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Q:\SBS\INFOANALYSIS\Expenditures\FY2024_Expenditures\Covid_Vlookup\"/>
    </mc:Choice>
  </mc:AlternateContent>
  <xr:revisionPtr revIDLastSave="0" documentId="13_ncr:1_{B22903CB-CBC8-45B7-AAB6-888682B2ACF9}" xr6:coauthVersionLast="47" xr6:coauthVersionMax="47" xr10:uidLastSave="{00000000-0000-0000-0000-000000000000}"/>
  <bookViews>
    <workbookView xWindow="-38520" yWindow="-5685" windowWidth="38640" windowHeight="2112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Tables'!$A$3:$BA$1847</definedName>
    <definedName name="_xlnm._FilterDatabase" localSheetId="1" hidden="1">Expenditures_PRC!$A$69:$N$439</definedName>
    <definedName name="_xlnm._FilterDatabase" localSheetId="2" hidden="1">Expenditures_PSU!$A$377:$L$377</definedName>
    <definedName name="Covid_Allotment_PRC">'Allotment Data'!$A$6:$B$10471</definedName>
    <definedName name="Covid_Allotment_PSU">'Allotment Data'!$D$6:$E$10788</definedName>
    <definedName name="Date">'Data Tables'!$AY$2</definedName>
    <definedName name="Encumbrances_by_Object">Encumbrances!$G$4:$H$2169</definedName>
    <definedName name="Encumbrances_by_PRC">Encumbrances!$A$4:$B$600</definedName>
    <definedName name="Encumbrances_by_PSU">Encumbrances!$D$4:$E$690</definedName>
    <definedName name="FY">'Data Tables'!$AY$3</definedName>
    <definedName name="FY20_AllotVsExpend">'Data Tables'!$Q$4:$S$534</definedName>
    <definedName name="FY20_ExpendByObj">'Data Tables'!$AG$4:$AH$3791</definedName>
    <definedName name="FY20_PSU_Expenditures">'Data Tables'!$AV$4:$AW$824</definedName>
    <definedName name="FY21_AllotVsExpend">'Data Tables'!$M$4:$O$3851</definedName>
    <definedName name="FY21_ExpendByObj">'Data Tables'!$AD$4:$AE$18032</definedName>
    <definedName name="FY21_PSU_Expenditures">'Data Tables'!$AS$4:$AT$4173</definedName>
    <definedName name="FY22_AllotVsExpend">'Data Tables'!$I$4:$K$3656</definedName>
    <definedName name="FY22_ExpendByObj">'Data Tables'!$AA$4:$AB$24103</definedName>
    <definedName name="FY22_PSU_Expenditures">'Data Tables'!$AP$4:$AQ$3954</definedName>
    <definedName name="FY23_AllotVsExpend">'Data Tables'!$E$4:$G$2985</definedName>
    <definedName name="FY23_ExpendByObj">'Data Tables'!$X$4:$Y$23383</definedName>
    <definedName name="FY23_PSU_Expenditures">'Data Tables'!$AM$4:$AN$3282</definedName>
    <definedName name="FY24_AllotVsExpend">'Data Tables'!$A$4:$C$100000</definedName>
    <definedName name="FY24_ExpendByObj">'Data Tables'!$U$4:$V$100000</definedName>
    <definedName name="FY24_PSU_Expenditures">'Data Tables'!$AJ$4:$AK$100000</definedName>
    <definedName name="PRC_Selector">Expenditures_PRC!$A$66</definedName>
    <definedName name="_xlnm.Print_Area" localSheetId="7">'Chart Data'!$A$1:$B$11</definedName>
    <definedName name="_xlnm.Print_Area" localSheetId="3">Expenditures_Object!$C$375:$J$571</definedName>
    <definedName name="_xlnm.Print_Area" localSheetId="1">Expenditures_PRC!$A$66:$L$475</definedName>
    <definedName name="_xlnm.Print_Area" localSheetId="2">Expenditures_PSU!$A$374:$I$470</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Expenditures_PSU!$I$378:$I$393</definedName>
    <definedName name="YTD_ESSERI">Expenditures_PSU!$I$398:$I$403</definedName>
    <definedName name="YTD_ESSERII">Expenditures_PSU!$I$406:$I$413</definedName>
    <definedName name="YTD_ESSERIII">Expenditures_PSU!$I$414:$I$437</definedName>
    <definedName name="YTD_GEER">Expenditures_PSU!$I$404:$I$405</definedName>
    <definedName name="YTD_SFRF">Expenditures_PSU!$I$394:$I$396</definedName>
    <definedName name="YTD_StateCovid19">Expenditures_PSU!$I$397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5" i="19" l="1"/>
  <c r="F535" i="19"/>
  <c r="G535" i="19"/>
  <c r="H535" i="19"/>
  <c r="I535" i="19"/>
  <c r="J535" i="19"/>
  <c r="K535" i="19" l="1"/>
  <c r="J378" i="17"/>
  <c r="J379" i="17"/>
  <c r="J380" i="17"/>
  <c r="J379" i="19"/>
  <c r="H377" i="17" l="1"/>
  <c r="J69" i="25"/>
  <c r="I527" i="19"/>
  <c r="I528" i="19"/>
  <c r="I529" i="19"/>
  <c r="I530" i="19"/>
  <c r="I531" i="19"/>
  <c r="I532" i="19"/>
  <c r="I533" i="19"/>
  <c r="I534" i="19"/>
  <c r="I536" i="19"/>
  <c r="I537"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I379" i="19"/>
  <c r="G377" i="17"/>
  <c r="I69" i="25"/>
  <c r="E173" i="25"/>
  <c r="F173" i="25"/>
  <c r="G173" i="25"/>
  <c r="H173" i="25"/>
  <c r="J173" i="25"/>
  <c r="L173" i="25"/>
  <c r="H398" i="17"/>
  <c r="H399" i="17"/>
  <c r="H400" i="17"/>
  <c r="H401" i="17"/>
  <c r="H402" i="17"/>
  <c r="H403" i="17"/>
  <c r="H404" i="17"/>
  <c r="H405" i="17"/>
  <c r="K173" i="25" l="1"/>
  <c r="I538" i="19"/>
  <c r="I524" i="19"/>
  <c r="I510" i="19"/>
  <c r="I490" i="19"/>
  <c r="I460" i="19"/>
  <c r="I444" i="19"/>
  <c r="G439" i="17"/>
  <c r="I443" i="25"/>
  <c r="I442" i="25"/>
  <c r="I444" i="25"/>
  <c r="I441" i="25"/>
  <c r="C436" i="17"/>
  <c r="D436" i="17"/>
  <c r="E436" i="17"/>
  <c r="F436" i="17"/>
  <c r="H436" i="17"/>
  <c r="J436" i="17"/>
  <c r="C437" i="17"/>
  <c r="D437" i="17"/>
  <c r="E437" i="17"/>
  <c r="F437" i="17"/>
  <c r="H437" i="17"/>
  <c r="J437" i="17"/>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6" i="19"/>
  <c r="J447" i="19"/>
  <c r="J448" i="19"/>
  <c r="J449" i="19"/>
  <c r="J450" i="19"/>
  <c r="J451" i="19"/>
  <c r="J452" i="19"/>
  <c r="J453" i="19"/>
  <c r="J454" i="19"/>
  <c r="J455" i="19"/>
  <c r="J456" i="19"/>
  <c r="J457" i="19"/>
  <c r="J458" i="19"/>
  <c r="J459"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2" i="19"/>
  <c r="J493" i="19"/>
  <c r="J494" i="19"/>
  <c r="J495" i="19"/>
  <c r="J496" i="19"/>
  <c r="J497" i="19"/>
  <c r="J498" i="19"/>
  <c r="J499" i="19"/>
  <c r="J500" i="19"/>
  <c r="J501" i="19"/>
  <c r="J502" i="19"/>
  <c r="J503" i="19"/>
  <c r="J504" i="19"/>
  <c r="J505" i="19"/>
  <c r="J506" i="19"/>
  <c r="J507" i="19"/>
  <c r="J508" i="19"/>
  <c r="J509" i="19"/>
  <c r="J512" i="19"/>
  <c r="J513" i="19"/>
  <c r="J514" i="19"/>
  <c r="J515" i="19"/>
  <c r="J516" i="19"/>
  <c r="J517" i="19"/>
  <c r="J518" i="19"/>
  <c r="J519" i="19"/>
  <c r="J520" i="19"/>
  <c r="J521" i="19"/>
  <c r="J522" i="19"/>
  <c r="J523" i="19"/>
  <c r="J526" i="19"/>
  <c r="J527" i="19"/>
  <c r="J528" i="19"/>
  <c r="J529" i="19"/>
  <c r="J530" i="19"/>
  <c r="J531" i="19"/>
  <c r="J532" i="19"/>
  <c r="J533" i="19"/>
  <c r="J534" i="19"/>
  <c r="J536" i="19"/>
  <c r="J537" i="19"/>
  <c r="J381" i="19"/>
  <c r="H379" i="17"/>
  <c r="H380" i="17"/>
  <c r="H381" i="17"/>
  <c r="H382" i="17"/>
  <c r="H383" i="17"/>
  <c r="H384" i="17"/>
  <c r="H385" i="17"/>
  <c r="H386" i="17"/>
  <c r="H387" i="17"/>
  <c r="H388" i="17"/>
  <c r="H389" i="17"/>
  <c r="H390" i="17"/>
  <c r="H391" i="17"/>
  <c r="H392" i="17"/>
  <c r="H393" i="17"/>
  <c r="H394" i="17"/>
  <c r="H395" i="17"/>
  <c r="H396" i="17"/>
  <c r="H397"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378" i="17"/>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M173" i="25" l="1"/>
  <c r="N173" i="25" s="1"/>
  <c r="I437" i="17"/>
  <c r="I436" i="17"/>
  <c r="I540" i="19"/>
  <c r="J444" i="25"/>
  <c r="J443" i="25"/>
  <c r="J442" i="25"/>
  <c r="J441" i="25"/>
  <c r="J490" i="19"/>
  <c r="J538" i="19"/>
  <c r="J524" i="19"/>
  <c r="J460" i="19"/>
  <c r="J444" i="19"/>
  <c r="J510" i="19"/>
  <c r="H439" i="17"/>
  <c r="F395" i="17"/>
  <c r="E368" i="25"/>
  <c r="F368" i="25"/>
  <c r="G368" i="25"/>
  <c r="H368" i="25"/>
  <c r="L368" i="25"/>
  <c r="K436" i="17" l="1"/>
  <c r="L436" i="17" s="1"/>
  <c r="K437" i="17"/>
  <c r="L437" i="17" s="1"/>
  <c r="K368" i="25"/>
  <c r="J540" i="19"/>
  <c r="C423" i="17"/>
  <c r="D423" i="17"/>
  <c r="E423" i="17"/>
  <c r="F423" i="17"/>
  <c r="J423" i="17"/>
  <c r="C424" i="17"/>
  <c r="D424" i="17"/>
  <c r="E424" i="17"/>
  <c r="F424" i="17"/>
  <c r="J424" i="17"/>
  <c r="C425" i="17"/>
  <c r="D425" i="17"/>
  <c r="E425" i="17"/>
  <c r="F425" i="17"/>
  <c r="J425" i="17"/>
  <c r="C426" i="17"/>
  <c r="D426" i="17"/>
  <c r="E426" i="17"/>
  <c r="F426" i="17"/>
  <c r="J426" i="17"/>
  <c r="C427" i="17"/>
  <c r="D427" i="17"/>
  <c r="E427" i="17"/>
  <c r="F427" i="17"/>
  <c r="J427" i="17"/>
  <c r="C428" i="17"/>
  <c r="D428" i="17"/>
  <c r="E428" i="17"/>
  <c r="F428" i="17"/>
  <c r="J428" i="17"/>
  <c r="C429" i="17"/>
  <c r="D429" i="17"/>
  <c r="E429" i="17"/>
  <c r="F429" i="17"/>
  <c r="J429" i="17"/>
  <c r="C430" i="17"/>
  <c r="D430" i="17"/>
  <c r="E430" i="17"/>
  <c r="F430" i="17"/>
  <c r="J430" i="17"/>
  <c r="C431" i="17"/>
  <c r="D431" i="17"/>
  <c r="E431" i="17"/>
  <c r="F431" i="17"/>
  <c r="J431" i="17"/>
  <c r="C432" i="17"/>
  <c r="D432" i="17"/>
  <c r="E432" i="17"/>
  <c r="F432" i="17"/>
  <c r="J432" i="17"/>
  <c r="C433" i="17"/>
  <c r="D433" i="17"/>
  <c r="E433" i="17"/>
  <c r="F433" i="17"/>
  <c r="J433" i="17"/>
  <c r="C434" i="17"/>
  <c r="D434" i="17"/>
  <c r="E434" i="17"/>
  <c r="F434" i="17"/>
  <c r="J434" i="17"/>
  <c r="C435" i="17"/>
  <c r="D435" i="17"/>
  <c r="E435" i="17"/>
  <c r="F435" i="17"/>
  <c r="J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6" i="19"/>
  <c r="H537"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I433" i="17" l="1"/>
  <c r="K433" i="17" s="1"/>
  <c r="L433" i="17" s="1"/>
  <c r="I429" i="17"/>
  <c r="K429" i="17" s="1"/>
  <c r="L429" i="17" s="1"/>
  <c r="I425" i="17"/>
  <c r="K425" i="17" s="1"/>
  <c r="L425" i="17" s="1"/>
  <c r="M368" i="25"/>
  <c r="N368" i="25" s="1"/>
  <c r="I428" i="17"/>
  <c r="I431" i="17"/>
  <c r="I423" i="17"/>
  <c r="I434" i="17"/>
  <c r="I426" i="17"/>
  <c r="K515" i="19"/>
  <c r="I432" i="17"/>
  <c r="I424" i="17"/>
  <c r="I435" i="17"/>
  <c r="I427" i="17"/>
  <c r="I430" i="17"/>
  <c r="H444" i="25"/>
  <c r="H443" i="25"/>
  <c r="H441" i="25"/>
  <c r="H510" i="19"/>
  <c r="H444" i="19"/>
  <c r="H490" i="19"/>
  <c r="H524" i="19"/>
  <c r="H460" i="19"/>
  <c r="H538" i="19"/>
  <c r="H442" i="25"/>
  <c r="F439" i="17"/>
  <c r="C421" i="17"/>
  <c r="D421" i="17"/>
  <c r="E421" i="17"/>
  <c r="J421" i="17"/>
  <c r="C422" i="17"/>
  <c r="D422" i="17"/>
  <c r="E422" i="17"/>
  <c r="J422" i="17"/>
  <c r="K427" i="17" l="1"/>
  <c r="L427" i="17" s="1"/>
  <c r="K430" i="17"/>
  <c r="L430" i="17" s="1"/>
  <c r="K424" i="17"/>
  <c r="L424" i="17" s="1"/>
  <c r="K426" i="17"/>
  <c r="L426" i="17" s="1"/>
  <c r="K431" i="17"/>
  <c r="L431" i="17" s="1"/>
  <c r="K435" i="17"/>
  <c r="L435" i="17" s="1"/>
  <c r="K432" i="17"/>
  <c r="L432" i="17" s="1"/>
  <c r="K434" i="17"/>
  <c r="L434" i="17" s="1"/>
  <c r="K423" i="17"/>
  <c r="L423" i="17" s="1"/>
  <c r="K428" i="17"/>
  <c r="L428" i="17" s="1"/>
  <c r="I422" i="17"/>
  <c r="I421" i="17"/>
  <c r="H540" i="19"/>
  <c r="K421" i="17" l="1"/>
  <c r="L421" i="17" s="1"/>
  <c r="K422" i="17"/>
  <c r="L422" i="17" s="1"/>
  <c r="G516" i="19"/>
  <c r="G517" i="19"/>
  <c r="F516" i="19"/>
  <c r="F517" i="19"/>
  <c r="E516" i="19"/>
  <c r="E517" i="19"/>
  <c r="G534" i="19"/>
  <c r="F534" i="19"/>
  <c r="E534" i="19"/>
  <c r="B534" i="19"/>
  <c r="L421" i="25"/>
  <c r="L422" i="25"/>
  <c r="L423" i="25"/>
  <c r="G421" i="25"/>
  <c r="G422" i="25"/>
  <c r="G423" i="25"/>
  <c r="F421" i="25"/>
  <c r="F422" i="25"/>
  <c r="F423" i="25"/>
  <c r="E421" i="25"/>
  <c r="E422" i="25"/>
  <c r="E423" i="25"/>
  <c r="J394" i="17"/>
  <c r="J395" i="17"/>
  <c r="J396" i="17"/>
  <c r="E394" i="17"/>
  <c r="E395" i="17"/>
  <c r="E396" i="17"/>
  <c r="D394" i="17"/>
  <c r="D395" i="17"/>
  <c r="D396" i="17"/>
  <c r="K423" i="25" l="1"/>
  <c r="K534" i="19"/>
  <c r="I396" i="17"/>
  <c r="I395" i="17"/>
  <c r="K395" i="17" s="1"/>
  <c r="I394" i="17"/>
  <c r="K517" i="19"/>
  <c r="K516" i="19"/>
  <c r="K422" i="25"/>
  <c r="K421" i="25"/>
  <c r="M422" i="25" l="1"/>
  <c r="N422" i="25" s="1"/>
  <c r="M421" i="25"/>
  <c r="N421" i="25" s="1"/>
  <c r="M423" i="25"/>
  <c r="N423" i="25" s="1"/>
  <c r="K394" i="17"/>
  <c r="L394" i="17" s="1"/>
  <c r="K396" i="17"/>
  <c r="L396" i="17" s="1"/>
  <c r="L413" i="25"/>
  <c r="L414" i="25"/>
  <c r="L415" i="25"/>
  <c r="L416" i="25"/>
  <c r="L417" i="25"/>
  <c r="L418" i="25"/>
  <c r="L419" i="25"/>
  <c r="L420" i="25"/>
  <c r="L424" i="25"/>
  <c r="L425" i="25"/>
  <c r="L426" i="25"/>
  <c r="L427" i="25"/>
  <c r="L428" i="25"/>
  <c r="L429" i="25"/>
  <c r="L430" i="25"/>
  <c r="L431" i="25"/>
  <c r="L432" i="25"/>
  <c r="L433" i="25"/>
  <c r="L434" i="25"/>
  <c r="L435" i="25"/>
  <c r="L436" i="25"/>
  <c r="L437" i="25"/>
  <c r="L438" i="25"/>
  <c r="L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F419" i="25"/>
  <c r="F420" i="25"/>
  <c r="F424" i="25"/>
  <c r="F425" i="25"/>
  <c r="F426" i="25"/>
  <c r="F427" i="25"/>
  <c r="F428" i="25"/>
  <c r="F429" i="25"/>
  <c r="F430" i="25"/>
  <c r="F431" i="25"/>
  <c r="F432" i="25"/>
  <c r="F433" i="25"/>
  <c r="F434" i="25"/>
  <c r="F435" i="25"/>
  <c r="F436" i="25"/>
  <c r="F437" i="25"/>
  <c r="F438" i="25"/>
  <c r="F439" i="25"/>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K439" i="25" l="1"/>
  <c r="K431" i="25"/>
  <c r="K420" i="25"/>
  <c r="K438" i="25"/>
  <c r="K430" i="25"/>
  <c r="M430" i="25" s="1"/>
  <c r="K419" i="25"/>
  <c r="K437" i="25"/>
  <c r="K429" i="25"/>
  <c r="K418" i="25"/>
  <c r="K436" i="25"/>
  <c r="K428" i="25"/>
  <c r="K417" i="25"/>
  <c r="K435" i="25"/>
  <c r="K427" i="25"/>
  <c r="K416" i="25"/>
  <c r="K434" i="25"/>
  <c r="K426" i="25"/>
  <c r="K415" i="25"/>
  <c r="K433" i="25"/>
  <c r="K425" i="25"/>
  <c r="K414" i="25"/>
  <c r="K432" i="25"/>
  <c r="K424" i="25"/>
  <c r="K413" i="25"/>
  <c r="M428" i="25" l="1"/>
  <c r="N428" i="25" s="1"/>
  <c r="M437" i="25"/>
  <c r="N437" i="25" s="1"/>
  <c r="M417" i="25"/>
  <c r="N417" i="25" s="1"/>
  <c r="M436" i="25"/>
  <c r="N436" i="25" s="1"/>
  <c r="M425" i="25"/>
  <c r="N425" i="25" s="1"/>
  <c r="M433" i="25"/>
  <c r="N433" i="25" s="1"/>
  <c r="M426" i="25"/>
  <c r="N426" i="25" s="1"/>
  <c r="M424" i="25"/>
  <c r="N424" i="25" s="1"/>
  <c r="M418" i="25"/>
  <c r="N418" i="25" s="1"/>
  <c r="M419" i="25"/>
  <c r="N419" i="25" s="1"/>
  <c r="M434" i="25"/>
  <c r="N434" i="25" s="1"/>
  <c r="M431" i="25"/>
  <c r="N431" i="25" s="1"/>
  <c r="M413" i="25"/>
  <c r="N413" i="25" s="1"/>
  <c r="M432" i="25"/>
  <c r="N432" i="25" s="1"/>
  <c r="M414" i="25"/>
  <c r="N414" i="25" s="1"/>
  <c r="M429" i="25"/>
  <c r="N429" i="25" s="1"/>
  <c r="M415" i="25"/>
  <c r="N415" i="25" s="1"/>
  <c r="M438" i="25"/>
  <c r="N438" i="25" s="1"/>
  <c r="M416" i="25"/>
  <c r="N416" i="25" s="1"/>
  <c r="M420" i="25"/>
  <c r="N420" i="25" s="1"/>
  <c r="M427" i="25"/>
  <c r="N427" i="25" s="1"/>
  <c r="M435" i="25"/>
  <c r="N435" i="25" s="1"/>
  <c r="M439" i="25"/>
  <c r="N439" i="25" s="1"/>
  <c r="N430" i="25"/>
  <c r="L412" i="25"/>
  <c r="G412" i="25"/>
  <c r="F412" i="25"/>
  <c r="E412" i="25"/>
  <c r="L404" i="25"/>
  <c r="G404" i="25"/>
  <c r="F404" i="25"/>
  <c r="E404" i="25"/>
  <c r="K412" i="25" l="1"/>
  <c r="K404" i="25"/>
  <c r="L395" i="17"/>
  <c r="M404" i="25" l="1"/>
  <c r="N404" i="25" s="1"/>
  <c r="M412" i="25"/>
  <c r="N412" i="25" s="1"/>
  <c r="C19" i="20"/>
  <c r="B33" i="20"/>
  <c r="J416" i="17"/>
  <c r="J417" i="17"/>
  <c r="E416" i="17"/>
  <c r="E417" i="17"/>
  <c r="D416" i="17"/>
  <c r="D417" i="17"/>
  <c r="C417" i="17"/>
  <c r="C416" i="17"/>
  <c r="I417" i="17" l="1"/>
  <c r="I416" i="17"/>
  <c r="G514" i="19"/>
  <c r="F514" i="19"/>
  <c r="E514" i="19"/>
  <c r="J409" i="17"/>
  <c r="J410" i="17"/>
  <c r="J411" i="17"/>
  <c r="J412" i="17"/>
  <c r="J413" i="17"/>
  <c r="J414" i="17"/>
  <c r="J415" i="17"/>
  <c r="J418" i="17"/>
  <c r="J419" i="17"/>
  <c r="J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I415" i="17" l="1"/>
  <c r="K415" i="17" s="1"/>
  <c r="L415" i="17" s="1"/>
  <c r="I418" i="17"/>
  <c r="K418" i="17" s="1"/>
  <c r="L418" i="17" s="1"/>
  <c r="I420" i="17"/>
  <c r="K420" i="17" s="1"/>
  <c r="L420" i="17" s="1"/>
  <c r="I411" i="17"/>
  <c r="K411" i="17" s="1"/>
  <c r="L411" i="17" s="1"/>
  <c r="I410" i="17"/>
  <c r="K410" i="17" s="1"/>
  <c r="L410" i="17" s="1"/>
  <c r="K416" i="17"/>
  <c r="L416" i="17" s="1"/>
  <c r="K417" i="17"/>
  <c r="L417" i="17" s="1"/>
  <c r="I413" i="17"/>
  <c r="K413" i="17" s="1"/>
  <c r="L413" i="17" s="1"/>
  <c r="I412" i="17"/>
  <c r="K412" i="17" s="1"/>
  <c r="L412" i="17" s="1"/>
  <c r="K514" i="19"/>
  <c r="I419" i="17"/>
  <c r="I409" i="17"/>
  <c r="I414" i="17"/>
  <c r="G536" i="19"/>
  <c r="F536" i="19"/>
  <c r="E536" i="19"/>
  <c r="B536" i="19"/>
  <c r="K414" i="17" l="1"/>
  <c r="L414" i="17" s="1"/>
  <c r="K409" i="17"/>
  <c r="L409" i="17" s="1"/>
  <c r="K419" i="17"/>
  <c r="L419" i="17" s="1"/>
  <c r="K536" i="19"/>
  <c r="J408" i="17"/>
  <c r="J407" i="17"/>
  <c r="J406" i="17"/>
  <c r="J405" i="17"/>
  <c r="J404" i="17"/>
  <c r="J403" i="17"/>
  <c r="J402" i="17"/>
  <c r="J401" i="17"/>
  <c r="J400" i="17"/>
  <c r="J399" i="17"/>
  <c r="J398" i="17"/>
  <c r="J397" i="17"/>
  <c r="J393" i="17"/>
  <c r="J392" i="17"/>
  <c r="J391" i="17"/>
  <c r="J390" i="17"/>
  <c r="J389" i="17"/>
  <c r="J388" i="17"/>
  <c r="J387" i="17"/>
  <c r="J386" i="17"/>
  <c r="J385" i="17"/>
  <c r="J384" i="17"/>
  <c r="J383" i="17"/>
  <c r="J382" i="17"/>
  <c r="J381"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I385" i="17" s="1"/>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L411" i="25"/>
  <c r="L410" i="25"/>
  <c r="L409" i="25"/>
  <c r="L408" i="25"/>
  <c r="L407" i="25"/>
  <c r="L406" i="25"/>
  <c r="L405" i="25"/>
  <c r="L403" i="25"/>
  <c r="L402" i="25"/>
  <c r="L399" i="25"/>
  <c r="L401" i="25"/>
  <c r="L400" i="25"/>
  <c r="L398" i="25"/>
  <c r="L397" i="25"/>
  <c r="L396" i="25"/>
  <c r="L395" i="25"/>
  <c r="L394" i="25"/>
  <c r="L393" i="25"/>
  <c r="L392" i="25"/>
  <c r="L391" i="25"/>
  <c r="L390" i="25"/>
  <c r="L389" i="25"/>
  <c r="L388" i="25"/>
  <c r="L387" i="25"/>
  <c r="L386" i="25"/>
  <c r="L385" i="25"/>
  <c r="L384" i="25"/>
  <c r="L383" i="25"/>
  <c r="L382" i="25"/>
  <c r="L381" i="25"/>
  <c r="L380" i="25"/>
  <c r="L379" i="25"/>
  <c r="L378" i="25"/>
  <c r="L377" i="25"/>
  <c r="L376" i="25"/>
  <c r="L375" i="25"/>
  <c r="L374" i="25"/>
  <c r="L373" i="25"/>
  <c r="L372" i="25"/>
  <c r="L371" i="25"/>
  <c r="L370" i="25"/>
  <c r="L369" i="25"/>
  <c r="L367" i="25"/>
  <c r="L366" i="25"/>
  <c r="L365" i="25"/>
  <c r="L364" i="25"/>
  <c r="L363" i="25"/>
  <c r="L362" i="25"/>
  <c r="L361" i="25"/>
  <c r="L360" i="25"/>
  <c r="L359" i="25"/>
  <c r="L358" i="25"/>
  <c r="L357" i="25"/>
  <c r="L356" i="25"/>
  <c r="L355" i="25"/>
  <c r="L354" i="25"/>
  <c r="L353" i="25"/>
  <c r="L352" i="25"/>
  <c r="L351" i="25"/>
  <c r="L350" i="25"/>
  <c r="L349" i="25"/>
  <c r="L348" i="25"/>
  <c r="L347" i="25"/>
  <c r="L346" i="25"/>
  <c r="L345" i="25"/>
  <c r="L344" i="25"/>
  <c r="L343" i="25"/>
  <c r="L342" i="25"/>
  <c r="L341" i="25"/>
  <c r="L340" i="25"/>
  <c r="L339" i="25"/>
  <c r="L338" i="25"/>
  <c r="L337" i="25"/>
  <c r="L336" i="25"/>
  <c r="L335" i="25"/>
  <c r="L334" i="25"/>
  <c r="L333" i="25"/>
  <c r="L332" i="25"/>
  <c r="L331" i="25"/>
  <c r="L330" i="25"/>
  <c r="L329" i="25"/>
  <c r="L328" i="25"/>
  <c r="L327" i="25"/>
  <c r="L326" i="25"/>
  <c r="L325" i="25"/>
  <c r="L324" i="25"/>
  <c r="L323" i="25"/>
  <c r="L322" i="25"/>
  <c r="L321" i="25"/>
  <c r="L320" i="25"/>
  <c r="L319" i="25"/>
  <c r="L318" i="25"/>
  <c r="L317" i="25"/>
  <c r="L316" i="25"/>
  <c r="L315" i="25"/>
  <c r="L314" i="25"/>
  <c r="L313" i="25"/>
  <c r="L312" i="25"/>
  <c r="L311" i="25"/>
  <c r="L310" i="25"/>
  <c r="L309" i="25"/>
  <c r="L308" i="25"/>
  <c r="L307" i="25"/>
  <c r="L306" i="25"/>
  <c r="L305" i="25"/>
  <c r="L304" i="25"/>
  <c r="L303" i="25"/>
  <c r="L302" i="25"/>
  <c r="L301" i="25"/>
  <c r="L300" i="25"/>
  <c r="L299" i="25"/>
  <c r="L298" i="25"/>
  <c r="L297" i="25"/>
  <c r="L296" i="25"/>
  <c r="L295" i="25"/>
  <c r="L294" i="25"/>
  <c r="L293" i="25"/>
  <c r="L292" i="25"/>
  <c r="L291" i="25"/>
  <c r="L290" i="25"/>
  <c r="L289" i="25"/>
  <c r="L288" i="25"/>
  <c r="L287" i="25"/>
  <c r="L286" i="25"/>
  <c r="L285" i="25"/>
  <c r="L284" i="25"/>
  <c r="L283" i="25"/>
  <c r="L282" i="25"/>
  <c r="L281" i="25"/>
  <c r="L280" i="25"/>
  <c r="L279" i="25"/>
  <c r="L278" i="25"/>
  <c r="L277" i="25"/>
  <c r="L276" i="25"/>
  <c r="L275" i="25"/>
  <c r="L274" i="25"/>
  <c r="L273" i="25"/>
  <c r="L272" i="25"/>
  <c r="L271" i="25"/>
  <c r="L270" i="25"/>
  <c r="L269" i="25"/>
  <c r="L268" i="25"/>
  <c r="L267" i="25"/>
  <c r="L266" i="25"/>
  <c r="L265" i="25"/>
  <c r="L264" i="25"/>
  <c r="L263" i="25"/>
  <c r="L262" i="25"/>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F399" i="25"/>
  <c r="F401" i="25"/>
  <c r="F400"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7"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7"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B519" i="19"/>
  <c r="B503" i="19"/>
  <c r="F503" i="19"/>
  <c r="F439" i="19"/>
  <c r="B439" i="19"/>
  <c r="F396" i="19"/>
  <c r="B396" i="19"/>
  <c r="B520" i="19"/>
  <c r="B518" i="19"/>
  <c r="B504" i="19"/>
  <c r="B495" i="19"/>
  <c r="B475" i="19"/>
  <c r="B467" i="19"/>
  <c r="B453" i="19"/>
  <c r="B452" i="19"/>
  <c r="B429" i="19"/>
  <c r="B381" i="19"/>
  <c r="F504" i="19"/>
  <c r="K504" i="19" s="1"/>
  <c r="F429" i="19"/>
  <c r="F386" i="19"/>
  <c r="F381" i="19"/>
  <c r="B382" i="19"/>
  <c r="F382" i="19"/>
  <c r="F383" i="19"/>
  <c r="F384" i="19"/>
  <c r="F385" i="19"/>
  <c r="F387" i="19"/>
  <c r="F388" i="19"/>
  <c r="F389" i="19"/>
  <c r="F390" i="19"/>
  <c r="F391" i="19"/>
  <c r="F392" i="19"/>
  <c r="F393" i="19"/>
  <c r="F394" i="19"/>
  <c r="F395" i="19"/>
  <c r="F397" i="19"/>
  <c r="F398" i="19"/>
  <c r="F399" i="19"/>
  <c r="F400" i="19"/>
  <c r="K400" i="19" s="1"/>
  <c r="F401" i="19"/>
  <c r="F403" i="19"/>
  <c r="F404" i="19"/>
  <c r="F405" i="19"/>
  <c r="F406" i="19"/>
  <c r="F407" i="19"/>
  <c r="F408" i="19"/>
  <c r="F409" i="19"/>
  <c r="F410" i="19"/>
  <c r="F411" i="19"/>
  <c r="F412" i="19"/>
  <c r="F413" i="19"/>
  <c r="F414" i="19"/>
  <c r="F415" i="19"/>
  <c r="F416" i="19"/>
  <c r="F417" i="19"/>
  <c r="F418" i="19"/>
  <c r="K418" i="19" s="1"/>
  <c r="F419" i="19"/>
  <c r="F420" i="19"/>
  <c r="F421" i="19"/>
  <c r="K421" i="19" s="1"/>
  <c r="F422" i="19"/>
  <c r="F423" i="19"/>
  <c r="F424" i="19"/>
  <c r="F425" i="19"/>
  <c r="F426" i="19"/>
  <c r="F427" i="19"/>
  <c r="F428" i="19"/>
  <c r="F430" i="19"/>
  <c r="F431" i="19"/>
  <c r="F432" i="19"/>
  <c r="F433" i="19"/>
  <c r="F434" i="19"/>
  <c r="F435" i="19"/>
  <c r="F436" i="19"/>
  <c r="F437" i="19"/>
  <c r="F438" i="19"/>
  <c r="K438" i="19" s="1"/>
  <c r="F440" i="19"/>
  <c r="F441" i="19"/>
  <c r="K441" i="19" s="1"/>
  <c r="F442" i="19"/>
  <c r="K442" i="19" s="1"/>
  <c r="F443" i="19"/>
  <c r="B2" i="20"/>
  <c r="F483" i="19"/>
  <c r="F493" i="19"/>
  <c r="B493" i="19"/>
  <c r="F518" i="19"/>
  <c r="F520" i="19"/>
  <c r="F495" i="19"/>
  <c r="F475" i="19"/>
  <c r="F467" i="19"/>
  <c r="K467" i="19" s="1"/>
  <c r="F453" i="19"/>
  <c r="F452" i="19"/>
  <c r="B398" i="19"/>
  <c r="B397" i="19"/>
  <c r="B399" i="19"/>
  <c r="B400" i="19"/>
  <c r="B431" i="19"/>
  <c r="B1" i="20"/>
  <c r="F527" i="19"/>
  <c r="B527" i="19"/>
  <c r="F451" i="19"/>
  <c r="F450" i="19"/>
  <c r="B451" i="19"/>
  <c r="B450" i="19"/>
  <c r="B395" i="19"/>
  <c r="F537" i="19"/>
  <c r="B537" i="19"/>
  <c r="F532" i="19"/>
  <c r="B532" i="19"/>
  <c r="F531" i="19"/>
  <c r="B531" i="19"/>
  <c r="F530" i="19"/>
  <c r="B530" i="19"/>
  <c r="F529" i="19"/>
  <c r="B529" i="19"/>
  <c r="F528" i="19"/>
  <c r="B528" i="19"/>
  <c r="F526" i="19"/>
  <c r="B526" i="19"/>
  <c r="F523" i="19"/>
  <c r="K523" i="19" s="1"/>
  <c r="B523" i="19"/>
  <c r="F522" i="19"/>
  <c r="B522" i="19"/>
  <c r="F521" i="19"/>
  <c r="B521" i="19"/>
  <c r="F512" i="19"/>
  <c r="B512" i="19"/>
  <c r="F509" i="19"/>
  <c r="B509" i="19"/>
  <c r="F508" i="19"/>
  <c r="B508" i="19"/>
  <c r="F507" i="19"/>
  <c r="B507" i="19"/>
  <c r="F506" i="19"/>
  <c r="B506" i="19"/>
  <c r="F505" i="19"/>
  <c r="B505" i="19"/>
  <c r="F502" i="19"/>
  <c r="B502" i="19"/>
  <c r="F501" i="19"/>
  <c r="B501" i="19"/>
  <c r="F500" i="19"/>
  <c r="B500" i="19"/>
  <c r="F499" i="19"/>
  <c r="B499" i="19"/>
  <c r="F498" i="19"/>
  <c r="B498" i="19"/>
  <c r="F497" i="19"/>
  <c r="B497" i="19"/>
  <c r="F496" i="19"/>
  <c r="B496" i="19"/>
  <c r="F494" i="19"/>
  <c r="K494" i="19" s="1"/>
  <c r="B494" i="19"/>
  <c r="F492" i="19"/>
  <c r="B492" i="19"/>
  <c r="F489" i="19"/>
  <c r="K489" i="19" s="1"/>
  <c r="B489" i="19"/>
  <c r="F488" i="19"/>
  <c r="B488" i="19"/>
  <c r="F487" i="19"/>
  <c r="K487" i="19" s="1"/>
  <c r="B487" i="19"/>
  <c r="F485" i="19"/>
  <c r="K485" i="19" s="1"/>
  <c r="B485" i="19"/>
  <c r="F484" i="19"/>
  <c r="K484" i="19" s="1"/>
  <c r="B484" i="19"/>
  <c r="B483" i="19"/>
  <c r="F482" i="19"/>
  <c r="B482" i="19"/>
  <c r="F481" i="19"/>
  <c r="B481" i="19"/>
  <c r="F480" i="19"/>
  <c r="B480" i="19"/>
  <c r="F479" i="19"/>
  <c r="B479" i="19"/>
  <c r="F477" i="19"/>
  <c r="B477" i="19"/>
  <c r="F476" i="19"/>
  <c r="B476" i="19"/>
  <c r="F474" i="19"/>
  <c r="K474" i="19" s="1"/>
  <c r="B474" i="19"/>
  <c r="F473" i="19"/>
  <c r="K473" i="19" s="1"/>
  <c r="B473" i="19"/>
  <c r="F472" i="19"/>
  <c r="B472" i="19"/>
  <c r="F471" i="19"/>
  <c r="B471" i="19"/>
  <c r="F470" i="19"/>
  <c r="B470" i="19"/>
  <c r="F469" i="19"/>
  <c r="B469" i="19"/>
  <c r="F468" i="19"/>
  <c r="K468" i="19" s="1"/>
  <c r="B468" i="19"/>
  <c r="F466" i="19"/>
  <c r="B466" i="19"/>
  <c r="F465" i="19"/>
  <c r="B465" i="19"/>
  <c r="F464" i="19"/>
  <c r="K464" i="19" s="1"/>
  <c r="B464" i="19"/>
  <c r="F463" i="19"/>
  <c r="B463" i="19"/>
  <c r="F462" i="19"/>
  <c r="K462" i="19" s="1"/>
  <c r="B462" i="19"/>
  <c r="F459" i="19"/>
  <c r="B459" i="19"/>
  <c r="F458" i="19"/>
  <c r="B458" i="19"/>
  <c r="F457" i="19"/>
  <c r="B457" i="19"/>
  <c r="F456" i="19"/>
  <c r="B456" i="19"/>
  <c r="F455" i="19"/>
  <c r="B455" i="19"/>
  <c r="F449" i="19"/>
  <c r="B449" i="19"/>
  <c r="F448" i="19"/>
  <c r="B448" i="19"/>
  <c r="F447" i="19"/>
  <c r="K447" i="19" s="1"/>
  <c r="B447" i="19"/>
  <c r="F446" i="19"/>
  <c r="K446" i="19" s="1"/>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K420" i="19" l="1"/>
  <c r="K488" i="19"/>
  <c r="K440" i="19"/>
  <c r="K399" i="19"/>
  <c r="K448" i="19"/>
  <c r="K466" i="19"/>
  <c r="K526" i="19"/>
  <c r="K424" i="19"/>
  <c r="K425" i="19"/>
  <c r="K404" i="19"/>
  <c r="K528" i="19"/>
  <c r="K493" i="19"/>
  <c r="K449" i="19"/>
  <c r="K496" i="19"/>
  <c r="K471" i="19"/>
  <c r="K500" i="19"/>
  <c r="K522" i="19"/>
  <c r="K450" i="19"/>
  <c r="K422" i="19"/>
  <c r="K401" i="19"/>
  <c r="K508" i="19"/>
  <c r="K434" i="19"/>
  <c r="K530" i="19"/>
  <c r="K513" i="19"/>
  <c r="K469" i="19"/>
  <c r="K481" i="19"/>
  <c r="K477" i="19"/>
  <c r="K495" i="19"/>
  <c r="K414" i="19"/>
  <c r="K501" i="19"/>
  <c r="K502" i="19"/>
  <c r="K499" i="19"/>
  <c r="K521" i="19"/>
  <c r="K386" i="19"/>
  <c r="K519" i="19"/>
  <c r="K463" i="19"/>
  <c r="K395" i="19"/>
  <c r="K394" i="19"/>
  <c r="K393" i="19"/>
  <c r="K476" i="19"/>
  <c r="K435" i="19"/>
  <c r="K392" i="19"/>
  <c r="K413" i="19"/>
  <c r="K391" i="19"/>
  <c r="K433" i="19"/>
  <c r="K412" i="19"/>
  <c r="K390" i="19"/>
  <c r="K389" i="19"/>
  <c r="K417" i="19"/>
  <c r="K505" i="19"/>
  <c r="K388" i="19"/>
  <c r="K437" i="19"/>
  <c r="K475" i="19"/>
  <c r="K430" i="19"/>
  <c r="K409" i="19"/>
  <c r="K387" i="19"/>
  <c r="K456" i="19"/>
  <c r="K497" i="19"/>
  <c r="K509" i="19"/>
  <c r="K532" i="19"/>
  <c r="K428" i="19"/>
  <c r="K408" i="19"/>
  <c r="K385" i="19"/>
  <c r="K470" i="19"/>
  <c r="K482" i="19"/>
  <c r="K520" i="19"/>
  <c r="K427" i="19"/>
  <c r="K465" i="19"/>
  <c r="K436" i="19"/>
  <c r="K492" i="19"/>
  <c r="K506" i="19"/>
  <c r="K529" i="19"/>
  <c r="K479" i="19"/>
  <c r="K507" i="19"/>
  <c r="K452" i="19"/>
  <c r="K455" i="19"/>
  <c r="K480" i="19"/>
  <c r="K453" i="19"/>
  <c r="K432" i="19"/>
  <c r="K411" i="19"/>
  <c r="K531" i="19"/>
  <c r="K431" i="19"/>
  <c r="K410" i="19"/>
  <c r="K396" i="19"/>
  <c r="K457" i="19"/>
  <c r="K498" i="19"/>
  <c r="K512" i="19"/>
  <c r="K537" i="19"/>
  <c r="K518" i="19"/>
  <c r="K383" i="19"/>
  <c r="K451" i="19"/>
  <c r="K416" i="19"/>
  <c r="K458" i="19"/>
  <c r="K405" i="19"/>
  <c r="K459" i="19"/>
  <c r="K472" i="19"/>
  <c r="K483" i="19"/>
  <c r="K423" i="19"/>
  <c r="I393" i="17"/>
  <c r="K393" i="17" s="1"/>
  <c r="L393" i="17" s="1"/>
  <c r="I404" i="17"/>
  <c r="K404" i="17" s="1"/>
  <c r="L404" i="17" s="1"/>
  <c r="I382" i="17"/>
  <c r="K382" i="17" s="1"/>
  <c r="L382" i="17" s="1"/>
  <c r="K385" i="17"/>
  <c r="L385" i="17" s="1"/>
  <c r="K382" i="19"/>
  <c r="K419" i="19"/>
  <c r="K443" i="19"/>
  <c r="K426" i="19"/>
  <c r="K503" i="19"/>
  <c r="K527" i="19"/>
  <c r="K486" i="19"/>
  <c r="K369" i="25"/>
  <c r="I392" i="17"/>
  <c r="K392" i="17" s="1"/>
  <c r="L392" i="17" s="1"/>
  <c r="K415" i="19"/>
  <c r="K407" i="19"/>
  <c r="K398" i="19"/>
  <c r="K381" i="19"/>
  <c r="K533" i="19"/>
  <c r="K402" i="19"/>
  <c r="K429" i="19"/>
  <c r="I380" i="17"/>
  <c r="K380" i="17" s="1"/>
  <c r="L380" i="17" s="1"/>
  <c r="I388" i="17"/>
  <c r="K388" i="17" s="1"/>
  <c r="L388" i="17" s="1"/>
  <c r="I399" i="17"/>
  <c r="K399" i="17" s="1"/>
  <c r="L399" i="17" s="1"/>
  <c r="I407" i="17"/>
  <c r="K407" i="17" s="1"/>
  <c r="L407" i="17" s="1"/>
  <c r="K478" i="19"/>
  <c r="K377" i="25"/>
  <c r="K385" i="25"/>
  <c r="M385" i="25" s="1"/>
  <c r="N385" i="25" s="1"/>
  <c r="K393" i="25"/>
  <c r="K399" i="25"/>
  <c r="K410" i="25"/>
  <c r="M410" i="25" s="1"/>
  <c r="N410" i="25" s="1"/>
  <c r="I384" i="17"/>
  <c r="K384" i="17" s="1"/>
  <c r="L384" i="17" s="1"/>
  <c r="I403" i="17"/>
  <c r="K403" i="17" s="1"/>
  <c r="L403" i="17" s="1"/>
  <c r="I386" i="17"/>
  <c r="K386" i="17" s="1"/>
  <c r="L386" i="17" s="1"/>
  <c r="I397" i="17"/>
  <c r="K397" i="17" s="1"/>
  <c r="L397" i="17" s="1"/>
  <c r="I405" i="17"/>
  <c r="K405" i="17" s="1"/>
  <c r="L405" i="17" s="1"/>
  <c r="K406" i="19"/>
  <c r="K397" i="19"/>
  <c r="K439" i="19"/>
  <c r="I379" i="17"/>
  <c r="K379" i="17" s="1"/>
  <c r="L379" i="17" s="1"/>
  <c r="I387" i="17"/>
  <c r="K387" i="17" s="1"/>
  <c r="L387" i="17" s="1"/>
  <c r="I398" i="17"/>
  <c r="I406" i="17"/>
  <c r="K406" i="17" s="1"/>
  <c r="L406" i="17" s="1"/>
  <c r="I381" i="17"/>
  <c r="K381" i="17" s="1"/>
  <c r="L381" i="17" s="1"/>
  <c r="I389" i="17"/>
  <c r="K389" i="17" s="1"/>
  <c r="L389" i="17" s="1"/>
  <c r="I400" i="17"/>
  <c r="K400" i="17" s="1"/>
  <c r="L400" i="17" s="1"/>
  <c r="I408" i="17"/>
  <c r="K408" i="17" s="1"/>
  <c r="L408" i="17" s="1"/>
  <c r="K403" i="19"/>
  <c r="K384" i="19"/>
  <c r="K454" i="19"/>
  <c r="I390" i="17"/>
  <c r="K390" i="17" s="1"/>
  <c r="L390" i="17" s="1"/>
  <c r="I401" i="17"/>
  <c r="K401" i="17" s="1"/>
  <c r="L401" i="17" s="1"/>
  <c r="I378" i="17"/>
  <c r="I383" i="17"/>
  <c r="K383" i="17" s="1"/>
  <c r="L383" i="17" s="1"/>
  <c r="I391" i="17"/>
  <c r="K391" i="17" s="1"/>
  <c r="L391" i="17" s="1"/>
  <c r="I402" i="17"/>
  <c r="K402" i="17" s="1"/>
  <c r="L402" i="17" s="1"/>
  <c r="K71" i="25"/>
  <c r="K87" i="25"/>
  <c r="K95" i="25"/>
  <c r="K111" i="25"/>
  <c r="K127" i="25"/>
  <c r="M127" i="25" s="1"/>
  <c r="N127" i="25" s="1"/>
  <c r="K143" i="25"/>
  <c r="M143" i="25" s="1"/>
  <c r="N143" i="25" s="1"/>
  <c r="K151" i="25"/>
  <c r="K167" i="25"/>
  <c r="K184" i="25"/>
  <c r="M184" i="25" s="1"/>
  <c r="N184" i="25" s="1"/>
  <c r="K200" i="25"/>
  <c r="K216" i="25"/>
  <c r="M216" i="25" s="1"/>
  <c r="N216" i="25" s="1"/>
  <c r="K224" i="25"/>
  <c r="M224" i="25" s="1"/>
  <c r="N224" i="25" s="1"/>
  <c r="K240" i="25"/>
  <c r="K256" i="25"/>
  <c r="K272" i="25"/>
  <c r="K288" i="25"/>
  <c r="K296" i="25"/>
  <c r="K312" i="25"/>
  <c r="K328" i="25"/>
  <c r="K344" i="25"/>
  <c r="M344" i="25" s="1"/>
  <c r="N344" i="25" s="1"/>
  <c r="K360" i="25"/>
  <c r="K73" i="25"/>
  <c r="M73" i="25" s="1"/>
  <c r="K81" i="25"/>
  <c r="K89" i="25"/>
  <c r="M89" i="25" s="1"/>
  <c r="N89" i="25" s="1"/>
  <c r="K97" i="25"/>
  <c r="K105" i="25"/>
  <c r="K113" i="25"/>
  <c r="K121" i="25"/>
  <c r="K129" i="25"/>
  <c r="K137" i="25"/>
  <c r="K145" i="25"/>
  <c r="K153" i="25"/>
  <c r="K161" i="25"/>
  <c r="K169" i="25"/>
  <c r="K178" i="25"/>
  <c r="K186" i="25"/>
  <c r="K194" i="25"/>
  <c r="K202" i="25"/>
  <c r="K210" i="25"/>
  <c r="K218" i="25"/>
  <c r="K226" i="25"/>
  <c r="M226" i="25" s="1"/>
  <c r="N226" i="25" s="1"/>
  <c r="K234" i="25"/>
  <c r="M234" i="25" s="1"/>
  <c r="N234" i="25" s="1"/>
  <c r="K242" i="25"/>
  <c r="K250" i="25"/>
  <c r="K258" i="25"/>
  <c r="K266" i="25"/>
  <c r="K274" i="25"/>
  <c r="K282" i="25"/>
  <c r="K290" i="25"/>
  <c r="K298" i="25"/>
  <c r="K306" i="25"/>
  <c r="K79" i="25"/>
  <c r="K103" i="25"/>
  <c r="K119" i="25"/>
  <c r="M119" i="25" s="1"/>
  <c r="N119" i="25" s="1"/>
  <c r="K135" i="25"/>
  <c r="K159" i="25"/>
  <c r="K176" i="25"/>
  <c r="K192" i="25"/>
  <c r="K208" i="25"/>
  <c r="K232" i="25"/>
  <c r="K248" i="25"/>
  <c r="K264" i="25"/>
  <c r="K280" i="25"/>
  <c r="K304" i="25"/>
  <c r="K320" i="25"/>
  <c r="K336" i="25"/>
  <c r="K352" i="25"/>
  <c r="K99" i="25"/>
  <c r="M99" i="25" s="1"/>
  <c r="K115" i="25"/>
  <c r="K139" i="25"/>
  <c r="K163" i="25"/>
  <c r="K204" i="25"/>
  <c r="K70" i="25"/>
  <c r="K78" i="25"/>
  <c r="K86" i="25"/>
  <c r="M86" i="25" s="1"/>
  <c r="K94" i="25"/>
  <c r="K102" i="25"/>
  <c r="K110" i="25"/>
  <c r="K118" i="25"/>
  <c r="K126" i="25"/>
  <c r="K134" i="25"/>
  <c r="K142" i="25"/>
  <c r="K150" i="25"/>
  <c r="K158" i="25"/>
  <c r="K166" i="25"/>
  <c r="K175" i="25"/>
  <c r="K183" i="25"/>
  <c r="K191" i="25"/>
  <c r="K199" i="25"/>
  <c r="K207" i="25"/>
  <c r="K215" i="25"/>
  <c r="K223" i="25"/>
  <c r="K231" i="25"/>
  <c r="K239" i="25"/>
  <c r="K247" i="25"/>
  <c r="K255" i="25"/>
  <c r="K263" i="25"/>
  <c r="K271" i="25"/>
  <c r="K279" i="25"/>
  <c r="K287" i="25"/>
  <c r="K295" i="25"/>
  <c r="K303" i="25"/>
  <c r="K311" i="25"/>
  <c r="K319" i="25"/>
  <c r="K327" i="25"/>
  <c r="K335" i="25"/>
  <c r="K343" i="25"/>
  <c r="K351" i="25"/>
  <c r="K359" i="25"/>
  <c r="K367" i="25"/>
  <c r="K376" i="25"/>
  <c r="K384" i="25"/>
  <c r="K392" i="25"/>
  <c r="K401" i="25"/>
  <c r="K409" i="25"/>
  <c r="M409" i="25" s="1"/>
  <c r="K72" i="25"/>
  <c r="M72" i="25" s="1"/>
  <c r="K80" i="25"/>
  <c r="K88" i="25"/>
  <c r="K96" i="25"/>
  <c r="K104" i="25"/>
  <c r="K112" i="25"/>
  <c r="K120" i="25"/>
  <c r="K128" i="25"/>
  <c r="K136" i="25"/>
  <c r="K144" i="25"/>
  <c r="K152" i="25"/>
  <c r="K160" i="25"/>
  <c r="K168" i="25"/>
  <c r="K177" i="25"/>
  <c r="M177" i="25" s="1"/>
  <c r="N177" i="25" s="1"/>
  <c r="K185" i="25"/>
  <c r="K193" i="25"/>
  <c r="K201" i="25"/>
  <c r="K209" i="25"/>
  <c r="K217" i="25"/>
  <c r="K225" i="25"/>
  <c r="K233" i="25"/>
  <c r="K241" i="25"/>
  <c r="K249" i="25"/>
  <c r="K257" i="25"/>
  <c r="K265" i="25"/>
  <c r="K273" i="25"/>
  <c r="K281" i="25"/>
  <c r="K289" i="25"/>
  <c r="K297" i="25"/>
  <c r="K305" i="25"/>
  <c r="K313" i="25"/>
  <c r="K321" i="25"/>
  <c r="K329" i="25"/>
  <c r="K337" i="25"/>
  <c r="K345" i="25"/>
  <c r="K353" i="25"/>
  <c r="K361" i="25"/>
  <c r="K370" i="25"/>
  <c r="K378" i="25"/>
  <c r="K386" i="25"/>
  <c r="K394" i="25"/>
  <c r="K402" i="25"/>
  <c r="M402" i="25" s="1"/>
  <c r="K411" i="25"/>
  <c r="K314" i="25"/>
  <c r="K322" i="25"/>
  <c r="K330" i="25"/>
  <c r="K338" i="25"/>
  <c r="K346" i="25"/>
  <c r="K354" i="25"/>
  <c r="K362" i="25"/>
  <c r="K371" i="25"/>
  <c r="K379" i="25"/>
  <c r="K387" i="25"/>
  <c r="K395" i="25"/>
  <c r="K403" i="25"/>
  <c r="K74" i="25"/>
  <c r="K82" i="25"/>
  <c r="K90" i="25"/>
  <c r="K98" i="25"/>
  <c r="K106" i="25"/>
  <c r="K114" i="25"/>
  <c r="M114" i="25" s="1"/>
  <c r="N114" i="25" s="1"/>
  <c r="K122" i="25"/>
  <c r="K130" i="25"/>
  <c r="K138" i="25"/>
  <c r="K146" i="25"/>
  <c r="K154" i="25"/>
  <c r="K162" i="25"/>
  <c r="K170" i="25"/>
  <c r="K179" i="25"/>
  <c r="K187" i="25"/>
  <c r="K195" i="25"/>
  <c r="K203" i="25"/>
  <c r="K211" i="25"/>
  <c r="K219" i="25"/>
  <c r="K227" i="25"/>
  <c r="M227" i="25" s="1"/>
  <c r="N227" i="25" s="1"/>
  <c r="K235" i="25"/>
  <c r="K243" i="25"/>
  <c r="K251" i="25"/>
  <c r="K259" i="25"/>
  <c r="K267" i="25"/>
  <c r="K275" i="25"/>
  <c r="K283" i="25"/>
  <c r="K291" i="25"/>
  <c r="K299" i="25"/>
  <c r="K307" i="25"/>
  <c r="K315" i="25"/>
  <c r="K323" i="25"/>
  <c r="K331" i="25"/>
  <c r="K339" i="25"/>
  <c r="K347" i="25"/>
  <c r="K355" i="25"/>
  <c r="K363" i="25"/>
  <c r="K372" i="25"/>
  <c r="K380" i="25"/>
  <c r="K388" i="25"/>
  <c r="K396" i="25"/>
  <c r="K405" i="25"/>
  <c r="K83" i="25"/>
  <c r="K107" i="25"/>
  <c r="K131" i="25"/>
  <c r="K155" i="25"/>
  <c r="K180" i="25"/>
  <c r="K188" i="25"/>
  <c r="K212" i="25"/>
  <c r="K220" i="25"/>
  <c r="K228" i="25"/>
  <c r="K236" i="25"/>
  <c r="K244" i="25"/>
  <c r="K252" i="25"/>
  <c r="K260" i="25"/>
  <c r="K268" i="25"/>
  <c r="K276" i="25"/>
  <c r="K284" i="25"/>
  <c r="K292" i="25"/>
  <c r="K300" i="25"/>
  <c r="K308" i="25"/>
  <c r="K316" i="25"/>
  <c r="K324" i="25"/>
  <c r="K332" i="25"/>
  <c r="K340" i="25"/>
  <c r="K348" i="25"/>
  <c r="K356" i="25"/>
  <c r="K364" i="25"/>
  <c r="M364" i="25" s="1"/>
  <c r="N364" i="25" s="1"/>
  <c r="K373" i="25"/>
  <c r="K381" i="25"/>
  <c r="K389" i="25"/>
  <c r="K397" i="25"/>
  <c r="K406" i="25"/>
  <c r="K76" i="25"/>
  <c r="K84" i="25"/>
  <c r="K92" i="25"/>
  <c r="K100" i="25"/>
  <c r="K108" i="25"/>
  <c r="K116" i="25"/>
  <c r="K124" i="25"/>
  <c r="K132" i="25"/>
  <c r="K140" i="25"/>
  <c r="K148" i="25"/>
  <c r="K156" i="25"/>
  <c r="K164" i="25"/>
  <c r="K172" i="25"/>
  <c r="K181" i="25"/>
  <c r="K189" i="25"/>
  <c r="K197" i="25"/>
  <c r="K205" i="25"/>
  <c r="K213" i="25"/>
  <c r="K221" i="25"/>
  <c r="K229" i="25"/>
  <c r="K237" i="25"/>
  <c r="K245" i="25"/>
  <c r="K253" i="25"/>
  <c r="K261" i="25"/>
  <c r="K269" i="25"/>
  <c r="K277" i="25"/>
  <c r="K285" i="25"/>
  <c r="K293" i="25"/>
  <c r="K301" i="25"/>
  <c r="K309" i="25"/>
  <c r="K317" i="25"/>
  <c r="K325" i="25"/>
  <c r="K333" i="25"/>
  <c r="K341" i="25"/>
  <c r="K349" i="25"/>
  <c r="K357" i="25"/>
  <c r="K365" i="25"/>
  <c r="K374" i="25"/>
  <c r="K382" i="25"/>
  <c r="K390" i="25"/>
  <c r="K398" i="25"/>
  <c r="K407" i="25"/>
  <c r="K75" i="25"/>
  <c r="K91" i="25"/>
  <c r="K123" i="25"/>
  <c r="K147" i="25"/>
  <c r="K171" i="25"/>
  <c r="K196" i="25"/>
  <c r="K77" i="25"/>
  <c r="K85" i="25"/>
  <c r="K93" i="25"/>
  <c r="K101" i="25"/>
  <c r="K109" i="25"/>
  <c r="K117" i="25"/>
  <c r="K125" i="25"/>
  <c r="K133" i="25"/>
  <c r="K141" i="25"/>
  <c r="K149" i="25"/>
  <c r="K157" i="25"/>
  <c r="K165" i="25"/>
  <c r="K174" i="25"/>
  <c r="K182" i="25"/>
  <c r="K190" i="25"/>
  <c r="K198" i="25"/>
  <c r="K206" i="25"/>
  <c r="K214" i="25"/>
  <c r="K222" i="25"/>
  <c r="K230" i="25"/>
  <c r="K238" i="25"/>
  <c r="K246" i="25"/>
  <c r="K254" i="25"/>
  <c r="K262" i="25"/>
  <c r="K270" i="25"/>
  <c r="K278" i="25"/>
  <c r="K286" i="25"/>
  <c r="K294" i="25"/>
  <c r="K302" i="25"/>
  <c r="K310" i="25"/>
  <c r="K318" i="25"/>
  <c r="K326" i="25"/>
  <c r="K334" i="25"/>
  <c r="K342" i="25"/>
  <c r="K350" i="25"/>
  <c r="K358" i="25"/>
  <c r="K366" i="25"/>
  <c r="K375" i="25"/>
  <c r="K383" i="25"/>
  <c r="K391" i="25"/>
  <c r="K400" i="25"/>
  <c r="K408" i="25"/>
  <c r="E439" i="17"/>
  <c r="D439" i="17"/>
  <c r="C439" i="17"/>
  <c r="L444" i="25"/>
  <c r="J439" i="17"/>
  <c r="E443" i="25"/>
  <c r="G442" i="25"/>
  <c r="F443" i="25"/>
  <c r="C48" i="20" s="1"/>
  <c r="F441" i="25"/>
  <c r="F442" i="25"/>
  <c r="E442" i="25"/>
  <c r="E444" i="25"/>
  <c r="E441" i="25"/>
  <c r="G441" i="25"/>
  <c r="G443" i="25"/>
  <c r="L443" i="25"/>
  <c r="L441" i="25"/>
  <c r="L442" i="25"/>
  <c r="F444" i="19"/>
  <c r="G524" i="19"/>
  <c r="G538" i="19"/>
  <c r="G460" i="19"/>
  <c r="G490" i="19"/>
  <c r="G510" i="19"/>
  <c r="G444" i="19"/>
  <c r="E490" i="19"/>
  <c r="E510" i="19"/>
  <c r="E524" i="19"/>
  <c r="E538" i="19"/>
  <c r="F524" i="19"/>
  <c r="F538" i="19"/>
  <c r="F510" i="19"/>
  <c r="E460" i="19"/>
  <c r="B3" i="20"/>
  <c r="E444" i="19"/>
  <c r="F460" i="19"/>
  <c r="G444" i="25"/>
  <c r="F444" i="25"/>
  <c r="F490" i="19"/>
  <c r="K378" i="17" l="1"/>
  <c r="C18" i="20"/>
  <c r="K538" i="19"/>
  <c r="M246" i="25"/>
  <c r="N246" i="25" s="1"/>
  <c r="M251" i="25"/>
  <c r="N251" i="25" s="1"/>
  <c r="M358" i="25"/>
  <c r="N358" i="25" s="1"/>
  <c r="M262" i="25"/>
  <c r="N262" i="25" s="1"/>
  <c r="M165" i="25"/>
  <c r="N165" i="25" s="1"/>
  <c r="M196" i="25"/>
  <c r="N196" i="25" s="1"/>
  <c r="M357" i="25"/>
  <c r="N357" i="25" s="1"/>
  <c r="M261" i="25"/>
  <c r="N261" i="25" s="1"/>
  <c r="M164" i="25"/>
  <c r="N164" i="25" s="1"/>
  <c r="M406" i="25"/>
  <c r="N406" i="25" s="1"/>
  <c r="M308" i="25"/>
  <c r="N308" i="25" s="1"/>
  <c r="M212" i="25"/>
  <c r="N212" i="25" s="1"/>
  <c r="M363" i="25"/>
  <c r="N363" i="25" s="1"/>
  <c r="M267" i="25"/>
  <c r="N267" i="25" s="1"/>
  <c r="M170" i="25"/>
  <c r="N170" i="25" s="1"/>
  <c r="M74" i="25"/>
  <c r="N74" i="25" s="1"/>
  <c r="M314" i="25"/>
  <c r="N314" i="25" s="1"/>
  <c r="M321" i="25"/>
  <c r="N321" i="25" s="1"/>
  <c r="M225" i="25"/>
  <c r="N225" i="25" s="1"/>
  <c r="M128" i="25"/>
  <c r="N128" i="25" s="1"/>
  <c r="M376" i="25"/>
  <c r="N376" i="25" s="1"/>
  <c r="M279" i="25"/>
  <c r="N279" i="25" s="1"/>
  <c r="M183" i="25"/>
  <c r="N183" i="25" s="1"/>
  <c r="M280" i="25"/>
  <c r="N280" i="25" s="1"/>
  <c r="M306" i="25"/>
  <c r="N306" i="25" s="1"/>
  <c r="M210" i="25"/>
  <c r="N210" i="25" s="1"/>
  <c r="M113" i="25"/>
  <c r="N113" i="25" s="1"/>
  <c r="M272" i="25"/>
  <c r="N272" i="25" s="1"/>
  <c r="M95" i="25"/>
  <c r="N95" i="25" s="1"/>
  <c r="M149" i="25"/>
  <c r="N149" i="25" s="1"/>
  <c r="M350" i="25"/>
  <c r="N350" i="25" s="1"/>
  <c r="M254" i="25"/>
  <c r="N254" i="25" s="1"/>
  <c r="M157" i="25"/>
  <c r="N157" i="25" s="1"/>
  <c r="M171" i="25"/>
  <c r="N171" i="25" s="1"/>
  <c r="M349" i="25"/>
  <c r="N349" i="25" s="1"/>
  <c r="M253" i="25"/>
  <c r="N253" i="25" s="1"/>
  <c r="M156" i="25"/>
  <c r="N156" i="25" s="1"/>
  <c r="M397" i="25"/>
  <c r="N397" i="25" s="1"/>
  <c r="M300" i="25"/>
  <c r="N300" i="25" s="1"/>
  <c r="M188" i="25"/>
  <c r="N188" i="25" s="1"/>
  <c r="M355" i="25"/>
  <c r="N355" i="25" s="1"/>
  <c r="M259" i="25"/>
  <c r="N259" i="25" s="1"/>
  <c r="M162" i="25"/>
  <c r="N162" i="25" s="1"/>
  <c r="M403" i="25"/>
  <c r="N403" i="25" s="1"/>
  <c r="M411" i="25"/>
  <c r="N411" i="25" s="1"/>
  <c r="M313" i="25"/>
  <c r="N313" i="25" s="1"/>
  <c r="M217" i="25"/>
  <c r="N217" i="25" s="1"/>
  <c r="M120" i="25"/>
  <c r="N120" i="25" s="1"/>
  <c r="M367" i="25"/>
  <c r="N367" i="25" s="1"/>
  <c r="M271" i="25"/>
  <c r="N271" i="25" s="1"/>
  <c r="M175" i="25"/>
  <c r="N175" i="25" s="1"/>
  <c r="M78" i="25"/>
  <c r="N78" i="25" s="1"/>
  <c r="M264" i="25"/>
  <c r="N264" i="25" s="1"/>
  <c r="M298" i="25"/>
  <c r="N298" i="25" s="1"/>
  <c r="M202" i="25"/>
  <c r="N202" i="25" s="1"/>
  <c r="M105" i="25"/>
  <c r="N105" i="25" s="1"/>
  <c r="M256" i="25"/>
  <c r="N256" i="25" s="1"/>
  <c r="M87" i="25"/>
  <c r="N87" i="25" s="1"/>
  <c r="M305" i="25"/>
  <c r="N305" i="25" s="1"/>
  <c r="M209" i="25"/>
  <c r="N209" i="25" s="1"/>
  <c r="M112" i="25"/>
  <c r="N112" i="25" s="1"/>
  <c r="M359" i="25"/>
  <c r="N359" i="25" s="1"/>
  <c r="M263" i="25"/>
  <c r="N263" i="25" s="1"/>
  <c r="M166" i="25"/>
  <c r="N166" i="25" s="1"/>
  <c r="M70" i="25"/>
  <c r="N70" i="25" s="1"/>
  <c r="M248" i="25"/>
  <c r="N248" i="25" s="1"/>
  <c r="M290" i="25"/>
  <c r="N290" i="25" s="1"/>
  <c r="M194" i="25"/>
  <c r="N194" i="25" s="1"/>
  <c r="M97" i="25"/>
  <c r="N97" i="25" s="1"/>
  <c r="M240" i="25"/>
  <c r="N240" i="25" s="1"/>
  <c r="M71" i="25"/>
  <c r="N71" i="25" s="1"/>
  <c r="M342" i="25"/>
  <c r="N342" i="25" s="1"/>
  <c r="M154" i="25"/>
  <c r="N154" i="25" s="1"/>
  <c r="M334" i="25"/>
  <c r="N334" i="25" s="1"/>
  <c r="M141" i="25"/>
  <c r="N141" i="25" s="1"/>
  <c r="M123" i="25"/>
  <c r="N123" i="25" s="1"/>
  <c r="M333" i="25"/>
  <c r="N333" i="25" s="1"/>
  <c r="M237" i="25"/>
  <c r="N237" i="25" s="1"/>
  <c r="M140" i="25"/>
  <c r="N140" i="25" s="1"/>
  <c r="M381" i="25"/>
  <c r="N381" i="25" s="1"/>
  <c r="M284" i="25"/>
  <c r="N284" i="25" s="1"/>
  <c r="M155" i="25"/>
  <c r="N155" i="25" s="1"/>
  <c r="M339" i="25"/>
  <c r="N339" i="25" s="1"/>
  <c r="M243" i="25"/>
  <c r="N243" i="25" s="1"/>
  <c r="M146" i="25"/>
  <c r="N146" i="25" s="1"/>
  <c r="M387" i="25"/>
  <c r="N387" i="25" s="1"/>
  <c r="M394" i="25"/>
  <c r="N394" i="25" s="1"/>
  <c r="M297" i="25"/>
  <c r="N297" i="25" s="1"/>
  <c r="M201" i="25"/>
  <c r="N201" i="25" s="1"/>
  <c r="M104" i="25"/>
  <c r="N104" i="25" s="1"/>
  <c r="M351" i="25"/>
  <c r="N351" i="25" s="1"/>
  <c r="M255" i="25"/>
  <c r="N255" i="25" s="1"/>
  <c r="M158" i="25"/>
  <c r="N158" i="25" s="1"/>
  <c r="M204" i="25"/>
  <c r="N204" i="25" s="1"/>
  <c r="M232" i="25"/>
  <c r="N232" i="25" s="1"/>
  <c r="M282" i="25"/>
  <c r="N282" i="25" s="1"/>
  <c r="M186" i="25"/>
  <c r="N186" i="25" s="1"/>
  <c r="M389" i="25"/>
  <c r="N389" i="25" s="1"/>
  <c r="M395" i="25"/>
  <c r="N395" i="25" s="1"/>
  <c r="M238" i="25"/>
  <c r="N238" i="25" s="1"/>
  <c r="M326" i="25"/>
  <c r="N326" i="25" s="1"/>
  <c r="M230" i="25"/>
  <c r="N230" i="25" s="1"/>
  <c r="M133" i="25"/>
  <c r="N133" i="25" s="1"/>
  <c r="M91" i="25"/>
  <c r="N91" i="25" s="1"/>
  <c r="M325" i="25"/>
  <c r="N325" i="25" s="1"/>
  <c r="M229" i="25"/>
  <c r="N229" i="25" s="1"/>
  <c r="M132" i="25"/>
  <c r="N132" i="25" s="1"/>
  <c r="M373" i="25"/>
  <c r="N373" i="25" s="1"/>
  <c r="M276" i="25"/>
  <c r="N276" i="25" s="1"/>
  <c r="M131" i="25"/>
  <c r="N131" i="25" s="1"/>
  <c r="M331" i="25"/>
  <c r="N331" i="25" s="1"/>
  <c r="M235" i="25"/>
  <c r="N235" i="25" s="1"/>
  <c r="M138" i="25"/>
  <c r="N138" i="25" s="1"/>
  <c r="M379" i="25"/>
  <c r="N379" i="25" s="1"/>
  <c r="M386" i="25"/>
  <c r="N386" i="25" s="1"/>
  <c r="M289" i="25"/>
  <c r="N289" i="25" s="1"/>
  <c r="M193" i="25"/>
  <c r="N193" i="25" s="1"/>
  <c r="M96" i="25"/>
  <c r="N96" i="25" s="1"/>
  <c r="M343" i="25"/>
  <c r="N343" i="25" s="1"/>
  <c r="M247" i="25"/>
  <c r="N247" i="25" s="1"/>
  <c r="M150" i="25"/>
  <c r="N150" i="25" s="1"/>
  <c r="M163" i="25"/>
  <c r="N163" i="25" s="1"/>
  <c r="M208" i="25"/>
  <c r="N208" i="25" s="1"/>
  <c r="M274" i="25"/>
  <c r="N274" i="25" s="1"/>
  <c r="M178" i="25"/>
  <c r="N178" i="25" s="1"/>
  <c r="M81" i="25"/>
  <c r="N81" i="25" s="1"/>
  <c r="M292" i="25"/>
  <c r="N292" i="25" s="1"/>
  <c r="M222" i="25"/>
  <c r="N222" i="25" s="1"/>
  <c r="M107" i="25"/>
  <c r="N107" i="25" s="1"/>
  <c r="M323" i="25"/>
  <c r="N323" i="25" s="1"/>
  <c r="M130" i="25"/>
  <c r="N130" i="25" s="1"/>
  <c r="M371" i="25"/>
  <c r="N371" i="25" s="1"/>
  <c r="M281" i="25"/>
  <c r="N281" i="25" s="1"/>
  <c r="M185" i="25"/>
  <c r="N185" i="25" s="1"/>
  <c r="M88" i="25"/>
  <c r="N88" i="25" s="1"/>
  <c r="M335" i="25"/>
  <c r="N335" i="25" s="1"/>
  <c r="M239" i="25"/>
  <c r="N239" i="25" s="1"/>
  <c r="M142" i="25"/>
  <c r="N142" i="25" s="1"/>
  <c r="M139" i="25"/>
  <c r="N139" i="25" s="1"/>
  <c r="M192" i="25"/>
  <c r="N192" i="25" s="1"/>
  <c r="M266" i="25"/>
  <c r="N266" i="25" s="1"/>
  <c r="M169" i="25"/>
  <c r="N169" i="25" s="1"/>
  <c r="M200" i="25"/>
  <c r="N200" i="25" s="1"/>
  <c r="M399" i="25"/>
  <c r="N399" i="25" s="1"/>
  <c r="M148" i="25"/>
  <c r="N148" i="25" s="1"/>
  <c r="M318" i="25"/>
  <c r="N318" i="25" s="1"/>
  <c r="M124" i="25"/>
  <c r="N124" i="25" s="1"/>
  <c r="M268" i="25"/>
  <c r="N268" i="25" s="1"/>
  <c r="M378" i="25"/>
  <c r="N378" i="25" s="1"/>
  <c r="M408" i="25"/>
  <c r="N408" i="25" s="1"/>
  <c r="M310" i="25"/>
  <c r="N310" i="25" s="1"/>
  <c r="M214" i="25"/>
  <c r="N214" i="25" s="1"/>
  <c r="M117" i="25"/>
  <c r="N117" i="25" s="1"/>
  <c r="M407" i="25"/>
  <c r="N407" i="25" s="1"/>
  <c r="M309" i="25"/>
  <c r="N309" i="25" s="1"/>
  <c r="M213" i="25"/>
  <c r="N213" i="25" s="1"/>
  <c r="M116" i="25"/>
  <c r="N116" i="25" s="1"/>
  <c r="M356" i="25"/>
  <c r="N356" i="25" s="1"/>
  <c r="M260" i="25"/>
  <c r="N260" i="25" s="1"/>
  <c r="M83" i="25"/>
  <c r="N83" i="25" s="1"/>
  <c r="M315" i="25"/>
  <c r="N315" i="25" s="1"/>
  <c r="M219" i="25"/>
  <c r="N219" i="25" s="1"/>
  <c r="M122" i="25"/>
  <c r="N122" i="25" s="1"/>
  <c r="M362" i="25"/>
  <c r="N362" i="25" s="1"/>
  <c r="M370" i="25"/>
  <c r="N370" i="25" s="1"/>
  <c r="M273" i="25"/>
  <c r="N273" i="25" s="1"/>
  <c r="M80" i="25"/>
  <c r="N80" i="25" s="1"/>
  <c r="M327" i="25"/>
  <c r="N327" i="25" s="1"/>
  <c r="M231" i="25"/>
  <c r="N231" i="25" s="1"/>
  <c r="M134" i="25"/>
  <c r="N134" i="25" s="1"/>
  <c r="M115" i="25"/>
  <c r="N115" i="25" s="1"/>
  <c r="M176" i="25"/>
  <c r="N176" i="25" s="1"/>
  <c r="M258" i="25"/>
  <c r="N258" i="25" s="1"/>
  <c r="M161" i="25"/>
  <c r="N161" i="25" s="1"/>
  <c r="M360" i="25"/>
  <c r="N360" i="25" s="1"/>
  <c r="M393" i="25"/>
  <c r="N393" i="25" s="1"/>
  <c r="M347" i="25"/>
  <c r="N347" i="25" s="1"/>
  <c r="M400" i="25"/>
  <c r="N400" i="25" s="1"/>
  <c r="M301" i="25"/>
  <c r="N301" i="25" s="1"/>
  <c r="M348" i="25"/>
  <c r="N348" i="25" s="1"/>
  <c r="M252" i="25"/>
  <c r="N252" i="25" s="1"/>
  <c r="M307" i="25"/>
  <c r="N307" i="25" s="1"/>
  <c r="M361" i="25"/>
  <c r="N361" i="25" s="1"/>
  <c r="M265" i="25"/>
  <c r="N265" i="25" s="1"/>
  <c r="M168" i="25"/>
  <c r="N168" i="25" s="1"/>
  <c r="M319" i="25"/>
  <c r="N319" i="25" s="1"/>
  <c r="M223" i="25"/>
  <c r="N223" i="25" s="1"/>
  <c r="M126" i="25"/>
  <c r="N126" i="25" s="1"/>
  <c r="M159" i="25"/>
  <c r="N159" i="25" s="1"/>
  <c r="M250" i="25"/>
  <c r="N250" i="25" s="1"/>
  <c r="M153" i="25"/>
  <c r="N153" i="25" s="1"/>
  <c r="M167" i="25"/>
  <c r="N167" i="25" s="1"/>
  <c r="M245" i="25"/>
  <c r="N245" i="25" s="1"/>
  <c r="M221" i="25"/>
  <c r="N221" i="25" s="1"/>
  <c r="M109" i="25"/>
  <c r="N109" i="25" s="1"/>
  <c r="M405" i="25"/>
  <c r="N405" i="25" s="1"/>
  <c r="M391" i="25"/>
  <c r="N391" i="25" s="1"/>
  <c r="M294" i="25"/>
  <c r="N294" i="25" s="1"/>
  <c r="M198" i="25"/>
  <c r="N198" i="25" s="1"/>
  <c r="M101" i="25"/>
  <c r="N101" i="25" s="1"/>
  <c r="M390" i="25"/>
  <c r="N390" i="25" s="1"/>
  <c r="M293" i="25"/>
  <c r="N293" i="25" s="1"/>
  <c r="M197" i="25"/>
  <c r="N197" i="25" s="1"/>
  <c r="M100" i="25"/>
  <c r="N100" i="25" s="1"/>
  <c r="M340" i="25"/>
  <c r="N340" i="25" s="1"/>
  <c r="M244" i="25"/>
  <c r="N244" i="25" s="1"/>
  <c r="M396" i="25"/>
  <c r="N396" i="25" s="1"/>
  <c r="M299" i="25"/>
  <c r="N299" i="25" s="1"/>
  <c r="M203" i="25"/>
  <c r="N203" i="25" s="1"/>
  <c r="M106" i="25"/>
  <c r="N106" i="25" s="1"/>
  <c r="M346" i="25"/>
  <c r="N346" i="25" s="1"/>
  <c r="M353" i="25"/>
  <c r="N353" i="25" s="1"/>
  <c r="M257" i="25"/>
  <c r="N257" i="25" s="1"/>
  <c r="M160" i="25"/>
  <c r="N160" i="25" s="1"/>
  <c r="M311" i="25"/>
  <c r="N311" i="25" s="1"/>
  <c r="M215" i="25"/>
  <c r="N215" i="25" s="1"/>
  <c r="M118" i="25"/>
  <c r="N118" i="25" s="1"/>
  <c r="M352" i="25"/>
  <c r="N352" i="25" s="1"/>
  <c r="M135" i="25"/>
  <c r="N135" i="25" s="1"/>
  <c r="M242" i="25"/>
  <c r="N242" i="25" s="1"/>
  <c r="M145" i="25"/>
  <c r="N145" i="25" s="1"/>
  <c r="M328" i="25"/>
  <c r="N328" i="25" s="1"/>
  <c r="M151" i="25"/>
  <c r="N151" i="25" s="1"/>
  <c r="M377" i="25"/>
  <c r="N377" i="25" s="1"/>
  <c r="M341" i="25"/>
  <c r="N341" i="25" s="1"/>
  <c r="M75" i="25"/>
  <c r="N75" i="25" s="1"/>
  <c r="M398" i="25"/>
  <c r="N398" i="25" s="1"/>
  <c r="M108" i="25"/>
  <c r="N108" i="25" s="1"/>
  <c r="M211" i="25"/>
  <c r="N211" i="25" s="1"/>
  <c r="M286" i="25"/>
  <c r="N286" i="25" s="1"/>
  <c r="M190" i="25"/>
  <c r="N190" i="25" s="1"/>
  <c r="M93" i="25"/>
  <c r="N93" i="25" s="1"/>
  <c r="M382" i="25"/>
  <c r="N382" i="25" s="1"/>
  <c r="M285" i="25"/>
  <c r="N285" i="25" s="1"/>
  <c r="M189" i="25"/>
  <c r="N189" i="25" s="1"/>
  <c r="M92" i="25"/>
  <c r="N92" i="25" s="1"/>
  <c r="M332" i="25"/>
  <c r="N332" i="25" s="1"/>
  <c r="M236" i="25"/>
  <c r="N236" i="25" s="1"/>
  <c r="M388" i="25"/>
  <c r="N388" i="25" s="1"/>
  <c r="M291" i="25"/>
  <c r="N291" i="25" s="1"/>
  <c r="M195" i="25"/>
  <c r="N195" i="25" s="1"/>
  <c r="M98" i="25"/>
  <c r="N98" i="25" s="1"/>
  <c r="M338" i="25"/>
  <c r="N338" i="25" s="1"/>
  <c r="M345" i="25"/>
  <c r="N345" i="25" s="1"/>
  <c r="M249" i="25"/>
  <c r="N249" i="25" s="1"/>
  <c r="M152" i="25"/>
  <c r="N152" i="25" s="1"/>
  <c r="M401" i="25"/>
  <c r="N401" i="25" s="1"/>
  <c r="M303" i="25"/>
  <c r="N303" i="25" s="1"/>
  <c r="M207" i="25"/>
  <c r="N207" i="25" s="1"/>
  <c r="M110" i="25"/>
  <c r="N110" i="25" s="1"/>
  <c r="M336" i="25"/>
  <c r="N336" i="25" s="1"/>
  <c r="M137" i="25"/>
  <c r="N137" i="25" s="1"/>
  <c r="M312" i="25"/>
  <c r="N312" i="25" s="1"/>
  <c r="M180" i="25"/>
  <c r="N180" i="25" s="1"/>
  <c r="M317" i="25"/>
  <c r="N317" i="25" s="1"/>
  <c r="M302" i="25"/>
  <c r="N302" i="25" s="1"/>
  <c r="M205" i="25"/>
  <c r="N205" i="25" s="1"/>
  <c r="M354" i="25"/>
  <c r="N354" i="25" s="1"/>
  <c r="M375" i="25"/>
  <c r="N375" i="25" s="1"/>
  <c r="M278" i="25"/>
  <c r="N278" i="25" s="1"/>
  <c r="M182" i="25"/>
  <c r="N182" i="25" s="1"/>
  <c r="M85" i="25"/>
  <c r="N85" i="25" s="1"/>
  <c r="M374" i="25"/>
  <c r="N374" i="25" s="1"/>
  <c r="M277" i="25"/>
  <c r="N277" i="25" s="1"/>
  <c r="M181" i="25"/>
  <c r="N181" i="25" s="1"/>
  <c r="M84" i="25"/>
  <c r="N84" i="25" s="1"/>
  <c r="M324" i="25"/>
  <c r="N324" i="25" s="1"/>
  <c r="M228" i="25"/>
  <c r="N228" i="25" s="1"/>
  <c r="M380" i="25"/>
  <c r="N380" i="25" s="1"/>
  <c r="M283" i="25"/>
  <c r="N283" i="25" s="1"/>
  <c r="M187" i="25"/>
  <c r="N187" i="25" s="1"/>
  <c r="M90" i="25"/>
  <c r="N90" i="25" s="1"/>
  <c r="M330" i="25"/>
  <c r="N330" i="25" s="1"/>
  <c r="M337" i="25"/>
  <c r="N337" i="25" s="1"/>
  <c r="M241" i="25"/>
  <c r="N241" i="25" s="1"/>
  <c r="M144" i="25"/>
  <c r="N144" i="25" s="1"/>
  <c r="M392" i="25"/>
  <c r="N392" i="25" s="1"/>
  <c r="M295" i="25"/>
  <c r="N295" i="25" s="1"/>
  <c r="M199" i="25"/>
  <c r="N199" i="25" s="1"/>
  <c r="M102" i="25"/>
  <c r="N102" i="25" s="1"/>
  <c r="M320" i="25"/>
  <c r="N320" i="25" s="1"/>
  <c r="M103" i="25"/>
  <c r="N103" i="25" s="1"/>
  <c r="M129" i="25"/>
  <c r="N129" i="25" s="1"/>
  <c r="M296" i="25"/>
  <c r="N296" i="25" s="1"/>
  <c r="M369" i="25"/>
  <c r="N369" i="25" s="1"/>
  <c r="M147" i="25"/>
  <c r="N147" i="25" s="1"/>
  <c r="M125" i="25"/>
  <c r="N125" i="25" s="1"/>
  <c r="M206" i="25"/>
  <c r="N206" i="25" s="1"/>
  <c r="M383" i="25"/>
  <c r="N383" i="25" s="1"/>
  <c r="M366" i="25"/>
  <c r="N366" i="25" s="1"/>
  <c r="M270" i="25"/>
  <c r="N270" i="25" s="1"/>
  <c r="M174" i="25"/>
  <c r="N174" i="25" s="1"/>
  <c r="M77" i="25"/>
  <c r="M365" i="25"/>
  <c r="N365" i="25" s="1"/>
  <c r="M269" i="25"/>
  <c r="N269" i="25" s="1"/>
  <c r="M172" i="25"/>
  <c r="N172" i="25" s="1"/>
  <c r="M76" i="25"/>
  <c r="N76" i="25" s="1"/>
  <c r="M316" i="25"/>
  <c r="N316" i="25" s="1"/>
  <c r="M220" i="25"/>
  <c r="N220" i="25" s="1"/>
  <c r="M372" i="25"/>
  <c r="N372" i="25" s="1"/>
  <c r="M275" i="25"/>
  <c r="N275" i="25" s="1"/>
  <c r="M179" i="25"/>
  <c r="N179" i="25" s="1"/>
  <c r="M82" i="25"/>
  <c r="N82" i="25" s="1"/>
  <c r="M322" i="25"/>
  <c r="N322" i="25" s="1"/>
  <c r="M329" i="25"/>
  <c r="N329" i="25" s="1"/>
  <c r="M233" i="25"/>
  <c r="N233" i="25" s="1"/>
  <c r="M136" i="25"/>
  <c r="N136" i="25" s="1"/>
  <c r="M384" i="25"/>
  <c r="N384" i="25" s="1"/>
  <c r="M287" i="25"/>
  <c r="N287" i="25" s="1"/>
  <c r="M191" i="25"/>
  <c r="N191" i="25" s="1"/>
  <c r="M94" i="25"/>
  <c r="N94" i="25" s="1"/>
  <c r="M304" i="25"/>
  <c r="N304" i="25" s="1"/>
  <c r="M79" i="25"/>
  <c r="N79" i="25" s="1"/>
  <c r="M218" i="25"/>
  <c r="N218" i="25" s="1"/>
  <c r="M121" i="25"/>
  <c r="N121" i="25" s="1"/>
  <c r="M288" i="25"/>
  <c r="N288" i="25" s="1"/>
  <c r="M111" i="25"/>
  <c r="N111" i="25" s="1"/>
  <c r="K398" i="17"/>
  <c r="L398" i="17" s="1"/>
  <c r="K444" i="19"/>
  <c r="K460" i="19"/>
  <c r="I439" i="17"/>
  <c r="N72" i="25"/>
  <c r="K441" i="25"/>
  <c r="N73" i="25"/>
  <c r="K442" i="25"/>
  <c r="N402" i="25"/>
  <c r="K443" i="25"/>
  <c r="B61" i="20" s="1"/>
  <c r="C24" i="20"/>
  <c r="F540" i="19"/>
  <c r="G540" i="19"/>
  <c r="K510" i="19"/>
  <c r="K524" i="19"/>
  <c r="K490" i="19"/>
  <c r="E540" i="19"/>
  <c r="C23" i="20"/>
  <c r="C20" i="20"/>
  <c r="B34" i="20"/>
  <c r="B37" i="20"/>
  <c r="C21" i="20"/>
  <c r="B35" i="20"/>
  <c r="B32" i="20"/>
  <c r="B36" i="20"/>
  <c r="B38" i="20"/>
  <c r="C22" i="20"/>
  <c r="K444" i="25"/>
  <c r="M443" i="25" l="1"/>
  <c r="N443" i="25" s="1"/>
  <c r="M441" i="25"/>
  <c r="N441" i="25" s="1"/>
  <c r="M442" i="25"/>
  <c r="N442" i="25" s="1"/>
  <c r="N77" i="25"/>
  <c r="K540" i="19"/>
  <c r="L378" i="17"/>
  <c r="K439" i="17"/>
  <c r="L439" i="17" s="1"/>
  <c r="C25" i="20"/>
  <c r="B19" i="20" s="1"/>
  <c r="B39" i="20"/>
  <c r="N409" i="25"/>
  <c r="N99" i="25"/>
  <c r="C46" i="20"/>
  <c r="B59" i="20"/>
  <c r="B60" i="20"/>
  <c r="C47" i="20"/>
  <c r="N86" i="25"/>
  <c r="M444" i="25"/>
  <c r="L535" i="19" l="1"/>
  <c r="N444" i="25"/>
  <c r="L515" i="19"/>
  <c r="L516" i="19"/>
  <c r="L517" i="19"/>
  <c r="L514" i="19"/>
  <c r="L534" i="19"/>
  <c r="B24" i="20"/>
  <c r="L468" i="19"/>
  <c r="L536" i="19"/>
  <c r="L499" i="19"/>
  <c r="L531" i="19"/>
  <c r="L416" i="19"/>
  <c r="L451" i="19"/>
  <c r="L476" i="19"/>
  <c r="L467" i="19"/>
  <c r="L441" i="19"/>
  <c r="L471" i="19"/>
  <c r="L456" i="19"/>
  <c r="L418" i="19"/>
  <c r="L528" i="19"/>
  <c r="L495" i="19"/>
  <c r="L391" i="19"/>
  <c r="L440" i="19"/>
  <c r="L522" i="19"/>
  <c r="L410" i="19"/>
  <c r="L479" i="19"/>
  <c r="L436" i="19"/>
  <c r="L454" i="19"/>
  <c r="L529" i="19"/>
  <c r="L477" i="19"/>
  <c r="L509" i="19"/>
  <c r="L506" i="19"/>
  <c r="L489" i="19"/>
  <c r="L487" i="19"/>
  <c r="L389" i="19"/>
  <c r="L424" i="19"/>
  <c r="L475" i="19"/>
  <c r="L428" i="19"/>
  <c r="L494" i="19"/>
  <c r="L421" i="19"/>
  <c r="L432" i="19"/>
  <c r="L382" i="19"/>
  <c r="L474" i="19"/>
  <c r="L533" i="19"/>
  <c r="L532" i="19"/>
  <c r="L415" i="19"/>
  <c r="L463" i="19"/>
  <c r="L450" i="19"/>
  <c r="L435" i="19"/>
  <c r="L405" i="19"/>
  <c r="L404" i="19"/>
  <c r="L386" i="19"/>
  <c r="L530" i="19"/>
  <c r="L502" i="19"/>
  <c r="L388" i="19"/>
  <c r="L485" i="19"/>
  <c r="L526" i="19"/>
  <c r="L457" i="19"/>
  <c r="L414" i="19"/>
  <c r="L422" i="19"/>
  <c r="L465" i="19"/>
  <c r="L459" i="19"/>
  <c r="L431" i="19"/>
  <c r="L439" i="19"/>
  <c r="L429" i="19"/>
  <c r="L426" i="19"/>
  <c r="L527" i="19"/>
  <c r="L521" i="19"/>
  <c r="L399" i="19"/>
  <c r="L400" i="19"/>
  <c r="L446" i="19"/>
  <c r="L384" i="19"/>
  <c r="L401" i="19"/>
  <c r="L508" i="19"/>
  <c r="L480" i="19"/>
  <c r="L442" i="19"/>
  <c r="L385" i="19"/>
  <c r="L390" i="19"/>
  <c r="L472" i="19"/>
  <c r="L458" i="19"/>
  <c r="L493" i="19"/>
  <c r="L417" i="19"/>
  <c r="L403" i="19"/>
  <c r="L496" i="19"/>
  <c r="L402" i="19"/>
  <c r="L411" i="19"/>
  <c r="L473" i="19"/>
  <c r="L503" i="19"/>
  <c r="L500" i="19"/>
  <c r="L455" i="19"/>
  <c r="L423" i="19"/>
  <c r="L383" i="19"/>
  <c r="L481" i="19"/>
  <c r="L434" i="19"/>
  <c r="L482" i="19"/>
  <c r="L519" i="19"/>
  <c r="L505" i="19"/>
  <c r="L488" i="19"/>
  <c r="L397" i="19"/>
  <c r="L412" i="19"/>
  <c r="L537" i="19"/>
  <c r="L396" i="19"/>
  <c r="L419" i="19"/>
  <c r="L394" i="19"/>
  <c r="L466" i="19"/>
  <c r="L408" i="19"/>
  <c r="L449" i="19"/>
  <c r="L478" i="19"/>
  <c r="L453" i="19"/>
  <c r="L464" i="19"/>
  <c r="L381" i="19"/>
  <c r="L483" i="19"/>
  <c r="L486" i="19"/>
  <c r="L447" i="19"/>
  <c r="L452" i="19"/>
  <c r="L462" i="19"/>
  <c r="L497" i="19"/>
  <c r="L427" i="19"/>
  <c r="L433" i="19"/>
  <c r="L470" i="19"/>
  <c r="L398" i="19"/>
  <c r="L387" i="19"/>
  <c r="L430" i="19"/>
  <c r="L392" i="19"/>
  <c r="L512" i="19"/>
  <c r="L492" i="19"/>
  <c r="L501" i="19"/>
  <c r="L504" i="19"/>
  <c r="L438" i="19"/>
  <c r="L406" i="19"/>
  <c r="L523" i="19"/>
  <c r="L520" i="19"/>
  <c r="L425" i="19"/>
  <c r="L395" i="19"/>
  <c r="L498" i="19"/>
  <c r="L518" i="19"/>
  <c r="L437" i="19"/>
  <c r="L393" i="19"/>
  <c r="L413" i="19"/>
  <c r="L407" i="19"/>
  <c r="L507" i="19"/>
  <c r="L409" i="19"/>
  <c r="L513" i="19"/>
  <c r="L420" i="19"/>
  <c r="L443" i="19"/>
  <c r="L484" i="19"/>
  <c r="L469" i="19"/>
  <c r="L448" i="19"/>
  <c r="B22" i="20"/>
  <c r="B21" i="20"/>
  <c r="B18" i="20"/>
  <c r="B20" i="20"/>
  <c r="B23" i="20"/>
  <c r="C52" i="20"/>
  <c r="B47" i="20" s="1"/>
  <c r="B65" i="20"/>
  <c r="C65" i="20" s="1"/>
  <c r="L524" i="19" l="1"/>
  <c r="B8" i="20" s="1"/>
  <c r="L510" i="19"/>
  <c r="B7" i="20" s="1"/>
  <c r="L538" i="19"/>
  <c r="B9" i="20" s="1"/>
  <c r="L444" i="19"/>
  <c r="B4" i="20" s="1"/>
  <c r="L490" i="19"/>
  <c r="B6" i="20" s="1"/>
  <c r="L460" i="19"/>
  <c r="B5" i="20" s="1"/>
  <c r="B25" i="20"/>
  <c r="D52" i="20"/>
  <c r="B48" i="20"/>
  <c r="B46" i="20"/>
  <c r="B10" i="20" l="1"/>
  <c r="L540" i="19"/>
  <c r="B52" i="20"/>
</calcChain>
</file>

<file path=xl/sharedStrings.xml><?xml version="1.0" encoding="utf-8"?>
<sst xmlns="http://schemas.openxmlformats.org/spreadsheetml/2006/main" count="135926" uniqueCount="69790">
  <si>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</si>
  <si>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</si>
  <si>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</si>
  <si>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</si>
  <si>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</si>
  <si>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</si>
  <si>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</si>
  <si>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</si>
  <si>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</si>
  <si>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</si>
  <si>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</si>
  <si>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</si>
  <si>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</si>
  <si>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</si>
  <si>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</si>
  <si>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</si>
  <si>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</si>
  <si>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</si>
  <si>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</si>
  <si>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</si>
  <si>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</si>
  <si>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</si>
  <si>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</si>
  <si>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</si>
  <si>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</si>
  <si>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</si>
  <si>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</si>
  <si>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</si>
  <si>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</si>
  <si>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</si>
  <si>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</si>
  <si>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</si>
  <si>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</si>
  <si>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</si>
  <si>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</si>
  <si>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</si>
  <si>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</si>
  <si>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</si>
  <si>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</si>
  <si>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</si>
  <si>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</si>
  <si>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</si>
  <si>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</si>
  <si>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</si>
  <si>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</si>
  <si>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</si>
  <si>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</si>
  <si>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</si>
  <si>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</si>
  <si>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</si>
  <si>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</si>
  <si>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</si>
  <si>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</si>
  <si>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</si>
  <si>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</si>
  <si>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</si>
  <si>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</si>
  <si>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</si>
  <si>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</si>
  <si>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</si>
  <si>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</si>
  <si>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</si>
  <si>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</si>
  <si>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</si>
  <si>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</si>
  <si>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</si>
  <si>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</si>
  <si>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</si>
  <si>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</si>
  <si>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</si>
  <si>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</si>
  <si>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</si>
  <si>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</si>
  <si>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</si>
  <si>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</si>
  <si>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</si>
  <si>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</si>
  <si>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</si>
  <si>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</si>
  <si>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</si>
  <si>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</si>
  <si>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</si>
  <si>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</si>
  <si>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</si>
  <si>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</si>
  <si>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</si>
  <si>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</si>
  <si>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</si>
  <si>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</si>
  <si>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</si>
  <si>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</si>
  <si>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</si>
  <si>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</si>
  <si>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</si>
  <si>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</si>
  <si>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</si>
  <si>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</si>
  <si>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</si>
  <si>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</si>
  <si>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</si>
  <si>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</si>
  <si>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</si>
  <si>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</si>
  <si>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</si>
  <si>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</si>
  <si>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</si>
  <si>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</si>
  <si>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</si>
  <si>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</si>
  <si>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</si>
  <si>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</si>
  <si>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</si>
  <si>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</si>
  <si>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</si>
  <si>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</si>
  <si>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</si>
  <si>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</si>
  <si>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</si>
  <si>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</si>
  <si>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</si>
  <si>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</si>
  <si>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</si>
  <si>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</si>
  <si>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</si>
  <si>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</si>
  <si>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</si>
  <si>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</si>
  <si>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</si>
  <si>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</si>
  <si>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</si>
  <si>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</si>
  <si>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</si>
  <si>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</si>
  <si>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</si>
  <si>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</si>
  <si>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</si>
  <si>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</si>
  <si>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</si>
  <si>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</si>
  <si>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</si>
  <si>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</si>
  <si>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</si>
  <si>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</si>
  <si>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</si>
  <si>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</si>
  <si>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</si>
  <si>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</si>
  <si>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</si>
  <si>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</si>
  <si>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</si>
  <si>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</si>
  <si>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</si>
  <si>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</si>
  <si>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</si>
  <si>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</si>
  <si>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</si>
  <si>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</si>
  <si>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</si>
  <si>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</si>
  <si>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</si>
  <si>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</si>
  <si>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</si>
  <si>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</si>
  <si>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</si>
  <si>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</si>
  <si>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</si>
  <si>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</si>
  <si>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</si>
  <si>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</si>
  <si>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</si>
  <si>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</si>
  <si>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</si>
  <si>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</si>
  <si>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</si>
  <si>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</si>
  <si>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</si>
  <si>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</si>
  <si>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</si>
  <si>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</si>
  <si>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</si>
  <si>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</si>
  <si>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</si>
  <si>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</si>
  <si>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</si>
  <si>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</si>
  <si>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</si>
  <si>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</si>
  <si>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</si>
  <si>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</si>
  <si>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</si>
  <si>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</si>
  <si>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</si>
  <si>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</si>
  <si>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</si>
  <si>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</si>
  <si>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</si>
  <si>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</si>
  <si>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</si>
  <si>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</si>
  <si>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</si>
  <si>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</si>
  <si>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</si>
  <si>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</si>
  <si>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</si>
  <si>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</si>
  <si>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</si>
  <si>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</si>
  <si>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</si>
  <si>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</si>
  <si>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</si>
  <si>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</si>
  <si>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</si>
  <si>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</si>
  <si>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</si>
  <si>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</si>
  <si>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</si>
  <si>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</si>
  <si>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</si>
  <si>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</si>
  <si>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</si>
  <si>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</si>
  <si>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</si>
  <si>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</si>
  <si>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</si>
  <si>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</si>
  <si>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</si>
  <si>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</si>
  <si>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</si>
  <si>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</si>
  <si>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</si>
  <si>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</si>
  <si>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</si>
  <si>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</si>
  <si>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</si>
  <si>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</si>
  <si>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</si>
  <si>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</si>
  <si>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</si>
  <si>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</si>
  <si>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</si>
  <si>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</si>
  <si>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</si>
  <si>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</si>
  <si>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</si>
  <si>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</si>
  <si>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</si>
  <si>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</si>
  <si>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</si>
  <si>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</si>
  <si>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</si>
  <si>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</si>
  <si>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</si>
  <si>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</si>
  <si>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</si>
  <si>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</si>
  <si>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</si>
  <si>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</si>
  <si>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</si>
  <si>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</si>
  <si>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</si>
  <si>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</si>
  <si>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</si>
  <si>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</si>
  <si>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</si>
  <si>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</si>
  <si>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</si>
  <si>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</si>
  <si>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</si>
  <si>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</si>
  <si>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</si>
  <si>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</si>
  <si>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</si>
  <si>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</si>
  <si>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</si>
  <si>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</si>
  <si>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</si>
  <si>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</si>
  <si>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</si>
  <si>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</si>
  <si>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</si>
  <si>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</si>
  <si>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</si>
  <si>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</si>
  <si>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</si>
  <si>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</si>
  <si>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</si>
  <si>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</si>
  <si>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</si>
  <si>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</si>
  <si>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</si>
  <si>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</si>
  <si>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</si>
  <si>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</si>
  <si>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</si>
  <si>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</si>
  <si>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</si>
  <si>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</si>
  <si>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</si>
  <si>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</si>
  <si>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</si>
  <si>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</si>
  <si>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</si>
  <si>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</si>
  <si>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</si>
  <si>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</si>
  <si>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</si>
  <si>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</si>
  <si>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</si>
  <si>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</si>
  <si>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</si>
  <si>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</si>
  <si>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</si>
  <si>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</si>
  <si>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</si>
  <si>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</si>
  <si>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</si>
  <si>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</si>
  <si>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</si>
  <si>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</si>
  <si>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</si>
  <si>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</si>
  <si>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</si>
  <si>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</si>
  <si>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</si>
  <si>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</si>
  <si>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</si>
  <si>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</si>
  <si>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</si>
  <si>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</si>
  <si>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</si>
  <si>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</si>
  <si>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</si>
  <si>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</si>
  <si>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</si>
  <si>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</si>
  <si>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</si>
  <si>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</si>
  <si>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</si>
  <si>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</si>
  <si>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</si>
  <si>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</si>
  <si>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</si>
  <si>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</si>
  <si>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</si>
  <si>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</si>
  <si>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</si>
  <si>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</si>
  <si>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</si>
  <si>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</si>
  <si>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</si>
  <si>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</si>
  <si>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</si>
  <si>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</si>
  <si>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</si>
  <si>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</si>
  <si>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</si>
  <si>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</si>
  <si>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</si>
  <si>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</si>
  <si>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</si>
  <si>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</si>
  <si>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</si>
  <si>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</si>
  <si>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</si>
  <si>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</si>
  <si>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</si>
  <si>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</si>
  <si>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</si>
  <si>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</si>
  <si>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</si>
  <si>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</si>
  <si>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</si>
  <si>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</si>
  <si>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</si>
  <si>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</si>
  <si>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</si>
  <si>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</si>
  <si>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</si>
  <si>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</si>
  <si>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</si>
  <si>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</si>
  <si>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</si>
  <si>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</si>
  <si>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</si>
  <si>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</si>
  <si>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</si>
  <si>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</si>
  <si>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</si>
  <si>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</si>
  <si>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</si>
  <si>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</si>
  <si>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</si>
  <si>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</si>
  <si>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</si>
  <si>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</si>
  <si>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</si>
  <si>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</si>
  <si>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</si>
  <si>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</si>
  <si>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</si>
  <si>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</si>
  <si>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</si>
  <si>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</si>
  <si>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</si>
  <si>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</si>
  <si>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</si>
  <si>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</si>
  <si>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</si>
  <si>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</si>
  <si>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</si>
  <si>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</si>
  <si>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</si>
  <si>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</si>
  <si>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</si>
  <si>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</si>
  <si>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</si>
  <si>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</si>
  <si>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</si>
  <si>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</si>
  <si>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</si>
  <si>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</si>
  <si>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</si>
  <si>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</si>
  <si>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</si>
  <si>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</si>
  <si>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</si>
  <si>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</si>
  <si>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</si>
  <si>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</si>
  <si>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</si>
  <si>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</si>
  <si>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</si>
  <si>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</si>
  <si>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</si>
  <si>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</si>
  <si>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</si>
  <si>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</si>
  <si>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</si>
  <si>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</si>
  <si>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</si>
  <si>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</si>
  <si>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</si>
  <si>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</si>
  <si>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</si>
  <si>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</si>
  <si>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</si>
  <si>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</si>
  <si>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</si>
  <si>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</si>
  <si>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</si>
  <si>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</si>
  <si>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</si>
  <si>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</si>
  <si>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</si>
  <si>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</si>
  <si>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</si>
  <si>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</si>
  <si>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</si>
  <si>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</si>
  <si>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</si>
  <si>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</si>
  <si>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</si>
  <si>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</si>
  <si>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</si>
  <si>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</si>
  <si>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</si>
  <si>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</si>
  <si>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</si>
  <si>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</si>
  <si>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</si>
  <si>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</si>
  <si>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</si>
  <si>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</si>
  <si>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</si>
  <si>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</si>
  <si>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</si>
  <si>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</si>
  <si>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</si>
  <si>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</si>
  <si>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</si>
  <si>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</si>
  <si>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</si>
  <si>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</si>
  <si>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</si>
  <si>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</si>
  <si>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</si>
  <si>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</si>
  <si>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</si>
  <si>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</si>
  <si>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</si>
  <si>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</si>
  <si>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</si>
  <si>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</si>
  <si>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</si>
  <si>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</si>
  <si>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</si>
  <si>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</si>
  <si>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</si>
  <si>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</si>
  <si>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</si>
  <si>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</si>
  <si>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</si>
  <si>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</si>
  <si>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</si>
  <si>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</si>
  <si>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</si>
  <si>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</si>
  <si>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</si>
  <si>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</si>
  <si>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</si>
  <si>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</si>
  <si>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</si>
  <si>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</si>
  <si>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</si>
  <si>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</si>
  <si>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</si>
  <si>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</si>
  <si>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</si>
  <si>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</si>
  <si>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</si>
  <si>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</si>
  <si>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</si>
  <si>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</si>
  <si>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</si>
  <si>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</si>
  <si>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</si>
  <si>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</si>
  <si>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</si>
  <si>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</si>
  <si>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</si>
  <si>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</si>
  <si>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</si>
  <si>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</si>
  <si>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</si>
  <si>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</si>
  <si>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</si>
  <si>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</si>
  <si>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</si>
  <si>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</si>
  <si>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</si>
  <si>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</si>
  <si>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</si>
  <si>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</si>
  <si>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</si>
  <si>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</si>
  <si>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</si>
  <si>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</si>
  <si>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</si>
  <si>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</si>
  <si>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</si>
  <si>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</si>
  <si>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</si>
  <si>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</si>
  <si>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</si>
  <si>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</si>
  <si>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</si>
  <si>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</si>
  <si>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</si>
  <si>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</si>
  <si>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</si>
  <si>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</si>
  <si>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</si>
  <si>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</si>
  <si>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</si>
  <si>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</si>
  <si>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</si>
  <si>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</si>
  <si>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</si>
  <si>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</si>
  <si>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</si>
  <si>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</si>
  <si>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</si>
  <si>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</si>
  <si>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</si>
  <si>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</si>
  <si>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</si>
  <si>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</si>
  <si>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</si>
  <si>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</si>
  <si>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</si>
  <si>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</si>
  <si>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</si>
  <si>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</si>
  <si>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</si>
  <si>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</si>
  <si>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</si>
  <si>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</si>
  <si>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</si>
  <si>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</si>
  <si>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</si>
  <si>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</si>
  <si>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</si>
  <si>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</si>
  <si>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</si>
  <si>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</si>
  <si>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</si>
  <si>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</si>
  <si>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</si>
  <si>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</si>
  <si>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</si>
  <si>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</si>
  <si>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</si>
  <si>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</si>
  <si>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</si>
  <si>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</si>
  <si>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</si>
  <si>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</si>
  <si>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</si>
  <si>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</si>
  <si>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</si>
  <si>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</si>
  <si>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</si>
  <si>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</si>
  <si>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</si>
  <si>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</si>
  <si>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</si>
  <si>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</si>
  <si>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</si>
  <si>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</si>
  <si>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</si>
  <si>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</si>
  <si>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</si>
  <si>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</si>
  <si>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</si>
  <si>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</si>
  <si>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</si>
  <si>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</si>
  <si>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</si>
  <si>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</si>
  <si>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</si>
  <si>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</si>
  <si>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</si>
  <si>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</si>
  <si>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</si>
  <si>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</si>
  <si>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</si>
  <si>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</si>
  <si>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</si>
  <si>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</si>
  <si>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</si>
  <si>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</si>
  <si>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</si>
  <si>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</si>
  <si>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</si>
  <si>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</si>
  <si>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</si>
  <si>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</si>
  <si>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</si>
  <si>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</si>
  <si>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</si>
  <si>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</si>
  <si>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</si>
  <si>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</si>
  <si>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</si>
  <si>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</si>
  <si>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</si>
  <si>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</si>
  <si>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</si>
  <si>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</si>
  <si>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</si>
  <si>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</si>
  <si>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</si>
  <si>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</si>
  <si>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</si>
  <si>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</si>
  <si>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</si>
  <si>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</si>
  <si>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</si>
  <si>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</si>
  <si>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</si>
  <si>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</si>
  <si>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</si>
  <si>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</si>
  <si>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</si>
  <si>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</si>
  <si>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</si>
  <si>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</si>
  <si>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</si>
  <si>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</si>
  <si>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</si>
  <si>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</si>
  <si>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</si>
  <si>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</si>
  <si>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</si>
  <si>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</si>
  <si>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</si>
  <si>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</si>
  <si>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</si>
  <si>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</si>
  <si>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</si>
  <si>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</si>
  <si>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</si>
  <si>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</si>
  <si>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</si>
  <si>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</si>
  <si>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</si>
  <si>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</si>
  <si>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</si>
  <si>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</si>
  <si>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</si>
  <si>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</si>
  <si>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</si>
  <si>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</si>
  <si>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</si>
  <si>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</si>
  <si>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</si>
  <si>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</si>
  <si>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</si>
  <si>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</si>
  <si>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</si>
  <si>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</si>
  <si>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</si>
  <si>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</si>
  <si>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</si>
  <si>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</si>
  <si>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</si>
  <si>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</si>
  <si>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</si>
  <si>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</si>
  <si>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</si>
  <si>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</si>
  <si>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</si>
  <si>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</si>
  <si>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</si>
  <si>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</si>
  <si>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</si>
  <si>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</si>
  <si>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</si>
  <si>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</si>
  <si>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</si>
  <si>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</si>
  <si>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</si>
  <si>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</si>
  <si>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</si>
  <si>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</si>
  <si>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</si>
  <si>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</si>
  <si>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</si>
  <si>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</si>
  <si>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</si>
  <si>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</si>
  <si>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</si>
  <si>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</si>
  <si>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</si>
  <si>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</si>
  <si>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</si>
  <si>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</si>
  <si>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</si>
  <si>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</si>
  <si>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</si>
  <si>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</si>
  <si>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</si>
  <si>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</si>
  <si>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</si>
  <si>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</si>
  <si>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</si>
  <si>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</si>
  <si>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</si>
  <si>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</si>
  <si>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</si>
  <si>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</si>
  <si>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</si>
  <si>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</si>
  <si>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</si>
  <si>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</si>
  <si>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</si>
  <si>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</si>
  <si>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</si>
  <si>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</si>
  <si>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</si>
  <si>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</si>
  <si>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</si>
  <si>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</si>
  <si>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</si>
  <si>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</si>
  <si>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</si>
  <si>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</si>
  <si>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</si>
  <si>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</si>
  <si>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</si>
  <si>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</si>
  <si>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</si>
  <si>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</si>
  <si>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</si>
  <si>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</si>
  <si>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</si>
  <si>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</si>
  <si>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</si>
  <si>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</si>
  <si>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</si>
  <si>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</si>
  <si>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</si>
  <si>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</si>
  <si>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</si>
  <si>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</si>
  <si>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</si>
  <si>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</si>
  <si>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</si>
  <si>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</si>
  <si>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</si>
  <si>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</si>
  <si>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</si>
  <si>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</si>
  <si>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</si>
  <si>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</si>
  <si>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</si>
  <si>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</si>
  <si>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</si>
  <si>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</si>
  <si>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</si>
  <si>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</si>
  <si>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</si>
  <si>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</si>
  <si>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</si>
  <si>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</si>
  <si>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</si>
  <si>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</si>
  <si>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</si>
  <si>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</si>
  <si>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</si>
  <si>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</si>
  <si>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</si>
  <si>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</si>
  <si>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</si>
  <si>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</si>
  <si>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</si>
  <si>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</si>
  <si>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</si>
  <si>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</si>
  <si>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</si>
  <si>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</si>
  <si>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</si>
  <si>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</si>
  <si>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</si>
  <si>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</si>
  <si>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</si>
  <si>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</si>
  <si>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</si>
  <si>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</si>
  <si>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</si>
  <si>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</si>
  <si>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</si>
  <si>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</si>
  <si>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</si>
  <si>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</si>
  <si>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</si>
  <si>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</si>
  <si>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</si>
  <si>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</si>
  <si>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</si>
  <si>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</si>
  <si>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</si>
  <si>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</si>
  <si>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</si>
  <si>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</si>
  <si>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</si>
  <si>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</si>
  <si>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</si>
  <si>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</si>
  <si>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</si>
  <si>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</si>
  <si>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</si>
  <si>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</si>
  <si>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</si>
  <si>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</si>
  <si>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</si>
  <si>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</si>
  <si>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</si>
  <si>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</si>
  <si>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</si>
  <si>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</si>
  <si>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</si>
  <si>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</si>
  <si>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</si>
  <si>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</si>
  <si>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</si>
  <si>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</si>
  <si>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</si>
  <si>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</si>
  <si>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</si>
  <si>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</si>
  <si>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</si>
  <si>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</si>
  <si>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</si>
  <si>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</si>
  <si>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</si>
  <si>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</si>
  <si>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</si>
  <si>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</si>
  <si>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</si>
  <si>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</si>
  <si>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</si>
  <si>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</si>
  <si>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</si>
  <si>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</si>
  <si>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</si>
  <si>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</si>
  <si>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</si>
  <si>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</si>
  <si>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</si>
  <si>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</si>
  <si>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</si>
  <si>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</si>
  <si>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</si>
  <si>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</si>
  <si>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</si>
  <si>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</si>
  <si>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</si>
  <si>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</si>
  <si>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</si>
  <si>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</si>
  <si>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</si>
  <si>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</si>
  <si>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</si>
  <si>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</si>
  <si>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</si>
  <si>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</si>
  <si>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</si>
  <si>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</si>
  <si>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</si>
  <si>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</si>
  <si>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</si>
  <si>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</si>
  <si>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</si>
  <si>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</si>
  <si>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</si>
  <si>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</si>
  <si>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</si>
  <si>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</si>
  <si>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</si>
  <si>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</si>
  <si>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</si>
  <si>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</si>
  <si>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</si>
  <si>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</si>
  <si>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</si>
  <si>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</si>
  <si>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</si>
  <si>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</si>
  <si>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</si>
  <si>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</si>
  <si>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</si>
  <si>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</si>
  <si>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</si>
  <si>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</si>
  <si>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</si>
  <si>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</si>
  <si>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</si>
  <si>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</si>
  <si>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</si>
  <si>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</si>
  <si>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</si>
  <si>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</si>
  <si>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</si>
  <si>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</si>
  <si>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</si>
  <si>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</si>
  <si>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</si>
  <si>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</si>
  <si>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</si>
  <si>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</si>
  <si>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</si>
  <si>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</si>
  <si>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</si>
  <si>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</si>
  <si>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</si>
  <si>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</si>
  <si>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</si>
  <si>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</si>
  <si>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</si>
  <si>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</si>
  <si>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</si>
  <si>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</si>
  <si>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</si>
  <si>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</si>
  <si>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</si>
  <si>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</si>
  <si>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</si>
  <si>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</si>
  <si>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</si>
  <si>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</si>
  <si>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</si>
  <si>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</si>
  <si>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</si>
  <si>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</si>
  <si>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</si>
  <si>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</si>
  <si>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</si>
  <si>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</si>
  <si>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</si>
  <si>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</si>
  <si>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</si>
  <si>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</si>
  <si>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</si>
  <si>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</si>
  <si>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</si>
  <si>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</si>
  <si>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</si>
  <si>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</si>
  <si>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</si>
  <si>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</si>
  <si>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</si>
  <si>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</si>
  <si>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</si>
  <si>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</si>
  <si>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</si>
  <si>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</si>
  <si>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</si>
  <si>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</si>
  <si>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</si>
  <si>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</si>
  <si>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</si>
  <si>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</si>
  <si>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</si>
  <si>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</si>
  <si>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</si>
  <si>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</si>
  <si>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</si>
  <si>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</si>
  <si>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</si>
  <si>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</si>
  <si>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</si>
  <si>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</si>
  <si>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</si>
  <si>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</si>
  <si>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</si>
  <si>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</si>
  <si>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</si>
  <si>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</si>
  <si>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</si>
  <si>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</si>
  <si>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</si>
  <si>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</si>
  <si>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</si>
  <si>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</si>
  <si>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</si>
  <si>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</si>
  <si>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</si>
  <si>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</si>
  <si>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</si>
  <si>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</si>
  <si>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</si>
  <si>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</si>
  <si>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</si>
  <si>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</si>
  <si>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</si>
  <si>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</si>
  <si>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</si>
  <si>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</si>
  <si>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</si>
  <si>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</si>
  <si>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</si>
  <si>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</si>
  <si>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</si>
  <si>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</si>
  <si>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</si>
  <si>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</si>
  <si>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</si>
  <si>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</si>
  <si>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</si>
  <si>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</si>
  <si>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</si>
  <si>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</si>
  <si>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</si>
  <si>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</si>
  <si>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</si>
  <si>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</si>
  <si>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</si>
  <si>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</si>
  <si>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</si>
  <si>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</si>
  <si>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</si>
  <si>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</si>
  <si>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</si>
  <si>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</si>
  <si>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</si>
  <si>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</si>
  <si>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</si>
  <si>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</si>
  <si>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</si>
  <si>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</si>
  <si>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</si>
  <si>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</si>
  <si>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</si>
  <si>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</si>
  <si>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</si>
  <si>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</si>
  <si>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</si>
  <si>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</si>
  <si>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</si>
  <si>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</si>
  <si>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</si>
  <si>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</si>
  <si>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</si>
  <si>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</si>
  <si>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</si>
  <si>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</si>
  <si>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</si>
  <si>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</si>
  <si>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</si>
  <si>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</si>
  <si>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</si>
  <si>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</si>
  <si>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</si>
  <si>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</si>
  <si>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</si>
  <si>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</si>
  <si>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</si>
  <si>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</si>
  <si>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</si>
  <si>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</si>
  <si>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</si>
  <si>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</si>
  <si>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</si>
  <si>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</si>
  <si>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</si>
  <si>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</si>
  <si>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</si>
  <si>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</si>
  <si>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</si>
  <si>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</si>
  <si>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</si>
  <si>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</si>
  <si>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</si>
  <si>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</si>
  <si>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</si>
  <si>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</si>
  <si>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</si>
  <si>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</si>
  <si>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</si>
  <si>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</si>
  <si>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</si>
  <si>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</si>
  <si>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</si>
  <si>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</si>
  <si>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</si>
  <si>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</si>
  <si>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</si>
  <si>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</si>
  <si>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</si>
  <si>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</si>
  <si>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</si>
  <si>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</si>
  <si>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</si>
  <si>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</si>
  <si>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</si>
  <si>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</si>
  <si>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</si>
  <si>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</si>
  <si>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</si>
  <si>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</si>
  <si>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</si>
  <si>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</si>
  <si>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</si>
  <si>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</si>
  <si>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</si>
  <si>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</si>
  <si>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</si>
  <si>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</si>
  <si>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</si>
  <si>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</si>
  <si>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</si>
  <si>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</si>
  <si>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</si>
  <si>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</si>
  <si>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</si>
  <si>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</si>
  <si>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</si>
  <si>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</si>
  <si>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</si>
  <si>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</si>
  <si>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</si>
  <si>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</si>
  <si>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</si>
  <si>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</si>
  <si>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</si>
  <si>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</si>
  <si>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</si>
  <si>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</si>
  <si>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</si>
  <si>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</si>
  <si>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</si>
  <si>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</si>
  <si>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</si>
  <si>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</si>
  <si>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</si>
  <si>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</si>
  <si>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</si>
  <si>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</si>
  <si>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</si>
  <si>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</si>
  <si>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</si>
  <si>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</si>
  <si>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</si>
  <si>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</si>
  <si>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</si>
  <si>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</si>
  <si>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</si>
  <si>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</si>
  <si>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</si>
  <si>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</si>
  <si>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</si>
  <si>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</si>
  <si>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</si>
  <si>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</si>
  <si>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</si>
  <si>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</si>
  <si>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</si>
  <si>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</si>
  <si>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</si>
  <si>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</si>
  <si>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</si>
  <si>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</si>
  <si>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</si>
  <si>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</si>
  <si>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</si>
  <si>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</si>
  <si>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</si>
  <si>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</si>
  <si>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</si>
  <si>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</si>
  <si>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</si>
  <si>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</si>
  <si>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</si>
  <si>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</si>
  <si>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</si>
  <si>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</si>
  <si>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</si>
  <si>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</si>
  <si>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</si>
  <si>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</si>
  <si>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</si>
  <si>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</si>
  <si>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</si>
  <si>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</si>
  <si>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</si>
  <si>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</si>
  <si>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</si>
  <si>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</si>
  <si>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</si>
  <si>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</si>
  <si>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</si>
  <si>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</si>
  <si>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</si>
  <si>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</si>
  <si>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</si>
  <si>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</si>
  <si>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</si>
  <si>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</si>
  <si>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</si>
  <si>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</si>
  <si>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</si>
  <si>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</si>
  <si>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</si>
  <si>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</si>
  <si>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</si>
  <si>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</si>
  <si>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</si>
  <si>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</si>
  <si>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</si>
  <si>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</si>
  <si>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</si>
  <si>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</si>
  <si>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</si>
  <si>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</si>
  <si>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</si>
  <si>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</si>
  <si>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</si>
  <si>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</si>
  <si>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</si>
  <si>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</si>
  <si>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</si>
  <si>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</si>
  <si>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</si>
  <si>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</si>
  <si>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</si>
  <si>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</si>
  <si>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</si>
  <si>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</si>
  <si>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</si>
  <si>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</si>
  <si>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</si>
  <si>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</si>
  <si>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</si>
  <si>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</si>
  <si>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</si>
  <si>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</si>
  <si>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</si>
  <si>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</si>
  <si>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</si>
  <si>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</si>
  <si>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</si>
  <si>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</si>
  <si>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</si>
  <si>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</si>
  <si>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</si>
  <si>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</si>
  <si>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</si>
  <si>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</si>
  <si>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</si>
  <si>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</si>
  <si>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</si>
  <si>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</si>
  <si>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</si>
  <si>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</si>
  <si>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</si>
  <si>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</si>
  <si>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</si>
  <si>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</si>
  <si>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</si>
  <si>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</si>
  <si>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</si>
  <si>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</si>
  <si>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</si>
  <si>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</si>
  <si>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</si>
  <si>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</si>
  <si>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</si>
  <si>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</si>
  <si>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</si>
  <si>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</si>
  <si>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</si>
  <si>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</si>
  <si>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</si>
  <si>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</si>
  <si>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</si>
  <si>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</si>
  <si>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</si>
  <si>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</si>
  <si>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</si>
  <si>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</si>
  <si>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</si>
  <si>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</si>
  <si>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</si>
  <si>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</si>
  <si>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</si>
  <si>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</si>
  <si>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</si>
  <si>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</si>
  <si>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</si>
  <si>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</si>
  <si>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</si>
  <si>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</si>
  <si>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</si>
  <si>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</si>
  <si>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</si>
  <si>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</si>
  <si>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</si>
  <si>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</si>
  <si>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</si>
  <si>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</si>
  <si>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</si>
  <si>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</si>
  <si>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</si>
  <si>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</si>
  <si>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</si>
  <si>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</si>
  <si>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</si>
  <si>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</si>
  <si>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</si>
  <si>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</si>
  <si>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</si>
  <si>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</si>
  <si>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</si>
  <si>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</si>
  <si>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</si>
  <si>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</si>
  <si>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</si>
  <si>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</si>
  <si>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</si>
  <si>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</si>
  <si>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</si>
  <si>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</si>
  <si>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</si>
  <si>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</si>
  <si>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</si>
  <si>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</si>
  <si>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</si>
  <si>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</si>
  <si>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</si>
  <si>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</si>
  <si>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</si>
  <si>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</si>
  <si>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</si>
  <si>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</si>
  <si>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</si>
  <si>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</si>
  <si>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</si>
  <si>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</si>
  <si>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</si>
  <si>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</si>
  <si>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</si>
  <si>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</si>
  <si>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</si>
  <si>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</si>
  <si>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</si>
  <si>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</si>
  <si>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</si>
  <si>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</si>
  <si>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</si>
  <si>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</si>
  <si>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</si>
  <si>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</si>
  <si>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</si>
  <si>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</si>
  <si>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</si>
  <si>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</si>
  <si>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</si>
  <si>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</si>
  <si>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</si>
  <si>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</si>
  <si>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</si>
  <si>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</si>
  <si>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</si>
  <si>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</si>
  <si>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</si>
  <si>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</si>
  <si>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</si>
  <si>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</si>
  <si>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</si>
  <si>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</si>
  <si>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</si>
  <si>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</si>
  <si>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</si>
  <si>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</si>
  <si>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</si>
  <si>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</si>
  <si>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</si>
  <si>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</si>
  <si>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</si>
  <si>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</si>
  <si>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</si>
  <si>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</si>
  <si>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</si>
  <si>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</si>
  <si>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</si>
  <si>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</si>
  <si>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</si>
  <si>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</si>
  <si>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</si>
  <si>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</si>
  <si>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</si>
  <si>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</si>
  <si>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</si>
  <si>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</si>
  <si>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</si>
  <si>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</si>
  <si>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</si>
  <si>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</si>
  <si>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</si>
  <si>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</si>
  <si>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</si>
  <si>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</si>
  <si>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</si>
  <si>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</si>
  <si>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</si>
  <si>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</si>
  <si>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</si>
  <si>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</si>
  <si>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</si>
  <si>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</si>
  <si>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</si>
  <si>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</si>
  <si>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</si>
  <si>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</si>
  <si>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</si>
  <si>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</si>
  <si>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</si>
  <si>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</si>
  <si>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</si>
  <si>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</si>
  <si>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</si>
  <si>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</si>
  <si>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</si>
  <si>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</si>
  <si>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</si>
  <si>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</si>
  <si>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</si>
  <si>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</si>
  <si>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</si>
  <si>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</si>
  <si>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</si>
  <si>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</si>
  <si>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</si>
  <si>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</si>
  <si>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</si>
  <si>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</si>
  <si>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</si>
  <si>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</si>
  <si>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</si>
  <si>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</si>
  <si>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</si>
  <si>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</si>
  <si>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</si>
  <si>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</si>
  <si>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</si>
  <si>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</si>
  <si>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</si>
  <si>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</si>
  <si>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</si>
  <si>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</si>
  <si>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</si>
  <si>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</si>
  <si>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</si>
  <si>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</si>
  <si>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</si>
  <si>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</si>
  <si>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</si>
  <si>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</si>
  <si>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</si>
  <si>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</si>
  <si>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</si>
  <si>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</si>
  <si>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</si>
  <si>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</si>
  <si>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</si>
  <si>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</si>
  <si>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</si>
  <si>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</si>
  <si>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</si>
  <si>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</si>
  <si>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</si>
  <si>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</si>
  <si>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</si>
  <si>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</si>
  <si>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</si>
  <si>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</si>
  <si>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</si>
  <si>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</si>
  <si>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</si>
  <si>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</si>
  <si>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</si>
  <si>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</si>
  <si>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</si>
  <si>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</si>
  <si>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</si>
  <si>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</si>
  <si>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</si>
  <si>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</si>
  <si>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</si>
  <si>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</si>
  <si>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</si>
  <si>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</si>
  <si>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</si>
  <si>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</si>
  <si>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</si>
  <si>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</si>
  <si>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</si>
  <si>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</si>
  <si>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</si>
  <si>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</si>
  <si>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</si>
  <si>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</si>
  <si>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</si>
  <si>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</si>
  <si>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</si>
  <si>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</si>
  <si>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</si>
  <si>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</si>
  <si>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</si>
  <si>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</si>
  <si>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</si>
  <si>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</si>
  <si>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</si>
  <si>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</si>
  <si>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</si>
  <si>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</si>
  <si>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</si>
  <si>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</si>
  <si>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</si>
  <si>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</si>
  <si>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</si>
  <si>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</si>
  <si>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</si>
  <si>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</si>
  <si>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</si>
  <si>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</si>
  <si>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</si>
  <si>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</si>
  <si>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</si>
  <si>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</si>
  <si>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</si>
  <si>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</si>
  <si>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</si>
  <si>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</si>
  <si>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</si>
  <si>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</si>
  <si>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</si>
  <si>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</si>
  <si>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</si>
  <si>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</si>
  <si>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</si>
  <si>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</si>
  <si>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</si>
  <si>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</si>
  <si>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</si>
  <si>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</si>
  <si>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</si>
  <si>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</si>
  <si>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</si>
  <si>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</si>
  <si>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</si>
  <si>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</si>
  <si>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</si>
  <si>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</si>
  <si>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</si>
  <si>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</si>
  <si>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</si>
  <si>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</si>
  <si>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</si>
  <si>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</si>
  <si>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</si>
  <si>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</si>
  <si>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</si>
  <si>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</si>
  <si>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</si>
  <si>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</si>
  <si>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</si>
  <si>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</si>
  <si>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</si>
  <si>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</si>
  <si>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</si>
  <si>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</si>
  <si>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</si>
  <si>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</si>
  <si>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</si>
  <si>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</si>
  <si>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</si>
  <si>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</si>
  <si>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</si>
  <si>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</si>
  <si>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</si>
  <si>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</si>
  <si>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</si>
  <si>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</si>
  <si>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</si>
  <si>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</si>
  <si>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</si>
  <si>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</si>
  <si>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</si>
  <si>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</si>
  <si>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</si>
  <si>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</si>
  <si>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</si>
  <si>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</si>
  <si>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</si>
  <si>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</si>
  <si>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</si>
  <si>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</si>
  <si>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</si>
  <si>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</si>
  <si>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</si>
  <si>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</si>
  <si>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</si>
  <si>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</si>
  <si>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</si>
  <si>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</si>
  <si>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</si>
  <si>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</si>
  <si>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</si>
  <si>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</si>
  <si>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</si>
  <si>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</si>
  <si>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</si>
  <si>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</si>
  <si>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</si>
  <si>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</si>
  <si>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</si>
  <si>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</si>
  <si>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</si>
  <si>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</si>
  <si>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</si>
  <si>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</si>
  <si>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</si>
  <si>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</si>
  <si>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</si>
  <si>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</si>
  <si>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</si>
  <si>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</si>
  <si>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</si>
  <si>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</si>
  <si>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</si>
  <si>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</si>
  <si>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</si>
  <si>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</si>
  <si>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</si>
  <si>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</si>
  <si>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</si>
  <si>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</si>
  <si>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</si>
  <si>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</si>
  <si>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</si>
  <si>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</si>
  <si>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</si>
  <si>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</si>
  <si>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</si>
  <si>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</si>
  <si>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</si>
  <si>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</si>
  <si>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</si>
  <si>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</si>
  <si>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</si>
  <si>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</si>
  <si>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</si>
  <si>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</si>
  <si>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</si>
  <si>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</si>
  <si>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</si>
  <si>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</si>
  <si>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</si>
  <si>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</si>
  <si>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</si>
  <si>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</si>
  <si>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</si>
  <si>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</si>
  <si>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</si>
  <si>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</si>
  <si>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</si>
  <si>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</si>
  <si>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</si>
  <si>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</si>
  <si>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</si>
  <si>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</si>
  <si>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</si>
  <si>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</si>
  <si>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</si>
  <si>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</si>
  <si>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</si>
  <si>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</si>
  <si>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</si>
  <si>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</si>
  <si>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</si>
  <si>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</si>
  <si>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</si>
  <si>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</si>
  <si>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</si>
  <si>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</si>
  <si>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</si>
  <si>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</si>
  <si>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</si>
  <si>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</si>
  <si>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</si>
  <si>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</si>
  <si>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</si>
  <si>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</si>
  <si>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</si>
  <si>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</si>
  <si>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</si>
  <si>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</si>
  <si>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</si>
  <si>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</si>
  <si>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</si>
  <si>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</si>
  <si>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</si>
  <si>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</si>
  <si>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</si>
  <si>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</si>
  <si>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</si>
  <si>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</si>
  <si>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</si>
  <si>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</si>
  <si>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</si>
  <si>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</si>
  <si>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</si>
  <si>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</si>
  <si>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</si>
  <si>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</si>
  <si>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</si>
  <si>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</si>
  <si>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</si>
  <si>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</si>
  <si>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</si>
  <si>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</si>
  <si>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</si>
  <si>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</si>
  <si>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</si>
  <si>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</si>
  <si>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</si>
  <si>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</si>
  <si>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</si>
  <si>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</si>
  <si>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</si>
  <si>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</si>
  <si>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</si>
  <si>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</si>
  <si>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</si>
  <si>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</si>
  <si>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</si>
  <si>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</si>
  <si>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</si>
  <si>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</si>
  <si>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</si>
  <si>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</si>
  <si>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</si>
  <si>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</si>
  <si>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</si>
  <si>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</si>
  <si>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</si>
  <si>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</si>
  <si>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</si>
  <si>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</si>
  <si>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</si>
  <si>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</si>
  <si>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</si>
  <si>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</si>
  <si>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</si>
  <si>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</si>
  <si>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</si>
  <si>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</si>
  <si>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</si>
  <si>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</si>
  <si>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</si>
  <si>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</si>
  <si>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</si>
  <si>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</si>
  <si>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</si>
  <si>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</si>
  <si>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</si>
  <si>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</si>
  <si>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</si>
  <si>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</si>
  <si>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</si>
  <si>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</si>
  <si>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</si>
  <si>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</si>
  <si>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</si>
  <si>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</si>
  <si>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</si>
  <si>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</si>
  <si>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</si>
  <si>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</si>
  <si>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</si>
  <si>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</si>
  <si>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</si>
  <si>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</si>
  <si>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</si>
  <si>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</si>
  <si>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</si>
  <si>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</si>
  <si>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</si>
  <si>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</si>
  <si>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</si>
  <si>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</si>
  <si>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</si>
  <si>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</si>
  <si>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</si>
  <si>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</si>
  <si>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</si>
  <si>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</si>
  <si>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</si>
  <si>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</si>
  <si>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</si>
  <si>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</si>
  <si>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</si>
  <si>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</si>
  <si>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</si>
  <si>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</si>
  <si>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</si>
  <si>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</si>
  <si>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</si>
  <si>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</si>
  <si>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</si>
  <si>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</si>
  <si>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</si>
  <si>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</si>
  <si>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</si>
  <si>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</si>
  <si>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</si>
  <si>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</si>
  <si>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</si>
  <si>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</si>
  <si>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</si>
  <si>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</si>
  <si>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</si>
  <si>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</si>
  <si>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</si>
  <si>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</si>
  <si>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</si>
  <si>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</si>
  <si>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</si>
  <si>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</si>
  <si>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</si>
  <si>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</si>
  <si>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</si>
  <si>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</si>
  <si>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</si>
  <si>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</si>
  <si>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</si>
  <si>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</si>
  <si>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</si>
  <si>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</si>
  <si>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</si>
  <si>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</si>
  <si>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</si>
  <si>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</si>
  <si>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</si>
  <si>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</si>
  <si>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</si>
  <si>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</si>
  <si>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</si>
  <si>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</si>
  <si>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</si>
  <si>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</si>
  <si>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</si>
  <si>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</si>
  <si>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</si>
  <si>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</si>
  <si>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</si>
  <si>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</si>
  <si>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</si>
  <si>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</si>
  <si>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</si>
  <si>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</si>
  <si>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</si>
  <si>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</si>
  <si>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</si>
  <si>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</si>
  <si>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</si>
  <si>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</si>
  <si>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</si>
  <si>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</si>
  <si>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</si>
  <si>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</si>
  <si>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</si>
  <si>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</si>
  <si>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</si>
  <si>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</si>
  <si>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</si>
  <si>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</si>
  <si>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</si>
  <si>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</si>
  <si>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</si>
  <si>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</si>
  <si>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</si>
  <si>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</si>
  <si>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</si>
  <si>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</si>
  <si>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</si>
  <si>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</si>
  <si>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</si>
  <si>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</si>
  <si>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</si>
  <si>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</si>
  <si>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</si>
  <si>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</si>
  <si>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</si>
  <si>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</si>
  <si>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</si>
  <si>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</si>
  <si>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</si>
  <si>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</si>
  <si>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</si>
  <si>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</si>
  <si>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</si>
  <si>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</si>
  <si>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</si>
  <si>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</si>
  <si>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</si>
  <si>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</si>
  <si>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</si>
  <si>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</si>
  <si>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</si>
  <si>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</si>
  <si>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</si>
  <si>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</si>
  <si>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</si>
  <si>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</si>
  <si>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</si>
  <si>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</si>
  <si>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</si>
  <si>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</si>
  <si>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</si>
  <si>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</si>
  <si>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</si>
  <si>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</si>
  <si>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</si>
  <si>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</si>
  <si>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</si>
  <si>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</si>
  <si>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</si>
  <si>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</si>
  <si>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</si>
  <si>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</si>
  <si>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</si>
  <si>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</si>
  <si>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</si>
  <si>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</si>
  <si>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</si>
  <si>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</si>
  <si>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</si>
  <si>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</si>
  <si>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</si>
  <si>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</si>
  <si>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</si>
  <si>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</si>
  <si>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</si>
  <si>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</si>
  <si>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</si>
  <si>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</si>
  <si>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</si>
  <si>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</si>
  <si>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</si>
  <si>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</si>
  <si>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</si>
  <si>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</si>
  <si>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</si>
  <si>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</si>
  <si>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</si>
  <si>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</si>
  <si>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</si>
  <si>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</si>
  <si>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</si>
  <si>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</si>
  <si>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</si>
  <si>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</si>
  <si>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</si>
  <si>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</si>
  <si>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</si>
  <si>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</si>
  <si>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</si>
  <si>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</si>
  <si>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</si>
  <si>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</si>
  <si>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</si>
  <si>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</si>
  <si>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</si>
  <si>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</si>
  <si>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</si>
  <si>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</si>
  <si>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</si>
  <si>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</si>
  <si>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</si>
  <si>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</si>
  <si>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</si>
  <si>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</si>
  <si>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</si>
  <si>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</si>
  <si>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</si>
  <si>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</si>
  <si>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</si>
  <si>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</si>
  <si>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</si>
  <si>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</si>
  <si>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</si>
  <si>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</si>
  <si>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</si>
  <si>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</si>
  <si>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</si>
  <si>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</si>
  <si>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</si>
  <si>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</si>
  <si>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</si>
  <si>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</si>
  <si>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</si>
  <si>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</si>
  <si>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</si>
  <si>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</si>
  <si>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</si>
  <si>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</si>
  <si>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</si>
  <si>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</si>
  <si>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</si>
  <si>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</si>
  <si>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</si>
  <si>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</si>
  <si>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</si>
  <si>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</si>
  <si>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</si>
  <si>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</si>
  <si>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</si>
  <si>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</si>
  <si>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</si>
  <si>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</si>
  <si>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</si>
  <si>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</si>
  <si>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</si>
  <si>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</si>
  <si>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</si>
  <si>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</si>
  <si>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</si>
  <si>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</si>
  <si>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</si>
  <si>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</si>
  <si>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</si>
  <si>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</si>
  <si>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</si>
  <si>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</si>
  <si>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</si>
  <si>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</si>
  <si>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</si>
  <si>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</si>
  <si>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</si>
  <si>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</si>
  <si>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</si>
  <si>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</si>
  <si>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</si>
  <si>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</si>
  <si>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</si>
  <si>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</si>
  <si>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</si>
  <si>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</si>
  <si>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</si>
  <si>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</si>
  <si>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</si>
  <si>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</si>
  <si>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</si>
  <si>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</si>
  <si>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</si>
  <si>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</si>
  <si>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</si>
  <si>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</si>
  <si>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</si>
  <si>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</si>
  <si>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</si>
  <si>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</si>
  <si>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</si>
  <si>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</si>
  <si>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</si>
  <si>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</si>
  <si>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</si>
  <si>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</si>
  <si>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</si>
  <si>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</si>
  <si>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</si>
  <si>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</si>
  <si>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</si>
  <si>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</si>
  <si>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</si>
  <si>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</si>
  <si>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</si>
  <si>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</si>
  <si>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</si>
  <si>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</si>
  <si>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</si>
  <si>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</si>
  <si>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</si>
  <si>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</si>
  <si>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</si>
  <si>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</si>
  <si>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</si>
  <si>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</si>
  <si>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</si>
  <si>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</si>
  <si>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</si>
  <si>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</si>
  <si>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</si>
  <si>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</si>
  <si>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</si>
  <si>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</si>
  <si>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</si>
  <si>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</si>
  <si>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</si>
  <si>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</si>
  <si>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</si>
  <si>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</si>
  <si>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</si>
  <si>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</si>
  <si>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</si>
  <si>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</si>
  <si>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</si>
  <si>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</si>
  <si>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</si>
  <si>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</si>
  <si>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</si>
  <si>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</si>
  <si>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</si>
  <si>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</si>
  <si>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</si>
  <si>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</si>
  <si>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</si>
  <si>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</si>
  <si>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</si>
  <si>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</si>
  <si>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</si>
  <si>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</si>
  <si>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</si>
  <si>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</si>
  <si>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</si>
  <si>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</si>
  <si>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</si>
  <si>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</si>
  <si>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</si>
  <si>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</si>
  <si>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</si>
  <si>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</si>
  <si>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</si>
  <si>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</si>
  <si>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</si>
  <si>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</si>
  <si>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</si>
  <si>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</si>
  <si>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</si>
  <si>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</si>
  <si>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</si>
  <si>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</si>
  <si>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</si>
  <si>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</si>
  <si>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</si>
  <si>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</si>
  <si>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</si>
  <si>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</si>
  <si>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</si>
  <si>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</si>
  <si>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</si>
  <si>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</si>
  <si>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</si>
  <si>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</si>
  <si>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</si>
  <si>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</si>
  <si>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</si>
  <si>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</si>
  <si>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</si>
  <si>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</si>
  <si>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</si>
  <si>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</si>
  <si>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</si>
  <si>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</si>
  <si>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</si>
  <si>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</si>
  <si>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</si>
  <si>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</si>
  <si>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</si>
  <si>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</si>
  <si>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</si>
  <si>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</si>
  <si>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</si>
  <si>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</si>
  <si>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</si>
  <si>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</si>
  <si>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</si>
  <si>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</si>
  <si>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</si>
  <si>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</si>
  <si>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</si>
  <si>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</si>
  <si>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</si>
  <si>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</si>
  <si>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</si>
  <si>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</si>
  <si>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</si>
  <si>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</si>
  <si>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</si>
  <si>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</si>
  <si>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</si>
  <si>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</si>
  <si>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</si>
  <si>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</si>
  <si>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</si>
  <si>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</si>
  <si>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</si>
  <si>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</si>
  <si>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</si>
  <si>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</si>
  <si>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</si>
  <si>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</si>
  <si>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</si>
  <si>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</si>
  <si>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</si>
  <si>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</si>
  <si>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</si>
  <si>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</si>
  <si>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</si>
  <si>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</si>
  <si>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</si>
  <si>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</si>
  <si>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</si>
  <si>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</si>
  <si>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</si>
  <si>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</si>
  <si>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</si>
  <si>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</si>
  <si>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</si>
  <si>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</si>
  <si>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</si>
  <si>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</si>
  <si>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</si>
  <si>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</si>
  <si>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</si>
  <si>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</si>
  <si>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</si>
  <si>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</si>
  <si>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</si>
  <si>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</si>
  <si>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</si>
  <si>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</si>
  <si>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</si>
  <si>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</si>
  <si>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</si>
  <si>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</si>
  <si>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</si>
  <si>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</si>
  <si>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</si>
  <si>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</si>
  <si>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</si>
  <si>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</si>
  <si>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</si>
  <si>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</si>
  <si>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</si>
  <si>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</si>
  <si>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</si>
  <si>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</si>
  <si>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</si>
  <si>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</si>
  <si>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</si>
  <si>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</si>
  <si>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</si>
  <si>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</si>
  <si>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</si>
  <si>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</si>
  <si>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</si>
  <si>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</si>
  <si>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</si>
  <si>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</si>
  <si>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</si>
  <si>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</si>
  <si>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</si>
  <si>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</si>
  <si>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</si>
  <si>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</si>
  <si>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</si>
  <si>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</si>
  <si>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</si>
  <si>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</si>
  <si>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</si>
  <si>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</si>
  <si>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</si>
  <si>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</si>
  <si>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</si>
  <si>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</si>
  <si>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</si>
  <si>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</si>
  <si>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</si>
  <si>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</si>
  <si>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</si>
  <si>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</si>
  <si>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</si>
  <si>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</si>
  <si>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</si>
  <si>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</si>
  <si>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</si>
  <si>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</si>
  <si>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</si>
  <si>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</si>
  <si>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</si>
  <si>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</si>
  <si>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</si>
  <si>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</si>
  <si>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</si>
  <si>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</si>
  <si>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</si>
  <si>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</si>
  <si>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</si>
  <si>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</si>
  <si>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</si>
  <si>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</si>
  <si>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</si>
  <si>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</si>
  <si>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</si>
  <si>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</si>
  <si>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</si>
  <si>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</si>
  <si>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</si>
  <si>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</si>
  <si>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</si>
  <si>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</si>
  <si>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</si>
  <si>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</si>
  <si>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</si>
  <si>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</si>
  <si>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</si>
  <si>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</si>
  <si>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</si>
  <si>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</si>
  <si>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</si>
  <si>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</si>
  <si>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</si>
  <si>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</si>
  <si>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</si>
  <si>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</si>
  <si>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</si>
  <si>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</si>
  <si>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</si>
  <si>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</si>
  <si>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</si>
  <si>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</si>
  <si>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</si>
  <si>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</si>
  <si>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</si>
  <si>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</si>
  <si>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</si>
  <si>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</si>
  <si>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</si>
  <si>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</si>
  <si>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</si>
  <si>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</si>
  <si>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</si>
  <si>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</si>
  <si>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</si>
  <si>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</si>
  <si>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</si>
  <si>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</si>
  <si>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</si>
  <si>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</si>
  <si>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</si>
  <si>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</si>
  <si>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</si>
  <si>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</si>
  <si>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</si>
  <si>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</si>
  <si>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</si>
  <si>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</si>
  <si>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</si>
  <si>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</si>
  <si>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</si>
  <si>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</si>
  <si>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</si>
  <si>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</si>
  <si>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</si>
  <si>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</si>
  <si>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</si>
  <si>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</si>
  <si>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</si>
  <si>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</si>
  <si>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</si>
  <si>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</si>
  <si>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</si>
  <si>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</si>
  <si>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</si>
  <si>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</si>
  <si>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</si>
  <si>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</si>
  <si>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</si>
  <si>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</si>
  <si>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</si>
  <si>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</si>
  <si>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</si>
  <si>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</si>
  <si>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</si>
  <si>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</si>
  <si>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</si>
  <si>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</si>
  <si>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</si>
  <si>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</si>
  <si>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</si>
  <si>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</si>
  <si>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</si>
  <si>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</si>
  <si>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</si>
  <si>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</si>
  <si>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</si>
  <si>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</si>
  <si>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</si>
  <si>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</si>
  <si>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</si>
  <si>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</si>
  <si>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</si>
  <si>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</si>
  <si>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</si>
  <si>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</si>
  <si>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</si>
  <si>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</si>
  <si>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</si>
  <si>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</si>
  <si>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</si>
  <si>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</si>
  <si>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</si>
  <si>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</si>
  <si>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</si>
  <si>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</si>
  <si>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</si>
  <si>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</si>
  <si>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</si>
  <si>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</si>
  <si>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</si>
  <si>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</si>
  <si>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</si>
  <si>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</si>
  <si>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</si>
  <si>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</si>
  <si>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</si>
  <si>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</si>
  <si>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</si>
  <si>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</si>
  <si>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</si>
  <si>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</si>
  <si>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</si>
  <si>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</si>
  <si>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</si>
  <si>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</si>
  <si>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</si>
  <si>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</si>
  <si>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</si>
  <si>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</si>
  <si>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</si>
  <si>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</si>
  <si>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</si>
  <si>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</si>
  <si>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</si>
  <si>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</si>
  <si>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</si>
  <si>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</si>
  <si>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</si>
  <si>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</si>
  <si>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</si>
  <si>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</si>
  <si>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</si>
  <si>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</si>
  <si>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</si>
  <si>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</si>
  <si>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</si>
  <si>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</si>
  <si>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</si>
  <si>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</si>
  <si>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</si>
  <si>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</si>
  <si>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</si>
  <si>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</si>
  <si>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</si>
  <si>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</si>
  <si>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</si>
  <si>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</si>
  <si>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</si>
  <si>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</si>
  <si>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</si>
  <si>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</si>
  <si>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</si>
  <si>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</si>
  <si>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</si>
  <si>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</si>
  <si>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</si>
  <si>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</si>
  <si>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</si>
  <si>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</si>
  <si>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</si>
  <si>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</si>
  <si>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</si>
  <si>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</si>
  <si>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</si>
  <si>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</si>
  <si>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</si>
  <si>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</si>
  <si>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</si>
  <si>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</si>
  <si>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</si>
  <si>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</si>
  <si>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</si>
  <si>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</si>
  <si>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</si>
  <si>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</si>
  <si>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</si>
  <si>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</si>
  <si>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</si>
  <si>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</si>
  <si>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</si>
  <si>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</si>
  <si>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</si>
  <si>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</si>
  <si>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</si>
  <si>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</si>
  <si>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</si>
  <si>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</si>
  <si>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</si>
  <si>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</si>
  <si>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</si>
  <si>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</si>
  <si>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</si>
  <si>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</si>
  <si>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</si>
  <si>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</si>
  <si>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</si>
  <si>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</si>
  <si>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</si>
  <si>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</si>
  <si>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</si>
  <si>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</si>
  <si>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</si>
  <si>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</si>
  <si>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</si>
  <si>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</si>
  <si>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</si>
  <si>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</si>
  <si>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</si>
  <si>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</si>
  <si>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</si>
  <si>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</si>
  <si>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</si>
  <si>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</si>
  <si>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</si>
  <si>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</si>
  <si>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</si>
  <si>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</si>
  <si>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</si>
  <si>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</si>
  <si>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</si>
  <si>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</si>
  <si>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</si>
  <si>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</si>
  <si>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</si>
  <si>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</si>
  <si>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</si>
  <si>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</si>
  <si>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</si>
  <si>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</si>
  <si>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</si>
  <si>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</si>
  <si>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</si>
  <si>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</si>
  <si>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</si>
  <si>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</si>
  <si>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</si>
  <si>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</si>
  <si>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</si>
  <si>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</si>
  <si>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</si>
  <si>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</si>
  <si>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</si>
  <si>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</si>
  <si>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</si>
  <si>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</si>
  <si>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</si>
  <si>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</si>
  <si>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</si>
  <si>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</si>
  <si>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</si>
  <si>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</si>
  <si>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</si>
  <si>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</si>
  <si>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</si>
  <si>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</si>
  <si>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</si>
  <si>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</si>
  <si>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</si>
  <si>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</si>
  <si>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</si>
  <si>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</si>
  <si>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</si>
  <si>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</si>
  <si>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</si>
  <si>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</si>
  <si>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</si>
  <si>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</si>
  <si>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</si>
  <si>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</si>
  <si>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</si>
  <si>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</si>
  <si>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</si>
  <si>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</si>
  <si>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</si>
  <si>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</si>
  <si>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</si>
  <si>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</si>
  <si>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</si>
  <si>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</si>
  <si>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</si>
  <si>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</si>
  <si>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</si>
  <si>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</si>
  <si>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</si>
  <si>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</si>
  <si>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</si>
  <si>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</si>
  <si>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</si>
  <si>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</si>
  <si>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</si>
  <si>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</si>
  <si>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</si>
  <si>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</si>
  <si>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</si>
  <si>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</si>
  <si>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</si>
  <si>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</si>
  <si>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</si>
  <si>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</si>
  <si>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</si>
  <si>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</si>
  <si>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</si>
  <si>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</si>
  <si>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</si>
  <si>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</si>
  <si>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</si>
  <si>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</si>
  <si>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</si>
  <si>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</si>
  <si>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</si>
  <si>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</si>
  <si>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</si>
  <si>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</si>
  <si>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</si>
  <si>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</si>
  <si>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</si>
  <si>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</si>
  <si>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</si>
  <si>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</si>
  <si>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</si>
  <si>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</si>
  <si>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</si>
  <si>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</si>
  <si>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</si>
  <si>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</si>
  <si>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</si>
  <si>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</si>
  <si>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</si>
  <si>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</si>
  <si>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</si>
  <si>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</si>
  <si>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</si>
  <si>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</si>
  <si>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</si>
  <si>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</si>
  <si>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</si>
  <si>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</si>
  <si>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</si>
  <si>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</si>
  <si>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</si>
  <si>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</si>
  <si>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</si>
  <si>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</si>
  <si>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</si>
  <si>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</si>
  <si>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</si>
  <si>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</si>
  <si>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</si>
  <si>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</si>
  <si>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</si>
  <si>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</si>
  <si>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</si>
  <si>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</si>
  <si>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</si>
  <si>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</si>
  <si>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</si>
  <si>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</si>
  <si>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</si>
  <si>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</si>
  <si>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</si>
  <si>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</si>
  <si>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</si>
  <si>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</si>
  <si>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</si>
  <si>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</si>
  <si>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</si>
  <si>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</si>
  <si>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</si>
  <si>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</si>
  <si>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</si>
  <si>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</si>
  <si>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</si>
  <si>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</si>
  <si>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</si>
  <si>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</si>
  <si>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</si>
  <si>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</si>
  <si>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</si>
  <si>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</si>
  <si>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</si>
  <si>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</si>
  <si>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</si>
  <si>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</si>
  <si>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</si>
  <si>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</si>
  <si>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</si>
  <si>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</si>
  <si>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</si>
  <si>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</si>
  <si>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</si>
  <si>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</si>
  <si>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</si>
  <si>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</si>
  <si>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</si>
  <si>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</si>
  <si>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</si>
  <si>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</si>
  <si>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</si>
  <si>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</si>
  <si>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</si>
  <si>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</si>
  <si>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</si>
  <si>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</si>
  <si>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</si>
  <si>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</si>
  <si>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</si>
  <si>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</si>
  <si>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</si>
  <si>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</si>
  <si>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</si>
  <si>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</si>
  <si>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</si>
  <si>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</si>
  <si>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</si>
  <si>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</si>
  <si>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</si>
  <si>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</si>
  <si>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</si>
  <si>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</si>
  <si>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</si>
  <si>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</si>
  <si>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</si>
  <si>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</si>
  <si>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</si>
  <si>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</si>
  <si>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</si>
  <si>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</si>
  <si>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</si>
  <si>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</si>
  <si>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</si>
  <si>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</si>
  <si>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</si>
  <si>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</si>
  <si>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</si>
  <si>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</si>
  <si>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</si>
  <si>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</si>
  <si>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</si>
  <si>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</si>
  <si>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</si>
  <si>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</si>
  <si>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</si>
  <si>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</si>
  <si>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</si>
  <si>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</si>
  <si>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</si>
  <si>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</si>
  <si>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</si>
  <si>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</si>
  <si>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</si>
  <si>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</si>
  <si>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</si>
  <si>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</si>
  <si>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</si>
  <si>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</si>
  <si>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</si>
  <si>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</si>
  <si>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</si>
  <si>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</si>
  <si>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</si>
  <si>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</si>
  <si>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</si>
  <si>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</si>
  <si>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</si>
  <si>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</si>
  <si>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</si>
  <si>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</si>
  <si>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</si>
  <si>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</si>
  <si>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</si>
  <si>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</si>
  <si>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</si>
  <si>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</si>
  <si>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</si>
  <si>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</si>
  <si>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</si>
  <si>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</si>
  <si>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</si>
  <si>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</si>
  <si>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</si>
  <si>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</si>
  <si>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</si>
  <si>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</si>
  <si>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</si>
  <si>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</si>
  <si>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</si>
  <si>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</si>
  <si>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</si>
  <si>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</si>
  <si>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</si>
  <si>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</si>
  <si>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</si>
  <si>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</si>
  <si>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</si>
  <si>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</si>
  <si>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</si>
  <si>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</si>
  <si>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</si>
  <si>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</si>
  <si>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</si>
  <si>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</si>
  <si>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</si>
  <si>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</si>
  <si>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</si>
  <si>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</si>
  <si>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</si>
  <si>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</si>
  <si>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</si>
  <si>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</si>
  <si>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</si>
  <si>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</si>
  <si>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</si>
  <si>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</si>
  <si>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</si>
  <si>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</si>
  <si>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</si>
  <si>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</si>
  <si>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</si>
  <si>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</si>
  <si>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</si>
  <si>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</si>
  <si>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</si>
  <si>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</si>
  <si>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</si>
  <si>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</si>
  <si>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</si>
  <si>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</si>
  <si>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</si>
  <si>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</si>
  <si>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</si>
  <si>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</si>
  <si>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</si>
  <si>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</si>
  <si>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</si>
  <si>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</si>
  <si>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</si>
  <si>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</si>
  <si>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</si>
  <si>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</si>
  <si>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</si>
  <si>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</si>
  <si>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</si>
  <si>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</si>
  <si>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</si>
  <si>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</si>
  <si>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</si>
  <si>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</si>
  <si>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</si>
  <si>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</si>
  <si>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</si>
  <si>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</si>
  <si>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</si>
  <si>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</si>
  <si>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</si>
  <si>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</si>
  <si>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</si>
  <si>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</si>
  <si>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</si>
  <si>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</si>
  <si>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</si>
  <si>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</si>
  <si>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</si>
  <si>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</si>
  <si>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</si>
  <si>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</si>
  <si>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</si>
  <si>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</si>
  <si>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</si>
  <si>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</si>
  <si>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</si>
  <si>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</si>
  <si>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</si>
  <si>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</si>
  <si>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</si>
  <si>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</si>
  <si>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</si>
  <si>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</si>
  <si>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</si>
  <si>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</si>
  <si>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</si>
  <si>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</si>
  <si>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</si>
  <si>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</si>
  <si>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</si>
  <si>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</si>
  <si>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</si>
  <si>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</si>
  <si>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</si>
  <si>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</si>
  <si>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</si>
  <si>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</si>
  <si>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</si>
  <si>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</si>
  <si>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</si>
  <si>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</si>
  <si>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</si>
  <si>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</si>
  <si>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</si>
  <si>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</si>
  <si>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</si>
  <si>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</si>
  <si>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</si>
  <si>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</si>
  <si>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</si>
  <si>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</si>
  <si>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</si>
  <si>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</si>
  <si>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</si>
  <si>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</si>
  <si>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</si>
  <si>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</si>
  <si>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</si>
  <si>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</si>
  <si>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</si>
  <si>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</si>
  <si>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</si>
  <si>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</si>
  <si>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</si>
  <si>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</si>
  <si>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</si>
  <si>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</si>
  <si>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</si>
  <si>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</si>
  <si>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</si>
  <si>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</si>
  <si>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</si>
  <si>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</si>
  <si>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</si>
  <si>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</si>
  <si>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</si>
  <si>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</si>
  <si>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</si>
  <si>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</si>
  <si>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</si>
  <si>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</si>
  <si>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</si>
  <si>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</si>
  <si>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</si>
  <si>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</si>
  <si>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</si>
  <si>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</si>
  <si>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</si>
  <si>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</si>
  <si>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</si>
  <si>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</si>
  <si>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</si>
  <si>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</si>
  <si>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</si>
  <si>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</si>
  <si>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</si>
  <si>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</si>
  <si>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</si>
  <si>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</si>
  <si>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</si>
  <si>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</si>
  <si>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</si>
  <si>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</si>
  <si>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</si>
  <si>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</si>
  <si>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</si>
  <si>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</si>
  <si>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</si>
  <si>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</si>
  <si>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</si>
  <si>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</si>
  <si>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</si>
  <si>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</si>
  <si>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</si>
  <si>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</si>
  <si>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</si>
  <si>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</si>
  <si>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</si>
  <si>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</si>
  <si>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</si>
  <si>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</si>
  <si>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</si>
  <si>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</si>
  <si>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</si>
  <si>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</si>
  <si>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</si>
  <si>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</si>
  <si>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</si>
  <si>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</si>
  <si>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</si>
  <si>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</si>
  <si>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</si>
  <si>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</si>
  <si>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</si>
  <si>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</si>
  <si>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</si>
  <si>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</si>
  <si>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</si>
  <si>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</si>
  <si>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</si>
  <si>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</si>
  <si>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</si>
  <si>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</si>
  <si>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</si>
  <si>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</si>
  <si>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</si>
  <si>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</si>
  <si>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</si>
  <si>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</si>
  <si>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</si>
  <si>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</si>
  <si>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</si>
  <si>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</si>
  <si>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</si>
  <si>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</si>
  <si>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</si>
  <si>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</si>
  <si>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</si>
  <si>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</si>
  <si>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</si>
  <si>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</si>
  <si>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</si>
  <si>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</si>
  <si>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</si>
  <si>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</si>
  <si>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</si>
  <si>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</si>
  <si>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</si>
  <si>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</si>
  <si>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</si>
  <si>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</si>
  <si>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</si>
  <si>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</si>
  <si>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</si>
  <si>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</si>
  <si>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</si>
  <si>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</si>
  <si>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</si>
  <si>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</si>
  <si>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</si>
  <si>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</si>
  <si>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</si>
  <si>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</si>
  <si>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</si>
  <si>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</si>
  <si>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</si>
  <si>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</si>
  <si>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</si>
  <si>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</si>
  <si>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</si>
  <si>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</si>
  <si>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</si>
  <si>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</si>
  <si>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</si>
  <si>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</si>
  <si>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</si>
  <si>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</si>
  <si>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</si>
  <si>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</si>
  <si>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</si>
  <si>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</si>
  <si>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</si>
  <si>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</si>
  <si>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</si>
  <si>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</si>
  <si>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</si>
  <si>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</si>
  <si>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</si>
  <si>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</si>
  <si>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</si>
  <si>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</si>
  <si>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</si>
  <si>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</si>
  <si>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</si>
  <si>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</si>
  <si>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</si>
  <si>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</si>
  <si>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</si>
  <si>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</si>
  <si>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</si>
  <si>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</si>
  <si>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</si>
  <si>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</si>
  <si>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</si>
  <si>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</si>
  <si>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</si>
  <si>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</si>
  <si>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</si>
  <si>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</si>
  <si>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</si>
  <si>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</si>
  <si>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</si>
  <si>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</si>
  <si>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</si>
  <si>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</si>
  <si>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</si>
  <si>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</si>
  <si>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</si>
  <si>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</si>
  <si>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</si>
  <si>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</si>
  <si>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</si>
  <si>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</si>
  <si>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</si>
  <si>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</si>
  <si>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</si>
  <si>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</si>
  <si>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</si>
  <si>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</si>
  <si>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</si>
  <si>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</si>
  <si>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</si>
  <si>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</si>
  <si>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</si>
  <si>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</si>
  <si>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</si>
  <si>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</si>
  <si>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</si>
  <si>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</si>
  <si>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</si>
  <si>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</si>
  <si>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</si>
  <si>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</si>
  <si>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</si>
  <si>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</si>
  <si>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</si>
  <si>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</si>
  <si>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</si>
  <si>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</si>
  <si>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</si>
  <si>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</si>
  <si>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</si>
  <si>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</si>
  <si>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</si>
  <si>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</si>
  <si>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</si>
  <si>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</si>
  <si>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</si>
  <si>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</si>
  <si>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</si>
  <si>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</si>
  <si>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</si>
  <si>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</si>
  <si>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</si>
  <si>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</si>
  <si>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</si>
  <si>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</si>
  <si>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</si>
  <si>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</si>
  <si>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</si>
  <si>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</si>
  <si>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</si>
  <si>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</si>
  <si>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</si>
  <si>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</si>
  <si>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</si>
  <si>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</si>
  <si>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</si>
  <si>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</si>
  <si>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</si>
  <si>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</si>
  <si>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</si>
  <si>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</si>
  <si>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</si>
  <si>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</si>
  <si>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</si>
  <si>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</si>
  <si>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</si>
  <si>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</si>
  <si>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</si>
  <si>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</si>
  <si>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</si>
  <si>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</si>
  <si>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</si>
  <si>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</si>
  <si>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</si>
  <si>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</si>
  <si>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</si>
  <si>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</si>
  <si>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</si>
  <si>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</si>
  <si>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</si>
  <si>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</si>
  <si>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</si>
  <si>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</si>
  <si>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</si>
  <si>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</si>
  <si>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</si>
  <si>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</si>
  <si>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</si>
  <si>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</si>
  <si>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</si>
  <si>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</si>
  <si>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</si>
  <si>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</si>
  <si>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</si>
  <si>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</si>
  <si>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</si>
  <si>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</si>
  <si>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</si>
  <si>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</si>
  <si>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</si>
  <si>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</si>
  <si>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</si>
  <si>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</si>
  <si>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</si>
  <si>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</si>
  <si>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</si>
  <si>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</si>
  <si>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</si>
  <si>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</si>
  <si>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</si>
  <si>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</si>
  <si>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</si>
  <si>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</si>
  <si>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</si>
  <si>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</si>
  <si>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</si>
  <si>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</si>
  <si>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</si>
  <si>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</si>
  <si>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</si>
  <si>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</si>
  <si>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</si>
  <si>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</si>
  <si>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</si>
  <si>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</si>
  <si>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</si>
  <si>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</si>
  <si>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</si>
  <si>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</si>
  <si>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</si>
  <si>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</si>
  <si>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</si>
  <si>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</si>
  <si>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</si>
  <si>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</si>
  <si>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</si>
  <si>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</si>
  <si>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</si>
  <si>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</si>
  <si>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</si>
  <si>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</si>
  <si>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</si>
  <si>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</si>
  <si>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</si>
  <si>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</si>
  <si>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</si>
  <si>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</si>
  <si>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</si>
  <si>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</si>
  <si>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</si>
  <si>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</si>
  <si>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</si>
  <si>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</si>
  <si>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</si>
  <si>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</si>
  <si>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</si>
  <si>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</si>
  <si>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</si>
  <si>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</si>
  <si>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</si>
  <si>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</si>
  <si>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</si>
  <si>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</si>
  <si>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</si>
  <si>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</si>
  <si>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</si>
  <si>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</si>
  <si>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</si>
  <si>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</si>
  <si>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</si>
  <si>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</si>
  <si>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</si>
  <si>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</si>
  <si>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</si>
  <si>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</si>
  <si>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</si>
  <si>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</si>
  <si>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</si>
  <si>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</si>
  <si>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</si>
  <si>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</si>
  <si>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</si>
  <si>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</si>
  <si>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</si>
  <si>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</si>
  <si>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</si>
  <si>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</si>
  <si>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</si>
  <si>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</si>
  <si>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</si>
  <si>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</si>
  <si>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</si>
  <si>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</si>
  <si>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</si>
  <si>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</si>
  <si>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</si>
  <si>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</si>
  <si>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</si>
  <si>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</si>
  <si>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</si>
  <si>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</si>
  <si>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</si>
  <si>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</si>
  <si>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</si>
  <si>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</si>
  <si>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</si>
  <si>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</si>
  <si>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</si>
  <si>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</si>
  <si>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</si>
  <si>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</si>
  <si>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</si>
  <si>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</si>
  <si>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</si>
  <si>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</si>
  <si>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</si>
  <si>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</si>
  <si>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</si>
  <si>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</si>
  <si>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</si>
  <si>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</si>
  <si>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</si>
  <si>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</si>
  <si>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</si>
  <si>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</si>
  <si>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</si>
  <si>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</si>
  <si>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</si>
  <si>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</si>
  <si>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</si>
  <si>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</si>
  <si>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</si>
  <si>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</si>
  <si>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</si>
  <si>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</si>
  <si>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</si>
  <si>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</si>
  <si>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</si>
  <si>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</si>
  <si>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</si>
  <si>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</si>
  <si>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</si>
  <si>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</si>
  <si>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</si>
  <si>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</si>
  <si>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</si>
  <si>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</si>
  <si>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</si>
  <si>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</si>
  <si>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</si>
  <si>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</si>
  <si>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</si>
  <si>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</si>
  <si>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</si>
  <si>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</si>
  <si>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</si>
  <si>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</si>
  <si>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</si>
  <si>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</si>
  <si>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</si>
  <si>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</si>
  <si>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</si>
  <si>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</si>
  <si>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</si>
  <si>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</si>
  <si>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</si>
  <si>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</si>
  <si>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</si>
  <si>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</si>
  <si>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</si>
  <si>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</si>
  <si>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</si>
  <si>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</si>
  <si>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</si>
  <si>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</si>
  <si>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</si>
  <si>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</si>
  <si>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</si>
  <si>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</si>
  <si>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</si>
  <si>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</si>
  <si>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</si>
  <si>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</si>
  <si>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</si>
  <si>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</si>
  <si>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</si>
  <si>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</si>
  <si>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</si>
  <si>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</si>
  <si>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</si>
  <si>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</si>
  <si>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</si>
  <si>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</si>
  <si>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</si>
  <si>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</si>
  <si>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</si>
  <si>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</si>
  <si>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</si>
  <si>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</si>
  <si>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</si>
  <si>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</si>
  <si>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</si>
  <si>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</si>
  <si>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</si>
  <si>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</si>
  <si>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</si>
  <si>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</si>
  <si>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</si>
  <si>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</si>
  <si>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</si>
  <si>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</si>
  <si>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</si>
  <si>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</si>
  <si>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</si>
  <si>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</si>
  <si>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</si>
  <si>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</si>
  <si>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</si>
  <si>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</si>
  <si>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</si>
  <si>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</si>
  <si>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</si>
  <si>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</si>
  <si>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</si>
  <si>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</si>
  <si>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</si>
  <si>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</si>
  <si>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</si>
  <si>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</si>
  <si>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</si>
  <si>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</si>
  <si>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</si>
  <si>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</si>
  <si>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</si>
  <si>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</si>
  <si>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</si>
  <si>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</si>
  <si>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</si>
  <si>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</si>
  <si>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</si>
  <si>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</si>
  <si>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</si>
  <si>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</si>
  <si>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</si>
  <si>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</si>
  <si>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</si>
  <si>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</si>
  <si>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</si>
  <si>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</si>
  <si>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</si>
  <si>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</si>
  <si>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</si>
  <si>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</si>
  <si>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</si>
  <si>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</si>
  <si>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</si>
  <si>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</si>
  <si>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</si>
  <si>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</si>
  <si>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</si>
  <si>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</si>
  <si>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</si>
  <si>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</si>
  <si>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</si>
  <si>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</si>
  <si>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</si>
  <si>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</si>
  <si>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</si>
  <si>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</si>
  <si>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</si>
  <si>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</si>
  <si>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</si>
  <si>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</si>
  <si>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</si>
  <si>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</si>
  <si>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</si>
  <si>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</si>
  <si>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</si>
  <si>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</si>
  <si>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</si>
  <si>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</si>
  <si>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</si>
  <si>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</si>
  <si>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</si>
  <si>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</si>
  <si>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</si>
  <si>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</si>
  <si>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</si>
  <si>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</si>
  <si>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</si>
  <si>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</si>
  <si>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</si>
  <si>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</si>
  <si>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</si>
  <si>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</si>
  <si>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</si>
  <si>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</si>
  <si>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</si>
  <si>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</si>
  <si>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</si>
  <si>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</si>
  <si>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</si>
  <si>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</si>
  <si>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</si>
  <si>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</si>
  <si>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</si>
  <si>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</si>
  <si>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</si>
  <si>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</si>
  <si>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</si>
  <si>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</si>
  <si>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</si>
  <si>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</si>
  <si>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</si>
  <si>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</si>
  <si>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</si>
  <si>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</si>
  <si>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</si>
  <si>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</si>
  <si>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</si>
  <si>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</si>
  <si>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</si>
  <si>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</si>
  <si>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</si>
  <si>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</si>
  <si>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</si>
  <si>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</si>
  <si>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</si>
  <si>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</si>
  <si>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</si>
  <si>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</si>
  <si>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</si>
  <si>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</si>
  <si>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</si>
  <si>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</si>
  <si>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</si>
  <si>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</si>
  <si>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</si>
  <si>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</si>
  <si>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</si>
  <si>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</si>
  <si>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</si>
  <si>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</si>
  <si>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</si>
  <si>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</si>
  <si>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</si>
  <si>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</si>
  <si>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</si>
  <si>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</si>
  <si>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</si>
  <si>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</si>
  <si>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</si>
  <si>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</si>
  <si>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</si>
  <si>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</si>
  <si>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</si>
  <si>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</si>
  <si>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</si>
  <si>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</si>
  <si>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</si>
  <si>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</si>
  <si>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</si>
  <si>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</si>
  <si>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</si>
  <si>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</si>
  <si>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</si>
  <si>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</si>
  <si>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</si>
  <si>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</si>
  <si>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</si>
  <si>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</si>
  <si>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</si>
  <si>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</si>
  <si>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</si>
  <si>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</si>
  <si>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</si>
  <si>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</si>
  <si>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</si>
  <si>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</si>
  <si>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</si>
  <si>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</si>
  <si>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</si>
  <si>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</si>
  <si>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</si>
  <si>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</si>
  <si>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</si>
  <si>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</si>
  <si>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</si>
  <si>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</si>
  <si>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</si>
  <si>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</si>
  <si>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</si>
  <si>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</si>
  <si>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</si>
  <si>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</si>
  <si>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</si>
  <si>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</si>
  <si>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</si>
  <si>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</si>
  <si>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</si>
  <si>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</si>
  <si>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</si>
  <si>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</si>
  <si>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</si>
  <si>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</si>
  <si>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</si>
  <si>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</si>
  <si>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</si>
  <si>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</si>
  <si>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</si>
  <si>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</si>
  <si>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</si>
  <si>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</si>
  <si>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</si>
  <si>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</si>
  <si>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</si>
  <si>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</si>
  <si>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</si>
  <si>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</si>
  <si>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</si>
  <si>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</si>
  <si>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</si>
  <si>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</si>
  <si>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</si>
  <si>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</si>
  <si>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</si>
  <si>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</si>
  <si>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</si>
  <si>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</si>
  <si>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</si>
  <si>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</si>
  <si>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</si>
  <si>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</si>
  <si>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</si>
  <si>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</si>
  <si>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</si>
  <si>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</si>
  <si>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</si>
  <si>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</si>
  <si>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</si>
  <si>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</si>
  <si>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</si>
  <si>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</si>
  <si>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</si>
  <si>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</si>
  <si>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</si>
  <si>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</si>
  <si>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</si>
  <si>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</si>
  <si>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</si>
  <si>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</si>
  <si>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</si>
  <si>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</si>
  <si>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</si>
  <si>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</si>
  <si>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</si>
  <si>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</si>
  <si>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</si>
  <si>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</si>
  <si>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</si>
  <si>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</si>
  <si>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</si>
  <si>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</si>
  <si>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</si>
  <si>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</si>
  <si>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</si>
  <si>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</si>
  <si>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</si>
  <si>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</si>
  <si>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</si>
  <si>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</si>
  <si>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</si>
  <si>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</si>
  <si>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</si>
  <si>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</si>
  <si>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</si>
  <si>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</si>
  <si>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</si>
  <si>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</si>
  <si>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</si>
  <si>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</si>
  <si>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</si>
  <si>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</si>
  <si>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</si>
  <si>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</si>
  <si>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</si>
  <si>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</si>
  <si>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</si>
  <si>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</si>
  <si>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</si>
  <si>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</si>
  <si>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</si>
  <si>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</si>
  <si>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</si>
  <si>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</si>
  <si>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</si>
  <si>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</si>
  <si>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</si>
  <si>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</si>
  <si>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</si>
  <si>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</si>
  <si>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</si>
  <si>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</si>
  <si>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</si>
  <si>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</si>
  <si>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</si>
  <si>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</si>
  <si>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</si>
  <si>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</si>
  <si>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</si>
  <si>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</si>
  <si>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</si>
  <si>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</si>
  <si>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</si>
  <si>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</si>
  <si>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</si>
  <si>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</si>
  <si>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</si>
  <si>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</si>
  <si>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</si>
  <si>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</si>
  <si>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</si>
  <si>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</si>
  <si>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</si>
  <si>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</si>
  <si>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</si>
  <si>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</si>
  <si>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</si>
  <si>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</si>
  <si>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</si>
  <si>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</si>
  <si>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</si>
  <si>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</si>
  <si>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</si>
  <si>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</si>
  <si>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</si>
  <si>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</si>
  <si>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</si>
  <si>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</si>
  <si>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</si>
  <si>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</si>
  <si>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</si>
  <si>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</si>
  <si>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</si>
  <si>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</si>
  <si>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</si>
  <si>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</si>
  <si>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</si>
  <si>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</si>
  <si>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</si>
  <si>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</si>
  <si>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</si>
  <si>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</si>
  <si>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</si>
  <si>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</si>
  <si>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</si>
  <si>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</si>
  <si>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</si>
  <si>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</si>
  <si>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</si>
  <si>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</si>
  <si>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</si>
  <si>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</si>
  <si>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</si>
  <si>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</si>
  <si>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</si>
  <si>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</si>
  <si>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</si>
  <si>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</si>
  <si>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</si>
  <si>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</si>
  <si>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</si>
  <si>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</si>
  <si>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</si>
  <si>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</si>
  <si>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</si>
  <si>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</si>
  <si>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</si>
  <si>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</si>
  <si>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</si>
  <si>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</si>
  <si>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</si>
  <si>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</si>
  <si>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</si>
  <si>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</si>
  <si>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</si>
  <si>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</si>
  <si>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</si>
  <si>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</si>
  <si>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</si>
  <si>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</si>
  <si>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</si>
  <si>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</si>
  <si>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</si>
  <si>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</si>
  <si>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</si>
  <si>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</si>
  <si>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</si>
  <si>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</si>
  <si>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</si>
  <si>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</si>
  <si>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</si>
  <si>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</si>
  <si>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</si>
  <si>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</si>
  <si>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</si>
  <si>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</si>
  <si>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</si>
  <si>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</si>
  <si>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</si>
  <si>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</si>
  <si>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</si>
  <si>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</si>
  <si>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</si>
  <si>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</si>
  <si>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</si>
  <si>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</si>
  <si>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</si>
  <si>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</si>
  <si>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</si>
  <si>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</si>
  <si>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</si>
  <si>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</si>
  <si>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</si>
  <si>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</si>
  <si>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</si>
  <si>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</si>
  <si>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</si>
  <si>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</si>
  <si>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</si>
  <si>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</si>
  <si>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</si>
  <si>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</si>
  <si>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</si>
  <si>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</si>
  <si>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</si>
  <si>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</si>
  <si>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</si>
  <si>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</si>
  <si>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</si>
  <si>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</si>
  <si>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</si>
  <si>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</si>
  <si>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</si>
  <si>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</si>
  <si>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</si>
  <si>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</si>
  <si>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</si>
  <si>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</si>
  <si>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</si>
  <si>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</si>
  <si>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</si>
  <si>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</si>
  <si>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</si>
  <si>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</si>
  <si>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</si>
  <si>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</si>
  <si>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</si>
  <si>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</si>
  <si>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</si>
  <si>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</si>
  <si>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</si>
  <si>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</si>
  <si>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</si>
  <si>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</si>
  <si>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</si>
  <si>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</si>
  <si>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</si>
  <si>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</si>
  <si>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</si>
  <si>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</si>
  <si>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</si>
  <si>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</si>
  <si>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</si>
  <si>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</si>
  <si>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</si>
  <si>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</si>
  <si>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</si>
  <si>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</si>
  <si>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</si>
  <si>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</si>
  <si>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</si>
  <si>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</si>
  <si>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</si>
  <si>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</si>
  <si>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</si>
  <si>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</si>
  <si>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</si>
  <si>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</si>
  <si>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</si>
  <si>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</si>
  <si>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</si>
  <si>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</si>
  <si>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</si>
  <si>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</si>
  <si>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</si>
  <si>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</si>
  <si>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</si>
  <si>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</si>
  <si>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</si>
  <si>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</si>
  <si>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</si>
  <si>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</si>
  <si>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</si>
  <si>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</si>
  <si>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</si>
  <si>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</si>
  <si>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</si>
  <si>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</si>
  <si>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</si>
  <si>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</si>
  <si>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</si>
  <si>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</si>
  <si>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</si>
  <si>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</si>
  <si>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</si>
  <si>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</si>
  <si>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</si>
  <si>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</si>
  <si>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</si>
  <si>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</si>
  <si>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</si>
  <si>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</si>
  <si>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</si>
  <si>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</si>
  <si>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</si>
  <si>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</si>
  <si>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</si>
  <si>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</si>
  <si>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</si>
  <si>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</si>
  <si>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</si>
  <si>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</si>
  <si>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</si>
  <si>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</si>
  <si>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</si>
  <si>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</si>
  <si>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</si>
  <si>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</si>
  <si>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</si>
  <si>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</si>
  <si>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</si>
  <si>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</si>
  <si>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</si>
  <si>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</si>
  <si>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</si>
  <si>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</si>
  <si>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</si>
  <si>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</si>
  <si>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</si>
  <si>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</si>
  <si>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</si>
  <si>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</si>
  <si>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</si>
  <si>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</si>
  <si>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</si>
  <si>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</si>
  <si>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</si>
  <si>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</si>
  <si>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</si>
  <si>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</si>
  <si>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</si>
  <si>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</si>
  <si>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</si>
  <si>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</si>
  <si>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</si>
  <si>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</si>
  <si>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</si>
  <si>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</si>
  <si>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</si>
  <si>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</si>
  <si>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</si>
  <si>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</si>
  <si>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</si>
  <si>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</si>
  <si>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</si>
  <si>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</si>
  <si>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</si>
  <si>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</si>
  <si>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</si>
  <si>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</si>
  <si>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</si>
  <si>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</si>
  <si>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</si>
  <si>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</si>
  <si>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</si>
  <si>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</si>
  <si>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</si>
  <si>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</si>
  <si>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</si>
  <si>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</si>
  <si>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</si>
  <si>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</si>
  <si>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</si>
  <si>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</si>
  <si>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</si>
  <si>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</si>
  <si>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</si>
  <si>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</si>
  <si>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</si>
  <si>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</si>
  <si>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</si>
  <si>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</si>
  <si>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</si>
  <si>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</si>
  <si>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</si>
  <si>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</si>
  <si>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</si>
  <si>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</si>
  <si>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</si>
  <si>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</si>
  <si>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</si>
  <si>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</si>
  <si>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</si>
  <si>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</si>
  <si>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</si>
  <si>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</si>
  <si>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</si>
  <si>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</si>
  <si>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</si>
  <si>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</si>
  <si>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</si>
  <si>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</si>
  <si>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</si>
  <si>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</si>
  <si>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</si>
  <si>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</si>
  <si>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</si>
  <si>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</si>
  <si>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</si>
  <si>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</si>
  <si>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</si>
  <si>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</si>
  <si>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</si>
  <si>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</si>
  <si>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</si>
  <si>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</si>
  <si>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</si>
  <si>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</si>
  <si>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</si>
  <si>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</si>
  <si>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</si>
  <si>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</si>
  <si>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</si>
  <si>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</si>
  <si>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</si>
  <si>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</si>
  <si>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</si>
  <si>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</si>
  <si>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</si>
  <si>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</si>
  <si>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</si>
  <si>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</si>
  <si>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</si>
  <si>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</si>
  <si>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</si>
  <si>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</si>
  <si>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</si>
  <si>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</si>
  <si>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</si>
  <si>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</si>
  <si>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</si>
  <si>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</si>
  <si>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</si>
  <si>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</si>
  <si>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</si>
  <si>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</si>
  <si>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</si>
  <si>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</si>
  <si>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</si>
  <si>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</si>
  <si>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</si>
  <si>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</si>
  <si>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</si>
  <si>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</si>
  <si>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</si>
  <si>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</si>
  <si>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</si>
  <si>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</si>
  <si>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</si>
  <si>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</si>
  <si>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</si>
  <si>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</si>
  <si>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</si>
  <si>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</si>
  <si>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</si>
  <si>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</si>
  <si>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</si>
  <si>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</si>
  <si>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</si>
  <si>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</si>
  <si>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</si>
  <si>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</si>
  <si>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</si>
  <si>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</si>
  <si>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</si>
  <si>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</si>
  <si>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</si>
  <si>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</si>
  <si>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</si>
  <si>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</si>
  <si>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</si>
  <si>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</si>
  <si>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</si>
  <si>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</si>
  <si>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</si>
  <si>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</si>
  <si>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</si>
  <si>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</si>
  <si>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164-41J</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</si>
  <si>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</si>
  <si>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</si>
  <si>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</si>
  <si>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</si>
  <si>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</si>
  <si>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</si>
  <si>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</si>
  <si>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</si>
  <si>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</si>
  <si>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</si>
  <si>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</si>
  <si>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</si>
  <si>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</si>
  <si>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</si>
  <si>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</si>
  <si>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</si>
  <si>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</si>
  <si>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</si>
  <si>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</si>
  <si>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</si>
  <si>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</si>
  <si>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</si>
  <si>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</si>
  <si>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</si>
  <si>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</si>
  <si>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</si>
  <si>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</si>
  <si>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</si>
  <si>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</si>
  <si>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</si>
  <si>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</si>
  <si>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</si>
  <si>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</si>
  <si>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</si>
  <si>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</si>
  <si>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</si>
  <si>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</si>
  <si>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</si>
  <si>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</si>
  <si>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</si>
  <si>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</si>
  <si>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</si>
  <si>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</si>
  <si>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</si>
  <si>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</si>
  <si>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</si>
  <si>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</si>
  <si>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</si>
  <si>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</si>
  <si>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</si>
  <si>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</si>
  <si>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</si>
  <si>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</si>
  <si>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</si>
  <si>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</si>
  <si>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</si>
  <si>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</si>
  <si>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</si>
  <si>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</si>
  <si>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</si>
  <si>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</si>
  <si>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</si>
  <si>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</si>
  <si>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</si>
  <si>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</si>
  <si>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</si>
  <si>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</si>
  <si>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</si>
  <si>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</si>
  <si>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</si>
  <si>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</si>
  <si>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</si>
  <si>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</si>
  <si>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</si>
  <si>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</si>
  <si>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</si>
  <si>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</si>
  <si>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</si>
  <si>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</si>
  <si>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</si>
  <si>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</si>
  <si>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</si>
  <si>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</si>
  <si>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</si>
  <si>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</si>
  <si>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</si>
  <si>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</si>
  <si>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</si>
  <si>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</si>
  <si>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</si>
  <si>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</si>
  <si>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</si>
  <si>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</si>
  <si>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</si>
  <si>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</si>
  <si>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</si>
  <si>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</si>
  <si>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</si>
  <si>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</si>
  <si>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</si>
  <si>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</si>
  <si>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</si>
  <si>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</si>
  <si>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</si>
  <si>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</si>
  <si>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</si>
  <si>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</si>
  <si>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</si>
  <si>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</si>
  <si>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</si>
  <si>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</si>
  <si>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</si>
  <si>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</si>
  <si>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</si>
  <si>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</si>
  <si>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</si>
  <si>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</si>
  <si>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</si>
  <si>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</si>
  <si>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</si>
  <si>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</si>
  <si>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</si>
  <si>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</si>
  <si>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</si>
  <si>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</si>
  <si>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</si>
  <si>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</si>
  <si>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</si>
  <si>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</si>
  <si>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</si>
  <si>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</si>
  <si>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</si>
  <si>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</si>
  <si>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</si>
  <si>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</si>
  <si>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</si>
  <si>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</si>
  <si>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</si>
  <si>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</si>
  <si>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</si>
  <si>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</si>
  <si>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</si>
  <si>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</si>
  <si>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</si>
  <si>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</si>
  <si>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</si>
  <si>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</si>
  <si>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</si>
  <si>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</si>
  <si>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</si>
  <si>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</si>
  <si>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</si>
  <si>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</si>
  <si>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</si>
  <si>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</si>
  <si>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</si>
  <si>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</si>
  <si>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</si>
  <si>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</si>
  <si>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</si>
  <si>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</si>
  <si>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</si>
  <si>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</si>
  <si>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</si>
  <si>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</si>
  <si>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</si>
  <si>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</si>
  <si>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</si>
  <si>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</si>
  <si>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</si>
  <si>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</si>
  <si>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</si>
  <si>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</si>
  <si>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</si>
  <si>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</si>
  <si>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</si>
  <si>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</si>
  <si>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</si>
  <si>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</si>
  <si>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</si>
  <si>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</si>
  <si>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</si>
  <si>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</si>
  <si>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</si>
  <si>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</si>
  <si>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</si>
  <si>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</si>
  <si>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</si>
  <si>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</si>
  <si>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</si>
  <si>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</si>
  <si>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</si>
  <si>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</si>
  <si>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</si>
  <si>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</si>
  <si>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</si>
  <si>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</si>
  <si>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</si>
  <si>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</si>
  <si>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</si>
  <si>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</si>
  <si>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</si>
  <si>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</si>
  <si>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</si>
  <si>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</si>
  <si>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</si>
  <si>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</si>
  <si>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</si>
  <si>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</si>
  <si>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</si>
  <si>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</si>
  <si>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</si>
  <si>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</si>
  <si>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</si>
  <si>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</si>
  <si>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</si>
  <si>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</si>
  <si>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</si>
  <si>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</si>
  <si>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</si>
  <si>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</si>
  <si>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</si>
  <si>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</si>
  <si>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</si>
  <si>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</si>
  <si>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</si>
  <si>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</si>
  <si>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</si>
  <si>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</si>
  <si>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</si>
  <si>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</si>
  <si>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</si>
  <si>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</si>
  <si>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</si>
  <si>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</si>
  <si>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</si>
  <si>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</si>
  <si>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</si>
  <si>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</si>
  <si>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</si>
  <si>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</si>
  <si>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</si>
  <si>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</si>
  <si>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</si>
  <si>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</si>
  <si>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</si>
  <si>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</si>
  <si>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</si>
  <si>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</si>
  <si>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</si>
  <si>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</si>
  <si>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</si>
  <si>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</si>
  <si>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</si>
  <si>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</si>
  <si>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</si>
  <si>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</si>
  <si>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</si>
  <si>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</si>
  <si>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</si>
  <si>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</si>
  <si>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</si>
  <si>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</si>
  <si>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</si>
  <si>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</si>
  <si>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</si>
  <si>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</si>
  <si>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</si>
  <si>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</si>
  <si>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</si>
  <si>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</si>
  <si>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</si>
  <si>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</si>
  <si>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</si>
  <si>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</si>
  <si>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</si>
  <si>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</si>
  <si>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</si>
  <si>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</si>
  <si>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</si>
  <si>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</si>
  <si>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</si>
  <si>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</si>
  <si>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</si>
  <si>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</si>
  <si>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</si>
  <si>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</si>
  <si>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166-680</t>
  </si>
  <si>
    <t>166-681</t>
  </si>
  <si>
    <t>166-710</t>
  </si>
  <si>
    <t>166-720</t>
  </si>
  <si>
    <t>166-740</t>
  </si>
  <si>
    <t>166-760</t>
  </si>
  <si>
    <t>166-761</t>
  </si>
  <si>
    <t>166-770</t>
  </si>
  <si>
    <t>166-790</t>
  </si>
  <si>
    <t>166-800</t>
  </si>
  <si>
    <t>166-820</t>
  </si>
  <si>
    <t>166-830</t>
  </si>
  <si>
    <t>166-861</t>
  </si>
  <si>
    <t>166-900</t>
  </si>
  <si>
    <t>166-920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</si>
  <si>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</si>
  <si>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</si>
  <si>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</si>
  <si>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</si>
  <si>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</si>
  <si>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</si>
  <si>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</si>
  <si>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</si>
  <si>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</si>
  <si>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</si>
  <si>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</si>
  <si>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</si>
  <si>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</si>
  <si>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</si>
  <si>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</si>
  <si>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</si>
  <si>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</si>
  <si>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</si>
  <si>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</si>
  <si>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</si>
  <si>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</si>
  <si>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</si>
  <si>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</si>
  <si>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</si>
  <si>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</si>
  <si>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</si>
  <si>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</si>
  <si>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</si>
  <si>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</si>
  <si>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</si>
  <si>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166-91B</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</si>
  <si>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</si>
  <si>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</si>
  <si>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</si>
  <si>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</si>
  <si>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</si>
  <si>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</si>
  <si>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</si>
  <si>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</si>
  <si>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</si>
  <si>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</si>
  <si>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</si>
  <si>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</si>
  <si>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</si>
  <si>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</si>
  <si>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</si>
  <si>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</si>
  <si>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</si>
  <si>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</si>
  <si>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</si>
  <si>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</si>
  <si>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</si>
  <si>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</si>
  <si>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</si>
  <si>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</si>
  <si>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</si>
  <si>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</si>
  <si>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</si>
  <si>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</si>
  <si>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</si>
  <si>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</si>
  <si>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</si>
  <si>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</si>
  <si>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</si>
  <si>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</si>
  <si>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</si>
  <si>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</si>
  <si>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</si>
  <si>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</si>
  <si>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</si>
  <si>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</si>
  <si>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</si>
  <si>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</si>
  <si>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</si>
  <si>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</si>
  <si>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</si>
  <si>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</si>
  <si>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</si>
  <si>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</si>
  <si>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</si>
  <si>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</si>
  <si>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</si>
  <si>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</si>
  <si>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</si>
  <si>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</si>
  <si>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</si>
  <si>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</si>
  <si>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</si>
  <si>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</si>
  <si>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</si>
  <si>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</si>
  <si>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</si>
  <si>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</si>
  <si>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</si>
  <si>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</si>
  <si>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</si>
  <si>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</si>
  <si>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</si>
  <si>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</si>
  <si>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</si>
  <si>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</si>
  <si>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</si>
  <si>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</si>
  <si>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</si>
  <si>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</si>
  <si>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</si>
  <si>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</si>
  <si>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</si>
  <si>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</si>
  <si>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</si>
  <si>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</si>
  <si>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</si>
  <si>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</si>
  <si>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</si>
  <si>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</si>
  <si>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</si>
  <si>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</si>
  <si>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</si>
  <si>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</si>
  <si>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</si>
  <si>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</si>
  <si>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</si>
  <si>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</si>
  <si>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</si>
  <si>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</si>
  <si>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</si>
  <si>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</si>
  <si>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</si>
  <si>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</si>
  <si>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</si>
  <si>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</si>
  <si>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</si>
  <si>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</si>
  <si>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</si>
  <si>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</si>
  <si>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</si>
  <si>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</si>
  <si>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</si>
  <si>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</si>
  <si>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</si>
  <si>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</si>
  <si>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</si>
  <si>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</si>
  <si>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</si>
  <si>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</si>
  <si>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</si>
  <si>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</si>
  <si>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</si>
  <si>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</si>
  <si>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</si>
  <si>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</si>
  <si>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</si>
  <si>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</si>
  <si>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169-32K</t>
  </si>
  <si>
    <t>169-32L</t>
  </si>
  <si>
    <t>169-32M</t>
  </si>
  <si>
    <t>169-32N</t>
  </si>
  <si>
    <t>169-32Q</t>
  </si>
  <si>
    <t>169-32T</t>
  </si>
  <si>
    <t>169-33A</t>
  </si>
  <si>
    <t>169-34B</t>
  </si>
  <si>
    <t>169-34D</t>
  </si>
  <si>
    <t>169-34G</t>
  </si>
  <si>
    <t>169-34H</t>
  </si>
  <si>
    <t>169-36B</t>
  </si>
  <si>
    <t>169-36C</t>
  </si>
  <si>
    <t>169-36F</t>
  </si>
  <si>
    <t>169-36G</t>
  </si>
  <si>
    <t>169-39B</t>
  </si>
  <si>
    <t>169-41C</t>
  </si>
  <si>
    <t>169-41D</t>
  </si>
  <si>
    <t>169-41H</t>
  </si>
  <si>
    <t>169-41K</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</si>
  <si>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</si>
  <si>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</si>
  <si>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</si>
  <si>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</si>
  <si>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</si>
  <si>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</si>
  <si>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</si>
  <si>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</si>
  <si>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</si>
  <si>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</si>
  <si>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</si>
  <si>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</si>
  <si>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</si>
  <si>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</si>
  <si>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</si>
  <si>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</si>
  <si>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</si>
  <si>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</si>
  <si>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</si>
  <si>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</si>
  <si>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</si>
  <si>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</si>
  <si>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</si>
  <si>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</si>
  <si>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</si>
  <si>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</si>
  <si>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</si>
  <si>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</si>
  <si>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</si>
  <si>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</si>
  <si>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</si>
  <si>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</si>
  <si>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</si>
  <si>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</si>
  <si>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</si>
  <si>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</si>
  <si>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</si>
  <si>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</si>
  <si>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</si>
  <si>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</si>
  <si>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</si>
  <si>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</si>
  <si>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</si>
  <si>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</si>
  <si>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</si>
  <si>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</si>
  <si>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</si>
  <si>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</si>
  <si>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</si>
  <si>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</si>
  <si>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</si>
  <si>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</si>
  <si>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</si>
  <si>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</si>
  <si>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</si>
  <si>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</si>
  <si>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</si>
  <si>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</si>
  <si>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</si>
  <si>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</si>
  <si>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</si>
  <si>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</si>
  <si>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</si>
  <si>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</si>
  <si>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</si>
  <si>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</si>
  <si>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</si>
  <si>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</si>
  <si>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</si>
  <si>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</si>
  <si>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</si>
  <si>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</si>
  <si>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</si>
  <si>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</si>
  <si>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</si>
  <si>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</si>
  <si>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</si>
  <si>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</si>
  <si>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</si>
  <si>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</si>
  <si>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</si>
  <si>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</si>
  <si>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</si>
  <si>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</si>
  <si>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</si>
  <si>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</si>
  <si>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</si>
  <si>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</si>
  <si>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</si>
  <si>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</si>
  <si>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</si>
  <si>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</si>
  <si>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</si>
  <si>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</si>
  <si>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</si>
  <si>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</si>
  <si>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</si>
  <si>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</si>
  <si>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</si>
  <si>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</si>
  <si>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</si>
  <si>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</si>
  <si>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</si>
  <si>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</si>
  <si>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</si>
  <si>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</si>
  <si>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</si>
  <si>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</si>
  <si>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</si>
  <si>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</si>
  <si>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</si>
  <si>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</si>
  <si>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</si>
  <si>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</si>
  <si>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</si>
  <si>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</si>
  <si>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</si>
  <si>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</si>
  <si>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</si>
  <si>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</si>
  <si>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</si>
  <si>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</si>
  <si>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</si>
  <si>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</si>
  <si>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</si>
  <si>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</si>
  <si>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</si>
  <si>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</si>
  <si>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</si>
  <si>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</si>
  <si>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</si>
  <si>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</si>
  <si>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</si>
  <si>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</si>
  <si>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</si>
  <si>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</si>
  <si>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</si>
  <si>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</si>
  <si>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</si>
  <si>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</si>
  <si>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</si>
  <si>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</si>
  <si>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</si>
  <si>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</si>
  <si>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</si>
  <si>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</si>
  <si>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</si>
  <si>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</si>
  <si>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</si>
  <si>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</si>
  <si>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</si>
  <si>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</si>
  <si>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</si>
  <si>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</si>
  <si>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</si>
  <si>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</si>
  <si>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</si>
  <si>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</si>
  <si>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</si>
  <si>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</si>
  <si>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</si>
  <si>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</si>
  <si>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</si>
  <si>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</si>
  <si>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</si>
  <si>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</si>
  <si>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</si>
  <si>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</si>
  <si>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</si>
  <si>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</si>
  <si>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</si>
  <si>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</si>
  <si>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</si>
  <si>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</si>
  <si>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</si>
  <si>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</si>
  <si>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</si>
  <si>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</si>
  <si>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</si>
  <si>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</si>
  <si>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</si>
  <si>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</si>
  <si>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</si>
  <si>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</si>
  <si>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</si>
  <si>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</si>
  <si>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</si>
  <si>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</si>
  <si>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</si>
  <si>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</si>
  <si>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</si>
  <si>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</si>
  <si>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</si>
  <si>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</si>
  <si>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</si>
  <si>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</si>
  <si>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</si>
  <si>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</si>
  <si>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</si>
  <si>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</si>
  <si>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</si>
  <si>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</si>
  <si>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</si>
  <si>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</si>
  <si>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</si>
  <si>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</si>
  <si>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</si>
  <si>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</si>
  <si>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</si>
  <si>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</si>
  <si>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</si>
  <si>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</si>
  <si>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</si>
  <si>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</si>
  <si>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</si>
  <si>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</si>
  <si>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</si>
  <si>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</si>
  <si>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</si>
  <si>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</si>
  <si>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</si>
  <si>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</si>
  <si>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</si>
  <si>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</si>
  <si>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</si>
  <si>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</si>
  <si>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</si>
  <si>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</si>
  <si>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</si>
  <si>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</si>
  <si>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</si>
  <si>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</si>
  <si>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</si>
  <si>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</si>
  <si>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</si>
  <si>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</si>
  <si>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</si>
  <si>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</si>
  <si>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</si>
  <si>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</si>
  <si>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</si>
  <si>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</si>
  <si>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</si>
  <si>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</si>
  <si>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</si>
  <si>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</si>
  <si>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</si>
  <si>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</si>
  <si>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</si>
  <si>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</si>
  <si>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</si>
  <si>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</si>
  <si>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</si>
  <si>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</si>
  <si>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</si>
  <si>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</si>
  <si>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</si>
  <si>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</si>
  <si>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</si>
  <si>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</si>
  <si>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</si>
  <si>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</si>
  <si>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</si>
  <si>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</si>
  <si>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</si>
  <si>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</si>
  <si>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</si>
  <si>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</si>
  <si>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</si>
  <si>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</si>
  <si>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</si>
  <si>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</si>
  <si>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</si>
  <si>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</si>
  <si>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</si>
  <si>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</si>
  <si>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</si>
  <si>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</si>
  <si>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</si>
  <si>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</si>
  <si>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</si>
  <si>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</si>
  <si>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</si>
  <si>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</si>
  <si>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</si>
  <si>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</si>
  <si>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</si>
  <si>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</si>
  <si>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</si>
  <si>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</si>
  <si>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</si>
  <si>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</si>
  <si>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</si>
  <si>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</si>
  <si>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</si>
  <si>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</si>
  <si>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</si>
  <si>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</si>
  <si>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</si>
  <si>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</si>
  <si>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</si>
  <si>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</si>
  <si>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</si>
  <si>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</si>
  <si>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</si>
  <si>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</si>
  <si>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</si>
  <si>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</si>
  <si>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</si>
  <si>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</si>
  <si>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</si>
  <si>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</si>
  <si>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</si>
  <si>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</si>
  <si>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</si>
  <si>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</si>
  <si>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</si>
  <si>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</si>
  <si>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</si>
  <si>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</si>
  <si>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</si>
  <si>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</si>
  <si>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</si>
  <si>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</si>
  <si>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</si>
  <si>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</si>
  <si>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</si>
  <si>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</si>
  <si>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</si>
  <si>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</si>
  <si>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</si>
  <si>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</si>
  <si>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</si>
  <si>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</si>
  <si>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</si>
  <si>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</si>
  <si>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</si>
  <si>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</si>
  <si>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</si>
  <si>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</si>
  <si>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</si>
  <si>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</si>
  <si>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</si>
  <si>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</si>
  <si>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</si>
  <si>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</si>
  <si>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</si>
  <si>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</si>
  <si>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</si>
  <si>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</si>
  <si>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</si>
  <si>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</si>
  <si>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</si>
  <si>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</si>
  <si>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</si>
  <si>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</si>
  <si>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</si>
  <si>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</si>
  <si>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</si>
  <si>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</si>
  <si>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</si>
  <si>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</si>
  <si>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</si>
  <si>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</si>
  <si>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</si>
  <si>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</si>
  <si>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</si>
  <si>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</si>
  <si>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</si>
  <si>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</si>
  <si>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</si>
  <si>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</si>
  <si>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</si>
  <si>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</si>
  <si>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</si>
  <si>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</si>
  <si>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</si>
  <si>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</si>
  <si>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</si>
  <si>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</si>
  <si>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</si>
  <si>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</si>
  <si>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</si>
  <si>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</si>
  <si>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</si>
  <si>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</si>
  <si>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</si>
  <si>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</si>
  <si>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</si>
  <si>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</si>
  <si>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</si>
  <si>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</si>
  <si>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</si>
  <si>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</si>
  <si>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</si>
  <si>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</si>
  <si>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</si>
  <si>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</si>
  <si>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</si>
  <si>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</si>
  <si>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</si>
  <si>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</si>
  <si>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</si>
  <si>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</si>
  <si>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</si>
  <si>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</si>
  <si>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</si>
  <si>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</si>
  <si>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</si>
  <si>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</si>
  <si>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</si>
  <si>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</si>
  <si>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</si>
  <si>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</si>
  <si>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</si>
  <si>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</si>
  <si>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</si>
  <si>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</si>
  <si>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</si>
  <si>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</si>
  <si>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</si>
  <si>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</si>
  <si>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</si>
  <si>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</si>
  <si>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</si>
  <si>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</si>
  <si>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</si>
  <si>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</si>
  <si>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</si>
  <si>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</si>
  <si>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</si>
  <si>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</si>
  <si>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</si>
  <si>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</si>
  <si>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</si>
  <si>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</si>
  <si>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</si>
  <si>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</si>
  <si>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</si>
  <si>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</si>
  <si>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</si>
  <si>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</si>
  <si>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</si>
  <si>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</si>
  <si>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</si>
  <si>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</si>
  <si>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</si>
  <si>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</si>
  <si>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</si>
  <si>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</si>
  <si>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</si>
  <si>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</si>
  <si>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</si>
  <si>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</si>
  <si>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</si>
  <si>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</si>
  <si>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</si>
  <si>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</si>
  <si>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</si>
  <si>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</si>
  <si>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</si>
  <si>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</si>
  <si>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</si>
  <si>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</si>
  <si>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</si>
  <si>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</si>
  <si>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</si>
  <si>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</si>
  <si>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</si>
  <si>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</si>
  <si>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</si>
  <si>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</si>
  <si>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</si>
  <si>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</si>
  <si>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</si>
  <si>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</si>
  <si>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</si>
  <si>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</si>
  <si>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</si>
  <si>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</si>
  <si>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</si>
  <si>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</si>
  <si>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</si>
  <si>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</si>
  <si>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</si>
  <si>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</si>
  <si>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</si>
  <si>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</si>
  <si>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</si>
  <si>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</si>
  <si>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</si>
  <si>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</si>
  <si>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</si>
  <si>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</si>
  <si>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</si>
  <si>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</si>
  <si>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</si>
  <si>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</si>
  <si>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</si>
  <si>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</si>
  <si>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</si>
  <si>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</si>
  <si>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</si>
  <si>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</si>
  <si>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</si>
  <si>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</si>
  <si>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</si>
  <si>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</si>
  <si>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</si>
  <si>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</si>
  <si>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</si>
  <si>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</si>
  <si>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</si>
  <si>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</si>
  <si>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</si>
  <si>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</si>
  <si>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</si>
  <si>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</si>
  <si>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</si>
  <si>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</si>
  <si>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</si>
  <si>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</si>
  <si>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</si>
  <si>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</si>
  <si>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</si>
  <si>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</si>
  <si>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</si>
  <si>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</si>
  <si>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</si>
  <si>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</si>
  <si>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</si>
  <si>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</si>
  <si>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</si>
  <si>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</si>
  <si>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</si>
  <si>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</si>
  <si>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</si>
  <si>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</si>
  <si>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</si>
  <si>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</si>
  <si>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</si>
  <si>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</si>
  <si>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</si>
  <si>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</si>
  <si>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</si>
  <si>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</si>
  <si>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</si>
  <si>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</si>
  <si>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</si>
  <si>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</si>
  <si>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</si>
  <si>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</si>
  <si>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</si>
  <si>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</si>
  <si>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</si>
  <si>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</si>
  <si>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</si>
  <si>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</si>
  <si>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</si>
  <si>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</si>
  <si>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</si>
  <si>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</si>
  <si>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</si>
  <si>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</si>
  <si>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</si>
  <si>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</si>
  <si>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</si>
  <si>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</si>
  <si>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</si>
  <si>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</si>
  <si>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</si>
  <si>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</si>
  <si>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</si>
  <si>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</si>
  <si>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</si>
  <si>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</si>
  <si>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</si>
  <si>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</si>
  <si>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</si>
  <si>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</si>
  <si>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</si>
  <si>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</si>
  <si>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</si>
  <si>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</si>
  <si>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</si>
  <si>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</si>
  <si>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</si>
  <si>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</si>
  <si>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</si>
  <si>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</si>
  <si>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</si>
  <si>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</si>
  <si>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</si>
  <si>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</si>
  <si>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</si>
  <si>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</si>
  <si>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</si>
  <si>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</si>
  <si>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</si>
  <si>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</si>
  <si>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</si>
  <si>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</si>
  <si>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</si>
  <si>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</si>
  <si>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</si>
  <si>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</si>
  <si>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</si>
  <si>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</si>
  <si>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</si>
  <si>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</si>
  <si>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</si>
  <si>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</si>
  <si>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</si>
  <si>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</si>
  <si>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</si>
  <si>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</si>
  <si>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</si>
  <si>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</si>
  <si>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</si>
  <si>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</si>
  <si>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</si>
  <si>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</si>
  <si>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</si>
  <si>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</si>
  <si>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</si>
  <si>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</si>
  <si>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</si>
  <si>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</si>
  <si>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</si>
  <si>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</si>
  <si>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</si>
  <si>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</si>
  <si>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</si>
  <si>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</si>
  <si>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</si>
  <si>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</si>
  <si>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</si>
  <si>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</si>
  <si>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</si>
  <si>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</si>
  <si>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</si>
  <si>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</si>
  <si>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</si>
  <si>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</si>
  <si>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</si>
  <si>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</si>
  <si>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</si>
  <si>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</si>
  <si>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</si>
  <si>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</si>
  <si>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</si>
  <si>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</si>
  <si>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</si>
  <si>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</si>
  <si>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</si>
  <si>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</si>
  <si>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</si>
  <si>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</si>
  <si>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</si>
  <si>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</si>
  <si>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</si>
  <si>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</si>
  <si>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</si>
  <si>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</si>
  <si>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</si>
  <si>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</si>
  <si>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</si>
  <si>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</si>
  <si>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</si>
  <si>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</si>
  <si>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</si>
  <si>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</si>
  <si>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</si>
  <si>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</si>
  <si>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</si>
  <si>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</si>
  <si>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</si>
  <si>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</si>
  <si>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</si>
  <si>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</si>
  <si>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</si>
  <si>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</si>
  <si>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</si>
  <si>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</si>
  <si>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</si>
  <si>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</si>
  <si>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</si>
  <si>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</si>
  <si>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</si>
  <si>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</si>
  <si>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</si>
  <si>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</si>
  <si>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</si>
  <si>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</si>
  <si>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</si>
  <si>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</si>
  <si>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</si>
  <si>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</si>
  <si>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</si>
  <si>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</si>
  <si>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</si>
  <si>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</si>
  <si>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</si>
  <si>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</si>
  <si>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</si>
  <si>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</si>
  <si>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</si>
  <si>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</si>
  <si>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</si>
  <si>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</si>
  <si>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</si>
  <si>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</si>
  <si>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</si>
  <si>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</si>
  <si>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</si>
  <si>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</si>
  <si>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</si>
  <si>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</si>
  <si>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</si>
  <si>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</si>
  <si>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</si>
  <si>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</si>
  <si>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</si>
  <si>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</si>
  <si>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</si>
  <si>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</si>
  <si>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</si>
  <si>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</si>
  <si>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</si>
  <si>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</si>
  <si>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</si>
  <si>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</si>
  <si>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</si>
  <si>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</si>
  <si>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</si>
  <si>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</si>
  <si>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</si>
  <si>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</si>
  <si>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</si>
  <si>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</si>
  <si>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</si>
  <si>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</si>
  <si>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</si>
  <si>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</si>
  <si>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</si>
  <si>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</si>
  <si>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</si>
  <si>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</si>
  <si>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</si>
  <si>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</si>
  <si>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</si>
  <si>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</si>
  <si>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</si>
  <si>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</si>
  <si>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</si>
  <si>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</si>
  <si>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</si>
  <si>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</si>
  <si>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</si>
  <si>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</si>
  <si>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</si>
  <si>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</si>
  <si>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</si>
  <si>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</si>
  <si>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</si>
  <si>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</si>
  <si>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</si>
  <si>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</si>
  <si>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</si>
  <si>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</si>
  <si>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</si>
  <si>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</si>
  <si>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</si>
  <si>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</si>
  <si>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</si>
  <si>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</si>
  <si>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</si>
  <si>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</si>
  <si>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</si>
  <si>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</si>
  <si>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</si>
  <si>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</si>
  <si>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</si>
  <si>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</si>
  <si>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</si>
  <si>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</si>
  <si>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</si>
  <si>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</si>
  <si>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</si>
  <si>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</si>
  <si>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</si>
  <si>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</si>
  <si>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</si>
  <si>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</si>
  <si>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</si>
  <si>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</si>
  <si>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</si>
  <si>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</si>
  <si>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</si>
  <si>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</si>
  <si>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</si>
  <si>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</si>
  <si>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</si>
  <si>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</si>
  <si>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</si>
  <si>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</si>
  <si>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</si>
  <si>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</si>
  <si>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</si>
  <si>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</si>
  <si>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</si>
  <si>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</si>
  <si>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</si>
  <si>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</si>
  <si>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</si>
  <si>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</si>
  <si>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</si>
  <si>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</si>
  <si>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</si>
  <si>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</si>
  <si>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</si>
  <si>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</si>
  <si>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</si>
  <si>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</si>
  <si>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</si>
  <si>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</si>
  <si>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</si>
  <si>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</si>
  <si>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</si>
  <si>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</si>
  <si>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</si>
  <si>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</si>
  <si>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</si>
  <si>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</si>
  <si>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</si>
  <si>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</si>
  <si>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</si>
  <si>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</si>
  <si>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</si>
  <si>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</si>
  <si>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</si>
  <si>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</si>
  <si>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</si>
  <si>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</si>
  <si>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</si>
  <si>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</si>
  <si>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</si>
  <si>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</si>
  <si>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</si>
  <si>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</si>
  <si>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</si>
  <si>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</si>
  <si>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</si>
  <si>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</si>
  <si>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</si>
  <si>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</si>
  <si>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</si>
  <si>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</si>
  <si>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</si>
  <si>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</si>
  <si>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</si>
  <si>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</si>
  <si>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</si>
  <si>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</si>
  <si>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</si>
  <si>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</si>
  <si>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</si>
  <si>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</si>
  <si>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</si>
  <si>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</si>
  <si>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</si>
  <si>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</si>
  <si>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</si>
  <si>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</si>
  <si>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</si>
  <si>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</si>
  <si>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</si>
  <si>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</si>
  <si>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</si>
  <si>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</si>
  <si>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</si>
  <si>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</si>
  <si>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</si>
  <si>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</si>
  <si>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</si>
  <si>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</si>
  <si>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</si>
  <si>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</si>
  <si>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</si>
  <si>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</si>
  <si>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</si>
  <si>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</si>
  <si>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</si>
  <si>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</si>
  <si>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</si>
  <si>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</si>
  <si>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</si>
  <si>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</si>
  <si>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</si>
  <si>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</si>
  <si>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</si>
  <si>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</si>
  <si>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</si>
  <si>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</si>
  <si>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</si>
  <si>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</si>
  <si>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</si>
  <si>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</si>
  <si>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</si>
  <si>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</si>
  <si>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</si>
  <si>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</si>
  <si>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</si>
  <si>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</si>
  <si>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</si>
  <si>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</si>
  <si>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</si>
  <si>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</si>
  <si>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</si>
  <si>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</si>
  <si>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</si>
  <si>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</si>
  <si>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</si>
  <si>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</si>
  <si>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</si>
  <si>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</si>
  <si>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</si>
  <si>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</si>
  <si>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</si>
  <si>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</si>
  <si>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</si>
  <si>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</si>
  <si>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</si>
  <si>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</si>
  <si>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</si>
  <si>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</si>
  <si>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</si>
  <si>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</si>
  <si>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</si>
  <si>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</si>
  <si>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</si>
  <si>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</si>
  <si>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</si>
  <si>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</si>
  <si>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</si>
  <si>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</si>
  <si>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</si>
  <si>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</si>
  <si>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</si>
  <si>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</si>
  <si>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</si>
  <si>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</si>
  <si>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</si>
  <si>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</si>
  <si>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</si>
  <si>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</si>
  <si>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</si>
  <si>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</si>
  <si>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</si>
  <si>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</si>
  <si>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</si>
  <si>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</si>
  <si>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</si>
  <si>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</si>
  <si>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</si>
  <si>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</si>
  <si>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</si>
  <si>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</si>
  <si>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</si>
  <si>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</si>
  <si>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</si>
  <si>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</si>
  <si>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</si>
  <si>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</si>
  <si>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</si>
  <si>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</si>
  <si>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</si>
  <si>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</si>
  <si>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</si>
  <si>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</si>
  <si>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</si>
  <si>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</si>
  <si>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</si>
  <si>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</si>
  <si>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</si>
  <si>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</si>
  <si>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</si>
  <si>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</si>
  <si>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</si>
  <si>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</si>
  <si>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</si>
  <si>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</si>
  <si>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</si>
  <si>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</si>
  <si>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</si>
  <si>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</si>
  <si>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</si>
  <si>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</si>
  <si>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</si>
  <si>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</si>
  <si>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</si>
  <si>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</si>
  <si>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</si>
  <si>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</si>
  <si>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</si>
  <si>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</si>
  <si>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</si>
  <si>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</si>
  <si>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</si>
  <si>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</si>
  <si>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</si>
  <si>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</si>
  <si>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</si>
  <si>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</si>
  <si>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</si>
  <si>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</si>
  <si>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</si>
  <si>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</si>
  <si>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</si>
  <si>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</si>
  <si>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</si>
  <si>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</si>
  <si>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</si>
  <si>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</si>
  <si>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</si>
  <si>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</si>
  <si>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</si>
  <si>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</si>
  <si>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</si>
  <si>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</si>
  <si>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</si>
  <si>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</si>
  <si>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</si>
  <si>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</si>
  <si>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</si>
  <si>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</si>
  <si>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</si>
  <si>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</si>
  <si>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</si>
  <si>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</si>
  <si>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</si>
  <si>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</si>
  <si>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</si>
  <si>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</si>
  <si>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</si>
  <si>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</si>
  <si>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</si>
  <si>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</si>
  <si>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</si>
  <si>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</si>
  <si>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</si>
  <si>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</si>
  <si>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</si>
  <si>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</si>
  <si>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</si>
  <si>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</si>
  <si>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</si>
  <si>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</si>
  <si>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</si>
  <si>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</si>
  <si>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</si>
  <si>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</si>
  <si>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</si>
  <si>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</si>
  <si>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</si>
  <si>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</si>
  <si>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</si>
  <si>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</si>
  <si>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</si>
  <si>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</si>
  <si>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</si>
  <si>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</si>
  <si>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</si>
  <si>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</si>
  <si>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</si>
  <si>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</si>
  <si>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</si>
  <si>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</si>
  <si>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</si>
  <si>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</si>
  <si>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</si>
  <si>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</si>
  <si>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</si>
  <si>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</si>
  <si>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</si>
  <si>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</si>
  <si>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</si>
  <si>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</si>
  <si>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</si>
  <si>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</si>
  <si>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</si>
  <si>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</si>
  <si>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</si>
  <si>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</si>
  <si>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</si>
  <si>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</si>
  <si>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</si>
  <si>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</si>
  <si>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</si>
  <si>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</si>
  <si>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</si>
  <si>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</si>
  <si>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</si>
  <si>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</si>
  <si>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</si>
  <si>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</si>
  <si>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</si>
  <si>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</si>
  <si>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</si>
  <si>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</si>
  <si>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</si>
  <si>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</si>
  <si>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</si>
  <si>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</si>
  <si>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</si>
  <si>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</si>
  <si>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</si>
  <si>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</si>
  <si>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</si>
  <si>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</si>
  <si>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</si>
  <si>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</si>
  <si>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</si>
  <si>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</si>
  <si>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</si>
  <si>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</si>
  <si>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</si>
  <si>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</si>
  <si>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</si>
  <si>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</si>
  <si>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</si>
  <si>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</si>
  <si>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</si>
  <si>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</si>
  <si>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</si>
  <si>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</si>
  <si>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</si>
  <si>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</si>
  <si>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</si>
  <si>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</si>
  <si>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</si>
  <si>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</si>
  <si>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</si>
  <si>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</si>
  <si>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</si>
  <si>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</si>
  <si>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</si>
  <si>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</si>
  <si>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</si>
  <si>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</si>
  <si>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</si>
  <si>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</si>
  <si>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</si>
  <si>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</si>
  <si>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</si>
  <si>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</si>
  <si>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</si>
  <si>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</si>
  <si>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</si>
  <si>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</si>
  <si>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</si>
  <si>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</si>
  <si>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</si>
  <si>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</si>
  <si>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</si>
  <si>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</si>
  <si>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</si>
  <si>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</si>
  <si>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</si>
  <si>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</si>
  <si>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</si>
  <si>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</si>
  <si>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</si>
  <si>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</si>
  <si>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</si>
  <si>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</si>
  <si>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</si>
  <si>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</si>
  <si>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</si>
  <si>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</si>
  <si>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</si>
  <si>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</si>
  <si>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</si>
  <si>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</si>
  <si>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</si>
  <si>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</si>
  <si>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</si>
  <si>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</si>
  <si>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</si>
  <si>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</si>
  <si>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</si>
  <si>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</si>
  <si>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</si>
  <si>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</si>
  <si>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</si>
  <si>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</si>
  <si>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</si>
  <si>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</si>
  <si>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</si>
  <si>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</si>
  <si>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</si>
  <si>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</si>
  <si>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</si>
  <si>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</si>
  <si>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</si>
  <si>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</si>
  <si>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</si>
  <si>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</si>
  <si>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</si>
  <si>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</si>
  <si>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</si>
  <si>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</si>
  <si>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</si>
  <si>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</si>
  <si>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</si>
  <si>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</si>
  <si>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</si>
  <si>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</si>
  <si>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</si>
  <si>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</si>
  <si>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</si>
  <si>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</si>
  <si>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</si>
  <si>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</si>
  <si>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</si>
  <si>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</si>
  <si>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</si>
  <si>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</si>
  <si>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</si>
  <si>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</si>
  <si>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</si>
  <si>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</si>
  <si>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</si>
  <si>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</si>
  <si>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</si>
  <si>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</si>
  <si>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</si>
  <si>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</si>
  <si>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</si>
  <si>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</si>
  <si>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</si>
  <si>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</si>
  <si>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</si>
  <si>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</si>
  <si>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</si>
  <si>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</si>
  <si>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</si>
  <si>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</si>
  <si>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</si>
  <si>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</si>
  <si>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</si>
  <si>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</si>
  <si>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</si>
  <si>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</si>
  <si>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</si>
  <si>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</si>
  <si>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</si>
  <si>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</si>
  <si>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</si>
  <si>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</si>
  <si>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</si>
  <si>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</si>
  <si>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</si>
  <si>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</si>
  <si>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</si>
  <si>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</si>
  <si>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</si>
  <si>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</si>
  <si>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</si>
  <si>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</si>
  <si>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</si>
  <si>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</si>
  <si>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</si>
  <si>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</si>
  <si>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</si>
  <si>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</si>
  <si>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</si>
  <si>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</si>
  <si>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</si>
  <si>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</si>
  <si>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</si>
  <si>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</si>
  <si>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</si>
  <si>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</si>
  <si>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</si>
  <si>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</si>
  <si>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</si>
  <si>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</si>
  <si>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</si>
  <si>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</si>
  <si>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</si>
  <si>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</si>
  <si>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</si>
  <si>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</si>
  <si>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</si>
  <si>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</si>
  <si>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</si>
  <si>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</si>
  <si>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</si>
  <si>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</si>
  <si>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</si>
  <si>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</si>
  <si>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</si>
  <si>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</si>
  <si>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</si>
  <si>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</si>
  <si>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</si>
  <si>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</si>
  <si>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</si>
  <si>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</si>
  <si>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</si>
  <si>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</si>
  <si>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</si>
  <si>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</si>
  <si>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</si>
  <si>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</si>
  <si>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</si>
  <si>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</si>
  <si>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</si>
  <si>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</si>
  <si>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</si>
  <si>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</si>
  <si>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</si>
  <si>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</si>
  <si>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</si>
  <si>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</si>
  <si>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</si>
  <si>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</si>
  <si>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</si>
  <si>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</si>
  <si>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</si>
  <si>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</si>
  <si>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</si>
  <si>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</si>
  <si>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</si>
  <si>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</si>
  <si>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</si>
  <si>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</si>
  <si>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</si>
  <si>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</si>
  <si>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</si>
  <si>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</si>
  <si>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</si>
  <si>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</si>
  <si>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</si>
  <si>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</si>
  <si>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</si>
  <si>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</si>
  <si>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</si>
  <si>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</si>
  <si>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</si>
  <si>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</si>
  <si>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</si>
  <si>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</si>
  <si>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</si>
  <si>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</si>
  <si>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</si>
  <si>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</si>
  <si>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</si>
  <si>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</si>
  <si>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</si>
  <si>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</si>
  <si>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</si>
  <si>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</si>
  <si>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</si>
  <si>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</si>
  <si>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</si>
  <si>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</si>
  <si>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</si>
  <si>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</si>
  <si>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</si>
  <si>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</si>
  <si>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</si>
  <si>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</si>
  <si>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</si>
  <si>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</si>
  <si>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</si>
  <si>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</si>
  <si>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</si>
  <si>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</si>
  <si>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</si>
  <si>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</si>
  <si>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</si>
  <si>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</si>
  <si>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</si>
  <si>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</si>
  <si>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</si>
  <si>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</si>
  <si>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</si>
  <si>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</si>
  <si>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</si>
  <si>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</si>
  <si>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</si>
  <si>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</si>
  <si>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</si>
  <si>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</si>
  <si>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</si>
  <si>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</si>
  <si>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</si>
  <si>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</si>
  <si>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</si>
  <si>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</si>
  <si>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</si>
  <si>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</si>
  <si>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</si>
  <si>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</si>
  <si>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</si>
  <si>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</si>
  <si>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</si>
  <si>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</si>
  <si>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</si>
  <si>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</si>
  <si>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</si>
  <si>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</si>
  <si>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</si>
  <si>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</si>
  <si>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</si>
  <si>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</si>
  <si>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</si>
  <si>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</si>
  <si>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</si>
  <si>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</si>
  <si>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</si>
  <si>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</si>
  <si>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</si>
  <si>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</si>
  <si>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</si>
  <si>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</si>
  <si>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</si>
  <si>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</si>
  <si>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</si>
  <si>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</si>
  <si>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</si>
  <si>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</si>
  <si>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</si>
  <si>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</si>
  <si>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</si>
  <si>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</si>
  <si>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</si>
  <si>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</si>
  <si>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</si>
  <si>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</si>
  <si>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</si>
  <si>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</si>
  <si>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</si>
  <si>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</si>
  <si>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</si>
  <si>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</si>
  <si>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</si>
  <si>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</si>
  <si>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</si>
  <si>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</si>
  <si>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</si>
  <si>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</si>
  <si>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</si>
  <si>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</si>
  <si>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</si>
  <si>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</si>
  <si>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</si>
  <si>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</si>
  <si>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</si>
  <si>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</si>
  <si>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</si>
  <si>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</si>
  <si>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</si>
  <si>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</si>
  <si>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</si>
  <si>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</si>
  <si>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</si>
  <si>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</si>
  <si>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</si>
  <si>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</si>
  <si>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</si>
  <si>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</si>
  <si>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</si>
  <si>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</si>
  <si>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</si>
  <si>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</si>
  <si>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</si>
  <si>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</si>
  <si>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</si>
  <si>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</si>
  <si>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</si>
  <si>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</si>
  <si>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</si>
  <si>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</si>
  <si>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</si>
  <si>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</si>
  <si>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</si>
  <si>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</si>
  <si>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</si>
  <si>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</si>
  <si>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</si>
  <si>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</si>
  <si>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</si>
  <si>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</si>
  <si>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</si>
  <si>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</si>
  <si>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</si>
  <si>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</si>
  <si>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</si>
  <si>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</si>
  <si>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</si>
  <si>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</si>
  <si>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</si>
  <si>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</si>
  <si>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</si>
  <si>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</si>
  <si>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</si>
  <si>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</si>
  <si>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</si>
  <si>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</si>
  <si>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</si>
  <si>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</si>
  <si>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</si>
  <si>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</si>
  <si>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</si>
  <si>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</si>
  <si>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</si>
  <si>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</si>
  <si>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</si>
  <si>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</si>
  <si>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</si>
  <si>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</si>
  <si>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</si>
  <si>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</si>
  <si>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</si>
  <si>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</si>
  <si>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</si>
  <si>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</si>
  <si>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</si>
  <si>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</si>
  <si>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</si>
  <si>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</si>
  <si>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</si>
  <si>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</si>
  <si>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</si>
  <si>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</si>
  <si>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</si>
  <si>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</si>
  <si>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</si>
  <si>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</si>
  <si>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</si>
  <si>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</si>
  <si>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</si>
  <si>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</si>
  <si>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</si>
  <si>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</si>
  <si>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</si>
  <si>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</si>
  <si>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</si>
  <si>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</si>
  <si>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</si>
  <si>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</si>
  <si>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</si>
  <si>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</si>
  <si>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</si>
  <si>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</si>
  <si>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</si>
  <si>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</si>
  <si>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</si>
  <si>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</si>
  <si>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</si>
  <si>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</si>
  <si>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</si>
  <si>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</si>
  <si>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</si>
  <si>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</si>
  <si>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</si>
  <si>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</si>
  <si>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</si>
  <si>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</si>
  <si>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</si>
  <si>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</si>
  <si>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</si>
  <si>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</si>
  <si>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</si>
  <si>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</si>
  <si>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</si>
  <si>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</si>
  <si>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</si>
  <si>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</si>
  <si>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</si>
  <si>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</si>
  <si>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</si>
  <si>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</si>
  <si>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</si>
  <si>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</si>
  <si>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</si>
  <si>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</si>
  <si>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</si>
  <si>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</si>
  <si>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</si>
  <si>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</si>
  <si>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</si>
  <si>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</si>
  <si>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</si>
  <si>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</si>
  <si>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</si>
  <si>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</si>
  <si>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</si>
  <si>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</si>
  <si>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</si>
  <si>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</si>
  <si>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</si>
  <si>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</si>
  <si>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</si>
  <si>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</si>
  <si>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</si>
  <si>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</si>
  <si>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</si>
  <si>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</si>
  <si>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</si>
  <si>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</si>
  <si>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</si>
  <si>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</si>
  <si>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</si>
  <si>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</si>
  <si>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</si>
  <si>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</si>
  <si>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</si>
  <si>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</si>
  <si>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</si>
  <si>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</si>
  <si>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</si>
  <si>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</si>
  <si>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</si>
  <si>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</si>
  <si>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</si>
  <si>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</si>
  <si>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</si>
  <si>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</si>
  <si>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</si>
  <si>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</si>
  <si>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</si>
  <si>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</si>
  <si>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</si>
  <si>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</si>
  <si>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</si>
  <si>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</si>
  <si>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</si>
  <si>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</si>
  <si>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</si>
  <si>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</si>
  <si>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</si>
  <si>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</si>
  <si>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</si>
  <si>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</si>
  <si>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</si>
  <si>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</si>
  <si>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</si>
  <si>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</si>
  <si>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</si>
  <si>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</si>
  <si>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</si>
  <si>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</si>
  <si>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</si>
  <si>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</si>
  <si>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</si>
  <si>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</si>
  <si>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</si>
  <si>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</si>
  <si>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</si>
  <si>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</si>
  <si>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</si>
  <si>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</si>
  <si>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</si>
  <si>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</si>
  <si>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</si>
  <si>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</si>
  <si>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</si>
  <si>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</si>
  <si>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</si>
  <si>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</si>
  <si>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</si>
  <si>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</si>
  <si>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</si>
  <si>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</si>
  <si>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</si>
  <si>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</si>
  <si>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</si>
  <si>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</si>
  <si>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</si>
  <si>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</si>
  <si>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</si>
  <si>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</si>
  <si>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</si>
  <si>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</si>
  <si>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</si>
  <si>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</si>
  <si>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</si>
  <si>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</si>
  <si>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</si>
  <si>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</si>
  <si>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</si>
  <si>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</si>
  <si>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</si>
  <si>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</si>
  <si>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</si>
  <si>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</si>
  <si>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</si>
  <si>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</si>
  <si>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</si>
  <si>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</si>
  <si>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</si>
  <si>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</si>
  <si>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</si>
  <si>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</si>
  <si>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</si>
  <si>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</si>
  <si>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</si>
  <si>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</si>
  <si>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</si>
  <si>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</si>
  <si>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</si>
  <si>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</si>
  <si>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</si>
  <si>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</si>
  <si>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</si>
  <si>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</si>
  <si>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</si>
  <si>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</si>
  <si>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</si>
  <si>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</si>
  <si>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</si>
  <si>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</si>
  <si>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</si>
  <si>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</si>
  <si>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</si>
  <si>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</si>
  <si>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</si>
  <si>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</si>
  <si>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</si>
  <si>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</si>
  <si>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</si>
  <si>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</si>
  <si>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</si>
  <si>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</si>
  <si>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</si>
  <si>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</si>
  <si>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</si>
  <si>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</si>
  <si>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</si>
  <si>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</si>
  <si>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</si>
  <si>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</si>
  <si>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</si>
  <si>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</si>
  <si>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</si>
  <si>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</si>
  <si>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</si>
  <si>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</si>
  <si>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</si>
  <si>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</si>
  <si>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</si>
  <si>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</si>
  <si>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</si>
  <si>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</si>
  <si>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</si>
  <si>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</si>
  <si>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</si>
  <si>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</si>
  <si>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</si>
  <si>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</si>
  <si>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</si>
  <si>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</si>
  <si>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</si>
  <si>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</si>
  <si>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</si>
  <si>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</si>
  <si>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</si>
  <si>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</si>
  <si>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</si>
  <si>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</si>
  <si>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</si>
  <si>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</si>
  <si>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</si>
  <si>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</si>
  <si>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</si>
  <si>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</si>
  <si>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</si>
  <si>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</si>
  <si>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</si>
  <si>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</si>
  <si>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</si>
  <si>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</si>
  <si>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</si>
  <si>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</si>
  <si>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</si>
  <si>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</si>
  <si>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</si>
  <si>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</si>
  <si>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</si>
  <si>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</si>
  <si>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</si>
  <si>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</si>
  <si>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</si>
  <si>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</si>
  <si>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</si>
  <si>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</si>
  <si>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</si>
  <si>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</si>
  <si>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</si>
  <si>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</si>
  <si>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</si>
  <si>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</si>
  <si>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</si>
  <si>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</si>
  <si>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</si>
  <si>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</si>
  <si>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</si>
  <si>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</si>
  <si>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</si>
  <si>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</si>
  <si>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</si>
  <si>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</si>
  <si>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</si>
  <si>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</si>
  <si>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</si>
  <si>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</si>
  <si>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</si>
  <si>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</si>
  <si>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</si>
  <si>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</si>
  <si>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</si>
  <si>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</si>
  <si>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</si>
  <si>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</si>
  <si>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</si>
  <si>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</si>
  <si>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</si>
  <si>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</si>
  <si>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</si>
  <si>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</si>
  <si>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</si>
  <si>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</si>
  <si>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</si>
  <si>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</si>
  <si>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</si>
  <si>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</si>
  <si>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</si>
  <si>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</si>
  <si>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</si>
  <si>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</si>
  <si>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</si>
  <si>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</si>
  <si>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</si>
  <si>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</si>
  <si>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</si>
  <si>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</si>
  <si>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</si>
  <si>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</si>
  <si>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</si>
  <si>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</si>
  <si>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</si>
  <si>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</si>
  <si>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</si>
  <si>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</si>
  <si>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</si>
  <si>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</si>
  <si>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</si>
  <si>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</si>
  <si>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</si>
  <si>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</si>
  <si>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</si>
  <si>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</si>
  <si>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</si>
  <si>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</si>
  <si>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</si>
  <si>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</si>
  <si>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</si>
  <si>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</si>
  <si>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</si>
  <si>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</si>
  <si>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</si>
  <si>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</si>
  <si>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</si>
  <si>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</si>
  <si>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</si>
  <si>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</si>
  <si>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</si>
  <si>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</si>
  <si>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</si>
  <si>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</si>
  <si>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</si>
  <si>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</si>
  <si>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</si>
  <si>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</si>
  <si>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</si>
  <si>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</si>
  <si>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</si>
  <si>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</si>
  <si>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</si>
  <si>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</si>
  <si>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</si>
  <si>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</si>
  <si>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</si>
  <si>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</si>
  <si>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</si>
  <si>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</si>
  <si>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</si>
  <si>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</si>
  <si>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</si>
  <si>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</si>
  <si>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</si>
  <si>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</si>
  <si>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</si>
  <si>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</si>
  <si>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</si>
  <si>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</si>
  <si>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</si>
  <si>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</si>
  <si>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</si>
  <si>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</si>
  <si>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</si>
  <si>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</si>
  <si>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</si>
  <si>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</si>
  <si>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</si>
  <si>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</si>
  <si>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</si>
  <si>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</si>
  <si>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</si>
  <si>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</si>
  <si>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</si>
  <si>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</si>
  <si>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</si>
  <si>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</si>
  <si>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</si>
  <si>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</si>
  <si>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</si>
  <si>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</si>
  <si>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</si>
  <si>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</si>
  <si>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</si>
  <si>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</si>
  <si>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</si>
  <si>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</si>
  <si>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</si>
  <si>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</si>
  <si>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</si>
  <si>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</si>
  <si>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</si>
  <si>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</si>
  <si>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</si>
  <si>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</si>
  <si>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</si>
  <si>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</si>
  <si>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</si>
  <si>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</si>
  <si>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</si>
  <si>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</si>
  <si>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</si>
  <si>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</si>
  <si>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</si>
  <si>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</si>
  <si>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</si>
  <si>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</si>
  <si>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</si>
  <si>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</si>
  <si>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</si>
  <si>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</si>
  <si>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</si>
  <si>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</si>
  <si>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</si>
  <si>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</si>
  <si>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</si>
  <si>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</si>
  <si>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</si>
  <si>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</si>
  <si>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</si>
  <si>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</si>
  <si>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</si>
  <si>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</si>
  <si>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</si>
  <si>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</si>
  <si>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</si>
  <si>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</si>
  <si>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</si>
  <si>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</si>
  <si>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</si>
  <si>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</si>
  <si>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</si>
  <si>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</si>
  <si>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</si>
  <si>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</si>
  <si>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</si>
  <si>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</si>
  <si>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</si>
  <si>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</si>
  <si>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</si>
  <si>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</si>
  <si>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</si>
  <si>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</si>
  <si>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</si>
  <si>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</si>
  <si>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</si>
  <si>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</si>
  <si>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</si>
  <si>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</si>
  <si>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</si>
  <si>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</si>
  <si>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</si>
  <si>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</si>
  <si>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</si>
  <si>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</si>
  <si>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</si>
  <si>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</si>
  <si>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</si>
  <si>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</si>
  <si>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</si>
  <si>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</si>
  <si>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</si>
  <si>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</si>
  <si>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</si>
  <si>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</si>
  <si>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</si>
  <si>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</si>
  <si>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</si>
  <si>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</si>
  <si>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</si>
  <si>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</si>
  <si>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</si>
  <si>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</si>
  <si>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</si>
  <si>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</si>
  <si>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</si>
  <si>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</si>
  <si>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</si>
  <si>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</si>
  <si>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</si>
  <si>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</si>
  <si>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</si>
  <si>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</si>
  <si>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</si>
  <si>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</si>
  <si>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</si>
  <si>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</si>
  <si>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</si>
  <si>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</si>
  <si>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</si>
  <si>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</si>
  <si>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</si>
  <si>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</si>
  <si>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</si>
  <si>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</si>
  <si>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</si>
  <si>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</si>
  <si>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</si>
  <si>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</si>
  <si>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</si>
  <si>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</si>
  <si>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</si>
  <si>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</si>
  <si>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</si>
  <si>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</si>
  <si>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</si>
  <si>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</si>
  <si>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</si>
  <si>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</si>
  <si>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</si>
  <si>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</si>
  <si>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</si>
  <si>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</si>
  <si>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</si>
  <si>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</si>
  <si>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</si>
  <si>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</si>
  <si>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</si>
  <si>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</si>
  <si>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</si>
  <si>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</si>
  <si>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</si>
  <si>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</si>
  <si>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</si>
  <si>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</si>
  <si>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</si>
  <si>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</si>
  <si>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</si>
  <si>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</si>
  <si>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</si>
  <si>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</si>
  <si>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</si>
  <si>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</si>
  <si>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</si>
  <si>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</si>
  <si>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</si>
  <si>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</si>
  <si>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</si>
  <si>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</si>
  <si>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</si>
  <si>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</si>
  <si>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</si>
  <si>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</si>
  <si>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</si>
  <si>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</si>
  <si>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</si>
  <si>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</si>
  <si>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</si>
  <si>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</si>
  <si>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</si>
  <si>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</si>
  <si>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</si>
  <si>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</si>
  <si>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</si>
  <si>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</si>
  <si>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</si>
  <si>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</si>
  <si>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</si>
  <si>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</si>
  <si>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</si>
  <si>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</si>
  <si>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</si>
  <si>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</si>
  <si>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</si>
  <si>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</si>
  <si>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</si>
  <si>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</si>
  <si>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</si>
  <si>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</si>
  <si>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</si>
  <si>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</si>
  <si>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</si>
  <si>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</si>
  <si>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</si>
  <si>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</si>
  <si>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</si>
  <si>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</si>
  <si>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</si>
  <si>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</si>
  <si>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</si>
  <si>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</si>
  <si>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</si>
  <si>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</si>
  <si>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</si>
  <si>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</si>
  <si>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</si>
  <si>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</si>
  <si>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</si>
  <si>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</si>
  <si>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</si>
  <si>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</si>
  <si>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</si>
  <si>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</si>
  <si>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</si>
  <si>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</si>
  <si>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</si>
  <si>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</si>
  <si>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</si>
  <si>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</si>
  <si>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</si>
  <si>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</si>
  <si>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</si>
  <si>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</si>
  <si>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</si>
  <si>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</si>
  <si>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</si>
  <si>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</si>
  <si>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</si>
  <si>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</si>
  <si>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</si>
  <si>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</si>
  <si>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</si>
  <si>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</si>
  <si>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</si>
  <si>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</si>
  <si>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</si>
  <si>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</si>
  <si>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</si>
  <si>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</si>
  <si>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</si>
  <si>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</si>
  <si>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</si>
  <si>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</si>
  <si>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</si>
  <si>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</si>
  <si>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</si>
  <si>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</si>
  <si>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</si>
  <si>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</si>
  <si>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</si>
  <si>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</si>
  <si>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</si>
  <si>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</si>
  <si>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</si>
  <si>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</si>
  <si>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</si>
  <si>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</si>
  <si>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</si>
  <si>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</si>
  <si>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</si>
  <si>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</si>
  <si>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</si>
  <si>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</si>
  <si>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</si>
  <si>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</si>
  <si>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</si>
  <si>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</si>
  <si>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</si>
  <si>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</si>
  <si>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</si>
  <si>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</si>
  <si>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</si>
  <si>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</si>
  <si>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</si>
  <si>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</si>
  <si>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</si>
  <si>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</si>
  <si>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</si>
  <si>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</si>
  <si>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</si>
  <si>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</si>
  <si>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</si>
  <si>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</si>
  <si>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</si>
  <si>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</si>
  <si>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</si>
  <si>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</si>
  <si>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</si>
  <si>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</si>
  <si>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</si>
  <si>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</si>
  <si>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</si>
  <si>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</si>
  <si>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</si>
  <si>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</si>
  <si>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</si>
  <si>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</si>
  <si>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</si>
  <si>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</si>
  <si>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</si>
  <si>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</si>
  <si>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</si>
  <si>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</si>
  <si>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</si>
  <si>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</si>
  <si>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</si>
  <si>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</si>
  <si>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</si>
  <si>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</si>
  <si>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</si>
  <si>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</si>
  <si>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</si>
  <si>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</si>
  <si>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</si>
  <si>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</si>
  <si>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</si>
  <si>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</si>
  <si>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</si>
  <si>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</si>
  <si>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</si>
  <si>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</si>
  <si>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</si>
  <si>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</si>
  <si>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</si>
  <si>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</si>
  <si>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</si>
  <si>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</si>
  <si>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</si>
  <si>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</si>
  <si>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</si>
  <si>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</si>
  <si>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</si>
  <si>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</si>
  <si>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</si>
  <si>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</si>
  <si>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</si>
  <si>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</si>
  <si>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</si>
  <si>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</si>
  <si>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</si>
  <si>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</si>
  <si>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</si>
  <si>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</si>
  <si>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</si>
  <si>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</si>
  <si>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</si>
  <si>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</si>
  <si>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</si>
  <si>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</si>
  <si>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</si>
  <si>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</si>
  <si>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</si>
  <si>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</si>
  <si>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</si>
  <si>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</si>
  <si>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</si>
  <si>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</si>
  <si>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</si>
  <si>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</si>
  <si>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</si>
  <si>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</si>
  <si>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</si>
  <si>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</si>
  <si>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</si>
  <si>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</si>
  <si>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</si>
  <si>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</si>
  <si>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</si>
  <si>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</si>
  <si>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</si>
  <si>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</si>
  <si>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</si>
  <si>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</si>
  <si>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</si>
  <si>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</si>
  <si>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</si>
  <si>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</si>
  <si>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</si>
  <si>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</si>
  <si>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</si>
  <si>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</si>
  <si>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</si>
  <si>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</si>
  <si>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</si>
  <si>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</si>
  <si>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</si>
  <si>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</si>
  <si>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</si>
  <si>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</si>
  <si>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</si>
  <si>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</si>
  <si>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</si>
  <si>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</si>
  <si>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</si>
  <si>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</si>
  <si>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</si>
  <si>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</si>
  <si>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</si>
  <si>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</si>
  <si>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</si>
  <si>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</si>
  <si>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</si>
  <si>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</si>
  <si>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</si>
  <si>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</si>
  <si>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</si>
  <si>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</si>
  <si>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</si>
  <si>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</si>
  <si>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</si>
  <si>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</si>
  <si>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</si>
  <si>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</si>
  <si>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</si>
  <si>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</si>
  <si>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</si>
  <si>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</si>
  <si>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</si>
  <si>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</si>
  <si>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</si>
  <si>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</si>
  <si>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</si>
  <si>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</si>
  <si>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</si>
  <si>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</si>
  <si>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</si>
  <si>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</si>
  <si>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</si>
  <si>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</si>
  <si>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</si>
  <si>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</si>
  <si>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</si>
  <si>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</si>
  <si>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</si>
  <si>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</si>
  <si>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</si>
  <si>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</si>
  <si>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</si>
  <si>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</si>
  <si>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</si>
  <si>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</si>
  <si>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</si>
  <si>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</si>
  <si>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</si>
  <si>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</si>
  <si>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</si>
  <si>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</si>
  <si>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</si>
  <si>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</si>
  <si>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</si>
  <si>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</si>
  <si>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</si>
  <si>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</si>
  <si>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</si>
  <si>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</si>
  <si>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</si>
  <si>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</si>
  <si>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</si>
  <si>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</si>
  <si>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</si>
  <si>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</si>
  <si>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</si>
  <si>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</si>
  <si>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</si>
  <si>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</si>
  <si>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</si>
  <si>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</si>
  <si>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</si>
  <si>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</si>
  <si>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</si>
  <si>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</si>
  <si>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</si>
  <si>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</si>
  <si>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</si>
  <si>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</si>
  <si>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</si>
  <si>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</si>
  <si>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</si>
  <si>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</si>
  <si>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</si>
  <si>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</si>
  <si>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</si>
  <si>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</si>
  <si>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</si>
  <si>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</si>
  <si>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</si>
  <si>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</si>
  <si>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</si>
  <si>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</si>
  <si>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</si>
  <si>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</si>
  <si>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</si>
  <si>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</si>
  <si>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</si>
  <si>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</si>
  <si>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</si>
  <si>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</si>
  <si>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</si>
  <si>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</si>
  <si>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</si>
  <si>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</si>
  <si>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</si>
  <si>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</si>
  <si>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</si>
  <si>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</si>
  <si>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</si>
  <si>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</si>
  <si>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</si>
  <si>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</si>
  <si>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</si>
  <si>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</si>
  <si>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</si>
  <si>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</si>
  <si>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</si>
  <si>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</si>
  <si>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</si>
  <si>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</si>
  <si>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</si>
  <si>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</si>
  <si>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</si>
  <si>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</si>
  <si>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</si>
  <si>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</si>
  <si>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</si>
  <si>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</si>
  <si>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</si>
  <si>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</si>
  <si>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</si>
  <si>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</si>
  <si>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</si>
  <si>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</si>
  <si>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</si>
  <si>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</si>
  <si>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</si>
  <si>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</si>
  <si>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</si>
  <si>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</si>
  <si>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</si>
  <si>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</si>
  <si>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</si>
  <si>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</si>
  <si>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</si>
  <si>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</si>
  <si>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</si>
  <si>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</si>
  <si>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</si>
  <si>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</si>
  <si>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</si>
  <si>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</si>
  <si>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</si>
  <si>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</si>
  <si>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</si>
  <si>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</si>
  <si>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</si>
  <si>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</si>
  <si>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</si>
  <si>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</si>
  <si>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</si>
  <si>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</si>
  <si>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</si>
  <si>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</si>
  <si>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</si>
  <si>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</si>
  <si>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</si>
  <si>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</si>
  <si>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</si>
  <si>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</si>
  <si>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</si>
  <si>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</si>
  <si>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</si>
  <si>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</si>
  <si>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</si>
  <si>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</si>
  <si>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</si>
  <si>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</si>
  <si>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</si>
  <si>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</si>
  <si>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</si>
  <si>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</si>
  <si>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</si>
  <si>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</si>
  <si>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</si>
  <si>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</si>
  <si>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</si>
  <si>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</si>
  <si>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</si>
  <si>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</si>
  <si>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</si>
  <si>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</si>
  <si>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</si>
  <si>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</si>
  <si>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</si>
  <si>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</si>
  <si>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</si>
  <si>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</si>
  <si>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</si>
  <si>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</si>
  <si>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</si>
  <si>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</si>
  <si>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</si>
  <si>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</si>
  <si>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</si>
  <si>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</si>
  <si>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</si>
  <si>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</si>
  <si>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</si>
  <si>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</si>
  <si>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</si>
  <si>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</si>
  <si>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</si>
  <si>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</si>
  <si>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</si>
  <si>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</si>
  <si>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</si>
  <si>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</si>
  <si>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</si>
  <si>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</si>
  <si>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</si>
  <si>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</si>
  <si>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</si>
  <si>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</si>
  <si>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</si>
  <si>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</si>
  <si>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</si>
  <si>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</si>
  <si>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</si>
  <si>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</si>
  <si>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</si>
  <si>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</si>
  <si>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</si>
  <si>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</si>
  <si>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</si>
  <si>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</si>
  <si>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</si>
  <si>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</si>
  <si>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</si>
  <si>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</si>
  <si>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</si>
  <si>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</si>
  <si>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</si>
  <si>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</si>
  <si>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</si>
  <si>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</si>
  <si>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</si>
  <si>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</si>
  <si>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</si>
  <si>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</si>
  <si>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</si>
  <si>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</si>
  <si>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</si>
  <si>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</si>
  <si>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</si>
  <si>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</si>
  <si>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</si>
  <si>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</si>
  <si>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</si>
  <si>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</si>
  <si>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</si>
  <si>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</si>
  <si>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</si>
  <si>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</si>
  <si>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</si>
  <si>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</si>
  <si>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</si>
  <si>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</si>
  <si>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</si>
  <si>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</si>
  <si>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</si>
  <si>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</si>
  <si>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</si>
  <si>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</si>
  <si>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</si>
  <si>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</si>
  <si>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</si>
  <si>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</si>
  <si>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</si>
  <si>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</si>
  <si>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</si>
  <si>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</si>
  <si>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</si>
  <si>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</si>
  <si>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</si>
  <si>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</si>
  <si>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</si>
  <si>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</si>
  <si>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</si>
  <si>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</si>
  <si>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</si>
  <si>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</si>
  <si>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</si>
  <si>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</si>
  <si>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</si>
  <si>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</si>
  <si>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</si>
  <si>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</si>
  <si>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</si>
  <si>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</si>
  <si>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</si>
  <si>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</si>
  <si>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</si>
  <si>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</si>
  <si>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</si>
  <si>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</si>
  <si>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</si>
  <si>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</si>
  <si>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</si>
  <si>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</si>
  <si>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</si>
  <si>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</si>
  <si>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</si>
  <si>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</si>
  <si>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</si>
  <si>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</si>
  <si>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</si>
  <si>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</si>
  <si>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</si>
  <si>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</si>
  <si>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</si>
  <si>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</si>
  <si>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</si>
  <si>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</si>
  <si>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</si>
  <si>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</si>
  <si>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</si>
  <si>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</si>
  <si>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</si>
  <si>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</si>
  <si>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</si>
  <si>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</si>
  <si>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</si>
  <si>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</si>
  <si>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</si>
  <si>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</si>
  <si>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</si>
  <si>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</si>
  <si>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</si>
  <si>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</si>
  <si>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</si>
  <si>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</si>
  <si>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</si>
  <si>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</si>
  <si>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</si>
  <si>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</si>
  <si>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</si>
  <si>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</si>
  <si>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</si>
  <si>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</si>
  <si>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</si>
  <si>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</si>
  <si>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</si>
  <si>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</si>
  <si>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</si>
  <si>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</si>
  <si>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</si>
  <si>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</si>
  <si>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</si>
  <si>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</si>
  <si>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</si>
  <si>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</si>
  <si>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</si>
  <si>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</si>
  <si>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</si>
  <si>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</si>
  <si>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</si>
  <si>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</si>
  <si>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</si>
  <si>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</si>
  <si>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</si>
  <si>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</si>
  <si>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</si>
  <si>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</si>
  <si>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</si>
  <si>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</si>
  <si>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</si>
  <si>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</si>
  <si>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</si>
  <si>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</si>
  <si>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</si>
  <si>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</si>
  <si>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</si>
  <si>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</si>
  <si>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</si>
  <si>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</si>
  <si>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</si>
  <si>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</si>
  <si>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</si>
  <si>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</si>
  <si>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</si>
  <si>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</si>
  <si>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</si>
  <si>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</si>
  <si>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</si>
  <si>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</si>
  <si>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</si>
  <si>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</si>
  <si>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</si>
  <si>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</si>
  <si>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</si>
  <si>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</si>
  <si>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</si>
  <si>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</si>
  <si>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</si>
  <si>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</si>
  <si>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</si>
  <si>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</si>
  <si>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</si>
  <si>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</si>
  <si>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</si>
  <si>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</si>
  <si>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</si>
  <si>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</si>
  <si>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</si>
  <si>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</si>
  <si>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</si>
  <si>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</si>
  <si>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</si>
  <si>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</si>
  <si>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</si>
  <si>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</si>
  <si>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</si>
  <si>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</si>
  <si>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</si>
  <si>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</si>
  <si>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</si>
  <si>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</si>
  <si>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</si>
  <si>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</si>
  <si>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</si>
  <si>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</si>
  <si>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</si>
  <si>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</si>
  <si>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</si>
  <si>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</si>
  <si>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</si>
  <si>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</si>
  <si>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</si>
  <si>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</si>
  <si>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</si>
  <si>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</si>
  <si>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</si>
  <si>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</si>
  <si>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</si>
  <si>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</si>
  <si>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</si>
  <si>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</si>
  <si>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</si>
  <si>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</si>
  <si>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</si>
  <si>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</si>
  <si>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</si>
  <si>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</si>
  <si>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</si>
  <si>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</si>
  <si>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</si>
  <si>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</si>
  <si>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</si>
  <si>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</si>
  <si>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</si>
  <si>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</si>
  <si>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</si>
  <si>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</si>
  <si>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</si>
  <si>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</si>
  <si>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</si>
  <si>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</si>
  <si>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</si>
  <si>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</si>
  <si>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</si>
  <si>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</si>
  <si>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</si>
  <si>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</si>
  <si>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</si>
  <si>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</si>
  <si>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</si>
  <si>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</si>
  <si>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</si>
  <si>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</si>
  <si>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</si>
  <si>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</si>
  <si>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</si>
  <si>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</si>
  <si>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</si>
  <si>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</si>
  <si>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</si>
  <si>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</si>
  <si>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</si>
  <si>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</si>
  <si>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</si>
  <si>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</si>
  <si>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</si>
  <si>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</si>
  <si>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</si>
  <si>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</si>
  <si>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</si>
  <si>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</si>
  <si>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</si>
  <si>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</si>
  <si>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</si>
  <si>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</si>
  <si>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</si>
  <si>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</si>
  <si>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</si>
  <si>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</si>
  <si>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</si>
  <si>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</si>
  <si>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</si>
  <si>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</si>
  <si>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</si>
  <si>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</si>
  <si>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</si>
  <si>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</si>
  <si>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</si>
  <si>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</si>
  <si>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</si>
  <si>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</si>
  <si>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</si>
  <si>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</si>
  <si>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</si>
  <si>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</si>
  <si>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</si>
  <si>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</si>
  <si>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</si>
  <si>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</si>
  <si>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</si>
  <si>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</si>
  <si>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</si>
  <si>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</si>
  <si>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</si>
  <si>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</si>
  <si>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</si>
  <si>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</si>
  <si>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</si>
  <si>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</si>
  <si>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</si>
  <si>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</si>
  <si>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</si>
  <si>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</si>
  <si>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</si>
  <si>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</si>
  <si>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</si>
  <si>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</si>
  <si>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</si>
  <si>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</si>
  <si>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</si>
  <si>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</si>
  <si>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</si>
  <si>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</si>
  <si>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</si>
  <si>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</si>
  <si>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</si>
  <si>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</si>
  <si>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</si>
  <si>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</si>
  <si>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</si>
  <si>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</si>
  <si>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</si>
  <si>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</si>
  <si>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</si>
  <si>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</si>
  <si>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</si>
  <si>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</si>
  <si>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</si>
  <si>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</si>
  <si>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</si>
  <si>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</si>
  <si>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</si>
  <si>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</si>
  <si>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</si>
  <si>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</si>
  <si>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</si>
  <si>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</si>
  <si>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</si>
  <si>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</si>
  <si>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</si>
  <si>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</si>
  <si>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</si>
  <si>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</si>
  <si>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</si>
  <si>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</si>
  <si>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</si>
  <si>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</si>
  <si>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</si>
  <si>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</si>
  <si>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</si>
  <si>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</si>
  <si>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</si>
  <si>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</si>
  <si>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</si>
  <si>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</si>
  <si>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</si>
  <si>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</si>
  <si>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</si>
  <si>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</si>
  <si>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</si>
  <si>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</si>
  <si>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</si>
  <si>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</si>
  <si>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</si>
  <si>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</si>
  <si>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</si>
  <si>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</si>
  <si>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</si>
  <si>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</si>
  <si>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</si>
  <si>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</si>
  <si>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</si>
  <si>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</si>
  <si>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</si>
  <si>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</si>
  <si>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</si>
  <si>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</si>
  <si>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</si>
  <si>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</si>
  <si>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</si>
  <si>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</si>
  <si>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</si>
  <si>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</si>
  <si>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</si>
  <si>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</si>
  <si>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</si>
  <si>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</si>
  <si>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</si>
  <si>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</si>
  <si>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</si>
  <si>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</si>
  <si>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</si>
  <si>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</si>
  <si>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</si>
  <si>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</si>
  <si>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</si>
  <si>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</si>
  <si>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</si>
  <si>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</si>
  <si>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</si>
  <si>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</si>
  <si>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</si>
  <si>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</si>
  <si>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</si>
  <si>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</si>
  <si>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</si>
  <si>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</si>
  <si>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</si>
  <si>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</si>
  <si>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</si>
  <si>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</si>
  <si>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</si>
  <si>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</si>
  <si>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</si>
  <si>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</si>
  <si>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</si>
  <si>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</si>
  <si>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</si>
  <si>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</si>
  <si>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</si>
  <si>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</si>
  <si>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</si>
  <si>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</si>
  <si>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</si>
  <si>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</si>
  <si>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</si>
  <si>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</si>
  <si>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</si>
  <si>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</si>
  <si>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</si>
  <si>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</si>
  <si>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</si>
  <si>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</si>
  <si>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</si>
  <si>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</si>
  <si>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</si>
  <si>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</si>
  <si>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</si>
  <si>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</si>
  <si>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</si>
  <si>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</si>
  <si>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</si>
  <si>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</si>
  <si>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</si>
  <si>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</si>
  <si>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</si>
  <si>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</si>
  <si>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</si>
  <si>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</si>
  <si>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</si>
  <si>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</si>
  <si>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</si>
  <si>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</si>
  <si>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</si>
  <si>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</si>
  <si>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</si>
  <si>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</si>
  <si>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</si>
  <si>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</si>
  <si>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</si>
  <si>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</si>
  <si>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</si>
  <si>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</si>
  <si>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</si>
  <si>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</si>
  <si>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</si>
  <si>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</si>
  <si>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</si>
  <si>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</si>
  <si>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</si>
  <si>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</si>
  <si>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</si>
  <si>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</si>
  <si>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</si>
  <si>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</si>
  <si>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</si>
  <si>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</si>
  <si>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</si>
  <si>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</si>
  <si>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</si>
  <si>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</si>
  <si>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</si>
  <si>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</si>
  <si>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</si>
  <si>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</si>
  <si>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</si>
  <si>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</si>
  <si>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</si>
  <si>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</si>
  <si>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</si>
  <si>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</si>
  <si>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</si>
  <si>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</si>
  <si>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</si>
  <si>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</si>
  <si>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</si>
  <si>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</si>
  <si>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</si>
  <si>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</si>
  <si>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</si>
  <si>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</si>
  <si>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</si>
  <si>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</si>
  <si>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</si>
  <si>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</si>
  <si>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</si>
  <si>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</si>
  <si>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</si>
  <si>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</si>
  <si>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</si>
  <si>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</si>
  <si>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</si>
  <si>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</si>
  <si>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</si>
  <si>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</si>
  <si>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</si>
  <si>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</si>
  <si>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</si>
  <si>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</si>
  <si>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</si>
  <si>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</si>
  <si>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</si>
  <si>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</si>
  <si>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</si>
  <si>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</si>
  <si>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</si>
  <si>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</si>
  <si>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</si>
  <si>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</si>
  <si>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</si>
  <si>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</si>
  <si>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</si>
  <si>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</si>
  <si>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</si>
  <si>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</si>
  <si>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</si>
  <si>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</si>
  <si>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</si>
  <si>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</si>
  <si>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</si>
  <si>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</si>
  <si>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</si>
  <si>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</si>
  <si>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</si>
  <si>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</si>
  <si>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</si>
  <si>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</si>
  <si>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</si>
  <si>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</si>
  <si>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</si>
  <si>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</si>
  <si>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</si>
  <si>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</si>
  <si>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</si>
  <si>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</si>
  <si>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</si>
  <si>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</si>
  <si>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</si>
  <si>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</si>
  <si>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</si>
  <si>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</si>
  <si>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</si>
  <si>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</si>
  <si>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</si>
  <si>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</si>
  <si>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</si>
  <si>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</si>
  <si>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</si>
  <si>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</si>
  <si>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</si>
  <si>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</si>
  <si>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</si>
  <si>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</si>
  <si>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</si>
  <si>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</si>
  <si>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</si>
  <si>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</si>
  <si>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</si>
  <si>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</si>
  <si>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</si>
  <si>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</si>
  <si>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</si>
  <si>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</si>
  <si>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</si>
  <si>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</si>
  <si>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</si>
  <si>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</si>
  <si>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</si>
  <si>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</si>
  <si>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</si>
  <si>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</si>
  <si>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</si>
  <si>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</si>
  <si>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</si>
  <si>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</si>
  <si>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</si>
  <si>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</si>
  <si>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</si>
  <si>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</si>
  <si>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</si>
  <si>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</si>
  <si>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</si>
  <si>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</si>
  <si>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</si>
  <si>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</si>
  <si>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</si>
  <si>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</si>
  <si>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</si>
  <si>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</si>
  <si>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</si>
  <si>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</si>
  <si>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</si>
  <si>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</si>
  <si>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</si>
  <si>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</si>
  <si>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</si>
  <si>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</si>
  <si>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</si>
  <si>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</si>
  <si>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</si>
  <si>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</si>
  <si>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</si>
  <si>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</si>
  <si>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</si>
  <si>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</si>
  <si>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</si>
  <si>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</si>
  <si>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</si>
  <si>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</si>
  <si>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</si>
  <si>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</si>
  <si>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</si>
  <si>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</si>
  <si>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</si>
  <si>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</si>
  <si>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</si>
  <si>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</si>
  <si>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</si>
  <si>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</si>
  <si>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</si>
  <si>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</si>
  <si>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</si>
  <si>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</si>
  <si>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</si>
  <si>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</si>
  <si>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</si>
  <si>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</si>
  <si>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</si>
  <si>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</si>
  <si>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</si>
  <si>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</si>
  <si>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</si>
  <si>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</si>
  <si>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</si>
  <si>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</si>
  <si>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</si>
  <si>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</si>
  <si>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</si>
  <si>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</si>
  <si>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</si>
  <si>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</si>
  <si>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</si>
  <si>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</si>
  <si>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</si>
  <si>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</si>
  <si>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</si>
  <si>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</si>
  <si>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</si>
  <si>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</si>
  <si>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</si>
  <si>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</si>
  <si>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</si>
  <si>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</si>
  <si>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</si>
  <si>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</si>
  <si>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</si>
  <si>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</si>
  <si>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</si>
  <si>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</si>
  <si>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</si>
  <si>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</si>
  <si>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</si>
  <si>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</si>
  <si>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</si>
  <si>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</si>
  <si>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</si>
  <si>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</si>
  <si>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</si>
  <si>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</si>
  <si>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</si>
  <si>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</si>
  <si>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</si>
  <si>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</si>
  <si>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</si>
  <si>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</si>
  <si>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</si>
  <si>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</si>
  <si>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</si>
  <si>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</si>
  <si>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</si>
  <si>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</si>
  <si>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</si>
  <si>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</si>
  <si>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</si>
  <si>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</si>
  <si>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</si>
  <si>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</si>
  <si>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</si>
  <si>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</si>
  <si>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</si>
  <si>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</si>
  <si>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</si>
  <si>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</si>
  <si>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</si>
  <si>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</si>
  <si>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</si>
  <si>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</si>
  <si>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</si>
  <si>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</si>
  <si>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</si>
  <si>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</si>
  <si>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</si>
  <si>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</si>
  <si>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</si>
  <si>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</si>
  <si>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</si>
  <si>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</si>
  <si>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</si>
  <si>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</si>
  <si>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</si>
  <si>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</si>
  <si>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</si>
  <si>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</si>
  <si>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</si>
  <si>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</si>
  <si>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</si>
  <si>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</si>
  <si>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</si>
  <si>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</si>
  <si>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</si>
  <si>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</si>
  <si>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</si>
  <si>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</si>
  <si>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</si>
  <si>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</si>
  <si>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</si>
  <si>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</si>
  <si>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</si>
  <si>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</si>
  <si>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</si>
  <si>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</si>
  <si>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</si>
  <si>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</si>
  <si>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</si>
  <si>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</si>
  <si>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</si>
  <si>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</si>
  <si>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</si>
  <si>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</si>
  <si>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</si>
  <si>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</si>
  <si>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</si>
  <si>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</si>
  <si>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</si>
  <si>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</si>
  <si>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</si>
  <si>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</si>
  <si>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</si>
  <si>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</si>
  <si>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</si>
  <si>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</si>
  <si>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</si>
  <si>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</si>
  <si>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</si>
  <si>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</si>
  <si>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</si>
  <si>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</si>
  <si>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</si>
  <si>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</si>
  <si>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</si>
  <si>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</si>
  <si>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</si>
  <si>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</si>
  <si>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</si>
  <si>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</si>
  <si>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</si>
  <si>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</si>
  <si>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</si>
  <si>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</si>
  <si>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</si>
  <si>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</si>
  <si>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</si>
  <si>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</si>
  <si>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</si>
  <si>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</si>
  <si>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</si>
  <si>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</si>
  <si>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</si>
  <si>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</si>
  <si>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</si>
  <si>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</si>
  <si>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</si>
  <si>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</si>
  <si>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</si>
  <si>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</si>
  <si>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</si>
  <si>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</si>
  <si>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</si>
  <si>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</si>
  <si>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</si>
  <si>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</si>
  <si>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</si>
  <si>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</si>
  <si>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</si>
  <si>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</si>
  <si>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</si>
  <si>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</si>
  <si>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</si>
  <si>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</si>
  <si>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</si>
  <si>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</si>
  <si>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</si>
  <si>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</si>
  <si>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</si>
  <si>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</si>
  <si>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</si>
  <si>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</si>
  <si>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</si>
  <si>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</si>
  <si>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</si>
  <si>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</si>
  <si>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</si>
  <si>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</si>
  <si>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</si>
  <si>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</si>
  <si>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</si>
  <si>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</si>
  <si>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</si>
  <si>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</si>
  <si>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</si>
  <si>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</si>
  <si>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</si>
  <si>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</si>
  <si>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</si>
  <si>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</si>
  <si>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</si>
  <si>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</si>
  <si>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</si>
  <si>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</si>
  <si>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</si>
  <si>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</si>
  <si>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</si>
  <si>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</si>
  <si>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</si>
  <si>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</si>
  <si>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</si>
  <si>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</si>
  <si>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</si>
  <si>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</si>
  <si>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</si>
  <si>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</si>
  <si>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</si>
  <si>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</si>
  <si>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</si>
  <si>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</si>
  <si>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</si>
  <si>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</si>
  <si>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</si>
  <si>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</si>
  <si>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</si>
  <si>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</si>
  <si>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</si>
  <si>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</si>
  <si>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</si>
  <si>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</si>
  <si>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</si>
  <si>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</si>
  <si>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</si>
  <si>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</si>
  <si>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</si>
  <si>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</si>
  <si>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</si>
  <si>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</si>
  <si>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</si>
  <si>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</si>
  <si>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</si>
  <si>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</si>
  <si>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</si>
  <si>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</si>
  <si>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</si>
  <si>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</si>
  <si>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</si>
  <si>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</si>
  <si>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</si>
  <si>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</si>
  <si>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</si>
  <si>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</si>
  <si>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</si>
  <si>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</si>
  <si>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</si>
  <si>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</si>
  <si>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</si>
  <si>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</si>
  <si>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</si>
  <si>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</si>
  <si>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</si>
  <si>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</si>
  <si>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</si>
  <si>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</si>
  <si>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</si>
  <si>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</si>
  <si>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</si>
  <si>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</si>
  <si>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</si>
  <si>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</si>
  <si>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</si>
  <si>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</si>
  <si>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</si>
  <si>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</si>
  <si>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</si>
  <si>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</si>
  <si>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</si>
  <si>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</si>
  <si>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</si>
  <si>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</si>
  <si>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</si>
  <si>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</si>
  <si>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</si>
  <si>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</si>
  <si>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</si>
  <si>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</si>
  <si>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</si>
  <si>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</si>
  <si>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</si>
  <si>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</si>
  <si>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</si>
  <si>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</si>
  <si>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</si>
  <si>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</si>
  <si>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</si>
  <si>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</si>
  <si>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</si>
  <si>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</si>
  <si>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</si>
  <si>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</si>
  <si>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</si>
  <si>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</si>
  <si>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</si>
  <si>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</si>
  <si>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</si>
  <si>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</si>
  <si>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</si>
  <si>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</si>
  <si>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</si>
  <si>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</si>
  <si>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</si>
  <si>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</si>
  <si>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</si>
  <si>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</si>
  <si>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</si>
  <si>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</si>
  <si>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</si>
  <si>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</si>
  <si>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</si>
  <si>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</si>
  <si>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</si>
  <si>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</si>
  <si>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</si>
  <si>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</si>
  <si>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</si>
  <si>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</si>
  <si>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</si>
  <si>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</si>
  <si>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</si>
  <si>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</si>
  <si>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</si>
  <si>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</si>
  <si>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</si>
  <si>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</si>
  <si>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</si>
  <si>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</si>
  <si>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</si>
  <si>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</si>
  <si>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</si>
  <si>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</si>
  <si>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</si>
  <si>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</si>
  <si>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</si>
  <si>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</si>
  <si>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</si>
  <si>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</si>
  <si>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</si>
  <si>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</si>
  <si>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</si>
  <si>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</si>
  <si>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</si>
  <si>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</si>
  <si>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</si>
  <si>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</si>
  <si>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</si>
  <si>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</si>
  <si>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</si>
  <si>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</si>
  <si>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</si>
  <si>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</si>
  <si>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</si>
  <si>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</si>
  <si>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</si>
  <si>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</si>
  <si>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</si>
  <si>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</si>
  <si>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</si>
  <si>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</si>
  <si>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</si>
  <si>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</si>
  <si>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</si>
  <si>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</si>
  <si>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</si>
  <si>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</si>
  <si>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</si>
  <si>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</si>
  <si>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</si>
  <si>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</si>
  <si>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</si>
  <si>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</si>
  <si>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</si>
  <si>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</si>
  <si>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</si>
  <si>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</si>
  <si>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</si>
  <si>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</si>
  <si>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</si>
  <si>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</si>
  <si>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</si>
  <si>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</si>
  <si>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</si>
  <si>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</si>
  <si>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</si>
  <si>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</si>
  <si>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</si>
  <si>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</si>
  <si>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</si>
  <si>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</si>
  <si>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</si>
  <si>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</si>
  <si>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</si>
  <si>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</si>
  <si>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</si>
  <si>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</si>
  <si>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</si>
  <si>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</si>
  <si>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</si>
  <si>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</si>
  <si>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</si>
  <si>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</si>
  <si>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</si>
  <si>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</si>
  <si>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</si>
  <si>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</si>
  <si>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</si>
  <si>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</si>
  <si>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</si>
  <si>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</si>
  <si>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</si>
  <si>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</si>
  <si>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</si>
  <si>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</si>
  <si>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</si>
  <si>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</si>
  <si>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</si>
  <si>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</si>
  <si>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</si>
  <si>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</si>
  <si>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</si>
  <si>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</si>
  <si>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</si>
  <si>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</si>
  <si>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</si>
  <si>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</si>
  <si>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</si>
  <si>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</si>
  <si>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</si>
  <si>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</si>
  <si>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</si>
  <si>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</si>
  <si>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</si>
  <si>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</si>
  <si>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</si>
  <si>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</si>
  <si>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</si>
  <si>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</si>
  <si>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</si>
  <si>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</si>
  <si>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</si>
  <si>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</si>
  <si>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</si>
  <si>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</si>
  <si>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</si>
  <si>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</si>
  <si>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</si>
  <si>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</si>
  <si>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</si>
  <si>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</si>
  <si>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</si>
  <si>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</si>
  <si>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</si>
  <si>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</si>
  <si>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</si>
  <si>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</si>
  <si>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</si>
  <si>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</si>
  <si>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</si>
  <si>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</si>
  <si>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</si>
  <si>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</si>
  <si>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</si>
  <si>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</si>
  <si>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</si>
  <si>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</si>
  <si>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</si>
  <si>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</si>
  <si>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</si>
  <si>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</si>
  <si>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</si>
  <si>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</si>
  <si>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</si>
  <si>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</si>
  <si>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</si>
  <si>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</si>
  <si>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</si>
  <si>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</si>
  <si>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</si>
  <si>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</si>
  <si>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</si>
  <si>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</si>
  <si>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</si>
  <si>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</si>
  <si>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</si>
  <si>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</si>
  <si>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</si>
  <si>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</si>
  <si>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</si>
  <si>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</si>
  <si>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</si>
  <si>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</si>
  <si>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</si>
  <si>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</si>
  <si>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</si>
  <si>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</si>
  <si>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</si>
  <si>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</si>
  <si>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</si>
  <si>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</si>
  <si>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</si>
  <si>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</si>
  <si>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</si>
  <si>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</si>
  <si>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</si>
  <si>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</si>
  <si>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</si>
  <si>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</si>
  <si>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</si>
  <si>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</si>
  <si>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</si>
  <si>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</si>
  <si>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</si>
  <si>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</si>
  <si>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</si>
  <si>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</si>
  <si>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</si>
  <si>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</si>
  <si>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</si>
  <si>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</si>
  <si>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</si>
  <si>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</si>
  <si>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</si>
  <si>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</si>
  <si>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</si>
  <si>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</si>
  <si>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</si>
  <si>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</si>
  <si>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</si>
  <si>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</si>
  <si>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</si>
  <si>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</si>
  <si>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</si>
  <si>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</si>
  <si>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</si>
  <si>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</si>
  <si>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</si>
  <si>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</si>
  <si>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</si>
  <si>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</si>
  <si>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</si>
  <si>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</si>
  <si>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</si>
  <si>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</si>
  <si>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</si>
  <si>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</si>
  <si>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</si>
  <si>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</si>
  <si>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</si>
  <si>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</si>
  <si>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</si>
  <si>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</si>
  <si>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</si>
  <si>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</si>
  <si>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</si>
  <si>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</si>
  <si>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</si>
  <si>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</si>
  <si>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</si>
  <si>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</si>
  <si>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</si>
  <si>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</si>
  <si>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</si>
  <si>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</si>
  <si>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</si>
  <si>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</si>
  <si>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</si>
  <si>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</si>
  <si>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</si>
  <si>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</si>
  <si>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</si>
  <si>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</si>
  <si>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</si>
  <si>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</si>
  <si>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</si>
  <si>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</si>
  <si>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</si>
  <si>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</si>
  <si>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</si>
  <si>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</si>
  <si>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</si>
  <si>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</si>
  <si>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</si>
  <si>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</si>
  <si>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</si>
  <si>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</si>
  <si>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</si>
  <si>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</si>
  <si>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</si>
  <si>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</si>
  <si>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</si>
  <si>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</si>
  <si>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</si>
  <si>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</si>
  <si>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</si>
  <si>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</si>
  <si>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</si>
  <si>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</si>
  <si>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</si>
  <si>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</si>
  <si>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</si>
  <si>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</si>
  <si>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</si>
  <si>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</si>
  <si>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</si>
  <si>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</si>
  <si>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</si>
  <si>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</si>
  <si>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</si>
  <si>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</si>
  <si>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</si>
  <si>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</si>
  <si>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</si>
  <si>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</si>
  <si>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</si>
  <si>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</si>
  <si>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</si>
  <si>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</si>
  <si>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</si>
  <si>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</si>
  <si>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</si>
  <si>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</si>
  <si>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</si>
  <si>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</si>
  <si>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</si>
  <si>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</si>
  <si>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</si>
  <si>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</si>
  <si>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</si>
  <si>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</si>
  <si>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</si>
  <si>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</si>
  <si>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</si>
  <si>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</si>
  <si>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</si>
  <si>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</si>
  <si>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</si>
  <si>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</si>
  <si>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</si>
  <si>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</si>
  <si>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</si>
  <si>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</si>
  <si>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</si>
  <si>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</si>
  <si>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</si>
  <si>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</si>
  <si>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</si>
  <si>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</si>
  <si>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</si>
  <si>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</si>
  <si>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</si>
  <si>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</si>
  <si>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</si>
  <si>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</si>
  <si>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</si>
  <si>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</si>
  <si>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</si>
  <si>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</si>
  <si>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</si>
  <si>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</si>
  <si>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</si>
  <si>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</si>
  <si>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</si>
  <si>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</si>
  <si>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</si>
  <si>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</si>
  <si>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</si>
  <si>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</si>
  <si>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</si>
  <si>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</si>
  <si>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</si>
  <si>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</si>
  <si>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</si>
  <si>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</si>
  <si>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</si>
  <si>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</si>
  <si>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</si>
  <si>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</si>
  <si>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</si>
  <si>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</si>
  <si>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</si>
  <si>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</si>
  <si>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</si>
  <si>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</si>
  <si>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</si>
  <si>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</si>
  <si>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</si>
  <si>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</si>
  <si>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</si>
  <si>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</si>
  <si>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</si>
  <si>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</si>
  <si>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</si>
  <si>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</si>
  <si>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</si>
  <si>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</si>
  <si>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</si>
  <si>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</si>
  <si>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</si>
  <si>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</si>
  <si>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</si>
  <si>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</si>
  <si>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</si>
  <si>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</si>
  <si>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</si>
  <si>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</si>
  <si>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</si>
  <si>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</si>
  <si>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</si>
  <si>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</si>
  <si>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</si>
  <si>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</si>
  <si>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</si>
  <si>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</si>
  <si>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</si>
  <si>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</si>
  <si>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</si>
  <si>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</si>
  <si>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</si>
  <si>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</si>
  <si>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</si>
  <si>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</si>
  <si>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</si>
  <si>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</si>
  <si>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</si>
  <si>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</si>
  <si>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</si>
  <si>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</si>
  <si>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</si>
  <si>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</si>
  <si>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</si>
  <si>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</si>
  <si>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</si>
  <si>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</si>
  <si>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</si>
  <si>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</si>
  <si>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</si>
  <si>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</si>
  <si>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</si>
  <si>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</si>
  <si>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</si>
  <si>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</si>
  <si>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</si>
  <si>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</si>
  <si>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</si>
  <si>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</si>
  <si>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</si>
  <si>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</si>
  <si>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</si>
  <si>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</si>
  <si>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</si>
  <si>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</si>
  <si>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</si>
  <si>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</si>
  <si>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</si>
  <si>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</si>
  <si>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</si>
  <si>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</si>
  <si>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</si>
  <si>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</si>
  <si>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</si>
  <si>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</si>
  <si>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</si>
  <si>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</si>
  <si>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</si>
  <si>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</si>
  <si>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</si>
  <si>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</si>
  <si>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</si>
  <si>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</si>
  <si>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</si>
  <si>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</si>
  <si>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</si>
  <si>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</si>
  <si>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</si>
  <si>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</si>
  <si>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</si>
  <si>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</si>
  <si>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</si>
  <si>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</si>
  <si>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</si>
  <si>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</si>
  <si>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</si>
  <si>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</si>
  <si>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</si>
  <si>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</si>
  <si>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</si>
  <si>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</si>
  <si>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</si>
  <si>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</si>
  <si>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</si>
  <si>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</si>
  <si>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</si>
  <si>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</si>
  <si>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</si>
  <si>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</si>
  <si>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</si>
  <si>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</si>
  <si>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</si>
  <si>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</si>
  <si>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</si>
  <si>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</si>
  <si>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</si>
  <si>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</si>
  <si>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</si>
  <si>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</si>
  <si>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</si>
  <si>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</si>
  <si>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</si>
  <si>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</si>
  <si>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</si>
  <si>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</si>
  <si>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</si>
  <si>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</si>
  <si>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</si>
  <si>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</si>
  <si>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</si>
  <si>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</si>
  <si>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</si>
  <si>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</si>
  <si>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</si>
  <si>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</si>
  <si>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</si>
  <si>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</si>
  <si>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</si>
  <si>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</si>
  <si>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</si>
  <si>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</si>
  <si>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</si>
  <si>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</si>
  <si>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</si>
  <si>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</si>
  <si>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</si>
  <si>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</si>
  <si>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</si>
  <si>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</si>
  <si>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</si>
  <si>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</si>
  <si>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</si>
  <si>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</si>
  <si>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</si>
  <si>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</si>
  <si>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</si>
  <si>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</si>
  <si>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</si>
  <si>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</si>
  <si>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</si>
  <si>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</si>
  <si>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</si>
  <si>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</si>
  <si>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</si>
  <si>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</si>
  <si>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</si>
  <si>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</si>
  <si>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</si>
  <si>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</si>
  <si>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</si>
  <si>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</si>
  <si>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</si>
  <si>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</si>
  <si>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</si>
  <si>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</si>
  <si>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</si>
  <si>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</si>
  <si>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</si>
  <si>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</si>
  <si>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</si>
  <si>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</si>
  <si>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</si>
  <si>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</si>
  <si>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</si>
  <si>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</si>
  <si>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</si>
  <si>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</si>
  <si>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</si>
  <si>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</si>
  <si>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</si>
  <si>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</si>
  <si>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</si>
  <si>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</si>
  <si>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</si>
  <si>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</si>
  <si>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</si>
  <si>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</si>
  <si>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</si>
  <si>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</si>
  <si>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</si>
  <si>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</si>
  <si>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</si>
  <si>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</si>
  <si>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</si>
  <si>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</si>
  <si>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</si>
  <si>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</si>
  <si>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</si>
  <si>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</si>
  <si>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</si>
  <si>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</si>
  <si>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</si>
  <si>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</si>
  <si>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</si>
  <si>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</si>
  <si>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</si>
  <si>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</si>
  <si>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</si>
  <si>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</si>
  <si>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</si>
  <si>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</si>
  <si>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</si>
  <si>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</si>
  <si>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</si>
  <si>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</si>
  <si>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</si>
  <si>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</si>
  <si>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</si>
  <si>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</si>
  <si>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</si>
  <si>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</si>
  <si>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</si>
  <si>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</si>
  <si>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</si>
  <si>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</si>
  <si>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</si>
  <si>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</si>
  <si>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</si>
  <si>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</si>
  <si>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</si>
  <si>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</si>
  <si>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</si>
  <si>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</si>
  <si>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</si>
  <si>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</si>
  <si>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</si>
  <si>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</si>
  <si>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</si>
  <si>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</si>
  <si>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</si>
  <si>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</si>
  <si>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</si>
  <si>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</si>
  <si>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</si>
  <si>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</si>
  <si>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</si>
  <si>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</si>
  <si>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</si>
  <si>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</si>
  <si>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</si>
  <si>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</si>
  <si>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</si>
  <si>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</si>
  <si>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</si>
  <si>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</si>
  <si>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</si>
  <si>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</si>
  <si>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</si>
  <si>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</si>
  <si>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</si>
  <si>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</si>
  <si>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</si>
  <si>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</si>
  <si>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</si>
  <si>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</si>
  <si>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</si>
  <si>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</si>
  <si>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</si>
  <si>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</si>
  <si>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</si>
  <si>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</si>
  <si>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</si>
  <si>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</si>
  <si>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</si>
  <si>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</si>
  <si>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</si>
  <si>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</si>
  <si>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</si>
  <si>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</si>
  <si>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</si>
  <si>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</si>
  <si>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</si>
  <si>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</si>
  <si>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</si>
  <si>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</si>
  <si>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</si>
  <si>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</si>
  <si>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</si>
  <si>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</si>
  <si>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</si>
  <si>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</si>
  <si>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</si>
  <si>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</si>
  <si>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</si>
  <si>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</si>
  <si>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</si>
  <si>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</si>
  <si>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</si>
  <si>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</si>
  <si>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</si>
  <si>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</si>
  <si>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</si>
  <si>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</si>
  <si>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</si>
  <si>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</si>
  <si>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</si>
  <si>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</si>
  <si>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</si>
  <si>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</si>
  <si>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</si>
  <si>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</si>
  <si>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</si>
  <si>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</si>
  <si>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</si>
  <si>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</si>
  <si>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</si>
  <si>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</si>
  <si>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</si>
  <si>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</si>
  <si>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</si>
  <si>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</si>
  <si>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</si>
  <si>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</si>
  <si>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</si>
  <si>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</si>
  <si>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</si>
  <si>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</si>
  <si>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</si>
  <si>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</si>
  <si>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</si>
  <si>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</si>
  <si>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</si>
  <si>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</si>
  <si>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</si>
  <si>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</si>
  <si>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</si>
  <si>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</si>
  <si>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</si>
  <si>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</si>
  <si>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</si>
  <si>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</si>
  <si>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</si>
  <si>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</si>
  <si>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</si>
  <si>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</si>
  <si>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</si>
  <si>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</si>
  <si>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</si>
  <si>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</si>
  <si>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</si>
  <si>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</si>
  <si>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</si>
  <si>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</si>
  <si>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</si>
  <si>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</si>
  <si>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</si>
  <si>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</si>
  <si>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</si>
  <si>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</si>
  <si>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</si>
  <si>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</si>
  <si>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</si>
  <si>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</si>
  <si>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</si>
  <si>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</si>
  <si>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</si>
  <si>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</si>
  <si>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</si>
  <si>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</si>
  <si>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</si>
  <si>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</si>
  <si>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</si>
  <si>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</si>
  <si>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</si>
  <si>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</si>
  <si>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</si>
  <si>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</si>
  <si>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</si>
  <si>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</si>
  <si>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</si>
  <si>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</si>
  <si>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</si>
  <si>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</si>
  <si>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</si>
  <si>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</si>
  <si>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</si>
  <si>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</si>
  <si>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</si>
  <si>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</si>
  <si>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</si>
  <si>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</si>
  <si>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</si>
  <si>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</si>
  <si>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</si>
  <si>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</si>
  <si>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</si>
  <si>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</si>
  <si>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</si>
  <si>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</si>
  <si>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</si>
  <si>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</si>
  <si>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</si>
  <si>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</si>
  <si>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</si>
  <si>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</si>
  <si>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</si>
  <si>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</si>
  <si>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</si>
  <si>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</si>
  <si>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</si>
  <si>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</si>
  <si>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</si>
  <si>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</si>
  <si>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</si>
  <si>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</si>
  <si>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</si>
  <si>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</si>
  <si>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</si>
  <si>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</si>
  <si>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</si>
  <si>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</si>
  <si>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</si>
  <si>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</si>
  <si>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</si>
  <si>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</si>
  <si>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</si>
  <si>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</si>
  <si>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</si>
  <si>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</si>
  <si>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</si>
  <si>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</si>
  <si>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</si>
  <si>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</si>
  <si>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</si>
  <si>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</si>
  <si>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</si>
  <si>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</si>
  <si>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</si>
  <si>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</si>
  <si>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</si>
  <si>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</si>
  <si>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</si>
  <si>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</si>
  <si>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</si>
  <si>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</si>
  <si>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</si>
  <si>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</si>
  <si>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</si>
  <si>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</si>
  <si>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</si>
  <si>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</si>
  <si>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</si>
  <si>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</si>
  <si>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</si>
  <si>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</si>
  <si>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</si>
  <si>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</si>
  <si>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</si>
  <si>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</si>
  <si>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</si>
  <si>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</si>
  <si>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</si>
  <si>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</si>
  <si>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</si>
  <si>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</si>
  <si>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</si>
  <si>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</si>
  <si>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</si>
  <si>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</si>
  <si>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</si>
  <si>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</si>
  <si>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</si>
  <si>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</si>
  <si>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</si>
  <si>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</si>
  <si>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</si>
  <si>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</si>
  <si>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</si>
  <si>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</si>
  <si>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</si>
  <si>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</si>
  <si>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</si>
  <si>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</si>
  <si>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</si>
  <si>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</si>
  <si>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</si>
  <si>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</si>
  <si>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</si>
  <si>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</si>
  <si>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</si>
  <si>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</si>
  <si>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</si>
  <si>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</si>
  <si>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</si>
  <si>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</si>
  <si>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</si>
  <si>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</si>
  <si>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</si>
  <si>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</si>
  <si>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</si>
  <si>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</si>
  <si>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</si>
  <si>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</si>
  <si>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</si>
  <si>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</si>
  <si>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</si>
  <si>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</si>
  <si>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</si>
  <si>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</si>
  <si>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</si>
  <si>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</si>
  <si>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</si>
  <si>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</si>
  <si>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</si>
  <si>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</si>
  <si>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</si>
  <si>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</si>
  <si>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</si>
  <si>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</si>
  <si>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</si>
  <si>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</si>
  <si>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</si>
  <si>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</si>
  <si>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</si>
  <si>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</si>
  <si>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</si>
  <si>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</si>
  <si>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</si>
  <si>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</si>
  <si>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</si>
  <si>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</si>
  <si>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</si>
  <si>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</si>
  <si>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</si>
  <si>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</si>
  <si>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</si>
  <si>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</si>
  <si>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</si>
  <si>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</si>
  <si>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</si>
  <si>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</si>
  <si>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</si>
  <si>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</si>
  <si>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</si>
  <si>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</si>
  <si>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</si>
  <si>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</si>
  <si>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</si>
  <si>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</si>
  <si>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</si>
  <si>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</si>
  <si>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</si>
  <si>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</si>
  <si>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</si>
  <si>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</si>
  <si>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</si>
  <si>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</si>
  <si>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</si>
  <si>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</si>
  <si>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</si>
  <si>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</si>
  <si>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</si>
  <si>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</si>
  <si>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</si>
  <si>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</si>
  <si>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</si>
  <si>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</si>
  <si>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</si>
  <si>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</si>
  <si>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</si>
  <si>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</si>
  <si>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</si>
  <si>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</si>
  <si>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</si>
  <si>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</si>
  <si>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</si>
  <si>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</si>
  <si>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</si>
  <si>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</si>
  <si>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</si>
  <si>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</si>
  <si>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</si>
  <si>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</si>
  <si>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</si>
  <si>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</si>
  <si>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</si>
  <si>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</si>
  <si>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</si>
  <si>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</si>
  <si>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</si>
  <si>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</si>
  <si>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</si>
  <si>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</si>
  <si>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</si>
  <si>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</si>
  <si>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</si>
  <si>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</si>
  <si>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</si>
  <si>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</si>
  <si>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</si>
  <si>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</si>
  <si>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</si>
  <si>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</si>
  <si>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</si>
  <si>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</si>
  <si>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</si>
  <si>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</si>
  <si>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</si>
  <si>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</si>
  <si>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</si>
  <si>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</si>
  <si>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</si>
  <si>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</si>
  <si>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</si>
  <si>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</si>
  <si>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</si>
  <si>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</si>
  <si>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</si>
  <si>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</si>
  <si>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</si>
  <si>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</si>
  <si>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</si>
  <si>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</si>
  <si>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</si>
  <si>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</si>
  <si>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</si>
  <si>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</si>
  <si>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</si>
  <si>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</si>
  <si>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</si>
  <si>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</si>
  <si>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</si>
  <si>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</si>
  <si>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</si>
  <si>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</si>
  <si>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</si>
  <si>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</si>
  <si>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</si>
  <si>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</si>
  <si>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</si>
  <si>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</si>
  <si>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</si>
  <si>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</si>
  <si>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</si>
  <si>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</si>
  <si>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</si>
  <si>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</si>
  <si>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</si>
  <si>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</si>
  <si>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</si>
  <si>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</si>
  <si>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</si>
  <si>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</si>
  <si>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</si>
  <si>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</si>
  <si>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</si>
  <si>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</si>
  <si>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</si>
  <si>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</si>
  <si>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</si>
  <si>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</si>
  <si>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</si>
  <si>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</si>
  <si>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</si>
  <si>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</si>
  <si>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</si>
  <si>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</si>
  <si>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</si>
  <si>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</si>
  <si>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</si>
  <si>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</si>
  <si>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</si>
  <si>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</si>
  <si>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</si>
  <si>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</si>
  <si>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</si>
  <si>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</si>
  <si>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</si>
  <si>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</si>
  <si>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</si>
  <si>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</si>
  <si>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</si>
  <si>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</si>
  <si>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</si>
  <si>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</si>
  <si>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</si>
  <si>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</si>
  <si>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</si>
  <si>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</si>
  <si>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</si>
  <si>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</si>
  <si>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</si>
  <si>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</si>
  <si>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</si>
  <si>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</si>
  <si>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</si>
  <si>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</si>
  <si>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</si>
  <si>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</si>
  <si>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</si>
  <si>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</si>
  <si>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</si>
  <si>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</si>
  <si>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</si>
  <si>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</si>
  <si>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</si>
  <si>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</si>
  <si>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</si>
  <si>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</si>
  <si>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</si>
  <si>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</si>
  <si>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</si>
  <si>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</si>
  <si>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</si>
  <si>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</si>
  <si>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</si>
  <si>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</si>
  <si>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</si>
  <si>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</si>
  <si>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</si>
  <si>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</si>
  <si>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</si>
  <si>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</si>
  <si>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</si>
  <si>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</si>
  <si>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</si>
  <si>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</si>
  <si>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</si>
  <si>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</si>
  <si>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</si>
  <si>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</si>
  <si>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</si>
  <si>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</si>
  <si>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</si>
  <si>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</si>
  <si>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</si>
  <si>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</si>
  <si>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</si>
  <si>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</si>
  <si>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</si>
  <si>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</si>
  <si>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</si>
  <si>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</si>
  <si>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</si>
  <si>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</si>
  <si>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</si>
  <si>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</si>
  <si>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</si>
  <si>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</si>
  <si>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</si>
  <si>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</si>
  <si>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</si>
  <si>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</si>
  <si>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</si>
  <si>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</si>
  <si>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</si>
  <si>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</si>
  <si>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</si>
  <si>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</si>
  <si>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</si>
  <si>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</si>
  <si>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</si>
  <si>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</si>
  <si>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</si>
  <si>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</si>
  <si>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</si>
  <si>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</si>
  <si>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</si>
  <si>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</si>
  <si>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</si>
  <si>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</si>
  <si>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</si>
  <si>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</si>
  <si>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</si>
  <si>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</si>
  <si>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</si>
  <si>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</si>
  <si>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</si>
  <si>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</si>
  <si>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</si>
  <si>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</si>
  <si>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</si>
  <si>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</si>
  <si>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</si>
  <si>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</si>
  <si>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</si>
  <si>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</si>
  <si>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</si>
  <si>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</si>
  <si>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</si>
  <si>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</si>
  <si>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</si>
  <si>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</si>
  <si>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</si>
  <si>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</si>
  <si>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</si>
  <si>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</si>
  <si>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</si>
  <si>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</si>
  <si>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</si>
  <si>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</si>
  <si>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</si>
  <si>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</si>
  <si>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</si>
  <si>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</si>
  <si>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</si>
  <si>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</si>
  <si>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</si>
  <si>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</si>
  <si>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</si>
  <si>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</si>
  <si>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</si>
  <si>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</si>
  <si>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</si>
  <si>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</si>
  <si>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</si>
  <si>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</si>
  <si>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</si>
  <si>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</si>
  <si>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</si>
  <si>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</si>
  <si>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</si>
  <si>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</si>
  <si>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</si>
  <si>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</si>
  <si>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</si>
  <si>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</si>
  <si>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</si>
  <si>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</si>
  <si>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</si>
  <si>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</si>
  <si>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</si>
  <si>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</si>
  <si>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</si>
  <si>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</si>
  <si>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</si>
  <si>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</si>
  <si>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</si>
  <si>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</si>
  <si>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</si>
  <si>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</si>
  <si>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</si>
  <si>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</si>
  <si>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</si>
  <si>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</si>
  <si>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</si>
  <si>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</si>
  <si>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</si>
  <si>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</si>
  <si>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</si>
  <si>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</si>
  <si>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</si>
  <si>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</si>
  <si>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</si>
  <si>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</si>
  <si>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</si>
  <si>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</si>
  <si>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</si>
  <si>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</si>
  <si>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</si>
  <si>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</si>
  <si>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</si>
  <si>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</si>
  <si>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</si>
  <si>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</si>
  <si>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</si>
  <si>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</si>
  <si>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</si>
  <si>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</si>
  <si>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</si>
  <si>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</si>
  <si>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</si>
  <si>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</si>
  <si>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</si>
  <si>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</si>
  <si>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</si>
  <si>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</si>
  <si>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</si>
  <si>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</si>
  <si>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</si>
  <si>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</si>
  <si>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</si>
  <si>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</si>
  <si>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</si>
  <si>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</si>
  <si>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</si>
  <si>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</si>
  <si>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</si>
  <si>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</si>
  <si>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</si>
  <si>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</si>
  <si>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</si>
  <si>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</si>
  <si>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</si>
  <si>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</si>
  <si>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</si>
  <si>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</si>
  <si>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</si>
  <si>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</si>
  <si>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</si>
  <si>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</si>
  <si>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</si>
  <si>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</si>
  <si>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</si>
  <si>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</si>
  <si>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</si>
  <si>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</si>
  <si>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</si>
  <si>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</si>
  <si>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</si>
  <si>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</si>
  <si>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</si>
  <si>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</si>
  <si>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</si>
  <si>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</si>
  <si>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</si>
  <si>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</si>
  <si>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</si>
  <si>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</si>
  <si>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</si>
  <si>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</si>
  <si>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</si>
  <si>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</si>
  <si>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</si>
  <si>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</si>
  <si>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</si>
  <si>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</si>
  <si>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</si>
  <si>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</si>
  <si>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</si>
  <si>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</si>
  <si>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</si>
  <si>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</si>
  <si>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</si>
  <si>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</si>
  <si>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</si>
  <si>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</si>
  <si>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</si>
  <si>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</si>
  <si>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</si>
  <si>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</si>
  <si>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</si>
  <si>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</si>
  <si>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</si>
  <si>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</si>
  <si>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</si>
  <si>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</si>
  <si>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</si>
  <si>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</si>
  <si>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</si>
  <si>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</si>
  <si>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</si>
  <si>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</si>
  <si>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</si>
  <si>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</si>
  <si>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</si>
  <si>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</si>
  <si>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</si>
  <si>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</si>
  <si>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</si>
  <si>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</si>
  <si>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</si>
  <si>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</si>
  <si>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</si>
  <si>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</si>
  <si>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</si>
  <si>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</si>
  <si>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</si>
  <si>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</si>
  <si>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</si>
  <si>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</si>
  <si>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</si>
  <si>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</si>
  <si>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</si>
  <si>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</si>
  <si>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</si>
  <si>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</si>
  <si>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</si>
  <si>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</si>
  <si>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</si>
  <si>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</si>
  <si>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</si>
  <si>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</si>
  <si>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</si>
  <si>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</si>
  <si>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</si>
  <si>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</si>
  <si>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</si>
  <si>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</si>
  <si>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</si>
  <si>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</si>
  <si>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</si>
  <si>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</si>
  <si>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</si>
  <si>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</si>
  <si>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</si>
  <si>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</si>
  <si>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</si>
  <si>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</si>
  <si>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</si>
  <si>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</si>
  <si>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</si>
  <si>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</si>
  <si>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</si>
  <si>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</si>
  <si>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</si>
  <si>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</si>
  <si>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</si>
  <si>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</si>
  <si>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</si>
  <si>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</si>
  <si>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</si>
  <si>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</si>
  <si>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</si>
  <si>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</si>
  <si>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</si>
  <si>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</si>
  <si>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</si>
  <si>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</si>
  <si>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</si>
  <si>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</si>
  <si>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</si>
  <si>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</si>
  <si>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</si>
  <si>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</si>
  <si>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</si>
  <si>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</si>
  <si>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</si>
  <si>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</si>
  <si>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</si>
  <si>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</si>
  <si>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</si>
  <si>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</si>
  <si>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</si>
  <si>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</si>
  <si>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</si>
  <si>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</si>
  <si>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</si>
  <si>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</si>
  <si>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</si>
  <si>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</si>
  <si>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</si>
  <si>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</si>
  <si>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</si>
  <si>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</si>
  <si>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</si>
  <si>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</si>
  <si>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</si>
  <si>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</si>
  <si>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</si>
  <si>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</si>
  <si>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</si>
  <si>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</si>
  <si>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</si>
  <si>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</si>
  <si>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</si>
  <si>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</si>
  <si>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</si>
  <si>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</si>
  <si>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</si>
  <si>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</si>
  <si>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</si>
  <si>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</si>
  <si>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</si>
  <si>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</si>
  <si>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</si>
  <si>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</si>
  <si>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</si>
  <si>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</si>
  <si>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</si>
  <si>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</si>
  <si>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</si>
  <si>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</si>
  <si>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</si>
  <si>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</si>
  <si>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</si>
  <si>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</si>
  <si>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</si>
  <si>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</si>
  <si>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</si>
  <si>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</si>
  <si>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</si>
  <si>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</si>
  <si>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</si>
  <si>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</si>
  <si>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</si>
  <si>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</si>
  <si>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</si>
  <si>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</si>
  <si>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</si>
  <si>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</si>
  <si>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</si>
  <si>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</si>
  <si>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</si>
  <si>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</si>
  <si>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</si>
  <si>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</si>
  <si>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</si>
  <si>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</si>
  <si>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</si>
  <si>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</si>
  <si>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</si>
  <si>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</si>
  <si>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</si>
  <si>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</si>
  <si>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</si>
  <si>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</si>
  <si>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</si>
  <si>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</si>
  <si>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</si>
  <si>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</si>
  <si>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</si>
  <si>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</si>
  <si>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</si>
  <si>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</si>
  <si>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</si>
  <si>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</si>
  <si>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</si>
  <si>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</si>
  <si>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</si>
  <si>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</si>
  <si>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</si>
  <si>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</si>
  <si>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</si>
  <si>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</si>
  <si>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</si>
  <si>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</si>
  <si>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</si>
  <si>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</si>
  <si>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</si>
  <si>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</si>
  <si>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</si>
  <si>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</si>
  <si>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</si>
  <si>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</si>
  <si>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</si>
  <si>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</si>
  <si>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</si>
  <si>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</si>
  <si>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</si>
  <si>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</si>
  <si>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</si>
  <si>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</si>
  <si>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</si>
  <si>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</si>
  <si>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</si>
  <si>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</si>
  <si>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</si>
  <si>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</si>
  <si>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</si>
  <si>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</si>
  <si>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</si>
  <si>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</si>
  <si>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</si>
  <si>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</si>
  <si>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</si>
  <si>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</si>
  <si>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</si>
  <si>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</si>
  <si>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</si>
  <si>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</si>
  <si>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</si>
  <si>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</si>
  <si>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</si>
  <si>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</si>
  <si>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</si>
  <si>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</si>
  <si>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</si>
  <si>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</si>
  <si>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</si>
  <si>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</si>
  <si>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</si>
  <si>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</si>
  <si>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</si>
  <si>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</si>
  <si>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</si>
  <si>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</si>
  <si>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</si>
  <si>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</si>
  <si>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</si>
  <si>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</si>
  <si>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</si>
  <si>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</si>
  <si>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</si>
  <si>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</si>
  <si>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</si>
  <si>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</si>
  <si>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</si>
  <si>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</si>
  <si>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</si>
  <si>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</si>
  <si>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</si>
  <si>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</si>
  <si>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</si>
  <si>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</si>
  <si>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</si>
  <si>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</si>
  <si>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</si>
  <si>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</si>
  <si>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</si>
  <si>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</si>
  <si>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</si>
  <si>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</si>
  <si>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</si>
  <si>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</si>
  <si>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</si>
  <si>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</si>
  <si>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</si>
  <si>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</si>
  <si>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</si>
  <si>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</si>
  <si>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</si>
  <si>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</si>
  <si>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</si>
  <si>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</si>
  <si>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</si>
  <si>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</si>
  <si>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</si>
  <si>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</si>
  <si>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</si>
  <si>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</si>
  <si>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</si>
  <si>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</si>
  <si>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</si>
  <si>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</si>
  <si>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</si>
  <si>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</si>
  <si>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</si>
  <si>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</si>
  <si>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</si>
  <si>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</si>
  <si>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</si>
  <si>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</si>
  <si>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</si>
  <si>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</si>
  <si>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</si>
  <si>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</si>
  <si>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</si>
  <si>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</si>
  <si>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</si>
  <si>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</si>
  <si>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</si>
  <si>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</si>
  <si>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</si>
  <si>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</si>
  <si>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</si>
  <si>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</si>
  <si>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</si>
  <si>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</si>
  <si>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</si>
  <si>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</si>
  <si>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</si>
  <si>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</si>
  <si>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</si>
  <si>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</si>
  <si>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</si>
  <si>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</si>
  <si>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</si>
  <si>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</si>
  <si>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</si>
  <si>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</si>
  <si>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</si>
  <si>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</si>
  <si>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</si>
  <si>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</si>
  <si>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</si>
  <si>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</si>
  <si>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</si>
  <si>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</si>
  <si>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</si>
  <si>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</si>
  <si>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</si>
  <si>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</si>
  <si>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</si>
  <si>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</si>
  <si>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</si>
  <si>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</si>
  <si>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</si>
  <si>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</si>
  <si>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</si>
  <si>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</si>
  <si>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</si>
  <si>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</si>
  <si>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</si>
  <si>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</si>
  <si>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</si>
  <si>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</si>
  <si>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</si>
  <si>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</si>
  <si>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</si>
  <si>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</si>
  <si>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</si>
  <si>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</si>
  <si>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</si>
  <si>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</si>
  <si>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</si>
  <si>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</si>
  <si>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</si>
  <si>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</si>
  <si>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</si>
  <si>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</si>
  <si>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</si>
  <si>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</si>
  <si>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</si>
  <si>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</si>
  <si>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</si>
  <si>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</si>
  <si>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</si>
  <si>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</si>
  <si>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</si>
  <si>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</si>
  <si>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</si>
  <si>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</si>
  <si>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</si>
  <si>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</si>
  <si>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</si>
  <si>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</si>
  <si>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</si>
  <si>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</si>
  <si>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</si>
  <si>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</si>
  <si>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</si>
  <si>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</si>
  <si>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</si>
  <si>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</si>
  <si>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</si>
  <si>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</si>
  <si>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</si>
  <si>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</si>
  <si>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</si>
  <si>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</si>
  <si>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</si>
  <si>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</si>
  <si>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</si>
  <si>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</si>
  <si>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</si>
  <si>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</si>
  <si>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</si>
  <si>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</si>
  <si>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</si>
  <si>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</si>
  <si>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</si>
  <si>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</si>
  <si>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</si>
  <si>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</si>
  <si>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</si>
  <si>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</si>
  <si>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</si>
  <si>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</si>
  <si>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</si>
  <si>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</si>
  <si>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</si>
  <si>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</si>
  <si>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</si>
  <si>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</si>
  <si>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</si>
  <si>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</si>
  <si>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</si>
  <si>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</si>
  <si>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</si>
  <si>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</si>
  <si>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</si>
  <si>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</si>
  <si>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</si>
  <si>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</si>
  <si>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</si>
  <si>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</si>
  <si>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</si>
  <si>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</si>
  <si>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</si>
  <si>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</si>
  <si>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</si>
  <si>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</si>
  <si>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</si>
  <si>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</si>
  <si>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</si>
  <si>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</si>
  <si>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</si>
  <si>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</si>
  <si>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</si>
  <si>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</si>
  <si>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</si>
  <si>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</si>
  <si>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</si>
  <si>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</si>
  <si>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</si>
  <si>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</si>
  <si>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</si>
  <si>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</si>
  <si>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</si>
  <si>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</si>
  <si>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</si>
  <si>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</si>
  <si>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</si>
  <si>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</si>
  <si>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</si>
  <si>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</si>
  <si>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</si>
  <si>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</si>
  <si>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</si>
  <si>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</si>
  <si>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</si>
  <si>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</si>
  <si>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</si>
  <si>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</si>
  <si>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</si>
  <si>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</si>
  <si>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</si>
  <si>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</si>
  <si>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</si>
  <si>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</si>
  <si>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</si>
  <si>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</si>
  <si>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</si>
  <si>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</si>
  <si>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</si>
  <si>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</si>
  <si>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</si>
  <si>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</si>
  <si>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</si>
  <si>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</si>
  <si>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</si>
  <si>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</si>
  <si>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</si>
  <si>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</si>
  <si>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</si>
  <si>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</si>
  <si>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</si>
  <si>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</si>
  <si>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</si>
  <si>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</si>
  <si>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</si>
  <si>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</si>
  <si>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</si>
  <si>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</si>
  <si>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</si>
  <si>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</si>
  <si>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</si>
  <si>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</si>
  <si>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</si>
  <si>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</si>
  <si>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</si>
  <si>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</si>
  <si>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</si>
  <si>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</si>
  <si>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</si>
  <si>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</si>
  <si>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</si>
  <si>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</si>
  <si>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</si>
  <si>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</si>
  <si>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</si>
  <si>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</si>
  <si>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</si>
  <si>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</si>
  <si>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</si>
  <si>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</si>
  <si>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</si>
  <si>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</si>
  <si>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</si>
  <si>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</si>
  <si>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</si>
  <si>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</si>
  <si>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</si>
  <si>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</si>
  <si>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</si>
  <si>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</si>
  <si>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</si>
  <si>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</si>
  <si>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</si>
  <si>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</si>
  <si>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</si>
  <si>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</si>
  <si>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</si>
  <si>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</si>
  <si>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</si>
  <si>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</si>
  <si>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</si>
  <si>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</si>
  <si>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</si>
  <si>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</si>
  <si>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</si>
  <si>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</si>
  <si>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</si>
  <si>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</si>
  <si>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</si>
  <si>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</si>
  <si>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</si>
  <si>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</si>
  <si>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</si>
  <si>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</si>
  <si>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</si>
  <si>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</si>
  <si>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</si>
  <si>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</si>
  <si>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</si>
  <si>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</si>
  <si>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</si>
  <si>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</si>
  <si>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</si>
  <si>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</si>
  <si>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</si>
  <si>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</si>
  <si>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</si>
  <si>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</si>
  <si>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</si>
  <si>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</si>
  <si>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</si>
  <si>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</si>
  <si>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</si>
  <si>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</si>
  <si>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</si>
  <si>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</si>
  <si>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</si>
  <si>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</si>
  <si>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</si>
  <si>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</si>
  <si>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</si>
  <si>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</si>
  <si>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</si>
  <si>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</si>
  <si>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</si>
  <si>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</si>
  <si>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</si>
  <si>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</si>
  <si>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</si>
  <si>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</si>
  <si>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</si>
  <si>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</si>
  <si>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</si>
  <si>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</si>
  <si>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</si>
  <si>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</si>
  <si>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</si>
  <si>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</si>
  <si>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</si>
  <si>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</si>
  <si>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</si>
  <si>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</si>
  <si>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</si>
  <si>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</si>
  <si>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</si>
  <si>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</si>
  <si>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</si>
  <si>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</si>
  <si>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</si>
  <si>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</si>
  <si>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</si>
  <si>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</si>
  <si>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</si>
  <si>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</si>
  <si>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</si>
  <si>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</si>
  <si>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</si>
  <si>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</si>
  <si>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</si>
  <si>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</si>
  <si>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</si>
  <si>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</si>
  <si>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</si>
  <si>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</si>
  <si>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</si>
  <si>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</si>
  <si>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</si>
  <si>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</si>
  <si>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</si>
  <si>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</si>
  <si>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</si>
  <si>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</si>
  <si>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</si>
  <si>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</si>
  <si>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</si>
  <si>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</si>
  <si>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</si>
  <si>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</si>
  <si>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</si>
  <si>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</si>
  <si>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</si>
  <si>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</si>
  <si>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</si>
  <si>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</si>
  <si>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</si>
  <si>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</si>
  <si>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</si>
  <si>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</si>
  <si>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</si>
  <si>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</si>
  <si>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</si>
  <si>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</si>
  <si>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</si>
  <si>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</si>
  <si>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</si>
  <si>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</si>
  <si>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</si>
  <si>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</si>
  <si>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</si>
  <si>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</si>
  <si>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</si>
  <si>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</si>
  <si>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</si>
  <si>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</si>
  <si>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</si>
  <si>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</si>
  <si>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</si>
  <si>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</si>
  <si>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</si>
  <si>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</si>
  <si>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</si>
  <si>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</si>
  <si>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</si>
  <si>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</si>
  <si>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</si>
  <si>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</si>
  <si>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</si>
  <si>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</si>
  <si>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</si>
  <si>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</si>
  <si>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</si>
  <si>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</si>
  <si>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</si>
  <si>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</si>
  <si>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</si>
  <si>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</si>
  <si>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</si>
  <si>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</si>
  <si>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</si>
  <si>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</si>
  <si>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</si>
  <si>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</si>
  <si>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</si>
  <si>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</si>
  <si>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</si>
  <si>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</si>
  <si>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</si>
  <si>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</si>
  <si>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</si>
  <si>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</si>
  <si>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</si>
  <si>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</si>
  <si>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</si>
  <si>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</si>
  <si>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</si>
  <si>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</si>
  <si>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</si>
  <si>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</si>
  <si>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</si>
  <si>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</si>
  <si>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</si>
  <si>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</si>
  <si>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</si>
  <si>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</si>
  <si>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</si>
  <si>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</si>
  <si>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</si>
  <si>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</si>
  <si>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</si>
  <si>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</si>
  <si>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</si>
  <si>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</si>
  <si>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</si>
  <si>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</si>
  <si>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</si>
  <si>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</si>
  <si>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</si>
  <si>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</si>
  <si>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</si>
  <si>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</si>
  <si>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</si>
  <si>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</si>
  <si>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</si>
  <si>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</si>
  <si>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</si>
  <si>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</si>
  <si>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</si>
  <si>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</si>
  <si>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</si>
  <si>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</si>
  <si>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</si>
  <si>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</si>
  <si>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</si>
  <si>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</si>
  <si>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</si>
  <si>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</si>
  <si>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</si>
  <si>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</si>
  <si>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</si>
  <si>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</si>
  <si>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</si>
  <si>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</si>
  <si>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</si>
  <si>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</si>
  <si>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</si>
  <si>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</si>
  <si>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</si>
  <si>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</si>
  <si>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</si>
  <si>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</si>
  <si>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</si>
  <si>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</si>
  <si>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</si>
  <si>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</si>
  <si>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</si>
  <si>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</si>
  <si>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</si>
  <si>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</si>
  <si>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</si>
  <si>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</si>
  <si>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</si>
  <si>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</si>
  <si>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</si>
  <si>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</si>
  <si>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</si>
  <si>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</si>
  <si>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</si>
  <si>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</si>
  <si>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</si>
  <si>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</si>
  <si>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</si>
  <si>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</si>
  <si>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</si>
  <si>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</si>
  <si>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</si>
  <si>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</si>
  <si>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</si>
  <si>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</si>
  <si>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</si>
  <si>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</si>
  <si>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</si>
  <si>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</si>
  <si>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</si>
  <si>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</si>
  <si>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</si>
  <si>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</si>
  <si>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</si>
  <si>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</si>
  <si>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</si>
  <si>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</si>
  <si>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</si>
  <si>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</si>
  <si>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</si>
  <si>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</si>
  <si>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</si>
  <si>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</si>
  <si>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</si>
  <si>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</si>
  <si>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</si>
  <si>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</si>
  <si>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</si>
  <si>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</si>
  <si>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</si>
  <si>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</si>
  <si>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</si>
  <si>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</si>
  <si>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</si>
  <si>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</si>
  <si>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</si>
  <si>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</si>
  <si>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</si>
  <si>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</si>
  <si>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</si>
  <si>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</si>
  <si>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</si>
  <si>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</si>
  <si>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</si>
  <si>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</si>
  <si>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</si>
  <si>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</si>
  <si>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</si>
  <si>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</si>
  <si>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</si>
  <si>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</si>
  <si>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</si>
  <si>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</si>
  <si>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</si>
  <si>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</si>
  <si>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</si>
  <si>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</si>
  <si>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</si>
  <si>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</si>
  <si>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</si>
  <si>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</si>
  <si>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</si>
  <si>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</si>
  <si>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</si>
  <si>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</si>
  <si>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</si>
  <si>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</si>
  <si>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</si>
  <si>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</si>
  <si>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</si>
  <si>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</si>
  <si>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</si>
  <si>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</si>
  <si>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</si>
  <si>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</si>
  <si>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</si>
  <si>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</si>
  <si>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</si>
  <si>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</si>
  <si>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</si>
  <si>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</si>
  <si>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</si>
  <si>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</si>
  <si>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</si>
  <si>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</si>
  <si>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</si>
  <si>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</si>
  <si>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</si>
  <si>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</si>
  <si>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</si>
  <si>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</si>
  <si>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</si>
  <si>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</si>
  <si>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</si>
  <si>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</si>
  <si>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</si>
  <si>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</si>
  <si>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</si>
  <si>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</si>
  <si>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</si>
  <si>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</si>
  <si>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</si>
  <si>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</si>
  <si>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</si>
  <si>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</si>
  <si>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</si>
  <si>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</si>
  <si>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</si>
  <si>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</si>
  <si>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</si>
  <si>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</si>
  <si>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</si>
  <si>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</si>
  <si>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</si>
  <si>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</si>
  <si>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</si>
  <si>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</si>
  <si>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</si>
  <si>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</si>
  <si>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</si>
  <si>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</si>
  <si>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</si>
  <si>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</si>
  <si>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</si>
  <si>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</si>
  <si>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</si>
  <si>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</si>
  <si>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</si>
  <si>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</si>
  <si>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</si>
  <si>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</si>
  <si>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</si>
  <si>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</si>
  <si>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</si>
  <si>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</si>
  <si>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</si>
  <si>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</si>
  <si>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</si>
  <si>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</si>
  <si>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</si>
  <si>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</si>
  <si>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</si>
  <si>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</si>
  <si>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</si>
  <si>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</si>
  <si>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</si>
  <si>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</si>
  <si>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</si>
  <si>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</si>
  <si>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</si>
  <si>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</si>
  <si>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</si>
  <si>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</si>
  <si>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</si>
  <si>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</si>
  <si>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</si>
  <si>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</si>
  <si>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</si>
  <si>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</si>
  <si>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</si>
  <si>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</si>
  <si>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</si>
  <si>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</si>
  <si>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</si>
  <si>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</si>
  <si>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</si>
  <si>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</si>
  <si>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</si>
  <si>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</si>
  <si>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</si>
  <si>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</si>
  <si>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</si>
  <si>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</si>
  <si>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</si>
  <si>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</si>
  <si>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</si>
  <si>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</si>
  <si>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</si>
  <si>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</si>
  <si>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</si>
  <si>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</si>
  <si>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</si>
  <si>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</si>
  <si>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</si>
  <si>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</si>
  <si>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</si>
  <si>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</si>
  <si>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</si>
  <si>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</si>
  <si>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</si>
  <si>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</si>
  <si>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</si>
  <si>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</si>
  <si>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</si>
  <si>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</si>
  <si>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</si>
  <si>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</si>
  <si>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</si>
  <si>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</si>
  <si>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</si>
  <si>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</si>
  <si>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</si>
  <si>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</si>
  <si>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</si>
  <si>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</si>
  <si>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</si>
  <si>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</si>
  <si>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</si>
  <si>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</si>
  <si>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</si>
  <si>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</si>
  <si>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</si>
  <si>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</si>
  <si>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</si>
  <si>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</si>
  <si>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</si>
  <si>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</si>
  <si>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</si>
  <si>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</si>
  <si>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</si>
  <si>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</si>
  <si>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</si>
  <si>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</si>
  <si>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</si>
  <si>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</si>
  <si>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</si>
  <si>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</si>
  <si>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</si>
  <si>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</si>
  <si>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</si>
  <si>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</si>
  <si>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</si>
  <si>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</si>
  <si>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</si>
  <si>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</si>
  <si>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</si>
  <si>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</si>
  <si>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</si>
  <si>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</si>
  <si>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</si>
  <si>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</si>
  <si>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</si>
  <si>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</si>
  <si>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</si>
  <si>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</si>
  <si>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</si>
  <si>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</si>
  <si>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</si>
  <si>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</si>
  <si>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</si>
  <si>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41J-164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</si>
  <si>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</si>
  <si>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</si>
  <si>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</si>
  <si>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</si>
  <si>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</si>
  <si>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</si>
  <si>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</si>
  <si>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</si>
  <si>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</si>
  <si>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</si>
  <si>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</si>
  <si>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</si>
  <si>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</si>
  <si>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</si>
  <si>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</si>
  <si>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</si>
  <si>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</si>
  <si>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</si>
  <si>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</si>
  <si>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</si>
  <si>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</si>
  <si>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</si>
  <si>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</si>
  <si>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</si>
  <si>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</si>
  <si>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</si>
  <si>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</si>
  <si>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</si>
  <si>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</si>
  <si>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</si>
  <si>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</si>
  <si>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</si>
  <si>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</si>
  <si>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</si>
  <si>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</si>
  <si>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</si>
  <si>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</si>
  <si>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</si>
  <si>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</si>
  <si>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</si>
  <si>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</si>
  <si>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</si>
  <si>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</si>
  <si>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</si>
  <si>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</si>
  <si>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</si>
  <si>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</si>
  <si>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</si>
  <si>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</si>
  <si>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</si>
  <si>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</si>
  <si>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</si>
  <si>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</si>
  <si>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</si>
  <si>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</si>
  <si>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</si>
  <si>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</si>
  <si>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</si>
  <si>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</si>
  <si>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</si>
  <si>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</si>
  <si>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</si>
  <si>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</si>
  <si>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</si>
  <si>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</si>
  <si>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</si>
  <si>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</si>
  <si>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</si>
  <si>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</si>
  <si>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</si>
  <si>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</si>
  <si>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</si>
  <si>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</si>
  <si>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</si>
  <si>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</si>
  <si>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</si>
  <si>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</si>
  <si>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</si>
  <si>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</si>
  <si>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</si>
  <si>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</si>
  <si>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</si>
  <si>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</si>
  <si>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</si>
  <si>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</si>
  <si>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</si>
  <si>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</si>
  <si>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</si>
  <si>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</si>
  <si>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</si>
  <si>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</si>
  <si>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</si>
  <si>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</si>
  <si>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</si>
  <si>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</si>
  <si>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</si>
  <si>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</si>
  <si>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</si>
  <si>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</si>
  <si>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</si>
  <si>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</si>
  <si>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</si>
  <si>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</si>
  <si>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</si>
  <si>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</si>
  <si>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</si>
  <si>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</si>
  <si>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</si>
  <si>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</si>
  <si>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</si>
  <si>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</si>
  <si>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</si>
  <si>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</si>
  <si>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</si>
  <si>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</si>
  <si>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</si>
  <si>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</si>
  <si>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</si>
  <si>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</si>
  <si>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</si>
  <si>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</si>
  <si>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</si>
  <si>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</si>
  <si>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</si>
  <si>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</si>
  <si>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</si>
  <si>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</si>
  <si>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</si>
  <si>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</si>
  <si>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</si>
  <si>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</si>
  <si>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</si>
  <si>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</si>
  <si>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</si>
  <si>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</si>
  <si>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</si>
  <si>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</si>
  <si>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</si>
  <si>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</si>
  <si>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</si>
  <si>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</si>
  <si>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</si>
  <si>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</si>
  <si>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</si>
  <si>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</si>
  <si>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</si>
  <si>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</si>
  <si>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</si>
  <si>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</si>
  <si>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</si>
  <si>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</si>
  <si>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</si>
  <si>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</si>
  <si>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</si>
  <si>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</si>
  <si>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</si>
  <si>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</si>
  <si>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</si>
  <si>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</si>
  <si>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</si>
  <si>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</si>
  <si>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</si>
  <si>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</si>
  <si>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</si>
  <si>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</si>
  <si>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</si>
  <si>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</si>
  <si>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</si>
  <si>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</si>
  <si>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</si>
  <si>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</si>
  <si>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</si>
  <si>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</si>
  <si>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</si>
  <si>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</si>
  <si>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</si>
  <si>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</si>
  <si>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</si>
  <si>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</si>
  <si>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</si>
  <si>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</si>
  <si>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</si>
  <si>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</si>
  <si>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</si>
  <si>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</si>
  <si>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</si>
  <si>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</si>
  <si>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</si>
  <si>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</si>
  <si>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</si>
  <si>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</si>
  <si>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</si>
  <si>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</si>
  <si>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</si>
  <si>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</si>
  <si>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</si>
  <si>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</si>
  <si>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</si>
  <si>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</si>
  <si>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</si>
  <si>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</si>
  <si>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</si>
  <si>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</si>
  <si>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</si>
  <si>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</si>
  <si>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</si>
  <si>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</si>
  <si>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</si>
  <si>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</si>
  <si>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</si>
  <si>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</si>
  <si>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</si>
  <si>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</si>
  <si>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</si>
  <si>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</si>
  <si>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</si>
  <si>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</si>
  <si>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</si>
  <si>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</si>
  <si>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</si>
  <si>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</si>
  <si>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</si>
  <si>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</si>
  <si>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</si>
  <si>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</si>
  <si>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</si>
  <si>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</si>
  <si>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</si>
  <si>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</si>
  <si>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</si>
  <si>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</si>
  <si>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</si>
  <si>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</si>
  <si>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</si>
  <si>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</si>
  <si>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</si>
  <si>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</si>
  <si>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</si>
  <si>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</si>
  <si>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</si>
  <si>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</si>
  <si>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</si>
  <si>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</si>
  <si>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</si>
  <si>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</si>
  <si>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</si>
  <si>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</si>
  <si>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</si>
  <si>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</si>
  <si>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</si>
  <si>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</si>
  <si>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</si>
  <si>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</si>
  <si>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</si>
  <si>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</si>
  <si>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</si>
  <si>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</si>
  <si>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</si>
  <si>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</si>
  <si>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</si>
  <si>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</si>
  <si>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</si>
  <si>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</si>
  <si>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</si>
  <si>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</si>
  <si>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</si>
  <si>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</si>
  <si>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</si>
  <si>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</si>
  <si>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</si>
  <si>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</si>
  <si>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</si>
  <si>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</si>
  <si>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</si>
  <si>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</si>
  <si>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</si>
  <si>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</si>
  <si>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</si>
  <si>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</si>
  <si>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</si>
  <si>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</si>
  <si>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</si>
  <si>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</si>
  <si>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</si>
  <si>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</si>
  <si>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91B-166</t>
  </si>
  <si>
    <t>920-166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</si>
  <si>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</si>
  <si>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</si>
  <si>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</si>
  <si>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</si>
  <si>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</si>
  <si>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</si>
  <si>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</si>
  <si>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</si>
  <si>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</si>
  <si>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</si>
  <si>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</si>
  <si>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</si>
  <si>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</si>
  <si>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</si>
  <si>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</si>
  <si>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</si>
  <si>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</si>
  <si>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</si>
  <si>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</si>
  <si>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</si>
  <si>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</si>
  <si>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</si>
  <si>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</si>
  <si>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</si>
  <si>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</si>
  <si>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</si>
  <si>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</si>
  <si>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</si>
  <si>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</si>
  <si>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</si>
  <si>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</si>
  <si>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</si>
  <si>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</si>
  <si>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</si>
  <si>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</si>
  <si>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</si>
  <si>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</si>
  <si>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</si>
  <si>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</si>
  <si>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</si>
  <si>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</si>
  <si>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</si>
  <si>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</si>
  <si>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</si>
  <si>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</si>
  <si>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</si>
  <si>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</si>
  <si>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</si>
  <si>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</si>
  <si>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</si>
  <si>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</si>
  <si>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</si>
  <si>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</si>
  <si>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</si>
  <si>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</si>
  <si>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</si>
  <si>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</si>
  <si>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</si>
  <si>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</si>
  <si>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</si>
  <si>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</si>
  <si>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</si>
  <si>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</si>
  <si>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</si>
  <si>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</si>
  <si>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</si>
  <si>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</si>
  <si>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</si>
  <si>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</si>
  <si>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</si>
  <si>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</si>
  <si>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</si>
  <si>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</si>
  <si>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</si>
  <si>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</si>
  <si>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</si>
  <si>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</si>
  <si>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</si>
  <si>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</si>
  <si>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</si>
  <si>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</si>
  <si>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</si>
  <si>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</si>
  <si>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</si>
  <si>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</si>
  <si>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</si>
  <si>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</si>
  <si>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</si>
  <si>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</si>
  <si>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</si>
  <si>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</si>
  <si>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</si>
  <si>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</si>
  <si>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</si>
  <si>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</si>
  <si>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</si>
  <si>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</si>
  <si>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</si>
  <si>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</si>
  <si>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</si>
  <si>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</si>
  <si>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</si>
  <si>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</si>
  <si>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</si>
  <si>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</si>
  <si>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</si>
  <si>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</si>
  <si>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</si>
  <si>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</si>
  <si>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</si>
  <si>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</si>
  <si>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</si>
  <si>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</si>
  <si>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</si>
  <si>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</si>
  <si>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</si>
  <si>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</si>
  <si>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</si>
  <si>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</si>
  <si>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</si>
  <si>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</si>
  <si>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</si>
  <si>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</si>
  <si>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</si>
  <si>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</si>
  <si>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</si>
  <si>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</si>
  <si>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</si>
  <si>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</si>
  <si>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</si>
  <si>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</si>
  <si>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</si>
  <si>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</si>
  <si>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</si>
  <si>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</si>
  <si>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</si>
  <si>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</si>
  <si>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</si>
  <si>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</si>
  <si>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</si>
  <si>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</si>
  <si>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</si>
  <si>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</si>
  <si>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</si>
  <si>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</si>
  <si>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</si>
  <si>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</si>
  <si>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</si>
  <si>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</si>
  <si>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</si>
  <si>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</si>
  <si>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</si>
  <si>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</si>
  <si>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</si>
  <si>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</si>
  <si>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</si>
  <si>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</si>
  <si>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</si>
  <si>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</si>
  <si>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</si>
  <si>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</si>
  <si>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</si>
  <si>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</si>
  <si>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</si>
  <si>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</si>
  <si>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</si>
  <si>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</si>
  <si>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</si>
  <si>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</si>
  <si>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</si>
  <si>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</si>
  <si>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</si>
  <si>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</si>
  <si>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</si>
  <si>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</si>
  <si>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</si>
  <si>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</si>
  <si>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</si>
  <si>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</si>
  <si>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</si>
  <si>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</si>
  <si>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</si>
  <si>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</si>
  <si>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</si>
  <si>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</si>
  <si>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</si>
  <si>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</si>
  <si>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</si>
  <si>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</si>
  <si>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</si>
  <si>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</si>
  <si>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</si>
  <si>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</si>
  <si>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</si>
  <si>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</si>
  <si>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</si>
  <si>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</si>
  <si>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</si>
  <si>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</si>
  <si>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</si>
  <si>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</si>
  <si>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</si>
  <si>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</si>
  <si>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</si>
  <si>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</si>
  <si>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</si>
  <si>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</si>
  <si>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</si>
  <si>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</si>
  <si>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</si>
  <si>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</si>
  <si>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</si>
  <si>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</si>
  <si>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</si>
  <si>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</si>
  <si>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</si>
  <si>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</si>
  <si>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</si>
  <si>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</si>
  <si>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</si>
  <si>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</si>
  <si>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</si>
  <si>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</si>
  <si>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</si>
  <si>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</si>
  <si>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</si>
  <si>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</si>
  <si>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</si>
  <si>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</si>
  <si>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</si>
  <si>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</si>
  <si>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</si>
  <si>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</si>
  <si>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</si>
  <si>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32K-169</t>
  </si>
  <si>
    <t>32L-169</t>
  </si>
  <si>
    <t>32M-169</t>
  </si>
  <si>
    <t>32N-169</t>
  </si>
  <si>
    <t>32Q-169</t>
  </si>
  <si>
    <t>330-169</t>
  </si>
  <si>
    <t>33A-169</t>
  </si>
  <si>
    <t>34B-169</t>
  </si>
  <si>
    <t>34D-169</t>
  </si>
  <si>
    <t>34G-169</t>
  </si>
  <si>
    <t>34H-169</t>
  </si>
  <si>
    <t>34Z-169</t>
  </si>
  <si>
    <t>36B-169</t>
  </si>
  <si>
    <t>36C-169</t>
  </si>
  <si>
    <t>36F-169</t>
  </si>
  <si>
    <t>36G-169</t>
  </si>
  <si>
    <t>39B-169</t>
  </si>
  <si>
    <t>410-169</t>
  </si>
  <si>
    <t>41C-169</t>
  </si>
  <si>
    <t>41D-169</t>
  </si>
  <si>
    <t>41H-169</t>
  </si>
  <si>
    <t>41K-169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</si>
  <si>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</si>
  <si>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</si>
  <si>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</si>
  <si>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</si>
  <si>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</si>
  <si>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</si>
  <si>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</si>
  <si>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</si>
  <si>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</si>
  <si>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</si>
  <si>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</si>
  <si>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</si>
  <si>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</si>
  <si>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</si>
  <si>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</si>
  <si>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</si>
  <si>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</si>
  <si>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</si>
  <si>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</si>
  <si>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</si>
  <si>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</si>
  <si>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</si>
  <si>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</si>
  <si>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</si>
  <si>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</si>
  <si>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</si>
  <si>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</si>
  <si>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</si>
  <si>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</si>
  <si>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</si>
  <si>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</si>
  <si>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</si>
  <si>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</si>
  <si>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</si>
  <si>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</si>
  <si>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</si>
  <si>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</si>
  <si>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</si>
  <si>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</si>
  <si>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</si>
  <si>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</si>
  <si>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</si>
  <si>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</si>
  <si>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</si>
  <si>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</si>
  <si>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</si>
  <si>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</si>
  <si>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</si>
  <si>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</si>
  <si>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</si>
  <si>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</si>
  <si>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</si>
  <si>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</si>
  <si>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</si>
  <si>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</si>
  <si>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</si>
  <si>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</si>
  <si>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</si>
  <si>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</si>
  <si>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</si>
  <si>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</si>
  <si>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</si>
  <si>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</si>
  <si>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</si>
  <si>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</si>
  <si>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</si>
  <si>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</si>
  <si>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</si>
  <si>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</si>
  <si>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</si>
  <si>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</si>
  <si>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</si>
  <si>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</si>
  <si>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</si>
  <si>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</si>
  <si>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</si>
  <si>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</si>
  <si>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</si>
  <si>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</si>
  <si>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</si>
  <si>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</si>
  <si>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</si>
  <si>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</si>
  <si>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</si>
  <si>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</si>
  <si>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</si>
  <si>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</si>
  <si>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</si>
  <si>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</si>
  <si>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</si>
  <si>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</si>
  <si>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</si>
  <si>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</si>
  <si>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</si>
  <si>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</si>
  <si>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</si>
  <si>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</si>
  <si>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</si>
  <si>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</si>
  <si>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</si>
  <si>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</si>
  <si>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</si>
  <si>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</si>
  <si>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</si>
  <si>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</si>
  <si>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</si>
  <si>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</si>
  <si>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</si>
  <si>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</si>
  <si>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</si>
  <si>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</si>
  <si>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</si>
  <si>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</si>
  <si>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</si>
  <si>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</si>
  <si>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</si>
  <si>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</si>
  <si>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</si>
  <si>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</si>
  <si>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</si>
  <si>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</si>
  <si>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</si>
  <si>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</si>
  <si>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</si>
  <si>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</si>
  <si>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</si>
  <si>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</si>
  <si>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</si>
  <si>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</si>
  <si>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</si>
  <si>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</si>
  <si>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</si>
  <si>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</si>
  <si>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</si>
  <si>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</si>
  <si>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</si>
  <si>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</si>
  <si>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</si>
  <si>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</si>
  <si>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</si>
  <si>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</si>
  <si>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</si>
  <si>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</si>
  <si>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</si>
  <si>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</si>
  <si>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</si>
  <si>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</si>
  <si>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</si>
  <si>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</si>
  <si>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</si>
  <si>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</si>
  <si>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</si>
  <si>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</si>
  <si>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</si>
  <si>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</si>
  <si>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</si>
  <si>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</si>
  <si>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</si>
  <si>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</si>
  <si>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</si>
  <si>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</si>
  <si>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</si>
  <si>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</si>
  <si>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</si>
  <si>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</si>
  <si>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</si>
  <si>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</si>
  <si>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</si>
  <si>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</si>
  <si>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</si>
  <si>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</si>
  <si>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</si>
  <si>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</si>
  <si>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</si>
  <si>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</si>
  <si>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</si>
  <si>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</si>
  <si>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</si>
  <si>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</si>
  <si>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</si>
  <si>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</si>
  <si>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</si>
  <si>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</si>
  <si>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</si>
  <si>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</si>
  <si>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</si>
  <si>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</si>
  <si>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</si>
  <si>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</si>
  <si>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</si>
  <si>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</si>
  <si>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</si>
  <si>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</si>
  <si>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</si>
  <si>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</si>
  <si>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</si>
  <si>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</si>
  <si>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</si>
  <si>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</si>
  <si>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</si>
  <si>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</si>
  <si>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</si>
  <si>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</si>
  <si>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</si>
  <si>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</si>
  <si>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</si>
  <si>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</si>
  <si>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</si>
  <si>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</si>
  <si>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</si>
  <si>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</si>
  <si>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</si>
  <si>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</si>
  <si>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</si>
  <si>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</si>
  <si>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</si>
  <si>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</si>
  <si>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</si>
  <si>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</si>
  <si>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</si>
  <si>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</si>
  <si>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</si>
  <si>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</si>
  <si>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</si>
  <si>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</si>
  <si>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</si>
  <si>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</si>
  <si>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</si>
  <si>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</si>
  <si>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</si>
  <si>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</si>
  <si>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</si>
  <si>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</si>
  <si>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</si>
  <si>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</si>
  <si>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</si>
  <si>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</si>
  <si>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</si>
  <si>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</si>
  <si>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</si>
  <si>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</si>
  <si>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</si>
  <si>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</si>
  <si>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</si>
  <si>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</si>
  <si>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</si>
  <si>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</si>
  <si>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</si>
  <si>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</si>
  <si>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</si>
  <si>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</si>
  <si>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</si>
  <si>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</si>
  <si>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</si>
  <si>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</si>
  <si>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</si>
  <si>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</si>
  <si>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</si>
  <si>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</si>
  <si>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</si>
  <si>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</si>
  <si>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</si>
  <si>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</si>
  <si>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</si>
  <si>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</si>
  <si>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</si>
  <si>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</si>
  <si>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</si>
  <si>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</si>
  <si>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</si>
  <si>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</si>
  <si>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</si>
  <si>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</si>
  <si>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</si>
  <si>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</si>
  <si>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</si>
  <si>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</si>
  <si>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</si>
  <si>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</si>
  <si>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</si>
  <si>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</si>
  <si>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</si>
  <si>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</si>
  <si>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</si>
  <si>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</si>
  <si>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</si>
  <si>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</si>
  <si>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</si>
  <si>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</si>
  <si>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</si>
  <si>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</si>
  <si>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</si>
  <si>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</si>
  <si>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</si>
  <si>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</si>
  <si>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</si>
  <si>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</si>
  <si>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</si>
  <si>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</si>
  <si>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</si>
  <si>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</si>
  <si>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</si>
  <si>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</si>
  <si>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</si>
  <si>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</si>
  <si>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</si>
  <si>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</si>
  <si>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</si>
  <si>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</si>
  <si>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</si>
  <si>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</si>
  <si>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</si>
  <si>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</si>
  <si>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</si>
  <si>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</si>
  <si>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</si>
  <si>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</si>
  <si>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</si>
  <si>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</si>
  <si>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</si>
  <si>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</si>
  <si>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</si>
  <si>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</si>
  <si>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</si>
  <si>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</si>
  <si>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</si>
  <si>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</si>
  <si>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</si>
  <si>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</si>
  <si>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</si>
  <si>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</si>
  <si>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</si>
  <si>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</si>
  <si>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</si>
  <si>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</si>
  <si>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</si>
  <si>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</si>
  <si>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</si>
  <si>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</si>
  <si>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</si>
  <si>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</si>
  <si>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</si>
  <si>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</si>
  <si>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</si>
  <si>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</si>
  <si>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</si>
  <si>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</si>
  <si>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</si>
  <si>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</si>
  <si>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</si>
  <si>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</si>
  <si>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</si>
  <si>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</si>
  <si>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</si>
  <si>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</si>
  <si>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</si>
  <si>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</si>
  <si>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</si>
  <si>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</si>
  <si>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</si>
  <si>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</si>
  <si>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</si>
  <si>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</si>
  <si>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</si>
  <si>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</si>
  <si>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</si>
  <si>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</si>
  <si>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</si>
  <si>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</si>
  <si>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</si>
  <si>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</si>
  <si>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</si>
  <si>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</si>
  <si>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</si>
  <si>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</si>
  <si>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</si>
  <si>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</si>
  <si>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</si>
  <si>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</si>
  <si>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</si>
  <si>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</si>
  <si>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</si>
  <si>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</si>
  <si>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</si>
  <si>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</si>
  <si>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</si>
  <si>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</si>
  <si>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</si>
  <si>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</si>
  <si>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</si>
  <si>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</si>
  <si>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</si>
  <si>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</si>
  <si>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</si>
  <si>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</si>
  <si>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</si>
  <si>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</si>
  <si>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</si>
  <si>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</si>
  <si>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</si>
  <si>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</si>
  <si>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</si>
  <si>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</si>
  <si>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</si>
  <si>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</si>
  <si>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</si>
  <si>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</si>
  <si>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</si>
  <si>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</si>
  <si>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</si>
  <si>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</si>
  <si>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</si>
  <si>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</si>
  <si>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</si>
  <si>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</si>
  <si>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</si>
  <si>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</si>
  <si>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</si>
  <si>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</si>
  <si>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</si>
  <si>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</si>
  <si>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</si>
  <si>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</si>
  <si>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</si>
  <si>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</si>
  <si>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</si>
  <si>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</si>
  <si>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</si>
  <si>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</si>
  <si>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</si>
  <si>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</si>
  <si>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</si>
  <si>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</si>
  <si>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</si>
  <si>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</si>
  <si>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</si>
  <si>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</si>
  <si>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</si>
  <si>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</si>
  <si>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</si>
  <si>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</si>
  <si>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</si>
  <si>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</si>
  <si>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</si>
  <si>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</si>
  <si>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</si>
  <si>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</si>
  <si>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</si>
  <si>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</si>
  <si>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</si>
  <si>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</si>
  <si>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</si>
  <si>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</si>
  <si>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</si>
  <si>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</si>
  <si>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</si>
  <si>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</si>
  <si>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</si>
  <si>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</si>
  <si>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</si>
  <si>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</si>
  <si>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</si>
  <si>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</si>
  <si>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</si>
  <si>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</si>
  <si>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</si>
  <si>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</si>
  <si>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</si>
  <si>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</si>
  <si>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</si>
  <si>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</si>
  <si>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</si>
  <si>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</si>
  <si>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</si>
  <si>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</si>
  <si>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</si>
  <si>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</si>
  <si>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</si>
  <si>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</si>
  <si>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</si>
  <si>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</si>
  <si>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</si>
  <si>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</si>
  <si>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</si>
  <si>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</si>
  <si>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</si>
  <si>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</si>
  <si>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</si>
  <si>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</si>
  <si>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</si>
  <si>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</si>
  <si>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</si>
  <si>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</si>
  <si>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</si>
  <si>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</si>
  <si>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</si>
  <si>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</si>
  <si>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</si>
  <si>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</si>
  <si>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</si>
  <si>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</si>
  <si>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</si>
  <si>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</si>
  <si>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</si>
  <si>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</si>
  <si>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</si>
  <si>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</si>
  <si>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</si>
  <si>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</si>
  <si>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</si>
  <si>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</si>
  <si>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</si>
  <si>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</si>
  <si>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</si>
  <si>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</si>
  <si>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</si>
  <si>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</si>
  <si>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</si>
  <si>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</si>
  <si>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</si>
  <si>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</si>
  <si>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</si>
  <si>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</si>
  <si>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</si>
  <si>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</si>
  <si>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</si>
  <si>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</si>
  <si>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</si>
  <si>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</si>
  <si>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</si>
  <si>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</si>
  <si>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</si>
  <si>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</si>
  <si>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</si>
  <si>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</si>
  <si>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</si>
  <si>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</si>
  <si>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</si>
  <si>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</si>
  <si>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</si>
  <si>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</si>
  <si>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</si>
  <si>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</si>
  <si>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</si>
  <si>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</si>
  <si>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</si>
  <si>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</si>
  <si>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</si>
  <si>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</si>
  <si>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</si>
  <si>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</si>
  <si>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</si>
  <si>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</si>
  <si>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</si>
  <si>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</si>
  <si>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</si>
  <si>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</si>
  <si>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</si>
  <si>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</si>
  <si>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</si>
  <si>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</si>
  <si>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</si>
  <si>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</si>
  <si>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</si>
  <si>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</si>
  <si>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</si>
  <si>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</si>
  <si>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</si>
  <si>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</si>
  <si>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</si>
  <si>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</si>
  <si>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</si>
  <si>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</si>
  <si>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</si>
  <si>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</si>
  <si>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</si>
  <si>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</si>
  <si>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</si>
  <si>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</si>
  <si>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</si>
  <si>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</si>
  <si>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</si>
  <si>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</si>
  <si>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</si>
  <si>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</si>
  <si>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</si>
  <si>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</si>
  <si>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</si>
  <si>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</si>
  <si>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</si>
  <si>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</si>
  <si>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</si>
  <si>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</si>
  <si>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</si>
  <si>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</si>
  <si>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</si>
  <si>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</si>
  <si>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</si>
  <si>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</si>
  <si>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</si>
  <si>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</si>
  <si>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</si>
  <si>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</si>
  <si>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</si>
  <si>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</si>
  <si>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</si>
  <si>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</si>
  <si>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</si>
  <si>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</si>
  <si>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</si>
  <si>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</si>
  <si>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</si>
  <si>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</si>
  <si>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</si>
  <si>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</si>
  <si>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</si>
  <si>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</si>
  <si>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</si>
  <si>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</si>
  <si>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</si>
  <si>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</si>
  <si>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</si>
  <si>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</si>
  <si>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</si>
  <si>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</si>
  <si>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</si>
  <si>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</si>
  <si>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</si>
  <si>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</si>
  <si>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</si>
  <si>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</si>
  <si>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</si>
  <si>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</si>
  <si>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</si>
  <si>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</si>
  <si>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</si>
  <si>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</si>
  <si>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</si>
  <si>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</si>
  <si>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</si>
  <si>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</si>
  <si>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</si>
  <si>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</si>
  <si>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</si>
  <si>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</si>
  <si>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</si>
  <si>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</si>
  <si>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</si>
  <si>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</si>
  <si>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</si>
  <si>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</si>
  <si>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</si>
  <si>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</si>
  <si>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</si>
  <si>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</si>
  <si>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</si>
  <si>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</si>
  <si>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</si>
  <si>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</si>
  <si>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</si>
  <si>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</si>
  <si>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</si>
  <si>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</si>
  <si>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</si>
  <si>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</si>
  <si>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</si>
  <si>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</si>
  <si>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</si>
  <si>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</si>
  <si>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</si>
  <si>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</si>
  <si>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</si>
  <si>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</si>
  <si>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</si>
  <si>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</si>
  <si>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</si>
  <si>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</si>
  <si>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</si>
  <si>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</si>
  <si>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</si>
  <si>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</si>
  <si>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</si>
  <si>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</si>
  <si>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</si>
  <si>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</si>
  <si>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</si>
  <si>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</si>
  <si>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</si>
  <si>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</si>
  <si>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</si>
  <si>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</si>
  <si>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</si>
  <si>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</si>
  <si>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</si>
  <si>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</si>
  <si>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</si>
  <si>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</si>
  <si>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</si>
  <si>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</si>
  <si>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</si>
  <si>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</si>
  <si>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</si>
  <si>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</si>
  <si>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</si>
  <si>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</si>
  <si>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</si>
  <si>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</si>
  <si>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</si>
  <si>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</si>
  <si>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</si>
  <si>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</si>
  <si>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</si>
  <si>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</si>
  <si>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</si>
  <si>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</si>
  <si>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</si>
  <si>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</si>
  <si>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</si>
  <si>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</si>
  <si>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</si>
  <si>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</si>
  <si>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</si>
  <si>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</si>
  <si>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</si>
  <si>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</si>
  <si>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</si>
  <si>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</si>
  <si>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</si>
  <si>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</si>
  <si>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</si>
  <si>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</si>
  <si>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</si>
  <si>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</si>
  <si>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</si>
  <si>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</si>
  <si>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</si>
  <si>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</si>
  <si>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</si>
  <si>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</si>
  <si>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</si>
  <si>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</si>
  <si>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</si>
  <si>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</si>
  <si>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</si>
  <si>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</si>
  <si>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</si>
  <si>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</si>
  <si>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</si>
  <si>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</si>
  <si>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</si>
  <si>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</si>
  <si>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</si>
  <si>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</si>
  <si>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</si>
  <si>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</si>
  <si>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</si>
  <si>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</si>
  <si>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</si>
  <si>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</si>
  <si>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</si>
  <si>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</si>
  <si>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</si>
  <si>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</si>
  <si>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</si>
  <si>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</si>
  <si>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</si>
  <si>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</si>
  <si>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</si>
  <si>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</si>
  <si>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</si>
  <si>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</si>
  <si>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</si>
  <si>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</si>
  <si>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</si>
  <si>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</si>
  <si>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</si>
  <si>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</si>
  <si>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</si>
  <si>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</si>
  <si>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</si>
  <si>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</si>
  <si>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</si>
  <si>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</si>
  <si>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</si>
  <si>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</si>
  <si>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</si>
  <si>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</si>
  <si>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</si>
  <si>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</si>
  <si>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</si>
  <si>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</si>
  <si>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</si>
  <si>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</si>
  <si>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</si>
  <si>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</si>
  <si>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</si>
  <si>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</si>
  <si>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</si>
  <si>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</si>
  <si>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</si>
  <si>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</si>
  <si>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</si>
  <si>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</si>
  <si>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</si>
  <si>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</si>
  <si>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</si>
  <si>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</si>
  <si>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</si>
  <si>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</si>
  <si>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</si>
  <si>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</si>
  <si>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</si>
  <si>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</si>
  <si>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</si>
  <si>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</si>
  <si>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</si>
  <si>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</si>
  <si>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</si>
  <si>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</si>
  <si>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</si>
  <si>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</si>
  <si>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</si>
  <si>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</si>
  <si>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</si>
  <si>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</si>
  <si>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</si>
  <si>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</si>
  <si>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</si>
  <si>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</si>
  <si>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</si>
  <si>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</si>
  <si>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</si>
  <si>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</si>
  <si>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</si>
  <si>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</si>
  <si>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</si>
  <si>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</si>
  <si>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</si>
  <si>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</si>
  <si>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</si>
  <si>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</si>
  <si>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</si>
  <si>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</si>
  <si>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</si>
  <si>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</si>
  <si>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</si>
  <si>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</si>
  <si>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</si>
  <si>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</si>
  <si>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</si>
  <si>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</si>
  <si>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</si>
  <si>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</si>
  <si>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</si>
  <si>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</si>
  <si>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</si>
  <si>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</si>
  <si>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</si>
  <si>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</si>
  <si>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</si>
  <si>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</si>
  <si>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</si>
  <si>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</si>
  <si>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</si>
  <si>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</si>
  <si>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</si>
  <si>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</si>
  <si>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</si>
  <si>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</si>
  <si>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</si>
  <si>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</si>
  <si>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</si>
  <si>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</si>
  <si>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</si>
  <si>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</si>
  <si>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</si>
  <si>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</si>
  <si>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</si>
  <si>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</si>
  <si>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</si>
  <si>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</si>
  <si>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</si>
  <si>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</si>
  <si>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</si>
  <si>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</si>
  <si>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</si>
  <si>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</si>
  <si>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</si>
  <si>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</si>
  <si>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</si>
  <si>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</si>
  <si>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</si>
  <si>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</si>
  <si>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</si>
  <si>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</si>
  <si>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</si>
  <si>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</si>
  <si>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</si>
  <si>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</si>
  <si>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</si>
  <si>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</si>
  <si>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</si>
  <si>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</si>
  <si>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</si>
  <si>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</si>
  <si>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</si>
  <si>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</si>
  <si>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</si>
  <si>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</si>
  <si>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</si>
  <si>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</si>
  <si>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</si>
  <si>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</si>
  <si>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</si>
  <si>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</si>
  <si>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</si>
  <si>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</si>
  <si>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</si>
  <si>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</si>
  <si>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</si>
  <si>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</si>
  <si>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</si>
  <si>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</si>
  <si>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</si>
  <si>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</si>
  <si>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</si>
  <si>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</si>
  <si>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</si>
  <si>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</si>
  <si>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</si>
  <si>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</si>
  <si>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</si>
  <si>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</si>
  <si>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</si>
  <si>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</si>
  <si>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</si>
  <si>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</si>
  <si>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</si>
  <si>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</si>
  <si>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</si>
  <si>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</si>
  <si>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</si>
  <si>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</si>
  <si>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</si>
  <si>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</si>
  <si>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</si>
  <si>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</si>
  <si>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</si>
  <si>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</si>
  <si>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</si>
  <si>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</si>
  <si>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</si>
  <si>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</si>
  <si>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</si>
  <si>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</si>
  <si>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</si>
  <si>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</si>
  <si>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</si>
  <si>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</si>
  <si>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</si>
  <si>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</si>
  <si>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</si>
  <si>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</si>
  <si>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</si>
  <si>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</si>
  <si>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</si>
  <si>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</si>
  <si>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</si>
  <si>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</si>
  <si>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</si>
  <si>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</si>
  <si>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</si>
  <si>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</si>
  <si>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</si>
  <si>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</si>
  <si>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</si>
  <si>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</si>
  <si>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</si>
  <si>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</si>
  <si>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</si>
  <si>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</si>
  <si>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</si>
  <si>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</si>
  <si>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</si>
  <si>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</si>
  <si>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</si>
  <si>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</si>
  <si>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</si>
  <si>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</si>
  <si>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</si>
  <si>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</si>
  <si>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</si>
  <si>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</si>
  <si>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</si>
  <si>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</si>
  <si>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</si>
  <si>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</si>
  <si>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</si>
  <si>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</si>
  <si>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</si>
  <si>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</si>
  <si>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</si>
  <si>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</si>
  <si>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</si>
  <si>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</si>
  <si>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</si>
  <si>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</si>
  <si>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</si>
  <si>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</si>
  <si>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</si>
  <si>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</si>
  <si>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</si>
  <si>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</si>
  <si>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</si>
  <si>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</si>
  <si>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</si>
  <si>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</si>
  <si>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</si>
  <si>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</si>
  <si>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178-180</t>
  </si>
  <si>
    <t>178-181</t>
  </si>
  <si>
    <t>178-182</t>
  </si>
  <si>
    <t>178-190</t>
  </si>
  <si>
    <t>178-200</t>
  </si>
  <si>
    <t>178-210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</si>
  <si>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</si>
  <si>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</si>
  <si>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</si>
  <si>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</si>
  <si>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</si>
  <si>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</si>
  <si>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</si>
  <si>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</si>
  <si>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</si>
  <si>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</si>
  <si>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</si>
  <si>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</si>
  <si>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</si>
  <si>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</si>
  <si>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</si>
  <si>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</si>
  <si>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</si>
  <si>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</si>
  <si>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</si>
  <si>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</si>
  <si>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</si>
  <si>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</si>
  <si>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178-421</t>
  </si>
  <si>
    <t>178-430</t>
  </si>
  <si>
    <t>178-440</t>
  </si>
  <si>
    <t>178-450</t>
  </si>
  <si>
    <t>178-470</t>
  </si>
  <si>
    <t>178-490</t>
  </si>
  <si>
    <t>178-491</t>
  </si>
  <si>
    <t>178-500</t>
  </si>
  <si>
    <t>178-510</t>
  </si>
  <si>
    <t>178-520</t>
  </si>
  <si>
    <t>178-530</t>
  </si>
  <si>
    <t>178-540</t>
  </si>
  <si>
    <t>178-550</t>
  </si>
  <si>
    <t>178-560</t>
  </si>
  <si>
    <t>178-570</t>
  </si>
  <si>
    <t>178-610</t>
  </si>
  <si>
    <t>178-620</t>
  </si>
  <si>
    <t>178-630</t>
  </si>
  <si>
    <t>178-650</t>
  </si>
  <si>
    <t>178-660</t>
  </si>
  <si>
    <t>178-670</t>
  </si>
  <si>
    <t>178-680</t>
  </si>
  <si>
    <t>178-690</t>
  </si>
  <si>
    <t>178-700</t>
  </si>
  <si>
    <t>178-720</t>
  </si>
  <si>
    <t>178-730</t>
  </si>
  <si>
    <t>178-740</t>
  </si>
  <si>
    <t>178-750</t>
  </si>
  <si>
    <t>178-761</t>
  </si>
  <si>
    <t>178-770</t>
  </si>
  <si>
    <t>178-790</t>
  </si>
  <si>
    <t>178-800</t>
  </si>
  <si>
    <t>178-810</t>
  </si>
  <si>
    <t>178-820</t>
  </si>
  <si>
    <t>178-821</t>
  </si>
  <si>
    <t>178-830</t>
  </si>
  <si>
    <t>178-840</t>
  </si>
  <si>
    <t>178-850</t>
  </si>
  <si>
    <t>178-860</t>
  </si>
  <si>
    <t>178-880</t>
  </si>
  <si>
    <t>178-890</t>
  </si>
  <si>
    <t>178-900</t>
  </si>
  <si>
    <t>178-910</t>
  </si>
  <si>
    <t>178-920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</si>
  <si>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</si>
  <si>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</si>
  <si>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</si>
  <si>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</si>
  <si>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</si>
  <si>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</si>
  <si>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</si>
  <si>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</si>
  <si>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</si>
  <si>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</si>
  <si>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</si>
  <si>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</si>
  <si>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</si>
  <si>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</si>
  <si>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</si>
  <si>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</si>
  <si>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</si>
  <si>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</si>
  <si>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</si>
  <si>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</si>
  <si>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</si>
  <si>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</si>
  <si>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</si>
  <si>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</si>
  <si>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170-178</t>
  </si>
  <si>
    <t>180-178</t>
  </si>
  <si>
    <t>181-178</t>
  </si>
  <si>
    <t>182-178</t>
  </si>
  <si>
    <t>190-178</t>
  </si>
  <si>
    <t>200-178</t>
  </si>
  <si>
    <t>210-178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</si>
  <si>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</si>
  <si>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</si>
  <si>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</si>
  <si>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</si>
  <si>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</si>
  <si>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</si>
  <si>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</si>
  <si>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</si>
  <si>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</si>
  <si>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</si>
  <si>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</si>
  <si>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</si>
  <si>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</si>
  <si>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</si>
  <si>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</si>
  <si>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</si>
  <si>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</si>
  <si>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</si>
  <si>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</si>
  <si>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</si>
  <si>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</si>
  <si>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</si>
  <si>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</si>
  <si>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</si>
  <si>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430-178</t>
  </si>
  <si>
    <t>440-178</t>
  </si>
  <si>
    <t>450-178</t>
  </si>
  <si>
    <t>460-178</t>
  </si>
  <si>
    <t>470-178</t>
  </si>
  <si>
    <t>480-178</t>
  </si>
  <si>
    <t>490-178</t>
  </si>
  <si>
    <t>491-178</t>
  </si>
  <si>
    <t>500-178</t>
  </si>
  <si>
    <t>510-178</t>
  </si>
  <si>
    <t>520-178</t>
  </si>
  <si>
    <t>530-178</t>
  </si>
  <si>
    <t>540-178</t>
  </si>
  <si>
    <t>550-178</t>
  </si>
  <si>
    <t>560-178</t>
  </si>
  <si>
    <t>570-178</t>
  </si>
  <si>
    <t>610-178</t>
  </si>
  <si>
    <t>620-178</t>
  </si>
  <si>
    <t>630-178</t>
  </si>
  <si>
    <t>650-178</t>
  </si>
  <si>
    <t>660-178</t>
  </si>
  <si>
    <t>670-178</t>
  </si>
  <si>
    <t>680-178</t>
  </si>
  <si>
    <t>681-178</t>
  </si>
  <si>
    <t>690-178</t>
  </si>
  <si>
    <t>700-178</t>
  </si>
  <si>
    <t>710-178</t>
  </si>
  <si>
    <t>720-178</t>
  </si>
  <si>
    <t>730-178</t>
  </si>
  <si>
    <t>740-178</t>
  </si>
  <si>
    <t>750-178</t>
  </si>
  <si>
    <t>761-178</t>
  </si>
  <si>
    <t>770-178</t>
  </si>
  <si>
    <t>790-178</t>
  </si>
  <si>
    <t>800-178</t>
  </si>
  <si>
    <t>810-178</t>
  </si>
  <si>
    <t>820-178</t>
  </si>
  <si>
    <t>821-178</t>
  </si>
  <si>
    <t>830-178</t>
  </si>
  <si>
    <t>840-178</t>
  </si>
  <si>
    <t>850-178</t>
  </si>
  <si>
    <t>860-178</t>
  </si>
  <si>
    <t>861-178</t>
  </si>
  <si>
    <t>880-178</t>
  </si>
  <si>
    <t>890-178</t>
  </si>
  <si>
    <t>900-178</t>
  </si>
  <si>
    <t>910-178</t>
  </si>
  <si>
    <t>920-178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</si>
  <si>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</si>
  <si>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</si>
  <si>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</si>
  <si>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</si>
  <si>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</si>
  <si>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</si>
  <si>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</si>
  <si>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</si>
  <si>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</si>
  <si>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</si>
  <si>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</si>
  <si>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</si>
  <si>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</si>
  <si>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</si>
  <si>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</si>
  <si>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</si>
  <si>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</si>
  <si>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</si>
  <si>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</si>
  <si>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</si>
  <si>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</si>
  <si>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</si>
  <si>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</si>
  <si>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</si>
  <si>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</si>
  <si>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</si>
  <si>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</si>
  <si>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</si>
  <si>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</si>
  <si>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</si>
  <si>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</si>
  <si>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</si>
  <si>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</si>
  <si>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</si>
  <si>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</si>
  <si>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</si>
  <si>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</si>
  <si>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</si>
  <si>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</si>
  <si>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</si>
  <si>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</si>
  <si>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</si>
  <si>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</si>
  <si>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173-020</t>
  </si>
  <si>
    <t>173-040</t>
  </si>
  <si>
    <t>173-050</t>
  </si>
  <si>
    <t>173-070</t>
  </si>
  <si>
    <t>173-080</t>
  </si>
  <si>
    <t>173-090</t>
  </si>
  <si>
    <t>173-100</t>
  </si>
  <si>
    <t>173-110</t>
  </si>
  <si>
    <t>173-111</t>
  </si>
  <si>
    <t>173-120</t>
  </si>
  <si>
    <t>173-130</t>
  </si>
  <si>
    <t>173-132</t>
  </si>
  <si>
    <t>173-140</t>
  </si>
  <si>
    <t>173-160</t>
  </si>
  <si>
    <t>173-170</t>
  </si>
  <si>
    <t>173-181</t>
  </si>
  <si>
    <t>173-182</t>
  </si>
  <si>
    <t>173-190</t>
  </si>
  <si>
    <t>173-230</t>
  </si>
  <si>
    <t>173-240</t>
  </si>
  <si>
    <t>173-241</t>
  </si>
  <si>
    <t>173-250</t>
  </si>
  <si>
    <t>173-260</t>
  </si>
  <si>
    <t>173-290</t>
  </si>
  <si>
    <t>173-291</t>
  </si>
  <si>
    <t>173-292</t>
  </si>
  <si>
    <t>173-300</t>
  </si>
  <si>
    <t>173-320</t>
  </si>
  <si>
    <t>173-330</t>
  </si>
  <si>
    <t>173-340</t>
  </si>
  <si>
    <t>173-350</t>
  </si>
  <si>
    <t>173-360</t>
  </si>
  <si>
    <t>173-370</t>
  </si>
  <si>
    <t>173-380</t>
  </si>
  <si>
    <t>173-390</t>
  </si>
  <si>
    <t>173-400</t>
  </si>
  <si>
    <t>173-410</t>
  </si>
  <si>
    <t>173-421</t>
  </si>
  <si>
    <t>173-430</t>
  </si>
  <si>
    <t>173-440</t>
  </si>
  <si>
    <t>173-450</t>
  </si>
  <si>
    <t>173-470</t>
  </si>
  <si>
    <t>173-480</t>
  </si>
  <si>
    <t>173-490</t>
  </si>
  <si>
    <t>173-491</t>
  </si>
  <si>
    <t>173-500</t>
  </si>
  <si>
    <t>173-510</t>
  </si>
  <si>
    <t>173-530</t>
  </si>
  <si>
    <t>173-540</t>
  </si>
  <si>
    <t>173-550</t>
  </si>
  <si>
    <t>173-560</t>
  </si>
  <si>
    <t>173-570</t>
  </si>
  <si>
    <t>173-590</t>
  </si>
  <si>
    <t>173-600</t>
  </si>
  <si>
    <t>173-610</t>
  </si>
  <si>
    <t>173-620</t>
  </si>
  <si>
    <t>173-630</t>
  </si>
  <si>
    <t>173-640</t>
  </si>
  <si>
    <t>173-650</t>
  </si>
  <si>
    <t>173-670</t>
  </si>
  <si>
    <t>173-680</t>
  </si>
  <si>
    <t>173-681</t>
  </si>
  <si>
    <t>173-690</t>
  </si>
  <si>
    <t>173-700</t>
  </si>
  <si>
    <t>173-710</t>
  </si>
  <si>
    <t>173-720</t>
  </si>
  <si>
    <t>173-730</t>
  </si>
  <si>
    <t>173-740</t>
  </si>
  <si>
    <t>173-750</t>
  </si>
  <si>
    <t>173-760</t>
  </si>
  <si>
    <t>173-761</t>
  </si>
  <si>
    <t>173-770</t>
  </si>
  <si>
    <t>173-800</t>
  </si>
  <si>
    <t>173-810</t>
  </si>
  <si>
    <t>173-820</t>
  </si>
  <si>
    <t>173-821</t>
  </si>
  <si>
    <t>173-830</t>
  </si>
  <si>
    <t>173-840</t>
  </si>
  <si>
    <t>173-850</t>
  </si>
  <si>
    <t>173-860</t>
  </si>
  <si>
    <t>173-861</t>
  </si>
  <si>
    <t>173-862</t>
  </si>
  <si>
    <t>173-870</t>
  </si>
  <si>
    <t>173-890</t>
  </si>
  <si>
    <t>173-900</t>
  </si>
  <si>
    <t>173-910</t>
  </si>
  <si>
    <t>173-920</t>
  </si>
  <si>
    <t>173-930</t>
  </si>
  <si>
    <t>173-940</t>
  </si>
  <si>
    <t>173-960</t>
  </si>
  <si>
    <t>173-970</t>
  </si>
  <si>
    <t>173-980</t>
  </si>
  <si>
    <t>173-990</t>
  </si>
  <si>
    <t>173-995</t>
  </si>
  <si>
    <t>173-00A</t>
  </si>
  <si>
    <t>173-01C</t>
  </si>
  <si>
    <t>173-01F</t>
  </si>
  <si>
    <t>173-07A</t>
  </si>
  <si>
    <t>173-09B</t>
  </si>
  <si>
    <t>173-10A</t>
  </si>
  <si>
    <t>173-10B</t>
  </si>
  <si>
    <t>173-11A</t>
  </si>
  <si>
    <t>173-11B</t>
  </si>
  <si>
    <t>173-11C</t>
  </si>
  <si>
    <t>173-11K</t>
  </si>
  <si>
    <t>173-12A</t>
  </si>
  <si>
    <t>173-13A</t>
  </si>
  <si>
    <t>173-13B</t>
  </si>
  <si>
    <t>173-13C</t>
  </si>
  <si>
    <t>173-16B</t>
  </si>
  <si>
    <t>173-19B</t>
  </si>
  <si>
    <t>173-19C</t>
  </si>
  <si>
    <t>173-20A</t>
  </si>
  <si>
    <t>173-23A</t>
  </si>
  <si>
    <t>173-24N</t>
  </si>
  <si>
    <t>173-26B</t>
  </si>
  <si>
    <t>173-27A</t>
  </si>
  <si>
    <t>173-29A</t>
  </si>
  <si>
    <t>173-32A</t>
  </si>
  <si>
    <t>173-32D</t>
  </si>
  <si>
    <t>173-32L</t>
  </si>
  <si>
    <t>173-32N</t>
  </si>
  <si>
    <t>173-32S</t>
  </si>
  <si>
    <t>173-32T</t>
  </si>
  <si>
    <t>173-33A</t>
  </si>
  <si>
    <t>173-34B</t>
  </si>
  <si>
    <t>173-34D</t>
  </si>
  <si>
    <t>173-34G</t>
  </si>
  <si>
    <t>173-34H</t>
  </si>
  <si>
    <t>173-36B</t>
  </si>
  <si>
    <t>173-36C</t>
  </si>
  <si>
    <t>173-36F</t>
  </si>
  <si>
    <t>173-36G</t>
  </si>
  <si>
    <t>173-39A</t>
  </si>
  <si>
    <t>173-39B</t>
  </si>
  <si>
    <t>173-41C</t>
  </si>
  <si>
    <t>173-41D</t>
  </si>
  <si>
    <t>173-41F</t>
  </si>
  <si>
    <t>173-41H</t>
  </si>
  <si>
    <t>173-41K</t>
  </si>
  <si>
    <t>173-41N</t>
  </si>
  <si>
    <t>173-42A</t>
  </si>
  <si>
    <t>173-43D</t>
  </si>
  <si>
    <t>173-45A</t>
  </si>
  <si>
    <t>173-45B</t>
  </si>
  <si>
    <t>173-49B</t>
  </si>
  <si>
    <t>173-49E</t>
  </si>
  <si>
    <t>173-49F</t>
  </si>
  <si>
    <t>173-50A</t>
  </si>
  <si>
    <t>173-51A</t>
  </si>
  <si>
    <t>173-53B</t>
  </si>
  <si>
    <t>173-53C</t>
  </si>
  <si>
    <t>173-54A</t>
  </si>
  <si>
    <t>173-55A</t>
  </si>
  <si>
    <t>173-55B</t>
  </si>
  <si>
    <t>173-58B</t>
  </si>
  <si>
    <t>173-60B</t>
  </si>
  <si>
    <t>173-60D</t>
  </si>
  <si>
    <t>173-60F</t>
  </si>
  <si>
    <t>173-60G</t>
  </si>
  <si>
    <t>173-60I</t>
  </si>
  <si>
    <t>173-60L</t>
  </si>
  <si>
    <t>173-60M</t>
  </si>
  <si>
    <t>173-60Q</t>
  </si>
  <si>
    <t>173-60S</t>
  </si>
  <si>
    <t>173-60Y</t>
  </si>
  <si>
    <t>173-61J</t>
  </si>
  <si>
    <t>173-61K</t>
  </si>
  <si>
    <t>173-61N</t>
  </si>
  <si>
    <t>173-61Q</t>
  </si>
  <si>
    <t>173-61S</t>
  </si>
  <si>
    <t>173-61T</t>
  </si>
  <si>
    <t>173-61X</t>
  </si>
  <si>
    <t>173-62J</t>
  </si>
  <si>
    <t>173-63B</t>
  </si>
  <si>
    <t>173-63C</t>
  </si>
  <si>
    <t>173-65A</t>
  </si>
  <si>
    <t>173-65F</t>
  </si>
  <si>
    <t>173-65G</t>
  </si>
  <si>
    <t>173-65H</t>
  </si>
  <si>
    <t>173-66A</t>
  </si>
  <si>
    <t>173-68C</t>
  </si>
  <si>
    <t>173-69A</t>
  </si>
  <si>
    <t>173-73B</t>
  </si>
  <si>
    <t>173-76A</t>
  </si>
  <si>
    <t>173-81A</t>
  </si>
  <si>
    <t>173-87A</t>
  </si>
  <si>
    <t>173-88A</t>
  </si>
  <si>
    <t>173-90A</t>
  </si>
  <si>
    <t>173-90B</t>
  </si>
  <si>
    <t>173-90D</t>
  </si>
  <si>
    <t>173-92B</t>
  </si>
  <si>
    <t>173-92D</t>
  </si>
  <si>
    <t>173-92E</t>
  </si>
  <si>
    <t>173-92G</t>
  </si>
  <si>
    <t>173-92S</t>
  </si>
  <si>
    <t>173-92T</t>
  </si>
  <si>
    <t>173-92W</t>
  </si>
  <si>
    <t>173-92Y</t>
  </si>
  <si>
    <t>173-93J</t>
  </si>
  <si>
    <t>173-93N</t>
  </si>
  <si>
    <t>173-93Q</t>
  </si>
  <si>
    <t>173-93R</t>
  </si>
  <si>
    <t>173-94A</t>
  </si>
  <si>
    <t>173-95A</t>
  </si>
  <si>
    <t>173-96C</t>
  </si>
  <si>
    <t>173-96F</t>
  </si>
  <si>
    <t>173-98A</t>
  </si>
  <si>
    <t>173-98B</t>
  </si>
  <si>
    <t>173-94Z</t>
  </si>
  <si>
    <t>173-34Z</t>
  </si>
  <si>
    <t>173-65Z</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</si>
  <si>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</si>
  <si>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</si>
  <si>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</si>
  <si>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</si>
  <si>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</si>
  <si>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</si>
  <si>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</si>
  <si>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</si>
  <si>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</si>
  <si>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</si>
  <si>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</si>
  <si>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</si>
  <si>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</si>
  <si>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</si>
  <si>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</si>
  <si>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</si>
  <si>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</si>
  <si>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</si>
  <si>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</si>
  <si>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</si>
  <si>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</si>
  <si>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</si>
  <si>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</si>
  <si>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</si>
  <si>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</si>
  <si>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</si>
  <si>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</si>
  <si>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</si>
  <si>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</si>
  <si>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</si>
  <si>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</si>
  <si>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</si>
  <si>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</si>
  <si>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</si>
  <si>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</si>
  <si>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</si>
  <si>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</si>
  <si>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</si>
  <si>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</si>
  <si>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</si>
  <si>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</si>
  <si>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</si>
  <si>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</si>
  <si>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</si>
  <si>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</si>
  <si>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</si>
  <si>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</si>
  <si>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</si>
  <si>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</si>
  <si>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</si>
  <si>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</si>
  <si>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</si>
  <si>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</si>
  <si>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</si>
  <si>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</si>
  <si>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530-173</t>
  </si>
  <si>
    <t>540-173</t>
  </si>
  <si>
    <t>550-173</t>
  </si>
  <si>
    <t>560-173</t>
  </si>
  <si>
    <t>570-173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</si>
  <si>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</si>
  <si>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</si>
  <si>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</si>
  <si>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</si>
  <si>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</si>
  <si>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</si>
  <si>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</si>
  <si>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</si>
  <si>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</si>
  <si>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</si>
  <si>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</si>
  <si>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</si>
  <si>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</si>
  <si>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</si>
  <si>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</si>
  <si>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</si>
  <si>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</si>
  <si>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</si>
  <si>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</si>
  <si>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</si>
  <si>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</si>
  <si>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800-173</t>
  </si>
  <si>
    <t>810-173</t>
  </si>
  <si>
    <t>820-173</t>
  </si>
  <si>
    <t>821-173</t>
  </si>
  <si>
    <t>830-173</t>
  </si>
  <si>
    <t>840-173</t>
  </si>
  <si>
    <t>850-173</t>
  </si>
  <si>
    <t>860-173</t>
  </si>
  <si>
    <t>861-173</t>
  </si>
  <si>
    <t>862-173</t>
  </si>
  <si>
    <t>870-173</t>
  </si>
  <si>
    <t>890-173</t>
  </si>
  <si>
    <t>900-173</t>
  </si>
  <si>
    <t>910-173</t>
  </si>
  <si>
    <t>920-173</t>
  </si>
  <si>
    <t>930-173</t>
  </si>
  <si>
    <t>940-173</t>
  </si>
  <si>
    <t>960-173</t>
  </si>
  <si>
    <t>970-173</t>
  </si>
  <si>
    <t>980-173</t>
  </si>
  <si>
    <t>990-173</t>
  </si>
  <si>
    <t>995-173</t>
  </si>
  <si>
    <t>00A-173</t>
  </si>
  <si>
    <t>00B-173</t>
  </si>
  <si>
    <t>01C-173</t>
  </si>
  <si>
    <t>01F-173</t>
  </si>
  <si>
    <t>07A-173</t>
  </si>
  <si>
    <t>09B-173</t>
  </si>
  <si>
    <t>10A-173</t>
  </si>
  <si>
    <t>10B-173</t>
  </si>
  <si>
    <t>11A-173</t>
  </si>
  <si>
    <t>11B-173</t>
  </si>
  <si>
    <t>11C-173</t>
  </si>
  <si>
    <t>11D-173</t>
  </si>
  <si>
    <t>11K-173</t>
  </si>
  <si>
    <t>12A-173</t>
  </si>
  <si>
    <t>13A-173</t>
  </si>
  <si>
    <t>13B-173</t>
  </si>
  <si>
    <t>13C-173</t>
  </si>
  <si>
    <t>13D-173</t>
  </si>
  <si>
    <t>16B-173</t>
  </si>
  <si>
    <t>19B-173</t>
  </si>
  <si>
    <t>19C-173</t>
  </si>
  <si>
    <t>20A-173</t>
  </si>
  <si>
    <t>23A-173</t>
  </si>
  <si>
    <t>24N-173</t>
  </si>
  <si>
    <t>26B-173</t>
  </si>
  <si>
    <t>27A-173</t>
  </si>
  <si>
    <t>29A-173</t>
  </si>
  <si>
    <t>32A-173</t>
  </si>
  <si>
    <t>32D-173</t>
  </si>
  <si>
    <t>32L-173</t>
  </si>
  <si>
    <t>32M-173</t>
  </si>
  <si>
    <t>32N-173</t>
  </si>
  <si>
    <t>32Q-173</t>
  </si>
  <si>
    <t>32S-173</t>
  </si>
  <si>
    <t>32T-173</t>
  </si>
  <si>
    <t>33A-173</t>
  </si>
  <si>
    <t>34B-173</t>
  </si>
  <si>
    <t>34D-173</t>
  </si>
  <si>
    <t>34G-173</t>
  </si>
  <si>
    <t>34H-173</t>
  </si>
  <si>
    <t>36B-173</t>
  </si>
  <si>
    <t>36C-173</t>
  </si>
  <si>
    <t>36F-173</t>
  </si>
  <si>
    <t>36G-173</t>
  </si>
  <si>
    <t>39A-173</t>
  </si>
  <si>
    <t>39B-173</t>
  </si>
  <si>
    <t>41C-173</t>
  </si>
  <si>
    <t>41D-173</t>
  </si>
  <si>
    <t>41F-173</t>
  </si>
  <si>
    <t>41H-173</t>
  </si>
  <si>
    <t>41K-173</t>
  </si>
  <si>
    <t>41N-173</t>
  </si>
  <si>
    <t>42A-173</t>
  </si>
  <si>
    <t>43D-173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</si>
  <si>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</si>
  <si>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</si>
  <si>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</si>
  <si>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</si>
  <si>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</si>
  <si>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</si>
  <si>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</si>
  <si>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</si>
  <si>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</si>
  <si>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</si>
  <si>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</si>
  <si>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</si>
  <si>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</si>
  <si>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</si>
  <si>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</si>
  <si>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</si>
  <si>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</si>
  <si>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</si>
  <si>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</si>
  <si>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</si>
  <si>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60K-173</t>
  </si>
  <si>
    <t>60L-173</t>
  </si>
  <si>
    <t>60M-173</t>
  </si>
  <si>
    <t>60Q-173</t>
  </si>
  <si>
    <t>60S-173</t>
  </si>
  <si>
    <t>60Y-173</t>
  </si>
  <si>
    <t>61J-173</t>
  </si>
  <si>
    <t>61K-173</t>
  </si>
  <si>
    <t>61N-173</t>
  </si>
  <si>
    <t>61Q-173</t>
  </si>
  <si>
    <t>61S-173</t>
  </si>
  <si>
    <t>61T-173</t>
  </si>
  <si>
    <t>61W-173</t>
  </si>
  <si>
    <t>61X-173</t>
  </si>
  <si>
    <t>62K-173</t>
  </si>
  <si>
    <t>62J-173</t>
  </si>
  <si>
    <t>63B-173</t>
  </si>
  <si>
    <t>63C-173</t>
  </si>
  <si>
    <t>65A-173</t>
  </si>
  <si>
    <t>65F-173</t>
  </si>
  <si>
    <t>65G-173</t>
  </si>
  <si>
    <t>65H-173</t>
  </si>
  <si>
    <t>66A-173</t>
  </si>
  <si>
    <t>68C-173</t>
  </si>
  <si>
    <t>69A-173</t>
  </si>
  <si>
    <t>73B-173</t>
  </si>
  <si>
    <t>76A-173</t>
  </si>
  <si>
    <t>81A-173</t>
  </si>
  <si>
    <t>81B-173</t>
  </si>
  <si>
    <t>84B-173</t>
  </si>
  <si>
    <t>87A-173</t>
  </si>
  <si>
    <t>88A-173</t>
  </si>
  <si>
    <t>90A-173</t>
  </si>
  <si>
    <t>90B-173</t>
  </si>
  <si>
    <t>90C-173</t>
  </si>
  <si>
    <t>90D-173</t>
  </si>
  <si>
    <t>91B-173</t>
  </si>
  <si>
    <t>92B-173</t>
  </si>
  <si>
    <t>92D-173</t>
  </si>
  <si>
    <t>92E-173</t>
  </si>
  <si>
    <t>92G-173</t>
  </si>
  <si>
    <t>92S-173</t>
  </si>
  <si>
    <t>92T-173</t>
  </si>
  <si>
    <t>92W-173</t>
  </si>
  <si>
    <t>92Y-173</t>
  </si>
  <si>
    <t>93A-173</t>
  </si>
  <si>
    <t>93J-173</t>
  </si>
  <si>
    <t>93N-173</t>
  </si>
  <si>
    <t>93P-173</t>
  </si>
  <si>
    <t>93Q-173</t>
  </si>
  <si>
    <t>93R-173</t>
  </si>
  <si>
    <t>93T-173</t>
  </si>
  <si>
    <t>94A-173</t>
  </si>
  <si>
    <t>95A-173</t>
  </si>
  <si>
    <t>96C-173</t>
  </si>
  <si>
    <t>96F-173</t>
  </si>
  <si>
    <t>98A-173</t>
  </si>
  <si>
    <t>98B-173</t>
  </si>
  <si>
    <t>94Z-173</t>
  </si>
  <si>
    <t>34Z-173</t>
  </si>
  <si>
    <t>65Z-173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</si>
  <si>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</si>
  <si>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</si>
  <si>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</si>
  <si>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</si>
  <si>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</si>
  <si>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</si>
  <si>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</si>
  <si>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</si>
  <si>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</si>
  <si>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</si>
  <si>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</si>
  <si>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</si>
  <si>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</si>
  <si>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</si>
  <si>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</si>
  <si>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</si>
  <si>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</si>
  <si>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</si>
  <si>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</si>
  <si>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</si>
  <si>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</si>
  <si>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</si>
  <si>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</si>
  <si>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</si>
  <si>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182-45A</t>
  </si>
  <si>
    <t>182-45B</t>
  </si>
  <si>
    <t>182-49E</t>
  </si>
  <si>
    <t>182-49F</t>
  </si>
  <si>
    <t>182-50A</t>
  </si>
  <si>
    <t>182-50Z</t>
  </si>
  <si>
    <t>182-51B</t>
  </si>
  <si>
    <t>182-53B</t>
  </si>
  <si>
    <t>182-55A</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</si>
  <si>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</si>
  <si>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</si>
  <si>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</si>
  <si>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</si>
  <si>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</si>
  <si>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</si>
  <si>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</si>
  <si>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</si>
  <si>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</si>
  <si>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</si>
  <si>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</si>
  <si>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</si>
  <si>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</si>
  <si>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</si>
  <si>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</si>
  <si>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</si>
  <si>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</si>
  <si>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</si>
  <si>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</si>
  <si>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</si>
  <si>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</si>
  <si>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</si>
  <si>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</si>
  <si>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</si>
  <si>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</si>
  <si>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</si>
  <si>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</si>
  <si>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</si>
  <si>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</si>
  <si>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</si>
  <si>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</si>
  <si>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</si>
  <si>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</si>
  <si>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</si>
  <si>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</si>
  <si>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</si>
  <si>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</si>
  <si>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</si>
  <si>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</si>
  <si>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</si>
  <si>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</si>
  <si>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</si>
  <si>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</si>
  <si>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</si>
  <si>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</si>
  <si>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</si>
  <si>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</si>
  <si>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</si>
  <si>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</si>
  <si>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</si>
  <si>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</si>
  <si>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</si>
  <si>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</si>
  <si>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</si>
  <si>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</si>
  <si>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</si>
  <si>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</si>
  <si>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</si>
  <si>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</si>
  <si>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</si>
  <si>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</si>
  <si>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</si>
  <si>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</si>
  <si>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</si>
  <si>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</si>
  <si>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</si>
  <si>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</si>
  <si>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</si>
  <si>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45A-182</t>
  </si>
  <si>
    <t>45B-182</t>
  </si>
  <si>
    <t>49E-182</t>
  </si>
  <si>
    <t>49F-182</t>
  </si>
  <si>
    <t>50A-182</t>
  </si>
  <si>
    <t>50Z-182</t>
  </si>
  <si>
    <t>51B-182</t>
  </si>
  <si>
    <t>53B-182</t>
  </si>
  <si>
    <t>55A-182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</si>
  <si>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</si>
  <si>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</si>
  <si>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</si>
  <si>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</si>
  <si>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</si>
  <si>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</si>
  <si>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</si>
  <si>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</si>
  <si>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</si>
  <si>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</si>
  <si>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</si>
  <si>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</si>
  <si>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</si>
  <si>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</si>
  <si>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</si>
  <si>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</si>
  <si>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</si>
  <si>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</si>
  <si>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</si>
  <si>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</si>
  <si>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</si>
  <si>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</si>
  <si>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</si>
  <si>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</si>
  <si>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</si>
  <si>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</si>
  <si>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</si>
  <si>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</si>
  <si>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</si>
  <si>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</si>
  <si>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</si>
  <si>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</si>
  <si>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</si>
  <si>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</si>
  <si>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</si>
  <si>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</si>
  <si>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</si>
  <si>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</si>
  <si>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</si>
  <si>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</si>
  <si>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</si>
  <si>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</si>
  <si>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</si>
  <si>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</si>
  <si>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</si>
  <si>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</si>
  <si>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</si>
  <si>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</si>
  <si>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</si>
  <si>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</si>
  <si>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</si>
  <si>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</si>
  <si>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</si>
  <si>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</si>
  <si>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</si>
  <si>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</si>
  <si>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</si>
  <si>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</si>
  <si>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</si>
  <si>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</si>
  <si>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</si>
  <si>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</si>
  <si>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</si>
  <si>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</si>
  <si>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</si>
  <si>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</si>
  <si>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</si>
  <si>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</si>
  <si>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</si>
  <si>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</si>
  <si>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</si>
  <si>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</si>
  <si>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</si>
  <si>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</si>
  <si>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</si>
  <si>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</si>
  <si>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</si>
  <si>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</si>
  <si>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</si>
  <si>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</si>
  <si>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</si>
  <si>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</si>
  <si>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</si>
  <si>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</si>
  <si>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</si>
  <si>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</si>
  <si>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</si>
  <si>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</si>
  <si>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</si>
  <si>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</si>
  <si>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</si>
  <si>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</si>
  <si>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</si>
  <si>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</si>
  <si>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</si>
  <si>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</si>
  <si>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</si>
  <si>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</si>
  <si>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</si>
  <si>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</si>
  <si>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</si>
  <si>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</si>
  <si>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</si>
  <si>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</si>
  <si>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</si>
  <si>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</si>
  <si>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</si>
  <si>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</si>
  <si>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</si>
  <si>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</si>
  <si>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</si>
  <si>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</si>
  <si>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</si>
  <si>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</si>
  <si>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</si>
  <si>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</si>
  <si>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</si>
  <si>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</si>
  <si>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</si>
  <si>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</si>
  <si>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</si>
  <si>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</si>
  <si>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</si>
  <si>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</si>
  <si>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</si>
  <si>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</si>
  <si>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</si>
  <si>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</si>
  <si>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</si>
  <si>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</si>
  <si>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</si>
  <si>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</si>
  <si>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</si>
  <si>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</si>
  <si>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</si>
  <si>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</si>
  <si>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</si>
  <si>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</si>
  <si>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</si>
  <si>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</si>
  <si>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</si>
  <si>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</si>
  <si>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</si>
  <si>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</si>
  <si>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</si>
  <si>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</si>
  <si>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</si>
  <si>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</si>
  <si>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</si>
  <si>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</si>
  <si>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</si>
  <si>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</si>
  <si>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</si>
  <si>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</si>
  <si>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</si>
  <si>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</si>
  <si>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</si>
  <si>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</si>
  <si>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</si>
  <si>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</si>
  <si>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</si>
  <si>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</si>
  <si>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</si>
  <si>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</si>
  <si>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</si>
  <si>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</si>
  <si>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</si>
  <si>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</si>
  <si>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</si>
  <si>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</si>
  <si>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</si>
  <si>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</si>
  <si>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</si>
  <si>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</si>
  <si>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</si>
  <si>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</si>
  <si>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</si>
  <si>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</si>
  <si>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</si>
  <si>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</si>
  <si>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</si>
  <si>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</si>
  <si>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</si>
  <si>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</si>
  <si>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</si>
  <si>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</si>
  <si>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</si>
  <si>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</si>
  <si>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</si>
  <si>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</si>
  <si>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</si>
  <si>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</si>
  <si>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</si>
  <si>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</si>
  <si>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</si>
  <si>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</si>
  <si>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</si>
  <si>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</si>
  <si>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</si>
  <si>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</si>
  <si>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</si>
  <si>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</si>
  <si>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</si>
  <si>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</si>
  <si>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</si>
  <si>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</si>
  <si>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</si>
  <si>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</si>
  <si>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</si>
  <si>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</si>
  <si>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</si>
  <si>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</si>
  <si>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</si>
  <si>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</si>
  <si>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</si>
  <si>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</si>
  <si>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</si>
  <si>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</si>
  <si>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</si>
  <si>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</si>
  <si>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</si>
  <si>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</si>
  <si>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</si>
  <si>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</si>
  <si>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</si>
  <si>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</si>
  <si>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</si>
  <si>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</si>
  <si>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</si>
  <si>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</si>
  <si>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</si>
  <si>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</si>
  <si>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</si>
  <si>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</si>
  <si>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</si>
  <si>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</si>
  <si>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</si>
  <si>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</si>
  <si>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</si>
  <si>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</si>
  <si>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</si>
  <si>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</si>
  <si>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</si>
  <si>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</si>
  <si>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</si>
  <si>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</si>
  <si>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</si>
  <si>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</si>
  <si>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</si>
  <si>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</si>
  <si>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</si>
  <si>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</si>
  <si>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</si>
  <si>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</si>
  <si>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</si>
  <si>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</si>
  <si>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</si>
  <si>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</si>
  <si>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</si>
  <si>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</si>
  <si>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</si>
  <si>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</si>
  <si>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</si>
  <si>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</si>
  <si>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</si>
  <si>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</si>
  <si>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</si>
  <si>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</si>
  <si>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</si>
  <si>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</si>
  <si>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</si>
  <si>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</si>
  <si>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</si>
  <si>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</si>
  <si>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</si>
  <si>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</si>
  <si>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</si>
  <si>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</si>
  <si>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</si>
  <si>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</si>
  <si>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</si>
  <si>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</si>
  <si>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</si>
  <si>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</si>
  <si>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</si>
  <si>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</si>
  <si>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</si>
  <si>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</si>
  <si>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</si>
  <si>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</si>
  <si>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</si>
  <si>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</si>
  <si>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</si>
  <si>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</si>
  <si>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</si>
  <si>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</si>
  <si>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</si>
  <si>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</si>
  <si>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</si>
  <si>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</si>
  <si>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</si>
  <si>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</si>
  <si>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</si>
  <si>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</si>
  <si>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</si>
  <si>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</si>
  <si>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</si>
  <si>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</si>
  <si>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</si>
  <si>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</si>
  <si>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</si>
  <si>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</si>
  <si>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</si>
  <si>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</si>
  <si>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</si>
  <si>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</si>
  <si>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</si>
  <si>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</si>
  <si>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</si>
  <si>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</si>
  <si>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</si>
  <si>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</si>
  <si>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</si>
  <si>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</si>
  <si>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</si>
  <si>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</si>
  <si>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</si>
  <si>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</si>
  <si>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</si>
  <si>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</si>
  <si>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</si>
  <si>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</si>
  <si>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</si>
  <si>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</si>
  <si>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</si>
  <si>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</si>
  <si>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</si>
  <si>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</si>
  <si>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</si>
  <si>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</si>
  <si>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</si>
  <si>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</si>
  <si>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</si>
  <si>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</si>
  <si>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</si>
  <si>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</si>
  <si>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</si>
  <si>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</si>
  <si>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</si>
  <si>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</si>
  <si>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</si>
  <si>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</si>
  <si>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</si>
  <si>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</si>
  <si>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</si>
  <si>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</si>
  <si>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</si>
  <si>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</si>
  <si>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</si>
  <si>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</si>
  <si>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</si>
  <si>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</si>
  <si>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</si>
  <si>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</si>
  <si>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</si>
  <si>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</si>
  <si>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</si>
  <si>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</si>
  <si>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</si>
  <si>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</si>
  <si>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</si>
  <si>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</si>
  <si>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</si>
  <si>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</si>
  <si>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</si>
  <si>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</si>
  <si>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</si>
  <si>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</si>
  <si>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</si>
  <si>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</si>
  <si>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</si>
  <si>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</si>
  <si>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</si>
  <si>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</si>
  <si>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</si>
  <si>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</si>
  <si>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</si>
  <si>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</si>
  <si>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</si>
  <si>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</si>
  <si>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</si>
  <si>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</si>
  <si>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</si>
  <si>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</si>
  <si>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</si>
  <si>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</si>
  <si>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</si>
  <si>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</si>
  <si>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</si>
  <si>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</si>
  <si>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</si>
  <si>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</si>
  <si>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</si>
  <si>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</si>
  <si>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</si>
  <si>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</si>
  <si>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</si>
  <si>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</si>
  <si>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</si>
  <si>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</si>
  <si>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</si>
  <si>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</si>
  <si>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</si>
  <si>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</si>
  <si>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</si>
  <si>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</si>
  <si>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</si>
  <si>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</si>
  <si>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</si>
  <si>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</si>
  <si>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</si>
  <si>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</si>
  <si>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</si>
  <si>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</si>
  <si>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</si>
  <si>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</si>
  <si>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</si>
  <si>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</si>
  <si>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</si>
  <si>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</si>
  <si>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</si>
  <si>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</si>
  <si>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</si>
  <si>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</si>
  <si>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</si>
  <si>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</si>
  <si>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</si>
  <si>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</si>
  <si>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</si>
  <si>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</si>
  <si>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</si>
  <si>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</si>
  <si>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</si>
  <si>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</si>
  <si>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</si>
  <si>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</si>
  <si>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</si>
  <si>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</si>
  <si>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</si>
  <si>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</si>
  <si>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</si>
  <si>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</si>
  <si>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</si>
  <si>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</si>
  <si>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</si>
  <si>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</si>
  <si>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</si>
  <si>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</si>
  <si>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</si>
  <si>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</si>
  <si>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</si>
  <si>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</si>
  <si>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</si>
  <si>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</si>
  <si>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</si>
  <si>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</si>
  <si>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</si>
  <si>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</si>
  <si>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</si>
  <si>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</si>
  <si>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</si>
  <si>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</si>
  <si>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</si>
  <si>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</si>
  <si>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</si>
  <si>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</si>
  <si>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</si>
  <si>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</si>
  <si>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</si>
  <si>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</si>
  <si>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</si>
  <si>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</si>
  <si>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</si>
  <si>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</si>
  <si>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</si>
  <si>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</si>
  <si>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</si>
  <si>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</si>
  <si>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</si>
  <si>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</si>
  <si>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</si>
  <si>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</si>
  <si>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</si>
  <si>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</si>
  <si>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</si>
  <si>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</si>
  <si>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</si>
  <si>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</si>
  <si>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</si>
  <si>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</si>
  <si>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</si>
  <si>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</si>
  <si>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</si>
  <si>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</si>
  <si>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</si>
  <si>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</si>
  <si>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</si>
  <si>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</si>
  <si>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</si>
  <si>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</si>
  <si>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</si>
  <si>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</si>
  <si>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</si>
  <si>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</si>
  <si>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</si>
  <si>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</si>
  <si>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</si>
  <si>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</si>
  <si>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</si>
  <si>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</si>
  <si>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</si>
  <si>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</si>
  <si>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</si>
  <si>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</si>
  <si>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</si>
  <si>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</si>
  <si>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</si>
  <si>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</si>
  <si>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</si>
  <si>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</si>
  <si>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</si>
  <si>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</si>
  <si>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</si>
  <si>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</si>
  <si>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</si>
  <si>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</si>
  <si>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</si>
  <si>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</si>
  <si>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</si>
  <si>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</si>
  <si>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</si>
  <si>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</si>
  <si>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</si>
  <si>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</si>
  <si>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</si>
  <si>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</si>
  <si>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</si>
  <si>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</si>
  <si>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</si>
  <si>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</si>
  <si>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</si>
  <si>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</si>
  <si>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</si>
  <si>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</si>
  <si>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</si>
  <si>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</si>
  <si>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</si>
  <si>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</si>
  <si>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</si>
  <si>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</si>
  <si>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</si>
  <si>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</si>
  <si>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</si>
  <si>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</si>
  <si>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</si>
  <si>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</si>
  <si>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</si>
  <si>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</si>
  <si>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</si>
  <si>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</si>
  <si>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</si>
  <si>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</si>
  <si>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</si>
  <si>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</si>
  <si>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</si>
  <si>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</si>
  <si>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</si>
  <si>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</si>
  <si>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</si>
  <si>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</si>
  <si>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</si>
  <si>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</si>
  <si>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</si>
  <si>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</si>
  <si>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</si>
  <si>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</si>
  <si>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</si>
  <si>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</si>
  <si>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</si>
  <si>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</si>
  <si>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</si>
  <si>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</si>
  <si>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</si>
  <si>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</si>
  <si>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</si>
  <si>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</si>
  <si>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</si>
  <si>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</si>
  <si>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</si>
  <si>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</si>
  <si>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</si>
  <si>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</si>
  <si>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</si>
  <si>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</si>
  <si>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</si>
  <si>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</si>
  <si>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</si>
  <si>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</si>
  <si>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</si>
  <si>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</si>
  <si>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</si>
  <si>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</si>
  <si>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</si>
  <si>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</si>
  <si>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</si>
  <si>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</si>
  <si>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</si>
  <si>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</si>
  <si>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</si>
  <si>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</si>
  <si>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</si>
  <si>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</si>
  <si>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</si>
  <si>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</si>
  <si>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</si>
  <si>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</si>
  <si>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</si>
  <si>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</si>
  <si>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</si>
  <si>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</si>
  <si>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</si>
  <si>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</si>
  <si>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</si>
  <si>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</si>
  <si>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</si>
  <si>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</si>
  <si>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</si>
  <si>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</si>
  <si>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</si>
  <si>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</si>
  <si>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</si>
  <si>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</si>
  <si>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</si>
  <si>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</si>
  <si>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</si>
  <si>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</si>
  <si>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</si>
  <si>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</si>
  <si>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</si>
  <si>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</si>
  <si>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</si>
  <si>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</si>
  <si>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</si>
  <si>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</si>
  <si>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</si>
  <si>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</si>
  <si>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</si>
  <si>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</si>
  <si>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</si>
  <si>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</si>
  <si>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</si>
  <si>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</si>
  <si>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</si>
  <si>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</si>
  <si>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</si>
  <si>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</si>
  <si>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</si>
  <si>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</si>
  <si>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</si>
  <si>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</si>
  <si>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</si>
  <si>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</si>
  <si>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</si>
  <si>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</si>
  <si>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</si>
  <si>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</si>
  <si>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</si>
  <si>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</si>
  <si>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</si>
  <si>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</si>
  <si>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</si>
  <si>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</si>
  <si>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</si>
  <si>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</si>
  <si>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</si>
  <si>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</si>
  <si>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</si>
  <si>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</si>
  <si>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</si>
  <si>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</si>
  <si>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</si>
  <si>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</si>
  <si>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</si>
  <si>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</si>
  <si>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</si>
  <si>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</si>
  <si>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</si>
  <si>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</si>
  <si>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</si>
  <si>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</si>
  <si>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</si>
  <si>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</si>
  <si>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</si>
  <si>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</si>
  <si>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</si>
  <si>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</si>
  <si>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</si>
  <si>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</si>
  <si>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</si>
  <si>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</si>
  <si>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</si>
  <si>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</si>
  <si>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</si>
  <si>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</si>
  <si>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</si>
  <si>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</si>
  <si>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</si>
  <si>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</si>
  <si>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</si>
  <si>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</si>
  <si>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</si>
  <si>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</si>
  <si>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</si>
  <si>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</si>
  <si>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</si>
  <si>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</si>
  <si>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</si>
  <si>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</si>
  <si>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</si>
  <si>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</si>
  <si>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</si>
  <si>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</si>
  <si>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</si>
  <si>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</si>
  <si>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</si>
  <si>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</si>
  <si>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</si>
  <si>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</si>
  <si>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</si>
  <si>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</si>
  <si>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</si>
  <si>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</si>
  <si>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</si>
  <si>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</si>
  <si>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</si>
  <si>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</si>
  <si>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</si>
  <si>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</si>
  <si>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</si>
  <si>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</si>
  <si>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</si>
  <si>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</si>
  <si>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</si>
  <si>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</si>
  <si>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</si>
  <si>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</si>
  <si>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</si>
  <si>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</si>
  <si>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</si>
  <si>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</si>
  <si>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</si>
  <si>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</si>
  <si>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</si>
  <si>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</si>
  <si>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</si>
  <si>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</si>
  <si>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</si>
  <si>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</si>
  <si>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</si>
  <si>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</si>
  <si>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</si>
  <si>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</si>
  <si>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</si>
  <si>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</si>
  <si>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</si>
  <si>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</si>
  <si>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</si>
  <si>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</si>
  <si>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</si>
  <si>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</si>
  <si>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</si>
  <si>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</si>
  <si>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</si>
  <si>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</si>
  <si>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</si>
  <si>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</si>
  <si>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</si>
  <si>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</si>
  <si>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</si>
  <si>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</si>
  <si>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</si>
  <si>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</si>
  <si>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</si>
  <si>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</si>
  <si>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</si>
  <si>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</si>
  <si>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</si>
  <si>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</si>
  <si>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</si>
  <si>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</si>
  <si>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</si>
  <si>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</si>
  <si>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</si>
  <si>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</si>
  <si>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</si>
  <si>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</si>
  <si>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</si>
  <si>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</si>
  <si>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</si>
  <si>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</si>
  <si>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</si>
  <si>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</si>
  <si>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</si>
  <si>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</si>
  <si>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</si>
  <si>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</si>
  <si>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</si>
  <si>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</si>
  <si>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</si>
  <si>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</si>
  <si>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</si>
  <si>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</si>
  <si>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</si>
  <si>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</si>
  <si>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</si>
  <si>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</si>
  <si>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</si>
  <si>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</si>
  <si>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</si>
  <si>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</si>
  <si>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</si>
  <si>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</si>
  <si>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</si>
  <si>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</si>
  <si>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</si>
  <si>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</si>
  <si>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</si>
  <si>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</si>
  <si>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</si>
  <si>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</si>
  <si>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</si>
  <si>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</si>
  <si>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</si>
  <si>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</si>
  <si>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</si>
  <si>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</si>
  <si>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</si>
  <si>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</si>
  <si>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</si>
  <si>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</si>
  <si>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</si>
  <si>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</si>
  <si>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</si>
  <si>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</si>
  <si>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</si>
  <si>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</si>
  <si>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</si>
  <si>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</si>
  <si>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</si>
  <si>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</si>
  <si>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</si>
  <si>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</si>
  <si>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</si>
  <si>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</si>
  <si>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</si>
  <si>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</si>
  <si>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</si>
  <si>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</si>
  <si>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</si>
  <si>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</si>
  <si>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</si>
  <si>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</si>
  <si>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</si>
  <si>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</si>
  <si>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</si>
  <si>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</si>
  <si>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</si>
  <si>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</si>
  <si>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</si>
  <si>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</si>
  <si>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</si>
  <si>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</si>
  <si>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</si>
  <si>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</si>
  <si>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</si>
  <si>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</si>
  <si>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</si>
  <si>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</si>
  <si>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</si>
  <si>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</si>
  <si>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</si>
  <si>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</si>
  <si>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</si>
  <si>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</si>
  <si>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</si>
  <si>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</si>
  <si>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</si>
  <si>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</si>
  <si>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</si>
  <si>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</si>
  <si>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</si>
  <si>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</si>
  <si>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</si>
  <si>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</si>
  <si>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</si>
  <si>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</si>
  <si>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</si>
  <si>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</si>
  <si>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</si>
  <si>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</si>
  <si>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</si>
  <si>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</si>
  <si>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</si>
  <si>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</si>
  <si>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</si>
  <si>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</si>
  <si>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</si>
  <si>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</si>
  <si>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</si>
  <si>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</si>
  <si>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</si>
  <si>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</si>
  <si>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</si>
  <si>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</si>
  <si>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</si>
  <si>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</si>
  <si>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</si>
  <si>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</si>
  <si>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</si>
  <si>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</si>
  <si>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</si>
  <si>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</si>
  <si>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</si>
  <si>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</si>
  <si>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</si>
  <si>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</si>
  <si>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</si>
  <si>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</si>
  <si>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</si>
  <si>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</si>
  <si>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</si>
  <si>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</si>
  <si>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</si>
  <si>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</si>
  <si>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</si>
  <si>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</si>
  <si>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</si>
  <si>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</si>
  <si>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</si>
  <si>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</si>
  <si>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</si>
  <si>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</si>
  <si>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</si>
  <si>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</si>
  <si>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</si>
  <si>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</si>
  <si>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</si>
  <si>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</si>
  <si>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</si>
  <si>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</si>
  <si>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</si>
  <si>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</si>
  <si>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</si>
  <si>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</si>
  <si>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</si>
  <si>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</si>
  <si>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</si>
  <si>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</si>
  <si>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</si>
  <si>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</si>
  <si>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</si>
  <si>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</si>
  <si>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</si>
  <si>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</si>
  <si>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</si>
  <si>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</si>
  <si>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</si>
  <si>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</si>
  <si>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</si>
  <si>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</si>
  <si>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</si>
  <si>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</si>
  <si>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</si>
  <si>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</si>
  <si>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</si>
  <si>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</si>
  <si>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</si>
  <si>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</si>
  <si>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</si>
  <si>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</si>
  <si>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</si>
  <si>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</si>
  <si>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</si>
  <si>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</si>
  <si>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</si>
  <si>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</si>
  <si>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</si>
  <si>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</si>
  <si>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</si>
  <si>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</si>
  <si>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</si>
  <si>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</si>
  <si>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</si>
  <si>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</si>
  <si>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</si>
  <si>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</si>
  <si>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</si>
  <si>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</si>
  <si>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</si>
  <si>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</si>
  <si>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</si>
  <si>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</si>
  <si>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</si>
  <si>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</si>
  <si>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</si>
  <si>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</si>
  <si>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</si>
  <si>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</si>
  <si>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</si>
  <si>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</si>
  <si>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</si>
  <si>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</si>
  <si>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</si>
  <si>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</si>
  <si>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</si>
  <si>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</si>
  <si>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</si>
  <si>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</si>
  <si>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</si>
  <si>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</si>
  <si>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</si>
  <si>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</si>
  <si>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</si>
  <si>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</si>
  <si>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</si>
  <si>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</si>
  <si>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</si>
  <si>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</si>
  <si>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</si>
  <si>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</si>
  <si>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</si>
  <si>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</si>
  <si>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</si>
  <si>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</si>
  <si>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</si>
  <si>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</si>
  <si>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</si>
  <si>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</si>
  <si>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</si>
  <si>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</si>
  <si>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</si>
  <si>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</si>
  <si>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</si>
  <si>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</si>
  <si>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</si>
  <si>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</si>
  <si>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</si>
  <si>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</si>
  <si>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</si>
  <si>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</si>
  <si>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</si>
  <si>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</si>
  <si>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</si>
  <si>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</si>
  <si>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</si>
  <si>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</si>
  <si>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</si>
  <si>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</si>
  <si>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</si>
  <si>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</si>
  <si>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</si>
  <si>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</si>
  <si>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</si>
  <si>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</si>
  <si>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</si>
  <si>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</si>
  <si>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</si>
  <si>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</si>
  <si>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</si>
  <si>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</si>
  <si>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</si>
  <si>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</si>
  <si>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</si>
  <si>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</si>
  <si>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</si>
  <si>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</si>
  <si>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</si>
  <si>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</si>
  <si>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</si>
  <si>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</si>
  <si>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</si>
  <si>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</si>
  <si>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</si>
  <si>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</si>
  <si>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</si>
  <si>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</si>
  <si>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</si>
  <si>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</si>
  <si>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</si>
  <si>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</si>
  <si>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</si>
  <si>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</si>
  <si>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</si>
  <si>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</si>
  <si>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</si>
  <si>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</si>
  <si>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</si>
  <si>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</si>
  <si>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</si>
  <si>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</si>
  <si>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</si>
  <si>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</si>
  <si>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</si>
  <si>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</si>
  <si>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</si>
  <si>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</si>
  <si>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</si>
  <si>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</si>
  <si>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</si>
  <si>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</si>
  <si>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</si>
  <si>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</si>
  <si>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</si>
  <si>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</si>
  <si>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</si>
  <si>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</si>
  <si>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</si>
  <si>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</si>
  <si>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</si>
  <si>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</si>
  <si>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</si>
  <si>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</si>
  <si>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</si>
  <si>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</si>
  <si>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</si>
  <si>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</si>
  <si>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</si>
  <si>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</si>
  <si>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</si>
  <si>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</si>
  <si>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</si>
  <si>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</si>
  <si>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</si>
  <si>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</si>
  <si>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</si>
  <si>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</si>
  <si>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</si>
  <si>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</si>
  <si>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</si>
  <si>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</si>
  <si>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</si>
  <si>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</si>
  <si>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</si>
  <si>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</si>
  <si>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</si>
  <si>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</si>
  <si>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</si>
  <si>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</si>
  <si>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</si>
  <si>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</si>
  <si>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</si>
  <si>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</si>
  <si>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</si>
  <si>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</si>
  <si>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</si>
  <si>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</si>
  <si>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</si>
  <si>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</si>
  <si>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</si>
  <si>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</si>
  <si>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</si>
  <si>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</si>
  <si>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</si>
  <si>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</si>
  <si>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</si>
  <si>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</si>
  <si>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</si>
  <si>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</si>
  <si>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</si>
  <si>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</si>
  <si>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</si>
  <si>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</si>
  <si>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</si>
  <si>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</si>
  <si>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</si>
  <si>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</si>
  <si>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</si>
  <si>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</si>
  <si>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</si>
  <si>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</si>
  <si>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</si>
  <si>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</si>
  <si>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</si>
  <si>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</si>
  <si>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</si>
  <si>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</si>
  <si>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</si>
  <si>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</si>
  <si>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</si>
  <si>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</si>
  <si>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</si>
  <si>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</si>
  <si>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</si>
  <si>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</si>
  <si>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</si>
  <si>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</si>
  <si>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</si>
  <si>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</si>
  <si>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</si>
  <si>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</si>
  <si>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</si>
  <si>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</si>
  <si>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</si>
  <si>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</si>
  <si>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</si>
  <si>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</si>
  <si>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</si>
  <si>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</si>
  <si>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</si>
  <si>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</si>
  <si>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</si>
  <si>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</si>
  <si>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</si>
  <si>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</si>
  <si>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</si>
  <si>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</si>
  <si>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</si>
  <si>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</si>
  <si>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</si>
  <si>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</si>
  <si>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</si>
  <si>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</si>
  <si>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</si>
  <si>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</si>
  <si>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</si>
  <si>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</si>
  <si>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</si>
  <si>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</si>
  <si>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</si>
  <si>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</si>
  <si>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</si>
  <si>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</si>
  <si>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</si>
  <si>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</si>
  <si>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</si>
  <si>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</si>
  <si>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</si>
  <si>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</si>
  <si>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</si>
  <si>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</si>
  <si>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</si>
  <si>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</si>
  <si>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</si>
  <si>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</si>
  <si>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</si>
  <si>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</si>
  <si>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</si>
  <si>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</si>
  <si>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</si>
  <si>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</si>
  <si>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</si>
  <si>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</si>
  <si>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</si>
  <si>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</si>
  <si>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</si>
  <si>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</si>
  <si>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</si>
  <si>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</si>
  <si>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</si>
  <si>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</si>
  <si>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</si>
  <si>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</si>
  <si>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</si>
  <si>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</si>
  <si>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</si>
  <si>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</si>
  <si>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</si>
  <si>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</si>
  <si>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</si>
  <si>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</si>
  <si>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</si>
  <si>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</si>
  <si>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</si>
  <si>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</si>
  <si>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</si>
  <si>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</si>
  <si>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</si>
  <si>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</si>
  <si>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</si>
  <si>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</si>
  <si>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</si>
  <si>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</si>
  <si>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</si>
  <si>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</si>
  <si>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</si>
  <si>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</si>
  <si>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</si>
  <si>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</si>
  <si>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</si>
  <si>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</si>
  <si>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</si>
  <si>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</si>
  <si>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</si>
  <si>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</si>
  <si>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</si>
  <si>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</si>
  <si>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</si>
  <si>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</si>
  <si>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</si>
  <si>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</si>
  <si>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</si>
  <si>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</si>
  <si>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</si>
  <si>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</si>
  <si>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</si>
  <si>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</si>
  <si>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</si>
  <si>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</si>
  <si>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</si>
  <si>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</si>
  <si>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</si>
  <si>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</si>
  <si>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</si>
  <si>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</si>
  <si>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</si>
  <si>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</si>
  <si>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</si>
  <si>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</si>
  <si>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</si>
  <si>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</si>
  <si>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</si>
  <si>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</si>
  <si>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</si>
  <si>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</si>
  <si>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</si>
  <si>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</si>
  <si>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</si>
  <si>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</si>
  <si>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</si>
  <si>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</si>
  <si>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</si>
  <si>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</si>
  <si>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</si>
  <si>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</si>
  <si>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</si>
  <si>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</si>
  <si>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</si>
  <si>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</si>
  <si>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</si>
  <si>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</si>
  <si>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</si>
  <si>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</si>
  <si>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</si>
  <si>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</si>
  <si>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</si>
  <si>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</si>
  <si>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</si>
  <si>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</si>
  <si>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</si>
  <si>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</si>
  <si>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</si>
  <si>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</si>
  <si>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</si>
  <si>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</si>
  <si>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</si>
  <si>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</si>
  <si>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</si>
  <si>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</si>
  <si>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</si>
  <si>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</si>
  <si>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</si>
  <si>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</si>
  <si>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</si>
  <si>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</si>
  <si>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</si>
  <si>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</si>
  <si>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</si>
  <si>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</si>
  <si>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</si>
  <si>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</si>
  <si>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</si>
  <si>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</si>
  <si>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</si>
  <si>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</si>
  <si>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</si>
  <si>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</si>
  <si>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</si>
  <si>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</si>
  <si>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</si>
  <si>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</si>
  <si>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</si>
  <si>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</si>
  <si>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</si>
  <si>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</si>
  <si>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</si>
  <si>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</si>
  <si>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</si>
  <si>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</si>
  <si>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</si>
  <si>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</si>
  <si>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</si>
  <si>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</si>
  <si>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</si>
  <si>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</si>
  <si>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</si>
  <si>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</si>
  <si>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</si>
  <si>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</si>
  <si>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</si>
  <si>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</si>
  <si>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</si>
  <si>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</si>
  <si>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</si>
  <si>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</si>
  <si>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</si>
  <si>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</si>
  <si>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</si>
  <si>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</si>
  <si>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</si>
  <si>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</si>
  <si>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</si>
  <si>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</si>
  <si>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</si>
  <si>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</si>
  <si>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</si>
  <si>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</si>
  <si>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</si>
  <si>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</si>
  <si>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</si>
  <si>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</si>
  <si>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</si>
  <si>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</si>
  <si>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</si>
  <si>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</si>
  <si>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</si>
  <si>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</si>
  <si>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</si>
  <si>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</si>
  <si>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</si>
  <si>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</si>
  <si>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</si>
  <si>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</si>
  <si>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</si>
  <si>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</si>
  <si>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</si>
  <si>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</si>
  <si>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</si>
  <si>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</si>
  <si>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</si>
  <si>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</si>
  <si>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</si>
  <si>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</si>
  <si>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</si>
  <si>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</si>
  <si>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</si>
  <si>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</si>
  <si>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</si>
  <si>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</si>
  <si>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</si>
  <si>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</si>
  <si>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</si>
  <si>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</si>
  <si>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</si>
  <si>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</si>
  <si>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</si>
  <si>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</si>
  <si>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</si>
  <si>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</si>
  <si>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</si>
  <si>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</si>
  <si>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</si>
  <si>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</si>
  <si>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</si>
  <si>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</si>
  <si>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</si>
  <si>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</si>
  <si>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</si>
  <si>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</si>
  <si>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</si>
  <si>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</si>
  <si>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</si>
  <si>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</si>
  <si>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</si>
  <si>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</si>
  <si>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</si>
  <si>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</si>
  <si>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</si>
  <si>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</si>
  <si>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</si>
  <si>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</si>
  <si>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</si>
  <si>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</si>
  <si>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</si>
  <si>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</si>
  <si>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</si>
  <si>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</si>
  <si>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</si>
  <si>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</si>
  <si>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</si>
  <si>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</si>
  <si>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</si>
  <si>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</si>
  <si>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</si>
  <si>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</si>
  <si>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</si>
  <si>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</si>
  <si>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</si>
  <si>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</si>
  <si>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</si>
  <si>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</si>
  <si>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</si>
  <si>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</si>
  <si>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</si>
  <si>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</si>
  <si>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</si>
  <si>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</si>
  <si>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</si>
  <si>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</si>
  <si>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</si>
  <si>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</si>
  <si>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</si>
  <si>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</si>
  <si>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</si>
  <si>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</si>
  <si>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</si>
  <si>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</si>
  <si>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</si>
  <si>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</si>
  <si>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</si>
  <si>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</si>
  <si>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</si>
  <si>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</si>
  <si>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</si>
  <si>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</si>
  <si>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</si>
  <si>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</si>
  <si>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</si>
  <si>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</si>
  <si>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</si>
  <si>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</si>
  <si>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</si>
  <si>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</si>
  <si>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</si>
  <si>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</si>
  <si>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</si>
  <si>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</si>
  <si>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</si>
  <si>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</si>
  <si>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</si>
  <si>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</si>
  <si>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</si>
  <si>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</si>
  <si>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</si>
  <si>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</si>
  <si>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</si>
  <si>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</si>
  <si>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</si>
  <si>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</si>
  <si>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</si>
  <si>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</si>
  <si>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</si>
  <si>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</si>
  <si>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</si>
  <si>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</si>
  <si>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</si>
  <si>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</si>
  <si>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</si>
  <si>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</si>
  <si>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</si>
  <si>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</si>
  <si>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</si>
  <si>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</si>
  <si>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</si>
  <si>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</si>
  <si>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</si>
  <si>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</si>
  <si>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</si>
  <si>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</si>
  <si>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</si>
  <si>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</si>
  <si>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</si>
  <si>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</si>
  <si>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</si>
  <si>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</si>
  <si>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</si>
  <si>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</si>
  <si>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</si>
  <si>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</si>
  <si>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</si>
  <si>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</si>
  <si>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</si>
  <si>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</si>
  <si>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</si>
  <si>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</si>
  <si>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</si>
  <si>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</si>
  <si>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</si>
  <si>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</si>
  <si>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</si>
  <si>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</si>
  <si>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</si>
  <si>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</si>
  <si>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</si>
  <si>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</si>
  <si>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</si>
  <si>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</si>
  <si>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</si>
  <si>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</si>
  <si>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</si>
  <si>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</si>
  <si>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</si>
  <si>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</si>
  <si>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</si>
  <si>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</si>
  <si>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</si>
  <si>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</si>
  <si>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</si>
  <si>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</si>
  <si>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</si>
  <si>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</si>
  <si>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</si>
  <si>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</si>
  <si>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</si>
  <si>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</si>
  <si>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</si>
  <si>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</si>
  <si>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</si>
  <si>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</si>
  <si>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</si>
  <si>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</si>
  <si>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</si>
  <si>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</si>
  <si>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</si>
  <si>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</si>
  <si>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</si>
  <si>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</si>
  <si>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</si>
  <si>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</si>
  <si>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</si>
  <si>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</si>
  <si>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</si>
  <si>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</si>
  <si>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</si>
  <si>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</si>
  <si>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</si>
  <si>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</si>
  <si>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</si>
  <si>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</si>
  <si>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</si>
  <si>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</si>
  <si>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</si>
  <si>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</si>
  <si>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</si>
  <si>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</si>
  <si>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</si>
  <si>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</si>
  <si>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</si>
  <si>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</si>
  <si>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</si>
  <si>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</si>
  <si>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</si>
  <si>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</si>
  <si>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</si>
  <si>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</si>
  <si>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</si>
  <si>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</si>
  <si>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</si>
  <si>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</si>
  <si>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</si>
  <si>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</si>
  <si>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</si>
  <si>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</si>
  <si>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</si>
  <si>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</si>
  <si>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</si>
  <si>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</si>
  <si>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</si>
  <si>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</si>
  <si>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</si>
  <si>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</si>
  <si>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</si>
  <si>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</si>
  <si>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</si>
  <si>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</si>
  <si>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</si>
  <si>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</si>
  <si>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</si>
  <si>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</si>
  <si>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</si>
  <si>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</si>
  <si>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</si>
  <si>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</si>
  <si>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</si>
  <si>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</si>
  <si>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</si>
  <si>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</si>
  <si>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</si>
  <si>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</si>
  <si>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</si>
  <si>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</si>
  <si>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</si>
  <si>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</si>
  <si>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</si>
  <si>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</si>
  <si>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</si>
  <si>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</si>
  <si>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</si>
  <si>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</si>
  <si>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</si>
  <si>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</si>
  <si>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</si>
  <si>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</si>
  <si>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</si>
  <si>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</si>
  <si>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</si>
  <si>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</si>
  <si>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</si>
  <si>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</si>
  <si>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</si>
  <si>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</si>
  <si>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</si>
  <si>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</si>
  <si>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</si>
  <si>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</si>
  <si>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</si>
  <si>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</si>
  <si>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</si>
  <si>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</si>
  <si>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</si>
  <si>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</si>
  <si>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</si>
  <si>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</si>
  <si>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</si>
  <si>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</si>
  <si>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</si>
  <si>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</si>
  <si>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</si>
  <si>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</si>
  <si>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</si>
  <si>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</si>
  <si>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</si>
  <si>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</si>
  <si>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</si>
  <si>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</si>
  <si>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</si>
  <si>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</si>
  <si>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</si>
  <si>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</si>
  <si>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</si>
  <si>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</si>
  <si>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</si>
  <si>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</si>
  <si>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</si>
  <si>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</si>
  <si>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</si>
  <si>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</si>
  <si>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</si>
  <si>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</si>
  <si>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</si>
  <si>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</si>
  <si>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</si>
  <si>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</si>
  <si>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</si>
  <si>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</si>
  <si>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</si>
  <si>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</si>
  <si>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</si>
  <si>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</si>
  <si>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</si>
  <si>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</si>
  <si>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</si>
  <si>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</si>
  <si>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</si>
  <si>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</si>
  <si>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</si>
  <si>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</si>
  <si>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</si>
  <si>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</si>
  <si>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</si>
  <si>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</si>
  <si>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</si>
  <si>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</si>
  <si>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</si>
  <si>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</si>
  <si>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</si>
  <si>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</si>
  <si>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</si>
  <si>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</si>
  <si>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</si>
  <si>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</si>
  <si>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</si>
  <si>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</si>
  <si>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</si>
  <si>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</si>
  <si>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</si>
  <si>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</si>
  <si>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</si>
  <si>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</si>
  <si>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</si>
  <si>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</si>
  <si>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</si>
  <si>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</si>
  <si>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</si>
  <si>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</si>
  <si>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</si>
  <si>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</si>
  <si>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</si>
  <si>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</si>
  <si>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</si>
  <si>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</si>
  <si>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</si>
  <si>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</si>
  <si>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</si>
  <si>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</si>
  <si>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</si>
  <si>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</si>
  <si>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</si>
  <si>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</si>
  <si>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</si>
  <si>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</si>
  <si>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</si>
  <si>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</si>
  <si>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</si>
  <si>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</si>
  <si>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</si>
  <si>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</si>
  <si>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</si>
  <si>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</si>
  <si>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</si>
  <si>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</si>
  <si>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</si>
  <si>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</si>
  <si>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</si>
  <si>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</si>
  <si>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</si>
  <si>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</si>
  <si>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</si>
  <si>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</si>
  <si>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</si>
  <si>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</si>
  <si>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</si>
  <si>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</si>
  <si>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</si>
  <si>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</si>
  <si>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</si>
  <si>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</si>
  <si>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</si>
  <si>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</si>
  <si>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</si>
  <si>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</si>
  <si>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</si>
  <si>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</si>
  <si>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</si>
  <si>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</si>
  <si>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</si>
  <si>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</si>
  <si>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</si>
  <si>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</si>
  <si>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</si>
  <si>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</si>
  <si>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</si>
  <si>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</si>
  <si>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</si>
  <si>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</si>
  <si>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</si>
  <si>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</si>
  <si>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</si>
  <si>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</si>
  <si>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</si>
  <si>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</si>
  <si>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</si>
  <si>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</si>
  <si>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</si>
  <si>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</si>
  <si>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</si>
  <si>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</si>
  <si>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</si>
  <si>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</si>
  <si>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</si>
  <si>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</si>
  <si>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</si>
  <si>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</si>
  <si>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</si>
  <si>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</si>
  <si>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</si>
  <si>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</si>
  <si>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</si>
  <si>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</si>
  <si>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</si>
  <si>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</si>
  <si>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</si>
  <si>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</si>
  <si>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</si>
  <si>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</si>
  <si>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</si>
  <si>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</si>
  <si>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</si>
  <si>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</si>
  <si>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</si>
  <si>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</si>
  <si>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</si>
  <si>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</si>
  <si>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</si>
  <si>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</si>
  <si>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</si>
  <si>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</si>
  <si>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</si>
  <si>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</si>
  <si>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</si>
  <si>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</si>
  <si>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</si>
  <si>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</si>
  <si>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</si>
  <si>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</si>
  <si>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</si>
  <si>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</si>
  <si>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</si>
  <si>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</si>
  <si>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</si>
  <si>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</si>
  <si>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</si>
  <si>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</si>
  <si>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</si>
  <si>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</si>
  <si>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</si>
  <si>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</si>
  <si>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</si>
  <si>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</si>
  <si>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</si>
  <si>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</si>
  <si>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</si>
  <si>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</si>
  <si>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</si>
  <si>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</si>
  <si>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</si>
  <si>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</si>
  <si>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</si>
  <si>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</si>
  <si>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</si>
  <si>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</si>
  <si>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</si>
  <si>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</si>
  <si>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</si>
  <si>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</si>
  <si>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</si>
  <si>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</si>
  <si>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</si>
  <si>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</si>
  <si>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</si>
  <si>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</si>
  <si>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</si>
  <si>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</si>
  <si>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</si>
  <si>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</si>
  <si>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</si>
  <si>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</si>
  <si>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</si>
  <si>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</si>
  <si>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</si>
  <si>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</si>
  <si>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</si>
  <si>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</si>
  <si>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</si>
  <si>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</si>
  <si>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</si>
  <si>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</si>
  <si>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</si>
  <si>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</si>
  <si>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</si>
  <si>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</si>
  <si>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</si>
  <si>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</si>
  <si>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</si>
  <si>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</si>
  <si>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</si>
  <si>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</si>
  <si>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</si>
  <si>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</si>
  <si>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</si>
  <si>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</si>
  <si>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</si>
  <si>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</si>
  <si>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</si>
  <si>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</si>
  <si>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</si>
  <si>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</si>
  <si>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</si>
  <si>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</si>
  <si>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</si>
  <si>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</si>
  <si>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</si>
  <si>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</si>
  <si>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</si>
  <si>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</si>
  <si>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</si>
  <si>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</si>
  <si>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</si>
  <si>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</si>
  <si>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</si>
  <si>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</si>
  <si>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</si>
  <si>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</si>
  <si>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</si>
  <si>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</si>
  <si>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</si>
  <si>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</si>
  <si>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</si>
  <si>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</si>
  <si>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</si>
  <si>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</si>
  <si>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</si>
  <si>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</si>
  <si>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</si>
  <si>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</si>
  <si>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</si>
  <si>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</si>
  <si>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</si>
  <si>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</si>
  <si>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</si>
  <si>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</si>
  <si>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</si>
  <si>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</si>
  <si>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</si>
  <si>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</si>
  <si>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</si>
  <si>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</si>
  <si>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</si>
  <si>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</si>
  <si>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</si>
  <si>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</si>
  <si>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</si>
  <si>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</si>
  <si>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</si>
  <si>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</si>
  <si>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</si>
  <si>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</si>
  <si>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</si>
  <si>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</si>
  <si>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</si>
  <si>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</si>
  <si>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</si>
  <si>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</si>
  <si>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</si>
  <si>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</si>
  <si>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</si>
  <si>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</si>
  <si>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</si>
  <si>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</si>
  <si>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</si>
  <si>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</si>
  <si>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</si>
  <si>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</si>
  <si>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</si>
  <si>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</si>
  <si>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</si>
  <si>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</si>
  <si>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</si>
  <si>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</si>
  <si>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</si>
  <si>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</si>
  <si>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</si>
  <si>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</si>
  <si>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</si>
  <si>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</si>
  <si>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</si>
  <si>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</si>
  <si>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</si>
  <si>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</si>
  <si>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</si>
  <si>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</si>
  <si>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</si>
  <si>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</si>
  <si>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</si>
  <si>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</si>
  <si>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</si>
  <si>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</si>
  <si>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</si>
  <si>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</si>
  <si>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</si>
  <si>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</si>
  <si>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</si>
  <si>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</si>
  <si>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</si>
  <si>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</si>
  <si>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</si>
  <si>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</si>
  <si>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</si>
  <si>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</si>
  <si>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</si>
  <si>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</si>
  <si>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</si>
  <si>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</si>
  <si>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</si>
  <si>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</si>
  <si>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</si>
  <si>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</si>
  <si>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</si>
  <si>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</si>
  <si>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</si>
  <si>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</si>
  <si>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</si>
  <si>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</si>
  <si>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</si>
  <si>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</si>
  <si>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</si>
  <si>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</si>
  <si>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</si>
  <si>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</si>
  <si>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</si>
  <si>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</si>
  <si>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</si>
  <si>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</si>
  <si>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</si>
  <si>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</si>
  <si>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</si>
  <si>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</si>
  <si>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</si>
  <si>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</si>
  <si>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</si>
  <si>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</si>
  <si>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</si>
  <si>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</si>
  <si>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</si>
  <si>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</si>
  <si>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</si>
  <si>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</si>
  <si>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</si>
  <si>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</si>
  <si>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</si>
  <si>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</si>
  <si>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</si>
  <si>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</si>
  <si>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</si>
  <si>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</si>
  <si>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</si>
  <si>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</si>
  <si>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</si>
  <si>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</si>
  <si>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</si>
  <si>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</si>
  <si>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</si>
  <si>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</si>
  <si>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</si>
  <si>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</si>
  <si>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</si>
  <si>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</si>
  <si>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</si>
  <si>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</si>
  <si>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</si>
  <si>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</si>
  <si>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</si>
  <si>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</si>
  <si>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</si>
  <si>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</si>
  <si>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</si>
  <si>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</si>
  <si>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</si>
  <si>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</si>
  <si>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</si>
  <si>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</si>
  <si>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</si>
  <si>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</si>
  <si>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</si>
  <si>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</si>
  <si>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</si>
  <si>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</si>
  <si>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</si>
  <si>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</si>
  <si>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</si>
  <si>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</si>
  <si>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</si>
  <si>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</si>
  <si>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</si>
  <si>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</si>
  <si>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</si>
  <si>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</si>
  <si>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</si>
  <si>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</si>
  <si>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</si>
  <si>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</si>
  <si>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</si>
  <si>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</si>
  <si>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</si>
  <si>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</si>
  <si>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</si>
  <si>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</si>
  <si>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</si>
  <si>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</si>
  <si>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</si>
  <si>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</si>
  <si>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</si>
  <si>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</si>
  <si>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</si>
  <si>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</si>
  <si>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</si>
  <si>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</si>
  <si>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</si>
  <si>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</si>
  <si>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</si>
  <si>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</si>
  <si>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</si>
  <si>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</si>
  <si>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</si>
  <si>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</si>
  <si>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</si>
  <si>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</si>
  <si>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</si>
  <si>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</si>
  <si>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</si>
  <si>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</si>
  <si>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</si>
  <si>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</si>
  <si>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</si>
  <si>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</si>
  <si>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</si>
  <si>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</si>
  <si>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</si>
  <si>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</si>
  <si>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</si>
  <si>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</si>
  <si>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</si>
  <si>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</si>
  <si>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</si>
  <si>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</si>
  <si>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</si>
  <si>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</si>
  <si>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</si>
  <si>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</si>
  <si>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</si>
  <si>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</si>
  <si>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</si>
  <si>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</si>
  <si>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</si>
  <si>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</si>
  <si>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</si>
  <si>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</si>
  <si>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</si>
  <si>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</si>
  <si>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</si>
  <si>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</si>
  <si>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</si>
  <si>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</si>
  <si>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</si>
  <si>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</si>
  <si>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</si>
  <si>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</si>
  <si>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</si>
  <si>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</si>
  <si>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</si>
  <si>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</si>
  <si>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</si>
  <si>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</si>
  <si>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</si>
  <si>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</si>
  <si>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</si>
  <si>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</si>
  <si>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</si>
  <si>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</si>
  <si>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</si>
  <si>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</si>
  <si>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</si>
  <si>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</si>
  <si>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</si>
  <si>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</si>
  <si>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</si>
  <si>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</si>
  <si>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</si>
  <si>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</si>
  <si>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</si>
  <si>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</si>
  <si>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</si>
  <si>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</si>
  <si>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</si>
  <si>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</si>
  <si>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</si>
  <si>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</si>
  <si>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</si>
  <si>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</si>
  <si>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</si>
  <si>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</si>
  <si>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</si>
  <si>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</si>
  <si>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</si>
  <si>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</si>
  <si>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</si>
  <si>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</si>
  <si>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</si>
  <si>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</si>
  <si>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</si>
  <si>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</si>
  <si>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</si>
  <si>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</si>
  <si>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</si>
  <si>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</si>
  <si>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</si>
  <si>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</si>
  <si>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</si>
  <si>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</si>
  <si>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</si>
  <si>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</si>
  <si>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</si>
  <si>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</si>
  <si>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</si>
  <si>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</si>
  <si>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</si>
  <si>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</si>
  <si>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</si>
  <si>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</si>
  <si>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</si>
  <si>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</si>
  <si>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</si>
  <si>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</si>
  <si>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</si>
  <si>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</si>
  <si>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</si>
  <si>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</si>
  <si>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</si>
  <si>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</si>
  <si>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</si>
  <si>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</si>
  <si>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</si>
  <si>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</si>
  <si>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</si>
  <si>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</si>
  <si>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</si>
  <si>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</si>
  <si>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</si>
  <si>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</si>
  <si>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</si>
  <si>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</si>
  <si>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</si>
  <si>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</si>
  <si>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</si>
  <si>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</si>
  <si>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</si>
  <si>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</si>
  <si>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</si>
  <si>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</si>
  <si>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</si>
  <si>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</si>
  <si>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</si>
  <si>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</si>
  <si>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</si>
  <si>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</si>
  <si>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</si>
  <si>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</si>
  <si>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</si>
  <si>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</si>
  <si>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</si>
  <si>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</si>
  <si>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</si>
  <si>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</si>
  <si>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</si>
  <si>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</si>
  <si>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</si>
  <si>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</si>
  <si>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</si>
  <si>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</si>
  <si>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</si>
  <si>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</si>
  <si>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</si>
  <si>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</si>
  <si>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</si>
  <si>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</si>
  <si>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</si>
  <si>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</si>
  <si>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</si>
  <si>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</si>
  <si>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</si>
  <si>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</si>
  <si>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</si>
  <si>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</si>
  <si>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</si>
  <si>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</si>
  <si>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</si>
  <si>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</si>
  <si>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</si>
  <si>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</si>
  <si>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</si>
  <si>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</si>
  <si>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</si>
  <si>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</si>
  <si>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</si>
  <si>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</si>
  <si>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</si>
  <si>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</si>
  <si>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</si>
  <si>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</si>
  <si>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</si>
  <si>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</si>
  <si>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</si>
  <si>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</si>
  <si>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</si>
  <si>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</si>
  <si>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</si>
  <si>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</si>
  <si>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</si>
  <si>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</si>
  <si>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</si>
  <si>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</si>
  <si>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</si>
  <si>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</si>
  <si>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</si>
  <si>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</si>
  <si>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</si>
  <si>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</si>
  <si>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</si>
  <si>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</si>
  <si>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</si>
  <si>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</si>
  <si>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</si>
  <si>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</si>
  <si>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</si>
  <si>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</si>
  <si>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</si>
  <si>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</si>
  <si>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</si>
  <si>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</si>
  <si>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</si>
  <si>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</si>
  <si>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</si>
  <si>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</si>
  <si>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</si>
  <si>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</si>
  <si>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</si>
  <si>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</si>
  <si>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</si>
  <si>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</si>
  <si>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</si>
  <si>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</si>
  <si>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</si>
  <si>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</si>
  <si>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</si>
  <si>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</si>
  <si>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</si>
  <si>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</si>
  <si>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</si>
  <si>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</si>
  <si>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</si>
  <si>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</si>
  <si>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</si>
  <si>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</si>
  <si>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</si>
  <si>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</si>
  <si>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</si>
  <si>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</si>
  <si>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</si>
  <si>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</si>
  <si>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</si>
  <si>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</si>
  <si>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</si>
  <si>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</si>
  <si>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</si>
  <si>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</si>
  <si>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</si>
  <si>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</si>
  <si>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</si>
  <si>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</si>
  <si>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</si>
  <si>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</si>
  <si>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</si>
  <si>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</si>
  <si>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</si>
  <si>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</si>
  <si>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</si>
  <si>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</si>
  <si>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</si>
  <si>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</si>
  <si>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</si>
  <si>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</si>
  <si>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</si>
  <si>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</si>
  <si>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</si>
  <si>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</si>
  <si>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</si>
  <si>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</si>
  <si>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</si>
  <si>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</si>
  <si>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</si>
  <si>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</si>
  <si>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</si>
  <si>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</si>
  <si>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</si>
  <si>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</si>
  <si>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</si>
  <si>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</si>
  <si>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</si>
  <si>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</si>
  <si>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</si>
  <si>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</si>
  <si>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</si>
  <si>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</si>
  <si>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</si>
  <si>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</si>
  <si>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</si>
  <si>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</si>
  <si>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</si>
  <si>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</si>
  <si>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</si>
  <si>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</si>
  <si>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</si>
  <si>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</si>
  <si>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</si>
  <si>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</si>
  <si>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</si>
  <si>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</si>
  <si>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</si>
  <si>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</si>
  <si>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</si>
  <si>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</si>
  <si>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</si>
  <si>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</si>
  <si>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</si>
  <si>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</si>
  <si>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</si>
  <si>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</si>
  <si>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</si>
  <si>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</si>
  <si>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</si>
  <si>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</si>
  <si>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</si>
  <si>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</si>
  <si>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</si>
  <si>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</si>
  <si>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</si>
  <si>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</si>
  <si>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</si>
  <si>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</si>
  <si>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</si>
  <si>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</si>
  <si>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</si>
  <si>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</si>
  <si>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</si>
  <si>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</si>
  <si>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</si>
  <si>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</si>
  <si>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</si>
  <si>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</si>
  <si>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</si>
  <si>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</si>
  <si>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</si>
  <si>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</si>
  <si>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</si>
  <si>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</si>
  <si>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</si>
  <si>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</si>
  <si>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</si>
  <si>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</si>
  <si>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</si>
  <si>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</si>
  <si>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</si>
  <si>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</si>
  <si>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</si>
  <si>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</si>
  <si>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</si>
  <si>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</si>
  <si>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</si>
  <si>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</si>
  <si>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</si>
  <si>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</si>
  <si>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</si>
  <si>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</si>
  <si>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</si>
  <si>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</si>
  <si>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</si>
  <si>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</si>
  <si>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</si>
  <si>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</si>
  <si>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</si>
  <si>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</si>
  <si>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</si>
  <si>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</si>
  <si>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</si>
  <si>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</si>
  <si>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</si>
  <si>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</si>
  <si>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</si>
  <si>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</si>
  <si>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</si>
  <si>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</si>
  <si>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</si>
  <si>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</si>
  <si>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</si>
  <si>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</si>
  <si>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</si>
  <si>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</si>
  <si>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</si>
  <si>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</si>
  <si>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</si>
  <si>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</si>
  <si>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</si>
  <si>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</si>
  <si>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</si>
  <si>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</si>
  <si>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</si>
  <si>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</si>
  <si>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</si>
  <si>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</si>
  <si>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</si>
  <si>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</si>
  <si>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</si>
  <si>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</si>
  <si>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</si>
  <si>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</si>
  <si>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</si>
  <si>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</si>
  <si>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</si>
  <si>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</si>
  <si>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</si>
  <si>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</si>
  <si>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</si>
  <si>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</si>
  <si>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</si>
  <si>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</si>
  <si>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</si>
  <si>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</si>
  <si>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</si>
  <si>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</si>
  <si>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</si>
  <si>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</si>
  <si>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</si>
  <si>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</si>
  <si>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</si>
  <si>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</si>
  <si>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</si>
  <si>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</si>
  <si>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</si>
  <si>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</si>
  <si>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</si>
  <si>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</si>
  <si>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</si>
  <si>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</si>
  <si>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</si>
  <si>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</si>
  <si>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</si>
  <si>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</si>
  <si>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</si>
  <si>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</si>
  <si>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</si>
  <si>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</si>
  <si>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</si>
  <si>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</si>
  <si>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</si>
  <si>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</si>
  <si>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</si>
  <si>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</si>
  <si>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</si>
  <si>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</si>
  <si>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</si>
  <si>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</si>
  <si>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</si>
  <si>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</si>
  <si>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</si>
  <si>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</si>
  <si>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</si>
  <si>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</si>
  <si>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</si>
  <si>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</si>
  <si>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</si>
  <si>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</si>
  <si>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</si>
  <si>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</si>
  <si>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</si>
  <si>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</si>
  <si>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</si>
  <si>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</si>
  <si>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</si>
  <si>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</si>
  <si>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</si>
  <si>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</si>
  <si>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</si>
  <si>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</si>
  <si>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</si>
  <si>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</si>
  <si>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</si>
  <si>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</si>
  <si>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</si>
  <si>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</si>
  <si>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</si>
  <si>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</si>
  <si>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</si>
  <si>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</si>
  <si>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</si>
  <si>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</si>
  <si>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</si>
  <si>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</si>
  <si>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</si>
  <si>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</si>
  <si>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</si>
  <si>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</si>
  <si>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</si>
  <si>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</si>
  <si>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</si>
  <si>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</si>
  <si>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</si>
  <si>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</si>
  <si>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</si>
  <si>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</si>
  <si>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</si>
  <si>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</si>
  <si>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</si>
  <si>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</si>
  <si>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</si>
  <si>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</si>
  <si>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</si>
  <si>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</si>
  <si>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</si>
  <si>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</si>
  <si>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</si>
  <si>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</si>
  <si>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</si>
  <si>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</si>
  <si>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</si>
  <si>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</si>
  <si>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</si>
  <si>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</si>
  <si>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</si>
  <si>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</si>
  <si>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</si>
  <si>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</si>
  <si>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</si>
  <si>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</si>
  <si>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</si>
  <si>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</si>
  <si>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</si>
  <si>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</si>
  <si>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</si>
  <si>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</si>
  <si>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</si>
  <si>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</si>
  <si>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</si>
  <si>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</si>
  <si>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</si>
  <si>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</si>
  <si>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</si>
  <si>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</si>
  <si>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</si>
  <si>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</si>
  <si>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</si>
  <si>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</si>
  <si>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</si>
  <si>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</si>
  <si>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</si>
  <si>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</si>
  <si>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</si>
  <si>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</si>
  <si>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</si>
  <si>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</si>
  <si>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</si>
  <si>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</si>
  <si>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</si>
  <si>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</si>
  <si>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</si>
  <si>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</si>
  <si>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</si>
  <si>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</si>
  <si>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</si>
  <si>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</si>
  <si>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</si>
  <si>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</si>
  <si>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</si>
  <si>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</si>
  <si>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</si>
  <si>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</si>
  <si>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</si>
  <si>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</si>
  <si>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</si>
  <si>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</si>
  <si>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</si>
  <si>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</si>
  <si>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</si>
  <si>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</si>
  <si>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</si>
  <si>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</si>
  <si>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</si>
  <si>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</si>
  <si>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</si>
  <si>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</si>
  <si>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</si>
  <si>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</si>
  <si>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</si>
  <si>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</si>
  <si>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</si>
  <si>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</si>
  <si>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</si>
  <si>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</si>
  <si>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</si>
  <si>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</si>
  <si>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</si>
  <si>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</si>
  <si>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</si>
  <si>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</si>
  <si>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</si>
  <si>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</si>
  <si>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</si>
  <si>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</si>
  <si>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</si>
  <si>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</si>
  <si>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</si>
  <si>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</si>
  <si>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</si>
  <si>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</si>
  <si>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</si>
  <si>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</si>
  <si>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</si>
  <si>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</si>
  <si>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</si>
  <si>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</si>
  <si>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</si>
  <si>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</si>
  <si>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</si>
  <si>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</si>
  <si>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</si>
  <si>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</si>
  <si>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</si>
  <si>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</si>
  <si>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</si>
  <si>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</si>
  <si>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</si>
  <si>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</si>
  <si>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</si>
  <si>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</si>
  <si>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</si>
  <si>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</si>
  <si>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</si>
  <si>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</si>
  <si>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</si>
  <si>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</si>
  <si>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</si>
  <si>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</si>
  <si>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</si>
  <si>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</si>
  <si>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</si>
  <si>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</si>
  <si>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</si>
  <si>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</si>
  <si>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</si>
  <si>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</si>
  <si>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</si>
  <si>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</si>
  <si>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</si>
  <si>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</si>
  <si>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</si>
  <si>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</si>
  <si>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</si>
  <si>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</si>
  <si>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</si>
  <si>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</si>
  <si>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</si>
  <si>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</si>
  <si>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</si>
  <si>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</si>
  <si>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</si>
  <si>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</si>
  <si>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</si>
  <si>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</si>
  <si>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</si>
  <si>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</si>
  <si>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</si>
  <si>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</si>
  <si>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</si>
  <si>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</si>
  <si>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</si>
  <si>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</si>
  <si>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</si>
  <si>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</si>
  <si>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</si>
  <si>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</si>
  <si>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</si>
  <si>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</si>
  <si>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</si>
  <si>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</si>
  <si>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</si>
  <si>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</si>
  <si>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</si>
  <si>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</si>
  <si>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</si>
  <si>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</si>
  <si>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</si>
  <si>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</si>
  <si>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</si>
  <si>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</si>
  <si>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</si>
  <si>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</si>
  <si>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</si>
  <si>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</si>
  <si>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</si>
  <si>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</si>
  <si>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</si>
  <si>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</si>
  <si>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</si>
  <si>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</si>
  <si>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</si>
  <si>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</si>
  <si>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</si>
  <si>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</si>
  <si>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</si>
  <si>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</si>
  <si>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</si>
  <si>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</si>
  <si>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</si>
  <si>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</si>
  <si>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</si>
  <si>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</si>
  <si>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</si>
  <si>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</si>
  <si>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</si>
  <si>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</si>
  <si>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</si>
  <si>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</si>
  <si>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</si>
  <si>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</si>
  <si>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</si>
  <si>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</si>
  <si>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</si>
  <si>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</si>
  <si>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</si>
  <si>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</si>
  <si>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</si>
  <si>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</si>
  <si>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</si>
  <si>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</si>
  <si>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</si>
  <si>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</si>
  <si>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</si>
  <si>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</si>
  <si>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</si>
  <si>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</si>
  <si>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</si>
  <si>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</si>
  <si>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</si>
  <si>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</si>
  <si>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</si>
  <si>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</si>
  <si>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</si>
  <si>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</si>
  <si>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</si>
  <si>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</si>
  <si>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</si>
  <si>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</si>
  <si>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</si>
  <si>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</si>
  <si>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</si>
  <si>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</si>
  <si>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</si>
  <si>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</si>
  <si>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</si>
  <si>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</si>
  <si>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</si>
  <si>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</si>
  <si>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</si>
  <si>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</si>
  <si>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</si>
  <si>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</si>
  <si>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</si>
  <si>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</si>
  <si>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</si>
  <si>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</si>
  <si>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</si>
  <si>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</si>
  <si>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</si>
  <si>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</si>
  <si>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</si>
  <si>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</si>
  <si>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</si>
  <si>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</si>
  <si>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</si>
  <si>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</si>
  <si>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</si>
  <si>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</si>
  <si>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</si>
  <si>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</si>
  <si>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</si>
  <si>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</si>
  <si>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</si>
  <si>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</si>
  <si>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</si>
  <si>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</si>
  <si>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</si>
  <si>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</si>
  <si>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</si>
  <si>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</si>
  <si>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</si>
  <si>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</si>
  <si>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</si>
  <si>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</si>
  <si>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</si>
  <si>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</si>
  <si>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</si>
  <si>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</si>
  <si>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</si>
  <si>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</si>
  <si>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</si>
  <si>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</si>
  <si>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</si>
  <si>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</si>
  <si>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</si>
  <si>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</si>
  <si>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</si>
  <si>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</si>
  <si>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</si>
  <si>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</si>
  <si>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</si>
  <si>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</si>
  <si>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</si>
  <si>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</si>
  <si>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</si>
  <si>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</si>
  <si>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</si>
  <si>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</si>
  <si>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</si>
  <si>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</si>
  <si>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</si>
  <si>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</si>
  <si>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</si>
  <si>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</si>
  <si>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</si>
  <si>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</si>
  <si>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</si>
  <si>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</si>
  <si>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</si>
  <si>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</si>
  <si>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</si>
  <si>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</si>
  <si>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</si>
  <si>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</si>
  <si>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</si>
  <si>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</si>
  <si>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</si>
  <si>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</si>
  <si>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</si>
  <si>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</si>
  <si>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</si>
  <si>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</si>
  <si>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</si>
  <si>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</si>
  <si>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</si>
  <si>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</si>
  <si>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</si>
  <si>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</si>
  <si>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</si>
  <si>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</si>
  <si>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</si>
  <si>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</si>
  <si>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</si>
  <si>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</si>
  <si>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</si>
  <si>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</si>
  <si>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</si>
  <si>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</si>
  <si>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</si>
  <si>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</si>
  <si>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</si>
  <si>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</si>
  <si>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</si>
  <si>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</si>
  <si>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</si>
  <si>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</si>
  <si>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</si>
  <si>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</si>
  <si>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</si>
  <si>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</si>
  <si>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</si>
  <si>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</si>
  <si>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</si>
  <si>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</si>
  <si>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</si>
  <si>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</si>
  <si>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</si>
  <si>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</si>
  <si>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</si>
  <si>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</si>
  <si>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</si>
  <si>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</si>
  <si>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</si>
  <si>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</si>
  <si>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</si>
  <si>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</si>
  <si>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</si>
  <si>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</si>
  <si>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</si>
  <si>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</si>
  <si>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</si>
  <si>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</si>
  <si>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</si>
  <si>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</si>
  <si>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</si>
  <si>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</si>
  <si>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</si>
  <si>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</si>
  <si>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</si>
  <si>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</si>
  <si>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</si>
  <si>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</si>
  <si>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</si>
  <si>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</si>
  <si>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</si>
  <si>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</si>
  <si>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</si>
  <si>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</si>
  <si>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</si>
  <si>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</si>
  <si>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</si>
  <si>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</si>
  <si>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</si>
  <si>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</si>
  <si>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</si>
  <si>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</si>
  <si>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</si>
  <si>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</si>
  <si>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</si>
  <si>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</si>
  <si>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</si>
  <si>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</si>
  <si>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</si>
  <si>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</si>
  <si>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</si>
  <si>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</si>
  <si>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</si>
  <si>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</si>
  <si>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</si>
  <si>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</si>
  <si>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</si>
  <si>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</si>
  <si>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</si>
  <si>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</si>
  <si>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</si>
  <si>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</si>
  <si>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</si>
  <si>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</si>
  <si>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</si>
  <si>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</si>
  <si>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</si>
  <si>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</si>
  <si>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</si>
  <si>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</si>
  <si>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</si>
  <si>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</si>
  <si>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</si>
  <si>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</si>
  <si>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</si>
  <si>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</si>
  <si>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</si>
  <si>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</si>
  <si>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</si>
  <si>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</si>
  <si>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</si>
  <si>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</si>
  <si>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</si>
  <si>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</si>
  <si>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</si>
  <si>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</si>
  <si>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</si>
  <si>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</si>
  <si>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</si>
  <si>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</si>
  <si>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</si>
  <si>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</si>
  <si>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</si>
  <si>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</si>
  <si>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</si>
  <si>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</si>
  <si>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</si>
  <si>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</si>
  <si>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</si>
  <si>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</si>
  <si>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</si>
  <si>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</si>
  <si>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</si>
  <si>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</si>
  <si>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</si>
  <si>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</si>
  <si>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</si>
  <si>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</si>
  <si>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</si>
  <si>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</si>
  <si>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</si>
  <si>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</si>
  <si>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</si>
  <si>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</si>
  <si>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</si>
  <si>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</si>
  <si>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</si>
  <si>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</si>
  <si>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</si>
  <si>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</si>
  <si>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</si>
  <si>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</si>
  <si>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</si>
  <si>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</si>
  <si>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</si>
  <si>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</si>
  <si>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</si>
  <si>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</si>
  <si>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</si>
  <si>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</si>
  <si>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</si>
  <si>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</si>
  <si>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</si>
  <si>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</si>
  <si>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</si>
  <si>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</si>
  <si>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</si>
  <si>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</si>
  <si>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</si>
  <si>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</si>
  <si>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</si>
  <si>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</si>
  <si>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</si>
  <si>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</si>
  <si>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</si>
  <si>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</si>
  <si>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</si>
  <si>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</si>
  <si>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</si>
  <si>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</si>
  <si>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</si>
  <si>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</si>
  <si>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</si>
  <si>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</si>
  <si>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</si>
  <si>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</si>
  <si>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</si>
  <si>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</si>
  <si>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</si>
  <si>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</si>
  <si>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</si>
  <si>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</si>
  <si>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</si>
  <si>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</si>
  <si>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</si>
  <si>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</si>
  <si>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</si>
  <si>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</si>
  <si>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</si>
  <si>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</si>
  <si>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</si>
  <si>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</si>
  <si>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</si>
  <si>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</si>
  <si>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</si>
  <si>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</si>
  <si>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</si>
  <si>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</si>
  <si>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</si>
  <si>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</si>
  <si>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</si>
  <si>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</si>
  <si>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</si>
  <si>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</si>
  <si>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</si>
  <si>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</si>
  <si>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</si>
  <si>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</si>
  <si>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</si>
  <si>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</si>
  <si>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</si>
  <si>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</si>
  <si>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</si>
  <si>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</si>
  <si>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</si>
  <si>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</si>
  <si>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</si>
  <si>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</si>
  <si>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</si>
  <si>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</si>
  <si>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</si>
  <si>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</si>
  <si>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</si>
  <si>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</si>
  <si>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</si>
  <si>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</si>
  <si>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</si>
  <si>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</si>
  <si>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</si>
  <si>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</si>
  <si>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</si>
  <si>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</si>
  <si>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</si>
  <si>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</si>
  <si>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</si>
  <si>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</si>
  <si>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</si>
  <si>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</si>
  <si>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</si>
  <si>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</si>
  <si>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</si>
  <si>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</si>
  <si>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</si>
  <si>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</si>
  <si>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</si>
  <si>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</si>
  <si>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</si>
  <si>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</si>
  <si>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</si>
  <si>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</si>
  <si>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</si>
  <si>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</si>
  <si>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</si>
  <si>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</si>
  <si>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</si>
  <si>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</si>
  <si>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</si>
  <si>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</si>
  <si>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</si>
  <si>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</si>
  <si>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</si>
  <si>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</si>
  <si>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</si>
  <si>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</si>
  <si>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</si>
  <si>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</si>
  <si>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</si>
  <si>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</si>
  <si>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</si>
  <si>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</si>
  <si>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</si>
  <si>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</si>
  <si>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</si>
  <si>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</si>
  <si>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</si>
  <si>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</si>
  <si>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</si>
  <si>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</si>
  <si>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</si>
  <si>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</si>
  <si>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</si>
  <si>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</si>
  <si>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</si>
  <si>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</si>
  <si>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</si>
  <si>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</si>
  <si>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</si>
  <si>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</si>
  <si>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</si>
  <si>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</si>
  <si>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</si>
  <si>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</si>
  <si>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</si>
  <si>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</si>
  <si>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</si>
  <si>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</si>
  <si>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</si>
  <si>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</si>
  <si>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</si>
  <si>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</si>
  <si>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</si>
  <si>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</si>
  <si>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</si>
  <si>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</si>
  <si>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</si>
  <si>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</si>
  <si>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</si>
  <si>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</si>
  <si>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</si>
  <si>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</si>
  <si>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</si>
  <si>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</si>
  <si>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</si>
  <si>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</si>
  <si>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</si>
  <si>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</si>
  <si>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</si>
  <si>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</si>
  <si>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</si>
  <si>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</si>
  <si>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</si>
  <si>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</si>
  <si>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</si>
  <si>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</si>
  <si>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</si>
  <si>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</si>
  <si>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</si>
  <si>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</si>
  <si>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</si>
  <si>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</si>
  <si>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</si>
  <si>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</si>
  <si>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</si>
  <si>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</si>
  <si>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</si>
  <si>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</si>
  <si>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</si>
  <si>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</si>
  <si>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</si>
  <si>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</si>
  <si>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</si>
  <si>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</si>
  <si>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</si>
  <si>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</si>
  <si>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</si>
  <si>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</si>
  <si>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</si>
  <si>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</si>
  <si>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</si>
  <si>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</si>
  <si>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</si>
  <si>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</si>
  <si>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</si>
  <si>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</si>
  <si>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</si>
  <si>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</si>
  <si>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</si>
  <si>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</si>
  <si>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</si>
  <si>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</si>
  <si>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</si>
  <si>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</si>
  <si>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</si>
  <si>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</si>
  <si>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</si>
  <si>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</si>
  <si>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</si>
  <si>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</si>
  <si>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</si>
  <si>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</si>
  <si>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</si>
  <si>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</si>
  <si>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</si>
  <si>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</si>
  <si>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</si>
  <si>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</si>
  <si>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</si>
  <si>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</si>
  <si>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</si>
  <si>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</si>
  <si>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</si>
  <si>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</si>
  <si>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</si>
  <si>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</si>
  <si>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</si>
  <si>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</si>
  <si>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</si>
  <si>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</si>
  <si>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</si>
  <si>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</si>
  <si>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</si>
  <si>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</si>
  <si>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</si>
  <si>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</si>
  <si>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</si>
  <si>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</si>
  <si>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</si>
  <si>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</si>
  <si>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</si>
  <si>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</si>
  <si>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</si>
  <si>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</si>
  <si>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</si>
  <si>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</si>
  <si>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</si>
  <si>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</si>
  <si>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</si>
  <si>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</si>
  <si>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</si>
  <si>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</si>
  <si>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</si>
  <si>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</si>
  <si>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</si>
  <si>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</si>
  <si>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</si>
  <si>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</si>
  <si>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</si>
  <si>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</si>
  <si>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</si>
  <si>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</si>
  <si>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</si>
  <si>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</si>
  <si>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</si>
  <si>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</si>
  <si>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</si>
  <si>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</si>
  <si>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</si>
  <si>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</si>
  <si>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</si>
  <si>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</si>
  <si>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</si>
  <si>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</si>
  <si>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</si>
  <si>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</si>
  <si>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</si>
  <si>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</si>
  <si>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</si>
  <si>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</si>
  <si>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</si>
  <si>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</si>
  <si>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</si>
  <si>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</si>
  <si>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</si>
  <si>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</si>
  <si>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</si>
  <si>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</si>
  <si>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</si>
  <si>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</si>
  <si>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</si>
  <si>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</si>
  <si>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</si>
  <si>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</si>
  <si>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</si>
  <si>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</si>
  <si>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</si>
  <si>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</si>
  <si>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</si>
  <si>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</si>
  <si>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</si>
  <si>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</si>
  <si>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</si>
  <si>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</si>
  <si>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</si>
  <si>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</si>
  <si>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</si>
  <si>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</si>
  <si>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</si>
  <si>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</si>
  <si>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</si>
  <si>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</si>
  <si>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</si>
  <si>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</si>
  <si>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</si>
  <si>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</si>
  <si>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</si>
  <si>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</si>
  <si>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</si>
  <si>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</si>
  <si>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</si>
  <si>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</si>
  <si>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</si>
  <si>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</si>
  <si>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</si>
  <si>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</si>
  <si>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</si>
  <si>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</si>
  <si>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</si>
  <si>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</si>
  <si>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</si>
  <si>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</si>
  <si>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</si>
  <si>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</si>
  <si>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</si>
  <si>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</si>
  <si>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</si>
  <si>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</si>
  <si>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</si>
  <si>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</si>
  <si>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</si>
  <si>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</si>
  <si>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</si>
  <si>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</si>
  <si>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</si>
  <si>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</si>
  <si>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</si>
  <si>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</si>
  <si>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</si>
  <si>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</si>
  <si>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</si>
  <si>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</si>
  <si>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</si>
  <si>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</si>
  <si>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</si>
  <si>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</si>
  <si>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</si>
  <si>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</si>
  <si>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</si>
  <si>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</si>
  <si>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</si>
  <si>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</si>
  <si>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</si>
  <si>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</si>
  <si>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</si>
  <si>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</si>
  <si>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</si>
  <si>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</si>
  <si>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</si>
  <si>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</si>
  <si>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</si>
  <si>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</si>
  <si>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</si>
  <si>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</si>
  <si>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</si>
  <si>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</si>
  <si>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</si>
  <si>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</si>
  <si>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</si>
  <si>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</si>
  <si>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</si>
  <si>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</si>
  <si>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</si>
  <si>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</si>
  <si>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</si>
  <si>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</si>
  <si>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</si>
  <si>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</si>
  <si>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</si>
  <si>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</si>
  <si>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</si>
  <si>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</si>
  <si>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</si>
  <si>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</si>
  <si>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</si>
  <si>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</si>
  <si>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</si>
  <si>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</si>
  <si>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</si>
  <si>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</si>
  <si>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</si>
  <si>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</si>
  <si>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</si>
  <si>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</si>
  <si>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</si>
  <si>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</si>
  <si>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</si>
  <si>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</si>
  <si>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</si>
  <si>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</si>
  <si>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</si>
  <si>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</si>
  <si>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</si>
  <si>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</si>
  <si>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</si>
  <si>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</si>
  <si>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</si>
  <si>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</si>
  <si>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</si>
  <si>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</si>
  <si>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</si>
  <si>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</si>
  <si>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</si>
  <si>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</si>
  <si>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</si>
  <si>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</si>
  <si>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</si>
  <si>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</si>
  <si>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</si>
  <si>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</si>
  <si>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</si>
  <si>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</si>
  <si>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</si>
  <si>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</si>
  <si>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</si>
  <si>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</si>
  <si>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</si>
  <si>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</si>
  <si>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</si>
  <si>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</si>
  <si>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</si>
  <si>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</si>
  <si>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</si>
  <si>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</si>
  <si>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</si>
  <si>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</si>
  <si>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</si>
  <si>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</si>
  <si>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</si>
  <si>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</si>
  <si>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</si>
  <si>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</si>
  <si>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</si>
  <si>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</si>
  <si>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</si>
  <si>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</si>
  <si>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</si>
  <si>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</si>
  <si>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</si>
  <si>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</si>
  <si>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</si>
  <si>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</si>
  <si>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</si>
  <si>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</si>
  <si>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</si>
  <si>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</si>
  <si>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</si>
  <si>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</si>
  <si>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</si>
  <si>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</si>
  <si>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</si>
  <si>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</si>
  <si>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</si>
  <si>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</si>
  <si>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</si>
  <si>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</si>
  <si>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</si>
  <si>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</si>
  <si>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</si>
  <si>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</si>
  <si>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</si>
  <si>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</si>
  <si>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</si>
  <si>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</si>
  <si>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</si>
  <si>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</si>
  <si>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</si>
  <si>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</si>
  <si>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</si>
  <si>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</si>
  <si>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</si>
  <si>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</si>
  <si>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</si>
  <si>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</si>
  <si>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</si>
  <si>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</si>
  <si>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</si>
  <si>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</si>
  <si>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</si>
  <si>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</si>
  <si>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</si>
  <si>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</si>
  <si>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</si>
  <si>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</si>
  <si>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</si>
  <si>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</si>
  <si>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</si>
  <si>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</si>
  <si>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</si>
  <si>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</si>
  <si>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</si>
  <si>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</si>
  <si>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</si>
  <si>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</si>
  <si>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</si>
  <si>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</si>
  <si>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</si>
  <si>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</si>
  <si>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</si>
  <si>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</si>
  <si>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</si>
  <si>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</si>
  <si>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</si>
  <si>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</si>
  <si>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</si>
  <si>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</si>
  <si>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</si>
  <si>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</si>
  <si>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</si>
  <si>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</si>
  <si>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</si>
  <si>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</si>
  <si>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</si>
  <si>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</si>
  <si>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</si>
  <si>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</si>
  <si>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</si>
  <si>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</si>
  <si>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</si>
  <si>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</si>
  <si>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</si>
  <si>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</si>
  <si>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</si>
  <si>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</si>
  <si>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</si>
  <si>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</si>
  <si>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</si>
  <si>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</si>
  <si>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</si>
  <si>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</si>
  <si>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</si>
  <si>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</si>
  <si>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</si>
  <si>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</si>
  <si>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</si>
  <si>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</si>
  <si>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</si>
  <si>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</si>
  <si>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</si>
  <si>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</si>
  <si>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</si>
  <si>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</si>
  <si>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</si>
  <si>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</si>
  <si>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</si>
  <si>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</si>
  <si>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</si>
  <si>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</si>
  <si>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</si>
  <si>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</si>
  <si>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</si>
  <si>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</si>
  <si>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</si>
  <si>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</si>
  <si>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</si>
  <si>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</si>
  <si>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</si>
  <si>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</si>
  <si>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</si>
  <si>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</si>
  <si>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</si>
  <si>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</si>
  <si>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</si>
  <si>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</si>
  <si>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</si>
  <si>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</si>
  <si>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</si>
  <si>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</si>
  <si>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</si>
  <si>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</si>
  <si>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</si>
  <si>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</si>
  <si>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</si>
  <si>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</si>
  <si>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</si>
  <si>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</si>
  <si>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</si>
  <si>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</si>
  <si>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</si>
  <si>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</si>
  <si>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</si>
  <si>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</si>
  <si>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</si>
  <si>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</si>
  <si>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</si>
  <si>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</si>
  <si>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</si>
  <si>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</si>
  <si>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</si>
  <si>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</si>
  <si>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</si>
  <si>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</si>
  <si>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</si>
  <si>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</si>
  <si>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</si>
  <si>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</si>
  <si>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</si>
  <si>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</si>
  <si>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</si>
  <si>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</si>
  <si>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</si>
  <si>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</si>
  <si>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</si>
  <si>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</si>
  <si>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</si>
  <si>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</si>
  <si>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</si>
  <si>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</si>
  <si>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</si>
  <si>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</si>
  <si>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</si>
  <si>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</si>
  <si>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</si>
  <si>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</si>
  <si>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</si>
  <si>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</si>
  <si>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</si>
  <si>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</si>
  <si>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</si>
  <si>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</si>
  <si>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</si>
  <si>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</si>
  <si>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</si>
  <si>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</si>
  <si>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</si>
  <si>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</si>
  <si>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</si>
  <si>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</si>
  <si>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</si>
  <si>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</si>
  <si>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</si>
  <si>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</si>
  <si>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</si>
  <si>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</si>
  <si>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</si>
  <si>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</si>
  <si>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</si>
  <si>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</si>
  <si>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</si>
  <si>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</si>
  <si>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</si>
  <si>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</si>
  <si>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</si>
  <si>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</si>
  <si>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</si>
  <si>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</si>
  <si>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</si>
  <si>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</si>
  <si>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</si>
  <si>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</si>
  <si>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</si>
  <si>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</si>
  <si>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</si>
  <si>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</si>
  <si>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</si>
  <si>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</si>
  <si>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</si>
  <si>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</si>
  <si>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</si>
  <si>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</si>
  <si>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</si>
  <si>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</si>
  <si>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</si>
  <si>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</si>
  <si>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</si>
  <si>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</si>
  <si>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</si>
  <si>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</si>
  <si>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</si>
  <si>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</si>
  <si>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</si>
  <si>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</si>
  <si>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</si>
  <si>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</si>
  <si>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</si>
  <si>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</si>
  <si>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</si>
  <si>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</si>
  <si>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</si>
  <si>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</si>
  <si>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</si>
  <si>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</si>
  <si>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</si>
  <si>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</si>
  <si>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</si>
  <si>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</si>
  <si>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</si>
  <si>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</si>
  <si>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</si>
  <si>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</si>
  <si>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</si>
  <si>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</si>
  <si>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</si>
  <si>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</si>
  <si>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</si>
  <si>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</si>
  <si>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</si>
  <si>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</si>
  <si>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</si>
  <si>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</si>
  <si>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</si>
  <si>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</si>
  <si>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</si>
  <si>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</si>
  <si>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</si>
  <si>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</si>
  <si>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</si>
  <si>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</si>
  <si>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</si>
  <si>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</si>
  <si>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</si>
  <si>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</si>
  <si>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</si>
  <si>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</si>
  <si>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</si>
  <si>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</si>
  <si>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</si>
  <si>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</si>
  <si>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</si>
  <si>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</si>
  <si>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</si>
  <si>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</si>
  <si>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</si>
  <si>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</si>
  <si>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</si>
  <si>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</si>
  <si>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</si>
  <si>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</si>
  <si>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</si>
  <si>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</si>
  <si>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</si>
  <si>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</si>
  <si>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</si>
  <si>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</si>
  <si>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</si>
  <si>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</si>
  <si>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</si>
  <si>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</si>
  <si>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</si>
  <si>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</si>
  <si>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</si>
  <si>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</si>
  <si>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</si>
  <si>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</si>
  <si>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</si>
  <si>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</si>
  <si>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</si>
  <si>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</si>
  <si>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</si>
  <si>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</si>
  <si>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</si>
  <si>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</si>
  <si>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</si>
  <si>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</si>
  <si>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</si>
  <si>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</si>
  <si>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</si>
  <si>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</si>
  <si>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</si>
  <si>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</si>
  <si>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</si>
  <si>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</si>
  <si>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</si>
  <si>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</si>
  <si>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</si>
  <si>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</si>
  <si>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</si>
  <si>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</si>
  <si>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</si>
  <si>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</si>
  <si>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</si>
  <si>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</si>
  <si>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</si>
  <si>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</si>
  <si>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</si>
  <si>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</si>
  <si>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</si>
  <si>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</si>
  <si>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</si>
  <si>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</si>
  <si>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</si>
  <si>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</si>
  <si>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</si>
  <si>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</si>
  <si>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</si>
  <si>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</si>
  <si>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</si>
  <si>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</si>
  <si>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</si>
  <si>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</si>
  <si>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</si>
  <si>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</si>
  <si>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</si>
  <si>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</si>
  <si>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</si>
  <si>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</si>
  <si>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</si>
  <si>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</si>
  <si>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</si>
  <si>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</si>
  <si>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</si>
  <si>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</si>
  <si>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</si>
  <si>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</si>
  <si>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</si>
  <si>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</si>
  <si>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</si>
  <si>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</si>
  <si>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</si>
  <si>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</si>
  <si>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</si>
  <si>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</si>
  <si>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</si>
  <si>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</si>
  <si>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</si>
  <si>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</si>
  <si>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</si>
  <si>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</si>
  <si>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</si>
  <si>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</si>
  <si>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</si>
  <si>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</si>
  <si>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</si>
  <si>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</si>
  <si>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</si>
  <si>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</si>
  <si>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</si>
  <si>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</si>
  <si>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</si>
  <si>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</si>
  <si>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</si>
  <si>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</si>
  <si>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</si>
  <si>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</si>
  <si>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</si>
  <si>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</si>
  <si>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</si>
  <si>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</si>
  <si>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</si>
  <si>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</si>
  <si>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</si>
  <si>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</si>
  <si>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</si>
  <si>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</si>
  <si>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</si>
  <si>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</si>
  <si>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</si>
  <si>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</si>
  <si>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</si>
  <si>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</si>
  <si>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</si>
  <si>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</si>
  <si>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</si>
  <si>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</si>
  <si>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</si>
  <si>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</si>
  <si>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</si>
  <si>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</si>
  <si>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</si>
  <si>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</si>
  <si>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</si>
  <si>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</si>
  <si>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</si>
  <si>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</si>
  <si>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</si>
  <si>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</si>
  <si>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</si>
  <si>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</si>
  <si>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</si>
  <si>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</si>
  <si>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</si>
  <si>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</si>
  <si>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</si>
  <si>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</si>
  <si>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</si>
  <si>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</si>
  <si>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</si>
  <si>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</si>
  <si>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</si>
  <si>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</si>
  <si>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</si>
  <si>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</si>
  <si>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</si>
  <si>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</si>
  <si>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</si>
  <si>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</si>
  <si>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</si>
  <si>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</si>
  <si>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</si>
  <si>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</si>
  <si>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</si>
  <si>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</si>
  <si>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</si>
  <si>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</si>
  <si>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</si>
  <si>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</si>
  <si>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</si>
  <si>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</si>
  <si>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</si>
  <si>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</si>
  <si>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</si>
  <si>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</si>
  <si>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</si>
  <si>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</si>
  <si>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</si>
  <si>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</si>
  <si>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</si>
  <si>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</si>
  <si>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</si>
  <si>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</si>
  <si>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</si>
  <si>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</si>
  <si>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</si>
  <si>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</si>
  <si>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</si>
  <si>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</si>
  <si>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</si>
  <si>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</si>
  <si>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</si>
  <si>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</si>
  <si>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</si>
  <si>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</si>
  <si>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</si>
  <si>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</si>
  <si>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</si>
  <si>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</si>
  <si>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</si>
  <si>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</si>
  <si>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</si>
  <si>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</si>
  <si>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</si>
  <si>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</si>
  <si>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</si>
  <si>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</si>
  <si>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</si>
  <si>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</si>
  <si>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</si>
  <si>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</si>
  <si>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</si>
  <si>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</si>
  <si>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</si>
  <si>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</si>
  <si>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</si>
  <si>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</si>
  <si>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</si>
  <si>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</si>
  <si>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</si>
  <si>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</si>
  <si>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</si>
  <si>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</si>
  <si>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</si>
  <si>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</si>
  <si>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</si>
  <si>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</si>
  <si>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</si>
  <si>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</si>
  <si>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</si>
  <si>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</si>
  <si>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</si>
  <si>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</si>
  <si>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</si>
  <si>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</si>
  <si>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</si>
  <si>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</si>
  <si>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</si>
  <si>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</si>
  <si>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</si>
  <si>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</si>
  <si>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</si>
  <si>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</si>
  <si>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</si>
  <si>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</si>
  <si>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</si>
  <si>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</si>
  <si>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</si>
  <si>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</si>
  <si>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</si>
  <si>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</si>
  <si>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</si>
  <si>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</si>
  <si>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</si>
  <si>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</si>
  <si>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</si>
  <si>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</si>
  <si>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</si>
  <si>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</si>
  <si>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</si>
  <si>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</si>
  <si>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</si>
  <si>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</si>
  <si>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</si>
  <si>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</si>
  <si>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</si>
  <si>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</si>
  <si>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</si>
  <si>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</si>
  <si>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</si>
  <si>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</si>
  <si>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</si>
  <si>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</si>
  <si>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</si>
  <si>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</si>
  <si>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</si>
  <si>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</si>
  <si>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</si>
  <si>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</si>
  <si>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</si>
  <si>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</si>
  <si>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</si>
  <si>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</si>
  <si>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</si>
  <si>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</si>
  <si>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</si>
  <si>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</si>
  <si>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</si>
  <si>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</si>
  <si>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</si>
  <si>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</si>
  <si>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</si>
  <si>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</si>
  <si>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</si>
  <si>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</si>
  <si>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</si>
  <si>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</si>
  <si>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</si>
  <si>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</si>
  <si>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</si>
  <si>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</si>
  <si>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</si>
  <si>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</si>
  <si>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</si>
  <si>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</si>
  <si>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</si>
  <si>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</si>
  <si>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</si>
  <si>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</si>
  <si>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</si>
  <si>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</si>
  <si>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</si>
  <si>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</si>
  <si>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</si>
  <si>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</si>
  <si>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</si>
  <si>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</si>
  <si>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</si>
  <si>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</si>
  <si>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</si>
  <si>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</si>
  <si>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</si>
  <si>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</si>
  <si>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</si>
  <si>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</si>
  <si>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</si>
  <si>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</si>
  <si>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</si>
  <si>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</si>
  <si>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</si>
  <si>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</si>
  <si>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</si>
  <si>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</si>
  <si>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</si>
  <si>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</si>
  <si>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</si>
  <si>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</si>
  <si>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</si>
  <si>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</si>
  <si>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</si>
  <si>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</si>
  <si>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</si>
  <si>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</si>
  <si>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</si>
  <si>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</si>
  <si>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</si>
  <si>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</si>
  <si>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</si>
  <si>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</si>
  <si>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</si>
  <si>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</si>
  <si>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</si>
  <si>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</si>
  <si>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</si>
  <si>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</si>
  <si>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</si>
  <si>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</si>
  <si>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</si>
  <si>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</si>
  <si>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</si>
  <si>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</si>
  <si>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</si>
  <si>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</si>
  <si>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</si>
  <si>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</si>
  <si>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</si>
  <si>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</si>
  <si>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</si>
  <si>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</si>
  <si>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</si>
  <si>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</si>
  <si>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</si>
  <si>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</si>
  <si>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</si>
  <si>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</si>
  <si>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</si>
  <si>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</si>
  <si>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</si>
  <si>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</si>
  <si>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</si>
  <si>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</si>
  <si>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</si>
  <si>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</si>
  <si>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</si>
  <si>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</si>
  <si>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</si>
  <si>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</si>
  <si>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</si>
  <si>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</si>
  <si>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</si>
  <si>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</si>
  <si>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</si>
  <si>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</si>
  <si>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</si>
  <si>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</si>
  <si>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</si>
  <si>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</si>
  <si>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</si>
  <si>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</si>
  <si>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</si>
  <si>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</si>
  <si>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</si>
  <si>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</si>
  <si>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</si>
  <si>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</si>
  <si>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</si>
  <si>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</si>
  <si>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</si>
  <si>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</si>
  <si>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</si>
  <si>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</si>
  <si>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</si>
  <si>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</si>
  <si>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</si>
  <si>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</si>
  <si>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</si>
  <si>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</si>
  <si>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</si>
  <si>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</si>
  <si>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</si>
  <si>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</si>
  <si>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</si>
  <si>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</si>
  <si>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</si>
  <si>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</si>
  <si>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</si>
  <si>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</si>
  <si>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</si>
  <si>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</si>
  <si>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</si>
  <si>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</si>
  <si>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</si>
  <si>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</si>
  <si>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</si>
  <si>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</si>
  <si>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</si>
  <si>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</si>
  <si>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</si>
  <si>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</si>
  <si>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</si>
  <si>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</si>
  <si>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</si>
  <si>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</si>
  <si>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</si>
  <si>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</si>
  <si>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</si>
  <si>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</si>
  <si>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</si>
  <si>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</si>
  <si>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</si>
  <si>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</si>
  <si>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</si>
  <si>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</si>
  <si>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</si>
  <si>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</si>
  <si>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</si>
  <si>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</si>
  <si>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</si>
  <si>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</si>
  <si>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</si>
  <si>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</si>
  <si>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</si>
  <si>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</si>
  <si>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</si>
  <si>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</si>
  <si>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</si>
  <si>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</si>
  <si>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</si>
  <si>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</si>
  <si>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</si>
  <si>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</si>
  <si>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</si>
  <si>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</si>
  <si>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</si>
  <si>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</si>
  <si>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</si>
  <si>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</si>
  <si>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</si>
  <si>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</si>
  <si>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</si>
  <si>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</si>
  <si>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</si>
  <si>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</si>
  <si>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</si>
  <si>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</si>
  <si>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</si>
  <si>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</si>
  <si>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</si>
  <si>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</si>
  <si>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</si>
  <si>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</si>
  <si>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</si>
  <si>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</si>
  <si>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</si>
  <si>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</si>
  <si>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</si>
  <si>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</si>
  <si>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</si>
  <si>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</si>
  <si>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</si>
  <si>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</si>
  <si>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</si>
  <si>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</si>
  <si>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</si>
  <si>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</si>
  <si>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</si>
  <si>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</si>
  <si>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</si>
  <si>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</si>
  <si>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</si>
  <si>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</si>
  <si>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</si>
  <si>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</si>
  <si>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</si>
  <si>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</si>
  <si>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</si>
  <si>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</si>
  <si>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</si>
  <si>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</si>
  <si>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</si>
  <si>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</si>
  <si>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</si>
  <si>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</si>
  <si>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</si>
  <si>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</si>
  <si>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</si>
  <si>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</si>
  <si>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</si>
  <si>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</si>
  <si>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</si>
  <si>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</si>
  <si>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</si>
  <si>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</si>
  <si>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</si>
  <si>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</si>
  <si>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</si>
  <si>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</si>
  <si>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</si>
  <si>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</si>
  <si>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</si>
  <si>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</si>
  <si>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</si>
  <si>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</si>
  <si>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</si>
  <si>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</si>
  <si>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</si>
  <si>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</si>
  <si>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</si>
  <si>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</si>
  <si>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</si>
  <si>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</si>
  <si>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</si>
  <si>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</si>
  <si>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</si>
  <si>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</si>
  <si>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</si>
  <si>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</si>
  <si>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</si>
  <si>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</si>
  <si>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</si>
  <si>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</si>
  <si>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</si>
  <si>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</si>
  <si>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</si>
  <si>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</si>
  <si>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</si>
  <si>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</si>
  <si>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</si>
  <si>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</si>
  <si>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</si>
  <si>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</si>
  <si>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</si>
  <si>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</si>
  <si>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</si>
  <si>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</si>
  <si>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</si>
  <si>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</si>
  <si>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</si>
  <si>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</si>
  <si>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</si>
  <si>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</si>
  <si>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</si>
  <si>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</si>
  <si>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</si>
  <si>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</si>
  <si>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</si>
  <si>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</si>
  <si>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</si>
  <si>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</si>
  <si>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</si>
  <si>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</si>
  <si>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</si>
  <si>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</si>
  <si>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</si>
  <si>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</si>
  <si>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</si>
  <si>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</si>
  <si>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</si>
  <si>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</si>
  <si>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</si>
  <si>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</si>
  <si>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</si>
  <si>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</si>
  <si>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</si>
  <si>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</si>
  <si>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</si>
  <si>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</si>
  <si>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</si>
  <si>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</si>
  <si>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</si>
  <si>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</si>
  <si>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</si>
  <si>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</si>
  <si>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</si>
  <si>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</si>
  <si>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</si>
  <si>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</si>
  <si>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</si>
  <si>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</si>
  <si>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</si>
  <si>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</si>
  <si>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</si>
  <si>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</si>
  <si>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</si>
  <si>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</si>
  <si>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</si>
  <si>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</si>
  <si>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</si>
  <si>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</si>
  <si>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</si>
  <si>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</si>
  <si>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</si>
  <si>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</si>
  <si>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</si>
  <si>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</si>
  <si>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</si>
  <si>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</si>
  <si>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</si>
  <si>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</si>
  <si>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</si>
  <si>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</si>
  <si>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</si>
  <si>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</si>
  <si>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</si>
  <si>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</si>
  <si>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</si>
  <si>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</si>
  <si>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</si>
  <si>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</si>
  <si>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</si>
  <si>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</si>
  <si>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</si>
  <si>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</si>
  <si>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</si>
  <si>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</si>
  <si>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</si>
  <si>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</si>
  <si>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</si>
  <si>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</si>
  <si>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</si>
  <si>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</si>
  <si>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</si>
  <si>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</si>
  <si>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</si>
  <si>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</si>
  <si>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</si>
  <si>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</si>
  <si>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</si>
  <si>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</si>
  <si>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</si>
  <si>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</si>
  <si>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</si>
  <si>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</si>
  <si>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</si>
  <si>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</si>
  <si>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</si>
  <si>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</si>
  <si>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</si>
  <si>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</si>
  <si>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</si>
  <si>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</si>
  <si>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</si>
  <si>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</si>
  <si>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</si>
  <si>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</si>
  <si>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</si>
  <si>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</si>
  <si>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</si>
  <si>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</si>
  <si>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</si>
  <si>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</si>
  <si>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</si>
  <si>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</si>
  <si>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</si>
  <si>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</si>
  <si>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</si>
  <si>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</si>
  <si>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</si>
  <si>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</si>
  <si>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</si>
  <si>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</si>
  <si>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</si>
  <si>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</si>
  <si>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</si>
  <si>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</si>
  <si>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</si>
  <si>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</si>
  <si>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</si>
  <si>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</si>
  <si>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</si>
  <si>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</si>
  <si>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</si>
  <si>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</si>
  <si>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</si>
  <si>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</si>
  <si>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</si>
  <si>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</si>
  <si>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</si>
  <si>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</si>
  <si>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</si>
  <si>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</si>
  <si>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</si>
  <si>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</si>
  <si>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</si>
  <si>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</si>
  <si>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</si>
  <si>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</si>
  <si>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</si>
  <si>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</si>
  <si>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</si>
  <si>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</si>
  <si>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</si>
  <si>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</si>
  <si>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</si>
  <si>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</si>
  <si>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</si>
  <si>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</si>
  <si>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</si>
  <si>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</si>
  <si>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</si>
  <si>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</si>
  <si>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</si>
  <si>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</si>
  <si>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</si>
  <si>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</si>
  <si>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</si>
  <si>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</si>
  <si>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</si>
  <si>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</si>
  <si>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</si>
  <si>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</si>
  <si>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</si>
  <si>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</si>
  <si>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</si>
  <si>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</si>
  <si>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</si>
  <si>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</si>
  <si>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</si>
  <si>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</si>
  <si>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</si>
  <si>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</si>
  <si>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</si>
  <si>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</si>
  <si>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</si>
  <si>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</si>
  <si>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</si>
  <si>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</si>
  <si>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</si>
  <si>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</si>
  <si>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</si>
  <si>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</si>
  <si>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</si>
  <si>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</si>
  <si>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</si>
  <si>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</si>
  <si>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</si>
  <si>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</si>
  <si>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</si>
  <si>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</si>
  <si>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</si>
  <si>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</si>
  <si>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</si>
  <si>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</si>
  <si>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</si>
  <si>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</si>
  <si>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</si>
  <si>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</si>
  <si>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</si>
  <si>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</si>
  <si>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</si>
  <si>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</si>
  <si>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</si>
  <si>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</si>
  <si>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</si>
  <si>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</si>
  <si>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</si>
  <si>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</si>
  <si>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</si>
  <si>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</si>
  <si>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</si>
  <si>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</si>
  <si>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</si>
  <si>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</si>
  <si>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</si>
  <si>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</si>
  <si>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</si>
  <si>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</si>
  <si>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</si>
  <si>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</si>
  <si>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</si>
  <si>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</si>
  <si>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</si>
  <si>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</si>
  <si>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</si>
  <si>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</si>
  <si>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</si>
  <si>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</si>
  <si>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</si>
  <si>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</si>
  <si>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</si>
  <si>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</si>
  <si>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</si>
  <si>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</si>
  <si>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</si>
  <si>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</si>
  <si>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</si>
  <si>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</si>
  <si>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</si>
  <si>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</si>
  <si>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</si>
  <si>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</si>
  <si>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</si>
  <si>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</si>
  <si>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</si>
  <si>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</si>
  <si>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</si>
  <si>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</si>
  <si>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</si>
  <si>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</si>
  <si>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</si>
  <si>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</si>
  <si>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</si>
  <si>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</si>
  <si>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</si>
  <si>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</si>
  <si>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</si>
  <si>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</si>
  <si>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</si>
  <si>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</si>
  <si>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</si>
  <si>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</si>
  <si>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</si>
  <si>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</si>
  <si>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</si>
  <si>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</si>
  <si>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</si>
  <si>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</si>
  <si>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</si>
  <si>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</si>
  <si>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</si>
  <si>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</si>
  <si>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</si>
  <si>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</si>
  <si>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</si>
  <si>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</si>
  <si>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</si>
  <si>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</si>
  <si>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</si>
  <si>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</si>
  <si>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</si>
  <si>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</si>
  <si>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</si>
  <si>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</si>
  <si>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</si>
  <si>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</si>
  <si>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</si>
  <si>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</si>
  <si>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</si>
  <si>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</si>
  <si>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</si>
  <si>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</si>
  <si>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</si>
  <si>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</si>
  <si>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</si>
  <si>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</si>
  <si>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</si>
  <si>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</si>
  <si>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</si>
  <si>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</si>
  <si>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</si>
  <si>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</si>
  <si>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</si>
  <si>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</si>
  <si>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</si>
  <si>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</si>
  <si>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</si>
  <si>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</si>
  <si>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</si>
  <si>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</si>
  <si>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</si>
  <si>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</si>
  <si>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</si>
  <si>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</si>
  <si>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</si>
  <si>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</si>
  <si>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</si>
  <si>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</si>
  <si>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</si>
  <si>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</si>
  <si>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</si>
  <si>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</si>
  <si>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</si>
  <si>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</si>
  <si>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</si>
  <si>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</si>
  <si>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</si>
  <si>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</si>
  <si>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</si>
  <si>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</si>
  <si>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</si>
  <si>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</si>
  <si>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</si>
  <si>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</si>
  <si>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</si>
  <si>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</si>
  <si>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</si>
  <si>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</si>
  <si>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</si>
  <si>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</si>
  <si>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</si>
  <si>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</si>
  <si>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</si>
  <si>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</si>
  <si>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</si>
  <si>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</si>
  <si>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</si>
  <si>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</si>
  <si>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</si>
  <si>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</si>
  <si>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</si>
  <si>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</si>
  <si>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</si>
  <si>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</si>
  <si>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</si>
  <si>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</si>
  <si>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</si>
  <si>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</si>
  <si>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</si>
  <si>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</si>
  <si>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</si>
  <si>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</si>
  <si>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</si>
  <si>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</si>
  <si>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</si>
  <si>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</si>
  <si>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</si>
  <si>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</si>
  <si>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</si>
  <si>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</si>
  <si>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</si>
  <si>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</si>
  <si>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</si>
  <si>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</si>
  <si>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</si>
  <si>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</si>
  <si>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</si>
  <si>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</si>
  <si>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</si>
  <si>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</si>
  <si>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</si>
  <si>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</si>
  <si>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</si>
  <si>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</si>
  <si>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</si>
  <si>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</si>
  <si>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</si>
  <si>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</si>
  <si>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</si>
  <si>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</si>
  <si>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</si>
  <si>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</si>
  <si>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</si>
  <si>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</si>
  <si>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</si>
  <si>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</si>
  <si>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</si>
  <si>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</si>
  <si>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</si>
  <si>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</si>
  <si>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</si>
  <si>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</si>
  <si>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</si>
  <si>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</si>
  <si>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</si>
  <si>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</si>
  <si>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</si>
  <si>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</si>
  <si>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</si>
  <si>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</si>
  <si>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</si>
  <si>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</si>
  <si>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</si>
  <si>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</si>
  <si>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</si>
  <si>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</si>
  <si>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</si>
  <si>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</si>
  <si>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</si>
  <si>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</si>
  <si>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</si>
  <si>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</si>
  <si>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</si>
  <si>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</si>
  <si>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</si>
  <si>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</si>
  <si>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</si>
  <si>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</si>
  <si>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</si>
  <si>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</si>
  <si>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</si>
  <si>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</si>
  <si>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</si>
  <si>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</si>
  <si>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</si>
  <si>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</si>
  <si>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</si>
  <si>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</si>
  <si>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</si>
  <si>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</si>
  <si>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</si>
  <si>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</si>
  <si>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</si>
  <si>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</si>
  <si>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</si>
  <si>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</si>
  <si>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</si>
  <si>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</si>
  <si>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</si>
  <si>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</si>
  <si>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</si>
  <si>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</si>
  <si>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</si>
  <si>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</si>
  <si>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</si>
  <si>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</si>
  <si>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</si>
  <si>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</si>
  <si>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</si>
  <si>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</si>
  <si>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</si>
  <si>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</si>
  <si>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</si>
  <si>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</si>
  <si>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</si>
  <si>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</si>
  <si>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</si>
  <si>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</si>
  <si>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</si>
  <si>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</si>
  <si>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</si>
  <si>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</si>
  <si>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</si>
  <si>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</si>
  <si>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</si>
  <si>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</si>
  <si>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</si>
  <si>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</si>
  <si>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</si>
  <si>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</si>
  <si>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</si>
  <si>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</si>
  <si>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</si>
  <si>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</si>
  <si>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</si>
  <si>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</si>
  <si>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</si>
  <si>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</si>
  <si>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</si>
  <si>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</si>
  <si>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</si>
  <si>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</si>
  <si>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</si>
  <si>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</si>
  <si>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</si>
  <si>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</si>
  <si>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</si>
  <si>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</si>
  <si>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</si>
  <si>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</si>
  <si>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</si>
  <si>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</si>
  <si>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</si>
  <si>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</si>
  <si>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</si>
  <si>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</si>
  <si>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</si>
  <si>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</si>
  <si>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</si>
  <si>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</si>
  <si>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</si>
  <si>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</si>
  <si>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</si>
  <si>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</si>
  <si>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</si>
  <si>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</si>
  <si>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</si>
  <si>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</si>
  <si>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</si>
  <si>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</si>
  <si>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</si>
  <si>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</si>
  <si>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</si>
  <si>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</si>
  <si>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</si>
  <si>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</si>
  <si>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</si>
  <si>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</si>
  <si>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</si>
  <si>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</si>
  <si>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</si>
  <si>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</si>
  <si>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</si>
  <si>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</si>
  <si>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</si>
  <si>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</si>
  <si>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</si>
  <si>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</si>
  <si>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</si>
  <si>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</si>
  <si>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</si>
  <si>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</si>
  <si>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</si>
  <si>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</si>
  <si>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</si>
  <si>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</si>
  <si>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</si>
  <si>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</si>
  <si>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</si>
  <si>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</si>
  <si>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</si>
  <si>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</si>
  <si>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</si>
  <si>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</si>
  <si>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</si>
  <si>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</si>
  <si>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</si>
  <si>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</si>
  <si>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</si>
  <si>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</si>
  <si>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</si>
  <si>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</si>
  <si>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</si>
  <si>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</si>
  <si>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</si>
  <si>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</si>
  <si>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</si>
  <si>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</si>
  <si>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</si>
  <si>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</si>
  <si>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</si>
  <si>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</si>
  <si>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</si>
  <si>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</si>
  <si>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</si>
  <si>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</si>
  <si>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</si>
  <si>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</si>
  <si>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</si>
  <si>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</si>
  <si>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</si>
  <si>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</si>
  <si>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</si>
  <si>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</si>
  <si>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</si>
  <si>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</si>
  <si>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</si>
  <si>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</si>
  <si>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</si>
  <si>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</si>
  <si>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</si>
  <si>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</si>
  <si>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</si>
  <si>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</si>
  <si>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</si>
  <si>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</si>
  <si>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</si>
  <si>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</si>
  <si>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</si>
  <si>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</si>
  <si>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</si>
  <si>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</si>
  <si>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</si>
  <si>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</si>
  <si>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</si>
  <si>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</si>
  <si>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</si>
  <si>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</si>
  <si>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</si>
  <si>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</si>
  <si>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</si>
  <si>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</si>
  <si>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</si>
  <si>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</si>
  <si>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</si>
  <si>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</si>
  <si>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</si>
  <si>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</si>
  <si>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</si>
  <si>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</si>
  <si>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</si>
  <si>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</si>
  <si>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</si>
  <si>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</si>
  <si>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</si>
  <si>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</si>
  <si>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</si>
  <si>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</si>
  <si>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</si>
  <si>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</si>
  <si>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</si>
  <si>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</si>
  <si>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</si>
  <si>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</si>
  <si>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</si>
  <si>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</si>
  <si>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</si>
  <si>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</si>
  <si>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</si>
  <si>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</si>
  <si>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</si>
  <si>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</si>
  <si>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</si>
  <si>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</si>
  <si>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</si>
  <si>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</si>
  <si>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</si>
  <si>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</si>
  <si>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</si>
  <si>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</si>
  <si>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</si>
  <si>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</si>
  <si>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</si>
  <si>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</si>
  <si>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</si>
  <si>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</si>
  <si>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</si>
  <si>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</si>
  <si>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</si>
  <si>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</si>
  <si>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</si>
  <si>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</si>
  <si>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</si>
  <si>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</si>
  <si>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</si>
  <si>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</si>
  <si>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</si>
  <si>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</si>
  <si>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</si>
  <si>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</si>
  <si>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</si>
  <si>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</si>
  <si>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</si>
  <si>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</si>
  <si>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</si>
  <si>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</si>
  <si>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</si>
  <si>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</si>
  <si>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</si>
  <si>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</si>
  <si>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</si>
  <si>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</si>
  <si>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</si>
  <si>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</si>
  <si>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</si>
  <si>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</si>
  <si>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</si>
  <si>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</si>
  <si>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</si>
  <si>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</si>
  <si>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</si>
  <si>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</si>
  <si>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</si>
  <si>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</si>
  <si>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</si>
  <si>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</si>
  <si>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</si>
  <si>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</si>
  <si>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</si>
  <si>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</si>
  <si>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</si>
  <si>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</si>
  <si>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</si>
  <si>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</si>
  <si>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</si>
  <si>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</si>
  <si>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</si>
  <si>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</si>
  <si>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</si>
  <si>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</si>
  <si>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</si>
  <si>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</si>
  <si>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</si>
  <si>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</si>
  <si>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</si>
  <si>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</si>
  <si>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</si>
  <si>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</si>
  <si>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</si>
  <si>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</si>
  <si>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</si>
  <si>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</si>
  <si>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</si>
  <si>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</si>
  <si>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</si>
  <si>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</si>
  <si>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</si>
  <si>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</si>
  <si>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</si>
  <si>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</si>
  <si>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</si>
  <si>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</si>
  <si>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</si>
  <si>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</si>
  <si>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</si>
  <si>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</si>
  <si>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</si>
  <si>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</si>
  <si>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</si>
  <si>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</si>
  <si>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</si>
  <si>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</si>
  <si>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</si>
  <si>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</si>
  <si>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</si>
  <si>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</si>
  <si>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</si>
  <si>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</si>
  <si>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</si>
  <si>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</si>
  <si>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</si>
  <si>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</si>
  <si>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</si>
  <si>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</si>
  <si>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</si>
  <si>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</si>
  <si>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</si>
  <si>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</si>
  <si>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</si>
  <si>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</si>
  <si>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</si>
  <si>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</si>
  <si>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</si>
  <si>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</si>
  <si>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</si>
  <si>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</si>
  <si>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</si>
  <si>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</si>
  <si>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</si>
  <si>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</si>
  <si>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</si>
  <si>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</si>
  <si>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</si>
  <si>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</si>
  <si>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</si>
  <si>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</si>
  <si>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</si>
  <si>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</si>
  <si>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</si>
  <si>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</si>
  <si>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</si>
  <si>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</si>
  <si>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</si>
  <si>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</si>
  <si>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</si>
  <si>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</si>
  <si>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</si>
  <si>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</si>
  <si>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</si>
  <si>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</si>
  <si>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</si>
  <si>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</si>
  <si>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</si>
  <si>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</si>
  <si>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</si>
  <si>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</si>
  <si>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</si>
  <si>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</si>
  <si>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</si>
  <si>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</si>
  <si>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</si>
  <si>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</si>
  <si>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</si>
  <si>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</si>
  <si>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</si>
  <si>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</si>
  <si>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</si>
  <si>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</si>
  <si>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</si>
  <si>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</si>
  <si>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</si>
  <si>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</si>
  <si>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</si>
  <si>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</si>
  <si>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</si>
  <si>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</si>
  <si>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</si>
  <si>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</si>
  <si>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</si>
  <si>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</si>
  <si>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</si>
  <si>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</si>
  <si>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</si>
  <si>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</si>
  <si>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</si>
  <si>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</si>
  <si>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</si>
  <si>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</si>
  <si>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</si>
  <si>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</si>
  <si>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</si>
  <si>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</si>
  <si>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</si>
  <si>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</si>
  <si>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</si>
  <si>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</si>
  <si>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</si>
  <si>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</si>
  <si>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</si>
  <si>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</si>
  <si>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</si>
  <si>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</si>
  <si>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</si>
  <si>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</si>
  <si>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</si>
  <si>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</si>
  <si>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</si>
  <si>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</si>
  <si>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</si>
  <si>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</si>
  <si>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</si>
  <si>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</si>
  <si>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</si>
  <si>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</si>
  <si>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</si>
  <si>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</si>
  <si>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</si>
  <si>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</si>
  <si>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</si>
  <si>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</si>
  <si>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</si>
  <si>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</si>
  <si>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</si>
  <si>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</si>
  <si>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</si>
  <si>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</si>
  <si>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</si>
  <si>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</si>
  <si>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</si>
  <si>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</si>
  <si>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</si>
  <si>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</si>
  <si>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</si>
  <si>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</si>
  <si>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</si>
  <si>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</si>
  <si>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</si>
  <si>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</si>
  <si>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</si>
  <si>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</si>
  <si>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</si>
  <si>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</si>
  <si>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</si>
  <si>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</si>
  <si>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</si>
  <si>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</si>
  <si>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</si>
  <si>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</si>
  <si>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</si>
  <si>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</si>
  <si>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</si>
  <si>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</si>
  <si>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</si>
  <si>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</si>
  <si>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</si>
  <si>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</si>
  <si>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</si>
  <si>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</si>
  <si>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</si>
  <si>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</si>
  <si>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</si>
  <si>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</si>
  <si>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</si>
  <si>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</si>
  <si>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</si>
  <si>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</si>
  <si>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</si>
  <si>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</si>
  <si>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</si>
  <si>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</si>
  <si>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</si>
  <si>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</si>
  <si>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</si>
  <si>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</si>
  <si>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</si>
  <si>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</si>
  <si>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</si>
  <si>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</si>
  <si>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</si>
  <si>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</si>
  <si>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</si>
  <si>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</si>
  <si>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</si>
  <si>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</si>
  <si>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</si>
  <si>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</si>
  <si>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</si>
  <si>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</si>
  <si>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</si>
  <si>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</si>
  <si>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</si>
  <si>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</si>
  <si>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</si>
  <si>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</si>
  <si>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</si>
  <si>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</si>
  <si>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</si>
  <si>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</si>
  <si>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</si>
  <si>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</si>
  <si>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</si>
  <si>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</si>
  <si>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</si>
  <si>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</si>
  <si>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</si>
  <si>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</si>
  <si>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</si>
  <si>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</si>
  <si>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</si>
  <si>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</si>
  <si>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</si>
  <si>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</si>
  <si>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</si>
  <si>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</si>
  <si>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</si>
  <si>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</si>
  <si>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</si>
  <si>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</si>
  <si>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</si>
  <si>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</si>
  <si>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</si>
  <si>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</si>
  <si>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</si>
  <si>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</si>
  <si>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</si>
  <si>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</si>
  <si>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</si>
  <si>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</si>
  <si>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</si>
  <si>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</si>
  <si>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</si>
  <si>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</si>
  <si>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</si>
  <si>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</si>
  <si>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</si>
  <si>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</si>
  <si>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</si>
  <si>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</si>
  <si>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</si>
  <si>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</si>
  <si>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</si>
  <si>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</si>
  <si>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</si>
  <si>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</si>
  <si>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</si>
  <si>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</si>
  <si>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</si>
  <si>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</si>
  <si>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</si>
  <si>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</si>
  <si>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</si>
  <si>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</si>
  <si>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</si>
  <si>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</si>
  <si>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</si>
  <si>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</si>
  <si>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</si>
  <si>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</si>
  <si>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</si>
  <si>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</si>
  <si>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</si>
  <si>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</si>
  <si>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</si>
  <si>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</si>
  <si>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</si>
  <si>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</si>
  <si>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</si>
  <si>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</si>
  <si>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</si>
  <si>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</si>
  <si>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</si>
  <si>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</si>
  <si>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</si>
  <si>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</si>
  <si>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</si>
  <si>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</si>
  <si>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</si>
  <si>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</si>
  <si>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</si>
  <si>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</si>
  <si>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</si>
  <si>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</si>
  <si>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</si>
  <si>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</si>
  <si>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</si>
  <si>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</si>
  <si>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</si>
  <si>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</si>
  <si>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</si>
  <si>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</si>
  <si>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</si>
  <si>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</si>
  <si>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</si>
  <si>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</si>
  <si>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</si>
  <si>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</si>
  <si>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</si>
  <si>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</si>
  <si>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</si>
  <si>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</si>
  <si>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</si>
  <si>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</si>
  <si>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</si>
  <si>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</si>
  <si>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</si>
  <si>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</si>
  <si>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</si>
  <si>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</si>
  <si>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</si>
  <si>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</si>
  <si>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</si>
  <si>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</si>
  <si>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</si>
  <si>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</si>
  <si>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</si>
  <si>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</si>
  <si>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</si>
  <si>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</si>
  <si>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</si>
  <si>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</si>
  <si>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</si>
  <si>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</si>
  <si>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</si>
  <si>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</si>
  <si>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</si>
  <si>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</si>
  <si>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</si>
  <si>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</si>
  <si>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</si>
  <si>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</si>
  <si>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</si>
  <si>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</si>
  <si>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</si>
  <si>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</si>
  <si>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</si>
  <si>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</si>
  <si>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</si>
  <si>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</si>
  <si>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</si>
  <si>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</si>
  <si>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</si>
  <si>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</si>
  <si>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</si>
  <si>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</si>
  <si>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</si>
  <si>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</si>
  <si>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</si>
  <si>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</si>
  <si>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</si>
  <si>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</si>
  <si>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</si>
  <si>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</si>
  <si>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</si>
  <si>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</si>
  <si>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</si>
  <si>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</si>
  <si>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</si>
  <si>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</si>
  <si>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</si>
  <si>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</si>
  <si>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</si>
  <si>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</si>
  <si>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</si>
  <si>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</si>
  <si>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</si>
  <si>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</si>
  <si>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</si>
  <si>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</si>
  <si>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</si>
  <si>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</si>
  <si>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</si>
  <si>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</si>
  <si>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</si>
  <si>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</si>
  <si>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</si>
  <si>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</si>
  <si>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</si>
  <si>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</si>
  <si>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</si>
  <si>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</si>
  <si>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</si>
  <si>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</si>
  <si>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</si>
  <si>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</si>
  <si>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</si>
  <si>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</si>
  <si>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</si>
  <si>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</si>
  <si>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</si>
  <si>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</si>
  <si>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</si>
  <si>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</si>
  <si>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</si>
  <si>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</si>
  <si>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</si>
  <si>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</si>
  <si>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</si>
  <si>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</si>
  <si>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</si>
  <si>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</si>
  <si>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</si>
  <si>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</si>
  <si>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</si>
  <si>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</si>
  <si>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</si>
  <si>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</si>
  <si>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</si>
  <si>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</si>
  <si>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</si>
  <si>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</si>
  <si>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</si>
  <si>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</si>
  <si>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</si>
  <si>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</si>
  <si>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</si>
  <si>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</si>
  <si>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</si>
  <si>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</si>
  <si>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</si>
  <si>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</si>
  <si>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</si>
  <si>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</si>
  <si>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</si>
  <si>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</si>
  <si>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</si>
  <si>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</si>
  <si>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</si>
  <si>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</si>
  <si>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</si>
  <si>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</si>
  <si>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</si>
  <si>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</si>
  <si>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</si>
  <si>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</si>
  <si>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</si>
  <si>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</si>
  <si>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</si>
  <si>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</si>
  <si>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</si>
  <si>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</si>
  <si>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</si>
  <si>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</si>
  <si>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</si>
  <si>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</si>
  <si>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</si>
  <si>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</si>
  <si>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</si>
  <si>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</si>
  <si>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</si>
  <si>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</si>
  <si>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</si>
  <si>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</si>
  <si>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</si>
  <si>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</si>
  <si>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</si>
  <si>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</si>
  <si>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</si>
  <si>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</si>
  <si>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</si>
  <si>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</si>
  <si>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</si>
  <si>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</si>
  <si>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</si>
  <si>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</si>
  <si>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</si>
  <si>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</si>
  <si>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</si>
  <si>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</si>
  <si>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</si>
  <si>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</si>
  <si>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</si>
  <si>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</si>
  <si>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</si>
  <si>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</si>
  <si>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</si>
  <si>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</si>
  <si>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</si>
  <si>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</si>
  <si>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</si>
  <si>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</si>
  <si>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</si>
  <si>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</si>
  <si>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</si>
  <si>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</si>
  <si>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</si>
  <si>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</si>
  <si>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</si>
  <si>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</si>
  <si>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</si>
  <si>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</si>
  <si>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</si>
  <si>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</si>
  <si>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</si>
  <si>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</si>
  <si>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</si>
  <si>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</si>
  <si>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</si>
  <si>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</si>
  <si>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</si>
  <si>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</si>
  <si>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</si>
  <si>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</si>
  <si>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</si>
  <si>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</si>
  <si>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</si>
  <si>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</si>
  <si>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</si>
  <si>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</si>
  <si>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</si>
  <si>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</si>
  <si>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</si>
  <si>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</si>
  <si>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</si>
  <si>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</si>
  <si>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</si>
  <si>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</si>
  <si>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</si>
  <si>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</si>
  <si>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</si>
  <si>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</si>
  <si>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</si>
  <si>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</si>
  <si>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</si>
  <si>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</si>
  <si>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</si>
  <si>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</si>
  <si>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</si>
  <si>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</si>
  <si>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</si>
  <si>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</si>
  <si>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</si>
  <si>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</si>
  <si>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</si>
  <si>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</si>
  <si>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</si>
  <si>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</si>
  <si>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</si>
  <si>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</si>
  <si>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</si>
  <si>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</si>
  <si>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</si>
  <si>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</si>
  <si>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</si>
  <si>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</si>
  <si>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</si>
  <si>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</si>
  <si>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</si>
  <si>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</si>
  <si>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</si>
  <si>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</si>
  <si>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</si>
  <si>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</si>
  <si>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</si>
  <si>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</si>
  <si>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</si>
  <si>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</si>
  <si>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</si>
  <si>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</si>
  <si>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</si>
  <si>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</si>
  <si>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</si>
  <si>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</si>
  <si>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</si>
  <si>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</si>
  <si>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</si>
  <si>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</si>
  <si>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</si>
  <si>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</si>
  <si>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</si>
  <si>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</si>
  <si>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</si>
  <si>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</si>
  <si>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</si>
  <si>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</si>
  <si>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</si>
  <si>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</si>
  <si>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</si>
  <si>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</si>
  <si>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</si>
  <si>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</si>
  <si>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</si>
  <si>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</si>
  <si>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</si>
  <si>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</si>
  <si>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</si>
  <si>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</si>
  <si>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</si>
  <si>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</si>
  <si>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</si>
  <si>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</si>
  <si>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</si>
  <si>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</si>
  <si>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</si>
  <si>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</si>
  <si>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</si>
  <si>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</si>
  <si>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</si>
  <si>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</si>
  <si>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</si>
  <si>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</si>
  <si>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</si>
  <si>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</si>
  <si>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</si>
  <si>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</si>
  <si>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</si>
  <si>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</si>
  <si>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</si>
  <si>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</si>
  <si>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</si>
  <si>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</si>
  <si>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</si>
  <si>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</si>
  <si>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</si>
  <si>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</si>
  <si>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</si>
  <si>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</si>
  <si>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</si>
  <si>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</si>
  <si>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</si>
  <si>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</si>
  <si>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</si>
  <si>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</si>
  <si>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</si>
  <si>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</si>
  <si>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</si>
  <si>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</si>
  <si>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</si>
  <si>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</si>
  <si>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</si>
  <si>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</si>
  <si>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</si>
  <si>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</si>
  <si>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</si>
  <si>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</si>
  <si>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</si>
  <si>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</si>
  <si>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</si>
  <si>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</si>
  <si>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</si>
  <si>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</si>
  <si>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</si>
  <si>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</si>
  <si>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</si>
  <si>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</si>
  <si>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</si>
  <si>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</si>
  <si>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</si>
  <si>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</si>
  <si>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</si>
  <si>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</si>
  <si>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</si>
  <si>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</si>
  <si>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</si>
  <si>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</si>
  <si>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</si>
  <si>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</si>
  <si>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</si>
  <si>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</si>
  <si>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</si>
  <si>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</si>
  <si>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</si>
  <si>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</si>
  <si>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</si>
  <si>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</si>
  <si>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</si>
  <si>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</si>
  <si>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</si>
  <si>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</si>
  <si>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</si>
  <si>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</si>
  <si>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</si>
  <si>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</si>
  <si>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</si>
  <si>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</si>
  <si>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</si>
  <si>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</si>
  <si>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</si>
  <si>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</si>
  <si>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</si>
  <si>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</si>
  <si>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</si>
  <si>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</si>
  <si>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</si>
  <si>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</si>
  <si>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</si>
  <si>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</si>
  <si>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</si>
  <si>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</si>
  <si>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</si>
  <si>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</si>
  <si>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</si>
  <si>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</si>
  <si>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</si>
  <si>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</si>
  <si>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</si>
  <si>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</si>
  <si>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</si>
  <si>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</si>
  <si>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</si>
  <si>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</si>
  <si>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</si>
  <si>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</si>
  <si>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</si>
  <si>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</si>
  <si>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</si>
  <si>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</si>
  <si>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</si>
  <si>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</si>
  <si>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</si>
  <si>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</si>
  <si>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</si>
  <si>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</si>
  <si>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</si>
  <si>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</si>
  <si>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</si>
  <si>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</si>
  <si>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</si>
  <si>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</si>
  <si>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</si>
  <si>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</si>
  <si>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</si>
  <si>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</si>
  <si>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</si>
  <si>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</si>
  <si>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</si>
  <si>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</si>
  <si>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</si>
  <si>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</si>
  <si>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</si>
  <si>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</si>
  <si>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</si>
  <si>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</si>
  <si>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</si>
  <si>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</si>
  <si>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</si>
  <si>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</si>
  <si>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</si>
  <si>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</si>
  <si>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</si>
  <si>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</si>
  <si>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</si>
  <si>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</si>
  <si>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</si>
  <si>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</si>
  <si>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</si>
  <si>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</si>
  <si>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</si>
  <si>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</si>
  <si>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</si>
  <si>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</si>
  <si>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</si>
  <si>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</si>
  <si>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</si>
  <si>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</si>
  <si>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</si>
  <si>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</si>
  <si>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</si>
  <si>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</si>
  <si>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</si>
  <si>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</si>
  <si>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</si>
  <si>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</si>
  <si>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</si>
  <si>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</si>
  <si>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</si>
  <si>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</si>
  <si>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</si>
  <si>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</si>
  <si>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</si>
  <si>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</si>
  <si>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</si>
  <si>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</si>
  <si>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</si>
  <si>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</si>
  <si>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</si>
  <si>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</si>
  <si>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</si>
  <si>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</si>
  <si>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</si>
  <si>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</si>
  <si>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</si>
  <si>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</si>
  <si>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</si>
  <si>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</si>
  <si>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</si>
  <si>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</si>
  <si>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</si>
  <si>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</si>
  <si>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</si>
  <si>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</si>
  <si>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</si>
  <si>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</si>
  <si>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</si>
  <si>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</si>
  <si>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</si>
  <si>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</si>
  <si>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</si>
  <si>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</si>
  <si>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</si>
  <si>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</si>
  <si>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</si>
  <si>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</si>
  <si>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</si>
  <si>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</si>
  <si>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</si>
  <si>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</si>
  <si>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</si>
  <si>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</si>
  <si>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</si>
  <si>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</si>
  <si>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</si>
  <si>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</si>
  <si>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</si>
  <si>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</si>
  <si>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</si>
  <si>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</si>
  <si>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</si>
  <si>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</si>
  <si>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</si>
  <si>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</si>
  <si>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</si>
  <si>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</si>
  <si>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</si>
  <si>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</si>
  <si>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</si>
  <si>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</si>
  <si>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</si>
  <si>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</si>
  <si>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</si>
  <si>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</si>
  <si>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</si>
  <si>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</si>
  <si>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</si>
  <si>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</si>
  <si>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</si>
  <si>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</si>
  <si>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</si>
  <si>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</si>
  <si>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</si>
  <si>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</si>
  <si>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</si>
  <si>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</si>
  <si>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</si>
  <si>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</si>
  <si>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</si>
  <si>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</si>
  <si>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</si>
  <si>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</si>
  <si>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</si>
  <si>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</si>
  <si>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</si>
  <si>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</si>
  <si>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</si>
  <si>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</si>
  <si>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</si>
  <si>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</si>
  <si>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</si>
  <si>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</si>
  <si>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</si>
  <si>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</si>
  <si>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</si>
  <si>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</si>
  <si>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</si>
  <si>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</si>
  <si>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</si>
  <si>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</si>
  <si>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</si>
  <si>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</si>
  <si>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</si>
  <si>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</si>
  <si>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</si>
  <si>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</si>
  <si>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</si>
  <si>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</si>
  <si>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</si>
  <si>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</si>
  <si>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</si>
  <si>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</si>
  <si>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</si>
  <si>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</si>
  <si>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</si>
  <si>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</si>
  <si>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</si>
  <si>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</si>
  <si>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</si>
  <si>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</si>
  <si>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</si>
  <si>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</si>
  <si>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</si>
  <si>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</si>
  <si>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</si>
  <si>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</si>
  <si>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</si>
  <si>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</si>
  <si>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</si>
  <si>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</si>
  <si>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</si>
  <si>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</si>
  <si>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</si>
  <si>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</si>
  <si>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</si>
  <si>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</si>
  <si>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</si>
  <si>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</si>
  <si>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</si>
  <si>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</si>
  <si>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</si>
  <si>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</si>
  <si>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</si>
  <si>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</si>
  <si>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</si>
  <si>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</si>
  <si>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</si>
  <si>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</si>
  <si>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</si>
  <si>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</si>
  <si>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</si>
  <si>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</si>
  <si>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</si>
  <si>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</si>
  <si>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</si>
  <si>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</si>
  <si>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</si>
  <si>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</si>
  <si>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</si>
  <si>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</si>
  <si>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</si>
  <si>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</si>
  <si>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</si>
  <si>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</si>
  <si>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</si>
  <si>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</si>
  <si>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</si>
  <si>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</si>
  <si>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</si>
  <si>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</si>
  <si>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</si>
  <si>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</si>
  <si>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</si>
  <si>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</si>
  <si>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</si>
  <si>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</si>
  <si>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</si>
  <si>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</si>
  <si>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</si>
  <si>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</si>
  <si>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</si>
  <si>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</si>
  <si>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</si>
  <si>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</si>
  <si>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</si>
  <si>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</si>
  <si>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</si>
  <si>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</si>
  <si>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</si>
  <si>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</si>
  <si>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</si>
  <si>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</si>
  <si>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</si>
  <si>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</si>
  <si>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</si>
  <si>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</si>
  <si>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</si>
  <si>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</si>
  <si>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</si>
  <si>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</si>
  <si>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</si>
  <si>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</si>
  <si>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</si>
  <si>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</si>
  <si>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</si>
  <si>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</si>
  <si>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</si>
  <si>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</si>
  <si>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</si>
  <si>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</si>
  <si>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</si>
  <si>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</si>
  <si>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</si>
  <si>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</si>
  <si>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</si>
  <si>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</si>
  <si>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</si>
  <si>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</si>
  <si>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</si>
  <si>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</si>
  <si>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</si>
  <si>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</si>
  <si>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</si>
  <si>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</si>
  <si>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</si>
  <si>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</si>
  <si>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</si>
  <si>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</si>
  <si>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</si>
  <si>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</si>
  <si>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</si>
  <si>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</si>
  <si>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</si>
  <si>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</si>
  <si>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</si>
  <si>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</si>
  <si>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</si>
  <si>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</si>
  <si>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</si>
  <si>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</si>
  <si>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</si>
  <si>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</si>
  <si>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</si>
  <si>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</si>
  <si>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</si>
  <si>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</si>
  <si>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</si>
  <si>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</si>
  <si>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</si>
  <si>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</si>
  <si>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</si>
  <si>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</si>
  <si>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</si>
  <si>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</si>
  <si>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</si>
  <si>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</si>
  <si>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</si>
  <si>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</si>
  <si>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</si>
  <si>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</si>
  <si>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</si>
  <si>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</si>
  <si>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</si>
  <si>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</si>
  <si>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</si>
  <si>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</si>
  <si>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</si>
  <si>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</si>
  <si>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</si>
  <si>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</si>
  <si>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</si>
  <si>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</si>
  <si>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</si>
  <si>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</si>
  <si>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</si>
  <si>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</si>
  <si>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</si>
  <si>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</si>
  <si>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</si>
  <si>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</si>
  <si>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</si>
  <si>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</si>
  <si>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</si>
  <si>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</si>
  <si>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</si>
  <si>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</si>
  <si>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</si>
  <si>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</si>
  <si>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</si>
  <si>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</si>
  <si>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</si>
  <si>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</si>
  <si>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</si>
  <si>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</si>
  <si>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</si>
  <si>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</si>
  <si>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</si>
  <si>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</si>
  <si>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</si>
  <si>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</si>
  <si>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</si>
  <si>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</si>
  <si>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</si>
  <si>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</si>
  <si>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</si>
  <si>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</si>
  <si>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</si>
  <si>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</si>
  <si>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</si>
  <si>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</si>
  <si>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</si>
  <si>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</si>
  <si>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</si>
  <si>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</si>
  <si>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</si>
  <si>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</si>
  <si>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</si>
  <si>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</si>
  <si>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</si>
  <si>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</si>
  <si>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</si>
  <si>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</si>
  <si>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</si>
  <si>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</si>
  <si>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</si>
  <si>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</si>
  <si>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</si>
  <si>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</si>
  <si>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</si>
  <si>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</si>
  <si>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</si>
  <si>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</si>
  <si>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</si>
  <si>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</si>
  <si>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</si>
  <si>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</si>
  <si>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</si>
  <si>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</si>
  <si>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</si>
  <si>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</si>
  <si>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</si>
  <si>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</si>
  <si>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</si>
  <si>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</si>
  <si>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</si>
  <si>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</si>
  <si>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</si>
  <si>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</si>
  <si>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</si>
  <si>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</si>
  <si>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</si>
  <si>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</si>
  <si>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</si>
  <si>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</si>
  <si>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</si>
  <si>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</si>
  <si>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</si>
  <si>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</si>
  <si>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</si>
  <si>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</si>
  <si>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</si>
  <si>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</si>
  <si>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</si>
  <si>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</si>
  <si>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</si>
  <si>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</si>
  <si>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</si>
  <si>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</si>
  <si>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</si>
  <si>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</si>
  <si>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</si>
  <si>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</si>
  <si>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</si>
  <si>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</si>
  <si>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</si>
  <si>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</si>
  <si>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</si>
  <si>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</si>
  <si>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</si>
  <si>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</si>
  <si>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</si>
  <si>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</si>
  <si>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</si>
  <si>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</si>
  <si>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</si>
  <si>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</si>
  <si>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</si>
  <si>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</si>
  <si>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</si>
  <si>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</si>
  <si>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</si>
  <si>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</si>
  <si>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</si>
  <si>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</si>
  <si>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</si>
  <si>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</si>
  <si>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</si>
  <si>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</si>
  <si>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</si>
  <si>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</si>
  <si>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</si>
  <si>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</si>
  <si>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</si>
  <si>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</si>
  <si>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</si>
  <si>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</si>
  <si>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</si>
  <si>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</si>
  <si>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</si>
  <si>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</si>
  <si>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</si>
  <si>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</si>
  <si>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</si>
  <si>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</si>
  <si>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</si>
  <si>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</si>
  <si>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</si>
  <si>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</si>
  <si>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</si>
  <si>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</si>
  <si>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</si>
  <si>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</si>
  <si>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</si>
  <si>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</si>
  <si>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</si>
  <si>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</si>
  <si>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</si>
  <si>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</si>
  <si>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</si>
  <si>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</si>
  <si>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</si>
  <si>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</si>
  <si>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</si>
  <si>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</si>
  <si>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</si>
  <si>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</si>
  <si>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</si>
  <si>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</si>
  <si>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</si>
  <si>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</si>
  <si>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</si>
  <si>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</si>
  <si>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</si>
  <si>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</si>
  <si>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</si>
  <si>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</si>
  <si>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</si>
  <si>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</si>
  <si>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</si>
  <si>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</si>
  <si>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</si>
  <si>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</si>
  <si>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</si>
  <si>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</si>
  <si>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</si>
  <si>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</si>
  <si>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</si>
  <si>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</si>
  <si>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</si>
  <si>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</si>
  <si>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</si>
  <si>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</si>
  <si>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</si>
  <si>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</si>
  <si>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</si>
  <si>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</si>
  <si>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</si>
  <si>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</si>
  <si>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</si>
  <si>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</si>
  <si>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</si>
  <si>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</si>
  <si>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</si>
  <si>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</si>
  <si>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</si>
  <si>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</si>
  <si>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</si>
  <si>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</si>
  <si>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</si>
  <si>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</si>
  <si>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</si>
  <si>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</si>
  <si>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</si>
  <si>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</si>
  <si>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</si>
  <si>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</si>
  <si>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</si>
  <si>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</si>
  <si>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</si>
  <si>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</si>
  <si>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</si>
  <si>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</si>
  <si>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</si>
  <si>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</si>
  <si>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</si>
  <si>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</si>
  <si>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</si>
  <si>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</si>
  <si>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</si>
  <si>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</si>
  <si>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</si>
  <si>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</si>
  <si>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</si>
  <si>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</si>
  <si>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</si>
  <si>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</si>
  <si>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</si>
  <si>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</si>
  <si>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</si>
  <si>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</si>
  <si>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</si>
  <si>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</si>
  <si>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</si>
  <si>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</si>
  <si>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</si>
  <si>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</si>
  <si>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</si>
  <si>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</si>
  <si>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</si>
  <si>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</si>
  <si>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</si>
  <si>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</si>
  <si>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</si>
  <si>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</si>
  <si>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</si>
  <si>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</si>
  <si>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</si>
  <si>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</si>
  <si>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</si>
  <si>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</si>
  <si>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</si>
  <si>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</si>
  <si>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</si>
  <si>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</si>
  <si>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</si>
  <si>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</si>
  <si>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</si>
  <si>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</si>
  <si>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</si>
  <si>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</si>
  <si>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</si>
  <si>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</si>
  <si>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</si>
  <si>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</si>
  <si>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</si>
  <si>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</si>
  <si>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</si>
  <si>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</si>
  <si>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</si>
  <si>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</si>
  <si>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</si>
  <si>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</si>
  <si>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</si>
  <si>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</si>
  <si>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</si>
  <si>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</si>
  <si>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</si>
  <si>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</si>
  <si>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</si>
  <si>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</si>
  <si>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</si>
  <si>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</si>
  <si>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</si>
  <si>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</si>
  <si>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</si>
  <si>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</si>
  <si>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</si>
  <si>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</si>
  <si>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</si>
  <si>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</si>
  <si>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</si>
  <si>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</si>
  <si>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</si>
  <si>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</si>
  <si>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</si>
  <si>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</si>
  <si>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</si>
  <si>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</si>
  <si>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</si>
  <si>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</si>
  <si>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</si>
  <si>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</si>
  <si>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</si>
  <si>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</si>
  <si>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</si>
  <si>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</si>
  <si>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</si>
  <si>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</si>
  <si>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</si>
  <si>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</si>
  <si>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</si>
  <si>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</si>
  <si>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</si>
  <si>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</si>
  <si>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</si>
  <si>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</si>
  <si>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</si>
  <si>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</si>
  <si>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</si>
  <si>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</si>
  <si>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</si>
  <si>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</si>
  <si>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</si>
  <si>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</si>
  <si>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</si>
  <si>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</si>
  <si>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</si>
  <si>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</si>
  <si>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</si>
  <si>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</si>
  <si>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</si>
  <si>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</si>
  <si>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</si>
  <si>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</si>
  <si>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</si>
  <si>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</si>
  <si>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</si>
  <si>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</si>
  <si>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</si>
  <si>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</si>
  <si>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</si>
  <si>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</si>
  <si>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</si>
  <si>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</si>
  <si>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</si>
  <si>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</si>
  <si>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</si>
  <si>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</si>
  <si>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</si>
  <si>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</si>
  <si>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</si>
  <si>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</si>
  <si>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</si>
  <si>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</si>
  <si>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</si>
  <si>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</si>
  <si>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</si>
  <si>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</si>
  <si>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</si>
  <si>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</si>
  <si>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</si>
  <si>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</si>
  <si>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</si>
  <si>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</si>
  <si>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</si>
  <si>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</si>
  <si>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</si>
  <si>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</si>
  <si>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</si>
  <si>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</si>
  <si>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</si>
  <si>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</si>
  <si>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</si>
  <si>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</si>
  <si>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</si>
  <si>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</si>
  <si>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</si>
  <si>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</si>
  <si>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</si>
  <si>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</si>
  <si>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</si>
  <si>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</si>
  <si>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</si>
  <si>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</si>
  <si>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</si>
  <si>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</si>
  <si>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</si>
  <si>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</si>
  <si>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</si>
  <si>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</si>
  <si>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</si>
  <si>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</si>
  <si>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</si>
  <si>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</si>
  <si>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</si>
  <si>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</si>
  <si>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</si>
  <si>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</si>
  <si>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</si>
  <si>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</si>
  <si>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</si>
  <si>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</si>
  <si>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</si>
  <si>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</si>
  <si>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</si>
  <si>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</si>
  <si>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</si>
  <si>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</si>
  <si>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</si>
  <si>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</si>
  <si>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</si>
  <si>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</si>
  <si>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</si>
  <si>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</si>
  <si>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</si>
  <si>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</si>
  <si>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</si>
  <si>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</si>
  <si>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</si>
  <si>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</si>
  <si>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</si>
  <si>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</si>
  <si>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</si>
  <si>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</si>
  <si>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</si>
  <si>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</si>
  <si>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</si>
  <si>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</si>
  <si>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</si>
  <si>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</si>
  <si>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</si>
  <si>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</si>
  <si>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</si>
  <si>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</si>
  <si>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</si>
  <si>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</si>
  <si>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</si>
  <si>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</si>
  <si>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</si>
  <si>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</si>
  <si>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</si>
  <si>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</si>
  <si>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</si>
  <si>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</si>
  <si>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</si>
  <si>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</si>
  <si>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</si>
  <si>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</si>
  <si>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</si>
  <si>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</si>
  <si>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</si>
  <si>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</si>
  <si>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</si>
  <si>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</si>
  <si>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</si>
  <si>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</si>
  <si>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</si>
  <si>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</si>
  <si>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</si>
  <si>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</si>
  <si>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</si>
  <si>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</si>
  <si>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</si>
  <si>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</si>
  <si>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</si>
  <si>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</si>
  <si>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</si>
  <si>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</si>
  <si>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</si>
  <si>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</si>
  <si>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</si>
  <si>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</si>
  <si>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</si>
  <si>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</si>
  <si>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</si>
  <si>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</si>
  <si>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</si>
  <si>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</si>
  <si>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</si>
  <si>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</si>
  <si>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</si>
  <si>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</si>
  <si>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</si>
  <si>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</si>
  <si>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</si>
  <si>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</si>
  <si>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</si>
  <si>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</si>
  <si>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</si>
  <si>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</si>
  <si>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</si>
  <si>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</si>
  <si>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</si>
  <si>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</si>
  <si>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</si>
  <si>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</si>
  <si>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</si>
  <si>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</si>
  <si>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</si>
  <si>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</si>
  <si>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</si>
  <si>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</si>
  <si>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</si>
  <si>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</si>
  <si>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</si>
  <si>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</si>
  <si>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</si>
  <si>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</si>
  <si>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</si>
  <si>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</si>
  <si>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</si>
  <si>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</si>
  <si>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</si>
  <si>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</si>
  <si>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</si>
  <si>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</si>
  <si>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</si>
  <si>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</si>
  <si>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</si>
  <si>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</si>
  <si>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</si>
  <si>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</si>
  <si>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</si>
  <si>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</si>
  <si>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</si>
  <si>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</si>
  <si>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</si>
  <si>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</si>
  <si>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</si>
  <si>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</si>
  <si>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</si>
  <si>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</si>
  <si>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</si>
  <si>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</si>
  <si>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</si>
  <si>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</si>
  <si>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</si>
  <si>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</si>
  <si>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</si>
  <si>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</si>
  <si>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</si>
  <si>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</si>
  <si>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</si>
  <si>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</si>
  <si>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</si>
  <si>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</si>
  <si>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</si>
  <si>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</si>
  <si>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</si>
  <si>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</si>
  <si>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</si>
  <si>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</si>
  <si>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</si>
  <si>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</si>
  <si>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</si>
  <si>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</si>
  <si>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</si>
  <si>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</si>
  <si>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</si>
  <si>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</si>
  <si>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</si>
  <si>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</si>
  <si>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</si>
  <si>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</si>
  <si>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</si>
  <si>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</si>
  <si>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</si>
  <si>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</si>
  <si>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</si>
  <si>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</si>
  <si>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</si>
  <si>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</si>
  <si>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</si>
  <si>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</si>
  <si>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</si>
  <si>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</si>
  <si>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</si>
  <si>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</si>
  <si>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</si>
  <si>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</si>
  <si>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</si>
  <si>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</si>
  <si>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</si>
  <si>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</si>
  <si>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</si>
  <si>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</si>
  <si>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</si>
  <si>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</si>
  <si>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</si>
  <si>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</si>
  <si>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</si>
  <si>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</si>
  <si>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</si>
  <si>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</si>
  <si>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</si>
  <si>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</si>
  <si>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</si>
  <si>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</si>
  <si>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</si>
  <si>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</si>
  <si>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</si>
  <si>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</si>
  <si>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</si>
  <si>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</si>
  <si>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</si>
  <si>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</si>
  <si>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</si>
  <si>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</si>
  <si>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</si>
  <si>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</si>
  <si>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</si>
  <si>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</si>
  <si>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</si>
  <si>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</si>
  <si>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</si>
  <si>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</si>
  <si>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</si>
  <si>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</si>
  <si>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</si>
  <si>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</si>
  <si>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</si>
  <si>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</si>
  <si>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</si>
  <si>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</si>
  <si>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</si>
  <si>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</si>
  <si>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</si>
  <si>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</si>
  <si>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</si>
  <si>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</si>
  <si>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</si>
  <si>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</si>
  <si>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</si>
  <si>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</si>
  <si>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</si>
  <si>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</si>
  <si>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</si>
  <si>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</si>
  <si>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</si>
  <si>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</si>
  <si>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</si>
  <si>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</si>
  <si>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</si>
  <si>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</si>
  <si>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</si>
  <si>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</si>
  <si>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</si>
  <si>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</si>
  <si>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</si>
  <si>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</si>
  <si>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</si>
  <si>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</si>
  <si>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</si>
  <si>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</si>
  <si>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</si>
  <si>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</si>
  <si>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</si>
  <si>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</si>
  <si>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</si>
  <si>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</si>
  <si>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</si>
  <si>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</si>
  <si>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</si>
  <si>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</si>
  <si>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</si>
  <si>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</si>
  <si>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</si>
  <si>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</si>
  <si>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</si>
  <si>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</si>
  <si>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</si>
  <si>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</si>
  <si>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</si>
  <si>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</si>
  <si>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</si>
  <si>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</si>
  <si>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</si>
  <si>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</si>
  <si>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</si>
  <si>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</si>
  <si>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</si>
  <si>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</si>
  <si>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</si>
  <si>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</si>
  <si>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</si>
  <si>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</si>
  <si>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</si>
  <si>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</si>
  <si>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</si>
  <si>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</si>
  <si>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</si>
  <si>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</si>
  <si>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</si>
  <si>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</si>
  <si>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</si>
  <si>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</si>
  <si>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</si>
  <si>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</si>
  <si>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</si>
  <si>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</si>
  <si>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</si>
  <si>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</si>
  <si>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</si>
  <si>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</si>
  <si>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</si>
  <si>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</si>
  <si>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</si>
  <si>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</si>
  <si>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</si>
  <si>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</si>
  <si>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</si>
  <si>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</si>
  <si>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</si>
  <si>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</si>
  <si>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</si>
  <si>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</si>
  <si>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</si>
  <si>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</si>
  <si>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</si>
  <si>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</si>
  <si>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</si>
  <si>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</si>
  <si>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</si>
  <si>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</si>
  <si>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</si>
  <si>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</si>
  <si>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</si>
  <si>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</si>
  <si>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</si>
  <si>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</si>
  <si>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</si>
  <si>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</si>
  <si>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</si>
  <si>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</si>
  <si>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</si>
  <si>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</si>
  <si>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</si>
  <si>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</si>
  <si>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</si>
  <si>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</si>
  <si>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</si>
  <si>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</si>
  <si>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</si>
  <si>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</si>
  <si>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</si>
  <si>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</si>
  <si>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</si>
  <si>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</si>
  <si>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</si>
  <si>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</si>
  <si>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</si>
  <si>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</si>
  <si>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</si>
  <si>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</si>
  <si>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</si>
  <si>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</si>
  <si>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</si>
  <si>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</si>
  <si>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</si>
  <si>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</si>
  <si>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</si>
  <si>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</si>
  <si>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</si>
  <si>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</si>
  <si>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</si>
  <si>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</si>
  <si>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</si>
  <si>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</si>
  <si>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</si>
  <si>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</si>
  <si>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</si>
  <si>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</si>
  <si>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</si>
  <si>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</si>
  <si>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</si>
  <si>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</si>
  <si>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</si>
  <si>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</si>
  <si>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</si>
  <si>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</si>
  <si>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</si>
  <si>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</si>
  <si>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</si>
  <si>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</si>
  <si>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</si>
  <si>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</si>
  <si>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</si>
  <si>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</si>
  <si>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</si>
  <si>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</si>
  <si>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</si>
  <si>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</si>
  <si>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</si>
  <si>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</si>
  <si>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</si>
  <si>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</si>
  <si>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</si>
  <si>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</si>
  <si>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</si>
  <si>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</si>
  <si>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</si>
  <si>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</si>
  <si>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</si>
  <si>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</si>
  <si>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</si>
  <si>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</si>
  <si>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</si>
  <si>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</si>
  <si>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</si>
  <si>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</si>
  <si>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</si>
  <si>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</si>
  <si>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</si>
  <si>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</si>
  <si>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</si>
  <si>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</si>
  <si>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</si>
  <si>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</si>
  <si>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</si>
  <si>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</si>
  <si>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</si>
  <si>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</si>
  <si>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</si>
  <si>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</si>
  <si>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</si>
  <si>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</si>
  <si>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</si>
  <si>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</si>
  <si>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</si>
  <si>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</si>
  <si>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</si>
  <si>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</si>
  <si>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</si>
  <si>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</si>
  <si>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</si>
  <si>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</si>
  <si>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</si>
  <si>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</si>
  <si>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</si>
  <si>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</si>
  <si>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</si>
  <si>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</si>
  <si>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</si>
  <si>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</si>
  <si>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</si>
  <si>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</si>
  <si>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</si>
  <si>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</si>
  <si>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</si>
  <si>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</si>
  <si>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</si>
  <si>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</si>
  <si>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</si>
  <si>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</si>
  <si>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</si>
  <si>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</si>
  <si>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</si>
  <si>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</si>
  <si>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</si>
  <si>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</si>
  <si>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</si>
  <si>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</si>
  <si>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</si>
  <si>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</si>
  <si>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</si>
  <si>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</si>
  <si>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</si>
  <si>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</si>
  <si>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</si>
  <si>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</si>
  <si>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</si>
  <si>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</si>
  <si>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</si>
  <si>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</si>
  <si>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</si>
  <si>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</si>
  <si>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</si>
  <si>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</si>
  <si>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</si>
  <si>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</si>
  <si>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</si>
  <si>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</si>
  <si>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</si>
  <si>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</si>
  <si>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</si>
  <si>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</si>
  <si>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</si>
  <si>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</si>
  <si>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</si>
  <si>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</si>
  <si>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</si>
  <si>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</si>
  <si>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</si>
  <si>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</si>
  <si>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</si>
  <si>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</si>
  <si>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</si>
  <si>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</si>
  <si>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</si>
  <si>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</si>
  <si>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</si>
  <si>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</si>
  <si>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</si>
  <si>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</si>
  <si>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</si>
  <si>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</si>
  <si>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</si>
  <si>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</si>
  <si>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</si>
  <si>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</si>
  <si>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</si>
  <si>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</si>
  <si>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</si>
  <si>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</si>
  <si>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</si>
  <si>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</si>
  <si>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</si>
  <si>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</si>
  <si>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</si>
  <si>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</si>
  <si>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</si>
  <si>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</si>
  <si>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</si>
  <si>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</si>
  <si>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</si>
  <si>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</si>
  <si>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</si>
  <si>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</si>
  <si>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</si>
  <si>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</si>
  <si>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</si>
  <si>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</si>
  <si>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</si>
  <si>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</si>
  <si>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</si>
  <si>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</si>
  <si>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</si>
  <si>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</si>
  <si>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</si>
  <si>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</si>
  <si>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</si>
  <si>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</si>
  <si>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</si>
  <si>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</si>
  <si>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</si>
  <si>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</si>
  <si>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</si>
  <si>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</si>
  <si>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</si>
  <si>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</si>
  <si>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</si>
  <si>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</si>
  <si>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</si>
  <si>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</si>
  <si>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</si>
  <si>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</si>
  <si>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</si>
  <si>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</si>
  <si>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</si>
  <si>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</si>
  <si>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</si>
  <si>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</si>
  <si>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</si>
  <si>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</si>
  <si>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</si>
  <si>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</si>
  <si>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</si>
  <si>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</si>
  <si>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</si>
  <si>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</si>
  <si>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</si>
  <si>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</si>
  <si>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</si>
  <si>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</si>
  <si>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</si>
  <si>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</si>
  <si>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</si>
  <si>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</si>
  <si>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</si>
  <si>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</si>
  <si>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</si>
  <si>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</si>
  <si>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</si>
  <si>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</si>
  <si>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</si>
  <si>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</si>
  <si>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</si>
  <si>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</si>
  <si>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</si>
  <si>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</si>
  <si>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</si>
  <si>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</si>
  <si>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</si>
  <si>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</si>
  <si>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</si>
  <si>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</si>
  <si>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</si>
  <si>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</si>
  <si>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</si>
  <si>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</si>
  <si>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</si>
  <si>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</si>
  <si>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</si>
  <si>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</si>
  <si>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</si>
  <si>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</si>
  <si>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</si>
  <si>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</si>
  <si>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</si>
  <si>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</si>
  <si>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</si>
  <si>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</si>
  <si>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</si>
  <si>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</si>
  <si>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</si>
  <si>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</si>
  <si>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</si>
  <si>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</si>
  <si>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</si>
  <si>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</si>
  <si>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</si>
  <si>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</si>
  <si>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</si>
  <si>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</si>
  <si>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</si>
  <si>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</si>
  <si>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</si>
  <si>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</si>
  <si>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</si>
  <si>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</si>
  <si>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</si>
  <si>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</si>
  <si>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</si>
  <si>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</si>
  <si>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</si>
  <si>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</si>
  <si>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</si>
  <si>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</si>
  <si>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</si>
  <si>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</si>
  <si>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</si>
  <si>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</si>
  <si>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</si>
  <si>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</si>
  <si>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</si>
  <si>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</si>
  <si>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</si>
  <si>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</si>
  <si>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</si>
  <si>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</si>
  <si>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</si>
  <si>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</si>
  <si>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</si>
  <si>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</si>
  <si>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</si>
  <si>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</si>
  <si>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</si>
  <si>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</si>
  <si>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</si>
  <si>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</si>
  <si>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</si>
  <si>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</si>
  <si>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</si>
  <si>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</si>
  <si>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</si>
  <si>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</si>
  <si>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</si>
  <si>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</si>
  <si>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</si>
  <si>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</si>
  <si>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</si>
  <si>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</si>
  <si>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</si>
  <si>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</si>
  <si>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</si>
  <si>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</si>
  <si>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</si>
  <si>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</si>
  <si>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</si>
  <si>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</si>
  <si>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</si>
  <si>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</si>
  <si>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</si>
  <si>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</si>
  <si>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</si>
  <si>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</si>
  <si>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</si>
  <si>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</si>
  <si>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</si>
  <si>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</si>
  <si>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</si>
  <si>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</si>
  <si>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</si>
  <si>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</si>
  <si>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</si>
  <si>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</si>
  <si>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</si>
  <si>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</si>
  <si>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</si>
  <si>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</si>
  <si>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</si>
  <si>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</si>
  <si>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</si>
  <si>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</si>
  <si>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</si>
  <si>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</si>
  <si>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</si>
  <si>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</si>
  <si>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</si>
  <si>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</si>
  <si>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</si>
  <si>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</si>
  <si>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</si>
  <si>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</si>
  <si>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</si>
  <si>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</si>
  <si>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</si>
  <si>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</si>
  <si>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</si>
  <si>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</si>
  <si>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</si>
  <si>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</si>
  <si>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</si>
  <si>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</si>
  <si>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</si>
  <si>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</si>
  <si>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</si>
  <si>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</si>
  <si>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</si>
  <si>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</si>
  <si>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</si>
  <si>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</si>
  <si>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</si>
  <si>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</si>
  <si>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</si>
  <si>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</si>
  <si>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</si>
  <si>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</si>
  <si>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</si>
  <si>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</si>
  <si>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</si>
  <si>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</si>
  <si>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</si>
  <si>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</si>
  <si>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</si>
  <si>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</si>
  <si>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</si>
  <si>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</si>
  <si>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</si>
  <si>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</si>
  <si>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</si>
  <si>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</si>
  <si>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</si>
  <si>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</si>
  <si>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</si>
  <si>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</si>
  <si>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</si>
  <si>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</si>
  <si>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</si>
  <si>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</si>
  <si>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</si>
  <si>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</si>
  <si>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</si>
  <si>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</si>
  <si>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</si>
  <si>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</si>
  <si>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</si>
  <si>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</si>
  <si>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</si>
  <si>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</si>
  <si>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</si>
  <si>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</si>
  <si>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</si>
  <si>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</si>
  <si>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</si>
  <si>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</si>
  <si>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</si>
  <si>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</si>
  <si>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</si>
  <si>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</si>
  <si>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</si>
  <si>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</si>
  <si>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</si>
  <si>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</si>
  <si>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</si>
  <si>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</si>
  <si>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</si>
  <si>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</si>
  <si>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</si>
  <si>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</si>
  <si>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</si>
  <si>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</si>
  <si>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</si>
  <si>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</si>
  <si>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</si>
  <si>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</si>
  <si>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</si>
  <si>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</si>
  <si>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</si>
  <si>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</si>
  <si>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</si>
  <si>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</si>
  <si>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</si>
  <si>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</si>
  <si>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</si>
  <si>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</si>
  <si>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</si>
  <si>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</si>
  <si>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</si>
  <si>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</si>
  <si>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</si>
  <si>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</si>
  <si>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</si>
  <si>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</si>
  <si>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</si>
  <si>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</si>
  <si>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</si>
  <si>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</si>
  <si>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</si>
  <si>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</si>
  <si>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</si>
  <si>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</si>
  <si>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</si>
  <si>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</si>
  <si>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</si>
  <si>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</si>
  <si>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</si>
  <si>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</si>
  <si>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</si>
  <si>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</si>
  <si>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</si>
  <si>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</si>
  <si>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</si>
  <si>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</si>
  <si>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</si>
  <si>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</si>
  <si>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</si>
  <si>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</si>
  <si>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</si>
  <si>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</si>
  <si>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</si>
  <si>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</si>
  <si>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</si>
  <si>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</si>
  <si>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</si>
  <si>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</si>
  <si>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</si>
  <si>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</si>
  <si>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</si>
  <si>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</si>
  <si>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</si>
  <si>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</si>
  <si>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</si>
  <si>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</si>
  <si>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</si>
  <si>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</si>
  <si>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</si>
  <si>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</si>
  <si>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</si>
  <si>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</si>
  <si>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</si>
  <si>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</si>
  <si>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</si>
  <si>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</si>
  <si>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</si>
  <si>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</si>
  <si>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</si>
  <si>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</si>
  <si>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</si>
  <si>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</si>
  <si>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</si>
  <si>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</si>
  <si>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</si>
  <si>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</si>
  <si>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</si>
  <si>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</si>
  <si>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</si>
  <si>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</si>
  <si>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</si>
  <si>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</si>
  <si>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</si>
  <si>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</si>
  <si>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</si>
  <si>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</si>
  <si>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</si>
  <si>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</si>
  <si>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</si>
  <si>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</si>
  <si>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</si>
  <si>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</si>
  <si>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</si>
  <si>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</si>
  <si>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</si>
  <si>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</si>
  <si>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</si>
  <si>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</si>
  <si>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</si>
  <si>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</si>
  <si>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</si>
  <si>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</si>
  <si>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</si>
  <si>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</si>
  <si>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</si>
  <si>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</si>
  <si>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</si>
  <si>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</si>
  <si>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</si>
  <si>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</si>
  <si>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</si>
  <si>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</si>
  <si>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</si>
  <si>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</si>
  <si>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</si>
  <si>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</si>
  <si>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</si>
  <si>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</si>
  <si>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</si>
  <si>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</si>
  <si>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</si>
  <si>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</si>
  <si>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</si>
  <si>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</si>
  <si>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</si>
  <si>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</si>
  <si>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</si>
  <si>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</si>
  <si>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</si>
  <si>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</si>
  <si>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</si>
  <si>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</si>
  <si>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</si>
  <si>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</si>
  <si>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</si>
  <si>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</si>
  <si>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</si>
  <si>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</si>
  <si>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</si>
  <si>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</si>
  <si>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</si>
  <si>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</si>
  <si>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</si>
  <si>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</si>
  <si>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</si>
  <si>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</si>
  <si>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</si>
  <si>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</si>
  <si>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</si>
  <si>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</si>
  <si>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</si>
  <si>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</si>
  <si>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</si>
  <si>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</si>
  <si>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</si>
  <si>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</si>
  <si>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</si>
  <si>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</si>
  <si>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</si>
  <si>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</si>
  <si>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</si>
  <si>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</si>
  <si>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</si>
  <si>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</si>
  <si>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</si>
  <si>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</si>
  <si>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</si>
  <si>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</si>
  <si>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</si>
  <si>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</si>
  <si>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</si>
  <si>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</si>
  <si>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</si>
  <si>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</si>
  <si>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</si>
  <si>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</si>
  <si>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</si>
  <si>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</si>
  <si>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</si>
  <si>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</si>
  <si>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</si>
  <si>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</si>
  <si>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</si>
  <si>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</si>
  <si>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</si>
  <si>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</si>
  <si>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</si>
  <si>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</si>
  <si>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</si>
  <si>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</si>
  <si>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</si>
  <si>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</si>
  <si>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</si>
  <si>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</si>
  <si>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</si>
  <si>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</si>
  <si>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</si>
  <si>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</si>
  <si>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</si>
  <si>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</si>
  <si>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</si>
  <si>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</si>
  <si>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</si>
  <si>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</si>
  <si>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</si>
  <si>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</si>
  <si>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</si>
  <si>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</si>
  <si>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</si>
  <si>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</si>
  <si>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</si>
  <si>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</si>
  <si>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</si>
  <si>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</si>
  <si>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</si>
  <si>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</si>
  <si>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</si>
  <si>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</si>
  <si>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</si>
  <si>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</si>
  <si>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</si>
  <si>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</si>
  <si>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</si>
  <si>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</si>
  <si>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</si>
  <si>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</si>
  <si>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</si>
  <si>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</si>
  <si>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</si>
  <si>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</si>
  <si>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</si>
  <si>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</si>
  <si>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</si>
  <si>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</si>
  <si>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</si>
  <si>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</si>
  <si>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</si>
  <si>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</si>
  <si>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</si>
  <si>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</si>
  <si>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</si>
  <si>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</si>
  <si>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</si>
  <si>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</si>
  <si>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</si>
  <si>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</si>
  <si>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</si>
  <si>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</si>
  <si>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</si>
  <si>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</si>
  <si>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</si>
  <si>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</si>
  <si>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</si>
  <si>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</si>
  <si>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</si>
  <si>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</si>
  <si>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</si>
  <si>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</si>
  <si>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</si>
  <si>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</si>
  <si>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</si>
  <si>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</si>
  <si>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</si>
  <si>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</si>
  <si>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</si>
  <si>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</si>
  <si>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</si>
  <si>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</si>
  <si>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</si>
  <si>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</si>
  <si>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</si>
  <si>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</si>
  <si>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</si>
  <si>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</si>
  <si>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</si>
  <si>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</si>
  <si>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</si>
  <si>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</si>
  <si>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</si>
  <si>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</si>
  <si>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</si>
  <si>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</si>
  <si>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</si>
  <si>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</si>
  <si>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</si>
  <si>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</si>
  <si>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</si>
  <si>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</si>
  <si>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</si>
  <si>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</si>
  <si>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</si>
  <si>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</si>
  <si>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</si>
  <si>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</si>
  <si>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</si>
  <si>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</si>
  <si>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</si>
  <si>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</si>
  <si>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</si>
  <si>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</si>
  <si>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</si>
  <si>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</si>
  <si>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</si>
  <si>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</si>
  <si>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</si>
  <si>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</si>
  <si>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</si>
  <si>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</si>
  <si>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</si>
  <si>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</si>
  <si>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</si>
  <si>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</si>
  <si>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</si>
  <si>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</si>
  <si>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</si>
  <si>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</si>
  <si>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</si>
  <si>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</si>
  <si>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</si>
  <si>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</si>
  <si>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</si>
  <si>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</si>
  <si>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</si>
  <si>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</si>
  <si>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</si>
  <si>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</si>
  <si>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</si>
  <si>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</si>
  <si>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</si>
  <si>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</si>
  <si>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</si>
  <si>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</si>
  <si>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</si>
  <si>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</si>
  <si>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</si>
  <si>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</si>
  <si>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</si>
  <si>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</si>
  <si>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</si>
  <si>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</si>
  <si>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</si>
  <si>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</si>
  <si>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</si>
  <si>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</si>
  <si>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</si>
  <si>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</si>
  <si>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</si>
  <si>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</si>
  <si>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</si>
  <si>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</si>
  <si>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</si>
  <si>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</si>
  <si>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</si>
  <si>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</si>
  <si>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</si>
  <si>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</si>
  <si>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</si>
  <si>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</si>
  <si>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</si>
  <si>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</si>
  <si>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</si>
  <si>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</si>
  <si>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</si>
  <si>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</si>
  <si>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</si>
  <si>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</si>
  <si>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</si>
  <si>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</si>
  <si>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</si>
  <si>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</si>
  <si>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</si>
  <si>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</si>
  <si>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</si>
  <si>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</si>
  <si>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</si>
  <si>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</si>
  <si>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</si>
  <si>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</si>
  <si>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</si>
  <si>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</si>
  <si>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</si>
  <si>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</si>
  <si>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</si>
  <si>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</si>
  <si>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</si>
  <si>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</si>
  <si>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</si>
  <si>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</si>
  <si>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</si>
  <si>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</si>
  <si>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</si>
  <si>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</si>
  <si>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</si>
  <si>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</si>
  <si>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</si>
  <si>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</si>
  <si>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</si>
  <si>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</si>
  <si>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</si>
  <si>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</si>
  <si>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</si>
  <si>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</si>
  <si>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</si>
  <si>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</si>
  <si>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</si>
  <si>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</si>
  <si>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</si>
  <si>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</si>
  <si>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</si>
  <si>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</si>
  <si>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</si>
  <si>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</si>
  <si>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</si>
  <si>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</si>
  <si>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</si>
  <si>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</si>
  <si>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</si>
  <si>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</si>
  <si>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</si>
  <si>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</si>
  <si>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</si>
  <si>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</si>
  <si>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</si>
  <si>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</si>
  <si>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</si>
  <si>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</si>
  <si>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</si>
  <si>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</si>
  <si>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</si>
  <si>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</si>
  <si>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</si>
  <si>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</si>
  <si>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</si>
  <si>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</si>
  <si>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</si>
  <si>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</si>
  <si>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</si>
  <si>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</si>
  <si>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</si>
  <si>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</si>
  <si>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</si>
  <si>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</si>
  <si>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</si>
  <si>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</si>
  <si>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</si>
  <si>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</si>
  <si>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</si>
  <si>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</si>
  <si>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</si>
  <si>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</si>
  <si>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</si>
  <si>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</si>
  <si>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</si>
  <si>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</si>
  <si>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</si>
  <si>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</si>
  <si>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</si>
  <si>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</si>
  <si>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</si>
  <si>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</si>
  <si>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</si>
  <si>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</si>
  <si>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</si>
  <si>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</si>
  <si>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</si>
  <si>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</si>
  <si>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</si>
  <si>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</si>
  <si>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</si>
  <si>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</si>
  <si>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</si>
  <si>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</si>
  <si>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</si>
  <si>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</si>
  <si>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</si>
  <si>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</si>
  <si>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</si>
  <si>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</si>
  <si>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</si>
  <si>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</si>
  <si>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</si>
  <si>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</si>
  <si>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</si>
  <si>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</si>
  <si>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</si>
  <si>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</si>
  <si>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</si>
  <si>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</si>
  <si>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</si>
  <si>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</si>
  <si>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</si>
  <si>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</si>
  <si>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</si>
  <si>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</si>
  <si>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</si>
  <si>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</si>
  <si>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</si>
  <si>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</si>
  <si>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</si>
  <si>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</si>
  <si>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</si>
  <si>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</si>
  <si>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</si>
  <si>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</si>
  <si>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</si>
  <si>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</si>
  <si>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</si>
  <si>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</si>
  <si>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</si>
  <si>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</si>
  <si>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</si>
  <si>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</si>
  <si>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</si>
  <si>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</si>
  <si>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</si>
  <si>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</si>
  <si>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</si>
  <si>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</si>
  <si>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</si>
  <si>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</si>
  <si>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</si>
  <si>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</si>
  <si>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</si>
  <si>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</si>
  <si>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</si>
  <si>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</si>
  <si>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</si>
  <si>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</si>
  <si>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</si>
  <si>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</si>
  <si>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</si>
  <si>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</si>
  <si>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</si>
  <si>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</si>
  <si>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</si>
  <si>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</si>
  <si>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</si>
  <si>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</si>
  <si>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</si>
  <si>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</si>
  <si>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</si>
  <si>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</si>
  <si>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</si>
  <si>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</si>
  <si>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</si>
  <si>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</si>
  <si>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</si>
  <si>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</si>
  <si>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</si>
  <si>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</si>
  <si>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</si>
  <si>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</si>
  <si>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</si>
  <si>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</si>
  <si>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</si>
  <si>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</si>
  <si>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</si>
  <si>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</si>
  <si>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</si>
  <si>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</si>
  <si>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</si>
  <si>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</si>
  <si>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</si>
  <si>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</si>
  <si>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</si>
  <si>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</si>
  <si>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</si>
  <si>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</si>
  <si>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</si>
  <si>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</si>
  <si>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</si>
  <si>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</si>
  <si>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</si>
  <si>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</si>
  <si>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</si>
  <si>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</si>
  <si>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</si>
  <si>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</si>
  <si>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</si>
  <si>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</si>
  <si>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</si>
  <si>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</si>
  <si>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</si>
  <si>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</si>
  <si>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</si>
  <si>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</si>
  <si>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</si>
  <si>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</si>
  <si>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</si>
  <si>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</si>
  <si>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</si>
  <si>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</si>
  <si>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</si>
  <si>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</si>
  <si>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</si>
  <si>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</si>
  <si>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</si>
  <si>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</si>
  <si>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</si>
  <si>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</si>
  <si>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</si>
  <si>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</si>
  <si>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</si>
  <si>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</si>
  <si>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</si>
  <si>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</si>
  <si>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</si>
  <si>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</si>
  <si>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</si>
  <si>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</si>
  <si>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</si>
  <si>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</si>
  <si>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</si>
  <si>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</si>
  <si>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</si>
  <si>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</si>
  <si>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</si>
  <si>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</si>
  <si>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</si>
  <si>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</si>
  <si>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</si>
  <si>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</si>
  <si>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</si>
  <si>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</si>
  <si>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</si>
  <si>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</si>
  <si>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</si>
  <si>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</si>
  <si>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</si>
  <si>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</si>
  <si>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</si>
  <si>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</si>
  <si>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</si>
  <si>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</si>
  <si>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</si>
  <si>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</si>
  <si>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</si>
  <si>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</si>
  <si>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</si>
  <si>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</si>
  <si>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</si>
  <si>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</si>
  <si>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</si>
  <si>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</si>
  <si>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</si>
  <si>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</si>
  <si>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</si>
  <si>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</si>
  <si>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</si>
  <si>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</si>
  <si>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</si>
  <si>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</si>
  <si>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</si>
  <si>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</si>
  <si>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</si>
  <si>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</si>
  <si>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</si>
  <si>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</si>
  <si>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</si>
  <si>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</si>
  <si>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</si>
  <si>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</si>
  <si>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</si>
  <si>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</si>
  <si>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</si>
  <si>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</si>
  <si>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</si>
  <si>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</si>
  <si>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</si>
  <si>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</si>
  <si>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</si>
  <si>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</si>
  <si>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</si>
  <si>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</si>
  <si>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</si>
  <si>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</si>
  <si>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</si>
  <si>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</si>
  <si>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</si>
  <si>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</si>
  <si>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</si>
  <si>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</si>
  <si>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</si>
  <si>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</si>
  <si>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</si>
  <si>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</si>
  <si>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</si>
  <si>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</si>
  <si>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</si>
  <si>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</si>
  <si>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</si>
  <si>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</si>
  <si>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</si>
  <si>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</si>
  <si>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</si>
  <si>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</si>
  <si>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</si>
  <si>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</si>
  <si>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</si>
  <si>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</si>
  <si>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</si>
  <si>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</si>
  <si>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</si>
  <si>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</si>
  <si>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</si>
  <si>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</si>
  <si>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</si>
  <si>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</si>
  <si>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</si>
  <si>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</si>
  <si>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</si>
  <si>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</si>
  <si>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</si>
  <si>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</si>
  <si>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</si>
  <si>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</si>
  <si>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</si>
  <si>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</si>
  <si>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</si>
  <si>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</si>
  <si>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</si>
  <si>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</si>
  <si>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</si>
  <si>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</si>
  <si>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</si>
  <si>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</si>
  <si>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</si>
  <si>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</si>
  <si>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</si>
  <si>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</si>
  <si>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</si>
  <si>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</si>
  <si>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</si>
  <si>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</si>
  <si>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</si>
  <si>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</si>
  <si>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</si>
  <si>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</si>
  <si>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</si>
  <si>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</si>
  <si>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</si>
  <si>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</si>
  <si>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</si>
  <si>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</si>
  <si>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</si>
  <si>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</si>
  <si>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</si>
  <si>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</si>
  <si>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</si>
  <si>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</si>
  <si>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</si>
  <si>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</si>
  <si>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</si>
  <si>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</si>
  <si>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</si>
  <si>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</si>
  <si>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</si>
  <si>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</si>
  <si>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</si>
  <si>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</si>
  <si>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</si>
  <si>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</si>
  <si>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</si>
  <si>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</si>
  <si>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</si>
  <si>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</si>
  <si>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</si>
  <si>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</si>
  <si>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</si>
  <si>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</si>
  <si>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</si>
  <si>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</si>
  <si>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</si>
  <si>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</si>
  <si>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</si>
  <si>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</si>
  <si>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</si>
  <si>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</si>
  <si>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</si>
  <si>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</si>
  <si>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</si>
  <si>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</si>
  <si>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</si>
  <si>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</si>
  <si>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</si>
  <si>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</si>
  <si>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</si>
  <si>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</si>
  <si>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</si>
  <si>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</si>
  <si>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</si>
  <si>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</si>
  <si>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</si>
  <si>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</si>
  <si>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</si>
  <si>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</si>
  <si>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</si>
  <si>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</si>
  <si>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</si>
  <si>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</si>
  <si>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</si>
  <si>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</si>
  <si>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</si>
  <si>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</si>
  <si>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</si>
  <si>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</si>
  <si>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</si>
  <si>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</si>
  <si>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</si>
  <si>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</si>
  <si>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</si>
  <si>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</si>
  <si>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</si>
  <si>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</si>
  <si>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</si>
  <si>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</si>
  <si>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</si>
  <si>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</si>
  <si>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</si>
  <si>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</si>
  <si>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</si>
  <si>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</si>
  <si>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</si>
  <si>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</si>
  <si>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</si>
  <si>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</si>
  <si>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</si>
  <si>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</si>
  <si>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</si>
  <si>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</si>
  <si>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</si>
  <si>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</si>
  <si>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</si>
  <si>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</si>
  <si>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</si>
  <si>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</si>
  <si>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</si>
  <si>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</si>
  <si>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</si>
  <si>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</si>
  <si>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</si>
  <si>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</si>
  <si>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</si>
  <si>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</si>
  <si>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</si>
  <si>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</si>
  <si>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</si>
  <si>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</si>
  <si>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</si>
  <si>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</si>
  <si>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</si>
  <si>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</si>
  <si>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</si>
  <si>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</si>
  <si>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</si>
  <si>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</si>
  <si>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</si>
  <si>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</si>
  <si>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</si>
  <si>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</si>
  <si>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</si>
  <si>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</si>
  <si>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</si>
  <si>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</si>
  <si>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</si>
  <si>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</si>
  <si>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</si>
  <si>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</si>
  <si>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</si>
  <si>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</si>
  <si>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</si>
  <si>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</si>
  <si>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</si>
  <si>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</si>
  <si>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</si>
  <si>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</si>
  <si>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</si>
  <si>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</si>
  <si>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</si>
  <si>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</si>
  <si>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</si>
  <si>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</si>
  <si>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</si>
  <si>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</si>
  <si>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</si>
  <si>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</si>
  <si>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</si>
  <si>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</si>
  <si>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</si>
  <si>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</si>
  <si>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</si>
  <si>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</si>
  <si>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</si>
  <si>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</si>
  <si>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</si>
  <si>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</si>
  <si>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</si>
  <si>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</si>
  <si>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</si>
  <si>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</si>
  <si>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</si>
  <si>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</si>
  <si>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</si>
  <si>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</si>
  <si>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</si>
  <si>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</si>
  <si>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</si>
  <si>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</si>
  <si>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</si>
  <si>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</si>
  <si>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</si>
  <si>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</si>
  <si>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</si>
  <si>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</si>
  <si>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</si>
  <si>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</si>
  <si>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</si>
  <si>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</si>
  <si>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</si>
  <si>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</si>
  <si>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</si>
  <si>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</si>
  <si>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</si>
  <si>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</si>
  <si>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</si>
  <si>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</si>
  <si>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</si>
  <si>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</si>
  <si>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</si>
  <si>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</si>
  <si>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</si>
  <si>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</si>
  <si>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</si>
  <si>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</si>
  <si>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</si>
  <si>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</si>
  <si>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</si>
  <si>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</si>
  <si>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</si>
  <si>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</si>
  <si>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</si>
  <si>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</si>
  <si>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</si>
  <si>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</si>
  <si>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</si>
  <si>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</si>
  <si>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</si>
  <si>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</si>
  <si>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</si>
  <si>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</si>
  <si>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</si>
  <si>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</si>
  <si>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</si>
  <si>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</si>
  <si>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</si>
  <si>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</si>
  <si>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</si>
  <si>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</si>
  <si>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</si>
  <si>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</si>
  <si>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</si>
  <si>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</si>
  <si>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</si>
  <si>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</si>
  <si>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</si>
  <si>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</si>
  <si>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</si>
  <si>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</si>
  <si>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</si>
  <si>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</si>
  <si>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</si>
  <si>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</si>
  <si>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</si>
  <si>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</si>
  <si>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</si>
  <si>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</si>
  <si>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</si>
  <si>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</si>
  <si>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</si>
  <si>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</si>
  <si>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</si>
  <si>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</si>
  <si>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</si>
  <si>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</si>
  <si>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</si>
  <si>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</si>
  <si>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</si>
  <si>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</si>
  <si>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</si>
  <si>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</si>
  <si>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</si>
  <si>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</si>
  <si>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</si>
  <si>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</si>
  <si>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</si>
  <si>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</si>
  <si>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</si>
  <si>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</si>
  <si>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</si>
  <si>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</si>
  <si>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</si>
  <si>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</si>
  <si>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</si>
  <si>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</si>
  <si>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</si>
  <si>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</si>
  <si>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</si>
  <si>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</si>
  <si>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</si>
  <si>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</si>
  <si>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</si>
  <si>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</si>
  <si>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</si>
  <si>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</si>
  <si>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</si>
  <si>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</si>
  <si>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</si>
  <si>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</si>
  <si>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</si>
  <si>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</si>
  <si>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</si>
  <si>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</si>
  <si>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</si>
  <si>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</si>
  <si>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</si>
  <si>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</si>
  <si>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</si>
  <si>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</si>
  <si>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</si>
  <si>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</si>
  <si>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</si>
  <si>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</si>
  <si>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</si>
  <si>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</si>
  <si>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</si>
  <si>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</si>
  <si>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</si>
  <si>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</si>
  <si>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</si>
  <si>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</si>
  <si>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</si>
  <si>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</si>
  <si>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</si>
  <si>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</si>
  <si>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</si>
  <si>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</si>
  <si>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</si>
  <si>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</si>
  <si>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</si>
  <si>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</si>
  <si>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</si>
  <si>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</si>
  <si>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</si>
  <si>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</si>
  <si>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</si>
  <si>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</si>
  <si>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</si>
  <si>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</si>
  <si>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</si>
  <si>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</si>
  <si>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</si>
  <si>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</si>
  <si>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</si>
  <si>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</si>
  <si>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</si>
  <si>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</si>
  <si>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</si>
  <si>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</si>
  <si>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</si>
  <si>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</si>
  <si>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</si>
  <si>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</si>
  <si>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</si>
  <si>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</si>
  <si>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</si>
  <si>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</si>
  <si>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</si>
  <si>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</si>
  <si>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</si>
  <si>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</si>
  <si>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</si>
  <si>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</si>
  <si>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</si>
  <si>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</si>
  <si>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</si>
  <si>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</si>
  <si>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</si>
  <si>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</si>
  <si>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</si>
  <si>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</si>
  <si>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</si>
  <si>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</si>
  <si>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</si>
  <si>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</si>
  <si>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</si>
  <si>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</si>
  <si>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</si>
  <si>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</si>
  <si>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</si>
  <si>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</si>
  <si>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</si>
  <si>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</si>
  <si>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</si>
  <si>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</si>
  <si>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</si>
  <si>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</si>
  <si>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</si>
  <si>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</si>
  <si>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</si>
  <si>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</si>
  <si>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</si>
  <si>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</si>
  <si>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</si>
  <si>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</si>
  <si>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</si>
  <si>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</si>
  <si>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</si>
  <si>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</si>
  <si>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</si>
  <si>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</si>
  <si>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</si>
  <si>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</si>
  <si>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</si>
  <si>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</si>
  <si>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</si>
  <si>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</si>
  <si>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</si>
  <si>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</si>
  <si>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</si>
  <si>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</si>
  <si>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</si>
  <si>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</si>
  <si>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</si>
  <si>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</si>
  <si>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</si>
  <si>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</si>
  <si>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</si>
  <si>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</si>
  <si>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</si>
  <si>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</si>
  <si>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</si>
  <si>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</si>
  <si>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</si>
  <si>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</si>
  <si>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</si>
  <si>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</si>
  <si>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</si>
  <si>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</si>
  <si>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</si>
  <si>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</si>
  <si>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</si>
  <si>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</si>
  <si>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</si>
  <si>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</si>
  <si>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</si>
  <si>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</si>
  <si>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</si>
  <si>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</si>
  <si>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</si>
  <si>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</si>
  <si>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</si>
  <si>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</si>
  <si>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</si>
  <si>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</si>
  <si>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</si>
  <si>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</si>
  <si>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</si>
  <si>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</si>
  <si>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</si>
  <si>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</si>
  <si>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</si>
  <si>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</si>
  <si>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</si>
  <si>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</si>
  <si>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</si>
  <si>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</si>
  <si>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</si>
  <si>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</si>
  <si>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</si>
  <si>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</si>
  <si>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</si>
  <si>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</si>
  <si>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</si>
  <si>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</si>
  <si>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</si>
  <si>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</si>
  <si>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</si>
  <si>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</si>
  <si>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</si>
  <si>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</si>
  <si>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</si>
  <si>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</si>
  <si>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</si>
  <si>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</si>
  <si>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</si>
  <si>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</si>
  <si>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</si>
  <si>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</si>
  <si>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</si>
  <si>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</si>
  <si>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</si>
  <si>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</si>
  <si>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</si>
  <si>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</si>
  <si>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</si>
  <si>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</si>
  <si>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</si>
  <si>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</si>
  <si>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</si>
  <si>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</si>
  <si>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</si>
  <si>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</si>
  <si>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</si>
  <si>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</si>
  <si>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</si>
  <si>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</si>
  <si>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</si>
  <si>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</si>
  <si>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</si>
  <si>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</si>
  <si>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</si>
  <si>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</si>
  <si>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</si>
  <si>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</si>
  <si>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</si>
  <si>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</si>
  <si>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</si>
  <si>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</si>
  <si>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</si>
  <si>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</si>
  <si>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</si>
  <si>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</si>
  <si>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</si>
  <si>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</si>
  <si>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</si>
  <si>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</si>
  <si>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</si>
  <si>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</si>
  <si>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</si>
  <si>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</si>
  <si>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</si>
  <si>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</si>
  <si>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</si>
  <si>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</si>
  <si>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</si>
  <si>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</si>
  <si>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</si>
  <si>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</si>
  <si>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</si>
  <si>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</si>
  <si>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</si>
  <si>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</si>
  <si>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</si>
  <si>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</si>
  <si>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</si>
  <si>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</si>
  <si>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</si>
  <si>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</si>
  <si>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</si>
  <si>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</si>
  <si>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</si>
  <si>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</si>
  <si>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</si>
  <si>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</si>
  <si>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</si>
  <si>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</si>
  <si>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</si>
  <si>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</si>
  <si>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</si>
  <si>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</si>
  <si>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</si>
  <si>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</si>
  <si>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</si>
  <si>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</si>
  <si>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</si>
  <si>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</si>
  <si>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</si>
  <si>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</si>
  <si>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</si>
  <si>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</si>
  <si>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</si>
  <si>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</si>
  <si>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</si>
  <si>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</si>
  <si>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</si>
  <si>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</si>
  <si>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</si>
  <si>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</si>
  <si>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</si>
  <si>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</si>
  <si>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</si>
  <si>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</si>
  <si>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</si>
  <si>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</si>
  <si>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</si>
  <si>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</si>
  <si>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</si>
  <si>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</si>
  <si>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</si>
  <si>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</si>
  <si>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</si>
  <si>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</si>
  <si>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</si>
  <si>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</si>
  <si>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</si>
  <si>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</si>
  <si>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</si>
  <si>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</si>
  <si>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</si>
  <si>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</si>
  <si>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</si>
  <si>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</si>
  <si>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</si>
  <si>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</si>
  <si>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</si>
  <si>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</si>
  <si>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</si>
  <si>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</si>
  <si>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</si>
  <si>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</si>
  <si>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</si>
  <si>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</si>
  <si>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</si>
  <si>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</si>
  <si>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</si>
  <si>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</si>
  <si>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</si>
  <si>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</si>
  <si>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</si>
  <si>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</si>
  <si>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</si>
  <si>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</si>
  <si>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</si>
  <si>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</si>
  <si>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</si>
  <si>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</si>
  <si>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</si>
  <si>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</si>
  <si>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</si>
  <si>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</si>
  <si>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</si>
  <si>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</si>
  <si>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</si>
  <si>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</si>
  <si>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</si>
  <si>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</si>
  <si>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</si>
  <si>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</si>
  <si>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</si>
  <si>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</si>
  <si>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</si>
  <si>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</si>
  <si>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</si>
  <si>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</si>
  <si>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</si>
  <si>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</si>
  <si>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</si>
  <si>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</si>
  <si>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</si>
  <si>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</si>
  <si>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</si>
  <si>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</si>
  <si>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</si>
  <si>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</si>
  <si>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</si>
  <si>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</si>
  <si>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</si>
  <si>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</si>
  <si>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</si>
  <si>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</si>
  <si>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</si>
  <si>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</si>
  <si>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</si>
  <si>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</si>
  <si>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</si>
  <si>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</si>
  <si>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</si>
  <si>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</si>
  <si>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</si>
  <si>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</si>
  <si>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</si>
  <si>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</si>
  <si>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</si>
  <si>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</si>
  <si>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</si>
  <si>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</si>
  <si>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</si>
  <si>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</si>
  <si>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</si>
  <si>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</si>
  <si>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</si>
  <si>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</si>
  <si>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</si>
  <si>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</si>
  <si>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</si>
  <si>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</si>
  <si>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</si>
  <si>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</si>
  <si>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</si>
  <si>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</si>
  <si>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</si>
  <si>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</si>
  <si>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</si>
  <si>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</si>
  <si>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</si>
  <si>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</si>
  <si>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</si>
  <si>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</si>
  <si>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</si>
  <si>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</si>
  <si>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</si>
  <si>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</si>
  <si>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</si>
  <si>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</si>
  <si>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</si>
  <si>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</si>
  <si>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</si>
  <si>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</si>
  <si>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</si>
  <si>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</si>
  <si>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</si>
  <si>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</si>
  <si>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</si>
  <si>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</si>
  <si>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</si>
  <si>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</si>
  <si>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</si>
  <si>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</si>
  <si>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</si>
  <si>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</si>
  <si>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</si>
  <si>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</si>
  <si>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</si>
  <si>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</si>
  <si>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</si>
  <si>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</si>
  <si>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</si>
  <si>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</si>
  <si>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</si>
  <si>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</si>
  <si>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</si>
  <si>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</si>
  <si>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</si>
  <si>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</si>
  <si>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</si>
  <si>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</si>
  <si>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</si>
  <si>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</si>
  <si>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</si>
  <si>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</si>
  <si>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</si>
  <si>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</si>
  <si>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</si>
  <si>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</si>
  <si>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</si>
  <si>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</si>
  <si>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</si>
  <si>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</si>
  <si>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</si>
  <si>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</si>
  <si>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</si>
  <si>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</si>
  <si>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</si>
  <si>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</si>
  <si>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</si>
  <si>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</si>
  <si>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</si>
  <si>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</si>
  <si>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</si>
  <si>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</si>
  <si>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</si>
  <si>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</si>
  <si>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</si>
  <si>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</si>
  <si>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</si>
  <si>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</si>
  <si>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</si>
  <si>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</si>
  <si>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</si>
  <si>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</si>
  <si>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</si>
  <si>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</si>
  <si>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</si>
  <si>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</si>
  <si>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</si>
  <si>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</si>
  <si>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</si>
  <si>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</si>
  <si>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</si>
  <si>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</si>
  <si>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</si>
  <si>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</si>
  <si>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</si>
  <si>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</si>
  <si>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</si>
  <si>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</si>
  <si>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</si>
  <si>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</si>
  <si>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</si>
  <si>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</si>
  <si>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</si>
  <si>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</si>
  <si>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</si>
  <si>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</si>
  <si>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</si>
  <si>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</si>
  <si>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</si>
  <si>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</si>
  <si>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</si>
  <si>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</si>
  <si>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</si>
  <si>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</si>
  <si>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</si>
  <si>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</si>
  <si>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</si>
  <si>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</si>
  <si>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</si>
  <si>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</si>
  <si>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</si>
  <si>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</si>
  <si>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</si>
  <si>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</si>
  <si>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</si>
  <si>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</si>
  <si>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</si>
  <si>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</si>
  <si>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</si>
  <si>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</si>
  <si>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</si>
  <si>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</si>
  <si>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</si>
  <si>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</si>
  <si>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</si>
  <si>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</si>
  <si>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</si>
  <si>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</si>
  <si>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</si>
  <si>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</si>
  <si>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</si>
  <si>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</si>
  <si>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</si>
  <si>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</si>
  <si>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</si>
  <si>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</si>
  <si>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</si>
  <si>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</si>
  <si>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</si>
  <si>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</si>
  <si>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</si>
  <si>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</si>
  <si>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</si>
  <si>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</si>
  <si>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</si>
  <si>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</si>
  <si>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</si>
  <si>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</si>
  <si>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</si>
  <si>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</si>
  <si>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</si>
  <si>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</si>
  <si>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</si>
  <si>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</si>
  <si>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</si>
  <si>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</si>
  <si>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</si>
  <si>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</si>
  <si>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</si>
  <si>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</si>
  <si>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</si>
  <si>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</si>
  <si>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</si>
  <si>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</si>
  <si>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</si>
  <si>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</si>
  <si>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</si>
  <si>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</si>
  <si>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</si>
  <si>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</si>
  <si>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</si>
  <si>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</si>
  <si>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</si>
  <si>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</si>
  <si>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</si>
  <si>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</si>
  <si>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</si>
  <si>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</si>
  <si>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</si>
  <si>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</si>
  <si>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</si>
  <si>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</si>
  <si>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</si>
  <si>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</si>
  <si>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</si>
  <si>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</si>
  <si>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</si>
  <si>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</si>
  <si>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</si>
  <si>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</si>
  <si>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</si>
  <si>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</si>
  <si>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</si>
  <si>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</si>
  <si>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</si>
  <si>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</si>
  <si>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</si>
  <si>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</si>
  <si>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</si>
  <si>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</si>
  <si>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</si>
  <si>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</si>
  <si>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</si>
  <si>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</si>
  <si>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</si>
  <si>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</si>
  <si>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</si>
  <si>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</si>
  <si>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</si>
  <si>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</si>
  <si>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</si>
  <si>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</si>
  <si>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</si>
  <si>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</si>
  <si>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</si>
  <si>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</si>
  <si>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</si>
  <si>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</si>
  <si>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</si>
  <si>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</si>
  <si>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</si>
  <si>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</si>
  <si>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</si>
  <si>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</si>
  <si>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</si>
  <si>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</si>
  <si>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</si>
  <si>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</si>
  <si>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</si>
  <si>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</si>
  <si>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</si>
  <si>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</si>
  <si>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</si>
  <si>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</si>
  <si>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</si>
  <si>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</si>
  <si>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</si>
  <si>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</si>
  <si>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</si>
  <si>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</si>
  <si>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</si>
  <si>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</si>
  <si>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</si>
  <si>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</si>
  <si>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</si>
  <si>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</si>
  <si>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</si>
  <si>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</si>
  <si>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</si>
  <si>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</si>
  <si>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</si>
  <si>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</si>
  <si>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</si>
  <si>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</si>
  <si>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</si>
  <si>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</si>
  <si>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</si>
  <si>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</si>
  <si>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</si>
  <si>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</si>
  <si>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</si>
  <si>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</si>
  <si>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</si>
  <si>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</si>
  <si>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</si>
  <si>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</si>
  <si>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</si>
  <si>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</si>
  <si>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</si>
  <si>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</si>
  <si>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</si>
  <si>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</si>
  <si>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</si>
  <si>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</si>
  <si>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</si>
  <si>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</si>
  <si>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</si>
  <si>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</si>
  <si>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</si>
  <si>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</si>
  <si>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</si>
  <si>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</si>
  <si>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</si>
  <si>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</si>
  <si>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</si>
  <si>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</si>
  <si>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</si>
  <si>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</si>
  <si>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</si>
  <si>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</si>
  <si>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</si>
  <si>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</si>
  <si>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</si>
  <si>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</si>
  <si>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</si>
  <si>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</si>
  <si>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</si>
  <si>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</si>
  <si>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</si>
  <si>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</si>
  <si>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</si>
  <si>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</si>
  <si>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</si>
  <si>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</si>
  <si>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</si>
  <si>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</si>
  <si>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</si>
  <si>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</si>
  <si>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</si>
  <si>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</si>
  <si>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</si>
  <si>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</si>
  <si>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</si>
  <si>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</si>
  <si>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</si>
  <si>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</si>
  <si>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</si>
  <si>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</si>
  <si>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</si>
  <si>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</si>
  <si>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</si>
  <si>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</si>
  <si>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</si>
  <si>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</si>
  <si>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</si>
  <si>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</si>
  <si>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</si>
  <si>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</si>
  <si>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</si>
  <si>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</si>
  <si>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</si>
  <si>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</si>
  <si>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</si>
  <si>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</si>
  <si>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</si>
  <si>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</si>
  <si>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</si>
  <si>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</si>
  <si>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</si>
  <si>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</si>
  <si>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</si>
  <si>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</si>
  <si>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</si>
  <si>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</si>
  <si>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</si>
  <si>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</si>
  <si>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</si>
  <si>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</si>
  <si>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</si>
  <si>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</si>
  <si>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</si>
  <si>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</si>
  <si>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</si>
  <si>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</si>
  <si>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</si>
  <si>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</si>
  <si>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</si>
  <si>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</si>
  <si>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</si>
  <si>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</si>
  <si>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</si>
  <si>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</si>
  <si>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</si>
  <si>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</si>
  <si>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</si>
  <si>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</si>
  <si>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</si>
  <si>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</si>
  <si>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</si>
  <si>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</si>
  <si>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</si>
  <si>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</si>
  <si>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</si>
  <si>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</si>
  <si>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</si>
  <si>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</si>
  <si>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</si>
  <si>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</si>
  <si>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</si>
  <si>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</si>
  <si>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</si>
  <si>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</si>
  <si>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</si>
  <si>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</si>
  <si>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</si>
  <si>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</si>
  <si>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</si>
  <si>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</si>
  <si>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</si>
  <si>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</si>
  <si>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</si>
  <si>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</si>
  <si>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</si>
  <si>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</si>
  <si>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</si>
  <si>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</si>
  <si>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</si>
  <si>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</si>
  <si>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</si>
  <si>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</si>
  <si>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</si>
  <si>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</si>
  <si>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</si>
  <si>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</si>
  <si>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</si>
  <si>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</si>
  <si>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</si>
  <si>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</si>
  <si>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</si>
  <si>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</si>
  <si>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</si>
  <si>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</si>
  <si>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</si>
  <si>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</si>
  <si>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</si>
  <si>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</si>
  <si>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</si>
  <si>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</si>
  <si>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</si>
  <si>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</si>
  <si>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</si>
  <si>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</si>
  <si>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</si>
  <si>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</si>
  <si>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</si>
  <si>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</si>
  <si>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</si>
  <si>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</si>
  <si>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</si>
  <si>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</si>
  <si>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</si>
  <si>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</si>
  <si>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</si>
  <si>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</si>
  <si>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</si>
  <si>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</si>
  <si>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</si>
  <si>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</si>
  <si>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</si>
  <si>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</si>
  <si>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</si>
  <si>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</si>
  <si>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</si>
  <si>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</si>
  <si>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</si>
  <si>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</si>
  <si>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</si>
  <si>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</si>
  <si>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</si>
  <si>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</si>
  <si>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</si>
  <si>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</si>
  <si>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</si>
  <si>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</si>
  <si>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</si>
  <si>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</si>
  <si>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</si>
  <si>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</si>
  <si>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</si>
  <si>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</si>
  <si>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</si>
  <si>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</si>
  <si>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</si>
  <si>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</si>
  <si>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</si>
  <si>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</si>
  <si>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</si>
  <si>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</si>
  <si>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</si>
  <si>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</si>
  <si>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</si>
  <si>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</si>
  <si>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</si>
  <si>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</si>
  <si>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</si>
  <si>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</si>
  <si>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</si>
  <si>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</si>
  <si>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</si>
  <si>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</si>
  <si>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</si>
  <si>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</si>
  <si>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</si>
  <si>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</si>
  <si>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</si>
  <si>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</si>
  <si>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</si>
  <si>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</si>
  <si>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</si>
  <si>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</si>
  <si>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</si>
  <si>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</si>
  <si>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</si>
  <si>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</si>
  <si>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</si>
  <si>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</si>
  <si>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</si>
  <si>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</si>
  <si>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</si>
  <si>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</si>
  <si>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</si>
  <si>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</si>
  <si>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</si>
  <si>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</si>
  <si>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</si>
  <si>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</si>
  <si>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</si>
  <si>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</si>
  <si>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</si>
  <si>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</si>
  <si>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</si>
  <si>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</si>
  <si>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</si>
  <si>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</si>
  <si>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</si>
  <si>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</si>
  <si>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</si>
  <si>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</si>
  <si>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</si>
  <si>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</si>
  <si>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</si>
  <si>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</si>
  <si>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</si>
  <si>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</si>
  <si>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</si>
  <si>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</si>
  <si>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</si>
  <si>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</si>
  <si>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</si>
  <si>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</si>
  <si>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</si>
  <si>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</si>
  <si>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</si>
  <si>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</si>
  <si>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</si>
  <si>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</si>
  <si>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</si>
  <si>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</si>
  <si>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</si>
  <si>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</si>
  <si>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</si>
  <si>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</si>
  <si>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</si>
  <si>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</si>
  <si>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</si>
  <si>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</si>
  <si>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</si>
  <si>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</si>
  <si>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</si>
  <si>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</si>
  <si>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</si>
  <si>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</si>
  <si>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</si>
  <si>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</si>
  <si>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</si>
  <si>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</si>
  <si>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</si>
  <si>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</si>
  <si>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</si>
  <si>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</si>
  <si>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</si>
  <si>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</si>
  <si>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</si>
  <si>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</si>
  <si>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</si>
  <si>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</si>
  <si>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</si>
  <si>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</si>
  <si>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</si>
  <si>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</si>
  <si>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</si>
  <si>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</si>
  <si>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</si>
  <si>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</si>
  <si>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</si>
  <si>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</si>
  <si>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</si>
  <si>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</si>
  <si>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</si>
  <si>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</si>
  <si>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</si>
  <si>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</si>
  <si>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</si>
  <si>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</si>
  <si>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</si>
  <si>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</si>
  <si>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</si>
  <si>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</si>
  <si>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</si>
  <si>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</si>
  <si>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</si>
  <si>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</si>
  <si>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</si>
  <si>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</si>
  <si>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</si>
  <si>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</si>
  <si>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</si>
  <si>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</si>
  <si>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</si>
  <si>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</si>
  <si>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</si>
  <si>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</si>
  <si>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</si>
  <si>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</si>
  <si>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</si>
  <si>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</si>
  <si>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</si>
  <si>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</si>
  <si>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</si>
  <si>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</si>
  <si>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</si>
  <si>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</si>
  <si>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</si>
  <si>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</si>
  <si>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</si>
  <si>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</si>
  <si>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</si>
  <si>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</si>
  <si>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</si>
  <si>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</si>
  <si>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</si>
  <si>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</si>
  <si>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</si>
  <si>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</si>
  <si>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</si>
  <si>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</si>
  <si>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</si>
  <si>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</si>
  <si>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</si>
  <si>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</si>
  <si>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</si>
  <si>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</si>
  <si>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</si>
  <si>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</si>
  <si>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</si>
  <si>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</si>
  <si>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</si>
  <si>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</si>
  <si>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</si>
  <si>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</si>
  <si>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</si>
  <si>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</si>
  <si>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</si>
  <si>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</si>
  <si>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</si>
  <si>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</si>
  <si>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</si>
  <si>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</si>
  <si>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</si>
  <si>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</si>
  <si>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</si>
  <si>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</si>
  <si>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</si>
  <si>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</si>
  <si>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</si>
  <si>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</si>
  <si>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</si>
  <si>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</si>
  <si>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</si>
  <si>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</si>
  <si>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</si>
  <si>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</si>
  <si>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</si>
  <si>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</si>
  <si>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</si>
  <si>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</si>
  <si>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</si>
  <si>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</si>
  <si>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</si>
  <si>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</si>
  <si>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</si>
  <si>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</si>
  <si>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</si>
  <si>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</si>
  <si>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</si>
  <si>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</si>
  <si>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</si>
  <si>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</si>
  <si>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</si>
  <si>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</si>
  <si>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</si>
  <si>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</si>
  <si>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</si>
  <si>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</si>
  <si>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</si>
  <si>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</si>
  <si>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</si>
  <si>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</si>
  <si>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</si>
  <si>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</si>
  <si>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</si>
  <si>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</si>
  <si>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</si>
  <si>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</si>
  <si>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</si>
  <si>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</si>
  <si>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</si>
  <si>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</si>
  <si>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</si>
  <si>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</si>
  <si>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</si>
  <si>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</si>
  <si>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</si>
  <si>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</si>
  <si>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</si>
  <si>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</si>
  <si>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</si>
  <si>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</si>
  <si>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</si>
  <si>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</si>
  <si>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</si>
  <si>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</si>
  <si>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</si>
  <si>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</si>
  <si>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</si>
  <si>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</si>
  <si>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</si>
  <si>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</si>
  <si>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</si>
  <si>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</si>
  <si>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</si>
  <si>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</si>
  <si>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</si>
  <si>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</si>
  <si>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</si>
  <si>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</si>
  <si>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</si>
  <si>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</si>
  <si>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</si>
  <si>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</si>
  <si>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</si>
  <si>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</si>
  <si>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</si>
  <si>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</si>
  <si>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</si>
  <si>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</si>
  <si>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</si>
  <si>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</si>
  <si>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</si>
  <si>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</si>
  <si>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</si>
  <si>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</si>
  <si>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</si>
  <si>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</si>
  <si>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</si>
  <si>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</si>
  <si>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</si>
  <si>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</si>
  <si>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</si>
  <si>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</si>
  <si>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</si>
  <si>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</si>
  <si>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</si>
  <si>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</si>
  <si>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</si>
  <si>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</si>
  <si>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</si>
  <si>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</si>
  <si>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</si>
  <si>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</si>
  <si>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</si>
  <si>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</si>
  <si>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</si>
  <si>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</si>
  <si>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</si>
  <si>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</si>
  <si>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</si>
  <si>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</si>
  <si>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</si>
  <si>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</si>
  <si>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</si>
  <si>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</si>
  <si>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</si>
  <si>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</si>
  <si>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</si>
  <si>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</si>
  <si>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</si>
  <si>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</si>
  <si>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</si>
  <si>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</si>
  <si>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</si>
  <si>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</si>
  <si>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</si>
  <si>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</si>
  <si>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</si>
  <si>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</si>
  <si>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</si>
  <si>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</si>
  <si>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</si>
  <si>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</si>
  <si>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</si>
  <si>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</si>
  <si>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</si>
  <si>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</si>
  <si>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</si>
  <si>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</si>
  <si>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</si>
  <si>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</si>
  <si>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</si>
  <si>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</si>
  <si>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</si>
  <si>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</si>
  <si>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</si>
  <si>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</si>
  <si>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</si>
  <si>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</si>
  <si>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</si>
  <si>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</si>
  <si>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</si>
  <si>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</si>
  <si>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</si>
  <si>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</si>
  <si>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</si>
  <si>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</si>
  <si>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</si>
  <si>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</si>
  <si>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</si>
  <si>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</si>
  <si>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</si>
  <si>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</si>
  <si>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</si>
  <si>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</si>
  <si>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</si>
  <si>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</si>
  <si>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</si>
  <si>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</si>
  <si>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</si>
  <si>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</si>
  <si>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</si>
  <si>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</si>
  <si>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</si>
  <si>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</si>
  <si>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</si>
  <si>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</si>
  <si>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</si>
  <si>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</si>
  <si>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</si>
  <si>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</si>
  <si>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</si>
  <si>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</si>
  <si>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</si>
  <si>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</si>
  <si>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</si>
  <si>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</si>
  <si>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</si>
  <si>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</si>
  <si>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</si>
  <si>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</si>
  <si>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</si>
  <si>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</si>
  <si>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</si>
  <si>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</si>
  <si>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</si>
  <si>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</si>
  <si>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</si>
  <si>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</si>
  <si>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</si>
  <si>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</si>
  <si>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</si>
  <si>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</si>
  <si>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</si>
  <si>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</si>
  <si>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</si>
  <si>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</si>
  <si>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</si>
  <si>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</si>
  <si>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</si>
  <si>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</si>
  <si>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</si>
  <si>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</si>
  <si>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</si>
  <si>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</si>
  <si>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</si>
  <si>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</si>
  <si>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</si>
  <si>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</si>
  <si>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</si>
  <si>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</si>
  <si>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</si>
  <si>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</si>
  <si>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</si>
  <si>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</si>
  <si>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</si>
  <si>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</si>
  <si>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</si>
  <si>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</si>
  <si>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</si>
  <si>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</si>
  <si>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</si>
  <si>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</si>
  <si>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</si>
  <si>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</si>
  <si>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</si>
  <si>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</si>
  <si>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</si>
  <si>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</si>
  <si>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</si>
  <si>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</si>
  <si>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</si>
  <si>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</si>
  <si>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</si>
  <si>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</si>
  <si>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</si>
  <si>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</si>
  <si>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</si>
  <si>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</si>
  <si>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</si>
  <si>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</si>
  <si>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</si>
  <si>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</si>
  <si>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</si>
  <si>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</si>
  <si>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</si>
  <si>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</si>
  <si>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</si>
  <si>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</si>
  <si>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</si>
  <si>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</si>
  <si>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</si>
  <si>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</si>
  <si>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</si>
  <si>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</si>
  <si>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</si>
  <si>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</si>
  <si>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</si>
  <si>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</si>
  <si>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</si>
  <si>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</si>
  <si>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</si>
  <si>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</si>
  <si>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</si>
  <si>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</si>
  <si>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</si>
  <si>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</si>
  <si>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</si>
  <si>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</si>
  <si>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</si>
  <si>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</si>
  <si>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</si>
  <si>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</si>
  <si>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</si>
  <si>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</si>
  <si>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</si>
  <si>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</si>
  <si>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</si>
  <si>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</si>
  <si>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</si>
  <si>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</si>
  <si>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</si>
  <si>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</si>
  <si>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</si>
  <si>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</si>
  <si>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</si>
  <si>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</si>
  <si>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</si>
  <si>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</si>
  <si>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</si>
  <si>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</si>
  <si>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</si>
  <si>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</si>
  <si>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</si>
  <si>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</si>
  <si>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</si>
  <si>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</si>
  <si>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</si>
  <si>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</si>
  <si>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</si>
  <si>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</si>
  <si>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</si>
  <si>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</si>
  <si>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</si>
  <si>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</si>
  <si>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</si>
  <si>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</si>
  <si>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</si>
  <si>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</si>
  <si>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</si>
  <si>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</si>
  <si>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</si>
  <si>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</si>
  <si>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</si>
  <si>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</si>
  <si>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</si>
  <si>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</si>
  <si>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</si>
  <si>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</si>
  <si>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</si>
  <si>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</si>
  <si>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</si>
  <si>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</si>
  <si>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</si>
  <si>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</si>
  <si>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</si>
  <si>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</si>
  <si>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</si>
  <si>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</si>
  <si>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</si>
  <si>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</si>
  <si>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</si>
  <si>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</si>
  <si>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</si>
  <si>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</si>
  <si>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</si>
  <si>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</si>
  <si>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</si>
  <si>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</si>
  <si>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</si>
  <si>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</si>
  <si>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</si>
  <si>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</si>
  <si>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</si>
  <si>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</si>
  <si>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</si>
  <si>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</si>
  <si>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</si>
  <si>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</si>
  <si>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</si>
  <si>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</si>
  <si>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</si>
  <si>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</si>
  <si>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</si>
  <si>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</si>
  <si>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</si>
  <si>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</si>
  <si>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</si>
  <si>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</si>
  <si>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</si>
  <si>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</si>
  <si>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</si>
  <si>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</si>
  <si>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</si>
  <si>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</si>
  <si>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</si>
  <si>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</si>
  <si>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</si>
  <si>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</si>
  <si>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</si>
  <si>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</si>
  <si>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</si>
  <si>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</si>
  <si>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</si>
  <si>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</si>
  <si>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</si>
  <si>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</si>
  <si>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</si>
  <si>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</si>
  <si>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</si>
  <si>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</si>
  <si>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</si>
  <si>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</si>
  <si>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</si>
  <si>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</si>
  <si>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</si>
  <si>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</si>
  <si>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</si>
  <si>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</si>
  <si>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</si>
  <si>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</si>
  <si>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</si>
  <si>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</si>
  <si>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</si>
  <si>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</si>
  <si>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</si>
  <si>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</si>
  <si>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</si>
  <si>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</si>
  <si>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</si>
  <si>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</si>
  <si>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</si>
  <si>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</si>
  <si>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</si>
  <si>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</si>
  <si>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</si>
  <si>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</si>
  <si>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</si>
  <si>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</si>
  <si>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</si>
  <si>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</si>
  <si>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</si>
  <si>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</si>
  <si>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</si>
  <si>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</si>
  <si>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</si>
  <si>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</si>
  <si>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</si>
  <si>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</si>
  <si>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</si>
  <si>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</si>
  <si>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</si>
  <si>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</si>
  <si>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</si>
  <si>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</si>
  <si>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</si>
  <si>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</si>
  <si>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</si>
  <si>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</si>
  <si>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</si>
  <si>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</si>
  <si>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</si>
  <si>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</si>
  <si>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</si>
  <si>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</si>
  <si>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</si>
  <si>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</si>
  <si>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</si>
  <si>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</si>
  <si>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</si>
  <si>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</si>
  <si>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</si>
  <si>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</si>
  <si>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</si>
  <si>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</si>
  <si>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</si>
  <si>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</si>
  <si>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</si>
  <si>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</si>
  <si>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</si>
  <si>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</si>
  <si>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</si>
  <si>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</si>
  <si>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</si>
  <si>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</si>
  <si>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</si>
  <si>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</si>
  <si>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</si>
  <si>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</si>
  <si>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</si>
  <si>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</si>
  <si>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</si>
  <si>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</si>
  <si>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</si>
  <si>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</si>
  <si>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</si>
  <si>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</si>
  <si>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</si>
  <si>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</si>
  <si>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</si>
  <si>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</si>
  <si>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</si>
  <si>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</si>
  <si>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</si>
  <si>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</si>
  <si>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</si>
  <si>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</si>
  <si>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</si>
  <si>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</si>
  <si>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</si>
  <si>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</si>
  <si>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</si>
  <si>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</si>
  <si>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</si>
  <si>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</si>
  <si>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</si>
  <si>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</si>
  <si>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</si>
  <si>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</si>
  <si>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</si>
  <si>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</si>
  <si>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</si>
  <si>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</si>
  <si>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</si>
  <si>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</si>
  <si>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</si>
  <si>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</si>
  <si>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</si>
  <si>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</si>
  <si>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</si>
  <si>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</si>
  <si>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</si>
  <si>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</si>
  <si>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</si>
  <si>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</si>
  <si>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</si>
  <si>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</si>
  <si>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</si>
  <si>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</si>
  <si>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</si>
  <si>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</si>
  <si>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</si>
  <si>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</si>
  <si>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</si>
  <si>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</si>
  <si>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</si>
  <si>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</si>
  <si>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</si>
  <si>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</si>
  <si>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</si>
  <si>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</si>
  <si>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</si>
  <si>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</si>
  <si>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</si>
  <si>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</si>
  <si>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</si>
  <si>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</si>
  <si>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</si>
  <si>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</si>
  <si>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</si>
  <si>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</si>
  <si>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</si>
  <si>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</si>
  <si>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</si>
  <si>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</si>
  <si>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</si>
  <si>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</si>
  <si>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</si>
  <si>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</si>
  <si>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</si>
  <si>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</si>
  <si>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</si>
  <si>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</si>
  <si>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</si>
  <si>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</si>
  <si>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</si>
  <si>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</si>
  <si>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</si>
  <si>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</si>
  <si>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</si>
  <si>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</si>
  <si>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</si>
  <si>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</si>
  <si>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</si>
  <si>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</si>
  <si>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</si>
  <si>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</si>
  <si>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</si>
  <si>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</si>
  <si>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</si>
  <si>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</si>
  <si>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</si>
  <si>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</si>
  <si>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</si>
  <si>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</si>
  <si>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</si>
  <si>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</si>
  <si>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</si>
  <si>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</si>
  <si>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</si>
  <si>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</si>
  <si>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</si>
  <si>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</si>
  <si>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</si>
  <si>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</si>
  <si>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</si>
  <si>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</si>
  <si>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</si>
  <si>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</si>
  <si>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</si>
  <si>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</si>
  <si>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</si>
  <si>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</si>
  <si>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</si>
  <si>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</si>
  <si>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</si>
  <si>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</si>
  <si>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</si>
  <si>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</si>
  <si>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</si>
  <si>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</si>
  <si>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</si>
  <si>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</si>
  <si>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</si>
  <si>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</si>
  <si>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</si>
  <si>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</si>
  <si>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</si>
  <si>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</si>
  <si>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</si>
  <si>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</si>
  <si>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</si>
  <si>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</si>
  <si>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</si>
  <si>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</si>
  <si>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</si>
  <si>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</si>
  <si>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</si>
  <si>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</si>
  <si>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</si>
  <si>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</si>
  <si>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</si>
  <si>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</si>
  <si>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</si>
  <si>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</si>
  <si>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</si>
  <si>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</si>
  <si>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</si>
  <si>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</si>
  <si>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</si>
  <si>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</si>
  <si>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</si>
  <si>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</si>
  <si>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</si>
  <si>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</si>
  <si>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</si>
  <si>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</si>
  <si>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</si>
  <si>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</si>
  <si>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</si>
  <si>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</si>
  <si>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</si>
  <si>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</si>
  <si>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</si>
  <si>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</si>
  <si>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</si>
  <si>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</si>
  <si>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</si>
  <si>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</si>
  <si>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</si>
  <si>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</si>
  <si>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</si>
  <si>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</si>
  <si>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</si>
  <si>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</si>
  <si>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</si>
  <si>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</si>
  <si>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</si>
  <si>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</si>
  <si>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</si>
  <si>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</si>
  <si>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</si>
  <si>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</si>
  <si>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</si>
  <si>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</si>
  <si>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</si>
  <si>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</si>
  <si>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</si>
  <si>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</si>
  <si>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</si>
  <si>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</si>
  <si>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</si>
  <si>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</si>
  <si>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</si>
  <si>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</si>
  <si>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</si>
  <si>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</si>
  <si>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</si>
  <si>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</si>
  <si>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</si>
  <si>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</si>
  <si>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</si>
  <si>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</si>
  <si>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</si>
  <si>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</si>
  <si>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</si>
  <si>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</si>
  <si>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</si>
  <si>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</si>
  <si>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</si>
  <si>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</si>
  <si>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</si>
  <si>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</si>
  <si>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</si>
  <si>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</si>
  <si>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</si>
  <si>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</si>
  <si>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</si>
  <si>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</si>
  <si>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</si>
  <si>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</si>
  <si>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</si>
  <si>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</si>
  <si>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</si>
  <si>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</si>
  <si>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</si>
  <si>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</si>
  <si>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</si>
  <si>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</si>
  <si>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</si>
  <si>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</si>
  <si>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</si>
  <si>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</si>
  <si>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</si>
  <si>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</si>
  <si>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</si>
  <si>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</si>
  <si>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</si>
  <si>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</si>
  <si>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</si>
  <si>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</si>
  <si>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</si>
  <si>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</si>
  <si>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</si>
  <si>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</si>
  <si>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</si>
  <si>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</si>
  <si>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</si>
  <si>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</si>
  <si>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</si>
  <si>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</si>
  <si>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</si>
  <si>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</si>
  <si>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</si>
  <si>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</si>
  <si>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</si>
  <si>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</si>
  <si>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</si>
  <si>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</si>
  <si>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</si>
  <si>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</si>
  <si>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</si>
  <si>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</si>
  <si>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</si>
  <si>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</si>
  <si>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</si>
  <si>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</si>
  <si>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</si>
  <si>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</si>
  <si>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</si>
  <si>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</si>
  <si>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</si>
  <si>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</si>
  <si>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</si>
  <si>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</si>
  <si>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</si>
  <si>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</si>
  <si>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</si>
  <si>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</si>
  <si>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</si>
  <si>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</si>
  <si>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</si>
  <si>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</si>
  <si>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</si>
  <si>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</si>
  <si>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</si>
  <si>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</si>
  <si>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</si>
  <si>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</si>
  <si>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</si>
  <si>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</si>
  <si>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</si>
  <si>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</si>
  <si>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</si>
  <si>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</si>
  <si>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</si>
  <si>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</si>
  <si>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</si>
  <si>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</si>
  <si>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</si>
  <si>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</si>
  <si>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</si>
  <si>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</si>
  <si>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</si>
  <si>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</si>
  <si>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</si>
  <si>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</si>
  <si>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</si>
  <si>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</si>
  <si>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</si>
  <si>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</si>
  <si>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</si>
  <si>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</si>
  <si>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</si>
  <si>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</si>
  <si>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</si>
  <si>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</si>
  <si>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</si>
  <si>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</si>
  <si>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</si>
  <si>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</si>
  <si>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</si>
  <si>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</si>
  <si>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</si>
  <si>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</si>
  <si>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</si>
  <si>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</si>
  <si>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</si>
  <si>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</si>
  <si>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</si>
  <si>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</si>
  <si>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</si>
  <si>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</si>
  <si>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</si>
  <si>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</si>
  <si>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</si>
  <si>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</si>
  <si>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</si>
  <si>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</si>
  <si>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</si>
  <si>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</si>
  <si>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</si>
  <si>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</si>
  <si>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</si>
  <si>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</si>
  <si>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</si>
  <si>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</si>
  <si>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</si>
  <si>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</si>
  <si>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</si>
  <si>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</si>
  <si>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</si>
  <si>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</si>
  <si>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</si>
  <si>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</si>
  <si>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</si>
  <si>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</si>
  <si>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</si>
  <si>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</si>
  <si>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</si>
  <si>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</si>
  <si>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</si>
  <si>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</si>
  <si>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</si>
  <si>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</si>
  <si>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</si>
  <si>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</si>
  <si>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</si>
  <si>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</si>
  <si>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</si>
  <si>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</si>
  <si>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</si>
  <si>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</si>
  <si>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</si>
  <si>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</si>
  <si>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</si>
  <si>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</si>
  <si>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</si>
  <si>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</si>
  <si>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</si>
  <si>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</si>
  <si>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</si>
  <si>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</si>
  <si>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</si>
  <si>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</si>
  <si>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</si>
  <si>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</si>
  <si>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</si>
  <si>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</si>
  <si>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</si>
  <si>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</si>
  <si>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</si>
  <si>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</si>
  <si>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</si>
  <si>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</si>
  <si>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</si>
  <si>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</si>
  <si>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</si>
  <si>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</si>
  <si>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</si>
  <si>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</si>
  <si>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</si>
  <si>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</si>
  <si>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</si>
  <si>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</si>
  <si>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</si>
  <si>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</si>
  <si>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</si>
  <si>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</si>
  <si>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</si>
  <si>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</si>
  <si>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</si>
  <si>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</si>
  <si>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</si>
  <si>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</si>
  <si>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</si>
  <si>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</si>
  <si>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</si>
  <si>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</si>
  <si>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</si>
  <si>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</si>
  <si>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</si>
  <si>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</si>
  <si>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</si>
  <si>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</si>
  <si>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</si>
  <si>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</si>
  <si>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</si>
  <si>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</si>
  <si>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</si>
  <si>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</si>
  <si>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</si>
  <si>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</si>
  <si>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</si>
  <si>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</si>
  <si>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</si>
  <si>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</si>
  <si>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</si>
  <si>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</si>
  <si>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</si>
  <si>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</si>
  <si>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</si>
  <si>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</si>
  <si>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</si>
  <si>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</si>
  <si>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</si>
  <si>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</si>
  <si>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</si>
  <si>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</si>
  <si>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</si>
  <si>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</si>
  <si>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</si>
  <si>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</si>
  <si>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</si>
  <si>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</si>
  <si>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</si>
  <si>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</si>
  <si>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</si>
  <si>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</si>
  <si>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</si>
  <si>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</si>
  <si>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</si>
  <si>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</si>
  <si>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</si>
  <si>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</si>
  <si>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</si>
  <si>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</si>
  <si>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</si>
  <si>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</si>
  <si>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</si>
  <si>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</si>
  <si>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</si>
  <si>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</si>
  <si>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</si>
  <si>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</si>
  <si>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</si>
  <si>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</si>
  <si>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</si>
  <si>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</si>
  <si>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</si>
  <si>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</si>
  <si>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</si>
  <si>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</si>
  <si>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</si>
  <si>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</si>
  <si>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</si>
  <si>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</si>
  <si>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</si>
  <si>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</si>
  <si>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</si>
  <si>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</si>
  <si>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</si>
  <si>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</si>
  <si>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</si>
  <si>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</si>
  <si>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</si>
  <si>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</si>
  <si>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</si>
  <si>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</si>
  <si>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</si>
  <si>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</si>
  <si>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</si>
  <si>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</si>
  <si>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</si>
  <si>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</si>
  <si>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</si>
  <si>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</si>
  <si>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</si>
  <si>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</si>
  <si>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</si>
  <si>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</si>
  <si>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</si>
  <si>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</si>
  <si>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</si>
  <si>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</si>
  <si>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</si>
  <si>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</si>
  <si>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</si>
  <si>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</si>
  <si>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</si>
  <si>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</si>
  <si>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</si>
  <si>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</si>
  <si>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</si>
  <si>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</si>
  <si>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</si>
  <si>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</si>
  <si>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</si>
  <si>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</si>
  <si>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</si>
  <si>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</si>
  <si>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</si>
  <si>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</si>
  <si>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</si>
  <si>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</si>
  <si>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</si>
  <si>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</si>
  <si>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</si>
  <si>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</si>
  <si>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</si>
  <si>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</si>
  <si>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</si>
  <si>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</si>
  <si>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</si>
  <si>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</si>
  <si>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</si>
  <si>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</si>
  <si>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</si>
  <si>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</si>
  <si>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</si>
  <si>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</si>
  <si>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</si>
  <si>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</si>
  <si>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</si>
  <si>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</si>
  <si>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</si>
  <si>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</si>
  <si>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</si>
  <si>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</si>
  <si>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</si>
  <si>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</si>
  <si>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</si>
  <si>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</si>
  <si>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</si>
  <si>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</si>
  <si>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</si>
  <si>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</si>
  <si>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</si>
  <si>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</si>
  <si>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</si>
  <si>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</si>
  <si>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</si>
  <si>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</si>
  <si>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</si>
  <si>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</si>
  <si>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</si>
  <si>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</si>
  <si>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</si>
  <si>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</si>
  <si>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</si>
  <si>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</si>
  <si>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</si>
  <si>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</si>
  <si>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</si>
  <si>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</si>
  <si>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</si>
  <si>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</si>
  <si>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</si>
  <si>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</si>
  <si>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</si>
  <si>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</si>
  <si>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</si>
  <si>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</si>
  <si>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</si>
  <si>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</si>
  <si>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</si>
  <si>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</si>
  <si>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</si>
  <si>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</si>
  <si>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</si>
  <si>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</si>
  <si>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</si>
  <si>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</si>
  <si>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</si>
  <si>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</si>
  <si>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</si>
  <si>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</si>
  <si>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</si>
  <si>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</si>
  <si>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</si>
  <si>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</si>
  <si>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</si>
  <si>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</si>
  <si>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</si>
  <si>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</si>
  <si>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</si>
  <si>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</si>
  <si>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</si>
  <si>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</si>
  <si>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</si>
  <si>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</si>
  <si>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</si>
  <si>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</si>
  <si>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</si>
  <si>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</si>
  <si>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</si>
  <si>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</si>
  <si>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</si>
  <si>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</si>
  <si>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</si>
  <si>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</si>
  <si>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</si>
  <si>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</si>
  <si>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</si>
  <si>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</si>
  <si>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</si>
  <si>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</si>
  <si>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</si>
  <si>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</si>
  <si>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</si>
  <si>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</si>
  <si>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</si>
  <si>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</si>
  <si>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</si>
  <si>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</si>
  <si>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</si>
  <si>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</si>
  <si>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</si>
  <si>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</si>
  <si>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</si>
  <si>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</si>
  <si>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</si>
  <si>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</si>
  <si>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</si>
  <si>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</si>
  <si>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</si>
  <si>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</si>
  <si>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</si>
  <si>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</si>
  <si>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</si>
  <si>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</si>
  <si>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</si>
  <si>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</si>
  <si>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</si>
  <si>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</si>
  <si>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</si>
  <si>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</si>
  <si>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</si>
  <si>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</si>
  <si>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</si>
  <si>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</si>
  <si>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</si>
  <si>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</si>
  <si>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</si>
  <si>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</si>
  <si>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</si>
  <si>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</si>
  <si>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</si>
  <si>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</si>
  <si>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</si>
  <si>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</si>
  <si>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</si>
  <si>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</si>
  <si>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</si>
  <si>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</si>
  <si>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</si>
  <si>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</si>
  <si>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</si>
  <si>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</si>
  <si>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</si>
  <si>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</si>
  <si>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</si>
  <si>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</si>
  <si>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</si>
  <si>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</si>
  <si>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</si>
  <si>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</si>
  <si>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</si>
  <si>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</si>
  <si>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</si>
  <si>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</si>
  <si>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</si>
  <si>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</si>
  <si>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</si>
  <si>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</si>
  <si>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</si>
  <si>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</si>
  <si>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</si>
  <si>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</si>
  <si>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</si>
  <si>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</si>
  <si>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</si>
  <si>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</si>
  <si>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</si>
  <si>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</si>
  <si>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</si>
  <si>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</si>
  <si>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</si>
  <si>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</si>
  <si>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</si>
  <si>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</si>
  <si>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</si>
  <si>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</si>
  <si>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</si>
  <si>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</si>
  <si>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</si>
  <si>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</si>
  <si>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</si>
  <si>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</si>
  <si>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</si>
  <si>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</si>
  <si>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</si>
  <si>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</si>
  <si>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</si>
  <si>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</si>
  <si>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</si>
  <si>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</si>
  <si>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</si>
  <si>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</si>
  <si>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</si>
  <si>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</si>
  <si>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</si>
  <si>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</si>
  <si>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</si>
  <si>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</si>
  <si>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</si>
  <si>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</si>
  <si>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</si>
  <si>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</si>
  <si>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</si>
  <si>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</si>
  <si>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</si>
  <si>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</si>
  <si>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</si>
  <si>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</si>
  <si>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</si>
  <si>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</si>
  <si>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</si>
  <si>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</si>
  <si>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</si>
  <si>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</si>
  <si>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</si>
  <si>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</si>
  <si>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</si>
  <si>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</si>
  <si>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</si>
  <si>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</si>
  <si>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</si>
  <si>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</si>
  <si>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</si>
  <si>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</si>
  <si>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</si>
  <si>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</si>
  <si>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</si>
  <si>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</si>
  <si>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</si>
  <si>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</si>
  <si>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</si>
  <si>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</si>
  <si>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</si>
  <si>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</si>
  <si>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</si>
  <si>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</si>
  <si>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</si>
  <si>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</si>
  <si>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</si>
  <si>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</si>
  <si>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</si>
  <si>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</si>
  <si>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</si>
  <si>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</si>
  <si>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</si>
  <si>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</si>
  <si>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</si>
  <si>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</si>
  <si>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</si>
  <si>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</si>
  <si>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</si>
  <si>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</si>
  <si>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</si>
  <si>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</si>
  <si>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</si>
  <si>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</si>
  <si>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</si>
  <si>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</si>
  <si>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</si>
  <si>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</si>
  <si>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</si>
  <si>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</si>
  <si>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</si>
  <si>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</si>
  <si>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</si>
  <si>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</si>
  <si>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</si>
  <si>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</si>
  <si>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</si>
  <si>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</si>
  <si>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</si>
  <si>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</si>
  <si>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</si>
  <si>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</si>
  <si>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</si>
  <si>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</si>
  <si>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</si>
  <si>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</si>
  <si>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</si>
  <si>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</si>
  <si>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</si>
  <si>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</si>
  <si>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</si>
  <si>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</si>
  <si>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</si>
  <si>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</si>
  <si>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</si>
  <si>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</si>
  <si>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</si>
  <si>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</si>
  <si>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</si>
  <si>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</si>
  <si>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</si>
  <si>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</si>
  <si>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</si>
  <si>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</si>
  <si>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</si>
  <si>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</si>
  <si>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</si>
  <si>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</si>
  <si>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</si>
  <si>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</si>
  <si>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</si>
  <si>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</si>
  <si>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</si>
  <si>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</si>
  <si>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</si>
  <si>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</si>
  <si>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</si>
  <si>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</si>
  <si>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</si>
  <si>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</si>
  <si>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</si>
  <si>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</si>
  <si>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</si>
  <si>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</si>
  <si>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</si>
  <si>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</si>
  <si>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</si>
  <si>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</si>
  <si>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</si>
  <si>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</si>
  <si>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</si>
  <si>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</si>
  <si>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</si>
  <si>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</si>
  <si>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</si>
  <si>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</si>
  <si>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</si>
  <si>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</si>
  <si>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</si>
  <si>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</si>
  <si>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</si>
  <si>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</si>
  <si>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</si>
  <si>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</si>
  <si>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</si>
  <si>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</si>
  <si>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</si>
  <si>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</si>
  <si>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</si>
  <si>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</si>
  <si>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</si>
  <si>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</si>
  <si>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</si>
  <si>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</si>
  <si>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</si>
  <si>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</si>
  <si>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</si>
  <si>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</si>
  <si>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</si>
  <si>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</si>
  <si>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</si>
  <si>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</si>
  <si>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</si>
  <si>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</si>
  <si>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</si>
  <si>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</si>
  <si>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</si>
  <si>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</si>
  <si>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</si>
  <si>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</si>
  <si>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</si>
  <si>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</si>
  <si>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</si>
  <si>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</si>
  <si>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</si>
  <si>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</si>
  <si>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</si>
  <si>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</si>
  <si>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</si>
  <si>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</si>
  <si>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</si>
  <si>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</si>
  <si>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</si>
  <si>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</si>
  <si>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</si>
  <si>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</si>
  <si>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</si>
  <si>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</si>
  <si>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</si>
  <si>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</si>
  <si>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</si>
  <si>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</si>
  <si>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</si>
  <si>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</si>
  <si>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</si>
  <si>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</si>
  <si>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</si>
  <si>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</si>
  <si>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</si>
  <si>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</si>
  <si>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</si>
  <si>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</si>
  <si>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</si>
  <si>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</si>
  <si>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</si>
  <si>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</si>
  <si>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</si>
  <si>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</si>
  <si>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</si>
  <si>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</si>
  <si>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</si>
  <si>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</si>
  <si>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</si>
  <si>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</si>
  <si>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</si>
  <si>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</si>
  <si>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</si>
  <si>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</si>
  <si>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</si>
  <si>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</si>
  <si>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</si>
  <si>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</si>
  <si>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</si>
  <si>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</si>
  <si>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</si>
  <si>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</si>
  <si>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</si>
  <si>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</si>
  <si>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</si>
  <si>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</si>
  <si>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</si>
  <si>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</si>
  <si>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</si>
  <si>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</si>
  <si>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</si>
  <si>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</si>
  <si>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</si>
  <si>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</si>
  <si>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</si>
  <si>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</si>
  <si>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</si>
  <si>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</si>
  <si>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</si>
  <si>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</si>
  <si>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</si>
  <si>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</si>
  <si>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</si>
  <si>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</si>
  <si>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</si>
  <si>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</si>
  <si>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</si>
  <si>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</si>
  <si>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</si>
  <si>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</si>
  <si>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</si>
  <si>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</si>
  <si>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</si>
  <si>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</si>
  <si>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</si>
  <si>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</si>
  <si>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</si>
  <si>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</si>
  <si>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</si>
  <si>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</si>
  <si>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</si>
  <si>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</si>
  <si>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</si>
  <si>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</si>
  <si>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</si>
  <si>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</si>
  <si>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</si>
  <si>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</si>
  <si>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</si>
  <si>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</si>
  <si>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</si>
  <si>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</si>
  <si>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</si>
  <si>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</si>
  <si>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</si>
  <si>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</si>
  <si>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</si>
  <si>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</si>
  <si>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</si>
  <si>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</si>
  <si>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</si>
  <si>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</si>
  <si>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</si>
  <si>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</si>
  <si>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</si>
  <si>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</si>
  <si>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</si>
  <si>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</si>
  <si>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</si>
  <si>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</si>
  <si>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</si>
  <si>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</si>
  <si>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</si>
  <si>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</si>
  <si>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</si>
  <si>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</si>
  <si>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</si>
  <si>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</si>
  <si>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</si>
  <si>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</si>
  <si>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</si>
  <si>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</si>
  <si>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</si>
  <si>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</si>
  <si>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</si>
  <si>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</si>
  <si>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</si>
  <si>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</si>
  <si>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</si>
  <si>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</si>
  <si>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</si>
  <si>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</si>
  <si>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</si>
  <si>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</si>
  <si>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</si>
  <si>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</si>
  <si>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</si>
  <si>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</si>
  <si>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</si>
  <si>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</si>
  <si>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</si>
  <si>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</si>
  <si>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</si>
  <si>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</si>
  <si>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</si>
  <si>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</si>
  <si>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</si>
  <si>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</si>
  <si>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</si>
  <si>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</si>
  <si>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</si>
  <si>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</si>
  <si>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</si>
  <si>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</si>
  <si>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</si>
  <si>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</si>
  <si>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</si>
  <si>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</si>
  <si>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</si>
  <si>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</si>
  <si>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</si>
  <si>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</si>
  <si>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</si>
  <si>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</si>
  <si>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</si>
  <si>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</si>
  <si>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</si>
  <si>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</si>
  <si>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</si>
  <si>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</si>
  <si>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</si>
  <si>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</si>
  <si>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</si>
  <si>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</si>
  <si>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</si>
  <si>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</si>
  <si>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</si>
  <si>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</si>
  <si>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</si>
  <si>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</si>
  <si>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</si>
  <si>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</si>
  <si>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</si>
  <si>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</si>
  <si>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</si>
  <si>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</si>
  <si>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</si>
  <si>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</si>
  <si>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</si>
  <si>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</si>
  <si>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</si>
  <si>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</si>
  <si>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</si>
  <si>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</si>
  <si>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</si>
  <si>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</si>
  <si>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</si>
  <si>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</si>
  <si>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</si>
  <si>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</si>
  <si>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</si>
  <si>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</si>
  <si>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</si>
  <si>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</si>
  <si>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</si>
  <si>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</si>
  <si>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</si>
  <si>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</si>
  <si>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</si>
  <si>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</si>
  <si>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</si>
  <si>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</si>
  <si>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</si>
  <si>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</si>
  <si>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</si>
  <si>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</si>
  <si>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</si>
  <si>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</si>
  <si>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</si>
  <si>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</si>
  <si>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</si>
  <si>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</si>
  <si>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</si>
  <si>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</si>
  <si>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</si>
  <si>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</si>
  <si>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</si>
  <si>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</si>
  <si>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</si>
  <si>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</si>
  <si>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</si>
  <si>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</si>
  <si>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</si>
  <si>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</si>
  <si>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</si>
  <si>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</si>
  <si>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</si>
  <si>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</si>
  <si>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</si>
  <si>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</si>
  <si>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</si>
  <si>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</si>
  <si>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</si>
  <si>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</si>
  <si>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</si>
  <si>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</si>
  <si>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</si>
  <si>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</si>
  <si>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</si>
  <si>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</si>
  <si>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</si>
  <si>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</si>
  <si>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</si>
  <si>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</si>
  <si>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</si>
  <si>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</si>
  <si>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</si>
  <si>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</si>
  <si>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</si>
  <si>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</si>
  <si>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</si>
  <si>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</si>
  <si>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</si>
  <si>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</si>
  <si>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</si>
  <si>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</si>
  <si>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</si>
  <si>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</si>
  <si>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</si>
  <si>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</si>
  <si>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</si>
  <si>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</si>
  <si>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</si>
  <si>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</si>
  <si>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</si>
  <si>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</si>
  <si>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</si>
  <si>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</si>
  <si>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</si>
  <si>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</si>
  <si>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</si>
  <si>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</si>
  <si>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</si>
  <si>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</si>
  <si>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</si>
  <si>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</si>
  <si>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</si>
  <si>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</si>
  <si>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</si>
  <si>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</si>
  <si>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</si>
  <si>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</si>
  <si>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</si>
  <si>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</si>
  <si>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</si>
  <si>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</si>
  <si>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</si>
  <si>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</si>
  <si>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</si>
  <si>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</si>
  <si>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</si>
  <si>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</si>
  <si>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</si>
  <si>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</si>
  <si>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</si>
  <si>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</si>
  <si>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</si>
  <si>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</si>
  <si>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</si>
  <si>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</si>
  <si>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</si>
  <si>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</si>
  <si>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</si>
  <si>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</si>
  <si>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</si>
  <si>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</si>
  <si>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</si>
  <si>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</si>
  <si>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</si>
  <si>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</si>
  <si>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</si>
  <si>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</si>
  <si>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</si>
  <si>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</si>
  <si>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</si>
  <si>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</si>
  <si>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</si>
  <si>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</si>
  <si>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</si>
  <si>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</si>
  <si>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</si>
  <si>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</si>
  <si>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</si>
  <si>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</si>
  <si>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</si>
  <si>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</si>
  <si>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</si>
  <si>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</si>
  <si>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</si>
  <si>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</si>
  <si>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</si>
  <si>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</si>
  <si>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</si>
  <si>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</si>
  <si>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</si>
  <si>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</si>
  <si>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</si>
  <si>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</si>
  <si>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</si>
  <si>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</si>
  <si>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</si>
  <si>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</si>
  <si>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</si>
  <si>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</si>
  <si>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</si>
  <si>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</si>
  <si>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</si>
  <si>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</si>
  <si>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</si>
  <si>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</si>
  <si>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</si>
  <si>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</si>
  <si>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</si>
  <si>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</si>
  <si>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</si>
  <si>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</si>
  <si>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</si>
  <si>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</si>
  <si>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</si>
  <si>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</si>
  <si>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</si>
  <si>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</si>
  <si>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</si>
  <si>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</si>
  <si>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</si>
  <si>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</si>
  <si>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</si>
  <si>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</si>
  <si>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</si>
  <si>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</si>
  <si>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</si>
  <si>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</si>
  <si>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</si>
  <si>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</si>
  <si>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</si>
  <si>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</si>
  <si>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</si>
  <si>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</si>
  <si>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</si>
  <si>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</si>
  <si>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</si>
  <si>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</si>
  <si>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</si>
  <si>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</si>
  <si>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</si>
  <si>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</si>
  <si>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</si>
  <si>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</si>
  <si>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</si>
  <si>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</si>
  <si>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</si>
  <si>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</si>
  <si>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</si>
  <si>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</si>
  <si>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</si>
  <si>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</si>
  <si>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</si>
  <si>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</si>
  <si>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</si>
  <si>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</si>
  <si>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</si>
  <si>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</si>
  <si>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</si>
  <si>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</si>
  <si>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</si>
  <si>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</si>
  <si>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</si>
  <si>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</si>
  <si>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</si>
  <si>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</si>
  <si>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</si>
  <si>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</si>
  <si>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</si>
  <si>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</si>
  <si>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</si>
  <si>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</si>
  <si>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</si>
  <si>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</si>
  <si>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</si>
  <si>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</si>
  <si>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</si>
  <si>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</si>
  <si>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</si>
  <si>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</si>
  <si>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</si>
  <si>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</si>
  <si>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</si>
  <si>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</si>
  <si>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</si>
  <si>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</si>
  <si>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</si>
  <si>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</si>
  <si>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</si>
  <si>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</si>
  <si>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</si>
  <si>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</si>
  <si>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</si>
  <si>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</si>
  <si>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</si>
  <si>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</si>
  <si>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</si>
  <si>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</si>
  <si>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</si>
  <si>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</si>
  <si>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</si>
  <si>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</si>
  <si>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</si>
  <si>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</si>
  <si>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</si>
  <si>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</si>
  <si>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</si>
  <si>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</si>
  <si>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</si>
  <si>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</si>
  <si>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</si>
  <si>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</si>
  <si>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</si>
  <si>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</si>
  <si>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</si>
  <si>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</si>
  <si>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</si>
  <si>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</si>
  <si>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</si>
  <si>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</si>
  <si>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</si>
  <si>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</si>
  <si>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</si>
  <si>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</si>
  <si>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</si>
  <si>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</si>
  <si>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</si>
  <si>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</si>
  <si>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</si>
  <si>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</si>
  <si>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</si>
  <si>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</si>
  <si>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</si>
  <si>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</si>
  <si>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</si>
  <si>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</si>
  <si>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</si>
  <si>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</si>
  <si>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</si>
  <si>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</si>
  <si>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</si>
  <si>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</si>
  <si>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</si>
  <si>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</si>
  <si>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</si>
  <si>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</si>
  <si>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</si>
  <si>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</si>
  <si>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</si>
  <si>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</si>
  <si>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</si>
  <si>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</si>
  <si>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</si>
  <si>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</si>
  <si>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</si>
  <si>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</si>
  <si>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</si>
  <si>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</si>
  <si>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</si>
  <si>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</si>
  <si>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</si>
  <si>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</si>
  <si>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</si>
  <si>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</si>
  <si>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</si>
  <si>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</si>
  <si>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</si>
  <si>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</si>
  <si>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</si>
  <si>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</si>
  <si>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</si>
  <si>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</si>
  <si>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</si>
  <si>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</si>
  <si>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</si>
  <si>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</si>
  <si>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</si>
  <si>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</si>
  <si>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</si>
  <si>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</si>
  <si>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</si>
  <si>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</si>
  <si>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</si>
  <si>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</si>
  <si>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</si>
  <si>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</si>
  <si>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</si>
  <si>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</si>
  <si>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</si>
  <si>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</si>
  <si>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</si>
  <si>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</si>
  <si>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</si>
  <si>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</si>
  <si>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</si>
  <si>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</si>
  <si>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</si>
  <si>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</si>
  <si>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</si>
  <si>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</si>
  <si>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</si>
  <si>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</si>
  <si>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</si>
  <si>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</si>
  <si>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</si>
  <si>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</si>
  <si>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</si>
  <si>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</si>
  <si>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</si>
  <si>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</si>
  <si>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</si>
  <si>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</si>
  <si>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</si>
  <si>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</si>
  <si>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</si>
  <si>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</si>
  <si>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</si>
  <si>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</si>
  <si>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</si>
  <si>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</si>
  <si>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</si>
  <si>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</si>
  <si>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</si>
  <si>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</si>
  <si>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</si>
  <si>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</si>
  <si>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</si>
  <si>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</si>
  <si>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</si>
  <si>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</si>
  <si>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</si>
  <si>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</si>
  <si>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</si>
  <si>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</si>
  <si>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</si>
  <si>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</si>
  <si>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</si>
  <si>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</si>
  <si>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</si>
  <si>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</si>
  <si>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</si>
  <si>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</si>
  <si>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</si>
  <si>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</si>
  <si>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</si>
  <si>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</si>
  <si>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</si>
  <si>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</si>
  <si>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</si>
  <si>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</si>
  <si>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</si>
  <si>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</si>
  <si>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</si>
  <si>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</si>
  <si>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</si>
  <si>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</si>
  <si>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</si>
  <si>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</si>
  <si>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</si>
  <si>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</si>
  <si>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</si>
  <si>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</si>
  <si>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</si>
  <si>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</si>
  <si>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</si>
  <si>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</si>
  <si>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</si>
  <si>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</si>
  <si>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</si>
  <si>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</si>
  <si>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</si>
  <si>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</si>
  <si>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</si>
  <si>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</si>
  <si>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</si>
  <si>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</si>
  <si>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</si>
  <si>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</si>
  <si>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</si>
  <si>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</si>
  <si>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</si>
  <si>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</si>
  <si>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</si>
  <si>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</si>
  <si>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</si>
  <si>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</si>
  <si>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</si>
  <si>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</si>
  <si>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</si>
  <si>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</si>
  <si>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</si>
  <si>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</si>
  <si>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</si>
  <si>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</si>
  <si>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</si>
  <si>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</si>
  <si>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</si>
  <si>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</si>
  <si>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</si>
  <si>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</si>
  <si>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</si>
  <si>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</si>
  <si>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</si>
  <si>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</si>
  <si>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</si>
  <si>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</si>
  <si>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</si>
  <si>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</si>
  <si>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</si>
  <si>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</si>
  <si>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</si>
  <si>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</si>
  <si>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</si>
  <si>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</si>
  <si>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</si>
  <si>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</si>
  <si>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</si>
  <si>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</si>
  <si>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</si>
  <si>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</si>
  <si>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</si>
  <si>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</si>
  <si>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</si>
  <si>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</si>
  <si>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</si>
  <si>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</si>
  <si>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</si>
  <si>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</si>
  <si>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</si>
  <si>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</si>
  <si>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</si>
  <si>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</si>
  <si>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</si>
  <si>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</si>
  <si>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</si>
  <si>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</si>
  <si>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</si>
  <si>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</si>
  <si>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</si>
  <si>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</si>
  <si>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</si>
  <si>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</si>
  <si>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</si>
  <si>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</si>
  <si>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</si>
  <si>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</si>
  <si>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</si>
  <si>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</si>
  <si>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</si>
  <si>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</si>
  <si>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</si>
  <si>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</si>
  <si>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</si>
  <si>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</si>
  <si>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</si>
  <si>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</si>
  <si>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</si>
  <si>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</si>
  <si>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</si>
  <si>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</si>
  <si>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</si>
  <si>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</si>
  <si>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</si>
  <si>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</si>
  <si>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</si>
  <si>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</si>
  <si>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</si>
  <si>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</si>
  <si>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</si>
  <si>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</si>
  <si>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</si>
  <si>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</si>
  <si>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</si>
  <si>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</si>
  <si>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</si>
  <si>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</si>
  <si>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</si>
  <si>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</si>
  <si>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</si>
  <si>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</si>
  <si>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</si>
  <si>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</si>
  <si>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</si>
  <si>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</si>
  <si>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</si>
  <si>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</si>
  <si>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</si>
  <si>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</si>
  <si>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</si>
  <si>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</si>
  <si>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</si>
  <si>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</si>
  <si>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</si>
  <si>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</si>
  <si>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</si>
  <si>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</si>
  <si>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</si>
  <si>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</si>
  <si>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</si>
  <si>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</si>
  <si>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</si>
  <si>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</si>
  <si>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</si>
  <si>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</si>
  <si>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</si>
  <si>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</si>
  <si>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</si>
  <si>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</si>
  <si>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</si>
  <si>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</si>
  <si>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</si>
  <si>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</si>
  <si>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</si>
  <si>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</si>
  <si>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</si>
  <si>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</si>
  <si>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</si>
  <si>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</si>
  <si>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</si>
  <si>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</si>
  <si>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</si>
  <si>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</si>
  <si>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</si>
  <si>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</si>
  <si>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</si>
  <si>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</si>
  <si>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</si>
  <si>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</si>
  <si>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</si>
  <si>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</si>
  <si>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</si>
  <si>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</si>
  <si>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</si>
  <si>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</si>
  <si>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</si>
  <si>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</si>
  <si>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</si>
  <si>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</si>
  <si>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</si>
  <si>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</si>
  <si>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</si>
  <si>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</si>
  <si>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</si>
  <si>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</si>
  <si>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</si>
  <si>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</si>
  <si>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</si>
  <si>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</si>
  <si>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</si>
  <si>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</si>
  <si>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</si>
  <si>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</si>
  <si>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</si>
  <si>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</si>
  <si>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</si>
  <si>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</si>
  <si>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</si>
  <si>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</si>
  <si>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</si>
  <si>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</si>
  <si>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</si>
  <si>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</si>
  <si>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</si>
  <si>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</si>
  <si>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</si>
  <si>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</si>
  <si>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</si>
  <si>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</si>
  <si>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</si>
  <si>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</si>
  <si>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</si>
  <si>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</si>
  <si>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</si>
  <si>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</si>
  <si>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</si>
  <si>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</si>
  <si>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</si>
  <si>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</si>
  <si>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</si>
  <si>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</si>
  <si>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</si>
  <si>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</si>
  <si>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</si>
  <si>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</si>
  <si>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</si>
  <si>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</si>
  <si>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</si>
  <si>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</si>
  <si>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</si>
  <si>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</si>
  <si>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</si>
  <si>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</si>
  <si>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</si>
  <si>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</si>
  <si>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</si>
  <si>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</si>
  <si>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</si>
  <si>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</si>
  <si>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</si>
  <si>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</si>
  <si>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</si>
  <si>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</si>
  <si>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</si>
  <si>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</si>
  <si>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</si>
  <si>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</si>
  <si>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</si>
  <si>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</si>
  <si>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</si>
  <si>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</si>
  <si>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</si>
  <si>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</si>
  <si>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</si>
  <si>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</si>
  <si>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</si>
  <si>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</si>
  <si>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</si>
  <si>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</si>
  <si>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</si>
  <si>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</si>
  <si>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</si>
  <si>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</si>
  <si>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</si>
  <si>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</si>
  <si>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</si>
  <si>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</si>
  <si>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</si>
  <si>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</si>
  <si>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</si>
  <si>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</si>
  <si>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</si>
  <si>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</si>
  <si>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</si>
  <si>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</si>
  <si>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</si>
  <si>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</si>
  <si>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</si>
  <si>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</si>
  <si>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</si>
  <si>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</si>
  <si>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</si>
  <si>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</si>
  <si>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</si>
  <si>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</si>
  <si>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</si>
  <si>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</si>
  <si>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</si>
  <si>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</si>
  <si>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</si>
  <si>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</si>
  <si>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</si>
  <si>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</si>
  <si>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</si>
  <si>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</si>
  <si>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</si>
  <si>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</si>
  <si>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</si>
  <si>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</si>
  <si>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</si>
  <si>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</si>
  <si>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</si>
  <si>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</si>
  <si>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</si>
  <si>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</si>
  <si>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</si>
  <si>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</si>
  <si>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</si>
  <si>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</si>
  <si>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</si>
  <si>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</si>
  <si>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</si>
  <si>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</si>
  <si>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</si>
  <si>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</si>
  <si>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</si>
  <si>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</si>
  <si>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</si>
  <si>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</si>
  <si>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</si>
  <si>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</si>
  <si>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</si>
  <si>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</si>
  <si>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</si>
  <si>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</si>
  <si>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</si>
  <si>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</si>
  <si>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</si>
  <si>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</si>
  <si>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</si>
  <si>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</si>
  <si>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</si>
  <si>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</si>
  <si>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</si>
  <si>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</si>
  <si>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</si>
  <si>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</si>
  <si>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</si>
  <si>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</si>
  <si>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</si>
  <si>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</si>
  <si>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</si>
  <si>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</si>
  <si>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</si>
  <si>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</si>
  <si>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</si>
  <si>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</si>
  <si>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</si>
  <si>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</si>
  <si>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</si>
  <si>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</si>
  <si>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</si>
  <si>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</si>
  <si>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</si>
  <si>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</si>
  <si>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</si>
  <si>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</si>
  <si>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</si>
  <si>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</si>
  <si>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</si>
  <si>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</si>
  <si>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</si>
  <si>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</si>
  <si>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</si>
  <si>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</si>
  <si>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</si>
  <si>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</si>
  <si>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</si>
  <si>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</si>
  <si>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</si>
  <si>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</si>
  <si>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</si>
  <si>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</si>
  <si>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</si>
  <si>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</si>
  <si>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</si>
  <si>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</si>
  <si>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</si>
  <si>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</si>
  <si>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</si>
  <si>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</si>
  <si>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</si>
  <si>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</si>
  <si>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</si>
  <si>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</si>
  <si>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</si>
  <si>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</si>
  <si>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</si>
  <si>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</si>
  <si>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</si>
  <si>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</si>
  <si>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</si>
  <si>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</si>
  <si>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</si>
  <si>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</si>
  <si>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</si>
  <si>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</si>
  <si>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</si>
  <si>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</si>
  <si>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</si>
  <si>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</si>
  <si>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</si>
  <si>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</si>
  <si>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</si>
  <si>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</si>
  <si>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</si>
  <si>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</si>
  <si>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</si>
  <si>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</si>
  <si>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</si>
  <si>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</si>
  <si>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</si>
  <si>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</si>
  <si>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</si>
  <si>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</si>
  <si>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</si>
  <si>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</si>
  <si>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</si>
  <si>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</si>
  <si>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</si>
  <si>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</si>
  <si>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</si>
  <si>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</si>
  <si>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</si>
  <si>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</si>
  <si>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</si>
  <si>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</si>
  <si>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</si>
  <si>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</si>
  <si>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</si>
  <si>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</si>
  <si>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</si>
  <si>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</si>
  <si>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</si>
  <si>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</si>
  <si>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</si>
  <si>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</si>
  <si>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</si>
  <si>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</si>
  <si>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</si>
  <si>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</si>
  <si>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</si>
  <si>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</si>
  <si>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</si>
  <si>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</si>
  <si>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</si>
  <si>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</si>
  <si>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</si>
  <si>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</si>
  <si>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</si>
  <si>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</si>
  <si>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</si>
  <si>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</si>
  <si>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</si>
  <si>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</si>
  <si>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</si>
  <si>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</si>
  <si>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</si>
  <si>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</si>
  <si>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</si>
  <si>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</si>
  <si>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</si>
  <si>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</si>
  <si>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</si>
  <si>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</si>
  <si>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</si>
  <si>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</si>
  <si>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</si>
  <si>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</si>
  <si>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</si>
  <si>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</si>
  <si>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</si>
  <si>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</si>
  <si>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</si>
  <si>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</si>
  <si>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</si>
  <si>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</si>
  <si>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</si>
  <si>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</si>
  <si>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</si>
  <si>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</si>
  <si>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</si>
  <si>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</si>
  <si>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</si>
  <si>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</si>
  <si>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</si>
  <si>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</si>
  <si>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</si>
  <si>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</si>
  <si>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</si>
  <si>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</si>
  <si>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</si>
  <si>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</si>
  <si>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</si>
  <si>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</si>
  <si>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</si>
  <si>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</si>
  <si>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</si>
  <si>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</si>
  <si>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</si>
  <si>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</si>
  <si>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</si>
  <si>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</si>
  <si>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</si>
  <si>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</si>
  <si>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</si>
  <si>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</si>
  <si>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</si>
  <si>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</si>
  <si>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</si>
  <si>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</si>
  <si>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</si>
  <si>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</si>
  <si>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</si>
  <si>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</si>
  <si>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</si>
  <si>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</si>
  <si>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</si>
  <si>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</si>
  <si>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</si>
  <si>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</si>
  <si>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</si>
  <si>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</si>
  <si>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</si>
  <si>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</si>
  <si>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</si>
  <si>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</si>
  <si>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</si>
  <si>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</si>
  <si>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</si>
  <si>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</si>
  <si>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</si>
  <si>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</si>
  <si>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</si>
  <si>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</si>
  <si>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</si>
  <si>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</si>
  <si>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</si>
  <si>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</si>
  <si>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</si>
  <si>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</si>
  <si>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</si>
  <si>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</si>
  <si>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</si>
  <si>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</si>
  <si>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</si>
  <si>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</si>
  <si>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</si>
  <si>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</si>
  <si>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</si>
  <si>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</si>
  <si>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</si>
  <si>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</si>
  <si>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</si>
  <si>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</si>
  <si>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</si>
  <si>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</si>
  <si>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</si>
  <si>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</si>
  <si>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</si>
  <si>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</si>
  <si>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</si>
  <si>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</si>
  <si>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</si>
  <si>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</si>
  <si>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</si>
  <si>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</si>
  <si>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</si>
  <si>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</si>
  <si>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</si>
  <si>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</si>
  <si>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</si>
  <si>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</si>
  <si>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</si>
  <si>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</si>
  <si>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</si>
  <si>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</si>
  <si>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</si>
  <si>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</si>
  <si>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</si>
  <si>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</si>
  <si>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</si>
  <si>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</si>
  <si>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</si>
  <si>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</si>
  <si>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</si>
  <si>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</si>
  <si>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</si>
  <si>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</si>
  <si>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</si>
  <si>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</si>
  <si>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</si>
  <si>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</si>
  <si>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</si>
  <si>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</si>
  <si>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</si>
  <si>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</si>
  <si>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</si>
  <si>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</si>
  <si>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</si>
  <si>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</si>
  <si>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</si>
  <si>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</si>
  <si>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</si>
  <si>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</si>
  <si>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</si>
  <si>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</si>
  <si>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</si>
  <si>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</si>
  <si>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</si>
  <si>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</si>
  <si>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</si>
  <si>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</si>
  <si>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</si>
  <si>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</si>
  <si>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</si>
  <si>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</si>
  <si>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</si>
  <si>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</si>
  <si>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</si>
  <si>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</si>
  <si>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</si>
  <si>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</si>
  <si>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</si>
  <si>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</si>
  <si>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</si>
  <si>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</si>
  <si>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</si>
  <si>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</si>
  <si>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</si>
  <si>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</si>
  <si>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</si>
  <si>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</si>
  <si>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</si>
  <si>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</si>
  <si>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</si>
  <si>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</si>
  <si>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</si>
  <si>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</si>
  <si>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</si>
  <si>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</si>
  <si>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</si>
  <si>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</si>
  <si>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</si>
  <si>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</si>
  <si>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</si>
  <si>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</si>
  <si>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</si>
  <si>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</si>
  <si>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</si>
  <si>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</si>
  <si>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</si>
  <si>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</si>
  <si>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</si>
  <si>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</si>
  <si>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</si>
  <si>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</si>
  <si>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</si>
  <si>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</si>
  <si>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</si>
  <si>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</si>
  <si>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</si>
  <si>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</si>
  <si>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</si>
  <si>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</si>
  <si>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</si>
  <si>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</si>
  <si>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</si>
  <si>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</si>
  <si>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</si>
  <si>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</si>
  <si>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</si>
  <si>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</si>
  <si>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</si>
  <si>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</si>
  <si>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</si>
  <si>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</si>
  <si>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</si>
  <si>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</si>
  <si>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</si>
  <si>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</si>
  <si>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</si>
  <si>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</si>
  <si>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</si>
  <si>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</si>
  <si>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</si>
  <si>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</si>
  <si>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</si>
  <si>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</si>
  <si>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</si>
  <si>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</si>
  <si>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</si>
  <si>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</si>
  <si>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</si>
  <si>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</si>
  <si>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</si>
  <si>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</si>
  <si>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</si>
  <si>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</si>
  <si>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</si>
  <si>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</si>
  <si>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</si>
  <si>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</si>
  <si>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</si>
  <si>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</si>
  <si>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</si>
  <si>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</si>
  <si>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</si>
  <si>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</si>
  <si>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</si>
  <si>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</si>
  <si>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</si>
  <si>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</si>
  <si>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</si>
  <si>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</si>
  <si>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</si>
  <si>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</si>
  <si>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</si>
  <si>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</si>
  <si>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</si>
  <si>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</si>
  <si>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</si>
  <si>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</si>
  <si>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</si>
  <si>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</si>
  <si>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</si>
  <si>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</si>
  <si>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</si>
  <si>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</si>
  <si>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</si>
  <si>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</si>
  <si>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</si>
  <si>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</si>
  <si>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</si>
  <si>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</si>
  <si>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</si>
  <si>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</si>
  <si>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</si>
  <si>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</si>
  <si>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</si>
  <si>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</si>
  <si>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</si>
  <si>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</si>
  <si>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</si>
  <si>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</si>
  <si>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</si>
  <si>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</si>
  <si>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</si>
  <si>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</si>
  <si>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</si>
  <si>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</si>
  <si>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</si>
  <si>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</si>
  <si>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</si>
  <si>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</si>
  <si>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</si>
  <si>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</si>
  <si>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</si>
  <si>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</si>
  <si>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</si>
  <si>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</si>
  <si>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</si>
  <si>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</si>
  <si>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</si>
  <si>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</si>
  <si>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</si>
  <si>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</si>
  <si>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</si>
  <si>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</si>
  <si>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</si>
  <si>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</si>
  <si>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</si>
  <si>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</si>
  <si>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</si>
  <si>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</si>
  <si>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</si>
  <si>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</si>
  <si>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</si>
  <si>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</si>
  <si>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</si>
  <si>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</si>
  <si>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</si>
  <si>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</si>
  <si>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</si>
  <si>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</si>
  <si>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</si>
  <si>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</si>
  <si>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</si>
  <si>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</si>
  <si>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</si>
  <si>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</si>
  <si>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</si>
  <si>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</si>
  <si>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</si>
  <si>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</si>
  <si>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</si>
  <si>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</si>
  <si>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</si>
  <si>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</si>
  <si>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</si>
  <si>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</si>
  <si>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</si>
  <si>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</si>
  <si>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</si>
  <si>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</si>
  <si>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</si>
  <si>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</si>
  <si>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</si>
  <si>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</si>
  <si>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</si>
  <si>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</si>
  <si>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</si>
  <si>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</si>
  <si>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</si>
  <si>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</si>
  <si>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</si>
  <si>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</si>
  <si>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</si>
  <si>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</si>
  <si>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</si>
  <si>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</si>
  <si>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</si>
  <si>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</si>
  <si>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</si>
  <si>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</si>
  <si>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</si>
  <si>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</si>
  <si>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</si>
  <si>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</si>
  <si>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</si>
  <si>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</si>
  <si>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</si>
  <si>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</si>
  <si>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</si>
  <si>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</si>
  <si>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</si>
  <si>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</si>
  <si>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</si>
  <si>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</si>
  <si>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</si>
  <si>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</si>
  <si>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</si>
  <si>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</si>
  <si>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</si>
  <si>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</si>
  <si>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</si>
  <si>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</si>
  <si>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</si>
  <si>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</si>
  <si>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</si>
  <si>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</si>
  <si>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</si>
  <si>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</si>
  <si>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</si>
  <si>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</si>
  <si>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</si>
  <si>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</si>
  <si>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</si>
  <si>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</si>
  <si>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</si>
  <si>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</si>
  <si>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</si>
  <si>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</si>
  <si>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</si>
  <si>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</si>
  <si>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</si>
  <si>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</si>
  <si>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</si>
  <si>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</si>
  <si>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</si>
  <si>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</si>
  <si>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</si>
  <si>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</si>
  <si>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</si>
  <si>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</si>
  <si>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</si>
  <si>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</si>
  <si>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</si>
  <si>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</si>
  <si>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</si>
  <si>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</si>
  <si>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</si>
  <si>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</si>
  <si>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</si>
  <si>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</si>
  <si>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</si>
  <si>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</si>
  <si>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</si>
  <si>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</si>
  <si>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</si>
  <si>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</si>
  <si>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</si>
  <si>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</si>
  <si>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</si>
  <si>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</si>
  <si>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</si>
  <si>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</si>
  <si>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</si>
  <si>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</si>
  <si>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</si>
  <si>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</si>
  <si>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</si>
  <si>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</si>
  <si>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</si>
  <si>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</si>
  <si>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</si>
  <si>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</si>
  <si>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</si>
  <si>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</si>
  <si>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</si>
  <si>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</si>
  <si>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</si>
  <si>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</si>
  <si>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</si>
  <si>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</si>
  <si>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</si>
  <si>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</si>
  <si>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</si>
  <si>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</si>
  <si>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</si>
  <si>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</si>
  <si>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</si>
  <si>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</si>
  <si>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</si>
  <si>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</si>
  <si>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</si>
  <si>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</si>
  <si>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</si>
  <si>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</si>
  <si>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</si>
  <si>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</si>
  <si>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</si>
  <si>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</si>
  <si>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</si>
  <si>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</si>
  <si>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</si>
  <si>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</si>
  <si>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</si>
  <si>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</si>
  <si>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</si>
  <si>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</si>
  <si>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</si>
  <si>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</si>
  <si>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</si>
  <si>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</si>
  <si>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</si>
  <si>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</si>
  <si>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</si>
  <si>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</si>
  <si>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</si>
  <si>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</si>
  <si>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</si>
  <si>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</si>
  <si>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</si>
  <si>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</si>
  <si>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</si>
  <si>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</si>
  <si>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</si>
  <si>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</si>
  <si>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</si>
  <si>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</si>
  <si>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</si>
  <si>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</si>
  <si>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</si>
  <si>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</si>
  <si>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</si>
  <si>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</si>
  <si>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</si>
  <si>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</si>
  <si>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</si>
  <si>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</si>
  <si>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</si>
  <si>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</si>
  <si>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</si>
  <si>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</si>
  <si>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</si>
  <si>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</si>
  <si>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</si>
  <si>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</si>
  <si>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</si>
  <si>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</si>
  <si>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</si>
  <si>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</si>
  <si>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</si>
  <si>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</si>
  <si>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</si>
  <si>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</si>
  <si>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</si>
  <si>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</si>
  <si>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</si>
  <si>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</si>
  <si>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</si>
  <si>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</si>
  <si>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</si>
  <si>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</si>
  <si>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</si>
  <si>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</si>
  <si>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</si>
  <si>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</si>
  <si>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</si>
  <si>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</si>
  <si>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</si>
  <si>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</si>
  <si>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</si>
  <si>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</si>
  <si>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</si>
  <si>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</si>
  <si>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</si>
  <si>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</si>
  <si>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</si>
  <si>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</si>
  <si>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</si>
  <si>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</si>
  <si>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</si>
  <si>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</si>
  <si>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</si>
  <si>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</si>
  <si>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</si>
  <si>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</si>
  <si>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</si>
  <si>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</si>
  <si>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</si>
  <si>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</si>
  <si>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</si>
  <si>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</si>
  <si>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</si>
  <si>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</si>
  <si>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</si>
  <si>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</si>
  <si>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</si>
  <si>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</si>
  <si>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</si>
  <si>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</si>
  <si>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</si>
  <si>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</si>
  <si>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</si>
  <si>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</si>
  <si>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</si>
  <si>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</si>
  <si>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</si>
  <si>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</si>
  <si>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</si>
  <si>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</si>
  <si>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</si>
  <si>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</si>
  <si>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</si>
  <si>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</si>
  <si>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</si>
  <si>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</si>
  <si>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</si>
  <si>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</si>
  <si>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</si>
  <si>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</si>
  <si>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</si>
  <si>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</si>
  <si>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</si>
  <si>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</si>
  <si>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</si>
  <si>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</si>
  <si>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</si>
  <si>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</si>
  <si>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</si>
  <si>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</si>
  <si>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</si>
  <si>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</si>
  <si>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</si>
  <si>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</si>
  <si>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</si>
  <si>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</si>
  <si>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</si>
  <si>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</si>
  <si>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</si>
  <si>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</si>
  <si>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</si>
  <si>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</si>
  <si>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</si>
  <si>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</si>
  <si>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</si>
  <si>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</si>
  <si>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</si>
  <si>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</si>
  <si>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</si>
  <si>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</si>
  <si>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</si>
  <si>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</si>
  <si>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</si>
  <si>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</si>
  <si>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</si>
  <si>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</si>
  <si>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</si>
  <si>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</si>
  <si>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</si>
  <si>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</si>
  <si>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</si>
  <si>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</si>
  <si>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</si>
  <si>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</si>
  <si>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</si>
  <si>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</si>
  <si>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</si>
  <si>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</si>
  <si>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</si>
  <si>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</si>
  <si>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</si>
  <si>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</si>
  <si>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</si>
  <si>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</si>
  <si>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</si>
  <si>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</si>
  <si>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</si>
  <si>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</si>
  <si>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</si>
  <si>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</si>
  <si>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</si>
  <si>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</si>
  <si>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</si>
  <si>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</si>
  <si>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</si>
  <si>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</si>
  <si>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</si>
  <si>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</si>
  <si>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</si>
  <si>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</si>
  <si>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</si>
  <si>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</si>
  <si>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</si>
  <si>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</si>
  <si>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</si>
  <si>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</si>
  <si>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</si>
  <si>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</si>
  <si>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</si>
  <si>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</si>
  <si>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</si>
  <si>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</si>
  <si>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</si>
  <si>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</si>
  <si>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</si>
  <si>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</si>
  <si>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</si>
  <si>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</si>
  <si>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</si>
  <si>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</si>
  <si>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</si>
  <si>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</si>
  <si>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</si>
  <si>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</si>
  <si>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</si>
  <si>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</si>
  <si>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</si>
  <si>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</si>
  <si>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</si>
  <si>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</si>
  <si>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</si>
  <si>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</si>
  <si>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</si>
  <si>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</si>
  <si>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</si>
  <si>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</si>
  <si>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</si>
  <si>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</si>
  <si>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</si>
  <si>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</si>
  <si>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</si>
  <si>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</si>
  <si>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</si>
  <si>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</si>
  <si>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</si>
  <si>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</si>
  <si>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</si>
  <si>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</si>
  <si>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</si>
  <si>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</si>
  <si>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</si>
  <si>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</si>
  <si>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</si>
  <si>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</si>
  <si>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</si>
  <si>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</si>
  <si>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</si>
  <si>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</si>
  <si>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</si>
  <si>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</si>
  <si>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</si>
  <si>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</si>
  <si>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</si>
  <si>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</si>
  <si>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</si>
  <si>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</si>
  <si>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</si>
  <si>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</si>
  <si>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</si>
  <si>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</si>
  <si>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</si>
  <si>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</si>
  <si>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</si>
  <si>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</si>
  <si>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</si>
  <si>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</si>
  <si>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</si>
  <si>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</si>
  <si>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</si>
  <si>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</si>
  <si>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</si>
  <si>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</si>
  <si>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</si>
  <si>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</si>
  <si>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</si>
  <si>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</si>
  <si>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</si>
  <si>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</si>
  <si>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</si>
  <si>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</si>
  <si>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</si>
  <si>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</si>
  <si>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</si>
  <si>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</si>
  <si>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</si>
  <si>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</si>
  <si>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</si>
  <si>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</si>
  <si>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</si>
  <si>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</si>
  <si>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</si>
  <si>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</si>
  <si>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</si>
  <si>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</si>
  <si>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</si>
  <si>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</si>
  <si>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</si>
  <si>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</si>
  <si>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</si>
  <si>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</si>
  <si>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</si>
  <si>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</si>
  <si>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</si>
  <si>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</si>
  <si>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</si>
  <si>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</si>
  <si>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</si>
  <si>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</si>
  <si>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</si>
  <si>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</si>
  <si>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</si>
  <si>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</si>
  <si>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</si>
  <si>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</si>
  <si>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</si>
  <si>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</si>
  <si>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</si>
  <si>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</si>
  <si>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</si>
  <si>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</si>
  <si>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</si>
  <si>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</si>
  <si>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</si>
  <si>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</si>
  <si>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</si>
  <si>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</si>
  <si>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</si>
  <si>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</si>
  <si>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</si>
  <si>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</si>
  <si>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</si>
  <si>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</si>
  <si>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</si>
  <si>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</si>
  <si>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</si>
  <si>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</si>
  <si>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</si>
  <si>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</si>
  <si>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</si>
  <si>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</si>
  <si>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</si>
  <si>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</si>
  <si>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</si>
  <si>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</si>
  <si>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</si>
  <si>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</si>
  <si>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</si>
  <si>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</si>
  <si>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</si>
  <si>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</si>
  <si>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</si>
  <si>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</si>
  <si>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</si>
  <si>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</si>
  <si>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</si>
  <si>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</si>
  <si>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</si>
  <si>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</si>
  <si>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</si>
  <si>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</si>
  <si>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</si>
  <si>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</si>
  <si>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</si>
  <si>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</si>
  <si>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</si>
  <si>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</si>
  <si>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</si>
  <si>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</si>
  <si>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</si>
  <si>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</si>
  <si>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</si>
  <si>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</si>
  <si>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</si>
  <si>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</si>
  <si>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</si>
  <si>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</si>
  <si>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</si>
  <si>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</si>
  <si>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</si>
  <si>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</si>
  <si>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</si>
  <si>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</si>
  <si>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</si>
  <si>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</si>
  <si>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</si>
  <si>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</si>
  <si>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</si>
  <si>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</si>
  <si>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</si>
  <si>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</si>
  <si>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</si>
  <si>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</si>
  <si>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</si>
  <si>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</si>
  <si>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</si>
  <si>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</si>
  <si>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</si>
  <si>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</si>
  <si>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</si>
  <si>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</si>
  <si>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</si>
  <si>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</si>
  <si>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</si>
  <si>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</si>
  <si>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</si>
  <si>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</si>
  <si>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</si>
  <si>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</si>
  <si>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</si>
  <si>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</si>
  <si>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</si>
  <si>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</si>
  <si>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</si>
  <si>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</si>
  <si>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</si>
  <si>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</si>
  <si>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</si>
  <si>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</si>
  <si>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</si>
  <si>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</si>
  <si>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</si>
  <si>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</si>
  <si>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</si>
  <si>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</si>
  <si>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</si>
  <si>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</si>
  <si>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</si>
  <si>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</si>
  <si>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</si>
  <si>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</si>
  <si>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</si>
  <si>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</si>
  <si>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</si>
  <si>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</si>
  <si>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</si>
  <si>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</si>
  <si>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</si>
  <si>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</si>
  <si>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</si>
  <si>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</si>
  <si>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</si>
  <si>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</si>
  <si>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</si>
  <si>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</si>
  <si>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</si>
  <si>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</si>
  <si>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</si>
  <si>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</si>
  <si>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</si>
  <si>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</si>
  <si>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</si>
  <si>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</si>
  <si>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</si>
  <si>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</si>
  <si>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</si>
  <si>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</si>
  <si>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</si>
  <si>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</si>
  <si>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</si>
  <si>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</si>
  <si>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</si>
  <si>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</si>
  <si>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</si>
  <si>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</si>
  <si>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</si>
  <si>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</si>
  <si>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</si>
  <si>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</si>
  <si>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</si>
  <si>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</si>
  <si>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</si>
  <si>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</si>
  <si>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</si>
  <si>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</si>
  <si>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</si>
  <si>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</si>
  <si>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</si>
  <si>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</si>
  <si>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</si>
  <si>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</si>
  <si>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</si>
  <si>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</si>
  <si>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</si>
  <si>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</si>
  <si>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</si>
  <si>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</si>
  <si>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</si>
  <si>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</si>
  <si>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</si>
  <si>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</si>
  <si>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</si>
  <si>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</si>
  <si>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</si>
  <si>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</si>
  <si>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</si>
  <si>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</si>
  <si>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</si>
  <si>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</si>
  <si>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</si>
  <si>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</si>
  <si>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</si>
  <si>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</si>
  <si>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</si>
  <si>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</si>
  <si>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</si>
  <si>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</si>
  <si>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</si>
  <si>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</si>
  <si>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</si>
  <si>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</si>
  <si>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</si>
  <si>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</si>
  <si>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</si>
  <si>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</si>
  <si>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</si>
  <si>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</si>
  <si>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</si>
  <si>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</si>
  <si>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</si>
  <si>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</si>
  <si>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</si>
  <si>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</si>
  <si>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</si>
  <si>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</si>
  <si>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</si>
  <si>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</si>
  <si>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</si>
  <si>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</si>
  <si>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</si>
  <si>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</si>
  <si>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</si>
  <si>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</si>
  <si>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</si>
  <si>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</si>
  <si>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</si>
  <si>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</si>
  <si>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</si>
  <si>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</si>
  <si>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</si>
  <si>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</si>
  <si>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</si>
  <si>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</si>
  <si>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</si>
  <si>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</si>
  <si>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</si>
  <si>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</si>
  <si>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</si>
  <si>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</si>
  <si>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</si>
  <si>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</si>
  <si>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</si>
  <si>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</si>
  <si>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</si>
  <si>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</si>
  <si>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</si>
  <si>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</si>
  <si>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</si>
  <si>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</si>
  <si>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</si>
  <si>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</si>
  <si>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</si>
  <si>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</si>
  <si>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</si>
  <si>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</si>
  <si>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</si>
  <si>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</si>
  <si>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</si>
  <si>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</si>
  <si>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</si>
  <si>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</si>
  <si>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</si>
  <si>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</si>
  <si>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</si>
  <si>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</si>
  <si>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</si>
  <si>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</si>
  <si>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</si>
  <si>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</si>
  <si>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</si>
  <si>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</si>
  <si>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</si>
  <si>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</si>
  <si>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</si>
  <si>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</si>
  <si>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</si>
  <si>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</si>
  <si>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</si>
  <si>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</si>
  <si>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</si>
  <si>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</si>
  <si>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</si>
  <si>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</si>
  <si>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</si>
  <si>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</si>
  <si>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</si>
  <si>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</si>
  <si>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</si>
  <si>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</si>
  <si>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</si>
  <si>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</si>
  <si>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</si>
  <si>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</si>
  <si>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</si>
  <si>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</si>
  <si>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</si>
  <si>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</si>
  <si>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</si>
  <si>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</si>
  <si>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</si>
  <si>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</si>
  <si>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</si>
  <si>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</si>
  <si>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</si>
  <si>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</si>
  <si>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</si>
  <si>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</si>
  <si>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</si>
  <si>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</si>
  <si>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</si>
  <si>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</si>
  <si>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</si>
  <si>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</si>
  <si>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</si>
  <si>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</si>
  <si>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</si>
  <si>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</si>
  <si>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</si>
  <si>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</si>
  <si>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</si>
  <si>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</si>
  <si>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</si>
  <si>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</si>
  <si>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</si>
  <si>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</si>
  <si>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</si>
  <si>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</si>
  <si>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</si>
  <si>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</si>
  <si>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</si>
  <si>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</si>
  <si>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</si>
  <si>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</si>
  <si>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</si>
  <si>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</si>
  <si>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</si>
  <si>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</si>
  <si>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</si>
  <si>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</si>
  <si>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</si>
  <si>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</si>
  <si>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</si>
  <si>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</si>
  <si>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</si>
  <si>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</si>
  <si>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</si>
  <si>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</si>
  <si>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</si>
  <si>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</si>
  <si>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</si>
  <si>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</si>
  <si>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</si>
  <si>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</si>
  <si>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</si>
  <si>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</si>
  <si>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</si>
  <si>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</si>
  <si>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</si>
  <si>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</si>
  <si>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</si>
  <si>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</si>
  <si>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</si>
  <si>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</si>
  <si>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</si>
  <si>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</si>
  <si>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</si>
  <si>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</si>
  <si>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</si>
  <si>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</si>
  <si>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</si>
  <si>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</si>
  <si>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</si>
  <si>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</si>
  <si>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</si>
  <si>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</si>
  <si>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</si>
  <si>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</si>
  <si>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</si>
  <si>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</si>
  <si>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</si>
  <si>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</si>
  <si>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</si>
  <si>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</si>
  <si>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</si>
  <si>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</si>
  <si>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</si>
  <si>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</si>
  <si>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</si>
  <si>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</si>
  <si>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</si>
  <si>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</si>
  <si>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</si>
  <si>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</si>
  <si>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</si>
  <si>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</si>
  <si>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</si>
  <si>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</si>
  <si>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</si>
  <si>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</si>
  <si>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</si>
  <si>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</si>
  <si>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</si>
  <si>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</si>
  <si>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</si>
  <si>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</si>
  <si>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</si>
  <si>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</si>
  <si>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</si>
  <si>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</si>
  <si>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</si>
  <si>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</si>
  <si>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</si>
  <si>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</si>
  <si>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</si>
  <si>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</si>
  <si>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</si>
  <si>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</si>
  <si>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</si>
  <si>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</si>
  <si>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</si>
  <si>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</si>
  <si>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</si>
  <si>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</si>
  <si>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</si>
  <si>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</si>
  <si>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</si>
  <si>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</si>
  <si>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</si>
  <si>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</si>
  <si>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</si>
  <si>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</si>
  <si>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</si>
  <si>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</si>
  <si>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</si>
  <si>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</si>
  <si>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</si>
  <si>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</si>
  <si>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</si>
  <si>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</si>
  <si>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</si>
  <si>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</si>
  <si>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</si>
  <si>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</si>
  <si>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</si>
  <si>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</si>
  <si>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</si>
  <si>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</si>
  <si>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</si>
  <si>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</si>
  <si>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</si>
  <si>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</si>
  <si>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</si>
  <si>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</si>
  <si>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</si>
  <si>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</si>
  <si>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</si>
  <si>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</si>
  <si>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</si>
  <si>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</si>
  <si>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</si>
  <si>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</si>
  <si>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</si>
  <si>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</si>
  <si>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</si>
  <si>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</si>
  <si>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</si>
  <si>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</si>
  <si>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</si>
  <si>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</si>
  <si>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</si>
  <si>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</si>
  <si>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</si>
  <si>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</si>
  <si>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</si>
  <si>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</si>
  <si>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</si>
  <si>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</si>
  <si>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</si>
  <si>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</si>
  <si>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</si>
  <si>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</si>
  <si>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</si>
  <si>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</si>
  <si>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</si>
  <si>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</si>
  <si>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</si>
  <si>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</si>
  <si>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</si>
  <si>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</si>
  <si>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</si>
  <si>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</si>
  <si>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</si>
  <si>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</si>
  <si>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</si>
  <si>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</si>
  <si>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</si>
  <si>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</si>
  <si>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</si>
  <si>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</si>
  <si>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</si>
  <si>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</si>
  <si>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</si>
  <si>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</si>
  <si>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</si>
  <si>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</si>
  <si>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</si>
  <si>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</si>
  <si>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</si>
  <si>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</si>
  <si>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</si>
  <si>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</si>
  <si>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</si>
  <si>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</si>
  <si>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</si>
  <si>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</si>
  <si>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</si>
  <si>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</si>
  <si>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</si>
  <si>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</si>
  <si>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</si>
  <si>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</si>
  <si>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</si>
  <si>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</si>
  <si>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</si>
  <si>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</si>
  <si>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</si>
  <si>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</si>
  <si>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</si>
  <si>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</si>
  <si>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</si>
  <si>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</si>
  <si>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</si>
  <si>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</si>
  <si>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</si>
  <si>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</si>
  <si>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</si>
  <si>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</si>
  <si>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</si>
  <si>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</si>
  <si>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</si>
  <si>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</si>
  <si>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</si>
  <si>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</si>
  <si>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</si>
  <si>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</si>
  <si>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</si>
  <si>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</si>
  <si>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</si>
  <si>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</si>
  <si>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</si>
  <si>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</si>
  <si>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</si>
  <si>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</si>
  <si>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</si>
  <si>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</si>
  <si>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</si>
  <si>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</si>
  <si>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</si>
  <si>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</si>
  <si>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</si>
  <si>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</si>
  <si>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</si>
  <si>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</si>
  <si>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</si>
  <si>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</si>
  <si>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</si>
  <si>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</si>
  <si>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</si>
  <si>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</si>
  <si>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</si>
  <si>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</si>
  <si>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</si>
  <si>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</si>
  <si>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</si>
  <si>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</si>
  <si>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</si>
  <si>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</si>
  <si>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</si>
  <si>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</si>
  <si>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</si>
  <si>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</si>
  <si>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</si>
  <si>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</si>
  <si>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</si>
  <si>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</si>
  <si>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</si>
  <si>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</si>
  <si>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</si>
  <si>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</si>
  <si>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</si>
  <si>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</si>
  <si>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</si>
  <si>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</si>
  <si>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</si>
  <si>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</si>
  <si>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</si>
  <si>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</si>
  <si>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</si>
  <si>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</si>
  <si>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</si>
  <si>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</si>
  <si>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</si>
  <si>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</si>
  <si>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</si>
  <si>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</si>
  <si>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</si>
  <si>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</si>
  <si>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</si>
  <si>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</si>
  <si>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</si>
  <si>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</si>
  <si>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</si>
  <si>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</si>
  <si>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</si>
  <si>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</si>
  <si>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</si>
  <si>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</si>
  <si>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</si>
  <si>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</si>
  <si>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</si>
  <si>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</si>
  <si>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</si>
  <si>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</si>
  <si>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</si>
  <si>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</si>
  <si>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</si>
  <si>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</si>
  <si>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</si>
  <si>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</si>
  <si>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</si>
  <si>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</si>
  <si>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</si>
  <si>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</si>
  <si>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</si>
  <si>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</si>
  <si>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</si>
  <si>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</si>
  <si>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</si>
  <si>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</si>
  <si>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</si>
  <si>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</si>
  <si>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</si>
  <si>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</si>
  <si>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</si>
  <si>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</si>
  <si>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</si>
  <si>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</si>
  <si>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</si>
  <si>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</si>
  <si>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</si>
  <si>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</si>
  <si>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</si>
  <si>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</si>
  <si>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</si>
  <si>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</si>
  <si>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</si>
  <si>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</si>
  <si>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</si>
  <si>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</si>
  <si>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</si>
  <si>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</si>
  <si>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</si>
  <si>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</si>
  <si>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</si>
  <si>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</si>
  <si>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</si>
  <si>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</si>
  <si>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</si>
  <si>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</si>
  <si>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</si>
  <si>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</si>
  <si>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</si>
  <si>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</si>
  <si>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</si>
  <si>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</si>
  <si>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</si>
  <si>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</si>
  <si>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</si>
  <si>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</si>
  <si>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</si>
  <si>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</si>
  <si>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</si>
  <si>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</si>
  <si>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</si>
  <si>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</si>
  <si>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</si>
  <si>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</si>
  <si>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</si>
  <si>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</si>
  <si>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</si>
  <si>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</si>
  <si>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</si>
  <si>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</si>
  <si>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</si>
  <si>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</si>
  <si>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</si>
  <si>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</si>
  <si>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</si>
  <si>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</si>
  <si>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</si>
  <si>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</si>
  <si>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</si>
  <si>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</si>
  <si>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</si>
  <si>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</si>
  <si>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</si>
  <si>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</si>
  <si>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</si>
  <si>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</si>
  <si>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</si>
  <si>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</si>
  <si>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</si>
  <si>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</si>
  <si>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</si>
  <si>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</si>
  <si>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</si>
  <si>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</si>
  <si>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</si>
  <si>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</si>
  <si>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</si>
  <si>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</si>
  <si>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</si>
  <si>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</si>
  <si>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</si>
  <si>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</si>
  <si>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</si>
  <si>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</si>
  <si>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</si>
  <si>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</si>
  <si>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</si>
  <si>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</si>
  <si>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</si>
  <si>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</si>
  <si>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</si>
  <si>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</si>
  <si>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</si>
  <si>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</si>
  <si>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</si>
  <si>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</si>
  <si>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</si>
  <si>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</si>
  <si>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</si>
  <si>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</si>
  <si>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</si>
  <si>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</si>
  <si>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</si>
  <si>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</si>
  <si>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</si>
  <si>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</si>
  <si>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</si>
  <si>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</si>
  <si>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</si>
  <si>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</si>
  <si>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</si>
  <si>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</si>
  <si>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</si>
  <si>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</si>
  <si>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</si>
  <si>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</si>
  <si>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</si>
  <si>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</si>
  <si>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</si>
  <si>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</si>
  <si>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</si>
  <si>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</si>
  <si>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</si>
  <si>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</si>
  <si>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</si>
  <si>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</si>
  <si>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</si>
  <si>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</si>
  <si>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</si>
  <si>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</si>
  <si>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</si>
  <si>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</si>
  <si>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</si>
  <si>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</si>
  <si>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</si>
  <si>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</si>
  <si>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</si>
  <si>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</si>
  <si>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</si>
  <si>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</si>
  <si>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</si>
  <si>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</si>
  <si>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</si>
  <si>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</si>
  <si>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</si>
  <si>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</si>
  <si>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</si>
  <si>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</si>
  <si>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</si>
  <si>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</si>
  <si>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</si>
  <si>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</si>
  <si>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</si>
  <si>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</si>
  <si>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</si>
  <si>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</si>
  <si>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</si>
  <si>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</si>
  <si>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</si>
  <si>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</si>
  <si>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</si>
  <si>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</si>
  <si>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</si>
  <si>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</si>
  <si>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</si>
  <si>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</si>
  <si>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</si>
  <si>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</si>
  <si>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</si>
  <si>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</si>
  <si>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</si>
  <si>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</si>
  <si>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</si>
  <si>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</si>
  <si>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</si>
  <si>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</si>
  <si>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</si>
  <si>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</si>
  <si>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</si>
  <si>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</si>
  <si>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</si>
  <si>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</si>
  <si>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</si>
  <si>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</si>
  <si>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</si>
  <si>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</si>
  <si>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</si>
  <si>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</si>
  <si>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</si>
  <si>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</si>
  <si>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</si>
  <si>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</si>
  <si>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</si>
  <si>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</si>
  <si>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</si>
  <si>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</si>
  <si>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</si>
  <si>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</si>
  <si>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</si>
  <si>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</si>
  <si>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</si>
  <si>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</si>
  <si>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</si>
  <si>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</si>
  <si>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</si>
  <si>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</si>
  <si>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</si>
  <si>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</si>
  <si>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</si>
  <si>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</si>
  <si>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</si>
  <si>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</si>
  <si>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</si>
  <si>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</si>
  <si>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</si>
  <si>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</si>
  <si>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</si>
  <si>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</si>
  <si>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</si>
  <si>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</si>
  <si>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</si>
  <si>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</si>
  <si>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</si>
  <si>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</si>
  <si>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</si>
  <si>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</si>
  <si>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</si>
  <si>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</si>
  <si>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</si>
  <si>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</si>
  <si>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</si>
  <si>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</si>
  <si>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</si>
  <si>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</si>
  <si>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</si>
  <si>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</si>
  <si>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</si>
  <si>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</si>
  <si>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</si>
  <si>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</si>
  <si>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</si>
  <si>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</si>
  <si>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</si>
  <si>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</si>
  <si>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</si>
  <si>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</si>
  <si>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</si>
  <si>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</si>
  <si>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</si>
  <si>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</si>
  <si>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</si>
  <si>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</si>
  <si>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</si>
  <si>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</si>
  <si>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</si>
  <si>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</si>
  <si>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</si>
  <si>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</si>
  <si>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</si>
  <si>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</si>
  <si>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</si>
  <si>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</si>
  <si>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</si>
  <si>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</si>
  <si>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</si>
  <si>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</si>
  <si>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</si>
  <si>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</si>
  <si>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</si>
  <si>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</si>
  <si>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</si>
  <si>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</si>
  <si>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</si>
  <si>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</si>
  <si>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</si>
  <si>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</si>
  <si>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</si>
  <si>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</si>
  <si>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</si>
  <si>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</si>
  <si>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</si>
  <si>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</si>
  <si>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</si>
  <si>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</si>
  <si>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</si>
  <si>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</si>
  <si>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</si>
  <si>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</si>
  <si>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</si>
  <si>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</si>
  <si>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</si>
  <si>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</si>
  <si>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</si>
  <si>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</si>
  <si>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</si>
  <si>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</si>
  <si>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</si>
  <si>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</si>
  <si>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</si>
  <si>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</si>
  <si>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</si>
  <si>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</si>
  <si>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</si>
  <si>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</si>
  <si>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</si>
  <si>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</si>
  <si>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</si>
  <si>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</si>
  <si>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</si>
  <si>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</si>
  <si>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</si>
  <si>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</si>
  <si>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</si>
  <si>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</si>
  <si>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</si>
  <si>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</si>
  <si>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</si>
  <si>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</si>
  <si>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</si>
  <si>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</si>
  <si>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</si>
  <si>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</si>
  <si>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</si>
  <si>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</si>
  <si>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</si>
  <si>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</si>
  <si>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</si>
  <si>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</si>
  <si>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</si>
  <si>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</si>
  <si>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</si>
  <si>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</si>
  <si>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</si>
  <si>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</si>
  <si>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</si>
  <si>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</si>
  <si>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</si>
  <si>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</si>
  <si>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</si>
  <si>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</si>
  <si>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</si>
  <si>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</si>
  <si>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</si>
  <si>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</si>
  <si>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</si>
  <si>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</si>
  <si>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</si>
  <si>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</si>
  <si>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</si>
  <si>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</si>
  <si>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</si>
  <si>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</si>
  <si>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</si>
  <si>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</si>
  <si>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</si>
  <si>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</si>
  <si>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</si>
  <si>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</si>
  <si>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</si>
  <si>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</si>
  <si>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</si>
  <si>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</si>
  <si>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</si>
  <si>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</si>
  <si>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</si>
  <si>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</si>
  <si>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</si>
  <si>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</si>
  <si>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</si>
  <si>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</si>
  <si>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</si>
  <si>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</si>
  <si>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</si>
  <si>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</si>
  <si>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</si>
  <si>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</si>
  <si>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</si>
  <si>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</si>
  <si>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</si>
  <si>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</si>
  <si>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</si>
  <si>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</si>
  <si>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</si>
  <si>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</si>
  <si>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</si>
  <si>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</si>
  <si>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</si>
  <si>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</si>
  <si>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</si>
  <si>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</si>
  <si>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</si>
  <si>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</si>
  <si>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</si>
  <si>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</si>
  <si>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</si>
  <si>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</si>
  <si>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</si>
  <si>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</si>
  <si>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</si>
  <si>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</si>
  <si>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</si>
  <si>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</si>
  <si>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</si>
  <si>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</si>
  <si>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</si>
  <si>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</si>
  <si>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</si>
  <si>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</si>
  <si>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</si>
  <si>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</si>
  <si>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</si>
  <si>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</si>
  <si>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</si>
  <si>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</si>
  <si>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</si>
  <si>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</si>
  <si>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</si>
  <si>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</si>
  <si>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</si>
  <si>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</si>
  <si>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</si>
  <si>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</si>
  <si>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</si>
  <si>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</si>
  <si>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</si>
  <si>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</si>
  <si>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</si>
  <si>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</si>
  <si>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</si>
  <si>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</si>
  <si>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</si>
  <si>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</si>
  <si>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</si>
  <si>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</si>
  <si>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</si>
  <si>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</si>
  <si>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</si>
  <si>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</si>
  <si>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</si>
  <si>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</si>
  <si>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</si>
  <si>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</si>
  <si>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</si>
  <si>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</si>
  <si>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</si>
  <si>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</si>
  <si>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</si>
  <si>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</si>
  <si>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</si>
  <si>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</si>
  <si>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</si>
  <si>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</si>
  <si>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</si>
  <si>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</si>
  <si>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</si>
  <si>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</si>
  <si>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</si>
  <si>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</si>
  <si>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</si>
  <si>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</si>
  <si>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</si>
  <si>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</si>
  <si>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</si>
  <si>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</si>
  <si>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</si>
  <si>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</si>
  <si>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</si>
  <si>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</si>
  <si>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</si>
  <si>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</si>
  <si>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</si>
  <si>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</si>
  <si>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</si>
  <si>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</si>
  <si>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</si>
  <si>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</si>
  <si>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</si>
  <si>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</si>
  <si>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</si>
  <si>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</si>
  <si>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</si>
  <si>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</si>
  <si>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</si>
  <si>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</si>
  <si>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</si>
  <si>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</si>
  <si>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</si>
  <si>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</si>
  <si>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</si>
  <si>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</si>
  <si>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</si>
  <si>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</si>
  <si>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</si>
  <si>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</si>
  <si>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</si>
  <si>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</si>
  <si>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</si>
  <si>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</si>
  <si>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</si>
  <si>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</si>
  <si>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</si>
  <si>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</si>
  <si>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</si>
  <si>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</si>
  <si>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</si>
  <si>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</si>
  <si>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</si>
  <si>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</si>
  <si>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</si>
  <si>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</si>
  <si>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</si>
  <si>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</si>
  <si>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</si>
  <si>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</si>
  <si>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</si>
  <si>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</si>
  <si>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</si>
  <si>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</si>
  <si>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</si>
  <si>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</si>
  <si>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</si>
  <si>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</si>
  <si>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</si>
  <si>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</si>
  <si>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</si>
  <si>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</si>
  <si>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</si>
  <si>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</si>
  <si>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</si>
  <si>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</si>
  <si>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</si>
  <si>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</si>
  <si>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</si>
  <si>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</si>
  <si>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</si>
  <si>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</si>
  <si>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</si>
  <si>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</si>
  <si>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</si>
  <si>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</si>
  <si>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</si>
  <si>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</si>
  <si>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</si>
  <si>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</si>
  <si>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</si>
  <si>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</si>
  <si>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</si>
  <si>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</si>
  <si>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</si>
  <si>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</si>
  <si>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</si>
  <si>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</si>
  <si>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</si>
  <si>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</si>
  <si>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</si>
  <si>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</si>
  <si>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</si>
  <si>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</si>
  <si>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</si>
  <si>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</si>
  <si>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</si>
  <si>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</si>
  <si>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</si>
  <si>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</si>
  <si>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</si>
  <si>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</si>
  <si>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</si>
  <si>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</si>
  <si>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</si>
  <si>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</si>
  <si>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</si>
  <si>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</si>
  <si>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</si>
  <si>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</si>
  <si>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</si>
  <si>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</si>
  <si>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</si>
  <si>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</si>
  <si>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</si>
  <si>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</si>
  <si>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</si>
  <si>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</si>
  <si>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</si>
  <si>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</si>
  <si>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</si>
  <si>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</si>
  <si>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</si>
  <si>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</si>
  <si>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</si>
  <si>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</si>
  <si>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</si>
  <si>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</si>
  <si>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</si>
  <si>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</si>
  <si>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</si>
  <si>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</si>
  <si>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</si>
  <si>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</si>
  <si>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</si>
  <si>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</si>
  <si>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</si>
  <si>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</si>
  <si>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</si>
  <si>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</si>
  <si>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</si>
  <si>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</si>
  <si>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</si>
  <si>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</si>
  <si>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</si>
  <si>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</si>
  <si>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</si>
  <si>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</si>
  <si>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</si>
  <si>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</si>
  <si>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</si>
  <si>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</si>
  <si>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</si>
  <si>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</si>
  <si>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</si>
  <si>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</si>
  <si>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</si>
  <si>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</si>
  <si>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</si>
  <si>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</si>
  <si>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</si>
  <si>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</si>
  <si>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</si>
  <si>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</si>
  <si>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</si>
  <si>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</si>
  <si>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</si>
  <si>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</si>
  <si>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</si>
  <si>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</si>
  <si>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</si>
  <si>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</si>
  <si>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</si>
  <si>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</si>
  <si>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</si>
  <si>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</si>
  <si>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</si>
  <si>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</si>
  <si>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</si>
  <si>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</si>
  <si>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</si>
  <si>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</si>
  <si>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</si>
  <si>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</si>
  <si>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</si>
  <si>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</si>
  <si>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</si>
  <si>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</si>
  <si>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</si>
  <si>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</si>
  <si>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</si>
  <si>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</si>
  <si>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</si>
  <si>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</si>
  <si>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</si>
  <si>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</si>
  <si>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</si>
  <si>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</si>
  <si>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</si>
  <si>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</si>
  <si>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</si>
  <si>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</si>
  <si>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</si>
  <si>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</si>
  <si>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</si>
  <si>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</si>
  <si>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</si>
  <si>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</si>
  <si>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</si>
  <si>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</si>
  <si>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</si>
  <si>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</si>
  <si>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</si>
  <si>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</si>
  <si>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</si>
  <si>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</si>
  <si>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</si>
  <si>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</si>
  <si>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</si>
  <si>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</si>
  <si>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</si>
  <si>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</si>
  <si>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</si>
  <si>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</si>
  <si>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</si>
  <si>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</si>
  <si>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</si>
  <si>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</si>
  <si>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</si>
  <si>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</si>
  <si>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</si>
  <si>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</si>
  <si>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</si>
  <si>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</si>
  <si>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</si>
  <si>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</si>
  <si>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</si>
  <si>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</si>
  <si>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</si>
  <si>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</si>
  <si>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</si>
  <si>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</si>
  <si>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</si>
  <si>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</si>
  <si>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</si>
  <si>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</si>
  <si>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</si>
  <si>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</si>
  <si>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</si>
  <si>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</si>
  <si>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</si>
  <si>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</si>
  <si>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</si>
  <si>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</si>
  <si>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</si>
  <si>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</si>
  <si>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</si>
  <si>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</si>
  <si>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</si>
  <si>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</si>
  <si>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</si>
  <si>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</si>
  <si>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</si>
  <si>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</si>
  <si>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</si>
  <si>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</si>
  <si>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</si>
  <si>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</si>
  <si>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</si>
  <si>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</si>
  <si>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</si>
  <si>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</si>
  <si>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</si>
  <si>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</si>
  <si>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</si>
  <si>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</si>
  <si>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</si>
  <si>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</si>
  <si>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</si>
  <si>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</si>
  <si>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</si>
  <si>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</si>
  <si>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</si>
  <si>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</si>
  <si>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</si>
  <si>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</si>
  <si>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</si>
  <si>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</si>
  <si>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</si>
  <si>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</si>
  <si>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</si>
  <si>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</si>
  <si>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</si>
  <si>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</si>
  <si>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</si>
  <si>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</si>
  <si>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</si>
  <si>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</si>
  <si>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</si>
  <si>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</si>
  <si>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</si>
  <si>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</si>
  <si>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</si>
  <si>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</si>
  <si>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</si>
  <si>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</si>
  <si>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</si>
  <si>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</si>
  <si>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</si>
  <si>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</si>
  <si>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</si>
  <si>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</si>
  <si>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</si>
  <si>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</si>
  <si>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</si>
  <si>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</si>
  <si>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</si>
  <si>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</si>
  <si>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</si>
  <si>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</si>
  <si>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</si>
  <si>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</si>
  <si>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</si>
  <si>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</si>
  <si>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</si>
  <si>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</si>
  <si>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</si>
  <si>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</si>
  <si>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</si>
  <si>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</si>
  <si>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</si>
  <si>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</si>
  <si>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</si>
  <si>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</si>
  <si>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</si>
  <si>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</si>
  <si>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</si>
  <si>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</si>
  <si>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</si>
  <si>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</si>
  <si>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</si>
  <si>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</si>
  <si>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</si>
  <si>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</si>
  <si>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</si>
  <si>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</si>
  <si>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</si>
  <si>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</si>
  <si>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</si>
  <si>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</si>
  <si>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</si>
  <si>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</si>
  <si>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</si>
  <si>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</si>
  <si>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</si>
  <si>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</si>
  <si>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</si>
  <si>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</si>
  <si>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</si>
  <si>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</si>
  <si>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</si>
  <si>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</si>
  <si>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</si>
  <si>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</si>
  <si>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</si>
  <si>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</si>
  <si>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</si>
  <si>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</si>
  <si>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</si>
  <si>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</si>
  <si>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</si>
  <si>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</si>
  <si>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</si>
  <si>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</si>
  <si>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</si>
  <si>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</si>
  <si>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</si>
  <si>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</si>
  <si>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</si>
  <si>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</si>
  <si>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</si>
  <si>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</si>
  <si>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</si>
  <si>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</si>
  <si>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</si>
  <si>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</si>
  <si>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</si>
  <si>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</si>
  <si>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</si>
  <si>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</si>
  <si>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</si>
  <si>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</si>
  <si>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</si>
  <si>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</si>
  <si>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</si>
  <si>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</si>
  <si>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</si>
  <si>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</si>
  <si>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</si>
  <si>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</si>
  <si>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</si>
  <si>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</si>
  <si>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</si>
  <si>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</si>
  <si>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</si>
  <si>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</si>
  <si>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</si>
  <si>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</si>
  <si>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</si>
  <si>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</si>
  <si>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</si>
  <si>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</si>
  <si>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</si>
  <si>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</si>
  <si>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</si>
  <si>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</si>
  <si>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</si>
  <si>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</si>
  <si>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</si>
  <si>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</si>
  <si>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</si>
  <si>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</si>
  <si>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</si>
  <si>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</si>
  <si>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</si>
  <si>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</si>
  <si>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</si>
  <si>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</si>
  <si>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</si>
  <si>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</si>
  <si>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</si>
  <si>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</si>
  <si>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</si>
  <si>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</si>
  <si>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</si>
  <si>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</si>
  <si>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</si>
  <si>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</si>
  <si>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</si>
  <si>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</si>
  <si>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</si>
  <si>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</si>
  <si>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</si>
  <si>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</si>
  <si>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</si>
  <si>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</si>
  <si>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</si>
  <si>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</si>
  <si>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</si>
  <si>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</si>
  <si>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</si>
  <si>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</si>
  <si>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</si>
  <si>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</si>
  <si>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</si>
  <si>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</si>
  <si>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</si>
  <si>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</si>
  <si>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</si>
  <si>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</si>
  <si>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</si>
  <si>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</si>
  <si>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</si>
  <si>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</si>
  <si>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</si>
  <si>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</si>
  <si>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</si>
  <si>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</si>
  <si>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</si>
  <si>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</si>
  <si>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</si>
  <si>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</si>
  <si>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</si>
  <si>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</si>
  <si>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</si>
  <si>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</si>
  <si>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</si>
  <si>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</si>
  <si>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</si>
  <si>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</si>
  <si>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</si>
  <si>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</si>
  <si>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</si>
  <si>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</si>
  <si>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</si>
  <si>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</si>
  <si>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</si>
  <si>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</si>
  <si>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</si>
  <si>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</si>
  <si>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</si>
  <si>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</si>
  <si>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</si>
  <si>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</si>
  <si>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</si>
  <si>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</si>
  <si>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</si>
  <si>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</si>
  <si>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</si>
  <si>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</si>
  <si>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</si>
  <si>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</si>
  <si>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</si>
  <si>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</si>
  <si>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</si>
  <si>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</si>
  <si>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</si>
  <si>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</si>
  <si>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</si>
  <si>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</si>
  <si>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</si>
  <si>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</si>
  <si>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</si>
  <si>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</si>
  <si>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</si>
  <si>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</si>
  <si>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</si>
  <si>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</si>
  <si>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</si>
  <si>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</si>
  <si>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</si>
  <si>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</si>
  <si>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</si>
  <si>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</si>
  <si>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</si>
  <si>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</si>
  <si>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</si>
  <si>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</si>
  <si>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</si>
  <si>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</si>
  <si>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</si>
  <si>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</si>
  <si>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</si>
  <si>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</si>
  <si>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</si>
  <si>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</si>
  <si>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</si>
  <si>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</si>
  <si>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</si>
  <si>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</si>
  <si>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</si>
  <si>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</si>
  <si>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</si>
  <si>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</si>
  <si>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</si>
  <si>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</si>
  <si>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</si>
  <si>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</si>
  <si>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</si>
  <si>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</si>
  <si>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</si>
  <si>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</si>
  <si>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</si>
  <si>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</si>
  <si>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</si>
  <si>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</si>
  <si>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</si>
  <si>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</si>
  <si>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</si>
  <si>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</si>
  <si>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</si>
  <si>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</si>
  <si>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</si>
  <si>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</si>
  <si>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</si>
  <si>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</si>
  <si>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</si>
  <si>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</si>
  <si>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</si>
  <si>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</si>
  <si>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</si>
  <si>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</si>
  <si>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</si>
  <si>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</si>
  <si>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</si>
  <si>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</si>
  <si>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</si>
  <si>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</si>
  <si>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</si>
  <si>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</si>
  <si>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</si>
  <si>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</si>
  <si>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</si>
  <si>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</si>
  <si>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</si>
  <si>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</si>
  <si>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</si>
  <si>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</si>
  <si>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</si>
  <si>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</si>
  <si>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</si>
  <si>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</si>
  <si>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</si>
  <si>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</si>
  <si>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</si>
  <si>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</si>
  <si>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</si>
  <si>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</si>
  <si>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</si>
  <si>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</si>
  <si>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</si>
  <si>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</si>
  <si>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</si>
  <si>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</si>
  <si>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</si>
  <si>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</si>
  <si>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</si>
  <si>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</si>
  <si>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</si>
  <si>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</si>
  <si>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</si>
  <si>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</si>
  <si>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</si>
  <si>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</si>
  <si>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</si>
  <si>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</si>
  <si>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</si>
  <si>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</si>
  <si>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</si>
  <si>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</si>
  <si>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</si>
  <si>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</si>
  <si>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</si>
  <si>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</si>
  <si>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</si>
  <si>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</si>
  <si>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</si>
  <si>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</si>
  <si>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</si>
  <si>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</si>
  <si>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</si>
  <si>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</si>
  <si>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</si>
  <si>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</si>
  <si>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</si>
  <si>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</si>
  <si>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</si>
  <si>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</si>
  <si>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</si>
  <si>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</si>
  <si>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</si>
  <si>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</si>
  <si>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</si>
  <si>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</si>
  <si>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</si>
  <si>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</si>
  <si>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</si>
  <si>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</si>
  <si>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</si>
  <si>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</si>
  <si>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</si>
  <si>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</si>
  <si>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</si>
  <si>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</si>
  <si>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</si>
  <si>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</si>
  <si>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</si>
  <si>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</si>
  <si>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</si>
  <si>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</si>
  <si>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</si>
  <si>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</si>
  <si>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</si>
  <si>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</si>
  <si>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</si>
  <si>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</si>
  <si>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</si>
  <si>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</si>
  <si>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</si>
  <si>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</si>
  <si>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</si>
  <si>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</si>
  <si>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</si>
  <si>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</si>
  <si>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</si>
  <si>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</si>
  <si>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</si>
  <si>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</si>
  <si>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</si>
  <si>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</si>
  <si>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</si>
  <si>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</si>
  <si>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</si>
  <si>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</si>
  <si>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</si>
  <si>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</si>
  <si>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</si>
  <si>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</si>
  <si>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</si>
  <si>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</si>
  <si>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</si>
  <si>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</si>
  <si>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</si>
  <si>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</si>
  <si>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</si>
  <si>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</si>
  <si>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</si>
  <si>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</si>
  <si>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</si>
  <si>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</si>
  <si>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</si>
  <si>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</si>
  <si>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</si>
  <si>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</si>
  <si>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</si>
  <si>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</si>
  <si>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</si>
  <si>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</si>
  <si>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</si>
  <si>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</si>
  <si>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</si>
  <si>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</si>
  <si>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</si>
  <si>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</si>
  <si>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</si>
  <si>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</si>
  <si>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</si>
  <si>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</si>
  <si>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</si>
  <si>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</si>
  <si>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</si>
  <si>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</si>
  <si>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</si>
  <si>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</si>
  <si>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</si>
  <si>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</si>
  <si>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</si>
  <si>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</si>
  <si>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</si>
  <si>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</si>
  <si>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</si>
  <si>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</si>
  <si>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</si>
  <si>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</si>
  <si>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</si>
  <si>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</si>
  <si>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</si>
  <si>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</si>
  <si>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</si>
  <si>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</si>
  <si>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</si>
  <si>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</si>
  <si>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</si>
  <si>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</si>
  <si>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</si>
  <si>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</si>
  <si>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</si>
  <si>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</si>
  <si>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</si>
  <si>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</si>
  <si>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</si>
  <si>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</si>
  <si>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</si>
  <si>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</si>
  <si>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</si>
  <si>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</si>
  <si>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</si>
  <si>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</si>
  <si>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</si>
  <si>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</si>
  <si>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</si>
  <si>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</si>
  <si>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</si>
  <si>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</si>
  <si>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</si>
  <si>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</si>
  <si>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</si>
  <si>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</si>
  <si>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</si>
  <si>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</si>
  <si>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</si>
  <si>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</si>
  <si>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</si>
  <si>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</si>
  <si>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</si>
  <si>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</si>
  <si>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</si>
  <si>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</si>
  <si>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</si>
  <si>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</si>
  <si>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</si>
  <si>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</si>
  <si>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</si>
  <si>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</si>
  <si>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</si>
  <si>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</si>
  <si>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</si>
  <si>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</si>
  <si>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</si>
  <si>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</si>
  <si>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</si>
  <si>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</si>
  <si>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</si>
  <si>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</si>
  <si>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</si>
  <si>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</si>
  <si>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</si>
  <si>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</si>
  <si>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</si>
  <si>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</si>
  <si>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</si>
  <si>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</si>
  <si>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</si>
  <si>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</si>
  <si>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</si>
  <si>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</si>
  <si>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</si>
  <si>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</si>
  <si>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</si>
  <si>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</si>
  <si>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</si>
  <si>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</si>
  <si>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</si>
  <si>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</si>
  <si>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</si>
  <si>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</si>
  <si>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</si>
  <si>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</si>
  <si>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</si>
  <si>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</si>
  <si>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</si>
  <si>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</si>
  <si>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</si>
  <si>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</si>
  <si>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</si>
  <si>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</si>
  <si>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</si>
  <si>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</si>
  <si>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</si>
  <si>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</si>
  <si>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</si>
  <si>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</si>
  <si>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</si>
  <si>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</si>
  <si>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</si>
  <si>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</si>
  <si>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</si>
  <si>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</si>
  <si>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</si>
  <si>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</si>
  <si>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</si>
  <si>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</si>
  <si>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</si>
  <si>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</si>
  <si>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</si>
  <si>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</si>
  <si>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</si>
  <si>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</si>
  <si>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</si>
  <si>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</si>
  <si>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</si>
  <si>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</si>
  <si>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</si>
  <si>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</si>
  <si>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</si>
  <si>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</si>
  <si>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</si>
  <si>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</si>
  <si>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</si>
  <si>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</si>
  <si>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</si>
  <si>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</si>
  <si>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</si>
  <si>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</si>
  <si>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</si>
  <si>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</si>
  <si>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</si>
  <si>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</si>
  <si>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</si>
  <si>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</si>
  <si>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</si>
  <si>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</si>
  <si>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</si>
  <si>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</si>
  <si>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</si>
  <si>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</si>
  <si>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</si>
  <si>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</si>
  <si>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</si>
  <si>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</si>
  <si>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</si>
  <si>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</si>
  <si>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</si>
  <si>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</si>
  <si>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</si>
  <si>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</si>
  <si>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</si>
  <si>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</si>
  <si>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</si>
  <si>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</si>
  <si>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</si>
  <si>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</si>
  <si>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</si>
  <si>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</si>
  <si>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</si>
  <si>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</si>
  <si>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</si>
  <si>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</si>
  <si>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</si>
  <si>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</si>
  <si>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</si>
  <si>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</si>
  <si>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</si>
  <si>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</si>
  <si>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</si>
  <si>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</si>
  <si>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</si>
  <si>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</si>
  <si>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</si>
  <si>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</si>
  <si>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</si>
  <si>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</si>
  <si>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</si>
  <si>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</si>
  <si>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</si>
  <si>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</si>
  <si>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</si>
  <si>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</si>
  <si>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</si>
  <si>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</si>
  <si>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</si>
  <si>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</si>
  <si>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</si>
  <si>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</si>
  <si>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</si>
  <si>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</si>
  <si>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</si>
  <si>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</si>
  <si>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</si>
  <si>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</si>
  <si>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</si>
  <si>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</si>
  <si>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</si>
  <si>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</si>
  <si>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</si>
  <si>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</si>
  <si>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</si>
  <si>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</si>
  <si>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</si>
  <si>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</si>
  <si>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</si>
  <si>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</si>
  <si>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</si>
  <si>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</si>
  <si>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</si>
  <si>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</si>
  <si>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</si>
  <si>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</si>
  <si>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</si>
  <si>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</si>
  <si>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</si>
  <si>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</si>
  <si>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</si>
  <si>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</si>
  <si>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</si>
  <si>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</si>
  <si>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</si>
  <si>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</si>
  <si>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</si>
  <si>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</si>
  <si>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</si>
  <si>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</si>
  <si>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</si>
  <si>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</si>
  <si>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</si>
  <si>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</si>
  <si>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</si>
  <si>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</si>
  <si>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</si>
  <si>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</si>
  <si>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</si>
  <si>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</si>
  <si>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</si>
  <si>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</si>
  <si>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</si>
  <si>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</si>
  <si>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</si>
  <si>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</si>
  <si>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</si>
  <si>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</si>
  <si>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</si>
  <si>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</si>
  <si>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</si>
  <si>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</si>
  <si>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</si>
  <si>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</si>
  <si>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</si>
  <si>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</si>
  <si>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</si>
  <si>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</si>
  <si>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</si>
  <si>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</si>
  <si>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</si>
  <si>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</si>
  <si>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</si>
  <si>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</si>
  <si>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</si>
  <si>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</si>
  <si>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</si>
  <si>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</si>
  <si>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</si>
  <si>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</si>
  <si>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</si>
  <si>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</si>
  <si>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</si>
  <si>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</si>
  <si>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</si>
  <si>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</si>
  <si>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</si>
  <si>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</si>
  <si>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</si>
  <si>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</si>
  <si>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</si>
  <si>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</si>
  <si>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</si>
  <si>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</si>
  <si>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</si>
  <si>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</si>
  <si>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</si>
  <si>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</si>
  <si>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</si>
  <si>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</si>
  <si>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</si>
  <si>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</si>
  <si>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</si>
  <si>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</si>
  <si>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</si>
  <si>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</si>
  <si>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</si>
  <si>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</si>
  <si>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</si>
  <si>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</si>
  <si>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</si>
  <si>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</si>
  <si>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</si>
  <si>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</si>
  <si>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</si>
  <si>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</si>
  <si>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</si>
  <si>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</si>
  <si>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</si>
  <si>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</si>
  <si>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</si>
  <si>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</si>
  <si>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</si>
  <si>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</si>
  <si>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</si>
  <si>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</si>
  <si>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</si>
  <si>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</si>
  <si>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</si>
  <si>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</si>
  <si>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</si>
  <si>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</si>
  <si>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</si>
  <si>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</si>
  <si>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</si>
  <si>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</si>
  <si>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</si>
  <si>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</si>
  <si>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</si>
  <si>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</si>
  <si>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</si>
  <si>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</si>
  <si>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</si>
  <si>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</si>
  <si>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</si>
  <si>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</si>
  <si>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</si>
  <si>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</si>
  <si>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</si>
  <si>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</si>
  <si>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</si>
  <si>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</si>
  <si>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</si>
  <si>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</si>
  <si>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</si>
  <si>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</si>
  <si>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</si>
  <si>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</si>
  <si>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</si>
  <si>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</si>
  <si>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</si>
  <si>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</si>
  <si>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</si>
  <si>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</si>
  <si>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</si>
  <si>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</si>
  <si>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</si>
  <si>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</si>
  <si>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</si>
  <si>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</si>
  <si>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</si>
  <si>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</si>
  <si>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</si>
  <si>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</si>
  <si>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</si>
  <si>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</si>
  <si>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</si>
  <si>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</si>
  <si>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</si>
  <si>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</si>
  <si>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</si>
  <si>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</si>
  <si>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</si>
  <si>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</si>
  <si>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</si>
  <si>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</si>
  <si>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</si>
  <si>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</si>
  <si>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</si>
  <si>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</si>
  <si>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</si>
  <si>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</si>
  <si>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</si>
  <si>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</si>
  <si>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</si>
  <si>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</si>
  <si>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</si>
  <si>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</si>
  <si>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</si>
  <si>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</si>
  <si>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</si>
  <si>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</si>
  <si>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</si>
  <si>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</si>
  <si>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</si>
  <si>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</si>
  <si>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</si>
  <si>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</si>
  <si>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</si>
  <si>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</si>
  <si>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</si>
  <si>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</si>
  <si>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</si>
  <si>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</si>
  <si>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</si>
  <si>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</si>
  <si>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</si>
  <si>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</si>
  <si>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</si>
  <si>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</si>
  <si>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</si>
  <si>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</si>
  <si>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</si>
  <si>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</si>
  <si>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</si>
  <si>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</si>
  <si>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</si>
  <si>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</si>
  <si>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</si>
  <si>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</si>
  <si>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</si>
  <si>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</si>
  <si>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</si>
  <si>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</si>
  <si>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</si>
  <si>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</si>
  <si>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</si>
  <si>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</si>
  <si>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</si>
  <si>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</si>
  <si>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</si>
  <si>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</si>
  <si>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</si>
  <si>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</si>
  <si>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</si>
  <si>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</si>
  <si>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</si>
  <si>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</si>
  <si>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</si>
  <si>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</si>
  <si>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</si>
  <si>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</si>
  <si>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</si>
  <si>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</si>
  <si>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</si>
  <si>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</si>
  <si>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</si>
  <si>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</si>
  <si>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</si>
  <si>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</si>
  <si>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</si>
  <si>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</si>
  <si>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</si>
  <si>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</si>
  <si>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</si>
  <si>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</si>
  <si>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</si>
  <si>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</si>
  <si>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</si>
  <si>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</si>
  <si>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</si>
  <si>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</si>
  <si>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</si>
  <si>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</si>
  <si>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</si>
  <si>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</si>
  <si>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</si>
  <si>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</si>
  <si>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</si>
  <si>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</si>
  <si>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</si>
  <si>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</si>
  <si>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</si>
  <si>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</si>
  <si>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</si>
  <si>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</si>
  <si>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</si>
  <si>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</si>
  <si>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</si>
  <si>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</si>
  <si>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</si>
  <si>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</si>
  <si>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</si>
  <si>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</si>
  <si>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</si>
  <si>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</si>
  <si>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</si>
  <si>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</si>
  <si>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</si>
  <si>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</si>
  <si>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</si>
  <si>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</si>
  <si>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</si>
  <si>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</si>
  <si>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</si>
  <si>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</si>
  <si>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</si>
  <si>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</si>
  <si>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</si>
  <si>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</si>
  <si>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</si>
  <si>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</si>
  <si>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</si>
  <si>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</si>
  <si>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</si>
  <si>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</si>
  <si>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</si>
  <si>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</si>
  <si>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</si>
  <si>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</si>
  <si>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</si>
  <si>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</si>
  <si>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</si>
  <si>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</si>
  <si>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</si>
  <si>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</si>
  <si>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</si>
  <si>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</si>
  <si>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</si>
  <si>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</si>
  <si>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</si>
  <si>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</si>
  <si>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</si>
  <si>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</si>
  <si>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</si>
  <si>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</si>
  <si>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</si>
  <si>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</si>
  <si>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</si>
  <si>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</si>
  <si>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</si>
  <si>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</si>
  <si>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</si>
  <si>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</si>
  <si>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</si>
  <si>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</si>
  <si>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</si>
  <si>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</si>
  <si>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</si>
  <si>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</si>
  <si>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</si>
  <si>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</si>
  <si>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</si>
  <si>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</si>
  <si>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</si>
  <si>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</si>
  <si>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</si>
  <si>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</si>
  <si>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</si>
  <si>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</si>
  <si>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</si>
  <si>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</si>
  <si>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</si>
  <si>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</si>
  <si>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</si>
  <si>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</si>
  <si>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</si>
  <si>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</si>
  <si>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</si>
  <si>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</si>
  <si>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</si>
  <si>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</si>
  <si>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</si>
  <si>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</si>
  <si>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</si>
  <si>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</si>
  <si>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</si>
  <si>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</si>
  <si>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</si>
  <si>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</si>
  <si>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</si>
  <si>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</si>
  <si>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</si>
  <si>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</si>
  <si>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</si>
  <si>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</si>
  <si>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</si>
  <si>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</si>
  <si>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</si>
  <si>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</si>
  <si>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</si>
  <si>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</si>
  <si>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</si>
  <si>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</si>
  <si>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</si>
  <si>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</si>
  <si>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</si>
  <si>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</si>
  <si>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</si>
  <si>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</si>
  <si>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</si>
  <si>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</si>
  <si>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</si>
  <si>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</si>
  <si>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</si>
  <si>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</si>
  <si>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</si>
  <si>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</si>
  <si>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</si>
  <si>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</si>
  <si>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</si>
  <si>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</si>
  <si>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</si>
  <si>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</si>
  <si>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</si>
  <si>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</si>
  <si>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</si>
  <si>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</si>
  <si>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</si>
  <si>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</si>
  <si>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</si>
  <si>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</si>
  <si>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</si>
  <si>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</si>
  <si>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</si>
  <si>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</si>
  <si>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</si>
  <si>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</si>
  <si>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</si>
  <si>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</si>
  <si>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</si>
  <si>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</si>
  <si>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</si>
  <si>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</si>
  <si>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</si>
  <si>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</si>
  <si>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</si>
  <si>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</si>
  <si>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</si>
  <si>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</si>
  <si>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</si>
  <si>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</si>
  <si>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</si>
  <si>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</si>
  <si>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</si>
  <si>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</si>
  <si>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</si>
  <si>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</si>
  <si>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</si>
  <si>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</si>
  <si>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</si>
  <si>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</si>
  <si>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</si>
  <si>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</si>
  <si>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</si>
  <si>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</si>
  <si>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</si>
  <si>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</si>
  <si>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</si>
  <si>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</si>
  <si>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</si>
  <si>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</si>
  <si>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</si>
  <si>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</si>
  <si>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</si>
  <si>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</si>
  <si>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</si>
  <si>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</si>
  <si>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</si>
  <si>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</si>
  <si>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</si>
  <si>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</si>
  <si>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</si>
  <si>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</si>
  <si>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</si>
  <si>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</si>
  <si>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</si>
  <si>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</si>
  <si>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</si>
  <si>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</si>
  <si>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</si>
  <si>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</si>
  <si>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</si>
  <si>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</si>
  <si>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</si>
  <si>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</si>
  <si>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</si>
  <si>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</si>
  <si>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</si>
  <si>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</si>
  <si>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</si>
  <si>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</si>
  <si>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</si>
  <si>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</si>
  <si>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</si>
  <si>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</si>
  <si>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</si>
  <si>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</si>
  <si>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</si>
  <si>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</si>
  <si>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</si>
  <si>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</si>
  <si>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</si>
  <si>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</si>
  <si>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</si>
  <si>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</si>
  <si>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</si>
  <si>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</si>
  <si>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</si>
  <si>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</si>
  <si>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</si>
  <si>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</si>
  <si>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</si>
  <si>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</si>
  <si>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</si>
  <si>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</si>
  <si>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</si>
  <si>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</si>
  <si>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</si>
  <si>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</si>
  <si>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</si>
  <si>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</si>
  <si>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</si>
  <si>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</si>
  <si>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</si>
  <si>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</si>
  <si>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</si>
  <si>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</si>
  <si>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</si>
  <si>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</si>
  <si>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</si>
  <si>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</si>
  <si>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</si>
  <si>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</si>
  <si>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</si>
  <si>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</si>
  <si>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</si>
  <si>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</si>
  <si>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</si>
  <si>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</si>
  <si>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</si>
  <si>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</si>
  <si>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</si>
  <si>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</si>
  <si>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</si>
  <si>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</si>
  <si>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</si>
  <si>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</si>
  <si>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</si>
  <si>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</si>
  <si>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</si>
  <si>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</si>
  <si>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</si>
  <si>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</si>
  <si>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</si>
  <si>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</si>
  <si>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</si>
  <si>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</si>
  <si>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</si>
  <si>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</si>
  <si>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</si>
  <si>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</si>
  <si>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</si>
  <si>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</si>
  <si>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</si>
  <si>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</si>
  <si>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</si>
  <si>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</si>
  <si>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</si>
  <si>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</si>
  <si>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</si>
  <si>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</si>
  <si>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</si>
  <si>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</si>
  <si>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</si>
  <si>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</si>
  <si>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</si>
  <si>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</si>
  <si>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</si>
  <si>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</si>
  <si>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</si>
  <si>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</si>
  <si>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</si>
  <si>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</si>
  <si>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</si>
  <si>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</si>
  <si>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</si>
  <si>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</si>
  <si>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</si>
  <si>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</si>
  <si>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</si>
  <si>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</si>
  <si>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</si>
  <si>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</si>
  <si>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</si>
  <si>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</si>
  <si>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</si>
  <si>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</si>
  <si>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</si>
  <si>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</si>
  <si>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</si>
  <si>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</si>
  <si>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</si>
  <si>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</si>
  <si>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</si>
  <si>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</si>
  <si>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</si>
  <si>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</si>
  <si>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</si>
  <si>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</si>
  <si>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</si>
  <si>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</si>
  <si>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</si>
  <si>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</si>
  <si>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</si>
  <si>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</si>
  <si>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</si>
  <si>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</si>
  <si>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</si>
  <si>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</si>
  <si>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</si>
  <si>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</si>
  <si>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</si>
  <si>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</si>
  <si>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</si>
  <si>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</si>
  <si>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</si>
  <si>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</si>
  <si>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</si>
  <si>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</si>
  <si>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</si>
  <si>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</si>
  <si>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</si>
  <si>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</si>
  <si>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</si>
  <si>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</si>
  <si>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</si>
  <si>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</si>
  <si>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</si>
  <si>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</si>
  <si>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</si>
  <si>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</si>
  <si>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</si>
  <si>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</si>
  <si>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</si>
  <si>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</si>
  <si>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</si>
  <si>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</si>
  <si>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</si>
  <si>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</si>
  <si>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</si>
  <si>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</si>
  <si>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</si>
  <si>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</si>
  <si>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</si>
  <si>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</si>
  <si>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</si>
  <si>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</si>
  <si>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</si>
  <si>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</si>
  <si>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</si>
  <si>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</si>
  <si>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</si>
  <si>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</si>
  <si>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</si>
  <si>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</si>
  <si>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</si>
  <si>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</si>
  <si>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</si>
  <si>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</si>
  <si>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</si>
  <si>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</si>
  <si>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</si>
  <si>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</si>
  <si>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</si>
  <si>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</si>
  <si>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</si>
  <si>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</si>
  <si>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</si>
  <si>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</si>
  <si>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</si>
  <si>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</si>
  <si>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</si>
  <si>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</si>
  <si>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</si>
  <si>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</si>
  <si>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</si>
  <si>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</si>
  <si>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</si>
  <si>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</si>
  <si>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</si>
  <si>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</si>
  <si>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</si>
  <si>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</si>
  <si>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</si>
  <si>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</si>
  <si>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</si>
  <si>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</si>
  <si>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</si>
  <si>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</si>
  <si>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</si>
  <si>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</si>
  <si>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</si>
  <si>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</si>
  <si>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</si>
  <si>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</si>
  <si>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</si>
  <si>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</si>
  <si>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</si>
  <si>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</si>
  <si>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</si>
  <si>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</si>
  <si>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</si>
  <si>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</si>
  <si>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</si>
  <si>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</si>
  <si>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</si>
  <si>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</si>
  <si>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</si>
  <si>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</si>
  <si>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</si>
  <si>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</si>
  <si>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</si>
  <si>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</si>
  <si>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</si>
  <si>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</si>
  <si>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</si>
  <si>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</si>
  <si>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</si>
  <si>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</si>
  <si>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</si>
  <si>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</si>
  <si>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</si>
  <si>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</si>
  <si>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</si>
  <si>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</si>
  <si>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</si>
  <si>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</si>
  <si>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</si>
  <si>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</si>
  <si>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</si>
  <si>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</si>
  <si>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</si>
  <si>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</si>
  <si>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</si>
  <si>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</si>
  <si>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</si>
  <si>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</si>
  <si>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</si>
  <si>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</si>
  <si>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</si>
  <si>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</si>
  <si>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</si>
  <si>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</si>
  <si>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</si>
  <si>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</si>
  <si>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</si>
  <si>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</si>
  <si>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</si>
  <si>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</si>
  <si>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</si>
  <si>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</si>
  <si>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</si>
  <si>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</si>
  <si>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</si>
  <si>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</si>
  <si>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</si>
  <si>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</si>
  <si>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</si>
  <si>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</si>
  <si>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</si>
  <si>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</si>
  <si>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</si>
  <si>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</si>
  <si>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</si>
  <si>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</si>
  <si>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</si>
  <si>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</si>
  <si>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</si>
  <si>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</si>
  <si>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</si>
  <si>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</si>
  <si>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</si>
  <si>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</si>
  <si>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</si>
  <si>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</si>
  <si>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</si>
  <si>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</si>
  <si>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</si>
  <si>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</si>
  <si>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</si>
  <si>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</si>
  <si>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</si>
  <si>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</si>
  <si>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</si>
  <si>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</si>
  <si>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</si>
  <si>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</si>
  <si>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</si>
  <si>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</si>
  <si>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</si>
  <si>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</si>
  <si>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</si>
  <si>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</si>
  <si>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</si>
  <si>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</si>
  <si>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</si>
  <si>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</si>
  <si>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</si>
  <si>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</si>
  <si>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</si>
  <si>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</si>
  <si>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</si>
  <si>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</si>
  <si>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</si>
  <si>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</si>
  <si>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</si>
  <si>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</si>
  <si>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</si>
  <si>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</si>
  <si>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</si>
  <si>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</si>
  <si>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</si>
  <si>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</si>
  <si>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</si>
  <si>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</si>
  <si>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</si>
  <si>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</si>
  <si>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</si>
  <si>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</si>
  <si>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</si>
  <si>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</si>
  <si>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</si>
  <si>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</si>
  <si>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</si>
  <si>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</si>
  <si>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</si>
  <si>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</si>
  <si>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</si>
  <si>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</si>
  <si>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</si>
  <si>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</si>
  <si>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</si>
  <si>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</si>
  <si>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</si>
  <si>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</si>
  <si>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</si>
  <si>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</si>
  <si>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</si>
  <si>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</si>
  <si>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</si>
  <si>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</si>
  <si>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</si>
  <si>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</si>
  <si>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</si>
  <si>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</si>
  <si>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</si>
  <si>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</si>
  <si>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</si>
  <si>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</si>
  <si>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</si>
  <si>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</si>
  <si>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</si>
  <si>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</si>
  <si>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</si>
  <si>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</si>
  <si>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</si>
  <si>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</si>
  <si>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</si>
  <si>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</si>
  <si>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</si>
  <si>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</si>
  <si>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</si>
  <si>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</si>
  <si>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</si>
  <si>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</si>
  <si>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</si>
  <si>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</si>
  <si>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</si>
  <si>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</si>
  <si>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</si>
  <si>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</si>
  <si>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</si>
  <si>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</si>
  <si>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</si>
  <si>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</si>
  <si>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</si>
  <si>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</si>
  <si>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</si>
  <si>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</si>
  <si>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</si>
  <si>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</si>
  <si>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</si>
  <si>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</si>
  <si>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</si>
  <si>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</si>
  <si>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</si>
  <si>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</si>
  <si>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</si>
  <si>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</si>
  <si>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</si>
  <si>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</si>
  <si>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</si>
  <si>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</si>
  <si>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</si>
  <si>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</si>
  <si>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</si>
  <si>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</si>
  <si>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</si>
  <si>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</si>
  <si>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</si>
  <si>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</si>
  <si>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</si>
  <si>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</si>
  <si>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</si>
  <si>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</si>
  <si>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</si>
  <si>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</si>
  <si>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</si>
  <si>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</si>
  <si>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</si>
  <si>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</si>
  <si>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</si>
  <si>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</si>
  <si>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</si>
  <si>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</si>
  <si>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</si>
  <si>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</si>
  <si>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</si>
  <si>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</si>
  <si>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</si>
  <si>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</si>
  <si>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</si>
  <si>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</si>
  <si>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</si>
  <si>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</si>
  <si>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</si>
  <si>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</si>
  <si>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</si>
  <si>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</si>
  <si>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</si>
  <si>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</si>
  <si>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</si>
  <si>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</si>
  <si>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</si>
  <si>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</si>
  <si>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</si>
  <si>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</si>
  <si>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</si>
  <si>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</si>
  <si>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</si>
  <si>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</si>
  <si>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</si>
  <si>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</si>
  <si>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</si>
  <si>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</si>
  <si>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</si>
  <si>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</si>
  <si>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</si>
  <si>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</si>
  <si>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</si>
  <si>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</si>
  <si>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</si>
  <si>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</si>
  <si>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</si>
  <si>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</si>
  <si>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</si>
  <si>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</si>
  <si>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</si>
  <si>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</si>
  <si>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</si>
  <si>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</si>
  <si>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</si>
  <si>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</si>
  <si>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</si>
  <si>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</si>
  <si>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</si>
  <si>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</si>
  <si>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</si>
  <si>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</si>
  <si>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</si>
  <si>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</si>
  <si>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</si>
  <si>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</si>
  <si>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</si>
  <si>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</si>
  <si>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</si>
  <si>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</si>
  <si>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</si>
  <si>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</si>
  <si>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</si>
  <si>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</si>
  <si>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</si>
  <si>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</si>
  <si>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</si>
  <si>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</si>
  <si>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</si>
  <si>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</si>
  <si>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</si>
  <si>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</si>
  <si>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</si>
  <si>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</si>
  <si>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</si>
  <si>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</si>
  <si>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</si>
  <si>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</si>
  <si>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</si>
  <si>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</si>
  <si>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</si>
  <si>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</si>
  <si>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</si>
  <si>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</si>
  <si>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</si>
  <si>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</si>
  <si>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</si>
  <si>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</si>
  <si>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</si>
  <si>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</si>
  <si>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</si>
  <si>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</si>
  <si>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</si>
  <si>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</si>
  <si>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</si>
  <si>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</si>
  <si>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</si>
  <si>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</si>
  <si>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</si>
  <si>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</si>
  <si>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</si>
  <si>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</si>
  <si>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</si>
  <si>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</si>
  <si>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</si>
  <si>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</si>
  <si>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</si>
  <si>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</si>
  <si>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</si>
  <si>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</si>
  <si>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</si>
  <si>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</si>
  <si>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</si>
  <si>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</si>
  <si>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</si>
  <si>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</si>
  <si>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</si>
  <si>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</si>
  <si>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</si>
  <si>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</si>
  <si>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</si>
  <si>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</si>
  <si>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</si>
  <si>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</si>
  <si>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</si>
  <si>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</si>
  <si>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</si>
  <si>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</si>
  <si>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</si>
  <si>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</si>
  <si>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</si>
  <si>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</si>
  <si>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</si>
  <si>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</si>
  <si>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</si>
  <si>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</si>
  <si>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</si>
  <si>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</si>
  <si>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</si>
  <si>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</si>
  <si>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</si>
  <si>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</si>
  <si>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</si>
  <si>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</si>
  <si>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</si>
  <si>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</si>
  <si>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</si>
  <si>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</si>
  <si>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</si>
  <si>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</si>
  <si>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</si>
  <si>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</si>
  <si>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</si>
  <si>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</si>
  <si>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</si>
  <si>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</si>
  <si>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</si>
  <si>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</si>
  <si>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</si>
  <si>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</si>
  <si>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</si>
  <si>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</si>
  <si>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</si>
  <si>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</si>
  <si>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</si>
  <si>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</si>
  <si>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</si>
  <si>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</si>
  <si>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</si>
  <si>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</si>
  <si>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</si>
  <si>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</si>
  <si>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</si>
  <si>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</si>
  <si>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</si>
  <si>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</si>
  <si>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</si>
  <si>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</si>
  <si>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</si>
  <si>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</si>
  <si>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</si>
  <si>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</si>
  <si>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</si>
  <si>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</si>
  <si>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</si>
  <si>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</si>
  <si>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</si>
  <si>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</si>
  <si>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</si>
  <si>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</si>
  <si>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</si>
  <si>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</si>
  <si>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</si>
  <si>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</si>
  <si>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</si>
  <si>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</si>
  <si>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</si>
  <si>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</si>
  <si>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</si>
  <si>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</si>
  <si>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</si>
  <si>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</si>
  <si>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</si>
  <si>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</si>
  <si>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</si>
  <si>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</si>
  <si>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</si>
  <si>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</si>
  <si>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</si>
  <si>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</si>
  <si>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</si>
  <si>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</si>
  <si>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</si>
  <si>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</si>
  <si>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</si>
  <si>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</si>
  <si>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</si>
  <si>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</si>
  <si>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</si>
  <si>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</si>
  <si>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</si>
  <si>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</si>
  <si>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</si>
  <si>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</si>
  <si>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</si>
  <si>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</si>
  <si>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</si>
  <si>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</si>
  <si>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</si>
  <si>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</si>
  <si>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</si>
  <si>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</si>
  <si>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</si>
  <si>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</si>
  <si>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</si>
  <si>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</si>
  <si>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</si>
  <si>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</si>
  <si>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</si>
  <si>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</si>
  <si>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</si>
  <si>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</si>
  <si>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</si>
  <si>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</si>
  <si>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</si>
  <si>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</si>
  <si>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</si>
  <si>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</si>
  <si>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</si>
  <si>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</si>
  <si>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</si>
  <si>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</si>
  <si>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</si>
  <si>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</si>
  <si>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</si>
  <si>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</si>
  <si>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</si>
  <si>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</si>
  <si>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</si>
  <si>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</si>
  <si>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</si>
  <si>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</si>
  <si>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</si>
  <si>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</si>
  <si>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</si>
  <si>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</si>
  <si>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</si>
  <si>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</si>
  <si>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</si>
  <si>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</si>
  <si>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</si>
  <si>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</si>
  <si>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</si>
  <si>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</si>
  <si>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</si>
  <si>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</si>
  <si>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</si>
  <si>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</si>
  <si>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</si>
  <si>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</si>
  <si>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</si>
  <si>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</si>
  <si>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</si>
  <si>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</si>
  <si>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</si>
  <si>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</si>
  <si>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</si>
  <si>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</si>
  <si>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</si>
  <si>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</si>
  <si>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</si>
  <si>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</si>
  <si>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</si>
  <si>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</si>
  <si>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</si>
  <si>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</si>
  <si>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</si>
  <si>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</si>
  <si>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</si>
  <si>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</si>
  <si>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</si>
  <si>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</si>
  <si>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</si>
  <si>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</si>
  <si>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</si>
  <si>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</si>
  <si>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</si>
  <si>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</si>
  <si>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</si>
  <si>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</si>
  <si>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</si>
  <si>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</si>
  <si>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</si>
  <si>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</si>
  <si>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</si>
  <si>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</si>
  <si>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</si>
  <si>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</si>
  <si>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</si>
  <si>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</si>
  <si>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</si>
  <si>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</si>
  <si>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</si>
  <si>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</si>
  <si>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</si>
  <si>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</si>
  <si>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</si>
  <si>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</si>
  <si>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</si>
  <si>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</si>
  <si>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</si>
  <si>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</si>
  <si>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</si>
  <si>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</si>
  <si>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</si>
  <si>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</si>
  <si>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</si>
  <si>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</si>
  <si>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</si>
  <si>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</si>
  <si>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</si>
  <si>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</si>
  <si>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</si>
  <si>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</si>
  <si>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</si>
  <si>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</si>
  <si>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</si>
  <si>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</si>
  <si>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</si>
  <si>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</si>
  <si>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</si>
  <si>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</si>
  <si>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</si>
  <si>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</si>
  <si>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</si>
  <si>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</si>
  <si>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</si>
  <si>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</si>
  <si>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</si>
  <si>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</si>
  <si>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</si>
  <si>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</si>
  <si>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</si>
  <si>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</si>
  <si>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</si>
  <si>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</si>
  <si>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</si>
  <si>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</si>
  <si>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</si>
  <si>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</si>
  <si>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</si>
  <si>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</si>
  <si>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</si>
  <si>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</si>
  <si>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</si>
  <si>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</si>
  <si>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</si>
  <si>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</si>
  <si>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</si>
  <si>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</si>
  <si>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</si>
  <si>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</si>
  <si>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</si>
  <si>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</si>
  <si>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</si>
  <si>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</si>
  <si>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</si>
  <si>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</si>
  <si>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</si>
  <si>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</si>
  <si>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</si>
  <si>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</si>
  <si>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</si>
  <si>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</si>
  <si>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</si>
  <si>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</si>
  <si>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</si>
  <si>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</si>
  <si>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</si>
  <si>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</si>
  <si>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</si>
  <si>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</si>
  <si>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</si>
  <si>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</si>
  <si>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</si>
  <si>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</si>
  <si>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</si>
  <si>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</si>
  <si>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</si>
  <si>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</si>
  <si>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</si>
  <si>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</si>
  <si>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</si>
  <si>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</si>
  <si>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</si>
  <si>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</si>
  <si>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</si>
  <si>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</si>
  <si>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</si>
  <si>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</si>
  <si>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</si>
  <si>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</si>
  <si>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</si>
  <si>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</si>
  <si>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</si>
  <si>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</si>
  <si>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</si>
  <si>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</si>
  <si>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</si>
  <si>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</si>
  <si>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</si>
  <si>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</si>
  <si>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</si>
  <si>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</si>
  <si>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</si>
  <si>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</si>
  <si>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</si>
  <si>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</si>
  <si>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</si>
  <si>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</si>
  <si>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</si>
  <si>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</si>
  <si>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</si>
  <si>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</si>
  <si>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</si>
  <si>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</si>
  <si>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</si>
  <si>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</si>
  <si>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</si>
  <si>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</si>
  <si>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</si>
  <si>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</si>
  <si>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</si>
  <si>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</si>
  <si>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</si>
  <si>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</si>
  <si>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</si>
  <si>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</si>
  <si>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</si>
  <si>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</si>
  <si>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</si>
  <si>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</si>
  <si>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</si>
  <si>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</si>
  <si>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</si>
  <si>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</si>
  <si>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</si>
  <si>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</si>
  <si>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</si>
  <si>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</si>
  <si>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</si>
  <si>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</si>
  <si>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</si>
  <si>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</si>
  <si>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</si>
  <si>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</si>
  <si>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</si>
  <si>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</si>
  <si>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</si>
  <si>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</si>
  <si>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</si>
  <si>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</si>
  <si>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</si>
  <si>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</si>
  <si>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</si>
  <si>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</si>
  <si>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</si>
  <si>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</si>
  <si>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</si>
  <si>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</si>
  <si>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</si>
  <si>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</si>
  <si>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</si>
  <si>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</si>
  <si>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</si>
  <si>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</si>
  <si>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</si>
  <si>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</si>
  <si>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</si>
  <si>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</si>
  <si>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</si>
  <si>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</si>
  <si>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</si>
  <si>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</si>
  <si>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</si>
  <si>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</si>
  <si>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</si>
  <si>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</si>
  <si>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</si>
  <si>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</si>
  <si>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</si>
  <si>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</si>
  <si>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</si>
  <si>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</si>
  <si>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</si>
  <si>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</si>
  <si>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</si>
  <si>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</si>
  <si>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</si>
  <si>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</si>
  <si>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</si>
  <si>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</si>
  <si>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</si>
  <si>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</si>
  <si>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</si>
  <si>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</si>
  <si>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</si>
  <si>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</si>
  <si>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</si>
  <si>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</si>
  <si>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</si>
  <si>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</si>
  <si>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</si>
  <si>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</si>
  <si>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</si>
  <si>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</si>
  <si>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</si>
  <si>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</si>
  <si>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</si>
  <si>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</si>
  <si>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</si>
  <si>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</si>
  <si>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</si>
  <si>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</si>
  <si>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</si>
  <si>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</si>
  <si>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</si>
  <si>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</si>
  <si>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</si>
  <si>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</si>
  <si>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</si>
  <si>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</si>
  <si>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</si>
  <si>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</si>
  <si>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</si>
  <si>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</si>
  <si>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</si>
  <si>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</si>
  <si>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</si>
  <si>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</si>
  <si>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</si>
  <si>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</si>
  <si>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</si>
  <si>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</si>
  <si>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</si>
  <si>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</si>
  <si>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</si>
  <si>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</si>
  <si>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</si>
  <si>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</si>
  <si>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</si>
  <si>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</si>
  <si>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</si>
  <si>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</si>
  <si>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</si>
  <si>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</si>
  <si>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</si>
  <si>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</si>
  <si>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</si>
  <si>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</si>
  <si>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</si>
  <si>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</si>
  <si>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</si>
  <si>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</si>
  <si>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</si>
  <si>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</si>
  <si>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</si>
  <si>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</si>
  <si>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</si>
  <si>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</si>
  <si>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</si>
  <si>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</si>
  <si>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</si>
  <si>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</si>
  <si>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</si>
  <si>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</si>
  <si>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</si>
  <si>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</si>
  <si>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</si>
  <si>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</si>
  <si>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</si>
  <si>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</si>
  <si>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</si>
  <si>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</si>
  <si>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</si>
  <si>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</si>
  <si>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</si>
  <si>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</si>
  <si>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</si>
  <si>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</si>
  <si>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</si>
  <si>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</si>
  <si>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</si>
  <si>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</si>
  <si>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</si>
  <si>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</si>
  <si>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</si>
  <si>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</si>
  <si>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</si>
  <si>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</si>
  <si>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</si>
  <si>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</si>
  <si>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</si>
  <si>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</si>
  <si>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</si>
  <si>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</si>
  <si>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</si>
  <si>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</si>
  <si>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</si>
  <si>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</si>
  <si>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</si>
  <si>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</si>
  <si>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</si>
  <si>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</si>
  <si>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</si>
  <si>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</si>
  <si>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</si>
  <si>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</si>
  <si>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</si>
  <si>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</si>
  <si>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</si>
  <si>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</si>
  <si>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</si>
  <si>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</si>
  <si>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</si>
  <si>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</si>
  <si>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</si>
  <si>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</si>
  <si>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</si>
  <si>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</si>
  <si>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</si>
  <si>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</si>
  <si>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</si>
  <si>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</si>
  <si>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</si>
  <si>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</si>
  <si>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</si>
  <si>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</si>
  <si>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</si>
  <si>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</si>
  <si>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</si>
  <si>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</si>
  <si>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</si>
  <si>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</si>
  <si>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</si>
  <si>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</si>
  <si>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</si>
  <si>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</si>
  <si>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</si>
  <si>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</si>
  <si>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</si>
  <si>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</si>
  <si>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</si>
  <si>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</si>
  <si>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</si>
  <si>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</si>
  <si>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</si>
  <si>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</si>
  <si>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</si>
  <si>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</si>
  <si>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</si>
  <si>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</si>
  <si>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</si>
  <si>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</si>
  <si>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</si>
  <si>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</si>
  <si>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</si>
  <si>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</si>
  <si>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</si>
  <si>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</si>
  <si>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</si>
  <si>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</si>
  <si>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</si>
  <si>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</si>
  <si>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</si>
  <si>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</si>
  <si>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</si>
  <si>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</si>
  <si>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</si>
  <si>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</si>
  <si>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</si>
  <si>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</si>
  <si>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</si>
  <si>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</si>
  <si>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</si>
  <si>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</si>
  <si>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</si>
  <si>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</si>
  <si>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</si>
  <si>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</si>
  <si>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</si>
  <si>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</si>
  <si>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</si>
  <si>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</si>
  <si>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</si>
  <si>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</si>
  <si>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</si>
  <si>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</si>
  <si>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</si>
  <si>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</si>
  <si>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</si>
  <si>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</si>
  <si>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</si>
  <si>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</si>
  <si>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</si>
  <si>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</si>
  <si>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</si>
  <si>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</si>
  <si>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</si>
  <si>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</si>
  <si>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</si>
  <si>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</si>
  <si>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</si>
  <si>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</si>
  <si>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</si>
  <si>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</si>
  <si>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</si>
  <si>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</si>
  <si>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</si>
  <si>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</si>
  <si>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</si>
  <si>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</si>
  <si>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</si>
  <si>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</si>
  <si>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</si>
  <si>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</si>
  <si>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</si>
  <si>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</si>
  <si>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</si>
  <si>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</si>
  <si>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</si>
  <si>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</si>
  <si>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</si>
  <si>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</si>
  <si>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</si>
  <si>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</si>
  <si>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</si>
  <si>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</si>
  <si>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</si>
  <si>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</si>
  <si>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</si>
  <si>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</si>
  <si>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</si>
  <si>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</si>
  <si>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</si>
  <si>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</si>
  <si>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</si>
  <si>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</si>
  <si>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</si>
  <si>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</si>
  <si>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</si>
  <si>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</si>
  <si>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</si>
  <si>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</si>
  <si>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</si>
  <si>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</si>
  <si>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</si>
  <si>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</si>
  <si>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</si>
  <si>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</si>
  <si>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</si>
  <si>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</si>
  <si>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</si>
  <si>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</si>
  <si>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</si>
  <si>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</si>
  <si>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</si>
  <si>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</si>
  <si>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</si>
  <si>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</si>
  <si>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</si>
  <si>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</si>
  <si>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</si>
  <si>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</si>
  <si>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</si>
  <si>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</si>
  <si>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</si>
  <si>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</si>
  <si>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</si>
  <si>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</si>
  <si>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</si>
  <si>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</si>
  <si>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</si>
  <si>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</si>
  <si>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</si>
  <si>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</si>
  <si>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</si>
  <si>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</si>
  <si>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</si>
  <si>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</si>
  <si>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</si>
  <si>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</si>
  <si>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</si>
  <si>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</si>
  <si>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</si>
  <si>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</si>
  <si>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</si>
  <si>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</si>
  <si>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</si>
  <si>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</si>
  <si>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</si>
  <si>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</si>
  <si>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</si>
  <si>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</si>
  <si>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</si>
  <si>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</si>
  <si>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</si>
  <si>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</si>
  <si>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</si>
  <si>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</si>
  <si>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</si>
  <si>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</si>
  <si>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</si>
  <si>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</si>
  <si>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</si>
  <si>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</si>
  <si>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</si>
  <si>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</si>
  <si>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</si>
  <si>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</si>
  <si>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</si>
  <si>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</si>
  <si>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</si>
  <si>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</si>
  <si>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</si>
  <si>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</si>
  <si>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</si>
  <si>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</si>
  <si>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</si>
  <si>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</si>
  <si>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</si>
  <si>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</si>
  <si>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</si>
  <si>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</si>
  <si>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</si>
  <si>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</si>
  <si>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</si>
  <si>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</si>
  <si>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</si>
  <si>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</si>
  <si>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</si>
  <si>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</si>
  <si>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</si>
  <si>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</si>
  <si>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</si>
  <si>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</si>
  <si>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</si>
  <si>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</si>
  <si>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</si>
  <si>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</si>
  <si>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</si>
  <si>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</si>
  <si>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</si>
  <si>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</si>
  <si>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</si>
  <si>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</si>
  <si>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</si>
  <si>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</si>
  <si>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</si>
  <si>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</si>
  <si>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</si>
  <si>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</si>
  <si>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</si>
  <si>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</si>
  <si>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</si>
  <si>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</si>
  <si>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</si>
  <si>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</si>
  <si>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</si>
  <si>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</si>
  <si>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</si>
  <si>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</si>
  <si>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</si>
  <si>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</si>
  <si>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</si>
  <si>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</si>
  <si>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</si>
  <si>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</si>
  <si>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</si>
  <si>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</si>
  <si>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</si>
  <si>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</si>
  <si>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</si>
  <si>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</si>
  <si>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</si>
  <si>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</si>
  <si>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</si>
  <si>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</si>
  <si>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</si>
  <si>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</si>
  <si>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</si>
  <si>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</si>
  <si>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</si>
  <si>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</si>
  <si>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</si>
  <si>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</si>
  <si>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</si>
  <si>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</si>
  <si>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</si>
  <si>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</si>
  <si>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</si>
  <si>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</si>
  <si>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</si>
  <si>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</si>
  <si>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</si>
  <si>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</si>
  <si>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</si>
  <si>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</si>
  <si>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</si>
  <si>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</si>
  <si>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</si>
  <si>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</si>
  <si>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</si>
  <si>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</si>
  <si>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</si>
  <si>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</si>
  <si>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</si>
  <si>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</si>
  <si>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</si>
  <si>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</si>
  <si>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</si>
  <si>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</si>
  <si>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</si>
  <si>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</si>
  <si>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</si>
  <si>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</si>
  <si>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</si>
  <si>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</si>
  <si>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</si>
  <si>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</si>
  <si>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</si>
  <si>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</si>
  <si>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</si>
  <si>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</si>
  <si>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</si>
  <si>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</si>
  <si>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</si>
  <si>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</si>
  <si>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</si>
  <si>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</si>
  <si>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</si>
  <si>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</si>
  <si>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</si>
  <si>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</si>
  <si>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</si>
  <si>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</si>
  <si>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</si>
  <si>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</si>
  <si>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</si>
  <si>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</si>
  <si>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</si>
  <si>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</si>
  <si>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</si>
  <si>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</si>
  <si>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</si>
  <si>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</si>
  <si>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</si>
  <si>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</si>
  <si>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</si>
  <si>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</si>
  <si>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</si>
  <si>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</si>
  <si>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</si>
  <si>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</si>
  <si>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</si>
  <si>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</si>
  <si>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</si>
  <si>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</si>
  <si>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</si>
  <si>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</si>
  <si>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</si>
  <si>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</si>
  <si>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</si>
  <si>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</si>
  <si>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</si>
  <si>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</si>
  <si>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</si>
  <si>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</si>
  <si>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</si>
  <si>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</si>
  <si>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</si>
  <si>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</si>
  <si>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</si>
  <si>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</si>
  <si>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</si>
  <si>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</si>
  <si>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</si>
  <si>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</si>
  <si>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</si>
  <si>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</si>
  <si>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</si>
  <si>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</si>
  <si>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</si>
  <si>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</si>
  <si>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</si>
  <si>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</si>
  <si>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</si>
  <si>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</si>
  <si>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</si>
  <si>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</si>
  <si>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</si>
  <si>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</si>
  <si>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</si>
  <si>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</si>
  <si>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</si>
  <si>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</si>
  <si>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</si>
  <si>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</si>
  <si>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</si>
  <si>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</si>
  <si>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</si>
  <si>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</si>
  <si>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</si>
  <si>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</si>
  <si>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</si>
  <si>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</si>
  <si>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</si>
  <si>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</si>
  <si>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</si>
  <si>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</si>
  <si>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</si>
  <si>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</si>
  <si>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</si>
  <si>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</si>
  <si>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</si>
  <si>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</si>
  <si>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</si>
  <si>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</si>
  <si>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</si>
  <si>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</si>
  <si>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</si>
  <si>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</si>
  <si>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</si>
  <si>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</si>
  <si>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</si>
  <si>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</si>
  <si>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</si>
  <si>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</si>
  <si>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</si>
  <si>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</si>
  <si>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</si>
  <si>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</si>
  <si>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</si>
  <si>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</si>
  <si>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</si>
  <si>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</si>
  <si>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</si>
  <si>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</si>
  <si>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</si>
  <si>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</si>
  <si>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</si>
  <si>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</si>
  <si>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</si>
  <si>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</si>
  <si>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</si>
  <si>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</si>
  <si>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</si>
  <si>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</si>
  <si>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</si>
  <si>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</si>
  <si>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</si>
  <si>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</si>
  <si>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</si>
  <si>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</si>
  <si>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</si>
  <si>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</si>
  <si>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</si>
  <si>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</si>
  <si>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</si>
  <si>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</si>
  <si>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</si>
  <si>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</si>
  <si>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</si>
  <si>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</si>
  <si>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</si>
  <si>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</si>
  <si>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</si>
  <si>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</si>
  <si>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</si>
  <si>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</si>
  <si>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</si>
  <si>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</si>
  <si>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</si>
  <si>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</si>
  <si>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</si>
  <si>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</si>
  <si>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</si>
  <si>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</si>
  <si>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</si>
  <si>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</si>
  <si>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</si>
  <si>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</si>
  <si>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</si>
  <si>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</si>
  <si>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</si>
  <si>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</si>
  <si>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</si>
  <si>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</si>
  <si>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</si>
  <si>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</si>
  <si>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</si>
  <si>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</si>
  <si>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</si>
  <si>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</si>
  <si>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</si>
  <si>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</si>
  <si>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</si>
  <si>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</si>
  <si>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</si>
  <si>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</si>
  <si>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</si>
  <si>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</si>
  <si>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</si>
  <si>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</si>
  <si>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</si>
  <si>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</si>
  <si>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</si>
  <si>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</si>
  <si>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</si>
  <si>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</si>
  <si>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</si>
  <si>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</si>
  <si>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</si>
  <si>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</si>
  <si>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</si>
  <si>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</si>
  <si>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</si>
  <si>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</si>
  <si>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</si>
  <si>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</si>
  <si>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</si>
  <si>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</si>
  <si>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</si>
  <si>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</si>
  <si>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</si>
  <si>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</si>
  <si>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</si>
  <si>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</si>
  <si>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</si>
  <si>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</si>
  <si>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</si>
  <si>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</si>
  <si>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</si>
  <si>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</si>
  <si>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</si>
  <si>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</si>
  <si>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</si>
  <si>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</si>
  <si>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</si>
  <si>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</si>
  <si>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</si>
  <si>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</si>
  <si>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</si>
  <si>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</si>
  <si>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</si>
  <si>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</si>
  <si>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</si>
  <si>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</si>
  <si>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</si>
  <si>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</si>
  <si>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</si>
  <si>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</si>
  <si>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</si>
  <si>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</si>
  <si>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</si>
  <si>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</si>
  <si>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</si>
  <si>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</si>
  <si>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</si>
  <si>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</si>
  <si>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</si>
  <si>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</si>
  <si>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</si>
  <si>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</si>
  <si>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</si>
  <si>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</si>
  <si>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</si>
  <si>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</si>
  <si>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</si>
  <si>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</si>
  <si>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</si>
  <si>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</si>
  <si>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</si>
  <si>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</si>
  <si>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</si>
  <si>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</si>
  <si>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</si>
  <si>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</si>
  <si>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</si>
  <si>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</si>
  <si>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</si>
  <si>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</si>
  <si>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</si>
  <si>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</si>
  <si>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</si>
  <si>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</si>
  <si>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</si>
  <si>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</si>
  <si>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</si>
  <si>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</si>
  <si>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</si>
  <si>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</si>
  <si>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</si>
  <si>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</si>
  <si>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</si>
  <si>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</si>
  <si>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</si>
  <si>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</si>
  <si>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</si>
  <si>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</si>
  <si>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</si>
  <si>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</si>
  <si>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</si>
  <si>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</si>
  <si>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</si>
  <si>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</si>
  <si>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</si>
  <si>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</si>
  <si>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</si>
  <si>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</si>
  <si>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</si>
  <si>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</si>
  <si>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</si>
  <si>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</si>
  <si>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</si>
  <si>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</si>
  <si>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</si>
  <si>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</si>
  <si>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</si>
  <si>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</si>
  <si>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</si>
  <si>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</si>
  <si>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</si>
  <si>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</si>
  <si>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</si>
  <si>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</si>
  <si>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</si>
  <si>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</si>
  <si>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</si>
  <si>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</si>
  <si>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</si>
  <si>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</si>
  <si>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</si>
  <si>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</si>
  <si>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</si>
  <si>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</si>
  <si>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</si>
  <si>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</si>
  <si>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</si>
  <si>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</si>
  <si>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</si>
  <si>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</si>
  <si>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</si>
  <si>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</si>
  <si>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</si>
  <si>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</si>
  <si>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</si>
  <si>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</si>
  <si>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</si>
  <si>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</si>
  <si>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</si>
  <si>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</si>
  <si>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</si>
  <si>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</si>
  <si>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</si>
  <si>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</si>
  <si>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</si>
  <si>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</si>
  <si>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</si>
  <si>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</si>
  <si>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</si>
  <si>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</si>
  <si>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</si>
  <si>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</si>
  <si>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</si>
  <si>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</si>
  <si>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</si>
  <si>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</si>
  <si>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</si>
  <si>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</si>
  <si>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</si>
  <si>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</si>
  <si>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</si>
  <si>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</si>
  <si>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</si>
  <si>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</si>
  <si>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</si>
  <si>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</si>
  <si>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</si>
  <si>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</si>
  <si>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</si>
  <si>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</si>
  <si>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</si>
  <si>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</si>
  <si>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</si>
  <si>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</si>
  <si>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</si>
  <si>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</si>
  <si>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</si>
  <si>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</si>
  <si>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</si>
  <si>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</si>
  <si>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</si>
  <si>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</si>
  <si>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</si>
  <si>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</si>
  <si>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</si>
  <si>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</si>
  <si>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</si>
  <si>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</si>
  <si>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</si>
  <si>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</si>
  <si>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</si>
  <si>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</si>
  <si>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</si>
  <si>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</si>
  <si>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</si>
  <si>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</si>
  <si>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</si>
  <si>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</si>
  <si>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</si>
  <si>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</si>
  <si>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</si>
  <si>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</si>
  <si>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</si>
  <si>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</si>
  <si>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</si>
  <si>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</si>
  <si>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</si>
  <si>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</si>
  <si>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</si>
  <si>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</si>
  <si>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</si>
  <si>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</si>
  <si>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</si>
  <si>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</si>
  <si>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</si>
  <si>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</si>
  <si>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</si>
  <si>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</si>
  <si>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</si>
  <si>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</si>
  <si>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</si>
  <si>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</si>
  <si>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</si>
  <si>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</si>
  <si>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</si>
  <si>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</si>
  <si>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</si>
  <si>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</si>
  <si>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</si>
  <si>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</si>
  <si>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</si>
  <si>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</si>
  <si>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</si>
  <si>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</si>
  <si>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</si>
  <si>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</si>
  <si>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</si>
  <si>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</si>
  <si>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</si>
  <si>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</si>
  <si>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</si>
  <si>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</si>
  <si>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</si>
  <si>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</si>
  <si>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</si>
  <si>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</si>
  <si>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</si>
  <si>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</si>
  <si>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</si>
  <si>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</si>
  <si>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</si>
  <si>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</si>
  <si>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</si>
  <si>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</si>
  <si>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</si>
  <si>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</si>
  <si>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</si>
  <si>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</si>
  <si>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</si>
  <si>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</si>
  <si>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</si>
  <si>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</si>
  <si>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</si>
  <si>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</si>
  <si>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</si>
  <si>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</si>
  <si>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</si>
  <si>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</si>
  <si>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</si>
  <si>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</si>
  <si>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</si>
  <si>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</si>
  <si>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</si>
  <si>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</si>
  <si>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</si>
  <si>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</si>
  <si>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</si>
  <si>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</si>
  <si>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</si>
  <si>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</si>
  <si>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</si>
  <si>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</si>
  <si>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</si>
  <si>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</si>
  <si>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</si>
  <si>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</si>
  <si>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</si>
  <si>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</si>
  <si>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</si>
  <si>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</si>
  <si>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</si>
  <si>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</si>
  <si>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</si>
  <si>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</si>
  <si>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</si>
  <si>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</si>
  <si>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</si>
  <si>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</si>
  <si>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</si>
  <si>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</si>
  <si>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</si>
  <si>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</si>
  <si>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</si>
  <si>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</si>
  <si>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</si>
  <si>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</si>
  <si>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</si>
  <si>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</si>
  <si>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</si>
  <si>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</si>
  <si>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</si>
  <si>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</si>
  <si>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</si>
  <si>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</si>
  <si>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</si>
  <si>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</si>
  <si>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</si>
  <si>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</si>
  <si>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</si>
  <si>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</si>
  <si>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</si>
  <si>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</si>
  <si>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</si>
  <si>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</si>
  <si>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</si>
  <si>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</si>
  <si>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</si>
  <si>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</si>
  <si>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</si>
  <si>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</si>
  <si>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</si>
  <si>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</si>
  <si>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</si>
  <si>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</si>
  <si>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</si>
  <si>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</si>
  <si>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</si>
  <si>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</si>
  <si>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</si>
  <si>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</si>
  <si>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</si>
  <si>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</si>
  <si>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</si>
  <si>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</si>
  <si>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</si>
  <si>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</si>
  <si>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</si>
  <si>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</si>
  <si>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</si>
  <si>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</si>
  <si>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</si>
  <si>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</si>
  <si>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</si>
  <si>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</si>
  <si>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</si>
  <si>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</si>
  <si>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</si>
  <si>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</si>
  <si>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</si>
  <si>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</si>
  <si>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</si>
  <si>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</si>
  <si>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</si>
  <si>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</si>
  <si>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</si>
  <si>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</si>
  <si>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</si>
  <si>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</si>
  <si>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</si>
  <si>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</si>
  <si>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</si>
  <si>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</si>
  <si>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</si>
  <si>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</si>
  <si>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</si>
  <si>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</si>
  <si>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</si>
  <si>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</si>
  <si>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</si>
  <si>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</si>
  <si>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</si>
  <si>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</si>
  <si>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</si>
  <si>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</si>
  <si>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</si>
  <si>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</si>
  <si>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</si>
  <si>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</si>
  <si>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</si>
  <si>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</si>
  <si>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</si>
  <si>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</si>
  <si>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</si>
  <si>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</si>
  <si>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</si>
  <si>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</si>
  <si>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</si>
  <si>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</si>
  <si>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</si>
  <si>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</si>
  <si>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</si>
  <si>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</si>
  <si>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</si>
  <si>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</si>
  <si>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</si>
  <si>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</si>
  <si>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</si>
  <si>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</si>
  <si>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</si>
  <si>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</si>
  <si>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</si>
  <si>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</si>
  <si>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</si>
  <si>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</si>
  <si>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</si>
  <si>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</si>
  <si>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</si>
  <si>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</si>
  <si>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</si>
  <si>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</si>
  <si>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</si>
  <si>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</si>
  <si>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</si>
  <si>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</si>
  <si>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</si>
  <si>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</si>
  <si>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</si>
  <si>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</si>
  <si>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</si>
  <si>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</si>
  <si>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</si>
  <si>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</si>
  <si>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</si>
  <si>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</si>
  <si>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</si>
  <si>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</si>
  <si>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</si>
  <si>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</si>
  <si>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</si>
  <si>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</si>
  <si>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</si>
  <si>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</si>
  <si>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</si>
  <si>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</si>
  <si>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</si>
  <si>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</si>
  <si>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</si>
  <si>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</si>
  <si>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</si>
  <si>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</si>
  <si>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</si>
  <si>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</si>
  <si>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</si>
  <si>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</si>
  <si>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</si>
  <si>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</si>
  <si>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</si>
  <si>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</si>
  <si>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</si>
  <si>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</si>
  <si>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</si>
  <si>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</si>
  <si>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</si>
  <si>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</si>
  <si>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</si>
  <si>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</si>
  <si>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</si>
  <si>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</si>
  <si>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</si>
  <si>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</si>
  <si>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</si>
  <si>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</si>
  <si>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</si>
  <si>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</si>
  <si>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</si>
  <si>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</si>
  <si>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</si>
  <si>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</si>
  <si>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</si>
  <si>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</si>
  <si>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</si>
  <si>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</si>
  <si>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</si>
  <si>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</si>
  <si>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</si>
  <si>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</si>
  <si>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</si>
  <si>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</si>
  <si>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</si>
  <si>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</si>
  <si>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</si>
  <si>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</si>
  <si>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</si>
  <si>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</si>
  <si>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</si>
  <si>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</si>
  <si>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</si>
  <si>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</si>
  <si>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</si>
  <si>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</si>
  <si>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</si>
  <si>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</si>
  <si>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</si>
  <si>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</si>
  <si>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</si>
  <si>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</si>
  <si>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</si>
  <si>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</si>
  <si>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</si>
  <si>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</si>
  <si>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</si>
  <si>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</si>
  <si>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</si>
  <si>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</si>
  <si>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</si>
  <si>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</si>
  <si>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</si>
  <si>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</si>
  <si>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</si>
  <si>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</si>
  <si>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</si>
  <si>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</si>
  <si>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</si>
  <si>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</si>
  <si>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</si>
  <si>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</si>
  <si>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</si>
  <si>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</si>
  <si>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</si>
  <si>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</si>
  <si>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</si>
  <si>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</si>
  <si>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</si>
  <si>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</si>
  <si>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</si>
  <si>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</si>
  <si>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</si>
  <si>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</si>
  <si>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</si>
  <si>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</si>
  <si>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</si>
  <si>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</si>
  <si>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</si>
  <si>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</si>
  <si>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</si>
  <si>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</si>
  <si>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</si>
  <si>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</si>
  <si>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</si>
  <si>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</si>
  <si>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</si>
  <si>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</si>
  <si>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</si>
  <si>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</si>
  <si>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</si>
  <si>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</si>
  <si>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</si>
  <si>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</si>
  <si>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</si>
  <si>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</si>
  <si>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</si>
  <si>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</si>
  <si>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</si>
  <si>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</si>
  <si>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</si>
  <si>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</si>
  <si>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</si>
  <si>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</si>
  <si>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</si>
  <si>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</si>
  <si>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</si>
  <si>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</si>
  <si>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</si>
  <si>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</si>
  <si>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</si>
  <si>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</si>
  <si>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</si>
  <si>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</si>
  <si>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</si>
  <si>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</si>
  <si>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</si>
  <si>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</si>
  <si>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</si>
  <si>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</si>
  <si>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</si>
  <si>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</si>
  <si>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</si>
  <si>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</si>
  <si>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</si>
  <si>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</si>
  <si>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</si>
  <si>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</si>
  <si>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</si>
  <si>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</si>
  <si>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</si>
  <si>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</si>
  <si>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</si>
  <si>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</si>
  <si>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</si>
  <si>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</si>
  <si>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</si>
  <si>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</si>
  <si>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</si>
  <si>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</si>
  <si>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</si>
  <si>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</si>
  <si>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</si>
  <si>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</si>
  <si>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</si>
  <si>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</si>
  <si>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</si>
  <si>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</si>
  <si>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</si>
  <si>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</si>
  <si>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</si>
  <si>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</si>
  <si>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</si>
  <si>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</si>
  <si>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</si>
  <si>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</si>
  <si>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</si>
  <si>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</si>
  <si>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</si>
  <si>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</si>
  <si>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</si>
  <si>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</si>
  <si>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</si>
  <si>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</si>
  <si>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</si>
  <si>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</si>
  <si>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</si>
  <si>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</si>
  <si>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</si>
  <si>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</si>
  <si>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</si>
  <si>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</si>
  <si>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</si>
  <si>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</si>
  <si>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</si>
  <si>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</si>
  <si>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</si>
  <si>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</si>
  <si>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</si>
  <si>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</si>
  <si>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</si>
  <si>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</si>
  <si>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</si>
  <si>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</si>
  <si>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</si>
  <si>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</si>
  <si>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</si>
  <si>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</si>
  <si>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</si>
  <si>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</si>
  <si>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</si>
  <si>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</si>
  <si>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</si>
  <si>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</si>
  <si>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</si>
  <si>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</si>
  <si>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</si>
  <si>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</si>
  <si>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</si>
  <si>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</si>
  <si>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</si>
  <si>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</si>
  <si>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</si>
  <si>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</si>
  <si>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</si>
  <si>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</si>
  <si>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</si>
  <si>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</si>
  <si>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</si>
  <si>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</si>
  <si>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</si>
  <si>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</si>
  <si>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</si>
  <si>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</si>
  <si>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</si>
  <si>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</si>
  <si>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</si>
  <si>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</si>
  <si>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</si>
  <si>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</si>
  <si>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</si>
  <si>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</si>
  <si>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</si>
  <si>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</si>
  <si>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</si>
  <si>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</si>
  <si>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</si>
  <si>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</si>
  <si>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</si>
  <si>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</si>
  <si>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</si>
  <si>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</si>
  <si>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</si>
  <si>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</si>
  <si>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</si>
  <si>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</si>
  <si>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</si>
  <si>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</si>
  <si>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</si>
  <si>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</si>
  <si>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</si>
  <si>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</si>
  <si>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</si>
  <si>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</si>
  <si>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</si>
  <si>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</si>
  <si>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</si>
  <si>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</si>
  <si>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</si>
  <si>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</si>
  <si>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</si>
  <si>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</si>
  <si>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</si>
  <si>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</si>
  <si>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</si>
  <si>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</si>
  <si>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</si>
  <si>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</si>
  <si>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</si>
  <si>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</si>
  <si>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</si>
  <si>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</si>
  <si>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</si>
  <si>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</si>
  <si>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</si>
  <si>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</si>
  <si>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</si>
  <si>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</si>
  <si>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</si>
  <si>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</si>
  <si>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</si>
  <si>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</si>
  <si>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</si>
  <si>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</si>
  <si>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</si>
  <si>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</si>
  <si>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</si>
  <si>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</si>
  <si>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</si>
  <si>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</si>
  <si>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</si>
  <si>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</si>
  <si>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</si>
  <si>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</si>
  <si>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</si>
  <si>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</si>
  <si>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</si>
  <si>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</si>
  <si>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</si>
  <si>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</si>
  <si>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</si>
  <si>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</si>
  <si>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</si>
  <si>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</si>
  <si>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</si>
  <si>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</si>
  <si>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</si>
  <si>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</si>
  <si>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</si>
  <si>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</si>
  <si>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</si>
  <si>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</si>
  <si>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</si>
  <si>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</si>
  <si>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</si>
  <si>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</si>
  <si>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</si>
  <si>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</si>
  <si>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</si>
  <si>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</si>
  <si>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</si>
  <si>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</si>
  <si>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</si>
  <si>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</si>
  <si>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</si>
  <si>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</si>
  <si>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</si>
  <si>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</si>
  <si>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</si>
  <si>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</si>
  <si>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</si>
  <si>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</si>
  <si>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</si>
  <si>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</si>
  <si>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</si>
  <si>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</si>
  <si>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</si>
  <si>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</si>
  <si>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</si>
  <si>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</si>
  <si>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</si>
  <si>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</si>
  <si>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</si>
  <si>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</si>
  <si>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</si>
  <si>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</si>
  <si>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</si>
  <si>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</si>
  <si>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</si>
  <si>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</si>
  <si>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</si>
  <si>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</si>
  <si>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</si>
  <si>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</si>
  <si>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</si>
  <si>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</si>
  <si>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</si>
  <si>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</si>
  <si>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</si>
  <si>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</si>
  <si>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</si>
  <si>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</si>
  <si>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</si>
  <si>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</si>
  <si>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</si>
  <si>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</si>
  <si>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</si>
  <si>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</si>
  <si>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</si>
  <si>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</si>
  <si>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</si>
  <si>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</si>
  <si>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</si>
  <si>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</si>
  <si>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</si>
  <si>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</si>
  <si>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</si>
  <si>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</si>
  <si>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</si>
  <si>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</si>
  <si>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</si>
  <si>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</si>
  <si>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</si>
  <si>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</si>
  <si>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</si>
  <si>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</si>
  <si>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</si>
  <si>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</si>
  <si>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</si>
  <si>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</si>
  <si>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</si>
  <si>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</si>
  <si>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</si>
  <si>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</si>
  <si>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</si>
  <si>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</si>
  <si>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</si>
  <si>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</si>
  <si>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</si>
  <si>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</si>
  <si>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</si>
  <si>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</si>
  <si>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</si>
  <si>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</si>
  <si>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</si>
  <si>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</si>
  <si>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</si>
  <si>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</si>
  <si>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</si>
  <si>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</si>
  <si>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</si>
  <si>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</si>
  <si>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</si>
  <si>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</si>
  <si>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</si>
  <si>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</si>
  <si>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</si>
  <si>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</si>
  <si>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</si>
  <si>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</si>
  <si>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</si>
  <si>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</si>
  <si>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</si>
  <si>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</si>
  <si>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</si>
  <si>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</si>
  <si>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</si>
  <si>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</si>
  <si>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</si>
  <si>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</si>
  <si>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</si>
  <si>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</si>
  <si>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</si>
  <si>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</si>
  <si>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</si>
  <si>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</si>
  <si>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</si>
  <si>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</si>
  <si>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</si>
  <si>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</si>
  <si>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</si>
  <si>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</si>
  <si>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</si>
  <si>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</si>
  <si>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</si>
  <si>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</si>
  <si>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</si>
  <si>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</si>
  <si>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</si>
  <si>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</si>
  <si>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</si>
  <si>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</si>
  <si>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</si>
  <si>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</si>
  <si>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</si>
  <si>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</si>
  <si>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</si>
  <si>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</si>
  <si>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</si>
  <si>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</si>
  <si>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</si>
  <si>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</si>
  <si>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</si>
  <si>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</si>
  <si>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</si>
  <si>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</si>
  <si>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</si>
  <si>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</si>
  <si>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</si>
  <si>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</si>
  <si>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</si>
  <si>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</si>
  <si>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</si>
  <si>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</si>
  <si>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</si>
  <si>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</si>
  <si>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</si>
  <si>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</si>
  <si>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</si>
  <si>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</si>
  <si>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</si>
  <si>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</si>
  <si>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</si>
  <si>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</si>
  <si>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</si>
  <si>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</si>
  <si>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</si>
  <si>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</si>
  <si>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</si>
  <si>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</si>
  <si>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</si>
  <si>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</si>
  <si>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</si>
  <si>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</si>
  <si>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</si>
  <si>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</si>
  <si>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</si>
  <si>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</si>
  <si>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</si>
  <si>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</si>
  <si>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</si>
  <si>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</si>
  <si>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</si>
  <si>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</si>
  <si>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</si>
  <si>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</si>
  <si>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</si>
  <si>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</si>
  <si>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</si>
  <si>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</si>
  <si>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</si>
  <si>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</si>
  <si>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</si>
  <si>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</si>
  <si>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</si>
  <si>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</si>
  <si>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</si>
  <si>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</si>
  <si>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</si>
  <si>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</si>
  <si>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</si>
  <si>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</si>
  <si>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</si>
  <si>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</si>
  <si>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</si>
  <si>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</si>
  <si>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</si>
  <si>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</si>
  <si>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</si>
  <si>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</si>
  <si>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</si>
  <si>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</si>
  <si>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</si>
  <si>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</si>
  <si>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</si>
  <si>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</si>
  <si>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</si>
  <si>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</si>
  <si>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</si>
  <si>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</si>
  <si>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</si>
  <si>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</si>
  <si>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</si>
  <si>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</si>
  <si>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</si>
  <si>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</si>
  <si>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</si>
  <si>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</si>
  <si>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</si>
  <si>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</si>
  <si>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</si>
  <si>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</si>
  <si>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</si>
  <si>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</si>
  <si>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</si>
  <si>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</si>
  <si>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</si>
  <si>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</si>
  <si>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</si>
  <si>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</si>
  <si>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</si>
  <si>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</si>
  <si>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</si>
  <si>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</si>
  <si>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</si>
  <si>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</si>
  <si>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</si>
  <si>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</si>
  <si>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</si>
  <si>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</si>
  <si>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</si>
  <si>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</si>
  <si>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</si>
  <si>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</si>
  <si>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</si>
  <si>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</si>
  <si>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</si>
  <si>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</si>
  <si>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</si>
  <si>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</si>
  <si>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</si>
  <si>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</si>
  <si>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</si>
  <si>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</si>
  <si>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</si>
  <si>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</si>
  <si>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</si>
  <si>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</si>
  <si>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</si>
  <si>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</si>
  <si>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</si>
  <si>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</si>
  <si>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</si>
  <si>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</si>
  <si>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</si>
  <si>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</si>
  <si>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</si>
  <si>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</si>
  <si>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</si>
  <si>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</si>
  <si>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</si>
  <si>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</si>
  <si>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</si>
  <si>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</si>
  <si>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</si>
  <si>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</si>
  <si>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</si>
  <si>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</si>
  <si>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</si>
  <si>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</si>
  <si>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</si>
  <si>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</si>
  <si>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</si>
  <si>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</si>
  <si>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</si>
  <si>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</si>
  <si>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</si>
  <si>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</si>
  <si>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</si>
  <si>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</si>
  <si>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</si>
  <si>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</si>
  <si>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</si>
  <si>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</si>
  <si>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</si>
  <si>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</si>
  <si>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</si>
  <si>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</si>
  <si>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</si>
  <si>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</si>
  <si>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</si>
  <si>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</si>
  <si>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</si>
  <si>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</si>
  <si>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</si>
  <si>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</si>
  <si>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</si>
  <si>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</si>
  <si>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</si>
  <si>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</si>
  <si>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</si>
  <si>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</si>
  <si>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</si>
  <si>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</si>
  <si>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</si>
  <si>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</si>
  <si>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</si>
  <si>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</si>
  <si>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</si>
  <si>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</si>
  <si>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</si>
  <si>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</si>
  <si>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</si>
  <si>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</si>
  <si>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</si>
  <si>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</si>
  <si>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</si>
  <si>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</si>
  <si>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</si>
  <si>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</si>
  <si>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</si>
  <si>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</si>
  <si>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</si>
  <si>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</si>
  <si>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</si>
  <si>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</si>
  <si>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</si>
  <si>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</si>
  <si>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</si>
  <si>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</si>
  <si>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</si>
  <si>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</si>
  <si>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</si>
  <si>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</si>
  <si>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</si>
  <si>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</si>
  <si>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</si>
  <si>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</si>
  <si>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</si>
  <si>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</si>
  <si>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</si>
  <si>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</si>
  <si>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</si>
  <si>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</si>
  <si>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</si>
  <si>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</si>
  <si>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</si>
  <si>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</si>
  <si>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</si>
  <si>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</si>
  <si>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</si>
  <si>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</si>
  <si>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</si>
  <si>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</si>
  <si>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</si>
  <si>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</si>
  <si>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</si>
  <si>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</si>
  <si>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</si>
  <si>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</si>
  <si>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</si>
  <si>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</si>
  <si>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</si>
  <si>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</si>
  <si>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</si>
  <si>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</si>
  <si>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</si>
  <si>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</si>
  <si>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</si>
  <si>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</si>
  <si>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</si>
  <si>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</si>
  <si>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</si>
  <si>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</si>
  <si>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</si>
  <si>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</si>
  <si>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</si>
  <si>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</si>
  <si>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</si>
  <si>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</si>
  <si>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</si>
  <si>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</si>
  <si>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</si>
  <si>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</si>
  <si>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</si>
  <si>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</si>
  <si>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</si>
  <si>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</si>
  <si>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</si>
  <si>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</si>
  <si>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</si>
  <si>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</si>
  <si>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</si>
  <si>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</si>
  <si>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</si>
  <si>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</si>
  <si>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</si>
  <si>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</si>
  <si>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</si>
  <si>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</si>
  <si>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</si>
  <si>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</si>
  <si>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</si>
  <si>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</si>
  <si>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</si>
  <si>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</si>
  <si>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</si>
  <si>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</si>
  <si>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</si>
  <si>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</si>
  <si>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</si>
  <si>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</si>
  <si>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</si>
  <si>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</si>
  <si>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</si>
  <si>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</si>
  <si>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</si>
  <si>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</si>
  <si>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</si>
  <si>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</si>
  <si>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</si>
  <si>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</si>
  <si>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</si>
  <si>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</si>
  <si>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</si>
  <si>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</si>
  <si>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</si>
  <si>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</si>
  <si>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</si>
  <si>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</si>
  <si>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</si>
  <si>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</si>
  <si>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</si>
  <si>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</si>
  <si>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</si>
  <si>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</si>
  <si>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</si>
  <si>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</si>
  <si>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</si>
  <si>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</si>
  <si>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</si>
  <si>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</si>
  <si>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</si>
  <si>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</si>
  <si>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</si>
  <si>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</si>
  <si>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</si>
  <si>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</si>
  <si>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</si>
  <si>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</si>
  <si>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</si>
  <si>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</si>
  <si>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</si>
  <si>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</si>
  <si>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</si>
  <si>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</si>
  <si>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</si>
  <si>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</si>
  <si>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</si>
  <si>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</si>
  <si>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</si>
  <si>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</si>
  <si>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</si>
  <si>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</si>
  <si>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</si>
  <si>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</si>
  <si>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</si>
  <si>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</si>
  <si>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</si>
  <si>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</si>
  <si>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</si>
  <si>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</si>
  <si>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</si>
  <si>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</si>
  <si>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</si>
  <si>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</si>
  <si>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</si>
  <si>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</si>
  <si>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</si>
  <si>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</si>
  <si>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</si>
  <si>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</si>
  <si>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</si>
  <si>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</si>
  <si>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</si>
  <si>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</si>
  <si>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</si>
  <si>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</si>
  <si>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</si>
  <si>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</si>
  <si>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</si>
  <si>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</si>
  <si>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</si>
  <si>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</si>
  <si>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</si>
  <si>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</si>
  <si>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</si>
  <si>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</si>
  <si>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</si>
  <si>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</si>
  <si>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</si>
  <si>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</si>
  <si>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</si>
  <si>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</si>
  <si>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</si>
  <si>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</si>
  <si>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</si>
  <si>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</si>
  <si>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</si>
  <si>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</si>
  <si>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</si>
  <si>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</si>
  <si>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</si>
  <si>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</si>
  <si>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</si>
  <si>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</si>
  <si>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</si>
  <si>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</si>
  <si>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</si>
  <si>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</si>
  <si>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</si>
  <si>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</si>
  <si>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</si>
  <si>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</si>
  <si>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</si>
  <si>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</si>
  <si>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</si>
  <si>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</si>
  <si>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</si>
  <si>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</si>
  <si>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</si>
  <si>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</si>
  <si>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</si>
  <si>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</si>
  <si>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</si>
  <si>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</si>
  <si>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</si>
  <si>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</si>
  <si>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</si>
  <si>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</si>
  <si>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</si>
  <si>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</si>
  <si>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</si>
  <si>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</si>
  <si>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</si>
  <si>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</si>
  <si>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</si>
  <si>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</si>
  <si>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</si>
  <si>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</si>
  <si>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</si>
  <si>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</si>
  <si>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</si>
  <si>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</si>
  <si>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</si>
  <si>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</si>
  <si>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</si>
  <si>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</si>
  <si>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</si>
  <si>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</si>
  <si>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</si>
  <si>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</si>
  <si>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</si>
  <si>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</si>
  <si>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</si>
  <si>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</si>
  <si>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</si>
  <si>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</si>
  <si>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</si>
  <si>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</si>
  <si>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</si>
  <si>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</si>
  <si>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</si>
  <si>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</si>
  <si>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</si>
  <si>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</si>
  <si>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</si>
  <si>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</si>
  <si>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</si>
  <si>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</si>
  <si>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</si>
  <si>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</si>
  <si>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</si>
  <si>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</si>
  <si>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</si>
  <si>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</si>
  <si>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</si>
  <si>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</si>
  <si>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</si>
  <si>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</si>
  <si>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</si>
  <si>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</si>
  <si>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</si>
  <si>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</si>
  <si>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</si>
  <si>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</si>
  <si>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</si>
  <si>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</si>
  <si>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</si>
  <si>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</si>
  <si>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</si>
  <si>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</si>
  <si>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</si>
  <si>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</si>
  <si>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</si>
  <si>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</si>
  <si>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</si>
  <si>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</si>
  <si>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</si>
  <si>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</si>
  <si>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</si>
  <si>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</si>
  <si>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</si>
  <si>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</si>
  <si>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</si>
  <si>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</si>
  <si>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</si>
  <si>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</si>
  <si>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</si>
  <si>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</si>
  <si>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</si>
  <si>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</si>
  <si>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</si>
  <si>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</si>
  <si>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</si>
  <si>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</si>
  <si>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</si>
  <si>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</si>
  <si>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</si>
  <si>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</si>
  <si>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</si>
  <si>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</si>
  <si>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</si>
  <si>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</si>
  <si>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</si>
  <si>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</si>
  <si>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</si>
  <si>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</si>
  <si>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</si>
  <si>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</si>
  <si>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</si>
  <si>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</si>
  <si>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</si>
  <si>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</si>
  <si>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</si>
  <si>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</si>
  <si>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</si>
  <si>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</si>
  <si>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</si>
  <si>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</si>
  <si>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</si>
  <si>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</si>
  <si>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</si>
  <si>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</si>
  <si>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</si>
  <si>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</si>
  <si>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</si>
  <si>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</si>
  <si>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</si>
  <si>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</si>
  <si>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</si>
  <si>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</si>
  <si>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</si>
  <si>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</si>
  <si>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</si>
  <si>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</si>
  <si>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</si>
  <si>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</si>
  <si>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</si>
  <si>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</si>
  <si>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</si>
  <si>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</si>
  <si>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</si>
  <si>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</si>
  <si>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</si>
  <si>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</si>
  <si>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</si>
  <si>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</si>
  <si>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</si>
  <si>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</si>
  <si>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</si>
  <si>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</si>
  <si>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</si>
  <si>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</si>
  <si>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</si>
  <si>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</si>
  <si>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</si>
  <si>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</si>
  <si>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</si>
  <si>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</si>
  <si>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</si>
  <si>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</si>
  <si>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</si>
  <si>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</si>
  <si>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</si>
  <si>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</si>
  <si>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</si>
  <si>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</si>
  <si>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</si>
  <si>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</si>
  <si>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</si>
  <si>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</si>
  <si>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</si>
  <si>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</si>
  <si>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</si>
  <si>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</si>
  <si>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</si>
  <si>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</si>
  <si>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</si>
  <si>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</si>
  <si>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</si>
  <si>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</si>
  <si>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</si>
  <si>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</si>
  <si>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</si>
  <si>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</si>
  <si>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</si>
  <si>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</si>
  <si>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</si>
  <si>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</si>
  <si>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</si>
  <si>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</si>
  <si>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</si>
  <si>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</si>
  <si>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</si>
  <si>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</si>
  <si>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</si>
  <si>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</si>
  <si>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</si>
  <si>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</si>
  <si>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</si>
  <si>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</si>
  <si>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</si>
  <si>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</si>
  <si>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</si>
  <si>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</si>
  <si>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</si>
  <si>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</si>
  <si>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</si>
  <si>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</si>
  <si>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</si>
  <si>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</si>
  <si>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</si>
  <si>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</si>
  <si>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</si>
  <si>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</si>
  <si>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</si>
  <si>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</si>
  <si>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</si>
  <si>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</si>
  <si>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</si>
  <si>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</si>
  <si>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</si>
  <si>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</si>
  <si>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</si>
  <si>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</si>
  <si>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</si>
  <si>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</si>
  <si>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</si>
  <si>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</si>
  <si>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</si>
  <si>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</si>
  <si>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</si>
  <si>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</si>
  <si>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</si>
  <si>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</si>
  <si>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</si>
  <si>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</si>
  <si>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</si>
  <si>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</si>
  <si>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</si>
  <si>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</si>
  <si>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</si>
  <si>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</si>
  <si>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</si>
  <si>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</si>
  <si>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</si>
  <si>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</si>
  <si>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</si>
  <si>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</si>
  <si>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</si>
  <si>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</si>
  <si>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</si>
  <si>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</si>
  <si>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</si>
  <si>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</si>
  <si>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</si>
  <si>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</si>
  <si>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</si>
  <si>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</si>
  <si>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</si>
  <si>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</si>
  <si>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</si>
  <si>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</si>
  <si>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</si>
  <si>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</si>
  <si>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</si>
  <si>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</si>
  <si>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</si>
  <si>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</si>
  <si>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</si>
  <si>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</si>
  <si>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</si>
  <si>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</si>
  <si>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</si>
  <si>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</si>
  <si>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</si>
  <si>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</si>
  <si>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</si>
  <si>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</si>
  <si>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</si>
  <si>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</si>
  <si>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</si>
  <si>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</si>
  <si>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</si>
  <si>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</si>
  <si>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</si>
  <si>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</si>
  <si>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</si>
  <si>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</si>
  <si>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</si>
  <si>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</si>
  <si>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</si>
  <si>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</si>
  <si>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</si>
  <si>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</si>
  <si>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</si>
  <si>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</si>
  <si>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</si>
  <si>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</si>
  <si>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</si>
  <si>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</si>
  <si>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</si>
  <si>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</si>
  <si>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</si>
  <si>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</si>
  <si>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</si>
  <si>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</si>
  <si>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</si>
  <si>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</si>
  <si>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</si>
  <si>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</si>
  <si>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</si>
  <si>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</si>
  <si>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</si>
  <si>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</si>
  <si>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</si>
  <si>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</si>
  <si>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</si>
  <si>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</si>
  <si>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</si>
  <si>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</si>
  <si>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</si>
  <si>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</si>
  <si>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</si>
  <si>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</si>
  <si>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</si>
  <si>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</si>
  <si>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</si>
  <si>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</si>
  <si>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</si>
  <si>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</si>
  <si>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</si>
  <si>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</si>
  <si>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</si>
  <si>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</si>
  <si>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</si>
  <si>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</si>
  <si>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</si>
  <si>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</si>
  <si>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</si>
  <si>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</si>
  <si>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</si>
  <si>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</si>
  <si>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</si>
  <si>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</si>
  <si>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</si>
  <si>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</si>
  <si>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</si>
  <si>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</si>
  <si>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</si>
  <si>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</si>
  <si>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</si>
  <si>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</si>
  <si>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</si>
  <si>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</si>
  <si>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</si>
  <si>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</si>
  <si>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</si>
  <si>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</si>
  <si>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</si>
  <si>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</si>
  <si>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</si>
  <si>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</si>
  <si>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</si>
  <si>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</si>
  <si>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</si>
  <si>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</si>
  <si>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</si>
  <si>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</si>
  <si>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</si>
  <si>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</si>
  <si>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</si>
  <si>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</si>
  <si>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</si>
  <si>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</si>
  <si>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</si>
  <si>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</si>
  <si>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</si>
  <si>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</si>
  <si>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</si>
  <si>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</si>
  <si>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</si>
  <si>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</si>
  <si>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</si>
  <si>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</si>
  <si>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</si>
  <si>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</si>
  <si>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</si>
  <si>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</si>
  <si>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</si>
  <si>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</si>
  <si>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</si>
  <si>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</si>
  <si>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</si>
  <si>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</si>
  <si>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</si>
  <si>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</si>
  <si>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</si>
  <si>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</si>
  <si>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</si>
  <si>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</si>
  <si>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</si>
  <si>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</si>
  <si>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</si>
  <si>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</si>
  <si>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</si>
  <si>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</si>
  <si>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</si>
  <si>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</si>
  <si>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</si>
  <si>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</si>
  <si>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</si>
  <si>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</si>
  <si>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</si>
  <si>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</si>
  <si>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</si>
  <si>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</si>
  <si>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</si>
  <si>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</si>
  <si>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</si>
  <si>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</si>
  <si>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</si>
  <si>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</si>
  <si>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</si>
  <si>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</si>
  <si>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</si>
  <si>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</si>
  <si>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</si>
  <si>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</si>
  <si>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</si>
  <si>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</si>
  <si>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</si>
  <si>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</si>
  <si>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</si>
  <si>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</si>
  <si>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</si>
  <si>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</si>
  <si>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</si>
  <si>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</si>
  <si>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</si>
  <si>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</si>
  <si>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</si>
  <si>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</si>
  <si>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</si>
  <si>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</si>
  <si>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</si>
  <si>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</si>
  <si>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</si>
  <si>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</si>
  <si>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</si>
  <si>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</si>
  <si>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</si>
  <si>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</si>
  <si>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</si>
  <si>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</si>
  <si>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</si>
  <si>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</si>
  <si>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</si>
  <si>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</si>
  <si>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</si>
  <si>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</si>
  <si>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</si>
  <si>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</si>
  <si>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</si>
  <si>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</si>
  <si>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</si>
  <si>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</si>
  <si>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</si>
  <si>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</si>
  <si>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</si>
  <si>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</si>
  <si>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</si>
  <si>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</si>
  <si>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</si>
  <si>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</si>
  <si>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</si>
  <si>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</si>
  <si>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</si>
  <si>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</si>
  <si>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</si>
  <si>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</si>
  <si>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</si>
  <si>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</si>
  <si>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</si>
  <si>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</si>
  <si>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</si>
  <si>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</si>
  <si>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</si>
  <si>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</si>
  <si>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</si>
  <si>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</si>
  <si>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</si>
  <si>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</si>
  <si>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</si>
  <si>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</si>
  <si>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</si>
  <si>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</si>
  <si>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</si>
  <si>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</si>
  <si>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</si>
  <si>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</si>
  <si>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</si>
  <si>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</si>
  <si>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</si>
  <si>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</si>
  <si>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</si>
  <si>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</si>
  <si>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</si>
  <si>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</si>
  <si>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</si>
  <si>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</si>
  <si>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</si>
  <si>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</si>
  <si>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</si>
  <si>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</si>
  <si>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</si>
  <si>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</si>
  <si>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</si>
  <si>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</si>
  <si>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</si>
  <si>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</si>
  <si>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</si>
  <si>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</si>
  <si>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</si>
  <si>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</si>
  <si>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</si>
  <si>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</si>
  <si>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</si>
  <si>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</si>
  <si>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</si>
  <si>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</si>
  <si>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</si>
  <si>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</si>
  <si>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</si>
  <si>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</si>
  <si>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</si>
  <si>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</si>
  <si>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</si>
  <si>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</si>
  <si>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</si>
  <si>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</si>
  <si>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</si>
  <si>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</si>
  <si>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</si>
  <si>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</si>
  <si>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</si>
  <si>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</si>
  <si>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</si>
  <si>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</si>
  <si>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</si>
  <si>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</si>
  <si>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</si>
  <si>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</si>
  <si>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</si>
  <si>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</si>
  <si>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</si>
  <si>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</si>
  <si>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</si>
  <si>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</si>
  <si>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</si>
  <si>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</si>
  <si>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</si>
  <si>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</si>
  <si>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</si>
  <si>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</si>
  <si>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</si>
  <si>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</si>
  <si>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</si>
  <si>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</si>
  <si>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</si>
  <si>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</si>
  <si>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</si>
  <si>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</si>
  <si>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</si>
  <si>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</si>
  <si>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</si>
  <si>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</si>
  <si>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</si>
  <si>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</si>
  <si>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</si>
  <si>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</si>
  <si>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</si>
  <si>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</si>
  <si>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</si>
  <si>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</si>
  <si>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</si>
  <si>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</si>
  <si>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</si>
  <si>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</si>
  <si>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</si>
  <si>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</si>
  <si>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</si>
  <si>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</si>
  <si>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</si>
  <si>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</si>
  <si>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</si>
  <si>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</si>
  <si>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</si>
  <si>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</si>
  <si>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</si>
  <si>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</si>
  <si>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</si>
  <si>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</si>
  <si>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</si>
  <si>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</si>
  <si>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</si>
  <si>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</si>
  <si>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</si>
  <si>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</si>
  <si>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</si>
  <si>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</si>
  <si>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</si>
  <si>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</si>
  <si>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</si>
  <si>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</si>
  <si>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</si>
  <si>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</si>
  <si>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</si>
  <si>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</si>
  <si>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</si>
  <si>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</si>
  <si>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</si>
  <si>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</si>
  <si>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</si>
  <si>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</si>
  <si>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</si>
  <si>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</si>
  <si>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</si>
  <si>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</si>
  <si>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</si>
  <si>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</si>
  <si>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</si>
  <si>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</si>
  <si>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</si>
  <si>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</si>
  <si>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</si>
  <si>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</si>
  <si>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</si>
  <si>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</si>
  <si>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</si>
  <si>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</si>
  <si>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</si>
  <si>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</si>
  <si>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</si>
  <si>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</si>
  <si>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</si>
  <si>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</si>
  <si>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</si>
  <si>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</si>
  <si>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</si>
  <si>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</si>
  <si>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</si>
  <si>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</si>
  <si>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</si>
  <si>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</si>
  <si>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</si>
  <si>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</si>
  <si>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</si>
  <si>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</si>
  <si>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</si>
  <si>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</si>
  <si>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</si>
  <si>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</si>
  <si>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</si>
  <si>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</si>
  <si>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</si>
  <si>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</si>
  <si>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</si>
  <si>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</si>
  <si>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</si>
  <si>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</si>
  <si>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</si>
  <si>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</si>
  <si>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</si>
  <si>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</si>
  <si>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</si>
  <si>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</si>
  <si>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</si>
  <si>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</si>
  <si>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</si>
  <si>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</si>
  <si>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</si>
  <si>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</si>
  <si>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</si>
  <si>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</si>
  <si>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</si>
  <si>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</si>
  <si>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</si>
  <si>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</si>
  <si>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</si>
  <si>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</si>
  <si>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</si>
  <si>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</si>
  <si>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</si>
  <si>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</si>
  <si>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</si>
  <si>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</si>
  <si>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</si>
  <si>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</si>
  <si>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</si>
  <si>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</si>
  <si>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</si>
  <si>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</si>
  <si>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</si>
  <si>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</si>
  <si>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</si>
  <si>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</si>
  <si>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</si>
  <si>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</si>
  <si>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</si>
  <si>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</si>
  <si>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</si>
  <si>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</si>
  <si>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</si>
  <si>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</si>
  <si>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</si>
  <si>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</si>
  <si>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</si>
  <si>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</si>
  <si>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</si>
  <si>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</si>
  <si>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</si>
  <si>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</si>
  <si>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</si>
  <si>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</si>
  <si>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</si>
  <si>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</si>
  <si>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</si>
  <si>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</si>
  <si>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</si>
  <si>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</si>
  <si>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</si>
  <si>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</si>
  <si>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</si>
  <si>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</si>
  <si>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</si>
  <si>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</si>
  <si>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</si>
  <si>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</si>
  <si>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</si>
  <si>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</si>
  <si>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</si>
  <si>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</si>
  <si>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</si>
  <si>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</si>
  <si>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</si>
  <si>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</si>
  <si>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</si>
  <si>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</si>
  <si>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</si>
  <si>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</si>
  <si>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</si>
  <si>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</si>
  <si>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</si>
  <si>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</si>
  <si>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</si>
  <si>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</si>
  <si>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</si>
  <si>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</si>
  <si>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</si>
  <si>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</si>
  <si>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</si>
  <si>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</si>
  <si>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</si>
  <si>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</si>
  <si>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</si>
  <si>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</si>
  <si>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</si>
  <si>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</si>
  <si>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</si>
  <si>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</si>
  <si>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</si>
  <si>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</si>
  <si>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</si>
  <si>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</si>
  <si>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</si>
  <si>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</si>
  <si>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</si>
  <si>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</si>
  <si>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</si>
  <si>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</si>
  <si>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</si>
  <si>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</si>
  <si>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</si>
  <si>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</si>
  <si>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</si>
  <si>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</si>
  <si>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</si>
  <si>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</si>
  <si>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</si>
  <si>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</si>
  <si>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</si>
  <si>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</si>
  <si>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</si>
  <si>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</si>
  <si>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</si>
  <si>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</si>
  <si>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</si>
  <si>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</si>
  <si>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</si>
  <si>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</si>
  <si>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</si>
  <si>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</si>
  <si>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</si>
  <si>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</si>
  <si>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</si>
  <si>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</si>
  <si>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</si>
  <si>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</si>
  <si>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</si>
  <si>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</si>
  <si>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</si>
  <si>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</si>
  <si>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</si>
  <si>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</si>
  <si>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</si>
  <si>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</si>
  <si>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</si>
  <si>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</si>
  <si>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</si>
  <si>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</si>
  <si>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</si>
  <si>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</si>
  <si>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</si>
  <si>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</si>
  <si>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</si>
  <si>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</si>
  <si>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</si>
  <si>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</si>
  <si>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</si>
  <si>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</si>
  <si>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</si>
  <si>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</si>
  <si>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</si>
  <si>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</si>
  <si>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</si>
  <si>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</si>
  <si>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</si>
  <si>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</si>
  <si>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</si>
  <si>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</si>
  <si>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</si>
  <si>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</si>
  <si>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</si>
  <si>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</si>
  <si>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</si>
  <si>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</si>
  <si>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</si>
  <si>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</si>
  <si>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</si>
  <si>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</si>
  <si>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</si>
  <si>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</si>
  <si>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</si>
  <si>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</si>
  <si>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</si>
  <si>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</si>
  <si>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</si>
  <si>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</si>
  <si>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</si>
  <si>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</si>
  <si>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</si>
  <si>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</si>
  <si>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</si>
  <si>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</si>
  <si>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</si>
  <si>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</si>
  <si>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</si>
  <si>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</si>
  <si>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</si>
  <si>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</si>
  <si>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</si>
  <si>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</si>
  <si>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</si>
  <si>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</si>
  <si>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</si>
  <si>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</si>
  <si>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</si>
  <si>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</si>
  <si>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</si>
  <si>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</si>
  <si>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</si>
  <si>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</si>
  <si>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</si>
  <si>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</si>
  <si>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</si>
  <si>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</si>
  <si>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</si>
  <si>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</si>
  <si>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</si>
  <si>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</si>
  <si>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</si>
  <si>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</si>
  <si>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</si>
  <si>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</si>
  <si>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</si>
  <si>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</si>
  <si>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</si>
  <si>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</si>
  <si>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</si>
  <si>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</si>
  <si>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</si>
  <si>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</si>
  <si>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</si>
  <si>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</si>
  <si>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</si>
  <si>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</si>
  <si>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</si>
  <si>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</si>
  <si>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</si>
  <si>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</si>
  <si>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</si>
  <si>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</si>
  <si>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</si>
  <si>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</si>
  <si>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</si>
  <si>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</si>
  <si>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</si>
  <si>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</si>
  <si>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</si>
  <si>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</si>
  <si>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</si>
  <si>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</si>
  <si>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</si>
  <si>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</si>
  <si>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</si>
  <si>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</si>
  <si>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</si>
  <si>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</si>
  <si>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</si>
  <si>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</si>
  <si>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</si>
  <si>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</si>
  <si>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</si>
  <si>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</si>
  <si>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</si>
  <si>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</si>
  <si>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</si>
  <si>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</si>
  <si>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</si>
  <si>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</si>
  <si>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</si>
  <si>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</si>
  <si>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</si>
  <si>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</si>
  <si>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</si>
  <si>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</si>
  <si>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</si>
  <si>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</si>
  <si>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</si>
  <si>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</si>
  <si>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</si>
  <si>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</si>
  <si>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</si>
  <si>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</si>
  <si>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</si>
  <si>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</si>
  <si>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</si>
  <si>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</si>
  <si>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</si>
  <si>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</si>
  <si>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</si>
  <si>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</si>
  <si>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</si>
  <si>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</si>
  <si>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</si>
  <si>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</si>
  <si>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</si>
  <si>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</si>
  <si>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</si>
  <si>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</si>
  <si>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</si>
  <si>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</si>
  <si>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</si>
  <si>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</si>
  <si>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</si>
  <si>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</si>
  <si>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</si>
  <si>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</si>
  <si>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</si>
  <si>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</si>
  <si>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</si>
  <si>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</si>
  <si>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</si>
  <si>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</si>
  <si>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</si>
  <si>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</si>
  <si>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</si>
  <si>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</si>
  <si>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</si>
  <si>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</si>
  <si>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</si>
  <si>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</si>
  <si>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</si>
  <si>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</si>
  <si>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</si>
  <si>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</si>
  <si>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</si>
  <si>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</si>
  <si>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</si>
  <si>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</si>
  <si>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</si>
  <si>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</si>
  <si>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</si>
  <si>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</si>
  <si>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</si>
  <si>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</si>
  <si>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</si>
  <si>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</si>
  <si>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</si>
  <si>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</si>
  <si>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</si>
  <si>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</si>
  <si>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</si>
  <si>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</si>
  <si>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</si>
  <si>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</si>
  <si>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</si>
  <si>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</si>
  <si>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</si>
  <si>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</si>
  <si>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</si>
  <si>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</si>
  <si>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</si>
  <si>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</si>
  <si>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</si>
  <si>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</si>
  <si>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</si>
  <si>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</si>
  <si>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</si>
  <si>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</si>
  <si>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</si>
  <si>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</si>
  <si>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</si>
  <si>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</si>
  <si>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</si>
  <si>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</si>
  <si>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</si>
  <si>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</si>
  <si>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</si>
  <si>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</si>
  <si>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</si>
  <si>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</si>
  <si>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</si>
  <si>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</si>
  <si>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</si>
  <si>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</si>
  <si>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</si>
  <si>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</si>
  <si>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</si>
  <si>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</si>
  <si>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</si>
  <si>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</si>
  <si>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</si>
  <si>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</si>
  <si>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</si>
  <si>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</si>
  <si>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</si>
  <si>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</si>
  <si>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</si>
  <si>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</si>
  <si>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</si>
  <si>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</si>
  <si>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</si>
  <si>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</si>
  <si>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</si>
  <si>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</si>
  <si>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</si>
  <si>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</si>
  <si>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</si>
  <si>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</si>
  <si>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</si>
  <si>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</si>
  <si>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</si>
  <si>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</si>
  <si>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</si>
  <si>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</si>
  <si>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</si>
  <si>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</si>
  <si>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</si>
  <si>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</si>
  <si>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</si>
  <si>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</si>
  <si>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</si>
  <si>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</si>
  <si>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</si>
  <si>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</si>
  <si>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</si>
  <si>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</si>
  <si>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</si>
  <si>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</si>
  <si>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</si>
  <si>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</si>
  <si>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</si>
  <si>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</si>
  <si>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</si>
  <si>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</si>
  <si>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</si>
  <si>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</si>
  <si>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</si>
  <si>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</si>
  <si>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</si>
  <si>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</si>
  <si>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</si>
  <si>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</si>
  <si>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</si>
  <si>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</si>
  <si>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</si>
  <si>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</si>
  <si>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</si>
  <si>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</si>
  <si>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</si>
  <si>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</si>
  <si>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</si>
  <si>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</si>
  <si>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</si>
  <si>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</si>
  <si>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</si>
  <si>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</si>
  <si>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</si>
  <si>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</si>
  <si>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</si>
  <si>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</si>
  <si>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</si>
  <si>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</si>
  <si>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</si>
  <si>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</si>
  <si>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</si>
  <si>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</si>
  <si>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</si>
  <si>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</si>
  <si>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</si>
  <si>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</si>
  <si>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</si>
  <si>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</si>
  <si>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</si>
  <si>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</si>
  <si>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</si>
  <si>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</si>
  <si>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</si>
  <si>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</si>
  <si>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</si>
  <si>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</si>
  <si>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</si>
  <si>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</si>
  <si>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</si>
  <si>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</si>
  <si>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</si>
  <si>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</si>
  <si>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</si>
  <si>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</si>
  <si>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</si>
  <si>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</si>
  <si>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</si>
  <si>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</si>
  <si>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</si>
  <si>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</si>
  <si>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</si>
  <si>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</si>
  <si>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</si>
  <si>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</si>
  <si>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</si>
  <si>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</si>
  <si>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</si>
  <si>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</si>
  <si>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</si>
  <si>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</si>
  <si>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</si>
  <si>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</si>
  <si>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</si>
  <si>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</si>
  <si>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</si>
  <si>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</si>
  <si>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</si>
  <si>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</si>
  <si>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</si>
  <si>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</si>
  <si>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</si>
  <si>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</si>
  <si>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</si>
  <si>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</si>
  <si>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</si>
  <si>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</si>
  <si>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</si>
  <si>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</si>
  <si>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</si>
  <si>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</si>
  <si>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</si>
  <si>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</si>
  <si>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</si>
  <si>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</si>
  <si>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</si>
  <si>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</si>
  <si>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</si>
  <si>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</si>
  <si>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</si>
  <si>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</si>
  <si>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</si>
  <si>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</si>
  <si>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</si>
  <si>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</si>
  <si>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</si>
  <si>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</si>
  <si>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</si>
  <si>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</si>
  <si>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</si>
  <si>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</si>
  <si>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</si>
  <si>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</si>
  <si>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</si>
  <si>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</si>
  <si>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</si>
  <si>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</si>
  <si>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</si>
  <si>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</si>
  <si>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</si>
  <si>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</si>
  <si>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</si>
  <si>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</si>
  <si>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</si>
  <si>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</si>
  <si>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</si>
  <si>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</si>
  <si>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</si>
  <si>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</si>
  <si>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</si>
  <si>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</si>
  <si>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</si>
  <si>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</si>
  <si>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</si>
  <si>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</si>
  <si>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</si>
  <si>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</si>
  <si>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</si>
  <si>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</si>
  <si>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</si>
  <si>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</si>
  <si>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</si>
  <si>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</si>
  <si>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</si>
  <si>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</si>
  <si>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</si>
  <si>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</si>
  <si>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</si>
  <si>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</si>
  <si>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</si>
  <si>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</si>
  <si>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</si>
  <si>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</si>
  <si>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</si>
  <si>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</si>
  <si>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</si>
  <si>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</si>
  <si>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</si>
  <si>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</si>
  <si>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</si>
  <si>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</si>
  <si>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</si>
  <si>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</si>
  <si>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</si>
  <si>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</si>
  <si>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</si>
  <si>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</si>
  <si>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</si>
  <si>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</si>
  <si>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</si>
  <si>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</si>
  <si>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</si>
  <si>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</si>
  <si>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</si>
  <si>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</si>
  <si>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</si>
  <si>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</si>
  <si>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</si>
  <si>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</si>
  <si>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</si>
  <si>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</si>
  <si>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</si>
  <si>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</si>
  <si>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</si>
  <si>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</si>
  <si>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</si>
  <si>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</si>
  <si>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</si>
  <si>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</si>
  <si>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</si>
  <si>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</si>
  <si>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</si>
  <si>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</si>
  <si>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</si>
  <si>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</si>
  <si>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</si>
  <si>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</si>
  <si>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</si>
  <si>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</si>
  <si>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</si>
  <si>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</si>
  <si>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</si>
  <si>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</si>
  <si>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</si>
  <si>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</si>
  <si>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</si>
  <si>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</si>
  <si>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</si>
  <si>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</si>
  <si>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</si>
  <si>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</si>
  <si>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</si>
  <si>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</si>
  <si>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</si>
  <si>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</si>
  <si>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</si>
  <si>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</si>
  <si>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</si>
  <si>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</si>
  <si>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</si>
  <si>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</si>
  <si>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</si>
  <si>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</si>
  <si>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</si>
  <si>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</si>
  <si>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</si>
  <si>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</si>
  <si>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</si>
  <si>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</si>
  <si>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</si>
  <si>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</si>
  <si>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</si>
  <si>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</si>
  <si>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</si>
  <si>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</si>
  <si>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</si>
  <si>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</si>
  <si>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</si>
  <si>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</si>
  <si>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</si>
  <si>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</si>
  <si>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</si>
  <si>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</si>
  <si>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</si>
  <si>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</si>
  <si>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</si>
  <si>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</si>
  <si>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</si>
  <si>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</si>
  <si>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</si>
  <si>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</si>
  <si>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</si>
  <si>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</si>
  <si>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</si>
  <si>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</si>
  <si>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</si>
  <si>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</si>
  <si>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</si>
  <si>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</si>
  <si>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</si>
  <si>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</si>
  <si>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</si>
  <si>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</si>
  <si>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</si>
  <si>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</si>
  <si>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</si>
  <si>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</si>
  <si>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</si>
  <si>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</si>
  <si>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</si>
  <si>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</si>
  <si>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</si>
  <si>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</si>
  <si>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</si>
  <si>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</si>
  <si>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</si>
  <si>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</si>
  <si>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</si>
  <si>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</si>
  <si>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</si>
  <si>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</si>
  <si>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</si>
  <si>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</si>
  <si>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</si>
  <si>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</si>
  <si>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</si>
  <si>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</si>
  <si>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</si>
  <si>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</si>
  <si>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</si>
  <si>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</si>
  <si>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</si>
  <si>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</si>
  <si>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</si>
  <si>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</si>
  <si>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</si>
  <si>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</si>
  <si>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</si>
  <si>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</si>
  <si>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</si>
  <si>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</si>
  <si>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</si>
  <si>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</si>
  <si>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</si>
  <si>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</si>
  <si>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</si>
  <si>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</si>
  <si>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</si>
  <si>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</si>
  <si>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</si>
  <si>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</si>
  <si>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</si>
  <si>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</si>
  <si>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</si>
  <si>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</si>
  <si>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</si>
  <si>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</si>
  <si>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</si>
  <si>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</si>
  <si>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</si>
  <si>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</si>
  <si>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</si>
  <si>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</si>
  <si>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</si>
  <si>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</si>
  <si>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</si>
  <si>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</si>
  <si>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</si>
  <si>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</si>
  <si>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</si>
  <si>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</si>
  <si>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</si>
  <si>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</si>
  <si>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</si>
  <si>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</si>
  <si>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</si>
  <si>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</si>
  <si>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</si>
  <si>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</si>
  <si>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</si>
  <si>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</si>
  <si>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</si>
  <si>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</si>
  <si>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</si>
  <si>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</si>
  <si>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</si>
  <si>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</si>
  <si>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</si>
  <si>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</si>
  <si>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</si>
  <si>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</si>
  <si>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</si>
  <si>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</si>
  <si>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</si>
  <si>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</si>
  <si>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</si>
  <si>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</si>
  <si>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</si>
  <si>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</si>
  <si>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</si>
  <si>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</si>
  <si>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</si>
  <si>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</si>
  <si>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</si>
  <si>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</si>
  <si>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</si>
  <si>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</si>
  <si>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</si>
  <si>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</si>
  <si>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</si>
  <si>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</si>
  <si>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</si>
  <si>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</si>
  <si>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</si>
  <si>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</si>
  <si>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</si>
  <si>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</si>
  <si>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</si>
  <si>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</si>
  <si>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</si>
  <si>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</si>
  <si>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</si>
  <si>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</si>
  <si>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</si>
  <si>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</si>
  <si>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</si>
  <si>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</si>
  <si>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</si>
  <si>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</si>
  <si>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</si>
  <si>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</si>
  <si>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</si>
  <si>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</si>
  <si>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</si>
  <si>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</si>
  <si>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</si>
  <si>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</si>
  <si>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</si>
  <si>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</si>
  <si>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</si>
  <si>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</si>
  <si>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</si>
  <si>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</si>
  <si>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</si>
  <si>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</si>
  <si>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</si>
  <si>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</si>
  <si>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</si>
  <si>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</si>
  <si>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</si>
  <si>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</si>
  <si>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</si>
  <si>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</si>
  <si>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</si>
  <si>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</si>
  <si>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</si>
  <si>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</si>
  <si>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</si>
  <si>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</si>
  <si>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</si>
  <si>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</si>
  <si>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</si>
  <si>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</si>
  <si>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</si>
  <si>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</si>
  <si>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</si>
  <si>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</si>
  <si>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</si>
  <si>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</si>
  <si>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</si>
  <si>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</si>
  <si>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</si>
  <si>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</si>
  <si>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</si>
  <si>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</si>
  <si>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</si>
  <si>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</si>
  <si>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</si>
  <si>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</si>
  <si>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</si>
  <si>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</si>
  <si>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</si>
  <si>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</si>
  <si>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</si>
  <si>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</si>
  <si>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</si>
  <si>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</si>
  <si>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</si>
  <si>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</si>
  <si>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</si>
  <si>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</si>
  <si>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</si>
  <si>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</si>
  <si>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</si>
  <si>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</si>
  <si>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</si>
  <si>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</si>
  <si>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</si>
  <si>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</si>
  <si>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</si>
  <si>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</si>
  <si>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</si>
  <si>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</si>
  <si>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</si>
  <si>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</si>
  <si>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</si>
  <si>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</si>
  <si>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</si>
  <si>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</si>
  <si>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</si>
  <si>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</si>
  <si>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</si>
  <si>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</si>
  <si>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</si>
  <si>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</si>
  <si>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</si>
  <si>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</si>
  <si>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</si>
  <si>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</si>
  <si>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</si>
  <si>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</si>
  <si>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</si>
  <si>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</si>
  <si>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</si>
  <si>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</si>
  <si>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</si>
  <si>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</si>
  <si>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</si>
  <si>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</si>
  <si>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</si>
  <si>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</si>
  <si>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</si>
  <si>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</si>
  <si>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</si>
  <si>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</si>
  <si>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</si>
  <si>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</si>
  <si>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</si>
  <si>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</si>
  <si>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</si>
  <si>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</si>
  <si>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</si>
  <si>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</si>
  <si>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</si>
  <si>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</si>
  <si>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</si>
  <si>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</si>
  <si>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</si>
  <si>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</si>
  <si>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</si>
  <si>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</si>
  <si>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</si>
  <si>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</si>
  <si>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</si>
  <si>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</si>
  <si>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</si>
  <si>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</si>
  <si>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</si>
  <si>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</si>
  <si>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</si>
  <si>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</si>
  <si>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</si>
  <si>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</si>
  <si>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</si>
  <si>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</si>
  <si>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</si>
  <si>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</si>
  <si>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</si>
  <si>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</si>
  <si>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</si>
  <si>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</si>
  <si>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</si>
  <si>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</si>
  <si>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</si>
  <si>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</si>
  <si>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</si>
  <si>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</si>
  <si>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</si>
  <si>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</si>
  <si>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</si>
  <si>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</si>
  <si>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</si>
  <si>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</si>
  <si>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</si>
  <si>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</si>
  <si>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</si>
  <si>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</si>
  <si>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</si>
  <si>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</si>
  <si>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</si>
  <si>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</si>
  <si>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</si>
  <si>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</si>
  <si>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</si>
  <si>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</si>
  <si>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</si>
  <si>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</si>
  <si>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</si>
  <si>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</si>
  <si>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</si>
  <si>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</si>
  <si>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</si>
  <si>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</si>
  <si>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</si>
  <si>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</si>
  <si>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</si>
  <si>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</si>
  <si>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</si>
  <si>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</si>
  <si>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</si>
  <si>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</si>
  <si>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</si>
  <si>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</si>
  <si>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</si>
  <si>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</si>
  <si>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</si>
  <si>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</si>
  <si>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</si>
  <si>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</si>
  <si>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</si>
  <si>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</si>
  <si>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</si>
  <si>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</si>
  <si>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</si>
  <si>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</si>
  <si>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</si>
  <si>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</si>
  <si>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</si>
  <si>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</si>
  <si>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</si>
  <si>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</si>
  <si>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</si>
  <si>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</si>
  <si>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</si>
  <si>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</si>
  <si>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</si>
  <si>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</si>
  <si>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</si>
  <si>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</si>
  <si>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</si>
  <si>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</si>
  <si>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</si>
  <si>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</si>
  <si>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</si>
  <si>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</si>
  <si>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</si>
  <si>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</si>
  <si>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</si>
  <si>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</si>
  <si>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</si>
  <si>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</si>
  <si>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</si>
  <si>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</si>
  <si>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</si>
  <si>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</si>
  <si>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</si>
  <si>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</si>
  <si>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</si>
  <si>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</si>
  <si>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</si>
  <si>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</si>
  <si>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</si>
  <si>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</si>
  <si>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</si>
  <si>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</si>
  <si>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</si>
  <si>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</si>
  <si>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</si>
  <si>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</si>
  <si>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</si>
  <si>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</si>
  <si>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</si>
  <si>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</si>
  <si>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</si>
  <si>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</si>
  <si>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</si>
  <si>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</si>
  <si>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</si>
  <si>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</si>
  <si>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</si>
  <si>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</si>
  <si>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</si>
  <si>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</si>
  <si>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</si>
  <si>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</si>
  <si>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</si>
  <si>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</si>
  <si>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</si>
  <si>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</si>
  <si>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</si>
  <si>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</si>
  <si>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</si>
  <si>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</si>
  <si>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</si>
  <si>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</si>
  <si>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</si>
  <si>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</si>
  <si>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</si>
  <si>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</si>
  <si>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</si>
  <si>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</si>
  <si>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</si>
  <si>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</si>
  <si>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</si>
  <si>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</si>
  <si>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</si>
  <si>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</si>
  <si>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</si>
  <si>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</si>
  <si>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</si>
  <si>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</si>
  <si>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</si>
  <si>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</si>
  <si>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</si>
  <si>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</si>
  <si>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</si>
  <si>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</si>
  <si>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</si>
  <si>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</si>
  <si>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</si>
  <si>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</si>
  <si>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</si>
  <si>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</si>
  <si>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</si>
  <si>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</si>
  <si>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</si>
  <si>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</si>
  <si>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</si>
  <si>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</si>
  <si>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</si>
  <si>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</si>
  <si>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</si>
  <si>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</si>
  <si>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</si>
  <si>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</si>
  <si>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</si>
  <si>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</si>
  <si>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</si>
  <si>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</si>
  <si>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</si>
  <si>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</si>
  <si>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</si>
  <si>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</si>
  <si>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</si>
  <si>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</si>
  <si>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</si>
  <si>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</si>
  <si>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</si>
  <si>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</si>
  <si>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</si>
  <si>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</si>
  <si>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</si>
  <si>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</si>
  <si>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</si>
  <si>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</si>
  <si>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</si>
  <si>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</si>
  <si>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</si>
  <si>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</si>
  <si>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</si>
  <si>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</si>
  <si>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</si>
  <si>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</si>
  <si>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</si>
  <si>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</si>
  <si>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</si>
  <si>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</si>
  <si>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</si>
  <si>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</si>
  <si>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</si>
  <si>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</si>
  <si>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</si>
  <si>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</si>
  <si>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</si>
  <si>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</si>
  <si>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</si>
  <si>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</si>
  <si>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</si>
  <si>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</si>
  <si>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</si>
  <si>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</si>
  <si>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</si>
  <si>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</si>
  <si>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</si>
  <si>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</si>
  <si>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</si>
  <si>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</si>
  <si>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</si>
  <si>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</si>
  <si>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</si>
  <si>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</si>
  <si>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</si>
  <si>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</si>
  <si>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</si>
  <si>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</si>
  <si>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</si>
  <si>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</si>
  <si>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</si>
  <si>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</si>
  <si>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</si>
  <si>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</si>
  <si>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</si>
  <si>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</si>
  <si>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</si>
  <si>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</si>
  <si>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</si>
  <si>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</si>
  <si>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</si>
  <si>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</si>
  <si>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</si>
  <si>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</si>
  <si>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</si>
  <si>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</si>
  <si>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</si>
  <si>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</si>
  <si>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</si>
  <si>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</si>
  <si>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</si>
  <si>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</si>
  <si>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</si>
  <si>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</si>
  <si>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</si>
  <si>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</si>
  <si>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</si>
  <si>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</si>
  <si>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</si>
  <si>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</si>
  <si>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</si>
  <si>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</si>
  <si>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</si>
  <si>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</si>
  <si>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</si>
  <si>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</si>
  <si>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</si>
  <si>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</si>
  <si>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</si>
  <si>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</si>
  <si>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</si>
  <si>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</si>
  <si>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</si>
  <si>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</si>
  <si>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</si>
  <si>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</si>
  <si>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</si>
  <si>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</si>
  <si>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</si>
  <si>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</si>
  <si>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</si>
  <si>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</si>
  <si>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</si>
  <si>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</si>
  <si>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</si>
  <si>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</si>
  <si>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</si>
  <si>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</si>
  <si>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</si>
  <si>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</si>
  <si>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</si>
  <si>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</si>
  <si>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</si>
  <si>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</si>
  <si>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</si>
  <si>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</si>
  <si>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</si>
  <si>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</si>
  <si>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</si>
  <si>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</si>
  <si>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</si>
  <si>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</si>
  <si>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</si>
  <si>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</si>
  <si>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</si>
  <si>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</si>
  <si>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</si>
  <si>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</si>
  <si>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</si>
  <si>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</si>
  <si>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</si>
  <si>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</si>
  <si>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</si>
  <si>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</si>
  <si>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</si>
  <si>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</si>
  <si>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</si>
  <si>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</si>
  <si>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</si>
  <si>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</si>
  <si>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</si>
  <si>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</si>
  <si>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</si>
  <si>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</si>
  <si>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</si>
  <si>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</si>
  <si>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</si>
  <si>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</si>
  <si>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</si>
  <si>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</si>
  <si>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</si>
  <si>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</si>
  <si>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</si>
  <si>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</si>
  <si>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</si>
  <si>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</si>
  <si>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</si>
  <si>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</si>
  <si>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</si>
  <si>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</si>
  <si>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</si>
  <si>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</si>
  <si>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</si>
  <si>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</si>
  <si>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</si>
  <si>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</si>
  <si>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</si>
  <si>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</si>
  <si>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</si>
  <si>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</si>
  <si>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</si>
  <si>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</si>
  <si>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</si>
  <si>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</si>
  <si>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</si>
  <si>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</si>
  <si>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</si>
  <si>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</si>
  <si>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</si>
  <si>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</si>
  <si>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</si>
  <si>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</si>
  <si>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</si>
  <si>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</si>
  <si>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</si>
  <si>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</si>
  <si>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</si>
  <si>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</si>
  <si>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</si>
  <si>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</si>
  <si>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</si>
  <si>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</si>
  <si>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</si>
  <si>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</si>
  <si>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</si>
  <si>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</si>
  <si>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</si>
  <si>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</si>
  <si>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</si>
  <si>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</si>
  <si>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</si>
  <si>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</si>
  <si>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</si>
  <si>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</si>
  <si>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</si>
  <si>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</si>
  <si>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</si>
  <si>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</si>
  <si>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</si>
  <si>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</si>
  <si>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</si>
  <si>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</si>
  <si>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</si>
  <si>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</si>
  <si>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</si>
  <si>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</si>
  <si>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</si>
  <si>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</si>
  <si>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</si>
  <si>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</si>
  <si>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</si>
  <si>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</si>
  <si>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</si>
  <si>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</si>
  <si>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</si>
  <si>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</si>
  <si>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</si>
  <si>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</si>
  <si>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</si>
  <si>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</si>
  <si>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</si>
  <si>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</si>
  <si>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</si>
  <si>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</si>
  <si>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</si>
  <si>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</si>
  <si>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</si>
  <si>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</si>
  <si>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</si>
  <si>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</si>
  <si>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</si>
  <si>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</si>
  <si>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</si>
  <si>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</si>
  <si>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</si>
  <si>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</si>
  <si>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</si>
  <si>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</si>
  <si>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</si>
  <si>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</si>
  <si>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</si>
  <si>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</si>
  <si>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</si>
  <si>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</si>
  <si>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</si>
  <si>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</si>
  <si>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</si>
  <si>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</si>
  <si>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</si>
  <si>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</si>
  <si>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</si>
  <si>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</si>
  <si>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</si>
  <si>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</si>
  <si>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</si>
  <si>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</si>
  <si>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</si>
  <si>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</si>
  <si>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</si>
  <si>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</si>
  <si>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</si>
  <si>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</si>
  <si>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</si>
  <si>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</si>
  <si>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</si>
  <si>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</si>
  <si>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</si>
  <si>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</si>
  <si>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</si>
  <si>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</si>
  <si>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</si>
  <si>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</si>
  <si>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</si>
  <si>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</si>
  <si>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</si>
  <si>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</si>
  <si>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</si>
  <si>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</si>
  <si>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</si>
  <si>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</si>
  <si>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</si>
  <si>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</si>
  <si>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</si>
  <si>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</si>
  <si>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</si>
  <si>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</si>
  <si>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</si>
  <si>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</si>
  <si>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</si>
  <si>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</si>
  <si>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</si>
  <si>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</si>
  <si>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</si>
  <si>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</si>
  <si>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</si>
  <si>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</si>
  <si>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</si>
  <si>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</si>
  <si>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</si>
  <si>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</si>
  <si>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</si>
  <si>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</si>
  <si>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</si>
  <si>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</si>
  <si>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</si>
  <si>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</si>
  <si>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</si>
  <si>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</si>
  <si>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</si>
  <si>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</si>
  <si>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</si>
  <si>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</si>
  <si>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</si>
  <si>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</si>
  <si>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</si>
  <si>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</si>
  <si>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</si>
  <si>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</si>
  <si>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</si>
  <si>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</si>
  <si>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</si>
  <si>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</si>
  <si>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</si>
  <si>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</si>
  <si>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</si>
  <si>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</si>
  <si>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</si>
  <si>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</si>
  <si>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</si>
  <si>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</si>
  <si>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</si>
  <si>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</si>
  <si>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</si>
  <si>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</si>
  <si>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</si>
  <si>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</si>
  <si>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</si>
  <si>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</si>
  <si>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</si>
  <si>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</si>
  <si>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</si>
  <si>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</si>
  <si>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</si>
  <si>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</si>
  <si>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</si>
  <si>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</si>
  <si>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</si>
  <si>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</si>
  <si>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</si>
  <si>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</si>
  <si>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</si>
  <si>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</si>
  <si>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</si>
  <si>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</si>
  <si>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</si>
  <si>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</si>
  <si>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</si>
  <si>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</si>
  <si>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</si>
  <si>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</si>
  <si>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</si>
  <si>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</si>
  <si>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</si>
  <si>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</si>
  <si>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</si>
  <si>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</si>
  <si>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</si>
  <si>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</si>
  <si>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</si>
  <si>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</si>
  <si>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</si>
  <si>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</si>
  <si>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</si>
  <si>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</si>
  <si>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</si>
  <si>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</si>
  <si>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</si>
  <si>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</si>
  <si>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</si>
  <si>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</si>
  <si>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</si>
  <si>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</si>
  <si>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</si>
  <si>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</si>
  <si>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</si>
  <si>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</si>
  <si>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</si>
  <si>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</si>
  <si>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</si>
  <si>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</si>
  <si>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</si>
  <si>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</si>
  <si>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</si>
  <si>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</si>
  <si>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</si>
  <si>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</si>
  <si>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</si>
  <si>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</si>
  <si>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</si>
  <si>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</si>
  <si>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</si>
  <si>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</si>
  <si>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</si>
  <si>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</si>
  <si>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</si>
  <si>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</si>
  <si>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</si>
  <si>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</si>
  <si>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</si>
  <si>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</si>
  <si>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</si>
  <si>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</si>
  <si>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</si>
  <si>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</si>
  <si>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</si>
  <si>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</si>
  <si>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</si>
  <si>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</si>
  <si>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</si>
  <si>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</si>
  <si>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</si>
  <si>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</si>
  <si>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</si>
  <si>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</si>
  <si>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</si>
  <si>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</si>
  <si>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</si>
  <si>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</si>
  <si>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</si>
  <si>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</si>
  <si>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</si>
  <si>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</si>
  <si>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</si>
  <si>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</si>
  <si>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</si>
  <si>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</si>
  <si>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</si>
  <si>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</si>
  <si>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</si>
  <si>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</si>
  <si>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</si>
  <si>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</si>
  <si>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</si>
  <si>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</si>
  <si>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</si>
  <si>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</si>
  <si>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</si>
  <si>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</si>
  <si>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</si>
  <si>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</si>
  <si>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</si>
  <si>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</si>
  <si>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</si>
  <si>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</si>
  <si>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</si>
  <si>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</si>
  <si>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</si>
  <si>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</si>
  <si>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</si>
  <si>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</si>
  <si>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</si>
  <si>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</si>
  <si>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</si>
  <si>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</si>
  <si>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</si>
  <si>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</si>
  <si>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</si>
  <si>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</si>
  <si>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</si>
  <si>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</si>
  <si>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</si>
  <si>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</si>
  <si>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</si>
  <si>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</si>
  <si>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</si>
  <si>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</si>
  <si>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</si>
  <si>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</si>
  <si>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</si>
  <si>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</si>
  <si>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</si>
  <si>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</si>
  <si>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</si>
  <si>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</si>
  <si>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</si>
  <si>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</si>
  <si>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</si>
  <si>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</si>
  <si>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</si>
  <si>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</si>
  <si>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</si>
  <si>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</si>
  <si>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</si>
  <si>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</si>
  <si>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</si>
  <si>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</si>
  <si>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</si>
  <si>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</si>
  <si>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</si>
  <si>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</si>
  <si>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</si>
  <si>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</si>
  <si>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</si>
  <si>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</si>
  <si>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</si>
  <si>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</si>
  <si>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</si>
  <si>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</si>
  <si>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</si>
  <si>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</si>
  <si>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</si>
  <si>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</si>
  <si>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</si>
  <si>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</si>
  <si>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</si>
  <si>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</si>
  <si>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</si>
  <si>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</si>
  <si>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</si>
  <si>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</si>
  <si>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</si>
  <si>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</si>
  <si>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</si>
  <si>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</si>
  <si>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</si>
  <si>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</si>
  <si>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</si>
  <si>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</si>
  <si>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</si>
  <si>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</si>
  <si>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</si>
  <si>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</si>
  <si>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</si>
  <si>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</si>
  <si>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</si>
  <si>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</si>
  <si>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</si>
  <si>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</si>
  <si>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</si>
  <si>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</si>
  <si>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</si>
  <si>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</si>
  <si>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</si>
  <si>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</si>
  <si>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</si>
  <si>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</si>
  <si>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</si>
  <si>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</si>
  <si>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</si>
  <si>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</si>
  <si>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</si>
  <si>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</si>
  <si>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</si>
  <si>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</si>
  <si>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</si>
  <si>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</si>
  <si>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</si>
  <si>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</si>
  <si>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</si>
  <si>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</si>
  <si>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</si>
  <si>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</si>
  <si>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</si>
  <si>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</si>
  <si>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</si>
  <si>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</si>
  <si>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</si>
  <si>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</si>
  <si>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</si>
  <si>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</si>
  <si>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</si>
  <si>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</si>
  <si>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</si>
  <si>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</si>
  <si>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</si>
  <si>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</si>
  <si>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</si>
  <si>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</si>
  <si>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</si>
  <si>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</si>
  <si>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</si>
  <si>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</si>
  <si>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</si>
  <si>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</si>
  <si>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</si>
  <si>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</si>
  <si>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</si>
  <si>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</si>
  <si>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</si>
  <si>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</si>
  <si>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</si>
  <si>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</si>
  <si>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</si>
  <si>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</si>
  <si>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</si>
  <si>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</si>
  <si>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</si>
  <si>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</si>
  <si>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</si>
  <si>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</si>
  <si>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</si>
  <si>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</si>
  <si>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</si>
  <si>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</si>
  <si>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</si>
  <si>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</si>
  <si>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</si>
  <si>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</si>
  <si>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</si>
  <si>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</si>
  <si>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</si>
  <si>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</si>
  <si>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</si>
  <si>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</si>
  <si>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</si>
  <si>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</si>
  <si>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</si>
  <si>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</si>
  <si>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</si>
  <si>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</si>
  <si>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</si>
  <si>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</si>
  <si>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</si>
  <si>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</si>
  <si>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</si>
  <si>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</si>
  <si>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</si>
  <si>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</si>
  <si>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</si>
  <si>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</si>
  <si>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</si>
  <si>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</si>
  <si>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</si>
  <si>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</si>
  <si>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</si>
  <si>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</si>
  <si>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</si>
  <si>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</si>
  <si>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</si>
  <si>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</si>
  <si>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</si>
  <si>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</si>
  <si>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</si>
  <si>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</si>
  <si>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</si>
  <si>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</si>
  <si>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</si>
  <si>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</si>
  <si>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</si>
  <si>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</si>
  <si>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</si>
  <si>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</si>
  <si>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</si>
  <si>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</si>
  <si>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</si>
  <si>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</si>
  <si>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</si>
  <si>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</si>
  <si>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</si>
  <si>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</si>
  <si>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</si>
  <si>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</si>
  <si>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</si>
  <si>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</si>
  <si>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</si>
  <si>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</si>
  <si>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</si>
  <si>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</si>
  <si>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</si>
  <si>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</si>
  <si>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</si>
  <si>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</si>
  <si>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</si>
  <si>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</si>
  <si>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</si>
  <si>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</si>
  <si>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</si>
  <si>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</si>
  <si>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</si>
  <si>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</si>
  <si>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</si>
  <si>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</si>
  <si>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</si>
  <si>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</si>
  <si>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</si>
  <si>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</si>
  <si>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</si>
  <si>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</si>
  <si>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</si>
  <si>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</si>
  <si>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</si>
  <si>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</si>
  <si>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</si>
  <si>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</si>
  <si>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</si>
  <si>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</si>
  <si>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</si>
  <si>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</si>
  <si>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</si>
  <si>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</si>
  <si>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</si>
  <si>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</si>
  <si>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</si>
  <si>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</si>
  <si>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</si>
  <si>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</si>
  <si>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</si>
  <si>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</si>
  <si>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</si>
  <si>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</si>
  <si>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</si>
  <si>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</si>
  <si>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</si>
  <si>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</si>
  <si>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</si>
  <si>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</si>
  <si>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</si>
  <si>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</si>
  <si>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</si>
  <si>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</si>
  <si>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</si>
  <si>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</si>
  <si>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</si>
  <si>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</si>
  <si>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</si>
  <si>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</si>
  <si>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</si>
  <si>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</si>
  <si>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</si>
  <si>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</si>
  <si>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</si>
  <si>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</si>
  <si>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</si>
  <si>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</si>
  <si>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</si>
  <si>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</si>
  <si>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</si>
  <si>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</si>
  <si>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</si>
  <si>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</si>
  <si>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</si>
  <si>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</si>
  <si>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</si>
  <si>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</si>
  <si>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</si>
  <si>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</si>
  <si>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</si>
  <si>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</si>
  <si>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</si>
  <si>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</si>
  <si>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</si>
  <si>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</si>
  <si>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</si>
  <si>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</si>
  <si>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</si>
  <si>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</si>
  <si>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</si>
  <si>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</si>
  <si>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</si>
  <si>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</si>
  <si>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</si>
  <si>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</si>
  <si>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</si>
  <si>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</si>
  <si>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</si>
  <si>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</si>
  <si>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</si>
  <si>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</si>
  <si>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</si>
  <si>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</si>
  <si>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</si>
  <si>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</si>
  <si>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</si>
  <si>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</si>
  <si>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</si>
  <si>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</si>
  <si>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</si>
  <si>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</si>
  <si>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</si>
  <si>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</si>
  <si>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</si>
  <si>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</si>
  <si>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</si>
  <si>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</si>
  <si>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</si>
  <si>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</si>
  <si>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</si>
  <si>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</si>
  <si>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</si>
  <si>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</si>
  <si>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</si>
  <si>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</si>
  <si>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</si>
  <si>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</si>
  <si>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</si>
  <si>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</si>
  <si>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</si>
  <si>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</si>
  <si>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</si>
  <si>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</si>
  <si>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</si>
  <si>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</si>
  <si>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</si>
  <si>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</si>
  <si>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</si>
  <si>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</si>
  <si>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</si>
  <si>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</si>
  <si>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</si>
  <si>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</si>
  <si>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</si>
  <si>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</si>
  <si>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</si>
  <si>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</si>
  <si>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</si>
  <si>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</si>
  <si>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</si>
  <si>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</si>
  <si>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</si>
  <si>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</si>
  <si>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</si>
  <si>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</si>
  <si>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</si>
  <si>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</si>
  <si>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</si>
  <si>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</si>
  <si>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</si>
  <si>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</si>
  <si>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</si>
  <si>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</si>
  <si>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</si>
  <si>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</si>
  <si>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</si>
  <si>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</si>
  <si>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</si>
  <si>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</si>
  <si>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</si>
  <si>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</si>
  <si>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</si>
  <si>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</si>
  <si>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</si>
  <si>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</si>
  <si>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</si>
  <si>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</si>
  <si>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</si>
  <si>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</si>
  <si>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</si>
  <si>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</si>
  <si>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</si>
  <si>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</si>
  <si>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</si>
  <si>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</si>
  <si>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</si>
  <si>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</si>
  <si>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</si>
  <si>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</si>
  <si>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</si>
  <si>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</si>
  <si>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</si>
  <si>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</si>
  <si>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</si>
  <si>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</si>
  <si>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</si>
  <si>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</si>
  <si>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</si>
  <si>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</si>
  <si>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</si>
  <si>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</si>
  <si>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</si>
  <si>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</si>
  <si>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</si>
  <si>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</si>
  <si>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</si>
  <si>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</si>
  <si>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</si>
  <si>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</si>
  <si>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</si>
  <si>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</si>
  <si>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</si>
  <si>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</si>
  <si>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</si>
  <si>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</si>
  <si>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</si>
  <si>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</si>
  <si>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</si>
  <si>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</si>
  <si>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</si>
  <si>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</si>
  <si>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</si>
  <si>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</si>
  <si>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</si>
  <si>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</si>
  <si>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</si>
  <si>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</si>
  <si>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</si>
  <si>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</si>
  <si>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</si>
  <si>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</si>
  <si>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</si>
  <si>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</si>
  <si>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</si>
  <si>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</si>
  <si>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</si>
  <si>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</si>
  <si>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</si>
  <si>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</si>
  <si>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</si>
  <si>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</si>
  <si>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</si>
  <si>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</si>
  <si>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</si>
  <si>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</si>
  <si>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</si>
  <si>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</si>
  <si>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</si>
  <si>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</si>
  <si>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</si>
  <si>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</si>
  <si>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</si>
  <si>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</si>
  <si>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</si>
  <si>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</si>
  <si>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</si>
  <si>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</si>
  <si>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</si>
  <si>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</si>
  <si>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</si>
  <si>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</si>
  <si>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</si>
  <si>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</si>
  <si>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</si>
  <si>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</si>
  <si>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</si>
  <si>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</si>
  <si>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</si>
  <si>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</si>
  <si>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</si>
  <si>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</si>
  <si>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</si>
  <si>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</si>
  <si>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</si>
  <si>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</si>
  <si>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</si>
  <si>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</si>
  <si>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</si>
  <si>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</si>
  <si>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</si>
  <si>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</si>
  <si>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</si>
  <si>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</si>
  <si>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</si>
  <si>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</si>
  <si>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</si>
  <si>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</si>
  <si>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</si>
  <si>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</si>
  <si>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</si>
  <si>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</si>
  <si>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</si>
  <si>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</si>
  <si>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</si>
  <si>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</si>
  <si>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</si>
  <si>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</si>
  <si>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</si>
  <si>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</si>
  <si>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</si>
  <si>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</si>
  <si>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</si>
  <si>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</si>
  <si>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</si>
  <si>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</si>
  <si>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</si>
  <si>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</si>
  <si>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</si>
  <si>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</si>
  <si>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</si>
  <si>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</si>
  <si>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</si>
  <si>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</si>
  <si>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</si>
  <si>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</si>
  <si>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</si>
  <si>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</si>
  <si>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</si>
  <si>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</si>
  <si>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</si>
  <si>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</si>
  <si>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</si>
  <si>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</si>
  <si>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</si>
  <si>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</si>
  <si>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</si>
  <si>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</si>
  <si>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</si>
  <si>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</si>
  <si>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</si>
  <si>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</si>
  <si>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</si>
  <si>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</si>
  <si>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</si>
  <si>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</si>
  <si>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</si>
  <si>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</si>
  <si>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</si>
  <si>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</si>
  <si>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</si>
  <si>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</si>
  <si>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</si>
  <si>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</si>
  <si>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</si>
  <si>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</si>
  <si>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</si>
  <si>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</si>
  <si>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</si>
  <si>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</si>
  <si>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</si>
  <si>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</si>
  <si>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</si>
  <si>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</si>
  <si>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</si>
  <si>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</si>
  <si>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</si>
  <si>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</si>
  <si>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</si>
  <si>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</si>
  <si>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</si>
  <si>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</si>
  <si>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</si>
  <si>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</si>
  <si>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</si>
  <si>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</si>
  <si>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</si>
  <si>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</si>
  <si>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</si>
  <si>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</si>
  <si>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</si>
  <si>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</si>
  <si>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</si>
  <si>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</si>
  <si>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</si>
  <si>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</si>
  <si>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</si>
  <si>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</si>
  <si>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</si>
  <si>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</si>
  <si>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</si>
  <si>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</si>
  <si>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</si>
  <si>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</si>
  <si>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</si>
  <si>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</si>
  <si>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</si>
  <si>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</si>
  <si>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</si>
  <si>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</si>
  <si>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</si>
  <si>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</si>
  <si>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</si>
  <si>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</si>
  <si>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</si>
  <si>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</si>
  <si>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</si>
  <si>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</si>
  <si>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</si>
  <si>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</si>
  <si>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</si>
  <si>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</si>
  <si>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</si>
  <si>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</si>
  <si>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</si>
  <si>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</si>
  <si>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</si>
  <si>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</si>
  <si>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</si>
  <si>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</si>
  <si>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</si>
  <si>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</si>
  <si>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</si>
  <si>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</si>
  <si>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</si>
  <si>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</si>
  <si>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</si>
  <si>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</si>
  <si>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</si>
  <si>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</si>
  <si>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</si>
  <si>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</si>
  <si>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</si>
  <si>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</si>
  <si>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</si>
  <si>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</si>
  <si>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</si>
  <si>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</si>
  <si>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</si>
  <si>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</si>
  <si>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</si>
  <si>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</si>
  <si>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</si>
  <si>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</si>
  <si>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</si>
  <si>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</si>
  <si>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</si>
  <si>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</si>
  <si>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</si>
  <si>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</si>
  <si>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</si>
  <si>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</si>
  <si>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</si>
  <si>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</si>
  <si>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</si>
  <si>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</si>
  <si>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</si>
  <si>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</si>
  <si>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</si>
  <si>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</si>
  <si>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</si>
  <si>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</si>
  <si>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</si>
  <si>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</si>
  <si>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</si>
  <si>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</si>
  <si>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</si>
  <si>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</si>
  <si>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</si>
  <si>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</si>
  <si>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</si>
  <si>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</si>
  <si>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</si>
  <si>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</si>
  <si>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</si>
  <si>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</si>
  <si>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</si>
  <si>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</si>
  <si>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</si>
  <si>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</si>
  <si>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</si>
  <si>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</si>
  <si>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</si>
  <si>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</si>
  <si>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</si>
  <si>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</si>
  <si>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</si>
  <si>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</si>
  <si>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</si>
  <si>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</si>
  <si>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</si>
  <si>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</si>
  <si>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</si>
  <si>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</si>
  <si>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</si>
  <si>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</si>
  <si>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</si>
  <si>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</si>
  <si>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</si>
  <si>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</si>
  <si>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</si>
  <si>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</si>
  <si>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</si>
  <si>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</si>
  <si>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</si>
  <si>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</si>
  <si>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</si>
  <si>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</si>
  <si>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</si>
  <si>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</si>
  <si>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</si>
  <si>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</si>
  <si>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</si>
  <si>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</si>
  <si>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</si>
  <si>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</si>
  <si>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</si>
  <si>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</si>
  <si>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</si>
  <si>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</si>
  <si>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</si>
  <si>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</si>
  <si>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</si>
  <si>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</si>
  <si>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</si>
  <si>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</si>
  <si>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</si>
  <si>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</si>
  <si>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</si>
  <si>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</si>
  <si>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</si>
  <si>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</si>
  <si>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</si>
  <si>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</si>
  <si>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</si>
  <si>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</si>
  <si>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</si>
  <si>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</si>
  <si>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</si>
  <si>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</si>
  <si>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</si>
  <si>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</si>
  <si>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</si>
  <si>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</si>
  <si>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</si>
  <si>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</si>
  <si>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</si>
  <si>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</si>
  <si>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</si>
  <si>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</si>
  <si>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</si>
  <si>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</si>
  <si>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</si>
  <si>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</si>
  <si>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</si>
  <si>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</si>
  <si>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</si>
  <si>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</si>
  <si>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</si>
  <si>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</si>
  <si>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</si>
  <si>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</si>
  <si>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</si>
  <si>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</si>
  <si>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</si>
  <si>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</si>
  <si>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</si>
  <si>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</si>
  <si>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</si>
  <si>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</si>
  <si>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</si>
  <si>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</si>
  <si>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</si>
  <si>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</si>
  <si>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</si>
  <si>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</si>
  <si>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</si>
  <si>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</si>
  <si>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</si>
  <si>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</si>
  <si>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</si>
  <si>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</si>
  <si>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</si>
  <si>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</si>
  <si>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</si>
  <si>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</si>
  <si>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</si>
  <si>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</si>
  <si>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</si>
  <si>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</si>
  <si>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</si>
  <si>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</si>
  <si>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</si>
  <si>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</si>
  <si>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</si>
  <si>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</si>
  <si>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</si>
  <si>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</si>
  <si>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</si>
  <si>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</si>
  <si>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</si>
  <si>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</si>
  <si>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</si>
  <si>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</si>
  <si>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</si>
  <si>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</si>
  <si>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</si>
  <si>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</si>
  <si>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</si>
  <si>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</si>
  <si>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</si>
  <si>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</si>
  <si>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</si>
  <si>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</si>
  <si>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</si>
  <si>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</si>
  <si>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</si>
  <si>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</si>
  <si>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</si>
  <si>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</si>
  <si>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</si>
  <si>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</si>
  <si>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</si>
  <si>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</si>
  <si>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</si>
  <si>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</si>
  <si>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</si>
  <si>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</si>
  <si>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</si>
  <si>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</si>
  <si>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</si>
  <si>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</si>
  <si>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</si>
  <si>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</si>
  <si>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</si>
  <si>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</si>
  <si>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</si>
  <si>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</si>
  <si>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</si>
  <si>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</si>
  <si>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</si>
  <si>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</si>
  <si>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</si>
  <si>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</si>
  <si>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</si>
  <si>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</si>
  <si>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</si>
  <si>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</si>
  <si>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</si>
  <si>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</si>
  <si>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</si>
  <si>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</si>
  <si>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</si>
  <si>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</si>
  <si>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</si>
  <si>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</si>
  <si>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</si>
  <si>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</si>
  <si>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</si>
  <si>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</si>
  <si>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</si>
  <si>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</si>
  <si>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</si>
  <si>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</si>
  <si>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</si>
  <si>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</si>
  <si>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</si>
  <si>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</si>
  <si>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</si>
  <si>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</si>
  <si>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</si>
  <si>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</si>
  <si>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</si>
  <si>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</si>
  <si>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</si>
  <si>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</si>
  <si>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</si>
  <si>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</si>
  <si>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</si>
  <si>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</si>
  <si>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</si>
  <si>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</si>
  <si>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</si>
  <si>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</si>
  <si>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</si>
  <si>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</si>
  <si>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</si>
  <si>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</si>
  <si>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</si>
  <si>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</si>
  <si>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</si>
  <si>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</si>
  <si>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</si>
  <si>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</si>
  <si>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</si>
  <si>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</si>
  <si>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</si>
  <si>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</si>
  <si>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</si>
  <si>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</si>
  <si>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</si>
  <si>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</si>
  <si>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</si>
  <si>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</si>
  <si>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</si>
  <si>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</si>
  <si>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</si>
  <si>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</si>
  <si>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</si>
  <si>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</si>
  <si>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</si>
  <si>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</si>
  <si>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</si>
  <si>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</si>
  <si>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</si>
  <si>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</si>
  <si>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</si>
  <si>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</si>
  <si>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</si>
  <si>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</si>
  <si>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</si>
  <si>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</si>
  <si>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</si>
  <si>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</si>
  <si>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</si>
  <si>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</si>
  <si>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</si>
  <si>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</si>
  <si>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</si>
  <si>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</si>
  <si>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</si>
  <si>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</si>
  <si>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</si>
  <si>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</si>
  <si>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</si>
  <si>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</si>
  <si>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</si>
  <si>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</si>
  <si>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</si>
  <si>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</si>
  <si>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</si>
  <si>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</si>
  <si>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</si>
  <si>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</si>
  <si>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</si>
  <si>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</si>
  <si>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</si>
  <si>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</si>
  <si>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</si>
  <si>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</si>
  <si>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</si>
  <si>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</si>
  <si>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</si>
  <si>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</si>
  <si>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</si>
  <si>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</si>
  <si>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</si>
  <si>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</si>
  <si>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</si>
  <si>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</si>
  <si>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</si>
  <si>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</si>
  <si>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</si>
  <si>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</si>
  <si>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</si>
  <si>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</si>
  <si>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</si>
  <si>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</si>
  <si>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</si>
  <si>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</si>
  <si>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</si>
  <si>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</si>
  <si>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</si>
  <si>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</si>
  <si>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</si>
  <si>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</si>
  <si>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</si>
  <si>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</si>
  <si>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</si>
  <si>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</si>
  <si>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</si>
  <si>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</si>
  <si>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</si>
  <si>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</si>
  <si>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</si>
  <si>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</si>
  <si>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</si>
  <si>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</si>
  <si>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</si>
  <si>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</si>
  <si>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</si>
  <si>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</si>
  <si>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</si>
  <si>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</si>
  <si>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</si>
  <si>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</si>
  <si>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</si>
  <si>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</si>
  <si>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</si>
  <si>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</si>
  <si>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</si>
  <si>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</si>
  <si>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</si>
  <si>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</si>
  <si>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</si>
  <si>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</si>
  <si>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</si>
  <si>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</si>
  <si>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</si>
  <si>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</si>
  <si>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</si>
  <si>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</si>
  <si>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</si>
  <si>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</si>
  <si>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</si>
  <si>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</si>
  <si>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</si>
  <si>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</si>
  <si>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</si>
  <si>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</si>
  <si>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</si>
  <si>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</si>
  <si>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</si>
  <si>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</si>
  <si>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</si>
  <si>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</si>
  <si>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</si>
  <si>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</si>
  <si>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</si>
  <si>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</si>
  <si>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</si>
  <si>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</si>
  <si>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</si>
  <si>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</si>
  <si>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</si>
  <si>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</si>
  <si>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</si>
  <si>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</si>
  <si>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</si>
  <si>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</si>
  <si>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</si>
  <si>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</si>
  <si>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</si>
  <si>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</si>
  <si>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</si>
  <si>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</si>
  <si>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</si>
  <si>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</si>
  <si>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</si>
  <si>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</si>
  <si>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</si>
  <si>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</si>
  <si>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</si>
  <si>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</si>
  <si>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</si>
  <si>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</si>
  <si>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</si>
  <si>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</si>
  <si>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</si>
  <si>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</si>
  <si>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</si>
  <si>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</si>
  <si>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</si>
  <si>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</si>
  <si>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</si>
  <si>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</si>
  <si>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</si>
  <si>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</si>
  <si>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</si>
  <si>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</si>
  <si>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</si>
  <si>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</si>
  <si>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</si>
  <si>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</si>
  <si>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</si>
  <si>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</si>
  <si>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</si>
  <si>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</si>
  <si>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</si>
  <si>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</si>
  <si>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</si>
  <si>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</si>
  <si>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</si>
  <si>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</si>
  <si>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</si>
  <si>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</si>
  <si>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</si>
  <si>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</si>
  <si>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</si>
  <si>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</si>
  <si>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</si>
  <si>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</si>
  <si>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</si>
  <si>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</si>
  <si>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</si>
  <si>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</si>
  <si>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</si>
  <si>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</si>
  <si>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</si>
  <si>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</si>
  <si>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</si>
  <si>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</si>
  <si>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</si>
  <si>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</si>
  <si>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</si>
  <si>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</si>
  <si>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</si>
  <si>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</si>
  <si>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</si>
  <si>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</si>
  <si>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</si>
  <si>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</si>
  <si>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</si>
  <si>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</si>
  <si>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</si>
  <si>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</si>
  <si>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</si>
  <si>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</si>
  <si>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</si>
  <si>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</si>
  <si>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</si>
  <si>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</si>
  <si>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</si>
  <si>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</si>
  <si>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</si>
  <si>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</si>
  <si>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</si>
  <si>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</si>
  <si>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</si>
  <si>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</si>
  <si>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</si>
  <si>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</si>
  <si>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</si>
  <si>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</si>
  <si>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</si>
  <si>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</si>
  <si>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</si>
  <si>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</si>
  <si>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</si>
  <si>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</si>
  <si>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</si>
  <si>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</si>
  <si>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</si>
  <si>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</si>
  <si>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</si>
  <si>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</si>
  <si>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</si>
  <si>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</si>
  <si>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</si>
  <si>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</si>
  <si>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</si>
  <si>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</si>
  <si>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</si>
  <si>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</si>
  <si>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</si>
  <si>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</si>
  <si>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</si>
  <si>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</si>
  <si>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</si>
  <si>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</si>
  <si>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</si>
  <si>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</si>
  <si>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</si>
  <si>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</si>
  <si>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</si>
  <si>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</si>
  <si>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</si>
  <si>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</si>
  <si>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</si>
  <si>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</si>
  <si>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</si>
  <si>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</si>
  <si>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</si>
  <si>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</si>
  <si>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</si>
  <si>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</si>
  <si>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</si>
  <si>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</si>
  <si>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</si>
  <si>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</si>
  <si>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</si>
  <si>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</si>
  <si>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</si>
  <si>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</si>
  <si>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</si>
  <si>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</si>
  <si>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</si>
  <si>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</si>
  <si>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</si>
  <si>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</si>
  <si>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</si>
  <si>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</si>
  <si>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</si>
  <si>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</si>
  <si>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</si>
  <si>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</si>
  <si>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</si>
  <si>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</si>
  <si>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</si>
  <si>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</si>
  <si>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</si>
  <si>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</si>
  <si>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</si>
  <si>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</si>
  <si>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</si>
  <si>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</si>
  <si>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</si>
  <si>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</si>
  <si>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</si>
  <si>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</si>
  <si>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</si>
  <si>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</si>
  <si>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</si>
  <si>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</si>
  <si>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</si>
  <si>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</si>
  <si>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</si>
  <si>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</si>
  <si>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</si>
  <si>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</si>
  <si>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</si>
  <si>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</si>
  <si>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</si>
  <si>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</si>
  <si>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</si>
  <si>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</si>
  <si>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</si>
  <si>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</si>
  <si>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</si>
  <si>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</si>
  <si>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</si>
  <si>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</si>
  <si>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</si>
  <si>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</si>
  <si>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</si>
  <si>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</si>
  <si>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</si>
  <si>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</si>
  <si>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</si>
  <si>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</si>
  <si>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</si>
  <si>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</si>
  <si>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</si>
  <si>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</si>
  <si>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</si>
  <si>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</si>
  <si>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</si>
  <si>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</si>
  <si>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</si>
  <si>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</si>
  <si>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</si>
  <si>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</si>
  <si>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</si>
  <si>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</si>
  <si>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</si>
  <si>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</si>
  <si>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</si>
  <si>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</si>
  <si>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</si>
  <si>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</si>
  <si>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</si>
  <si>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</si>
  <si>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</si>
  <si>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</si>
  <si>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</si>
  <si>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</si>
  <si>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</si>
  <si>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</si>
  <si>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</si>
  <si>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</si>
  <si>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</si>
  <si>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</si>
  <si>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</si>
  <si>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</si>
  <si>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</si>
  <si>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</si>
  <si>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</si>
  <si>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</si>
  <si>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</si>
  <si>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</si>
  <si>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</si>
  <si>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</si>
  <si>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</si>
  <si>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</si>
  <si>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</si>
  <si>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</si>
  <si>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</si>
  <si>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</si>
  <si>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</si>
  <si>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</si>
  <si>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</si>
  <si>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</si>
  <si>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</si>
  <si>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</si>
  <si>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</si>
  <si>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</si>
  <si>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</si>
  <si>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</si>
  <si>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</si>
  <si>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</si>
  <si>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</si>
  <si>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</si>
  <si>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</si>
  <si>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</si>
  <si>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</si>
  <si>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</si>
  <si>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</si>
  <si>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</si>
  <si>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</si>
  <si>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</si>
  <si>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</si>
  <si>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</si>
  <si>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</si>
  <si>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</si>
  <si>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</si>
  <si>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</si>
  <si>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</si>
  <si>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</si>
  <si>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</si>
  <si>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</si>
  <si>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</si>
  <si>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</si>
  <si>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</si>
  <si>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</si>
  <si>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</si>
  <si>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</si>
  <si>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</si>
  <si>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</si>
  <si>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</si>
  <si>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</si>
  <si>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</si>
  <si>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</si>
  <si>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</si>
  <si>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</si>
  <si>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</si>
  <si>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</si>
  <si>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</si>
  <si>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</si>
  <si>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</si>
  <si>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</si>
  <si>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</si>
  <si>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</si>
  <si>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</si>
  <si>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</si>
  <si>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</si>
  <si>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</si>
  <si>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</si>
  <si>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</si>
  <si>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</si>
  <si>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</si>
  <si>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</si>
  <si>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</si>
  <si>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</si>
  <si>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</si>
  <si>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</si>
  <si>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</si>
  <si>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</si>
  <si>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</si>
  <si>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</si>
  <si>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</si>
  <si>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</si>
  <si>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</si>
  <si>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</si>
  <si>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</si>
  <si>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</si>
  <si>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</si>
  <si>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</si>
  <si>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</si>
  <si>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</si>
  <si>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</si>
  <si>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</si>
  <si>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</si>
  <si>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</si>
  <si>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</si>
  <si>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</si>
  <si>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</si>
  <si>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</si>
  <si>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</si>
  <si>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</si>
  <si>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</si>
  <si>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</si>
  <si>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</si>
  <si>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</si>
  <si>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</si>
  <si>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</si>
  <si>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</si>
  <si>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</si>
  <si>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</si>
  <si>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</si>
  <si>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</si>
  <si>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</si>
  <si>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</si>
  <si>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</si>
  <si>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</si>
  <si>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</si>
  <si>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</si>
  <si>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</si>
  <si>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</si>
  <si>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</si>
  <si>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</si>
  <si>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</si>
  <si>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</si>
  <si>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</si>
  <si>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</si>
  <si>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</si>
  <si>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</si>
  <si>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</si>
  <si>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</si>
  <si>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</si>
  <si>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</si>
  <si>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</si>
  <si>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</si>
  <si>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</si>
  <si>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</si>
  <si>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</si>
  <si>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</si>
  <si>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</si>
  <si>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</si>
  <si>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</si>
  <si>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</si>
  <si>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</si>
  <si>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</si>
  <si>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</si>
  <si>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</si>
  <si>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</si>
  <si>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</si>
  <si>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</si>
  <si>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</si>
  <si>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</si>
  <si>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</si>
  <si>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</si>
  <si>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</si>
  <si>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</si>
  <si>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</si>
  <si>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</si>
  <si>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</si>
  <si>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</si>
  <si>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</si>
  <si>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</si>
  <si>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</si>
  <si>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</si>
  <si>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</si>
  <si>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</si>
  <si>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</si>
  <si>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</si>
  <si>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</si>
  <si>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</si>
  <si>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</si>
  <si>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</si>
  <si>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</si>
  <si>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</si>
  <si>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</si>
  <si>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</si>
  <si>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</si>
  <si>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</si>
  <si>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</si>
  <si>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</si>
  <si>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</si>
  <si>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</si>
  <si>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</si>
  <si>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</si>
  <si>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</si>
  <si>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</si>
  <si>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</si>
  <si>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</si>
  <si>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</si>
  <si>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</si>
  <si>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</si>
  <si>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</si>
  <si>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</si>
  <si>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</si>
  <si>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</si>
  <si>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</si>
  <si>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</si>
  <si>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</si>
  <si>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</si>
  <si>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</si>
  <si>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</si>
  <si>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</si>
  <si>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</si>
  <si>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</si>
  <si>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</si>
  <si>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</si>
  <si>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</si>
  <si>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</si>
  <si>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</si>
  <si>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</si>
  <si>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</si>
  <si>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</si>
  <si>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</si>
  <si>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</si>
  <si>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</si>
  <si>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</si>
  <si>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</si>
  <si>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</si>
  <si>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</si>
  <si>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</si>
  <si>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</si>
  <si>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</si>
  <si>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</si>
  <si>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</si>
  <si>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</si>
  <si>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</si>
  <si>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</si>
  <si>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</si>
  <si>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</si>
  <si>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</si>
  <si>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</si>
  <si>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</si>
  <si>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</si>
  <si>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</si>
  <si>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</si>
  <si>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</si>
  <si>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</si>
  <si>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</si>
  <si>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</si>
  <si>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</si>
  <si>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</si>
  <si>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</si>
  <si>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</si>
  <si>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</si>
  <si>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</si>
  <si>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</si>
  <si>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</si>
  <si>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</si>
  <si>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</si>
  <si>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</si>
  <si>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</si>
  <si>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</si>
  <si>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</si>
  <si>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</si>
  <si>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</si>
  <si>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</si>
  <si>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</si>
  <si>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</si>
  <si>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</si>
  <si>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</si>
  <si>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</si>
  <si>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</si>
  <si>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</si>
  <si>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</si>
  <si>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</si>
  <si>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</si>
  <si>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</si>
  <si>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</si>
  <si>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</si>
  <si>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</si>
  <si>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</si>
  <si>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</si>
  <si>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</si>
  <si>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</si>
  <si>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</si>
  <si>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</si>
  <si>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</si>
  <si>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</si>
  <si>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</si>
  <si>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</si>
  <si>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</si>
  <si>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</si>
  <si>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</si>
  <si>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</si>
  <si>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</si>
  <si>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</si>
  <si>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</si>
  <si>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</si>
  <si>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</si>
  <si>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</si>
  <si>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</si>
  <si>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</si>
  <si>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</si>
  <si>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</si>
  <si>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</si>
  <si>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</si>
  <si>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</si>
  <si>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</si>
  <si>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</si>
  <si>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</si>
  <si>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</si>
  <si>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</si>
  <si>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</si>
  <si>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</si>
  <si>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</si>
  <si>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</si>
  <si>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</si>
  <si>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</si>
  <si>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</si>
  <si>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</si>
  <si>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</si>
  <si>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</si>
  <si>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</si>
  <si>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</si>
  <si>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</si>
  <si>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</si>
  <si>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</si>
  <si>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</si>
  <si>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</si>
  <si>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</si>
  <si>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</si>
  <si>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</si>
  <si>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</si>
  <si>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</si>
  <si>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</si>
  <si>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</si>
  <si>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</si>
  <si>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</si>
  <si>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</si>
  <si>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</si>
  <si>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</si>
  <si>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</si>
  <si>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</si>
  <si>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</si>
  <si>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</si>
  <si>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</si>
  <si>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</si>
  <si>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</si>
  <si>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</si>
  <si>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</si>
  <si>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</si>
  <si>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</si>
  <si>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</si>
  <si>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</si>
  <si>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</si>
  <si>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</si>
  <si>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</si>
  <si>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</si>
  <si>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</si>
  <si>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</si>
  <si>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</si>
  <si>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</si>
  <si>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</si>
  <si>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</si>
  <si>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</si>
  <si>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</si>
  <si>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</si>
  <si>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</si>
  <si>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</si>
  <si>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</si>
  <si>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</si>
  <si>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</si>
  <si>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</si>
  <si>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</si>
  <si>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</si>
  <si>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</si>
  <si>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</si>
  <si>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</si>
  <si>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</si>
  <si>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</si>
  <si>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</si>
  <si>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</si>
  <si>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</si>
  <si>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</si>
  <si>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</si>
  <si>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</si>
  <si>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</si>
  <si>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</si>
  <si>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</si>
  <si>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</si>
  <si>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</si>
  <si>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</si>
  <si>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</si>
  <si>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</si>
  <si>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</si>
  <si>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</si>
  <si>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</si>
  <si>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</si>
  <si>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</si>
  <si>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</si>
  <si>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</si>
  <si>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</si>
  <si>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</si>
  <si>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</si>
  <si>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</si>
  <si>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</si>
  <si>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</si>
  <si>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</si>
  <si>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</si>
  <si>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</si>
  <si>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</si>
  <si>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</si>
  <si>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</si>
  <si>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</si>
  <si>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</si>
  <si>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</si>
  <si>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</si>
  <si>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</si>
  <si>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</si>
  <si>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</si>
  <si>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</si>
  <si>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</si>
  <si>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</si>
  <si>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</si>
  <si>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</si>
  <si>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</si>
  <si>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</si>
  <si>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</si>
  <si>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</si>
  <si>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</si>
  <si>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</si>
  <si>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</si>
  <si>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</si>
  <si>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</si>
  <si>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</si>
  <si>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</si>
  <si>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</si>
  <si>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</si>
  <si>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</si>
  <si>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</si>
  <si>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</si>
  <si>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</si>
  <si>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</si>
  <si>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</si>
  <si>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</si>
  <si>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</si>
  <si>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</si>
  <si>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</si>
  <si>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</si>
  <si>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</si>
  <si>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</si>
  <si>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</si>
  <si>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</si>
  <si>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</si>
  <si>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</si>
  <si>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</si>
  <si>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</si>
  <si>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</si>
  <si>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</si>
  <si>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</si>
  <si>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</si>
  <si>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</si>
  <si>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</si>
  <si>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</si>
  <si>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</si>
  <si>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</si>
  <si>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</si>
  <si>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</si>
  <si>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</si>
  <si>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</si>
  <si>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</si>
  <si>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</si>
  <si>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</si>
  <si>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</si>
  <si>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</si>
  <si>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</si>
  <si>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</si>
  <si>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</si>
  <si>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</si>
  <si>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</si>
  <si>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</si>
  <si>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</si>
  <si>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</si>
  <si>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</si>
  <si>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</si>
  <si>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</si>
  <si>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</si>
  <si>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</si>
  <si>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</si>
  <si>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</si>
  <si>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</si>
  <si>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</si>
  <si>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</si>
  <si>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</si>
  <si>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</si>
  <si>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</si>
  <si>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</si>
  <si>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</si>
  <si>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</si>
  <si>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</si>
  <si>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</si>
  <si>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</si>
  <si>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</si>
  <si>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</si>
  <si>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</si>
  <si>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</si>
  <si>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</si>
  <si>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</si>
  <si>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</si>
  <si>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</si>
  <si>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</si>
  <si>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</si>
  <si>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</si>
  <si>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</si>
  <si>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</si>
  <si>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</si>
  <si>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</si>
  <si>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</si>
  <si>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</si>
  <si>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</si>
  <si>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</si>
  <si>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</si>
  <si>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</si>
  <si>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</si>
  <si>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</si>
  <si>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</si>
  <si>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</si>
  <si>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</si>
  <si>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</si>
  <si>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</si>
  <si>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</si>
  <si>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</si>
  <si>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</si>
  <si>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</si>
  <si>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</si>
  <si>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</si>
  <si>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</si>
  <si>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</si>
  <si>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</si>
  <si>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</si>
  <si>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</si>
  <si>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</si>
  <si>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</si>
  <si>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</si>
  <si>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</si>
  <si>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</si>
  <si>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</si>
  <si>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</si>
  <si>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</si>
  <si>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</si>
  <si>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</si>
  <si>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</si>
  <si>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</si>
  <si>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</si>
  <si>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</si>
  <si>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</si>
  <si>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</si>
  <si>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</si>
  <si>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</si>
  <si>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</si>
  <si>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</si>
  <si>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</si>
  <si>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</si>
  <si>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</si>
  <si>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</si>
  <si>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</si>
  <si>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</si>
  <si>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</si>
  <si>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</si>
  <si>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</si>
  <si>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</si>
  <si>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</si>
  <si>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</si>
  <si>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</si>
  <si>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</si>
  <si>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</si>
  <si>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</si>
  <si>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</si>
  <si>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</si>
  <si>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</si>
  <si>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</si>
  <si>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</si>
  <si>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</si>
  <si>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</si>
  <si>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</si>
  <si>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</si>
  <si>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</si>
  <si>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</si>
  <si>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</si>
  <si>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</si>
  <si>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</si>
  <si>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</si>
  <si>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</si>
  <si>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</si>
  <si>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</si>
  <si>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</si>
  <si>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</si>
  <si>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</si>
  <si>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</si>
  <si>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</si>
  <si>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</si>
  <si>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</si>
  <si>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</si>
  <si>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</si>
  <si>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</si>
  <si>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</si>
  <si>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</si>
  <si>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</si>
  <si>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</si>
  <si>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</si>
  <si>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</si>
  <si>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</si>
  <si>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</si>
  <si>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</si>
  <si>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</si>
  <si>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</si>
  <si>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</si>
  <si>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</si>
  <si>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</si>
  <si>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</si>
  <si>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</si>
  <si>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</si>
  <si>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</si>
  <si>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</si>
  <si>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</si>
  <si>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</si>
  <si>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</si>
  <si>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</si>
  <si>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</si>
  <si>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</si>
  <si>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</si>
  <si>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</si>
  <si>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</si>
  <si>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</si>
  <si>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</si>
  <si>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</si>
  <si>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</si>
  <si>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</si>
  <si>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</si>
  <si>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</si>
  <si>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</si>
  <si>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</si>
  <si>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</si>
  <si>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</si>
  <si>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</si>
  <si>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</si>
  <si>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</si>
  <si>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</si>
  <si>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</si>
  <si>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</si>
  <si>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</si>
  <si>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</si>
  <si>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</si>
  <si>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</si>
  <si>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</si>
  <si>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</si>
  <si>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</si>
  <si>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</si>
  <si>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</si>
  <si>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</si>
  <si>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</si>
  <si>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</si>
  <si>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</si>
  <si>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</si>
  <si>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</si>
  <si>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</si>
  <si>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</si>
  <si>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</si>
  <si>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</si>
  <si>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</si>
  <si>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</si>
  <si>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</si>
  <si>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</si>
  <si>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</si>
  <si>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</si>
  <si>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</si>
  <si>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</si>
  <si>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</si>
  <si>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</si>
  <si>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</si>
  <si>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</si>
  <si>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</si>
  <si>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</si>
  <si>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</si>
  <si>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</si>
  <si>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</si>
  <si>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</si>
  <si>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</si>
  <si>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</si>
  <si>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</si>
  <si>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</si>
  <si>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</si>
  <si>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</si>
  <si>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</si>
  <si>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</si>
  <si>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</si>
  <si>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</si>
  <si>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</si>
  <si>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</si>
  <si>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</si>
  <si>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</si>
  <si>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</si>
  <si>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</si>
  <si>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</si>
  <si>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</si>
  <si>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</si>
  <si>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</si>
  <si>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</si>
  <si>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</si>
  <si>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</si>
  <si>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</si>
  <si>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</si>
  <si>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</si>
  <si>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</si>
  <si>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</si>
  <si>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</si>
  <si>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</si>
  <si>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</si>
  <si>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</si>
  <si>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</si>
  <si>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</si>
  <si>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</si>
  <si>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</si>
  <si>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</si>
  <si>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</si>
  <si>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</si>
  <si>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</si>
  <si>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</si>
  <si>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</si>
  <si>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</si>
  <si>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</si>
  <si>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</si>
  <si>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</si>
  <si>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</si>
  <si>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</si>
  <si>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</si>
  <si>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</si>
  <si>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</si>
  <si>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</si>
  <si>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</si>
  <si>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</si>
  <si>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</si>
  <si>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</si>
  <si>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</si>
  <si>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</si>
  <si>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</si>
  <si>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</si>
  <si>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</si>
  <si>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</si>
  <si>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</si>
  <si>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</si>
  <si>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</si>
  <si>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</si>
  <si>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</si>
  <si>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</si>
  <si>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</si>
  <si>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</si>
  <si>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</si>
  <si>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</si>
  <si>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</si>
  <si>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</si>
  <si>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</si>
  <si>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</si>
  <si>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</si>
  <si>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</si>
  <si>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</si>
  <si>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</si>
  <si>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</si>
  <si>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</si>
  <si>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</si>
  <si>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</si>
  <si>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</si>
  <si>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</si>
  <si>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</si>
  <si>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</si>
  <si>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</si>
  <si>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</si>
  <si>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</si>
  <si>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</si>
  <si>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</si>
  <si>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</si>
  <si>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</si>
  <si>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</si>
  <si>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</si>
  <si>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</si>
  <si>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</si>
  <si>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</si>
  <si>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</si>
  <si>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</si>
  <si>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</si>
  <si>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</si>
  <si>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</si>
  <si>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</si>
  <si>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</si>
  <si>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</si>
  <si>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</si>
  <si>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</si>
  <si>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</si>
  <si>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</si>
  <si>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</si>
  <si>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</si>
  <si>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</si>
  <si>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</si>
  <si>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</si>
  <si>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</si>
  <si>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</si>
  <si>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</si>
  <si>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</si>
  <si>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</si>
  <si>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</si>
  <si>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</si>
  <si>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</si>
  <si>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</si>
  <si>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</si>
  <si>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</si>
  <si>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</si>
  <si>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</si>
  <si>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</si>
  <si>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</si>
  <si>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</si>
  <si>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</si>
  <si>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</si>
  <si>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</si>
  <si>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</si>
  <si>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</si>
  <si>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</si>
  <si>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</si>
  <si>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</si>
  <si>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</si>
  <si>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</si>
  <si>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</si>
  <si>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</si>
  <si>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</si>
  <si>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</si>
  <si>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</si>
  <si>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</si>
  <si>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</si>
  <si>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</si>
  <si>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</si>
  <si>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</si>
  <si>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</si>
  <si>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</si>
  <si>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</si>
  <si>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</si>
  <si>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</si>
  <si>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</si>
  <si>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</si>
  <si>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</si>
  <si>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</si>
  <si>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</si>
  <si>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</si>
  <si>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</si>
  <si>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</si>
  <si>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</si>
  <si>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</si>
  <si>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</si>
  <si>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</si>
  <si>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</si>
  <si>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</si>
  <si>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</si>
  <si>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</si>
  <si>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</si>
  <si>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</si>
  <si>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</si>
  <si>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</si>
  <si>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</si>
  <si>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</si>
  <si>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</si>
  <si>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</si>
  <si>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</si>
  <si>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</si>
  <si>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</si>
  <si>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</si>
  <si>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</si>
  <si>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</si>
  <si>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</si>
  <si>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</si>
  <si>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</si>
  <si>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</si>
  <si>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</si>
  <si>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</si>
  <si>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</si>
  <si>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</si>
  <si>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</si>
  <si>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</si>
  <si>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</si>
  <si>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</si>
  <si>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</si>
  <si>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</si>
  <si>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</si>
  <si>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</si>
  <si>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</si>
  <si>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</si>
  <si>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</si>
  <si>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</si>
  <si>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</si>
  <si>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</si>
  <si>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</si>
  <si>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</si>
  <si>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</si>
  <si>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</si>
  <si>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</si>
  <si>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</si>
  <si>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</si>
  <si>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</si>
  <si>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</si>
  <si>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</si>
  <si>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</si>
  <si>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</si>
  <si>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</si>
  <si>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</si>
  <si>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</si>
  <si>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</si>
  <si>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</si>
  <si>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</si>
  <si>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</si>
  <si>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</si>
  <si>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</si>
  <si>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</si>
  <si>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</si>
  <si>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</si>
  <si>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</si>
  <si>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</si>
  <si>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</si>
  <si>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</si>
  <si>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</si>
  <si>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</si>
  <si>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</si>
  <si>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</si>
  <si>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</si>
  <si>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</si>
  <si>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</si>
  <si>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</si>
  <si>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</si>
  <si>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</si>
  <si>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</si>
  <si>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</si>
  <si>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</si>
  <si>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</si>
  <si>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</si>
  <si>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</si>
  <si>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</si>
  <si>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</si>
  <si>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</si>
  <si>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</si>
  <si>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</si>
  <si>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</si>
  <si>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</si>
  <si>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</si>
  <si>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</si>
  <si>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</si>
  <si>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</si>
  <si>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</si>
  <si>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</si>
  <si>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</si>
  <si>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</si>
  <si>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</si>
  <si>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</si>
  <si>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</si>
  <si>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</si>
  <si>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</si>
  <si>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</si>
  <si>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</si>
  <si>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</si>
  <si>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</si>
  <si>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</si>
  <si>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</si>
  <si>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</si>
  <si>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</si>
  <si>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</si>
  <si>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</si>
  <si>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</si>
  <si>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</si>
  <si>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</si>
  <si>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</si>
  <si>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</si>
  <si>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</si>
  <si>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</si>
  <si>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</si>
  <si>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</si>
  <si>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</si>
  <si>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</si>
  <si>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</si>
  <si>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</si>
  <si>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</si>
  <si>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</si>
  <si>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</si>
  <si>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</si>
  <si>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</si>
  <si>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</si>
  <si>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</si>
  <si>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</si>
  <si>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</si>
  <si>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</si>
  <si>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</si>
  <si>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</si>
  <si>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</si>
  <si>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</si>
  <si>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</si>
  <si>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</si>
  <si>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</si>
  <si>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</si>
  <si>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</si>
  <si>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</si>
  <si>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</si>
  <si>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</si>
  <si>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</si>
  <si>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</si>
  <si>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</si>
  <si>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</si>
  <si>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</si>
  <si>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</si>
  <si>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</si>
  <si>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</si>
  <si>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</si>
  <si>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</si>
  <si>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</si>
  <si>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</si>
  <si>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</si>
  <si>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</si>
  <si>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</si>
  <si>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</si>
  <si>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</si>
  <si>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</si>
  <si>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</si>
  <si>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</si>
  <si>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</si>
  <si>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</si>
  <si>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</si>
  <si>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</si>
  <si>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</si>
  <si>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</si>
  <si>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</si>
  <si>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</si>
  <si>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</si>
  <si>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</si>
  <si>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</si>
  <si>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</si>
  <si>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</si>
  <si>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</si>
  <si>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</si>
  <si>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</si>
  <si>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</si>
  <si>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</si>
  <si>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</si>
  <si>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</si>
  <si>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</si>
  <si>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</si>
  <si>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</si>
  <si>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</si>
  <si>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</si>
  <si>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</si>
  <si>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</si>
  <si>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</si>
  <si>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</si>
  <si>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</si>
  <si>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</si>
  <si>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</si>
  <si>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</si>
  <si>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</si>
  <si>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</si>
  <si>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</si>
  <si>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</si>
  <si>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</si>
  <si>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</si>
  <si>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</si>
  <si>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</si>
  <si>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</si>
  <si>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</si>
  <si>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</si>
  <si>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</si>
  <si>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</si>
  <si>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</si>
  <si>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</si>
  <si>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</si>
  <si>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</si>
  <si>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</si>
  <si>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</si>
  <si>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</si>
  <si>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</si>
  <si>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</si>
  <si>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</si>
  <si>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</si>
  <si>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</si>
  <si>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</si>
  <si>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</si>
  <si>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</si>
  <si>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</si>
  <si>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</si>
  <si>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</si>
  <si>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</si>
  <si>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</si>
  <si>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</si>
  <si>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</si>
  <si>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</si>
  <si>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</si>
  <si>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</si>
  <si>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</si>
  <si>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</si>
  <si>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</si>
  <si>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</si>
  <si>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</si>
  <si>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</si>
  <si>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</si>
  <si>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</si>
  <si>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</si>
  <si>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</si>
  <si>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</si>
  <si>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</si>
  <si>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</si>
  <si>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</si>
  <si>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</si>
  <si>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</si>
  <si>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</si>
  <si>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</si>
  <si>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</si>
  <si>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</si>
  <si>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</si>
  <si>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</si>
  <si>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</si>
  <si>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</si>
  <si>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</si>
  <si>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</si>
  <si>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</si>
  <si>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</si>
  <si>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</si>
  <si>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</si>
  <si>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</si>
  <si>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</si>
  <si>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</si>
  <si>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</si>
  <si>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</si>
  <si>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</si>
  <si>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</si>
  <si>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</si>
  <si>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</si>
  <si>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</si>
  <si>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</si>
  <si>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</si>
  <si>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</si>
  <si>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</si>
  <si>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</si>
  <si>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</si>
  <si>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</si>
  <si>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</si>
  <si>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</si>
  <si>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</si>
  <si>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</si>
  <si>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</si>
  <si>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</si>
  <si>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</si>
  <si>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</si>
  <si>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</si>
  <si>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</si>
  <si>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</si>
  <si>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</si>
  <si>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</si>
  <si>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</si>
  <si>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</si>
  <si>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</si>
  <si>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</si>
  <si>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</si>
  <si>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</si>
  <si>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</si>
  <si>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</si>
  <si>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</si>
  <si>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</si>
  <si>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</si>
  <si>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</si>
  <si>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</si>
  <si>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</si>
  <si>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</si>
  <si>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</si>
  <si>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</si>
  <si>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</si>
  <si>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</si>
  <si>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</si>
  <si>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</si>
  <si>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</si>
  <si>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</si>
  <si>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</si>
  <si>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</si>
  <si>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</si>
  <si>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</si>
  <si>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</si>
  <si>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</si>
  <si>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</si>
  <si>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</si>
  <si>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</si>
  <si>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</si>
  <si>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</si>
  <si>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</si>
  <si>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</si>
  <si>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</si>
  <si>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</si>
  <si>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</si>
  <si>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</si>
  <si>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</si>
  <si>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</si>
  <si>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</si>
  <si>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</si>
  <si>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</si>
  <si>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</si>
  <si>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</si>
  <si>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</si>
  <si>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</si>
  <si>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</si>
  <si>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</si>
  <si>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</si>
  <si>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</si>
  <si>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</si>
  <si>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</si>
  <si>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</si>
  <si>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</si>
  <si>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</si>
  <si>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</si>
  <si>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</si>
  <si>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</si>
  <si>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</si>
  <si>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</si>
  <si>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</si>
  <si>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</si>
  <si>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</si>
  <si>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</si>
  <si>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</si>
  <si>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</si>
  <si>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</si>
  <si>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</si>
  <si>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</si>
  <si>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</si>
  <si>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</si>
  <si>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</si>
  <si>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</si>
  <si>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</si>
  <si>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</si>
  <si>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</si>
  <si>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</si>
  <si>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</si>
  <si>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</si>
  <si>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</si>
  <si>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</si>
  <si>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</si>
  <si>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</si>
  <si>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</si>
  <si>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</si>
  <si>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</si>
  <si>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</si>
  <si>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</si>
  <si>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</si>
  <si>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</si>
  <si>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</si>
  <si>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</si>
  <si>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</si>
  <si>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</si>
  <si>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</si>
  <si>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</si>
  <si>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</si>
  <si>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</si>
  <si>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</si>
  <si>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</si>
  <si>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</si>
  <si>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</si>
  <si>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</si>
  <si>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</si>
  <si>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</si>
  <si>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</si>
  <si>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</si>
  <si>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</si>
  <si>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</si>
  <si>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</si>
  <si>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</si>
  <si>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</si>
  <si>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</si>
  <si>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</si>
  <si>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</si>
  <si>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</si>
  <si>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</si>
  <si>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</si>
  <si>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</si>
  <si>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</si>
  <si>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</si>
  <si>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</si>
  <si>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</si>
  <si>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</si>
  <si>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</si>
  <si>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</si>
  <si>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</si>
  <si>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</si>
  <si>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</si>
  <si>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</si>
  <si>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</si>
  <si>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</si>
  <si>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</si>
  <si>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</si>
  <si>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</si>
  <si>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</si>
  <si>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</si>
  <si>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</si>
  <si>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</si>
  <si>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</si>
  <si>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</si>
  <si>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</si>
  <si>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</si>
  <si>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</si>
  <si>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</si>
  <si>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</si>
  <si>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</si>
  <si>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</si>
  <si>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</si>
  <si>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</si>
  <si>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</si>
  <si>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</si>
  <si>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</si>
  <si>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</si>
  <si>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</si>
  <si>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</si>
  <si>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</si>
  <si>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</si>
  <si>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</si>
  <si>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</si>
  <si>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</si>
  <si>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</si>
  <si>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</si>
  <si>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</si>
  <si>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</si>
  <si>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</si>
  <si>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</si>
  <si>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</si>
  <si>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</si>
  <si>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</si>
  <si>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</si>
  <si>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</si>
  <si>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</si>
  <si>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</si>
  <si>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</si>
  <si>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</si>
  <si>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</si>
  <si>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</si>
  <si>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</si>
  <si>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</si>
  <si>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</si>
  <si>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</si>
  <si>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</si>
  <si>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</si>
  <si>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</si>
  <si>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</si>
  <si>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</si>
  <si>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</si>
  <si>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</si>
  <si>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</si>
  <si>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</si>
  <si>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</si>
  <si>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</si>
  <si>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</si>
  <si>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</si>
  <si>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</si>
  <si>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</si>
  <si>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</si>
  <si>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</si>
  <si>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</si>
  <si>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</si>
  <si>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</si>
  <si>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</si>
  <si>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</si>
  <si>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</si>
  <si>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</si>
  <si>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</si>
  <si>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</si>
  <si>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</si>
  <si>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</si>
  <si>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</si>
  <si>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</si>
  <si>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</si>
  <si>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</si>
  <si>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</si>
  <si>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</si>
  <si>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</si>
  <si>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</si>
  <si>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</si>
  <si>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</si>
  <si>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</si>
  <si>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</si>
  <si>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</si>
  <si>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</si>
  <si>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</si>
  <si>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</si>
  <si>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</si>
  <si>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</si>
  <si>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</si>
  <si>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</si>
  <si>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</si>
  <si>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</si>
  <si>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</si>
  <si>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</si>
  <si>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</si>
  <si>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</si>
  <si>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</si>
  <si>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</si>
  <si>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</si>
  <si>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</si>
  <si>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</si>
  <si>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</si>
  <si>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</si>
  <si>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</si>
  <si>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</si>
  <si>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</si>
  <si>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</si>
  <si>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</si>
  <si>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</si>
  <si>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</si>
  <si>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</si>
  <si>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</si>
  <si>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</si>
  <si>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</si>
  <si>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</si>
  <si>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</si>
  <si>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</si>
  <si>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</si>
  <si>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</si>
  <si>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</si>
  <si>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</si>
  <si>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</si>
  <si>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</si>
  <si>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</si>
  <si>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</si>
  <si>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</si>
  <si>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</si>
  <si>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</si>
  <si>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</si>
  <si>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</si>
  <si>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</si>
  <si>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</si>
  <si>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</si>
  <si>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</si>
  <si>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</si>
  <si>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</si>
  <si>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</si>
  <si>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</si>
  <si>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</si>
  <si>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</si>
  <si>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</si>
  <si>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</si>
  <si>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</si>
  <si>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</si>
  <si>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</si>
  <si>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</si>
  <si>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</si>
  <si>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</si>
  <si>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</si>
  <si>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</si>
  <si>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</si>
  <si>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</si>
  <si>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</si>
  <si>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</si>
  <si>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</si>
  <si>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</si>
  <si>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</si>
  <si>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</si>
  <si>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</si>
  <si>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</si>
  <si>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</si>
  <si>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</si>
  <si>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</si>
  <si>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</si>
  <si>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</si>
  <si>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</si>
  <si>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</si>
  <si>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</si>
  <si>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</si>
  <si>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</si>
  <si>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</si>
  <si>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</si>
  <si>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</si>
  <si>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</si>
  <si>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</si>
  <si>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</si>
  <si>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</si>
  <si>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</si>
  <si>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</si>
  <si>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</si>
  <si>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</si>
  <si>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</si>
  <si>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</si>
  <si>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</si>
  <si>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</si>
  <si>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</si>
  <si>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</si>
  <si>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</si>
  <si>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</si>
  <si>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</si>
  <si>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</si>
  <si>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</si>
  <si>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</si>
  <si>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</si>
  <si>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</si>
  <si>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</si>
  <si>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</si>
  <si>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</si>
  <si>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</si>
  <si>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</si>
  <si>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</si>
  <si>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</si>
  <si>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</si>
  <si>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</si>
  <si>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</si>
  <si>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</si>
  <si>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</si>
  <si>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</si>
  <si>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</si>
  <si>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</si>
  <si>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</si>
  <si>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</si>
  <si>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</si>
  <si>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</si>
  <si>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</si>
  <si>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</si>
  <si>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</si>
  <si>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</si>
  <si>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</si>
  <si>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</si>
  <si>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</si>
  <si>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</si>
  <si>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</si>
  <si>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</si>
  <si>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</si>
  <si>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</si>
  <si>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</si>
  <si>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</si>
  <si>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</si>
  <si>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</si>
  <si>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</si>
  <si>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</si>
  <si>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</si>
  <si>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</si>
  <si>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</si>
  <si>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</si>
  <si>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</si>
  <si>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</si>
  <si>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</si>
  <si>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</si>
  <si>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</si>
  <si>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</si>
  <si>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</si>
  <si>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</si>
  <si>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</si>
  <si>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</si>
  <si>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</si>
  <si>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</si>
  <si>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</si>
  <si>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</si>
  <si>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</si>
  <si>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</si>
  <si>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</si>
  <si>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</si>
  <si>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</si>
  <si>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</si>
  <si>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</si>
  <si>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</si>
  <si>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</si>
  <si>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</si>
  <si>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</si>
  <si>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</si>
  <si>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</si>
  <si>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</si>
  <si>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</si>
  <si>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</si>
  <si>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</si>
  <si>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</si>
  <si>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</si>
  <si>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</si>
  <si>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</si>
  <si>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</si>
  <si>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</si>
  <si>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</si>
  <si>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</si>
  <si>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</si>
  <si>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</si>
  <si>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</si>
  <si>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</si>
  <si>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</si>
  <si>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</si>
  <si>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</si>
  <si>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</si>
  <si>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</si>
  <si>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</si>
  <si>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</si>
  <si>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</si>
  <si>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</si>
  <si>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</si>
  <si>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</si>
  <si>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</si>
  <si>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</si>
  <si>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</si>
  <si>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</si>
  <si>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</si>
  <si>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</si>
  <si>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</si>
  <si>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</si>
  <si>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</si>
  <si>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</si>
  <si>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</si>
  <si>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</si>
  <si>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</si>
  <si>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</si>
  <si>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</si>
  <si>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</si>
  <si>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</si>
  <si>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</si>
  <si>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</si>
  <si>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</si>
  <si>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</si>
  <si>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</si>
  <si>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</si>
  <si>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</si>
  <si>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</si>
  <si>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</si>
  <si>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</si>
  <si>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</si>
  <si>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</si>
  <si>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</si>
  <si>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</si>
  <si>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</si>
  <si>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</si>
  <si>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</si>
  <si>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</si>
  <si>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</si>
  <si>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</si>
  <si>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</si>
  <si>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</si>
  <si>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</si>
  <si>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</si>
  <si>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</si>
  <si>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</si>
  <si>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</si>
  <si>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</si>
  <si>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</si>
  <si>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</si>
  <si>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</si>
  <si>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</si>
  <si>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</si>
  <si>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</si>
  <si>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</si>
  <si>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</si>
  <si>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</si>
  <si>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</si>
  <si>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</si>
  <si>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</si>
  <si>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</si>
  <si>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</si>
  <si>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</si>
  <si>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</si>
  <si>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</si>
  <si>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</si>
  <si>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</si>
  <si>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</si>
  <si>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</si>
  <si>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</si>
  <si>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</si>
  <si>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</si>
  <si>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</si>
  <si>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</si>
  <si>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</si>
  <si>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</si>
  <si>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</si>
  <si>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</si>
  <si>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</si>
  <si>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</si>
  <si>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</si>
  <si>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</si>
  <si>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</si>
  <si>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</si>
  <si>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</si>
  <si>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</si>
  <si>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</si>
  <si>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</si>
  <si>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</si>
  <si>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</si>
  <si>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</si>
  <si>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</si>
  <si>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</si>
  <si>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</si>
  <si>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</si>
  <si>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</si>
  <si>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</si>
  <si>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</si>
  <si>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</si>
  <si>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</si>
  <si>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</si>
  <si>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</si>
  <si>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</si>
  <si>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</si>
  <si>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</si>
  <si>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</si>
  <si>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</si>
  <si>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</si>
  <si>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</si>
  <si>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</si>
  <si>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</si>
  <si>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</si>
  <si>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</si>
  <si>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</si>
  <si>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</si>
  <si>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</si>
  <si>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</si>
  <si>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</si>
  <si>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</si>
  <si>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</si>
  <si>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</si>
  <si>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</si>
  <si>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</si>
  <si>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</si>
  <si>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</si>
  <si>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</si>
  <si>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</si>
  <si>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</si>
  <si>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</si>
  <si>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</si>
  <si>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</si>
  <si>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</si>
  <si>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</si>
  <si>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</si>
  <si>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</si>
  <si>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</si>
  <si>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</si>
  <si>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</si>
  <si>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</si>
  <si>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</si>
  <si>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</si>
  <si>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</si>
  <si>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</si>
  <si>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</si>
  <si>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</si>
  <si>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</si>
  <si>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</si>
  <si>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</si>
  <si>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</si>
  <si>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</si>
  <si>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</si>
  <si>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</si>
  <si>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</si>
  <si>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</si>
  <si>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</si>
  <si>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</si>
  <si>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</si>
  <si>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</si>
  <si>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</si>
  <si>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</si>
  <si>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</si>
  <si>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</si>
  <si>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</si>
  <si>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</si>
  <si>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</si>
  <si>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</si>
  <si>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</si>
  <si>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</si>
  <si>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</si>
  <si>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</si>
  <si>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</si>
  <si>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</si>
  <si>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</si>
  <si>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</si>
  <si>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</si>
  <si>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</si>
  <si>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</si>
  <si>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</si>
  <si>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</si>
  <si>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</si>
  <si>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</si>
  <si>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</si>
  <si>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</si>
  <si>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</si>
  <si>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</si>
  <si>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</si>
  <si>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</si>
  <si>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</si>
  <si>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</si>
  <si>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</si>
  <si>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</si>
  <si>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</si>
  <si>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</si>
  <si>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</si>
  <si>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</si>
  <si>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</si>
  <si>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</si>
  <si>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</si>
  <si>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</si>
  <si>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</si>
  <si>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</si>
  <si>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</si>
  <si>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</si>
  <si>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</si>
  <si>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</si>
  <si>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</si>
  <si>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</si>
  <si>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</si>
  <si>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</si>
  <si>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</si>
  <si>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</si>
  <si>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</si>
  <si>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</si>
  <si>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</si>
  <si>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</si>
  <si>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</si>
  <si>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</si>
  <si>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</si>
  <si>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</si>
  <si>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</si>
  <si>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</si>
  <si>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</si>
  <si>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</si>
  <si>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</si>
  <si>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</si>
  <si>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</si>
  <si>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</si>
  <si>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</si>
  <si>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</si>
  <si>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</si>
  <si>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</si>
  <si>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</si>
  <si>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</si>
  <si>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</si>
  <si>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</si>
  <si>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</si>
  <si>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</si>
  <si>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</si>
  <si>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</si>
  <si>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</si>
  <si>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</si>
  <si>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</si>
  <si>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</si>
  <si>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</si>
  <si>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</si>
  <si>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</si>
  <si>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</si>
  <si>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</si>
  <si>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</si>
  <si>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</si>
  <si>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</si>
  <si>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</si>
  <si>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</si>
  <si>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</si>
  <si>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</si>
  <si>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</si>
  <si>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</si>
  <si>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</si>
  <si>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</si>
  <si>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</si>
  <si>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</si>
  <si>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</si>
  <si>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</si>
  <si>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</si>
  <si>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</si>
  <si>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</si>
  <si>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</si>
  <si>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</si>
  <si>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</si>
  <si>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</si>
  <si>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</si>
  <si>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</si>
  <si>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</si>
  <si>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</si>
  <si>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</si>
  <si>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</si>
  <si>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</si>
  <si>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</si>
  <si>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</si>
  <si>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</si>
  <si>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</si>
  <si>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</si>
  <si>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</si>
  <si>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</si>
  <si>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</si>
  <si>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</si>
  <si>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</si>
  <si>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</si>
  <si>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</si>
  <si>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</si>
  <si>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</si>
  <si>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</si>
  <si>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</si>
  <si>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</si>
  <si>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</si>
  <si>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</si>
  <si>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</si>
  <si>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</si>
  <si>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</si>
  <si>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</si>
  <si>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</si>
  <si>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</si>
  <si>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</si>
  <si>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</si>
  <si>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</si>
  <si>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</si>
  <si>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</si>
  <si>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</si>
  <si>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</si>
  <si>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</si>
  <si>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</si>
  <si>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</si>
  <si>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</si>
  <si>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</si>
  <si>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</si>
  <si>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</si>
  <si>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</si>
  <si>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</si>
  <si>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</si>
  <si>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</si>
  <si>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</si>
  <si>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</si>
  <si>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</si>
  <si>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</si>
  <si>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</si>
  <si>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</si>
  <si>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</si>
  <si>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</si>
  <si>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</si>
  <si>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</si>
  <si>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</si>
  <si>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</si>
  <si>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</si>
  <si>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</si>
  <si>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</si>
  <si>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</si>
  <si>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</si>
  <si>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</si>
  <si>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</si>
  <si>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</si>
  <si>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</si>
  <si>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</si>
  <si>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</si>
  <si>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</si>
  <si>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</si>
  <si>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</si>
  <si>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</si>
  <si>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</si>
  <si>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</si>
  <si>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</si>
  <si>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</si>
  <si>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</si>
  <si>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</si>
  <si>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</si>
  <si>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</si>
  <si>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</si>
  <si>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</si>
  <si>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</si>
  <si>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</si>
  <si>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</si>
  <si>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</si>
  <si>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</si>
  <si>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</si>
  <si>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</si>
  <si>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</si>
  <si>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</si>
  <si>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</si>
  <si>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</si>
  <si>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</si>
  <si>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</si>
  <si>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</si>
  <si>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</si>
  <si>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</si>
  <si>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</si>
  <si>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</si>
  <si>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</si>
  <si>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</si>
  <si>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</si>
  <si>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</si>
  <si>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</si>
  <si>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</si>
  <si>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</si>
  <si>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</si>
  <si>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</si>
  <si>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</si>
  <si>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</si>
  <si>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</si>
  <si>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</si>
  <si>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</si>
  <si>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</si>
  <si>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</si>
  <si>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</si>
  <si>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</si>
  <si>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</si>
  <si>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</si>
  <si>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</si>
  <si>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</si>
  <si>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</si>
  <si>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</si>
  <si>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</si>
  <si>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</si>
  <si>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</si>
  <si>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</si>
  <si>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</si>
  <si>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</si>
  <si>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</si>
  <si>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</si>
  <si>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</si>
  <si>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</si>
  <si>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</si>
  <si>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</si>
  <si>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</si>
  <si>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</si>
  <si>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</si>
  <si>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</si>
  <si>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</si>
  <si>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</si>
  <si>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</si>
  <si>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</si>
  <si>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</si>
  <si>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</si>
  <si>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</si>
  <si>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</si>
  <si>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</si>
  <si>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</si>
  <si>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</si>
  <si>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</si>
  <si>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</si>
  <si>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</si>
  <si>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</si>
  <si>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</si>
  <si>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</si>
  <si>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</si>
  <si>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</si>
  <si>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</si>
  <si>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</si>
  <si>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</si>
  <si>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</si>
  <si>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</si>
  <si>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</si>
  <si>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</si>
  <si>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</si>
  <si>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</si>
  <si>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</si>
  <si>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</si>
  <si>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</si>
  <si>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</si>
  <si>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</si>
  <si>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</si>
  <si>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</si>
  <si>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</si>
  <si>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</si>
  <si>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</si>
  <si>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</si>
  <si>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</si>
  <si>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</si>
  <si>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</si>
  <si>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</si>
  <si>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</si>
  <si>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</si>
  <si>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</si>
  <si>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</si>
  <si>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</si>
  <si>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</si>
  <si>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</si>
  <si>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</si>
  <si>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</si>
  <si>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</si>
  <si>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</si>
  <si>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</si>
  <si>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</si>
  <si>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</si>
  <si>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</si>
  <si>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</si>
  <si>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</si>
  <si>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</si>
  <si>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</si>
  <si>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</si>
  <si>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</si>
  <si>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</si>
  <si>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</si>
  <si>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</si>
  <si>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</si>
  <si>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</si>
  <si>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</si>
  <si>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</si>
  <si>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</si>
  <si>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</si>
  <si>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</si>
  <si>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</si>
  <si>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</si>
  <si>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</si>
  <si>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</si>
  <si>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</si>
  <si>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</si>
  <si>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</si>
  <si>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</si>
  <si>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</si>
  <si>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</si>
  <si>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</si>
  <si>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</si>
  <si>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</si>
  <si>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</si>
  <si>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</si>
  <si>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</si>
  <si>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</si>
  <si>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</si>
  <si>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</si>
  <si>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</si>
  <si>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</si>
  <si>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</si>
  <si>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</si>
  <si>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</si>
  <si>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</si>
  <si>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</si>
  <si>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</si>
  <si>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</si>
  <si>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</si>
  <si>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</si>
  <si>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</si>
  <si>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</si>
  <si>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</si>
  <si>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</si>
  <si>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</si>
  <si>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</si>
  <si>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</si>
  <si>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</si>
  <si>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</si>
  <si>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</si>
  <si>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</si>
  <si>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</si>
  <si>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</si>
  <si>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</si>
  <si>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</si>
  <si>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</si>
  <si>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</si>
  <si>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</si>
  <si>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</si>
  <si>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</si>
  <si>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</si>
  <si>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</si>
  <si>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</si>
  <si>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</si>
  <si>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</si>
  <si>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</si>
  <si>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</si>
  <si>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</si>
  <si>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</si>
  <si>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</si>
  <si>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</si>
  <si>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</si>
  <si>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</si>
  <si>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</si>
  <si>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</si>
  <si>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</si>
  <si>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</si>
  <si>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</si>
  <si>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</si>
  <si>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</si>
  <si>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</si>
  <si>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</si>
  <si>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</si>
  <si>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</si>
  <si>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</si>
  <si>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</si>
  <si>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</si>
  <si>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</si>
  <si>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</si>
  <si>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</si>
  <si>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</si>
  <si>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</si>
  <si>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</si>
  <si>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</si>
  <si>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</si>
  <si>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</si>
  <si>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</si>
  <si>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</si>
  <si>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</si>
  <si>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</si>
  <si>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</si>
  <si>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</si>
  <si>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</si>
  <si>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</si>
  <si>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</si>
  <si>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</si>
  <si>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</si>
  <si>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</si>
  <si>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</si>
  <si>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</si>
  <si>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</si>
  <si>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</si>
  <si>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</si>
  <si>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</si>
  <si>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</si>
  <si>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</si>
  <si>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</si>
  <si>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</si>
  <si>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</si>
  <si>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</si>
  <si>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</si>
  <si>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</si>
  <si>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</si>
  <si>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</si>
  <si>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</si>
  <si>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</si>
  <si>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</si>
  <si>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</si>
  <si>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</si>
  <si>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</si>
  <si>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</si>
  <si>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</si>
  <si>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</si>
  <si>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</si>
  <si>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</si>
  <si>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</si>
  <si>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</si>
  <si>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</si>
  <si>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</si>
  <si>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</si>
  <si>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</si>
  <si>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</si>
  <si>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</si>
  <si>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</si>
  <si>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</si>
  <si>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</si>
  <si>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</si>
  <si>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</si>
  <si>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</si>
  <si>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</si>
  <si>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</si>
  <si>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</si>
  <si>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</si>
  <si>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</si>
  <si>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</si>
  <si>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</si>
  <si>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</si>
  <si>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</si>
  <si>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</si>
  <si>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</si>
  <si>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</si>
  <si>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</si>
  <si>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</si>
  <si>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</si>
  <si>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</si>
  <si>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</si>
  <si>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</si>
  <si>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</si>
  <si>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</si>
  <si>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</si>
  <si>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</si>
  <si>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</si>
  <si>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</si>
  <si>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</si>
  <si>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</si>
  <si>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</si>
  <si>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</si>
  <si>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</si>
  <si>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</si>
  <si>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</si>
  <si>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</si>
  <si>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</si>
  <si>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</si>
  <si>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</si>
  <si>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</si>
  <si>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</si>
  <si>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</si>
  <si>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</si>
  <si>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</si>
  <si>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</si>
  <si>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</si>
  <si>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</si>
  <si>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</si>
  <si>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</si>
  <si>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</si>
  <si>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</si>
  <si>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</si>
  <si>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</si>
  <si>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</si>
  <si>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</si>
  <si>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</si>
  <si>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</si>
  <si>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</si>
  <si>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</si>
  <si>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</si>
  <si>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</si>
  <si>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</si>
  <si>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</si>
  <si>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</si>
  <si>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</si>
  <si>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174-250</t>
  </si>
  <si>
    <t>174-260</t>
  </si>
  <si>
    <t>174-270</t>
  </si>
  <si>
    <t>174-280</t>
  </si>
  <si>
    <t>174-290</t>
  </si>
  <si>
    <t>174-291</t>
  </si>
  <si>
    <t>174-300</t>
  </si>
  <si>
    <t>174-310</t>
  </si>
  <si>
    <t>174-320</t>
  </si>
  <si>
    <t>174-32A</t>
  </si>
  <si>
    <t>174-32K</t>
  </si>
  <si>
    <t>174-32M</t>
  </si>
  <si>
    <t>174-32S</t>
  </si>
  <si>
    <t>174-330</t>
  </si>
  <si>
    <t>174-33A</t>
  </si>
  <si>
    <t>174-340</t>
  </si>
  <si>
    <t>174-34B</t>
  </si>
  <si>
    <t>174-34D</t>
  </si>
  <si>
    <t>174-350</t>
  </si>
  <si>
    <t>174-360</t>
  </si>
  <si>
    <t>174-36C</t>
  </si>
  <si>
    <t>174-36F</t>
  </si>
  <si>
    <t>174-370</t>
  </si>
  <si>
    <t>174-380</t>
  </si>
  <si>
    <t>174-390</t>
  </si>
  <si>
    <t>174-400</t>
  </si>
  <si>
    <t>174-410</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</si>
  <si>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</si>
  <si>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</si>
  <si>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</si>
  <si>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</si>
  <si>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</si>
  <si>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</si>
  <si>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</si>
  <si>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</si>
  <si>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</si>
  <si>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</si>
  <si>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</si>
  <si>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</si>
  <si>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</si>
  <si>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</si>
  <si>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</si>
  <si>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</si>
  <si>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</si>
  <si>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</si>
  <si>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</si>
  <si>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</si>
  <si>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</si>
  <si>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</si>
  <si>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</si>
  <si>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</si>
  <si>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</si>
  <si>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</si>
  <si>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</si>
  <si>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</si>
  <si>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</si>
  <si>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</si>
  <si>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</si>
  <si>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</si>
  <si>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</si>
  <si>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174-61Q</t>
  </si>
  <si>
    <t>174-61Y</t>
  </si>
  <si>
    <t>174-620</t>
  </si>
  <si>
    <t>174-62J</t>
  </si>
  <si>
    <t>174-630</t>
  </si>
  <si>
    <t>174-640</t>
  </si>
  <si>
    <t>174-650</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</si>
  <si>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</si>
  <si>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</si>
  <si>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</si>
  <si>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</si>
  <si>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</si>
  <si>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</si>
  <si>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</si>
  <si>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</si>
  <si>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</si>
  <si>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</si>
  <si>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</si>
  <si>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</si>
  <si>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</si>
  <si>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</si>
  <si>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</si>
  <si>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</si>
  <si>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</si>
  <si>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</si>
  <si>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</si>
  <si>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</si>
  <si>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</si>
  <si>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</si>
  <si>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</si>
  <si>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</si>
  <si>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</si>
  <si>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</si>
  <si>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</si>
  <si>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</si>
  <si>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</si>
  <si>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</si>
  <si>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</si>
  <si>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</si>
  <si>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</si>
  <si>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</si>
  <si>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</si>
  <si>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</si>
  <si>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</si>
  <si>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</si>
  <si>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174-92W</t>
  </si>
  <si>
    <t>174-930</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</si>
  <si>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</si>
  <si>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</si>
  <si>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</si>
  <si>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</si>
  <si>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</si>
  <si>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</si>
  <si>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</si>
  <si>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</si>
  <si>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</si>
  <si>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</si>
  <si>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</si>
  <si>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</si>
  <si>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</si>
  <si>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</si>
  <si>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</si>
  <si>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</si>
  <si>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</si>
  <si>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</si>
  <si>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</si>
  <si>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176-090</t>
  </si>
  <si>
    <t>176-100</t>
  </si>
  <si>
    <t>176-110</t>
  </si>
  <si>
    <t>176-111</t>
  </si>
  <si>
    <t>176-11C</t>
  </si>
  <si>
    <t>176-120</t>
  </si>
  <si>
    <t>176-130</t>
  </si>
  <si>
    <t>176-132</t>
  </si>
  <si>
    <t>176-13B</t>
  </si>
  <si>
    <t>176-13D</t>
  </si>
  <si>
    <t>176-140</t>
  </si>
  <si>
    <t>176-150</t>
  </si>
  <si>
    <t>176-160</t>
  </si>
  <si>
    <t>176-170</t>
  </si>
  <si>
    <t>176-180</t>
  </si>
  <si>
    <t>176-181</t>
  </si>
  <si>
    <t>176-182</t>
  </si>
  <si>
    <t>176-190</t>
  </si>
  <si>
    <t>176-200</t>
  </si>
  <si>
    <t>176-210</t>
  </si>
  <si>
    <t>176-230</t>
  </si>
  <si>
    <t>176-240</t>
  </si>
  <si>
    <t>176-241</t>
  </si>
  <si>
    <t>176-250</t>
  </si>
  <si>
    <t>176-260</t>
  </si>
  <si>
    <t>176-26C</t>
  </si>
  <si>
    <t>176-270</t>
  </si>
  <si>
    <t>176-280</t>
  </si>
  <si>
    <t>176-290</t>
  </si>
  <si>
    <t>176-291</t>
  </si>
  <si>
    <t>176-292</t>
  </si>
  <si>
    <t>176-300</t>
  </si>
  <si>
    <t>176-310</t>
  </si>
  <si>
    <t>176-320</t>
  </si>
  <si>
    <t>176-32K</t>
  </si>
  <si>
    <t>176-32L</t>
  </si>
  <si>
    <t>176-32N</t>
  </si>
  <si>
    <t>176-32Q</t>
  </si>
  <si>
    <t>176-32T</t>
  </si>
  <si>
    <t>176-330</t>
  </si>
  <si>
    <t>176-340</t>
  </si>
  <si>
    <t>176-34D</t>
  </si>
  <si>
    <t>176-34G</t>
  </si>
  <si>
    <t>176-34H</t>
  </si>
  <si>
    <t>176-350</t>
  </si>
  <si>
    <t>176-360</t>
  </si>
  <si>
    <t>176-36C</t>
  </si>
  <si>
    <t>176-36F</t>
  </si>
  <si>
    <t>176-36G</t>
  </si>
  <si>
    <t>176-370</t>
  </si>
  <si>
    <t>176-380</t>
  </si>
  <si>
    <t>176-390</t>
  </si>
  <si>
    <t>176-39A</t>
  </si>
  <si>
    <t>176-39B</t>
  </si>
  <si>
    <t>176-400</t>
  </si>
  <si>
    <t>176-410</t>
  </si>
  <si>
    <t>176-41C</t>
  </si>
  <si>
    <t>176-41H</t>
  </si>
  <si>
    <t>176-41K</t>
  </si>
  <si>
    <t>176-420</t>
  </si>
  <si>
    <t>176-421</t>
  </si>
  <si>
    <t>176-42A</t>
  </si>
  <si>
    <t>176-430</t>
  </si>
  <si>
    <t>176-440</t>
  </si>
  <si>
    <t>176-450</t>
  </si>
  <si>
    <t>176-460</t>
  </si>
  <si>
    <t>176-470</t>
  </si>
  <si>
    <t>176-480</t>
  </si>
  <si>
    <t>176-490</t>
  </si>
  <si>
    <t>176-491</t>
  </si>
  <si>
    <t>176-49B</t>
  </si>
  <si>
    <t>176-49E</t>
  </si>
  <si>
    <t>176-49G</t>
  </si>
  <si>
    <t>176-500</t>
  </si>
  <si>
    <t>176-510</t>
  </si>
  <si>
    <t>176-520</t>
  </si>
  <si>
    <t>176-530</t>
  </si>
  <si>
    <t>176-53B</t>
  </si>
  <si>
    <t>176-540</t>
  </si>
  <si>
    <t>176-550</t>
  </si>
  <si>
    <t>176-55A</t>
  </si>
  <si>
    <t>176-55B</t>
  </si>
  <si>
    <t>176-560</t>
  </si>
  <si>
    <t>176-570</t>
  </si>
  <si>
    <t>176-580</t>
  </si>
  <si>
    <t>176-590</t>
  </si>
  <si>
    <t>176-600</t>
  </si>
  <si>
    <t>176-60B</t>
  </si>
  <si>
    <t>176-60I</t>
  </si>
  <si>
    <t>176-60L</t>
  </si>
  <si>
    <t>176-60N</t>
  </si>
  <si>
    <t>176-60Q</t>
  </si>
  <si>
    <t>176-60Y</t>
  </si>
  <si>
    <t>176-610</t>
  </si>
  <si>
    <t>176-61J</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</si>
  <si>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</si>
  <si>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</si>
  <si>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</si>
  <si>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</si>
  <si>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</si>
  <si>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</si>
  <si>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</si>
  <si>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</si>
  <si>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</si>
  <si>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</si>
  <si>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</si>
  <si>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</si>
  <si>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</si>
  <si>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</si>
  <si>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</si>
  <si>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</si>
  <si>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</si>
  <si>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</si>
  <si>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</si>
  <si>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</si>
  <si>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</si>
  <si>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</si>
  <si>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</si>
  <si>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</si>
  <si>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</si>
  <si>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</si>
  <si>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</si>
  <si>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</si>
  <si>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</si>
  <si>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</si>
  <si>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</si>
  <si>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</si>
  <si>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</si>
  <si>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</si>
  <si>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</si>
  <si>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</si>
  <si>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</si>
  <si>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</si>
  <si>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</si>
  <si>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</si>
  <si>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</si>
  <si>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</si>
  <si>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</si>
  <si>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</si>
  <si>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</si>
  <si>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</si>
  <si>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</si>
  <si>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</si>
  <si>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</si>
  <si>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</si>
  <si>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176-920</t>
  </si>
  <si>
    <t>176-92W</t>
  </si>
  <si>
    <t>176-92Y</t>
  </si>
  <si>
    <t>176-930</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</si>
  <si>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</si>
  <si>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</si>
  <si>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</si>
  <si>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</si>
  <si>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</si>
  <si>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</si>
  <si>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</si>
  <si>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</si>
  <si>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</si>
  <si>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</si>
  <si>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</si>
  <si>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</si>
  <si>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</si>
  <si>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</si>
  <si>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</si>
  <si>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</si>
  <si>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</si>
  <si>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</si>
  <si>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177-090</t>
  </si>
  <si>
    <t>177-100</t>
  </si>
  <si>
    <t>177-110</t>
  </si>
  <si>
    <t>177-111</t>
  </si>
  <si>
    <t>177-11C</t>
  </si>
  <si>
    <t>177-120</t>
  </si>
  <si>
    <t>177-130</t>
  </si>
  <si>
    <t>177-132</t>
  </si>
  <si>
    <t>177-13B</t>
  </si>
  <si>
    <t>177-13C</t>
  </si>
  <si>
    <t>177-140</t>
  </si>
  <si>
    <t>177-150</t>
  </si>
  <si>
    <t>177-160</t>
  </si>
  <si>
    <t>177-170</t>
  </si>
  <si>
    <t>177-180</t>
  </si>
  <si>
    <t>177-181</t>
  </si>
  <si>
    <t>177-182</t>
  </si>
  <si>
    <t>177-190</t>
  </si>
  <si>
    <t>177-200</t>
  </si>
  <si>
    <t>177-210</t>
  </si>
  <si>
    <t>177-220</t>
  </si>
  <si>
    <t>177-230</t>
  </si>
  <si>
    <t>177-240</t>
  </si>
  <si>
    <t>177-241</t>
  </si>
  <si>
    <t>177-250</t>
  </si>
  <si>
    <t>177-260</t>
  </si>
  <si>
    <t>177-26C</t>
  </si>
  <si>
    <t>177-270</t>
  </si>
  <si>
    <t>177-290</t>
  </si>
  <si>
    <t>177-291</t>
  </si>
  <si>
    <t>177-292</t>
  </si>
  <si>
    <t>177-300</t>
  </si>
  <si>
    <t>177-310</t>
  </si>
  <si>
    <t>177-320</t>
  </si>
  <si>
    <t>177-32Q</t>
  </si>
  <si>
    <t>177-32T</t>
  </si>
  <si>
    <t>177-330</t>
  </si>
  <si>
    <t>177-340</t>
  </si>
  <si>
    <t>177-34D</t>
  </si>
  <si>
    <t>177-34G</t>
  </si>
  <si>
    <t>177-350</t>
  </si>
  <si>
    <t>177-360</t>
  </si>
  <si>
    <t>177-36C</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</si>
  <si>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</si>
  <si>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</si>
  <si>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</si>
  <si>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</si>
  <si>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</si>
  <si>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</si>
  <si>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</si>
  <si>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</si>
  <si>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</si>
  <si>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</si>
  <si>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</si>
  <si>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</si>
  <si>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</si>
  <si>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</si>
  <si>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</si>
  <si>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</si>
  <si>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</si>
  <si>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</si>
  <si>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</si>
  <si>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</si>
  <si>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</si>
  <si>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</si>
  <si>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177-500</t>
  </si>
  <si>
    <t>177-510</t>
  </si>
  <si>
    <t>177-520</t>
  </si>
  <si>
    <t>177-530</t>
  </si>
  <si>
    <t>177-53B</t>
  </si>
  <si>
    <t>177-540</t>
  </si>
  <si>
    <t>177-550</t>
  </si>
  <si>
    <t>177-55A</t>
  </si>
  <si>
    <t>177-560</t>
  </si>
  <si>
    <t>177-570</t>
  </si>
  <si>
    <t>177-580</t>
  </si>
  <si>
    <t>177-590</t>
  </si>
  <si>
    <t>177-600</t>
  </si>
  <si>
    <t>177-60B</t>
  </si>
  <si>
    <t>177-60Q</t>
  </si>
  <si>
    <t>177-60Y</t>
  </si>
  <si>
    <t>177-610</t>
  </si>
  <si>
    <t>177-61Q</t>
  </si>
  <si>
    <t>177-61W</t>
  </si>
  <si>
    <t>177-620</t>
  </si>
  <si>
    <t>177-62J</t>
  </si>
  <si>
    <t>177-630</t>
  </si>
  <si>
    <t>177-640</t>
  </si>
  <si>
    <t>177-650</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</si>
  <si>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</si>
  <si>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</si>
  <si>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</si>
  <si>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</si>
  <si>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</si>
  <si>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</si>
  <si>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</si>
  <si>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</si>
  <si>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</si>
  <si>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</si>
  <si>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</si>
  <si>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</si>
  <si>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</si>
  <si>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</si>
  <si>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</si>
  <si>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</si>
  <si>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</si>
  <si>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</si>
  <si>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</si>
  <si>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</si>
  <si>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</si>
  <si>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</si>
  <si>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</si>
  <si>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</si>
  <si>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</si>
  <si>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</si>
  <si>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</si>
  <si>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</si>
  <si>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</si>
  <si>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</si>
  <si>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</si>
  <si>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</si>
  <si>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</si>
  <si>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177-90F</t>
  </si>
  <si>
    <t>177-910</t>
  </si>
  <si>
    <t>177-920</t>
  </si>
  <si>
    <t>177-92Y</t>
  </si>
  <si>
    <t>177-930</t>
  </si>
  <si>
    <t>177-940</t>
  </si>
  <si>
    <t>177-94A</t>
  </si>
  <si>
    <t>177-960</t>
  </si>
  <si>
    <t>177-970</t>
  </si>
  <si>
    <t>177-980</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</si>
  <si>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</si>
  <si>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</si>
  <si>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</si>
  <si>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</si>
  <si>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</si>
  <si>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</si>
  <si>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</si>
  <si>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</si>
  <si>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</si>
  <si>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</si>
  <si>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</si>
  <si>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</si>
  <si>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</si>
  <si>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</si>
  <si>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</si>
  <si>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</si>
  <si>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</si>
  <si>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</si>
  <si>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</si>
  <si>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185-09B</t>
  </si>
  <si>
    <t>185-100</t>
  </si>
  <si>
    <t>185-10A</t>
  </si>
  <si>
    <t>185-10B</t>
  </si>
  <si>
    <t>185-110</t>
  </si>
  <si>
    <t>185-111</t>
  </si>
  <si>
    <t>185-11A</t>
  </si>
  <si>
    <t>185-11B</t>
  </si>
  <si>
    <t>185-11C</t>
  </si>
  <si>
    <t>185-11D</t>
  </si>
  <si>
    <t>185-11F</t>
  </si>
  <si>
    <t>185-11K</t>
  </si>
  <si>
    <t>185-120</t>
  </si>
  <si>
    <t>185-12A</t>
  </si>
  <si>
    <t>185-130</t>
  </si>
  <si>
    <t>185-132</t>
  </si>
  <si>
    <t>185-13A</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</si>
  <si>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</si>
  <si>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</si>
  <si>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</si>
  <si>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</si>
  <si>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</si>
  <si>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</si>
  <si>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</si>
  <si>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</si>
  <si>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</si>
  <si>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</si>
  <si>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</si>
  <si>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</si>
  <si>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</si>
  <si>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</si>
  <si>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</si>
  <si>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</si>
  <si>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</si>
  <si>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</si>
  <si>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</si>
  <si>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</si>
  <si>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</si>
  <si>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</si>
  <si>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</si>
  <si>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</si>
  <si>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</si>
  <si>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</si>
  <si>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185-26C</t>
  </si>
  <si>
    <t>185-270</t>
  </si>
  <si>
    <t>185-27A</t>
  </si>
  <si>
    <t>185-280</t>
  </si>
  <si>
    <t>185-290</t>
  </si>
  <si>
    <t>185-291</t>
  </si>
  <si>
    <t>185-292</t>
  </si>
  <si>
    <t>185-295</t>
  </si>
  <si>
    <t>185-29A</t>
  </si>
  <si>
    <t>185-300</t>
  </si>
  <si>
    <t>185-310</t>
  </si>
  <si>
    <t>185-320</t>
  </si>
  <si>
    <t>185-32A</t>
  </si>
  <si>
    <t>185-32B</t>
  </si>
  <si>
    <t>185-32H</t>
  </si>
  <si>
    <t>185-32K</t>
  </si>
  <si>
    <t>185-32L</t>
  </si>
  <si>
    <t>185-32N</t>
  </si>
  <si>
    <t>185-32P</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</si>
  <si>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</si>
  <si>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</si>
  <si>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</si>
  <si>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</si>
  <si>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</si>
  <si>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</si>
  <si>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</si>
  <si>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</si>
  <si>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</si>
  <si>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</si>
  <si>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</si>
  <si>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</si>
  <si>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</si>
  <si>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</si>
  <si>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</si>
  <si>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</si>
  <si>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</si>
  <si>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</si>
  <si>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</si>
  <si>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</si>
  <si>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</si>
  <si>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</si>
  <si>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</si>
  <si>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</si>
  <si>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</si>
  <si>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</si>
  <si>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</si>
  <si>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</si>
  <si>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</si>
  <si>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</si>
  <si>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</si>
  <si>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</si>
  <si>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</si>
  <si>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</si>
  <si>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</si>
  <si>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</si>
  <si>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</si>
  <si>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</si>
  <si>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</si>
  <si>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</si>
  <si>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</si>
  <si>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</si>
  <si>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</si>
  <si>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</si>
  <si>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</si>
  <si>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</si>
  <si>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</si>
  <si>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</si>
  <si>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</si>
  <si>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</si>
  <si>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</si>
  <si>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</si>
  <si>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</si>
  <si>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</si>
  <si>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</si>
  <si>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</si>
  <si>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</si>
  <si>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</si>
  <si>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</si>
  <si>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</si>
  <si>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</si>
  <si>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</si>
  <si>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</si>
  <si>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</si>
  <si>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</si>
  <si>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</si>
  <si>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</si>
  <si>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</si>
  <si>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</si>
  <si>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</si>
  <si>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</si>
  <si>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</si>
  <si>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</si>
  <si>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</si>
  <si>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</si>
  <si>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</si>
  <si>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185-560</t>
  </si>
  <si>
    <t>185-570</t>
  </si>
  <si>
    <t>185-580</t>
  </si>
  <si>
    <t>185-58B</t>
  </si>
  <si>
    <t>185-590</t>
  </si>
  <si>
    <t>185-600</t>
  </si>
  <si>
    <t>185-60B</t>
  </si>
  <si>
    <t>185-60D</t>
  </si>
  <si>
    <t>185-60F</t>
  </si>
  <si>
    <t>185-60G</t>
  </si>
  <si>
    <t>185-60I</t>
  </si>
  <si>
    <t>185-60J</t>
  </si>
  <si>
    <t>185-60K</t>
  </si>
  <si>
    <t>185-60L</t>
  </si>
  <si>
    <t>185-60M</t>
  </si>
  <si>
    <t>185-60N</t>
  </si>
  <si>
    <t>185-60Q</t>
  </si>
  <si>
    <t>185-60S</t>
  </si>
  <si>
    <t>185-60Y</t>
  </si>
  <si>
    <t>185-60Z</t>
  </si>
  <si>
    <t>185-610</t>
  </si>
  <si>
    <t>185-61J</t>
  </si>
  <si>
    <t>185-61M</t>
  </si>
  <si>
    <t>185-61N</t>
  </si>
  <si>
    <t>185-61P</t>
  </si>
  <si>
    <t>185-61Q</t>
  </si>
  <si>
    <t>185-61R</t>
  </si>
  <si>
    <t>185-61S</t>
  </si>
  <si>
    <t>185-61T</t>
  </si>
  <si>
    <t>185-61U</t>
  </si>
  <si>
    <t>185-61V</t>
  </si>
  <si>
    <t>185-61W</t>
  </si>
  <si>
    <t>185-61X</t>
  </si>
  <si>
    <t>185-620</t>
  </si>
  <si>
    <t>185-62A</t>
  </si>
  <si>
    <t>185-62J</t>
  </si>
  <si>
    <t>185-62K</t>
  </si>
  <si>
    <t>185-62L</t>
  </si>
  <si>
    <t>185-630</t>
  </si>
  <si>
    <t>185-63A</t>
  </si>
  <si>
    <t>185-63B</t>
  </si>
  <si>
    <t>185-63C</t>
  </si>
  <si>
    <t>185-640</t>
  </si>
  <si>
    <t>185-64A</t>
  </si>
  <si>
    <t>185-650</t>
  </si>
  <si>
    <t>185-65A</t>
  </si>
  <si>
    <t>185-65B</t>
  </si>
  <si>
    <t>185-65C</t>
  </si>
  <si>
    <t>185-65D</t>
  </si>
  <si>
    <t>185-65F</t>
  </si>
  <si>
    <t>185-65H</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</si>
  <si>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</si>
  <si>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</si>
  <si>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</si>
  <si>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</si>
  <si>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</si>
  <si>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</si>
  <si>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</si>
  <si>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</si>
  <si>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</si>
  <si>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</si>
  <si>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</si>
  <si>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</si>
  <si>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</si>
  <si>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</si>
  <si>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</si>
  <si>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</si>
  <si>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</si>
  <si>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</si>
  <si>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185-74Z</t>
  </si>
  <si>
    <t>185-750</t>
  </si>
  <si>
    <t>185-760</t>
  </si>
  <si>
    <t>185-761</t>
  </si>
  <si>
    <t>185-76A</t>
  </si>
  <si>
    <t>185-770</t>
  </si>
  <si>
    <t>185-780</t>
  </si>
  <si>
    <t>185-78B</t>
  </si>
  <si>
    <t>185-790</t>
  </si>
  <si>
    <t>185-79A</t>
  </si>
  <si>
    <t>185-79Z</t>
  </si>
  <si>
    <t>185-800</t>
  </si>
  <si>
    <t>185-80C</t>
  </si>
  <si>
    <t>185-810</t>
  </si>
  <si>
    <t>185-81A</t>
  </si>
  <si>
    <t>185-820</t>
  </si>
  <si>
    <t>185-830</t>
  </si>
  <si>
    <t>185-840</t>
  </si>
  <si>
    <t>185-84B</t>
  </si>
  <si>
    <t>185-850</t>
  </si>
  <si>
    <t>185-860</t>
  </si>
  <si>
    <t>185-861</t>
  </si>
  <si>
    <t>185-862</t>
  </si>
  <si>
    <t>185-86T</t>
  </si>
  <si>
    <t>185-870</t>
  </si>
  <si>
    <t>185-87A</t>
  </si>
  <si>
    <t>185-880</t>
  </si>
  <si>
    <t>185-88A</t>
  </si>
  <si>
    <t>185-890</t>
  </si>
  <si>
    <t>185-900</t>
  </si>
  <si>
    <t>185-90A</t>
  </si>
  <si>
    <t>185-90B</t>
  </si>
  <si>
    <t>185-90D</t>
  </si>
  <si>
    <t>185-90F</t>
  </si>
  <si>
    <t>185-910</t>
  </si>
  <si>
    <t>185-91A</t>
  </si>
  <si>
    <t>185-91B</t>
  </si>
  <si>
    <t>185-920</t>
  </si>
  <si>
    <t>185-92B</t>
  </si>
  <si>
    <t>185-92D</t>
  </si>
  <si>
    <t>185-92E</t>
  </si>
  <si>
    <t>185-92F</t>
  </si>
  <si>
    <t>185-92G</t>
  </si>
  <si>
    <t>185-92M</t>
  </si>
  <si>
    <t>185-92N</t>
  </si>
  <si>
    <t>185-92P</t>
  </si>
  <si>
    <t>185-92R</t>
  </si>
  <si>
    <t>185-92S</t>
  </si>
  <si>
    <t>185-92T</t>
  </si>
  <si>
    <t>185-92U</t>
  </si>
  <si>
    <t>185-92V</t>
  </si>
  <si>
    <t>185-92W</t>
  </si>
  <si>
    <t>185-92Y</t>
  </si>
  <si>
    <t>185-930</t>
  </si>
  <si>
    <t>185-93A</t>
  </si>
  <si>
    <t>185-93J</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</si>
  <si>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</si>
  <si>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</si>
  <si>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</si>
  <si>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</si>
  <si>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</si>
  <si>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</si>
  <si>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</si>
  <si>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</si>
  <si>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</si>
  <si>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</si>
  <si>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</si>
  <si>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</si>
  <si>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</si>
  <si>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</si>
  <si>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</si>
  <si>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</si>
  <si>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</si>
  <si>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</si>
  <si>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</si>
  <si>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</si>
  <si>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</si>
  <si>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</si>
  <si>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186-020</t>
  </si>
  <si>
    <t>186-030</t>
  </si>
  <si>
    <t>186-040</t>
  </si>
  <si>
    <t>186-060</t>
  </si>
  <si>
    <t>186-070</t>
  </si>
  <si>
    <t>186-080</t>
  </si>
  <si>
    <t>186-090</t>
  </si>
  <si>
    <t>186-100</t>
  </si>
  <si>
    <t>186-10A</t>
  </si>
  <si>
    <t>186-10B</t>
  </si>
  <si>
    <t>186-110</t>
  </si>
  <si>
    <t>186-111</t>
  </si>
  <si>
    <t>186-11A</t>
  </si>
  <si>
    <t>186-11K</t>
  </si>
  <si>
    <t>186-120</t>
  </si>
  <si>
    <t>186-12A</t>
  </si>
  <si>
    <t>186-130</t>
  </si>
  <si>
    <t>186-132</t>
  </si>
  <si>
    <t>186-140</t>
  </si>
  <si>
    <t>186-160</t>
  </si>
  <si>
    <t>186-170</t>
  </si>
  <si>
    <t>186-180</t>
  </si>
  <si>
    <t>186-182</t>
  </si>
  <si>
    <t>186-190</t>
  </si>
  <si>
    <t>186-200</t>
  </si>
  <si>
    <t>186-210</t>
  </si>
  <si>
    <t>186-220</t>
  </si>
  <si>
    <t>186-230</t>
  </si>
  <si>
    <t>186-23A</t>
  </si>
  <si>
    <t>186-240</t>
  </si>
  <si>
    <t>186-241</t>
  </si>
  <si>
    <t>186-24N</t>
  </si>
  <si>
    <t>186-250</t>
  </si>
  <si>
    <t>186-260</t>
  </si>
  <si>
    <t>186-270</t>
  </si>
  <si>
    <t>186-280</t>
  </si>
  <si>
    <t>186-290</t>
  </si>
  <si>
    <t>186-291</t>
  </si>
  <si>
    <t>186-292</t>
  </si>
  <si>
    <t>186-300</t>
  </si>
  <si>
    <t>186-310</t>
  </si>
  <si>
    <t>186-320</t>
  </si>
  <si>
    <t>186-32L</t>
  </si>
  <si>
    <t>186-330</t>
  </si>
  <si>
    <t>186-340</t>
  </si>
  <si>
    <t>186-350</t>
  </si>
  <si>
    <t>186-36B</t>
  </si>
  <si>
    <t>186-36C</t>
  </si>
  <si>
    <t>186-370</t>
  </si>
  <si>
    <t>186-380</t>
  </si>
  <si>
    <t>186-390</t>
  </si>
  <si>
    <t>186-400</t>
  </si>
  <si>
    <t>186-410</t>
  </si>
  <si>
    <t>186-421</t>
  </si>
  <si>
    <t>186-422</t>
  </si>
  <si>
    <t>186-42B</t>
  </si>
  <si>
    <t>186-430</t>
  </si>
  <si>
    <t>186-43D</t>
  </si>
  <si>
    <t>186-440</t>
  </si>
  <si>
    <t>186-44A</t>
  </si>
  <si>
    <t>186-450</t>
  </si>
  <si>
    <t>186-45B</t>
  </si>
  <si>
    <t>186-460</t>
  </si>
  <si>
    <t>186-470</t>
  </si>
  <si>
    <t>186-480</t>
  </si>
  <si>
    <t>186-490</t>
  </si>
  <si>
    <t>186-491</t>
  </si>
  <si>
    <t>186-49B</t>
  </si>
  <si>
    <t>186-49E</t>
  </si>
  <si>
    <t>186-500</t>
  </si>
  <si>
    <t>186-510</t>
  </si>
  <si>
    <t>186-520</t>
  </si>
  <si>
    <t>186-530</t>
  </si>
  <si>
    <t>186-540</t>
  </si>
  <si>
    <t>186-550</t>
  </si>
  <si>
    <t>186-55A</t>
  </si>
  <si>
    <t>186-560</t>
  </si>
  <si>
    <t>186-570</t>
  </si>
  <si>
    <t>186-590</t>
  </si>
  <si>
    <t>186-600</t>
  </si>
  <si>
    <t>186-60L</t>
  </si>
  <si>
    <t>186-610</t>
  </si>
  <si>
    <t>186-61J</t>
  </si>
  <si>
    <t>186-61M</t>
  </si>
  <si>
    <t>186-61T</t>
  </si>
  <si>
    <t>186-61X</t>
  </si>
  <si>
    <t>186-620</t>
  </si>
  <si>
    <t>186-630</t>
  </si>
  <si>
    <t>186-63A</t>
  </si>
  <si>
    <t>186-63C</t>
  </si>
  <si>
    <t>186-650</t>
  </si>
  <si>
    <t>186-65C</t>
  </si>
  <si>
    <t>186-660</t>
  </si>
  <si>
    <t>186-670</t>
  </si>
  <si>
    <t>186-680</t>
  </si>
  <si>
    <t>186-681</t>
  </si>
  <si>
    <t>186-700</t>
  </si>
  <si>
    <t>186-710</t>
  </si>
  <si>
    <t>186-720</t>
  </si>
  <si>
    <t>186-730</t>
  </si>
  <si>
    <t>186-73A</t>
  </si>
  <si>
    <t>186-740</t>
  </si>
  <si>
    <t>186-750</t>
  </si>
  <si>
    <t>186-760</t>
  </si>
  <si>
    <t>186-770</t>
  </si>
  <si>
    <t>186-780</t>
  </si>
  <si>
    <t>186-790</t>
  </si>
  <si>
    <t>186-800</t>
  </si>
  <si>
    <t>186-810</t>
  </si>
  <si>
    <t>186-81A</t>
  </si>
  <si>
    <t>186-81B</t>
  </si>
  <si>
    <t>186-820</t>
  </si>
  <si>
    <t>186-830</t>
  </si>
  <si>
    <t>186-840</t>
  </si>
  <si>
    <t>186-850</t>
  </si>
  <si>
    <t>186-860</t>
  </si>
  <si>
    <t>186-861</t>
  </si>
  <si>
    <t>186-862</t>
  </si>
  <si>
    <t>186-870</t>
  </si>
  <si>
    <t>186-87A</t>
  </si>
  <si>
    <t>186-880</t>
  </si>
  <si>
    <t>186-88A</t>
  </si>
  <si>
    <t>186-890</t>
  </si>
  <si>
    <t>186-90A</t>
  </si>
  <si>
    <t>186-910</t>
  </si>
  <si>
    <t>186-920</t>
  </si>
  <si>
    <t>186-92G</t>
  </si>
  <si>
    <t>186-930</t>
  </si>
  <si>
    <t>186-93Q</t>
  </si>
  <si>
    <t>186-940</t>
  </si>
  <si>
    <t>186-950</t>
  </si>
  <si>
    <t>186-960</t>
  </si>
  <si>
    <t>186-970</t>
  </si>
  <si>
    <t>186-980</t>
  </si>
  <si>
    <t>186-990</t>
  </si>
  <si>
    <t>186-995</t>
  </si>
  <si>
    <t>187-070</t>
  </si>
  <si>
    <t>187-080</t>
  </si>
  <si>
    <t>187-210</t>
  </si>
  <si>
    <t>187-340</t>
  </si>
  <si>
    <t>187-630</t>
  </si>
  <si>
    <t>187-650</t>
  </si>
  <si>
    <t>187-710</t>
  </si>
  <si>
    <t>00A-185</t>
  </si>
  <si>
    <t>00A-186</t>
  </si>
  <si>
    <t>00B-185</t>
  </si>
  <si>
    <t>010-174</t>
  </si>
  <si>
    <t>010-176</t>
  </si>
  <si>
    <t>010-177</t>
  </si>
  <si>
    <t>010-185</t>
  </si>
  <si>
    <t>010-186</t>
  </si>
  <si>
    <t>01B-185</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</si>
  <si>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</si>
  <si>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</si>
  <si>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</si>
  <si>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</si>
  <si>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</si>
  <si>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</si>
  <si>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</si>
  <si>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</si>
  <si>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</si>
  <si>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</si>
  <si>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</si>
  <si>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</si>
  <si>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</si>
  <si>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</si>
  <si>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</si>
  <si>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</si>
  <si>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</si>
  <si>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</si>
  <si>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</si>
  <si>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</si>
  <si>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</si>
  <si>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</si>
  <si>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</si>
  <si>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</si>
  <si>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</si>
  <si>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</si>
  <si>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</si>
  <si>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</si>
  <si>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</si>
  <si>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</si>
  <si>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06B-185</t>
  </si>
  <si>
    <t>070-174</t>
  </si>
  <si>
    <t>070-176</t>
  </si>
  <si>
    <t>070-177</t>
  </si>
  <si>
    <t>070-185</t>
  </si>
  <si>
    <t>070-186</t>
  </si>
  <si>
    <t>070-187</t>
  </si>
  <si>
    <t>07A-185</t>
  </si>
  <si>
    <t>080-174</t>
  </si>
  <si>
    <t>080-176</t>
  </si>
  <si>
    <t>080-177</t>
  </si>
  <si>
    <t>080-185</t>
  </si>
  <si>
    <t>080-186</t>
  </si>
  <si>
    <t>080-187</t>
  </si>
  <si>
    <t>090-176</t>
  </si>
  <si>
    <t>090-177</t>
  </si>
  <si>
    <t>090-185</t>
  </si>
  <si>
    <t>090-186</t>
  </si>
  <si>
    <t>09B-185</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</si>
  <si>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</si>
  <si>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</si>
  <si>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</si>
  <si>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</si>
  <si>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</si>
  <si>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</si>
  <si>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</si>
  <si>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</si>
  <si>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</si>
  <si>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</si>
  <si>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</si>
  <si>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</si>
  <si>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</si>
  <si>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</si>
  <si>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</si>
  <si>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</si>
  <si>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</si>
  <si>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</si>
  <si>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</si>
  <si>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</si>
  <si>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</si>
  <si>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</si>
  <si>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</si>
  <si>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</si>
  <si>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</si>
  <si>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</si>
  <si>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</si>
  <si>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</si>
  <si>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</si>
  <si>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</si>
  <si>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</si>
  <si>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</si>
  <si>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</si>
  <si>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</si>
  <si>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</si>
  <si>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</si>
  <si>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</si>
  <si>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</si>
  <si>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</si>
  <si>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</si>
  <si>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</si>
  <si>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</si>
  <si>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</si>
  <si>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</si>
  <si>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</si>
  <si>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</si>
  <si>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</si>
  <si>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</si>
  <si>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</si>
  <si>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</si>
  <si>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</si>
  <si>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13C-176</t>
  </si>
  <si>
    <t>13C-177</t>
  </si>
  <si>
    <t>13C-185</t>
  </si>
  <si>
    <t>13C-186</t>
  </si>
  <si>
    <t>13D-174</t>
  </si>
  <si>
    <t>13D-176</t>
  </si>
  <si>
    <t>13D-185</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</si>
  <si>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</si>
  <si>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</si>
  <si>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</si>
  <si>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</si>
  <si>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</si>
  <si>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</si>
  <si>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</si>
  <si>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</si>
  <si>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</si>
  <si>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</si>
  <si>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</si>
  <si>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</si>
  <si>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</si>
  <si>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</si>
  <si>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</si>
  <si>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</si>
  <si>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</si>
  <si>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</si>
  <si>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</si>
  <si>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</si>
  <si>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</si>
  <si>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</si>
  <si>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</si>
  <si>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</si>
  <si>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</si>
  <si>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</si>
  <si>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</si>
  <si>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</si>
  <si>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</si>
  <si>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</si>
  <si>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</si>
  <si>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</si>
  <si>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</si>
  <si>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</si>
  <si>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</si>
  <si>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</si>
  <si>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</si>
  <si>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</si>
  <si>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</si>
  <si>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</si>
  <si>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</si>
  <si>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</si>
  <si>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19B-185</t>
  </si>
  <si>
    <t>19C-185</t>
  </si>
  <si>
    <t>200-174</t>
  </si>
  <si>
    <t>200-176</t>
  </si>
  <si>
    <t>200-177</t>
  </si>
  <si>
    <t>200-185</t>
  </si>
  <si>
    <t>200-186</t>
  </si>
  <si>
    <t>20A-174</t>
  </si>
  <si>
    <t>20A-185</t>
  </si>
  <si>
    <t>210-174</t>
  </si>
  <si>
    <t>210-176</t>
  </si>
  <si>
    <t>210-177</t>
  </si>
  <si>
    <t>210-185</t>
  </si>
  <si>
    <t>210-186</t>
  </si>
  <si>
    <t>210-187</t>
  </si>
  <si>
    <t>220-174</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</si>
  <si>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</si>
  <si>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</si>
  <si>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</si>
  <si>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</si>
  <si>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</si>
  <si>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</si>
  <si>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</si>
  <si>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</si>
  <si>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</si>
  <si>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</si>
  <si>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</si>
  <si>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</si>
  <si>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</si>
  <si>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</si>
  <si>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</si>
  <si>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</si>
  <si>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</si>
  <si>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</si>
  <si>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</si>
  <si>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</si>
  <si>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</si>
  <si>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24N-185</t>
  </si>
  <si>
    <t>24N-186</t>
  </si>
  <si>
    <t>250-174</t>
  </si>
  <si>
    <t>250-176</t>
  </si>
  <si>
    <t>250-177</t>
  </si>
  <si>
    <t>250-185</t>
  </si>
  <si>
    <t>250-186</t>
  </si>
  <si>
    <t>260-174</t>
  </si>
  <si>
    <t>260-176</t>
  </si>
  <si>
    <t>260-177</t>
  </si>
  <si>
    <t>260-185</t>
  </si>
  <si>
    <t>260-186</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</si>
  <si>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</si>
  <si>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</si>
  <si>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</si>
  <si>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</si>
  <si>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</si>
  <si>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</si>
  <si>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</si>
  <si>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</si>
  <si>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</si>
  <si>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</si>
  <si>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</si>
  <si>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</si>
  <si>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</si>
  <si>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</si>
  <si>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</si>
  <si>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</si>
  <si>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</si>
  <si>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</si>
  <si>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</si>
  <si>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</si>
  <si>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</si>
  <si>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</si>
  <si>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</si>
  <si>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</si>
  <si>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</si>
  <si>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</si>
  <si>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</si>
  <si>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</si>
  <si>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295-185</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</si>
  <si>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</si>
  <si>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</si>
  <si>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</si>
  <si>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</si>
  <si>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</si>
  <si>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</si>
  <si>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</si>
  <si>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</si>
  <si>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</si>
  <si>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</si>
  <si>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</si>
  <si>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</si>
  <si>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</si>
  <si>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</si>
  <si>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</si>
  <si>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</si>
  <si>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</si>
  <si>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</si>
  <si>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</si>
  <si>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</si>
  <si>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</si>
  <si>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</si>
  <si>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</si>
  <si>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</si>
  <si>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</si>
  <si>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</si>
  <si>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</si>
  <si>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</si>
  <si>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</si>
  <si>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</si>
  <si>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</si>
  <si>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</si>
  <si>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</si>
  <si>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</si>
  <si>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</si>
  <si>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</si>
  <si>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</si>
  <si>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</si>
  <si>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</si>
  <si>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</si>
  <si>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32R-185</t>
  </si>
  <si>
    <t>32S-174</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</si>
  <si>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</si>
  <si>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</si>
  <si>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</si>
  <si>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</si>
  <si>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</si>
  <si>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</si>
  <si>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</si>
  <si>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</si>
  <si>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</si>
  <si>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</si>
  <si>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</si>
  <si>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</si>
  <si>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</si>
  <si>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</si>
  <si>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</si>
  <si>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</si>
  <si>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</si>
  <si>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</si>
  <si>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</si>
  <si>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</si>
  <si>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</si>
  <si>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</si>
  <si>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</si>
  <si>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</si>
  <si>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</si>
  <si>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</si>
  <si>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</si>
  <si>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</si>
  <si>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</si>
  <si>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</si>
  <si>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</si>
  <si>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</si>
  <si>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</si>
  <si>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</si>
  <si>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</si>
  <si>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</si>
  <si>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</si>
  <si>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35B-185</t>
  </si>
  <si>
    <t>360-174</t>
  </si>
  <si>
    <t>360-176</t>
  </si>
  <si>
    <t>360-177</t>
  </si>
  <si>
    <t>360-185</t>
  </si>
  <si>
    <t>360-186</t>
  </si>
  <si>
    <t>36B-185</t>
  </si>
  <si>
    <t>36B-186</t>
  </si>
  <si>
    <t>36C-174</t>
  </si>
  <si>
    <t>36C-176</t>
  </si>
  <si>
    <t>36C-177</t>
  </si>
  <si>
    <t>36C-185</t>
  </si>
  <si>
    <t>36C-186</t>
  </si>
  <si>
    <t>36F-174</t>
  </si>
  <si>
    <t>36F-176</t>
  </si>
  <si>
    <t>36F-185</t>
  </si>
  <si>
    <t>36G-176</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</si>
  <si>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</si>
  <si>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</si>
  <si>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</si>
  <si>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</si>
  <si>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</si>
  <si>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</si>
  <si>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</si>
  <si>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</si>
  <si>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</si>
  <si>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</si>
  <si>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</si>
  <si>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</si>
  <si>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</si>
  <si>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</si>
  <si>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</si>
  <si>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</si>
  <si>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</si>
  <si>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</si>
  <si>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</si>
  <si>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</si>
  <si>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</si>
  <si>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</si>
  <si>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400-174</t>
  </si>
  <si>
    <t>400-176</t>
  </si>
  <si>
    <t>400-177</t>
  </si>
  <si>
    <t>400-185</t>
  </si>
  <si>
    <t>400-186</t>
  </si>
  <si>
    <t>410-174</t>
  </si>
  <si>
    <t>410-176</t>
  </si>
  <si>
    <t>410-177</t>
  </si>
  <si>
    <t>410-185</t>
  </si>
  <si>
    <t>410-186</t>
  </si>
  <si>
    <t>41B-185</t>
  </si>
  <si>
    <t>41C-176</t>
  </si>
  <si>
    <t>41C-177</t>
  </si>
  <si>
    <t>41C-185</t>
  </si>
  <si>
    <t>41F-185</t>
  </si>
  <si>
    <t>41G-185</t>
  </si>
  <si>
    <t>41G-186</t>
  </si>
  <si>
    <t>41H-176</t>
  </si>
  <si>
    <t>41H-177</t>
  </si>
  <si>
    <t>41H-185</t>
  </si>
  <si>
    <t>41J-185</t>
  </si>
  <si>
    <t>41K-176</t>
  </si>
  <si>
    <t>41K-177</t>
  </si>
  <si>
    <t>41K-185</t>
  </si>
  <si>
    <t>41L-185</t>
  </si>
  <si>
    <t>41M-174</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</si>
  <si>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</si>
  <si>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</si>
  <si>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</si>
  <si>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</si>
  <si>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</si>
  <si>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</si>
  <si>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</si>
  <si>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</si>
  <si>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</si>
  <si>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</si>
  <si>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</si>
  <si>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</si>
  <si>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</si>
  <si>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</si>
  <si>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</si>
  <si>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</si>
  <si>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</si>
  <si>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</si>
  <si>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</si>
  <si>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</si>
  <si>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</si>
  <si>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</si>
  <si>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</si>
  <si>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</si>
  <si>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</si>
  <si>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</si>
  <si>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</si>
  <si>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</si>
  <si>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</si>
  <si>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</si>
  <si>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</si>
  <si>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</si>
  <si>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</si>
  <si>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</si>
  <si>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</si>
  <si>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</si>
  <si>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</si>
  <si>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</si>
  <si>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</si>
  <si>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</si>
  <si>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</si>
  <si>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</si>
  <si>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</si>
  <si>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</si>
  <si>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</si>
  <si>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</si>
  <si>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</si>
  <si>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</si>
  <si>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</si>
  <si>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</si>
  <si>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</si>
  <si>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</si>
  <si>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</si>
  <si>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</si>
  <si>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</si>
  <si>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</si>
  <si>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</si>
  <si>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</si>
  <si>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</si>
  <si>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</si>
  <si>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</si>
  <si>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</si>
  <si>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</si>
  <si>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</si>
  <si>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</si>
  <si>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</si>
  <si>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</si>
  <si>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</si>
  <si>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</si>
  <si>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</si>
  <si>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</si>
  <si>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</si>
  <si>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</si>
  <si>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</si>
  <si>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</si>
  <si>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</si>
  <si>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</si>
  <si>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</si>
  <si>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</si>
  <si>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</si>
  <si>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</si>
  <si>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</si>
  <si>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</si>
  <si>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</si>
  <si>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</si>
  <si>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49G-185</t>
  </si>
  <si>
    <t>500-174</t>
  </si>
  <si>
    <t>500-176</t>
  </si>
  <si>
    <t>500-177</t>
  </si>
  <si>
    <t>500-185</t>
  </si>
  <si>
    <t>500-186</t>
  </si>
  <si>
    <t>50A-185</t>
  </si>
  <si>
    <t>50Z-185</t>
  </si>
  <si>
    <t>510-174</t>
  </si>
  <si>
    <t>510-176</t>
  </si>
  <si>
    <t>510-177</t>
  </si>
  <si>
    <t>510-185</t>
  </si>
  <si>
    <t>510-186</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</si>
  <si>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</si>
  <si>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</si>
  <si>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</si>
  <si>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</si>
  <si>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</si>
  <si>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</si>
  <si>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</si>
  <si>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</si>
  <si>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</si>
  <si>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</si>
  <si>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</si>
  <si>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</si>
  <si>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</si>
  <si>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</si>
  <si>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</si>
  <si>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</si>
  <si>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</si>
  <si>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</si>
  <si>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</si>
  <si>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</si>
  <si>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</si>
  <si>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</si>
  <si>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</si>
  <si>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</si>
  <si>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</si>
  <si>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</si>
  <si>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</si>
  <si>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</si>
  <si>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</si>
  <si>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</si>
  <si>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</si>
  <si>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</si>
  <si>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</si>
  <si>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</si>
  <si>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</si>
  <si>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</si>
  <si>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</si>
  <si>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</si>
  <si>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</si>
  <si>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</si>
  <si>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</si>
  <si>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</si>
  <si>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</si>
  <si>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</si>
  <si>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</si>
  <si>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</si>
  <si>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</si>
  <si>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</si>
  <si>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</si>
  <si>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</si>
  <si>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</si>
  <si>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</si>
  <si>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</si>
  <si>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</si>
  <si>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</si>
  <si>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58B-185</t>
  </si>
  <si>
    <t>590-174</t>
  </si>
  <si>
    <t>590-176</t>
  </si>
  <si>
    <t>590-177</t>
  </si>
  <si>
    <t>590-185</t>
  </si>
  <si>
    <t>590-186</t>
  </si>
  <si>
    <t>600-174</t>
  </si>
  <si>
    <t>600-176</t>
  </si>
  <si>
    <t>600-177</t>
  </si>
  <si>
    <t>600-185</t>
  </si>
  <si>
    <t>600-186</t>
  </si>
  <si>
    <t>60B-174</t>
  </si>
  <si>
    <t>60B-176</t>
  </si>
  <si>
    <t>60B-177</t>
  </si>
  <si>
    <t>60B-185</t>
  </si>
  <si>
    <t>60D-185</t>
  </si>
  <si>
    <t>60F-185</t>
  </si>
  <si>
    <t>60G-185</t>
  </si>
  <si>
    <t>60I-176</t>
  </si>
  <si>
    <t>60I-185</t>
  </si>
  <si>
    <t>60J-185</t>
  </si>
  <si>
    <t>60K-185</t>
  </si>
  <si>
    <t>60L-176</t>
  </si>
  <si>
    <t>60L-185</t>
  </si>
  <si>
    <t>60L-186</t>
  </si>
  <si>
    <t>60M-185</t>
  </si>
  <si>
    <t>60N-174</t>
  </si>
  <si>
    <t>60N-176</t>
  </si>
  <si>
    <t>60N-185</t>
  </si>
  <si>
    <t>60P-174</t>
  </si>
  <si>
    <t>60Q-176</t>
  </si>
  <si>
    <t>60Q-177</t>
  </si>
  <si>
    <t>60Q-185</t>
  </si>
  <si>
    <t>60S-185</t>
  </si>
  <si>
    <t>60Y-176</t>
  </si>
  <si>
    <t>60Y-177</t>
  </si>
  <si>
    <t>60Y-185</t>
  </si>
  <si>
    <t>60Z-185</t>
  </si>
  <si>
    <t>610-174</t>
  </si>
  <si>
    <t>610-176</t>
  </si>
  <si>
    <t>610-177</t>
  </si>
  <si>
    <t>610-185</t>
  </si>
  <si>
    <t>610-186</t>
  </si>
  <si>
    <t>61J-176</t>
  </si>
  <si>
    <t>61J-185</t>
  </si>
  <si>
    <t>61J-186</t>
  </si>
  <si>
    <t>61K-185</t>
  </si>
  <si>
    <t>61M-185</t>
  </si>
  <si>
    <t>61M-186</t>
  </si>
  <si>
    <t>61N-185</t>
  </si>
  <si>
    <t>61P-185</t>
  </si>
  <si>
    <t>61Q-174</t>
  </si>
  <si>
    <t>61Q-176</t>
  </si>
  <si>
    <t>61Q-177</t>
  </si>
  <si>
    <t>61Q-185</t>
  </si>
  <si>
    <t>61R-185</t>
  </si>
  <si>
    <t>61S-185</t>
  </si>
  <si>
    <t>61T-185</t>
  </si>
  <si>
    <t>61T-186</t>
  </si>
  <si>
    <t>61U-185</t>
  </si>
  <si>
    <t>61V-176</t>
  </si>
  <si>
    <t>61V-185</t>
  </si>
  <si>
    <t>61W-176</t>
  </si>
  <si>
    <t>61W-177</t>
  </si>
  <si>
    <t>61W-185</t>
  </si>
  <si>
    <t>61X-185</t>
  </si>
  <si>
    <t>61X-186</t>
  </si>
  <si>
    <t>61Y-174</t>
  </si>
  <si>
    <t>61Y-176</t>
  </si>
  <si>
    <t>61Y-185</t>
  </si>
  <si>
    <t>61Y-186</t>
  </si>
  <si>
    <t>620-174</t>
  </si>
  <si>
    <t>620-176</t>
  </si>
  <si>
    <t>620-177</t>
  </si>
  <si>
    <t>620-185</t>
  </si>
  <si>
    <t>620-186</t>
  </si>
  <si>
    <t>62A-185</t>
  </si>
  <si>
    <t>62J-174</t>
  </si>
  <si>
    <t>62J-176</t>
  </si>
  <si>
    <t>62J-177</t>
  </si>
  <si>
    <t>62J-185</t>
  </si>
  <si>
    <t>62K-185</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</si>
  <si>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</si>
  <si>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</si>
  <si>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</si>
  <si>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</si>
  <si>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</si>
  <si>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</si>
  <si>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</si>
  <si>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</si>
  <si>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</si>
  <si>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</si>
  <si>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</si>
  <si>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</si>
  <si>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</si>
  <si>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</si>
  <si>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</si>
  <si>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</si>
  <si>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</si>
  <si>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</si>
  <si>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</si>
  <si>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</si>
  <si>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</si>
  <si>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</si>
  <si>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</si>
  <si>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</si>
  <si>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</si>
  <si>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</si>
  <si>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65C-185</t>
  </si>
  <si>
    <t>65C-186</t>
  </si>
  <si>
    <t>65D-185</t>
  </si>
  <si>
    <t>65F-176</t>
  </si>
  <si>
    <t>65F-185</t>
  </si>
  <si>
    <t>65G-174</t>
  </si>
  <si>
    <t>65G-176</t>
  </si>
  <si>
    <t>65G-185</t>
  </si>
  <si>
    <t>65H-185</t>
  </si>
  <si>
    <t>65Z-185</t>
  </si>
  <si>
    <t>660-174</t>
  </si>
  <si>
    <t>660-176</t>
  </si>
  <si>
    <t>660-177</t>
  </si>
  <si>
    <t>660-185</t>
  </si>
  <si>
    <t>660-186</t>
  </si>
  <si>
    <t>66A-174</t>
  </si>
  <si>
    <t>66A-176</t>
  </si>
  <si>
    <t>66A-185</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</si>
  <si>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</si>
  <si>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</si>
  <si>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</si>
  <si>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</si>
  <si>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</si>
  <si>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</si>
  <si>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</si>
  <si>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</si>
  <si>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</si>
  <si>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</si>
  <si>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</si>
  <si>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</si>
  <si>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</si>
  <si>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</si>
  <si>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</si>
  <si>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</si>
  <si>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</si>
  <si>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</si>
  <si>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</si>
  <si>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</si>
  <si>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</si>
  <si>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</si>
  <si>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</si>
  <si>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</si>
  <si>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</si>
  <si>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</si>
  <si>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</si>
  <si>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</si>
  <si>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</si>
  <si>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</si>
  <si>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</si>
  <si>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</si>
  <si>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</si>
  <si>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</si>
  <si>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</si>
  <si>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</si>
  <si>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</si>
  <si>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</si>
  <si>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</si>
  <si>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</si>
  <si>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</si>
  <si>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</si>
  <si>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</si>
  <si>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</si>
  <si>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</si>
  <si>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</si>
  <si>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</si>
  <si>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</si>
  <si>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</si>
  <si>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</si>
  <si>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</si>
  <si>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</si>
  <si>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</si>
  <si>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</si>
  <si>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</si>
  <si>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</si>
  <si>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</si>
  <si>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</si>
  <si>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</si>
  <si>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</si>
  <si>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</si>
  <si>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</si>
  <si>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</si>
  <si>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</si>
  <si>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</si>
  <si>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</si>
  <si>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</si>
  <si>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</si>
  <si>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</si>
  <si>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</si>
  <si>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</si>
  <si>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</si>
  <si>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</si>
  <si>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</si>
  <si>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</si>
  <si>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</si>
  <si>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</si>
  <si>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</si>
  <si>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</si>
  <si>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</si>
  <si>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</si>
  <si>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</si>
  <si>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</si>
  <si>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</si>
  <si>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</si>
  <si>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</si>
  <si>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</si>
  <si>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</si>
  <si>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</si>
  <si>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</si>
  <si>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</si>
  <si>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</si>
  <si>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</si>
  <si>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</si>
  <si>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</si>
  <si>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</si>
  <si>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</si>
  <si>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</si>
  <si>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</si>
  <si>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</si>
  <si>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</si>
  <si>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</si>
  <si>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</si>
  <si>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</si>
  <si>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</si>
  <si>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</si>
  <si>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</si>
  <si>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</si>
  <si>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</si>
  <si>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</si>
  <si>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</si>
  <si>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</si>
  <si>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</si>
  <si>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</si>
  <si>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</si>
  <si>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</si>
  <si>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</si>
  <si>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</si>
  <si>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</si>
  <si>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</si>
  <si>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</si>
  <si>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</si>
  <si>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</si>
  <si>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</si>
  <si>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</si>
  <si>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</si>
  <si>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</si>
  <si>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</si>
  <si>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</si>
  <si>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</si>
  <si>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</si>
  <si>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</si>
  <si>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</si>
  <si>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</si>
  <si>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</si>
  <si>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</si>
  <si>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</si>
  <si>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</si>
  <si>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</si>
  <si>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</si>
  <si>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</si>
  <si>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</si>
  <si>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</si>
  <si>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</si>
  <si>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</si>
  <si>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</si>
  <si>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</si>
  <si>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</si>
  <si>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</si>
  <si>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</si>
  <si>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</si>
  <si>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</si>
  <si>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</si>
  <si>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</si>
  <si>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</si>
  <si>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</si>
  <si>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</si>
  <si>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</si>
  <si>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</si>
  <si>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</si>
  <si>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</si>
  <si>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</si>
  <si>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</si>
  <si>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</si>
  <si>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</si>
  <si>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</si>
  <si>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</si>
  <si>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</si>
  <si>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</si>
  <si>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</si>
  <si>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</si>
  <si>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</si>
  <si>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</si>
  <si>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</si>
  <si>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</si>
  <si>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</si>
  <si>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</si>
  <si>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</si>
  <si>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90A-176</t>
  </si>
  <si>
    <t>90A-185</t>
  </si>
  <si>
    <t>90A-186</t>
  </si>
  <si>
    <t>90B-185</t>
  </si>
  <si>
    <t>90B-186</t>
  </si>
  <si>
    <t>90C-174</t>
  </si>
  <si>
    <t>90C-176</t>
  </si>
  <si>
    <t>90C-185</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</si>
  <si>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</si>
  <si>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</si>
  <si>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</si>
  <si>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</si>
  <si>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</si>
  <si>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</si>
  <si>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</si>
  <si>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</si>
  <si>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</si>
  <si>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</si>
  <si>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</si>
  <si>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</si>
  <si>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</si>
  <si>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</si>
  <si>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</si>
  <si>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</si>
  <si>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</si>
  <si>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</si>
  <si>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</si>
  <si>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</si>
  <si>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</si>
  <si>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</si>
  <si>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92D-185</t>
  </si>
  <si>
    <t>92E-185</t>
  </si>
  <si>
    <t>92F-185</t>
  </si>
  <si>
    <t>92G-185</t>
  </si>
  <si>
    <t>92G-186</t>
  </si>
  <si>
    <t>92M-185</t>
  </si>
  <si>
    <t>92N-185</t>
  </si>
  <si>
    <t>92P-185</t>
  </si>
  <si>
    <t>92R-185</t>
  </si>
  <si>
    <t>92S-185</t>
  </si>
  <si>
    <t>92T-185</t>
  </si>
  <si>
    <t>92U-185</t>
  </si>
  <si>
    <t>92V-185</t>
  </si>
  <si>
    <t>92W-174</t>
  </si>
  <si>
    <t>92W-176</t>
  </si>
  <si>
    <t>92W-185</t>
  </si>
  <si>
    <t>92Y-176</t>
  </si>
  <si>
    <t>92Y-177</t>
  </si>
  <si>
    <t>92Y-185</t>
  </si>
  <si>
    <t>930-174</t>
  </si>
  <si>
    <t>930-176</t>
  </si>
  <si>
    <t>930-177</t>
  </si>
  <si>
    <t>930-185</t>
  </si>
  <si>
    <t>930-186</t>
  </si>
  <si>
    <t>93A-174</t>
  </si>
  <si>
    <t>93A-185</t>
  </si>
  <si>
    <t>93J-185</t>
  </si>
  <si>
    <t>93M-185</t>
  </si>
  <si>
    <t>93N-185</t>
  </si>
  <si>
    <t>93P-185</t>
  </si>
  <si>
    <t>93Q-185</t>
  </si>
  <si>
    <t>93Q-186</t>
  </si>
  <si>
    <t>93R-176</t>
  </si>
  <si>
    <t>93R-185</t>
  </si>
  <si>
    <t>93T-174</t>
  </si>
  <si>
    <t>93T-176</t>
  </si>
  <si>
    <t>93T-185</t>
  </si>
  <si>
    <t>93V-185</t>
  </si>
  <si>
    <t>940-174</t>
  </si>
  <si>
    <t>940-176</t>
  </si>
  <si>
    <t>940-177</t>
  </si>
  <si>
    <t>940-185</t>
  </si>
  <si>
    <t>940-186</t>
  </si>
  <si>
    <t>94A-176</t>
  </si>
  <si>
    <t>94A-177</t>
  </si>
  <si>
    <t>94A-185</t>
  </si>
  <si>
    <t>94Z-185</t>
  </si>
  <si>
    <t>950-174</t>
  </si>
  <si>
    <t>950-176</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</si>
  <si>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</si>
  <si>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</si>
  <si>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</si>
  <si>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</si>
  <si>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</si>
  <si>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</si>
  <si>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</si>
  <si>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</si>
  <si>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</si>
  <si>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</si>
  <si>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</si>
  <si>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</si>
  <si>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</si>
  <si>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</si>
  <si>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</si>
  <si>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</si>
  <si>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</si>
  <si>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</si>
  <si>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</si>
  <si>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</si>
  <si>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</si>
  <si>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</si>
  <si>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</si>
  <si>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</si>
  <si>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</si>
  <si>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</si>
  <si>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</si>
  <si>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</si>
  <si>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</si>
  <si>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</si>
  <si>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</si>
  <si>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</si>
  <si>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</si>
  <si>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</si>
  <si>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</si>
  <si>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</si>
  <si>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</si>
  <si>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</si>
  <si>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</si>
  <si>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</si>
  <si>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</si>
  <si>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</si>
  <si>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</si>
  <si>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</si>
  <si>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</si>
  <si>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</si>
  <si>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</si>
  <si>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</si>
  <si>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</si>
  <si>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</si>
  <si>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</si>
  <si>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</si>
  <si>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</si>
  <si>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</si>
  <si>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</si>
  <si>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</si>
  <si>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</si>
  <si>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</si>
  <si>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</si>
  <si>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</si>
  <si>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</si>
  <si>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</si>
  <si>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</si>
  <si>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</si>
  <si>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</si>
  <si>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</si>
  <si>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</si>
  <si>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</si>
  <si>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</si>
  <si>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</si>
  <si>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</si>
  <si>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</si>
  <si>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</si>
  <si>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</si>
  <si>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</si>
  <si>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</si>
  <si>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</si>
  <si>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</si>
  <si>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</si>
  <si>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</si>
  <si>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</si>
  <si>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</si>
  <si>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</si>
  <si>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</si>
  <si>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</si>
  <si>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</si>
  <si>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</si>
  <si>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</si>
  <si>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</si>
  <si>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</si>
  <si>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</si>
  <si>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</si>
  <si>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</si>
  <si>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</si>
  <si>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</si>
  <si>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</si>
  <si>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</si>
  <si>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</si>
  <si>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</si>
  <si>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</si>
  <si>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</si>
  <si>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</si>
  <si>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</si>
  <si>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</si>
  <si>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</si>
  <si>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</si>
  <si>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</si>
  <si>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</si>
  <si>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</si>
  <si>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</si>
  <si>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</si>
  <si>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</si>
  <si>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</si>
  <si>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</si>
  <si>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</si>
  <si>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</si>
  <si>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</si>
  <si>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</si>
  <si>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</si>
  <si>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</si>
  <si>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</si>
  <si>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</si>
  <si>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</si>
  <si>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</si>
  <si>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</si>
  <si>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</si>
  <si>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</si>
  <si>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</si>
  <si>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</si>
  <si>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</si>
  <si>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</si>
  <si>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</si>
  <si>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</si>
  <si>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</si>
  <si>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</si>
  <si>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</si>
  <si>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</si>
  <si>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</si>
  <si>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</si>
  <si>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</si>
  <si>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</si>
  <si>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</si>
  <si>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</si>
  <si>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</si>
  <si>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</si>
  <si>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</si>
  <si>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</si>
  <si>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</si>
  <si>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</si>
  <si>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</si>
  <si>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</si>
  <si>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</si>
  <si>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</si>
  <si>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</si>
  <si>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</si>
  <si>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</si>
  <si>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</si>
  <si>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</si>
  <si>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</si>
  <si>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</si>
  <si>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</si>
  <si>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</si>
  <si>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</si>
  <si>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</si>
  <si>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</si>
  <si>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</si>
  <si>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</si>
  <si>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</si>
  <si>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</si>
  <si>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</si>
  <si>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</si>
  <si>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</si>
  <si>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</si>
  <si>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</si>
  <si>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</si>
  <si>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</si>
  <si>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</si>
  <si>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</si>
  <si>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</si>
  <si>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</si>
  <si>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</si>
  <si>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</si>
  <si>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</si>
  <si>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</si>
  <si>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</si>
  <si>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</si>
  <si>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</si>
  <si>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</si>
  <si>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</si>
  <si>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</si>
  <si>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</si>
  <si>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</si>
  <si>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</si>
  <si>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</si>
  <si>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</si>
  <si>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</si>
  <si>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</si>
  <si>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</si>
  <si>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</si>
  <si>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</si>
  <si>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</si>
  <si>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</si>
  <si>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</si>
  <si>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</si>
  <si>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</si>
  <si>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</si>
  <si>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</si>
  <si>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</si>
  <si>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</si>
  <si>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</si>
  <si>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</si>
  <si>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</si>
  <si>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</si>
  <si>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</si>
  <si>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</si>
  <si>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</si>
  <si>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</si>
  <si>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</si>
  <si>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</si>
  <si>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</si>
  <si>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</si>
  <si>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</si>
  <si>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</si>
  <si>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</si>
  <si>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</si>
  <si>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</si>
  <si>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</si>
  <si>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</si>
  <si>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</si>
  <si>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</si>
  <si>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</si>
  <si>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</si>
  <si>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</si>
  <si>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</si>
  <si>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</si>
  <si>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</si>
  <si>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</si>
  <si>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</si>
  <si>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</si>
  <si>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</si>
  <si>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</si>
  <si>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</si>
  <si>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</si>
  <si>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</si>
  <si>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</si>
  <si>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</si>
  <si>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</si>
  <si>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</si>
  <si>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</si>
  <si>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</si>
  <si>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</si>
  <si>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</si>
  <si>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</si>
  <si>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</si>
  <si>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</si>
  <si>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</si>
  <si>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</si>
  <si>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</si>
  <si>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</si>
  <si>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</si>
  <si>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</si>
  <si>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</si>
  <si>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</si>
  <si>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</si>
  <si>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</si>
  <si>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</si>
  <si>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</si>
  <si>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</si>
  <si>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</si>
  <si>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</si>
  <si>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</si>
  <si>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</si>
  <si>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</si>
  <si>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</si>
  <si>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</si>
  <si>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</si>
  <si>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</si>
  <si>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</si>
  <si>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</si>
  <si>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</si>
  <si>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</si>
  <si>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</si>
  <si>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</si>
  <si>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</si>
  <si>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</si>
  <si>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</si>
  <si>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</si>
  <si>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</si>
  <si>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</si>
  <si>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</si>
  <si>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</si>
  <si>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</si>
  <si>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</si>
  <si>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</si>
  <si>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</si>
  <si>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</si>
  <si>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</si>
  <si>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</si>
  <si>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</si>
  <si>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</si>
  <si>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</si>
  <si>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</si>
  <si>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</si>
  <si>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</si>
  <si>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</si>
  <si>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</si>
  <si>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</si>
  <si>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</si>
  <si>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</si>
  <si>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</si>
  <si>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</si>
  <si>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</si>
  <si>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</si>
  <si>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</si>
  <si>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</si>
  <si>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</si>
  <si>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</si>
  <si>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</si>
  <si>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</si>
  <si>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</si>
  <si>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</si>
  <si>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</si>
  <si>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</si>
  <si>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</si>
  <si>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</si>
  <si>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</si>
  <si>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</si>
  <si>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</si>
  <si>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</si>
  <si>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</si>
  <si>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</si>
  <si>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</si>
  <si>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</si>
  <si>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</si>
  <si>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</si>
  <si>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</si>
  <si>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</si>
  <si>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</si>
  <si>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</si>
  <si>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</si>
  <si>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</si>
  <si>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</si>
  <si>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</si>
  <si>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</si>
  <si>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</si>
  <si>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</si>
  <si>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</si>
  <si>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</si>
  <si>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</si>
  <si>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</si>
  <si>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</si>
  <si>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</si>
  <si>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</si>
  <si>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</si>
  <si>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</si>
  <si>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</si>
  <si>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</si>
  <si>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</si>
  <si>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</si>
  <si>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</si>
  <si>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</si>
  <si>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</si>
  <si>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</si>
  <si>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</si>
  <si>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</si>
  <si>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</si>
  <si>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</si>
  <si>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</si>
  <si>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</si>
  <si>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</si>
  <si>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</si>
  <si>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</si>
  <si>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</si>
  <si>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</si>
  <si>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</si>
  <si>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</si>
  <si>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</si>
  <si>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</si>
  <si>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</si>
  <si>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</si>
  <si>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</si>
  <si>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</si>
  <si>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</si>
  <si>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</si>
  <si>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</si>
  <si>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</si>
  <si>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</si>
  <si>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</si>
  <si>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</si>
  <si>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</si>
  <si>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</si>
  <si>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</si>
  <si>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</si>
  <si>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</si>
  <si>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</si>
  <si>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</si>
  <si>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</si>
  <si>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</si>
  <si>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</si>
  <si>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</si>
  <si>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</si>
  <si>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</si>
  <si>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</si>
  <si>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</si>
  <si>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</si>
  <si>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</si>
  <si>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</si>
  <si>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</si>
  <si>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</si>
  <si>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</si>
  <si>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</si>
  <si>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</si>
  <si>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</si>
  <si>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</si>
  <si>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</si>
  <si>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</si>
  <si>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</si>
  <si>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</si>
  <si>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</si>
  <si>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</si>
  <si>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</si>
  <si>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</si>
  <si>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</si>
  <si>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</si>
  <si>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</si>
  <si>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</si>
  <si>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</si>
  <si>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</si>
  <si>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</si>
  <si>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</si>
  <si>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</si>
  <si>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</si>
  <si>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</si>
  <si>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</si>
  <si>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</si>
  <si>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</si>
  <si>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</si>
  <si>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</si>
  <si>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</si>
  <si>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</si>
  <si>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</si>
  <si>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</si>
  <si>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</si>
  <si>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</si>
  <si>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</si>
  <si>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</si>
  <si>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</si>
  <si>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</si>
  <si>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</si>
  <si>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</si>
  <si>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</si>
  <si>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</si>
  <si>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</si>
  <si>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</si>
  <si>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</si>
  <si>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</si>
  <si>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</si>
  <si>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</si>
  <si>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</si>
  <si>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</si>
  <si>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</si>
  <si>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</si>
  <si>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</si>
  <si>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</si>
  <si>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</si>
  <si>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</si>
  <si>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</si>
  <si>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</si>
  <si>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</si>
  <si>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</si>
  <si>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</si>
  <si>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</si>
  <si>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</si>
  <si>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</si>
  <si>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</si>
  <si>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</si>
  <si>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</si>
  <si>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</si>
  <si>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</si>
  <si>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</si>
  <si>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</si>
  <si>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</si>
  <si>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</si>
  <si>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</si>
  <si>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</si>
  <si>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</si>
  <si>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</si>
  <si>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</si>
  <si>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</si>
  <si>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</si>
  <si>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</si>
  <si>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</si>
  <si>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</si>
  <si>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</si>
  <si>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</si>
  <si>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</si>
  <si>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</si>
  <si>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</si>
  <si>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</si>
  <si>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</si>
  <si>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</si>
  <si>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</si>
  <si>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</si>
  <si>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</si>
  <si>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</si>
  <si>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</si>
  <si>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</si>
  <si>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</si>
  <si>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</si>
  <si>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</si>
  <si>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</si>
  <si>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</si>
  <si>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</si>
  <si>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</si>
  <si>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</si>
  <si>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</si>
  <si>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</si>
  <si>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</si>
  <si>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</si>
  <si>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</si>
  <si>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</si>
  <si>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</si>
  <si>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</si>
  <si>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</si>
  <si>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</si>
  <si>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</si>
  <si>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</si>
  <si>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</si>
  <si>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</si>
  <si>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</si>
  <si>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</si>
  <si>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</si>
  <si>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</si>
  <si>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</si>
  <si>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</si>
  <si>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</si>
  <si>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</si>
  <si>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</si>
  <si>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</si>
  <si>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</si>
  <si>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</si>
  <si>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</si>
  <si>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</si>
  <si>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</si>
  <si>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</si>
  <si>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</si>
  <si>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</si>
  <si>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</si>
  <si>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</si>
  <si>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</si>
  <si>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</si>
  <si>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</si>
  <si>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</si>
  <si>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</si>
  <si>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</si>
  <si>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</si>
  <si>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</si>
  <si>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</si>
  <si>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</si>
  <si>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</si>
  <si>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</si>
  <si>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</si>
  <si>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</si>
  <si>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</si>
  <si>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</si>
  <si>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</si>
  <si>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</si>
  <si>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</si>
  <si>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</si>
  <si>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</si>
  <si>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</si>
  <si>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</si>
  <si>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</si>
  <si>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</si>
  <si>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</si>
  <si>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</si>
  <si>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</si>
  <si>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</si>
  <si>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</si>
  <si>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</si>
  <si>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</si>
  <si>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</si>
  <si>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</si>
  <si>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</si>
  <si>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</si>
  <si>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</si>
  <si>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</si>
  <si>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</si>
  <si>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</si>
  <si>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</si>
  <si>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</si>
  <si>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</si>
  <si>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</si>
  <si>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</si>
  <si>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</si>
  <si>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</si>
  <si>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</si>
  <si>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</si>
  <si>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</si>
  <si>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</si>
  <si>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</si>
  <si>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</si>
  <si>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</si>
  <si>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</si>
  <si>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</si>
  <si>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</si>
  <si>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</si>
  <si>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</si>
  <si>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</si>
  <si>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</si>
  <si>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</si>
  <si>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</si>
  <si>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</si>
  <si>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</si>
  <si>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</si>
  <si>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</si>
  <si>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</si>
  <si>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</si>
  <si>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</si>
  <si>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</si>
  <si>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</si>
  <si>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</si>
  <si>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</si>
  <si>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</si>
  <si>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</si>
  <si>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</si>
  <si>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</si>
  <si>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</si>
  <si>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</si>
  <si>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</si>
  <si>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</si>
  <si>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</si>
  <si>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</si>
  <si>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</si>
  <si>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</si>
  <si>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</si>
  <si>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</si>
  <si>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</si>
  <si>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</si>
  <si>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</si>
  <si>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</si>
  <si>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</si>
  <si>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</si>
  <si>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</si>
  <si>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</si>
  <si>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</si>
  <si>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</si>
  <si>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</si>
  <si>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</si>
  <si>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</si>
  <si>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</si>
  <si>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</si>
  <si>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</si>
  <si>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</si>
  <si>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</si>
  <si>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</si>
  <si>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</si>
  <si>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</si>
  <si>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</si>
  <si>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</si>
  <si>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</si>
  <si>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</si>
  <si>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</si>
  <si>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</si>
  <si>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</si>
  <si>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</si>
  <si>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</si>
  <si>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</si>
  <si>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</si>
  <si>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</si>
  <si>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</si>
  <si>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</si>
  <si>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</si>
  <si>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</si>
  <si>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</si>
  <si>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</si>
  <si>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</si>
  <si>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</si>
  <si>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</si>
  <si>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</si>
  <si>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</si>
  <si>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</si>
  <si>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</si>
  <si>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</si>
  <si>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</si>
  <si>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</si>
  <si>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</si>
  <si>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</si>
  <si>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</si>
  <si>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</si>
  <si>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</si>
  <si>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</si>
  <si>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</si>
  <si>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</si>
  <si>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</si>
  <si>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</si>
  <si>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</si>
  <si>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</si>
  <si>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</si>
  <si>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</si>
  <si>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</si>
  <si>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</si>
  <si>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</si>
  <si>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</si>
  <si>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</si>
  <si>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</si>
  <si>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</si>
  <si>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</si>
  <si>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</si>
  <si>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</si>
  <si>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</si>
  <si>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</si>
  <si>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</si>
  <si>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</si>
  <si>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</si>
  <si>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</si>
  <si>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</si>
  <si>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</si>
  <si>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</si>
  <si>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</si>
  <si>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</si>
  <si>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</si>
  <si>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</si>
  <si>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</si>
  <si>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</si>
  <si>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</si>
  <si>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</si>
  <si>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</si>
  <si>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</si>
  <si>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</si>
  <si>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</si>
  <si>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</si>
  <si>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</si>
  <si>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</si>
  <si>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</si>
  <si>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</si>
  <si>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</si>
  <si>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</si>
  <si>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</si>
  <si>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</si>
  <si>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</si>
  <si>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</si>
  <si>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</si>
  <si>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</si>
  <si>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</si>
  <si>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</si>
  <si>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</si>
  <si>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</si>
  <si>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</si>
  <si>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</si>
  <si>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</si>
  <si>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</si>
  <si>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</si>
  <si>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</si>
  <si>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</si>
  <si>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</si>
  <si>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</si>
  <si>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</si>
  <si>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</si>
  <si>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</si>
  <si>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</si>
  <si>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</si>
  <si>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</si>
  <si>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</si>
  <si>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</si>
  <si>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</si>
  <si>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</si>
  <si>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</si>
  <si>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</si>
  <si>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</si>
  <si>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</si>
  <si>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</si>
  <si>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</si>
  <si>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</si>
  <si>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</si>
  <si>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</si>
  <si>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</si>
  <si>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</si>
  <si>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</si>
  <si>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</si>
  <si>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</si>
  <si>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</si>
  <si>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</si>
  <si>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</si>
  <si>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</si>
  <si>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</si>
  <si>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</si>
  <si>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</si>
  <si>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</si>
  <si>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</si>
  <si>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</si>
  <si>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</si>
  <si>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</si>
  <si>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</si>
  <si>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</si>
  <si>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</si>
  <si>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</si>
  <si>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</si>
  <si>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</si>
  <si>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</si>
  <si>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</si>
  <si>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</si>
  <si>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</si>
  <si>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</si>
  <si>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</si>
  <si>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</si>
  <si>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</si>
  <si>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</si>
  <si>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</si>
  <si>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</si>
  <si>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</si>
  <si>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</si>
  <si>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</si>
  <si>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</si>
  <si>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</si>
  <si>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</si>
  <si>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</si>
  <si>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</si>
  <si>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</si>
  <si>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</si>
  <si>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</si>
  <si>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</si>
  <si>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</si>
  <si>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</si>
  <si>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</si>
  <si>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</si>
  <si>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</si>
  <si>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</si>
  <si>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</si>
  <si>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</si>
  <si>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</si>
  <si>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</si>
  <si>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</si>
  <si>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</si>
  <si>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</si>
  <si>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</si>
  <si>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</si>
  <si>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</si>
  <si>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</si>
  <si>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</si>
  <si>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</si>
  <si>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</si>
  <si>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</si>
  <si>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</si>
  <si>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</si>
  <si>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</si>
  <si>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</si>
  <si>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</si>
  <si>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</si>
  <si>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</si>
  <si>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</si>
  <si>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</si>
  <si>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</si>
  <si>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</si>
  <si>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</si>
  <si>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</si>
  <si>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</si>
  <si>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</si>
  <si>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</si>
  <si>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</si>
  <si>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</si>
  <si>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</si>
  <si>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</si>
  <si>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</si>
  <si>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</si>
  <si>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</si>
  <si>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</si>
  <si>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</si>
  <si>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</si>
  <si>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</si>
  <si>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</si>
  <si>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</si>
  <si>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</si>
  <si>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</si>
  <si>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</si>
  <si>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</si>
  <si>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</si>
  <si>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</si>
  <si>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</si>
  <si>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</si>
  <si>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</si>
  <si>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</si>
  <si>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</si>
  <si>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</si>
  <si>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</si>
  <si>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</si>
  <si>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</si>
  <si>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</si>
  <si>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</si>
  <si>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</si>
  <si>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</si>
  <si>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</si>
  <si>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</si>
  <si>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</si>
  <si>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</si>
  <si>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</si>
  <si>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</si>
  <si>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</si>
  <si>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</si>
  <si>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</si>
  <si>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</si>
  <si>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</si>
  <si>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</si>
  <si>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</si>
  <si>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</si>
  <si>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</si>
  <si>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</si>
  <si>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</si>
  <si>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</si>
  <si>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</si>
  <si>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</si>
  <si>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</si>
  <si>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</si>
  <si>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</si>
  <si>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</si>
  <si>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</si>
  <si>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</si>
  <si>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</si>
  <si>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</si>
  <si>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</si>
  <si>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</si>
  <si>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</si>
  <si>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</si>
  <si>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</si>
  <si>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</si>
  <si>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</si>
  <si>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</si>
  <si>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</si>
  <si>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</si>
  <si>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183-070</t>
  </si>
  <si>
    <t>183-09A</t>
  </si>
  <si>
    <t>183-100</t>
  </si>
  <si>
    <t>183-110</t>
  </si>
  <si>
    <t>183-111</t>
  </si>
  <si>
    <t>183-120</t>
  </si>
  <si>
    <t>183-130</t>
  </si>
  <si>
    <t>183-132</t>
  </si>
  <si>
    <t>183-13C</t>
  </si>
  <si>
    <t>183-140</t>
  </si>
  <si>
    <t>183-160</t>
  </si>
  <si>
    <t>183-180</t>
  </si>
  <si>
    <t>183-181</t>
  </si>
  <si>
    <t>183-182</t>
  </si>
  <si>
    <t>183-190</t>
  </si>
  <si>
    <t>183-230</t>
  </si>
  <si>
    <t>183-23A</t>
  </si>
  <si>
    <t>183-240</t>
  </si>
  <si>
    <t>183-24B</t>
  </si>
  <si>
    <t>183-260</t>
  </si>
  <si>
    <t>183-26C</t>
  </si>
  <si>
    <t>183-270</t>
  </si>
  <si>
    <t>183-290</t>
  </si>
  <si>
    <t>183-291</t>
  </si>
  <si>
    <t>183-292</t>
  </si>
  <si>
    <t>183-310</t>
  </si>
  <si>
    <t>183-320</t>
  </si>
  <si>
    <t>183-32B</t>
  </si>
  <si>
    <t>183-32D</t>
  </si>
  <si>
    <t>183-32L</t>
  </si>
  <si>
    <t>183-340</t>
  </si>
  <si>
    <t>183-350</t>
  </si>
  <si>
    <t>183-360</t>
  </si>
  <si>
    <t>183-370</t>
  </si>
  <si>
    <t>183-390</t>
  </si>
  <si>
    <t>183-410</t>
  </si>
  <si>
    <t>183-41H</t>
  </si>
  <si>
    <t>183-421</t>
  </si>
  <si>
    <t>183-422</t>
  </si>
  <si>
    <t>183-430</t>
  </si>
  <si>
    <t>183-440</t>
  </si>
  <si>
    <t>183-450</t>
  </si>
  <si>
    <t>183-470</t>
  </si>
  <si>
    <t>183-490</t>
  </si>
  <si>
    <t>183-49B</t>
  </si>
  <si>
    <t>183-500</t>
  </si>
  <si>
    <t>183-510</t>
  </si>
  <si>
    <t>183-530</t>
  </si>
  <si>
    <t>183-540</t>
  </si>
  <si>
    <t>183-55B</t>
  </si>
  <si>
    <t>183-560</t>
  </si>
  <si>
    <t>183-590</t>
  </si>
  <si>
    <t>183-600</t>
  </si>
  <si>
    <t>183-60B</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</si>
  <si>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</si>
  <si>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</si>
  <si>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</si>
  <si>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</si>
  <si>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</si>
  <si>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</si>
  <si>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</si>
  <si>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</si>
  <si>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</si>
  <si>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</si>
  <si>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</si>
  <si>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</si>
  <si>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</si>
  <si>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</si>
  <si>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</si>
  <si>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</si>
  <si>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</si>
  <si>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</si>
  <si>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</si>
  <si>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</si>
  <si>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</si>
  <si>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</si>
  <si>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</si>
  <si>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</si>
  <si>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</si>
  <si>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</si>
  <si>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</si>
  <si>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</si>
  <si>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</si>
  <si>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</si>
  <si>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</si>
  <si>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</si>
  <si>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</si>
  <si>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</si>
  <si>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</si>
  <si>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</si>
  <si>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</si>
  <si>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</si>
  <si>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</si>
  <si>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</si>
  <si>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</si>
  <si>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</si>
  <si>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</si>
  <si>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</si>
  <si>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</si>
  <si>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</si>
  <si>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</si>
  <si>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</si>
  <si>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</si>
  <si>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</si>
  <si>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</si>
  <si>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</si>
  <si>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</si>
  <si>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</si>
  <si>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</si>
  <si>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</si>
  <si>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</si>
  <si>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</si>
  <si>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</si>
  <si>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</si>
  <si>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</si>
  <si>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</si>
  <si>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</si>
  <si>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</si>
  <si>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</si>
  <si>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184-290</t>
  </si>
  <si>
    <t>184-291</t>
  </si>
  <si>
    <t>184-292</t>
  </si>
  <si>
    <t>184-300</t>
  </si>
  <si>
    <t>184-310</t>
  </si>
  <si>
    <t>184-320</t>
  </si>
  <si>
    <t>184-330</t>
  </si>
  <si>
    <t>184-340</t>
  </si>
  <si>
    <t>184-350</t>
  </si>
  <si>
    <t>184-360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</si>
  <si>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</si>
  <si>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</si>
  <si>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</si>
  <si>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</si>
  <si>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</si>
  <si>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</si>
  <si>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</si>
  <si>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</si>
  <si>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</si>
  <si>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</si>
  <si>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</si>
  <si>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</si>
  <si>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</si>
  <si>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</si>
  <si>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</si>
  <si>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</si>
  <si>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</si>
  <si>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</si>
  <si>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</si>
  <si>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</si>
  <si>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</si>
  <si>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</si>
  <si>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</si>
  <si>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</si>
  <si>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</si>
  <si>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</si>
  <si>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</si>
  <si>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</si>
  <si>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</si>
  <si>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</si>
  <si>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</si>
  <si>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</si>
  <si>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184-700</t>
  </si>
  <si>
    <t>184-710</t>
  </si>
  <si>
    <t>184-720</t>
  </si>
  <si>
    <t>184-730</t>
  </si>
  <si>
    <t>184-740</t>
  </si>
  <si>
    <t>184-750</t>
  </si>
  <si>
    <t>184-760</t>
  </si>
  <si>
    <t>184-770</t>
  </si>
  <si>
    <t>184-780</t>
  </si>
  <si>
    <t>184-790</t>
  </si>
  <si>
    <t>184-79Z</t>
  </si>
  <si>
    <t>184-800</t>
  </si>
  <si>
    <t>184-810</t>
  </si>
  <si>
    <t>184-820</t>
  </si>
  <si>
    <t>184-830</t>
  </si>
  <si>
    <t>184-840</t>
  </si>
  <si>
    <t>184-850</t>
  </si>
  <si>
    <t>184-860</t>
  </si>
  <si>
    <t>184-862</t>
  </si>
  <si>
    <t>184-870</t>
  </si>
  <si>
    <t>184-880</t>
  </si>
  <si>
    <t>184-900</t>
  </si>
  <si>
    <t>184-910</t>
  </si>
  <si>
    <t>184-920</t>
  </si>
  <si>
    <t>184-930</t>
  </si>
  <si>
    <t>184-940</t>
  </si>
  <si>
    <t>184-970</t>
  </si>
  <si>
    <t>184-980</t>
  </si>
  <si>
    <t>184-990</t>
  </si>
  <si>
    <t>183-ALL</t>
  </si>
  <si>
    <t>184-ALL</t>
  </si>
  <si>
    <t>00A-183</t>
  </si>
  <si>
    <t>00B-183</t>
  </si>
  <si>
    <t>010-183</t>
  </si>
  <si>
    <t>020-183</t>
  </si>
  <si>
    <t>030-183</t>
  </si>
  <si>
    <t>050-183</t>
  </si>
  <si>
    <t>070-183</t>
  </si>
  <si>
    <t>09A-183</t>
  </si>
  <si>
    <t>100-183</t>
  </si>
  <si>
    <t>110-183</t>
  </si>
  <si>
    <t>111-183</t>
  </si>
  <si>
    <t>120-183</t>
  </si>
  <si>
    <t>130-183</t>
  </si>
  <si>
    <t>132-183</t>
  </si>
  <si>
    <t>13C-183</t>
  </si>
  <si>
    <t>140-183</t>
  </si>
  <si>
    <t>160-183</t>
  </si>
  <si>
    <t>180-183</t>
  </si>
  <si>
    <t>181-183</t>
  </si>
  <si>
    <t>182-183</t>
  </si>
  <si>
    <t>190-183</t>
  </si>
  <si>
    <t>230-183</t>
  </si>
  <si>
    <t>23A-183</t>
  </si>
  <si>
    <t>240-183</t>
  </si>
  <si>
    <t>24B-183</t>
  </si>
  <si>
    <t>260-183</t>
  </si>
  <si>
    <t>26C-183</t>
  </si>
  <si>
    <t>270-183</t>
  </si>
  <si>
    <t>290-183</t>
  </si>
  <si>
    <t>291-183</t>
  </si>
  <si>
    <t>292-183</t>
  </si>
  <si>
    <t>310-183</t>
  </si>
  <si>
    <t>320-183</t>
  </si>
  <si>
    <t>32B-183</t>
  </si>
  <si>
    <t>32D-183</t>
  </si>
  <si>
    <t>32L-183</t>
  </si>
  <si>
    <t>340-183</t>
  </si>
  <si>
    <t>350-183</t>
  </si>
  <si>
    <t>360-183</t>
  </si>
  <si>
    <t>370-183</t>
  </si>
  <si>
    <t>390-183</t>
  </si>
  <si>
    <t>410-183</t>
  </si>
  <si>
    <t>41H-183</t>
  </si>
  <si>
    <t>41M-183</t>
  </si>
  <si>
    <t>421-183</t>
  </si>
  <si>
    <t>422-183</t>
  </si>
  <si>
    <t>430-183</t>
  </si>
  <si>
    <t>440-183</t>
  </si>
  <si>
    <t>450-183</t>
  </si>
  <si>
    <t>470-183</t>
  </si>
  <si>
    <t>490-183</t>
  </si>
  <si>
    <t>491-183</t>
  </si>
  <si>
    <t>49B-183</t>
  </si>
  <si>
    <t>500-183</t>
  </si>
  <si>
    <t>510-183</t>
  </si>
  <si>
    <t>530-183</t>
  </si>
  <si>
    <t>540-183</t>
  </si>
  <si>
    <t>55B-183</t>
  </si>
  <si>
    <t>560-183</t>
  </si>
  <si>
    <t>590-183</t>
  </si>
  <si>
    <t>600-183</t>
  </si>
  <si>
    <t>60B-183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</si>
  <si>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</si>
  <si>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</si>
  <si>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</si>
  <si>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</si>
  <si>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</si>
  <si>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</si>
  <si>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</si>
  <si>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</si>
  <si>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</si>
  <si>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</si>
  <si>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</si>
  <si>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</si>
  <si>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</si>
  <si>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</si>
  <si>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</si>
  <si>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</si>
  <si>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</si>
  <si>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</si>
  <si>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</si>
  <si>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</si>
  <si>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</si>
  <si>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</si>
  <si>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</si>
  <si>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</si>
  <si>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</si>
  <si>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</si>
  <si>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</si>
  <si>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</si>
  <si>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</si>
  <si>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</si>
  <si>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</si>
  <si>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</si>
  <si>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</si>
  <si>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</si>
  <si>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</si>
  <si>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</si>
  <si>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</si>
  <si>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</si>
  <si>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</si>
  <si>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</si>
  <si>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</si>
  <si>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</si>
  <si>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</si>
  <si>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</si>
  <si>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</si>
  <si>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</si>
  <si>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</si>
  <si>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</si>
  <si>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</si>
  <si>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</si>
  <si>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</si>
  <si>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</si>
  <si>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</si>
  <si>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</si>
  <si>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</si>
  <si>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</si>
  <si>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</si>
  <si>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</si>
  <si>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</si>
  <si>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</si>
  <si>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</si>
  <si>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</si>
  <si>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</si>
  <si>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</si>
  <si>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</si>
  <si>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</si>
  <si>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</si>
  <si>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</si>
  <si>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</si>
  <si>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</si>
  <si>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</si>
  <si>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</si>
  <si>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</si>
  <si>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</si>
  <si>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</si>
  <si>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</si>
  <si>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</si>
  <si>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</si>
  <si>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</si>
  <si>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</si>
  <si>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</si>
  <si>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</si>
  <si>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</si>
  <si>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</si>
  <si>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</si>
  <si>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</si>
  <si>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</si>
  <si>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</si>
  <si>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</si>
  <si>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</si>
  <si>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</si>
  <si>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</si>
  <si>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</si>
  <si>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</si>
  <si>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</si>
  <si>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</si>
  <si>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</si>
  <si>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</si>
  <si>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</si>
  <si>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</si>
  <si>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</si>
  <si>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</si>
  <si>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</si>
  <si>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</si>
  <si>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</si>
  <si>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</si>
  <si>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</si>
  <si>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</si>
  <si>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</si>
  <si>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</si>
  <si>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700-184</t>
  </si>
  <si>
    <t>710-184</t>
  </si>
  <si>
    <t>720-184</t>
  </si>
  <si>
    <t>730-184</t>
  </si>
  <si>
    <t>740-184</t>
  </si>
  <si>
    <t>750-184</t>
  </si>
  <si>
    <t>760-184</t>
  </si>
  <si>
    <t>770-184</t>
  </si>
  <si>
    <t>780-184</t>
  </si>
  <si>
    <t>790-184</t>
  </si>
  <si>
    <t>79Z-184</t>
  </si>
  <si>
    <t>800-184</t>
  </si>
  <si>
    <t>810-184</t>
  </si>
  <si>
    <t>820-184</t>
  </si>
  <si>
    <t>830-184</t>
  </si>
  <si>
    <t>840-184</t>
  </si>
  <si>
    <t>850-184</t>
  </si>
  <si>
    <t>860-184</t>
  </si>
  <si>
    <t>861-184</t>
  </si>
  <si>
    <t>862-184</t>
  </si>
  <si>
    <t>870-184</t>
  </si>
  <si>
    <t>880-184</t>
  </si>
  <si>
    <t>900-184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</si>
  <si>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</si>
  <si>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</si>
  <si>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</si>
  <si>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</si>
  <si>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</si>
  <si>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</si>
  <si>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</si>
  <si>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</si>
  <si>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</si>
  <si>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</si>
  <si>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</si>
  <si>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</si>
  <si>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</si>
  <si>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</si>
  <si>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</si>
  <si>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</si>
  <si>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</si>
  <si>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</si>
  <si>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</si>
  <si>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</si>
  <si>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</si>
  <si>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</si>
  <si>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</si>
  <si>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</si>
  <si>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</si>
  <si>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</si>
  <si>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</si>
  <si>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</si>
  <si>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</si>
  <si>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</si>
  <si>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</si>
  <si>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</si>
  <si>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</si>
  <si>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</si>
  <si>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</si>
  <si>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</si>
  <si>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</si>
  <si>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</si>
  <si>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</si>
  <si>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</si>
  <si>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</si>
  <si>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</si>
  <si>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</si>
  <si>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</si>
  <si>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</si>
  <si>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</si>
  <si>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</si>
  <si>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</si>
  <si>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</si>
  <si>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</si>
  <si>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</si>
  <si>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</si>
  <si>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</si>
  <si>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</si>
  <si>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</si>
  <si>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</si>
  <si>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</si>
  <si>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</si>
  <si>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</si>
  <si>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</si>
  <si>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</si>
  <si>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</si>
  <si>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</si>
  <si>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</si>
  <si>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</si>
  <si>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</si>
  <si>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</si>
  <si>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</si>
  <si>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</si>
  <si>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</si>
  <si>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</si>
  <si>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</si>
  <si>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</si>
  <si>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</si>
  <si>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</si>
  <si>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</si>
  <si>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</si>
  <si>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</si>
  <si>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</si>
  <si>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</si>
  <si>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</si>
  <si>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</si>
  <si>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</si>
  <si>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</si>
  <si>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</si>
  <si>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</si>
  <si>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</si>
  <si>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</si>
  <si>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</si>
  <si>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</si>
  <si>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</si>
  <si>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</si>
  <si>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</si>
  <si>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</si>
  <si>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</si>
  <si>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</si>
  <si>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</si>
  <si>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</si>
  <si>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</si>
  <si>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</si>
  <si>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</si>
  <si>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</si>
  <si>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</si>
  <si>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</si>
  <si>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</si>
  <si>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</si>
  <si>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</si>
  <si>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</si>
  <si>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</si>
  <si>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</si>
  <si>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</si>
  <si>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</si>
  <si>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</si>
  <si>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</si>
  <si>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</si>
  <si>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</si>
  <si>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</si>
  <si>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</si>
  <si>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</si>
  <si>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</si>
  <si>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</si>
  <si>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</si>
  <si>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</si>
  <si>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</si>
  <si>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</si>
  <si>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</si>
  <si>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</si>
  <si>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</si>
  <si>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</si>
  <si>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</si>
  <si>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</si>
  <si>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</si>
  <si>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</si>
  <si>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</si>
  <si>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</si>
  <si>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</si>
  <si>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</si>
  <si>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</si>
  <si>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</si>
  <si>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</si>
  <si>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</si>
  <si>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</si>
  <si>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</si>
  <si>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</si>
  <si>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</si>
  <si>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</si>
  <si>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</si>
  <si>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</si>
  <si>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</si>
  <si>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</si>
  <si>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</si>
  <si>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</si>
  <si>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</si>
  <si>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</si>
  <si>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</si>
  <si>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</si>
  <si>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</si>
  <si>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</si>
  <si>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</si>
  <si>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</si>
  <si>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</si>
  <si>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</si>
  <si>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</si>
  <si>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</si>
  <si>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</si>
  <si>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</si>
  <si>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</si>
  <si>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</si>
  <si>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</si>
  <si>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</si>
  <si>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</si>
  <si>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</si>
  <si>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</si>
  <si>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</si>
  <si>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</si>
  <si>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</si>
  <si>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</si>
  <si>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</si>
  <si>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</si>
  <si>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</si>
  <si>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</si>
  <si>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</si>
  <si>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</si>
  <si>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</si>
  <si>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</si>
  <si>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</si>
  <si>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</si>
  <si>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</si>
  <si>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</si>
  <si>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</si>
  <si>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</si>
  <si>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</si>
  <si>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</si>
  <si>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</si>
  <si>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</si>
  <si>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</si>
  <si>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</si>
  <si>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</si>
  <si>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</si>
  <si>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</si>
  <si>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</si>
  <si>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</si>
  <si>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</si>
  <si>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</si>
  <si>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</si>
  <si>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</si>
  <si>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</si>
  <si>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</si>
  <si>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</si>
  <si>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</si>
  <si>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</si>
  <si>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</si>
  <si>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</si>
  <si>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</si>
  <si>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</si>
  <si>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</si>
  <si>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</si>
  <si>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</si>
  <si>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</si>
  <si>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</si>
  <si>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</si>
  <si>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</si>
  <si>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</si>
  <si>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</si>
  <si>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</si>
  <si>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</si>
  <si>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</si>
  <si>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</si>
  <si>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</si>
  <si>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</si>
  <si>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</si>
  <si>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</si>
  <si>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</si>
  <si>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</si>
  <si>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</si>
  <si>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</si>
  <si>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</si>
  <si>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</si>
  <si>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</si>
  <si>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</si>
  <si>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</si>
  <si>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</si>
  <si>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</si>
  <si>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</si>
  <si>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</si>
  <si>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</si>
  <si>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</si>
  <si>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</si>
  <si>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</si>
  <si>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</si>
  <si>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</si>
  <si>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</si>
  <si>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</si>
  <si>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</si>
  <si>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</si>
  <si>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</si>
  <si>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</si>
  <si>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</si>
  <si>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</si>
  <si>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</si>
  <si>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</si>
  <si>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</si>
  <si>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</si>
  <si>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</si>
  <si>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</si>
  <si>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</si>
  <si>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</si>
  <si>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</si>
  <si>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</si>
  <si>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</si>
  <si>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</si>
  <si>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</si>
  <si>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</si>
  <si>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</si>
  <si>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</si>
  <si>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</si>
  <si>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</si>
  <si>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</si>
  <si>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</si>
  <si>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</si>
  <si>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</si>
  <si>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</si>
  <si>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</si>
  <si>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</si>
  <si>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</si>
  <si>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</si>
  <si>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</si>
  <si>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</si>
  <si>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</si>
  <si>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</si>
  <si>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</si>
  <si>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</si>
  <si>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</si>
  <si>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</si>
  <si>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</si>
  <si>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</si>
  <si>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</si>
  <si>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</si>
  <si>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</si>
  <si>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</si>
  <si>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</si>
  <si>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</si>
  <si>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</si>
  <si>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</si>
  <si>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</si>
  <si>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</si>
  <si>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</si>
  <si>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</si>
  <si>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</si>
  <si>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</si>
  <si>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</si>
  <si>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</si>
  <si>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</si>
  <si>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</si>
  <si>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</si>
  <si>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</si>
  <si>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</si>
  <si>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</si>
  <si>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</si>
  <si>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</si>
  <si>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</si>
  <si>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</si>
  <si>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</si>
  <si>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</si>
  <si>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</si>
  <si>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</si>
  <si>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</si>
  <si>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</si>
  <si>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</si>
  <si>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</si>
  <si>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</si>
  <si>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</si>
  <si>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</si>
  <si>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</si>
  <si>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</si>
  <si>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</si>
  <si>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</si>
  <si>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</si>
  <si>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</si>
  <si>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</si>
  <si>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</si>
  <si>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</si>
  <si>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</si>
  <si>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</si>
  <si>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</si>
  <si>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</si>
  <si>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</si>
  <si>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</si>
  <si>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</si>
  <si>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</si>
  <si>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</si>
  <si>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</si>
  <si>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</si>
  <si>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</si>
  <si>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</si>
  <si>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</si>
  <si>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</si>
  <si>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</si>
  <si>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</si>
  <si>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</si>
  <si>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</si>
  <si>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</si>
  <si>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</si>
  <si>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</si>
  <si>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</si>
  <si>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</si>
  <si>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</si>
  <si>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</si>
  <si>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</si>
  <si>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</si>
  <si>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</si>
  <si>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</si>
  <si>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</si>
  <si>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</si>
  <si>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</si>
  <si>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</si>
  <si>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</si>
  <si>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</si>
  <si>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</si>
  <si>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</si>
  <si>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</si>
  <si>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</si>
  <si>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</si>
  <si>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</si>
  <si>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</si>
  <si>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</si>
  <si>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</si>
  <si>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</si>
  <si>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</si>
  <si>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</si>
  <si>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</si>
  <si>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</si>
  <si>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</si>
  <si>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</si>
  <si>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</si>
  <si>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</si>
  <si>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</si>
  <si>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</si>
  <si>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</si>
  <si>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</si>
  <si>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</si>
  <si>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</si>
  <si>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</si>
  <si>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</si>
  <si>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</si>
  <si>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</si>
  <si>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</si>
  <si>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</si>
  <si>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</si>
  <si>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</si>
  <si>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</si>
  <si>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</si>
  <si>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</si>
  <si>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</si>
  <si>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</si>
  <si>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</si>
  <si>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</si>
  <si>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</si>
  <si>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</si>
  <si>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</si>
  <si>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</si>
  <si>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</si>
  <si>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</si>
  <si>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</si>
  <si>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</si>
  <si>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</si>
  <si>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</si>
  <si>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</si>
  <si>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</si>
  <si>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</si>
  <si>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</si>
  <si>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</si>
  <si>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</si>
  <si>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</si>
  <si>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</si>
  <si>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</si>
  <si>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</si>
  <si>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</si>
  <si>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</si>
  <si>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</si>
  <si>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</si>
  <si>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</si>
  <si>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</si>
  <si>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</si>
  <si>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</si>
  <si>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</si>
  <si>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</si>
  <si>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</si>
  <si>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</si>
  <si>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</si>
  <si>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</si>
  <si>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</si>
  <si>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</si>
  <si>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</si>
  <si>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</si>
  <si>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</si>
  <si>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</si>
  <si>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</si>
  <si>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</si>
  <si>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</si>
  <si>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</si>
  <si>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</si>
  <si>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</si>
  <si>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</si>
  <si>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</si>
  <si>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</si>
  <si>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</si>
  <si>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</si>
  <si>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</si>
  <si>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</si>
  <si>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</si>
  <si>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</si>
  <si>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</si>
  <si>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</si>
  <si>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</si>
  <si>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</si>
  <si>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</si>
  <si>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</si>
  <si>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</si>
  <si>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</si>
  <si>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</si>
  <si>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</si>
  <si>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</si>
  <si>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</si>
  <si>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</si>
  <si>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</si>
  <si>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</si>
  <si>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</si>
  <si>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</si>
  <si>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</si>
  <si>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</si>
  <si>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</si>
  <si>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</si>
  <si>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</si>
  <si>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</si>
  <si>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</si>
  <si>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</si>
  <si>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</si>
  <si>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</si>
  <si>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</si>
  <si>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</si>
  <si>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</si>
  <si>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</si>
  <si>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</si>
  <si>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</si>
  <si>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</si>
  <si>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</si>
  <si>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</si>
  <si>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</si>
  <si>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</si>
  <si>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</si>
  <si>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</si>
  <si>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</si>
  <si>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</si>
  <si>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</si>
  <si>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</si>
  <si>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</si>
  <si>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</si>
  <si>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</si>
  <si>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</si>
  <si>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</si>
  <si>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</si>
  <si>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</si>
  <si>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</si>
  <si>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</si>
  <si>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</si>
  <si>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</si>
  <si>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</si>
  <si>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</si>
  <si>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</si>
  <si>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</si>
  <si>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</si>
  <si>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</si>
  <si>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</si>
  <si>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</si>
  <si>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</si>
  <si>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</si>
  <si>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</si>
  <si>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</si>
  <si>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</si>
  <si>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</si>
  <si>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</si>
  <si>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</si>
  <si>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</si>
  <si>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</si>
  <si>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</si>
  <si>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</si>
  <si>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</si>
  <si>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</si>
  <si>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</si>
  <si>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</si>
  <si>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</si>
  <si>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</si>
  <si>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</si>
  <si>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</si>
  <si>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</si>
  <si>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</si>
  <si>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</si>
  <si>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</si>
  <si>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</si>
  <si>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</si>
  <si>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</si>
  <si>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</si>
  <si>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</si>
  <si>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</si>
  <si>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</si>
  <si>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</si>
  <si>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</si>
  <si>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</si>
  <si>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</si>
  <si>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</si>
  <si>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</si>
  <si>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</si>
  <si>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</si>
  <si>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</si>
  <si>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</si>
  <si>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</si>
  <si>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</si>
  <si>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</si>
  <si>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</si>
  <si>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</si>
  <si>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</si>
  <si>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</si>
  <si>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</si>
  <si>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</si>
  <si>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</si>
  <si>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</si>
  <si>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</si>
  <si>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</si>
  <si>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</si>
  <si>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</si>
  <si>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</si>
  <si>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</si>
  <si>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</si>
  <si>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</si>
  <si>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</si>
  <si>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</si>
  <si>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</si>
  <si>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</si>
  <si>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</si>
  <si>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</si>
  <si>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</si>
  <si>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</si>
  <si>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</si>
  <si>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</si>
  <si>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</si>
  <si>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</si>
  <si>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</si>
  <si>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</si>
  <si>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</si>
  <si>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</si>
  <si>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</si>
  <si>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</si>
  <si>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</si>
  <si>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</si>
  <si>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</si>
  <si>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</si>
  <si>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</si>
  <si>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</si>
  <si>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</si>
  <si>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</si>
  <si>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</si>
  <si>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</si>
  <si>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</si>
  <si>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</si>
  <si>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</si>
  <si>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</si>
  <si>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</si>
  <si>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</si>
  <si>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</si>
  <si>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</si>
  <si>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</si>
  <si>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</si>
  <si>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</si>
  <si>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</si>
  <si>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</si>
  <si>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</si>
  <si>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</si>
  <si>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</si>
  <si>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</si>
  <si>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</si>
  <si>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</si>
  <si>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</si>
  <si>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</si>
  <si>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</si>
  <si>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</si>
  <si>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</si>
  <si>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</si>
  <si>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</si>
  <si>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</si>
  <si>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</si>
  <si>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</si>
  <si>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</si>
  <si>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</si>
  <si>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</si>
  <si>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</si>
  <si>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</si>
  <si>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</si>
  <si>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</si>
  <si>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</si>
  <si>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</si>
  <si>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</si>
  <si>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</si>
  <si>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</si>
  <si>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</si>
  <si>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</si>
  <si>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</si>
  <si>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</si>
  <si>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</si>
  <si>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</si>
  <si>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</si>
  <si>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</si>
  <si>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</si>
  <si>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</si>
  <si>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</si>
  <si>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</si>
  <si>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</si>
  <si>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</si>
  <si>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</si>
  <si>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</si>
  <si>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</si>
  <si>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</si>
  <si>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</si>
  <si>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</si>
  <si>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</si>
  <si>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</si>
  <si>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</si>
  <si>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</si>
  <si>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</si>
  <si>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</si>
  <si>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</si>
  <si>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</si>
  <si>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</si>
  <si>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</si>
  <si>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</si>
  <si>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</si>
  <si>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</si>
  <si>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</si>
  <si>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</si>
  <si>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</si>
  <si>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</si>
  <si>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</si>
  <si>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</si>
  <si>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</si>
  <si>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</si>
  <si>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</si>
  <si>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</si>
  <si>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</si>
  <si>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</si>
  <si>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</si>
  <si>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</si>
  <si>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</si>
  <si>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</si>
  <si>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</si>
  <si>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</si>
  <si>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</si>
  <si>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</si>
  <si>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</si>
  <si>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</si>
  <si>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</si>
  <si>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</si>
  <si>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</si>
  <si>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</si>
  <si>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</si>
  <si>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</si>
  <si>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</si>
  <si>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</si>
  <si>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</si>
  <si>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</si>
  <si>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</si>
  <si>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</si>
  <si>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</si>
  <si>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</si>
  <si>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</si>
  <si>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</si>
  <si>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</si>
  <si>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</si>
  <si>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</si>
  <si>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</si>
  <si>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</si>
  <si>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</si>
  <si>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</si>
  <si>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</si>
  <si>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</si>
  <si>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</si>
  <si>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</si>
  <si>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</si>
  <si>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</si>
  <si>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</si>
  <si>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</si>
  <si>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</si>
  <si>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</si>
  <si>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</si>
  <si>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</si>
  <si>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</si>
  <si>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</si>
  <si>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</si>
  <si>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</si>
  <si>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</si>
  <si>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</si>
  <si>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</si>
  <si>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</si>
  <si>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</si>
  <si>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</si>
  <si>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</si>
  <si>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</si>
  <si>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</si>
  <si>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</si>
  <si>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</si>
  <si>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</si>
  <si>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</si>
  <si>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</si>
  <si>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</si>
  <si>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</si>
  <si>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</si>
  <si>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</si>
  <si>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</si>
  <si>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</si>
  <si>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</si>
  <si>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</si>
  <si>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</si>
  <si>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</si>
  <si>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</si>
  <si>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</si>
  <si>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</si>
  <si>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</si>
  <si>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</si>
  <si>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</si>
  <si>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</si>
  <si>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</si>
  <si>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</si>
  <si>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</si>
  <si>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</si>
  <si>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</si>
  <si>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</si>
  <si>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</si>
  <si>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</si>
  <si>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</si>
  <si>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</si>
  <si>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</si>
  <si>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</si>
  <si>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</si>
  <si>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</si>
  <si>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</si>
  <si>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</si>
  <si>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</si>
  <si>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</si>
  <si>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</si>
  <si>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</si>
  <si>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</si>
  <si>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</si>
  <si>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</si>
  <si>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</si>
  <si>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</si>
  <si>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</si>
  <si>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</si>
  <si>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</si>
  <si>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</si>
  <si>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</si>
  <si>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</si>
  <si>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</si>
  <si>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</si>
  <si>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</si>
  <si>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</si>
  <si>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</si>
  <si>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</si>
  <si>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</si>
  <si>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</si>
  <si>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</si>
  <si>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</si>
  <si>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</si>
  <si>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</si>
  <si>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</si>
  <si>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</si>
  <si>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</si>
  <si>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</si>
  <si>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</si>
  <si>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</si>
  <si>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</si>
  <si>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</si>
  <si>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</si>
  <si>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</si>
  <si>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</si>
  <si>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</si>
  <si>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</si>
  <si>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</si>
  <si>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</si>
  <si>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</si>
  <si>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</si>
  <si>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</si>
  <si>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</si>
  <si>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</si>
  <si>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</si>
  <si>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</si>
  <si>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</si>
  <si>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</si>
  <si>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</si>
  <si>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</si>
  <si>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</si>
  <si>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</si>
  <si>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</si>
  <si>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</si>
  <si>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</si>
  <si>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</si>
  <si>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</si>
  <si>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</si>
  <si>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</si>
  <si>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</si>
  <si>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</si>
  <si>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</si>
  <si>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</si>
  <si>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</si>
  <si>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</si>
  <si>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</si>
  <si>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</si>
  <si>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</si>
  <si>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</si>
  <si>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</si>
  <si>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</si>
  <si>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</si>
  <si>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</si>
  <si>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</si>
  <si>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</si>
  <si>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</si>
  <si>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</si>
  <si>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</si>
  <si>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</si>
  <si>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</si>
  <si>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</si>
  <si>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</si>
  <si>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</si>
  <si>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</si>
  <si>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</si>
  <si>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</si>
  <si>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</si>
  <si>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</si>
  <si>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</si>
  <si>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</si>
  <si>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</si>
  <si>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</si>
  <si>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</si>
  <si>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</si>
  <si>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</si>
  <si>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</si>
  <si>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</si>
  <si>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</si>
  <si>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</si>
  <si>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</si>
  <si>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</si>
  <si>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</si>
  <si>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</si>
  <si>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</si>
  <si>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</si>
  <si>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</si>
  <si>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</si>
  <si>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</si>
  <si>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</si>
  <si>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</si>
  <si>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</si>
  <si>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</si>
  <si>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</si>
  <si>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</si>
  <si>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</si>
  <si>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</si>
  <si>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</si>
  <si>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</si>
  <si>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</si>
  <si>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</si>
  <si>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</si>
  <si>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</si>
  <si>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</si>
  <si>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</si>
  <si>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</si>
  <si>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</si>
  <si>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</si>
  <si>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</si>
  <si>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</si>
  <si>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</si>
  <si>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</si>
  <si>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</si>
  <si>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</si>
  <si>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</si>
  <si>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</si>
  <si>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</si>
  <si>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</si>
  <si>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</si>
  <si>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</si>
  <si>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</si>
  <si>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</si>
  <si>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</si>
  <si>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</si>
  <si>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</si>
  <si>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</si>
  <si>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</si>
  <si>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</si>
  <si>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</si>
  <si>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</si>
  <si>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</si>
  <si>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</si>
  <si>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</si>
  <si>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</si>
  <si>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</si>
  <si>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</si>
  <si>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</si>
  <si>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</si>
  <si>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</si>
  <si>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</si>
  <si>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</si>
  <si>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</si>
  <si>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</si>
  <si>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</si>
  <si>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</si>
  <si>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</si>
  <si>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</si>
  <si>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</si>
  <si>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</si>
  <si>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</si>
  <si>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</si>
  <si>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</si>
  <si>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</si>
  <si>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</si>
  <si>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</si>
  <si>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</si>
  <si>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</si>
  <si>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</si>
  <si>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</si>
  <si>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</si>
  <si>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</si>
  <si>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</si>
  <si>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</si>
  <si>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</si>
  <si>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</si>
  <si>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</si>
  <si>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</si>
  <si>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</si>
  <si>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</si>
  <si>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</si>
  <si>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</si>
  <si>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</si>
  <si>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</si>
  <si>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</si>
  <si>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</si>
  <si>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</si>
  <si>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</si>
  <si>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</si>
  <si>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</si>
  <si>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</si>
  <si>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</si>
  <si>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</si>
  <si>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</si>
  <si>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</si>
  <si>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</si>
  <si>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</si>
  <si>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</si>
  <si>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</si>
  <si>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</si>
  <si>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</si>
  <si>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</si>
  <si>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</si>
  <si>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</si>
  <si>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</si>
  <si>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</si>
  <si>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</si>
  <si>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</si>
  <si>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</si>
  <si>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</si>
  <si>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</si>
  <si>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</si>
  <si>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</si>
  <si>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</si>
  <si>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</si>
  <si>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</si>
  <si>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</si>
  <si>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</si>
  <si>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</si>
  <si>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</si>
  <si>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</si>
  <si>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</si>
  <si>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</si>
  <si>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</si>
  <si>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</si>
  <si>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</si>
  <si>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</si>
  <si>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</si>
  <si>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</si>
  <si>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</si>
  <si>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</si>
  <si>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</si>
  <si>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</si>
  <si>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</si>
  <si>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</si>
  <si>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</si>
  <si>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</si>
  <si>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</si>
  <si>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</si>
  <si>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</si>
  <si>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</si>
  <si>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</si>
  <si>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</si>
  <si>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</si>
  <si>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</si>
  <si>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</si>
  <si>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</si>
  <si>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</si>
  <si>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</si>
  <si>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</si>
  <si>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</si>
  <si>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</si>
  <si>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</si>
  <si>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</si>
  <si>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</si>
  <si>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</si>
  <si>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</si>
  <si>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</si>
  <si>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</si>
  <si>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</si>
  <si>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</si>
  <si>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</si>
  <si>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</si>
  <si>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</si>
  <si>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</si>
  <si>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</si>
  <si>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</si>
  <si>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</si>
  <si>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</si>
  <si>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</si>
  <si>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</si>
  <si>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</si>
  <si>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</si>
  <si>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</si>
  <si>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</si>
  <si>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</si>
  <si>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</si>
  <si>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</si>
  <si>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</si>
  <si>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</si>
  <si>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</si>
  <si>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</si>
  <si>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</si>
  <si>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</si>
  <si>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</si>
  <si>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</si>
  <si>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</si>
  <si>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</si>
  <si>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</si>
  <si>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</si>
  <si>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</si>
  <si>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</si>
  <si>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</si>
  <si>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</si>
  <si>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</si>
  <si>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</si>
  <si>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</si>
  <si>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</si>
  <si>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</si>
  <si>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</si>
  <si>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</si>
  <si>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</si>
  <si>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</si>
  <si>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</si>
  <si>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</si>
  <si>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</si>
  <si>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</si>
  <si>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</si>
  <si>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</si>
  <si>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</si>
  <si>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</si>
  <si>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</si>
  <si>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</si>
  <si>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</si>
  <si>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</si>
  <si>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</si>
  <si>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</si>
  <si>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</si>
  <si>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</si>
  <si>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</si>
  <si>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</si>
  <si>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</si>
  <si>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</si>
  <si>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</si>
  <si>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</si>
  <si>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</si>
  <si>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</si>
  <si>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</si>
  <si>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</si>
  <si>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</si>
  <si>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</si>
  <si>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</si>
  <si>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</si>
  <si>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</si>
  <si>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</si>
  <si>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</si>
  <si>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</si>
  <si>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</si>
  <si>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</si>
  <si>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</si>
  <si>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</si>
  <si>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</si>
  <si>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</si>
  <si>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</si>
  <si>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</si>
  <si>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</si>
  <si>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</si>
  <si>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</si>
  <si>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</si>
  <si>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</si>
  <si>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</si>
  <si>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</si>
  <si>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</si>
  <si>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</si>
  <si>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</si>
  <si>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</si>
  <si>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</si>
  <si>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</si>
  <si>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</si>
  <si>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</si>
  <si>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</si>
  <si>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</si>
  <si>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</si>
  <si>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</si>
  <si>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</si>
  <si>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</si>
  <si>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</si>
  <si>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</si>
  <si>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</si>
  <si>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</si>
  <si>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</si>
  <si>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</si>
  <si>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</si>
  <si>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</si>
  <si>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</si>
  <si>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</si>
  <si>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</si>
  <si>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</si>
  <si>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</si>
  <si>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</si>
  <si>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</si>
  <si>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</si>
  <si>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</si>
  <si>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</si>
  <si>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</si>
  <si>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</si>
  <si>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</si>
  <si>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</si>
  <si>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</si>
  <si>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</si>
  <si>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</si>
  <si>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</si>
  <si>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</si>
  <si>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</si>
  <si>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</si>
  <si>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</si>
  <si>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</si>
  <si>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</si>
  <si>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</si>
  <si>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</si>
  <si>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</si>
  <si>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</si>
  <si>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</si>
  <si>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</si>
  <si>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</si>
  <si>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</si>
  <si>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</si>
  <si>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</si>
  <si>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</si>
  <si>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</si>
  <si>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</si>
  <si>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</si>
  <si>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</si>
  <si>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</si>
  <si>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</si>
  <si>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</si>
  <si>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</si>
  <si>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</si>
  <si>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</si>
  <si>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</si>
  <si>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</si>
  <si>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</si>
  <si>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</si>
  <si>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</si>
  <si>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</si>
  <si>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</si>
  <si>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</si>
  <si>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</si>
  <si>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</si>
  <si>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</si>
  <si>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</si>
  <si>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</si>
  <si>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</si>
  <si>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</si>
  <si>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</si>
  <si>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</si>
  <si>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</si>
  <si>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</si>
  <si>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</si>
  <si>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</si>
  <si>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</si>
  <si>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</si>
  <si>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</si>
  <si>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</si>
  <si>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</si>
  <si>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</si>
  <si>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</si>
  <si>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</si>
  <si>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</si>
  <si>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</si>
  <si>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</si>
  <si>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</si>
  <si>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</si>
  <si>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</si>
  <si>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</si>
  <si>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</si>
  <si>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</si>
  <si>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</si>
  <si>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</si>
  <si>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</si>
  <si>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</si>
  <si>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</si>
  <si>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</si>
  <si>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</si>
  <si>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</si>
  <si>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</si>
  <si>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</si>
  <si>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</si>
  <si>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</si>
  <si>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</si>
  <si>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</si>
  <si>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</si>
  <si>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</si>
  <si>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</si>
  <si>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</si>
  <si>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</si>
  <si>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</si>
  <si>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</si>
  <si>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</si>
  <si>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</si>
  <si>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</si>
  <si>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</si>
  <si>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</si>
  <si>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</si>
  <si>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</si>
  <si>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</si>
  <si>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</si>
  <si>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</si>
  <si>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</si>
  <si>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</si>
  <si>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</si>
  <si>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</si>
  <si>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</si>
  <si>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</si>
  <si>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</si>
  <si>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</si>
  <si>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</si>
  <si>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</si>
  <si>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</si>
  <si>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</si>
  <si>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</si>
  <si>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</si>
  <si>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</si>
  <si>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</si>
  <si>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</si>
  <si>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</si>
  <si>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</si>
  <si>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</si>
  <si>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</si>
  <si>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</si>
  <si>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</si>
  <si>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</si>
  <si>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</si>
  <si>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</si>
  <si>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</si>
  <si>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</si>
  <si>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</si>
  <si>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</si>
  <si>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</si>
  <si>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</si>
  <si>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</si>
  <si>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</si>
  <si>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</si>
  <si>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</si>
  <si>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</si>
  <si>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</si>
  <si>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</si>
  <si>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</si>
  <si>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</si>
  <si>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</si>
  <si>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</si>
  <si>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</si>
  <si>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</si>
  <si>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</si>
  <si>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</si>
  <si>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</si>
  <si>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</si>
  <si>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</si>
  <si>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</si>
  <si>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</si>
  <si>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</si>
  <si>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</si>
  <si>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</si>
  <si>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</si>
  <si>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</si>
  <si>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</si>
  <si>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</si>
  <si>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</si>
  <si>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</si>
  <si>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</si>
  <si>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</si>
  <si>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</si>
  <si>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</si>
  <si>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</si>
  <si>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</si>
  <si>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</si>
  <si>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</si>
  <si>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</si>
  <si>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</si>
  <si>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</si>
  <si>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</si>
  <si>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</si>
  <si>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</si>
  <si>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</si>
  <si>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</si>
  <si>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</si>
  <si>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</si>
  <si>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</si>
  <si>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</si>
  <si>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</si>
  <si>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</si>
  <si>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</si>
  <si>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</si>
  <si>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</si>
  <si>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</si>
  <si>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</si>
  <si>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</si>
  <si>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</si>
  <si>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</si>
  <si>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</si>
  <si>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</si>
  <si>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</si>
  <si>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</si>
  <si>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</si>
  <si>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</si>
  <si>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</si>
  <si>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</si>
  <si>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</si>
  <si>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</si>
  <si>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</si>
  <si>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</si>
  <si>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</si>
  <si>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</si>
  <si>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</si>
  <si>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</si>
  <si>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</si>
  <si>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</si>
  <si>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</si>
  <si>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</si>
  <si>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</si>
  <si>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</si>
  <si>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</si>
  <si>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</si>
  <si>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</si>
  <si>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</si>
  <si>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</si>
  <si>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</si>
  <si>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</si>
  <si>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</si>
  <si>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</si>
  <si>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</si>
  <si>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</si>
  <si>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</si>
  <si>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</si>
  <si>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</si>
  <si>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</si>
  <si>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</si>
  <si>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</si>
  <si>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</si>
  <si>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</si>
  <si>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</si>
  <si>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</si>
  <si>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</si>
  <si>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</si>
  <si>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</si>
  <si>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</si>
  <si>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</si>
  <si>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</si>
  <si>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</si>
  <si>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</si>
  <si>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</si>
  <si>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</si>
  <si>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</si>
  <si>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</si>
  <si>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</si>
  <si>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</si>
  <si>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</si>
  <si>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</si>
  <si>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</si>
  <si>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</si>
  <si>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</si>
  <si>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</si>
  <si>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</si>
  <si>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</si>
  <si>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</si>
  <si>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</si>
  <si>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</si>
  <si>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</si>
  <si>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</si>
  <si>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</si>
  <si>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</si>
  <si>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</si>
  <si>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</si>
  <si>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</si>
  <si>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</si>
  <si>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</si>
  <si>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</si>
  <si>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</si>
  <si>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</si>
  <si>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</si>
  <si>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</si>
  <si>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</si>
  <si>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</si>
  <si>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</si>
  <si>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</si>
  <si>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</si>
  <si>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</si>
  <si>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</si>
  <si>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</si>
  <si>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</si>
  <si>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</si>
  <si>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</si>
  <si>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</si>
  <si>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</si>
  <si>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</si>
  <si>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</si>
  <si>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</si>
  <si>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</si>
  <si>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</si>
  <si>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</si>
  <si>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</si>
  <si>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</si>
  <si>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</si>
  <si>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</si>
  <si>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</si>
  <si>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</si>
  <si>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</si>
  <si>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</si>
  <si>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</si>
  <si>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</si>
  <si>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</si>
  <si>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</si>
  <si>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</si>
  <si>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</si>
  <si>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</si>
  <si>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</si>
  <si>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</si>
  <si>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</si>
  <si>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</si>
  <si>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</si>
  <si>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</si>
  <si>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</si>
  <si>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</si>
  <si>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</si>
  <si>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</si>
  <si>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</si>
  <si>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</si>
  <si>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</si>
  <si>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</si>
  <si>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</si>
  <si>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</si>
  <si>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</si>
  <si>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</si>
  <si>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</si>
  <si>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</si>
  <si>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</si>
  <si>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</si>
  <si>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</si>
  <si>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</si>
  <si>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</si>
  <si>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</si>
  <si>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</si>
  <si>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</si>
  <si>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</si>
  <si>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</si>
  <si>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</si>
  <si>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</si>
  <si>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</si>
  <si>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</si>
  <si>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</si>
  <si>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</si>
  <si>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</si>
  <si>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</si>
  <si>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</si>
  <si>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</si>
  <si>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</si>
  <si>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</si>
  <si>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</si>
  <si>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</si>
  <si>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</si>
  <si>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</si>
  <si>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</si>
  <si>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</si>
  <si>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</si>
  <si>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</si>
  <si>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</si>
  <si>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</si>
  <si>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</si>
  <si>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</si>
  <si>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</si>
  <si>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</si>
  <si>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</si>
  <si>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</si>
  <si>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</si>
  <si>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</si>
  <si>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</si>
  <si>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</si>
  <si>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</si>
  <si>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</si>
  <si>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</si>
  <si>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</si>
  <si>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</si>
  <si>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</si>
  <si>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</si>
  <si>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</si>
  <si>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</si>
  <si>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</si>
  <si>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</si>
  <si>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</si>
  <si>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</si>
  <si>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</si>
  <si>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</si>
  <si>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</si>
  <si>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</si>
  <si>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</si>
  <si>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</si>
  <si>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</si>
  <si>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</si>
  <si>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</si>
  <si>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</si>
  <si>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</si>
  <si>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</si>
  <si>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</si>
  <si>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</si>
  <si>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</si>
  <si>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</si>
  <si>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</si>
  <si>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</si>
  <si>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</si>
  <si>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</si>
  <si>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</si>
  <si>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</si>
  <si>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</si>
  <si>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</si>
  <si>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</si>
  <si>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</si>
  <si>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</si>
  <si>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</si>
  <si>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</si>
  <si>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</si>
  <si>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</si>
  <si>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</si>
  <si>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</si>
  <si>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</si>
  <si>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</si>
  <si>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</si>
  <si>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</si>
  <si>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</si>
  <si>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</si>
  <si>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</si>
  <si>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</si>
  <si>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</si>
  <si>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</si>
  <si>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</si>
  <si>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</si>
  <si>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</si>
  <si>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</si>
  <si>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</si>
  <si>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</si>
  <si>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</si>
  <si>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</si>
  <si>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</si>
  <si>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</si>
  <si>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</si>
  <si>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</si>
  <si>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</si>
  <si>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</si>
  <si>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</si>
  <si>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</si>
  <si>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</si>
  <si>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</si>
  <si>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</si>
  <si>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</si>
  <si>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</si>
  <si>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</si>
  <si>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</si>
  <si>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</si>
  <si>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</si>
  <si>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</si>
  <si>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</si>
  <si>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</si>
  <si>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</si>
  <si>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</si>
  <si>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</si>
  <si>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</si>
  <si>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</si>
  <si>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</si>
  <si>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</si>
  <si>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</si>
  <si>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</si>
  <si>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</si>
  <si>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</si>
  <si>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</si>
  <si>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</si>
  <si>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</si>
  <si>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</si>
  <si>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</si>
  <si>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</si>
  <si>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</si>
  <si>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</si>
  <si>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</si>
  <si>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</si>
  <si>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</si>
  <si>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</si>
  <si>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</si>
  <si>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</si>
  <si>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</si>
  <si>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</si>
  <si>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</si>
  <si>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</si>
  <si>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</si>
  <si>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</si>
  <si>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</si>
  <si>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</si>
  <si>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</si>
  <si>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</si>
  <si>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</si>
  <si>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</si>
  <si>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</si>
  <si>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</si>
  <si>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</si>
  <si>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</si>
  <si>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</si>
  <si>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</si>
  <si>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</si>
  <si>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</si>
  <si>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</si>
  <si>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</si>
  <si>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</si>
  <si>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</si>
  <si>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</si>
  <si>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</si>
  <si>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</si>
  <si>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</si>
  <si>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</si>
  <si>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</si>
  <si>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</si>
  <si>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</si>
  <si>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</si>
  <si>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</si>
  <si>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</si>
  <si>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</si>
  <si>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</si>
  <si>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</si>
  <si>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</si>
  <si>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</si>
  <si>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</si>
  <si>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</si>
  <si>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</si>
  <si>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</si>
  <si>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</si>
  <si>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</si>
  <si>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</si>
  <si>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</si>
  <si>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</si>
  <si>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</si>
  <si>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</si>
  <si>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</si>
  <si>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</si>
  <si>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</si>
  <si>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</si>
  <si>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</si>
  <si>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</si>
  <si>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</si>
  <si>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</si>
  <si>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</si>
  <si>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</si>
  <si>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</si>
  <si>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</si>
  <si>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</si>
  <si>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</si>
  <si>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</si>
  <si>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</si>
  <si>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</si>
  <si>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</si>
  <si>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</si>
  <si>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</si>
  <si>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</si>
  <si>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</si>
  <si>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</si>
  <si>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</si>
  <si>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</si>
  <si>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</si>
  <si>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</si>
  <si>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</si>
  <si>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</si>
  <si>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</si>
  <si>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</si>
  <si>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</si>
  <si>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</si>
  <si>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</si>
  <si>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</si>
  <si>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</si>
  <si>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</si>
  <si>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</si>
  <si>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</si>
  <si>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</si>
  <si>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</si>
  <si>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</si>
  <si>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</si>
  <si>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</si>
  <si>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</si>
  <si>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</si>
  <si>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</si>
  <si>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</si>
  <si>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</si>
  <si>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</si>
  <si>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</si>
  <si>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</si>
  <si>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</si>
  <si>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</si>
  <si>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</si>
  <si>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</si>
  <si>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</si>
  <si>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</si>
  <si>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</si>
  <si>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</si>
  <si>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</si>
  <si>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</si>
  <si>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</si>
  <si>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</si>
  <si>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</si>
  <si>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</si>
  <si>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</si>
  <si>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</si>
  <si>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</si>
  <si>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</si>
  <si>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</si>
  <si>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</si>
  <si>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</si>
  <si>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</si>
  <si>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</si>
  <si>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</si>
  <si>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</si>
  <si>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</si>
  <si>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</si>
  <si>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</si>
  <si>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</si>
  <si>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</si>
  <si>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</si>
  <si>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</si>
  <si>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</si>
  <si>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</si>
  <si>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</si>
  <si>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</si>
  <si>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</si>
  <si>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</si>
  <si>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</si>
  <si>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</si>
  <si>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</si>
  <si>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</si>
  <si>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</si>
  <si>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</si>
  <si>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</si>
  <si>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</si>
  <si>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</si>
  <si>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</si>
  <si>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</si>
  <si>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</si>
  <si>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</si>
  <si>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</si>
  <si>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</si>
  <si>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</si>
  <si>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</si>
  <si>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</si>
  <si>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</si>
  <si>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</si>
  <si>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</si>
  <si>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</si>
  <si>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</si>
  <si>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</si>
  <si>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</si>
  <si>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</si>
  <si>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</si>
  <si>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</si>
  <si>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</si>
  <si>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</si>
  <si>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</si>
  <si>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</si>
  <si>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</si>
  <si>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</si>
  <si>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</si>
  <si>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</si>
  <si>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</si>
  <si>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</si>
  <si>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</si>
  <si>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</si>
  <si>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</si>
  <si>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</si>
  <si>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</si>
  <si>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</si>
  <si>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</si>
  <si>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</si>
  <si>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</si>
  <si>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</si>
  <si>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</si>
  <si>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</si>
  <si>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</si>
  <si>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</si>
  <si>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</si>
  <si>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</si>
  <si>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</si>
  <si>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</si>
  <si>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</si>
  <si>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</si>
  <si>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</si>
  <si>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</si>
  <si>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</si>
  <si>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</si>
  <si>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</si>
  <si>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</si>
  <si>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</si>
  <si>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</si>
  <si>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</si>
  <si>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</si>
  <si>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</si>
  <si>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</si>
  <si>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</si>
  <si>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</si>
  <si>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</si>
  <si>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</si>
  <si>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</si>
  <si>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</si>
  <si>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</si>
  <si>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</si>
  <si>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</si>
  <si>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</si>
  <si>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</si>
  <si>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</si>
  <si>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</si>
  <si>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</si>
  <si>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</si>
  <si>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</si>
  <si>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</si>
  <si>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</si>
  <si>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</si>
  <si>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</si>
  <si>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</si>
  <si>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</si>
  <si>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</si>
  <si>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</si>
  <si>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</si>
  <si>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</si>
  <si>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</si>
  <si>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</si>
  <si>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</si>
  <si>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</si>
  <si>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</si>
  <si>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</si>
  <si>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</si>
  <si>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</si>
  <si>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</si>
  <si>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</si>
  <si>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</si>
  <si>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</si>
  <si>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</si>
  <si>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</si>
  <si>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</si>
  <si>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</si>
  <si>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</si>
  <si>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</si>
  <si>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</si>
  <si>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</si>
  <si>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</si>
  <si>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</si>
  <si>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</si>
  <si>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</si>
  <si>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</si>
  <si>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</si>
  <si>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</si>
  <si>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</si>
  <si>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</si>
  <si>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</si>
  <si>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</si>
  <si>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</si>
  <si>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</si>
  <si>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</si>
  <si>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</si>
  <si>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</si>
  <si>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</si>
  <si>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</si>
  <si>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</si>
  <si>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</si>
  <si>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</si>
  <si>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</si>
  <si>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</si>
  <si>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</si>
  <si>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</si>
  <si>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</si>
  <si>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</si>
  <si>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</si>
  <si>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</si>
  <si>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</si>
  <si>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</si>
  <si>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</si>
  <si>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</si>
  <si>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</si>
  <si>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</si>
  <si>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</si>
  <si>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</si>
  <si>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</si>
  <si>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</si>
  <si>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</si>
  <si>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</si>
  <si>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</si>
  <si>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</si>
  <si>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</si>
  <si>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</si>
  <si>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</si>
  <si>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</si>
  <si>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</si>
  <si>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</si>
  <si>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</si>
  <si>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</si>
  <si>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</si>
  <si>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</si>
  <si>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</si>
  <si>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</si>
  <si>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</si>
  <si>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</si>
  <si>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</si>
  <si>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</si>
  <si>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</si>
  <si>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</si>
  <si>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</si>
  <si>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</si>
  <si>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</si>
  <si>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</si>
  <si>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</si>
  <si>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</si>
  <si>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</si>
  <si>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</si>
  <si>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</si>
  <si>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</si>
  <si>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</si>
  <si>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</si>
  <si>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</si>
  <si>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</si>
  <si>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</si>
  <si>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</si>
  <si>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</si>
  <si>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</si>
  <si>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</si>
  <si>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</si>
  <si>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</si>
  <si>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</si>
  <si>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</si>
  <si>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</si>
  <si>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</si>
  <si>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</si>
  <si>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</si>
  <si>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</si>
  <si>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</si>
  <si>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</si>
  <si>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</si>
  <si>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</si>
  <si>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</si>
  <si>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</si>
  <si>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</si>
  <si>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</si>
  <si>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</si>
  <si>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</si>
  <si>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</si>
  <si>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</si>
  <si>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</si>
  <si>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</si>
  <si>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</si>
  <si>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</si>
  <si>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</si>
  <si>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</si>
  <si>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</si>
  <si>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</si>
  <si>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</si>
  <si>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</si>
  <si>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</si>
  <si>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</si>
  <si>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</si>
  <si>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</si>
  <si>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</si>
  <si>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</si>
  <si>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</si>
  <si>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</si>
  <si>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</si>
  <si>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</si>
  <si>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</si>
  <si>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</si>
  <si>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</si>
  <si>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</si>
  <si>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</si>
  <si>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</si>
  <si>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</si>
  <si>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</si>
  <si>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</si>
  <si>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</si>
  <si>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</si>
  <si>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</si>
  <si>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</si>
  <si>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</si>
  <si>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</si>
  <si>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</si>
  <si>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</si>
  <si>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</si>
  <si>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</si>
  <si>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</si>
  <si>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</si>
  <si>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</si>
  <si>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</si>
  <si>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</si>
  <si>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</si>
  <si>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</si>
  <si>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</si>
  <si>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</si>
  <si>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</si>
  <si>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</si>
  <si>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</si>
  <si>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</si>
  <si>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</si>
  <si>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</si>
  <si>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</si>
  <si>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</si>
  <si>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</si>
  <si>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</si>
  <si>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</si>
  <si>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</si>
  <si>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</si>
  <si>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</si>
  <si>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</si>
  <si>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</si>
  <si>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</si>
  <si>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</si>
  <si>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</si>
  <si>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</si>
  <si>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</si>
  <si>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</si>
  <si>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</si>
  <si>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</si>
  <si>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</si>
  <si>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</si>
  <si>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</si>
  <si>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</si>
  <si>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</si>
  <si>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</si>
  <si>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</si>
  <si>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</si>
  <si>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</si>
  <si>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</si>
  <si>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</si>
  <si>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</si>
  <si>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</si>
  <si>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</si>
  <si>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</si>
  <si>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</si>
  <si>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</si>
  <si>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</si>
  <si>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</si>
  <si>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</si>
  <si>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</si>
  <si>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</si>
  <si>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</si>
  <si>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</si>
  <si>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</si>
  <si>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</si>
  <si>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</si>
  <si>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</si>
  <si>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</si>
  <si>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</si>
  <si>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</si>
  <si>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</si>
  <si>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</si>
  <si>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</si>
  <si>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</si>
  <si>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</si>
  <si>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</si>
  <si>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</si>
  <si>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</si>
  <si>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</si>
  <si>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</si>
  <si>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</si>
  <si>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</si>
  <si>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</si>
  <si>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</si>
  <si>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</si>
  <si>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</si>
  <si>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</si>
  <si>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</si>
  <si>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</si>
  <si>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</si>
  <si>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</si>
  <si>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</si>
  <si>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</si>
  <si>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</si>
  <si>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</si>
  <si>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</si>
  <si>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</si>
  <si>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</si>
  <si>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</si>
  <si>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</si>
  <si>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</si>
  <si>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</si>
  <si>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</si>
  <si>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</si>
  <si>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</si>
  <si>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</si>
  <si>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</si>
  <si>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</si>
  <si>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</si>
  <si>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</si>
  <si>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</si>
  <si>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</si>
  <si>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</si>
  <si>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</si>
  <si>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</si>
  <si>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</si>
  <si>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</si>
  <si>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</si>
  <si>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</si>
  <si>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</si>
  <si>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</si>
  <si>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</si>
  <si>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</si>
  <si>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</si>
  <si>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</si>
  <si>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</si>
  <si>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</si>
  <si>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</si>
  <si>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</si>
  <si>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</si>
  <si>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</si>
  <si>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</si>
  <si>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</si>
  <si>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</si>
  <si>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</si>
  <si>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</si>
  <si>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</si>
  <si>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</si>
  <si>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</si>
  <si>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</si>
  <si>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</si>
  <si>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</si>
  <si>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</si>
  <si>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</si>
  <si>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</si>
  <si>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</si>
  <si>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</si>
  <si>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</si>
  <si>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</si>
  <si>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</si>
  <si>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</si>
  <si>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</si>
  <si>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</si>
  <si>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</si>
  <si>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</si>
  <si>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</si>
  <si>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</si>
  <si>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</si>
  <si>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</si>
  <si>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</si>
  <si>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</si>
  <si>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</si>
  <si>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</si>
  <si>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</si>
  <si>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</si>
  <si>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</si>
  <si>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</si>
  <si>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</si>
  <si>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</si>
  <si>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</si>
  <si>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</si>
  <si>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</si>
  <si>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</si>
  <si>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</si>
  <si>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</si>
  <si>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</si>
  <si>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</si>
  <si>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</si>
  <si>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</si>
  <si>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</si>
  <si>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</si>
  <si>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</si>
  <si>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</si>
  <si>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</si>
  <si>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</si>
  <si>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</si>
  <si>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</si>
  <si>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</si>
  <si>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</si>
  <si>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</si>
  <si>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</si>
  <si>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</si>
  <si>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</si>
  <si>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</si>
  <si>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</si>
  <si>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</si>
  <si>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</si>
  <si>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</si>
  <si>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</si>
  <si>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</si>
  <si>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</si>
  <si>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</si>
  <si>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</si>
  <si>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</si>
  <si>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</si>
  <si>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</si>
  <si>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</si>
  <si>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</si>
  <si>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</si>
  <si>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</si>
  <si>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</si>
  <si>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</si>
  <si>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</si>
  <si>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</si>
  <si>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</si>
  <si>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</si>
  <si>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</si>
  <si>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</si>
  <si>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</si>
  <si>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</si>
  <si>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</si>
  <si>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</si>
  <si>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</si>
  <si>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</si>
  <si>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</si>
  <si>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</si>
  <si>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</si>
  <si>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</si>
  <si>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</si>
  <si>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</si>
  <si>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</si>
  <si>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</si>
  <si>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</si>
  <si>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</si>
  <si>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</si>
  <si>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</si>
  <si>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</si>
  <si>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</si>
  <si>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</si>
  <si>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</si>
  <si>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</si>
  <si>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</si>
  <si>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</si>
  <si>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</si>
  <si>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</si>
  <si>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</si>
  <si>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</si>
  <si>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</si>
  <si>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</si>
  <si>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</si>
  <si>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</si>
  <si>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</si>
  <si>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</si>
  <si>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</si>
  <si>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</si>
  <si>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</si>
  <si>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</si>
  <si>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</si>
  <si>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</si>
  <si>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</si>
  <si>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</si>
  <si>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</si>
  <si>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</si>
  <si>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</si>
  <si>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</si>
  <si>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</si>
  <si>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</si>
  <si>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</si>
  <si>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</si>
  <si>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</si>
  <si>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</si>
  <si>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</si>
  <si>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</si>
  <si>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</si>
  <si>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</si>
  <si>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</si>
  <si>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</si>
  <si>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</si>
  <si>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</si>
  <si>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</si>
  <si>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</si>
  <si>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</si>
  <si>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</si>
  <si>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</si>
  <si>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</si>
  <si>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</si>
  <si>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</si>
  <si>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</si>
  <si>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</si>
  <si>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</si>
  <si>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</si>
  <si>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</si>
  <si>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</si>
  <si>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</si>
  <si>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</si>
  <si>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</si>
  <si>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</si>
  <si>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</si>
  <si>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</si>
  <si>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</si>
  <si>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</si>
  <si>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</si>
  <si>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</si>
  <si>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</si>
  <si>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</si>
  <si>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</si>
  <si>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</si>
  <si>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</si>
  <si>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</si>
  <si>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</si>
  <si>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</si>
  <si>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</si>
  <si>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</si>
  <si>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</si>
  <si>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</si>
  <si>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</si>
  <si>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</si>
  <si>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</si>
  <si>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</si>
  <si>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</si>
  <si>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</si>
  <si>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</si>
  <si>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</si>
  <si>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</si>
  <si>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</si>
  <si>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</si>
  <si>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</si>
  <si>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</si>
  <si>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</si>
  <si>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</si>
  <si>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</si>
  <si>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</si>
  <si>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</si>
  <si>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</si>
  <si>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</si>
  <si>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</si>
  <si>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</si>
  <si>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</si>
  <si>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</si>
  <si>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</si>
  <si>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</si>
  <si>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</si>
  <si>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</si>
  <si>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</si>
  <si>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</si>
  <si>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</si>
  <si>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</si>
  <si>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</si>
  <si>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</si>
  <si>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</si>
  <si>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</si>
  <si>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</si>
  <si>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</si>
  <si>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</si>
  <si>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</si>
  <si>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</si>
  <si>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</si>
  <si>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</si>
  <si>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</si>
  <si>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</si>
  <si>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</si>
  <si>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</si>
  <si>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</si>
  <si>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</si>
  <si>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</si>
  <si>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</si>
  <si>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</si>
  <si>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</si>
  <si>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</si>
  <si>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</si>
  <si>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</si>
  <si>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</si>
  <si>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</si>
  <si>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</si>
  <si>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</si>
  <si>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</si>
  <si>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</si>
  <si>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</si>
  <si>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</si>
  <si>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</si>
  <si>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</si>
  <si>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</si>
  <si>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</si>
  <si>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</si>
  <si>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</si>
  <si>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</si>
  <si>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</si>
  <si>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</si>
  <si>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</si>
  <si>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</si>
  <si>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</si>
  <si>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</si>
  <si>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</si>
  <si>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</si>
  <si>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</si>
  <si>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</si>
  <si>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</si>
  <si>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</si>
  <si>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</si>
  <si>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</si>
  <si>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</si>
  <si>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</si>
  <si>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</si>
  <si>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</si>
  <si>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</si>
  <si>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</si>
  <si>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</si>
  <si>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</si>
  <si>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</si>
  <si>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</si>
  <si>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</si>
  <si>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</si>
  <si>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</si>
  <si>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</si>
  <si>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</si>
  <si>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</si>
  <si>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</si>
  <si>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</si>
  <si>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</si>
  <si>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</si>
  <si>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</si>
  <si>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</si>
  <si>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</si>
  <si>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</si>
  <si>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</si>
  <si>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</si>
  <si>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</si>
  <si>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</si>
  <si>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</si>
  <si>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</si>
  <si>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</si>
  <si>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</si>
  <si>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</si>
  <si>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</si>
  <si>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</si>
  <si>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</si>
  <si>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</si>
  <si>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</si>
  <si>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</si>
  <si>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</si>
  <si>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</si>
  <si>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</si>
  <si>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</si>
  <si>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</si>
  <si>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</si>
  <si>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</si>
  <si>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</si>
  <si>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</si>
  <si>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</si>
  <si>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</si>
  <si>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</si>
  <si>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</si>
  <si>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</si>
  <si>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</si>
  <si>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</si>
  <si>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</si>
  <si>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</si>
  <si>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</si>
  <si>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</si>
  <si>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</si>
  <si>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</si>
  <si>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</si>
  <si>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</si>
  <si>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</si>
  <si>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</si>
  <si>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</si>
  <si>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</si>
  <si>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</si>
  <si>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</si>
  <si>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</si>
  <si>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</si>
  <si>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</si>
  <si>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</si>
  <si>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</si>
  <si>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</si>
  <si>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</si>
  <si>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</si>
  <si>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</si>
  <si>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</si>
  <si>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</si>
  <si>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</si>
  <si>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</si>
  <si>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</si>
  <si>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</si>
  <si>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</si>
  <si>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</si>
  <si>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</si>
  <si>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</si>
  <si>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</si>
  <si>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</si>
  <si>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</si>
  <si>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</si>
  <si>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</si>
  <si>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</si>
  <si>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</si>
  <si>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</si>
  <si>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</si>
  <si>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</si>
  <si>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</si>
  <si>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</si>
  <si>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</si>
  <si>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</si>
  <si>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</si>
  <si>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</si>
  <si>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</si>
  <si>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</si>
  <si>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</si>
  <si>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</si>
  <si>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</si>
  <si>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</si>
  <si>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</si>
  <si>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</si>
  <si>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</si>
  <si>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</si>
  <si>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</si>
  <si>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</si>
  <si>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</si>
  <si>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</si>
  <si>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</si>
  <si>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</si>
  <si>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</si>
  <si>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</si>
  <si>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</si>
  <si>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</si>
  <si>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</si>
  <si>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</si>
  <si>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</si>
  <si>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</si>
  <si>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</si>
  <si>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</si>
  <si>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</si>
  <si>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</si>
  <si>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</si>
  <si>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</si>
  <si>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</si>
  <si>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</si>
  <si>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</si>
  <si>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</si>
  <si>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</si>
  <si>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</si>
  <si>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</si>
  <si>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</si>
  <si>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</si>
  <si>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</si>
  <si>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</si>
  <si>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</si>
  <si>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</si>
  <si>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</si>
  <si>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</si>
  <si>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</si>
  <si>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</si>
  <si>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</si>
  <si>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</si>
  <si>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</si>
  <si>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</si>
  <si>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</si>
  <si>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</si>
  <si>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</si>
  <si>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</si>
  <si>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</si>
  <si>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</si>
  <si>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</si>
  <si>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</si>
  <si>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</si>
  <si>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</si>
  <si>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</si>
  <si>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</si>
  <si>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</si>
  <si>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</si>
  <si>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</si>
  <si>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</si>
  <si>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</si>
  <si>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</si>
  <si>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</si>
  <si>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</si>
  <si>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</si>
  <si>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</si>
  <si>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</si>
  <si>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</si>
  <si>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</si>
  <si>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</si>
  <si>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</si>
  <si>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</si>
  <si>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</si>
  <si>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</si>
  <si>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</si>
  <si>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</si>
  <si>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</si>
  <si>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</si>
  <si>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</si>
  <si>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</si>
  <si>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</si>
  <si>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</si>
  <si>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</si>
  <si>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</si>
  <si>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</si>
  <si>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</si>
  <si>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</si>
  <si>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</si>
  <si>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</si>
  <si>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</si>
  <si>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</si>
  <si>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</si>
  <si>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</si>
  <si>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</si>
  <si>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</si>
  <si>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</si>
  <si>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</si>
  <si>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</si>
  <si>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</si>
  <si>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</si>
  <si>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</si>
  <si>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</si>
  <si>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</si>
  <si>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</si>
  <si>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</si>
  <si>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</si>
  <si>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</si>
  <si>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</si>
  <si>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</si>
  <si>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</si>
  <si>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</si>
  <si>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</si>
  <si>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</si>
  <si>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</si>
  <si>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</si>
  <si>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</si>
  <si>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</si>
  <si>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</si>
  <si>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</si>
  <si>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</si>
  <si>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</si>
  <si>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</si>
  <si>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</si>
  <si>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</si>
  <si>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</si>
  <si>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</si>
  <si>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</si>
  <si>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</si>
  <si>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</si>
  <si>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</si>
  <si>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</si>
  <si>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</si>
  <si>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</si>
  <si>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</si>
  <si>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</si>
  <si>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</si>
  <si>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</si>
  <si>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</si>
  <si>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</si>
  <si>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</si>
  <si>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</si>
  <si>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</si>
  <si>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</si>
  <si>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</si>
  <si>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</si>
  <si>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</si>
  <si>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</si>
  <si>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</si>
  <si>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</si>
  <si>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</si>
  <si>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</si>
  <si>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</si>
  <si>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</si>
  <si>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</si>
  <si>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</si>
  <si>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</si>
  <si>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</si>
  <si>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</si>
  <si>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</si>
  <si>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</si>
  <si>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</si>
  <si>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</si>
  <si>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</si>
  <si>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</si>
  <si>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</si>
  <si>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</si>
  <si>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</si>
  <si>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</si>
  <si>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</si>
  <si>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</si>
  <si>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</si>
  <si>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</si>
  <si>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</si>
  <si>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</si>
  <si>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</si>
  <si>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</si>
  <si>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</si>
  <si>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</si>
  <si>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</si>
  <si>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</si>
  <si>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</si>
  <si>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</si>
  <si>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</si>
  <si>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</si>
  <si>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</si>
  <si>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</si>
  <si>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</si>
  <si>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</si>
  <si>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</si>
  <si>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</si>
  <si>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</si>
  <si>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</si>
  <si>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</si>
  <si>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</si>
  <si>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</si>
  <si>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</si>
  <si>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</si>
  <si>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</si>
  <si>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</si>
  <si>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</si>
  <si>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</si>
  <si>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</si>
  <si>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</si>
  <si>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</si>
  <si>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</si>
  <si>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</si>
  <si>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</si>
  <si>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</si>
  <si>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</si>
  <si>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</si>
  <si>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</si>
  <si>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</si>
  <si>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</si>
  <si>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</si>
  <si>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</si>
  <si>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</si>
  <si>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</si>
  <si>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</si>
  <si>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</si>
  <si>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</si>
  <si>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</si>
  <si>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</si>
  <si>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</si>
  <si>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</si>
  <si>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</si>
  <si>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</si>
  <si>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</si>
  <si>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</si>
  <si>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</si>
  <si>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</si>
  <si>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</si>
  <si>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</si>
  <si>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</si>
  <si>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</si>
  <si>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</si>
  <si>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</si>
  <si>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</si>
  <si>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</si>
  <si>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</si>
  <si>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</si>
  <si>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</si>
  <si>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</si>
  <si>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</si>
  <si>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</si>
  <si>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</si>
  <si>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</si>
  <si>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</si>
  <si>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</si>
  <si>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</si>
  <si>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</si>
  <si>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</si>
  <si>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</si>
  <si>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</si>
  <si>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</si>
  <si>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</si>
  <si>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</si>
  <si>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</si>
  <si>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</si>
  <si>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</si>
  <si>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</si>
  <si>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</si>
  <si>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</si>
  <si>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</si>
  <si>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</si>
  <si>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</si>
  <si>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</si>
  <si>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</si>
  <si>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</si>
  <si>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</si>
  <si>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</si>
  <si>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</si>
  <si>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</si>
  <si>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</si>
  <si>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</si>
  <si>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</si>
  <si>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</si>
  <si>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</si>
  <si>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</si>
  <si>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</si>
  <si>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</si>
  <si>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</si>
  <si>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</si>
  <si>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</si>
  <si>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</si>
  <si>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</si>
  <si>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</si>
  <si>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</si>
  <si>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</si>
  <si>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</si>
  <si>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</si>
  <si>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</si>
  <si>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</si>
  <si>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</si>
  <si>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</si>
  <si>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</si>
  <si>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</si>
  <si>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</si>
  <si>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</si>
  <si>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</si>
  <si>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</si>
  <si>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</si>
  <si>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</si>
  <si>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</si>
  <si>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</si>
  <si>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</si>
  <si>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</si>
  <si>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</si>
  <si>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</si>
  <si>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</si>
  <si>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</si>
  <si>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</si>
  <si>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</si>
  <si>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</si>
  <si>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</si>
  <si>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</si>
  <si>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</si>
  <si>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</si>
  <si>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</si>
  <si>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</si>
  <si>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</si>
  <si>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</si>
  <si>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</si>
  <si>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</si>
  <si>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</si>
  <si>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</si>
  <si>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</si>
  <si>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</si>
  <si>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</si>
  <si>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</si>
  <si>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</si>
  <si>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</si>
  <si>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</si>
  <si>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</si>
  <si>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</si>
  <si>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</si>
  <si>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</si>
  <si>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</si>
  <si>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</si>
  <si>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</si>
  <si>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</si>
  <si>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</si>
  <si>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</si>
  <si>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</si>
  <si>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</si>
  <si>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</si>
  <si>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</si>
  <si>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</si>
  <si>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</si>
  <si>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</si>
  <si>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</si>
  <si>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</si>
  <si>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</si>
  <si>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</si>
  <si>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</si>
  <si>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</si>
  <si>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</si>
  <si>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</si>
  <si>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</si>
  <si>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</si>
  <si>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</si>
  <si>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</si>
  <si>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</si>
  <si>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</si>
  <si>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</si>
  <si>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</si>
  <si>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</si>
  <si>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</si>
  <si>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</si>
  <si>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</si>
  <si>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</si>
  <si>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</si>
  <si>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</si>
  <si>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</si>
  <si>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</si>
  <si>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</si>
  <si>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</si>
  <si>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</si>
  <si>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</si>
  <si>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</si>
  <si>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</si>
  <si>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</si>
  <si>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</si>
  <si>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</si>
  <si>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</si>
  <si>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</si>
  <si>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</si>
  <si>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</si>
  <si>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</si>
  <si>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</si>
  <si>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</si>
  <si>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</si>
  <si>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</si>
  <si>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</si>
  <si>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</si>
  <si>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</si>
  <si>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</si>
  <si>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</si>
  <si>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</si>
  <si>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</si>
  <si>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</si>
  <si>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</si>
  <si>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</si>
  <si>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</si>
  <si>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</si>
  <si>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</si>
  <si>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</si>
  <si>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</si>
  <si>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</si>
  <si>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</si>
  <si>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</si>
  <si>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</si>
  <si>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</si>
  <si>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</si>
  <si>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</si>
  <si>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</si>
  <si>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</si>
  <si>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</si>
  <si>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</si>
  <si>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</si>
  <si>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</si>
  <si>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</si>
  <si>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</si>
  <si>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</si>
  <si>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</si>
  <si>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</si>
  <si>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</si>
  <si>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</si>
  <si>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</si>
  <si>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</si>
  <si>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</si>
  <si>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</si>
  <si>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</si>
  <si>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</si>
  <si>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</si>
  <si>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</si>
  <si>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</si>
  <si>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</si>
  <si>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</si>
  <si>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</si>
  <si>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</si>
  <si>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</si>
  <si>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</si>
  <si>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</si>
  <si>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</si>
  <si>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</si>
  <si>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</si>
  <si>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</si>
  <si>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</si>
  <si>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</si>
  <si>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</si>
  <si>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</si>
  <si>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</si>
  <si>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</si>
  <si>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</si>
  <si>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</si>
  <si>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</si>
  <si>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</si>
  <si>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</si>
  <si>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</si>
  <si>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</si>
  <si>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</si>
  <si>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</si>
  <si>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</si>
  <si>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</si>
  <si>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</si>
  <si>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</si>
  <si>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</si>
  <si>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</si>
  <si>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</si>
  <si>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</si>
  <si>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</si>
  <si>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</si>
  <si>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</si>
  <si>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</si>
  <si>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</si>
  <si>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</si>
  <si>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</si>
  <si>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</si>
  <si>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</si>
  <si>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</si>
  <si>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</si>
  <si>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</si>
  <si>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</si>
  <si>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</si>
  <si>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</si>
  <si>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</si>
  <si>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</si>
  <si>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</si>
  <si>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</si>
  <si>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</si>
  <si>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</si>
  <si>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</si>
  <si>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</si>
  <si>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</si>
  <si>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</si>
  <si>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</si>
  <si>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</si>
  <si>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</si>
  <si>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</si>
  <si>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</si>
  <si>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</si>
  <si>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</si>
  <si>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</si>
  <si>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</si>
  <si>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</si>
  <si>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</si>
  <si>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</si>
  <si>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</si>
  <si>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</si>
  <si>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</si>
  <si>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</si>
  <si>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</si>
  <si>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</si>
  <si>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</si>
  <si>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</si>
  <si>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</si>
  <si>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</si>
  <si>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</si>
  <si>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</si>
  <si>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</si>
  <si>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</si>
  <si>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</si>
  <si>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</si>
  <si>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</si>
  <si>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</si>
  <si>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</si>
  <si>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</si>
  <si>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</si>
  <si>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</si>
  <si>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</si>
  <si>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</si>
  <si>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</si>
  <si>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</si>
  <si>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</si>
  <si>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</si>
  <si>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</si>
  <si>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</si>
  <si>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</si>
  <si>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</si>
  <si>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</si>
  <si>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</si>
  <si>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</si>
  <si>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</si>
  <si>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</si>
  <si>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</si>
  <si>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</si>
  <si>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</si>
  <si>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</si>
  <si>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</si>
  <si>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</si>
  <si>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</si>
  <si>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</si>
  <si>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</si>
  <si>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</si>
  <si>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</si>
  <si>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</si>
  <si>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</si>
  <si>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</si>
  <si>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</si>
  <si>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</si>
  <si>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</si>
  <si>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</si>
  <si>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</si>
  <si>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</si>
  <si>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</si>
  <si>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</si>
  <si>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</si>
  <si>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</si>
  <si>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</si>
  <si>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</si>
  <si>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</si>
  <si>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</si>
  <si>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</si>
  <si>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</si>
  <si>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</si>
  <si>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</si>
  <si>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</si>
  <si>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</si>
  <si>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</si>
  <si>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</si>
  <si>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</si>
  <si>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</si>
  <si>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</si>
  <si>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</si>
  <si>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</si>
  <si>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</si>
  <si>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</si>
  <si>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</si>
  <si>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</si>
  <si>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</si>
  <si>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</si>
  <si>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</si>
  <si>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</si>
  <si>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</si>
  <si>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</si>
  <si>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</si>
  <si>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</si>
  <si>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</si>
  <si>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</si>
  <si>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</si>
  <si>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</si>
  <si>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</si>
  <si>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</si>
  <si>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</si>
  <si>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</si>
  <si>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</si>
  <si>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</si>
  <si>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</si>
  <si>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</si>
  <si>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</si>
  <si>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</si>
  <si>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</si>
  <si>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</si>
  <si>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</si>
  <si>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</si>
  <si>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</si>
  <si>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</si>
  <si>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</si>
  <si>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</si>
  <si>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</si>
  <si>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</si>
  <si>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</si>
  <si>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</si>
  <si>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</si>
  <si>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</si>
  <si>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</si>
  <si>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</si>
  <si>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</si>
  <si>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</si>
  <si>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</si>
  <si>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</si>
  <si>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</si>
  <si>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</si>
  <si>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</si>
  <si>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</si>
  <si>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</si>
  <si>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</si>
  <si>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</si>
  <si>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</si>
  <si>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</si>
  <si>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</si>
  <si>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</si>
  <si>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</si>
  <si>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</si>
  <si>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</si>
  <si>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</si>
  <si>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</si>
  <si>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</si>
  <si>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</si>
  <si>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</si>
  <si>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</si>
  <si>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</si>
  <si>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</si>
  <si>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</si>
  <si>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</si>
  <si>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</si>
  <si>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</si>
  <si>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</si>
  <si>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</si>
  <si>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</si>
  <si>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</si>
  <si>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</si>
  <si>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</si>
  <si>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</si>
  <si>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</si>
  <si>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</si>
  <si>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</si>
  <si>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</si>
  <si>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</si>
  <si>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</si>
  <si>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</si>
  <si>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</si>
  <si>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</si>
  <si>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</si>
  <si>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</si>
  <si>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</si>
  <si>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</si>
  <si>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</si>
  <si>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</si>
  <si>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</si>
  <si>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</si>
  <si>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</si>
  <si>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</si>
  <si>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</si>
  <si>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</si>
  <si>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</si>
  <si>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</si>
  <si>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</si>
  <si>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</si>
  <si>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</si>
  <si>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</si>
  <si>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</si>
  <si>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</si>
  <si>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</si>
  <si>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</si>
  <si>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</si>
  <si>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</si>
  <si>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</si>
  <si>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</si>
  <si>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</si>
  <si>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</si>
  <si>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</si>
  <si>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</si>
  <si>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</si>
  <si>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</si>
  <si>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</si>
  <si>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</si>
  <si>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</si>
  <si>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</si>
  <si>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</si>
  <si>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</si>
  <si>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</si>
  <si>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</si>
  <si>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</si>
  <si>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</si>
  <si>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</si>
  <si>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</si>
  <si>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</si>
  <si>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</si>
  <si>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</si>
  <si>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</si>
  <si>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</si>
  <si>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</si>
  <si>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</si>
  <si>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</si>
  <si>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</si>
  <si>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</si>
  <si>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</si>
  <si>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</si>
  <si>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</si>
  <si>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</si>
  <si>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</si>
  <si>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</si>
  <si>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</si>
  <si>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</si>
  <si>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</si>
  <si>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</si>
  <si>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</si>
  <si>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</si>
  <si>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</si>
  <si>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</si>
  <si>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</si>
  <si>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</si>
  <si>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</si>
  <si>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</si>
  <si>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</si>
  <si>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</si>
  <si>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</si>
  <si>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</si>
  <si>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</si>
  <si>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</si>
  <si>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</si>
  <si>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</si>
  <si>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</si>
  <si>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</si>
  <si>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</si>
  <si>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</si>
  <si>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</si>
  <si>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</si>
  <si>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</si>
  <si>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</si>
  <si>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</si>
  <si>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</si>
  <si>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</si>
  <si>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</si>
  <si>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</si>
  <si>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</si>
  <si>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</si>
  <si>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</si>
  <si>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</si>
  <si>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</si>
  <si>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</si>
  <si>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</si>
  <si>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</si>
  <si>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</si>
  <si>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</si>
  <si>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</si>
  <si>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</si>
  <si>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</si>
  <si>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</si>
  <si>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</si>
  <si>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</si>
  <si>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</si>
  <si>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</si>
  <si>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</si>
  <si>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</si>
  <si>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</si>
  <si>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</si>
  <si>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</si>
  <si>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</si>
  <si>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</si>
  <si>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</si>
  <si>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</si>
  <si>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</si>
  <si>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</si>
  <si>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</si>
  <si>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</si>
  <si>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</si>
  <si>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</si>
  <si>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</si>
  <si>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</si>
  <si>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</si>
  <si>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</si>
  <si>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</si>
  <si>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</si>
  <si>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</si>
  <si>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</si>
  <si>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</si>
  <si>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</si>
  <si>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</si>
  <si>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</si>
  <si>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</si>
  <si>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</si>
  <si>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</si>
  <si>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</si>
  <si>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</si>
  <si>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</si>
  <si>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</si>
  <si>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</si>
  <si>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</si>
  <si>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</si>
  <si>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</si>
  <si>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</si>
  <si>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</si>
  <si>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</si>
  <si>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</si>
  <si>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</si>
  <si>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</si>
  <si>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</si>
  <si>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</si>
  <si>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</si>
  <si>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</si>
  <si>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</si>
  <si>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</si>
  <si>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</si>
  <si>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</si>
  <si>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</si>
  <si>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</si>
  <si>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</si>
  <si>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</si>
  <si>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</si>
  <si>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</si>
  <si>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</si>
  <si>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</si>
  <si>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</si>
  <si>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202-32T</t>
  </si>
  <si>
    <t>202-41Q</t>
  </si>
  <si>
    <t>202-44A</t>
  </si>
  <si>
    <t>202-50A</t>
  </si>
  <si>
    <t>202-54A</t>
  </si>
  <si>
    <t>202-60I</t>
  </si>
  <si>
    <t>202-60L</t>
  </si>
  <si>
    <t>202-60M</t>
  </si>
  <si>
    <t>202-61P</t>
  </si>
  <si>
    <t>202-61Q</t>
  </si>
  <si>
    <t>202-65C</t>
  </si>
  <si>
    <t>202-65F</t>
  </si>
  <si>
    <t>202-65G</t>
  </si>
  <si>
    <t>202-90B</t>
  </si>
  <si>
    <t>202-93M</t>
  </si>
  <si>
    <t>202-94A</t>
  </si>
  <si>
    <t>202-ALL</t>
  </si>
  <si>
    <t>10B-202</t>
  </si>
  <si>
    <t>24B-202</t>
  </si>
  <si>
    <t>32H-202</t>
  </si>
  <si>
    <t>32T-202</t>
  </si>
  <si>
    <t>36B-202</t>
  </si>
  <si>
    <t>41Q-202</t>
  </si>
  <si>
    <t>44A-202</t>
  </si>
  <si>
    <t>50A-202</t>
  </si>
  <si>
    <t>54A-202</t>
  </si>
  <si>
    <t>60I-202</t>
  </si>
  <si>
    <t>60L-202</t>
  </si>
  <si>
    <t>60M-202</t>
  </si>
  <si>
    <t>61P-202</t>
  </si>
  <si>
    <t>61Q-202</t>
  </si>
  <si>
    <t>62K-202</t>
  </si>
  <si>
    <t>65C-202</t>
  </si>
  <si>
    <t>65F-202</t>
  </si>
  <si>
    <t>65G-202</t>
  </si>
  <si>
    <t>861-202</t>
  </si>
  <si>
    <t>862-202</t>
  </si>
  <si>
    <t>90B-202</t>
  </si>
  <si>
    <t>93M-202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</si>
  <si>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</si>
  <si>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</si>
  <si>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</si>
  <si>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</si>
  <si>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</si>
  <si>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</si>
  <si>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</si>
  <si>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</si>
  <si>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</si>
  <si>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</si>
  <si>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</si>
  <si>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</si>
  <si>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</si>
  <si>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</si>
  <si>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</si>
  <si>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</si>
  <si>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</si>
  <si>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</si>
  <si>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</si>
  <si>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</si>
  <si>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</si>
  <si>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</si>
  <si>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</si>
  <si>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</si>
  <si>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</si>
  <si>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</si>
  <si>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</si>
  <si>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</si>
  <si>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</si>
  <si>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</si>
  <si>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</si>
  <si>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</si>
  <si>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</si>
  <si>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</si>
  <si>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192-01F</t>
  </si>
  <si>
    <t>192-020</t>
  </si>
  <si>
    <t>192-030</t>
  </si>
  <si>
    <t>192-040</t>
  </si>
  <si>
    <t>192-060</t>
  </si>
  <si>
    <t>192-070</t>
  </si>
  <si>
    <t>192-100</t>
  </si>
  <si>
    <t>192-110</t>
  </si>
  <si>
    <t>192-111</t>
  </si>
  <si>
    <t>192-11A</t>
  </si>
  <si>
    <t>192-11B</t>
  </si>
  <si>
    <t>192-11C</t>
  </si>
  <si>
    <t>192-11D</t>
  </si>
  <si>
    <t>192-11F</t>
  </si>
  <si>
    <t>192-120</t>
  </si>
  <si>
    <t>192-12A</t>
  </si>
  <si>
    <t>192-130</t>
  </si>
  <si>
    <t>192-132</t>
  </si>
  <si>
    <t>192-13A</t>
  </si>
  <si>
    <t>192-13C</t>
  </si>
  <si>
    <t>192-140</t>
  </si>
  <si>
    <t>192-150</t>
  </si>
  <si>
    <t>192-160</t>
  </si>
  <si>
    <t>192-170</t>
  </si>
  <si>
    <t>192-180</t>
  </si>
  <si>
    <t>192-181</t>
  </si>
  <si>
    <t>192-182</t>
  </si>
  <si>
    <t>192-190</t>
  </si>
  <si>
    <t>192-19A</t>
  </si>
  <si>
    <t>192-220</t>
  </si>
  <si>
    <t>192-230</t>
  </si>
  <si>
    <t>192-23A</t>
  </si>
  <si>
    <t>192-240</t>
  </si>
  <si>
    <t>192-241</t>
  </si>
  <si>
    <t>192-24B</t>
  </si>
  <si>
    <t>192-250</t>
  </si>
  <si>
    <t>192-270</t>
  </si>
  <si>
    <t>192-280</t>
  </si>
  <si>
    <t>192-290</t>
  </si>
  <si>
    <t>192-291</t>
  </si>
  <si>
    <t>192-292</t>
  </si>
  <si>
    <t>192-29A</t>
  </si>
  <si>
    <t>192-300</t>
  </si>
  <si>
    <t>192-310</t>
  </si>
  <si>
    <t>192-320</t>
  </si>
  <si>
    <t>192-32A</t>
  </si>
  <si>
    <t>192-32C</t>
  </si>
  <si>
    <t>192-32D</t>
  </si>
  <si>
    <t>192-32L</t>
  </si>
  <si>
    <t>192-32R</t>
  </si>
  <si>
    <t>192-32T</t>
  </si>
  <si>
    <t>192-33A</t>
  </si>
  <si>
    <t>192-340</t>
  </si>
  <si>
    <t>192-34G</t>
  </si>
  <si>
    <t>192-350</t>
  </si>
  <si>
    <t>192-360</t>
  </si>
  <si>
    <t>192-36B</t>
  </si>
  <si>
    <t>192-36C</t>
  </si>
  <si>
    <t>192-36G</t>
  </si>
  <si>
    <t>192-370</t>
  </si>
  <si>
    <t>192-380</t>
  </si>
  <si>
    <t>192-390</t>
  </si>
  <si>
    <t>192-39B</t>
  </si>
  <si>
    <t>192-400</t>
  </si>
  <si>
    <t>192-410</t>
  </si>
  <si>
    <t>192-41C</t>
  </si>
  <si>
    <t>192-41F</t>
  </si>
  <si>
    <t>192-41G</t>
  </si>
  <si>
    <t>192-41K</t>
  </si>
  <si>
    <t>192-41Q</t>
  </si>
  <si>
    <t>192-430</t>
  </si>
  <si>
    <t>192-43D</t>
  </si>
  <si>
    <t>192-440</t>
  </si>
  <si>
    <t>192-450</t>
  </si>
  <si>
    <t>192-460</t>
  </si>
  <si>
    <t>192-470</t>
  </si>
  <si>
    <t>192-480</t>
  </si>
  <si>
    <t>192-490</t>
  </si>
  <si>
    <t>192-491</t>
  </si>
  <si>
    <t>192-49B</t>
  </si>
  <si>
    <t>192-500</t>
  </si>
  <si>
    <t>192-50A</t>
  </si>
  <si>
    <t>192-50Z</t>
  </si>
  <si>
    <t>192-51A</t>
  </si>
  <si>
    <t>192-520</t>
  </si>
  <si>
    <t>192-530</t>
  </si>
  <si>
    <t>192-53B</t>
  </si>
  <si>
    <t>192-540</t>
  </si>
  <si>
    <t>192-54A</t>
  </si>
  <si>
    <t>192-550</t>
  </si>
  <si>
    <t>192-55A</t>
  </si>
  <si>
    <t>192-58B</t>
  </si>
  <si>
    <t>192-600</t>
  </si>
  <si>
    <t>192-60B</t>
  </si>
  <si>
    <t>192-60D</t>
  </si>
  <si>
    <t>192-60F</t>
  </si>
  <si>
    <t>192-60M</t>
  </si>
  <si>
    <t>192-60N</t>
  </si>
  <si>
    <t>192-60Q</t>
  </si>
  <si>
    <t>192-61J</t>
  </si>
  <si>
    <t>192-61M</t>
  </si>
  <si>
    <t>192-61N</t>
  </si>
  <si>
    <t>192-61S</t>
  </si>
  <si>
    <t>192-61T</t>
  </si>
  <si>
    <t>192-61V</t>
  </si>
  <si>
    <t>192-61W</t>
  </si>
  <si>
    <t>192-61X</t>
  </si>
  <si>
    <t>192-62L</t>
  </si>
  <si>
    <t>192-630</t>
  </si>
  <si>
    <t>192-63A</t>
  </si>
  <si>
    <t>192-640</t>
  </si>
  <si>
    <t>192-650</t>
  </si>
  <si>
    <t>192-65A</t>
  </si>
  <si>
    <t>192-65F</t>
  </si>
  <si>
    <t>192-65G</t>
  </si>
  <si>
    <t>192-660</t>
  </si>
  <si>
    <t>192-670</t>
  </si>
  <si>
    <t>192-681</t>
  </si>
  <si>
    <t>192-68C</t>
  </si>
  <si>
    <t>192-69A</t>
  </si>
  <si>
    <t>192-700</t>
  </si>
  <si>
    <t>192-70A</t>
  </si>
  <si>
    <t>192-710</t>
  </si>
  <si>
    <t>192-730</t>
  </si>
  <si>
    <t>192-73A</t>
  </si>
  <si>
    <t>192-73B</t>
  </si>
  <si>
    <t>192-750</t>
  </si>
  <si>
    <t>192-760</t>
  </si>
  <si>
    <t>192-76A</t>
  </si>
  <si>
    <t>192-770</t>
  </si>
  <si>
    <t>192-780</t>
  </si>
  <si>
    <t>192-810</t>
  </si>
  <si>
    <t>192-81A</t>
  </si>
  <si>
    <t>192-820</t>
  </si>
  <si>
    <t>192-821</t>
  </si>
  <si>
    <t>192-830</t>
  </si>
  <si>
    <t>192-840</t>
  </si>
  <si>
    <t>192-850</t>
  </si>
  <si>
    <t>192-860</t>
  </si>
  <si>
    <t>192-861</t>
  </si>
  <si>
    <t>192-870</t>
  </si>
  <si>
    <t>192-880</t>
  </si>
  <si>
    <t>192-88A</t>
  </si>
  <si>
    <t>192-890</t>
  </si>
  <si>
    <t>192-90B</t>
  </si>
  <si>
    <t>192-90D</t>
  </si>
  <si>
    <t>192-90F</t>
  </si>
  <si>
    <t>192-920</t>
  </si>
  <si>
    <t>192-92B</t>
  </si>
  <si>
    <t>192-92T</t>
  </si>
  <si>
    <t>192-92Y</t>
  </si>
  <si>
    <t>192-93A</t>
  </si>
  <si>
    <t>192-93N</t>
  </si>
  <si>
    <t>192-93Q</t>
  </si>
  <si>
    <t>192-93R</t>
  </si>
  <si>
    <t>192-93V</t>
  </si>
  <si>
    <t>192-940</t>
  </si>
  <si>
    <t>192-94A</t>
  </si>
  <si>
    <t>192-94Z</t>
  </si>
  <si>
    <t>192-950</t>
  </si>
  <si>
    <t>192-960</t>
  </si>
  <si>
    <t>192-96C</t>
  </si>
  <si>
    <t>192-970</t>
  </si>
  <si>
    <t>192-980</t>
  </si>
  <si>
    <t>192-990</t>
  </si>
  <si>
    <t>192-995</t>
  </si>
  <si>
    <t>193-01F</t>
  </si>
  <si>
    <t>193-030</t>
  </si>
  <si>
    <t>193-050</t>
  </si>
  <si>
    <t>193-060</t>
  </si>
  <si>
    <t>193-070</t>
  </si>
  <si>
    <t>193-100</t>
  </si>
  <si>
    <t>193-111</t>
  </si>
  <si>
    <t>193-11B</t>
  </si>
  <si>
    <t>193-11D</t>
  </si>
  <si>
    <t>193-120</t>
  </si>
  <si>
    <t>193-12A</t>
  </si>
  <si>
    <t>193-130</t>
  </si>
  <si>
    <t>193-132</t>
  </si>
  <si>
    <t>193-13A</t>
  </si>
  <si>
    <t>193-13C</t>
  </si>
  <si>
    <t>193-16B</t>
  </si>
  <si>
    <t>193-182</t>
  </si>
  <si>
    <t>193-190</t>
  </si>
  <si>
    <t>193-220</t>
  </si>
  <si>
    <t>193-230</t>
  </si>
  <si>
    <t>193-240</t>
  </si>
  <si>
    <t>193-241</t>
  </si>
  <si>
    <t>193-24B</t>
  </si>
  <si>
    <t>193-290</t>
  </si>
  <si>
    <t>193-291</t>
  </si>
  <si>
    <t>193-292</t>
  </si>
  <si>
    <t>193-310</t>
  </si>
  <si>
    <t>193-32C</t>
  </si>
  <si>
    <t>193-32D</t>
  </si>
  <si>
    <t>193-32Q</t>
  </si>
  <si>
    <t>193-32R</t>
  </si>
  <si>
    <t>193-32T</t>
  </si>
  <si>
    <t>193-33A</t>
  </si>
  <si>
    <t>193-34G</t>
  </si>
  <si>
    <t>193-360</t>
  </si>
  <si>
    <t>193-36B</t>
  </si>
  <si>
    <t>193-36C</t>
  </si>
  <si>
    <t>193-370</t>
  </si>
  <si>
    <t>193-390</t>
  </si>
  <si>
    <t>193-39B</t>
  </si>
  <si>
    <t>193-41C</t>
  </si>
  <si>
    <t>193-41G</t>
  </si>
  <si>
    <t>193-420</t>
  </si>
  <si>
    <t>193-43D</t>
  </si>
  <si>
    <t>193-450</t>
  </si>
  <si>
    <t>193-470</t>
  </si>
  <si>
    <t>193-480</t>
  </si>
  <si>
    <t>193-490</t>
  </si>
  <si>
    <t>193-491</t>
  </si>
  <si>
    <t>193-49B</t>
  </si>
  <si>
    <t>193-500</t>
  </si>
  <si>
    <t>193-50Z</t>
  </si>
  <si>
    <t>193-510</t>
  </si>
  <si>
    <t>193-520</t>
  </si>
  <si>
    <t>193-53B</t>
  </si>
  <si>
    <t>193-54A</t>
  </si>
  <si>
    <t>193-560</t>
  </si>
  <si>
    <t>193-58B</t>
  </si>
  <si>
    <t>193-590</t>
  </si>
  <si>
    <t>193-600</t>
  </si>
  <si>
    <t>193-60B</t>
  </si>
  <si>
    <t>193-60F</t>
  </si>
  <si>
    <t>193-61M</t>
  </si>
  <si>
    <t>193-61T</t>
  </si>
  <si>
    <t>193-61W</t>
  </si>
  <si>
    <t>193-62K</t>
  </si>
  <si>
    <t>193-65A</t>
  </si>
  <si>
    <t>193-65G</t>
  </si>
  <si>
    <t>193-670</t>
  </si>
  <si>
    <t>193-700</t>
  </si>
  <si>
    <t>193-70A</t>
  </si>
  <si>
    <t>193-710</t>
  </si>
  <si>
    <t>193-750</t>
  </si>
  <si>
    <t>193-760</t>
  </si>
  <si>
    <t>193-761</t>
  </si>
  <si>
    <t>193-780</t>
  </si>
  <si>
    <t>193-800</t>
  </si>
  <si>
    <t>193-81B</t>
  </si>
  <si>
    <t>193-840</t>
  </si>
  <si>
    <t>193-850</t>
  </si>
  <si>
    <t>193-860</t>
  </si>
  <si>
    <t>193-861</t>
  </si>
  <si>
    <t>193-870</t>
  </si>
  <si>
    <t>193-880</t>
  </si>
  <si>
    <t>193-88A</t>
  </si>
  <si>
    <t>193-890</t>
  </si>
  <si>
    <t>193-90D</t>
  </si>
  <si>
    <t>193-910</t>
  </si>
  <si>
    <t>193-91A</t>
  </si>
  <si>
    <t>193-92F</t>
  </si>
  <si>
    <t>193-92Y</t>
  </si>
  <si>
    <t>193-93A</t>
  </si>
  <si>
    <t>193-93Q</t>
  </si>
  <si>
    <t>193-93R</t>
  </si>
  <si>
    <t>193-940</t>
  </si>
  <si>
    <t>193-950</t>
  </si>
  <si>
    <t>193-960</t>
  </si>
  <si>
    <t>193-970</t>
  </si>
  <si>
    <t>193-980</t>
  </si>
  <si>
    <t>205-010</t>
  </si>
  <si>
    <t>205-020</t>
  </si>
  <si>
    <t>205-060</t>
  </si>
  <si>
    <t>205-070</t>
  </si>
  <si>
    <t>205-090</t>
  </si>
  <si>
    <t>205-110</t>
  </si>
  <si>
    <t>205-111</t>
  </si>
  <si>
    <t>205-120</t>
  </si>
  <si>
    <t>205-130</t>
  </si>
  <si>
    <t>205-182</t>
  </si>
  <si>
    <t>205-230</t>
  </si>
  <si>
    <t>205-250</t>
  </si>
  <si>
    <t>205-310</t>
  </si>
  <si>
    <t>205-320</t>
  </si>
  <si>
    <t>205-350</t>
  </si>
  <si>
    <t>205-370</t>
  </si>
  <si>
    <t>205-390</t>
  </si>
  <si>
    <t>205-410</t>
  </si>
  <si>
    <t>205-440</t>
  </si>
  <si>
    <t>205-450</t>
  </si>
  <si>
    <t>205-490</t>
  </si>
  <si>
    <t>205-500</t>
  </si>
  <si>
    <t>205-540</t>
  </si>
  <si>
    <t>205-550</t>
  </si>
  <si>
    <t>205-570</t>
  </si>
  <si>
    <t>205-610</t>
  </si>
  <si>
    <t>205-660</t>
  </si>
  <si>
    <t>205-681</t>
  </si>
  <si>
    <t>205-730</t>
  </si>
  <si>
    <t>205-750</t>
  </si>
  <si>
    <t>205-810</t>
  </si>
  <si>
    <t>205-850</t>
  </si>
  <si>
    <t>205-860</t>
  </si>
  <si>
    <t>205-880</t>
  </si>
  <si>
    <t>205-900</t>
  </si>
  <si>
    <t>205-920</t>
  </si>
  <si>
    <t>205-970</t>
  </si>
  <si>
    <t>205-980</t>
  </si>
  <si>
    <t>205-995</t>
  </si>
  <si>
    <t>192-ALL</t>
  </si>
  <si>
    <t>193-ALL</t>
  </si>
  <si>
    <t>205-ALL</t>
  </si>
  <si>
    <t>C39-175</t>
  </si>
  <si>
    <t>C50-175</t>
  </si>
  <si>
    <t>C58-175</t>
  </si>
  <si>
    <t>E11-175</t>
  </si>
  <si>
    <t>E29-175</t>
  </si>
  <si>
    <t>E30-175</t>
  </si>
  <si>
    <t>010-192</t>
  </si>
  <si>
    <t>01F-192</t>
  </si>
  <si>
    <t>020-192</t>
  </si>
  <si>
    <t>030-192</t>
  </si>
  <si>
    <t>040-192</t>
  </si>
  <si>
    <t>050-192</t>
  </si>
  <si>
    <t>060-192</t>
  </si>
  <si>
    <t>070-192</t>
  </si>
  <si>
    <t>100-192</t>
  </si>
  <si>
    <t>110-192</t>
  </si>
  <si>
    <t>111-192</t>
  </si>
  <si>
    <t>11A-192</t>
  </si>
  <si>
    <t>11B-192</t>
  </si>
  <si>
    <t>11C-192</t>
  </si>
  <si>
    <t>11D-192</t>
  </si>
  <si>
    <t>11F-192</t>
  </si>
  <si>
    <t>120-192</t>
  </si>
  <si>
    <t>12A-192</t>
  </si>
  <si>
    <t>130-192</t>
  </si>
  <si>
    <t>132-192</t>
  </si>
  <si>
    <t>13A-192</t>
  </si>
  <si>
    <t>13C-192</t>
  </si>
  <si>
    <t>140-192</t>
  </si>
  <si>
    <t>150-192</t>
  </si>
  <si>
    <t>160-192</t>
  </si>
  <si>
    <t>170-192</t>
  </si>
  <si>
    <t>180-192</t>
  </si>
  <si>
    <t>181-192</t>
  </si>
  <si>
    <t>182-192</t>
  </si>
  <si>
    <t>190-192</t>
  </si>
  <si>
    <t>19A-192</t>
  </si>
  <si>
    <t>210-192</t>
  </si>
  <si>
    <t>220-192</t>
  </si>
  <si>
    <t>230-192</t>
  </si>
  <si>
    <t>23A-192</t>
  </si>
  <si>
    <t>240-192</t>
  </si>
  <si>
    <t>241-192</t>
  </si>
  <si>
    <t>24B-192</t>
  </si>
  <si>
    <t>250-192</t>
  </si>
  <si>
    <t>260-192</t>
  </si>
  <si>
    <t>270-192</t>
  </si>
  <si>
    <t>280-192</t>
  </si>
  <si>
    <t>290-192</t>
  </si>
  <si>
    <t>291-192</t>
  </si>
  <si>
    <t>292-192</t>
  </si>
  <si>
    <t>29A-192</t>
  </si>
  <si>
    <t>300-192</t>
  </si>
  <si>
    <t>310-192</t>
  </si>
  <si>
    <t>320-192</t>
  </si>
  <si>
    <t>32A-192</t>
  </si>
  <si>
    <t>32C-192</t>
  </si>
  <si>
    <t>32D-192</t>
  </si>
  <si>
    <t>32L-192</t>
  </si>
  <si>
    <t>32Q-192</t>
  </si>
  <si>
    <t>32R-192</t>
  </si>
  <si>
    <t>32T-192</t>
  </si>
  <si>
    <t>33A-192</t>
  </si>
  <si>
    <t>340-192</t>
  </si>
  <si>
    <t>34G-192</t>
  </si>
  <si>
    <t>350-192</t>
  </si>
  <si>
    <t>360-192</t>
  </si>
  <si>
    <t>36B-192</t>
  </si>
  <si>
    <t>36C-192</t>
  </si>
  <si>
    <t>36G-192</t>
  </si>
  <si>
    <t>370-192</t>
  </si>
  <si>
    <t>380-192</t>
  </si>
  <si>
    <t>390-192</t>
  </si>
  <si>
    <t>39B-192</t>
  </si>
  <si>
    <t>400-192</t>
  </si>
  <si>
    <t>410-192</t>
  </si>
  <si>
    <t>41C-192</t>
  </si>
  <si>
    <t>41F-192</t>
  </si>
  <si>
    <t>41G-192</t>
  </si>
  <si>
    <t>41K-192</t>
  </si>
  <si>
    <t>41Q-192</t>
  </si>
  <si>
    <t>420-192</t>
  </si>
  <si>
    <t>430-192</t>
  </si>
  <si>
    <t>43D-192</t>
  </si>
  <si>
    <t>440-192</t>
  </si>
  <si>
    <t>450-192</t>
  </si>
  <si>
    <t>460-192</t>
  </si>
  <si>
    <t>470-192</t>
  </si>
  <si>
    <t>480-192</t>
  </si>
  <si>
    <t>490-192</t>
  </si>
  <si>
    <t>491-192</t>
  </si>
  <si>
    <t>49B-192</t>
  </si>
  <si>
    <t>500-192</t>
  </si>
  <si>
    <t>50A-192</t>
  </si>
  <si>
    <t>50Z-192</t>
  </si>
  <si>
    <t>510-192</t>
  </si>
  <si>
    <t>51A-192</t>
  </si>
  <si>
    <t>520-192</t>
  </si>
  <si>
    <t>530-192</t>
  </si>
  <si>
    <t>53B-192</t>
  </si>
  <si>
    <t>540-192</t>
  </si>
  <si>
    <t>54A-192</t>
  </si>
  <si>
    <t>550-192</t>
  </si>
  <si>
    <t>55A-192</t>
  </si>
  <si>
    <t>58B-192</t>
  </si>
  <si>
    <t>600-192</t>
  </si>
  <si>
    <t>60B-192</t>
  </si>
  <si>
    <t>60D-192</t>
  </si>
  <si>
    <t>60F-192</t>
  </si>
  <si>
    <t>60M-192</t>
  </si>
  <si>
    <t>60N-192</t>
  </si>
  <si>
    <t>60Q-192</t>
  </si>
  <si>
    <t>61J-192</t>
  </si>
  <si>
    <t>61M-192</t>
  </si>
  <si>
    <t>61N-192</t>
  </si>
  <si>
    <t>61S-192</t>
  </si>
  <si>
    <t>61T-192</t>
  </si>
  <si>
    <t>61V-192</t>
  </si>
  <si>
    <t>61W-192</t>
  </si>
  <si>
    <t>61X-192</t>
  </si>
  <si>
    <t>620-192</t>
  </si>
  <si>
    <t>62K-192</t>
  </si>
  <si>
    <t>62L-192</t>
  </si>
  <si>
    <t>630-192</t>
  </si>
  <si>
    <t>63A-192</t>
  </si>
  <si>
    <t>640-192</t>
  </si>
  <si>
    <t>64A-192</t>
  </si>
  <si>
    <t>650-192</t>
  </si>
  <si>
    <t>65A-192</t>
  </si>
  <si>
    <t>65F-192</t>
  </si>
  <si>
    <t>65G-192</t>
  </si>
  <si>
    <t>660-192</t>
  </si>
  <si>
    <t>670-192</t>
  </si>
  <si>
    <t>681-192</t>
  </si>
  <si>
    <t>68C-192</t>
  </si>
  <si>
    <t>69A-192</t>
  </si>
  <si>
    <t>700-192</t>
  </si>
  <si>
    <t>70A-192</t>
  </si>
  <si>
    <t>710-192</t>
  </si>
  <si>
    <t>720-192</t>
  </si>
  <si>
    <t>730-192</t>
  </si>
  <si>
    <t>73A-192</t>
  </si>
  <si>
    <t>73B-192</t>
  </si>
  <si>
    <t>750-192</t>
  </si>
  <si>
    <t>760-192</t>
  </si>
  <si>
    <t>76A-192</t>
  </si>
  <si>
    <t>770-192</t>
  </si>
  <si>
    <t>780-192</t>
  </si>
  <si>
    <t>790-192</t>
  </si>
  <si>
    <t>810-192</t>
  </si>
  <si>
    <t>81A-192</t>
  </si>
  <si>
    <t>81B-192</t>
  </si>
  <si>
    <t>820-192</t>
  </si>
  <si>
    <t>821-192</t>
  </si>
  <si>
    <t>830-192</t>
  </si>
  <si>
    <t>840-192</t>
  </si>
  <si>
    <t>850-192</t>
  </si>
  <si>
    <t>860-192</t>
  </si>
  <si>
    <t>861-192</t>
  </si>
  <si>
    <t>862-192</t>
  </si>
  <si>
    <t>870-192</t>
  </si>
  <si>
    <t>880-192</t>
  </si>
  <si>
    <t>88A-192</t>
  </si>
  <si>
    <t>890-192</t>
  </si>
  <si>
    <t>90B-192</t>
  </si>
  <si>
    <t>90D-192</t>
  </si>
  <si>
    <t>90F-192</t>
  </si>
  <si>
    <t>91A-192</t>
  </si>
  <si>
    <t>920-192</t>
  </si>
  <si>
    <t>92B-192</t>
  </si>
  <si>
    <t>92F-192</t>
  </si>
  <si>
    <t>92T-192</t>
  </si>
  <si>
    <t>92Y-192</t>
  </si>
  <si>
    <t>93A-192</t>
  </si>
  <si>
    <t>93N-192</t>
  </si>
  <si>
    <t>93Q-192</t>
  </si>
  <si>
    <t>93R-192</t>
  </si>
  <si>
    <t>93V-192</t>
  </si>
  <si>
    <t>940-192</t>
  </si>
  <si>
    <t>94A-192</t>
  </si>
  <si>
    <t>94Z-192</t>
  </si>
  <si>
    <t>950-192</t>
  </si>
  <si>
    <t>960-192</t>
  </si>
  <si>
    <t>96C-192</t>
  </si>
  <si>
    <t>970-192</t>
  </si>
  <si>
    <t>980-192</t>
  </si>
  <si>
    <t>990-192</t>
  </si>
  <si>
    <t>995-192</t>
  </si>
  <si>
    <t>01F-193</t>
  </si>
  <si>
    <t>030-193</t>
  </si>
  <si>
    <t>050-193</t>
  </si>
  <si>
    <t>060-193</t>
  </si>
  <si>
    <t>070-193</t>
  </si>
  <si>
    <t>100-193</t>
  </si>
  <si>
    <t>111-193</t>
  </si>
  <si>
    <t>11B-193</t>
  </si>
  <si>
    <t>11D-193</t>
  </si>
  <si>
    <t>120-193</t>
  </si>
  <si>
    <t>12A-193</t>
  </si>
  <si>
    <t>130-193</t>
  </si>
  <si>
    <t>132-193</t>
  </si>
  <si>
    <t>13A-193</t>
  </si>
  <si>
    <t>13C-193</t>
  </si>
  <si>
    <t>16B-193</t>
  </si>
  <si>
    <t>182-193</t>
  </si>
  <si>
    <t>190-193</t>
  </si>
  <si>
    <t>220-193</t>
  </si>
  <si>
    <t>230-193</t>
  </si>
  <si>
    <t>240-193</t>
  </si>
  <si>
    <t>241-193</t>
  </si>
  <si>
    <t>24B-193</t>
  </si>
  <si>
    <t>290-193</t>
  </si>
  <si>
    <t>291-193</t>
  </si>
  <si>
    <t>292-193</t>
  </si>
  <si>
    <t>310-193</t>
  </si>
  <si>
    <t>32C-193</t>
  </si>
  <si>
    <t>32D-193</t>
  </si>
  <si>
    <t>32Q-193</t>
  </si>
  <si>
    <t>32R-193</t>
  </si>
  <si>
    <t>32T-193</t>
  </si>
  <si>
    <t>33A-193</t>
  </si>
  <si>
    <t>34G-193</t>
  </si>
  <si>
    <t>360-193</t>
  </si>
  <si>
    <t>36B-193</t>
  </si>
  <si>
    <t>36C-193</t>
  </si>
  <si>
    <t>370-193</t>
  </si>
  <si>
    <t>390-193</t>
  </si>
  <si>
    <t>39B-193</t>
  </si>
  <si>
    <t>41C-193</t>
  </si>
  <si>
    <t>41G-193</t>
  </si>
  <si>
    <t>420-193</t>
  </si>
  <si>
    <t>43D-193</t>
  </si>
  <si>
    <t>450-193</t>
  </si>
  <si>
    <t>470-193</t>
  </si>
  <si>
    <t>480-193</t>
  </si>
  <si>
    <t>490-193</t>
  </si>
  <si>
    <t>491-193</t>
  </si>
  <si>
    <t>49B-193</t>
  </si>
  <si>
    <t>500-193</t>
  </si>
  <si>
    <t>50Z-193</t>
  </si>
  <si>
    <t>510-193</t>
  </si>
  <si>
    <t>520-193</t>
  </si>
  <si>
    <t>53B-193</t>
  </si>
  <si>
    <t>54A-193</t>
  </si>
  <si>
    <t>560-193</t>
  </si>
  <si>
    <t>58B-193</t>
  </si>
  <si>
    <t>590-193</t>
  </si>
  <si>
    <t>600-193</t>
  </si>
  <si>
    <t>60B-193</t>
  </si>
  <si>
    <t>60D-193</t>
  </si>
  <si>
    <t>60F-193</t>
  </si>
  <si>
    <t>60M-193</t>
  </si>
  <si>
    <t>61M-193</t>
  </si>
  <si>
    <t>61T-193</t>
  </si>
  <si>
    <t>61W-193</t>
  </si>
  <si>
    <t>62K-193</t>
  </si>
  <si>
    <t>65A-193</t>
  </si>
  <si>
    <t>65G-193</t>
  </si>
  <si>
    <t>670-193</t>
  </si>
  <si>
    <t>680-193</t>
  </si>
  <si>
    <t>700-193</t>
  </si>
  <si>
    <t>70A-193</t>
  </si>
  <si>
    <t>710-193</t>
  </si>
  <si>
    <t>750-193</t>
  </si>
  <si>
    <t>760-193</t>
  </si>
  <si>
    <t>761-193</t>
  </si>
  <si>
    <t>780-193</t>
  </si>
  <si>
    <t>790-193</t>
  </si>
  <si>
    <t>800-193</t>
  </si>
  <si>
    <t>81B-193</t>
  </si>
  <si>
    <t>840-193</t>
  </si>
  <si>
    <t>850-193</t>
  </si>
  <si>
    <t>860-193</t>
  </si>
  <si>
    <t>861-193</t>
  </si>
  <si>
    <t>870-193</t>
  </si>
  <si>
    <t>880-193</t>
  </si>
  <si>
    <t>88A-193</t>
  </si>
  <si>
    <t>890-193</t>
  </si>
  <si>
    <t>90B-193</t>
  </si>
  <si>
    <t>90D-193</t>
  </si>
  <si>
    <t>910-193</t>
  </si>
  <si>
    <t>91A-193</t>
  </si>
  <si>
    <t>92B-193</t>
  </si>
  <si>
    <t>92F-193</t>
  </si>
  <si>
    <t>92Y-193</t>
  </si>
  <si>
    <t>93A-193</t>
  </si>
  <si>
    <t>93Q-193</t>
  </si>
  <si>
    <t>93R-193</t>
  </si>
  <si>
    <t>940-193</t>
  </si>
  <si>
    <t>950-193</t>
  </si>
  <si>
    <t>960-193</t>
  </si>
  <si>
    <t>970-193</t>
  </si>
  <si>
    <t>980-193</t>
  </si>
  <si>
    <t>010-205</t>
  </si>
  <si>
    <t>020-205</t>
  </si>
  <si>
    <t>060-205</t>
  </si>
  <si>
    <t>070-205</t>
  </si>
  <si>
    <t>090-205</t>
  </si>
  <si>
    <t>110-205</t>
  </si>
  <si>
    <t>111-205</t>
  </si>
  <si>
    <t>120-205</t>
  </si>
  <si>
    <t>130-205</t>
  </si>
  <si>
    <t>182-205</t>
  </si>
  <si>
    <t>230-205</t>
  </si>
  <si>
    <t>250-205</t>
  </si>
  <si>
    <t>310-205</t>
  </si>
  <si>
    <t>320-205</t>
  </si>
  <si>
    <t>350-205</t>
  </si>
  <si>
    <t>370-205</t>
  </si>
  <si>
    <t>390-205</t>
  </si>
  <si>
    <t>410-205</t>
  </si>
  <si>
    <t>440-205</t>
  </si>
  <si>
    <t>450-205</t>
  </si>
  <si>
    <t>490-205</t>
  </si>
  <si>
    <t>500-205</t>
  </si>
  <si>
    <t>510-205</t>
  </si>
  <si>
    <t>540-205</t>
  </si>
  <si>
    <t>550-205</t>
  </si>
  <si>
    <t>570-205</t>
  </si>
  <si>
    <t>600-205</t>
  </si>
  <si>
    <t>610-205</t>
  </si>
  <si>
    <t>660-205</t>
  </si>
  <si>
    <t>681-205</t>
  </si>
  <si>
    <t>730-205</t>
  </si>
  <si>
    <t>750-205</t>
  </si>
  <si>
    <t>810-205</t>
  </si>
  <si>
    <t>850-205</t>
  </si>
  <si>
    <t>860-205</t>
  </si>
  <si>
    <t>880-205</t>
  </si>
  <si>
    <t>900-205</t>
  </si>
  <si>
    <t>920-205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</si>
  <si>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</si>
  <si>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</si>
  <si>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</si>
  <si>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</si>
  <si>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</si>
  <si>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</si>
  <si>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</si>
  <si>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</si>
  <si>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</si>
  <si>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</si>
  <si>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</si>
  <si>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</si>
  <si>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</si>
  <si>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</si>
  <si>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</si>
  <si>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</si>
  <si>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</si>
  <si>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</si>
  <si>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</si>
  <si>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</si>
  <si>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</si>
  <si>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</si>
  <si>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</si>
  <si>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</si>
  <si>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</si>
  <si>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</si>
  <si>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</si>
  <si>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</si>
  <si>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</si>
  <si>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</si>
  <si>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</si>
  <si>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</si>
  <si>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</si>
  <si>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</si>
  <si>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</si>
  <si>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</si>
  <si>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</si>
  <si>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</si>
  <si>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</si>
  <si>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</si>
  <si>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</si>
  <si>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</si>
  <si>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</si>
  <si>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</si>
  <si>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</si>
  <si>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</si>
  <si>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</si>
  <si>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</si>
  <si>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</si>
  <si>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</si>
  <si>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</si>
  <si>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</si>
  <si>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</si>
  <si>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</si>
  <si>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</si>
  <si>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</si>
  <si>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</si>
  <si>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</si>
  <si>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</si>
  <si>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</si>
  <si>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</si>
  <si>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</si>
  <si>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</si>
  <si>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</si>
  <si>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</si>
  <si>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</si>
  <si>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</si>
  <si>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</si>
  <si>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</si>
  <si>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</si>
  <si>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</si>
  <si>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</si>
  <si>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</si>
  <si>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</si>
  <si>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</si>
  <si>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</si>
  <si>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</si>
  <si>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</si>
  <si>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</si>
  <si>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</si>
  <si>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</si>
  <si>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</si>
  <si>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</si>
  <si>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</si>
  <si>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</si>
  <si>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</si>
  <si>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</si>
  <si>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</si>
  <si>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</si>
  <si>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</si>
  <si>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</si>
  <si>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</si>
  <si>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</si>
  <si>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</si>
  <si>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</si>
  <si>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</si>
  <si>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</si>
  <si>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</si>
  <si>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</si>
  <si>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</si>
  <si>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</si>
  <si>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</si>
  <si>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</si>
  <si>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</si>
  <si>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</si>
  <si>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</si>
  <si>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</si>
  <si>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</si>
  <si>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</si>
  <si>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</si>
  <si>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</si>
  <si>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</si>
  <si>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</si>
  <si>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</si>
  <si>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</si>
  <si>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</si>
  <si>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</si>
  <si>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</si>
  <si>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</si>
  <si>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</si>
  <si>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</si>
  <si>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</si>
  <si>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</si>
  <si>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</si>
  <si>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</si>
  <si>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</si>
  <si>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</si>
  <si>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</si>
  <si>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</si>
  <si>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</si>
  <si>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</si>
  <si>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</si>
  <si>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</si>
  <si>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</si>
  <si>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</si>
  <si>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</si>
  <si>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</si>
  <si>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</si>
  <si>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</si>
  <si>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</si>
  <si>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</si>
  <si>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</si>
  <si>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</si>
  <si>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</si>
  <si>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</si>
  <si>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</si>
  <si>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</si>
  <si>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</si>
  <si>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</si>
  <si>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</si>
  <si>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</si>
  <si>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</si>
  <si>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</si>
  <si>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</si>
  <si>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</si>
  <si>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</si>
  <si>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</si>
  <si>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</si>
  <si>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</si>
  <si>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</si>
  <si>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</si>
  <si>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</si>
  <si>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</si>
  <si>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</si>
  <si>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</si>
  <si>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</si>
  <si>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</si>
  <si>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</si>
  <si>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</si>
  <si>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</si>
  <si>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</si>
  <si>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</si>
  <si>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</si>
  <si>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</si>
  <si>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</si>
  <si>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</si>
  <si>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</si>
  <si>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</si>
  <si>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</si>
  <si>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</si>
  <si>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</si>
  <si>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</si>
  <si>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</si>
  <si>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</si>
  <si>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</si>
  <si>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</si>
  <si>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</si>
  <si>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</si>
  <si>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</si>
  <si>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</si>
  <si>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</si>
  <si>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</si>
  <si>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</si>
  <si>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</si>
  <si>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</si>
  <si>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</si>
  <si>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</si>
  <si>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</si>
  <si>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</si>
  <si>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</si>
  <si>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</si>
  <si>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</si>
  <si>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</si>
  <si>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</si>
  <si>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</si>
  <si>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</si>
  <si>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</si>
  <si>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</si>
  <si>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</si>
  <si>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</si>
  <si>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</si>
  <si>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</si>
  <si>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</si>
  <si>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</si>
  <si>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</si>
  <si>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</si>
  <si>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</si>
  <si>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</si>
  <si>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</si>
  <si>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</si>
  <si>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</si>
  <si>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</si>
  <si>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</si>
  <si>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</si>
  <si>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</si>
  <si>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</si>
  <si>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</si>
  <si>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</si>
  <si>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</si>
  <si>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</si>
  <si>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</si>
  <si>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</si>
  <si>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</si>
  <si>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</si>
  <si>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</si>
  <si>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</si>
  <si>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</si>
  <si>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</si>
  <si>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</si>
  <si>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</si>
  <si>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</si>
  <si>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</si>
  <si>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</si>
  <si>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</si>
  <si>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</si>
  <si>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</si>
  <si>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</si>
  <si>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</si>
  <si>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</si>
  <si>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</si>
  <si>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</si>
  <si>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</si>
  <si>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</si>
  <si>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</si>
  <si>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</si>
  <si>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</si>
  <si>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</si>
  <si>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</si>
  <si>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</si>
  <si>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</si>
  <si>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</si>
  <si>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</si>
  <si>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</si>
  <si>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</si>
  <si>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</si>
  <si>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</si>
  <si>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</si>
  <si>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</si>
  <si>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</si>
  <si>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</si>
  <si>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</si>
  <si>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</si>
  <si>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</si>
  <si>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</si>
  <si>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</si>
  <si>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</si>
  <si>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</si>
  <si>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</si>
  <si>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</si>
  <si>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</si>
  <si>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</si>
  <si>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</si>
  <si>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</si>
  <si>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</si>
  <si>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</si>
  <si>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</si>
  <si>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</si>
  <si>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</si>
  <si>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</si>
  <si>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</si>
  <si>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</si>
  <si>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</si>
  <si>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</si>
  <si>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</si>
  <si>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</si>
  <si>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</si>
  <si>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</si>
  <si>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</si>
  <si>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</si>
  <si>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</si>
  <si>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</si>
  <si>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</si>
  <si>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</si>
  <si>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</si>
  <si>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</si>
  <si>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</si>
  <si>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</si>
  <si>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</si>
  <si>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</si>
  <si>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</si>
  <si>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</si>
  <si>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</si>
  <si>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</si>
  <si>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</si>
  <si>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</si>
  <si>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</si>
  <si>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</si>
  <si>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</si>
  <si>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</si>
  <si>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</si>
  <si>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</si>
  <si>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</si>
  <si>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</si>
  <si>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</si>
  <si>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</si>
  <si>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</si>
  <si>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</si>
  <si>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</si>
  <si>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</si>
  <si>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</si>
  <si>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</si>
  <si>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</si>
  <si>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</si>
  <si>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</si>
  <si>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</si>
  <si>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</si>
  <si>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</si>
  <si>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</si>
  <si>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</si>
  <si>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</si>
  <si>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</si>
  <si>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</si>
  <si>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</si>
  <si>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</si>
  <si>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</si>
  <si>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</si>
  <si>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</si>
  <si>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</si>
  <si>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</si>
  <si>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</si>
  <si>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</si>
  <si>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</si>
  <si>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</si>
  <si>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</si>
  <si>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</si>
  <si>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</si>
  <si>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</si>
  <si>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</si>
  <si>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</si>
  <si>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</si>
  <si>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</si>
  <si>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</si>
  <si>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</si>
  <si>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</si>
  <si>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</si>
  <si>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</si>
  <si>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</si>
  <si>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</si>
  <si>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</si>
  <si>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</si>
  <si>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</si>
  <si>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</si>
  <si>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</si>
  <si>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</si>
  <si>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</si>
  <si>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</si>
  <si>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</si>
  <si>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</si>
  <si>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</si>
  <si>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</si>
  <si>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</si>
  <si>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</si>
  <si>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</si>
  <si>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</si>
  <si>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</si>
  <si>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</si>
  <si>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</si>
  <si>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</si>
  <si>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</si>
  <si>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</si>
  <si>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</si>
  <si>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</si>
  <si>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</si>
  <si>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</si>
  <si>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</si>
  <si>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</si>
  <si>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</si>
  <si>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</si>
  <si>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</si>
  <si>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</si>
  <si>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</si>
  <si>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</si>
  <si>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</si>
  <si>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</si>
  <si>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</si>
  <si>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</si>
  <si>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</si>
  <si>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</si>
  <si>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</si>
  <si>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</si>
  <si>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</si>
  <si>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</si>
  <si>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</si>
  <si>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</si>
  <si>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</si>
  <si>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</si>
  <si>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</si>
  <si>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</si>
  <si>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</si>
  <si>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</si>
  <si>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</si>
  <si>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</si>
  <si>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</si>
  <si>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</si>
  <si>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</si>
  <si>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</si>
  <si>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</si>
  <si>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</si>
  <si>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</si>
  <si>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</si>
  <si>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</si>
  <si>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</si>
  <si>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</si>
  <si>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</si>
  <si>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</si>
  <si>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</si>
  <si>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</si>
  <si>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</si>
  <si>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</si>
  <si>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</si>
  <si>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</si>
  <si>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</si>
  <si>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</si>
  <si>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</si>
  <si>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</si>
  <si>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</si>
  <si>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</si>
  <si>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</si>
  <si>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</si>
  <si>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</si>
  <si>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</si>
  <si>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</si>
  <si>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</si>
  <si>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</si>
  <si>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</si>
  <si>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</si>
  <si>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</si>
  <si>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</si>
  <si>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</si>
  <si>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</si>
  <si>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</si>
  <si>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</si>
  <si>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</si>
  <si>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</si>
  <si>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</si>
  <si>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</si>
  <si>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</si>
  <si>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</si>
  <si>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</si>
  <si>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</si>
  <si>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</si>
  <si>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</si>
  <si>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</si>
  <si>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</si>
  <si>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</si>
  <si>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</si>
  <si>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</si>
  <si>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</si>
  <si>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</si>
  <si>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</si>
  <si>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</si>
  <si>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</si>
  <si>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</si>
  <si>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</si>
  <si>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</si>
  <si>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</si>
  <si>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</si>
  <si>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</si>
  <si>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</si>
  <si>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</si>
  <si>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</si>
  <si>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</si>
  <si>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</si>
  <si>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</si>
  <si>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</si>
  <si>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</si>
  <si>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</si>
  <si>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</si>
  <si>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</si>
  <si>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</si>
  <si>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</si>
  <si>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</si>
  <si>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</si>
  <si>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</si>
  <si>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</si>
  <si>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</si>
  <si>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</si>
  <si>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</si>
  <si>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</si>
  <si>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</si>
  <si>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</si>
  <si>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</si>
  <si>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</si>
  <si>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</si>
  <si>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</si>
  <si>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</si>
  <si>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</si>
  <si>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</si>
  <si>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</si>
  <si>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</si>
  <si>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</si>
  <si>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</si>
  <si>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</si>
  <si>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</si>
  <si>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</si>
  <si>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</si>
  <si>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</si>
  <si>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</si>
  <si>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</si>
  <si>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</si>
  <si>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</si>
  <si>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</si>
  <si>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</si>
  <si>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</si>
  <si>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</si>
  <si>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</si>
  <si>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</si>
  <si>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</si>
  <si>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</si>
  <si>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</si>
  <si>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</si>
  <si>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</si>
  <si>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</si>
  <si>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</si>
  <si>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</si>
  <si>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</si>
  <si>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</si>
  <si>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</si>
  <si>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</si>
  <si>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</si>
  <si>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</si>
  <si>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</si>
  <si>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</si>
  <si>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</si>
  <si>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</si>
  <si>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</si>
  <si>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</si>
  <si>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</si>
  <si>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</si>
  <si>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</si>
  <si>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</si>
  <si>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</si>
  <si>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</si>
  <si>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</si>
  <si>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</si>
  <si>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</si>
  <si>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</si>
  <si>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</si>
  <si>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</si>
  <si>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</si>
  <si>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</si>
  <si>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</si>
  <si>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</si>
  <si>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</si>
  <si>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</si>
  <si>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</si>
  <si>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</si>
  <si>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</si>
  <si>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</si>
  <si>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</si>
  <si>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</si>
  <si>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</si>
  <si>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</si>
  <si>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</si>
  <si>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</si>
  <si>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</si>
  <si>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</si>
  <si>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</si>
  <si>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</si>
  <si>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</si>
  <si>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</si>
  <si>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</si>
  <si>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</si>
  <si>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</si>
  <si>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</si>
  <si>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</si>
  <si>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</si>
  <si>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</si>
  <si>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</si>
  <si>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</si>
  <si>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</si>
  <si>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</si>
  <si>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</si>
  <si>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</si>
  <si>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</si>
  <si>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</si>
  <si>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</si>
  <si>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</si>
  <si>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</si>
  <si>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</si>
  <si>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</si>
  <si>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</si>
  <si>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</si>
  <si>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</si>
  <si>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</si>
  <si>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</si>
  <si>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</si>
  <si>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</si>
  <si>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</si>
  <si>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</si>
  <si>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</si>
  <si>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</si>
  <si>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</si>
  <si>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</si>
  <si>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</si>
  <si>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</si>
  <si>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</si>
  <si>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</si>
  <si>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</si>
  <si>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</si>
  <si>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</si>
  <si>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</si>
  <si>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</si>
  <si>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</si>
  <si>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</si>
  <si>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</si>
  <si>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</si>
  <si>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</si>
  <si>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</si>
  <si>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</si>
  <si>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</si>
  <si>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</si>
  <si>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</si>
  <si>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</si>
  <si>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</si>
  <si>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</si>
  <si>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</si>
  <si>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</si>
  <si>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</si>
  <si>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</si>
  <si>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</si>
  <si>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</si>
  <si>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</si>
  <si>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</si>
  <si>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</si>
  <si>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</si>
  <si>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</si>
  <si>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</si>
  <si>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</si>
  <si>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</si>
  <si>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</si>
  <si>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</si>
  <si>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</si>
  <si>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</si>
  <si>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</si>
  <si>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</si>
  <si>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</si>
  <si>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</si>
  <si>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</si>
  <si>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</si>
  <si>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</si>
  <si>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</si>
  <si>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</si>
  <si>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</si>
  <si>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</si>
  <si>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</si>
  <si>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</si>
  <si>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</si>
  <si>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</si>
  <si>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</si>
  <si>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</si>
  <si>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</si>
  <si>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</si>
  <si>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</si>
  <si>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</si>
  <si>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</si>
  <si>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</si>
  <si>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</si>
  <si>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</si>
  <si>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</si>
  <si>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</si>
  <si>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</si>
  <si>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</si>
  <si>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</si>
  <si>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</si>
  <si>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</si>
  <si>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</si>
  <si>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</si>
  <si>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</si>
  <si>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</si>
  <si>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</si>
  <si>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</si>
  <si>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</si>
  <si>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</si>
  <si>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</si>
  <si>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</si>
  <si>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</si>
  <si>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</si>
  <si>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</si>
  <si>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</si>
  <si>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</si>
  <si>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</si>
  <si>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</si>
  <si>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</si>
  <si>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</si>
  <si>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</si>
  <si>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</si>
  <si>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</si>
  <si>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</si>
  <si>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</si>
  <si>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</si>
  <si>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</si>
  <si>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</si>
  <si>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</si>
  <si>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</si>
  <si>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</si>
  <si>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</si>
  <si>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</si>
  <si>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</si>
  <si>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</si>
  <si>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</si>
  <si>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</si>
  <si>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</si>
  <si>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</si>
  <si>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</si>
  <si>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</si>
  <si>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</si>
  <si>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</si>
  <si>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</si>
  <si>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</si>
  <si>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</si>
  <si>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</si>
  <si>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</si>
  <si>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</si>
  <si>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</si>
  <si>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</si>
  <si>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</si>
  <si>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</si>
  <si>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</si>
  <si>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</si>
  <si>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</si>
  <si>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</si>
  <si>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</si>
  <si>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</si>
  <si>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</si>
  <si>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</si>
  <si>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</si>
  <si>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</si>
  <si>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</si>
  <si>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</si>
  <si>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</si>
  <si>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</si>
  <si>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</si>
  <si>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</si>
  <si>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</si>
  <si>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</si>
  <si>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</si>
  <si>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</si>
  <si>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</si>
  <si>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</si>
  <si>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</si>
  <si>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</si>
  <si>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</si>
  <si>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</si>
  <si>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</si>
  <si>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</si>
  <si>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</si>
  <si>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</si>
  <si>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</si>
  <si>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</si>
  <si>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</si>
  <si>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</si>
  <si>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</si>
  <si>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</si>
  <si>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</si>
  <si>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</si>
  <si>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</si>
  <si>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</si>
  <si>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</si>
  <si>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</si>
  <si>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</si>
  <si>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</si>
  <si>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</si>
  <si>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</si>
  <si>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</si>
  <si>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</si>
  <si>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</si>
  <si>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</si>
  <si>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</si>
  <si>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</si>
  <si>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</si>
  <si>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</si>
  <si>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</si>
  <si>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</si>
  <si>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</si>
  <si>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</si>
  <si>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</si>
  <si>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</si>
  <si>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</si>
  <si>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</si>
  <si>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</si>
  <si>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</si>
  <si>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</si>
  <si>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</si>
  <si>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</si>
  <si>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</si>
  <si>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</si>
  <si>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</si>
  <si>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</si>
  <si>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</si>
  <si>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</si>
  <si>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</si>
  <si>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</si>
  <si>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</si>
  <si>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</si>
  <si>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</si>
  <si>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</si>
  <si>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</si>
  <si>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</si>
  <si>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</si>
  <si>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</si>
  <si>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</si>
  <si>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</si>
  <si>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</si>
  <si>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</si>
  <si>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</si>
  <si>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</si>
  <si>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</si>
  <si>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</si>
  <si>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</si>
  <si>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</si>
  <si>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</si>
  <si>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</si>
  <si>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</si>
  <si>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</si>
  <si>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</si>
  <si>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</si>
  <si>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</si>
  <si>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</si>
  <si>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</si>
  <si>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</si>
  <si>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</si>
  <si>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</si>
  <si>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</si>
  <si>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</si>
  <si>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</si>
  <si>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</si>
  <si>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</si>
  <si>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</si>
  <si>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</si>
  <si>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</si>
  <si>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</si>
  <si>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</si>
  <si>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</si>
  <si>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</si>
  <si>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</si>
  <si>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</si>
  <si>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</si>
  <si>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</si>
  <si>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</si>
  <si>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</si>
  <si>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</si>
  <si>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</si>
  <si>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</si>
  <si>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</si>
  <si>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</si>
  <si>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</si>
  <si>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</si>
  <si>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</si>
  <si>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</si>
  <si>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</si>
  <si>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</si>
  <si>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</si>
  <si>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</si>
  <si>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</si>
  <si>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</si>
  <si>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</si>
  <si>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</si>
  <si>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</si>
  <si>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</si>
  <si>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</si>
  <si>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</si>
  <si>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</si>
  <si>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</si>
  <si>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</si>
  <si>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</si>
  <si>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</si>
  <si>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</si>
  <si>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</si>
  <si>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</si>
  <si>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</si>
  <si>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</si>
  <si>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</si>
  <si>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</si>
  <si>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</si>
  <si>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</si>
  <si>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</si>
  <si>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</si>
  <si>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</si>
  <si>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</si>
  <si>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</si>
  <si>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</si>
  <si>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</si>
  <si>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</si>
  <si>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</si>
  <si>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</si>
  <si>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</si>
  <si>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</si>
  <si>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</si>
  <si>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</si>
  <si>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</si>
  <si>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</si>
  <si>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</si>
  <si>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</si>
  <si>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</si>
  <si>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</si>
  <si>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</si>
  <si>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</si>
  <si>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</si>
  <si>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</si>
  <si>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</si>
  <si>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</si>
  <si>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</si>
  <si>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</si>
  <si>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</si>
  <si>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</si>
  <si>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</si>
  <si>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</si>
  <si>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</si>
  <si>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</si>
  <si>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</si>
  <si>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</si>
  <si>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</si>
  <si>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</si>
  <si>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</si>
  <si>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</si>
  <si>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</si>
  <si>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</si>
  <si>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</si>
  <si>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</si>
  <si>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</si>
  <si>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</si>
  <si>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</si>
  <si>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</si>
  <si>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</si>
  <si>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</si>
  <si>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</si>
  <si>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</si>
  <si>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</si>
  <si>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</si>
  <si>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</si>
  <si>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</si>
  <si>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</si>
  <si>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</si>
  <si>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</si>
  <si>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</si>
  <si>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</si>
  <si>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</si>
  <si>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</si>
  <si>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</si>
  <si>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</si>
  <si>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</si>
  <si>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</si>
  <si>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</si>
  <si>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</si>
  <si>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</si>
  <si>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</si>
  <si>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</si>
  <si>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</si>
  <si>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</si>
  <si>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</si>
  <si>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</si>
  <si>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</si>
  <si>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</si>
  <si>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</si>
  <si>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</si>
  <si>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</si>
  <si>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</si>
  <si>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</si>
  <si>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</si>
  <si>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</si>
  <si>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</si>
  <si>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</si>
  <si>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</si>
  <si>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</si>
  <si>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</si>
  <si>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</si>
  <si>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</si>
  <si>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</si>
  <si>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</si>
  <si>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</si>
  <si>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</si>
  <si>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</si>
  <si>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</si>
  <si>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</si>
  <si>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</si>
  <si>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</si>
  <si>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</si>
  <si>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</si>
  <si>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</si>
  <si>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</si>
  <si>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</si>
  <si>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</si>
  <si>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</si>
  <si>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</si>
  <si>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</si>
  <si>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</si>
  <si>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</si>
  <si>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</si>
  <si>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</si>
  <si>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</si>
  <si>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</si>
  <si>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</si>
  <si>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</si>
  <si>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</si>
  <si>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</si>
  <si>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</si>
  <si>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</si>
  <si>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</si>
  <si>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</si>
  <si>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</si>
  <si>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</si>
  <si>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</si>
  <si>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</si>
  <si>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</si>
  <si>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</si>
  <si>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</si>
  <si>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</si>
  <si>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</si>
  <si>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</si>
  <si>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</si>
  <si>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</si>
  <si>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</si>
  <si>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</si>
  <si>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</si>
  <si>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</si>
  <si>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</si>
  <si>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</si>
  <si>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</si>
  <si>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</si>
  <si>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</si>
  <si>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</si>
  <si>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</si>
  <si>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</si>
  <si>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</si>
  <si>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</si>
  <si>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</si>
  <si>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</si>
  <si>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</si>
  <si>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</si>
  <si>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</si>
  <si>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</si>
  <si>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</si>
  <si>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</si>
  <si>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</si>
  <si>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</si>
  <si>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</si>
  <si>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</si>
  <si>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</si>
  <si>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</si>
  <si>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</si>
  <si>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</si>
  <si>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</si>
  <si>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</si>
  <si>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</si>
  <si>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</si>
  <si>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</si>
  <si>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</si>
  <si>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</si>
  <si>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</si>
  <si>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</si>
  <si>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</si>
  <si>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</si>
  <si>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</si>
  <si>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</si>
  <si>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</si>
  <si>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</si>
  <si>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</si>
  <si>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</si>
  <si>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</si>
  <si>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</si>
  <si>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</si>
  <si>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</si>
  <si>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</si>
  <si>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</si>
  <si>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</si>
  <si>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</si>
  <si>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</si>
  <si>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</si>
  <si>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</si>
  <si>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</si>
  <si>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</si>
  <si>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</si>
  <si>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</si>
  <si>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</si>
  <si>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</si>
  <si>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</si>
  <si>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</si>
  <si>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</si>
  <si>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</si>
  <si>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</si>
  <si>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</si>
  <si>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</si>
  <si>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</si>
  <si>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</si>
  <si>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</si>
  <si>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</si>
  <si>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</si>
  <si>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</si>
  <si>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</si>
  <si>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</si>
  <si>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</si>
  <si>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</si>
  <si>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</si>
  <si>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</si>
  <si>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</si>
  <si>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</si>
  <si>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</si>
  <si>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</si>
  <si>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</si>
  <si>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</si>
  <si>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</si>
  <si>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</si>
  <si>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</si>
  <si>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</si>
  <si>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</si>
  <si>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</si>
  <si>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</si>
  <si>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</si>
  <si>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</si>
  <si>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</si>
  <si>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</si>
  <si>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</si>
  <si>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</si>
  <si>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</si>
  <si>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</si>
  <si>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</si>
  <si>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</si>
  <si>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</si>
  <si>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</si>
  <si>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</si>
  <si>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</si>
  <si>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</si>
  <si>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</si>
  <si>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</si>
  <si>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</si>
  <si>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</si>
  <si>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</si>
  <si>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</si>
  <si>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</si>
  <si>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</si>
  <si>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</si>
  <si>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</si>
  <si>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</si>
  <si>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</si>
  <si>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</si>
  <si>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</si>
  <si>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</si>
  <si>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</si>
  <si>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</si>
  <si>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</si>
  <si>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</si>
  <si>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</si>
  <si>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</si>
  <si>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</si>
  <si>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</si>
  <si>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</si>
  <si>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</si>
  <si>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</si>
  <si>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</si>
  <si>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</si>
  <si>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</si>
  <si>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</si>
  <si>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</si>
  <si>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</si>
  <si>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</si>
  <si>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</si>
  <si>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</si>
  <si>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</si>
  <si>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</si>
  <si>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</si>
  <si>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</si>
  <si>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</si>
  <si>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</si>
  <si>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</si>
  <si>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</si>
  <si>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</si>
  <si>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</si>
  <si>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</si>
  <si>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</si>
  <si>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</si>
  <si>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</si>
  <si>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</si>
  <si>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</si>
  <si>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</si>
  <si>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</si>
  <si>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</si>
  <si>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</si>
  <si>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</si>
  <si>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</si>
  <si>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</si>
  <si>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</si>
  <si>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</si>
  <si>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</si>
  <si>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</si>
  <si>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</si>
  <si>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</si>
  <si>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</si>
  <si>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</si>
  <si>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</si>
  <si>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</si>
  <si>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</si>
  <si>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</si>
  <si>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</si>
  <si>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</si>
  <si>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</si>
  <si>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</si>
  <si>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</si>
  <si>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</si>
  <si>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</si>
  <si>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</si>
  <si>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</si>
  <si>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</si>
  <si>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</si>
  <si>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</si>
  <si>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</si>
  <si>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</si>
  <si>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</si>
  <si>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</si>
  <si>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</si>
  <si>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</si>
  <si>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</si>
  <si>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</si>
  <si>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</si>
  <si>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</si>
  <si>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</si>
  <si>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</si>
  <si>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</si>
  <si>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</si>
  <si>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</si>
  <si>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</si>
  <si>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</si>
  <si>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</si>
  <si>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</si>
  <si>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</si>
  <si>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</si>
  <si>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</si>
  <si>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</si>
  <si>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</si>
  <si>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</si>
  <si>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</si>
  <si>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</si>
  <si>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</si>
  <si>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</si>
  <si>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</si>
  <si>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</si>
  <si>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</si>
  <si>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</si>
  <si>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</si>
  <si>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</si>
  <si>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</si>
  <si>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</si>
  <si>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</si>
  <si>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</si>
  <si>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</si>
  <si>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</si>
  <si>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</si>
  <si>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</si>
  <si>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</si>
  <si>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</si>
  <si>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</si>
  <si>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</si>
  <si>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</si>
  <si>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</si>
  <si>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</si>
  <si>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</si>
  <si>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</si>
  <si>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</si>
  <si>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</si>
  <si>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</si>
  <si>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</si>
  <si>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</si>
  <si>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</si>
  <si>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</si>
  <si>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</si>
  <si>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</si>
  <si>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</si>
  <si>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</si>
  <si>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</si>
  <si>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</si>
  <si>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</si>
  <si>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</si>
  <si>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</si>
  <si>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</si>
  <si>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</si>
  <si>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</si>
  <si>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</si>
  <si>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</si>
  <si>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</si>
  <si>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</si>
  <si>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</si>
  <si>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</si>
  <si>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</si>
  <si>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</si>
  <si>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</si>
  <si>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</si>
  <si>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</si>
  <si>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</si>
  <si>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</si>
  <si>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</si>
  <si>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</si>
  <si>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</si>
  <si>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</si>
  <si>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</si>
  <si>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</si>
  <si>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</si>
  <si>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</si>
  <si>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</si>
  <si>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</si>
  <si>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</si>
  <si>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</si>
  <si>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</si>
  <si>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</si>
  <si>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</si>
  <si>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</si>
  <si>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</si>
  <si>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</si>
  <si>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</si>
  <si>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</si>
  <si>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</si>
  <si>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</si>
  <si>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</si>
  <si>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</si>
  <si>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</si>
  <si>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</si>
  <si>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</si>
  <si>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</si>
  <si>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</si>
  <si>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</si>
  <si>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</si>
  <si>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</si>
  <si>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</si>
  <si>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</si>
  <si>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</si>
  <si>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</si>
  <si>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</si>
  <si>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</si>
  <si>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</si>
  <si>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</si>
  <si>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</si>
  <si>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</si>
  <si>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</si>
  <si>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</si>
  <si>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</si>
  <si>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</si>
  <si>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</si>
  <si>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</si>
  <si>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</si>
  <si>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</si>
  <si>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</si>
  <si>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</si>
  <si>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</si>
  <si>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</si>
  <si>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</si>
  <si>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</si>
  <si>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</si>
  <si>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</si>
  <si>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</si>
  <si>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</si>
  <si>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</si>
  <si>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</si>
  <si>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</si>
  <si>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</si>
  <si>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</si>
  <si>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</si>
  <si>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</si>
  <si>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</si>
  <si>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</si>
  <si>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</si>
  <si>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</si>
  <si>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</si>
  <si>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</si>
  <si>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</si>
  <si>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</si>
  <si>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</si>
  <si>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</si>
  <si>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</si>
  <si>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</si>
  <si>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</si>
  <si>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</si>
  <si>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</si>
  <si>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</si>
  <si>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</si>
  <si>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</si>
  <si>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</si>
  <si>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</si>
  <si>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</si>
  <si>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</si>
  <si>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</si>
  <si>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</si>
  <si>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</si>
  <si>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</si>
  <si>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</si>
  <si>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</si>
  <si>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</si>
  <si>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</si>
  <si>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</si>
  <si>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</si>
  <si>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</si>
  <si>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</si>
  <si>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</si>
  <si>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</si>
  <si>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</si>
  <si>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</si>
  <si>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</si>
  <si>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</si>
  <si>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</si>
  <si>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</si>
  <si>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</si>
  <si>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</si>
  <si>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</si>
  <si>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</si>
  <si>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</si>
  <si>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</si>
  <si>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</si>
  <si>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</si>
  <si>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</si>
  <si>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</si>
  <si>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</si>
  <si>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</si>
  <si>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</si>
  <si>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</si>
  <si>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</si>
  <si>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</si>
  <si>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</si>
  <si>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</si>
  <si>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</si>
  <si>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</si>
  <si>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</si>
  <si>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</si>
  <si>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</si>
  <si>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</si>
  <si>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</si>
  <si>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</si>
  <si>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</si>
  <si>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</si>
  <si>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</si>
  <si>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</si>
  <si>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</si>
  <si>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</si>
  <si>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</si>
  <si>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</si>
  <si>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</si>
  <si>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</si>
  <si>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</si>
  <si>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</si>
  <si>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</si>
  <si>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</si>
  <si>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</si>
  <si>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</si>
  <si>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</si>
  <si>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</si>
  <si>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</si>
  <si>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</si>
  <si>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</si>
  <si>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</si>
  <si>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</si>
  <si>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</si>
  <si>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</si>
  <si>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</si>
  <si>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</si>
  <si>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</si>
  <si>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</si>
  <si>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</si>
  <si>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</si>
  <si>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</si>
  <si>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</si>
  <si>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</si>
  <si>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</si>
  <si>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</si>
  <si>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</si>
  <si>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</si>
  <si>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</si>
  <si>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</si>
  <si>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</si>
  <si>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</si>
  <si>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</si>
  <si>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</si>
  <si>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</si>
  <si>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</si>
  <si>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</si>
  <si>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</si>
  <si>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</si>
  <si>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</si>
  <si>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</si>
  <si>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</si>
  <si>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</si>
  <si>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</si>
  <si>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</si>
  <si>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</si>
  <si>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</si>
  <si>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</si>
  <si>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</si>
  <si>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</si>
  <si>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</si>
  <si>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</si>
  <si>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</si>
  <si>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</si>
  <si>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</si>
  <si>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</si>
  <si>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</si>
  <si>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</si>
  <si>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</si>
  <si>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</si>
  <si>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</si>
  <si>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</si>
  <si>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</si>
  <si>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</si>
  <si>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</si>
  <si>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</si>
  <si>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</si>
  <si>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</si>
  <si>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</si>
  <si>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</si>
  <si>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</si>
  <si>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</si>
  <si>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</si>
  <si>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</si>
  <si>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</si>
  <si>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</si>
  <si>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</si>
  <si>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</si>
  <si>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</si>
  <si>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</si>
  <si>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</si>
  <si>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</si>
  <si>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</si>
  <si>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</si>
  <si>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</si>
  <si>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</si>
  <si>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</si>
  <si>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</si>
  <si>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</si>
  <si>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</si>
  <si>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</si>
  <si>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</si>
  <si>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</si>
  <si>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</si>
  <si>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</si>
  <si>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</si>
  <si>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</si>
  <si>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</si>
  <si>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</si>
  <si>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</si>
  <si>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</si>
  <si>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</si>
  <si>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</si>
  <si>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</si>
  <si>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</si>
  <si>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</si>
  <si>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</si>
  <si>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</si>
  <si>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</si>
  <si>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</si>
  <si>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</si>
  <si>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</si>
  <si>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</si>
  <si>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</si>
  <si>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</si>
  <si>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</si>
  <si>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</si>
  <si>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</si>
  <si>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</si>
  <si>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</si>
  <si>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</si>
  <si>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</si>
  <si>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</si>
  <si>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</si>
  <si>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</si>
  <si>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</si>
  <si>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</si>
  <si>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</si>
  <si>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</si>
  <si>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</si>
  <si>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</si>
  <si>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</si>
  <si>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</si>
  <si>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</si>
  <si>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</si>
  <si>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</si>
  <si>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</si>
  <si>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</si>
  <si>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</si>
  <si>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</si>
  <si>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</si>
  <si>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</si>
  <si>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</si>
  <si>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</si>
  <si>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</si>
  <si>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</si>
  <si>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</si>
  <si>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</si>
  <si>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</si>
  <si>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</si>
  <si>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</si>
  <si>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</si>
  <si>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</si>
  <si>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</si>
  <si>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</si>
  <si>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</si>
  <si>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</si>
  <si>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</si>
  <si>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</si>
  <si>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</si>
  <si>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</si>
  <si>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</si>
  <si>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</si>
  <si>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</si>
  <si>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</si>
  <si>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</si>
  <si>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</si>
  <si>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</si>
  <si>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</si>
  <si>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</si>
  <si>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</si>
  <si>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</si>
  <si>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</si>
  <si>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</si>
  <si>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</si>
  <si>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</si>
  <si>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</si>
  <si>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</si>
  <si>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</si>
  <si>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</si>
  <si>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</si>
  <si>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</si>
  <si>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</si>
  <si>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</si>
  <si>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</si>
  <si>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</si>
  <si>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</si>
  <si>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</si>
  <si>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</si>
  <si>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</si>
  <si>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</si>
  <si>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</si>
  <si>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</si>
  <si>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</si>
  <si>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</si>
  <si>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</si>
  <si>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</si>
  <si>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</si>
  <si>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</si>
  <si>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</si>
  <si>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</si>
  <si>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</si>
  <si>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</si>
  <si>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</si>
  <si>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</si>
  <si>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</si>
  <si>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</si>
  <si>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</si>
  <si>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</si>
  <si>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</si>
  <si>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</si>
  <si>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</si>
  <si>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</si>
  <si>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</si>
  <si>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</si>
  <si>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</si>
  <si>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</si>
  <si>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</si>
  <si>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</si>
  <si>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</si>
  <si>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</si>
  <si>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</si>
  <si>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</si>
  <si>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</si>
  <si>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</si>
  <si>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</si>
  <si>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</si>
  <si>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</si>
  <si>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</si>
  <si>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</si>
  <si>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</si>
  <si>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</si>
  <si>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</si>
  <si>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</si>
  <si>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</si>
  <si>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</si>
  <si>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</si>
  <si>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</si>
  <si>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</si>
  <si>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</si>
  <si>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</si>
  <si>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</si>
  <si>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</si>
  <si>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</si>
  <si>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</si>
  <si>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</si>
  <si>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</si>
  <si>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</si>
  <si>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</si>
  <si>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</si>
  <si>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</si>
  <si>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</si>
  <si>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</si>
  <si>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</si>
  <si>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</si>
  <si>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</si>
  <si>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</si>
  <si>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</si>
  <si>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</si>
  <si>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</si>
  <si>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</si>
  <si>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</si>
  <si>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</si>
  <si>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</si>
  <si>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</si>
  <si>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</si>
  <si>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</si>
  <si>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</si>
  <si>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</si>
  <si>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</si>
  <si>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</si>
  <si>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</si>
  <si>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</si>
  <si>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</si>
  <si>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</si>
  <si>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</si>
  <si>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</si>
  <si>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</si>
  <si>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</si>
  <si>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</si>
  <si>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</si>
  <si>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</si>
  <si>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</si>
  <si>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</si>
  <si>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</si>
  <si>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</si>
  <si>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</si>
  <si>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</si>
  <si>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</si>
  <si>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</si>
  <si>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</si>
  <si>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</si>
  <si>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</si>
  <si>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</si>
  <si>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</si>
  <si>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</si>
  <si>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</si>
  <si>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</si>
  <si>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</si>
  <si>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</si>
  <si>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</si>
  <si>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</si>
  <si>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</si>
  <si>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</si>
  <si>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</si>
  <si>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</si>
  <si>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</si>
  <si>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</si>
  <si>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</si>
  <si>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</si>
  <si>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</si>
  <si>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</si>
  <si>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</si>
  <si>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</si>
  <si>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</si>
  <si>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</si>
  <si>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</si>
  <si>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</si>
  <si>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</si>
  <si>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</si>
  <si>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</si>
  <si>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</si>
  <si>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</si>
  <si>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</si>
  <si>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</si>
  <si>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</si>
  <si>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</si>
  <si>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</si>
  <si>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</si>
  <si>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</si>
  <si>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</si>
  <si>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</si>
  <si>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</si>
  <si>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</si>
  <si>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</si>
  <si>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</si>
  <si>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</si>
  <si>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</si>
  <si>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</si>
  <si>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</si>
  <si>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</si>
  <si>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</si>
  <si>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</si>
  <si>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</si>
  <si>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</si>
  <si>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</si>
  <si>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</si>
  <si>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</si>
  <si>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</si>
  <si>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</si>
  <si>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</si>
  <si>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</si>
  <si>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</si>
  <si>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</si>
  <si>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</si>
  <si>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</si>
  <si>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</si>
  <si>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</si>
  <si>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</si>
  <si>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</si>
  <si>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</si>
  <si>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</si>
  <si>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</si>
  <si>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</si>
  <si>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</si>
  <si>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</si>
  <si>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</si>
  <si>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</si>
  <si>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</si>
  <si>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</si>
  <si>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</si>
  <si>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</si>
  <si>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</si>
  <si>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</si>
  <si>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</si>
  <si>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</si>
  <si>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</si>
  <si>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</si>
  <si>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</si>
  <si>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</si>
  <si>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</si>
  <si>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</si>
  <si>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</si>
  <si>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</si>
  <si>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</si>
  <si>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</si>
  <si>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</si>
  <si>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</si>
  <si>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</si>
  <si>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</si>
  <si>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</si>
  <si>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</si>
  <si>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</si>
  <si>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</si>
  <si>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</si>
  <si>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</si>
  <si>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</si>
  <si>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</si>
  <si>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</si>
  <si>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</si>
  <si>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</si>
  <si>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</si>
  <si>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</si>
  <si>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</si>
  <si>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</si>
  <si>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</si>
  <si>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</si>
  <si>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</si>
  <si>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</si>
  <si>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</si>
  <si>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</si>
  <si>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</si>
  <si>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</si>
  <si>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</si>
  <si>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</si>
  <si>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</si>
  <si>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</si>
  <si>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</si>
  <si>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</si>
  <si>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</si>
  <si>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</si>
  <si>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</si>
  <si>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</si>
  <si>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</si>
  <si>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</si>
  <si>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</si>
  <si>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</si>
  <si>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</si>
  <si>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</si>
  <si>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</si>
  <si>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</si>
  <si>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</si>
  <si>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</si>
  <si>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</si>
  <si>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</si>
  <si>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</si>
  <si>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</si>
  <si>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</si>
  <si>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</si>
  <si>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</si>
  <si>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</si>
  <si>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</si>
  <si>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</si>
  <si>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</si>
  <si>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</si>
  <si>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</si>
  <si>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</si>
  <si>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</si>
  <si>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</si>
  <si>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</si>
  <si>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</si>
  <si>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</si>
  <si>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</si>
  <si>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</si>
  <si>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</si>
  <si>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</si>
  <si>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</si>
  <si>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</si>
  <si>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</si>
  <si>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</si>
  <si>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</si>
  <si>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</si>
  <si>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</si>
  <si>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</si>
  <si>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</si>
  <si>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</si>
  <si>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</si>
  <si>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</si>
  <si>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</si>
  <si>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</si>
  <si>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</si>
  <si>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</si>
  <si>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</si>
  <si>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</si>
  <si>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</si>
  <si>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</si>
  <si>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</si>
  <si>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</si>
  <si>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</si>
  <si>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</si>
  <si>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</si>
  <si>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</si>
  <si>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</si>
  <si>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</si>
  <si>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</si>
  <si>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</si>
  <si>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</si>
  <si>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</si>
  <si>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</si>
  <si>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</si>
  <si>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</si>
  <si>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</si>
  <si>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</si>
  <si>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</si>
  <si>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</si>
  <si>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</si>
  <si>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</si>
  <si>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</si>
  <si>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</si>
  <si>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</si>
  <si>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</si>
  <si>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</si>
  <si>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</si>
  <si>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</si>
  <si>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</si>
  <si>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</si>
  <si>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</si>
  <si>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</si>
  <si>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</si>
  <si>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</si>
  <si>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</si>
  <si>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</si>
  <si>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</si>
  <si>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</si>
  <si>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</si>
  <si>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</si>
  <si>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</si>
  <si>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</si>
  <si>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</si>
  <si>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</si>
  <si>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</si>
  <si>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</si>
  <si>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</si>
  <si>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</si>
  <si>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</si>
  <si>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</si>
  <si>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</si>
  <si>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</si>
  <si>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</si>
  <si>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</si>
  <si>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</si>
  <si>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</si>
  <si>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</si>
  <si>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</si>
  <si>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</si>
  <si>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</si>
  <si>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</si>
  <si>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</si>
  <si>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</si>
  <si>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</si>
  <si>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</si>
  <si>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</si>
  <si>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</si>
  <si>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</si>
  <si>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</si>
  <si>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</si>
  <si>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</si>
  <si>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</si>
  <si>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</si>
  <si>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</si>
  <si>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</si>
  <si>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</si>
  <si>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</si>
  <si>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</si>
  <si>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</si>
  <si>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</si>
  <si>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</si>
  <si>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</si>
  <si>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</si>
  <si>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</si>
  <si>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</si>
  <si>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</si>
  <si>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</si>
  <si>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</si>
  <si>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</si>
  <si>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</si>
  <si>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</si>
  <si>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</si>
  <si>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</si>
  <si>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</si>
  <si>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</si>
  <si>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</si>
  <si>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</si>
  <si>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</si>
  <si>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</si>
  <si>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</si>
  <si>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</si>
  <si>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</si>
  <si>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</si>
  <si>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</si>
  <si>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</si>
  <si>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</si>
  <si>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</si>
  <si>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</si>
  <si>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</si>
  <si>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</si>
  <si>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</si>
  <si>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</si>
  <si>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</si>
  <si>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</si>
  <si>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</si>
  <si>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</si>
  <si>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</si>
  <si>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</si>
  <si>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</si>
  <si>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</si>
  <si>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</si>
  <si>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</si>
  <si>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</si>
  <si>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</si>
  <si>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</si>
  <si>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</si>
  <si>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</si>
  <si>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</si>
  <si>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</si>
  <si>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</si>
  <si>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</si>
  <si>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</si>
  <si>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</si>
  <si>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</si>
  <si>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</si>
  <si>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</si>
  <si>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</si>
  <si>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</si>
  <si>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</si>
  <si>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</si>
  <si>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</si>
  <si>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</si>
  <si>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</si>
  <si>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</si>
  <si>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</si>
  <si>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</si>
  <si>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</si>
  <si>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</si>
  <si>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</si>
  <si>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</si>
  <si>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</si>
  <si>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</si>
  <si>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</si>
  <si>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</si>
  <si>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</si>
  <si>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</si>
  <si>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</si>
  <si>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</si>
  <si>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</si>
  <si>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</si>
  <si>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</si>
  <si>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</si>
  <si>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</si>
  <si>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</si>
  <si>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</si>
  <si>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</si>
  <si>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</si>
  <si>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</si>
  <si>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</si>
  <si>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</si>
  <si>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</si>
  <si>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</si>
  <si>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</si>
  <si>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</si>
  <si>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</si>
  <si>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</si>
  <si>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</si>
  <si>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</si>
  <si>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</si>
  <si>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</si>
  <si>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</si>
  <si>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</si>
  <si>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</si>
  <si>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</si>
  <si>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</si>
  <si>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</si>
  <si>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</si>
  <si>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</si>
  <si>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</si>
  <si>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</si>
  <si>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</si>
  <si>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</si>
  <si>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</si>
  <si>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</si>
  <si>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</si>
  <si>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</si>
  <si>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</si>
  <si>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</si>
  <si>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</si>
  <si>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</si>
  <si>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</si>
  <si>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</si>
  <si>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</si>
  <si>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</si>
  <si>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</si>
  <si>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</si>
  <si>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</si>
  <si>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</si>
  <si>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</si>
  <si>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</si>
  <si>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</si>
  <si>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</si>
  <si>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</si>
  <si>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</si>
  <si>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</si>
  <si>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</si>
  <si>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</si>
  <si>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</si>
  <si>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</si>
  <si>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</si>
  <si>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</si>
  <si>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</si>
  <si>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</si>
  <si>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</si>
  <si>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</si>
  <si>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</si>
  <si>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</si>
  <si>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</si>
  <si>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</si>
  <si>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</si>
  <si>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</si>
  <si>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</si>
  <si>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</si>
  <si>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</si>
  <si>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</si>
  <si>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</si>
  <si>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</si>
  <si>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</si>
  <si>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</si>
  <si>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</si>
  <si>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</si>
  <si>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</si>
  <si>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</si>
  <si>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</si>
  <si>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</si>
  <si>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</si>
  <si>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</si>
  <si>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</si>
  <si>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</si>
  <si>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</si>
  <si>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</si>
  <si>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191-160</t>
  </si>
  <si>
    <t>191-182</t>
  </si>
  <si>
    <t>191-190</t>
  </si>
  <si>
    <t>191-241</t>
  </si>
  <si>
    <t>191-24B</t>
  </si>
  <si>
    <t>191-292</t>
  </si>
  <si>
    <t>191-300</t>
  </si>
  <si>
    <t>191-310</t>
  </si>
  <si>
    <t>191-340</t>
  </si>
  <si>
    <t>191-350</t>
  </si>
  <si>
    <t>191-410</t>
  </si>
  <si>
    <t>191-490</t>
  </si>
  <si>
    <t>191-510</t>
  </si>
  <si>
    <t>191-530</t>
  </si>
  <si>
    <t>191-560</t>
  </si>
  <si>
    <t>191-600</t>
  </si>
  <si>
    <t>191-630</t>
  </si>
  <si>
    <t>191-660</t>
  </si>
  <si>
    <t>191-680</t>
  </si>
  <si>
    <t>191-700</t>
  </si>
  <si>
    <t>191-800</t>
  </si>
  <si>
    <t>191-820</t>
  </si>
  <si>
    <t>191-830</t>
  </si>
  <si>
    <t>191-840</t>
  </si>
  <si>
    <t>191-861</t>
  </si>
  <si>
    <t>191-910</t>
  </si>
  <si>
    <t>191-920</t>
  </si>
  <si>
    <t>191-940</t>
  </si>
  <si>
    <t>191-960</t>
  </si>
  <si>
    <t>191-970</t>
  </si>
  <si>
    <t>191-980</t>
  </si>
  <si>
    <t>194-010</t>
  </si>
  <si>
    <t>194-060</t>
  </si>
  <si>
    <t>194-111</t>
  </si>
  <si>
    <t>194-130</t>
  </si>
  <si>
    <t>194-160</t>
  </si>
  <si>
    <t>194-180</t>
  </si>
  <si>
    <t>194-200</t>
  </si>
  <si>
    <t>194-260</t>
  </si>
  <si>
    <t>194-280</t>
  </si>
  <si>
    <t>194-320</t>
  </si>
  <si>
    <t>194-350</t>
  </si>
  <si>
    <t>194-420</t>
  </si>
  <si>
    <t>194-510</t>
  </si>
  <si>
    <t>194-590</t>
  </si>
  <si>
    <t>194-620</t>
  </si>
  <si>
    <t>194-630</t>
  </si>
  <si>
    <t>194-660</t>
  </si>
  <si>
    <t>194-680</t>
  </si>
  <si>
    <t>194-740</t>
  </si>
  <si>
    <t>194-800</t>
  </si>
  <si>
    <t>194-830</t>
  </si>
  <si>
    <t>194-880</t>
  </si>
  <si>
    <t>194-900</t>
  </si>
  <si>
    <t>194-90F</t>
  </si>
  <si>
    <t>194-920</t>
  </si>
  <si>
    <t>195-010</t>
  </si>
  <si>
    <t>195-040</t>
  </si>
  <si>
    <t>195-110</t>
  </si>
  <si>
    <t>195-250</t>
  </si>
  <si>
    <t>195-320</t>
  </si>
  <si>
    <t>195-330</t>
  </si>
  <si>
    <t>195-340</t>
  </si>
  <si>
    <t>195-390</t>
  </si>
  <si>
    <t>195-410</t>
  </si>
  <si>
    <t>195-420</t>
  </si>
  <si>
    <t>195-422</t>
  </si>
  <si>
    <t>195-460</t>
  </si>
  <si>
    <t>195-490</t>
  </si>
  <si>
    <t>195-540</t>
  </si>
  <si>
    <t>195-580</t>
  </si>
  <si>
    <t>195-600</t>
  </si>
  <si>
    <t>195-640</t>
  </si>
  <si>
    <t>195-650</t>
  </si>
  <si>
    <t>195-660</t>
  </si>
  <si>
    <t>195-700</t>
  </si>
  <si>
    <t>195-740</t>
  </si>
  <si>
    <t>195-780</t>
  </si>
  <si>
    <t>195-910</t>
  </si>
  <si>
    <t>195-920</t>
  </si>
  <si>
    <t>195-980</t>
  </si>
  <si>
    <t>197-180</t>
  </si>
  <si>
    <t>197-181</t>
  </si>
  <si>
    <t>197-182</t>
  </si>
  <si>
    <t>197-32Q</t>
  </si>
  <si>
    <t>197-36G</t>
  </si>
  <si>
    <t>197-422</t>
  </si>
  <si>
    <t>197-430</t>
  </si>
  <si>
    <t>197-660</t>
  </si>
  <si>
    <t>191-ALL</t>
  </si>
  <si>
    <t>194-ALL</t>
  </si>
  <si>
    <t>195-ALL</t>
  </si>
  <si>
    <t>197-ALL</t>
  </si>
  <si>
    <t>11F-171</t>
  </si>
  <si>
    <t>78C-171</t>
  </si>
  <si>
    <t>80C-171</t>
  </si>
  <si>
    <t>93V-171</t>
  </si>
  <si>
    <t>11F-181</t>
  </si>
  <si>
    <t>78C-181</t>
  </si>
  <si>
    <t>80C-181</t>
  </si>
  <si>
    <t>93V-181</t>
  </si>
  <si>
    <t>020-191</t>
  </si>
  <si>
    <t>060-191</t>
  </si>
  <si>
    <t>070-191</t>
  </si>
  <si>
    <t>160-191</t>
  </si>
  <si>
    <t>170-191</t>
  </si>
  <si>
    <t>182-191</t>
  </si>
  <si>
    <t>190-191</t>
  </si>
  <si>
    <t>230-191</t>
  </si>
  <si>
    <t>241-191</t>
  </si>
  <si>
    <t>24B-191</t>
  </si>
  <si>
    <t>260-191</t>
  </si>
  <si>
    <t>292-191</t>
  </si>
  <si>
    <t>300-191</t>
  </si>
  <si>
    <t>310-191</t>
  </si>
  <si>
    <t>320-191</t>
  </si>
  <si>
    <t>340-191</t>
  </si>
  <si>
    <t>350-191</t>
  </si>
  <si>
    <t>410-191</t>
  </si>
  <si>
    <t>490-191</t>
  </si>
  <si>
    <t>510-191</t>
  </si>
  <si>
    <t>530-191</t>
  </si>
  <si>
    <t>560-191</t>
  </si>
  <si>
    <t>600-191</t>
  </si>
  <si>
    <t>630-191</t>
  </si>
  <si>
    <t>660-191</t>
  </si>
  <si>
    <t>680-191</t>
  </si>
  <si>
    <t>700-191</t>
  </si>
  <si>
    <t>800-191</t>
  </si>
  <si>
    <t>820-191</t>
  </si>
  <si>
    <t>830-191</t>
  </si>
  <si>
    <t>840-191</t>
  </si>
  <si>
    <t>861-191</t>
  </si>
  <si>
    <t>910-191</t>
  </si>
  <si>
    <t>920-191</t>
  </si>
  <si>
    <t>940-191</t>
  </si>
  <si>
    <t>960-191</t>
  </si>
  <si>
    <t>970-191</t>
  </si>
  <si>
    <t>980-191</t>
  </si>
  <si>
    <t>010-194</t>
  </si>
  <si>
    <t>060-194</t>
  </si>
  <si>
    <t>100-194</t>
  </si>
  <si>
    <t>111-194</t>
  </si>
  <si>
    <t>130-194</t>
  </si>
  <si>
    <t>160-194</t>
  </si>
  <si>
    <t>180-194</t>
  </si>
  <si>
    <t>200-194</t>
  </si>
  <si>
    <t>260-194</t>
  </si>
  <si>
    <t>280-194</t>
  </si>
  <si>
    <t>320-194</t>
  </si>
  <si>
    <t>340-194</t>
  </si>
  <si>
    <t>350-194</t>
  </si>
  <si>
    <t>420-194</t>
  </si>
  <si>
    <t>510-194</t>
  </si>
  <si>
    <t>590-194</t>
  </si>
  <si>
    <t>620-194</t>
  </si>
  <si>
    <t>630-194</t>
  </si>
  <si>
    <t>640-194</t>
  </si>
  <si>
    <t>650-194</t>
  </si>
  <si>
    <t>660-194</t>
  </si>
  <si>
    <t>670-194</t>
  </si>
  <si>
    <t>680-194</t>
  </si>
  <si>
    <t>740-194</t>
  </si>
  <si>
    <t>800-194</t>
  </si>
  <si>
    <t>830-194</t>
  </si>
  <si>
    <t>880-194</t>
  </si>
  <si>
    <t>900-194</t>
  </si>
  <si>
    <t>90F-194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</si>
  <si>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</si>
  <si>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</si>
  <si>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</si>
  <si>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</si>
  <si>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</si>
  <si>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</si>
  <si>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</si>
  <si>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</si>
  <si>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</si>
  <si>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</si>
  <si>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</si>
  <si>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</si>
  <si>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</si>
  <si>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</si>
  <si>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</si>
  <si>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</si>
  <si>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</si>
  <si>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</si>
  <si>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</si>
  <si>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</si>
  <si>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</si>
  <si>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</si>
  <si>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</si>
  <si>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</si>
  <si>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</si>
  <si>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</si>
  <si>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</si>
  <si>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</si>
  <si>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</si>
  <si>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</si>
  <si>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</si>
  <si>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</si>
  <si>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</si>
  <si>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</si>
  <si>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</si>
  <si>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</si>
  <si>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</si>
  <si>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</si>
  <si>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</si>
  <si>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</si>
  <si>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</si>
  <si>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</si>
  <si>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</si>
  <si>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</si>
  <si>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</si>
  <si>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</si>
  <si>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</si>
  <si>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</si>
  <si>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</si>
  <si>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</si>
  <si>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</si>
  <si>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</si>
  <si>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</si>
  <si>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</si>
  <si>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</si>
  <si>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</si>
  <si>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</si>
  <si>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</si>
  <si>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</si>
  <si>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</si>
  <si>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</si>
  <si>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</si>
  <si>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</si>
  <si>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</si>
  <si>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</si>
  <si>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</si>
  <si>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</si>
  <si>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</si>
  <si>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</si>
  <si>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</si>
  <si>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</si>
  <si>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</si>
  <si>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</si>
  <si>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</si>
  <si>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</si>
  <si>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</si>
  <si>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</si>
  <si>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</si>
  <si>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</si>
  <si>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</si>
  <si>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</si>
  <si>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</si>
  <si>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</si>
  <si>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</si>
  <si>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</si>
  <si>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</si>
  <si>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</si>
  <si>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</si>
  <si>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</si>
  <si>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</si>
  <si>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</si>
  <si>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</si>
  <si>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</si>
  <si>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</si>
  <si>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</si>
  <si>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</si>
  <si>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</si>
  <si>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</si>
  <si>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</si>
  <si>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</si>
  <si>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</si>
  <si>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</si>
  <si>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</si>
  <si>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</si>
  <si>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</si>
  <si>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</si>
  <si>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</si>
  <si>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</si>
  <si>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</si>
  <si>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</si>
  <si>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</si>
  <si>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</si>
  <si>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</si>
  <si>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</si>
  <si>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</si>
  <si>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</si>
  <si>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</si>
  <si>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</si>
  <si>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</si>
  <si>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</si>
  <si>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</si>
  <si>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</si>
  <si>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</si>
  <si>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</si>
  <si>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</si>
  <si>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</si>
  <si>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</si>
  <si>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</si>
  <si>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</si>
  <si>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</si>
  <si>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</si>
  <si>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</si>
  <si>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</si>
  <si>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</si>
  <si>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</si>
  <si>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</si>
  <si>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</si>
  <si>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</si>
  <si>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</si>
  <si>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</si>
  <si>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</si>
  <si>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</si>
  <si>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</si>
  <si>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</si>
  <si>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</si>
  <si>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</si>
  <si>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</si>
  <si>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</si>
  <si>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</si>
  <si>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</si>
  <si>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</si>
  <si>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</si>
  <si>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</si>
  <si>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</si>
  <si>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</si>
  <si>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</si>
  <si>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</si>
  <si>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</si>
  <si>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</si>
  <si>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</si>
  <si>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</si>
  <si>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</si>
  <si>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</si>
  <si>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</si>
  <si>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</si>
  <si>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</si>
  <si>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</si>
  <si>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</si>
  <si>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</si>
  <si>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</si>
  <si>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</si>
  <si>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</si>
  <si>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</si>
  <si>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</si>
  <si>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</si>
  <si>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</si>
  <si>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</si>
  <si>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</si>
  <si>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</si>
  <si>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</si>
  <si>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</si>
  <si>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</si>
  <si>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</si>
  <si>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</si>
  <si>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</si>
  <si>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</si>
  <si>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</si>
  <si>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</si>
  <si>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</si>
  <si>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</si>
  <si>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</si>
  <si>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</si>
  <si>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</si>
  <si>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</si>
  <si>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</si>
  <si>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</si>
  <si>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</si>
  <si>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</si>
  <si>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</si>
  <si>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</si>
  <si>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</si>
  <si>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</si>
  <si>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</si>
  <si>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</si>
  <si>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</si>
  <si>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</si>
  <si>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</si>
  <si>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</si>
  <si>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</si>
  <si>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</si>
  <si>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</si>
  <si>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</si>
  <si>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</si>
  <si>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</si>
  <si>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</si>
  <si>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</si>
  <si>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</si>
  <si>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</si>
  <si>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</si>
  <si>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</si>
  <si>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</si>
  <si>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</si>
  <si>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</si>
  <si>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</si>
  <si>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</si>
  <si>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</si>
  <si>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</si>
  <si>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</si>
  <si>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</si>
  <si>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</si>
  <si>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</si>
  <si>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</si>
  <si>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</si>
  <si>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</si>
  <si>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</si>
  <si>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</si>
  <si>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</si>
  <si>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</si>
  <si>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</si>
  <si>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</si>
  <si>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</si>
  <si>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</si>
  <si>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</si>
  <si>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</si>
  <si>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</si>
  <si>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</si>
  <si>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</si>
  <si>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</si>
  <si>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</si>
  <si>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</si>
  <si>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</si>
  <si>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</si>
  <si>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</si>
  <si>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</si>
  <si>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</si>
  <si>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</si>
  <si>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</si>
  <si>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</si>
  <si>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</si>
  <si>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</si>
  <si>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</si>
  <si>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</si>
  <si>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</si>
  <si>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</si>
  <si>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</si>
  <si>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</si>
  <si>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</si>
  <si>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</si>
  <si>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</si>
  <si>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</si>
  <si>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</si>
  <si>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</si>
  <si>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</si>
  <si>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</si>
  <si>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</si>
  <si>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</si>
  <si>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</si>
  <si>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</si>
  <si>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</si>
  <si>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</si>
  <si>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</si>
  <si>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</si>
  <si>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</si>
  <si>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</si>
  <si>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</si>
  <si>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</si>
  <si>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</si>
  <si>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</si>
  <si>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</si>
  <si>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</si>
  <si>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</si>
  <si>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</si>
  <si>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</si>
  <si>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</si>
  <si>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</si>
  <si>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</si>
  <si>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</si>
  <si>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</si>
  <si>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</si>
  <si>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</si>
  <si>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</si>
  <si>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</si>
  <si>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</si>
  <si>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</si>
  <si>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</si>
  <si>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</si>
  <si>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</si>
  <si>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</si>
  <si>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</si>
  <si>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</si>
  <si>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</si>
  <si>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</si>
  <si>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</si>
  <si>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</si>
  <si>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</si>
  <si>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</si>
  <si>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</si>
  <si>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</si>
  <si>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</si>
  <si>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</si>
  <si>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</si>
  <si>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</si>
  <si>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</si>
  <si>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</si>
  <si>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</si>
  <si>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</si>
  <si>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</si>
  <si>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</si>
  <si>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</si>
  <si>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</si>
  <si>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</si>
  <si>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</si>
  <si>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</si>
  <si>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</si>
  <si>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</si>
  <si>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</si>
  <si>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</si>
  <si>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</si>
  <si>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</si>
  <si>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</si>
  <si>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</si>
  <si>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</si>
  <si>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</si>
  <si>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</si>
  <si>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</si>
  <si>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</si>
  <si>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</si>
  <si>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</si>
  <si>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</si>
  <si>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</si>
  <si>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</si>
  <si>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</si>
  <si>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</si>
  <si>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</si>
  <si>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</si>
  <si>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</si>
  <si>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</si>
  <si>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</si>
  <si>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</si>
  <si>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</si>
  <si>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</si>
  <si>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</si>
  <si>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</si>
  <si>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</si>
  <si>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</si>
  <si>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</si>
  <si>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</si>
  <si>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</si>
  <si>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</si>
  <si>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</si>
  <si>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</si>
  <si>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</si>
  <si>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</si>
  <si>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</si>
  <si>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</si>
  <si>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</si>
  <si>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</si>
  <si>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</si>
  <si>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</si>
  <si>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</si>
  <si>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</si>
  <si>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</si>
  <si>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</si>
  <si>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</si>
  <si>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</si>
  <si>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</si>
  <si>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</si>
  <si>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</si>
  <si>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</si>
  <si>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</si>
  <si>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</si>
  <si>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</si>
  <si>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</si>
  <si>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</si>
  <si>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</si>
  <si>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</si>
  <si>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</si>
  <si>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</si>
  <si>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</si>
  <si>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</si>
  <si>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</si>
  <si>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</si>
  <si>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</si>
  <si>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</si>
  <si>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</si>
  <si>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</si>
  <si>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</si>
  <si>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</si>
  <si>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</si>
  <si>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</si>
  <si>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</si>
  <si>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</si>
  <si>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</si>
  <si>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</si>
  <si>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</si>
  <si>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</si>
  <si>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</si>
  <si>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</si>
  <si>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</si>
  <si>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</si>
  <si>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</si>
  <si>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</si>
  <si>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</si>
  <si>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</si>
  <si>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</si>
  <si>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</si>
  <si>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</si>
  <si>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</si>
  <si>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</si>
  <si>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</si>
  <si>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</si>
  <si>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</si>
  <si>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</si>
  <si>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</si>
  <si>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</si>
  <si>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</si>
  <si>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</si>
  <si>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</si>
  <si>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</si>
  <si>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</si>
  <si>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</si>
  <si>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</si>
  <si>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</si>
  <si>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</si>
  <si>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</si>
  <si>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</si>
  <si>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</si>
  <si>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</si>
  <si>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</si>
  <si>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</si>
  <si>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</si>
  <si>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</si>
  <si>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</si>
  <si>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</si>
  <si>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</si>
  <si>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</si>
  <si>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</si>
  <si>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</si>
  <si>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</si>
  <si>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</si>
  <si>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</si>
  <si>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</si>
  <si>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</si>
  <si>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</si>
  <si>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</si>
  <si>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</si>
  <si>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</si>
  <si>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</si>
  <si>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</si>
  <si>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</si>
  <si>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</si>
  <si>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</si>
  <si>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</si>
  <si>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</si>
  <si>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</si>
  <si>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</si>
  <si>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</si>
  <si>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</si>
  <si>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</si>
  <si>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</si>
  <si>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</si>
  <si>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</si>
  <si>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</si>
  <si>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</si>
  <si>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</si>
  <si>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</si>
  <si>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</si>
  <si>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</si>
  <si>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</si>
  <si>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</si>
  <si>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</si>
  <si>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</si>
  <si>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</si>
  <si>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</si>
  <si>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</si>
  <si>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</si>
  <si>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</si>
  <si>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</si>
  <si>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</si>
  <si>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</si>
  <si>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</si>
  <si>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</si>
  <si>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</si>
  <si>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</si>
  <si>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</si>
  <si>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</si>
  <si>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</si>
  <si>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</si>
  <si>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</si>
  <si>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</si>
  <si>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</si>
  <si>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</si>
  <si>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</si>
  <si>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</si>
  <si>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</si>
  <si>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</si>
  <si>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</si>
  <si>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</si>
  <si>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</si>
  <si>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</si>
  <si>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</si>
  <si>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</si>
  <si>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</si>
  <si>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</si>
  <si>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</si>
  <si>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</si>
  <si>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</si>
  <si>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</si>
  <si>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</si>
  <si>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</si>
  <si>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</si>
  <si>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</si>
  <si>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</si>
  <si>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</si>
  <si>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</si>
  <si>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</si>
  <si>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</si>
  <si>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</si>
  <si>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</si>
  <si>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</si>
  <si>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</si>
  <si>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</si>
  <si>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</si>
  <si>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</si>
  <si>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</si>
  <si>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</si>
  <si>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</si>
  <si>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</si>
  <si>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</si>
  <si>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</si>
  <si>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</si>
  <si>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</si>
  <si>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</si>
  <si>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</si>
  <si>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</si>
  <si>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</si>
  <si>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</si>
  <si>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</si>
  <si>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</si>
  <si>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</si>
  <si>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</si>
  <si>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</si>
  <si>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</si>
  <si>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</si>
  <si>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</si>
  <si>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</si>
  <si>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</si>
  <si>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</si>
  <si>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</si>
  <si>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</si>
  <si>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</si>
  <si>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</si>
  <si>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</si>
  <si>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</si>
  <si>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</si>
  <si>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</si>
  <si>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</si>
  <si>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</si>
  <si>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</si>
  <si>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</si>
  <si>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</si>
  <si>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</si>
  <si>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</si>
  <si>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</si>
  <si>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</si>
  <si>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</si>
  <si>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</si>
  <si>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</si>
  <si>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</si>
  <si>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</si>
  <si>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</si>
  <si>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</si>
  <si>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</si>
  <si>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</si>
  <si>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</si>
  <si>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</si>
  <si>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</si>
  <si>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</si>
  <si>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</si>
  <si>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</si>
  <si>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</si>
  <si>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</si>
  <si>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</si>
  <si>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</si>
  <si>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</si>
  <si>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</si>
  <si>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</si>
  <si>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</si>
  <si>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</si>
  <si>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</si>
  <si>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</si>
  <si>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</si>
  <si>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</si>
  <si>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</si>
  <si>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</si>
  <si>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</si>
  <si>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</si>
  <si>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</si>
  <si>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</si>
  <si>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</si>
  <si>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</si>
  <si>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</si>
  <si>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</si>
  <si>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</si>
  <si>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</si>
  <si>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</si>
  <si>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</si>
  <si>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</si>
  <si>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</si>
  <si>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</si>
  <si>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</si>
  <si>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</si>
  <si>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</si>
  <si>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</si>
  <si>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</si>
  <si>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</si>
  <si>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</si>
  <si>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</si>
  <si>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</si>
  <si>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</si>
  <si>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</si>
  <si>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</si>
  <si>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</si>
  <si>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</si>
  <si>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</si>
  <si>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</si>
  <si>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</si>
  <si>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</si>
  <si>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</si>
  <si>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</si>
  <si>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</si>
  <si>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</si>
  <si>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</si>
  <si>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</si>
  <si>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</si>
  <si>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</si>
  <si>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</si>
  <si>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</si>
  <si>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</si>
  <si>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</si>
  <si>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</si>
  <si>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</si>
  <si>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</si>
  <si>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</si>
  <si>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</si>
  <si>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</si>
  <si>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</si>
  <si>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</si>
  <si>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</si>
  <si>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</si>
  <si>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</si>
  <si>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</si>
  <si>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</si>
  <si>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</si>
  <si>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</si>
  <si>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</si>
  <si>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</si>
  <si>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</si>
  <si>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</si>
  <si>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</si>
  <si>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</si>
  <si>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</si>
  <si>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</si>
  <si>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</si>
  <si>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</si>
  <si>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</si>
  <si>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</si>
  <si>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</si>
  <si>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</si>
  <si>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</si>
  <si>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</si>
  <si>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</si>
  <si>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</si>
  <si>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</si>
  <si>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</si>
  <si>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</si>
  <si>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</si>
  <si>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</si>
  <si>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</si>
  <si>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</si>
  <si>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</si>
  <si>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</si>
  <si>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</si>
  <si>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</si>
  <si>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</si>
  <si>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</si>
  <si>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</si>
  <si>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</si>
  <si>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</si>
  <si>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</si>
  <si>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</si>
  <si>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</si>
  <si>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</si>
  <si>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</si>
  <si>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</si>
  <si>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</si>
  <si>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</si>
  <si>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</si>
  <si>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</si>
  <si>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</si>
  <si>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</si>
  <si>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</si>
  <si>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</si>
  <si>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</si>
  <si>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</si>
  <si>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</si>
  <si>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</si>
  <si>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</si>
  <si>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</si>
  <si>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</si>
  <si>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</si>
  <si>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</si>
  <si>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</si>
  <si>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</si>
  <si>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</si>
  <si>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</si>
  <si>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</si>
  <si>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</si>
  <si>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</si>
  <si>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</si>
  <si>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</si>
  <si>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</si>
  <si>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</si>
  <si>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</si>
  <si>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</si>
  <si>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</si>
  <si>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</si>
  <si>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</si>
  <si>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</si>
  <si>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</si>
  <si>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</si>
  <si>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</si>
  <si>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</si>
  <si>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</si>
  <si>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</si>
  <si>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</si>
  <si>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</si>
  <si>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</si>
  <si>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</si>
  <si>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</si>
  <si>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</si>
  <si>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</si>
  <si>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</si>
  <si>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</si>
  <si>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</si>
  <si>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</si>
  <si>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</si>
  <si>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</si>
  <si>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</si>
  <si>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</si>
  <si>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</si>
  <si>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</si>
  <si>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</si>
  <si>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</si>
  <si>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</si>
  <si>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</si>
  <si>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</si>
  <si>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</si>
  <si>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</si>
  <si>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</si>
  <si>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</si>
  <si>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</si>
  <si>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</si>
  <si>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</si>
  <si>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</si>
  <si>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</si>
  <si>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</si>
  <si>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</si>
  <si>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</si>
  <si>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</si>
  <si>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</si>
  <si>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</si>
  <si>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</si>
  <si>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</si>
  <si>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</si>
  <si>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</si>
  <si>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</si>
  <si>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</si>
  <si>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</si>
  <si>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</si>
  <si>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</si>
  <si>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</si>
  <si>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</si>
  <si>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</si>
  <si>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</si>
  <si>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</si>
  <si>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</si>
  <si>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</si>
  <si>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</si>
  <si>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</si>
  <si>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</si>
  <si>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</si>
  <si>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</si>
  <si>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</si>
  <si>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</si>
  <si>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</si>
  <si>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</si>
  <si>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</si>
  <si>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</si>
  <si>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</si>
  <si>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</si>
  <si>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</si>
  <si>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</si>
  <si>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</si>
  <si>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</si>
  <si>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</si>
  <si>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</si>
  <si>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</si>
  <si>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</si>
  <si>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</si>
  <si>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</si>
  <si>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</si>
  <si>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</si>
  <si>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</si>
  <si>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</si>
  <si>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</si>
  <si>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</si>
  <si>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</si>
  <si>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</si>
  <si>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</si>
  <si>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</si>
  <si>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</si>
  <si>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</si>
  <si>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</si>
  <si>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</si>
  <si>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</si>
  <si>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</si>
  <si>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</si>
  <si>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</si>
  <si>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</si>
  <si>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</si>
  <si>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</si>
  <si>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</si>
  <si>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</si>
  <si>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</si>
  <si>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</si>
  <si>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</si>
  <si>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</si>
  <si>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</si>
  <si>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</si>
  <si>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</si>
  <si>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</si>
  <si>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</si>
  <si>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</si>
  <si>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</si>
  <si>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</si>
  <si>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</si>
  <si>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</si>
  <si>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</si>
  <si>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</si>
  <si>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</si>
  <si>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</si>
  <si>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</si>
  <si>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</si>
  <si>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</si>
  <si>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</si>
  <si>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</si>
  <si>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</si>
  <si>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</si>
  <si>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</si>
  <si>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</si>
  <si>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</si>
  <si>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</si>
  <si>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</si>
  <si>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</si>
  <si>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</si>
  <si>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</si>
  <si>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</si>
  <si>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</si>
  <si>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</si>
  <si>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</si>
  <si>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</si>
  <si>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</si>
  <si>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</si>
  <si>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</si>
  <si>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</si>
  <si>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</si>
  <si>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</si>
  <si>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</si>
  <si>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</si>
  <si>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</si>
  <si>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</si>
  <si>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</si>
  <si>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</si>
  <si>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</si>
  <si>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</si>
  <si>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</si>
  <si>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</si>
  <si>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</si>
  <si>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</si>
  <si>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</si>
  <si>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</si>
  <si>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</si>
  <si>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</si>
  <si>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</si>
  <si>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</si>
  <si>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</si>
  <si>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</si>
  <si>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</si>
  <si>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</si>
  <si>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</si>
  <si>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</si>
  <si>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</si>
  <si>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</si>
  <si>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</si>
  <si>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</si>
  <si>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</si>
  <si>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</si>
  <si>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</si>
  <si>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</si>
  <si>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</si>
  <si>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</si>
  <si>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</si>
  <si>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</si>
  <si>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</si>
  <si>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</si>
  <si>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</si>
  <si>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</si>
  <si>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</si>
  <si>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</si>
  <si>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</si>
  <si>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</si>
  <si>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</si>
  <si>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</si>
  <si>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</si>
  <si>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</si>
  <si>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</si>
  <si>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</si>
  <si>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</si>
  <si>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</si>
  <si>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</si>
  <si>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</si>
  <si>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</si>
  <si>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</si>
  <si>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</si>
  <si>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</si>
  <si>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</si>
  <si>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</si>
  <si>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</si>
  <si>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</si>
  <si>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</si>
  <si>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</si>
  <si>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</si>
  <si>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</si>
  <si>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</si>
  <si>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</si>
  <si>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</si>
  <si>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</si>
  <si>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</si>
  <si>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</si>
  <si>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</si>
  <si>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</si>
  <si>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</si>
  <si>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</si>
  <si>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</si>
  <si>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</si>
  <si>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</si>
  <si>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</si>
  <si>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</si>
  <si>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</si>
  <si>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</si>
  <si>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</si>
  <si>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</si>
  <si>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</si>
  <si>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</si>
  <si>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</si>
  <si>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</si>
  <si>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</si>
  <si>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</si>
  <si>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</si>
  <si>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</si>
  <si>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</si>
  <si>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</si>
  <si>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</si>
  <si>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</si>
  <si>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</si>
  <si>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</si>
  <si>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</si>
  <si>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</si>
  <si>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</si>
  <si>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</si>
  <si>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</si>
  <si>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</si>
  <si>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</si>
  <si>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</si>
  <si>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</si>
  <si>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</si>
  <si>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</si>
  <si>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</si>
  <si>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</si>
  <si>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</si>
  <si>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</si>
  <si>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</si>
  <si>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</si>
  <si>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</si>
  <si>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</si>
  <si>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</si>
  <si>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</si>
  <si>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</si>
  <si>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</si>
  <si>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</si>
  <si>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</si>
  <si>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</si>
  <si>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</si>
  <si>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</si>
  <si>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</si>
  <si>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</si>
  <si>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</si>
  <si>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</si>
  <si>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</si>
  <si>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</si>
  <si>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</si>
  <si>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</si>
  <si>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</si>
  <si>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</si>
  <si>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</si>
  <si>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</si>
  <si>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</si>
  <si>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</si>
  <si>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</si>
  <si>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</si>
  <si>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</si>
  <si>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</si>
  <si>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</si>
  <si>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</si>
  <si>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</si>
  <si>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</si>
  <si>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</si>
  <si>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</si>
  <si>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</si>
  <si>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</si>
  <si>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</si>
  <si>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</si>
  <si>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</si>
  <si>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</si>
  <si>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</si>
  <si>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</si>
  <si>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</si>
  <si>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</si>
  <si>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</si>
  <si>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</si>
  <si>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</si>
  <si>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</si>
  <si>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</si>
  <si>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</si>
  <si>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</si>
  <si>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</si>
  <si>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</si>
  <si>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</si>
  <si>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</si>
  <si>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</si>
  <si>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</si>
  <si>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</si>
  <si>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</si>
  <si>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</si>
  <si>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</si>
  <si>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</si>
  <si>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</si>
  <si>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</si>
  <si>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</si>
  <si>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</si>
  <si>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</si>
  <si>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</si>
  <si>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</si>
  <si>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</si>
  <si>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</si>
  <si>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</si>
  <si>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</si>
  <si>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</si>
  <si>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</si>
  <si>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</si>
  <si>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</si>
  <si>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</si>
  <si>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</si>
  <si>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</si>
  <si>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</si>
  <si>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</si>
  <si>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</si>
  <si>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</si>
  <si>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</si>
  <si>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</si>
  <si>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</si>
  <si>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</si>
  <si>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</si>
  <si>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</si>
  <si>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</si>
  <si>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</si>
  <si>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</si>
  <si>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</si>
  <si>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</si>
  <si>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</si>
  <si>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</si>
  <si>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</si>
  <si>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</si>
  <si>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</si>
  <si>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</si>
  <si>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</si>
  <si>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</si>
  <si>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</si>
  <si>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</si>
  <si>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</si>
  <si>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</si>
  <si>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</si>
  <si>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</si>
  <si>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</si>
  <si>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</si>
  <si>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</si>
  <si>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</si>
  <si>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</si>
  <si>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</si>
  <si>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</si>
  <si>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</si>
  <si>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</si>
  <si>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</si>
  <si>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</si>
  <si>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</si>
  <si>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</si>
  <si>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</si>
  <si>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</si>
  <si>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</si>
  <si>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</si>
  <si>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</si>
  <si>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</si>
  <si>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</si>
  <si>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</si>
  <si>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</si>
  <si>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</si>
  <si>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</si>
  <si>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</si>
  <si>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</si>
  <si>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</si>
  <si>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</si>
  <si>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</si>
  <si>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</si>
  <si>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</si>
  <si>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</si>
  <si>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</si>
  <si>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</si>
  <si>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</si>
  <si>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</si>
  <si>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</si>
  <si>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</si>
  <si>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</si>
  <si>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</si>
  <si>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</si>
  <si>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</si>
  <si>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</si>
  <si>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</si>
  <si>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</si>
  <si>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</si>
  <si>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</si>
  <si>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</si>
  <si>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</si>
  <si>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</si>
  <si>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</si>
  <si>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</si>
  <si>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</si>
  <si>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</si>
  <si>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</si>
  <si>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</si>
  <si>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</si>
  <si>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</si>
  <si>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</si>
  <si>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</si>
  <si>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</si>
  <si>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</si>
  <si>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</si>
  <si>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</si>
  <si>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</si>
  <si>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</si>
  <si>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</si>
  <si>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</si>
  <si>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</si>
  <si>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</si>
  <si>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</si>
  <si>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</si>
  <si>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</si>
  <si>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</si>
  <si>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</si>
  <si>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</si>
  <si>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</si>
  <si>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</si>
  <si>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</si>
  <si>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</si>
  <si>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</si>
  <si>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</si>
  <si>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</si>
  <si>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</si>
  <si>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</si>
  <si>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</si>
  <si>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</si>
  <si>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</si>
  <si>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</si>
  <si>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</si>
  <si>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</si>
  <si>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</si>
  <si>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</si>
  <si>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</si>
  <si>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</si>
  <si>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</si>
  <si>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</si>
  <si>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</si>
  <si>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</si>
  <si>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</si>
  <si>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</si>
  <si>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</si>
  <si>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</si>
  <si>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</si>
  <si>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</si>
  <si>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</si>
  <si>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</si>
  <si>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</si>
  <si>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</si>
  <si>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</si>
  <si>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</si>
  <si>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</si>
  <si>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</si>
  <si>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</si>
  <si>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</si>
  <si>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</si>
  <si>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</si>
  <si>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</si>
  <si>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</si>
  <si>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</si>
  <si>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</si>
  <si>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</si>
  <si>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</si>
  <si>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</si>
  <si>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</si>
  <si>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</si>
  <si>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</si>
  <si>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</si>
  <si>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</si>
  <si>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</si>
  <si>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</si>
  <si>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</si>
  <si>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</si>
  <si>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</si>
  <si>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</si>
  <si>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</si>
  <si>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</si>
  <si>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</si>
  <si>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</si>
  <si>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</si>
  <si>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</si>
  <si>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</si>
  <si>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</si>
  <si>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</si>
  <si>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</si>
  <si>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</si>
  <si>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</si>
  <si>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</si>
  <si>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</si>
  <si>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</si>
  <si>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</si>
  <si>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</si>
  <si>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</si>
  <si>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</si>
  <si>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</si>
  <si>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</si>
  <si>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</si>
  <si>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</si>
  <si>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</si>
  <si>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</si>
  <si>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</si>
  <si>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</si>
  <si>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</si>
  <si>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</si>
  <si>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</si>
  <si>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</si>
  <si>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</si>
  <si>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</si>
  <si>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</si>
  <si>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</si>
  <si>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</si>
  <si>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</si>
  <si>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</si>
  <si>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</si>
  <si>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</si>
  <si>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</si>
  <si>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</si>
  <si>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</si>
  <si>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</si>
  <si>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</si>
  <si>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</si>
  <si>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</si>
  <si>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</si>
  <si>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</si>
  <si>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</si>
  <si>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</si>
  <si>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</si>
  <si>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</si>
  <si>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</si>
  <si>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</si>
  <si>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</si>
  <si>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</si>
  <si>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</si>
  <si>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</si>
  <si>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</si>
  <si>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</si>
  <si>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</si>
  <si>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</si>
  <si>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</si>
  <si>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</si>
  <si>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</si>
  <si>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</si>
  <si>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</si>
  <si>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</si>
  <si>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</si>
  <si>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</si>
  <si>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</si>
  <si>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</si>
  <si>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</si>
  <si>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</si>
  <si>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</si>
  <si>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</si>
  <si>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</si>
  <si>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</si>
  <si>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</si>
  <si>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</si>
  <si>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</si>
  <si>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</si>
  <si>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</si>
  <si>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</si>
  <si>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</si>
  <si>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</si>
  <si>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</si>
  <si>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</si>
  <si>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</si>
  <si>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</si>
  <si>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</si>
  <si>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</si>
  <si>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</si>
  <si>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</si>
  <si>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</si>
  <si>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</si>
  <si>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</si>
  <si>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</si>
  <si>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</si>
  <si>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</si>
  <si>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</si>
  <si>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</si>
  <si>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</si>
  <si>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</si>
  <si>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</si>
  <si>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</si>
  <si>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</si>
  <si>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</si>
  <si>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</si>
  <si>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</si>
  <si>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</si>
  <si>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</si>
  <si>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</si>
  <si>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</si>
  <si>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</si>
  <si>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</si>
  <si>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</si>
  <si>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</si>
  <si>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</si>
  <si>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</si>
  <si>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</si>
  <si>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</si>
  <si>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</si>
  <si>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</si>
  <si>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</si>
  <si>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</si>
  <si>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</si>
  <si>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</si>
  <si>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</si>
  <si>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</si>
  <si>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</si>
  <si>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</si>
  <si>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</si>
  <si>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</si>
  <si>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</si>
  <si>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</si>
  <si>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</si>
  <si>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</si>
  <si>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</si>
  <si>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</si>
  <si>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</si>
  <si>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</si>
  <si>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</si>
  <si>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</si>
  <si>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</si>
  <si>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</si>
  <si>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</si>
  <si>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</si>
  <si>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</si>
  <si>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</si>
  <si>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</si>
  <si>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</si>
  <si>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</si>
  <si>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</si>
  <si>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</si>
  <si>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</si>
  <si>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</si>
  <si>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</si>
  <si>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</si>
  <si>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</si>
  <si>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</si>
  <si>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</si>
  <si>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</si>
  <si>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</si>
  <si>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</si>
  <si>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</si>
  <si>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</si>
  <si>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</si>
  <si>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</si>
  <si>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</si>
  <si>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</si>
  <si>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</si>
  <si>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</si>
  <si>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</si>
  <si>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</si>
  <si>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</si>
  <si>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</si>
  <si>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</si>
  <si>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</si>
  <si>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</si>
  <si>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</si>
  <si>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</si>
  <si>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</si>
  <si>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</si>
  <si>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</si>
  <si>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</si>
  <si>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</si>
  <si>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</si>
  <si>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</si>
  <si>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</si>
  <si>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</si>
  <si>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</si>
  <si>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</si>
  <si>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</si>
  <si>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</si>
  <si>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</si>
  <si>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</si>
  <si>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</si>
  <si>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</si>
  <si>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</si>
  <si>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</si>
  <si>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</si>
  <si>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</si>
  <si>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</si>
  <si>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</si>
  <si>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</si>
  <si>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</si>
  <si>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</si>
  <si>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</si>
  <si>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</si>
  <si>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</si>
  <si>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</si>
  <si>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</si>
  <si>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</si>
  <si>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</si>
  <si>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</si>
  <si>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</si>
  <si>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</si>
  <si>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</si>
  <si>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</si>
  <si>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</si>
  <si>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</si>
  <si>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</si>
  <si>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</si>
  <si>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</si>
  <si>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</si>
  <si>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</si>
  <si>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</si>
  <si>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</si>
  <si>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</si>
  <si>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</si>
  <si>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</si>
  <si>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</si>
  <si>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</si>
  <si>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</si>
  <si>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</si>
  <si>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</si>
  <si>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</si>
  <si>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</si>
  <si>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</si>
  <si>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</si>
  <si>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</si>
  <si>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</si>
  <si>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</si>
  <si>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</si>
  <si>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</si>
  <si>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</si>
  <si>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</si>
  <si>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</si>
  <si>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</si>
  <si>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</si>
  <si>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</si>
  <si>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</si>
  <si>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</si>
  <si>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</si>
  <si>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</si>
  <si>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</si>
  <si>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</si>
  <si>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</si>
  <si>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</si>
  <si>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</si>
  <si>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</si>
  <si>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</si>
  <si>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</si>
  <si>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</si>
  <si>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</si>
  <si>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</si>
  <si>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</si>
  <si>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</si>
  <si>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</si>
  <si>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</si>
  <si>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</si>
  <si>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</si>
  <si>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</si>
  <si>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</si>
  <si>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</si>
  <si>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</si>
  <si>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</si>
  <si>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</si>
  <si>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</si>
  <si>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</si>
  <si>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</si>
  <si>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</si>
  <si>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</si>
  <si>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</si>
  <si>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</si>
  <si>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</si>
  <si>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</si>
  <si>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</si>
  <si>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</si>
  <si>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</si>
  <si>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</si>
  <si>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</si>
  <si>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</si>
  <si>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</si>
  <si>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</si>
  <si>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</si>
  <si>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</si>
  <si>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</si>
  <si>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</si>
  <si>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</si>
  <si>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</si>
  <si>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</si>
  <si>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</si>
  <si>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</si>
  <si>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</si>
  <si>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</si>
  <si>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</si>
  <si>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</si>
  <si>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</si>
  <si>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</si>
  <si>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</si>
  <si>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</si>
  <si>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</si>
  <si>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</si>
  <si>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</si>
  <si>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</si>
  <si>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</si>
  <si>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</si>
  <si>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</si>
  <si>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</si>
  <si>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</si>
  <si>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</si>
  <si>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</si>
  <si>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</si>
  <si>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</si>
  <si>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</si>
  <si>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</si>
  <si>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</si>
  <si>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</si>
  <si>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</si>
  <si>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</si>
  <si>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</si>
  <si>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</si>
  <si>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</si>
  <si>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</si>
  <si>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</si>
  <si>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</si>
  <si>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</si>
  <si>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</si>
  <si>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</si>
  <si>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</si>
  <si>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</si>
  <si>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</si>
  <si>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</si>
  <si>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</si>
  <si>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</si>
  <si>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</si>
  <si>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</si>
  <si>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</si>
  <si>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</si>
  <si>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</si>
  <si>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</si>
  <si>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</si>
  <si>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</si>
  <si>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</si>
  <si>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</si>
  <si>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</si>
  <si>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</si>
  <si>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</si>
  <si>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</si>
  <si>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</si>
  <si>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</si>
  <si>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</si>
  <si>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</si>
  <si>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</si>
  <si>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</si>
  <si>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</si>
  <si>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</si>
  <si>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</si>
  <si>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</si>
  <si>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</si>
  <si>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</si>
  <si>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</si>
  <si>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</si>
  <si>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</si>
  <si>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</si>
  <si>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</si>
  <si>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</si>
  <si>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</si>
  <si>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</si>
  <si>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</si>
  <si>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</si>
  <si>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</si>
  <si>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</si>
  <si>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</si>
  <si>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</si>
  <si>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</si>
  <si>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</si>
  <si>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</si>
  <si>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</si>
  <si>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</si>
  <si>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</si>
  <si>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</si>
  <si>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</si>
  <si>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</si>
  <si>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</si>
  <si>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</si>
  <si>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</si>
  <si>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</si>
  <si>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</si>
  <si>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</si>
  <si>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</si>
  <si>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</si>
  <si>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</si>
  <si>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</si>
  <si>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</si>
  <si>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</si>
  <si>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</si>
  <si>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</si>
  <si>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</si>
  <si>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</si>
  <si>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</si>
  <si>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</si>
  <si>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</si>
  <si>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</si>
  <si>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</si>
  <si>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</si>
  <si>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</si>
  <si>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</si>
  <si>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</si>
  <si>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</si>
  <si>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</si>
  <si>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</si>
  <si>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</si>
  <si>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</si>
  <si>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</si>
  <si>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</si>
  <si>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</si>
  <si>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</si>
  <si>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</si>
  <si>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</si>
  <si>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</si>
  <si>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</si>
  <si>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</si>
  <si>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</si>
  <si>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</si>
  <si>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</si>
  <si>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</si>
  <si>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</si>
  <si>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</si>
  <si>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</si>
  <si>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</si>
  <si>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</si>
  <si>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</si>
  <si>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</si>
  <si>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</si>
  <si>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</si>
  <si>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</si>
  <si>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</si>
  <si>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</si>
  <si>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</si>
  <si>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</si>
  <si>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</si>
  <si>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</si>
  <si>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</si>
  <si>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</si>
  <si>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</si>
  <si>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</si>
  <si>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</si>
  <si>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</si>
  <si>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</si>
  <si>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</si>
  <si>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</si>
  <si>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</si>
  <si>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</si>
  <si>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</si>
  <si>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</si>
  <si>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</si>
  <si>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</si>
  <si>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</si>
  <si>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</si>
  <si>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</si>
  <si>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</si>
  <si>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</si>
  <si>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</si>
  <si>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</si>
  <si>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</si>
  <si>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</si>
  <si>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</si>
  <si>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</si>
  <si>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</si>
  <si>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</si>
  <si>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</si>
  <si>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</si>
  <si>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</si>
  <si>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</si>
  <si>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</si>
  <si>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</si>
  <si>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</si>
  <si>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</si>
  <si>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</si>
  <si>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</si>
  <si>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</si>
  <si>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</si>
  <si>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</si>
  <si>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</si>
  <si>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</si>
  <si>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</si>
  <si>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</si>
  <si>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</si>
  <si>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</si>
  <si>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</si>
  <si>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</si>
  <si>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</si>
  <si>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</si>
  <si>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</si>
  <si>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</si>
  <si>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</si>
  <si>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</si>
  <si>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</si>
  <si>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</si>
  <si>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</si>
  <si>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</si>
  <si>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</si>
  <si>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</si>
  <si>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</si>
  <si>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</si>
  <si>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</si>
  <si>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</si>
  <si>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</si>
  <si>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</si>
  <si>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</si>
  <si>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</si>
  <si>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</si>
  <si>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</si>
  <si>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</si>
  <si>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</si>
  <si>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</si>
  <si>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</si>
  <si>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</si>
  <si>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</si>
  <si>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</si>
  <si>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</si>
  <si>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</si>
  <si>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</si>
  <si>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</si>
  <si>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</si>
  <si>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</si>
  <si>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</si>
  <si>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</si>
  <si>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</si>
  <si>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</si>
  <si>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</si>
  <si>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</si>
  <si>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</si>
  <si>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</si>
  <si>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</si>
  <si>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</si>
  <si>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</si>
  <si>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</si>
  <si>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</si>
  <si>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</si>
  <si>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</si>
  <si>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</si>
  <si>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</si>
  <si>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</si>
  <si>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</si>
  <si>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</si>
  <si>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</si>
  <si>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</si>
  <si>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</si>
  <si>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</si>
  <si>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</si>
  <si>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</si>
  <si>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</si>
  <si>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</si>
  <si>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</si>
  <si>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</si>
  <si>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</si>
  <si>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</si>
  <si>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</si>
  <si>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</si>
  <si>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</si>
  <si>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</si>
  <si>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</si>
  <si>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</si>
  <si>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</si>
  <si>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</si>
  <si>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</si>
  <si>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</si>
  <si>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</si>
  <si>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</si>
  <si>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</si>
  <si>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</si>
  <si>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</si>
  <si>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</si>
  <si>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</si>
  <si>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</si>
  <si>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</si>
  <si>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</si>
  <si>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</si>
  <si>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</si>
  <si>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</si>
  <si>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</si>
  <si>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</si>
  <si>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</si>
  <si>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</si>
  <si>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</si>
  <si>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</si>
  <si>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</si>
  <si>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</si>
  <si>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</si>
  <si>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</si>
  <si>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</si>
  <si>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</si>
  <si>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</si>
  <si>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</si>
  <si>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</si>
  <si>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</si>
  <si>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</si>
  <si>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</si>
  <si>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</si>
  <si>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</si>
  <si>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</si>
  <si>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</si>
  <si>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</si>
  <si>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</si>
  <si>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</si>
  <si>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</si>
  <si>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</si>
  <si>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</si>
  <si>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</si>
  <si>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</si>
  <si>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</si>
  <si>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</si>
  <si>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</si>
  <si>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</si>
  <si>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</si>
  <si>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</si>
  <si>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</si>
  <si>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</si>
  <si>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</si>
  <si>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</si>
  <si>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</si>
  <si>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</si>
  <si>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</si>
  <si>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</si>
  <si>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</si>
  <si>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</si>
  <si>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</si>
  <si>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</si>
  <si>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</si>
  <si>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</si>
  <si>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</si>
  <si>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</si>
  <si>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</si>
  <si>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</si>
  <si>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</si>
  <si>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</si>
  <si>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</si>
  <si>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</si>
  <si>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</si>
  <si>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</si>
  <si>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</si>
  <si>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</si>
  <si>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</si>
  <si>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</si>
  <si>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</si>
  <si>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</si>
  <si>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</si>
  <si>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</si>
  <si>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</si>
  <si>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</si>
  <si>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</si>
  <si>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</si>
  <si>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</si>
  <si>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</si>
  <si>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</si>
  <si>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</si>
  <si>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</si>
  <si>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</si>
  <si>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</si>
  <si>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</si>
  <si>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</si>
  <si>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</si>
  <si>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</si>
  <si>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</si>
  <si>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</si>
  <si>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</si>
  <si>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</si>
  <si>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</si>
  <si>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</si>
  <si>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</si>
  <si>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</si>
  <si>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</si>
  <si>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</si>
  <si>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</si>
  <si>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</si>
  <si>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</si>
  <si>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</si>
  <si>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</si>
  <si>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</si>
  <si>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</si>
  <si>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</si>
  <si>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</si>
  <si>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</si>
  <si>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</si>
  <si>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</si>
  <si>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</si>
  <si>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</si>
  <si>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</si>
  <si>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</si>
  <si>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</si>
  <si>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</si>
  <si>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</si>
  <si>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</si>
  <si>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</si>
  <si>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</si>
  <si>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</si>
  <si>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</si>
  <si>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</si>
  <si>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</si>
  <si>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</si>
  <si>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</si>
  <si>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</si>
  <si>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</si>
  <si>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</si>
  <si>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</si>
  <si>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</si>
  <si>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</si>
  <si>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</si>
  <si>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</si>
  <si>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</si>
  <si>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</si>
  <si>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</si>
  <si>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</si>
  <si>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</si>
  <si>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</si>
  <si>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</si>
  <si>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</si>
  <si>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</si>
  <si>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</si>
  <si>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</si>
  <si>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</si>
  <si>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</si>
  <si>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</si>
  <si>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</si>
  <si>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</si>
  <si>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</si>
  <si>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</si>
  <si>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</si>
  <si>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</si>
  <si>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</si>
  <si>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</si>
  <si>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</si>
  <si>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</si>
  <si>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</si>
  <si>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</si>
  <si>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</si>
  <si>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</si>
  <si>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</si>
  <si>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</si>
  <si>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</si>
  <si>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</si>
  <si>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</si>
  <si>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</si>
  <si>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</si>
  <si>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</si>
  <si>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</si>
  <si>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</si>
  <si>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</si>
  <si>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</si>
  <si>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</si>
  <si>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</si>
  <si>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</si>
  <si>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</si>
  <si>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</si>
  <si>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</si>
  <si>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</si>
  <si>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</si>
  <si>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</si>
  <si>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</si>
  <si>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</si>
  <si>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</si>
  <si>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</si>
  <si>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</si>
  <si>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</si>
  <si>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</si>
  <si>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</si>
  <si>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</si>
  <si>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</si>
  <si>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</si>
  <si>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</si>
  <si>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</si>
  <si>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</si>
  <si>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</si>
  <si>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</si>
  <si>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</si>
  <si>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</si>
  <si>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</si>
  <si>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</si>
  <si>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</si>
  <si>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</si>
  <si>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</si>
  <si>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</si>
  <si>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</si>
  <si>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</si>
  <si>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</si>
  <si>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</si>
  <si>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</si>
  <si>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</si>
  <si>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</si>
  <si>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</si>
  <si>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</si>
  <si>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</si>
  <si>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</si>
  <si>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</si>
  <si>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</si>
  <si>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</si>
  <si>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</si>
  <si>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</si>
  <si>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</si>
  <si>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</si>
  <si>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</si>
  <si>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</si>
  <si>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</si>
  <si>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</si>
  <si>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</si>
  <si>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</si>
  <si>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</si>
  <si>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</si>
  <si>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</si>
  <si>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</si>
  <si>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</si>
  <si>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</si>
  <si>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</si>
  <si>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</si>
  <si>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</si>
  <si>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</si>
  <si>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</si>
  <si>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</si>
  <si>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</si>
  <si>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</si>
  <si>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</si>
  <si>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</si>
  <si>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</si>
  <si>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</si>
  <si>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</si>
  <si>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</si>
  <si>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</si>
  <si>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</si>
  <si>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</si>
  <si>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</si>
  <si>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</si>
  <si>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</si>
  <si>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</si>
  <si>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</si>
  <si>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</si>
  <si>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</si>
  <si>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</si>
  <si>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</si>
  <si>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</si>
  <si>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</si>
  <si>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</si>
  <si>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</si>
  <si>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</si>
  <si>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</si>
  <si>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</si>
  <si>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</si>
  <si>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</si>
  <si>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</si>
  <si>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</si>
  <si>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</si>
  <si>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</si>
  <si>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</si>
  <si>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</si>
  <si>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</si>
  <si>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</si>
  <si>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</si>
  <si>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</si>
  <si>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</si>
  <si>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</si>
  <si>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</si>
  <si>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</si>
  <si>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</si>
  <si>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</si>
  <si>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</si>
  <si>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</si>
  <si>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</si>
  <si>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</si>
  <si>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</si>
  <si>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</si>
  <si>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</si>
  <si>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</si>
  <si>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</si>
  <si>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</si>
  <si>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</si>
  <si>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</si>
  <si>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</si>
  <si>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</si>
  <si>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</si>
  <si>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</si>
  <si>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</si>
  <si>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</si>
  <si>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</si>
  <si>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</si>
  <si>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</si>
  <si>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</si>
  <si>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</si>
  <si>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</si>
  <si>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</si>
  <si>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</si>
  <si>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</si>
  <si>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</si>
  <si>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</si>
  <si>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</si>
  <si>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</si>
  <si>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</si>
  <si>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</si>
  <si>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</si>
  <si>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</si>
  <si>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</si>
  <si>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</si>
  <si>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</si>
  <si>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</si>
  <si>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</si>
  <si>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</si>
  <si>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</si>
  <si>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</si>
  <si>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</si>
  <si>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</si>
  <si>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</si>
  <si>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</si>
  <si>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</si>
  <si>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</si>
  <si>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</si>
  <si>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</si>
  <si>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</si>
  <si>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</si>
  <si>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</si>
  <si>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</si>
  <si>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</si>
  <si>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</si>
  <si>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</si>
  <si>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</si>
  <si>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</si>
  <si>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</si>
  <si>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</si>
  <si>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</si>
  <si>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</si>
  <si>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</si>
  <si>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</si>
  <si>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</si>
  <si>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</si>
  <si>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</si>
  <si>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</si>
  <si>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</si>
  <si>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</si>
  <si>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</si>
  <si>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</si>
  <si>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</si>
  <si>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</si>
  <si>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</si>
  <si>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</si>
  <si>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</si>
  <si>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</si>
  <si>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</si>
  <si>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</si>
  <si>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</si>
  <si>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</si>
  <si>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</si>
  <si>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</si>
  <si>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</si>
  <si>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</si>
  <si>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</si>
  <si>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</si>
  <si>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</si>
  <si>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</si>
  <si>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</si>
  <si>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</si>
  <si>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</si>
  <si>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</si>
  <si>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</si>
  <si>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</si>
  <si>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</si>
  <si>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</si>
  <si>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</si>
  <si>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</si>
  <si>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</si>
  <si>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</si>
  <si>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</si>
  <si>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</si>
  <si>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</si>
  <si>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</si>
  <si>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</si>
  <si>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</si>
  <si>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</si>
  <si>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</si>
  <si>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</si>
  <si>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</si>
  <si>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</si>
  <si>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</si>
  <si>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</si>
  <si>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</si>
  <si>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</si>
  <si>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</si>
  <si>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</si>
  <si>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</si>
  <si>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</si>
  <si>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</si>
  <si>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</si>
  <si>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</si>
  <si>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</si>
  <si>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</si>
  <si>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</si>
  <si>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</si>
  <si>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</si>
  <si>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</si>
  <si>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</si>
  <si>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</si>
  <si>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</si>
  <si>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</si>
  <si>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</si>
  <si>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</si>
  <si>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</si>
  <si>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</si>
  <si>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</si>
  <si>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</si>
  <si>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</si>
  <si>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</si>
  <si>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</si>
  <si>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</si>
  <si>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</si>
  <si>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</si>
  <si>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</si>
  <si>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</si>
  <si>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</si>
  <si>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</si>
  <si>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</si>
  <si>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</si>
  <si>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</si>
  <si>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</si>
  <si>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</si>
  <si>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</si>
  <si>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</si>
  <si>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</si>
  <si>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</si>
  <si>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</si>
  <si>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</si>
  <si>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</si>
  <si>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</si>
  <si>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</si>
  <si>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</si>
  <si>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</si>
  <si>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</si>
  <si>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</si>
  <si>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</si>
  <si>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</si>
  <si>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</si>
  <si>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</si>
  <si>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</si>
  <si>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</si>
  <si>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</si>
  <si>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</si>
  <si>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</si>
  <si>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</si>
  <si>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</si>
  <si>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</si>
  <si>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</si>
  <si>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</si>
  <si>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</si>
  <si>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</si>
  <si>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</si>
  <si>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</si>
  <si>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</si>
  <si>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</si>
  <si>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</si>
  <si>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</si>
  <si>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</si>
  <si>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</si>
  <si>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</si>
  <si>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</si>
  <si>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</si>
  <si>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</si>
  <si>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</si>
  <si>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</si>
  <si>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</si>
  <si>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</si>
  <si>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</si>
  <si>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</si>
  <si>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</si>
  <si>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</si>
  <si>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</si>
  <si>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</si>
  <si>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</si>
  <si>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</si>
  <si>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</si>
  <si>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</si>
  <si>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</si>
  <si>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</si>
  <si>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</si>
  <si>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</si>
  <si>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</si>
  <si>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</si>
  <si>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</si>
  <si>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</si>
  <si>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</si>
  <si>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</si>
  <si>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</si>
  <si>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</si>
  <si>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</si>
  <si>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</si>
  <si>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</si>
  <si>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</si>
  <si>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</si>
  <si>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</si>
  <si>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</si>
  <si>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</si>
  <si>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</si>
  <si>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</si>
  <si>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</si>
  <si>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</si>
  <si>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</si>
  <si>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</si>
  <si>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</si>
  <si>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</si>
  <si>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</si>
  <si>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</si>
  <si>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</si>
  <si>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</si>
  <si>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</si>
  <si>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</si>
  <si>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</si>
  <si>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</si>
  <si>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</si>
  <si>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</si>
  <si>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</si>
  <si>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</si>
  <si>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</si>
  <si>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</si>
  <si>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</si>
  <si>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</si>
  <si>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</si>
  <si>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</si>
  <si>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</si>
  <si>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</si>
  <si>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</si>
  <si>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</si>
  <si>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</si>
  <si>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</si>
  <si>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</si>
  <si>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</si>
  <si>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</si>
  <si>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</si>
  <si>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</si>
  <si>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</si>
  <si>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</si>
  <si>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</si>
  <si>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</si>
  <si>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</si>
  <si>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</si>
  <si>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</si>
  <si>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</si>
  <si>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</si>
  <si>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</si>
  <si>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</si>
  <si>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</si>
  <si>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</si>
  <si>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</si>
  <si>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</si>
  <si>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</si>
  <si>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</si>
  <si>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</si>
  <si>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</si>
  <si>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</si>
  <si>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</si>
  <si>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</si>
  <si>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</si>
  <si>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</si>
  <si>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</si>
  <si>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</si>
  <si>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</si>
  <si>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</si>
  <si>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</si>
  <si>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</si>
  <si>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</si>
  <si>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</si>
  <si>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</si>
  <si>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</si>
  <si>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</si>
  <si>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</si>
  <si>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</si>
  <si>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</si>
  <si>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</si>
  <si>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</si>
  <si>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</si>
  <si>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</si>
  <si>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</si>
  <si>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</si>
  <si>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</si>
  <si>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</si>
  <si>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</si>
  <si>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</si>
  <si>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</si>
  <si>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</si>
  <si>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</si>
  <si>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</si>
  <si>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</si>
  <si>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</si>
  <si>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</si>
  <si>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</si>
  <si>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</si>
  <si>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</si>
  <si>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</si>
  <si>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</si>
  <si>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</si>
  <si>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</si>
  <si>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</si>
  <si>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</si>
  <si>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</si>
  <si>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</si>
  <si>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</si>
  <si>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</si>
  <si>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</si>
  <si>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</si>
  <si>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</si>
  <si>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</si>
  <si>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</si>
  <si>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</si>
  <si>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</si>
  <si>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</si>
  <si>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</si>
  <si>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</si>
  <si>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</si>
  <si>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</si>
  <si>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</si>
  <si>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</si>
  <si>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</si>
  <si>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</si>
  <si>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</si>
  <si>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</si>
  <si>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</si>
  <si>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</si>
  <si>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</si>
  <si>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</si>
  <si>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</si>
  <si>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</si>
  <si>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</si>
  <si>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</si>
  <si>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</si>
  <si>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</si>
  <si>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</si>
  <si>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</si>
  <si>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</si>
  <si>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</si>
  <si>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</si>
  <si>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</si>
  <si>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</si>
  <si>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</si>
  <si>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</si>
  <si>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</si>
  <si>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</si>
  <si>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</si>
  <si>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</si>
  <si>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</si>
  <si>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</si>
  <si>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</si>
  <si>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</si>
  <si>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</si>
  <si>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</si>
  <si>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</si>
  <si>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</si>
  <si>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</si>
  <si>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</si>
  <si>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</si>
  <si>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</si>
  <si>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</si>
  <si>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</si>
  <si>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</si>
  <si>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</si>
  <si>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</si>
  <si>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</si>
  <si>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</si>
  <si>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</si>
  <si>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</si>
  <si>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</si>
  <si>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</si>
  <si>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</si>
  <si>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</si>
  <si>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</si>
  <si>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</si>
  <si>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</si>
  <si>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</si>
  <si>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</si>
  <si>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</si>
  <si>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</si>
  <si>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</si>
  <si>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</si>
  <si>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</si>
  <si>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</si>
  <si>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</si>
  <si>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</si>
  <si>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</si>
  <si>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</si>
  <si>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</si>
  <si>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</si>
  <si>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</si>
  <si>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</si>
  <si>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</si>
  <si>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</si>
  <si>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</si>
  <si>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</si>
  <si>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</si>
  <si>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</si>
  <si>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</si>
  <si>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</si>
  <si>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</si>
  <si>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</si>
  <si>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</si>
  <si>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</si>
  <si>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</si>
  <si>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</si>
  <si>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</si>
  <si>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</si>
  <si>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</si>
  <si>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</si>
  <si>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</si>
  <si>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</si>
  <si>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</si>
  <si>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</si>
  <si>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</si>
  <si>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</si>
  <si>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</si>
  <si>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</si>
  <si>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</si>
  <si>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</si>
  <si>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</si>
  <si>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</si>
  <si>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</si>
  <si>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</si>
  <si>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</si>
  <si>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</si>
  <si>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</si>
  <si>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</si>
  <si>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</si>
  <si>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</si>
  <si>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</si>
  <si>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</si>
  <si>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</si>
  <si>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</si>
  <si>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</si>
  <si>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</si>
  <si>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</si>
  <si>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</si>
  <si>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</si>
  <si>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</si>
  <si>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</si>
  <si>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</si>
  <si>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</si>
  <si>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</si>
  <si>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</si>
  <si>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</si>
  <si>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</si>
  <si>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</si>
  <si>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</si>
  <si>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</si>
  <si>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</si>
  <si>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</si>
  <si>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</si>
  <si>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</si>
  <si>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</si>
  <si>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</si>
  <si>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</si>
  <si>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</si>
  <si>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</si>
  <si>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</si>
  <si>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</si>
  <si>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</si>
  <si>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</si>
  <si>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</si>
  <si>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</si>
  <si>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</si>
  <si>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</si>
  <si>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</si>
  <si>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</si>
  <si>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</si>
  <si>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</si>
  <si>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</si>
  <si>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</si>
  <si>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</si>
  <si>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</si>
  <si>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</si>
  <si>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</si>
  <si>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</si>
  <si>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</si>
  <si>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</si>
  <si>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</si>
  <si>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</si>
  <si>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</si>
  <si>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</si>
  <si>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</si>
  <si>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</si>
  <si>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</si>
  <si>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</si>
  <si>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</si>
  <si>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</si>
  <si>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</si>
  <si>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</si>
  <si>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</si>
  <si>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</si>
  <si>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</si>
  <si>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</si>
  <si>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</si>
  <si>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</si>
  <si>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</si>
  <si>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</si>
  <si>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</si>
  <si>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</si>
  <si>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</si>
  <si>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</si>
  <si>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</si>
  <si>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</si>
  <si>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</si>
  <si>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</si>
  <si>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</si>
  <si>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</si>
  <si>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</si>
  <si>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</si>
  <si>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</si>
  <si>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</si>
  <si>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</si>
  <si>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</si>
  <si>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</si>
  <si>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</si>
  <si>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</si>
  <si>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</si>
  <si>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</si>
  <si>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</si>
  <si>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</si>
  <si>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</si>
  <si>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</si>
  <si>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</si>
  <si>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</si>
  <si>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</si>
  <si>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</si>
  <si>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</si>
  <si>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</si>
  <si>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</si>
  <si>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</si>
  <si>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</si>
  <si>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</si>
  <si>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</si>
  <si>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</si>
  <si>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</si>
  <si>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</si>
  <si>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</si>
  <si>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</si>
  <si>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</si>
  <si>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</si>
  <si>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</si>
  <si>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</si>
  <si>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</si>
  <si>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</si>
  <si>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</si>
  <si>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</si>
  <si>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</si>
  <si>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</si>
  <si>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</si>
  <si>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</si>
  <si>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</si>
  <si>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</si>
  <si>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</si>
  <si>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</si>
  <si>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</si>
  <si>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</si>
  <si>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</si>
  <si>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</si>
  <si>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</si>
  <si>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</si>
  <si>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</si>
  <si>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</si>
  <si>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</si>
  <si>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</si>
  <si>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</si>
  <si>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</si>
  <si>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</si>
  <si>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</si>
  <si>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</si>
  <si>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</si>
  <si>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</si>
  <si>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</si>
  <si>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</si>
  <si>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</si>
  <si>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</si>
  <si>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</si>
  <si>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</si>
  <si>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</si>
  <si>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</si>
  <si>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</si>
  <si>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</si>
  <si>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</si>
  <si>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</si>
  <si>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</si>
  <si>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</si>
  <si>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</si>
  <si>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</si>
  <si>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</si>
  <si>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</si>
  <si>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</si>
  <si>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</si>
  <si>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</si>
  <si>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</si>
  <si>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</si>
  <si>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</si>
  <si>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</si>
  <si>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</si>
  <si>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</si>
  <si>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</si>
  <si>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</si>
  <si>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</si>
  <si>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</si>
  <si>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</si>
  <si>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</si>
  <si>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</si>
  <si>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</si>
  <si>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</si>
  <si>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</si>
  <si>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</si>
  <si>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</si>
  <si>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</si>
  <si>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</si>
  <si>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</si>
  <si>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</si>
  <si>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</si>
  <si>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</si>
  <si>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</si>
  <si>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</si>
  <si>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</si>
  <si>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</si>
  <si>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</si>
  <si>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</si>
  <si>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</si>
  <si>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</si>
  <si>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</si>
  <si>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</si>
  <si>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</si>
  <si>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</si>
  <si>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</si>
  <si>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</si>
  <si>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</si>
  <si>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</si>
  <si>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</si>
  <si>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</si>
  <si>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</si>
  <si>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</si>
  <si>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</si>
  <si>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</si>
  <si>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</si>
  <si>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</si>
  <si>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</si>
  <si>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</si>
  <si>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</si>
  <si>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</si>
  <si>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</si>
  <si>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</si>
  <si>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</si>
  <si>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</si>
  <si>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</si>
  <si>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</si>
  <si>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</si>
  <si>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</si>
  <si>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</si>
  <si>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</si>
  <si>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</si>
  <si>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</si>
  <si>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</si>
  <si>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</si>
  <si>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</si>
  <si>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</si>
  <si>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</si>
  <si>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</si>
  <si>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</si>
  <si>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</si>
  <si>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</si>
  <si>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</si>
  <si>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</si>
  <si>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</si>
  <si>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</si>
  <si>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</si>
  <si>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</si>
  <si>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</si>
  <si>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</si>
  <si>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</si>
  <si>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</si>
  <si>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</si>
  <si>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</si>
  <si>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</si>
  <si>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</si>
  <si>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</si>
  <si>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</si>
  <si>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</si>
  <si>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</si>
  <si>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</si>
  <si>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</si>
  <si>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</si>
  <si>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</si>
  <si>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</si>
  <si>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</si>
  <si>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</si>
  <si>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</si>
  <si>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</si>
  <si>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</si>
  <si>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</si>
  <si>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</si>
  <si>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</si>
  <si>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</si>
  <si>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</si>
  <si>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</si>
  <si>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</si>
  <si>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</si>
  <si>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</si>
  <si>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</si>
  <si>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</si>
  <si>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</si>
  <si>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</si>
  <si>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</si>
  <si>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</si>
  <si>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</si>
  <si>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</si>
  <si>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</si>
  <si>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</si>
  <si>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</si>
  <si>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</si>
  <si>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</si>
  <si>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</si>
  <si>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</si>
  <si>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</si>
  <si>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</si>
  <si>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</si>
  <si>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</si>
  <si>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</si>
  <si>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</si>
  <si>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</si>
  <si>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</si>
  <si>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</si>
  <si>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</si>
  <si>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</si>
  <si>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</si>
  <si>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</si>
  <si>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</si>
  <si>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</si>
  <si>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</si>
  <si>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</si>
  <si>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</si>
  <si>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</si>
  <si>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</si>
  <si>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</si>
  <si>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</si>
  <si>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</si>
  <si>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</si>
  <si>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</si>
  <si>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</si>
  <si>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</si>
  <si>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</si>
  <si>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</si>
  <si>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</si>
  <si>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</si>
  <si>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</si>
  <si>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</si>
  <si>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</si>
  <si>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</si>
  <si>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</si>
  <si>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</si>
  <si>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</si>
  <si>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</si>
  <si>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</si>
  <si>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</si>
  <si>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</si>
  <si>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</si>
  <si>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</si>
  <si>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</si>
  <si>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</si>
  <si>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</si>
  <si>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</si>
  <si>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</si>
  <si>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</si>
  <si>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</si>
  <si>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</si>
  <si>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</si>
  <si>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</si>
  <si>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</si>
  <si>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</si>
  <si>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</si>
  <si>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</si>
  <si>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</si>
  <si>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</si>
  <si>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</si>
  <si>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</si>
  <si>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</si>
  <si>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</si>
  <si>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</si>
  <si>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</si>
  <si>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</si>
  <si>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</si>
  <si>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</si>
  <si>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</si>
  <si>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</si>
  <si>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</si>
  <si>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</si>
  <si>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</si>
  <si>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</si>
  <si>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</si>
  <si>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</si>
  <si>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</si>
  <si>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</si>
  <si>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</si>
  <si>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</si>
  <si>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</si>
  <si>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</si>
  <si>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</si>
  <si>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</si>
  <si>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</si>
  <si>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</si>
  <si>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</si>
  <si>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</si>
  <si>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</si>
  <si>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140-490</t>
  </si>
  <si>
    <t>140-510</t>
  </si>
  <si>
    <t>140-60B</t>
  </si>
  <si>
    <t>140-821</t>
  </si>
  <si>
    <t>140-861</t>
  </si>
  <si>
    <t>140-900</t>
  </si>
  <si>
    <t>140-960</t>
  </si>
  <si>
    <t>140-98A</t>
  </si>
  <si>
    <t>190-140</t>
  </si>
  <si>
    <t>340-140</t>
  </si>
  <si>
    <t>360-140</t>
  </si>
  <si>
    <t>490-140</t>
  </si>
  <si>
    <t>510-140</t>
  </si>
  <si>
    <t>60B-140</t>
  </si>
  <si>
    <t>821-140</t>
  </si>
  <si>
    <t>861-140</t>
  </si>
  <si>
    <t>900-140</t>
  </si>
  <si>
    <t>960-140</t>
  </si>
  <si>
    <t>98A-140</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</si>
  <si>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</si>
  <si>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</si>
  <si>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</si>
  <si>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</si>
  <si>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</si>
  <si>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</si>
  <si>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</si>
  <si>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</si>
  <si>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</si>
  <si>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</si>
  <si>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</si>
  <si>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</si>
  <si>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</si>
  <si>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</si>
  <si>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</si>
  <si>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</si>
  <si>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</si>
  <si>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</si>
  <si>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</si>
  <si>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</si>
  <si>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</si>
  <si>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</si>
  <si>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</si>
  <si>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</si>
  <si>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</si>
  <si>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</si>
  <si>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</si>
  <si>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</si>
  <si>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</si>
  <si>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</si>
  <si>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</si>
  <si>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</si>
  <si>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</si>
  <si>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</si>
  <si>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</si>
  <si>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</si>
  <si>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</si>
  <si>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</si>
  <si>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</si>
  <si>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</si>
  <si>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</si>
  <si>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</si>
  <si>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</si>
  <si>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</si>
  <si>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</si>
  <si>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</si>
  <si>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</si>
  <si>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</si>
  <si>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</si>
  <si>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</si>
  <si>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</si>
  <si>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</si>
  <si>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</si>
  <si>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</si>
  <si>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</si>
  <si>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</si>
  <si>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</si>
  <si>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</si>
  <si>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</si>
  <si>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</si>
  <si>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</si>
  <si>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</si>
  <si>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</si>
  <si>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</si>
  <si>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</si>
  <si>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</si>
  <si>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</si>
  <si>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</si>
  <si>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</si>
  <si>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</si>
  <si>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</si>
  <si>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</si>
  <si>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</si>
  <si>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</si>
  <si>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</si>
  <si>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</si>
  <si>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</si>
  <si>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</si>
  <si>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</si>
  <si>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</si>
  <si>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</si>
  <si>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</si>
  <si>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</si>
  <si>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</si>
  <si>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</si>
  <si>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</si>
  <si>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</si>
  <si>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</si>
  <si>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</si>
  <si>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</si>
  <si>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</si>
  <si>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</si>
  <si>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</si>
  <si>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</si>
  <si>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</si>
  <si>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</si>
  <si>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</si>
  <si>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</si>
  <si>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</si>
  <si>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</si>
  <si>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</si>
  <si>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</si>
  <si>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</si>
  <si>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</si>
  <si>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</si>
  <si>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</si>
  <si>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</si>
  <si>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</si>
  <si>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</si>
  <si>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</si>
  <si>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</si>
  <si>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</si>
  <si>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</si>
  <si>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</si>
  <si>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</si>
  <si>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</si>
  <si>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</si>
  <si>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</si>
  <si>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</si>
  <si>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</si>
  <si>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</si>
  <si>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</si>
  <si>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</si>
  <si>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</si>
  <si>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</si>
  <si>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</si>
  <si>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</si>
  <si>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</si>
  <si>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</si>
  <si>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</si>
  <si>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</si>
  <si>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</si>
  <si>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</si>
  <si>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</si>
  <si>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</si>
  <si>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</si>
  <si>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</si>
  <si>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</si>
  <si>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</si>
  <si>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</si>
  <si>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</si>
  <si>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</si>
  <si>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</si>
  <si>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</si>
  <si>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</si>
  <si>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</si>
  <si>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</si>
  <si>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</si>
  <si>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</si>
  <si>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</si>
  <si>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</si>
  <si>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</si>
  <si>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</si>
  <si>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</si>
  <si>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</si>
  <si>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</si>
  <si>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</si>
  <si>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</si>
  <si>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</si>
  <si>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</si>
  <si>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</si>
  <si>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</si>
  <si>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</si>
  <si>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</si>
  <si>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</si>
  <si>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</si>
  <si>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</si>
  <si>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</si>
  <si>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</si>
  <si>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</si>
  <si>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</si>
  <si>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</si>
  <si>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</si>
  <si>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</si>
  <si>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</si>
  <si>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</si>
  <si>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</si>
  <si>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</si>
  <si>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</si>
  <si>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</si>
  <si>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</si>
  <si>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</si>
  <si>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</si>
  <si>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</si>
  <si>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</si>
  <si>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</si>
  <si>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</si>
  <si>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</si>
  <si>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</si>
  <si>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</si>
  <si>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</si>
  <si>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</si>
  <si>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</si>
  <si>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</si>
  <si>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</si>
  <si>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</si>
  <si>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</si>
  <si>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</si>
  <si>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</si>
  <si>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</si>
  <si>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</si>
  <si>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</si>
  <si>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</si>
  <si>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</si>
  <si>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</si>
  <si>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</si>
  <si>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</si>
  <si>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</si>
  <si>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</si>
  <si>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</si>
  <si>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</si>
  <si>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</si>
  <si>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</si>
  <si>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</si>
  <si>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</si>
  <si>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</si>
  <si>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</si>
  <si>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</si>
  <si>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</si>
  <si>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</si>
  <si>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</si>
  <si>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</si>
  <si>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</si>
  <si>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</si>
  <si>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</si>
  <si>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</si>
  <si>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</si>
  <si>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</si>
  <si>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</si>
  <si>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</si>
  <si>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</si>
  <si>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</si>
  <si>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</si>
  <si>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</si>
  <si>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</si>
  <si>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</si>
  <si>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</si>
  <si>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</si>
  <si>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</si>
  <si>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</si>
  <si>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</si>
  <si>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</si>
  <si>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</si>
  <si>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</si>
  <si>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</si>
  <si>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</si>
  <si>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</si>
  <si>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</si>
  <si>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</si>
  <si>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</si>
  <si>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</si>
  <si>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</si>
  <si>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</si>
  <si>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</si>
  <si>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</si>
  <si>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</si>
  <si>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</si>
  <si>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</si>
  <si>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</si>
  <si>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</si>
  <si>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</si>
  <si>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</si>
  <si>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</si>
  <si>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</si>
  <si>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</si>
  <si>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</si>
  <si>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</si>
  <si>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</si>
  <si>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</si>
  <si>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</si>
  <si>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</si>
  <si>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</si>
  <si>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</si>
  <si>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</si>
  <si>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</si>
  <si>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</si>
  <si>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</si>
  <si>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</si>
  <si>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</si>
  <si>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</si>
  <si>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</si>
  <si>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</si>
  <si>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</si>
  <si>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</si>
  <si>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</si>
  <si>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</si>
  <si>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</si>
  <si>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</si>
  <si>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</si>
  <si>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</si>
  <si>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</si>
  <si>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</si>
  <si>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</si>
  <si>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</si>
  <si>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</si>
  <si>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</si>
  <si>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</si>
  <si>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</si>
  <si>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</si>
  <si>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</si>
  <si>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</si>
  <si>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</si>
  <si>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</si>
  <si>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</si>
  <si>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</si>
  <si>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</si>
  <si>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</si>
  <si>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</si>
  <si>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</si>
  <si>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</si>
  <si>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</si>
  <si>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</si>
  <si>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</si>
  <si>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</si>
  <si>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</si>
  <si>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</si>
  <si>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</si>
  <si>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</si>
  <si>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</si>
  <si>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</si>
  <si>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</si>
  <si>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</si>
  <si>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</si>
  <si>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</si>
  <si>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</si>
  <si>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</si>
  <si>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</si>
  <si>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</si>
  <si>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</si>
  <si>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</si>
  <si>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</si>
  <si>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</si>
  <si>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</si>
  <si>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</si>
  <si>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</si>
  <si>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</si>
  <si>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</si>
  <si>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</si>
  <si>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</si>
  <si>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</si>
  <si>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</si>
  <si>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</si>
  <si>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</si>
  <si>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</si>
  <si>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</si>
  <si>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</si>
  <si>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</si>
  <si>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</si>
  <si>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</si>
  <si>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</si>
  <si>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</si>
  <si>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</si>
  <si>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</si>
  <si>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</si>
  <si>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</si>
  <si>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</si>
  <si>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</si>
  <si>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</si>
  <si>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</si>
  <si>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</si>
  <si>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</si>
  <si>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</si>
  <si>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</si>
  <si>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</si>
  <si>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</si>
  <si>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</si>
  <si>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</si>
  <si>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</si>
  <si>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</si>
  <si>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</si>
  <si>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</si>
  <si>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</si>
  <si>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</si>
  <si>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</si>
  <si>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</si>
  <si>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</si>
  <si>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</si>
  <si>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</si>
  <si>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</si>
  <si>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</si>
  <si>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</si>
  <si>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</si>
  <si>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</si>
  <si>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</si>
  <si>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</si>
  <si>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</si>
  <si>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</si>
  <si>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</si>
  <si>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</si>
  <si>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</si>
  <si>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</si>
  <si>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</si>
  <si>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</si>
  <si>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</si>
  <si>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</si>
  <si>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</si>
  <si>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</si>
  <si>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</si>
  <si>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</si>
  <si>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</si>
  <si>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</si>
  <si>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</si>
  <si>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</si>
  <si>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</si>
  <si>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</si>
  <si>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</si>
  <si>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</si>
  <si>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</si>
  <si>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</si>
  <si>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</si>
  <si>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</si>
  <si>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</si>
  <si>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</si>
  <si>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</si>
  <si>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</si>
  <si>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</si>
  <si>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</si>
  <si>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</si>
  <si>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</si>
  <si>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</si>
  <si>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</si>
  <si>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</si>
  <si>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</si>
  <si>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</si>
  <si>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</si>
  <si>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</si>
  <si>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</si>
  <si>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</si>
  <si>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</si>
  <si>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</si>
  <si>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</si>
  <si>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</si>
  <si>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</si>
  <si>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</si>
  <si>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</si>
  <si>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</si>
  <si>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</si>
  <si>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</si>
  <si>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</si>
  <si>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</si>
  <si>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</si>
  <si>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</si>
  <si>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</si>
  <si>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</si>
  <si>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</si>
  <si>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</si>
  <si>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</si>
  <si>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</si>
  <si>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</si>
  <si>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</si>
  <si>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</si>
  <si>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</si>
  <si>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</si>
  <si>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</si>
  <si>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</si>
  <si>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</si>
  <si>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</si>
  <si>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</si>
  <si>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</si>
  <si>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</si>
  <si>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</si>
  <si>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</si>
  <si>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</si>
  <si>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</si>
  <si>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</si>
  <si>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</si>
  <si>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</si>
  <si>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</si>
  <si>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</si>
  <si>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</si>
  <si>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</si>
  <si>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</si>
  <si>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</si>
  <si>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</si>
  <si>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</si>
  <si>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</si>
  <si>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</si>
  <si>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</si>
  <si>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</si>
  <si>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</si>
  <si>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</si>
  <si>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</si>
  <si>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</si>
  <si>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</si>
  <si>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</si>
  <si>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</si>
  <si>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</si>
  <si>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</si>
  <si>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</si>
  <si>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</si>
  <si>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</si>
  <si>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</si>
  <si>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</si>
  <si>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</si>
  <si>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</si>
  <si>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</si>
  <si>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</si>
  <si>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</si>
  <si>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</si>
  <si>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</si>
  <si>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</si>
  <si>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</si>
  <si>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</si>
  <si>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</si>
  <si>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</si>
  <si>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</si>
  <si>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</si>
  <si>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</si>
  <si>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</si>
  <si>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</si>
  <si>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</si>
  <si>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</si>
  <si>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</si>
  <si>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</si>
  <si>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</si>
  <si>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</si>
  <si>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</si>
  <si>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</si>
  <si>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</si>
  <si>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</si>
  <si>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</si>
  <si>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</si>
  <si>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</si>
  <si>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</si>
  <si>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</si>
  <si>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</si>
  <si>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</si>
  <si>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</si>
  <si>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</si>
  <si>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</si>
  <si>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</si>
  <si>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</si>
  <si>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</si>
  <si>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</si>
  <si>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</si>
  <si>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</si>
  <si>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</si>
  <si>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</si>
  <si>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</si>
  <si>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</si>
  <si>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</si>
  <si>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</si>
  <si>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</si>
  <si>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</si>
  <si>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</si>
  <si>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</si>
  <si>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</si>
  <si>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</si>
  <si>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</si>
  <si>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</si>
  <si>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</si>
  <si>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</si>
  <si>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</si>
  <si>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</si>
  <si>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</si>
  <si>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</si>
  <si>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</si>
  <si>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</si>
  <si>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</si>
  <si>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</si>
  <si>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</si>
  <si>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</si>
  <si>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</si>
  <si>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</si>
  <si>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</si>
  <si>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</si>
  <si>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</si>
  <si>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</si>
  <si>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</si>
  <si>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</si>
  <si>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</si>
  <si>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</si>
  <si>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</si>
  <si>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</si>
  <si>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</si>
  <si>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</si>
  <si>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</si>
  <si>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</si>
  <si>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</si>
  <si>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</si>
  <si>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</si>
  <si>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</si>
  <si>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</si>
  <si>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</si>
  <si>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</si>
  <si>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</si>
  <si>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</si>
  <si>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</si>
  <si>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</si>
  <si>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</si>
  <si>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</si>
  <si>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</si>
  <si>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</si>
  <si>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</si>
  <si>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</si>
  <si>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</si>
  <si>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</si>
  <si>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</si>
  <si>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</si>
  <si>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</si>
  <si>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</si>
  <si>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</si>
  <si>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</si>
  <si>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</si>
  <si>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</si>
  <si>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</si>
  <si>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</si>
  <si>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</si>
  <si>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</si>
  <si>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</si>
  <si>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</si>
  <si>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</si>
  <si>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</si>
  <si>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</si>
  <si>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</si>
  <si>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</si>
  <si>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</si>
  <si>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</si>
  <si>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</si>
  <si>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</si>
  <si>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</si>
  <si>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</si>
  <si>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</si>
  <si>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</si>
  <si>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</si>
  <si>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</si>
  <si>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</si>
  <si>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</si>
  <si>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</si>
  <si>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</si>
  <si>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</si>
  <si>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</si>
  <si>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</si>
  <si>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</si>
  <si>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</si>
  <si>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</si>
  <si>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</si>
  <si>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</si>
  <si>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</si>
  <si>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</si>
  <si>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</si>
  <si>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</si>
  <si>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</si>
  <si>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</si>
  <si>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</si>
  <si>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</si>
  <si>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</si>
  <si>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</si>
  <si>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</si>
  <si>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</si>
  <si>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</si>
  <si>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</si>
  <si>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</si>
  <si>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</si>
  <si>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</si>
  <si>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</si>
  <si>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</si>
  <si>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</si>
  <si>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</si>
  <si>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</si>
  <si>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</si>
  <si>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</si>
  <si>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</si>
  <si>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</si>
  <si>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</si>
  <si>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</si>
  <si>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</si>
  <si>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</si>
  <si>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</si>
  <si>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</si>
  <si>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</si>
  <si>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</si>
  <si>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</si>
  <si>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</si>
  <si>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</si>
  <si>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</si>
  <si>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</si>
  <si>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</si>
  <si>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</si>
  <si>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</si>
  <si>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</si>
  <si>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</si>
  <si>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</si>
  <si>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</si>
  <si>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</si>
  <si>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</si>
  <si>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</si>
  <si>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</si>
  <si>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</si>
  <si>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</si>
  <si>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</si>
  <si>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</si>
  <si>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</si>
  <si>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</si>
  <si>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</si>
  <si>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</si>
  <si>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</si>
  <si>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</si>
  <si>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</si>
  <si>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</si>
  <si>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</si>
  <si>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</si>
  <si>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</si>
  <si>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</si>
  <si>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</si>
  <si>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</si>
  <si>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</si>
  <si>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</si>
  <si>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</si>
  <si>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</si>
  <si>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</si>
  <si>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</si>
  <si>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</si>
  <si>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</si>
  <si>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</si>
  <si>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</si>
  <si>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</si>
  <si>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</si>
  <si>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</si>
  <si>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</si>
  <si>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</si>
  <si>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</si>
  <si>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</si>
  <si>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</si>
  <si>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</si>
  <si>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</si>
  <si>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</si>
  <si>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</si>
  <si>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</si>
  <si>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</si>
  <si>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</si>
  <si>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</si>
  <si>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</si>
  <si>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</si>
  <si>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</si>
  <si>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</si>
  <si>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</si>
  <si>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</si>
  <si>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</si>
  <si>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</si>
  <si>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</si>
  <si>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</si>
  <si>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</si>
  <si>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</si>
  <si>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</si>
  <si>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</si>
  <si>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</si>
  <si>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</si>
  <si>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</si>
  <si>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</si>
  <si>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</si>
  <si>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</si>
  <si>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</si>
  <si>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</si>
  <si>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</si>
  <si>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</si>
  <si>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</si>
  <si>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</si>
  <si>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</si>
  <si>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</si>
  <si>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</si>
  <si>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</si>
  <si>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</si>
  <si>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</si>
  <si>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</si>
  <si>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</si>
  <si>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</si>
  <si>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</si>
  <si>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</si>
  <si>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</si>
  <si>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</si>
  <si>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</si>
  <si>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</si>
  <si>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</si>
  <si>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</si>
  <si>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</si>
  <si>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</si>
  <si>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</si>
  <si>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</si>
  <si>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</si>
  <si>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</si>
  <si>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</si>
  <si>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</si>
  <si>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</si>
  <si>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</si>
  <si>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</si>
  <si>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</si>
  <si>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</si>
  <si>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</si>
  <si>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</si>
  <si>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</si>
  <si>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</si>
  <si>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</si>
  <si>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</si>
  <si>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</si>
  <si>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</si>
  <si>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</si>
  <si>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</si>
  <si>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</si>
  <si>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</si>
  <si>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</si>
  <si>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</si>
  <si>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</si>
  <si>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</si>
  <si>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</si>
  <si>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</si>
  <si>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</si>
  <si>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</si>
  <si>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</si>
  <si>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</si>
  <si>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</si>
  <si>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</si>
  <si>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</si>
  <si>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</si>
  <si>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</si>
  <si>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</si>
  <si>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</si>
  <si>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</si>
  <si>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</si>
  <si>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</si>
  <si>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</si>
  <si>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</si>
  <si>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</si>
  <si>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</si>
  <si>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</si>
  <si>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</si>
  <si>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</si>
  <si>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</si>
  <si>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</si>
  <si>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</si>
  <si>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</si>
  <si>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</si>
  <si>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</si>
  <si>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</si>
  <si>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</si>
  <si>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</si>
  <si>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</si>
  <si>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</si>
  <si>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</si>
  <si>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</si>
  <si>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</si>
  <si>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</si>
  <si>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</si>
  <si>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</si>
  <si>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</si>
  <si>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</si>
  <si>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</si>
  <si>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</si>
  <si>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</si>
  <si>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</si>
  <si>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</si>
  <si>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</si>
  <si>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</si>
  <si>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</si>
  <si>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</si>
  <si>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</si>
  <si>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</si>
  <si>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</si>
  <si>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</si>
  <si>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</si>
  <si>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</si>
  <si>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</si>
  <si>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</si>
  <si>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</si>
  <si>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</si>
  <si>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</si>
  <si>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</si>
  <si>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</si>
  <si>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</si>
  <si>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</si>
  <si>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</si>
  <si>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</si>
  <si>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</si>
  <si>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</si>
  <si>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</si>
  <si>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</si>
  <si>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</si>
  <si>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</si>
  <si>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</si>
  <si>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</si>
  <si>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</si>
  <si>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</si>
  <si>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</si>
  <si>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</si>
  <si>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</si>
  <si>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</si>
  <si>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</si>
  <si>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</si>
  <si>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</si>
  <si>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</si>
  <si>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</si>
  <si>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</si>
  <si>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</si>
  <si>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</si>
  <si>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</si>
  <si>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</si>
  <si>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</si>
  <si>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</si>
  <si>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</si>
  <si>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</si>
  <si>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</si>
  <si>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</si>
  <si>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</si>
  <si>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</si>
  <si>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</si>
  <si>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</si>
  <si>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</si>
  <si>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</si>
  <si>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</si>
  <si>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</si>
  <si>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</si>
  <si>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</si>
  <si>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</si>
  <si>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</si>
  <si>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</si>
  <si>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</si>
  <si>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</si>
  <si>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</si>
  <si>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</si>
  <si>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</si>
  <si>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</si>
  <si>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</si>
  <si>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</si>
  <si>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</si>
  <si>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</si>
  <si>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</si>
  <si>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</si>
  <si>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</si>
  <si>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</si>
  <si>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</si>
  <si>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</si>
  <si>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</si>
  <si>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</si>
  <si>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</si>
  <si>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</si>
  <si>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</si>
  <si>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</si>
  <si>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</si>
  <si>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</si>
  <si>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</si>
  <si>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</si>
  <si>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</si>
  <si>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</si>
  <si>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</si>
  <si>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</si>
  <si>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</si>
  <si>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</si>
  <si>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</si>
  <si>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</si>
  <si>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</si>
  <si>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</si>
  <si>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</si>
  <si>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</si>
  <si>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</si>
  <si>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</si>
  <si>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</si>
  <si>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</si>
  <si>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</si>
  <si>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</si>
  <si>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</si>
  <si>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</si>
  <si>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</si>
  <si>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</si>
  <si>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</si>
  <si>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</si>
  <si>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</si>
  <si>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</si>
  <si>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</si>
  <si>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</si>
  <si>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</si>
  <si>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</si>
  <si>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</si>
  <si>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</si>
  <si>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</si>
  <si>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</si>
  <si>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</si>
  <si>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</si>
  <si>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</si>
  <si>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</si>
  <si>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</si>
  <si>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</si>
  <si>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</si>
  <si>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</si>
  <si>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</si>
  <si>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</si>
  <si>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</si>
  <si>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</si>
  <si>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</si>
  <si>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</si>
  <si>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</si>
  <si>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</si>
  <si>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</si>
  <si>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</si>
  <si>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</si>
  <si>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</si>
  <si>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</si>
  <si>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</si>
  <si>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</si>
  <si>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</si>
  <si>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</si>
  <si>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</si>
  <si>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</si>
  <si>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</si>
  <si>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</si>
  <si>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</si>
  <si>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</si>
  <si>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</si>
  <si>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</si>
  <si>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</si>
  <si>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</si>
  <si>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</si>
  <si>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</si>
  <si>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</si>
  <si>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</si>
  <si>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</si>
  <si>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</si>
  <si>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</si>
  <si>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</si>
  <si>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</si>
  <si>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</si>
  <si>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</si>
  <si>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</si>
  <si>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</si>
  <si>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</si>
  <si>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</si>
  <si>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</si>
  <si>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</si>
  <si>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</si>
  <si>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</si>
  <si>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</si>
  <si>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</si>
  <si>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</si>
  <si>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</si>
  <si>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</si>
  <si>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</si>
  <si>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</si>
  <si>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</si>
  <si>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</si>
  <si>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</si>
  <si>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</si>
  <si>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</si>
  <si>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</si>
  <si>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</si>
  <si>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</si>
  <si>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</si>
  <si>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</si>
  <si>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</si>
  <si>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</si>
  <si>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</si>
  <si>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</si>
  <si>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</si>
  <si>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</si>
  <si>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</si>
  <si>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</si>
  <si>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</si>
  <si>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</si>
  <si>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</si>
  <si>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</si>
  <si>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</si>
  <si>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</si>
  <si>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</si>
  <si>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</si>
  <si>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</si>
  <si>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</si>
  <si>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</si>
  <si>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</si>
  <si>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</si>
  <si>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</si>
  <si>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</si>
  <si>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</si>
  <si>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</si>
  <si>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</si>
  <si>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</si>
  <si>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</si>
  <si>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</si>
  <si>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</si>
  <si>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</si>
  <si>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</si>
  <si>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</si>
  <si>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</si>
  <si>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</si>
  <si>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</si>
  <si>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</si>
  <si>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</si>
  <si>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</si>
  <si>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</si>
  <si>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</si>
  <si>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</si>
  <si>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</si>
  <si>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</si>
  <si>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</si>
  <si>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</si>
  <si>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</si>
  <si>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</si>
  <si>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</si>
  <si>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</si>
  <si>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</si>
  <si>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</si>
  <si>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</si>
  <si>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</si>
  <si>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</si>
  <si>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</si>
  <si>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</si>
  <si>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</si>
  <si>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</si>
  <si>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</si>
  <si>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</si>
  <si>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</si>
  <si>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</si>
  <si>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</si>
  <si>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</si>
  <si>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</si>
  <si>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</si>
  <si>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</si>
  <si>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</si>
  <si>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</si>
  <si>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</si>
  <si>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</si>
  <si>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</si>
  <si>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</si>
  <si>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</si>
  <si>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</si>
  <si>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</si>
  <si>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</si>
  <si>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</si>
  <si>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</si>
  <si>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</si>
  <si>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</si>
  <si>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</si>
  <si>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</si>
  <si>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</si>
  <si>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</si>
  <si>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</si>
  <si>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</si>
  <si>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</si>
  <si>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</si>
  <si>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</si>
  <si>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</si>
  <si>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</si>
  <si>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</si>
  <si>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</si>
  <si>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</si>
  <si>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</si>
  <si>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</si>
  <si>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</si>
  <si>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</si>
  <si>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</si>
  <si>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</si>
  <si>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</si>
  <si>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</si>
  <si>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</si>
  <si>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</si>
  <si>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</si>
  <si>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</si>
  <si>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</si>
  <si>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</si>
  <si>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</si>
  <si>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</si>
  <si>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</si>
  <si>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</si>
  <si>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</si>
  <si>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</si>
  <si>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</si>
  <si>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</si>
  <si>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</si>
  <si>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</si>
  <si>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</si>
  <si>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</si>
  <si>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</si>
  <si>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</si>
  <si>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</si>
  <si>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</si>
  <si>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</si>
  <si>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</si>
  <si>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</si>
  <si>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</si>
  <si>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</si>
  <si>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</si>
  <si>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</si>
  <si>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</si>
  <si>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</si>
  <si>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</si>
  <si>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</si>
  <si>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</si>
  <si>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</si>
  <si>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</si>
  <si>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</si>
  <si>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</si>
  <si>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</si>
  <si>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</si>
  <si>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</si>
  <si>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</si>
  <si>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</si>
  <si>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</si>
  <si>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</si>
  <si>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</si>
  <si>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</si>
  <si>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</si>
  <si>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</si>
  <si>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</si>
  <si>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</si>
  <si>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</si>
  <si>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</si>
  <si>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</si>
  <si>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</si>
  <si>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</si>
  <si>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</si>
  <si>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</si>
  <si>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</si>
  <si>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</si>
  <si>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</si>
  <si>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</si>
  <si>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</si>
  <si>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</si>
  <si>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</si>
  <si>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</si>
  <si>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</si>
  <si>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</si>
  <si>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</si>
  <si>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</si>
  <si>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</si>
  <si>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</si>
  <si>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</si>
  <si>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</si>
  <si>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</si>
  <si>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</si>
  <si>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</si>
  <si>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</si>
  <si>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</si>
  <si>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</si>
  <si>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</si>
  <si>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</si>
  <si>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</si>
  <si>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</si>
  <si>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</si>
  <si>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</si>
  <si>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</si>
  <si>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</si>
  <si>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</si>
  <si>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</si>
  <si>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</si>
  <si>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</si>
  <si>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</si>
  <si>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</si>
  <si>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</si>
  <si>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</si>
  <si>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</si>
  <si>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</si>
  <si>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</si>
  <si>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</si>
  <si>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</si>
  <si>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</si>
  <si>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</si>
  <si>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</si>
  <si>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</si>
  <si>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</si>
  <si>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</si>
  <si>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</si>
  <si>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</si>
  <si>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</si>
  <si>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</si>
  <si>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</si>
  <si>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</si>
  <si>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</si>
  <si>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</si>
  <si>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</si>
  <si>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</si>
  <si>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</si>
  <si>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</si>
  <si>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</si>
  <si>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</si>
  <si>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</si>
  <si>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</si>
  <si>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</si>
  <si>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</si>
  <si>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</si>
  <si>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</si>
  <si>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</si>
  <si>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</si>
  <si>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</si>
  <si>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</si>
  <si>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</si>
  <si>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</si>
  <si>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</si>
  <si>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</si>
  <si>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</si>
  <si>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</si>
  <si>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</si>
  <si>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</si>
  <si>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</si>
  <si>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</si>
  <si>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</si>
  <si>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</si>
  <si>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</si>
  <si>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</si>
  <si>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</si>
  <si>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</si>
  <si>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</si>
  <si>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</si>
  <si>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</si>
  <si>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</si>
  <si>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</si>
  <si>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</si>
  <si>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</si>
  <si>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</si>
  <si>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</si>
  <si>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</si>
  <si>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</si>
  <si>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</si>
  <si>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</si>
  <si>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</si>
  <si>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</si>
  <si>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</si>
  <si>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</si>
  <si>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</si>
  <si>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</si>
  <si>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</si>
  <si>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</si>
  <si>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188-020</t>
  </si>
  <si>
    <t>188-040</t>
  </si>
  <si>
    <t>188-050</t>
  </si>
  <si>
    <t>188-070</t>
  </si>
  <si>
    <t>188-080</t>
  </si>
  <si>
    <t>188-090</t>
  </si>
  <si>
    <t>188-110</t>
  </si>
  <si>
    <t>188-111</t>
  </si>
  <si>
    <t>188-130</t>
  </si>
  <si>
    <t>188-13C</t>
  </si>
  <si>
    <t>188-170</t>
  </si>
  <si>
    <t>188-180</t>
  </si>
  <si>
    <t>188-200</t>
  </si>
  <si>
    <t>188-240</t>
  </si>
  <si>
    <t>188-250</t>
  </si>
  <si>
    <t>188-260</t>
  </si>
  <si>
    <t>188-26C</t>
  </si>
  <si>
    <t>188-280</t>
  </si>
  <si>
    <t>188-290</t>
  </si>
  <si>
    <t>188-291</t>
  </si>
  <si>
    <t>188-292</t>
  </si>
  <si>
    <t>188-310</t>
  </si>
  <si>
    <t>188-32A</t>
  </si>
  <si>
    <t>188-32T</t>
  </si>
  <si>
    <t>188-330</t>
  </si>
  <si>
    <t>188-33A</t>
  </si>
  <si>
    <t>188-350</t>
  </si>
  <si>
    <t>188-360</t>
  </si>
  <si>
    <t>188-390</t>
  </si>
  <si>
    <t>188-400</t>
  </si>
  <si>
    <t>188-410</t>
  </si>
  <si>
    <t>188-41C</t>
  </si>
  <si>
    <t>188-41H</t>
  </si>
  <si>
    <t>188-420</t>
  </si>
  <si>
    <t>188-421</t>
  </si>
  <si>
    <t>188-422</t>
  </si>
  <si>
    <t>188-470</t>
  </si>
  <si>
    <t>188-480</t>
  </si>
  <si>
    <t>188-490</t>
  </si>
  <si>
    <t>188-491</t>
  </si>
  <si>
    <t>188-500</t>
  </si>
  <si>
    <t>188-50A</t>
  </si>
  <si>
    <t>188-520</t>
  </si>
  <si>
    <t>188-530</t>
  </si>
  <si>
    <t>188-540</t>
  </si>
  <si>
    <t>188-54A</t>
  </si>
  <si>
    <t>188-550</t>
  </si>
  <si>
    <t>188-560</t>
  </si>
  <si>
    <t>188-580</t>
  </si>
  <si>
    <t>188-60B</t>
  </si>
  <si>
    <t>188-60M</t>
  </si>
  <si>
    <t>188-60Q</t>
  </si>
  <si>
    <t>188-610</t>
  </si>
  <si>
    <t>188-61Q</t>
  </si>
  <si>
    <t>188-61W</t>
  </si>
  <si>
    <t>188-620</t>
  </si>
  <si>
    <t>188-650</t>
  </si>
  <si>
    <t>188-670</t>
  </si>
  <si>
    <t>188-680</t>
  </si>
  <si>
    <t>188-681</t>
  </si>
  <si>
    <t>188-68C</t>
  </si>
  <si>
    <t>188-700</t>
  </si>
  <si>
    <t>188-710</t>
  </si>
  <si>
    <t>188-76A</t>
  </si>
  <si>
    <t>188-790</t>
  </si>
  <si>
    <t>188-800</t>
  </si>
  <si>
    <t>188-820</t>
  </si>
  <si>
    <t>188-821</t>
  </si>
  <si>
    <t>188-830</t>
  </si>
  <si>
    <t>188-84B</t>
  </si>
  <si>
    <t>188-850</t>
  </si>
  <si>
    <t>188-860</t>
  </si>
  <si>
    <t>188-861</t>
  </si>
  <si>
    <t>188-870</t>
  </si>
  <si>
    <t>188-880</t>
  </si>
  <si>
    <t>188-890</t>
  </si>
  <si>
    <t>188-90A</t>
  </si>
  <si>
    <t>188-90F</t>
  </si>
  <si>
    <t>188-910</t>
  </si>
  <si>
    <t>188-920</t>
  </si>
  <si>
    <t>188-92Y</t>
  </si>
  <si>
    <t>188-930</t>
  </si>
  <si>
    <t>188-940</t>
  </si>
  <si>
    <t>188-960</t>
  </si>
  <si>
    <t>189-00A</t>
  </si>
  <si>
    <t>189-020</t>
  </si>
  <si>
    <t>189-030</t>
  </si>
  <si>
    <t>189-040</t>
  </si>
  <si>
    <t>189-050</t>
  </si>
  <si>
    <t>189-060</t>
  </si>
  <si>
    <t>189-070</t>
  </si>
  <si>
    <t>189-080</t>
  </si>
  <si>
    <t>189-090</t>
  </si>
  <si>
    <t>189-09A</t>
  </si>
  <si>
    <t>189-100</t>
  </si>
  <si>
    <t>189-10A</t>
  </si>
  <si>
    <t>189-10B</t>
  </si>
  <si>
    <t>189-110</t>
  </si>
  <si>
    <t>189-111</t>
  </si>
  <si>
    <t>189-11A</t>
  </si>
  <si>
    <t>189-11B</t>
  </si>
  <si>
    <t>189-11D</t>
  </si>
  <si>
    <t>189-12A</t>
  </si>
  <si>
    <t>189-130</t>
  </si>
  <si>
    <t>189-132</t>
  </si>
  <si>
    <t>189-13A</t>
  </si>
  <si>
    <t>189-13C</t>
  </si>
  <si>
    <t>189-140</t>
  </si>
  <si>
    <t>189-160</t>
  </si>
  <si>
    <t>189-16B</t>
  </si>
  <si>
    <t>189-170</t>
  </si>
  <si>
    <t>189-180</t>
  </si>
  <si>
    <t>189-182</t>
  </si>
  <si>
    <t>189-190</t>
  </si>
  <si>
    <t>189-210</t>
  </si>
  <si>
    <t>189-220</t>
  </si>
  <si>
    <t>189-230</t>
  </si>
  <si>
    <t>189-240</t>
  </si>
  <si>
    <t>189-24B</t>
  </si>
  <si>
    <t>189-24N</t>
  </si>
  <si>
    <t>189-250</t>
  </si>
  <si>
    <t>189-260</t>
  </si>
  <si>
    <t>189-26C</t>
  </si>
  <si>
    <t>189-270</t>
  </si>
  <si>
    <t>189-280</t>
  </si>
  <si>
    <t>189-290</t>
  </si>
  <si>
    <t>189-291</t>
  </si>
  <si>
    <t>189-292</t>
  </si>
  <si>
    <t>189-29A</t>
  </si>
  <si>
    <t>189-310</t>
  </si>
  <si>
    <t>189-320</t>
  </si>
  <si>
    <t>189-32A</t>
  </si>
  <si>
    <t>189-32D</t>
  </si>
  <si>
    <t>189-32K</t>
  </si>
  <si>
    <t>189-32L</t>
  </si>
  <si>
    <t>189-32M</t>
  </si>
  <si>
    <t>189-32R</t>
  </si>
  <si>
    <t>189-32T</t>
  </si>
  <si>
    <t>189-330</t>
  </si>
  <si>
    <t>189-340</t>
  </si>
  <si>
    <t>189-34D</t>
  </si>
  <si>
    <t>189-34G</t>
  </si>
  <si>
    <t>189-350</t>
  </si>
  <si>
    <t>189-35A</t>
  </si>
  <si>
    <t>189-360</t>
  </si>
  <si>
    <t>189-36C</t>
  </si>
  <si>
    <t>189-36F</t>
  </si>
  <si>
    <t>189-370</t>
  </si>
  <si>
    <t>189-39A</t>
  </si>
  <si>
    <t>189-410</t>
  </si>
  <si>
    <t>189-41C</t>
  </si>
  <si>
    <t>189-41H</t>
  </si>
  <si>
    <t>189-420</t>
  </si>
  <si>
    <t>189-421</t>
  </si>
  <si>
    <t>189-430</t>
  </si>
  <si>
    <t>189-450</t>
  </si>
  <si>
    <t>189-45A</t>
  </si>
  <si>
    <t>189-470</t>
  </si>
  <si>
    <t>189-480</t>
  </si>
  <si>
    <t>189-490</t>
  </si>
  <si>
    <t>189-491</t>
  </si>
  <si>
    <t>189-50A</t>
  </si>
  <si>
    <t>189-50Z</t>
  </si>
  <si>
    <t>189-520</t>
  </si>
  <si>
    <t>189-530</t>
  </si>
  <si>
    <t>189-53B</t>
  </si>
  <si>
    <t>189-540</t>
  </si>
  <si>
    <t>189-54A</t>
  </si>
  <si>
    <t>189-550</t>
  </si>
  <si>
    <t>189-560</t>
  </si>
  <si>
    <t>189-570</t>
  </si>
  <si>
    <t>189-580</t>
  </si>
  <si>
    <t>189-590</t>
  </si>
  <si>
    <t>189-600</t>
  </si>
  <si>
    <t>189-60B</t>
  </si>
  <si>
    <t>189-60I</t>
  </si>
  <si>
    <t>189-60M</t>
  </si>
  <si>
    <t>189-60Q</t>
  </si>
  <si>
    <t>189-60S</t>
  </si>
  <si>
    <t>189-610</t>
  </si>
  <si>
    <t>189-61J</t>
  </si>
  <si>
    <t>189-61M</t>
  </si>
  <si>
    <t>189-61Q</t>
  </si>
  <si>
    <t>189-61S</t>
  </si>
  <si>
    <t>189-61W</t>
  </si>
  <si>
    <t>189-61X</t>
  </si>
  <si>
    <t>189-620</t>
  </si>
  <si>
    <t>189-62A</t>
  </si>
  <si>
    <t>189-62J</t>
  </si>
  <si>
    <t>189-630</t>
  </si>
  <si>
    <t>189-640</t>
  </si>
  <si>
    <t>189-64A</t>
  </si>
  <si>
    <t>189-65A</t>
  </si>
  <si>
    <t>189-65C</t>
  </si>
  <si>
    <t>189-65G</t>
  </si>
  <si>
    <t>189-670</t>
  </si>
  <si>
    <t>189-680</t>
  </si>
  <si>
    <t>189-681</t>
  </si>
  <si>
    <t>189-68C</t>
  </si>
  <si>
    <t>189-690</t>
  </si>
  <si>
    <t>189-69A</t>
  </si>
  <si>
    <t>189-700</t>
  </si>
  <si>
    <t>189-70A</t>
  </si>
  <si>
    <t>189-720</t>
  </si>
  <si>
    <t>189-730</t>
  </si>
  <si>
    <t>189-73A</t>
  </si>
  <si>
    <t>189-740</t>
  </si>
  <si>
    <t>189-760</t>
  </si>
  <si>
    <t>189-76A</t>
  </si>
  <si>
    <t>189-770</t>
  </si>
  <si>
    <t>189-780</t>
  </si>
  <si>
    <t>189-790</t>
  </si>
  <si>
    <t>189-79Z</t>
  </si>
  <si>
    <t>189-800</t>
  </si>
  <si>
    <t>189-810</t>
  </si>
  <si>
    <t>189-81B</t>
  </si>
  <si>
    <t>189-820</t>
  </si>
  <si>
    <t>189-821</t>
  </si>
  <si>
    <t>189-84B</t>
  </si>
  <si>
    <t>189-850</t>
  </si>
  <si>
    <t>189-860</t>
  </si>
  <si>
    <t>189-862</t>
  </si>
  <si>
    <t>189-880</t>
  </si>
  <si>
    <t>189-890</t>
  </si>
  <si>
    <t>189-90A</t>
  </si>
  <si>
    <t>189-90B</t>
  </si>
  <si>
    <t>189-910</t>
  </si>
  <si>
    <t>189-920</t>
  </si>
  <si>
    <t>189-92B</t>
  </si>
  <si>
    <t>189-92D</t>
  </si>
  <si>
    <t>189-92Y</t>
  </si>
  <si>
    <t>189-93N</t>
  </si>
  <si>
    <t>189-93Q</t>
  </si>
  <si>
    <t>189-95A</t>
  </si>
  <si>
    <t>189-96C</t>
  </si>
  <si>
    <t>189-970</t>
  </si>
  <si>
    <t>189-980</t>
  </si>
  <si>
    <t>189-990</t>
  </si>
  <si>
    <t>188-ALL</t>
  </si>
  <si>
    <t>189-ALL</t>
  </si>
  <si>
    <t>00A-188</t>
  </si>
  <si>
    <t>020-188</t>
  </si>
  <si>
    <t>040-188</t>
  </si>
  <si>
    <t>050-188</t>
  </si>
  <si>
    <t>060-188</t>
  </si>
  <si>
    <t>070-188</t>
  </si>
  <si>
    <t>080-188</t>
  </si>
  <si>
    <t>090-188</t>
  </si>
  <si>
    <t>110-188</t>
  </si>
  <si>
    <t>111-188</t>
  </si>
  <si>
    <t>11C-188</t>
  </si>
  <si>
    <t>120-188</t>
  </si>
  <si>
    <t>130-188</t>
  </si>
  <si>
    <t>132-188</t>
  </si>
  <si>
    <t>13A-188</t>
  </si>
  <si>
    <t>13C-188</t>
  </si>
  <si>
    <t>140-188</t>
  </si>
  <si>
    <t>160-188</t>
  </si>
  <si>
    <t>170-188</t>
  </si>
  <si>
    <t>180-188</t>
  </si>
  <si>
    <t>181-188</t>
  </si>
  <si>
    <t>182-188</t>
  </si>
  <si>
    <t>200-188</t>
  </si>
  <si>
    <t>210-188</t>
  </si>
  <si>
    <t>230-188</t>
  </si>
  <si>
    <t>240-188</t>
  </si>
  <si>
    <t>250-188</t>
  </si>
  <si>
    <t>260-188</t>
  </si>
  <si>
    <t>26C-188</t>
  </si>
  <si>
    <t>280-188</t>
  </si>
  <si>
    <t>290-188</t>
  </si>
  <si>
    <t>291-188</t>
  </si>
  <si>
    <t>292-188</t>
  </si>
  <si>
    <t>300-188</t>
  </si>
  <si>
    <t>310-188</t>
  </si>
  <si>
    <t>32A-188</t>
  </si>
  <si>
    <t>32T-188</t>
  </si>
  <si>
    <t>330-188</t>
  </si>
  <si>
    <t>33A-188</t>
  </si>
  <si>
    <t>340-188</t>
  </si>
  <si>
    <t>34D-188</t>
  </si>
  <si>
    <t>350-188</t>
  </si>
  <si>
    <t>360-188</t>
  </si>
  <si>
    <t>36C-188</t>
  </si>
  <si>
    <t>370-188</t>
  </si>
  <si>
    <t>390-188</t>
  </si>
  <si>
    <t>400-188</t>
  </si>
  <si>
    <t>410-188</t>
  </si>
  <si>
    <t>41C-188</t>
  </si>
  <si>
    <t>41H-188</t>
  </si>
  <si>
    <t>420-188</t>
  </si>
  <si>
    <t>421-188</t>
  </si>
  <si>
    <t>422-188</t>
  </si>
  <si>
    <t>430-188</t>
  </si>
  <si>
    <t>450-188</t>
  </si>
  <si>
    <t>470-188</t>
  </si>
  <si>
    <t>480-188</t>
  </si>
  <si>
    <t>490-188</t>
  </si>
  <si>
    <t>491-188</t>
  </si>
  <si>
    <t>500-188</t>
  </si>
  <si>
    <t>50A-188</t>
  </si>
  <si>
    <t>510-188</t>
  </si>
  <si>
    <t>520-188</t>
  </si>
  <si>
    <t>530-188</t>
  </si>
  <si>
    <t>540-188</t>
  </si>
  <si>
    <t>54A-188</t>
  </si>
  <si>
    <t>550-188</t>
  </si>
  <si>
    <t>55A-188</t>
  </si>
  <si>
    <t>560-188</t>
  </si>
  <si>
    <t>570-188</t>
  </si>
  <si>
    <t>580-188</t>
  </si>
  <si>
    <t>590-188</t>
  </si>
  <si>
    <t>60B-188</t>
  </si>
  <si>
    <t>60M-188</t>
  </si>
  <si>
    <t>60Q-188</t>
  </si>
  <si>
    <t>610-188</t>
  </si>
  <si>
    <t>61J-188</t>
  </si>
  <si>
    <t>61Q-188</t>
  </si>
  <si>
    <t>61W-188</t>
  </si>
  <si>
    <t>620-188</t>
  </si>
  <si>
    <t>650-188</t>
  </si>
  <si>
    <t>65G-188</t>
  </si>
  <si>
    <t>660-188</t>
  </si>
  <si>
    <t>670-188</t>
  </si>
  <si>
    <t>680-188</t>
  </si>
  <si>
    <t>681-188</t>
  </si>
  <si>
    <t>68C-188</t>
  </si>
  <si>
    <t>690-188</t>
  </si>
  <si>
    <t>69A-188</t>
  </si>
  <si>
    <t>700-188</t>
  </si>
  <si>
    <t>710-188</t>
  </si>
  <si>
    <t>730-188</t>
  </si>
  <si>
    <t>760-188</t>
  </si>
  <si>
    <t>761-188</t>
  </si>
  <si>
    <t>76A-188</t>
  </si>
  <si>
    <t>770-188</t>
  </si>
  <si>
    <t>780-188</t>
  </si>
  <si>
    <t>790-188</t>
  </si>
  <si>
    <t>800-188</t>
  </si>
  <si>
    <t>820-188</t>
  </si>
  <si>
    <t>821-188</t>
  </si>
  <si>
    <t>830-188</t>
  </si>
  <si>
    <t>840-188</t>
  </si>
  <si>
    <t>84B-188</t>
  </si>
  <si>
    <t>850-188</t>
  </si>
  <si>
    <t>860-188</t>
  </si>
  <si>
    <t>861-188</t>
  </si>
  <si>
    <t>862-188</t>
  </si>
  <si>
    <t>870-188</t>
  </si>
  <si>
    <t>880-188</t>
  </si>
  <si>
    <t>890-188</t>
  </si>
  <si>
    <t>90A-188</t>
  </si>
  <si>
    <t>90F-188</t>
  </si>
  <si>
    <t>910-188</t>
  </si>
  <si>
    <t>920-188</t>
  </si>
  <si>
    <t>92Y-188</t>
  </si>
  <si>
    <t>930-188</t>
  </si>
  <si>
    <t>940-188</t>
  </si>
  <si>
    <t>960-188</t>
  </si>
  <si>
    <t>970-188</t>
  </si>
  <si>
    <t>980-188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</si>
  <si>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</si>
  <si>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</si>
  <si>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</si>
  <si>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</si>
  <si>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</si>
  <si>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</si>
  <si>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</si>
  <si>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</si>
  <si>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</si>
  <si>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</si>
  <si>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</si>
  <si>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</si>
  <si>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</si>
  <si>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</si>
  <si>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</si>
  <si>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</si>
  <si>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</si>
  <si>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</si>
  <si>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</si>
  <si>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</si>
  <si>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</si>
  <si>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</si>
  <si>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</si>
  <si>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</si>
  <si>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</si>
  <si>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13C-189</t>
  </si>
  <si>
    <t>140-189</t>
  </si>
  <si>
    <t>160-189</t>
  </si>
  <si>
    <t>16B-189</t>
  </si>
  <si>
    <t>170-189</t>
  </si>
  <si>
    <t>180-189</t>
  </si>
  <si>
    <t>181-189</t>
  </si>
  <si>
    <t>182-189</t>
  </si>
  <si>
    <t>190-189</t>
  </si>
  <si>
    <t>200-189</t>
  </si>
  <si>
    <t>210-189</t>
  </si>
  <si>
    <t>220-189</t>
  </si>
  <si>
    <t>230-189</t>
  </si>
  <si>
    <t>240-189</t>
  </si>
  <si>
    <t>24B-189</t>
  </si>
  <si>
    <t>24N-189</t>
  </si>
  <si>
    <t>250-189</t>
  </si>
  <si>
    <t>260-189</t>
  </si>
  <si>
    <t>26C-189</t>
  </si>
  <si>
    <t>270-189</t>
  </si>
  <si>
    <t>280-189</t>
  </si>
  <si>
    <t>290-189</t>
  </si>
  <si>
    <t>291-189</t>
  </si>
  <si>
    <t>292-189</t>
  </si>
  <si>
    <t>29A-189</t>
  </si>
  <si>
    <t>310-189</t>
  </si>
  <si>
    <t>320-189</t>
  </si>
  <si>
    <t>32A-189</t>
  </si>
  <si>
    <t>32D-189</t>
  </si>
  <si>
    <t>32K-189</t>
  </si>
  <si>
    <t>32L-189</t>
  </si>
  <si>
    <t>32M-189</t>
  </si>
  <si>
    <t>32R-189</t>
  </si>
  <si>
    <t>32T-189</t>
  </si>
  <si>
    <t>330-189</t>
  </si>
  <si>
    <t>340-189</t>
  </si>
  <si>
    <t>34D-189</t>
  </si>
  <si>
    <t>34G-189</t>
  </si>
  <si>
    <t>350-189</t>
  </si>
  <si>
    <t>35A-189</t>
  </si>
  <si>
    <t>360-189</t>
  </si>
  <si>
    <t>36C-189</t>
  </si>
  <si>
    <t>36F-189</t>
  </si>
  <si>
    <t>370-189</t>
  </si>
  <si>
    <t>39A-189</t>
  </si>
  <si>
    <t>400-189</t>
  </si>
  <si>
    <t>410-189</t>
  </si>
  <si>
    <t>41C-189</t>
  </si>
  <si>
    <t>41H-189</t>
  </si>
  <si>
    <t>420-189</t>
  </si>
  <si>
    <t>421-189</t>
  </si>
  <si>
    <t>422-189</t>
  </si>
  <si>
    <t>430-189</t>
  </si>
  <si>
    <t>440-189</t>
  </si>
  <si>
    <t>450-189</t>
  </si>
  <si>
    <t>45A-189</t>
  </si>
  <si>
    <t>470-189</t>
  </si>
  <si>
    <t>480-189</t>
  </si>
  <si>
    <t>490-189</t>
  </si>
  <si>
    <t>491-189</t>
  </si>
  <si>
    <t>50A-189</t>
  </si>
  <si>
    <t>50Z-189</t>
  </si>
  <si>
    <t>510-189</t>
  </si>
  <si>
    <t>520-189</t>
  </si>
  <si>
    <t>530-189</t>
  </si>
  <si>
    <t>53B-189</t>
  </si>
  <si>
    <t>540-189</t>
  </si>
  <si>
    <t>54A-189</t>
  </si>
  <si>
    <t>550-189</t>
  </si>
  <si>
    <t>55A-189</t>
  </si>
  <si>
    <t>560-189</t>
  </si>
  <si>
    <t>570-189</t>
  </si>
  <si>
    <t>580-189</t>
  </si>
  <si>
    <t>590-189</t>
  </si>
  <si>
    <t>600-189</t>
  </si>
  <si>
    <t>60B-189</t>
  </si>
  <si>
    <t>60I-189</t>
  </si>
  <si>
    <t>60M-189</t>
  </si>
  <si>
    <t>60Q-189</t>
  </si>
  <si>
    <t>60S-189</t>
  </si>
  <si>
    <t>610-189</t>
  </si>
  <si>
    <t>61J-189</t>
  </si>
  <si>
    <t>61M-189</t>
  </si>
  <si>
    <t>61Q-189</t>
  </si>
  <si>
    <t>61S-189</t>
  </si>
  <si>
    <t>61W-189</t>
  </si>
  <si>
    <t>61X-189</t>
  </si>
  <si>
    <t>620-189</t>
  </si>
  <si>
    <t>62A-189</t>
  </si>
  <si>
    <t>62J-189</t>
  </si>
  <si>
    <t>630-189</t>
  </si>
  <si>
    <t>640-189</t>
  </si>
  <si>
    <t>64A-189</t>
  </si>
  <si>
    <t>650-189</t>
  </si>
  <si>
    <t>65A-189</t>
  </si>
  <si>
    <t>65C-189</t>
  </si>
  <si>
    <t>65G-189</t>
  </si>
  <si>
    <t>65Z-189</t>
  </si>
  <si>
    <t>670-189</t>
  </si>
  <si>
    <t>680-189</t>
  </si>
  <si>
    <t>681-189</t>
  </si>
  <si>
    <t>68C-189</t>
  </si>
  <si>
    <t>690-189</t>
  </si>
  <si>
    <t>69A-189</t>
  </si>
  <si>
    <t>700-189</t>
  </si>
  <si>
    <t>70A-189</t>
  </si>
  <si>
    <t>710-189</t>
  </si>
  <si>
    <t>720-189</t>
  </si>
  <si>
    <t>730-189</t>
  </si>
  <si>
    <t>73A-189</t>
  </si>
  <si>
    <t>740-189</t>
  </si>
  <si>
    <t>760-189</t>
  </si>
  <si>
    <t>76A-189</t>
  </si>
  <si>
    <t>770-189</t>
  </si>
  <si>
    <t>780-189</t>
  </si>
  <si>
    <t>790-189</t>
  </si>
  <si>
    <t>79Z-189</t>
  </si>
  <si>
    <t>800-189</t>
  </si>
  <si>
    <t>810-189</t>
  </si>
  <si>
    <t>81B-189</t>
  </si>
  <si>
    <t>820-189</t>
  </si>
  <si>
    <t>821-189</t>
  </si>
  <si>
    <t>84B-189</t>
  </si>
  <si>
    <t>850-189</t>
  </si>
  <si>
    <t>860-189</t>
  </si>
  <si>
    <t>862-189</t>
  </si>
  <si>
    <t>880-189</t>
  </si>
  <si>
    <t>890-189</t>
  </si>
  <si>
    <t>90A-189</t>
  </si>
  <si>
    <t>90B-189</t>
  </si>
  <si>
    <t>910-189</t>
  </si>
  <si>
    <t>920-189</t>
  </si>
  <si>
    <t>92B-189</t>
  </si>
  <si>
    <t>92D-189</t>
  </si>
  <si>
    <t>92Y-189</t>
  </si>
  <si>
    <t>93N-189</t>
  </si>
  <si>
    <t>93Q-189</t>
  </si>
  <si>
    <t>95A-189</t>
  </si>
  <si>
    <t>960-189</t>
  </si>
  <si>
    <t>96C-189</t>
  </si>
  <si>
    <t>970-189</t>
  </si>
  <si>
    <t>980-189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</si>
  <si>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</si>
  <si>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</si>
  <si>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</si>
  <si>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</si>
  <si>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</si>
  <si>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</si>
  <si>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</si>
  <si>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</si>
  <si>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</si>
  <si>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</si>
  <si>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</si>
  <si>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</si>
  <si>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</si>
  <si>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</si>
  <si>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</si>
  <si>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</si>
  <si>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</si>
  <si>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</si>
  <si>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</si>
  <si>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</si>
  <si>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</si>
  <si>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</si>
  <si>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</si>
  <si>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</si>
  <si>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</si>
  <si>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</si>
  <si>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</si>
  <si>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</si>
  <si>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</si>
  <si>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</si>
  <si>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</si>
  <si>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</si>
  <si>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</si>
  <si>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</si>
  <si>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</si>
  <si>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</si>
  <si>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</si>
  <si>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</si>
  <si>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</si>
  <si>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</si>
  <si>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</si>
  <si>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</si>
  <si>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</si>
  <si>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</si>
  <si>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</si>
  <si>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</si>
  <si>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</si>
  <si>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</si>
  <si>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</si>
  <si>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</si>
  <si>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</si>
  <si>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</si>
  <si>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</si>
  <si>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</si>
  <si>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</si>
  <si>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</si>
  <si>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</si>
  <si>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</si>
  <si>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</si>
  <si>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</si>
  <si>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</si>
  <si>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</si>
  <si>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</si>
  <si>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</si>
  <si>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</si>
  <si>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</si>
  <si>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</si>
  <si>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</si>
  <si>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</si>
  <si>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</si>
  <si>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</si>
  <si>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</si>
  <si>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</si>
  <si>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</si>
  <si>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</si>
  <si>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</si>
  <si>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</si>
  <si>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</si>
  <si>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</si>
  <si>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</si>
  <si>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</si>
  <si>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</si>
  <si>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</si>
  <si>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</si>
  <si>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</si>
  <si>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</si>
  <si>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</si>
  <si>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</si>
  <si>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</si>
  <si>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</si>
  <si>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</si>
  <si>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</si>
  <si>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</si>
  <si>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</si>
  <si>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</si>
  <si>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</si>
  <si>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</si>
  <si>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</si>
  <si>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</si>
  <si>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</si>
  <si>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</si>
  <si>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</si>
  <si>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</si>
  <si>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</si>
  <si>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</si>
  <si>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</si>
  <si>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</si>
  <si>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</si>
  <si>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</si>
  <si>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</si>
  <si>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</si>
  <si>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</si>
  <si>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</si>
  <si>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</si>
  <si>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</si>
  <si>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</si>
  <si>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</si>
  <si>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</si>
  <si>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</si>
  <si>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</si>
  <si>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</si>
  <si>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</si>
  <si>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</si>
  <si>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</si>
  <si>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</si>
  <si>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</si>
  <si>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</si>
  <si>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</si>
  <si>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</si>
  <si>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</si>
  <si>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</si>
  <si>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</si>
  <si>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</si>
  <si>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</si>
  <si>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</si>
  <si>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</si>
  <si>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</si>
  <si>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</si>
  <si>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</si>
  <si>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</si>
  <si>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</si>
  <si>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</si>
  <si>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</si>
  <si>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</si>
  <si>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</si>
  <si>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</si>
  <si>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</si>
  <si>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</si>
  <si>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</si>
  <si>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</si>
  <si>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</si>
  <si>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</si>
  <si>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</si>
  <si>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</si>
  <si>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</si>
  <si>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</si>
  <si>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</si>
  <si>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</si>
  <si>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</si>
  <si>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</si>
  <si>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</si>
  <si>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</si>
  <si>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</si>
  <si>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</si>
  <si>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</si>
  <si>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</si>
  <si>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</si>
  <si>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</si>
  <si>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</si>
  <si>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</si>
  <si>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</si>
  <si>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</si>
  <si>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</si>
  <si>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</si>
  <si>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</si>
  <si>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</si>
  <si>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</si>
  <si>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</si>
  <si>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</si>
  <si>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</si>
  <si>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</si>
  <si>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</si>
  <si>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</si>
  <si>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</si>
  <si>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</si>
  <si>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</si>
  <si>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</si>
  <si>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</si>
  <si>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</si>
  <si>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</si>
  <si>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</si>
  <si>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</si>
  <si>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</si>
  <si>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</si>
  <si>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</si>
  <si>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</si>
  <si>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</si>
  <si>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</si>
  <si>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</si>
  <si>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</si>
  <si>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</si>
  <si>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</si>
  <si>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</si>
  <si>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</si>
  <si>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</si>
  <si>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</si>
  <si>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</si>
  <si>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</si>
  <si>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</si>
  <si>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</si>
  <si>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</si>
  <si>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</si>
  <si>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</si>
  <si>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</si>
  <si>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</si>
  <si>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</si>
  <si>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</si>
  <si>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</si>
  <si>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</si>
  <si>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</si>
  <si>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</si>
  <si>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</si>
  <si>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</si>
  <si>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</si>
  <si>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</si>
  <si>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</si>
  <si>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</si>
  <si>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</si>
  <si>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</si>
  <si>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</si>
  <si>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</si>
  <si>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</si>
  <si>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</si>
  <si>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</si>
  <si>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</si>
  <si>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</si>
  <si>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</si>
  <si>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</si>
  <si>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</si>
  <si>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</si>
  <si>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</si>
  <si>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</si>
  <si>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</si>
  <si>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</si>
  <si>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</si>
  <si>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</si>
  <si>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</si>
  <si>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</si>
  <si>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</si>
  <si>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</si>
  <si>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</si>
  <si>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</si>
  <si>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</si>
  <si>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</si>
  <si>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</si>
  <si>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</si>
  <si>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</si>
  <si>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</si>
  <si>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</si>
  <si>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</si>
  <si>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</si>
  <si>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</si>
  <si>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</si>
  <si>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</si>
  <si>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</si>
  <si>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</si>
  <si>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</si>
  <si>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</si>
  <si>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</si>
  <si>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</si>
  <si>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</si>
  <si>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</si>
  <si>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</si>
  <si>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</si>
  <si>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</si>
  <si>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</si>
  <si>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</si>
  <si>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</si>
  <si>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</si>
  <si>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</si>
  <si>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</si>
  <si>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</si>
  <si>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</si>
  <si>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</si>
  <si>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</si>
  <si>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</si>
  <si>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</si>
  <si>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</si>
  <si>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</si>
  <si>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</si>
  <si>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</si>
  <si>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</si>
  <si>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</si>
  <si>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</si>
  <si>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</si>
  <si>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</si>
  <si>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</si>
  <si>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</si>
  <si>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</si>
  <si>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</si>
  <si>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</si>
  <si>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</si>
  <si>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</si>
  <si>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</si>
  <si>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</si>
  <si>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</si>
  <si>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</si>
  <si>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</si>
  <si>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</si>
  <si>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</si>
  <si>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</si>
  <si>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</si>
  <si>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</si>
  <si>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</si>
  <si>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</si>
  <si>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</si>
  <si>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</si>
  <si>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</si>
  <si>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</si>
  <si>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</si>
  <si>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</si>
  <si>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</si>
  <si>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</si>
  <si>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</si>
  <si>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</si>
  <si>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</si>
  <si>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</si>
  <si>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</si>
  <si>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</si>
  <si>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</si>
  <si>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</si>
  <si>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</si>
  <si>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</si>
  <si>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</si>
  <si>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</si>
  <si>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</si>
  <si>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</si>
  <si>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</si>
  <si>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</si>
  <si>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</si>
  <si>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</si>
  <si>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</si>
  <si>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</si>
  <si>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</si>
  <si>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</si>
  <si>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</si>
  <si>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</si>
  <si>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</si>
  <si>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</si>
  <si>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</si>
  <si>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</si>
  <si>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</si>
  <si>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</si>
  <si>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</si>
  <si>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</si>
  <si>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</si>
  <si>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</si>
  <si>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</si>
  <si>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</si>
  <si>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</si>
  <si>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</si>
  <si>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</si>
  <si>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</si>
  <si>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</si>
  <si>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</si>
  <si>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</si>
  <si>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</si>
  <si>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</si>
  <si>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</si>
  <si>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</si>
  <si>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</si>
  <si>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</si>
  <si>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</si>
  <si>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</si>
  <si>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</si>
  <si>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</si>
  <si>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</si>
  <si>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</si>
  <si>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</si>
  <si>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</si>
  <si>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</si>
  <si>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</si>
  <si>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</si>
  <si>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</si>
  <si>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</si>
  <si>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</si>
  <si>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</si>
  <si>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</si>
  <si>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</si>
  <si>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</si>
  <si>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</si>
  <si>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</si>
  <si>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</si>
  <si>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</si>
  <si>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</si>
  <si>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</si>
  <si>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</si>
  <si>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</si>
  <si>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</si>
  <si>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</si>
  <si>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</si>
  <si>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</si>
  <si>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</si>
  <si>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</si>
  <si>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</si>
  <si>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</si>
  <si>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</si>
  <si>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</si>
  <si>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</si>
  <si>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</si>
  <si>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</si>
  <si>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</si>
  <si>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</si>
  <si>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</si>
  <si>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</si>
  <si>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</si>
  <si>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</si>
  <si>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</si>
  <si>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</si>
  <si>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</si>
  <si>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</si>
  <si>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</si>
  <si>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</si>
  <si>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</si>
  <si>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</si>
  <si>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</si>
  <si>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</si>
  <si>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</si>
  <si>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</si>
  <si>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</si>
  <si>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</si>
  <si>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</si>
  <si>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</si>
  <si>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</si>
  <si>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</si>
  <si>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</si>
  <si>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</si>
  <si>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</si>
  <si>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</si>
  <si>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</si>
  <si>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</si>
  <si>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</si>
  <si>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</si>
  <si>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</si>
  <si>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</si>
  <si>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</si>
  <si>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</si>
  <si>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</si>
  <si>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</si>
  <si>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</si>
  <si>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</si>
  <si>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</si>
  <si>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</si>
  <si>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</si>
  <si>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</si>
  <si>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</si>
  <si>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</si>
  <si>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</si>
  <si>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</si>
  <si>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</si>
  <si>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</si>
  <si>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</si>
  <si>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</si>
  <si>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</si>
  <si>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</si>
  <si>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</si>
  <si>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</si>
  <si>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</si>
  <si>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</si>
  <si>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</si>
  <si>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</si>
  <si>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</si>
  <si>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</si>
  <si>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</si>
  <si>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</si>
  <si>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</si>
  <si>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</si>
  <si>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</si>
  <si>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</si>
  <si>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</si>
  <si>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</si>
  <si>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</si>
  <si>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</si>
  <si>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</si>
  <si>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</si>
  <si>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</si>
  <si>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</si>
  <si>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</si>
  <si>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</si>
  <si>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</si>
  <si>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</si>
  <si>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</si>
  <si>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</si>
  <si>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</si>
  <si>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</si>
  <si>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</si>
  <si>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</si>
  <si>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</si>
  <si>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</si>
  <si>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</si>
  <si>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</si>
  <si>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</si>
  <si>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</si>
  <si>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</si>
  <si>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</si>
  <si>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</si>
  <si>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</si>
  <si>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</si>
  <si>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</si>
  <si>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</si>
  <si>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</si>
  <si>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</si>
  <si>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</si>
  <si>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</si>
  <si>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</si>
  <si>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</si>
  <si>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</si>
  <si>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</si>
  <si>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</si>
  <si>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</si>
  <si>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</si>
  <si>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</si>
  <si>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</si>
  <si>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</si>
  <si>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</si>
  <si>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</si>
  <si>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</si>
  <si>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</si>
  <si>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</si>
  <si>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</si>
  <si>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</si>
  <si>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</si>
  <si>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</si>
  <si>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</si>
  <si>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</si>
  <si>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</si>
  <si>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</si>
  <si>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</si>
  <si>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</si>
  <si>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</si>
  <si>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</si>
  <si>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</si>
  <si>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</si>
  <si>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</si>
  <si>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</si>
  <si>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</si>
  <si>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</si>
  <si>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</si>
  <si>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</si>
  <si>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</si>
  <si>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</si>
  <si>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</si>
  <si>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</si>
  <si>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</si>
  <si>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</si>
  <si>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</si>
  <si>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</si>
  <si>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</si>
  <si>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</si>
  <si>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</si>
  <si>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</si>
  <si>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</si>
  <si>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</si>
  <si>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</si>
  <si>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</si>
  <si>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</si>
  <si>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</si>
  <si>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</si>
  <si>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</si>
  <si>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</si>
  <si>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</si>
  <si>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</si>
  <si>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</si>
  <si>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</si>
  <si>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</si>
  <si>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</si>
  <si>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</si>
  <si>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</si>
  <si>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</si>
  <si>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</si>
  <si>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</si>
  <si>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</si>
  <si>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</si>
  <si>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</si>
  <si>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</si>
  <si>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</si>
  <si>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</si>
  <si>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</si>
  <si>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</si>
  <si>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</si>
  <si>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</si>
  <si>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</si>
  <si>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</si>
  <si>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</si>
  <si>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</si>
  <si>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</si>
  <si>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</si>
  <si>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</si>
  <si>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</si>
  <si>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</si>
  <si>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</si>
  <si>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</si>
  <si>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</si>
  <si>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</si>
  <si>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</si>
  <si>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</si>
  <si>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</si>
  <si>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</si>
  <si>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</si>
  <si>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</si>
  <si>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</si>
  <si>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</si>
  <si>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</si>
  <si>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</si>
  <si>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</si>
  <si>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</si>
  <si>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</si>
  <si>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</si>
  <si>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</si>
  <si>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</si>
  <si>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</si>
  <si>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</si>
  <si>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</si>
  <si>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</si>
  <si>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</si>
  <si>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</si>
  <si>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</si>
  <si>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</si>
  <si>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</si>
  <si>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</si>
  <si>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</si>
  <si>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</si>
  <si>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</si>
  <si>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</si>
  <si>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</si>
  <si>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</si>
  <si>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</si>
  <si>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</si>
  <si>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</si>
  <si>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</si>
  <si>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</si>
  <si>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</si>
  <si>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</si>
  <si>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</si>
  <si>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</si>
  <si>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</si>
  <si>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</si>
  <si>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</si>
  <si>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</si>
  <si>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</si>
  <si>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</si>
  <si>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</si>
  <si>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</si>
  <si>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</si>
  <si>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</si>
  <si>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</si>
  <si>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</si>
  <si>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</si>
  <si>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</si>
  <si>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</si>
  <si>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</si>
  <si>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</si>
  <si>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</si>
  <si>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</si>
  <si>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</si>
  <si>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</si>
  <si>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</si>
  <si>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</si>
  <si>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</si>
  <si>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</si>
  <si>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</si>
  <si>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</si>
  <si>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</si>
  <si>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</si>
  <si>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</si>
  <si>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</si>
  <si>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</si>
  <si>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</si>
  <si>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</si>
  <si>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</si>
  <si>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</si>
  <si>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</si>
  <si>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</si>
  <si>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</si>
  <si>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</si>
  <si>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</si>
  <si>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</si>
  <si>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</si>
  <si>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</si>
  <si>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</si>
  <si>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</si>
  <si>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</si>
  <si>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</si>
  <si>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</si>
  <si>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</si>
  <si>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</si>
  <si>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</si>
  <si>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</si>
  <si>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</si>
  <si>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</si>
  <si>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</si>
  <si>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</si>
  <si>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</si>
  <si>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</si>
  <si>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</si>
  <si>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</si>
  <si>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</si>
  <si>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</si>
  <si>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</si>
  <si>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</si>
  <si>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</si>
  <si>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</si>
  <si>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</si>
  <si>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</si>
  <si>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</si>
  <si>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</si>
  <si>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</si>
  <si>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</si>
  <si>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</si>
  <si>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</si>
  <si>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</si>
  <si>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</si>
  <si>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</si>
  <si>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</si>
  <si>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</si>
  <si>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</si>
  <si>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</si>
  <si>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</si>
  <si>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</si>
  <si>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</si>
  <si>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</si>
  <si>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</si>
  <si>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</si>
  <si>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</si>
  <si>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</si>
  <si>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</si>
  <si>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</si>
  <si>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</si>
  <si>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</si>
  <si>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</si>
  <si>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</si>
  <si>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</si>
  <si>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</si>
  <si>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</si>
  <si>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</si>
  <si>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</si>
  <si>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</si>
  <si>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</si>
  <si>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</si>
  <si>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</si>
  <si>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</si>
  <si>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</si>
  <si>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</si>
  <si>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</si>
  <si>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</si>
  <si>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</si>
  <si>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</si>
  <si>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</si>
  <si>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</si>
  <si>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</si>
  <si>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</si>
  <si>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</si>
  <si>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</si>
  <si>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</si>
  <si>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</si>
  <si>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</si>
  <si>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</si>
  <si>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</si>
  <si>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</si>
  <si>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</si>
  <si>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</si>
  <si>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</si>
  <si>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</si>
  <si>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</si>
  <si>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</si>
  <si>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</si>
  <si>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</si>
  <si>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</si>
  <si>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</si>
  <si>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</si>
  <si>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</si>
  <si>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</si>
  <si>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</si>
  <si>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</si>
  <si>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</si>
  <si>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</si>
  <si>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</si>
  <si>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</si>
  <si>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</si>
  <si>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</si>
  <si>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</si>
  <si>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</si>
  <si>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</si>
  <si>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</si>
  <si>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</si>
  <si>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</si>
  <si>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</si>
  <si>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</si>
  <si>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</si>
  <si>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</si>
  <si>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</si>
  <si>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</si>
  <si>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</si>
  <si>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</si>
  <si>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</si>
  <si>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</si>
  <si>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</si>
  <si>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</si>
  <si>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</si>
  <si>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</si>
  <si>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</si>
  <si>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</si>
  <si>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</si>
  <si>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</si>
  <si>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</si>
  <si>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</si>
  <si>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</si>
  <si>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</si>
  <si>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</si>
  <si>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</si>
  <si>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</si>
  <si>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</si>
  <si>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</si>
  <si>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</si>
  <si>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</si>
  <si>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</si>
  <si>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</si>
  <si>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</si>
  <si>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</si>
  <si>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</si>
  <si>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</si>
  <si>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</si>
  <si>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</si>
  <si>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</si>
  <si>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</si>
  <si>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</si>
  <si>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</si>
  <si>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</si>
  <si>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</si>
  <si>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</si>
  <si>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</si>
  <si>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</si>
  <si>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</si>
  <si>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</si>
  <si>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</si>
  <si>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</si>
  <si>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</si>
  <si>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</si>
  <si>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</si>
  <si>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</si>
  <si>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</si>
  <si>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</si>
  <si>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</si>
  <si>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</si>
  <si>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</si>
  <si>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</si>
  <si>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</si>
  <si>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</si>
  <si>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</si>
  <si>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</si>
  <si>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</si>
  <si>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</si>
  <si>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</si>
  <si>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</si>
  <si>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</si>
  <si>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</si>
  <si>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</si>
  <si>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</si>
  <si>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</si>
  <si>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</si>
  <si>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</si>
  <si>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</si>
  <si>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</si>
  <si>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</si>
  <si>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</si>
  <si>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</si>
  <si>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</si>
  <si>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</si>
  <si>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</si>
  <si>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</si>
  <si>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</si>
  <si>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</si>
  <si>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</si>
  <si>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</si>
  <si>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</si>
  <si>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</si>
  <si>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</si>
  <si>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</si>
  <si>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</si>
  <si>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</si>
  <si>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</si>
  <si>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</si>
  <si>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</si>
  <si>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</si>
  <si>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</si>
  <si>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</si>
  <si>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</si>
  <si>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</si>
  <si>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</si>
  <si>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</si>
  <si>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</si>
  <si>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</si>
  <si>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</si>
  <si>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</si>
  <si>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</si>
  <si>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</si>
  <si>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</si>
  <si>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</si>
  <si>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</si>
  <si>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</si>
  <si>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</si>
  <si>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</si>
  <si>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</si>
  <si>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</si>
  <si>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</si>
  <si>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</si>
  <si>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</si>
  <si>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</si>
  <si>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</si>
  <si>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</si>
  <si>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</si>
  <si>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</si>
  <si>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</si>
  <si>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</si>
  <si>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</si>
  <si>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</si>
  <si>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</si>
  <si>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</si>
  <si>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</si>
  <si>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</si>
  <si>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</si>
  <si>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</si>
  <si>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</si>
  <si>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</si>
  <si>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</si>
  <si>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</si>
  <si>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</si>
  <si>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</si>
  <si>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</si>
  <si>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</si>
  <si>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</si>
  <si>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</si>
  <si>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</si>
  <si>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</si>
  <si>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</si>
  <si>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</si>
  <si>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</si>
  <si>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</si>
  <si>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</si>
  <si>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</si>
  <si>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</si>
  <si>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</si>
  <si>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</si>
  <si>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</si>
  <si>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</si>
  <si>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</si>
  <si>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</si>
  <si>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</si>
  <si>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</si>
  <si>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</si>
  <si>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</si>
  <si>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</si>
  <si>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</si>
  <si>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</si>
  <si>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</si>
  <si>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</si>
  <si>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</si>
  <si>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</si>
  <si>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</si>
  <si>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</si>
  <si>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</si>
  <si>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</si>
  <si>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</si>
  <si>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</si>
  <si>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</si>
  <si>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</si>
  <si>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</si>
  <si>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</si>
  <si>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</si>
  <si>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</si>
  <si>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</si>
  <si>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</si>
  <si>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</si>
  <si>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</si>
  <si>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</si>
  <si>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</si>
  <si>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</si>
  <si>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</si>
  <si>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</si>
  <si>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</si>
  <si>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</si>
  <si>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</si>
  <si>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</si>
  <si>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</si>
  <si>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</si>
  <si>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</si>
  <si>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</si>
  <si>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</si>
  <si>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</si>
  <si>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</si>
  <si>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</si>
  <si>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</si>
  <si>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</si>
  <si>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</si>
  <si>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</si>
  <si>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</si>
  <si>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</si>
  <si>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</si>
  <si>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</si>
  <si>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</si>
  <si>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</si>
  <si>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</si>
  <si>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</si>
  <si>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</si>
  <si>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</si>
  <si>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</si>
  <si>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</si>
  <si>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</si>
  <si>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</si>
  <si>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</si>
  <si>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</si>
  <si>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</si>
  <si>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</si>
  <si>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</si>
  <si>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</si>
  <si>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</si>
  <si>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</si>
  <si>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</si>
  <si>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</si>
  <si>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</si>
  <si>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</si>
  <si>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</si>
  <si>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</si>
  <si>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</si>
  <si>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</si>
  <si>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</si>
  <si>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</si>
  <si>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</si>
  <si>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</si>
  <si>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</si>
  <si>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</si>
  <si>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</si>
  <si>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</si>
  <si>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</si>
  <si>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</si>
  <si>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</si>
  <si>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</si>
  <si>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</si>
  <si>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</si>
  <si>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</si>
  <si>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</si>
  <si>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</si>
  <si>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</si>
  <si>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</si>
  <si>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</si>
  <si>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</si>
  <si>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</si>
  <si>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</si>
  <si>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</si>
  <si>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</si>
  <si>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</si>
  <si>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</si>
  <si>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</si>
  <si>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</si>
  <si>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</si>
  <si>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</si>
  <si>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</si>
  <si>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</si>
  <si>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</si>
  <si>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</si>
  <si>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</si>
  <si>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</si>
  <si>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</si>
  <si>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</si>
  <si>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</si>
  <si>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</si>
  <si>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</si>
  <si>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</si>
  <si>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</si>
  <si>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</si>
  <si>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</si>
  <si>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</si>
  <si>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</si>
  <si>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</si>
  <si>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</si>
  <si>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</si>
  <si>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</si>
  <si>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</si>
  <si>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</si>
  <si>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</si>
  <si>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</si>
  <si>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</si>
  <si>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</si>
  <si>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</si>
  <si>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</si>
  <si>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</si>
  <si>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</si>
  <si>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</si>
  <si>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</si>
  <si>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</si>
  <si>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</si>
  <si>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</si>
  <si>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</si>
  <si>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</si>
  <si>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</si>
  <si>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</si>
  <si>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</si>
  <si>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</si>
  <si>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</si>
  <si>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</si>
  <si>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</si>
  <si>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</si>
  <si>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</si>
  <si>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</si>
  <si>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</si>
  <si>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</si>
  <si>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</si>
  <si>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</si>
  <si>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</si>
  <si>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</si>
  <si>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</si>
  <si>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</si>
  <si>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</si>
  <si>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</si>
  <si>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</si>
  <si>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</si>
  <si>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</si>
  <si>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</si>
  <si>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</si>
  <si>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</si>
  <si>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</si>
  <si>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</si>
  <si>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</si>
  <si>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</si>
  <si>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</si>
  <si>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</si>
  <si>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</si>
  <si>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</si>
  <si>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</si>
  <si>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</si>
  <si>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</si>
  <si>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</si>
  <si>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</si>
  <si>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</si>
  <si>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</si>
  <si>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</si>
  <si>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</si>
  <si>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</si>
  <si>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</si>
  <si>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</si>
  <si>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</si>
  <si>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</si>
  <si>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</si>
  <si>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</si>
  <si>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</si>
  <si>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</si>
  <si>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</si>
  <si>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</si>
  <si>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</si>
  <si>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</si>
  <si>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</si>
  <si>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</si>
  <si>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</si>
  <si>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</si>
  <si>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</si>
  <si>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</si>
  <si>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</si>
  <si>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</si>
  <si>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</si>
  <si>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</si>
  <si>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</si>
  <si>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</si>
  <si>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</si>
  <si>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</si>
  <si>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</si>
  <si>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</si>
  <si>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</si>
  <si>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</si>
  <si>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</si>
  <si>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</si>
  <si>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</si>
  <si>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</si>
  <si>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</si>
  <si>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</si>
  <si>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</si>
  <si>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</si>
  <si>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</si>
  <si>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</si>
  <si>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</si>
  <si>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</si>
  <si>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</si>
  <si>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</si>
  <si>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</si>
  <si>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</si>
  <si>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</si>
  <si>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</si>
  <si>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</si>
  <si>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</si>
  <si>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</si>
  <si>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</si>
  <si>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</si>
  <si>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</si>
  <si>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</si>
  <si>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</si>
  <si>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</si>
  <si>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</si>
  <si>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</si>
  <si>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</si>
  <si>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</si>
  <si>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</si>
  <si>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</si>
  <si>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</si>
  <si>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</si>
  <si>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</si>
  <si>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</si>
  <si>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</si>
  <si>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</si>
  <si>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</si>
  <si>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</si>
  <si>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</si>
  <si>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</si>
  <si>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</si>
  <si>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</si>
  <si>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</si>
  <si>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</si>
  <si>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</si>
  <si>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</si>
  <si>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</si>
  <si>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</si>
  <si>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</si>
  <si>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</si>
  <si>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</si>
  <si>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</si>
  <si>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</si>
  <si>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</si>
  <si>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</si>
  <si>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</si>
  <si>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</si>
  <si>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</si>
  <si>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</si>
  <si>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</si>
  <si>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</si>
  <si>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</si>
  <si>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</si>
  <si>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</si>
  <si>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</si>
  <si>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</si>
  <si>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</si>
  <si>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</si>
  <si>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</si>
  <si>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</si>
  <si>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</si>
  <si>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</si>
  <si>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</si>
  <si>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</si>
  <si>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</si>
  <si>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</si>
  <si>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</si>
  <si>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</si>
  <si>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</si>
  <si>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</si>
  <si>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</si>
  <si>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</si>
  <si>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</si>
  <si>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</si>
  <si>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</si>
  <si>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</si>
  <si>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</si>
  <si>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</si>
  <si>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</si>
  <si>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</si>
  <si>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</si>
  <si>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</si>
  <si>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</si>
  <si>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</si>
  <si>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</si>
  <si>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</si>
  <si>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</si>
  <si>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</si>
  <si>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</si>
  <si>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</si>
  <si>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</si>
  <si>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</si>
  <si>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</si>
  <si>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</si>
  <si>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</si>
  <si>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</si>
  <si>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</si>
  <si>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</si>
  <si>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</si>
  <si>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</si>
  <si>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</si>
  <si>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</si>
  <si>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</si>
  <si>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</si>
  <si>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</si>
  <si>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</si>
  <si>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</si>
  <si>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</si>
  <si>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</si>
  <si>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</si>
  <si>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</si>
  <si>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</si>
  <si>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</si>
  <si>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</si>
  <si>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</si>
  <si>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</si>
  <si>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</si>
  <si>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</si>
  <si>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</si>
  <si>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</si>
  <si>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</si>
  <si>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</si>
  <si>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</si>
  <si>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</si>
  <si>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</si>
  <si>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</si>
  <si>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</si>
  <si>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</si>
  <si>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</si>
  <si>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</si>
  <si>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</si>
  <si>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</si>
  <si>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</si>
  <si>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</si>
  <si>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</si>
  <si>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</si>
  <si>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</si>
  <si>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</si>
  <si>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</si>
  <si>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</si>
  <si>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</si>
  <si>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</si>
  <si>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</si>
  <si>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</si>
  <si>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</si>
  <si>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</si>
  <si>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</si>
  <si>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</si>
  <si>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</si>
  <si>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</si>
  <si>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</si>
  <si>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</si>
  <si>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</si>
  <si>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</si>
  <si>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</si>
  <si>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</si>
  <si>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</si>
  <si>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</si>
  <si>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</si>
  <si>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</si>
  <si>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</si>
  <si>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</si>
  <si>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</si>
  <si>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</si>
  <si>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</si>
  <si>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</si>
  <si>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</si>
  <si>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</si>
  <si>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</si>
  <si>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</si>
  <si>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</si>
  <si>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</si>
  <si>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</si>
  <si>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</si>
  <si>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</si>
  <si>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</si>
  <si>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</si>
  <si>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</si>
  <si>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</si>
  <si>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</si>
  <si>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</si>
  <si>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</si>
  <si>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</si>
  <si>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</si>
  <si>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</si>
  <si>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</si>
  <si>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</si>
  <si>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</si>
  <si>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</si>
  <si>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</si>
  <si>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</si>
  <si>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</si>
  <si>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</si>
  <si>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</si>
  <si>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</si>
  <si>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</si>
  <si>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</si>
  <si>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</si>
  <si>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</si>
  <si>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</si>
  <si>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</si>
  <si>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</si>
  <si>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</si>
  <si>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</si>
  <si>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</si>
  <si>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</si>
  <si>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</si>
  <si>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</si>
  <si>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</si>
  <si>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</si>
  <si>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</si>
  <si>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</si>
  <si>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</si>
  <si>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</si>
  <si>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</si>
  <si>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</si>
  <si>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</si>
  <si>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</si>
  <si>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</si>
  <si>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</si>
  <si>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</si>
  <si>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</si>
  <si>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</si>
  <si>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</si>
  <si>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</si>
  <si>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</si>
  <si>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</si>
  <si>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</si>
  <si>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</si>
  <si>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</si>
  <si>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</si>
  <si>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</si>
  <si>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</si>
  <si>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</si>
  <si>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</si>
  <si>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</si>
  <si>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</si>
  <si>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</si>
  <si>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</si>
  <si>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</si>
  <si>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</si>
  <si>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</si>
  <si>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</si>
  <si>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</si>
  <si>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</si>
  <si>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</si>
  <si>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</si>
  <si>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</si>
  <si>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</si>
  <si>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</si>
  <si>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</si>
  <si>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</si>
  <si>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</si>
  <si>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</si>
  <si>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</si>
  <si>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</si>
  <si>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</si>
  <si>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</si>
  <si>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</si>
  <si>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</si>
  <si>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</si>
  <si>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</si>
  <si>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</si>
  <si>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</si>
  <si>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</si>
  <si>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</si>
  <si>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</si>
  <si>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</si>
  <si>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</si>
  <si>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</si>
  <si>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</si>
  <si>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</si>
  <si>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</si>
  <si>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</si>
  <si>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</si>
  <si>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</si>
  <si>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</si>
  <si>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</si>
  <si>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</si>
  <si>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</si>
  <si>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</si>
  <si>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</si>
  <si>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</si>
  <si>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</si>
  <si>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</si>
  <si>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</si>
  <si>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</si>
  <si>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</si>
  <si>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</si>
  <si>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</si>
  <si>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</si>
  <si>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</si>
  <si>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</si>
  <si>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</si>
  <si>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</si>
  <si>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</si>
  <si>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</si>
  <si>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</si>
  <si>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</si>
  <si>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</si>
  <si>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</si>
  <si>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</si>
  <si>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</si>
  <si>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</si>
  <si>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</si>
  <si>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</si>
  <si>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</si>
  <si>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</si>
  <si>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</si>
  <si>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</si>
  <si>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</si>
  <si>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</si>
  <si>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</si>
  <si>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</si>
  <si>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</si>
  <si>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</si>
  <si>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</si>
  <si>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</si>
  <si>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</si>
  <si>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</si>
  <si>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</si>
  <si>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</si>
  <si>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</si>
  <si>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</si>
  <si>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</si>
  <si>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</si>
  <si>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</si>
  <si>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</si>
  <si>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</si>
  <si>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</si>
  <si>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</si>
  <si>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</si>
  <si>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</si>
  <si>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</si>
  <si>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</si>
  <si>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</si>
  <si>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</si>
  <si>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</si>
  <si>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</si>
  <si>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</si>
  <si>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</si>
  <si>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</si>
  <si>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</si>
  <si>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</si>
  <si>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</si>
  <si>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</si>
  <si>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</si>
  <si>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</si>
  <si>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</si>
  <si>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</si>
  <si>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</si>
  <si>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</si>
  <si>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</si>
  <si>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</si>
  <si>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</si>
  <si>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</si>
  <si>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</si>
  <si>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</si>
  <si>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</si>
  <si>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</si>
  <si>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</si>
  <si>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</si>
  <si>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</si>
  <si>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</si>
  <si>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</si>
  <si>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</si>
  <si>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</si>
  <si>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</si>
  <si>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</si>
  <si>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</si>
  <si>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</si>
  <si>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</si>
  <si>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</si>
  <si>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</si>
  <si>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</si>
  <si>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</si>
  <si>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</si>
  <si>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</si>
  <si>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</si>
  <si>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</si>
  <si>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</si>
  <si>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</si>
  <si>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</si>
  <si>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</si>
  <si>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</si>
  <si>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</si>
  <si>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</si>
  <si>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</si>
  <si>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</si>
  <si>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</si>
  <si>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</si>
  <si>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</si>
  <si>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</si>
  <si>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</si>
  <si>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</si>
  <si>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</si>
  <si>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</si>
  <si>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</si>
  <si>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</si>
  <si>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</si>
  <si>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</si>
  <si>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</si>
  <si>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</si>
  <si>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</si>
  <si>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</si>
  <si>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</si>
  <si>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</si>
  <si>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</si>
  <si>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</si>
  <si>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</si>
  <si>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</si>
  <si>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</si>
  <si>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</si>
  <si>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</si>
  <si>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</si>
  <si>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</si>
  <si>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</si>
  <si>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</si>
  <si>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</si>
  <si>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</si>
  <si>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</si>
  <si>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</si>
  <si>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</si>
  <si>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</si>
  <si>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</si>
  <si>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</si>
  <si>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</si>
  <si>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</si>
  <si>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</si>
  <si>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</si>
  <si>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</si>
  <si>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</si>
  <si>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</si>
  <si>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</si>
  <si>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</si>
  <si>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</si>
  <si>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</si>
  <si>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</si>
  <si>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</si>
  <si>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</si>
  <si>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</si>
  <si>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</si>
  <si>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</si>
  <si>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</si>
  <si>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</si>
  <si>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</si>
  <si>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</si>
  <si>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</si>
  <si>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</si>
  <si>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</si>
  <si>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</si>
  <si>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</si>
  <si>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</si>
  <si>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</si>
  <si>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</si>
  <si>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</si>
  <si>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</si>
  <si>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</si>
  <si>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</si>
  <si>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</si>
  <si>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</si>
  <si>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</si>
  <si>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</si>
  <si>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</si>
  <si>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</si>
  <si>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</si>
  <si>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</si>
  <si>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</si>
  <si>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</si>
  <si>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</si>
  <si>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</si>
  <si>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</si>
  <si>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</si>
  <si>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</si>
  <si>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</si>
  <si>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</si>
  <si>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</si>
  <si>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</si>
  <si>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</si>
  <si>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</si>
  <si>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</si>
  <si>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</si>
  <si>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</si>
  <si>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</si>
  <si>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</si>
  <si>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</si>
  <si>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</si>
  <si>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</si>
  <si>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</si>
  <si>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</si>
  <si>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</si>
  <si>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</si>
  <si>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</si>
  <si>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</si>
  <si>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</si>
  <si>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</si>
  <si>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</si>
  <si>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</si>
  <si>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</si>
  <si>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</si>
  <si>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</si>
  <si>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</si>
  <si>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</si>
  <si>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</si>
  <si>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</si>
  <si>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</si>
  <si>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</si>
  <si>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</si>
  <si>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</si>
  <si>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</si>
  <si>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</si>
  <si>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</si>
  <si>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</si>
  <si>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</si>
  <si>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</si>
  <si>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</si>
  <si>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</si>
  <si>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</si>
  <si>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</si>
  <si>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</si>
  <si>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</si>
  <si>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</si>
  <si>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</si>
  <si>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</si>
  <si>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</si>
  <si>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</si>
  <si>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</si>
  <si>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</si>
  <si>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</si>
  <si>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</si>
  <si>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</si>
  <si>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</si>
  <si>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</si>
  <si>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</si>
  <si>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</si>
  <si>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</si>
  <si>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</si>
  <si>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</si>
  <si>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</si>
  <si>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</si>
  <si>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</si>
  <si>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</si>
  <si>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</si>
  <si>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</si>
  <si>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</si>
  <si>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</si>
  <si>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</si>
  <si>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</si>
  <si>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</si>
  <si>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</si>
  <si>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</si>
  <si>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</si>
  <si>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</si>
  <si>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</si>
  <si>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</si>
  <si>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</si>
  <si>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</si>
  <si>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</si>
  <si>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</si>
  <si>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</si>
  <si>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</si>
  <si>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</si>
  <si>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</si>
  <si>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</si>
  <si>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</si>
  <si>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</si>
  <si>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</si>
  <si>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</si>
  <si>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</si>
  <si>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</si>
  <si>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</si>
  <si>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</si>
  <si>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</si>
  <si>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</si>
  <si>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</si>
  <si>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</si>
  <si>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</si>
  <si>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</si>
  <si>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</si>
  <si>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</si>
  <si>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</si>
  <si>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</si>
  <si>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</si>
  <si>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</si>
  <si>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</si>
  <si>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</si>
  <si>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</si>
  <si>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</si>
  <si>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</si>
  <si>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</si>
  <si>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</si>
  <si>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</si>
  <si>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</si>
  <si>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</si>
  <si>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</si>
  <si>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</si>
  <si>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</si>
  <si>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</si>
  <si>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</si>
  <si>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</si>
  <si>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</si>
  <si>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</si>
  <si>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</si>
  <si>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</si>
  <si>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</si>
  <si>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</si>
  <si>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</si>
  <si>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</si>
  <si>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</si>
  <si>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</si>
  <si>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</si>
  <si>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</si>
  <si>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</si>
  <si>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</si>
  <si>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</si>
  <si>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</si>
  <si>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</si>
  <si>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</si>
  <si>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</si>
  <si>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</si>
  <si>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</si>
  <si>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</si>
  <si>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</si>
  <si>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</si>
  <si>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</si>
  <si>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</si>
  <si>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</si>
  <si>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</si>
  <si>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</si>
  <si>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</si>
  <si>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</si>
  <si>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</si>
  <si>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</si>
  <si>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</si>
  <si>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</si>
  <si>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</si>
  <si>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</si>
  <si>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</si>
  <si>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</si>
  <si>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</si>
  <si>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</si>
  <si>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</si>
  <si>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</si>
  <si>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</si>
  <si>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</si>
  <si>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</si>
  <si>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</si>
  <si>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</si>
  <si>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</si>
  <si>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</si>
  <si>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</si>
  <si>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</si>
  <si>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</si>
  <si>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</si>
  <si>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</si>
  <si>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</si>
  <si>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</si>
  <si>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</si>
  <si>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</si>
  <si>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</si>
  <si>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</si>
  <si>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</si>
  <si>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</si>
  <si>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</si>
  <si>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</si>
  <si>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</si>
  <si>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</si>
  <si>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</si>
  <si>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</si>
  <si>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</si>
  <si>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</si>
  <si>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</si>
  <si>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</si>
  <si>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</si>
  <si>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</si>
  <si>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</si>
  <si>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</si>
  <si>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</si>
  <si>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</si>
  <si>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</si>
  <si>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</si>
  <si>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</si>
  <si>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</si>
  <si>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</si>
  <si>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</si>
  <si>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</si>
  <si>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</si>
  <si>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</si>
  <si>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</si>
  <si>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</si>
  <si>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</si>
  <si>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</si>
  <si>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</si>
  <si>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</si>
  <si>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</si>
  <si>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</si>
  <si>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</si>
  <si>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</si>
  <si>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</si>
  <si>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</si>
  <si>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</si>
  <si>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</si>
  <si>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</si>
  <si>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</si>
  <si>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</si>
  <si>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</si>
  <si>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</si>
  <si>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</si>
  <si>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</si>
  <si>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</si>
  <si>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</si>
  <si>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</si>
  <si>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</si>
  <si>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</si>
  <si>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</si>
  <si>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</si>
  <si>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</si>
  <si>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</si>
  <si>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</si>
  <si>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</si>
  <si>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</si>
  <si>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</si>
  <si>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</si>
  <si>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</si>
  <si>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</si>
  <si>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</si>
  <si>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</si>
  <si>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</si>
  <si>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</si>
  <si>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</si>
  <si>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</si>
  <si>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</si>
  <si>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</si>
  <si>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</si>
  <si>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</si>
  <si>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</si>
  <si>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</si>
  <si>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</si>
  <si>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</si>
  <si>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</si>
  <si>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</si>
  <si>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</si>
  <si>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</si>
  <si>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</si>
  <si>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</si>
  <si>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</si>
  <si>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</si>
  <si>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</si>
  <si>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</si>
  <si>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</si>
  <si>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</si>
  <si>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</si>
  <si>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</si>
  <si>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</si>
  <si>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</si>
  <si>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</si>
  <si>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</si>
  <si>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</si>
  <si>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</si>
  <si>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</si>
  <si>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</si>
  <si>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</si>
  <si>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</si>
  <si>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</si>
  <si>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</si>
  <si>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</si>
  <si>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</si>
  <si>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</si>
  <si>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</si>
  <si>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</si>
  <si>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</si>
  <si>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</si>
  <si>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</si>
  <si>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</si>
  <si>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</si>
  <si>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</si>
  <si>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</si>
  <si>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</si>
  <si>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</si>
  <si>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</si>
  <si>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</si>
  <si>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</si>
  <si>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</si>
  <si>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</si>
  <si>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</si>
  <si>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</si>
  <si>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</si>
  <si>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</si>
  <si>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</si>
  <si>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</si>
  <si>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</si>
  <si>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</si>
  <si>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</si>
  <si>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</si>
  <si>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</si>
  <si>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</si>
  <si>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</si>
  <si>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</si>
  <si>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</si>
  <si>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</si>
  <si>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</si>
  <si>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</si>
  <si>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</si>
  <si>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</si>
  <si>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</si>
  <si>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</si>
  <si>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</si>
  <si>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</si>
  <si>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</si>
  <si>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</si>
  <si>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</si>
  <si>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</si>
  <si>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</si>
  <si>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</si>
  <si>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</si>
  <si>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</si>
  <si>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</si>
  <si>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</si>
  <si>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</si>
  <si>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</si>
  <si>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</si>
  <si>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</si>
  <si>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</si>
  <si>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</si>
  <si>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</si>
  <si>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</si>
  <si>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</si>
  <si>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</si>
  <si>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</si>
  <si>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</si>
  <si>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</si>
  <si>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</si>
  <si>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</si>
  <si>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</si>
  <si>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</si>
  <si>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</si>
  <si>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</si>
  <si>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</si>
  <si>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</si>
  <si>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</si>
  <si>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</si>
  <si>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</si>
  <si>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</si>
  <si>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</si>
  <si>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</si>
  <si>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</si>
  <si>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</si>
  <si>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</si>
  <si>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</si>
  <si>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</si>
  <si>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</si>
  <si>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</si>
  <si>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</si>
  <si>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</si>
  <si>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</si>
  <si>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</si>
  <si>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</si>
  <si>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</si>
  <si>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</si>
  <si>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</si>
  <si>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</si>
  <si>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</si>
  <si>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</si>
  <si>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</si>
  <si>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</si>
  <si>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</si>
  <si>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</si>
  <si>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</si>
  <si>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</si>
  <si>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</si>
  <si>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</si>
  <si>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</si>
  <si>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</si>
  <si>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</si>
  <si>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</si>
  <si>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</si>
  <si>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</si>
  <si>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</si>
  <si>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</si>
  <si>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</si>
  <si>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</si>
  <si>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</si>
  <si>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</si>
  <si>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</si>
  <si>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</si>
  <si>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</si>
  <si>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</si>
  <si>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</si>
  <si>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</si>
  <si>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</si>
  <si>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</si>
  <si>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</si>
  <si>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</si>
  <si>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</si>
  <si>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</si>
  <si>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</si>
  <si>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</si>
  <si>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</si>
  <si>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</si>
  <si>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</si>
  <si>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</si>
  <si>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</si>
  <si>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</si>
  <si>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</si>
  <si>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</si>
  <si>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</si>
  <si>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</si>
  <si>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</si>
  <si>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</si>
  <si>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</si>
  <si>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</si>
  <si>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</si>
  <si>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</si>
  <si>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</si>
  <si>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</si>
  <si>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</si>
  <si>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</si>
  <si>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</si>
  <si>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</si>
  <si>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</si>
  <si>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</si>
  <si>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</si>
  <si>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</si>
  <si>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</si>
  <si>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</si>
  <si>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</si>
  <si>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</si>
  <si>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</si>
  <si>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</si>
  <si>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</si>
  <si>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</si>
  <si>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</si>
  <si>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</si>
  <si>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</si>
  <si>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</si>
  <si>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</si>
  <si>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</si>
  <si>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</si>
  <si>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</si>
  <si>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</si>
  <si>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</si>
  <si>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</si>
  <si>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</si>
  <si>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</si>
  <si>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</si>
  <si>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</si>
  <si>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</si>
  <si>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</si>
  <si>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</si>
  <si>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</si>
  <si>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</si>
  <si>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</si>
  <si>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</si>
  <si>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</si>
  <si>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</si>
  <si>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</si>
  <si>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</si>
  <si>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</si>
  <si>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</si>
  <si>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</si>
  <si>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</si>
  <si>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</si>
  <si>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</si>
  <si>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</si>
  <si>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</si>
  <si>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</si>
  <si>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</si>
  <si>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</si>
  <si>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</si>
  <si>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</si>
  <si>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</si>
  <si>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</si>
  <si>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</si>
  <si>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</si>
  <si>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</si>
  <si>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</si>
  <si>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</si>
  <si>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</si>
  <si>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</si>
  <si>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</si>
  <si>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</si>
  <si>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</si>
  <si>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</si>
  <si>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</si>
  <si>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</si>
  <si>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</si>
  <si>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</si>
  <si>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</si>
  <si>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</si>
  <si>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</si>
  <si>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</si>
  <si>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</si>
  <si>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</si>
  <si>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</si>
  <si>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</si>
  <si>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</si>
  <si>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</si>
  <si>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</si>
  <si>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</si>
  <si>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</si>
  <si>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</si>
  <si>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</si>
  <si>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</si>
  <si>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</si>
  <si>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</si>
  <si>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</si>
  <si>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</si>
  <si>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</si>
  <si>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</si>
  <si>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</si>
  <si>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</si>
  <si>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</si>
  <si>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</si>
  <si>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</si>
  <si>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</si>
  <si>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</si>
  <si>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</si>
  <si>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</si>
  <si>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</si>
  <si>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</si>
  <si>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</si>
  <si>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</si>
  <si>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</si>
  <si>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</si>
  <si>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</si>
  <si>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</si>
  <si>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</si>
  <si>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</si>
  <si>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</si>
  <si>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</si>
  <si>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</si>
  <si>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</si>
  <si>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</si>
  <si>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</si>
  <si>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</si>
  <si>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</si>
  <si>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</si>
  <si>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</si>
  <si>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</si>
  <si>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</si>
  <si>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</si>
  <si>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</si>
  <si>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</si>
  <si>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</si>
  <si>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</si>
  <si>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</si>
  <si>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</si>
  <si>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</si>
  <si>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</si>
  <si>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</si>
  <si>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</si>
  <si>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</si>
  <si>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</si>
  <si>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</si>
  <si>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</si>
  <si>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</si>
  <si>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</si>
  <si>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</si>
  <si>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</si>
  <si>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</si>
  <si>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</si>
  <si>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</si>
  <si>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</si>
  <si>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</si>
  <si>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</si>
  <si>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</si>
  <si>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</si>
  <si>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</si>
  <si>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</si>
  <si>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</si>
  <si>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</si>
  <si>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</si>
  <si>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</si>
  <si>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</si>
  <si>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</si>
  <si>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</si>
  <si>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</si>
  <si>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</si>
  <si>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</si>
  <si>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</si>
  <si>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</si>
  <si>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</si>
  <si>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</si>
  <si>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</si>
  <si>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</si>
  <si>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</si>
  <si>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</si>
  <si>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</si>
  <si>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</si>
  <si>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</si>
  <si>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</si>
  <si>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</si>
  <si>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</si>
  <si>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</si>
  <si>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</si>
  <si>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</si>
  <si>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</si>
  <si>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</si>
  <si>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</si>
  <si>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</si>
  <si>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</si>
  <si>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</si>
  <si>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</si>
  <si>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</si>
  <si>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</si>
  <si>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</si>
  <si>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</si>
  <si>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</si>
  <si>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</si>
  <si>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</si>
  <si>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</si>
  <si>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</si>
  <si>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</si>
  <si>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</si>
  <si>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</si>
  <si>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</si>
  <si>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</si>
  <si>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</si>
  <si>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</si>
  <si>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</si>
  <si>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</si>
  <si>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</si>
  <si>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</si>
  <si>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</si>
  <si>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</si>
  <si>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</si>
  <si>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</si>
  <si>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</si>
  <si>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</si>
  <si>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</si>
  <si>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</si>
  <si>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</si>
  <si>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</si>
  <si>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</si>
  <si>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</si>
  <si>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</si>
  <si>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</si>
  <si>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</si>
  <si>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</si>
  <si>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</si>
  <si>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</si>
  <si>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</si>
  <si>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</si>
  <si>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</si>
  <si>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</si>
  <si>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</si>
  <si>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</si>
  <si>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</si>
  <si>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</si>
  <si>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</si>
  <si>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</si>
  <si>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</si>
  <si>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</si>
  <si>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</si>
  <si>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</si>
  <si>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</si>
  <si>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</si>
  <si>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</si>
  <si>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</si>
  <si>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</si>
  <si>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</si>
  <si>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</si>
  <si>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</si>
  <si>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</si>
  <si>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</si>
  <si>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</si>
  <si>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</si>
  <si>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</si>
  <si>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</si>
  <si>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</si>
  <si>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</si>
  <si>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</si>
  <si>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</si>
  <si>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</si>
  <si>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</si>
  <si>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</si>
  <si>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</si>
  <si>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</si>
  <si>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</si>
  <si>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</si>
  <si>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</si>
  <si>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</si>
  <si>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</si>
  <si>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</si>
  <si>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</si>
  <si>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</si>
  <si>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</si>
  <si>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</si>
  <si>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</si>
  <si>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</si>
  <si>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</si>
  <si>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</si>
  <si>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</si>
  <si>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</si>
  <si>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</si>
  <si>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</si>
  <si>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</si>
  <si>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</si>
  <si>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</si>
  <si>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</si>
  <si>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</si>
  <si>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</si>
  <si>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</si>
  <si>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</si>
  <si>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</si>
  <si>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</si>
  <si>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</si>
  <si>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</si>
  <si>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</si>
  <si>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</si>
  <si>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</si>
  <si>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</si>
  <si>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</si>
  <si>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</si>
  <si>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</si>
  <si>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</si>
  <si>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</si>
  <si>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</si>
  <si>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</si>
  <si>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</si>
  <si>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</si>
  <si>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</si>
  <si>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</si>
  <si>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</si>
  <si>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</si>
  <si>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</si>
  <si>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</si>
  <si>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</si>
  <si>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</si>
  <si>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</si>
  <si>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</si>
  <si>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</si>
  <si>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</si>
  <si>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</si>
  <si>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</si>
  <si>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</si>
  <si>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</si>
  <si>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</si>
  <si>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</si>
  <si>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</si>
  <si>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</si>
  <si>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</si>
  <si>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</si>
  <si>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</si>
  <si>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</si>
  <si>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</si>
  <si>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</si>
  <si>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</si>
  <si>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</si>
  <si>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</si>
  <si>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</si>
  <si>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</si>
  <si>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</si>
  <si>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</si>
  <si>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</si>
  <si>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</si>
  <si>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</si>
  <si>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</si>
  <si>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</si>
  <si>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</si>
  <si>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</si>
  <si>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</si>
  <si>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</si>
  <si>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</si>
  <si>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</si>
  <si>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</si>
  <si>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</si>
  <si>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</si>
  <si>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</si>
  <si>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</si>
  <si>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</si>
  <si>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</si>
  <si>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</si>
  <si>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</si>
  <si>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</si>
  <si>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</si>
  <si>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</si>
  <si>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</si>
  <si>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</si>
  <si>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</si>
  <si>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</si>
  <si>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</si>
  <si>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</si>
  <si>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</si>
  <si>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</si>
  <si>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</si>
  <si>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</si>
  <si>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</si>
  <si>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</si>
  <si>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</si>
  <si>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</si>
  <si>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</si>
  <si>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</si>
  <si>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</si>
  <si>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</si>
  <si>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</si>
  <si>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</si>
  <si>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</si>
  <si>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</si>
  <si>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</si>
  <si>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</si>
  <si>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</si>
  <si>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</si>
  <si>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</si>
  <si>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</si>
  <si>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</si>
  <si>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</si>
  <si>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</si>
  <si>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</si>
  <si>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</si>
  <si>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</si>
  <si>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</si>
  <si>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</si>
  <si>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</si>
  <si>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</si>
  <si>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</si>
  <si>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</si>
  <si>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</si>
  <si>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</si>
  <si>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</si>
  <si>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</si>
  <si>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</si>
  <si>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</si>
  <si>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</si>
  <si>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</si>
  <si>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</si>
  <si>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</si>
  <si>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</si>
  <si>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</si>
  <si>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</si>
  <si>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</si>
  <si>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</si>
  <si>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</si>
  <si>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</si>
  <si>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</si>
  <si>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</si>
  <si>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</si>
  <si>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</si>
  <si>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</si>
  <si>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</si>
  <si>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</si>
  <si>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</si>
  <si>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</si>
  <si>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</si>
  <si>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</si>
  <si>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</si>
  <si>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</si>
  <si>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</si>
  <si>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</si>
  <si>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</si>
  <si>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</si>
  <si>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</si>
  <si>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</si>
  <si>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</si>
  <si>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</si>
  <si>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</si>
  <si>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</si>
  <si>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</si>
  <si>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</si>
  <si>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</si>
  <si>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</si>
  <si>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</si>
  <si>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</si>
  <si>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</si>
  <si>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</si>
  <si>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</si>
  <si>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</si>
  <si>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</si>
  <si>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</si>
  <si>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</si>
  <si>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</si>
  <si>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</si>
  <si>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</si>
  <si>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</si>
  <si>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</si>
  <si>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</si>
  <si>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</si>
  <si>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</si>
  <si>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</si>
  <si>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</si>
  <si>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</si>
  <si>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</si>
  <si>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</si>
  <si>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</si>
  <si>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</si>
  <si>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</si>
  <si>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</si>
  <si>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</si>
  <si>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</si>
  <si>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</si>
  <si>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</si>
  <si>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</si>
  <si>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</si>
  <si>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</si>
  <si>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</si>
  <si>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</si>
  <si>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</si>
  <si>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</si>
  <si>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</si>
  <si>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</si>
  <si>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</si>
  <si>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</si>
  <si>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</si>
  <si>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</si>
  <si>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</si>
  <si>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</si>
  <si>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</si>
  <si>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</si>
  <si>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</si>
  <si>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</si>
  <si>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</si>
  <si>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</si>
  <si>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</si>
  <si>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</si>
  <si>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</si>
  <si>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</si>
  <si>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</si>
  <si>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</si>
  <si>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</si>
  <si>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</si>
  <si>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</si>
  <si>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</si>
  <si>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</si>
  <si>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</si>
  <si>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</si>
  <si>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</si>
  <si>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</si>
  <si>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</si>
  <si>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</si>
  <si>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</si>
  <si>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</si>
  <si>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</si>
  <si>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</si>
  <si>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</si>
  <si>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</si>
  <si>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</si>
  <si>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</si>
  <si>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</si>
  <si>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</si>
  <si>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</si>
  <si>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</si>
  <si>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</si>
  <si>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</si>
  <si>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</si>
  <si>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</si>
  <si>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</si>
  <si>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</si>
  <si>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</si>
  <si>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</si>
  <si>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</si>
  <si>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</si>
  <si>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</si>
  <si>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</si>
  <si>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</si>
  <si>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</si>
  <si>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</si>
  <si>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</si>
  <si>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</si>
  <si>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</si>
  <si>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</si>
  <si>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</si>
  <si>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</si>
  <si>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</si>
  <si>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</si>
  <si>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</si>
  <si>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</si>
  <si>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</si>
  <si>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</si>
  <si>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</si>
  <si>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</si>
  <si>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</si>
  <si>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</si>
  <si>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</si>
  <si>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</si>
  <si>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</si>
  <si>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</si>
  <si>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</si>
  <si>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</si>
  <si>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</si>
  <si>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</si>
  <si>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</si>
  <si>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</si>
  <si>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</si>
  <si>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</si>
  <si>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</si>
  <si>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</si>
  <si>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</si>
  <si>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</si>
  <si>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</si>
  <si>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</si>
  <si>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</si>
  <si>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</si>
  <si>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</si>
  <si>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</si>
  <si>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</si>
  <si>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</si>
  <si>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</si>
  <si>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</si>
  <si>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</si>
  <si>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</si>
  <si>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</si>
  <si>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</si>
  <si>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</si>
  <si>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</si>
  <si>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</si>
  <si>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</si>
  <si>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</si>
  <si>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</si>
  <si>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</si>
  <si>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</si>
  <si>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</si>
  <si>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</si>
  <si>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</si>
  <si>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</si>
  <si>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</si>
  <si>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</si>
  <si>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</si>
  <si>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</si>
  <si>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</si>
  <si>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</si>
  <si>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</si>
  <si>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</si>
  <si>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</si>
  <si>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</si>
  <si>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</si>
  <si>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</si>
  <si>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</si>
  <si>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</si>
  <si>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</si>
  <si>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</si>
  <si>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</si>
  <si>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</si>
  <si>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</si>
  <si>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</si>
  <si>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</si>
  <si>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</si>
  <si>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</si>
  <si>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</si>
  <si>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</si>
  <si>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</si>
  <si>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</si>
  <si>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</si>
  <si>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</si>
  <si>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</si>
  <si>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</si>
  <si>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</si>
  <si>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</si>
  <si>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</si>
  <si>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</si>
  <si>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</si>
  <si>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</si>
  <si>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</si>
  <si>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</si>
  <si>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</si>
  <si>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</si>
  <si>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</si>
  <si>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</si>
  <si>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</si>
  <si>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</si>
  <si>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</si>
  <si>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</si>
  <si>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</si>
  <si>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</si>
  <si>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</si>
  <si>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</si>
  <si>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</si>
  <si>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</si>
  <si>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</si>
  <si>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</si>
  <si>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</si>
  <si>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</si>
  <si>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</si>
  <si>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</si>
  <si>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</si>
  <si>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</si>
  <si>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</si>
  <si>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</si>
  <si>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</si>
  <si>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</si>
  <si>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</si>
  <si>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</si>
  <si>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</si>
  <si>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</si>
  <si>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</si>
  <si>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</si>
  <si>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</si>
  <si>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</si>
  <si>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</si>
  <si>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</si>
  <si>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</si>
  <si>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</si>
  <si>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</si>
  <si>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</si>
  <si>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</si>
  <si>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</si>
  <si>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</si>
  <si>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</si>
  <si>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</si>
  <si>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</si>
  <si>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</si>
  <si>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</si>
  <si>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</si>
  <si>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</si>
  <si>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</si>
  <si>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</si>
  <si>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</si>
  <si>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</si>
  <si>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</si>
  <si>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</si>
  <si>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</si>
  <si>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</si>
  <si>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</si>
  <si>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</si>
  <si>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</si>
  <si>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</si>
  <si>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</si>
  <si>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</si>
  <si>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</si>
  <si>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</si>
  <si>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</si>
  <si>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</si>
  <si>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</si>
  <si>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</si>
  <si>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</si>
  <si>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</si>
  <si>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</si>
  <si>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</si>
  <si>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</si>
  <si>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</si>
  <si>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</si>
  <si>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</si>
  <si>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</si>
  <si>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</si>
  <si>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</si>
  <si>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</si>
  <si>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</si>
  <si>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</si>
  <si>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</si>
  <si>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</si>
  <si>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</si>
  <si>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</si>
  <si>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</si>
  <si>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</si>
  <si>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</si>
  <si>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</si>
  <si>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</si>
  <si>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</si>
  <si>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</si>
  <si>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</si>
  <si>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</si>
  <si>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</si>
  <si>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</si>
  <si>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</si>
  <si>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</si>
  <si>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</si>
  <si>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</si>
  <si>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</si>
  <si>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</si>
  <si>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</si>
  <si>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</si>
  <si>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</si>
  <si>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</si>
  <si>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</si>
  <si>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</si>
  <si>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</si>
  <si>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</si>
  <si>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</si>
  <si>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</si>
  <si>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</si>
  <si>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</si>
  <si>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</si>
  <si>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</si>
  <si>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</si>
  <si>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</si>
  <si>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</si>
  <si>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</si>
  <si>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</si>
  <si>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</si>
  <si>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</si>
  <si>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</si>
  <si>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</si>
  <si>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</si>
  <si>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</si>
  <si>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</si>
  <si>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</si>
  <si>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</si>
  <si>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</si>
  <si>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</si>
  <si>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</si>
  <si>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</si>
  <si>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</si>
  <si>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</si>
  <si>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</si>
  <si>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</si>
  <si>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</si>
  <si>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</si>
  <si>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</si>
  <si>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</si>
  <si>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</si>
  <si>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</si>
  <si>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</si>
  <si>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</si>
  <si>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</si>
  <si>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</si>
  <si>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</si>
  <si>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</si>
  <si>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</si>
  <si>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</si>
  <si>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</si>
  <si>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</si>
  <si>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</si>
  <si>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</si>
  <si>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</si>
  <si>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</si>
  <si>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</si>
  <si>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</si>
  <si>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</si>
  <si>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</si>
  <si>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</si>
  <si>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</si>
  <si>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</si>
  <si>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</si>
  <si>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</si>
  <si>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</si>
  <si>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</si>
  <si>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</si>
  <si>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</si>
  <si>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</si>
  <si>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</si>
  <si>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</si>
  <si>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</si>
  <si>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</si>
  <si>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</si>
  <si>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</si>
  <si>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</si>
  <si>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</si>
  <si>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</si>
  <si>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</si>
  <si>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</si>
  <si>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</si>
  <si>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</si>
  <si>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</si>
  <si>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</si>
  <si>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</si>
  <si>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</si>
  <si>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</si>
  <si>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</si>
  <si>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</si>
  <si>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</si>
  <si>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</si>
  <si>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</si>
  <si>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</si>
  <si>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</si>
  <si>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</si>
  <si>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</si>
  <si>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</si>
  <si>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</si>
  <si>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</si>
  <si>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</si>
  <si>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</si>
  <si>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</si>
  <si>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</si>
  <si>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</si>
  <si>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</si>
  <si>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</si>
  <si>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</si>
  <si>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</si>
  <si>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</si>
  <si>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</si>
  <si>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</si>
  <si>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</si>
  <si>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</si>
  <si>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</si>
  <si>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</si>
  <si>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</si>
  <si>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</si>
  <si>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</si>
  <si>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</si>
  <si>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</si>
  <si>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</si>
  <si>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</si>
  <si>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</si>
  <si>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</si>
  <si>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</si>
  <si>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</si>
  <si>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</si>
  <si>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</si>
  <si>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</si>
  <si>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</si>
  <si>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</si>
  <si>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</si>
  <si>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</si>
  <si>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</si>
  <si>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</si>
  <si>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</si>
  <si>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</si>
  <si>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</si>
  <si>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</si>
  <si>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</si>
  <si>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</si>
  <si>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</si>
  <si>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</si>
  <si>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</si>
  <si>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</si>
  <si>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</si>
  <si>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</si>
  <si>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</si>
  <si>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</si>
  <si>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</si>
  <si>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</si>
  <si>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</si>
  <si>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</si>
  <si>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</si>
  <si>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</si>
  <si>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</si>
  <si>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</si>
  <si>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</si>
  <si>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</si>
  <si>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</si>
  <si>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</si>
  <si>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</si>
  <si>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</si>
  <si>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</si>
  <si>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</si>
  <si>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</si>
  <si>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</si>
  <si>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</si>
  <si>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</si>
  <si>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</si>
  <si>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</si>
  <si>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</si>
  <si>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</si>
  <si>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</si>
  <si>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</si>
  <si>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</si>
  <si>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</si>
  <si>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</si>
  <si>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</si>
  <si>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</si>
  <si>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</si>
  <si>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</si>
  <si>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</si>
  <si>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</si>
  <si>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</si>
  <si>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</si>
  <si>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</si>
  <si>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</si>
  <si>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</si>
  <si>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</si>
  <si>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</si>
  <si>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</si>
  <si>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</si>
  <si>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</si>
  <si>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</si>
  <si>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</si>
  <si>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</si>
  <si>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</si>
  <si>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</si>
  <si>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</si>
  <si>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</si>
  <si>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</si>
  <si>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</si>
  <si>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</si>
  <si>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</si>
  <si>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</si>
  <si>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</si>
  <si>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</si>
  <si>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</si>
  <si>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</si>
  <si>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</si>
  <si>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</si>
  <si>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</si>
  <si>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</si>
  <si>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</si>
  <si>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</si>
  <si>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</si>
  <si>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</si>
  <si>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</si>
  <si>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</si>
  <si>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</si>
  <si>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</si>
  <si>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</si>
  <si>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</si>
  <si>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</si>
  <si>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</si>
  <si>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</si>
  <si>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</si>
  <si>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</si>
  <si>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</si>
  <si>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</si>
  <si>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</si>
  <si>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</si>
  <si>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</si>
  <si>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</si>
  <si>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</si>
  <si>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</si>
  <si>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</si>
  <si>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</si>
  <si>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</si>
  <si>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</si>
  <si>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</si>
  <si>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</si>
  <si>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</si>
  <si>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</si>
  <si>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</si>
  <si>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</si>
  <si>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</si>
  <si>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</si>
  <si>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</si>
  <si>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</si>
  <si>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</si>
  <si>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</si>
  <si>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</si>
  <si>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</si>
  <si>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</si>
  <si>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</si>
  <si>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</si>
  <si>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</si>
  <si>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</si>
  <si>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</si>
  <si>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</si>
  <si>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</si>
  <si>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</si>
  <si>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</si>
  <si>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</si>
  <si>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</si>
  <si>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</si>
  <si>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</si>
  <si>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</si>
  <si>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</si>
  <si>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</si>
  <si>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</si>
  <si>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</si>
  <si>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</si>
  <si>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</si>
  <si>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</si>
  <si>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</si>
  <si>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</si>
  <si>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</si>
  <si>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</si>
  <si>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</si>
  <si>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</si>
  <si>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</si>
  <si>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</si>
  <si>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</si>
  <si>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</si>
  <si>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</si>
  <si>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</si>
  <si>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</si>
  <si>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</si>
  <si>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</si>
  <si>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</si>
  <si>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</si>
  <si>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</si>
  <si>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</si>
  <si>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</si>
  <si>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</si>
  <si>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</si>
  <si>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</si>
  <si>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</si>
  <si>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</si>
  <si>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</si>
  <si>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</si>
  <si>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</si>
  <si>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</si>
  <si>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</si>
  <si>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</si>
  <si>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</si>
  <si>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</si>
  <si>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</si>
  <si>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</si>
  <si>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</si>
  <si>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</si>
  <si>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</si>
  <si>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</si>
  <si>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</si>
  <si>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</si>
  <si>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</si>
  <si>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</si>
  <si>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</si>
  <si>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</si>
  <si>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</si>
  <si>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</si>
  <si>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</si>
  <si>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</si>
  <si>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</si>
  <si>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</si>
  <si>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</si>
  <si>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</si>
  <si>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</si>
  <si>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</si>
  <si>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</si>
  <si>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</si>
  <si>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</si>
  <si>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</si>
  <si>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</si>
  <si>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</si>
  <si>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</si>
  <si>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</si>
  <si>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</si>
  <si>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</si>
  <si>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</si>
  <si>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</si>
  <si>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</si>
  <si>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</si>
  <si>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</si>
  <si>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</si>
  <si>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</si>
  <si>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</si>
  <si>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</si>
  <si>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</si>
  <si>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</si>
  <si>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</si>
  <si>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</si>
  <si>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</si>
  <si>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</si>
  <si>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</si>
  <si>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</si>
  <si>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</si>
  <si>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</si>
  <si>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</si>
  <si>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</si>
  <si>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</si>
  <si>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</si>
  <si>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</si>
  <si>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</si>
  <si>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</si>
  <si>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</si>
  <si>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</si>
  <si>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</si>
  <si>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</si>
  <si>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</si>
  <si>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</si>
  <si>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</si>
  <si>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</si>
  <si>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</si>
  <si>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</si>
  <si>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</si>
  <si>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</si>
  <si>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</si>
  <si>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</si>
  <si>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</si>
  <si>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</si>
  <si>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</si>
  <si>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</si>
  <si>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</si>
  <si>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</si>
  <si>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</si>
  <si>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</si>
  <si>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</si>
  <si>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</si>
  <si>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</si>
  <si>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</si>
  <si>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</si>
  <si>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</si>
  <si>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</si>
  <si>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</si>
  <si>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</si>
  <si>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</si>
  <si>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</si>
  <si>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</si>
  <si>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</si>
  <si>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</si>
  <si>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</si>
  <si>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</si>
  <si>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</si>
  <si>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</si>
  <si>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</si>
  <si>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</si>
  <si>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</si>
  <si>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</si>
  <si>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</si>
  <si>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</si>
  <si>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</si>
  <si>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</si>
  <si>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</si>
  <si>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</si>
  <si>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</si>
  <si>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</si>
  <si>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</si>
  <si>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</si>
  <si>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</si>
  <si>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</si>
  <si>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</si>
  <si>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</si>
  <si>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</si>
  <si>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</si>
  <si>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</si>
  <si>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</si>
  <si>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</si>
  <si>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</si>
  <si>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</si>
  <si>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</si>
  <si>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</si>
  <si>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</si>
  <si>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</si>
  <si>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</si>
  <si>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</si>
  <si>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</si>
  <si>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</si>
  <si>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</si>
  <si>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</si>
  <si>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</si>
  <si>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</si>
  <si>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</si>
  <si>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</si>
  <si>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</si>
  <si>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</si>
  <si>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</si>
  <si>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</si>
  <si>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</si>
  <si>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</si>
  <si>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</si>
  <si>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</si>
  <si>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</si>
  <si>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</si>
  <si>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</si>
  <si>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</si>
  <si>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</si>
  <si>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</si>
  <si>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</si>
  <si>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</si>
  <si>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</si>
  <si>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</si>
  <si>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</si>
  <si>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</si>
  <si>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</si>
  <si>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</si>
  <si>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</si>
  <si>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</si>
  <si>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</si>
  <si>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</si>
  <si>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</si>
  <si>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</si>
  <si>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</si>
  <si>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</si>
  <si>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</si>
  <si>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</si>
  <si>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</si>
  <si>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</si>
  <si>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</si>
  <si>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</si>
  <si>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</si>
  <si>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</si>
  <si>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</si>
  <si>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</si>
  <si>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</si>
  <si>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</si>
  <si>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</si>
  <si>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</si>
  <si>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</si>
  <si>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</si>
  <si>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</si>
  <si>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</si>
  <si>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</si>
  <si>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</si>
  <si>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</si>
  <si>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</si>
  <si>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</si>
  <si>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</si>
  <si>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</si>
  <si>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</si>
  <si>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</si>
  <si>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</si>
  <si>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</si>
  <si>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</si>
  <si>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</si>
  <si>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</si>
  <si>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</si>
  <si>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</si>
  <si>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</si>
  <si>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</si>
  <si>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</si>
  <si>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</si>
  <si>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</si>
  <si>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</si>
  <si>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</si>
  <si>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</si>
  <si>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</si>
  <si>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</si>
  <si>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</si>
  <si>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</si>
  <si>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</si>
  <si>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</si>
  <si>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</si>
  <si>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</si>
  <si>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</si>
  <si>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</si>
  <si>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</si>
  <si>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</si>
  <si>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</si>
  <si>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</si>
  <si>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</si>
  <si>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</si>
  <si>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</si>
  <si>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</si>
  <si>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</si>
  <si>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</si>
  <si>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</si>
  <si>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</si>
  <si>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</si>
  <si>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</si>
  <si>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</si>
  <si>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</si>
  <si>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</si>
  <si>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</si>
  <si>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</si>
  <si>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</si>
  <si>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</si>
  <si>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</si>
  <si>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</si>
  <si>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</si>
  <si>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</si>
  <si>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</si>
  <si>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</si>
  <si>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</si>
  <si>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</si>
  <si>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</si>
  <si>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</si>
  <si>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</si>
  <si>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</si>
  <si>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</si>
  <si>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</si>
  <si>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</si>
  <si>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</si>
  <si>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</si>
  <si>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</si>
  <si>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</si>
  <si>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</si>
  <si>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</si>
  <si>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</si>
  <si>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</si>
  <si>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</si>
  <si>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</si>
  <si>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</si>
  <si>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</si>
  <si>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</si>
  <si>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</si>
  <si>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</si>
  <si>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</si>
  <si>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</si>
  <si>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</si>
  <si>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</si>
  <si>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</si>
  <si>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</si>
  <si>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</si>
  <si>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</si>
  <si>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</si>
  <si>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</si>
  <si>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</si>
  <si>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</si>
  <si>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</si>
  <si>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</si>
  <si>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</si>
  <si>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</si>
  <si>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</si>
  <si>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</si>
  <si>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</si>
  <si>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</si>
  <si>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</si>
  <si>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</si>
  <si>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</si>
  <si>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</si>
  <si>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</si>
  <si>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</si>
  <si>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</si>
  <si>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</si>
  <si>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</si>
  <si>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</si>
  <si>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</si>
  <si>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</si>
  <si>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</si>
  <si>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</si>
  <si>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</si>
  <si>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</si>
  <si>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</si>
  <si>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</si>
  <si>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</si>
  <si>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</si>
  <si>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</si>
  <si>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</si>
  <si>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</si>
  <si>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</si>
  <si>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</si>
  <si>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</si>
  <si>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</si>
  <si>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</si>
  <si>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</si>
  <si>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</si>
  <si>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</si>
  <si>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</si>
  <si>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</si>
  <si>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</si>
  <si>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</si>
  <si>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</si>
  <si>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</si>
  <si>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</si>
  <si>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</si>
  <si>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</si>
  <si>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</si>
  <si>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</si>
  <si>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</si>
  <si>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</si>
  <si>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</si>
  <si>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</si>
  <si>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</si>
  <si>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</si>
  <si>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</si>
  <si>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</si>
  <si>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</si>
  <si>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</si>
  <si>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</si>
  <si>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</si>
  <si>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</si>
  <si>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</si>
  <si>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</si>
  <si>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</si>
  <si>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</si>
  <si>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</si>
  <si>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</si>
  <si>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</si>
  <si>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</si>
  <si>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</si>
  <si>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</si>
  <si>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</si>
  <si>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</si>
  <si>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</si>
  <si>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</si>
  <si>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</si>
  <si>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</si>
  <si>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</si>
  <si>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</si>
  <si>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</si>
  <si>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</si>
  <si>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</si>
  <si>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</si>
  <si>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</si>
  <si>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</si>
  <si>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</si>
  <si>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</si>
  <si>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</si>
  <si>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</si>
  <si>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</si>
  <si>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</si>
  <si>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</si>
  <si>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</si>
  <si>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</si>
  <si>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</si>
  <si>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</si>
  <si>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</si>
  <si>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</si>
  <si>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</si>
  <si>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</si>
  <si>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</si>
  <si>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</si>
  <si>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</si>
  <si>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</si>
  <si>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</si>
  <si>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</si>
  <si>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</si>
  <si>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</si>
  <si>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</si>
  <si>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</si>
  <si>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</si>
  <si>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</si>
  <si>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</si>
  <si>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</si>
  <si>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</si>
  <si>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</si>
  <si>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</si>
  <si>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</si>
  <si>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</si>
  <si>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</si>
  <si>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</si>
  <si>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</si>
  <si>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</si>
  <si>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</si>
  <si>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</si>
  <si>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</si>
  <si>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</si>
  <si>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</si>
  <si>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</si>
  <si>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</si>
  <si>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</si>
  <si>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</si>
  <si>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</si>
  <si>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</si>
  <si>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</si>
  <si>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</si>
  <si>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</si>
  <si>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</si>
  <si>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</si>
  <si>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</si>
  <si>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</si>
  <si>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</si>
  <si>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</si>
  <si>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</si>
  <si>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</si>
  <si>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</si>
  <si>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</si>
  <si>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</si>
  <si>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</si>
  <si>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</si>
  <si>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</si>
  <si>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</si>
  <si>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</si>
  <si>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</si>
  <si>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</si>
  <si>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</si>
  <si>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</si>
  <si>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</si>
  <si>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</si>
  <si>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</si>
  <si>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</si>
  <si>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</si>
  <si>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</si>
  <si>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</si>
  <si>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</si>
  <si>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</si>
  <si>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</si>
  <si>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</si>
  <si>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</si>
  <si>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</si>
  <si>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</si>
  <si>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</si>
  <si>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</si>
  <si>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</si>
  <si>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</si>
  <si>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</si>
  <si>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</si>
  <si>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</si>
  <si>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</si>
  <si>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</si>
  <si>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</si>
  <si>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</si>
  <si>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</si>
  <si>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</si>
  <si>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</si>
  <si>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</si>
  <si>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</si>
  <si>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</si>
  <si>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</si>
  <si>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</si>
  <si>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</si>
  <si>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</si>
  <si>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</si>
  <si>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</si>
  <si>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</si>
  <si>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</si>
  <si>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</si>
  <si>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</si>
  <si>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</si>
  <si>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</si>
  <si>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</si>
  <si>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</si>
  <si>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</si>
  <si>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</si>
  <si>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</si>
  <si>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</si>
  <si>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</si>
  <si>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</si>
  <si>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</si>
  <si>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</si>
  <si>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</si>
  <si>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</si>
  <si>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</si>
  <si>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</si>
  <si>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</si>
  <si>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</si>
  <si>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</si>
  <si>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</si>
  <si>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</si>
  <si>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</si>
  <si>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</si>
  <si>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</si>
  <si>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</si>
  <si>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</si>
  <si>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</si>
  <si>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</si>
  <si>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</si>
  <si>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</si>
  <si>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</si>
  <si>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</si>
  <si>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</si>
  <si>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</si>
  <si>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</si>
  <si>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</si>
  <si>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</si>
  <si>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</si>
  <si>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</si>
  <si>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</si>
  <si>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</si>
  <si>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</si>
  <si>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</si>
  <si>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</si>
  <si>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</si>
  <si>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</si>
  <si>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</si>
  <si>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</si>
  <si>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</si>
  <si>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</si>
  <si>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</si>
  <si>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</si>
  <si>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</si>
  <si>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</si>
  <si>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</si>
  <si>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</si>
  <si>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</si>
  <si>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</si>
  <si>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</si>
  <si>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</si>
  <si>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</si>
  <si>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</si>
  <si>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</si>
  <si>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</si>
  <si>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</si>
  <si>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</si>
  <si>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</si>
  <si>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</si>
  <si>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</si>
  <si>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</si>
  <si>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</si>
  <si>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</si>
  <si>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</si>
  <si>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</si>
  <si>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</si>
  <si>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</si>
  <si>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</si>
  <si>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</si>
  <si>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</si>
  <si>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</si>
  <si>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</si>
  <si>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</si>
  <si>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</si>
  <si>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</si>
  <si>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</si>
  <si>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</si>
  <si>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</si>
  <si>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</si>
  <si>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</si>
  <si>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</si>
  <si>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</si>
  <si>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</si>
  <si>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</si>
  <si>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</si>
  <si>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</si>
  <si>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</si>
  <si>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</si>
  <si>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</si>
  <si>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</si>
  <si>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</si>
  <si>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</si>
  <si>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</si>
  <si>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</si>
  <si>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</si>
  <si>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</si>
  <si>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</si>
  <si>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</si>
  <si>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</si>
  <si>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</si>
  <si>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</si>
  <si>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</si>
  <si>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</si>
  <si>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</si>
  <si>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</si>
  <si>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</si>
  <si>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</si>
  <si>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</si>
  <si>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</si>
  <si>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</si>
  <si>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</si>
  <si>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</si>
  <si>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</si>
  <si>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</si>
  <si>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</si>
  <si>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</si>
  <si>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</si>
  <si>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</si>
  <si>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</si>
  <si>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</si>
  <si>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</si>
  <si>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</si>
  <si>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</si>
  <si>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</si>
  <si>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</si>
  <si>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</si>
  <si>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</si>
  <si>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</si>
  <si>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</si>
  <si>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</si>
  <si>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</si>
  <si>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</si>
  <si>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</si>
  <si>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</si>
  <si>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</si>
  <si>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</si>
  <si>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</si>
  <si>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</si>
  <si>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</si>
  <si>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</si>
  <si>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</si>
  <si>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</si>
  <si>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</si>
  <si>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</si>
  <si>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</si>
  <si>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</si>
  <si>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</si>
  <si>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</si>
  <si>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</si>
  <si>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</si>
  <si>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</si>
  <si>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</si>
  <si>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</si>
  <si>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</si>
  <si>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</si>
  <si>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</si>
  <si>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</si>
  <si>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</si>
  <si>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</si>
  <si>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</si>
  <si>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</si>
  <si>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</si>
  <si>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</si>
  <si>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</si>
  <si>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</si>
  <si>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</si>
  <si>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</si>
  <si>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</si>
  <si>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</si>
  <si>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</si>
  <si>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</si>
  <si>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</si>
  <si>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</si>
  <si>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</si>
  <si>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</si>
  <si>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</si>
  <si>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</si>
  <si>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</si>
  <si>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</si>
  <si>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</si>
  <si>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</si>
  <si>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</si>
  <si>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</si>
  <si>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</si>
  <si>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</si>
  <si>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</si>
  <si>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</si>
  <si>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</si>
  <si>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</si>
  <si>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</si>
  <si>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</si>
  <si>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</si>
  <si>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</si>
  <si>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</si>
  <si>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</si>
  <si>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</si>
  <si>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</si>
  <si>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</si>
  <si>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</si>
  <si>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</si>
  <si>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</si>
  <si>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</si>
  <si>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</si>
  <si>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</si>
  <si>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</si>
  <si>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</si>
  <si>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</si>
  <si>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</si>
  <si>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</si>
  <si>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</si>
  <si>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</si>
  <si>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</si>
  <si>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</si>
  <si>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</si>
  <si>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</si>
  <si>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</si>
  <si>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</si>
  <si>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</si>
  <si>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</si>
  <si>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</si>
  <si>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</si>
  <si>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</si>
  <si>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</si>
  <si>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</si>
  <si>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</si>
  <si>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</si>
  <si>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</si>
  <si>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</si>
  <si>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</si>
  <si>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</si>
  <si>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</si>
  <si>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</si>
  <si>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</si>
  <si>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</si>
  <si>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</si>
  <si>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</si>
  <si>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</si>
  <si>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</si>
  <si>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</si>
  <si>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</si>
  <si>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</si>
  <si>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</si>
  <si>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</si>
  <si>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</si>
  <si>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</si>
  <si>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</si>
  <si>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</si>
  <si>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</si>
  <si>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</si>
  <si>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</si>
  <si>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</si>
  <si>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</si>
  <si>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</si>
  <si>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</si>
  <si>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</si>
  <si>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</si>
  <si>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</si>
  <si>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</si>
  <si>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</si>
  <si>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</si>
  <si>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</si>
  <si>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</si>
  <si>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</si>
  <si>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</si>
  <si>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</si>
  <si>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</si>
  <si>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</si>
  <si>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</si>
  <si>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</si>
  <si>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</si>
  <si>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</si>
  <si>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</si>
  <si>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</si>
  <si>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</si>
  <si>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</si>
  <si>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</si>
  <si>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</si>
  <si>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</si>
  <si>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</si>
  <si>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</si>
  <si>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</si>
  <si>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</si>
  <si>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</si>
  <si>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</si>
  <si>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</si>
  <si>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</si>
  <si>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</si>
  <si>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</si>
  <si>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</si>
  <si>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</si>
  <si>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</si>
  <si>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</si>
  <si>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</si>
  <si>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</si>
  <si>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</si>
  <si>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</si>
  <si>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</si>
  <si>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</si>
  <si>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</si>
  <si>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</si>
  <si>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</si>
  <si>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</si>
  <si>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</si>
  <si>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</si>
  <si>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</si>
  <si>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</si>
  <si>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</si>
  <si>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</si>
  <si>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</si>
  <si>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</si>
  <si>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</si>
  <si>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</si>
  <si>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</si>
  <si>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</si>
  <si>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</si>
  <si>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</si>
  <si>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</si>
  <si>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</si>
  <si>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</si>
  <si>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</si>
  <si>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</si>
  <si>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</si>
  <si>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</si>
  <si>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</si>
  <si>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</si>
  <si>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</si>
  <si>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</si>
  <si>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</si>
  <si>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</si>
  <si>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</si>
  <si>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</si>
  <si>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</si>
  <si>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</si>
  <si>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</si>
  <si>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</si>
  <si>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</si>
  <si>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</si>
  <si>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</si>
  <si>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</si>
  <si>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</si>
  <si>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</si>
  <si>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</si>
  <si>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</si>
  <si>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</si>
  <si>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</si>
  <si>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</si>
  <si>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</si>
  <si>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</si>
  <si>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</si>
  <si>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</si>
  <si>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</si>
  <si>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</si>
  <si>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</si>
  <si>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</si>
  <si>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</si>
  <si>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</si>
  <si>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</si>
  <si>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</si>
  <si>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</si>
  <si>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</si>
  <si>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</si>
  <si>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</si>
  <si>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</si>
  <si>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</si>
  <si>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</si>
  <si>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</si>
  <si>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</si>
  <si>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</si>
  <si>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</si>
  <si>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</si>
  <si>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</si>
  <si>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</si>
  <si>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</si>
  <si>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</si>
  <si>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</si>
  <si>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</si>
  <si>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</si>
  <si>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</si>
  <si>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</si>
  <si>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</si>
  <si>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</si>
  <si>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</si>
  <si>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</si>
  <si>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</si>
  <si>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</si>
  <si>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</si>
  <si>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</si>
  <si>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</si>
  <si>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</si>
  <si>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</si>
  <si>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</si>
  <si>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</si>
  <si>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</si>
  <si>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</si>
  <si>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</si>
  <si>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</si>
  <si>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</si>
  <si>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</si>
  <si>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</si>
  <si>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</si>
  <si>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</si>
  <si>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</si>
  <si>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</si>
  <si>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</si>
  <si>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</si>
  <si>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</si>
  <si>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</si>
  <si>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</si>
  <si>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</si>
  <si>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</si>
  <si>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</si>
  <si>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</si>
  <si>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</si>
  <si>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</si>
  <si>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</si>
  <si>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</si>
  <si>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</si>
  <si>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</si>
  <si>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</si>
  <si>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</si>
  <si>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</si>
  <si>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</si>
  <si>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</si>
  <si>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</si>
  <si>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</si>
  <si>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</si>
  <si>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</si>
  <si>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</si>
  <si>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</si>
  <si>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</si>
  <si>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</si>
  <si>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</si>
  <si>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</si>
  <si>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</si>
  <si>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</si>
  <si>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</si>
  <si>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</si>
  <si>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</si>
  <si>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</si>
  <si>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</si>
  <si>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</si>
  <si>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</si>
  <si>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</si>
  <si>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</si>
  <si>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</si>
  <si>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</si>
  <si>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</si>
  <si>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</si>
  <si>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</si>
  <si>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</si>
  <si>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</si>
  <si>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</si>
  <si>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</si>
  <si>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</si>
  <si>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</si>
  <si>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</si>
  <si>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</si>
  <si>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</si>
  <si>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</si>
  <si>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</si>
  <si>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</si>
  <si>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</si>
  <si>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</si>
  <si>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</si>
  <si>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</si>
  <si>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</si>
  <si>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</si>
  <si>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</si>
  <si>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</si>
  <si>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</si>
  <si>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</si>
  <si>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</si>
  <si>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</si>
  <si>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</si>
  <si>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</si>
  <si>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</si>
  <si>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</si>
  <si>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</si>
  <si>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</si>
  <si>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</si>
  <si>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</si>
  <si>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</si>
  <si>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</si>
  <si>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</si>
  <si>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</si>
  <si>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</si>
  <si>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</si>
  <si>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</si>
  <si>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</si>
  <si>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</si>
  <si>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</si>
  <si>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</si>
  <si>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</si>
  <si>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</si>
  <si>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</si>
  <si>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</si>
  <si>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</si>
  <si>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</si>
  <si>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</si>
  <si>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</si>
  <si>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</si>
  <si>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</si>
  <si>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</si>
  <si>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</si>
  <si>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</si>
  <si>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</si>
  <si>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</si>
  <si>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</si>
  <si>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</si>
  <si>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</si>
  <si>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</si>
  <si>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</si>
  <si>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</si>
  <si>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</si>
  <si>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</si>
  <si>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</si>
  <si>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</si>
  <si>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</si>
  <si>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</si>
  <si>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</si>
  <si>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</si>
  <si>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</si>
  <si>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</si>
  <si>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</si>
  <si>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</si>
  <si>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</si>
  <si>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</si>
  <si>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</si>
  <si>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</si>
  <si>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</si>
  <si>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</si>
  <si>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</si>
  <si>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</si>
  <si>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</si>
  <si>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</si>
  <si>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</si>
  <si>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</si>
  <si>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</si>
  <si>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</si>
  <si>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</si>
  <si>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</si>
  <si>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</si>
  <si>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</si>
  <si>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</si>
  <si>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</si>
  <si>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</si>
  <si>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</si>
  <si>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</si>
  <si>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</si>
  <si>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</si>
  <si>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</si>
  <si>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</si>
  <si>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</si>
  <si>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</si>
  <si>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</si>
  <si>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</si>
  <si>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</si>
  <si>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</si>
  <si>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</si>
  <si>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</si>
  <si>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</si>
  <si>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</si>
  <si>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</si>
  <si>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</si>
  <si>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</si>
  <si>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</si>
  <si>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</si>
  <si>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</si>
  <si>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</si>
  <si>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</si>
  <si>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</si>
  <si>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</si>
  <si>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</si>
  <si>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</si>
  <si>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</si>
  <si>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</si>
  <si>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</si>
  <si>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</si>
  <si>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</si>
  <si>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</si>
  <si>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</si>
  <si>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</si>
  <si>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</si>
  <si>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</si>
  <si>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</si>
  <si>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</si>
  <si>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</si>
  <si>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</si>
  <si>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</si>
  <si>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</si>
  <si>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</si>
  <si>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</si>
  <si>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</si>
  <si>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</si>
  <si>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</si>
  <si>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</si>
  <si>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</si>
  <si>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</si>
  <si>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</si>
  <si>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</si>
  <si>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</si>
  <si>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</si>
  <si>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</si>
  <si>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</si>
  <si>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</si>
  <si>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</si>
  <si>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</si>
  <si>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</si>
  <si>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</si>
  <si>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</si>
  <si>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</si>
  <si>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</si>
  <si>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</si>
  <si>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</si>
  <si>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</si>
  <si>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</si>
  <si>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</si>
  <si>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</si>
  <si>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</si>
  <si>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</si>
  <si>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</si>
  <si>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</si>
  <si>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</si>
  <si>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</si>
  <si>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</si>
  <si>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</si>
  <si>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</si>
  <si>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</si>
  <si>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</si>
  <si>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</si>
  <si>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</si>
  <si>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</si>
  <si>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</si>
  <si>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</si>
  <si>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</si>
  <si>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</si>
  <si>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</si>
  <si>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</si>
  <si>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</si>
  <si>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</si>
  <si>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</si>
  <si>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</si>
  <si>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</si>
  <si>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</si>
  <si>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</si>
  <si>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</si>
  <si>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</si>
  <si>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</si>
  <si>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</si>
  <si>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</si>
  <si>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</si>
  <si>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</si>
  <si>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</si>
  <si>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</si>
  <si>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201</t>
  </si>
  <si>
    <t>204</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</si>
  <si>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</si>
  <si>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</si>
  <si>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</si>
  <si>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</si>
  <si>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</si>
  <si>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</si>
  <si>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</si>
  <si>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</si>
  <si>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</si>
  <si>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</si>
  <si>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</si>
  <si>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</si>
  <si>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</si>
  <si>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</si>
  <si>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</si>
  <si>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</si>
  <si>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</si>
  <si>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</si>
  <si>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</si>
  <si>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</si>
  <si>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</si>
  <si>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</si>
  <si>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</si>
  <si>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</si>
  <si>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</si>
  <si>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</si>
  <si>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</si>
  <si>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</si>
  <si>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</si>
  <si>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</si>
  <si>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</si>
  <si>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</si>
  <si>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</si>
  <si>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</si>
  <si>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</si>
  <si>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</si>
  <si>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</si>
  <si>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</si>
  <si>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</si>
  <si>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</si>
  <si>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</si>
  <si>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</si>
  <si>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</si>
  <si>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</si>
  <si>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</si>
  <si>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</si>
  <si>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</si>
  <si>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</si>
  <si>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</si>
  <si>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</si>
  <si>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</si>
  <si>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</si>
  <si>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</si>
  <si>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</si>
  <si>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</si>
  <si>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</si>
  <si>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</si>
  <si>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</si>
  <si>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</si>
  <si>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</si>
  <si>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</si>
  <si>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</si>
  <si>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</si>
  <si>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</si>
  <si>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</si>
  <si>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</si>
  <si>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</si>
  <si>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</si>
  <si>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</si>
  <si>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</si>
  <si>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</si>
  <si>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</si>
  <si>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</si>
  <si>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</si>
  <si>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</si>
  <si>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</si>
  <si>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</si>
  <si>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</si>
  <si>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</si>
  <si>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</si>
  <si>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</si>
  <si>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</si>
  <si>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</si>
  <si>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</si>
  <si>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</si>
  <si>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</si>
  <si>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</si>
  <si>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</si>
  <si>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</si>
  <si>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</si>
  <si>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</si>
  <si>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</si>
  <si>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</si>
  <si>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</si>
  <si>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</si>
  <si>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</si>
  <si>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</si>
  <si>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</si>
  <si>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</si>
  <si>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</si>
  <si>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</si>
  <si>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</si>
  <si>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</si>
  <si>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</si>
  <si>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</si>
  <si>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</si>
  <si>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</si>
  <si>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</si>
  <si>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</si>
  <si>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</si>
  <si>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</si>
  <si>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</si>
  <si>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</si>
  <si>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</si>
  <si>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</si>
  <si>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</si>
  <si>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</si>
  <si>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</si>
  <si>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</si>
  <si>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</si>
  <si>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</si>
  <si>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</si>
  <si>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</si>
  <si>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</si>
  <si>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</si>
  <si>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</si>
  <si>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</si>
  <si>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</si>
  <si>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</si>
  <si>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</si>
  <si>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</si>
  <si>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</si>
  <si>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</si>
  <si>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</si>
  <si>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</si>
  <si>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</si>
  <si>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</si>
  <si>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</si>
  <si>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</si>
  <si>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</si>
  <si>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</si>
  <si>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</si>
  <si>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</si>
  <si>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</si>
  <si>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</si>
  <si>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</si>
  <si>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</si>
  <si>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</si>
  <si>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</si>
  <si>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</si>
  <si>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</si>
  <si>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</si>
  <si>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</si>
  <si>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</si>
  <si>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</si>
  <si>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</si>
  <si>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</si>
  <si>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</si>
  <si>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</si>
  <si>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</si>
  <si>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</si>
  <si>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</si>
  <si>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</si>
  <si>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</si>
  <si>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</si>
  <si>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</si>
  <si>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</si>
  <si>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</si>
  <si>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</si>
  <si>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</si>
  <si>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</si>
  <si>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</si>
  <si>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</si>
  <si>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</si>
  <si>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</si>
  <si>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</si>
  <si>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</si>
  <si>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</si>
  <si>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</si>
  <si>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</si>
  <si>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</si>
  <si>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</si>
  <si>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</si>
  <si>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</si>
  <si>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</si>
  <si>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</si>
  <si>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</si>
  <si>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</si>
  <si>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</si>
  <si>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</si>
  <si>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</si>
  <si>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</si>
  <si>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</si>
  <si>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</si>
  <si>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</si>
  <si>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</si>
  <si>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</si>
  <si>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</si>
  <si>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</si>
  <si>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</si>
  <si>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</si>
  <si>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</si>
  <si>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</si>
  <si>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</si>
  <si>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</si>
  <si>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</si>
  <si>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</si>
  <si>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</si>
  <si>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</si>
  <si>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</si>
  <si>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</si>
  <si>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</si>
  <si>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</si>
  <si>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</si>
  <si>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</si>
  <si>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</si>
  <si>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</si>
  <si>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</si>
  <si>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</si>
  <si>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</si>
  <si>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</si>
  <si>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</si>
  <si>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</si>
  <si>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</si>
  <si>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</si>
  <si>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</si>
  <si>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</si>
  <si>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</si>
  <si>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</si>
  <si>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</si>
  <si>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</si>
  <si>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</si>
  <si>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</si>
  <si>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</si>
  <si>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</si>
  <si>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</si>
  <si>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</si>
  <si>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</si>
  <si>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</si>
  <si>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</si>
  <si>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</si>
  <si>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</si>
  <si>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</si>
  <si>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</si>
  <si>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</si>
  <si>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</si>
  <si>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</si>
  <si>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</si>
  <si>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</si>
  <si>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</si>
  <si>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</si>
  <si>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</si>
  <si>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</si>
  <si>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</si>
  <si>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</si>
  <si>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</si>
  <si>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</si>
  <si>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</si>
  <si>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</si>
  <si>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</si>
  <si>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</si>
  <si>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</si>
  <si>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</si>
  <si>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</si>
  <si>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</si>
  <si>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</si>
  <si>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</si>
  <si>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</si>
  <si>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</si>
  <si>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</si>
  <si>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</si>
  <si>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</si>
  <si>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</si>
  <si>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</si>
  <si>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</si>
  <si>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</si>
  <si>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</si>
  <si>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</si>
  <si>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</si>
  <si>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</si>
  <si>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</si>
  <si>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</si>
  <si>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</si>
  <si>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</si>
  <si>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</si>
  <si>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</si>
  <si>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</si>
  <si>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</si>
  <si>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</si>
  <si>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</si>
  <si>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</si>
  <si>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</si>
  <si>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</si>
  <si>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</si>
  <si>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</si>
  <si>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</si>
  <si>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</si>
  <si>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</si>
  <si>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</si>
  <si>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</si>
  <si>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</si>
  <si>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</si>
  <si>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</si>
  <si>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</si>
  <si>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</si>
  <si>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</si>
  <si>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</si>
  <si>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</si>
  <si>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</si>
  <si>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</si>
  <si>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</si>
  <si>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</si>
  <si>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</si>
  <si>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</si>
  <si>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</si>
  <si>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</si>
  <si>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</si>
  <si>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</si>
  <si>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</si>
  <si>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</si>
  <si>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</si>
  <si>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</si>
  <si>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</si>
  <si>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</si>
  <si>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</si>
  <si>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</si>
  <si>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</si>
  <si>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</si>
  <si>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</si>
  <si>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</si>
  <si>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</si>
  <si>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</si>
  <si>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</si>
  <si>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</si>
  <si>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</si>
  <si>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</si>
  <si>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</si>
  <si>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</si>
  <si>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</si>
  <si>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</si>
  <si>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</si>
  <si>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</si>
  <si>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</si>
  <si>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</si>
  <si>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</si>
  <si>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</si>
  <si>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</si>
  <si>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</si>
  <si>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</si>
  <si>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</si>
  <si>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</si>
  <si>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</si>
  <si>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</si>
  <si>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</si>
  <si>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</si>
  <si>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</si>
  <si>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</si>
  <si>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</si>
  <si>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</si>
  <si>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</si>
  <si>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</si>
  <si>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</si>
  <si>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</si>
  <si>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</si>
  <si>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</si>
  <si>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</si>
  <si>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</si>
  <si>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</si>
  <si>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</si>
  <si>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</si>
  <si>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</si>
  <si>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</si>
  <si>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</si>
  <si>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</si>
  <si>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</si>
  <si>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</si>
  <si>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</si>
  <si>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</si>
  <si>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</si>
  <si>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</si>
  <si>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</si>
  <si>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</si>
  <si>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</si>
  <si>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</si>
  <si>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</si>
  <si>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</si>
  <si>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</si>
  <si>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</si>
  <si>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</si>
  <si>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</si>
  <si>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</si>
  <si>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</si>
  <si>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</si>
  <si>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</si>
  <si>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</si>
  <si>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</si>
  <si>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</si>
  <si>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</si>
  <si>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</si>
  <si>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</si>
  <si>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</si>
  <si>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</si>
  <si>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</si>
  <si>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</si>
  <si>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</si>
  <si>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</si>
  <si>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</si>
  <si>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</si>
  <si>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</si>
  <si>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</si>
  <si>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</si>
  <si>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</si>
  <si>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</si>
  <si>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</si>
  <si>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</si>
  <si>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</si>
  <si>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</si>
  <si>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</si>
  <si>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</si>
  <si>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</si>
  <si>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</si>
  <si>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</si>
  <si>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</si>
  <si>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</si>
  <si>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</si>
  <si>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</si>
  <si>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</si>
  <si>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</si>
  <si>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</si>
  <si>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</si>
  <si>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</si>
  <si>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</si>
  <si>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</si>
  <si>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</si>
  <si>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</si>
  <si>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</si>
  <si>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</si>
  <si>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</si>
  <si>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</si>
  <si>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</si>
  <si>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</si>
  <si>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</si>
  <si>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</si>
  <si>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</si>
  <si>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</si>
  <si>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</si>
  <si>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</si>
  <si>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</si>
  <si>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</si>
  <si>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</si>
  <si>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</si>
  <si>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</si>
  <si>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</si>
  <si>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</si>
  <si>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</si>
  <si>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</si>
  <si>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</si>
  <si>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</si>
  <si>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</si>
  <si>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</si>
  <si>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</si>
  <si>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</si>
  <si>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</si>
  <si>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</si>
  <si>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</si>
  <si>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</si>
  <si>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</si>
  <si>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</si>
  <si>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</si>
  <si>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</si>
  <si>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</si>
  <si>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</si>
  <si>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</si>
  <si>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</si>
  <si>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</si>
  <si>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</si>
  <si>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</si>
  <si>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</si>
  <si>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</si>
  <si>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</si>
  <si>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</si>
  <si>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</si>
  <si>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</si>
  <si>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</si>
  <si>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</si>
  <si>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</si>
  <si>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</si>
  <si>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</si>
  <si>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</si>
  <si>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</si>
  <si>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</si>
  <si>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</si>
  <si>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</si>
  <si>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</si>
  <si>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</si>
  <si>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</si>
  <si>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</si>
  <si>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</si>
  <si>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</si>
  <si>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</si>
  <si>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</si>
  <si>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</si>
  <si>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</si>
  <si>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</si>
  <si>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</si>
  <si>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</si>
  <si>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</si>
  <si>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</si>
  <si>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</si>
  <si>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</si>
  <si>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</si>
  <si>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</si>
  <si>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</si>
  <si>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</si>
  <si>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</si>
  <si>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</si>
  <si>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</si>
  <si>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</si>
  <si>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</si>
  <si>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</si>
  <si>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</si>
  <si>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</si>
  <si>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</si>
  <si>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</si>
  <si>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</si>
  <si>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</si>
  <si>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</si>
  <si>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</si>
  <si>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</si>
  <si>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</si>
  <si>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</si>
  <si>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</si>
  <si>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</si>
  <si>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</si>
  <si>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</si>
  <si>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</si>
  <si>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</si>
  <si>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</si>
  <si>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</si>
  <si>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</si>
  <si>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</si>
  <si>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</si>
  <si>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</si>
  <si>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</si>
  <si>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</si>
  <si>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</si>
  <si>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</si>
  <si>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</si>
  <si>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</si>
  <si>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</si>
  <si>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</si>
  <si>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</si>
  <si>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</si>
  <si>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</si>
  <si>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</si>
  <si>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</si>
  <si>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</si>
  <si>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</si>
  <si>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</si>
  <si>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</si>
  <si>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</si>
  <si>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</si>
  <si>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</si>
  <si>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</si>
  <si>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</si>
  <si>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</si>
  <si>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</si>
  <si>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</si>
  <si>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</si>
  <si>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</si>
  <si>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</si>
  <si>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</si>
  <si>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</si>
  <si>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</si>
  <si>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</si>
  <si>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</si>
  <si>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</si>
  <si>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</si>
  <si>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</si>
  <si>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</si>
  <si>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</si>
  <si>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</si>
  <si>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</si>
  <si>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</si>
  <si>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</si>
  <si>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</si>
  <si>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</si>
  <si>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</si>
  <si>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</si>
  <si>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</si>
  <si>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</si>
  <si>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</si>
  <si>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</si>
  <si>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</si>
  <si>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</si>
  <si>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</si>
  <si>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</si>
  <si>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</si>
  <si>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</si>
  <si>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</si>
  <si>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</si>
  <si>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</si>
  <si>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</si>
  <si>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</si>
  <si>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</si>
  <si>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</si>
  <si>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</si>
  <si>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</si>
  <si>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</si>
  <si>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</si>
  <si>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</si>
  <si>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</si>
  <si>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</si>
  <si>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</si>
  <si>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</si>
  <si>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</si>
  <si>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</si>
  <si>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</si>
  <si>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</si>
  <si>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</si>
  <si>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</si>
  <si>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</si>
  <si>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</si>
  <si>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</si>
  <si>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</si>
  <si>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</si>
  <si>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</si>
  <si>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</si>
  <si>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</si>
  <si>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</si>
  <si>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</si>
  <si>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</si>
  <si>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</si>
  <si>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</si>
  <si>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</si>
  <si>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</si>
  <si>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</si>
  <si>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</si>
  <si>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</si>
  <si>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</si>
  <si>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</si>
  <si>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</si>
  <si>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</si>
  <si>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</si>
  <si>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</si>
  <si>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</si>
  <si>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</si>
  <si>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</si>
  <si>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</si>
  <si>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</si>
  <si>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</si>
  <si>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</si>
  <si>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</si>
  <si>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</si>
  <si>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</si>
  <si>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</si>
  <si>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</si>
  <si>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</si>
  <si>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</si>
  <si>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</si>
  <si>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</si>
  <si>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</si>
  <si>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</si>
  <si>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</si>
  <si>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</si>
  <si>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</si>
  <si>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</si>
  <si>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</si>
  <si>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</si>
  <si>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</si>
  <si>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</si>
  <si>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</si>
  <si>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</si>
  <si>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</si>
  <si>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</si>
  <si>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</si>
  <si>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</si>
  <si>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</si>
  <si>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</si>
  <si>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</si>
  <si>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</si>
  <si>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</si>
  <si>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</si>
  <si>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</si>
  <si>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</si>
  <si>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</si>
  <si>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</si>
  <si>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</si>
  <si>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</si>
  <si>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</si>
  <si>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</si>
  <si>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</si>
  <si>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</si>
  <si>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</si>
  <si>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</si>
  <si>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</si>
  <si>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</si>
  <si>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</si>
  <si>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</si>
  <si>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</si>
  <si>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</si>
  <si>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</si>
  <si>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</si>
  <si>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</si>
  <si>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</si>
  <si>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</si>
  <si>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</si>
  <si>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</si>
  <si>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</si>
  <si>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</si>
  <si>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</si>
  <si>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</si>
  <si>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</si>
  <si>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</si>
  <si>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</si>
  <si>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</si>
  <si>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</si>
  <si>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</si>
  <si>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</si>
  <si>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</si>
  <si>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</si>
  <si>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</si>
  <si>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</si>
  <si>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</si>
  <si>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</si>
  <si>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</si>
  <si>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</si>
  <si>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</si>
  <si>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</si>
  <si>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</si>
  <si>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</si>
  <si>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</si>
  <si>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</si>
  <si>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</si>
  <si>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</si>
  <si>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</si>
  <si>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</si>
  <si>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</si>
  <si>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</si>
  <si>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</si>
  <si>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</si>
  <si>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</si>
  <si>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</si>
  <si>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</si>
  <si>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</si>
  <si>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</si>
  <si>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</si>
  <si>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</si>
  <si>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</si>
  <si>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</si>
  <si>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</si>
  <si>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</si>
  <si>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</si>
  <si>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</si>
  <si>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</si>
  <si>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</si>
  <si>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</si>
  <si>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</si>
  <si>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</si>
  <si>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</si>
  <si>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</si>
  <si>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</si>
  <si>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</si>
  <si>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</si>
  <si>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</si>
  <si>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</si>
  <si>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</si>
  <si>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</si>
  <si>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</si>
  <si>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</si>
  <si>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</si>
  <si>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</si>
  <si>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</si>
  <si>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</si>
  <si>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</si>
  <si>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</si>
  <si>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</si>
  <si>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</si>
  <si>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</si>
  <si>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</si>
  <si>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</si>
  <si>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</si>
  <si>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</si>
  <si>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</si>
  <si>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</si>
  <si>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</si>
  <si>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</si>
  <si>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</si>
  <si>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</si>
  <si>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</si>
  <si>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</si>
  <si>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</si>
  <si>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</si>
  <si>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</si>
  <si>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</si>
  <si>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</si>
  <si>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</si>
  <si>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</si>
  <si>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</si>
  <si>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</si>
  <si>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</si>
  <si>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</si>
  <si>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</si>
  <si>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</si>
  <si>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</si>
  <si>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</si>
  <si>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</si>
  <si>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</si>
  <si>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</si>
  <si>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</si>
  <si>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</si>
  <si>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</si>
  <si>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</si>
  <si>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</si>
  <si>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</si>
  <si>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</si>
  <si>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</si>
  <si>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</si>
  <si>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</si>
  <si>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</si>
  <si>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</si>
  <si>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</si>
  <si>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</si>
  <si>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</si>
  <si>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</si>
  <si>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</si>
  <si>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</si>
  <si>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</si>
  <si>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</si>
  <si>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</si>
  <si>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</si>
  <si>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</si>
  <si>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</si>
  <si>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</si>
  <si>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</si>
  <si>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</si>
  <si>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</si>
  <si>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</si>
  <si>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</si>
  <si>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</si>
  <si>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</si>
  <si>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</si>
  <si>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</si>
  <si>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</si>
  <si>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</si>
  <si>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</si>
  <si>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</si>
  <si>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</si>
  <si>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</si>
  <si>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</si>
  <si>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</si>
  <si>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</si>
  <si>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</si>
  <si>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</si>
  <si>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</si>
  <si>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</si>
  <si>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</si>
  <si>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</si>
  <si>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</si>
  <si>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</si>
  <si>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</si>
  <si>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</si>
  <si>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</si>
  <si>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</si>
  <si>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</si>
  <si>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</si>
  <si>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</si>
  <si>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</si>
  <si>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</si>
  <si>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</si>
  <si>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</si>
  <si>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</si>
  <si>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</si>
  <si>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</si>
  <si>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</si>
  <si>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</si>
  <si>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</si>
  <si>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</si>
  <si>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</si>
  <si>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</si>
  <si>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</si>
  <si>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</si>
  <si>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</si>
  <si>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</si>
  <si>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</si>
  <si>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</si>
  <si>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</si>
  <si>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</si>
  <si>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</si>
  <si>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</si>
  <si>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</si>
  <si>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</si>
  <si>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</si>
  <si>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</si>
  <si>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</si>
  <si>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</si>
  <si>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</si>
  <si>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</si>
  <si>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</si>
  <si>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</si>
  <si>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</si>
  <si>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</si>
  <si>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</si>
  <si>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</si>
  <si>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</si>
  <si>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</si>
  <si>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</si>
  <si>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</si>
  <si>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</si>
  <si>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</si>
  <si>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</si>
  <si>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</si>
  <si>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</si>
  <si>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</si>
  <si>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</si>
  <si>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</si>
  <si>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</si>
  <si>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</si>
  <si>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</si>
  <si>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</si>
  <si>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</si>
  <si>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</si>
  <si>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</si>
  <si>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</si>
  <si>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</si>
  <si>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</si>
  <si>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</si>
  <si>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</si>
  <si>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</si>
  <si>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</si>
  <si>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</si>
  <si>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</si>
  <si>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</si>
  <si>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</si>
  <si>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</si>
  <si>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</si>
  <si>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</si>
  <si>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</si>
  <si>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</si>
  <si>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</si>
  <si>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</si>
  <si>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</si>
  <si>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</si>
  <si>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</si>
  <si>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</si>
  <si>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</si>
  <si>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</si>
  <si>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</si>
  <si>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</si>
  <si>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</si>
  <si>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</si>
  <si>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</si>
  <si>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</si>
  <si>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</si>
  <si>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</si>
  <si>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</si>
  <si>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</si>
  <si>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</si>
  <si>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</si>
  <si>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</si>
  <si>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</si>
  <si>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</si>
  <si>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</si>
  <si>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</si>
  <si>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</si>
  <si>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</si>
  <si>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</si>
  <si>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</si>
  <si>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</si>
  <si>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</si>
  <si>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</si>
  <si>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</si>
  <si>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</si>
  <si>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</si>
  <si>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</si>
  <si>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</si>
  <si>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</si>
  <si>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</si>
  <si>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</si>
  <si>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</si>
  <si>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</si>
  <si>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</si>
  <si>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</si>
  <si>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</si>
  <si>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</si>
  <si>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</si>
  <si>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</si>
  <si>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</si>
  <si>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</si>
  <si>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</si>
  <si>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</si>
  <si>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</si>
  <si>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</si>
  <si>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</si>
  <si>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</si>
  <si>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</si>
  <si>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</si>
  <si>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</si>
  <si>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</si>
  <si>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</si>
  <si>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</si>
  <si>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</si>
  <si>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</si>
  <si>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</si>
  <si>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</si>
  <si>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</si>
  <si>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</si>
  <si>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</si>
  <si>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</si>
  <si>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</si>
  <si>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</si>
  <si>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</si>
  <si>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</si>
  <si>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</si>
  <si>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</si>
  <si>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</si>
  <si>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</si>
  <si>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</si>
  <si>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</si>
  <si>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</si>
  <si>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</si>
  <si>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</si>
  <si>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</si>
  <si>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</si>
  <si>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</si>
  <si>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</si>
  <si>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</si>
  <si>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</si>
  <si>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</si>
  <si>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</si>
  <si>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</si>
  <si>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</si>
  <si>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</si>
  <si>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</si>
  <si>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</si>
  <si>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</si>
  <si>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</si>
  <si>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</si>
  <si>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</si>
  <si>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</si>
  <si>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</si>
  <si>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</si>
  <si>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</si>
  <si>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</si>
  <si>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</si>
  <si>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</si>
  <si>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</si>
  <si>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</si>
  <si>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</si>
  <si>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</si>
  <si>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</si>
  <si>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</si>
  <si>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</si>
  <si>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</si>
  <si>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</si>
  <si>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</si>
  <si>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</si>
  <si>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</si>
  <si>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</si>
  <si>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</si>
  <si>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</si>
  <si>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</si>
  <si>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</si>
  <si>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</si>
  <si>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</si>
  <si>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</si>
  <si>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</si>
  <si>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</si>
  <si>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</si>
  <si>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</si>
  <si>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</si>
  <si>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</si>
  <si>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</si>
  <si>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</si>
  <si>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</si>
  <si>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</si>
  <si>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</si>
  <si>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</si>
  <si>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</si>
  <si>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</si>
  <si>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</si>
  <si>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</si>
  <si>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</si>
  <si>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</si>
  <si>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</si>
  <si>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</si>
  <si>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</si>
  <si>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</si>
  <si>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</si>
  <si>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</si>
  <si>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</si>
  <si>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</si>
  <si>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</si>
  <si>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</si>
  <si>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</si>
  <si>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</si>
  <si>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</si>
  <si>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</si>
  <si>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</si>
  <si>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</si>
  <si>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</si>
  <si>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</si>
  <si>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</si>
  <si>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</si>
  <si>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</si>
  <si>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</si>
  <si>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</si>
  <si>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</si>
  <si>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</si>
  <si>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</si>
  <si>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</si>
  <si>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</si>
  <si>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</si>
  <si>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</si>
  <si>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</si>
  <si>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</si>
  <si>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</si>
  <si>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</si>
  <si>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</si>
  <si>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</si>
  <si>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</si>
  <si>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</si>
  <si>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</si>
  <si>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</si>
  <si>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</si>
  <si>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</si>
  <si>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</si>
  <si>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</si>
  <si>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</si>
  <si>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</si>
  <si>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</si>
  <si>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</si>
  <si>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</si>
  <si>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</si>
  <si>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</si>
  <si>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</si>
  <si>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</si>
  <si>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</si>
  <si>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</si>
  <si>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</si>
  <si>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</si>
  <si>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</si>
  <si>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</si>
  <si>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</si>
  <si>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</si>
  <si>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</si>
  <si>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</si>
  <si>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</si>
  <si>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</si>
  <si>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</si>
  <si>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</si>
  <si>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</si>
  <si>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</si>
  <si>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</si>
  <si>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</si>
  <si>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</si>
  <si>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</si>
  <si>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</si>
  <si>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</si>
  <si>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</si>
  <si>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</si>
  <si>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</si>
  <si>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</si>
  <si>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</si>
  <si>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</si>
  <si>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</si>
  <si>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</si>
  <si>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</si>
  <si>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</si>
  <si>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</si>
  <si>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</si>
  <si>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</si>
  <si>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</si>
  <si>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</si>
  <si>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</si>
  <si>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</si>
  <si>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</si>
  <si>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</si>
  <si>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</si>
  <si>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</si>
  <si>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</si>
  <si>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</si>
  <si>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</si>
  <si>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</si>
  <si>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</si>
  <si>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</si>
  <si>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</si>
  <si>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</si>
  <si>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</si>
  <si>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</si>
  <si>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</si>
  <si>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</si>
  <si>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</si>
  <si>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</si>
  <si>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</si>
  <si>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</si>
  <si>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</si>
  <si>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</si>
  <si>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</si>
  <si>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</si>
  <si>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</si>
  <si>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</si>
  <si>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</si>
  <si>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</si>
  <si>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</si>
  <si>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</si>
  <si>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</si>
  <si>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</si>
  <si>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</si>
  <si>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</si>
  <si>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</si>
  <si>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190-190</t>
  </si>
  <si>
    <t>190-510</t>
  </si>
  <si>
    <t>190-740</t>
  </si>
  <si>
    <t>190-910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</si>
  <si>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</si>
  <si>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</si>
  <si>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</si>
  <si>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</si>
  <si>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</si>
  <si>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</si>
  <si>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</si>
  <si>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</si>
  <si>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</si>
  <si>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</si>
  <si>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</si>
  <si>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</si>
  <si>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</si>
  <si>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</si>
  <si>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</si>
  <si>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</si>
  <si>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</si>
  <si>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</si>
  <si>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</si>
  <si>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</si>
  <si>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</si>
  <si>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</si>
  <si>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</si>
  <si>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</si>
  <si>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</si>
  <si>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</si>
  <si>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</si>
  <si>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</si>
  <si>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</si>
  <si>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</si>
  <si>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</si>
  <si>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198-340</t>
  </si>
  <si>
    <t>198-350</t>
  </si>
  <si>
    <t>198-390</t>
  </si>
  <si>
    <t>198-410</t>
  </si>
  <si>
    <t>198-450</t>
  </si>
  <si>
    <t>198-480</t>
  </si>
  <si>
    <t>198-500</t>
  </si>
  <si>
    <t>198-510</t>
  </si>
  <si>
    <t>198-560</t>
  </si>
  <si>
    <t>198-590</t>
  </si>
  <si>
    <t>198-600</t>
  </si>
  <si>
    <t>198-610</t>
  </si>
  <si>
    <t>198-620</t>
  </si>
  <si>
    <t>198-650</t>
  </si>
  <si>
    <t>198-670</t>
  </si>
  <si>
    <t>198-790</t>
  </si>
  <si>
    <t>198-820</t>
  </si>
  <si>
    <t>198-862</t>
  </si>
  <si>
    <t>198-920</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</si>
  <si>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</si>
  <si>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</si>
  <si>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</si>
  <si>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</si>
  <si>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</si>
  <si>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</si>
  <si>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</si>
  <si>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</si>
  <si>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</si>
  <si>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</si>
  <si>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</si>
  <si>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</si>
  <si>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</si>
  <si>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</si>
  <si>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</si>
  <si>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</si>
  <si>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</si>
  <si>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</si>
  <si>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</si>
  <si>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</si>
  <si>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</si>
  <si>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204-040</t>
  </si>
  <si>
    <t>204-11C</t>
  </si>
  <si>
    <t>204-130</t>
  </si>
  <si>
    <t>204-132</t>
  </si>
  <si>
    <t>204-140</t>
  </si>
  <si>
    <t>204-160</t>
  </si>
  <si>
    <t>204-170</t>
  </si>
  <si>
    <t>204-180</t>
  </si>
  <si>
    <t>204-190</t>
  </si>
  <si>
    <t>204-230</t>
  </si>
  <si>
    <t>204-241</t>
  </si>
  <si>
    <t>204-250</t>
  </si>
  <si>
    <t>204-260</t>
  </si>
  <si>
    <t>204-270</t>
  </si>
  <si>
    <t>204-280</t>
  </si>
  <si>
    <t>204-300</t>
  </si>
  <si>
    <t>204-330</t>
  </si>
  <si>
    <t>204-360</t>
  </si>
  <si>
    <t>204-410</t>
  </si>
  <si>
    <t>204-430</t>
  </si>
  <si>
    <t>204-440</t>
  </si>
  <si>
    <t>204-450</t>
  </si>
  <si>
    <t>204-500</t>
  </si>
  <si>
    <t>204-520</t>
  </si>
  <si>
    <t>204-550</t>
  </si>
  <si>
    <t>204-560</t>
  </si>
  <si>
    <t>204-620</t>
  </si>
  <si>
    <t>204-640</t>
  </si>
  <si>
    <t>204-650</t>
  </si>
  <si>
    <t>204-730</t>
  </si>
  <si>
    <t>204-740</t>
  </si>
  <si>
    <t>204-750</t>
  </si>
  <si>
    <t>204-760</t>
  </si>
  <si>
    <t>204-820</t>
  </si>
  <si>
    <t>204-830</t>
  </si>
  <si>
    <t>204-840</t>
  </si>
  <si>
    <t>204-850</t>
  </si>
  <si>
    <t>204-860</t>
  </si>
  <si>
    <t>204-920</t>
  </si>
  <si>
    <t>198-ALL</t>
  </si>
  <si>
    <t>201-ALL</t>
  </si>
  <si>
    <t>204-ALL</t>
  </si>
  <si>
    <t>510-190</t>
  </si>
  <si>
    <t>740-190</t>
  </si>
  <si>
    <t>910-190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</si>
  <si>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</si>
  <si>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</si>
  <si>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</si>
  <si>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</si>
  <si>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</si>
  <si>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</si>
  <si>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</si>
  <si>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</si>
  <si>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</si>
  <si>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</si>
  <si>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</si>
  <si>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</si>
  <si>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</si>
  <si>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</si>
  <si>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</si>
  <si>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</si>
  <si>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</si>
  <si>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</si>
  <si>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</si>
  <si>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</si>
  <si>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</si>
  <si>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</si>
  <si>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</si>
  <si>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</si>
  <si>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</si>
  <si>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</si>
  <si>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</si>
  <si>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</si>
  <si>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</si>
  <si>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</si>
  <si>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</si>
  <si>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</si>
  <si>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</si>
  <si>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</si>
  <si>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</si>
  <si>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</si>
  <si>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</si>
  <si>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</si>
  <si>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</si>
  <si>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</si>
  <si>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</si>
  <si>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</si>
  <si>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</si>
  <si>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</si>
  <si>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</si>
  <si>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</si>
  <si>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</si>
  <si>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</si>
  <si>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</si>
  <si>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</si>
  <si>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862-198</t>
  </si>
  <si>
    <t>920-198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</si>
  <si>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</si>
  <si>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</si>
  <si>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</si>
  <si>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</si>
  <si>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</si>
  <si>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</si>
  <si>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</si>
  <si>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</si>
  <si>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</si>
  <si>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</si>
  <si>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</si>
  <si>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</si>
  <si>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</si>
  <si>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</si>
  <si>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</si>
  <si>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</si>
  <si>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</si>
  <si>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</si>
  <si>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</si>
  <si>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</si>
  <si>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</si>
  <si>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</si>
  <si>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</si>
  <si>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</si>
  <si>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</si>
  <si>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</si>
  <si>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</si>
  <si>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</si>
  <si>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</si>
  <si>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</si>
  <si>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</si>
  <si>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</si>
  <si>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</si>
  <si>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</si>
  <si>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</si>
  <si>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</si>
  <si>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</si>
  <si>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</si>
  <si>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</si>
  <si>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</si>
  <si>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</si>
  <si>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</si>
  <si>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430-204</t>
  </si>
  <si>
    <t>440-204</t>
  </si>
  <si>
    <t>450-204</t>
  </si>
  <si>
    <t>500-204</t>
  </si>
  <si>
    <t>510-204</t>
  </si>
  <si>
    <t>520-204</t>
  </si>
  <si>
    <t>550-204</t>
  </si>
  <si>
    <t>560-204</t>
  </si>
  <si>
    <t>620-204</t>
  </si>
  <si>
    <t>640-204</t>
  </si>
  <si>
    <t>650-204</t>
  </si>
  <si>
    <t>720-204</t>
  </si>
  <si>
    <t>730-204</t>
  </si>
  <si>
    <t>740-204</t>
  </si>
  <si>
    <t>750-204</t>
  </si>
  <si>
    <t>760-204</t>
  </si>
  <si>
    <t>820-204</t>
  </si>
  <si>
    <t>830-204</t>
  </si>
  <si>
    <t>840-204</t>
  </si>
  <si>
    <t>850-204</t>
  </si>
  <si>
    <t>860-204</t>
  </si>
  <si>
    <t>862-204</t>
  </si>
  <si>
    <t>910-204</t>
  </si>
  <si>
    <t>920-204</t>
  </si>
  <si>
    <t>92Q</t>
  </si>
  <si>
    <t>Hope Charter Leadership Academy</t>
  </si>
  <si>
    <t>CRF PRCs (121-129 &amp; 132-138) ended FY2022</t>
  </si>
  <si>
    <t>140-26B</t>
  </si>
  <si>
    <t>140-860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</si>
  <si>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</si>
  <si>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</si>
  <si>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</si>
  <si>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</si>
  <si>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</si>
  <si>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</si>
  <si>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</si>
  <si>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</si>
  <si>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</si>
  <si>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</si>
  <si>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</si>
  <si>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</si>
  <si>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</si>
  <si>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</si>
  <si>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</si>
  <si>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</si>
  <si>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</si>
  <si>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</si>
  <si>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</si>
  <si>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</si>
  <si>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</si>
  <si>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</si>
  <si>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</si>
  <si>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</si>
  <si>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</si>
  <si>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</si>
  <si>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</si>
  <si>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</si>
  <si>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</si>
  <si>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</si>
  <si>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</si>
  <si>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</si>
  <si>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</si>
  <si>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</si>
  <si>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</si>
  <si>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</si>
  <si>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</si>
  <si>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</si>
  <si>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</si>
  <si>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</si>
  <si>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</si>
  <si>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</si>
  <si>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</si>
  <si>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</si>
  <si>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</si>
  <si>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</si>
  <si>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</si>
  <si>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</si>
  <si>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</si>
  <si>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</si>
  <si>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</si>
  <si>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</si>
  <si>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</si>
  <si>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</si>
  <si>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</si>
  <si>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</si>
  <si>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</si>
  <si>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</si>
  <si>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</si>
  <si>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</si>
  <si>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</si>
  <si>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</si>
  <si>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</si>
  <si>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</si>
  <si>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</si>
  <si>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</si>
  <si>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</si>
  <si>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</si>
  <si>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</si>
  <si>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</si>
  <si>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</si>
  <si>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</si>
  <si>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</si>
  <si>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</si>
  <si>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</si>
  <si>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</si>
  <si>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</si>
  <si>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</si>
  <si>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</si>
  <si>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</si>
  <si>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</si>
  <si>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</si>
  <si>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</si>
  <si>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</si>
  <si>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</si>
  <si>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</si>
  <si>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</si>
  <si>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</si>
  <si>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</si>
  <si>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</si>
  <si>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</si>
  <si>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</si>
  <si>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</si>
  <si>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</si>
  <si>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</si>
  <si>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</si>
  <si>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</si>
  <si>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</si>
  <si>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</si>
  <si>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</si>
  <si>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</si>
  <si>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</si>
  <si>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</si>
  <si>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</si>
  <si>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</si>
  <si>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</si>
  <si>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</si>
  <si>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</si>
  <si>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</si>
  <si>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</si>
  <si>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</si>
  <si>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</si>
  <si>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</si>
  <si>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</si>
  <si>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</si>
  <si>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</si>
  <si>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</si>
  <si>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</si>
  <si>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</si>
  <si>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</si>
  <si>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</si>
  <si>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</si>
  <si>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</si>
  <si>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</si>
  <si>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</si>
  <si>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</si>
  <si>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</si>
  <si>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</si>
  <si>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</si>
  <si>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</si>
  <si>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</si>
  <si>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</si>
  <si>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</si>
  <si>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</si>
  <si>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</si>
  <si>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</si>
  <si>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</si>
  <si>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</si>
  <si>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</si>
  <si>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</si>
  <si>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</si>
  <si>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</si>
  <si>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</si>
  <si>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</si>
  <si>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</si>
  <si>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</si>
  <si>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</si>
  <si>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</si>
  <si>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</si>
  <si>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</si>
  <si>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</si>
  <si>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</si>
  <si>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</si>
  <si>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</si>
  <si>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</si>
  <si>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</si>
  <si>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</si>
  <si>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</si>
  <si>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</si>
  <si>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</si>
  <si>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</si>
  <si>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</si>
  <si>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</si>
  <si>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</si>
  <si>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</si>
  <si>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</si>
  <si>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</si>
  <si>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</si>
  <si>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</si>
  <si>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</si>
  <si>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</si>
  <si>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</si>
  <si>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</si>
  <si>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</si>
  <si>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</si>
  <si>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</si>
  <si>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</si>
  <si>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</si>
  <si>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</si>
  <si>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</si>
  <si>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</si>
  <si>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</si>
  <si>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</si>
  <si>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</si>
  <si>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</si>
  <si>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</si>
  <si>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</si>
  <si>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</si>
  <si>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</si>
  <si>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</si>
  <si>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</si>
  <si>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</si>
  <si>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</si>
  <si>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</si>
  <si>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</si>
  <si>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</si>
  <si>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</si>
  <si>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</si>
  <si>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</si>
  <si>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</si>
  <si>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</si>
  <si>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</si>
  <si>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</si>
  <si>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</si>
  <si>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</si>
  <si>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</si>
  <si>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</si>
  <si>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</si>
  <si>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</si>
  <si>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</si>
  <si>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</si>
  <si>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</si>
  <si>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</si>
  <si>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</si>
  <si>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</si>
  <si>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</si>
  <si>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</si>
  <si>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</si>
  <si>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</si>
  <si>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</si>
  <si>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</si>
  <si>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</si>
  <si>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</si>
  <si>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</si>
  <si>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</si>
  <si>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</si>
  <si>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</si>
  <si>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</si>
  <si>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</si>
  <si>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</si>
  <si>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</si>
  <si>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</si>
  <si>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</si>
  <si>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</si>
  <si>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</si>
  <si>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</si>
  <si>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</si>
  <si>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</si>
  <si>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</si>
  <si>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</si>
  <si>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</si>
  <si>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</si>
  <si>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</si>
  <si>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</si>
  <si>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</si>
  <si>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</si>
  <si>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</si>
  <si>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</si>
  <si>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</si>
  <si>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</si>
  <si>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</si>
  <si>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</si>
  <si>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</si>
  <si>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</si>
  <si>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</si>
  <si>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</si>
  <si>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</si>
  <si>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</si>
  <si>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</si>
  <si>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</si>
  <si>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</si>
  <si>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</si>
  <si>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</si>
  <si>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</si>
  <si>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</si>
  <si>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</si>
  <si>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</si>
  <si>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</si>
  <si>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</si>
  <si>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</si>
  <si>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</si>
  <si>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</si>
  <si>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</si>
  <si>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</si>
  <si>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</si>
  <si>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</si>
  <si>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</si>
  <si>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</si>
  <si>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</si>
  <si>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</si>
  <si>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</si>
  <si>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</si>
  <si>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</si>
  <si>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</si>
  <si>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</si>
  <si>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</si>
  <si>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</si>
  <si>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</si>
  <si>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</si>
  <si>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</si>
  <si>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</si>
  <si>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</si>
  <si>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</si>
  <si>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</si>
  <si>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</si>
  <si>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</si>
  <si>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</si>
  <si>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</si>
  <si>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</si>
  <si>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</si>
  <si>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</si>
  <si>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</si>
  <si>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</si>
  <si>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</si>
  <si>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</si>
  <si>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</si>
  <si>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</si>
  <si>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</si>
  <si>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</si>
  <si>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</si>
  <si>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</si>
  <si>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</si>
  <si>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</si>
  <si>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</si>
  <si>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</si>
  <si>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</si>
  <si>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</si>
  <si>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</si>
  <si>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</si>
  <si>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</si>
  <si>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</si>
  <si>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</si>
  <si>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</si>
  <si>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</si>
  <si>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</si>
  <si>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</si>
  <si>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</si>
  <si>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</si>
  <si>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</si>
  <si>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</si>
  <si>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</si>
  <si>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</si>
  <si>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</si>
  <si>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</si>
  <si>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</si>
  <si>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</si>
  <si>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</si>
  <si>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</si>
  <si>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</si>
  <si>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</si>
  <si>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</si>
  <si>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</si>
  <si>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</si>
  <si>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</si>
  <si>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</si>
  <si>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</si>
  <si>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</si>
  <si>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</si>
  <si>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</si>
  <si>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</si>
  <si>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</si>
  <si>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</si>
  <si>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</si>
  <si>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</si>
  <si>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</si>
  <si>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</si>
  <si>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</si>
  <si>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</si>
  <si>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</si>
  <si>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</si>
  <si>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</si>
  <si>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</si>
  <si>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</si>
  <si>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</si>
  <si>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</si>
  <si>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</si>
  <si>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</si>
  <si>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</si>
  <si>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</si>
  <si>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</si>
  <si>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</si>
  <si>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</si>
  <si>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</si>
  <si>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</si>
  <si>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</si>
  <si>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</si>
  <si>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</si>
  <si>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</si>
  <si>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</si>
  <si>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</si>
  <si>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</si>
  <si>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</si>
  <si>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</si>
  <si>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</si>
  <si>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</si>
  <si>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</si>
  <si>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</si>
  <si>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</si>
  <si>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</si>
  <si>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</si>
  <si>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</si>
  <si>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</si>
  <si>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</si>
  <si>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</si>
  <si>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</si>
  <si>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</si>
  <si>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</si>
  <si>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</si>
  <si>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</si>
  <si>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</si>
  <si>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</si>
  <si>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</si>
  <si>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</si>
  <si>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</si>
  <si>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</si>
  <si>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</si>
  <si>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</si>
  <si>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</si>
  <si>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</si>
  <si>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</si>
  <si>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</si>
  <si>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</si>
  <si>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</si>
  <si>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</si>
  <si>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</si>
  <si>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</si>
  <si>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</si>
  <si>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</si>
  <si>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</si>
  <si>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</si>
  <si>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</si>
  <si>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</si>
  <si>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</si>
  <si>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</si>
  <si>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</si>
  <si>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</si>
  <si>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</si>
  <si>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</si>
  <si>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</si>
  <si>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</si>
  <si>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</si>
  <si>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</si>
  <si>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</si>
  <si>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</si>
  <si>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</si>
  <si>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</si>
  <si>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</si>
  <si>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</si>
  <si>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</si>
  <si>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</si>
  <si>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</si>
  <si>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</si>
  <si>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</si>
  <si>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</si>
  <si>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</si>
  <si>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</si>
  <si>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</si>
  <si>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</si>
  <si>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</si>
  <si>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</si>
  <si>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</si>
  <si>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</si>
  <si>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</si>
  <si>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</si>
  <si>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</si>
  <si>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</si>
  <si>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</si>
  <si>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</si>
  <si>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</si>
  <si>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</si>
  <si>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</si>
  <si>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</si>
  <si>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</si>
  <si>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</si>
  <si>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</si>
  <si>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</si>
  <si>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</si>
  <si>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</si>
  <si>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</si>
  <si>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</si>
  <si>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</si>
  <si>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</si>
  <si>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</si>
  <si>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</si>
  <si>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</si>
  <si>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</si>
  <si>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</si>
  <si>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</si>
  <si>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</si>
  <si>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</si>
  <si>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</si>
  <si>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</si>
  <si>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</si>
  <si>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</si>
  <si>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</si>
  <si>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</si>
  <si>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</si>
  <si>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</si>
  <si>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</si>
  <si>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</si>
  <si>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</si>
  <si>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</si>
  <si>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</si>
  <si>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</si>
  <si>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</si>
  <si>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</si>
  <si>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</si>
  <si>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</si>
  <si>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</si>
  <si>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</si>
  <si>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</si>
  <si>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</si>
  <si>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</si>
  <si>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</si>
  <si>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</si>
  <si>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</si>
  <si>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</si>
  <si>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</si>
  <si>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</si>
  <si>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</si>
  <si>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</si>
  <si>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</si>
  <si>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</si>
  <si>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</si>
  <si>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</si>
  <si>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</si>
  <si>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</si>
  <si>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</si>
  <si>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</si>
  <si>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</si>
  <si>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</si>
  <si>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</si>
  <si>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</si>
  <si>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</si>
  <si>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</si>
  <si>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</si>
  <si>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</si>
  <si>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</si>
  <si>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</si>
  <si>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</si>
  <si>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</si>
  <si>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</si>
  <si>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</si>
  <si>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</si>
  <si>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</si>
  <si>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</si>
  <si>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</si>
  <si>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</si>
  <si>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</si>
  <si>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</si>
  <si>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</si>
  <si>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</si>
  <si>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</si>
  <si>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</si>
  <si>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</si>
  <si>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</si>
  <si>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</si>
  <si>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</si>
  <si>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</si>
  <si>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</si>
  <si>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</si>
  <si>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</si>
  <si>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</si>
  <si>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</si>
  <si>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</si>
  <si>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</si>
  <si>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</si>
  <si>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</si>
  <si>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</si>
  <si>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</si>
  <si>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</si>
  <si>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</si>
  <si>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</si>
  <si>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</si>
  <si>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</si>
  <si>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</si>
  <si>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</si>
  <si>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</si>
  <si>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</si>
  <si>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</si>
  <si>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</si>
  <si>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</si>
  <si>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</si>
  <si>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</si>
  <si>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</si>
  <si>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</si>
  <si>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</si>
  <si>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</si>
  <si>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</si>
  <si>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</si>
  <si>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</si>
  <si>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</si>
  <si>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</si>
  <si>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</si>
  <si>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</si>
  <si>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</si>
  <si>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</si>
  <si>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</si>
  <si>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</si>
  <si>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</si>
  <si>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</si>
  <si>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</si>
  <si>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</si>
  <si>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</si>
  <si>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</si>
  <si>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</si>
  <si>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</si>
  <si>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</si>
  <si>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</si>
  <si>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</si>
  <si>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</si>
  <si>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</si>
  <si>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</si>
  <si>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</si>
  <si>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</si>
  <si>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</si>
  <si>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</si>
  <si>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</si>
  <si>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</si>
  <si>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</si>
  <si>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</si>
  <si>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</si>
  <si>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</si>
  <si>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</si>
  <si>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</si>
  <si>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</si>
  <si>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</si>
  <si>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</si>
  <si>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</si>
  <si>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</si>
  <si>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</si>
  <si>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</si>
  <si>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</si>
  <si>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</si>
  <si>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</si>
  <si>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</si>
  <si>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</si>
  <si>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</si>
  <si>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</si>
  <si>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</si>
  <si>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</si>
  <si>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</si>
  <si>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</si>
  <si>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</si>
  <si>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</si>
  <si>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</si>
  <si>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</si>
  <si>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</si>
  <si>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</si>
  <si>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</si>
  <si>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</si>
  <si>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</si>
  <si>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</si>
  <si>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</si>
  <si>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</si>
  <si>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</si>
  <si>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</si>
  <si>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</si>
  <si>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</si>
  <si>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</si>
  <si>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</si>
  <si>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</si>
  <si>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</si>
  <si>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</si>
  <si>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</si>
  <si>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</si>
  <si>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</si>
  <si>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</si>
  <si>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</si>
  <si>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</si>
  <si>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</si>
  <si>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</si>
  <si>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</si>
  <si>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</si>
  <si>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</si>
  <si>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</si>
  <si>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</si>
  <si>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</si>
  <si>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</si>
  <si>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</si>
  <si>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</si>
  <si>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</si>
  <si>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</si>
  <si>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</si>
  <si>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</si>
  <si>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</si>
  <si>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</si>
  <si>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</si>
  <si>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</si>
  <si>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</si>
  <si>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</si>
  <si>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</si>
  <si>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</si>
  <si>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</si>
  <si>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</si>
  <si>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</si>
  <si>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</si>
  <si>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</si>
  <si>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</si>
  <si>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</si>
  <si>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</si>
  <si>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</si>
  <si>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</si>
  <si>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</si>
  <si>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</si>
  <si>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</si>
  <si>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</si>
  <si>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</si>
  <si>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</si>
  <si>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</si>
  <si>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</si>
  <si>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</si>
  <si>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</si>
  <si>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</si>
  <si>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</si>
  <si>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</si>
  <si>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</si>
  <si>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</si>
  <si>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</si>
  <si>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</si>
  <si>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</si>
  <si>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</si>
  <si>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</si>
  <si>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</si>
  <si>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</si>
  <si>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</si>
  <si>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</si>
  <si>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</si>
  <si>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</si>
  <si>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</si>
  <si>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</si>
  <si>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</si>
  <si>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</si>
  <si>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</si>
  <si>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</si>
  <si>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</si>
  <si>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</si>
  <si>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</si>
  <si>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</si>
  <si>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</si>
  <si>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</si>
  <si>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</si>
  <si>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</si>
  <si>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</si>
  <si>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</si>
  <si>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</si>
  <si>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</si>
  <si>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</si>
  <si>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</si>
  <si>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</si>
  <si>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</si>
  <si>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</si>
  <si>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</si>
  <si>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</si>
  <si>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</si>
  <si>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</si>
  <si>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</si>
  <si>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</si>
  <si>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</si>
  <si>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</si>
  <si>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</si>
  <si>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</si>
  <si>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</si>
  <si>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</si>
  <si>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</si>
  <si>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</si>
  <si>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</si>
  <si>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</si>
  <si>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</si>
  <si>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</si>
  <si>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</si>
  <si>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</si>
  <si>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</si>
  <si>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</si>
  <si>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</si>
  <si>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</si>
  <si>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</si>
  <si>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</si>
  <si>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</si>
  <si>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</si>
  <si>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</si>
  <si>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</si>
  <si>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</si>
  <si>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</si>
  <si>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</si>
  <si>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</si>
  <si>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</si>
  <si>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</si>
  <si>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</si>
  <si>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</si>
  <si>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</si>
  <si>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</si>
  <si>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</si>
  <si>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</si>
  <si>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</si>
  <si>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</si>
  <si>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</si>
  <si>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</si>
  <si>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</si>
  <si>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</si>
  <si>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</si>
  <si>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</si>
  <si>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</si>
  <si>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</si>
  <si>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</si>
  <si>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</si>
  <si>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</si>
  <si>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</si>
  <si>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</si>
  <si>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</si>
  <si>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</si>
  <si>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</si>
  <si>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</si>
  <si>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</si>
  <si>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</si>
  <si>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</si>
  <si>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</si>
  <si>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</si>
  <si>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</si>
  <si>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</si>
  <si>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</si>
  <si>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</si>
  <si>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</si>
  <si>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</si>
  <si>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</si>
  <si>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</si>
  <si>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</si>
  <si>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</si>
  <si>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</si>
  <si>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</si>
  <si>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</si>
  <si>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</si>
  <si>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</si>
  <si>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</si>
  <si>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</si>
  <si>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</si>
  <si>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</si>
  <si>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</si>
  <si>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</si>
  <si>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</si>
  <si>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</si>
  <si>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</si>
  <si>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</si>
  <si>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</si>
  <si>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</si>
  <si>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</si>
  <si>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</si>
  <si>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</si>
  <si>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</si>
  <si>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</si>
  <si>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</si>
  <si>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</si>
  <si>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</si>
  <si>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</si>
  <si>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</si>
  <si>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</si>
  <si>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</si>
  <si>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</si>
  <si>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</si>
  <si>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</si>
  <si>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</si>
  <si>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</si>
  <si>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</si>
  <si>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</si>
  <si>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</si>
  <si>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</si>
  <si>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</si>
  <si>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</si>
  <si>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</si>
  <si>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</si>
  <si>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</si>
  <si>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</si>
  <si>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</si>
  <si>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</si>
  <si>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</si>
  <si>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</si>
  <si>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</si>
  <si>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</si>
  <si>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</si>
  <si>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</si>
  <si>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</si>
  <si>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</si>
  <si>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</si>
  <si>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</si>
  <si>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</si>
  <si>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</si>
  <si>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</si>
  <si>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</si>
  <si>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</si>
  <si>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</si>
  <si>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</si>
  <si>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</si>
  <si>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</si>
  <si>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</si>
  <si>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</si>
  <si>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</si>
  <si>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</si>
  <si>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</si>
  <si>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</si>
  <si>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</si>
  <si>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</si>
  <si>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</si>
  <si>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</si>
  <si>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</si>
  <si>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</si>
  <si>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</si>
  <si>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</si>
  <si>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</si>
  <si>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</si>
  <si>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</si>
  <si>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</si>
  <si>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</si>
  <si>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</si>
  <si>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</si>
  <si>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</si>
  <si>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</si>
  <si>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</si>
  <si>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</si>
  <si>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</si>
  <si>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</si>
  <si>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</si>
  <si>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</si>
  <si>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</si>
  <si>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</si>
  <si>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</si>
  <si>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</si>
  <si>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</si>
  <si>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</si>
  <si>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</si>
  <si>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</si>
  <si>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</si>
  <si>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</si>
  <si>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</si>
  <si>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</si>
  <si>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</si>
  <si>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</si>
  <si>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</si>
  <si>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</si>
  <si>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</si>
  <si>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</si>
  <si>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</si>
  <si>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</si>
  <si>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</si>
  <si>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</si>
  <si>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</si>
  <si>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</si>
  <si>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</si>
  <si>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</si>
  <si>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</si>
  <si>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</si>
  <si>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</si>
  <si>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</si>
  <si>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</si>
  <si>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</si>
  <si>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</si>
  <si>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</si>
  <si>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</si>
  <si>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</si>
  <si>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</si>
  <si>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</si>
  <si>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</si>
  <si>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</si>
  <si>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</si>
  <si>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</si>
  <si>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</si>
  <si>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</si>
  <si>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</si>
  <si>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</si>
  <si>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</si>
  <si>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</si>
  <si>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</si>
  <si>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</si>
  <si>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</si>
  <si>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</si>
  <si>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</si>
  <si>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</si>
  <si>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</si>
  <si>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</si>
  <si>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</si>
  <si>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</si>
  <si>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</si>
  <si>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</si>
  <si>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</si>
  <si>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</si>
  <si>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</si>
  <si>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</si>
  <si>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</si>
  <si>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</si>
  <si>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</si>
  <si>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</si>
  <si>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</si>
  <si>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</si>
  <si>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</si>
  <si>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</si>
  <si>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</si>
  <si>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</si>
  <si>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</si>
  <si>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</si>
  <si>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</si>
  <si>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</si>
  <si>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</si>
  <si>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</si>
  <si>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</si>
  <si>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</si>
  <si>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</si>
  <si>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</si>
  <si>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</si>
  <si>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</si>
  <si>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</si>
  <si>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</si>
  <si>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</si>
  <si>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</si>
  <si>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</si>
  <si>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</si>
  <si>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</si>
  <si>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</si>
  <si>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</si>
  <si>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</si>
  <si>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</si>
  <si>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</si>
  <si>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</si>
  <si>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</si>
  <si>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</si>
  <si>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</si>
  <si>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</si>
  <si>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</si>
  <si>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</si>
  <si>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</si>
  <si>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</si>
  <si>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</si>
  <si>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</si>
  <si>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</si>
  <si>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</si>
  <si>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</si>
  <si>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</si>
  <si>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</si>
  <si>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</si>
  <si>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</si>
  <si>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</si>
  <si>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</si>
  <si>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</si>
  <si>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</si>
  <si>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</si>
  <si>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</si>
  <si>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</si>
  <si>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</si>
  <si>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</si>
  <si>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</si>
  <si>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</si>
  <si>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</si>
  <si>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</si>
  <si>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</si>
  <si>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</si>
  <si>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</si>
  <si>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</si>
  <si>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</si>
  <si>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</si>
  <si>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</si>
  <si>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</si>
  <si>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</si>
  <si>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</si>
  <si>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</si>
  <si>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</si>
  <si>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</si>
  <si>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</si>
  <si>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</si>
  <si>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</si>
  <si>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</si>
  <si>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</si>
  <si>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</si>
  <si>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</si>
  <si>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</si>
  <si>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</si>
  <si>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</si>
  <si>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</si>
  <si>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</si>
  <si>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</si>
  <si>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</si>
  <si>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</si>
  <si>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</si>
  <si>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</si>
  <si>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</si>
  <si>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</si>
  <si>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</si>
  <si>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</si>
  <si>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</si>
  <si>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</si>
  <si>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</si>
  <si>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</si>
  <si>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</si>
  <si>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</si>
  <si>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</si>
  <si>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</si>
  <si>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</si>
  <si>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</si>
  <si>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</si>
  <si>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</si>
  <si>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</si>
  <si>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</si>
  <si>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</si>
  <si>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</si>
  <si>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</si>
  <si>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</si>
  <si>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</si>
  <si>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</si>
  <si>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</si>
  <si>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</si>
  <si>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</si>
  <si>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</si>
  <si>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</si>
  <si>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</si>
  <si>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</si>
  <si>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</si>
  <si>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</si>
  <si>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</si>
  <si>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</si>
  <si>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</si>
  <si>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</si>
  <si>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</si>
  <si>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</si>
  <si>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</si>
  <si>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</si>
  <si>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</si>
  <si>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</si>
  <si>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</si>
  <si>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</si>
  <si>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</si>
  <si>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</si>
  <si>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</si>
  <si>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</si>
  <si>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</si>
  <si>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</si>
  <si>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</si>
  <si>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</si>
  <si>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</si>
  <si>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</si>
  <si>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</si>
  <si>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</si>
  <si>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630-189-411</t>
  </si>
  <si>
    <t>640-169-317</t>
  </si>
  <si>
    <t>650-169-311</t>
  </si>
  <si>
    <t>650-171-523</t>
  </si>
  <si>
    <t>650-181-414</t>
  </si>
  <si>
    <t>650-181-418</t>
  </si>
  <si>
    <t>650-183-411</t>
  </si>
  <si>
    <t>650-195-312</t>
  </si>
  <si>
    <t>660-181-522</t>
  </si>
  <si>
    <t>660-192-311</t>
  </si>
  <si>
    <t>660-197-311</t>
  </si>
  <si>
    <t>660-201-411</t>
  </si>
  <si>
    <t>660-205-311</t>
  </si>
  <si>
    <t>670-189-411</t>
  </si>
  <si>
    <t>680-183-331</t>
  </si>
  <si>
    <t>680-184-331</t>
  </si>
  <si>
    <t>700-171-361</t>
  </si>
  <si>
    <t>700-171-461</t>
  </si>
  <si>
    <t>700-191-311</t>
  </si>
  <si>
    <t>700-196-418</t>
  </si>
  <si>
    <t>710-176-423</t>
  </si>
  <si>
    <t>710-183-311</t>
  </si>
  <si>
    <t>710-184-311</t>
  </si>
  <si>
    <t>720-184-411</t>
  </si>
  <si>
    <t>730-173-317</t>
  </si>
  <si>
    <t>740-171-541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</si>
  <si>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</si>
  <si>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</si>
  <si>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</si>
  <si>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</si>
  <si>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</si>
  <si>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</si>
  <si>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</si>
  <si>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</si>
  <si>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</si>
  <si>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</si>
  <si>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</si>
  <si>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</si>
  <si>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</si>
  <si>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</si>
  <si>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</si>
  <si>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</si>
  <si>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</si>
  <si>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</si>
  <si>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</si>
  <si>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</si>
  <si>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</si>
  <si>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</si>
  <si>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</si>
  <si>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</si>
  <si>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</si>
  <si>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</si>
  <si>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</si>
  <si>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</si>
  <si>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</si>
  <si>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</si>
  <si>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</si>
  <si>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</si>
  <si>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</si>
  <si>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</si>
  <si>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</si>
  <si>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</si>
  <si>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</si>
  <si>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</si>
  <si>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</si>
  <si>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</si>
  <si>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</si>
  <si>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</si>
  <si>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</si>
  <si>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</si>
  <si>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</si>
  <si>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</si>
  <si>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</si>
  <si>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</si>
  <si>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</si>
  <si>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</si>
  <si>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</si>
  <si>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</si>
  <si>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</si>
  <si>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</si>
  <si>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</si>
  <si>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</si>
  <si>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</si>
  <si>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</si>
  <si>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</si>
  <si>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</si>
  <si>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</si>
  <si>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</si>
  <si>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</si>
  <si>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</si>
  <si>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</si>
  <si>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</si>
  <si>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</si>
  <si>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</si>
  <si>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</si>
  <si>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</si>
  <si>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</si>
  <si>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</si>
  <si>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</si>
  <si>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</si>
  <si>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</si>
  <si>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</si>
  <si>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</si>
  <si>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</si>
  <si>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</si>
  <si>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</si>
  <si>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</si>
  <si>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</si>
  <si>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</si>
  <si>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</si>
  <si>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</si>
  <si>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</si>
  <si>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</si>
  <si>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</si>
  <si>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</si>
  <si>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</si>
  <si>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</si>
  <si>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</si>
  <si>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</si>
  <si>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</si>
  <si>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</si>
  <si>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</si>
  <si>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</si>
  <si>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</si>
  <si>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</si>
  <si>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</si>
  <si>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</si>
  <si>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</si>
  <si>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</si>
  <si>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</si>
  <si>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</si>
  <si>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</si>
  <si>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</si>
  <si>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</si>
  <si>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</si>
  <si>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</si>
  <si>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</si>
  <si>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</si>
  <si>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</si>
  <si>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</si>
  <si>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</si>
  <si>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</si>
  <si>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</si>
  <si>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</si>
  <si>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</si>
  <si>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</si>
  <si>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</si>
  <si>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</si>
  <si>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</si>
  <si>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</si>
  <si>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</si>
  <si>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</si>
  <si>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</si>
  <si>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</si>
  <si>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</si>
  <si>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</si>
  <si>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</si>
  <si>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</si>
  <si>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</si>
  <si>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</si>
  <si>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</si>
  <si>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</si>
  <si>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</si>
  <si>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</si>
  <si>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</si>
  <si>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</si>
  <si>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</si>
  <si>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</si>
  <si>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</si>
  <si>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</si>
  <si>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</si>
  <si>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</si>
  <si>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</si>
  <si>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</si>
  <si>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</si>
  <si>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</si>
  <si>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</si>
  <si>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</si>
  <si>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</si>
  <si>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</si>
  <si>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</si>
  <si>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</si>
  <si>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</si>
  <si>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</si>
  <si>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</si>
  <si>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</si>
  <si>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</si>
  <si>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</si>
  <si>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</si>
  <si>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</si>
  <si>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</si>
  <si>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</si>
  <si>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</si>
  <si>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</si>
  <si>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</si>
  <si>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</si>
  <si>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</si>
  <si>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</si>
  <si>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</si>
  <si>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</si>
  <si>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</si>
  <si>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</si>
  <si>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</si>
  <si>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</si>
  <si>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</si>
  <si>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</si>
  <si>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</si>
  <si>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</si>
  <si>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</si>
  <si>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</si>
  <si>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</si>
  <si>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</si>
  <si>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</si>
  <si>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</si>
  <si>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</si>
  <si>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</si>
  <si>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</si>
  <si>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</si>
  <si>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</si>
  <si>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</si>
  <si>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</si>
  <si>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</si>
  <si>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</si>
  <si>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</si>
  <si>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</si>
  <si>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</si>
  <si>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</si>
  <si>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</si>
  <si>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</si>
  <si>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</si>
  <si>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</si>
  <si>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</si>
  <si>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</si>
  <si>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</si>
  <si>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</si>
  <si>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</si>
  <si>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</si>
  <si>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</si>
  <si>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</si>
  <si>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</si>
  <si>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</si>
  <si>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</si>
  <si>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</si>
  <si>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</si>
  <si>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</si>
  <si>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</si>
  <si>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</si>
  <si>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</si>
  <si>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</si>
  <si>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</si>
  <si>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</si>
  <si>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</si>
  <si>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</si>
  <si>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</si>
  <si>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</si>
  <si>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</si>
  <si>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</si>
  <si>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</si>
  <si>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</si>
  <si>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</si>
  <si>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</si>
  <si>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</si>
  <si>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</si>
  <si>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</si>
  <si>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</si>
  <si>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</si>
  <si>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</si>
  <si>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</si>
  <si>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</si>
  <si>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</si>
  <si>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</si>
  <si>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</si>
  <si>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</si>
  <si>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</si>
  <si>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</si>
  <si>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</si>
  <si>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</si>
  <si>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</si>
  <si>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</si>
  <si>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</si>
  <si>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</si>
  <si>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</si>
  <si>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</si>
  <si>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</si>
  <si>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</si>
  <si>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</si>
  <si>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</si>
  <si>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</si>
  <si>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</si>
  <si>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</si>
  <si>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</si>
  <si>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</si>
  <si>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</si>
  <si>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</si>
  <si>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</si>
  <si>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</si>
  <si>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</si>
  <si>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</si>
  <si>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</si>
  <si>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</si>
  <si>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</si>
  <si>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</si>
  <si>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</si>
  <si>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</si>
  <si>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</si>
  <si>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</si>
  <si>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</si>
  <si>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</si>
  <si>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</si>
  <si>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</si>
  <si>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</si>
  <si>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</si>
  <si>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</si>
  <si>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</si>
  <si>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</si>
  <si>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</si>
  <si>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</si>
  <si>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</si>
  <si>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</si>
  <si>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</si>
  <si>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</si>
  <si>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</si>
  <si>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</si>
  <si>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</si>
  <si>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</si>
  <si>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</si>
  <si>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</si>
  <si>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</si>
  <si>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</si>
  <si>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</si>
  <si>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</si>
  <si>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</si>
  <si>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</si>
  <si>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</si>
  <si>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</si>
  <si>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</si>
  <si>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</si>
  <si>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</si>
  <si>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</si>
  <si>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</si>
  <si>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</si>
  <si>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</si>
  <si>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</si>
  <si>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</si>
  <si>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</si>
  <si>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</si>
  <si>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</si>
  <si>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</si>
  <si>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</si>
  <si>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</si>
  <si>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</si>
  <si>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</si>
  <si>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</si>
  <si>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</si>
  <si>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</si>
  <si>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</si>
  <si>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</si>
  <si>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</si>
  <si>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</si>
  <si>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</si>
  <si>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</si>
  <si>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</si>
  <si>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</si>
  <si>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</si>
  <si>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</si>
  <si>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</si>
  <si>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</si>
  <si>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</si>
  <si>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</si>
  <si>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</si>
  <si>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</si>
  <si>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</si>
  <si>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</si>
  <si>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</si>
  <si>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</si>
  <si>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</si>
  <si>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</si>
  <si>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</si>
  <si>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</si>
  <si>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</si>
  <si>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</si>
  <si>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</si>
  <si>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</si>
  <si>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</si>
  <si>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</si>
  <si>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</si>
  <si>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</si>
  <si>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</si>
  <si>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</si>
  <si>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</si>
  <si>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</si>
  <si>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</si>
  <si>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</si>
  <si>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</si>
  <si>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</si>
  <si>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</si>
  <si>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</si>
  <si>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</si>
  <si>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</si>
  <si>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</si>
  <si>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</si>
  <si>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</si>
  <si>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</si>
  <si>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</si>
  <si>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</si>
  <si>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</si>
  <si>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</si>
  <si>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</si>
  <si>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</si>
  <si>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</si>
  <si>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</si>
  <si>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</si>
  <si>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</si>
  <si>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</si>
  <si>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</si>
  <si>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</si>
  <si>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</si>
  <si>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</si>
  <si>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</si>
  <si>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</si>
  <si>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</si>
  <si>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</si>
  <si>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</si>
  <si>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</si>
  <si>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</si>
  <si>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</si>
  <si>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</si>
  <si>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</si>
  <si>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</si>
  <si>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</si>
  <si>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</si>
  <si>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</si>
  <si>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</si>
  <si>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</si>
  <si>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</si>
  <si>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</si>
  <si>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</si>
  <si>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</si>
  <si>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</si>
  <si>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</si>
  <si>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</si>
  <si>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</si>
  <si>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</si>
  <si>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</si>
  <si>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</si>
  <si>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</si>
  <si>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</si>
  <si>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</si>
  <si>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</si>
  <si>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</si>
  <si>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</si>
  <si>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</si>
  <si>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</si>
  <si>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</si>
  <si>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</si>
  <si>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</si>
  <si>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</si>
  <si>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</si>
  <si>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</si>
  <si>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</si>
  <si>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</si>
  <si>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</si>
  <si>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</si>
  <si>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</si>
  <si>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</si>
  <si>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</si>
  <si>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</si>
  <si>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</si>
  <si>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</si>
  <si>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</si>
  <si>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</si>
  <si>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</si>
  <si>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</si>
  <si>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</si>
  <si>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</si>
  <si>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</si>
  <si>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</si>
  <si>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</si>
  <si>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</si>
  <si>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</si>
  <si>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</si>
  <si>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</si>
  <si>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</si>
  <si>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</si>
  <si>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</si>
  <si>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</si>
  <si>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</si>
  <si>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</si>
  <si>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</si>
  <si>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</si>
  <si>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</si>
  <si>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</si>
  <si>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</si>
  <si>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</si>
  <si>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</si>
  <si>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</si>
  <si>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</si>
  <si>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</si>
  <si>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</si>
  <si>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</si>
  <si>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</si>
  <si>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</si>
  <si>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</si>
  <si>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</si>
  <si>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</si>
  <si>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</si>
  <si>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</si>
  <si>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</si>
  <si>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</si>
  <si>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</si>
  <si>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</si>
  <si>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</si>
  <si>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</si>
  <si>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</si>
  <si>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</si>
  <si>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</si>
  <si>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</si>
  <si>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</si>
  <si>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</si>
  <si>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</si>
  <si>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</si>
  <si>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</si>
  <si>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</si>
  <si>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</si>
  <si>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</si>
  <si>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</si>
  <si>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</si>
  <si>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</si>
  <si>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</si>
  <si>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</si>
  <si>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</si>
  <si>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</si>
  <si>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</si>
  <si>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</si>
  <si>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</si>
  <si>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</si>
  <si>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</si>
  <si>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</si>
  <si>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</si>
  <si>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</si>
  <si>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</si>
  <si>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</si>
  <si>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</si>
  <si>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</si>
  <si>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</si>
  <si>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</si>
  <si>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</si>
  <si>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</si>
  <si>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</si>
  <si>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</si>
  <si>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</si>
  <si>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</si>
  <si>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</si>
  <si>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</si>
  <si>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</si>
  <si>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</si>
  <si>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</si>
  <si>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</si>
  <si>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</si>
  <si>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</si>
  <si>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</si>
  <si>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</si>
  <si>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</si>
  <si>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</si>
  <si>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</si>
  <si>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</si>
  <si>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</si>
  <si>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</si>
  <si>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</si>
  <si>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</si>
  <si>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</si>
  <si>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</si>
  <si>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</si>
  <si>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</si>
  <si>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</si>
  <si>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</si>
  <si>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</si>
  <si>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</si>
  <si>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</si>
  <si>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</si>
  <si>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</si>
  <si>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</si>
  <si>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</si>
  <si>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</si>
  <si>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</si>
  <si>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</si>
  <si>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</si>
  <si>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</si>
  <si>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</si>
  <si>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</si>
  <si>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</si>
  <si>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</si>
  <si>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</si>
  <si>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</si>
  <si>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</si>
  <si>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</si>
  <si>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</si>
  <si>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</si>
  <si>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</si>
  <si>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</si>
  <si>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</si>
  <si>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</si>
  <si>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</si>
  <si>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</si>
  <si>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</si>
  <si>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</si>
  <si>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</si>
  <si>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</si>
  <si>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</si>
  <si>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</si>
  <si>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</si>
  <si>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</si>
  <si>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</si>
  <si>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</si>
  <si>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</si>
  <si>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</si>
  <si>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</si>
  <si>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</si>
  <si>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</si>
  <si>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</si>
  <si>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</si>
  <si>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</si>
  <si>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</si>
  <si>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</si>
  <si>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</si>
  <si>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</si>
  <si>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</si>
  <si>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</si>
  <si>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</si>
  <si>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</si>
  <si>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</si>
  <si>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</si>
  <si>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</si>
  <si>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</si>
  <si>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</si>
  <si>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</si>
  <si>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</si>
  <si>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</si>
  <si>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</si>
  <si>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</si>
  <si>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</si>
  <si>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</si>
  <si>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</si>
  <si>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</si>
  <si>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</si>
  <si>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</si>
  <si>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</si>
  <si>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</si>
  <si>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</si>
  <si>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</si>
  <si>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</si>
  <si>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</si>
  <si>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</si>
  <si>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</si>
  <si>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</si>
  <si>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</si>
  <si>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</si>
  <si>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</si>
  <si>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</si>
  <si>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</si>
  <si>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</si>
  <si>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</si>
  <si>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</si>
  <si>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</si>
  <si>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</si>
  <si>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</si>
  <si>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</si>
  <si>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</si>
  <si>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</si>
  <si>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</si>
  <si>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</si>
  <si>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</si>
  <si>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</si>
  <si>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</si>
  <si>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</si>
  <si>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</si>
  <si>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</si>
  <si>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</si>
  <si>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</si>
  <si>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</si>
  <si>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</si>
  <si>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</si>
  <si>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</si>
  <si>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</si>
  <si>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</si>
  <si>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</si>
  <si>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</si>
  <si>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</si>
  <si>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</si>
  <si>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</si>
  <si>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</si>
  <si>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</si>
  <si>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</si>
  <si>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</si>
  <si>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</si>
  <si>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</si>
  <si>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</si>
  <si>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</si>
  <si>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</si>
  <si>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</si>
  <si>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</si>
  <si>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</si>
  <si>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</si>
  <si>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</si>
  <si>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</si>
  <si>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</si>
  <si>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</si>
  <si>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</si>
  <si>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</si>
  <si>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</si>
  <si>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</si>
  <si>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</si>
  <si>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</si>
  <si>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</si>
  <si>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</si>
  <si>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</si>
  <si>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</si>
  <si>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</si>
  <si>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</si>
  <si>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</si>
  <si>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</si>
  <si>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</si>
  <si>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</si>
  <si>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</si>
  <si>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</si>
  <si>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</si>
  <si>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</si>
  <si>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</si>
  <si>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</si>
  <si>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</si>
  <si>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</si>
  <si>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</si>
  <si>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</si>
  <si>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</si>
  <si>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</si>
  <si>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</si>
  <si>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</si>
  <si>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</si>
  <si>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</si>
  <si>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</si>
  <si>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</si>
  <si>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</si>
  <si>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</si>
  <si>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</si>
  <si>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</si>
  <si>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</si>
  <si>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</si>
  <si>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</si>
  <si>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</si>
  <si>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</si>
  <si>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</si>
  <si>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</si>
  <si>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</si>
  <si>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</si>
  <si>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</si>
  <si>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</si>
  <si>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</si>
  <si>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</si>
  <si>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</si>
  <si>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</si>
  <si>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</si>
  <si>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</si>
  <si>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</si>
  <si>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</si>
  <si>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</si>
  <si>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</si>
  <si>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</si>
  <si>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</si>
  <si>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</si>
  <si>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</si>
  <si>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</si>
  <si>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</si>
  <si>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</si>
  <si>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</si>
  <si>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</si>
  <si>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</si>
  <si>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</si>
  <si>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</si>
  <si>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</si>
  <si>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</si>
  <si>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</si>
  <si>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</si>
  <si>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</si>
  <si>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</si>
  <si>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</si>
  <si>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</si>
  <si>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</si>
  <si>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</si>
  <si>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</si>
  <si>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</si>
  <si>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</si>
  <si>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</si>
  <si>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</si>
  <si>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</si>
  <si>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</si>
  <si>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</si>
  <si>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</si>
  <si>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</si>
  <si>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</si>
  <si>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</si>
  <si>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</si>
  <si>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</si>
  <si>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</si>
  <si>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</si>
  <si>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</si>
  <si>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</si>
  <si>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</si>
  <si>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</si>
  <si>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</si>
  <si>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</si>
  <si>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</si>
  <si>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</si>
  <si>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</si>
  <si>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</si>
  <si>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</si>
  <si>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</si>
  <si>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</si>
  <si>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</si>
  <si>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</si>
  <si>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</si>
  <si>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</si>
  <si>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</si>
  <si>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</si>
  <si>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</si>
  <si>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</si>
  <si>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</si>
  <si>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</si>
  <si>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</si>
  <si>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</si>
  <si>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</si>
  <si>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</si>
  <si>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</si>
  <si>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</si>
  <si>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</si>
  <si>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</si>
  <si>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</si>
  <si>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</si>
  <si>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</si>
  <si>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</si>
  <si>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</si>
  <si>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</si>
  <si>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</si>
  <si>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</si>
  <si>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</si>
  <si>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</si>
  <si>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</si>
  <si>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</si>
  <si>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</si>
  <si>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</si>
  <si>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</si>
  <si>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</si>
  <si>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</si>
  <si>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</si>
  <si>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</si>
  <si>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</si>
  <si>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</si>
  <si>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</si>
  <si>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</si>
  <si>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</si>
  <si>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</si>
  <si>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</si>
  <si>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</si>
  <si>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</si>
  <si>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</si>
  <si>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</si>
  <si>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</si>
  <si>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</si>
  <si>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</si>
  <si>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</si>
  <si>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</si>
  <si>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</si>
  <si>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</si>
  <si>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</si>
  <si>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</si>
  <si>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</si>
  <si>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</si>
  <si>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</si>
  <si>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</si>
  <si>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</si>
  <si>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</si>
  <si>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</si>
  <si>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</si>
  <si>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</si>
  <si>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</si>
  <si>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</si>
  <si>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</si>
  <si>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</si>
  <si>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</si>
  <si>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</si>
  <si>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</si>
  <si>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</si>
  <si>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</si>
  <si>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</si>
  <si>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</si>
  <si>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</si>
  <si>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</si>
  <si>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</si>
  <si>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</si>
  <si>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</si>
  <si>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</si>
  <si>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</si>
  <si>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</si>
  <si>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</si>
  <si>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</si>
  <si>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</si>
  <si>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</si>
  <si>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</si>
  <si>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</si>
  <si>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</si>
  <si>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</si>
  <si>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</si>
  <si>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</si>
  <si>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</si>
  <si>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</si>
  <si>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</si>
  <si>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</si>
  <si>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</si>
  <si>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</si>
  <si>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</si>
  <si>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</si>
  <si>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</si>
  <si>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</si>
  <si>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</si>
  <si>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</si>
  <si>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</si>
  <si>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</si>
  <si>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</si>
  <si>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</si>
  <si>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</si>
  <si>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</si>
  <si>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</si>
  <si>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</si>
  <si>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</si>
  <si>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</si>
  <si>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</si>
  <si>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</si>
  <si>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</si>
  <si>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</si>
  <si>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</si>
  <si>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</si>
  <si>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</si>
  <si>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</si>
  <si>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</si>
  <si>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</si>
  <si>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</si>
  <si>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</si>
  <si>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</si>
  <si>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</si>
  <si>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</si>
  <si>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</si>
  <si>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</si>
  <si>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</si>
  <si>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</si>
  <si>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</si>
  <si>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</si>
  <si>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</si>
  <si>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</si>
  <si>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</si>
  <si>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</si>
  <si>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</si>
  <si>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</si>
  <si>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</si>
  <si>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</si>
  <si>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</si>
  <si>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</si>
  <si>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</si>
  <si>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</si>
  <si>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</si>
  <si>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</si>
  <si>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</si>
  <si>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</si>
  <si>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</si>
  <si>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</si>
  <si>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</si>
  <si>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</si>
  <si>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</si>
  <si>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</si>
  <si>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</si>
  <si>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</si>
  <si>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</si>
  <si>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</si>
  <si>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</si>
  <si>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</si>
  <si>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</si>
  <si>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</si>
  <si>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</si>
  <si>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</si>
  <si>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</si>
  <si>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</si>
  <si>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</si>
  <si>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</si>
  <si>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</si>
  <si>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</si>
  <si>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</si>
  <si>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</si>
  <si>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</si>
  <si>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</si>
  <si>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</si>
  <si>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</si>
  <si>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</si>
  <si>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</si>
  <si>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</si>
  <si>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</si>
  <si>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</si>
  <si>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</si>
  <si>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</si>
  <si>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</si>
  <si>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</si>
  <si>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</si>
  <si>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</si>
  <si>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</si>
  <si>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</si>
  <si>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</si>
  <si>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</si>
  <si>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</si>
  <si>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</si>
  <si>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</si>
  <si>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</si>
  <si>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</si>
  <si>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</si>
  <si>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</si>
  <si>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</si>
  <si>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</si>
  <si>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</si>
  <si>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</si>
  <si>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</si>
  <si>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</si>
  <si>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</si>
  <si>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</si>
  <si>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</si>
  <si>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</si>
  <si>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</si>
  <si>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</si>
  <si>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</si>
  <si>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</si>
  <si>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</si>
  <si>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</si>
  <si>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</si>
  <si>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</si>
  <si>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</si>
  <si>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</si>
  <si>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</si>
  <si>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</si>
  <si>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</si>
  <si>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</si>
  <si>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</si>
  <si>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</si>
  <si>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</si>
  <si>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</si>
  <si>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</si>
  <si>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</si>
  <si>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</si>
  <si>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</si>
  <si>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</si>
  <si>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</si>
  <si>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</si>
  <si>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</si>
  <si>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</si>
  <si>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</si>
  <si>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</si>
  <si>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</si>
  <si>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</si>
  <si>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</si>
  <si>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</si>
  <si>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</si>
  <si>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</si>
  <si>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</si>
  <si>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</si>
  <si>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</si>
  <si>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</si>
  <si>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</si>
  <si>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</si>
  <si>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</si>
  <si>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</si>
  <si>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</si>
  <si>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</si>
  <si>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</si>
  <si>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</si>
  <si>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</si>
  <si>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</si>
  <si>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</si>
  <si>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</si>
  <si>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</si>
  <si>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</si>
  <si>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</si>
  <si>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</si>
  <si>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</si>
  <si>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</si>
  <si>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</si>
  <si>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</si>
  <si>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</si>
  <si>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</si>
  <si>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</si>
  <si>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</si>
  <si>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</si>
  <si>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</si>
  <si>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</si>
  <si>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</si>
  <si>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</si>
  <si>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</si>
  <si>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</si>
  <si>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</si>
  <si>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</si>
  <si>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</si>
  <si>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</si>
  <si>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</si>
  <si>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</si>
  <si>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</si>
  <si>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</si>
  <si>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</si>
  <si>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</si>
  <si>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</si>
  <si>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</si>
  <si>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</si>
  <si>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</si>
  <si>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</si>
  <si>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</si>
  <si>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</si>
  <si>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</si>
  <si>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</si>
  <si>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</si>
  <si>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</si>
  <si>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</si>
  <si>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</si>
  <si>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</si>
  <si>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</si>
  <si>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</si>
  <si>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</si>
  <si>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</si>
  <si>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</si>
  <si>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</si>
  <si>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</si>
  <si>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</si>
  <si>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</si>
  <si>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</si>
  <si>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</si>
  <si>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</si>
  <si>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</si>
  <si>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</si>
  <si>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</si>
  <si>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</si>
  <si>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</si>
  <si>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</si>
  <si>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</si>
  <si>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</si>
  <si>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</si>
  <si>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</si>
  <si>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</si>
  <si>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</si>
  <si>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</si>
  <si>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</si>
  <si>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</si>
  <si>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</si>
  <si>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</si>
  <si>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</si>
  <si>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</si>
  <si>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</si>
  <si>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</si>
  <si>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</si>
  <si>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</si>
  <si>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</si>
  <si>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</si>
  <si>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</si>
  <si>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</si>
  <si>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</si>
  <si>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</si>
  <si>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</si>
  <si>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</si>
  <si>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</si>
  <si>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</si>
  <si>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</si>
  <si>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</si>
  <si>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</si>
  <si>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</si>
  <si>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</si>
  <si>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</si>
  <si>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</si>
  <si>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</si>
  <si>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</si>
  <si>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</si>
  <si>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</si>
  <si>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</si>
  <si>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</si>
  <si>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</si>
  <si>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</si>
  <si>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</si>
  <si>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</si>
  <si>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</si>
  <si>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</si>
  <si>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</si>
  <si>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</si>
  <si>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</si>
  <si>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</si>
  <si>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</si>
  <si>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</si>
  <si>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</si>
  <si>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</si>
  <si>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</si>
  <si>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</si>
  <si>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</si>
  <si>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</si>
  <si>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</si>
  <si>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</si>
  <si>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</si>
  <si>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</si>
  <si>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</si>
  <si>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</si>
  <si>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</si>
  <si>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</si>
  <si>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</si>
  <si>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</si>
  <si>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</si>
  <si>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</si>
  <si>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</si>
  <si>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</si>
  <si>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</si>
  <si>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</si>
  <si>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</si>
  <si>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</si>
  <si>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</si>
  <si>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</si>
  <si>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</si>
  <si>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</si>
  <si>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</si>
  <si>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</si>
  <si>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</si>
  <si>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</si>
  <si>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</si>
  <si>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</si>
  <si>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</si>
  <si>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</si>
  <si>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</si>
  <si>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</si>
  <si>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</si>
  <si>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</si>
  <si>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</si>
  <si>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</si>
  <si>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</si>
  <si>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</si>
  <si>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</si>
  <si>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</si>
  <si>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</si>
  <si>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</si>
  <si>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</si>
  <si>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</si>
  <si>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</si>
  <si>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</si>
  <si>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</si>
  <si>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</si>
  <si>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</si>
  <si>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</si>
  <si>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</si>
  <si>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</si>
  <si>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</si>
  <si>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</si>
  <si>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</si>
  <si>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</si>
  <si>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</si>
  <si>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</si>
  <si>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</si>
  <si>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</si>
  <si>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</si>
  <si>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</si>
  <si>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</si>
  <si>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</si>
  <si>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</si>
  <si>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</si>
  <si>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</si>
  <si>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</si>
  <si>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</si>
  <si>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</si>
  <si>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</si>
  <si>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</si>
  <si>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</si>
  <si>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</si>
  <si>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</si>
  <si>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</si>
  <si>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</si>
  <si>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</si>
  <si>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</si>
  <si>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</si>
  <si>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</si>
  <si>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</si>
  <si>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</si>
  <si>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</si>
  <si>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</si>
  <si>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</si>
  <si>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</si>
  <si>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</si>
  <si>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</si>
  <si>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</si>
  <si>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</si>
  <si>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</si>
  <si>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</si>
  <si>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</si>
  <si>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</si>
  <si>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</si>
  <si>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</si>
  <si>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</si>
  <si>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</si>
  <si>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</si>
  <si>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</si>
  <si>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</si>
  <si>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</si>
  <si>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</si>
  <si>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</si>
  <si>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</si>
  <si>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</si>
  <si>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</si>
  <si>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</si>
  <si>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</si>
  <si>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</si>
  <si>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</si>
  <si>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</si>
  <si>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</si>
  <si>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</si>
  <si>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</si>
  <si>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</si>
  <si>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</si>
  <si>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</si>
  <si>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</si>
  <si>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</si>
  <si>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</si>
  <si>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</si>
  <si>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</si>
  <si>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</si>
  <si>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</si>
  <si>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</si>
  <si>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</si>
  <si>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</si>
  <si>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</si>
  <si>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</si>
  <si>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</si>
  <si>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</si>
  <si>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</si>
  <si>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</si>
  <si>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</si>
  <si>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</si>
  <si>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</si>
  <si>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</si>
  <si>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</si>
  <si>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</si>
  <si>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</si>
  <si>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</si>
  <si>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</si>
  <si>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</si>
  <si>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</si>
  <si>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</si>
  <si>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</si>
  <si>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</si>
  <si>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</si>
  <si>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</si>
  <si>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</si>
  <si>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</si>
  <si>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</si>
  <si>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</si>
  <si>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</si>
  <si>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</si>
  <si>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</si>
  <si>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</si>
  <si>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</si>
  <si>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</si>
  <si>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</si>
  <si>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</si>
  <si>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</si>
  <si>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</si>
  <si>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</si>
  <si>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</si>
  <si>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</si>
  <si>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</si>
  <si>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</si>
  <si>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</si>
  <si>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</si>
  <si>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</si>
  <si>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</si>
  <si>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</si>
  <si>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</si>
  <si>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</si>
  <si>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</si>
  <si>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</si>
  <si>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</si>
  <si>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</si>
  <si>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</si>
  <si>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</si>
  <si>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</si>
  <si>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</si>
  <si>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</si>
  <si>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</si>
  <si>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</si>
  <si>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</si>
  <si>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</si>
  <si>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</si>
  <si>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</si>
  <si>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</si>
  <si>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</si>
  <si>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</si>
  <si>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</si>
  <si>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</si>
  <si>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</si>
  <si>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</si>
  <si>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</si>
  <si>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</si>
  <si>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</si>
  <si>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</si>
  <si>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</si>
  <si>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</si>
  <si>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</si>
  <si>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</si>
  <si>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</si>
  <si>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</si>
  <si>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</si>
  <si>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</si>
  <si>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</si>
  <si>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</si>
  <si>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</si>
  <si>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</si>
  <si>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</si>
  <si>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</si>
  <si>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</si>
  <si>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</si>
  <si>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</si>
  <si>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</si>
  <si>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</si>
  <si>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</si>
  <si>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</si>
  <si>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</si>
  <si>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</si>
  <si>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</si>
  <si>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</si>
  <si>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</si>
  <si>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</si>
  <si>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</si>
  <si>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</si>
  <si>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</si>
  <si>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</si>
  <si>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</si>
  <si>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</si>
  <si>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</si>
  <si>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</si>
  <si>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</si>
  <si>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</si>
  <si>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</si>
  <si>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</si>
  <si>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</si>
  <si>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</si>
  <si>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</si>
  <si>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</si>
  <si>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</si>
  <si>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</si>
  <si>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</si>
  <si>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</si>
  <si>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</si>
  <si>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</si>
  <si>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</si>
  <si>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</si>
  <si>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</si>
  <si>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</si>
  <si>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</si>
  <si>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</si>
  <si>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</si>
  <si>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</si>
  <si>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</si>
  <si>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</si>
  <si>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</si>
  <si>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</si>
  <si>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</si>
  <si>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</si>
  <si>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</si>
  <si>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</si>
  <si>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</si>
  <si>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</si>
  <si>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</si>
  <si>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</si>
  <si>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</si>
  <si>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</si>
  <si>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</si>
  <si>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</si>
  <si>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</si>
  <si>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</si>
  <si>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</si>
  <si>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</si>
  <si>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</si>
  <si>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</si>
  <si>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</si>
  <si>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</si>
  <si>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</si>
  <si>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</si>
  <si>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</si>
  <si>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</si>
  <si>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</si>
  <si>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</si>
  <si>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</si>
  <si>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</si>
  <si>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</si>
  <si>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</si>
  <si>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</si>
  <si>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</si>
  <si>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</si>
  <si>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</si>
  <si>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</si>
  <si>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</si>
  <si>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</si>
  <si>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</si>
  <si>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</si>
  <si>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</si>
  <si>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</si>
  <si>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</si>
  <si>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</si>
  <si>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</si>
  <si>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</si>
  <si>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</si>
  <si>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</si>
  <si>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</si>
  <si>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</si>
  <si>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</si>
  <si>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</si>
  <si>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</si>
  <si>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</si>
  <si>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</si>
  <si>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</si>
  <si>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</si>
  <si>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</si>
  <si>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</si>
  <si>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</si>
  <si>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</si>
  <si>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</si>
  <si>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</si>
  <si>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</si>
  <si>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</si>
  <si>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</si>
  <si>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</si>
  <si>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</si>
  <si>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</si>
  <si>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</si>
  <si>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</si>
  <si>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</si>
  <si>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</si>
  <si>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</si>
  <si>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</si>
  <si>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</si>
  <si>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</si>
  <si>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</si>
  <si>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</si>
  <si>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</si>
  <si>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</si>
  <si>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</si>
  <si>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</si>
  <si>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</si>
  <si>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</si>
  <si>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</si>
  <si>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</si>
  <si>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</si>
  <si>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</si>
  <si>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</si>
  <si>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</si>
  <si>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</si>
  <si>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</si>
  <si>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</si>
  <si>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</si>
  <si>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</si>
  <si>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</si>
  <si>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</si>
  <si>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</si>
  <si>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</si>
  <si>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</si>
  <si>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</si>
  <si>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</si>
  <si>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</si>
  <si>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</si>
  <si>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</si>
  <si>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</si>
  <si>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</si>
  <si>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</si>
  <si>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</si>
  <si>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</si>
  <si>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</si>
  <si>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</si>
  <si>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</si>
  <si>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</si>
  <si>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</si>
  <si>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</si>
  <si>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</si>
  <si>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</si>
  <si>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</si>
  <si>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</si>
  <si>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</si>
  <si>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</si>
  <si>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</si>
  <si>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</si>
  <si>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</si>
  <si>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</si>
  <si>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</si>
  <si>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</si>
  <si>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</si>
  <si>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</si>
  <si>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</si>
  <si>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</si>
  <si>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</si>
  <si>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</si>
  <si>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</si>
  <si>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</si>
  <si>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</si>
  <si>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</si>
  <si>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</si>
  <si>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</si>
  <si>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</si>
  <si>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</si>
  <si>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</si>
  <si>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</si>
  <si>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</si>
  <si>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</si>
  <si>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</si>
  <si>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</si>
  <si>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</si>
  <si>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</si>
  <si>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</si>
  <si>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</si>
  <si>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</si>
  <si>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</si>
  <si>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</si>
  <si>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</si>
  <si>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</si>
  <si>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</si>
  <si>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</si>
  <si>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</si>
  <si>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</si>
  <si>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</si>
  <si>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</si>
  <si>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</si>
  <si>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</si>
  <si>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</si>
  <si>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</si>
  <si>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</si>
  <si>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</si>
  <si>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</si>
  <si>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</si>
  <si>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</si>
  <si>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</si>
  <si>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</si>
  <si>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</si>
  <si>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</si>
  <si>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</si>
  <si>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</si>
  <si>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</si>
  <si>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</si>
  <si>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</si>
  <si>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</si>
  <si>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</si>
  <si>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</si>
  <si>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</si>
  <si>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</si>
  <si>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</si>
  <si>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</si>
  <si>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</si>
  <si>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</si>
  <si>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</si>
  <si>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</si>
  <si>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</si>
  <si>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</si>
  <si>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</si>
  <si>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</si>
  <si>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</si>
  <si>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</si>
  <si>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</si>
  <si>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</si>
  <si>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</si>
  <si>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</si>
  <si>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</si>
  <si>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</si>
  <si>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</si>
  <si>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</si>
  <si>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</si>
  <si>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</si>
  <si>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</si>
  <si>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</si>
  <si>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</si>
  <si>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</si>
  <si>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</si>
  <si>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</si>
  <si>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</si>
  <si>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</si>
  <si>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</si>
  <si>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</si>
  <si>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</si>
  <si>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</si>
  <si>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</si>
  <si>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</si>
  <si>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</si>
  <si>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</si>
  <si>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</si>
  <si>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</si>
  <si>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</si>
  <si>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</si>
  <si>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</si>
  <si>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</si>
  <si>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</si>
  <si>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</si>
  <si>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</si>
  <si>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</si>
  <si>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</si>
  <si>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</si>
  <si>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</si>
  <si>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</si>
  <si>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</si>
  <si>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</si>
  <si>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</si>
  <si>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</si>
  <si>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</si>
  <si>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</si>
  <si>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</si>
  <si>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</si>
  <si>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</si>
  <si>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</si>
  <si>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</si>
  <si>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</si>
  <si>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</si>
  <si>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</si>
  <si>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</si>
  <si>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</si>
  <si>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</si>
  <si>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</si>
  <si>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</si>
  <si>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</si>
  <si>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</si>
  <si>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</si>
  <si>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</si>
  <si>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</si>
  <si>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</si>
  <si>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</si>
  <si>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</si>
  <si>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</si>
  <si>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</si>
  <si>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</si>
  <si>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</si>
  <si>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</si>
  <si>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</si>
  <si>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</si>
  <si>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</si>
  <si>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</si>
  <si>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</si>
  <si>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</si>
  <si>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</si>
  <si>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</si>
  <si>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</si>
  <si>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</si>
  <si>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</si>
  <si>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</si>
  <si>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</si>
  <si>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</si>
  <si>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</si>
  <si>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</si>
  <si>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</si>
  <si>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</si>
  <si>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</si>
  <si>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</si>
  <si>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</si>
  <si>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</si>
  <si>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</si>
  <si>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</si>
  <si>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</si>
  <si>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</si>
  <si>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</si>
  <si>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</si>
  <si>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</si>
  <si>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</si>
  <si>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</si>
  <si>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</si>
  <si>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</si>
  <si>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</si>
  <si>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</si>
  <si>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</si>
  <si>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</si>
  <si>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</si>
  <si>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</si>
  <si>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</si>
  <si>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</si>
  <si>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320-181-523</t>
  </si>
  <si>
    <t>320-181-526</t>
  </si>
  <si>
    <t>320-184-411</t>
  </si>
  <si>
    <t>420-181-418</t>
  </si>
  <si>
    <t>440-181-541</t>
  </si>
  <si>
    <t>440-186-418</t>
  </si>
  <si>
    <t>550-171-342</t>
  </si>
  <si>
    <t>580-171-522</t>
  </si>
  <si>
    <t>600-184-462</t>
  </si>
  <si>
    <t>650-181-541</t>
  </si>
  <si>
    <t>660-201-361</t>
  </si>
  <si>
    <t>670-189-461</t>
  </si>
  <si>
    <t>690-189-418</t>
  </si>
  <si>
    <t>740-189-411</t>
  </si>
  <si>
    <t>740-195-462</t>
  </si>
  <si>
    <t>78C-181-411</t>
  </si>
  <si>
    <t>790-198-353</t>
  </si>
  <si>
    <t>810-173-317</t>
  </si>
  <si>
    <t>890-171-311</t>
  </si>
  <si>
    <t>930-188-311</t>
  </si>
  <si>
    <t>160-ALL-331</t>
  </si>
  <si>
    <t>181-ALL-541</t>
  </si>
  <si>
    <t>230-ALL-351</t>
  </si>
  <si>
    <t>260-ALL-451</t>
  </si>
  <si>
    <t>580-ALL-522</t>
  </si>
  <si>
    <t>660-ALL-361</t>
  </si>
  <si>
    <t>790-ALL-353</t>
  </si>
  <si>
    <t>810-ALL-317</t>
  </si>
  <si>
    <t>ALL-183-451</t>
  </si>
  <si>
    <t>ALL-189-461</t>
  </si>
  <si>
    <t>ALL-195-462</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</si>
  <si>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</si>
  <si>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</si>
  <si>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</si>
  <si>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</si>
  <si>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</si>
  <si>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</si>
  <si>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</si>
  <si>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</si>
  <si>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</si>
  <si>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</si>
  <si>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</si>
  <si>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</si>
  <si>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</si>
  <si>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</si>
  <si>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</si>
  <si>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</si>
  <si>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</si>
  <si>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</si>
  <si>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</si>
  <si>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</si>
  <si>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</si>
  <si>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</si>
  <si>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</si>
  <si>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</si>
  <si>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</si>
  <si>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</si>
  <si>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</si>
  <si>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</si>
  <si>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</si>
  <si>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</si>
  <si>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</si>
  <si>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</si>
  <si>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</si>
  <si>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</si>
  <si>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</si>
  <si>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</si>
  <si>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</si>
  <si>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</si>
  <si>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</si>
  <si>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</si>
  <si>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</si>
  <si>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</si>
  <si>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</si>
  <si>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</si>
  <si>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</si>
  <si>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</si>
  <si>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</si>
  <si>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</si>
  <si>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</si>
  <si>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</si>
  <si>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</si>
  <si>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</si>
  <si>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</si>
  <si>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</si>
  <si>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</si>
  <si>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</si>
  <si>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</si>
  <si>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</si>
  <si>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</si>
  <si>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</si>
  <si>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</si>
  <si>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</si>
  <si>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</si>
  <si>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</si>
  <si>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</si>
  <si>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</si>
  <si>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</si>
  <si>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</si>
  <si>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</si>
  <si>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</si>
  <si>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</si>
  <si>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</si>
  <si>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</si>
  <si>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</si>
  <si>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</si>
  <si>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</si>
  <si>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</si>
  <si>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</si>
  <si>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</si>
  <si>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</si>
  <si>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</si>
  <si>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</si>
  <si>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</si>
  <si>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</si>
  <si>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</si>
  <si>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</si>
  <si>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</si>
  <si>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</si>
  <si>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</si>
  <si>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</si>
  <si>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</si>
  <si>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</si>
  <si>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</si>
  <si>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</si>
  <si>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</si>
  <si>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</si>
  <si>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</si>
  <si>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</si>
  <si>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</si>
  <si>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</si>
  <si>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</si>
  <si>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</si>
  <si>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</si>
  <si>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</si>
  <si>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</si>
  <si>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</si>
  <si>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</si>
  <si>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</si>
  <si>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</si>
  <si>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</si>
  <si>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</si>
  <si>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</si>
  <si>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</si>
  <si>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</si>
  <si>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</si>
  <si>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</si>
  <si>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</si>
  <si>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</si>
  <si>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</si>
  <si>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</si>
  <si>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</si>
  <si>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</si>
  <si>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</si>
  <si>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</si>
  <si>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</si>
  <si>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</si>
  <si>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</si>
  <si>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</si>
  <si>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</si>
  <si>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</si>
  <si>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</si>
  <si>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</si>
  <si>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</si>
  <si>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</si>
  <si>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</si>
  <si>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</si>
  <si>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</si>
  <si>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</si>
  <si>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</si>
  <si>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</si>
  <si>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</si>
  <si>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</si>
  <si>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</si>
  <si>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</si>
  <si>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</si>
  <si>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</si>
  <si>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</si>
  <si>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</si>
  <si>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</si>
  <si>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</si>
  <si>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</si>
  <si>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</si>
  <si>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</si>
  <si>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</si>
  <si>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</si>
  <si>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</si>
  <si>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</si>
  <si>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</si>
  <si>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</si>
  <si>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</si>
  <si>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</si>
  <si>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</si>
  <si>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</si>
  <si>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</si>
  <si>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</si>
  <si>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</si>
  <si>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</si>
  <si>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</si>
  <si>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</si>
  <si>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</si>
  <si>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</si>
  <si>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</si>
  <si>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</si>
  <si>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</si>
  <si>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</si>
  <si>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</si>
  <si>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</si>
  <si>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</si>
  <si>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</si>
  <si>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</si>
  <si>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</si>
  <si>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</si>
  <si>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</si>
  <si>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</si>
  <si>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</si>
  <si>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</si>
  <si>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</si>
  <si>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</si>
  <si>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</si>
  <si>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</si>
  <si>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</si>
  <si>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</si>
  <si>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</si>
  <si>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</si>
  <si>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</si>
  <si>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</si>
  <si>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</si>
  <si>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</si>
  <si>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</si>
  <si>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</si>
  <si>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</si>
  <si>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</si>
  <si>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</si>
  <si>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</si>
  <si>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</si>
  <si>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</si>
  <si>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</si>
  <si>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</si>
  <si>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</si>
  <si>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</si>
  <si>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</si>
  <si>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</si>
  <si>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</si>
  <si>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</si>
  <si>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</si>
  <si>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</si>
  <si>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</si>
  <si>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</si>
  <si>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</si>
  <si>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</si>
  <si>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</si>
  <si>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</si>
  <si>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</si>
  <si>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</si>
  <si>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</si>
  <si>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</si>
  <si>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</si>
  <si>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</si>
  <si>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</si>
  <si>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</si>
  <si>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</si>
  <si>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</si>
  <si>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</si>
  <si>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</si>
  <si>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</si>
  <si>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</si>
  <si>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</si>
  <si>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</si>
  <si>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</si>
  <si>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</si>
  <si>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</si>
  <si>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</si>
  <si>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</si>
  <si>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</si>
  <si>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</si>
  <si>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</si>
  <si>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</si>
  <si>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</si>
  <si>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</si>
  <si>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</si>
  <si>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</si>
  <si>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</si>
  <si>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</si>
  <si>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</si>
  <si>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</si>
  <si>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</si>
  <si>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</si>
  <si>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</si>
  <si>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</si>
  <si>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</si>
  <si>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</si>
  <si>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</si>
  <si>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</si>
  <si>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</si>
  <si>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</si>
  <si>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</si>
  <si>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</si>
  <si>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</si>
  <si>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</si>
  <si>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</si>
  <si>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</si>
  <si>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</si>
  <si>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</si>
  <si>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</si>
  <si>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</si>
  <si>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</si>
  <si>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</si>
  <si>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</si>
  <si>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</si>
  <si>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</si>
  <si>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</si>
  <si>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</si>
  <si>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</si>
  <si>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</si>
  <si>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</si>
  <si>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</si>
  <si>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</si>
  <si>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</si>
  <si>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</si>
  <si>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</si>
  <si>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</si>
  <si>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</si>
  <si>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</si>
  <si>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</si>
  <si>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</si>
  <si>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</si>
  <si>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</si>
  <si>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</si>
  <si>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</si>
  <si>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</si>
  <si>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</si>
  <si>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</si>
  <si>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</si>
  <si>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</si>
  <si>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</si>
  <si>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</si>
  <si>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</si>
  <si>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</si>
  <si>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</si>
  <si>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</si>
  <si>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</si>
  <si>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</si>
  <si>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</si>
  <si>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</si>
  <si>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</si>
  <si>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</si>
  <si>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</si>
  <si>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</si>
  <si>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</si>
  <si>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</si>
  <si>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</si>
  <si>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</si>
  <si>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</si>
  <si>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</si>
  <si>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</si>
  <si>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</si>
  <si>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</si>
  <si>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</si>
  <si>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</si>
  <si>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</si>
  <si>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</si>
  <si>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</si>
  <si>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</si>
  <si>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</si>
  <si>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</si>
  <si>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</si>
  <si>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</si>
  <si>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</si>
  <si>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</si>
  <si>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</si>
  <si>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</si>
  <si>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</si>
  <si>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</si>
  <si>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</si>
  <si>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</si>
  <si>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</si>
  <si>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</si>
  <si>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</si>
  <si>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</si>
  <si>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</si>
  <si>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</si>
  <si>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</si>
  <si>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</si>
  <si>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</si>
  <si>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</si>
  <si>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</si>
  <si>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</si>
  <si>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</si>
  <si>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</si>
  <si>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</si>
  <si>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</si>
  <si>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</si>
  <si>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</si>
  <si>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</si>
  <si>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</si>
  <si>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</si>
  <si>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</si>
  <si>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</si>
  <si>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</si>
  <si>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</si>
  <si>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</si>
  <si>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</si>
  <si>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</si>
  <si>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</si>
  <si>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</si>
  <si>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</si>
  <si>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</si>
  <si>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</si>
  <si>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</si>
  <si>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</si>
  <si>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</si>
  <si>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</si>
  <si>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</si>
  <si>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</si>
  <si>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</si>
  <si>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</si>
  <si>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</si>
  <si>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</si>
  <si>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</si>
  <si>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</si>
  <si>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</si>
  <si>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</si>
  <si>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</si>
  <si>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</si>
  <si>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</si>
  <si>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</si>
  <si>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</si>
  <si>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</si>
  <si>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</si>
  <si>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</si>
  <si>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</si>
  <si>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</si>
  <si>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</si>
  <si>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</si>
  <si>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</si>
  <si>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</si>
  <si>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</si>
  <si>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</si>
  <si>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</si>
  <si>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</si>
  <si>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</si>
  <si>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</si>
  <si>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</si>
  <si>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</si>
  <si>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</si>
  <si>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</si>
  <si>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</si>
  <si>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</si>
  <si>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</si>
  <si>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</si>
  <si>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</si>
  <si>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</si>
  <si>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</si>
  <si>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</si>
  <si>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</si>
  <si>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</si>
  <si>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</si>
  <si>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</si>
  <si>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</si>
  <si>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</si>
  <si>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</si>
  <si>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</si>
  <si>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</si>
  <si>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</si>
  <si>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</si>
  <si>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</si>
  <si>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</si>
  <si>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</si>
  <si>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</si>
  <si>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</si>
  <si>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</si>
  <si>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</si>
  <si>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</si>
  <si>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</si>
  <si>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</si>
  <si>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</si>
  <si>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</si>
  <si>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</si>
  <si>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</si>
  <si>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</si>
  <si>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</si>
  <si>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</si>
  <si>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</si>
  <si>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</si>
  <si>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</si>
  <si>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</si>
  <si>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</si>
  <si>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</si>
  <si>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</si>
  <si>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</si>
  <si>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</si>
  <si>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</si>
  <si>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</si>
  <si>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</si>
  <si>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</si>
  <si>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</si>
  <si>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</si>
  <si>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</si>
  <si>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</si>
  <si>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</si>
  <si>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</si>
  <si>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</si>
  <si>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</si>
  <si>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</si>
  <si>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</si>
  <si>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</si>
  <si>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</si>
  <si>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</si>
  <si>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</si>
  <si>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</si>
  <si>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</si>
  <si>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</si>
  <si>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</si>
  <si>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</si>
  <si>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</si>
  <si>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</si>
  <si>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</si>
  <si>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</si>
  <si>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</si>
  <si>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</si>
  <si>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</si>
  <si>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</si>
  <si>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</si>
  <si>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</si>
  <si>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</si>
  <si>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</si>
  <si>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</si>
  <si>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</si>
  <si>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</si>
  <si>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</si>
  <si>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</si>
  <si>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</si>
  <si>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</si>
  <si>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</si>
  <si>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</si>
  <si>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</si>
  <si>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</si>
  <si>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</si>
  <si>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</si>
  <si>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</si>
  <si>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</si>
  <si>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</si>
  <si>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</si>
  <si>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</si>
  <si>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</si>
  <si>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</si>
  <si>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</si>
  <si>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</si>
  <si>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</si>
  <si>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</si>
  <si>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</si>
  <si>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</si>
  <si>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</si>
  <si>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</si>
  <si>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</si>
  <si>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</si>
  <si>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</si>
  <si>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</si>
  <si>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</si>
  <si>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</si>
  <si>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</si>
  <si>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</si>
  <si>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</si>
  <si>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</si>
  <si>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</si>
  <si>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</si>
  <si>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</si>
  <si>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</si>
  <si>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</si>
  <si>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</si>
  <si>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</si>
  <si>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</si>
  <si>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</si>
  <si>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</si>
  <si>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</si>
  <si>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</si>
  <si>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</si>
  <si>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</si>
  <si>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</si>
  <si>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</si>
  <si>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</si>
  <si>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</si>
  <si>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</si>
  <si>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</si>
  <si>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</si>
  <si>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</si>
  <si>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</si>
  <si>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</si>
  <si>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</si>
  <si>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</si>
  <si>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</si>
  <si>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</si>
  <si>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</si>
  <si>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</si>
  <si>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</si>
  <si>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</si>
  <si>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</si>
  <si>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</si>
  <si>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</si>
  <si>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</si>
  <si>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</si>
  <si>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</si>
  <si>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</si>
  <si>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</si>
  <si>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</si>
  <si>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</si>
  <si>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</si>
  <si>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</si>
  <si>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</si>
  <si>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</si>
  <si>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</si>
  <si>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</si>
  <si>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</si>
  <si>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</si>
  <si>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</si>
  <si>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</si>
  <si>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</si>
  <si>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</si>
  <si>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</si>
  <si>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</si>
  <si>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</si>
  <si>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</si>
  <si>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</si>
  <si>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</si>
  <si>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</si>
  <si>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</si>
  <si>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</si>
  <si>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</si>
  <si>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</si>
  <si>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</si>
  <si>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</si>
  <si>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</si>
  <si>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</si>
  <si>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</si>
  <si>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</si>
  <si>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</si>
  <si>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</si>
  <si>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</si>
  <si>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</si>
  <si>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</si>
  <si>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</si>
  <si>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</si>
  <si>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</si>
  <si>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</si>
  <si>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</si>
  <si>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</si>
  <si>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</si>
  <si>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</si>
  <si>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</si>
  <si>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</si>
  <si>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</si>
  <si>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</si>
  <si>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</si>
  <si>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</si>
  <si>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</si>
  <si>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</si>
  <si>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</si>
  <si>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</si>
  <si>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</si>
  <si>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</si>
  <si>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</si>
  <si>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</si>
  <si>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</si>
  <si>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</si>
  <si>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</si>
  <si>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</si>
  <si>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</si>
  <si>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</si>
  <si>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</si>
  <si>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</si>
  <si>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</si>
  <si>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</si>
  <si>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</si>
  <si>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</si>
  <si>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</si>
  <si>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</si>
  <si>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</si>
  <si>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</si>
  <si>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</si>
  <si>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</si>
  <si>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</si>
  <si>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</si>
  <si>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</si>
  <si>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</si>
  <si>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</si>
  <si>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</si>
  <si>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</si>
  <si>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</si>
  <si>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</si>
  <si>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</si>
  <si>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</si>
  <si>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</si>
  <si>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</si>
  <si>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</si>
  <si>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</si>
  <si>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</si>
  <si>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</si>
  <si>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</si>
  <si>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</si>
  <si>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</si>
  <si>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</si>
  <si>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</si>
  <si>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</si>
  <si>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</si>
  <si>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</si>
  <si>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</si>
  <si>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</si>
  <si>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</si>
  <si>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</si>
  <si>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</si>
  <si>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</si>
  <si>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</si>
  <si>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</si>
  <si>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</si>
  <si>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</si>
  <si>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</si>
  <si>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</si>
  <si>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</si>
  <si>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</si>
  <si>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</si>
  <si>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</si>
  <si>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</si>
  <si>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</si>
  <si>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</si>
  <si>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</si>
  <si>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</si>
  <si>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</si>
  <si>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</si>
  <si>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</si>
  <si>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</si>
  <si>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</si>
  <si>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</si>
  <si>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</si>
  <si>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</si>
  <si>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</si>
  <si>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</si>
  <si>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</si>
  <si>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</si>
  <si>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</si>
  <si>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</si>
  <si>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</si>
  <si>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</si>
  <si>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</si>
  <si>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</si>
  <si>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</si>
  <si>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</si>
  <si>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</si>
  <si>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</si>
  <si>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</si>
  <si>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</si>
  <si>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</si>
  <si>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</si>
  <si>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</si>
  <si>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</si>
  <si>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</si>
  <si>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</si>
  <si>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</si>
  <si>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</si>
  <si>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</si>
  <si>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</si>
  <si>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</si>
  <si>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</si>
  <si>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</si>
  <si>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</si>
  <si>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</si>
  <si>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</si>
  <si>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</si>
  <si>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</si>
  <si>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</si>
  <si>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</si>
  <si>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</si>
  <si>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</si>
  <si>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</si>
  <si>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</si>
  <si>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</si>
  <si>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</si>
  <si>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</si>
  <si>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</si>
  <si>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</si>
  <si>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</si>
  <si>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</si>
  <si>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</si>
  <si>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</si>
  <si>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</si>
  <si>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</si>
  <si>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</si>
  <si>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</si>
  <si>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</si>
  <si>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</si>
  <si>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</si>
  <si>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</si>
  <si>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</si>
  <si>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</si>
  <si>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</si>
  <si>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</si>
  <si>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</si>
  <si>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</si>
  <si>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</si>
  <si>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</si>
  <si>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</si>
  <si>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</si>
  <si>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</si>
  <si>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</si>
  <si>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</si>
  <si>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</si>
  <si>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</si>
  <si>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</si>
  <si>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</si>
  <si>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</si>
  <si>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</si>
  <si>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</si>
  <si>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</si>
  <si>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</si>
  <si>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</si>
  <si>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</si>
  <si>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</si>
  <si>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</si>
  <si>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</si>
  <si>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</si>
  <si>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</si>
  <si>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</si>
  <si>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</si>
  <si>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</si>
  <si>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</si>
  <si>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</si>
  <si>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</si>
  <si>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</si>
  <si>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</si>
  <si>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</si>
  <si>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</si>
  <si>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</si>
  <si>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</si>
  <si>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</si>
  <si>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</si>
  <si>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</si>
  <si>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</si>
  <si>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</si>
  <si>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</si>
  <si>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</si>
  <si>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</si>
  <si>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</si>
  <si>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</si>
  <si>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</si>
  <si>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</si>
  <si>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</si>
  <si>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</si>
  <si>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</si>
  <si>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</si>
  <si>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</si>
  <si>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</si>
  <si>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</si>
  <si>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</si>
  <si>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</si>
  <si>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</si>
  <si>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</si>
  <si>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</si>
  <si>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</si>
  <si>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</si>
  <si>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</si>
  <si>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</si>
  <si>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</si>
  <si>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</si>
  <si>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</si>
  <si>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</si>
  <si>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</si>
  <si>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</si>
  <si>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</si>
  <si>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</si>
  <si>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</si>
  <si>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</si>
  <si>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</si>
  <si>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</si>
  <si>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</si>
  <si>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</si>
  <si>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</si>
  <si>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</si>
  <si>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</si>
  <si>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</si>
  <si>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</si>
  <si>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</si>
  <si>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</si>
  <si>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</si>
  <si>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</si>
  <si>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</si>
  <si>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</si>
  <si>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</si>
  <si>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</si>
  <si>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</si>
  <si>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</si>
  <si>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</si>
  <si>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</si>
  <si>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</si>
  <si>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</si>
  <si>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</si>
  <si>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</si>
  <si>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</si>
  <si>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</si>
  <si>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</si>
  <si>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</si>
  <si>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</si>
  <si>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</si>
  <si>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</si>
  <si>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</si>
  <si>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</si>
  <si>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</si>
  <si>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</si>
  <si>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</si>
  <si>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</si>
  <si>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</si>
  <si>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</si>
  <si>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</si>
  <si>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</si>
  <si>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</si>
  <si>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</si>
  <si>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</si>
  <si>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</si>
  <si>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</si>
  <si>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</si>
  <si>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</si>
  <si>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</si>
  <si>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</si>
  <si>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</si>
  <si>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</si>
  <si>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</si>
  <si>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</si>
  <si>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</si>
  <si>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</si>
  <si>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</si>
  <si>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</si>
  <si>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</si>
  <si>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</si>
  <si>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</si>
  <si>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</si>
  <si>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</si>
  <si>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</si>
  <si>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</si>
  <si>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</si>
  <si>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</si>
  <si>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</si>
  <si>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</si>
  <si>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</si>
  <si>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</si>
  <si>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</si>
  <si>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</si>
  <si>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</si>
  <si>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</si>
  <si>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</si>
  <si>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</si>
  <si>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</si>
  <si>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</si>
  <si>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</si>
  <si>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</si>
  <si>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</si>
  <si>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</si>
  <si>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</si>
  <si>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</si>
  <si>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</si>
  <si>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</si>
  <si>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</si>
  <si>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</si>
  <si>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</si>
  <si>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</si>
  <si>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</si>
  <si>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</si>
  <si>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</si>
  <si>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</si>
  <si>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</si>
  <si>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</si>
  <si>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</si>
  <si>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</si>
  <si>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</si>
  <si>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</si>
  <si>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</si>
  <si>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</si>
  <si>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</si>
  <si>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</si>
  <si>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</si>
  <si>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</si>
  <si>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</si>
  <si>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</si>
  <si>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</si>
  <si>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</si>
  <si>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</si>
  <si>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</si>
  <si>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</si>
  <si>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</si>
  <si>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</si>
  <si>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</si>
  <si>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</si>
  <si>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</si>
  <si>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</si>
  <si>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</si>
  <si>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</si>
  <si>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</si>
  <si>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</si>
  <si>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</si>
  <si>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</si>
  <si>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</si>
  <si>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</si>
  <si>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</si>
  <si>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</si>
  <si>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</si>
  <si>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</si>
  <si>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</si>
  <si>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</si>
  <si>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</si>
  <si>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</si>
  <si>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</si>
  <si>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</si>
  <si>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</si>
  <si>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</si>
  <si>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</si>
  <si>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</si>
  <si>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</si>
  <si>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</si>
  <si>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</si>
  <si>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</si>
  <si>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</si>
  <si>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</si>
  <si>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</si>
  <si>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</si>
  <si>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</si>
  <si>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</si>
  <si>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</si>
  <si>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</si>
  <si>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</si>
  <si>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</si>
  <si>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</si>
  <si>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</si>
  <si>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</si>
  <si>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</si>
  <si>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</si>
  <si>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</si>
  <si>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</si>
  <si>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</si>
  <si>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</si>
  <si>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</si>
  <si>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</si>
  <si>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</si>
  <si>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</si>
  <si>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</si>
  <si>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</si>
  <si>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</si>
  <si>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</si>
  <si>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</si>
  <si>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</si>
  <si>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</si>
  <si>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</si>
  <si>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</si>
  <si>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</si>
  <si>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</si>
  <si>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</si>
  <si>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</si>
  <si>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</si>
  <si>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</si>
  <si>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</si>
  <si>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</si>
  <si>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</si>
  <si>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</si>
  <si>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</si>
  <si>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</si>
  <si>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</si>
  <si>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</si>
  <si>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</si>
  <si>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</si>
  <si>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</si>
  <si>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</si>
  <si>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</si>
  <si>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</si>
  <si>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</si>
  <si>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140-790</t>
  </si>
  <si>
    <t>206-070</t>
  </si>
  <si>
    <t>206-110</t>
  </si>
  <si>
    <t>206-310</t>
  </si>
  <si>
    <t>206-410</t>
  </si>
  <si>
    <t>206-440</t>
  </si>
  <si>
    <t>206-570</t>
  </si>
  <si>
    <t>206-590</t>
  </si>
  <si>
    <t>206-600</t>
  </si>
  <si>
    <t>206-640</t>
  </si>
  <si>
    <t>206-761</t>
  </si>
  <si>
    <t>206-780</t>
  </si>
  <si>
    <t>206-800</t>
  </si>
  <si>
    <t>206-830</t>
  </si>
  <si>
    <t>090-140</t>
  </si>
  <si>
    <t>110-140</t>
  </si>
  <si>
    <t>111-140</t>
  </si>
  <si>
    <t>150-140</t>
  </si>
  <si>
    <t>240-140</t>
  </si>
  <si>
    <t>540-140</t>
  </si>
  <si>
    <t>790-140</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</si>
  <si>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</si>
  <si>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</si>
  <si>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</si>
  <si>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</si>
  <si>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</si>
  <si>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</si>
  <si>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</si>
  <si>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</si>
  <si>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</si>
  <si>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</si>
  <si>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</si>
  <si>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</si>
  <si>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</si>
  <si>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</si>
  <si>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</si>
  <si>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</si>
  <si>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</si>
  <si>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</si>
  <si>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</si>
  <si>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</si>
  <si>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</si>
  <si>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</si>
  <si>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</si>
  <si>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</si>
  <si>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</si>
  <si>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</si>
  <si>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</si>
  <si>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</si>
  <si>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</si>
  <si>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</si>
  <si>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</si>
  <si>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</si>
  <si>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320-171-414</t>
  </si>
  <si>
    <t>320-189-311</t>
  </si>
  <si>
    <t>320-195-333</t>
  </si>
  <si>
    <t>390-185-311</t>
  </si>
  <si>
    <t>390-188-311</t>
  </si>
  <si>
    <t>410-181-415</t>
  </si>
  <si>
    <t>410-184-333</t>
  </si>
  <si>
    <t>410-204-361</t>
  </si>
  <si>
    <t>420-181-523</t>
  </si>
  <si>
    <t>420-194-411</t>
  </si>
  <si>
    <t>440-181-523</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</si>
  <si>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</si>
  <si>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</si>
  <si>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</si>
  <si>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</si>
  <si>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</si>
  <si>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</si>
  <si>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</si>
  <si>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</si>
  <si>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</si>
  <si>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</si>
  <si>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</si>
  <si>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</si>
  <si>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</si>
  <si>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</si>
  <si>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</si>
  <si>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</si>
  <si>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</si>
  <si>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</si>
  <si>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</si>
  <si>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</si>
  <si>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</si>
  <si>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</si>
  <si>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</si>
  <si>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</si>
  <si>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</si>
  <si>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</si>
  <si>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</si>
  <si>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</si>
  <si>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</si>
  <si>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</si>
  <si>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</si>
  <si>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</si>
  <si>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</si>
  <si>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</si>
  <si>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</si>
  <si>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</si>
  <si>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</si>
  <si>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</si>
  <si>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</si>
  <si>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</si>
  <si>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</si>
  <si>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</si>
  <si>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</si>
  <si>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</si>
  <si>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</si>
  <si>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</si>
  <si>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</si>
  <si>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</si>
  <si>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</si>
  <si>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</si>
  <si>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</si>
  <si>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</si>
  <si>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</si>
  <si>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</si>
  <si>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</si>
  <si>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</si>
  <si>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</si>
  <si>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</si>
  <si>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</si>
  <si>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</si>
  <si>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</si>
  <si>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</si>
  <si>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</si>
  <si>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</si>
  <si>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</si>
  <si>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</si>
  <si>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</si>
  <si>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</si>
  <si>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</si>
  <si>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</si>
  <si>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</si>
  <si>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</si>
  <si>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</si>
  <si>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</si>
  <si>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</si>
  <si>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</si>
  <si>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</si>
  <si>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</si>
  <si>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</si>
  <si>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</si>
  <si>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</si>
  <si>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</si>
  <si>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</si>
  <si>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</si>
  <si>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</si>
  <si>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</si>
  <si>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</si>
  <si>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</si>
  <si>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</si>
  <si>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</si>
  <si>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</si>
  <si>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</si>
  <si>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</si>
  <si>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</si>
  <si>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</si>
  <si>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</si>
  <si>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</si>
  <si>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</si>
  <si>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</si>
  <si>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</si>
  <si>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</si>
  <si>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</si>
  <si>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</si>
  <si>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</si>
  <si>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</si>
  <si>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</si>
  <si>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</si>
  <si>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</si>
  <si>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</si>
  <si>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</si>
  <si>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</si>
  <si>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</si>
  <si>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</si>
  <si>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</si>
  <si>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</si>
  <si>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</si>
  <si>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</si>
  <si>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</si>
  <si>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</si>
  <si>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</si>
  <si>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</si>
  <si>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</si>
  <si>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</si>
  <si>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</si>
  <si>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</si>
  <si>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</si>
  <si>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</si>
  <si>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</si>
  <si>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</si>
  <si>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</si>
  <si>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</si>
  <si>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</si>
  <si>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</si>
  <si>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</si>
  <si>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</si>
  <si>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</si>
  <si>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</si>
  <si>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</si>
  <si>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</si>
  <si>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</si>
  <si>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</si>
  <si>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</si>
  <si>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</si>
  <si>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</si>
  <si>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</si>
  <si>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</si>
  <si>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</si>
  <si>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</si>
  <si>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</si>
  <si>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</si>
  <si>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</si>
  <si>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</si>
  <si>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</si>
  <si>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</si>
  <si>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</si>
  <si>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</si>
  <si>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</si>
  <si>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</si>
  <si>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</si>
  <si>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</si>
  <si>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</si>
  <si>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</si>
  <si>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</si>
  <si>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</si>
  <si>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</si>
  <si>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</si>
  <si>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</si>
  <si>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</si>
  <si>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</si>
  <si>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</si>
  <si>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</si>
  <si>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</si>
  <si>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</si>
  <si>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</si>
  <si>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</si>
  <si>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</si>
  <si>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</si>
  <si>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</si>
  <si>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</si>
  <si>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</si>
  <si>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</si>
  <si>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</si>
  <si>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</si>
  <si>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</si>
  <si>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</si>
  <si>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</si>
  <si>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</si>
  <si>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</si>
  <si>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</si>
  <si>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</si>
  <si>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</si>
  <si>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</si>
  <si>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</si>
  <si>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</si>
  <si>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</si>
  <si>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</si>
  <si>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</si>
  <si>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</si>
  <si>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</si>
  <si>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</si>
  <si>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</si>
  <si>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</si>
  <si>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</si>
  <si>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</si>
  <si>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</si>
  <si>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</si>
  <si>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</si>
  <si>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</si>
  <si>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</si>
  <si>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</si>
  <si>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</si>
  <si>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</si>
  <si>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</si>
  <si>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</si>
  <si>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</si>
  <si>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</si>
  <si>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</si>
  <si>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</si>
  <si>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</si>
  <si>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</si>
  <si>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</si>
  <si>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</si>
  <si>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</si>
  <si>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</si>
  <si>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</si>
  <si>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</si>
  <si>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</si>
  <si>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</si>
  <si>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</si>
  <si>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</si>
  <si>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</si>
  <si>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</si>
  <si>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</si>
  <si>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</si>
  <si>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</si>
  <si>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</si>
  <si>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</si>
  <si>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</si>
  <si>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</si>
  <si>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</si>
  <si>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</si>
  <si>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</si>
  <si>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</si>
  <si>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</si>
  <si>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</si>
  <si>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</si>
  <si>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</si>
  <si>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</si>
  <si>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</si>
  <si>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</si>
  <si>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</si>
  <si>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</si>
  <si>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</si>
  <si>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</si>
  <si>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</si>
  <si>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</si>
  <si>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</si>
  <si>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</si>
  <si>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</si>
  <si>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</si>
  <si>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</si>
  <si>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</si>
  <si>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</si>
  <si>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</si>
  <si>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</si>
  <si>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</si>
  <si>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</si>
  <si>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</si>
  <si>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</si>
  <si>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</si>
  <si>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</si>
  <si>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</si>
  <si>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</si>
  <si>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</si>
  <si>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</si>
  <si>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</si>
  <si>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</si>
  <si>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</si>
  <si>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</si>
  <si>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</si>
  <si>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</si>
  <si>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</si>
  <si>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</si>
  <si>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</si>
  <si>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</si>
  <si>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</si>
  <si>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</si>
  <si>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</si>
  <si>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</si>
  <si>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</si>
  <si>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</si>
  <si>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</si>
  <si>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</si>
  <si>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</si>
  <si>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</si>
  <si>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</si>
  <si>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</si>
  <si>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</si>
  <si>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</si>
  <si>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</si>
  <si>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</si>
  <si>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</si>
  <si>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</si>
  <si>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</si>
  <si>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</si>
  <si>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</si>
  <si>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</si>
  <si>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</si>
  <si>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</si>
  <si>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</si>
  <si>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</si>
  <si>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</si>
  <si>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</si>
  <si>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</si>
  <si>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</si>
  <si>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</si>
  <si>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</si>
  <si>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</si>
  <si>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</si>
  <si>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</si>
  <si>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</si>
  <si>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</si>
  <si>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</si>
  <si>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</si>
  <si>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</si>
  <si>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</si>
  <si>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</si>
  <si>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</si>
  <si>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</si>
  <si>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</si>
  <si>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</si>
  <si>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</si>
  <si>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</si>
  <si>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</si>
  <si>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</si>
  <si>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</si>
  <si>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</si>
  <si>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</si>
  <si>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</si>
  <si>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</si>
  <si>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</si>
  <si>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</si>
  <si>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</si>
  <si>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</si>
  <si>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</si>
  <si>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</si>
  <si>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</si>
  <si>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</si>
  <si>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</si>
  <si>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</si>
  <si>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</si>
  <si>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</si>
  <si>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</si>
  <si>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</si>
  <si>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</si>
  <si>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</si>
  <si>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</si>
  <si>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</si>
  <si>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</si>
  <si>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</si>
  <si>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</si>
  <si>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</si>
  <si>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</si>
  <si>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</si>
  <si>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</si>
  <si>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</si>
  <si>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</si>
  <si>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</si>
  <si>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</si>
  <si>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</si>
  <si>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</si>
  <si>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</si>
  <si>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</si>
  <si>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</si>
  <si>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</si>
  <si>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</si>
  <si>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</si>
  <si>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</si>
  <si>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</si>
  <si>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</si>
  <si>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</si>
  <si>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</si>
  <si>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</si>
  <si>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</si>
  <si>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</si>
  <si>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</si>
  <si>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</si>
  <si>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</si>
  <si>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</si>
  <si>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</si>
  <si>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</si>
  <si>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</si>
  <si>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</si>
  <si>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</si>
  <si>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</si>
  <si>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</si>
  <si>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</si>
  <si>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</si>
  <si>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</si>
  <si>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</si>
  <si>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</si>
  <si>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</si>
  <si>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</si>
  <si>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</si>
  <si>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</si>
  <si>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</si>
  <si>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</si>
  <si>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</si>
  <si>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</si>
  <si>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</si>
  <si>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</si>
  <si>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</si>
  <si>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</si>
  <si>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</si>
  <si>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</si>
  <si>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</si>
  <si>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</si>
  <si>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</si>
  <si>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</si>
  <si>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</si>
  <si>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</si>
  <si>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</si>
  <si>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</si>
  <si>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</si>
  <si>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</si>
  <si>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</si>
  <si>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</si>
  <si>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</si>
  <si>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</si>
  <si>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</si>
  <si>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</si>
  <si>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</si>
  <si>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</si>
  <si>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</si>
  <si>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</si>
  <si>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</si>
  <si>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</si>
  <si>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</si>
  <si>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</si>
  <si>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</si>
  <si>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</si>
  <si>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</si>
  <si>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</si>
  <si>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</si>
  <si>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</si>
  <si>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</si>
  <si>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</si>
  <si>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</si>
  <si>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</si>
  <si>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</si>
  <si>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</si>
  <si>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</si>
  <si>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</si>
  <si>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</si>
  <si>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</si>
  <si>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</si>
  <si>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</si>
  <si>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</si>
  <si>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</si>
  <si>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</si>
  <si>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</si>
  <si>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</si>
  <si>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</si>
  <si>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</si>
  <si>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</si>
  <si>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</si>
  <si>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</si>
  <si>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</si>
  <si>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</si>
  <si>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</si>
  <si>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</si>
  <si>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</si>
  <si>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</si>
  <si>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</si>
  <si>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</si>
  <si>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</si>
  <si>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</si>
  <si>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</si>
  <si>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</si>
  <si>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</si>
  <si>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</si>
  <si>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</si>
  <si>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</si>
  <si>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</si>
  <si>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</si>
  <si>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</si>
  <si>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</si>
  <si>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</si>
  <si>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</si>
  <si>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</si>
  <si>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</si>
  <si>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</si>
  <si>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</si>
  <si>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</si>
  <si>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</si>
  <si>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</si>
  <si>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</si>
  <si>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</si>
  <si>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</si>
  <si>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</si>
  <si>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</si>
  <si>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</si>
  <si>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</si>
  <si>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</si>
  <si>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</si>
  <si>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</si>
  <si>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</si>
  <si>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</si>
  <si>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</si>
  <si>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</si>
  <si>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</si>
  <si>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</si>
  <si>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</si>
  <si>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</si>
  <si>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</si>
  <si>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</si>
  <si>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</si>
  <si>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</si>
  <si>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</si>
  <si>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</si>
  <si>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</si>
  <si>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</si>
  <si>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</si>
  <si>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</si>
  <si>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</si>
  <si>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</si>
  <si>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</si>
  <si>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</si>
  <si>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</si>
  <si>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</si>
  <si>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</si>
  <si>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</si>
  <si>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</si>
  <si>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</si>
  <si>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</si>
  <si>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</si>
  <si>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</si>
  <si>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</si>
  <si>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</si>
  <si>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</si>
  <si>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</si>
  <si>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</si>
  <si>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</si>
  <si>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</si>
  <si>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</si>
  <si>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</si>
  <si>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</si>
  <si>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</si>
  <si>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</si>
  <si>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</si>
  <si>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</si>
  <si>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</si>
  <si>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</si>
  <si>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</si>
  <si>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</si>
  <si>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</si>
  <si>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</si>
  <si>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</si>
  <si>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</si>
  <si>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</si>
  <si>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</si>
  <si>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</si>
  <si>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</si>
  <si>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</si>
  <si>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</si>
  <si>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</si>
  <si>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</si>
  <si>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</si>
  <si>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</si>
  <si>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</si>
  <si>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</si>
  <si>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</si>
  <si>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</si>
  <si>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</si>
  <si>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</si>
  <si>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</si>
  <si>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</si>
  <si>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</si>
  <si>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</si>
  <si>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</si>
  <si>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</si>
  <si>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</si>
  <si>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</si>
  <si>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</si>
  <si>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</si>
  <si>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</si>
  <si>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</si>
  <si>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</si>
  <si>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</si>
  <si>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</si>
  <si>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</si>
  <si>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</si>
  <si>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</si>
  <si>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</si>
  <si>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</si>
  <si>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</si>
  <si>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</si>
  <si>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</si>
  <si>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</si>
  <si>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</si>
  <si>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</si>
  <si>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</si>
  <si>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</si>
  <si>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</si>
  <si>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</si>
  <si>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</si>
  <si>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</si>
  <si>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</si>
  <si>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</si>
  <si>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</si>
  <si>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</si>
  <si>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</si>
  <si>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</si>
  <si>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</si>
  <si>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</si>
  <si>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</si>
  <si>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</si>
  <si>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</si>
  <si>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</si>
  <si>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</si>
  <si>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</si>
  <si>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</si>
  <si>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</si>
  <si>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</si>
  <si>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</si>
  <si>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</si>
  <si>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</si>
  <si>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</si>
  <si>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</si>
  <si>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</si>
  <si>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</si>
  <si>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</si>
  <si>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</si>
  <si>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</si>
  <si>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</si>
  <si>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</si>
  <si>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</si>
  <si>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</si>
  <si>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</si>
  <si>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</si>
  <si>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</si>
  <si>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</si>
  <si>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</si>
  <si>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</si>
  <si>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</si>
  <si>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</si>
  <si>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</si>
  <si>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</si>
  <si>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</si>
  <si>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</si>
  <si>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</si>
  <si>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</si>
  <si>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</si>
  <si>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</si>
  <si>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</si>
  <si>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</si>
  <si>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</si>
  <si>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</si>
  <si>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</si>
  <si>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</si>
  <si>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</si>
  <si>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</si>
  <si>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</si>
  <si>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</si>
  <si>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</si>
  <si>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</si>
  <si>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</si>
  <si>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</si>
  <si>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</si>
  <si>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</si>
  <si>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</si>
  <si>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</si>
  <si>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</si>
  <si>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</si>
  <si>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</si>
  <si>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</si>
  <si>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</si>
  <si>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</si>
  <si>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</si>
  <si>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</si>
  <si>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</si>
  <si>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</si>
  <si>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</si>
  <si>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</si>
  <si>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</si>
  <si>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</si>
  <si>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</si>
  <si>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</si>
  <si>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</si>
  <si>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</si>
  <si>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</si>
  <si>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</si>
  <si>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</si>
  <si>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</si>
  <si>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</si>
  <si>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</si>
  <si>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</si>
  <si>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</si>
  <si>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</si>
  <si>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</si>
  <si>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</si>
  <si>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</si>
  <si>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</si>
  <si>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</si>
  <si>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</si>
  <si>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</si>
  <si>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</si>
  <si>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</si>
  <si>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</si>
  <si>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</si>
  <si>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</si>
  <si>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</si>
  <si>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</si>
  <si>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</si>
  <si>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</si>
  <si>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</si>
  <si>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</si>
  <si>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</si>
  <si>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</si>
  <si>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</si>
  <si>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</si>
  <si>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</si>
  <si>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</si>
  <si>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</si>
  <si>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</si>
  <si>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</si>
  <si>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</si>
  <si>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</si>
  <si>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</si>
  <si>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</si>
  <si>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</si>
  <si>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</si>
  <si>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</si>
  <si>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</si>
  <si>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</si>
  <si>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</si>
  <si>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</si>
  <si>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</si>
  <si>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</si>
  <si>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</si>
  <si>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</si>
  <si>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</si>
  <si>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</si>
  <si>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</si>
  <si>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</si>
  <si>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</si>
  <si>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</si>
  <si>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</si>
  <si>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</si>
  <si>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</si>
  <si>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</si>
  <si>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</si>
  <si>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</si>
  <si>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</si>
  <si>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</si>
  <si>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</si>
  <si>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</si>
  <si>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</si>
  <si>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</si>
  <si>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</si>
  <si>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</si>
  <si>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</si>
  <si>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</si>
  <si>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</si>
  <si>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</si>
  <si>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</si>
  <si>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</si>
  <si>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</si>
  <si>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</si>
  <si>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</si>
  <si>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</si>
  <si>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</si>
  <si>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</si>
  <si>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</si>
  <si>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</si>
  <si>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</si>
  <si>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</si>
  <si>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</si>
  <si>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</si>
  <si>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</si>
  <si>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</si>
  <si>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</si>
  <si>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</si>
  <si>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</si>
  <si>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</si>
  <si>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</si>
  <si>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</si>
  <si>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</si>
  <si>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</si>
  <si>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</si>
  <si>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</si>
  <si>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</si>
  <si>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</si>
  <si>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</si>
  <si>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</si>
  <si>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</si>
  <si>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</si>
  <si>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</si>
  <si>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</si>
  <si>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</si>
  <si>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</si>
  <si>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</si>
  <si>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</si>
  <si>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</si>
  <si>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</si>
  <si>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</si>
  <si>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</si>
  <si>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</si>
  <si>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</si>
  <si>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</si>
  <si>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</si>
  <si>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</si>
  <si>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</si>
  <si>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</si>
  <si>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</si>
  <si>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</si>
  <si>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</si>
  <si>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</si>
  <si>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</si>
  <si>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</si>
  <si>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</si>
  <si>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</si>
  <si>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</si>
  <si>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</si>
  <si>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</si>
  <si>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</si>
  <si>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</si>
  <si>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</si>
  <si>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</si>
  <si>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</si>
  <si>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</si>
  <si>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</si>
  <si>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</si>
  <si>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</si>
  <si>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</si>
  <si>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</si>
  <si>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</si>
  <si>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</si>
  <si>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</si>
  <si>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</si>
  <si>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</si>
  <si>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</si>
  <si>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</si>
  <si>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</si>
  <si>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</si>
  <si>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</si>
  <si>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</si>
  <si>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</si>
  <si>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</si>
  <si>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</si>
  <si>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</si>
  <si>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</si>
  <si>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</si>
  <si>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</si>
  <si>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</si>
  <si>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</si>
  <si>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</si>
  <si>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</si>
  <si>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</si>
  <si>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</si>
  <si>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</si>
  <si>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</si>
  <si>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</si>
  <si>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</si>
  <si>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</si>
  <si>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</si>
  <si>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</si>
  <si>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</si>
  <si>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</si>
  <si>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</si>
  <si>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</si>
  <si>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</si>
  <si>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</si>
  <si>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</si>
  <si>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</si>
  <si>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</si>
  <si>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</si>
  <si>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</si>
  <si>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</si>
  <si>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</si>
  <si>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</si>
  <si>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</si>
  <si>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</si>
  <si>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</si>
  <si>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</si>
  <si>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</si>
  <si>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</si>
  <si>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</si>
  <si>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</si>
  <si>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</si>
  <si>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</si>
  <si>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</si>
  <si>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</si>
  <si>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</si>
  <si>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</si>
  <si>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</si>
  <si>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</si>
  <si>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</si>
  <si>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</si>
  <si>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</si>
  <si>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</si>
  <si>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</si>
  <si>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</si>
  <si>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</si>
  <si>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</si>
  <si>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</si>
  <si>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</si>
  <si>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</si>
  <si>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</si>
  <si>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</si>
  <si>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</si>
  <si>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</si>
  <si>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</si>
  <si>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</si>
  <si>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</si>
  <si>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</si>
  <si>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</si>
  <si>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</si>
  <si>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</si>
  <si>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</si>
  <si>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</si>
  <si>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</si>
  <si>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</si>
  <si>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</si>
  <si>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</si>
  <si>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</si>
  <si>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</si>
  <si>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</si>
  <si>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</si>
  <si>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</si>
  <si>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</si>
  <si>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</si>
  <si>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</si>
  <si>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</si>
  <si>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</si>
  <si>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</si>
  <si>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</si>
  <si>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</si>
  <si>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</si>
  <si>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</si>
  <si>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</si>
  <si>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</si>
  <si>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</si>
  <si>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</si>
  <si>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</si>
  <si>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</si>
  <si>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</si>
  <si>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</si>
  <si>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</si>
  <si>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</si>
  <si>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</si>
  <si>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</si>
  <si>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</si>
  <si>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</si>
  <si>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</si>
  <si>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</si>
  <si>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</si>
  <si>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</si>
  <si>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</si>
  <si>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</si>
  <si>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</si>
  <si>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</si>
  <si>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</si>
  <si>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</si>
  <si>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</si>
  <si>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</si>
  <si>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</si>
  <si>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</si>
  <si>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</si>
  <si>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</si>
  <si>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</si>
  <si>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</si>
  <si>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</si>
  <si>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</si>
  <si>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</si>
  <si>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</si>
  <si>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</si>
  <si>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</si>
  <si>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</si>
  <si>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</si>
  <si>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</si>
  <si>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</si>
  <si>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</si>
  <si>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</si>
  <si>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</si>
  <si>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</si>
  <si>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</si>
  <si>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</si>
  <si>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</si>
  <si>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</si>
  <si>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</si>
  <si>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</si>
  <si>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</si>
  <si>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</si>
  <si>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</si>
  <si>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</si>
  <si>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</si>
  <si>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</si>
  <si>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</si>
  <si>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</si>
  <si>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</si>
  <si>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</si>
  <si>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</si>
  <si>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</si>
  <si>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</si>
  <si>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</si>
  <si>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</si>
  <si>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</si>
  <si>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</si>
  <si>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</si>
  <si>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</si>
  <si>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</si>
  <si>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</si>
  <si>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</si>
  <si>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</si>
  <si>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</si>
  <si>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</si>
  <si>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</si>
  <si>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</si>
  <si>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</si>
  <si>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</si>
  <si>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</si>
  <si>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</si>
  <si>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</si>
  <si>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</si>
  <si>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</si>
  <si>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</si>
  <si>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</si>
  <si>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</si>
  <si>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</si>
  <si>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</si>
  <si>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</si>
  <si>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</si>
  <si>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</si>
  <si>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</si>
  <si>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</si>
  <si>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</si>
  <si>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</si>
  <si>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</si>
  <si>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</si>
  <si>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</si>
  <si>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</si>
  <si>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</si>
  <si>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</si>
  <si>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</si>
  <si>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</si>
  <si>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</si>
  <si>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</si>
  <si>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</si>
  <si>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</si>
  <si>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</si>
  <si>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</si>
  <si>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</si>
  <si>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</si>
  <si>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</si>
  <si>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</si>
  <si>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</si>
  <si>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</si>
  <si>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</si>
  <si>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</si>
  <si>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</si>
  <si>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</si>
  <si>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</si>
  <si>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</si>
  <si>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</si>
  <si>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</si>
  <si>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</si>
  <si>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</si>
  <si>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</si>
  <si>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</si>
  <si>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</si>
  <si>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</si>
  <si>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</si>
  <si>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</si>
  <si>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</si>
  <si>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</si>
  <si>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</si>
  <si>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</si>
  <si>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</si>
  <si>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</si>
  <si>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</si>
  <si>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</si>
  <si>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</si>
  <si>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</si>
  <si>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</si>
  <si>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</si>
  <si>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</si>
  <si>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</si>
  <si>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</si>
  <si>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</si>
  <si>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</si>
  <si>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</si>
  <si>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</si>
  <si>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</si>
  <si>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</si>
  <si>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</si>
  <si>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</si>
  <si>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</si>
  <si>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</si>
  <si>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</si>
  <si>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</si>
  <si>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</si>
  <si>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</si>
  <si>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</si>
  <si>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</si>
  <si>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</si>
  <si>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</si>
  <si>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</si>
  <si>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</si>
  <si>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</si>
  <si>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</si>
  <si>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</si>
  <si>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</si>
  <si>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</si>
  <si>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</si>
  <si>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</si>
  <si>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</si>
  <si>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</si>
  <si>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</si>
  <si>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</si>
  <si>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</si>
  <si>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</si>
  <si>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</si>
  <si>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</si>
  <si>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</si>
  <si>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</si>
  <si>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</si>
  <si>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</si>
  <si>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</si>
  <si>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</si>
  <si>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</si>
  <si>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</si>
  <si>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</si>
  <si>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</si>
  <si>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</si>
  <si>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</si>
  <si>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</si>
  <si>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</si>
  <si>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</si>
  <si>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</si>
  <si>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</si>
  <si>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</si>
  <si>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</si>
  <si>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</si>
  <si>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</si>
  <si>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</si>
  <si>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</si>
  <si>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</si>
  <si>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</si>
  <si>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</si>
  <si>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</si>
  <si>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</si>
  <si>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</si>
  <si>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</si>
  <si>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</si>
  <si>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</si>
  <si>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</si>
  <si>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</si>
  <si>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</si>
  <si>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</si>
  <si>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</si>
  <si>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</si>
  <si>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</si>
  <si>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</si>
  <si>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</si>
  <si>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</si>
  <si>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</si>
  <si>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</si>
  <si>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</si>
  <si>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</si>
  <si>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</si>
  <si>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</si>
  <si>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</si>
  <si>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</si>
  <si>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</si>
  <si>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</si>
  <si>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</si>
  <si>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</si>
  <si>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</si>
  <si>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</si>
  <si>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</si>
  <si>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</si>
  <si>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</si>
  <si>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</si>
  <si>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</si>
  <si>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</si>
  <si>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</si>
  <si>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</si>
  <si>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</si>
  <si>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</si>
  <si>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</si>
  <si>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</si>
  <si>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</si>
  <si>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</si>
  <si>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</si>
  <si>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</si>
  <si>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</si>
  <si>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</si>
  <si>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</si>
  <si>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</si>
  <si>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</si>
  <si>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</si>
  <si>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</si>
  <si>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</si>
  <si>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</si>
  <si>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</si>
  <si>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</si>
  <si>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</si>
  <si>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</si>
  <si>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</si>
  <si>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</si>
  <si>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</si>
  <si>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</si>
  <si>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</si>
  <si>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</si>
  <si>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</si>
  <si>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</si>
  <si>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</si>
  <si>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ALL-189-174</t>
  </si>
  <si>
    <t>ALL-189-176</t>
  </si>
  <si>
    <t>ALL-189-183</t>
  </si>
  <si>
    <t>ALL-189-332</t>
  </si>
  <si>
    <t>ALL-190-163</t>
  </si>
  <si>
    <t>ALL-202-462</t>
  </si>
  <si>
    <t>010-177-461</t>
  </si>
  <si>
    <t>010-183-411</t>
  </si>
  <si>
    <t>010-195-312</t>
  </si>
  <si>
    <t>060-181-523</t>
  </si>
  <si>
    <t>070-177-411</t>
  </si>
  <si>
    <t>070-181-333</t>
  </si>
  <si>
    <t>110-140-311</t>
  </si>
  <si>
    <t>110-140-462</t>
  </si>
  <si>
    <t>130-188-411</t>
  </si>
  <si>
    <t>130-188-418</t>
  </si>
  <si>
    <t>140-177-461</t>
  </si>
  <si>
    <t>160-194-411</t>
  </si>
  <si>
    <t>170-188-311</t>
  </si>
  <si>
    <t>180-201-312</t>
  </si>
  <si>
    <t>180-201-331</t>
  </si>
  <si>
    <t>181-181-461</t>
  </si>
  <si>
    <t>182-177-411</t>
  </si>
  <si>
    <t>182-177-542</t>
  </si>
  <si>
    <t>230-184-461</t>
  </si>
  <si>
    <t>260-171-551</t>
  </si>
  <si>
    <t>310-185-311</t>
  </si>
  <si>
    <t>320-171-423</t>
  </si>
  <si>
    <t>320-171-541</t>
  </si>
  <si>
    <t>320-181-414</t>
  </si>
  <si>
    <t>320-181-423</t>
  </si>
  <si>
    <t>390-184-411</t>
  </si>
  <si>
    <t>420-181-411</t>
  </si>
  <si>
    <t>422-171-418</t>
  </si>
  <si>
    <t>422-171-462</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</si>
  <si>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</si>
  <si>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</si>
  <si>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</si>
  <si>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</si>
  <si>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</si>
  <si>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</si>
  <si>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</si>
  <si>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</si>
  <si>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</si>
  <si>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</si>
  <si>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</si>
  <si>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</si>
  <si>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</si>
  <si>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</si>
  <si>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</si>
  <si>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</si>
  <si>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</si>
  <si>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</si>
  <si>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</si>
  <si>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</si>
  <si>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</si>
  <si>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</si>
  <si>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</si>
  <si>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</si>
  <si>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</si>
  <si>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</si>
  <si>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</si>
  <si>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</si>
  <si>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</si>
  <si>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</si>
  <si>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</si>
  <si>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</si>
  <si>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</si>
  <si>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</si>
  <si>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</si>
  <si>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182-ALL-542</t>
  </si>
  <si>
    <t>260-ALL-551</t>
  </si>
  <si>
    <t>320-ALL-423</t>
  </si>
  <si>
    <t>510-ALL-523</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</si>
  <si>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</si>
  <si>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</si>
  <si>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</si>
  <si>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</si>
  <si>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</si>
  <si>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</si>
  <si>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</si>
  <si>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</si>
  <si>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</si>
  <si>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</si>
  <si>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</si>
  <si>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</si>
  <si>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</si>
  <si>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</si>
  <si>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</si>
  <si>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</si>
  <si>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</si>
  <si>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</si>
  <si>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</si>
  <si>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</si>
  <si>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</si>
  <si>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</si>
  <si>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</si>
  <si>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</si>
  <si>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</si>
  <si>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</si>
  <si>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</si>
  <si>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</si>
  <si>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</si>
  <si>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</si>
  <si>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</si>
  <si>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</si>
  <si>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</si>
  <si>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</si>
  <si>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</si>
  <si>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</si>
  <si>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</si>
  <si>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</si>
  <si>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</si>
  <si>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</si>
  <si>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</si>
  <si>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</si>
  <si>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</si>
  <si>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</si>
  <si>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</si>
  <si>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</si>
  <si>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</si>
  <si>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</si>
  <si>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</si>
  <si>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</si>
  <si>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</si>
  <si>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</si>
  <si>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</si>
  <si>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</si>
  <si>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</si>
  <si>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</si>
  <si>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</si>
  <si>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</si>
  <si>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</si>
  <si>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</si>
  <si>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</si>
  <si>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</si>
  <si>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</si>
  <si>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</si>
  <si>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</si>
  <si>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</si>
  <si>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</si>
  <si>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</si>
  <si>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</si>
  <si>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</si>
  <si>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</si>
  <si>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</si>
  <si>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</si>
  <si>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</si>
  <si>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</si>
  <si>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</si>
  <si>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</si>
  <si>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</si>
  <si>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</si>
  <si>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</si>
  <si>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</si>
  <si>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</si>
  <si>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</si>
  <si>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</si>
  <si>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</si>
  <si>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</si>
  <si>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</si>
  <si>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</si>
  <si>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</si>
  <si>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</si>
  <si>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</si>
  <si>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</si>
  <si>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</si>
  <si>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</si>
  <si>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</si>
  <si>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</si>
  <si>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</si>
  <si>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</si>
  <si>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</si>
  <si>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</si>
  <si>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</si>
  <si>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</si>
  <si>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</si>
  <si>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</si>
  <si>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</si>
  <si>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</si>
  <si>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</si>
  <si>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</si>
  <si>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</si>
  <si>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</si>
  <si>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</si>
  <si>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</si>
  <si>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</si>
  <si>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</si>
  <si>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</si>
  <si>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</si>
  <si>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</si>
  <si>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</si>
  <si>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</si>
  <si>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</si>
  <si>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</si>
  <si>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</si>
  <si>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</si>
  <si>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</si>
  <si>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</si>
  <si>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</si>
  <si>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</si>
  <si>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</si>
  <si>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</si>
  <si>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</si>
  <si>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</si>
  <si>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</si>
  <si>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</si>
  <si>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</si>
  <si>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</si>
  <si>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</si>
  <si>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</si>
  <si>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</si>
  <si>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</si>
  <si>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</si>
  <si>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</si>
  <si>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</si>
  <si>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</si>
  <si>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</si>
  <si>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</si>
  <si>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</si>
  <si>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</si>
  <si>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</si>
  <si>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</si>
  <si>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</si>
  <si>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</si>
  <si>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</si>
  <si>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</si>
  <si>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</si>
  <si>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</si>
  <si>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</si>
  <si>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</si>
  <si>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</si>
  <si>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</si>
  <si>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</si>
  <si>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</si>
  <si>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</si>
  <si>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</si>
  <si>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</si>
  <si>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</si>
  <si>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</si>
  <si>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</si>
  <si>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</si>
  <si>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</si>
  <si>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</si>
  <si>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</si>
  <si>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</si>
  <si>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</si>
  <si>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</si>
  <si>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</si>
  <si>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</si>
  <si>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</si>
  <si>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</si>
  <si>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</si>
  <si>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</si>
  <si>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</si>
  <si>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</si>
  <si>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</si>
  <si>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</si>
  <si>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</si>
  <si>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</si>
  <si>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</si>
  <si>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</si>
  <si>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</si>
  <si>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</si>
  <si>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</si>
  <si>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</si>
  <si>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</si>
  <si>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</si>
  <si>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</si>
  <si>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</si>
  <si>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</si>
  <si>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</si>
  <si>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</si>
  <si>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</si>
  <si>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</si>
  <si>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</si>
  <si>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</si>
  <si>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</si>
  <si>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</si>
  <si>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</si>
  <si>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</si>
  <si>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</si>
  <si>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</si>
  <si>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</si>
  <si>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</si>
  <si>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</si>
  <si>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</si>
  <si>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</si>
  <si>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</si>
  <si>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</si>
  <si>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</si>
  <si>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</si>
  <si>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</si>
  <si>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</si>
  <si>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</si>
  <si>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</si>
  <si>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</si>
  <si>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</si>
  <si>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</si>
  <si>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</si>
  <si>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</si>
  <si>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</si>
  <si>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</si>
  <si>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</si>
  <si>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</si>
  <si>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</si>
  <si>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</si>
  <si>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</si>
  <si>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</si>
  <si>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</si>
  <si>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</si>
  <si>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</si>
  <si>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</si>
  <si>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</si>
  <si>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</si>
  <si>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</si>
  <si>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</si>
  <si>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</si>
  <si>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</si>
  <si>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</si>
  <si>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</si>
  <si>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</si>
  <si>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</si>
  <si>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</si>
  <si>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</si>
  <si>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</si>
  <si>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</si>
  <si>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</si>
  <si>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</si>
  <si>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</si>
  <si>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</si>
  <si>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</si>
  <si>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</si>
  <si>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</si>
  <si>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</si>
  <si>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</si>
  <si>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</si>
  <si>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</si>
  <si>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</si>
  <si>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</si>
  <si>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</si>
  <si>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</si>
  <si>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</si>
  <si>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</si>
  <si>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</si>
  <si>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</si>
  <si>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</si>
  <si>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</si>
  <si>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</si>
  <si>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</si>
  <si>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</si>
  <si>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</si>
  <si>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</si>
  <si>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</si>
  <si>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</si>
  <si>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</si>
  <si>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</si>
  <si>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</si>
  <si>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</si>
  <si>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</si>
  <si>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</si>
  <si>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</si>
  <si>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</si>
  <si>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</si>
  <si>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</si>
  <si>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</si>
  <si>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</si>
  <si>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</si>
  <si>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</si>
  <si>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</si>
  <si>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</si>
  <si>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</si>
  <si>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</si>
  <si>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</si>
  <si>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</si>
  <si>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</si>
  <si>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</si>
  <si>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</si>
  <si>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</si>
  <si>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</si>
  <si>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</si>
  <si>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</si>
  <si>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</si>
  <si>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</si>
  <si>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</si>
  <si>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</si>
  <si>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</si>
  <si>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</si>
  <si>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</si>
  <si>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</si>
  <si>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</si>
  <si>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</si>
  <si>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</si>
  <si>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</si>
  <si>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</si>
  <si>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</si>
  <si>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</si>
  <si>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</si>
  <si>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</si>
  <si>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</si>
  <si>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</si>
  <si>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</si>
  <si>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</si>
  <si>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</si>
  <si>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</si>
  <si>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</si>
  <si>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</si>
  <si>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</si>
  <si>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</si>
  <si>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</si>
  <si>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</si>
  <si>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</si>
  <si>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</si>
  <si>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</si>
  <si>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</si>
  <si>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</si>
  <si>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</si>
  <si>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</si>
  <si>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</si>
  <si>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</si>
  <si>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</si>
  <si>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</si>
  <si>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</si>
  <si>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</si>
  <si>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</si>
  <si>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</si>
  <si>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</si>
  <si>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</si>
  <si>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</si>
  <si>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</si>
  <si>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</si>
  <si>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</si>
  <si>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</si>
  <si>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</si>
  <si>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</si>
  <si>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</si>
  <si>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</si>
  <si>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</si>
  <si>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</si>
  <si>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</si>
  <si>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</si>
  <si>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</si>
  <si>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</si>
  <si>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</si>
  <si>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</si>
  <si>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</si>
  <si>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</si>
  <si>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</si>
  <si>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</si>
  <si>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</si>
  <si>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</si>
  <si>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</si>
  <si>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</si>
  <si>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</si>
  <si>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</si>
  <si>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</si>
  <si>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</si>
  <si>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</si>
  <si>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</si>
  <si>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</si>
  <si>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</si>
  <si>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</si>
  <si>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</si>
  <si>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</si>
  <si>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</si>
  <si>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</si>
  <si>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</si>
  <si>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</si>
  <si>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</si>
  <si>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</si>
  <si>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</si>
  <si>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</si>
  <si>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</si>
  <si>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</si>
  <si>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</si>
  <si>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</si>
  <si>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</si>
  <si>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</si>
  <si>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</si>
  <si>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</si>
  <si>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</si>
  <si>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</si>
  <si>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</si>
  <si>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</si>
  <si>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</si>
  <si>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</si>
  <si>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</si>
  <si>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</si>
  <si>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</si>
  <si>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</si>
  <si>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</si>
  <si>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</si>
  <si>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</si>
  <si>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</si>
  <si>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</si>
  <si>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</si>
  <si>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</si>
  <si>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</si>
  <si>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</si>
  <si>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</si>
  <si>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</si>
  <si>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</si>
  <si>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</si>
  <si>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</si>
  <si>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</si>
  <si>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</si>
  <si>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</si>
  <si>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</si>
  <si>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</si>
  <si>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</si>
  <si>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</si>
  <si>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</si>
  <si>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</si>
  <si>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</si>
  <si>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</si>
  <si>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</si>
  <si>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</si>
  <si>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</si>
  <si>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</si>
  <si>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</si>
  <si>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</si>
  <si>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</si>
  <si>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</si>
  <si>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</si>
  <si>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</si>
  <si>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</si>
  <si>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</si>
  <si>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</si>
  <si>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</si>
  <si>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</si>
  <si>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</si>
  <si>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</si>
  <si>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</si>
  <si>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</si>
  <si>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</si>
  <si>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480-186-411</t>
  </si>
  <si>
    <t>510-177-462</t>
  </si>
  <si>
    <t>510-184-331</t>
  </si>
  <si>
    <t>530-177-461</t>
  </si>
  <si>
    <t>550-176-311</t>
  </si>
  <si>
    <t>600-171-414</t>
  </si>
  <si>
    <t>620-176-411</t>
  </si>
  <si>
    <t>630-177-462</t>
  </si>
  <si>
    <t>630-185-461</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</si>
  <si>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</si>
  <si>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</si>
  <si>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</si>
  <si>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</si>
  <si>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</si>
  <si>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</si>
  <si>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</si>
  <si>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</si>
  <si>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</si>
  <si>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</si>
  <si>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</si>
  <si>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</si>
  <si>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</si>
  <si>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</si>
  <si>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</si>
  <si>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</si>
  <si>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</si>
  <si>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</si>
  <si>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</si>
  <si>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</si>
  <si>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</si>
  <si>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</si>
  <si>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</si>
  <si>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</si>
  <si>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</si>
  <si>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</si>
  <si>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</si>
  <si>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</si>
  <si>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</si>
  <si>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</si>
  <si>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</si>
  <si>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</si>
  <si>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</si>
  <si>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</si>
  <si>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</si>
  <si>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</si>
  <si>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</si>
  <si>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</si>
  <si>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</si>
  <si>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</si>
  <si>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</si>
  <si>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</si>
  <si>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</si>
  <si>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</si>
  <si>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</si>
  <si>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</si>
  <si>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</si>
  <si>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</si>
  <si>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</si>
  <si>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</si>
  <si>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</si>
  <si>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</si>
  <si>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</si>
  <si>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</si>
  <si>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</si>
  <si>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</si>
  <si>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</si>
  <si>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</si>
  <si>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</si>
  <si>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</si>
  <si>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</si>
  <si>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</si>
  <si>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</si>
  <si>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</si>
  <si>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</si>
  <si>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</si>
  <si>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</si>
  <si>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</si>
  <si>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</si>
  <si>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</si>
  <si>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</si>
  <si>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</si>
  <si>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</si>
  <si>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</si>
  <si>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</si>
  <si>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</si>
  <si>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</si>
  <si>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</si>
  <si>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</si>
  <si>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</si>
  <si>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</si>
  <si>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</si>
  <si>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</si>
  <si>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</si>
  <si>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</si>
  <si>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</si>
  <si>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</si>
  <si>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</si>
  <si>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</si>
  <si>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</si>
  <si>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</si>
  <si>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</si>
  <si>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</si>
  <si>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</si>
  <si>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</si>
  <si>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</si>
  <si>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</si>
  <si>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</si>
  <si>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</si>
  <si>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</si>
  <si>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</si>
  <si>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</si>
  <si>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</si>
  <si>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</si>
  <si>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</si>
  <si>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</si>
  <si>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</si>
  <si>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</si>
  <si>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</si>
  <si>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</si>
  <si>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</si>
  <si>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</si>
  <si>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</si>
  <si>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</si>
  <si>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</si>
  <si>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</si>
  <si>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</si>
  <si>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</si>
  <si>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</si>
  <si>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</si>
  <si>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</si>
  <si>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</si>
  <si>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</si>
  <si>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</si>
  <si>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</si>
  <si>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</si>
  <si>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</si>
  <si>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</si>
  <si>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</si>
  <si>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</si>
  <si>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</si>
  <si>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</si>
  <si>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</si>
  <si>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</si>
  <si>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</si>
  <si>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</si>
  <si>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</si>
  <si>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</si>
  <si>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</si>
  <si>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</si>
  <si>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</si>
  <si>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</si>
  <si>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</si>
  <si>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</si>
  <si>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</si>
  <si>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</si>
  <si>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</si>
  <si>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</si>
  <si>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</si>
  <si>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</si>
  <si>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</si>
  <si>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</si>
  <si>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</si>
  <si>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</si>
  <si>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</si>
  <si>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</si>
  <si>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</si>
  <si>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</si>
  <si>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</si>
  <si>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</si>
  <si>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</si>
  <si>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</si>
  <si>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</si>
  <si>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</si>
  <si>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</si>
  <si>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</si>
  <si>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</si>
  <si>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</si>
  <si>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</si>
  <si>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</si>
  <si>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</si>
  <si>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</si>
  <si>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</si>
  <si>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</si>
  <si>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</si>
  <si>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</si>
  <si>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</si>
  <si>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</si>
  <si>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</si>
  <si>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</si>
  <si>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</si>
  <si>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</si>
  <si>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</si>
  <si>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</si>
  <si>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</si>
  <si>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</si>
  <si>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</si>
  <si>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</si>
  <si>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</si>
  <si>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</si>
  <si>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</si>
  <si>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</si>
  <si>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</si>
  <si>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</si>
  <si>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</si>
  <si>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</si>
  <si>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</si>
  <si>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</si>
  <si>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</si>
  <si>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</si>
  <si>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</si>
  <si>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</si>
  <si>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</si>
  <si>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</si>
  <si>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</si>
  <si>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</si>
  <si>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</si>
  <si>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</si>
  <si>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</si>
  <si>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</si>
  <si>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</si>
  <si>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</si>
  <si>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</si>
  <si>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</si>
  <si>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</si>
  <si>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</si>
  <si>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</si>
  <si>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</si>
  <si>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</si>
  <si>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</si>
  <si>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</si>
  <si>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</si>
  <si>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</si>
  <si>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</si>
  <si>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</si>
  <si>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</si>
  <si>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</si>
  <si>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</si>
  <si>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</si>
  <si>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</si>
  <si>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</si>
  <si>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</si>
  <si>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</si>
  <si>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</si>
  <si>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</si>
  <si>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</si>
  <si>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</si>
  <si>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</si>
  <si>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</si>
  <si>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</si>
  <si>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</si>
  <si>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</si>
  <si>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</si>
  <si>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</si>
  <si>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</si>
  <si>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</si>
  <si>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</si>
  <si>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</si>
  <si>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</si>
  <si>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</si>
  <si>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</si>
  <si>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</si>
  <si>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</si>
  <si>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</si>
  <si>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</si>
  <si>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</si>
  <si>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</si>
  <si>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</si>
  <si>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</si>
  <si>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</si>
  <si>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</si>
  <si>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</si>
  <si>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</si>
  <si>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</si>
  <si>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</si>
  <si>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</si>
  <si>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</si>
  <si>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</si>
  <si>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</si>
  <si>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</si>
  <si>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</si>
  <si>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</si>
  <si>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</si>
  <si>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</si>
  <si>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</si>
  <si>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</si>
  <si>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</si>
  <si>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</si>
  <si>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</si>
  <si>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</si>
  <si>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</si>
  <si>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</si>
  <si>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</si>
  <si>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</si>
  <si>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</si>
  <si>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</si>
  <si>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</si>
  <si>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</si>
  <si>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</si>
  <si>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</si>
  <si>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</si>
  <si>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</si>
  <si>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</si>
  <si>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</si>
  <si>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</si>
  <si>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</si>
  <si>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</si>
  <si>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</si>
  <si>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</si>
  <si>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</si>
  <si>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</si>
  <si>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</si>
  <si>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</si>
  <si>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</si>
  <si>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</si>
  <si>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</si>
  <si>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</si>
  <si>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</si>
  <si>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</si>
  <si>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</si>
  <si>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</si>
  <si>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</si>
  <si>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</si>
  <si>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</si>
  <si>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</si>
  <si>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</si>
  <si>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</si>
  <si>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</si>
  <si>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</si>
  <si>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</si>
  <si>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</si>
  <si>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</si>
  <si>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</si>
  <si>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</si>
  <si>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</si>
  <si>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</si>
  <si>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</si>
  <si>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</si>
  <si>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</si>
  <si>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</si>
  <si>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</si>
  <si>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</si>
  <si>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</si>
  <si>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</si>
  <si>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</si>
  <si>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</si>
  <si>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</si>
  <si>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</si>
  <si>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</si>
  <si>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</si>
  <si>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</si>
  <si>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</si>
  <si>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</si>
  <si>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</si>
  <si>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</si>
  <si>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</si>
  <si>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</si>
  <si>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</si>
  <si>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</si>
  <si>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</si>
  <si>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</si>
  <si>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</si>
  <si>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</si>
  <si>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</si>
  <si>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</si>
  <si>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</si>
  <si>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</si>
  <si>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</si>
  <si>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</si>
  <si>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</si>
  <si>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</si>
  <si>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</si>
  <si>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</si>
  <si>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</si>
  <si>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</si>
  <si>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</si>
  <si>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</si>
  <si>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</si>
  <si>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</si>
  <si>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</si>
  <si>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</si>
  <si>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</si>
  <si>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</si>
  <si>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</si>
  <si>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</si>
  <si>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</si>
  <si>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</si>
  <si>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</si>
  <si>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</si>
  <si>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</si>
  <si>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</si>
  <si>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</si>
  <si>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</si>
  <si>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</si>
  <si>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</si>
  <si>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</si>
  <si>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</si>
  <si>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</si>
  <si>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</si>
  <si>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</si>
  <si>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</si>
  <si>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</si>
  <si>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</si>
  <si>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</si>
  <si>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</si>
  <si>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</si>
  <si>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</si>
  <si>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</si>
  <si>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</si>
  <si>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</si>
  <si>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</si>
  <si>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</si>
  <si>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</si>
  <si>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</si>
  <si>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</si>
  <si>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</si>
  <si>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</si>
  <si>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</si>
  <si>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</si>
  <si>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</si>
  <si>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</si>
  <si>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</si>
  <si>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</si>
  <si>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</si>
  <si>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</si>
  <si>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</si>
  <si>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</si>
  <si>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</si>
  <si>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</si>
  <si>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</si>
  <si>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</si>
  <si>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</si>
  <si>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</si>
  <si>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</si>
  <si>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</si>
  <si>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</si>
  <si>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</si>
  <si>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</si>
  <si>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</si>
  <si>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</si>
  <si>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</si>
  <si>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</si>
  <si>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</si>
  <si>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</si>
  <si>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</si>
  <si>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</si>
  <si>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</si>
  <si>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</si>
  <si>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</si>
  <si>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</si>
  <si>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</si>
  <si>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</si>
  <si>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</si>
  <si>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</si>
  <si>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</si>
  <si>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</si>
  <si>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</si>
  <si>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</si>
  <si>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</si>
  <si>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</si>
  <si>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</si>
  <si>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</si>
  <si>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</si>
  <si>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</si>
  <si>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</si>
  <si>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</si>
  <si>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</si>
  <si>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</si>
  <si>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</si>
  <si>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</si>
  <si>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</si>
  <si>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</si>
  <si>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</si>
  <si>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</si>
  <si>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</si>
  <si>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</si>
  <si>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</si>
  <si>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</si>
  <si>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</si>
  <si>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</si>
  <si>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</si>
  <si>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</si>
  <si>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</si>
  <si>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</si>
  <si>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</si>
  <si>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</si>
  <si>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</si>
  <si>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</si>
  <si>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</si>
  <si>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</si>
  <si>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</si>
  <si>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</si>
  <si>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</si>
  <si>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</si>
  <si>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</si>
  <si>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</si>
  <si>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</si>
  <si>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</si>
  <si>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</si>
  <si>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</si>
  <si>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</si>
  <si>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</si>
  <si>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</si>
  <si>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</si>
  <si>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</si>
  <si>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</si>
  <si>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</si>
  <si>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</si>
  <si>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</si>
  <si>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</si>
  <si>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</si>
  <si>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</si>
  <si>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</si>
  <si>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</si>
  <si>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</si>
  <si>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</si>
  <si>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</si>
  <si>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</si>
  <si>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</si>
  <si>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</si>
  <si>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</si>
  <si>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</si>
  <si>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</si>
  <si>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</si>
  <si>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</si>
  <si>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</si>
  <si>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</si>
  <si>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</si>
  <si>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</si>
  <si>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</si>
  <si>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</si>
  <si>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</si>
  <si>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</si>
  <si>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</si>
  <si>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</si>
  <si>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</si>
  <si>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</si>
  <si>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</si>
  <si>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</si>
  <si>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</si>
  <si>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</si>
  <si>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</si>
  <si>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</si>
  <si>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</si>
  <si>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</si>
  <si>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</si>
  <si>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</si>
  <si>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</si>
  <si>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</si>
  <si>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</si>
  <si>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</si>
  <si>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</si>
  <si>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</si>
  <si>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</si>
  <si>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</si>
  <si>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</si>
  <si>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</si>
  <si>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</si>
  <si>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</si>
  <si>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</si>
  <si>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</si>
  <si>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</si>
  <si>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</si>
  <si>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</si>
  <si>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</si>
  <si>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</si>
  <si>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</si>
  <si>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</si>
  <si>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</si>
  <si>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</si>
  <si>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</si>
  <si>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</si>
  <si>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</si>
  <si>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</si>
  <si>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</si>
  <si>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</si>
  <si>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</si>
  <si>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</si>
  <si>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</si>
  <si>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</si>
  <si>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</si>
  <si>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</si>
  <si>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</si>
  <si>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</si>
  <si>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</si>
  <si>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</si>
  <si>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</si>
  <si>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</si>
  <si>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</si>
  <si>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</si>
  <si>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</si>
  <si>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</si>
  <si>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</si>
  <si>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</si>
  <si>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</si>
  <si>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</si>
  <si>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</si>
  <si>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</si>
  <si>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</si>
  <si>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130-188-461</t>
  </si>
  <si>
    <t>140-190-311</t>
  </si>
  <si>
    <t>190-177-411</t>
  </si>
  <si>
    <t>200-188-411</t>
  </si>
  <si>
    <t>250-176-411</t>
  </si>
  <si>
    <t>250-176-418</t>
  </si>
  <si>
    <t>260-176-333</t>
  </si>
  <si>
    <t>340-173-317</t>
  </si>
  <si>
    <t>370-181-462</t>
  </si>
  <si>
    <t>390-177-351</t>
  </si>
  <si>
    <t>410-183-333</t>
  </si>
  <si>
    <t>491-188-411</t>
  </si>
  <si>
    <t>580-188-411</t>
  </si>
  <si>
    <t>590-177-461</t>
  </si>
  <si>
    <t>600-176-461</t>
  </si>
  <si>
    <t>610-185-461</t>
  </si>
  <si>
    <t>700-181-462</t>
  </si>
  <si>
    <t>710-188-411</t>
  </si>
  <si>
    <t>740-177-461</t>
  </si>
  <si>
    <t>870-188-411</t>
  </si>
  <si>
    <t>970-177-461</t>
  </si>
  <si>
    <t>995-177-411</t>
  </si>
  <si>
    <t>110-ALL-317</t>
  </si>
  <si>
    <t>110-ALL-542</t>
  </si>
  <si>
    <t>ALL-176-461</t>
  </si>
  <si>
    <t>ALL-188-459</t>
  </si>
  <si>
    <t>ALL-190-311</t>
  </si>
  <si>
    <t>49E-188</t>
  </si>
  <si>
    <t>49E-189</t>
  </si>
  <si>
    <t>ALA Charlotte</t>
  </si>
  <si>
    <t>PSU 60N - ALA Charlotte</t>
  </si>
  <si>
    <t>FY 2023 
YTD Expenditures</t>
  </si>
  <si>
    <t>Allotment Vs Expenditures as of FY23</t>
  </si>
  <si>
    <t>LEA PRC Object Code Detail as of FY23</t>
  </si>
  <si>
    <t>LEA PRC Expenditures as of FY23</t>
  </si>
  <si>
    <t>FY2020, FY2021, FY2022, FY2023 &amp; 2024</t>
  </si>
  <si>
    <t>FY 2023
 YTD Expenditures</t>
  </si>
  <si>
    <t xml:space="preserve">FY 2023 
YTD Expenditures </t>
  </si>
  <si>
    <t>ESSER I PRCs (163-168) &amp; GEER PRCs (169-170) ended FY2023</t>
  </si>
  <si>
    <t>This file provides information on Covid related expenditures for each PSU (Public School Unit). Expenditures in this file are for state and federal funds only - report does not include local expenditures. This report covers school years 2019-2020, 2020-2021, 2021-2022, 2022-2023, and 2023-2024 Year to Date (YTD).</t>
  </si>
  <si>
    <t>010-195-196</t>
  </si>
  <si>
    <t>010-195-211</t>
  </si>
  <si>
    <t>010-195-221</t>
  </si>
  <si>
    <t>020-176-121</t>
  </si>
  <si>
    <t>040-181-171</t>
  </si>
  <si>
    <t>040-181-187</t>
  </si>
  <si>
    <t>040-181-198</t>
  </si>
  <si>
    <t>050-171-198</t>
  </si>
  <si>
    <t>050-176-198</t>
  </si>
  <si>
    <t>050-176-333</t>
  </si>
  <si>
    <t>050-188-198</t>
  </si>
  <si>
    <t>050-188-211</t>
  </si>
  <si>
    <t>050-188-221</t>
  </si>
  <si>
    <t>060-177-198</t>
  </si>
  <si>
    <t>070-181-188</t>
  </si>
  <si>
    <t>080-177-198</t>
  </si>
  <si>
    <t>080-181-198</t>
  </si>
  <si>
    <t>080-188-198</t>
  </si>
  <si>
    <t>080-188-211</t>
  </si>
  <si>
    <t>080-188-221</t>
  </si>
  <si>
    <t>100-177-131</t>
  </si>
  <si>
    <t>110-181-188</t>
  </si>
  <si>
    <t>120-176-333</t>
  </si>
  <si>
    <t>120-178-418</t>
  </si>
  <si>
    <t>120-181-175</t>
  </si>
  <si>
    <t>160-181-151</t>
  </si>
  <si>
    <t>180-181-152</t>
  </si>
  <si>
    <t>180-188-211</t>
  </si>
  <si>
    <t>180-188-221</t>
  </si>
  <si>
    <t>181-177-126</t>
  </si>
  <si>
    <t>181-177-171</t>
  </si>
  <si>
    <t>181-177-411</t>
  </si>
  <si>
    <t>210-177-192</t>
  </si>
  <si>
    <t>230-176-142</t>
  </si>
  <si>
    <t>230-176-171</t>
  </si>
  <si>
    <t>240-188-173</t>
  </si>
  <si>
    <t>240-188-211</t>
  </si>
  <si>
    <t>240-188-221</t>
  </si>
  <si>
    <t>240-188-411</t>
  </si>
  <si>
    <t>250-181-198</t>
  </si>
  <si>
    <t>250-188-351</t>
  </si>
  <si>
    <t>250-188-411</t>
  </si>
  <si>
    <t>260-188-211</t>
  </si>
  <si>
    <t>260-188-221</t>
  </si>
  <si>
    <t>260-189-116</t>
  </si>
  <si>
    <t>260-189-211</t>
  </si>
  <si>
    <t>260-189-221</t>
  </si>
  <si>
    <t>26B-171-143</t>
  </si>
  <si>
    <t>270-181-192</t>
  </si>
  <si>
    <t>291-188-192</t>
  </si>
  <si>
    <t>291-188-211</t>
  </si>
  <si>
    <t>291-188-221</t>
  </si>
  <si>
    <t>291-188-411</t>
  </si>
  <si>
    <t>292-171-198</t>
  </si>
  <si>
    <t>292-188-198</t>
  </si>
  <si>
    <t>292-188-211</t>
  </si>
  <si>
    <t>292-188-221</t>
  </si>
  <si>
    <t>310-188-171</t>
  </si>
  <si>
    <t>310-188-211</t>
  </si>
  <si>
    <t>310-188-221</t>
  </si>
  <si>
    <t>320-181-171</t>
  </si>
  <si>
    <t>320-184-192</t>
  </si>
  <si>
    <t>320-195-211</t>
  </si>
  <si>
    <t>32P-185-311</t>
  </si>
  <si>
    <t>32Q-181-311</t>
  </si>
  <si>
    <t>330-171-183</t>
  </si>
  <si>
    <t>330-181-171</t>
  </si>
  <si>
    <t>330-188-171</t>
  </si>
  <si>
    <t>330-188-211</t>
  </si>
  <si>
    <t>340-198-353</t>
  </si>
  <si>
    <t>350-181-142</t>
  </si>
  <si>
    <t>350-181-171</t>
  </si>
  <si>
    <t>360-181-151</t>
  </si>
  <si>
    <t>360-181-174</t>
  </si>
  <si>
    <t>360-188-211</t>
  </si>
  <si>
    <t>360-188-221</t>
  </si>
  <si>
    <t>400-188-126</t>
  </si>
  <si>
    <t>400-188-211</t>
  </si>
  <si>
    <t>400-188-221</t>
  </si>
  <si>
    <t>400-188-333</t>
  </si>
  <si>
    <t>410-188-192</t>
  </si>
  <si>
    <t>410-188-211</t>
  </si>
  <si>
    <t>410-188-221</t>
  </si>
  <si>
    <t>410-188-311</t>
  </si>
  <si>
    <t>420-176-198</t>
  </si>
  <si>
    <t>420-176-211</t>
  </si>
  <si>
    <t>422-171-198</t>
  </si>
  <si>
    <t>422-171-211</t>
  </si>
  <si>
    <t>422-171-221</t>
  </si>
  <si>
    <t>422-171-312</t>
  </si>
  <si>
    <t>430-185-126</t>
  </si>
  <si>
    <t>430-185-211</t>
  </si>
  <si>
    <t>430-185-221</t>
  </si>
  <si>
    <t>440-176-198</t>
  </si>
  <si>
    <t>440-176-211</t>
  </si>
  <si>
    <t>440-176-221</t>
  </si>
  <si>
    <t>440-177-311</t>
  </si>
  <si>
    <t>440-184-192</t>
  </si>
  <si>
    <t>440-184-211</t>
  </si>
  <si>
    <t>440-184-221</t>
  </si>
  <si>
    <t>450-171-191</t>
  </si>
  <si>
    <t>450-177-192</t>
  </si>
  <si>
    <t>470-181-198</t>
  </si>
  <si>
    <t>490-176-192</t>
  </si>
  <si>
    <t>491-176-126</t>
  </si>
  <si>
    <t>491-188-126</t>
  </si>
  <si>
    <t>491-188-211</t>
  </si>
  <si>
    <t>491-188-221</t>
  </si>
  <si>
    <t>49G-181-135</t>
  </si>
  <si>
    <t>500-181-188</t>
  </si>
  <si>
    <t>510-176-142</t>
  </si>
  <si>
    <t>510-176-151</t>
  </si>
  <si>
    <t>510-176-198</t>
  </si>
  <si>
    <t>510-176-211</t>
  </si>
  <si>
    <t>510-176-221</t>
  </si>
  <si>
    <t>510-177-198</t>
  </si>
  <si>
    <t>510-184-192</t>
  </si>
  <si>
    <t>520-188-411</t>
  </si>
  <si>
    <t>530-188-198</t>
  </si>
  <si>
    <t>530-188-211</t>
  </si>
  <si>
    <t>530-188-221</t>
  </si>
  <si>
    <t>540-176-146</t>
  </si>
  <si>
    <t>540-181-183</t>
  </si>
  <si>
    <t>540-185-126</t>
  </si>
  <si>
    <t>540-185-142</t>
  </si>
  <si>
    <t>540-188-411</t>
  </si>
  <si>
    <t>550-177-192</t>
  </si>
  <si>
    <t>550-189-392</t>
  </si>
  <si>
    <t>560-176-171</t>
  </si>
  <si>
    <t>560-176-221</t>
  </si>
  <si>
    <t>570-176-131</t>
  </si>
  <si>
    <t>570-176-231</t>
  </si>
  <si>
    <t>570-181-312</t>
  </si>
  <si>
    <t>580-176-171</t>
  </si>
  <si>
    <t>580-176-198</t>
  </si>
  <si>
    <t>600-176-198</t>
  </si>
  <si>
    <t>600-177-131</t>
  </si>
  <si>
    <t>600-177-135</t>
  </si>
  <si>
    <t>600-177-142</t>
  </si>
  <si>
    <t>600-177-146</t>
  </si>
  <si>
    <t>600-177-151</t>
  </si>
  <si>
    <t>600-181-171</t>
  </si>
  <si>
    <t>600-181-172</t>
  </si>
  <si>
    <t>600-181-175</t>
  </si>
  <si>
    <t>600-186-126</t>
  </si>
  <si>
    <t>600-186-133</t>
  </si>
  <si>
    <t>600-186-145</t>
  </si>
  <si>
    <t>60Z-171-135</t>
  </si>
  <si>
    <t>610-188-171</t>
  </si>
  <si>
    <t>610-188-211</t>
  </si>
  <si>
    <t>61J-182-180</t>
  </si>
  <si>
    <t>61J-182-211</t>
  </si>
  <si>
    <t>620-188-198</t>
  </si>
  <si>
    <t>620-188-211</t>
  </si>
  <si>
    <t>620-188-221</t>
  </si>
  <si>
    <t>630-171-126</t>
  </si>
  <si>
    <t>630-171-141</t>
  </si>
  <si>
    <t>640-181-188</t>
  </si>
  <si>
    <t>640-181-198</t>
  </si>
  <si>
    <t>650-176-151</t>
  </si>
  <si>
    <t>660-181-147</t>
  </si>
  <si>
    <t>660-181-173</t>
  </si>
  <si>
    <t>660-181-198</t>
  </si>
  <si>
    <t>670-188-411</t>
  </si>
  <si>
    <t>680-181-312</t>
  </si>
  <si>
    <t>680-188-192</t>
  </si>
  <si>
    <t>680-188-211</t>
  </si>
  <si>
    <t>700-181-192</t>
  </si>
  <si>
    <t>700-184-131</t>
  </si>
  <si>
    <t>700-184-211</t>
  </si>
  <si>
    <t>700-184-221</t>
  </si>
  <si>
    <t>700-188-211</t>
  </si>
  <si>
    <t>700-188-221</t>
  </si>
  <si>
    <t>70A-176-192</t>
  </si>
  <si>
    <t>70A-176-211</t>
  </si>
  <si>
    <t>70A-177-192</t>
  </si>
  <si>
    <t>70A-177-211</t>
  </si>
  <si>
    <t>70A-181-171</t>
  </si>
  <si>
    <t>70A-181-173</t>
  </si>
  <si>
    <t>740-177-392</t>
  </si>
  <si>
    <t>761-177-192</t>
  </si>
  <si>
    <t>76A-188-126</t>
  </si>
  <si>
    <t>76A-188-211</t>
  </si>
  <si>
    <t>76A-188-221</t>
  </si>
  <si>
    <t>76A-188-411</t>
  </si>
  <si>
    <t>780-176-211</t>
  </si>
  <si>
    <t>780-176-221</t>
  </si>
  <si>
    <t>790-181-171</t>
  </si>
  <si>
    <t>790-181-173</t>
  </si>
  <si>
    <t>790-185-147</t>
  </si>
  <si>
    <t>790-185-171</t>
  </si>
  <si>
    <t>790-185-191</t>
  </si>
  <si>
    <t>790-185-198</t>
  </si>
  <si>
    <t>810-189-199</t>
  </si>
  <si>
    <t>821-188-126</t>
  </si>
  <si>
    <t>821-188-211</t>
  </si>
  <si>
    <t>821-188-221</t>
  </si>
  <si>
    <t>830-188-198</t>
  </si>
  <si>
    <t>830-188-211</t>
  </si>
  <si>
    <t>830-188-221</t>
  </si>
  <si>
    <t>840-181-188</t>
  </si>
  <si>
    <t>850-181-174</t>
  </si>
  <si>
    <t>850-181-176</t>
  </si>
  <si>
    <t>860-177-171</t>
  </si>
  <si>
    <t>860-189-211</t>
  </si>
  <si>
    <t>860-189-221</t>
  </si>
  <si>
    <t>861-181-126</t>
  </si>
  <si>
    <t>890-188-333</t>
  </si>
  <si>
    <t>90A-188-211</t>
  </si>
  <si>
    <t>90A-188-229</t>
  </si>
  <si>
    <t>910-176-198</t>
  </si>
  <si>
    <t>910-176-211</t>
  </si>
  <si>
    <t>910-176-221</t>
  </si>
  <si>
    <t>910-181-142</t>
  </si>
  <si>
    <t>910-181-198</t>
  </si>
  <si>
    <t>910-181-199</t>
  </si>
  <si>
    <t>910-188-198</t>
  </si>
  <si>
    <t>910-188-211</t>
  </si>
  <si>
    <t>910-188-221</t>
  </si>
  <si>
    <t>910-189-198</t>
  </si>
  <si>
    <t>910-189-211</t>
  </si>
  <si>
    <t>910-189-221</t>
  </si>
  <si>
    <t>920-176-211</t>
  </si>
  <si>
    <t>920-176-221</t>
  </si>
  <si>
    <t>920-176-232</t>
  </si>
  <si>
    <t>920-176-333</t>
  </si>
  <si>
    <t>920-176-392</t>
  </si>
  <si>
    <t>920-188-392</t>
  </si>
  <si>
    <t>930-181-126</t>
  </si>
  <si>
    <t>970-176-131</t>
  </si>
  <si>
    <t>970-176-171</t>
  </si>
  <si>
    <t>970-177-113</t>
  </si>
  <si>
    <t>970-177-211</t>
  </si>
  <si>
    <t>980-181-147</t>
  </si>
  <si>
    <t>980-184-171</t>
  </si>
  <si>
    <t>980-184-211</t>
  </si>
  <si>
    <t>980-184-221</t>
  </si>
  <si>
    <t>990-176-198</t>
  </si>
  <si>
    <t>995-177-198</t>
  </si>
  <si>
    <t>995-177-211</t>
  </si>
  <si>
    <t>995-177-221</t>
  </si>
  <si>
    <t>995-177-333</t>
  </si>
  <si>
    <t>995-177-351</t>
  </si>
  <si>
    <t>995-177-392</t>
  </si>
  <si>
    <t>995-181-422</t>
  </si>
  <si>
    <t>B95-175-461</t>
  </si>
  <si>
    <t>010-ALL-196</t>
  </si>
  <si>
    <t>110-ALL-188</t>
  </si>
  <si>
    <t>120-ALL-175</t>
  </si>
  <si>
    <t>160-ALL-188</t>
  </si>
  <si>
    <t>26B-ALL-143</t>
  </si>
  <si>
    <t>340-ALL-353</t>
  </si>
  <si>
    <t>450-ALL-191</t>
  </si>
  <si>
    <t>49G-ALL-135</t>
  </si>
  <si>
    <t>61J-ALL-192</t>
  </si>
  <si>
    <t>630-ALL-141</t>
  </si>
  <si>
    <t>640-ALL-188</t>
  </si>
  <si>
    <t>70A-ALL-171</t>
  </si>
  <si>
    <t>76A-ALL-126</t>
  </si>
  <si>
    <t>910-ALL-199</t>
  </si>
  <si>
    <t>995-ALL-351</t>
  </si>
  <si>
    <t>995-ALL-422</t>
  </si>
  <si>
    <t>B95-ALL-461</t>
  </si>
  <si>
    <t>ALL-177-142</t>
  </si>
  <si>
    <t>ALL-184-234</t>
  </si>
  <si>
    <t>ALL-186-145</t>
  </si>
  <si>
    <t>ALL-188-126</t>
  </si>
  <si>
    <t>ALL-188-147</t>
  </si>
  <si>
    <t>ALL-188-173</t>
  </si>
  <si>
    <t>ALL-188-192</t>
  </si>
  <si>
    <t>ALL-188-229</t>
  </si>
  <si>
    <t>ALL-188-231</t>
  </si>
  <si>
    <t>ALL-188-331</t>
  </si>
  <si>
    <t>ALL-188-351</t>
  </si>
  <si>
    <t>ALL-189-116</t>
  </si>
  <si>
    <t>ALL-189-196</t>
  </si>
  <si>
    <t>ALL-206-188</t>
  </si>
  <si>
    <t>120-176-459</t>
  </si>
  <si>
    <t>530-188-411</t>
  </si>
  <si>
    <t>740-181-523</t>
  </si>
  <si>
    <t>910-181-413</t>
  </si>
  <si>
    <t>910-ALL-413</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</si>
  <si>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</si>
  <si>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</si>
  <si>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</si>
  <si>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</si>
  <si>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</si>
  <si>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</si>
  <si>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</si>
  <si>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</si>
  <si>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</si>
  <si>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</si>
  <si>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</si>
  <si>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</si>
  <si>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</si>
  <si>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</si>
  <si>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</si>
  <si>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</si>
  <si>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</si>
  <si>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</si>
  <si>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</si>
  <si>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</si>
  <si>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</si>
  <si>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</si>
  <si>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</si>
  <si>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</si>
  <si>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</si>
  <si>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</si>
  <si>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</si>
  <si>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</si>
  <si>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</si>
  <si>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</si>
  <si>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</si>
  <si>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</si>
  <si>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</si>
  <si>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</si>
  <si>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</si>
  <si>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</si>
  <si>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</si>
  <si>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</si>
  <si>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</si>
  <si>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</si>
  <si>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</si>
  <si>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</si>
  <si>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</si>
  <si>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</si>
  <si>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</si>
  <si>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</si>
  <si>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</si>
  <si>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</si>
  <si>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</si>
  <si>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</si>
  <si>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</si>
  <si>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</si>
  <si>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</si>
  <si>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</si>
  <si>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</si>
  <si>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</si>
  <si>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</si>
  <si>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</si>
  <si>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</si>
  <si>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</si>
  <si>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</si>
  <si>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</si>
  <si>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</si>
  <si>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</si>
  <si>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</si>
  <si>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</si>
  <si>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</si>
  <si>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</si>
  <si>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</si>
  <si>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</si>
  <si>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</si>
  <si>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</si>
  <si>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</si>
  <si>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</si>
  <si>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</si>
  <si>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</si>
  <si>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</si>
  <si>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</si>
  <si>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</si>
  <si>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</si>
  <si>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</si>
  <si>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</si>
  <si>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</si>
  <si>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</si>
  <si>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</si>
  <si>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</si>
  <si>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</si>
  <si>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</si>
  <si>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</si>
  <si>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</si>
  <si>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</si>
  <si>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</si>
  <si>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</si>
  <si>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</si>
  <si>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</si>
  <si>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</si>
  <si>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</si>
  <si>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</si>
  <si>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</si>
  <si>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</si>
  <si>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</si>
  <si>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</si>
  <si>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</si>
  <si>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</si>
  <si>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</si>
  <si>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</si>
  <si>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</si>
  <si>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</si>
  <si>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</si>
  <si>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</si>
  <si>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</si>
  <si>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</si>
  <si>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</si>
  <si>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</si>
  <si>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</si>
  <si>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</si>
  <si>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</si>
  <si>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</si>
  <si>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</si>
  <si>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</si>
  <si>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</si>
  <si>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</si>
  <si>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</si>
  <si>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</si>
  <si>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</si>
  <si>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</si>
  <si>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</si>
  <si>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</si>
  <si>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</si>
  <si>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</si>
  <si>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</si>
  <si>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</si>
  <si>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</si>
  <si>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</si>
  <si>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</si>
  <si>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</si>
  <si>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</si>
  <si>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</si>
  <si>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</si>
  <si>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</si>
  <si>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</si>
  <si>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</si>
  <si>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</si>
  <si>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</si>
  <si>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</si>
  <si>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</si>
  <si>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</si>
  <si>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</si>
  <si>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</si>
  <si>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</si>
  <si>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</si>
  <si>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</si>
  <si>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</si>
  <si>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</si>
  <si>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</si>
  <si>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</si>
  <si>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</si>
  <si>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</si>
  <si>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</si>
  <si>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</si>
  <si>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</si>
  <si>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</si>
  <si>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</si>
  <si>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</si>
  <si>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</si>
  <si>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</si>
  <si>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</si>
  <si>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</si>
  <si>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</si>
  <si>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</si>
  <si>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</si>
  <si>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</si>
  <si>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</si>
  <si>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</si>
  <si>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</si>
  <si>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</si>
  <si>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</si>
  <si>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</si>
  <si>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</si>
  <si>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</si>
  <si>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</si>
  <si>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</si>
  <si>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</si>
  <si>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</si>
  <si>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</si>
  <si>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</si>
  <si>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</si>
  <si>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</si>
  <si>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</si>
  <si>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</si>
  <si>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</si>
  <si>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</si>
  <si>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</si>
  <si>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</si>
  <si>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</si>
  <si>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</si>
  <si>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</si>
  <si>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</si>
  <si>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</si>
  <si>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</si>
  <si>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</si>
  <si>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</si>
  <si>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</si>
  <si>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</si>
  <si>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</si>
  <si>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</si>
  <si>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</si>
  <si>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</si>
  <si>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</si>
  <si>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</si>
  <si>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</si>
  <si>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</si>
  <si>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</si>
  <si>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</si>
  <si>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</si>
  <si>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</si>
  <si>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</si>
  <si>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</si>
  <si>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</si>
  <si>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</si>
  <si>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</si>
  <si>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</si>
  <si>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</si>
  <si>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</si>
  <si>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</si>
  <si>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</si>
  <si>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</si>
  <si>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</si>
  <si>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</si>
  <si>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</si>
  <si>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</si>
  <si>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</si>
  <si>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</si>
  <si>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</si>
  <si>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</si>
  <si>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</si>
  <si>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</si>
  <si>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</si>
  <si>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</si>
  <si>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</si>
  <si>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</si>
  <si>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</si>
  <si>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</si>
  <si>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</si>
  <si>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</si>
  <si>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</si>
  <si>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</si>
  <si>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</si>
  <si>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</si>
  <si>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</si>
  <si>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</si>
  <si>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</si>
  <si>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</si>
  <si>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</si>
  <si>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</si>
  <si>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</si>
  <si>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</si>
  <si>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</si>
  <si>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</si>
  <si>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</si>
  <si>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</si>
  <si>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</si>
  <si>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</si>
  <si>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</si>
  <si>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</si>
  <si>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</si>
  <si>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</si>
  <si>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</si>
  <si>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</si>
  <si>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</si>
  <si>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</si>
  <si>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</si>
  <si>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</si>
  <si>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</si>
  <si>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</si>
  <si>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</si>
  <si>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</si>
  <si>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</si>
  <si>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</si>
  <si>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</si>
  <si>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</si>
  <si>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</si>
  <si>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</si>
  <si>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</si>
  <si>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</si>
  <si>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</si>
  <si>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</si>
  <si>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</si>
  <si>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</si>
  <si>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</si>
  <si>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</si>
  <si>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</si>
  <si>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</si>
  <si>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</si>
  <si>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</si>
  <si>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</si>
  <si>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</si>
  <si>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</si>
  <si>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</si>
  <si>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</si>
  <si>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</si>
  <si>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</si>
  <si>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</si>
  <si>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</si>
  <si>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</si>
  <si>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</si>
  <si>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</si>
  <si>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</si>
  <si>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</si>
  <si>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</si>
  <si>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</si>
  <si>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</si>
  <si>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</si>
  <si>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</si>
  <si>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</si>
  <si>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</si>
  <si>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</si>
  <si>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</si>
  <si>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</si>
  <si>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</si>
  <si>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</si>
  <si>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</si>
  <si>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</si>
  <si>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</si>
  <si>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</si>
  <si>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</si>
  <si>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</si>
  <si>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</si>
  <si>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</si>
  <si>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</si>
  <si>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</si>
  <si>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</si>
  <si>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</si>
  <si>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</si>
  <si>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</si>
  <si>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</si>
  <si>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</si>
  <si>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</si>
  <si>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</si>
  <si>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</si>
  <si>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</si>
  <si>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</si>
  <si>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</si>
  <si>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</si>
  <si>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</si>
  <si>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</si>
  <si>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</si>
  <si>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</si>
  <si>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</si>
  <si>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</si>
  <si>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</si>
  <si>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</si>
  <si>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</si>
  <si>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</si>
  <si>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</si>
  <si>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</si>
  <si>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</si>
  <si>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</si>
  <si>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</si>
  <si>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</si>
  <si>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</si>
  <si>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</si>
  <si>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</si>
  <si>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</si>
  <si>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</si>
  <si>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</si>
  <si>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</si>
  <si>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</si>
  <si>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</si>
  <si>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</si>
  <si>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</si>
  <si>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</si>
  <si>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</si>
  <si>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</si>
  <si>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</si>
  <si>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</si>
  <si>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</si>
  <si>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</si>
  <si>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</si>
  <si>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</si>
  <si>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</si>
  <si>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</si>
  <si>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</si>
  <si>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</si>
  <si>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</si>
  <si>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</si>
  <si>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</si>
  <si>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</si>
  <si>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</si>
  <si>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</si>
  <si>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</si>
  <si>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</si>
  <si>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</si>
  <si>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</si>
  <si>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</si>
  <si>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</si>
  <si>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</si>
  <si>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</si>
  <si>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</si>
  <si>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</si>
  <si>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</si>
  <si>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</si>
  <si>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</si>
  <si>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</si>
  <si>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</si>
  <si>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</si>
  <si>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</si>
  <si>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</si>
  <si>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</si>
  <si>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</si>
  <si>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</si>
  <si>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</si>
  <si>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</si>
  <si>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</si>
  <si>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</si>
  <si>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</si>
  <si>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</si>
  <si>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</si>
  <si>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</si>
  <si>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</si>
  <si>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</si>
  <si>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</si>
  <si>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</si>
  <si>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</si>
  <si>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</si>
  <si>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</si>
  <si>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</si>
  <si>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</si>
  <si>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</si>
  <si>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</si>
  <si>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</si>
  <si>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</si>
  <si>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</si>
  <si>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</si>
  <si>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</si>
  <si>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</si>
  <si>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</si>
  <si>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</si>
  <si>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</si>
  <si>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</si>
  <si>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</si>
  <si>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</si>
  <si>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</si>
  <si>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</si>
  <si>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</si>
  <si>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</si>
  <si>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</si>
  <si>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</si>
  <si>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</si>
  <si>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</si>
  <si>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</si>
  <si>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</si>
  <si>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</si>
  <si>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</si>
  <si>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</si>
  <si>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</si>
  <si>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</si>
  <si>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</si>
  <si>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</si>
  <si>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</si>
  <si>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</si>
  <si>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</si>
  <si>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</si>
  <si>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</si>
  <si>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</si>
  <si>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</si>
  <si>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</si>
  <si>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</si>
  <si>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</si>
  <si>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</si>
  <si>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</si>
  <si>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</si>
  <si>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</si>
  <si>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</si>
  <si>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</si>
  <si>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</si>
  <si>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</si>
  <si>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</si>
  <si>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</si>
  <si>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</si>
  <si>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</si>
  <si>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</si>
  <si>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</si>
  <si>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</si>
  <si>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</si>
  <si>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</si>
  <si>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</si>
  <si>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</si>
  <si>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</si>
  <si>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</si>
  <si>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</si>
  <si>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</si>
  <si>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</si>
  <si>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</si>
  <si>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</si>
  <si>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</si>
  <si>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</si>
  <si>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</si>
  <si>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</si>
  <si>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</si>
  <si>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</si>
  <si>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</si>
  <si>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</si>
  <si>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</si>
  <si>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</si>
  <si>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</si>
  <si>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</si>
  <si>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</si>
  <si>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</si>
  <si>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</si>
  <si>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</si>
  <si>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</si>
  <si>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</si>
  <si>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</si>
  <si>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</si>
  <si>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</si>
  <si>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</si>
  <si>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</si>
  <si>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</si>
  <si>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</si>
  <si>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</si>
  <si>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</si>
  <si>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</si>
  <si>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</si>
  <si>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</si>
  <si>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</si>
  <si>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</si>
  <si>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</si>
  <si>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</si>
  <si>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</si>
  <si>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</si>
  <si>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</si>
  <si>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</si>
  <si>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</si>
  <si>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</si>
  <si>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</si>
  <si>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</si>
  <si>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</si>
  <si>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</si>
  <si>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</si>
  <si>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</si>
  <si>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</si>
  <si>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</si>
  <si>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</si>
  <si>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</si>
  <si>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</si>
  <si>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</si>
  <si>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</si>
  <si>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</si>
  <si>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</si>
  <si>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</si>
  <si>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</si>
  <si>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</si>
  <si>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</si>
  <si>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</si>
  <si>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</si>
  <si>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</si>
  <si>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</si>
  <si>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</si>
  <si>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</si>
  <si>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</si>
  <si>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</si>
  <si>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</si>
  <si>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</si>
  <si>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</si>
  <si>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</si>
  <si>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</si>
  <si>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</si>
  <si>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</si>
  <si>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</si>
  <si>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</si>
  <si>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</si>
  <si>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</si>
  <si>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</si>
  <si>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</si>
  <si>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</si>
  <si>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</si>
  <si>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</si>
  <si>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</si>
  <si>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</si>
  <si>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</si>
  <si>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</si>
  <si>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</si>
  <si>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</si>
  <si>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</si>
  <si>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</si>
  <si>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</si>
  <si>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</si>
  <si>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</si>
  <si>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</si>
  <si>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</si>
  <si>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</si>
  <si>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</si>
  <si>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</si>
  <si>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</si>
  <si>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</si>
  <si>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</si>
  <si>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</si>
  <si>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</si>
  <si>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</si>
  <si>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</si>
  <si>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</si>
  <si>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</si>
  <si>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</si>
  <si>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</si>
  <si>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</si>
  <si>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</si>
  <si>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</si>
  <si>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</si>
  <si>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</si>
  <si>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</si>
  <si>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</si>
  <si>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</si>
  <si>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</si>
  <si>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</si>
  <si>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</si>
  <si>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</si>
  <si>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</si>
  <si>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</si>
  <si>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</si>
  <si>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</si>
  <si>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</si>
  <si>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</si>
  <si>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</si>
  <si>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</si>
  <si>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</si>
  <si>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</si>
  <si>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</si>
  <si>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</si>
  <si>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</si>
  <si>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</si>
  <si>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</si>
  <si>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</si>
  <si>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</si>
  <si>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</si>
  <si>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</si>
  <si>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</si>
  <si>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</si>
  <si>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</si>
  <si>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</si>
  <si>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</si>
  <si>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</si>
  <si>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</si>
  <si>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</si>
  <si>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</si>
  <si>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</si>
  <si>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</si>
  <si>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</si>
  <si>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</si>
  <si>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</si>
  <si>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</si>
  <si>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</si>
  <si>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</si>
  <si>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</si>
  <si>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</si>
  <si>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</si>
  <si>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</si>
  <si>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</si>
  <si>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</si>
  <si>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</si>
  <si>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</si>
  <si>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</si>
  <si>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</si>
  <si>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</si>
  <si>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</si>
  <si>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</si>
  <si>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</si>
  <si>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</si>
  <si>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</si>
  <si>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</si>
  <si>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</si>
  <si>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</si>
  <si>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</si>
  <si>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</si>
  <si>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</si>
  <si>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</si>
  <si>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</si>
  <si>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</si>
  <si>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</si>
  <si>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</si>
  <si>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</si>
  <si>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</si>
  <si>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</si>
  <si>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</si>
  <si>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</si>
  <si>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</si>
  <si>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</si>
  <si>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</si>
  <si>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</si>
  <si>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</si>
  <si>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</si>
  <si>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</si>
  <si>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</si>
  <si>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</si>
  <si>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</si>
  <si>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</si>
  <si>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</si>
  <si>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</si>
  <si>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</si>
  <si>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</si>
  <si>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</si>
  <si>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</si>
  <si>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</si>
  <si>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</si>
  <si>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</si>
  <si>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</si>
  <si>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</si>
  <si>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</si>
  <si>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</si>
  <si>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</si>
  <si>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</si>
  <si>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</si>
  <si>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</si>
  <si>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</si>
  <si>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</si>
  <si>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</si>
  <si>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</si>
  <si>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</si>
  <si>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</si>
  <si>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</si>
  <si>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</si>
  <si>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</si>
  <si>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</si>
  <si>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</si>
  <si>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</si>
  <si>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</si>
  <si>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</si>
  <si>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</si>
  <si>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</si>
  <si>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</si>
  <si>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</si>
  <si>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</si>
  <si>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</si>
  <si>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</si>
  <si>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</si>
  <si>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</si>
  <si>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</si>
  <si>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</si>
  <si>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</si>
  <si>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</si>
  <si>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</si>
  <si>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</si>
  <si>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</si>
  <si>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</si>
  <si>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</si>
  <si>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</si>
  <si>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</si>
  <si>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</si>
  <si>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</si>
  <si>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</si>
  <si>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</si>
  <si>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</si>
  <si>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</si>
  <si>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</si>
  <si>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</si>
  <si>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</si>
  <si>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</si>
  <si>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</si>
  <si>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</si>
  <si>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</si>
  <si>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</si>
  <si>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</si>
  <si>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</si>
  <si>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</si>
  <si>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</si>
  <si>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</si>
  <si>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</si>
  <si>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</si>
  <si>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</si>
  <si>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</si>
  <si>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</si>
  <si>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</si>
  <si>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</si>
  <si>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</si>
  <si>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</si>
  <si>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</si>
  <si>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</si>
  <si>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</si>
  <si>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</si>
  <si>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</si>
  <si>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</si>
  <si>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</si>
  <si>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</si>
  <si>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</si>
  <si>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</si>
  <si>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</si>
  <si>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</si>
  <si>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</si>
  <si>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</si>
  <si>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</si>
  <si>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</si>
  <si>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</si>
  <si>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</si>
  <si>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</si>
  <si>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</si>
  <si>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</si>
  <si>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</si>
  <si>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</si>
  <si>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</si>
  <si>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</si>
  <si>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</si>
  <si>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</si>
  <si>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</si>
  <si>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</si>
  <si>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</si>
  <si>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</si>
  <si>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</si>
  <si>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</si>
  <si>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</si>
  <si>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</si>
  <si>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</si>
  <si>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</si>
  <si>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</si>
  <si>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</si>
  <si>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</si>
  <si>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</si>
  <si>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</si>
  <si>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</si>
  <si>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</si>
  <si>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</si>
  <si>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</si>
  <si>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</si>
  <si>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</si>
  <si>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</si>
  <si>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</si>
  <si>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</si>
  <si>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</si>
  <si>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</si>
  <si>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</si>
  <si>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</si>
  <si>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</si>
  <si>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</si>
  <si>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</si>
  <si>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</si>
  <si>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</si>
  <si>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</si>
  <si>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</si>
  <si>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</si>
  <si>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</si>
  <si>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</si>
  <si>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</si>
  <si>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</si>
  <si>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</si>
  <si>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</si>
  <si>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</si>
  <si>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</si>
  <si>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</si>
  <si>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</si>
  <si>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</si>
  <si>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</si>
  <si>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</si>
  <si>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</si>
  <si>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</si>
  <si>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</si>
  <si>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</si>
  <si>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</si>
  <si>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</si>
  <si>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</si>
  <si>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</si>
  <si>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</si>
  <si>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</si>
  <si>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</si>
  <si>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</si>
  <si>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</si>
  <si>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</si>
  <si>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</si>
  <si>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</si>
  <si>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</si>
  <si>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</si>
  <si>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</si>
  <si>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</si>
  <si>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</si>
  <si>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</si>
  <si>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</si>
  <si>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</si>
  <si>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</si>
  <si>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</si>
  <si>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</si>
  <si>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</si>
  <si>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</si>
  <si>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</si>
  <si>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</si>
  <si>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</si>
  <si>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</si>
  <si>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</si>
  <si>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</si>
  <si>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</si>
  <si>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</si>
  <si>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</si>
  <si>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</si>
  <si>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</si>
  <si>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</si>
  <si>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</si>
  <si>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</si>
  <si>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</si>
  <si>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</si>
  <si>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</si>
  <si>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</si>
  <si>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</si>
  <si>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</si>
  <si>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</si>
  <si>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</si>
  <si>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</si>
  <si>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</si>
  <si>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</si>
  <si>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</si>
  <si>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</si>
  <si>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</si>
  <si>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</si>
  <si>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</si>
  <si>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</si>
  <si>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</si>
  <si>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</si>
  <si>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</si>
  <si>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</si>
  <si>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</si>
  <si>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</si>
  <si>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</si>
  <si>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</si>
  <si>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</si>
  <si>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</si>
  <si>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</si>
  <si>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</si>
  <si>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</si>
  <si>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</si>
  <si>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</si>
  <si>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</si>
  <si>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</si>
  <si>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</si>
  <si>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</si>
  <si>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</si>
  <si>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</si>
  <si>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</si>
  <si>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</si>
  <si>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</si>
  <si>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</si>
  <si>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</si>
  <si>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</si>
  <si>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</si>
  <si>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</si>
  <si>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</si>
  <si>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</si>
  <si>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</si>
  <si>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</si>
  <si>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</si>
  <si>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</si>
  <si>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</si>
  <si>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</si>
  <si>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</si>
  <si>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</si>
  <si>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</si>
  <si>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</si>
  <si>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</si>
  <si>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</si>
  <si>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</si>
  <si>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</si>
  <si>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</si>
  <si>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</si>
  <si>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</si>
  <si>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</si>
  <si>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</si>
  <si>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</si>
  <si>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</si>
  <si>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</si>
  <si>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</si>
  <si>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</si>
  <si>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</si>
  <si>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</si>
  <si>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</si>
  <si>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</si>
  <si>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</si>
  <si>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</si>
  <si>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</si>
  <si>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</si>
  <si>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</si>
  <si>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</si>
  <si>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</si>
  <si>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</si>
  <si>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</si>
  <si>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</si>
  <si>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</si>
  <si>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</si>
  <si>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</si>
  <si>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</si>
  <si>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</si>
  <si>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</si>
  <si>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</si>
  <si>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</si>
  <si>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</si>
  <si>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</si>
  <si>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</si>
  <si>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</si>
  <si>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</si>
  <si>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</si>
  <si>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</si>
  <si>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</si>
  <si>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</si>
  <si>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</si>
  <si>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</si>
  <si>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</si>
  <si>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</si>
  <si>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</si>
  <si>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</si>
  <si>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</si>
  <si>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</si>
  <si>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</si>
  <si>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</si>
  <si>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</si>
  <si>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</si>
  <si>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</si>
  <si>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</si>
  <si>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</si>
  <si>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</si>
  <si>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</si>
  <si>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</si>
  <si>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</si>
  <si>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</si>
  <si>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</si>
  <si>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</si>
  <si>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</si>
  <si>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</si>
  <si>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</si>
  <si>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</si>
  <si>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</si>
  <si>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</si>
  <si>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</si>
  <si>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</si>
  <si>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</si>
  <si>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</si>
  <si>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</si>
  <si>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</si>
  <si>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</si>
  <si>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</si>
  <si>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</si>
  <si>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</si>
  <si>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</si>
  <si>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</si>
  <si>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</si>
  <si>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</si>
  <si>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</si>
  <si>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</si>
  <si>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</si>
  <si>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</si>
  <si>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</si>
  <si>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</si>
  <si>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</si>
  <si>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</si>
  <si>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</si>
  <si>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</si>
  <si>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</si>
  <si>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</si>
  <si>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</si>
  <si>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</si>
  <si>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</si>
  <si>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</si>
  <si>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</si>
  <si>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</si>
  <si>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</si>
  <si>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</si>
  <si>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</si>
  <si>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</si>
  <si>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</si>
  <si>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</si>
  <si>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</si>
  <si>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</si>
  <si>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</si>
  <si>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</si>
  <si>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</si>
  <si>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</si>
  <si>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</si>
  <si>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</si>
  <si>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</si>
  <si>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</si>
  <si>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</si>
  <si>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</si>
  <si>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</si>
  <si>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</si>
  <si>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</si>
  <si>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</si>
  <si>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</si>
  <si>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</si>
  <si>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</si>
  <si>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</si>
  <si>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</si>
  <si>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</si>
  <si>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</si>
  <si>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</si>
  <si>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</si>
  <si>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</si>
  <si>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</si>
  <si>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</si>
  <si>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</si>
  <si>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</si>
  <si>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</si>
  <si>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</si>
  <si>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</si>
  <si>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</si>
  <si>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</si>
  <si>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</si>
  <si>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</si>
  <si>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</si>
  <si>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</si>
  <si>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</si>
  <si>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</si>
  <si>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</si>
  <si>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</si>
  <si>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</si>
  <si>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</si>
  <si>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</si>
  <si>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</si>
  <si>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</si>
  <si>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</si>
  <si>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</si>
  <si>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</si>
  <si>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</si>
  <si>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</si>
  <si>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</si>
  <si>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</si>
  <si>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</si>
  <si>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</si>
  <si>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</si>
  <si>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</si>
  <si>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</si>
  <si>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</si>
  <si>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</si>
  <si>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</si>
  <si>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</si>
  <si>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</si>
  <si>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</si>
  <si>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</si>
  <si>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</si>
  <si>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</si>
  <si>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</si>
  <si>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</si>
  <si>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</si>
  <si>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</si>
  <si>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</si>
  <si>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</si>
  <si>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</si>
  <si>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</si>
  <si>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</si>
  <si>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</si>
  <si>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</si>
  <si>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</si>
  <si>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</si>
  <si>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</si>
  <si>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</si>
  <si>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</si>
  <si>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</si>
  <si>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</si>
  <si>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</si>
  <si>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</si>
  <si>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</si>
  <si>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</si>
  <si>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</si>
  <si>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</si>
  <si>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</si>
  <si>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</si>
  <si>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</si>
  <si>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</si>
  <si>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</si>
  <si>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</si>
  <si>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</si>
  <si>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</si>
  <si>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</si>
  <si>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</si>
  <si>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</si>
  <si>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</si>
  <si>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</si>
  <si>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</si>
  <si>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</si>
  <si>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</si>
  <si>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</si>
  <si>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</si>
  <si>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</si>
  <si>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</si>
  <si>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</si>
  <si>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</si>
  <si>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</si>
  <si>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</si>
  <si>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</si>
  <si>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</si>
  <si>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</si>
  <si>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</si>
  <si>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</si>
  <si>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</si>
  <si>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</si>
  <si>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</si>
  <si>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</si>
  <si>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</si>
  <si>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</si>
  <si>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</si>
  <si>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</si>
  <si>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</si>
  <si>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</si>
  <si>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</si>
  <si>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</si>
  <si>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</si>
  <si>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</si>
  <si>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</si>
  <si>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</si>
  <si>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</si>
  <si>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</si>
  <si>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</si>
  <si>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</si>
  <si>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</si>
  <si>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</si>
  <si>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</si>
  <si>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</si>
  <si>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</si>
  <si>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</si>
  <si>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</si>
  <si>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</si>
  <si>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</si>
  <si>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</si>
  <si>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</si>
  <si>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</si>
  <si>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</si>
  <si>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</si>
  <si>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</si>
  <si>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</si>
  <si>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</si>
  <si>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</si>
  <si>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</si>
  <si>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</si>
  <si>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</si>
  <si>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</si>
  <si>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</si>
  <si>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</si>
  <si>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</si>
  <si>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</si>
  <si>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</si>
  <si>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</si>
  <si>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</si>
  <si>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</si>
  <si>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</si>
  <si>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</si>
  <si>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</si>
  <si>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</si>
  <si>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</si>
  <si>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</si>
  <si>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</si>
  <si>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</si>
  <si>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</si>
  <si>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</si>
  <si>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</si>
  <si>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</si>
  <si>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</si>
  <si>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</si>
  <si>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</si>
  <si>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</si>
  <si>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</si>
  <si>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</si>
  <si>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</si>
  <si>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</si>
  <si>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</si>
  <si>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</si>
  <si>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</si>
  <si>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</si>
  <si>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</si>
  <si>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</si>
  <si>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</si>
  <si>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</si>
  <si>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</si>
  <si>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</si>
  <si>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</si>
  <si>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</si>
  <si>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</si>
  <si>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</si>
  <si>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</si>
  <si>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</si>
  <si>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</si>
  <si>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</si>
  <si>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</si>
  <si>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</si>
  <si>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</si>
  <si>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</si>
  <si>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</si>
  <si>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</si>
  <si>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</si>
  <si>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</si>
  <si>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</si>
  <si>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</si>
  <si>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</si>
  <si>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</si>
  <si>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</si>
  <si>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</si>
  <si>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</si>
  <si>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</si>
  <si>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</si>
  <si>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</si>
  <si>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</si>
  <si>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</si>
  <si>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</si>
  <si>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</si>
  <si>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</si>
  <si>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</si>
  <si>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</si>
  <si>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</si>
  <si>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</si>
  <si>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</si>
  <si>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</si>
  <si>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</si>
  <si>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</si>
  <si>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</si>
  <si>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</si>
  <si>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</si>
  <si>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</si>
  <si>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</si>
  <si>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</si>
  <si>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</si>
  <si>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</si>
  <si>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</si>
  <si>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</si>
  <si>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</si>
  <si>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</si>
  <si>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</si>
  <si>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</si>
  <si>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</si>
  <si>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</si>
  <si>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</si>
  <si>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</si>
  <si>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</si>
  <si>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</si>
  <si>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</si>
  <si>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</si>
  <si>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</si>
  <si>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</si>
  <si>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</si>
  <si>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</si>
  <si>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</si>
  <si>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</si>
  <si>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</si>
  <si>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</si>
  <si>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</si>
  <si>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</si>
  <si>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</si>
  <si>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</si>
  <si>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</si>
  <si>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</si>
  <si>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</si>
  <si>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</si>
  <si>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</si>
  <si>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</si>
  <si>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</si>
  <si>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</si>
  <si>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</si>
  <si>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</si>
  <si>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</si>
  <si>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</si>
  <si>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</si>
  <si>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</si>
  <si>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</si>
  <si>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</si>
  <si>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</si>
  <si>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</si>
  <si>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</si>
  <si>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</si>
  <si>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</si>
  <si>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</si>
  <si>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</si>
  <si>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</si>
  <si>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</si>
  <si>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</si>
  <si>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</si>
  <si>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</si>
  <si>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</si>
  <si>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</si>
  <si>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</si>
  <si>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</si>
  <si>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</si>
  <si>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</si>
  <si>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</si>
  <si>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</si>
  <si>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</si>
  <si>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93M-181</t>
  </si>
  <si>
    <t>32H-182</t>
  </si>
  <si>
    <t>395</t>
  </si>
  <si>
    <t>43C-182</t>
  </si>
  <si>
    <t>55B-182</t>
  </si>
  <si>
    <t>681-184</t>
  </si>
  <si>
    <t>690-184</t>
  </si>
  <si>
    <t>150-189</t>
  </si>
  <si>
    <t>241-189</t>
  </si>
  <si>
    <t>460-189</t>
  </si>
  <si>
    <t>761-189</t>
  </si>
  <si>
    <t>830-189</t>
  </si>
  <si>
    <t>120-191</t>
  </si>
  <si>
    <t>64A-193</t>
  </si>
  <si>
    <t>770-205</t>
  </si>
  <si>
    <t>830-205</t>
  </si>
  <si>
    <t>Covid Late Liquidation Refund (GEER Funding)</t>
  </si>
  <si>
    <t>PRC ALL - All Covid PRCs (State and Federal)</t>
  </si>
  <si>
    <t>Allotment Vs Expenditures as of (09PP) FY24</t>
  </si>
  <si>
    <t>LEA PRC Object Code Detail as of (09PP) FY24</t>
  </si>
  <si>
    <t>LEA PRC Expenditures as of (09PP) FY24</t>
  </si>
  <si>
    <t>03/31/2024</t>
  </si>
  <si>
    <t>PRC PSU Encumbrances as of (09PP) FY24</t>
  </si>
  <si>
    <t>PSU PRC Encumbrances as of (09PP) FY24</t>
  </si>
  <si>
    <t>PSU PRC Object Code Detail Encumbrances as of (09PP) FY24</t>
  </si>
  <si>
    <t>Allotment Summary as of April 4, 2024 (PRC-LEA)</t>
  </si>
  <si>
    <t>Allotment Summary as of April 4, 2024 (LEA-PRC)</t>
  </si>
  <si>
    <t>Expenditures are based on 13P FY2020, FY2021, FY2022, FY2023, 09P FY2024 JHA Data Files.</t>
  </si>
  <si>
    <t>Encumbrances are based on 09P FY2024 MFR Data Files.</t>
  </si>
  <si>
    <t>July 1 - June 30 FY20, FY21, FY22, FY23, and 09P FY24</t>
  </si>
  <si>
    <t>140-111</t>
  </si>
  <si>
    <t>140-150</t>
  </si>
  <si>
    <t>140-240</t>
  </si>
  <si>
    <t>140-270</t>
  </si>
  <si>
    <t>140-340</t>
  </si>
  <si>
    <t>140-360</t>
  </si>
  <si>
    <t>140-540</t>
  </si>
  <si>
    <t>140-66A</t>
  </si>
  <si>
    <t>142-C69</t>
  </si>
  <si>
    <t>142-C70</t>
  </si>
  <si>
    <t>142-C71</t>
  </si>
  <si>
    <t>163-34K</t>
  </si>
  <si>
    <t>163-61X</t>
  </si>
  <si>
    <t>164-41B</t>
  </si>
  <si>
    <t>164-43C</t>
  </si>
  <si>
    <t>165-00A</t>
  </si>
  <si>
    <t>165-09A</t>
  </si>
  <si>
    <t>165-150</t>
  </si>
  <si>
    <t>165-26B</t>
  </si>
  <si>
    <t>165-295</t>
  </si>
  <si>
    <t>165-42B</t>
  </si>
  <si>
    <t>165-43C</t>
  </si>
  <si>
    <t>165-60P</t>
  </si>
  <si>
    <t>165-61P</t>
  </si>
  <si>
    <t>165-61U</t>
  </si>
  <si>
    <t>165-62A</t>
  </si>
  <si>
    <t>165-65B</t>
  </si>
  <si>
    <t>165-74Z</t>
  </si>
  <si>
    <t>165-80B</t>
  </si>
  <si>
    <t>166-150</t>
  </si>
  <si>
    <t>166-660</t>
  </si>
  <si>
    <t>166-780</t>
  </si>
  <si>
    <t>166-90B</t>
  </si>
  <si>
    <t>166-910</t>
  </si>
  <si>
    <t>166-92K</t>
  </si>
  <si>
    <t>166-930</t>
  </si>
  <si>
    <t>167-00B</t>
  </si>
  <si>
    <t>167-32Q</t>
  </si>
  <si>
    <t>167-32S</t>
  </si>
  <si>
    <t>167-41M</t>
  </si>
  <si>
    <t>167-42A</t>
  </si>
  <si>
    <t>167-580</t>
  </si>
  <si>
    <t>167-61K</t>
  </si>
  <si>
    <t>167-61U</t>
  </si>
  <si>
    <t>167-61V</t>
  </si>
  <si>
    <t>167-66A</t>
  </si>
  <si>
    <t>167-80B</t>
  </si>
  <si>
    <t>169-26B</t>
  </si>
  <si>
    <t>169-295</t>
  </si>
  <si>
    <t>169-32H</t>
  </si>
  <si>
    <t>169-32S</t>
  </si>
  <si>
    <t>169-34F</t>
  </si>
  <si>
    <t>169-41B</t>
  </si>
  <si>
    <t>169-41F</t>
  </si>
  <si>
    <t>169-41G</t>
  </si>
  <si>
    <t>169-41J</t>
  </si>
  <si>
    <t>169-41L</t>
  </si>
  <si>
    <t>169-42A</t>
  </si>
  <si>
    <t>169-43C</t>
  </si>
  <si>
    <t>169-43D</t>
  </si>
  <si>
    <t>169-44A</t>
  </si>
  <si>
    <t>169-61N</t>
  </si>
  <si>
    <t>169-61R</t>
  </si>
  <si>
    <t>169-61U</t>
  </si>
  <si>
    <t>169-65B</t>
  </si>
  <si>
    <t>169-65C</t>
  </si>
  <si>
    <t>169-73B</t>
  </si>
  <si>
    <t>169-74C</t>
  </si>
  <si>
    <t>169-92K</t>
  </si>
  <si>
    <t>169-92M</t>
  </si>
  <si>
    <t>169-92T</t>
  </si>
  <si>
    <t>169-92V</t>
  </si>
  <si>
    <t>169-93A</t>
  </si>
  <si>
    <t>169-93M</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</si>
  <si>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</si>
  <si>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</si>
  <si>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</si>
  <si>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</si>
  <si>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</si>
  <si>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</si>
  <si>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</si>
  <si>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</si>
  <si>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</si>
  <si>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</si>
  <si>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</si>
  <si>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</si>
  <si>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</si>
  <si>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</si>
  <si>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</si>
  <si>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</si>
  <si>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</si>
  <si>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</si>
  <si>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</si>
  <si>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</si>
  <si>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</si>
  <si>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</si>
  <si>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</si>
  <si>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</si>
  <si>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171-41D</t>
  </si>
  <si>
    <t>171-51B</t>
  </si>
  <si>
    <t>171-92L</t>
  </si>
  <si>
    <t>172-55B</t>
  </si>
  <si>
    <t>172-92K</t>
  </si>
  <si>
    <t>173-00B</t>
  </si>
  <si>
    <t>173-010</t>
  </si>
  <si>
    <t>173-060</t>
  </si>
  <si>
    <t>173-08A</t>
  </si>
  <si>
    <t>173-11D</t>
  </si>
  <si>
    <t>173-13D</t>
  </si>
  <si>
    <t>173-180</t>
  </si>
  <si>
    <t>173-19A</t>
  </si>
  <si>
    <t>173-200</t>
  </si>
  <si>
    <t>173-210</t>
  </si>
  <si>
    <t>173-24B</t>
  </si>
  <si>
    <t>173-280</t>
  </si>
  <si>
    <t>173-295</t>
  </si>
  <si>
    <t>173-310</t>
  </si>
  <si>
    <t>173-32C</t>
  </si>
  <si>
    <t>173-32K</t>
  </si>
  <si>
    <t>173-32M</t>
  </si>
  <si>
    <t>173-32Q</t>
  </si>
  <si>
    <t>173-35A</t>
  </si>
  <si>
    <t>173-41G</t>
  </si>
  <si>
    <t>173-41M</t>
  </si>
  <si>
    <t>173-420</t>
  </si>
  <si>
    <t>173-422</t>
  </si>
  <si>
    <t>173-43C</t>
  </si>
  <si>
    <t>173-44A</t>
  </si>
  <si>
    <t>173-460</t>
  </si>
  <si>
    <t>173-49G</t>
  </si>
  <si>
    <t>173-50Z</t>
  </si>
  <si>
    <t>173-51B</t>
  </si>
  <si>
    <t>173-520</t>
  </si>
  <si>
    <t>173-580</t>
  </si>
  <si>
    <t>173-60J</t>
  </si>
  <si>
    <t>173-60K</t>
  </si>
  <si>
    <t>173-60N</t>
  </si>
  <si>
    <t>173-61M</t>
  </si>
  <si>
    <t>173-61U</t>
  </si>
  <si>
    <t>173-61V</t>
  </si>
  <si>
    <t>173-61W</t>
  </si>
  <si>
    <t>173-61Y</t>
  </si>
  <si>
    <t>173-62K</t>
  </si>
  <si>
    <t>173-65C</t>
  </si>
  <si>
    <t>173-660</t>
  </si>
  <si>
    <t>173-67B</t>
  </si>
  <si>
    <t>173-780</t>
  </si>
  <si>
    <t>173-79Z</t>
  </si>
  <si>
    <t>173-81B</t>
  </si>
  <si>
    <t>173-84B</t>
  </si>
  <si>
    <t>173-880</t>
  </si>
  <si>
    <t>173-90C</t>
  </si>
  <si>
    <t>173-90F</t>
  </si>
  <si>
    <t>173-91B</t>
  </si>
  <si>
    <t>173-92K</t>
  </si>
  <si>
    <t>173-92L</t>
  </si>
  <si>
    <t>173-92R</t>
  </si>
  <si>
    <t>173-92U</t>
  </si>
  <si>
    <t>173-93A</t>
  </si>
  <si>
    <t>173-93P</t>
  </si>
  <si>
    <t>173-93T</t>
  </si>
  <si>
    <t>173-950</t>
  </si>
  <si>
    <t>174-06B</t>
  </si>
  <si>
    <t>174-24N</t>
  </si>
  <si>
    <t>174-32C</t>
  </si>
  <si>
    <t>174-41F</t>
  </si>
  <si>
    <t>174-61N</t>
  </si>
  <si>
    <t>174-61U</t>
  </si>
  <si>
    <t>174-65C</t>
  </si>
  <si>
    <t>174-92L</t>
  </si>
  <si>
    <t>174-93A</t>
  </si>
  <si>
    <t>174-93J</t>
  </si>
  <si>
    <t>176-08A</t>
  </si>
  <si>
    <t>176-13C</t>
  </si>
  <si>
    <t>176-20A</t>
  </si>
  <si>
    <t>176-220</t>
  </si>
  <si>
    <t>176-295</t>
  </si>
  <si>
    <t>176-32S</t>
  </si>
  <si>
    <t>176-34Z</t>
  </si>
  <si>
    <t>176-41M</t>
  </si>
  <si>
    <t>176-422</t>
  </si>
  <si>
    <t>176-51A</t>
  </si>
  <si>
    <t>176-58B</t>
  </si>
  <si>
    <t>176-61L</t>
  </si>
  <si>
    <t>176-73A</t>
  </si>
  <si>
    <t>176-91B</t>
  </si>
  <si>
    <t>176-92D</t>
  </si>
  <si>
    <t>176-92F</t>
  </si>
  <si>
    <t>176-92R</t>
  </si>
  <si>
    <t>176-93R</t>
  </si>
  <si>
    <t>177-08A</t>
  </si>
  <si>
    <t>177-13D</t>
  </si>
  <si>
    <t>177-20A</t>
  </si>
  <si>
    <t>177-280</t>
  </si>
  <si>
    <t>177-36G</t>
  </si>
  <si>
    <t>177-49G</t>
  </si>
  <si>
    <t>177-51A</t>
  </si>
  <si>
    <t>177-55B</t>
  </si>
  <si>
    <t>177-58B</t>
  </si>
  <si>
    <t>177-60I</t>
  </si>
  <si>
    <t>177-60N</t>
  </si>
  <si>
    <t>177-61L</t>
  </si>
  <si>
    <t>177-61V</t>
  </si>
  <si>
    <t>177-61Y</t>
  </si>
  <si>
    <t>177-65F</t>
  </si>
  <si>
    <t>177-65G</t>
  </si>
  <si>
    <t>177-90C</t>
  </si>
  <si>
    <t>177-91B</t>
  </si>
  <si>
    <t>177-92F</t>
  </si>
  <si>
    <t>177-92R</t>
  </si>
  <si>
    <t>177-92W</t>
  </si>
  <si>
    <t>177-93R</t>
  </si>
  <si>
    <t>177-93T</t>
  </si>
  <si>
    <t>177-950</t>
  </si>
  <si>
    <t>177-98A</t>
  </si>
  <si>
    <t>178-160</t>
  </si>
  <si>
    <t>178-170</t>
  </si>
  <si>
    <t>178-220</t>
  </si>
  <si>
    <t>178-420</t>
  </si>
  <si>
    <t>178-422</t>
  </si>
  <si>
    <t>178-460</t>
  </si>
  <si>
    <t>178-480</t>
  </si>
  <si>
    <t>178-590</t>
  </si>
  <si>
    <t>178-600</t>
  </si>
  <si>
    <t>178-640</t>
  </si>
  <si>
    <t>178-681</t>
  </si>
  <si>
    <t>178-710</t>
  </si>
  <si>
    <t>178-760</t>
  </si>
  <si>
    <t>178-780</t>
  </si>
  <si>
    <t>178-861</t>
  </si>
  <si>
    <t>178-862</t>
  </si>
  <si>
    <t>178-930</t>
  </si>
  <si>
    <t>178-940</t>
  </si>
  <si>
    <t>181-92L</t>
  </si>
  <si>
    <t>182-43C</t>
  </si>
  <si>
    <t>182-55B</t>
  </si>
  <si>
    <t>183-050</t>
  </si>
  <si>
    <t>183-11A</t>
  </si>
  <si>
    <t>183-13A</t>
  </si>
  <si>
    <t>183-13B</t>
  </si>
  <si>
    <t>183-13D</t>
  </si>
  <si>
    <t>183-295</t>
  </si>
  <si>
    <t>183-32K</t>
  </si>
  <si>
    <t>183-32Q</t>
  </si>
  <si>
    <t>183-400</t>
  </si>
  <si>
    <t>183-41M</t>
  </si>
  <si>
    <t>183-420</t>
  </si>
  <si>
    <t>183-491</t>
  </si>
  <si>
    <t>183-49F</t>
  </si>
  <si>
    <t>183-60J</t>
  </si>
  <si>
    <t>183-60P</t>
  </si>
  <si>
    <t>183-92Y</t>
  </si>
  <si>
    <t>184-280</t>
  </si>
  <si>
    <t>184-34D</t>
  </si>
  <si>
    <t>184-370</t>
  </si>
  <si>
    <t>184-681</t>
  </si>
  <si>
    <t>184-690</t>
  </si>
  <si>
    <t>184-761</t>
  </si>
  <si>
    <t>184-861</t>
  </si>
  <si>
    <t>184-890</t>
  </si>
  <si>
    <t>184-90C</t>
  </si>
  <si>
    <t>184-995</t>
  </si>
  <si>
    <t>185-09A</t>
  </si>
  <si>
    <t>185-13B</t>
  </si>
  <si>
    <t>185-26B</t>
  </si>
  <si>
    <t>185-32C</t>
  </si>
  <si>
    <t>185-32D</t>
  </si>
  <si>
    <t>185-32M</t>
  </si>
  <si>
    <t>185-32Q</t>
  </si>
  <si>
    <t>185-41D</t>
  </si>
  <si>
    <t>185-55B</t>
  </si>
  <si>
    <t>185-60P</t>
  </si>
  <si>
    <t>185-61K</t>
  </si>
  <si>
    <t>185-61Y</t>
  </si>
  <si>
    <t>185-65G</t>
  </si>
  <si>
    <t>185-65Z</t>
  </si>
  <si>
    <t>185-74C</t>
  </si>
  <si>
    <t>185-78C</t>
  </si>
  <si>
    <t>185-81B</t>
  </si>
  <si>
    <t>185-821</t>
  </si>
  <si>
    <t>185-90C</t>
  </si>
  <si>
    <t>185-92K</t>
  </si>
  <si>
    <t>185-93M</t>
  </si>
  <si>
    <t>186-01B</t>
  </si>
  <si>
    <t>186-01C</t>
  </si>
  <si>
    <t>186-050</t>
  </si>
  <si>
    <t>186-09B</t>
  </si>
  <si>
    <t>186-13B</t>
  </si>
  <si>
    <t>186-13C</t>
  </si>
  <si>
    <t>186-13D</t>
  </si>
  <si>
    <t>186-150</t>
  </si>
  <si>
    <t>186-181</t>
  </si>
  <si>
    <t>186-19A</t>
  </si>
  <si>
    <t>186-20A</t>
  </si>
  <si>
    <t>186-295</t>
  </si>
  <si>
    <t>186-32A</t>
  </si>
  <si>
    <t>186-32B</t>
  </si>
  <si>
    <t>186-32D</t>
  </si>
  <si>
    <t>186-32P</t>
  </si>
  <si>
    <t>186-32Q</t>
  </si>
  <si>
    <t>186-35A</t>
  </si>
  <si>
    <t>186-360</t>
  </si>
  <si>
    <t>186-39B</t>
  </si>
  <si>
    <t>186-41D</t>
  </si>
  <si>
    <t>186-41G</t>
  </si>
  <si>
    <t>186-420</t>
  </si>
  <si>
    <t>186-42A</t>
  </si>
  <si>
    <t>186-45A</t>
  </si>
  <si>
    <t>186-49D</t>
  </si>
  <si>
    <t>186-49G</t>
  </si>
  <si>
    <t>186-51A</t>
  </si>
  <si>
    <t>186-53C</t>
  </si>
  <si>
    <t>186-55B</t>
  </si>
  <si>
    <t>186-580</t>
  </si>
  <si>
    <t>186-60D</t>
  </si>
  <si>
    <t>186-60N</t>
  </si>
  <si>
    <t>186-61V</t>
  </si>
  <si>
    <t>186-61Y</t>
  </si>
  <si>
    <t>186-62K</t>
  </si>
  <si>
    <t>186-640</t>
  </si>
  <si>
    <t>186-66A</t>
  </si>
  <si>
    <t>186-690</t>
  </si>
  <si>
    <t>186-761</t>
  </si>
  <si>
    <t>186-821</t>
  </si>
  <si>
    <t>186-900</t>
  </si>
  <si>
    <t>186-90B</t>
  </si>
  <si>
    <t>186-90C</t>
  </si>
  <si>
    <t>186-91A</t>
  </si>
  <si>
    <t>186-91B</t>
  </si>
  <si>
    <t>186-92W</t>
  </si>
  <si>
    <t>186-93T</t>
  </si>
  <si>
    <t>187-580</t>
  </si>
  <si>
    <t>187-681</t>
  </si>
  <si>
    <t>188-010</t>
  </si>
  <si>
    <t>188-030</t>
  </si>
  <si>
    <t>188-060</t>
  </si>
  <si>
    <t>188-09A</t>
  </si>
  <si>
    <t>188-100</t>
  </si>
  <si>
    <t>188-11B</t>
  </si>
  <si>
    <t>188-11C</t>
  </si>
  <si>
    <t>188-120</t>
  </si>
  <si>
    <t>188-12A</t>
  </si>
  <si>
    <t>188-132</t>
  </si>
  <si>
    <t>188-13A</t>
  </si>
  <si>
    <t>188-13B</t>
  </si>
  <si>
    <t>188-13D</t>
  </si>
  <si>
    <t>188-140</t>
  </si>
  <si>
    <t>188-150</t>
  </si>
  <si>
    <t>188-160</t>
  </si>
  <si>
    <t>188-181</t>
  </si>
  <si>
    <t>188-182</t>
  </si>
  <si>
    <t>188-190</t>
  </si>
  <si>
    <t>188-210</t>
  </si>
  <si>
    <t>188-230</t>
  </si>
  <si>
    <t>188-241</t>
  </si>
  <si>
    <t>188-24B</t>
  </si>
  <si>
    <t>188-270</t>
  </si>
  <si>
    <t>188-300</t>
  </si>
  <si>
    <t>188-320</t>
  </si>
  <si>
    <t>188-32M</t>
  </si>
  <si>
    <t>188-32Q</t>
  </si>
  <si>
    <t>188-340</t>
  </si>
  <si>
    <t>188-34D</t>
  </si>
  <si>
    <t>188-34G</t>
  </si>
  <si>
    <t>188-36C</t>
  </si>
  <si>
    <t>188-36F</t>
  </si>
  <si>
    <t>188-370</t>
  </si>
  <si>
    <t>188-41F</t>
  </si>
  <si>
    <t>188-41K</t>
  </si>
  <si>
    <t>188-430</t>
  </si>
  <si>
    <t>188-440</t>
  </si>
  <si>
    <t>188-450</t>
  </si>
  <si>
    <t>188-45A</t>
  </si>
  <si>
    <t>188-45B</t>
  </si>
  <si>
    <t>188-460</t>
  </si>
  <si>
    <t>188-49B</t>
  </si>
  <si>
    <t>188-49E</t>
  </si>
  <si>
    <t>188-49F</t>
  </si>
  <si>
    <t>188-49G</t>
  </si>
  <si>
    <t>188-510</t>
  </si>
  <si>
    <t>188-53B</t>
  </si>
  <si>
    <t>188-55A</t>
  </si>
  <si>
    <t>188-55B</t>
  </si>
  <si>
    <t>188-570</t>
  </si>
  <si>
    <t>188-590</t>
  </si>
  <si>
    <t>188-600</t>
  </si>
  <si>
    <t>188-61J</t>
  </si>
  <si>
    <t>188-61M</t>
  </si>
  <si>
    <t>188-61N</t>
  </si>
  <si>
    <t>188-61T</t>
  </si>
  <si>
    <t>188-61Y</t>
  </si>
  <si>
    <t>188-62J</t>
  </si>
  <si>
    <t>188-630</t>
  </si>
  <si>
    <t>188-640</t>
  </si>
  <si>
    <t>188-64A</t>
  </si>
  <si>
    <t>188-65G</t>
  </si>
  <si>
    <t>188-660</t>
  </si>
  <si>
    <t>188-67B</t>
  </si>
  <si>
    <t>188-690</t>
  </si>
  <si>
    <t>188-69A</t>
  </si>
  <si>
    <t>188-70A</t>
  </si>
  <si>
    <t>188-720</t>
  </si>
  <si>
    <t>188-730</t>
  </si>
  <si>
    <t>188-740</t>
  </si>
  <si>
    <t>188-760</t>
  </si>
  <si>
    <t>188-761</t>
  </si>
  <si>
    <t>188-770</t>
  </si>
  <si>
    <t>188-780</t>
  </si>
  <si>
    <t>188-810</t>
  </si>
  <si>
    <t>188-81B</t>
  </si>
  <si>
    <t>188-840</t>
  </si>
  <si>
    <t>188-862</t>
  </si>
  <si>
    <t>188-900</t>
  </si>
  <si>
    <t>188-90B</t>
  </si>
  <si>
    <t>188-90C</t>
  </si>
  <si>
    <t>188-91B</t>
  </si>
  <si>
    <t>188-92T</t>
  </si>
  <si>
    <t>188-92W</t>
  </si>
  <si>
    <t>188-93T</t>
  </si>
  <si>
    <t>188-94Z</t>
  </si>
  <si>
    <t>188-970</t>
  </si>
  <si>
    <t>188-980</t>
  </si>
  <si>
    <t>188-98B</t>
  </si>
  <si>
    <t>188-990</t>
  </si>
  <si>
    <t>189-11C</t>
  </si>
  <si>
    <t>189-120</t>
  </si>
  <si>
    <t>189-13B</t>
  </si>
  <si>
    <t>189-13D</t>
  </si>
  <si>
    <t>189-150</t>
  </si>
  <si>
    <t>189-181</t>
  </si>
  <si>
    <t>189-19C</t>
  </si>
  <si>
    <t>189-200</t>
  </si>
  <si>
    <t>189-241</t>
  </si>
  <si>
    <t>189-26B</t>
  </si>
  <si>
    <t>189-32B</t>
  </si>
  <si>
    <t>189-32H</t>
  </si>
  <si>
    <t>189-32Q</t>
  </si>
  <si>
    <t>189-34B</t>
  </si>
  <si>
    <t>189-34F</t>
  </si>
  <si>
    <t>189-390</t>
  </si>
  <si>
    <t>189-400</t>
  </si>
  <si>
    <t>189-41B</t>
  </si>
  <si>
    <t>189-41D</t>
  </si>
  <si>
    <t>189-41F</t>
  </si>
  <si>
    <t>189-41J</t>
  </si>
  <si>
    <t>189-41L</t>
  </si>
  <si>
    <t>189-41M</t>
  </si>
  <si>
    <t>189-41R</t>
  </si>
  <si>
    <t>189-422</t>
  </si>
  <si>
    <t>189-440</t>
  </si>
  <si>
    <t>189-45B</t>
  </si>
  <si>
    <t>189-460</t>
  </si>
  <si>
    <t>189-49B</t>
  </si>
  <si>
    <t>189-49E</t>
  </si>
  <si>
    <t>189-49F</t>
  </si>
  <si>
    <t>189-49G</t>
  </si>
  <si>
    <t>189-510</t>
  </si>
  <si>
    <t>189-51B</t>
  </si>
  <si>
    <t>189-53C</t>
  </si>
  <si>
    <t>189-55A</t>
  </si>
  <si>
    <t>189-55B</t>
  </si>
  <si>
    <t>189-60G</t>
  </si>
  <si>
    <t>189-60J</t>
  </si>
  <si>
    <t>189-60P</t>
  </si>
  <si>
    <t>189-61N</t>
  </si>
  <si>
    <t>189-61P</t>
  </si>
  <si>
    <t>189-61R</t>
  </si>
  <si>
    <t>189-61T</t>
  </si>
  <si>
    <t>189-61Y</t>
  </si>
  <si>
    <t>189-650</t>
  </si>
  <si>
    <t>189-65Z</t>
  </si>
  <si>
    <t>189-660</t>
  </si>
  <si>
    <t>189-67B</t>
  </si>
  <si>
    <t>189-710</t>
  </si>
  <si>
    <t>189-74C</t>
  </si>
  <si>
    <t>189-761</t>
  </si>
  <si>
    <t>189-78C</t>
  </si>
  <si>
    <t>189-830</t>
  </si>
  <si>
    <t>189-840</t>
  </si>
  <si>
    <t>189-861</t>
  </si>
  <si>
    <t>189-87A</t>
  </si>
  <si>
    <t>189-900</t>
  </si>
  <si>
    <t>189-90C</t>
  </si>
  <si>
    <t>189-90D</t>
  </si>
  <si>
    <t>189-91B</t>
  </si>
  <si>
    <t>189-92M</t>
  </si>
  <si>
    <t>189-92T</t>
  </si>
  <si>
    <t>189-92V</t>
  </si>
  <si>
    <t>189-92W</t>
  </si>
  <si>
    <t>189-930</t>
  </si>
  <si>
    <t>189-93M</t>
  </si>
  <si>
    <t>189-93P</t>
  </si>
  <si>
    <t>189-93R</t>
  </si>
  <si>
    <t>189-93T</t>
  </si>
  <si>
    <t>189-940</t>
  </si>
  <si>
    <t>189-960</t>
  </si>
  <si>
    <t>189-96F</t>
  </si>
  <si>
    <t>189-98A</t>
  </si>
  <si>
    <t>189-98B</t>
  </si>
  <si>
    <t>190-920</t>
  </si>
  <si>
    <t>191-120</t>
  </si>
  <si>
    <t>191-130</t>
  </si>
  <si>
    <t>191-170</t>
  </si>
  <si>
    <t>191-230</t>
  </si>
  <si>
    <t>191-240</t>
  </si>
  <si>
    <t>191-260</t>
  </si>
  <si>
    <t>191-291</t>
  </si>
  <si>
    <t>191-320</t>
  </si>
  <si>
    <t>191-330</t>
  </si>
  <si>
    <t>191-360</t>
  </si>
  <si>
    <t>191-390</t>
  </si>
  <si>
    <t>191-400</t>
  </si>
  <si>
    <t>191-450</t>
  </si>
  <si>
    <t>191-590</t>
  </si>
  <si>
    <t>191-670</t>
  </si>
  <si>
    <t>191-681</t>
  </si>
  <si>
    <t>191-740</t>
  </si>
  <si>
    <t>191-761</t>
  </si>
  <si>
    <t>191-821</t>
  </si>
  <si>
    <t>191-860</t>
  </si>
  <si>
    <t>191-862</t>
  </si>
  <si>
    <t>191-930</t>
  </si>
  <si>
    <t>192-01C</t>
  </si>
  <si>
    <t>192-050</t>
  </si>
  <si>
    <t>192-080</t>
  </si>
  <si>
    <t>192-090</t>
  </si>
  <si>
    <t>192-09A</t>
  </si>
  <si>
    <t>192-13D</t>
  </si>
  <si>
    <t>192-16B</t>
  </si>
  <si>
    <t>192-19C</t>
  </si>
  <si>
    <t>192-20A</t>
  </si>
  <si>
    <t>192-210</t>
  </si>
  <si>
    <t>192-260</t>
  </si>
  <si>
    <t>192-26B</t>
  </si>
  <si>
    <t>192-295</t>
  </si>
  <si>
    <t>192-32B</t>
  </si>
  <si>
    <t>192-32Q</t>
  </si>
  <si>
    <t>192-32S</t>
  </si>
  <si>
    <t>192-41D</t>
  </si>
  <si>
    <t>192-41M</t>
  </si>
  <si>
    <t>192-420</t>
  </si>
  <si>
    <t>192-421</t>
  </si>
  <si>
    <t>192-42A</t>
  </si>
  <si>
    <t>192-44A</t>
  </si>
  <si>
    <t>192-49F</t>
  </si>
  <si>
    <t>192-49G</t>
  </si>
  <si>
    <t>192-510</t>
  </si>
  <si>
    <t>192-55B</t>
  </si>
  <si>
    <t>192-560</t>
  </si>
  <si>
    <t>192-590</t>
  </si>
  <si>
    <t>192-60L</t>
  </si>
  <si>
    <t>192-610</t>
  </si>
  <si>
    <t>192-61U</t>
  </si>
  <si>
    <t>192-61Y</t>
  </si>
  <si>
    <t>192-620</t>
  </si>
  <si>
    <t>192-62J</t>
  </si>
  <si>
    <t>192-62K</t>
  </si>
  <si>
    <t>192-64A</t>
  </si>
  <si>
    <t>192-65H</t>
  </si>
  <si>
    <t>192-66A</t>
  </si>
  <si>
    <t>192-67B</t>
  </si>
  <si>
    <t>192-680</t>
  </si>
  <si>
    <t>192-690</t>
  </si>
  <si>
    <t>192-720</t>
  </si>
  <si>
    <t>192-761</t>
  </si>
  <si>
    <t>192-790</t>
  </si>
  <si>
    <t>192-800</t>
  </si>
  <si>
    <t>192-80C</t>
  </si>
  <si>
    <t>192-81B</t>
  </si>
  <si>
    <t>192-862</t>
  </si>
  <si>
    <t>192-90C</t>
  </si>
  <si>
    <t>192-910</t>
  </si>
  <si>
    <t>192-91A</t>
  </si>
  <si>
    <t>192-91B</t>
  </si>
  <si>
    <t>192-92F</t>
  </si>
  <si>
    <t>192-92G</t>
  </si>
  <si>
    <t>192-92L</t>
  </si>
  <si>
    <t>192-92W</t>
  </si>
  <si>
    <t>192-930</t>
  </si>
  <si>
    <t>192-93T</t>
  </si>
  <si>
    <t>192-96F</t>
  </si>
  <si>
    <t>192-98A</t>
  </si>
  <si>
    <t>193-01C</t>
  </si>
  <si>
    <t>193-090</t>
  </si>
  <si>
    <t>193-09A</t>
  </si>
  <si>
    <t>193-13D</t>
  </si>
  <si>
    <t>193-160</t>
  </si>
  <si>
    <t>193-170</t>
  </si>
  <si>
    <t>193-19A</t>
  </si>
  <si>
    <t>193-260</t>
  </si>
  <si>
    <t>193-26B</t>
  </si>
  <si>
    <t>193-295</t>
  </si>
  <si>
    <t>193-320</t>
  </si>
  <si>
    <t>193-32A</t>
  </si>
  <si>
    <t>193-340</t>
  </si>
  <si>
    <t>193-410</t>
  </si>
  <si>
    <t>193-41D</t>
  </si>
  <si>
    <t>193-41K</t>
  </si>
  <si>
    <t>193-421</t>
  </si>
  <si>
    <t>193-460</t>
  </si>
  <si>
    <t>193-49F</t>
  </si>
  <si>
    <t>193-49G</t>
  </si>
  <si>
    <t>193-55B</t>
  </si>
  <si>
    <t>193-60D</t>
  </si>
  <si>
    <t>193-60M</t>
  </si>
  <si>
    <t>193-60Q</t>
  </si>
  <si>
    <t>193-61X</t>
  </si>
  <si>
    <t>193-61Y</t>
  </si>
  <si>
    <t>193-62J</t>
  </si>
  <si>
    <t>193-62L</t>
  </si>
  <si>
    <t>193-64A</t>
  </si>
  <si>
    <t>193-65H</t>
  </si>
  <si>
    <t>193-660</t>
  </si>
  <si>
    <t>193-680</t>
  </si>
  <si>
    <t>193-690</t>
  </si>
  <si>
    <t>193-73A</t>
  </si>
  <si>
    <t>193-790</t>
  </si>
  <si>
    <t>193-80C</t>
  </si>
  <si>
    <t>193-862</t>
  </si>
  <si>
    <t>193-90B</t>
  </si>
  <si>
    <t>193-90C</t>
  </si>
  <si>
    <t>193-920</t>
  </si>
  <si>
    <t>193-92B</t>
  </si>
  <si>
    <t>193-92W</t>
  </si>
  <si>
    <t>193-930</t>
  </si>
  <si>
    <t>193-93T</t>
  </si>
  <si>
    <t>193-96C</t>
  </si>
  <si>
    <t>193-96F</t>
  </si>
  <si>
    <t>193-98A</t>
  </si>
  <si>
    <t>194-100</t>
  </si>
  <si>
    <t>194-181</t>
  </si>
  <si>
    <t>194-230</t>
  </si>
  <si>
    <t>194-340</t>
  </si>
  <si>
    <t>194-460</t>
  </si>
  <si>
    <t>194-640</t>
  </si>
  <si>
    <t>194-650</t>
  </si>
  <si>
    <t>194-670</t>
  </si>
  <si>
    <t>194-910</t>
  </si>
  <si>
    <t>195-510</t>
  </si>
  <si>
    <t>197-26B</t>
  </si>
  <si>
    <t>197-60I</t>
  </si>
  <si>
    <t>197-61P</t>
  </si>
  <si>
    <t>198-310</t>
  </si>
  <si>
    <t>198-540</t>
  </si>
  <si>
    <t>198-821</t>
  </si>
  <si>
    <t>198-861</t>
  </si>
  <si>
    <t>198-890</t>
  </si>
  <si>
    <t>198-900</t>
  </si>
  <si>
    <t>198-92G</t>
  </si>
  <si>
    <t>202-26B</t>
  </si>
  <si>
    <t>202-32H</t>
  </si>
  <si>
    <t>202-34F</t>
  </si>
  <si>
    <t>202-36B</t>
  </si>
  <si>
    <t>202-41D</t>
  </si>
  <si>
    <t>202-41L</t>
  </si>
  <si>
    <t>202-51B</t>
  </si>
  <si>
    <t>202-61N</t>
  </si>
  <si>
    <t>202-61Y</t>
  </si>
  <si>
    <t>202-62K</t>
  </si>
  <si>
    <t>202-861</t>
  </si>
  <si>
    <t>202-862</t>
  </si>
  <si>
    <t>202-92M</t>
  </si>
  <si>
    <t>202-92V</t>
  </si>
  <si>
    <t>202-92W</t>
  </si>
  <si>
    <t>202-93A</t>
  </si>
  <si>
    <t>202-93Q</t>
  </si>
  <si>
    <t>203-205</t>
  </si>
  <si>
    <t>203-41H</t>
  </si>
  <si>
    <t>203-74Z</t>
  </si>
  <si>
    <t>204-020</t>
  </si>
  <si>
    <t>204-060</t>
  </si>
  <si>
    <t>204-070</t>
  </si>
  <si>
    <t>204-400</t>
  </si>
  <si>
    <t>204-422</t>
  </si>
  <si>
    <t>204-510</t>
  </si>
  <si>
    <t>204-540</t>
  </si>
  <si>
    <t>204-590</t>
  </si>
  <si>
    <t>204-60Q</t>
  </si>
  <si>
    <t>204-65G</t>
  </si>
  <si>
    <t>204-660</t>
  </si>
  <si>
    <t>204-720</t>
  </si>
  <si>
    <t>204-790</t>
  </si>
  <si>
    <t>204-862</t>
  </si>
  <si>
    <t>204-870</t>
  </si>
  <si>
    <t>204-880</t>
  </si>
  <si>
    <t>204-890</t>
  </si>
  <si>
    <t>204-910</t>
  </si>
  <si>
    <t>204-990</t>
  </si>
  <si>
    <t>205-260</t>
  </si>
  <si>
    <t>205-330</t>
  </si>
  <si>
    <t>205-420</t>
  </si>
  <si>
    <t>205-421</t>
  </si>
  <si>
    <t>205-510</t>
  </si>
  <si>
    <t>205-600</t>
  </si>
  <si>
    <t>205-640</t>
  </si>
  <si>
    <t>205-680</t>
  </si>
  <si>
    <t>205-770</t>
  </si>
  <si>
    <t>205-800</t>
  </si>
  <si>
    <t>205-830</t>
  </si>
  <si>
    <t>205-862</t>
  </si>
  <si>
    <t>205-910</t>
  </si>
  <si>
    <t>205-930</t>
  </si>
  <si>
    <t>142-ALL</t>
  </si>
  <si>
    <t>270-140</t>
  </si>
  <si>
    <t>66A-140</t>
  </si>
  <si>
    <t>C69-142</t>
  </si>
  <si>
    <t>C70-142</t>
  </si>
  <si>
    <t>C71-142</t>
  </si>
  <si>
    <t>34K-163</t>
  </si>
  <si>
    <t>61X-163</t>
  </si>
  <si>
    <t>41B-164</t>
  </si>
  <si>
    <t>43C-164</t>
  </si>
  <si>
    <t>00A-165</t>
  </si>
  <si>
    <t>09A-165</t>
  </si>
  <si>
    <t>150-165</t>
  </si>
  <si>
    <t>26B-165</t>
  </si>
  <si>
    <t>295-165</t>
  </si>
  <si>
    <t>42B-165</t>
  </si>
  <si>
    <t>43C-165</t>
  </si>
  <si>
    <t>60P-165</t>
  </si>
  <si>
    <t>61P-165</t>
  </si>
  <si>
    <t>61U-165</t>
  </si>
  <si>
    <t>62A-165</t>
  </si>
  <si>
    <t>65B-165</t>
  </si>
  <si>
    <t>74Z-165</t>
  </si>
  <si>
    <t>80B-165</t>
  </si>
  <si>
    <t>150-166</t>
  </si>
  <si>
    <t>660-166</t>
  </si>
  <si>
    <t>780-166</t>
  </si>
  <si>
    <t>90B-166</t>
  </si>
  <si>
    <t>910-166</t>
  </si>
  <si>
    <t>92K-166</t>
  </si>
  <si>
    <t>930-166</t>
  </si>
  <si>
    <t>00B-167</t>
  </si>
  <si>
    <t>32Q-167</t>
  </si>
  <si>
    <t>32S-167</t>
  </si>
  <si>
    <t>41M-167</t>
  </si>
  <si>
    <t>42A-167</t>
  </si>
  <si>
    <t>580-167</t>
  </si>
  <si>
    <t>61K-167</t>
  </si>
  <si>
    <t>61U-167</t>
  </si>
  <si>
    <t>61V-167</t>
  </si>
  <si>
    <t>66A-167</t>
  </si>
  <si>
    <t>80B-167</t>
  </si>
  <si>
    <t>26B-169</t>
  </si>
  <si>
    <t>295-169</t>
  </si>
  <si>
    <t>32H-169</t>
  </si>
  <si>
    <t>32S-169</t>
  </si>
  <si>
    <t>34F-169</t>
  </si>
  <si>
    <t>41B-169</t>
  </si>
  <si>
    <t>41F-169</t>
  </si>
  <si>
    <t>41G-169</t>
  </si>
  <si>
    <t>41J-169</t>
  </si>
  <si>
    <t>41L-169</t>
  </si>
  <si>
    <t>42A-169</t>
  </si>
  <si>
    <t>43C-169</t>
  </si>
  <si>
    <t>43D-169</t>
  </si>
  <si>
    <t>44A-169</t>
  </si>
  <si>
    <t>61N-169</t>
  </si>
  <si>
    <t>61R-169</t>
  </si>
  <si>
    <t>61U-169</t>
  </si>
  <si>
    <t>65B-169</t>
  </si>
  <si>
    <t>65C-169</t>
  </si>
  <si>
    <t>73B-169</t>
  </si>
  <si>
    <t>74C-169</t>
  </si>
  <si>
    <t>92K-169</t>
  </si>
  <si>
    <t>92M-169</t>
  </si>
  <si>
    <t>92T-169</t>
  </si>
  <si>
    <t>92V-169</t>
  </si>
  <si>
    <t>93A-169</t>
  </si>
  <si>
    <t>93M-169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</si>
  <si>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</si>
  <si>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</si>
  <si>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</si>
  <si>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</si>
  <si>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</si>
  <si>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</si>
  <si>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</si>
  <si>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</si>
  <si>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</si>
  <si>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</si>
  <si>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</si>
  <si>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</si>
  <si>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</si>
  <si>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</si>
  <si>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</si>
  <si>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</si>
  <si>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</si>
  <si>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</si>
  <si>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</si>
  <si>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</si>
  <si>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</si>
  <si>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</si>
  <si>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</si>
  <si>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</si>
  <si>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92L-171</t>
  </si>
  <si>
    <t>92K-172</t>
  </si>
  <si>
    <t>08A-173</t>
  </si>
  <si>
    <t>19A-173</t>
  </si>
  <si>
    <t>200-173</t>
  </si>
  <si>
    <t>210-173</t>
  </si>
  <si>
    <t>24B-173</t>
  </si>
  <si>
    <t>295-173</t>
  </si>
  <si>
    <t>32C-173</t>
  </si>
  <si>
    <t>32K-173</t>
  </si>
  <si>
    <t>35A-173</t>
  </si>
  <si>
    <t>41G-173</t>
  </si>
  <si>
    <t>41M-173</t>
  </si>
  <si>
    <t>43C-173</t>
  </si>
  <si>
    <t>44A-173</t>
  </si>
  <si>
    <t>50Z-173</t>
  </si>
  <si>
    <t>520-173</t>
  </si>
  <si>
    <t>580-173</t>
  </si>
  <si>
    <t>60J-173</t>
  </si>
  <si>
    <t>60N-173</t>
  </si>
  <si>
    <t>61M-173</t>
  </si>
  <si>
    <t>61U-173</t>
  </si>
  <si>
    <t>61V-173</t>
  </si>
  <si>
    <t>61Y-173</t>
  </si>
  <si>
    <t>65C-173</t>
  </si>
  <si>
    <t>67B-173</t>
  </si>
  <si>
    <t>780-173</t>
  </si>
  <si>
    <t>79Z-173</t>
  </si>
  <si>
    <t>880-173</t>
  </si>
  <si>
    <t>90F-173</t>
  </si>
  <si>
    <t>92K-173</t>
  </si>
  <si>
    <t>92L-173</t>
  </si>
  <si>
    <t>92R-173</t>
  </si>
  <si>
    <t>92U-173</t>
  </si>
  <si>
    <t>950-173</t>
  </si>
  <si>
    <t>06B-174</t>
  </si>
  <si>
    <t>24N-174</t>
  </si>
  <si>
    <t>32C-174</t>
  </si>
  <si>
    <t>41F-174</t>
  </si>
  <si>
    <t>61N-174</t>
  </si>
  <si>
    <t>61U-174</t>
  </si>
  <si>
    <t>65C-174</t>
  </si>
  <si>
    <t>92L-174</t>
  </si>
  <si>
    <t>93J-174</t>
  </si>
  <si>
    <t>08A-176</t>
  </si>
  <si>
    <t>20A-176</t>
  </si>
  <si>
    <t>220-176</t>
  </si>
  <si>
    <t>295-176</t>
  </si>
  <si>
    <t>32S-176</t>
  </si>
  <si>
    <t>41M-176</t>
  </si>
  <si>
    <t>51A-176</t>
  </si>
  <si>
    <t>58B-176</t>
  </si>
  <si>
    <t>61L-176</t>
  </si>
  <si>
    <t>73A-176</t>
  </si>
  <si>
    <t>92D-176</t>
  </si>
  <si>
    <t>92F-176</t>
  </si>
  <si>
    <t>92R-176</t>
  </si>
  <si>
    <t>08A-177</t>
  </si>
  <si>
    <t>13D-177</t>
  </si>
  <si>
    <t>20A-177</t>
  </si>
  <si>
    <t>36G-177</t>
  </si>
  <si>
    <t>49G-177</t>
  </si>
  <si>
    <t>51A-177</t>
  </si>
  <si>
    <t>58B-177</t>
  </si>
  <si>
    <t>60I-177</t>
  </si>
  <si>
    <t>60N-177</t>
  </si>
  <si>
    <t>61L-177</t>
  </si>
  <si>
    <t>61V-177</t>
  </si>
  <si>
    <t>61Y-177</t>
  </si>
  <si>
    <t>65F-177</t>
  </si>
  <si>
    <t>65G-177</t>
  </si>
  <si>
    <t>90C-177</t>
  </si>
  <si>
    <t>92F-177</t>
  </si>
  <si>
    <t>92R-177</t>
  </si>
  <si>
    <t>92W-177</t>
  </si>
  <si>
    <t>93R-177</t>
  </si>
  <si>
    <t>93T-177</t>
  </si>
  <si>
    <t>950-177</t>
  </si>
  <si>
    <t>98A-177</t>
  </si>
  <si>
    <t>160-178</t>
  </si>
  <si>
    <t>220-178</t>
  </si>
  <si>
    <t>422-178</t>
  </si>
  <si>
    <t>590-178</t>
  </si>
  <si>
    <t>600-178</t>
  </si>
  <si>
    <t>640-178</t>
  </si>
  <si>
    <t>760-178</t>
  </si>
  <si>
    <t>780-178</t>
  </si>
  <si>
    <t>862-178</t>
  </si>
  <si>
    <t>930-178</t>
  </si>
  <si>
    <t>92L-181</t>
  </si>
  <si>
    <t>11A-183</t>
  </si>
  <si>
    <t>13A-183</t>
  </si>
  <si>
    <t>13B-183</t>
  </si>
  <si>
    <t>13D-183</t>
  </si>
  <si>
    <t>295-183</t>
  </si>
  <si>
    <t>32K-183</t>
  </si>
  <si>
    <t>32Q-183</t>
  </si>
  <si>
    <t>400-183</t>
  </si>
  <si>
    <t>420-183</t>
  </si>
  <si>
    <t>49F-183</t>
  </si>
  <si>
    <t>60J-183</t>
  </si>
  <si>
    <t>60P-183</t>
  </si>
  <si>
    <t>34D-184</t>
  </si>
  <si>
    <t>761-184</t>
  </si>
  <si>
    <t>890-184</t>
  </si>
  <si>
    <t>90C-184</t>
  </si>
  <si>
    <t>09A-185</t>
  </si>
  <si>
    <t>26B-185</t>
  </si>
  <si>
    <t>41D-185</t>
  </si>
  <si>
    <t>60P-185</t>
  </si>
  <si>
    <t>821-185</t>
  </si>
  <si>
    <t>92K-185</t>
  </si>
  <si>
    <t>01B-186</t>
  </si>
  <si>
    <t>09B-186</t>
  </si>
  <si>
    <t>13B-186</t>
  </si>
  <si>
    <t>13D-186</t>
  </si>
  <si>
    <t>19A-186</t>
  </si>
  <si>
    <t>20A-186</t>
  </si>
  <si>
    <t>295-186</t>
  </si>
  <si>
    <t>32Q-186</t>
  </si>
  <si>
    <t>35A-186</t>
  </si>
  <si>
    <t>39B-186</t>
  </si>
  <si>
    <t>41D-186</t>
  </si>
  <si>
    <t>42A-186</t>
  </si>
  <si>
    <t>45A-186</t>
  </si>
  <si>
    <t>49G-186</t>
  </si>
  <si>
    <t>60D-186</t>
  </si>
  <si>
    <t>60N-186</t>
  </si>
  <si>
    <t>61V-186</t>
  </si>
  <si>
    <t>62K-186</t>
  </si>
  <si>
    <t>66A-186</t>
  </si>
  <si>
    <t>690-186</t>
  </si>
  <si>
    <t>821-186</t>
  </si>
  <si>
    <t>900-186</t>
  </si>
  <si>
    <t>90C-186</t>
  </si>
  <si>
    <t>92W-186</t>
  </si>
  <si>
    <t>93T-186</t>
  </si>
  <si>
    <t>010-188</t>
  </si>
  <si>
    <t>030-188</t>
  </si>
  <si>
    <t>09A-188</t>
  </si>
  <si>
    <t>100-188</t>
  </si>
  <si>
    <t>11B-188</t>
  </si>
  <si>
    <t>12A-188</t>
  </si>
  <si>
    <t>13B-188</t>
  </si>
  <si>
    <t>13D-188</t>
  </si>
  <si>
    <t>150-188</t>
  </si>
  <si>
    <t>190-188</t>
  </si>
  <si>
    <t>241-188</t>
  </si>
  <si>
    <t>24B-188</t>
  </si>
  <si>
    <t>270-188</t>
  </si>
  <si>
    <t>320-188</t>
  </si>
  <si>
    <t>32M-188</t>
  </si>
  <si>
    <t>32Q-188</t>
  </si>
  <si>
    <t>34G-188</t>
  </si>
  <si>
    <t>36F-188</t>
  </si>
  <si>
    <t>41F-188</t>
  </si>
  <si>
    <t>41K-188</t>
  </si>
  <si>
    <t>440-188</t>
  </si>
  <si>
    <t>45A-188</t>
  </si>
  <si>
    <t>45B-188</t>
  </si>
  <si>
    <t>460-188</t>
  </si>
  <si>
    <t>49B-188</t>
  </si>
  <si>
    <t>49F-188</t>
  </si>
  <si>
    <t>49G-188</t>
  </si>
  <si>
    <t>53B-188</t>
  </si>
  <si>
    <t>55B-188</t>
  </si>
  <si>
    <t>600-188</t>
  </si>
  <si>
    <t>61M-188</t>
  </si>
  <si>
    <t>61N-188</t>
  </si>
  <si>
    <t>61T-188</t>
  </si>
  <si>
    <t>61Y-188</t>
  </si>
  <si>
    <t>62J-188</t>
  </si>
  <si>
    <t>630-188</t>
  </si>
  <si>
    <t>640-188</t>
  </si>
  <si>
    <t>64A-188</t>
  </si>
  <si>
    <t>67B-188</t>
  </si>
  <si>
    <t>70A-188</t>
  </si>
  <si>
    <t>720-188</t>
  </si>
  <si>
    <t>740-188</t>
  </si>
  <si>
    <t>810-188</t>
  </si>
  <si>
    <t>81B-188</t>
  </si>
  <si>
    <t>900-188</t>
  </si>
  <si>
    <t>90B-188</t>
  </si>
  <si>
    <t>90C-188</t>
  </si>
  <si>
    <t>91B-188</t>
  </si>
  <si>
    <t>92T-188</t>
  </si>
  <si>
    <t>92W-188</t>
  </si>
  <si>
    <t>93T-188</t>
  </si>
  <si>
    <t>94Z-188</t>
  </si>
  <si>
    <t>98B-188</t>
  </si>
  <si>
    <t>13B-189</t>
  </si>
  <si>
    <t>13D-189</t>
  </si>
  <si>
    <t>19C-189</t>
  </si>
  <si>
    <t>26B-189</t>
  </si>
  <si>
    <t>32B-189</t>
  </si>
  <si>
    <t>32H-189</t>
  </si>
  <si>
    <t>32Q-189</t>
  </si>
  <si>
    <t>34B-189</t>
  </si>
  <si>
    <t>34F-189</t>
  </si>
  <si>
    <t>390-189</t>
  </si>
  <si>
    <t>41B-189</t>
  </si>
  <si>
    <t>41D-189</t>
  </si>
  <si>
    <t>41F-189</t>
  </si>
  <si>
    <t>41J-189</t>
  </si>
  <si>
    <t>41L-189</t>
  </si>
  <si>
    <t>41M-189</t>
  </si>
  <si>
    <t>41R-189</t>
  </si>
  <si>
    <t>45B-189</t>
  </si>
  <si>
    <t>49B-189</t>
  </si>
  <si>
    <t>49F-189</t>
  </si>
  <si>
    <t>49G-189</t>
  </si>
  <si>
    <t>51B-189</t>
  </si>
  <si>
    <t>53C-189</t>
  </si>
  <si>
    <t>55B-189</t>
  </si>
  <si>
    <t>60G-189</t>
  </si>
  <si>
    <t>60J-189</t>
  </si>
  <si>
    <t>60P-189</t>
  </si>
  <si>
    <t>61N-189</t>
  </si>
  <si>
    <t>61P-189</t>
  </si>
  <si>
    <t>61R-189</t>
  </si>
  <si>
    <t>61T-189</t>
  </si>
  <si>
    <t>61Y-189</t>
  </si>
  <si>
    <t>660-189</t>
  </si>
  <si>
    <t>67B-189</t>
  </si>
  <si>
    <t>74C-189</t>
  </si>
  <si>
    <t>78C-189</t>
  </si>
  <si>
    <t>840-189</t>
  </si>
  <si>
    <t>861-189</t>
  </si>
  <si>
    <t>87A-189</t>
  </si>
  <si>
    <t>900-189</t>
  </si>
  <si>
    <t>90C-189</t>
  </si>
  <si>
    <t>90D-189</t>
  </si>
  <si>
    <t>91B-189</t>
  </si>
  <si>
    <t>92M-189</t>
  </si>
  <si>
    <t>92T-189</t>
  </si>
  <si>
    <t>92V-189</t>
  </si>
  <si>
    <t>92W-189</t>
  </si>
  <si>
    <t>930-189</t>
  </si>
  <si>
    <t>93M-189</t>
  </si>
  <si>
    <t>93P-189</t>
  </si>
  <si>
    <t>93R-189</t>
  </si>
  <si>
    <t>93T-189</t>
  </si>
  <si>
    <t>940-189</t>
  </si>
  <si>
    <t>96F-189</t>
  </si>
  <si>
    <t>98A-189</t>
  </si>
  <si>
    <t>98B-189</t>
  </si>
  <si>
    <t>920-190</t>
  </si>
  <si>
    <t>130-191</t>
  </si>
  <si>
    <t>240-191</t>
  </si>
  <si>
    <t>291-191</t>
  </si>
  <si>
    <t>330-191</t>
  </si>
  <si>
    <t>360-191</t>
  </si>
  <si>
    <t>390-191</t>
  </si>
  <si>
    <t>400-191</t>
  </si>
  <si>
    <t>450-191</t>
  </si>
  <si>
    <t>590-191</t>
  </si>
  <si>
    <t>670-191</t>
  </si>
  <si>
    <t>681-191</t>
  </si>
  <si>
    <t>740-191</t>
  </si>
  <si>
    <t>761-191</t>
  </si>
  <si>
    <t>821-191</t>
  </si>
  <si>
    <t>860-191</t>
  </si>
  <si>
    <t>862-191</t>
  </si>
  <si>
    <t>930-191</t>
  </si>
  <si>
    <t>01C-192</t>
  </si>
  <si>
    <t>080-192</t>
  </si>
  <si>
    <t>090-192</t>
  </si>
  <si>
    <t>09A-192</t>
  </si>
  <si>
    <t>13D-192</t>
  </si>
  <si>
    <t>16B-192</t>
  </si>
  <si>
    <t>19C-192</t>
  </si>
  <si>
    <t>20A-192</t>
  </si>
  <si>
    <t>26B-192</t>
  </si>
  <si>
    <t>295-192</t>
  </si>
  <si>
    <t>32B-192</t>
  </si>
  <si>
    <t>32S-192</t>
  </si>
  <si>
    <t>41D-192</t>
  </si>
  <si>
    <t>41M-192</t>
  </si>
  <si>
    <t>421-192</t>
  </si>
  <si>
    <t>42A-192</t>
  </si>
  <si>
    <t>44A-192</t>
  </si>
  <si>
    <t>49F-192</t>
  </si>
  <si>
    <t>49G-192</t>
  </si>
  <si>
    <t>55B-192</t>
  </si>
  <si>
    <t>560-192</t>
  </si>
  <si>
    <t>590-192</t>
  </si>
  <si>
    <t>60L-192</t>
  </si>
  <si>
    <t>610-192</t>
  </si>
  <si>
    <t>61U-192</t>
  </si>
  <si>
    <t>61Y-192</t>
  </si>
  <si>
    <t>62J-192</t>
  </si>
  <si>
    <t>65H-192</t>
  </si>
  <si>
    <t>66A-192</t>
  </si>
  <si>
    <t>67B-192</t>
  </si>
  <si>
    <t>680-192</t>
  </si>
  <si>
    <t>690-192</t>
  </si>
  <si>
    <t>761-192</t>
  </si>
  <si>
    <t>800-192</t>
  </si>
  <si>
    <t>80C-192</t>
  </si>
  <si>
    <t>90C-192</t>
  </si>
  <si>
    <t>910-192</t>
  </si>
  <si>
    <t>91B-192</t>
  </si>
  <si>
    <t>92G-192</t>
  </si>
  <si>
    <t>92L-192</t>
  </si>
  <si>
    <t>92W-192</t>
  </si>
  <si>
    <t>930-192</t>
  </si>
  <si>
    <t>93T-192</t>
  </si>
  <si>
    <t>96F-192</t>
  </si>
  <si>
    <t>98A-192</t>
  </si>
  <si>
    <t>01C-193</t>
  </si>
  <si>
    <t>090-193</t>
  </si>
  <si>
    <t>09A-193</t>
  </si>
  <si>
    <t>13D-193</t>
  </si>
  <si>
    <t>160-193</t>
  </si>
  <si>
    <t>170-193</t>
  </si>
  <si>
    <t>19A-193</t>
  </si>
  <si>
    <t>260-193</t>
  </si>
  <si>
    <t>26B-193</t>
  </si>
  <si>
    <t>295-193</t>
  </si>
  <si>
    <t>320-193</t>
  </si>
  <si>
    <t>32A-193</t>
  </si>
  <si>
    <t>340-193</t>
  </si>
  <si>
    <t>410-193</t>
  </si>
  <si>
    <t>41D-193</t>
  </si>
  <si>
    <t>41K-193</t>
  </si>
  <si>
    <t>421-193</t>
  </si>
  <si>
    <t>460-193</t>
  </si>
  <si>
    <t>49F-193</t>
  </si>
  <si>
    <t>49G-193</t>
  </si>
  <si>
    <t>55B-193</t>
  </si>
  <si>
    <t>60Q-193</t>
  </si>
  <si>
    <t>61X-193</t>
  </si>
  <si>
    <t>61Y-193</t>
  </si>
  <si>
    <t>62J-193</t>
  </si>
  <si>
    <t>62L-193</t>
  </si>
  <si>
    <t>65H-193</t>
  </si>
  <si>
    <t>660-193</t>
  </si>
  <si>
    <t>690-193</t>
  </si>
  <si>
    <t>73A-193</t>
  </si>
  <si>
    <t>80C-193</t>
  </si>
  <si>
    <t>862-193</t>
  </si>
  <si>
    <t>90C-193</t>
  </si>
  <si>
    <t>920-193</t>
  </si>
  <si>
    <t>92W-193</t>
  </si>
  <si>
    <t>930-193</t>
  </si>
  <si>
    <t>93T-193</t>
  </si>
  <si>
    <t>96C-193</t>
  </si>
  <si>
    <t>96F-193</t>
  </si>
  <si>
    <t>98A-193</t>
  </si>
  <si>
    <t>181-194</t>
  </si>
  <si>
    <t>230-194</t>
  </si>
  <si>
    <t>460-194</t>
  </si>
  <si>
    <t>910-194</t>
  </si>
  <si>
    <t>60I-197</t>
  </si>
  <si>
    <t>61P-197</t>
  </si>
  <si>
    <t>821-198</t>
  </si>
  <si>
    <t>861-198</t>
  </si>
  <si>
    <t>890-198</t>
  </si>
  <si>
    <t>900-198</t>
  </si>
  <si>
    <t>92G-198</t>
  </si>
  <si>
    <t>26B-202</t>
  </si>
  <si>
    <t>34F-202</t>
  </si>
  <si>
    <t>41D-202</t>
  </si>
  <si>
    <t>41L-202</t>
  </si>
  <si>
    <t>51B-202</t>
  </si>
  <si>
    <t>61N-202</t>
  </si>
  <si>
    <t>61Y-202</t>
  </si>
  <si>
    <t>92M-202</t>
  </si>
  <si>
    <t>92V-202</t>
  </si>
  <si>
    <t>92W-202</t>
  </si>
  <si>
    <t>93A-202</t>
  </si>
  <si>
    <t>93Q-202</t>
  </si>
  <si>
    <t>205-203</t>
  </si>
  <si>
    <t>41H-203</t>
  </si>
  <si>
    <t>74Z-203</t>
  </si>
  <si>
    <t>060-204</t>
  </si>
  <si>
    <t>070-204</t>
  </si>
  <si>
    <t>422-204</t>
  </si>
  <si>
    <t>540-204</t>
  </si>
  <si>
    <t>590-204</t>
  </si>
  <si>
    <t>60Q-204</t>
  </si>
  <si>
    <t>65G-204</t>
  </si>
  <si>
    <t>660-204</t>
  </si>
  <si>
    <t>790-204</t>
  </si>
  <si>
    <t>870-204</t>
  </si>
  <si>
    <t>880-204</t>
  </si>
  <si>
    <t>890-204</t>
  </si>
  <si>
    <t>990-204</t>
  </si>
  <si>
    <t>260-205</t>
  </si>
  <si>
    <t>330-205</t>
  </si>
  <si>
    <t>420-205</t>
  </si>
  <si>
    <t>421-205</t>
  </si>
  <si>
    <t>640-205</t>
  </si>
  <si>
    <t>680-205</t>
  </si>
  <si>
    <t>800-205</t>
  </si>
  <si>
    <t>862-205</t>
  </si>
  <si>
    <t>910-205</t>
  </si>
  <si>
    <t>930-205</t>
  </si>
  <si>
    <t>34K-ALL</t>
  </si>
  <si>
    <t>C69-ALL</t>
  </si>
  <si>
    <t>C70-ALL</t>
  </si>
  <si>
    <t>C71-ALL</t>
  </si>
  <si>
    <t>140-430</t>
  </si>
  <si>
    <t>201-111</t>
  </si>
  <si>
    <t>201-132</t>
  </si>
  <si>
    <t>201-340</t>
  </si>
  <si>
    <t>201-430</t>
  </si>
  <si>
    <t>201-440</t>
  </si>
  <si>
    <t>201-510</t>
  </si>
  <si>
    <t>201-540</t>
  </si>
  <si>
    <t>201-580</t>
  </si>
  <si>
    <t>201-780</t>
  </si>
  <si>
    <t>201-790</t>
  </si>
  <si>
    <t>430-140</t>
  </si>
  <si>
    <t>111-201</t>
  </si>
  <si>
    <t>132-201</t>
  </si>
  <si>
    <t>340-201</t>
  </si>
  <si>
    <t>430-201</t>
  </si>
  <si>
    <t>440-201</t>
  </si>
  <si>
    <t>510-201</t>
  </si>
  <si>
    <t>540-201</t>
  </si>
  <si>
    <t>580-201</t>
  </si>
  <si>
    <t>780-201</t>
  </si>
  <si>
    <t>790-201</t>
  </si>
  <si>
    <t>00B-173-311</t>
  </si>
  <si>
    <t>010-183-312</t>
  </si>
  <si>
    <t>010-184-311</t>
  </si>
  <si>
    <t>010-188-411</t>
  </si>
  <si>
    <t>020-188-461</t>
  </si>
  <si>
    <t>040-177-311</t>
  </si>
  <si>
    <t>040-177-461</t>
  </si>
  <si>
    <t>050-181-462</t>
  </si>
  <si>
    <t>060-189-411</t>
  </si>
  <si>
    <t>090-181-523</t>
  </si>
  <si>
    <t>090-181-532</t>
  </si>
  <si>
    <t>090-185-331</t>
  </si>
  <si>
    <t>110-189-311</t>
  </si>
  <si>
    <t>111-140-311</t>
  </si>
  <si>
    <t>111-140-462</t>
  </si>
  <si>
    <t>111-181-325</t>
  </si>
  <si>
    <t>111-184-333</t>
  </si>
  <si>
    <t>111-189-411</t>
  </si>
  <si>
    <t>111-201-333</t>
  </si>
  <si>
    <t>111-201-361</t>
  </si>
  <si>
    <t>111-201-392</t>
  </si>
  <si>
    <t>111-201-411</t>
  </si>
  <si>
    <t>120-188-411</t>
  </si>
  <si>
    <t>120-188-461</t>
  </si>
  <si>
    <t>130-183-331</t>
  </si>
  <si>
    <t>130-188-311</t>
  </si>
  <si>
    <t>130-189-462</t>
  </si>
  <si>
    <t>132-201-411</t>
  </si>
  <si>
    <t>140-183-331</t>
  </si>
  <si>
    <t>140-188-411</t>
  </si>
  <si>
    <t>140-188-461</t>
  </si>
  <si>
    <t>140-189-311</t>
  </si>
  <si>
    <t>140-190-411</t>
  </si>
  <si>
    <t>150-186-411</t>
  </si>
  <si>
    <t>150-188-411</t>
  </si>
  <si>
    <t>160-181-461</t>
  </si>
  <si>
    <t>160-188-411</t>
  </si>
  <si>
    <t>170-178-418</t>
  </si>
  <si>
    <t>180-188-411</t>
  </si>
  <si>
    <t>181-181-312</t>
  </si>
  <si>
    <t>181-181-462</t>
  </si>
  <si>
    <t>181-188-411</t>
  </si>
  <si>
    <t>182-183-311</t>
  </si>
  <si>
    <t>182-184-311</t>
  </si>
  <si>
    <t>182-188-312</t>
  </si>
  <si>
    <t>182-188-411</t>
  </si>
  <si>
    <t>182-188-418</t>
  </si>
  <si>
    <t>190-190-411</t>
  </si>
  <si>
    <t>200-171-541</t>
  </si>
  <si>
    <t>210-173-317</t>
  </si>
  <si>
    <t>210-181-522</t>
  </si>
  <si>
    <t>210-181-541</t>
  </si>
  <si>
    <t>230-188-411</t>
  </si>
  <si>
    <t>230-188-541</t>
  </si>
  <si>
    <t>230-189-411</t>
  </si>
  <si>
    <t>230-191-311</t>
  </si>
  <si>
    <t>230-194-333</t>
  </si>
  <si>
    <t>240-140-418</t>
  </si>
  <si>
    <t>240-181-422</t>
  </si>
  <si>
    <t>240-181-541</t>
  </si>
  <si>
    <t>240-191-418</t>
  </si>
  <si>
    <t>250-188-311</t>
  </si>
  <si>
    <t>260-181-327</t>
  </si>
  <si>
    <t>260-183-411</t>
  </si>
  <si>
    <t>260-188-411</t>
  </si>
  <si>
    <t>260-188-541</t>
  </si>
  <si>
    <t>260-188-542</t>
  </si>
  <si>
    <t>260-192-311</t>
  </si>
  <si>
    <t>290-188-311</t>
  </si>
  <si>
    <t>290-188-418</t>
  </si>
  <si>
    <t>291-185-312</t>
  </si>
  <si>
    <t>291-185-411</t>
  </si>
  <si>
    <t>291-189-333</t>
  </si>
  <si>
    <t>292-181-325</t>
  </si>
  <si>
    <t>292-181-326</t>
  </si>
  <si>
    <t>292-181-461</t>
  </si>
  <si>
    <t>292-181-523</t>
  </si>
  <si>
    <t>292-183-411</t>
  </si>
  <si>
    <t>292-184-319</t>
  </si>
  <si>
    <t>300-188-541</t>
  </si>
  <si>
    <t>310-181-525</t>
  </si>
  <si>
    <t>310-184-311</t>
  </si>
  <si>
    <t>310-184-312</t>
  </si>
  <si>
    <t>310-184-411</t>
  </si>
  <si>
    <t>310-186-411</t>
  </si>
  <si>
    <t>310-186-418</t>
  </si>
  <si>
    <t>310-186-461</t>
  </si>
  <si>
    <t>310-186-462</t>
  </si>
  <si>
    <t>320-176-411</t>
  </si>
  <si>
    <t>320-181-314</t>
  </si>
  <si>
    <t>320-181-326</t>
  </si>
  <si>
    <t>320-181-525</t>
  </si>
  <si>
    <t>320-181-532</t>
  </si>
  <si>
    <t>320-188-411</t>
  </si>
  <si>
    <t>320-191-418</t>
  </si>
  <si>
    <t>320-195-411</t>
  </si>
  <si>
    <t>320-195-418</t>
  </si>
  <si>
    <t>32A-186-411</t>
  </si>
  <si>
    <t>32D-185-311</t>
  </si>
  <si>
    <t>330-181-461</t>
  </si>
  <si>
    <t>330-185-311</t>
  </si>
  <si>
    <t>330-188-311</t>
  </si>
  <si>
    <t>330-191-418</t>
  </si>
  <si>
    <t>340-140-418</t>
  </si>
  <si>
    <t>340-181-317</t>
  </si>
  <si>
    <t>340-183-311</t>
  </si>
  <si>
    <t>340-183-312</t>
  </si>
  <si>
    <t>340-188-411</t>
  </si>
  <si>
    <t>340-194-333</t>
  </si>
  <si>
    <t>340-195-311</t>
  </si>
  <si>
    <t>340-201-312</t>
  </si>
  <si>
    <t>340-201-314</t>
  </si>
  <si>
    <t>340-201-411</t>
  </si>
  <si>
    <t>350-181-319</t>
  </si>
  <si>
    <t>350-183-312</t>
  </si>
  <si>
    <t>360-140-311</t>
  </si>
  <si>
    <t>360-181-344</t>
  </si>
  <si>
    <t>360-183-411</t>
  </si>
  <si>
    <t>360-184-312</t>
  </si>
  <si>
    <t>360-184-411</t>
  </si>
  <si>
    <t>360-186-411</t>
  </si>
  <si>
    <t>360-188-462</t>
  </si>
  <si>
    <t>360-189-411</t>
  </si>
  <si>
    <t>370-181-311</t>
  </si>
  <si>
    <t>370-188-333</t>
  </si>
  <si>
    <t>370-188-411</t>
  </si>
  <si>
    <t>370-188-459</t>
  </si>
  <si>
    <t>390-181-311</t>
  </si>
  <si>
    <t>410-181-314</t>
  </si>
  <si>
    <t>410-181-331</t>
  </si>
  <si>
    <t>410-181-333</t>
  </si>
  <si>
    <t>410-181-541</t>
  </si>
  <si>
    <t>410-181-551</t>
  </si>
  <si>
    <t>410-184-311</t>
  </si>
  <si>
    <t>410-189-331</t>
  </si>
  <si>
    <t>410-189-411</t>
  </si>
  <si>
    <t>410-189-459</t>
  </si>
  <si>
    <t>410-201-331</t>
  </si>
  <si>
    <t>410-201-361</t>
  </si>
  <si>
    <t>410-201-411</t>
  </si>
  <si>
    <t>420-181-462</t>
  </si>
  <si>
    <t>420-188-418</t>
  </si>
  <si>
    <t>420-195-333</t>
  </si>
  <si>
    <t>422-181-343</t>
  </si>
  <si>
    <t>422-181-523</t>
  </si>
  <si>
    <t>430-140-462</t>
  </si>
  <si>
    <t>430-181-413</t>
  </si>
  <si>
    <t>430-181-461</t>
  </si>
  <si>
    <t>430-188-311</t>
  </si>
  <si>
    <t>430-188-312</t>
  </si>
  <si>
    <t>430-188-411</t>
  </si>
  <si>
    <t>430-188-461</t>
  </si>
  <si>
    <t>430-188-462</t>
  </si>
  <si>
    <t>430-188-541</t>
  </si>
  <si>
    <t>430-201-312</t>
  </si>
  <si>
    <t>440-181-312</t>
  </si>
  <si>
    <t>440-189-312</t>
  </si>
  <si>
    <t>440-201-332</t>
  </si>
  <si>
    <t>440-201-333</t>
  </si>
  <si>
    <t>440-201-411</t>
  </si>
  <si>
    <t>440-201-462</t>
  </si>
  <si>
    <t>450-181-361</t>
  </si>
  <si>
    <t>450-181-422</t>
  </si>
  <si>
    <t>450-181-526</t>
  </si>
  <si>
    <t>450-188-411</t>
  </si>
  <si>
    <t>460-181-461</t>
  </si>
  <si>
    <t>460-181-462</t>
  </si>
  <si>
    <t>460-186-312</t>
  </si>
  <si>
    <t>460-195-411</t>
  </si>
  <si>
    <t>470-181-324</t>
  </si>
  <si>
    <t>491-177-462</t>
  </si>
  <si>
    <t>491-183-331</t>
  </si>
  <si>
    <t>491-183-411</t>
  </si>
  <si>
    <t>500-181-413</t>
  </si>
  <si>
    <t>510-181-311</t>
  </si>
  <si>
    <t>510-181-319</t>
  </si>
  <si>
    <t>510-181-418</t>
  </si>
  <si>
    <t>510-181-523</t>
  </si>
  <si>
    <t>510-181-527</t>
  </si>
  <si>
    <t>510-184-311</t>
  </si>
  <si>
    <t>510-188-311</t>
  </si>
  <si>
    <t>510-188-312</t>
  </si>
  <si>
    <t>510-188-314</t>
  </si>
  <si>
    <t>510-188-411</t>
  </si>
  <si>
    <t>510-188-418</t>
  </si>
  <si>
    <t>510-188-461</t>
  </si>
  <si>
    <t>510-188-462</t>
  </si>
  <si>
    <t>510-189-311</t>
  </si>
  <si>
    <t>510-189-331</t>
  </si>
  <si>
    <t>510-189-459</t>
  </si>
  <si>
    <t>510-190-411</t>
  </si>
  <si>
    <t>510-201-312</t>
  </si>
  <si>
    <t>510-201-461</t>
  </si>
  <si>
    <t>530-181-343</t>
  </si>
  <si>
    <t>540-181-413</t>
  </si>
  <si>
    <t>540-201-411</t>
  </si>
  <si>
    <t>550-188-312</t>
  </si>
  <si>
    <t>580-181-523</t>
  </si>
  <si>
    <t>580-201-314</t>
  </si>
  <si>
    <t>590-181-314</t>
  </si>
  <si>
    <t>590-181-522</t>
  </si>
  <si>
    <t>590-181-523</t>
  </si>
  <si>
    <t>590-188-411</t>
  </si>
  <si>
    <t>600-181-314</t>
  </si>
  <si>
    <t>600-181-422</t>
  </si>
  <si>
    <t>600-181-461</t>
  </si>
  <si>
    <t>600-181-541</t>
  </si>
  <si>
    <t>600-189-311</t>
  </si>
  <si>
    <t>600-189-411</t>
  </si>
  <si>
    <t>600-189-459</t>
  </si>
  <si>
    <t>600-195-311</t>
  </si>
  <si>
    <t>600-195-333</t>
  </si>
  <si>
    <t>600-195-461</t>
  </si>
  <si>
    <t>61M-188-411</t>
  </si>
  <si>
    <t>640-188-411</t>
  </si>
  <si>
    <t>650-181-312</t>
  </si>
  <si>
    <t>650-184-311</t>
  </si>
  <si>
    <t>650-189-411</t>
  </si>
  <si>
    <t>650-189-418</t>
  </si>
  <si>
    <t>650-189-459</t>
  </si>
  <si>
    <t>65Z-181-142</t>
  </si>
  <si>
    <t>660-173-317</t>
  </si>
  <si>
    <t>660-181-344</t>
  </si>
  <si>
    <t>660-184-312</t>
  </si>
  <si>
    <t>670-184-411</t>
  </si>
  <si>
    <t>700-181-312</t>
  </si>
  <si>
    <t>700-181-351</t>
  </si>
  <si>
    <t>700-181-541</t>
  </si>
  <si>
    <t>700-181-542</t>
  </si>
  <si>
    <t>700-188-411</t>
  </si>
  <si>
    <t>710-181-317</t>
  </si>
  <si>
    <t>710-181-326</t>
  </si>
  <si>
    <t>710-183-411</t>
  </si>
  <si>
    <t>710-183-462</t>
  </si>
  <si>
    <t>710-184-418</t>
  </si>
  <si>
    <t>710-189-459</t>
  </si>
  <si>
    <t>730-181-312</t>
  </si>
  <si>
    <t>740-190-411</t>
  </si>
  <si>
    <t>750-181-312</t>
  </si>
  <si>
    <t>760-189-459</t>
  </si>
  <si>
    <t>761-183-312</t>
  </si>
  <si>
    <t>761-183-332</t>
  </si>
  <si>
    <t>770-181-461</t>
  </si>
  <si>
    <t>770-184-411</t>
  </si>
  <si>
    <t>780-184-411</t>
  </si>
  <si>
    <t>780-195-461</t>
  </si>
  <si>
    <t>780-195-462</t>
  </si>
  <si>
    <t>780-201-361</t>
  </si>
  <si>
    <t>790-188-351</t>
  </si>
  <si>
    <t>790-188-418</t>
  </si>
  <si>
    <t>790-189-418</t>
  </si>
  <si>
    <t>790-192-311</t>
  </si>
  <si>
    <t>790-201-312</t>
  </si>
  <si>
    <t>790-201-361</t>
  </si>
  <si>
    <t>790-201-411</t>
  </si>
  <si>
    <t>800-181-523</t>
  </si>
  <si>
    <t>820-181-527</t>
  </si>
  <si>
    <t>830-181-461</t>
  </si>
  <si>
    <t>830-184-311</t>
  </si>
  <si>
    <t>830-189-411</t>
  </si>
  <si>
    <t>840-184-312</t>
  </si>
  <si>
    <t>850-188-411</t>
  </si>
  <si>
    <t>860-189-314</t>
  </si>
  <si>
    <t>860-189-459</t>
  </si>
  <si>
    <t>862-189-411</t>
  </si>
  <si>
    <t>870-188-333</t>
  </si>
  <si>
    <t>890-181-312</t>
  </si>
  <si>
    <t>890-183-312</t>
  </si>
  <si>
    <t>890-201-361</t>
  </si>
  <si>
    <t>910-181-532</t>
  </si>
  <si>
    <t>910-181-541</t>
  </si>
  <si>
    <t>910-189-411</t>
  </si>
  <si>
    <t>910-192-311</t>
  </si>
  <si>
    <t>920-181-311</t>
  </si>
  <si>
    <t>920-181-451</t>
  </si>
  <si>
    <t>920-181-459</t>
  </si>
  <si>
    <t>920-188-411</t>
  </si>
  <si>
    <t>920-188-541</t>
  </si>
  <si>
    <t>920-189-312</t>
  </si>
  <si>
    <t>930-178-418</t>
  </si>
  <si>
    <t>930-181-311</t>
  </si>
  <si>
    <t>930-181-312</t>
  </si>
  <si>
    <t>930-181-461</t>
  </si>
  <si>
    <t>930-184-312</t>
  </si>
  <si>
    <t>930-189-411</t>
  </si>
  <si>
    <t>940-181-327</t>
  </si>
  <si>
    <t>94Z-188-333</t>
  </si>
  <si>
    <t>960-171-333</t>
  </si>
  <si>
    <t>960-181-414</t>
  </si>
  <si>
    <t>960-181-461</t>
  </si>
  <si>
    <t>960-189-311</t>
  </si>
  <si>
    <t>960-189-411</t>
  </si>
  <si>
    <t>970-181-526</t>
  </si>
  <si>
    <t>980-181-414</t>
  </si>
  <si>
    <t>980-188-312</t>
  </si>
  <si>
    <t>980-188-411</t>
  </si>
  <si>
    <t>990-181-311</t>
  </si>
  <si>
    <t>990-181-523</t>
  </si>
  <si>
    <t>990-188-411</t>
  </si>
  <si>
    <t>111-ALL-325</t>
  </si>
  <si>
    <t>111-ALL-361</t>
  </si>
  <si>
    <t>200-ALL-541</t>
  </si>
  <si>
    <t>210-ALL-317</t>
  </si>
  <si>
    <t>210-ALL-522</t>
  </si>
  <si>
    <t>230-ALL-541</t>
  </si>
  <si>
    <t>292-ALL-319</t>
  </si>
  <si>
    <t>292-ALL-325</t>
  </si>
  <si>
    <t>310-ALL-525</t>
  </si>
  <si>
    <t>320-ALL-326</t>
  </si>
  <si>
    <t>340-ALL-314</t>
  </si>
  <si>
    <t>370-ALL-459</t>
  </si>
  <si>
    <t>410-ALL-541</t>
  </si>
  <si>
    <t>420-ALL-333</t>
  </si>
  <si>
    <t>430-ALL-413</t>
  </si>
  <si>
    <t>450-ALL-422</t>
  </si>
  <si>
    <t>450-ALL-526</t>
  </si>
  <si>
    <t>470-ALL-324</t>
  </si>
  <si>
    <t>500-ALL-413</t>
  </si>
  <si>
    <t>510-ALL-314</t>
  </si>
  <si>
    <t>540-ALL-413</t>
  </si>
  <si>
    <t>580-ALL-314</t>
  </si>
  <si>
    <t>580-ALL-523</t>
  </si>
  <si>
    <t>590-ALL-314</t>
  </si>
  <si>
    <t>600-ALL-333</t>
  </si>
  <si>
    <t>600-ALL-459</t>
  </si>
  <si>
    <t>65Z-ALL-142</t>
  </si>
  <si>
    <t>700-ALL-542</t>
  </si>
  <si>
    <t>770-ALL-461</t>
  </si>
  <si>
    <t>780-ALL-361</t>
  </si>
  <si>
    <t>790-ALL-361</t>
  </si>
  <si>
    <t>820-ALL-527</t>
  </si>
  <si>
    <t>890-ALL-361</t>
  </si>
  <si>
    <t>920-ALL-459</t>
  </si>
  <si>
    <t>94Z-ALL-333</t>
  </si>
  <si>
    <t>960-ALL-333</t>
  </si>
  <si>
    <t>980-ALL-414</t>
  </si>
  <si>
    <t>990-ALL-523</t>
  </si>
  <si>
    <t>ALL-181-324</t>
  </si>
  <si>
    <t>ALL-188-314</t>
  </si>
  <si>
    <t>ALL-188-542</t>
  </si>
  <si>
    <t>ALL-189-314</t>
  </si>
  <si>
    <t>ALL-190-411</t>
  </si>
  <si>
    <t>ALL-195-418</t>
  </si>
  <si>
    <t>ALL-195-461</t>
  </si>
  <si>
    <t>00A-171-191</t>
  </si>
  <si>
    <t>00A-171-231</t>
  </si>
  <si>
    <t>00A-171-234</t>
  </si>
  <si>
    <t>00A-171-239</t>
  </si>
  <si>
    <t>00A-181-146</t>
  </si>
  <si>
    <t>00A-181-462</t>
  </si>
  <si>
    <t>00B-184-411</t>
  </si>
  <si>
    <t>00B-184-462</t>
  </si>
  <si>
    <t>010-167-399</t>
  </si>
  <si>
    <t>010-171-462</t>
  </si>
  <si>
    <t>010-173-311</t>
  </si>
  <si>
    <t>010-181-121</t>
  </si>
  <si>
    <t>010-181-131</t>
  </si>
  <si>
    <t>010-181-142</t>
  </si>
  <si>
    <t>010-181-146</t>
  </si>
  <si>
    <t>010-183-171</t>
  </si>
  <si>
    <t>010-183-211</t>
  </si>
  <si>
    <t>01C-186-411</t>
  </si>
  <si>
    <t>020-171-181</t>
  </si>
  <si>
    <t>020-176-181</t>
  </si>
  <si>
    <t>020-176-411</t>
  </si>
  <si>
    <t>020-176-423</t>
  </si>
  <si>
    <t>020-177-472</t>
  </si>
  <si>
    <t>020-181-117</t>
  </si>
  <si>
    <t>020-181-141</t>
  </si>
  <si>
    <t>020-181-196</t>
  </si>
  <si>
    <t>020-181-197</t>
  </si>
  <si>
    <t>020-181-423</t>
  </si>
  <si>
    <t>020-184-332</t>
  </si>
  <si>
    <t>020-188-126</t>
  </si>
  <si>
    <t>020-188-171</t>
  </si>
  <si>
    <t>020-188-181</t>
  </si>
  <si>
    <t>020-188-211</t>
  </si>
  <si>
    <t>020-188-221</t>
  </si>
  <si>
    <t>020-188-394</t>
  </si>
  <si>
    <t>020-188-418</t>
  </si>
  <si>
    <t>020-188-472</t>
  </si>
  <si>
    <t>020-189-198</t>
  </si>
  <si>
    <t>020-189-418</t>
  </si>
  <si>
    <t>020-204-193</t>
  </si>
  <si>
    <t>020-204-211</t>
  </si>
  <si>
    <t>020-204-221</t>
  </si>
  <si>
    <t>020-204-394</t>
  </si>
  <si>
    <t>020-205-399</t>
  </si>
  <si>
    <t>030-177-418</t>
  </si>
  <si>
    <t>030-181-188</t>
  </si>
  <si>
    <t>030-181-413</t>
  </si>
  <si>
    <t>030-183-418</t>
  </si>
  <si>
    <t>040-169-395</t>
  </si>
  <si>
    <t>040-170-395</t>
  </si>
  <si>
    <t>040-177-192</t>
  </si>
  <si>
    <t>040-181-125</t>
  </si>
  <si>
    <t>040-181-167</t>
  </si>
  <si>
    <t>040-181-343</t>
  </si>
  <si>
    <t>040-184-332</t>
  </si>
  <si>
    <t>040-188-198</t>
  </si>
  <si>
    <t>040-188-211</t>
  </si>
  <si>
    <t>040-188-221</t>
  </si>
  <si>
    <t>050-176-411</t>
  </si>
  <si>
    <t>050-177-541</t>
  </si>
  <si>
    <t>050-181-143</t>
  </si>
  <si>
    <t>050-181-162</t>
  </si>
  <si>
    <t>050-181-192</t>
  </si>
  <si>
    <t>050-183-312</t>
  </si>
  <si>
    <t>050-186-392</t>
  </si>
  <si>
    <t>050-186-411</t>
  </si>
  <si>
    <t>050-188-472</t>
  </si>
  <si>
    <t>050-188-541</t>
  </si>
  <si>
    <t>050-189-198</t>
  </si>
  <si>
    <t>050-189-211</t>
  </si>
  <si>
    <t>050-189-221</t>
  </si>
  <si>
    <t>050-189-472</t>
  </si>
  <si>
    <t>050-192-311</t>
  </si>
  <si>
    <t>060-173-311</t>
  </si>
  <si>
    <t>060-176-333</t>
  </si>
  <si>
    <t>060-181-113</t>
  </si>
  <si>
    <t>060-181-184</t>
  </si>
  <si>
    <t>060-188-333</t>
  </si>
  <si>
    <t>060-188-351</t>
  </si>
  <si>
    <t>060-188-392</t>
  </si>
  <si>
    <t>06B-181-462</t>
  </si>
  <si>
    <t>070-169-395</t>
  </si>
  <si>
    <t>070-170-395</t>
  </si>
  <si>
    <t>070-181-314</t>
  </si>
  <si>
    <t>070-181-532</t>
  </si>
  <si>
    <t>070-188-126</t>
  </si>
  <si>
    <t>070-188-171</t>
  </si>
  <si>
    <t>070-188-211</t>
  </si>
  <si>
    <t>070-188-221</t>
  </si>
  <si>
    <t>070-188-331</t>
  </si>
  <si>
    <t>070-188-351</t>
  </si>
  <si>
    <t>070-188-459</t>
  </si>
  <si>
    <t>080-171-131</t>
  </si>
  <si>
    <t>080-171-231</t>
  </si>
  <si>
    <t>080-171-462</t>
  </si>
  <si>
    <t>080-181-311</t>
  </si>
  <si>
    <t>080-184-312</t>
  </si>
  <si>
    <t>080-188-333</t>
  </si>
  <si>
    <t>080-188-411</t>
  </si>
  <si>
    <t>090-169-395</t>
  </si>
  <si>
    <t>090-170-395</t>
  </si>
  <si>
    <t>090-181-114</t>
  </si>
  <si>
    <t>090-181-116</t>
  </si>
  <si>
    <t>090-181-129_1</t>
  </si>
  <si>
    <t>090-181-184</t>
  </si>
  <si>
    <t>090-181-188</t>
  </si>
  <si>
    <t>090-181-197</t>
  </si>
  <si>
    <t>090-181-459</t>
  </si>
  <si>
    <t>090-184-231</t>
  </si>
  <si>
    <t>090-184-462</t>
  </si>
  <si>
    <t>090-185-121</t>
  </si>
  <si>
    <t>090-185-184</t>
  </si>
  <si>
    <t>090-186-221</t>
  </si>
  <si>
    <t>090-186-332</t>
  </si>
  <si>
    <t>09A-169-395</t>
  </si>
  <si>
    <t>09A-181-141</t>
  </si>
  <si>
    <t>09A-181-143</t>
  </si>
  <si>
    <t>09A-181-144</t>
  </si>
  <si>
    <t>09A-181-311</t>
  </si>
  <si>
    <t>09A-181-411</t>
  </si>
  <si>
    <t>09A-181-423</t>
  </si>
  <si>
    <t>100-177-333</t>
  </si>
  <si>
    <t>100-177-461</t>
  </si>
  <si>
    <t>100-177-541</t>
  </si>
  <si>
    <t>100-181-141</t>
  </si>
  <si>
    <t>100-181-145</t>
  </si>
  <si>
    <t>100-181-175</t>
  </si>
  <si>
    <t>100-181-196</t>
  </si>
  <si>
    <t>100-189-331</t>
  </si>
  <si>
    <t>100-189-472</t>
  </si>
  <si>
    <t>100-194-411</t>
  </si>
  <si>
    <t>100-201-472</t>
  </si>
  <si>
    <t>10A-181-211</t>
  </si>
  <si>
    <t>10A-181-229</t>
  </si>
  <si>
    <t>10A-181-231</t>
  </si>
  <si>
    <t>10A-181-422</t>
  </si>
  <si>
    <t>110-177-199</t>
  </si>
  <si>
    <t>110-181-116</t>
  </si>
  <si>
    <t>110-181-125</t>
  </si>
  <si>
    <t>110-181-191</t>
  </si>
  <si>
    <t>110-181-314</t>
  </si>
  <si>
    <t>110-181-333</t>
  </si>
  <si>
    <t>110-181-342</t>
  </si>
  <si>
    <t>110-184-231</t>
  </si>
  <si>
    <t>110-186-126</t>
  </si>
  <si>
    <t>110-188-126</t>
  </si>
  <si>
    <t>110-188-171</t>
  </si>
  <si>
    <t>110-188-211</t>
  </si>
  <si>
    <t>110-188-221</t>
  </si>
  <si>
    <t>110-188-232</t>
  </si>
  <si>
    <t>110-188-331</t>
  </si>
  <si>
    <t>111-140-542</t>
  </si>
  <si>
    <t>111-181-113</t>
  </si>
  <si>
    <t>111-181-171</t>
  </si>
  <si>
    <t>111-181-174</t>
  </si>
  <si>
    <t>111-181-176</t>
  </si>
  <si>
    <t>111-181-188</t>
  </si>
  <si>
    <t>111-181-191</t>
  </si>
  <si>
    <t>111-181-196</t>
  </si>
  <si>
    <t>111-181-331</t>
  </si>
  <si>
    <t>111-181-459</t>
  </si>
  <si>
    <t>111-181-461</t>
  </si>
  <si>
    <t>111-184-411</t>
  </si>
  <si>
    <t>111-188-146</t>
  </si>
  <si>
    <t>111-188-171</t>
  </si>
  <si>
    <t>111-188-198</t>
  </si>
  <si>
    <t>111-188-211</t>
  </si>
  <si>
    <t>111-188-221</t>
  </si>
  <si>
    <t>111-188-331</t>
  </si>
  <si>
    <t>111-188-351</t>
  </si>
  <si>
    <t>111-188-472</t>
  </si>
  <si>
    <t>111-189-147</t>
  </si>
  <si>
    <t>111-189-172</t>
  </si>
  <si>
    <t>111-189-221</t>
  </si>
  <si>
    <t>111-189-459</t>
  </si>
  <si>
    <t>111-201-192</t>
  </si>
  <si>
    <t>111-201-211</t>
  </si>
  <si>
    <t>111-201-221</t>
  </si>
  <si>
    <t>111-201-314</t>
  </si>
  <si>
    <t>11A-181-311</t>
  </si>
  <si>
    <t>11B-181-131</t>
  </si>
  <si>
    <t>11C-176-221</t>
  </si>
  <si>
    <t>11C-177-221</t>
  </si>
  <si>
    <t>11C-188-192</t>
  </si>
  <si>
    <t>11C-188-211</t>
  </si>
  <si>
    <t>11C-188-221</t>
  </si>
  <si>
    <t>11C-189-192</t>
  </si>
  <si>
    <t>11C-189-211</t>
  </si>
  <si>
    <t>11C-189-221</t>
  </si>
  <si>
    <t>11D-173-311</t>
  </si>
  <si>
    <t>11D-181-116</t>
  </si>
  <si>
    <t>11D-181-131</t>
  </si>
  <si>
    <t>11F-181-411</t>
  </si>
  <si>
    <t>120-170-395</t>
  </si>
  <si>
    <t>120-176-126</t>
  </si>
  <si>
    <t>120-176-146</t>
  </si>
  <si>
    <t>120-176-174</t>
  </si>
  <si>
    <t>120-176-198</t>
  </si>
  <si>
    <t>120-176-332</t>
  </si>
  <si>
    <t>120-176-423</t>
  </si>
  <si>
    <t>120-181-532</t>
  </si>
  <si>
    <t>120-188-171</t>
  </si>
  <si>
    <t>120-188-192</t>
  </si>
  <si>
    <t>120-188-211</t>
  </si>
  <si>
    <t>120-188-221</t>
  </si>
  <si>
    <t>120-188-333</t>
  </si>
  <si>
    <t>120-188-459</t>
  </si>
  <si>
    <t>120-189-198</t>
  </si>
  <si>
    <t>120-189-211</t>
  </si>
  <si>
    <t>120-189-221</t>
  </si>
  <si>
    <t>120-191-311</t>
  </si>
  <si>
    <t>12A-171-122</t>
  </si>
  <si>
    <t>130-171-399</t>
  </si>
  <si>
    <t>130-176-332</t>
  </si>
  <si>
    <t>130-176-461</t>
  </si>
  <si>
    <t>130-177-472</t>
  </si>
  <si>
    <t>130-178-399</t>
  </si>
  <si>
    <t>130-181-312</t>
  </si>
  <si>
    <t>130-183-411</t>
  </si>
  <si>
    <t>130-184-472</t>
  </si>
  <si>
    <t>130-185-192</t>
  </si>
  <si>
    <t>130-185-198</t>
  </si>
  <si>
    <t>130-185-312</t>
  </si>
  <si>
    <t>130-185-332</t>
  </si>
  <si>
    <t>130-185-361</t>
  </si>
  <si>
    <t>130-185-461</t>
  </si>
  <si>
    <t>130-185-472</t>
  </si>
  <si>
    <t>130-186-143</t>
  </si>
  <si>
    <t>130-186-144</t>
  </si>
  <si>
    <t>130-186-411</t>
  </si>
  <si>
    <t>130-188-333</t>
  </si>
  <si>
    <t>130-188-472</t>
  </si>
  <si>
    <t>130-189-472</t>
  </si>
  <si>
    <t>130-194-472</t>
  </si>
  <si>
    <t>130-204-180</t>
  </si>
  <si>
    <t>130-204-472</t>
  </si>
  <si>
    <t>132-167-399</t>
  </si>
  <si>
    <t>132-171-198</t>
  </si>
  <si>
    <t>132-181-184</t>
  </si>
  <si>
    <t>132-181-198</t>
  </si>
  <si>
    <t>132-181-313</t>
  </si>
  <si>
    <t>132-183-192</t>
  </si>
  <si>
    <t>132-183-198</t>
  </si>
  <si>
    <t>132-183-211</t>
  </si>
  <si>
    <t>132-183-221</t>
  </si>
  <si>
    <t>132-183-462</t>
  </si>
  <si>
    <t>132-184-331</t>
  </si>
  <si>
    <t>132-186-121</t>
  </si>
  <si>
    <t>132-186-126</t>
  </si>
  <si>
    <t>132-186-144</t>
  </si>
  <si>
    <t>132-186-211</t>
  </si>
  <si>
    <t>132-186-221</t>
  </si>
  <si>
    <t>132-188-126</t>
  </si>
  <si>
    <t>132-188-211</t>
  </si>
  <si>
    <t>132-188-221</t>
  </si>
  <si>
    <t>13A-181-451</t>
  </si>
  <si>
    <t>13A-188-121</t>
  </si>
  <si>
    <t>13A-188-211</t>
  </si>
  <si>
    <t>13A-188-221</t>
  </si>
  <si>
    <t>13A-188-231</t>
  </si>
  <si>
    <t>13A-188-411</t>
  </si>
  <si>
    <t>13A-188-459</t>
  </si>
  <si>
    <t>13B-181-411</t>
  </si>
  <si>
    <t>13B-181-418</t>
  </si>
  <si>
    <t>13B-185-311</t>
  </si>
  <si>
    <t>13C-176-126</t>
  </si>
  <si>
    <t>13C-176-211</t>
  </si>
  <si>
    <t>13C-176-311</t>
  </si>
  <si>
    <t>13C-181-131</t>
  </si>
  <si>
    <t>13C-185-411</t>
  </si>
  <si>
    <t>13C-186-411</t>
  </si>
  <si>
    <t>13C-188-121</t>
  </si>
  <si>
    <t>13C-189-143</t>
  </si>
  <si>
    <t>13D-171-121</t>
  </si>
  <si>
    <t>13D-171-311</t>
  </si>
  <si>
    <t>13D-171-312</t>
  </si>
  <si>
    <t>13D-173-317</t>
  </si>
  <si>
    <t>13D-181-121</t>
  </si>
  <si>
    <t>13D-181-411</t>
  </si>
  <si>
    <t>13D-181-418</t>
  </si>
  <si>
    <t>13D-181-462</t>
  </si>
  <si>
    <t>13D-185-121</t>
  </si>
  <si>
    <t>13D-185-211</t>
  </si>
  <si>
    <t>140-177-171</t>
  </si>
  <si>
    <t>140-177-351</t>
  </si>
  <si>
    <t>140-181-152</t>
  </si>
  <si>
    <t>140-181-167</t>
  </si>
  <si>
    <t>140-181-184</t>
  </si>
  <si>
    <t>140-181-188</t>
  </si>
  <si>
    <t>140-184-180</t>
  </si>
  <si>
    <t>140-184-211</t>
  </si>
  <si>
    <t>140-184-221</t>
  </si>
  <si>
    <t>140-184-462</t>
  </si>
  <si>
    <t>140-185-198</t>
  </si>
  <si>
    <t>140-188-196</t>
  </si>
  <si>
    <t>140-188-211</t>
  </si>
  <si>
    <t>140-188-221</t>
  </si>
  <si>
    <t>140-188-312</t>
  </si>
  <si>
    <t>140-188-332</t>
  </si>
  <si>
    <t>140-188-351</t>
  </si>
  <si>
    <t>150-140-418</t>
  </si>
  <si>
    <t>150-177-351</t>
  </si>
  <si>
    <t>150-178-392</t>
  </si>
  <si>
    <t>150-181-163</t>
  </si>
  <si>
    <t>150-186-392</t>
  </si>
  <si>
    <t>150-189-121</t>
  </si>
  <si>
    <t>150-189-211</t>
  </si>
  <si>
    <t>150-189-392</t>
  </si>
  <si>
    <t>150-189-411</t>
  </si>
  <si>
    <t>160-171-191</t>
  </si>
  <si>
    <t>160-181-146</t>
  </si>
  <si>
    <t>160-181-332</t>
  </si>
  <si>
    <t>160-183-312</t>
  </si>
  <si>
    <t>160-183-411</t>
  </si>
  <si>
    <t>160-184-143</t>
  </si>
  <si>
    <t>160-184-211</t>
  </si>
  <si>
    <t>160-185-318</t>
  </si>
  <si>
    <t>160-185-418</t>
  </si>
  <si>
    <t>160-185-461</t>
  </si>
  <si>
    <t>160-188-121</t>
  </si>
  <si>
    <t>160-188-211</t>
  </si>
  <si>
    <t>160-188-221</t>
  </si>
  <si>
    <t>160-204-361</t>
  </si>
  <si>
    <t>160-206-188</t>
  </si>
  <si>
    <t>170-181-143</t>
  </si>
  <si>
    <t>170-185-113</t>
  </si>
  <si>
    <t>170-185-151</t>
  </si>
  <si>
    <t>170-189-411</t>
  </si>
  <si>
    <t>170-191-392</t>
  </si>
  <si>
    <t>170-191-418</t>
  </si>
  <si>
    <t>170-204-180</t>
  </si>
  <si>
    <t>170-204-211</t>
  </si>
  <si>
    <t>180-173-311</t>
  </si>
  <si>
    <t>180-181-127</t>
  </si>
  <si>
    <t>180-181-131</t>
  </si>
  <si>
    <t>180-181-135</t>
  </si>
  <si>
    <t>180-181-187</t>
  </si>
  <si>
    <t>180-183-472</t>
  </si>
  <si>
    <t>180-184-472</t>
  </si>
  <si>
    <t>180-188-126</t>
  </si>
  <si>
    <t>180-189-231</t>
  </si>
  <si>
    <t>180-189-472</t>
  </si>
  <si>
    <t>180-192-472</t>
  </si>
  <si>
    <t>180-194-472</t>
  </si>
  <si>
    <t>180-201-472</t>
  </si>
  <si>
    <t>180-204-312</t>
  </si>
  <si>
    <t>181-167-399</t>
  </si>
  <si>
    <t>181-176-331</t>
  </si>
  <si>
    <t>181-181-113</t>
  </si>
  <si>
    <t>181-181-118</t>
  </si>
  <si>
    <t>181-181-121</t>
  </si>
  <si>
    <t>181-181-125</t>
  </si>
  <si>
    <t>181-181-142</t>
  </si>
  <si>
    <t>181-181-151</t>
  </si>
  <si>
    <t>181-181-152</t>
  </si>
  <si>
    <t>181-181-162</t>
  </si>
  <si>
    <t>181-181-175</t>
  </si>
  <si>
    <t>181-181-184</t>
  </si>
  <si>
    <t>181-181-199</t>
  </si>
  <si>
    <t>181-181-311</t>
  </si>
  <si>
    <t>181-181-344</t>
  </si>
  <si>
    <t>181-185-121</t>
  </si>
  <si>
    <t>181-186-121</t>
  </si>
  <si>
    <t>181-186-211</t>
  </si>
  <si>
    <t>181-186-221</t>
  </si>
  <si>
    <t>181-186-231</t>
  </si>
  <si>
    <t>181-186-392</t>
  </si>
  <si>
    <t>181-186-411</t>
  </si>
  <si>
    <t>181-188-126</t>
  </si>
  <si>
    <t>181-188-171</t>
  </si>
  <si>
    <t>181-188-198</t>
  </si>
  <si>
    <t>181-188-211</t>
  </si>
  <si>
    <t>181-188-221</t>
  </si>
  <si>
    <t>181-188-392</t>
  </si>
  <si>
    <t>181-189-198</t>
  </si>
  <si>
    <t>181-189-211</t>
  </si>
  <si>
    <t>181-189-221</t>
  </si>
  <si>
    <t>181-189-392</t>
  </si>
  <si>
    <t>182-181-113</t>
  </si>
  <si>
    <t>182-181-116</t>
  </si>
  <si>
    <t>182-181-152</t>
  </si>
  <si>
    <t>182-181-173</t>
  </si>
  <si>
    <t>182-181-175</t>
  </si>
  <si>
    <t>182-181-184</t>
  </si>
  <si>
    <t>182-181-319</t>
  </si>
  <si>
    <t>182-188-351</t>
  </si>
  <si>
    <t>190-140-418</t>
  </si>
  <si>
    <t>190-171-394</t>
  </si>
  <si>
    <t>190-176-142</t>
  </si>
  <si>
    <t>190-176-171</t>
  </si>
  <si>
    <t>190-176-331</t>
  </si>
  <si>
    <t>190-176-394</t>
  </si>
  <si>
    <t>190-177-311</t>
  </si>
  <si>
    <t>190-177-394</t>
  </si>
  <si>
    <t>190-177-462</t>
  </si>
  <si>
    <t>190-183-199</t>
  </si>
  <si>
    <t>190-184-146</t>
  </si>
  <si>
    <t>190-184-151</t>
  </si>
  <si>
    <t>190-184-192</t>
  </si>
  <si>
    <t>190-184-211</t>
  </si>
  <si>
    <t>190-184-221</t>
  </si>
  <si>
    <t>190-184-332</t>
  </si>
  <si>
    <t>190-189-171</t>
  </si>
  <si>
    <t>190-190-311</t>
  </si>
  <si>
    <t>19A-182-142</t>
  </si>
  <si>
    <t>200-171-146</t>
  </si>
  <si>
    <t>200-181-113</t>
  </si>
  <si>
    <t>200-181-131</t>
  </si>
  <si>
    <t>200-181-198</t>
  </si>
  <si>
    <t>200-184-472</t>
  </si>
  <si>
    <t>200-188-126</t>
  </si>
  <si>
    <t>200-188-198</t>
  </si>
  <si>
    <t>200-188-211</t>
  </si>
  <si>
    <t>200-188-221</t>
  </si>
  <si>
    <t>200-188-232</t>
  </si>
  <si>
    <t>200-188-392</t>
  </si>
  <si>
    <t>200-188-472</t>
  </si>
  <si>
    <t>200-189-198</t>
  </si>
  <si>
    <t>200-189-211</t>
  </si>
  <si>
    <t>200-189-221</t>
  </si>
  <si>
    <t>200-194-472</t>
  </si>
  <si>
    <t>210-169-395</t>
  </si>
  <si>
    <t>210-171-135</t>
  </si>
  <si>
    <t>210-176-411</t>
  </si>
  <si>
    <t>210-188-411</t>
  </si>
  <si>
    <t>210-192-311</t>
  </si>
  <si>
    <t>220-171-399</t>
  </si>
  <si>
    <t>220-177-399</t>
  </si>
  <si>
    <t>220-181-141</t>
  </si>
  <si>
    <t>220-181-162</t>
  </si>
  <si>
    <t>220-181-192</t>
  </si>
  <si>
    <t>230-176-121</t>
  </si>
  <si>
    <t>230-176-331</t>
  </si>
  <si>
    <t>230-176-411</t>
  </si>
  <si>
    <t>230-178-399</t>
  </si>
  <si>
    <t>230-181-113</t>
  </si>
  <si>
    <t>230-181-175</t>
  </si>
  <si>
    <t>230-181-184</t>
  </si>
  <si>
    <t>230-181-187</t>
  </si>
  <si>
    <t>230-181-332</t>
  </si>
  <si>
    <t>230-181-352</t>
  </si>
  <si>
    <t>230-183-461</t>
  </si>
  <si>
    <t>230-185-418</t>
  </si>
  <si>
    <t>230-188-392</t>
  </si>
  <si>
    <t>230-189-172</t>
  </si>
  <si>
    <t>230-189-198</t>
  </si>
  <si>
    <t>230-189-199</t>
  </si>
  <si>
    <t>230-189-211</t>
  </si>
  <si>
    <t>230-189-221</t>
  </si>
  <si>
    <t>230-189-232</t>
  </si>
  <si>
    <t>23A-181-146</t>
  </si>
  <si>
    <t>23A-181-151</t>
  </si>
  <si>
    <t>23A-181-173</t>
  </si>
  <si>
    <t>23A-181-231</t>
  </si>
  <si>
    <t>23A-181-311</t>
  </si>
  <si>
    <t>240-163-399</t>
  </si>
  <si>
    <t>240-169-395</t>
  </si>
  <si>
    <t>240-170-395</t>
  </si>
  <si>
    <t>240-181-162</t>
  </si>
  <si>
    <t>240-181-319</t>
  </si>
  <si>
    <t>240-181-327</t>
  </si>
  <si>
    <t>240-181-332</t>
  </si>
  <si>
    <t>240-188-198</t>
  </si>
  <si>
    <t>240-188-459</t>
  </si>
  <si>
    <t>241-176-198</t>
  </si>
  <si>
    <t>241-177-198</t>
  </si>
  <si>
    <t>241-177-211</t>
  </si>
  <si>
    <t>241-177-221</t>
  </si>
  <si>
    <t>241-181-113</t>
  </si>
  <si>
    <t>241-181-174</t>
  </si>
  <si>
    <t>241-181-176</t>
  </si>
  <si>
    <t>241-181-198</t>
  </si>
  <si>
    <t>241-184-146</t>
  </si>
  <si>
    <t>241-184-181</t>
  </si>
  <si>
    <t>241-184-198</t>
  </si>
  <si>
    <t>241-184-211</t>
  </si>
  <si>
    <t>241-184-221</t>
  </si>
  <si>
    <t>241-185-541</t>
  </si>
  <si>
    <t>241-189-192</t>
  </si>
  <si>
    <t>241-189-211</t>
  </si>
  <si>
    <t>241-189-221</t>
  </si>
  <si>
    <t>24B-181-229</t>
  </si>
  <si>
    <t>24B-181-231</t>
  </si>
  <si>
    <t>24N-171-211</t>
  </si>
  <si>
    <t>24N-171-229</t>
  </si>
  <si>
    <t>24N-171-231</t>
  </si>
  <si>
    <t>24N-181-211</t>
  </si>
  <si>
    <t>24N-181-229</t>
  </si>
  <si>
    <t>24N-181-231</t>
  </si>
  <si>
    <t>250-176-126</t>
  </si>
  <si>
    <t>250-176-142</t>
  </si>
  <si>
    <t>250-176-171</t>
  </si>
  <si>
    <t>250-176-192</t>
  </si>
  <si>
    <t>250-176-211</t>
  </si>
  <si>
    <t>250-176-221</t>
  </si>
  <si>
    <t>250-176-232</t>
  </si>
  <si>
    <t>250-176-423</t>
  </si>
  <si>
    <t>250-181-163</t>
  </si>
  <si>
    <t>250-181-188</t>
  </si>
  <si>
    <t>250-181-351</t>
  </si>
  <si>
    <t>250-188-171</t>
  </si>
  <si>
    <t>250-188-192</t>
  </si>
  <si>
    <t>250-188-211</t>
  </si>
  <si>
    <t>250-188-221</t>
  </si>
  <si>
    <t>250-188-232</t>
  </si>
  <si>
    <t>250-188-333</t>
  </si>
  <si>
    <t>250-188-472</t>
  </si>
  <si>
    <t>250-189-472</t>
  </si>
  <si>
    <t>250-195-163</t>
  </si>
  <si>
    <t>250-195-472</t>
  </si>
  <si>
    <t>250-204-361</t>
  </si>
  <si>
    <t>260-171-171</t>
  </si>
  <si>
    <t>260-171-196</t>
  </si>
  <si>
    <t>260-171-198</t>
  </si>
  <si>
    <t>260-171-331</t>
  </si>
  <si>
    <t>260-174-399</t>
  </si>
  <si>
    <t>260-176-311</t>
  </si>
  <si>
    <t>260-181-147</t>
  </si>
  <si>
    <t>260-181-175</t>
  </si>
  <si>
    <t>260-181-414</t>
  </si>
  <si>
    <t>260-183-131</t>
  </si>
  <si>
    <t>260-183-211</t>
  </si>
  <si>
    <t>260-183-221</t>
  </si>
  <si>
    <t>260-183-231</t>
  </si>
  <si>
    <t>260-183-312</t>
  </si>
  <si>
    <t>260-188-196</t>
  </si>
  <si>
    <t>260-191-311</t>
  </si>
  <si>
    <t>26B-181-131</t>
  </si>
  <si>
    <t>26B-197-418</t>
  </si>
  <si>
    <t>270-181-191</t>
  </si>
  <si>
    <t>270-181-541</t>
  </si>
  <si>
    <t>270-184-312</t>
  </si>
  <si>
    <t>270-184-392</t>
  </si>
  <si>
    <t>270-184-411</t>
  </si>
  <si>
    <t>270-188-351</t>
  </si>
  <si>
    <t>270-188-411</t>
  </si>
  <si>
    <t>270-189-171</t>
  </si>
  <si>
    <t>280-171-418</t>
  </si>
  <si>
    <t>280-173-317</t>
  </si>
  <si>
    <t>280-177-192</t>
  </si>
  <si>
    <t>280-177-211</t>
  </si>
  <si>
    <t>280-177-221</t>
  </si>
  <si>
    <t>280-177-312</t>
  </si>
  <si>
    <t>280-177-392</t>
  </si>
  <si>
    <t>280-177-418</t>
  </si>
  <si>
    <t>280-181-122</t>
  </si>
  <si>
    <t>280-181-312</t>
  </si>
  <si>
    <t>280-181-411</t>
  </si>
  <si>
    <t>280-181-462</t>
  </si>
  <si>
    <t>280-184-163</t>
  </si>
  <si>
    <t>280-184-211</t>
  </si>
  <si>
    <t>280-184-221</t>
  </si>
  <si>
    <t>280-184-312</t>
  </si>
  <si>
    <t>280-184-411</t>
  </si>
  <si>
    <t>280-188-312</t>
  </si>
  <si>
    <t>280-188-411</t>
  </si>
  <si>
    <t>280-188-418</t>
  </si>
  <si>
    <t>280-189-198</t>
  </si>
  <si>
    <t>290-181-199</t>
  </si>
  <si>
    <t>290-181-331</t>
  </si>
  <si>
    <t>290-184-113</t>
  </si>
  <si>
    <t>290-184-143</t>
  </si>
  <si>
    <t>290-184-231</t>
  </si>
  <si>
    <t>290-184-332</t>
  </si>
  <si>
    <t>290-188-171</t>
  </si>
  <si>
    <t>290-188-211</t>
  </si>
  <si>
    <t>290-188-221</t>
  </si>
  <si>
    <t>290-188-392</t>
  </si>
  <si>
    <t>290-189-331</t>
  </si>
  <si>
    <t>290-206-188</t>
  </si>
  <si>
    <t>291-163-399</t>
  </si>
  <si>
    <t>291-165-399</t>
  </si>
  <si>
    <t>291-171-461</t>
  </si>
  <si>
    <t>291-173-317</t>
  </si>
  <si>
    <t>291-176-192</t>
  </si>
  <si>
    <t>291-181-113</t>
  </si>
  <si>
    <t>291-181-331</t>
  </si>
  <si>
    <t>291-181-333</t>
  </si>
  <si>
    <t>291-185-198</t>
  </si>
  <si>
    <t>291-185-311</t>
  </si>
  <si>
    <t>291-185-318</t>
  </si>
  <si>
    <t>291-185-332</t>
  </si>
  <si>
    <t>291-185-353</t>
  </si>
  <si>
    <t>291-188-171</t>
  </si>
  <si>
    <t>291-188-351</t>
  </si>
  <si>
    <t>292-171-141</t>
  </si>
  <si>
    <t>292-176-192</t>
  </si>
  <si>
    <t>292-177-192</t>
  </si>
  <si>
    <t>292-181-196</t>
  </si>
  <si>
    <t>292-185-461</t>
  </si>
  <si>
    <t>292-188-351</t>
  </si>
  <si>
    <t>300-181-162</t>
  </si>
  <si>
    <t>300-181-165</t>
  </si>
  <si>
    <t>300-181-167</t>
  </si>
  <si>
    <t>300-181-191</t>
  </si>
  <si>
    <t>300-181-361</t>
  </si>
  <si>
    <t>300-181-462</t>
  </si>
  <si>
    <t>300-188-221</t>
  </si>
  <si>
    <t>300-188-422</t>
  </si>
  <si>
    <t>300-188-423</t>
  </si>
  <si>
    <t>300-188-424</t>
  </si>
  <si>
    <t>300-188-425</t>
  </si>
  <si>
    <t>300-204-312</t>
  </si>
  <si>
    <t>300-204-361</t>
  </si>
  <si>
    <t>310-171-526</t>
  </si>
  <si>
    <t>310-171-529</t>
  </si>
  <si>
    <t>310-173-311</t>
  </si>
  <si>
    <t>310-181-141</t>
  </si>
  <si>
    <t>310-181-148</t>
  </si>
  <si>
    <t>310-181-152</t>
  </si>
  <si>
    <t>310-181-333</t>
  </si>
  <si>
    <t>310-183-312</t>
  </si>
  <si>
    <t>310-184-198</t>
  </si>
  <si>
    <t>310-184-211</t>
  </si>
  <si>
    <t>310-184-221</t>
  </si>
  <si>
    <t>310-184-423</t>
  </si>
  <si>
    <t>310-185-126</t>
  </si>
  <si>
    <t>310-185-326</t>
  </si>
  <si>
    <t>310-185-422</t>
  </si>
  <si>
    <t>310-185-423</t>
  </si>
  <si>
    <t>310-185-461</t>
  </si>
  <si>
    <t>310-189-472</t>
  </si>
  <si>
    <t>310-198-353</t>
  </si>
  <si>
    <t>310-198-392</t>
  </si>
  <si>
    <t>320-181-113</t>
  </si>
  <si>
    <t>320-181-151</t>
  </si>
  <si>
    <t>320-181-152</t>
  </si>
  <si>
    <t>320-181-191</t>
  </si>
  <si>
    <t>320-185-192</t>
  </si>
  <si>
    <t>320-185-312</t>
  </si>
  <si>
    <t>320-185-418</t>
  </si>
  <si>
    <t>320-186-461</t>
  </si>
  <si>
    <t>320-195-192</t>
  </si>
  <si>
    <t>320-195-221</t>
  </si>
  <si>
    <t>32B-186-411</t>
  </si>
  <si>
    <t>32C-185-121</t>
  </si>
  <si>
    <t>32C-185-211</t>
  </si>
  <si>
    <t>32D-171-135</t>
  </si>
  <si>
    <t>32D-171-171</t>
  </si>
  <si>
    <t>32D-171-174</t>
  </si>
  <si>
    <t>32D-171-326</t>
  </si>
  <si>
    <t>32D-171-451</t>
  </si>
  <si>
    <t>32D-181-162</t>
  </si>
  <si>
    <t>32D-181-418</t>
  </si>
  <si>
    <t>32D-181-423</t>
  </si>
  <si>
    <t>32D-185-411</t>
  </si>
  <si>
    <t>32D-185-462</t>
  </si>
  <si>
    <t>32D-186-462</t>
  </si>
  <si>
    <t>32H-181-312</t>
  </si>
  <si>
    <t>32H-182-231</t>
  </si>
  <si>
    <t>32H-202-461</t>
  </si>
  <si>
    <t>32L-173-317</t>
  </si>
  <si>
    <t>32L-181-131</t>
  </si>
  <si>
    <t>32L-181-233</t>
  </si>
  <si>
    <t>32L-183-331</t>
  </si>
  <si>
    <t>32M-173-311</t>
  </si>
  <si>
    <t>32M-181-151</t>
  </si>
  <si>
    <t>32M-181-173</t>
  </si>
  <si>
    <t>32M-181-178</t>
  </si>
  <si>
    <t>32M-181-459</t>
  </si>
  <si>
    <t>32M-185-121</t>
  </si>
  <si>
    <t>32M-185-141</t>
  </si>
  <si>
    <t>32M-185-211</t>
  </si>
  <si>
    <t>32P-171-181</t>
  </si>
  <si>
    <t>32P-171-411</t>
  </si>
  <si>
    <t>32P-171-413</t>
  </si>
  <si>
    <t>32P-171-462</t>
  </si>
  <si>
    <t>32P-181-312</t>
  </si>
  <si>
    <t>32P-181-411</t>
  </si>
  <si>
    <t>32P-181-418</t>
  </si>
  <si>
    <t>32P-181-462</t>
  </si>
  <si>
    <t>32P-186-411</t>
  </si>
  <si>
    <t>32Q-173-311</t>
  </si>
  <si>
    <t>32Q-181-121</t>
  </si>
  <si>
    <t>32Q-181-211</t>
  </si>
  <si>
    <t>32Q-181-229</t>
  </si>
  <si>
    <t>32Q-181-231</t>
  </si>
  <si>
    <t>32Q-185-142</t>
  </si>
  <si>
    <t>32Q-185-211</t>
  </si>
  <si>
    <t>32Q-185-229</t>
  </si>
  <si>
    <t>32Q-192-311</t>
  </si>
  <si>
    <t>32S-171-162</t>
  </si>
  <si>
    <t>32S-181-229</t>
  </si>
  <si>
    <t>330-163-399</t>
  </si>
  <si>
    <t>330-167-399</t>
  </si>
  <si>
    <t>330-171-522</t>
  </si>
  <si>
    <t>330-176-399</t>
  </si>
  <si>
    <t>330-177-171</t>
  </si>
  <si>
    <t>330-177-181</t>
  </si>
  <si>
    <t>330-177-311</t>
  </si>
  <si>
    <t>330-177-331</t>
  </si>
  <si>
    <t>330-177-392</t>
  </si>
  <si>
    <t>330-178-399</t>
  </si>
  <si>
    <t>330-181-142</t>
  </si>
  <si>
    <t>330-181-163</t>
  </si>
  <si>
    <t>330-181-165</t>
  </si>
  <si>
    <t>330-181-167</t>
  </si>
  <si>
    <t>330-181-174</t>
  </si>
  <si>
    <t>330-181-176</t>
  </si>
  <si>
    <t>330-181-183</t>
  </si>
  <si>
    <t>330-181-193</t>
  </si>
  <si>
    <t>330-181-343</t>
  </si>
  <si>
    <t>330-184-131</t>
  </si>
  <si>
    <t>330-184-181</t>
  </si>
  <si>
    <t>330-184-211</t>
  </si>
  <si>
    <t>330-184-221</t>
  </si>
  <si>
    <t>330-184-231</t>
  </si>
  <si>
    <t>330-185-192</t>
  </si>
  <si>
    <t>330-188-198</t>
  </si>
  <si>
    <t>330-188-221</t>
  </si>
  <si>
    <t>330-188-331</t>
  </si>
  <si>
    <t>330-189-171</t>
  </si>
  <si>
    <t>330-189-172</t>
  </si>
  <si>
    <t>330-189-312</t>
  </si>
  <si>
    <t>330-189-361</t>
  </si>
  <si>
    <t>330-189-411</t>
  </si>
  <si>
    <t>330-189-461</t>
  </si>
  <si>
    <t>330-195-180</t>
  </si>
  <si>
    <t>330-195-211</t>
  </si>
  <si>
    <t>330-195-221</t>
  </si>
  <si>
    <t>330-195-392</t>
  </si>
  <si>
    <t>330-201-332</t>
  </si>
  <si>
    <t>330-201-392</t>
  </si>
  <si>
    <t>330-204-193</t>
  </si>
  <si>
    <t>340-173-311</t>
  </si>
  <si>
    <t>340-176-311</t>
  </si>
  <si>
    <t>340-177-311</t>
  </si>
  <si>
    <t>340-177-459</t>
  </si>
  <si>
    <t>340-181-196</t>
  </si>
  <si>
    <t>340-181-197</t>
  </si>
  <si>
    <t>340-181-451</t>
  </si>
  <si>
    <t>340-183-392</t>
  </si>
  <si>
    <t>340-183-411</t>
  </si>
  <si>
    <t>340-184-146</t>
  </si>
  <si>
    <t>340-185-121</t>
  </si>
  <si>
    <t>340-185-142</t>
  </si>
  <si>
    <t>340-185-311</t>
  </si>
  <si>
    <t>340-185-418</t>
  </si>
  <si>
    <t>340-187-121</t>
  </si>
  <si>
    <t>340-187-142</t>
  </si>
  <si>
    <t>340-187-181</t>
  </si>
  <si>
    <t>340-187-196</t>
  </si>
  <si>
    <t>340-187-211</t>
  </si>
  <si>
    <t>340-187-221</t>
  </si>
  <si>
    <t>340-187-231</t>
  </si>
  <si>
    <t>340-188-333</t>
  </si>
  <si>
    <t>340-188-394</t>
  </si>
  <si>
    <t>34B-171-311</t>
  </si>
  <si>
    <t>34B-181-462</t>
  </si>
  <si>
    <t>34D-181-234</t>
  </si>
  <si>
    <t>34D-181-532</t>
  </si>
  <si>
    <t>34D-188-121</t>
  </si>
  <si>
    <t>34Z-169-395</t>
  </si>
  <si>
    <t>34Z-170-395</t>
  </si>
  <si>
    <t>34Z-176-411</t>
  </si>
  <si>
    <t>34Z-181-196</t>
  </si>
  <si>
    <t>34Z-181-197</t>
  </si>
  <si>
    <t>34Z-181-332</t>
  </si>
  <si>
    <t>34Z-181-461</t>
  </si>
  <si>
    <t>350-171-423</t>
  </si>
  <si>
    <t>350-181-116</t>
  </si>
  <si>
    <t>350-181-176</t>
  </si>
  <si>
    <t>350-181-181</t>
  </si>
  <si>
    <t>350-181-186</t>
  </si>
  <si>
    <t>350-181-315</t>
  </si>
  <si>
    <t>350-188-171</t>
  </si>
  <si>
    <t>350-188-198</t>
  </si>
  <si>
    <t>350-188-211</t>
  </si>
  <si>
    <t>350-188-221</t>
  </si>
  <si>
    <t>350-188-423</t>
  </si>
  <si>
    <t>350-188-459</t>
  </si>
  <si>
    <t>350-189-418</t>
  </si>
  <si>
    <t>35B-172-411</t>
  </si>
  <si>
    <t>360-170-399</t>
  </si>
  <si>
    <t>360-177-399</t>
  </si>
  <si>
    <t>360-181-113</t>
  </si>
  <si>
    <t>360-181-188</t>
  </si>
  <si>
    <t>360-181-332</t>
  </si>
  <si>
    <t>360-181-342</t>
  </si>
  <si>
    <t>360-183-198</t>
  </si>
  <si>
    <t>360-183-332</t>
  </si>
  <si>
    <t>360-184-131</t>
  </si>
  <si>
    <t>360-184-181</t>
  </si>
  <si>
    <t>360-186-312</t>
  </si>
  <si>
    <t>360-186-392</t>
  </si>
  <si>
    <t>360-188-232</t>
  </si>
  <si>
    <t>360-189-232</t>
  </si>
  <si>
    <t>360-189-311</t>
  </si>
  <si>
    <t>36B-202-418</t>
  </si>
  <si>
    <t>36C-181-146</t>
  </si>
  <si>
    <t>36C-188-121</t>
  </si>
  <si>
    <t>36C-188-173</t>
  </si>
  <si>
    <t>36C-188-211</t>
  </si>
  <si>
    <t>36C-188-229</t>
  </si>
  <si>
    <t>36C-188-231</t>
  </si>
  <si>
    <t>36C-189-192</t>
  </si>
  <si>
    <t>36C-189-411</t>
  </si>
  <si>
    <t>36F-181-418</t>
  </si>
  <si>
    <t>36F-189-229</t>
  </si>
  <si>
    <t>370-171-131</t>
  </si>
  <si>
    <t>370-171-141</t>
  </si>
  <si>
    <t>370-171-142</t>
  </si>
  <si>
    <t>370-171-146</t>
  </si>
  <si>
    <t>370-171-171</t>
  </si>
  <si>
    <t>370-171-176</t>
  </si>
  <si>
    <t>370-171-192</t>
  </si>
  <si>
    <t>370-176-131</t>
  </si>
  <si>
    <t>370-177-121</t>
  </si>
  <si>
    <t>370-177-131</t>
  </si>
  <si>
    <t>370-177-142</t>
  </si>
  <si>
    <t>370-177-333</t>
  </si>
  <si>
    <t>370-177-418</t>
  </si>
  <si>
    <t>370-181-167</t>
  </si>
  <si>
    <t>370-183-311</t>
  </si>
  <si>
    <t>370-183-312</t>
  </si>
  <si>
    <t>370-184-312</t>
  </si>
  <si>
    <t>370-188-423</t>
  </si>
  <si>
    <t>380-181-131</t>
  </si>
  <si>
    <t>380-181-184</t>
  </si>
  <si>
    <t>380-185-399</t>
  </si>
  <si>
    <t>380-186-399</t>
  </si>
  <si>
    <t>390-171-131</t>
  </si>
  <si>
    <t>390-171-173</t>
  </si>
  <si>
    <t>390-171-192</t>
  </si>
  <si>
    <t>390-171-314</t>
  </si>
  <si>
    <t>390-177-171</t>
  </si>
  <si>
    <t>390-181-125</t>
  </si>
  <si>
    <t>390-181-146</t>
  </si>
  <si>
    <t>390-181-171</t>
  </si>
  <si>
    <t>390-181-312</t>
  </si>
  <si>
    <t>390-181-331</t>
  </si>
  <si>
    <t>390-181-418</t>
  </si>
  <si>
    <t>390-184-131</t>
  </si>
  <si>
    <t>390-184-181</t>
  </si>
  <si>
    <t>390-184-211</t>
  </si>
  <si>
    <t>390-184-221</t>
  </si>
  <si>
    <t>390-184-231</t>
  </si>
  <si>
    <t>390-185-461</t>
  </si>
  <si>
    <t>390-185-462</t>
  </si>
  <si>
    <t>390-186-461</t>
  </si>
  <si>
    <t>390-188-171</t>
  </si>
  <si>
    <t>390-188-211</t>
  </si>
  <si>
    <t>390-188-221</t>
  </si>
  <si>
    <t>390-188-351</t>
  </si>
  <si>
    <t>390-188-411</t>
  </si>
  <si>
    <t>390-188-459</t>
  </si>
  <si>
    <t>39A-182-231</t>
  </si>
  <si>
    <t>39A-182-233</t>
  </si>
  <si>
    <t>39A-189-229</t>
  </si>
  <si>
    <t>400-169-395</t>
  </si>
  <si>
    <t>400-170-395</t>
  </si>
  <si>
    <t>400-176-423</t>
  </si>
  <si>
    <t>400-181-313</t>
  </si>
  <si>
    <t>400-181-423</t>
  </si>
  <si>
    <t>400-181-461</t>
  </si>
  <si>
    <t>400-183-146</t>
  </si>
  <si>
    <t>400-183-211</t>
  </si>
  <si>
    <t>400-184-472</t>
  </si>
  <si>
    <t>400-188-171</t>
  </si>
  <si>
    <t>400-188-472</t>
  </si>
  <si>
    <t>400-189-147</t>
  </si>
  <si>
    <t>400-189-171</t>
  </si>
  <si>
    <t>400-189-192</t>
  </si>
  <si>
    <t>400-189-199</t>
  </si>
  <si>
    <t>400-189-211</t>
  </si>
  <si>
    <t>400-189-221</t>
  </si>
  <si>
    <t>400-189-392</t>
  </si>
  <si>
    <t>400-189-411</t>
  </si>
  <si>
    <t>400-204-312</t>
  </si>
  <si>
    <t>400-204-332</t>
  </si>
  <si>
    <t>410-181-125</t>
  </si>
  <si>
    <t>410-181-151</t>
  </si>
  <si>
    <t>410-181-173</t>
  </si>
  <si>
    <t>410-181-184</t>
  </si>
  <si>
    <t>410-181-191</t>
  </si>
  <si>
    <t>410-181-199</t>
  </si>
  <si>
    <t>410-181-344</t>
  </si>
  <si>
    <t>410-181-352</t>
  </si>
  <si>
    <t>410-183-192</t>
  </si>
  <si>
    <t>410-183-211</t>
  </si>
  <si>
    <t>410-183-221</t>
  </si>
  <si>
    <t>410-183-472</t>
  </si>
  <si>
    <t>410-184-418</t>
  </si>
  <si>
    <t>410-188-351</t>
  </si>
  <si>
    <t>410-188-472</t>
  </si>
  <si>
    <t>410-192-472</t>
  </si>
  <si>
    <t>410-195-312</t>
  </si>
  <si>
    <t>410-204-472</t>
  </si>
  <si>
    <t>41B-172-183</t>
  </si>
  <si>
    <t>41B-172-221</t>
  </si>
  <si>
    <t>41B-172-232</t>
  </si>
  <si>
    <t>41B-181-143</t>
  </si>
  <si>
    <t>41B-181-411</t>
  </si>
  <si>
    <t>41B-182-211</t>
  </si>
  <si>
    <t>41B-182-221</t>
  </si>
  <si>
    <t>41B-182-232</t>
  </si>
  <si>
    <t>41C-181-142</t>
  </si>
  <si>
    <t>41D-171-183</t>
  </si>
  <si>
    <t>41D-171-211</t>
  </si>
  <si>
    <t>41D-171-221</t>
  </si>
  <si>
    <t>41D-171-232</t>
  </si>
  <si>
    <t>41D-171-233</t>
  </si>
  <si>
    <t>41D-171-392</t>
  </si>
  <si>
    <t>41F-181-234</t>
  </si>
  <si>
    <t>41G-182-231</t>
  </si>
  <si>
    <t>41G-186-411</t>
  </si>
  <si>
    <t>41J-182-229</t>
  </si>
  <si>
    <t>41J-182-418</t>
  </si>
  <si>
    <t>41K-181-131</t>
  </si>
  <si>
    <t>41K-193-418</t>
  </si>
  <si>
    <t>41L-181-143</t>
  </si>
  <si>
    <t>41M-183-146</t>
  </si>
  <si>
    <t>41M-183-211</t>
  </si>
  <si>
    <t>41M-183-231</t>
  </si>
  <si>
    <t>41R-171-392</t>
  </si>
  <si>
    <t>41R-171-418</t>
  </si>
  <si>
    <t>41R-181-131</t>
  </si>
  <si>
    <t>41R-181-180</t>
  </si>
  <si>
    <t>41R-181-418</t>
  </si>
  <si>
    <t>420-170-395</t>
  </si>
  <si>
    <t>420-173-311</t>
  </si>
  <si>
    <t>420-178-418</t>
  </si>
  <si>
    <t>420-181-331</t>
  </si>
  <si>
    <t>420-185-411</t>
  </si>
  <si>
    <t>420-186-411</t>
  </si>
  <si>
    <t>420-192-311</t>
  </si>
  <si>
    <t>421-163-399</t>
  </si>
  <si>
    <t>421-171-413</t>
  </si>
  <si>
    <t>421-171-461</t>
  </si>
  <si>
    <t>421-178-392</t>
  </si>
  <si>
    <t>421-181-199</t>
  </si>
  <si>
    <t>421-181-312</t>
  </si>
  <si>
    <t>421-181-472</t>
  </si>
  <si>
    <t>421-183-331</t>
  </si>
  <si>
    <t>421-183-333</t>
  </si>
  <si>
    <t>421-183-351</t>
  </si>
  <si>
    <t>421-184-472</t>
  </si>
  <si>
    <t>421-185-418</t>
  </si>
  <si>
    <t>421-185-472</t>
  </si>
  <si>
    <t>421-186-411</t>
  </si>
  <si>
    <t>421-188-331</t>
  </si>
  <si>
    <t>421-189-198</t>
  </si>
  <si>
    <t>421-189-211</t>
  </si>
  <si>
    <t>421-189-221</t>
  </si>
  <si>
    <t>421-189-472</t>
  </si>
  <si>
    <t>421-201-333</t>
  </si>
  <si>
    <t>421-201-411</t>
  </si>
  <si>
    <t>422-171-192</t>
  </si>
  <si>
    <t>422-171-196</t>
  </si>
  <si>
    <t>422-171-394</t>
  </si>
  <si>
    <t>422-173-311</t>
  </si>
  <si>
    <t>422-176-192</t>
  </si>
  <si>
    <t>422-176-211</t>
  </si>
  <si>
    <t>422-176-221</t>
  </si>
  <si>
    <t>422-181-143</t>
  </si>
  <si>
    <t>422-181-188</t>
  </si>
  <si>
    <t>422-181-313</t>
  </si>
  <si>
    <t>422-181-394</t>
  </si>
  <si>
    <t>422-181-451</t>
  </si>
  <si>
    <t>422-183-131</t>
  </si>
  <si>
    <t>422-183-211</t>
  </si>
  <si>
    <t>422-183-221</t>
  </si>
  <si>
    <t>422-183-231</t>
  </si>
  <si>
    <t>422-184-231</t>
  </si>
  <si>
    <t>422-184-392</t>
  </si>
  <si>
    <t>422-185-171</t>
  </si>
  <si>
    <t>422-185-211</t>
  </si>
  <si>
    <t>422-189-171</t>
  </si>
  <si>
    <t>422-189-198</t>
  </si>
  <si>
    <t>422-189-211</t>
  </si>
  <si>
    <t>422-189-221</t>
  </si>
  <si>
    <t>422-189-394</t>
  </si>
  <si>
    <t>422-195-198</t>
  </si>
  <si>
    <t>422-195-211</t>
  </si>
  <si>
    <t>422-195-221</t>
  </si>
  <si>
    <t>430-171-183</t>
  </si>
  <si>
    <t>430-171-462</t>
  </si>
  <si>
    <t>430-176-124</t>
  </si>
  <si>
    <t>430-176-172</t>
  </si>
  <si>
    <t>430-176-175</t>
  </si>
  <si>
    <t>430-176-198</t>
  </si>
  <si>
    <t>430-176-199</t>
  </si>
  <si>
    <t>430-176-423</t>
  </si>
  <si>
    <t>430-176-424</t>
  </si>
  <si>
    <t>430-177-312</t>
  </si>
  <si>
    <t>430-177-418</t>
  </si>
  <si>
    <t>430-177-462</t>
  </si>
  <si>
    <t>430-181-116</t>
  </si>
  <si>
    <t>430-181-121</t>
  </si>
  <si>
    <t>430-181-124</t>
  </si>
  <si>
    <t>430-181-126</t>
  </si>
  <si>
    <t>430-181-129_1</t>
  </si>
  <si>
    <t>430-181-131</t>
  </si>
  <si>
    <t>430-181-132</t>
  </si>
  <si>
    <t>430-181-135</t>
  </si>
  <si>
    <t>430-181-142</t>
  </si>
  <si>
    <t>430-181-145</t>
  </si>
  <si>
    <t>430-181-147</t>
  </si>
  <si>
    <t>430-181-151</t>
  </si>
  <si>
    <t>430-181-162</t>
  </si>
  <si>
    <t>430-181-163</t>
  </si>
  <si>
    <t>430-181-166</t>
  </si>
  <si>
    <t>430-181-196</t>
  </si>
  <si>
    <t>430-185-132</t>
  </si>
  <si>
    <t>430-185-145</t>
  </si>
  <si>
    <t>430-185-192</t>
  </si>
  <si>
    <t>430-185-196</t>
  </si>
  <si>
    <t>430-185-461</t>
  </si>
  <si>
    <t>430-186-461</t>
  </si>
  <si>
    <t>430-188-392</t>
  </si>
  <si>
    <t>430-189-192</t>
  </si>
  <si>
    <t>43C-182-462</t>
  </si>
  <si>
    <t>440-177-392</t>
  </si>
  <si>
    <t>440-177-461</t>
  </si>
  <si>
    <t>440-181-125</t>
  </si>
  <si>
    <t>440-181-167</t>
  </si>
  <si>
    <t>440-181-188</t>
  </si>
  <si>
    <t>440-181-198</t>
  </si>
  <si>
    <t>440-181-313</t>
  </si>
  <si>
    <t>440-183-331</t>
  </si>
  <si>
    <t>440-184-331</t>
  </si>
  <si>
    <t>440-189-166</t>
  </si>
  <si>
    <t>440-189-198</t>
  </si>
  <si>
    <t>440-189-211</t>
  </si>
  <si>
    <t>440-189-221</t>
  </si>
  <si>
    <t>440-189-313</t>
  </si>
  <si>
    <t>440-189-392</t>
  </si>
  <si>
    <t>440-189-411</t>
  </si>
  <si>
    <t>450-171-422</t>
  </si>
  <si>
    <t>450-171-461</t>
  </si>
  <si>
    <t>450-171-462</t>
  </si>
  <si>
    <t>450-171-523</t>
  </si>
  <si>
    <t>450-171-541</t>
  </si>
  <si>
    <t>450-177-332</t>
  </si>
  <si>
    <t>450-181-113</t>
  </si>
  <si>
    <t>450-181-117</t>
  </si>
  <si>
    <t>450-181-125</t>
  </si>
  <si>
    <t>450-181-133</t>
  </si>
  <si>
    <t>450-181-152</t>
  </si>
  <si>
    <t>450-181-164</t>
  </si>
  <si>
    <t>450-181-172</t>
  </si>
  <si>
    <t>450-181-180</t>
  </si>
  <si>
    <t>450-181-191</t>
  </si>
  <si>
    <t>450-181-199</t>
  </si>
  <si>
    <t>450-183-196</t>
  </si>
  <si>
    <t>450-183-211</t>
  </si>
  <si>
    <t>450-183-221</t>
  </si>
  <si>
    <t>450-183-343</t>
  </si>
  <si>
    <t>450-183-411</t>
  </si>
  <si>
    <t>450-184-131</t>
  </si>
  <si>
    <t>450-184-327</t>
  </si>
  <si>
    <t>450-184-462</t>
  </si>
  <si>
    <t>450-184-472</t>
  </si>
  <si>
    <t>450-185-126</t>
  </si>
  <si>
    <t>450-185-142</t>
  </si>
  <si>
    <t>450-185-183</t>
  </si>
  <si>
    <t>450-185-192</t>
  </si>
  <si>
    <t>450-185-541</t>
  </si>
  <si>
    <t>450-185-542</t>
  </si>
  <si>
    <t>450-188-221</t>
  </si>
  <si>
    <t>450-188-311</t>
  </si>
  <si>
    <t>450-188-392</t>
  </si>
  <si>
    <t>450-189-472</t>
  </si>
  <si>
    <t>45A-189-221</t>
  </si>
  <si>
    <t>460-171-472</t>
  </si>
  <si>
    <t>460-173-317</t>
  </si>
  <si>
    <t>460-174-394</t>
  </si>
  <si>
    <t>460-176-311</t>
  </si>
  <si>
    <t>460-176-472</t>
  </si>
  <si>
    <t>460-177-472</t>
  </si>
  <si>
    <t>460-178-418</t>
  </si>
  <si>
    <t>460-181-121</t>
  </si>
  <si>
    <t>460-181-131</t>
  </si>
  <si>
    <t>460-181-143</t>
  </si>
  <si>
    <t>460-181-171</t>
  </si>
  <si>
    <t>460-181-172</t>
  </si>
  <si>
    <t>460-181-175</t>
  </si>
  <si>
    <t>460-181-192</t>
  </si>
  <si>
    <t>460-181-198</t>
  </si>
  <si>
    <t>460-181-472</t>
  </si>
  <si>
    <t>460-185-472</t>
  </si>
  <si>
    <t>460-186-461</t>
  </si>
  <si>
    <t>460-189-198</t>
  </si>
  <si>
    <t>460-189-211</t>
  </si>
  <si>
    <t>460-189-221</t>
  </si>
  <si>
    <t>460-195-312</t>
  </si>
  <si>
    <t>470-171-462</t>
  </si>
  <si>
    <t>470-171-472</t>
  </si>
  <si>
    <t>470-174-399</t>
  </si>
  <si>
    <t>470-181-113</t>
  </si>
  <si>
    <t>470-181-183</t>
  </si>
  <si>
    <t>470-181-311</t>
  </si>
  <si>
    <t>470-181-332</t>
  </si>
  <si>
    <t>470-181-472</t>
  </si>
  <si>
    <t>470-183-332</t>
  </si>
  <si>
    <t>470-184-312</t>
  </si>
  <si>
    <t>470-184-332</t>
  </si>
  <si>
    <t>470-185-312</t>
  </si>
  <si>
    <t>480-171-191</t>
  </si>
  <si>
    <t>480-178-418</t>
  </si>
  <si>
    <t>490-171-459</t>
  </si>
  <si>
    <t>490-176-199</t>
  </si>
  <si>
    <t>490-176-311</t>
  </si>
  <si>
    <t>490-177-192</t>
  </si>
  <si>
    <t>490-181-113</t>
  </si>
  <si>
    <t>490-181-142</t>
  </si>
  <si>
    <t>490-181-143</t>
  </si>
  <si>
    <t>490-181-146</t>
  </si>
  <si>
    <t>490-181-152</t>
  </si>
  <si>
    <t>490-181-166</t>
  </si>
  <si>
    <t>490-181-167</t>
  </si>
  <si>
    <t>490-181-184</t>
  </si>
  <si>
    <t>490-181-198</t>
  </si>
  <si>
    <t>490-181-313</t>
  </si>
  <si>
    <t>490-181-314</t>
  </si>
  <si>
    <t>490-188-171</t>
  </si>
  <si>
    <t>490-188-192</t>
  </si>
  <si>
    <t>490-188-211</t>
  </si>
  <si>
    <t>490-188-221</t>
  </si>
  <si>
    <t>490-188-333</t>
  </si>
  <si>
    <t>490-189-333</t>
  </si>
  <si>
    <t>490-189-392</t>
  </si>
  <si>
    <t>490-201-333</t>
  </si>
  <si>
    <t>491-171-196</t>
  </si>
  <si>
    <t>491-171-312</t>
  </si>
  <si>
    <t>491-171-541</t>
  </si>
  <si>
    <t>491-177-392</t>
  </si>
  <si>
    <t>491-183-311</t>
  </si>
  <si>
    <t>491-183-317</t>
  </si>
  <si>
    <t>491-188-462</t>
  </si>
  <si>
    <t>491-189-199</t>
  </si>
  <si>
    <t>49D-169-395</t>
  </si>
  <si>
    <t>49D-170-395</t>
  </si>
  <si>
    <t>49D-181-131</t>
  </si>
  <si>
    <t>49D-186-411</t>
  </si>
  <si>
    <t>49E-188-121</t>
  </si>
  <si>
    <t>49E-188-211</t>
  </si>
  <si>
    <t>49E-188-221</t>
  </si>
  <si>
    <t>49E-189-121</t>
  </si>
  <si>
    <t>49E-189-211</t>
  </si>
  <si>
    <t>49E-189-221</t>
  </si>
  <si>
    <t>49F-172-411</t>
  </si>
  <si>
    <t>49F-181-418</t>
  </si>
  <si>
    <t>49F-181-462</t>
  </si>
  <si>
    <t>49F-182-135</t>
  </si>
  <si>
    <t>49F-182-542</t>
  </si>
  <si>
    <t>49F-185-181</t>
  </si>
  <si>
    <t>49G-173-317</t>
  </si>
  <si>
    <t>49G-181-121</t>
  </si>
  <si>
    <t>49G-181-411</t>
  </si>
  <si>
    <t>49G-185-121</t>
  </si>
  <si>
    <t>49G-185-211</t>
  </si>
  <si>
    <t>500-181-131</t>
  </si>
  <si>
    <t>500-181-148</t>
  </si>
  <si>
    <t>500-181-234</t>
  </si>
  <si>
    <t>500-181-235</t>
  </si>
  <si>
    <t>500-181-331</t>
  </si>
  <si>
    <t>500-183-411</t>
  </si>
  <si>
    <t>500-184-192</t>
  </si>
  <si>
    <t>500-184-211</t>
  </si>
  <si>
    <t>500-184-221</t>
  </si>
  <si>
    <t>500-184-472</t>
  </si>
  <si>
    <t>500-188-392</t>
  </si>
  <si>
    <t>500-188-472</t>
  </si>
  <si>
    <t>50Z-171-221</t>
  </si>
  <si>
    <t>50Z-181-221</t>
  </si>
  <si>
    <t>50Z-185-312</t>
  </si>
  <si>
    <t>50Z-189-192</t>
  </si>
  <si>
    <t>50Z-189-211</t>
  </si>
  <si>
    <t>50Z-189-221</t>
  </si>
  <si>
    <t>510-140-462</t>
  </si>
  <si>
    <t>510-171-144</t>
  </si>
  <si>
    <t>510-171-164</t>
  </si>
  <si>
    <t>510-171-184</t>
  </si>
  <si>
    <t>510-171-317</t>
  </si>
  <si>
    <t>510-171-413</t>
  </si>
  <si>
    <t>510-177-312</t>
  </si>
  <si>
    <t>510-177-451</t>
  </si>
  <si>
    <t>510-181-121</t>
  </si>
  <si>
    <t>510-181-144</t>
  </si>
  <si>
    <t>510-181-162</t>
  </si>
  <si>
    <t>510-181-163</t>
  </si>
  <si>
    <t>510-181-166</t>
  </si>
  <si>
    <t>510-181-167</t>
  </si>
  <si>
    <t>510-181-188</t>
  </si>
  <si>
    <t>510-181-461</t>
  </si>
  <si>
    <t>510-185-142</t>
  </si>
  <si>
    <t>510-185-167</t>
  </si>
  <si>
    <t>510-185-181</t>
  </si>
  <si>
    <t>510-189-198</t>
  </si>
  <si>
    <t>510-189-211</t>
  </si>
  <si>
    <t>510-189-221</t>
  </si>
  <si>
    <t>510-189-392</t>
  </si>
  <si>
    <t>510-189-411</t>
  </si>
  <si>
    <t>510-190-163</t>
  </si>
  <si>
    <t>510-190-166</t>
  </si>
  <si>
    <t>510-190-196</t>
  </si>
  <si>
    <t>510-190-211</t>
  </si>
  <si>
    <t>510-190-221</t>
  </si>
  <si>
    <t>510-191-311</t>
  </si>
  <si>
    <t>510-192-311</t>
  </si>
  <si>
    <t>510-195-121</t>
  </si>
  <si>
    <t>510-195-146</t>
  </si>
  <si>
    <t>510-195-181</t>
  </si>
  <si>
    <t>510-195-211</t>
  </si>
  <si>
    <t>510-195-221</t>
  </si>
  <si>
    <t>510-195-231</t>
  </si>
  <si>
    <t>510-195-392</t>
  </si>
  <si>
    <t>510-204-312</t>
  </si>
  <si>
    <t>510-204-392</t>
  </si>
  <si>
    <t>510-205-148</t>
  </si>
  <si>
    <t>510-205-211</t>
  </si>
  <si>
    <t>510-205-221</t>
  </si>
  <si>
    <t>510-205-392</t>
  </si>
  <si>
    <t>51A-181-131</t>
  </si>
  <si>
    <t>51A-181-146</t>
  </si>
  <si>
    <t>51A-181-211</t>
  </si>
  <si>
    <t>51A-181-413</t>
  </si>
  <si>
    <t>51A-181-462</t>
  </si>
  <si>
    <t>51A-186-311</t>
  </si>
  <si>
    <t>51B-171-211</t>
  </si>
  <si>
    <t>51B-171-392</t>
  </si>
  <si>
    <t>51B-171-411</t>
  </si>
  <si>
    <t>51B-171-418</t>
  </si>
  <si>
    <t>51B-171-462</t>
  </si>
  <si>
    <t>51B-173-311</t>
  </si>
  <si>
    <t>520-163-399</t>
  </si>
  <si>
    <t>520-170-395</t>
  </si>
  <si>
    <t>520-181-117</t>
  </si>
  <si>
    <t>520-181-148</t>
  </si>
  <si>
    <t>520-181-162</t>
  </si>
  <si>
    <t>520-181-175</t>
  </si>
  <si>
    <t>520-181-325</t>
  </si>
  <si>
    <t>520-181-422</t>
  </si>
  <si>
    <t>520-184-331</t>
  </si>
  <si>
    <t>520-184-472</t>
  </si>
  <si>
    <t>520-188-312</t>
  </si>
  <si>
    <t>520-189-472</t>
  </si>
  <si>
    <t>530-170-399</t>
  </si>
  <si>
    <t>530-171-198</t>
  </si>
  <si>
    <t>530-177-312</t>
  </si>
  <si>
    <t>530-181-113</t>
  </si>
  <si>
    <t>530-181-152</t>
  </si>
  <si>
    <t>530-181-171</t>
  </si>
  <si>
    <t>530-181-184</t>
  </si>
  <si>
    <t>530-181-192</t>
  </si>
  <si>
    <t>530-181-199</t>
  </si>
  <si>
    <t>530-181-332</t>
  </si>
  <si>
    <t>530-184-131</t>
  </si>
  <si>
    <t>530-184-231</t>
  </si>
  <si>
    <t>530-185-164</t>
  </si>
  <si>
    <t>530-185-192</t>
  </si>
  <si>
    <t>530-185-196</t>
  </si>
  <si>
    <t>530-185-461</t>
  </si>
  <si>
    <t>530-186-126</t>
  </si>
  <si>
    <t>530-186-196</t>
  </si>
  <si>
    <t>530-186-211</t>
  </si>
  <si>
    <t>530-186-221</t>
  </si>
  <si>
    <t>530-188-196</t>
  </si>
  <si>
    <t>530-189-411</t>
  </si>
  <si>
    <t>53B-177-211</t>
  </si>
  <si>
    <t>53B-177-229</t>
  </si>
  <si>
    <t>53B-177-231</t>
  </si>
  <si>
    <t>53C-186-411</t>
  </si>
  <si>
    <t>540-140-418</t>
  </si>
  <si>
    <t>540-167-399</t>
  </si>
  <si>
    <t>540-169-395</t>
  </si>
  <si>
    <t>540-171-147</t>
  </si>
  <si>
    <t>540-171-311</t>
  </si>
  <si>
    <t>540-173-399</t>
  </si>
  <si>
    <t>540-177-191</t>
  </si>
  <si>
    <t>540-181-126</t>
  </si>
  <si>
    <t>540-181-142</t>
  </si>
  <si>
    <t>540-181-144</t>
  </si>
  <si>
    <t>540-181-146</t>
  </si>
  <si>
    <t>540-181-151</t>
  </si>
  <si>
    <t>540-181-162</t>
  </si>
  <si>
    <t>540-181-171</t>
  </si>
  <si>
    <t>540-181-173</t>
  </si>
  <si>
    <t>540-181-233</t>
  </si>
  <si>
    <t>540-181-331</t>
  </si>
  <si>
    <t>540-181-332</t>
  </si>
  <si>
    <t>540-181-461</t>
  </si>
  <si>
    <t>540-181-522</t>
  </si>
  <si>
    <t>540-181-523</t>
  </si>
  <si>
    <t>540-183-312</t>
  </si>
  <si>
    <t>540-183-411</t>
  </si>
  <si>
    <t>540-184-131</t>
  </si>
  <si>
    <t>540-184-211</t>
  </si>
  <si>
    <t>540-188-126</t>
  </si>
  <si>
    <t>540-188-211</t>
  </si>
  <si>
    <t>540-188-221</t>
  </si>
  <si>
    <t>540-188-312</t>
  </si>
  <si>
    <t>540-188-333</t>
  </si>
  <si>
    <t>540-189-199</t>
  </si>
  <si>
    <t>540-198-353</t>
  </si>
  <si>
    <t>540-198-392</t>
  </si>
  <si>
    <t>540-201-192</t>
  </si>
  <si>
    <t>540-201-211</t>
  </si>
  <si>
    <t>540-201-221</t>
  </si>
  <si>
    <t>54A-169-395</t>
  </si>
  <si>
    <t>54A-170-395</t>
  </si>
  <si>
    <t>54A-181-422</t>
  </si>
  <si>
    <t>550-176-192</t>
  </si>
  <si>
    <t>550-176-392</t>
  </si>
  <si>
    <t>550-177-462</t>
  </si>
  <si>
    <t>550-181-189</t>
  </si>
  <si>
    <t>550-181-197</t>
  </si>
  <si>
    <t>550-181-311</t>
  </si>
  <si>
    <t>550-181-351</t>
  </si>
  <si>
    <t>550-181-461</t>
  </si>
  <si>
    <t>550-186-311</t>
  </si>
  <si>
    <t>550-186-462</t>
  </si>
  <si>
    <t>550-188-192</t>
  </si>
  <si>
    <t>550-188-211</t>
  </si>
  <si>
    <t>550-188-221</t>
  </si>
  <si>
    <t>550-188-411</t>
  </si>
  <si>
    <t>550-189-399</t>
  </si>
  <si>
    <t>550-204-312</t>
  </si>
  <si>
    <t>550-204-361</t>
  </si>
  <si>
    <t>55A-177-333</t>
  </si>
  <si>
    <t>55A-177-411</t>
  </si>
  <si>
    <t>55A-181-131</t>
  </si>
  <si>
    <t>55A-182-121</t>
  </si>
  <si>
    <t>55A-182-144</t>
  </si>
  <si>
    <t>55A-182-151</t>
  </si>
  <si>
    <t>55A-182-180</t>
  </si>
  <si>
    <t>55A-182-229</t>
  </si>
  <si>
    <t>55A-182-231</t>
  </si>
  <si>
    <t>55A-182-311</t>
  </si>
  <si>
    <t>55A-188-333</t>
  </si>
  <si>
    <t>55A-189-198</t>
  </si>
  <si>
    <t>55A-189-211</t>
  </si>
  <si>
    <t>55A-189-229</t>
  </si>
  <si>
    <t>55A-189-231</t>
  </si>
  <si>
    <t>55A-189-311</t>
  </si>
  <si>
    <t>55B-171-121</t>
  </si>
  <si>
    <t>55B-172-411</t>
  </si>
  <si>
    <t>55B-177-192</t>
  </si>
  <si>
    <t>55B-177-211</t>
  </si>
  <si>
    <t>55B-181-121</t>
  </si>
  <si>
    <t>55B-181-418</t>
  </si>
  <si>
    <t>55B-182-462</t>
  </si>
  <si>
    <t>55B-185-121</t>
  </si>
  <si>
    <t>55B-185-211</t>
  </si>
  <si>
    <t>55B-186-411</t>
  </si>
  <si>
    <t>560-176-147</t>
  </si>
  <si>
    <t>560-176-311</t>
  </si>
  <si>
    <t>560-176-333</t>
  </si>
  <si>
    <t>560-181-152</t>
  </si>
  <si>
    <t>560-181-181</t>
  </si>
  <si>
    <t>560-181-184</t>
  </si>
  <si>
    <t>560-181-188</t>
  </si>
  <si>
    <t>560-181-199</t>
  </si>
  <si>
    <t>560-181-342</t>
  </si>
  <si>
    <t>560-181-343</t>
  </si>
  <si>
    <t>560-181-461</t>
  </si>
  <si>
    <t>560-183-311</t>
  </si>
  <si>
    <t>560-188-126</t>
  </si>
  <si>
    <t>560-188-173</t>
  </si>
  <si>
    <t>560-188-211</t>
  </si>
  <si>
    <t>560-188-221</t>
  </si>
  <si>
    <t>560-188-311</t>
  </si>
  <si>
    <t>560-188-333</t>
  </si>
  <si>
    <t>560-189-126</t>
  </si>
  <si>
    <t>560-189-142</t>
  </si>
  <si>
    <t>560-189-173</t>
  </si>
  <si>
    <t>560-189-198</t>
  </si>
  <si>
    <t>560-189-411</t>
  </si>
  <si>
    <t>560-189-461</t>
  </si>
  <si>
    <t>570-188-311</t>
  </si>
  <si>
    <t>570-189-312</t>
  </si>
  <si>
    <t>580-181-113</t>
  </si>
  <si>
    <t>580-181-146</t>
  </si>
  <si>
    <t>580-181-152</t>
  </si>
  <si>
    <t>580-181-173</t>
  </si>
  <si>
    <t>580-181-180</t>
  </si>
  <si>
    <t>580-181-184</t>
  </si>
  <si>
    <t>580-181-191</t>
  </si>
  <si>
    <t>580-181-196</t>
  </si>
  <si>
    <t>580-181-198</t>
  </si>
  <si>
    <t>580-181-199</t>
  </si>
  <si>
    <t>580-181-313</t>
  </si>
  <si>
    <t>580-181-332</t>
  </si>
  <si>
    <t>580-181-361</t>
  </si>
  <si>
    <t>580-181-541</t>
  </si>
  <si>
    <t>580-181-551</t>
  </si>
  <si>
    <t>580-184-312</t>
  </si>
  <si>
    <t>580-186-121</t>
  </si>
  <si>
    <t>580-186-211</t>
  </si>
  <si>
    <t>580-186-221</t>
  </si>
  <si>
    <t>580-186-231</t>
  </si>
  <si>
    <t>580-186-392</t>
  </si>
  <si>
    <t>580-187-312</t>
  </si>
  <si>
    <t>580-188-311</t>
  </si>
  <si>
    <t>580-188-423</t>
  </si>
  <si>
    <t>580-201-312</t>
  </si>
  <si>
    <t>58B-181-183</t>
  </si>
  <si>
    <t>590-171-532</t>
  </si>
  <si>
    <t>590-176-121</t>
  </si>
  <si>
    <t>590-176-131</t>
  </si>
  <si>
    <t>590-176-151</t>
  </si>
  <si>
    <t>590-176-331</t>
  </si>
  <si>
    <t>590-177-351</t>
  </si>
  <si>
    <t>590-177-459</t>
  </si>
  <si>
    <t>590-181-131</t>
  </si>
  <si>
    <t>590-181-135</t>
  </si>
  <si>
    <t>590-181-188</t>
  </si>
  <si>
    <t>590-183-188</t>
  </si>
  <si>
    <t>590-183-199</t>
  </si>
  <si>
    <t>590-183-231</t>
  </si>
  <si>
    <t>590-183-312</t>
  </si>
  <si>
    <t>590-185-163</t>
  </si>
  <si>
    <t>590-185-418</t>
  </si>
  <si>
    <t>590-185-461</t>
  </si>
  <si>
    <t>590-185-462</t>
  </si>
  <si>
    <t>590-188-121</t>
  </si>
  <si>
    <t>590-188-211</t>
  </si>
  <si>
    <t>590-188-221</t>
  </si>
  <si>
    <t>590-188-459</t>
  </si>
  <si>
    <t>590-188-461</t>
  </si>
  <si>
    <t>590-189-472</t>
  </si>
  <si>
    <t>600-174-394</t>
  </si>
  <si>
    <t>600-176-116</t>
  </si>
  <si>
    <t>600-176-332</t>
  </si>
  <si>
    <t>600-176-333</t>
  </si>
  <si>
    <t>600-176-418</t>
  </si>
  <si>
    <t>600-177-116</t>
  </si>
  <si>
    <t>600-177-133</t>
  </si>
  <si>
    <t>600-177-192</t>
  </si>
  <si>
    <t>600-177-312</t>
  </si>
  <si>
    <t>600-177-418</t>
  </si>
  <si>
    <t>600-181-116</t>
  </si>
  <si>
    <t>600-181-147</t>
  </si>
  <si>
    <t>600-181-198</t>
  </si>
  <si>
    <t>600-181-315</t>
  </si>
  <si>
    <t>600-181-331</t>
  </si>
  <si>
    <t>600-181-413</t>
  </si>
  <si>
    <t>600-181-451</t>
  </si>
  <si>
    <t>600-184-131</t>
  </si>
  <si>
    <t>600-184-151</t>
  </si>
  <si>
    <t>600-184-181</t>
  </si>
  <si>
    <t>600-184-196</t>
  </si>
  <si>
    <t>600-185-187</t>
  </si>
  <si>
    <t>600-185-196</t>
  </si>
  <si>
    <t>600-185-197</t>
  </si>
  <si>
    <t>600-188-192</t>
  </si>
  <si>
    <t>600-188-211</t>
  </si>
  <si>
    <t>600-188-221</t>
  </si>
  <si>
    <t>600-188-232</t>
  </si>
  <si>
    <t>600-188-392</t>
  </si>
  <si>
    <t>600-195-192</t>
  </si>
  <si>
    <t>600-195-312</t>
  </si>
  <si>
    <t>600-195-462</t>
  </si>
  <si>
    <t>600-195-541</t>
  </si>
  <si>
    <t>600-205-311</t>
  </si>
  <si>
    <t>60B-184-312</t>
  </si>
  <si>
    <t>60B-185-211</t>
  </si>
  <si>
    <t>60D-172-126</t>
  </si>
  <si>
    <t>60D-172-319</t>
  </si>
  <si>
    <t>60D-172-461</t>
  </si>
  <si>
    <t>60D-182-121</t>
  </si>
  <si>
    <t>60D-182-146</t>
  </si>
  <si>
    <t>60D-182-163</t>
  </si>
  <si>
    <t>60D-182-192</t>
  </si>
  <si>
    <t>60D-182-311</t>
  </si>
  <si>
    <t>60D-182-411</t>
  </si>
  <si>
    <t>60D-182-422</t>
  </si>
  <si>
    <t>60D-193-311</t>
  </si>
  <si>
    <t>60F-182-131</t>
  </si>
  <si>
    <t>60G-172-183</t>
  </si>
  <si>
    <t>60G-173-311</t>
  </si>
  <si>
    <t>60J-171-148</t>
  </si>
  <si>
    <t>60J-171-211</t>
  </si>
  <si>
    <t>60J-171-221</t>
  </si>
  <si>
    <t>60J-182-121</t>
  </si>
  <si>
    <t>60J-182-231</t>
  </si>
  <si>
    <t>60K-171-418</t>
  </si>
  <si>
    <t>60K-171-462</t>
  </si>
  <si>
    <t>60K-173-311</t>
  </si>
  <si>
    <t>60K-181-462</t>
  </si>
  <si>
    <t>60L-169-395</t>
  </si>
  <si>
    <t>60L-171-151</t>
  </si>
  <si>
    <t>60L-181-162</t>
  </si>
  <si>
    <t>60M-182-135</t>
  </si>
  <si>
    <t>60M-182-221</t>
  </si>
  <si>
    <t>60M-182-231</t>
  </si>
  <si>
    <t>60M-182-311</t>
  </si>
  <si>
    <t>60M-182-411</t>
  </si>
  <si>
    <t>60M-193-311</t>
  </si>
  <si>
    <t>60N-181-541</t>
  </si>
  <si>
    <t>60S-182-148</t>
  </si>
  <si>
    <t>60U-171-411</t>
  </si>
  <si>
    <t>60U-171-418</t>
  </si>
  <si>
    <t>60U-181-142</t>
  </si>
  <si>
    <t>60U-181-231</t>
  </si>
  <si>
    <t>60Z-171-121</t>
  </si>
  <si>
    <t>60Z-171-147</t>
  </si>
  <si>
    <t>60Z-171-311</t>
  </si>
  <si>
    <t>610-184-392</t>
  </si>
  <si>
    <t>610-186-131</t>
  </si>
  <si>
    <t>610-186-211</t>
  </si>
  <si>
    <t>610-186-221</t>
  </si>
  <si>
    <t>610-186-461</t>
  </si>
  <si>
    <t>610-188-392</t>
  </si>
  <si>
    <t>610-188-459</t>
  </si>
  <si>
    <t>610-189-113</t>
  </si>
  <si>
    <t>610-189-231</t>
  </si>
  <si>
    <t>610-189-392</t>
  </si>
  <si>
    <t>61J-182-143</t>
  </si>
  <si>
    <t>61J-188-192</t>
  </si>
  <si>
    <t>61J-188-211</t>
  </si>
  <si>
    <t>61K-185-141</t>
  </si>
  <si>
    <t>61K-185-211</t>
  </si>
  <si>
    <t>61K-185-311</t>
  </si>
  <si>
    <t>61L-171-418</t>
  </si>
  <si>
    <t>61L-181-183</t>
  </si>
  <si>
    <t>61L-181-231</t>
  </si>
  <si>
    <t>61L-181-418</t>
  </si>
  <si>
    <t>61L-181-462</t>
  </si>
  <si>
    <t>61N-189-131</t>
  </si>
  <si>
    <t>61N-189-211</t>
  </si>
  <si>
    <t>61P-197-411</t>
  </si>
  <si>
    <t>61T-181-418</t>
  </si>
  <si>
    <t>61T-183-331</t>
  </si>
  <si>
    <t>61T-184-411</t>
  </si>
  <si>
    <t>61V-181-541</t>
  </si>
  <si>
    <t>61W-173-317</t>
  </si>
  <si>
    <t>61Y-181-121</t>
  </si>
  <si>
    <t>61Y-181-312</t>
  </si>
  <si>
    <t>61Y-181-418</t>
  </si>
  <si>
    <t>61Y-181-462</t>
  </si>
  <si>
    <t>61Y-183-311</t>
  </si>
  <si>
    <t>61Y-183-411</t>
  </si>
  <si>
    <t>61Y-185-121</t>
  </si>
  <si>
    <t>61Y-185-211</t>
  </si>
  <si>
    <t>61Y-186-411</t>
  </si>
  <si>
    <t>620-169-395</t>
  </si>
  <si>
    <t>620-174-311</t>
  </si>
  <si>
    <t>620-181-143</t>
  </si>
  <si>
    <t>620-188-171</t>
  </si>
  <si>
    <t>620-192-311</t>
  </si>
  <si>
    <t>62A-171-312</t>
  </si>
  <si>
    <t>62A-171-418</t>
  </si>
  <si>
    <t>62A-181-229</t>
  </si>
  <si>
    <t>62J-181-142</t>
  </si>
  <si>
    <t>62K-173-317</t>
  </si>
  <si>
    <t>62K-192-311</t>
  </si>
  <si>
    <t>62K-202-315</t>
  </si>
  <si>
    <t>630-171-144</t>
  </si>
  <si>
    <t>630-171-171</t>
  </si>
  <si>
    <t>630-171-173</t>
  </si>
  <si>
    <t>630-171-423</t>
  </si>
  <si>
    <t>630-181-141</t>
  </si>
  <si>
    <t>630-181-411</t>
  </si>
  <si>
    <t>630-183-146</t>
  </si>
  <si>
    <t>630-184-171</t>
  </si>
  <si>
    <t>630-184-172</t>
  </si>
  <si>
    <t>630-184-221</t>
  </si>
  <si>
    <t>630-184-231</t>
  </si>
  <si>
    <t>630-184-312</t>
  </si>
  <si>
    <t>630-184-331</t>
  </si>
  <si>
    <t>630-184-411</t>
  </si>
  <si>
    <t>630-185-147</t>
  </si>
  <si>
    <t>630-185-172</t>
  </si>
  <si>
    <t>630-185-192</t>
  </si>
  <si>
    <t>630-185-199</t>
  </si>
  <si>
    <t>630-185-423</t>
  </si>
  <si>
    <t>630-187-163</t>
  </si>
  <si>
    <t>630-187-165</t>
  </si>
  <si>
    <t>630-187-211</t>
  </si>
  <si>
    <t>630-206-188</t>
  </si>
  <si>
    <t>640-167-399</t>
  </si>
  <si>
    <t>640-176-151</t>
  </si>
  <si>
    <t>640-176-192</t>
  </si>
  <si>
    <t>640-176-331</t>
  </si>
  <si>
    <t>640-177-121</t>
  </si>
  <si>
    <t>640-177-461</t>
  </si>
  <si>
    <t>640-181-126</t>
  </si>
  <si>
    <t>640-181-143</t>
  </si>
  <si>
    <t>640-181-174</t>
  </si>
  <si>
    <t>640-181-312</t>
  </si>
  <si>
    <t>640-181-331</t>
  </si>
  <si>
    <t>640-183-312</t>
  </si>
  <si>
    <t>640-183-331</t>
  </si>
  <si>
    <t>640-183-411</t>
  </si>
  <si>
    <t>640-184-312</t>
  </si>
  <si>
    <t>640-185-131</t>
  </si>
  <si>
    <t>640-185-151</t>
  </si>
  <si>
    <t>640-185-153</t>
  </si>
  <si>
    <t>640-185-181</t>
  </si>
  <si>
    <t>640-185-231</t>
  </si>
  <si>
    <t>640-185-314</t>
  </si>
  <si>
    <t>640-185-361</t>
  </si>
  <si>
    <t>640-185-411</t>
  </si>
  <si>
    <t>640-185-418</t>
  </si>
  <si>
    <t>640-186-142</t>
  </si>
  <si>
    <t>640-186-211</t>
  </si>
  <si>
    <t>640-186-221</t>
  </si>
  <si>
    <t>640-186-231</t>
  </si>
  <si>
    <t>640-186-312</t>
  </si>
  <si>
    <t>640-186-411</t>
  </si>
  <si>
    <t>640-194-312</t>
  </si>
  <si>
    <t>640-195-418</t>
  </si>
  <si>
    <t>640-195-472</t>
  </si>
  <si>
    <t>64A-181-148</t>
  </si>
  <si>
    <t>64A-181-181</t>
  </si>
  <si>
    <t>64A-181-311</t>
  </si>
  <si>
    <t>64A-188-411</t>
  </si>
  <si>
    <t>64A-192-311</t>
  </si>
  <si>
    <t>64A-193-418</t>
  </si>
  <si>
    <t>650-170-399</t>
  </si>
  <si>
    <t>650-181-146</t>
  </si>
  <si>
    <t>650-181-184</t>
  </si>
  <si>
    <t>650-181-189</t>
  </si>
  <si>
    <t>650-181-192</t>
  </si>
  <si>
    <t>650-181-459</t>
  </si>
  <si>
    <t>650-181-472</t>
  </si>
  <si>
    <t>650-183-472</t>
  </si>
  <si>
    <t>650-186-411</t>
  </si>
  <si>
    <t>650-188-192</t>
  </si>
  <si>
    <t>650-188-331</t>
  </si>
  <si>
    <t>650-189-143</t>
  </si>
  <si>
    <t>650-189-192</t>
  </si>
  <si>
    <t>650-189-198</t>
  </si>
  <si>
    <t>650-189-211</t>
  </si>
  <si>
    <t>650-189-221</t>
  </si>
  <si>
    <t>650-189-331</t>
  </si>
  <si>
    <t>650-189-392</t>
  </si>
  <si>
    <t>650-192-472</t>
  </si>
  <si>
    <t>650-194-333</t>
  </si>
  <si>
    <t>650-194-351</t>
  </si>
  <si>
    <t>650-194-392</t>
  </si>
  <si>
    <t>650-195-211</t>
  </si>
  <si>
    <t>650-195-221</t>
  </si>
  <si>
    <t>65A-171-221</t>
  </si>
  <si>
    <t>65A-181-532</t>
  </si>
  <si>
    <t>65C-181-211</t>
  </si>
  <si>
    <t>65C-181-229</t>
  </si>
  <si>
    <t>65C-181-231</t>
  </si>
  <si>
    <t>65G-181-142</t>
  </si>
  <si>
    <t>65G-181-229</t>
  </si>
  <si>
    <t>65G-181-234</t>
  </si>
  <si>
    <t>65G-181-239</t>
  </si>
  <si>
    <t>65G-181-314</t>
  </si>
  <si>
    <t>65G-185-121</t>
  </si>
  <si>
    <t>65G-185-211</t>
  </si>
  <si>
    <t>65G-185-231</t>
  </si>
  <si>
    <t>65G-188-113</t>
  </si>
  <si>
    <t>65G-188-171</t>
  </si>
  <si>
    <t>65G-188-211</t>
  </si>
  <si>
    <t>65Z-181-135</t>
  </si>
  <si>
    <t>65Z-181-418</t>
  </si>
  <si>
    <t>65Z-181-462</t>
  </si>
  <si>
    <t>65Z-185-143</t>
  </si>
  <si>
    <t>65Z-185-211</t>
  </si>
  <si>
    <t>65Z-189-198</t>
  </si>
  <si>
    <t>65Z-189-211</t>
  </si>
  <si>
    <t>65Z-189-221</t>
  </si>
  <si>
    <t>660-171-146</t>
  </si>
  <si>
    <t>660-171-422</t>
  </si>
  <si>
    <t>660-176-126</t>
  </si>
  <si>
    <t>660-176-221</t>
  </si>
  <si>
    <t>660-181-113</t>
  </si>
  <si>
    <t>660-181-116</t>
  </si>
  <si>
    <t>660-181-152</t>
  </si>
  <si>
    <t>660-181-175</t>
  </si>
  <si>
    <t>660-181-184</t>
  </si>
  <si>
    <t>660-181-232</t>
  </si>
  <si>
    <t>660-181-317</t>
  </si>
  <si>
    <t>660-181-327</t>
  </si>
  <si>
    <t>660-181-351</t>
  </si>
  <si>
    <t>660-181-415</t>
  </si>
  <si>
    <t>660-181-451</t>
  </si>
  <si>
    <t>660-181-461</t>
  </si>
  <si>
    <t>660-185-180</t>
  </si>
  <si>
    <t>660-185-312</t>
  </si>
  <si>
    <t>660-185-411</t>
  </si>
  <si>
    <t>660-186-311</t>
  </si>
  <si>
    <t>660-186-392</t>
  </si>
  <si>
    <t>660-188-126</t>
  </si>
  <si>
    <t>660-188-211</t>
  </si>
  <si>
    <t>660-188-221</t>
  </si>
  <si>
    <t>660-188-394</t>
  </si>
  <si>
    <t>660-194-351</t>
  </si>
  <si>
    <t>660-194-472</t>
  </si>
  <si>
    <t>660-201-312</t>
  </si>
  <si>
    <t>660-201-472</t>
  </si>
  <si>
    <t>670-176-151</t>
  </si>
  <si>
    <t>670-177-311</t>
  </si>
  <si>
    <t>670-181-147</t>
  </si>
  <si>
    <t>670-181-184</t>
  </si>
  <si>
    <t>670-181-192</t>
  </si>
  <si>
    <t>670-184-192</t>
  </si>
  <si>
    <t>670-184-196</t>
  </si>
  <si>
    <t>670-184-312</t>
  </si>
  <si>
    <t>670-184-332</t>
  </si>
  <si>
    <t>670-188-147</t>
  </si>
  <si>
    <t>670-188-171</t>
  </si>
  <si>
    <t>670-188-192</t>
  </si>
  <si>
    <t>670-188-198</t>
  </si>
  <si>
    <t>670-188-211</t>
  </si>
  <si>
    <t>670-188-221</t>
  </si>
  <si>
    <t>670-188-311</t>
  </si>
  <si>
    <t>670-188-332</t>
  </si>
  <si>
    <t>670-188-351</t>
  </si>
  <si>
    <t>670-188-461</t>
  </si>
  <si>
    <t>670-189-192</t>
  </si>
  <si>
    <t>670-194-198</t>
  </si>
  <si>
    <t>670-194-211</t>
  </si>
  <si>
    <t>670-194-221</t>
  </si>
  <si>
    <t>670-194-392</t>
  </si>
  <si>
    <t>67B-185-411</t>
  </si>
  <si>
    <t>67B-185-541</t>
  </si>
  <si>
    <t>680-163-399</t>
  </si>
  <si>
    <t>680-177-411</t>
  </si>
  <si>
    <t>680-181-184</t>
  </si>
  <si>
    <t>680-188-221</t>
  </si>
  <si>
    <t>680-188-332</t>
  </si>
  <si>
    <t>680-188-392</t>
  </si>
  <si>
    <t>680-193-311</t>
  </si>
  <si>
    <t>681-177-121</t>
  </si>
  <si>
    <t>681-177-311</t>
  </si>
  <si>
    <t>681-177-333</t>
  </si>
  <si>
    <t>681-177-351</t>
  </si>
  <si>
    <t>681-177-459</t>
  </si>
  <si>
    <t>681-178-418</t>
  </si>
  <si>
    <t>681-181-418</t>
  </si>
  <si>
    <t>681-184-331</t>
  </si>
  <si>
    <t>681-185-163</t>
  </si>
  <si>
    <t>681-187-418</t>
  </si>
  <si>
    <t>690-169-395</t>
  </si>
  <si>
    <t>690-181-116</t>
  </si>
  <si>
    <t>690-181-117</t>
  </si>
  <si>
    <t>690-184-131</t>
  </si>
  <si>
    <t>690-184-211</t>
  </si>
  <si>
    <t>690-184-221</t>
  </si>
  <si>
    <t>690-184-231</t>
  </si>
  <si>
    <t>690-188-198</t>
  </si>
  <si>
    <t>690-188-211</t>
  </si>
  <si>
    <t>690-188-221</t>
  </si>
  <si>
    <t>690-188-392</t>
  </si>
  <si>
    <t>69A-181-411</t>
  </si>
  <si>
    <t>69A-188-333</t>
  </si>
  <si>
    <t>700-169-395</t>
  </si>
  <si>
    <t>700-170-395</t>
  </si>
  <si>
    <t>700-171-462</t>
  </si>
  <si>
    <t>700-177-351</t>
  </si>
  <si>
    <t>700-181-144</t>
  </si>
  <si>
    <t>700-181-180</t>
  </si>
  <si>
    <t>700-181-198</t>
  </si>
  <si>
    <t>700-181-318</t>
  </si>
  <si>
    <t>700-181-461</t>
  </si>
  <si>
    <t>700-183-331</t>
  </si>
  <si>
    <t>700-184-311</t>
  </si>
  <si>
    <t>700-184-332</t>
  </si>
  <si>
    <t>700-188-171</t>
  </si>
  <si>
    <t>700-195-146</t>
  </si>
  <si>
    <t>700-195-211</t>
  </si>
  <si>
    <t>700-195-221</t>
  </si>
  <si>
    <t>700-195-231</t>
  </si>
  <si>
    <t>700-195-411</t>
  </si>
  <si>
    <t>70A-181-192</t>
  </si>
  <si>
    <t>70A-181-221</t>
  </si>
  <si>
    <t>70A-181-231</t>
  </si>
  <si>
    <t>70A-181-423</t>
  </si>
  <si>
    <t>70A-183-312</t>
  </si>
  <si>
    <t>70A-183-411</t>
  </si>
  <si>
    <t>710-171-196</t>
  </si>
  <si>
    <t>710-171-198</t>
  </si>
  <si>
    <t>710-171-461</t>
  </si>
  <si>
    <t>710-178-392</t>
  </si>
  <si>
    <t>710-178-418</t>
  </si>
  <si>
    <t>710-181-126</t>
  </si>
  <si>
    <t>710-181-181</t>
  </si>
  <si>
    <t>710-181-187</t>
  </si>
  <si>
    <t>710-181-233</t>
  </si>
  <si>
    <t>710-183-151</t>
  </si>
  <si>
    <t>710-183-211</t>
  </si>
  <si>
    <t>710-183-221</t>
  </si>
  <si>
    <t>710-183-231</t>
  </si>
  <si>
    <t>710-183-312</t>
  </si>
  <si>
    <t>710-183-331</t>
  </si>
  <si>
    <t>710-183-332</t>
  </si>
  <si>
    <t>710-183-351</t>
  </si>
  <si>
    <t>710-183-461</t>
  </si>
  <si>
    <t>710-184-312</t>
  </si>
  <si>
    <t>710-184-411</t>
  </si>
  <si>
    <t>710-184-462</t>
  </si>
  <si>
    <t>710-185-133</t>
  </si>
  <si>
    <t>710-188-121</t>
  </si>
  <si>
    <t>710-188-126</t>
  </si>
  <si>
    <t>710-188-211</t>
  </si>
  <si>
    <t>710-188-221</t>
  </si>
  <si>
    <t>710-188-333</t>
  </si>
  <si>
    <t>710-189-171</t>
  </si>
  <si>
    <t>710-189-198</t>
  </si>
  <si>
    <t>710-189-211</t>
  </si>
  <si>
    <t>710-189-221</t>
  </si>
  <si>
    <t>710-189-411</t>
  </si>
  <si>
    <t>710-189-418</t>
  </si>
  <si>
    <t>710-201-311</t>
  </si>
  <si>
    <t>720-169-395</t>
  </si>
  <si>
    <t>720-178-392</t>
  </si>
  <si>
    <t>720-181-126</t>
  </si>
  <si>
    <t>720-181-143</t>
  </si>
  <si>
    <t>720-181-163</t>
  </si>
  <si>
    <t>720-181-171</t>
  </si>
  <si>
    <t>720-181-311</t>
  </si>
  <si>
    <t>720-183-146</t>
  </si>
  <si>
    <t>720-184-146</t>
  </si>
  <si>
    <t>720-184-472</t>
  </si>
  <si>
    <t>720-192-311</t>
  </si>
  <si>
    <t>720-204-180</t>
  </si>
  <si>
    <t>720-204-211</t>
  </si>
  <si>
    <t>720-204-312</t>
  </si>
  <si>
    <t>720-204-332</t>
  </si>
  <si>
    <t>720-204-392</t>
  </si>
  <si>
    <t>730-176-392</t>
  </si>
  <si>
    <t>730-177-392</t>
  </si>
  <si>
    <t>730-181-113</t>
  </si>
  <si>
    <t>730-181-121</t>
  </si>
  <si>
    <t>730-181-146</t>
  </si>
  <si>
    <t>730-181-151</t>
  </si>
  <si>
    <t>730-181-162</t>
  </si>
  <si>
    <t>730-181-184</t>
  </si>
  <si>
    <t>730-181-313</t>
  </si>
  <si>
    <t>730-184-192</t>
  </si>
  <si>
    <t>730-188-198</t>
  </si>
  <si>
    <t>730-188-211</t>
  </si>
  <si>
    <t>730-188-221</t>
  </si>
  <si>
    <t>730-188-392</t>
  </si>
  <si>
    <t>730-188-411</t>
  </si>
  <si>
    <t>73B-172-418</t>
  </si>
  <si>
    <t>73B-182-183</t>
  </si>
  <si>
    <t>740-171-422</t>
  </si>
  <si>
    <t>740-177-171</t>
  </si>
  <si>
    <t>740-177-199</t>
  </si>
  <si>
    <t>740-177-351</t>
  </si>
  <si>
    <t>740-177-418</t>
  </si>
  <si>
    <t>740-181-113</t>
  </si>
  <si>
    <t>740-181-117</t>
  </si>
  <si>
    <t>740-181-129_1</t>
  </si>
  <si>
    <t>740-181-135</t>
  </si>
  <si>
    <t>740-181-152</t>
  </si>
  <si>
    <t>740-181-165</t>
  </si>
  <si>
    <t>740-181-184</t>
  </si>
  <si>
    <t>740-181-196</t>
  </si>
  <si>
    <t>740-181-414</t>
  </si>
  <si>
    <t>740-181-551</t>
  </si>
  <si>
    <t>740-184-146</t>
  </si>
  <si>
    <t>740-184-231</t>
  </si>
  <si>
    <t>740-184-331</t>
  </si>
  <si>
    <t>740-189-472</t>
  </si>
  <si>
    <t>740-196-411</t>
  </si>
  <si>
    <t>740-204-180</t>
  </si>
  <si>
    <t>74C-185-142</t>
  </si>
  <si>
    <t>74C-185-211</t>
  </si>
  <si>
    <t>74C-185-229</t>
  </si>
  <si>
    <t>74C-185-231</t>
  </si>
  <si>
    <t>74C-185-232</t>
  </si>
  <si>
    <t>750-181-133</t>
  </si>
  <si>
    <t>750-181-145</t>
  </si>
  <si>
    <t>750-181-152</t>
  </si>
  <si>
    <t>750-181-188</t>
  </si>
  <si>
    <t>750-204-312</t>
  </si>
  <si>
    <t>760-177-332</t>
  </si>
  <si>
    <t>760-181-116</t>
  </si>
  <si>
    <t>760-181-125</t>
  </si>
  <si>
    <t>760-181-171</t>
  </si>
  <si>
    <t>760-181-542</t>
  </si>
  <si>
    <t>760-184-312</t>
  </si>
  <si>
    <t>760-188-121</t>
  </si>
  <si>
    <t>760-188-131</t>
  </si>
  <si>
    <t>760-188-151</t>
  </si>
  <si>
    <t>760-188-171</t>
  </si>
  <si>
    <t>760-188-211</t>
  </si>
  <si>
    <t>760-188-221</t>
  </si>
  <si>
    <t>760-189-162</t>
  </si>
  <si>
    <t>760-189-192</t>
  </si>
  <si>
    <t>760-189-311</t>
  </si>
  <si>
    <t>760-189-462</t>
  </si>
  <si>
    <t>761-176-131</t>
  </si>
  <si>
    <t>761-176-311</t>
  </si>
  <si>
    <t>761-176-462</t>
  </si>
  <si>
    <t>761-181-113</t>
  </si>
  <si>
    <t>761-181-124</t>
  </si>
  <si>
    <t>761-181-132</t>
  </si>
  <si>
    <t>761-181-142</t>
  </si>
  <si>
    <t>761-181-181</t>
  </si>
  <si>
    <t>761-181-184</t>
  </si>
  <si>
    <t>761-181-196</t>
  </si>
  <si>
    <t>761-181-462</t>
  </si>
  <si>
    <t>761-185-311</t>
  </si>
  <si>
    <t>761-185-317</t>
  </si>
  <si>
    <t>761-185-418</t>
  </si>
  <si>
    <t>761-185-461</t>
  </si>
  <si>
    <t>761-186-411</t>
  </si>
  <si>
    <t>761-186-461</t>
  </si>
  <si>
    <t>761-188-192</t>
  </si>
  <si>
    <t>761-188-211</t>
  </si>
  <si>
    <t>761-188-221</t>
  </si>
  <si>
    <t>761-188-331</t>
  </si>
  <si>
    <t>761-188-351</t>
  </si>
  <si>
    <t>761-188-411</t>
  </si>
  <si>
    <t>761-189-163</t>
  </si>
  <si>
    <t>761-189-192</t>
  </si>
  <si>
    <t>761-189-211</t>
  </si>
  <si>
    <t>761-189-221</t>
  </si>
  <si>
    <t>761-189-411</t>
  </si>
  <si>
    <t>761-192-311</t>
  </si>
  <si>
    <t>76A-188-311</t>
  </si>
  <si>
    <t>76A-189-418</t>
  </si>
  <si>
    <t>770-169-395</t>
  </si>
  <si>
    <t>770-170-395</t>
  </si>
  <si>
    <t>770-177-423</t>
  </si>
  <si>
    <t>770-181-163</t>
  </si>
  <si>
    <t>770-181-173</t>
  </si>
  <si>
    <t>770-181-333</t>
  </si>
  <si>
    <t>770-188-392</t>
  </si>
  <si>
    <t>770-188-411</t>
  </si>
  <si>
    <t>770-189-472</t>
  </si>
  <si>
    <t>770-205-148</t>
  </si>
  <si>
    <t>770-205-211</t>
  </si>
  <si>
    <t>770-205-221</t>
  </si>
  <si>
    <t>780-169-395</t>
  </si>
  <si>
    <t>780-170-395</t>
  </si>
  <si>
    <t>780-176-171</t>
  </si>
  <si>
    <t>780-177-312</t>
  </si>
  <si>
    <t>780-181-188</t>
  </si>
  <si>
    <t>780-181-198</t>
  </si>
  <si>
    <t>780-181-326</t>
  </si>
  <si>
    <t>780-181-332</t>
  </si>
  <si>
    <t>780-181-522</t>
  </si>
  <si>
    <t>780-181-532</t>
  </si>
  <si>
    <t>780-184-311</t>
  </si>
  <si>
    <t>780-185-121</t>
  </si>
  <si>
    <t>780-185-141</t>
  </si>
  <si>
    <t>780-185-142</t>
  </si>
  <si>
    <t>780-185-184</t>
  </si>
  <si>
    <t>780-185-332</t>
  </si>
  <si>
    <t>780-185-418</t>
  </si>
  <si>
    <t>780-188-221</t>
  </si>
  <si>
    <t>780-188-392</t>
  </si>
  <si>
    <t>780-188-411</t>
  </si>
  <si>
    <t>78C-181-462</t>
  </si>
  <si>
    <t>78C-185-411</t>
  </si>
  <si>
    <t>790-171-196</t>
  </si>
  <si>
    <t>790-177-332</t>
  </si>
  <si>
    <t>790-177-418</t>
  </si>
  <si>
    <t>790-181-131</t>
  </si>
  <si>
    <t>790-181-162</t>
  </si>
  <si>
    <t>790-181-188</t>
  </si>
  <si>
    <t>790-181-191</t>
  </si>
  <si>
    <t>790-181-312</t>
  </si>
  <si>
    <t>790-181-331</t>
  </si>
  <si>
    <t>790-184-131</t>
  </si>
  <si>
    <t>790-184-231</t>
  </si>
  <si>
    <t>790-184-312</t>
  </si>
  <si>
    <t>790-185-144</t>
  </si>
  <si>
    <t>790-193-392</t>
  </si>
  <si>
    <t>790-193-418</t>
  </si>
  <si>
    <t>790-201-314</t>
  </si>
  <si>
    <t>790-201-333</t>
  </si>
  <si>
    <t>79A-182-221</t>
  </si>
  <si>
    <t>79A-182-231</t>
  </si>
  <si>
    <t>800-171-422</t>
  </si>
  <si>
    <t>800-171-462</t>
  </si>
  <si>
    <t>800-177-392</t>
  </si>
  <si>
    <t>800-181-113</t>
  </si>
  <si>
    <t>800-181-121</t>
  </si>
  <si>
    <t>800-181-124</t>
  </si>
  <si>
    <t>800-181-131</t>
  </si>
  <si>
    <t>800-181-135</t>
  </si>
  <si>
    <t>800-181-142</t>
  </si>
  <si>
    <t>800-181-146</t>
  </si>
  <si>
    <t>800-181-192</t>
  </si>
  <si>
    <t>800-181-196</t>
  </si>
  <si>
    <t>800-181-313</t>
  </si>
  <si>
    <t>800-183-392</t>
  </si>
  <si>
    <t>800-183-462</t>
  </si>
  <si>
    <t>800-184-171</t>
  </si>
  <si>
    <t>800-184-392</t>
  </si>
  <si>
    <t>800-188-192</t>
  </si>
  <si>
    <t>800-188-211</t>
  </si>
  <si>
    <t>800-188-221</t>
  </si>
  <si>
    <t>800-188-392</t>
  </si>
  <si>
    <t>800-188-418</t>
  </si>
  <si>
    <t>80C-181-114</t>
  </si>
  <si>
    <t>810-169-395</t>
  </si>
  <si>
    <t>810-170-395</t>
  </si>
  <si>
    <t>810-181-415</t>
  </si>
  <si>
    <t>810-181-462</t>
  </si>
  <si>
    <t>810-183-146</t>
  </si>
  <si>
    <t>810-183-198</t>
  </si>
  <si>
    <t>810-183-211</t>
  </si>
  <si>
    <t>810-183-221</t>
  </si>
  <si>
    <t>810-189-171</t>
  </si>
  <si>
    <t>81A-181-411</t>
  </si>
  <si>
    <t>81B-173-311</t>
  </si>
  <si>
    <t>81B-185-121</t>
  </si>
  <si>
    <t>81B-185-211</t>
  </si>
  <si>
    <t>81B-192-311</t>
  </si>
  <si>
    <t>820-171-525</t>
  </si>
  <si>
    <t>820-171-527</t>
  </si>
  <si>
    <t>820-171-529</t>
  </si>
  <si>
    <t>820-184-333</t>
  </si>
  <si>
    <t>820-184-351</t>
  </si>
  <si>
    <t>820-184-462</t>
  </si>
  <si>
    <t>820-186-411</t>
  </si>
  <si>
    <t>820-188-311</t>
  </si>
  <si>
    <t>820-188-331</t>
  </si>
  <si>
    <t>820-204-312</t>
  </si>
  <si>
    <t>821-176-331</t>
  </si>
  <si>
    <t>821-188-171</t>
  </si>
  <si>
    <t>821-188-333</t>
  </si>
  <si>
    <t>830-181-127</t>
  </si>
  <si>
    <t>830-181-196</t>
  </si>
  <si>
    <t>830-181-392</t>
  </si>
  <si>
    <t>830-183-192</t>
  </si>
  <si>
    <t>830-183-211</t>
  </si>
  <si>
    <t>830-183-221</t>
  </si>
  <si>
    <t>830-183-392</t>
  </si>
  <si>
    <t>830-184-392</t>
  </si>
  <si>
    <t>830-189-171</t>
  </si>
  <si>
    <t>830-189-198</t>
  </si>
  <si>
    <t>830-189-211</t>
  </si>
  <si>
    <t>830-189-221</t>
  </si>
  <si>
    <t>830-189-392</t>
  </si>
  <si>
    <t>830-205-192</t>
  </si>
  <si>
    <t>830-205-211</t>
  </si>
  <si>
    <t>830-205-221</t>
  </si>
  <si>
    <t>830-205-392</t>
  </si>
  <si>
    <t>840-171-331</t>
  </si>
  <si>
    <t>840-171-472</t>
  </si>
  <si>
    <t>840-176-332</t>
  </si>
  <si>
    <t>840-177-333</t>
  </si>
  <si>
    <t>840-177-472</t>
  </si>
  <si>
    <t>840-181-313</t>
  </si>
  <si>
    <t>840-181-472</t>
  </si>
  <si>
    <t>840-183-472</t>
  </si>
  <si>
    <t>840-184-472</t>
  </si>
  <si>
    <t>840-186-411</t>
  </si>
  <si>
    <t>840-188-394</t>
  </si>
  <si>
    <t>840-188-411</t>
  </si>
  <si>
    <t>840-189-311</t>
  </si>
  <si>
    <t>840-204-180</t>
  </si>
  <si>
    <t>84B-173-311</t>
  </si>
  <si>
    <t>850-177-192</t>
  </si>
  <si>
    <t>850-181-113</t>
  </si>
  <si>
    <t>850-181-165</t>
  </si>
  <si>
    <t>850-181-183</t>
  </si>
  <si>
    <t>850-181-312</t>
  </si>
  <si>
    <t>850-181-413</t>
  </si>
  <si>
    <t>850-185-472</t>
  </si>
  <si>
    <t>850-186-312</t>
  </si>
  <si>
    <t>850-189-311</t>
  </si>
  <si>
    <t>860-176-331</t>
  </si>
  <si>
    <t>860-181-135</t>
  </si>
  <si>
    <t>860-181-152</t>
  </si>
  <si>
    <t>860-181-153</t>
  </si>
  <si>
    <t>860-189-163</t>
  </si>
  <si>
    <t>860-189-196</t>
  </si>
  <si>
    <t>860-189-198</t>
  </si>
  <si>
    <t>860-201-192</t>
  </si>
  <si>
    <t>861-176-418</t>
  </si>
  <si>
    <t>861-177-418</t>
  </si>
  <si>
    <t>861-177-462</t>
  </si>
  <si>
    <t>861-178-418</t>
  </si>
  <si>
    <t>861-181-311</t>
  </si>
  <si>
    <t>861-181-472</t>
  </si>
  <si>
    <t>861-184-327</t>
  </si>
  <si>
    <t>861-184-411</t>
  </si>
  <si>
    <t>861-188-311</t>
  </si>
  <si>
    <t>861-188-472</t>
  </si>
  <si>
    <t>861-192-472</t>
  </si>
  <si>
    <t>861-202-113</t>
  </si>
  <si>
    <t>861-202-211</t>
  </si>
  <si>
    <t>861-202-221</t>
  </si>
  <si>
    <t>861-202-231</t>
  </si>
  <si>
    <t>861-202-418</t>
  </si>
  <si>
    <t>862-171-413</t>
  </si>
  <si>
    <t>862-177-311</t>
  </si>
  <si>
    <t>862-177-312</t>
  </si>
  <si>
    <t>862-177-462</t>
  </si>
  <si>
    <t>862-181-141</t>
  </si>
  <si>
    <t>862-181-146</t>
  </si>
  <si>
    <t>862-181-151</t>
  </si>
  <si>
    <t>862-181-153</t>
  </si>
  <si>
    <t>862-181-165</t>
  </si>
  <si>
    <t>862-188-462</t>
  </si>
  <si>
    <t>862-192-311</t>
  </si>
  <si>
    <t>862-202-131</t>
  </si>
  <si>
    <t>862-202-181</t>
  </si>
  <si>
    <t>862-202-211</t>
  </si>
  <si>
    <t>862-202-221</t>
  </si>
  <si>
    <t>862-202-231</t>
  </si>
  <si>
    <t>862-202-312</t>
  </si>
  <si>
    <t>862-202-411</t>
  </si>
  <si>
    <t>862-204-180</t>
  </si>
  <si>
    <t>862-204-211</t>
  </si>
  <si>
    <t>870-171-141</t>
  </si>
  <si>
    <t>870-171-196</t>
  </si>
  <si>
    <t>870-171-532</t>
  </si>
  <si>
    <t>870-176-394</t>
  </si>
  <si>
    <t>870-176-411</t>
  </si>
  <si>
    <t>870-177-472</t>
  </si>
  <si>
    <t>870-181-411</t>
  </si>
  <si>
    <t>870-181-418</t>
  </si>
  <si>
    <t>870-181-423</t>
  </si>
  <si>
    <t>870-184-311</t>
  </si>
  <si>
    <t>870-184-312</t>
  </si>
  <si>
    <t>870-188-121</t>
  </si>
  <si>
    <t>870-188-126</t>
  </si>
  <si>
    <t>870-188-211</t>
  </si>
  <si>
    <t>870-188-221</t>
  </si>
  <si>
    <t>870-188-351</t>
  </si>
  <si>
    <t>870-188-472</t>
  </si>
  <si>
    <t>880-170-399</t>
  </si>
  <si>
    <t>880-177-472</t>
  </si>
  <si>
    <t>880-181-165</t>
  </si>
  <si>
    <t>880-181-198</t>
  </si>
  <si>
    <t>880-188-472</t>
  </si>
  <si>
    <t>880-192-472</t>
  </si>
  <si>
    <t>890-169-395</t>
  </si>
  <si>
    <t>890-181-151</t>
  </si>
  <si>
    <t>890-181-181</t>
  </si>
  <si>
    <t>890-181-192</t>
  </si>
  <si>
    <t>890-181-551</t>
  </si>
  <si>
    <t>890-188-411</t>
  </si>
  <si>
    <t>890-201-312</t>
  </si>
  <si>
    <t>890-201-332</t>
  </si>
  <si>
    <t>890-201-411</t>
  </si>
  <si>
    <t>900-171-472</t>
  </si>
  <si>
    <t>900-176-472</t>
  </si>
  <si>
    <t>900-177-472</t>
  </si>
  <si>
    <t>900-181-183</t>
  </si>
  <si>
    <t>900-181-184</t>
  </si>
  <si>
    <t>900-181-189</t>
  </si>
  <si>
    <t>900-181-472</t>
  </si>
  <si>
    <t>900-183-399</t>
  </si>
  <si>
    <t>900-184-332</t>
  </si>
  <si>
    <t>900-185-326</t>
  </si>
  <si>
    <t>900-185-418</t>
  </si>
  <si>
    <t>900-185-461</t>
  </si>
  <si>
    <t>900-185-462</t>
  </si>
  <si>
    <t>90A-188-121</t>
  </si>
  <si>
    <t>90B-182-142</t>
  </si>
  <si>
    <t>90B-186-411</t>
  </si>
  <si>
    <t>90B-189-143</t>
  </si>
  <si>
    <t>90B-189-211</t>
  </si>
  <si>
    <t>90B-189-229</t>
  </si>
  <si>
    <t>90B-189-231</t>
  </si>
  <si>
    <t>90B-189-233</t>
  </si>
  <si>
    <t>90B-189-411</t>
  </si>
  <si>
    <t>90B-193-418</t>
  </si>
  <si>
    <t>90C-173-317</t>
  </si>
  <si>
    <t>90C-185-121</t>
  </si>
  <si>
    <t>90C-185-211</t>
  </si>
  <si>
    <t>90D-185-142</t>
  </si>
  <si>
    <t>910-177-351</t>
  </si>
  <si>
    <t>910-181-196</t>
  </si>
  <si>
    <t>910-185-411</t>
  </si>
  <si>
    <t>910-188-333</t>
  </si>
  <si>
    <t>910-188-351</t>
  </si>
  <si>
    <t>910-188-392</t>
  </si>
  <si>
    <t>910-189-392</t>
  </si>
  <si>
    <t>910-204-180</t>
  </si>
  <si>
    <t>910-204-211</t>
  </si>
  <si>
    <t>910-204-392</t>
  </si>
  <si>
    <t>91A-181-146</t>
  </si>
  <si>
    <t>91A-186-411</t>
  </si>
  <si>
    <t>91A-192-311</t>
  </si>
  <si>
    <t>91B-173-311</t>
  </si>
  <si>
    <t>91B-176-121</t>
  </si>
  <si>
    <t>91B-176-211</t>
  </si>
  <si>
    <t>91B-177-121</t>
  </si>
  <si>
    <t>91B-177-211</t>
  </si>
  <si>
    <t>91B-181-146</t>
  </si>
  <si>
    <t>91B-181-153</t>
  </si>
  <si>
    <t>91B-181-325</t>
  </si>
  <si>
    <t>91B-181-352</t>
  </si>
  <si>
    <t>91B-181-414</t>
  </si>
  <si>
    <t>91B-181-541</t>
  </si>
  <si>
    <t>91B-185-121</t>
  </si>
  <si>
    <t>91B-185-211</t>
  </si>
  <si>
    <t>91B-186-121</t>
  </si>
  <si>
    <t>91B-186-211</t>
  </si>
  <si>
    <t>920-176-116</t>
  </si>
  <si>
    <t>920-176-126</t>
  </si>
  <si>
    <t>920-176-131</t>
  </si>
  <si>
    <t>920-176-142</t>
  </si>
  <si>
    <t>920-176-151</t>
  </si>
  <si>
    <t>920-176-171</t>
  </si>
  <si>
    <t>920-176-172</t>
  </si>
  <si>
    <t>920-176-181</t>
  </si>
  <si>
    <t>920-176-183</t>
  </si>
  <si>
    <t>920-176-191</t>
  </si>
  <si>
    <t>920-176-311</t>
  </si>
  <si>
    <t>920-176-331</t>
  </si>
  <si>
    <t>920-176-411</t>
  </si>
  <si>
    <t>920-176-418</t>
  </si>
  <si>
    <t>920-176-459</t>
  </si>
  <si>
    <t>920-177-331</t>
  </si>
  <si>
    <t>920-181-116</t>
  </si>
  <si>
    <t>920-181-125</t>
  </si>
  <si>
    <t>920-181-126</t>
  </si>
  <si>
    <t>920-181-133</t>
  </si>
  <si>
    <t>920-181-142</t>
  </si>
  <si>
    <t>920-181-143</t>
  </si>
  <si>
    <t>920-181-146</t>
  </si>
  <si>
    <t>920-181-148</t>
  </si>
  <si>
    <t>920-181-163</t>
  </si>
  <si>
    <t>920-181-166</t>
  </si>
  <si>
    <t>920-181-167</t>
  </si>
  <si>
    <t>920-181-171</t>
  </si>
  <si>
    <t>920-181-172</t>
  </si>
  <si>
    <t>920-181-183</t>
  </si>
  <si>
    <t>920-181-192</t>
  </si>
  <si>
    <t>920-181-198</t>
  </si>
  <si>
    <t>920-181-199</t>
  </si>
  <si>
    <t>920-181-332</t>
  </si>
  <si>
    <t>920-181-333</t>
  </si>
  <si>
    <t>920-184-131</t>
  </si>
  <si>
    <t>920-184-181</t>
  </si>
  <si>
    <t>920-184-211</t>
  </si>
  <si>
    <t>920-184-221</t>
  </si>
  <si>
    <t>920-184-231</t>
  </si>
  <si>
    <t>920-184-232</t>
  </si>
  <si>
    <t>920-184-234</t>
  </si>
  <si>
    <t>920-184-312</t>
  </si>
  <si>
    <t>920-185-541</t>
  </si>
  <si>
    <t>920-188-121</t>
  </si>
  <si>
    <t>920-188-126</t>
  </si>
  <si>
    <t>920-188-171</t>
  </si>
  <si>
    <t>920-188-172</t>
  </si>
  <si>
    <t>920-188-181</t>
  </si>
  <si>
    <t>920-188-211</t>
  </si>
  <si>
    <t>920-188-221</t>
  </si>
  <si>
    <t>920-188-232</t>
  </si>
  <si>
    <t>920-188-312</t>
  </si>
  <si>
    <t>920-188-332</t>
  </si>
  <si>
    <t>920-188-461</t>
  </si>
  <si>
    <t>920-189-163</t>
  </si>
  <si>
    <t>920-189-411</t>
  </si>
  <si>
    <t>920-194-162</t>
  </si>
  <si>
    <t>920-194-211</t>
  </si>
  <si>
    <t>920-194-232</t>
  </si>
  <si>
    <t>920-195-162</t>
  </si>
  <si>
    <t>92B-193-311</t>
  </si>
  <si>
    <t>92F-192-311</t>
  </si>
  <si>
    <t>92M-171-233</t>
  </si>
  <si>
    <t>92M-181-312</t>
  </si>
  <si>
    <t>92V-172-221</t>
  </si>
  <si>
    <t>92V-172-232</t>
  </si>
  <si>
    <t>92V-172-233</t>
  </si>
  <si>
    <t>92V-172-311</t>
  </si>
  <si>
    <t>92V-172-461</t>
  </si>
  <si>
    <t>92W-172-418</t>
  </si>
  <si>
    <t>92W-181-311</t>
  </si>
  <si>
    <t>92W-181-312</t>
  </si>
  <si>
    <t>92W-181-411</t>
  </si>
  <si>
    <t>92W-182-411</t>
  </si>
  <si>
    <t>92W-182-418</t>
  </si>
  <si>
    <t>92W-182-542</t>
  </si>
  <si>
    <t>92Y-182-121</t>
  </si>
  <si>
    <t>92Y-183-312</t>
  </si>
  <si>
    <t>92Y-189-411</t>
  </si>
  <si>
    <t>930-169-395</t>
  </si>
  <si>
    <t>930-170-395</t>
  </si>
  <si>
    <t>930-177-181</t>
  </si>
  <si>
    <t>930-181-116</t>
  </si>
  <si>
    <t>930-181-167</t>
  </si>
  <si>
    <t>930-184-192</t>
  </si>
  <si>
    <t>930-184-211</t>
  </si>
  <si>
    <t>930-184-221</t>
  </si>
  <si>
    <t>930-184-331</t>
  </si>
  <si>
    <t>930-184-411</t>
  </si>
  <si>
    <t>930-184-461</t>
  </si>
  <si>
    <t>930-185-399</t>
  </si>
  <si>
    <t>930-188-126</t>
  </si>
  <si>
    <t>930-188-181</t>
  </si>
  <si>
    <t>930-188-211</t>
  </si>
  <si>
    <t>930-188-221</t>
  </si>
  <si>
    <t>930-189-198</t>
  </si>
  <si>
    <t>930-189-211</t>
  </si>
  <si>
    <t>930-189-221</t>
  </si>
  <si>
    <t>930-202-171</t>
  </si>
  <si>
    <t>930-202-211</t>
  </si>
  <si>
    <t>930-202-221</t>
  </si>
  <si>
    <t>93A-171-311</t>
  </si>
  <si>
    <t>93A-171-418</t>
  </si>
  <si>
    <t>93A-171-461</t>
  </si>
  <si>
    <t>93A-171-462</t>
  </si>
  <si>
    <t>93A-171-522</t>
  </si>
  <si>
    <t>93A-173-311</t>
  </si>
  <si>
    <t>93A-174-180</t>
  </si>
  <si>
    <t>93A-174-211</t>
  </si>
  <si>
    <t>93A-181-116</t>
  </si>
  <si>
    <t>93A-181-121</t>
  </si>
  <si>
    <t>93A-181-143</t>
  </si>
  <si>
    <t>93A-181-211</t>
  </si>
  <si>
    <t>93A-181-221</t>
  </si>
  <si>
    <t>93A-181-231</t>
  </si>
  <si>
    <t>93A-181-551</t>
  </si>
  <si>
    <t>93M-181-232</t>
  </si>
  <si>
    <t>93M-185-121</t>
  </si>
  <si>
    <t>93M-185-162</t>
  </si>
  <si>
    <t>93M-185-211</t>
  </si>
  <si>
    <t>93M-185-229</t>
  </si>
  <si>
    <t>93M-185-231</t>
  </si>
  <si>
    <t>93M-185-232</t>
  </si>
  <si>
    <t>93M-185-234</t>
  </si>
  <si>
    <t>93M-202-461</t>
  </si>
  <si>
    <t>93N-182-411</t>
  </si>
  <si>
    <t>93N-189-192</t>
  </si>
  <si>
    <t>93P-172-411</t>
  </si>
  <si>
    <t>93P-173-311</t>
  </si>
  <si>
    <t>93Q-181-121</t>
  </si>
  <si>
    <t>93Q-181-418</t>
  </si>
  <si>
    <t>93R-176-121</t>
  </si>
  <si>
    <t>93R-176-211</t>
  </si>
  <si>
    <t>93R-176-221</t>
  </si>
  <si>
    <t>93T-171-312</t>
  </si>
  <si>
    <t>93T-173-317</t>
  </si>
  <si>
    <t>93T-181-121</t>
  </si>
  <si>
    <t>93T-181-411</t>
  </si>
  <si>
    <t>93T-185-121</t>
  </si>
  <si>
    <t>940-171-162</t>
  </si>
  <si>
    <t>940-171-461</t>
  </si>
  <si>
    <t>940-177-472</t>
  </si>
  <si>
    <t>940-178-392</t>
  </si>
  <si>
    <t>940-178-418</t>
  </si>
  <si>
    <t>940-181-131</t>
  </si>
  <si>
    <t>940-181-152</t>
  </si>
  <si>
    <t>940-181-167</t>
  </si>
  <si>
    <t>940-181-462</t>
  </si>
  <si>
    <t>940-184-472</t>
  </si>
  <si>
    <t>940-185-418</t>
  </si>
  <si>
    <t>940-185-472</t>
  </si>
  <si>
    <t>940-188-126</t>
  </si>
  <si>
    <t>940-188-211</t>
  </si>
  <si>
    <t>940-188-221</t>
  </si>
  <si>
    <t>940-188-311</t>
  </si>
  <si>
    <t>940-188-472</t>
  </si>
  <si>
    <t>94Z-181-181</t>
  </si>
  <si>
    <t>950-181-132</t>
  </si>
  <si>
    <t>950-181-311</t>
  </si>
  <si>
    <t>95A-171-126</t>
  </si>
  <si>
    <t>95A-171-151</t>
  </si>
  <si>
    <t>95A-171-221</t>
  </si>
  <si>
    <t>95A-181-141</t>
  </si>
  <si>
    <t>95A-181-151</t>
  </si>
  <si>
    <t>95A-181-180</t>
  </si>
  <si>
    <t>95A-181-411</t>
  </si>
  <si>
    <t>95A-189-311</t>
  </si>
  <si>
    <t>960-169-395</t>
  </si>
  <si>
    <t>960-181-131</t>
  </si>
  <si>
    <t>960-181-133</t>
  </si>
  <si>
    <t>960-181-151</t>
  </si>
  <si>
    <t>960-181-181</t>
  </si>
  <si>
    <t>960-181-184</t>
  </si>
  <si>
    <t>960-181-196</t>
  </si>
  <si>
    <t>960-181-233</t>
  </si>
  <si>
    <t>960-181-333</t>
  </si>
  <si>
    <t>960-181-413</t>
  </si>
  <si>
    <t>960-185-196</t>
  </si>
  <si>
    <t>960-185-332</t>
  </si>
  <si>
    <t>960-189-171</t>
  </si>
  <si>
    <t>960-189-172</t>
  </si>
  <si>
    <t>960-189-211</t>
  </si>
  <si>
    <t>960-189-221</t>
  </si>
  <si>
    <t>960-189-392</t>
  </si>
  <si>
    <t>960-189-418</t>
  </si>
  <si>
    <t>960-189-423</t>
  </si>
  <si>
    <t>96C-181-113</t>
  </si>
  <si>
    <t>96C-181-116</t>
  </si>
  <si>
    <t>96C-181-127</t>
  </si>
  <si>
    <t>96C-181-131</t>
  </si>
  <si>
    <t>96C-181-143</t>
  </si>
  <si>
    <t>96C-181-146</t>
  </si>
  <si>
    <t>96C-181-147</t>
  </si>
  <si>
    <t>96C-181-174</t>
  </si>
  <si>
    <t>96C-181-413</t>
  </si>
  <si>
    <t>96C-181-418</t>
  </si>
  <si>
    <t>96F-181-121</t>
  </si>
  <si>
    <t>96F-181-211</t>
  </si>
  <si>
    <t>970-176-461</t>
  </si>
  <si>
    <t>970-177-151</t>
  </si>
  <si>
    <t>970-177-173</t>
  </si>
  <si>
    <t>970-177-333</t>
  </si>
  <si>
    <t>970-177-411</t>
  </si>
  <si>
    <t>970-177-472</t>
  </si>
  <si>
    <t>970-181-522</t>
  </si>
  <si>
    <t>970-184-312</t>
  </si>
  <si>
    <t>970-185-192</t>
  </si>
  <si>
    <t>970-185-411</t>
  </si>
  <si>
    <t>970-186-472</t>
  </si>
  <si>
    <t>970-188-151</t>
  </si>
  <si>
    <t>970-188-173</t>
  </si>
  <si>
    <t>970-188-211</t>
  </si>
  <si>
    <t>970-188-232</t>
  </si>
  <si>
    <t>970-188-392</t>
  </si>
  <si>
    <t>970-188-411</t>
  </si>
  <si>
    <t>970-188-461</t>
  </si>
  <si>
    <t>970-189-231</t>
  </si>
  <si>
    <t>970-189-392</t>
  </si>
  <si>
    <t>980-176-192</t>
  </si>
  <si>
    <t>980-176-331</t>
  </si>
  <si>
    <t>980-176-542</t>
  </si>
  <si>
    <t>980-177-312</t>
  </si>
  <si>
    <t>980-177-331</t>
  </si>
  <si>
    <t>980-177-333</t>
  </si>
  <si>
    <t>980-181-175</t>
  </si>
  <si>
    <t>980-181-331</t>
  </si>
  <si>
    <t>980-184-172</t>
  </si>
  <si>
    <t>980-185-312</t>
  </si>
  <si>
    <t>980-185-332</t>
  </si>
  <si>
    <t>980-185-418</t>
  </si>
  <si>
    <t>980-185-461</t>
  </si>
  <si>
    <t>980-185-462</t>
  </si>
  <si>
    <t>980-188-171</t>
  </si>
  <si>
    <t>980-188-192</t>
  </si>
  <si>
    <t>980-188-211</t>
  </si>
  <si>
    <t>980-188-221</t>
  </si>
  <si>
    <t>980-189-331</t>
  </si>
  <si>
    <t>980-189-411</t>
  </si>
  <si>
    <t>990-173-317</t>
  </si>
  <si>
    <t>990-176-192</t>
  </si>
  <si>
    <t>990-177-459</t>
  </si>
  <si>
    <t>990-181-116</t>
  </si>
  <si>
    <t>990-184-312</t>
  </si>
  <si>
    <t>990-188-333</t>
  </si>
  <si>
    <t>990-188-392</t>
  </si>
  <si>
    <t>990-188-459</t>
  </si>
  <si>
    <t>995-177-332</t>
  </si>
  <si>
    <t>995-181-333</t>
  </si>
  <si>
    <t>995-181-343</t>
  </si>
  <si>
    <t>995-181-472</t>
  </si>
  <si>
    <t>995-184-312</t>
  </si>
  <si>
    <t>995-184-392</t>
  </si>
  <si>
    <t>995-186-392</t>
  </si>
  <si>
    <t>995-186-411</t>
  </si>
  <si>
    <t>A05-175-311</t>
  </si>
  <si>
    <t>B95-175-131</t>
  </si>
  <si>
    <t>B95-175-171</t>
  </si>
  <si>
    <t>B95-175-451</t>
  </si>
  <si>
    <t>C18-175-314</t>
  </si>
  <si>
    <t>C37-175-153</t>
  </si>
  <si>
    <t>C37-175-232</t>
  </si>
  <si>
    <t>C39-175-333</t>
  </si>
  <si>
    <t>E29-175-221</t>
  </si>
  <si>
    <t>E29-175-418</t>
  </si>
  <si>
    <t>E30-175-233</t>
  </si>
  <si>
    <t>E31-175-141</t>
  </si>
  <si>
    <t>E31-175-221</t>
  </si>
  <si>
    <t>00A-ALL-191</t>
  </si>
  <si>
    <t>00A-ALL-231</t>
  </si>
  <si>
    <t>00A-ALL-234</t>
  </si>
  <si>
    <t>00A-ALL-239</t>
  </si>
  <si>
    <t>010-ALL-399</t>
  </si>
  <si>
    <t>020-ALL-117</t>
  </si>
  <si>
    <t>020-ALL-141</t>
  </si>
  <si>
    <t>020-ALL-193</t>
  </si>
  <si>
    <t>020-ALL-197</t>
  </si>
  <si>
    <t>020-ALL-399</t>
  </si>
  <si>
    <t>030-ALL-188</t>
  </si>
  <si>
    <t>030-ALL-413</t>
  </si>
  <si>
    <t>040-ALL-125</t>
  </si>
  <si>
    <t>040-ALL-343</t>
  </si>
  <si>
    <t>040-ALL-395</t>
  </si>
  <si>
    <t>050-ALL-162</t>
  </si>
  <si>
    <t>060-ALL-351</t>
  </si>
  <si>
    <t>070-ALL-314</t>
  </si>
  <si>
    <t>070-ALL-351</t>
  </si>
  <si>
    <t>070-ALL-395</t>
  </si>
  <si>
    <t>070-ALL-459</t>
  </si>
  <si>
    <t>070-ALL-532</t>
  </si>
  <si>
    <t>080-ALL-333</t>
  </si>
  <si>
    <t>090-ALL-116</t>
  </si>
  <si>
    <t>090-ALL-129_1</t>
  </si>
  <si>
    <t>090-ALL-184</t>
  </si>
  <si>
    <t>090-ALL-188</t>
  </si>
  <si>
    <t>090-ALL-395</t>
  </si>
  <si>
    <t>090-ALL-459</t>
  </si>
  <si>
    <t>09A-ALL-141</t>
  </si>
  <si>
    <t>09A-ALL-144</t>
  </si>
  <si>
    <t>09A-ALL-395</t>
  </si>
  <si>
    <t>09A-ALL-423</t>
  </si>
  <si>
    <t>100-ALL-141</t>
  </si>
  <si>
    <t>100-ALL-175</t>
  </si>
  <si>
    <t>100-ALL-196</t>
  </si>
  <si>
    <t>100-ALL-541</t>
  </si>
  <si>
    <t>111-ALL-172</t>
  </si>
  <si>
    <t>111-ALL-188</t>
  </si>
  <si>
    <t>111-ALL-314</t>
  </si>
  <si>
    <t>111-ALL-542</t>
  </si>
  <si>
    <t>11D-ALL-116</t>
  </si>
  <si>
    <t>120-ALL-395</t>
  </si>
  <si>
    <t>120-ALL-532</t>
  </si>
  <si>
    <t>12A-ALL-122</t>
  </si>
  <si>
    <t>130-ALL-399</t>
  </si>
  <si>
    <t>132-ALL-313</t>
  </si>
  <si>
    <t>132-ALL-331</t>
  </si>
  <si>
    <t>132-ALL-399</t>
  </si>
  <si>
    <t>13A-ALL-451</t>
  </si>
  <si>
    <t>13A-ALL-459</t>
  </si>
  <si>
    <t>13D-ALL-312</t>
  </si>
  <si>
    <t>13D-ALL-317</t>
  </si>
  <si>
    <t>140-ALL-188</t>
  </si>
  <si>
    <t>140-ALL-332</t>
  </si>
  <si>
    <t>140-ALL-351</t>
  </si>
  <si>
    <t>150-ALL-163</t>
  </si>
  <si>
    <t>150-ALL-351</t>
  </si>
  <si>
    <t>160-ALL-191</t>
  </si>
  <si>
    <t>160-ALL-318</t>
  </si>
  <si>
    <t>160-ALL-361</t>
  </si>
  <si>
    <t>170-ALL-113</t>
  </si>
  <si>
    <t>170-ALL-143</t>
  </si>
  <si>
    <t>181-ALL-113</t>
  </si>
  <si>
    <t>181-ALL-118</t>
  </si>
  <si>
    <t>181-ALL-152</t>
  </si>
  <si>
    <t>181-ALL-175</t>
  </si>
  <si>
    <t>181-ALL-344</t>
  </si>
  <si>
    <t>181-ALL-399</t>
  </si>
  <si>
    <t>182-ALL-113</t>
  </si>
  <si>
    <t>182-ALL-319</t>
  </si>
  <si>
    <t>182-ALL-351</t>
  </si>
  <si>
    <t>190-ALL-146</t>
  </si>
  <si>
    <t>190-ALL-199</t>
  </si>
  <si>
    <t>190-ALL-394</t>
  </si>
  <si>
    <t>19A-ALL-142</t>
  </si>
  <si>
    <t>210-ALL-395</t>
  </si>
  <si>
    <t>220-ALL-141</t>
  </si>
  <si>
    <t>230-ALL-113</t>
  </si>
  <si>
    <t>230-ALL-332</t>
  </si>
  <si>
    <t>230-ALL-352</t>
  </si>
  <si>
    <t>230-ALL-399</t>
  </si>
  <si>
    <t>23A-ALL-151</t>
  </si>
  <si>
    <t>240-ALL-319</t>
  </si>
  <si>
    <t>240-ALL-327</t>
  </si>
  <si>
    <t>240-ALL-332</t>
  </si>
  <si>
    <t>240-ALL-395</t>
  </si>
  <si>
    <t>240-ALL-399</t>
  </si>
  <si>
    <t>240-ALL-459</t>
  </si>
  <si>
    <t>24B-ALL-229</t>
  </si>
  <si>
    <t>24B-ALL-231</t>
  </si>
  <si>
    <t>250-ALL-188</t>
  </si>
  <si>
    <t>260-ALL-147</t>
  </si>
  <si>
    <t>260-ALL-414</t>
  </si>
  <si>
    <t>270-ALL-351</t>
  </si>
  <si>
    <t>270-ALL-541</t>
  </si>
  <si>
    <t>290-ALL-143</t>
  </si>
  <si>
    <t>290-ALL-188</t>
  </si>
  <si>
    <t>291-ALL-317</t>
  </si>
  <si>
    <t>291-ALL-318</t>
  </si>
  <si>
    <t>291-ALL-353</t>
  </si>
  <si>
    <t>291-ALL-399</t>
  </si>
  <si>
    <t>292-ALL-141</t>
  </si>
  <si>
    <t>292-ALL-196</t>
  </si>
  <si>
    <t>300-ALL-162</t>
  </si>
  <si>
    <t>300-ALL-167</t>
  </si>
  <si>
    <t>300-ALL-361</t>
  </si>
  <si>
    <t>310-ALL-141</t>
  </si>
  <si>
    <t>310-ALL-326</t>
  </si>
  <si>
    <t>310-ALL-353</t>
  </si>
  <si>
    <t>310-ALL-526</t>
  </si>
  <si>
    <t>310-ALL-529</t>
  </si>
  <si>
    <t>32D-ALL-135</t>
  </si>
  <si>
    <t>32D-ALL-171</t>
  </si>
  <si>
    <t>32D-ALL-174</t>
  </si>
  <si>
    <t>32D-ALL-326</t>
  </si>
  <si>
    <t>32D-ALL-423</t>
  </si>
  <si>
    <t>32D-ALL-451</t>
  </si>
  <si>
    <t>32H-ALL-312</t>
  </si>
  <si>
    <t>32L-ALL-131</t>
  </si>
  <si>
    <t>32L-ALL-233</t>
  </si>
  <si>
    <t>32L-ALL-331</t>
  </si>
  <si>
    <t>32M-ALL-141</t>
  </si>
  <si>
    <t>32M-ALL-151</t>
  </si>
  <si>
    <t>32M-ALL-173</t>
  </si>
  <si>
    <t>32M-ALL-178</t>
  </si>
  <si>
    <t>32M-ALL-459</t>
  </si>
  <si>
    <t>32P-ALL-181</t>
  </si>
  <si>
    <t>32P-ALL-413</t>
  </si>
  <si>
    <t>32Q-ALL-142</t>
  </si>
  <si>
    <t>32Q-ALL-229</t>
  </si>
  <si>
    <t>330-ALL-343</t>
  </si>
  <si>
    <t>330-ALL-399</t>
  </si>
  <si>
    <t>34D-ALL-234</t>
  </si>
  <si>
    <t>34D-ALL-532</t>
  </si>
  <si>
    <t>34Z-ALL-196</t>
  </si>
  <si>
    <t>34Z-ALL-395</t>
  </si>
  <si>
    <t>350-ALL-186</t>
  </si>
  <si>
    <t>360-ALL-113</t>
  </si>
  <si>
    <t>360-ALL-188</t>
  </si>
  <si>
    <t>36F-ALL-229</t>
  </si>
  <si>
    <t>370-ALL-146</t>
  </si>
  <si>
    <t>370-ALL-167</t>
  </si>
  <si>
    <t>380-ALL-184</t>
  </si>
  <si>
    <t>380-ALL-399</t>
  </si>
  <si>
    <t>390-ALL-125</t>
  </si>
  <si>
    <t>390-ALL-459</t>
  </si>
  <si>
    <t>400-ALL-313</t>
  </si>
  <si>
    <t>400-ALL-395</t>
  </si>
  <si>
    <t>410-ALL-344</t>
  </si>
  <si>
    <t>41D-ALL-183</t>
  </si>
  <si>
    <t>41D-ALL-221</t>
  </si>
  <si>
    <t>41D-ALL-232</t>
  </si>
  <si>
    <t>41D-ALL-233</t>
  </si>
  <si>
    <t>41D-ALL-392</t>
  </si>
  <si>
    <t>41F-ALL-234</t>
  </si>
  <si>
    <t>41L-ALL-143</t>
  </si>
  <si>
    <t>41M-ALL-146</t>
  </si>
  <si>
    <t>41R-ALL-131</t>
  </si>
  <si>
    <t>41R-ALL-392</t>
  </si>
  <si>
    <t>41R-ALL-418</t>
  </si>
  <si>
    <t>420-ALL-395</t>
  </si>
  <si>
    <t>421-ALL-199</t>
  </si>
  <si>
    <t>421-ALL-399</t>
  </si>
  <si>
    <t>421-ALL-413</t>
  </si>
  <si>
    <t>421-ALL-461</t>
  </si>
  <si>
    <t>422-ALL-188</t>
  </si>
  <si>
    <t>422-ALL-192</t>
  </si>
  <si>
    <t>422-ALL-196</t>
  </si>
  <si>
    <t>422-ALL-313</t>
  </si>
  <si>
    <t>422-ALL-394</t>
  </si>
  <si>
    <t>430-ALL-132</t>
  </si>
  <si>
    <t>430-ALL-145</t>
  </si>
  <si>
    <t>430-ALL-163</t>
  </si>
  <si>
    <t>430-ALL-166</t>
  </si>
  <si>
    <t>440-ALL-166</t>
  </si>
  <si>
    <t>440-ALL-188</t>
  </si>
  <si>
    <t>440-ALL-313</t>
  </si>
  <si>
    <t>440-ALL-331</t>
  </si>
  <si>
    <t>450-ALL-117</t>
  </si>
  <si>
    <t>450-ALL-125</t>
  </si>
  <si>
    <t>450-ALL-133</t>
  </si>
  <si>
    <t>450-ALL-327</t>
  </si>
  <si>
    <t>450-ALL-343</t>
  </si>
  <si>
    <t>450-ALL-523</t>
  </si>
  <si>
    <t>450-ALL-542</t>
  </si>
  <si>
    <t>460-ALL-121</t>
  </si>
  <si>
    <t>460-ALL-143</t>
  </si>
  <si>
    <t>460-ALL-172</t>
  </si>
  <si>
    <t>460-ALL-175</t>
  </si>
  <si>
    <t>460-ALL-317</t>
  </si>
  <si>
    <t>470-ALL-113</t>
  </si>
  <si>
    <t>470-ALL-332</t>
  </si>
  <si>
    <t>470-ALL-399</t>
  </si>
  <si>
    <t>470-ALL-472</t>
  </si>
  <si>
    <t>490-ALL-166</t>
  </si>
  <si>
    <t>490-ALL-314</t>
  </si>
  <si>
    <t>491-ALL-196</t>
  </si>
  <si>
    <t>491-ALL-199</t>
  </si>
  <si>
    <t>491-ALL-541</t>
  </si>
  <si>
    <t>49D-ALL-131</t>
  </si>
  <si>
    <t>49D-ALL-395</t>
  </si>
  <si>
    <t>49F-ALL-135</t>
  </si>
  <si>
    <t>49F-ALL-181</t>
  </si>
  <si>
    <t>49F-ALL-542</t>
  </si>
  <si>
    <t>49G-ALL-317</t>
  </si>
  <si>
    <t>500-ALL-234</t>
  </si>
  <si>
    <t>500-ALL-235</t>
  </si>
  <si>
    <t>50Z-ALL-312</t>
  </si>
  <si>
    <t>510-ALL-148</t>
  </si>
  <si>
    <t>510-ALL-163</t>
  </si>
  <si>
    <t>510-ALL-166</t>
  </si>
  <si>
    <t>510-ALL-451</t>
  </si>
  <si>
    <t>51A-ALL-146</t>
  </si>
  <si>
    <t>51A-ALL-413</t>
  </si>
  <si>
    <t>51B-ALL-392</t>
  </si>
  <si>
    <t>520-ALL-162</t>
  </si>
  <si>
    <t>520-ALL-175</t>
  </si>
  <si>
    <t>520-ALL-325</t>
  </si>
  <si>
    <t>520-ALL-395</t>
  </si>
  <si>
    <t>520-ALL-399</t>
  </si>
  <si>
    <t>530-ALL-164</t>
  </si>
  <si>
    <t>530-ALL-184</t>
  </si>
  <si>
    <t>530-ALL-399</t>
  </si>
  <si>
    <t>540-ALL-144</t>
  </si>
  <si>
    <t>540-ALL-233</t>
  </si>
  <si>
    <t>540-ALL-333</t>
  </si>
  <si>
    <t>540-ALL-353</t>
  </si>
  <si>
    <t>540-ALL-395</t>
  </si>
  <si>
    <t>540-ALL-399</t>
  </si>
  <si>
    <t>54A-ALL-395</t>
  </si>
  <si>
    <t>54A-ALL-422</t>
  </si>
  <si>
    <t>550-ALL-189</t>
  </si>
  <si>
    <t>550-ALL-197</t>
  </si>
  <si>
    <t>550-ALL-351</t>
  </si>
  <si>
    <t>550-ALL-361</t>
  </si>
  <si>
    <t>550-ALL-399</t>
  </si>
  <si>
    <t>55A-ALL-333</t>
  </si>
  <si>
    <t>55B-ALL-192</t>
  </si>
  <si>
    <t>560-ALL-152</t>
  </si>
  <si>
    <t>560-ALL-184</t>
  </si>
  <si>
    <t>560-ALL-198</t>
  </si>
  <si>
    <t>580-ALL-152</t>
  </si>
  <si>
    <t>580-ALL-196</t>
  </si>
  <si>
    <t>580-ALL-313</t>
  </si>
  <si>
    <t>580-ALL-361</t>
  </si>
  <si>
    <t>580-ALL-423</t>
  </si>
  <si>
    <t>580-ALL-551</t>
  </si>
  <si>
    <t>58B-ALL-183</t>
  </si>
  <si>
    <t>590-ALL-135</t>
  </si>
  <si>
    <t>590-ALL-188</t>
  </si>
  <si>
    <t>590-ALL-532</t>
  </si>
  <si>
    <t>600-ALL-197</t>
  </si>
  <si>
    <t>60D-ALL-192</t>
  </si>
  <si>
    <t>60D-ALL-319</t>
  </si>
  <si>
    <t>60F-ALL-131</t>
  </si>
  <si>
    <t>60L-ALL-395</t>
  </si>
  <si>
    <t>60M-ALL-135</t>
  </si>
  <si>
    <t>60S-ALL-148</t>
  </si>
  <si>
    <t>60U-ALL-231</t>
  </si>
  <si>
    <t>60Z-ALL-121</t>
  </si>
  <si>
    <t>60Z-ALL-147</t>
  </si>
  <si>
    <t>61J-ALL-143</t>
  </si>
  <si>
    <t>61K-ALL-141</t>
  </si>
  <si>
    <t>61L-ALL-183</t>
  </si>
  <si>
    <t>61L-ALL-231</t>
  </si>
  <si>
    <t>61L-ALL-418</t>
  </si>
  <si>
    <t>61V-ALL-541</t>
  </si>
  <si>
    <t>620-ALL-395</t>
  </si>
  <si>
    <t>62J-ALL-142</t>
  </si>
  <si>
    <t>62K-ALL-315</t>
  </si>
  <si>
    <t>630-ALL-165</t>
  </si>
  <si>
    <t>640-ALL-399</t>
  </si>
  <si>
    <t>64A-ALL-181</t>
  </si>
  <si>
    <t>650-ALL-189</t>
  </si>
  <si>
    <t>650-ALL-198</t>
  </si>
  <si>
    <t>650-ALL-333</t>
  </si>
  <si>
    <t>650-ALL-351</t>
  </si>
  <si>
    <t>650-ALL-399</t>
  </si>
  <si>
    <t>65A-ALL-532</t>
  </si>
  <si>
    <t>65G-ALL-113</t>
  </si>
  <si>
    <t>65G-ALL-142</t>
  </si>
  <si>
    <t>65G-ALL-239</t>
  </si>
  <si>
    <t>65G-ALL-314</t>
  </si>
  <si>
    <t>65Z-ALL-135</t>
  </si>
  <si>
    <t>65Z-ALL-198</t>
  </si>
  <si>
    <t>660-ALL-113</t>
  </si>
  <si>
    <t>660-ALL-116</t>
  </si>
  <si>
    <t>660-ALL-152</t>
  </si>
  <si>
    <t>660-ALL-175</t>
  </si>
  <si>
    <t>660-ALL-184</t>
  </si>
  <si>
    <t>660-ALL-232</t>
  </si>
  <si>
    <t>660-ALL-327</t>
  </si>
  <si>
    <t>660-ALL-415</t>
  </si>
  <si>
    <t>660-ALL-422</t>
  </si>
  <si>
    <t>670-ALL-184</t>
  </si>
  <si>
    <t>670-ALL-351</t>
  </si>
  <si>
    <t>680-ALL-399</t>
  </si>
  <si>
    <t>681-ALL-163</t>
  </si>
  <si>
    <t>681-ALL-351</t>
  </si>
  <si>
    <t>690-ALL-117</t>
  </si>
  <si>
    <t>690-ALL-395</t>
  </si>
  <si>
    <t>700-ALL-332</t>
  </si>
  <si>
    <t>700-ALL-395</t>
  </si>
  <si>
    <t>70A-ALL-231</t>
  </si>
  <si>
    <t>70A-ALL-312</t>
  </si>
  <si>
    <t>70A-ALL-423</t>
  </si>
  <si>
    <t>710-ALL-187</t>
  </si>
  <si>
    <t>710-ALL-233</t>
  </si>
  <si>
    <t>720-ALL-395</t>
  </si>
  <si>
    <t>730-ALL-113</t>
  </si>
  <si>
    <t>730-ALL-151</t>
  </si>
  <si>
    <t>730-ALL-184</t>
  </si>
  <si>
    <t>730-ALL-313</t>
  </si>
  <si>
    <t>73B-ALL-183</t>
  </si>
  <si>
    <t>740-ALL-117</t>
  </si>
  <si>
    <t>740-ALL-196</t>
  </si>
  <si>
    <t>740-ALL-351</t>
  </si>
  <si>
    <t>740-ALL-422</t>
  </si>
  <si>
    <t>74C-ALL-142</t>
  </si>
  <si>
    <t>750-ALL-133</t>
  </si>
  <si>
    <t>750-ALL-145</t>
  </si>
  <si>
    <t>750-ALL-188</t>
  </si>
  <si>
    <t>760-ALL-542</t>
  </si>
  <si>
    <t>761-ALL-113</t>
  </si>
  <si>
    <t>761-ALL-132</t>
  </si>
  <si>
    <t>761-ALL-196</t>
  </si>
  <si>
    <t>761-ALL-317</t>
  </si>
  <si>
    <t>770-ALL-148</t>
  </si>
  <si>
    <t>770-ALL-163</t>
  </si>
  <si>
    <t>770-ALL-395</t>
  </si>
  <si>
    <t>780-ALL-141</t>
  </si>
  <si>
    <t>780-ALL-184</t>
  </si>
  <si>
    <t>780-ALL-188</t>
  </si>
  <si>
    <t>780-ALL-326</t>
  </si>
  <si>
    <t>780-ALL-395</t>
  </si>
  <si>
    <t>780-ALL-522</t>
  </si>
  <si>
    <t>78C-ALL-462</t>
  </si>
  <si>
    <t>790-ALL-144</t>
  </si>
  <si>
    <t>790-ALL-188</t>
  </si>
  <si>
    <t>790-ALL-196</t>
  </si>
  <si>
    <t>790-ALL-332</t>
  </si>
  <si>
    <t>790-ALL-333</t>
  </si>
  <si>
    <t>79A-ALL-221</t>
  </si>
  <si>
    <t>79A-ALL-231</t>
  </si>
  <si>
    <t>800-ALL-313</t>
  </si>
  <si>
    <t>80C-ALL-114</t>
  </si>
  <si>
    <t>810-ALL-395</t>
  </si>
  <si>
    <t>810-ALL-415</t>
  </si>
  <si>
    <t>820-ALL-351</t>
  </si>
  <si>
    <t>821-ALL-333</t>
  </si>
  <si>
    <t>830-ALL-127</t>
  </si>
  <si>
    <t>830-ALL-196</t>
  </si>
  <si>
    <t>840-ALL-313</t>
  </si>
  <si>
    <t>861-ALL-113</t>
  </si>
  <si>
    <t>861-ALL-472</t>
  </si>
  <si>
    <t>862-ALL-141</t>
  </si>
  <si>
    <t>870-ALL-196</t>
  </si>
  <si>
    <t>870-ALL-351</t>
  </si>
  <si>
    <t>870-ALL-394</t>
  </si>
  <si>
    <t>880-ALL-165</t>
  </si>
  <si>
    <t>880-ALL-399</t>
  </si>
  <si>
    <t>890-ALL-151</t>
  </si>
  <si>
    <t>890-ALL-395</t>
  </si>
  <si>
    <t>890-ALL-551</t>
  </si>
  <si>
    <t>900-ALL-184</t>
  </si>
  <si>
    <t>900-ALL-189</t>
  </si>
  <si>
    <t>900-ALL-326</t>
  </si>
  <si>
    <t>900-ALL-399</t>
  </si>
  <si>
    <t>90B-ALL-142</t>
  </si>
  <si>
    <t>91B-ALL-153</t>
  </si>
  <si>
    <t>91B-ALL-352</t>
  </si>
  <si>
    <t>91B-ALL-414</t>
  </si>
  <si>
    <t>91B-ALL-541</t>
  </si>
  <si>
    <t>920-ALL-143</t>
  </si>
  <si>
    <t>920-ALL-166</t>
  </si>
  <si>
    <t>92M-ALL-312</t>
  </si>
  <si>
    <t>92V-ALL-461</t>
  </si>
  <si>
    <t>92W-ALL-312</t>
  </si>
  <si>
    <t>92Y-ALL-312</t>
  </si>
  <si>
    <t>930-ALL-167</t>
  </si>
  <si>
    <t>930-ALL-331</t>
  </si>
  <si>
    <t>930-ALL-395</t>
  </si>
  <si>
    <t>930-ALL-399</t>
  </si>
  <si>
    <t>93A-ALL-116</t>
  </si>
  <si>
    <t>93A-ALL-522</t>
  </si>
  <si>
    <t>93A-ALL-551</t>
  </si>
  <si>
    <t>93M-ALL-162</t>
  </si>
  <si>
    <t>93N-ALL-192</t>
  </si>
  <si>
    <t>93R-ALL-221</t>
  </si>
  <si>
    <t>93T-ALL-312</t>
  </si>
  <si>
    <t>940-ALL-167</t>
  </si>
  <si>
    <t>94Z-ALL-181</t>
  </si>
  <si>
    <t>95A-ALL-126</t>
  </si>
  <si>
    <t>95A-ALL-151</t>
  </si>
  <si>
    <t>960-ALL-233</t>
  </si>
  <si>
    <t>960-ALL-395</t>
  </si>
  <si>
    <t>960-ALL-413</t>
  </si>
  <si>
    <t>96C-ALL-413</t>
  </si>
  <si>
    <t>970-ALL-522</t>
  </si>
  <si>
    <t>990-ALL-317</t>
  </si>
  <si>
    <t>995-ALL-332</t>
  </si>
  <si>
    <t>995-ALL-343</t>
  </si>
  <si>
    <t>A05-ALL-311</t>
  </si>
  <si>
    <t>B95-ALL-171</t>
  </si>
  <si>
    <t>B95-ALL-451</t>
  </si>
  <si>
    <t>C18-ALL-314</t>
  </si>
  <si>
    <t>C37-ALL-153</t>
  </si>
  <si>
    <t>C37-ALL-232</t>
  </si>
  <si>
    <t>C39-ALL-333</t>
  </si>
  <si>
    <t>E29-ALL-221</t>
  </si>
  <si>
    <t>E29-ALL-418</t>
  </si>
  <si>
    <t>E30-ALL-233</t>
  </si>
  <si>
    <t>E31-ALL-141</t>
  </si>
  <si>
    <t>E31-ALL-221</t>
  </si>
  <si>
    <t>ALL-ALL-118</t>
  </si>
  <si>
    <t>ALL-ALL-395</t>
  </si>
  <si>
    <t>ALL-169-395</t>
  </si>
  <si>
    <t>ALL-170-395</t>
  </si>
  <si>
    <t>ALL-176-172</t>
  </si>
  <si>
    <t>ALL-176-175</t>
  </si>
  <si>
    <t>ALL-176-181</t>
  </si>
  <si>
    <t>ALL-176-191</t>
  </si>
  <si>
    <t>ALL-176-542</t>
  </si>
  <si>
    <t>ALL-177-133</t>
  </si>
  <si>
    <t>ALL-177-399</t>
  </si>
  <si>
    <t>ALL-181-118</t>
  </si>
  <si>
    <t>ALL-181-315</t>
  </si>
  <si>
    <t>ALL-182-144</t>
  </si>
  <si>
    <t>ALL-182-163</t>
  </si>
  <si>
    <t>ALL-183-188</t>
  </si>
  <si>
    <t>ALL-183-317</t>
  </si>
  <si>
    <t>ALL-183-343</t>
  </si>
  <si>
    <t>ALL-183-399</t>
  </si>
  <si>
    <t>ALL-184-172</t>
  </si>
  <si>
    <t>ALL-185-164</t>
  </si>
  <si>
    <t>ALL-185-542</t>
  </si>
  <si>
    <t>ALL-186-144</t>
  </si>
  <si>
    <t>ALL-187-163</t>
  </si>
  <si>
    <t>ALL-187-165</t>
  </si>
  <si>
    <t>ALL-187-181</t>
  </si>
  <si>
    <t>ALL-187-196</t>
  </si>
  <si>
    <t>ALL-187-418</t>
  </si>
  <si>
    <t>ALL-188-151</t>
  </si>
  <si>
    <t>ALL-188-172</t>
  </si>
  <si>
    <t>ALL-188-181</t>
  </si>
  <si>
    <t>ALL-188-196</t>
  </si>
  <si>
    <t>ALL-188-232</t>
  </si>
  <si>
    <t>ALL-188-332</t>
  </si>
  <si>
    <t>ALL-188-424</t>
  </si>
  <si>
    <t>ALL-188-472</t>
  </si>
  <si>
    <t>ALL-189-142</t>
  </si>
  <si>
    <t>ALL-189-162</t>
  </si>
  <si>
    <t>ALL-189-166</t>
  </si>
  <si>
    <t>ALL-189-173</t>
  </si>
  <si>
    <t>ALL-189-313</t>
  </si>
  <si>
    <t>ALL-189-361</t>
  </si>
  <si>
    <t>ALL-189-399</t>
  </si>
  <si>
    <t>ALL-189-472</t>
  </si>
  <si>
    <t>ALL-190-166</t>
  </si>
  <si>
    <t>ALL-190-196</t>
  </si>
  <si>
    <t>ALL-194-162</t>
  </si>
  <si>
    <t>ALL-194-198</t>
  </si>
  <si>
    <t>ALL-194-472</t>
  </si>
  <si>
    <t>ALL-195-162</t>
  </si>
  <si>
    <t>ALL-195-472</t>
  </si>
  <si>
    <t>ALL-195-541</t>
  </si>
  <si>
    <t>ALL-196-411</t>
  </si>
  <si>
    <t>ALL-201-311</t>
  </si>
  <si>
    <t>ALL-201-472</t>
  </si>
  <si>
    <t>ALL-202-113</t>
  </si>
  <si>
    <t>ALL-202-171</t>
  </si>
  <si>
    <t>ALL-202-181</t>
  </si>
  <si>
    <t>ALL-202-312</t>
  </si>
  <si>
    <t>ALL-202-315</t>
  </si>
  <si>
    <t>ALL-204-472</t>
  </si>
  <si>
    <t>ALL-205-399</t>
  </si>
  <si>
    <t>421-201</t>
  </si>
  <si>
    <t>930-202</t>
  </si>
  <si>
    <t>181-93M</t>
  </si>
  <si>
    <t>182-32H</t>
  </si>
  <si>
    <t>201-421</t>
  </si>
  <si>
    <t>202-930</t>
  </si>
  <si>
    <t>Last update on 4/10/2024 @ 2:45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</si>
</sst>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5"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0"/>
      <color indexed="8"/>
      <name val="Arial"/>
      <family val="2"/>
    </font>
    <font>
      <sz val="11"/>
      <color indexed="8"/>
      <name val="Calibri"/>
      <family val="2"/>
    </font>
    <font>
      <sz val="11"/>
      <color indexed="8"/>
      <name val="Calibri"/>
    </font>
    <font>
      <sz val="10"/>
      <color indexed="8"/>
      <name val="Arial"/>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9">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2" fillId="0" borderId="0"/>
    <xf numFmtId="0" fontId="52" fillId="0" borderId="0"/>
    <xf numFmtId="0" fontId="52" fillId="0" borderId="0"/>
    <xf numFmtId="0" fontId="55" fillId="0" borderId="0"/>
    <xf numFmtId="0" fontId="58" fillId="0" borderId="0"/>
    <xf numFmtId="0" fontId="2" fillId="0" borderId="0"/>
    <xf numFmtId="0" fontId="59" fillId="0" borderId="0"/>
    <xf numFmtId="0" fontId="59" fillId="0" borderId="0"/>
    <xf numFmtId="0" fontId="59" fillId="0" borderId="0"/>
    <xf numFmtId="0" fontId="61" fillId="0" borderId="0"/>
    <xf numFmtId="0" fontId="64" fillId="0" borderId="0"/>
  </cellStyleXfs>
  <cellXfs count="348">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3" fillId="0" borderId="1" xfId="38" applyFont="1" applyBorder="1" applyAlignment="1">
      <alignment wrapText="1"/>
    </xf>
    <xf numFmtId="164" fontId="53" fillId="0" borderId="1" xfId="38" applyNumberFormat="1" applyFont="1" applyBorder="1" applyAlignment="1">
      <alignment horizontal="right" wrapText="1"/>
    </xf>
    <xf numFmtId="0" fontId="53" fillId="0" borderId="1" xfId="39" applyFont="1" applyBorder="1" applyAlignment="1">
      <alignment wrapText="1"/>
    </xf>
    <xf numFmtId="164" fontId="53" fillId="0" borderId="1" xfId="39" applyNumberFormat="1" applyFont="1" applyBorder="1" applyAlignment="1">
      <alignment horizontal="right" wrapText="1"/>
    </xf>
    <xf numFmtId="0" fontId="53" fillId="0" borderId="1" xfId="39" applyFont="1" applyBorder="1"/>
    <xf numFmtId="164" fontId="53" fillId="0" borderId="1" xfId="39" applyNumberFormat="1" applyFont="1" applyBorder="1" applyAlignment="1">
      <alignment horizontal="right"/>
    </xf>
    <xf numFmtId="0" fontId="53" fillId="0" borderId="1" xfId="40" applyFont="1" applyBorder="1" applyAlignment="1">
      <alignment wrapText="1"/>
    </xf>
    <xf numFmtId="164" fontId="53" fillId="0" borderId="1" xfId="40" applyNumberFormat="1" applyFont="1" applyBorder="1" applyAlignment="1">
      <alignment horizontal="right" wrapText="1"/>
    </xf>
    <xf numFmtId="0" fontId="53" fillId="0" borderId="0" xfId="40" applyFont="1" applyAlignment="1">
      <alignment wrapText="1"/>
    </xf>
    <xf numFmtId="164" fontId="53" fillId="0" borderId="0" xfId="40" applyNumberFormat="1" applyFont="1" applyAlignment="1">
      <alignment horizontal="right" wrapText="1"/>
    </xf>
    <xf numFmtId="0" fontId="1" fillId="0" borderId="0" xfId="21" applyFont="1"/>
    <xf numFmtId="0" fontId="30" fillId="16" borderId="22" xfId="0" applyFont="1" applyFill="1" applyBorder="1" applyAlignment="1">
      <alignment horizontal="center"/>
    </xf>
    <xf numFmtId="0" fontId="54"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6" fillId="0" borderId="0" xfId="0" applyFont="1"/>
    <xf numFmtId="164" fontId="56"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7" fillId="0" borderId="0" xfId="33" applyFont="1" applyAlignment="1">
      <alignment wrapText="1"/>
    </xf>
    <xf numFmtId="164" fontId="57" fillId="0" borderId="0" xfId="33" applyNumberFormat="1" applyFont="1" applyAlignment="1">
      <alignment horizontal="right" wrapText="1"/>
    </xf>
    <xf numFmtId="0" fontId="57" fillId="0" borderId="0" xfId="34" applyFont="1"/>
    <xf numFmtId="164" fontId="57" fillId="0" borderId="0" xfId="34" applyNumberFormat="1" applyFont="1" applyAlignment="1">
      <alignment horizontal="right"/>
    </xf>
    <xf numFmtId="0" fontId="57" fillId="0" borderId="0" xfId="34" applyFont="1" applyAlignment="1">
      <alignment wrapText="1"/>
    </xf>
    <xf numFmtId="164" fontId="57" fillId="0" borderId="0" xfId="34" applyNumberFormat="1" applyFont="1" applyAlignment="1">
      <alignment horizontal="right" wrapText="1"/>
    </xf>
    <xf numFmtId="0" fontId="57" fillId="0" borderId="0" xfId="41" applyFont="1" applyAlignment="1">
      <alignment wrapText="1"/>
    </xf>
    <xf numFmtId="164" fontId="57"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0" fillId="0" borderId="1" xfId="44" applyFont="1" applyBorder="1" applyAlignment="1">
      <alignment wrapText="1"/>
    </xf>
    <xf numFmtId="164" fontId="60" fillId="0" borderId="1" xfId="44" applyNumberFormat="1" applyFont="1" applyBorder="1" applyAlignment="1">
      <alignment horizontal="right" wrapText="1"/>
    </xf>
    <xf numFmtId="0" fontId="60" fillId="0" borderId="0" xfId="43" applyFont="1" applyAlignment="1">
      <alignment wrapText="1"/>
    </xf>
    <xf numFmtId="164" fontId="60" fillId="0" borderId="0" xfId="43" applyNumberFormat="1" applyFont="1" applyAlignment="1">
      <alignment horizontal="right" wrapText="1"/>
    </xf>
    <xf numFmtId="0" fontId="60" fillId="0" borderId="0" xfId="45" applyFont="1" applyAlignment="1">
      <alignment wrapText="1"/>
    </xf>
    <xf numFmtId="164" fontId="60" fillId="0" borderId="0" xfId="45" applyNumberFormat="1" applyFont="1" applyAlignment="1">
      <alignment horizontal="right" wrapText="1"/>
    </xf>
    <xf numFmtId="0" fontId="60" fillId="0" borderId="1" xfId="33" applyFont="1" applyBorder="1" applyAlignment="1">
      <alignment wrapText="1"/>
    </xf>
    <xf numFmtId="164" fontId="60" fillId="0" borderId="1" xfId="33" applyNumberFormat="1" applyFont="1" applyBorder="1" applyAlignment="1">
      <alignment horizontal="right" wrapText="1"/>
    </xf>
    <xf numFmtId="0" fontId="60" fillId="0" borderId="1" xfId="43" applyFont="1" applyBorder="1" applyAlignment="1">
      <alignment wrapText="1"/>
    </xf>
    <xf numFmtId="164" fontId="60" fillId="0" borderId="1" xfId="43" applyNumberFormat="1" applyFont="1" applyBorder="1" applyAlignment="1">
      <alignment horizontal="right" wrapText="1"/>
    </xf>
    <xf numFmtId="0" fontId="60" fillId="0" borderId="1" xfId="45" applyFont="1" applyBorder="1" applyAlignment="1">
      <alignment wrapText="1"/>
    </xf>
    <xf numFmtId="164" fontId="60" fillId="0" borderId="1" xfId="45" applyNumberFormat="1" applyFont="1" applyBorder="1" applyAlignment="1">
      <alignment horizontal="right" wrapText="1"/>
    </xf>
    <xf numFmtId="0" fontId="60" fillId="0" borderId="0" xfId="44" applyFont="1" applyAlignment="1">
      <alignment wrapText="1"/>
    </xf>
    <xf numFmtId="164" fontId="60" fillId="0" borderId="0" xfId="44" applyNumberFormat="1" applyFont="1" applyAlignment="1">
      <alignment horizontal="right" wrapText="1"/>
    </xf>
    <xf numFmtId="0" fontId="60" fillId="0" borderId="1" xfId="47" applyFont="1" applyBorder="1" applyAlignment="1">
      <alignment wrapText="1"/>
    </xf>
    <xf numFmtId="164" fontId="60" fillId="0" borderId="1" xfId="47" applyNumberFormat="1" applyFont="1" applyBorder="1" applyAlignment="1">
      <alignment horizontal="right" wrapText="1"/>
    </xf>
    <xf numFmtId="0" fontId="62" fillId="0" borderId="1" xfId="33" applyFont="1" applyBorder="1" applyAlignment="1">
      <alignment wrapText="1"/>
    </xf>
    <xf numFmtId="164" fontId="62" fillId="0" borderId="1" xfId="33" applyNumberFormat="1" applyFont="1" applyBorder="1" applyAlignment="1">
      <alignment horizontal="right" wrapText="1"/>
    </xf>
    <xf numFmtId="0" fontId="62" fillId="0" borderId="1" xfId="34" applyFont="1" applyBorder="1" applyAlignment="1">
      <alignment wrapText="1"/>
    </xf>
    <xf numFmtId="164" fontId="62" fillId="0" borderId="1" xfId="34"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xf numFmtId="164" fontId="62" fillId="0" borderId="1" xfId="44" applyNumberFormat="1" applyFont="1" applyBorder="1" applyAlignment="1">
      <alignment horizontal="right"/>
    </xf>
    <xf numFmtId="0" fontId="62" fillId="0" borderId="1" xfId="44" applyFont="1" applyBorder="1" applyAlignment="1">
      <alignment wrapText="1"/>
    </xf>
    <xf numFmtId="164" fontId="62" fillId="0" borderId="1" xfId="44" applyNumberFormat="1" applyFont="1" applyBorder="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62" fillId="0" borderId="0" xfId="46" applyFont="1" applyAlignment="1">
      <alignment wrapText="1"/>
    </xf>
    <xf numFmtId="164" fontId="62" fillId="0" borderId="0" xfId="46" applyNumberFormat="1" applyFont="1" applyAlignment="1">
      <alignment horizontal="right" wrapText="1"/>
    </xf>
    <xf numFmtId="0" fontId="62" fillId="0" borderId="0" xfId="44" applyFont="1" applyAlignment="1">
      <alignment wrapText="1"/>
    </xf>
    <xf numFmtId="164" fontId="62" fillId="0" borderId="0" xfId="44" applyNumberFormat="1" applyFont="1" applyAlignment="1">
      <alignment horizontal="right" wrapText="1"/>
    </xf>
    <xf numFmtId="0" fontId="24" fillId="0" borderId="1" xfId="42" applyFont="1" applyBorder="1" applyAlignment="1">
      <alignment wrapText="1"/>
    </xf>
    <xf numFmtId="164" fontId="24" fillId="0" borderId="1" xfId="42" applyNumberFormat="1" applyFont="1" applyBorder="1" applyAlignment="1">
      <alignment horizontal="right" wrapText="1"/>
    </xf>
    <xf numFmtId="0" fontId="24" fillId="0" borderId="1" xfId="46" applyFont="1" applyBorder="1" applyAlignment="1">
      <alignment wrapText="1"/>
    </xf>
    <xf numFmtId="164" fontId="24" fillId="0" borderId="1" xfId="46" applyNumberFormat="1" applyFont="1" applyBorder="1" applyAlignment="1">
      <alignment horizontal="right" wrapText="1"/>
    </xf>
    <xf numFmtId="0" fontId="24" fillId="0" borderId="0" xfId="44" applyFont="1" applyAlignment="1">
      <alignment wrapText="1"/>
    </xf>
    <xf numFmtId="164" fontId="24" fillId="0" borderId="0" xfId="44" applyNumberFormat="1" applyFont="1" applyAlignment="1">
      <alignment horizontal="right" wrapText="1"/>
    </xf>
    <xf numFmtId="0" fontId="24" fillId="0" borderId="1" xfId="43" applyFont="1" applyBorder="1" applyAlignment="1">
      <alignment wrapText="1"/>
    </xf>
    <xf numFmtId="164" fontId="24" fillId="0" borderId="1" xfId="43" applyNumberFormat="1" applyFont="1" applyBorder="1" applyAlignment="1">
      <alignment horizontal="right" wrapText="1"/>
    </xf>
    <xf numFmtId="0" fontId="24" fillId="0" borderId="1" xfId="44" applyFont="1" applyBorder="1" applyAlignment="1">
      <alignment wrapText="1"/>
    </xf>
    <xf numFmtId="164" fontId="24" fillId="0" borderId="1" xfId="44" applyNumberFormat="1" applyFont="1" applyBorder="1" applyAlignment="1">
      <alignment horizontal="right" wrapText="1"/>
    </xf>
    <xf numFmtId="0" fontId="62" fillId="0" borderId="1" xfId="43" applyFont="1" applyBorder="1" applyAlignment="1">
      <alignment wrapText="1"/>
    </xf>
    <xf numFmtId="164" fontId="62" fillId="0" borderId="1" xfId="43" applyNumberFormat="1" applyFont="1" applyBorder="1" applyAlignment="1">
      <alignment horizontal="right" wrapText="1"/>
    </xf>
    <xf numFmtId="0" fontId="62" fillId="0" borderId="1" xfId="45" applyFont="1" applyBorder="1" applyAlignment="1">
      <alignment wrapText="1"/>
    </xf>
    <xf numFmtId="164" fontId="62" fillId="0" borderId="1" xfId="45" applyNumberFormat="1" applyFont="1" applyBorder="1" applyAlignment="1">
      <alignment horizontal="right" wrapText="1"/>
    </xf>
    <xf numFmtId="166" fontId="0" fillId="0" borderId="17" xfId="1" applyNumberFormat="1" applyFont="1" applyFill="1" applyBorder="1" applyProtection="1"/>
    <xf numFmtId="0" fontId="62" fillId="0" borderId="0" xfId="34" applyFont="1" applyAlignment="1">
      <alignment wrapText="1"/>
    </xf>
    <xf numFmtId="164" fontId="62" fillId="0" borderId="0" xfId="34" applyNumberFormat="1" applyFont="1" applyAlignment="1">
      <alignment horizontal="right" wrapText="1"/>
    </xf>
    <xf numFmtId="0" fontId="63" fillId="0" borderId="1" xfId="33" applyFont="1" applyBorder="1" applyAlignment="1">
      <alignment wrapText="1"/>
    </xf>
    <xf numFmtId="164" fontId="63" fillId="0" borderId="1" xfId="33" applyNumberFormat="1" applyFont="1" applyBorder="1" applyAlignment="1">
      <alignment horizontal="right" wrapText="1"/>
    </xf>
    <xf numFmtId="0" fontId="63" fillId="0" borderId="1" xfId="34" applyFont="1" applyBorder="1" applyAlignment="1">
      <alignment wrapText="1"/>
    </xf>
    <xf numFmtId="168" fontId="63" fillId="0" borderId="1" xfId="34" applyNumberFormat="1" applyFont="1" applyBorder="1" applyAlignment="1">
      <alignment horizontal="right" wrapText="1"/>
    </xf>
    <xf numFmtId="164" fontId="63" fillId="0" borderId="1" xfId="34" applyNumberFormat="1" applyFont="1" applyBorder="1" applyAlignment="1">
      <alignment horizontal="right" wrapText="1"/>
    </xf>
    <xf numFmtId="0" fontId="63" fillId="0" borderId="1" xfId="41" applyFont="1" applyBorder="1" applyAlignment="1">
      <alignment wrapText="1"/>
    </xf>
    <xf numFmtId="164" fontId="63" fillId="0" borderId="1" xfId="41" applyNumberFormat="1" applyFont="1" applyBorder="1" applyAlignment="1">
      <alignment horizontal="right" wrapText="1"/>
    </xf>
    <xf numFmtId="0" fontId="63" fillId="0" borderId="1" xfId="42" applyFont="1" applyBorder="1" applyAlignment="1">
      <alignment wrapText="1"/>
    </xf>
    <xf numFmtId="164" fontId="63" fillId="0" borderId="1" xfId="42" applyNumberFormat="1" applyFont="1" applyBorder="1" applyAlignment="1">
      <alignment horizontal="right" wrapText="1"/>
    </xf>
    <xf numFmtId="0" fontId="63" fillId="0" borderId="1" xfId="46" applyFont="1" applyBorder="1"/>
    <xf numFmtId="164" fontId="63" fillId="0" borderId="1" xfId="46" applyNumberFormat="1" applyFont="1" applyBorder="1" applyAlignment="1">
      <alignment horizontal="right"/>
    </xf>
    <xf numFmtId="0" fontId="63" fillId="0" borderId="1" xfId="46" applyFont="1" applyBorder="1" applyAlignment="1">
      <alignment wrapText="1"/>
    </xf>
    <xf numFmtId="164" fontId="63" fillId="0" borderId="1" xfId="46" applyNumberFormat="1" applyFont="1" applyBorder="1" applyAlignment="1">
      <alignment horizontal="right" wrapText="1"/>
    </xf>
    <xf numFmtId="0" fontId="63" fillId="0" borderId="1" xfId="44" applyFont="1" applyBorder="1"/>
    <xf numFmtId="164" fontId="63" fillId="0" borderId="1" xfId="44" applyNumberFormat="1" applyFont="1" applyBorder="1" applyAlignment="1">
      <alignment horizontal="right"/>
    </xf>
    <xf numFmtId="0" fontId="63" fillId="0" borderId="0" xfId="44" applyFont="1"/>
    <xf numFmtId="164" fontId="63" fillId="0" borderId="0" xfId="44" applyNumberFormat="1" applyFont="1" applyAlignment="1">
      <alignment horizontal="right"/>
    </xf>
    <xf numFmtId="0" fontId="63" fillId="0" borderId="0" xfId="44" applyFont="1" applyAlignment="1">
      <alignment wrapText="1"/>
    </xf>
    <xf numFmtId="164" fontId="63" fillId="0" borderId="0" xfId="44" applyNumberFormat="1" applyFont="1" applyAlignment="1">
      <alignment horizontal="right" wrapText="1"/>
    </xf>
    <xf numFmtId="0" fontId="63" fillId="0" borderId="1" xfId="45" applyFont="1" applyBorder="1" applyAlignment="1">
      <alignment wrapText="1"/>
    </xf>
    <xf numFmtId="164" fontId="63" fillId="0" borderId="1" xfId="45" applyNumberFormat="1" applyFont="1" applyBorder="1" applyAlignment="1">
      <alignment horizontal="right" wrapText="1"/>
    </xf>
    <xf numFmtId="0" fontId="63" fillId="0" borderId="0" xfId="45" applyFont="1" applyAlignment="1">
      <alignment wrapText="1"/>
    </xf>
    <xf numFmtId="164" fontId="63" fillId="0" borderId="0" xfId="45" applyNumberFormat="1" applyFont="1" applyAlignment="1">
      <alignment horizontal="right" wrapText="1"/>
    </xf>
    <xf numFmtId="0" fontId="63" fillId="0" borderId="1" xfId="48" applyFont="1" applyBorder="1" applyAlignment="1">
      <alignment wrapText="1"/>
    </xf>
    <xf numFmtId="164" fontId="63" fillId="0" borderId="1" xfId="48" applyNumberFormat="1" applyFont="1" applyBorder="1" applyAlignment="1">
      <alignment horizontal="right" wrapText="1"/>
    </xf>
    <xf numFmtId="0" fontId="63" fillId="0" borderId="0" xfId="48" applyFont="1" applyAlignment="1">
      <alignment wrapText="1"/>
    </xf>
    <xf numFmtId="164" fontId="63" fillId="0" borderId="0" xfId="48" applyNumberFormat="1" applyFont="1" applyAlignment="1">
      <alignment horizontal="right" wrapText="1"/>
    </xf>
    <xf numFmtId="0" fontId="22" fillId="0" borderId="0" xfId="0" applyFont="1" applyAlignment="1">
      <alignment horizontal="left" vertical="top" wrapText="1"/>
    </xf>
    <xf numFmtId="0" fontId="48"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1" fillId="0" borderId="0" xfId="33" applyFont="1"/>
    <xf numFmtId="0" fontId="8" fillId="0" borderId="0" xfId="0" applyFont="1" applyAlignment="1">
      <alignment horizontal="center"/>
    </xf>
    <xf numFmtId="0" fontId="4" fillId="13" borderId="22" xfId="32" applyFont="1" applyFill="1" applyBorder="1" applyAlignment="1">
      <alignment horizontal="left" vertical="top" wrapText="1"/>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6"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cellXfs>
  <cellStyles count="49">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2_1" xfId="48" xr:uid="{A19E82E8-5DAD-473B-A9B0-4456CDDCF5D5}"/>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0.95499568904837417</c:v>
                </c:pt>
                <c:pt idx="1">
                  <c:v>4.4109771611105859E-2</c:v>
                </c:pt>
                <c:pt idx="2">
                  <c:v>8.9453934051987843E-4</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5444939.1799900001</c:v>
                </c:pt>
                <c:pt idx="1">
                  <c:v>251493.30664000005</c:v>
                </c:pt>
                <c:pt idx="2">
                  <c:v>17796.68921</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5.4560129605612025E-2</c:v>
                </c:pt>
                <c:pt idx="1">
                  <c:v>5.6413399235534289E-2</c:v>
                </c:pt>
                <c:pt idx="2">
                  <c:v>8.6389011275074239E-3</c:v>
                </c:pt>
                <c:pt idx="3">
                  <c:v>6.7611889661951821E-2</c:v>
                </c:pt>
                <c:pt idx="4">
                  <c:v>1.011202770345764E-2</c:v>
                </c:pt>
                <c:pt idx="5">
                  <c:v>0.27066517219317532</c:v>
                </c:pt>
                <c:pt idx="6">
                  <c:v>0.53199848047276144</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311769.08442999999</c:v>
                </c:pt>
                <c:pt idx="1">
                  <c:v>322359.09181999997</c:v>
                </c:pt>
                <c:pt idx="2">
                  <c:v>49364.66087</c:v>
                </c:pt>
                <c:pt idx="3">
                  <c:v>386349.83253999997</c:v>
                </c:pt>
                <c:pt idx="4">
                  <c:v>57782.443730000006</c:v>
                </c:pt>
                <c:pt idx="5">
                  <c:v>1546642.8238299999</c:v>
                </c:pt>
                <c:pt idx="6">
                  <c:v>3039961.23862</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0.43163888078525015</c:v>
                </c:pt>
                <c:pt idx="1">
                  <c:v>9.0708641230477935E-2</c:v>
                </c:pt>
                <c:pt idx="2">
                  <c:v>0.1068438470741334</c:v>
                </c:pt>
                <c:pt idx="3">
                  <c:v>0.21044531362066457</c:v>
                </c:pt>
                <c:pt idx="4">
                  <c:v>0.11306416239160136</c:v>
                </c:pt>
                <c:pt idx="5">
                  <c:v>4.7299154897872786E-2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453</xdr:row>
      <xdr:rowOff>137160</xdr:rowOff>
    </xdr:from>
    <xdr:to>
      <xdr:col>3</xdr:col>
      <xdr:colOff>381000</xdr:colOff>
      <xdr:row>474</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453</xdr:row>
      <xdr:rowOff>137160</xdr:rowOff>
    </xdr:from>
    <xdr:to>
      <xdr:col>9</xdr:col>
      <xdr:colOff>586740</xdr:colOff>
      <xdr:row>474</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448</xdr:row>
      <xdr:rowOff>53340</xdr:rowOff>
    </xdr:from>
    <xdr:to>
      <xdr:col>2</xdr:col>
      <xdr:colOff>800100</xdr:colOff>
      <xdr:row>469</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448</xdr:row>
      <xdr:rowOff>53340</xdr:rowOff>
    </xdr:from>
    <xdr:to>
      <xdr:col>8</xdr:col>
      <xdr:colOff>541020</xdr:colOff>
      <xdr:row>469</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549</xdr:row>
      <xdr:rowOff>22860</xdr:rowOff>
    </xdr:from>
    <xdr:to>
      <xdr:col>5</xdr:col>
      <xdr:colOff>693420</xdr:colOff>
      <xdr:row>570</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28515625" defaultRowHeight="13.2" x14ac:dyDescent="0.25"/>
  <cols>
    <col min="1" max="1" width="11.28515625" style="44" customWidth="1"/>
    <col min="2" max="2" width="16.42578125" style="44" customWidth="1"/>
    <col min="3" max="3" width="171.28515625" style="44" customWidth="1"/>
    <col min="4" max="16384" width="9.28515625" style="44"/>
  </cols>
  <sheetData>
    <row r="1" spans="1:3" ht="15" customHeight="1" x14ac:dyDescent="0.25">
      <c r="A1" s="75" t="s">
        <v>5235</v>
      </c>
      <c r="B1" s="48"/>
      <c r="C1" s="48"/>
    </row>
    <row r="2" spans="1:3" ht="15" customHeight="1" x14ac:dyDescent="0.25">
      <c r="A2" s="127" t="s">
        <v>5234</v>
      </c>
      <c r="B2" s="48"/>
      <c r="C2" s="136" t="s">
        <v>69789</v>
      </c>
    </row>
    <row r="3" spans="1:3" ht="12.6" customHeight="1" x14ac:dyDescent="0.25">
      <c r="A3" s="48"/>
      <c r="B3" s="48"/>
      <c r="C3" s="48"/>
    </row>
    <row r="4" spans="1:3" x14ac:dyDescent="0.25">
      <c r="A4" s="47" t="s">
        <v>5876</v>
      </c>
      <c r="B4" s="48"/>
      <c r="C4" s="48"/>
    </row>
    <row r="5" spans="1:3" ht="15" customHeight="1" x14ac:dyDescent="0.25">
      <c r="A5" s="47"/>
      <c r="B5" s="48"/>
      <c r="C5" s="48"/>
    </row>
    <row r="6" spans="1:3" ht="15" customHeight="1" x14ac:dyDescent="0.25">
      <c r="A6" s="47" t="s">
        <v>5877</v>
      </c>
      <c r="B6" s="48"/>
      <c r="C6" s="48"/>
    </row>
    <row r="7" spans="1:3" ht="39.75" customHeight="1" x14ac:dyDescent="0.25">
      <c r="A7" s="48"/>
      <c r="B7" s="321" t="s">
        <v>63599</v>
      </c>
      <c r="C7" s="321"/>
    </row>
    <row r="8" spans="1:3" ht="16.2" customHeight="1" x14ac:dyDescent="0.25">
      <c r="A8" s="48"/>
      <c r="B8" s="322" t="s">
        <v>65286</v>
      </c>
      <c r="C8" s="322"/>
    </row>
    <row r="9" spans="1:3" ht="12.6" customHeight="1" x14ac:dyDescent="0.25">
      <c r="A9" s="48"/>
      <c r="B9" s="48"/>
      <c r="C9" s="48"/>
    </row>
    <row r="10" spans="1:3" x14ac:dyDescent="0.25">
      <c r="A10" s="47" t="s">
        <v>218</v>
      </c>
      <c r="B10" s="48"/>
      <c r="C10" s="48"/>
    </row>
    <row r="11" spans="1:3" ht="40.5" customHeight="1" x14ac:dyDescent="0.25">
      <c r="A11" s="48"/>
      <c r="B11" s="48" t="s">
        <v>2910</v>
      </c>
      <c r="C11" s="45" t="s">
        <v>48636</v>
      </c>
    </row>
    <row r="12" spans="1:3" x14ac:dyDescent="0.25">
      <c r="A12" s="48"/>
      <c r="B12" s="48"/>
      <c r="C12" s="45" t="s">
        <v>2911</v>
      </c>
    </row>
    <row r="13" spans="1:3" ht="4.95" customHeight="1" x14ac:dyDescent="0.25">
      <c r="A13" s="48"/>
      <c r="B13" s="48"/>
      <c r="C13" s="48"/>
    </row>
    <row r="14" spans="1:3" ht="26.4" x14ac:dyDescent="0.25">
      <c r="A14" s="48"/>
      <c r="B14" s="48" t="s">
        <v>0</v>
      </c>
      <c r="C14" s="45" t="s">
        <v>5236</v>
      </c>
    </row>
    <row r="15" spans="1:3" ht="4.95" customHeight="1" x14ac:dyDescent="0.25">
      <c r="A15" s="48"/>
      <c r="B15" s="48"/>
      <c r="C15" s="48"/>
    </row>
    <row r="16" spans="1:3" ht="26.4" x14ac:dyDescent="0.25">
      <c r="A16" s="48"/>
      <c r="B16" s="49" t="s">
        <v>12071</v>
      </c>
      <c r="C16" s="46" t="s">
        <v>12082</v>
      </c>
    </row>
    <row r="17" spans="1:3" ht="7.95" customHeight="1" x14ac:dyDescent="0.25">
      <c r="A17" s="48"/>
      <c r="B17" s="49"/>
      <c r="C17" s="46"/>
    </row>
    <row r="18" spans="1:3" x14ac:dyDescent="0.25">
      <c r="A18" s="47" t="s">
        <v>215</v>
      </c>
      <c r="B18" s="48"/>
      <c r="C18" s="48"/>
    </row>
    <row r="19" spans="1:3" x14ac:dyDescent="0.25">
      <c r="A19" s="48"/>
      <c r="B19" s="47" t="s">
        <v>217</v>
      </c>
      <c r="C19" s="50"/>
    </row>
    <row r="20" spans="1:3" ht="20.25" customHeight="1" x14ac:dyDescent="0.25">
      <c r="A20" s="48"/>
      <c r="B20" s="50" t="s">
        <v>216</v>
      </c>
      <c r="C20" s="165" t="s">
        <v>12062</v>
      </c>
    </row>
    <row r="21" spans="1:3" ht="25.5" customHeight="1" x14ac:dyDescent="0.25">
      <c r="A21" s="48"/>
      <c r="B21" s="47"/>
      <c r="C21" s="45" t="s">
        <v>12083</v>
      </c>
    </row>
    <row r="22" spans="1:3" ht="21" customHeight="1" x14ac:dyDescent="0.25">
      <c r="A22" s="48"/>
      <c r="B22" s="50" t="s">
        <v>216</v>
      </c>
      <c r="C22" s="51" t="s">
        <v>12061</v>
      </c>
    </row>
    <row r="23" spans="1:3" x14ac:dyDescent="0.25">
      <c r="A23" s="48"/>
      <c r="B23" s="46"/>
      <c r="C23" s="45" t="s">
        <v>12084</v>
      </c>
    </row>
    <row r="24" spans="1:3" ht="18.75" customHeight="1" x14ac:dyDescent="0.25">
      <c r="A24" s="48"/>
      <c r="B24" s="50" t="s">
        <v>216</v>
      </c>
      <c r="C24" s="166" t="s">
        <v>12070</v>
      </c>
    </row>
    <row r="25" spans="1:3" x14ac:dyDescent="0.25">
      <c r="A25" s="48"/>
      <c r="B25" s="48"/>
      <c r="C25" s="48" t="s">
        <v>12085</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N453"/>
  <sheetViews>
    <sheetView topLeftCell="A64" zoomScale="110" zoomScaleNormal="110" workbookViewId="0">
      <pane ySplit="6" topLeftCell="A70" activePane="bottomLeft" state="frozen"/>
      <selection activeCell="A64" sqref="A64"/>
      <selection pane="bottomLeft" activeCell="A66" sqref="A66:G66"/>
    </sheetView>
  </sheetViews>
  <sheetFormatPr defaultColWidth="9.28515625" defaultRowHeight="10.199999999999999" x14ac:dyDescent="0.2"/>
  <cols>
    <col min="1" max="1" width="6.42578125" style="141" customWidth="1"/>
    <col min="2" max="2" width="64.7109375" style="141" customWidth="1"/>
    <col min="3" max="3" width="14.28515625" style="141" customWidth="1"/>
    <col min="4" max="4" width="7.7109375" style="141" customWidth="1"/>
    <col min="5" max="5" width="26.85546875" style="141" customWidth="1"/>
    <col min="6" max="7" width="25.7109375" style="141" customWidth="1"/>
    <col min="8" max="9" width="25.85546875" style="141" customWidth="1"/>
    <col min="10" max="10" width="17" style="141" customWidth="1"/>
    <col min="11" max="11" width="16.42578125" style="141" bestFit="1" customWidth="1"/>
    <col min="12" max="12" width="16.7109375" style="141" bestFit="1" customWidth="1"/>
    <col min="13" max="13" width="16" style="141" customWidth="1"/>
    <col min="14" max="14" width="10.85546875" style="141" bestFit="1" customWidth="1"/>
    <col min="15" max="16384" width="9.28515625" style="141"/>
  </cols>
  <sheetData>
    <row r="1" spans="1:4" ht="10.8" hidden="1" thickTop="1" x14ac:dyDescent="0.2">
      <c r="A1" s="138"/>
      <c r="B1" s="139" t="s">
        <v>5897</v>
      </c>
      <c r="C1" s="139" t="s">
        <v>0</v>
      </c>
      <c r="D1" s="140" t="s">
        <v>24</v>
      </c>
    </row>
    <row r="2" spans="1:4" hidden="1" x14ac:dyDescent="0.2">
      <c r="A2" s="34"/>
      <c r="B2" s="91" t="str">
        <f>"PRC " &amp;C2 &amp; " - " &amp; D2</f>
        <v>PRC ALL - All Covid PRCs (State and Federal)</v>
      </c>
      <c r="C2" s="141" t="s">
        <v>5898</v>
      </c>
      <c r="D2" s="141" t="s">
        <v>5899</v>
      </c>
    </row>
    <row r="3" spans="1:4" hidden="1" x14ac:dyDescent="0.2">
      <c r="A3" s="34"/>
      <c r="B3" s="91" t="str">
        <f t="shared" ref="B3:B40" si="0">"PRC " &amp;C3 &amp; " - " &amp; D3</f>
        <v>PRC 121 - CRF - Summer Learning Program</v>
      </c>
      <c r="C3" s="38" t="s">
        <v>35</v>
      </c>
      <c r="D3" s="35" t="s">
        <v>5237</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5874</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5866</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5243</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49531</v>
      </c>
      <c r="C19" s="39" t="s">
        <v>5982</v>
      </c>
      <c r="D19" s="35" t="s">
        <v>49532</v>
      </c>
    </row>
    <row r="20" spans="1:4" hidden="1" x14ac:dyDescent="0.2">
      <c r="A20" s="35"/>
      <c r="B20" s="91" t="s">
        <v>49533</v>
      </c>
      <c r="C20" s="39" t="s">
        <v>51</v>
      </c>
      <c r="D20" s="35" t="s">
        <v>49526</v>
      </c>
    </row>
    <row r="21" spans="1:4" hidden="1" x14ac:dyDescent="0.2">
      <c r="A21" s="35"/>
      <c r="B21" s="91" t="s">
        <v>49534</v>
      </c>
      <c r="C21" s="39" t="s">
        <v>53</v>
      </c>
      <c r="D21" s="35" t="s">
        <v>49529</v>
      </c>
    </row>
    <row r="22" spans="1:4" hidden="1" x14ac:dyDescent="0.2">
      <c r="A22" s="35"/>
      <c r="B22" s="91" t="str">
        <f t="shared" si="0"/>
        <v>PRC 154 - State Covid-19 Supplemental Funds</v>
      </c>
      <c r="C22" s="39" t="s">
        <v>3689</v>
      </c>
      <c r="D22" s="35" t="s">
        <v>3690</v>
      </c>
    </row>
    <row r="23" spans="1:4" hidden="1" x14ac:dyDescent="0.2">
      <c r="A23" s="35"/>
      <c r="B23" s="91" t="str">
        <f t="shared" si="0"/>
        <v>PRC 163 - ESSER I - CARES Act-K12 Emergency Relief</v>
      </c>
      <c r="C23" s="39" t="s">
        <v>72</v>
      </c>
      <c r="D23" s="35" t="s">
        <v>5882</v>
      </c>
    </row>
    <row r="24" spans="1:4" hidden="1" x14ac:dyDescent="0.2">
      <c r="A24" s="35"/>
      <c r="B24" s="91" t="str">
        <f t="shared" si="0"/>
        <v>PRC 164 - ESSER I - Public School Unit Supplemental Funding</v>
      </c>
      <c r="C24" s="39" t="s">
        <v>73</v>
      </c>
      <c r="D24" s="35" t="s">
        <v>5883</v>
      </c>
    </row>
    <row r="25" spans="1:4" hidden="1" x14ac:dyDescent="0.2">
      <c r="A25" s="35"/>
      <c r="B25" s="91" t="str">
        <f t="shared" si="0"/>
        <v>PRC 165 - ESSER I - Digital Curricula</v>
      </c>
      <c r="C25" s="39" t="s">
        <v>74</v>
      </c>
      <c r="D25" s="35" t="s">
        <v>5884</v>
      </c>
    </row>
    <row r="26" spans="1:4" hidden="1" x14ac:dyDescent="0.2">
      <c r="A26" s="35"/>
      <c r="B26" s="91" t="str">
        <f t="shared" si="0"/>
        <v>PRC 166 - ESSER I - Learning Management System</v>
      </c>
      <c r="C26" s="39" t="s">
        <v>75</v>
      </c>
      <c r="D26" s="35" t="s">
        <v>5885</v>
      </c>
    </row>
    <row r="27" spans="1:4" hidden="1" x14ac:dyDescent="0.2">
      <c r="A27" s="35"/>
      <c r="B27" s="91" t="str">
        <f t="shared" si="0"/>
        <v>PRC 167 - ESSER I - Exceptional Children Grants</v>
      </c>
      <c r="C27" s="39" t="s">
        <v>76</v>
      </c>
      <c r="D27" s="35" t="s">
        <v>5886</v>
      </c>
    </row>
    <row r="28" spans="1:4" hidden="1" x14ac:dyDescent="0.2">
      <c r="A28" s="35"/>
      <c r="B28" s="91" t="str">
        <f t="shared" si="0"/>
        <v>PRC 168 - ESSER I - Innovative Childcare &amp; Remote Extended Support (ICARES)</v>
      </c>
      <c r="C28" s="39" t="s">
        <v>3231</v>
      </c>
      <c r="D28" s="35" t="s">
        <v>5887</v>
      </c>
    </row>
    <row r="29" spans="1:4" hidden="1" x14ac:dyDescent="0.2">
      <c r="A29" s="35"/>
      <c r="B29" s="91" t="str">
        <f t="shared" si="0"/>
        <v>PRC 169 - GEER - Specialized Instructional Support Personnel for Covid-19 Response</v>
      </c>
      <c r="C29" s="39" t="s">
        <v>3232</v>
      </c>
      <c r="D29" s="35" t="s">
        <v>3233</v>
      </c>
    </row>
    <row r="30" spans="1:4" hidden="1" x14ac:dyDescent="0.2">
      <c r="A30" s="35"/>
      <c r="B30" s="91" t="str">
        <f t="shared" si="0"/>
        <v>PRC 170 - GEER - Supplemental Instructional Services</v>
      </c>
      <c r="C30" s="39" t="s">
        <v>3234</v>
      </c>
      <c r="D30" s="35" t="s">
        <v>3235</v>
      </c>
    </row>
    <row r="31" spans="1:4" hidden="1" x14ac:dyDescent="0.2">
      <c r="A31" s="35"/>
      <c r="B31" s="91" t="str">
        <f t="shared" si="0"/>
        <v>PRC 171 - ESSER II - Supplemental-K12 Emergency Relief Fund</v>
      </c>
      <c r="C31" s="39" t="s">
        <v>77</v>
      </c>
      <c r="D31" s="35" t="s">
        <v>3236</v>
      </c>
    </row>
    <row r="32" spans="1:4" hidden="1" x14ac:dyDescent="0.2">
      <c r="A32" s="35"/>
      <c r="B32" s="91" t="str">
        <f t="shared" si="0"/>
        <v>PRC 172 - ESSER II - Public School Unit Supplemental Funding</v>
      </c>
      <c r="C32" s="39" t="s">
        <v>79</v>
      </c>
      <c r="D32" s="35" t="s">
        <v>5863</v>
      </c>
    </row>
    <row r="33" spans="1:4" hidden="1" x14ac:dyDescent="0.2">
      <c r="A33" s="35"/>
      <c r="B33" s="91" t="str">
        <f t="shared" si="0"/>
        <v>PRC 173 - ESSER II - Supplemental Contracted Instructional Support Funding</v>
      </c>
      <c r="C33" s="39" t="s">
        <v>81</v>
      </c>
      <c r="D33" s="35" t="s">
        <v>5864</v>
      </c>
    </row>
    <row r="34" spans="1:4" hidden="1" x14ac:dyDescent="0.2">
      <c r="A34" s="35"/>
      <c r="B34" s="91" t="s">
        <v>35914</v>
      </c>
      <c r="C34" s="39" t="s">
        <v>83</v>
      </c>
      <c r="D34" s="35" t="s">
        <v>35915</v>
      </c>
    </row>
    <row r="35" spans="1:4" hidden="1" x14ac:dyDescent="0.2">
      <c r="A35" s="35"/>
      <c r="B35" s="91" t="str">
        <f t="shared" si="0"/>
        <v>PRC 175 - ESSER II - Extended Learning and Integrated Student Support Grant (ELISS)</v>
      </c>
      <c r="C35" s="39" t="s">
        <v>85</v>
      </c>
      <c r="D35" s="35" t="s">
        <v>5865</v>
      </c>
    </row>
    <row r="36" spans="1:4" hidden="1" x14ac:dyDescent="0.2">
      <c r="A36" s="35"/>
      <c r="B36" s="91" t="s">
        <v>35916</v>
      </c>
      <c r="C36" s="39" t="s">
        <v>35917</v>
      </c>
      <c r="D36" s="35" t="s">
        <v>35918</v>
      </c>
    </row>
    <row r="37" spans="1:4" hidden="1" x14ac:dyDescent="0.2">
      <c r="A37" s="35"/>
      <c r="B37" s="91" t="s">
        <v>35919</v>
      </c>
      <c r="C37" s="39" t="s">
        <v>89</v>
      </c>
      <c r="D37" s="35" t="s">
        <v>35920</v>
      </c>
    </row>
    <row r="38" spans="1:4" hidden="1" x14ac:dyDescent="0.2">
      <c r="A38" s="35"/>
      <c r="B38" s="91" t="str">
        <f t="shared" si="0"/>
        <v>PRC 178 - ESSER II - Competency-based assessment</v>
      </c>
      <c r="C38" s="39" t="s">
        <v>242</v>
      </c>
      <c r="D38" s="35" t="s">
        <v>5875</v>
      </c>
    </row>
    <row r="39" spans="1:4" hidden="1" x14ac:dyDescent="0.2">
      <c r="A39" s="35"/>
      <c r="B39" s="91" t="str">
        <f t="shared" si="0"/>
        <v>PRC 181 - ESSER III - K-12 Emergency Relief Fund</v>
      </c>
      <c r="C39" s="39" t="s">
        <v>17</v>
      </c>
      <c r="D39" s="35" t="s">
        <v>5867</v>
      </c>
    </row>
    <row r="40" spans="1:4" hidden="1" x14ac:dyDescent="0.2">
      <c r="A40" s="35"/>
      <c r="B40" s="121" t="str">
        <f t="shared" si="0"/>
        <v>PRC 182 - ESSER III - K-12 Public School Unit Supplemental Funding</v>
      </c>
      <c r="C40" s="180" t="s">
        <v>8</v>
      </c>
      <c r="D40" s="121" t="s">
        <v>12317</v>
      </c>
    </row>
    <row r="41" spans="1:4" hidden="1" x14ac:dyDescent="0.2">
      <c r="A41" s="35"/>
      <c r="B41" s="121" t="s">
        <v>39670</v>
      </c>
      <c r="C41" s="180" t="s">
        <v>92</v>
      </c>
      <c r="D41" s="121" t="s">
        <v>39671</v>
      </c>
    </row>
    <row r="42" spans="1:4" hidden="1" x14ac:dyDescent="0.2">
      <c r="A42" s="35"/>
      <c r="B42" s="121" t="s">
        <v>39672</v>
      </c>
      <c r="C42" s="180" t="s">
        <v>112</v>
      </c>
      <c r="D42" s="121" t="s">
        <v>39673</v>
      </c>
    </row>
    <row r="43" spans="1:4" hidden="1" x14ac:dyDescent="0.2">
      <c r="A43" s="35"/>
      <c r="B43" s="121" t="s">
        <v>35921</v>
      </c>
      <c r="C43" s="180" t="s">
        <v>113</v>
      </c>
      <c r="D43" s="121" t="s">
        <v>35922</v>
      </c>
    </row>
    <row r="44" spans="1:4" hidden="1" x14ac:dyDescent="0.2">
      <c r="A44" s="35"/>
      <c r="B44" s="121" t="s">
        <v>35923</v>
      </c>
      <c r="C44" s="180" t="s">
        <v>114</v>
      </c>
      <c r="D44" s="121" t="s">
        <v>35924</v>
      </c>
    </row>
    <row r="45" spans="1:4" hidden="1" x14ac:dyDescent="0.2">
      <c r="A45" s="35"/>
      <c r="B45" s="121" t="s">
        <v>35925</v>
      </c>
      <c r="C45" s="180" t="s">
        <v>93</v>
      </c>
      <c r="D45" s="121" t="s">
        <v>35926</v>
      </c>
    </row>
    <row r="46" spans="1:4" hidden="1" x14ac:dyDescent="0.2">
      <c r="A46" s="35"/>
      <c r="B46" s="121" t="s">
        <v>51410</v>
      </c>
      <c r="C46" s="180" t="s">
        <v>115</v>
      </c>
      <c r="D46" s="121" t="s">
        <v>51411</v>
      </c>
    </row>
    <row r="47" spans="1:4" hidden="1" x14ac:dyDescent="0.2">
      <c r="A47" s="35"/>
      <c r="B47" s="121" t="s">
        <v>51412</v>
      </c>
      <c r="C47" s="180" t="s">
        <v>116</v>
      </c>
      <c r="D47" s="121" t="s">
        <v>51413</v>
      </c>
    </row>
    <row r="48" spans="1:4" hidden="1" x14ac:dyDescent="0.2">
      <c r="A48" s="35"/>
      <c r="B48" s="121" t="s">
        <v>55720</v>
      </c>
      <c r="C48" s="180" t="s">
        <v>5994</v>
      </c>
      <c r="D48" s="121" t="s">
        <v>55721</v>
      </c>
    </row>
    <row r="49" spans="1:4" hidden="1" x14ac:dyDescent="0.2">
      <c r="A49" s="35"/>
      <c r="B49" s="121" t="s">
        <v>46376</v>
      </c>
      <c r="C49" s="180" t="s">
        <v>94</v>
      </c>
      <c r="D49" s="121" t="s">
        <v>46377</v>
      </c>
    </row>
    <row r="50" spans="1:4" hidden="1" x14ac:dyDescent="0.2">
      <c r="A50" s="35"/>
      <c r="B50" s="121" t="s">
        <v>43549</v>
      </c>
      <c r="C50" s="180" t="s">
        <v>96</v>
      </c>
      <c r="D50" s="121" t="s">
        <v>43550</v>
      </c>
    </row>
    <row r="51" spans="1:4" hidden="1" x14ac:dyDescent="0.2">
      <c r="A51" s="35"/>
      <c r="B51" s="121" t="s">
        <v>43551</v>
      </c>
      <c r="C51" s="180" t="s">
        <v>98</v>
      </c>
      <c r="D51" s="121" t="s">
        <v>43552</v>
      </c>
    </row>
    <row r="52" spans="1:4" hidden="1" x14ac:dyDescent="0.2">
      <c r="A52" s="35"/>
      <c r="B52" s="121" t="s">
        <v>46378</v>
      </c>
      <c r="C52" s="180" t="s">
        <v>99</v>
      </c>
      <c r="D52" s="121" t="s">
        <v>46379</v>
      </c>
    </row>
    <row r="53" spans="1:4" hidden="1" x14ac:dyDescent="0.2">
      <c r="A53" s="35"/>
      <c r="B53" s="121" t="s">
        <v>46382</v>
      </c>
      <c r="C53" s="180" t="s">
        <v>273</v>
      </c>
      <c r="D53" s="121" t="s">
        <v>46383</v>
      </c>
    </row>
    <row r="54" spans="1:4" hidden="1" x14ac:dyDescent="0.2">
      <c r="A54" s="35"/>
      <c r="B54" s="121" t="s">
        <v>55722</v>
      </c>
      <c r="C54" s="180" t="s">
        <v>101</v>
      </c>
      <c r="D54" s="121" t="s">
        <v>55716</v>
      </c>
    </row>
    <row r="55" spans="1:4" hidden="1" x14ac:dyDescent="0.2">
      <c r="A55" s="35"/>
      <c r="B55" s="121" t="s">
        <v>46380</v>
      </c>
      <c r="C55" s="180" t="s">
        <v>102</v>
      </c>
      <c r="D55" s="121" t="s">
        <v>46381</v>
      </c>
    </row>
    <row r="56" spans="1:4" hidden="1" x14ac:dyDescent="0.2">
      <c r="A56" s="35"/>
      <c r="B56" s="121" t="s">
        <v>55723</v>
      </c>
      <c r="C56" s="180" t="s">
        <v>104</v>
      </c>
      <c r="D56" s="121" t="s">
        <v>55724</v>
      </c>
    </row>
    <row r="57" spans="1:4" hidden="1" x14ac:dyDescent="0.2">
      <c r="A57" s="35"/>
      <c r="B57" s="121" t="s">
        <v>55725</v>
      </c>
      <c r="C57" s="180" t="s">
        <v>55714</v>
      </c>
      <c r="D57" s="121" t="s">
        <v>55718</v>
      </c>
    </row>
    <row r="58" spans="1:4" hidden="1" x14ac:dyDescent="0.2">
      <c r="A58" s="35"/>
      <c r="B58" s="121" t="s">
        <v>43540</v>
      </c>
      <c r="C58" s="180" t="s">
        <v>43538</v>
      </c>
      <c r="D58" s="121" t="s">
        <v>43539</v>
      </c>
    </row>
    <row r="59" spans="1:4" hidden="1" x14ac:dyDescent="0.2">
      <c r="A59" s="35"/>
      <c r="B59" s="215" t="s">
        <v>42056</v>
      </c>
      <c r="C59" s="180" t="s">
        <v>42057</v>
      </c>
      <c r="D59" s="215" t="s">
        <v>42058</v>
      </c>
    </row>
    <row r="60" spans="1:4" hidden="1" x14ac:dyDescent="0.2">
      <c r="A60" s="35"/>
      <c r="B60" s="215" t="s">
        <v>55726</v>
      </c>
      <c r="C60" s="180" t="s">
        <v>55715</v>
      </c>
      <c r="D60" s="215" t="s">
        <v>55719</v>
      </c>
    </row>
    <row r="61" spans="1:4" hidden="1" x14ac:dyDescent="0.2">
      <c r="A61" s="35"/>
      <c r="B61" s="215" t="s">
        <v>43553</v>
      </c>
      <c r="C61" s="180" t="s">
        <v>43554</v>
      </c>
      <c r="D61" s="215" t="s">
        <v>43555</v>
      </c>
    </row>
    <row r="62" spans="1:4" hidden="1" x14ac:dyDescent="0.2">
      <c r="B62" s="215" t="s">
        <v>61065</v>
      </c>
      <c r="C62" s="180" t="s">
        <v>61066</v>
      </c>
      <c r="D62" s="215" t="s">
        <v>61067</v>
      </c>
    </row>
    <row r="63" spans="1:4" hidden="1" x14ac:dyDescent="0.2">
      <c r="A63" s="35"/>
      <c r="B63" s="121"/>
      <c r="C63" s="121"/>
      <c r="D63" s="121"/>
    </row>
    <row r="64" spans="1:4" hidden="1" x14ac:dyDescent="0.2">
      <c r="A64" s="35"/>
      <c r="B64" s="121"/>
      <c r="C64" s="121"/>
      <c r="D64" s="121"/>
    </row>
    <row r="65" spans="1:14" x14ac:dyDescent="0.2">
      <c r="F65" s="142"/>
      <c r="H65" s="142" t="s">
        <v>213</v>
      </c>
      <c r="I65" s="142"/>
    </row>
    <row r="66" spans="1:14" ht="13.8" x14ac:dyDescent="0.25">
      <c r="A66" s="325" t="s">
        <v>65274</v>
      </c>
      <c r="B66" s="325"/>
      <c r="C66" s="325"/>
      <c r="D66" s="325"/>
      <c r="E66" s="325"/>
      <c r="F66" s="325"/>
      <c r="G66" s="325"/>
      <c r="H66" s="143" t="s">
        <v>5873</v>
      </c>
      <c r="I66" s="143"/>
    </row>
    <row r="67" spans="1:14" ht="11.4" x14ac:dyDescent="0.2">
      <c r="A67" s="323" t="str">
        <f>FY &amp; " District Expenditures by PRC - as of " &amp; Date</f>
        <v>FY2020, FY2021, FY2022, FY2023 &amp; 2024 District Expenditures by PRC - as of 03/31/2024</v>
      </c>
      <c r="B67" s="324"/>
      <c r="C67" s="324"/>
      <c r="D67" s="324"/>
      <c r="E67" s="324"/>
      <c r="F67" s="143"/>
      <c r="H67" s="143" t="s">
        <v>219</v>
      </c>
      <c r="I67" s="143"/>
    </row>
    <row r="68" spans="1:14" ht="11.25" customHeight="1" thickBot="1" x14ac:dyDescent="0.25">
      <c r="E68" s="189"/>
      <c r="F68" s="143"/>
      <c r="G68" s="189"/>
      <c r="H68" s="143" t="s">
        <v>6594</v>
      </c>
      <c r="I68" s="143"/>
      <c r="J68" s="189"/>
      <c r="K68" s="204"/>
      <c r="L68" s="204"/>
      <c r="M68" s="219"/>
      <c r="N68" s="219"/>
    </row>
    <row r="69" spans="1:14" ht="44.4" customHeight="1" thickTop="1" x14ac:dyDescent="0.2">
      <c r="A69" s="144" t="s">
        <v>2910</v>
      </c>
      <c r="B69" s="145" t="s">
        <v>5900</v>
      </c>
      <c r="C69" s="145" t="s">
        <v>5901</v>
      </c>
      <c r="D69" s="145" t="s">
        <v>5902</v>
      </c>
      <c r="E69" s="146" t="s">
        <v>3682</v>
      </c>
      <c r="F69" s="146" t="s">
        <v>12926</v>
      </c>
      <c r="G69" s="146" t="s">
        <v>51416</v>
      </c>
      <c r="H69" s="161" t="s">
        <v>63591</v>
      </c>
      <c r="I69" s="161" t="str">
        <f>"FY 2024 YTD Expenditures
 " &amp; "(as of " &amp; Date &amp; " )"</f>
        <v>FY 2024 YTD Expenditures
 (as of 03/31/2024 )</v>
      </c>
      <c r="J69" s="161" t="str">
        <f>"FY 2024 Encumbrances
 " &amp; "(as of " &amp; Date &amp; " )"</f>
        <v>FY 2024 Encumbrances
 (as of 03/31/2024 )</v>
      </c>
      <c r="K69" s="161" t="s">
        <v>5229</v>
      </c>
      <c r="L69" s="147" t="s">
        <v>5226</v>
      </c>
      <c r="M69" s="148" t="s">
        <v>5228</v>
      </c>
      <c r="N69" s="148" t="s">
        <v>5227</v>
      </c>
    </row>
    <row r="70" spans="1:14" x14ac:dyDescent="0.2">
      <c r="A70" s="38" t="s">
        <v>5903</v>
      </c>
      <c r="B70" s="35" t="s">
        <v>5904</v>
      </c>
      <c r="C70" s="35" t="s">
        <v>5905</v>
      </c>
      <c r="D70" s="35" t="s">
        <v>5906</v>
      </c>
      <c r="E70" s="191">
        <f t="shared" ref="E70:E132" si="1">IF(ISNA(VLOOKUP(A70&amp;"-"&amp;MID(PRC_Selector,5,3),FY20_PSU_Expenditures,2,FALSE)),0,VLOOKUP(A70&amp;"-"&amp;MID(PRC_Selector,5,3),FY20_PSU_Expenditures,2,FALSE))</f>
        <v>40677.94</v>
      </c>
      <c r="F70" s="192">
        <f t="shared" ref="F70:F132" si="2">IF(ISNA(VLOOKUP(A70&amp;"-"&amp;MID(PRC_Selector,5,3),FY21_PSU_Expenditures,2,FALSE)),0,VLOOKUP(A70&amp;"-"&amp;MID(PRC_Selector,5,3),FY21_PSU_Expenditures,2,FALSE))</f>
        <v>374816.5</v>
      </c>
      <c r="G70" s="192">
        <f t="shared" ref="G70:G132" si="3">IF(ISNA(VLOOKUP(A70&amp;"-"&amp;MID(PRC_Selector,5,3),FY22_PSU_Expenditures,2,FALSE)),0,VLOOKUP(A70&amp;"-"&amp;MID(PRC_Selector,5,3),FY22_PSU_Expenditures,2,FALSE))</f>
        <v>1459064.99</v>
      </c>
      <c r="H70" s="192">
        <f>IF(ISNA(VLOOKUP(A70&amp;"-"&amp;MID(PRC_Selector,5,3),FY23_PSU_Expenditures,2,FALSE)),0,VLOOKUP(A70&amp;"-"&amp;MID(PRC_Selector,5,3),FY23_PSU_Expenditures,2,FALSE))</f>
        <v>1881592.93</v>
      </c>
      <c r="I70" s="192">
        <f t="shared" ref="I70:I133" si="4">IF(ISNA(VLOOKUP(A70&amp;"-"&amp;MID(PRC_Selector,5,3),FY24_PSU_Expenditures,2,FALSE)),0,VLOOKUP(A70&amp;"-"&amp;MID(PRC_Selector,5,3),FY24_PSU_Expenditures,2,FALSE))</f>
        <v>1555551.69</v>
      </c>
      <c r="J70" s="192">
        <f t="shared" ref="J70:J133" si="5">IF(ISNA(VLOOKUP(A70&amp;"-"&amp;MID(PRC_Selector,5,3),Encumbrances_by_PSU,2,FALSE)),0,VLOOKUP(A70&amp;"-"&amp;MID(PRC_Selector,5,3),Encumbrances_by_PSU,2,FALSE))</f>
        <v>0</v>
      </c>
      <c r="K70" s="194">
        <f>F70+E70+G70+H70+I70+J70</f>
        <v>5311704.05</v>
      </c>
      <c r="L70" s="193">
        <f t="shared" ref="L70:L133" si="6">IF(ISNA(VLOOKUP(A70&amp;"-"&amp;MID(PRC_Selector,5,3),Covid_Allotment_PSU,2,FALSE)),0,VLOOKUP(A70&amp;"-"&amp;MID(PRC_Selector,5,3),Covid_Allotment_PSU,2,FALSE))</f>
        <v>5554393.2400000002</v>
      </c>
      <c r="M70" s="194">
        <f>L70-K70</f>
        <v>242689.19000000041</v>
      </c>
      <c r="N70" s="152">
        <f t="shared" ref="N70:N132" si="7">IFERROR(M70/L70,"")</f>
        <v>4.3693195550554932E-2</v>
      </c>
    </row>
    <row r="71" spans="1:14" x14ac:dyDescent="0.2">
      <c r="A71" s="38" t="s">
        <v>5907</v>
      </c>
      <c r="B71" s="35" t="s">
        <v>5908</v>
      </c>
      <c r="C71" s="35" t="s">
        <v>5905</v>
      </c>
      <c r="D71" s="35" t="s">
        <v>5906</v>
      </c>
      <c r="E71" s="191">
        <f t="shared" si="1"/>
        <v>0</v>
      </c>
      <c r="F71" s="192">
        <f t="shared" si="2"/>
        <v>553397.17000000004</v>
      </c>
      <c r="G71" s="192">
        <f t="shared" si="3"/>
        <v>1801807.93</v>
      </c>
      <c r="H71" s="192">
        <f t="shared" ref="H71:H132" si="8">IF(ISNA(VLOOKUP(A71&amp;"-"&amp;MID(PRC_Selector,5,3),FY23_PSU_Expenditures,2,FALSE)),0,VLOOKUP(A71&amp;"-"&amp;MID(PRC_Selector,5,3),FY23_PSU_Expenditures,2,FALSE))</f>
        <v>1862944.92</v>
      </c>
      <c r="I71" s="192">
        <f t="shared" si="4"/>
        <v>1098156.7</v>
      </c>
      <c r="J71" s="192">
        <f t="shared" si="5"/>
        <v>20296</v>
      </c>
      <c r="K71" s="194">
        <f t="shared" ref="K71:K134" si="9">F71+E71+G71+H71+I71+J71</f>
        <v>5336602.72</v>
      </c>
      <c r="L71" s="193">
        <f t="shared" si="6"/>
        <v>6019408.2199999997</v>
      </c>
      <c r="M71" s="194">
        <f t="shared" ref="M71:M134" si="10">L71-K71</f>
        <v>682805.5</v>
      </c>
      <c r="N71" s="152">
        <f t="shared" si="7"/>
        <v>0.11343399135671181</v>
      </c>
    </row>
    <row r="72" spans="1:14" x14ac:dyDescent="0.2">
      <c r="A72" s="39" t="s">
        <v>5909</v>
      </c>
      <c r="B72" s="35" t="s">
        <v>5910</v>
      </c>
      <c r="C72" s="35" t="s">
        <v>5911</v>
      </c>
      <c r="D72" s="35" t="s">
        <v>5906</v>
      </c>
      <c r="E72" s="191">
        <f t="shared" si="1"/>
        <v>1082644.1299999999</v>
      </c>
      <c r="F72" s="192">
        <f t="shared" si="2"/>
        <v>12514142.41</v>
      </c>
      <c r="G72" s="192">
        <f t="shared" si="3"/>
        <v>34315356.600000001</v>
      </c>
      <c r="H72" s="192">
        <f t="shared" si="8"/>
        <v>11133400.15</v>
      </c>
      <c r="I72" s="192">
        <f t="shared" si="4"/>
        <v>22041353.98</v>
      </c>
      <c r="J72" s="192">
        <f t="shared" si="5"/>
        <v>7460391.0099999998</v>
      </c>
      <c r="K72" s="194">
        <f t="shared" si="9"/>
        <v>88547288.280000001</v>
      </c>
      <c r="L72" s="193">
        <f t="shared" si="6"/>
        <v>95690672.5</v>
      </c>
      <c r="M72" s="194">
        <f t="shared" si="10"/>
        <v>7143384.2199999988</v>
      </c>
      <c r="N72" s="152">
        <f t="shared" si="7"/>
        <v>7.4650789187420533E-2</v>
      </c>
    </row>
    <row r="73" spans="1:14" x14ac:dyDescent="0.2">
      <c r="A73" s="39" t="s">
        <v>5912</v>
      </c>
      <c r="B73" s="35" t="s">
        <v>5913</v>
      </c>
      <c r="C73" s="35" t="s">
        <v>5914</v>
      </c>
      <c r="D73" s="35" t="s">
        <v>5906</v>
      </c>
      <c r="E73" s="191">
        <f t="shared" si="1"/>
        <v>31104</v>
      </c>
      <c r="F73" s="192">
        <f t="shared" si="2"/>
        <v>127837.83</v>
      </c>
      <c r="G73" s="192">
        <f t="shared" si="3"/>
        <v>488249.39</v>
      </c>
      <c r="H73" s="192">
        <f t="shared" si="8"/>
        <v>41620.949999999997</v>
      </c>
      <c r="I73" s="192">
        <f t="shared" si="4"/>
        <v>0</v>
      </c>
      <c r="J73" s="192">
        <f t="shared" si="5"/>
        <v>0</v>
      </c>
      <c r="K73" s="194">
        <f t="shared" si="9"/>
        <v>688812.16999999993</v>
      </c>
      <c r="L73" s="193">
        <f t="shared" si="6"/>
        <v>722312.17</v>
      </c>
      <c r="M73" s="194">
        <f t="shared" si="10"/>
        <v>33500.000000000116</v>
      </c>
      <c r="N73" s="152">
        <f t="shared" si="7"/>
        <v>4.6378839221274802E-2</v>
      </c>
    </row>
    <row r="74" spans="1:14" x14ac:dyDescent="0.2">
      <c r="A74" s="39" t="s">
        <v>5915</v>
      </c>
      <c r="B74" s="35" t="s">
        <v>5916</v>
      </c>
      <c r="C74" s="35" t="s">
        <v>5914</v>
      </c>
      <c r="D74" s="35" t="s">
        <v>5906</v>
      </c>
      <c r="E74" s="191">
        <f t="shared" si="1"/>
        <v>59719.02</v>
      </c>
      <c r="F74" s="192">
        <f t="shared" si="2"/>
        <v>91866.47</v>
      </c>
      <c r="G74" s="192">
        <f t="shared" si="3"/>
        <v>469537.53</v>
      </c>
      <c r="H74" s="192">
        <f t="shared" si="8"/>
        <v>92149.38</v>
      </c>
      <c r="I74" s="192">
        <f t="shared" si="4"/>
        <v>1514</v>
      </c>
      <c r="J74" s="192">
        <f t="shared" si="5"/>
        <v>0</v>
      </c>
      <c r="K74" s="194">
        <f t="shared" si="9"/>
        <v>714786.4</v>
      </c>
      <c r="L74" s="193">
        <f t="shared" si="6"/>
        <v>723673.4</v>
      </c>
      <c r="M74" s="194">
        <f t="shared" si="10"/>
        <v>8887</v>
      </c>
      <c r="N74" s="152">
        <f t="shared" si="7"/>
        <v>1.2280401628690511E-2</v>
      </c>
    </row>
    <row r="75" spans="1:14" x14ac:dyDescent="0.2">
      <c r="A75" s="39" t="s">
        <v>5917</v>
      </c>
      <c r="B75" s="35" t="s">
        <v>5918</v>
      </c>
      <c r="C75" s="35" t="s">
        <v>5914</v>
      </c>
      <c r="D75" s="35" t="s">
        <v>5906</v>
      </c>
      <c r="E75" s="191">
        <f t="shared" si="1"/>
        <v>11643</v>
      </c>
      <c r="F75" s="192">
        <f t="shared" si="2"/>
        <v>55419</v>
      </c>
      <c r="G75" s="192">
        <f t="shared" si="3"/>
        <v>177503.16</v>
      </c>
      <c r="H75" s="192">
        <f t="shared" si="8"/>
        <v>86701.4</v>
      </c>
      <c r="I75" s="192">
        <f t="shared" si="4"/>
        <v>65602.45</v>
      </c>
      <c r="J75" s="192">
        <f t="shared" si="5"/>
        <v>0</v>
      </c>
      <c r="K75" s="194">
        <f t="shared" si="9"/>
        <v>396869.01</v>
      </c>
      <c r="L75" s="193">
        <f t="shared" si="6"/>
        <v>403547.25</v>
      </c>
      <c r="M75" s="194">
        <f t="shared" si="10"/>
        <v>6678.2399999999907</v>
      </c>
      <c r="N75" s="152">
        <f t="shared" si="7"/>
        <v>1.6548842793501852E-2</v>
      </c>
    </row>
    <row r="76" spans="1:14" x14ac:dyDescent="0.2">
      <c r="A76" s="39" t="s">
        <v>5919</v>
      </c>
      <c r="B76" s="35" t="s">
        <v>5920</v>
      </c>
      <c r="C76" s="35" t="s">
        <v>5914</v>
      </c>
      <c r="D76" s="35" t="s">
        <v>5906</v>
      </c>
      <c r="E76" s="191">
        <f t="shared" si="1"/>
        <v>0</v>
      </c>
      <c r="F76" s="192">
        <f t="shared" si="2"/>
        <v>62266.91</v>
      </c>
      <c r="G76" s="192">
        <f t="shared" si="3"/>
        <v>826536.24</v>
      </c>
      <c r="H76" s="192">
        <f t="shared" si="8"/>
        <v>399505.51</v>
      </c>
      <c r="I76" s="192">
        <f t="shared" si="4"/>
        <v>0</v>
      </c>
      <c r="J76" s="192">
        <f t="shared" si="5"/>
        <v>0</v>
      </c>
      <c r="K76" s="194">
        <f t="shared" si="9"/>
        <v>1288308.6600000001</v>
      </c>
      <c r="L76" s="193">
        <f t="shared" si="6"/>
        <v>1289472.6599999999</v>
      </c>
      <c r="M76" s="194">
        <f t="shared" si="10"/>
        <v>1163.9999999997672</v>
      </c>
      <c r="N76" s="152">
        <f t="shared" si="7"/>
        <v>9.0269459454826067E-4</v>
      </c>
    </row>
    <row r="77" spans="1:14" x14ac:dyDescent="0.2">
      <c r="A77" s="39" t="s">
        <v>5921</v>
      </c>
      <c r="B77" s="35" t="s">
        <v>5922</v>
      </c>
      <c r="C77" s="35" t="s">
        <v>5911</v>
      </c>
      <c r="D77" s="35" t="s">
        <v>5906</v>
      </c>
      <c r="E77" s="191">
        <f t="shared" si="1"/>
        <v>410016.28</v>
      </c>
      <c r="F77" s="192">
        <f t="shared" si="2"/>
        <v>2153827.14</v>
      </c>
      <c r="G77" s="192">
        <f t="shared" si="3"/>
        <v>5740765.5300000003</v>
      </c>
      <c r="H77" s="192">
        <f t="shared" si="8"/>
        <v>4736857.2699999996</v>
      </c>
      <c r="I77" s="192">
        <f t="shared" si="4"/>
        <v>2596347.96</v>
      </c>
      <c r="J77" s="192">
        <f t="shared" si="5"/>
        <v>23145.97</v>
      </c>
      <c r="K77" s="194">
        <f t="shared" si="9"/>
        <v>15660960.15</v>
      </c>
      <c r="L77" s="193">
        <f t="shared" si="6"/>
        <v>16827846.52</v>
      </c>
      <c r="M77" s="194">
        <f t="shared" si="10"/>
        <v>1166886.3699999992</v>
      </c>
      <c r="N77" s="152">
        <f t="shared" si="7"/>
        <v>6.934258454361035E-2</v>
      </c>
    </row>
    <row r="78" spans="1:14" x14ac:dyDescent="0.2">
      <c r="A78" s="39" t="s">
        <v>5923</v>
      </c>
      <c r="B78" s="35" t="s">
        <v>5924</v>
      </c>
      <c r="C78" s="35" t="s">
        <v>5911</v>
      </c>
      <c r="D78" s="35" t="s">
        <v>5906</v>
      </c>
      <c r="E78" s="191">
        <f t="shared" si="1"/>
        <v>53508.2</v>
      </c>
      <c r="F78" s="192">
        <f t="shared" si="2"/>
        <v>517345.35</v>
      </c>
      <c r="G78" s="192">
        <f t="shared" si="3"/>
        <v>3888278.57</v>
      </c>
      <c r="H78" s="192">
        <f t="shared" si="8"/>
        <v>1350908.28</v>
      </c>
      <c r="I78" s="192">
        <f t="shared" si="4"/>
        <v>971287.25</v>
      </c>
      <c r="J78" s="192">
        <f t="shared" si="5"/>
        <v>802.17</v>
      </c>
      <c r="K78" s="194">
        <f t="shared" si="9"/>
        <v>6782129.8200000003</v>
      </c>
      <c r="L78" s="193">
        <f t="shared" si="6"/>
        <v>6980769.8700000001</v>
      </c>
      <c r="M78" s="194">
        <f t="shared" si="10"/>
        <v>198640.04999999981</v>
      </c>
      <c r="N78" s="152">
        <f t="shared" si="7"/>
        <v>2.8455321361281288E-2</v>
      </c>
    </row>
    <row r="79" spans="1:14" x14ac:dyDescent="0.2">
      <c r="A79" s="39" t="s">
        <v>5925</v>
      </c>
      <c r="B79" s="35" t="s">
        <v>5926</v>
      </c>
      <c r="C79" s="35" t="s">
        <v>5911</v>
      </c>
      <c r="D79" s="35" t="s">
        <v>5906</v>
      </c>
      <c r="E79" s="191">
        <f t="shared" si="1"/>
        <v>115247.82</v>
      </c>
      <c r="F79" s="192">
        <f t="shared" si="2"/>
        <v>2097355.02</v>
      </c>
      <c r="G79" s="192">
        <f t="shared" si="3"/>
        <v>4682551.54</v>
      </c>
      <c r="H79" s="192">
        <f t="shared" si="8"/>
        <v>4128857.94</v>
      </c>
      <c r="I79" s="192">
        <f t="shared" si="4"/>
        <v>3893865.96</v>
      </c>
      <c r="J79" s="192">
        <f t="shared" si="5"/>
        <v>1774702.86</v>
      </c>
      <c r="K79" s="194">
        <f t="shared" si="9"/>
        <v>16692581.140000001</v>
      </c>
      <c r="L79" s="193">
        <f t="shared" si="6"/>
        <v>17670659.059999999</v>
      </c>
      <c r="M79" s="194">
        <f t="shared" si="10"/>
        <v>978077.91999999806</v>
      </c>
      <c r="N79" s="152">
        <f t="shared" si="7"/>
        <v>5.5350392799667213E-2</v>
      </c>
    </row>
    <row r="80" spans="1:14" x14ac:dyDescent="0.2">
      <c r="A80" s="39" t="s">
        <v>5927</v>
      </c>
      <c r="B80" s="35" t="s">
        <v>5928</v>
      </c>
      <c r="C80" s="35" t="s">
        <v>5911</v>
      </c>
      <c r="D80" s="35" t="s">
        <v>5906</v>
      </c>
      <c r="E80" s="191">
        <f t="shared" si="1"/>
        <v>260814</v>
      </c>
      <c r="F80" s="192">
        <f t="shared" si="2"/>
        <v>1118570.49</v>
      </c>
      <c r="G80" s="192">
        <f t="shared" si="3"/>
        <v>3203078.83</v>
      </c>
      <c r="H80" s="192">
        <f t="shared" si="8"/>
        <v>3291842.11</v>
      </c>
      <c r="I80" s="192">
        <f t="shared" si="4"/>
        <v>1565245</v>
      </c>
      <c r="J80" s="192">
        <f t="shared" si="5"/>
        <v>25715.02</v>
      </c>
      <c r="K80" s="194">
        <f t="shared" si="9"/>
        <v>9465265.4499999993</v>
      </c>
      <c r="L80" s="193">
        <f t="shared" si="6"/>
        <v>13290720.859999999</v>
      </c>
      <c r="M80" s="194">
        <f t="shared" si="10"/>
        <v>3825455.41</v>
      </c>
      <c r="N80" s="152">
        <f t="shared" si="7"/>
        <v>0.28782903879300947</v>
      </c>
    </row>
    <row r="81" spans="1:14" x14ac:dyDescent="0.2">
      <c r="A81" s="39" t="s">
        <v>5929</v>
      </c>
      <c r="B81" s="35" t="s">
        <v>5930</v>
      </c>
      <c r="C81" s="35" t="s">
        <v>5911</v>
      </c>
      <c r="D81" s="35" t="s">
        <v>5906</v>
      </c>
      <c r="E81" s="191">
        <f t="shared" si="1"/>
        <v>45090.45</v>
      </c>
      <c r="F81" s="192">
        <f t="shared" si="2"/>
        <v>1198294.46</v>
      </c>
      <c r="G81" s="192">
        <f t="shared" si="3"/>
        <v>3990414.37</v>
      </c>
      <c r="H81" s="192">
        <f t="shared" si="8"/>
        <v>2945818.24</v>
      </c>
      <c r="I81" s="192">
        <f t="shared" si="4"/>
        <v>1646361.73</v>
      </c>
      <c r="J81" s="192">
        <f t="shared" si="5"/>
        <v>4376.97</v>
      </c>
      <c r="K81" s="194">
        <f t="shared" si="9"/>
        <v>9830356.2200000007</v>
      </c>
      <c r="L81" s="193">
        <f t="shared" si="6"/>
        <v>10647359.27</v>
      </c>
      <c r="M81" s="194">
        <f t="shared" si="10"/>
        <v>817003.04999999888</v>
      </c>
      <c r="N81" s="152">
        <f t="shared" si="7"/>
        <v>7.6732927788206298E-2</v>
      </c>
    </row>
    <row r="82" spans="1:14" x14ac:dyDescent="0.2">
      <c r="A82" s="39" t="s">
        <v>5931</v>
      </c>
      <c r="B82" s="35" t="s">
        <v>5932</v>
      </c>
      <c r="C82" s="35" t="s">
        <v>5914</v>
      </c>
      <c r="D82" s="35" t="s">
        <v>5933</v>
      </c>
      <c r="E82" s="191">
        <f t="shared" si="1"/>
        <v>871</v>
      </c>
      <c r="F82" s="192">
        <f t="shared" si="2"/>
        <v>0</v>
      </c>
      <c r="G82" s="192">
        <f t="shared" si="3"/>
        <v>0</v>
      </c>
      <c r="H82" s="192">
        <f t="shared" si="8"/>
        <v>0</v>
      </c>
      <c r="I82" s="192">
        <f t="shared" si="4"/>
        <v>0</v>
      </c>
      <c r="J82" s="192">
        <f t="shared" si="5"/>
        <v>0</v>
      </c>
      <c r="K82" s="194">
        <f t="shared" si="9"/>
        <v>871</v>
      </c>
      <c r="L82" s="193">
        <f t="shared" si="6"/>
        <v>871</v>
      </c>
      <c r="M82" s="194">
        <f t="shared" si="10"/>
        <v>0</v>
      </c>
      <c r="N82" s="152">
        <f t="shared" si="7"/>
        <v>0</v>
      </c>
    </row>
    <row r="83" spans="1:14" x14ac:dyDescent="0.2">
      <c r="A83" s="39" t="s">
        <v>5934</v>
      </c>
      <c r="B83" s="35" t="s">
        <v>5935</v>
      </c>
      <c r="C83" s="35" t="s">
        <v>5914</v>
      </c>
      <c r="D83" s="35" t="s">
        <v>5906</v>
      </c>
      <c r="E83" s="191">
        <f t="shared" si="1"/>
        <v>20524.330000000002</v>
      </c>
      <c r="F83" s="192">
        <f t="shared" si="2"/>
        <v>252574.78</v>
      </c>
      <c r="G83" s="192">
        <f t="shared" si="3"/>
        <v>1220090.2</v>
      </c>
      <c r="H83" s="192">
        <f t="shared" si="8"/>
        <v>1478624.74</v>
      </c>
      <c r="I83" s="192">
        <f t="shared" si="4"/>
        <v>49227.29</v>
      </c>
      <c r="J83" s="192">
        <f t="shared" si="5"/>
        <v>0</v>
      </c>
      <c r="K83" s="194">
        <f t="shared" si="9"/>
        <v>3021041.34</v>
      </c>
      <c r="L83" s="193">
        <f t="shared" si="6"/>
        <v>3021041.34</v>
      </c>
      <c r="M83" s="194">
        <f t="shared" si="10"/>
        <v>0</v>
      </c>
      <c r="N83" s="152">
        <f t="shared" si="7"/>
        <v>0</v>
      </c>
    </row>
    <row r="84" spans="1:14" x14ac:dyDescent="0.2">
      <c r="A84" s="39" t="s">
        <v>5936</v>
      </c>
      <c r="B84" s="35" t="s">
        <v>5937</v>
      </c>
      <c r="C84" s="35" t="s">
        <v>5911</v>
      </c>
      <c r="D84" s="35" t="s">
        <v>5906</v>
      </c>
      <c r="E84" s="191">
        <f t="shared" si="1"/>
        <v>1035598.07</v>
      </c>
      <c r="F84" s="192">
        <f t="shared" si="2"/>
        <v>3458455.41</v>
      </c>
      <c r="G84" s="192">
        <f t="shared" si="3"/>
        <v>12156788.17</v>
      </c>
      <c r="H84" s="192">
        <f t="shared" si="8"/>
        <v>9008917.1300000008</v>
      </c>
      <c r="I84" s="192">
        <f t="shared" si="4"/>
        <v>5781417.4299999997</v>
      </c>
      <c r="J84" s="192">
        <f t="shared" si="5"/>
        <v>677.03</v>
      </c>
      <c r="K84" s="194">
        <f t="shared" si="9"/>
        <v>31441853.240000002</v>
      </c>
      <c r="L84" s="193">
        <f t="shared" si="6"/>
        <v>32240916.329999998</v>
      </c>
      <c r="M84" s="194">
        <f t="shared" si="10"/>
        <v>799063.08999999613</v>
      </c>
      <c r="N84" s="152">
        <f t="shared" si="7"/>
        <v>2.4784130879570324E-2</v>
      </c>
    </row>
    <row r="85" spans="1:14" x14ac:dyDescent="0.2">
      <c r="A85" s="39" t="s">
        <v>5938</v>
      </c>
      <c r="B85" s="35" t="s">
        <v>5939</v>
      </c>
      <c r="C85" s="35" t="s">
        <v>5914</v>
      </c>
      <c r="D85" s="35" t="s">
        <v>5906</v>
      </c>
      <c r="E85" s="191">
        <f t="shared" si="1"/>
        <v>0</v>
      </c>
      <c r="F85" s="192">
        <f t="shared" si="2"/>
        <v>60945.73</v>
      </c>
      <c r="G85" s="192">
        <f t="shared" si="3"/>
        <v>191892.1</v>
      </c>
      <c r="H85" s="192">
        <f t="shared" si="8"/>
        <v>171877.66</v>
      </c>
      <c r="I85" s="192">
        <f t="shared" si="4"/>
        <v>0</v>
      </c>
      <c r="J85" s="192">
        <f t="shared" si="5"/>
        <v>0</v>
      </c>
      <c r="K85" s="194">
        <f t="shared" si="9"/>
        <v>424715.49</v>
      </c>
      <c r="L85" s="193">
        <f t="shared" si="6"/>
        <v>425353.97</v>
      </c>
      <c r="M85" s="194">
        <f t="shared" si="10"/>
        <v>638.47999999998137</v>
      </c>
      <c r="N85" s="152">
        <f t="shared" si="7"/>
        <v>1.501055697211387E-3</v>
      </c>
    </row>
    <row r="86" spans="1:14" x14ac:dyDescent="0.2">
      <c r="A86" s="39" t="s">
        <v>5940</v>
      </c>
      <c r="B86" s="35" t="s">
        <v>5941</v>
      </c>
      <c r="C86" s="35" t="s">
        <v>5911</v>
      </c>
      <c r="D86" s="35" t="s">
        <v>5906</v>
      </c>
      <c r="E86" s="191">
        <f t="shared" si="1"/>
        <v>197294.75</v>
      </c>
      <c r="F86" s="192">
        <f t="shared" si="2"/>
        <v>1922027.99</v>
      </c>
      <c r="G86" s="192">
        <f t="shared" si="3"/>
        <v>2677354.63</v>
      </c>
      <c r="H86" s="192">
        <f t="shared" si="8"/>
        <v>3494344.39</v>
      </c>
      <c r="I86" s="192">
        <f t="shared" si="4"/>
        <v>5422416.2199999997</v>
      </c>
      <c r="J86" s="192">
        <f t="shared" si="5"/>
        <v>4037.24</v>
      </c>
      <c r="K86" s="194">
        <f t="shared" si="9"/>
        <v>13717475.220000001</v>
      </c>
      <c r="L86" s="193">
        <f t="shared" si="6"/>
        <v>14868839</v>
      </c>
      <c r="M86" s="194">
        <f t="shared" si="10"/>
        <v>1151363.7799999993</v>
      </c>
      <c r="N86" s="152">
        <f t="shared" si="7"/>
        <v>7.7434679331721823E-2</v>
      </c>
    </row>
    <row r="87" spans="1:14" x14ac:dyDescent="0.2">
      <c r="A87" s="39" t="s">
        <v>5942</v>
      </c>
      <c r="B87" s="35" t="s">
        <v>5943</v>
      </c>
      <c r="C87" s="35" t="s">
        <v>5914</v>
      </c>
      <c r="D87" s="35" t="s">
        <v>5933</v>
      </c>
      <c r="E87" s="191">
        <f t="shared" si="1"/>
        <v>3120</v>
      </c>
      <c r="F87" s="192">
        <f t="shared" si="2"/>
        <v>186156</v>
      </c>
      <c r="G87" s="192">
        <f t="shared" si="3"/>
        <v>82432.160000000003</v>
      </c>
      <c r="H87" s="192">
        <f t="shared" si="8"/>
        <v>0</v>
      </c>
      <c r="I87" s="192">
        <f t="shared" si="4"/>
        <v>0</v>
      </c>
      <c r="J87" s="192">
        <f t="shared" si="5"/>
        <v>0</v>
      </c>
      <c r="K87" s="194">
        <f t="shared" si="9"/>
        <v>271708.16000000003</v>
      </c>
      <c r="L87" s="193">
        <f t="shared" si="6"/>
        <v>271708.15999999997</v>
      </c>
      <c r="M87" s="194">
        <f t="shared" si="10"/>
        <v>0</v>
      </c>
      <c r="N87" s="152">
        <f t="shared" si="7"/>
        <v>0</v>
      </c>
    </row>
    <row r="88" spans="1:14" x14ac:dyDescent="0.2">
      <c r="A88" s="39" t="s">
        <v>5944</v>
      </c>
      <c r="B88" s="35" t="s">
        <v>5945</v>
      </c>
      <c r="C88" s="35" t="s">
        <v>5911</v>
      </c>
      <c r="D88" s="35" t="s">
        <v>5906</v>
      </c>
      <c r="E88" s="191">
        <f t="shared" si="1"/>
        <v>1174375.3</v>
      </c>
      <c r="F88" s="192">
        <f t="shared" si="2"/>
        <v>3803735.8</v>
      </c>
      <c r="G88" s="192">
        <f t="shared" si="3"/>
        <v>8144887.4800000004</v>
      </c>
      <c r="H88" s="192">
        <f t="shared" si="8"/>
        <v>13409814.07</v>
      </c>
      <c r="I88" s="192">
        <f t="shared" si="4"/>
        <v>6914479.6500000004</v>
      </c>
      <c r="J88" s="192">
        <f t="shared" si="5"/>
        <v>1073838.54</v>
      </c>
      <c r="K88" s="194">
        <f t="shared" si="9"/>
        <v>34521130.839999996</v>
      </c>
      <c r="L88" s="193">
        <f t="shared" si="6"/>
        <v>36166810.840000004</v>
      </c>
      <c r="M88" s="194">
        <f t="shared" si="10"/>
        <v>1645680.0000000075</v>
      </c>
      <c r="N88" s="152">
        <f t="shared" si="7"/>
        <v>4.5502491421773567E-2</v>
      </c>
    </row>
    <row r="89" spans="1:14" x14ac:dyDescent="0.2">
      <c r="A89" s="39" t="s">
        <v>5946</v>
      </c>
      <c r="B89" s="35" t="s">
        <v>12285</v>
      </c>
      <c r="C89" s="35" t="s">
        <v>5914</v>
      </c>
      <c r="D89" s="35" t="s">
        <v>5906</v>
      </c>
      <c r="E89" s="191">
        <f t="shared" si="1"/>
        <v>0</v>
      </c>
      <c r="F89" s="192">
        <f t="shared" si="2"/>
        <v>100796.66</v>
      </c>
      <c r="G89" s="192">
        <f t="shared" si="3"/>
        <v>382226.5</v>
      </c>
      <c r="H89" s="192">
        <f t="shared" si="8"/>
        <v>262447.89</v>
      </c>
      <c r="I89" s="192">
        <f t="shared" si="4"/>
        <v>231897.77</v>
      </c>
      <c r="J89" s="192">
        <f t="shared" si="5"/>
        <v>0</v>
      </c>
      <c r="K89" s="194">
        <f t="shared" si="9"/>
        <v>977368.82000000007</v>
      </c>
      <c r="L89" s="193">
        <f t="shared" si="6"/>
        <v>960945.74</v>
      </c>
      <c r="M89" s="194">
        <f t="shared" si="10"/>
        <v>-16423.080000000075</v>
      </c>
      <c r="N89" s="152">
        <f t="shared" si="7"/>
        <v>-1.7090538327377437E-2</v>
      </c>
    </row>
    <row r="90" spans="1:14" x14ac:dyDescent="0.2">
      <c r="A90" s="39" t="s">
        <v>5947</v>
      </c>
      <c r="B90" s="35" t="s">
        <v>5948</v>
      </c>
      <c r="C90" s="35" t="s">
        <v>5914</v>
      </c>
      <c r="D90" s="35" t="s">
        <v>5906</v>
      </c>
      <c r="E90" s="191">
        <f t="shared" si="1"/>
        <v>21825</v>
      </c>
      <c r="F90" s="192">
        <f t="shared" si="2"/>
        <v>171230.76</v>
      </c>
      <c r="G90" s="192">
        <f t="shared" si="3"/>
        <v>544622.22</v>
      </c>
      <c r="H90" s="192">
        <f t="shared" si="8"/>
        <v>326930.67</v>
      </c>
      <c r="I90" s="192">
        <f t="shared" si="4"/>
        <v>153433.46</v>
      </c>
      <c r="J90" s="192">
        <f t="shared" si="5"/>
        <v>0</v>
      </c>
      <c r="K90" s="194">
        <f t="shared" si="9"/>
        <v>1218042.1099999999</v>
      </c>
      <c r="L90" s="193">
        <f t="shared" si="6"/>
        <v>1441004.18</v>
      </c>
      <c r="M90" s="194">
        <f t="shared" si="10"/>
        <v>222962.07000000007</v>
      </c>
      <c r="N90" s="152">
        <f t="shared" si="7"/>
        <v>0.15472687247860731</v>
      </c>
    </row>
    <row r="91" spans="1:14" x14ac:dyDescent="0.2">
      <c r="A91" s="39" t="s">
        <v>5949</v>
      </c>
      <c r="B91" s="35" t="s">
        <v>5950</v>
      </c>
      <c r="C91" s="35" t="s">
        <v>5911</v>
      </c>
      <c r="D91" s="35" t="s">
        <v>5906</v>
      </c>
      <c r="E91" s="191">
        <f t="shared" si="1"/>
        <v>500994.72</v>
      </c>
      <c r="F91" s="192">
        <f t="shared" si="2"/>
        <v>5794005.4100000001</v>
      </c>
      <c r="G91" s="192">
        <f t="shared" si="3"/>
        <v>20998342.84</v>
      </c>
      <c r="H91" s="192">
        <f t="shared" si="8"/>
        <v>10075092.4</v>
      </c>
      <c r="I91" s="192">
        <f t="shared" si="4"/>
        <v>10378767.050000001</v>
      </c>
      <c r="J91" s="192">
        <f t="shared" si="5"/>
        <v>679386.57</v>
      </c>
      <c r="K91" s="194">
        <f t="shared" si="9"/>
        <v>48426588.990000002</v>
      </c>
      <c r="L91" s="193">
        <f t="shared" si="6"/>
        <v>50860111.229999997</v>
      </c>
      <c r="M91" s="194">
        <f t="shared" si="10"/>
        <v>2433522.2399999946</v>
      </c>
      <c r="N91" s="152">
        <f t="shared" si="7"/>
        <v>4.7847363703061939E-2</v>
      </c>
    </row>
    <row r="92" spans="1:14" x14ac:dyDescent="0.2">
      <c r="A92" s="39" t="s">
        <v>5951</v>
      </c>
      <c r="B92" s="35" t="s">
        <v>5952</v>
      </c>
      <c r="C92" s="35" t="s">
        <v>5914</v>
      </c>
      <c r="D92" s="35" t="s">
        <v>5906</v>
      </c>
      <c r="E92" s="191">
        <f t="shared" si="1"/>
        <v>28000</v>
      </c>
      <c r="F92" s="192">
        <f t="shared" si="2"/>
        <v>308000.57</v>
      </c>
      <c r="G92" s="192">
        <f t="shared" si="3"/>
        <v>808594.52</v>
      </c>
      <c r="H92" s="192">
        <f t="shared" si="8"/>
        <v>515790.79</v>
      </c>
      <c r="I92" s="192">
        <f t="shared" si="4"/>
        <v>538641.61</v>
      </c>
      <c r="J92" s="192">
        <f t="shared" si="5"/>
        <v>0</v>
      </c>
      <c r="K92" s="194">
        <f t="shared" si="9"/>
        <v>2199027.4900000002</v>
      </c>
      <c r="L92" s="193">
        <f t="shared" si="6"/>
        <v>2360411.88</v>
      </c>
      <c r="M92" s="194">
        <f t="shared" si="10"/>
        <v>161384.38999999966</v>
      </c>
      <c r="N92" s="152">
        <f t="shared" si="7"/>
        <v>6.8371283574458055E-2</v>
      </c>
    </row>
    <row r="93" spans="1:14" x14ac:dyDescent="0.2">
      <c r="A93" s="39" t="s">
        <v>5953</v>
      </c>
      <c r="B93" s="35" t="s">
        <v>5954</v>
      </c>
      <c r="C93" s="35" t="s">
        <v>5914</v>
      </c>
      <c r="D93" s="35" t="s">
        <v>5906</v>
      </c>
      <c r="E93" s="191">
        <f t="shared" si="1"/>
        <v>11521</v>
      </c>
      <c r="F93" s="192">
        <f t="shared" si="2"/>
        <v>107307.55</v>
      </c>
      <c r="G93" s="192">
        <f t="shared" si="3"/>
        <v>221736.53</v>
      </c>
      <c r="H93" s="192">
        <f t="shared" si="8"/>
        <v>182298.64</v>
      </c>
      <c r="I93" s="192">
        <f t="shared" si="4"/>
        <v>0</v>
      </c>
      <c r="J93" s="192">
        <f t="shared" si="5"/>
        <v>0</v>
      </c>
      <c r="K93" s="194">
        <f t="shared" si="9"/>
        <v>522863.72000000003</v>
      </c>
      <c r="L93" s="193">
        <f t="shared" si="6"/>
        <v>522863.72</v>
      </c>
      <c r="M93" s="194">
        <f t="shared" si="10"/>
        <v>0</v>
      </c>
      <c r="N93" s="152">
        <f t="shared" si="7"/>
        <v>0</v>
      </c>
    </row>
    <row r="94" spans="1:14" x14ac:dyDescent="0.2">
      <c r="A94" s="39" t="s">
        <v>5955</v>
      </c>
      <c r="B94" s="35" t="s">
        <v>5956</v>
      </c>
      <c r="C94" s="35" t="s">
        <v>5911</v>
      </c>
      <c r="D94" s="35" t="s">
        <v>5906</v>
      </c>
      <c r="E94" s="191">
        <f t="shared" si="1"/>
        <v>699375</v>
      </c>
      <c r="F94" s="192">
        <f t="shared" si="2"/>
        <v>9603677.4199999999</v>
      </c>
      <c r="G94" s="192">
        <f t="shared" si="3"/>
        <v>40348138.850000001</v>
      </c>
      <c r="H94" s="192">
        <f t="shared" si="8"/>
        <v>22045736.579999998</v>
      </c>
      <c r="I94" s="192">
        <f t="shared" si="4"/>
        <v>15297533.09</v>
      </c>
      <c r="J94" s="192">
        <f t="shared" si="5"/>
        <v>1642663.72</v>
      </c>
      <c r="K94" s="194">
        <f t="shared" si="9"/>
        <v>89637124.659999996</v>
      </c>
      <c r="L94" s="193">
        <f t="shared" si="6"/>
        <v>98524035.739999995</v>
      </c>
      <c r="M94" s="194">
        <f t="shared" si="10"/>
        <v>8886911.0799999982</v>
      </c>
      <c r="N94" s="152">
        <f t="shared" si="7"/>
        <v>9.0200437012670817E-2</v>
      </c>
    </row>
    <row r="95" spans="1:14" x14ac:dyDescent="0.2">
      <c r="A95" s="39" t="s">
        <v>11</v>
      </c>
      <c r="B95" s="35" t="s">
        <v>5957</v>
      </c>
      <c r="C95" s="35" t="s">
        <v>5911</v>
      </c>
      <c r="D95" s="35" t="s">
        <v>5906</v>
      </c>
      <c r="E95" s="191">
        <f t="shared" si="1"/>
        <v>284625.90999999997</v>
      </c>
      <c r="F95" s="192">
        <f t="shared" si="2"/>
        <v>1790594.85</v>
      </c>
      <c r="G95" s="192">
        <f t="shared" si="3"/>
        <v>7297392.6299999999</v>
      </c>
      <c r="H95" s="192">
        <f t="shared" si="8"/>
        <v>2433285</v>
      </c>
      <c r="I95" s="192">
        <f t="shared" si="4"/>
        <v>1134690.5</v>
      </c>
      <c r="J95" s="192">
        <f t="shared" si="5"/>
        <v>614014.98</v>
      </c>
      <c r="K95" s="194">
        <f t="shared" si="9"/>
        <v>13554603.870000001</v>
      </c>
      <c r="L95" s="193">
        <f t="shared" si="6"/>
        <v>14858649.77</v>
      </c>
      <c r="M95" s="194">
        <f t="shared" si="10"/>
        <v>1304045.8999999985</v>
      </c>
      <c r="N95" s="152">
        <f t="shared" si="7"/>
        <v>8.7763418627236314E-2</v>
      </c>
    </row>
    <row r="96" spans="1:14" x14ac:dyDescent="0.2">
      <c r="A96" s="39" t="s">
        <v>5958</v>
      </c>
      <c r="B96" s="35" t="s">
        <v>5959</v>
      </c>
      <c r="C96" s="35" t="s">
        <v>5914</v>
      </c>
      <c r="D96" s="35" t="s">
        <v>5906</v>
      </c>
      <c r="E96" s="191">
        <f t="shared" si="1"/>
        <v>13088</v>
      </c>
      <c r="F96" s="192">
        <f t="shared" si="2"/>
        <v>169352.05</v>
      </c>
      <c r="G96" s="192">
        <f t="shared" si="3"/>
        <v>317933.38</v>
      </c>
      <c r="H96" s="192">
        <f t="shared" si="8"/>
        <v>49089.35</v>
      </c>
      <c r="I96" s="192">
        <f t="shared" si="4"/>
        <v>17924.36</v>
      </c>
      <c r="J96" s="192">
        <f t="shared" si="5"/>
        <v>0</v>
      </c>
      <c r="K96" s="194">
        <f t="shared" si="9"/>
        <v>567387.14</v>
      </c>
      <c r="L96" s="193">
        <f t="shared" si="6"/>
        <v>594279.81000000006</v>
      </c>
      <c r="M96" s="194">
        <f t="shared" si="10"/>
        <v>26892.670000000042</v>
      </c>
      <c r="N96" s="152">
        <f t="shared" si="7"/>
        <v>4.5252538530629265E-2</v>
      </c>
    </row>
    <row r="97" spans="1:14" x14ac:dyDescent="0.2">
      <c r="A97" s="39" t="s">
        <v>5960</v>
      </c>
      <c r="B97" s="35" t="s">
        <v>5961</v>
      </c>
      <c r="C97" s="35" t="s">
        <v>5914</v>
      </c>
      <c r="D97" s="35" t="s">
        <v>5906</v>
      </c>
      <c r="E97" s="191">
        <f t="shared" si="1"/>
        <v>11780.97</v>
      </c>
      <c r="F97" s="192">
        <f t="shared" si="2"/>
        <v>100886.86</v>
      </c>
      <c r="G97" s="192">
        <f t="shared" si="3"/>
        <v>335411.06</v>
      </c>
      <c r="H97" s="192">
        <f t="shared" si="8"/>
        <v>172592.4</v>
      </c>
      <c r="I97" s="192">
        <f t="shared" si="4"/>
        <v>29992.87</v>
      </c>
      <c r="J97" s="192">
        <f t="shared" si="5"/>
        <v>0</v>
      </c>
      <c r="K97" s="194">
        <f t="shared" si="9"/>
        <v>650664.16</v>
      </c>
      <c r="L97" s="193">
        <f t="shared" si="6"/>
        <v>689596.57</v>
      </c>
      <c r="M97" s="194">
        <f t="shared" si="10"/>
        <v>38932.409999999916</v>
      </c>
      <c r="N97" s="152">
        <f t="shared" si="7"/>
        <v>5.6456791831200552E-2</v>
      </c>
    </row>
    <row r="98" spans="1:14" x14ac:dyDescent="0.2">
      <c r="A98" s="39" t="s">
        <v>5962</v>
      </c>
      <c r="B98" s="35" t="s">
        <v>5963</v>
      </c>
      <c r="C98" s="35" t="s">
        <v>5914</v>
      </c>
      <c r="D98" s="35" t="s">
        <v>5906</v>
      </c>
      <c r="E98" s="191">
        <f t="shared" si="1"/>
        <v>34387</v>
      </c>
      <c r="F98" s="192">
        <f t="shared" si="2"/>
        <v>239388.24</v>
      </c>
      <c r="G98" s="192">
        <f t="shared" si="3"/>
        <v>949571.92</v>
      </c>
      <c r="H98" s="192">
        <f t="shared" si="8"/>
        <v>262983.78000000003</v>
      </c>
      <c r="I98" s="192">
        <f t="shared" si="4"/>
        <v>46221.99</v>
      </c>
      <c r="J98" s="192">
        <f t="shared" si="5"/>
        <v>0</v>
      </c>
      <c r="K98" s="194">
        <f t="shared" si="9"/>
        <v>1532552.9300000002</v>
      </c>
      <c r="L98" s="193">
        <f t="shared" si="6"/>
        <v>1552428.72</v>
      </c>
      <c r="M98" s="194">
        <f t="shared" si="10"/>
        <v>19875.789999999804</v>
      </c>
      <c r="N98" s="152">
        <f t="shared" si="7"/>
        <v>1.2803029049861822E-2</v>
      </c>
    </row>
    <row r="99" spans="1:14" x14ac:dyDescent="0.2">
      <c r="A99" s="39" t="s">
        <v>5964</v>
      </c>
      <c r="B99" s="35" t="s">
        <v>5965</v>
      </c>
      <c r="C99" s="35" t="s">
        <v>5914</v>
      </c>
      <c r="D99" s="35" t="s">
        <v>5906</v>
      </c>
      <c r="E99" s="191">
        <f t="shared" si="1"/>
        <v>16808</v>
      </c>
      <c r="F99" s="192">
        <f t="shared" si="2"/>
        <v>103428.14</v>
      </c>
      <c r="G99" s="192">
        <f t="shared" si="3"/>
        <v>292373.65999999997</v>
      </c>
      <c r="H99" s="192">
        <f t="shared" si="8"/>
        <v>156154.60999999999</v>
      </c>
      <c r="I99" s="192">
        <f t="shared" si="4"/>
        <v>175363.88</v>
      </c>
      <c r="J99" s="192">
        <f t="shared" si="5"/>
        <v>0</v>
      </c>
      <c r="K99" s="194">
        <f t="shared" si="9"/>
        <v>744128.28999999992</v>
      </c>
      <c r="L99" s="193">
        <f t="shared" si="6"/>
        <v>812042.37</v>
      </c>
      <c r="M99" s="194">
        <f t="shared" si="10"/>
        <v>67914.080000000075</v>
      </c>
      <c r="N99" s="152">
        <f t="shared" si="7"/>
        <v>8.3633665568460511E-2</v>
      </c>
    </row>
    <row r="100" spans="1:14" x14ac:dyDescent="0.2">
      <c r="A100" s="39" t="s">
        <v>12929</v>
      </c>
      <c r="B100" s="35" t="s">
        <v>12930</v>
      </c>
      <c r="C100" s="35" t="s">
        <v>5914</v>
      </c>
      <c r="D100" s="35" t="s">
        <v>5906</v>
      </c>
      <c r="E100" s="191">
        <f t="shared" si="1"/>
        <v>0</v>
      </c>
      <c r="F100" s="192">
        <f t="shared" si="2"/>
        <v>0</v>
      </c>
      <c r="G100" s="192">
        <f t="shared" si="3"/>
        <v>58359.55</v>
      </c>
      <c r="H100" s="192">
        <f t="shared" si="8"/>
        <v>373282.73</v>
      </c>
      <c r="I100" s="192">
        <f t="shared" si="4"/>
        <v>49115</v>
      </c>
      <c r="J100" s="192">
        <f t="shared" si="5"/>
        <v>0</v>
      </c>
      <c r="K100" s="194">
        <f t="shared" si="9"/>
        <v>480757.27999999997</v>
      </c>
      <c r="L100" s="193">
        <f t="shared" si="6"/>
        <v>480758.18</v>
      </c>
      <c r="M100" s="194">
        <f t="shared" si="10"/>
        <v>0.90000000002328306</v>
      </c>
      <c r="N100" s="152">
        <f t="shared" si="7"/>
        <v>1.8720430300807011E-6</v>
      </c>
    </row>
    <row r="101" spans="1:14" x14ac:dyDescent="0.2">
      <c r="A101" s="39" t="s">
        <v>5966</v>
      </c>
      <c r="B101" s="35" t="s">
        <v>5967</v>
      </c>
      <c r="C101" s="35" t="s">
        <v>5914</v>
      </c>
      <c r="D101" s="35" t="s">
        <v>5906</v>
      </c>
      <c r="E101" s="191">
        <f t="shared" si="1"/>
        <v>5909</v>
      </c>
      <c r="F101" s="192">
        <f t="shared" si="2"/>
        <v>51048.25</v>
      </c>
      <c r="G101" s="192">
        <f t="shared" si="3"/>
        <v>225791.54</v>
      </c>
      <c r="H101" s="192">
        <f t="shared" si="8"/>
        <v>47347.21</v>
      </c>
      <c r="I101" s="192">
        <f t="shared" si="4"/>
        <v>0</v>
      </c>
      <c r="J101" s="192">
        <f t="shared" si="5"/>
        <v>0</v>
      </c>
      <c r="K101" s="194">
        <f t="shared" si="9"/>
        <v>330096.00000000006</v>
      </c>
      <c r="L101" s="193">
        <f t="shared" si="6"/>
        <v>330096</v>
      </c>
      <c r="M101" s="194">
        <f t="shared" si="10"/>
        <v>0</v>
      </c>
      <c r="N101" s="152">
        <f t="shared" si="7"/>
        <v>0</v>
      </c>
    </row>
    <row r="102" spans="1:14" x14ac:dyDescent="0.2">
      <c r="A102" s="39" t="s">
        <v>5968</v>
      </c>
      <c r="B102" s="35" t="s">
        <v>5969</v>
      </c>
      <c r="C102" s="35" t="s">
        <v>5911</v>
      </c>
      <c r="D102" s="35" t="s">
        <v>5906</v>
      </c>
      <c r="E102" s="191">
        <f t="shared" si="1"/>
        <v>583791.85</v>
      </c>
      <c r="F102" s="192">
        <f t="shared" si="2"/>
        <v>6983524.2000000002</v>
      </c>
      <c r="G102" s="192">
        <f t="shared" si="3"/>
        <v>18011151.109999999</v>
      </c>
      <c r="H102" s="192">
        <f t="shared" si="8"/>
        <v>14062331.93</v>
      </c>
      <c r="I102" s="192">
        <f t="shared" si="4"/>
        <v>5547259.7000000002</v>
      </c>
      <c r="J102" s="192">
        <f t="shared" si="5"/>
        <v>33551.18</v>
      </c>
      <c r="K102" s="194">
        <f t="shared" si="9"/>
        <v>45221609.970000006</v>
      </c>
      <c r="L102" s="193">
        <f t="shared" si="6"/>
        <v>45509152.130000003</v>
      </c>
      <c r="M102" s="194">
        <f t="shared" si="10"/>
        <v>287542.15999999642</v>
      </c>
      <c r="N102" s="152">
        <f t="shared" si="7"/>
        <v>6.3183370056777285E-3</v>
      </c>
    </row>
    <row r="103" spans="1:14" x14ac:dyDescent="0.2">
      <c r="A103" s="39" t="s">
        <v>5970</v>
      </c>
      <c r="B103" s="35" t="s">
        <v>5971</v>
      </c>
      <c r="C103" s="35" t="s">
        <v>5914</v>
      </c>
      <c r="D103" s="35" t="s">
        <v>5906</v>
      </c>
      <c r="E103" s="191">
        <f t="shared" si="1"/>
        <v>40481</v>
      </c>
      <c r="F103" s="192">
        <f t="shared" si="2"/>
        <v>67801</v>
      </c>
      <c r="G103" s="192">
        <f t="shared" si="3"/>
        <v>428462.04</v>
      </c>
      <c r="H103" s="192">
        <f t="shared" si="8"/>
        <v>77738.06</v>
      </c>
      <c r="I103" s="192">
        <f t="shared" si="4"/>
        <v>23654.82</v>
      </c>
      <c r="J103" s="192">
        <f t="shared" si="5"/>
        <v>0</v>
      </c>
      <c r="K103" s="194">
        <f t="shared" si="9"/>
        <v>638136.92000000004</v>
      </c>
      <c r="L103" s="193">
        <f t="shared" si="6"/>
        <v>652168.97</v>
      </c>
      <c r="M103" s="194">
        <f t="shared" si="10"/>
        <v>14032.04999999993</v>
      </c>
      <c r="N103" s="152">
        <f t="shared" si="7"/>
        <v>2.1515973076731833E-2</v>
      </c>
    </row>
    <row r="104" spans="1:14" x14ac:dyDescent="0.2">
      <c r="A104" s="39" t="s">
        <v>5972</v>
      </c>
      <c r="B104" s="35" t="s">
        <v>5973</v>
      </c>
      <c r="C104" s="35" t="s">
        <v>5911</v>
      </c>
      <c r="D104" s="35" t="s">
        <v>5906</v>
      </c>
      <c r="E104" s="191">
        <f t="shared" si="1"/>
        <v>2262246.9300000002</v>
      </c>
      <c r="F104" s="192">
        <f t="shared" si="2"/>
        <v>14521721.1</v>
      </c>
      <c r="G104" s="192">
        <f t="shared" si="3"/>
        <v>29794868.66</v>
      </c>
      <c r="H104" s="192">
        <f t="shared" si="8"/>
        <v>14099747.91</v>
      </c>
      <c r="I104" s="192">
        <f t="shared" si="4"/>
        <v>7273462.5499999998</v>
      </c>
      <c r="J104" s="192">
        <f t="shared" si="5"/>
        <v>97240.76</v>
      </c>
      <c r="K104" s="194">
        <f t="shared" si="9"/>
        <v>68049287.909999996</v>
      </c>
      <c r="L104" s="193">
        <f t="shared" si="6"/>
        <v>71003436.200000003</v>
      </c>
      <c r="M104" s="194">
        <f t="shared" si="10"/>
        <v>2954148.2900000066</v>
      </c>
      <c r="N104" s="152">
        <f t="shared" si="7"/>
        <v>4.160570879525978E-2</v>
      </c>
    </row>
    <row r="105" spans="1:14" x14ac:dyDescent="0.2">
      <c r="A105" s="39" t="s">
        <v>16</v>
      </c>
      <c r="B105" s="35" t="s">
        <v>5974</v>
      </c>
      <c r="C105" s="35" t="s">
        <v>5911</v>
      </c>
      <c r="D105" s="35" t="s">
        <v>5906</v>
      </c>
      <c r="E105" s="191">
        <f t="shared" si="1"/>
        <v>193606</v>
      </c>
      <c r="F105" s="192">
        <f t="shared" si="2"/>
        <v>4588337.4000000004</v>
      </c>
      <c r="G105" s="192">
        <f t="shared" si="3"/>
        <v>7412973.6699999999</v>
      </c>
      <c r="H105" s="192">
        <f t="shared" si="8"/>
        <v>5668542.4299999997</v>
      </c>
      <c r="I105" s="192">
        <f t="shared" si="4"/>
        <v>2563840.54</v>
      </c>
      <c r="J105" s="192">
        <f t="shared" si="5"/>
        <v>31120.06</v>
      </c>
      <c r="K105" s="194">
        <f t="shared" si="9"/>
        <v>20458420.099999998</v>
      </c>
      <c r="L105" s="193">
        <f t="shared" si="6"/>
        <v>23111841.27</v>
      </c>
      <c r="M105" s="194">
        <f t="shared" si="10"/>
        <v>2653421.1700000018</v>
      </c>
      <c r="N105" s="152">
        <f t="shared" si="7"/>
        <v>0.11480786576032079</v>
      </c>
    </row>
    <row r="106" spans="1:14" x14ac:dyDescent="0.2">
      <c r="A106" s="39" t="s">
        <v>5975</v>
      </c>
      <c r="B106" s="35" t="s">
        <v>5976</v>
      </c>
      <c r="C106" s="35" t="s">
        <v>5914</v>
      </c>
      <c r="D106" s="35" t="s">
        <v>5906</v>
      </c>
      <c r="E106" s="191">
        <f t="shared" si="1"/>
        <v>54120.58</v>
      </c>
      <c r="F106" s="192">
        <f t="shared" si="2"/>
        <v>123157.16</v>
      </c>
      <c r="G106" s="192">
        <f t="shared" si="3"/>
        <v>534182.09</v>
      </c>
      <c r="H106" s="192">
        <f t="shared" si="8"/>
        <v>406884.04</v>
      </c>
      <c r="I106" s="192">
        <f t="shared" si="4"/>
        <v>63220.87</v>
      </c>
      <c r="J106" s="192">
        <f t="shared" si="5"/>
        <v>0</v>
      </c>
      <c r="K106" s="194">
        <f t="shared" si="9"/>
        <v>1181564.74</v>
      </c>
      <c r="L106" s="193">
        <f t="shared" si="6"/>
        <v>1247162.07</v>
      </c>
      <c r="M106" s="194">
        <f t="shared" si="10"/>
        <v>65597.330000000075</v>
      </c>
      <c r="N106" s="152">
        <f t="shared" si="7"/>
        <v>5.2597277914329187E-2</v>
      </c>
    </row>
    <row r="107" spans="1:14" x14ac:dyDescent="0.2">
      <c r="A107" s="39" t="s">
        <v>5977</v>
      </c>
      <c r="B107" s="35" t="s">
        <v>62988</v>
      </c>
      <c r="C107" s="35" t="s">
        <v>5914</v>
      </c>
      <c r="D107" s="35" t="s">
        <v>5906</v>
      </c>
      <c r="E107" s="191">
        <f t="shared" si="1"/>
        <v>0</v>
      </c>
      <c r="F107" s="192">
        <f t="shared" si="2"/>
        <v>134961.45000000001</v>
      </c>
      <c r="G107" s="192">
        <f t="shared" si="3"/>
        <v>510297.45</v>
      </c>
      <c r="H107" s="192">
        <f t="shared" si="8"/>
        <v>313980.71000000002</v>
      </c>
      <c r="I107" s="192">
        <f t="shared" si="4"/>
        <v>240992.33</v>
      </c>
      <c r="J107" s="192">
        <f t="shared" si="5"/>
        <v>0</v>
      </c>
      <c r="K107" s="194">
        <f t="shared" si="9"/>
        <v>1200231.9400000002</v>
      </c>
      <c r="L107" s="193">
        <f t="shared" si="6"/>
        <v>1374284.37</v>
      </c>
      <c r="M107" s="194">
        <f t="shared" si="10"/>
        <v>174052.42999999993</v>
      </c>
      <c r="N107" s="152">
        <f t="shared" si="7"/>
        <v>0.12664950122368046</v>
      </c>
    </row>
    <row r="108" spans="1:14" x14ac:dyDescent="0.2">
      <c r="A108" s="39" t="s">
        <v>5978</v>
      </c>
      <c r="B108" s="35" t="s">
        <v>5979</v>
      </c>
      <c r="C108" s="35" t="s">
        <v>5914</v>
      </c>
      <c r="D108" s="35" t="s">
        <v>5906</v>
      </c>
      <c r="E108" s="191">
        <f t="shared" si="1"/>
        <v>14024</v>
      </c>
      <c r="F108" s="192">
        <f t="shared" si="2"/>
        <v>251336.21</v>
      </c>
      <c r="G108" s="192">
        <f t="shared" si="3"/>
        <v>483808.01</v>
      </c>
      <c r="H108" s="192">
        <f t="shared" si="8"/>
        <v>380292.72</v>
      </c>
      <c r="I108" s="192">
        <f t="shared" si="4"/>
        <v>101705.38</v>
      </c>
      <c r="J108" s="192">
        <f t="shared" si="5"/>
        <v>0</v>
      </c>
      <c r="K108" s="194">
        <f t="shared" si="9"/>
        <v>1231166.3199999998</v>
      </c>
      <c r="L108" s="193">
        <f t="shared" si="6"/>
        <v>1237271.42</v>
      </c>
      <c r="M108" s="194">
        <f t="shared" si="10"/>
        <v>6105.1000000000931</v>
      </c>
      <c r="N108" s="152">
        <f t="shared" si="7"/>
        <v>4.934325566172129E-3</v>
      </c>
    </row>
    <row r="109" spans="1:14" x14ac:dyDescent="0.2">
      <c r="A109" s="39" t="s">
        <v>5980</v>
      </c>
      <c r="B109" s="35" t="s">
        <v>5981</v>
      </c>
      <c r="C109" s="35" t="s">
        <v>5914</v>
      </c>
      <c r="D109" s="35" t="s">
        <v>5906</v>
      </c>
      <c r="E109" s="191">
        <f t="shared" si="1"/>
        <v>0</v>
      </c>
      <c r="F109" s="192">
        <f t="shared" si="2"/>
        <v>115363.65</v>
      </c>
      <c r="G109" s="192">
        <f t="shared" si="3"/>
        <v>269598.28000000003</v>
      </c>
      <c r="H109" s="192">
        <f t="shared" si="8"/>
        <v>202705</v>
      </c>
      <c r="I109" s="192">
        <f t="shared" si="4"/>
        <v>241186.03</v>
      </c>
      <c r="J109" s="192">
        <f t="shared" si="5"/>
        <v>0</v>
      </c>
      <c r="K109" s="194">
        <f t="shared" si="9"/>
        <v>828852.96000000008</v>
      </c>
      <c r="L109" s="193">
        <f t="shared" si="6"/>
        <v>1206517.26</v>
      </c>
      <c r="M109" s="194">
        <f t="shared" si="10"/>
        <v>377664.29999999993</v>
      </c>
      <c r="N109" s="152">
        <f t="shared" si="7"/>
        <v>0.31302022152588183</v>
      </c>
    </row>
    <row r="110" spans="1:14" x14ac:dyDescent="0.2">
      <c r="A110" s="39" t="s">
        <v>5982</v>
      </c>
      <c r="B110" s="35" t="s">
        <v>5983</v>
      </c>
      <c r="C110" s="35" t="s">
        <v>5911</v>
      </c>
      <c r="D110" s="35" t="s">
        <v>5906</v>
      </c>
      <c r="E110" s="191">
        <f t="shared" si="1"/>
        <v>492696.33</v>
      </c>
      <c r="F110" s="192">
        <f t="shared" si="2"/>
        <v>4309676.74</v>
      </c>
      <c r="G110" s="192">
        <f t="shared" si="3"/>
        <v>13826872.119999999</v>
      </c>
      <c r="H110" s="192">
        <f t="shared" si="8"/>
        <v>8545775.5600000005</v>
      </c>
      <c r="I110" s="192">
        <f t="shared" si="4"/>
        <v>7815015.2300000004</v>
      </c>
      <c r="J110" s="192">
        <f t="shared" si="5"/>
        <v>1416694</v>
      </c>
      <c r="K110" s="194">
        <f t="shared" si="9"/>
        <v>36406729.980000004</v>
      </c>
      <c r="L110" s="193">
        <f t="shared" si="6"/>
        <v>42031328.740000002</v>
      </c>
      <c r="M110" s="194">
        <f t="shared" si="10"/>
        <v>5624598.7599999979</v>
      </c>
      <c r="N110" s="152">
        <f t="shared" si="7"/>
        <v>0.1338191993594347</v>
      </c>
    </row>
    <row r="111" spans="1:14" x14ac:dyDescent="0.2">
      <c r="A111" s="39" t="s">
        <v>5984</v>
      </c>
      <c r="B111" s="35" t="s">
        <v>5985</v>
      </c>
      <c r="C111" s="35" t="s">
        <v>5911</v>
      </c>
      <c r="D111" s="35" t="s">
        <v>5906</v>
      </c>
      <c r="E111" s="191">
        <f t="shared" si="1"/>
        <v>74049</v>
      </c>
      <c r="F111" s="192">
        <f t="shared" si="2"/>
        <v>417630.99</v>
      </c>
      <c r="G111" s="192">
        <f t="shared" si="3"/>
        <v>1674921.75</v>
      </c>
      <c r="H111" s="192">
        <f t="shared" si="8"/>
        <v>533416.94999999995</v>
      </c>
      <c r="I111" s="192">
        <f t="shared" si="4"/>
        <v>202683.51</v>
      </c>
      <c r="J111" s="192">
        <f t="shared" si="5"/>
        <v>111795.51</v>
      </c>
      <c r="K111" s="194">
        <f t="shared" si="9"/>
        <v>3014497.71</v>
      </c>
      <c r="L111" s="193">
        <f t="shared" si="6"/>
        <v>3369926.24</v>
      </c>
      <c r="M111" s="194">
        <f t="shared" si="10"/>
        <v>355428.53000000026</v>
      </c>
      <c r="N111" s="152">
        <f t="shared" si="7"/>
        <v>0.10547071499107952</v>
      </c>
    </row>
    <row r="112" spans="1:14" x14ac:dyDescent="0.2">
      <c r="A112" s="39" t="s">
        <v>5986</v>
      </c>
      <c r="B112" s="35" t="s">
        <v>5987</v>
      </c>
      <c r="C112" s="35" t="s">
        <v>5911</v>
      </c>
      <c r="D112" s="35" t="s">
        <v>5906</v>
      </c>
      <c r="E112" s="191">
        <f t="shared" si="1"/>
        <v>738931.81</v>
      </c>
      <c r="F112" s="192">
        <f t="shared" si="2"/>
        <v>3284988.87</v>
      </c>
      <c r="G112" s="192">
        <f t="shared" si="3"/>
        <v>11220819.720000001</v>
      </c>
      <c r="H112" s="192">
        <f t="shared" si="8"/>
        <v>5923962.8300000001</v>
      </c>
      <c r="I112" s="192">
        <f t="shared" si="4"/>
        <v>3387883.42</v>
      </c>
      <c r="J112" s="192">
        <f t="shared" si="5"/>
        <v>272832.21000000002</v>
      </c>
      <c r="K112" s="194">
        <f t="shared" si="9"/>
        <v>24829418.859999999</v>
      </c>
      <c r="L112" s="193">
        <f t="shared" si="6"/>
        <v>28068550.559999999</v>
      </c>
      <c r="M112" s="194">
        <f t="shared" si="10"/>
        <v>3239131.6999999993</v>
      </c>
      <c r="N112" s="152">
        <f t="shared" si="7"/>
        <v>0.11540074693475727</v>
      </c>
    </row>
    <row r="113" spans="1:14" x14ac:dyDescent="0.2">
      <c r="A113" s="39" t="s">
        <v>5988</v>
      </c>
      <c r="B113" s="35" t="s">
        <v>5989</v>
      </c>
      <c r="C113" s="35" t="s">
        <v>5914</v>
      </c>
      <c r="D113" s="35" t="s">
        <v>5906</v>
      </c>
      <c r="E113" s="191">
        <f t="shared" si="1"/>
        <v>5644</v>
      </c>
      <c r="F113" s="192">
        <f t="shared" si="2"/>
        <v>49172.46</v>
      </c>
      <c r="G113" s="192">
        <f t="shared" si="3"/>
        <v>313881.40000000002</v>
      </c>
      <c r="H113" s="192">
        <f t="shared" si="8"/>
        <v>108032.93</v>
      </c>
      <c r="I113" s="192">
        <f t="shared" si="4"/>
        <v>0</v>
      </c>
      <c r="J113" s="192">
        <f t="shared" si="5"/>
        <v>0</v>
      </c>
      <c r="K113" s="194">
        <f t="shared" si="9"/>
        <v>476730.79000000004</v>
      </c>
      <c r="L113" s="193">
        <f t="shared" si="6"/>
        <v>478922.79</v>
      </c>
      <c r="M113" s="194">
        <f t="shared" si="10"/>
        <v>2191.9999999999418</v>
      </c>
      <c r="N113" s="152">
        <f t="shared" si="7"/>
        <v>4.5769381741051452E-3</v>
      </c>
    </row>
    <row r="114" spans="1:14" x14ac:dyDescent="0.2">
      <c r="A114" s="39" t="s">
        <v>3234</v>
      </c>
      <c r="B114" s="35" t="s">
        <v>5990</v>
      </c>
      <c r="C114" s="35" t="s">
        <v>5911</v>
      </c>
      <c r="D114" s="35" t="s">
        <v>5906</v>
      </c>
      <c r="E114" s="191">
        <f t="shared" si="1"/>
        <v>127246.02</v>
      </c>
      <c r="F114" s="192">
        <f t="shared" si="2"/>
        <v>1228754.67</v>
      </c>
      <c r="G114" s="192">
        <f t="shared" si="3"/>
        <v>4682482.3600000003</v>
      </c>
      <c r="H114" s="192">
        <f t="shared" si="8"/>
        <v>3225855.12</v>
      </c>
      <c r="I114" s="192">
        <f t="shared" si="4"/>
        <v>1826900.18</v>
      </c>
      <c r="J114" s="192">
        <f t="shared" si="5"/>
        <v>1329.18</v>
      </c>
      <c r="K114" s="194">
        <f t="shared" si="9"/>
        <v>11092567.530000001</v>
      </c>
      <c r="L114" s="193">
        <f t="shared" si="6"/>
        <v>12654829.16</v>
      </c>
      <c r="M114" s="194">
        <f t="shared" si="10"/>
        <v>1562261.629999999</v>
      </c>
      <c r="N114" s="152">
        <f t="shared" si="7"/>
        <v>0.12345181513299852</v>
      </c>
    </row>
    <row r="115" spans="1:14" x14ac:dyDescent="0.2">
      <c r="A115" s="39" t="s">
        <v>223</v>
      </c>
      <c r="B115" s="35" t="s">
        <v>5991</v>
      </c>
      <c r="C115" s="35" t="s">
        <v>5911</v>
      </c>
      <c r="D115" s="35" t="s">
        <v>5906</v>
      </c>
      <c r="E115" s="191">
        <f t="shared" si="1"/>
        <v>739745.85</v>
      </c>
      <c r="F115" s="192">
        <f t="shared" si="2"/>
        <v>4307241.67</v>
      </c>
      <c r="G115" s="192">
        <f t="shared" si="3"/>
        <v>23284583.52</v>
      </c>
      <c r="H115" s="192">
        <f t="shared" si="8"/>
        <v>18287844.800000001</v>
      </c>
      <c r="I115" s="192">
        <f t="shared" si="4"/>
        <v>6940678.9800000004</v>
      </c>
      <c r="J115" s="192">
        <f t="shared" si="5"/>
        <v>17865.11</v>
      </c>
      <c r="K115" s="194">
        <f t="shared" si="9"/>
        <v>53577959.930000007</v>
      </c>
      <c r="L115" s="193">
        <f t="shared" si="6"/>
        <v>54151716.740000002</v>
      </c>
      <c r="M115" s="194">
        <f t="shared" si="10"/>
        <v>573756.80999999493</v>
      </c>
      <c r="N115" s="152">
        <f t="shared" si="7"/>
        <v>1.0595357719770694E-2</v>
      </c>
    </row>
    <row r="116" spans="1:14" x14ac:dyDescent="0.2">
      <c r="A116" s="39" t="s">
        <v>17</v>
      </c>
      <c r="B116" s="35" t="s">
        <v>5992</v>
      </c>
      <c r="C116" s="35" t="s">
        <v>5911</v>
      </c>
      <c r="D116" s="35" t="s">
        <v>5906</v>
      </c>
      <c r="E116" s="191">
        <f t="shared" si="1"/>
        <v>212556.58</v>
      </c>
      <c r="F116" s="192">
        <f t="shared" si="2"/>
        <v>1043919.54</v>
      </c>
      <c r="G116" s="192">
        <f t="shared" si="3"/>
        <v>4655239.33</v>
      </c>
      <c r="H116" s="192">
        <f t="shared" si="8"/>
        <v>4833702.2699999996</v>
      </c>
      <c r="I116" s="192">
        <f t="shared" si="4"/>
        <v>1666995.12</v>
      </c>
      <c r="J116" s="192">
        <f t="shared" si="5"/>
        <v>1197109.33</v>
      </c>
      <c r="K116" s="194">
        <f t="shared" si="9"/>
        <v>13609522.17</v>
      </c>
      <c r="L116" s="193">
        <f t="shared" si="6"/>
        <v>16449251.23</v>
      </c>
      <c r="M116" s="194">
        <f t="shared" si="10"/>
        <v>2839729.0600000005</v>
      </c>
      <c r="N116" s="152">
        <f t="shared" si="7"/>
        <v>0.17263576440615896</v>
      </c>
    </row>
    <row r="117" spans="1:14" x14ac:dyDescent="0.2">
      <c r="A117" s="39" t="s">
        <v>8</v>
      </c>
      <c r="B117" s="35" t="s">
        <v>5993</v>
      </c>
      <c r="C117" s="35" t="s">
        <v>5911</v>
      </c>
      <c r="D117" s="35" t="s">
        <v>5906</v>
      </c>
      <c r="E117" s="191">
        <f t="shared" si="1"/>
        <v>191224.52</v>
      </c>
      <c r="F117" s="192">
        <f t="shared" si="2"/>
        <v>1403680.43</v>
      </c>
      <c r="G117" s="192">
        <f t="shared" si="3"/>
        <v>3624911.2</v>
      </c>
      <c r="H117" s="192">
        <f t="shared" si="8"/>
        <v>2729643.9</v>
      </c>
      <c r="I117" s="192">
        <f t="shared" si="4"/>
        <v>2101655.2599999998</v>
      </c>
      <c r="J117" s="192">
        <f t="shared" si="5"/>
        <v>76699.11</v>
      </c>
      <c r="K117" s="194">
        <f t="shared" si="9"/>
        <v>10127814.42</v>
      </c>
      <c r="L117" s="193">
        <f t="shared" si="6"/>
        <v>11103405.59</v>
      </c>
      <c r="M117" s="194">
        <f t="shared" si="10"/>
        <v>975591.16999999993</v>
      </c>
      <c r="N117" s="152">
        <f t="shared" si="7"/>
        <v>8.7864138807884434E-2</v>
      </c>
    </row>
    <row r="118" spans="1:14" x14ac:dyDescent="0.2">
      <c r="A118" s="39" t="s">
        <v>5994</v>
      </c>
      <c r="B118" s="35" t="s">
        <v>5995</v>
      </c>
      <c r="C118" s="35" t="s">
        <v>5911</v>
      </c>
      <c r="D118" s="35" t="s">
        <v>5906</v>
      </c>
      <c r="E118" s="191">
        <f t="shared" si="1"/>
        <v>345859</v>
      </c>
      <c r="F118" s="192">
        <f t="shared" si="2"/>
        <v>2819517.85</v>
      </c>
      <c r="G118" s="192">
        <f t="shared" si="3"/>
        <v>11965395.32</v>
      </c>
      <c r="H118" s="192">
        <f t="shared" si="8"/>
        <v>9307310.6799999997</v>
      </c>
      <c r="I118" s="192">
        <f t="shared" si="4"/>
        <v>1152245.46</v>
      </c>
      <c r="J118" s="192">
        <f t="shared" si="5"/>
        <v>3362.37</v>
      </c>
      <c r="K118" s="194">
        <f t="shared" si="9"/>
        <v>25593690.680000003</v>
      </c>
      <c r="L118" s="193">
        <f t="shared" si="6"/>
        <v>26852712.109999999</v>
      </c>
      <c r="M118" s="194">
        <f t="shared" si="10"/>
        <v>1259021.429999996</v>
      </c>
      <c r="N118" s="152">
        <f t="shared" si="7"/>
        <v>4.6886192532155216E-2</v>
      </c>
    </row>
    <row r="119" spans="1:14" x14ac:dyDescent="0.2">
      <c r="A119" s="39" t="s">
        <v>5996</v>
      </c>
      <c r="B119" s="35" t="s">
        <v>5997</v>
      </c>
      <c r="C119" s="35" t="s">
        <v>5914</v>
      </c>
      <c r="D119" s="35" t="s">
        <v>5906</v>
      </c>
      <c r="E119" s="191">
        <f t="shared" si="1"/>
        <v>18576</v>
      </c>
      <c r="F119" s="192">
        <f t="shared" si="2"/>
        <v>83308.19</v>
      </c>
      <c r="G119" s="192">
        <f t="shared" si="3"/>
        <v>261829.62</v>
      </c>
      <c r="H119" s="192">
        <f t="shared" si="8"/>
        <v>94726.56</v>
      </c>
      <c r="I119" s="192">
        <f t="shared" si="4"/>
        <v>62786.05</v>
      </c>
      <c r="J119" s="192">
        <f t="shared" si="5"/>
        <v>0</v>
      </c>
      <c r="K119" s="194">
        <f t="shared" si="9"/>
        <v>521226.42</v>
      </c>
      <c r="L119" s="193">
        <f t="shared" si="6"/>
        <v>676654.19</v>
      </c>
      <c r="M119" s="194">
        <f t="shared" si="10"/>
        <v>155427.76999999996</v>
      </c>
      <c r="N119" s="152">
        <f t="shared" si="7"/>
        <v>0.22970044713681589</v>
      </c>
    </row>
    <row r="120" spans="1:14" x14ac:dyDescent="0.2">
      <c r="A120" s="39" t="s">
        <v>5998</v>
      </c>
      <c r="B120" s="35" t="s">
        <v>5999</v>
      </c>
      <c r="C120" s="35" t="s">
        <v>5914</v>
      </c>
      <c r="D120" s="35" t="s">
        <v>5906</v>
      </c>
      <c r="E120" s="191">
        <f t="shared" si="1"/>
        <v>15359.34</v>
      </c>
      <c r="F120" s="192">
        <f t="shared" si="2"/>
        <v>77866.05</v>
      </c>
      <c r="G120" s="192">
        <f t="shared" si="3"/>
        <v>278327.71000000002</v>
      </c>
      <c r="H120" s="192">
        <f t="shared" si="8"/>
        <v>122693.28</v>
      </c>
      <c r="I120" s="192">
        <f t="shared" si="4"/>
        <v>76125.7</v>
      </c>
      <c r="J120" s="192">
        <f t="shared" si="5"/>
        <v>0</v>
      </c>
      <c r="K120" s="194">
        <f t="shared" si="9"/>
        <v>570372.07999999996</v>
      </c>
      <c r="L120" s="193">
        <f t="shared" si="6"/>
        <v>596656.99</v>
      </c>
      <c r="M120" s="194">
        <f t="shared" si="10"/>
        <v>26284.910000000033</v>
      </c>
      <c r="N120" s="152">
        <f t="shared" si="7"/>
        <v>4.4053636244167749E-2</v>
      </c>
    </row>
    <row r="121" spans="1:14" x14ac:dyDescent="0.2">
      <c r="A121" s="39" t="s">
        <v>6000</v>
      </c>
      <c r="B121" s="35" t="s">
        <v>6001</v>
      </c>
      <c r="C121" s="35" t="s">
        <v>5914</v>
      </c>
      <c r="D121" s="35" t="s">
        <v>5906</v>
      </c>
      <c r="E121" s="191">
        <f t="shared" si="1"/>
        <v>6983</v>
      </c>
      <c r="F121" s="192">
        <f t="shared" si="2"/>
        <v>36395.980000000003</v>
      </c>
      <c r="G121" s="192">
        <f t="shared" si="3"/>
        <v>100476.24</v>
      </c>
      <c r="H121" s="192">
        <f t="shared" si="8"/>
        <v>92452.75</v>
      </c>
      <c r="I121" s="192">
        <f t="shared" si="4"/>
        <v>10140.41</v>
      </c>
      <c r="J121" s="192">
        <f t="shared" si="5"/>
        <v>0</v>
      </c>
      <c r="K121" s="194">
        <f t="shared" si="9"/>
        <v>246448.38</v>
      </c>
      <c r="L121" s="193">
        <f t="shared" si="6"/>
        <v>312457.98</v>
      </c>
      <c r="M121" s="194">
        <f t="shared" si="10"/>
        <v>66009.599999999977</v>
      </c>
      <c r="N121" s="152">
        <f t="shared" si="7"/>
        <v>0.21125912674721889</v>
      </c>
    </row>
    <row r="122" spans="1:14" x14ac:dyDescent="0.2">
      <c r="A122" s="39" t="s">
        <v>6002</v>
      </c>
      <c r="B122" s="35" t="s">
        <v>6003</v>
      </c>
      <c r="C122" s="35" t="s">
        <v>5911</v>
      </c>
      <c r="D122" s="35" t="s">
        <v>5906</v>
      </c>
      <c r="E122" s="191">
        <f t="shared" si="1"/>
        <v>126810.72</v>
      </c>
      <c r="F122" s="192">
        <f t="shared" si="2"/>
        <v>1565762.05</v>
      </c>
      <c r="G122" s="192">
        <f t="shared" si="3"/>
        <v>7718811.3700000001</v>
      </c>
      <c r="H122" s="192">
        <f t="shared" si="8"/>
        <v>3225156.32</v>
      </c>
      <c r="I122" s="192">
        <f t="shared" si="4"/>
        <v>1062452.94</v>
      </c>
      <c r="J122" s="192">
        <f t="shared" si="5"/>
        <v>187523.28</v>
      </c>
      <c r="K122" s="194">
        <f t="shared" si="9"/>
        <v>13886516.68</v>
      </c>
      <c r="L122" s="193">
        <f t="shared" si="6"/>
        <v>15093791.310000001</v>
      </c>
      <c r="M122" s="194">
        <f t="shared" si="10"/>
        <v>1207274.6300000008</v>
      </c>
      <c r="N122" s="152">
        <f t="shared" si="7"/>
        <v>7.998484974415622E-2</v>
      </c>
    </row>
    <row r="123" spans="1:14" x14ac:dyDescent="0.2">
      <c r="A123" s="39" t="s">
        <v>6004</v>
      </c>
      <c r="B123" s="35" t="s">
        <v>12286</v>
      </c>
      <c r="C123" s="35" t="s">
        <v>5914</v>
      </c>
      <c r="D123" s="35" t="s">
        <v>5933</v>
      </c>
      <c r="E123" s="191">
        <f t="shared" si="1"/>
        <v>12979</v>
      </c>
      <c r="F123" s="192">
        <f t="shared" si="2"/>
        <v>97318.1</v>
      </c>
      <c r="G123" s="192">
        <f t="shared" si="3"/>
        <v>605915.92000000004</v>
      </c>
      <c r="H123" s="192">
        <f t="shared" si="8"/>
        <v>0</v>
      </c>
      <c r="I123" s="192">
        <f t="shared" si="4"/>
        <v>0</v>
      </c>
      <c r="J123" s="192">
        <f t="shared" si="5"/>
        <v>0</v>
      </c>
      <c r="K123" s="194">
        <f t="shared" si="9"/>
        <v>716213.02</v>
      </c>
      <c r="L123" s="193">
        <f t="shared" si="6"/>
        <v>716213.02</v>
      </c>
      <c r="M123" s="194">
        <f t="shared" si="10"/>
        <v>0</v>
      </c>
      <c r="N123" s="152">
        <f t="shared" si="7"/>
        <v>0</v>
      </c>
    </row>
    <row r="124" spans="1:14" x14ac:dyDescent="0.2">
      <c r="A124" s="39" t="s">
        <v>6005</v>
      </c>
      <c r="B124" s="35" t="s">
        <v>6006</v>
      </c>
      <c r="C124" s="35" t="s">
        <v>5911</v>
      </c>
      <c r="D124" s="35" t="s">
        <v>5906</v>
      </c>
      <c r="E124" s="191">
        <f t="shared" si="1"/>
        <v>0</v>
      </c>
      <c r="F124" s="192">
        <f t="shared" si="2"/>
        <v>1307151.5</v>
      </c>
      <c r="G124" s="192">
        <f t="shared" si="3"/>
        <v>2802455.58</v>
      </c>
      <c r="H124" s="192">
        <f t="shared" si="8"/>
        <v>2520603.27</v>
      </c>
      <c r="I124" s="192">
        <f t="shared" si="4"/>
        <v>1719916.83</v>
      </c>
      <c r="J124" s="192">
        <f t="shared" si="5"/>
        <v>697143.45</v>
      </c>
      <c r="K124" s="194">
        <f t="shared" si="9"/>
        <v>9047270.629999999</v>
      </c>
      <c r="L124" s="193">
        <f t="shared" si="6"/>
        <v>9527964.3599999994</v>
      </c>
      <c r="M124" s="194">
        <f t="shared" si="10"/>
        <v>480693.73000000045</v>
      </c>
      <c r="N124" s="152">
        <f t="shared" si="7"/>
        <v>5.0450832080988231E-2</v>
      </c>
    </row>
    <row r="125" spans="1:14" x14ac:dyDescent="0.2">
      <c r="A125" s="39" t="s">
        <v>6007</v>
      </c>
      <c r="B125" s="35" t="s">
        <v>6008</v>
      </c>
      <c r="C125" s="35" t="s">
        <v>5911</v>
      </c>
      <c r="D125" s="35" t="s">
        <v>5906</v>
      </c>
      <c r="E125" s="191">
        <f t="shared" si="1"/>
        <v>74118.789999999994</v>
      </c>
      <c r="F125" s="192">
        <f t="shared" si="2"/>
        <v>807444.37</v>
      </c>
      <c r="G125" s="192">
        <f t="shared" si="3"/>
        <v>2366281.9700000002</v>
      </c>
      <c r="H125" s="192">
        <f t="shared" si="8"/>
        <v>1138772.8700000001</v>
      </c>
      <c r="I125" s="192">
        <f t="shared" si="4"/>
        <v>762547.62</v>
      </c>
      <c r="J125" s="192">
        <f t="shared" si="5"/>
        <v>0</v>
      </c>
      <c r="K125" s="194">
        <f t="shared" si="9"/>
        <v>5149165.62</v>
      </c>
      <c r="L125" s="193">
        <f t="shared" si="6"/>
        <v>5490527.1500000004</v>
      </c>
      <c r="M125" s="194">
        <f t="shared" si="10"/>
        <v>341361.53000000026</v>
      </c>
      <c r="N125" s="152">
        <f t="shared" si="7"/>
        <v>6.2172815227769199E-2</v>
      </c>
    </row>
    <row r="126" spans="1:14" x14ac:dyDescent="0.2">
      <c r="A126" s="39" t="s">
        <v>6009</v>
      </c>
      <c r="B126" s="35" t="s">
        <v>6010</v>
      </c>
      <c r="C126" s="35" t="s">
        <v>5911</v>
      </c>
      <c r="D126" s="35" t="s">
        <v>5906</v>
      </c>
      <c r="E126" s="191">
        <f t="shared" si="1"/>
        <v>1382973</v>
      </c>
      <c r="F126" s="192">
        <f t="shared" si="2"/>
        <v>6464322.5999999996</v>
      </c>
      <c r="G126" s="192">
        <f t="shared" si="3"/>
        <v>13438910.960000001</v>
      </c>
      <c r="H126" s="192">
        <f t="shared" si="8"/>
        <v>22155098.109999999</v>
      </c>
      <c r="I126" s="192">
        <f t="shared" si="4"/>
        <v>19767255.530000001</v>
      </c>
      <c r="J126" s="192">
        <f t="shared" si="5"/>
        <v>8096423.7800000003</v>
      </c>
      <c r="K126" s="194">
        <f t="shared" si="9"/>
        <v>71304983.980000004</v>
      </c>
      <c r="L126" s="193">
        <f t="shared" si="6"/>
        <v>71267954.090000004</v>
      </c>
      <c r="M126" s="194">
        <f t="shared" si="10"/>
        <v>-37029.890000000596</v>
      </c>
      <c r="N126" s="152">
        <f t="shared" si="7"/>
        <v>-5.1958682514216385E-4</v>
      </c>
    </row>
    <row r="127" spans="1:14" x14ac:dyDescent="0.2">
      <c r="A127" s="39" t="s">
        <v>6011</v>
      </c>
      <c r="B127" s="35" t="s">
        <v>6012</v>
      </c>
      <c r="C127" s="35" t="s">
        <v>5914</v>
      </c>
      <c r="D127" s="35" t="s">
        <v>5906</v>
      </c>
      <c r="E127" s="191">
        <f t="shared" si="1"/>
        <v>38340</v>
      </c>
      <c r="F127" s="192">
        <f t="shared" si="2"/>
        <v>233689.76</v>
      </c>
      <c r="G127" s="192">
        <f t="shared" si="3"/>
        <v>606626.74</v>
      </c>
      <c r="H127" s="192">
        <f t="shared" si="8"/>
        <v>223142.8</v>
      </c>
      <c r="I127" s="192">
        <f t="shared" si="4"/>
        <v>182576.25</v>
      </c>
      <c r="J127" s="192">
        <f t="shared" si="5"/>
        <v>0</v>
      </c>
      <c r="K127" s="194">
        <f t="shared" si="9"/>
        <v>1284375.55</v>
      </c>
      <c r="L127" s="193">
        <f t="shared" si="6"/>
        <v>1637380.53</v>
      </c>
      <c r="M127" s="194">
        <f t="shared" si="10"/>
        <v>353004.98</v>
      </c>
      <c r="N127" s="152">
        <f t="shared" si="7"/>
        <v>0.21559128958251383</v>
      </c>
    </row>
    <row r="128" spans="1:14" x14ac:dyDescent="0.2">
      <c r="A128" s="39" t="s">
        <v>6013</v>
      </c>
      <c r="B128" s="35" t="s">
        <v>6014</v>
      </c>
      <c r="C128" s="35" t="s">
        <v>5911</v>
      </c>
      <c r="D128" s="35" t="s">
        <v>5906</v>
      </c>
      <c r="E128" s="191">
        <f t="shared" si="1"/>
        <v>675277.52</v>
      </c>
      <c r="F128" s="192">
        <f t="shared" si="2"/>
        <v>2667074.11</v>
      </c>
      <c r="G128" s="192">
        <f t="shared" si="3"/>
        <v>8283727.3499999996</v>
      </c>
      <c r="H128" s="192">
        <f t="shared" si="8"/>
        <v>11655854.92</v>
      </c>
      <c r="I128" s="192">
        <f t="shared" si="4"/>
        <v>3354491.74</v>
      </c>
      <c r="J128" s="192">
        <f t="shared" si="5"/>
        <v>1623555.64</v>
      </c>
      <c r="K128" s="194">
        <f t="shared" si="9"/>
        <v>28259981.280000001</v>
      </c>
      <c r="L128" s="193">
        <f t="shared" si="6"/>
        <v>34082907.75</v>
      </c>
      <c r="M128" s="194">
        <f t="shared" si="10"/>
        <v>5822926.4699999988</v>
      </c>
      <c r="N128" s="152">
        <f t="shared" si="7"/>
        <v>0.17084594168758968</v>
      </c>
    </row>
    <row r="129" spans="1:14" x14ac:dyDescent="0.2">
      <c r="A129" s="39" t="s">
        <v>6015</v>
      </c>
      <c r="B129" s="35" t="s">
        <v>6016</v>
      </c>
      <c r="C129" s="35" t="s">
        <v>5911</v>
      </c>
      <c r="D129" s="35" t="s">
        <v>5906</v>
      </c>
      <c r="E129" s="191">
        <f t="shared" si="1"/>
        <v>92051.32</v>
      </c>
      <c r="F129" s="192">
        <f t="shared" si="2"/>
        <v>2082624.43</v>
      </c>
      <c r="G129" s="192">
        <f t="shared" si="3"/>
        <v>4993200.01</v>
      </c>
      <c r="H129" s="192">
        <f t="shared" si="8"/>
        <v>3555787.82</v>
      </c>
      <c r="I129" s="192">
        <f t="shared" si="4"/>
        <v>1942322.83</v>
      </c>
      <c r="J129" s="192">
        <f t="shared" si="5"/>
        <v>23880.12</v>
      </c>
      <c r="K129" s="194">
        <f t="shared" si="9"/>
        <v>12689866.529999999</v>
      </c>
      <c r="L129" s="193">
        <f t="shared" si="6"/>
        <v>15136819.699999999</v>
      </c>
      <c r="M129" s="194">
        <f t="shared" si="10"/>
        <v>2446953.17</v>
      </c>
      <c r="N129" s="152">
        <f t="shared" si="7"/>
        <v>0.16165569905017763</v>
      </c>
    </row>
    <row r="130" spans="1:14" x14ac:dyDescent="0.2">
      <c r="A130" s="39" t="s">
        <v>6017</v>
      </c>
      <c r="B130" s="35" t="s">
        <v>6018</v>
      </c>
      <c r="C130" s="35" t="s">
        <v>5914</v>
      </c>
      <c r="D130" s="35" t="s">
        <v>5906</v>
      </c>
      <c r="E130" s="191">
        <f t="shared" si="1"/>
        <v>3683.84</v>
      </c>
      <c r="F130" s="192">
        <f t="shared" si="2"/>
        <v>114164.13</v>
      </c>
      <c r="G130" s="192">
        <f t="shared" si="3"/>
        <v>219668.03</v>
      </c>
      <c r="H130" s="192">
        <f t="shared" si="8"/>
        <v>111848.21</v>
      </c>
      <c r="I130" s="192">
        <f t="shared" si="4"/>
        <v>38609.870000000003</v>
      </c>
      <c r="J130" s="192">
        <f t="shared" si="5"/>
        <v>0</v>
      </c>
      <c r="K130" s="194">
        <f t="shared" si="9"/>
        <v>487974.08</v>
      </c>
      <c r="L130" s="193">
        <f t="shared" si="6"/>
        <v>499280.29</v>
      </c>
      <c r="M130" s="194">
        <f t="shared" si="10"/>
        <v>11306.209999999963</v>
      </c>
      <c r="N130" s="152">
        <f t="shared" si="7"/>
        <v>2.2645015688482241E-2</v>
      </c>
    </row>
    <row r="131" spans="1:14" x14ac:dyDescent="0.2">
      <c r="A131" s="39" t="s">
        <v>6019</v>
      </c>
      <c r="B131" s="35" t="s">
        <v>6020</v>
      </c>
      <c r="C131" s="35" t="s">
        <v>5914</v>
      </c>
      <c r="D131" s="35" t="s">
        <v>5906</v>
      </c>
      <c r="E131" s="191">
        <f t="shared" si="1"/>
        <v>31236</v>
      </c>
      <c r="F131" s="192">
        <f t="shared" si="2"/>
        <v>360724.94</v>
      </c>
      <c r="G131" s="192">
        <f t="shared" si="3"/>
        <v>1053261.44</v>
      </c>
      <c r="H131" s="192">
        <f t="shared" si="8"/>
        <v>1710614.07</v>
      </c>
      <c r="I131" s="192">
        <f t="shared" si="4"/>
        <v>681146.24</v>
      </c>
      <c r="J131" s="192">
        <f t="shared" si="5"/>
        <v>0</v>
      </c>
      <c r="K131" s="194">
        <f t="shared" si="9"/>
        <v>3836982.6900000004</v>
      </c>
      <c r="L131" s="193">
        <f t="shared" si="6"/>
        <v>4705916.21</v>
      </c>
      <c r="M131" s="194">
        <f t="shared" si="10"/>
        <v>868933.51999999955</v>
      </c>
      <c r="N131" s="152">
        <f t="shared" si="7"/>
        <v>0.18464704453375713</v>
      </c>
    </row>
    <row r="132" spans="1:14" x14ac:dyDescent="0.2">
      <c r="A132" s="39" t="s">
        <v>6021</v>
      </c>
      <c r="B132" s="35" t="s">
        <v>6022</v>
      </c>
      <c r="C132" s="35" t="s">
        <v>5911</v>
      </c>
      <c r="D132" s="35" t="s">
        <v>5906</v>
      </c>
      <c r="E132" s="191">
        <f t="shared" si="1"/>
        <v>1014445.27</v>
      </c>
      <c r="F132" s="192">
        <f t="shared" si="2"/>
        <v>7971934.5099999998</v>
      </c>
      <c r="G132" s="192">
        <f t="shared" si="3"/>
        <v>16987468.329999998</v>
      </c>
      <c r="H132" s="192">
        <f t="shared" si="8"/>
        <v>22011161.57</v>
      </c>
      <c r="I132" s="192">
        <f t="shared" si="4"/>
        <v>11552783.039999999</v>
      </c>
      <c r="J132" s="192">
        <f t="shared" si="5"/>
        <v>1699197.78</v>
      </c>
      <c r="K132" s="194">
        <f t="shared" si="9"/>
        <v>61236990.5</v>
      </c>
      <c r="L132" s="193">
        <f t="shared" si="6"/>
        <v>64128002.520000003</v>
      </c>
      <c r="M132" s="194">
        <f t="shared" si="10"/>
        <v>2891012.0200000033</v>
      </c>
      <c r="N132" s="152">
        <f t="shared" si="7"/>
        <v>4.5081897242914518E-2</v>
      </c>
    </row>
    <row r="133" spans="1:14" x14ac:dyDescent="0.2">
      <c r="A133" s="39" t="s">
        <v>6023</v>
      </c>
      <c r="B133" s="35" t="s">
        <v>6024</v>
      </c>
      <c r="C133" s="35" t="s">
        <v>5911</v>
      </c>
      <c r="D133" s="35" t="s">
        <v>5906</v>
      </c>
      <c r="E133" s="191">
        <f t="shared" ref="E133:E196" si="11">IF(ISNA(VLOOKUP(A133&amp;"-"&amp;MID(PRC_Selector,5,3),FY20_PSU_Expenditures,2,FALSE)),0,VLOOKUP(A133&amp;"-"&amp;MID(PRC_Selector,5,3),FY20_PSU_Expenditures,2,FALSE))</f>
        <v>2040971.77</v>
      </c>
      <c r="F133" s="192">
        <f t="shared" ref="F133:F196" si="12">IF(ISNA(VLOOKUP(A133&amp;"-"&amp;MID(PRC_Selector,5,3),FY21_PSU_Expenditures,2,FALSE)),0,VLOOKUP(A133&amp;"-"&amp;MID(PRC_Selector,5,3),FY21_PSU_Expenditures,2,FALSE))</f>
        <v>22839495.41</v>
      </c>
      <c r="G133" s="192">
        <f t="shared" ref="G133:G196" si="13">IF(ISNA(VLOOKUP(A133&amp;"-"&amp;MID(PRC_Selector,5,3),FY22_PSU_Expenditures,2,FALSE)),0,VLOOKUP(A133&amp;"-"&amp;MID(PRC_Selector,5,3),FY22_PSU_Expenditures,2,FALSE))</f>
        <v>76649303.099999994</v>
      </c>
      <c r="H133" s="192">
        <f t="shared" ref="H133:H196" si="14">IF(ISNA(VLOOKUP(A133&amp;"-"&amp;MID(PRC_Selector,5,3),FY23_PSU_Expenditures,2,FALSE)),0,VLOOKUP(A133&amp;"-"&amp;MID(PRC_Selector,5,3),FY23_PSU_Expenditures,2,FALSE))</f>
        <v>76293194.340000004</v>
      </c>
      <c r="I133" s="192">
        <f t="shared" si="4"/>
        <v>34100316.909999996</v>
      </c>
      <c r="J133" s="192">
        <f t="shared" si="5"/>
        <v>8982478.0399999991</v>
      </c>
      <c r="K133" s="194">
        <f t="shared" si="9"/>
        <v>220905759.56999999</v>
      </c>
      <c r="L133" s="193">
        <f t="shared" si="6"/>
        <v>239243714.33000001</v>
      </c>
      <c r="M133" s="194">
        <f t="shared" si="10"/>
        <v>18337954.76000002</v>
      </c>
      <c r="N133" s="152">
        <f t="shared" ref="N133:N196" si="15">IFERROR(M133/L133,"")</f>
        <v>7.6649682568903879E-2</v>
      </c>
    </row>
    <row r="134" spans="1:14" x14ac:dyDescent="0.2">
      <c r="A134" s="39" t="s">
        <v>6025</v>
      </c>
      <c r="B134" s="35" t="s">
        <v>6026</v>
      </c>
      <c r="C134" s="35" t="s">
        <v>5914</v>
      </c>
      <c r="D134" s="35" t="s">
        <v>5906</v>
      </c>
      <c r="E134" s="191">
        <f t="shared" si="11"/>
        <v>34791</v>
      </c>
      <c r="F134" s="192">
        <f t="shared" si="12"/>
        <v>357060.45</v>
      </c>
      <c r="G134" s="192">
        <f t="shared" si="13"/>
        <v>409855.45</v>
      </c>
      <c r="H134" s="192">
        <f t="shared" si="14"/>
        <v>913484.17</v>
      </c>
      <c r="I134" s="192">
        <f t="shared" ref="I134:I197" si="16">IF(ISNA(VLOOKUP(A134&amp;"-"&amp;MID(PRC_Selector,5,3),FY24_PSU_Expenditures,2,FALSE)),0,VLOOKUP(A134&amp;"-"&amp;MID(PRC_Selector,5,3),FY24_PSU_Expenditures,2,FALSE))</f>
        <v>393223.37</v>
      </c>
      <c r="J134" s="192">
        <f t="shared" ref="J134:J197" si="17">IF(ISNA(VLOOKUP(A134&amp;"-"&amp;MID(PRC_Selector,5,3),Encumbrances_by_PSU,2,FALSE)),0,VLOOKUP(A134&amp;"-"&amp;MID(PRC_Selector,5,3),Encumbrances_by_PSU,2,FALSE))</f>
        <v>0</v>
      </c>
      <c r="K134" s="194">
        <f t="shared" si="9"/>
        <v>2108414.44</v>
      </c>
      <c r="L134" s="193">
        <f t="shared" ref="L134:L197" si="18">IF(ISNA(VLOOKUP(A134&amp;"-"&amp;MID(PRC_Selector,5,3),Covid_Allotment_PSU,2,FALSE)),0,VLOOKUP(A134&amp;"-"&amp;MID(PRC_Selector,5,3),Covid_Allotment_PSU,2,FALSE))</f>
        <v>3900374.29</v>
      </c>
      <c r="M134" s="194">
        <f t="shared" si="10"/>
        <v>1791959.85</v>
      </c>
      <c r="N134" s="152">
        <f t="shared" si="15"/>
        <v>0.45943279202571097</v>
      </c>
    </row>
    <row r="135" spans="1:14" x14ac:dyDescent="0.2">
      <c r="A135" s="39" t="s">
        <v>6027</v>
      </c>
      <c r="B135" s="35" t="s">
        <v>6028</v>
      </c>
      <c r="C135" s="35" t="s">
        <v>5914</v>
      </c>
      <c r="D135" s="35" t="s">
        <v>5906</v>
      </c>
      <c r="E135" s="191">
        <f t="shared" si="11"/>
        <v>42453</v>
      </c>
      <c r="F135" s="192">
        <f t="shared" si="12"/>
        <v>215686.7</v>
      </c>
      <c r="G135" s="192">
        <f t="shared" si="13"/>
        <v>729793.44</v>
      </c>
      <c r="H135" s="192">
        <f t="shared" si="14"/>
        <v>548453.11</v>
      </c>
      <c r="I135" s="192">
        <f t="shared" si="16"/>
        <v>1124.95</v>
      </c>
      <c r="J135" s="192">
        <f t="shared" si="17"/>
        <v>0</v>
      </c>
      <c r="K135" s="194">
        <f t="shared" ref="K135:K198" si="19">F135+E135+G135+H135+I135+J135</f>
        <v>1537511.2</v>
      </c>
      <c r="L135" s="193">
        <f t="shared" si="18"/>
        <v>1548675.77</v>
      </c>
      <c r="M135" s="194">
        <f t="shared" ref="M135:M198" si="20">L135-K135</f>
        <v>11164.570000000065</v>
      </c>
      <c r="N135" s="152">
        <f t="shared" si="15"/>
        <v>7.2091074298915809E-3</v>
      </c>
    </row>
    <row r="136" spans="1:14" x14ac:dyDescent="0.2">
      <c r="A136" s="39" t="s">
        <v>6029</v>
      </c>
      <c r="B136" s="35" t="s">
        <v>6030</v>
      </c>
      <c r="C136" s="35" t="s">
        <v>5911</v>
      </c>
      <c r="D136" s="35" t="s">
        <v>5906</v>
      </c>
      <c r="E136" s="191">
        <f t="shared" si="11"/>
        <v>326481.90999999997</v>
      </c>
      <c r="F136" s="192">
        <f t="shared" si="12"/>
        <v>857012.68</v>
      </c>
      <c r="G136" s="192">
        <f t="shared" si="13"/>
        <v>4476785.5599999996</v>
      </c>
      <c r="H136" s="192">
        <f t="shared" si="14"/>
        <v>1312619.69</v>
      </c>
      <c r="I136" s="192">
        <f t="shared" si="16"/>
        <v>1399242.34</v>
      </c>
      <c r="J136" s="192">
        <f t="shared" si="17"/>
        <v>0</v>
      </c>
      <c r="K136" s="194">
        <f t="shared" si="19"/>
        <v>8372142.1799999997</v>
      </c>
      <c r="L136" s="193">
        <f t="shared" si="18"/>
        <v>9667341.6699999999</v>
      </c>
      <c r="M136" s="194">
        <f t="shared" si="20"/>
        <v>1295199.4900000002</v>
      </c>
      <c r="N136" s="152">
        <f t="shared" si="15"/>
        <v>0.13397679881526317</v>
      </c>
    </row>
    <row r="137" spans="1:14" x14ac:dyDescent="0.2">
      <c r="A137" s="39" t="s">
        <v>6031</v>
      </c>
      <c r="B137" s="35" t="s">
        <v>6032</v>
      </c>
      <c r="C137" s="35" t="s">
        <v>5914</v>
      </c>
      <c r="D137" s="35" t="s">
        <v>5906</v>
      </c>
      <c r="E137" s="191">
        <f t="shared" si="11"/>
        <v>1105</v>
      </c>
      <c r="F137" s="192">
        <f t="shared" si="12"/>
        <v>19411.900000000001</v>
      </c>
      <c r="G137" s="192">
        <f t="shared" si="13"/>
        <v>37654.800000000003</v>
      </c>
      <c r="H137" s="192">
        <f t="shared" si="14"/>
        <v>9860.5400000000009</v>
      </c>
      <c r="I137" s="192">
        <f t="shared" si="16"/>
        <v>623.95000000000005</v>
      </c>
      <c r="J137" s="192">
        <f t="shared" si="17"/>
        <v>0</v>
      </c>
      <c r="K137" s="194">
        <f t="shared" si="19"/>
        <v>68656.19</v>
      </c>
      <c r="L137" s="193">
        <f t="shared" si="18"/>
        <v>72500.649999999994</v>
      </c>
      <c r="M137" s="194">
        <f t="shared" si="20"/>
        <v>3844.4599999999919</v>
      </c>
      <c r="N137" s="152">
        <f t="shared" si="15"/>
        <v>5.3026559072228897E-2</v>
      </c>
    </row>
    <row r="138" spans="1:14" x14ac:dyDescent="0.2">
      <c r="A138" s="39" t="s">
        <v>6033</v>
      </c>
      <c r="B138" s="35" t="s">
        <v>6034</v>
      </c>
      <c r="C138" s="35" t="s">
        <v>5911</v>
      </c>
      <c r="D138" s="35" t="s">
        <v>5906</v>
      </c>
      <c r="E138" s="191">
        <f t="shared" si="11"/>
        <v>199787.26</v>
      </c>
      <c r="F138" s="192">
        <f t="shared" si="12"/>
        <v>971853.25</v>
      </c>
      <c r="G138" s="192">
        <f t="shared" si="13"/>
        <v>4936443.76</v>
      </c>
      <c r="H138" s="192">
        <f t="shared" si="14"/>
        <v>2976163.78</v>
      </c>
      <c r="I138" s="192">
        <f t="shared" si="16"/>
        <v>1756921.08</v>
      </c>
      <c r="J138" s="192">
        <f t="shared" si="17"/>
        <v>0</v>
      </c>
      <c r="K138" s="194">
        <f t="shared" si="19"/>
        <v>10841169.129999999</v>
      </c>
      <c r="L138" s="193">
        <f t="shared" si="18"/>
        <v>11875162.369999999</v>
      </c>
      <c r="M138" s="194">
        <f t="shared" si="20"/>
        <v>1033993.2400000002</v>
      </c>
      <c r="N138" s="152">
        <f t="shared" si="15"/>
        <v>8.7071924390032598E-2</v>
      </c>
    </row>
    <row r="139" spans="1:14" x14ac:dyDescent="0.2">
      <c r="A139" s="39" t="s">
        <v>6035</v>
      </c>
      <c r="B139" s="35" t="s">
        <v>6036</v>
      </c>
      <c r="C139" s="35" t="s">
        <v>5911</v>
      </c>
      <c r="D139" s="35" t="s">
        <v>5906</v>
      </c>
      <c r="E139" s="191">
        <f t="shared" si="11"/>
        <v>845866.7</v>
      </c>
      <c r="F139" s="192">
        <f t="shared" si="12"/>
        <v>6933475.9000000004</v>
      </c>
      <c r="G139" s="192">
        <f t="shared" si="13"/>
        <v>25676015.109999999</v>
      </c>
      <c r="H139" s="192">
        <f t="shared" si="14"/>
        <v>16840301.609999999</v>
      </c>
      <c r="I139" s="192">
        <f t="shared" si="16"/>
        <v>3372360.64</v>
      </c>
      <c r="J139" s="192">
        <f t="shared" si="17"/>
        <v>384422.1</v>
      </c>
      <c r="K139" s="194">
        <f t="shared" si="19"/>
        <v>54052442.060000002</v>
      </c>
      <c r="L139" s="193">
        <f t="shared" si="18"/>
        <v>59547480.280000001</v>
      </c>
      <c r="M139" s="194">
        <f t="shared" si="20"/>
        <v>5495038.2199999988</v>
      </c>
      <c r="N139" s="152">
        <f t="shared" si="15"/>
        <v>9.2279945249767306E-2</v>
      </c>
    </row>
    <row r="140" spans="1:14" x14ac:dyDescent="0.2">
      <c r="A140" s="39" t="s">
        <v>6037</v>
      </c>
      <c r="B140" s="35" t="s">
        <v>6038</v>
      </c>
      <c r="C140" s="35" t="s">
        <v>5911</v>
      </c>
      <c r="D140" s="35" t="s">
        <v>5906</v>
      </c>
      <c r="E140" s="191">
        <f t="shared" si="11"/>
        <v>277331.46000000002</v>
      </c>
      <c r="F140" s="192">
        <f t="shared" si="12"/>
        <v>1944737.52</v>
      </c>
      <c r="G140" s="192">
        <f t="shared" si="13"/>
        <v>6939005.5499999998</v>
      </c>
      <c r="H140" s="192">
        <f t="shared" si="14"/>
        <v>5395442.8099999996</v>
      </c>
      <c r="I140" s="192">
        <f t="shared" si="16"/>
        <v>2195580.27</v>
      </c>
      <c r="J140" s="192">
        <f t="shared" si="17"/>
        <v>82290.759999999995</v>
      </c>
      <c r="K140" s="194">
        <f t="shared" si="19"/>
        <v>16834388.370000001</v>
      </c>
      <c r="L140" s="193">
        <f t="shared" si="18"/>
        <v>19005530.850000001</v>
      </c>
      <c r="M140" s="194">
        <f t="shared" si="20"/>
        <v>2171142.4800000004</v>
      </c>
      <c r="N140" s="152">
        <f t="shared" si="15"/>
        <v>0.11423740263482303</v>
      </c>
    </row>
    <row r="141" spans="1:14" x14ac:dyDescent="0.2">
      <c r="A141" s="39" t="s">
        <v>6039</v>
      </c>
      <c r="B141" s="35" t="s">
        <v>6040</v>
      </c>
      <c r="C141" s="35" t="s">
        <v>5911</v>
      </c>
      <c r="D141" s="35" t="s">
        <v>5906</v>
      </c>
      <c r="E141" s="191">
        <f t="shared" si="11"/>
        <v>317744.78000000003</v>
      </c>
      <c r="F141" s="192">
        <f t="shared" si="12"/>
        <v>1301557.17</v>
      </c>
      <c r="G141" s="192">
        <f t="shared" si="13"/>
        <v>4948177.1399999997</v>
      </c>
      <c r="H141" s="192">
        <f t="shared" si="14"/>
        <v>3647170.78</v>
      </c>
      <c r="I141" s="192">
        <f t="shared" si="16"/>
        <v>2821626.52</v>
      </c>
      <c r="J141" s="192">
        <f t="shared" si="17"/>
        <v>2687535.01</v>
      </c>
      <c r="K141" s="194">
        <f t="shared" si="19"/>
        <v>15723811.399999999</v>
      </c>
      <c r="L141" s="193">
        <f t="shared" si="18"/>
        <v>16933374.170000002</v>
      </c>
      <c r="M141" s="194">
        <f t="shared" si="20"/>
        <v>1209562.7700000033</v>
      </c>
      <c r="N141" s="152">
        <f t="shared" si="15"/>
        <v>7.14306999808062E-2</v>
      </c>
    </row>
    <row r="142" spans="1:14" x14ac:dyDescent="0.2">
      <c r="A142" s="39" t="s">
        <v>6041</v>
      </c>
      <c r="B142" s="35" t="s">
        <v>6042</v>
      </c>
      <c r="C142" s="35" t="s">
        <v>6043</v>
      </c>
      <c r="D142" s="35" t="s">
        <v>5933</v>
      </c>
      <c r="E142" s="191">
        <f t="shared" si="11"/>
        <v>9143</v>
      </c>
      <c r="F142" s="192">
        <f t="shared" si="12"/>
        <v>71253.570000000007</v>
      </c>
      <c r="G142" s="192">
        <f t="shared" si="13"/>
        <v>1161639.3799999999</v>
      </c>
      <c r="H142" s="192">
        <f t="shared" si="14"/>
        <v>0</v>
      </c>
      <c r="I142" s="192">
        <f t="shared" si="16"/>
        <v>0</v>
      </c>
      <c r="J142" s="192">
        <f t="shared" si="17"/>
        <v>0</v>
      </c>
      <c r="K142" s="194">
        <f t="shared" si="19"/>
        <v>1242035.95</v>
      </c>
      <c r="L142" s="193">
        <f t="shared" si="18"/>
        <v>1242035.95</v>
      </c>
      <c r="M142" s="194">
        <f t="shared" si="20"/>
        <v>0</v>
      </c>
      <c r="N142" s="152">
        <f t="shared" si="15"/>
        <v>0</v>
      </c>
    </row>
    <row r="143" spans="1:14" x14ac:dyDescent="0.2">
      <c r="A143" s="39" t="s">
        <v>6044</v>
      </c>
      <c r="B143" s="35" t="s">
        <v>6045</v>
      </c>
      <c r="C143" s="35" t="s">
        <v>5914</v>
      </c>
      <c r="D143" s="35" t="s">
        <v>5906</v>
      </c>
      <c r="E143" s="191">
        <f t="shared" si="11"/>
        <v>26912</v>
      </c>
      <c r="F143" s="192">
        <f t="shared" si="12"/>
        <v>108613</v>
      </c>
      <c r="G143" s="192">
        <f t="shared" si="13"/>
        <v>466253.39</v>
      </c>
      <c r="H143" s="192">
        <f t="shared" si="14"/>
        <v>222562.37</v>
      </c>
      <c r="I143" s="192">
        <f t="shared" si="16"/>
        <v>0</v>
      </c>
      <c r="J143" s="192">
        <f t="shared" si="17"/>
        <v>0</v>
      </c>
      <c r="K143" s="194">
        <f t="shared" si="19"/>
        <v>824340.76</v>
      </c>
      <c r="L143" s="193">
        <f t="shared" si="18"/>
        <v>824340.76</v>
      </c>
      <c r="M143" s="194">
        <f t="shared" si="20"/>
        <v>0</v>
      </c>
      <c r="N143" s="152">
        <f t="shared" si="15"/>
        <v>0</v>
      </c>
    </row>
    <row r="144" spans="1:14" x14ac:dyDescent="0.2">
      <c r="A144" s="39" t="s">
        <v>6046</v>
      </c>
      <c r="B144" s="35" t="s">
        <v>6047</v>
      </c>
      <c r="C144" s="35" t="s">
        <v>5911</v>
      </c>
      <c r="D144" s="35" t="s">
        <v>5906</v>
      </c>
      <c r="E144" s="191">
        <f t="shared" si="11"/>
        <v>254360.92</v>
      </c>
      <c r="F144" s="192">
        <f t="shared" si="12"/>
        <v>2039464.8</v>
      </c>
      <c r="G144" s="192">
        <f t="shared" si="13"/>
        <v>5801939.29</v>
      </c>
      <c r="H144" s="192">
        <f t="shared" si="14"/>
        <v>5839988.75</v>
      </c>
      <c r="I144" s="192">
        <f t="shared" si="16"/>
        <v>1904945.88</v>
      </c>
      <c r="J144" s="192">
        <f t="shared" si="17"/>
        <v>105310.48</v>
      </c>
      <c r="K144" s="194">
        <f t="shared" si="19"/>
        <v>15946010.120000001</v>
      </c>
      <c r="L144" s="193">
        <f t="shared" si="18"/>
        <v>17212725.699999999</v>
      </c>
      <c r="M144" s="194">
        <f t="shared" si="20"/>
        <v>1266715.5799999982</v>
      </c>
      <c r="N144" s="152">
        <f t="shared" si="15"/>
        <v>7.3591806555076758E-2</v>
      </c>
    </row>
    <row r="145" spans="1:14" x14ac:dyDescent="0.2">
      <c r="A145" s="39" t="s">
        <v>6048</v>
      </c>
      <c r="B145" s="35" t="s">
        <v>6049</v>
      </c>
      <c r="C145" s="35" t="s">
        <v>5911</v>
      </c>
      <c r="D145" s="35" t="s">
        <v>5906</v>
      </c>
      <c r="E145" s="191">
        <f t="shared" si="11"/>
        <v>390528</v>
      </c>
      <c r="F145" s="192">
        <f t="shared" si="12"/>
        <v>5083820.71</v>
      </c>
      <c r="G145" s="192">
        <f t="shared" si="13"/>
        <v>11105944.59</v>
      </c>
      <c r="H145" s="192">
        <f t="shared" si="14"/>
        <v>16495075.050000001</v>
      </c>
      <c r="I145" s="192">
        <f t="shared" si="16"/>
        <v>7054008.1299999999</v>
      </c>
      <c r="J145" s="192">
        <f t="shared" si="17"/>
        <v>10812719.25</v>
      </c>
      <c r="K145" s="194">
        <f t="shared" si="19"/>
        <v>50942095.730000004</v>
      </c>
      <c r="L145" s="193">
        <f t="shared" si="18"/>
        <v>49077471.68</v>
      </c>
      <c r="M145" s="194">
        <f t="shared" si="20"/>
        <v>-1864624.0500000045</v>
      </c>
      <c r="N145" s="152">
        <f t="shared" si="15"/>
        <v>-3.7993482267340888E-2</v>
      </c>
    </row>
    <row r="146" spans="1:14" x14ac:dyDescent="0.2">
      <c r="A146" s="39" t="s">
        <v>6050</v>
      </c>
      <c r="B146" s="35" t="s">
        <v>6051</v>
      </c>
      <c r="C146" s="35" t="s">
        <v>5911</v>
      </c>
      <c r="D146" s="35" t="s">
        <v>5906</v>
      </c>
      <c r="E146" s="191">
        <f t="shared" si="11"/>
        <v>1669190.39</v>
      </c>
      <c r="F146" s="192">
        <f t="shared" si="12"/>
        <v>17057241.5</v>
      </c>
      <c r="G146" s="192">
        <f t="shared" si="13"/>
        <v>55795630.259999998</v>
      </c>
      <c r="H146" s="192">
        <f t="shared" si="14"/>
        <v>42920868.130000003</v>
      </c>
      <c r="I146" s="192">
        <f t="shared" si="16"/>
        <v>37713671.119999997</v>
      </c>
      <c r="J146" s="192">
        <f t="shared" si="17"/>
        <v>9801807.9900000002</v>
      </c>
      <c r="K146" s="194">
        <f t="shared" si="19"/>
        <v>164958409.39000002</v>
      </c>
      <c r="L146" s="193">
        <f t="shared" si="18"/>
        <v>190550199.59999999</v>
      </c>
      <c r="M146" s="194">
        <f t="shared" si="20"/>
        <v>25591790.209999979</v>
      </c>
      <c r="N146" s="152">
        <f t="shared" si="15"/>
        <v>0.13430471478760908</v>
      </c>
    </row>
    <row r="147" spans="1:14" x14ac:dyDescent="0.2">
      <c r="A147" s="39" t="s">
        <v>6052</v>
      </c>
      <c r="B147" s="35" t="s">
        <v>6053</v>
      </c>
      <c r="C147" s="35" t="s">
        <v>5914</v>
      </c>
      <c r="D147" s="35" t="s">
        <v>5906</v>
      </c>
      <c r="E147" s="191">
        <f t="shared" si="11"/>
        <v>16902</v>
      </c>
      <c r="F147" s="192">
        <f t="shared" si="12"/>
        <v>341576.96000000002</v>
      </c>
      <c r="G147" s="192">
        <f t="shared" si="13"/>
        <v>1257270.44</v>
      </c>
      <c r="H147" s="192">
        <f t="shared" si="14"/>
        <v>990605.52</v>
      </c>
      <c r="I147" s="192">
        <f t="shared" si="16"/>
        <v>446856.13</v>
      </c>
      <c r="J147" s="192">
        <f t="shared" si="17"/>
        <v>230.09</v>
      </c>
      <c r="K147" s="194">
        <f t="shared" si="19"/>
        <v>3053441.1399999997</v>
      </c>
      <c r="L147" s="193">
        <f t="shared" si="18"/>
        <v>3239708.52</v>
      </c>
      <c r="M147" s="194">
        <f t="shared" si="20"/>
        <v>186267.38000000035</v>
      </c>
      <c r="N147" s="152">
        <f t="shared" si="15"/>
        <v>5.7495104528724812E-2</v>
      </c>
    </row>
    <row r="148" spans="1:14" x14ac:dyDescent="0.2">
      <c r="A148" s="39" t="s">
        <v>6054</v>
      </c>
      <c r="B148" s="35" t="s">
        <v>6055</v>
      </c>
      <c r="C148" s="35" t="s">
        <v>5914</v>
      </c>
      <c r="D148" s="35" t="s">
        <v>5906</v>
      </c>
      <c r="E148" s="191">
        <f t="shared" si="11"/>
        <v>12317</v>
      </c>
      <c r="F148" s="192">
        <f t="shared" si="12"/>
        <v>287204.71000000002</v>
      </c>
      <c r="G148" s="192">
        <f t="shared" si="13"/>
        <v>1424219.51</v>
      </c>
      <c r="H148" s="192">
        <f t="shared" si="14"/>
        <v>1125285.54</v>
      </c>
      <c r="I148" s="192">
        <f t="shared" si="16"/>
        <v>74196.36</v>
      </c>
      <c r="J148" s="192">
        <f t="shared" si="17"/>
        <v>0</v>
      </c>
      <c r="K148" s="194">
        <f t="shared" si="19"/>
        <v>2923223.1199999996</v>
      </c>
      <c r="L148" s="193">
        <f t="shared" si="18"/>
        <v>2950373.03</v>
      </c>
      <c r="M148" s="194">
        <f t="shared" si="20"/>
        <v>27149.910000000149</v>
      </c>
      <c r="N148" s="152">
        <f t="shared" si="15"/>
        <v>9.2021956965896452E-3</v>
      </c>
    </row>
    <row r="149" spans="1:14" x14ac:dyDescent="0.2">
      <c r="A149" s="39" t="s">
        <v>6056</v>
      </c>
      <c r="B149" s="35" t="s">
        <v>6057</v>
      </c>
      <c r="C149" s="35" t="s">
        <v>5914</v>
      </c>
      <c r="D149" s="35" t="s">
        <v>5906</v>
      </c>
      <c r="E149" s="191">
        <f t="shared" si="11"/>
        <v>5984</v>
      </c>
      <c r="F149" s="192">
        <f t="shared" si="12"/>
        <v>200766.58</v>
      </c>
      <c r="G149" s="192">
        <f t="shared" si="13"/>
        <v>835740.02</v>
      </c>
      <c r="H149" s="192">
        <f t="shared" si="14"/>
        <v>244859.67</v>
      </c>
      <c r="I149" s="192">
        <f t="shared" si="16"/>
        <v>64553</v>
      </c>
      <c r="J149" s="192">
        <f t="shared" si="17"/>
        <v>0</v>
      </c>
      <c r="K149" s="194">
        <f t="shared" si="19"/>
        <v>1351903.27</v>
      </c>
      <c r="L149" s="193">
        <f t="shared" si="18"/>
        <v>1601208.87</v>
      </c>
      <c r="M149" s="194">
        <f t="shared" si="20"/>
        <v>249305.60000000009</v>
      </c>
      <c r="N149" s="152">
        <f t="shared" si="15"/>
        <v>0.15569836307489357</v>
      </c>
    </row>
    <row r="150" spans="1:14" x14ac:dyDescent="0.2">
      <c r="A150" s="39" t="s">
        <v>6058</v>
      </c>
      <c r="B150" s="35" t="s">
        <v>6059</v>
      </c>
      <c r="C150" s="35" t="s">
        <v>5914</v>
      </c>
      <c r="D150" s="35" t="s">
        <v>5906</v>
      </c>
      <c r="E150" s="191">
        <f t="shared" si="11"/>
        <v>11561.46</v>
      </c>
      <c r="F150" s="192">
        <f t="shared" si="12"/>
        <v>117288.21</v>
      </c>
      <c r="G150" s="192">
        <f t="shared" si="13"/>
        <v>493042.31</v>
      </c>
      <c r="H150" s="192">
        <f t="shared" si="14"/>
        <v>261165.06</v>
      </c>
      <c r="I150" s="192">
        <f t="shared" si="16"/>
        <v>340450.23</v>
      </c>
      <c r="J150" s="192">
        <f t="shared" si="17"/>
        <v>13690.2</v>
      </c>
      <c r="K150" s="194">
        <f t="shared" si="19"/>
        <v>1237197.47</v>
      </c>
      <c r="L150" s="193">
        <f t="shared" si="18"/>
        <v>1345403.85</v>
      </c>
      <c r="M150" s="194">
        <f t="shared" si="20"/>
        <v>108206.38000000012</v>
      </c>
      <c r="N150" s="152">
        <f t="shared" si="15"/>
        <v>8.0426691212456478E-2</v>
      </c>
    </row>
    <row r="151" spans="1:14" x14ac:dyDescent="0.2">
      <c r="A151" s="39" t="s">
        <v>6060</v>
      </c>
      <c r="B151" s="35" t="s">
        <v>6061</v>
      </c>
      <c r="C151" s="35" t="s">
        <v>5914</v>
      </c>
      <c r="D151" s="35" t="s">
        <v>5906</v>
      </c>
      <c r="E151" s="191">
        <f t="shared" si="11"/>
        <v>19201</v>
      </c>
      <c r="F151" s="192">
        <f t="shared" si="12"/>
        <v>228310.21</v>
      </c>
      <c r="G151" s="192">
        <f t="shared" si="13"/>
        <v>637852.21</v>
      </c>
      <c r="H151" s="192">
        <f t="shared" si="14"/>
        <v>371664.4</v>
      </c>
      <c r="I151" s="192">
        <f t="shared" si="16"/>
        <v>271932.67</v>
      </c>
      <c r="J151" s="192">
        <f t="shared" si="17"/>
        <v>0</v>
      </c>
      <c r="K151" s="194">
        <f t="shared" si="19"/>
        <v>1528960.4899999998</v>
      </c>
      <c r="L151" s="193">
        <f t="shared" si="18"/>
        <v>2258762.6800000002</v>
      </c>
      <c r="M151" s="194">
        <f t="shared" si="20"/>
        <v>729802.19000000041</v>
      </c>
      <c r="N151" s="152">
        <f t="shared" si="15"/>
        <v>0.32309821499264385</v>
      </c>
    </row>
    <row r="152" spans="1:14" x14ac:dyDescent="0.2">
      <c r="A152" s="39" t="s">
        <v>6062</v>
      </c>
      <c r="B152" s="35" t="s">
        <v>6063</v>
      </c>
      <c r="C152" s="35" t="s">
        <v>5914</v>
      </c>
      <c r="D152" s="35" t="s">
        <v>5906</v>
      </c>
      <c r="E152" s="191">
        <f t="shared" si="11"/>
        <v>16201</v>
      </c>
      <c r="F152" s="192">
        <f t="shared" si="12"/>
        <v>154035.98000000001</v>
      </c>
      <c r="G152" s="192">
        <f t="shared" si="13"/>
        <v>495142.27</v>
      </c>
      <c r="H152" s="192">
        <f t="shared" si="14"/>
        <v>280276.65999999997</v>
      </c>
      <c r="I152" s="192">
        <f t="shared" si="16"/>
        <v>4855.67</v>
      </c>
      <c r="J152" s="192">
        <f t="shared" si="17"/>
        <v>0</v>
      </c>
      <c r="K152" s="194">
        <f t="shared" si="19"/>
        <v>950511.58</v>
      </c>
      <c r="L152" s="193">
        <f t="shared" si="18"/>
        <v>959600.66</v>
      </c>
      <c r="M152" s="194">
        <f t="shared" si="20"/>
        <v>9089.0800000000745</v>
      </c>
      <c r="N152" s="152">
        <f t="shared" si="15"/>
        <v>9.4717317097302474E-3</v>
      </c>
    </row>
    <row r="153" spans="1:14" x14ac:dyDescent="0.2">
      <c r="A153" s="39" t="s">
        <v>6064</v>
      </c>
      <c r="B153" s="35" t="s">
        <v>6065</v>
      </c>
      <c r="C153" s="35" t="s">
        <v>5914</v>
      </c>
      <c r="D153" s="35" t="s">
        <v>5906</v>
      </c>
      <c r="E153" s="191">
        <f t="shared" si="11"/>
        <v>35670</v>
      </c>
      <c r="F153" s="192">
        <f t="shared" si="12"/>
        <v>260947.39</v>
      </c>
      <c r="G153" s="192">
        <f t="shared" si="13"/>
        <v>561711.01</v>
      </c>
      <c r="H153" s="192">
        <f t="shared" si="14"/>
        <v>348339.24</v>
      </c>
      <c r="I153" s="192">
        <f t="shared" si="16"/>
        <v>265429.61</v>
      </c>
      <c r="J153" s="192">
        <f t="shared" si="17"/>
        <v>0</v>
      </c>
      <c r="K153" s="194">
        <f t="shared" si="19"/>
        <v>1472097.25</v>
      </c>
      <c r="L153" s="193">
        <f t="shared" si="18"/>
        <v>1576375.29</v>
      </c>
      <c r="M153" s="194">
        <f t="shared" si="20"/>
        <v>104278.04000000004</v>
      </c>
      <c r="N153" s="152">
        <f t="shared" si="15"/>
        <v>6.6150516733867376E-2</v>
      </c>
    </row>
    <row r="154" spans="1:14" x14ac:dyDescent="0.2">
      <c r="A154" s="39" t="s">
        <v>6066</v>
      </c>
      <c r="B154" s="35" t="s">
        <v>6067</v>
      </c>
      <c r="C154" s="35" t="s">
        <v>5914</v>
      </c>
      <c r="D154" s="35" t="s">
        <v>5906</v>
      </c>
      <c r="E154" s="191">
        <f t="shared" si="11"/>
        <v>11181.28</v>
      </c>
      <c r="F154" s="192">
        <f t="shared" si="12"/>
        <v>128276.44</v>
      </c>
      <c r="G154" s="192">
        <f t="shared" si="13"/>
        <v>548042.87</v>
      </c>
      <c r="H154" s="192">
        <f t="shared" si="14"/>
        <v>455212.15</v>
      </c>
      <c r="I154" s="192">
        <f t="shared" si="16"/>
        <v>422053.26</v>
      </c>
      <c r="J154" s="192">
        <f t="shared" si="17"/>
        <v>0</v>
      </c>
      <c r="K154" s="194">
        <f t="shared" si="19"/>
        <v>1564766</v>
      </c>
      <c r="L154" s="193">
        <f t="shared" si="18"/>
        <v>1434740.15</v>
      </c>
      <c r="M154" s="194">
        <f t="shared" si="20"/>
        <v>-130025.85000000009</v>
      </c>
      <c r="N154" s="152">
        <f t="shared" si="15"/>
        <v>-9.0626759138231483E-2</v>
      </c>
    </row>
    <row r="155" spans="1:14" x14ac:dyDescent="0.2">
      <c r="A155" s="39" t="s">
        <v>6068</v>
      </c>
      <c r="B155" s="35" t="s">
        <v>6069</v>
      </c>
      <c r="C155" s="35" t="s">
        <v>5914</v>
      </c>
      <c r="D155" s="35" t="s">
        <v>5906</v>
      </c>
      <c r="E155" s="191">
        <f t="shared" si="11"/>
        <v>21320.77</v>
      </c>
      <c r="F155" s="192">
        <f t="shared" si="12"/>
        <v>59589</v>
      </c>
      <c r="G155" s="192">
        <f t="shared" si="13"/>
        <v>415984.03</v>
      </c>
      <c r="H155" s="192">
        <f t="shared" si="14"/>
        <v>114387.42</v>
      </c>
      <c r="I155" s="192">
        <f t="shared" si="16"/>
        <v>0</v>
      </c>
      <c r="J155" s="192">
        <f t="shared" si="17"/>
        <v>0</v>
      </c>
      <c r="K155" s="194">
        <f t="shared" si="19"/>
        <v>611281.22000000009</v>
      </c>
      <c r="L155" s="193">
        <f t="shared" si="18"/>
        <v>611281.22</v>
      </c>
      <c r="M155" s="194">
        <f t="shared" si="20"/>
        <v>0</v>
      </c>
      <c r="N155" s="152">
        <f t="shared" si="15"/>
        <v>0</v>
      </c>
    </row>
    <row r="156" spans="1:14" x14ac:dyDescent="0.2">
      <c r="A156" s="39" t="s">
        <v>6070</v>
      </c>
      <c r="B156" s="35" t="s">
        <v>6071</v>
      </c>
      <c r="C156" s="35" t="s">
        <v>5914</v>
      </c>
      <c r="D156" s="35" t="s">
        <v>5906</v>
      </c>
      <c r="E156" s="191">
        <f t="shared" si="11"/>
        <v>9301</v>
      </c>
      <c r="F156" s="192">
        <f t="shared" si="12"/>
        <v>169739.47</v>
      </c>
      <c r="G156" s="192">
        <f t="shared" si="13"/>
        <v>190841.15</v>
      </c>
      <c r="H156" s="192">
        <f t="shared" si="14"/>
        <v>47885.78</v>
      </c>
      <c r="I156" s="192">
        <f t="shared" si="16"/>
        <v>599590.5</v>
      </c>
      <c r="J156" s="192">
        <f t="shared" si="17"/>
        <v>0</v>
      </c>
      <c r="K156" s="194">
        <f t="shared" si="19"/>
        <v>1017357.9</v>
      </c>
      <c r="L156" s="193">
        <f t="shared" si="18"/>
        <v>2107303.5499999998</v>
      </c>
      <c r="M156" s="194">
        <f t="shared" si="20"/>
        <v>1089945.6499999999</v>
      </c>
      <c r="N156" s="152">
        <f t="shared" si="15"/>
        <v>0.51722289842865776</v>
      </c>
    </row>
    <row r="157" spans="1:14" x14ac:dyDescent="0.2">
      <c r="A157" s="39" t="s">
        <v>6072</v>
      </c>
      <c r="B157" s="35" t="s">
        <v>6073</v>
      </c>
      <c r="C157" s="35" t="s">
        <v>5914</v>
      </c>
      <c r="D157" s="35" t="s">
        <v>5906</v>
      </c>
      <c r="E157" s="191">
        <f t="shared" si="11"/>
        <v>8967</v>
      </c>
      <c r="F157" s="192">
        <f t="shared" si="12"/>
        <v>105405</v>
      </c>
      <c r="G157" s="192">
        <f t="shared" si="13"/>
        <v>115643</v>
      </c>
      <c r="H157" s="192">
        <f t="shared" si="14"/>
        <v>152611.41</v>
      </c>
      <c r="I157" s="192">
        <f t="shared" si="16"/>
        <v>165025.07</v>
      </c>
      <c r="J157" s="192">
        <f t="shared" si="17"/>
        <v>0</v>
      </c>
      <c r="K157" s="194">
        <f t="shared" si="19"/>
        <v>547651.48</v>
      </c>
      <c r="L157" s="193">
        <f t="shared" si="18"/>
        <v>692099.98</v>
      </c>
      <c r="M157" s="194">
        <f t="shared" si="20"/>
        <v>144448.5</v>
      </c>
      <c r="N157" s="152">
        <f t="shared" si="15"/>
        <v>0.20871045249849596</v>
      </c>
    </row>
    <row r="158" spans="1:14" x14ac:dyDescent="0.2">
      <c r="A158" s="39" t="s">
        <v>6074</v>
      </c>
      <c r="B158" s="35" t="s">
        <v>6075</v>
      </c>
      <c r="C158" s="35" t="s">
        <v>5914</v>
      </c>
      <c r="D158" s="35" t="s">
        <v>5906</v>
      </c>
      <c r="E158" s="191">
        <f t="shared" si="11"/>
        <v>18536</v>
      </c>
      <c r="F158" s="192">
        <f t="shared" si="12"/>
        <v>111104.93</v>
      </c>
      <c r="G158" s="192">
        <f t="shared" si="13"/>
        <v>298464.11</v>
      </c>
      <c r="H158" s="192">
        <f t="shared" si="14"/>
        <v>422281.58</v>
      </c>
      <c r="I158" s="192">
        <f t="shared" si="16"/>
        <v>27247.81</v>
      </c>
      <c r="J158" s="192">
        <f t="shared" si="17"/>
        <v>0</v>
      </c>
      <c r="K158" s="194">
        <f t="shared" si="19"/>
        <v>877634.43</v>
      </c>
      <c r="L158" s="193">
        <f t="shared" si="18"/>
        <v>980048.08</v>
      </c>
      <c r="M158" s="194">
        <f t="shared" si="20"/>
        <v>102413.64999999991</v>
      </c>
      <c r="N158" s="152">
        <f t="shared" si="15"/>
        <v>0.10449859766063713</v>
      </c>
    </row>
    <row r="159" spans="1:14" x14ac:dyDescent="0.2">
      <c r="A159" s="39" t="s">
        <v>6076</v>
      </c>
      <c r="B159" s="35" t="s">
        <v>6077</v>
      </c>
      <c r="C159" s="35" t="s">
        <v>5914</v>
      </c>
      <c r="D159" s="35" t="s">
        <v>5906</v>
      </c>
      <c r="E159" s="191">
        <f t="shared" si="11"/>
        <v>9752</v>
      </c>
      <c r="F159" s="192">
        <f t="shared" si="12"/>
        <v>167625.72</v>
      </c>
      <c r="G159" s="192">
        <f t="shared" si="13"/>
        <v>545336.72</v>
      </c>
      <c r="H159" s="192">
        <f t="shared" si="14"/>
        <v>902357.76</v>
      </c>
      <c r="I159" s="192">
        <f t="shared" si="16"/>
        <v>466195.27</v>
      </c>
      <c r="J159" s="192">
        <f t="shared" si="17"/>
        <v>0</v>
      </c>
      <c r="K159" s="194">
        <f t="shared" si="19"/>
        <v>2091267.47</v>
      </c>
      <c r="L159" s="193">
        <f t="shared" si="18"/>
        <v>2186750.23</v>
      </c>
      <c r="M159" s="194">
        <f t="shared" si="20"/>
        <v>95482.760000000009</v>
      </c>
      <c r="N159" s="152">
        <f t="shared" si="15"/>
        <v>4.3664227715663716E-2</v>
      </c>
    </row>
    <row r="160" spans="1:14" x14ac:dyDescent="0.2">
      <c r="A160" s="39" t="s">
        <v>6078</v>
      </c>
      <c r="B160" s="35" t="s">
        <v>6079</v>
      </c>
      <c r="C160" s="35" t="s">
        <v>5914</v>
      </c>
      <c r="D160" s="35" t="s">
        <v>5906</v>
      </c>
      <c r="E160" s="191">
        <f t="shared" si="11"/>
        <v>9527.2000000000007</v>
      </c>
      <c r="F160" s="192">
        <f t="shared" si="12"/>
        <v>17086.36</v>
      </c>
      <c r="G160" s="192">
        <f t="shared" si="13"/>
        <v>259923.97</v>
      </c>
      <c r="H160" s="192">
        <f t="shared" si="14"/>
        <v>194884.62</v>
      </c>
      <c r="I160" s="192">
        <f t="shared" si="16"/>
        <v>40891.58</v>
      </c>
      <c r="J160" s="192">
        <f t="shared" si="17"/>
        <v>0</v>
      </c>
      <c r="K160" s="194">
        <f t="shared" si="19"/>
        <v>522313.73000000004</v>
      </c>
      <c r="L160" s="193">
        <f t="shared" si="18"/>
        <v>512924.59</v>
      </c>
      <c r="M160" s="194">
        <f t="shared" si="20"/>
        <v>-9389.140000000014</v>
      </c>
      <c r="N160" s="152">
        <f t="shared" si="15"/>
        <v>-1.8305107969185126E-2</v>
      </c>
    </row>
    <row r="161" spans="1:14" x14ac:dyDescent="0.2">
      <c r="A161" s="39" t="s">
        <v>6080</v>
      </c>
      <c r="B161" s="35" t="s">
        <v>6081</v>
      </c>
      <c r="C161" s="35" t="s">
        <v>5911</v>
      </c>
      <c r="D161" s="35" t="s">
        <v>5906</v>
      </c>
      <c r="E161" s="191">
        <f t="shared" si="11"/>
        <v>448354.17</v>
      </c>
      <c r="F161" s="192">
        <f t="shared" si="12"/>
        <v>3996379.76</v>
      </c>
      <c r="G161" s="192">
        <f t="shared" si="13"/>
        <v>9940143.0800000001</v>
      </c>
      <c r="H161" s="192">
        <f t="shared" si="14"/>
        <v>10337960.539999999</v>
      </c>
      <c r="I161" s="192">
        <f t="shared" si="16"/>
        <v>6965879.7199999997</v>
      </c>
      <c r="J161" s="192">
        <f t="shared" si="17"/>
        <v>1295761.76</v>
      </c>
      <c r="K161" s="194">
        <f t="shared" si="19"/>
        <v>32984479.029999997</v>
      </c>
      <c r="L161" s="193">
        <f t="shared" si="18"/>
        <v>35584468.289999999</v>
      </c>
      <c r="M161" s="194">
        <f t="shared" si="20"/>
        <v>2599989.2600000016</v>
      </c>
      <c r="N161" s="152">
        <f t="shared" si="15"/>
        <v>7.3065283393054223E-2</v>
      </c>
    </row>
    <row r="162" spans="1:14" x14ac:dyDescent="0.2">
      <c r="A162" s="39" t="s">
        <v>6082</v>
      </c>
      <c r="B162" s="35" t="s">
        <v>6083</v>
      </c>
      <c r="C162" s="35" t="s">
        <v>5914</v>
      </c>
      <c r="D162" s="35" t="s">
        <v>5906</v>
      </c>
      <c r="E162" s="191">
        <f t="shared" si="11"/>
        <v>39405</v>
      </c>
      <c r="F162" s="192">
        <f t="shared" si="12"/>
        <v>445378.62</v>
      </c>
      <c r="G162" s="192">
        <f t="shared" si="13"/>
        <v>1821366.43</v>
      </c>
      <c r="H162" s="192">
        <f t="shared" si="14"/>
        <v>412973.6</v>
      </c>
      <c r="I162" s="192">
        <f t="shared" si="16"/>
        <v>322136.33</v>
      </c>
      <c r="J162" s="192">
        <f t="shared" si="17"/>
        <v>0</v>
      </c>
      <c r="K162" s="194">
        <f t="shared" si="19"/>
        <v>3041259.98</v>
      </c>
      <c r="L162" s="193">
        <f t="shared" si="18"/>
        <v>3269192.9</v>
      </c>
      <c r="M162" s="194">
        <f t="shared" si="20"/>
        <v>227932.91999999993</v>
      </c>
      <c r="N162" s="152">
        <f t="shared" si="15"/>
        <v>6.9721465502999208E-2</v>
      </c>
    </row>
    <row r="163" spans="1:14" x14ac:dyDescent="0.2">
      <c r="A163" s="39" t="s">
        <v>6084</v>
      </c>
      <c r="B163" s="35" t="s">
        <v>6085</v>
      </c>
      <c r="C163" s="35" t="s">
        <v>5911</v>
      </c>
      <c r="D163" s="35" t="s">
        <v>5906</v>
      </c>
      <c r="E163" s="191">
        <f t="shared" si="11"/>
        <v>3716173.05</v>
      </c>
      <c r="F163" s="192">
        <f t="shared" si="12"/>
        <v>20256735.370000001</v>
      </c>
      <c r="G163" s="192">
        <f t="shared" si="13"/>
        <v>99851243.579999998</v>
      </c>
      <c r="H163" s="192">
        <f t="shared" si="14"/>
        <v>95639213.519999996</v>
      </c>
      <c r="I163" s="192">
        <f t="shared" si="16"/>
        <v>44301310.130000003</v>
      </c>
      <c r="J163" s="192">
        <f t="shared" si="17"/>
        <v>1663539.27</v>
      </c>
      <c r="K163" s="194">
        <f t="shared" si="19"/>
        <v>265428214.91999999</v>
      </c>
      <c r="L163" s="193">
        <f t="shared" si="18"/>
        <v>277558008.62</v>
      </c>
      <c r="M163" s="194">
        <f t="shared" si="20"/>
        <v>12129793.700000018</v>
      </c>
      <c r="N163" s="152">
        <f t="shared" si="15"/>
        <v>4.3701832853998868E-2</v>
      </c>
    </row>
    <row r="164" spans="1:14" x14ac:dyDescent="0.2">
      <c r="A164" s="39" t="s">
        <v>6086</v>
      </c>
      <c r="B164" s="35" t="s">
        <v>6087</v>
      </c>
      <c r="C164" s="35" t="s">
        <v>5914</v>
      </c>
      <c r="D164" s="35" t="s">
        <v>5906</v>
      </c>
      <c r="E164" s="191">
        <f t="shared" si="11"/>
        <v>35147.64</v>
      </c>
      <c r="F164" s="192">
        <f t="shared" si="12"/>
        <v>304410.90000000002</v>
      </c>
      <c r="G164" s="192">
        <f t="shared" si="13"/>
        <v>1423708.31</v>
      </c>
      <c r="H164" s="192">
        <f t="shared" si="14"/>
        <v>691835.67</v>
      </c>
      <c r="I164" s="192">
        <f t="shared" si="16"/>
        <v>612450.30000000005</v>
      </c>
      <c r="J164" s="192">
        <f t="shared" si="17"/>
        <v>0</v>
      </c>
      <c r="K164" s="194">
        <f t="shared" si="19"/>
        <v>3067552.8200000003</v>
      </c>
      <c r="L164" s="193">
        <f t="shared" si="18"/>
        <v>3699839.7</v>
      </c>
      <c r="M164" s="194">
        <f t="shared" si="20"/>
        <v>632286.87999999989</v>
      </c>
      <c r="N164" s="152">
        <f t="shared" si="15"/>
        <v>0.17089574988883974</v>
      </c>
    </row>
    <row r="165" spans="1:14" x14ac:dyDescent="0.2">
      <c r="A165" s="39" t="s">
        <v>6088</v>
      </c>
      <c r="B165" s="35" t="s">
        <v>6089</v>
      </c>
      <c r="C165" s="35" t="s">
        <v>5914</v>
      </c>
      <c r="D165" s="35" t="s">
        <v>5906</v>
      </c>
      <c r="E165" s="191">
        <f t="shared" si="11"/>
        <v>41452</v>
      </c>
      <c r="F165" s="192">
        <f t="shared" si="12"/>
        <v>365910.83</v>
      </c>
      <c r="G165" s="192">
        <f t="shared" si="13"/>
        <v>1132974.58</v>
      </c>
      <c r="H165" s="192">
        <f t="shared" si="14"/>
        <v>895986.43</v>
      </c>
      <c r="I165" s="192">
        <f t="shared" si="16"/>
        <v>110614.59</v>
      </c>
      <c r="J165" s="192">
        <f t="shared" si="17"/>
        <v>0</v>
      </c>
      <c r="K165" s="194">
        <f t="shared" si="19"/>
        <v>2546938.4300000002</v>
      </c>
      <c r="L165" s="193">
        <f t="shared" si="18"/>
        <v>2582026</v>
      </c>
      <c r="M165" s="194">
        <f t="shared" si="20"/>
        <v>35087.569999999832</v>
      </c>
      <c r="N165" s="152">
        <f t="shared" si="15"/>
        <v>1.3589162154060351E-2</v>
      </c>
    </row>
    <row r="166" spans="1:14" x14ac:dyDescent="0.2">
      <c r="A166" s="39" t="s">
        <v>6090</v>
      </c>
      <c r="B166" s="35" t="s">
        <v>6091</v>
      </c>
      <c r="C166" s="35" t="s">
        <v>5914</v>
      </c>
      <c r="D166" s="35" t="s">
        <v>5906</v>
      </c>
      <c r="E166" s="191">
        <f t="shared" si="11"/>
        <v>23331</v>
      </c>
      <c r="F166" s="192">
        <f t="shared" si="12"/>
        <v>244292.38</v>
      </c>
      <c r="G166" s="192">
        <f t="shared" si="13"/>
        <v>877569.19</v>
      </c>
      <c r="H166" s="192">
        <f t="shared" si="14"/>
        <v>594463.81999999995</v>
      </c>
      <c r="I166" s="192">
        <f t="shared" si="16"/>
        <v>593218.16</v>
      </c>
      <c r="J166" s="192">
        <f t="shared" si="17"/>
        <v>0</v>
      </c>
      <c r="K166" s="194">
        <f t="shared" si="19"/>
        <v>2332874.5499999998</v>
      </c>
      <c r="L166" s="193">
        <f t="shared" si="18"/>
        <v>2806005.35</v>
      </c>
      <c r="M166" s="194">
        <f t="shared" si="20"/>
        <v>473130.80000000028</v>
      </c>
      <c r="N166" s="152">
        <f t="shared" si="15"/>
        <v>0.16861364858053471</v>
      </c>
    </row>
    <row r="167" spans="1:14" x14ac:dyDescent="0.2">
      <c r="A167" s="39" t="s">
        <v>6092</v>
      </c>
      <c r="B167" s="35" t="s">
        <v>6093</v>
      </c>
      <c r="C167" s="35" t="s">
        <v>5914</v>
      </c>
      <c r="D167" s="35" t="s">
        <v>5906</v>
      </c>
      <c r="E167" s="191">
        <f t="shared" si="11"/>
        <v>16840</v>
      </c>
      <c r="F167" s="192">
        <f t="shared" si="12"/>
        <v>107809.97</v>
      </c>
      <c r="G167" s="192">
        <f t="shared" si="13"/>
        <v>322517.98</v>
      </c>
      <c r="H167" s="192">
        <f t="shared" si="14"/>
        <v>173971.6</v>
      </c>
      <c r="I167" s="192">
        <f t="shared" si="16"/>
        <v>971.17</v>
      </c>
      <c r="J167" s="192">
        <f t="shared" si="17"/>
        <v>0</v>
      </c>
      <c r="K167" s="194">
        <f t="shared" si="19"/>
        <v>622110.71999999997</v>
      </c>
      <c r="L167" s="193">
        <f t="shared" si="18"/>
        <v>628756.22</v>
      </c>
      <c r="M167" s="194">
        <f t="shared" si="20"/>
        <v>6645.5</v>
      </c>
      <c r="N167" s="152">
        <f t="shared" si="15"/>
        <v>1.0569279139695827E-2</v>
      </c>
    </row>
    <row r="168" spans="1:14" x14ac:dyDescent="0.2">
      <c r="A168" s="39" t="s">
        <v>6094</v>
      </c>
      <c r="B168" s="35" t="s">
        <v>12287</v>
      </c>
      <c r="C168" s="35" t="s">
        <v>5914</v>
      </c>
      <c r="D168" s="35" t="s">
        <v>5906</v>
      </c>
      <c r="E168" s="191">
        <f t="shared" si="11"/>
        <v>0</v>
      </c>
      <c r="F168" s="192">
        <f t="shared" si="12"/>
        <v>178422.73</v>
      </c>
      <c r="G168" s="192">
        <f t="shared" si="13"/>
        <v>423395.9</v>
      </c>
      <c r="H168" s="192">
        <f t="shared" si="14"/>
        <v>301141.08</v>
      </c>
      <c r="I168" s="192">
        <f t="shared" si="16"/>
        <v>112427.3</v>
      </c>
      <c r="J168" s="192">
        <f t="shared" si="17"/>
        <v>0</v>
      </c>
      <c r="K168" s="194">
        <f t="shared" si="19"/>
        <v>1015387.01</v>
      </c>
      <c r="L168" s="193">
        <f t="shared" si="18"/>
        <v>1016125.98</v>
      </c>
      <c r="M168" s="194">
        <f t="shared" si="20"/>
        <v>738.96999999997206</v>
      </c>
      <c r="N168" s="152">
        <f t="shared" si="15"/>
        <v>7.2724250195824343E-4</v>
      </c>
    </row>
    <row r="169" spans="1:14" x14ac:dyDescent="0.2">
      <c r="A169" s="39" t="s">
        <v>6095</v>
      </c>
      <c r="B169" s="35" t="s">
        <v>6096</v>
      </c>
      <c r="C169" s="35" t="s">
        <v>6097</v>
      </c>
      <c r="D169" s="35" t="s">
        <v>5906</v>
      </c>
      <c r="E169" s="191">
        <f t="shared" si="11"/>
        <v>8567.9500000000007</v>
      </c>
      <c r="F169" s="192">
        <f t="shared" si="12"/>
        <v>156445</v>
      </c>
      <c r="G169" s="192">
        <f t="shared" si="13"/>
        <v>665716.24</v>
      </c>
      <c r="H169" s="192">
        <f t="shared" si="14"/>
        <v>514489.37</v>
      </c>
      <c r="I169" s="192">
        <f t="shared" si="16"/>
        <v>570661.21</v>
      </c>
      <c r="J169" s="192">
        <f t="shared" si="17"/>
        <v>0</v>
      </c>
      <c r="K169" s="194">
        <f t="shared" si="19"/>
        <v>1915879.77</v>
      </c>
      <c r="L169" s="193">
        <f t="shared" si="18"/>
        <v>2153385.2599999998</v>
      </c>
      <c r="M169" s="194">
        <f t="shared" si="20"/>
        <v>237505.48999999976</v>
      </c>
      <c r="N169" s="152">
        <f t="shared" si="15"/>
        <v>0.11029400749218456</v>
      </c>
    </row>
    <row r="170" spans="1:14" x14ac:dyDescent="0.2">
      <c r="A170" s="39" t="s">
        <v>6098</v>
      </c>
      <c r="B170" s="35" t="s">
        <v>6099</v>
      </c>
      <c r="C170" s="35" t="s">
        <v>5911</v>
      </c>
      <c r="D170" s="35" t="s">
        <v>5906</v>
      </c>
      <c r="E170" s="191">
        <f t="shared" si="11"/>
        <v>728664.48</v>
      </c>
      <c r="F170" s="192">
        <f t="shared" si="12"/>
        <v>3526544.32</v>
      </c>
      <c r="G170" s="192">
        <f t="shared" si="13"/>
        <v>12678982.9</v>
      </c>
      <c r="H170" s="192">
        <f t="shared" si="14"/>
        <v>11234669.390000001</v>
      </c>
      <c r="I170" s="192">
        <f t="shared" si="16"/>
        <v>7293074.6799999997</v>
      </c>
      <c r="J170" s="192">
        <f t="shared" si="17"/>
        <v>1505242.33</v>
      </c>
      <c r="K170" s="194">
        <f t="shared" si="19"/>
        <v>36967178.099999994</v>
      </c>
      <c r="L170" s="193">
        <f t="shared" si="18"/>
        <v>38068300.450000003</v>
      </c>
      <c r="M170" s="194">
        <f t="shared" si="20"/>
        <v>1101122.3500000089</v>
      </c>
      <c r="N170" s="152">
        <f t="shared" si="15"/>
        <v>2.8924914876256549E-2</v>
      </c>
    </row>
    <row r="171" spans="1:14" x14ac:dyDescent="0.2">
      <c r="A171" s="39" t="s">
        <v>6100</v>
      </c>
      <c r="B171" s="35" t="s">
        <v>6101</v>
      </c>
      <c r="C171" s="35" t="s">
        <v>5914</v>
      </c>
      <c r="D171" s="35" t="s">
        <v>5906</v>
      </c>
      <c r="E171" s="191">
        <f t="shared" si="11"/>
        <v>16081.03</v>
      </c>
      <c r="F171" s="192">
        <f t="shared" si="12"/>
        <v>68487.97</v>
      </c>
      <c r="G171" s="192">
        <f t="shared" si="13"/>
        <v>309936.69</v>
      </c>
      <c r="H171" s="192">
        <f t="shared" si="14"/>
        <v>229453.12</v>
      </c>
      <c r="I171" s="192">
        <f t="shared" si="16"/>
        <v>89300.46</v>
      </c>
      <c r="J171" s="192">
        <f t="shared" si="17"/>
        <v>0</v>
      </c>
      <c r="K171" s="194">
        <f t="shared" si="19"/>
        <v>713259.27</v>
      </c>
      <c r="L171" s="193">
        <f t="shared" si="18"/>
        <v>769442.12</v>
      </c>
      <c r="M171" s="194">
        <f t="shared" si="20"/>
        <v>56182.849999999977</v>
      </c>
      <c r="N171" s="152">
        <f t="shared" si="15"/>
        <v>7.3017642964489621E-2</v>
      </c>
    </row>
    <row r="172" spans="1:14" x14ac:dyDescent="0.2">
      <c r="A172" s="39" t="s">
        <v>6102</v>
      </c>
      <c r="B172" s="35" t="s">
        <v>6103</v>
      </c>
      <c r="C172" s="35" t="s">
        <v>5914</v>
      </c>
      <c r="D172" s="35" t="s">
        <v>5906</v>
      </c>
      <c r="E172" s="191">
        <f t="shared" si="11"/>
        <v>15390</v>
      </c>
      <c r="F172" s="192">
        <f t="shared" si="12"/>
        <v>43398.559999999998</v>
      </c>
      <c r="G172" s="192">
        <f t="shared" si="13"/>
        <v>210971.31</v>
      </c>
      <c r="H172" s="192">
        <f t="shared" si="14"/>
        <v>122373.13</v>
      </c>
      <c r="I172" s="192">
        <f t="shared" si="16"/>
        <v>48047.06</v>
      </c>
      <c r="J172" s="192">
        <f t="shared" si="17"/>
        <v>0</v>
      </c>
      <c r="K172" s="194">
        <f t="shared" si="19"/>
        <v>440180.06</v>
      </c>
      <c r="L172" s="193">
        <f t="shared" si="18"/>
        <v>440180.06</v>
      </c>
      <c r="M172" s="194">
        <f t="shared" si="20"/>
        <v>0</v>
      </c>
      <c r="N172" s="152">
        <f t="shared" si="15"/>
        <v>0</v>
      </c>
    </row>
    <row r="173" spans="1:14" x14ac:dyDescent="0.2">
      <c r="A173" s="39" t="s">
        <v>62941</v>
      </c>
      <c r="B173" s="35" t="s">
        <v>62985</v>
      </c>
      <c r="C173" s="35" t="s">
        <v>5914</v>
      </c>
      <c r="D173" s="35" t="s">
        <v>5906</v>
      </c>
      <c r="E173" s="191">
        <f t="shared" ref="E173" si="21">IF(ISNA(VLOOKUP(A173&amp;"-"&amp;MID(PRC_Selector,5,3),FY20_PSU_Expenditures,2,FALSE)),0,VLOOKUP(A173&amp;"-"&amp;MID(PRC_Selector,5,3),FY20_PSU_Expenditures,2,FALSE))</f>
        <v>0</v>
      </c>
      <c r="F173" s="192">
        <f t="shared" ref="F173" si="22">IF(ISNA(VLOOKUP(A173&amp;"-"&amp;MID(PRC_Selector,5,3),FY21_PSU_Expenditures,2,FALSE)),0,VLOOKUP(A173&amp;"-"&amp;MID(PRC_Selector,5,3),FY21_PSU_Expenditures,2,FALSE))</f>
        <v>0</v>
      </c>
      <c r="G173" s="192">
        <f t="shared" ref="G173" si="23">IF(ISNA(VLOOKUP(A173&amp;"-"&amp;MID(PRC_Selector,5,3),FY22_PSU_Expenditures,2,FALSE)),0,VLOOKUP(A173&amp;"-"&amp;MID(PRC_Selector,5,3),FY22_PSU_Expenditures,2,FALSE))</f>
        <v>0</v>
      </c>
      <c r="H173" s="192">
        <f t="shared" ref="H173" si="24">IF(ISNA(VLOOKUP(A173&amp;"-"&amp;MID(PRC_Selector,5,3),FY23_PSU_Expenditures,2,FALSE)),0,VLOOKUP(A173&amp;"-"&amp;MID(PRC_Selector,5,3),FY23_PSU_Expenditures,2,FALSE))</f>
        <v>0</v>
      </c>
      <c r="I173" s="192">
        <f t="shared" si="16"/>
        <v>0</v>
      </c>
      <c r="J173" s="192">
        <f t="shared" si="17"/>
        <v>0</v>
      </c>
      <c r="K173" s="194">
        <f t="shared" si="19"/>
        <v>0</v>
      </c>
      <c r="L173" s="193">
        <f t="shared" si="18"/>
        <v>0</v>
      </c>
      <c r="M173" s="194">
        <f t="shared" si="20"/>
        <v>0</v>
      </c>
      <c r="N173" s="152" t="str">
        <f t="shared" ref="N173" si="25">IFERROR(M173/L173,"")</f>
        <v/>
      </c>
    </row>
    <row r="174" spans="1:14" x14ac:dyDescent="0.2">
      <c r="A174" s="39" t="s">
        <v>6104</v>
      </c>
      <c r="B174" s="35" t="s">
        <v>6105</v>
      </c>
      <c r="C174" s="35" t="s">
        <v>5911</v>
      </c>
      <c r="D174" s="35" t="s">
        <v>5906</v>
      </c>
      <c r="E174" s="191">
        <f t="shared" si="11"/>
        <v>1152623</v>
      </c>
      <c r="F174" s="192">
        <f t="shared" si="12"/>
        <v>17414963.84</v>
      </c>
      <c r="G174" s="192">
        <f t="shared" si="13"/>
        <v>35116606.789999999</v>
      </c>
      <c r="H174" s="192">
        <f t="shared" si="14"/>
        <v>52519772.009999998</v>
      </c>
      <c r="I174" s="192">
        <f t="shared" si="16"/>
        <v>20596737.789999999</v>
      </c>
      <c r="J174" s="192">
        <f t="shared" si="17"/>
        <v>1293119.1299999999</v>
      </c>
      <c r="K174" s="194">
        <f t="shared" si="19"/>
        <v>128093822.55999997</v>
      </c>
      <c r="L174" s="193">
        <f t="shared" si="18"/>
        <v>135932551.71000001</v>
      </c>
      <c r="M174" s="194">
        <f t="shared" si="20"/>
        <v>7838729.1500000358</v>
      </c>
      <c r="N174" s="152">
        <f t="shared" si="15"/>
        <v>5.7666313560590446E-2</v>
      </c>
    </row>
    <row r="175" spans="1:14" x14ac:dyDescent="0.2">
      <c r="A175" s="39" t="s">
        <v>6106</v>
      </c>
      <c r="B175" s="35" t="s">
        <v>6107</v>
      </c>
      <c r="C175" s="35" t="s">
        <v>5914</v>
      </c>
      <c r="D175" s="35" t="s">
        <v>5906</v>
      </c>
      <c r="E175" s="191">
        <f t="shared" si="11"/>
        <v>50141</v>
      </c>
      <c r="F175" s="192">
        <f t="shared" si="12"/>
        <v>304276</v>
      </c>
      <c r="G175" s="192">
        <f t="shared" si="13"/>
        <v>1142341.21</v>
      </c>
      <c r="H175" s="192">
        <f t="shared" si="14"/>
        <v>630046.51</v>
      </c>
      <c r="I175" s="192">
        <f t="shared" si="16"/>
        <v>335898.23</v>
      </c>
      <c r="J175" s="192">
        <f t="shared" si="17"/>
        <v>42670</v>
      </c>
      <c r="K175" s="194">
        <f t="shared" si="19"/>
        <v>2505372.9499999997</v>
      </c>
      <c r="L175" s="193">
        <f t="shared" si="18"/>
        <v>2744296.58</v>
      </c>
      <c r="M175" s="194">
        <f t="shared" si="20"/>
        <v>238923.63000000035</v>
      </c>
      <c r="N175" s="152">
        <f t="shared" si="15"/>
        <v>8.7061883814321686E-2</v>
      </c>
    </row>
    <row r="176" spans="1:14" x14ac:dyDescent="0.2">
      <c r="A176" s="39" t="s">
        <v>6108</v>
      </c>
      <c r="B176" s="35" t="s">
        <v>6109</v>
      </c>
      <c r="C176" s="35" t="s">
        <v>5914</v>
      </c>
      <c r="D176" s="35" t="s">
        <v>5906</v>
      </c>
      <c r="E176" s="191">
        <f t="shared" si="11"/>
        <v>57378</v>
      </c>
      <c r="F176" s="192">
        <f t="shared" si="12"/>
        <v>320583.49</v>
      </c>
      <c r="G176" s="192">
        <f t="shared" si="13"/>
        <v>916411.11</v>
      </c>
      <c r="H176" s="192">
        <f t="shared" si="14"/>
        <v>540740.11</v>
      </c>
      <c r="I176" s="192">
        <f t="shared" si="16"/>
        <v>43600</v>
      </c>
      <c r="J176" s="192">
        <f t="shared" si="17"/>
        <v>0</v>
      </c>
      <c r="K176" s="194">
        <f t="shared" si="19"/>
        <v>1878712.71</v>
      </c>
      <c r="L176" s="193">
        <f t="shared" si="18"/>
        <v>1994438.53</v>
      </c>
      <c r="M176" s="194">
        <f t="shared" si="20"/>
        <v>115725.82000000007</v>
      </c>
      <c r="N176" s="152">
        <f t="shared" si="15"/>
        <v>5.8024260090883857E-2</v>
      </c>
    </row>
    <row r="177" spans="1:14" x14ac:dyDescent="0.2">
      <c r="A177" s="39" t="s">
        <v>6110</v>
      </c>
      <c r="B177" s="35" t="s">
        <v>6111</v>
      </c>
      <c r="C177" s="35" t="s">
        <v>5914</v>
      </c>
      <c r="D177" s="35" t="s">
        <v>5906</v>
      </c>
      <c r="E177" s="191">
        <f t="shared" si="11"/>
        <v>44267</v>
      </c>
      <c r="F177" s="192">
        <f t="shared" si="12"/>
        <v>49464.59</v>
      </c>
      <c r="G177" s="192">
        <f t="shared" si="13"/>
        <v>436578.63</v>
      </c>
      <c r="H177" s="192">
        <f t="shared" si="14"/>
        <v>561633.56000000006</v>
      </c>
      <c r="I177" s="192">
        <f t="shared" si="16"/>
        <v>65514.9</v>
      </c>
      <c r="J177" s="192">
        <f t="shared" si="17"/>
        <v>0</v>
      </c>
      <c r="K177" s="194">
        <f t="shared" si="19"/>
        <v>1157458.68</v>
      </c>
      <c r="L177" s="193">
        <f t="shared" si="18"/>
        <v>1521839.12</v>
      </c>
      <c r="M177" s="194">
        <f t="shared" si="20"/>
        <v>364380.44000000018</v>
      </c>
      <c r="N177" s="152">
        <f t="shared" si="15"/>
        <v>0.23943427081832419</v>
      </c>
    </row>
    <row r="178" spans="1:14" x14ac:dyDescent="0.2">
      <c r="A178" s="39" t="s">
        <v>6112</v>
      </c>
      <c r="B178" s="35" t="s">
        <v>6113</v>
      </c>
      <c r="C178" s="35" t="s">
        <v>5914</v>
      </c>
      <c r="D178" s="35" t="s">
        <v>5906</v>
      </c>
      <c r="E178" s="191">
        <f t="shared" si="11"/>
        <v>8777</v>
      </c>
      <c r="F178" s="192">
        <f t="shared" si="12"/>
        <v>66973.66</v>
      </c>
      <c r="G178" s="192">
        <f t="shared" si="13"/>
        <v>221665.61</v>
      </c>
      <c r="H178" s="192">
        <f t="shared" si="14"/>
        <v>143563.74</v>
      </c>
      <c r="I178" s="192">
        <f t="shared" si="16"/>
        <v>22807.21</v>
      </c>
      <c r="J178" s="192">
        <f t="shared" si="17"/>
        <v>0</v>
      </c>
      <c r="K178" s="194">
        <f t="shared" si="19"/>
        <v>463787.22000000003</v>
      </c>
      <c r="L178" s="193">
        <f t="shared" si="18"/>
        <v>463802.66</v>
      </c>
      <c r="M178" s="194">
        <f t="shared" si="20"/>
        <v>15.439999999944121</v>
      </c>
      <c r="N178" s="152">
        <f t="shared" si="15"/>
        <v>3.3290020371905851E-5</v>
      </c>
    </row>
    <row r="179" spans="1:14" x14ac:dyDescent="0.2">
      <c r="A179" s="39" t="s">
        <v>6114</v>
      </c>
      <c r="B179" s="35" t="s">
        <v>6115</v>
      </c>
      <c r="C179" s="35" t="s">
        <v>5911</v>
      </c>
      <c r="D179" s="35" t="s">
        <v>5906</v>
      </c>
      <c r="E179" s="191">
        <f t="shared" si="11"/>
        <v>137303</v>
      </c>
      <c r="F179" s="192">
        <f t="shared" si="12"/>
        <v>988288.43</v>
      </c>
      <c r="G179" s="192">
        <f t="shared" si="13"/>
        <v>2257000.5099999998</v>
      </c>
      <c r="H179" s="192">
        <f t="shared" si="14"/>
        <v>1021195.73</v>
      </c>
      <c r="I179" s="192">
        <f t="shared" si="16"/>
        <v>554745.06999999995</v>
      </c>
      <c r="J179" s="192">
        <f t="shared" si="17"/>
        <v>70318.37</v>
      </c>
      <c r="K179" s="194">
        <f t="shared" si="19"/>
        <v>5028851.1100000003</v>
      </c>
      <c r="L179" s="193">
        <f t="shared" si="18"/>
        <v>5633063.6500000004</v>
      </c>
      <c r="M179" s="194">
        <f t="shared" si="20"/>
        <v>604212.54</v>
      </c>
      <c r="N179" s="152">
        <f t="shared" si="15"/>
        <v>0.10726179882593728</v>
      </c>
    </row>
    <row r="180" spans="1:14" x14ac:dyDescent="0.2">
      <c r="A180" s="39" t="s">
        <v>6116</v>
      </c>
      <c r="B180" s="35" t="s">
        <v>6117</v>
      </c>
      <c r="C180" s="35" t="s">
        <v>5911</v>
      </c>
      <c r="D180" s="35" t="s">
        <v>5906</v>
      </c>
      <c r="E180" s="191">
        <f t="shared" si="11"/>
        <v>92646.97</v>
      </c>
      <c r="F180" s="192">
        <f t="shared" si="12"/>
        <v>670961.29</v>
      </c>
      <c r="G180" s="192">
        <f t="shared" si="13"/>
        <v>2503966.9300000002</v>
      </c>
      <c r="H180" s="192">
        <f t="shared" si="14"/>
        <v>1011417.56</v>
      </c>
      <c r="I180" s="192">
        <f t="shared" si="16"/>
        <v>666342.68999999994</v>
      </c>
      <c r="J180" s="192">
        <f t="shared" si="17"/>
        <v>29412.98</v>
      </c>
      <c r="K180" s="194">
        <f t="shared" si="19"/>
        <v>4974748.42</v>
      </c>
      <c r="L180" s="193">
        <f t="shared" si="18"/>
        <v>5276168.21</v>
      </c>
      <c r="M180" s="194">
        <f t="shared" si="20"/>
        <v>301419.79000000004</v>
      </c>
      <c r="N180" s="152">
        <f t="shared" si="15"/>
        <v>5.7128540638396369E-2</v>
      </c>
    </row>
    <row r="181" spans="1:14" x14ac:dyDescent="0.2">
      <c r="A181" s="39" t="s">
        <v>6118</v>
      </c>
      <c r="B181" s="35" t="s">
        <v>6119</v>
      </c>
      <c r="C181" s="35" t="s">
        <v>5911</v>
      </c>
      <c r="D181" s="35" t="s">
        <v>5906</v>
      </c>
      <c r="E181" s="191">
        <f t="shared" si="11"/>
        <v>335201.3</v>
      </c>
      <c r="F181" s="192">
        <f t="shared" si="12"/>
        <v>2693511.56</v>
      </c>
      <c r="G181" s="192">
        <f t="shared" si="13"/>
        <v>6950382.2199999997</v>
      </c>
      <c r="H181" s="192">
        <f t="shared" si="14"/>
        <v>8024798.9100000001</v>
      </c>
      <c r="I181" s="192">
        <f t="shared" si="16"/>
        <v>6388812.6200000001</v>
      </c>
      <c r="J181" s="192">
        <f t="shared" si="17"/>
        <v>71683.83</v>
      </c>
      <c r="K181" s="194">
        <f t="shared" si="19"/>
        <v>24464390.440000001</v>
      </c>
      <c r="L181" s="193">
        <f t="shared" si="18"/>
        <v>27076847.5</v>
      </c>
      <c r="M181" s="194">
        <f t="shared" si="20"/>
        <v>2612457.0599999987</v>
      </c>
      <c r="N181" s="152">
        <f t="shared" si="15"/>
        <v>9.6483058450582138E-2</v>
      </c>
    </row>
    <row r="182" spans="1:14" x14ac:dyDescent="0.2">
      <c r="A182" s="39" t="s">
        <v>6120</v>
      </c>
      <c r="B182" s="35" t="s">
        <v>6121</v>
      </c>
      <c r="C182" s="35" t="s">
        <v>5914</v>
      </c>
      <c r="D182" s="35" t="s">
        <v>5906</v>
      </c>
      <c r="E182" s="191">
        <f t="shared" si="11"/>
        <v>50367.72</v>
      </c>
      <c r="F182" s="192">
        <f t="shared" si="12"/>
        <v>273908.03999999998</v>
      </c>
      <c r="G182" s="192">
        <f t="shared" si="13"/>
        <v>731327.39</v>
      </c>
      <c r="H182" s="192">
        <f t="shared" si="14"/>
        <v>222691.26</v>
      </c>
      <c r="I182" s="192">
        <f t="shared" si="16"/>
        <v>60455.27</v>
      </c>
      <c r="J182" s="192">
        <f t="shared" si="17"/>
        <v>0</v>
      </c>
      <c r="K182" s="194">
        <f t="shared" si="19"/>
        <v>1338749.68</v>
      </c>
      <c r="L182" s="193">
        <f t="shared" si="18"/>
        <v>1351247.35</v>
      </c>
      <c r="M182" s="194">
        <f t="shared" si="20"/>
        <v>12497.670000000158</v>
      </c>
      <c r="N182" s="152">
        <f t="shared" si="15"/>
        <v>9.2489876113356732E-3</v>
      </c>
    </row>
    <row r="183" spans="1:14" x14ac:dyDescent="0.2">
      <c r="A183" s="39" t="s">
        <v>6122</v>
      </c>
      <c r="B183" s="35" t="s">
        <v>6123</v>
      </c>
      <c r="C183" s="35" t="s">
        <v>5914</v>
      </c>
      <c r="D183" s="35" t="s">
        <v>5906</v>
      </c>
      <c r="E183" s="191">
        <f t="shared" si="11"/>
        <v>20560</v>
      </c>
      <c r="F183" s="192">
        <f t="shared" si="12"/>
        <v>127090.9</v>
      </c>
      <c r="G183" s="192">
        <f t="shared" si="13"/>
        <v>468377.59</v>
      </c>
      <c r="H183" s="192">
        <f t="shared" si="14"/>
        <v>194407.29</v>
      </c>
      <c r="I183" s="192">
        <f t="shared" si="16"/>
        <v>4218.75</v>
      </c>
      <c r="J183" s="192">
        <f t="shared" si="17"/>
        <v>0</v>
      </c>
      <c r="K183" s="194">
        <f t="shared" si="19"/>
        <v>814654.53</v>
      </c>
      <c r="L183" s="193">
        <f t="shared" si="18"/>
        <v>815035.03</v>
      </c>
      <c r="M183" s="194">
        <f t="shared" si="20"/>
        <v>380.5</v>
      </c>
      <c r="N183" s="152">
        <f t="shared" si="15"/>
        <v>4.6685109963923881E-4</v>
      </c>
    </row>
    <row r="184" spans="1:14" x14ac:dyDescent="0.2">
      <c r="A184" s="39" t="s">
        <v>6124</v>
      </c>
      <c r="B184" s="35" t="s">
        <v>6125</v>
      </c>
      <c r="C184" s="35" t="s">
        <v>5911</v>
      </c>
      <c r="D184" s="35" t="s">
        <v>5906</v>
      </c>
      <c r="E184" s="191">
        <f t="shared" si="11"/>
        <v>677161.76</v>
      </c>
      <c r="F184" s="192">
        <f t="shared" si="12"/>
        <v>3726087.75</v>
      </c>
      <c r="G184" s="192">
        <f t="shared" si="13"/>
        <v>5645840.3099999996</v>
      </c>
      <c r="H184" s="192">
        <f t="shared" si="14"/>
        <v>5590842.3300000001</v>
      </c>
      <c r="I184" s="192">
        <f t="shared" si="16"/>
        <v>4185408.58</v>
      </c>
      <c r="J184" s="192">
        <f t="shared" si="17"/>
        <v>9382.2199999999993</v>
      </c>
      <c r="K184" s="194">
        <f t="shared" si="19"/>
        <v>19834722.949999999</v>
      </c>
      <c r="L184" s="193">
        <f t="shared" si="18"/>
        <v>22720032.489999998</v>
      </c>
      <c r="M184" s="194">
        <f t="shared" si="20"/>
        <v>2885309.5399999991</v>
      </c>
      <c r="N184" s="152">
        <f t="shared" si="15"/>
        <v>0.12699407631877024</v>
      </c>
    </row>
    <row r="185" spans="1:14" x14ac:dyDescent="0.2">
      <c r="A185" s="39" t="s">
        <v>6126</v>
      </c>
      <c r="B185" s="35" t="s">
        <v>6127</v>
      </c>
      <c r="C185" s="35" t="s">
        <v>5911</v>
      </c>
      <c r="D185" s="35" t="s">
        <v>5906</v>
      </c>
      <c r="E185" s="191">
        <f t="shared" si="11"/>
        <v>6987533</v>
      </c>
      <c r="F185" s="192">
        <f t="shared" si="12"/>
        <v>33271614.949999999</v>
      </c>
      <c r="G185" s="192">
        <f t="shared" si="13"/>
        <v>127222243.23999999</v>
      </c>
      <c r="H185" s="192">
        <f t="shared" si="14"/>
        <v>72019424.579999998</v>
      </c>
      <c r="I185" s="192">
        <f t="shared" si="16"/>
        <v>74219170</v>
      </c>
      <c r="J185" s="192">
        <f t="shared" si="17"/>
        <v>18012995.030000001</v>
      </c>
      <c r="K185" s="194">
        <f t="shared" si="19"/>
        <v>331732980.79999995</v>
      </c>
      <c r="L185" s="193">
        <f t="shared" si="18"/>
        <v>367466441.06999999</v>
      </c>
      <c r="M185" s="194">
        <f t="shared" si="20"/>
        <v>35733460.270000041</v>
      </c>
      <c r="N185" s="152">
        <f t="shared" si="15"/>
        <v>9.7242785398172035E-2</v>
      </c>
    </row>
    <row r="186" spans="1:14" x14ac:dyDescent="0.2">
      <c r="A186" s="39" t="s">
        <v>6128</v>
      </c>
      <c r="B186" s="35" t="s">
        <v>6129</v>
      </c>
      <c r="C186" s="35" t="s">
        <v>5914</v>
      </c>
      <c r="D186" s="35" t="s">
        <v>5906</v>
      </c>
      <c r="E186" s="191">
        <f t="shared" si="11"/>
        <v>25039</v>
      </c>
      <c r="F186" s="192">
        <f t="shared" si="12"/>
        <v>85660.85</v>
      </c>
      <c r="G186" s="192">
        <f t="shared" si="13"/>
        <v>370104.74</v>
      </c>
      <c r="H186" s="192">
        <f t="shared" si="14"/>
        <v>76303.509999999995</v>
      </c>
      <c r="I186" s="192">
        <f t="shared" si="16"/>
        <v>65674.94</v>
      </c>
      <c r="J186" s="192">
        <f t="shared" si="17"/>
        <v>0</v>
      </c>
      <c r="K186" s="194">
        <f t="shared" si="19"/>
        <v>622783.04</v>
      </c>
      <c r="L186" s="193">
        <f t="shared" si="18"/>
        <v>711770.54</v>
      </c>
      <c r="M186" s="194">
        <f t="shared" si="20"/>
        <v>88987.5</v>
      </c>
      <c r="N186" s="152">
        <f t="shared" si="15"/>
        <v>0.12502273555744522</v>
      </c>
    </row>
    <row r="187" spans="1:14" x14ac:dyDescent="0.2">
      <c r="A187" s="39" t="s">
        <v>6130</v>
      </c>
      <c r="B187" s="35" t="s">
        <v>6131</v>
      </c>
      <c r="C187" s="35" t="s">
        <v>5914</v>
      </c>
      <c r="D187" s="35" t="s">
        <v>5906</v>
      </c>
      <c r="E187" s="191">
        <f t="shared" si="11"/>
        <v>41265</v>
      </c>
      <c r="F187" s="192">
        <f t="shared" si="12"/>
        <v>151796.42000000001</v>
      </c>
      <c r="G187" s="192">
        <f t="shared" si="13"/>
        <v>809716.47</v>
      </c>
      <c r="H187" s="192">
        <f t="shared" si="14"/>
        <v>694198.58</v>
      </c>
      <c r="I187" s="192">
        <f t="shared" si="16"/>
        <v>286001.2</v>
      </c>
      <c r="J187" s="192">
        <f t="shared" si="17"/>
        <v>0</v>
      </c>
      <c r="K187" s="194">
        <f t="shared" si="19"/>
        <v>1982977.67</v>
      </c>
      <c r="L187" s="193">
        <f t="shared" si="18"/>
        <v>2116445.15</v>
      </c>
      <c r="M187" s="194">
        <f t="shared" si="20"/>
        <v>133467.47999999998</v>
      </c>
      <c r="N187" s="152">
        <f t="shared" si="15"/>
        <v>6.3062102034631029E-2</v>
      </c>
    </row>
    <row r="188" spans="1:14" x14ac:dyDescent="0.2">
      <c r="A188" s="39" t="s">
        <v>6132</v>
      </c>
      <c r="B188" s="35" t="s">
        <v>6133</v>
      </c>
      <c r="C188" s="35" t="s">
        <v>5914</v>
      </c>
      <c r="D188" s="35" t="s">
        <v>5906</v>
      </c>
      <c r="E188" s="191">
        <f t="shared" si="11"/>
        <v>33004</v>
      </c>
      <c r="F188" s="192">
        <f t="shared" si="12"/>
        <v>207570.7</v>
      </c>
      <c r="G188" s="192">
        <f t="shared" si="13"/>
        <v>290800.24</v>
      </c>
      <c r="H188" s="192">
        <f t="shared" si="14"/>
        <v>35625.94</v>
      </c>
      <c r="I188" s="192">
        <f t="shared" si="16"/>
        <v>298211.49</v>
      </c>
      <c r="J188" s="192">
        <f t="shared" si="17"/>
        <v>0</v>
      </c>
      <c r="K188" s="194">
        <f t="shared" si="19"/>
        <v>865212.36999999988</v>
      </c>
      <c r="L188" s="193">
        <f t="shared" si="18"/>
        <v>1578262.93</v>
      </c>
      <c r="M188" s="194">
        <f t="shared" si="20"/>
        <v>713050.56</v>
      </c>
      <c r="N188" s="152">
        <f t="shared" si="15"/>
        <v>0.45179453083904092</v>
      </c>
    </row>
    <row r="189" spans="1:14" x14ac:dyDescent="0.2">
      <c r="A189" s="39" t="s">
        <v>6134</v>
      </c>
      <c r="B189" s="35" t="s">
        <v>6135</v>
      </c>
      <c r="C189" s="35" t="s">
        <v>5914</v>
      </c>
      <c r="D189" s="35" t="s">
        <v>5906</v>
      </c>
      <c r="E189" s="191">
        <f t="shared" si="11"/>
        <v>44400.13</v>
      </c>
      <c r="F189" s="192">
        <f t="shared" si="12"/>
        <v>531877.81000000006</v>
      </c>
      <c r="G189" s="192">
        <f t="shared" si="13"/>
        <v>1713614.93</v>
      </c>
      <c r="H189" s="192">
        <f t="shared" si="14"/>
        <v>1138101.44</v>
      </c>
      <c r="I189" s="192">
        <f t="shared" si="16"/>
        <v>875224.18</v>
      </c>
      <c r="J189" s="192">
        <f t="shared" si="17"/>
        <v>0</v>
      </c>
      <c r="K189" s="194">
        <f t="shared" si="19"/>
        <v>4303218.49</v>
      </c>
      <c r="L189" s="193">
        <f t="shared" si="18"/>
        <v>4767140.72</v>
      </c>
      <c r="M189" s="194">
        <f t="shared" si="20"/>
        <v>463922.22999999952</v>
      </c>
      <c r="N189" s="152">
        <f t="shared" si="15"/>
        <v>9.7316663645708262E-2</v>
      </c>
    </row>
    <row r="190" spans="1:14" x14ac:dyDescent="0.2">
      <c r="A190" s="39" t="s">
        <v>6136</v>
      </c>
      <c r="B190" s="35" t="s">
        <v>6137</v>
      </c>
      <c r="C190" s="35" t="s">
        <v>5914</v>
      </c>
      <c r="D190" s="35" t="s">
        <v>5906</v>
      </c>
      <c r="E190" s="191">
        <f t="shared" si="11"/>
        <v>40734.58</v>
      </c>
      <c r="F190" s="192">
        <f t="shared" si="12"/>
        <v>144822.64000000001</v>
      </c>
      <c r="G190" s="192">
        <f t="shared" si="13"/>
        <v>523285.27</v>
      </c>
      <c r="H190" s="192">
        <f t="shared" si="14"/>
        <v>248411.11</v>
      </c>
      <c r="I190" s="192">
        <f t="shared" si="16"/>
        <v>109173.05</v>
      </c>
      <c r="J190" s="192">
        <f t="shared" si="17"/>
        <v>0</v>
      </c>
      <c r="K190" s="194">
        <f t="shared" si="19"/>
        <v>1066426.6499999999</v>
      </c>
      <c r="L190" s="193">
        <f t="shared" si="18"/>
        <v>1226752.52</v>
      </c>
      <c r="M190" s="194">
        <f t="shared" si="20"/>
        <v>160325.87000000011</v>
      </c>
      <c r="N190" s="152">
        <f t="shared" si="15"/>
        <v>0.13069129053022047</v>
      </c>
    </row>
    <row r="191" spans="1:14" x14ac:dyDescent="0.2">
      <c r="A191" s="39" t="s">
        <v>6138</v>
      </c>
      <c r="B191" s="35" t="s">
        <v>12288</v>
      </c>
      <c r="C191" s="35" t="s">
        <v>5914</v>
      </c>
      <c r="D191" s="35" t="s">
        <v>5906</v>
      </c>
      <c r="E191" s="191">
        <f t="shared" si="11"/>
        <v>25527</v>
      </c>
      <c r="F191" s="192">
        <f t="shared" si="12"/>
        <v>341626.05</v>
      </c>
      <c r="G191" s="192">
        <f t="shared" si="13"/>
        <v>1387695.51</v>
      </c>
      <c r="H191" s="192">
        <f t="shared" si="14"/>
        <v>2198806.84</v>
      </c>
      <c r="I191" s="192">
        <f t="shared" si="16"/>
        <v>196904.37</v>
      </c>
      <c r="J191" s="192">
        <f t="shared" si="17"/>
        <v>0</v>
      </c>
      <c r="K191" s="194">
        <f t="shared" si="19"/>
        <v>4150559.77</v>
      </c>
      <c r="L191" s="193">
        <f t="shared" si="18"/>
        <v>4553221.54</v>
      </c>
      <c r="M191" s="194">
        <f t="shared" si="20"/>
        <v>402661.77</v>
      </c>
      <c r="N191" s="152">
        <f t="shared" si="15"/>
        <v>8.8434477976224279E-2</v>
      </c>
    </row>
    <row r="192" spans="1:14" x14ac:dyDescent="0.2">
      <c r="A192" s="39" t="s">
        <v>6139</v>
      </c>
      <c r="B192" s="35" t="s">
        <v>6140</v>
      </c>
      <c r="C192" s="35" t="s">
        <v>5914</v>
      </c>
      <c r="D192" s="35" t="s">
        <v>5906</v>
      </c>
      <c r="E192" s="191">
        <f t="shared" si="11"/>
        <v>25947</v>
      </c>
      <c r="F192" s="192">
        <f t="shared" si="12"/>
        <v>109469.17</v>
      </c>
      <c r="G192" s="192">
        <f t="shared" si="13"/>
        <v>360357.51</v>
      </c>
      <c r="H192" s="192">
        <f t="shared" si="14"/>
        <v>140906.56</v>
      </c>
      <c r="I192" s="192">
        <f t="shared" si="16"/>
        <v>35898.559999999998</v>
      </c>
      <c r="J192" s="192">
        <f t="shared" si="17"/>
        <v>0</v>
      </c>
      <c r="K192" s="194">
        <f t="shared" si="19"/>
        <v>672578.8</v>
      </c>
      <c r="L192" s="193">
        <f t="shared" si="18"/>
        <v>747649.85</v>
      </c>
      <c r="M192" s="194">
        <f t="shared" si="20"/>
        <v>75071.04999999993</v>
      </c>
      <c r="N192" s="152">
        <f t="shared" si="15"/>
        <v>0.10040936943945074</v>
      </c>
    </row>
    <row r="193" spans="1:14" x14ac:dyDescent="0.2">
      <c r="A193" s="39" t="s">
        <v>6141</v>
      </c>
      <c r="B193" s="35" t="s">
        <v>6142</v>
      </c>
      <c r="C193" s="35" t="s">
        <v>5914</v>
      </c>
      <c r="D193" s="35" t="s">
        <v>5906</v>
      </c>
      <c r="E193" s="191">
        <f t="shared" si="11"/>
        <v>14346</v>
      </c>
      <c r="F193" s="192">
        <f t="shared" si="12"/>
        <v>91635.6</v>
      </c>
      <c r="G193" s="192">
        <f t="shared" si="13"/>
        <v>429688.1</v>
      </c>
      <c r="H193" s="192">
        <f t="shared" si="14"/>
        <v>214019.5</v>
      </c>
      <c r="I193" s="192">
        <f t="shared" si="16"/>
        <v>85709.38</v>
      </c>
      <c r="J193" s="192">
        <f t="shared" si="17"/>
        <v>0</v>
      </c>
      <c r="K193" s="194">
        <f t="shared" si="19"/>
        <v>835398.58</v>
      </c>
      <c r="L193" s="193">
        <f t="shared" si="18"/>
        <v>865677.75</v>
      </c>
      <c r="M193" s="194">
        <f t="shared" si="20"/>
        <v>30279.170000000042</v>
      </c>
      <c r="N193" s="152">
        <f t="shared" si="15"/>
        <v>3.4977415094704749E-2</v>
      </c>
    </row>
    <row r="194" spans="1:14" x14ac:dyDescent="0.2">
      <c r="A194" s="39" t="s">
        <v>6143</v>
      </c>
      <c r="B194" s="35" t="s">
        <v>6144</v>
      </c>
      <c r="C194" s="35" t="s">
        <v>5914</v>
      </c>
      <c r="D194" s="35" t="s">
        <v>5906</v>
      </c>
      <c r="E194" s="191">
        <f t="shared" si="11"/>
        <v>22025</v>
      </c>
      <c r="F194" s="192">
        <f t="shared" si="12"/>
        <v>192731</v>
      </c>
      <c r="G194" s="192">
        <f t="shared" si="13"/>
        <v>789698.03</v>
      </c>
      <c r="H194" s="192">
        <f t="shared" si="14"/>
        <v>440273.85</v>
      </c>
      <c r="I194" s="192">
        <f t="shared" si="16"/>
        <v>43178.32</v>
      </c>
      <c r="J194" s="192">
        <f t="shared" si="17"/>
        <v>0</v>
      </c>
      <c r="K194" s="194">
        <f t="shared" si="19"/>
        <v>1487906.2</v>
      </c>
      <c r="L194" s="193">
        <f t="shared" si="18"/>
        <v>1991773.65</v>
      </c>
      <c r="M194" s="194">
        <f t="shared" si="20"/>
        <v>503867.44999999995</v>
      </c>
      <c r="N194" s="152">
        <f t="shared" si="15"/>
        <v>0.25297425237049398</v>
      </c>
    </row>
    <row r="195" spans="1:14" x14ac:dyDescent="0.2">
      <c r="A195" s="39" t="s">
        <v>6145</v>
      </c>
      <c r="B195" s="35" t="s">
        <v>6146</v>
      </c>
      <c r="C195" s="35" t="s">
        <v>5914</v>
      </c>
      <c r="D195" s="35" t="s">
        <v>5906</v>
      </c>
      <c r="E195" s="191">
        <f t="shared" si="11"/>
        <v>8638</v>
      </c>
      <c r="F195" s="192">
        <f t="shared" si="12"/>
        <v>235097.97</v>
      </c>
      <c r="G195" s="192">
        <f t="shared" si="13"/>
        <v>1064734.46</v>
      </c>
      <c r="H195" s="192">
        <f t="shared" si="14"/>
        <v>303300.21999999997</v>
      </c>
      <c r="I195" s="192">
        <f t="shared" si="16"/>
        <v>8000.01</v>
      </c>
      <c r="J195" s="192">
        <f t="shared" si="17"/>
        <v>0</v>
      </c>
      <c r="K195" s="194">
        <f t="shared" si="19"/>
        <v>1619770.66</v>
      </c>
      <c r="L195" s="193">
        <f t="shared" si="18"/>
        <v>1627563.65</v>
      </c>
      <c r="M195" s="194">
        <f t="shared" si="20"/>
        <v>7792.9899999999907</v>
      </c>
      <c r="N195" s="152">
        <f t="shared" si="15"/>
        <v>4.7881322490828495E-3</v>
      </c>
    </row>
    <row r="196" spans="1:14" x14ac:dyDescent="0.2">
      <c r="A196" s="39" t="s">
        <v>6147</v>
      </c>
      <c r="B196" s="35" t="s">
        <v>6148</v>
      </c>
      <c r="C196" s="35" t="s">
        <v>5914</v>
      </c>
      <c r="D196" s="35" t="s">
        <v>5906</v>
      </c>
      <c r="E196" s="191">
        <f t="shared" si="11"/>
        <v>10625</v>
      </c>
      <c r="F196" s="192">
        <f t="shared" si="12"/>
        <v>49736.54</v>
      </c>
      <c r="G196" s="192">
        <f t="shared" si="13"/>
        <v>270822.64</v>
      </c>
      <c r="H196" s="192">
        <f t="shared" si="14"/>
        <v>22933.56</v>
      </c>
      <c r="I196" s="192">
        <f t="shared" si="16"/>
        <v>0</v>
      </c>
      <c r="J196" s="192">
        <f t="shared" si="17"/>
        <v>0</v>
      </c>
      <c r="K196" s="194">
        <f t="shared" si="19"/>
        <v>354117.74</v>
      </c>
      <c r="L196" s="193">
        <f t="shared" si="18"/>
        <v>375010.11</v>
      </c>
      <c r="M196" s="194">
        <f t="shared" si="20"/>
        <v>20892.369999999995</v>
      </c>
      <c r="N196" s="152">
        <f t="shared" si="15"/>
        <v>5.5711484685039545E-2</v>
      </c>
    </row>
    <row r="197" spans="1:14" x14ac:dyDescent="0.2">
      <c r="A197" s="39" t="s">
        <v>6149</v>
      </c>
      <c r="B197" s="35" t="s">
        <v>6150</v>
      </c>
      <c r="C197" s="35" t="s">
        <v>5914</v>
      </c>
      <c r="D197" s="35" t="s">
        <v>5906</v>
      </c>
      <c r="E197" s="191">
        <f t="shared" ref="E197:E260" si="26">IF(ISNA(VLOOKUP(A197&amp;"-"&amp;MID(PRC_Selector,5,3),FY20_PSU_Expenditures,2,FALSE)),0,VLOOKUP(A197&amp;"-"&amp;MID(PRC_Selector,5,3),FY20_PSU_Expenditures,2,FALSE))</f>
        <v>0</v>
      </c>
      <c r="F197" s="192">
        <f t="shared" ref="F197:F260" si="27">IF(ISNA(VLOOKUP(A197&amp;"-"&amp;MID(PRC_Selector,5,3),FY21_PSU_Expenditures,2,FALSE)),0,VLOOKUP(A197&amp;"-"&amp;MID(PRC_Selector,5,3),FY21_PSU_Expenditures,2,FALSE))</f>
        <v>30714.25</v>
      </c>
      <c r="G197" s="192">
        <f t="shared" ref="G197:G260" si="28">IF(ISNA(VLOOKUP(A197&amp;"-"&amp;MID(PRC_Selector,5,3),FY22_PSU_Expenditures,2,FALSE)),0,VLOOKUP(A197&amp;"-"&amp;MID(PRC_Selector,5,3),FY22_PSU_Expenditures,2,FALSE))</f>
        <v>85790.86</v>
      </c>
      <c r="H197" s="192">
        <f t="shared" ref="H197:H260" si="29">IF(ISNA(VLOOKUP(A197&amp;"-"&amp;MID(PRC_Selector,5,3),FY23_PSU_Expenditures,2,FALSE)),0,VLOOKUP(A197&amp;"-"&amp;MID(PRC_Selector,5,3),FY23_PSU_Expenditures,2,FALSE))</f>
        <v>299780.46999999997</v>
      </c>
      <c r="I197" s="192">
        <f t="shared" si="16"/>
        <v>69621</v>
      </c>
      <c r="J197" s="192">
        <f t="shared" si="17"/>
        <v>0</v>
      </c>
      <c r="K197" s="194">
        <f t="shared" si="19"/>
        <v>485906.57999999996</v>
      </c>
      <c r="L197" s="193">
        <f t="shared" si="18"/>
        <v>493654.43</v>
      </c>
      <c r="M197" s="194">
        <f t="shared" si="20"/>
        <v>7747.8500000000349</v>
      </c>
      <c r="N197" s="152">
        <f t="shared" ref="N197:N260" si="30">IFERROR(M197/L197,"")</f>
        <v>1.5694885995452396E-2</v>
      </c>
    </row>
    <row r="198" spans="1:14" x14ac:dyDescent="0.2">
      <c r="A198" s="39" t="s">
        <v>12931</v>
      </c>
      <c r="B198" s="35" t="s">
        <v>12932</v>
      </c>
      <c r="C198" s="35" t="s">
        <v>5914</v>
      </c>
      <c r="D198" s="35" t="s">
        <v>5906</v>
      </c>
      <c r="E198" s="191">
        <f t="shared" si="26"/>
        <v>0</v>
      </c>
      <c r="F198" s="192">
        <f t="shared" si="27"/>
        <v>0</v>
      </c>
      <c r="G198" s="192">
        <f t="shared" si="28"/>
        <v>61831.47</v>
      </c>
      <c r="H198" s="192">
        <f t="shared" si="29"/>
        <v>344955.2</v>
      </c>
      <c r="I198" s="192">
        <f t="shared" ref="I198:I261" si="31">IF(ISNA(VLOOKUP(A198&amp;"-"&amp;MID(PRC_Selector,5,3),FY24_PSU_Expenditures,2,FALSE)),0,VLOOKUP(A198&amp;"-"&amp;MID(PRC_Selector,5,3),FY24_PSU_Expenditures,2,FALSE))</f>
        <v>273341.76</v>
      </c>
      <c r="J198" s="192">
        <f t="shared" ref="J198:J261" si="32">IF(ISNA(VLOOKUP(A198&amp;"-"&amp;MID(PRC_Selector,5,3),Encumbrances_by_PSU,2,FALSE)),0,VLOOKUP(A198&amp;"-"&amp;MID(PRC_Selector,5,3),Encumbrances_by_PSU,2,FALSE))</f>
        <v>0</v>
      </c>
      <c r="K198" s="194">
        <f t="shared" si="19"/>
        <v>680128.43</v>
      </c>
      <c r="L198" s="193">
        <f t="shared" ref="L198:L261" si="33">IF(ISNA(VLOOKUP(A198&amp;"-"&amp;MID(PRC_Selector,5,3),Covid_Allotment_PSU,2,FALSE)),0,VLOOKUP(A198&amp;"-"&amp;MID(PRC_Selector,5,3),Covid_Allotment_PSU,2,FALSE))</f>
        <v>1083692.47</v>
      </c>
      <c r="M198" s="194">
        <f t="shared" si="20"/>
        <v>403564.03999999992</v>
      </c>
      <c r="N198" s="152">
        <f t="shared" si="30"/>
        <v>0.37239719862591636</v>
      </c>
    </row>
    <row r="199" spans="1:14" x14ac:dyDescent="0.2">
      <c r="A199" s="39" t="s">
        <v>6151</v>
      </c>
      <c r="B199" s="35" t="s">
        <v>6152</v>
      </c>
      <c r="C199" s="35" t="s">
        <v>5911</v>
      </c>
      <c r="D199" s="35" t="s">
        <v>5906</v>
      </c>
      <c r="E199" s="191">
        <f t="shared" si="26"/>
        <v>278746.87</v>
      </c>
      <c r="F199" s="192">
        <f t="shared" si="27"/>
        <v>2311651.65</v>
      </c>
      <c r="G199" s="192">
        <f t="shared" si="28"/>
        <v>6029444.7400000002</v>
      </c>
      <c r="H199" s="192">
        <f t="shared" si="29"/>
        <v>4473507.4800000004</v>
      </c>
      <c r="I199" s="192">
        <f t="shared" si="31"/>
        <v>5333181.49</v>
      </c>
      <c r="J199" s="192">
        <f t="shared" si="32"/>
        <v>5818902.3799999999</v>
      </c>
      <c r="K199" s="194">
        <f t="shared" ref="K199:K262" si="34">F199+E199+G199+H199+I199+J199</f>
        <v>24245434.609999999</v>
      </c>
      <c r="L199" s="193">
        <f t="shared" si="33"/>
        <v>26497354.98</v>
      </c>
      <c r="M199" s="194">
        <f t="shared" ref="M199:M262" si="35">L199-K199</f>
        <v>2251920.370000001</v>
      </c>
      <c r="N199" s="152">
        <f t="shared" si="30"/>
        <v>8.4986609859728765E-2</v>
      </c>
    </row>
    <row r="200" spans="1:14" x14ac:dyDescent="0.2">
      <c r="A200" s="39" t="s">
        <v>12</v>
      </c>
      <c r="B200" s="35" t="s">
        <v>6153</v>
      </c>
      <c r="C200" s="35" t="s">
        <v>5911</v>
      </c>
      <c r="D200" s="35" t="s">
        <v>5906</v>
      </c>
      <c r="E200" s="191">
        <f t="shared" si="26"/>
        <v>167913.4</v>
      </c>
      <c r="F200" s="192">
        <f t="shared" si="27"/>
        <v>1245702.83</v>
      </c>
      <c r="G200" s="192">
        <f t="shared" si="28"/>
        <v>4845557.08</v>
      </c>
      <c r="H200" s="192">
        <f t="shared" si="29"/>
        <v>4181498.08</v>
      </c>
      <c r="I200" s="192">
        <f t="shared" si="31"/>
        <v>945032.35</v>
      </c>
      <c r="J200" s="192">
        <f t="shared" si="32"/>
        <v>1202110.33</v>
      </c>
      <c r="K200" s="194">
        <f t="shared" si="34"/>
        <v>12587814.07</v>
      </c>
      <c r="L200" s="193">
        <f t="shared" si="33"/>
        <v>13278061.41</v>
      </c>
      <c r="M200" s="194">
        <f t="shared" si="35"/>
        <v>690247.33999999985</v>
      </c>
      <c r="N200" s="152">
        <f t="shared" si="30"/>
        <v>5.1984044860657101E-2</v>
      </c>
    </row>
    <row r="201" spans="1:14" x14ac:dyDescent="0.2">
      <c r="A201" s="39" t="s">
        <v>6</v>
      </c>
      <c r="B201" s="35" t="s">
        <v>6154</v>
      </c>
      <c r="C201" s="35" t="s">
        <v>5911</v>
      </c>
      <c r="D201" s="35" t="s">
        <v>5906</v>
      </c>
      <c r="E201" s="191">
        <f t="shared" si="26"/>
        <v>75724.899999999994</v>
      </c>
      <c r="F201" s="192">
        <f t="shared" si="27"/>
        <v>1273643.7</v>
      </c>
      <c r="G201" s="192">
        <f t="shared" si="28"/>
        <v>1711345.93</v>
      </c>
      <c r="H201" s="192">
        <f t="shared" si="29"/>
        <v>3909704.72</v>
      </c>
      <c r="I201" s="192">
        <f t="shared" si="31"/>
        <v>1685337.19</v>
      </c>
      <c r="J201" s="192">
        <f t="shared" si="32"/>
        <v>146768.29999999999</v>
      </c>
      <c r="K201" s="194">
        <f t="shared" si="34"/>
        <v>8802524.7400000002</v>
      </c>
      <c r="L201" s="193">
        <f t="shared" si="33"/>
        <v>9707064.7699999996</v>
      </c>
      <c r="M201" s="194">
        <f t="shared" si="35"/>
        <v>904540.02999999933</v>
      </c>
      <c r="N201" s="152">
        <f t="shared" si="30"/>
        <v>9.3183681311729757E-2</v>
      </c>
    </row>
    <row r="202" spans="1:14" x14ac:dyDescent="0.2">
      <c r="A202" s="39" t="s">
        <v>6155</v>
      </c>
      <c r="B202" s="35" t="s">
        <v>6156</v>
      </c>
      <c r="C202" s="35" t="s">
        <v>5914</v>
      </c>
      <c r="D202" s="35" t="s">
        <v>5906</v>
      </c>
      <c r="E202" s="191">
        <f t="shared" si="26"/>
        <v>49633.67</v>
      </c>
      <c r="F202" s="192">
        <f t="shared" si="27"/>
        <v>270908.09000000003</v>
      </c>
      <c r="G202" s="192">
        <f t="shared" si="28"/>
        <v>850037.03</v>
      </c>
      <c r="H202" s="192">
        <f t="shared" si="29"/>
        <v>1036925.4399999999</v>
      </c>
      <c r="I202" s="192">
        <f t="shared" si="31"/>
        <v>647400.25</v>
      </c>
      <c r="J202" s="192">
        <f t="shared" si="32"/>
        <v>0</v>
      </c>
      <c r="K202" s="194">
        <f t="shared" si="34"/>
        <v>2854904.48</v>
      </c>
      <c r="L202" s="193">
        <f t="shared" si="33"/>
        <v>3083642.28</v>
      </c>
      <c r="M202" s="194">
        <f t="shared" si="35"/>
        <v>228737.79999999981</v>
      </c>
      <c r="N202" s="152">
        <f t="shared" si="30"/>
        <v>7.4177799897074903E-2</v>
      </c>
    </row>
    <row r="203" spans="1:14" x14ac:dyDescent="0.2">
      <c r="A203" s="39" t="s">
        <v>6157</v>
      </c>
      <c r="B203" s="35" t="s">
        <v>6158</v>
      </c>
      <c r="C203" s="35" t="s">
        <v>5914</v>
      </c>
      <c r="D203" s="35" t="s">
        <v>5906</v>
      </c>
      <c r="E203" s="191">
        <f t="shared" si="26"/>
        <v>6960.65</v>
      </c>
      <c r="F203" s="192">
        <f t="shared" si="27"/>
        <v>73927.66</v>
      </c>
      <c r="G203" s="192">
        <f t="shared" si="28"/>
        <v>221704.28</v>
      </c>
      <c r="H203" s="192">
        <f t="shared" si="29"/>
        <v>131012.82</v>
      </c>
      <c r="I203" s="192">
        <f t="shared" si="31"/>
        <v>0</v>
      </c>
      <c r="J203" s="192">
        <f t="shared" si="32"/>
        <v>0</v>
      </c>
      <c r="K203" s="194">
        <f t="shared" si="34"/>
        <v>433605.41</v>
      </c>
      <c r="L203" s="193">
        <f t="shared" si="33"/>
        <v>433605.41</v>
      </c>
      <c r="M203" s="194">
        <f t="shared" si="35"/>
        <v>0</v>
      </c>
      <c r="N203" s="152">
        <f t="shared" si="30"/>
        <v>0</v>
      </c>
    </row>
    <row r="204" spans="1:14" x14ac:dyDescent="0.2">
      <c r="A204" s="39" t="s">
        <v>6159</v>
      </c>
      <c r="B204" s="35" t="s">
        <v>6160</v>
      </c>
      <c r="C204" s="35" t="s">
        <v>5911</v>
      </c>
      <c r="D204" s="35" t="s">
        <v>5906</v>
      </c>
      <c r="E204" s="191">
        <f t="shared" si="26"/>
        <v>1024845.01</v>
      </c>
      <c r="F204" s="192">
        <f t="shared" si="27"/>
        <v>8760675.6099999994</v>
      </c>
      <c r="G204" s="192">
        <f t="shared" si="28"/>
        <v>21864689.850000001</v>
      </c>
      <c r="H204" s="192">
        <f t="shared" si="29"/>
        <v>24649716.98</v>
      </c>
      <c r="I204" s="192">
        <f t="shared" si="31"/>
        <v>25692842.16</v>
      </c>
      <c r="J204" s="192">
        <f t="shared" si="32"/>
        <v>3178218.41</v>
      </c>
      <c r="K204" s="194">
        <f t="shared" si="34"/>
        <v>85170988.019999996</v>
      </c>
      <c r="L204" s="193">
        <f t="shared" si="33"/>
        <v>93366550.590000004</v>
      </c>
      <c r="M204" s="194">
        <f t="shared" si="35"/>
        <v>8195562.5700000077</v>
      </c>
      <c r="N204" s="152">
        <f t="shared" si="30"/>
        <v>8.7778358718521521E-2</v>
      </c>
    </row>
    <row r="205" spans="1:14" x14ac:dyDescent="0.2">
      <c r="A205" s="39" t="s">
        <v>6161</v>
      </c>
      <c r="B205" s="35" t="s">
        <v>6162</v>
      </c>
      <c r="C205" s="35" t="s">
        <v>5914</v>
      </c>
      <c r="D205" s="35" t="s">
        <v>5906</v>
      </c>
      <c r="E205" s="191">
        <f t="shared" si="26"/>
        <v>10706</v>
      </c>
      <c r="F205" s="192">
        <f t="shared" si="27"/>
        <v>40028.17</v>
      </c>
      <c r="G205" s="192">
        <f t="shared" si="28"/>
        <v>94649.03</v>
      </c>
      <c r="H205" s="192">
        <f t="shared" si="29"/>
        <v>19213.84</v>
      </c>
      <c r="I205" s="192">
        <f t="shared" si="31"/>
        <v>69890.42</v>
      </c>
      <c r="J205" s="192">
        <f t="shared" si="32"/>
        <v>0</v>
      </c>
      <c r="K205" s="194">
        <f t="shared" si="34"/>
        <v>234487.46000000002</v>
      </c>
      <c r="L205" s="193">
        <f t="shared" si="33"/>
        <v>295138.37</v>
      </c>
      <c r="M205" s="194">
        <f t="shared" si="35"/>
        <v>60650.909999999974</v>
      </c>
      <c r="N205" s="152">
        <f t="shared" si="30"/>
        <v>0.20549991517538019</v>
      </c>
    </row>
    <row r="206" spans="1:14" x14ac:dyDescent="0.2">
      <c r="A206" s="39" t="s">
        <v>6163</v>
      </c>
      <c r="B206" s="35" t="s">
        <v>6164</v>
      </c>
      <c r="C206" s="35" t="s">
        <v>5914</v>
      </c>
      <c r="D206" s="35" t="s">
        <v>5906</v>
      </c>
      <c r="E206" s="191">
        <f t="shared" si="26"/>
        <v>0</v>
      </c>
      <c r="F206" s="192">
        <f t="shared" si="27"/>
        <v>35887</v>
      </c>
      <c r="G206" s="192">
        <f t="shared" si="28"/>
        <v>173303.25</v>
      </c>
      <c r="H206" s="192">
        <f t="shared" si="29"/>
        <v>25667.87</v>
      </c>
      <c r="I206" s="192">
        <f t="shared" si="31"/>
        <v>1010</v>
      </c>
      <c r="J206" s="192">
        <f t="shared" si="32"/>
        <v>0</v>
      </c>
      <c r="K206" s="194">
        <f t="shared" si="34"/>
        <v>235868.12</v>
      </c>
      <c r="L206" s="193">
        <f t="shared" si="33"/>
        <v>236089.12</v>
      </c>
      <c r="M206" s="194">
        <f t="shared" si="35"/>
        <v>221</v>
      </c>
      <c r="N206" s="152">
        <f t="shared" si="30"/>
        <v>9.3608718605923057E-4</v>
      </c>
    </row>
    <row r="207" spans="1:14" x14ac:dyDescent="0.2">
      <c r="A207" s="39" t="s">
        <v>6165</v>
      </c>
      <c r="B207" s="35" t="s">
        <v>6166</v>
      </c>
      <c r="C207" s="35" t="s">
        <v>5911</v>
      </c>
      <c r="D207" s="35" t="s">
        <v>5906</v>
      </c>
      <c r="E207" s="191">
        <f t="shared" si="26"/>
        <v>252376</v>
      </c>
      <c r="F207" s="192">
        <f t="shared" si="27"/>
        <v>2185245.9</v>
      </c>
      <c r="G207" s="192">
        <f t="shared" si="28"/>
        <v>9110151.2599999998</v>
      </c>
      <c r="H207" s="192">
        <f t="shared" si="29"/>
        <v>5372363.2999999998</v>
      </c>
      <c r="I207" s="192">
        <f t="shared" si="31"/>
        <v>3225472.64</v>
      </c>
      <c r="J207" s="192">
        <f t="shared" si="32"/>
        <v>975255</v>
      </c>
      <c r="K207" s="194">
        <f t="shared" si="34"/>
        <v>21120864.100000001</v>
      </c>
      <c r="L207" s="193">
        <f t="shared" si="33"/>
        <v>27404434.07</v>
      </c>
      <c r="M207" s="194">
        <f t="shared" si="35"/>
        <v>6283569.9699999988</v>
      </c>
      <c r="N207" s="152">
        <f t="shared" si="30"/>
        <v>0.22929026572669517</v>
      </c>
    </row>
    <row r="208" spans="1:14" x14ac:dyDescent="0.2">
      <c r="A208" s="39" t="s">
        <v>6167</v>
      </c>
      <c r="B208" s="35" t="s">
        <v>58172</v>
      </c>
      <c r="C208" s="35" t="s">
        <v>5914</v>
      </c>
      <c r="D208" s="35" t="s">
        <v>5906</v>
      </c>
      <c r="E208" s="191">
        <f t="shared" si="26"/>
        <v>11125</v>
      </c>
      <c r="F208" s="192">
        <f t="shared" si="27"/>
        <v>95965.75</v>
      </c>
      <c r="G208" s="192">
        <f t="shared" si="28"/>
        <v>561350.36</v>
      </c>
      <c r="H208" s="192">
        <f t="shared" si="29"/>
        <v>28697.18</v>
      </c>
      <c r="I208" s="192">
        <f t="shared" si="31"/>
        <v>64539.199999999997</v>
      </c>
      <c r="J208" s="192">
        <f t="shared" si="32"/>
        <v>0</v>
      </c>
      <c r="K208" s="194">
        <f t="shared" si="34"/>
        <v>761677.49</v>
      </c>
      <c r="L208" s="193">
        <f t="shared" si="33"/>
        <v>767166.49</v>
      </c>
      <c r="M208" s="194">
        <f t="shared" si="35"/>
        <v>5489</v>
      </c>
      <c r="N208" s="152">
        <f t="shared" si="30"/>
        <v>7.1549006265901943E-3</v>
      </c>
    </row>
    <row r="209" spans="1:14" x14ac:dyDescent="0.2">
      <c r="A209" s="39" t="s">
        <v>6168</v>
      </c>
      <c r="B209" s="35" t="s">
        <v>6169</v>
      </c>
      <c r="C209" s="35" t="s">
        <v>5911</v>
      </c>
      <c r="D209" s="35" t="s">
        <v>5906</v>
      </c>
      <c r="E209" s="191">
        <f t="shared" si="26"/>
        <v>1120645</v>
      </c>
      <c r="F209" s="192">
        <f t="shared" si="27"/>
        <v>4457281.59</v>
      </c>
      <c r="G209" s="192">
        <f t="shared" si="28"/>
        <v>14222158.060000001</v>
      </c>
      <c r="H209" s="192">
        <f t="shared" si="29"/>
        <v>9020125.8399999999</v>
      </c>
      <c r="I209" s="192">
        <f t="shared" si="31"/>
        <v>6543137.4800000004</v>
      </c>
      <c r="J209" s="192">
        <f t="shared" si="32"/>
        <v>1578600.3</v>
      </c>
      <c r="K209" s="194">
        <f t="shared" si="34"/>
        <v>36941948.269999996</v>
      </c>
      <c r="L209" s="193">
        <f t="shared" si="33"/>
        <v>44951331.289999999</v>
      </c>
      <c r="M209" s="194">
        <f t="shared" si="35"/>
        <v>8009383.0200000033</v>
      </c>
      <c r="N209" s="152">
        <f t="shared" si="30"/>
        <v>0.17817899470714438</v>
      </c>
    </row>
    <row r="210" spans="1:14" x14ac:dyDescent="0.2">
      <c r="A210" s="39" t="s">
        <v>6170</v>
      </c>
      <c r="B210" s="35" t="s">
        <v>6171</v>
      </c>
      <c r="C210" s="35" t="s">
        <v>5914</v>
      </c>
      <c r="D210" s="35" t="s">
        <v>5906</v>
      </c>
      <c r="E210" s="191">
        <f t="shared" si="26"/>
        <v>6600</v>
      </c>
      <c r="F210" s="192">
        <f t="shared" si="27"/>
        <v>51790.25</v>
      </c>
      <c r="G210" s="192">
        <f t="shared" si="28"/>
        <v>110624.56</v>
      </c>
      <c r="H210" s="192">
        <f t="shared" si="29"/>
        <v>37626.339999999997</v>
      </c>
      <c r="I210" s="192">
        <f t="shared" si="31"/>
        <v>32275.759999999998</v>
      </c>
      <c r="J210" s="192">
        <f t="shared" si="32"/>
        <v>0</v>
      </c>
      <c r="K210" s="194">
        <f t="shared" si="34"/>
        <v>238916.91</v>
      </c>
      <c r="L210" s="193">
        <f t="shared" si="33"/>
        <v>253106.81</v>
      </c>
      <c r="M210" s="194">
        <f t="shared" si="35"/>
        <v>14189.899999999994</v>
      </c>
      <c r="N210" s="152">
        <f t="shared" si="30"/>
        <v>5.6062892973918775E-2</v>
      </c>
    </row>
    <row r="211" spans="1:14" x14ac:dyDescent="0.2">
      <c r="A211" s="39" t="s">
        <v>6172</v>
      </c>
      <c r="B211" s="35" t="s">
        <v>12289</v>
      </c>
      <c r="C211" s="35" t="s">
        <v>5914</v>
      </c>
      <c r="D211" s="35" t="s">
        <v>5906</v>
      </c>
      <c r="E211" s="191">
        <f t="shared" si="26"/>
        <v>10792</v>
      </c>
      <c r="F211" s="192">
        <f t="shared" si="27"/>
        <v>75834</v>
      </c>
      <c r="G211" s="192">
        <f t="shared" si="28"/>
        <v>301967.25</v>
      </c>
      <c r="H211" s="192">
        <f t="shared" si="29"/>
        <v>74236.02</v>
      </c>
      <c r="I211" s="192">
        <f t="shared" si="31"/>
        <v>0</v>
      </c>
      <c r="J211" s="192">
        <f t="shared" si="32"/>
        <v>0</v>
      </c>
      <c r="K211" s="194">
        <f t="shared" si="34"/>
        <v>462829.27</v>
      </c>
      <c r="L211" s="193">
        <f t="shared" si="33"/>
        <v>481531.27</v>
      </c>
      <c r="M211" s="194">
        <f t="shared" si="35"/>
        <v>18702</v>
      </c>
      <c r="N211" s="152">
        <f t="shared" si="30"/>
        <v>3.8838599204575018E-2</v>
      </c>
    </row>
    <row r="212" spans="1:14" x14ac:dyDescent="0.2">
      <c r="A212" s="39" t="s">
        <v>6173</v>
      </c>
      <c r="B212" s="35" t="s">
        <v>6174</v>
      </c>
      <c r="C212" s="35" t="s">
        <v>5911</v>
      </c>
      <c r="D212" s="35" t="s">
        <v>5906</v>
      </c>
      <c r="E212" s="191">
        <f t="shared" si="26"/>
        <v>0</v>
      </c>
      <c r="F212" s="192">
        <f t="shared" si="27"/>
        <v>2712480.62</v>
      </c>
      <c r="G212" s="192">
        <f t="shared" si="28"/>
        <v>2724791.88</v>
      </c>
      <c r="H212" s="192">
        <f t="shared" si="29"/>
        <v>5342610.74</v>
      </c>
      <c r="I212" s="192">
        <f t="shared" si="31"/>
        <v>2556941.3199999998</v>
      </c>
      <c r="J212" s="192">
        <f t="shared" si="32"/>
        <v>510865.2</v>
      </c>
      <c r="K212" s="194">
        <f t="shared" si="34"/>
        <v>13847689.76</v>
      </c>
      <c r="L212" s="193">
        <f t="shared" si="33"/>
        <v>16914846.289999999</v>
      </c>
      <c r="M212" s="194">
        <f t="shared" si="35"/>
        <v>3067156.5299999993</v>
      </c>
      <c r="N212" s="152">
        <f t="shared" si="30"/>
        <v>0.18132925818032955</v>
      </c>
    </row>
    <row r="213" spans="1:14" x14ac:dyDescent="0.2">
      <c r="A213" s="39" t="s">
        <v>6175</v>
      </c>
      <c r="B213" s="35" t="s">
        <v>6176</v>
      </c>
      <c r="C213" s="35" t="s">
        <v>5911</v>
      </c>
      <c r="D213" s="35" t="s">
        <v>5906</v>
      </c>
      <c r="E213" s="191">
        <f t="shared" si="26"/>
        <v>1105612.6599999999</v>
      </c>
      <c r="F213" s="192">
        <f t="shared" si="27"/>
        <v>5333221.3600000003</v>
      </c>
      <c r="G213" s="192">
        <f t="shared" si="28"/>
        <v>14646642.689999999</v>
      </c>
      <c r="H213" s="192">
        <f t="shared" si="29"/>
        <v>12452997.640000001</v>
      </c>
      <c r="I213" s="192">
        <f t="shared" si="31"/>
        <v>3417873.47</v>
      </c>
      <c r="J213" s="192">
        <f t="shared" si="32"/>
        <v>67451.649999999994</v>
      </c>
      <c r="K213" s="194">
        <f t="shared" si="34"/>
        <v>37023799.469999999</v>
      </c>
      <c r="L213" s="193">
        <f t="shared" si="33"/>
        <v>39906579.170000002</v>
      </c>
      <c r="M213" s="194">
        <f t="shared" si="35"/>
        <v>2882779.700000003</v>
      </c>
      <c r="N213" s="152">
        <f t="shared" si="30"/>
        <v>7.2238206329826166E-2</v>
      </c>
    </row>
    <row r="214" spans="1:14" x14ac:dyDescent="0.2">
      <c r="A214" s="39" t="s">
        <v>6177</v>
      </c>
      <c r="B214" s="35" t="s">
        <v>6178</v>
      </c>
      <c r="C214" s="35" t="s">
        <v>5911</v>
      </c>
      <c r="D214" s="35" t="s">
        <v>5906</v>
      </c>
      <c r="E214" s="191">
        <f t="shared" si="26"/>
        <v>75332.240000000005</v>
      </c>
      <c r="F214" s="192">
        <f t="shared" si="27"/>
        <v>436639.95</v>
      </c>
      <c r="G214" s="192">
        <f t="shared" si="28"/>
        <v>1224714.03</v>
      </c>
      <c r="H214" s="192">
        <f t="shared" si="29"/>
        <v>628725.1</v>
      </c>
      <c r="I214" s="192">
        <f t="shared" si="31"/>
        <v>667959.36</v>
      </c>
      <c r="J214" s="192">
        <f t="shared" si="32"/>
        <v>6699.18</v>
      </c>
      <c r="K214" s="194">
        <f t="shared" si="34"/>
        <v>3040069.86</v>
      </c>
      <c r="L214" s="193">
        <f t="shared" si="33"/>
        <v>3451431.92</v>
      </c>
      <c r="M214" s="194">
        <f t="shared" si="35"/>
        <v>411362.06000000006</v>
      </c>
      <c r="N214" s="152">
        <f t="shared" si="30"/>
        <v>0.11918591168386716</v>
      </c>
    </row>
    <row r="215" spans="1:14" x14ac:dyDescent="0.2">
      <c r="A215" s="39" t="s">
        <v>6179</v>
      </c>
      <c r="B215" s="35" t="s">
        <v>6180</v>
      </c>
      <c r="C215" s="35" t="s">
        <v>5911</v>
      </c>
      <c r="D215" s="35" t="s">
        <v>5906</v>
      </c>
      <c r="E215" s="191">
        <f t="shared" si="26"/>
        <v>1289104.3899999999</v>
      </c>
      <c r="F215" s="192">
        <f t="shared" si="27"/>
        <v>5928579.5499999998</v>
      </c>
      <c r="G215" s="192">
        <f t="shared" si="28"/>
        <v>30198008.850000001</v>
      </c>
      <c r="H215" s="192">
        <f t="shared" si="29"/>
        <v>16003516.15</v>
      </c>
      <c r="I215" s="192">
        <f t="shared" si="31"/>
        <v>8963605.9000000004</v>
      </c>
      <c r="J215" s="192">
        <f t="shared" si="32"/>
        <v>64086.42</v>
      </c>
      <c r="K215" s="194">
        <f t="shared" si="34"/>
        <v>62446901.259999998</v>
      </c>
      <c r="L215" s="193">
        <f t="shared" si="33"/>
        <v>67718276.030000001</v>
      </c>
      <c r="M215" s="194">
        <f t="shared" si="35"/>
        <v>5271374.7700000033</v>
      </c>
      <c r="N215" s="152">
        <f t="shared" si="30"/>
        <v>7.78427195586716E-2</v>
      </c>
    </row>
    <row r="216" spans="1:14" x14ac:dyDescent="0.2">
      <c r="A216" s="39" t="s">
        <v>6181</v>
      </c>
      <c r="B216" s="35" t="s">
        <v>6182</v>
      </c>
      <c r="C216" s="35" t="s">
        <v>5911</v>
      </c>
      <c r="D216" s="35" t="s">
        <v>5906</v>
      </c>
      <c r="E216" s="191">
        <f t="shared" si="26"/>
        <v>398097.57</v>
      </c>
      <c r="F216" s="192">
        <f t="shared" si="27"/>
        <v>1326925.6399999999</v>
      </c>
      <c r="G216" s="192">
        <f t="shared" si="28"/>
        <v>6932342.4100000001</v>
      </c>
      <c r="H216" s="192">
        <f t="shared" si="29"/>
        <v>2202668.21</v>
      </c>
      <c r="I216" s="192">
        <f t="shared" si="31"/>
        <v>1127702.58</v>
      </c>
      <c r="J216" s="192">
        <f t="shared" si="32"/>
        <v>1324.02</v>
      </c>
      <c r="K216" s="194">
        <f t="shared" si="34"/>
        <v>11989060.430000002</v>
      </c>
      <c r="L216" s="193">
        <f t="shared" si="33"/>
        <v>12180925.91</v>
      </c>
      <c r="M216" s="194">
        <f t="shared" si="35"/>
        <v>191865.47999999858</v>
      </c>
      <c r="N216" s="152">
        <f t="shared" si="30"/>
        <v>1.5751305066430583E-2</v>
      </c>
    </row>
    <row r="217" spans="1:14" x14ac:dyDescent="0.2">
      <c r="A217" s="39" t="s">
        <v>6183</v>
      </c>
      <c r="B217" s="35" t="s">
        <v>6184</v>
      </c>
      <c r="C217" s="35" t="s">
        <v>5914</v>
      </c>
      <c r="D217" s="35" t="s">
        <v>5906</v>
      </c>
      <c r="E217" s="191">
        <f t="shared" si="26"/>
        <v>23376.03</v>
      </c>
      <c r="F217" s="192">
        <f t="shared" si="27"/>
        <v>122819.08</v>
      </c>
      <c r="G217" s="192">
        <f t="shared" si="28"/>
        <v>402892.87</v>
      </c>
      <c r="H217" s="192">
        <f t="shared" si="29"/>
        <v>215037.68</v>
      </c>
      <c r="I217" s="192">
        <f t="shared" si="31"/>
        <v>22328.34</v>
      </c>
      <c r="J217" s="192">
        <f t="shared" si="32"/>
        <v>0</v>
      </c>
      <c r="K217" s="194">
        <f t="shared" si="34"/>
        <v>786453.99999999988</v>
      </c>
      <c r="L217" s="193">
        <f t="shared" si="33"/>
        <v>876963.8</v>
      </c>
      <c r="M217" s="194">
        <f t="shared" si="35"/>
        <v>90509.800000000163</v>
      </c>
      <c r="N217" s="152">
        <f t="shared" si="30"/>
        <v>0.10320813698353359</v>
      </c>
    </row>
    <row r="218" spans="1:14" x14ac:dyDescent="0.2">
      <c r="A218" s="39" t="s">
        <v>6185</v>
      </c>
      <c r="B218" s="35" t="s">
        <v>6186</v>
      </c>
      <c r="C218" s="35" t="s">
        <v>5914</v>
      </c>
      <c r="D218" s="35" t="s">
        <v>5906</v>
      </c>
      <c r="E218" s="191">
        <f t="shared" si="26"/>
        <v>14408.85</v>
      </c>
      <c r="F218" s="192">
        <f t="shared" si="27"/>
        <v>69438.880000000005</v>
      </c>
      <c r="G218" s="192">
        <f t="shared" si="28"/>
        <v>426960.64000000001</v>
      </c>
      <c r="H218" s="192">
        <f t="shared" si="29"/>
        <v>125473.69</v>
      </c>
      <c r="I218" s="192">
        <f t="shared" si="31"/>
        <v>17479.63</v>
      </c>
      <c r="J218" s="192">
        <f t="shared" si="32"/>
        <v>0</v>
      </c>
      <c r="K218" s="194">
        <f t="shared" si="34"/>
        <v>653761.69000000006</v>
      </c>
      <c r="L218" s="193">
        <f t="shared" si="33"/>
        <v>658996.30000000005</v>
      </c>
      <c r="M218" s="194">
        <f t="shared" si="35"/>
        <v>5234.609999999986</v>
      </c>
      <c r="N218" s="152">
        <f t="shared" si="30"/>
        <v>7.9433071172023053E-3</v>
      </c>
    </row>
    <row r="219" spans="1:14" x14ac:dyDescent="0.2">
      <c r="A219" s="39" t="s">
        <v>6187</v>
      </c>
      <c r="B219" s="35" t="s">
        <v>6188</v>
      </c>
      <c r="C219" s="35" t="s">
        <v>5914</v>
      </c>
      <c r="D219" s="35" t="s">
        <v>5906</v>
      </c>
      <c r="E219" s="191">
        <f t="shared" si="26"/>
        <v>64386</v>
      </c>
      <c r="F219" s="192">
        <f t="shared" si="27"/>
        <v>257983.17</v>
      </c>
      <c r="G219" s="192">
        <f t="shared" si="28"/>
        <v>1079782.22</v>
      </c>
      <c r="H219" s="192">
        <f t="shared" si="29"/>
        <v>518082.71</v>
      </c>
      <c r="I219" s="192">
        <f t="shared" si="31"/>
        <v>102758.86</v>
      </c>
      <c r="J219" s="192">
        <f t="shared" si="32"/>
        <v>0</v>
      </c>
      <c r="K219" s="194">
        <f t="shared" si="34"/>
        <v>2022992.9600000002</v>
      </c>
      <c r="L219" s="193">
        <f t="shared" si="33"/>
        <v>2121734</v>
      </c>
      <c r="M219" s="194">
        <f t="shared" si="35"/>
        <v>98741.039999999804</v>
      </c>
      <c r="N219" s="152">
        <f t="shared" si="30"/>
        <v>4.6537897776064201E-2</v>
      </c>
    </row>
    <row r="220" spans="1:14" x14ac:dyDescent="0.2">
      <c r="A220" s="39" t="s">
        <v>6189</v>
      </c>
      <c r="B220" s="35" t="s">
        <v>6190</v>
      </c>
      <c r="C220" s="35" t="s">
        <v>5914</v>
      </c>
      <c r="D220" s="35" t="s">
        <v>5906</v>
      </c>
      <c r="E220" s="191">
        <f t="shared" si="26"/>
        <v>0</v>
      </c>
      <c r="F220" s="192">
        <f t="shared" si="27"/>
        <v>262752.62</v>
      </c>
      <c r="G220" s="192">
        <f t="shared" si="28"/>
        <v>497097.48</v>
      </c>
      <c r="H220" s="192">
        <f t="shared" si="29"/>
        <v>149688.18</v>
      </c>
      <c r="I220" s="192">
        <f t="shared" si="31"/>
        <v>315070.98</v>
      </c>
      <c r="J220" s="192">
        <f t="shared" si="32"/>
        <v>0</v>
      </c>
      <c r="K220" s="194">
        <f t="shared" si="34"/>
        <v>1224609.26</v>
      </c>
      <c r="L220" s="193">
        <f t="shared" si="33"/>
        <v>1686799.33</v>
      </c>
      <c r="M220" s="194">
        <f t="shared" si="35"/>
        <v>462190.07000000007</v>
      </c>
      <c r="N220" s="152">
        <f t="shared" si="30"/>
        <v>0.27400418163552392</v>
      </c>
    </row>
    <row r="221" spans="1:14" x14ac:dyDescent="0.2">
      <c r="A221" s="39" t="s">
        <v>6191</v>
      </c>
      <c r="B221" s="35" t="s">
        <v>62506</v>
      </c>
      <c r="C221" s="35" t="s">
        <v>5914</v>
      </c>
      <c r="D221" s="35" t="s">
        <v>5906</v>
      </c>
      <c r="E221" s="191">
        <f t="shared" si="26"/>
        <v>0</v>
      </c>
      <c r="F221" s="192">
        <f t="shared" si="27"/>
        <v>110598.94</v>
      </c>
      <c r="G221" s="192">
        <f t="shared" si="28"/>
        <v>413216.29</v>
      </c>
      <c r="H221" s="192">
        <f t="shared" si="29"/>
        <v>139775.59</v>
      </c>
      <c r="I221" s="192">
        <f t="shared" si="31"/>
        <v>151965.69</v>
      </c>
      <c r="J221" s="192">
        <f t="shared" si="32"/>
        <v>0</v>
      </c>
      <c r="K221" s="194">
        <f t="shared" si="34"/>
        <v>815556.51</v>
      </c>
      <c r="L221" s="193">
        <f t="shared" si="33"/>
        <v>1106474.79</v>
      </c>
      <c r="M221" s="194">
        <f t="shared" si="35"/>
        <v>290918.28000000003</v>
      </c>
      <c r="N221" s="152">
        <f t="shared" si="30"/>
        <v>0.26292355020578462</v>
      </c>
    </row>
    <row r="222" spans="1:14" x14ac:dyDescent="0.2">
      <c r="A222" s="39" t="s">
        <v>6192</v>
      </c>
      <c r="B222" s="35" t="s">
        <v>6193</v>
      </c>
      <c r="C222" s="35" t="s">
        <v>5911</v>
      </c>
      <c r="D222" s="35" t="s">
        <v>5906</v>
      </c>
      <c r="E222" s="191">
        <f t="shared" si="26"/>
        <v>256836.24</v>
      </c>
      <c r="F222" s="192">
        <f t="shared" si="27"/>
        <v>1798793.91</v>
      </c>
      <c r="G222" s="192">
        <f t="shared" si="28"/>
        <v>7378331.2000000002</v>
      </c>
      <c r="H222" s="192">
        <f t="shared" si="29"/>
        <v>3235723.39</v>
      </c>
      <c r="I222" s="192">
        <f t="shared" si="31"/>
        <v>1386432.02</v>
      </c>
      <c r="J222" s="192">
        <f t="shared" si="32"/>
        <v>274778.40999999997</v>
      </c>
      <c r="K222" s="194">
        <f t="shared" si="34"/>
        <v>14330895.17</v>
      </c>
      <c r="L222" s="193">
        <f t="shared" si="33"/>
        <v>15085614.710000001</v>
      </c>
      <c r="M222" s="194">
        <f t="shared" si="35"/>
        <v>754719.54000000097</v>
      </c>
      <c r="N222" s="152">
        <f t="shared" si="30"/>
        <v>5.0029087611505152E-2</v>
      </c>
    </row>
    <row r="223" spans="1:14" x14ac:dyDescent="0.2">
      <c r="A223" s="39" t="s">
        <v>6194</v>
      </c>
      <c r="B223" s="35" t="s">
        <v>6195</v>
      </c>
      <c r="C223" s="35" t="s">
        <v>5914</v>
      </c>
      <c r="D223" s="35" t="s">
        <v>5906</v>
      </c>
      <c r="E223" s="191">
        <f t="shared" si="26"/>
        <v>6167</v>
      </c>
      <c r="F223" s="192">
        <f t="shared" si="27"/>
        <v>47285</v>
      </c>
      <c r="G223" s="192">
        <f t="shared" si="28"/>
        <v>238541.2</v>
      </c>
      <c r="H223" s="192">
        <f t="shared" si="29"/>
        <v>19782.8</v>
      </c>
      <c r="I223" s="192">
        <f t="shared" si="31"/>
        <v>314</v>
      </c>
      <c r="J223" s="192">
        <f t="shared" si="32"/>
        <v>0</v>
      </c>
      <c r="K223" s="194">
        <f t="shared" si="34"/>
        <v>312090</v>
      </c>
      <c r="L223" s="193">
        <f t="shared" si="33"/>
        <v>312090</v>
      </c>
      <c r="M223" s="194">
        <f t="shared" si="35"/>
        <v>0</v>
      </c>
      <c r="N223" s="152">
        <f t="shared" si="30"/>
        <v>0</v>
      </c>
    </row>
    <row r="224" spans="1:14" x14ac:dyDescent="0.2">
      <c r="A224" s="39" t="s">
        <v>6196</v>
      </c>
      <c r="B224" s="35" t="s">
        <v>6197</v>
      </c>
      <c r="C224" s="35" t="s">
        <v>6097</v>
      </c>
      <c r="D224" s="35" t="s">
        <v>5906</v>
      </c>
      <c r="E224" s="191">
        <f t="shared" si="26"/>
        <v>0</v>
      </c>
      <c r="F224" s="192">
        <f t="shared" si="27"/>
        <v>5924.8</v>
      </c>
      <c r="G224" s="192">
        <f t="shared" si="28"/>
        <v>14861.42</v>
      </c>
      <c r="H224" s="192">
        <f t="shared" si="29"/>
        <v>26259.08</v>
      </c>
      <c r="I224" s="192">
        <f t="shared" si="31"/>
        <v>3462.91</v>
      </c>
      <c r="J224" s="192">
        <f t="shared" si="32"/>
        <v>0</v>
      </c>
      <c r="K224" s="194">
        <f t="shared" si="34"/>
        <v>50508.210000000006</v>
      </c>
      <c r="L224" s="193">
        <f t="shared" si="33"/>
        <v>53237.89</v>
      </c>
      <c r="M224" s="194">
        <f t="shared" si="35"/>
        <v>2729.679999999993</v>
      </c>
      <c r="N224" s="152">
        <f t="shared" si="30"/>
        <v>5.1273256697438478E-2</v>
      </c>
    </row>
    <row r="225" spans="1:14" x14ac:dyDescent="0.2">
      <c r="A225" s="39" t="s">
        <v>6198</v>
      </c>
      <c r="B225" s="35" t="s">
        <v>6199</v>
      </c>
      <c r="C225" s="35" t="s">
        <v>5911</v>
      </c>
      <c r="D225" s="35" t="s">
        <v>5906</v>
      </c>
      <c r="E225" s="191">
        <f t="shared" si="26"/>
        <v>2023758.25</v>
      </c>
      <c r="F225" s="192">
        <f t="shared" si="27"/>
        <v>16356497.26</v>
      </c>
      <c r="G225" s="192">
        <f t="shared" si="28"/>
        <v>38201438.210000001</v>
      </c>
      <c r="H225" s="192">
        <f t="shared" si="29"/>
        <v>12799030.460000001</v>
      </c>
      <c r="I225" s="192">
        <f t="shared" si="31"/>
        <v>24133333.25</v>
      </c>
      <c r="J225" s="192">
        <f t="shared" si="32"/>
        <v>31318763.399999999</v>
      </c>
      <c r="K225" s="194">
        <f t="shared" si="34"/>
        <v>124832820.83000001</v>
      </c>
      <c r="L225" s="193">
        <f t="shared" si="33"/>
        <v>133636549.03</v>
      </c>
      <c r="M225" s="194">
        <f t="shared" si="35"/>
        <v>8803728.1999999881</v>
      </c>
      <c r="N225" s="152">
        <f t="shared" si="30"/>
        <v>6.5878146838584131E-2</v>
      </c>
    </row>
    <row r="226" spans="1:14" x14ac:dyDescent="0.2">
      <c r="A226" s="39" t="s">
        <v>6200</v>
      </c>
      <c r="B226" s="35" t="s">
        <v>6201</v>
      </c>
      <c r="C226" s="35" t="s">
        <v>5914</v>
      </c>
      <c r="D226" s="35" t="s">
        <v>5906</v>
      </c>
      <c r="E226" s="191">
        <f t="shared" si="26"/>
        <v>37152</v>
      </c>
      <c r="F226" s="192">
        <f t="shared" si="27"/>
        <v>229028.06</v>
      </c>
      <c r="G226" s="192">
        <f t="shared" si="28"/>
        <v>448270.52</v>
      </c>
      <c r="H226" s="192">
        <f t="shared" si="29"/>
        <v>226756.01</v>
      </c>
      <c r="I226" s="192">
        <f t="shared" si="31"/>
        <v>138143.71</v>
      </c>
      <c r="J226" s="192">
        <f t="shared" si="32"/>
        <v>0</v>
      </c>
      <c r="K226" s="194">
        <f t="shared" si="34"/>
        <v>1079350.3</v>
      </c>
      <c r="L226" s="193">
        <f t="shared" si="33"/>
        <v>1413652.25</v>
      </c>
      <c r="M226" s="194">
        <f t="shared" si="35"/>
        <v>334301.94999999995</v>
      </c>
      <c r="N226" s="152">
        <f t="shared" si="30"/>
        <v>0.23648103697355552</v>
      </c>
    </row>
    <row r="227" spans="1:14" x14ac:dyDescent="0.2">
      <c r="A227" s="39" t="s">
        <v>6202</v>
      </c>
      <c r="B227" s="35" t="s">
        <v>6203</v>
      </c>
      <c r="C227" s="35" t="s">
        <v>5914</v>
      </c>
      <c r="D227" s="35" t="s">
        <v>5906</v>
      </c>
      <c r="E227" s="191">
        <f t="shared" si="26"/>
        <v>28051</v>
      </c>
      <c r="F227" s="192">
        <f t="shared" si="27"/>
        <v>153137.34</v>
      </c>
      <c r="G227" s="192">
        <f t="shared" si="28"/>
        <v>294680.08</v>
      </c>
      <c r="H227" s="192">
        <f t="shared" si="29"/>
        <v>98718.87</v>
      </c>
      <c r="I227" s="192">
        <f t="shared" si="31"/>
        <v>77172.38</v>
      </c>
      <c r="J227" s="192">
        <f t="shared" si="32"/>
        <v>0</v>
      </c>
      <c r="K227" s="194">
        <f t="shared" si="34"/>
        <v>651759.67000000004</v>
      </c>
      <c r="L227" s="193">
        <f t="shared" si="33"/>
        <v>811510.36</v>
      </c>
      <c r="M227" s="194">
        <f t="shared" si="35"/>
        <v>159750.68999999994</v>
      </c>
      <c r="N227" s="152">
        <f t="shared" si="30"/>
        <v>0.19685600809828224</v>
      </c>
    </row>
    <row r="228" spans="1:14" x14ac:dyDescent="0.2">
      <c r="A228" s="39" t="s">
        <v>6204</v>
      </c>
      <c r="B228" s="35" t="s">
        <v>6205</v>
      </c>
      <c r="C228" s="35" t="s">
        <v>5911</v>
      </c>
      <c r="D228" s="35" t="s">
        <v>5906</v>
      </c>
      <c r="E228" s="191">
        <f t="shared" si="26"/>
        <v>103162.38</v>
      </c>
      <c r="F228" s="192">
        <f t="shared" si="27"/>
        <v>972579.27</v>
      </c>
      <c r="G228" s="192">
        <f t="shared" si="28"/>
        <v>2290243.59</v>
      </c>
      <c r="H228" s="192">
        <f t="shared" si="29"/>
        <v>1636311.56</v>
      </c>
      <c r="I228" s="192">
        <f t="shared" si="31"/>
        <v>795645.05</v>
      </c>
      <c r="J228" s="192">
        <f t="shared" si="32"/>
        <v>85085.43</v>
      </c>
      <c r="K228" s="194">
        <f t="shared" si="34"/>
        <v>5883027.2799999993</v>
      </c>
      <c r="L228" s="193">
        <f t="shared" si="33"/>
        <v>6628144.04</v>
      </c>
      <c r="M228" s="194">
        <f t="shared" si="35"/>
        <v>745116.76000000071</v>
      </c>
      <c r="N228" s="152">
        <f t="shared" si="30"/>
        <v>0.11241710432110656</v>
      </c>
    </row>
    <row r="229" spans="1:14" x14ac:dyDescent="0.2">
      <c r="A229" s="39" t="s">
        <v>6206</v>
      </c>
      <c r="B229" s="35" t="s">
        <v>6207</v>
      </c>
      <c r="C229" s="35" t="s">
        <v>5911</v>
      </c>
      <c r="D229" s="35" t="s">
        <v>5906</v>
      </c>
      <c r="E229" s="191">
        <f t="shared" si="26"/>
        <v>548600.03</v>
      </c>
      <c r="F229" s="192">
        <f t="shared" si="27"/>
        <v>4228277.03</v>
      </c>
      <c r="G229" s="192">
        <f t="shared" si="28"/>
        <v>14799779.92</v>
      </c>
      <c r="H229" s="192">
        <f t="shared" si="29"/>
        <v>12914950.939999999</v>
      </c>
      <c r="I229" s="192">
        <f t="shared" si="31"/>
        <v>3863498.69</v>
      </c>
      <c r="J229" s="192">
        <f t="shared" si="32"/>
        <v>370572.43</v>
      </c>
      <c r="K229" s="194">
        <f t="shared" si="34"/>
        <v>36725679.039999999</v>
      </c>
      <c r="L229" s="193">
        <f t="shared" si="33"/>
        <v>37021485.140000001</v>
      </c>
      <c r="M229" s="194">
        <f t="shared" si="35"/>
        <v>295806.10000000149</v>
      </c>
      <c r="N229" s="152">
        <f t="shared" si="30"/>
        <v>7.9901197610356446E-3</v>
      </c>
    </row>
    <row r="230" spans="1:14" x14ac:dyDescent="0.2">
      <c r="A230" s="39" t="s">
        <v>6208</v>
      </c>
      <c r="B230" s="35" t="s">
        <v>12290</v>
      </c>
      <c r="C230" s="35" t="s">
        <v>5914</v>
      </c>
      <c r="D230" s="35" t="s">
        <v>5906</v>
      </c>
      <c r="E230" s="191">
        <f t="shared" si="26"/>
        <v>16783</v>
      </c>
      <c r="F230" s="192">
        <f t="shared" si="27"/>
        <v>75915.600000000006</v>
      </c>
      <c r="G230" s="192">
        <f t="shared" si="28"/>
        <v>331379.34000000003</v>
      </c>
      <c r="H230" s="192">
        <f t="shared" si="29"/>
        <v>51981.78</v>
      </c>
      <c r="I230" s="192">
        <f t="shared" si="31"/>
        <v>9870.92</v>
      </c>
      <c r="J230" s="192">
        <f t="shared" si="32"/>
        <v>0</v>
      </c>
      <c r="K230" s="194">
        <f t="shared" si="34"/>
        <v>485930.64000000007</v>
      </c>
      <c r="L230" s="193">
        <f t="shared" si="33"/>
        <v>508601.97</v>
      </c>
      <c r="M230" s="194">
        <f t="shared" si="35"/>
        <v>22671.3299999999</v>
      </c>
      <c r="N230" s="152">
        <f t="shared" si="30"/>
        <v>4.4575780939267499E-2</v>
      </c>
    </row>
    <row r="231" spans="1:14" x14ac:dyDescent="0.2">
      <c r="A231" s="39" t="s">
        <v>6209</v>
      </c>
      <c r="B231" s="35" t="s">
        <v>6210</v>
      </c>
      <c r="C231" s="35" t="s">
        <v>5914</v>
      </c>
      <c r="D231" s="35" t="s">
        <v>5906</v>
      </c>
      <c r="E231" s="191">
        <f t="shared" si="26"/>
        <v>0</v>
      </c>
      <c r="F231" s="192">
        <f t="shared" si="27"/>
        <v>43982.35</v>
      </c>
      <c r="G231" s="192">
        <f t="shared" si="28"/>
        <v>565432.44999999995</v>
      </c>
      <c r="H231" s="192">
        <f t="shared" si="29"/>
        <v>692829.56</v>
      </c>
      <c r="I231" s="192">
        <f t="shared" si="31"/>
        <v>1237</v>
      </c>
      <c r="J231" s="192">
        <f t="shared" si="32"/>
        <v>0</v>
      </c>
      <c r="K231" s="194">
        <f t="shared" si="34"/>
        <v>1303481.3599999999</v>
      </c>
      <c r="L231" s="193">
        <f t="shared" si="33"/>
        <v>1310391.3600000001</v>
      </c>
      <c r="M231" s="194">
        <f t="shared" si="35"/>
        <v>6910.0000000002328</v>
      </c>
      <c r="N231" s="152">
        <f t="shared" si="30"/>
        <v>5.2732337917736514E-3</v>
      </c>
    </row>
    <row r="232" spans="1:14" x14ac:dyDescent="0.2">
      <c r="A232" s="39" t="s">
        <v>6211</v>
      </c>
      <c r="B232" s="35" t="s">
        <v>6212</v>
      </c>
      <c r="C232" s="35" t="s">
        <v>5911</v>
      </c>
      <c r="D232" s="35" t="s">
        <v>5906</v>
      </c>
      <c r="E232" s="191">
        <f t="shared" si="26"/>
        <v>495043.76</v>
      </c>
      <c r="F232" s="192">
        <f t="shared" si="27"/>
        <v>5425117.0099999998</v>
      </c>
      <c r="G232" s="192">
        <f t="shared" si="28"/>
        <v>12461491.119999999</v>
      </c>
      <c r="H232" s="192">
        <f t="shared" si="29"/>
        <v>10460506.970000001</v>
      </c>
      <c r="I232" s="192">
        <f t="shared" si="31"/>
        <v>11704058.960000001</v>
      </c>
      <c r="J232" s="192">
        <f t="shared" si="32"/>
        <v>110643.53</v>
      </c>
      <c r="K232" s="194">
        <f t="shared" si="34"/>
        <v>40656861.350000001</v>
      </c>
      <c r="L232" s="193">
        <f t="shared" si="33"/>
        <v>58322045.340000004</v>
      </c>
      <c r="M232" s="194">
        <f t="shared" si="35"/>
        <v>17665183.990000002</v>
      </c>
      <c r="N232" s="152">
        <f t="shared" si="30"/>
        <v>0.30289033738472798</v>
      </c>
    </row>
    <row r="233" spans="1:14" x14ac:dyDescent="0.2">
      <c r="A233" s="39" t="s">
        <v>6213</v>
      </c>
      <c r="B233" s="35" t="s">
        <v>6214</v>
      </c>
      <c r="C233" s="35" t="s">
        <v>5914</v>
      </c>
      <c r="D233" s="35" t="s">
        <v>5906</v>
      </c>
      <c r="E233" s="191">
        <f t="shared" si="26"/>
        <v>27724.52</v>
      </c>
      <c r="F233" s="192">
        <f t="shared" si="27"/>
        <v>620179.76</v>
      </c>
      <c r="G233" s="192">
        <f t="shared" si="28"/>
        <v>946265.45</v>
      </c>
      <c r="H233" s="192">
        <f t="shared" si="29"/>
        <v>12210.8</v>
      </c>
      <c r="I233" s="192">
        <f t="shared" si="31"/>
        <v>18312</v>
      </c>
      <c r="J233" s="192">
        <f t="shared" si="32"/>
        <v>0</v>
      </c>
      <c r="K233" s="194">
        <f t="shared" si="34"/>
        <v>1624692.53</v>
      </c>
      <c r="L233" s="193">
        <f t="shared" si="33"/>
        <v>1624692.53</v>
      </c>
      <c r="M233" s="194">
        <f t="shared" si="35"/>
        <v>0</v>
      </c>
      <c r="N233" s="152">
        <f t="shared" si="30"/>
        <v>0</v>
      </c>
    </row>
    <row r="234" spans="1:14" x14ac:dyDescent="0.2">
      <c r="A234" s="39" t="s">
        <v>6215</v>
      </c>
      <c r="B234" s="35" t="s">
        <v>6216</v>
      </c>
      <c r="C234" s="35" t="s">
        <v>5911</v>
      </c>
      <c r="D234" s="35" t="s">
        <v>5906</v>
      </c>
      <c r="E234" s="191">
        <f t="shared" si="26"/>
        <v>554847.09</v>
      </c>
      <c r="F234" s="192">
        <f t="shared" si="27"/>
        <v>5100001.71</v>
      </c>
      <c r="G234" s="192">
        <f t="shared" si="28"/>
        <v>13480527.029999999</v>
      </c>
      <c r="H234" s="192">
        <f t="shared" si="29"/>
        <v>7932419.8499999996</v>
      </c>
      <c r="I234" s="192">
        <f t="shared" si="31"/>
        <v>4839540.2699999996</v>
      </c>
      <c r="J234" s="192">
        <f t="shared" si="32"/>
        <v>411134.77</v>
      </c>
      <c r="K234" s="194">
        <f t="shared" si="34"/>
        <v>32318470.719999999</v>
      </c>
      <c r="L234" s="193">
        <f t="shared" si="33"/>
        <v>32686678.170000002</v>
      </c>
      <c r="M234" s="194">
        <f t="shared" si="35"/>
        <v>368207.45000000298</v>
      </c>
      <c r="N234" s="152">
        <f t="shared" si="30"/>
        <v>1.1264755876537667E-2</v>
      </c>
    </row>
    <row r="235" spans="1:14" x14ac:dyDescent="0.2">
      <c r="A235" s="39" t="s">
        <v>6217</v>
      </c>
      <c r="B235" s="35" t="s">
        <v>6218</v>
      </c>
      <c r="C235" s="35" t="s">
        <v>5914</v>
      </c>
      <c r="D235" s="35" t="s">
        <v>5906</v>
      </c>
      <c r="E235" s="191">
        <f t="shared" si="26"/>
        <v>77680</v>
      </c>
      <c r="F235" s="192">
        <f t="shared" si="27"/>
        <v>254670.66</v>
      </c>
      <c r="G235" s="192">
        <f t="shared" si="28"/>
        <v>895835.98</v>
      </c>
      <c r="H235" s="192">
        <f t="shared" si="29"/>
        <v>720614.58</v>
      </c>
      <c r="I235" s="192">
        <f t="shared" si="31"/>
        <v>458475.78</v>
      </c>
      <c r="J235" s="192">
        <f t="shared" si="32"/>
        <v>0</v>
      </c>
      <c r="K235" s="194">
        <f t="shared" si="34"/>
        <v>2407277</v>
      </c>
      <c r="L235" s="193">
        <f t="shared" si="33"/>
        <v>2613597.1800000002</v>
      </c>
      <c r="M235" s="194">
        <f t="shared" si="35"/>
        <v>206320.18000000017</v>
      </c>
      <c r="N235" s="152">
        <f t="shared" si="30"/>
        <v>7.8941078441169793E-2</v>
      </c>
    </row>
    <row r="236" spans="1:14" x14ac:dyDescent="0.2">
      <c r="A236" s="39" t="s">
        <v>6219</v>
      </c>
      <c r="B236" s="35" t="s">
        <v>6220</v>
      </c>
      <c r="C236" s="35" t="s">
        <v>5914</v>
      </c>
      <c r="D236" s="35" t="s">
        <v>5906</v>
      </c>
      <c r="E236" s="191">
        <f t="shared" si="26"/>
        <v>0</v>
      </c>
      <c r="F236" s="192">
        <f t="shared" si="27"/>
        <v>36462.18</v>
      </c>
      <c r="G236" s="192">
        <f t="shared" si="28"/>
        <v>168537.84</v>
      </c>
      <c r="H236" s="192">
        <f t="shared" si="29"/>
        <v>95045.61</v>
      </c>
      <c r="I236" s="192">
        <f t="shared" si="31"/>
        <v>79637.210000000006</v>
      </c>
      <c r="J236" s="192">
        <f t="shared" si="32"/>
        <v>0</v>
      </c>
      <c r="K236" s="194">
        <f t="shared" si="34"/>
        <v>379682.84</v>
      </c>
      <c r="L236" s="193">
        <f t="shared" si="33"/>
        <v>455444.84</v>
      </c>
      <c r="M236" s="194">
        <f t="shared" si="35"/>
        <v>75762</v>
      </c>
      <c r="N236" s="152">
        <f t="shared" si="30"/>
        <v>0.16634725733197459</v>
      </c>
    </row>
    <row r="237" spans="1:14" x14ac:dyDescent="0.2">
      <c r="A237" s="39" t="s">
        <v>6221</v>
      </c>
      <c r="B237" s="35" t="s">
        <v>6222</v>
      </c>
      <c r="C237" s="35" t="s">
        <v>5911</v>
      </c>
      <c r="D237" s="35" t="s">
        <v>5906</v>
      </c>
      <c r="E237" s="191">
        <f t="shared" si="26"/>
        <v>266741.13</v>
      </c>
      <c r="F237" s="192">
        <f t="shared" si="27"/>
        <v>2261223.35</v>
      </c>
      <c r="G237" s="192">
        <f t="shared" si="28"/>
        <v>8174150.7800000003</v>
      </c>
      <c r="H237" s="192">
        <f t="shared" si="29"/>
        <v>3968654.49</v>
      </c>
      <c r="I237" s="192">
        <f t="shared" si="31"/>
        <v>4664183.76</v>
      </c>
      <c r="J237" s="192">
        <f t="shared" si="32"/>
        <v>2687.97</v>
      </c>
      <c r="K237" s="194">
        <f t="shared" si="34"/>
        <v>19337641.479999997</v>
      </c>
      <c r="L237" s="193">
        <f t="shared" si="33"/>
        <v>19998779.02</v>
      </c>
      <c r="M237" s="194">
        <f t="shared" si="35"/>
        <v>661137.54000000283</v>
      </c>
      <c r="N237" s="152">
        <f t="shared" si="30"/>
        <v>3.3058895212493972E-2</v>
      </c>
    </row>
    <row r="238" spans="1:14" x14ac:dyDescent="0.2">
      <c r="A238" s="39" t="s">
        <v>6223</v>
      </c>
      <c r="B238" s="35" t="s">
        <v>6224</v>
      </c>
      <c r="C238" s="35" t="s">
        <v>5911</v>
      </c>
      <c r="D238" s="35" t="s">
        <v>5906</v>
      </c>
      <c r="E238" s="191">
        <f t="shared" si="26"/>
        <v>162388.20000000001</v>
      </c>
      <c r="F238" s="192">
        <f t="shared" si="27"/>
        <v>1698342.93</v>
      </c>
      <c r="G238" s="192">
        <f t="shared" si="28"/>
        <v>4339204.68</v>
      </c>
      <c r="H238" s="192">
        <f t="shared" si="29"/>
        <v>3436897.95</v>
      </c>
      <c r="I238" s="192">
        <f t="shared" si="31"/>
        <v>870899.75</v>
      </c>
      <c r="J238" s="192">
        <f t="shared" si="32"/>
        <v>0</v>
      </c>
      <c r="K238" s="194">
        <f t="shared" si="34"/>
        <v>10507733.51</v>
      </c>
      <c r="L238" s="193">
        <f t="shared" si="33"/>
        <v>10627533.92</v>
      </c>
      <c r="M238" s="194">
        <f t="shared" si="35"/>
        <v>119800.41000000015</v>
      </c>
      <c r="N238" s="152">
        <f t="shared" si="30"/>
        <v>1.1272644331395383E-2</v>
      </c>
    </row>
    <row r="239" spans="1:14" x14ac:dyDescent="0.2">
      <c r="A239" s="39" t="s">
        <v>6225</v>
      </c>
      <c r="B239" s="35" t="s">
        <v>6226</v>
      </c>
      <c r="C239" s="35" t="s">
        <v>5911</v>
      </c>
      <c r="D239" s="35" t="s">
        <v>5906</v>
      </c>
      <c r="E239" s="191">
        <f t="shared" si="26"/>
        <v>137404.06</v>
      </c>
      <c r="F239" s="192">
        <f t="shared" si="27"/>
        <v>2650721.86</v>
      </c>
      <c r="G239" s="192">
        <f t="shared" si="28"/>
        <v>3703279.64</v>
      </c>
      <c r="H239" s="192">
        <f t="shared" si="29"/>
        <v>3757018.93</v>
      </c>
      <c r="I239" s="192">
        <f t="shared" si="31"/>
        <v>2524560</v>
      </c>
      <c r="J239" s="192">
        <f t="shared" si="32"/>
        <v>499257.4</v>
      </c>
      <c r="K239" s="194">
        <f t="shared" si="34"/>
        <v>13272241.890000001</v>
      </c>
      <c r="L239" s="193">
        <f t="shared" si="33"/>
        <v>16879546.390000001</v>
      </c>
      <c r="M239" s="194">
        <f t="shared" si="35"/>
        <v>3607304.5</v>
      </c>
      <c r="N239" s="152">
        <f t="shared" si="30"/>
        <v>0.21370861613538891</v>
      </c>
    </row>
    <row r="240" spans="1:14" x14ac:dyDescent="0.2">
      <c r="A240" s="39" t="s">
        <v>6227</v>
      </c>
      <c r="B240" s="35" t="s">
        <v>6228</v>
      </c>
      <c r="C240" s="35" t="s">
        <v>5914</v>
      </c>
      <c r="D240" s="35" t="s">
        <v>5906</v>
      </c>
      <c r="E240" s="191">
        <f t="shared" si="26"/>
        <v>28100.37</v>
      </c>
      <c r="F240" s="192">
        <f t="shared" si="27"/>
        <v>233446.24</v>
      </c>
      <c r="G240" s="192">
        <f t="shared" si="28"/>
        <v>197340.71</v>
      </c>
      <c r="H240" s="192">
        <f t="shared" si="29"/>
        <v>67173.09</v>
      </c>
      <c r="I240" s="192">
        <f t="shared" si="31"/>
        <v>33202.33</v>
      </c>
      <c r="J240" s="192">
        <f t="shared" si="32"/>
        <v>0</v>
      </c>
      <c r="K240" s="194">
        <f t="shared" si="34"/>
        <v>559262.73999999987</v>
      </c>
      <c r="L240" s="193">
        <f t="shared" si="33"/>
        <v>562861.74</v>
      </c>
      <c r="M240" s="194">
        <f t="shared" si="35"/>
        <v>3599.0000000001164</v>
      </c>
      <c r="N240" s="152">
        <f t="shared" si="30"/>
        <v>6.3941102125721254E-3</v>
      </c>
    </row>
    <row r="241" spans="1:14" x14ac:dyDescent="0.2">
      <c r="A241" s="39" t="s">
        <v>6229</v>
      </c>
      <c r="B241" s="35" t="s">
        <v>6230</v>
      </c>
      <c r="C241" s="35" t="s">
        <v>5911</v>
      </c>
      <c r="D241" s="35" t="s">
        <v>5906</v>
      </c>
      <c r="E241" s="191">
        <f t="shared" si="26"/>
        <v>604869.47</v>
      </c>
      <c r="F241" s="192">
        <f t="shared" si="27"/>
        <v>1775306.92</v>
      </c>
      <c r="G241" s="192">
        <f t="shared" si="28"/>
        <v>8645493.8699999992</v>
      </c>
      <c r="H241" s="192">
        <f t="shared" si="29"/>
        <v>6691148.8099999996</v>
      </c>
      <c r="I241" s="192">
        <f t="shared" si="31"/>
        <v>2134571.75</v>
      </c>
      <c r="J241" s="192">
        <f t="shared" si="32"/>
        <v>942674.88</v>
      </c>
      <c r="K241" s="194">
        <f t="shared" si="34"/>
        <v>20794065.699999996</v>
      </c>
      <c r="L241" s="193">
        <f t="shared" si="33"/>
        <v>25659529.359999999</v>
      </c>
      <c r="M241" s="194">
        <f t="shared" si="35"/>
        <v>4865463.6600000039</v>
      </c>
      <c r="N241" s="152">
        <f t="shared" si="30"/>
        <v>0.18961624711576566</v>
      </c>
    </row>
    <row r="242" spans="1:14" x14ac:dyDescent="0.2">
      <c r="A242" s="39" t="s">
        <v>6231</v>
      </c>
      <c r="B242" s="35" t="s">
        <v>6232</v>
      </c>
      <c r="C242" s="35" t="s">
        <v>5911</v>
      </c>
      <c r="D242" s="35" t="s">
        <v>5906</v>
      </c>
      <c r="E242" s="191">
        <f t="shared" si="26"/>
        <v>5479726.7599999998</v>
      </c>
      <c r="F242" s="192">
        <f t="shared" si="27"/>
        <v>75055617.920000002</v>
      </c>
      <c r="G242" s="192">
        <f t="shared" si="28"/>
        <v>154339392.47</v>
      </c>
      <c r="H242" s="192">
        <f t="shared" si="29"/>
        <v>170638417.30000001</v>
      </c>
      <c r="I242" s="192">
        <f t="shared" si="31"/>
        <v>115642596.77</v>
      </c>
      <c r="J242" s="192">
        <f t="shared" si="32"/>
        <v>33935636.140000001</v>
      </c>
      <c r="K242" s="194">
        <f t="shared" si="34"/>
        <v>555091387.36000001</v>
      </c>
      <c r="L242" s="193">
        <f t="shared" si="33"/>
        <v>595557929.75</v>
      </c>
      <c r="M242" s="194">
        <f t="shared" si="35"/>
        <v>40466542.389999986</v>
      </c>
      <c r="N242" s="152">
        <f t="shared" si="30"/>
        <v>6.7947281647289637E-2</v>
      </c>
    </row>
    <row r="243" spans="1:14" x14ac:dyDescent="0.2">
      <c r="A243" s="39" t="s">
        <v>6233</v>
      </c>
      <c r="B243" s="35" t="s">
        <v>6234</v>
      </c>
      <c r="C243" s="35" t="s">
        <v>5914</v>
      </c>
      <c r="D243" s="35" t="s">
        <v>5906</v>
      </c>
      <c r="E243" s="191">
        <f t="shared" si="26"/>
        <v>55377.98</v>
      </c>
      <c r="F243" s="192">
        <f t="shared" si="27"/>
        <v>590289.13</v>
      </c>
      <c r="G243" s="192">
        <f t="shared" si="28"/>
        <v>3659469.21</v>
      </c>
      <c r="H243" s="192">
        <f t="shared" si="29"/>
        <v>2666957.4500000002</v>
      </c>
      <c r="I243" s="192">
        <f t="shared" si="31"/>
        <v>1256178.42</v>
      </c>
      <c r="J243" s="192">
        <f t="shared" si="32"/>
        <v>0</v>
      </c>
      <c r="K243" s="194">
        <f t="shared" si="34"/>
        <v>8228272.1900000004</v>
      </c>
      <c r="L243" s="193">
        <f t="shared" si="33"/>
        <v>8649540.6500000004</v>
      </c>
      <c r="M243" s="194">
        <f t="shared" si="35"/>
        <v>421268.45999999996</v>
      </c>
      <c r="N243" s="152">
        <f t="shared" si="30"/>
        <v>4.8704142456397377E-2</v>
      </c>
    </row>
    <row r="244" spans="1:14" x14ac:dyDescent="0.2">
      <c r="A244" s="39" t="s">
        <v>6235</v>
      </c>
      <c r="B244" s="35" t="s">
        <v>6236</v>
      </c>
      <c r="C244" s="35" t="s">
        <v>5914</v>
      </c>
      <c r="D244" s="35" t="s">
        <v>5906</v>
      </c>
      <c r="E244" s="191">
        <f t="shared" si="26"/>
        <v>33913</v>
      </c>
      <c r="F244" s="192">
        <f t="shared" si="27"/>
        <v>242353.13</v>
      </c>
      <c r="G244" s="192">
        <f t="shared" si="28"/>
        <v>762330.61</v>
      </c>
      <c r="H244" s="192">
        <f t="shared" si="29"/>
        <v>439550.76</v>
      </c>
      <c r="I244" s="192">
        <f t="shared" si="31"/>
        <v>508491.85</v>
      </c>
      <c r="J244" s="192">
        <f t="shared" si="32"/>
        <v>0</v>
      </c>
      <c r="K244" s="194">
        <f t="shared" si="34"/>
        <v>1986639.35</v>
      </c>
      <c r="L244" s="193">
        <f t="shared" si="33"/>
        <v>2213418.87</v>
      </c>
      <c r="M244" s="194">
        <f t="shared" si="35"/>
        <v>226779.52000000002</v>
      </c>
      <c r="N244" s="152">
        <f t="shared" si="30"/>
        <v>0.10245666695703196</v>
      </c>
    </row>
    <row r="245" spans="1:14" x14ac:dyDescent="0.2">
      <c r="A245" s="39" t="s">
        <v>6237</v>
      </c>
      <c r="B245" s="35" t="s">
        <v>6238</v>
      </c>
      <c r="C245" s="35" t="s">
        <v>5914</v>
      </c>
      <c r="D245" s="35" t="s">
        <v>5906</v>
      </c>
      <c r="E245" s="191">
        <f t="shared" si="26"/>
        <v>6027</v>
      </c>
      <c r="F245" s="192">
        <f t="shared" si="27"/>
        <v>50124.44</v>
      </c>
      <c r="G245" s="192">
        <f t="shared" si="28"/>
        <v>221604.09</v>
      </c>
      <c r="H245" s="192">
        <f t="shared" si="29"/>
        <v>72443.59</v>
      </c>
      <c r="I245" s="192">
        <f t="shared" si="31"/>
        <v>58846.38</v>
      </c>
      <c r="J245" s="192">
        <f t="shared" si="32"/>
        <v>0</v>
      </c>
      <c r="K245" s="194">
        <f t="shared" si="34"/>
        <v>409045.5</v>
      </c>
      <c r="L245" s="193">
        <f t="shared" si="33"/>
        <v>437520.02</v>
      </c>
      <c r="M245" s="194">
        <f t="shared" si="35"/>
        <v>28474.520000000019</v>
      </c>
      <c r="N245" s="152">
        <f t="shared" si="30"/>
        <v>6.5081639007056213E-2</v>
      </c>
    </row>
    <row r="246" spans="1:14" x14ac:dyDescent="0.2">
      <c r="A246" s="39" t="s">
        <v>6239</v>
      </c>
      <c r="B246" s="35" t="s">
        <v>6240</v>
      </c>
      <c r="C246" s="35" t="s">
        <v>5914</v>
      </c>
      <c r="D246" s="35" t="s">
        <v>5906</v>
      </c>
      <c r="E246" s="191">
        <f t="shared" si="26"/>
        <v>19873</v>
      </c>
      <c r="F246" s="192">
        <f t="shared" si="27"/>
        <v>334080.40999999997</v>
      </c>
      <c r="G246" s="192">
        <f t="shared" si="28"/>
        <v>627966.18999999994</v>
      </c>
      <c r="H246" s="192">
        <f t="shared" si="29"/>
        <v>98383.24</v>
      </c>
      <c r="I246" s="192">
        <f t="shared" si="31"/>
        <v>7819.5</v>
      </c>
      <c r="J246" s="192">
        <f t="shared" si="32"/>
        <v>0</v>
      </c>
      <c r="K246" s="194">
        <f t="shared" si="34"/>
        <v>1088122.3399999999</v>
      </c>
      <c r="L246" s="193">
        <f t="shared" si="33"/>
        <v>1258746.81</v>
      </c>
      <c r="M246" s="194">
        <f t="shared" si="35"/>
        <v>170624.4700000002</v>
      </c>
      <c r="N246" s="152">
        <f t="shared" si="30"/>
        <v>0.13555106447499177</v>
      </c>
    </row>
    <row r="247" spans="1:14" x14ac:dyDescent="0.2">
      <c r="A247" s="39" t="s">
        <v>6241</v>
      </c>
      <c r="B247" s="35" t="s">
        <v>6242</v>
      </c>
      <c r="C247" s="35" t="s">
        <v>5914</v>
      </c>
      <c r="D247" s="35" t="s">
        <v>5906</v>
      </c>
      <c r="E247" s="191">
        <f t="shared" si="26"/>
        <v>22554.57</v>
      </c>
      <c r="F247" s="192">
        <f t="shared" si="27"/>
        <v>370439.57</v>
      </c>
      <c r="G247" s="192">
        <f t="shared" si="28"/>
        <v>776381.64</v>
      </c>
      <c r="H247" s="192">
        <f t="shared" si="29"/>
        <v>293757.40999999997</v>
      </c>
      <c r="I247" s="192">
        <f t="shared" si="31"/>
        <v>157631.34</v>
      </c>
      <c r="J247" s="192">
        <f t="shared" si="32"/>
        <v>0</v>
      </c>
      <c r="K247" s="194">
        <f t="shared" si="34"/>
        <v>1620764.53</v>
      </c>
      <c r="L247" s="193">
        <f t="shared" si="33"/>
        <v>1797941.97</v>
      </c>
      <c r="M247" s="194">
        <f t="shared" si="35"/>
        <v>177177.43999999994</v>
      </c>
      <c r="N247" s="152">
        <f t="shared" si="30"/>
        <v>9.8544582059008248E-2</v>
      </c>
    </row>
    <row r="248" spans="1:14" x14ac:dyDescent="0.2">
      <c r="A248" s="39" t="s">
        <v>6243</v>
      </c>
      <c r="B248" s="35" t="s">
        <v>6244</v>
      </c>
      <c r="C248" s="35" t="s">
        <v>5914</v>
      </c>
      <c r="D248" s="35" t="s">
        <v>5906</v>
      </c>
      <c r="E248" s="191">
        <f t="shared" si="26"/>
        <v>11888.33</v>
      </c>
      <c r="F248" s="192">
        <f t="shared" si="27"/>
        <v>86747.78</v>
      </c>
      <c r="G248" s="192">
        <f t="shared" si="28"/>
        <v>381235.21</v>
      </c>
      <c r="H248" s="192">
        <f t="shared" si="29"/>
        <v>135350.53</v>
      </c>
      <c r="I248" s="192">
        <f t="shared" si="31"/>
        <v>71998.97</v>
      </c>
      <c r="J248" s="192">
        <f t="shared" si="32"/>
        <v>0</v>
      </c>
      <c r="K248" s="194">
        <f t="shared" si="34"/>
        <v>687220.82</v>
      </c>
      <c r="L248" s="193">
        <f t="shared" si="33"/>
        <v>802859.51</v>
      </c>
      <c r="M248" s="194">
        <f t="shared" si="35"/>
        <v>115638.69000000006</v>
      </c>
      <c r="N248" s="152">
        <f t="shared" si="30"/>
        <v>0.144033530847757</v>
      </c>
    </row>
    <row r="249" spans="1:14" x14ac:dyDescent="0.2">
      <c r="A249" s="39" t="s">
        <v>6245</v>
      </c>
      <c r="B249" s="35" t="s">
        <v>6246</v>
      </c>
      <c r="C249" s="35" t="s">
        <v>5914</v>
      </c>
      <c r="D249" s="35" t="s">
        <v>5906</v>
      </c>
      <c r="E249" s="191">
        <f t="shared" si="26"/>
        <v>4426.8999999999996</v>
      </c>
      <c r="F249" s="192">
        <f t="shared" si="27"/>
        <v>78693.570000000007</v>
      </c>
      <c r="G249" s="192">
        <f t="shared" si="28"/>
        <v>358857.67</v>
      </c>
      <c r="H249" s="192">
        <f t="shared" si="29"/>
        <v>147460.24</v>
      </c>
      <c r="I249" s="192">
        <f t="shared" si="31"/>
        <v>54857.56</v>
      </c>
      <c r="J249" s="192">
        <f t="shared" si="32"/>
        <v>0</v>
      </c>
      <c r="K249" s="194">
        <f t="shared" si="34"/>
        <v>644295.93999999994</v>
      </c>
      <c r="L249" s="193">
        <f t="shared" si="33"/>
        <v>667813.63</v>
      </c>
      <c r="M249" s="194">
        <f t="shared" si="35"/>
        <v>23517.690000000061</v>
      </c>
      <c r="N249" s="152">
        <f t="shared" si="30"/>
        <v>3.5215947898517827E-2</v>
      </c>
    </row>
    <row r="250" spans="1:14" x14ac:dyDescent="0.2">
      <c r="A250" s="39" t="s">
        <v>6247</v>
      </c>
      <c r="B250" s="35" t="s">
        <v>6248</v>
      </c>
      <c r="C250" s="35" t="s">
        <v>5914</v>
      </c>
      <c r="D250" s="35" t="s">
        <v>5906</v>
      </c>
      <c r="E250" s="191">
        <f t="shared" si="26"/>
        <v>13846</v>
      </c>
      <c r="F250" s="192">
        <f t="shared" si="27"/>
        <v>323721.40999999997</v>
      </c>
      <c r="G250" s="192">
        <f t="shared" si="28"/>
        <v>1255716.27</v>
      </c>
      <c r="H250" s="192">
        <f t="shared" si="29"/>
        <v>1775058.11</v>
      </c>
      <c r="I250" s="192">
        <f t="shared" si="31"/>
        <v>1037603.13</v>
      </c>
      <c r="J250" s="192">
        <f t="shared" si="32"/>
        <v>0</v>
      </c>
      <c r="K250" s="194">
        <f t="shared" si="34"/>
        <v>4405944.92</v>
      </c>
      <c r="L250" s="193">
        <f t="shared" si="33"/>
        <v>5328441.34</v>
      </c>
      <c r="M250" s="194">
        <f t="shared" si="35"/>
        <v>922496.41999999993</v>
      </c>
      <c r="N250" s="152">
        <f t="shared" si="30"/>
        <v>0.17312687916350411</v>
      </c>
    </row>
    <row r="251" spans="1:14" x14ac:dyDescent="0.2">
      <c r="A251" s="39" t="s">
        <v>6249</v>
      </c>
      <c r="B251" s="35" t="s">
        <v>6250</v>
      </c>
      <c r="C251" s="35" t="s">
        <v>5914</v>
      </c>
      <c r="D251" s="35" t="s">
        <v>5906</v>
      </c>
      <c r="E251" s="191">
        <f t="shared" si="26"/>
        <v>16886</v>
      </c>
      <c r="F251" s="192">
        <f t="shared" si="27"/>
        <v>173005.75</v>
      </c>
      <c r="G251" s="192">
        <f t="shared" si="28"/>
        <v>723192.87</v>
      </c>
      <c r="H251" s="192">
        <f t="shared" si="29"/>
        <v>117797.11</v>
      </c>
      <c r="I251" s="192">
        <f t="shared" si="31"/>
        <v>206497.16</v>
      </c>
      <c r="J251" s="192">
        <f t="shared" si="32"/>
        <v>0</v>
      </c>
      <c r="K251" s="194">
        <f t="shared" si="34"/>
        <v>1237378.8899999999</v>
      </c>
      <c r="L251" s="193">
        <f t="shared" si="33"/>
        <v>1351993.64</v>
      </c>
      <c r="M251" s="194">
        <f t="shared" si="35"/>
        <v>114614.75</v>
      </c>
      <c r="N251" s="152">
        <f t="shared" si="30"/>
        <v>8.4774622164642738E-2</v>
      </c>
    </row>
    <row r="252" spans="1:14" x14ac:dyDescent="0.2">
      <c r="A252" s="39" t="s">
        <v>6251</v>
      </c>
      <c r="B252" s="35" t="s">
        <v>63589</v>
      </c>
      <c r="C252" s="35" t="s">
        <v>5914</v>
      </c>
      <c r="D252" s="35" t="s">
        <v>5906</v>
      </c>
      <c r="E252" s="191">
        <f t="shared" si="26"/>
        <v>21137.06</v>
      </c>
      <c r="F252" s="192">
        <f t="shared" si="27"/>
        <v>100673.49</v>
      </c>
      <c r="G252" s="192">
        <f t="shared" si="28"/>
        <v>257124.13</v>
      </c>
      <c r="H252" s="192">
        <f t="shared" si="29"/>
        <v>214343.1</v>
      </c>
      <c r="I252" s="192">
        <f t="shared" si="31"/>
        <v>118523.44</v>
      </c>
      <c r="J252" s="192">
        <f t="shared" si="32"/>
        <v>0</v>
      </c>
      <c r="K252" s="194">
        <f t="shared" si="34"/>
        <v>711801.22</v>
      </c>
      <c r="L252" s="193">
        <f t="shared" si="33"/>
        <v>883911.36</v>
      </c>
      <c r="M252" s="194">
        <f t="shared" si="35"/>
        <v>172110.14</v>
      </c>
      <c r="N252" s="152">
        <f t="shared" si="30"/>
        <v>0.19471425279566495</v>
      </c>
    </row>
    <row r="253" spans="1:14" x14ac:dyDescent="0.2">
      <c r="A253" s="39" t="s">
        <v>6252</v>
      </c>
      <c r="B253" s="35" t="s">
        <v>6253</v>
      </c>
      <c r="C253" s="35" t="s">
        <v>5914</v>
      </c>
      <c r="D253" s="35" t="s">
        <v>5933</v>
      </c>
      <c r="E253" s="191">
        <f t="shared" si="26"/>
        <v>4625.96</v>
      </c>
      <c r="F253" s="192">
        <f t="shared" si="27"/>
        <v>151304.28</v>
      </c>
      <c r="G253" s="192">
        <f t="shared" si="28"/>
        <v>220935.42</v>
      </c>
      <c r="H253" s="192">
        <f t="shared" si="29"/>
        <v>289414.19</v>
      </c>
      <c r="I253" s="192">
        <f t="shared" si="31"/>
        <v>0</v>
      </c>
      <c r="J253" s="192">
        <f t="shared" si="32"/>
        <v>0</v>
      </c>
      <c r="K253" s="194">
        <f t="shared" si="34"/>
        <v>666279.85000000009</v>
      </c>
      <c r="L253" s="193">
        <f t="shared" si="33"/>
        <v>754561.59</v>
      </c>
      <c r="M253" s="194">
        <f t="shared" si="35"/>
        <v>88281.739999999874</v>
      </c>
      <c r="N253" s="152">
        <f t="shared" si="30"/>
        <v>0.11699739447378958</v>
      </c>
    </row>
    <row r="254" spans="1:14" x14ac:dyDescent="0.2">
      <c r="A254" s="39" t="s">
        <v>6254</v>
      </c>
      <c r="B254" s="35" t="s">
        <v>6255</v>
      </c>
      <c r="C254" s="35" t="s">
        <v>5914</v>
      </c>
      <c r="D254" s="35" t="s">
        <v>5933</v>
      </c>
      <c r="E254" s="191">
        <f t="shared" si="26"/>
        <v>5720</v>
      </c>
      <c r="F254" s="192">
        <f t="shared" si="27"/>
        <v>240300.01</v>
      </c>
      <c r="G254" s="192">
        <f t="shared" si="28"/>
        <v>765905.22</v>
      </c>
      <c r="H254" s="192">
        <f t="shared" si="29"/>
        <v>1176587.5900000001</v>
      </c>
      <c r="I254" s="192">
        <f t="shared" si="31"/>
        <v>0</v>
      </c>
      <c r="J254" s="192">
        <f t="shared" si="32"/>
        <v>0</v>
      </c>
      <c r="K254" s="194">
        <f t="shared" si="34"/>
        <v>2188512.8200000003</v>
      </c>
      <c r="L254" s="193">
        <f t="shared" si="33"/>
        <v>2543506.77</v>
      </c>
      <c r="M254" s="194">
        <f t="shared" si="35"/>
        <v>354993.94999999972</v>
      </c>
      <c r="N254" s="152">
        <f t="shared" si="30"/>
        <v>0.1395687065539046</v>
      </c>
    </row>
    <row r="255" spans="1:14" x14ac:dyDescent="0.2">
      <c r="A255" s="39" t="s">
        <v>6256</v>
      </c>
      <c r="B255" s="35" t="s">
        <v>6257</v>
      </c>
      <c r="C255" s="35" t="s">
        <v>5914</v>
      </c>
      <c r="D255" s="35" t="s">
        <v>5906</v>
      </c>
      <c r="E255" s="191">
        <f t="shared" si="26"/>
        <v>23705.7</v>
      </c>
      <c r="F255" s="192">
        <f t="shared" si="27"/>
        <v>311380.8</v>
      </c>
      <c r="G255" s="192">
        <f t="shared" si="28"/>
        <v>628517.64</v>
      </c>
      <c r="H255" s="192">
        <f t="shared" si="29"/>
        <v>372759.85</v>
      </c>
      <c r="I255" s="192">
        <f t="shared" si="31"/>
        <v>227608.33</v>
      </c>
      <c r="J255" s="192">
        <f t="shared" si="32"/>
        <v>0</v>
      </c>
      <c r="K255" s="194">
        <f t="shared" si="34"/>
        <v>1563972.32</v>
      </c>
      <c r="L255" s="193">
        <f t="shared" si="33"/>
        <v>1693657.02</v>
      </c>
      <c r="M255" s="194">
        <f t="shared" si="35"/>
        <v>129684.69999999995</v>
      </c>
      <c r="N255" s="152">
        <f t="shared" si="30"/>
        <v>7.6570815973118309E-2</v>
      </c>
    </row>
    <row r="256" spans="1:14" x14ac:dyDescent="0.2">
      <c r="A256" s="39" t="s">
        <v>6258</v>
      </c>
      <c r="B256" s="35" t="s">
        <v>6259</v>
      </c>
      <c r="C256" s="35" t="s">
        <v>5914</v>
      </c>
      <c r="D256" s="35" t="s">
        <v>5906</v>
      </c>
      <c r="E256" s="191">
        <f t="shared" si="26"/>
        <v>0</v>
      </c>
      <c r="F256" s="192">
        <f t="shared" si="27"/>
        <v>83072.149999999994</v>
      </c>
      <c r="G256" s="192">
        <f t="shared" si="28"/>
        <v>487965.8</v>
      </c>
      <c r="H256" s="192">
        <f t="shared" si="29"/>
        <v>389583.25</v>
      </c>
      <c r="I256" s="192">
        <f t="shared" si="31"/>
        <v>489119.73</v>
      </c>
      <c r="J256" s="192">
        <f t="shared" si="32"/>
        <v>0</v>
      </c>
      <c r="K256" s="194">
        <f t="shared" si="34"/>
        <v>1449740.93</v>
      </c>
      <c r="L256" s="193">
        <f t="shared" si="33"/>
        <v>2099304.48</v>
      </c>
      <c r="M256" s="194">
        <f t="shared" si="35"/>
        <v>649563.55000000005</v>
      </c>
      <c r="N256" s="152">
        <f t="shared" si="30"/>
        <v>0.30941845558296527</v>
      </c>
    </row>
    <row r="257" spans="1:14" x14ac:dyDescent="0.2">
      <c r="A257" s="39" t="s">
        <v>6260</v>
      </c>
      <c r="B257" s="35" t="s">
        <v>6261</v>
      </c>
      <c r="C257" s="35" t="s">
        <v>5914</v>
      </c>
      <c r="D257" s="35" t="s">
        <v>5906</v>
      </c>
      <c r="E257" s="191">
        <f t="shared" si="26"/>
        <v>5946</v>
      </c>
      <c r="F257" s="192">
        <f t="shared" si="27"/>
        <v>113615</v>
      </c>
      <c r="G257" s="192">
        <f t="shared" si="28"/>
        <v>395611.74</v>
      </c>
      <c r="H257" s="192">
        <f t="shared" si="29"/>
        <v>17734.37</v>
      </c>
      <c r="I257" s="192">
        <f t="shared" si="31"/>
        <v>0</v>
      </c>
      <c r="J257" s="192">
        <f t="shared" si="32"/>
        <v>0</v>
      </c>
      <c r="K257" s="194">
        <f t="shared" si="34"/>
        <v>532907.11</v>
      </c>
      <c r="L257" s="193">
        <f t="shared" si="33"/>
        <v>532907.11</v>
      </c>
      <c r="M257" s="194">
        <f t="shared" si="35"/>
        <v>0</v>
      </c>
      <c r="N257" s="152">
        <f t="shared" si="30"/>
        <v>0</v>
      </c>
    </row>
    <row r="258" spans="1:14" x14ac:dyDescent="0.2">
      <c r="A258" s="39" t="s">
        <v>6262</v>
      </c>
      <c r="B258" s="35" t="s">
        <v>6263</v>
      </c>
      <c r="C258" s="35" t="s">
        <v>6097</v>
      </c>
      <c r="D258" s="35" t="s">
        <v>5906</v>
      </c>
      <c r="E258" s="191">
        <f t="shared" si="26"/>
        <v>0</v>
      </c>
      <c r="F258" s="192">
        <f t="shared" si="27"/>
        <v>1366</v>
      </c>
      <c r="G258" s="192">
        <f t="shared" si="28"/>
        <v>238155.49</v>
      </c>
      <c r="H258" s="192">
        <f t="shared" si="29"/>
        <v>254874.21</v>
      </c>
      <c r="I258" s="192">
        <f t="shared" si="31"/>
        <v>36546.58</v>
      </c>
      <c r="J258" s="192">
        <f t="shared" si="32"/>
        <v>0</v>
      </c>
      <c r="K258" s="194">
        <f t="shared" si="34"/>
        <v>530942.27999999991</v>
      </c>
      <c r="L258" s="193">
        <f t="shared" si="33"/>
        <v>536465.17000000004</v>
      </c>
      <c r="M258" s="194">
        <f t="shared" si="35"/>
        <v>5522.8900000001304</v>
      </c>
      <c r="N258" s="152">
        <f t="shared" si="30"/>
        <v>1.0294964722500306E-2</v>
      </c>
    </row>
    <row r="259" spans="1:14" x14ac:dyDescent="0.2">
      <c r="A259" s="39" t="s">
        <v>6264</v>
      </c>
      <c r="B259" s="35" t="s">
        <v>6265</v>
      </c>
      <c r="C259" s="35" t="s">
        <v>5911</v>
      </c>
      <c r="D259" s="35" t="s">
        <v>5906</v>
      </c>
      <c r="E259" s="191">
        <f t="shared" si="26"/>
        <v>222495.43</v>
      </c>
      <c r="F259" s="192">
        <f t="shared" si="27"/>
        <v>794150.68</v>
      </c>
      <c r="G259" s="192">
        <f t="shared" si="28"/>
        <v>2475220.16</v>
      </c>
      <c r="H259" s="192">
        <f t="shared" si="29"/>
        <v>899374.18</v>
      </c>
      <c r="I259" s="192">
        <f t="shared" si="31"/>
        <v>3366263.56</v>
      </c>
      <c r="J259" s="192">
        <f t="shared" si="32"/>
        <v>0</v>
      </c>
      <c r="K259" s="194">
        <f t="shared" si="34"/>
        <v>7757504.0099999998</v>
      </c>
      <c r="L259" s="193">
        <f t="shared" si="33"/>
        <v>7756013.1699999999</v>
      </c>
      <c r="M259" s="194">
        <f t="shared" si="35"/>
        <v>-1490.839999999851</v>
      </c>
      <c r="N259" s="152">
        <f t="shared" si="30"/>
        <v>-1.9221731156496361E-4</v>
      </c>
    </row>
    <row r="260" spans="1:14" x14ac:dyDescent="0.2">
      <c r="A260" s="39" t="s">
        <v>6266</v>
      </c>
      <c r="B260" s="35" t="s">
        <v>6267</v>
      </c>
      <c r="C260" s="35" t="s">
        <v>5914</v>
      </c>
      <c r="D260" s="35" t="s">
        <v>5906</v>
      </c>
      <c r="E260" s="191">
        <f t="shared" si="26"/>
        <v>2477.7800000000002</v>
      </c>
      <c r="F260" s="192">
        <f t="shared" si="27"/>
        <v>40903.800000000003</v>
      </c>
      <c r="G260" s="192">
        <f t="shared" si="28"/>
        <v>125292.23</v>
      </c>
      <c r="H260" s="192">
        <f t="shared" si="29"/>
        <v>48448.36</v>
      </c>
      <c r="I260" s="192">
        <f t="shared" si="31"/>
        <v>43563.02</v>
      </c>
      <c r="J260" s="192">
        <f t="shared" si="32"/>
        <v>0</v>
      </c>
      <c r="K260" s="194">
        <f t="shared" si="34"/>
        <v>260685.18999999997</v>
      </c>
      <c r="L260" s="193">
        <f t="shared" si="33"/>
        <v>263951.90999999997</v>
      </c>
      <c r="M260" s="194">
        <f t="shared" si="35"/>
        <v>3266.7200000000012</v>
      </c>
      <c r="N260" s="152">
        <f t="shared" si="30"/>
        <v>1.2376193830156415E-2</v>
      </c>
    </row>
    <row r="261" spans="1:14" x14ac:dyDescent="0.2">
      <c r="A261" s="39" t="s">
        <v>6268</v>
      </c>
      <c r="B261" s="35" t="s">
        <v>6269</v>
      </c>
      <c r="C261" s="35" t="s">
        <v>5914</v>
      </c>
      <c r="D261" s="35" t="s">
        <v>5906</v>
      </c>
      <c r="E261" s="191">
        <f t="shared" ref="E261:E322" si="36">IF(ISNA(VLOOKUP(A261&amp;"-"&amp;MID(PRC_Selector,5,3),FY20_PSU_Expenditures,2,FALSE)),0,VLOOKUP(A261&amp;"-"&amp;MID(PRC_Selector,5,3),FY20_PSU_Expenditures,2,FALSE))</f>
        <v>3926</v>
      </c>
      <c r="F261" s="192">
        <f t="shared" ref="F261:F322" si="37">IF(ISNA(VLOOKUP(A261&amp;"-"&amp;MID(PRC_Selector,5,3),FY21_PSU_Expenditures,2,FALSE)),0,VLOOKUP(A261&amp;"-"&amp;MID(PRC_Selector,5,3),FY21_PSU_Expenditures,2,FALSE))</f>
        <v>54369</v>
      </c>
      <c r="G261" s="192">
        <f t="shared" ref="G261:G322" si="38">IF(ISNA(VLOOKUP(A261&amp;"-"&amp;MID(PRC_Selector,5,3),FY22_PSU_Expenditures,2,FALSE)),0,VLOOKUP(A261&amp;"-"&amp;MID(PRC_Selector,5,3),FY22_PSU_Expenditures,2,FALSE))</f>
        <v>171276.89</v>
      </c>
      <c r="H261" s="192">
        <f t="shared" ref="H261:H322" si="39">IF(ISNA(VLOOKUP(A261&amp;"-"&amp;MID(PRC_Selector,5,3),FY23_PSU_Expenditures,2,FALSE)),0,VLOOKUP(A261&amp;"-"&amp;MID(PRC_Selector,5,3),FY23_PSU_Expenditures,2,FALSE))</f>
        <v>125912.79</v>
      </c>
      <c r="I261" s="192">
        <f t="shared" si="31"/>
        <v>27164.76</v>
      </c>
      <c r="J261" s="192">
        <f t="shared" si="32"/>
        <v>0</v>
      </c>
      <c r="K261" s="194">
        <f t="shared" si="34"/>
        <v>382649.44</v>
      </c>
      <c r="L261" s="193">
        <f t="shared" si="33"/>
        <v>382649.43</v>
      </c>
      <c r="M261" s="194">
        <f t="shared" si="35"/>
        <v>-1.0000000009313226E-2</v>
      </c>
      <c r="N261" s="152">
        <f t="shared" ref="N261:N322" si="40">IFERROR(M261/L261,"")</f>
        <v>-2.6133581354905524E-8</v>
      </c>
    </row>
    <row r="262" spans="1:14" x14ac:dyDescent="0.2">
      <c r="A262" s="39" t="s">
        <v>6270</v>
      </c>
      <c r="B262" s="35" t="s">
        <v>6271</v>
      </c>
      <c r="C262" s="35" t="s">
        <v>5914</v>
      </c>
      <c r="D262" s="35" t="s">
        <v>5906</v>
      </c>
      <c r="E262" s="191">
        <f t="shared" si="36"/>
        <v>0</v>
      </c>
      <c r="F262" s="192">
        <f t="shared" si="37"/>
        <v>46159.79</v>
      </c>
      <c r="G262" s="192">
        <f t="shared" si="38"/>
        <v>246537.92</v>
      </c>
      <c r="H262" s="192">
        <f t="shared" si="39"/>
        <v>205276.04</v>
      </c>
      <c r="I262" s="192">
        <f t="shared" ref="I262:I325" si="41">IF(ISNA(VLOOKUP(A262&amp;"-"&amp;MID(PRC_Selector,5,3),FY24_PSU_Expenditures,2,FALSE)),0,VLOOKUP(A262&amp;"-"&amp;MID(PRC_Selector,5,3),FY24_PSU_Expenditures,2,FALSE))</f>
        <v>269284.07</v>
      </c>
      <c r="J262" s="192">
        <f t="shared" ref="J262:J325" si="42">IF(ISNA(VLOOKUP(A262&amp;"-"&amp;MID(PRC_Selector,5,3),Encumbrances_by_PSU,2,FALSE)),0,VLOOKUP(A262&amp;"-"&amp;MID(PRC_Selector,5,3),Encumbrances_by_PSU,2,FALSE))</f>
        <v>0</v>
      </c>
      <c r="K262" s="194">
        <f t="shared" si="34"/>
        <v>767257.82000000007</v>
      </c>
      <c r="L262" s="193">
        <f t="shared" ref="L262:L325" si="43">IF(ISNA(VLOOKUP(A262&amp;"-"&amp;MID(PRC_Selector,5,3),Covid_Allotment_PSU,2,FALSE)),0,VLOOKUP(A262&amp;"-"&amp;MID(PRC_Selector,5,3),Covid_Allotment_PSU,2,FALSE))</f>
        <v>823481.27</v>
      </c>
      <c r="M262" s="194">
        <f t="shared" si="35"/>
        <v>56223.449999999953</v>
      </c>
      <c r="N262" s="152">
        <f t="shared" si="40"/>
        <v>6.8275323371957145E-2</v>
      </c>
    </row>
    <row r="263" spans="1:14" x14ac:dyDescent="0.2">
      <c r="A263" s="39" t="s">
        <v>6272</v>
      </c>
      <c r="B263" s="35" t="s">
        <v>6273</v>
      </c>
      <c r="C263" s="35" t="s">
        <v>5914</v>
      </c>
      <c r="D263" s="35" t="s">
        <v>5906</v>
      </c>
      <c r="E263" s="191">
        <f t="shared" si="36"/>
        <v>3606.25</v>
      </c>
      <c r="F263" s="192">
        <f t="shared" si="37"/>
        <v>124011.4</v>
      </c>
      <c r="G263" s="192">
        <f t="shared" si="38"/>
        <v>563683</v>
      </c>
      <c r="H263" s="192">
        <f t="shared" si="39"/>
        <v>204197.5</v>
      </c>
      <c r="I263" s="192">
        <f t="shared" si="41"/>
        <v>5512.14</v>
      </c>
      <c r="J263" s="192">
        <f t="shared" si="42"/>
        <v>3000</v>
      </c>
      <c r="K263" s="194">
        <f t="shared" ref="K263:K326" si="44">F263+E263+G263+H263+I263+J263</f>
        <v>904010.29</v>
      </c>
      <c r="L263" s="193">
        <f t="shared" si="43"/>
        <v>943241.64</v>
      </c>
      <c r="M263" s="194">
        <f t="shared" ref="M263:M326" si="45">L263-K263</f>
        <v>39231.349999999977</v>
      </c>
      <c r="N263" s="152">
        <f t="shared" si="40"/>
        <v>4.1592046339260398E-2</v>
      </c>
    </row>
    <row r="264" spans="1:14" x14ac:dyDescent="0.2">
      <c r="A264" s="39" t="s">
        <v>6274</v>
      </c>
      <c r="B264" s="35" t="s">
        <v>58165</v>
      </c>
      <c r="C264" s="35" t="s">
        <v>5914</v>
      </c>
      <c r="D264" s="35" t="s">
        <v>5906</v>
      </c>
      <c r="E264" s="191">
        <f t="shared" si="36"/>
        <v>2051.1</v>
      </c>
      <c r="F264" s="192">
        <f t="shared" si="37"/>
        <v>115718</v>
      </c>
      <c r="G264" s="192">
        <f t="shared" si="38"/>
        <v>552462.5</v>
      </c>
      <c r="H264" s="192">
        <f t="shared" si="39"/>
        <v>164893.13</v>
      </c>
      <c r="I264" s="192">
        <f t="shared" si="41"/>
        <v>18698.650000000001</v>
      </c>
      <c r="J264" s="192">
        <f t="shared" si="42"/>
        <v>0</v>
      </c>
      <c r="K264" s="194">
        <f t="shared" si="44"/>
        <v>853823.38</v>
      </c>
      <c r="L264" s="193">
        <f t="shared" si="43"/>
        <v>900212.45</v>
      </c>
      <c r="M264" s="194">
        <f t="shared" si="45"/>
        <v>46389.069999999949</v>
      </c>
      <c r="N264" s="152">
        <f t="shared" si="40"/>
        <v>5.1531246874001742E-2</v>
      </c>
    </row>
    <row r="265" spans="1:14" x14ac:dyDescent="0.2">
      <c r="A265" s="39" t="s">
        <v>6275</v>
      </c>
      <c r="B265" s="35" t="s">
        <v>6276</v>
      </c>
      <c r="C265" s="35" t="s">
        <v>5914</v>
      </c>
      <c r="D265" s="35" t="s">
        <v>5906</v>
      </c>
      <c r="E265" s="191">
        <f t="shared" si="36"/>
        <v>10285.17</v>
      </c>
      <c r="F265" s="192">
        <f t="shared" si="37"/>
        <v>52127</v>
      </c>
      <c r="G265" s="192">
        <f t="shared" si="38"/>
        <v>290720.23</v>
      </c>
      <c r="H265" s="192">
        <f t="shared" si="39"/>
        <v>161775.1</v>
      </c>
      <c r="I265" s="192">
        <f t="shared" si="41"/>
        <v>10000</v>
      </c>
      <c r="J265" s="192">
        <f t="shared" si="42"/>
        <v>0</v>
      </c>
      <c r="K265" s="194">
        <f t="shared" si="44"/>
        <v>524907.5</v>
      </c>
      <c r="L265" s="193">
        <f t="shared" si="43"/>
        <v>538134.23</v>
      </c>
      <c r="M265" s="194">
        <f t="shared" si="45"/>
        <v>13226.729999999981</v>
      </c>
      <c r="N265" s="152">
        <f t="shared" si="40"/>
        <v>2.4578867618214848E-2</v>
      </c>
    </row>
    <row r="266" spans="1:14" x14ac:dyDescent="0.2">
      <c r="A266" s="39" t="s">
        <v>6277</v>
      </c>
      <c r="B266" s="35" t="s">
        <v>6278</v>
      </c>
      <c r="C266" s="35" t="s">
        <v>5914</v>
      </c>
      <c r="D266" s="35" t="s">
        <v>5906</v>
      </c>
      <c r="E266" s="191">
        <f t="shared" si="36"/>
        <v>67924.28</v>
      </c>
      <c r="F266" s="192">
        <f t="shared" si="37"/>
        <v>161697.4</v>
      </c>
      <c r="G266" s="192">
        <f t="shared" si="38"/>
        <v>718145.1</v>
      </c>
      <c r="H266" s="192">
        <f t="shared" si="39"/>
        <v>287883.40999999997</v>
      </c>
      <c r="I266" s="192">
        <f t="shared" si="41"/>
        <v>21784.13</v>
      </c>
      <c r="J266" s="192">
        <f t="shared" si="42"/>
        <v>0</v>
      </c>
      <c r="K266" s="194">
        <f t="shared" si="44"/>
        <v>1257434.3199999998</v>
      </c>
      <c r="L266" s="193">
        <f t="shared" si="43"/>
        <v>1289626</v>
      </c>
      <c r="M266" s="194">
        <f t="shared" si="45"/>
        <v>32191.680000000168</v>
      </c>
      <c r="N266" s="152">
        <f t="shared" si="40"/>
        <v>2.4962027750681334E-2</v>
      </c>
    </row>
    <row r="267" spans="1:14" x14ac:dyDescent="0.2">
      <c r="A267" s="39" t="s">
        <v>6279</v>
      </c>
      <c r="B267" s="35" t="s">
        <v>6280</v>
      </c>
      <c r="C267" s="35" t="s">
        <v>5914</v>
      </c>
      <c r="D267" s="35" t="s">
        <v>5906</v>
      </c>
      <c r="E267" s="191">
        <f t="shared" si="36"/>
        <v>11730</v>
      </c>
      <c r="F267" s="192">
        <f t="shared" si="37"/>
        <v>343133.67</v>
      </c>
      <c r="G267" s="192">
        <f t="shared" si="38"/>
        <v>351687.67</v>
      </c>
      <c r="H267" s="192">
        <f t="shared" si="39"/>
        <v>121420.41</v>
      </c>
      <c r="I267" s="192">
        <f t="shared" si="41"/>
        <v>30675.040000000001</v>
      </c>
      <c r="J267" s="192">
        <f t="shared" si="42"/>
        <v>0</v>
      </c>
      <c r="K267" s="194">
        <f t="shared" si="44"/>
        <v>858646.79</v>
      </c>
      <c r="L267" s="193">
        <f t="shared" si="43"/>
        <v>1037883.3</v>
      </c>
      <c r="M267" s="194">
        <f t="shared" si="45"/>
        <v>179236.51</v>
      </c>
      <c r="N267" s="152">
        <f t="shared" si="40"/>
        <v>0.17269428075391521</v>
      </c>
    </row>
    <row r="268" spans="1:14" x14ac:dyDescent="0.2">
      <c r="A268" s="39" t="s">
        <v>6281</v>
      </c>
      <c r="B268" s="35" t="s">
        <v>6282</v>
      </c>
      <c r="C268" s="35" t="s">
        <v>5914</v>
      </c>
      <c r="D268" s="35" t="s">
        <v>5906</v>
      </c>
      <c r="E268" s="191">
        <f t="shared" si="36"/>
        <v>3231</v>
      </c>
      <c r="F268" s="192">
        <f t="shared" si="37"/>
        <v>94636.56</v>
      </c>
      <c r="G268" s="192">
        <f t="shared" si="38"/>
        <v>129222.75</v>
      </c>
      <c r="H268" s="192">
        <f t="shared" si="39"/>
        <v>62816.56</v>
      </c>
      <c r="I268" s="192">
        <f t="shared" si="41"/>
        <v>28168.92</v>
      </c>
      <c r="J268" s="192">
        <f t="shared" si="42"/>
        <v>0</v>
      </c>
      <c r="K268" s="194">
        <f t="shared" si="44"/>
        <v>318075.78999999998</v>
      </c>
      <c r="L268" s="193">
        <f t="shared" si="43"/>
        <v>318075.78999999998</v>
      </c>
      <c r="M268" s="194">
        <f t="shared" si="45"/>
        <v>0</v>
      </c>
      <c r="N268" s="152">
        <f t="shared" si="40"/>
        <v>0</v>
      </c>
    </row>
    <row r="269" spans="1:14" x14ac:dyDescent="0.2">
      <c r="A269" s="39" t="s">
        <v>6283</v>
      </c>
      <c r="B269" s="35" t="s">
        <v>6284</v>
      </c>
      <c r="C269" s="35" t="s">
        <v>5914</v>
      </c>
      <c r="D269" s="35" t="s">
        <v>5906</v>
      </c>
      <c r="E269" s="191">
        <f t="shared" si="36"/>
        <v>21599</v>
      </c>
      <c r="F269" s="192">
        <f t="shared" si="37"/>
        <v>269793.24</v>
      </c>
      <c r="G269" s="192">
        <f t="shared" si="38"/>
        <v>1278239.68</v>
      </c>
      <c r="H269" s="192">
        <f t="shared" si="39"/>
        <v>634206.04</v>
      </c>
      <c r="I269" s="192">
        <f t="shared" si="41"/>
        <v>252331.76</v>
      </c>
      <c r="J269" s="192">
        <f t="shared" si="42"/>
        <v>0</v>
      </c>
      <c r="K269" s="194">
        <f t="shared" si="44"/>
        <v>2456169.7199999997</v>
      </c>
      <c r="L269" s="193">
        <f t="shared" si="43"/>
        <v>2595426.77</v>
      </c>
      <c r="M269" s="194">
        <f t="shared" si="45"/>
        <v>139257.05000000028</v>
      </c>
      <c r="N269" s="152">
        <f t="shared" si="40"/>
        <v>5.3654779094383882E-2</v>
      </c>
    </row>
    <row r="270" spans="1:14" x14ac:dyDescent="0.2">
      <c r="A270" s="39" t="s">
        <v>6285</v>
      </c>
      <c r="B270" s="35" t="s">
        <v>12291</v>
      </c>
      <c r="C270" s="35" t="s">
        <v>5914</v>
      </c>
      <c r="D270" s="35" t="s">
        <v>5933</v>
      </c>
      <c r="E270" s="191">
        <f t="shared" si="36"/>
        <v>6095</v>
      </c>
      <c r="F270" s="192">
        <f t="shared" si="37"/>
        <v>104534.28</v>
      </c>
      <c r="G270" s="192">
        <f t="shared" si="38"/>
        <v>537675.06999999995</v>
      </c>
      <c r="H270" s="192">
        <f t="shared" si="39"/>
        <v>0</v>
      </c>
      <c r="I270" s="192">
        <f t="shared" si="41"/>
        <v>0</v>
      </c>
      <c r="J270" s="192">
        <f t="shared" si="42"/>
        <v>0</v>
      </c>
      <c r="K270" s="194">
        <f t="shared" si="44"/>
        <v>648304.35</v>
      </c>
      <c r="L270" s="193">
        <f t="shared" si="43"/>
        <v>648304.35</v>
      </c>
      <c r="M270" s="194">
        <f t="shared" si="45"/>
        <v>0</v>
      </c>
      <c r="N270" s="152">
        <f t="shared" si="40"/>
        <v>0</v>
      </c>
    </row>
    <row r="271" spans="1:14" x14ac:dyDescent="0.2">
      <c r="A271" s="39" t="s">
        <v>6286</v>
      </c>
      <c r="B271" s="35" t="s">
        <v>6287</v>
      </c>
      <c r="C271" s="35" t="s">
        <v>5914</v>
      </c>
      <c r="D271" s="35" t="s">
        <v>5906</v>
      </c>
      <c r="E271" s="191">
        <f t="shared" si="36"/>
        <v>2822.13</v>
      </c>
      <c r="F271" s="192">
        <f t="shared" si="37"/>
        <v>73013.86</v>
      </c>
      <c r="G271" s="192">
        <f t="shared" si="38"/>
        <v>346550.41</v>
      </c>
      <c r="H271" s="192">
        <f t="shared" si="39"/>
        <v>308114.3</v>
      </c>
      <c r="I271" s="192">
        <f t="shared" si="41"/>
        <v>119352.66</v>
      </c>
      <c r="J271" s="192">
        <f t="shared" si="42"/>
        <v>0</v>
      </c>
      <c r="K271" s="194">
        <f t="shared" si="44"/>
        <v>849853.36</v>
      </c>
      <c r="L271" s="193">
        <f t="shared" si="43"/>
        <v>911397.34</v>
      </c>
      <c r="M271" s="194">
        <f t="shared" si="45"/>
        <v>61543.979999999981</v>
      </c>
      <c r="N271" s="152">
        <f t="shared" si="40"/>
        <v>6.7527056859744597E-2</v>
      </c>
    </row>
    <row r="272" spans="1:14" x14ac:dyDescent="0.2">
      <c r="A272" s="39" t="s">
        <v>6288</v>
      </c>
      <c r="B272" s="35" t="s">
        <v>6289</v>
      </c>
      <c r="C272" s="35" t="s">
        <v>5914</v>
      </c>
      <c r="D272" s="35" t="s">
        <v>5906</v>
      </c>
      <c r="E272" s="191">
        <f t="shared" si="36"/>
        <v>2359</v>
      </c>
      <c r="F272" s="192">
        <f t="shared" si="37"/>
        <v>30515.35</v>
      </c>
      <c r="G272" s="192">
        <f t="shared" si="38"/>
        <v>227138.09</v>
      </c>
      <c r="H272" s="192">
        <f t="shared" si="39"/>
        <v>24786.34</v>
      </c>
      <c r="I272" s="192">
        <f t="shared" si="41"/>
        <v>1524.75</v>
      </c>
      <c r="J272" s="192">
        <f t="shared" si="42"/>
        <v>0</v>
      </c>
      <c r="K272" s="194">
        <f t="shared" si="44"/>
        <v>286323.53000000003</v>
      </c>
      <c r="L272" s="193">
        <f t="shared" si="43"/>
        <v>286332.53999999998</v>
      </c>
      <c r="M272" s="194">
        <f t="shared" si="45"/>
        <v>9.0099999999511056</v>
      </c>
      <c r="N272" s="152">
        <f t="shared" si="40"/>
        <v>3.1466909069961472E-5</v>
      </c>
    </row>
    <row r="273" spans="1:14" x14ac:dyDescent="0.2">
      <c r="A273" s="39" t="s">
        <v>6290</v>
      </c>
      <c r="B273" s="35" t="s">
        <v>6291</v>
      </c>
      <c r="C273" s="35" t="s">
        <v>5914</v>
      </c>
      <c r="D273" s="35" t="s">
        <v>5906</v>
      </c>
      <c r="E273" s="191">
        <f t="shared" si="36"/>
        <v>8030</v>
      </c>
      <c r="F273" s="192">
        <f t="shared" si="37"/>
        <v>124656.85</v>
      </c>
      <c r="G273" s="192">
        <f t="shared" si="38"/>
        <v>379123.17</v>
      </c>
      <c r="H273" s="192">
        <f t="shared" si="39"/>
        <v>138171.84</v>
      </c>
      <c r="I273" s="192">
        <f t="shared" si="41"/>
        <v>0</v>
      </c>
      <c r="J273" s="192">
        <f t="shared" si="42"/>
        <v>0</v>
      </c>
      <c r="K273" s="194">
        <f t="shared" si="44"/>
        <v>649981.86</v>
      </c>
      <c r="L273" s="193">
        <f t="shared" si="43"/>
        <v>652462.86</v>
      </c>
      <c r="M273" s="194">
        <f t="shared" si="45"/>
        <v>2481</v>
      </c>
      <c r="N273" s="152">
        <f t="shared" si="40"/>
        <v>3.8025152879966224E-3</v>
      </c>
    </row>
    <row r="274" spans="1:14" x14ac:dyDescent="0.2">
      <c r="A274" s="39" t="s">
        <v>6292</v>
      </c>
      <c r="B274" s="35" t="s">
        <v>6293</v>
      </c>
      <c r="C274" s="35" t="s">
        <v>5914</v>
      </c>
      <c r="D274" s="35" t="s">
        <v>5906</v>
      </c>
      <c r="E274" s="191">
        <f t="shared" si="36"/>
        <v>0</v>
      </c>
      <c r="F274" s="192">
        <f t="shared" si="37"/>
        <v>73159.88</v>
      </c>
      <c r="G274" s="192">
        <f t="shared" si="38"/>
        <v>238414.59</v>
      </c>
      <c r="H274" s="192">
        <f t="shared" si="39"/>
        <v>358983.72</v>
      </c>
      <c r="I274" s="192">
        <f t="shared" si="41"/>
        <v>277288.77</v>
      </c>
      <c r="J274" s="192">
        <f t="shared" si="42"/>
        <v>0</v>
      </c>
      <c r="K274" s="194">
        <f t="shared" si="44"/>
        <v>947846.96</v>
      </c>
      <c r="L274" s="193">
        <f t="shared" si="43"/>
        <v>2798034.63</v>
      </c>
      <c r="M274" s="194">
        <f t="shared" si="45"/>
        <v>1850187.67</v>
      </c>
      <c r="N274" s="152">
        <f t="shared" si="40"/>
        <v>0.66124545070408935</v>
      </c>
    </row>
    <row r="275" spans="1:14" x14ac:dyDescent="0.2">
      <c r="A275" s="39" t="s">
        <v>6294</v>
      </c>
      <c r="B275" s="35" t="s">
        <v>6295</v>
      </c>
      <c r="C275" s="35" t="s">
        <v>5911</v>
      </c>
      <c r="D275" s="35" t="s">
        <v>5906</v>
      </c>
      <c r="E275" s="191">
        <f t="shared" si="36"/>
        <v>324372.40999999997</v>
      </c>
      <c r="F275" s="192">
        <f t="shared" si="37"/>
        <v>1885648.99</v>
      </c>
      <c r="G275" s="192">
        <f t="shared" si="38"/>
        <v>7074273.6900000004</v>
      </c>
      <c r="H275" s="192">
        <f t="shared" si="39"/>
        <v>4698176.33</v>
      </c>
      <c r="I275" s="192">
        <f t="shared" si="41"/>
        <v>1260541.1000000001</v>
      </c>
      <c r="J275" s="192">
        <f t="shared" si="42"/>
        <v>15537.94</v>
      </c>
      <c r="K275" s="194">
        <f t="shared" si="44"/>
        <v>15258550.459999999</v>
      </c>
      <c r="L275" s="193">
        <f t="shared" si="43"/>
        <v>17903214.960000001</v>
      </c>
      <c r="M275" s="194">
        <f t="shared" si="45"/>
        <v>2644664.5000000019</v>
      </c>
      <c r="N275" s="152">
        <f t="shared" si="40"/>
        <v>0.14772008859351826</v>
      </c>
    </row>
    <row r="276" spans="1:14" x14ac:dyDescent="0.2">
      <c r="A276" s="39" t="s">
        <v>6296</v>
      </c>
      <c r="B276" s="35" t="s">
        <v>6297</v>
      </c>
      <c r="C276" s="35" t="s">
        <v>5914</v>
      </c>
      <c r="D276" s="35" t="s">
        <v>5906</v>
      </c>
      <c r="E276" s="191">
        <f t="shared" si="36"/>
        <v>2267</v>
      </c>
      <c r="F276" s="192">
        <f t="shared" si="37"/>
        <v>35826</v>
      </c>
      <c r="G276" s="192">
        <f t="shared" si="38"/>
        <v>137073.23000000001</v>
      </c>
      <c r="H276" s="192">
        <f t="shared" si="39"/>
        <v>165579.13</v>
      </c>
      <c r="I276" s="192">
        <f t="shared" si="41"/>
        <v>91299.87</v>
      </c>
      <c r="J276" s="192">
        <f t="shared" si="42"/>
        <v>0</v>
      </c>
      <c r="K276" s="194">
        <f t="shared" si="44"/>
        <v>432045.23</v>
      </c>
      <c r="L276" s="193">
        <f t="shared" si="43"/>
        <v>464066.36</v>
      </c>
      <c r="M276" s="194">
        <f t="shared" si="45"/>
        <v>32021.130000000005</v>
      </c>
      <c r="N276" s="152">
        <f t="shared" si="40"/>
        <v>6.90011876749696E-2</v>
      </c>
    </row>
    <row r="277" spans="1:14" x14ac:dyDescent="0.2">
      <c r="A277" s="39" t="s">
        <v>6298</v>
      </c>
      <c r="B277" s="35" t="s">
        <v>6299</v>
      </c>
      <c r="C277" s="35" t="s">
        <v>5914</v>
      </c>
      <c r="D277" s="35" t="s">
        <v>5906</v>
      </c>
      <c r="E277" s="191">
        <f t="shared" si="36"/>
        <v>6899</v>
      </c>
      <c r="F277" s="192">
        <f t="shared" si="37"/>
        <v>122044.65</v>
      </c>
      <c r="G277" s="192">
        <f t="shared" si="38"/>
        <v>535090.86</v>
      </c>
      <c r="H277" s="192">
        <f t="shared" si="39"/>
        <v>218797.62</v>
      </c>
      <c r="I277" s="192">
        <f t="shared" si="41"/>
        <v>177420.18</v>
      </c>
      <c r="J277" s="192">
        <f t="shared" si="42"/>
        <v>0</v>
      </c>
      <c r="K277" s="194">
        <f t="shared" si="44"/>
        <v>1060252.31</v>
      </c>
      <c r="L277" s="193">
        <f t="shared" si="43"/>
        <v>1199511.3600000001</v>
      </c>
      <c r="M277" s="194">
        <f t="shared" si="45"/>
        <v>139259.05000000005</v>
      </c>
      <c r="N277" s="152">
        <f t="shared" si="40"/>
        <v>0.11609648282113813</v>
      </c>
    </row>
    <row r="278" spans="1:14" x14ac:dyDescent="0.2">
      <c r="A278" s="39" t="s">
        <v>6300</v>
      </c>
      <c r="B278" s="35" t="s">
        <v>6301</v>
      </c>
      <c r="C278" s="35" t="s">
        <v>5914</v>
      </c>
      <c r="D278" s="35" t="s">
        <v>5906</v>
      </c>
      <c r="E278" s="191">
        <f t="shared" si="36"/>
        <v>0</v>
      </c>
      <c r="F278" s="192">
        <f t="shared" si="37"/>
        <v>184256.46</v>
      </c>
      <c r="G278" s="192">
        <f t="shared" si="38"/>
        <v>989896.75</v>
      </c>
      <c r="H278" s="192">
        <f t="shared" si="39"/>
        <v>145098.62</v>
      </c>
      <c r="I278" s="192">
        <f t="shared" si="41"/>
        <v>26430.36</v>
      </c>
      <c r="J278" s="192">
        <f t="shared" si="42"/>
        <v>0</v>
      </c>
      <c r="K278" s="194">
        <f t="shared" si="44"/>
        <v>1345682.1900000002</v>
      </c>
      <c r="L278" s="193">
        <f t="shared" si="43"/>
        <v>1345682.19</v>
      </c>
      <c r="M278" s="194">
        <f t="shared" si="45"/>
        <v>0</v>
      </c>
      <c r="N278" s="152">
        <f t="shared" si="40"/>
        <v>0</v>
      </c>
    </row>
    <row r="279" spans="1:14" x14ac:dyDescent="0.2">
      <c r="A279" s="39" t="s">
        <v>12933</v>
      </c>
      <c r="B279" s="35" t="s">
        <v>12934</v>
      </c>
      <c r="C279" s="35" t="s">
        <v>5914</v>
      </c>
      <c r="D279" s="35" t="s">
        <v>5906</v>
      </c>
      <c r="E279" s="191">
        <f t="shared" si="36"/>
        <v>0</v>
      </c>
      <c r="F279" s="192">
        <f t="shared" si="37"/>
        <v>0</v>
      </c>
      <c r="G279" s="192">
        <f t="shared" si="38"/>
        <v>66543</v>
      </c>
      <c r="H279" s="192">
        <f t="shared" si="39"/>
        <v>0</v>
      </c>
      <c r="I279" s="192">
        <f t="shared" si="41"/>
        <v>0</v>
      </c>
      <c r="J279" s="192">
        <f t="shared" si="42"/>
        <v>0</v>
      </c>
      <c r="K279" s="194">
        <f t="shared" si="44"/>
        <v>66543</v>
      </c>
      <c r="L279" s="193">
        <f t="shared" si="43"/>
        <v>67273</v>
      </c>
      <c r="M279" s="194">
        <f t="shared" si="45"/>
        <v>730</v>
      </c>
      <c r="N279" s="152">
        <f t="shared" si="40"/>
        <v>1.0851307359564759E-2</v>
      </c>
    </row>
    <row r="280" spans="1:14" x14ac:dyDescent="0.2">
      <c r="A280" s="39" t="s">
        <v>6302</v>
      </c>
      <c r="B280" s="35" t="s">
        <v>6303</v>
      </c>
      <c r="C280" s="35" t="s">
        <v>5911</v>
      </c>
      <c r="D280" s="35" t="s">
        <v>5906</v>
      </c>
      <c r="E280" s="191">
        <f t="shared" si="36"/>
        <v>759149.58</v>
      </c>
      <c r="F280" s="192">
        <f t="shared" si="37"/>
        <v>3428668.41</v>
      </c>
      <c r="G280" s="192">
        <f t="shared" si="38"/>
        <v>13626897.630000001</v>
      </c>
      <c r="H280" s="192">
        <f t="shared" si="39"/>
        <v>9401931.0899999999</v>
      </c>
      <c r="I280" s="192">
        <f t="shared" si="41"/>
        <v>2657056.65</v>
      </c>
      <c r="J280" s="192">
        <f t="shared" si="42"/>
        <v>3882081.24</v>
      </c>
      <c r="K280" s="194">
        <f t="shared" si="44"/>
        <v>33755784.600000001</v>
      </c>
      <c r="L280" s="193">
        <f t="shared" si="43"/>
        <v>36797171.979999997</v>
      </c>
      <c r="M280" s="194">
        <f t="shared" si="45"/>
        <v>3041387.3799999952</v>
      </c>
      <c r="N280" s="152">
        <f t="shared" si="40"/>
        <v>8.2652747924570141E-2</v>
      </c>
    </row>
    <row r="281" spans="1:14" x14ac:dyDescent="0.2">
      <c r="A281" s="39" t="s">
        <v>6304</v>
      </c>
      <c r="B281" s="35" t="s">
        <v>6305</v>
      </c>
      <c r="C281" s="35" t="s">
        <v>5914</v>
      </c>
      <c r="D281" s="35" t="s">
        <v>5906</v>
      </c>
      <c r="E281" s="191">
        <f t="shared" si="36"/>
        <v>15523</v>
      </c>
      <c r="F281" s="192">
        <f t="shared" si="37"/>
        <v>93013.77</v>
      </c>
      <c r="G281" s="192">
        <f t="shared" si="38"/>
        <v>365528.27</v>
      </c>
      <c r="H281" s="192">
        <f t="shared" si="39"/>
        <v>35594.239999999998</v>
      </c>
      <c r="I281" s="192">
        <f t="shared" si="41"/>
        <v>1272.4000000000001</v>
      </c>
      <c r="J281" s="192">
        <f t="shared" si="42"/>
        <v>0</v>
      </c>
      <c r="K281" s="194">
        <f t="shared" si="44"/>
        <v>510931.68000000005</v>
      </c>
      <c r="L281" s="193">
        <f t="shared" si="43"/>
        <v>518687.97</v>
      </c>
      <c r="M281" s="194">
        <f t="shared" si="45"/>
        <v>7756.2899999999208</v>
      </c>
      <c r="N281" s="152">
        <f t="shared" si="40"/>
        <v>1.4953672436243164E-2</v>
      </c>
    </row>
    <row r="282" spans="1:14" x14ac:dyDescent="0.2">
      <c r="A282" s="39" t="s">
        <v>6306</v>
      </c>
      <c r="B282" s="35" t="s">
        <v>6307</v>
      </c>
      <c r="C282" s="35" t="s">
        <v>5914</v>
      </c>
      <c r="D282" s="35" t="s">
        <v>5906</v>
      </c>
      <c r="E282" s="191">
        <f t="shared" si="36"/>
        <v>76966</v>
      </c>
      <c r="F282" s="192">
        <f t="shared" si="37"/>
        <v>198239.81</v>
      </c>
      <c r="G282" s="192">
        <f t="shared" si="38"/>
        <v>446726.47</v>
      </c>
      <c r="H282" s="192">
        <f t="shared" si="39"/>
        <v>319018.84000000003</v>
      </c>
      <c r="I282" s="192">
        <f t="shared" si="41"/>
        <v>0</v>
      </c>
      <c r="J282" s="192">
        <f t="shared" si="42"/>
        <v>0</v>
      </c>
      <c r="K282" s="194">
        <f t="shared" si="44"/>
        <v>1040951.1200000001</v>
      </c>
      <c r="L282" s="193">
        <f t="shared" si="43"/>
        <v>1040951.12</v>
      </c>
      <c r="M282" s="194">
        <f t="shared" si="45"/>
        <v>0</v>
      </c>
      <c r="N282" s="152">
        <f t="shared" si="40"/>
        <v>0</v>
      </c>
    </row>
    <row r="283" spans="1:14" x14ac:dyDescent="0.2">
      <c r="A283" s="39" t="s">
        <v>6308</v>
      </c>
      <c r="B283" s="35" t="s">
        <v>6309</v>
      </c>
      <c r="C283" s="35" t="s">
        <v>5914</v>
      </c>
      <c r="D283" s="35" t="s">
        <v>5906</v>
      </c>
      <c r="E283" s="191">
        <f t="shared" si="36"/>
        <v>4066</v>
      </c>
      <c r="F283" s="192">
        <f t="shared" si="37"/>
        <v>36634.65</v>
      </c>
      <c r="G283" s="192">
        <f t="shared" si="38"/>
        <v>138853.66</v>
      </c>
      <c r="H283" s="192">
        <f t="shared" si="39"/>
        <v>23300.6</v>
      </c>
      <c r="I283" s="192">
        <f t="shared" si="41"/>
        <v>0</v>
      </c>
      <c r="J283" s="192">
        <f t="shared" si="42"/>
        <v>0</v>
      </c>
      <c r="K283" s="194">
        <f t="shared" si="44"/>
        <v>202854.91</v>
      </c>
      <c r="L283" s="193">
        <f t="shared" si="43"/>
        <v>202854.91</v>
      </c>
      <c r="M283" s="194">
        <f t="shared" si="45"/>
        <v>0</v>
      </c>
      <c r="N283" s="152">
        <f t="shared" si="40"/>
        <v>0</v>
      </c>
    </row>
    <row r="284" spans="1:14" x14ac:dyDescent="0.2">
      <c r="A284" s="39" t="s">
        <v>6310</v>
      </c>
      <c r="B284" s="35" t="s">
        <v>6311</v>
      </c>
      <c r="C284" s="35" t="s">
        <v>5911</v>
      </c>
      <c r="D284" s="35" t="s">
        <v>5906</v>
      </c>
      <c r="E284" s="191">
        <f t="shared" si="36"/>
        <v>1516935</v>
      </c>
      <c r="F284" s="192">
        <f t="shared" si="37"/>
        <v>8166360.9699999997</v>
      </c>
      <c r="G284" s="192">
        <f t="shared" si="38"/>
        <v>24433690.629999999</v>
      </c>
      <c r="H284" s="192">
        <f t="shared" si="39"/>
        <v>19264613.219999999</v>
      </c>
      <c r="I284" s="192">
        <f t="shared" si="41"/>
        <v>9776890.4600000009</v>
      </c>
      <c r="J284" s="192">
        <f t="shared" si="42"/>
        <v>1856556.24</v>
      </c>
      <c r="K284" s="194">
        <f t="shared" si="44"/>
        <v>65015046.519999996</v>
      </c>
      <c r="L284" s="193">
        <f t="shared" si="43"/>
        <v>70442304.450000003</v>
      </c>
      <c r="M284" s="194">
        <f t="shared" si="45"/>
        <v>5427257.9300000072</v>
      </c>
      <c r="N284" s="152">
        <f t="shared" si="40"/>
        <v>7.70454341659461E-2</v>
      </c>
    </row>
    <row r="285" spans="1:14" x14ac:dyDescent="0.2">
      <c r="A285" s="39" t="s">
        <v>6312</v>
      </c>
      <c r="B285" s="35" t="s">
        <v>6313</v>
      </c>
      <c r="C285" s="35" t="s">
        <v>5914</v>
      </c>
      <c r="D285" s="35" t="s">
        <v>5906</v>
      </c>
      <c r="E285" s="191">
        <f t="shared" si="36"/>
        <v>71751.34</v>
      </c>
      <c r="F285" s="192">
        <f t="shared" si="37"/>
        <v>567387.48</v>
      </c>
      <c r="G285" s="192">
        <f t="shared" si="38"/>
        <v>1299502.97</v>
      </c>
      <c r="H285" s="192">
        <f t="shared" si="39"/>
        <v>1132193.43</v>
      </c>
      <c r="I285" s="192">
        <f t="shared" si="41"/>
        <v>933996.86</v>
      </c>
      <c r="J285" s="192">
        <f t="shared" si="42"/>
        <v>0</v>
      </c>
      <c r="K285" s="194">
        <f t="shared" si="44"/>
        <v>4004832.0799999996</v>
      </c>
      <c r="L285" s="193">
        <f t="shared" si="43"/>
        <v>4461798.13</v>
      </c>
      <c r="M285" s="194">
        <f t="shared" si="45"/>
        <v>456966.05000000028</v>
      </c>
      <c r="N285" s="152">
        <f t="shared" si="40"/>
        <v>0.1024174641446632</v>
      </c>
    </row>
    <row r="286" spans="1:14" x14ac:dyDescent="0.2">
      <c r="A286" s="39" t="s">
        <v>6314</v>
      </c>
      <c r="B286" s="35" t="s">
        <v>6315</v>
      </c>
      <c r="C286" s="35" t="s">
        <v>5911</v>
      </c>
      <c r="D286" s="35" t="s">
        <v>5906</v>
      </c>
      <c r="E286" s="191">
        <f t="shared" si="36"/>
        <v>971543.57</v>
      </c>
      <c r="F286" s="192">
        <f t="shared" si="37"/>
        <v>6417432.7199999997</v>
      </c>
      <c r="G286" s="192">
        <f t="shared" si="38"/>
        <v>37552179.619999997</v>
      </c>
      <c r="H286" s="192">
        <f t="shared" si="39"/>
        <v>29744815.350000001</v>
      </c>
      <c r="I286" s="192">
        <f t="shared" si="41"/>
        <v>27487232.59</v>
      </c>
      <c r="J286" s="192">
        <f t="shared" si="42"/>
        <v>1418032.86</v>
      </c>
      <c r="K286" s="194">
        <f t="shared" si="44"/>
        <v>103591236.70999999</v>
      </c>
      <c r="L286" s="193">
        <f t="shared" si="43"/>
        <v>108378770.45</v>
      </c>
      <c r="M286" s="194">
        <f t="shared" si="45"/>
        <v>4787533.7400000095</v>
      </c>
      <c r="N286" s="152">
        <f t="shared" si="40"/>
        <v>4.4174091661325077E-2</v>
      </c>
    </row>
    <row r="287" spans="1:14" x14ac:dyDescent="0.2">
      <c r="A287" s="39" t="s">
        <v>6316</v>
      </c>
      <c r="B287" s="35" t="s">
        <v>6317</v>
      </c>
      <c r="C287" s="35" t="s">
        <v>5914</v>
      </c>
      <c r="D287" s="35" t="s">
        <v>5906</v>
      </c>
      <c r="E287" s="191">
        <f t="shared" si="36"/>
        <v>8632</v>
      </c>
      <c r="F287" s="192">
        <f t="shared" si="37"/>
        <v>112107.01</v>
      </c>
      <c r="G287" s="192">
        <f t="shared" si="38"/>
        <v>231872.95</v>
      </c>
      <c r="H287" s="192">
        <f t="shared" si="39"/>
        <v>234335.46</v>
      </c>
      <c r="I287" s="192">
        <f t="shared" si="41"/>
        <v>89886.31</v>
      </c>
      <c r="J287" s="192">
        <f t="shared" si="42"/>
        <v>0</v>
      </c>
      <c r="K287" s="194">
        <f t="shared" si="44"/>
        <v>676833.73</v>
      </c>
      <c r="L287" s="193">
        <f t="shared" si="43"/>
        <v>682946.05</v>
      </c>
      <c r="M287" s="194">
        <f t="shared" si="45"/>
        <v>6112.3200000000652</v>
      </c>
      <c r="N287" s="152">
        <f t="shared" si="40"/>
        <v>8.9499309645323585E-3</v>
      </c>
    </row>
    <row r="288" spans="1:14" x14ac:dyDescent="0.2">
      <c r="A288" s="39" t="s">
        <v>6318</v>
      </c>
      <c r="B288" s="35" t="s">
        <v>6319</v>
      </c>
      <c r="C288" s="35" t="s">
        <v>5914</v>
      </c>
      <c r="D288" s="35" t="s">
        <v>5906</v>
      </c>
      <c r="E288" s="191">
        <f t="shared" si="36"/>
        <v>5291.75</v>
      </c>
      <c r="F288" s="192">
        <f t="shared" si="37"/>
        <v>44046.85</v>
      </c>
      <c r="G288" s="192">
        <f t="shared" si="38"/>
        <v>54581.58</v>
      </c>
      <c r="H288" s="192">
        <f t="shared" si="39"/>
        <v>0</v>
      </c>
      <c r="I288" s="192">
        <f t="shared" si="41"/>
        <v>0</v>
      </c>
      <c r="J288" s="192">
        <f t="shared" si="42"/>
        <v>0</v>
      </c>
      <c r="K288" s="194">
        <f t="shared" si="44"/>
        <v>103920.18</v>
      </c>
      <c r="L288" s="193">
        <f t="shared" si="43"/>
        <v>103920.18</v>
      </c>
      <c r="M288" s="194">
        <f t="shared" si="45"/>
        <v>0</v>
      </c>
      <c r="N288" s="152">
        <f t="shared" si="40"/>
        <v>0</v>
      </c>
    </row>
    <row r="289" spans="1:14" x14ac:dyDescent="0.2">
      <c r="A289" s="39" t="s">
        <v>6320</v>
      </c>
      <c r="B289" s="35" t="s">
        <v>6321</v>
      </c>
      <c r="C289" s="35" t="s">
        <v>5914</v>
      </c>
      <c r="D289" s="35" t="s">
        <v>5906</v>
      </c>
      <c r="E289" s="191">
        <f t="shared" si="36"/>
        <v>2703</v>
      </c>
      <c r="F289" s="192">
        <f t="shared" si="37"/>
        <v>76369.070000000007</v>
      </c>
      <c r="G289" s="192">
        <f t="shared" si="38"/>
        <v>160334.48000000001</v>
      </c>
      <c r="H289" s="192">
        <f t="shared" si="39"/>
        <v>417921.69</v>
      </c>
      <c r="I289" s="192">
        <f t="shared" si="41"/>
        <v>247795.54</v>
      </c>
      <c r="J289" s="192">
        <f t="shared" si="42"/>
        <v>0</v>
      </c>
      <c r="K289" s="194">
        <f t="shared" si="44"/>
        <v>905123.78</v>
      </c>
      <c r="L289" s="193">
        <f t="shared" si="43"/>
        <v>1046042.62</v>
      </c>
      <c r="M289" s="194">
        <f t="shared" si="45"/>
        <v>140918.83999999997</v>
      </c>
      <c r="N289" s="152">
        <f t="shared" si="40"/>
        <v>0.13471615525570074</v>
      </c>
    </row>
    <row r="290" spans="1:14" x14ac:dyDescent="0.2">
      <c r="A290" s="39" t="s">
        <v>6322</v>
      </c>
      <c r="B290" s="35" t="s">
        <v>6323</v>
      </c>
      <c r="C290" s="35" t="s">
        <v>5914</v>
      </c>
      <c r="D290" s="35" t="s">
        <v>5906</v>
      </c>
      <c r="E290" s="191">
        <f t="shared" si="36"/>
        <v>8933</v>
      </c>
      <c r="F290" s="192">
        <f t="shared" si="37"/>
        <v>52380.639999999999</v>
      </c>
      <c r="G290" s="192">
        <f t="shared" si="38"/>
        <v>184751.63</v>
      </c>
      <c r="H290" s="192">
        <f t="shared" si="39"/>
        <v>38581.089999999997</v>
      </c>
      <c r="I290" s="192">
        <f t="shared" si="41"/>
        <v>0</v>
      </c>
      <c r="J290" s="192">
        <f t="shared" si="42"/>
        <v>0</v>
      </c>
      <c r="K290" s="194">
        <f t="shared" si="44"/>
        <v>284646.36</v>
      </c>
      <c r="L290" s="193">
        <f t="shared" si="43"/>
        <v>284813.14</v>
      </c>
      <c r="M290" s="194">
        <f t="shared" si="45"/>
        <v>166.78000000002794</v>
      </c>
      <c r="N290" s="152">
        <f t="shared" si="40"/>
        <v>5.8557691544718733E-4</v>
      </c>
    </row>
    <row r="291" spans="1:14" x14ac:dyDescent="0.2">
      <c r="A291" s="39" t="s">
        <v>6324</v>
      </c>
      <c r="B291" s="35" t="s">
        <v>6325</v>
      </c>
      <c r="C291" s="35" t="s">
        <v>5914</v>
      </c>
      <c r="D291" s="35" t="s">
        <v>5906</v>
      </c>
      <c r="E291" s="191">
        <f t="shared" si="36"/>
        <v>20849.900000000001</v>
      </c>
      <c r="F291" s="192">
        <f t="shared" si="37"/>
        <v>112264.58</v>
      </c>
      <c r="G291" s="192">
        <f t="shared" si="38"/>
        <v>406108.29</v>
      </c>
      <c r="H291" s="192">
        <f t="shared" si="39"/>
        <v>213877.56</v>
      </c>
      <c r="I291" s="192">
        <f t="shared" si="41"/>
        <v>18748</v>
      </c>
      <c r="J291" s="192">
        <f t="shared" si="42"/>
        <v>0</v>
      </c>
      <c r="K291" s="194">
        <f t="shared" si="44"/>
        <v>771848.33000000007</v>
      </c>
      <c r="L291" s="193">
        <f t="shared" si="43"/>
        <v>772579.88</v>
      </c>
      <c r="M291" s="194">
        <f t="shared" si="45"/>
        <v>731.54999999993015</v>
      </c>
      <c r="N291" s="152">
        <f t="shared" si="40"/>
        <v>9.4689237830000196E-4</v>
      </c>
    </row>
    <row r="292" spans="1:14" x14ac:dyDescent="0.2">
      <c r="A292" s="39" t="s">
        <v>6326</v>
      </c>
      <c r="B292" s="35" t="s">
        <v>12292</v>
      </c>
      <c r="C292" s="35" t="s">
        <v>5914</v>
      </c>
      <c r="D292" s="35" t="s">
        <v>5906</v>
      </c>
      <c r="E292" s="191">
        <f t="shared" si="36"/>
        <v>23535</v>
      </c>
      <c r="F292" s="192">
        <f t="shared" si="37"/>
        <v>200401.18</v>
      </c>
      <c r="G292" s="192">
        <f t="shared" si="38"/>
        <v>613751.27</v>
      </c>
      <c r="H292" s="192">
        <f t="shared" si="39"/>
        <v>363093.64</v>
      </c>
      <c r="I292" s="192">
        <f t="shared" si="41"/>
        <v>370941.73</v>
      </c>
      <c r="J292" s="192">
        <f t="shared" si="42"/>
        <v>0</v>
      </c>
      <c r="K292" s="194">
        <f t="shared" si="44"/>
        <v>1571722.8199999998</v>
      </c>
      <c r="L292" s="193">
        <f t="shared" si="43"/>
        <v>1734576.22</v>
      </c>
      <c r="M292" s="194">
        <f t="shared" si="45"/>
        <v>162853.40000000014</v>
      </c>
      <c r="N292" s="152">
        <f t="shared" si="40"/>
        <v>9.388656325520256E-2</v>
      </c>
    </row>
    <row r="293" spans="1:14" x14ac:dyDescent="0.2">
      <c r="A293" s="39" t="s">
        <v>6327</v>
      </c>
      <c r="B293" s="35" t="s">
        <v>6328</v>
      </c>
      <c r="C293" s="35" t="s">
        <v>5914</v>
      </c>
      <c r="D293" s="35" t="s">
        <v>5906</v>
      </c>
      <c r="E293" s="191">
        <f t="shared" si="36"/>
        <v>0</v>
      </c>
      <c r="F293" s="192">
        <f t="shared" si="37"/>
        <v>62023.5</v>
      </c>
      <c r="G293" s="192">
        <f t="shared" si="38"/>
        <v>408837.98</v>
      </c>
      <c r="H293" s="192">
        <f t="shared" si="39"/>
        <v>130047.65</v>
      </c>
      <c r="I293" s="192">
        <f t="shared" si="41"/>
        <v>0</v>
      </c>
      <c r="J293" s="192">
        <f t="shared" si="42"/>
        <v>0</v>
      </c>
      <c r="K293" s="194">
        <f t="shared" si="44"/>
        <v>600909.13</v>
      </c>
      <c r="L293" s="193">
        <f t="shared" si="43"/>
        <v>603337.13</v>
      </c>
      <c r="M293" s="194">
        <f t="shared" si="45"/>
        <v>2428</v>
      </c>
      <c r="N293" s="152">
        <f t="shared" si="40"/>
        <v>4.0242840681792612E-3</v>
      </c>
    </row>
    <row r="294" spans="1:14" x14ac:dyDescent="0.2">
      <c r="A294" s="39" t="s">
        <v>6329</v>
      </c>
      <c r="B294" s="35" t="s">
        <v>6330</v>
      </c>
      <c r="C294" s="35" t="s">
        <v>6097</v>
      </c>
      <c r="D294" s="35" t="s">
        <v>5906</v>
      </c>
      <c r="E294" s="191">
        <f t="shared" si="36"/>
        <v>4597</v>
      </c>
      <c r="F294" s="192">
        <f t="shared" si="37"/>
        <v>63420.92</v>
      </c>
      <c r="G294" s="192">
        <f t="shared" si="38"/>
        <v>275383.57</v>
      </c>
      <c r="H294" s="192">
        <f t="shared" si="39"/>
        <v>391729.79</v>
      </c>
      <c r="I294" s="192">
        <f t="shared" si="41"/>
        <v>368356.33</v>
      </c>
      <c r="J294" s="192">
        <f t="shared" si="42"/>
        <v>34320.19</v>
      </c>
      <c r="K294" s="194">
        <f t="shared" si="44"/>
        <v>1137807.8</v>
      </c>
      <c r="L294" s="193">
        <f t="shared" si="43"/>
        <v>1466882.68</v>
      </c>
      <c r="M294" s="194">
        <f t="shared" si="45"/>
        <v>329074.87999999989</v>
      </c>
      <c r="N294" s="152">
        <f t="shared" si="40"/>
        <v>0.22433619572084654</v>
      </c>
    </row>
    <row r="295" spans="1:14" x14ac:dyDescent="0.2">
      <c r="A295" s="39" t="s">
        <v>6331</v>
      </c>
      <c r="B295" s="35" t="s">
        <v>6332</v>
      </c>
      <c r="C295" s="35" t="s">
        <v>5911</v>
      </c>
      <c r="D295" s="35" t="s">
        <v>5906</v>
      </c>
      <c r="E295" s="191">
        <f t="shared" si="36"/>
        <v>251516</v>
      </c>
      <c r="F295" s="192">
        <f t="shared" si="37"/>
        <v>1255706.1200000001</v>
      </c>
      <c r="G295" s="192">
        <f t="shared" si="38"/>
        <v>4948618.4000000004</v>
      </c>
      <c r="H295" s="192">
        <f t="shared" si="39"/>
        <v>3465454.48</v>
      </c>
      <c r="I295" s="192">
        <f t="shared" si="41"/>
        <v>2924804.63</v>
      </c>
      <c r="J295" s="192">
        <f t="shared" si="42"/>
        <v>534690.9</v>
      </c>
      <c r="K295" s="194">
        <f t="shared" si="44"/>
        <v>13380790.529999999</v>
      </c>
      <c r="L295" s="193">
        <f t="shared" si="43"/>
        <v>16513324.939999999</v>
      </c>
      <c r="M295" s="194">
        <f t="shared" si="45"/>
        <v>3132534.41</v>
      </c>
      <c r="N295" s="152">
        <f t="shared" si="40"/>
        <v>0.18969737599071312</v>
      </c>
    </row>
    <row r="296" spans="1:14" x14ac:dyDescent="0.2">
      <c r="A296" s="39" t="s">
        <v>6333</v>
      </c>
      <c r="B296" s="35" t="s">
        <v>6334</v>
      </c>
      <c r="C296" s="35" t="s">
        <v>5914</v>
      </c>
      <c r="D296" s="35" t="s">
        <v>5906</v>
      </c>
      <c r="E296" s="191">
        <f t="shared" si="36"/>
        <v>147828</v>
      </c>
      <c r="F296" s="192">
        <f t="shared" si="37"/>
        <v>510219.53</v>
      </c>
      <c r="G296" s="192">
        <f t="shared" si="38"/>
        <v>1369196.72</v>
      </c>
      <c r="H296" s="192">
        <f t="shared" si="39"/>
        <v>1942021.36</v>
      </c>
      <c r="I296" s="192">
        <f t="shared" si="41"/>
        <v>1164341.0900000001</v>
      </c>
      <c r="J296" s="192">
        <f t="shared" si="42"/>
        <v>0</v>
      </c>
      <c r="K296" s="194">
        <f t="shared" si="44"/>
        <v>5133606.7</v>
      </c>
      <c r="L296" s="193">
        <f t="shared" si="43"/>
        <v>6286484.3700000001</v>
      </c>
      <c r="M296" s="194">
        <f t="shared" si="45"/>
        <v>1152877.67</v>
      </c>
      <c r="N296" s="152">
        <f t="shared" si="40"/>
        <v>0.18338988887043076</v>
      </c>
    </row>
    <row r="297" spans="1:14" x14ac:dyDescent="0.2">
      <c r="A297" s="39" t="s">
        <v>6335</v>
      </c>
      <c r="B297" s="35" t="s">
        <v>6336</v>
      </c>
      <c r="C297" s="35" t="s">
        <v>5911</v>
      </c>
      <c r="D297" s="35" t="s">
        <v>5906</v>
      </c>
      <c r="E297" s="191">
        <f t="shared" si="36"/>
        <v>1780792.48</v>
      </c>
      <c r="F297" s="192">
        <f t="shared" si="37"/>
        <v>16255383.4</v>
      </c>
      <c r="G297" s="192">
        <f t="shared" si="38"/>
        <v>30892316.5</v>
      </c>
      <c r="H297" s="192">
        <f t="shared" si="39"/>
        <v>22958111.440000001</v>
      </c>
      <c r="I297" s="192">
        <f t="shared" si="41"/>
        <v>11540709.890000001</v>
      </c>
      <c r="J297" s="192">
        <f t="shared" si="42"/>
        <v>5625121</v>
      </c>
      <c r="K297" s="194">
        <f t="shared" si="44"/>
        <v>89052434.709999993</v>
      </c>
      <c r="L297" s="193">
        <f t="shared" si="43"/>
        <v>105395740.75</v>
      </c>
      <c r="M297" s="194">
        <f t="shared" si="45"/>
        <v>16343306.040000007</v>
      </c>
      <c r="N297" s="152">
        <f t="shared" si="40"/>
        <v>0.15506609587541617</v>
      </c>
    </row>
    <row r="298" spans="1:14" x14ac:dyDescent="0.2">
      <c r="A298" s="39" t="s">
        <v>6337</v>
      </c>
      <c r="B298" s="35" t="s">
        <v>6338</v>
      </c>
      <c r="C298" s="35" t="s">
        <v>5914</v>
      </c>
      <c r="D298" s="35" t="s">
        <v>5906</v>
      </c>
      <c r="E298" s="191">
        <f t="shared" si="36"/>
        <v>20339.16</v>
      </c>
      <c r="F298" s="192">
        <f t="shared" si="37"/>
        <v>128601.17</v>
      </c>
      <c r="G298" s="192">
        <f t="shared" si="38"/>
        <v>513263.12</v>
      </c>
      <c r="H298" s="192">
        <f t="shared" si="39"/>
        <v>315992.67</v>
      </c>
      <c r="I298" s="192">
        <f t="shared" si="41"/>
        <v>24840.06</v>
      </c>
      <c r="J298" s="192">
        <f t="shared" si="42"/>
        <v>1601.24</v>
      </c>
      <c r="K298" s="194">
        <f t="shared" si="44"/>
        <v>1004637.4199999999</v>
      </c>
      <c r="L298" s="193">
        <f t="shared" si="43"/>
        <v>1016289.02</v>
      </c>
      <c r="M298" s="194">
        <f t="shared" si="45"/>
        <v>11651.600000000093</v>
      </c>
      <c r="N298" s="152">
        <f t="shared" si="40"/>
        <v>1.1464848847820961E-2</v>
      </c>
    </row>
    <row r="299" spans="1:14" x14ac:dyDescent="0.2">
      <c r="A299" s="39" t="s">
        <v>6339</v>
      </c>
      <c r="B299" s="35" t="s">
        <v>6340</v>
      </c>
      <c r="C299" s="35" t="s">
        <v>5911</v>
      </c>
      <c r="D299" s="35" t="s">
        <v>5906</v>
      </c>
      <c r="E299" s="191">
        <f t="shared" si="36"/>
        <v>302091.98</v>
      </c>
      <c r="F299" s="192">
        <f t="shared" si="37"/>
        <v>2395595.88</v>
      </c>
      <c r="G299" s="192">
        <f t="shared" si="38"/>
        <v>6880264.2199999997</v>
      </c>
      <c r="H299" s="192">
        <f t="shared" si="39"/>
        <v>4732030.8499999996</v>
      </c>
      <c r="I299" s="192">
        <f t="shared" si="41"/>
        <v>1813236.84</v>
      </c>
      <c r="J299" s="192">
        <f t="shared" si="42"/>
        <v>122954.59</v>
      </c>
      <c r="K299" s="194">
        <f t="shared" si="44"/>
        <v>16246174.359999999</v>
      </c>
      <c r="L299" s="193">
        <f t="shared" si="43"/>
        <v>18378468.859999999</v>
      </c>
      <c r="M299" s="194">
        <f t="shared" si="45"/>
        <v>2132294.5</v>
      </c>
      <c r="N299" s="152">
        <f t="shared" si="40"/>
        <v>0.11602133541390129</v>
      </c>
    </row>
    <row r="300" spans="1:14" x14ac:dyDescent="0.2">
      <c r="A300" s="39" t="s">
        <v>6341</v>
      </c>
      <c r="B300" s="35" t="s">
        <v>6342</v>
      </c>
      <c r="C300" s="35" t="s">
        <v>5911</v>
      </c>
      <c r="D300" s="35" t="s">
        <v>5906</v>
      </c>
      <c r="E300" s="191">
        <f t="shared" si="36"/>
        <v>577259.29</v>
      </c>
      <c r="F300" s="192">
        <f t="shared" si="37"/>
        <v>2540606.21</v>
      </c>
      <c r="G300" s="192">
        <f t="shared" si="38"/>
        <v>10901550.4</v>
      </c>
      <c r="H300" s="192">
        <f t="shared" si="39"/>
        <v>3858442.67</v>
      </c>
      <c r="I300" s="192">
        <f t="shared" si="41"/>
        <v>1130367.4099999999</v>
      </c>
      <c r="J300" s="192">
        <f t="shared" si="42"/>
        <v>151861.85999999999</v>
      </c>
      <c r="K300" s="194">
        <f t="shared" si="44"/>
        <v>19160087.84</v>
      </c>
      <c r="L300" s="193">
        <f t="shared" si="43"/>
        <v>19596833.41</v>
      </c>
      <c r="M300" s="194">
        <f t="shared" si="45"/>
        <v>436745.5700000003</v>
      </c>
      <c r="N300" s="152">
        <f t="shared" si="40"/>
        <v>2.2286537873875835E-2</v>
      </c>
    </row>
    <row r="301" spans="1:14" x14ac:dyDescent="0.2">
      <c r="A301" s="39" t="s">
        <v>6343</v>
      </c>
      <c r="B301" s="35" t="s">
        <v>6344</v>
      </c>
      <c r="C301" s="35" t="s">
        <v>5914</v>
      </c>
      <c r="D301" s="35" t="s">
        <v>5906</v>
      </c>
      <c r="E301" s="191">
        <f t="shared" si="36"/>
        <v>22292</v>
      </c>
      <c r="F301" s="192">
        <f t="shared" si="37"/>
        <v>78898.47</v>
      </c>
      <c r="G301" s="192">
        <f t="shared" si="38"/>
        <v>201678.93</v>
      </c>
      <c r="H301" s="192">
        <f t="shared" si="39"/>
        <v>274770.34000000003</v>
      </c>
      <c r="I301" s="192">
        <f t="shared" si="41"/>
        <v>25777.759999999998</v>
      </c>
      <c r="J301" s="192">
        <f t="shared" si="42"/>
        <v>0</v>
      </c>
      <c r="K301" s="194">
        <f t="shared" si="44"/>
        <v>603417.5</v>
      </c>
      <c r="L301" s="193">
        <f t="shared" si="43"/>
        <v>814676.4</v>
      </c>
      <c r="M301" s="194">
        <f t="shared" si="45"/>
        <v>211258.90000000002</v>
      </c>
      <c r="N301" s="152">
        <f t="shared" si="40"/>
        <v>0.25931633713705221</v>
      </c>
    </row>
    <row r="302" spans="1:14" x14ac:dyDescent="0.2">
      <c r="A302" s="39" t="s">
        <v>6345</v>
      </c>
      <c r="B302" s="35" t="s">
        <v>6346</v>
      </c>
      <c r="C302" s="35" t="s">
        <v>5914</v>
      </c>
      <c r="D302" s="35" t="s">
        <v>5906</v>
      </c>
      <c r="E302" s="191">
        <f t="shared" si="36"/>
        <v>11045</v>
      </c>
      <c r="F302" s="192">
        <f t="shared" si="37"/>
        <v>65388</v>
      </c>
      <c r="G302" s="192">
        <f t="shared" si="38"/>
        <v>190249.44</v>
      </c>
      <c r="H302" s="192">
        <f t="shared" si="39"/>
        <v>117702.6</v>
      </c>
      <c r="I302" s="192">
        <f t="shared" si="41"/>
        <v>51893.05</v>
      </c>
      <c r="J302" s="192">
        <f t="shared" si="42"/>
        <v>0</v>
      </c>
      <c r="K302" s="194">
        <f t="shared" si="44"/>
        <v>436278.09</v>
      </c>
      <c r="L302" s="193">
        <f t="shared" si="43"/>
        <v>466700.24</v>
      </c>
      <c r="M302" s="194">
        <f t="shared" si="45"/>
        <v>30422.149999999965</v>
      </c>
      <c r="N302" s="152">
        <f t="shared" si="40"/>
        <v>6.5185631787975859E-2</v>
      </c>
    </row>
    <row r="303" spans="1:14" x14ac:dyDescent="0.2">
      <c r="A303" s="39" t="s">
        <v>6347</v>
      </c>
      <c r="B303" s="35" t="s">
        <v>6348</v>
      </c>
      <c r="C303" s="35" t="s">
        <v>5911</v>
      </c>
      <c r="D303" s="35" t="s">
        <v>5906</v>
      </c>
      <c r="E303" s="191">
        <f t="shared" si="36"/>
        <v>82131.320000000007</v>
      </c>
      <c r="F303" s="192">
        <f t="shared" si="37"/>
        <v>1423247.25</v>
      </c>
      <c r="G303" s="192">
        <f t="shared" si="38"/>
        <v>2618059.02</v>
      </c>
      <c r="H303" s="192">
        <f t="shared" si="39"/>
        <v>1338064.9099999999</v>
      </c>
      <c r="I303" s="192">
        <f t="shared" si="41"/>
        <v>868618.84</v>
      </c>
      <c r="J303" s="192">
        <f t="shared" si="42"/>
        <v>0</v>
      </c>
      <c r="K303" s="194">
        <f t="shared" si="44"/>
        <v>6330121.3399999999</v>
      </c>
      <c r="L303" s="193">
        <f t="shared" si="43"/>
        <v>6673283.1399999997</v>
      </c>
      <c r="M303" s="194">
        <f t="shared" si="45"/>
        <v>343161.79999999981</v>
      </c>
      <c r="N303" s="152">
        <f t="shared" si="40"/>
        <v>5.1423233931596646E-2</v>
      </c>
    </row>
    <row r="304" spans="1:14" x14ac:dyDescent="0.2">
      <c r="A304" s="39" t="s">
        <v>6349</v>
      </c>
      <c r="B304" s="35" t="s">
        <v>6350</v>
      </c>
      <c r="C304" s="35" t="s">
        <v>5914</v>
      </c>
      <c r="D304" s="35" t="s">
        <v>5906</v>
      </c>
      <c r="E304" s="191">
        <f t="shared" si="36"/>
        <v>38614.81</v>
      </c>
      <c r="F304" s="192">
        <f t="shared" si="37"/>
        <v>206774.24</v>
      </c>
      <c r="G304" s="192">
        <f t="shared" si="38"/>
        <v>836281.29</v>
      </c>
      <c r="H304" s="192">
        <f t="shared" si="39"/>
        <v>975897.66</v>
      </c>
      <c r="I304" s="192">
        <f t="shared" si="41"/>
        <v>288311.87</v>
      </c>
      <c r="J304" s="192">
        <f t="shared" si="42"/>
        <v>0</v>
      </c>
      <c r="K304" s="194">
        <f t="shared" si="44"/>
        <v>2345879.87</v>
      </c>
      <c r="L304" s="193">
        <f t="shared" si="43"/>
        <v>2475643.06</v>
      </c>
      <c r="M304" s="194">
        <f t="shared" si="45"/>
        <v>129763.18999999994</v>
      </c>
      <c r="N304" s="152">
        <f t="shared" si="40"/>
        <v>5.2415952887812485E-2</v>
      </c>
    </row>
    <row r="305" spans="1:14" x14ac:dyDescent="0.2">
      <c r="A305" s="39" t="s">
        <v>6351</v>
      </c>
      <c r="B305" s="35" t="s">
        <v>6352</v>
      </c>
      <c r="C305" s="35" t="s">
        <v>5911</v>
      </c>
      <c r="D305" s="35" t="s">
        <v>5906</v>
      </c>
      <c r="E305" s="191">
        <f t="shared" si="36"/>
        <v>226967.32</v>
      </c>
      <c r="F305" s="192">
        <f t="shared" si="37"/>
        <v>2672604.87</v>
      </c>
      <c r="G305" s="192">
        <f t="shared" si="38"/>
        <v>4461547.25</v>
      </c>
      <c r="H305" s="192">
        <f t="shared" si="39"/>
        <v>6129773.1500000004</v>
      </c>
      <c r="I305" s="192">
        <f t="shared" si="41"/>
        <v>7920348.3200000003</v>
      </c>
      <c r="J305" s="192">
        <f t="shared" si="42"/>
        <v>4125622.3</v>
      </c>
      <c r="K305" s="194">
        <f t="shared" si="44"/>
        <v>25536863.210000001</v>
      </c>
      <c r="L305" s="193">
        <f t="shared" si="43"/>
        <v>28289021.98</v>
      </c>
      <c r="M305" s="194">
        <f t="shared" si="45"/>
        <v>2752158.7699999996</v>
      </c>
      <c r="N305" s="152">
        <f t="shared" si="40"/>
        <v>9.7287165740326503E-2</v>
      </c>
    </row>
    <row r="306" spans="1:14" x14ac:dyDescent="0.2">
      <c r="A306" s="39" t="s">
        <v>6353</v>
      </c>
      <c r="B306" s="35" t="s">
        <v>6354</v>
      </c>
      <c r="C306" s="35" t="s">
        <v>5914</v>
      </c>
      <c r="D306" s="35" t="s">
        <v>5906</v>
      </c>
      <c r="E306" s="191">
        <f t="shared" si="36"/>
        <v>22799</v>
      </c>
      <c r="F306" s="192">
        <f t="shared" si="37"/>
        <v>97230.58</v>
      </c>
      <c r="G306" s="192">
        <f t="shared" si="38"/>
        <v>272682.06</v>
      </c>
      <c r="H306" s="192">
        <f t="shared" si="39"/>
        <v>121538.37</v>
      </c>
      <c r="I306" s="192">
        <f t="shared" si="41"/>
        <v>122611.43</v>
      </c>
      <c r="J306" s="192">
        <f t="shared" si="42"/>
        <v>0</v>
      </c>
      <c r="K306" s="194">
        <f t="shared" si="44"/>
        <v>636861.43999999994</v>
      </c>
      <c r="L306" s="193">
        <f t="shared" si="43"/>
        <v>840778.9</v>
      </c>
      <c r="M306" s="194">
        <f t="shared" si="45"/>
        <v>203917.46000000008</v>
      </c>
      <c r="N306" s="152">
        <f t="shared" si="40"/>
        <v>0.24253398842430521</v>
      </c>
    </row>
    <row r="307" spans="1:14" x14ac:dyDescent="0.2">
      <c r="A307" s="39" t="s">
        <v>6355</v>
      </c>
      <c r="B307" s="35" t="s">
        <v>6356</v>
      </c>
      <c r="C307" s="35" t="s">
        <v>5911</v>
      </c>
      <c r="D307" s="35" t="s">
        <v>5906</v>
      </c>
      <c r="E307" s="191">
        <f t="shared" si="36"/>
        <v>605398.47</v>
      </c>
      <c r="F307" s="192">
        <f t="shared" si="37"/>
        <v>2696935.64</v>
      </c>
      <c r="G307" s="192">
        <f t="shared" si="38"/>
        <v>9733510.9199999999</v>
      </c>
      <c r="H307" s="192">
        <f t="shared" si="39"/>
        <v>7083678.4900000002</v>
      </c>
      <c r="I307" s="192">
        <f t="shared" si="41"/>
        <v>6873989.5300000003</v>
      </c>
      <c r="J307" s="192">
        <f t="shared" si="42"/>
        <v>329576.71000000002</v>
      </c>
      <c r="K307" s="194">
        <f t="shared" si="44"/>
        <v>27323089.760000005</v>
      </c>
      <c r="L307" s="193">
        <f t="shared" si="43"/>
        <v>33258340.02</v>
      </c>
      <c r="M307" s="194">
        <f t="shared" si="45"/>
        <v>5935250.2599999942</v>
      </c>
      <c r="N307" s="152">
        <f t="shared" si="40"/>
        <v>0.1784590047618376</v>
      </c>
    </row>
    <row r="308" spans="1:14" x14ac:dyDescent="0.2">
      <c r="A308" s="39" t="s">
        <v>6357</v>
      </c>
      <c r="B308" s="35" t="s">
        <v>6358</v>
      </c>
      <c r="C308" s="35" t="s">
        <v>5911</v>
      </c>
      <c r="D308" s="35" t="s">
        <v>5906</v>
      </c>
      <c r="E308" s="191">
        <f t="shared" si="36"/>
        <v>61418.14</v>
      </c>
      <c r="F308" s="192">
        <f t="shared" si="37"/>
        <v>1096854.72</v>
      </c>
      <c r="G308" s="192">
        <f t="shared" si="38"/>
        <v>2606448.2400000002</v>
      </c>
      <c r="H308" s="192">
        <f t="shared" si="39"/>
        <v>1851360.42</v>
      </c>
      <c r="I308" s="192">
        <f t="shared" si="41"/>
        <v>1700784.09</v>
      </c>
      <c r="J308" s="192">
        <f t="shared" si="42"/>
        <v>323738.3</v>
      </c>
      <c r="K308" s="194">
        <f t="shared" si="44"/>
        <v>7640603.9099999992</v>
      </c>
      <c r="L308" s="193">
        <f t="shared" si="43"/>
        <v>8027924.3700000001</v>
      </c>
      <c r="M308" s="194">
        <f t="shared" si="45"/>
        <v>387320.46000000089</v>
      </c>
      <c r="N308" s="152">
        <f t="shared" si="40"/>
        <v>4.8246650335596136E-2</v>
      </c>
    </row>
    <row r="309" spans="1:14" x14ac:dyDescent="0.2">
      <c r="A309" s="39" t="s">
        <v>6359</v>
      </c>
      <c r="B309" s="35" t="s">
        <v>6360</v>
      </c>
      <c r="C309" s="35" t="s">
        <v>5911</v>
      </c>
      <c r="D309" s="35" t="s">
        <v>5906</v>
      </c>
      <c r="E309" s="191">
        <f t="shared" si="36"/>
        <v>341345.01</v>
      </c>
      <c r="F309" s="192">
        <f t="shared" si="37"/>
        <v>2326363.38</v>
      </c>
      <c r="G309" s="192">
        <f t="shared" si="38"/>
        <v>6104715.0899999999</v>
      </c>
      <c r="H309" s="192">
        <f t="shared" si="39"/>
        <v>4701789.4400000004</v>
      </c>
      <c r="I309" s="192">
        <f t="shared" si="41"/>
        <v>4469479.88</v>
      </c>
      <c r="J309" s="192">
        <f t="shared" si="42"/>
        <v>1358544.49</v>
      </c>
      <c r="K309" s="194">
        <f t="shared" si="44"/>
        <v>19302237.289999999</v>
      </c>
      <c r="L309" s="193">
        <f t="shared" si="43"/>
        <v>20114832.800000001</v>
      </c>
      <c r="M309" s="194">
        <f t="shared" si="45"/>
        <v>812595.51000000164</v>
      </c>
      <c r="N309" s="152">
        <f t="shared" si="40"/>
        <v>4.0397825727887811E-2</v>
      </c>
    </row>
    <row r="310" spans="1:14" x14ac:dyDescent="0.2">
      <c r="A310" s="39" t="s">
        <v>6361</v>
      </c>
      <c r="B310" s="35" t="s">
        <v>6362</v>
      </c>
      <c r="C310" s="35" t="s">
        <v>5914</v>
      </c>
      <c r="D310" s="35" t="s">
        <v>5906</v>
      </c>
      <c r="E310" s="191">
        <f t="shared" si="36"/>
        <v>14920</v>
      </c>
      <c r="F310" s="192">
        <f t="shared" si="37"/>
        <v>135563.57999999999</v>
      </c>
      <c r="G310" s="192">
        <f t="shared" si="38"/>
        <v>362469.84</v>
      </c>
      <c r="H310" s="192">
        <f t="shared" si="39"/>
        <v>112074.55</v>
      </c>
      <c r="I310" s="192">
        <f t="shared" si="41"/>
        <v>11672.75</v>
      </c>
      <c r="J310" s="192">
        <f t="shared" si="42"/>
        <v>0</v>
      </c>
      <c r="K310" s="194">
        <f t="shared" si="44"/>
        <v>636700.72000000009</v>
      </c>
      <c r="L310" s="193">
        <f t="shared" si="43"/>
        <v>728325.42</v>
      </c>
      <c r="M310" s="194">
        <f t="shared" si="45"/>
        <v>91624.699999999953</v>
      </c>
      <c r="N310" s="152">
        <f t="shared" si="40"/>
        <v>0.1258018702683753</v>
      </c>
    </row>
    <row r="311" spans="1:14" x14ac:dyDescent="0.2">
      <c r="A311" s="39" t="s">
        <v>6363</v>
      </c>
      <c r="B311" s="35" t="s">
        <v>6364</v>
      </c>
      <c r="C311" s="35" t="s">
        <v>5914</v>
      </c>
      <c r="D311" s="35" t="s">
        <v>5906</v>
      </c>
      <c r="E311" s="191">
        <f t="shared" si="36"/>
        <v>26692</v>
      </c>
      <c r="F311" s="192">
        <f t="shared" si="37"/>
        <v>91901.05</v>
      </c>
      <c r="G311" s="192">
        <f t="shared" si="38"/>
        <v>355847.74</v>
      </c>
      <c r="H311" s="192">
        <f t="shared" si="39"/>
        <v>156681.60000000001</v>
      </c>
      <c r="I311" s="192">
        <f t="shared" si="41"/>
        <v>96700.21</v>
      </c>
      <c r="J311" s="192">
        <f t="shared" si="42"/>
        <v>0</v>
      </c>
      <c r="K311" s="194">
        <f t="shared" si="44"/>
        <v>727822.6</v>
      </c>
      <c r="L311" s="193">
        <f t="shared" si="43"/>
        <v>765221.89</v>
      </c>
      <c r="M311" s="194">
        <f t="shared" si="45"/>
        <v>37399.290000000037</v>
      </c>
      <c r="N311" s="152">
        <f t="shared" si="40"/>
        <v>4.88737848312207E-2</v>
      </c>
    </row>
    <row r="312" spans="1:14" x14ac:dyDescent="0.2">
      <c r="A312" s="39" t="s">
        <v>6365</v>
      </c>
      <c r="B312" s="35" t="s">
        <v>6366</v>
      </c>
      <c r="C312" s="35" t="s">
        <v>5911</v>
      </c>
      <c r="D312" s="35" t="s">
        <v>5906</v>
      </c>
      <c r="E312" s="191">
        <f t="shared" si="36"/>
        <v>1456439.04</v>
      </c>
      <c r="F312" s="192">
        <f t="shared" si="37"/>
        <v>15220846.710000001</v>
      </c>
      <c r="G312" s="192">
        <f t="shared" si="38"/>
        <v>32751085.18</v>
      </c>
      <c r="H312" s="192">
        <f t="shared" si="39"/>
        <v>31439869.699999999</v>
      </c>
      <c r="I312" s="192">
        <f t="shared" si="41"/>
        <v>26857580.18</v>
      </c>
      <c r="J312" s="192">
        <f t="shared" si="42"/>
        <v>6967111.96</v>
      </c>
      <c r="K312" s="194">
        <f t="shared" si="44"/>
        <v>114692932.77</v>
      </c>
      <c r="L312" s="193">
        <f t="shared" si="43"/>
        <v>125626053.12</v>
      </c>
      <c r="M312" s="194">
        <f t="shared" si="45"/>
        <v>10933120.350000009</v>
      </c>
      <c r="N312" s="152">
        <f t="shared" si="40"/>
        <v>8.7029084162633996E-2</v>
      </c>
    </row>
    <row r="313" spans="1:14" x14ac:dyDescent="0.2">
      <c r="A313" s="39" t="s">
        <v>6367</v>
      </c>
      <c r="B313" s="35" t="s">
        <v>6368</v>
      </c>
      <c r="C313" s="35" t="s">
        <v>5914</v>
      </c>
      <c r="D313" s="35" t="s">
        <v>5906</v>
      </c>
      <c r="E313" s="191">
        <f t="shared" si="36"/>
        <v>25979</v>
      </c>
      <c r="F313" s="192">
        <f t="shared" si="37"/>
        <v>209667.26</v>
      </c>
      <c r="G313" s="192">
        <f t="shared" si="38"/>
        <v>635948.91</v>
      </c>
      <c r="H313" s="192">
        <f t="shared" si="39"/>
        <v>104484.46</v>
      </c>
      <c r="I313" s="192">
        <f t="shared" si="41"/>
        <v>182934.67</v>
      </c>
      <c r="J313" s="192">
        <f t="shared" si="42"/>
        <v>0</v>
      </c>
      <c r="K313" s="194">
        <f t="shared" si="44"/>
        <v>1159014.3</v>
      </c>
      <c r="L313" s="193">
        <f t="shared" si="43"/>
        <v>1233556.6499999999</v>
      </c>
      <c r="M313" s="194">
        <f t="shared" si="45"/>
        <v>74542.34999999986</v>
      </c>
      <c r="N313" s="152">
        <f t="shared" si="40"/>
        <v>6.0428801547135973E-2</v>
      </c>
    </row>
    <row r="314" spans="1:14" x14ac:dyDescent="0.2">
      <c r="A314" s="39" t="s">
        <v>6369</v>
      </c>
      <c r="B314" s="35" t="s">
        <v>6370</v>
      </c>
      <c r="C314" s="35" t="s">
        <v>6097</v>
      </c>
      <c r="D314" s="35" t="s">
        <v>5906</v>
      </c>
      <c r="E314" s="191">
        <f t="shared" si="36"/>
        <v>4349.26</v>
      </c>
      <c r="F314" s="192">
        <f t="shared" si="37"/>
        <v>23480.400000000001</v>
      </c>
      <c r="G314" s="192">
        <f t="shared" si="38"/>
        <v>130412.28</v>
      </c>
      <c r="H314" s="192">
        <f t="shared" si="39"/>
        <v>336380.23</v>
      </c>
      <c r="I314" s="192">
        <f t="shared" si="41"/>
        <v>42872.62</v>
      </c>
      <c r="J314" s="192">
        <f t="shared" si="42"/>
        <v>0</v>
      </c>
      <c r="K314" s="194">
        <f t="shared" si="44"/>
        <v>537494.79</v>
      </c>
      <c r="L314" s="193">
        <f t="shared" si="43"/>
        <v>706286.44</v>
      </c>
      <c r="M314" s="194">
        <f t="shared" si="45"/>
        <v>168791.64999999991</v>
      </c>
      <c r="N314" s="152">
        <f t="shared" si="40"/>
        <v>0.23898469578433351</v>
      </c>
    </row>
    <row r="315" spans="1:14" x14ac:dyDescent="0.2">
      <c r="A315" s="39" t="s">
        <v>6371</v>
      </c>
      <c r="B315" s="35" t="s">
        <v>6372</v>
      </c>
      <c r="C315" s="35" t="s">
        <v>5911</v>
      </c>
      <c r="D315" s="35" t="s">
        <v>5906</v>
      </c>
      <c r="E315" s="191">
        <f t="shared" si="36"/>
        <v>102969.06</v>
      </c>
      <c r="F315" s="192">
        <f t="shared" si="37"/>
        <v>1182008.3799999999</v>
      </c>
      <c r="G315" s="192">
        <f t="shared" si="38"/>
        <v>3429020.02</v>
      </c>
      <c r="H315" s="192">
        <f t="shared" si="39"/>
        <v>1629544.27</v>
      </c>
      <c r="I315" s="192">
        <f t="shared" si="41"/>
        <v>1051704.46</v>
      </c>
      <c r="J315" s="192">
        <f t="shared" si="42"/>
        <v>56867.07</v>
      </c>
      <c r="K315" s="194">
        <f t="shared" si="44"/>
        <v>7452113.2600000007</v>
      </c>
      <c r="L315" s="193">
        <f t="shared" si="43"/>
        <v>7869062.8799999999</v>
      </c>
      <c r="M315" s="194">
        <f t="shared" si="45"/>
        <v>416949.61999999918</v>
      </c>
      <c r="N315" s="152">
        <f t="shared" si="40"/>
        <v>5.2985930644895186E-2</v>
      </c>
    </row>
    <row r="316" spans="1:14" x14ac:dyDescent="0.2">
      <c r="A316" s="39" t="s">
        <v>6373</v>
      </c>
      <c r="B316" s="35" t="s">
        <v>6374</v>
      </c>
      <c r="C316" s="35" t="s">
        <v>5911</v>
      </c>
      <c r="D316" s="35" t="s">
        <v>5906</v>
      </c>
      <c r="E316" s="191">
        <f t="shared" si="36"/>
        <v>633698.99</v>
      </c>
      <c r="F316" s="192">
        <f t="shared" si="37"/>
        <v>5728012.1299999999</v>
      </c>
      <c r="G316" s="192">
        <f t="shared" si="38"/>
        <v>22756337.289999999</v>
      </c>
      <c r="H316" s="192">
        <f t="shared" si="39"/>
        <v>15696622.619999999</v>
      </c>
      <c r="I316" s="192">
        <f t="shared" si="41"/>
        <v>7942083.3300000001</v>
      </c>
      <c r="J316" s="192">
        <f t="shared" si="42"/>
        <v>34147.39</v>
      </c>
      <c r="K316" s="194">
        <f t="shared" si="44"/>
        <v>52790901.75</v>
      </c>
      <c r="L316" s="193">
        <f t="shared" si="43"/>
        <v>61348693.93</v>
      </c>
      <c r="M316" s="194">
        <f t="shared" si="45"/>
        <v>8557792.1799999997</v>
      </c>
      <c r="N316" s="152">
        <f t="shared" si="40"/>
        <v>0.1394942847481741</v>
      </c>
    </row>
    <row r="317" spans="1:14" x14ac:dyDescent="0.2">
      <c r="A317" s="39" t="s">
        <v>6375</v>
      </c>
      <c r="B317" s="35" t="s">
        <v>6376</v>
      </c>
      <c r="C317" s="35" t="s">
        <v>5911</v>
      </c>
      <c r="D317" s="35" t="s">
        <v>5906</v>
      </c>
      <c r="E317" s="191">
        <f t="shared" si="36"/>
        <v>222573.87</v>
      </c>
      <c r="F317" s="192">
        <f t="shared" si="37"/>
        <v>2696781.94</v>
      </c>
      <c r="G317" s="192">
        <f t="shared" si="38"/>
        <v>7631660.0599999996</v>
      </c>
      <c r="H317" s="192">
        <f t="shared" si="39"/>
        <v>4255544.37</v>
      </c>
      <c r="I317" s="192">
        <f t="shared" si="41"/>
        <v>3210355.28</v>
      </c>
      <c r="J317" s="192">
        <f t="shared" si="42"/>
        <v>390774.64</v>
      </c>
      <c r="K317" s="194">
        <f t="shared" si="44"/>
        <v>18407690.16</v>
      </c>
      <c r="L317" s="193">
        <f t="shared" si="43"/>
        <v>19647331.129999999</v>
      </c>
      <c r="M317" s="194">
        <f t="shared" si="45"/>
        <v>1239640.9699999988</v>
      </c>
      <c r="N317" s="152">
        <f t="shared" si="40"/>
        <v>6.3094623987232548E-2</v>
      </c>
    </row>
    <row r="318" spans="1:14" x14ac:dyDescent="0.2">
      <c r="A318" s="39" t="s">
        <v>6377</v>
      </c>
      <c r="B318" s="35" t="s">
        <v>6378</v>
      </c>
      <c r="C318" s="35" t="s">
        <v>5914</v>
      </c>
      <c r="D318" s="35" t="s">
        <v>5906</v>
      </c>
      <c r="E318" s="191">
        <f t="shared" si="36"/>
        <v>68422</v>
      </c>
      <c r="F318" s="192">
        <f t="shared" si="37"/>
        <v>367769.85</v>
      </c>
      <c r="G318" s="192">
        <f t="shared" si="38"/>
        <v>1251074.3799999999</v>
      </c>
      <c r="H318" s="192">
        <f t="shared" si="39"/>
        <v>728788.23</v>
      </c>
      <c r="I318" s="192">
        <f t="shared" si="41"/>
        <v>67684.960000000006</v>
      </c>
      <c r="J318" s="192">
        <f t="shared" si="42"/>
        <v>0</v>
      </c>
      <c r="K318" s="194">
        <f t="shared" si="44"/>
        <v>2483739.42</v>
      </c>
      <c r="L318" s="193">
        <f t="shared" si="43"/>
        <v>2465148.12</v>
      </c>
      <c r="M318" s="194">
        <f t="shared" si="45"/>
        <v>-18591.299999999814</v>
      </c>
      <c r="N318" s="152">
        <f t="shared" si="40"/>
        <v>-7.5416563609978183E-3</v>
      </c>
    </row>
    <row r="319" spans="1:14" x14ac:dyDescent="0.2">
      <c r="A319" s="39" t="s">
        <v>6379</v>
      </c>
      <c r="B319" s="35" t="s">
        <v>6380</v>
      </c>
      <c r="C319" s="35" t="s">
        <v>5911</v>
      </c>
      <c r="D319" s="35" t="s">
        <v>5906</v>
      </c>
      <c r="E319" s="191">
        <f t="shared" si="36"/>
        <v>425126.78</v>
      </c>
      <c r="F319" s="192">
        <f t="shared" si="37"/>
        <v>5476488.2800000003</v>
      </c>
      <c r="G319" s="192">
        <f t="shared" si="38"/>
        <v>9178284.5299999993</v>
      </c>
      <c r="H319" s="192">
        <f t="shared" si="39"/>
        <v>4016992.87</v>
      </c>
      <c r="I319" s="192">
        <f t="shared" si="41"/>
        <v>6051276.7199999997</v>
      </c>
      <c r="J319" s="192">
        <f t="shared" si="42"/>
        <v>133477.98000000001</v>
      </c>
      <c r="K319" s="194">
        <f t="shared" si="44"/>
        <v>25281647.16</v>
      </c>
      <c r="L319" s="193">
        <f t="shared" si="43"/>
        <v>41552530.030000001</v>
      </c>
      <c r="M319" s="194">
        <f t="shared" si="45"/>
        <v>16270882.870000001</v>
      </c>
      <c r="N319" s="152">
        <f t="shared" si="40"/>
        <v>0.39157381892878212</v>
      </c>
    </row>
    <row r="320" spans="1:14" x14ac:dyDescent="0.2">
      <c r="A320" s="39" t="s">
        <v>6381</v>
      </c>
      <c r="B320" s="35" t="s">
        <v>6382</v>
      </c>
      <c r="C320" s="35" t="s">
        <v>5911</v>
      </c>
      <c r="D320" s="35" t="s">
        <v>5906</v>
      </c>
      <c r="E320" s="191">
        <f t="shared" si="36"/>
        <v>928919.47</v>
      </c>
      <c r="F320" s="192">
        <f t="shared" si="37"/>
        <v>16956005.75</v>
      </c>
      <c r="G320" s="192">
        <f t="shared" si="38"/>
        <v>40200321.32</v>
      </c>
      <c r="H320" s="192">
        <f t="shared" si="39"/>
        <v>28229078.239999998</v>
      </c>
      <c r="I320" s="192">
        <f t="shared" si="41"/>
        <v>32888527.140000001</v>
      </c>
      <c r="J320" s="192">
        <f t="shared" si="42"/>
        <v>1592066.8</v>
      </c>
      <c r="K320" s="194">
        <f t="shared" si="44"/>
        <v>120794918.72</v>
      </c>
      <c r="L320" s="193">
        <f t="shared" si="43"/>
        <v>176248839.40000001</v>
      </c>
      <c r="M320" s="194">
        <f t="shared" si="45"/>
        <v>55453920.680000007</v>
      </c>
      <c r="N320" s="152">
        <f t="shared" si="40"/>
        <v>0.3146342459262742</v>
      </c>
    </row>
    <row r="321" spans="1:14" x14ac:dyDescent="0.2">
      <c r="A321" s="39" t="s">
        <v>6383</v>
      </c>
      <c r="B321" s="35" t="s">
        <v>6384</v>
      </c>
      <c r="C321" s="35" t="s">
        <v>5914</v>
      </c>
      <c r="D321" s="35" t="s">
        <v>5906</v>
      </c>
      <c r="E321" s="191">
        <f t="shared" si="36"/>
        <v>5132</v>
      </c>
      <c r="F321" s="192">
        <f t="shared" si="37"/>
        <v>39978.32</v>
      </c>
      <c r="G321" s="192">
        <f t="shared" si="38"/>
        <v>177901.41</v>
      </c>
      <c r="H321" s="192">
        <f t="shared" si="39"/>
        <v>220100.72</v>
      </c>
      <c r="I321" s="192">
        <f t="shared" si="41"/>
        <v>18506.310000000001</v>
      </c>
      <c r="J321" s="192">
        <f t="shared" si="42"/>
        <v>0</v>
      </c>
      <c r="K321" s="194">
        <f t="shared" si="44"/>
        <v>461618.76</v>
      </c>
      <c r="L321" s="193">
        <f t="shared" si="43"/>
        <v>460123.73</v>
      </c>
      <c r="M321" s="194">
        <f t="shared" si="45"/>
        <v>-1495.0300000000279</v>
      </c>
      <c r="N321" s="152">
        <f t="shared" si="40"/>
        <v>-3.2491912555782073E-3</v>
      </c>
    </row>
    <row r="322" spans="1:14" x14ac:dyDescent="0.2">
      <c r="A322" s="39" t="s">
        <v>6385</v>
      </c>
      <c r="B322" s="35" t="s">
        <v>6386</v>
      </c>
      <c r="C322" s="35" t="s">
        <v>5914</v>
      </c>
      <c r="D322" s="35" t="s">
        <v>5906</v>
      </c>
      <c r="E322" s="191">
        <f t="shared" si="36"/>
        <v>9245</v>
      </c>
      <c r="F322" s="192">
        <f t="shared" si="37"/>
        <v>49742.25</v>
      </c>
      <c r="G322" s="192">
        <f t="shared" si="38"/>
        <v>70145.36</v>
      </c>
      <c r="H322" s="192">
        <f t="shared" si="39"/>
        <v>82273</v>
      </c>
      <c r="I322" s="192">
        <f t="shared" si="41"/>
        <v>0</v>
      </c>
      <c r="J322" s="192">
        <f t="shared" si="42"/>
        <v>0</v>
      </c>
      <c r="K322" s="194">
        <f t="shared" si="44"/>
        <v>211405.61</v>
      </c>
      <c r="L322" s="193">
        <f t="shared" si="43"/>
        <v>231629.25</v>
      </c>
      <c r="M322" s="194">
        <f t="shared" si="45"/>
        <v>20223.640000000014</v>
      </c>
      <c r="N322" s="152">
        <f t="shared" si="40"/>
        <v>8.7310389339861072E-2</v>
      </c>
    </row>
    <row r="323" spans="1:14" x14ac:dyDescent="0.2">
      <c r="A323" s="39" t="s">
        <v>12935</v>
      </c>
      <c r="B323" s="35" t="s">
        <v>12936</v>
      </c>
      <c r="C323" s="35" t="s">
        <v>5914</v>
      </c>
      <c r="D323" s="35" t="s">
        <v>5906</v>
      </c>
      <c r="E323" s="191">
        <f t="shared" ref="E323:E385" si="46">IF(ISNA(VLOOKUP(A323&amp;"-"&amp;MID(PRC_Selector,5,3),FY20_PSU_Expenditures,2,FALSE)),0,VLOOKUP(A323&amp;"-"&amp;MID(PRC_Selector,5,3),FY20_PSU_Expenditures,2,FALSE))</f>
        <v>0</v>
      </c>
      <c r="F323" s="192">
        <f t="shared" ref="F323:F385" si="47">IF(ISNA(VLOOKUP(A323&amp;"-"&amp;MID(PRC_Selector,5,3),FY21_PSU_Expenditures,2,FALSE)),0,VLOOKUP(A323&amp;"-"&amp;MID(PRC_Selector,5,3),FY21_PSU_Expenditures,2,FALSE))</f>
        <v>0</v>
      </c>
      <c r="G323" s="192">
        <f t="shared" ref="G323:G385" si="48">IF(ISNA(VLOOKUP(A323&amp;"-"&amp;MID(PRC_Selector,5,3),FY22_PSU_Expenditures,2,FALSE)),0,VLOOKUP(A323&amp;"-"&amp;MID(PRC_Selector,5,3),FY22_PSU_Expenditures,2,FALSE))</f>
        <v>95927.51</v>
      </c>
      <c r="H323" s="192">
        <f t="shared" ref="H323:H385" si="49">IF(ISNA(VLOOKUP(A323&amp;"-"&amp;MID(PRC_Selector,5,3),FY23_PSU_Expenditures,2,FALSE)),0,VLOOKUP(A323&amp;"-"&amp;MID(PRC_Selector,5,3),FY23_PSU_Expenditures,2,FALSE))</f>
        <v>187134.26</v>
      </c>
      <c r="I323" s="192">
        <f t="shared" si="41"/>
        <v>73793.789999999994</v>
      </c>
      <c r="J323" s="192">
        <f t="shared" si="42"/>
        <v>0</v>
      </c>
      <c r="K323" s="194">
        <f t="shared" si="44"/>
        <v>356855.56</v>
      </c>
      <c r="L323" s="193">
        <f t="shared" si="43"/>
        <v>351810.56</v>
      </c>
      <c r="M323" s="194">
        <f t="shared" si="45"/>
        <v>-5045</v>
      </c>
      <c r="N323" s="152">
        <f t="shared" ref="N323:N385" si="50">IFERROR(M323/L323,"")</f>
        <v>-1.4340103946851396E-2</v>
      </c>
    </row>
    <row r="324" spans="1:14" x14ac:dyDescent="0.2">
      <c r="A324" s="39" t="s">
        <v>6387</v>
      </c>
      <c r="B324" s="35" t="s">
        <v>6388</v>
      </c>
      <c r="C324" s="35" t="s">
        <v>5911</v>
      </c>
      <c r="D324" s="35" t="s">
        <v>5906</v>
      </c>
      <c r="E324" s="191">
        <f t="shared" si="46"/>
        <v>545669.54</v>
      </c>
      <c r="F324" s="192">
        <f t="shared" si="47"/>
        <v>4156513.57</v>
      </c>
      <c r="G324" s="192">
        <f t="shared" si="48"/>
        <v>16643547.15</v>
      </c>
      <c r="H324" s="192">
        <f t="shared" si="49"/>
        <v>17167094.579999998</v>
      </c>
      <c r="I324" s="192">
        <f t="shared" si="41"/>
        <v>9552916.7200000007</v>
      </c>
      <c r="J324" s="192">
        <f t="shared" si="42"/>
        <v>800497.34</v>
      </c>
      <c r="K324" s="194">
        <f t="shared" si="44"/>
        <v>48866238.899999999</v>
      </c>
      <c r="L324" s="193">
        <f t="shared" si="43"/>
        <v>52800931.100000001</v>
      </c>
      <c r="M324" s="194">
        <f t="shared" si="45"/>
        <v>3934692.200000003</v>
      </c>
      <c r="N324" s="152">
        <f t="shared" si="50"/>
        <v>7.4519371496462164E-2</v>
      </c>
    </row>
    <row r="325" spans="1:14" x14ac:dyDescent="0.2">
      <c r="A325" s="39" t="s">
        <v>6389</v>
      </c>
      <c r="B325" s="35" t="s">
        <v>6390</v>
      </c>
      <c r="C325" s="35" t="s">
        <v>5914</v>
      </c>
      <c r="D325" s="35" t="s">
        <v>5906</v>
      </c>
      <c r="E325" s="191">
        <f t="shared" si="46"/>
        <v>19796</v>
      </c>
      <c r="F325" s="192">
        <f t="shared" si="47"/>
        <v>98432.5</v>
      </c>
      <c r="G325" s="192">
        <f t="shared" si="48"/>
        <v>125943.69</v>
      </c>
      <c r="H325" s="192">
        <f t="shared" si="49"/>
        <v>202333.26</v>
      </c>
      <c r="I325" s="192">
        <f t="shared" si="41"/>
        <v>93864.99</v>
      </c>
      <c r="J325" s="192">
        <f t="shared" si="42"/>
        <v>0</v>
      </c>
      <c r="K325" s="194">
        <f t="shared" si="44"/>
        <v>540370.44000000006</v>
      </c>
      <c r="L325" s="193">
        <f t="shared" si="43"/>
        <v>585487.64</v>
      </c>
      <c r="M325" s="194">
        <f t="shared" si="45"/>
        <v>45117.199999999953</v>
      </c>
      <c r="N325" s="152">
        <f t="shared" si="50"/>
        <v>7.7059184374925413E-2</v>
      </c>
    </row>
    <row r="326" spans="1:14" x14ac:dyDescent="0.2">
      <c r="A326" s="39" t="s">
        <v>6391</v>
      </c>
      <c r="B326" s="35" t="s">
        <v>6392</v>
      </c>
      <c r="C326" s="35" t="s">
        <v>6097</v>
      </c>
      <c r="D326" s="35" t="s">
        <v>5933</v>
      </c>
      <c r="E326" s="191">
        <f t="shared" si="46"/>
        <v>15948.72</v>
      </c>
      <c r="F326" s="192">
        <f t="shared" si="47"/>
        <v>174627.82</v>
      </c>
      <c r="G326" s="192">
        <f t="shared" si="48"/>
        <v>498075.01</v>
      </c>
      <c r="H326" s="192">
        <f t="shared" si="49"/>
        <v>958014.22</v>
      </c>
      <c r="I326" s="192">
        <f t="shared" ref="I326:I389" si="51">IF(ISNA(VLOOKUP(A326&amp;"-"&amp;MID(PRC_Selector,5,3),FY24_PSU_Expenditures,2,FALSE)),0,VLOOKUP(A326&amp;"-"&amp;MID(PRC_Selector,5,3),FY24_PSU_Expenditures,2,FALSE))</f>
        <v>0</v>
      </c>
      <c r="J326" s="192">
        <f t="shared" ref="J326:J389" si="52">IF(ISNA(VLOOKUP(A326&amp;"-"&amp;MID(PRC_Selector,5,3),Encumbrances_by_PSU,2,FALSE)),0,VLOOKUP(A326&amp;"-"&amp;MID(PRC_Selector,5,3),Encumbrances_by_PSU,2,FALSE))</f>
        <v>0</v>
      </c>
      <c r="K326" s="194">
        <f t="shared" si="44"/>
        <v>1646665.77</v>
      </c>
      <c r="L326" s="193">
        <f t="shared" ref="L326:L389" si="53">IF(ISNA(VLOOKUP(A326&amp;"-"&amp;MID(PRC_Selector,5,3),Covid_Allotment_PSU,2,FALSE)),0,VLOOKUP(A326&amp;"-"&amp;MID(PRC_Selector,5,3),Covid_Allotment_PSU,2,FALSE))</f>
        <v>2365270.5299999998</v>
      </c>
      <c r="M326" s="194">
        <f t="shared" si="45"/>
        <v>718604.75999999978</v>
      </c>
      <c r="N326" s="152">
        <f t="shared" si="50"/>
        <v>0.30381503971133478</v>
      </c>
    </row>
    <row r="327" spans="1:14" x14ac:dyDescent="0.2">
      <c r="A327" s="39" t="s">
        <v>6393</v>
      </c>
      <c r="B327" s="35" t="s">
        <v>6394</v>
      </c>
      <c r="C327" s="35" t="s">
        <v>5911</v>
      </c>
      <c r="D327" s="35" t="s">
        <v>5906</v>
      </c>
      <c r="E327" s="191">
        <f t="shared" si="46"/>
        <v>1076840.76</v>
      </c>
      <c r="F327" s="192">
        <f t="shared" si="47"/>
        <v>8616672.9000000004</v>
      </c>
      <c r="G327" s="192">
        <f t="shared" si="48"/>
        <v>18075009.649999999</v>
      </c>
      <c r="H327" s="192">
        <f t="shared" si="49"/>
        <v>16120371.289999999</v>
      </c>
      <c r="I327" s="192">
        <f t="shared" si="51"/>
        <v>19870179.359999999</v>
      </c>
      <c r="J327" s="192">
        <f t="shared" si="52"/>
        <v>12136977.25</v>
      </c>
      <c r="K327" s="194">
        <f t="shared" ref="K327:K390" si="54">F327+E327+G327+H327+I327+J327</f>
        <v>75896051.209999993</v>
      </c>
      <c r="L327" s="193">
        <f t="shared" si="53"/>
        <v>85925797.909999996</v>
      </c>
      <c r="M327" s="194">
        <f t="shared" ref="M327:M390" si="55">L327-K327</f>
        <v>10029746.700000003</v>
      </c>
      <c r="N327" s="152">
        <f t="shared" si="50"/>
        <v>0.11672567429057003</v>
      </c>
    </row>
    <row r="328" spans="1:14" x14ac:dyDescent="0.2">
      <c r="A328" s="39" t="s">
        <v>6395</v>
      </c>
      <c r="B328" s="35" t="s">
        <v>6396</v>
      </c>
      <c r="C328" s="35" t="s">
        <v>5914</v>
      </c>
      <c r="D328" s="35" t="s">
        <v>5933</v>
      </c>
      <c r="E328" s="191">
        <f t="shared" si="46"/>
        <v>7563</v>
      </c>
      <c r="F328" s="192">
        <f t="shared" si="47"/>
        <v>65349</v>
      </c>
      <c r="G328" s="192">
        <f t="shared" si="48"/>
        <v>0</v>
      </c>
      <c r="H328" s="192">
        <f t="shared" si="49"/>
        <v>0</v>
      </c>
      <c r="I328" s="192">
        <f t="shared" si="51"/>
        <v>0</v>
      </c>
      <c r="J328" s="192">
        <f t="shared" si="52"/>
        <v>0</v>
      </c>
      <c r="K328" s="194">
        <f t="shared" si="54"/>
        <v>72912</v>
      </c>
      <c r="L328" s="193">
        <f t="shared" si="53"/>
        <v>72912</v>
      </c>
      <c r="M328" s="194">
        <f t="shared" si="55"/>
        <v>0</v>
      </c>
      <c r="N328" s="152">
        <f t="shared" si="50"/>
        <v>0</v>
      </c>
    </row>
    <row r="329" spans="1:14" x14ac:dyDescent="0.2">
      <c r="A329" s="39" t="s">
        <v>12937</v>
      </c>
      <c r="B329" s="35" t="s">
        <v>12938</v>
      </c>
      <c r="C329" s="35" t="s">
        <v>5914</v>
      </c>
      <c r="D329" s="35" t="s">
        <v>5906</v>
      </c>
      <c r="E329" s="191">
        <f t="shared" si="46"/>
        <v>0</v>
      </c>
      <c r="F329" s="192">
        <f t="shared" si="47"/>
        <v>0</v>
      </c>
      <c r="G329" s="192">
        <f t="shared" si="48"/>
        <v>144331.84</v>
      </c>
      <c r="H329" s="192">
        <f t="shared" si="49"/>
        <v>335928.58</v>
      </c>
      <c r="I329" s="192">
        <f t="shared" si="51"/>
        <v>196525.79</v>
      </c>
      <c r="J329" s="192">
        <f t="shared" si="52"/>
        <v>0</v>
      </c>
      <c r="K329" s="194">
        <f t="shared" si="54"/>
        <v>676786.21000000008</v>
      </c>
      <c r="L329" s="193">
        <f t="shared" si="53"/>
        <v>911352.17</v>
      </c>
      <c r="M329" s="194">
        <f t="shared" si="55"/>
        <v>234565.95999999996</v>
      </c>
      <c r="N329" s="152">
        <f t="shared" si="50"/>
        <v>0.25738234649729308</v>
      </c>
    </row>
    <row r="330" spans="1:14" x14ac:dyDescent="0.2">
      <c r="A330" s="39" t="s">
        <v>6397</v>
      </c>
      <c r="B330" s="35" t="s">
        <v>6398</v>
      </c>
      <c r="C330" s="35" t="s">
        <v>5911</v>
      </c>
      <c r="D330" s="35" t="s">
        <v>5906</v>
      </c>
      <c r="E330" s="191">
        <f t="shared" si="46"/>
        <v>415377</v>
      </c>
      <c r="F330" s="192">
        <f t="shared" si="47"/>
        <v>2778288.05</v>
      </c>
      <c r="G330" s="192">
        <f t="shared" si="48"/>
        <v>16501638.68</v>
      </c>
      <c r="H330" s="192">
        <f t="shared" si="49"/>
        <v>9991902.9199999999</v>
      </c>
      <c r="I330" s="192">
        <f t="shared" si="51"/>
        <v>7052724</v>
      </c>
      <c r="J330" s="192">
        <f t="shared" si="52"/>
        <v>2023.37</v>
      </c>
      <c r="K330" s="194">
        <f t="shared" si="54"/>
        <v>36741954.019999996</v>
      </c>
      <c r="L330" s="193">
        <f t="shared" si="53"/>
        <v>40889381.560000002</v>
      </c>
      <c r="M330" s="194">
        <f t="shared" si="55"/>
        <v>4147427.5400000066</v>
      </c>
      <c r="N330" s="152">
        <f t="shared" si="50"/>
        <v>0.10143042965602649</v>
      </c>
    </row>
    <row r="331" spans="1:14" x14ac:dyDescent="0.2">
      <c r="A331" s="39" t="s">
        <v>6399</v>
      </c>
      <c r="B331" s="35" t="s">
        <v>6400</v>
      </c>
      <c r="C331" s="35" t="s">
        <v>5914</v>
      </c>
      <c r="D331" s="35" t="s">
        <v>5906</v>
      </c>
      <c r="E331" s="191">
        <f t="shared" si="46"/>
        <v>60030</v>
      </c>
      <c r="F331" s="192">
        <f t="shared" si="47"/>
        <v>311697.52</v>
      </c>
      <c r="G331" s="192">
        <f t="shared" si="48"/>
        <v>814415.2</v>
      </c>
      <c r="H331" s="192">
        <f t="shared" si="49"/>
        <v>312057.21000000002</v>
      </c>
      <c r="I331" s="192">
        <f t="shared" si="51"/>
        <v>115843.42</v>
      </c>
      <c r="J331" s="192">
        <f t="shared" si="52"/>
        <v>16164.96</v>
      </c>
      <c r="K331" s="194">
        <f t="shared" si="54"/>
        <v>1630208.3099999998</v>
      </c>
      <c r="L331" s="193">
        <f t="shared" si="53"/>
        <v>1695217.11</v>
      </c>
      <c r="M331" s="194">
        <f t="shared" si="55"/>
        <v>65008.800000000279</v>
      </c>
      <c r="N331" s="152">
        <f t="shared" si="50"/>
        <v>3.8348362352241878E-2</v>
      </c>
    </row>
    <row r="332" spans="1:14" x14ac:dyDescent="0.2">
      <c r="A332" s="39" t="s">
        <v>6401</v>
      </c>
      <c r="B332" s="35" t="s">
        <v>6402</v>
      </c>
      <c r="C332" s="35" t="s">
        <v>5914</v>
      </c>
      <c r="D332" s="35" t="s">
        <v>5906</v>
      </c>
      <c r="E332" s="191">
        <f t="shared" si="46"/>
        <v>20597</v>
      </c>
      <c r="F332" s="192">
        <f t="shared" si="47"/>
        <v>116902</v>
      </c>
      <c r="G332" s="192">
        <f t="shared" si="48"/>
        <v>538123.72</v>
      </c>
      <c r="H332" s="192">
        <f t="shared" si="49"/>
        <v>297002.12</v>
      </c>
      <c r="I332" s="192">
        <f t="shared" si="51"/>
        <v>39096.080000000002</v>
      </c>
      <c r="J332" s="192">
        <f t="shared" si="52"/>
        <v>0</v>
      </c>
      <c r="K332" s="194">
        <f t="shared" si="54"/>
        <v>1011720.9199999999</v>
      </c>
      <c r="L332" s="193">
        <f t="shared" si="53"/>
        <v>1042758.5</v>
      </c>
      <c r="M332" s="194">
        <f t="shared" si="55"/>
        <v>31037.580000000075</v>
      </c>
      <c r="N332" s="152">
        <f t="shared" si="50"/>
        <v>2.9764878445009149E-2</v>
      </c>
    </row>
    <row r="333" spans="1:14" x14ac:dyDescent="0.2">
      <c r="A333" s="39" t="s">
        <v>6403</v>
      </c>
      <c r="B333" s="35" t="s">
        <v>6404</v>
      </c>
      <c r="C333" s="35" t="s">
        <v>5911</v>
      </c>
      <c r="D333" s="35" t="s">
        <v>5906</v>
      </c>
      <c r="E333" s="191">
        <f t="shared" si="46"/>
        <v>355027.6</v>
      </c>
      <c r="F333" s="192">
        <f t="shared" si="47"/>
        <v>5914311.0199999996</v>
      </c>
      <c r="G333" s="192">
        <f t="shared" si="48"/>
        <v>14936713.09</v>
      </c>
      <c r="H333" s="192">
        <f t="shared" si="49"/>
        <v>9072303.8300000001</v>
      </c>
      <c r="I333" s="192">
        <f t="shared" si="51"/>
        <v>11242329.92</v>
      </c>
      <c r="J333" s="192">
        <f t="shared" si="52"/>
        <v>3181547.78</v>
      </c>
      <c r="K333" s="194">
        <f t="shared" si="54"/>
        <v>44702233.240000002</v>
      </c>
      <c r="L333" s="193">
        <f t="shared" si="53"/>
        <v>46636712.920000002</v>
      </c>
      <c r="M333" s="194">
        <f t="shared" si="55"/>
        <v>1934479.6799999997</v>
      </c>
      <c r="N333" s="152">
        <f t="shared" si="50"/>
        <v>4.1479760447919657E-2</v>
      </c>
    </row>
    <row r="334" spans="1:14" x14ac:dyDescent="0.2">
      <c r="A334" s="39" t="s">
        <v>6405</v>
      </c>
      <c r="B334" s="35" t="s">
        <v>6406</v>
      </c>
      <c r="C334" s="35" t="s">
        <v>5911</v>
      </c>
      <c r="D334" s="35" t="s">
        <v>5906</v>
      </c>
      <c r="E334" s="191">
        <f t="shared" si="46"/>
        <v>120945</v>
      </c>
      <c r="F334" s="192">
        <f t="shared" si="47"/>
        <v>1656440.44</v>
      </c>
      <c r="G334" s="192">
        <f t="shared" si="48"/>
        <v>3325659.47</v>
      </c>
      <c r="H334" s="192">
        <f t="shared" si="49"/>
        <v>1906652.48</v>
      </c>
      <c r="I334" s="192">
        <f t="shared" si="51"/>
        <v>3206078.81</v>
      </c>
      <c r="J334" s="192">
        <f t="shared" si="52"/>
        <v>2114609.2799999998</v>
      </c>
      <c r="K334" s="194">
        <f t="shared" si="54"/>
        <v>12330385.48</v>
      </c>
      <c r="L334" s="193">
        <f t="shared" si="53"/>
        <v>14510779.619999999</v>
      </c>
      <c r="M334" s="194">
        <f t="shared" si="55"/>
        <v>2180394.1399999987</v>
      </c>
      <c r="N334" s="152">
        <f t="shared" si="50"/>
        <v>0.15026030282995911</v>
      </c>
    </row>
    <row r="335" spans="1:14" x14ac:dyDescent="0.2">
      <c r="A335" s="39" t="s">
        <v>6407</v>
      </c>
      <c r="B335" s="35" t="s">
        <v>6408</v>
      </c>
      <c r="C335" s="35" t="s">
        <v>5911</v>
      </c>
      <c r="D335" s="35" t="s">
        <v>5906</v>
      </c>
      <c r="E335" s="191">
        <f t="shared" si="46"/>
        <v>1009681.08</v>
      </c>
      <c r="F335" s="192">
        <f t="shared" si="47"/>
        <v>5988209.5</v>
      </c>
      <c r="G335" s="192">
        <f t="shared" si="48"/>
        <v>10239667.4</v>
      </c>
      <c r="H335" s="192">
        <f t="shared" si="49"/>
        <v>6967361.1600000001</v>
      </c>
      <c r="I335" s="192">
        <f t="shared" si="51"/>
        <v>5386766.46</v>
      </c>
      <c r="J335" s="192">
        <f t="shared" si="52"/>
        <v>2977498.03</v>
      </c>
      <c r="K335" s="194">
        <f t="shared" si="54"/>
        <v>32569183.630000003</v>
      </c>
      <c r="L335" s="193">
        <f t="shared" si="53"/>
        <v>38018959.68</v>
      </c>
      <c r="M335" s="194">
        <f t="shared" si="55"/>
        <v>5449776.049999997</v>
      </c>
      <c r="N335" s="152">
        <f t="shared" si="50"/>
        <v>0.14334363948592918</v>
      </c>
    </row>
    <row r="336" spans="1:14" x14ac:dyDescent="0.2">
      <c r="A336" s="39" t="s">
        <v>6409</v>
      </c>
      <c r="B336" s="35" t="s">
        <v>6410</v>
      </c>
      <c r="C336" s="35" t="s">
        <v>5911</v>
      </c>
      <c r="D336" s="35" t="s">
        <v>5906</v>
      </c>
      <c r="E336" s="191">
        <f t="shared" si="46"/>
        <v>636355.65</v>
      </c>
      <c r="F336" s="192">
        <f t="shared" si="47"/>
        <v>4533576.6399999997</v>
      </c>
      <c r="G336" s="192">
        <f t="shared" si="48"/>
        <v>11050326.5</v>
      </c>
      <c r="H336" s="192">
        <f t="shared" si="49"/>
        <v>6015505.25</v>
      </c>
      <c r="I336" s="192">
        <f t="shared" si="51"/>
        <v>4453684.78</v>
      </c>
      <c r="J336" s="192">
        <f t="shared" si="52"/>
        <v>34317.49</v>
      </c>
      <c r="K336" s="194">
        <f t="shared" si="54"/>
        <v>26723766.309999999</v>
      </c>
      <c r="L336" s="193">
        <f t="shared" si="53"/>
        <v>31208801.359999999</v>
      </c>
      <c r="M336" s="194">
        <f t="shared" si="55"/>
        <v>4485035.0500000007</v>
      </c>
      <c r="N336" s="152">
        <f t="shared" si="50"/>
        <v>0.1437105833788421</v>
      </c>
    </row>
    <row r="337" spans="1:14" x14ac:dyDescent="0.2">
      <c r="A337" s="39" t="s">
        <v>6411</v>
      </c>
      <c r="B337" s="35" t="s">
        <v>6412</v>
      </c>
      <c r="C337" s="35" t="s">
        <v>5914</v>
      </c>
      <c r="D337" s="35" t="s">
        <v>5906</v>
      </c>
      <c r="E337" s="191">
        <f t="shared" si="46"/>
        <v>47863</v>
      </c>
      <c r="F337" s="192">
        <f t="shared" si="47"/>
        <v>67110.759999999995</v>
      </c>
      <c r="G337" s="192">
        <f t="shared" si="48"/>
        <v>356422.36</v>
      </c>
      <c r="H337" s="192">
        <f t="shared" si="49"/>
        <v>358323.02</v>
      </c>
      <c r="I337" s="192">
        <f t="shared" si="51"/>
        <v>17335.150000000001</v>
      </c>
      <c r="J337" s="192">
        <f t="shared" si="52"/>
        <v>0</v>
      </c>
      <c r="K337" s="194">
        <f t="shared" si="54"/>
        <v>847054.29</v>
      </c>
      <c r="L337" s="193">
        <f t="shared" si="53"/>
        <v>894407.2</v>
      </c>
      <c r="M337" s="194">
        <f t="shared" si="55"/>
        <v>47352.909999999916</v>
      </c>
      <c r="N337" s="152">
        <f t="shared" si="50"/>
        <v>5.2943346162687331E-2</v>
      </c>
    </row>
    <row r="338" spans="1:14" x14ac:dyDescent="0.2">
      <c r="A338" s="39" t="s">
        <v>6413</v>
      </c>
      <c r="B338" s="35" t="s">
        <v>6414</v>
      </c>
      <c r="C338" s="35" t="s">
        <v>5911</v>
      </c>
      <c r="D338" s="35" t="s">
        <v>5906</v>
      </c>
      <c r="E338" s="191">
        <f t="shared" si="46"/>
        <v>509219.9</v>
      </c>
      <c r="F338" s="192">
        <f t="shared" si="47"/>
        <v>3668576.55</v>
      </c>
      <c r="G338" s="192">
        <f t="shared" si="48"/>
        <v>6484705.2599999998</v>
      </c>
      <c r="H338" s="192">
        <f t="shared" si="49"/>
        <v>2885887.73</v>
      </c>
      <c r="I338" s="192">
        <f t="shared" si="51"/>
        <v>5042323.3</v>
      </c>
      <c r="J338" s="192">
        <f t="shared" si="52"/>
        <v>48587.5</v>
      </c>
      <c r="K338" s="194">
        <f t="shared" si="54"/>
        <v>18639300.239999998</v>
      </c>
      <c r="L338" s="193">
        <f t="shared" si="53"/>
        <v>19595024.829999998</v>
      </c>
      <c r="M338" s="194">
        <f t="shared" si="55"/>
        <v>955724.58999999985</v>
      </c>
      <c r="N338" s="152">
        <f t="shared" si="50"/>
        <v>4.8773839190894251E-2</v>
      </c>
    </row>
    <row r="339" spans="1:14" x14ac:dyDescent="0.2">
      <c r="A339" s="39" t="s">
        <v>6415</v>
      </c>
      <c r="B339" s="35" t="s">
        <v>6416</v>
      </c>
      <c r="C339" s="35" t="s">
        <v>5911</v>
      </c>
      <c r="D339" s="35" t="s">
        <v>5906</v>
      </c>
      <c r="E339" s="191">
        <f t="shared" si="46"/>
        <v>300238</v>
      </c>
      <c r="F339" s="192">
        <f t="shared" si="47"/>
        <v>3906489.4</v>
      </c>
      <c r="G339" s="192">
        <f t="shared" si="48"/>
        <v>12213610.66</v>
      </c>
      <c r="H339" s="192">
        <f t="shared" si="49"/>
        <v>6138255.6100000003</v>
      </c>
      <c r="I339" s="192">
        <f t="shared" si="51"/>
        <v>4282060.71</v>
      </c>
      <c r="J339" s="192">
        <f t="shared" si="52"/>
        <v>81466.7</v>
      </c>
      <c r="K339" s="194">
        <f t="shared" si="54"/>
        <v>26922121.080000002</v>
      </c>
      <c r="L339" s="193">
        <f t="shared" si="53"/>
        <v>31047717.98</v>
      </c>
      <c r="M339" s="194">
        <f t="shared" si="55"/>
        <v>4125596.8999999985</v>
      </c>
      <c r="N339" s="152">
        <f t="shared" si="50"/>
        <v>0.13287923133859897</v>
      </c>
    </row>
    <row r="340" spans="1:14" x14ac:dyDescent="0.2">
      <c r="A340" s="39" t="s">
        <v>6417</v>
      </c>
      <c r="B340" s="35" t="s">
        <v>6418</v>
      </c>
      <c r="C340" s="35" t="s">
        <v>5911</v>
      </c>
      <c r="D340" s="35" t="s">
        <v>5906</v>
      </c>
      <c r="E340" s="191">
        <f t="shared" si="46"/>
        <v>47381.56</v>
      </c>
      <c r="F340" s="192">
        <f t="shared" si="47"/>
        <v>449323.31</v>
      </c>
      <c r="G340" s="192">
        <f t="shared" si="48"/>
        <v>1663159.8</v>
      </c>
      <c r="H340" s="192">
        <f t="shared" si="49"/>
        <v>1200204.4099999999</v>
      </c>
      <c r="I340" s="192">
        <f t="shared" si="51"/>
        <v>538071.19999999995</v>
      </c>
      <c r="J340" s="192">
        <f t="shared" si="52"/>
        <v>0</v>
      </c>
      <c r="K340" s="194">
        <f t="shared" si="54"/>
        <v>3898140.2800000003</v>
      </c>
      <c r="L340" s="193">
        <f t="shared" si="53"/>
        <v>5632041.9900000002</v>
      </c>
      <c r="M340" s="194">
        <f t="shared" si="55"/>
        <v>1733901.71</v>
      </c>
      <c r="N340" s="152">
        <f t="shared" si="50"/>
        <v>0.30786377535512655</v>
      </c>
    </row>
    <row r="341" spans="1:14" x14ac:dyDescent="0.2">
      <c r="A341" s="39" t="s">
        <v>6419</v>
      </c>
      <c r="B341" s="35" t="s">
        <v>6420</v>
      </c>
      <c r="C341" s="35" t="s">
        <v>5911</v>
      </c>
      <c r="D341" s="35" t="s">
        <v>5906</v>
      </c>
      <c r="E341" s="191">
        <f t="shared" si="46"/>
        <v>105240.39</v>
      </c>
      <c r="F341" s="192">
        <f t="shared" si="47"/>
        <v>990952.78</v>
      </c>
      <c r="G341" s="192">
        <f t="shared" si="48"/>
        <v>2739458.92</v>
      </c>
      <c r="H341" s="192">
        <f t="shared" si="49"/>
        <v>2040487.09</v>
      </c>
      <c r="I341" s="192">
        <f t="shared" si="51"/>
        <v>1234168.74</v>
      </c>
      <c r="J341" s="192">
        <f t="shared" si="52"/>
        <v>275438.24</v>
      </c>
      <c r="K341" s="194">
        <f t="shared" si="54"/>
        <v>7385746.1600000001</v>
      </c>
      <c r="L341" s="193">
        <f t="shared" si="53"/>
        <v>7999562.9400000004</v>
      </c>
      <c r="M341" s="194">
        <f t="shared" si="55"/>
        <v>613816.78000000026</v>
      </c>
      <c r="N341" s="152">
        <f t="shared" si="50"/>
        <v>7.6731289522174853E-2</v>
      </c>
    </row>
    <row r="342" spans="1:14" x14ac:dyDescent="0.2">
      <c r="A342" s="39" t="s">
        <v>6421</v>
      </c>
      <c r="B342" s="35" t="s">
        <v>6422</v>
      </c>
      <c r="C342" s="35" t="s">
        <v>5914</v>
      </c>
      <c r="D342" s="35" t="s">
        <v>5906</v>
      </c>
      <c r="E342" s="191">
        <f t="shared" si="46"/>
        <v>32316</v>
      </c>
      <c r="F342" s="192">
        <f t="shared" si="47"/>
        <v>205626.38</v>
      </c>
      <c r="G342" s="192">
        <f t="shared" si="48"/>
        <v>557331.32999999996</v>
      </c>
      <c r="H342" s="192">
        <f t="shared" si="49"/>
        <v>50833.59</v>
      </c>
      <c r="I342" s="192">
        <f t="shared" si="51"/>
        <v>35218.58</v>
      </c>
      <c r="J342" s="192">
        <f t="shared" si="52"/>
        <v>0</v>
      </c>
      <c r="K342" s="194">
        <f t="shared" si="54"/>
        <v>881325.87999999989</v>
      </c>
      <c r="L342" s="193">
        <f t="shared" si="53"/>
        <v>935101.73</v>
      </c>
      <c r="M342" s="194">
        <f t="shared" si="55"/>
        <v>53775.850000000093</v>
      </c>
      <c r="N342" s="152">
        <f t="shared" si="50"/>
        <v>5.7508021079161191E-2</v>
      </c>
    </row>
    <row r="343" spans="1:14" x14ac:dyDescent="0.2">
      <c r="A343" s="39" t="s">
        <v>6423</v>
      </c>
      <c r="B343" s="35" t="s">
        <v>6424</v>
      </c>
      <c r="C343" s="35" t="s">
        <v>5911</v>
      </c>
      <c r="D343" s="35" t="s">
        <v>5906</v>
      </c>
      <c r="E343" s="191">
        <f t="shared" si="46"/>
        <v>106476.42</v>
      </c>
      <c r="F343" s="192">
        <f t="shared" si="47"/>
        <v>731310.11</v>
      </c>
      <c r="G343" s="192">
        <f t="shared" si="48"/>
        <v>2460878.7999999998</v>
      </c>
      <c r="H343" s="192">
        <f t="shared" si="49"/>
        <v>858241.9</v>
      </c>
      <c r="I343" s="192">
        <f t="shared" si="51"/>
        <v>532135.17000000004</v>
      </c>
      <c r="J343" s="192">
        <f t="shared" si="52"/>
        <v>18654.75</v>
      </c>
      <c r="K343" s="194">
        <f t="shared" si="54"/>
        <v>4707697.1500000004</v>
      </c>
      <c r="L343" s="193">
        <f t="shared" si="53"/>
        <v>6907386.0800000001</v>
      </c>
      <c r="M343" s="194">
        <f t="shared" si="55"/>
        <v>2199688.9299999997</v>
      </c>
      <c r="N343" s="152">
        <f t="shared" si="50"/>
        <v>0.31845460851958046</v>
      </c>
    </row>
    <row r="344" spans="1:14" x14ac:dyDescent="0.2">
      <c r="A344" s="39" t="s">
        <v>6425</v>
      </c>
      <c r="B344" s="35" t="s">
        <v>6426</v>
      </c>
      <c r="C344" s="35" t="s">
        <v>5914</v>
      </c>
      <c r="D344" s="35" t="s">
        <v>5906</v>
      </c>
      <c r="E344" s="191">
        <f t="shared" si="46"/>
        <v>7029.99</v>
      </c>
      <c r="F344" s="192">
        <f t="shared" si="47"/>
        <v>53517.47</v>
      </c>
      <c r="G344" s="192">
        <f t="shared" si="48"/>
        <v>133265.71</v>
      </c>
      <c r="H344" s="192">
        <f t="shared" si="49"/>
        <v>160850.88</v>
      </c>
      <c r="I344" s="192">
        <f t="shared" si="51"/>
        <v>13671.14</v>
      </c>
      <c r="J344" s="192">
        <f t="shared" si="52"/>
        <v>0</v>
      </c>
      <c r="K344" s="194">
        <f t="shared" si="54"/>
        <v>368335.19</v>
      </c>
      <c r="L344" s="193">
        <f t="shared" si="53"/>
        <v>373839.19</v>
      </c>
      <c r="M344" s="194">
        <f t="shared" si="55"/>
        <v>5504</v>
      </c>
      <c r="N344" s="152">
        <f t="shared" si="50"/>
        <v>1.4722907996884971E-2</v>
      </c>
    </row>
    <row r="345" spans="1:14" x14ac:dyDescent="0.2">
      <c r="A345" s="39" t="s">
        <v>6427</v>
      </c>
      <c r="B345" s="35" t="s">
        <v>6428</v>
      </c>
      <c r="C345" s="35" t="s">
        <v>5911</v>
      </c>
      <c r="D345" s="35" t="s">
        <v>5906</v>
      </c>
      <c r="E345" s="191">
        <f t="shared" si="46"/>
        <v>257339.97</v>
      </c>
      <c r="F345" s="192">
        <f t="shared" si="47"/>
        <v>1272447.73</v>
      </c>
      <c r="G345" s="192">
        <f t="shared" si="48"/>
        <v>5034832</v>
      </c>
      <c r="H345" s="192">
        <f t="shared" si="49"/>
        <v>2499682.7000000002</v>
      </c>
      <c r="I345" s="192">
        <f t="shared" si="51"/>
        <v>3639227.67</v>
      </c>
      <c r="J345" s="192">
        <f t="shared" si="52"/>
        <v>19054.66</v>
      </c>
      <c r="K345" s="194">
        <f t="shared" si="54"/>
        <v>12722584.73</v>
      </c>
      <c r="L345" s="193">
        <f t="shared" si="53"/>
        <v>14085880.869999999</v>
      </c>
      <c r="M345" s="194">
        <f t="shared" si="55"/>
        <v>1363296.1399999987</v>
      </c>
      <c r="N345" s="152">
        <f t="shared" si="50"/>
        <v>9.6784585400231257E-2</v>
      </c>
    </row>
    <row r="346" spans="1:14" x14ac:dyDescent="0.2">
      <c r="A346" s="39" t="s">
        <v>6429</v>
      </c>
      <c r="B346" s="35" t="s">
        <v>6430</v>
      </c>
      <c r="C346" s="35" t="s">
        <v>5914</v>
      </c>
      <c r="D346" s="35" t="s">
        <v>5906</v>
      </c>
      <c r="E346" s="191">
        <f t="shared" si="46"/>
        <v>13359</v>
      </c>
      <c r="F346" s="192">
        <f t="shared" si="47"/>
        <v>117278.48</v>
      </c>
      <c r="G346" s="192">
        <f t="shared" si="48"/>
        <v>281900.23</v>
      </c>
      <c r="H346" s="192">
        <f t="shared" si="49"/>
        <v>336995.98</v>
      </c>
      <c r="I346" s="192">
        <f t="shared" si="51"/>
        <v>3406</v>
      </c>
      <c r="J346" s="192">
        <f t="shared" si="52"/>
        <v>0</v>
      </c>
      <c r="K346" s="194">
        <f t="shared" si="54"/>
        <v>752939.69</v>
      </c>
      <c r="L346" s="193">
        <f t="shared" si="53"/>
        <v>752939.69</v>
      </c>
      <c r="M346" s="194">
        <f t="shared" si="55"/>
        <v>0</v>
      </c>
      <c r="N346" s="152">
        <f t="shared" si="50"/>
        <v>0</v>
      </c>
    </row>
    <row r="347" spans="1:14" x14ac:dyDescent="0.2">
      <c r="A347" s="39" t="s">
        <v>6431</v>
      </c>
      <c r="B347" s="35" t="s">
        <v>6432</v>
      </c>
      <c r="C347" s="35" t="s">
        <v>5911</v>
      </c>
      <c r="D347" s="35" t="s">
        <v>5906</v>
      </c>
      <c r="E347" s="191">
        <f t="shared" si="46"/>
        <v>73337.59</v>
      </c>
      <c r="F347" s="192">
        <f t="shared" si="47"/>
        <v>468458.14</v>
      </c>
      <c r="G347" s="192">
        <f t="shared" si="48"/>
        <v>1102926.03</v>
      </c>
      <c r="H347" s="192">
        <f t="shared" si="49"/>
        <v>872016.48</v>
      </c>
      <c r="I347" s="192">
        <f t="shared" si="51"/>
        <v>725870.5</v>
      </c>
      <c r="J347" s="192">
        <f t="shared" si="52"/>
        <v>167870.98</v>
      </c>
      <c r="K347" s="194">
        <f t="shared" si="54"/>
        <v>3410479.72</v>
      </c>
      <c r="L347" s="193">
        <f t="shared" si="53"/>
        <v>3659490.96</v>
      </c>
      <c r="M347" s="194">
        <f t="shared" si="55"/>
        <v>249011.23999999976</v>
      </c>
      <c r="N347" s="152">
        <f t="shared" si="50"/>
        <v>6.8045321800712891E-2</v>
      </c>
    </row>
    <row r="348" spans="1:14" x14ac:dyDescent="0.2">
      <c r="A348" s="39" t="s">
        <v>6433</v>
      </c>
      <c r="B348" s="35" t="s">
        <v>6434</v>
      </c>
      <c r="C348" s="35" t="s">
        <v>5911</v>
      </c>
      <c r="D348" s="35" t="s">
        <v>5906</v>
      </c>
      <c r="E348" s="191">
        <f t="shared" si="46"/>
        <v>2385948.6800000002</v>
      </c>
      <c r="F348" s="192">
        <f t="shared" si="47"/>
        <v>8569361.4700000007</v>
      </c>
      <c r="G348" s="192">
        <f t="shared" si="48"/>
        <v>35315570.140000001</v>
      </c>
      <c r="H348" s="192">
        <f t="shared" si="49"/>
        <v>23051325.84</v>
      </c>
      <c r="I348" s="192">
        <f t="shared" si="51"/>
        <v>17140579.579999998</v>
      </c>
      <c r="J348" s="192">
        <f t="shared" si="52"/>
        <v>1252195.45</v>
      </c>
      <c r="K348" s="194">
        <f t="shared" si="54"/>
        <v>87714981.159999996</v>
      </c>
      <c r="L348" s="193">
        <f t="shared" si="53"/>
        <v>91412675.930000007</v>
      </c>
      <c r="M348" s="194">
        <f t="shared" si="55"/>
        <v>3697694.7700000107</v>
      </c>
      <c r="N348" s="152">
        <f t="shared" si="50"/>
        <v>4.045056916210997E-2</v>
      </c>
    </row>
    <row r="349" spans="1:14" x14ac:dyDescent="0.2">
      <c r="A349" s="39" t="s">
        <v>6435</v>
      </c>
      <c r="B349" s="35" t="s">
        <v>6436</v>
      </c>
      <c r="C349" s="35" t="s">
        <v>5914</v>
      </c>
      <c r="D349" s="35" t="s">
        <v>5906</v>
      </c>
      <c r="E349" s="191">
        <f t="shared" si="46"/>
        <v>70049</v>
      </c>
      <c r="F349" s="192">
        <f t="shared" si="47"/>
        <v>343538.74</v>
      </c>
      <c r="G349" s="192">
        <f t="shared" si="48"/>
        <v>834580.18</v>
      </c>
      <c r="H349" s="192">
        <f t="shared" si="49"/>
        <v>778978.58</v>
      </c>
      <c r="I349" s="192">
        <f t="shared" si="51"/>
        <v>272536.03999999998</v>
      </c>
      <c r="J349" s="192">
        <f t="shared" si="52"/>
        <v>0</v>
      </c>
      <c r="K349" s="194">
        <f t="shared" si="54"/>
        <v>2299682.54</v>
      </c>
      <c r="L349" s="193">
        <f t="shared" si="53"/>
        <v>2358466.9</v>
      </c>
      <c r="M349" s="194">
        <f t="shared" si="55"/>
        <v>58784.35999999987</v>
      </c>
      <c r="N349" s="152">
        <f t="shared" si="50"/>
        <v>2.4924818745601166E-2</v>
      </c>
    </row>
    <row r="350" spans="1:14" x14ac:dyDescent="0.2">
      <c r="A350" s="39" t="s">
        <v>6437</v>
      </c>
      <c r="B350" s="35" t="s">
        <v>6438</v>
      </c>
      <c r="C350" s="35" t="s">
        <v>5914</v>
      </c>
      <c r="D350" s="35" t="s">
        <v>5906</v>
      </c>
      <c r="E350" s="191">
        <f t="shared" si="46"/>
        <v>17235.91</v>
      </c>
      <c r="F350" s="192">
        <f t="shared" si="47"/>
        <v>85838.45</v>
      </c>
      <c r="G350" s="192">
        <f t="shared" si="48"/>
        <v>312462.63</v>
      </c>
      <c r="H350" s="192">
        <f t="shared" si="49"/>
        <v>233068.65</v>
      </c>
      <c r="I350" s="192">
        <f t="shared" si="51"/>
        <v>85727.78</v>
      </c>
      <c r="J350" s="192">
        <f t="shared" si="52"/>
        <v>0</v>
      </c>
      <c r="K350" s="194">
        <f t="shared" si="54"/>
        <v>734333.42</v>
      </c>
      <c r="L350" s="193">
        <f t="shared" si="53"/>
        <v>755219.52</v>
      </c>
      <c r="M350" s="194">
        <f t="shared" si="55"/>
        <v>20886.099999999977</v>
      </c>
      <c r="N350" s="152">
        <f t="shared" si="50"/>
        <v>2.7655667586558113E-2</v>
      </c>
    </row>
    <row r="351" spans="1:14" x14ac:dyDescent="0.2">
      <c r="A351" s="39" t="s">
        <v>6439</v>
      </c>
      <c r="B351" s="35" t="s">
        <v>6440</v>
      </c>
      <c r="C351" s="35" t="s">
        <v>5914</v>
      </c>
      <c r="D351" s="35" t="s">
        <v>5906</v>
      </c>
      <c r="E351" s="191">
        <f t="shared" si="46"/>
        <v>0</v>
      </c>
      <c r="F351" s="192">
        <f t="shared" si="47"/>
        <v>120591.22</v>
      </c>
      <c r="G351" s="192">
        <f t="shared" si="48"/>
        <v>355773.91</v>
      </c>
      <c r="H351" s="192">
        <f t="shared" si="49"/>
        <v>447166.4</v>
      </c>
      <c r="I351" s="192">
        <f t="shared" si="51"/>
        <v>148348.22</v>
      </c>
      <c r="J351" s="192">
        <f t="shared" si="52"/>
        <v>0</v>
      </c>
      <c r="K351" s="194">
        <f t="shared" si="54"/>
        <v>1071879.75</v>
      </c>
      <c r="L351" s="193">
        <f t="shared" si="53"/>
        <v>1254163.3</v>
      </c>
      <c r="M351" s="194">
        <f t="shared" si="55"/>
        <v>182283.55000000005</v>
      </c>
      <c r="N351" s="152">
        <f t="shared" si="50"/>
        <v>0.14534275560447354</v>
      </c>
    </row>
    <row r="352" spans="1:14" x14ac:dyDescent="0.2">
      <c r="A352" s="39" t="s">
        <v>6441</v>
      </c>
      <c r="B352" s="35" t="s">
        <v>6442</v>
      </c>
      <c r="C352" s="35" t="s">
        <v>5914</v>
      </c>
      <c r="D352" s="35" t="s">
        <v>5906</v>
      </c>
      <c r="E352" s="191">
        <f t="shared" si="46"/>
        <v>4540.57</v>
      </c>
      <c r="F352" s="192">
        <f t="shared" si="47"/>
        <v>85817.54</v>
      </c>
      <c r="G352" s="192">
        <f t="shared" si="48"/>
        <v>138299.6</v>
      </c>
      <c r="H352" s="192">
        <f t="shared" si="49"/>
        <v>78709.47</v>
      </c>
      <c r="I352" s="192">
        <f t="shared" si="51"/>
        <v>54057.11</v>
      </c>
      <c r="J352" s="192">
        <f t="shared" si="52"/>
        <v>0</v>
      </c>
      <c r="K352" s="194">
        <f t="shared" si="54"/>
        <v>361424.29</v>
      </c>
      <c r="L352" s="193">
        <f t="shared" si="53"/>
        <v>414490.18</v>
      </c>
      <c r="M352" s="194">
        <f t="shared" si="55"/>
        <v>53065.890000000014</v>
      </c>
      <c r="N352" s="152">
        <f t="shared" si="50"/>
        <v>0.12802689318236687</v>
      </c>
    </row>
    <row r="353" spans="1:14" x14ac:dyDescent="0.2">
      <c r="A353" s="39" t="s">
        <v>6443</v>
      </c>
      <c r="B353" s="35" t="s">
        <v>6444</v>
      </c>
      <c r="C353" s="35" t="s">
        <v>5914</v>
      </c>
      <c r="D353" s="35" t="s">
        <v>5906</v>
      </c>
      <c r="E353" s="191">
        <f t="shared" si="46"/>
        <v>8070</v>
      </c>
      <c r="F353" s="192">
        <f t="shared" si="47"/>
        <v>115539.85</v>
      </c>
      <c r="G353" s="192">
        <f t="shared" si="48"/>
        <v>162083.5</v>
      </c>
      <c r="H353" s="192">
        <f t="shared" si="49"/>
        <v>44774.239999999998</v>
      </c>
      <c r="I353" s="192">
        <f t="shared" si="51"/>
        <v>2802.59</v>
      </c>
      <c r="J353" s="192">
        <f t="shared" si="52"/>
        <v>0</v>
      </c>
      <c r="K353" s="194">
        <f t="shared" si="54"/>
        <v>333270.18</v>
      </c>
      <c r="L353" s="193">
        <f t="shared" si="53"/>
        <v>336212.04</v>
      </c>
      <c r="M353" s="194">
        <f t="shared" si="55"/>
        <v>2941.859999999986</v>
      </c>
      <c r="N353" s="152">
        <f t="shared" si="50"/>
        <v>8.7500138305576028E-3</v>
      </c>
    </row>
    <row r="354" spans="1:14" x14ac:dyDescent="0.2">
      <c r="A354" s="39" t="s">
        <v>6445</v>
      </c>
      <c r="B354" s="35" t="s">
        <v>6446</v>
      </c>
      <c r="C354" s="35" t="s">
        <v>5911</v>
      </c>
      <c r="D354" s="35" t="s">
        <v>5906</v>
      </c>
      <c r="E354" s="191">
        <f t="shared" si="46"/>
        <v>568752.1</v>
      </c>
      <c r="F354" s="192">
        <f t="shared" si="47"/>
        <v>3879426.6</v>
      </c>
      <c r="G354" s="192">
        <f t="shared" si="48"/>
        <v>7318479.1600000001</v>
      </c>
      <c r="H354" s="192">
        <f t="shared" si="49"/>
        <v>16838747.760000002</v>
      </c>
      <c r="I354" s="192">
        <f t="shared" si="51"/>
        <v>11638201.539999999</v>
      </c>
      <c r="J354" s="192">
        <f t="shared" si="52"/>
        <v>2618674.0699999998</v>
      </c>
      <c r="K354" s="194">
        <f t="shared" si="54"/>
        <v>42862281.229999997</v>
      </c>
      <c r="L354" s="193">
        <f t="shared" si="53"/>
        <v>43458900.979999997</v>
      </c>
      <c r="M354" s="194">
        <f t="shared" si="55"/>
        <v>596619.75</v>
      </c>
      <c r="N354" s="152">
        <f t="shared" si="50"/>
        <v>1.3728367182468958E-2</v>
      </c>
    </row>
    <row r="355" spans="1:14" x14ac:dyDescent="0.2">
      <c r="A355" s="39" t="s">
        <v>6447</v>
      </c>
      <c r="B355" s="35" t="s">
        <v>6448</v>
      </c>
      <c r="C355" s="35" t="s">
        <v>5914</v>
      </c>
      <c r="D355" s="35" t="s">
        <v>5906</v>
      </c>
      <c r="E355" s="191">
        <f t="shared" si="46"/>
        <v>38550</v>
      </c>
      <c r="F355" s="192">
        <f t="shared" si="47"/>
        <v>194533.88</v>
      </c>
      <c r="G355" s="192">
        <f t="shared" si="48"/>
        <v>533231.64</v>
      </c>
      <c r="H355" s="192">
        <f t="shared" si="49"/>
        <v>171253.46</v>
      </c>
      <c r="I355" s="192">
        <f t="shared" si="51"/>
        <v>125862.15</v>
      </c>
      <c r="J355" s="192">
        <f t="shared" si="52"/>
        <v>0</v>
      </c>
      <c r="K355" s="194">
        <f t="shared" si="54"/>
        <v>1063431.1299999999</v>
      </c>
      <c r="L355" s="193">
        <f t="shared" si="53"/>
        <v>1219715.56</v>
      </c>
      <c r="M355" s="194">
        <f t="shared" si="55"/>
        <v>156284.43000000017</v>
      </c>
      <c r="N355" s="152">
        <f t="shared" si="50"/>
        <v>0.12813186543262609</v>
      </c>
    </row>
    <row r="356" spans="1:14" x14ac:dyDescent="0.2">
      <c r="A356" s="39" t="s">
        <v>6449</v>
      </c>
      <c r="B356" s="35" t="s">
        <v>6450</v>
      </c>
      <c r="C356" s="35" t="s">
        <v>5914</v>
      </c>
      <c r="D356" s="35" t="s">
        <v>5906</v>
      </c>
      <c r="E356" s="191">
        <f t="shared" si="46"/>
        <v>54982</v>
      </c>
      <c r="F356" s="192">
        <f t="shared" si="47"/>
        <v>713454.1</v>
      </c>
      <c r="G356" s="192">
        <f t="shared" si="48"/>
        <v>918103.36</v>
      </c>
      <c r="H356" s="192">
        <f t="shared" si="49"/>
        <v>1828126.05</v>
      </c>
      <c r="I356" s="192">
        <f t="shared" si="51"/>
        <v>3649085.46</v>
      </c>
      <c r="J356" s="192">
        <f t="shared" si="52"/>
        <v>0</v>
      </c>
      <c r="K356" s="194">
        <f t="shared" si="54"/>
        <v>7163750.9699999997</v>
      </c>
      <c r="L356" s="193">
        <f t="shared" si="53"/>
        <v>8232956.8099999996</v>
      </c>
      <c r="M356" s="194">
        <f t="shared" si="55"/>
        <v>1069205.8399999999</v>
      </c>
      <c r="N356" s="152">
        <f t="shared" si="50"/>
        <v>0.12986899660414955</v>
      </c>
    </row>
    <row r="357" spans="1:14" x14ac:dyDescent="0.2">
      <c r="A357" s="39" t="s">
        <v>6451</v>
      </c>
      <c r="B357" s="35" t="s">
        <v>6452</v>
      </c>
      <c r="C357" s="35" t="s">
        <v>5911</v>
      </c>
      <c r="D357" s="35" t="s">
        <v>5906</v>
      </c>
      <c r="E357" s="191">
        <f t="shared" si="46"/>
        <v>7917018.4900000002</v>
      </c>
      <c r="F357" s="192">
        <f t="shared" si="47"/>
        <v>21820325.41</v>
      </c>
      <c r="G357" s="192">
        <f t="shared" si="48"/>
        <v>214839960.44</v>
      </c>
      <c r="H357" s="192">
        <f t="shared" si="49"/>
        <v>100564547.56</v>
      </c>
      <c r="I357" s="192">
        <f t="shared" si="51"/>
        <v>43892470.710000001</v>
      </c>
      <c r="J357" s="192">
        <f t="shared" si="52"/>
        <v>18744440.210000001</v>
      </c>
      <c r="K357" s="194">
        <f t="shared" si="54"/>
        <v>407778762.81999993</v>
      </c>
      <c r="L357" s="193">
        <f t="shared" si="53"/>
        <v>437286459.14999998</v>
      </c>
      <c r="M357" s="194">
        <f t="shared" si="55"/>
        <v>29507696.330000043</v>
      </c>
      <c r="N357" s="152">
        <f t="shared" si="50"/>
        <v>6.7479099141000795E-2</v>
      </c>
    </row>
    <row r="358" spans="1:14" x14ac:dyDescent="0.2">
      <c r="A358" s="39" t="s">
        <v>6453</v>
      </c>
      <c r="B358" s="35" t="s">
        <v>6454</v>
      </c>
      <c r="C358" s="35" t="s">
        <v>5914</v>
      </c>
      <c r="D358" s="35" t="s">
        <v>5906</v>
      </c>
      <c r="E358" s="191">
        <f t="shared" si="46"/>
        <v>10737</v>
      </c>
      <c r="F358" s="192">
        <f t="shared" si="47"/>
        <v>61342.69</v>
      </c>
      <c r="G358" s="192">
        <f t="shared" si="48"/>
        <v>237334.57</v>
      </c>
      <c r="H358" s="192">
        <f t="shared" si="49"/>
        <v>160737.32</v>
      </c>
      <c r="I358" s="192">
        <f t="shared" si="51"/>
        <v>62527.75</v>
      </c>
      <c r="J358" s="192">
        <f t="shared" si="52"/>
        <v>0</v>
      </c>
      <c r="K358" s="194">
        <f t="shared" si="54"/>
        <v>532679.33000000007</v>
      </c>
      <c r="L358" s="193">
        <f t="shared" si="53"/>
        <v>550947.23</v>
      </c>
      <c r="M358" s="194">
        <f t="shared" si="55"/>
        <v>18267.899999999907</v>
      </c>
      <c r="N358" s="152">
        <f t="shared" si="50"/>
        <v>3.315725899919654E-2</v>
      </c>
    </row>
    <row r="359" spans="1:14" x14ac:dyDescent="0.2">
      <c r="A359" s="39" t="s">
        <v>6455</v>
      </c>
      <c r="B359" s="35" t="s">
        <v>6456</v>
      </c>
      <c r="C359" s="35" t="s">
        <v>5914</v>
      </c>
      <c r="D359" s="35" t="s">
        <v>5906</v>
      </c>
      <c r="E359" s="191">
        <f t="shared" si="46"/>
        <v>3922.98</v>
      </c>
      <c r="F359" s="192">
        <f t="shared" si="47"/>
        <v>86244.06</v>
      </c>
      <c r="G359" s="192">
        <f t="shared" si="48"/>
        <v>254840.76</v>
      </c>
      <c r="H359" s="192">
        <f t="shared" si="49"/>
        <v>110132.78</v>
      </c>
      <c r="I359" s="192">
        <f t="shared" si="51"/>
        <v>0</v>
      </c>
      <c r="J359" s="192">
        <f t="shared" si="52"/>
        <v>0</v>
      </c>
      <c r="K359" s="194">
        <f t="shared" si="54"/>
        <v>455140.57999999996</v>
      </c>
      <c r="L359" s="193">
        <f t="shared" si="53"/>
        <v>457372.31</v>
      </c>
      <c r="M359" s="194">
        <f t="shared" si="55"/>
        <v>2231.7300000000396</v>
      </c>
      <c r="N359" s="152">
        <f t="shared" si="50"/>
        <v>4.8794602366724815E-3</v>
      </c>
    </row>
    <row r="360" spans="1:14" x14ac:dyDescent="0.2">
      <c r="A360" s="39" t="s">
        <v>6457</v>
      </c>
      <c r="B360" s="35" t="s">
        <v>6458</v>
      </c>
      <c r="C360" s="35" t="s">
        <v>5914</v>
      </c>
      <c r="D360" s="35" t="s">
        <v>5906</v>
      </c>
      <c r="E360" s="191">
        <f t="shared" si="46"/>
        <v>14232</v>
      </c>
      <c r="F360" s="192">
        <f t="shared" si="47"/>
        <v>105550.17</v>
      </c>
      <c r="G360" s="192">
        <f t="shared" si="48"/>
        <v>435200.9</v>
      </c>
      <c r="H360" s="192">
        <f t="shared" si="49"/>
        <v>136316.03</v>
      </c>
      <c r="I360" s="192">
        <f t="shared" si="51"/>
        <v>0</v>
      </c>
      <c r="J360" s="192">
        <f t="shared" si="52"/>
        <v>0</v>
      </c>
      <c r="K360" s="194">
        <f t="shared" si="54"/>
        <v>691299.10000000009</v>
      </c>
      <c r="L360" s="193">
        <f t="shared" si="53"/>
        <v>691299.1</v>
      </c>
      <c r="M360" s="194">
        <f t="shared" si="55"/>
        <v>0</v>
      </c>
      <c r="N360" s="152">
        <f t="shared" si="50"/>
        <v>0</v>
      </c>
    </row>
    <row r="361" spans="1:14" x14ac:dyDescent="0.2">
      <c r="A361" s="39" t="s">
        <v>6459</v>
      </c>
      <c r="B361" s="35" t="s">
        <v>6460</v>
      </c>
      <c r="C361" s="35" t="s">
        <v>5914</v>
      </c>
      <c r="D361" s="35" t="s">
        <v>5906</v>
      </c>
      <c r="E361" s="191">
        <f t="shared" si="46"/>
        <v>38820</v>
      </c>
      <c r="F361" s="192">
        <f t="shared" si="47"/>
        <v>297910.71999999997</v>
      </c>
      <c r="G361" s="192">
        <f t="shared" si="48"/>
        <v>785267.05</v>
      </c>
      <c r="H361" s="192">
        <f t="shared" si="49"/>
        <v>297061.58</v>
      </c>
      <c r="I361" s="192">
        <f t="shared" si="51"/>
        <v>24300</v>
      </c>
      <c r="J361" s="192">
        <f t="shared" si="52"/>
        <v>0</v>
      </c>
      <c r="K361" s="194">
        <f t="shared" si="54"/>
        <v>1443359.35</v>
      </c>
      <c r="L361" s="193">
        <f t="shared" si="53"/>
        <v>1657126.66</v>
      </c>
      <c r="M361" s="194">
        <f t="shared" si="55"/>
        <v>213767.30999999982</v>
      </c>
      <c r="N361" s="152">
        <f t="shared" si="50"/>
        <v>0.12899877550699707</v>
      </c>
    </row>
    <row r="362" spans="1:14" x14ac:dyDescent="0.2">
      <c r="A362" s="39" t="s">
        <v>6461</v>
      </c>
      <c r="B362" s="35" t="s">
        <v>6462</v>
      </c>
      <c r="C362" s="35" t="s">
        <v>5914</v>
      </c>
      <c r="D362" s="35" t="s">
        <v>5906</v>
      </c>
      <c r="E362" s="191">
        <f t="shared" si="46"/>
        <v>28299</v>
      </c>
      <c r="F362" s="192">
        <f t="shared" si="47"/>
        <v>200029.39</v>
      </c>
      <c r="G362" s="192">
        <f t="shared" si="48"/>
        <v>805920.81</v>
      </c>
      <c r="H362" s="192">
        <f t="shared" si="49"/>
        <v>234692.75</v>
      </c>
      <c r="I362" s="192">
        <f t="shared" si="51"/>
        <v>11590.45</v>
      </c>
      <c r="J362" s="192">
        <f t="shared" si="52"/>
        <v>0</v>
      </c>
      <c r="K362" s="194">
        <f t="shared" si="54"/>
        <v>1280532.4000000001</v>
      </c>
      <c r="L362" s="193">
        <f t="shared" si="53"/>
        <v>1315765.4099999999</v>
      </c>
      <c r="M362" s="194">
        <f t="shared" si="55"/>
        <v>35233.009999999776</v>
      </c>
      <c r="N362" s="152">
        <f t="shared" si="50"/>
        <v>2.6777577319044874E-2</v>
      </c>
    </row>
    <row r="363" spans="1:14" x14ac:dyDescent="0.2">
      <c r="A363" s="39" t="s">
        <v>6463</v>
      </c>
      <c r="B363" s="35" t="s">
        <v>6464</v>
      </c>
      <c r="C363" s="35" t="s">
        <v>5914</v>
      </c>
      <c r="D363" s="35" t="s">
        <v>5906</v>
      </c>
      <c r="E363" s="191">
        <f t="shared" si="46"/>
        <v>0</v>
      </c>
      <c r="F363" s="192">
        <f t="shared" si="47"/>
        <v>23757.15</v>
      </c>
      <c r="G363" s="192">
        <f t="shared" si="48"/>
        <v>128134.94</v>
      </c>
      <c r="H363" s="192">
        <f t="shared" si="49"/>
        <v>0</v>
      </c>
      <c r="I363" s="192">
        <f t="shared" si="51"/>
        <v>0</v>
      </c>
      <c r="J363" s="192">
        <f t="shared" si="52"/>
        <v>0</v>
      </c>
      <c r="K363" s="194">
        <f t="shared" si="54"/>
        <v>151892.09</v>
      </c>
      <c r="L363" s="193">
        <f t="shared" si="53"/>
        <v>151892.09</v>
      </c>
      <c r="M363" s="194">
        <f t="shared" si="55"/>
        <v>0</v>
      </c>
      <c r="N363" s="152">
        <f t="shared" si="50"/>
        <v>0</v>
      </c>
    </row>
    <row r="364" spans="1:14" x14ac:dyDescent="0.2">
      <c r="A364" s="39" t="s">
        <v>6465</v>
      </c>
      <c r="B364" s="35" t="s">
        <v>6466</v>
      </c>
      <c r="C364" s="35" t="s">
        <v>5914</v>
      </c>
      <c r="D364" s="35" t="s">
        <v>5933</v>
      </c>
      <c r="E364" s="191">
        <f t="shared" si="46"/>
        <v>57729</v>
      </c>
      <c r="F364" s="192">
        <f t="shared" si="47"/>
        <v>170302</v>
      </c>
      <c r="G364" s="192">
        <f t="shared" si="48"/>
        <v>194240</v>
      </c>
      <c r="H364" s="192">
        <f t="shared" si="49"/>
        <v>0</v>
      </c>
      <c r="I364" s="192">
        <f t="shared" si="51"/>
        <v>0</v>
      </c>
      <c r="J364" s="192">
        <f t="shared" si="52"/>
        <v>0</v>
      </c>
      <c r="K364" s="194">
        <f t="shared" si="54"/>
        <v>422271</v>
      </c>
      <c r="L364" s="193">
        <f t="shared" si="53"/>
        <v>422271</v>
      </c>
      <c r="M364" s="194">
        <f t="shared" si="55"/>
        <v>0</v>
      </c>
      <c r="N364" s="152">
        <f t="shared" si="50"/>
        <v>0</v>
      </c>
    </row>
    <row r="365" spans="1:14" x14ac:dyDescent="0.2">
      <c r="A365" s="39" t="s">
        <v>6467</v>
      </c>
      <c r="B365" s="35" t="s">
        <v>6468</v>
      </c>
      <c r="C365" s="35" t="s">
        <v>5914</v>
      </c>
      <c r="D365" s="35" t="s">
        <v>5906</v>
      </c>
      <c r="E365" s="191">
        <f t="shared" si="46"/>
        <v>16037</v>
      </c>
      <c r="F365" s="192">
        <f t="shared" si="47"/>
        <v>371964.54</v>
      </c>
      <c r="G365" s="192">
        <f t="shared" si="48"/>
        <v>539521.93999999994</v>
      </c>
      <c r="H365" s="192">
        <f t="shared" si="49"/>
        <v>376027.64</v>
      </c>
      <c r="I365" s="192">
        <f t="shared" si="51"/>
        <v>373259.57</v>
      </c>
      <c r="J365" s="192">
        <f t="shared" si="52"/>
        <v>0</v>
      </c>
      <c r="K365" s="194">
        <f t="shared" si="54"/>
        <v>1676810.6900000002</v>
      </c>
      <c r="L365" s="193">
        <f t="shared" si="53"/>
        <v>2390004.37</v>
      </c>
      <c r="M365" s="194">
        <f t="shared" si="55"/>
        <v>713193.67999999993</v>
      </c>
      <c r="N365" s="152">
        <f t="shared" si="50"/>
        <v>0.29840685186696958</v>
      </c>
    </row>
    <row r="366" spans="1:14" x14ac:dyDescent="0.2">
      <c r="A366" s="39" t="s">
        <v>6469</v>
      </c>
      <c r="B366" s="35" t="s">
        <v>6470</v>
      </c>
      <c r="C366" s="35" t="s">
        <v>5914</v>
      </c>
      <c r="D366" s="35" t="s">
        <v>5906</v>
      </c>
      <c r="E366" s="191">
        <f t="shared" si="46"/>
        <v>3363</v>
      </c>
      <c r="F366" s="192">
        <f t="shared" si="47"/>
        <v>39800.089999999997</v>
      </c>
      <c r="G366" s="192">
        <f t="shared" si="48"/>
        <v>57291.66</v>
      </c>
      <c r="H366" s="192">
        <f t="shared" si="49"/>
        <v>19321.12</v>
      </c>
      <c r="I366" s="192">
        <f t="shared" si="51"/>
        <v>8998.41</v>
      </c>
      <c r="J366" s="192">
        <f t="shared" si="52"/>
        <v>0</v>
      </c>
      <c r="K366" s="194">
        <f t="shared" si="54"/>
        <v>128774.28</v>
      </c>
      <c r="L366" s="193">
        <f t="shared" si="53"/>
        <v>160319.09</v>
      </c>
      <c r="M366" s="194">
        <f t="shared" si="55"/>
        <v>31544.809999999998</v>
      </c>
      <c r="N366" s="152">
        <f t="shared" si="50"/>
        <v>0.19676265627505743</v>
      </c>
    </row>
    <row r="367" spans="1:14" x14ac:dyDescent="0.2">
      <c r="A367" s="39" t="s">
        <v>6471</v>
      </c>
      <c r="B367" s="35" t="s">
        <v>6472</v>
      </c>
      <c r="C367" s="35" t="s">
        <v>5914</v>
      </c>
      <c r="D367" s="35" t="s">
        <v>5906</v>
      </c>
      <c r="E367" s="191">
        <f t="shared" si="46"/>
        <v>18888</v>
      </c>
      <c r="F367" s="192">
        <f t="shared" si="47"/>
        <v>91906.1</v>
      </c>
      <c r="G367" s="192">
        <f t="shared" si="48"/>
        <v>362439.56</v>
      </c>
      <c r="H367" s="192">
        <f t="shared" si="49"/>
        <v>344318.33</v>
      </c>
      <c r="I367" s="192">
        <f t="shared" si="51"/>
        <v>54491.49</v>
      </c>
      <c r="J367" s="192">
        <f t="shared" si="52"/>
        <v>0</v>
      </c>
      <c r="K367" s="194">
        <f t="shared" si="54"/>
        <v>872043.48</v>
      </c>
      <c r="L367" s="193">
        <f t="shared" si="53"/>
        <v>878779.98</v>
      </c>
      <c r="M367" s="194">
        <f t="shared" si="55"/>
        <v>6736.5</v>
      </c>
      <c r="N367" s="152">
        <f t="shared" si="50"/>
        <v>7.6657413155907352E-3</v>
      </c>
    </row>
    <row r="368" spans="1:14" x14ac:dyDescent="0.2">
      <c r="A368" s="39" t="s">
        <v>57165</v>
      </c>
      <c r="B368" s="35" t="s">
        <v>57166</v>
      </c>
      <c r="C368" s="35" t="s">
        <v>5914</v>
      </c>
      <c r="D368" s="35" t="s">
        <v>5933</v>
      </c>
      <c r="E368" s="191">
        <f>IF(ISNA(VLOOKUP(A368&amp;"-"&amp;MID(PRC_Selector,5,3),FY20_PSU_Expenditures,2,FALSE)),0,VLOOKUP(A368&amp;"-"&amp;MID(PRC_Selector,5,3),FY20_PSU_Expenditures,2,FALSE))</f>
        <v>0</v>
      </c>
      <c r="F368" s="192">
        <f>IF(ISNA(VLOOKUP(A368&amp;"-"&amp;MID(PRC_Selector,5,3),FY21_PSU_Expenditures,2,FALSE)),0,VLOOKUP(A368&amp;"-"&amp;MID(PRC_Selector,5,3),FY21_PSU_Expenditures,2,FALSE))</f>
        <v>0</v>
      </c>
      <c r="G368" s="192">
        <f>IF(ISNA(VLOOKUP(A368&amp;"-"&amp;MID(PRC_Selector,5,3),FY22_PSU_Expenditures,2,FALSE)),0,VLOOKUP(A368&amp;"-"&amp;MID(PRC_Selector,5,3),FY22_PSU_Expenditures,2,FALSE))</f>
        <v>0</v>
      </c>
      <c r="H368" s="192">
        <f>IF(ISNA(VLOOKUP(A368&amp;"-"&amp;MID(PRC_Selector,5,3),FY23_PSU_Expenditures,2,FALSE)),0,VLOOKUP(A368&amp;"-"&amp;MID(PRC_Selector,5,3),FY23_PSU_Expenditures,2,FALSE))</f>
        <v>0</v>
      </c>
      <c r="I368" s="192">
        <f t="shared" si="51"/>
        <v>0</v>
      </c>
      <c r="J368" s="192">
        <f t="shared" si="52"/>
        <v>0</v>
      </c>
      <c r="K368" s="194">
        <f t="shared" si="54"/>
        <v>0</v>
      </c>
      <c r="L368" s="193">
        <f t="shared" si="53"/>
        <v>0</v>
      </c>
      <c r="M368" s="194">
        <f t="shared" si="55"/>
        <v>0</v>
      </c>
      <c r="N368" s="152" t="str">
        <f>IFERROR(M368/L368,"")</f>
        <v/>
      </c>
    </row>
    <row r="369" spans="1:14" x14ac:dyDescent="0.2">
      <c r="A369" s="39" t="s">
        <v>6473</v>
      </c>
      <c r="B369" s="35" t="s">
        <v>6474</v>
      </c>
      <c r="C369" s="35" t="s">
        <v>5914</v>
      </c>
      <c r="D369" s="35" t="s">
        <v>5906</v>
      </c>
      <c r="E369" s="191">
        <f t="shared" si="46"/>
        <v>13353</v>
      </c>
      <c r="F369" s="192">
        <f t="shared" si="47"/>
        <v>44481.71</v>
      </c>
      <c r="G369" s="192">
        <f t="shared" si="48"/>
        <v>281074.53000000003</v>
      </c>
      <c r="H369" s="192">
        <f t="shared" si="49"/>
        <v>211823.71</v>
      </c>
      <c r="I369" s="192">
        <f t="shared" si="51"/>
        <v>12997.13</v>
      </c>
      <c r="J369" s="192">
        <f t="shared" si="52"/>
        <v>0</v>
      </c>
      <c r="K369" s="194">
        <f t="shared" si="54"/>
        <v>563730.08000000007</v>
      </c>
      <c r="L369" s="193">
        <f t="shared" si="53"/>
        <v>574543.32999999996</v>
      </c>
      <c r="M369" s="194">
        <f t="shared" si="55"/>
        <v>10813.249999999884</v>
      </c>
      <c r="N369" s="152">
        <f t="shared" si="50"/>
        <v>1.882059965781847E-2</v>
      </c>
    </row>
    <row r="370" spans="1:14" x14ac:dyDescent="0.2">
      <c r="A370" s="39" t="s">
        <v>6475</v>
      </c>
      <c r="B370" s="35" t="s">
        <v>6476</v>
      </c>
      <c r="C370" s="35" t="s">
        <v>5914</v>
      </c>
      <c r="D370" s="35" t="s">
        <v>5906</v>
      </c>
      <c r="E370" s="191">
        <f t="shared" si="46"/>
        <v>12079</v>
      </c>
      <c r="F370" s="192">
        <f t="shared" si="47"/>
        <v>82178.2</v>
      </c>
      <c r="G370" s="192">
        <f t="shared" si="48"/>
        <v>423637.12</v>
      </c>
      <c r="H370" s="192">
        <f t="shared" si="49"/>
        <v>79664.7</v>
      </c>
      <c r="I370" s="192">
        <f t="shared" si="51"/>
        <v>34599.97</v>
      </c>
      <c r="J370" s="192">
        <f t="shared" si="52"/>
        <v>0</v>
      </c>
      <c r="K370" s="194">
        <f t="shared" si="54"/>
        <v>632158.99</v>
      </c>
      <c r="L370" s="193">
        <f t="shared" si="53"/>
        <v>632753.78</v>
      </c>
      <c r="M370" s="194">
        <f t="shared" si="55"/>
        <v>594.79000000003725</v>
      </c>
      <c r="N370" s="152">
        <f t="shared" si="50"/>
        <v>9.4000228651346378E-4</v>
      </c>
    </row>
    <row r="371" spans="1:14" x14ac:dyDescent="0.2">
      <c r="A371" s="39" t="s">
        <v>6477</v>
      </c>
      <c r="B371" s="35" t="s">
        <v>6478</v>
      </c>
      <c r="C371" s="35" t="s">
        <v>5914</v>
      </c>
      <c r="D371" s="35" t="s">
        <v>5906</v>
      </c>
      <c r="E371" s="191">
        <f t="shared" si="46"/>
        <v>2383.88</v>
      </c>
      <c r="F371" s="192">
        <f t="shared" si="47"/>
        <v>120968</v>
      </c>
      <c r="G371" s="192">
        <f t="shared" si="48"/>
        <v>617190.07999999996</v>
      </c>
      <c r="H371" s="192">
        <f t="shared" si="49"/>
        <v>148736.5</v>
      </c>
      <c r="I371" s="192">
        <f t="shared" si="51"/>
        <v>26977.58</v>
      </c>
      <c r="J371" s="192">
        <f t="shared" si="52"/>
        <v>0</v>
      </c>
      <c r="K371" s="194">
        <f t="shared" si="54"/>
        <v>916256.03999999992</v>
      </c>
      <c r="L371" s="193">
        <f t="shared" si="53"/>
        <v>993791.18</v>
      </c>
      <c r="M371" s="194">
        <f t="shared" si="55"/>
        <v>77535.14000000013</v>
      </c>
      <c r="N371" s="152">
        <f t="shared" si="50"/>
        <v>7.8019549338322891E-2</v>
      </c>
    </row>
    <row r="372" spans="1:14" x14ac:dyDescent="0.2">
      <c r="A372" s="39" t="s">
        <v>6479</v>
      </c>
      <c r="B372" s="35" t="s">
        <v>12293</v>
      </c>
      <c r="C372" s="35" t="s">
        <v>5914</v>
      </c>
      <c r="D372" s="35" t="s">
        <v>5906</v>
      </c>
      <c r="E372" s="191">
        <f t="shared" si="46"/>
        <v>8268</v>
      </c>
      <c r="F372" s="192">
        <f t="shared" si="47"/>
        <v>35002</v>
      </c>
      <c r="G372" s="192">
        <f t="shared" si="48"/>
        <v>190147.56</v>
      </c>
      <c r="H372" s="192">
        <f t="shared" si="49"/>
        <v>107585.28</v>
      </c>
      <c r="I372" s="192">
        <f t="shared" si="51"/>
        <v>53177.16</v>
      </c>
      <c r="J372" s="192">
        <f t="shared" si="52"/>
        <v>0</v>
      </c>
      <c r="K372" s="194">
        <f t="shared" si="54"/>
        <v>394180</v>
      </c>
      <c r="L372" s="193">
        <f t="shared" si="53"/>
        <v>394180</v>
      </c>
      <c r="M372" s="194">
        <f t="shared" si="55"/>
        <v>0</v>
      </c>
      <c r="N372" s="152">
        <f t="shared" si="50"/>
        <v>0</v>
      </c>
    </row>
    <row r="373" spans="1:14" x14ac:dyDescent="0.2">
      <c r="A373" s="39" t="s">
        <v>6480</v>
      </c>
      <c r="B373" s="35" t="s">
        <v>6481</v>
      </c>
      <c r="C373" s="35" t="s">
        <v>5914</v>
      </c>
      <c r="D373" s="35" t="s">
        <v>5906</v>
      </c>
      <c r="E373" s="191">
        <f t="shared" si="46"/>
        <v>17927</v>
      </c>
      <c r="F373" s="192">
        <f t="shared" si="47"/>
        <v>139450.19</v>
      </c>
      <c r="G373" s="192">
        <f t="shared" si="48"/>
        <v>236339.69</v>
      </c>
      <c r="H373" s="192">
        <f t="shared" si="49"/>
        <v>102528.82</v>
      </c>
      <c r="I373" s="192">
        <f t="shared" si="51"/>
        <v>63876.51</v>
      </c>
      <c r="J373" s="192">
        <f t="shared" si="52"/>
        <v>0</v>
      </c>
      <c r="K373" s="194">
        <f t="shared" si="54"/>
        <v>560122.21</v>
      </c>
      <c r="L373" s="193">
        <f t="shared" si="53"/>
        <v>758017.54</v>
      </c>
      <c r="M373" s="194">
        <f t="shared" si="55"/>
        <v>197895.33000000007</v>
      </c>
      <c r="N373" s="152">
        <f t="shared" si="50"/>
        <v>0.26106959213635089</v>
      </c>
    </row>
    <row r="374" spans="1:14" x14ac:dyDescent="0.2">
      <c r="A374" s="39" t="s">
        <v>6482</v>
      </c>
      <c r="B374" s="35" t="s">
        <v>6483</v>
      </c>
      <c r="C374" s="35" t="s">
        <v>5914</v>
      </c>
      <c r="D374" s="35" t="s">
        <v>5906</v>
      </c>
      <c r="E374" s="191">
        <f t="shared" si="46"/>
        <v>0</v>
      </c>
      <c r="F374" s="192">
        <f t="shared" si="47"/>
        <v>132819.64000000001</v>
      </c>
      <c r="G374" s="192">
        <f t="shared" si="48"/>
        <v>276261.8</v>
      </c>
      <c r="H374" s="192">
        <f t="shared" si="49"/>
        <v>226459.48</v>
      </c>
      <c r="I374" s="192">
        <f t="shared" si="51"/>
        <v>238076.54</v>
      </c>
      <c r="J374" s="192">
        <f t="shared" si="52"/>
        <v>0</v>
      </c>
      <c r="K374" s="194">
        <f t="shared" si="54"/>
        <v>873617.46000000008</v>
      </c>
      <c r="L374" s="193">
        <f t="shared" si="53"/>
        <v>946865.78</v>
      </c>
      <c r="M374" s="194">
        <f t="shared" si="55"/>
        <v>73248.319999999949</v>
      </c>
      <c r="N374" s="152">
        <f t="shared" si="50"/>
        <v>7.7358714980701848E-2</v>
      </c>
    </row>
    <row r="375" spans="1:14" x14ac:dyDescent="0.2">
      <c r="A375" s="39" t="s">
        <v>6484</v>
      </c>
      <c r="B375" s="35" t="s">
        <v>6485</v>
      </c>
      <c r="C375" s="35" t="s">
        <v>5914</v>
      </c>
      <c r="D375" s="35" t="s">
        <v>5906</v>
      </c>
      <c r="E375" s="191">
        <f t="shared" si="46"/>
        <v>16999</v>
      </c>
      <c r="F375" s="192">
        <f t="shared" si="47"/>
        <v>140352.94</v>
      </c>
      <c r="G375" s="192">
        <f t="shared" si="48"/>
        <v>415621.45</v>
      </c>
      <c r="H375" s="192">
        <f t="shared" si="49"/>
        <v>145684.01</v>
      </c>
      <c r="I375" s="192">
        <f t="shared" si="51"/>
        <v>109357.9</v>
      </c>
      <c r="J375" s="192">
        <f t="shared" si="52"/>
        <v>0</v>
      </c>
      <c r="K375" s="194">
        <f t="shared" si="54"/>
        <v>828015.3</v>
      </c>
      <c r="L375" s="193">
        <f t="shared" si="53"/>
        <v>871092.03</v>
      </c>
      <c r="M375" s="194">
        <f t="shared" si="55"/>
        <v>43076.729999999981</v>
      </c>
      <c r="N375" s="152">
        <f t="shared" si="50"/>
        <v>4.9451411006481115E-2</v>
      </c>
    </row>
    <row r="376" spans="1:14" x14ac:dyDescent="0.2">
      <c r="A376" s="39" t="s">
        <v>6486</v>
      </c>
      <c r="B376" s="35" t="s">
        <v>6487</v>
      </c>
      <c r="C376" s="35" t="s">
        <v>5911</v>
      </c>
      <c r="D376" s="35" t="s">
        <v>5906</v>
      </c>
      <c r="E376" s="191">
        <f t="shared" si="46"/>
        <v>307267.78000000003</v>
      </c>
      <c r="F376" s="192">
        <f t="shared" si="47"/>
        <v>1651958.98</v>
      </c>
      <c r="G376" s="192">
        <f t="shared" si="48"/>
        <v>3003398.27</v>
      </c>
      <c r="H376" s="192">
        <f t="shared" si="49"/>
        <v>2902105.57</v>
      </c>
      <c r="I376" s="192">
        <f t="shared" si="51"/>
        <v>2935548.65</v>
      </c>
      <c r="J376" s="192">
        <f t="shared" si="52"/>
        <v>649347.68000000005</v>
      </c>
      <c r="K376" s="194">
        <f t="shared" si="54"/>
        <v>11449626.93</v>
      </c>
      <c r="L376" s="193">
        <f t="shared" si="53"/>
        <v>13634239.460000001</v>
      </c>
      <c r="M376" s="194">
        <f t="shared" si="55"/>
        <v>2184612.5300000012</v>
      </c>
      <c r="N376" s="152">
        <f t="shared" si="50"/>
        <v>0.16022987834482416</v>
      </c>
    </row>
    <row r="377" spans="1:14" x14ac:dyDescent="0.2">
      <c r="A377" s="39" t="s">
        <v>6488</v>
      </c>
      <c r="B377" s="35" t="s">
        <v>6489</v>
      </c>
      <c r="C377" s="35" t="s">
        <v>5914</v>
      </c>
      <c r="D377" s="35" t="s">
        <v>5906</v>
      </c>
      <c r="E377" s="191">
        <f t="shared" si="46"/>
        <v>6697.28</v>
      </c>
      <c r="F377" s="192">
        <f t="shared" si="47"/>
        <v>57548.98</v>
      </c>
      <c r="G377" s="192">
        <f t="shared" si="48"/>
        <v>149552.43</v>
      </c>
      <c r="H377" s="192">
        <f t="shared" si="49"/>
        <v>86101.53</v>
      </c>
      <c r="I377" s="192">
        <f t="shared" si="51"/>
        <v>443719.74</v>
      </c>
      <c r="J377" s="192">
        <f t="shared" si="52"/>
        <v>0</v>
      </c>
      <c r="K377" s="194">
        <f t="shared" si="54"/>
        <v>743619.96</v>
      </c>
      <c r="L377" s="193">
        <f t="shared" si="53"/>
        <v>1011952.18</v>
      </c>
      <c r="M377" s="194">
        <f t="shared" si="55"/>
        <v>268332.22000000009</v>
      </c>
      <c r="N377" s="152">
        <f t="shared" si="50"/>
        <v>0.26516294475495877</v>
      </c>
    </row>
    <row r="378" spans="1:14" x14ac:dyDescent="0.2">
      <c r="A378" s="39" t="s">
        <v>6490</v>
      </c>
      <c r="B378" s="35" t="s">
        <v>6491</v>
      </c>
      <c r="C378" s="35" t="s">
        <v>5914</v>
      </c>
      <c r="D378" s="35" t="s">
        <v>5906</v>
      </c>
      <c r="E378" s="191">
        <f t="shared" si="46"/>
        <v>9610</v>
      </c>
      <c r="F378" s="192">
        <f t="shared" si="47"/>
        <v>275764</v>
      </c>
      <c r="G378" s="192">
        <f t="shared" si="48"/>
        <v>930329.89</v>
      </c>
      <c r="H378" s="192">
        <f t="shared" si="49"/>
        <v>912800.15</v>
      </c>
      <c r="I378" s="192">
        <f t="shared" si="51"/>
        <v>251832.8</v>
      </c>
      <c r="J378" s="192">
        <f t="shared" si="52"/>
        <v>0</v>
      </c>
      <c r="K378" s="194">
        <f t="shared" si="54"/>
        <v>2380336.84</v>
      </c>
      <c r="L378" s="193">
        <f t="shared" si="53"/>
        <v>2419095.7999999998</v>
      </c>
      <c r="M378" s="194">
        <f t="shared" si="55"/>
        <v>38758.959999999963</v>
      </c>
      <c r="N378" s="152">
        <f t="shared" si="50"/>
        <v>1.6022085607357909E-2</v>
      </c>
    </row>
    <row r="379" spans="1:14" x14ac:dyDescent="0.2">
      <c r="A379" s="39" t="s">
        <v>6492</v>
      </c>
      <c r="B379" s="35" t="s">
        <v>6493</v>
      </c>
      <c r="C379" s="35" t="s">
        <v>5914</v>
      </c>
      <c r="D379" s="35" t="s">
        <v>5906</v>
      </c>
      <c r="E379" s="191">
        <f t="shared" si="46"/>
        <v>0</v>
      </c>
      <c r="F379" s="192">
        <f t="shared" si="47"/>
        <v>62573.68</v>
      </c>
      <c r="G379" s="192">
        <f t="shared" si="48"/>
        <v>282546.93</v>
      </c>
      <c r="H379" s="192">
        <f t="shared" si="49"/>
        <v>289993.03999999998</v>
      </c>
      <c r="I379" s="192">
        <f t="shared" si="51"/>
        <v>181969.79</v>
      </c>
      <c r="J379" s="192">
        <f t="shared" si="52"/>
        <v>0</v>
      </c>
      <c r="K379" s="194">
        <f t="shared" si="54"/>
        <v>817083.44</v>
      </c>
      <c r="L379" s="193">
        <f t="shared" si="53"/>
        <v>836221.27</v>
      </c>
      <c r="M379" s="194">
        <f t="shared" si="55"/>
        <v>19137.830000000075</v>
      </c>
      <c r="N379" s="152">
        <f t="shared" si="50"/>
        <v>2.2886083727576164E-2</v>
      </c>
    </row>
    <row r="380" spans="1:14" x14ac:dyDescent="0.2">
      <c r="A380" s="39" t="s">
        <v>6494</v>
      </c>
      <c r="B380" s="35" t="s">
        <v>6495</v>
      </c>
      <c r="C380" s="35" t="s">
        <v>5914</v>
      </c>
      <c r="D380" s="35" t="s">
        <v>5906</v>
      </c>
      <c r="E380" s="191">
        <f t="shared" si="46"/>
        <v>17446</v>
      </c>
      <c r="F380" s="192">
        <f t="shared" si="47"/>
        <v>104427.52</v>
      </c>
      <c r="G380" s="192">
        <f t="shared" si="48"/>
        <v>300730.17</v>
      </c>
      <c r="H380" s="192">
        <f t="shared" si="49"/>
        <v>17626.189999999999</v>
      </c>
      <c r="I380" s="192">
        <f t="shared" si="51"/>
        <v>102330.89</v>
      </c>
      <c r="J380" s="192">
        <f t="shared" si="52"/>
        <v>0</v>
      </c>
      <c r="K380" s="194">
        <f t="shared" si="54"/>
        <v>542560.77</v>
      </c>
      <c r="L380" s="193">
        <f t="shared" si="53"/>
        <v>750829.9</v>
      </c>
      <c r="M380" s="194">
        <f t="shared" si="55"/>
        <v>208269.13</v>
      </c>
      <c r="N380" s="152">
        <f t="shared" si="50"/>
        <v>0.27738523732206188</v>
      </c>
    </row>
    <row r="381" spans="1:14" x14ac:dyDescent="0.2">
      <c r="A381" s="39" t="s">
        <v>6496</v>
      </c>
      <c r="B381" s="35" t="s">
        <v>6497</v>
      </c>
      <c r="C381" s="35" t="s">
        <v>5914</v>
      </c>
      <c r="D381" s="35" t="s">
        <v>5906</v>
      </c>
      <c r="E381" s="191">
        <f t="shared" si="46"/>
        <v>17994</v>
      </c>
      <c r="F381" s="192">
        <f t="shared" si="47"/>
        <v>146323.26999999999</v>
      </c>
      <c r="G381" s="192">
        <f t="shared" si="48"/>
        <v>554100.28</v>
      </c>
      <c r="H381" s="192">
        <f t="shared" si="49"/>
        <v>163299.87</v>
      </c>
      <c r="I381" s="192">
        <f t="shared" si="51"/>
        <v>37920.17</v>
      </c>
      <c r="J381" s="192">
        <f t="shared" si="52"/>
        <v>0</v>
      </c>
      <c r="K381" s="194">
        <f t="shared" si="54"/>
        <v>919637.59000000008</v>
      </c>
      <c r="L381" s="193">
        <f t="shared" si="53"/>
        <v>926602.57</v>
      </c>
      <c r="M381" s="194">
        <f t="shared" si="55"/>
        <v>6964.979999999865</v>
      </c>
      <c r="N381" s="152">
        <f t="shared" si="50"/>
        <v>7.5166853897241674E-3</v>
      </c>
    </row>
    <row r="382" spans="1:14" x14ac:dyDescent="0.2">
      <c r="A382" s="39" t="s">
        <v>6498</v>
      </c>
      <c r="B382" s="35" t="s">
        <v>6499</v>
      </c>
      <c r="C382" s="35" t="s">
        <v>5914</v>
      </c>
      <c r="D382" s="35" t="s">
        <v>5906</v>
      </c>
      <c r="E382" s="191">
        <f t="shared" si="46"/>
        <v>15442</v>
      </c>
      <c r="F382" s="192">
        <f t="shared" si="47"/>
        <v>147067.70000000001</v>
      </c>
      <c r="G382" s="192">
        <f t="shared" si="48"/>
        <v>364904.2</v>
      </c>
      <c r="H382" s="192">
        <f t="shared" si="49"/>
        <v>87190.09</v>
      </c>
      <c r="I382" s="192">
        <f t="shared" si="51"/>
        <v>63460.89</v>
      </c>
      <c r="J382" s="192">
        <f t="shared" si="52"/>
        <v>0</v>
      </c>
      <c r="K382" s="194">
        <f t="shared" si="54"/>
        <v>678064.88</v>
      </c>
      <c r="L382" s="193">
        <f t="shared" si="53"/>
        <v>763648.23</v>
      </c>
      <c r="M382" s="194">
        <f t="shared" si="55"/>
        <v>85583.349999999977</v>
      </c>
      <c r="N382" s="152">
        <f t="shared" si="50"/>
        <v>0.11207169300975134</v>
      </c>
    </row>
    <row r="383" spans="1:14" x14ac:dyDescent="0.2">
      <c r="A383" s="39" t="s">
        <v>6500</v>
      </c>
      <c r="B383" s="35" t="s">
        <v>6501</v>
      </c>
      <c r="C383" s="35" t="s">
        <v>5914</v>
      </c>
      <c r="D383" s="35" t="s">
        <v>5906</v>
      </c>
      <c r="E383" s="191">
        <f t="shared" si="46"/>
        <v>33549</v>
      </c>
      <c r="F383" s="192">
        <f t="shared" si="47"/>
        <v>58849.02</v>
      </c>
      <c r="G383" s="192">
        <f t="shared" si="48"/>
        <v>337250.31</v>
      </c>
      <c r="H383" s="192">
        <f t="shared" si="49"/>
        <v>61047.17</v>
      </c>
      <c r="I383" s="192">
        <f t="shared" si="51"/>
        <v>84161.77</v>
      </c>
      <c r="J383" s="192">
        <f t="shared" si="52"/>
        <v>0</v>
      </c>
      <c r="K383" s="194">
        <f t="shared" si="54"/>
        <v>574857.2699999999</v>
      </c>
      <c r="L383" s="193">
        <f t="shared" si="53"/>
        <v>600416.67000000004</v>
      </c>
      <c r="M383" s="194">
        <f t="shared" si="55"/>
        <v>25559.40000000014</v>
      </c>
      <c r="N383" s="152">
        <f t="shared" si="50"/>
        <v>4.2569437654021394E-2</v>
      </c>
    </row>
    <row r="384" spans="1:14" x14ac:dyDescent="0.2">
      <c r="A384" s="39" t="s">
        <v>6502</v>
      </c>
      <c r="B384" s="35" t="s">
        <v>6503</v>
      </c>
      <c r="C384" s="35" t="s">
        <v>5914</v>
      </c>
      <c r="D384" s="35" t="s">
        <v>5906</v>
      </c>
      <c r="E384" s="191">
        <f t="shared" si="46"/>
        <v>6494</v>
      </c>
      <c r="F384" s="192">
        <f t="shared" si="47"/>
        <v>49345.75</v>
      </c>
      <c r="G384" s="192">
        <f t="shared" si="48"/>
        <v>247524.66</v>
      </c>
      <c r="H384" s="192">
        <f t="shared" si="49"/>
        <v>74383.350000000006</v>
      </c>
      <c r="I384" s="192">
        <f t="shared" si="51"/>
        <v>7826</v>
      </c>
      <c r="J384" s="192">
        <f t="shared" si="52"/>
        <v>0</v>
      </c>
      <c r="K384" s="194">
        <f t="shared" si="54"/>
        <v>385573.76</v>
      </c>
      <c r="L384" s="193">
        <f t="shared" si="53"/>
        <v>391663.76</v>
      </c>
      <c r="M384" s="194">
        <f t="shared" si="55"/>
        <v>6090</v>
      </c>
      <c r="N384" s="152">
        <f>IFERROR(M384/L384,"")</f>
        <v>1.5549051564025224E-2</v>
      </c>
    </row>
    <row r="385" spans="1:14" x14ac:dyDescent="0.2">
      <c r="A385" s="39" t="s">
        <v>6504</v>
      </c>
      <c r="B385" s="35" t="s">
        <v>6505</v>
      </c>
      <c r="C385" s="35" t="s">
        <v>5914</v>
      </c>
      <c r="D385" s="35" t="s">
        <v>5906</v>
      </c>
      <c r="E385" s="191">
        <f t="shared" si="46"/>
        <v>0</v>
      </c>
      <c r="F385" s="192">
        <f t="shared" si="47"/>
        <v>22010.49</v>
      </c>
      <c r="G385" s="192">
        <f t="shared" si="48"/>
        <v>224095.26</v>
      </c>
      <c r="H385" s="192">
        <f t="shared" si="49"/>
        <v>326473.61</v>
      </c>
      <c r="I385" s="192">
        <f t="shared" si="51"/>
        <v>91729.13</v>
      </c>
      <c r="J385" s="192">
        <f t="shared" si="52"/>
        <v>0</v>
      </c>
      <c r="K385" s="194">
        <f t="shared" si="54"/>
        <v>664308.49</v>
      </c>
      <c r="L385" s="193">
        <f t="shared" si="53"/>
        <v>759815.19</v>
      </c>
      <c r="M385" s="194">
        <f t="shared" si="55"/>
        <v>95506.699999999953</v>
      </c>
      <c r="N385" s="152">
        <f t="shared" si="50"/>
        <v>0.12569727646534673</v>
      </c>
    </row>
    <row r="386" spans="1:14" x14ac:dyDescent="0.2">
      <c r="A386" s="39" t="s">
        <v>6506</v>
      </c>
      <c r="B386" s="35" t="s">
        <v>6507</v>
      </c>
      <c r="C386" s="35" t="s">
        <v>5914</v>
      </c>
      <c r="D386" s="35" t="s">
        <v>5906</v>
      </c>
      <c r="E386" s="191">
        <f t="shared" ref="E386:E439" si="56">IF(ISNA(VLOOKUP(A386&amp;"-"&amp;MID(PRC_Selector,5,3),FY20_PSU_Expenditures,2,FALSE)),0,VLOOKUP(A386&amp;"-"&amp;MID(PRC_Selector,5,3),FY20_PSU_Expenditures,2,FALSE))</f>
        <v>0</v>
      </c>
      <c r="F386" s="192">
        <f t="shared" ref="F386:F439" si="57">IF(ISNA(VLOOKUP(A386&amp;"-"&amp;MID(PRC_Selector,5,3),FY21_PSU_Expenditures,2,FALSE)),0,VLOOKUP(A386&amp;"-"&amp;MID(PRC_Selector,5,3),FY21_PSU_Expenditures,2,FALSE))</f>
        <v>0</v>
      </c>
      <c r="G386" s="192">
        <f t="shared" ref="G386:G439" si="58">IF(ISNA(VLOOKUP(A386&amp;"-"&amp;MID(PRC_Selector,5,3),FY22_PSU_Expenditures,2,FALSE)),0,VLOOKUP(A386&amp;"-"&amp;MID(PRC_Selector,5,3),FY22_PSU_Expenditures,2,FALSE))</f>
        <v>131482.5</v>
      </c>
      <c r="H386" s="192">
        <f t="shared" ref="H386:H439" si="59">IF(ISNA(VLOOKUP(A386&amp;"-"&amp;MID(PRC_Selector,5,3),FY23_PSU_Expenditures,2,FALSE)),0,VLOOKUP(A386&amp;"-"&amp;MID(PRC_Selector,5,3),FY23_PSU_Expenditures,2,FALSE))</f>
        <v>114492.34</v>
      </c>
      <c r="I386" s="192">
        <f t="shared" si="51"/>
        <v>45024.43</v>
      </c>
      <c r="J386" s="192">
        <f t="shared" si="52"/>
        <v>0</v>
      </c>
      <c r="K386" s="194">
        <f t="shared" si="54"/>
        <v>290999.27</v>
      </c>
      <c r="L386" s="193">
        <f t="shared" si="53"/>
        <v>310184.15999999997</v>
      </c>
      <c r="M386" s="194">
        <f t="shared" si="55"/>
        <v>19184.889999999956</v>
      </c>
      <c r="N386" s="152">
        <f t="shared" ref="N386:N439" si="60">IFERROR(M386/L386,"")</f>
        <v>6.1849999045728049E-2</v>
      </c>
    </row>
    <row r="387" spans="1:14" x14ac:dyDescent="0.2">
      <c r="A387" s="39" t="s">
        <v>6508</v>
      </c>
      <c r="B387" s="35" t="s">
        <v>6509</v>
      </c>
      <c r="C387" s="35" t="s">
        <v>5911</v>
      </c>
      <c r="D387" s="35" t="s">
        <v>5906</v>
      </c>
      <c r="E387" s="191">
        <f t="shared" si="56"/>
        <v>269365.56</v>
      </c>
      <c r="F387" s="192">
        <f t="shared" si="57"/>
        <v>887755.62</v>
      </c>
      <c r="G387" s="192">
        <f t="shared" si="58"/>
        <v>2061556.56</v>
      </c>
      <c r="H387" s="192">
        <f t="shared" si="59"/>
        <v>4690247.55</v>
      </c>
      <c r="I387" s="192">
        <f t="shared" si="51"/>
        <v>957918.58</v>
      </c>
      <c r="J387" s="192">
        <f t="shared" si="52"/>
        <v>883632.27</v>
      </c>
      <c r="K387" s="194">
        <f t="shared" si="54"/>
        <v>9750476.1399999987</v>
      </c>
      <c r="L387" s="193">
        <f t="shared" si="53"/>
        <v>11700551.960000001</v>
      </c>
      <c r="M387" s="194">
        <f t="shared" si="55"/>
        <v>1950075.8200000022</v>
      </c>
      <c r="N387" s="152">
        <f t="shared" si="60"/>
        <v>0.16666528439569461</v>
      </c>
    </row>
    <row r="388" spans="1:14" x14ac:dyDescent="0.2">
      <c r="A388" s="39" t="s">
        <v>6510</v>
      </c>
      <c r="B388" s="35" t="s">
        <v>6511</v>
      </c>
      <c r="C388" s="35" t="s">
        <v>5914</v>
      </c>
      <c r="D388" s="35" t="s">
        <v>5906</v>
      </c>
      <c r="E388" s="191">
        <f t="shared" si="56"/>
        <v>5404</v>
      </c>
      <c r="F388" s="192">
        <f t="shared" si="57"/>
        <v>52392.98</v>
      </c>
      <c r="G388" s="192">
        <f t="shared" si="58"/>
        <v>198095.92</v>
      </c>
      <c r="H388" s="192">
        <f t="shared" si="59"/>
        <v>138321.09</v>
      </c>
      <c r="I388" s="192">
        <f t="shared" si="51"/>
        <v>26863.31</v>
      </c>
      <c r="J388" s="192">
        <f t="shared" si="52"/>
        <v>0</v>
      </c>
      <c r="K388" s="194">
        <f t="shared" si="54"/>
        <v>421077.3</v>
      </c>
      <c r="L388" s="193">
        <f t="shared" si="53"/>
        <v>416625.48</v>
      </c>
      <c r="M388" s="194">
        <f t="shared" si="55"/>
        <v>-4451.820000000007</v>
      </c>
      <c r="N388" s="152">
        <f t="shared" si="60"/>
        <v>-1.0685424232814583E-2</v>
      </c>
    </row>
    <row r="389" spans="1:14" x14ac:dyDescent="0.2">
      <c r="A389" s="39" t="s">
        <v>6512</v>
      </c>
      <c r="B389" s="35" t="s">
        <v>6513</v>
      </c>
      <c r="C389" s="35" t="s">
        <v>6514</v>
      </c>
      <c r="D389" s="35" t="s">
        <v>5906</v>
      </c>
      <c r="E389" s="191">
        <f t="shared" si="56"/>
        <v>7504</v>
      </c>
      <c r="F389" s="192">
        <f t="shared" si="57"/>
        <v>19376.009999999998</v>
      </c>
      <c r="G389" s="192">
        <f t="shared" si="58"/>
        <v>115473.34</v>
      </c>
      <c r="H389" s="192">
        <f t="shared" si="59"/>
        <v>57231.46</v>
      </c>
      <c r="I389" s="192">
        <f t="shared" si="51"/>
        <v>25237.22</v>
      </c>
      <c r="J389" s="192">
        <f t="shared" si="52"/>
        <v>1120</v>
      </c>
      <c r="K389" s="194">
        <f t="shared" si="54"/>
        <v>225942.03</v>
      </c>
      <c r="L389" s="193">
        <f t="shared" si="53"/>
        <v>230481.48</v>
      </c>
      <c r="M389" s="194">
        <f t="shared" si="55"/>
        <v>4539.4500000000116</v>
      </c>
      <c r="N389" s="152">
        <f t="shared" si="60"/>
        <v>1.9695508723737851E-2</v>
      </c>
    </row>
    <row r="390" spans="1:14" x14ac:dyDescent="0.2">
      <c r="A390" s="39" t="s">
        <v>6515</v>
      </c>
      <c r="B390" s="35" t="s">
        <v>6516</v>
      </c>
      <c r="C390" s="35" t="s">
        <v>5911</v>
      </c>
      <c r="D390" s="35" t="s">
        <v>5906</v>
      </c>
      <c r="E390" s="191">
        <f t="shared" si="56"/>
        <v>164788.32999999999</v>
      </c>
      <c r="F390" s="192">
        <f t="shared" si="57"/>
        <v>2838662.6</v>
      </c>
      <c r="G390" s="192">
        <f t="shared" si="58"/>
        <v>4643362.46</v>
      </c>
      <c r="H390" s="192">
        <f t="shared" si="59"/>
        <v>3699882.67</v>
      </c>
      <c r="I390" s="192">
        <f t="shared" ref="I390:I439" si="61">IF(ISNA(VLOOKUP(A390&amp;"-"&amp;MID(PRC_Selector,5,3),FY24_PSU_Expenditures,2,FALSE)),0,VLOOKUP(A390&amp;"-"&amp;MID(PRC_Selector,5,3),FY24_PSU_Expenditures,2,FALSE))</f>
        <v>763713.29</v>
      </c>
      <c r="J390" s="192">
        <f t="shared" ref="J390:J439" si="62">IF(ISNA(VLOOKUP(A390&amp;"-"&amp;MID(PRC_Selector,5,3),Encumbrances_by_PSU,2,FALSE)),0,VLOOKUP(A390&amp;"-"&amp;MID(PRC_Selector,5,3),Encumbrances_by_PSU,2,FALSE))</f>
        <v>0</v>
      </c>
      <c r="K390" s="194">
        <f t="shared" si="54"/>
        <v>12110409.350000001</v>
      </c>
      <c r="L390" s="193">
        <f t="shared" ref="L390:L439" si="63">IF(ISNA(VLOOKUP(A390&amp;"-"&amp;MID(PRC_Selector,5,3),Covid_Allotment_PSU,2,FALSE)),0,VLOOKUP(A390&amp;"-"&amp;MID(PRC_Selector,5,3),Covid_Allotment_PSU,2,FALSE))</f>
        <v>12431322.949999999</v>
      </c>
      <c r="M390" s="194">
        <f t="shared" si="55"/>
        <v>320913.59999999776</v>
      </c>
      <c r="N390" s="152">
        <f t="shared" si="60"/>
        <v>2.5814919400834791E-2</v>
      </c>
    </row>
    <row r="391" spans="1:14" x14ac:dyDescent="0.2">
      <c r="A391" s="39" t="s">
        <v>6517</v>
      </c>
      <c r="B391" s="35" t="s">
        <v>6518</v>
      </c>
      <c r="C391" s="35" t="s">
        <v>5914</v>
      </c>
      <c r="D391" s="35" t="s">
        <v>5906</v>
      </c>
      <c r="E391" s="191">
        <f t="shared" si="56"/>
        <v>4378.1099999999997</v>
      </c>
      <c r="F391" s="192">
        <f t="shared" si="57"/>
        <v>54552.55</v>
      </c>
      <c r="G391" s="192">
        <f t="shared" si="58"/>
        <v>81109.570000000007</v>
      </c>
      <c r="H391" s="192">
        <f t="shared" si="59"/>
        <v>70144.44</v>
      </c>
      <c r="I391" s="192">
        <f t="shared" si="61"/>
        <v>53470.98</v>
      </c>
      <c r="J391" s="192">
        <f t="shared" si="62"/>
        <v>0</v>
      </c>
      <c r="K391" s="194">
        <f t="shared" ref="K391:K439" si="64">F391+E391+G391+H391+I391+J391</f>
        <v>263655.65000000002</v>
      </c>
      <c r="L391" s="193">
        <f t="shared" si="63"/>
        <v>328552.63</v>
      </c>
      <c r="M391" s="194">
        <f t="shared" ref="M391:M439" si="65">L391-K391</f>
        <v>64896.979999999981</v>
      </c>
      <c r="N391" s="152">
        <f t="shared" si="60"/>
        <v>0.19752384876663437</v>
      </c>
    </row>
    <row r="392" spans="1:14" x14ac:dyDescent="0.2">
      <c r="A392" s="39" t="s">
        <v>6519</v>
      </c>
      <c r="B392" s="35" t="s">
        <v>6520</v>
      </c>
      <c r="C392" s="35" t="s">
        <v>5911</v>
      </c>
      <c r="D392" s="35" t="s">
        <v>5906</v>
      </c>
      <c r="E392" s="191">
        <f t="shared" si="56"/>
        <v>2110449.13</v>
      </c>
      <c r="F392" s="192">
        <f t="shared" si="57"/>
        <v>11311435.539999999</v>
      </c>
      <c r="G392" s="192">
        <f t="shared" si="58"/>
        <v>38554797.43</v>
      </c>
      <c r="H392" s="192">
        <f t="shared" si="59"/>
        <v>18463191.710000001</v>
      </c>
      <c r="I392" s="192">
        <f t="shared" si="61"/>
        <v>12018003.789999999</v>
      </c>
      <c r="J392" s="192">
        <f t="shared" si="62"/>
        <v>20496199.530000001</v>
      </c>
      <c r="K392" s="194">
        <f t="shared" si="64"/>
        <v>102954077.13</v>
      </c>
      <c r="L392" s="193">
        <f t="shared" si="63"/>
        <v>103160148.73999999</v>
      </c>
      <c r="M392" s="194">
        <f t="shared" si="65"/>
        <v>206071.6099999994</v>
      </c>
      <c r="N392" s="152">
        <f t="shared" si="60"/>
        <v>1.9975893066941251E-3</v>
      </c>
    </row>
    <row r="393" spans="1:14" x14ac:dyDescent="0.2">
      <c r="A393" s="39" t="s">
        <v>6521</v>
      </c>
      <c r="B393" s="35" t="s">
        <v>6522</v>
      </c>
      <c r="C393" s="35" t="s">
        <v>5914</v>
      </c>
      <c r="D393" s="35" t="s">
        <v>5906</v>
      </c>
      <c r="E393" s="191">
        <f t="shared" si="56"/>
        <v>11765</v>
      </c>
      <c r="F393" s="192">
        <f t="shared" si="57"/>
        <v>103709.2</v>
      </c>
      <c r="G393" s="192">
        <f t="shared" si="58"/>
        <v>365538.8</v>
      </c>
      <c r="H393" s="192">
        <f t="shared" si="59"/>
        <v>449898.64</v>
      </c>
      <c r="I393" s="192">
        <f t="shared" si="61"/>
        <v>424940.66</v>
      </c>
      <c r="J393" s="192">
        <f t="shared" si="62"/>
        <v>0</v>
      </c>
      <c r="K393" s="194">
        <f t="shared" si="64"/>
        <v>1355852.3</v>
      </c>
      <c r="L393" s="193">
        <f t="shared" si="63"/>
        <v>1941853.52</v>
      </c>
      <c r="M393" s="194">
        <f t="shared" si="65"/>
        <v>586001.22</v>
      </c>
      <c r="N393" s="152">
        <f t="shared" si="60"/>
        <v>0.3017741626567178</v>
      </c>
    </row>
    <row r="394" spans="1:14" x14ac:dyDescent="0.2">
      <c r="A394" s="39" t="s">
        <v>6523</v>
      </c>
      <c r="B394" s="35" t="s">
        <v>6524</v>
      </c>
      <c r="C394" s="35" t="s">
        <v>5914</v>
      </c>
      <c r="D394" s="35" t="s">
        <v>5906</v>
      </c>
      <c r="E394" s="191">
        <f t="shared" si="56"/>
        <v>34415</v>
      </c>
      <c r="F394" s="192">
        <f t="shared" si="57"/>
        <v>240327.11</v>
      </c>
      <c r="G394" s="192">
        <f t="shared" si="58"/>
        <v>908700.42</v>
      </c>
      <c r="H394" s="192">
        <f t="shared" si="59"/>
        <v>474806.44</v>
      </c>
      <c r="I394" s="192">
        <f t="shared" si="61"/>
        <v>330128.73</v>
      </c>
      <c r="J394" s="192">
        <f t="shared" si="62"/>
        <v>0</v>
      </c>
      <c r="K394" s="194">
        <f t="shared" si="64"/>
        <v>1988377.7</v>
      </c>
      <c r="L394" s="193">
        <f t="shared" si="63"/>
        <v>2301217.37</v>
      </c>
      <c r="M394" s="194">
        <f t="shared" si="65"/>
        <v>312839.67000000016</v>
      </c>
      <c r="N394" s="152">
        <f t="shared" si="60"/>
        <v>0.13594529316454801</v>
      </c>
    </row>
    <row r="395" spans="1:14" x14ac:dyDescent="0.2">
      <c r="A395" s="39" t="s">
        <v>6525</v>
      </c>
      <c r="B395" s="35" t="s">
        <v>6526</v>
      </c>
      <c r="C395" s="35" t="s">
        <v>5911</v>
      </c>
      <c r="D395" s="35" t="s">
        <v>5906</v>
      </c>
      <c r="E395" s="191">
        <f t="shared" si="56"/>
        <v>473248.68</v>
      </c>
      <c r="F395" s="192">
        <f t="shared" si="57"/>
        <v>3225109.03</v>
      </c>
      <c r="G395" s="192">
        <f t="shared" si="58"/>
        <v>10166086.49</v>
      </c>
      <c r="H395" s="192">
        <f t="shared" si="59"/>
        <v>9864357.75</v>
      </c>
      <c r="I395" s="192">
        <f t="shared" si="61"/>
        <v>12390418.189999999</v>
      </c>
      <c r="J395" s="192">
        <f t="shared" si="62"/>
        <v>6513690.5199999996</v>
      </c>
      <c r="K395" s="194">
        <f t="shared" si="64"/>
        <v>42632910.659999996</v>
      </c>
      <c r="L395" s="193">
        <f t="shared" si="63"/>
        <v>44356837.079999998</v>
      </c>
      <c r="M395" s="194">
        <f t="shared" si="65"/>
        <v>1723926.4200000018</v>
      </c>
      <c r="N395" s="152">
        <f t="shared" si="60"/>
        <v>3.8864953713692557E-2</v>
      </c>
    </row>
    <row r="396" spans="1:14" x14ac:dyDescent="0.2">
      <c r="A396" s="39" t="s">
        <v>6527</v>
      </c>
      <c r="B396" s="35" t="s">
        <v>6528</v>
      </c>
      <c r="C396" s="35" t="s">
        <v>5914</v>
      </c>
      <c r="D396" s="35" t="s">
        <v>5933</v>
      </c>
      <c r="E396" s="191">
        <f t="shared" si="56"/>
        <v>72251</v>
      </c>
      <c r="F396" s="192">
        <f t="shared" si="57"/>
        <v>43610</v>
      </c>
      <c r="G396" s="192">
        <f t="shared" si="58"/>
        <v>0</v>
      </c>
      <c r="H396" s="192">
        <f t="shared" si="59"/>
        <v>0</v>
      </c>
      <c r="I396" s="192">
        <f t="shared" si="61"/>
        <v>0</v>
      </c>
      <c r="J396" s="192">
        <f t="shared" si="62"/>
        <v>0</v>
      </c>
      <c r="K396" s="194">
        <f t="shared" si="64"/>
        <v>115861</v>
      </c>
      <c r="L396" s="193">
        <f t="shared" si="63"/>
        <v>115861</v>
      </c>
      <c r="M396" s="194">
        <f t="shared" si="65"/>
        <v>0</v>
      </c>
      <c r="N396" s="152">
        <f t="shared" si="60"/>
        <v>0</v>
      </c>
    </row>
    <row r="397" spans="1:14" x14ac:dyDescent="0.2">
      <c r="A397" s="39" t="s">
        <v>6529</v>
      </c>
      <c r="B397" s="35" t="s">
        <v>6530</v>
      </c>
      <c r="C397" s="35" t="s">
        <v>5911</v>
      </c>
      <c r="D397" s="35" t="s">
        <v>5906</v>
      </c>
      <c r="E397" s="191">
        <f t="shared" si="56"/>
        <v>526420.46</v>
      </c>
      <c r="F397" s="192">
        <f t="shared" si="57"/>
        <v>6713334.4299999997</v>
      </c>
      <c r="G397" s="192">
        <f t="shared" si="58"/>
        <v>12773366.560000001</v>
      </c>
      <c r="H397" s="192">
        <f t="shared" si="59"/>
        <v>13859017.380000001</v>
      </c>
      <c r="I397" s="192">
        <f t="shared" si="61"/>
        <v>18900720.809999999</v>
      </c>
      <c r="J397" s="192">
        <f t="shared" si="62"/>
        <v>12302964.529999999</v>
      </c>
      <c r="K397" s="194">
        <f t="shared" si="64"/>
        <v>65075824.170000002</v>
      </c>
      <c r="L397" s="193">
        <f t="shared" si="63"/>
        <v>67120485.140000001</v>
      </c>
      <c r="M397" s="194">
        <f t="shared" si="65"/>
        <v>2044660.9699999988</v>
      </c>
      <c r="N397" s="152">
        <f t="shared" si="60"/>
        <v>3.0462547547671061E-2</v>
      </c>
    </row>
    <row r="398" spans="1:14" x14ac:dyDescent="0.2">
      <c r="A398" s="39" t="s">
        <v>6531</v>
      </c>
      <c r="B398" s="35" t="s">
        <v>6532</v>
      </c>
      <c r="C398" s="35" t="s">
        <v>5914</v>
      </c>
      <c r="D398" s="35" t="s">
        <v>5906</v>
      </c>
      <c r="E398" s="191">
        <f t="shared" si="56"/>
        <v>40600</v>
      </c>
      <c r="F398" s="192">
        <f t="shared" si="57"/>
        <v>697452.34</v>
      </c>
      <c r="G398" s="192">
        <f t="shared" si="58"/>
        <v>2317164.85</v>
      </c>
      <c r="H398" s="192">
        <f t="shared" si="59"/>
        <v>2296227.94</v>
      </c>
      <c r="I398" s="192">
        <f t="shared" si="61"/>
        <v>785125.67</v>
      </c>
      <c r="J398" s="192">
        <f t="shared" si="62"/>
        <v>0</v>
      </c>
      <c r="K398" s="194">
        <f t="shared" si="64"/>
        <v>6136570.7999999998</v>
      </c>
      <c r="L398" s="193">
        <f t="shared" si="63"/>
        <v>6608047.3799999999</v>
      </c>
      <c r="M398" s="194">
        <f t="shared" si="65"/>
        <v>471476.58000000007</v>
      </c>
      <c r="N398" s="152">
        <f t="shared" si="60"/>
        <v>7.1348849801981917E-2</v>
      </c>
    </row>
    <row r="399" spans="1:14" x14ac:dyDescent="0.2">
      <c r="A399" s="39" t="s">
        <v>6537</v>
      </c>
      <c r="B399" s="35" t="s">
        <v>6538</v>
      </c>
      <c r="C399" s="35" t="s">
        <v>5914</v>
      </c>
      <c r="D399" s="35" t="s">
        <v>5906</v>
      </c>
      <c r="E399" s="191">
        <f t="shared" si="56"/>
        <v>34927</v>
      </c>
      <c r="F399" s="192">
        <f t="shared" si="57"/>
        <v>237636.36</v>
      </c>
      <c r="G399" s="192">
        <f t="shared" si="58"/>
        <v>263164.90999999997</v>
      </c>
      <c r="H399" s="192">
        <f t="shared" si="59"/>
        <v>447519.86</v>
      </c>
      <c r="I399" s="192">
        <f t="shared" si="61"/>
        <v>5229.09</v>
      </c>
      <c r="J399" s="192">
        <f t="shared" si="62"/>
        <v>3454.09</v>
      </c>
      <c r="K399" s="194">
        <f t="shared" si="64"/>
        <v>991931.30999999994</v>
      </c>
      <c r="L399" s="193">
        <f t="shared" si="63"/>
        <v>1029355.22</v>
      </c>
      <c r="M399" s="194">
        <f t="shared" si="65"/>
        <v>37423.910000000033</v>
      </c>
      <c r="N399" s="152">
        <f t="shared" si="60"/>
        <v>3.6356652468328698E-2</v>
      </c>
    </row>
    <row r="400" spans="1:14" x14ac:dyDescent="0.2">
      <c r="A400" s="39" t="s">
        <v>6533</v>
      </c>
      <c r="B400" s="35" t="s">
        <v>6534</v>
      </c>
      <c r="C400" s="35" t="s">
        <v>5911</v>
      </c>
      <c r="D400" s="35" t="s">
        <v>5906</v>
      </c>
      <c r="E400" s="191">
        <f t="shared" si="56"/>
        <v>483712.88</v>
      </c>
      <c r="F400" s="192">
        <f t="shared" si="57"/>
        <v>2639883.46</v>
      </c>
      <c r="G400" s="192">
        <f t="shared" si="58"/>
        <v>6821010.4900000002</v>
      </c>
      <c r="H400" s="192">
        <f t="shared" si="59"/>
        <v>4048837.07</v>
      </c>
      <c r="I400" s="192">
        <f t="shared" si="61"/>
        <v>1758052.97</v>
      </c>
      <c r="J400" s="192">
        <f t="shared" si="62"/>
        <v>2009573</v>
      </c>
      <c r="K400" s="194">
        <f t="shared" si="64"/>
        <v>17761069.870000001</v>
      </c>
      <c r="L400" s="193">
        <f t="shared" si="63"/>
        <v>18827412.469999999</v>
      </c>
      <c r="M400" s="194">
        <f t="shared" si="65"/>
        <v>1066342.5999999978</v>
      </c>
      <c r="N400" s="152">
        <f t="shared" si="60"/>
        <v>5.6637766963417352E-2</v>
      </c>
    </row>
    <row r="401" spans="1:14" x14ac:dyDescent="0.2">
      <c r="A401" s="39" t="s">
        <v>6535</v>
      </c>
      <c r="B401" s="35" t="s">
        <v>6536</v>
      </c>
      <c r="C401" s="35" t="s">
        <v>5911</v>
      </c>
      <c r="D401" s="35" t="s">
        <v>5906</v>
      </c>
      <c r="E401" s="191">
        <f t="shared" si="56"/>
        <v>135700</v>
      </c>
      <c r="F401" s="192">
        <f t="shared" si="57"/>
        <v>1180177.08</v>
      </c>
      <c r="G401" s="192">
        <f t="shared" si="58"/>
        <v>2803952.02</v>
      </c>
      <c r="H401" s="192">
        <f t="shared" si="59"/>
        <v>2819279.08</v>
      </c>
      <c r="I401" s="192">
        <f t="shared" si="61"/>
        <v>1402139.02</v>
      </c>
      <c r="J401" s="192">
        <f t="shared" si="62"/>
        <v>91678.6</v>
      </c>
      <c r="K401" s="194">
        <f t="shared" si="64"/>
        <v>8432925.7999999989</v>
      </c>
      <c r="L401" s="193">
        <f t="shared" si="63"/>
        <v>9129284.1999999993</v>
      </c>
      <c r="M401" s="194">
        <f t="shared" si="65"/>
        <v>696358.40000000037</v>
      </c>
      <c r="N401" s="152">
        <f t="shared" si="60"/>
        <v>7.6277436953929037E-2</v>
      </c>
    </row>
    <row r="402" spans="1:14" x14ac:dyDescent="0.2">
      <c r="A402" s="39" t="s">
        <v>6539</v>
      </c>
      <c r="B402" s="35" t="s">
        <v>6540</v>
      </c>
      <c r="C402" s="35" t="s">
        <v>6541</v>
      </c>
      <c r="D402" s="35" t="s">
        <v>5906</v>
      </c>
      <c r="E402" s="191">
        <f t="shared" si="56"/>
        <v>0</v>
      </c>
      <c r="F402" s="192">
        <f t="shared" si="57"/>
        <v>108340.53</v>
      </c>
      <c r="G402" s="192">
        <f t="shared" si="58"/>
        <v>165082.25</v>
      </c>
      <c r="H402" s="192">
        <f t="shared" si="59"/>
        <v>257270.06</v>
      </c>
      <c r="I402" s="192">
        <f t="shared" si="61"/>
        <v>124374.23</v>
      </c>
      <c r="J402" s="192">
        <f t="shared" si="62"/>
        <v>0</v>
      </c>
      <c r="K402" s="194">
        <f t="shared" si="64"/>
        <v>655067.07000000007</v>
      </c>
      <c r="L402" s="193">
        <f t="shared" si="63"/>
        <v>655067.06999999995</v>
      </c>
      <c r="M402" s="194">
        <f t="shared" si="65"/>
        <v>0</v>
      </c>
      <c r="N402" s="152">
        <f t="shared" si="60"/>
        <v>0</v>
      </c>
    </row>
    <row r="403" spans="1:14" x14ac:dyDescent="0.2">
      <c r="A403" s="39" t="s">
        <v>6542</v>
      </c>
      <c r="B403" s="35" t="s">
        <v>6543</v>
      </c>
      <c r="C403" s="35" t="s">
        <v>6541</v>
      </c>
      <c r="D403" s="35" t="s">
        <v>5906</v>
      </c>
      <c r="E403" s="191">
        <f t="shared" si="56"/>
        <v>0</v>
      </c>
      <c r="F403" s="192">
        <f t="shared" si="57"/>
        <v>202500</v>
      </c>
      <c r="G403" s="192">
        <f t="shared" si="58"/>
        <v>0</v>
      </c>
      <c r="H403" s="192">
        <f t="shared" si="59"/>
        <v>0</v>
      </c>
      <c r="I403" s="192">
        <f t="shared" si="61"/>
        <v>0</v>
      </c>
      <c r="J403" s="192">
        <f t="shared" si="62"/>
        <v>0</v>
      </c>
      <c r="K403" s="194">
        <f t="shared" si="64"/>
        <v>202500</v>
      </c>
      <c r="L403" s="193">
        <f t="shared" si="63"/>
        <v>202500</v>
      </c>
      <c r="M403" s="194">
        <f t="shared" si="65"/>
        <v>0</v>
      </c>
      <c r="N403" s="152">
        <f t="shared" si="60"/>
        <v>0</v>
      </c>
    </row>
    <row r="404" spans="1:14" x14ac:dyDescent="0.2">
      <c r="A404" s="39" t="s">
        <v>42048</v>
      </c>
      <c r="B404" s="35" t="s">
        <v>42049</v>
      </c>
      <c r="C404" s="35" t="s">
        <v>6541</v>
      </c>
      <c r="D404" s="35" t="s">
        <v>5906</v>
      </c>
      <c r="E404" s="191">
        <f t="shared" si="56"/>
        <v>0</v>
      </c>
      <c r="F404" s="192">
        <f t="shared" si="57"/>
        <v>0</v>
      </c>
      <c r="G404" s="192">
        <f t="shared" si="58"/>
        <v>315355</v>
      </c>
      <c r="H404" s="192">
        <f t="shared" si="59"/>
        <v>369081.76</v>
      </c>
      <c r="I404" s="192">
        <f t="shared" si="61"/>
        <v>315563.24</v>
      </c>
      <c r="J404" s="192">
        <f t="shared" si="62"/>
        <v>0</v>
      </c>
      <c r="K404" s="194">
        <f t="shared" si="64"/>
        <v>1000000</v>
      </c>
      <c r="L404" s="193">
        <f t="shared" si="63"/>
        <v>1000000</v>
      </c>
      <c r="M404" s="194">
        <f t="shared" si="65"/>
        <v>0</v>
      </c>
      <c r="N404" s="152">
        <f t="shared" si="60"/>
        <v>0</v>
      </c>
    </row>
    <row r="405" spans="1:14" x14ac:dyDescent="0.2">
      <c r="A405" s="39" t="s">
        <v>6544</v>
      </c>
      <c r="B405" s="35" t="s">
        <v>6545</v>
      </c>
      <c r="C405" s="35" t="s">
        <v>6541</v>
      </c>
      <c r="D405" s="35" t="s">
        <v>5906</v>
      </c>
      <c r="E405" s="191">
        <f t="shared" si="56"/>
        <v>0</v>
      </c>
      <c r="F405" s="192">
        <f t="shared" si="57"/>
        <v>172865.98</v>
      </c>
      <c r="G405" s="192">
        <f t="shared" si="58"/>
        <v>278570.03000000003</v>
      </c>
      <c r="H405" s="192">
        <f t="shared" si="59"/>
        <v>586649.39</v>
      </c>
      <c r="I405" s="192">
        <f t="shared" si="61"/>
        <v>134780.57999999999</v>
      </c>
      <c r="J405" s="192">
        <f t="shared" si="62"/>
        <v>0</v>
      </c>
      <c r="K405" s="194">
        <f t="shared" si="64"/>
        <v>1172865.98</v>
      </c>
      <c r="L405" s="193">
        <f t="shared" si="63"/>
        <v>1172865.98</v>
      </c>
      <c r="M405" s="194">
        <f t="shared" si="65"/>
        <v>0</v>
      </c>
      <c r="N405" s="152">
        <f t="shared" si="60"/>
        <v>0</v>
      </c>
    </row>
    <row r="406" spans="1:14" x14ac:dyDescent="0.2">
      <c r="A406" s="39" t="s">
        <v>6546</v>
      </c>
      <c r="B406" s="35" t="s">
        <v>6547</v>
      </c>
      <c r="C406" s="35" t="s">
        <v>6541</v>
      </c>
      <c r="D406" s="35" t="s">
        <v>5906</v>
      </c>
      <c r="E406" s="191">
        <f t="shared" si="56"/>
        <v>0</v>
      </c>
      <c r="F406" s="192">
        <f t="shared" si="57"/>
        <v>265565.90999999997</v>
      </c>
      <c r="G406" s="192">
        <f t="shared" si="58"/>
        <v>0</v>
      </c>
      <c r="H406" s="192">
        <f t="shared" si="59"/>
        <v>0</v>
      </c>
      <c r="I406" s="192">
        <f t="shared" si="61"/>
        <v>0</v>
      </c>
      <c r="J406" s="192">
        <f t="shared" si="62"/>
        <v>0</v>
      </c>
      <c r="K406" s="194">
        <f t="shared" si="64"/>
        <v>265565.90999999997</v>
      </c>
      <c r="L406" s="193">
        <f t="shared" si="63"/>
        <v>265565.90999999997</v>
      </c>
      <c r="M406" s="194">
        <f t="shared" si="65"/>
        <v>0</v>
      </c>
      <c r="N406" s="152">
        <f t="shared" si="60"/>
        <v>0</v>
      </c>
    </row>
    <row r="407" spans="1:14" x14ac:dyDescent="0.2">
      <c r="A407" s="39" t="s">
        <v>6548</v>
      </c>
      <c r="B407" s="35" t="s">
        <v>6549</v>
      </c>
      <c r="C407" s="35" t="s">
        <v>6541</v>
      </c>
      <c r="D407" s="35" t="s">
        <v>5906</v>
      </c>
      <c r="E407" s="191">
        <f t="shared" si="56"/>
        <v>0</v>
      </c>
      <c r="F407" s="192">
        <f t="shared" si="57"/>
        <v>112000</v>
      </c>
      <c r="G407" s="192">
        <f t="shared" si="58"/>
        <v>0</v>
      </c>
      <c r="H407" s="192">
        <f t="shared" si="59"/>
        <v>0</v>
      </c>
      <c r="I407" s="192">
        <f t="shared" si="61"/>
        <v>0</v>
      </c>
      <c r="J407" s="192">
        <f t="shared" si="62"/>
        <v>0</v>
      </c>
      <c r="K407" s="194">
        <f t="shared" si="64"/>
        <v>112000</v>
      </c>
      <c r="L407" s="193">
        <f t="shared" si="63"/>
        <v>112000</v>
      </c>
      <c r="M407" s="194">
        <f t="shared" si="65"/>
        <v>0</v>
      </c>
      <c r="N407" s="152">
        <f t="shared" si="60"/>
        <v>0</v>
      </c>
    </row>
    <row r="408" spans="1:14" x14ac:dyDescent="0.2">
      <c r="A408" s="39" t="s">
        <v>6550</v>
      </c>
      <c r="B408" s="35" t="s">
        <v>6551</v>
      </c>
      <c r="C408" s="35" t="s">
        <v>6541</v>
      </c>
      <c r="D408" s="35" t="s">
        <v>5906</v>
      </c>
      <c r="E408" s="191">
        <f t="shared" si="56"/>
        <v>0</v>
      </c>
      <c r="F408" s="192">
        <f t="shared" si="57"/>
        <v>110398.43</v>
      </c>
      <c r="G408" s="192">
        <f t="shared" si="58"/>
        <v>134542.14000000001</v>
      </c>
      <c r="H408" s="192">
        <f t="shared" si="59"/>
        <v>261104.78</v>
      </c>
      <c r="I408" s="192">
        <f t="shared" si="61"/>
        <v>121853.08</v>
      </c>
      <c r="J408" s="192">
        <f t="shared" si="62"/>
        <v>0</v>
      </c>
      <c r="K408" s="194">
        <f t="shared" si="64"/>
        <v>627898.42999999993</v>
      </c>
      <c r="L408" s="193">
        <f t="shared" si="63"/>
        <v>627898.43000000005</v>
      </c>
      <c r="M408" s="194">
        <f t="shared" si="65"/>
        <v>0</v>
      </c>
      <c r="N408" s="152">
        <f t="shared" si="60"/>
        <v>0</v>
      </c>
    </row>
    <row r="409" spans="1:14" x14ac:dyDescent="0.2">
      <c r="A409" s="39" t="s">
        <v>6552</v>
      </c>
      <c r="B409" s="35" t="s">
        <v>6553</v>
      </c>
      <c r="C409" s="35" t="s">
        <v>6541</v>
      </c>
      <c r="D409" s="35" t="s">
        <v>5906</v>
      </c>
      <c r="E409" s="191">
        <f t="shared" si="56"/>
        <v>0</v>
      </c>
      <c r="F409" s="192">
        <f t="shared" si="57"/>
        <v>184818.02</v>
      </c>
      <c r="G409" s="192">
        <f t="shared" si="58"/>
        <v>0</v>
      </c>
      <c r="H409" s="192">
        <f t="shared" si="59"/>
        <v>0</v>
      </c>
      <c r="I409" s="192">
        <f t="shared" si="61"/>
        <v>0</v>
      </c>
      <c r="J409" s="192">
        <f t="shared" si="62"/>
        <v>0</v>
      </c>
      <c r="K409" s="194">
        <f t="shared" si="64"/>
        <v>184818.02</v>
      </c>
      <c r="L409" s="193">
        <f t="shared" si="63"/>
        <v>184818.02</v>
      </c>
      <c r="M409" s="194">
        <f t="shared" si="65"/>
        <v>0</v>
      </c>
      <c r="N409" s="152">
        <f t="shared" si="60"/>
        <v>0</v>
      </c>
    </row>
    <row r="410" spans="1:14" x14ac:dyDescent="0.2">
      <c r="A410" s="39" t="s">
        <v>6554</v>
      </c>
      <c r="B410" s="35" t="s">
        <v>6555</v>
      </c>
      <c r="C410" s="35" t="s">
        <v>6541</v>
      </c>
      <c r="D410" s="35" t="s">
        <v>5906</v>
      </c>
      <c r="E410" s="191">
        <f t="shared" si="56"/>
        <v>0</v>
      </c>
      <c r="F410" s="192">
        <f t="shared" si="57"/>
        <v>224836</v>
      </c>
      <c r="G410" s="192">
        <f t="shared" si="58"/>
        <v>112730.8</v>
      </c>
      <c r="H410" s="192">
        <f t="shared" si="59"/>
        <v>575872.67000000004</v>
      </c>
      <c r="I410" s="192">
        <f t="shared" si="61"/>
        <v>311396.53000000003</v>
      </c>
      <c r="J410" s="192">
        <f t="shared" si="62"/>
        <v>0</v>
      </c>
      <c r="K410" s="194">
        <f t="shared" si="64"/>
        <v>1224836</v>
      </c>
      <c r="L410" s="193">
        <f t="shared" si="63"/>
        <v>1224836</v>
      </c>
      <c r="M410" s="194">
        <f t="shared" si="65"/>
        <v>0</v>
      </c>
      <c r="N410" s="152">
        <f t="shared" si="60"/>
        <v>0</v>
      </c>
    </row>
    <row r="411" spans="1:14" x14ac:dyDescent="0.2">
      <c r="A411" s="39" t="s">
        <v>6556</v>
      </c>
      <c r="B411" s="35" t="s">
        <v>6557</v>
      </c>
      <c r="C411" s="35" t="s">
        <v>6541</v>
      </c>
      <c r="D411" s="35" t="s">
        <v>5906</v>
      </c>
      <c r="E411" s="191">
        <f t="shared" si="56"/>
        <v>0</v>
      </c>
      <c r="F411" s="192">
        <f t="shared" si="57"/>
        <v>153606.85999999999</v>
      </c>
      <c r="G411" s="192">
        <f t="shared" si="58"/>
        <v>0</v>
      </c>
      <c r="H411" s="192">
        <f t="shared" si="59"/>
        <v>0</v>
      </c>
      <c r="I411" s="192">
        <f t="shared" si="61"/>
        <v>0</v>
      </c>
      <c r="J411" s="192">
        <f t="shared" si="62"/>
        <v>0</v>
      </c>
      <c r="K411" s="194">
        <f t="shared" si="64"/>
        <v>153606.85999999999</v>
      </c>
      <c r="L411" s="193">
        <f t="shared" si="63"/>
        <v>153606.85999999999</v>
      </c>
      <c r="M411" s="194">
        <f t="shared" si="65"/>
        <v>0</v>
      </c>
      <c r="N411" s="152">
        <f t="shared" si="60"/>
        <v>0</v>
      </c>
    </row>
    <row r="412" spans="1:14" x14ac:dyDescent="0.2">
      <c r="A412" s="39" t="s">
        <v>42050</v>
      </c>
      <c r="B412" s="35" t="s">
        <v>42051</v>
      </c>
      <c r="C412" s="35" t="s">
        <v>6541</v>
      </c>
      <c r="D412" s="35" t="s">
        <v>5906</v>
      </c>
      <c r="E412" s="191">
        <f t="shared" si="56"/>
        <v>0</v>
      </c>
      <c r="F412" s="192">
        <f t="shared" si="57"/>
        <v>0</v>
      </c>
      <c r="G412" s="192">
        <f t="shared" si="58"/>
        <v>34870.720000000001</v>
      </c>
      <c r="H412" s="192">
        <f t="shared" si="59"/>
        <v>338046.95</v>
      </c>
      <c r="I412" s="192">
        <f t="shared" si="61"/>
        <v>217456</v>
      </c>
      <c r="J412" s="192">
        <f t="shared" si="62"/>
        <v>0</v>
      </c>
      <c r="K412" s="194">
        <f t="shared" si="64"/>
        <v>590373.67000000004</v>
      </c>
      <c r="L412" s="193">
        <f t="shared" si="63"/>
        <v>590373.67000000004</v>
      </c>
      <c r="M412" s="194">
        <f t="shared" si="65"/>
        <v>0</v>
      </c>
      <c r="N412" s="152">
        <f t="shared" si="60"/>
        <v>0</v>
      </c>
    </row>
    <row r="413" spans="1:14" x14ac:dyDescent="0.2">
      <c r="A413" s="39" t="s">
        <v>43541</v>
      </c>
      <c r="B413" s="35" t="s">
        <v>43542</v>
      </c>
      <c r="C413" s="35" t="s">
        <v>6541</v>
      </c>
      <c r="D413" s="35" t="s">
        <v>5906</v>
      </c>
      <c r="E413" s="191">
        <f t="shared" si="56"/>
        <v>0</v>
      </c>
      <c r="F413" s="192">
        <f t="shared" si="57"/>
        <v>0</v>
      </c>
      <c r="G413" s="192">
        <f t="shared" si="58"/>
        <v>75656.73</v>
      </c>
      <c r="H413" s="192">
        <f t="shared" si="59"/>
        <v>151576.38</v>
      </c>
      <c r="I413" s="192">
        <f t="shared" si="61"/>
        <v>84242.09</v>
      </c>
      <c r="J413" s="192">
        <f t="shared" si="62"/>
        <v>0</v>
      </c>
      <c r="K413" s="194">
        <f t="shared" si="64"/>
        <v>311475.19999999995</v>
      </c>
      <c r="L413" s="193">
        <f t="shared" si="63"/>
        <v>311475.20000000001</v>
      </c>
      <c r="M413" s="194">
        <f t="shared" si="65"/>
        <v>0</v>
      </c>
      <c r="N413" s="152">
        <f t="shared" si="60"/>
        <v>0</v>
      </c>
    </row>
    <row r="414" spans="1:14" x14ac:dyDescent="0.2">
      <c r="A414" s="39" t="s">
        <v>6558</v>
      </c>
      <c r="B414" s="35" t="s">
        <v>6559</v>
      </c>
      <c r="C414" s="35" t="s">
        <v>6541</v>
      </c>
      <c r="D414" s="35" t="s">
        <v>5906</v>
      </c>
      <c r="E414" s="191">
        <f t="shared" si="56"/>
        <v>0</v>
      </c>
      <c r="F414" s="192">
        <f t="shared" si="57"/>
        <v>295000</v>
      </c>
      <c r="G414" s="192">
        <f t="shared" si="58"/>
        <v>413126.8</v>
      </c>
      <c r="H414" s="192">
        <f t="shared" si="59"/>
        <v>568226.79</v>
      </c>
      <c r="I414" s="192">
        <f t="shared" si="61"/>
        <v>18646.41</v>
      </c>
      <c r="J414" s="192">
        <f t="shared" si="62"/>
        <v>0</v>
      </c>
      <c r="K414" s="194">
        <f t="shared" si="64"/>
        <v>1295000</v>
      </c>
      <c r="L414" s="193">
        <f t="shared" si="63"/>
        <v>1295000</v>
      </c>
      <c r="M414" s="194">
        <f t="shared" si="65"/>
        <v>0</v>
      </c>
      <c r="N414" s="152">
        <f t="shared" si="60"/>
        <v>0</v>
      </c>
    </row>
    <row r="415" spans="1:14" x14ac:dyDescent="0.2">
      <c r="A415" s="39" t="s">
        <v>6560</v>
      </c>
      <c r="B415" s="35" t="s">
        <v>6561</v>
      </c>
      <c r="C415" s="35" t="s">
        <v>6541</v>
      </c>
      <c r="D415" s="35" t="s">
        <v>5906</v>
      </c>
      <c r="E415" s="191">
        <f t="shared" si="56"/>
        <v>0</v>
      </c>
      <c r="F415" s="192">
        <f t="shared" si="57"/>
        <v>229076.3</v>
      </c>
      <c r="G415" s="192">
        <f t="shared" si="58"/>
        <v>206539.1</v>
      </c>
      <c r="H415" s="192">
        <f t="shared" si="59"/>
        <v>245710.85</v>
      </c>
      <c r="I415" s="192">
        <f t="shared" si="61"/>
        <v>200304.15</v>
      </c>
      <c r="J415" s="192">
        <f t="shared" si="62"/>
        <v>0</v>
      </c>
      <c r="K415" s="194">
        <f t="shared" si="64"/>
        <v>881630.4</v>
      </c>
      <c r="L415" s="193">
        <f t="shared" si="63"/>
        <v>881630.4</v>
      </c>
      <c r="M415" s="194">
        <f t="shared" si="65"/>
        <v>0</v>
      </c>
      <c r="N415" s="152">
        <f t="shared" si="60"/>
        <v>0</v>
      </c>
    </row>
    <row r="416" spans="1:14" x14ac:dyDescent="0.2">
      <c r="A416" s="39" t="s">
        <v>43543</v>
      </c>
      <c r="B416" s="35" t="s">
        <v>43544</v>
      </c>
      <c r="C416" s="35" t="s">
        <v>6541</v>
      </c>
      <c r="D416" s="35" t="s">
        <v>5906</v>
      </c>
      <c r="E416" s="191">
        <f t="shared" si="56"/>
        <v>0</v>
      </c>
      <c r="F416" s="192">
        <f t="shared" si="57"/>
        <v>0</v>
      </c>
      <c r="G416" s="192">
        <f t="shared" si="58"/>
        <v>150806.23000000001</v>
      </c>
      <c r="H416" s="192">
        <f t="shared" si="59"/>
        <v>302958.69</v>
      </c>
      <c r="I416" s="192">
        <f t="shared" si="61"/>
        <v>231375.04</v>
      </c>
      <c r="J416" s="192">
        <f t="shared" si="62"/>
        <v>0</v>
      </c>
      <c r="K416" s="194">
        <f t="shared" si="64"/>
        <v>685139.96000000008</v>
      </c>
      <c r="L416" s="193">
        <f t="shared" si="63"/>
        <v>685139.96</v>
      </c>
      <c r="M416" s="194">
        <f t="shared" si="65"/>
        <v>0</v>
      </c>
      <c r="N416" s="152">
        <f t="shared" si="60"/>
        <v>0</v>
      </c>
    </row>
    <row r="417" spans="1:14" x14ac:dyDescent="0.2">
      <c r="A417" s="39" t="s">
        <v>6562</v>
      </c>
      <c r="B417" s="35" t="s">
        <v>6563</v>
      </c>
      <c r="C417" s="35" t="s">
        <v>6541</v>
      </c>
      <c r="D417" s="35" t="s">
        <v>5906</v>
      </c>
      <c r="E417" s="191">
        <f t="shared" si="56"/>
        <v>0</v>
      </c>
      <c r="F417" s="192">
        <f t="shared" si="57"/>
        <v>192512.71</v>
      </c>
      <c r="G417" s="192">
        <f t="shared" si="58"/>
        <v>16368.47</v>
      </c>
      <c r="H417" s="192">
        <f t="shared" si="59"/>
        <v>597859.97</v>
      </c>
      <c r="I417" s="192">
        <f t="shared" si="61"/>
        <v>122851.78</v>
      </c>
      <c r="J417" s="192">
        <f t="shared" si="62"/>
        <v>0</v>
      </c>
      <c r="K417" s="194">
        <f t="shared" si="64"/>
        <v>929592.92999999993</v>
      </c>
      <c r="L417" s="193">
        <f t="shared" si="63"/>
        <v>929592.93</v>
      </c>
      <c r="M417" s="194">
        <f t="shared" si="65"/>
        <v>0</v>
      </c>
      <c r="N417" s="152">
        <f t="shared" si="60"/>
        <v>0</v>
      </c>
    </row>
    <row r="418" spans="1:14" x14ac:dyDescent="0.2">
      <c r="A418" s="39" t="s">
        <v>6564</v>
      </c>
      <c r="B418" s="35" t="s">
        <v>6565</v>
      </c>
      <c r="C418" s="35" t="s">
        <v>6541</v>
      </c>
      <c r="D418" s="35" t="s">
        <v>5906</v>
      </c>
      <c r="E418" s="191">
        <f t="shared" si="56"/>
        <v>0</v>
      </c>
      <c r="F418" s="192">
        <f t="shared" si="57"/>
        <v>151511.85999999999</v>
      </c>
      <c r="G418" s="192">
        <f t="shared" si="58"/>
        <v>0</v>
      </c>
      <c r="H418" s="192">
        <f t="shared" si="59"/>
        <v>0</v>
      </c>
      <c r="I418" s="192">
        <f t="shared" si="61"/>
        <v>0</v>
      </c>
      <c r="J418" s="192">
        <f t="shared" si="62"/>
        <v>0</v>
      </c>
      <c r="K418" s="194">
        <f t="shared" si="64"/>
        <v>151511.85999999999</v>
      </c>
      <c r="L418" s="193">
        <f t="shared" si="63"/>
        <v>151511.85999999999</v>
      </c>
      <c r="M418" s="194">
        <f t="shared" si="65"/>
        <v>0</v>
      </c>
      <c r="N418" s="152">
        <f t="shared" si="60"/>
        <v>0</v>
      </c>
    </row>
    <row r="419" spans="1:14" x14ac:dyDescent="0.2">
      <c r="A419" s="39" t="s">
        <v>6592</v>
      </c>
      <c r="B419" s="35" t="s">
        <v>6593</v>
      </c>
      <c r="C419" s="35" t="s">
        <v>6541</v>
      </c>
      <c r="D419" s="35" t="s">
        <v>5906</v>
      </c>
      <c r="E419" s="191">
        <f t="shared" si="56"/>
        <v>0</v>
      </c>
      <c r="F419" s="192">
        <f t="shared" si="57"/>
        <v>1100000</v>
      </c>
      <c r="G419" s="192">
        <f t="shared" si="58"/>
        <v>72445.600000000006</v>
      </c>
      <c r="H419" s="192">
        <f t="shared" si="59"/>
        <v>136867.53</v>
      </c>
      <c r="I419" s="192">
        <f t="shared" si="61"/>
        <v>18589.419999999998</v>
      </c>
      <c r="J419" s="192">
        <f t="shared" si="62"/>
        <v>0</v>
      </c>
      <c r="K419" s="194">
        <f t="shared" si="64"/>
        <v>1327902.55</v>
      </c>
      <c r="L419" s="193">
        <f t="shared" si="63"/>
        <v>1327902.55</v>
      </c>
      <c r="M419" s="194">
        <f t="shared" si="65"/>
        <v>0</v>
      </c>
      <c r="N419" s="152">
        <f t="shared" si="60"/>
        <v>0</v>
      </c>
    </row>
    <row r="420" spans="1:14" x14ac:dyDescent="0.2">
      <c r="A420" s="39" t="s">
        <v>6566</v>
      </c>
      <c r="B420" s="35" t="s">
        <v>6567</v>
      </c>
      <c r="C420" s="35" t="s">
        <v>6541</v>
      </c>
      <c r="D420" s="35" t="s">
        <v>5906</v>
      </c>
      <c r="E420" s="191">
        <f t="shared" si="56"/>
        <v>0</v>
      </c>
      <c r="F420" s="192">
        <f t="shared" si="57"/>
        <v>179041</v>
      </c>
      <c r="G420" s="192">
        <f t="shared" si="58"/>
        <v>160056.78</v>
      </c>
      <c r="H420" s="192">
        <f t="shared" si="59"/>
        <v>641460.97</v>
      </c>
      <c r="I420" s="192">
        <f t="shared" si="61"/>
        <v>197668.83</v>
      </c>
      <c r="J420" s="192">
        <f t="shared" si="62"/>
        <v>0</v>
      </c>
      <c r="K420" s="194">
        <f t="shared" si="64"/>
        <v>1178227.58</v>
      </c>
      <c r="L420" s="193">
        <f t="shared" si="63"/>
        <v>1178227.58</v>
      </c>
      <c r="M420" s="194">
        <f t="shared" si="65"/>
        <v>0</v>
      </c>
      <c r="N420" s="152">
        <f t="shared" si="60"/>
        <v>0</v>
      </c>
    </row>
    <row r="421" spans="1:14" x14ac:dyDescent="0.2">
      <c r="A421" s="39" t="s">
        <v>49535</v>
      </c>
      <c r="B421" s="35" t="s">
        <v>49540</v>
      </c>
      <c r="C421" s="35" t="s">
        <v>6541</v>
      </c>
      <c r="D421" s="35" t="s">
        <v>5906</v>
      </c>
      <c r="E421" s="191">
        <f t="shared" si="56"/>
        <v>0</v>
      </c>
      <c r="F421" s="192">
        <f t="shared" si="57"/>
        <v>0</v>
      </c>
      <c r="G421" s="192">
        <f t="shared" si="58"/>
        <v>0</v>
      </c>
      <c r="H421" s="192">
        <f t="shared" si="59"/>
        <v>0</v>
      </c>
      <c r="I421" s="192">
        <f t="shared" si="61"/>
        <v>0</v>
      </c>
      <c r="J421" s="192">
        <f t="shared" si="62"/>
        <v>0</v>
      </c>
      <c r="K421" s="194">
        <f t="shared" si="64"/>
        <v>0</v>
      </c>
      <c r="L421" s="193">
        <f t="shared" si="63"/>
        <v>300000</v>
      </c>
      <c r="M421" s="194">
        <f t="shared" si="65"/>
        <v>300000</v>
      </c>
      <c r="N421" s="152">
        <f t="shared" si="60"/>
        <v>1</v>
      </c>
    </row>
    <row r="422" spans="1:14" x14ac:dyDescent="0.2">
      <c r="A422" s="39" t="s">
        <v>49536</v>
      </c>
      <c r="B422" s="35" t="s">
        <v>49539</v>
      </c>
      <c r="C422" s="35" t="s">
        <v>6541</v>
      </c>
      <c r="D422" s="35" t="s">
        <v>5906</v>
      </c>
      <c r="E422" s="191">
        <f t="shared" si="56"/>
        <v>0</v>
      </c>
      <c r="F422" s="192">
        <f t="shared" si="57"/>
        <v>0</v>
      </c>
      <c r="G422" s="192">
        <f t="shared" si="58"/>
        <v>0</v>
      </c>
      <c r="H422" s="192">
        <f t="shared" si="59"/>
        <v>0</v>
      </c>
      <c r="I422" s="192">
        <f t="shared" si="61"/>
        <v>0</v>
      </c>
      <c r="J422" s="192">
        <f t="shared" si="62"/>
        <v>0</v>
      </c>
      <c r="K422" s="194">
        <f t="shared" si="64"/>
        <v>0</v>
      </c>
      <c r="L422" s="193">
        <f t="shared" si="63"/>
        <v>100000</v>
      </c>
      <c r="M422" s="194">
        <f t="shared" si="65"/>
        <v>100000</v>
      </c>
      <c r="N422" s="152">
        <f t="shared" si="60"/>
        <v>1</v>
      </c>
    </row>
    <row r="423" spans="1:14" x14ac:dyDescent="0.2">
      <c r="A423" s="39" t="s">
        <v>49537</v>
      </c>
      <c r="B423" s="35" t="s">
        <v>49538</v>
      </c>
      <c r="C423" s="35" t="s">
        <v>6541</v>
      </c>
      <c r="D423" s="35" t="s">
        <v>5906</v>
      </c>
      <c r="E423" s="191">
        <f t="shared" si="56"/>
        <v>0</v>
      </c>
      <c r="F423" s="192">
        <f t="shared" si="57"/>
        <v>0</v>
      </c>
      <c r="G423" s="192">
        <f t="shared" si="58"/>
        <v>0</v>
      </c>
      <c r="H423" s="192">
        <f t="shared" si="59"/>
        <v>0</v>
      </c>
      <c r="I423" s="192">
        <f t="shared" si="61"/>
        <v>0</v>
      </c>
      <c r="J423" s="192">
        <f t="shared" si="62"/>
        <v>0</v>
      </c>
      <c r="K423" s="194">
        <f t="shared" si="64"/>
        <v>0</v>
      </c>
      <c r="L423" s="193">
        <f t="shared" si="63"/>
        <v>100000</v>
      </c>
      <c r="M423" s="194">
        <f t="shared" si="65"/>
        <v>100000</v>
      </c>
      <c r="N423" s="152">
        <f t="shared" si="60"/>
        <v>1</v>
      </c>
    </row>
    <row r="424" spans="1:14" x14ac:dyDescent="0.2">
      <c r="A424" s="39" t="s">
        <v>6568</v>
      </c>
      <c r="B424" s="35" t="s">
        <v>6569</v>
      </c>
      <c r="C424" s="35" t="s">
        <v>6541</v>
      </c>
      <c r="D424" s="35" t="s">
        <v>5906</v>
      </c>
      <c r="E424" s="191">
        <f t="shared" si="56"/>
        <v>0</v>
      </c>
      <c r="F424" s="192">
        <f t="shared" si="57"/>
        <v>228698</v>
      </c>
      <c r="G424" s="192">
        <f t="shared" si="58"/>
        <v>0</v>
      </c>
      <c r="H424" s="192">
        <f t="shared" si="59"/>
        <v>0</v>
      </c>
      <c r="I424" s="192">
        <f t="shared" si="61"/>
        <v>0</v>
      </c>
      <c r="J424" s="192">
        <f t="shared" si="62"/>
        <v>0</v>
      </c>
      <c r="K424" s="194">
        <f t="shared" si="64"/>
        <v>228698</v>
      </c>
      <c r="L424" s="193">
        <f t="shared" si="63"/>
        <v>228698</v>
      </c>
      <c r="M424" s="194">
        <f t="shared" si="65"/>
        <v>0</v>
      </c>
      <c r="N424" s="152">
        <f t="shared" si="60"/>
        <v>0</v>
      </c>
    </row>
    <row r="425" spans="1:14" x14ac:dyDescent="0.2">
      <c r="A425" s="39" t="s">
        <v>6570</v>
      </c>
      <c r="B425" s="35" t="s">
        <v>6571</v>
      </c>
      <c r="C425" s="35" t="s">
        <v>6541</v>
      </c>
      <c r="D425" s="35" t="s">
        <v>5906</v>
      </c>
      <c r="E425" s="191">
        <f t="shared" si="56"/>
        <v>0</v>
      </c>
      <c r="F425" s="192">
        <f t="shared" si="57"/>
        <v>51062.55</v>
      </c>
      <c r="G425" s="192">
        <f t="shared" si="58"/>
        <v>0</v>
      </c>
      <c r="H425" s="192">
        <f t="shared" si="59"/>
        <v>0</v>
      </c>
      <c r="I425" s="192">
        <f t="shared" si="61"/>
        <v>0</v>
      </c>
      <c r="J425" s="192">
        <f t="shared" si="62"/>
        <v>0</v>
      </c>
      <c r="K425" s="194">
        <f t="shared" si="64"/>
        <v>51062.55</v>
      </c>
      <c r="L425" s="193">
        <f t="shared" si="63"/>
        <v>51062.55</v>
      </c>
      <c r="M425" s="194">
        <f t="shared" si="65"/>
        <v>0</v>
      </c>
      <c r="N425" s="152">
        <f t="shared" si="60"/>
        <v>0</v>
      </c>
    </row>
    <row r="426" spans="1:14" x14ac:dyDescent="0.2">
      <c r="A426" s="39" t="s">
        <v>6572</v>
      </c>
      <c r="B426" s="35" t="s">
        <v>6573</v>
      </c>
      <c r="C426" s="35" t="s">
        <v>6541</v>
      </c>
      <c r="D426" s="35" t="s">
        <v>5906</v>
      </c>
      <c r="E426" s="191">
        <f t="shared" si="56"/>
        <v>0</v>
      </c>
      <c r="F426" s="192">
        <f t="shared" si="57"/>
        <v>92037.11</v>
      </c>
      <c r="G426" s="192">
        <f t="shared" si="58"/>
        <v>0</v>
      </c>
      <c r="H426" s="192">
        <f t="shared" si="59"/>
        <v>0</v>
      </c>
      <c r="I426" s="192">
        <f t="shared" si="61"/>
        <v>0</v>
      </c>
      <c r="J426" s="192">
        <f t="shared" si="62"/>
        <v>0</v>
      </c>
      <c r="K426" s="194">
        <f t="shared" si="64"/>
        <v>92037.11</v>
      </c>
      <c r="L426" s="193">
        <f t="shared" si="63"/>
        <v>92037.11</v>
      </c>
      <c r="M426" s="194">
        <f t="shared" si="65"/>
        <v>0</v>
      </c>
      <c r="N426" s="152">
        <f t="shared" si="60"/>
        <v>0</v>
      </c>
    </row>
    <row r="427" spans="1:14" x14ac:dyDescent="0.2">
      <c r="A427" s="39" t="s">
        <v>6574</v>
      </c>
      <c r="B427" s="35" t="s">
        <v>6575</v>
      </c>
      <c r="C427" s="35" t="s">
        <v>6541</v>
      </c>
      <c r="D427" s="35" t="s">
        <v>5906</v>
      </c>
      <c r="E427" s="191">
        <f t="shared" si="56"/>
        <v>0</v>
      </c>
      <c r="F427" s="192">
        <f t="shared" si="57"/>
        <v>80025.88</v>
      </c>
      <c r="G427" s="192">
        <f t="shared" si="58"/>
        <v>51302.28</v>
      </c>
      <c r="H427" s="192">
        <f t="shared" si="59"/>
        <v>292218.40999999997</v>
      </c>
      <c r="I427" s="192">
        <f t="shared" si="61"/>
        <v>152907.17000000001</v>
      </c>
      <c r="J427" s="192">
        <f t="shared" si="62"/>
        <v>0</v>
      </c>
      <c r="K427" s="194">
        <f t="shared" si="64"/>
        <v>576453.74</v>
      </c>
      <c r="L427" s="193">
        <f t="shared" si="63"/>
        <v>576453.74</v>
      </c>
      <c r="M427" s="194">
        <f t="shared" si="65"/>
        <v>0</v>
      </c>
      <c r="N427" s="152">
        <f t="shared" si="60"/>
        <v>0</v>
      </c>
    </row>
    <row r="428" spans="1:14" x14ac:dyDescent="0.2">
      <c r="A428" s="39" t="s">
        <v>6576</v>
      </c>
      <c r="B428" s="35" t="s">
        <v>6577</v>
      </c>
      <c r="C428" s="35" t="s">
        <v>6541</v>
      </c>
      <c r="D428" s="35" t="s">
        <v>5906</v>
      </c>
      <c r="E428" s="191">
        <f t="shared" si="56"/>
        <v>0</v>
      </c>
      <c r="F428" s="192">
        <f t="shared" si="57"/>
        <v>48832.59</v>
      </c>
      <c r="G428" s="192">
        <f t="shared" si="58"/>
        <v>0</v>
      </c>
      <c r="H428" s="192">
        <f t="shared" si="59"/>
        <v>0</v>
      </c>
      <c r="I428" s="192">
        <f t="shared" si="61"/>
        <v>0</v>
      </c>
      <c r="J428" s="192">
        <f t="shared" si="62"/>
        <v>0</v>
      </c>
      <c r="K428" s="194">
        <f t="shared" si="64"/>
        <v>48832.59</v>
      </c>
      <c r="L428" s="193">
        <f t="shared" si="63"/>
        <v>48832.59</v>
      </c>
      <c r="M428" s="194">
        <f t="shared" si="65"/>
        <v>0</v>
      </c>
      <c r="N428" s="152">
        <f t="shared" si="60"/>
        <v>0</v>
      </c>
    </row>
    <row r="429" spans="1:14" x14ac:dyDescent="0.2">
      <c r="A429" s="39" t="s">
        <v>6578</v>
      </c>
      <c r="B429" s="35" t="s">
        <v>6579</v>
      </c>
      <c r="C429" s="35" t="s">
        <v>6541</v>
      </c>
      <c r="D429" s="35" t="s">
        <v>5906</v>
      </c>
      <c r="E429" s="191">
        <f t="shared" si="56"/>
        <v>0</v>
      </c>
      <c r="F429" s="192">
        <f t="shared" si="57"/>
        <v>200044.13</v>
      </c>
      <c r="G429" s="192">
        <f t="shared" si="58"/>
        <v>127326.89</v>
      </c>
      <c r="H429" s="192">
        <f t="shared" si="59"/>
        <v>437053.68</v>
      </c>
      <c r="I429" s="192">
        <f t="shared" si="61"/>
        <v>113903.63</v>
      </c>
      <c r="J429" s="192">
        <f t="shared" si="62"/>
        <v>0</v>
      </c>
      <c r="K429" s="194">
        <f t="shared" si="64"/>
        <v>878328.33</v>
      </c>
      <c r="L429" s="193">
        <f t="shared" si="63"/>
        <v>878328.33</v>
      </c>
      <c r="M429" s="194">
        <f t="shared" si="65"/>
        <v>0</v>
      </c>
      <c r="N429" s="152">
        <f t="shared" si="60"/>
        <v>0</v>
      </c>
    </row>
    <row r="430" spans="1:14" x14ac:dyDescent="0.2">
      <c r="A430" s="39" t="s">
        <v>6580</v>
      </c>
      <c r="B430" s="35" t="s">
        <v>6581</v>
      </c>
      <c r="C430" s="35" t="s">
        <v>6541</v>
      </c>
      <c r="D430" s="35" t="s">
        <v>5906</v>
      </c>
      <c r="E430" s="191">
        <f t="shared" si="56"/>
        <v>0</v>
      </c>
      <c r="F430" s="192">
        <f t="shared" si="57"/>
        <v>186989.5</v>
      </c>
      <c r="G430" s="192">
        <f t="shared" si="58"/>
        <v>0</v>
      </c>
      <c r="H430" s="192">
        <f t="shared" si="59"/>
        <v>0</v>
      </c>
      <c r="I430" s="192">
        <f t="shared" si="61"/>
        <v>0</v>
      </c>
      <c r="J430" s="192">
        <f t="shared" si="62"/>
        <v>0</v>
      </c>
      <c r="K430" s="194">
        <f t="shared" si="64"/>
        <v>186989.5</v>
      </c>
      <c r="L430" s="193">
        <f t="shared" si="63"/>
        <v>186989.5</v>
      </c>
      <c r="M430" s="194">
        <f t="shared" si="65"/>
        <v>0</v>
      </c>
      <c r="N430" s="152">
        <f t="shared" si="60"/>
        <v>0</v>
      </c>
    </row>
    <row r="431" spans="1:14" x14ac:dyDescent="0.2">
      <c r="A431" s="39" t="s">
        <v>6582</v>
      </c>
      <c r="B431" s="35" t="s">
        <v>6583</v>
      </c>
      <c r="C431" s="35" t="s">
        <v>6541</v>
      </c>
      <c r="D431" s="35" t="s">
        <v>5906</v>
      </c>
      <c r="E431" s="191">
        <f t="shared" si="56"/>
        <v>0</v>
      </c>
      <c r="F431" s="192">
        <f t="shared" si="57"/>
        <v>79500</v>
      </c>
      <c r="G431" s="192">
        <f t="shared" si="58"/>
        <v>0</v>
      </c>
      <c r="H431" s="192">
        <f t="shared" si="59"/>
        <v>0</v>
      </c>
      <c r="I431" s="192">
        <f t="shared" si="61"/>
        <v>0</v>
      </c>
      <c r="J431" s="192">
        <f t="shared" si="62"/>
        <v>0</v>
      </c>
      <c r="K431" s="194">
        <f t="shared" si="64"/>
        <v>79500</v>
      </c>
      <c r="L431" s="193">
        <f t="shared" si="63"/>
        <v>79500</v>
      </c>
      <c r="M431" s="194">
        <f t="shared" si="65"/>
        <v>0</v>
      </c>
      <c r="N431" s="152">
        <f t="shared" si="60"/>
        <v>0</v>
      </c>
    </row>
    <row r="432" spans="1:14" x14ac:dyDescent="0.2">
      <c r="A432" s="39" t="s">
        <v>6584</v>
      </c>
      <c r="B432" s="35" t="s">
        <v>6585</v>
      </c>
      <c r="C432" s="35" t="s">
        <v>6541</v>
      </c>
      <c r="D432" s="35" t="s">
        <v>5906</v>
      </c>
      <c r="E432" s="191">
        <f t="shared" si="56"/>
        <v>0</v>
      </c>
      <c r="F432" s="192">
        <f t="shared" si="57"/>
        <v>270000</v>
      </c>
      <c r="G432" s="192">
        <f t="shared" si="58"/>
        <v>0</v>
      </c>
      <c r="H432" s="192">
        <f t="shared" si="59"/>
        <v>0</v>
      </c>
      <c r="I432" s="192">
        <f t="shared" si="61"/>
        <v>0</v>
      </c>
      <c r="J432" s="192">
        <f t="shared" si="62"/>
        <v>0</v>
      </c>
      <c r="K432" s="194">
        <f t="shared" si="64"/>
        <v>270000</v>
      </c>
      <c r="L432" s="193">
        <f t="shared" si="63"/>
        <v>270000</v>
      </c>
      <c r="M432" s="194">
        <f t="shared" si="65"/>
        <v>0</v>
      </c>
      <c r="N432" s="152">
        <f t="shared" si="60"/>
        <v>0</v>
      </c>
    </row>
    <row r="433" spans="1:14" x14ac:dyDescent="0.2">
      <c r="A433" s="39" t="s">
        <v>6586</v>
      </c>
      <c r="B433" s="35" t="s">
        <v>6587</v>
      </c>
      <c r="C433" s="35" t="s">
        <v>6541</v>
      </c>
      <c r="D433" s="35" t="s">
        <v>5906</v>
      </c>
      <c r="E433" s="191">
        <f t="shared" si="56"/>
        <v>0</v>
      </c>
      <c r="F433" s="192">
        <f t="shared" si="57"/>
        <v>94963.56</v>
      </c>
      <c r="G433" s="192">
        <f t="shared" si="58"/>
        <v>0</v>
      </c>
      <c r="H433" s="192">
        <f t="shared" si="59"/>
        <v>0</v>
      </c>
      <c r="I433" s="192">
        <f t="shared" si="61"/>
        <v>0</v>
      </c>
      <c r="J433" s="192">
        <f t="shared" si="62"/>
        <v>0</v>
      </c>
      <c r="K433" s="194">
        <f t="shared" si="64"/>
        <v>94963.56</v>
      </c>
      <c r="L433" s="193">
        <f t="shared" si="63"/>
        <v>94963.56</v>
      </c>
      <c r="M433" s="194">
        <f t="shared" si="65"/>
        <v>0</v>
      </c>
      <c r="N433" s="152">
        <f t="shared" si="60"/>
        <v>0</v>
      </c>
    </row>
    <row r="434" spans="1:14" x14ac:dyDescent="0.2">
      <c r="A434" s="39" t="s">
        <v>6588</v>
      </c>
      <c r="B434" s="35" t="s">
        <v>6589</v>
      </c>
      <c r="C434" s="35" t="s">
        <v>6541</v>
      </c>
      <c r="D434" s="35" t="s">
        <v>5906</v>
      </c>
      <c r="E434" s="191">
        <f t="shared" si="56"/>
        <v>0</v>
      </c>
      <c r="F434" s="192">
        <f t="shared" si="57"/>
        <v>20443.41</v>
      </c>
      <c r="G434" s="192">
        <f t="shared" si="58"/>
        <v>0</v>
      </c>
      <c r="H434" s="192">
        <f t="shared" si="59"/>
        <v>0</v>
      </c>
      <c r="I434" s="192">
        <f t="shared" si="61"/>
        <v>0</v>
      </c>
      <c r="J434" s="192">
        <f t="shared" si="62"/>
        <v>0</v>
      </c>
      <c r="K434" s="194">
        <f t="shared" si="64"/>
        <v>20443.41</v>
      </c>
      <c r="L434" s="193">
        <f t="shared" si="63"/>
        <v>20443.41</v>
      </c>
      <c r="M434" s="194">
        <f t="shared" si="65"/>
        <v>0</v>
      </c>
      <c r="N434" s="152">
        <f t="shared" si="60"/>
        <v>0</v>
      </c>
    </row>
    <row r="435" spans="1:14" x14ac:dyDescent="0.2">
      <c r="A435" s="39" t="s">
        <v>6590</v>
      </c>
      <c r="B435" s="35" t="s">
        <v>6591</v>
      </c>
      <c r="C435" s="35" t="s">
        <v>6541</v>
      </c>
      <c r="D435" s="35" t="s">
        <v>5906</v>
      </c>
      <c r="E435" s="191">
        <f t="shared" si="56"/>
        <v>0</v>
      </c>
      <c r="F435" s="192">
        <f t="shared" si="57"/>
        <v>65575</v>
      </c>
      <c r="G435" s="192">
        <f t="shared" si="58"/>
        <v>0</v>
      </c>
      <c r="H435" s="192">
        <f t="shared" si="59"/>
        <v>0</v>
      </c>
      <c r="I435" s="192">
        <f t="shared" si="61"/>
        <v>0</v>
      </c>
      <c r="J435" s="192">
        <f t="shared" si="62"/>
        <v>0</v>
      </c>
      <c r="K435" s="194">
        <f t="shared" si="64"/>
        <v>65575</v>
      </c>
      <c r="L435" s="193">
        <f t="shared" si="63"/>
        <v>65575</v>
      </c>
      <c r="M435" s="194">
        <f t="shared" si="65"/>
        <v>0</v>
      </c>
      <c r="N435" s="152">
        <f t="shared" si="60"/>
        <v>0</v>
      </c>
    </row>
    <row r="436" spans="1:14" x14ac:dyDescent="0.2">
      <c r="A436" s="39" t="s">
        <v>42052</v>
      </c>
      <c r="B436" s="35" t="s">
        <v>42053</v>
      </c>
      <c r="C436" s="35" t="s">
        <v>6541</v>
      </c>
      <c r="D436" s="35" t="s">
        <v>5906</v>
      </c>
      <c r="E436" s="191">
        <f t="shared" si="56"/>
        <v>0</v>
      </c>
      <c r="F436" s="192">
        <f t="shared" si="57"/>
        <v>0</v>
      </c>
      <c r="G436" s="192">
        <f t="shared" si="58"/>
        <v>194501.29</v>
      </c>
      <c r="H436" s="192">
        <f t="shared" si="59"/>
        <v>576297.59</v>
      </c>
      <c r="I436" s="192">
        <f t="shared" si="61"/>
        <v>148767.62</v>
      </c>
      <c r="J436" s="192">
        <f t="shared" si="62"/>
        <v>0</v>
      </c>
      <c r="K436" s="194">
        <f t="shared" si="64"/>
        <v>919566.5</v>
      </c>
      <c r="L436" s="193">
        <f t="shared" si="63"/>
        <v>919566.5</v>
      </c>
      <c r="M436" s="194">
        <f t="shared" si="65"/>
        <v>0</v>
      </c>
      <c r="N436" s="152">
        <f t="shared" si="60"/>
        <v>0</v>
      </c>
    </row>
    <row r="437" spans="1:14" x14ac:dyDescent="0.2">
      <c r="A437" s="52" t="s">
        <v>43545</v>
      </c>
      <c r="B437" s="35" t="s">
        <v>43546</v>
      </c>
      <c r="C437" s="35" t="s">
        <v>6541</v>
      </c>
      <c r="D437" s="35" t="s">
        <v>5906</v>
      </c>
      <c r="E437" s="191">
        <f t="shared" si="56"/>
        <v>0</v>
      </c>
      <c r="F437" s="192">
        <f t="shared" si="57"/>
        <v>0</v>
      </c>
      <c r="G437" s="192">
        <f t="shared" si="58"/>
        <v>26591.29</v>
      </c>
      <c r="H437" s="192">
        <f t="shared" si="59"/>
        <v>46626.92</v>
      </c>
      <c r="I437" s="192">
        <f t="shared" si="61"/>
        <v>27984.66</v>
      </c>
      <c r="J437" s="192">
        <f t="shared" si="62"/>
        <v>0</v>
      </c>
      <c r="K437" s="194">
        <f t="shared" si="64"/>
        <v>101202.87</v>
      </c>
      <c r="L437" s="193">
        <f t="shared" si="63"/>
        <v>101202.87</v>
      </c>
      <c r="M437" s="194">
        <f t="shared" si="65"/>
        <v>0</v>
      </c>
      <c r="N437" s="152">
        <f t="shared" si="60"/>
        <v>0</v>
      </c>
    </row>
    <row r="438" spans="1:14" x14ac:dyDescent="0.2">
      <c r="A438" s="52" t="s">
        <v>43547</v>
      </c>
      <c r="B438" s="35" t="s">
        <v>43548</v>
      </c>
      <c r="C438" s="35" t="s">
        <v>6541</v>
      </c>
      <c r="D438" s="35" t="s">
        <v>5906</v>
      </c>
      <c r="E438" s="191">
        <f t="shared" si="56"/>
        <v>0</v>
      </c>
      <c r="F438" s="192">
        <f t="shared" si="57"/>
        <v>0</v>
      </c>
      <c r="G438" s="192">
        <f t="shared" si="58"/>
        <v>157982.42000000001</v>
      </c>
      <c r="H438" s="192">
        <f t="shared" si="59"/>
        <v>529807.76</v>
      </c>
      <c r="I438" s="192">
        <f t="shared" si="61"/>
        <v>139725.6</v>
      </c>
      <c r="J438" s="192">
        <f t="shared" si="62"/>
        <v>0</v>
      </c>
      <c r="K438" s="194">
        <f t="shared" si="64"/>
        <v>827515.78</v>
      </c>
      <c r="L438" s="193">
        <f t="shared" si="63"/>
        <v>827515.78</v>
      </c>
      <c r="M438" s="194">
        <f t="shared" si="65"/>
        <v>0</v>
      </c>
      <c r="N438" s="152">
        <f t="shared" si="60"/>
        <v>0</v>
      </c>
    </row>
    <row r="439" spans="1:14" x14ac:dyDescent="0.2">
      <c r="A439" s="215" t="s">
        <v>42054</v>
      </c>
      <c r="B439" s="215" t="s">
        <v>42055</v>
      </c>
      <c r="C439" s="215" t="s">
        <v>6541</v>
      </c>
      <c r="D439" s="215" t="s">
        <v>5906</v>
      </c>
      <c r="E439" s="191">
        <f t="shared" si="56"/>
        <v>0</v>
      </c>
      <c r="F439" s="192">
        <f t="shared" si="57"/>
        <v>0</v>
      </c>
      <c r="G439" s="192">
        <f t="shared" si="58"/>
        <v>176369.36</v>
      </c>
      <c r="H439" s="192">
        <f t="shared" si="59"/>
        <v>218027.46</v>
      </c>
      <c r="I439" s="192">
        <f t="shared" si="61"/>
        <v>11111.03</v>
      </c>
      <c r="J439" s="192">
        <f t="shared" si="62"/>
        <v>0</v>
      </c>
      <c r="K439" s="194">
        <f t="shared" si="64"/>
        <v>405507.85</v>
      </c>
      <c r="L439" s="193">
        <f t="shared" si="63"/>
        <v>405507.85</v>
      </c>
      <c r="M439" s="194">
        <f t="shared" si="65"/>
        <v>0</v>
      </c>
      <c r="N439" s="152">
        <f t="shared" si="60"/>
        <v>0</v>
      </c>
    </row>
    <row r="440" spans="1:14" ht="5.4" customHeight="1" x14ac:dyDescent="0.2">
      <c r="A440" s="39"/>
      <c r="B440" s="35"/>
      <c r="C440" s="35"/>
      <c r="D440" s="35"/>
      <c r="E440" s="149"/>
      <c r="F440" s="150"/>
      <c r="G440" s="150"/>
      <c r="H440" s="150"/>
      <c r="I440" s="150"/>
      <c r="J440" s="150"/>
      <c r="K440" s="151"/>
      <c r="L440" s="153"/>
      <c r="M440" s="153"/>
      <c r="N440" s="152"/>
    </row>
    <row r="441" spans="1:14" x14ac:dyDescent="0.2">
      <c r="A441" s="39"/>
      <c r="B441" s="168" t="s">
        <v>12072</v>
      </c>
      <c r="C441" s="35"/>
      <c r="D441" s="35"/>
      <c r="E441" s="170">
        <f t="shared" ref="E441:M441" si="66">SUMIF(PSUType,"LEA",E$69:E$439)+SUMIF(PSUType,"ISD",E$69:E$439)</f>
        <v>84911003.230000004</v>
      </c>
      <c r="F441" s="170">
        <f t="shared" si="66"/>
        <v>623151568.91999996</v>
      </c>
      <c r="G441" s="170">
        <f t="shared" si="66"/>
        <v>1956198570.5600009</v>
      </c>
      <c r="H441" s="170">
        <f t="shared" si="66"/>
        <v>1486296852.6800003</v>
      </c>
      <c r="I441" s="170">
        <f t="shared" si="66"/>
        <v>1010840872.0500001</v>
      </c>
      <c r="J441" s="170">
        <f t="shared" si="66"/>
        <v>283540312.55000007</v>
      </c>
      <c r="K441" s="170">
        <f t="shared" si="66"/>
        <v>5444939179.9899998</v>
      </c>
      <c r="L441" s="170">
        <f t="shared" si="66"/>
        <v>5976067661.3599997</v>
      </c>
      <c r="M441" s="170">
        <f t="shared" si="66"/>
        <v>531128481.37000012</v>
      </c>
      <c r="N441" s="171">
        <f>IFERROR(M441/L441,"")</f>
        <v>8.8875914977363038E-2</v>
      </c>
    </row>
    <row r="442" spans="1:14" x14ac:dyDescent="0.2">
      <c r="A442" s="39"/>
      <c r="B442" s="168" t="s">
        <v>12073</v>
      </c>
      <c r="C442" s="35"/>
      <c r="D442" s="35"/>
      <c r="E442" s="170">
        <f t="shared" ref="E442:M442" si="67">SUMIF(PSUType,"CS",E$69:E$439)+SUMIF(PSUType,"CS VPS",E$69:E$439)+SUMIF(PSUType,"Lab School",E$69:E$439)+SUMIF(PSUType,"Regional School",E$69:E$439)</f>
        <v>4064169.7399999993</v>
      </c>
      <c r="F442" s="170">
        <f t="shared" si="67"/>
        <v>32621376.330000002</v>
      </c>
      <c r="G442" s="170">
        <f t="shared" si="67"/>
        <v>106152196.12000003</v>
      </c>
      <c r="H442" s="170">
        <f t="shared" si="67"/>
        <v>72892433.219999984</v>
      </c>
      <c r="I442" s="170">
        <f t="shared" si="67"/>
        <v>35626584.459999986</v>
      </c>
      <c r="J442" s="170">
        <f t="shared" si="67"/>
        <v>136546.76999999999</v>
      </c>
      <c r="K442" s="170">
        <f t="shared" si="67"/>
        <v>251493306.64000005</v>
      </c>
      <c r="L442" s="170">
        <f t="shared" si="67"/>
        <v>282951479.30000007</v>
      </c>
      <c r="M442" s="170">
        <f t="shared" si="67"/>
        <v>31458172.659999996</v>
      </c>
      <c r="N442" s="171">
        <f>IFERROR(M442/L442,"")</f>
        <v>0.11117868242931639</v>
      </c>
    </row>
    <row r="443" spans="1:14" x14ac:dyDescent="0.2">
      <c r="A443" s="39"/>
      <c r="B443" s="168" t="s">
        <v>12074</v>
      </c>
      <c r="C443" s="35"/>
      <c r="D443" s="35"/>
      <c r="E443" s="170">
        <f t="shared" ref="E443:M443" si="68">SUMIF(PSUType,"Non Unit",E$69:E$439)</f>
        <v>0</v>
      </c>
      <c r="F443" s="170">
        <f t="shared" si="68"/>
        <v>5100245.3299999991</v>
      </c>
      <c r="G443" s="170">
        <f t="shared" si="68"/>
        <v>2870224.18</v>
      </c>
      <c r="H443" s="170">
        <f t="shared" si="68"/>
        <v>7132718.6099999994</v>
      </c>
      <c r="I443" s="170">
        <f t="shared" si="68"/>
        <v>2693501.09</v>
      </c>
      <c r="J443" s="170">
        <f t="shared" si="68"/>
        <v>0</v>
      </c>
      <c r="K443" s="170">
        <f t="shared" si="68"/>
        <v>17796689.210000001</v>
      </c>
      <c r="L443" s="170">
        <f t="shared" si="68"/>
        <v>18296689.210000005</v>
      </c>
      <c r="M443" s="170">
        <f t="shared" si="68"/>
        <v>500000</v>
      </c>
      <c r="N443" s="171">
        <f>IFERROR(M443/L443,"")</f>
        <v>2.7327348366759513E-2</v>
      </c>
    </row>
    <row r="444" spans="1:14" x14ac:dyDescent="0.2">
      <c r="A444" s="39"/>
      <c r="B444" s="167" t="s">
        <v>12075</v>
      </c>
      <c r="C444" s="42"/>
      <c r="D444" s="42"/>
      <c r="E444" s="154">
        <f t="shared" ref="E444:M444" si="69">SUM(E70:E440)</f>
        <v>88975172.969999999</v>
      </c>
      <c r="F444" s="155">
        <f t="shared" si="69"/>
        <v>660873190.58000028</v>
      </c>
      <c r="G444" s="155">
        <f t="shared" si="69"/>
        <v>2065220990.8600013</v>
      </c>
      <c r="H444" s="155">
        <f>SUM(H70:H440)</f>
        <v>1566322004.5100002</v>
      </c>
      <c r="I444" s="155">
        <f>SUM(I70:I440)</f>
        <v>1049160957.5999994</v>
      </c>
      <c r="J444" s="155">
        <f>SUM(J70:J440)</f>
        <v>283676859.32000005</v>
      </c>
      <c r="K444" s="156">
        <f t="shared" si="69"/>
        <v>5714229175.8400021</v>
      </c>
      <c r="L444" s="154">
        <f t="shared" si="69"/>
        <v>6277315829.8699942</v>
      </c>
      <c r="M444" s="154">
        <f t="shared" si="69"/>
        <v>563086654.03000021</v>
      </c>
      <c r="N444" s="157">
        <f>IF(L444=0,0,M444/L444)</f>
        <v>8.9701819900570773E-2</v>
      </c>
    </row>
    <row r="445" spans="1:14" ht="10.5" customHeight="1" x14ac:dyDescent="0.2">
      <c r="A445" s="40"/>
      <c r="B445" s="41"/>
      <c r="C445" s="41"/>
      <c r="D445" s="41"/>
      <c r="E445" s="169"/>
      <c r="F445" s="169"/>
      <c r="G445" s="169"/>
      <c r="H445" s="169"/>
      <c r="I445" s="169"/>
      <c r="J445" s="169"/>
      <c r="K445" s="169"/>
      <c r="L445" s="169"/>
      <c r="M445" s="169"/>
      <c r="N445" s="158"/>
    </row>
    <row r="446" spans="1:14" ht="5.4" customHeight="1" x14ac:dyDescent="0.2">
      <c r="A446" s="52"/>
      <c r="B446" s="35"/>
      <c r="C446" s="35"/>
      <c r="D446" s="35"/>
      <c r="E446" s="159"/>
    </row>
    <row r="447" spans="1:14" x14ac:dyDescent="0.2">
      <c r="A447" s="217" t="s">
        <v>5872</v>
      </c>
      <c r="B447" s="200" t="s">
        <v>65284</v>
      </c>
      <c r="C447" s="160"/>
      <c r="D447" s="160"/>
    </row>
    <row r="448" spans="1:14" x14ac:dyDescent="0.2">
      <c r="A448" s="160"/>
      <c r="B448" s="200" t="s">
        <v>65285</v>
      </c>
      <c r="C448" s="160"/>
      <c r="D448" s="160"/>
    </row>
    <row r="449" spans="1:4" x14ac:dyDescent="0.2">
      <c r="A449" s="160"/>
      <c r="B449" s="71" t="s">
        <v>57167</v>
      </c>
      <c r="C449" s="160"/>
      <c r="D449" s="160"/>
    </row>
    <row r="450" spans="1:4" x14ac:dyDescent="0.2">
      <c r="A450" s="160"/>
      <c r="B450" s="160" t="s">
        <v>63598</v>
      </c>
      <c r="C450" s="160"/>
      <c r="D450" s="160"/>
    </row>
    <row r="451" spans="1:4" x14ac:dyDescent="0.2">
      <c r="A451" s="160"/>
      <c r="B451" s="160" t="s">
        <v>5239</v>
      </c>
      <c r="C451" s="160"/>
      <c r="D451" s="160"/>
    </row>
    <row r="452" spans="1:4" x14ac:dyDescent="0.2">
      <c r="A452" s="160"/>
      <c r="B452" s="129" t="s">
        <v>5230</v>
      </c>
      <c r="C452" s="160"/>
      <c r="D452" s="160"/>
    </row>
    <row r="453" spans="1:4" x14ac:dyDescent="0.2">
      <c r="A453" s="160"/>
      <c r="B453" s="129"/>
      <c r="C453" s="129"/>
      <c r="D453" s="129"/>
    </row>
  </sheetData>
  <sheetProtection formatCells="0" formatColumns="0" formatRows="0"/>
  <autoFilter ref="A69:N439" xr:uid="{00000000-0001-0000-0100-000000000000}"/>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2"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Business&amp;R&amp;"Arial,Italic"January 10,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L449"/>
  <sheetViews>
    <sheetView topLeftCell="A373" zoomScale="120" zoomScaleNormal="120" workbookViewId="0">
      <pane ySplit="5" topLeftCell="A378" activePane="bottomLeft" state="frozen"/>
      <selection activeCell="A373" sqref="A373"/>
      <selection pane="bottomLeft" activeCell="K395" sqref="K395"/>
    </sheetView>
  </sheetViews>
  <sheetFormatPr defaultColWidth="9.28515625" defaultRowHeight="10.199999999999999" x14ac:dyDescent="0.2"/>
  <cols>
    <col min="1" max="1" width="6.7109375" customWidth="1"/>
    <col min="2" max="2" width="64.7109375" customWidth="1"/>
    <col min="3" max="3" width="18.42578125" customWidth="1"/>
    <col min="4" max="4" width="21.42578125" customWidth="1"/>
    <col min="5" max="7" width="25.85546875" customWidth="1"/>
    <col min="8" max="8" width="15.85546875" customWidth="1"/>
    <col min="9" max="9" width="16" customWidth="1"/>
    <col min="10" max="11" width="15.42578125" bestFit="1" customWidth="1"/>
    <col min="12" max="12" width="11.42578125" customWidth="1"/>
  </cols>
  <sheetData>
    <row r="1" spans="1:2" hidden="1" x14ac:dyDescent="0.2">
      <c r="A1" s="32"/>
      <c r="B1" s="32" t="s">
        <v>5238</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12294</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12943</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62989</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12302</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12295</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62986</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12296</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12942</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58173</v>
      </c>
    </row>
    <row r="142" spans="1:2" hidden="1" x14ac:dyDescent="0.2">
      <c r="A142" s="35"/>
      <c r="B142" s="35" t="s">
        <v>3043</v>
      </c>
    </row>
    <row r="143" spans="1:2" hidden="1" x14ac:dyDescent="0.2">
      <c r="A143" s="35"/>
      <c r="B143" s="91" t="s">
        <v>3044</v>
      </c>
    </row>
    <row r="144" spans="1:2" hidden="1" x14ac:dyDescent="0.2">
      <c r="A144" s="35"/>
      <c r="B144" s="91" t="s">
        <v>12297</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62507</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12298</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63590</v>
      </c>
    </row>
    <row r="186" spans="1:2" hidden="1" x14ac:dyDescent="0.2">
      <c r="A186" s="35"/>
      <c r="B186" s="91" t="s">
        <v>3083</v>
      </c>
    </row>
    <row r="187" spans="1:2" hidden="1" x14ac:dyDescent="0.2">
      <c r="A187" s="35"/>
      <c r="B187" s="91" t="s">
        <v>3084</v>
      </c>
    </row>
    <row r="188" spans="1:2" hidden="1" x14ac:dyDescent="0.2">
      <c r="A188" s="35"/>
      <c r="B188" s="91" t="s">
        <v>3085</v>
      </c>
    </row>
    <row r="189" spans="1:2" hidden="1" x14ac:dyDescent="0.2">
      <c r="A189" s="35"/>
      <c r="B189" s="91" t="s">
        <v>3086</v>
      </c>
    </row>
    <row r="190" spans="1:2" hidden="1" x14ac:dyDescent="0.2">
      <c r="A190" s="35"/>
      <c r="B190" s="91" t="s">
        <v>3087</v>
      </c>
    </row>
    <row r="191" spans="1:2" hidden="1" x14ac:dyDescent="0.2">
      <c r="A191" s="35"/>
      <c r="B191" s="91" t="s">
        <v>3088</v>
      </c>
    </row>
    <row r="192" spans="1:2" hidden="1" x14ac:dyDescent="0.2">
      <c r="A192" s="35"/>
      <c r="B192" s="35" t="s">
        <v>3089</v>
      </c>
    </row>
    <row r="193" spans="1:2" hidden="1" x14ac:dyDescent="0.2">
      <c r="A193" s="35"/>
      <c r="B193" s="91" t="s">
        <v>3090</v>
      </c>
    </row>
    <row r="194" spans="1:2" hidden="1" x14ac:dyDescent="0.2">
      <c r="A194" s="35"/>
      <c r="B194" s="91" t="s">
        <v>3091</v>
      </c>
    </row>
    <row r="195" spans="1:2" hidden="1" x14ac:dyDescent="0.2">
      <c r="A195" s="35"/>
      <c r="B195" s="91" t="s">
        <v>3092</v>
      </c>
    </row>
    <row r="196" spans="1:2" hidden="1" x14ac:dyDescent="0.2">
      <c r="A196" s="35"/>
      <c r="B196" s="91" t="s">
        <v>3093</v>
      </c>
    </row>
    <row r="197" spans="1:2" hidden="1" x14ac:dyDescent="0.2">
      <c r="A197" s="35"/>
      <c r="B197" s="91" t="s">
        <v>58166</v>
      </c>
    </row>
    <row r="198" spans="1:2" hidden="1" x14ac:dyDescent="0.2">
      <c r="A198" s="35"/>
      <c r="B198" s="91" t="s">
        <v>3094</v>
      </c>
    </row>
    <row r="199" spans="1:2" hidden="1" x14ac:dyDescent="0.2">
      <c r="A199" s="35"/>
      <c r="B199" s="91" t="s">
        <v>3095</v>
      </c>
    </row>
    <row r="200" spans="1:2" hidden="1" x14ac:dyDescent="0.2">
      <c r="A200" s="35"/>
      <c r="B200" s="91" t="s">
        <v>3096</v>
      </c>
    </row>
    <row r="201" spans="1:2" hidden="1" x14ac:dyDescent="0.2">
      <c r="A201" s="35"/>
      <c r="B201" s="91" t="s">
        <v>3097</v>
      </c>
    </row>
    <row r="202" spans="1:2" hidden="1" x14ac:dyDescent="0.2">
      <c r="A202" s="35"/>
      <c r="B202" s="91" t="s">
        <v>3098</v>
      </c>
    </row>
    <row r="203" spans="1:2" hidden="1" x14ac:dyDescent="0.2">
      <c r="A203" s="35"/>
      <c r="B203" s="91" t="s">
        <v>12299</v>
      </c>
    </row>
    <row r="204" spans="1:2" hidden="1" x14ac:dyDescent="0.2">
      <c r="A204" s="35"/>
      <c r="B204" s="91" t="s">
        <v>3099</v>
      </c>
    </row>
    <row r="205" spans="1:2" hidden="1" x14ac:dyDescent="0.2">
      <c r="A205" s="35"/>
      <c r="B205" s="91" t="s">
        <v>3100</v>
      </c>
    </row>
    <row r="206" spans="1:2" hidden="1" x14ac:dyDescent="0.2">
      <c r="A206" s="35"/>
      <c r="B206" s="91" t="s">
        <v>3101</v>
      </c>
    </row>
    <row r="207" spans="1:2" hidden="1" x14ac:dyDescent="0.2">
      <c r="A207" s="35"/>
      <c r="B207" s="91" t="s">
        <v>3102</v>
      </c>
    </row>
    <row r="208" spans="1:2" hidden="1" x14ac:dyDescent="0.2">
      <c r="A208" s="35"/>
      <c r="B208" s="35" t="s">
        <v>3103</v>
      </c>
    </row>
    <row r="209" spans="1:2" hidden="1" x14ac:dyDescent="0.2">
      <c r="A209" s="35"/>
      <c r="B209" s="91" t="s">
        <v>3104</v>
      </c>
    </row>
    <row r="210" spans="1:2" hidden="1" x14ac:dyDescent="0.2">
      <c r="A210" s="35"/>
      <c r="B210" s="91" t="s">
        <v>3105</v>
      </c>
    </row>
    <row r="211" spans="1:2" hidden="1" x14ac:dyDescent="0.2">
      <c r="A211" s="35"/>
      <c r="B211" s="91" t="s">
        <v>3106</v>
      </c>
    </row>
    <row r="212" spans="1:2" hidden="1" x14ac:dyDescent="0.2">
      <c r="A212" s="35"/>
      <c r="B212" s="91" t="s">
        <v>12941</v>
      </c>
    </row>
    <row r="213" spans="1:2" hidden="1" x14ac:dyDescent="0.2">
      <c r="A213" s="35"/>
      <c r="B213" s="35" t="s">
        <v>3107</v>
      </c>
    </row>
    <row r="214" spans="1:2" hidden="1" x14ac:dyDescent="0.2">
      <c r="A214" s="35"/>
      <c r="B214" s="91" t="s">
        <v>3108</v>
      </c>
    </row>
    <row r="215" spans="1:2" hidden="1" x14ac:dyDescent="0.2">
      <c r="A215" s="35"/>
      <c r="B215" s="91" t="s">
        <v>3109</v>
      </c>
    </row>
    <row r="216" spans="1:2" hidden="1" x14ac:dyDescent="0.2">
      <c r="A216" s="35"/>
      <c r="B216" s="91" t="s">
        <v>3110</v>
      </c>
    </row>
    <row r="217" spans="1:2" hidden="1" x14ac:dyDescent="0.2">
      <c r="A217" s="35"/>
      <c r="B217" s="91" t="s">
        <v>3111</v>
      </c>
    </row>
    <row r="218" spans="1:2" hidden="1" x14ac:dyDescent="0.2">
      <c r="A218" s="35"/>
      <c r="B218" s="91" t="s">
        <v>3112</v>
      </c>
    </row>
    <row r="219" spans="1:2" hidden="1" x14ac:dyDescent="0.2">
      <c r="A219" s="35"/>
      <c r="B219" s="35" t="s">
        <v>3113</v>
      </c>
    </row>
    <row r="220" spans="1:2" hidden="1" x14ac:dyDescent="0.2">
      <c r="A220" s="35"/>
      <c r="B220" s="91" t="s">
        <v>3114</v>
      </c>
    </row>
    <row r="221" spans="1:2" hidden="1" x14ac:dyDescent="0.2">
      <c r="A221" s="35"/>
      <c r="B221" s="91" t="s">
        <v>3115</v>
      </c>
    </row>
    <row r="222" spans="1:2" hidden="1" x14ac:dyDescent="0.2">
      <c r="A222" s="35"/>
      <c r="B222" s="91" t="s">
        <v>3116</v>
      </c>
    </row>
    <row r="223" spans="1:2" hidden="1" x14ac:dyDescent="0.2">
      <c r="A223" s="35"/>
      <c r="B223" s="91" t="s">
        <v>3117</v>
      </c>
    </row>
    <row r="224" spans="1:2" hidden="1" x14ac:dyDescent="0.2">
      <c r="A224" s="35"/>
      <c r="B224" s="91" t="s">
        <v>3118</v>
      </c>
    </row>
    <row r="225" spans="1:2" hidden="1" x14ac:dyDescent="0.2">
      <c r="A225" s="35"/>
      <c r="B225" s="91" t="s">
        <v>12300</v>
      </c>
    </row>
    <row r="226" spans="1:2" hidden="1" x14ac:dyDescent="0.2">
      <c r="A226" s="35"/>
      <c r="B226" s="91" t="s">
        <v>3119</v>
      </c>
    </row>
    <row r="227" spans="1:2" hidden="1" x14ac:dyDescent="0.2">
      <c r="A227" s="35"/>
      <c r="B227" s="91" t="s">
        <v>3120</v>
      </c>
    </row>
    <row r="228" spans="1:2" hidden="1" x14ac:dyDescent="0.2">
      <c r="A228" s="35"/>
      <c r="B228" s="35" t="s">
        <v>3121</v>
      </c>
    </row>
    <row r="229" spans="1:2" hidden="1" x14ac:dyDescent="0.2">
      <c r="A229" s="35"/>
      <c r="B229" s="91" t="s">
        <v>3122</v>
      </c>
    </row>
    <row r="230" spans="1:2" hidden="1" x14ac:dyDescent="0.2">
      <c r="A230" s="35"/>
      <c r="B230" s="35" t="s">
        <v>3123</v>
      </c>
    </row>
    <row r="231" spans="1:2" hidden="1" x14ac:dyDescent="0.2">
      <c r="A231" s="35"/>
      <c r="B231" s="91" t="s">
        <v>3124</v>
      </c>
    </row>
    <row r="232" spans="1:2" hidden="1" x14ac:dyDescent="0.2">
      <c r="A232" s="35"/>
      <c r="B232" s="35" t="s">
        <v>3125</v>
      </c>
    </row>
    <row r="233" spans="1:2" hidden="1" x14ac:dyDescent="0.2">
      <c r="A233" s="35"/>
      <c r="B233" s="35" t="s">
        <v>3126</v>
      </c>
    </row>
    <row r="234" spans="1:2" hidden="1" x14ac:dyDescent="0.2">
      <c r="A234" s="35"/>
      <c r="B234" s="91" t="s">
        <v>3127</v>
      </c>
    </row>
    <row r="235" spans="1:2" hidden="1" x14ac:dyDescent="0.2">
      <c r="A235" s="35"/>
      <c r="B235" s="91" t="s">
        <v>3128</v>
      </c>
    </row>
    <row r="236" spans="1:2" hidden="1" x14ac:dyDescent="0.2">
      <c r="A236" s="35"/>
      <c r="B236" s="35" t="s">
        <v>3129</v>
      </c>
    </row>
    <row r="237" spans="1:2" hidden="1" x14ac:dyDescent="0.2">
      <c r="A237" s="35"/>
      <c r="B237" s="91" t="s">
        <v>3130</v>
      </c>
    </row>
    <row r="238" spans="1:2" hidden="1" x14ac:dyDescent="0.2">
      <c r="A238" s="35"/>
      <c r="B238" s="35" t="s">
        <v>3131</v>
      </c>
    </row>
    <row r="239" spans="1:2" hidden="1" x14ac:dyDescent="0.2">
      <c r="A239" s="35"/>
      <c r="B239" s="91" t="s">
        <v>3132</v>
      </c>
    </row>
    <row r="240" spans="1:2" hidden="1" x14ac:dyDescent="0.2">
      <c r="A240" s="35"/>
      <c r="B240" s="35" t="s">
        <v>3133</v>
      </c>
    </row>
    <row r="241" spans="1:2" hidden="1" x14ac:dyDescent="0.2">
      <c r="A241" s="35"/>
      <c r="B241" s="35" t="s">
        <v>3134</v>
      </c>
    </row>
    <row r="242" spans="1:2" hidden="1" x14ac:dyDescent="0.2">
      <c r="A242" s="35"/>
      <c r="B242" s="35" t="s">
        <v>3135</v>
      </c>
    </row>
    <row r="243" spans="1:2" hidden="1" x14ac:dyDescent="0.2">
      <c r="A243" s="35"/>
      <c r="B243" s="91" t="s">
        <v>3136</v>
      </c>
    </row>
    <row r="244" spans="1:2" hidden="1" x14ac:dyDescent="0.2">
      <c r="A244" s="35"/>
      <c r="B244" s="91" t="s">
        <v>3137</v>
      </c>
    </row>
    <row r="245" spans="1:2" hidden="1" x14ac:dyDescent="0.2">
      <c r="A245" s="35"/>
      <c r="B245" s="35" t="s">
        <v>3138</v>
      </c>
    </row>
    <row r="246" spans="1:2" hidden="1" x14ac:dyDescent="0.2">
      <c r="A246" s="35"/>
      <c r="B246" s="91" t="s">
        <v>3139</v>
      </c>
    </row>
    <row r="247" spans="1:2" hidden="1" x14ac:dyDescent="0.2">
      <c r="A247" s="35"/>
      <c r="B247" s="91" t="s">
        <v>3140</v>
      </c>
    </row>
    <row r="248" spans="1:2" hidden="1" x14ac:dyDescent="0.2">
      <c r="A248" s="35"/>
      <c r="B248" s="91" t="s">
        <v>3141</v>
      </c>
    </row>
    <row r="249" spans="1:2" hidden="1" x14ac:dyDescent="0.2">
      <c r="A249" s="35"/>
      <c r="B249" s="35" t="s">
        <v>3142</v>
      </c>
    </row>
    <row r="250" spans="1:2" hidden="1" x14ac:dyDescent="0.2">
      <c r="A250" s="35"/>
      <c r="B250" s="35" t="s">
        <v>3143</v>
      </c>
    </row>
    <row r="251" spans="1:2" hidden="1" x14ac:dyDescent="0.2">
      <c r="A251" s="35"/>
      <c r="B251" s="35" t="s">
        <v>3144</v>
      </c>
    </row>
    <row r="252" spans="1:2" hidden="1" x14ac:dyDescent="0.2">
      <c r="A252" s="35"/>
      <c r="B252" s="91" t="s">
        <v>3145</v>
      </c>
    </row>
    <row r="253" spans="1:2" hidden="1" x14ac:dyDescent="0.2">
      <c r="A253" s="35"/>
      <c r="B253" s="35" t="s">
        <v>3146</v>
      </c>
    </row>
    <row r="254" spans="1:2" hidden="1" x14ac:dyDescent="0.2">
      <c r="A254" s="35"/>
      <c r="B254" s="35" t="s">
        <v>3147</v>
      </c>
    </row>
    <row r="255" spans="1:2" hidden="1" x14ac:dyDescent="0.2">
      <c r="A255" s="35"/>
      <c r="B255" s="91" t="s">
        <v>3148</v>
      </c>
    </row>
    <row r="256" spans="1:2" hidden="1" x14ac:dyDescent="0.2">
      <c r="A256" s="35"/>
      <c r="B256" s="91" t="s">
        <v>3149</v>
      </c>
    </row>
    <row r="257" spans="1:2" hidden="1" x14ac:dyDescent="0.2">
      <c r="A257" s="35"/>
      <c r="B257" s="91" t="s">
        <v>12940</v>
      </c>
    </row>
    <row r="258" spans="1:2" hidden="1" x14ac:dyDescent="0.2">
      <c r="A258" s="35"/>
      <c r="B258" s="35" t="s">
        <v>3150</v>
      </c>
    </row>
    <row r="259" spans="1:2" hidden="1" x14ac:dyDescent="0.2">
      <c r="A259" s="35"/>
      <c r="B259" s="91" t="s">
        <v>3151</v>
      </c>
    </row>
    <row r="260" spans="1:2" hidden="1" x14ac:dyDescent="0.2">
      <c r="A260" s="35"/>
      <c r="B260" s="91" t="s">
        <v>3152</v>
      </c>
    </row>
    <row r="261" spans="1:2" hidden="1" x14ac:dyDescent="0.2">
      <c r="A261" s="35"/>
      <c r="B261" s="35" t="s">
        <v>3153</v>
      </c>
    </row>
    <row r="262" spans="1:2" hidden="1" x14ac:dyDescent="0.2">
      <c r="A262" s="35"/>
      <c r="B262" s="91" t="s">
        <v>3154</v>
      </c>
    </row>
    <row r="263" spans="1:2" hidden="1" x14ac:dyDescent="0.2">
      <c r="A263" s="35"/>
      <c r="B263" s="91" t="s">
        <v>12939</v>
      </c>
    </row>
    <row r="264" spans="1:2" hidden="1" x14ac:dyDescent="0.2">
      <c r="A264" s="35"/>
      <c r="B264" s="35" t="s">
        <v>3155</v>
      </c>
    </row>
    <row r="265" spans="1:2" hidden="1" x14ac:dyDescent="0.2">
      <c r="A265" s="35"/>
      <c r="B265" s="91" t="s">
        <v>3156</v>
      </c>
    </row>
    <row r="266" spans="1:2" hidden="1" x14ac:dyDescent="0.2">
      <c r="A266" s="35"/>
      <c r="B266" s="91" t="s">
        <v>3157</v>
      </c>
    </row>
    <row r="267" spans="1:2" hidden="1" x14ac:dyDescent="0.2">
      <c r="A267" s="35"/>
      <c r="B267" s="35" t="s">
        <v>3158</v>
      </c>
    </row>
    <row r="268" spans="1:2" hidden="1" x14ac:dyDescent="0.2">
      <c r="A268" s="35"/>
      <c r="B268" s="35" t="s">
        <v>3159</v>
      </c>
    </row>
    <row r="269" spans="1:2" hidden="1" x14ac:dyDescent="0.2">
      <c r="A269" s="35"/>
      <c r="B269" s="35" t="s">
        <v>3160</v>
      </c>
    </row>
    <row r="270" spans="1:2" hidden="1" x14ac:dyDescent="0.2">
      <c r="A270" s="35"/>
      <c r="B270" s="35" t="s">
        <v>3161</v>
      </c>
    </row>
    <row r="271" spans="1:2" hidden="1" x14ac:dyDescent="0.2">
      <c r="A271" s="35"/>
      <c r="B271" s="91" t="s">
        <v>3162</v>
      </c>
    </row>
    <row r="272" spans="1:2" hidden="1" x14ac:dyDescent="0.2">
      <c r="A272" s="35"/>
      <c r="B272" s="35" t="s">
        <v>3163</v>
      </c>
    </row>
    <row r="273" spans="1:2" hidden="1" x14ac:dyDescent="0.2">
      <c r="A273" s="35"/>
      <c r="B273" s="35" t="s">
        <v>3164</v>
      </c>
    </row>
    <row r="274" spans="1:2" hidden="1" x14ac:dyDescent="0.2">
      <c r="A274" s="35"/>
      <c r="B274" s="35" t="s">
        <v>3165</v>
      </c>
    </row>
    <row r="275" spans="1:2" hidden="1" x14ac:dyDescent="0.2">
      <c r="A275" s="35"/>
      <c r="B275" s="35" t="s">
        <v>3166</v>
      </c>
    </row>
    <row r="276" spans="1:2" hidden="1" x14ac:dyDescent="0.2">
      <c r="A276" s="35"/>
      <c r="B276" s="91" t="s">
        <v>3167</v>
      </c>
    </row>
    <row r="277" spans="1:2" hidden="1" x14ac:dyDescent="0.2">
      <c r="A277" s="35"/>
      <c r="B277" s="35" t="s">
        <v>3168</v>
      </c>
    </row>
    <row r="278" spans="1:2" hidden="1" x14ac:dyDescent="0.2">
      <c r="A278" s="35"/>
      <c r="B278" s="91" t="s">
        <v>3169</v>
      </c>
    </row>
    <row r="279" spans="1:2" hidden="1" x14ac:dyDescent="0.2">
      <c r="A279" s="35"/>
      <c r="B279" s="35" t="s">
        <v>3170</v>
      </c>
    </row>
    <row r="280" spans="1:2" hidden="1" x14ac:dyDescent="0.2">
      <c r="A280" s="35"/>
      <c r="B280" s="91" t="s">
        <v>3171</v>
      </c>
    </row>
    <row r="281" spans="1:2" hidden="1" x14ac:dyDescent="0.2">
      <c r="A281" s="35"/>
      <c r="B281" s="35" t="s">
        <v>3172</v>
      </c>
    </row>
    <row r="282" spans="1:2" hidden="1" x14ac:dyDescent="0.2">
      <c r="A282" s="35"/>
      <c r="B282" s="35" t="s">
        <v>3173</v>
      </c>
    </row>
    <row r="283" spans="1:2" hidden="1" x14ac:dyDescent="0.2">
      <c r="A283" s="35"/>
      <c r="B283" s="91" t="s">
        <v>3174</v>
      </c>
    </row>
    <row r="284" spans="1:2" hidden="1" x14ac:dyDescent="0.2">
      <c r="A284" s="35"/>
      <c r="B284" s="91" t="s">
        <v>3175</v>
      </c>
    </row>
    <row r="285" spans="1:2" hidden="1" x14ac:dyDescent="0.2">
      <c r="A285" s="35"/>
      <c r="B285" s="91" t="s">
        <v>3176</v>
      </c>
    </row>
    <row r="286" spans="1:2" hidden="1" x14ac:dyDescent="0.2">
      <c r="A286" s="35"/>
      <c r="B286" s="91" t="s">
        <v>3177</v>
      </c>
    </row>
    <row r="287" spans="1:2" hidden="1" x14ac:dyDescent="0.2">
      <c r="A287" s="35"/>
      <c r="B287" s="91" t="s">
        <v>3178</v>
      </c>
    </row>
    <row r="288" spans="1:2" hidden="1" x14ac:dyDescent="0.2">
      <c r="A288" s="35"/>
      <c r="B288" s="35" t="s">
        <v>3179</v>
      </c>
    </row>
    <row r="289" spans="1:2" hidden="1" x14ac:dyDescent="0.2">
      <c r="A289" s="35"/>
      <c r="B289" s="91" t="s">
        <v>3180</v>
      </c>
    </row>
    <row r="290" spans="1:2" hidden="1" x14ac:dyDescent="0.2">
      <c r="A290" s="35"/>
      <c r="B290" s="91" t="s">
        <v>3181</v>
      </c>
    </row>
    <row r="291" spans="1:2" hidden="1" x14ac:dyDescent="0.2">
      <c r="A291" s="35"/>
      <c r="B291" s="35" t="s">
        <v>3182</v>
      </c>
    </row>
    <row r="292" spans="1:2" hidden="1" x14ac:dyDescent="0.2">
      <c r="A292" s="35"/>
      <c r="B292" s="91" t="s">
        <v>3183</v>
      </c>
    </row>
    <row r="293" spans="1:2" hidden="1" x14ac:dyDescent="0.2">
      <c r="A293" s="35"/>
      <c r="B293" s="91" t="s">
        <v>3184</v>
      </c>
    </row>
    <row r="294" spans="1:2" hidden="1" x14ac:dyDescent="0.2">
      <c r="A294" s="35"/>
      <c r="B294" s="91" t="s">
        <v>3185</v>
      </c>
    </row>
    <row r="295" spans="1:2" hidden="1" x14ac:dyDescent="0.2">
      <c r="A295" s="35"/>
      <c r="B295" s="91" t="s">
        <v>3186</v>
      </c>
    </row>
    <row r="296" spans="1:2" hidden="1" x14ac:dyDescent="0.2">
      <c r="A296" s="35"/>
      <c r="B296" s="91" t="s">
        <v>3187</v>
      </c>
    </row>
    <row r="297" spans="1:2" hidden="1" x14ac:dyDescent="0.2">
      <c r="A297" s="35"/>
      <c r="B297" s="91" t="s">
        <v>3188</v>
      </c>
    </row>
    <row r="298" spans="1:2" hidden="1" x14ac:dyDescent="0.2">
      <c r="A298" s="35"/>
      <c r="B298" s="91" t="s">
        <v>3189</v>
      </c>
    </row>
    <row r="299" spans="1:2" hidden="1" x14ac:dyDescent="0.2">
      <c r="A299" s="35"/>
      <c r="B299" s="91" t="s">
        <v>3190</v>
      </c>
    </row>
    <row r="300" spans="1:2" hidden="1" x14ac:dyDescent="0.2">
      <c r="A300" s="35"/>
      <c r="B300" s="91" t="s">
        <v>3191</v>
      </c>
    </row>
    <row r="301" spans="1:2" hidden="1" x14ac:dyDescent="0.2">
      <c r="A301" s="35"/>
      <c r="B301" s="91" t="s">
        <v>3192</v>
      </c>
    </row>
    <row r="302" spans="1:2" hidden="1" x14ac:dyDescent="0.2">
      <c r="A302" s="35"/>
      <c r="B302" s="91" t="s">
        <v>3193</v>
      </c>
    </row>
    <row r="303" spans="1:2" hidden="1" x14ac:dyDescent="0.2">
      <c r="A303" s="35"/>
      <c r="B303" s="91" t="s">
        <v>3194</v>
      </c>
    </row>
    <row r="304" spans="1:2" hidden="1" x14ac:dyDescent="0.2">
      <c r="A304" s="35"/>
      <c r="B304" s="91" t="s">
        <v>3195</v>
      </c>
    </row>
    <row r="305" spans="1:2" hidden="1" x14ac:dyDescent="0.2">
      <c r="A305" s="35"/>
      <c r="B305" s="91" t="s">
        <v>12301</v>
      </c>
    </row>
    <row r="306" spans="1:2" hidden="1" x14ac:dyDescent="0.2">
      <c r="A306" s="35"/>
      <c r="B306" s="91" t="s">
        <v>3196</v>
      </c>
    </row>
    <row r="307" spans="1:2" hidden="1" x14ac:dyDescent="0.2">
      <c r="A307" s="35"/>
      <c r="B307" s="91" t="s">
        <v>3197</v>
      </c>
    </row>
    <row r="308" spans="1:2" hidden="1" x14ac:dyDescent="0.2">
      <c r="A308" s="35"/>
      <c r="B308" s="91" t="s">
        <v>3198</v>
      </c>
    </row>
    <row r="309" spans="1:2" hidden="1" x14ac:dyDescent="0.2">
      <c r="A309" s="35"/>
      <c r="B309" s="35" t="s">
        <v>3199</v>
      </c>
    </row>
    <row r="310" spans="1:2" hidden="1" x14ac:dyDescent="0.2">
      <c r="A310" s="35"/>
      <c r="B310" s="91" t="s">
        <v>3200</v>
      </c>
    </row>
    <row r="311" spans="1:2" hidden="1" x14ac:dyDescent="0.2">
      <c r="A311" s="35"/>
      <c r="B311" s="91" t="s">
        <v>3201</v>
      </c>
    </row>
    <row r="312" spans="1:2" hidden="1" x14ac:dyDescent="0.2">
      <c r="A312" s="35"/>
      <c r="B312" s="91" t="s">
        <v>3202</v>
      </c>
    </row>
    <row r="313" spans="1:2" hidden="1" x14ac:dyDescent="0.2">
      <c r="A313" s="35"/>
      <c r="B313" s="91" t="s">
        <v>3203</v>
      </c>
    </row>
    <row r="314" spans="1:2" hidden="1" x14ac:dyDescent="0.2">
      <c r="A314" s="35"/>
      <c r="B314" s="91" t="s">
        <v>3204</v>
      </c>
    </row>
    <row r="315" spans="1:2" hidden="1" x14ac:dyDescent="0.2">
      <c r="A315" s="35"/>
      <c r="B315" s="91" t="s">
        <v>3205</v>
      </c>
    </row>
    <row r="316" spans="1:2" hidden="1" x14ac:dyDescent="0.2">
      <c r="A316" s="35"/>
      <c r="B316" s="91" t="s">
        <v>3206</v>
      </c>
    </row>
    <row r="317" spans="1:2" hidden="1" x14ac:dyDescent="0.2">
      <c r="A317" s="35"/>
      <c r="B317" s="91" t="s">
        <v>3207</v>
      </c>
    </row>
    <row r="318" spans="1:2" hidden="1" x14ac:dyDescent="0.2">
      <c r="A318" s="35"/>
      <c r="B318" s="91" t="s">
        <v>3208</v>
      </c>
    </row>
    <row r="319" spans="1:2" hidden="1" x14ac:dyDescent="0.2">
      <c r="A319" s="35"/>
      <c r="B319" s="91" t="s">
        <v>3209</v>
      </c>
    </row>
    <row r="320" spans="1:2" hidden="1" x14ac:dyDescent="0.2">
      <c r="A320" s="35"/>
      <c r="B320" s="35" t="s">
        <v>3210</v>
      </c>
    </row>
    <row r="321" spans="1:2" hidden="1" x14ac:dyDescent="0.2">
      <c r="A321" s="35"/>
      <c r="B321" s="91" t="s">
        <v>3211</v>
      </c>
    </row>
    <row r="322" spans="1:2" hidden="1" x14ac:dyDescent="0.2">
      <c r="A322" s="35"/>
      <c r="B322" s="91" t="s">
        <v>3212</v>
      </c>
    </row>
    <row r="323" spans="1:2" hidden="1" x14ac:dyDescent="0.2">
      <c r="A323" s="35"/>
      <c r="B323" s="35" t="s">
        <v>3213</v>
      </c>
    </row>
    <row r="324" spans="1:2" hidden="1" x14ac:dyDescent="0.2">
      <c r="A324" s="35"/>
      <c r="B324" s="91" t="s">
        <v>3214</v>
      </c>
    </row>
    <row r="325" spans="1:2" hidden="1" x14ac:dyDescent="0.2">
      <c r="A325" s="35"/>
      <c r="B325" s="35" t="s">
        <v>3215</v>
      </c>
    </row>
    <row r="326" spans="1:2" hidden="1" x14ac:dyDescent="0.2">
      <c r="A326" s="35"/>
      <c r="B326" s="91" t="s">
        <v>3216</v>
      </c>
    </row>
    <row r="327" spans="1:2" hidden="1" x14ac:dyDescent="0.2">
      <c r="A327" s="35"/>
      <c r="B327" s="91" t="s">
        <v>3217</v>
      </c>
    </row>
    <row r="328" spans="1:2" hidden="1" x14ac:dyDescent="0.2">
      <c r="A328" s="35"/>
      <c r="B328" s="35" t="s">
        <v>3218</v>
      </c>
    </row>
    <row r="329" spans="1:2" hidden="1" x14ac:dyDescent="0.2">
      <c r="A329" s="35"/>
      <c r="B329" s="91" t="s">
        <v>3219</v>
      </c>
    </row>
    <row r="330" spans="1:2" hidden="1" x14ac:dyDescent="0.2">
      <c r="A330" s="35"/>
      <c r="B330" s="35" t="s">
        <v>3220</v>
      </c>
    </row>
    <row r="331" spans="1:2" hidden="1" x14ac:dyDescent="0.2">
      <c r="A331" s="35"/>
      <c r="B331" s="91" t="s">
        <v>3221</v>
      </c>
    </row>
    <row r="332" spans="1:2" hidden="1" x14ac:dyDescent="0.2">
      <c r="A332" s="35"/>
      <c r="B332" s="35" t="s">
        <v>3222</v>
      </c>
    </row>
    <row r="333" spans="1:2" hidden="1" x14ac:dyDescent="0.2">
      <c r="A333" s="35"/>
      <c r="B333" s="35" t="s">
        <v>3223</v>
      </c>
    </row>
    <row r="334" spans="1:2" hidden="1" x14ac:dyDescent="0.2">
      <c r="A334" s="35"/>
      <c r="B334" s="91" t="s">
        <v>3224</v>
      </c>
    </row>
    <row r="335" spans="1:2" hidden="1" x14ac:dyDescent="0.2">
      <c r="A335" s="35"/>
      <c r="B335" s="121" t="s">
        <v>5009</v>
      </c>
    </row>
    <row r="336" spans="1:2" hidden="1" x14ac:dyDescent="0.2">
      <c r="A336" s="35"/>
      <c r="B336" s="121" t="s">
        <v>5010</v>
      </c>
    </row>
    <row r="337" spans="1:2" hidden="1" x14ac:dyDescent="0.2">
      <c r="A337" s="35"/>
      <c r="B337" s="121" t="s">
        <v>42059</v>
      </c>
    </row>
    <row r="338" spans="1:2" hidden="1" x14ac:dyDescent="0.2">
      <c r="A338" s="35"/>
      <c r="B338" s="121" t="s">
        <v>5011</v>
      </c>
    </row>
    <row r="339" spans="1:2" hidden="1" x14ac:dyDescent="0.2">
      <c r="A339" s="35"/>
      <c r="B339" s="121" t="s">
        <v>5012</v>
      </c>
    </row>
    <row r="340" spans="1:2" hidden="1" x14ac:dyDescent="0.2">
      <c r="A340" s="35"/>
      <c r="B340" s="121" t="s">
        <v>5013</v>
      </c>
    </row>
    <row r="341" spans="1:2" hidden="1" x14ac:dyDescent="0.2">
      <c r="A341" s="35"/>
      <c r="B341" s="121" t="s">
        <v>5014</v>
      </c>
    </row>
    <row r="342" spans="1:2" hidden="1" x14ac:dyDescent="0.2">
      <c r="A342" s="35"/>
      <c r="B342" s="121" t="s">
        <v>5015</v>
      </c>
    </row>
    <row r="343" spans="1:2" hidden="1" x14ac:dyDescent="0.2">
      <c r="A343" s="35"/>
      <c r="B343" s="121" t="s">
        <v>5016</v>
      </c>
    </row>
    <row r="344" spans="1:2" hidden="1" x14ac:dyDescent="0.2">
      <c r="A344" s="35"/>
      <c r="B344" s="121" t="s">
        <v>5017</v>
      </c>
    </row>
    <row r="345" spans="1:2" hidden="1" x14ac:dyDescent="0.2">
      <c r="A345" s="35"/>
      <c r="B345" s="121" t="s">
        <v>42060</v>
      </c>
    </row>
    <row r="346" spans="1:2" hidden="1" x14ac:dyDescent="0.2">
      <c r="A346" s="35"/>
      <c r="B346" s="121" t="s">
        <v>43556</v>
      </c>
    </row>
    <row r="347" spans="1:2" hidden="1" x14ac:dyDescent="0.2">
      <c r="A347" s="35"/>
      <c r="B347" s="121" t="s">
        <v>5018</v>
      </c>
    </row>
    <row r="348" spans="1:2" hidden="1" x14ac:dyDescent="0.2">
      <c r="A348" s="35"/>
      <c r="B348" s="121" t="s">
        <v>5019</v>
      </c>
    </row>
    <row r="349" spans="1:2" hidden="1" x14ac:dyDescent="0.2">
      <c r="A349" s="35"/>
      <c r="B349" s="121" t="s">
        <v>43557</v>
      </c>
    </row>
    <row r="350" spans="1:2" hidden="1" x14ac:dyDescent="0.2">
      <c r="A350" s="35"/>
      <c r="B350" s="121" t="s">
        <v>5020</v>
      </c>
    </row>
    <row r="351" spans="1:2" hidden="1" x14ac:dyDescent="0.2">
      <c r="A351" s="35"/>
      <c r="B351" s="121" t="s">
        <v>5021</v>
      </c>
    </row>
    <row r="352" spans="1:2" hidden="1" x14ac:dyDescent="0.2">
      <c r="A352" s="35"/>
      <c r="B352" s="121" t="s">
        <v>5022</v>
      </c>
    </row>
    <row r="353" spans="1:2" hidden="1" x14ac:dyDescent="0.2">
      <c r="A353" s="35"/>
      <c r="B353" s="121" t="s">
        <v>5023</v>
      </c>
    </row>
    <row r="354" spans="1:2" hidden="1" x14ac:dyDescent="0.2">
      <c r="A354" s="35"/>
      <c r="B354" s="121" t="s">
        <v>5024</v>
      </c>
    </row>
    <row r="355" spans="1:2" hidden="1" x14ac:dyDescent="0.2">
      <c r="A355" s="35"/>
      <c r="B355" s="121" t="s">
        <v>5025</v>
      </c>
    </row>
    <row r="356" spans="1:2" hidden="1" x14ac:dyDescent="0.2">
      <c r="A356" s="35"/>
      <c r="B356" s="121" t="s">
        <v>5026</v>
      </c>
    </row>
    <row r="357" spans="1:2" hidden="1" x14ac:dyDescent="0.2">
      <c r="A357" s="35"/>
      <c r="B357" s="121" t="s">
        <v>5027</v>
      </c>
    </row>
    <row r="358" spans="1:2" hidden="1" x14ac:dyDescent="0.2">
      <c r="A358" s="35"/>
      <c r="B358" s="121" t="s">
        <v>5028</v>
      </c>
    </row>
    <row r="359" spans="1:2" hidden="1" x14ac:dyDescent="0.2">
      <c r="A359" s="35"/>
      <c r="B359" s="121" t="s">
        <v>5029</v>
      </c>
    </row>
    <row r="360" spans="1:2" hidden="1" x14ac:dyDescent="0.2">
      <c r="A360" s="35"/>
      <c r="B360" s="121" t="s">
        <v>5030</v>
      </c>
    </row>
    <row r="361" spans="1:2" hidden="1" x14ac:dyDescent="0.2">
      <c r="A361" s="35"/>
      <c r="B361" s="121" t="s">
        <v>5031</v>
      </c>
    </row>
    <row r="362" spans="1:2" hidden="1" x14ac:dyDescent="0.2">
      <c r="A362" s="35"/>
      <c r="B362" s="121" t="s">
        <v>5032</v>
      </c>
    </row>
    <row r="363" spans="1:2" hidden="1" x14ac:dyDescent="0.2">
      <c r="A363" s="35"/>
      <c r="B363" s="121" t="s">
        <v>5033</v>
      </c>
    </row>
    <row r="364" spans="1:2" hidden="1" x14ac:dyDescent="0.2">
      <c r="A364" s="35"/>
      <c r="B364" s="121" t="s">
        <v>5034</v>
      </c>
    </row>
    <row r="365" spans="1:2" hidden="1" x14ac:dyDescent="0.2">
      <c r="A365" s="35"/>
      <c r="B365" s="121" t="s">
        <v>42061</v>
      </c>
    </row>
    <row r="366" spans="1:2" hidden="1" x14ac:dyDescent="0.2">
      <c r="A366" s="35"/>
      <c r="B366" s="121" t="s">
        <v>43558</v>
      </c>
    </row>
    <row r="367" spans="1:2" hidden="1" x14ac:dyDescent="0.2">
      <c r="A367" s="35"/>
      <c r="B367" s="121" t="s">
        <v>43559</v>
      </c>
    </row>
    <row r="368" spans="1:2" hidden="1" x14ac:dyDescent="0.2">
      <c r="A368" s="35"/>
      <c r="B368" s="121" t="s">
        <v>42062</v>
      </c>
    </row>
    <row r="369" spans="1:12" hidden="1" x14ac:dyDescent="0.2">
      <c r="A369" s="35"/>
      <c r="B369" s="121" t="s">
        <v>5035</v>
      </c>
    </row>
    <row r="370" spans="1:12" hidden="1" x14ac:dyDescent="0.2">
      <c r="A370" s="35"/>
      <c r="B370" s="121" t="s">
        <v>49523</v>
      </c>
    </row>
    <row r="371" spans="1:12" hidden="1" x14ac:dyDescent="0.2">
      <c r="A371" s="35"/>
      <c r="B371" s="121" t="s">
        <v>49524</v>
      </c>
    </row>
    <row r="372" spans="1:12" hidden="1" x14ac:dyDescent="0.2">
      <c r="A372" s="35"/>
      <c r="B372" s="121" t="s">
        <v>49525</v>
      </c>
    </row>
    <row r="373" spans="1:12" x14ac:dyDescent="0.2">
      <c r="D373" s="31" t="s">
        <v>213</v>
      </c>
    </row>
    <row r="374" spans="1:12" ht="13.8" x14ac:dyDescent="0.25">
      <c r="A374" s="326" t="s">
        <v>5238</v>
      </c>
      <c r="B374" s="326"/>
      <c r="C374" s="326"/>
      <c r="D374" s="37" t="s">
        <v>5873</v>
      </c>
    </row>
    <row r="375" spans="1:12" ht="11.4" x14ac:dyDescent="0.2">
      <c r="A375" s="327" t="str">
        <f>FY &amp; " District Expenditures by PRC - as of " &amp; Date</f>
        <v>FY2020, FY2021, FY2022, FY2023 &amp; 2024 District Expenditures by PRC - as of 03/31/2024</v>
      </c>
      <c r="B375" s="328"/>
      <c r="C375" s="328"/>
      <c r="D375" s="37" t="s">
        <v>219</v>
      </c>
    </row>
    <row r="376" spans="1:12" ht="11.4" customHeight="1" thickBot="1" x14ac:dyDescent="0.25">
      <c r="C376" s="190"/>
      <c r="D376" s="37" t="s">
        <v>3225</v>
      </c>
      <c r="E376" s="190"/>
      <c r="F376" s="190"/>
      <c r="G376" s="190"/>
      <c r="H376" s="190"/>
      <c r="I376" s="203"/>
      <c r="J376" s="203"/>
      <c r="K376" s="119"/>
      <c r="L376" s="119"/>
    </row>
    <row r="377" spans="1:12" ht="33" customHeight="1" thickTop="1" x14ac:dyDescent="0.2">
      <c r="A377" s="123" t="s">
        <v>0</v>
      </c>
      <c r="B377" s="128" t="s">
        <v>24</v>
      </c>
      <c r="C377" s="124" t="s">
        <v>3682</v>
      </c>
      <c r="D377" s="124" t="s">
        <v>12926</v>
      </c>
      <c r="E377" s="124" t="s">
        <v>51416</v>
      </c>
      <c r="F377" s="125" t="s">
        <v>63596</v>
      </c>
      <c r="G377" s="125" t="str">
        <f>"FY 2024 YTD Expenditures
 " &amp; "(as of " &amp; Date &amp; " )"</f>
        <v>FY 2024 YTD Expenditures
 (as of 03/31/2024 )</v>
      </c>
      <c r="H377" s="125" t="str">
        <f>"FY 2024 Encumbrances
 " &amp; "(as of " &amp; Date &amp; " )"</f>
        <v>FY 2024 Encumbrances
 (as of 03/31/2024 )</v>
      </c>
      <c r="I377" s="187" t="s">
        <v>5229</v>
      </c>
      <c r="J377" s="125" t="s">
        <v>5226</v>
      </c>
      <c r="K377" s="126" t="s">
        <v>5228</v>
      </c>
      <c r="L377" s="126" t="s">
        <v>5227</v>
      </c>
    </row>
    <row r="378" spans="1:12" x14ac:dyDescent="0.2">
      <c r="A378" s="38" t="s">
        <v>35</v>
      </c>
      <c r="B378" s="35" t="s">
        <v>5237</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5">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IF(ISNA(VLOOKUP(A378&amp;"-"&amp;MID(PSU_Selector,5,3),FY24_AllotVsExpend,3,FALSE)),0,VLOOKUP(A378&amp;"-"&amp;MID(PSU_Selector,5,3),FY24_AllotVsExpend,3,FALSE))</f>
        <v>0</v>
      </c>
      <c r="H378" s="186">
        <f t="shared" ref="H378:H409" si="5">IF(ISNA(VLOOKUP(A378&amp;"-"&amp;MID(PSU_Selector,5,3),Encumbrances_by_PRC,2,FALSE)),0,VLOOKUP(A378&amp;"-"&amp;MID(PSU_Selector,5,3),Encumbrances_by_PRC,2,FALSE))</f>
        <v>0</v>
      </c>
      <c r="I378" s="291">
        <f>D378+C378+E378+F378+G378+H378</f>
        <v>58718669.060000002</v>
      </c>
      <c r="J378" s="195">
        <f t="shared" ref="J378:J409" si="6">IF(ISNA(VLOOKUP(A378&amp;"-"&amp;MID(PSU_Selector,5,3),Covid_Allotment_PRC,2,FALSE)),0,VLOOKUP(A378&amp;"-"&amp;MID(PSU_Selector,5,3),Covid_Allotment_PRC,2,FALSE))</f>
        <v>58718669.060000002</v>
      </c>
      <c r="K378" s="196">
        <f>J378-I378</f>
        <v>0</v>
      </c>
      <c r="L378" s="117">
        <f t="shared" ref="L378:L420" si="7">IFERROR(K378/J378,"")</f>
        <v>0</v>
      </c>
    </row>
    <row r="379" spans="1:12" x14ac:dyDescent="0.2">
      <c r="A379" s="38" t="s">
        <v>36</v>
      </c>
      <c r="B379" s="35" t="s">
        <v>296</v>
      </c>
      <c r="C379" s="109">
        <f t="shared" si="0"/>
        <v>0</v>
      </c>
      <c r="D379" s="55">
        <f t="shared" si="1"/>
        <v>4888488.57</v>
      </c>
      <c r="E379" s="226">
        <f t="shared" si="2"/>
        <v>532517</v>
      </c>
      <c r="F379" s="186">
        <f t="shared" si="3"/>
        <v>0</v>
      </c>
      <c r="G379" s="186">
        <f t="shared" si="4"/>
        <v>0</v>
      </c>
      <c r="H379" s="186">
        <f t="shared" si="5"/>
        <v>0</v>
      </c>
      <c r="I379" s="291">
        <f t="shared" ref="I379:I437" si="8">D379+C379+E379+F379+G379+H379</f>
        <v>5421005.5700000003</v>
      </c>
      <c r="J379" s="195">
        <f t="shared" si="6"/>
        <v>5421005.5700000003</v>
      </c>
      <c r="K379" s="196">
        <f t="shared" ref="K379:K437" si="9">J379-I379</f>
        <v>0</v>
      </c>
      <c r="L379" s="117">
        <f t="shared" si="7"/>
        <v>0</v>
      </c>
    </row>
    <row r="380" spans="1:12" x14ac:dyDescent="0.2">
      <c r="A380" s="39" t="s">
        <v>38</v>
      </c>
      <c r="B380" s="35" t="s">
        <v>297</v>
      </c>
      <c r="C380" s="109">
        <f t="shared" si="0"/>
        <v>0</v>
      </c>
      <c r="D380" s="55">
        <f t="shared" si="1"/>
        <v>3142690.51</v>
      </c>
      <c r="E380" s="226">
        <f t="shared" si="2"/>
        <v>15829.46</v>
      </c>
      <c r="F380" s="186">
        <f t="shared" si="3"/>
        <v>0</v>
      </c>
      <c r="G380" s="186">
        <f t="shared" si="4"/>
        <v>0</v>
      </c>
      <c r="H380" s="186">
        <f t="shared" si="5"/>
        <v>0</v>
      </c>
      <c r="I380" s="291">
        <f t="shared" si="8"/>
        <v>3158519.9699999997</v>
      </c>
      <c r="J380" s="195">
        <f t="shared" si="6"/>
        <v>3158519.97</v>
      </c>
      <c r="K380" s="196">
        <f t="shared" si="9"/>
        <v>0</v>
      </c>
      <c r="L380" s="117">
        <f t="shared" si="7"/>
        <v>0</v>
      </c>
    </row>
    <row r="381" spans="1:12" x14ac:dyDescent="0.2">
      <c r="A381" s="39" t="s">
        <v>40</v>
      </c>
      <c r="B381" s="35" t="s">
        <v>298</v>
      </c>
      <c r="C381" s="109">
        <f t="shared" si="0"/>
        <v>713993.8</v>
      </c>
      <c r="D381" s="55">
        <f t="shared" si="1"/>
        <v>42952784.75</v>
      </c>
      <c r="E381" s="226">
        <f t="shared" si="2"/>
        <v>1326023.1000000001</v>
      </c>
      <c r="F381" s="186">
        <f t="shared" si="3"/>
        <v>0</v>
      </c>
      <c r="G381" s="186">
        <f t="shared" si="4"/>
        <v>0</v>
      </c>
      <c r="H381" s="186">
        <f t="shared" si="5"/>
        <v>0</v>
      </c>
      <c r="I381" s="291">
        <f t="shared" si="8"/>
        <v>44992801.649999999</v>
      </c>
      <c r="J381" s="195">
        <f t="shared" si="6"/>
        <v>44992801.649999999</v>
      </c>
      <c r="K381" s="196">
        <f t="shared" si="9"/>
        <v>0</v>
      </c>
      <c r="L381" s="117">
        <f t="shared" si="7"/>
        <v>0</v>
      </c>
    </row>
    <row r="382" spans="1:12" x14ac:dyDescent="0.2">
      <c r="A382" s="39" t="s">
        <v>42</v>
      </c>
      <c r="B382" s="35" t="s">
        <v>5874</v>
      </c>
      <c r="C382" s="109">
        <f>IF(ISNA(VLOOKUP(A382&amp;"-"&amp;MID(PSU_Selector,5,3),FY20_AllotVsExpend,3,FALSE)),0,VLOOKUP(A382&amp;"-"&amp;MID(PSU_Selector,5,3),FY20_AllotVsExpend,3,FALSE))</f>
        <v>34996793.630000003</v>
      </c>
      <c r="D382" s="55">
        <f t="shared" si="1"/>
        <v>33128414.359999999</v>
      </c>
      <c r="E382" s="226">
        <f t="shared" si="2"/>
        <v>592916.75</v>
      </c>
      <c r="F382" s="186">
        <f t="shared" si="3"/>
        <v>0</v>
      </c>
      <c r="G382" s="186">
        <f t="shared" si="4"/>
        <v>0</v>
      </c>
      <c r="H382" s="186">
        <f t="shared" si="5"/>
        <v>0</v>
      </c>
      <c r="I382" s="291">
        <f t="shared" si="8"/>
        <v>68718124.74000001</v>
      </c>
      <c r="J382" s="195">
        <f t="shared" si="6"/>
        <v>68718124.739999995</v>
      </c>
      <c r="K382" s="196">
        <f t="shared" si="9"/>
        <v>0</v>
      </c>
      <c r="L382" s="117">
        <f t="shared" si="7"/>
        <v>0</v>
      </c>
    </row>
    <row r="383" spans="1:12" x14ac:dyDescent="0.2">
      <c r="A383" s="39" t="s">
        <v>44</v>
      </c>
      <c r="B383" s="35" t="s">
        <v>299</v>
      </c>
      <c r="C383" s="109">
        <f t="shared" si="0"/>
        <v>58598.080000000002</v>
      </c>
      <c r="D383" s="55">
        <f t="shared" si="1"/>
        <v>8991011.5299999993</v>
      </c>
      <c r="E383" s="226">
        <f t="shared" si="2"/>
        <v>50809.919999999998</v>
      </c>
      <c r="F383" s="186">
        <f t="shared" si="3"/>
        <v>0</v>
      </c>
      <c r="G383" s="186">
        <f t="shared" si="4"/>
        <v>0</v>
      </c>
      <c r="H383" s="186">
        <f t="shared" si="5"/>
        <v>0</v>
      </c>
      <c r="I383" s="291">
        <f t="shared" si="8"/>
        <v>9100419.5299999993</v>
      </c>
      <c r="J383" s="195">
        <f t="shared" si="6"/>
        <v>9100419.5299999993</v>
      </c>
      <c r="K383" s="196">
        <f t="shared" si="9"/>
        <v>0</v>
      </c>
      <c r="L383" s="117">
        <f t="shared" si="7"/>
        <v>0</v>
      </c>
    </row>
    <row r="384" spans="1:12" x14ac:dyDescent="0.2">
      <c r="A384" s="39" t="s">
        <v>198</v>
      </c>
      <c r="B384" s="35" t="s">
        <v>300</v>
      </c>
      <c r="C384" s="109">
        <f t="shared" si="0"/>
        <v>0</v>
      </c>
      <c r="D384" s="55">
        <f t="shared" si="1"/>
        <v>432320.19</v>
      </c>
      <c r="E384" s="226">
        <f t="shared" si="2"/>
        <v>5949.68</v>
      </c>
      <c r="F384" s="186">
        <f t="shared" si="3"/>
        <v>0</v>
      </c>
      <c r="G384" s="186">
        <f t="shared" si="4"/>
        <v>0</v>
      </c>
      <c r="H384" s="186">
        <f t="shared" si="5"/>
        <v>0</v>
      </c>
      <c r="I384" s="291">
        <f t="shared" si="8"/>
        <v>438269.87</v>
      </c>
      <c r="J384" s="195">
        <f t="shared" si="6"/>
        <v>438269.87</v>
      </c>
      <c r="K384" s="196">
        <f t="shared" si="9"/>
        <v>0</v>
      </c>
      <c r="L384" s="117">
        <f t="shared" si="7"/>
        <v>0</v>
      </c>
    </row>
    <row r="385" spans="1:12" x14ac:dyDescent="0.2">
      <c r="A385" s="39" t="s">
        <v>267</v>
      </c>
      <c r="B385" s="35" t="s">
        <v>301</v>
      </c>
      <c r="C385" s="109">
        <f t="shared" si="0"/>
        <v>97692.27</v>
      </c>
      <c r="D385" s="55">
        <f t="shared" si="1"/>
        <v>9046084.8699999992</v>
      </c>
      <c r="E385" s="226">
        <f t="shared" si="2"/>
        <v>303098.31</v>
      </c>
      <c r="F385" s="186">
        <f t="shared" si="3"/>
        <v>0</v>
      </c>
      <c r="G385" s="186">
        <f t="shared" si="4"/>
        <v>0</v>
      </c>
      <c r="H385" s="186">
        <f t="shared" si="5"/>
        <v>0</v>
      </c>
      <c r="I385" s="291">
        <f t="shared" si="8"/>
        <v>9446875.4499999993</v>
      </c>
      <c r="J385" s="195">
        <f t="shared" si="6"/>
        <v>9446875.4499999993</v>
      </c>
      <c r="K385" s="196">
        <f t="shared" si="9"/>
        <v>0</v>
      </c>
      <c r="L385" s="117">
        <f t="shared" si="7"/>
        <v>0</v>
      </c>
    </row>
    <row r="386" spans="1:12" x14ac:dyDescent="0.2">
      <c r="A386" s="39" t="s">
        <v>302</v>
      </c>
      <c r="B386" s="35" t="s">
        <v>303</v>
      </c>
      <c r="C386" s="109">
        <f t="shared" si="0"/>
        <v>0</v>
      </c>
      <c r="D386" s="55">
        <f t="shared" si="1"/>
        <v>1271122.5900000001</v>
      </c>
      <c r="E386" s="226">
        <f t="shared" si="2"/>
        <v>1377.87</v>
      </c>
      <c r="F386" s="186">
        <f t="shared" si="3"/>
        <v>0</v>
      </c>
      <c r="G386" s="186">
        <f t="shared" si="4"/>
        <v>0</v>
      </c>
      <c r="H386" s="186">
        <f t="shared" si="5"/>
        <v>0</v>
      </c>
      <c r="I386" s="291">
        <f t="shared" si="8"/>
        <v>1272500.4600000002</v>
      </c>
      <c r="J386" s="195">
        <f t="shared" si="6"/>
        <v>1272500.46</v>
      </c>
      <c r="K386" s="196">
        <f t="shared" si="9"/>
        <v>0</v>
      </c>
      <c r="L386" s="117">
        <f t="shared" si="7"/>
        <v>0</v>
      </c>
    </row>
    <row r="387" spans="1:12" x14ac:dyDescent="0.2">
      <c r="A387" s="39" t="s">
        <v>16</v>
      </c>
      <c r="B387" s="35" t="s">
        <v>304</v>
      </c>
      <c r="C387" s="109">
        <f t="shared" si="0"/>
        <v>0</v>
      </c>
      <c r="D387" s="55">
        <f t="shared" si="1"/>
        <v>28698016.420000002</v>
      </c>
      <c r="E387" s="226">
        <f t="shared" si="2"/>
        <v>1567008.4</v>
      </c>
      <c r="F387" s="186">
        <f t="shared" si="3"/>
        <v>0</v>
      </c>
      <c r="G387" s="186">
        <f t="shared" si="4"/>
        <v>0</v>
      </c>
      <c r="H387" s="186">
        <f t="shared" si="5"/>
        <v>0</v>
      </c>
      <c r="I387" s="291">
        <f t="shared" si="8"/>
        <v>30265024.82</v>
      </c>
      <c r="J387" s="195">
        <f t="shared" si="6"/>
        <v>30265024.82</v>
      </c>
      <c r="K387" s="196">
        <f t="shared" si="9"/>
        <v>0</v>
      </c>
      <c r="L387" s="117">
        <f t="shared" si="7"/>
        <v>0</v>
      </c>
    </row>
    <row r="388" spans="1:12" x14ac:dyDescent="0.2">
      <c r="A388" s="39" t="s">
        <v>47</v>
      </c>
      <c r="B388" s="35" t="s">
        <v>5866</v>
      </c>
      <c r="C388" s="109">
        <f t="shared" si="0"/>
        <v>0</v>
      </c>
      <c r="D388" s="55">
        <f t="shared" si="1"/>
        <v>4000245.33</v>
      </c>
      <c r="E388" s="226">
        <f t="shared" si="2"/>
        <v>0</v>
      </c>
      <c r="F388" s="186">
        <f t="shared" si="3"/>
        <v>0</v>
      </c>
      <c r="G388" s="186">
        <f t="shared" si="4"/>
        <v>0</v>
      </c>
      <c r="H388" s="186">
        <f t="shared" si="5"/>
        <v>0</v>
      </c>
      <c r="I388" s="291">
        <f t="shared" si="8"/>
        <v>4000245.33</v>
      </c>
      <c r="J388" s="195">
        <f t="shared" si="6"/>
        <v>4000245.33</v>
      </c>
      <c r="K388" s="196">
        <f t="shared" si="9"/>
        <v>0</v>
      </c>
      <c r="L388" s="117">
        <f t="shared" si="7"/>
        <v>0</v>
      </c>
    </row>
    <row r="389" spans="1:12" x14ac:dyDescent="0.2">
      <c r="A389" s="39" t="s">
        <v>49</v>
      </c>
      <c r="B389" s="35" t="s">
        <v>305</v>
      </c>
      <c r="C389" s="109">
        <f t="shared" si="0"/>
        <v>0</v>
      </c>
      <c r="D389" s="55">
        <f t="shared" si="1"/>
        <v>36310863.469999999</v>
      </c>
      <c r="E389" s="226">
        <f t="shared" si="2"/>
        <v>2152289.7200000002</v>
      </c>
      <c r="F389" s="186">
        <f t="shared" si="3"/>
        <v>0</v>
      </c>
      <c r="G389" s="186">
        <f t="shared" si="4"/>
        <v>0</v>
      </c>
      <c r="H389" s="186">
        <f t="shared" si="5"/>
        <v>0.01</v>
      </c>
      <c r="I389" s="291">
        <f t="shared" si="8"/>
        <v>38463153.199999996</v>
      </c>
      <c r="J389" s="195">
        <f t="shared" si="6"/>
        <v>38463153.189999998</v>
      </c>
      <c r="K389" s="196">
        <f t="shared" si="9"/>
        <v>-9.9999979138374329E-3</v>
      </c>
      <c r="L389" s="117">
        <f t="shared" si="7"/>
        <v>-2.5998903065589857E-10</v>
      </c>
    </row>
    <row r="390" spans="1:12" x14ac:dyDescent="0.2">
      <c r="A390" s="39" t="s">
        <v>50</v>
      </c>
      <c r="B390" s="35" t="s">
        <v>5243</v>
      </c>
      <c r="C390" s="109">
        <f t="shared" si="0"/>
        <v>0</v>
      </c>
      <c r="D390" s="55">
        <f t="shared" si="1"/>
        <v>3717536.71</v>
      </c>
      <c r="E390" s="226">
        <f t="shared" si="2"/>
        <v>15066.08</v>
      </c>
      <c r="F390" s="186">
        <f t="shared" si="3"/>
        <v>0</v>
      </c>
      <c r="G390" s="186">
        <f t="shared" si="4"/>
        <v>0</v>
      </c>
      <c r="H390" s="186">
        <f t="shared" si="5"/>
        <v>0</v>
      </c>
      <c r="I390" s="291">
        <f t="shared" si="8"/>
        <v>3732602.79</v>
      </c>
      <c r="J390" s="195">
        <f t="shared" si="6"/>
        <v>3732602.79</v>
      </c>
      <c r="K390" s="196">
        <f t="shared" si="9"/>
        <v>0</v>
      </c>
      <c r="L390" s="117">
        <f t="shared" si="7"/>
        <v>0</v>
      </c>
    </row>
    <row r="391" spans="1:12" x14ac:dyDescent="0.2">
      <c r="A391" s="39" t="s">
        <v>307</v>
      </c>
      <c r="B391" s="35" t="s">
        <v>306</v>
      </c>
      <c r="C391" s="109">
        <f t="shared" si="0"/>
        <v>0</v>
      </c>
      <c r="D391" s="55">
        <f t="shared" si="1"/>
        <v>2707941</v>
      </c>
      <c r="E391" s="226">
        <f t="shared" si="2"/>
        <v>7059</v>
      </c>
      <c r="F391" s="186">
        <f t="shared" si="3"/>
        <v>0</v>
      </c>
      <c r="G391" s="186">
        <f t="shared" si="4"/>
        <v>0</v>
      </c>
      <c r="H391" s="186">
        <f t="shared" si="5"/>
        <v>0</v>
      </c>
      <c r="I391" s="291">
        <f t="shared" si="8"/>
        <v>2715000</v>
      </c>
      <c r="J391" s="195">
        <f t="shared" si="6"/>
        <v>2715000</v>
      </c>
      <c r="K391" s="196">
        <f t="shared" si="9"/>
        <v>0</v>
      </c>
      <c r="L391" s="117">
        <f t="shared" si="7"/>
        <v>0</v>
      </c>
    </row>
    <row r="392" spans="1:12" x14ac:dyDescent="0.2">
      <c r="A392" s="39" t="s">
        <v>308</v>
      </c>
      <c r="B392" s="35" t="s">
        <v>309</v>
      </c>
      <c r="C392" s="109">
        <f t="shared" si="0"/>
        <v>0</v>
      </c>
      <c r="D392" s="55">
        <f t="shared" si="1"/>
        <v>29952061.059999999</v>
      </c>
      <c r="E392" s="226">
        <f t="shared" si="2"/>
        <v>491174.65</v>
      </c>
      <c r="F392" s="186">
        <f t="shared" si="3"/>
        <v>0</v>
      </c>
      <c r="G392" s="186">
        <f t="shared" si="4"/>
        <v>0</v>
      </c>
      <c r="H392" s="186">
        <f t="shared" si="5"/>
        <v>0</v>
      </c>
      <c r="I392" s="291">
        <f t="shared" si="8"/>
        <v>30443235.709999997</v>
      </c>
      <c r="J392" s="195">
        <f t="shared" si="6"/>
        <v>30443235.710000001</v>
      </c>
      <c r="K392" s="196">
        <f t="shared" si="9"/>
        <v>0</v>
      </c>
      <c r="L392" s="117">
        <f t="shared" si="7"/>
        <v>0</v>
      </c>
    </row>
    <row r="393" spans="1:12" x14ac:dyDescent="0.2">
      <c r="A393" s="39" t="s">
        <v>310</v>
      </c>
      <c r="B393" s="35" t="s">
        <v>311</v>
      </c>
      <c r="C393" s="109">
        <f t="shared" si="0"/>
        <v>0</v>
      </c>
      <c r="D393" s="55">
        <f t="shared" si="1"/>
        <v>882636.28</v>
      </c>
      <c r="E393" s="226">
        <f t="shared" si="2"/>
        <v>0</v>
      </c>
      <c r="F393" s="186">
        <f t="shared" si="3"/>
        <v>0</v>
      </c>
      <c r="G393" s="186">
        <f t="shared" si="4"/>
        <v>0</v>
      </c>
      <c r="H393" s="186">
        <f t="shared" si="5"/>
        <v>0</v>
      </c>
      <c r="I393" s="291">
        <f t="shared" si="8"/>
        <v>882636.28</v>
      </c>
      <c r="J393" s="195">
        <f t="shared" si="6"/>
        <v>882636.28</v>
      </c>
      <c r="K393" s="196">
        <f t="shared" si="9"/>
        <v>0</v>
      </c>
      <c r="L393" s="117">
        <f t="shared" si="7"/>
        <v>0</v>
      </c>
    </row>
    <row r="394" spans="1:12" x14ac:dyDescent="0.2">
      <c r="A394" s="39" t="s">
        <v>5982</v>
      </c>
      <c r="B394" s="35" t="s">
        <v>49532</v>
      </c>
      <c r="C394" s="109">
        <f t="shared" si="0"/>
        <v>0</v>
      </c>
      <c r="D394" s="55">
        <f t="shared" si="1"/>
        <v>0</v>
      </c>
      <c r="E394" s="226">
        <f t="shared" si="2"/>
        <v>447214.33</v>
      </c>
      <c r="F394" s="186">
        <f t="shared" si="3"/>
        <v>3029991.87</v>
      </c>
      <c r="G394" s="186">
        <f t="shared" si="4"/>
        <v>4951300.3</v>
      </c>
      <c r="H394" s="186">
        <f t="shared" si="5"/>
        <v>1733069.07</v>
      </c>
      <c r="I394" s="291">
        <f t="shared" si="8"/>
        <v>10161575.57</v>
      </c>
      <c r="J394" s="195">
        <f t="shared" si="6"/>
        <v>32254322.100000001</v>
      </c>
      <c r="K394" s="196">
        <f t="shared" si="9"/>
        <v>22092746.530000001</v>
      </c>
      <c r="L394" s="117">
        <f t="shared" si="7"/>
        <v>0.68495460737027858</v>
      </c>
    </row>
    <row r="395" spans="1:12" x14ac:dyDescent="0.2">
      <c r="A395" s="39" t="s">
        <v>51</v>
      </c>
      <c r="B395" s="35" t="s">
        <v>49526</v>
      </c>
      <c r="C395" s="109">
        <f t="shared" si="0"/>
        <v>0</v>
      </c>
      <c r="D395" s="55">
        <f t="shared" si="1"/>
        <v>0</v>
      </c>
      <c r="E395" s="226">
        <f t="shared" si="2"/>
        <v>312197516.25</v>
      </c>
      <c r="F395" s="186">
        <f t="shared" si="3"/>
        <v>0</v>
      </c>
      <c r="G395" s="186">
        <f t="shared" si="4"/>
        <v>0</v>
      </c>
      <c r="H395" s="186">
        <f t="shared" si="5"/>
        <v>0</v>
      </c>
      <c r="I395" s="291">
        <f t="shared" si="8"/>
        <v>312197516.25</v>
      </c>
      <c r="J395" s="195">
        <f t="shared" si="6"/>
        <v>312195827.75</v>
      </c>
      <c r="K395" s="196">
        <f t="shared" si="9"/>
        <v>-1688.5</v>
      </c>
      <c r="L395" s="117">
        <f t="shared" si="7"/>
        <v>-5.4084643352508732E-6</v>
      </c>
    </row>
    <row r="396" spans="1:12" x14ac:dyDescent="0.2">
      <c r="A396" s="39" t="s">
        <v>53</v>
      </c>
      <c r="B396" s="35" t="s">
        <v>49529</v>
      </c>
      <c r="C396" s="109">
        <f t="shared" si="0"/>
        <v>0</v>
      </c>
      <c r="D396" s="55">
        <f t="shared" si="1"/>
        <v>0</v>
      </c>
      <c r="E396" s="226">
        <f t="shared" si="2"/>
        <v>0</v>
      </c>
      <c r="F396" s="186">
        <f t="shared" si="3"/>
        <v>0</v>
      </c>
      <c r="G396" s="186">
        <f t="shared" si="4"/>
        <v>0</v>
      </c>
      <c r="H396" s="186">
        <f t="shared" si="5"/>
        <v>0</v>
      </c>
      <c r="I396" s="291">
        <f t="shared" si="8"/>
        <v>0</v>
      </c>
      <c r="J396" s="195">
        <f t="shared" si="6"/>
        <v>500000</v>
      </c>
      <c r="K396" s="196">
        <f t="shared" si="9"/>
        <v>500000</v>
      </c>
      <c r="L396" s="117">
        <f t="shared" si="7"/>
        <v>1</v>
      </c>
    </row>
    <row r="397" spans="1:12" x14ac:dyDescent="0.2">
      <c r="A397" s="39" t="s">
        <v>3689</v>
      </c>
      <c r="B397" s="35" t="s">
        <v>3690</v>
      </c>
      <c r="C397" s="109">
        <f t="shared" si="0"/>
        <v>49364660.869999997</v>
      </c>
      <c r="D397" s="55">
        <f t="shared" si="1"/>
        <v>0</v>
      </c>
      <c r="E397" s="226">
        <f t="shared" si="2"/>
        <v>0</v>
      </c>
      <c r="F397" s="186">
        <f t="shared" si="3"/>
        <v>0</v>
      </c>
      <c r="G397" s="186">
        <f t="shared" si="4"/>
        <v>0</v>
      </c>
      <c r="H397" s="186">
        <f t="shared" si="5"/>
        <v>0</v>
      </c>
      <c r="I397" s="291">
        <f t="shared" si="8"/>
        <v>49364660.869999997</v>
      </c>
      <c r="J397" s="195">
        <f t="shared" si="6"/>
        <v>49364660.869999997</v>
      </c>
      <c r="K397" s="196">
        <f t="shared" si="9"/>
        <v>0</v>
      </c>
      <c r="L397" s="117">
        <f t="shared" si="7"/>
        <v>0</v>
      </c>
    </row>
    <row r="398" spans="1:12" x14ac:dyDescent="0.2">
      <c r="A398" s="39" t="s">
        <v>72</v>
      </c>
      <c r="B398" s="35" t="s">
        <v>5882</v>
      </c>
      <c r="C398" s="109">
        <f t="shared" si="0"/>
        <v>3743434.32</v>
      </c>
      <c r="D398" s="55">
        <f t="shared" si="1"/>
        <v>233452952.78</v>
      </c>
      <c r="E398" s="226">
        <f t="shared" si="2"/>
        <v>109269872.36</v>
      </c>
      <c r="F398" s="186">
        <f t="shared" si="3"/>
        <v>10726655.460000001</v>
      </c>
      <c r="G398" s="186">
        <f t="shared" si="4"/>
        <v>14722.8</v>
      </c>
      <c r="H398" s="186">
        <f t="shared" si="5"/>
        <v>0</v>
      </c>
      <c r="I398" s="291">
        <f t="shared" si="8"/>
        <v>357207637.71999997</v>
      </c>
      <c r="J398" s="195">
        <f t="shared" si="6"/>
        <v>357164723.77999997</v>
      </c>
      <c r="K398" s="196">
        <f t="shared" si="9"/>
        <v>-42913.939999997616</v>
      </c>
      <c r="L398" s="117">
        <f t="shared" si="7"/>
        <v>-1.2015167552333917E-4</v>
      </c>
    </row>
    <row r="399" spans="1:12" x14ac:dyDescent="0.2">
      <c r="A399" s="39" t="s">
        <v>73</v>
      </c>
      <c r="B399" s="35" t="s">
        <v>5883</v>
      </c>
      <c r="C399" s="109">
        <f t="shared" si="0"/>
        <v>0</v>
      </c>
      <c r="D399" s="55">
        <f t="shared" si="1"/>
        <v>1433378.94</v>
      </c>
      <c r="E399" s="226">
        <f t="shared" si="2"/>
        <v>417121.33</v>
      </c>
      <c r="F399" s="186">
        <f t="shared" si="3"/>
        <v>58169.120000000003</v>
      </c>
      <c r="G399" s="186">
        <f t="shared" si="4"/>
        <v>0</v>
      </c>
      <c r="H399" s="186">
        <f t="shared" si="5"/>
        <v>0</v>
      </c>
      <c r="I399" s="291">
        <f t="shared" si="8"/>
        <v>1908669.3900000001</v>
      </c>
      <c r="J399" s="195">
        <f t="shared" si="6"/>
        <v>1908669.39</v>
      </c>
      <c r="K399" s="196">
        <f t="shared" si="9"/>
        <v>0</v>
      </c>
      <c r="L399" s="117">
        <f t="shared" si="7"/>
        <v>0</v>
      </c>
    </row>
    <row r="400" spans="1:12" x14ac:dyDescent="0.2">
      <c r="A400" s="39" t="s">
        <v>74</v>
      </c>
      <c r="B400" s="35" t="s">
        <v>5884</v>
      </c>
      <c r="C400" s="109">
        <f t="shared" si="0"/>
        <v>0</v>
      </c>
      <c r="D400" s="55">
        <f t="shared" si="1"/>
        <v>3332030.49</v>
      </c>
      <c r="E400" s="226">
        <f t="shared" si="2"/>
        <v>6592300.1299999999</v>
      </c>
      <c r="F400" s="186">
        <f t="shared" si="3"/>
        <v>712950.38</v>
      </c>
      <c r="G400" s="186">
        <f t="shared" si="4"/>
        <v>209.62</v>
      </c>
      <c r="H400" s="186">
        <f t="shared" si="5"/>
        <v>0</v>
      </c>
      <c r="I400" s="291">
        <f t="shared" si="8"/>
        <v>10637490.620000001</v>
      </c>
      <c r="J400" s="195">
        <f t="shared" si="6"/>
        <v>10626448.67</v>
      </c>
      <c r="K400" s="196">
        <f t="shared" si="9"/>
        <v>-11041.950000001118</v>
      </c>
      <c r="L400" s="117">
        <f t="shared" si="7"/>
        <v>-1.0391006763317023E-3</v>
      </c>
    </row>
    <row r="401" spans="1:12" x14ac:dyDescent="0.2">
      <c r="A401" s="39" t="s">
        <v>75</v>
      </c>
      <c r="B401" s="35" t="s">
        <v>5885</v>
      </c>
      <c r="C401" s="109">
        <f t="shared" si="0"/>
        <v>0</v>
      </c>
      <c r="D401" s="55">
        <f t="shared" si="1"/>
        <v>660180.1</v>
      </c>
      <c r="E401" s="226">
        <f t="shared" si="2"/>
        <v>2696109.92</v>
      </c>
      <c r="F401" s="186">
        <f t="shared" si="3"/>
        <v>25494.81</v>
      </c>
      <c r="G401" s="186">
        <f t="shared" si="4"/>
        <v>0</v>
      </c>
      <c r="H401" s="186">
        <f t="shared" si="5"/>
        <v>0</v>
      </c>
      <c r="I401" s="291">
        <f t="shared" si="8"/>
        <v>3381784.83</v>
      </c>
      <c r="J401" s="195">
        <f t="shared" si="6"/>
        <v>3381310.03</v>
      </c>
      <c r="K401" s="196">
        <f t="shared" si="9"/>
        <v>-474.8000000002794</v>
      </c>
      <c r="L401" s="117">
        <f t="shared" si="7"/>
        <v>-1.4041894880614643E-4</v>
      </c>
    </row>
    <row r="402" spans="1:12" x14ac:dyDescent="0.2">
      <c r="A402" s="39" t="s">
        <v>76</v>
      </c>
      <c r="B402" s="35" t="s">
        <v>5886</v>
      </c>
      <c r="C402" s="109">
        <f t="shared" si="0"/>
        <v>0</v>
      </c>
      <c r="D402" s="55">
        <f t="shared" si="1"/>
        <v>1432463.97</v>
      </c>
      <c r="E402" s="226">
        <f t="shared" si="2"/>
        <v>5208115.63</v>
      </c>
      <c r="F402" s="186">
        <f t="shared" si="3"/>
        <v>2408455.79</v>
      </c>
      <c r="G402" s="186">
        <f t="shared" si="4"/>
        <v>39487.96</v>
      </c>
      <c r="H402" s="186">
        <f t="shared" si="5"/>
        <v>0</v>
      </c>
      <c r="I402" s="291">
        <f t="shared" si="8"/>
        <v>9088523.3500000015</v>
      </c>
      <c r="J402" s="195">
        <f t="shared" si="6"/>
        <v>8990315.2599999998</v>
      </c>
      <c r="K402" s="196">
        <f t="shared" si="9"/>
        <v>-98208.090000001714</v>
      </c>
      <c r="L402" s="117">
        <f t="shared" si="7"/>
        <v>-1.0923764869175645E-2</v>
      </c>
    </row>
    <row r="403" spans="1:12" x14ac:dyDescent="0.2">
      <c r="A403" s="39" t="s">
        <v>3231</v>
      </c>
      <c r="B403" s="35" t="s">
        <v>5887</v>
      </c>
      <c r="C403" s="109">
        <f t="shared" si="0"/>
        <v>0</v>
      </c>
      <c r="D403" s="55">
        <f t="shared" si="1"/>
        <v>1550873.92</v>
      </c>
      <c r="E403" s="226">
        <f t="shared" si="2"/>
        <v>1953189.43</v>
      </c>
      <c r="F403" s="186">
        <f t="shared" si="3"/>
        <v>621663.28</v>
      </c>
      <c r="G403" s="186">
        <f t="shared" si="4"/>
        <v>0</v>
      </c>
      <c r="H403" s="186">
        <f t="shared" si="5"/>
        <v>0</v>
      </c>
      <c r="I403" s="291">
        <f t="shared" si="8"/>
        <v>4125726.63</v>
      </c>
      <c r="J403" s="195">
        <f t="shared" si="6"/>
        <v>4125726.63</v>
      </c>
      <c r="K403" s="196">
        <f t="shared" si="9"/>
        <v>0</v>
      </c>
      <c r="L403" s="117">
        <f t="shared" si="7"/>
        <v>0</v>
      </c>
    </row>
    <row r="404" spans="1:12" x14ac:dyDescent="0.2">
      <c r="A404" s="39" t="s">
        <v>3232</v>
      </c>
      <c r="B404" s="35" t="s">
        <v>3233</v>
      </c>
      <c r="C404" s="109">
        <f t="shared" si="0"/>
        <v>0</v>
      </c>
      <c r="D404" s="55">
        <f t="shared" si="1"/>
        <v>8660994.3900000006</v>
      </c>
      <c r="E404" s="226">
        <f t="shared" si="2"/>
        <v>25229790.350000001</v>
      </c>
      <c r="F404" s="186">
        <f t="shared" si="3"/>
        <v>3579771.2</v>
      </c>
      <c r="G404" s="186">
        <f t="shared" si="4"/>
        <v>810913.3</v>
      </c>
      <c r="H404" s="186">
        <f t="shared" si="5"/>
        <v>0</v>
      </c>
      <c r="I404" s="291">
        <f t="shared" si="8"/>
        <v>38281469.240000002</v>
      </c>
      <c r="J404" s="195">
        <f t="shared" si="6"/>
        <v>38257355.020000003</v>
      </c>
      <c r="K404" s="196">
        <f t="shared" si="9"/>
        <v>-24114.219999998808</v>
      </c>
      <c r="L404" s="117">
        <f t="shared" si="7"/>
        <v>-6.3031592192906401E-4</v>
      </c>
    </row>
    <row r="405" spans="1:12" x14ac:dyDescent="0.2">
      <c r="A405" s="39" t="s">
        <v>3234</v>
      </c>
      <c r="B405" s="35" t="s">
        <v>3235</v>
      </c>
      <c r="C405" s="109">
        <f t="shared" si="0"/>
        <v>0</v>
      </c>
      <c r="D405" s="55">
        <f t="shared" si="1"/>
        <v>3692823.5</v>
      </c>
      <c r="E405" s="226">
        <f t="shared" si="2"/>
        <v>11968329.57</v>
      </c>
      <c r="F405" s="186">
        <f t="shared" si="3"/>
        <v>3348166.08</v>
      </c>
      <c r="G405" s="186">
        <f t="shared" si="4"/>
        <v>491655.34</v>
      </c>
      <c r="H405" s="186">
        <f t="shared" si="5"/>
        <v>0</v>
      </c>
      <c r="I405" s="291">
        <f t="shared" si="8"/>
        <v>19500974.489999998</v>
      </c>
      <c r="J405" s="195">
        <f t="shared" si="6"/>
        <v>19461549.5</v>
      </c>
      <c r="K405" s="196">
        <f t="shared" si="9"/>
        <v>-39424.989999998361</v>
      </c>
      <c r="L405" s="117">
        <f t="shared" si="7"/>
        <v>-2.0257888509852906E-3</v>
      </c>
    </row>
    <row r="406" spans="1:12" x14ac:dyDescent="0.2">
      <c r="A406" s="39" t="s">
        <v>77</v>
      </c>
      <c r="B406" s="35" t="s">
        <v>3236</v>
      </c>
      <c r="C406" s="109">
        <f t="shared" si="0"/>
        <v>0</v>
      </c>
      <c r="D406" s="55">
        <f t="shared" si="1"/>
        <v>113722464.73999999</v>
      </c>
      <c r="E406" s="226">
        <f t="shared" si="2"/>
        <v>715033303.03999996</v>
      </c>
      <c r="F406" s="186">
        <f t="shared" si="3"/>
        <v>495610833.19</v>
      </c>
      <c r="G406" s="186">
        <f t="shared" si="4"/>
        <v>117870798.43000001</v>
      </c>
      <c r="H406" s="186">
        <f t="shared" si="5"/>
        <v>1012336.82</v>
      </c>
      <c r="I406" s="291">
        <f t="shared" si="8"/>
        <v>1443249736.22</v>
      </c>
      <c r="J406" s="195">
        <f t="shared" si="6"/>
        <v>1444121949.1300001</v>
      </c>
      <c r="K406" s="196">
        <f t="shared" si="9"/>
        <v>872212.91000008583</v>
      </c>
      <c r="L406" s="117">
        <f t="shared" si="7"/>
        <v>6.0397455389798874E-4</v>
      </c>
    </row>
    <row r="407" spans="1:12" x14ac:dyDescent="0.2">
      <c r="A407" s="39" t="s">
        <v>79</v>
      </c>
      <c r="B407" s="35" t="s">
        <v>5863</v>
      </c>
      <c r="C407" s="109">
        <f t="shared" si="0"/>
        <v>0</v>
      </c>
      <c r="D407" s="55">
        <f t="shared" si="1"/>
        <v>625962.43000000005</v>
      </c>
      <c r="E407" s="226">
        <f t="shared" si="2"/>
        <v>5031420.74</v>
      </c>
      <c r="F407" s="186">
        <f t="shared" si="3"/>
        <v>2162358.7200000002</v>
      </c>
      <c r="G407" s="186">
        <f t="shared" si="4"/>
        <v>409284.6</v>
      </c>
      <c r="H407" s="186">
        <f t="shared" si="5"/>
        <v>0</v>
      </c>
      <c r="I407" s="291">
        <f t="shared" si="8"/>
        <v>8229026.4900000002</v>
      </c>
      <c r="J407" s="195">
        <f t="shared" si="6"/>
        <v>8228301.6299999999</v>
      </c>
      <c r="K407" s="196">
        <f t="shared" si="9"/>
        <v>-724.86000000033528</v>
      </c>
      <c r="L407" s="117">
        <f t="shared" si="7"/>
        <v>-8.8093513411993785E-5</v>
      </c>
    </row>
    <row r="408" spans="1:12" x14ac:dyDescent="0.2">
      <c r="A408" s="39" t="s">
        <v>81</v>
      </c>
      <c r="B408" s="35" t="s">
        <v>5864</v>
      </c>
      <c r="C408" s="109">
        <f t="shared" si="0"/>
        <v>0</v>
      </c>
      <c r="D408" s="55">
        <f t="shared" si="1"/>
        <v>0</v>
      </c>
      <c r="E408" s="226">
        <f t="shared" si="2"/>
        <v>2324679.65</v>
      </c>
      <c r="F408" s="186">
        <f t="shared" si="3"/>
        <v>4804805.1100000003</v>
      </c>
      <c r="G408" s="186">
        <f t="shared" si="4"/>
        <v>1513274.38</v>
      </c>
      <c r="H408" s="186">
        <f t="shared" si="5"/>
        <v>84549.35</v>
      </c>
      <c r="I408" s="291">
        <f t="shared" si="8"/>
        <v>8727308.4900000002</v>
      </c>
      <c r="J408" s="195">
        <f t="shared" si="6"/>
        <v>8601409.8100000005</v>
      </c>
      <c r="K408" s="196">
        <f t="shared" si="9"/>
        <v>-125898.6799999997</v>
      </c>
      <c r="L408" s="117">
        <f t="shared" si="7"/>
        <v>-1.4636981934476587E-2</v>
      </c>
    </row>
    <row r="409" spans="1:12" x14ac:dyDescent="0.2">
      <c r="A409" s="39" t="s">
        <v>83</v>
      </c>
      <c r="B409" s="35" t="s">
        <v>35915</v>
      </c>
      <c r="C409" s="109">
        <f t="shared" si="0"/>
        <v>0</v>
      </c>
      <c r="D409" s="55">
        <f t="shared" si="1"/>
        <v>0</v>
      </c>
      <c r="E409" s="226">
        <f t="shared" si="2"/>
        <v>8253975.7800000003</v>
      </c>
      <c r="F409" s="186">
        <f t="shared" si="3"/>
        <v>1213979.92</v>
      </c>
      <c r="G409" s="186">
        <f t="shared" si="4"/>
        <v>268228.67</v>
      </c>
      <c r="H409" s="186">
        <f t="shared" si="5"/>
        <v>0</v>
      </c>
      <c r="I409" s="291">
        <f t="shared" si="8"/>
        <v>9736184.3699999992</v>
      </c>
      <c r="J409" s="195">
        <f t="shared" si="6"/>
        <v>9735171.0099999998</v>
      </c>
      <c r="K409" s="196">
        <f t="shared" si="9"/>
        <v>-1013.359999999404</v>
      </c>
      <c r="L409" s="117">
        <f t="shared" si="7"/>
        <v>-1.0409267582032993E-4</v>
      </c>
    </row>
    <row r="410" spans="1:12" x14ac:dyDescent="0.2">
      <c r="A410" s="39" t="s">
        <v>85</v>
      </c>
      <c r="B410" s="35" t="s">
        <v>5865</v>
      </c>
      <c r="C410" s="109">
        <f t="shared" si="0"/>
        <v>0</v>
      </c>
      <c r="D410" s="55">
        <f t="shared" si="1"/>
        <v>0</v>
      </c>
      <c r="E410" s="226">
        <f t="shared" si="2"/>
        <v>2870224.18</v>
      </c>
      <c r="F410" s="186">
        <f t="shared" ref="F410:F422" si="10">IF(ISNA(VLOOKUP(A410&amp;"-"&amp;MID(PSU_Selector,5,3),FY23_AllotVsExpend,3,FALSE)),0,VLOOKUP(A410&amp;"-"&amp;MID(PSU_Selector,5,3),FY23_AllotVsExpend,3,FALSE))</f>
        <v>7132718.6100000003</v>
      </c>
      <c r="G410" s="186">
        <f t="shared" ref="G410:G437" si="11">IF(ISNA(VLOOKUP(A410&amp;"-"&amp;MID(PSU_Selector,5,3),FY24_AllotVsExpend,3,FALSE)),0,VLOOKUP(A410&amp;"-"&amp;MID(PSU_Selector,5,3),FY24_AllotVsExpend,3,FALSE))</f>
        <v>2693501.09</v>
      </c>
      <c r="H410" s="186">
        <f t="shared" ref="H410:H437" si="12">IF(ISNA(VLOOKUP(A410&amp;"-"&amp;MID(PSU_Selector,5,3),Encumbrances_by_PRC,2,FALSE)),0,VLOOKUP(A410&amp;"-"&amp;MID(PSU_Selector,5,3),Encumbrances_by_PRC,2,FALSE))</f>
        <v>0</v>
      </c>
      <c r="I410" s="291">
        <f t="shared" si="8"/>
        <v>12696443.880000001</v>
      </c>
      <c r="J410" s="195">
        <f t="shared" ref="J410:J437" si="13">IF(ISNA(VLOOKUP(A410&amp;"-"&amp;MID(PSU_Selector,5,3),Covid_Allotment_PRC,2,FALSE)),0,VLOOKUP(A410&amp;"-"&amp;MID(PSU_Selector,5,3),Covid_Allotment_PRC,2,FALSE))</f>
        <v>12696443.880000001</v>
      </c>
      <c r="K410" s="196">
        <f t="shared" si="9"/>
        <v>0</v>
      </c>
      <c r="L410" s="117">
        <f t="shared" si="7"/>
        <v>0</v>
      </c>
    </row>
    <row r="411" spans="1:12" x14ac:dyDescent="0.2">
      <c r="A411" s="39" t="s">
        <v>87</v>
      </c>
      <c r="B411" s="35" t="s">
        <v>35918</v>
      </c>
      <c r="C411" s="109">
        <f t="shared" si="0"/>
        <v>0</v>
      </c>
      <c r="D411" s="55">
        <f t="shared" si="1"/>
        <v>0</v>
      </c>
      <c r="E411" s="226">
        <f t="shared" si="2"/>
        <v>5708232.0800000001</v>
      </c>
      <c r="F411" s="186">
        <f t="shared" si="10"/>
        <v>19410720.940000001</v>
      </c>
      <c r="G411" s="186">
        <f t="shared" si="11"/>
        <v>10570348.76</v>
      </c>
      <c r="H411" s="186">
        <f t="shared" si="12"/>
        <v>130.22</v>
      </c>
      <c r="I411" s="291">
        <f t="shared" si="8"/>
        <v>35689432</v>
      </c>
      <c r="J411" s="195">
        <f t="shared" si="13"/>
        <v>35812631.770000003</v>
      </c>
      <c r="K411" s="196">
        <f t="shared" si="9"/>
        <v>123199.77000000328</v>
      </c>
      <c r="L411" s="117">
        <f t="shared" si="7"/>
        <v>3.4401205359949807E-3</v>
      </c>
    </row>
    <row r="412" spans="1:12" x14ac:dyDescent="0.2">
      <c r="A412" s="39" t="s">
        <v>89</v>
      </c>
      <c r="B412" s="35" t="s">
        <v>35920</v>
      </c>
      <c r="C412" s="109">
        <f t="shared" si="0"/>
        <v>0</v>
      </c>
      <c r="D412" s="55">
        <f t="shared" si="1"/>
        <v>0</v>
      </c>
      <c r="E412" s="226">
        <f t="shared" si="2"/>
        <v>3490702.11</v>
      </c>
      <c r="F412" s="186">
        <f t="shared" si="10"/>
        <v>12597919</v>
      </c>
      <c r="G412" s="186">
        <f t="shared" si="11"/>
        <v>6677540.0499999998</v>
      </c>
      <c r="H412" s="186">
        <f t="shared" si="12"/>
        <v>15605.46</v>
      </c>
      <c r="I412" s="291">
        <f t="shared" si="8"/>
        <v>22781766.620000001</v>
      </c>
      <c r="J412" s="195">
        <f t="shared" si="13"/>
        <v>22828913.75</v>
      </c>
      <c r="K412" s="196">
        <f t="shared" si="9"/>
        <v>47147.129999998957</v>
      </c>
      <c r="L412" s="117">
        <f t="shared" si="7"/>
        <v>2.0652375542834995E-3</v>
      </c>
    </row>
    <row r="413" spans="1:12" x14ac:dyDescent="0.2">
      <c r="A413" s="39" t="s">
        <v>242</v>
      </c>
      <c r="B413" s="35" t="s">
        <v>5875</v>
      </c>
      <c r="C413" s="109">
        <f t="shared" si="0"/>
        <v>0</v>
      </c>
      <c r="D413" s="55">
        <f t="shared" si="1"/>
        <v>765889.34</v>
      </c>
      <c r="E413" s="226">
        <f t="shared" si="2"/>
        <v>2124245.7599999998</v>
      </c>
      <c r="F413" s="186">
        <f t="shared" si="10"/>
        <v>2218303.92</v>
      </c>
      <c r="G413" s="186">
        <f t="shared" si="11"/>
        <v>412966.56</v>
      </c>
      <c r="H413" s="186">
        <f t="shared" si="12"/>
        <v>11520.18</v>
      </c>
      <c r="I413" s="291">
        <f t="shared" si="8"/>
        <v>5532925.7599999988</v>
      </c>
      <c r="J413" s="195">
        <f t="shared" si="13"/>
        <v>5489062.4299999997</v>
      </c>
      <c r="K413" s="196">
        <f t="shared" si="9"/>
        <v>-43863.329999999143</v>
      </c>
      <c r="L413" s="117">
        <f t="shared" si="7"/>
        <v>-7.9910422880723458E-3</v>
      </c>
    </row>
    <row r="414" spans="1:12" x14ac:dyDescent="0.2">
      <c r="A414" s="39" t="s">
        <v>17</v>
      </c>
      <c r="B414" s="35" t="s">
        <v>5867</v>
      </c>
      <c r="C414" s="109">
        <f t="shared" si="0"/>
        <v>0</v>
      </c>
      <c r="D414" s="55">
        <f t="shared" si="1"/>
        <v>22819853.57</v>
      </c>
      <c r="E414" s="226">
        <f t="shared" si="2"/>
        <v>699683832.47000003</v>
      </c>
      <c r="F414" s="186">
        <f t="shared" si="10"/>
        <v>909071898.87</v>
      </c>
      <c r="G414" s="186">
        <f t="shared" si="11"/>
        <v>855297131.54999995</v>
      </c>
      <c r="H414" s="186">
        <f t="shared" si="12"/>
        <v>273994621.81</v>
      </c>
      <c r="I414" s="291">
        <f t="shared" si="8"/>
        <v>2760867338.27</v>
      </c>
      <c r="J414" s="195">
        <f t="shared" si="13"/>
        <v>3241602328</v>
      </c>
      <c r="K414" s="196">
        <f t="shared" si="9"/>
        <v>480734989.73000002</v>
      </c>
      <c r="L414" s="117">
        <f t="shared" si="7"/>
        <v>0.14830165488763186</v>
      </c>
    </row>
    <row r="415" spans="1:12" x14ac:dyDescent="0.2">
      <c r="A415" s="39" t="s">
        <v>8</v>
      </c>
      <c r="B415" s="35" t="s">
        <v>12317</v>
      </c>
      <c r="C415" s="109">
        <f t="shared" si="0"/>
        <v>0</v>
      </c>
      <c r="D415" s="55">
        <f t="shared" si="1"/>
        <v>0</v>
      </c>
      <c r="E415" s="226">
        <f t="shared" si="2"/>
        <v>5310669.01</v>
      </c>
      <c r="F415" s="186">
        <f t="shared" si="10"/>
        <v>6613882.3700000001</v>
      </c>
      <c r="G415" s="186">
        <f t="shared" si="11"/>
        <v>3541133.32</v>
      </c>
      <c r="H415" s="186">
        <f t="shared" si="12"/>
        <v>0</v>
      </c>
      <c r="I415" s="291">
        <f t="shared" si="8"/>
        <v>15465684.699999999</v>
      </c>
      <c r="J415" s="195">
        <f t="shared" si="13"/>
        <v>18619812</v>
      </c>
      <c r="K415" s="196">
        <f t="shared" si="9"/>
        <v>3154127.3000000007</v>
      </c>
      <c r="L415" s="117">
        <f t="shared" si="7"/>
        <v>0.16939630217533888</v>
      </c>
    </row>
    <row r="416" spans="1:12" x14ac:dyDescent="0.2">
      <c r="A416" s="39" t="s">
        <v>92</v>
      </c>
      <c r="B416" s="35" t="s">
        <v>39671</v>
      </c>
      <c r="C416" s="109">
        <f t="shared" si="0"/>
        <v>0</v>
      </c>
      <c r="D416" s="55">
        <f t="shared" si="1"/>
        <v>0</v>
      </c>
      <c r="E416" s="226">
        <f t="shared" si="2"/>
        <v>671852.41</v>
      </c>
      <c r="F416" s="186">
        <f t="shared" si="10"/>
        <v>1362987.93</v>
      </c>
      <c r="G416" s="186">
        <f t="shared" si="11"/>
        <v>948038.6</v>
      </c>
      <c r="H416" s="186">
        <f t="shared" si="12"/>
        <v>373239.81</v>
      </c>
      <c r="I416" s="291">
        <f t="shared" si="8"/>
        <v>3356118.75</v>
      </c>
      <c r="J416" s="195">
        <f t="shared" si="13"/>
        <v>4552000</v>
      </c>
      <c r="K416" s="196">
        <f t="shared" si="9"/>
        <v>1195881.25</v>
      </c>
      <c r="L416" s="117">
        <f t="shared" si="7"/>
        <v>0.26271556458699474</v>
      </c>
    </row>
    <row r="417" spans="1:12" x14ac:dyDescent="0.2">
      <c r="A417" s="39" t="s">
        <v>112</v>
      </c>
      <c r="B417" s="35" t="s">
        <v>39673</v>
      </c>
      <c r="C417" s="109">
        <f t="shared" si="0"/>
        <v>0</v>
      </c>
      <c r="D417" s="55">
        <f t="shared" si="1"/>
        <v>0</v>
      </c>
      <c r="E417" s="226">
        <f t="shared" si="2"/>
        <v>681429.82</v>
      </c>
      <c r="F417" s="186">
        <f t="shared" si="10"/>
        <v>3062202.3</v>
      </c>
      <c r="G417" s="186">
        <f t="shared" si="11"/>
        <v>3785842.85</v>
      </c>
      <c r="H417" s="186">
        <f t="shared" si="12"/>
        <v>978438.97</v>
      </c>
      <c r="I417" s="291">
        <f t="shared" si="8"/>
        <v>8507913.9399999995</v>
      </c>
      <c r="J417" s="195">
        <f t="shared" si="13"/>
        <v>13270555</v>
      </c>
      <c r="K417" s="196">
        <f t="shared" si="9"/>
        <v>4762641.0600000005</v>
      </c>
      <c r="L417" s="117">
        <f t="shared" si="7"/>
        <v>0.35888785811897095</v>
      </c>
    </row>
    <row r="418" spans="1:12" x14ac:dyDescent="0.2">
      <c r="A418" s="39" t="s">
        <v>113</v>
      </c>
      <c r="B418" s="35" t="s">
        <v>35927</v>
      </c>
      <c r="C418" s="109">
        <f t="shared" si="0"/>
        <v>0</v>
      </c>
      <c r="D418" s="55">
        <f t="shared" si="1"/>
        <v>0</v>
      </c>
      <c r="E418" s="226">
        <f t="shared" si="2"/>
        <v>17981786.07</v>
      </c>
      <c r="F418" s="186">
        <f t="shared" si="10"/>
        <v>44961823.200000003</v>
      </c>
      <c r="G418" s="186">
        <f t="shared" si="11"/>
        <v>14866768.43</v>
      </c>
      <c r="H418" s="186">
        <f t="shared" si="12"/>
        <v>50303.040000000001</v>
      </c>
      <c r="I418" s="291">
        <f t="shared" si="8"/>
        <v>77860680.74000001</v>
      </c>
      <c r="J418" s="195">
        <f t="shared" si="13"/>
        <v>76427679.239999995</v>
      </c>
      <c r="K418" s="196">
        <f t="shared" si="9"/>
        <v>-1433001.5000000149</v>
      </c>
      <c r="L418" s="117">
        <f t="shared" si="7"/>
        <v>-1.8749771211815421E-2</v>
      </c>
    </row>
    <row r="419" spans="1:12" x14ac:dyDescent="0.2">
      <c r="A419" s="39" t="s">
        <v>114</v>
      </c>
      <c r="B419" s="35" t="s">
        <v>35924</v>
      </c>
      <c r="C419" s="109">
        <f t="shared" si="0"/>
        <v>0</v>
      </c>
      <c r="D419" s="55">
        <f t="shared" si="1"/>
        <v>0</v>
      </c>
      <c r="E419" s="226">
        <f t="shared" si="2"/>
        <v>1638188.6</v>
      </c>
      <c r="F419" s="186">
        <f t="shared" si="10"/>
        <v>2802152.16</v>
      </c>
      <c r="G419" s="186">
        <f t="shared" si="11"/>
        <v>1201898.3600000001</v>
      </c>
      <c r="H419" s="186">
        <f t="shared" si="12"/>
        <v>41155.769999999997</v>
      </c>
      <c r="I419" s="291">
        <f t="shared" si="8"/>
        <v>5683394.8899999997</v>
      </c>
      <c r="J419" s="195">
        <f t="shared" si="13"/>
        <v>5561173.0300000003</v>
      </c>
      <c r="K419" s="196">
        <f t="shared" si="9"/>
        <v>-122221.8599999994</v>
      </c>
      <c r="L419" s="117">
        <f t="shared" si="7"/>
        <v>-2.1977712137469563E-2</v>
      </c>
    </row>
    <row r="420" spans="1:12" x14ac:dyDescent="0.2">
      <c r="A420" s="39" t="s">
        <v>93</v>
      </c>
      <c r="B420" s="35" t="s">
        <v>35926</v>
      </c>
      <c r="C420" s="109">
        <f t="shared" si="0"/>
        <v>0</v>
      </c>
      <c r="D420" s="55">
        <f t="shared" si="1"/>
        <v>0</v>
      </c>
      <c r="E420" s="226">
        <f t="shared" si="2"/>
        <v>72517</v>
      </c>
      <c r="F420" s="186">
        <f t="shared" si="10"/>
        <v>314930.28999999998</v>
      </c>
      <c r="G420" s="186">
        <f t="shared" si="11"/>
        <v>633265.13</v>
      </c>
      <c r="H420" s="186">
        <f t="shared" si="12"/>
        <v>0</v>
      </c>
      <c r="I420" s="291">
        <f t="shared" si="8"/>
        <v>1020712.4199999999</v>
      </c>
      <c r="J420" s="195">
        <f t="shared" si="13"/>
        <v>1020592.49</v>
      </c>
      <c r="K420" s="196">
        <f t="shared" si="9"/>
        <v>-119.92999999993481</v>
      </c>
      <c r="L420" s="117">
        <f t="shared" si="7"/>
        <v>-1.1751017293879442E-4</v>
      </c>
    </row>
    <row r="421" spans="1:12" x14ac:dyDescent="0.2">
      <c r="A421" s="39" t="s">
        <v>115</v>
      </c>
      <c r="B421" s="35" t="s">
        <v>51411</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6">
        <f>IF(ISNA(VLOOKUP(A421&amp;"-"&amp;MID(PSU_Selector,5,3),FY22_AllotVsExpend,3,FALSE)),0,VLOOKUP(A421&amp;"-"&amp;MID(PSU_Selector,5,3),FY22_AllotVsExpend,3,FALSE))</f>
        <v>0</v>
      </c>
      <c r="F421" s="186">
        <f t="shared" si="10"/>
        <v>4815326.74</v>
      </c>
      <c r="G421" s="186">
        <f t="shared" si="11"/>
        <v>6035273.5899999999</v>
      </c>
      <c r="H421" s="186">
        <f t="shared" si="12"/>
        <v>2604488.0499999998</v>
      </c>
      <c r="I421" s="291">
        <f t="shared" si="8"/>
        <v>13455088.379999999</v>
      </c>
      <c r="J421" s="195">
        <f t="shared" si="13"/>
        <v>36315616</v>
      </c>
      <c r="K421" s="196">
        <f t="shared" si="9"/>
        <v>22860527.620000001</v>
      </c>
      <c r="L421" s="117">
        <f>IFERROR(K421/J421,"")</f>
        <v>0.62949579651905119</v>
      </c>
    </row>
    <row r="422" spans="1:12" x14ac:dyDescent="0.2">
      <c r="A422" s="39" t="s">
        <v>116</v>
      </c>
      <c r="B422" s="35" t="s">
        <v>51413</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6">
        <f>IF(ISNA(VLOOKUP(A422&amp;"-"&amp;MID(PSU_Selector,5,3),FY22_AllotVsExpend,3,FALSE)),0,VLOOKUP(A422&amp;"-"&amp;MID(PSU_Selector,5,3),FY22_AllotVsExpend,3,FALSE))</f>
        <v>0</v>
      </c>
      <c r="F422" s="186">
        <f t="shared" si="10"/>
        <v>7168344.5300000003</v>
      </c>
      <c r="G422" s="186">
        <f t="shared" si="11"/>
        <v>6256226.1399999997</v>
      </c>
      <c r="H422" s="186">
        <f t="shared" si="12"/>
        <v>1003555.67</v>
      </c>
      <c r="I422" s="291">
        <f t="shared" si="8"/>
        <v>14428126.34</v>
      </c>
      <c r="J422" s="195">
        <f t="shared" si="13"/>
        <v>33837317</v>
      </c>
      <c r="K422" s="196">
        <f t="shared" si="9"/>
        <v>19409190.66</v>
      </c>
      <c r="L422" s="117">
        <f>IFERROR(K422/J422,"")</f>
        <v>0.57360312166594063</v>
      </c>
    </row>
    <row r="423" spans="1:12" x14ac:dyDescent="0.2">
      <c r="A423" s="39" t="s">
        <v>5994</v>
      </c>
      <c r="B423" s="35" t="s">
        <v>55721</v>
      </c>
      <c r="C423" s="109">
        <f t="shared" ref="C423:C435" si="14">IF(ISNA(VLOOKUP(A423&amp;"-"&amp;MID(PSU_Selector,5,3),FY20_AllotVsExpend,3,FALSE)),0,VLOOKUP(A423&amp;"-"&amp;MID(PSU_Selector,5,3),FY20_AllotVsExpend,3,FALSE))</f>
        <v>0</v>
      </c>
      <c r="D423" s="55">
        <f t="shared" ref="D423:D435" si="15">IF(ISNA(VLOOKUP(A423&amp;"-"&amp;MID(PSU_Selector,5,3),FY21_AllotVsExpend,3,FALSE)),0,VLOOKUP(A423&amp;"-"&amp;MID(PSU_Selector,5,3),FY21_AllotVsExpend,3,FALSE))</f>
        <v>0</v>
      </c>
      <c r="E423" s="226">
        <f t="shared" ref="E423:E435" si="16">IF(ISNA(VLOOKUP(A423&amp;"-"&amp;MID(PSU_Selector,5,3),FY22_AllotVsExpend,3,FALSE)),0,VLOOKUP(A423&amp;"-"&amp;MID(PSU_Selector,5,3),FY22_AllotVsExpend,3,FALSE))</f>
        <v>0</v>
      </c>
      <c r="F423" s="186">
        <f t="shared" ref="F423:F435" si="17">IF(ISNA(VLOOKUP(A423&amp;"-"&amp;MID(PSU_Selector,5,3),FY23_AllotVsExpend,3,FALSE)),0,VLOOKUP(A423&amp;"-"&amp;MID(PSU_Selector,5,3),FY23_AllotVsExpend,3,FALSE))</f>
        <v>35934.06</v>
      </c>
      <c r="G423" s="186">
        <f t="shared" si="11"/>
        <v>50392.91</v>
      </c>
      <c r="H423" s="186">
        <f t="shared" si="12"/>
        <v>7857.88</v>
      </c>
      <c r="I423" s="291">
        <f t="shared" si="8"/>
        <v>94184.85</v>
      </c>
      <c r="J423" s="195">
        <f t="shared" si="13"/>
        <v>409534</v>
      </c>
      <c r="K423" s="196">
        <f t="shared" si="9"/>
        <v>315349.15000000002</v>
      </c>
      <c r="L423" s="117">
        <f t="shared" ref="L423:L435" si="18">IFERROR(K423/J423,"")</f>
        <v>0.77001946114364139</v>
      </c>
    </row>
    <row r="424" spans="1:12" x14ac:dyDescent="0.2">
      <c r="A424" s="39" t="s">
        <v>94</v>
      </c>
      <c r="B424" s="35" t="s">
        <v>46377</v>
      </c>
      <c r="C424" s="109">
        <f t="shared" si="14"/>
        <v>0</v>
      </c>
      <c r="D424" s="55">
        <f t="shared" si="15"/>
        <v>0</v>
      </c>
      <c r="E424" s="226">
        <f t="shared" si="16"/>
        <v>2240</v>
      </c>
      <c r="F424" s="186">
        <f t="shared" si="17"/>
        <v>1457418.25</v>
      </c>
      <c r="G424" s="186">
        <f t="shared" si="11"/>
        <v>1433397.07</v>
      </c>
      <c r="H424" s="186">
        <f t="shared" si="12"/>
        <v>818171.1</v>
      </c>
      <c r="I424" s="291">
        <f t="shared" si="8"/>
        <v>3711226.4200000004</v>
      </c>
      <c r="J424" s="195">
        <f t="shared" si="13"/>
        <v>4945414</v>
      </c>
      <c r="K424" s="196">
        <f t="shared" si="9"/>
        <v>1234187.5799999996</v>
      </c>
      <c r="L424" s="117">
        <f t="shared" si="18"/>
        <v>0.2495620346446222</v>
      </c>
    </row>
    <row r="425" spans="1:12" x14ac:dyDescent="0.2">
      <c r="A425" s="39" t="s">
        <v>96</v>
      </c>
      <c r="B425" s="35" t="s">
        <v>43550</v>
      </c>
      <c r="C425" s="109">
        <f t="shared" si="14"/>
        <v>0</v>
      </c>
      <c r="D425" s="55">
        <f t="shared" si="15"/>
        <v>0</v>
      </c>
      <c r="E425" s="226">
        <f t="shared" si="16"/>
        <v>2248814.5099999998</v>
      </c>
      <c r="F425" s="186">
        <f t="shared" si="17"/>
        <v>4427151.8600000003</v>
      </c>
      <c r="G425" s="186">
        <f t="shared" si="11"/>
        <v>4119526.04</v>
      </c>
      <c r="H425" s="186">
        <f t="shared" si="12"/>
        <v>419197.29</v>
      </c>
      <c r="I425" s="291">
        <f t="shared" si="8"/>
        <v>11214689.699999999</v>
      </c>
      <c r="J425" s="195">
        <f t="shared" si="13"/>
        <v>14569172</v>
      </c>
      <c r="K425" s="196">
        <f t="shared" si="9"/>
        <v>3354482.3000000007</v>
      </c>
      <c r="L425" s="117">
        <f t="shared" si="18"/>
        <v>0.23024522601558969</v>
      </c>
    </row>
    <row r="426" spans="1:12" x14ac:dyDescent="0.2">
      <c r="A426" s="39" t="s">
        <v>98</v>
      </c>
      <c r="B426" s="35" t="s">
        <v>43552</v>
      </c>
      <c r="C426" s="109">
        <f t="shared" si="14"/>
        <v>0</v>
      </c>
      <c r="D426" s="55">
        <f t="shared" si="15"/>
        <v>0</v>
      </c>
      <c r="E426" s="226">
        <f t="shared" si="16"/>
        <v>374028.68</v>
      </c>
      <c r="F426" s="186">
        <f t="shared" si="17"/>
        <v>1688711.68</v>
      </c>
      <c r="G426" s="186">
        <f t="shared" si="11"/>
        <v>90353.45</v>
      </c>
      <c r="H426" s="186">
        <f t="shared" si="12"/>
        <v>0</v>
      </c>
      <c r="I426" s="291">
        <f t="shared" si="8"/>
        <v>2153093.81</v>
      </c>
      <c r="J426" s="195">
        <f t="shared" si="13"/>
        <v>3254265</v>
      </c>
      <c r="K426" s="196">
        <f t="shared" si="9"/>
        <v>1101171.19</v>
      </c>
      <c r="L426" s="117">
        <f t="shared" si="18"/>
        <v>0.33837784876154831</v>
      </c>
    </row>
    <row r="427" spans="1:12" x14ac:dyDescent="0.2">
      <c r="A427" s="39" t="s">
        <v>99</v>
      </c>
      <c r="B427" s="35" t="s">
        <v>46379</v>
      </c>
      <c r="C427" s="109">
        <f t="shared" si="14"/>
        <v>0</v>
      </c>
      <c r="D427" s="55">
        <f t="shared" si="15"/>
        <v>0</v>
      </c>
      <c r="E427" s="226">
        <f t="shared" si="16"/>
        <v>4190.08</v>
      </c>
      <c r="F427" s="186">
        <f t="shared" si="17"/>
        <v>64235.28</v>
      </c>
      <c r="G427" s="186">
        <f t="shared" si="11"/>
        <v>38656.61</v>
      </c>
      <c r="H427" s="186">
        <f t="shared" si="12"/>
        <v>7948.74</v>
      </c>
      <c r="I427" s="291">
        <f t="shared" si="8"/>
        <v>115030.71</v>
      </c>
      <c r="J427" s="195">
        <f t="shared" si="13"/>
        <v>221083</v>
      </c>
      <c r="K427" s="196">
        <f t="shared" si="9"/>
        <v>106052.29</v>
      </c>
      <c r="L427" s="117">
        <f t="shared" si="18"/>
        <v>0.47969445864222937</v>
      </c>
    </row>
    <row r="428" spans="1:12" x14ac:dyDescent="0.2">
      <c r="A428" s="39" t="s">
        <v>273</v>
      </c>
      <c r="B428" s="35" t="s">
        <v>46383</v>
      </c>
      <c r="C428" s="109">
        <f t="shared" si="14"/>
        <v>0</v>
      </c>
      <c r="D428" s="55">
        <f t="shared" si="15"/>
        <v>0</v>
      </c>
      <c r="E428" s="226">
        <f t="shared" si="16"/>
        <v>3502.64</v>
      </c>
      <c r="F428" s="186">
        <f t="shared" si="17"/>
        <v>1940192.88</v>
      </c>
      <c r="G428" s="186">
        <f t="shared" si="11"/>
        <v>1294705.6399999999</v>
      </c>
      <c r="H428" s="186">
        <f t="shared" si="12"/>
        <v>337022.71</v>
      </c>
      <c r="I428" s="291">
        <f t="shared" si="8"/>
        <v>3575423.8699999996</v>
      </c>
      <c r="J428" s="195">
        <f t="shared" si="13"/>
        <v>4673875</v>
      </c>
      <c r="K428" s="196">
        <f t="shared" si="9"/>
        <v>1098451.1300000004</v>
      </c>
      <c r="L428" s="117">
        <f t="shared" si="18"/>
        <v>0.2350193640180793</v>
      </c>
    </row>
    <row r="429" spans="1:12" x14ac:dyDescent="0.2">
      <c r="A429" s="39" t="s">
        <v>101</v>
      </c>
      <c r="B429" s="35" t="s">
        <v>55716</v>
      </c>
      <c r="C429" s="109">
        <f t="shared" si="14"/>
        <v>0</v>
      </c>
      <c r="D429" s="55">
        <f t="shared" si="15"/>
        <v>0</v>
      </c>
      <c r="E429" s="226">
        <f t="shared" si="16"/>
        <v>0</v>
      </c>
      <c r="F429" s="186">
        <f t="shared" si="17"/>
        <v>1786809.94</v>
      </c>
      <c r="G429" s="186">
        <f t="shared" si="11"/>
        <v>2042.43</v>
      </c>
      <c r="H429" s="186">
        <f t="shared" si="12"/>
        <v>0</v>
      </c>
      <c r="I429" s="291">
        <f t="shared" si="8"/>
        <v>1788852.3699999999</v>
      </c>
      <c r="J429" s="195">
        <f t="shared" si="13"/>
        <v>1788900</v>
      </c>
      <c r="K429" s="196">
        <f t="shared" si="9"/>
        <v>47.630000000121072</v>
      </c>
      <c r="L429" s="117">
        <f t="shared" si="18"/>
        <v>2.6625300464039954E-5</v>
      </c>
    </row>
    <row r="430" spans="1:12" x14ac:dyDescent="0.2">
      <c r="A430" s="39" t="s">
        <v>102</v>
      </c>
      <c r="B430" s="35" t="s">
        <v>46381</v>
      </c>
      <c r="C430" s="109">
        <f t="shared" si="14"/>
        <v>0</v>
      </c>
      <c r="D430" s="55">
        <f t="shared" si="15"/>
        <v>0</v>
      </c>
      <c r="E430" s="226">
        <f t="shared" si="16"/>
        <v>416276</v>
      </c>
      <c r="F430" s="186">
        <f t="shared" si="17"/>
        <v>781470.28</v>
      </c>
      <c r="G430" s="186">
        <f t="shared" si="11"/>
        <v>356893.27</v>
      </c>
      <c r="H430" s="186">
        <f t="shared" si="12"/>
        <v>0</v>
      </c>
      <c r="I430" s="291">
        <f t="shared" si="8"/>
        <v>1554639.55</v>
      </c>
      <c r="J430" s="195">
        <f t="shared" si="13"/>
        <v>1714000</v>
      </c>
      <c r="K430" s="196">
        <f t="shared" si="9"/>
        <v>159360.44999999995</v>
      </c>
      <c r="L430" s="117">
        <f t="shared" si="18"/>
        <v>9.2975758459743263E-2</v>
      </c>
    </row>
    <row r="431" spans="1:12" x14ac:dyDescent="0.2">
      <c r="A431" s="39" t="s">
        <v>104</v>
      </c>
      <c r="B431" s="35" t="s">
        <v>55717</v>
      </c>
      <c r="C431" s="109">
        <f t="shared" si="14"/>
        <v>0</v>
      </c>
      <c r="D431" s="55">
        <f t="shared" si="15"/>
        <v>0</v>
      </c>
      <c r="E431" s="226">
        <f t="shared" si="16"/>
        <v>0</v>
      </c>
      <c r="F431" s="186">
        <f t="shared" si="17"/>
        <v>444350.48</v>
      </c>
      <c r="G431" s="186">
        <f t="shared" si="11"/>
        <v>230134.21</v>
      </c>
      <c r="H431" s="186">
        <f t="shared" si="12"/>
        <v>8050</v>
      </c>
      <c r="I431" s="291">
        <f t="shared" si="8"/>
        <v>682534.69</v>
      </c>
      <c r="J431" s="195">
        <f t="shared" si="13"/>
        <v>1200000</v>
      </c>
      <c r="K431" s="196">
        <f t="shared" si="9"/>
        <v>517465.31000000006</v>
      </c>
      <c r="L431" s="117">
        <f t="shared" si="18"/>
        <v>0.43122109166666672</v>
      </c>
    </row>
    <row r="432" spans="1:12" x14ac:dyDescent="0.2">
      <c r="A432" s="39" t="s">
        <v>55714</v>
      </c>
      <c r="B432" s="35" t="s">
        <v>55718</v>
      </c>
      <c r="C432" s="109">
        <f t="shared" si="14"/>
        <v>0</v>
      </c>
      <c r="D432" s="55">
        <f t="shared" si="15"/>
        <v>0</v>
      </c>
      <c r="E432" s="226">
        <f t="shared" si="16"/>
        <v>0</v>
      </c>
      <c r="F432" s="186">
        <f t="shared" si="17"/>
        <v>944327.95</v>
      </c>
      <c r="G432" s="186">
        <f t="shared" si="11"/>
        <v>173108.45</v>
      </c>
      <c r="H432" s="186">
        <f t="shared" si="12"/>
        <v>174446.64</v>
      </c>
      <c r="I432" s="291">
        <f t="shared" si="8"/>
        <v>1291883.04</v>
      </c>
      <c r="J432" s="195">
        <f t="shared" si="13"/>
        <v>1590075.45</v>
      </c>
      <c r="K432" s="196">
        <f t="shared" si="9"/>
        <v>298192.40999999992</v>
      </c>
      <c r="L432" s="117">
        <f t="shared" si="18"/>
        <v>0.18753349723121623</v>
      </c>
    </row>
    <row r="433" spans="1:12" x14ac:dyDescent="0.2">
      <c r="A433" s="39" t="s">
        <v>43538</v>
      </c>
      <c r="B433" s="35" t="s">
        <v>43539</v>
      </c>
      <c r="C433" s="109">
        <f t="shared" si="14"/>
        <v>0</v>
      </c>
      <c r="D433" s="55">
        <f t="shared" si="15"/>
        <v>0</v>
      </c>
      <c r="E433" s="226">
        <f t="shared" si="16"/>
        <v>43781.83</v>
      </c>
      <c r="F433" s="186">
        <f t="shared" si="17"/>
        <v>357011.71</v>
      </c>
      <c r="G433" s="186">
        <f t="shared" si="11"/>
        <v>151731.34</v>
      </c>
      <c r="H433" s="186">
        <f t="shared" si="12"/>
        <v>0</v>
      </c>
      <c r="I433" s="291">
        <f t="shared" si="8"/>
        <v>552524.88</v>
      </c>
      <c r="J433" s="195">
        <f t="shared" si="13"/>
        <v>1118400</v>
      </c>
      <c r="K433" s="196">
        <f t="shared" si="9"/>
        <v>565875.12</v>
      </c>
      <c r="L433" s="117">
        <f t="shared" si="18"/>
        <v>0.50596845493562226</v>
      </c>
    </row>
    <row r="434" spans="1:12" x14ac:dyDescent="0.2">
      <c r="A434" s="39" t="s">
        <v>42057</v>
      </c>
      <c r="B434" s="35" t="s">
        <v>42058</v>
      </c>
      <c r="C434" s="109">
        <f t="shared" si="14"/>
        <v>0</v>
      </c>
      <c r="D434" s="55">
        <f t="shared" si="15"/>
        <v>0</v>
      </c>
      <c r="E434" s="226">
        <f t="shared" si="16"/>
        <v>108031429.93000001</v>
      </c>
      <c r="F434" s="186">
        <f t="shared" si="17"/>
        <v>-0.03</v>
      </c>
      <c r="G434" s="186">
        <f t="shared" si="11"/>
        <v>0</v>
      </c>
      <c r="H434" s="186">
        <f t="shared" si="12"/>
        <v>0</v>
      </c>
      <c r="I434" s="291">
        <f t="shared" si="8"/>
        <v>108031429.90000001</v>
      </c>
      <c r="J434" s="195">
        <f t="shared" si="13"/>
        <v>108028372.33</v>
      </c>
      <c r="K434" s="196">
        <f t="shared" si="9"/>
        <v>-3057.5700000077486</v>
      </c>
      <c r="L434" s="117">
        <f t="shared" si="18"/>
        <v>-2.8303397839482644E-5</v>
      </c>
    </row>
    <row r="435" spans="1:12" x14ac:dyDescent="0.2">
      <c r="A435" s="39" t="s">
        <v>55715</v>
      </c>
      <c r="B435" s="35" t="s">
        <v>55719</v>
      </c>
      <c r="C435" s="109">
        <f t="shared" si="14"/>
        <v>0</v>
      </c>
      <c r="D435" s="55">
        <f t="shared" si="15"/>
        <v>0</v>
      </c>
      <c r="E435" s="226">
        <f t="shared" si="16"/>
        <v>0</v>
      </c>
      <c r="F435" s="186">
        <f t="shared" si="17"/>
        <v>531460.93000000005</v>
      </c>
      <c r="G435" s="186">
        <f t="shared" si="11"/>
        <v>338315.47</v>
      </c>
      <c r="H435" s="186">
        <f t="shared" si="12"/>
        <v>1028.33</v>
      </c>
      <c r="I435" s="291">
        <f t="shared" si="8"/>
        <v>870804.73</v>
      </c>
      <c r="J435" s="195">
        <f t="shared" si="13"/>
        <v>1387284</v>
      </c>
      <c r="K435" s="196">
        <f t="shared" si="9"/>
        <v>516479.27</v>
      </c>
      <c r="L435" s="117">
        <f t="shared" si="18"/>
        <v>0.37229526902926874</v>
      </c>
    </row>
    <row r="436" spans="1:12" x14ac:dyDescent="0.2">
      <c r="A436" s="39" t="s">
        <v>43554</v>
      </c>
      <c r="B436" s="35" t="s">
        <v>43555</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6">
        <f>IF(ISNA(VLOOKUP(A436&amp;"-"&amp;MID(PSU_Selector,5,3),FY22_AllotVsExpend,3,FALSE)),0,VLOOKUP(A436&amp;"-"&amp;MID(PSU_Selector,5,3),FY22_AllotVsExpend,3,FALSE))</f>
        <v>61424.94</v>
      </c>
      <c r="F436" s="186">
        <f>IF(ISNA(VLOOKUP(A436&amp;"-"&amp;MID(PSU_Selector,5,3),FY23_AllotVsExpend,3,FALSE)),0,VLOOKUP(A436&amp;"-"&amp;MID(PSU_Selector,5,3),FY23_AllotVsExpend,3,FALSE))</f>
        <v>114713.57</v>
      </c>
      <c r="G436" s="186">
        <f t="shared" si="11"/>
        <v>31543.49</v>
      </c>
      <c r="H436" s="186">
        <f t="shared" si="12"/>
        <v>122.4</v>
      </c>
      <c r="I436" s="291">
        <f t="shared" si="8"/>
        <v>207804.4</v>
      </c>
      <c r="J436" s="195">
        <f t="shared" si="13"/>
        <v>264145</v>
      </c>
      <c r="K436" s="196">
        <f t="shared" si="9"/>
        <v>56340.600000000006</v>
      </c>
      <c r="L436" s="117">
        <f>IFERROR(K436/J436,"")</f>
        <v>0.21329421340551594</v>
      </c>
    </row>
    <row r="437" spans="1:12" x14ac:dyDescent="0.2">
      <c r="A437" s="39" t="s">
        <v>61066</v>
      </c>
      <c r="B437" s="35" t="s">
        <v>61068</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6">
        <f>IF(ISNA(VLOOKUP(A437&amp;"-"&amp;MID(PSU_Selector,5,3),FY22_AllotVsExpend,3,FALSE)),0,VLOOKUP(A437&amp;"-"&amp;MID(PSU_Selector,5,3),FY22_AllotVsExpend,3,FALSE))</f>
        <v>0</v>
      </c>
      <c r="F437" s="186">
        <f>IF(ISNA(VLOOKUP(A437&amp;"-"&amp;MID(PSU_Selector,5,3),FY23_AllotVsExpend,3,FALSE)),0,VLOOKUP(A437&amp;"-"&amp;MID(PSU_Selector,5,3),FY23_AllotVsExpend,3,FALSE))</f>
        <v>1911709.88</v>
      </c>
      <c r="G437" s="186">
        <f t="shared" si="11"/>
        <v>1560347.39</v>
      </c>
      <c r="H437" s="186">
        <f t="shared" si="12"/>
        <v>0</v>
      </c>
      <c r="I437" s="291">
        <f t="shared" si="8"/>
        <v>3472057.2699999996</v>
      </c>
      <c r="J437" s="195">
        <f t="shared" si="13"/>
        <v>3430360.5</v>
      </c>
      <c r="K437" s="196">
        <f t="shared" si="9"/>
        <v>-41696.769999999553</v>
      </c>
      <c r="L437" s="117">
        <f>IFERROR(K437/J437,"")</f>
        <v>-1.2155215173448841E-2</v>
      </c>
    </row>
    <row r="438" spans="1:12" x14ac:dyDescent="0.2">
      <c r="A438" s="39"/>
      <c r="B438" s="35"/>
      <c r="C438" s="109"/>
      <c r="D438" s="55"/>
      <c r="E438" s="226"/>
      <c r="F438" s="186"/>
      <c r="G438" s="186"/>
      <c r="H438" s="186"/>
      <c r="I438" s="97"/>
      <c r="J438" s="116"/>
      <c r="K438" s="116"/>
      <c r="L438" s="117"/>
    </row>
    <row r="439" spans="1:12" x14ac:dyDescent="0.2">
      <c r="A439" s="39"/>
      <c r="B439" s="42" t="s">
        <v>212</v>
      </c>
      <c r="C439" s="110">
        <f t="shared" ref="C439:K439" si="19">SUM(C378:C438)</f>
        <v>88975172.969999999</v>
      </c>
      <c r="D439" s="43">
        <f t="shared" si="19"/>
        <v>660873190.58000016</v>
      </c>
      <c r="E439" s="110">
        <f t="shared" si="19"/>
        <v>2065220990.8599999</v>
      </c>
      <c r="F439" s="114">
        <f t="shared" si="19"/>
        <v>1566322004.5100002</v>
      </c>
      <c r="G439" s="114">
        <f t="shared" si="19"/>
        <v>1049160957.6000001</v>
      </c>
      <c r="H439" s="114">
        <f t="shared" si="19"/>
        <v>283676859.32000005</v>
      </c>
      <c r="I439" s="110">
        <f t="shared" si="19"/>
        <v>5714229175.8399992</v>
      </c>
      <c r="J439" s="110">
        <f t="shared" si="19"/>
        <v>6277315829.8699989</v>
      </c>
      <c r="K439" s="110">
        <f t="shared" si="19"/>
        <v>563086654.02999997</v>
      </c>
      <c r="L439" s="118">
        <f>K439/J439</f>
        <v>8.9701819900570676E-2</v>
      </c>
    </row>
    <row r="440" spans="1:12" x14ac:dyDescent="0.2">
      <c r="A440" s="40"/>
      <c r="B440" s="41"/>
      <c r="C440" s="111"/>
      <c r="D440" s="92"/>
      <c r="E440" s="92"/>
      <c r="F440" s="115"/>
      <c r="G440" s="115"/>
      <c r="H440" s="115"/>
      <c r="I440" s="115"/>
      <c r="J440" s="242"/>
      <c r="K440" s="92"/>
      <c r="L440" s="92"/>
    </row>
    <row r="441" spans="1:12" ht="5.4" customHeight="1" x14ac:dyDescent="0.2">
      <c r="A441" s="52"/>
      <c r="B441" s="35"/>
      <c r="C441" s="108"/>
    </row>
    <row r="442" spans="1:12" x14ac:dyDescent="0.2">
      <c r="A442" s="217" t="s">
        <v>5872</v>
      </c>
      <c r="B442" s="200" t="s">
        <v>65284</v>
      </c>
    </row>
    <row r="443" spans="1:12" x14ac:dyDescent="0.2">
      <c r="A443" s="217"/>
      <c r="B443" s="200" t="s">
        <v>65285</v>
      </c>
    </row>
    <row r="444" spans="1:12" x14ac:dyDescent="0.2">
      <c r="A444" s="217"/>
      <c r="B444" s="71" t="s">
        <v>57167</v>
      </c>
    </row>
    <row r="445" spans="1:12" x14ac:dyDescent="0.2">
      <c r="A445" s="71"/>
      <c r="B445" s="160" t="s">
        <v>63598</v>
      </c>
    </row>
    <row r="446" spans="1:12" x14ac:dyDescent="0.2">
      <c r="A446" s="71"/>
      <c r="B446" s="71" t="s">
        <v>5239</v>
      </c>
    </row>
    <row r="447" spans="1:12" x14ac:dyDescent="0.2">
      <c r="A447" s="71"/>
      <c r="B447" s="129" t="s">
        <v>5230</v>
      </c>
    </row>
    <row r="448" spans="1:12" x14ac:dyDescent="0.2">
      <c r="A448" s="71"/>
    </row>
    <row r="449" ht="5.4" customHeight="1" x14ac:dyDescent="0.2"/>
  </sheetData>
  <sheetProtection formatCells="0" formatColumns="0" formatRows="0"/>
  <autoFilter ref="A377:L377" xr:uid="{00000000-0001-0000-0200-000000000000}"/>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47" r:id="rId1" xr:uid="{00000000-0004-0000-0200-000000000000}"/>
  </hyperlinks>
  <printOptions horizontalCentered="1"/>
  <pageMargins left="0.17" right="0.17" top="0.26" bottom="0.39" header="0.12" footer="0.12"/>
  <pageSetup scale="54" orientation="landscape" r:id="rId2"/>
  <headerFooter alignWithMargins="0">
    <oddFooter>&amp;L&amp;"Arial,Italic"NCDPI
Division of School Business&amp;R&amp;"Arial,Italic"January 10,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L548"/>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28515625" defaultRowHeight="10.199999999999999" x14ac:dyDescent="0.2"/>
  <cols>
    <col min="1" max="1" width="3.140625" hidden="1" customWidth="1"/>
    <col min="2" max="2" width="11.42578125" hidden="1" customWidth="1"/>
    <col min="3" max="3" width="6.7109375" customWidth="1"/>
    <col min="4" max="4" width="47" bestFit="1" customWidth="1"/>
    <col min="5" max="5" width="22.85546875" customWidth="1"/>
    <col min="6" max="6" width="27" customWidth="1"/>
    <col min="7" max="9" width="24.42578125" customWidth="1"/>
    <col min="10" max="10" width="17.85546875" bestFit="1" customWidth="1"/>
    <col min="11" max="11" width="15.42578125" customWidth="1"/>
  </cols>
  <sheetData>
    <row r="1" spans="3:6" ht="12" hidden="1" x14ac:dyDescent="0.25">
      <c r="C1" s="87" t="s">
        <v>3227</v>
      </c>
      <c r="D1" s="87"/>
      <c r="E1" s="88" t="s">
        <v>25</v>
      </c>
      <c r="F1" s="89"/>
    </row>
    <row r="2" spans="3:6" ht="13.2" hidden="1" x14ac:dyDescent="0.25">
      <c r="C2" s="73" t="s">
        <v>5241</v>
      </c>
      <c r="D2" s="25"/>
      <c r="E2" s="26" t="s">
        <v>5242</v>
      </c>
      <c r="F2" s="27"/>
    </row>
    <row r="3" spans="3:6" ht="13.2" hidden="1" x14ac:dyDescent="0.25">
      <c r="C3" s="73" t="s">
        <v>2912</v>
      </c>
      <c r="D3" s="25"/>
      <c r="E3" s="26" t="s">
        <v>12303</v>
      </c>
      <c r="F3" s="27"/>
    </row>
    <row r="4" spans="3:6" ht="13.2" hidden="1" x14ac:dyDescent="0.25">
      <c r="C4" s="27" t="s">
        <v>2913</v>
      </c>
      <c r="D4" s="25"/>
      <c r="E4" s="26" t="s">
        <v>312</v>
      </c>
      <c r="F4" s="27"/>
    </row>
    <row r="5" spans="3:6" ht="13.2" hidden="1" x14ac:dyDescent="0.25">
      <c r="C5" s="24" t="s">
        <v>2914</v>
      </c>
      <c r="D5" s="25"/>
      <c r="E5" s="26" t="s">
        <v>313</v>
      </c>
      <c r="F5" s="27"/>
    </row>
    <row r="6" spans="3:6" ht="13.2" hidden="1" x14ac:dyDescent="0.25">
      <c r="C6" s="27" t="s">
        <v>2915</v>
      </c>
      <c r="D6" s="25"/>
      <c r="E6" s="26" t="s">
        <v>314</v>
      </c>
      <c r="F6" s="27"/>
    </row>
    <row r="7" spans="3:6" ht="13.2" hidden="1" x14ac:dyDescent="0.25">
      <c r="C7" s="27" t="s">
        <v>2916</v>
      </c>
      <c r="D7" s="25"/>
      <c r="E7" s="26" t="s">
        <v>315</v>
      </c>
      <c r="F7" s="27"/>
    </row>
    <row r="8" spans="3:6" ht="13.2" hidden="1" x14ac:dyDescent="0.25">
      <c r="C8" s="27" t="s">
        <v>2917</v>
      </c>
      <c r="D8" s="25"/>
      <c r="E8" s="26" t="s">
        <v>316</v>
      </c>
      <c r="F8" s="27"/>
    </row>
    <row r="9" spans="3:6" ht="13.2" hidden="1" x14ac:dyDescent="0.25">
      <c r="C9" s="27" t="s">
        <v>2918</v>
      </c>
      <c r="D9" s="25"/>
      <c r="E9" s="26" t="s">
        <v>12304</v>
      </c>
      <c r="F9" s="27"/>
    </row>
    <row r="10" spans="3:6" ht="13.2" hidden="1" x14ac:dyDescent="0.25">
      <c r="C10" s="24" t="s">
        <v>2919</v>
      </c>
      <c r="D10" s="25"/>
      <c r="E10" s="26" t="s">
        <v>317</v>
      </c>
      <c r="F10" s="27"/>
    </row>
    <row r="11" spans="3:6" ht="13.2" hidden="1" x14ac:dyDescent="0.25">
      <c r="C11" s="24" t="s">
        <v>2920</v>
      </c>
      <c r="D11" s="25"/>
      <c r="E11" s="26" t="s">
        <v>12305</v>
      </c>
      <c r="F11" s="27"/>
    </row>
    <row r="12" spans="3:6" ht="13.2" hidden="1" x14ac:dyDescent="0.25">
      <c r="C12" s="24" t="s">
        <v>2921</v>
      </c>
      <c r="D12" s="25"/>
      <c r="E12" s="26" t="s">
        <v>318</v>
      </c>
      <c r="F12" s="27"/>
    </row>
    <row r="13" spans="3:6" ht="13.2" hidden="1" x14ac:dyDescent="0.25">
      <c r="C13" s="24" t="s">
        <v>2922</v>
      </c>
      <c r="D13" s="25"/>
      <c r="E13" s="26" t="s">
        <v>12306</v>
      </c>
      <c r="F13" s="27"/>
    </row>
    <row r="14" spans="3:6" ht="13.2" hidden="1" x14ac:dyDescent="0.25">
      <c r="C14" s="24" t="s">
        <v>2923</v>
      </c>
      <c r="D14" s="25"/>
      <c r="E14" s="26" t="s">
        <v>319</v>
      </c>
      <c r="F14" s="27"/>
    </row>
    <row r="15" spans="3:6" ht="13.2" hidden="1" x14ac:dyDescent="0.25">
      <c r="C15" s="27" t="s">
        <v>2924</v>
      </c>
      <c r="D15" s="25"/>
      <c r="E15" s="26" t="s">
        <v>320</v>
      </c>
      <c r="F15" s="27"/>
    </row>
    <row r="16" spans="3:6" ht="13.2" hidden="1" x14ac:dyDescent="0.25">
      <c r="C16" s="27" t="s">
        <v>2925</v>
      </c>
      <c r="D16" s="25"/>
      <c r="E16" s="26" t="s">
        <v>321</v>
      </c>
      <c r="F16" s="27"/>
    </row>
    <row r="17" spans="3:6" ht="13.2" hidden="1" x14ac:dyDescent="0.25">
      <c r="C17" s="24" t="s">
        <v>2926</v>
      </c>
      <c r="D17" s="25"/>
      <c r="E17" s="26" t="s">
        <v>322</v>
      </c>
      <c r="F17" s="28"/>
    </row>
    <row r="18" spans="3:6" ht="13.2" hidden="1" x14ac:dyDescent="0.25">
      <c r="C18" s="27" t="s">
        <v>2927</v>
      </c>
      <c r="D18" s="25"/>
      <c r="E18" s="26" t="s">
        <v>323</v>
      </c>
      <c r="F18" s="27"/>
    </row>
    <row r="19" spans="3:6" ht="13.2" hidden="1" x14ac:dyDescent="0.25">
      <c r="C19" s="24" t="s">
        <v>2928</v>
      </c>
      <c r="D19" s="25"/>
      <c r="E19" s="72" t="s">
        <v>49527</v>
      </c>
      <c r="F19" s="27"/>
    </row>
    <row r="20" spans="3:6" ht="13.2" hidden="1" x14ac:dyDescent="0.25">
      <c r="C20" s="27" t="s">
        <v>2929</v>
      </c>
      <c r="D20" s="25"/>
      <c r="E20" s="72" t="s">
        <v>49528</v>
      </c>
      <c r="F20" s="27"/>
    </row>
    <row r="21" spans="3:6" ht="13.2" hidden="1" x14ac:dyDescent="0.25">
      <c r="C21" s="24" t="s">
        <v>2930</v>
      </c>
      <c r="D21" s="25"/>
      <c r="E21" s="72" t="s">
        <v>49530</v>
      </c>
      <c r="F21" s="27"/>
    </row>
    <row r="22" spans="3:6" ht="13.2" hidden="1" x14ac:dyDescent="0.25">
      <c r="C22" s="27" t="s">
        <v>12294</v>
      </c>
      <c r="D22" s="25"/>
      <c r="E22" s="44" t="s">
        <v>3691</v>
      </c>
      <c r="F22" s="27"/>
    </row>
    <row r="23" spans="3:6" ht="13.2" hidden="1" x14ac:dyDescent="0.25">
      <c r="C23" s="27" t="s">
        <v>2931</v>
      </c>
      <c r="D23" s="25"/>
      <c r="E23" s="26" t="s">
        <v>5894</v>
      </c>
      <c r="F23" s="27"/>
    </row>
    <row r="24" spans="3:6" ht="13.2" hidden="1" x14ac:dyDescent="0.25">
      <c r="C24" s="24" t="s">
        <v>2932</v>
      </c>
      <c r="D24" s="25"/>
      <c r="E24" s="26" t="s">
        <v>5889</v>
      </c>
      <c r="F24" s="27"/>
    </row>
    <row r="25" spans="3:6" ht="13.2" hidden="1" x14ac:dyDescent="0.25">
      <c r="C25" s="27" t="s">
        <v>2933</v>
      </c>
      <c r="D25" s="25"/>
      <c r="E25" s="26" t="s">
        <v>5890</v>
      </c>
      <c r="F25" s="27"/>
    </row>
    <row r="26" spans="3:6" ht="13.2" hidden="1" x14ac:dyDescent="0.25">
      <c r="C26" s="27" t="s">
        <v>2934</v>
      </c>
      <c r="D26" s="25"/>
      <c r="E26" s="26" t="s">
        <v>5891</v>
      </c>
      <c r="F26" s="27"/>
    </row>
    <row r="27" spans="3:6" ht="13.2" hidden="1" x14ac:dyDescent="0.25">
      <c r="C27" s="24" t="s">
        <v>2935</v>
      </c>
      <c r="D27" s="25"/>
      <c r="E27" s="26" t="s">
        <v>5892</v>
      </c>
      <c r="F27" s="27"/>
    </row>
    <row r="28" spans="3:6" ht="13.2" hidden="1" x14ac:dyDescent="0.25">
      <c r="C28" s="24" t="s">
        <v>2936</v>
      </c>
      <c r="D28" s="25"/>
      <c r="E28" s="26" t="s">
        <v>5893</v>
      </c>
      <c r="F28" s="27"/>
    </row>
    <row r="29" spans="3:6" ht="13.2" hidden="1" x14ac:dyDescent="0.25">
      <c r="C29" s="27" t="s">
        <v>2937</v>
      </c>
      <c r="D29" s="25"/>
      <c r="E29" s="26" t="s">
        <v>3228</v>
      </c>
      <c r="F29" s="28"/>
    </row>
    <row r="30" spans="3:6" ht="13.2" hidden="1" x14ac:dyDescent="0.25">
      <c r="C30" s="27" t="s">
        <v>2938</v>
      </c>
      <c r="D30" s="25"/>
      <c r="E30" s="26" t="s">
        <v>3229</v>
      </c>
      <c r="F30" s="27"/>
    </row>
    <row r="31" spans="3:6" ht="13.2" hidden="1" x14ac:dyDescent="0.25">
      <c r="C31" s="27" t="s">
        <v>2939</v>
      </c>
      <c r="D31" s="25"/>
      <c r="E31" s="26" t="s">
        <v>3230</v>
      </c>
      <c r="F31" s="27"/>
    </row>
    <row r="32" spans="3:6" ht="13.2" hidden="1" x14ac:dyDescent="0.25">
      <c r="C32" s="27" t="s">
        <v>2940</v>
      </c>
      <c r="D32" s="25"/>
      <c r="E32" s="72" t="s">
        <v>5868</v>
      </c>
      <c r="F32" s="27"/>
    </row>
    <row r="33" spans="3:6" ht="13.2" hidden="1" x14ac:dyDescent="0.25">
      <c r="C33" s="27" t="s">
        <v>12943</v>
      </c>
      <c r="D33" s="25"/>
      <c r="E33" s="72" t="s">
        <v>5869</v>
      </c>
      <c r="F33" s="27"/>
    </row>
    <row r="34" spans="3:6" ht="13.2" hidden="1" x14ac:dyDescent="0.25">
      <c r="C34" s="27" t="s">
        <v>2941</v>
      </c>
      <c r="D34" s="25"/>
      <c r="E34" s="72" t="s">
        <v>35928</v>
      </c>
      <c r="F34" s="27"/>
    </row>
    <row r="35" spans="3:6" ht="13.2" hidden="1" x14ac:dyDescent="0.25">
      <c r="C35" s="24" t="s">
        <v>2942</v>
      </c>
      <c r="D35" s="25"/>
      <c r="E35" s="72" t="s">
        <v>5870</v>
      </c>
      <c r="F35" s="27"/>
    </row>
    <row r="36" spans="3:6" ht="13.2" hidden="1" x14ac:dyDescent="0.25">
      <c r="C36" s="27" t="s">
        <v>2943</v>
      </c>
      <c r="D36" s="25"/>
      <c r="E36" s="72" t="s">
        <v>35929</v>
      </c>
      <c r="F36" s="27"/>
    </row>
    <row r="37" spans="3:6" ht="13.2" hidden="1" x14ac:dyDescent="0.25">
      <c r="C37" s="24" t="s">
        <v>2944</v>
      </c>
      <c r="D37" s="25"/>
      <c r="E37" s="72" t="s">
        <v>35930</v>
      </c>
      <c r="F37" s="27"/>
    </row>
    <row r="38" spans="3:6" ht="13.2" hidden="1" x14ac:dyDescent="0.25">
      <c r="C38" s="24" t="s">
        <v>2945</v>
      </c>
      <c r="D38" s="25"/>
      <c r="E38" s="72" t="s">
        <v>12307</v>
      </c>
      <c r="F38" s="27"/>
    </row>
    <row r="39" spans="3:6" ht="13.2" hidden="1" x14ac:dyDescent="0.25">
      <c r="C39" s="27" t="s">
        <v>2946</v>
      </c>
      <c r="D39" s="25"/>
      <c r="E39" s="72" t="s">
        <v>5871</v>
      </c>
      <c r="F39" s="27"/>
    </row>
    <row r="40" spans="3:6" ht="13.2" hidden="1" x14ac:dyDescent="0.25">
      <c r="C40" s="27" t="s">
        <v>62989</v>
      </c>
      <c r="D40" s="25"/>
      <c r="E40" s="72" t="s">
        <v>12318</v>
      </c>
      <c r="F40" s="27"/>
    </row>
    <row r="41" spans="3:6" ht="13.2" hidden="1" x14ac:dyDescent="0.25">
      <c r="C41" s="27" t="s">
        <v>2947</v>
      </c>
      <c r="D41" s="25"/>
      <c r="E41" s="72" t="s">
        <v>39674</v>
      </c>
      <c r="F41" s="27"/>
    </row>
    <row r="42" spans="3:6" ht="13.2" hidden="1" x14ac:dyDescent="0.25">
      <c r="C42" s="27" t="s">
        <v>2948</v>
      </c>
      <c r="D42" s="25"/>
      <c r="E42" s="72" t="s">
        <v>39675</v>
      </c>
      <c r="F42" s="27"/>
    </row>
    <row r="43" spans="3:6" ht="13.2" hidden="1" x14ac:dyDescent="0.25">
      <c r="C43" s="24" t="s">
        <v>2949</v>
      </c>
      <c r="D43" s="25"/>
      <c r="E43" s="26" t="s">
        <v>35931</v>
      </c>
      <c r="F43" s="29"/>
    </row>
    <row r="44" spans="3:6" ht="13.2" hidden="1" x14ac:dyDescent="0.25">
      <c r="C44" s="24" t="s">
        <v>2950</v>
      </c>
      <c r="D44" s="25"/>
      <c r="E44" s="26" t="s">
        <v>35932</v>
      </c>
      <c r="F44" s="27"/>
    </row>
    <row r="45" spans="3:6" ht="13.2" hidden="1" x14ac:dyDescent="0.25">
      <c r="C45" s="24" t="s">
        <v>2951</v>
      </c>
      <c r="D45" s="25"/>
      <c r="E45" s="26" t="s">
        <v>35933</v>
      </c>
      <c r="F45" s="27"/>
    </row>
    <row r="46" spans="3:6" ht="13.2" hidden="1" x14ac:dyDescent="0.25">
      <c r="C46" s="27" t="s">
        <v>2952</v>
      </c>
      <c r="D46" s="25"/>
      <c r="E46" s="72" t="s">
        <v>51414</v>
      </c>
    </row>
    <row r="47" spans="3:6" ht="13.2" hidden="1" x14ac:dyDescent="0.25">
      <c r="C47" s="24" t="s">
        <v>2953</v>
      </c>
      <c r="D47" s="25"/>
      <c r="E47" s="72" t="s">
        <v>51415</v>
      </c>
    </row>
    <row r="48" spans="3:6" ht="13.2" hidden="1" x14ac:dyDescent="0.25">
      <c r="C48" s="24" t="s">
        <v>2954</v>
      </c>
      <c r="D48" s="25"/>
      <c r="E48" s="72" t="s">
        <v>55727</v>
      </c>
    </row>
    <row r="49" spans="3:5" ht="13.2" hidden="1" x14ac:dyDescent="0.25">
      <c r="C49" s="24" t="s">
        <v>2955</v>
      </c>
      <c r="D49" s="25"/>
      <c r="E49" s="72" t="s">
        <v>46384</v>
      </c>
    </row>
    <row r="50" spans="3:5" ht="13.2" hidden="1" x14ac:dyDescent="0.25">
      <c r="C50" s="24" t="s">
        <v>2956</v>
      </c>
      <c r="D50" s="25"/>
      <c r="E50" s="72" t="s">
        <v>43560</v>
      </c>
    </row>
    <row r="51" spans="3:5" ht="13.2" hidden="1" x14ac:dyDescent="0.25">
      <c r="C51" s="24" t="s">
        <v>2957</v>
      </c>
      <c r="D51" s="25"/>
      <c r="E51" s="72" t="s">
        <v>43561</v>
      </c>
    </row>
    <row r="52" spans="3:5" ht="13.2" hidden="1" x14ac:dyDescent="0.25">
      <c r="C52" s="27" t="s">
        <v>2958</v>
      </c>
      <c r="D52" s="25"/>
      <c r="E52" s="72" t="s">
        <v>46385</v>
      </c>
    </row>
    <row r="53" spans="3:5" ht="13.2" hidden="1" x14ac:dyDescent="0.25">
      <c r="C53" s="27" t="s">
        <v>2959</v>
      </c>
      <c r="D53" s="25"/>
      <c r="E53" s="72" t="s">
        <v>46386</v>
      </c>
    </row>
    <row r="54" spans="3:5" ht="13.2" hidden="1" x14ac:dyDescent="0.25">
      <c r="C54" s="27" t="s">
        <v>2960</v>
      </c>
      <c r="D54" s="25"/>
      <c r="E54" s="72" t="s">
        <v>55728</v>
      </c>
    </row>
    <row r="55" spans="3:5" ht="13.2" hidden="1" x14ac:dyDescent="0.25">
      <c r="C55" s="24" t="s">
        <v>2961</v>
      </c>
      <c r="D55" s="25"/>
      <c r="E55" s="72" t="s">
        <v>46387</v>
      </c>
    </row>
    <row r="56" spans="3:5" ht="13.2" hidden="1" x14ac:dyDescent="0.25">
      <c r="C56" s="27" t="s">
        <v>12302</v>
      </c>
      <c r="D56" s="25"/>
      <c r="E56" s="72" t="s">
        <v>55729</v>
      </c>
    </row>
    <row r="57" spans="3:5" ht="13.2" hidden="1" x14ac:dyDescent="0.25">
      <c r="C57" s="24" t="s">
        <v>2962</v>
      </c>
      <c r="D57" s="25"/>
      <c r="E57" s="72" t="s">
        <v>55730</v>
      </c>
    </row>
    <row r="58" spans="3:5" ht="13.2" hidden="1" x14ac:dyDescent="0.25">
      <c r="C58" s="24" t="s">
        <v>2963</v>
      </c>
      <c r="D58" s="25"/>
      <c r="E58" s="72" t="s">
        <v>43537</v>
      </c>
    </row>
    <row r="59" spans="3:5" ht="13.2" hidden="1" x14ac:dyDescent="0.25">
      <c r="C59" s="24" t="s">
        <v>2964</v>
      </c>
      <c r="D59" s="25"/>
      <c r="E59" s="72" t="s">
        <v>42063</v>
      </c>
    </row>
    <row r="60" spans="3:5" ht="13.2" hidden="1" x14ac:dyDescent="0.25">
      <c r="C60" s="27" t="s">
        <v>2965</v>
      </c>
      <c r="D60" s="25"/>
      <c r="E60" s="72" t="s">
        <v>55731</v>
      </c>
    </row>
    <row r="61" spans="3:5" ht="13.2" hidden="1" x14ac:dyDescent="0.25">
      <c r="C61" s="24" t="s">
        <v>2966</v>
      </c>
      <c r="D61" s="25"/>
      <c r="E61" s="72" t="s">
        <v>61070</v>
      </c>
    </row>
    <row r="62" spans="3:5" ht="13.2" hidden="1" x14ac:dyDescent="0.25">
      <c r="C62" s="24" t="s">
        <v>2967</v>
      </c>
      <c r="D62" s="25"/>
      <c r="E62" s="72" t="s">
        <v>61069</v>
      </c>
    </row>
    <row r="63" spans="3:5" ht="13.2" hidden="1" x14ac:dyDescent="0.25">
      <c r="C63" s="27" t="s">
        <v>2968</v>
      </c>
      <c r="D63" s="25"/>
    </row>
    <row r="64" spans="3:5" ht="13.2" hidden="1" x14ac:dyDescent="0.25">
      <c r="C64" s="27" t="s">
        <v>2969</v>
      </c>
      <c r="D64" s="25"/>
    </row>
    <row r="65" spans="3:4" ht="11.4" hidden="1" x14ac:dyDescent="0.2">
      <c r="C65" s="24" t="s">
        <v>2970</v>
      </c>
      <c r="D65" s="25"/>
    </row>
    <row r="66" spans="3:4" ht="11.4" hidden="1" x14ac:dyDescent="0.2">
      <c r="C66" s="24" t="s">
        <v>2971</v>
      </c>
      <c r="D66" s="25"/>
    </row>
    <row r="67" spans="3:4" ht="13.2" hidden="1" x14ac:dyDescent="0.25">
      <c r="C67" s="27" t="s">
        <v>2972</v>
      </c>
      <c r="D67" s="25"/>
    </row>
    <row r="68" spans="3:4" ht="13.2" hidden="1" x14ac:dyDescent="0.25">
      <c r="C68" s="27" t="s">
        <v>2973</v>
      </c>
      <c r="D68" s="25"/>
    </row>
    <row r="69" spans="3:4" ht="11.4" hidden="1" x14ac:dyDescent="0.2">
      <c r="C69" s="24" t="s">
        <v>2974</v>
      </c>
      <c r="D69" s="25"/>
    </row>
    <row r="70" spans="3:4" ht="13.2" hidden="1" x14ac:dyDescent="0.25">
      <c r="C70" s="27" t="s">
        <v>2975</v>
      </c>
      <c r="D70" s="25"/>
    </row>
    <row r="71" spans="3:4" ht="11.4" hidden="1" x14ac:dyDescent="0.2">
      <c r="C71" s="24" t="s">
        <v>2976</v>
      </c>
      <c r="D71" s="25"/>
    </row>
    <row r="72" spans="3:4" ht="11.4" hidden="1" x14ac:dyDescent="0.2">
      <c r="C72" s="24" t="s">
        <v>2977</v>
      </c>
      <c r="D72" s="25"/>
    </row>
    <row r="73" spans="3:4" ht="11.4" hidden="1" x14ac:dyDescent="0.2">
      <c r="C73" s="24" t="s">
        <v>2978</v>
      </c>
      <c r="D73" s="25"/>
    </row>
    <row r="74" spans="3:4" ht="11.4" hidden="1" x14ac:dyDescent="0.2">
      <c r="C74" s="24" t="s">
        <v>2979</v>
      </c>
      <c r="D74" s="25"/>
    </row>
    <row r="75" spans="3:4" ht="11.4" hidden="1" x14ac:dyDescent="0.2">
      <c r="C75" s="73" t="s">
        <v>2980</v>
      </c>
      <c r="D75" s="25"/>
    </row>
    <row r="76" spans="3:4" ht="13.2" hidden="1" x14ac:dyDescent="0.25">
      <c r="C76" s="27" t="s">
        <v>2981</v>
      </c>
      <c r="D76" s="25"/>
    </row>
    <row r="77" spans="3:4" ht="11.4" hidden="1" x14ac:dyDescent="0.2">
      <c r="C77" s="24" t="s">
        <v>2982</v>
      </c>
      <c r="D77" s="25"/>
    </row>
    <row r="78" spans="3:4" ht="11.4" hidden="1" x14ac:dyDescent="0.2">
      <c r="C78" s="24" t="s">
        <v>2983</v>
      </c>
      <c r="D78" s="25"/>
    </row>
    <row r="79" spans="3:4" ht="11.4" hidden="1" x14ac:dyDescent="0.2">
      <c r="C79" s="24" t="s">
        <v>2984</v>
      </c>
      <c r="D79" s="25"/>
    </row>
    <row r="80" spans="3:4" ht="13.2" hidden="1" x14ac:dyDescent="0.25">
      <c r="C80" s="27" t="s">
        <v>2985</v>
      </c>
      <c r="D80" s="25"/>
    </row>
    <row r="81" spans="3:4" ht="13.2" hidden="1" x14ac:dyDescent="0.25">
      <c r="C81" s="27" t="s">
        <v>2986</v>
      </c>
      <c r="D81" s="25"/>
    </row>
    <row r="82" spans="3:4" ht="13.2" hidden="1" x14ac:dyDescent="0.25">
      <c r="C82" s="27" t="s">
        <v>2987</v>
      </c>
      <c r="D82" s="25"/>
    </row>
    <row r="83" spans="3:4" ht="13.2" hidden="1" x14ac:dyDescent="0.25">
      <c r="C83" s="27" t="s">
        <v>2988</v>
      </c>
      <c r="D83" s="25"/>
    </row>
    <row r="84" spans="3:4" ht="13.2" hidden="1" x14ac:dyDescent="0.25">
      <c r="C84" s="27" t="s">
        <v>2989</v>
      </c>
      <c r="D84" s="25"/>
    </row>
    <row r="85" spans="3:4" ht="13.2" hidden="1" x14ac:dyDescent="0.25">
      <c r="C85" s="27" t="s">
        <v>2990</v>
      </c>
      <c r="D85" s="25"/>
    </row>
    <row r="86" spans="3:4" ht="13.2" hidden="1" x14ac:dyDescent="0.25">
      <c r="C86" s="27" t="s">
        <v>2991</v>
      </c>
      <c r="D86" s="25"/>
    </row>
    <row r="87" spans="3:4" ht="13.2" hidden="1" x14ac:dyDescent="0.25">
      <c r="C87" s="27" t="s">
        <v>2992</v>
      </c>
      <c r="D87" s="25"/>
    </row>
    <row r="88" spans="3:4" ht="13.2" hidden="1" x14ac:dyDescent="0.25">
      <c r="C88" s="27" t="s">
        <v>2993</v>
      </c>
      <c r="D88" s="25"/>
    </row>
    <row r="89" spans="3:4" ht="13.2" hidden="1" x14ac:dyDescent="0.25">
      <c r="C89" s="27" t="s">
        <v>2994</v>
      </c>
      <c r="D89" s="25"/>
    </row>
    <row r="90" spans="3:4" ht="13.2" hidden="1" x14ac:dyDescent="0.25">
      <c r="C90" s="27" t="s">
        <v>2995</v>
      </c>
      <c r="D90" s="25"/>
    </row>
    <row r="91" spans="3:4" ht="13.2" hidden="1" x14ac:dyDescent="0.25">
      <c r="C91" s="27" t="s">
        <v>2996</v>
      </c>
      <c r="D91" s="25"/>
    </row>
    <row r="92" spans="3:4" ht="13.2" hidden="1" x14ac:dyDescent="0.25">
      <c r="C92" s="27" t="s">
        <v>2997</v>
      </c>
      <c r="D92" s="25"/>
    </row>
    <row r="93" spans="3:4" ht="13.2" hidden="1" x14ac:dyDescent="0.25">
      <c r="C93" s="27" t="s">
        <v>2998</v>
      </c>
      <c r="D93" s="25"/>
    </row>
    <row r="94" spans="3:4" ht="11.4" hidden="1" x14ac:dyDescent="0.2">
      <c r="C94" s="24" t="s">
        <v>2999</v>
      </c>
      <c r="D94" s="25"/>
    </row>
    <row r="95" spans="3:4" ht="13.2" hidden="1" x14ac:dyDescent="0.25">
      <c r="C95" s="27" t="s">
        <v>3000</v>
      </c>
      <c r="D95" s="25"/>
    </row>
    <row r="96" spans="3:4" ht="11.4" hidden="1" x14ac:dyDescent="0.2">
      <c r="C96" s="24" t="s">
        <v>3001</v>
      </c>
      <c r="D96" s="25"/>
    </row>
    <row r="97" spans="3:7" ht="13.2" hidden="1" x14ac:dyDescent="0.25">
      <c r="C97" s="27" t="s">
        <v>3002</v>
      </c>
      <c r="D97" s="25"/>
    </row>
    <row r="98" spans="3:7" ht="13.2" hidden="1" x14ac:dyDescent="0.25">
      <c r="C98" s="27" t="s">
        <v>3003</v>
      </c>
      <c r="D98" s="25"/>
    </row>
    <row r="99" spans="3:7" ht="13.2" hidden="1" x14ac:dyDescent="0.25">
      <c r="C99" s="27" t="s">
        <v>3004</v>
      </c>
      <c r="D99" s="25"/>
    </row>
    <row r="100" spans="3:7" ht="13.2" hidden="1" x14ac:dyDescent="0.25">
      <c r="C100" s="27" t="s">
        <v>3005</v>
      </c>
      <c r="D100" s="25"/>
    </row>
    <row r="101" spans="3:7" ht="13.2" hidden="1" x14ac:dyDescent="0.25">
      <c r="C101" s="27" t="s">
        <v>12295</v>
      </c>
      <c r="D101" s="25"/>
    </row>
    <row r="102" spans="3:7" ht="13.2" hidden="1" x14ac:dyDescent="0.25">
      <c r="C102" s="27" t="s">
        <v>3006</v>
      </c>
      <c r="D102" s="25"/>
    </row>
    <row r="103" spans="3:7" ht="13.2" hidden="1" x14ac:dyDescent="0.25">
      <c r="C103" s="27" t="s">
        <v>3007</v>
      </c>
      <c r="D103" s="25"/>
    </row>
    <row r="104" spans="3:7" ht="11.4" hidden="1" x14ac:dyDescent="0.2">
      <c r="C104" s="24" t="s">
        <v>3008</v>
      </c>
      <c r="D104" s="25"/>
    </row>
    <row r="105" spans="3:7" ht="13.2" hidden="1" x14ac:dyDescent="0.25">
      <c r="C105" s="27" t="s">
        <v>3009</v>
      </c>
      <c r="D105" s="25"/>
    </row>
    <row r="106" spans="3:7" ht="13.2" hidden="1" x14ac:dyDescent="0.25">
      <c r="C106" s="27" t="s">
        <v>3010</v>
      </c>
      <c r="D106" s="25"/>
    </row>
    <row r="107" spans="3:7" ht="13.2" hidden="1" x14ac:dyDescent="0.25">
      <c r="C107" s="27" t="s">
        <v>62986</v>
      </c>
      <c r="D107" s="25"/>
    </row>
    <row r="108" spans="3:7" ht="11.4" hidden="1" x14ac:dyDescent="0.2">
      <c r="C108" s="24" t="s">
        <v>3011</v>
      </c>
      <c r="D108" s="25"/>
      <c r="G108" s="33"/>
    </row>
    <row r="109" spans="3:7" ht="13.2" hidden="1" x14ac:dyDescent="0.25">
      <c r="C109" s="27" t="s">
        <v>3012</v>
      </c>
      <c r="D109" s="53"/>
      <c r="G109" s="33"/>
    </row>
    <row r="110" spans="3:7" ht="13.2" hidden="1" x14ac:dyDescent="0.25">
      <c r="C110" s="27" t="s">
        <v>3013</v>
      </c>
      <c r="D110" s="53"/>
    </row>
    <row r="111" spans="3:7" ht="13.2" hidden="1" x14ac:dyDescent="0.25">
      <c r="C111" s="27" t="s">
        <v>3014</v>
      </c>
      <c r="D111" s="53"/>
      <c r="G111" s="33"/>
    </row>
    <row r="112" spans="3:7" ht="13.2" hidden="1" x14ac:dyDescent="0.25">
      <c r="C112" s="27" t="s">
        <v>3015</v>
      </c>
      <c r="D112" s="53"/>
      <c r="G112" s="52"/>
    </row>
    <row r="113" spans="3:7" ht="11.4" hidden="1" x14ac:dyDescent="0.2">
      <c r="C113" s="24" t="s">
        <v>3016</v>
      </c>
      <c r="D113" s="53"/>
      <c r="G113" s="52"/>
    </row>
    <row r="114" spans="3:7" ht="11.4" hidden="1" x14ac:dyDescent="0.2">
      <c r="C114" s="24" t="s">
        <v>3017</v>
      </c>
      <c r="D114" s="53"/>
      <c r="G114" s="52"/>
    </row>
    <row r="115" spans="3:7" ht="11.4" hidden="1" x14ac:dyDescent="0.2">
      <c r="C115" s="24" t="s">
        <v>3018</v>
      </c>
      <c r="D115" s="53"/>
      <c r="G115" s="52"/>
    </row>
    <row r="116" spans="3:7" ht="13.2" hidden="1" x14ac:dyDescent="0.25">
      <c r="C116" s="27" t="s">
        <v>3019</v>
      </c>
      <c r="D116" s="53"/>
    </row>
    <row r="117" spans="3:7" ht="13.2" hidden="1" x14ac:dyDescent="0.25">
      <c r="C117" s="27" t="s">
        <v>3020</v>
      </c>
      <c r="D117" s="25"/>
    </row>
    <row r="118" spans="3:7" ht="11.4" hidden="1" x14ac:dyDescent="0.2">
      <c r="C118" s="24" t="s">
        <v>3021</v>
      </c>
      <c r="D118" s="25"/>
    </row>
    <row r="119" spans="3:7" ht="11.4" hidden="1" x14ac:dyDescent="0.2">
      <c r="C119" s="63" t="s">
        <v>3022</v>
      </c>
      <c r="D119" s="64"/>
    </row>
    <row r="120" spans="3:7" ht="13.2" hidden="1" x14ac:dyDescent="0.25">
      <c r="C120" s="100" t="s">
        <v>3023</v>
      </c>
      <c r="D120" s="64"/>
    </row>
    <row r="121" spans="3:7" ht="13.2" hidden="1" x14ac:dyDescent="0.25">
      <c r="C121" s="100" t="s">
        <v>3024</v>
      </c>
      <c r="D121" s="64"/>
    </row>
    <row r="122" spans="3:7" ht="13.2" hidden="1" x14ac:dyDescent="0.25">
      <c r="C122" s="100" t="s">
        <v>3025</v>
      </c>
      <c r="D122" s="64"/>
    </row>
    <row r="123" spans="3:7" ht="13.2" hidden="1" x14ac:dyDescent="0.25">
      <c r="C123" s="100" t="s">
        <v>3026</v>
      </c>
      <c r="D123" s="64"/>
    </row>
    <row r="124" spans="3:7" ht="13.2" hidden="1" x14ac:dyDescent="0.25">
      <c r="C124" s="100" t="s">
        <v>3027</v>
      </c>
      <c r="D124" s="64"/>
    </row>
    <row r="125" spans="3:7" ht="13.2" hidden="1" x14ac:dyDescent="0.25">
      <c r="C125" s="100" t="s">
        <v>12296</v>
      </c>
      <c r="D125" s="64"/>
    </row>
    <row r="126" spans="3:7" ht="13.2" hidden="1" x14ac:dyDescent="0.25">
      <c r="C126" s="100" t="s">
        <v>3028</v>
      </c>
      <c r="D126" s="64"/>
    </row>
    <row r="127" spans="3:7" ht="13.2" hidden="1" x14ac:dyDescent="0.25">
      <c r="C127" s="100" t="s">
        <v>3029</v>
      </c>
      <c r="D127" s="64"/>
    </row>
    <row r="128" spans="3:7" ht="13.2" hidden="1" x14ac:dyDescent="0.25">
      <c r="C128" s="100" t="s">
        <v>3030</v>
      </c>
      <c r="D128" s="64"/>
    </row>
    <row r="129" spans="3:4" ht="13.2" hidden="1" x14ac:dyDescent="0.25">
      <c r="C129" s="100" t="s">
        <v>3031</v>
      </c>
      <c r="D129" s="64"/>
    </row>
    <row r="130" spans="3:4" ht="13.2" hidden="1" x14ac:dyDescent="0.25">
      <c r="C130" s="100" t="s">
        <v>3032</v>
      </c>
      <c r="D130" s="64"/>
    </row>
    <row r="131" spans="3:4" ht="13.2" hidden="1" x14ac:dyDescent="0.25">
      <c r="C131" s="100" t="s">
        <v>3033</v>
      </c>
      <c r="D131" s="64"/>
    </row>
    <row r="132" spans="3:4" ht="13.2" hidden="1" x14ac:dyDescent="0.25">
      <c r="C132" s="100" t="s">
        <v>12942</v>
      </c>
      <c r="D132" s="64"/>
    </row>
    <row r="133" spans="3:4" ht="11.4" hidden="1" x14ac:dyDescent="0.2">
      <c r="C133" s="63" t="s">
        <v>3034</v>
      </c>
      <c r="D133" s="64"/>
    </row>
    <row r="134" spans="3:4" ht="11.4" hidden="1" x14ac:dyDescent="0.2">
      <c r="C134" s="63" t="s">
        <v>3035</v>
      </c>
      <c r="D134" s="64"/>
    </row>
    <row r="135" spans="3:4" ht="11.4" hidden="1" x14ac:dyDescent="0.2">
      <c r="C135" s="63" t="s">
        <v>3036</v>
      </c>
      <c r="D135" s="64"/>
    </row>
    <row r="136" spans="3:4" ht="13.2" hidden="1" x14ac:dyDescent="0.25">
      <c r="C136" s="100" t="s">
        <v>3037</v>
      </c>
      <c r="D136" s="64"/>
    </row>
    <row r="137" spans="3:4" ht="13.2" hidden="1" x14ac:dyDescent="0.25">
      <c r="C137" s="100" t="s">
        <v>3038</v>
      </c>
      <c r="D137" s="64"/>
    </row>
    <row r="138" spans="3:4" ht="11.4" hidden="1" x14ac:dyDescent="0.2">
      <c r="C138" s="63" t="s">
        <v>3039</v>
      </c>
      <c r="D138" s="64"/>
    </row>
    <row r="139" spans="3:4" ht="13.2" hidden="1" x14ac:dyDescent="0.25">
      <c r="C139" s="100" t="s">
        <v>3040</v>
      </c>
      <c r="D139" s="64"/>
    </row>
    <row r="140" spans="3:4" ht="13.2" hidden="1" x14ac:dyDescent="0.25">
      <c r="C140" s="100" t="s">
        <v>3041</v>
      </c>
      <c r="D140" s="64"/>
    </row>
    <row r="141" spans="3:4" ht="11.4" hidden="1" x14ac:dyDescent="0.2">
      <c r="C141" s="63" t="s">
        <v>3042</v>
      </c>
      <c r="D141" s="64"/>
    </row>
    <row r="142" spans="3:4" ht="13.2" hidden="1" x14ac:dyDescent="0.25">
      <c r="C142" s="100" t="s">
        <v>58173</v>
      </c>
      <c r="D142" s="64"/>
    </row>
    <row r="143" spans="3:4" ht="11.4" hidden="1" x14ac:dyDescent="0.2">
      <c r="C143" s="63" t="s">
        <v>3043</v>
      </c>
      <c r="D143" s="64"/>
    </row>
    <row r="144" spans="3:4" ht="13.2" hidden="1" x14ac:dyDescent="0.25">
      <c r="C144" s="100" t="s">
        <v>3044</v>
      </c>
      <c r="D144" s="64"/>
    </row>
    <row r="145" spans="3:4" ht="13.2" hidden="1" x14ac:dyDescent="0.25">
      <c r="C145" s="100" t="s">
        <v>12297</v>
      </c>
      <c r="D145" s="64"/>
    </row>
    <row r="146" spans="3:4" ht="11.4" hidden="1" x14ac:dyDescent="0.2">
      <c r="C146" s="63" t="s">
        <v>3045</v>
      </c>
      <c r="D146" s="64"/>
    </row>
    <row r="147" spans="3:4" ht="11.4" hidden="1" x14ac:dyDescent="0.2">
      <c r="C147" s="63" t="s">
        <v>3046</v>
      </c>
      <c r="D147" s="64"/>
    </row>
    <row r="148" spans="3:4" ht="11.4" hidden="1" x14ac:dyDescent="0.2">
      <c r="C148" s="63" t="s">
        <v>3047</v>
      </c>
      <c r="D148" s="64"/>
    </row>
    <row r="149" spans="3:4" ht="11.4" hidden="1" x14ac:dyDescent="0.2">
      <c r="C149" s="63" t="s">
        <v>3048</v>
      </c>
      <c r="D149" s="64"/>
    </row>
    <row r="150" spans="3:4" ht="11.4" hidden="1" x14ac:dyDescent="0.2">
      <c r="C150" s="63" t="s">
        <v>3049</v>
      </c>
      <c r="D150" s="64"/>
    </row>
    <row r="151" spans="3:4" ht="13.2" hidden="1" x14ac:dyDescent="0.25">
      <c r="C151" s="100" t="s">
        <v>3050</v>
      </c>
      <c r="D151" s="64"/>
    </row>
    <row r="152" spans="3:4" ht="13.2" hidden="1" x14ac:dyDescent="0.25">
      <c r="C152" s="100" t="s">
        <v>3051</v>
      </c>
      <c r="D152" s="64"/>
    </row>
    <row r="153" spans="3:4" ht="13.2" hidden="1" x14ac:dyDescent="0.25">
      <c r="C153" s="100" t="s">
        <v>3052</v>
      </c>
      <c r="D153" s="64"/>
    </row>
    <row r="154" spans="3:4" ht="13.2" hidden="1" x14ac:dyDescent="0.25">
      <c r="C154" s="100" t="s">
        <v>3053</v>
      </c>
      <c r="D154" s="64"/>
    </row>
    <row r="155" spans="3:4" ht="13.2" hidden="1" x14ac:dyDescent="0.25">
      <c r="C155" s="100" t="s">
        <v>62507</v>
      </c>
      <c r="D155" s="64"/>
    </row>
    <row r="156" spans="3:4" ht="11.4" hidden="1" x14ac:dyDescent="0.2">
      <c r="C156" s="63" t="s">
        <v>3054</v>
      </c>
      <c r="D156" s="64"/>
    </row>
    <row r="157" spans="3:4" ht="13.2" hidden="1" x14ac:dyDescent="0.25">
      <c r="C157" s="100" t="s">
        <v>3055</v>
      </c>
      <c r="D157" s="64"/>
    </row>
    <row r="158" spans="3:4" ht="13.2" hidden="1" x14ac:dyDescent="0.25">
      <c r="C158" s="100" t="s">
        <v>3056</v>
      </c>
      <c r="D158" s="64"/>
    </row>
    <row r="159" spans="3:4" ht="11.4" hidden="1" x14ac:dyDescent="0.2">
      <c r="C159" s="63" t="s">
        <v>3057</v>
      </c>
      <c r="D159" s="64"/>
    </row>
    <row r="160" spans="3:4" ht="13.2" hidden="1" x14ac:dyDescent="0.25">
      <c r="C160" s="100" t="s">
        <v>3058</v>
      </c>
      <c r="D160" s="64"/>
    </row>
    <row r="161" spans="3:4" ht="13.2" hidden="1" x14ac:dyDescent="0.25">
      <c r="C161" s="100" t="s">
        <v>3059</v>
      </c>
      <c r="D161" s="64"/>
    </row>
    <row r="162" spans="3:4" ht="11.4" hidden="1" x14ac:dyDescent="0.2">
      <c r="C162" s="63" t="s">
        <v>3060</v>
      </c>
      <c r="D162" s="64"/>
    </row>
    <row r="163" spans="3:4" ht="11.4" hidden="1" x14ac:dyDescent="0.2">
      <c r="C163" s="63" t="s">
        <v>3061</v>
      </c>
      <c r="D163" s="64"/>
    </row>
    <row r="164" spans="3:4" ht="13.2" hidden="1" x14ac:dyDescent="0.25">
      <c r="C164" s="100" t="s">
        <v>12298</v>
      </c>
      <c r="D164" s="64"/>
    </row>
    <row r="165" spans="3:4" ht="13.2" hidden="1" x14ac:dyDescent="0.25">
      <c r="C165" s="100" t="s">
        <v>3062</v>
      </c>
      <c r="D165" s="64"/>
    </row>
    <row r="166" spans="3:4" ht="11.4" hidden="1" x14ac:dyDescent="0.2">
      <c r="C166" s="63" t="s">
        <v>3063</v>
      </c>
      <c r="D166" s="64"/>
    </row>
    <row r="167" spans="3:4" ht="13.2" hidden="1" x14ac:dyDescent="0.25">
      <c r="C167" s="100" t="s">
        <v>3064</v>
      </c>
      <c r="D167" s="64"/>
    </row>
    <row r="168" spans="3:4" ht="11.4" hidden="1" x14ac:dyDescent="0.2">
      <c r="C168" s="63" t="s">
        <v>3065</v>
      </c>
      <c r="D168" s="64"/>
    </row>
    <row r="169" spans="3:4" ht="13.2" hidden="1" x14ac:dyDescent="0.25">
      <c r="C169" s="100" t="s">
        <v>3066</v>
      </c>
      <c r="D169" s="64"/>
    </row>
    <row r="170" spans="3:4" ht="13.2" hidden="1" x14ac:dyDescent="0.25">
      <c r="C170" s="100" t="s">
        <v>3067</v>
      </c>
      <c r="D170" s="64"/>
    </row>
    <row r="171" spans="3:4" ht="11.4" hidden="1" x14ac:dyDescent="0.2">
      <c r="C171" s="63" t="s">
        <v>3068</v>
      </c>
      <c r="D171" s="64"/>
    </row>
    <row r="172" spans="3:4" ht="11.4" hidden="1" x14ac:dyDescent="0.2">
      <c r="C172" s="63" t="s">
        <v>3069</v>
      </c>
      <c r="D172" s="64"/>
    </row>
    <row r="173" spans="3:4" ht="11.4" hidden="1" x14ac:dyDescent="0.2">
      <c r="C173" s="63" t="s">
        <v>3070</v>
      </c>
      <c r="D173" s="64"/>
    </row>
    <row r="174" spans="3:4" ht="13.2" hidden="1" x14ac:dyDescent="0.25">
      <c r="C174" s="100" t="s">
        <v>3071</v>
      </c>
      <c r="D174" s="64"/>
    </row>
    <row r="175" spans="3:4" ht="11.4" hidden="1" x14ac:dyDescent="0.2">
      <c r="C175" s="63" t="s">
        <v>3072</v>
      </c>
      <c r="D175" s="64"/>
    </row>
    <row r="176" spans="3:4" ht="11.4" hidden="1" x14ac:dyDescent="0.2">
      <c r="C176" s="63" t="s">
        <v>3073</v>
      </c>
      <c r="D176" s="64"/>
    </row>
    <row r="177" spans="3:4" ht="13.2" hidden="1" x14ac:dyDescent="0.25">
      <c r="C177" s="100" t="s">
        <v>3074</v>
      </c>
      <c r="D177" s="64"/>
    </row>
    <row r="178" spans="3:4" ht="13.2" hidden="1" x14ac:dyDescent="0.25">
      <c r="C178" s="100" t="s">
        <v>3075</v>
      </c>
      <c r="D178" s="64"/>
    </row>
    <row r="179" spans="3:4" ht="13.2" hidden="1" x14ac:dyDescent="0.25">
      <c r="C179" s="100" t="s">
        <v>3076</v>
      </c>
      <c r="D179" s="64"/>
    </row>
    <row r="180" spans="3:4" ht="13.2" hidden="1" x14ac:dyDescent="0.25">
      <c r="C180" s="100" t="s">
        <v>3077</v>
      </c>
      <c r="D180" s="64"/>
    </row>
    <row r="181" spans="3:4" ht="13.2" hidden="1" x14ac:dyDescent="0.25">
      <c r="C181" s="100" t="s">
        <v>3078</v>
      </c>
      <c r="D181" s="64"/>
    </row>
    <row r="182" spans="3:4" ht="13.2" hidden="1" x14ac:dyDescent="0.25">
      <c r="C182" s="100" t="s">
        <v>3079</v>
      </c>
      <c r="D182" s="64"/>
    </row>
    <row r="183" spans="3:4" ht="13.2" hidden="1" x14ac:dyDescent="0.25">
      <c r="C183" s="100" t="s">
        <v>3080</v>
      </c>
      <c r="D183" s="64"/>
    </row>
    <row r="184" spans="3:4" ht="13.2" hidden="1" x14ac:dyDescent="0.25">
      <c r="C184" s="100" t="s">
        <v>3081</v>
      </c>
      <c r="D184" s="64"/>
    </row>
    <row r="185" spans="3:4" ht="13.2" hidden="1" x14ac:dyDescent="0.25">
      <c r="C185" s="100" t="s">
        <v>3082</v>
      </c>
      <c r="D185" s="64"/>
    </row>
    <row r="186" spans="3:4" ht="13.2" hidden="1" x14ac:dyDescent="0.25">
      <c r="C186" s="100" t="s">
        <v>63590</v>
      </c>
      <c r="D186" s="64"/>
    </row>
    <row r="187" spans="3:4" ht="13.2" hidden="1" x14ac:dyDescent="0.25">
      <c r="C187" s="100" t="s">
        <v>3083</v>
      </c>
      <c r="D187" s="64"/>
    </row>
    <row r="188" spans="3:4" ht="13.2" hidden="1" x14ac:dyDescent="0.25">
      <c r="C188" s="100" t="s">
        <v>3084</v>
      </c>
      <c r="D188" s="64"/>
    </row>
    <row r="189" spans="3:4" ht="13.2" hidden="1" x14ac:dyDescent="0.25">
      <c r="C189" s="100" t="s">
        <v>3085</v>
      </c>
      <c r="D189" s="64"/>
    </row>
    <row r="190" spans="3:4" ht="13.2" hidden="1" x14ac:dyDescent="0.25">
      <c r="C190" s="100" t="s">
        <v>3086</v>
      </c>
      <c r="D190" s="64"/>
    </row>
    <row r="191" spans="3:4" ht="13.2" hidden="1" x14ac:dyDescent="0.25">
      <c r="C191" s="100" t="s">
        <v>3087</v>
      </c>
      <c r="D191" s="64"/>
    </row>
    <row r="192" spans="3:4" ht="13.2" hidden="1" x14ac:dyDescent="0.25">
      <c r="C192" s="100" t="s">
        <v>3088</v>
      </c>
      <c r="D192" s="64"/>
    </row>
    <row r="193" spans="3:4" ht="11.4" hidden="1" x14ac:dyDescent="0.2">
      <c r="C193" s="63" t="s">
        <v>3089</v>
      </c>
      <c r="D193" s="64"/>
    </row>
    <row r="194" spans="3:4" ht="13.2" hidden="1" x14ac:dyDescent="0.25">
      <c r="C194" s="100" t="s">
        <v>3090</v>
      </c>
      <c r="D194" s="64"/>
    </row>
    <row r="195" spans="3:4" ht="13.2" hidden="1" x14ac:dyDescent="0.25">
      <c r="C195" s="100" t="s">
        <v>3091</v>
      </c>
      <c r="D195" s="64"/>
    </row>
    <row r="196" spans="3:4" ht="13.2" hidden="1" x14ac:dyDescent="0.25">
      <c r="C196" s="100" t="s">
        <v>3092</v>
      </c>
      <c r="D196" s="64"/>
    </row>
    <row r="197" spans="3:4" ht="13.2" hidden="1" x14ac:dyDescent="0.25">
      <c r="C197" s="100" t="s">
        <v>3093</v>
      </c>
      <c r="D197" s="64"/>
    </row>
    <row r="198" spans="3:4" ht="13.2" hidden="1" x14ac:dyDescent="0.25">
      <c r="C198" s="100" t="s">
        <v>58166</v>
      </c>
      <c r="D198" s="64"/>
    </row>
    <row r="199" spans="3:4" ht="13.2" hidden="1" x14ac:dyDescent="0.25">
      <c r="C199" s="100" t="s">
        <v>3094</v>
      </c>
      <c r="D199" s="64"/>
    </row>
    <row r="200" spans="3:4" ht="13.2" hidden="1" x14ac:dyDescent="0.25">
      <c r="C200" s="100" t="s">
        <v>3095</v>
      </c>
      <c r="D200" s="64"/>
    </row>
    <row r="201" spans="3:4" ht="13.2" hidden="1" x14ac:dyDescent="0.25">
      <c r="C201" s="100" t="s">
        <v>3096</v>
      </c>
      <c r="D201" s="64"/>
    </row>
    <row r="202" spans="3:4" ht="13.2" hidden="1" x14ac:dyDescent="0.25">
      <c r="C202" s="100" t="s">
        <v>3097</v>
      </c>
      <c r="D202" s="64"/>
    </row>
    <row r="203" spans="3:4" ht="13.2" hidden="1" x14ac:dyDescent="0.25">
      <c r="C203" s="100" t="s">
        <v>3098</v>
      </c>
      <c r="D203" s="64"/>
    </row>
    <row r="204" spans="3:4" ht="13.2" hidden="1" x14ac:dyDescent="0.25">
      <c r="C204" s="100" t="s">
        <v>12299</v>
      </c>
      <c r="D204" s="64"/>
    </row>
    <row r="205" spans="3:4" ht="13.2" hidden="1" x14ac:dyDescent="0.25">
      <c r="C205" s="100" t="s">
        <v>3099</v>
      </c>
      <c r="D205" s="64"/>
    </row>
    <row r="206" spans="3:4" ht="13.2" hidden="1" x14ac:dyDescent="0.25">
      <c r="C206" s="100" t="s">
        <v>3100</v>
      </c>
      <c r="D206" s="64"/>
    </row>
    <row r="207" spans="3:4" ht="13.2" hidden="1" x14ac:dyDescent="0.25">
      <c r="C207" s="100" t="s">
        <v>3101</v>
      </c>
      <c r="D207" s="64"/>
    </row>
    <row r="208" spans="3:4" ht="13.2" hidden="1" x14ac:dyDescent="0.25">
      <c r="C208" s="100" t="s">
        <v>3102</v>
      </c>
      <c r="D208" s="64"/>
    </row>
    <row r="209" spans="3:4" ht="11.4" hidden="1" x14ac:dyDescent="0.2">
      <c r="C209" s="63" t="s">
        <v>3103</v>
      </c>
      <c r="D209" s="64"/>
    </row>
    <row r="210" spans="3:4" ht="13.2" hidden="1" x14ac:dyDescent="0.25">
      <c r="C210" s="100" t="s">
        <v>3104</v>
      </c>
      <c r="D210" s="64"/>
    </row>
    <row r="211" spans="3:4" ht="13.2" hidden="1" x14ac:dyDescent="0.25">
      <c r="C211" s="100" t="s">
        <v>3105</v>
      </c>
      <c r="D211" s="64"/>
    </row>
    <row r="212" spans="3:4" ht="13.2" hidden="1" x14ac:dyDescent="0.25">
      <c r="C212" s="100" t="s">
        <v>3106</v>
      </c>
      <c r="D212" s="64"/>
    </row>
    <row r="213" spans="3:4" ht="13.2" hidden="1" x14ac:dyDescent="0.25">
      <c r="C213" s="100" t="s">
        <v>12941</v>
      </c>
      <c r="D213" s="64"/>
    </row>
    <row r="214" spans="3:4" ht="11.4" hidden="1" x14ac:dyDescent="0.2">
      <c r="C214" s="63" t="s">
        <v>3107</v>
      </c>
      <c r="D214" s="64"/>
    </row>
    <row r="215" spans="3:4" ht="13.2" hidden="1" x14ac:dyDescent="0.25">
      <c r="C215" s="100" t="s">
        <v>3108</v>
      </c>
      <c r="D215" s="64"/>
    </row>
    <row r="216" spans="3:4" ht="13.2" hidden="1" x14ac:dyDescent="0.25">
      <c r="C216" s="100" t="s">
        <v>3109</v>
      </c>
      <c r="D216" s="64"/>
    </row>
    <row r="217" spans="3:4" ht="13.2" hidden="1" x14ac:dyDescent="0.25">
      <c r="C217" s="100" t="s">
        <v>3110</v>
      </c>
      <c r="D217" s="64"/>
    </row>
    <row r="218" spans="3:4" ht="11.4" hidden="1" x14ac:dyDescent="0.2">
      <c r="C218" s="101" t="s">
        <v>3111</v>
      </c>
      <c r="D218" s="64"/>
    </row>
    <row r="219" spans="3:4" ht="13.2" hidden="1" x14ac:dyDescent="0.25">
      <c r="C219" s="100" t="s">
        <v>3112</v>
      </c>
      <c r="D219" s="64"/>
    </row>
    <row r="220" spans="3:4" ht="11.4" hidden="1" x14ac:dyDescent="0.2">
      <c r="C220" s="63" t="s">
        <v>3113</v>
      </c>
      <c r="D220" s="64"/>
    </row>
    <row r="221" spans="3:4" ht="13.2" hidden="1" x14ac:dyDescent="0.25">
      <c r="C221" s="100" t="s">
        <v>3114</v>
      </c>
      <c r="D221" s="64"/>
    </row>
    <row r="222" spans="3:4" ht="13.2" hidden="1" x14ac:dyDescent="0.25">
      <c r="C222" s="100" t="s">
        <v>3115</v>
      </c>
      <c r="D222" s="64"/>
    </row>
    <row r="223" spans="3:4" ht="13.2" hidden="1" x14ac:dyDescent="0.25">
      <c r="C223" s="100" t="s">
        <v>3116</v>
      </c>
      <c r="D223" s="64"/>
    </row>
    <row r="224" spans="3:4" ht="13.2" hidden="1" x14ac:dyDescent="0.25">
      <c r="C224" s="100" t="s">
        <v>3117</v>
      </c>
      <c r="D224" s="64"/>
    </row>
    <row r="225" spans="3:4" ht="13.2" hidden="1" x14ac:dyDescent="0.25">
      <c r="C225" s="100" t="s">
        <v>3118</v>
      </c>
      <c r="D225" s="64"/>
    </row>
    <row r="226" spans="3:4" ht="13.2" hidden="1" x14ac:dyDescent="0.25">
      <c r="C226" s="100" t="s">
        <v>12300</v>
      </c>
      <c r="D226" s="64"/>
    </row>
    <row r="227" spans="3:4" ht="13.2" hidden="1" x14ac:dyDescent="0.25">
      <c r="C227" s="100" t="s">
        <v>3119</v>
      </c>
      <c r="D227" s="64"/>
    </row>
    <row r="228" spans="3:4" ht="13.2" hidden="1" x14ac:dyDescent="0.25">
      <c r="C228" s="100" t="s">
        <v>3120</v>
      </c>
      <c r="D228" s="64"/>
    </row>
    <row r="229" spans="3:4" ht="11.4" hidden="1" x14ac:dyDescent="0.2">
      <c r="C229" s="63" t="s">
        <v>3121</v>
      </c>
      <c r="D229" s="64"/>
    </row>
    <row r="230" spans="3:4" ht="13.2" hidden="1" x14ac:dyDescent="0.25">
      <c r="C230" s="100" t="s">
        <v>3122</v>
      </c>
      <c r="D230" s="64"/>
    </row>
    <row r="231" spans="3:4" ht="11.4" hidden="1" x14ac:dyDescent="0.2">
      <c r="C231" s="63" t="s">
        <v>3123</v>
      </c>
      <c r="D231" s="64"/>
    </row>
    <row r="232" spans="3:4" ht="13.2" hidden="1" x14ac:dyDescent="0.25">
      <c r="C232" s="100" t="s">
        <v>3124</v>
      </c>
      <c r="D232" s="64"/>
    </row>
    <row r="233" spans="3:4" ht="11.4" hidden="1" x14ac:dyDescent="0.2">
      <c r="C233" s="63" t="s">
        <v>3125</v>
      </c>
      <c r="D233" s="64"/>
    </row>
    <row r="234" spans="3:4" ht="11.4" hidden="1" x14ac:dyDescent="0.2">
      <c r="C234" s="63" t="s">
        <v>3126</v>
      </c>
      <c r="D234" s="64"/>
    </row>
    <row r="235" spans="3:4" ht="13.2" hidden="1" x14ac:dyDescent="0.25">
      <c r="C235" s="100" t="s">
        <v>3127</v>
      </c>
      <c r="D235" s="64"/>
    </row>
    <row r="236" spans="3:4" ht="13.2" hidden="1" x14ac:dyDescent="0.25">
      <c r="C236" s="100" t="s">
        <v>3128</v>
      </c>
      <c r="D236" s="64"/>
    </row>
    <row r="237" spans="3:4" ht="11.4" hidden="1" x14ac:dyDescent="0.2">
      <c r="C237" s="63" t="s">
        <v>3129</v>
      </c>
      <c r="D237" s="64"/>
    </row>
    <row r="238" spans="3:4" ht="13.2" hidden="1" x14ac:dyDescent="0.25">
      <c r="C238" s="100" t="s">
        <v>3130</v>
      </c>
      <c r="D238" s="64"/>
    </row>
    <row r="239" spans="3:4" ht="11.4" hidden="1" x14ac:dyDescent="0.2">
      <c r="C239" s="63" t="s">
        <v>3131</v>
      </c>
      <c r="D239" s="64"/>
    </row>
    <row r="240" spans="3:4" ht="13.2" hidden="1" x14ac:dyDescent="0.25">
      <c r="C240" s="100" t="s">
        <v>3132</v>
      </c>
      <c r="D240" s="64"/>
    </row>
    <row r="241" spans="3:4" ht="11.4" hidden="1" x14ac:dyDescent="0.2">
      <c r="C241" s="63" t="s">
        <v>3133</v>
      </c>
      <c r="D241" s="64"/>
    </row>
    <row r="242" spans="3:4" ht="11.4" hidden="1" x14ac:dyDescent="0.2">
      <c r="C242" s="63" t="s">
        <v>3134</v>
      </c>
      <c r="D242" s="64"/>
    </row>
    <row r="243" spans="3:4" ht="11.4" hidden="1" x14ac:dyDescent="0.2">
      <c r="C243" s="63" t="s">
        <v>3135</v>
      </c>
      <c r="D243" s="64"/>
    </row>
    <row r="244" spans="3:4" ht="13.2" hidden="1" x14ac:dyDescent="0.25">
      <c r="C244" s="100" t="s">
        <v>3136</v>
      </c>
      <c r="D244" s="64"/>
    </row>
    <row r="245" spans="3:4" ht="13.2" hidden="1" x14ac:dyDescent="0.25">
      <c r="C245" s="100" t="s">
        <v>3137</v>
      </c>
      <c r="D245" s="64"/>
    </row>
    <row r="246" spans="3:4" ht="11.4" hidden="1" x14ac:dyDescent="0.2">
      <c r="C246" s="63" t="s">
        <v>3138</v>
      </c>
      <c r="D246" s="64"/>
    </row>
    <row r="247" spans="3:4" ht="13.2" hidden="1" x14ac:dyDescent="0.25">
      <c r="C247" s="100" t="s">
        <v>3139</v>
      </c>
      <c r="D247" s="64"/>
    </row>
    <row r="248" spans="3:4" ht="13.2" hidden="1" x14ac:dyDescent="0.25">
      <c r="C248" s="100" t="s">
        <v>3140</v>
      </c>
      <c r="D248" s="64"/>
    </row>
    <row r="249" spans="3:4" ht="13.2" hidden="1" x14ac:dyDescent="0.25">
      <c r="C249" s="100" t="s">
        <v>3141</v>
      </c>
      <c r="D249" s="64"/>
    </row>
    <row r="250" spans="3:4" ht="11.4" hidden="1" x14ac:dyDescent="0.2">
      <c r="C250" s="63" t="s">
        <v>3142</v>
      </c>
      <c r="D250" s="64"/>
    </row>
    <row r="251" spans="3:4" ht="11.4" hidden="1" x14ac:dyDescent="0.2">
      <c r="C251" s="63" t="s">
        <v>3143</v>
      </c>
      <c r="D251" s="64"/>
    </row>
    <row r="252" spans="3:4" ht="11.4" hidden="1" x14ac:dyDescent="0.2">
      <c r="C252" s="63" t="s">
        <v>3144</v>
      </c>
      <c r="D252" s="64"/>
    </row>
    <row r="253" spans="3:4" ht="13.2" hidden="1" x14ac:dyDescent="0.25">
      <c r="C253" s="100" t="s">
        <v>3145</v>
      </c>
      <c r="D253" s="64"/>
    </row>
    <row r="254" spans="3:4" ht="11.4" hidden="1" x14ac:dyDescent="0.2">
      <c r="C254" s="63" t="s">
        <v>3146</v>
      </c>
      <c r="D254" s="64"/>
    </row>
    <row r="255" spans="3:4" ht="11.4" hidden="1" x14ac:dyDescent="0.2">
      <c r="C255" s="63" t="s">
        <v>3147</v>
      </c>
      <c r="D255" s="64"/>
    </row>
    <row r="256" spans="3:4" ht="13.2" hidden="1" x14ac:dyDescent="0.25">
      <c r="C256" s="100" t="s">
        <v>3148</v>
      </c>
      <c r="D256" s="64"/>
    </row>
    <row r="257" spans="3:4" ht="13.2" hidden="1" x14ac:dyDescent="0.25">
      <c r="C257" s="100" t="s">
        <v>3149</v>
      </c>
      <c r="D257" s="64"/>
    </row>
    <row r="258" spans="3:4" ht="13.2" hidden="1" x14ac:dyDescent="0.25">
      <c r="C258" s="100" t="s">
        <v>12940</v>
      </c>
      <c r="D258" s="64"/>
    </row>
    <row r="259" spans="3:4" ht="11.4" hidden="1" x14ac:dyDescent="0.2">
      <c r="C259" s="63" t="s">
        <v>3150</v>
      </c>
      <c r="D259" s="64"/>
    </row>
    <row r="260" spans="3:4" ht="13.2" hidden="1" x14ac:dyDescent="0.25">
      <c r="C260" s="100" t="s">
        <v>3151</v>
      </c>
      <c r="D260" s="64"/>
    </row>
    <row r="261" spans="3:4" ht="13.2" hidden="1" x14ac:dyDescent="0.25">
      <c r="C261" s="100" t="s">
        <v>3152</v>
      </c>
      <c r="D261" s="64"/>
    </row>
    <row r="262" spans="3:4" ht="11.4" hidden="1" x14ac:dyDescent="0.2">
      <c r="C262" s="63" t="s">
        <v>3153</v>
      </c>
      <c r="D262" s="64"/>
    </row>
    <row r="263" spans="3:4" ht="13.2" hidden="1" x14ac:dyDescent="0.25">
      <c r="C263" s="100" t="s">
        <v>3154</v>
      </c>
      <c r="D263" s="64"/>
    </row>
    <row r="264" spans="3:4" ht="13.2" hidden="1" x14ac:dyDescent="0.25">
      <c r="C264" s="100" t="s">
        <v>12939</v>
      </c>
      <c r="D264" s="64"/>
    </row>
    <row r="265" spans="3:4" ht="11.4" hidden="1" x14ac:dyDescent="0.2">
      <c r="C265" s="63" t="s">
        <v>3155</v>
      </c>
      <c r="D265" s="64"/>
    </row>
    <row r="266" spans="3:4" ht="13.2" hidden="1" x14ac:dyDescent="0.25">
      <c r="C266" s="100" t="s">
        <v>3156</v>
      </c>
      <c r="D266" s="64"/>
    </row>
    <row r="267" spans="3:4" ht="13.2" hidden="1" x14ac:dyDescent="0.25">
      <c r="C267" s="100" t="s">
        <v>3157</v>
      </c>
      <c r="D267" s="64"/>
    </row>
    <row r="268" spans="3:4" ht="11.4" hidden="1" x14ac:dyDescent="0.2">
      <c r="C268" s="63" t="s">
        <v>3158</v>
      </c>
      <c r="D268" s="64"/>
    </row>
    <row r="269" spans="3:4" ht="11.4" hidden="1" x14ac:dyDescent="0.2">
      <c r="C269" s="63" t="s">
        <v>3159</v>
      </c>
      <c r="D269" s="64"/>
    </row>
    <row r="270" spans="3:4" ht="11.4" hidden="1" x14ac:dyDescent="0.2">
      <c r="C270" s="63" t="s">
        <v>3160</v>
      </c>
      <c r="D270" s="64"/>
    </row>
    <row r="271" spans="3:4" ht="11.4" hidden="1" x14ac:dyDescent="0.2">
      <c r="C271" s="63" t="s">
        <v>3161</v>
      </c>
      <c r="D271" s="64"/>
    </row>
    <row r="272" spans="3:4" ht="13.2" hidden="1" x14ac:dyDescent="0.25">
      <c r="C272" s="100" t="s">
        <v>3162</v>
      </c>
      <c r="D272" s="64"/>
    </row>
    <row r="273" spans="3:4" ht="11.4" hidden="1" x14ac:dyDescent="0.2">
      <c r="C273" s="63" t="s">
        <v>3163</v>
      </c>
      <c r="D273" s="64"/>
    </row>
    <row r="274" spans="3:4" ht="11.4" hidden="1" x14ac:dyDescent="0.2">
      <c r="C274" s="63" t="s">
        <v>3164</v>
      </c>
      <c r="D274" s="64"/>
    </row>
    <row r="275" spans="3:4" ht="11.4" hidden="1" x14ac:dyDescent="0.2">
      <c r="C275" s="63" t="s">
        <v>3165</v>
      </c>
      <c r="D275" s="64"/>
    </row>
    <row r="276" spans="3:4" ht="11.4" hidden="1" x14ac:dyDescent="0.2">
      <c r="C276" s="63" t="s">
        <v>3166</v>
      </c>
      <c r="D276" s="64"/>
    </row>
    <row r="277" spans="3:4" ht="13.2" hidden="1" x14ac:dyDescent="0.25">
      <c r="C277" s="100" t="s">
        <v>3167</v>
      </c>
      <c r="D277" s="64"/>
    </row>
    <row r="278" spans="3:4" ht="11.4" hidden="1" x14ac:dyDescent="0.2">
      <c r="C278" s="63" t="s">
        <v>3168</v>
      </c>
      <c r="D278" s="64"/>
    </row>
    <row r="279" spans="3:4" ht="13.2" hidden="1" x14ac:dyDescent="0.25">
      <c r="C279" s="100" t="s">
        <v>3169</v>
      </c>
      <c r="D279" s="64"/>
    </row>
    <row r="280" spans="3:4" ht="11.4" hidden="1" x14ac:dyDescent="0.2">
      <c r="C280" s="63" t="s">
        <v>3170</v>
      </c>
      <c r="D280" s="64"/>
    </row>
    <row r="281" spans="3:4" ht="13.2" hidden="1" x14ac:dyDescent="0.25">
      <c r="C281" s="100" t="s">
        <v>3171</v>
      </c>
      <c r="D281" s="64"/>
    </row>
    <row r="282" spans="3:4" ht="11.4" hidden="1" x14ac:dyDescent="0.2">
      <c r="C282" s="63" t="s">
        <v>3172</v>
      </c>
      <c r="D282" s="64"/>
    </row>
    <row r="283" spans="3:4" ht="11.4" hidden="1" x14ac:dyDescent="0.2">
      <c r="C283" s="63" t="s">
        <v>3173</v>
      </c>
      <c r="D283" s="64"/>
    </row>
    <row r="284" spans="3:4" ht="13.2" hidden="1" x14ac:dyDescent="0.25">
      <c r="C284" s="100" t="s">
        <v>3174</v>
      </c>
      <c r="D284" s="64"/>
    </row>
    <row r="285" spans="3:4" ht="13.2" hidden="1" x14ac:dyDescent="0.25">
      <c r="C285" s="100" t="s">
        <v>3175</v>
      </c>
      <c r="D285" s="64"/>
    </row>
    <row r="286" spans="3:4" ht="13.2" hidden="1" x14ac:dyDescent="0.25">
      <c r="C286" s="100" t="s">
        <v>3176</v>
      </c>
      <c r="D286" s="64"/>
    </row>
    <row r="287" spans="3:4" ht="13.2" hidden="1" x14ac:dyDescent="0.25">
      <c r="C287" s="100" t="s">
        <v>3177</v>
      </c>
      <c r="D287" s="64"/>
    </row>
    <row r="288" spans="3:4" ht="13.2" hidden="1" x14ac:dyDescent="0.25">
      <c r="C288" s="100" t="s">
        <v>3178</v>
      </c>
      <c r="D288" s="64"/>
    </row>
    <row r="289" spans="3:4" ht="11.4" hidden="1" x14ac:dyDescent="0.2">
      <c r="C289" s="63" t="s">
        <v>3179</v>
      </c>
      <c r="D289" s="64"/>
    </row>
    <row r="290" spans="3:4" ht="13.2" hidden="1" x14ac:dyDescent="0.25">
      <c r="C290" s="100" t="s">
        <v>3180</v>
      </c>
      <c r="D290" s="64"/>
    </row>
    <row r="291" spans="3:4" ht="13.2" hidden="1" x14ac:dyDescent="0.25">
      <c r="C291" s="100" t="s">
        <v>3181</v>
      </c>
      <c r="D291" s="64"/>
    </row>
    <row r="292" spans="3:4" ht="11.4" hidden="1" x14ac:dyDescent="0.2">
      <c r="C292" s="63" t="s">
        <v>3182</v>
      </c>
      <c r="D292" s="64"/>
    </row>
    <row r="293" spans="3:4" ht="13.2" hidden="1" x14ac:dyDescent="0.25">
      <c r="C293" s="100" t="s">
        <v>3183</v>
      </c>
      <c r="D293" s="64"/>
    </row>
    <row r="294" spans="3:4" ht="13.2" hidden="1" x14ac:dyDescent="0.25">
      <c r="C294" s="100" t="s">
        <v>3184</v>
      </c>
      <c r="D294" s="64"/>
    </row>
    <row r="295" spans="3:4" ht="13.2" hidden="1" x14ac:dyDescent="0.25">
      <c r="C295" s="100" t="s">
        <v>3185</v>
      </c>
      <c r="D295" s="64"/>
    </row>
    <row r="296" spans="3:4" ht="13.2" hidden="1" x14ac:dyDescent="0.25">
      <c r="C296" s="100" t="s">
        <v>3186</v>
      </c>
      <c r="D296" s="64"/>
    </row>
    <row r="297" spans="3:4" ht="13.2" hidden="1" x14ac:dyDescent="0.25">
      <c r="C297" s="100" t="s">
        <v>3187</v>
      </c>
      <c r="D297" s="64"/>
    </row>
    <row r="298" spans="3:4" ht="13.2" hidden="1" x14ac:dyDescent="0.25">
      <c r="C298" s="100" t="s">
        <v>3188</v>
      </c>
      <c r="D298" s="64"/>
    </row>
    <row r="299" spans="3:4" ht="13.2" hidden="1" x14ac:dyDescent="0.25">
      <c r="C299" s="100" t="s">
        <v>3189</v>
      </c>
      <c r="D299" s="64"/>
    </row>
    <row r="300" spans="3:4" ht="13.2" hidden="1" x14ac:dyDescent="0.25">
      <c r="C300" s="100" t="s">
        <v>3190</v>
      </c>
      <c r="D300" s="64"/>
    </row>
    <row r="301" spans="3:4" ht="13.2" hidden="1" x14ac:dyDescent="0.25">
      <c r="C301" s="100" t="s">
        <v>3191</v>
      </c>
      <c r="D301" s="64"/>
    </row>
    <row r="302" spans="3:4" ht="13.2" hidden="1" x14ac:dyDescent="0.25">
      <c r="C302" s="100" t="s">
        <v>3192</v>
      </c>
      <c r="D302" s="64"/>
    </row>
    <row r="303" spans="3:4" ht="13.2" hidden="1" x14ac:dyDescent="0.25">
      <c r="C303" s="100" t="s">
        <v>3193</v>
      </c>
      <c r="D303" s="64"/>
    </row>
    <row r="304" spans="3:4" ht="13.2" hidden="1" x14ac:dyDescent="0.25">
      <c r="C304" s="100" t="s">
        <v>3194</v>
      </c>
      <c r="D304" s="64"/>
    </row>
    <row r="305" spans="3:4" ht="13.2" hidden="1" x14ac:dyDescent="0.25">
      <c r="C305" s="100" t="s">
        <v>3195</v>
      </c>
      <c r="D305" s="64"/>
    </row>
    <row r="306" spans="3:4" ht="13.2" hidden="1" x14ac:dyDescent="0.25">
      <c r="C306" s="100" t="s">
        <v>12301</v>
      </c>
      <c r="D306" s="64"/>
    </row>
    <row r="307" spans="3:4" ht="13.2" hidden="1" x14ac:dyDescent="0.25">
      <c r="C307" s="100" t="s">
        <v>3196</v>
      </c>
      <c r="D307" s="64"/>
    </row>
    <row r="308" spans="3:4" ht="13.2" hidden="1" x14ac:dyDescent="0.25">
      <c r="C308" s="100" t="s">
        <v>3197</v>
      </c>
      <c r="D308" s="64"/>
    </row>
    <row r="309" spans="3:4" ht="13.2" hidden="1" x14ac:dyDescent="0.25">
      <c r="C309" s="100" t="s">
        <v>3198</v>
      </c>
      <c r="D309" s="64"/>
    </row>
    <row r="310" spans="3:4" ht="11.4" hidden="1" x14ac:dyDescent="0.2">
      <c r="C310" s="63" t="s">
        <v>3199</v>
      </c>
      <c r="D310" s="64"/>
    </row>
    <row r="311" spans="3:4" ht="13.2" hidden="1" x14ac:dyDescent="0.25">
      <c r="C311" s="100" t="s">
        <v>3200</v>
      </c>
      <c r="D311" s="64"/>
    </row>
    <row r="312" spans="3:4" ht="13.2" hidden="1" x14ac:dyDescent="0.25">
      <c r="C312" s="100" t="s">
        <v>3201</v>
      </c>
      <c r="D312" s="64"/>
    </row>
    <row r="313" spans="3:4" ht="13.2" hidden="1" x14ac:dyDescent="0.25">
      <c r="C313" s="100" t="s">
        <v>3202</v>
      </c>
      <c r="D313" s="64"/>
    </row>
    <row r="314" spans="3:4" ht="13.2" hidden="1" x14ac:dyDescent="0.25">
      <c r="C314" s="100" t="s">
        <v>3203</v>
      </c>
      <c r="D314" s="64"/>
    </row>
    <row r="315" spans="3:4" ht="13.2" hidden="1" x14ac:dyDescent="0.25">
      <c r="C315" s="100" t="s">
        <v>3204</v>
      </c>
      <c r="D315" s="64"/>
    </row>
    <row r="316" spans="3:4" ht="13.2" hidden="1" x14ac:dyDescent="0.25">
      <c r="C316" s="100" t="s">
        <v>3205</v>
      </c>
      <c r="D316" s="64"/>
    </row>
    <row r="317" spans="3:4" ht="13.2" hidden="1" x14ac:dyDescent="0.25">
      <c r="C317" s="100" t="s">
        <v>3206</v>
      </c>
      <c r="D317" s="64"/>
    </row>
    <row r="318" spans="3:4" ht="13.2" hidden="1" x14ac:dyDescent="0.25">
      <c r="C318" s="100" t="s">
        <v>3207</v>
      </c>
      <c r="D318" s="64"/>
    </row>
    <row r="319" spans="3:4" ht="13.2" hidden="1" x14ac:dyDescent="0.25">
      <c r="C319" s="100" t="s">
        <v>3208</v>
      </c>
      <c r="D319" s="64"/>
    </row>
    <row r="320" spans="3:4" ht="13.2" hidden="1" x14ac:dyDescent="0.25">
      <c r="C320" s="100" t="s">
        <v>3209</v>
      </c>
      <c r="D320" s="64"/>
    </row>
    <row r="321" spans="3:4" ht="11.4" hidden="1" x14ac:dyDescent="0.2">
      <c r="C321" s="63" t="s">
        <v>3210</v>
      </c>
      <c r="D321" s="64"/>
    </row>
    <row r="322" spans="3:4" ht="13.2" hidden="1" x14ac:dyDescent="0.25">
      <c r="C322" s="100" t="s">
        <v>3211</v>
      </c>
      <c r="D322" s="64"/>
    </row>
    <row r="323" spans="3:4" ht="13.2" hidden="1" x14ac:dyDescent="0.25">
      <c r="C323" s="100" t="s">
        <v>3212</v>
      </c>
      <c r="D323" s="64"/>
    </row>
    <row r="324" spans="3:4" ht="11.4" hidden="1" x14ac:dyDescent="0.2">
      <c r="C324" s="63" t="s">
        <v>3213</v>
      </c>
      <c r="D324" s="64"/>
    </row>
    <row r="325" spans="3:4" ht="13.2" hidden="1" x14ac:dyDescent="0.25">
      <c r="C325" s="100" t="s">
        <v>3214</v>
      </c>
      <c r="D325" s="64"/>
    </row>
    <row r="326" spans="3:4" ht="11.4" hidden="1" x14ac:dyDescent="0.2">
      <c r="C326" s="63" t="s">
        <v>3215</v>
      </c>
      <c r="D326" s="64"/>
    </row>
    <row r="327" spans="3:4" ht="13.2" hidden="1" x14ac:dyDescent="0.25">
      <c r="C327" s="100" t="s">
        <v>3216</v>
      </c>
      <c r="D327" s="64"/>
    </row>
    <row r="328" spans="3:4" ht="13.2" hidden="1" x14ac:dyDescent="0.25">
      <c r="C328" s="100" t="s">
        <v>3217</v>
      </c>
      <c r="D328" s="64"/>
    </row>
    <row r="329" spans="3:4" ht="11.4" hidden="1" x14ac:dyDescent="0.2">
      <c r="C329" s="63" t="s">
        <v>3218</v>
      </c>
      <c r="D329" s="64"/>
    </row>
    <row r="330" spans="3:4" ht="13.2" hidden="1" x14ac:dyDescent="0.25">
      <c r="C330" s="100" t="s">
        <v>3219</v>
      </c>
      <c r="D330" s="64"/>
    </row>
    <row r="331" spans="3:4" ht="11.4" hidden="1" x14ac:dyDescent="0.2">
      <c r="C331" s="63" t="s">
        <v>3220</v>
      </c>
      <c r="D331" s="64"/>
    </row>
    <row r="332" spans="3:4" ht="13.2" hidden="1" x14ac:dyDescent="0.25">
      <c r="C332" s="100" t="s">
        <v>3221</v>
      </c>
      <c r="D332" s="64"/>
    </row>
    <row r="333" spans="3:4" ht="13.2" hidden="1" x14ac:dyDescent="0.25">
      <c r="C333" s="100" t="s">
        <v>3224</v>
      </c>
      <c r="D333" s="64"/>
    </row>
    <row r="334" spans="3:4" ht="11.4" hidden="1" x14ac:dyDescent="0.2">
      <c r="C334" s="63" t="s">
        <v>3222</v>
      </c>
      <c r="D334" s="64"/>
    </row>
    <row r="335" spans="3:4" ht="11.4" hidden="1" x14ac:dyDescent="0.2">
      <c r="C335" s="63" t="s">
        <v>3223</v>
      </c>
      <c r="D335" s="64"/>
    </row>
    <row r="336" spans="3:4" ht="11.4" hidden="1" x14ac:dyDescent="0.2">
      <c r="C336" s="120" t="s">
        <v>5009</v>
      </c>
      <c r="D336" s="64"/>
    </row>
    <row r="337" spans="3:4" ht="11.4" hidden="1" x14ac:dyDescent="0.2">
      <c r="C337" s="120" t="s">
        <v>5010</v>
      </c>
      <c r="D337" s="64"/>
    </row>
    <row r="338" spans="3:4" ht="11.4" hidden="1" x14ac:dyDescent="0.2">
      <c r="C338" s="120" t="s">
        <v>42059</v>
      </c>
      <c r="D338" s="64"/>
    </row>
    <row r="339" spans="3:4" ht="11.4" hidden="1" x14ac:dyDescent="0.2">
      <c r="C339" s="120" t="s">
        <v>5011</v>
      </c>
      <c r="D339" s="64"/>
    </row>
    <row r="340" spans="3:4" ht="11.4" hidden="1" x14ac:dyDescent="0.2">
      <c r="C340" s="120" t="s">
        <v>5012</v>
      </c>
      <c r="D340" s="64"/>
    </row>
    <row r="341" spans="3:4" ht="11.4" hidden="1" x14ac:dyDescent="0.2">
      <c r="C341" s="120" t="s">
        <v>5013</v>
      </c>
      <c r="D341" s="64"/>
    </row>
    <row r="342" spans="3:4" ht="11.4" hidden="1" x14ac:dyDescent="0.2">
      <c r="C342" s="120" t="s">
        <v>5014</v>
      </c>
      <c r="D342" s="64"/>
    </row>
    <row r="343" spans="3:4" ht="11.4" hidden="1" x14ac:dyDescent="0.2">
      <c r="C343" s="120" t="s">
        <v>5015</v>
      </c>
      <c r="D343" s="64"/>
    </row>
    <row r="344" spans="3:4" ht="11.4" hidden="1" x14ac:dyDescent="0.2">
      <c r="C344" s="120" t="s">
        <v>5016</v>
      </c>
      <c r="D344" s="64"/>
    </row>
    <row r="345" spans="3:4" ht="11.4" hidden="1" x14ac:dyDescent="0.2">
      <c r="C345" s="120" t="s">
        <v>5017</v>
      </c>
      <c r="D345" s="64"/>
    </row>
    <row r="346" spans="3:4" ht="11.4" hidden="1" x14ac:dyDescent="0.2">
      <c r="C346" s="120" t="s">
        <v>42060</v>
      </c>
      <c r="D346" s="64"/>
    </row>
    <row r="347" spans="3:4" ht="11.4" hidden="1" x14ac:dyDescent="0.2">
      <c r="C347" s="120" t="s">
        <v>43556</v>
      </c>
      <c r="D347" s="64"/>
    </row>
    <row r="348" spans="3:4" ht="11.4" hidden="1" x14ac:dyDescent="0.2">
      <c r="C348" s="120" t="s">
        <v>5018</v>
      </c>
      <c r="D348" s="64"/>
    </row>
    <row r="349" spans="3:4" ht="11.4" hidden="1" x14ac:dyDescent="0.2">
      <c r="C349" s="120" t="s">
        <v>5019</v>
      </c>
      <c r="D349" s="64"/>
    </row>
    <row r="350" spans="3:4" ht="11.4" hidden="1" x14ac:dyDescent="0.2">
      <c r="C350" s="120" t="s">
        <v>43557</v>
      </c>
      <c r="D350" s="64"/>
    </row>
    <row r="351" spans="3:4" ht="11.4" hidden="1" x14ac:dyDescent="0.2">
      <c r="C351" s="120" t="s">
        <v>5020</v>
      </c>
      <c r="D351" s="64"/>
    </row>
    <row r="352" spans="3:4" ht="11.4" hidden="1" x14ac:dyDescent="0.2">
      <c r="C352" s="120" t="s">
        <v>5021</v>
      </c>
      <c r="D352" s="64"/>
    </row>
    <row r="353" spans="3:4" ht="11.4" hidden="1" x14ac:dyDescent="0.2">
      <c r="C353" s="120" t="s">
        <v>5022</v>
      </c>
      <c r="D353" s="64"/>
    </row>
    <row r="354" spans="3:4" ht="11.4" hidden="1" x14ac:dyDescent="0.2">
      <c r="C354" s="120" t="s">
        <v>5023</v>
      </c>
      <c r="D354" s="64"/>
    </row>
    <row r="355" spans="3:4" ht="11.4" hidden="1" x14ac:dyDescent="0.2">
      <c r="C355" s="120" t="s">
        <v>5024</v>
      </c>
      <c r="D355" s="64"/>
    </row>
    <row r="356" spans="3:4" ht="11.4" hidden="1" x14ac:dyDescent="0.2">
      <c r="C356" s="120" t="s">
        <v>5025</v>
      </c>
      <c r="D356" s="64"/>
    </row>
    <row r="357" spans="3:4" ht="11.4" hidden="1" x14ac:dyDescent="0.2">
      <c r="C357" s="120" t="s">
        <v>5026</v>
      </c>
      <c r="D357" s="64"/>
    </row>
    <row r="358" spans="3:4" ht="11.4" hidden="1" x14ac:dyDescent="0.2">
      <c r="C358" s="120" t="s">
        <v>5027</v>
      </c>
      <c r="D358" s="64"/>
    </row>
    <row r="359" spans="3:4" ht="11.4" hidden="1" x14ac:dyDescent="0.2">
      <c r="C359" s="120" t="s">
        <v>5028</v>
      </c>
      <c r="D359" s="64"/>
    </row>
    <row r="360" spans="3:4" ht="11.4" hidden="1" x14ac:dyDescent="0.2">
      <c r="C360" s="120" t="s">
        <v>5029</v>
      </c>
      <c r="D360" s="64"/>
    </row>
    <row r="361" spans="3:4" ht="11.4" hidden="1" x14ac:dyDescent="0.2">
      <c r="C361" s="120" t="s">
        <v>5030</v>
      </c>
      <c r="D361" s="64"/>
    </row>
    <row r="362" spans="3:4" ht="11.4" hidden="1" x14ac:dyDescent="0.2">
      <c r="C362" s="120" t="s">
        <v>5031</v>
      </c>
      <c r="D362" s="64"/>
    </row>
    <row r="363" spans="3:4" ht="11.4" hidden="1" x14ac:dyDescent="0.2">
      <c r="C363" s="120" t="s">
        <v>5032</v>
      </c>
      <c r="D363" s="64"/>
    </row>
    <row r="364" spans="3:4" ht="11.4" hidden="1" x14ac:dyDescent="0.2">
      <c r="C364" s="120" t="s">
        <v>5033</v>
      </c>
      <c r="D364" s="64"/>
    </row>
    <row r="365" spans="3:4" ht="11.4" hidden="1" x14ac:dyDescent="0.2">
      <c r="C365" s="120" t="s">
        <v>5034</v>
      </c>
      <c r="D365" s="64"/>
    </row>
    <row r="366" spans="3:4" ht="11.4" hidden="1" x14ac:dyDescent="0.2">
      <c r="C366" s="120" t="s">
        <v>42061</v>
      </c>
      <c r="D366" s="64"/>
    </row>
    <row r="367" spans="3:4" ht="11.4" hidden="1" x14ac:dyDescent="0.2">
      <c r="C367" s="120" t="s">
        <v>43558</v>
      </c>
      <c r="D367" s="64"/>
    </row>
    <row r="368" spans="3:4" ht="11.4" hidden="1" x14ac:dyDescent="0.2">
      <c r="C368" s="120" t="s">
        <v>43559</v>
      </c>
      <c r="D368" s="64"/>
    </row>
    <row r="369" spans="1:12" ht="11.4" hidden="1" x14ac:dyDescent="0.2">
      <c r="C369" s="120" t="s">
        <v>42062</v>
      </c>
      <c r="D369" s="64"/>
    </row>
    <row r="370" spans="1:12" ht="11.4" hidden="1" x14ac:dyDescent="0.2">
      <c r="C370" s="120" t="s">
        <v>5035</v>
      </c>
      <c r="D370" s="64"/>
    </row>
    <row r="371" spans="1:12" ht="11.4" hidden="1" x14ac:dyDescent="0.2">
      <c r="C371" s="120" t="s">
        <v>49523</v>
      </c>
      <c r="D371" s="64"/>
    </row>
    <row r="372" spans="1:12" ht="11.4" hidden="1" x14ac:dyDescent="0.2">
      <c r="C372" s="120" t="s">
        <v>49524</v>
      </c>
      <c r="D372" s="64"/>
    </row>
    <row r="373" spans="1:12" ht="11.4" hidden="1" x14ac:dyDescent="0.2">
      <c r="C373" s="120" t="s">
        <v>49525</v>
      </c>
      <c r="D373" s="64"/>
    </row>
    <row r="374" spans="1:12" ht="10.199999999999999" customHeight="1" x14ac:dyDescent="0.2">
      <c r="C374" s="63"/>
      <c r="D374" s="64"/>
      <c r="K374" s="31" t="s">
        <v>213</v>
      </c>
    </row>
    <row r="375" spans="1:12" ht="13.8" x14ac:dyDescent="0.25">
      <c r="C375" s="330" t="s">
        <v>5241</v>
      </c>
      <c r="D375" s="330"/>
      <c r="E375" s="330"/>
      <c r="F375" s="330"/>
      <c r="G375" s="330"/>
      <c r="H375" s="330"/>
      <c r="I375" s="330"/>
      <c r="J375" s="330"/>
      <c r="K375" s="37" t="s">
        <v>5240</v>
      </c>
    </row>
    <row r="376" spans="1:12" ht="13.8" x14ac:dyDescent="0.25">
      <c r="C376" s="329" t="s">
        <v>5242</v>
      </c>
      <c r="D376" s="329"/>
      <c r="E376" s="329"/>
      <c r="F376" s="329"/>
      <c r="G376" s="329"/>
      <c r="H376" s="329"/>
      <c r="I376" s="329"/>
      <c r="J376" s="329"/>
      <c r="K376" s="37" t="s">
        <v>219</v>
      </c>
    </row>
    <row r="377" spans="1:12" ht="12" x14ac:dyDescent="0.25">
      <c r="C377" s="332" t="str">
        <f>FY &amp; " District Expenditures by PSU and Object Code as of " &amp; Date</f>
        <v>FY2020, FY2021, FY2022, FY2023 &amp; 2024 District Expenditures by PSU and Object Code as of 03/31/2024</v>
      </c>
      <c r="D377" s="332"/>
      <c r="E377" s="332"/>
      <c r="F377" s="332"/>
      <c r="G377" s="332"/>
      <c r="H377" s="332"/>
      <c r="I377" s="332"/>
      <c r="J377" s="332"/>
      <c r="K377" s="37" t="s">
        <v>3226</v>
      </c>
    </row>
    <row r="378" spans="1:12" ht="11.25" customHeight="1" x14ac:dyDescent="0.25">
      <c r="C378" s="220"/>
      <c r="D378" s="220"/>
      <c r="E378" s="220"/>
      <c r="F378" s="220"/>
      <c r="G378" s="221" t="s">
        <v>3684</v>
      </c>
    </row>
    <row r="379" spans="1:12" ht="39" customHeight="1" x14ac:dyDescent="0.2">
      <c r="B379" s="7" t="s">
        <v>7</v>
      </c>
      <c r="C379" s="333" t="s">
        <v>3687</v>
      </c>
      <c r="D379" s="333"/>
      <c r="E379" s="222" t="s">
        <v>3686</v>
      </c>
      <c r="F379" s="222" t="s">
        <v>12928</v>
      </c>
      <c r="G379" s="222" t="s">
        <v>51417</v>
      </c>
      <c r="H379" s="222" t="s">
        <v>63597</v>
      </c>
      <c r="I379" s="222" t="str">
        <f>"FY 2024 YTD Expenditures 
(as of " &amp; Date &amp; ")"</f>
        <v>FY 2024 YTD Expenditures 
(as of 03/31/2024)</v>
      </c>
      <c r="J379" s="222" t="str">
        <f>"FY 2024 Encumbrances
 " &amp; "(as of " &amp; Date &amp;" )"</f>
        <v>FY 2024 Encumbrances
 (as of 03/31/2024 )</v>
      </c>
      <c r="K379" s="222" t="s">
        <v>3688</v>
      </c>
      <c r="L379" s="222" t="s">
        <v>5879</v>
      </c>
    </row>
    <row r="380" spans="1:12" x14ac:dyDescent="0.2">
      <c r="C380" s="331" t="s">
        <v>18</v>
      </c>
      <c r="D380" s="331"/>
      <c r="E380" s="8"/>
      <c r="F380" s="8"/>
      <c r="G380" s="8"/>
      <c r="H380" s="8"/>
      <c r="I380" s="8"/>
      <c r="J380" s="8"/>
      <c r="K380" s="8"/>
      <c r="L380" s="9"/>
    </row>
    <row r="381" spans="1:12"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IF(ISNA(VLOOKUP(MID($C$375,5,3)&amp;"-"&amp;MID($C$376,5,3)&amp;"-"&amp;$C381,FY23_ExpendByObj,2,FALSE))=TRUE,0,VLOOKUP(MID($C$375,5,3)&amp;"-"&amp;MID($C$376,5,3)&amp;"-"&amp;$C381,FY23_ExpendByObj,2,FALSE))</f>
        <v>0</v>
      </c>
      <c r="I381" s="130">
        <f t="shared" ref="I381:I412" si="2">IF(ISNA(VLOOKUP(MID($C$375,5,3)&amp;"-"&amp;MID($C$376,5,3)&amp;"-"&amp;$C381,FY24_ExpendByObj,2,FALSE))=TRUE,0,VLOOKUP(MID($C$375,5,3)&amp;"-"&amp;MID($C$376,5,3)&amp;"-"&amp;$C381,FY24_ExpendByObj,2,FALSE))</f>
        <v>0</v>
      </c>
      <c r="J381" s="130">
        <f t="shared" ref="J381:J412" si="3">IF(ISNA(VLOOKUP(MID($C$375,5,3)&amp;"-"&amp;MID($C$376,5,3)&amp;"-"&amp;$C381,Encumbrances_by_Object,2,FALSE))=TRUE,0,VLOOKUP(MID($C$375,5,3)&amp;"-"&amp;MID($C$376,5,3)&amp;"-"&amp;$C381,Encumbrances_by_Object,2,FALSE))</f>
        <v>0</v>
      </c>
      <c r="K381" s="130">
        <f>F381+E381+G381+H381+I381+J381</f>
        <v>0</v>
      </c>
      <c r="L381" s="11">
        <f t="shared" ref="L381:L412" si="4">IF($K$540=0,0,K381/$K$540)</f>
        <v>0</v>
      </c>
    </row>
    <row r="382" spans="1:12"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ref="H382:H412" si="6">IF(ISNA(VLOOKUP(MID($C$375,5,3)&amp;"-"&amp;MID($C$376,5,3)&amp;"-"&amp;$C382,FY23_ExpendByObj,2,FALSE))=TRUE,0,VLOOKUP(MID($C$375,5,3)&amp;"-"&amp;MID($C$376,5,3)&amp;"-"&amp;$C382,FY23_ExpendByObj,2,FALSE))</f>
        <v>0</v>
      </c>
      <c r="I382" s="130">
        <f t="shared" si="2"/>
        <v>0</v>
      </c>
      <c r="J382" s="130">
        <f t="shared" si="3"/>
        <v>0</v>
      </c>
      <c r="K382" s="130">
        <f t="shared" ref="K382:K443" si="7">F382+E382+G382+H382+I382+J382</f>
        <v>0</v>
      </c>
      <c r="L382" s="11">
        <f t="shared" si="4"/>
        <v>0</v>
      </c>
    </row>
    <row r="383" spans="1:12" x14ac:dyDescent="0.2">
      <c r="A383" s="1"/>
      <c r="B383" s="2" t="str">
        <f t="shared" ref="B383:B443" si="8">MID($C$375,5,3)&amp;"-"&amp;MID($C$376,5,3)&amp;"-"&amp;$C383</f>
        <v>ALL-ALL-113</v>
      </c>
      <c r="C383" s="10" t="s">
        <v>27</v>
      </c>
      <c r="D383" s="2" t="s">
        <v>28</v>
      </c>
      <c r="E383" s="130">
        <f t="shared" si="5"/>
        <v>83038.679999999993</v>
      </c>
      <c r="F383" s="131">
        <f t="shared" si="0"/>
        <v>1297263.54</v>
      </c>
      <c r="G383" s="130">
        <f t="shared" si="1"/>
        <v>5746485.9100000001</v>
      </c>
      <c r="H383" s="130">
        <f t="shared" si="6"/>
        <v>7584406.5899999999</v>
      </c>
      <c r="I383" s="130">
        <f t="shared" si="2"/>
        <v>5628713.3499999996</v>
      </c>
      <c r="J383" s="130">
        <f t="shared" si="3"/>
        <v>0</v>
      </c>
      <c r="K383" s="130">
        <f t="shared" si="7"/>
        <v>20339908.07</v>
      </c>
      <c r="L383" s="11">
        <f t="shared" si="4"/>
        <v>3.5595191309438531E-3</v>
      </c>
    </row>
    <row r="384" spans="1:12" x14ac:dyDescent="0.2">
      <c r="A384" s="1"/>
      <c r="B384" s="2" t="str">
        <f t="shared" si="8"/>
        <v>ALL-ALL-114</v>
      </c>
      <c r="C384" s="10" t="s">
        <v>29</v>
      </c>
      <c r="D384" s="2" t="s">
        <v>248</v>
      </c>
      <c r="E384" s="130">
        <f t="shared" si="5"/>
        <v>15192.1</v>
      </c>
      <c r="F384" s="131">
        <f t="shared" si="0"/>
        <v>124330.1</v>
      </c>
      <c r="G384" s="130">
        <f t="shared" si="1"/>
        <v>475906.05</v>
      </c>
      <c r="H384" s="130">
        <f t="shared" si="6"/>
        <v>192312.03</v>
      </c>
      <c r="I384" s="130">
        <f t="shared" si="2"/>
        <v>222286.58</v>
      </c>
      <c r="J384" s="130">
        <f t="shared" si="3"/>
        <v>0</v>
      </c>
      <c r="K384" s="130">
        <f t="shared" si="7"/>
        <v>1030026.86</v>
      </c>
      <c r="L384" s="11">
        <f t="shared" si="4"/>
        <v>1.8025648399875121E-4</v>
      </c>
    </row>
    <row r="385" spans="1:12" x14ac:dyDescent="0.2">
      <c r="A385" s="1"/>
      <c r="B385" s="2" t="str">
        <f t="shared" si="8"/>
        <v>ALL-ALL-115</v>
      </c>
      <c r="C385" s="10" t="s">
        <v>30</v>
      </c>
      <c r="D385" s="2" t="s">
        <v>9</v>
      </c>
      <c r="E385" s="130">
        <f t="shared" si="5"/>
        <v>0</v>
      </c>
      <c r="F385" s="131">
        <f t="shared" si="0"/>
        <v>38817.230000000003</v>
      </c>
      <c r="G385" s="130">
        <f t="shared" si="1"/>
        <v>41535.660000000003</v>
      </c>
      <c r="H385" s="130">
        <f t="shared" si="6"/>
        <v>128517.58</v>
      </c>
      <c r="I385" s="130">
        <f t="shared" si="2"/>
        <v>24668.27</v>
      </c>
      <c r="J385" s="130">
        <f t="shared" si="3"/>
        <v>0</v>
      </c>
      <c r="K385" s="130">
        <f t="shared" si="7"/>
        <v>233538.74000000002</v>
      </c>
      <c r="L385" s="11">
        <f t="shared" si="4"/>
        <v>4.0869683873970553E-5</v>
      </c>
    </row>
    <row r="386" spans="1:12" x14ac:dyDescent="0.2">
      <c r="A386" s="1"/>
      <c r="B386" s="2" t="str">
        <f t="shared" si="8"/>
        <v>ALL-ALL-116</v>
      </c>
      <c r="C386" s="10" t="s">
        <v>31</v>
      </c>
      <c r="D386" s="16" t="s">
        <v>32</v>
      </c>
      <c r="E386" s="130">
        <f t="shared" si="5"/>
        <v>0</v>
      </c>
      <c r="F386" s="131">
        <f t="shared" si="0"/>
        <v>1898271.45</v>
      </c>
      <c r="G386" s="130">
        <f t="shared" si="1"/>
        <v>6767573.8700000001</v>
      </c>
      <c r="H386" s="130">
        <f t="shared" si="6"/>
        <v>3842728.16</v>
      </c>
      <c r="I386" s="130">
        <f t="shared" si="2"/>
        <v>3370851.22</v>
      </c>
      <c r="J386" s="130">
        <f t="shared" si="3"/>
        <v>0</v>
      </c>
      <c r="K386" s="130">
        <f t="shared" si="7"/>
        <v>15879424.700000001</v>
      </c>
      <c r="L386" s="11">
        <f t="shared" si="4"/>
        <v>2.7789268178355321E-3</v>
      </c>
    </row>
    <row r="387" spans="1:12" x14ac:dyDescent="0.2">
      <c r="A387" s="1"/>
      <c r="B387" s="2" t="str">
        <f t="shared" si="8"/>
        <v>ALL-ALL-117</v>
      </c>
      <c r="C387" s="10" t="s">
        <v>33</v>
      </c>
      <c r="D387" s="16" t="s">
        <v>203</v>
      </c>
      <c r="E387" s="130">
        <f t="shared" si="5"/>
        <v>0</v>
      </c>
      <c r="F387" s="131">
        <f t="shared" si="0"/>
        <v>24213.07</v>
      </c>
      <c r="G387" s="130">
        <f t="shared" si="1"/>
        <v>109563.4</v>
      </c>
      <c r="H387" s="130">
        <f t="shared" si="6"/>
        <v>197053.8</v>
      </c>
      <c r="I387" s="130">
        <f t="shared" si="2"/>
        <v>396370.18</v>
      </c>
      <c r="J387" s="130">
        <f t="shared" si="3"/>
        <v>0</v>
      </c>
      <c r="K387" s="130">
        <f t="shared" si="7"/>
        <v>727200.45</v>
      </c>
      <c r="L387" s="11">
        <f t="shared" si="4"/>
        <v>1.2726133790269282E-4</v>
      </c>
    </row>
    <row r="388" spans="1:12" x14ac:dyDescent="0.2">
      <c r="A388" s="1"/>
      <c r="B388" s="2" t="str">
        <f t="shared" si="8"/>
        <v>ALL-ALL-118</v>
      </c>
      <c r="C388" s="10" t="s">
        <v>34</v>
      </c>
      <c r="D388" s="2" t="s">
        <v>10</v>
      </c>
      <c r="E388" s="130">
        <f t="shared" si="5"/>
        <v>0</v>
      </c>
      <c r="F388" s="131">
        <f t="shared" si="0"/>
        <v>0</v>
      </c>
      <c r="G388" s="130">
        <f t="shared" si="1"/>
        <v>0</v>
      </c>
      <c r="H388" s="130">
        <f t="shared" si="6"/>
        <v>0</v>
      </c>
      <c r="I388" s="130">
        <f t="shared" si="2"/>
        <v>38826.68</v>
      </c>
      <c r="J388" s="130">
        <f t="shared" si="3"/>
        <v>0</v>
      </c>
      <c r="K388" s="130">
        <f t="shared" si="7"/>
        <v>38826.68</v>
      </c>
      <c r="L388" s="11">
        <f t="shared" si="4"/>
        <v>6.7947362286694483E-6</v>
      </c>
    </row>
    <row r="389" spans="1:12" x14ac:dyDescent="0.2">
      <c r="A389" s="1"/>
      <c r="B389" s="2" t="str">
        <f t="shared" si="8"/>
        <v>ALL-ALL-121</v>
      </c>
      <c r="C389" s="10" t="s">
        <v>35</v>
      </c>
      <c r="D389" s="2" t="s">
        <v>15</v>
      </c>
      <c r="E389" s="130">
        <f t="shared" si="5"/>
        <v>58307.89</v>
      </c>
      <c r="F389" s="131">
        <f t="shared" si="0"/>
        <v>19332805.149999999</v>
      </c>
      <c r="G389" s="130">
        <f t="shared" si="1"/>
        <v>88059526.189999998</v>
      </c>
      <c r="H389" s="130">
        <f t="shared" si="6"/>
        <v>88954526.129999995</v>
      </c>
      <c r="I389" s="130">
        <f t="shared" si="2"/>
        <v>52839841.109999999</v>
      </c>
      <c r="J389" s="130">
        <f t="shared" si="3"/>
        <v>66766.740000000005</v>
      </c>
      <c r="K389" s="130">
        <f t="shared" si="7"/>
        <v>249311773.20999998</v>
      </c>
      <c r="L389" s="11">
        <f t="shared" si="4"/>
        <v>4.3629991996838466E-2</v>
      </c>
    </row>
    <row r="390" spans="1:12" x14ac:dyDescent="0.2">
      <c r="A390" s="1"/>
      <c r="B390" s="2" t="str">
        <f t="shared" si="8"/>
        <v>ALL-ALL-122</v>
      </c>
      <c r="C390" s="10" t="s">
        <v>36</v>
      </c>
      <c r="D390" s="2" t="s">
        <v>37</v>
      </c>
      <c r="E390" s="130">
        <f t="shared" si="5"/>
        <v>0</v>
      </c>
      <c r="F390" s="131">
        <f t="shared" si="0"/>
        <v>839904.4</v>
      </c>
      <c r="G390" s="130">
        <f t="shared" si="1"/>
        <v>1452119.65</v>
      </c>
      <c r="H390" s="130">
        <f t="shared" si="6"/>
        <v>258580.76</v>
      </c>
      <c r="I390" s="130">
        <f t="shared" si="2"/>
        <v>4933.63</v>
      </c>
      <c r="J390" s="130">
        <f t="shared" si="3"/>
        <v>0</v>
      </c>
      <c r="K390" s="130">
        <f t="shared" si="7"/>
        <v>2555538.4399999995</v>
      </c>
      <c r="L390" s="11">
        <f t="shared" si="4"/>
        <v>4.4722365193277926E-4</v>
      </c>
    </row>
    <row r="391" spans="1:12" x14ac:dyDescent="0.2">
      <c r="A391" s="1"/>
      <c r="B391" s="2" t="str">
        <f t="shared" si="8"/>
        <v>ALL-ALL-123</v>
      </c>
      <c r="C391" s="10" t="s">
        <v>38</v>
      </c>
      <c r="D391" s="2" t="s">
        <v>39</v>
      </c>
      <c r="E391" s="130">
        <f t="shared" si="5"/>
        <v>0</v>
      </c>
      <c r="F391" s="131">
        <f t="shared" si="0"/>
        <v>0</v>
      </c>
      <c r="G391" s="130">
        <f t="shared" si="1"/>
        <v>26533.19</v>
      </c>
      <c r="H391" s="130">
        <f t="shared" si="6"/>
        <v>0</v>
      </c>
      <c r="I391" s="130">
        <f t="shared" si="2"/>
        <v>0</v>
      </c>
      <c r="J391" s="130">
        <f t="shared" si="3"/>
        <v>0</v>
      </c>
      <c r="K391" s="130">
        <f t="shared" si="7"/>
        <v>26533.19</v>
      </c>
      <c r="L391" s="11">
        <f t="shared" si="4"/>
        <v>4.6433541924050657E-6</v>
      </c>
    </row>
    <row r="392" spans="1:12" x14ac:dyDescent="0.2">
      <c r="A392" s="1"/>
      <c r="B392" s="2" t="str">
        <f t="shared" si="8"/>
        <v>ALL-ALL-124</v>
      </c>
      <c r="C392" s="10" t="s">
        <v>40</v>
      </c>
      <c r="D392" s="2" t="s">
        <v>41</v>
      </c>
      <c r="E392" s="130">
        <f t="shared" si="5"/>
        <v>0</v>
      </c>
      <c r="F392" s="131">
        <f t="shared" si="0"/>
        <v>224689.42</v>
      </c>
      <c r="G392" s="130">
        <f t="shared" si="1"/>
        <v>1153722.8400000001</v>
      </c>
      <c r="H392" s="130">
        <f t="shared" si="6"/>
        <v>1682349.36</v>
      </c>
      <c r="I392" s="130">
        <f t="shared" si="2"/>
        <v>1154367.5</v>
      </c>
      <c r="J392" s="130">
        <f t="shared" si="3"/>
        <v>23999.47</v>
      </c>
      <c r="K392" s="130">
        <f t="shared" si="7"/>
        <v>4239128.59</v>
      </c>
      <c r="L392" s="11">
        <f t="shared" si="4"/>
        <v>7.4185484333096302E-4</v>
      </c>
    </row>
    <row r="393" spans="1:12" x14ac:dyDescent="0.2">
      <c r="A393" s="1"/>
      <c r="B393" s="2" t="str">
        <f t="shared" si="8"/>
        <v>ALL-ALL-125</v>
      </c>
      <c r="C393" s="10" t="s">
        <v>42</v>
      </c>
      <c r="D393" s="2" t="s">
        <v>43</v>
      </c>
      <c r="E393" s="130">
        <f t="shared" si="5"/>
        <v>0</v>
      </c>
      <c r="F393" s="132">
        <f t="shared" si="0"/>
        <v>976.18</v>
      </c>
      <c r="G393" s="130">
        <f t="shared" si="1"/>
        <v>37336.97</v>
      </c>
      <c r="H393" s="130">
        <f t="shared" si="6"/>
        <v>9555.1</v>
      </c>
      <c r="I393" s="130">
        <f t="shared" si="2"/>
        <v>13546.47</v>
      </c>
      <c r="J393" s="130">
        <f t="shared" si="3"/>
        <v>0</v>
      </c>
      <c r="K393" s="130">
        <f t="shared" si="7"/>
        <v>61414.720000000001</v>
      </c>
      <c r="L393" s="11">
        <f t="shared" si="4"/>
        <v>1.0747682340019546E-5</v>
      </c>
    </row>
    <row r="394" spans="1:12" x14ac:dyDescent="0.2">
      <c r="A394" s="1"/>
      <c r="B394" s="2" t="str">
        <f t="shared" si="8"/>
        <v>ALL-ALL-126</v>
      </c>
      <c r="C394" s="10" t="s">
        <v>44</v>
      </c>
      <c r="D394" s="2" t="s">
        <v>45</v>
      </c>
      <c r="E394" s="130">
        <f t="shared" si="5"/>
        <v>0</v>
      </c>
      <c r="F394" s="131">
        <f t="shared" si="0"/>
        <v>42943499.950000003</v>
      </c>
      <c r="G394" s="130">
        <f t="shared" si="1"/>
        <v>96327994.680000007</v>
      </c>
      <c r="H394" s="130">
        <f t="shared" si="6"/>
        <v>17504417.789999999</v>
      </c>
      <c r="I394" s="130">
        <f t="shared" si="2"/>
        <v>6826040.6399999997</v>
      </c>
      <c r="J394" s="130">
        <f t="shared" si="3"/>
        <v>0</v>
      </c>
      <c r="K394" s="130">
        <f t="shared" si="7"/>
        <v>163601953.05999997</v>
      </c>
      <c r="L394" s="11">
        <f t="shared" si="4"/>
        <v>2.8630625063432166E-2</v>
      </c>
    </row>
    <row r="395" spans="1:12" x14ac:dyDescent="0.2">
      <c r="A395" s="1"/>
      <c r="B395" s="2" t="str">
        <f t="shared" si="8"/>
        <v>ALL-ALL-127</v>
      </c>
      <c r="C395" s="10" t="s">
        <v>198</v>
      </c>
      <c r="D395" s="2" t="s">
        <v>199</v>
      </c>
      <c r="E395" s="130">
        <f t="shared" si="5"/>
        <v>0</v>
      </c>
      <c r="F395" s="131">
        <f t="shared" si="0"/>
        <v>570253.91</v>
      </c>
      <c r="G395" s="130">
        <f t="shared" si="1"/>
        <v>2708449.83</v>
      </c>
      <c r="H395" s="130">
        <f t="shared" si="6"/>
        <v>3358821.79</v>
      </c>
      <c r="I395" s="130">
        <f t="shared" si="2"/>
        <v>2639051.13</v>
      </c>
      <c r="J395" s="130">
        <f t="shared" si="3"/>
        <v>0</v>
      </c>
      <c r="K395" s="130">
        <f t="shared" si="7"/>
        <v>9276576.6600000001</v>
      </c>
      <c r="L395" s="11">
        <f t="shared" si="4"/>
        <v>1.6234169779577195E-3</v>
      </c>
    </row>
    <row r="396" spans="1:12" ht="20.399999999999999" x14ac:dyDescent="0.2">
      <c r="A396" s="1"/>
      <c r="B396" s="86" t="str">
        <f t="shared" si="8"/>
        <v>ALL-ALL-128</v>
      </c>
      <c r="C396" s="90" t="s">
        <v>267</v>
      </c>
      <c r="D396" s="86" t="s">
        <v>285</v>
      </c>
      <c r="E396" s="130">
        <f t="shared" si="5"/>
        <v>0</v>
      </c>
      <c r="F396" s="133">
        <f t="shared" si="0"/>
        <v>15295.96</v>
      </c>
      <c r="G396" s="130">
        <f t="shared" si="1"/>
        <v>78739.320000000007</v>
      </c>
      <c r="H396" s="130">
        <f t="shared" si="6"/>
        <v>0</v>
      </c>
      <c r="I396" s="130">
        <f t="shared" si="2"/>
        <v>0</v>
      </c>
      <c r="J396" s="130">
        <f t="shared" si="3"/>
        <v>0</v>
      </c>
      <c r="K396" s="130">
        <f t="shared" si="7"/>
        <v>94035.28</v>
      </c>
      <c r="L396" s="11">
        <f t="shared" si="4"/>
        <v>1.6456336822748572E-5</v>
      </c>
    </row>
    <row r="397" spans="1:12" x14ac:dyDescent="0.2">
      <c r="A397" s="1"/>
      <c r="B397" s="2" t="str">
        <f t="shared" si="8"/>
        <v>ALL-ALL-129_1</v>
      </c>
      <c r="C397" s="54" t="s">
        <v>227</v>
      </c>
      <c r="D397" s="2" t="s">
        <v>229</v>
      </c>
      <c r="E397" s="130">
        <f t="shared" si="5"/>
        <v>97.72</v>
      </c>
      <c r="F397" s="131">
        <f t="shared" si="0"/>
        <v>3342.03</v>
      </c>
      <c r="G397" s="130">
        <f t="shared" si="1"/>
        <v>55113.05</v>
      </c>
      <c r="H397" s="130">
        <f t="shared" si="6"/>
        <v>8112.46</v>
      </c>
      <c r="I397" s="130">
        <f t="shared" si="2"/>
        <v>3767.52</v>
      </c>
      <c r="J397" s="130">
        <f t="shared" si="3"/>
        <v>0</v>
      </c>
      <c r="K397" s="130">
        <f t="shared" si="7"/>
        <v>70432.780000000013</v>
      </c>
      <c r="L397" s="11">
        <f t="shared" si="4"/>
        <v>1.2325858454853854E-5</v>
      </c>
    </row>
    <row r="398" spans="1:12" x14ac:dyDescent="0.2">
      <c r="A398" s="1"/>
      <c r="B398" s="2" t="str">
        <f t="shared" si="8"/>
        <v>ALL-ALL-129_2</v>
      </c>
      <c r="C398" s="54" t="s">
        <v>228</v>
      </c>
      <c r="D398" s="2" t="s">
        <v>230</v>
      </c>
      <c r="E398" s="130">
        <f t="shared" si="5"/>
        <v>0</v>
      </c>
      <c r="F398" s="131">
        <f t="shared" si="0"/>
        <v>934.28</v>
      </c>
      <c r="G398" s="130">
        <f t="shared" si="1"/>
        <v>1637137.51</v>
      </c>
      <c r="H398" s="130">
        <f t="shared" si="6"/>
        <v>115776.2</v>
      </c>
      <c r="I398" s="130">
        <f t="shared" si="2"/>
        <v>53566.71</v>
      </c>
      <c r="J398" s="130">
        <f t="shared" si="3"/>
        <v>0</v>
      </c>
      <c r="K398" s="130">
        <f t="shared" si="7"/>
        <v>1807414.7</v>
      </c>
      <c r="L398" s="11">
        <f t="shared" si="4"/>
        <v>3.1630070205126276E-4</v>
      </c>
    </row>
    <row r="399" spans="1:12" x14ac:dyDescent="0.2">
      <c r="A399" s="1"/>
      <c r="B399" s="2" t="str">
        <f t="shared" si="8"/>
        <v>ALL-ALL-131</v>
      </c>
      <c r="C399" s="10" t="s">
        <v>46</v>
      </c>
      <c r="D399" s="2" t="s">
        <v>249</v>
      </c>
      <c r="E399" s="130">
        <f t="shared" si="5"/>
        <v>20192</v>
      </c>
      <c r="F399" s="131">
        <f t="shared" si="0"/>
        <v>8981096.7899999991</v>
      </c>
      <c r="G399" s="130">
        <f t="shared" si="1"/>
        <v>37904911.920000002</v>
      </c>
      <c r="H399" s="130">
        <f t="shared" si="6"/>
        <v>44157214.039999999</v>
      </c>
      <c r="I399" s="130">
        <f t="shared" si="2"/>
        <v>31264084</v>
      </c>
      <c r="J399" s="130">
        <f t="shared" si="3"/>
        <v>64044.05</v>
      </c>
      <c r="K399" s="130">
        <f t="shared" si="7"/>
        <v>122391542.8</v>
      </c>
      <c r="L399" s="11">
        <f t="shared" si="4"/>
        <v>2.1418731911817014E-2</v>
      </c>
    </row>
    <row r="400" spans="1:12" x14ac:dyDescent="0.2">
      <c r="A400" s="1"/>
      <c r="B400" s="2" t="str">
        <f t="shared" si="8"/>
        <v>ALL-ALL-132</v>
      </c>
      <c r="C400" s="10" t="s">
        <v>16</v>
      </c>
      <c r="D400" s="2" t="s">
        <v>250</v>
      </c>
      <c r="E400" s="130">
        <f t="shared" si="5"/>
        <v>0</v>
      </c>
      <c r="F400" s="131">
        <f t="shared" si="0"/>
        <v>411182.06</v>
      </c>
      <c r="G400" s="130">
        <f t="shared" si="1"/>
        <v>361040.8</v>
      </c>
      <c r="H400" s="130">
        <f t="shared" si="6"/>
        <v>697483.2</v>
      </c>
      <c r="I400" s="130">
        <f t="shared" si="2"/>
        <v>306495.78000000003</v>
      </c>
      <c r="J400" s="130">
        <f t="shared" si="3"/>
        <v>0</v>
      </c>
      <c r="K400" s="130">
        <f t="shared" si="7"/>
        <v>1776201.84</v>
      </c>
      <c r="L400" s="11">
        <f t="shared" si="4"/>
        <v>3.1083839750597618E-4</v>
      </c>
    </row>
    <row r="401" spans="1:12" x14ac:dyDescent="0.2">
      <c r="A401" s="1"/>
      <c r="B401" s="2" t="str">
        <f t="shared" si="8"/>
        <v>ALL-ALL-133</v>
      </c>
      <c r="C401" s="10" t="s">
        <v>47</v>
      </c>
      <c r="D401" s="2" t="s">
        <v>48</v>
      </c>
      <c r="E401" s="130">
        <f t="shared" si="5"/>
        <v>0</v>
      </c>
      <c r="F401" s="131">
        <f t="shared" si="0"/>
        <v>781470.19</v>
      </c>
      <c r="G401" s="130">
        <f t="shared" si="1"/>
        <v>1929348.28</v>
      </c>
      <c r="H401" s="130">
        <f t="shared" si="6"/>
        <v>1953892.41</v>
      </c>
      <c r="I401" s="130">
        <f t="shared" si="2"/>
        <v>1223665.67</v>
      </c>
      <c r="J401" s="130">
        <f t="shared" si="3"/>
        <v>0</v>
      </c>
      <c r="K401" s="130">
        <f t="shared" si="7"/>
        <v>5888376.5499999998</v>
      </c>
      <c r="L401" s="11">
        <f t="shared" si="4"/>
        <v>1.0304760920154033E-3</v>
      </c>
    </row>
    <row r="402" spans="1:12" x14ac:dyDescent="0.2">
      <c r="A402" s="1"/>
      <c r="B402" s="2" t="str">
        <f t="shared" si="8"/>
        <v>ALL-ALL-134</v>
      </c>
      <c r="C402" s="54" t="s">
        <v>49</v>
      </c>
      <c r="D402" s="2" t="s">
        <v>12069</v>
      </c>
      <c r="E402" s="130">
        <f t="shared" si="5"/>
        <v>0</v>
      </c>
      <c r="F402" s="131">
        <f t="shared" si="0"/>
        <v>110</v>
      </c>
      <c r="G402" s="130">
        <f t="shared" si="1"/>
        <v>347969.07</v>
      </c>
      <c r="H402" s="130">
        <f t="shared" si="6"/>
        <v>141131.44</v>
      </c>
      <c r="I402" s="130">
        <f t="shared" si="2"/>
        <v>4666.67</v>
      </c>
      <c r="J402" s="130">
        <f t="shared" si="3"/>
        <v>0</v>
      </c>
      <c r="K402" s="130">
        <f t="shared" si="7"/>
        <v>493877.18</v>
      </c>
      <c r="L402" s="11">
        <f t="shared" si="4"/>
        <v>8.6429361651810098E-5</v>
      </c>
    </row>
    <row r="403" spans="1:12" x14ac:dyDescent="0.2">
      <c r="A403" s="1"/>
      <c r="B403" s="2" t="str">
        <f t="shared" si="8"/>
        <v>ALL-ALL-135</v>
      </c>
      <c r="C403" s="10" t="s">
        <v>50</v>
      </c>
      <c r="D403" s="16" t="s">
        <v>204</v>
      </c>
      <c r="E403" s="130">
        <f t="shared" si="5"/>
        <v>36351.56</v>
      </c>
      <c r="F403" s="132">
        <f t="shared" si="0"/>
        <v>2719144.61</v>
      </c>
      <c r="G403" s="130">
        <f t="shared" si="1"/>
        <v>19633104.48</v>
      </c>
      <c r="H403" s="130">
        <f t="shared" si="6"/>
        <v>23185409.600000001</v>
      </c>
      <c r="I403" s="130">
        <f t="shared" si="2"/>
        <v>15533493.68</v>
      </c>
      <c r="J403" s="130">
        <f t="shared" si="3"/>
        <v>6460.84</v>
      </c>
      <c r="K403" s="130">
        <f t="shared" si="7"/>
        <v>61113964.770000003</v>
      </c>
      <c r="L403" s="11">
        <f t="shared" si="4"/>
        <v>1.0695049654009752E-2</v>
      </c>
    </row>
    <row r="404" spans="1:12" x14ac:dyDescent="0.2">
      <c r="A404" s="1"/>
      <c r="B404" s="2" t="str">
        <f t="shared" si="8"/>
        <v>ALL-ALL-141</v>
      </c>
      <c r="C404" s="10" t="s">
        <v>51</v>
      </c>
      <c r="D404" s="2" t="s">
        <v>52</v>
      </c>
      <c r="E404" s="130">
        <f t="shared" si="5"/>
        <v>2494.9899999999998</v>
      </c>
      <c r="F404" s="131">
        <f t="shared" si="0"/>
        <v>1123005.72</v>
      </c>
      <c r="G404" s="130">
        <f t="shared" si="1"/>
        <v>3299998.29</v>
      </c>
      <c r="H404" s="130">
        <f t="shared" si="6"/>
        <v>3170152.42</v>
      </c>
      <c r="I404" s="130">
        <f t="shared" si="2"/>
        <v>843148.94</v>
      </c>
      <c r="J404" s="130">
        <f t="shared" si="3"/>
        <v>0</v>
      </c>
      <c r="K404" s="130">
        <f t="shared" si="7"/>
        <v>8438800.3599999994</v>
      </c>
      <c r="L404" s="11">
        <f t="shared" si="4"/>
        <v>1.4768046748421648E-3</v>
      </c>
    </row>
    <row r="405" spans="1:12" x14ac:dyDescent="0.2">
      <c r="A405" s="1"/>
      <c r="B405" s="2" t="str">
        <f t="shared" si="8"/>
        <v>ALL-ALL-142</v>
      </c>
      <c r="C405" s="10" t="s">
        <v>53</v>
      </c>
      <c r="D405" s="2" t="s">
        <v>54</v>
      </c>
      <c r="E405" s="130">
        <f t="shared" si="5"/>
        <v>19431.21</v>
      </c>
      <c r="F405" s="131">
        <f t="shared" si="0"/>
        <v>8058326.8399999999</v>
      </c>
      <c r="G405" s="130">
        <f t="shared" si="1"/>
        <v>27823900</v>
      </c>
      <c r="H405" s="130">
        <f t="shared" si="6"/>
        <v>24004226.149999999</v>
      </c>
      <c r="I405" s="130">
        <f t="shared" si="2"/>
        <v>14064028.43</v>
      </c>
      <c r="J405" s="130">
        <f t="shared" si="3"/>
        <v>30095.74</v>
      </c>
      <c r="K405" s="130">
        <f t="shared" si="7"/>
        <v>74000008.36999999</v>
      </c>
      <c r="L405" s="11">
        <f t="shared" si="4"/>
        <v>1.2950129596284858E-2</v>
      </c>
    </row>
    <row r="406" spans="1:12" x14ac:dyDescent="0.2">
      <c r="A406" s="1"/>
      <c r="B406" s="2" t="str">
        <f t="shared" si="8"/>
        <v>ALL-ALL-143</v>
      </c>
      <c r="C406" s="10" t="s">
        <v>55</v>
      </c>
      <c r="D406" s="2" t="s">
        <v>251</v>
      </c>
      <c r="E406" s="130">
        <f t="shared" si="5"/>
        <v>2596.81</v>
      </c>
      <c r="F406" s="131">
        <f t="shared" si="0"/>
        <v>2464346.9900000002</v>
      </c>
      <c r="G406" s="130">
        <f t="shared" si="1"/>
        <v>10559476.74</v>
      </c>
      <c r="H406" s="130">
        <f t="shared" si="6"/>
        <v>19927220.5</v>
      </c>
      <c r="I406" s="130">
        <f t="shared" si="2"/>
        <v>15277238.84</v>
      </c>
      <c r="J406" s="130">
        <f t="shared" si="3"/>
        <v>0</v>
      </c>
      <c r="K406" s="130">
        <f t="shared" si="7"/>
        <v>48230879.879999995</v>
      </c>
      <c r="L406" s="11">
        <f t="shared" si="4"/>
        <v>8.4404874911076701E-3</v>
      </c>
    </row>
    <row r="407" spans="1:12" x14ac:dyDescent="0.2">
      <c r="A407" s="1"/>
      <c r="B407" s="2" t="str">
        <f t="shared" si="8"/>
        <v>ALL-ALL-144</v>
      </c>
      <c r="C407" s="10" t="s">
        <v>56</v>
      </c>
      <c r="D407" s="2" t="s">
        <v>269</v>
      </c>
      <c r="E407" s="130">
        <f t="shared" si="5"/>
        <v>0</v>
      </c>
      <c r="F407" s="131">
        <f t="shared" si="0"/>
        <v>196009.29</v>
      </c>
      <c r="G407" s="130">
        <f t="shared" si="1"/>
        <v>323128.94</v>
      </c>
      <c r="H407" s="130">
        <f t="shared" si="6"/>
        <v>429327.92</v>
      </c>
      <c r="I407" s="130">
        <f t="shared" si="2"/>
        <v>142397.98000000001</v>
      </c>
      <c r="J407" s="130">
        <f t="shared" si="3"/>
        <v>0</v>
      </c>
      <c r="K407" s="130">
        <f t="shared" si="7"/>
        <v>1090864.1299999999</v>
      </c>
      <c r="L407" s="11">
        <f t="shared" si="4"/>
        <v>1.9090311158891202E-4</v>
      </c>
    </row>
    <row r="408" spans="1:12" x14ac:dyDescent="0.2">
      <c r="A408" s="1"/>
      <c r="B408" s="2" t="str">
        <f t="shared" si="8"/>
        <v>ALL-ALL-145</v>
      </c>
      <c r="C408" s="10" t="s">
        <v>57</v>
      </c>
      <c r="D408" s="2" t="s">
        <v>58</v>
      </c>
      <c r="E408" s="130">
        <f t="shared" si="5"/>
        <v>0</v>
      </c>
      <c r="F408" s="131">
        <f t="shared" si="0"/>
        <v>365597.82</v>
      </c>
      <c r="G408" s="130">
        <f t="shared" si="1"/>
        <v>771678.13</v>
      </c>
      <c r="H408" s="130">
        <f t="shared" si="6"/>
        <v>934005.77</v>
      </c>
      <c r="I408" s="130">
        <f t="shared" si="2"/>
        <v>551673.93000000005</v>
      </c>
      <c r="J408" s="130">
        <f t="shared" si="3"/>
        <v>0</v>
      </c>
      <c r="K408" s="130">
        <f t="shared" si="7"/>
        <v>2622955.65</v>
      </c>
      <c r="L408" s="11">
        <f t="shared" si="4"/>
        <v>4.5902178041615254E-4</v>
      </c>
    </row>
    <row r="409" spans="1:12" x14ac:dyDescent="0.2">
      <c r="A409" s="1"/>
      <c r="B409" s="2" t="str">
        <f t="shared" si="8"/>
        <v>ALL-ALL-146</v>
      </c>
      <c r="C409" s="10" t="s">
        <v>59</v>
      </c>
      <c r="D409" s="2" t="s">
        <v>60</v>
      </c>
      <c r="E409" s="130">
        <f t="shared" si="5"/>
        <v>2337.5</v>
      </c>
      <c r="F409" s="131">
        <f t="shared" si="0"/>
        <v>4069479.38</v>
      </c>
      <c r="G409" s="130">
        <f t="shared" si="1"/>
        <v>10940618.99</v>
      </c>
      <c r="H409" s="130">
        <f t="shared" si="6"/>
        <v>11376268.029999999</v>
      </c>
      <c r="I409" s="130">
        <f t="shared" si="2"/>
        <v>9286443.9199999999</v>
      </c>
      <c r="J409" s="130">
        <f t="shared" si="3"/>
        <v>0</v>
      </c>
      <c r="K409" s="130">
        <f t="shared" si="7"/>
        <v>35675147.82</v>
      </c>
      <c r="L409" s="11">
        <f t="shared" si="4"/>
        <v>6.2432126402693173E-3</v>
      </c>
    </row>
    <row r="410" spans="1:12" x14ac:dyDescent="0.2">
      <c r="A410" s="1"/>
      <c r="B410" s="2" t="str">
        <f t="shared" si="8"/>
        <v>ALL-ALL-147</v>
      </c>
      <c r="C410" s="10" t="s">
        <v>61</v>
      </c>
      <c r="D410" s="2" t="s">
        <v>252</v>
      </c>
      <c r="E410" s="130">
        <f t="shared" si="5"/>
        <v>0</v>
      </c>
      <c r="F410" s="131">
        <f t="shared" si="0"/>
        <v>877863.92</v>
      </c>
      <c r="G410" s="130">
        <f t="shared" si="1"/>
        <v>387498.74</v>
      </c>
      <c r="H410" s="130">
        <f t="shared" si="6"/>
        <v>311590.08</v>
      </c>
      <c r="I410" s="130">
        <f t="shared" si="2"/>
        <v>1148763.6399999999</v>
      </c>
      <c r="J410" s="130">
        <f t="shared" si="3"/>
        <v>0</v>
      </c>
      <c r="K410" s="130">
        <f t="shared" si="7"/>
        <v>2725716.38</v>
      </c>
      <c r="L410" s="11">
        <f t="shared" si="4"/>
        <v>4.7700508609707914E-4</v>
      </c>
    </row>
    <row r="411" spans="1:12" x14ac:dyDescent="0.2">
      <c r="A411" s="1"/>
      <c r="B411" s="2" t="str">
        <f t="shared" si="8"/>
        <v>ALL-ALL-148</v>
      </c>
      <c r="C411" s="10" t="s">
        <v>62</v>
      </c>
      <c r="D411" s="2" t="s">
        <v>63</v>
      </c>
      <c r="E411" s="130">
        <f t="shared" si="5"/>
        <v>0</v>
      </c>
      <c r="F411" s="131">
        <f t="shared" si="0"/>
        <v>235682.93</v>
      </c>
      <c r="G411" s="130">
        <f t="shared" si="1"/>
        <v>9657418.3300000001</v>
      </c>
      <c r="H411" s="130">
        <f t="shared" si="6"/>
        <v>20191041.649999999</v>
      </c>
      <c r="I411" s="130">
        <f t="shared" si="2"/>
        <v>16366743.029999999</v>
      </c>
      <c r="J411" s="130">
        <f t="shared" si="3"/>
        <v>0</v>
      </c>
      <c r="K411" s="130">
        <f t="shared" si="7"/>
        <v>46450885.939999998</v>
      </c>
      <c r="L411" s="11">
        <f t="shared" si="4"/>
        <v>8.1289854695356465E-3</v>
      </c>
    </row>
    <row r="412" spans="1:12" x14ac:dyDescent="0.2">
      <c r="A412" s="1"/>
      <c r="B412" s="2" t="str">
        <f t="shared" si="8"/>
        <v>ALL-ALL-149</v>
      </c>
      <c r="C412" s="10" t="s">
        <v>64</v>
      </c>
      <c r="D412" s="2" t="s">
        <v>65</v>
      </c>
      <c r="E412" s="130">
        <f t="shared" si="5"/>
        <v>724218.16</v>
      </c>
      <c r="F412" s="131">
        <f t="shared" si="0"/>
        <v>81967.16</v>
      </c>
      <c r="G412" s="130">
        <f t="shared" si="1"/>
        <v>30850.43</v>
      </c>
      <c r="H412" s="130">
        <f t="shared" si="6"/>
        <v>9641.77</v>
      </c>
      <c r="I412" s="130">
        <f t="shared" si="2"/>
        <v>3542.81</v>
      </c>
      <c r="J412" s="130">
        <f t="shared" si="3"/>
        <v>0</v>
      </c>
      <c r="K412" s="130">
        <f t="shared" si="7"/>
        <v>850220.33000000019</v>
      </c>
      <c r="L412" s="11">
        <f t="shared" si="4"/>
        <v>1.4879002991248017E-4</v>
      </c>
    </row>
    <row r="413" spans="1:12" x14ac:dyDescent="0.2">
      <c r="A413" s="1"/>
      <c r="B413" s="2" t="str">
        <f t="shared" si="8"/>
        <v>ALL-ALL-151</v>
      </c>
      <c r="C413" s="10" t="s">
        <v>66</v>
      </c>
      <c r="D413" s="2" t="s">
        <v>67</v>
      </c>
      <c r="E413" s="130">
        <f t="shared" si="5"/>
        <v>296433.05</v>
      </c>
      <c r="F413" s="131">
        <f t="shared" si="0"/>
        <v>1477970.81</v>
      </c>
      <c r="G413" s="130">
        <f t="shared" ref="G413:G443" si="9">IF(ISNA(VLOOKUP(MID($C$375,5,3)&amp;"-"&amp;MID($C$376,5,3)&amp;"-"&amp;$C413,FY22_ExpendByObj,2,FALSE))=TRUE,0,VLOOKUP(MID($C$375,5,3)&amp;"-"&amp;MID($C$376,5,3)&amp;"-"&amp;$C413,FY22_ExpendByObj,2,FALSE))</f>
        <v>4177110.61</v>
      </c>
      <c r="H413" s="130">
        <f t="shared" ref="H413:H443" si="10">IF(ISNA(VLOOKUP(MID($C$375,5,3)&amp;"-"&amp;MID($C$376,5,3)&amp;"-"&amp;$C413,FY23_ExpendByObj,2,FALSE))=TRUE,0,VLOOKUP(MID($C$375,5,3)&amp;"-"&amp;MID($C$376,5,3)&amp;"-"&amp;$C413,FY23_ExpendByObj,2,FALSE))</f>
        <v>4456665.95</v>
      </c>
      <c r="I413" s="130">
        <f t="shared" ref="I413:I443" si="11">IF(ISNA(VLOOKUP(MID($C$375,5,3)&amp;"-"&amp;MID($C$376,5,3)&amp;"-"&amp;$C413,FY24_ExpendByObj,2,FALSE))=TRUE,0,VLOOKUP(MID($C$375,5,3)&amp;"-"&amp;MID($C$376,5,3)&amp;"-"&amp;$C413,FY24_ExpendByObj,2,FALSE))</f>
        <v>3715854.24</v>
      </c>
      <c r="J413" s="130">
        <f t="shared" ref="J413:J443" si="12">IF(ISNA(VLOOKUP(MID($C$375,5,3)&amp;"-"&amp;MID($C$376,5,3)&amp;"-"&amp;$C413,Encumbrances_by_Object,2,FALSE))=TRUE,0,VLOOKUP(MID($C$375,5,3)&amp;"-"&amp;MID($C$376,5,3)&amp;"-"&amp;$C413,Encumbrances_by_Object,2,FALSE))</f>
        <v>0</v>
      </c>
      <c r="K413" s="130">
        <f t="shared" si="7"/>
        <v>14124034.66</v>
      </c>
      <c r="L413" s="11">
        <f t="shared" ref="L413:L443" si="13">IF($K$540=0,0,K413/$K$540)</f>
        <v>2.4717305213653338E-3</v>
      </c>
    </row>
    <row r="414" spans="1:12" x14ac:dyDescent="0.2">
      <c r="A414" s="1"/>
      <c r="B414" s="2" t="str">
        <f t="shared" si="8"/>
        <v>ALL-ALL-152</v>
      </c>
      <c r="C414" s="10" t="s">
        <v>68</v>
      </c>
      <c r="D414" s="2" t="s">
        <v>69</v>
      </c>
      <c r="E414" s="130">
        <f t="shared" ref="E414:E443" si="14">IF(ISNA(VLOOKUP(MID($C$375,5,3)&amp;"-"&amp;MID($C$376,5,3)&amp;"-"&amp;$C414,FY20_ExpendByObj,2,FALSE))=TRUE,0,VLOOKUP(MID($C$375,5,3)&amp;"-"&amp;MID($C$376,5,3)&amp;"-"&amp;$C414,FY20_ExpendByObj,2,FALSE))</f>
        <v>8749.98</v>
      </c>
      <c r="F414" s="131">
        <f t="shared" ref="F414:F443" si="15">IF(ISNA(VLOOKUP(MID($C$375,5,3)&amp;"-"&amp;MID($C$376,5,3)&amp;"-"&amp;$C414,FY21_ExpendByObj,2,FALSE))=TRUE,0,VLOOKUP(MID($C$375,5,3)&amp;"-"&amp;MID($C$376,5,3)&amp;"-"&amp;$C414,FY21_ExpendByObj,2,FALSE))</f>
        <v>2125867.64</v>
      </c>
      <c r="G414" s="130">
        <f t="shared" si="9"/>
        <v>4632790.6100000003</v>
      </c>
      <c r="H414" s="130">
        <f t="shared" si="10"/>
        <v>3758706.64</v>
      </c>
      <c r="I414" s="130">
        <f t="shared" si="11"/>
        <v>2232359.64</v>
      </c>
      <c r="J414" s="130">
        <f t="shared" si="12"/>
        <v>0</v>
      </c>
      <c r="K414" s="130">
        <f t="shared" si="7"/>
        <v>12758474.510000002</v>
      </c>
      <c r="L414" s="11">
        <f t="shared" si="13"/>
        <v>2.2327551306383316E-3</v>
      </c>
    </row>
    <row r="415" spans="1:12" x14ac:dyDescent="0.2">
      <c r="A415" s="1"/>
      <c r="B415" s="2" t="str">
        <f t="shared" si="8"/>
        <v>ALL-ALL-153</v>
      </c>
      <c r="C415" s="10" t="s">
        <v>70</v>
      </c>
      <c r="D415" s="16" t="s">
        <v>205</v>
      </c>
      <c r="E415" s="130">
        <f t="shared" si="14"/>
        <v>95562.95</v>
      </c>
      <c r="F415" s="131">
        <f t="shared" si="15"/>
        <v>310038.37</v>
      </c>
      <c r="G415" s="130">
        <f t="shared" si="9"/>
        <v>1381851.09</v>
      </c>
      <c r="H415" s="130">
        <f t="shared" si="10"/>
        <v>3414432.59</v>
      </c>
      <c r="I415" s="130">
        <f t="shared" si="11"/>
        <v>2432382.0099999998</v>
      </c>
      <c r="J415" s="130">
        <f t="shared" si="12"/>
        <v>0</v>
      </c>
      <c r="K415" s="130">
        <f t="shared" si="7"/>
        <v>7634267.0099999998</v>
      </c>
      <c r="L415" s="11">
        <f t="shared" si="13"/>
        <v>1.3360099455370117E-3</v>
      </c>
    </row>
    <row r="416" spans="1:12" x14ac:dyDescent="0.2">
      <c r="A416" s="1"/>
      <c r="B416" s="2" t="str">
        <f t="shared" si="8"/>
        <v>ALL-ALL-162</v>
      </c>
      <c r="C416" s="10" t="s">
        <v>71</v>
      </c>
      <c r="D416" s="2" t="s">
        <v>286</v>
      </c>
      <c r="E416" s="130">
        <f t="shared" si="14"/>
        <v>0</v>
      </c>
      <c r="F416" s="131">
        <f t="shared" si="15"/>
        <v>2218908.75</v>
      </c>
      <c r="G416" s="130">
        <f t="shared" si="9"/>
        <v>6002494.3899999997</v>
      </c>
      <c r="H416" s="130">
        <f t="shared" si="10"/>
        <v>5813891.75</v>
      </c>
      <c r="I416" s="130">
        <f t="shared" si="11"/>
        <v>3738644.93</v>
      </c>
      <c r="J416" s="130">
        <f t="shared" si="12"/>
        <v>0</v>
      </c>
      <c r="K416" s="130">
        <f t="shared" si="7"/>
        <v>17773939.82</v>
      </c>
      <c r="L416" s="11">
        <f t="shared" si="13"/>
        <v>3.1104702442017844E-3</v>
      </c>
    </row>
    <row r="417" spans="1:12" x14ac:dyDescent="0.2">
      <c r="A417" s="1"/>
      <c r="B417" s="2" t="str">
        <f t="shared" si="8"/>
        <v>ALL-ALL-163</v>
      </c>
      <c r="C417" s="10" t="s">
        <v>72</v>
      </c>
      <c r="D417" s="2" t="s">
        <v>287</v>
      </c>
      <c r="E417" s="130">
        <f t="shared" si="14"/>
        <v>0</v>
      </c>
      <c r="F417" s="131">
        <f t="shared" si="15"/>
        <v>4606.2</v>
      </c>
      <c r="G417" s="130">
        <f t="shared" si="9"/>
        <v>422345.35</v>
      </c>
      <c r="H417" s="130">
        <f t="shared" si="10"/>
        <v>809004.66</v>
      </c>
      <c r="I417" s="130">
        <f t="shared" si="11"/>
        <v>402168.23</v>
      </c>
      <c r="J417" s="130">
        <f t="shared" si="12"/>
        <v>0</v>
      </c>
      <c r="K417" s="130">
        <f t="shared" si="7"/>
        <v>1638124.44</v>
      </c>
      <c r="L417" s="11">
        <f t="shared" si="13"/>
        <v>2.8667461342398712E-4</v>
      </c>
    </row>
    <row r="418" spans="1:12" ht="12" customHeight="1" x14ac:dyDescent="0.2">
      <c r="A418" s="1"/>
      <c r="B418" s="2" t="str">
        <f t="shared" si="8"/>
        <v>ALL-ALL-164</v>
      </c>
      <c r="C418" s="10" t="s">
        <v>73</v>
      </c>
      <c r="D418" s="2" t="s">
        <v>288</v>
      </c>
      <c r="E418" s="130">
        <f t="shared" si="14"/>
        <v>0</v>
      </c>
      <c r="F418" s="131">
        <f t="shared" si="15"/>
        <v>93158.28</v>
      </c>
      <c r="G418" s="130">
        <f t="shared" si="9"/>
        <v>2298329.1800000002</v>
      </c>
      <c r="H418" s="130">
        <f t="shared" si="10"/>
        <v>3799209.96</v>
      </c>
      <c r="I418" s="130">
        <f t="shared" si="11"/>
        <v>1726047.03</v>
      </c>
      <c r="J418" s="130">
        <f t="shared" si="12"/>
        <v>6039.67</v>
      </c>
      <c r="K418" s="130">
        <f t="shared" si="7"/>
        <v>7922784.1200000001</v>
      </c>
      <c r="L418" s="11">
        <f t="shared" si="13"/>
        <v>1.3865009393564166E-3</v>
      </c>
    </row>
    <row r="419" spans="1:12" x14ac:dyDescent="0.2">
      <c r="A419" s="1"/>
      <c r="B419" s="2" t="str">
        <f t="shared" si="8"/>
        <v>ALL-ALL-165</v>
      </c>
      <c r="C419" s="10" t="s">
        <v>74</v>
      </c>
      <c r="D419" s="2" t="s">
        <v>289</v>
      </c>
      <c r="E419" s="130">
        <f t="shared" si="14"/>
        <v>256772.78</v>
      </c>
      <c r="F419" s="131">
        <f t="shared" si="15"/>
        <v>54563.33</v>
      </c>
      <c r="G419" s="130">
        <f t="shared" si="9"/>
        <v>161454.07</v>
      </c>
      <c r="H419" s="130">
        <f t="shared" si="10"/>
        <v>162276.92000000001</v>
      </c>
      <c r="I419" s="130">
        <f t="shared" si="11"/>
        <v>107684.46</v>
      </c>
      <c r="J419" s="130">
        <f t="shared" si="12"/>
        <v>0</v>
      </c>
      <c r="K419" s="130">
        <f t="shared" si="7"/>
        <v>742751.55999999994</v>
      </c>
      <c r="L419" s="11">
        <f t="shared" si="13"/>
        <v>1.2998280907954913E-4</v>
      </c>
    </row>
    <row r="420" spans="1:12" ht="12" customHeight="1" x14ac:dyDescent="0.2">
      <c r="A420" s="1"/>
      <c r="B420" s="2" t="str">
        <f t="shared" si="8"/>
        <v>ALL-ALL-166</v>
      </c>
      <c r="C420" s="90" t="s">
        <v>75</v>
      </c>
      <c r="D420" s="86" t="s">
        <v>270</v>
      </c>
      <c r="E420" s="130">
        <f t="shared" si="14"/>
        <v>0</v>
      </c>
      <c r="F420" s="131">
        <f t="shared" si="15"/>
        <v>0</v>
      </c>
      <c r="G420" s="130">
        <f t="shared" si="9"/>
        <v>32376.62</v>
      </c>
      <c r="H420" s="130">
        <f t="shared" si="10"/>
        <v>10387.01</v>
      </c>
      <c r="I420" s="130">
        <f t="shared" si="11"/>
        <v>21460.49</v>
      </c>
      <c r="J420" s="130">
        <f t="shared" si="12"/>
        <v>0</v>
      </c>
      <c r="K420" s="130">
        <f t="shared" si="7"/>
        <v>64224.119999999995</v>
      </c>
      <c r="L420" s="11">
        <f t="shared" si="13"/>
        <v>1.1239332204515402E-5</v>
      </c>
    </row>
    <row r="421" spans="1:12" ht="20.399999999999999" x14ac:dyDescent="0.2">
      <c r="A421" s="1"/>
      <c r="B421" s="2" t="str">
        <f t="shared" si="8"/>
        <v>ALL-ALL-167</v>
      </c>
      <c r="C421" s="10" t="s">
        <v>76</v>
      </c>
      <c r="D421" s="23" t="s">
        <v>271</v>
      </c>
      <c r="E421" s="130">
        <f t="shared" si="14"/>
        <v>0</v>
      </c>
      <c r="F421" s="131">
        <f t="shared" si="15"/>
        <v>133117.71</v>
      </c>
      <c r="G421" s="130">
        <f t="shared" si="9"/>
        <v>341261.88</v>
      </c>
      <c r="H421" s="130">
        <f t="shared" si="10"/>
        <v>338650.4</v>
      </c>
      <c r="I421" s="130">
        <f t="shared" si="11"/>
        <v>109722.93</v>
      </c>
      <c r="J421" s="130">
        <f t="shared" si="12"/>
        <v>0</v>
      </c>
      <c r="K421" s="130">
        <f t="shared" si="7"/>
        <v>922752.91999999993</v>
      </c>
      <c r="L421" s="11">
        <f t="shared" si="13"/>
        <v>1.6148335875316975E-4</v>
      </c>
    </row>
    <row r="422" spans="1:12" x14ac:dyDescent="0.2">
      <c r="A422" s="1"/>
      <c r="B422" s="2" t="str">
        <f t="shared" si="8"/>
        <v>ALL-ALL-171</v>
      </c>
      <c r="C422" s="10" t="s">
        <v>77</v>
      </c>
      <c r="D422" s="2" t="s">
        <v>78</v>
      </c>
      <c r="E422" s="130">
        <f t="shared" si="14"/>
        <v>5508729.1900000004</v>
      </c>
      <c r="F422" s="131">
        <f t="shared" si="15"/>
        <v>6820621.1799999997</v>
      </c>
      <c r="G422" s="130">
        <f t="shared" si="9"/>
        <v>8584636.9100000001</v>
      </c>
      <c r="H422" s="130">
        <f t="shared" si="10"/>
        <v>3373146.43</v>
      </c>
      <c r="I422" s="130">
        <f t="shared" si="11"/>
        <v>1881646.57</v>
      </c>
      <c r="J422" s="130">
        <f t="shared" si="12"/>
        <v>0</v>
      </c>
      <c r="K422" s="130">
        <f t="shared" si="7"/>
        <v>26168780.280000001</v>
      </c>
      <c r="L422" s="11">
        <f t="shared" si="13"/>
        <v>4.5795818604270734E-3</v>
      </c>
    </row>
    <row r="423" spans="1:12" x14ac:dyDescent="0.2">
      <c r="A423" s="1"/>
      <c r="B423" s="2" t="str">
        <f t="shared" si="8"/>
        <v>ALL-ALL-172</v>
      </c>
      <c r="C423" s="10" t="s">
        <v>79</v>
      </c>
      <c r="D423" s="2" t="s">
        <v>80</v>
      </c>
      <c r="E423" s="130">
        <f t="shared" si="14"/>
        <v>14779.83</v>
      </c>
      <c r="F423" s="131">
        <f t="shared" si="15"/>
        <v>55206.39</v>
      </c>
      <c r="G423" s="130">
        <f t="shared" si="9"/>
        <v>151104.35</v>
      </c>
      <c r="H423" s="130">
        <f t="shared" si="10"/>
        <v>130843.08</v>
      </c>
      <c r="I423" s="130">
        <f t="shared" si="11"/>
        <v>117486.62</v>
      </c>
      <c r="J423" s="130">
        <f t="shared" si="12"/>
        <v>0</v>
      </c>
      <c r="K423" s="130">
        <f t="shared" si="7"/>
        <v>469420.27</v>
      </c>
      <c r="L423" s="11">
        <f t="shared" si="13"/>
        <v>8.2149360054498466E-5</v>
      </c>
    </row>
    <row r="424" spans="1:12" x14ac:dyDescent="0.2">
      <c r="A424" s="1"/>
      <c r="B424" s="2" t="str">
        <f t="shared" si="8"/>
        <v>ALL-ALL-173</v>
      </c>
      <c r="C424" s="10" t="s">
        <v>81</v>
      </c>
      <c r="D424" s="2" t="s">
        <v>82</v>
      </c>
      <c r="E424" s="130">
        <f t="shared" si="14"/>
        <v>5650525.8799999999</v>
      </c>
      <c r="F424" s="131">
        <f t="shared" si="15"/>
        <v>3355836.28</v>
      </c>
      <c r="G424" s="130">
        <f t="shared" si="9"/>
        <v>8091619.1900000004</v>
      </c>
      <c r="H424" s="130">
        <f t="shared" si="10"/>
        <v>7977049.54</v>
      </c>
      <c r="I424" s="130">
        <f t="shared" si="11"/>
        <v>5165231.16</v>
      </c>
      <c r="J424" s="130">
        <f t="shared" si="12"/>
        <v>0</v>
      </c>
      <c r="K424" s="130">
        <f t="shared" si="7"/>
        <v>30240262.050000001</v>
      </c>
      <c r="L424" s="11">
        <f t="shared" si="13"/>
        <v>5.292098219976389E-3</v>
      </c>
    </row>
    <row r="425" spans="1:12" x14ac:dyDescent="0.2">
      <c r="A425" s="1"/>
      <c r="B425" s="2" t="str">
        <f t="shared" si="8"/>
        <v>ALL-ALL-174</v>
      </c>
      <c r="C425" s="10" t="s">
        <v>83</v>
      </c>
      <c r="D425" s="2" t="s">
        <v>84</v>
      </c>
      <c r="E425" s="130">
        <f t="shared" si="14"/>
        <v>11849084.810000001</v>
      </c>
      <c r="F425" s="131">
        <f t="shared" si="15"/>
        <v>11192658.359999999</v>
      </c>
      <c r="G425" s="130">
        <f t="shared" si="9"/>
        <v>2721578.78</v>
      </c>
      <c r="H425" s="130">
        <f t="shared" si="10"/>
        <v>731592.82</v>
      </c>
      <c r="I425" s="130">
        <f t="shared" si="11"/>
        <v>482739.42</v>
      </c>
      <c r="J425" s="130">
        <f t="shared" si="12"/>
        <v>0</v>
      </c>
      <c r="K425" s="130">
        <f t="shared" si="7"/>
        <v>26977654.190000005</v>
      </c>
      <c r="L425" s="11">
        <f t="shared" si="13"/>
        <v>4.7211361952479375E-3</v>
      </c>
    </row>
    <row r="426" spans="1:12" x14ac:dyDescent="0.2">
      <c r="A426" s="1"/>
      <c r="B426" s="2" t="str">
        <f t="shared" si="8"/>
        <v>ALL-ALL-175</v>
      </c>
      <c r="C426" s="10" t="s">
        <v>85</v>
      </c>
      <c r="D426" s="2" t="s">
        <v>86</v>
      </c>
      <c r="E426" s="130">
        <f t="shared" si="14"/>
        <v>232529.54</v>
      </c>
      <c r="F426" s="131">
        <f t="shared" si="15"/>
        <v>1135393.1499999999</v>
      </c>
      <c r="G426" s="130">
        <f t="shared" si="9"/>
        <v>744250.95</v>
      </c>
      <c r="H426" s="130">
        <f t="shared" si="10"/>
        <v>1060731.1599999999</v>
      </c>
      <c r="I426" s="130">
        <f t="shared" si="11"/>
        <v>1003663.13</v>
      </c>
      <c r="J426" s="130">
        <f t="shared" si="12"/>
        <v>0</v>
      </c>
      <c r="K426" s="130">
        <f t="shared" si="7"/>
        <v>4176567.9299999997</v>
      </c>
      <c r="L426" s="11">
        <f t="shared" si="13"/>
        <v>7.3090661950674031E-4</v>
      </c>
    </row>
    <row r="427" spans="1:12" x14ac:dyDescent="0.2">
      <c r="A427" s="1"/>
      <c r="B427" s="2" t="str">
        <f t="shared" si="8"/>
        <v>ALL-ALL-176</v>
      </c>
      <c r="C427" s="10" t="s">
        <v>87</v>
      </c>
      <c r="D427" s="2" t="s">
        <v>88</v>
      </c>
      <c r="E427" s="130">
        <f t="shared" si="14"/>
        <v>4307423.0599999996</v>
      </c>
      <c r="F427" s="131">
        <f t="shared" si="15"/>
        <v>4824479.6399999997</v>
      </c>
      <c r="G427" s="130">
        <f t="shared" si="9"/>
        <v>528686.30000000005</v>
      </c>
      <c r="H427" s="130">
        <f t="shared" si="10"/>
        <v>304541.11</v>
      </c>
      <c r="I427" s="130">
        <f t="shared" si="11"/>
        <v>117298.23</v>
      </c>
      <c r="J427" s="130">
        <f t="shared" si="12"/>
        <v>0</v>
      </c>
      <c r="K427" s="130">
        <f t="shared" si="7"/>
        <v>10082428.34</v>
      </c>
      <c r="L427" s="11">
        <f t="shared" si="13"/>
        <v>1.76444241729557E-3</v>
      </c>
    </row>
    <row r="428" spans="1:12" x14ac:dyDescent="0.2">
      <c r="A428" s="1"/>
      <c r="B428" s="2" t="str">
        <f t="shared" si="8"/>
        <v>ALL-ALL-177</v>
      </c>
      <c r="C428" s="10" t="s">
        <v>89</v>
      </c>
      <c r="D428" s="2" t="s">
        <v>90</v>
      </c>
      <c r="E428" s="130">
        <f t="shared" si="14"/>
        <v>0</v>
      </c>
      <c r="F428" s="131">
        <f t="shared" si="15"/>
        <v>0</v>
      </c>
      <c r="G428" s="130">
        <f t="shared" si="9"/>
        <v>4460.8999999999996</v>
      </c>
      <c r="H428" s="130">
        <f t="shared" si="10"/>
        <v>1070</v>
      </c>
      <c r="I428" s="130">
        <f t="shared" si="11"/>
        <v>960</v>
      </c>
      <c r="J428" s="130">
        <f t="shared" si="12"/>
        <v>0</v>
      </c>
      <c r="K428" s="130">
        <f t="shared" si="7"/>
        <v>6490.9</v>
      </c>
      <c r="L428" s="11">
        <f t="shared" si="13"/>
        <v>1.1359187390389939E-6</v>
      </c>
    </row>
    <row r="429" spans="1:12" x14ac:dyDescent="0.2">
      <c r="A429" s="1"/>
      <c r="B429" s="2" t="str">
        <f t="shared" si="8"/>
        <v>ALL-ALL-178</v>
      </c>
      <c r="C429" s="10" t="s">
        <v>242</v>
      </c>
      <c r="D429" s="2" t="s">
        <v>243</v>
      </c>
      <c r="E429" s="130">
        <f t="shared" si="14"/>
        <v>101549.05</v>
      </c>
      <c r="F429" s="131">
        <f t="shared" si="15"/>
        <v>1956065.34</v>
      </c>
      <c r="G429" s="130">
        <f t="shared" si="9"/>
        <v>114335.16</v>
      </c>
      <c r="H429" s="130">
        <f t="shared" si="10"/>
        <v>59021.65</v>
      </c>
      <c r="I429" s="130">
        <f t="shared" si="11"/>
        <v>42094.75</v>
      </c>
      <c r="J429" s="130">
        <f t="shared" si="12"/>
        <v>0</v>
      </c>
      <c r="K429" s="130">
        <f t="shared" si="7"/>
        <v>2273065.9500000002</v>
      </c>
      <c r="L429" s="11">
        <f t="shared" si="13"/>
        <v>3.9779047707967662E-4</v>
      </c>
    </row>
    <row r="430" spans="1:12" x14ac:dyDescent="0.2">
      <c r="A430" s="1"/>
      <c r="B430" s="2" t="str">
        <f t="shared" si="8"/>
        <v>ALL-ALL-180</v>
      </c>
      <c r="C430" s="10" t="s">
        <v>223</v>
      </c>
      <c r="D430" s="2" t="s">
        <v>224</v>
      </c>
      <c r="E430" s="130">
        <f t="shared" si="14"/>
        <v>0</v>
      </c>
      <c r="F430" s="131">
        <f t="shared" si="15"/>
        <v>10799405.9</v>
      </c>
      <c r="G430" s="130">
        <f t="shared" si="9"/>
        <v>719078478.00999999</v>
      </c>
      <c r="H430" s="130">
        <f t="shared" si="10"/>
        <v>194396210.69999999</v>
      </c>
      <c r="I430" s="130">
        <f t="shared" si="11"/>
        <v>43678992.609999999</v>
      </c>
      <c r="J430" s="130">
        <f t="shared" si="12"/>
        <v>0</v>
      </c>
      <c r="K430" s="130">
        <f t="shared" si="7"/>
        <v>967953087.21999991</v>
      </c>
      <c r="L430" s="11">
        <f t="shared" si="13"/>
        <v>0.16939346628107713</v>
      </c>
    </row>
    <row r="431" spans="1:12" x14ac:dyDescent="0.2">
      <c r="A431" s="1"/>
      <c r="B431" s="2" t="str">
        <f t="shared" si="8"/>
        <v>ALL-ALL-181</v>
      </c>
      <c r="C431" s="10" t="s">
        <v>17</v>
      </c>
      <c r="D431" s="2" t="s">
        <v>290</v>
      </c>
      <c r="E431" s="130">
        <f t="shared" si="14"/>
        <v>9500</v>
      </c>
      <c r="F431" s="131">
        <f t="shared" si="15"/>
        <v>11207771.630000001</v>
      </c>
      <c r="G431" s="130">
        <f t="shared" si="9"/>
        <v>33063799.920000002</v>
      </c>
      <c r="H431" s="130">
        <f t="shared" si="10"/>
        <v>30651795.829999998</v>
      </c>
      <c r="I431" s="130">
        <f t="shared" si="11"/>
        <v>16026635.99</v>
      </c>
      <c r="J431" s="130">
        <f t="shared" si="12"/>
        <v>12527.8</v>
      </c>
      <c r="K431" s="130">
        <f t="shared" si="7"/>
        <v>90972031.169999987</v>
      </c>
      <c r="L431" s="11">
        <f t="shared" si="13"/>
        <v>1.592026297346168E-2</v>
      </c>
    </row>
    <row r="432" spans="1:12" x14ac:dyDescent="0.2">
      <c r="A432" s="1"/>
      <c r="B432" s="2" t="str">
        <f t="shared" si="8"/>
        <v>ALL-ALL-182</v>
      </c>
      <c r="C432" s="10" t="s">
        <v>8</v>
      </c>
      <c r="D432" s="2" t="s">
        <v>91</v>
      </c>
      <c r="E432" s="130">
        <f t="shared" si="14"/>
        <v>0</v>
      </c>
      <c r="F432" s="131">
        <f t="shared" si="15"/>
        <v>0</v>
      </c>
      <c r="G432" s="130">
        <f t="shared" si="9"/>
        <v>0</v>
      </c>
      <c r="H432" s="130">
        <f t="shared" si="10"/>
        <v>0</v>
      </c>
      <c r="I432" s="130">
        <f t="shared" si="11"/>
        <v>0</v>
      </c>
      <c r="J432" s="130">
        <f t="shared" si="12"/>
        <v>0</v>
      </c>
      <c r="K432" s="130">
        <f t="shared" si="7"/>
        <v>0</v>
      </c>
      <c r="L432" s="11">
        <f t="shared" si="13"/>
        <v>0</v>
      </c>
    </row>
    <row r="433" spans="1:12" x14ac:dyDescent="0.2">
      <c r="A433" s="1"/>
      <c r="B433" s="2" t="str">
        <f t="shared" si="8"/>
        <v>ALL-ALL-183</v>
      </c>
      <c r="C433" s="10" t="s">
        <v>92</v>
      </c>
      <c r="D433" s="2" t="s">
        <v>253</v>
      </c>
      <c r="E433" s="130">
        <f t="shared" si="14"/>
        <v>0</v>
      </c>
      <c r="F433" s="131">
        <f t="shared" si="15"/>
        <v>999237.5</v>
      </c>
      <c r="G433" s="130">
        <f t="shared" si="9"/>
        <v>97347021.069999993</v>
      </c>
      <c r="H433" s="130">
        <f t="shared" si="10"/>
        <v>49849701.009999998</v>
      </c>
      <c r="I433" s="130">
        <f t="shared" si="11"/>
        <v>27794047.629999999</v>
      </c>
      <c r="J433" s="130">
        <f t="shared" si="12"/>
        <v>0</v>
      </c>
      <c r="K433" s="130">
        <f t="shared" si="7"/>
        <v>175990007.20999998</v>
      </c>
      <c r="L433" s="11">
        <f t="shared" si="13"/>
        <v>3.0798555989685037E-2</v>
      </c>
    </row>
    <row r="434" spans="1:12" x14ac:dyDescent="0.2">
      <c r="A434" s="1"/>
      <c r="B434" s="2" t="str">
        <f t="shared" si="8"/>
        <v>ALL-ALL-187</v>
      </c>
      <c r="C434" s="10" t="s">
        <v>93</v>
      </c>
      <c r="D434" s="2" t="s">
        <v>272</v>
      </c>
      <c r="E434" s="130">
        <f t="shared" si="14"/>
        <v>3899185.44</v>
      </c>
      <c r="F434" s="131">
        <f t="shared" si="15"/>
        <v>1465829.48</v>
      </c>
      <c r="G434" s="130">
        <f t="shared" si="9"/>
        <v>352400.14</v>
      </c>
      <c r="H434" s="130">
        <f t="shared" si="10"/>
        <v>253354.55</v>
      </c>
      <c r="I434" s="130">
        <f t="shared" si="11"/>
        <v>125480.33</v>
      </c>
      <c r="J434" s="130">
        <f t="shared" si="12"/>
        <v>0</v>
      </c>
      <c r="K434" s="130">
        <f t="shared" si="7"/>
        <v>6096249.9399999995</v>
      </c>
      <c r="L434" s="11">
        <f t="shared" si="13"/>
        <v>1.0668542951996398E-3</v>
      </c>
    </row>
    <row r="435" spans="1:12" x14ac:dyDescent="0.2">
      <c r="A435" s="1"/>
      <c r="B435" s="2" t="str">
        <f t="shared" si="8"/>
        <v>ALL-ALL-191</v>
      </c>
      <c r="C435" s="10" t="s">
        <v>94</v>
      </c>
      <c r="D435" s="2" t="s">
        <v>95</v>
      </c>
      <c r="E435" s="130">
        <f t="shared" si="14"/>
        <v>52875</v>
      </c>
      <c r="F435" s="131">
        <f t="shared" si="15"/>
        <v>3703804.14</v>
      </c>
      <c r="G435" s="130">
        <f t="shared" si="9"/>
        <v>1247498.8500000001</v>
      </c>
      <c r="H435" s="130">
        <f t="shared" si="10"/>
        <v>885299.11</v>
      </c>
      <c r="I435" s="130">
        <f t="shared" si="11"/>
        <v>536602.06000000006</v>
      </c>
      <c r="J435" s="130">
        <f t="shared" si="12"/>
        <v>0</v>
      </c>
      <c r="K435" s="130">
        <f t="shared" si="7"/>
        <v>6426079.1600000001</v>
      </c>
      <c r="L435" s="11">
        <f t="shared" si="13"/>
        <v>1.1245749798012535E-3</v>
      </c>
    </row>
    <row r="436" spans="1:12" x14ac:dyDescent="0.2">
      <c r="A436" s="1"/>
      <c r="B436" s="2" t="str">
        <f t="shared" si="8"/>
        <v>ALL-ALL-192</v>
      </c>
      <c r="C436" s="10" t="s">
        <v>96</v>
      </c>
      <c r="D436" s="2" t="s">
        <v>97</v>
      </c>
      <c r="E436" s="130">
        <f t="shared" si="14"/>
        <v>504229.38</v>
      </c>
      <c r="F436" s="131">
        <f t="shared" si="15"/>
        <v>18239864.140000001</v>
      </c>
      <c r="G436" s="130">
        <f t="shared" si="9"/>
        <v>21981954.260000002</v>
      </c>
      <c r="H436" s="130">
        <f t="shared" si="10"/>
        <v>23649391.98</v>
      </c>
      <c r="I436" s="130">
        <f t="shared" si="11"/>
        <v>25035458.73</v>
      </c>
      <c r="J436" s="130">
        <f t="shared" si="12"/>
        <v>0</v>
      </c>
      <c r="K436" s="130">
        <f t="shared" si="7"/>
        <v>89410898.49000001</v>
      </c>
      <c r="L436" s="11">
        <f t="shared" si="13"/>
        <v>1.5647062051349473E-2</v>
      </c>
    </row>
    <row r="437" spans="1:12" x14ac:dyDescent="0.2">
      <c r="A437" s="1"/>
      <c r="B437" s="2" t="str">
        <f t="shared" si="8"/>
        <v>ALL-ALL-193</v>
      </c>
      <c r="C437" s="10" t="s">
        <v>98</v>
      </c>
      <c r="D437" s="2" t="s">
        <v>255</v>
      </c>
      <c r="E437" s="130">
        <f t="shared" si="14"/>
        <v>0</v>
      </c>
      <c r="F437" s="131">
        <f t="shared" si="15"/>
        <v>0</v>
      </c>
      <c r="G437" s="130">
        <f t="shared" si="9"/>
        <v>6000</v>
      </c>
      <c r="H437" s="130">
        <f t="shared" si="10"/>
        <v>212474.74</v>
      </c>
      <c r="I437" s="130">
        <f t="shared" si="11"/>
        <v>63892.6</v>
      </c>
      <c r="J437" s="130">
        <f t="shared" si="12"/>
        <v>0</v>
      </c>
      <c r="K437" s="130">
        <f t="shared" si="7"/>
        <v>282367.33999999997</v>
      </c>
      <c r="L437" s="11">
        <f t="shared" si="13"/>
        <v>4.9414773421034809E-5</v>
      </c>
    </row>
    <row r="438" spans="1:12" x14ac:dyDescent="0.2">
      <c r="A438" s="1"/>
      <c r="B438" s="2" t="str">
        <f t="shared" si="8"/>
        <v>ALL-ALL-194</v>
      </c>
      <c r="C438" s="10" t="s">
        <v>99</v>
      </c>
      <c r="D438" s="2" t="s">
        <v>100</v>
      </c>
      <c r="E438" s="130">
        <f t="shared" si="14"/>
        <v>0</v>
      </c>
      <c r="F438" s="131">
        <f t="shared" si="15"/>
        <v>0</v>
      </c>
      <c r="G438" s="130">
        <f t="shared" si="9"/>
        <v>0</v>
      </c>
      <c r="H438" s="130">
        <f t="shared" si="10"/>
        <v>0</v>
      </c>
      <c r="I438" s="130">
        <f t="shared" si="11"/>
        <v>0</v>
      </c>
      <c r="J438" s="130">
        <f t="shared" si="12"/>
        <v>0</v>
      </c>
      <c r="K438" s="130">
        <f t="shared" si="7"/>
        <v>0</v>
      </c>
      <c r="L438" s="11">
        <f t="shared" si="13"/>
        <v>0</v>
      </c>
    </row>
    <row r="439" spans="1:12" x14ac:dyDescent="0.2">
      <c r="A439" s="1"/>
      <c r="B439" s="2" t="str">
        <f t="shared" si="8"/>
        <v>ALL-ALL-195</v>
      </c>
      <c r="C439" s="10" t="s">
        <v>273</v>
      </c>
      <c r="D439" s="16" t="s">
        <v>274</v>
      </c>
      <c r="E439" s="130">
        <f t="shared" si="14"/>
        <v>0</v>
      </c>
      <c r="F439" s="131">
        <f t="shared" si="15"/>
        <v>135905.46</v>
      </c>
      <c r="G439" s="130">
        <f t="shared" si="9"/>
        <v>0</v>
      </c>
      <c r="H439" s="130">
        <f t="shared" si="10"/>
        <v>0</v>
      </c>
      <c r="I439" s="130">
        <f t="shared" si="11"/>
        <v>0</v>
      </c>
      <c r="J439" s="130">
        <f t="shared" si="12"/>
        <v>0</v>
      </c>
      <c r="K439" s="130">
        <f t="shared" si="7"/>
        <v>135905.46</v>
      </c>
      <c r="L439" s="11">
        <f t="shared" si="13"/>
        <v>2.3783690821259673E-5</v>
      </c>
    </row>
    <row r="440" spans="1:12" x14ac:dyDescent="0.2">
      <c r="A440" s="1"/>
      <c r="B440" s="2" t="str">
        <f t="shared" si="8"/>
        <v>ALL-ALL-196</v>
      </c>
      <c r="C440" s="10" t="s">
        <v>101</v>
      </c>
      <c r="D440" s="16" t="s">
        <v>206</v>
      </c>
      <c r="E440" s="130">
        <f t="shared" si="14"/>
        <v>0</v>
      </c>
      <c r="F440" s="131">
        <f t="shared" si="15"/>
        <v>3699342.97</v>
      </c>
      <c r="G440" s="130">
        <f t="shared" si="9"/>
        <v>8080407.3799999999</v>
      </c>
      <c r="H440" s="130">
        <f t="shared" si="10"/>
        <v>7627098.1299999999</v>
      </c>
      <c r="I440" s="130">
        <f t="shared" si="11"/>
        <v>3749702.27</v>
      </c>
      <c r="J440" s="130">
        <f t="shared" si="12"/>
        <v>0</v>
      </c>
      <c r="K440" s="130">
        <f t="shared" si="7"/>
        <v>23156550.75</v>
      </c>
      <c r="L440" s="11">
        <f t="shared" si="13"/>
        <v>4.0524364769804599E-3</v>
      </c>
    </row>
    <row r="441" spans="1:12" x14ac:dyDescent="0.2">
      <c r="A441" s="1"/>
      <c r="B441" s="2" t="str">
        <f t="shared" si="8"/>
        <v>ALL-ALL-197</v>
      </c>
      <c r="C441" s="10" t="s">
        <v>102</v>
      </c>
      <c r="D441" s="16" t="s">
        <v>103</v>
      </c>
      <c r="E441" s="130">
        <f t="shared" si="14"/>
        <v>0</v>
      </c>
      <c r="F441" s="131">
        <f t="shared" si="15"/>
        <v>58957.75</v>
      </c>
      <c r="G441" s="130">
        <f t="shared" si="9"/>
        <v>263974.19</v>
      </c>
      <c r="H441" s="130">
        <f t="shared" si="10"/>
        <v>318552.90999999997</v>
      </c>
      <c r="I441" s="130">
        <f t="shared" si="11"/>
        <v>112673.93</v>
      </c>
      <c r="J441" s="130">
        <f t="shared" si="12"/>
        <v>0</v>
      </c>
      <c r="K441" s="130">
        <f t="shared" si="7"/>
        <v>754158.78</v>
      </c>
      <c r="L441" s="11">
        <f t="shared" si="13"/>
        <v>1.319790923312308E-4</v>
      </c>
    </row>
    <row r="442" spans="1:12" x14ac:dyDescent="0.2">
      <c r="A442" s="1"/>
      <c r="B442" s="2" t="str">
        <f t="shared" si="8"/>
        <v>ALL-ALL-198</v>
      </c>
      <c r="C442" s="10" t="s">
        <v>104</v>
      </c>
      <c r="D442" s="2" t="s">
        <v>105</v>
      </c>
      <c r="E442" s="130">
        <f t="shared" si="14"/>
        <v>26962.5</v>
      </c>
      <c r="F442" s="131">
        <f t="shared" si="15"/>
        <v>8117039.2300000004</v>
      </c>
      <c r="G442" s="130">
        <f t="shared" si="9"/>
        <v>13497115.630000001</v>
      </c>
      <c r="H442" s="130">
        <f t="shared" si="10"/>
        <v>23483776.969999999</v>
      </c>
      <c r="I442" s="130">
        <f t="shared" si="11"/>
        <v>13747886.42</v>
      </c>
      <c r="J442" s="130">
        <f t="shared" si="12"/>
        <v>0</v>
      </c>
      <c r="K442" s="130">
        <f t="shared" si="7"/>
        <v>58872780.75</v>
      </c>
      <c r="L442" s="11">
        <f t="shared" si="13"/>
        <v>1.0302838569883861E-2</v>
      </c>
    </row>
    <row r="443" spans="1:12" x14ac:dyDescent="0.2">
      <c r="A443" s="1"/>
      <c r="B443" s="2" t="str">
        <f t="shared" si="8"/>
        <v>ALL-ALL-199</v>
      </c>
      <c r="C443" s="10" t="s">
        <v>106</v>
      </c>
      <c r="D443" s="2" t="s">
        <v>3</v>
      </c>
      <c r="E443" s="130">
        <f t="shared" si="14"/>
        <v>10584.11</v>
      </c>
      <c r="F443" s="131">
        <f t="shared" si="15"/>
        <v>213202.42</v>
      </c>
      <c r="G443" s="130">
        <f t="shared" si="9"/>
        <v>551401.81000000006</v>
      </c>
      <c r="H443" s="130">
        <f t="shared" si="10"/>
        <v>302407.06</v>
      </c>
      <c r="I443" s="130">
        <f t="shared" si="11"/>
        <v>336583.14</v>
      </c>
      <c r="J443" s="130">
        <f t="shared" si="12"/>
        <v>0</v>
      </c>
      <c r="K443" s="130">
        <f t="shared" si="7"/>
        <v>1414178.54</v>
      </c>
      <c r="L443" s="11">
        <f t="shared" si="13"/>
        <v>2.4748369316008651E-4</v>
      </c>
    </row>
    <row r="444" spans="1:12" x14ac:dyDescent="0.2">
      <c r="A444" s="1"/>
      <c r="B444" s="1"/>
      <c r="C444" s="3"/>
      <c r="D444" s="3" t="s">
        <v>4</v>
      </c>
      <c r="E444" s="13">
        <f t="shared" ref="E444:L444" si="16">SUM(E381:E443)</f>
        <v>33789735.170000002</v>
      </c>
      <c r="F444" s="13">
        <f t="shared" si="16"/>
        <v>192078732.41999996</v>
      </c>
      <c r="G444" s="13">
        <f t="shared" si="16"/>
        <v>1264509418.8600004</v>
      </c>
      <c r="H444" s="13">
        <f t="shared" si="16"/>
        <v>642157047.38999987</v>
      </c>
      <c r="I444" s="13">
        <f t="shared" si="16"/>
        <v>333738617.85999995</v>
      </c>
      <c r="J444" s="13">
        <f t="shared" si="16"/>
        <v>209934.31</v>
      </c>
      <c r="K444" s="13">
        <f>SUM(K381:K443)</f>
        <v>2466483486.0099998</v>
      </c>
      <c r="L444" s="14">
        <f t="shared" si="16"/>
        <v>0.43163888078525015</v>
      </c>
    </row>
    <row r="445" spans="1:12" x14ac:dyDescent="0.2">
      <c r="A445" s="1"/>
      <c r="B445" s="1"/>
      <c r="C445" s="331" t="s">
        <v>19</v>
      </c>
      <c r="D445" s="331"/>
      <c r="E445" s="22"/>
      <c r="F445" s="8"/>
      <c r="G445" s="8"/>
      <c r="H445" s="8"/>
      <c r="I445" s="8"/>
      <c r="J445" s="130"/>
      <c r="K445" s="8"/>
      <c r="L445" s="9"/>
    </row>
    <row r="446" spans="1:12" x14ac:dyDescent="0.2">
      <c r="A446" s="1"/>
      <c r="B446" s="2" t="str">
        <f t="shared" ref="B446:B459" si="17">MID($C$375,5,3)&amp;"-"&amp;MID($C$376,5,3)&amp;"-"&amp;$C446</f>
        <v>ALL-ALL-211</v>
      </c>
      <c r="C446" s="10" t="s">
        <v>107</v>
      </c>
      <c r="D446" s="16" t="s">
        <v>294</v>
      </c>
      <c r="E446" s="130">
        <f t="shared" ref="E446:E459" si="18">IF(ISNA(VLOOKUP(MID($C$375,5,3)&amp;"-"&amp;MID($C$376,5,3)&amp;"-"&amp;$C446,FY20_ExpendByObj,2,FALSE))=TRUE,0,VLOOKUP(MID($C$375,5,3)&amp;"-"&amp;MID($C$376,5,3)&amp;"-"&amp;$C446,FY20_ExpendByObj,2,FALSE))</f>
        <v>2330424.7599999998</v>
      </c>
      <c r="F446" s="130">
        <f t="shared" ref="F446:F459" si="19">IF(ISNA(VLOOKUP(MID($C$375,5,3)&amp;"-"&amp;MID($C$376,5,3)&amp;"-"&amp;$C446,FY21_ExpendByObj,2,FALSE))=TRUE,0,VLOOKUP(MID($C$375,5,3)&amp;"-"&amp;MID($C$376,5,3)&amp;"-"&amp;$C446,FY21_ExpendByObj,2,FALSE))</f>
        <v>14194608.529999999</v>
      </c>
      <c r="G446" s="130">
        <f t="shared" ref="G446:G459" si="20">IF(ISNA(VLOOKUP(MID($C$375,5,3)&amp;"-"&amp;MID($C$376,5,3)&amp;"-"&amp;$C446,FY22_ExpendByObj,2,FALSE))=TRUE,0,VLOOKUP(MID($C$375,5,3)&amp;"-"&amp;MID($C$376,5,3)&amp;"-"&amp;$C446,FY22_ExpendByObj,2,FALSE))</f>
        <v>94383052.950000003</v>
      </c>
      <c r="H446" s="130">
        <f t="shared" ref="H446:H459" si="21">IF(ISNA(VLOOKUP(MID($C$375,5,3)&amp;"-"&amp;MID($C$376,5,3)&amp;"-"&amp;$C446,FY23_ExpendByObj,2,FALSE))=TRUE,0,VLOOKUP(MID($C$375,5,3)&amp;"-"&amp;MID($C$376,5,3)&amp;"-"&amp;$C446,FY23_ExpendByObj,2,FALSE))</f>
        <v>47429384.780000001</v>
      </c>
      <c r="I446" s="130">
        <f t="shared" ref="I446:I459" si="22">IF(ISNA(VLOOKUP(MID($C$375,5,3)&amp;"-"&amp;MID($C$376,5,3)&amp;"-"&amp;$C446,FY24_ExpendByObj,2,FALSE))=TRUE,0,VLOOKUP(MID($C$375,5,3)&amp;"-"&amp;MID($C$376,5,3)&amp;"-"&amp;$C446,FY24_ExpendByObj,2,FALSE))</f>
        <v>24581028.27</v>
      </c>
      <c r="J446" s="130">
        <f t="shared" ref="J446:J459" si="23">IF(ISNA(VLOOKUP(MID($C$375,5,3)&amp;"-"&amp;MID($C$376,5,3)&amp;"-"&amp;$C446,Encumbrances_by_Object,2,FALSE))=TRUE,0,VLOOKUP(MID($C$375,5,3)&amp;"-"&amp;MID($C$376,5,3)&amp;"-"&amp;$C446,Encumbrances_by_Object,2,FALSE))</f>
        <v>14040.6</v>
      </c>
      <c r="K446" s="130">
        <f>F446+E446+G446+H446+I446+J446</f>
        <v>182932539.89000002</v>
      </c>
      <c r="L446" s="15">
        <f t="shared" ref="L446:L459" si="24">IF($K$540=0,0,K446/$K$540)</f>
        <v>3.2013511229729202E-2</v>
      </c>
    </row>
    <row r="447" spans="1:12" x14ac:dyDescent="0.2">
      <c r="A447" s="1"/>
      <c r="B447" s="2" t="str">
        <f t="shared" si="17"/>
        <v>ALL-ALL-221</v>
      </c>
      <c r="C447" s="10" t="s">
        <v>108</v>
      </c>
      <c r="D447" s="2" t="s">
        <v>275</v>
      </c>
      <c r="E447" s="130">
        <f t="shared" si="18"/>
        <v>4949473.72</v>
      </c>
      <c r="F447" s="131">
        <f t="shared" si="19"/>
        <v>20764676.73</v>
      </c>
      <c r="G447" s="130">
        <f t="shared" si="20"/>
        <v>77291068.340000004</v>
      </c>
      <c r="H447" s="130">
        <f t="shared" si="21"/>
        <v>87265869.760000005</v>
      </c>
      <c r="I447" s="130">
        <f t="shared" si="22"/>
        <v>57884229.869999997</v>
      </c>
      <c r="J447" s="130">
        <f t="shared" si="23"/>
        <v>39189.980000000003</v>
      </c>
      <c r="K447" s="130">
        <f t="shared" ref="K447:K459" si="25">F447+E447+G447+H447+I447+J447</f>
        <v>248194508.40000001</v>
      </c>
      <c r="L447" s="15">
        <f t="shared" si="24"/>
        <v>4.3434468720536593E-2</v>
      </c>
    </row>
    <row r="448" spans="1:12" x14ac:dyDescent="0.2">
      <c r="A448" s="1"/>
      <c r="B448" s="2" t="str">
        <f t="shared" si="17"/>
        <v>ALL-ALL-229</v>
      </c>
      <c r="C448" s="10" t="s">
        <v>109</v>
      </c>
      <c r="D448" s="2" t="s">
        <v>110</v>
      </c>
      <c r="E448" s="130">
        <f t="shared" si="18"/>
        <v>22.56</v>
      </c>
      <c r="F448" s="131">
        <f t="shared" si="19"/>
        <v>26916.639999999999</v>
      </c>
      <c r="G448" s="130">
        <f t="shared" si="20"/>
        <v>78427.97</v>
      </c>
      <c r="H448" s="130">
        <f t="shared" si="21"/>
        <v>171270.97</v>
      </c>
      <c r="I448" s="130">
        <f t="shared" si="22"/>
        <v>93424.6</v>
      </c>
      <c r="J448" s="130">
        <f t="shared" si="23"/>
        <v>0</v>
      </c>
      <c r="K448" s="130">
        <f t="shared" si="25"/>
        <v>370062.74</v>
      </c>
      <c r="L448" s="15">
        <f t="shared" si="24"/>
        <v>6.4761620266236579E-5</v>
      </c>
    </row>
    <row r="449" spans="1:12" x14ac:dyDescent="0.2">
      <c r="A449" s="1"/>
      <c r="B449" s="2" t="str">
        <f t="shared" si="17"/>
        <v>ALL-ALL-231</v>
      </c>
      <c r="C449" s="10" t="s">
        <v>111</v>
      </c>
      <c r="D449" s="16" t="s">
        <v>207</v>
      </c>
      <c r="E449" s="130">
        <f t="shared" si="18"/>
        <v>1994787.55</v>
      </c>
      <c r="F449" s="131">
        <f t="shared" si="19"/>
        <v>6401723.6100000003</v>
      </c>
      <c r="G449" s="130">
        <f t="shared" si="20"/>
        <v>21687733.43</v>
      </c>
      <c r="H449" s="130">
        <f t="shared" si="21"/>
        <v>29129115.390000001</v>
      </c>
      <c r="I449" s="130">
        <f t="shared" si="22"/>
        <v>21293086.84</v>
      </c>
      <c r="J449" s="130">
        <f t="shared" si="23"/>
        <v>0</v>
      </c>
      <c r="K449" s="130">
        <f t="shared" si="25"/>
        <v>80506446.820000008</v>
      </c>
      <c r="L449" s="15">
        <f t="shared" si="24"/>
        <v>1.4088767590978791E-2</v>
      </c>
    </row>
    <row r="450" spans="1:12" x14ac:dyDescent="0.2">
      <c r="A450" s="1"/>
      <c r="B450" s="2" t="str">
        <f t="shared" si="17"/>
        <v>ALL-ALL-232</v>
      </c>
      <c r="C450" s="10" t="s">
        <v>200</v>
      </c>
      <c r="D450" s="2" t="s">
        <v>259</v>
      </c>
      <c r="E450" s="130">
        <f t="shared" si="18"/>
        <v>0</v>
      </c>
      <c r="F450" s="131">
        <f t="shared" si="19"/>
        <v>426757.84</v>
      </c>
      <c r="G450" s="130">
        <f t="shared" si="20"/>
        <v>1061080.99</v>
      </c>
      <c r="H450" s="130">
        <f t="shared" si="21"/>
        <v>1515049.22</v>
      </c>
      <c r="I450" s="130">
        <f t="shared" si="22"/>
        <v>911188.84</v>
      </c>
      <c r="J450" s="130">
        <f t="shared" si="23"/>
        <v>2853.12</v>
      </c>
      <c r="K450" s="130">
        <f t="shared" si="25"/>
        <v>3916930.01</v>
      </c>
      <c r="L450" s="15">
        <f t="shared" si="24"/>
        <v>6.8546953394185608E-4</v>
      </c>
    </row>
    <row r="451" spans="1:12" x14ac:dyDescent="0.2">
      <c r="A451" s="1"/>
      <c r="B451" s="2" t="str">
        <f t="shared" si="17"/>
        <v>ALL-ALL-233</v>
      </c>
      <c r="C451" s="10" t="s">
        <v>201</v>
      </c>
      <c r="D451" s="2" t="s">
        <v>260</v>
      </c>
      <c r="E451" s="130">
        <f t="shared" si="18"/>
        <v>0</v>
      </c>
      <c r="F451" s="131">
        <f t="shared" si="19"/>
        <v>6555.4</v>
      </c>
      <c r="G451" s="130">
        <f t="shared" si="20"/>
        <v>14492.48</v>
      </c>
      <c r="H451" s="130">
        <f t="shared" si="21"/>
        <v>129255.62</v>
      </c>
      <c r="I451" s="130">
        <f t="shared" si="22"/>
        <v>48011.11</v>
      </c>
      <c r="J451" s="130">
        <f t="shared" si="23"/>
        <v>0</v>
      </c>
      <c r="K451" s="130">
        <f t="shared" si="25"/>
        <v>198314.61</v>
      </c>
      <c r="L451" s="15">
        <f t="shared" si="24"/>
        <v>3.4705400133141756E-5</v>
      </c>
    </row>
    <row r="452" spans="1:12" x14ac:dyDescent="0.2">
      <c r="A452" s="1"/>
      <c r="B452" s="2" t="str">
        <f t="shared" si="17"/>
        <v>ALL-ALL-234</v>
      </c>
      <c r="C452" s="10" t="s">
        <v>231</v>
      </c>
      <c r="D452" s="2" t="s">
        <v>256</v>
      </c>
      <c r="E452" s="130">
        <f t="shared" si="18"/>
        <v>1315.9</v>
      </c>
      <c r="F452" s="131">
        <f t="shared" si="19"/>
        <v>7234.38</v>
      </c>
      <c r="G452" s="130">
        <f t="shared" si="20"/>
        <v>255157.51</v>
      </c>
      <c r="H452" s="130">
        <f t="shared" si="21"/>
        <v>390167.81</v>
      </c>
      <c r="I452" s="130">
        <f t="shared" si="22"/>
        <v>114397.3</v>
      </c>
      <c r="J452" s="130">
        <f t="shared" si="23"/>
        <v>0</v>
      </c>
      <c r="K452" s="130">
        <f t="shared" si="25"/>
        <v>768272.90000000014</v>
      </c>
      <c r="L452" s="15">
        <f t="shared" si="24"/>
        <v>1.3444908776992886E-4</v>
      </c>
    </row>
    <row r="453" spans="1:12" x14ac:dyDescent="0.2">
      <c r="A453" s="1"/>
      <c r="B453" s="2" t="str">
        <f t="shared" si="17"/>
        <v>ALL-ALL-235</v>
      </c>
      <c r="C453" s="10" t="s">
        <v>232</v>
      </c>
      <c r="D453" s="2" t="s">
        <v>233</v>
      </c>
      <c r="E453" s="130">
        <f t="shared" si="18"/>
        <v>21.29</v>
      </c>
      <c r="F453" s="131">
        <f t="shared" si="19"/>
        <v>1079.4000000000001</v>
      </c>
      <c r="G453" s="130">
        <f t="shared" si="20"/>
        <v>8634.2800000000007</v>
      </c>
      <c r="H453" s="130">
        <f t="shared" si="21"/>
        <v>19823.150000000001</v>
      </c>
      <c r="I453" s="130">
        <f t="shared" si="22"/>
        <v>4680.38</v>
      </c>
      <c r="J453" s="130">
        <f t="shared" si="23"/>
        <v>0</v>
      </c>
      <c r="K453" s="130">
        <f t="shared" si="25"/>
        <v>34238.5</v>
      </c>
      <c r="L453" s="15">
        <f t="shared" si="24"/>
        <v>5.9917967842035142E-6</v>
      </c>
    </row>
    <row r="454" spans="1:12" x14ac:dyDescent="0.2">
      <c r="A454" s="1"/>
      <c r="B454" s="2" t="str">
        <f t="shared" si="17"/>
        <v>ALL-ALL-239</v>
      </c>
      <c r="C454" s="54" t="s">
        <v>5880</v>
      </c>
      <c r="D454" s="2" t="s">
        <v>5881</v>
      </c>
      <c r="E454" s="130">
        <f t="shared" si="18"/>
        <v>0</v>
      </c>
      <c r="F454" s="131">
        <f t="shared" si="19"/>
        <v>839.71</v>
      </c>
      <c r="G454" s="130">
        <f t="shared" si="20"/>
        <v>9885.67</v>
      </c>
      <c r="H454" s="130">
        <f t="shared" si="21"/>
        <v>31828.080000000002</v>
      </c>
      <c r="I454" s="130">
        <f t="shared" si="22"/>
        <v>2088.69</v>
      </c>
      <c r="J454" s="130">
        <f t="shared" si="23"/>
        <v>0</v>
      </c>
      <c r="K454" s="130">
        <f t="shared" si="25"/>
        <v>44642.150000000009</v>
      </c>
      <c r="L454" s="15">
        <f t="shared" si="24"/>
        <v>7.8124535481966487E-6</v>
      </c>
    </row>
    <row r="455" spans="1:12" x14ac:dyDescent="0.2">
      <c r="A455" s="1"/>
      <c r="B455" s="2" t="str">
        <f t="shared" si="17"/>
        <v>ALL-ALL-184</v>
      </c>
      <c r="C455" s="10" t="s">
        <v>112</v>
      </c>
      <c r="D455" s="2" t="s">
        <v>2</v>
      </c>
      <c r="E455" s="130">
        <f t="shared" si="18"/>
        <v>6036.1</v>
      </c>
      <c r="F455" s="131">
        <f t="shared" si="19"/>
        <v>109303.23</v>
      </c>
      <c r="G455" s="130">
        <f t="shared" si="20"/>
        <v>172243.29</v>
      </c>
      <c r="H455" s="130">
        <f t="shared" si="21"/>
        <v>304709.84000000003</v>
      </c>
      <c r="I455" s="130">
        <f t="shared" si="22"/>
        <v>303115.13</v>
      </c>
      <c r="J455" s="130">
        <f t="shared" si="23"/>
        <v>0</v>
      </c>
      <c r="K455" s="130">
        <f t="shared" si="25"/>
        <v>895407.59</v>
      </c>
      <c r="L455" s="15">
        <f t="shared" si="24"/>
        <v>1.5669787865453858E-4</v>
      </c>
    </row>
    <row r="456" spans="1:12" x14ac:dyDescent="0.2">
      <c r="A456" s="1"/>
      <c r="B456" s="2" t="str">
        <f t="shared" si="17"/>
        <v>ALL-ALL-185</v>
      </c>
      <c r="C456" s="10" t="s">
        <v>113</v>
      </c>
      <c r="D456" s="2" t="s">
        <v>5231</v>
      </c>
      <c r="E456" s="130">
        <f t="shared" si="18"/>
        <v>0</v>
      </c>
      <c r="F456" s="131">
        <f t="shared" si="19"/>
        <v>0</v>
      </c>
      <c r="G456" s="130">
        <f t="shared" si="20"/>
        <v>0</v>
      </c>
      <c r="H456" s="130">
        <f t="shared" si="21"/>
        <v>721.2</v>
      </c>
      <c r="I456" s="130">
        <f t="shared" si="22"/>
        <v>0</v>
      </c>
      <c r="J456" s="130">
        <f t="shared" si="23"/>
        <v>0</v>
      </c>
      <c r="K456" s="130">
        <f t="shared" si="25"/>
        <v>721.2</v>
      </c>
      <c r="L456" s="15">
        <f t="shared" si="24"/>
        <v>1.2621124876287148E-7</v>
      </c>
    </row>
    <row r="457" spans="1:12" x14ac:dyDescent="0.2">
      <c r="A457" s="1"/>
      <c r="B457" s="2" t="str">
        <f t="shared" si="17"/>
        <v>ALL-ALL-186</v>
      </c>
      <c r="C457" s="10" t="s">
        <v>114</v>
      </c>
      <c r="D457" s="2" t="s">
        <v>254</v>
      </c>
      <c r="E457" s="130">
        <f t="shared" si="18"/>
        <v>0</v>
      </c>
      <c r="F457" s="131">
        <f t="shared" si="19"/>
        <v>0</v>
      </c>
      <c r="G457" s="130">
        <f t="shared" si="20"/>
        <v>0</v>
      </c>
      <c r="H457" s="130">
        <f t="shared" si="21"/>
        <v>16969.259999999998</v>
      </c>
      <c r="I457" s="130">
        <f t="shared" si="22"/>
        <v>2725.42</v>
      </c>
      <c r="J457" s="130">
        <f t="shared" si="23"/>
        <v>0</v>
      </c>
      <c r="K457" s="130">
        <f t="shared" si="25"/>
        <v>19694.68</v>
      </c>
      <c r="L457" s="15">
        <f t="shared" si="24"/>
        <v>3.4466031014769125E-6</v>
      </c>
    </row>
    <row r="458" spans="1:12" x14ac:dyDescent="0.2">
      <c r="A458" s="1"/>
      <c r="B458" s="2" t="str">
        <f t="shared" si="17"/>
        <v>ALL-ALL-188</v>
      </c>
      <c r="C458" s="10" t="s">
        <v>115</v>
      </c>
      <c r="D458" s="2" t="s">
        <v>5233</v>
      </c>
      <c r="E458" s="130">
        <f t="shared" si="18"/>
        <v>0</v>
      </c>
      <c r="F458" s="131">
        <f t="shared" si="19"/>
        <v>12528.43</v>
      </c>
      <c r="G458" s="130">
        <f t="shared" si="20"/>
        <v>32092.26</v>
      </c>
      <c r="H458" s="130">
        <f t="shared" si="21"/>
        <v>149855.87</v>
      </c>
      <c r="I458" s="130">
        <f t="shared" si="22"/>
        <v>111949.96</v>
      </c>
      <c r="J458" s="130">
        <f t="shared" si="23"/>
        <v>0</v>
      </c>
      <c r="K458" s="130">
        <f t="shared" si="25"/>
        <v>306426.52</v>
      </c>
      <c r="L458" s="15">
        <f t="shared" si="24"/>
        <v>5.362517157967417E-5</v>
      </c>
    </row>
    <row r="459" spans="1:12" x14ac:dyDescent="0.2">
      <c r="A459" s="1"/>
      <c r="B459" s="2" t="str">
        <f t="shared" si="17"/>
        <v>ALL-ALL-189</v>
      </c>
      <c r="C459" s="10" t="s">
        <v>116</v>
      </c>
      <c r="D459" s="2" t="s">
        <v>117</v>
      </c>
      <c r="E459" s="130">
        <f t="shared" si="18"/>
        <v>0</v>
      </c>
      <c r="F459" s="131">
        <f t="shared" si="19"/>
        <v>0</v>
      </c>
      <c r="G459" s="130">
        <f t="shared" si="20"/>
        <v>15882.66</v>
      </c>
      <c r="H459" s="130">
        <f t="shared" si="21"/>
        <v>64333.29</v>
      </c>
      <c r="I459" s="130">
        <f t="shared" si="22"/>
        <v>61542.26</v>
      </c>
      <c r="J459" s="130">
        <f t="shared" si="23"/>
        <v>0</v>
      </c>
      <c r="K459" s="130">
        <f t="shared" si="25"/>
        <v>141758.21</v>
      </c>
      <c r="L459" s="15">
        <f t="shared" si="24"/>
        <v>2.4807932205337454E-5</v>
      </c>
    </row>
    <row r="460" spans="1:12" x14ac:dyDescent="0.2">
      <c r="A460" s="1"/>
      <c r="B460" s="1"/>
      <c r="C460" s="3"/>
      <c r="D460" s="3" t="s">
        <v>4</v>
      </c>
      <c r="E460" s="13">
        <f t="shared" ref="E460:L460" si="26">SUM(E446:E459)</f>
        <v>9282081.879999999</v>
      </c>
      <c r="F460" s="13">
        <f t="shared" si="26"/>
        <v>41952223.899999999</v>
      </c>
      <c r="G460" s="13">
        <f t="shared" si="26"/>
        <v>195009751.82999998</v>
      </c>
      <c r="H460" s="13">
        <f t="shared" si="26"/>
        <v>166618354.24000004</v>
      </c>
      <c r="I460" s="13">
        <f t="shared" si="26"/>
        <v>105411468.66999999</v>
      </c>
      <c r="J460" s="13">
        <f t="shared" si="26"/>
        <v>56083.700000000004</v>
      </c>
      <c r="K460" s="13">
        <f t="shared" si="26"/>
        <v>518329964.21999991</v>
      </c>
      <c r="L460" s="14">
        <f t="shared" si="26"/>
        <v>9.0708641230477935E-2</v>
      </c>
    </row>
    <row r="461" spans="1:12" x14ac:dyDescent="0.2">
      <c r="A461" s="1"/>
      <c r="B461" s="1"/>
      <c r="C461" s="331" t="s">
        <v>20</v>
      </c>
      <c r="D461" s="331"/>
      <c r="E461" s="8"/>
      <c r="F461" s="8"/>
      <c r="G461" s="8"/>
      <c r="H461" s="8"/>
      <c r="I461" s="8"/>
      <c r="J461" s="130"/>
      <c r="K461" s="8"/>
      <c r="L461" s="9"/>
    </row>
    <row r="462" spans="1:12" x14ac:dyDescent="0.2">
      <c r="A462" s="1"/>
      <c r="B462" s="2" t="str">
        <f t="shared" ref="B462:B489" si="27">MID($C$375,5,3)&amp;"-"&amp;MID($C$376,5,3)&amp;"-"&amp;$C462</f>
        <v>ALL-ALL-311</v>
      </c>
      <c r="C462" s="10" t="s">
        <v>118</v>
      </c>
      <c r="D462" s="2" t="s">
        <v>13</v>
      </c>
      <c r="E462" s="130">
        <f t="shared" ref="E462:E489" si="28">IF(ISNA(VLOOKUP(MID($C$375,5,3)&amp;"-"&amp;MID($C$376,5,3)&amp;"-"&amp;$C462,FY20_ExpendByObj,2,FALSE))=TRUE,0,VLOOKUP(MID($C$375,5,3)&amp;"-"&amp;MID($C$376,5,3)&amp;"-"&amp;$C462,FY20_ExpendByObj,2,FALSE))</f>
        <v>6309114.3399999999</v>
      </c>
      <c r="F462" s="130">
        <f t="shared" ref="F462:F489" si="29">IF(ISNA(VLOOKUP(MID($C$375,5,3)&amp;"-"&amp;MID($C$376,5,3)&amp;"-"&amp;$C462,FY21_ExpendByObj,2,FALSE))=TRUE,0,VLOOKUP(MID($C$375,5,3)&amp;"-"&amp;MID($C$376,5,3)&amp;"-"&amp;$C462,FY21_ExpendByObj,2,FALSE))</f>
        <v>38624949.619999997</v>
      </c>
      <c r="G462" s="130">
        <f t="shared" ref="G462:G489" si="30">IF(ISNA(VLOOKUP(MID($C$375,5,3)&amp;"-"&amp;MID($C$376,5,3)&amp;"-"&amp;$C462,FY22_ExpendByObj,2,FALSE))=TRUE,0,VLOOKUP(MID($C$375,5,3)&amp;"-"&amp;MID($C$376,5,3)&amp;"-"&amp;$C462,FY22_ExpendByObj,2,FALSE))</f>
        <v>75888803.620000005</v>
      </c>
      <c r="H462" s="130">
        <f t="shared" ref="H462:H489" si="31">IF(ISNA(VLOOKUP(MID($C$375,5,3)&amp;"-"&amp;MID($C$376,5,3)&amp;"-"&amp;$C462,FY23_ExpendByObj,2,FALSE))=TRUE,0,VLOOKUP(MID($C$375,5,3)&amp;"-"&amp;MID($C$376,5,3)&amp;"-"&amp;$C462,FY23_ExpendByObj,2,FALSE))</f>
        <v>123471807.97</v>
      </c>
      <c r="I462" s="130">
        <f t="shared" ref="I462:I489" si="32">IF(ISNA(VLOOKUP(MID($C$375,5,3)&amp;"-"&amp;MID($C$376,5,3)&amp;"-"&amp;$C462,FY24_ExpendByObj,2,FALSE))=TRUE,0,VLOOKUP(MID($C$375,5,3)&amp;"-"&amp;MID($C$376,5,3)&amp;"-"&amp;$C462,FY24_ExpendByObj,2,FALSE))</f>
        <v>98798266.930000007</v>
      </c>
      <c r="J462" s="130">
        <f t="shared" ref="J462:J489" si="33">IF(ISNA(VLOOKUP(MID($C$375,5,3)&amp;"-"&amp;MID($C$376,5,3)&amp;"-"&amp;$C462,Encumbrances_by_Object,2,FALSE))=TRUE,0,VLOOKUP(MID($C$375,5,3)&amp;"-"&amp;MID($C$376,5,3)&amp;"-"&amp;$C462,Encumbrances_by_Object,2,FALSE))</f>
        <v>58429754.850000001</v>
      </c>
      <c r="K462" s="130">
        <f t="shared" ref="K462:K488" si="34">F462+E462+G462+H462+I462+J462</f>
        <v>401522697.33000004</v>
      </c>
      <c r="L462" s="11">
        <f t="shared" ref="L462:L489" si="35">IF($K$540=0,0,K462/$K$540)</f>
        <v>7.026716727212394E-2</v>
      </c>
    </row>
    <row r="463" spans="1:12" x14ac:dyDescent="0.2">
      <c r="A463" s="1"/>
      <c r="B463" s="2" t="str">
        <f t="shared" si="27"/>
        <v>ALL-ALL-312</v>
      </c>
      <c r="C463" s="10" t="s">
        <v>276</v>
      </c>
      <c r="D463" s="16" t="s">
        <v>277</v>
      </c>
      <c r="E463" s="130">
        <f t="shared" si="28"/>
        <v>3182.25</v>
      </c>
      <c r="F463" s="131">
        <f t="shared" si="29"/>
        <v>3177422.82</v>
      </c>
      <c r="G463" s="130">
        <f t="shared" si="30"/>
        <v>12190126.84</v>
      </c>
      <c r="H463" s="130">
        <f t="shared" si="31"/>
        <v>17457139.940000001</v>
      </c>
      <c r="I463" s="130">
        <f t="shared" si="32"/>
        <v>11554712.439999999</v>
      </c>
      <c r="J463" s="130">
        <f t="shared" si="33"/>
        <v>6118248.71</v>
      </c>
      <c r="K463" s="130">
        <f t="shared" si="34"/>
        <v>50500833</v>
      </c>
      <c r="L463" s="11">
        <f t="shared" si="35"/>
        <v>8.8377332175474596E-3</v>
      </c>
    </row>
    <row r="464" spans="1:12" x14ac:dyDescent="0.2">
      <c r="A464" s="1"/>
      <c r="B464" s="2" t="str">
        <f t="shared" si="27"/>
        <v>ALL-ALL-313</v>
      </c>
      <c r="C464" s="10" t="s">
        <v>278</v>
      </c>
      <c r="D464" s="16" t="s">
        <v>119</v>
      </c>
      <c r="E464" s="130">
        <f t="shared" si="28"/>
        <v>0</v>
      </c>
      <c r="F464" s="131">
        <f t="shared" si="29"/>
        <v>69595.360000000001</v>
      </c>
      <c r="G464" s="130">
        <f t="shared" si="30"/>
        <v>83135.06</v>
      </c>
      <c r="H464" s="130">
        <f t="shared" si="31"/>
        <v>264142.78999999998</v>
      </c>
      <c r="I464" s="130">
        <f t="shared" si="32"/>
        <v>2577416.16</v>
      </c>
      <c r="J464" s="130">
        <f t="shared" si="33"/>
        <v>7901.88</v>
      </c>
      <c r="K464" s="130">
        <f t="shared" si="34"/>
        <v>3002191.25</v>
      </c>
      <c r="L464" s="11">
        <f t="shared" si="35"/>
        <v>5.2538866706526067E-4</v>
      </c>
    </row>
    <row r="465" spans="1:12" x14ac:dyDescent="0.2">
      <c r="A465" s="1"/>
      <c r="B465" s="2" t="str">
        <f t="shared" si="27"/>
        <v>ALL-ALL-314</v>
      </c>
      <c r="C465" s="10" t="s">
        <v>120</v>
      </c>
      <c r="D465" s="2" t="s">
        <v>121</v>
      </c>
      <c r="E465" s="130">
        <f t="shared" si="28"/>
        <v>213429.87</v>
      </c>
      <c r="F465" s="131">
        <f t="shared" si="29"/>
        <v>958633.5</v>
      </c>
      <c r="G465" s="130">
        <f t="shared" si="30"/>
        <v>65909.009999999995</v>
      </c>
      <c r="H465" s="130">
        <f t="shared" si="31"/>
        <v>62580.639999999999</v>
      </c>
      <c r="I465" s="130">
        <f t="shared" si="32"/>
        <v>173013.59</v>
      </c>
      <c r="J465" s="130">
        <f t="shared" si="33"/>
        <v>165388.43</v>
      </c>
      <c r="K465" s="130">
        <f t="shared" si="34"/>
        <v>1638955.04</v>
      </c>
      <c r="L465" s="11">
        <f t="shared" si="35"/>
        <v>2.8681996986217685E-4</v>
      </c>
    </row>
    <row r="466" spans="1:12" x14ac:dyDescent="0.2">
      <c r="A466" s="1"/>
      <c r="B466" s="2" t="str">
        <f t="shared" si="27"/>
        <v>ALL-ALL-315</v>
      </c>
      <c r="C466" s="10" t="s">
        <v>122</v>
      </c>
      <c r="D466" s="2" t="s">
        <v>123</v>
      </c>
      <c r="E466" s="130">
        <f t="shared" si="28"/>
        <v>770191.32</v>
      </c>
      <c r="F466" s="131">
        <f t="shared" si="29"/>
        <v>704815.86</v>
      </c>
      <c r="G466" s="130">
        <f t="shared" si="30"/>
        <v>74790.13</v>
      </c>
      <c r="H466" s="130">
        <f t="shared" si="31"/>
        <v>131741.32</v>
      </c>
      <c r="I466" s="130">
        <f t="shared" si="32"/>
        <v>4827.83</v>
      </c>
      <c r="J466" s="130">
        <f t="shared" si="33"/>
        <v>0</v>
      </c>
      <c r="K466" s="130">
        <f t="shared" si="34"/>
        <v>1686366.4600000002</v>
      </c>
      <c r="L466" s="11">
        <f t="shared" si="35"/>
        <v>2.9511705045538403E-4</v>
      </c>
    </row>
    <row r="467" spans="1:12" x14ac:dyDescent="0.2">
      <c r="A467" s="1"/>
      <c r="B467" s="2" t="str">
        <f t="shared" si="27"/>
        <v>ALL-ALL-316</v>
      </c>
      <c r="C467" s="10" t="s">
        <v>234</v>
      </c>
      <c r="D467" s="2" t="s">
        <v>244</v>
      </c>
      <c r="E467" s="130">
        <f t="shared" si="28"/>
        <v>0</v>
      </c>
      <c r="F467" s="131">
        <f t="shared" si="29"/>
        <v>0</v>
      </c>
      <c r="G467" s="130">
        <f t="shared" si="30"/>
        <v>0</v>
      </c>
      <c r="H467" s="130">
        <f t="shared" si="31"/>
        <v>0</v>
      </c>
      <c r="I467" s="130">
        <f t="shared" si="32"/>
        <v>0</v>
      </c>
      <c r="J467" s="130">
        <f t="shared" si="33"/>
        <v>0</v>
      </c>
      <c r="K467" s="130">
        <f t="shared" si="34"/>
        <v>0</v>
      </c>
      <c r="L467" s="11">
        <f t="shared" si="35"/>
        <v>0</v>
      </c>
    </row>
    <row r="468" spans="1:12" x14ac:dyDescent="0.2">
      <c r="A468" s="1"/>
      <c r="B468" s="2" t="str">
        <f t="shared" si="27"/>
        <v>ALL-ALL-317</v>
      </c>
      <c r="C468" s="10" t="s">
        <v>124</v>
      </c>
      <c r="D468" s="2" t="s">
        <v>209</v>
      </c>
      <c r="E468" s="130">
        <f t="shared" si="28"/>
        <v>0</v>
      </c>
      <c r="F468" s="131">
        <f t="shared" si="29"/>
        <v>1260123.1200000001</v>
      </c>
      <c r="G468" s="130">
        <f t="shared" si="30"/>
        <v>2138487.15</v>
      </c>
      <c r="H468" s="130">
        <f t="shared" si="31"/>
        <v>2095973.56</v>
      </c>
      <c r="I468" s="130">
        <f t="shared" si="32"/>
        <v>744860.46</v>
      </c>
      <c r="J468" s="130">
        <f t="shared" si="33"/>
        <v>226741.99</v>
      </c>
      <c r="K468" s="130">
        <f t="shared" si="34"/>
        <v>6466186.2800000003</v>
      </c>
      <c r="L468" s="11">
        <f t="shared" si="35"/>
        <v>1.131593795247014E-3</v>
      </c>
    </row>
    <row r="469" spans="1:12" x14ac:dyDescent="0.2">
      <c r="A469" s="1"/>
      <c r="B469" s="2" t="str">
        <f t="shared" si="27"/>
        <v>ALL-ALL-318</v>
      </c>
      <c r="C469" s="10" t="s">
        <v>125</v>
      </c>
      <c r="D469" s="2" t="s">
        <v>208</v>
      </c>
      <c r="E469" s="130">
        <f t="shared" si="28"/>
        <v>27938.71</v>
      </c>
      <c r="F469" s="131">
        <f t="shared" si="29"/>
        <v>423148.11</v>
      </c>
      <c r="G469" s="130">
        <f t="shared" si="30"/>
        <v>410850.7</v>
      </c>
      <c r="H469" s="130">
        <f t="shared" si="31"/>
        <v>930375.22</v>
      </c>
      <c r="I469" s="130">
        <f t="shared" si="32"/>
        <v>358814.86</v>
      </c>
      <c r="J469" s="130">
        <f t="shared" si="33"/>
        <v>0</v>
      </c>
      <c r="K469" s="130">
        <f t="shared" si="34"/>
        <v>2151127.6</v>
      </c>
      <c r="L469" s="11">
        <f t="shared" si="35"/>
        <v>3.764510546925661E-4</v>
      </c>
    </row>
    <row r="470" spans="1:12" x14ac:dyDescent="0.2">
      <c r="A470" s="1"/>
      <c r="B470" s="2" t="str">
        <f t="shared" si="27"/>
        <v>ALL-ALL-319</v>
      </c>
      <c r="C470" s="10" t="s">
        <v>126</v>
      </c>
      <c r="D470" s="2" t="s">
        <v>295</v>
      </c>
      <c r="E470" s="130">
        <f t="shared" si="28"/>
        <v>13685</v>
      </c>
      <c r="F470" s="131">
        <f t="shared" si="29"/>
        <v>1530740.87</v>
      </c>
      <c r="G470" s="130">
        <f t="shared" si="30"/>
        <v>964876.83</v>
      </c>
      <c r="H470" s="130">
        <f t="shared" si="31"/>
        <v>1264629.44</v>
      </c>
      <c r="I470" s="130">
        <f t="shared" si="32"/>
        <v>2214867.3199999998</v>
      </c>
      <c r="J470" s="130">
        <f t="shared" si="33"/>
        <v>926370.6</v>
      </c>
      <c r="K470" s="130">
        <f t="shared" si="34"/>
        <v>6915170.0599999996</v>
      </c>
      <c r="L470" s="11">
        <f t="shared" si="35"/>
        <v>1.2101667341655861E-3</v>
      </c>
    </row>
    <row r="471" spans="1:12" x14ac:dyDescent="0.2">
      <c r="A471" s="1"/>
      <c r="B471" s="2" t="str">
        <f t="shared" si="27"/>
        <v>ALL-ALL-321</v>
      </c>
      <c r="C471" s="10" t="s">
        <v>127</v>
      </c>
      <c r="D471" s="2" t="s">
        <v>210</v>
      </c>
      <c r="E471" s="130">
        <f t="shared" si="28"/>
        <v>0</v>
      </c>
      <c r="F471" s="131">
        <f t="shared" si="29"/>
        <v>20950.71</v>
      </c>
      <c r="G471" s="130">
        <f t="shared" si="30"/>
        <v>513185.38</v>
      </c>
      <c r="H471" s="130">
        <f t="shared" si="31"/>
        <v>5847293.6799999997</v>
      </c>
      <c r="I471" s="130">
        <f t="shared" si="32"/>
        <v>22922.83</v>
      </c>
      <c r="J471" s="130">
        <f t="shared" si="33"/>
        <v>0</v>
      </c>
      <c r="K471" s="130">
        <f t="shared" si="34"/>
        <v>6404352.5999999996</v>
      </c>
      <c r="L471" s="11">
        <f t="shared" si="35"/>
        <v>1.120772794181562E-3</v>
      </c>
    </row>
    <row r="472" spans="1:12" x14ac:dyDescent="0.2">
      <c r="A472" s="1"/>
      <c r="B472" s="2" t="str">
        <f t="shared" si="27"/>
        <v>ALL-ALL-322</v>
      </c>
      <c r="C472" s="10" t="s">
        <v>128</v>
      </c>
      <c r="D472" s="2" t="s">
        <v>129</v>
      </c>
      <c r="E472" s="130">
        <f t="shared" si="28"/>
        <v>0</v>
      </c>
      <c r="F472" s="131">
        <f t="shared" si="29"/>
        <v>7516.34</v>
      </c>
      <c r="G472" s="130">
        <f t="shared" si="30"/>
        <v>1996.75</v>
      </c>
      <c r="H472" s="130">
        <f t="shared" si="31"/>
        <v>2277.06</v>
      </c>
      <c r="I472" s="130">
        <f t="shared" si="32"/>
        <v>28.7</v>
      </c>
      <c r="J472" s="130">
        <f t="shared" si="33"/>
        <v>0</v>
      </c>
      <c r="K472" s="130">
        <f t="shared" si="34"/>
        <v>11818.85</v>
      </c>
      <c r="L472" s="11">
        <f t="shared" si="35"/>
        <v>2.0683192144218849E-6</v>
      </c>
    </row>
    <row r="473" spans="1:12" x14ac:dyDescent="0.2">
      <c r="A473" s="1"/>
      <c r="B473" s="2" t="str">
        <f t="shared" si="27"/>
        <v>ALL-ALL-323</v>
      </c>
      <c r="C473" s="10" t="s">
        <v>130</v>
      </c>
      <c r="D473" s="2" t="s">
        <v>131</v>
      </c>
      <c r="E473" s="130">
        <f t="shared" si="28"/>
        <v>0</v>
      </c>
      <c r="F473" s="131">
        <f t="shared" si="29"/>
        <v>0</v>
      </c>
      <c r="G473" s="130">
        <f t="shared" si="30"/>
        <v>16287.26</v>
      </c>
      <c r="H473" s="130">
        <f t="shared" si="31"/>
        <v>216315.11</v>
      </c>
      <c r="I473" s="130">
        <f t="shared" si="32"/>
        <v>212.88</v>
      </c>
      <c r="J473" s="130">
        <f t="shared" si="33"/>
        <v>0</v>
      </c>
      <c r="K473" s="130">
        <f t="shared" si="34"/>
        <v>232815.25</v>
      </c>
      <c r="L473" s="11">
        <f t="shared" si="35"/>
        <v>4.0743071871242525E-5</v>
      </c>
    </row>
    <row r="474" spans="1:12" x14ac:dyDescent="0.2">
      <c r="A474" s="1"/>
      <c r="B474" s="2" t="str">
        <f t="shared" si="27"/>
        <v>ALL-ALL-324</v>
      </c>
      <c r="C474" s="10" t="s">
        <v>132</v>
      </c>
      <c r="D474" s="2" t="s">
        <v>133</v>
      </c>
      <c r="E474" s="130">
        <f t="shared" si="28"/>
        <v>0</v>
      </c>
      <c r="F474" s="131">
        <f t="shared" si="29"/>
        <v>0</v>
      </c>
      <c r="G474" s="130">
        <f t="shared" si="30"/>
        <v>228756.54</v>
      </c>
      <c r="H474" s="130">
        <f t="shared" si="31"/>
        <v>226710.89</v>
      </c>
      <c r="I474" s="130">
        <f t="shared" si="32"/>
        <v>3284</v>
      </c>
      <c r="J474" s="130">
        <f t="shared" si="33"/>
        <v>3881</v>
      </c>
      <c r="K474" s="130">
        <f t="shared" si="34"/>
        <v>462632.43000000005</v>
      </c>
      <c r="L474" s="11">
        <f t="shared" si="35"/>
        <v>8.0961476301305769E-5</v>
      </c>
    </row>
    <row r="475" spans="1:12" ht="20.399999999999999" x14ac:dyDescent="0.2">
      <c r="A475" s="1"/>
      <c r="B475" s="2" t="str">
        <f t="shared" si="27"/>
        <v>ALL-ALL-325</v>
      </c>
      <c r="C475" s="90" t="s">
        <v>235</v>
      </c>
      <c r="D475" s="86" t="s">
        <v>291</v>
      </c>
      <c r="E475" s="130">
        <f t="shared" si="28"/>
        <v>17221.689999999999</v>
      </c>
      <c r="F475" s="131">
        <f t="shared" si="29"/>
        <v>473159.5</v>
      </c>
      <c r="G475" s="130">
        <f t="shared" si="30"/>
        <v>14118845.76</v>
      </c>
      <c r="H475" s="130">
        <f t="shared" si="31"/>
        <v>9705005.5</v>
      </c>
      <c r="I475" s="130">
        <f t="shared" si="32"/>
        <v>11928583.73</v>
      </c>
      <c r="J475" s="130">
        <f t="shared" si="33"/>
        <v>5223922.55</v>
      </c>
      <c r="K475" s="130">
        <f t="shared" si="34"/>
        <v>41466738.729999997</v>
      </c>
      <c r="L475" s="11">
        <f t="shared" si="35"/>
        <v>7.256751077699704E-3</v>
      </c>
    </row>
    <row r="476" spans="1:12" x14ac:dyDescent="0.2">
      <c r="A476" s="1"/>
      <c r="B476" s="2" t="str">
        <f t="shared" si="27"/>
        <v>ALL-ALL-326</v>
      </c>
      <c r="C476" s="10" t="s">
        <v>134</v>
      </c>
      <c r="D476" s="86" t="s">
        <v>292</v>
      </c>
      <c r="E476" s="130">
        <f t="shared" si="28"/>
        <v>0</v>
      </c>
      <c r="F476" s="131">
        <f t="shared" si="29"/>
        <v>1123973.4099999999</v>
      </c>
      <c r="G476" s="130">
        <f t="shared" si="30"/>
        <v>6456680.9299999997</v>
      </c>
      <c r="H476" s="130">
        <f t="shared" si="31"/>
        <v>10614285.76</v>
      </c>
      <c r="I476" s="130">
        <f t="shared" si="32"/>
        <v>16926781.579999998</v>
      </c>
      <c r="J476" s="130">
        <f t="shared" si="33"/>
        <v>13077053.02</v>
      </c>
      <c r="K476" s="130">
        <f t="shared" si="34"/>
        <v>48198774.700000003</v>
      </c>
      <c r="L476" s="11">
        <f t="shared" si="35"/>
        <v>8.4348690290173261E-3</v>
      </c>
    </row>
    <row r="477" spans="1:12" x14ac:dyDescent="0.2">
      <c r="A477" s="1"/>
      <c r="B477" s="2" t="str">
        <f t="shared" si="27"/>
        <v>ALL-ALL-327</v>
      </c>
      <c r="C477" s="10" t="s">
        <v>135</v>
      </c>
      <c r="D477" s="2" t="s">
        <v>5232</v>
      </c>
      <c r="E477" s="130">
        <f t="shared" si="28"/>
        <v>8566.68</v>
      </c>
      <c r="F477" s="131">
        <f t="shared" si="29"/>
        <v>518948.13</v>
      </c>
      <c r="G477" s="130">
        <f t="shared" si="30"/>
        <v>900370.94</v>
      </c>
      <c r="H477" s="130">
        <f t="shared" si="31"/>
        <v>371418.98</v>
      </c>
      <c r="I477" s="130">
        <f t="shared" si="32"/>
        <v>733921.41</v>
      </c>
      <c r="J477" s="130">
        <f t="shared" si="33"/>
        <v>35362.44</v>
      </c>
      <c r="K477" s="130">
        <f t="shared" si="34"/>
        <v>2568588.58</v>
      </c>
      <c r="L477" s="11">
        <f t="shared" si="35"/>
        <v>4.4950744902918854E-4</v>
      </c>
    </row>
    <row r="478" spans="1:12" x14ac:dyDescent="0.2">
      <c r="A478" s="1"/>
      <c r="B478" s="2" t="str">
        <f t="shared" si="27"/>
        <v>ALL-ALL-329</v>
      </c>
      <c r="C478" s="54" t="s">
        <v>3239</v>
      </c>
      <c r="D478" s="2" t="s">
        <v>3240</v>
      </c>
      <c r="E478" s="130">
        <f t="shared" si="28"/>
        <v>0</v>
      </c>
      <c r="F478" s="131">
        <f t="shared" si="29"/>
        <v>8412.01</v>
      </c>
      <c r="G478" s="130">
        <f t="shared" si="30"/>
        <v>0</v>
      </c>
      <c r="H478" s="130">
        <f t="shared" si="31"/>
        <v>0</v>
      </c>
      <c r="I478" s="130">
        <f t="shared" si="32"/>
        <v>0</v>
      </c>
      <c r="J478" s="130">
        <f t="shared" si="33"/>
        <v>0</v>
      </c>
      <c r="K478" s="130">
        <f t="shared" si="34"/>
        <v>8412.01</v>
      </c>
      <c r="L478" s="11">
        <f t="shared" si="35"/>
        <v>1.4721163154544682E-6</v>
      </c>
    </row>
    <row r="479" spans="1:12" x14ac:dyDescent="0.2">
      <c r="A479" s="1"/>
      <c r="B479" s="2" t="str">
        <f t="shared" si="27"/>
        <v>ALL-ALL-331</v>
      </c>
      <c r="C479" s="10" t="s">
        <v>136</v>
      </c>
      <c r="D479" s="2" t="s">
        <v>194</v>
      </c>
      <c r="E479" s="130">
        <f t="shared" si="28"/>
        <v>0</v>
      </c>
      <c r="F479" s="131">
        <f t="shared" si="29"/>
        <v>1006645.98</v>
      </c>
      <c r="G479" s="130">
        <f t="shared" si="30"/>
        <v>6046795.2999999998</v>
      </c>
      <c r="H479" s="130">
        <f t="shared" si="31"/>
        <v>5140315.4800000004</v>
      </c>
      <c r="I479" s="130">
        <f t="shared" si="32"/>
        <v>3599061.14</v>
      </c>
      <c r="J479" s="130">
        <f t="shared" si="33"/>
        <v>819689.37</v>
      </c>
      <c r="K479" s="130">
        <f t="shared" si="34"/>
        <v>16612507.27</v>
      </c>
      <c r="L479" s="11">
        <f t="shared" si="35"/>
        <v>2.9072175369231567E-3</v>
      </c>
    </row>
    <row r="480" spans="1:12" x14ac:dyDescent="0.2">
      <c r="A480" s="1"/>
      <c r="B480" s="2" t="str">
        <f t="shared" si="27"/>
        <v>ALL-ALL-332</v>
      </c>
      <c r="C480" s="10" t="s">
        <v>137</v>
      </c>
      <c r="D480" s="2" t="s">
        <v>138</v>
      </c>
      <c r="E480" s="130">
        <f t="shared" si="28"/>
        <v>11628.76</v>
      </c>
      <c r="F480" s="131">
        <f t="shared" si="29"/>
        <v>201544.98</v>
      </c>
      <c r="G480" s="130">
        <f t="shared" si="30"/>
        <v>191789.11</v>
      </c>
      <c r="H480" s="130">
        <f t="shared" si="31"/>
        <v>209218.11</v>
      </c>
      <c r="I480" s="130">
        <f t="shared" si="32"/>
        <v>533983.5</v>
      </c>
      <c r="J480" s="130">
        <f t="shared" si="33"/>
        <v>7649.38</v>
      </c>
      <c r="K480" s="130">
        <f t="shared" si="34"/>
        <v>1155813.8399999999</v>
      </c>
      <c r="L480" s="11">
        <f t="shared" si="35"/>
        <v>2.0226942329979161E-4</v>
      </c>
    </row>
    <row r="481" spans="1:12" x14ac:dyDescent="0.2">
      <c r="A481" s="1"/>
      <c r="B481" s="2" t="str">
        <f t="shared" si="27"/>
        <v>ALL-ALL-333</v>
      </c>
      <c r="C481" s="10" t="s">
        <v>139</v>
      </c>
      <c r="D481" s="2" t="s">
        <v>140</v>
      </c>
      <c r="E481" s="130">
        <f t="shared" si="28"/>
        <v>0</v>
      </c>
      <c r="F481" s="131">
        <f t="shared" si="29"/>
        <v>106179.85</v>
      </c>
      <c r="G481" s="130">
        <f t="shared" si="30"/>
        <v>539656.5</v>
      </c>
      <c r="H481" s="130">
        <f t="shared" si="31"/>
        <v>1189274.99</v>
      </c>
      <c r="I481" s="130">
        <f t="shared" si="32"/>
        <v>761647.13</v>
      </c>
      <c r="J481" s="130">
        <f t="shared" si="33"/>
        <v>220394.95</v>
      </c>
      <c r="K481" s="130">
        <f t="shared" si="34"/>
        <v>2817153.42</v>
      </c>
      <c r="L481" s="11">
        <f t="shared" si="35"/>
        <v>4.9300672642095685E-4</v>
      </c>
    </row>
    <row r="482" spans="1:12" x14ac:dyDescent="0.2">
      <c r="A482" s="1"/>
      <c r="B482" s="2" t="str">
        <f t="shared" si="27"/>
        <v>ALL-ALL-341</v>
      </c>
      <c r="C482" s="10" t="s">
        <v>141</v>
      </c>
      <c r="D482" s="2" t="s">
        <v>142</v>
      </c>
      <c r="E482" s="130">
        <f t="shared" si="28"/>
        <v>0</v>
      </c>
      <c r="F482" s="131">
        <f t="shared" si="29"/>
        <v>1780237.21</v>
      </c>
      <c r="G482" s="130">
        <f t="shared" si="30"/>
        <v>190373.43</v>
      </c>
      <c r="H482" s="130">
        <f t="shared" si="31"/>
        <v>62366.080000000002</v>
      </c>
      <c r="I482" s="130">
        <f t="shared" si="32"/>
        <v>40475</v>
      </c>
      <c r="J482" s="130">
        <f t="shared" si="33"/>
        <v>21681.07</v>
      </c>
      <c r="K482" s="130">
        <f t="shared" si="34"/>
        <v>2095132.79</v>
      </c>
      <c r="L482" s="11">
        <f t="shared" si="35"/>
        <v>3.6665186598715884E-4</v>
      </c>
    </row>
    <row r="483" spans="1:12" x14ac:dyDescent="0.2">
      <c r="A483" s="1"/>
      <c r="B483" s="2" t="str">
        <f t="shared" si="27"/>
        <v>ALL-ALL-342</v>
      </c>
      <c r="C483" s="10" t="s">
        <v>143</v>
      </c>
      <c r="D483" s="2" t="s">
        <v>144</v>
      </c>
      <c r="E483" s="130">
        <f t="shared" si="28"/>
        <v>373201.49</v>
      </c>
      <c r="F483" s="131">
        <f t="shared" si="29"/>
        <v>431541.37</v>
      </c>
      <c r="G483" s="130">
        <f t="shared" si="30"/>
        <v>14642.48</v>
      </c>
      <c r="H483" s="130">
        <f t="shared" si="31"/>
        <v>16065.91</v>
      </c>
      <c r="I483" s="130">
        <f t="shared" si="32"/>
        <v>7189.86</v>
      </c>
      <c r="J483" s="130">
        <f t="shared" si="33"/>
        <v>0</v>
      </c>
      <c r="K483" s="130">
        <f t="shared" si="34"/>
        <v>842641.11</v>
      </c>
      <c r="L483" s="11">
        <f t="shared" si="35"/>
        <v>1.4746365328900738E-4</v>
      </c>
    </row>
    <row r="484" spans="1:12" x14ac:dyDescent="0.2">
      <c r="A484" s="1"/>
      <c r="B484" s="2" t="str">
        <f t="shared" si="27"/>
        <v>ALL-ALL-343</v>
      </c>
      <c r="C484" s="10" t="s">
        <v>145</v>
      </c>
      <c r="D484" s="2" t="s">
        <v>146</v>
      </c>
      <c r="E484" s="130">
        <f t="shared" si="28"/>
        <v>244064.69</v>
      </c>
      <c r="F484" s="131">
        <f t="shared" si="29"/>
        <v>2889324.06</v>
      </c>
      <c r="G484" s="130">
        <f t="shared" si="30"/>
        <v>700962.48</v>
      </c>
      <c r="H484" s="130">
        <f t="shared" si="31"/>
        <v>298445.78000000003</v>
      </c>
      <c r="I484" s="130">
        <f t="shared" si="32"/>
        <v>845960.31</v>
      </c>
      <c r="J484" s="130">
        <f t="shared" si="33"/>
        <v>30286.31</v>
      </c>
      <c r="K484" s="130">
        <f t="shared" si="34"/>
        <v>5009043.63</v>
      </c>
      <c r="L484" s="11">
        <f t="shared" si="35"/>
        <v>8.7659130844426885E-4</v>
      </c>
    </row>
    <row r="485" spans="1:12" x14ac:dyDescent="0.2">
      <c r="A485" s="1"/>
      <c r="B485" s="2" t="str">
        <f t="shared" si="27"/>
        <v>ALL-ALL-344</v>
      </c>
      <c r="C485" s="10" t="s">
        <v>147</v>
      </c>
      <c r="D485" s="2" t="s">
        <v>148</v>
      </c>
      <c r="E485" s="130">
        <f t="shared" si="28"/>
        <v>147256.01</v>
      </c>
      <c r="F485" s="131">
        <f t="shared" si="29"/>
        <v>2771193.49</v>
      </c>
      <c r="G485" s="130">
        <f t="shared" si="30"/>
        <v>915961.05</v>
      </c>
      <c r="H485" s="130">
        <f t="shared" si="31"/>
        <v>483635.74</v>
      </c>
      <c r="I485" s="130">
        <f t="shared" si="32"/>
        <v>561896.69999999995</v>
      </c>
      <c r="J485" s="130">
        <f t="shared" si="33"/>
        <v>37354.79</v>
      </c>
      <c r="K485" s="130">
        <f t="shared" si="34"/>
        <v>4917297.78</v>
      </c>
      <c r="L485" s="11">
        <f t="shared" si="35"/>
        <v>8.6053562583568444E-4</v>
      </c>
    </row>
    <row r="486" spans="1:12" x14ac:dyDescent="0.2">
      <c r="A486" s="1"/>
      <c r="B486" s="2" t="str">
        <f t="shared" si="27"/>
        <v>ALL-ALL-345</v>
      </c>
      <c r="C486" s="54" t="s">
        <v>3677</v>
      </c>
      <c r="D486" s="2" t="s">
        <v>3678</v>
      </c>
      <c r="E486" s="130">
        <f t="shared" si="28"/>
        <v>0</v>
      </c>
      <c r="F486" s="131">
        <f t="shared" si="29"/>
        <v>1688.11</v>
      </c>
      <c r="G486" s="130">
        <f t="shared" si="30"/>
        <v>26294.48</v>
      </c>
      <c r="H486" s="130">
        <f t="shared" si="31"/>
        <v>159294.73000000001</v>
      </c>
      <c r="I486" s="130">
        <f t="shared" si="32"/>
        <v>98907.47</v>
      </c>
      <c r="J486" s="130">
        <f t="shared" si="33"/>
        <v>0</v>
      </c>
      <c r="K486" s="130">
        <f t="shared" si="34"/>
        <v>286184.79000000004</v>
      </c>
      <c r="L486" s="11">
        <f t="shared" si="35"/>
        <v>5.0082833780976335E-5</v>
      </c>
    </row>
    <row r="487" spans="1:12" x14ac:dyDescent="0.2">
      <c r="A487" s="1"/>
      <c r="B487" s="2" t="str">
        <f t="shared" si="27"/>
        <v>ALL-ALL-351</v>
      </c>
      <c r="C487" s="10" t="s">
        <v>149</v>
      </c>
      <c r="D487" s="23" t="s">
        <v>211</v>
      </c>
      <c r="E487" s="130">
        <f t="shared" si="28"/>
        <v>0</v>
      </c>
      <c r="F487" s="131">
        <f t="shared" si="29"/>
        <v>694</v>
      </c>
      <c r="G487" s="130">
        <f t="shared" si="30"/>
        <v>1658207.97</v>
      </c>
      <c r="H487" s="130">
        <f t="shared" si="31"/>
        <v>426457.5</v>
      </c>
      <c r="I487" s="130">
        <f t="shared" si="32"/>
        <v>608123.38</v>
      </c>
      <c r="J487" s="130">
        <f t="shared" si="33"/>
        <v>1926.3</v>
      </c>
      <c r="K487" s="130">
        <f t="shared" si="34"/>
        <v>2695409.15</v>
      </c>
      <c r="L487" s="11">
        <f t="shared" si="35"/>
        <v>4.7170126836989726E-4</v>
      </c>
    </row>
    <row r="488" spans="1:12" x14ac:dyDescent="0.2">
      <c r="A488" s="1"/>
      <c r="B488" s="2" t="str">
        <f t="shared" si="27"/>
        <v>ALL-ALL-352</v>
      </c>
      <c r="C488" s="10" t="s">
        <v>150</v>
      </c>
      <c r="D488" s="2" t="s">
        <v>195</v>
      </c>
      <c r="E488" s="130">
        <f t="shared" si="28"/>
        <v>0</v>
      </c>
      <c r="F488" s="131">
        <f t="shared" si="29"/>
        <v>0</v>
      </c>
      <c r="G488" s="130">
        <f t="shared" si="30"/>
        <v>34657.58</v>
      </c>
      <c r="H488" s="130">
        <f t="shared" si="31"/>
        <v>53945.279999999999</v>
      </c>
      <c r="I488" s="130">
        <f t="shared" si="32"/>
        <v>73248.92</v>
      </c>
      <c r="J488" s="130">
        <f t="shared" si="33"/>
        <v>12475</v>
      </c>
      <c r="K488" s="130">
        <f t="shared" si="34"/>
        <v>174326.78</v>
      </c>
      <c r="L488" s="11">
        <f t="shared" si="35"/>
        <v>3.0507488348045431E-5</v>
      </c>
    </row>
    <row r="489" spans="1:12" x14ac:dyDescent="0.2">
      <c r="A489" s="1"/>
      <c r="B489" s="2" t="str">
        <f t="shared" si="27"/>
        <v>ALL-ALL-353</v>
      </c>
      <c r="C489" s="10" t="s">
        <v>151</v>
      </c>
      <c r="D489" s="16" t="s">
        <v>202</v>
      </c>
      <c r="E489" s="130">
        <f t="shared" si="28"/>
        <v>0</v>
      </c>
      <c r="F489" s="131">
        <f t="shared" si="29"/>
        <v>0</v>
      </c>
      <c r="G489" s="130">
        <f t="shared" si="30"/>
        <v>200</v>
      </c>
      <c r="H489" s="130">
        <f t="shared" si="31"/>
        <v>453593.99</v>
      </c>
      <c r="I489" s="130">
        <f t="shared" si="32"/>
        <v>225213.49</v>
      </c>
      <c r="J489" s="130">
        <f t="shared" si="33"/>
        <v>8050</v>
      </c>
      <c r="K489" s="130">
        <f>F489+E489+G489+H489+I489+J489</f>
        <v>687057.48</v>
      </c>
      <c r="L489" s="11">
        <f t="shared" si="35"/>
        <v>1.2023624864485799E-4</v>
      </c>
    </row>
    <row r="490" spans="1:12" x14ac:dyDescent="0.2">
      <c r="A490" s="1"/>
      <c r="B490" s="1"/>
      <c r="C490" s="3"/>
      <c r="D490" s="3" t="s">
        <v>4</v>
      </c>
      <c r="E490" s="13">
        <f t="shared" ref="E490:L490" si="36">SUM(E462:E489)</f>
        <v>8139480.8100000005</v>
      </c>
      <c r="F490" s="13">
        <f t="shared" si="36"/>
        <v>58091438.409999989</v>
      </c>
      <c r="G490" s="13">
        <f t="shared" si="36"/>
        <v>124372643.28000005</v>
      </c>
      <c r="H490" s="13">
        <f t="shared" si="36"/>
        <v>181154311.44999999</v>
      </c>
      <c r="I490" s="13">
        <f t="shared" si="36"/>
        <v>153398221.61999997</v>
      </c>
      <c r="J490" s="13">
        <f t="shared" si="36"/>
        <v>85374132.640000001</v>
      </c>
      <c r="K490" s="13">
        <f t="shared" si="36"/>
        <v>610530228.21000004</v>
      </c>
      <c r="L490" s="14">
        <f t="shared" si="36"/>
        <v>0.1068438470741334</v>
      </c>
    </row>
    <row r="491" spans="1:12" x14ac:dyDescent="0.2">
      <c r="A491" s="1"/>
      <c r="B491" s="1"/>
      <c r="C491" s="331" t="s">
        <v>21</v>
      </c>
      <c r="D491" s="331"/>
      <c r="E491" s="8"/>
      <c r="F491" s="8"/>
      <c r="G491" s="8"/>
      <c r="H491" s="8"/>
      <c r="I491" s="8"/>
      <c r="J491" s="130"/>
      <c r="K491" s="8"/>
      <c r="L491" s="9"/>
    </row>
    <row r="492" spans="1:12" x14ac:dyDescent="0.2">
      <c r="A492" s="17"/>
      <c r="B492" s="2" t="str">
        <f t="shared" ref="B492:B509" si="37">MID($C$375,5,3)&amp;"-"&amp;MID($C$376,5,3)&amp;"-"&amp;$C492</f>
        <v>ALL-ALL-411</v>
      </c>
      <c r="C492" s="10" t="s">
        <v>152</v>
      </c>
      <c r="D492" s="2" t="s">
        <v>153</v>
      </c>
      <c r="E492" s="130">
        <f t="shared" ref="E492:E509" si="38">IF(ISNA(VLOOKUP(MID($C$375,5,3)&amp;"-"&amp;MID($C$376,5,3)&amp;"-"&amp;$C492,FY20_ExpendByObj,2,FALSE))=TRUE,0,VLOOKUP(MID($C$375,5,3)&amp;"-"&amp;MID($C$376,5,3)&amp;"-"&amp;$C492,FY20_ExpendByObj,2,FALSE))</f>
        <v>8519589.8200000003</v>
      </c>
      <c r="F492" s="130">
        <f t="shared" ref="F492:F509" si="39">IF(ISNA(VLOOKUP(MID($C$375,5,3)&amp;"-"&amp;MID($C$376,5,3)&amp;"-"&amp;$C492,FY21_ExpendByObj,2,FALSE))=TRUE,0,VLOOKUP(MID($C$375,5,3)&amp;"-"&amp;MID($C$376,5,3)&amp;"-"&amp;$C492,FY21_ExpendByObj,2,FALSE))</f>
        <v>119424832.43000001</v>
      </c>
      <c r="G492" s="130">
        <f t="shared" ref="G492:G509" si="40">IF(ISNA(VLOOKUP(MID($C$375,5,3)&amp;"-"&amp;MID($C$376,5,3)&amp;"-"&amp;$C492,FY22_ExpendByObj,2,FALSE))=TRUE,0,VLOOKUP(MID($C$375,5,3)&amp;"-"&amp;MID($C$376,5,3)&amp;"-"&amp;$C492,FY22_ExpendByObj,2,FALSE))</f>
        <v>105473029.56</v>
      </c>
      <c r="H492" s="130">
        <f t="shared" ref="H492:H509" si="41">IF(ISNA(VLOOKUP(MID($C$375,5,3)&amp;"-"&amp;MID($C$376,5,3)&amp;"-"&amp;$C492,FY23_ExpendByObj,2,FALSE))=TRUE,0,VLOOKUP(MID($C$375,5,3)&amp;"-"&amp;MID($C$376,5,3)&amp;"-"&amp;$C492,FY23_ExpendByObj,2,FALSE))</f>
        <v>85084733.409999996</v>
      </c>
      <c r="I492" s="130">
        <f t="shared" ref="I492:I509" si="42">IF(ISNA(VLOOKUP(MID($C$375,5,3)&amp;"-"&amp;MID($C$376,5,3)&amp;"-"&amp;$C492,FY24_ExpendByObj,2,FALSE))=TRUE,0,VLOOKUP(MID($C$375,5,3)&amp;"-"&amp;MID($C$376,5,3)&amp;"-"&amp;$C492,FY24_ExpendByObj,2,FALSE))</f>
        <v>56391980.899999999</v>
      </c>
      <c r="J492" s="130">
        <f t="shared" ref="J492:J509" si="43">IF(ISNA(VLOOKUP(MID($C$375,5,3)&amp;"-"&amp;MID($C$376,5,3)&amp;"-"&amp;$C492,Encumbrances_by_Object,2,FALSE))=TRUE,0,VLOOKUP(MID($C$375,5,3)&amp;"-"&amp;MID($C$376,5,3)&amp;"-"&amp;$C492,Encumbrances_by_Object,2,FALSE))</f>
        <v>13187416.42</v>
      </c>
      <c r="K492" s="130">
        <f>F492+E492+G492+H492+I492+J492</f>
        <v>388081582.54000002</v>
      </c>
      <c r="L492" s="11">
        <f t="shared" ref="L492:L509" si="44">IF($K$540=0,0,K492/$K$540)</f>
        <v>6.7914948910489159E-2</v>
      </c>
    </row>
    <row r="493" spans="1:12" x14ac:dyDescent="0.2">
      <c r="A493" s="17"/>
      <c r="B493" s="2" t="str">
        <f t="shared" si="37"/>
        <v>ALL-ALL-413</v>
      </c>
      <c r="C493" s="10" t="s">
        <v>154</v>
      </c>
      <c r="D493" s="2" t="s">
        <v>241</v>
      </c>
      <c r="E493" s="130">
        <f t="shared" si="38"/>
        <v>1794.94</v>
      </c>
      <c r="F493" s="131">
        <f t="shared" si="39"/>
        <v>6696056.8799999999</v>
      </c>
      <c r="G493" s="130">
        <f t="shared" si="40"/>
        <v>10503391.789999999</v>
      </c>
      <c r="H493" s="130">
        <f t="shared" si="41"/>
        <v>5866249.9900000002</v>
      </c>
      <c r="I493" s="130">
        <f t="shared" si="42"/>
        <v>6389762.7599999998</v>
      </c>
      <c r="J493" s="130">
        <f t="shared" si="43"/>
        <v>934751.46</v>
      </c>
      <c r="K493" s="130">
        <f t="shared" ref="K493:K509" si="45">F493+E493+G493+H493+I493+J493</f>
        <v>30392007.82</v>
      </c>
      <c r="L493" s="11">
        <f t="shared" si="44"/>
        <v>5.3186539924752561E-3</v>
      </c>
    </row>
    <row r="494" spans="1:12" x14ac:dyDescent="0.2">
      <c r="A494" s="17"/>
      <c r="B494" s="2" t="str">
        <f t="shared" si="37"/>
        <v>ALL-ALL-414</v>
      </c>
      <c r="C494" s="10" t="s">
        <v>155</v>
      </c>
      <c r="D494" s="2" t="s">
        <v>280</v>
      </c>
      <c r="E494" s="130">
        <f t="shared" si="38"/>
        <v>0</v>
      </c>
      <c r="F494" s="131">
        <f t="shared" si="39"/>
        <v>316995.96999999997</v>
      </c>
      <c r="G494" s="130">
        <f t="shared" si="40"/>
        <v>5076978.71</v>
      </c>
      <c r="H494" s="130">
        <f t="shared" si="41"/>
        <v>6832474.8799999999</v>
      </c>
      <c r="I494" s="130">
        <f t="shared" si="42"/>
        <v>3232860</v>
      </c>
      <c r="J494" s="130">
        <f t="shared" si="43"/>
        <v>894523.06</v>
      </c>
      <c r="K494" s="130">
        <f t="shared" si="45"/>
        <v>16353832.619999999</v>
      </c>
      <c r="L494" s="11">
        <f t="shared" si="44"/>
        <v>2.8619490252761812E-3</v>
      </c>
    </row>
    <row r="495" spans="1:12" x14ac:dyDescent="0.2">
      <c r="A495" s="17"/>
      <c r="B495" s="2" t="str">
        <f t="shared" si="37"/>
        <v>ALL-ALL-415</v>
      </c>
      <c r="C495" s="10" t="s">
        <v>236</v>
      </c>
      <c r="D495" s="2" t="s">
        <v>245</v>
      </c>
      <c r="E495" s="130">
        <f t="shared" si="38"/>
        <v>0</v>
      </c>
      <c r="F495" s="131">
        <f t="shared" si="39"/>
        <v>0</v>
      </c>
      <c r="G495" s="130">
        <f t="shared" si="40"/>
        <v>33475.629999999997</v>
      </c>
      <c r="H495" s="130">
        <f t="shared" si="41"/>
        <v>896207.35999999999</v>
      </c>
      <c r="I495" s="130">
        <f t="shared" si="42"/>
        <v>92494.81</v>
      </c>
      <c r="J495" s="130">
        <f t="shared" si="43"/>
        <v>4037.24</v>
      </c>
      <c r="K495" s="130">
        <f t="shared" si="45"/>
        <v>1026215.04</v>
      </c>
      <c r="L495" s="11">
        <f t="shared" si="44"/>
        <v>1.795894088985581E-4</v>
      </c>
    </row>
    <row r="496" spans="1:12" x14ac:dyDescent="0.2">
      <c r="A496" s="17"/>
      <c r="B496" s="2" t="str">
        <f t="shared" si="37"/>
        <v>ALL-ALL-418</v>
      </c>
      <c r="C496" s="10" t="s">
        <v>156</v>
      </c>
      <c r="D496" s="2" t="s">
        <v>157</v>
      </c>
      <c r="E496" s="130">
        <f t="shared" si="38"/>
        <v>1225863.04</v>
      </c>
      <c r="F496" s="131">
        <f t="shared" si="39"/>
        <v>42327547.109999999</v>
      </c>
      <c r="G496" s="130">
        <f t="shared" si="40"/>
        <v>58125835.549999997</v>
      </c>
      <c r="H496" s="130">
        <f t="shared" si="41"/>
        <v>45896204.439999998</v>
      </c>
      <c r="I496" s="130">
        <f t="shared" si="42"/>
        <v>35161629.850000001</v>
      </c>
      <c r="J496" s="130">
        <f t="shared" si="43"/>
        <v>5269173.9400000004</v>
      </c>
      <c r="K496" s="130">
        <f t="shared" si="45"/>
        <v>188006253.92999998</v>
      </c>
      <c r="L496" s="11">
        <f t="shared" si="44"/>
        <v>3.2901419971900735E-2</v>
      </c>
    </row>
    <row r="497" spans="1:12" x14ac:dyDescent="0.2">
      <c r="A497" s="17"/>
      <c r="B497" s="2" t="str">
        <f t="shared" si="37"/>
        <v>ALL-ALL-421</v>
      </c>
      <c r="C497" s="10" t="s">
        <v>12</v>
      </c>
      <c r="D497" s="2" t="s">
        <v>158</v>
      </c>
      <c r="E497" s="130">
        <f t="shared" si="38"/>
        <v>0</v>
      </c>
      <c r="F497" s="131">
        <f t="shared" si="39"/>
        <v>335.27</v>
      </c>
      <c r="G497" s="130">
        <f t="shared" si="40"/>
        <v>0</v>
      </c>
      <c r="H497" s="130">
        <f t="shared" si="41"/>
        <v>0</v>
      </c>
      <c r="I497" s="130">
        <f t="shared" si="42"/>
        <v>0</v>
      </c>
      <c r="J497" s="130">
        <f t="shared" si="43"/>
        <v>0</v>
      </c>
      <c r="K497" s="130">
        <f t="shared" si="45"/>
        <v>335.27</v>
      </c>
      <c r="L497" s="11">
        <f t="shared" si="44"/>
        <v>5.8672830522362609E-8</v>
      </c>
    </row>
    <row r="498" spans="1:12" ht="20.399999999999999" x14ac:dyDescent="0.2">
      <c r="A498" s="17"/>
      <c r="B498" s="2" t="str">
        <f t="shared" si="37"/>
        <v>ALL-ALL-422</v>
      </c>
      <c r="C498" s="10" t="s">
        <v>6</v>
      </c>
      <c r="D498" s="86" t="s">
        <v>293</v>
      </c>
      <c r="E498" s="130">
        <f t="shared" si="38"/>
        <v>154094.48000000001</v>
      </c>
      <c r="F498" s="131">
        <f t="shared" si="39"/>
        <v>1493258.05</v>
      </c>
      <c r="G498" s="130">
        <f t="shared" si="40"/>
        <v>8020358.6900000004</v>
      </c>
      <c r="H498" s="130">
        <f t="shared" si="41"/>
        <v>21802285.579999998</v>
      </c>
      <c r="I498" s="130">
        <f t="shared" si="42"/>
        <v>4529165.2</v>
      </c>
      <c r="J498" s="130">
        <f t="shared" si="43"/>
        <v>119333.97</v>
      </c>
      <c r="K498" s="130">
        <f t="shared" si="45"/>
        <v>36118495.969999999</v>
      </c>
      <c r="L498" s="11">
        <f t="shared" si="44"/>
        <v>6.3207993341797561E-3</v>
      </c>
    </row>
    <row r="499" spans="1:12" x14ac:dyDescent="0.2">
      <c r="A499" s="17"/>
      <c r="B499" s="2" t="str">
        <f t="shared" si="37"/>
        <v>ALL-ALL-423</v>
      </c>
      <c r="C499" s="10" t="s">
        <v>159</v>
      </c>
      <c r="D499" s="2" t="s">
        <v>160</v>
      </c>
      <c r="E499" s="130">
        <f t="shared" si="38"/>
        <v>511545.79</v>
      </c>
      <c r="F499" s="131">
        <f t="shared" si="39"/>
        <v>479664.02</v>
      </c>
      <c r="G499" s="130">
        <f t="shared" si="40"/>
        <v>2205297.7999999998</v>
      </c>
      <c r="H499" s="130">
        <f t="shared" si="41"/>
        <v>1710526.12</v>
      </c>
      <c r="I499" s="130">
        <f t="shared" si="42"/>
        <v>518362.4</v>
      </c>
      <c r="J499" s="130">
        <f t="shared" si="43"/>
        <v>32600</v>
      </c>
      <c r="K499" s="130">
        <f t="shared" si="45"/>
        <v>5457996.1300000008</v>
      </c>
      <c r="L499" s="11">
        <f t="shared" si="44"/>
        <v>9.5515877330867979E-4</v>
      </c>
    </row>
    <row r="500" spans="1:12" x14ac:dyDescent="0.2">
      <c r="A500" s="17"/>
      <c r="B500" s="2" t="str">
        <f t="shared" si="37"/>
        <v>ALL-ALL-424</v>
      </c>
      <c r="C500" s="10" t="s">
        <v>161</v>
      </c>
      <c r="D500" s="2" t="s">
        <v>162</v>
      </c>
      <c r="E500" s="130">
        <f t="shared" si="38"/>
        <v>2675.07</v>
      </c>
      <c r="F500" s="131">
        <f t="shared" si="39"/>
        <v>3837.05</v>
      </c>
      <c r="G500" s="130">
        <f t="shared" si="40"/>
        <v>13242.04</v>
      </c>
      <c r="H500" s="130">
        <f t="shared" si="41"/>
        <v>935.53</v>
      </c>
      <c r="I500" s="130">
        <f t="shared" si="42"/>
        <v>335.86</v>
      </c>
      <c r="J500" s="130">
        <f t="shared" si="43"/>
        <v>0</v>
      </c>
      <c r="K500" s="130">
        <f t="shared" si="45"/>
        <v>21025.550000000003</v>
      </c>
      <c r="L500" s="11">
        <f t="shared" si="44"/>
        <v>3.6795076558876766E-6</v>
      </c>
    </row>
    <row r="501" spans="1:12" x14ac:dyDescent="0.2">
      <c r="A501" s="17"/>
      <c r="B501" s="2" t="str">
        <f t="shared" si="37"/>
        <v>ALL-ALL-425</v>
      </c>
      <c r="C501" s="10" t="s">
        <v>163</v>
      </c>
      <c r="D501" s="2" t="s">
        <v>164</v>
      </c>
      <c r="E501" s="130">
        <f t="shared" si="38"/>
        <v>0</v>
      </c>
      <c r="F501" s="131">
        <f t="shared" si="39"/>
        <v>7876.42</v>
      </c>
      <c r="G501" s="130">
        <f t="shared" si="40"/>
        <v>70832.59</v>
      </c>
      <c r="H501" s="130">
        <f t="shared" si="41"/>
        <v>11536.71</v>
      </c>
      <c r="I501" s="130">
        <f t="shared" si="42"/>
        <v>998.42</v>
      </c>
      <c r="J501" s="130">
        <f t="shared" si="43"/>
        <v>0</v>
      </c>
      <c r="K501" s="130">
        <f t="shared" si="45"/>
        <v>91244.14</v>
      </c>
      <c r="L501" s="11">
        <f t="shared" si="44"/>
        <v>1.5967882489870037E-5</v>
      </c>
    </row>
    <row r="502" spans="1:12" x14ac:dyDescent="0.2">
      <c r="A502" s="17"/>
      <c r="B502" s="2" t="str">
        <f t="shared" si="37"/>
        <v>ALL-ALL-451</v>
      </c>
      <c r="C502" s="10" t="s">
        <v>165</v>
      </c>
      <c r="D502" s="2" t="s">
        <v>166</v>
      </c>
      <c r="E502" s="130">
        <f t="shared" si="38"/>
        <v>2148594.9700000002</v>
      </c>
      <c r="F502" s="131">
        <f t="shared" si="39"/>
        <v>3747285.21</v>
      </c>
      <c r="G502" s="130">
        <f t="shared" si="40"/>
        <v>59787.18</v>
      </c>
      <c r="H502" s="130">
        <f t="shared" si="41"/>
        <v>160907.53</v>
      </c>
      <c r="I502" s="130">
        <f t="shared" si="42"/>
        <v>83824.87</v>
      </c>
      <c r="J502" s="130">
        <f t="shared" si="43"/>
        <v>6733.25</v>
      </c>
      <c r="K502" s="130">
        <f t="shared" si="45"/>
        <v>6207133.0099999998</v>
      </c>
      <c r="L502" s="11">
        <f t="shared" si="44"/>
        <v>1.0862590244444551E-3</v>
      </c>
    </row>
    <row r="503" spans="1:12" x14ac:dyDescent="0.2">
      <c r="A503" s="17"/>
      <c r="B503" s="2" t="str">
        <f t="shared" si="37"/>
        <v>ALL-ALL-452</v>
      </c>
      <c r="C503" s="54" t="s">
        <v>281</v>
      </c>
      <c r="D503" s="2" t="s">
        <v>282</v>
      </c>
      <c r="E503" s="130">
        <f t="shared" si="38"/>
        <v>618.5</v>
      </c>
      <c r="F503" s="131">
        <f t="shared" si="39"/>
        <v>5419.06</v>
      </c>
      <c r="G503" s="130">
        <f t="shared" si="40"/>
        <v>0</v>
      </c>
      <c r="H503" s="130">
        <f t="shared" si="41"/>
        <v>0</v>
      </c>
      <c r="I503" s="130">
        <f t="shared" si="42"/>
        <v>0</v>
      </c>
      <c r="J503" s="130">
        <f t="shared" si="43"/>
        <v>0</v>
      </c>
      <c r="K503" s="130">
        <f t="shared" si="45"/>
        <v>6037.56</v>
      </c>
      <c r="L503" s="11">
        <f t="shared" si="44"/>
        <v>1.0565834540775961E-6</v>
      </c>
    </row>
    <row r="504" spans="1:12" x14ac:dyDescent="0.2">
      <c r="A504" s="17"/>
      <c r="B504" s="2" t="str">
        <f t="shared" si="37"/>
        <v>ALL-ALL-453</v>
      </c>
      <c r="C504" s="10" t="s">
        <v>246</v>
      </c>
      <c r="D504" s="2" t="s">
        <v>247</v>
      </c>
      <c r="E504" s="130">
        <f t="shared" si="38"/>
        <v>114204.92</v>
      </c>
      <c r="F504" s="131">
        <f t="shared" si="39"/>
        <v>704888.68</v>
      </c>
      <c r="G504" s="130">
        <f t="shared" si="40"/>
        <v>108701</v>
      </c>
      <c r="H504" s="130">
        <f t="shared" si="41"/>
        <v>0</v>
      </c>
      <c r="I504" s="130">
        <f t="shared" si="42"/>
        <v>0</v>
      </c>
      <c r="J504" s="130">
        <f t="shared" si="43"/>
        <v>0</v>
      </c>
      <c r="K504" s="130">
        <f t="shared" si="45"/>
        <v>927794.60000000009</v>
      </c>
      <c r="L504" s="11">
        <f t="shared" si="44"/>
        <v>1.6236566148287415E-4</v>
      </c>
    </row>
    <row r="505" spans="1:12" x14ac:dyDescent="0.2">
      <c r="A505" s="17"/>
      <c r="B505" s="2" t="str">
        <f t="shared" si="37"/>
        <v>ALL-ALL-459</v>
      </c>
      <c r="C505" s="10" t="s">
        <v>167</v>
      </c>
      <c r="D505" s="2" t="s">
        <v>168</v>
      </c>
      <c r="E505" s="130">
        <f t="shared" si="38"/>
        <v>374.63</v>
      </c>
      <c r="F505" s="131">
        <f t="shared" si="39"/>
        <v>98736.05</v>
      </c>
      <c r="G505" s="130">
        <f t="shared" si="40"/>
        <v>457738.52</v>
      </c>
      <c r="H505" s="130">
        <f t="shared" si="41"/>
        <v>884681.05</v>
      </c>
      <c r="I505" s="130">
        <f t="shared" si="42"/>
        <v>353755.16</v>
      </c>
      <c r="J505" s="130">
        <f t="shared" si="43"/>
        <v>680197</v>
      </c>
      <c r="K505" s="130">
        <f t="shared" si="45"/>
        <v>2475482.41</v>
      </c>
      <c r="L505" s="11">
        <f t="shared" si="44"/>
        <v>4.3321370806520049E-4</v>
      </c>
    </row>
    <row r="506" spans="1:12" x14ac:dyDescent="0.2">
      <c r="A506" s="17"/>
      <c r="B506" s="2" t="str">
        <f t="shared" si="37"/>
        <v>ALL-ALL-461</v>
      </c>
      <c r="C506" s="10" t="s">
        <v>169</v>
      </c>
      <c r="D506" s="2" t="s">
        <v>257</v>
      </c>
      <c r="E506" s="130">
        <f t="shared" si="38"/>
        <v>1088077.83</v>
      </c>
      <c r="F506" s="131">
        <f t="shared" si="39"/>
        <v>15345334.16</v>
      </c>
      <c r="G506" s="130">
        <f t="shared" si="40"/>
        <v>24659845.870000001</v>
      </c>
      <c r="H506" s="130">
        <f t="shared" si="41"/>
        <v>27139539.989999998</v>
      </c>
      <c r="I506" s="130">
        <f t="shared" si="42"/>
        <v>28913435.129999999</v>
      </c>
      <c r="J506" s="130">
        <f t="shared" si="43"/>
        <v>6252731.7000000002</v>
      </c>
      <c r="K506" s="130">
        <f t="shared" si="45"/>
        <v>103398964.67999999</v>
      </c>
      <c r="L506" s="11">
        <f t="shared" si="44"/>
        <v>1.8094997855034441E-2</v>
      </c>
    </row>
    <row r="507" spans="1:12" x14ac:dyDescent="0.2">
      <c r="A507" s="17"/>
      <c r="B507" s="2" t="str">
        <f t="shared" si="37"/>
        <v>ALL-ALL-462</v>
      </c>
      <c r="C507" s="10" t="s">
        <v>170</v>
      </c>
      <c r="D507" s="2" t="s">
        <v>258</v>
      </c>
      <c r="E507" s="130">
        <f t="shared" si="38"/>
        <v>11423873.58</v>
      </c>
      <c r="F507" s="131">
        <f t="shared" si="39"/>
        <v>159023815.61000001</v>
      </c>
      <c r="G507" s="130">
        <f t="shared" si="40"/>
        <v>116643142.56</v>
      </c>
      <c r="H507" s="130">
        <f t="shared" si="41"/>
        <v>67382498.329999998</v>
      </c>
      <c r="I507" s="130">
        <f t="shared" si="42"/>
        <v>46654086.219999999</v>
      </c>
      <c r="J507" s="130">
        <f t="shared" si="43"/>
        <v>29860617.899999999</v>
      </c>
      <c r="K507" s="130">
        <f t="shared" si="45"/>
        <v>430988034.19999993</v>
      </c>
      <c r="L507" s="11">
        <f t="shared" si="44"/>
        <v>7.5423652243811909E-2</v>
      </c>
    </row>
    <row r="508" spans="1:12" x14ac:dyDescent="0.2">
      <c r="A508" s="17"/>
      <c r="B508" s="2" t="str">
        <f t="shared" si="37"/>
        <v>ALL-ALL-471</v>
      </c>
      <c r="C508" s="10" t="s">
        <v>171</v>
      </c>
      <c r="D508" s="2" t="s">
        <v>172</v>
      </c>
      <c r="E508" s="130">
        <f t="shared" si="38"/>
        <v>135.09</v>
      </c>
      <c r="F508" s="131">
        <f t="shared" si="39"/>
        <v>22383.84</v>
      </c>
      <c r="G508" s="130">
        <f t="shared" si="40"/>
        <v>9540.6200000000008</v>
      </c>
      <c r="H508" s="130">
        <f t="shared" si="41"/>
        <v>-7715.31</v>
      </c>
      <c r="I508" s="130">
        <f t="shared" si="42"/>
        <v>0</v>
      </c>
      <c r="J508" s="130">
        <f t="shared" si="43"/>
        <v>0</v>
      </c>
      <c r="K508" s="130">
        <f t="shared" si="45"/>
        <v>24344.240000000002</v>
      </c>
      <c r="L508" s="11">
        <f t="shared" si="44"/>
        <v>4.2602841522227483E-6</v>
      </c>
    </row>
    <row r="509" spans="1:12" x14ac:dyDescent="0.2">
      <c r="A509" s="17"/>
      <c r="B509" s="2" t="str">
        <f t="shared" si="37"/>
        <v>ALL-ALL-472</v>
      </c>
      <c r="C509" s="10" t="s">
        <v>173</v>
      </c>
      <c r="D509" s="2" t="s">
        <v>174</v>
      </c>
      <c r="E509" s="130">
        <f t="shared" si="38"/>
        <v>0</v>
      </c>
      <c r="F509" s="131">
        <f t="shared" si="39"/>
        <v>-12123.17</v>
      </c>
      <c r="G509" s="130">
        <f t="shared" si="40"/>
        <v>-2102500.67</v>
      </c>
      <c r="H509" s="130">
        <f t="shared" si="41"/>
        <v>-3524100.33</v>
      </c>
      <c r="I509" s="130">
        <f t="shared" si="42"/>
        <v>-1405304.53</v>
      </c>
      <c r="J509" s="130">
        <f t="shared" si="43"/>
        <v>0</v>
      </c>
      <c r="K509" s="130">
        <f t="shared" si="45"/>
        <v>-7044028.7000000002</v>
      </c>
      <c r="L509" s="11">
        <f t="shared" si="44"/>
        <v>-1.2327172192852275E-3</v>
      </c>
    </row>
    <row r="510" spans="1:12" x14ac:dyDescent="0.2">
      <c r="A510" s="1"/>
      <c r="B510" s="1"/>
      <c r="C510" s="3"/>
      <c r="D510" s="3" t="s">
        <v>4</v>
      </c>
      <c r="E510" s="13">
        <f t="shared" ref="E510:L510" si="46">SUM(E492:E509)</f>
        <v>25191442.66</v>
      </c>
      <c r="F510" s="13">
        <f t="shared" si="46"/>
        <v>349686142.63999999</v>
      </c>
      <c r="G510" s="13">
        <f t="shared" si="46"/>
        <v>329358697.44</v>
      </c>
      <c r="H510" s="13">
        <f t="shared" si="46"/>
        <v>260136965.28</v>
      </c>
      <c r="I510" s="13">
        <f t="shared" si="46"/>
        <v>180917387.05000001</v>
      </c>
      <c r="J510" s="13">
        <f t="shared" si="46"/>
        <v>57242115.939999998</v>
      </c>
      <c r="K510" s="13">
        <f t="shared" si="46"/>
        <v>1202532751.0099998</v>
      </c>
      <c r="L510" s="14">
        <f t="shared" si="46"/>
        <v>0.21044531362066457</v>
      </c>
    </row>
    <row r="511" spans="1:12" x14ac:dyDescent="0.2">
      <c r="A511" s="1"/>
      <c r="B511" s="1"/>
      <c r="C511" s="331" t="s">
        <v>22</v>
      </c>
      <c r="D511" s="331"/>
      <c r="E511" s="8"/>
      <c r="F511" s="8"/>
      <c r="G511" s="8"/>
      <c r="H511" s="8"/>
      <c r="I511" s="8"/>
      <c r="J511" s="130"/>
      <c r="K511" s="8"/>
      <c r="L511" s="9"/>
    </row>
    <row r="512" spans="1:12" x14ac:dyDescent="0.2">
      <c r="B512" s="2" t="str">
        <f t="shared" ref="B512:B523" si="47">MID($C$375,5,3)&amp;"-"&amp;MID($C$376,5,3)&amp;"-"&amp;$C512</f>
        <v>ALL-ALL-522</v>
      </c>
      <c r="C512" s="10" t="s">
        <v>237</v>
      </c>
      <c r="D512" s="2" t="s">
        <v>238</v>
      </c>
      <c r="E512" s="12">
        <f t="shared" ref="E512:E523" si="48">IF(ISNA(VLOOKUP(MID($C$375,5,3)&amp;"-"&amp;MID($C$376,5,3)&amp;"-"&amp;$C512,FY20_ExpendByObj,2,FALSE))=TRUE,0,VLOOKUP(MID($C$375,5,3)&amp;"-"&amp;MID($C$376,5,3)&amp;"-"&amp;$C512,FY20_ExpendByObj,2,FALSE))</f>
        <v>0</v>
      </c>
      <c r="F512" s="12">
        <f t="shared" ref="F512:F523" si="49">IF(ISNA(VLOOKUP(MID($C$375,5,3)&amp;"-"&amp;MID($C$376,5,3)&amp;"-"&amp;$C512,FY21_ExpendByObj,2,FALSE))=TRUE,0,VLOOKUP(MID($C$375,5,3)&amp;"-"&amp;MID($C$376,5,3)&amp;"-"&amp;$C512,FY21_ExpendByObj,2,FALSE))</f>
        <v>0</v>
      </c>
      <c r="G512" s="12">
        <f t="shared" ref="G512:G523" si="50">IF(ISNA(VLOOKUP(MID($C$375,5,3)&amp;"-"&amp;MID($C$376,5,3)&amp;"-"&amp;$C512,FY22_ExpendByObj,2,FALSE))=TRUE,0,VLOOKUP(MID($C$375,5,3)&amp;"-"&amp;MID($C$376,5,3)&amp;"-"&amp;$C512,FY22_ExpendByObj,2,FALSE))</f>
        <v>6216109.6299999999</v>
      </c>
      <c r="H512" s="12">
        <f t="shared" ref="H512:H523" si="51">IF(ISNA(VLOOKUP(MID($C$375,5,3)&amp;"-"&amp;MID($C$376,5,3)&amp;"-"&amp;$C512,FY23_ExpendByObj,2,FALSE))=TRUE,0,VLOOKUP(MID($C$375,5,3)&amp;"-"&amp;MID($C$376,5,3)&amp;"-"&amp;$C512,FY23_ExpendByObj,2,FALSE))</f>
        <v>38830414.68</v>
      </c>
      <c r="I512" s="12">
        <f t="shared" ref="I512:I523" si="52">IF(ISNA(VLOOKUP(MID($C$375,5,3)&amp;"-"&amp;MID($C$376,5,3)&amp;"-"&amp;$C512,FY24_ExpendByObj,2,FALSE))=TRUE,0,VLOOKUP(MID($C$375,5,3)&amp;"-"&amp;MID($C$376,5,3)&amp;"-"&amp;$C512,FY24_ExpendByObj,2,FALSE))</f>
        <v>47927792.189999998</v>
      </c>
      <c r="J512" s="130">
        <f t="shared" ref="J512:J523" si="53">IF(ISNA(VLOOKUP(MID($C$375,5,3)&amp;"-"&amp;MID($C$376,5,3)&amp;"-"&amp;$C512,Encumbrances_by_Object,2,FALSE))=TRUE,0,VLOOKUP(MID($C$375,5,3)&amp;"-"&amp;MID($C$376,5,3)&amp;"-"&amp;$C512,Encumbrances_by_Object,2,FALSE))</f>
        <v>20588394.710000001</v>
      </c>
      <c r="K512" s="12">
        <f t="shared" ref="K512:K522" si="54">F512+E512+G512+H512+I512+J512</f>
        <v>113562711.21000001</v>
      </c>
      <c r="L512" s="15">
        <f t="shared" ref="L512:L523" si="55">IF($K$540=0,0,K512/$K$540)</f>
        <v>1.9873671096383033E-2</v>
      </c>
    </row>
    <row r="513" spans="1:12" x14ac:dyDescent="0.2">
      <c r="B513" s="2"/>
      <c r="C513" s="54" t="s">
        <v>12315</v>
      </c>
      <c r="D513" s="2" t="s">
        <v>12316</v>
      </c>
      <c r="E513" s="12">
        <f t="shared" si="48"/>
        <v>0</v>
      </c>
      <c r="F513" s="12">
        <f t="shared" si="49"/>
        <v>1584344.59</v>
      </c>
      <c r="G513" s="12">
        <f t="shared" si="50"/>
        <v>22817715.73</v>
      </c>
      <c r="H513" s="12">
        <f t="shared" si="51"/>
        <v>87572465.290000007</v>
      </c>
      <c r="I513" s="12">
        <f t="shared" si="52"/>
        <v>134148845.37</v>
      </c>
      <c r="J513" s="130">
        <f t="shared" si="53"/>
        <v>92501590.650000006</v>
      </c>
      <c r="K513" s="12">
        <f t="shared" si="54"/>
        <v>338624961.63</v>
      </c>
      <c r="L513" s="15">
        <f t="shared" si="55"/>
        <v>5.9259954616752264E-2</v>
      </c>
    </row>
    <row r="514" spans="1:12" x14ac:dyDescent="0.2">
      <c r="B514" s="2"/>
      <c r="C514" s="199" t="s">
        <v>36931</v>
      </c>
      <c r="D514" s="2" t="s">
        <v>36932</v>
      </c>
      <c r="E514" s="12">
        <f t="shared" si="48"/>
        <v>0</v>
      </c>
      <c r="F514" s="12">
        <f t="shared" si="49"/>
        <v>0</v>
      </c>
      <c r="G514" s="12">
        <f t="shared" si="50"/>
        <v>4957.29</v>
      </c>
      <c r="H514" s="12">
        <f t="shared" si="51"/>
        <v>0</v>
      </c>
      <c r="I514" s="12">
        <f t="shared" si="52"/>
        <v>0</v>
      </c>
      <c r="J514" s="130">
        <f t="shared" si="53"/>
        <v>0</v>
      </c>
      <c r="K514" s="12">
        <f t="shared" si="54"/>
        <v>4957.29</v>
      </c>
      <c r="L514" s="15">
        <f t="shared" si="55"/>
        <v>8.6753433358249459E-7</v>
      </c>
    </row>
    <row r="515" spans="1:12" x14ac:dyDescent="0.2">
      <c r="B515" s="2"/>
      <c r="C515" s="199" t="s">
        <v>54759</v>
      </c>
      <c r="D515" s="2" t="s">
        <v>54760</v>
      </c>
      <c r="E515" s="12">
        <f t="shared" si="48"/>
        <v>0</v>
      </c>
      <c r="F515" s="12">
        <f t="shared" si="49"/>
        <v>0</v>
      </c>
      <c r="G515" s="12">
        <f t="shared" si="50"/>
        <v>23700</v>
      </c>
      <c r="H515" s="12">
        <f t="shared" si="51"/>
        <v>206714.93</v>
      </c>
      <c r="I515" s="12">
        <f t="shared" si="52"/>
        <v>1084783.82</v>
      </c>
      <c r="J515" s="130">
        <f t="shared" si="53"/>
        <v>388168.61</v>
      </c>
      <c r="K515" s="12">
        <f t="shared" si="54"/>
        <v>1703367.3599999999</v>
      </c>
      <c r="L515" s="15">
        <f t="shared" si="55"/>
        <v>2.9809223739256184E-4</v>
      </c>
    </row>
    <row r="516" spans="1:12" x14ac:dyDescent="0.2">
      <c r="B516" s="2"/>
      <c r="C516" s="199" t="s">
        <v>50876</v>
      </c>
      <c r="D516" s="2" t="s">
        <v>50877</v>
      </c>
      <c r="E516" s="12">
        <f t="shared" si="48"/>
        <v>0</v>
      </c>
      <c r="F516" s="12">
        <f t="shared" si="49"/>
        <v>0</v>
      </c>
      <c r="G516" s="12">
        <f t="shared" si="50"/>
        <v>278576.40000000002</v>
      </c>
      <c r="H516" s="12">
        <f t="shared" si="51"/>
        <v>5355366.08</v>
      </c>
      <c r="I516" s="12">
        <f t="shared" si="52"/>
        <v>1433159.38</v>
      </c>
      <c r="J516" s="130">
        <f t="shared" si="53"/>
        <v>851846.88</v>
      </c>
      <c r="K516" s="12">
        <f t="shared" si="54"/>
        <v>7918948.7400000002</v>
      </c>
      <c r="L516" s="15">
        <f t="shared" si="55"/>
        <v>1.3858297412154292E-3</v>
      </c>
    </row>
    <row r="517" spans="1:12" x14ac:dyDescent="0.2">
      <c r="B517" s="2"/>
      <c r="C517" s="199" t="s">
        <v>50878</v>
      </c>
      <c r="D517" s="2" t="s">
        <v>50879</v>
      </c>
      <c r="E517" s="12">
        <f t="shared" si="48"/>
        <v>0</v>
      </c>
      <c r="F517" s="12">
        <f t="shared" si="49"/>
        <v>0</v>
      </c>
      <c r="G517" s="12">
        <f t="shared" si="50"/>
        <v>175125.66</v>
      </c>
      <c r="H517" s="12">
        <f t="shared" si="51"/>
        <v>1801072.56</v>
      </c>
      <c r="I517" s="12">
        <f t="shared" si="52"/>
        <v>4874394.54</v>
      </c>
      <c r="J517" s="130">
        <f t="shared" si="53"/>
        <v>6984552.71</v>
      </c>
      <c r="K517" s="12">
        <f t="shared" si="54"/>
        <v>13835145.469999999</v>
      </c>
      <c r="L517" s="15">
        <f t="shared" si="55"/>
        <v>2.4211744129016693E-3</v>
      </c>
    </row>
    <row r="518" spans="1:12" x14ac:dyDescent="0.2">
      <c r="B518" s="2" t="str">
        <f t="shared" si="47"/>
        <v>ALL-ALL-529</v>
      </c>
      <c r="C518" s="10" t="s">
        <v>239</v>
      </c>
      <c r="D518" s="2" t="s">
        <v>240</v>
      </c>
      <c r="E518" s="12">
        <f t="shared" si="48"/>
        <v>0</v>
      </c>
      <c r="F518" s="12">
        <f t="shared" si="49"/>
        <v>0</v>
      </c>
      <c r="G518" s="12">
        <f t="shared" si="50"/>
        <v>99909.08</v>
      </c>
      <c r="H518" s="12">
        <f t="shared" si="51"/>
        <v>1942871.41</v>
      </c>
      <c r="I518" s="12">
        <f t="shared" si="52"/>
        <v>390253.92</v>
      </c>
      <c r="J518" s="130">
        <f t="shared" si="53"/>
        <v>148240.85</v>
      </c>
      <c r="K518" s="12">
        <f t="shared" si="54"/>
        <v>2581275.2600000002</v>
      </c>
      <c r="L518" s="15">
        <f t="shared" si="55"/>
        <v>4.5172763999626423E-4</v>
      </c>
    </row>
    <row r="519" spans="1:12" x14ac:dyDescent="0.2">
      <c r="B519" s="2" t="str">
        <f t="shared" si="47"/>
        <v>ALL-ALL-532</v>
      </c>
      <c r="C519" s="10" t="s">
        <v>283</v>
      </c>
      <c r="D519" s="2" t="s">
        <v>284</v>
      </c>
      <c r="E519" s="12">
        <f t="shared" si="48"/>
        <v>0</v>
      </c>
      <c r="F519" s="12">
        <f t="shared" si="49"/>
        <v>0</v>
      </c>
      <c r="G519" s="12">
        <f t="shared" si="50"/>
        <v>7980663.3499999996</v>
      </c>
      <c r="H519" s="12">
        <f t="shared" si="51"/>
        <v>18953266.57</v>
      </c>
      <c r="I519" s="12">
        <f t="shared" si="52"/>
        <v>18697195.239999998</v>
      </c>
      <c r="J519" s="130">
        <f t="shared" si="53"/>
        <v>2557289.6800000002</v>
      </c>
      <c r="K519" s="12">
        <f t="shared" si="54"/>
        <v>48188414.839999996</v>
      </c>
      <c r="L519" s="15">
        <f t="shared" si="55"/>
        <v>8.4330560355791555E-3</v>
      </c>
    </row>
    <row r="520" spans="1:12" x14ac:dyDescent="0.2">
      <c r="B520" s="2" t="str">
        <f t="shared" si="47"/>
        <v>ALL-ALL-541</v>
      </c>
      <c r="C520" s="10" t="s">
        <v>175</v>
      </c>
      <c r="D520" s="2" t="s">
        <v>261</v>
      </c>
      <c r="E520" s="12">
        <f t="shared" si="48"/>
        <v>222499.29</v>
      </c>
      <c r="F520" s="12">
        <f t="shared" si="49"/>
        <v>4553862.07</v>
      </c>
      <c r="G520" s="12">
        <f t="shared" si="50"/>
        <v>15783206.43</v>
      </c>
      <c r="H520" s="12">
        <f t="shared" si="51"/>
        <v>13326525.18</v>
      </c>
      <c r="I520" s="12">
        <f t="shared" si="52"/>
        <v>18210717</v>
      </c>
      <c r="J520" s="130">
        <f t="shared" si="53"/>
        <v>14518215.43</v>
      </c>
      <c r="K520" s="12">
        <f t="shared" si="54"/>
        <v>66615025.399999999</v>
      </c>
      <c r="L520" s="15">
        <f t="shared" si="55"/>
        <v>1.1657744789384914E-2</v>
      </c>
    </row>
    <row r="521" spans="1:12" x14ac:dyDescent="0.2">
      <c r="B521" s="2" t="str">
        <f t="shared" si="47"/>
        <v>ALL-ALL-542</v>
      </c>
      <c r="C521" s="10" t="s">
        <v>176</v>
      </c>
      <c r="D521" s="2" t="s">
        <v>262</v>
      </c>
      <c r="E521" s="12">
        <f t="shared" si="48"/>
        <v>4490</v>
      </c>
      <c r="F521" s="12">
        <f t="shared" si="49"/>
        <v>4500858.57</v>
      </c>
      <c r="G521" s="12">
        <f t="shared" si="50"/>
        <v>14551925.65</v>
      </c>
      <c r="H521" s="12">
        <f t="shared" si="51"/>
        <v>19582425.460000001</v>
      </c>
      <c r="I521" s="12">
        <f t="shared" si="52"/>
        <v>2058818.97</v>
      </c>
      <c r="J521" s="130">
        <f t="shared" si="53"/>
        <v>1049188.1399999999</v>
      </c>
      <c r="K521" s="12">
        <f t="shared" si="54"/>
        <v>41747706.789999999</v>
      </c>
      <c r="L521" s="15">
        <f t="shared" si="55"/>
        <v>7.3059209746978758E-3</v>
      </c>
    </row>
    <row r="522" spans="1:12" x14ac:dyDescent="0.2">
      <c r="B522" s="2" t="str">
        <f t="shared" si="47"/>
        <v>ALL-ALL-551</v>
      </c>
      <c r="C522" s="10" t="s">
        <v>177</v>
      </c>
      <c r="D522" s="2" t="s">
        <v>14</v>
      </c>
      <c r="E522" s="12">
        <f t="shared" si="48"/>
        <v>0</v>
      </c>
      <c r="F522" s="12">
        <f t="shared" si="49"/>
        <v>486142.31</v>
      </c>
      <c r="G522" s="12">
        <f t="shared" si="50"/>
        <v>5211782.34</v>
      </c>
      <c r="H522" s="12">
        <f t="shared" si="51"/>
        <v>3348113.78</v>
      </c>
      <c r="I522" s="12">
        <f t="shared" si="52"/>
        <v>1462401.94</v>
      </c>
      <c r="J522" s="130">
        <f t="shared" si="53"/>
        <v>773464.18</v>
      </c>
      <c r="K522" s="12">
        <f t="shared" si="54"/>
        <v>11281904.549999999</v>
      </c>
      <c r="L522" s="15">
        <f t="shared" si="55"/>
        <v>1.9743528309470624E-3</v>
      </c>
    </row>
    <row r="523" spans="1:12" x14ac:dyDescent="0.2">
      <c r="A523" s="1"/>
      <c r="B523" s="2" t="str">
        <f t="shared" si="47"/>
        <v>ALL-ALL-552</v>
      </c>
      <c r="C523" s="10" t="s">
        <v>178</v>
      </c>
      <c r="D523" s="2" t="s">
        <v>179</v>
      </c>
      <c r="E523" s="12">
        <f t="shared" si="48"/>
        <v>0</v>
      </c>
      <c r="F523" s="12">
        <f t="shared" si="49"/>
        <v>10116.94</v>
      </c>
      <c r="G523" s="12">
        <f t="shared" si="50"/>
        <v>0</v>
      </c>
      <c r="H523" s="12">
        <f t="shared" si="51"/>
        <v>0</v>
      </c>
      <c r="I523" s="12">
        <f t="shared" si="52"/>
        <v>0</v>
      </c>
      <c r="J523" s="130">
        <f t="shared" si="53"/>
        <v>0</v>
      </c>
      <c r="K523" s="12">
        <f>F523+E523+G523+H523+I523+J523</f>
        <v>10116.94</v>
      </c>
      <c r="L523" s="15">
        <f t="shared" si="55"/>
        <v>1.7704820175527522E-6</v>
      </c>
    </row>
    <row r="524" spans="1:12" x14ac:dyDescent="0.2">
      <c r="A524" s="1"/>
      <c r="B524" s="1"/>
      <c r="C524" s="3"/>
      <c r="D524" s="3" t="s">
        <v>4</v>
      </c>
      <c r="E524" s="13">
        <f t="shared" ref="E524:L524" si="56">SUM(E512:E523)</f>
        <v>226989.29</v>
      </c>
      <c r="F524" s="13">
        <f t="shared" si="56"/>
        <v>11135324.48</v>
      </c>
      <c r="G524" s="13">
        <f t="shared" si="56"/>
        <v>73143671.560000002</v>
      </c>
      <c r="H524" s="13">
        <f t="shared" si="56"/>
        <v>190919235.94000003</v>
      </c>
      <c r="I524" s="13">
        <f t="shared" si="56"/>
        <v>230288362.36999997</v>
      </c>
      <c r="J524" s="13">
        <f t="shared" si="56"/>
        <v>140360951.84</v>
      </c>
      <c r="K524" s="13">
        <f t="shared" si="56"/>
        <v>646074535.48000002</v>
      </c>
      <c r="L524" s="14">
        <f t="shared" si="56"/>
        <v>0.11306416239160136</v>
      </c>
    </row>
    <row r="525" spans="1:12" x14ac:dyDescent="0.2">
      <c r="A525" s="1"/>
      <c r="B525" s="1"/>
      <c r="C525" s="331" t="s">
        <v>23</v>
      </c>
      <c r="D525" s="331"/>
      <c r="E525" s="8"/>
      <c r="F525" s="8"/>
      <c r="G525" s="8"/>
      <c r="H525" s="8"/>
      <c r="I525" s="8"/>
      <c r="J525" s="130"/>
      <c r="K525" s="8"/>
      <c r="L525" s="9"/>
    </row>
    <row r="526" spans="1:12" x14ac:dyDescent="0.2">
      <c r="A526" s="1"/>
      <c r="B526" s="2" t="str">
        <f t="shared" ref="B526:B534" si="57">MID($C$375,5,3)&amp;"-"&amp;MID($C$376,5,3)&amp;"-"&amp;$C526</f>
        <v>ALL-ALL-361</v>
      </c>
      <c r="C526" s="10" t="s">
        <v>181</v>
      </c>
      <c r="D526" s="2" t="s">
        <v>182</v>
      </c>
      <c r="E526" s="130">
        <f t="shared" ref="E526:E537" si="58">IF(ISNA(VLOOKUP(MID($C$375,5,3)&amp;"-"&amp;MID($C$376,5,3)&amp;"-"&amp;$C526,FY20_ExpendByObj,2,FALSE))=TRUE,0,VLOOKUP(MID($C$375,5,3)&amp;"-"&amp;MID($C$376,5,3)&amp;"-"&amp;$C526,FY20_ExpendByObj,2,FALSE))</f>
        <v>0</v>
      </c>
      <c r="F526" s="130">
        <f t="shared" ref="F526:F537" si="59">IF(ISNA(VLOOKUP(MID($C$375,5,3)&amp;"-"&amp;MID($C$376,5,3)&amp;"-"&amp;$C526,FY21_ExpendByObj,2,FALSE))=TRUE,0,VLOOKUP(MID($C$375,5,3)&amp;"-"&amp;MID($C$376,5,3)&amp;"-"&amp;$C526,FY21_ExpendByObj,2,FALSE))</f>
        <v>101341.44</v>
      </c>
      <c r="G526" s="130">
        <f t="shared" ref="G526:G537" si="60">IF(ISNA(VLOOKUP(MID($C$375,5,3)&amp;"-"&amp;MID($C$376,5,3)&amp;"-"&amp;$C526,FY22_ExpendByObj,2,FALSE))=TRUE,0,VLOOKUP(MID($C$375,5,3)&amp;"-"&amp;MID($C$376,5,3)&amp;"-"&amp;$C526,FY22_ExpendByObj,2,FALSE))</f>
        <v>43803.86</v>
      </c>
      <c r="H526" s="130">
        <f t="shared" ref="H526:H537" si="61">IF(ISNA(VLOOKUP(MID($C$375,5,3)&amp;"-"&amp;MID($C$376,5,3)&amp;"-"&amp;$C526,FY23_ExpendByObj,2,FALSE))=TRUE,0,VLOOKUP(MID($C$375,5,3)&amp;"-"&amp;MID($C$376,5,3)&amp;"-"&amp;$C526,FY23_ExpendByObj,2,FALSE))</f>
        <v>310139.37</v>
      </c>
      <c r="I526" s="130">
        <f t="shared" ref="I526:I537" si="62">IF(ISNA(VLOOKUP(MID($C$375,5,3)&amp;"-"&amp;MID($C$376,5,3)&amp;"-"&amp;$C526,FY24_ExpendByObj,2,FALSE))=TRUE,0,VLOOKUP(MID($C$375,5,3)&amp;"-"&amp;MID($C$376,5,3)&amp;"-"&amp;$C526,FY24_ExpendByObj,2,FALSE))</f>
        <v>83638.59</v>
      </c>
      <c r="J526" s="130">
        <f t="shared" ref="J526:J537" si="63">IF(ISNA(VLOOKUP(MID($C$375,5,3)&amp;"-"&amp;MID($C$376,5,3)&amp;"-"&amp;$C526,Encumbrances_by_Object,2,FALSE))=TRUE,0,VLOOKUP(MID($C$375,5,3)&amp;"-"&amp;MID($C$376,5,3)&amp;"-"&amp;$C526,Encumbrances_by_Object,2,FALSE))</f>
        <v>40660.19</v>
      </c>
      <c r="K526" s="130">
        <f>F526+E526+G526+H526+I526+J526</f>
        <v>579583.44999999995</v>
      </c>
      <c r="L526" s="11">
        <f t="shared" ref="L526:L537" si="64">IF($K$540=0,0,K526/$K$540)</f>
        <v>1.0142810730281929E-4</v>
      </c>
    </row>
    <row r="527" spans="1:12" x14ac:dyDescent="0.2">
      <c r="A527" s="1"/>
      <c r="B527" s="2" t="str">
        <f t="shared" si="57"/>
        <v>ALL-ALL-363</v>
      </c>
      <c r="C527" s="10" t="s">
        <v>183</v>
      </c>
      <c r="D527" s="2" t="s">
        <v>184</v>
      </c>
      <c r="E527" s="130">
        <f t="shared" si="58"/>
        <v>0</v>
      </c>
      <c r="F527" s="131">
        <f t="shared" si="59"/>
        <v>0</v>
      </c>
      <c r="G527" s="130">
        <f t="shared" si="60"/>
        <v>8962.0499999999993</v>
      </c>
      <c r="H527" s="130">
        <f t="shared" si="61"/>
        <v>0</v>
      </c>
      <c r="I527" s="130">
        <f t="shared" si="62"/>
        <v>0</v>
      </c>
      <c r="J527" s="130">
        <f t="shared" si="63"/>
        <v>0</v>
      </c>
      <c r="K527" s="130">
        <f t="shared" ref="K527:K536" si="65">F527+E527+G527+H527+I527+J527</f>
        <v>8962.0499999999993</v>
      </c>
      <c r="L527" s="11">
        <f t="shared" si="64"/>
        <v>1.5683742678525959E-6</v>
      </c>
    </row>
    <row r="528" spans="1:12" x14ac:dyDescent="0.2">
      <c r="A528" s="1"/>
      <c r="B528" s="2" t="str">
        <f t="shared" si="57"/>
        <v>ALL-ALL-371</v>
      </c>
      <c r="C528" s="10" t="s">
        <v>185</v>
      </c>
      <c r="D528" s="2" t="s">
        <v>186</v>
      </c>
      <c r="E528" s="130">
        <f t="shared" si="58"/>
        <v>0</v>
      </c>
      <c r="F528" s="131">
        <f t="shared" si="59"/>
        <v>2873</v>
      </c>
      <c r="G528" s="130">
        <f t="shared" si="60"/>
        <v>0</v>
      </c>
      <c r="H528" s="130">
        <f t="shared" si="61"/>
        <v>0</v>
      </c>
      <c r="I528" s="130">
        <f t="shared" si="62"/>
        <v>0</v>
      </c>
      <c r="J528" s="130">
        <f t="shared" si="63"/>
        <v>0</v>
      </c>
      <c r="K528" s="130">
        <f t="shared" si="65"/>
        <v>2873</v>
      </c>
      <c r="L528" s="11">
        <f t="shared" si="64"/>
        <v>5.0277997461970293E-7</v>
      </c>
    </row>
    <row r="529" spans="1:12" x14ac:dyDescent="0.2">
      <c r="A529" s="1"/>
      <c r="B529" s="2" t="str">
        <f t="shared" si="57"/>
        <v>ALL-ALL-372</v>
      </c>
      <c r="C529" s="10" t="s">
        <v>187</v>
      </c>
      <c r="D529" s="2" t="s">
        <v>188</v>
      </c>
      <c r="E529" s="130">
        <f t="shared" si="58"/>
        <v>2060.7199999999998</v>
      </c>
      <c r="F529" s="131">
        <f t="shared" si="59"/>
        <v>5372.99</v>
      </c>
      <c r="G529" s="130">
        <f t="shared" si="60"/>
        <v>0</v>
      </c>
      <c r="H529" s="130">
        <f t="shared" si="61"/>
        <v>0</v>
      </c>
      <c r="I529" s="130">
        <f t="shared" si="62"/>
        <v>0</v>
      </c>
      <c r="J529" s="130">
        <f t="shared" si="63"/>
        <v>0</v>
      </c>
      <c r="K529" s="130">
        <f t="shared" si="65"/>
        <v>7433.7099999999991</v>
      </c>
      <c r="L529" s="11">
        <f t="shared" si="64"/>
        <v>1.3009121215211384E-6</v>
      </c>
    </row>
    <row r="530" spans="1:12" x14ac:dyDescent="0.2">
      <c r="A530" s="1"/>
      <c r="B530" s="2" t="str">
        <f t="shared" si="57"/>
        <v>ALL-ALL-373</v>
      </c>
      <c r="C530" s="10" t="s">
        <v>189</v>
      </c>
      <c r="D530" s="2" t="s">
        <v>190</v>
      </c>
      <c r="E530" s="130">
        <f t="shared" si="58"/>
        <v>0</v>
      </c>
      <c r="F530" s="131">
        <f t="shared" si="59"/>
        <v>0</v>
      </c>
      <c r="G530" s="130">
        <f t="shared" si="60"/>
        <v>19743.400000000001</v>
      </c>
      <c r="H530" s="130">
        <f t="shared" si="61"/>
        <v>0</v>
      </c>
      <c r="I530" s="130">
        <f t="shared" si="62"/>
        <v>0</v>
      </c>
      <c r="J530" s="130">
        <f t="shared" si="63"/>
        <v>0</v>
      </c>
      <c r="K530" s="130">
        <f t="shared" si="65"/>
        <v>19743.400000000001</v>
      </c>
      <c r="L530" s="11">
        <f t="shared" si="64"/>
        <v>3.4551291858359356E-6</v>
      </c>
    </row>
    <row r="531" spans="1:12" x14ac:dyDescent="0.2">
      <c r="A531" s="1"/>
      <c r="B531" s="2" t="str">
        <f t="shared" si="57"/>
        <v>ALL-ALL-378</v>
      </c>
      <c r="C531" s="10" t="s">
        <v>191</v>
      </c>
      <c r="D531" s="2" t="s">
        <v>192</v>
      </c>
      <c r="E531" s="130">
        <f t="shared" si="58"/>
        <v>0</v>
      </c>
      <c r="F531" s="131">
        <f t="shared" si="59"/>
        <v>0</v>
      </c>
      <c r="G531" s="130">
        <f t="shared" si="60"/>
        <v>0</v>
      </c>
      <c r="H531" s="130">
        <f t="shared" si="61"/>
        <v>0</v>
      </c>
      <c r="I531" s="130">
        <f t="shared" si="62"/>
        <v>0</v>
      </c>
      <c r="J531" s="130">
        <f t="shared" si="63"/>
        <v>0</v>
      </c>
      <c r="K531" s="130">
        <f t="shared" si="65"/>
        <v>0</v>
      </c>
      <c r="L531" s="11">
        <f t="shared" si="64"/>
        <v>0</v>
      </c>
    </row>
    <row r="532" spans="1:12" x14ac:dyDescent="0.2">
      <c r="A532" s="1"/>
      <c r="B532" s="2" t="str">
        <f t="shared" si="57"/>
        <v>ALL-ALL-379</v>
      </c>
      <c r="C532" s="10" t="s">
        <v>193</v>
      </c>
      <c r="D532" s="2" t="s">
        <v>279</v>
      </c>
      <c r="E532" s="130">
        <f t="shared" si="58"/>
        <v>0</v>
      </c>
      <c r="F532" s="131">
        <f t="shared" si="59"/>
        <v>0</v>
      </c>
      <c r="G532" s="130">
        <f t="shared" si="60"/>
        <v>0</v>
      </c>
      <c r="H532" s="130">
        <f t="shared" si="61"/>
        <v>0</v>
      </c>
      <c r="I532" s="130">
        <f t="shared" si="62"/>
        <v>0</v>
      </c>
      <c r="J532" s="130">
        <f t="shared" si="63"/>
        <v>0</v>
      </c>
      <c r="K532" s="130">
        <f t="shared" si="65"/>
        <v>0</v>
      </c>
      <c r="L532" s="11">
        <f t="shared" si="64"/>
        <v>0</v>
      </c>
    </row>
    <row r="533" spans="1:12" x14ac:dyDescent="0.2">
      <c r="A533" s="1"/>
      <c r="B533" s="2" t="str">
        <f t="shared" si="57"/>
        <v>ALL-ALL-392</v>
      </c>
      <c r="C533" s="10" t="s">
        <v>3237</v>
      </c>
      <c r="D533" s="2" t="s">
        <v>3238</v>
      </c>
      <c r="E533" s="130">
        <f t="shared" si="58"/>
        <v>226234.39</v>
      </c>
      <c r="F533" s="131">
        <f t="shared" si="59"/>
        <v>7819741.2999999998</v>
      </c>
      <c r="G533" s="130">
        <f t="shared" si="60"/>
        <v>27550498.739999998</v>
      </c>
      <c r="H533" s="130">
        <f t="shared" si="61"/>
        <v>79012187.25</v>
      </c>
      <c r="I533" s="130">
        <f t="shared" si="62"/>
        <v>37569596</v>
      </c>
      <c r="J533" s="130">
        <f t="shared" si="63"/>
        <v>392980.7</v>
      </c>
      <c r="K533" s="130">
        <f t="shared" si="65"/>
        <v>152571238.38</v>
      </c>
      <c r="L533" s="11">
        <f t="shared" si="64"/>
        <v>2.6700230894672133E-2</v>
      </c>
    </row>
    <row r="534" spans="1:12" x14ac:dyDescent="0.2">
      <c r="A534" s="1"/>
      <c r="B534" s="2" t="str">
        <f t="shared" si="57"/>
        <v>ALL-ALL-394</v>
      </c>
      <c r="C534" s="199" t="s">
        <v>50874</v>
      </c>
      <c r="D534" s="2" t="s">
        <v>50875</v>
      </c>
      <c r="E534" s="130">
        <f t="shared" si="58"/>
        <v>0</v>
      </c>
      <c r="F534" s="131">
        <f t="shared" si="59"/>
        <v>0</v>
      </c>
      <c r="G534" s="130">
        <f t="shared" si="60"/>
        <v>51103800.270000003</v>
      </c>
      <c r="H534" s="130">
        <f t="shared" si="61"/>
        <v>46606903.560000002</v>
      </c>
      <c r="I534" s="130">
        <f t="shared" si="62"/>
        <v>6451256.0899999999</v>
      </c>
      <c r="J534" s="130">
        <f t="shared" si="63"/>
        <v>0</v>
      </c>
      <c r="K534" s="130">
        <f t="shared" si="65"/>
        <v>104161959.92000002</v>
      </c>
      <c r="L534" s="11">
        <f t="shared" si="64"/>
        <v>1.8228523343166068E-2</v>
      </c>
    </row>
    <row r="535" spans="1:12" x14ac:dyDescent="0.2">
      <c r="A535" s="1"/>
      <c r="B535" s="2"/>
      <c r="C535" s="199" t="s">
        <v>65259</v>
      </c>
      <c r="D535" s="2" t="s">
        <v>65273</v>
      </c>
      <c r="E535" s="130">
        <f t="shared" si="58"/>
        <v>0</v>
      </c>
      <c r="F535" s="131">
        <f t="shared" si="59"/>
        <v>0</v>
      </c>
      <c r="G535" s="130">
        <f t="shared" si="60"/>
        <v>0</v>
      </c>
      <c r="H535" s="130">
        <f t="shared" si="61"/>
        <v>0</v>
      </c>
      <c r="I535" s="130">
        <f t="shared" si="62"/>
        <v>1281157.1399999999</v>
      </c>
      <c r="J535" s="130">
        <f t="shared" si="63"/>
        <v>0</v>
      </c>
      <c r="K535" s="130">
        <f t="shared" ref="K535" si="66">F535+E535+G535+H535+I535+J535</f>
        <v>1281157.1399999999</v>
      </c>
      <c r="L535" s="11">
        <f t="shared" si="64"/>
        <v>2.2420471783259695E-4</v>
      </c>
    </row>
    <row r="536" spans="1:12" x14ac:dyDescent="0.2">
      <c r="A536" s="1"/>
      <c r="B536" s="2" t="str">
        <f>MID($C$375,5,3)&amp;"-"&amp;MID($C$376,5,3)&amp;"-"&amp;$C536</f>
        <v>ALL-ALL-399</v>
      </c>
      <c r="C536" s="199" t="s">
        <v>34390</v>
      </c>
      <c r="D536" s="2" t="s">
        <v>34391</v>
      </c>
      <c r="E536" s="130">
        <f>IF(ISNA(VLOOKUP(MID($C$375,5,3)&amp;"-"&amp;MID($C$376,5,3)&amp;"-"&amp;$C536,FY20_ExpendByObj,2,FALSE))=TRUE,0,VLOOKUP(MID($C$375,5,3)&amp;"-"&amp;MID($C$376,5,3)&amp;"-"&amp;$C536,FY20_ExpendByObj,2,FALSE))</f>
        <v>0</v>
      </c>
      <c r="F536" s="131">
        <f>IF(ISNA(VLOOKUP(MID($C$375,5,3)&amp;"-"&amp;MID($C$376,5,3)&amp;"-"&amp;$C536,FY21_ExpendByObj,2,FALSE))=TRUE,0,VLOOKUP(MID($C$375,5,3)&amp;"-"&amp;MID($C$376,5,3)&amp;"-"&amp;$C536,FY21_ExpendByObj,2,FALSE))</f>
        <v>0</v>
      </c>
      <c r="G536" s="130">
        <f>IF(ISNA(VLOOKUP(MID($C$375,5,3)&amp;"-"&amp;MID($C$376,5,3)&amp;"-"&amp;$C536,FY22_ExpendByObj,2,FALSE))=TRUE,0,VLOOKUP(MID($C$375,5,3)&amp;"-"&amp;MID($C$376,5,3)&amp;"-"&amp;$C536,FY22_ExpendByObj,2,FALSE))</f>
        <v>-0.43</v>
      </c>
      <c r="H536" s="130">
        <f t="shared" si="61"/>
        <v>-593139.97</v>
      </c>
      <c r="I536" s="130">
        <f t="shared" si="62"/>
        <v>21252.21</v>
      </c>
      <c r="J536" s="130">
        <f t="shared" si="63"/>
        <v>0</v>
      </c>
      <c r="K536" s="130">
        <f t="shared" si="65"/>
        <v>-571888.19000000006</v>
      </c>
      <c r="L536" s="11">
        <f t="shared" si="64"/>
        <v>-1.000814234784225E-4</v>
      </c>
    </row>
    <row r="537" spans="1:12" x14ac:dyDescent="0.2">
      <c r="A537" s="1"/>
      <c r="B537" s="2" t="str">
        <f>MID($C$375,5,3)&amp;"-"&amp;MID($C$376,5,3)&amp;"-"&amp;$C537</f>
        <v>ALL-ALL-715</v>
      </c>
      <c r="C537" s="10" t="s">
        <v>180</v>
      </c>
      <c r="D537" s="16" t="s">
        <v>196</v>
      </c>
      <c r="E537" s="130">
        <f t="shared" si="58"/>
        <v>12117148.050000001</v>
      </c>
      <c r="F537" s="130">
        <f t="shared" si="59"/>
        <v>0</v>
      </c>
      <c r="G537" s="130">
        <f t="shared" si="60"/>
        <v>100000</v>
      </c>
      <c r="H537" s="130">
        <f t="shared" si="61"/>
        <v>0</v>
      </c>
      <c r="I537" s="130">
        <f t="shared" si="62"/>
        <v>0</v>
      </c>
      <c r="J537" s="130">
        <f t="shared" si="63"/>
        <v>0</v>
      </c>
      <c r="K537" s="130">
        <f>F537+E537+G537+H537+I537+J537</f>
        <v>12217148.050000001</v>
      </c>
      <c r="L537" s="11">
        <f t="shared" si="64"/>
        <v>2.1380220628277593E-3</v>
      </c>
    </row>
    <row r="538" spans="1:12" x14ac:dyDescent="0.2">
      <c r="B538" s="6"/>
      <c r="C538" s="3"/>
      <c r="D538" s="3" t="s">
        <v>4</v>
      </c>
      <c r="E538" s="13">
        <f t="shared" ref="E538:L538" si="67">SUM(E526:E537)</f>
        <v>12345443.16</v>
      </c>
      <c r="F538" s="13">
        <f t="shared" si="67"/>
        <v>7929328.7299999995</v>
      </c>
      <c r="G538" s="13">
        <f t="shared" si="67"/>
        <v>78826807.889999986</v>
      </c>
      <c r="H538" s="13">
        <f t="shared" si="67"/>
        <v>125336090.21000001</v>
      </c>
      <c r="I538" s="13">
        <f t="shared" si="67"/>
        <v>45406900.030000009</v>
      </c>
      <c r="J538" s="13">
        <f t="shared" si="67"/>
        <v>433640.89</v>
      </c>
      <c r="K538" s="13">
        <f>SUM(K526:K537)</f>
        <v>270278210.91000003</v>
      </c>
      <c r="L538" s="14">
        <f t="shared" si="67"/>
        <v>4.7299154897872786E-2</v>
      </c>
    </row>
    <row r="539" spans="1:12" ht="10.8" thickBot="1" x14ac:dyDescent="0.25">
      <c r="B539" s="6"/>
      <c r="E539" s="18"/>
      <c r="F539" s="18"/>
      <c r="G539" s="18"/>
      <c r="H539" s="18"/>
      <c r="I539" s="18"/>
      <c r="J539" s="18"/>
      <c r="K539" s="18"/>
      <c r="L539" s="19"/>
    </row>
    <row r="540" spans="1:12" ht="10.8" thickTop="1" x14ac:dyDescent="0.2">
      <c r="B540" s="6"/>
      <c r="C540" s="4"/>
      <c r="D540" s="5" t="s">
        <v>5</v>
      </c>
      <c r="E540" s="20">
        <f t="shared" ref="E540:L540" si="68">E444+E460+E490+E510+E524+E538</f>
        <v>88975172.969999999</v>
      </c>
      <c r="F540" s="20">
        <f t="shared" si="68"/>
        <v>660873190.57999992</v>
      </c>
      <c r="G540" s="20">
        <f t="shared" si="68"/>
        <v>2065220990.8600001</v>
      </c>
      <c r="H540" s="20">
        <f t="shared" si="68"/>
        <v>1566322004.51</v>
      </c>
      <c r="I540" s="20">
        <f>I444+I460+I490+I510+I524+I538</f>
        <v>1049160957.6</v>
      </c>
      <c r="J540" s="20">
        <f>J444+J460+J490+J510+J524+J538</f>
        <v>283676859.31999999</v>
      </c>
      <c r="K540" s="20">
        <f>K444+K460+K490+K510+K524+K538</f>
        <v>5714229175.8399982</v>
      </c>
      <c r="L540" s="21">
        <f t="shared" si="68"/>
        <v>1.0000000000000002</v>
      </c>
    </row>
    <row r="541" spans="1:12" ht="5.4" customHeight="1" x14ac:dyDescent="0.2">
      <c r="G541" s="70"/>
    </row>
    <row r="542" spans="1:12" x14ac:dyDescent="0.2">
      <c r="C542" s="71" t="s">
        <v>3683</v>
      </c>
      <c r="D542" s="200" t="s">
        <v>65284</v>
      </c>
      <c r="G542" s="70"/>
    </row>
    <row r="543" spans="1:12" x14ac:dyDescent="0.2">
      <c r="C543" s="71"/>
      <c r="D543" s="200" t="s">
        <v>65285</v>
      </c>
      <c r="G543" s="70"/>
    </row>
    <row r="544" spans="1:12" x14ac:dyDescent="0.2">
      <c r="C544" s="71"/>
      <c r="D544" s="71" t="s">
        <v>57167</v>
      </c>
      <c r="G544" s="70"/>
    </row>
    <row r="545" spans="3:7" x14ac:dyDescent="0.2">
      <c r="C545" s="71"/>
      <c r="D545" s="160" t="s">
        <v>63598</v>
      </c>
      <c r="G545" s="70"/>
    </row>
    <row r="546" spans="3:7" x14ac:dyDescent="0.2">
      <c r="C546" s="71"/>
      <c r="D546" s="200" t="s">
        <v>12944</v>
      </c>
      <c r="G546" s="70"/>
    </row>
    <row r="547" spans="3:7" x14ac:dyDescent="0.2">
      <c r="D547" s="69" t="s">
        <v>3685</v>
      </c>
      <c r="G547" s="70"/>
    </row>
    <row r="548" spans="3:7" x14ac:dyDescent="0.2">
      <c r="D548" s="69" t="s">
        <v>5230</v>
      </c>
      <c r="G548" s="70"/>
    </row>
  </sheetData>
  <sheetProtection formatCells="0" formatColumns="0" formatRows="0"/>
  <mergeCells count="10">
    <mergeCell ref="C511:D511"/>
    <mergeCell ref="C525:D525"/>
    <mergeCell ref="C379:D379"/>
    <mergeCell ref="C380:D380"/>
    <mergeCell ref="C445:D445"/>
    <mergeCell ref="C376:J376"/>
    <mergeCell ref="C375:J375"/>
    <mergeCell ref="C461:D461"/>
    <mergeCell ref="C491:D491"/>
    <mergeCell ref="C377:J377"/>
  </mergeCells>
  <phoneticPr fontId="0" type="noConversion"/>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8"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Business&amp;R&amp;"Arial,Italic"January 10, 2023
Page &amp;P of &amp;N</oddFooter>
  </headerFooter>
  <rowBreaks count="2" manualBreakCount="2">
    <brk id="58" max="16383" man="1"/>
    <brk id="548"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A24103"/>
  <sheetViews>
    <sheetView topLeftCell="AD1" zoomScaleNormal="100" workbookViewId="0">
      <pane ySplit="3" topLeftCell="A4" activePane="bottomLeft" state="frozen"/>
      <selection activeCell="C364" sqref="C364:F364"/>
      <selection pane="bottomLeft" activeCell="A4" sqref="A4:A1847"/>
    </sheetView>
  </sheetViews>
  <sheetFormatPr defaultColWidth="9" defaultRowHeight="14.4" x14ac:dyDescent="0.3"/>
  <cols>
    <col min="1" max="1" width="19.85546875" customWidth="1"/>
    <col min="2" max="2" width="20.140625" customWidth="1"/>
    <col min="3" max="3" width="21.85546875" customWidth="1"/>
    <col min="4" max="4" width="3.7109375" customWidth="1"/>
    <col min="5" max="5" width="19.85546875" style="223" customWidth="1"/>
    <col min="6" max="6" width="20.140625" style="223" customWidth="1"/>
    <col min="7" max="7" width="21.85546875" style="224" customWidth="1"/>
    <col min="8" max="8" width="3.7109375" customWidth="1"/>
    <col min="9" max="9" width="19.85546875" customWidth="1"/>
    <col min="10" max="10" width="20.140625" customWidth="1"/>
    <col min="11" max="11" width="21.85546875" customWidth="1"/>
    <col min="12" max="12" width="3.85546875" customWidth="1"/>
    <col min="13" max="13" width="19.85546875" customWidth="1"/>
    <col min="14" max="14" width="20" customWidth="1"/>
    <col min="15" max="15" width="21.85546875" customWidth="1"/>
    <col min="16" max="16" width="3.7109375" customWidth="1"/>
    <col min="17" max="18" width="20" customWidth="1"/>
    <col min="19" max="19" width="21.7109375" customWidth="1"/>
    <col min="20" max="20" width="4.42578125" customWidth="1"/>
    <col min="21" max="21" width="28.140625" customWidth="1"/>
    <col min="22" max="22" width="39.140625" customWidth="1"/>
    <col min="23" max="23" width="4.42578125" customWidth="1"/>
    <col min="24" max="24" width="28.140625" style="223" customWidth="1"/>
    <col min="25" max="25" width="39.140625" style="224" customWidth="1"/>
    <col min="26" max="26" width="4.42578125" customWidth="1"/>
    <col min="27" max="27" width="28" customWidth="1"/>
    <col min="28" max="28" width="39.140625" customWidth="1"/>
    <col min="29" max="29" width="4.42578125" customWidth="1"/>
    <col min="30" max="30" width="28" customWidth="1"/>
    <col min="31" max="31" width="39.140625" customWidth="1"/>
    <col min="32" max="32" width="3.85546875" customWidth="1"/>
    <col min="33" max="33" width="39.140625" customWidth="1"/>
    <col min="34" max="34" width="27" customWidth="1"/>
    <col min="35" max="35" width="3.7109375" customWidth="1"/>
    <col min="36" max="36" width="21.7109375" customWidth="1"/>
    <col min="37" max="37" width="23.85546875" customWidth="1"/>
    <col min="38" max="38" width="3.7109375" customWidth="1"/>
    <col min="39" max="39" width="21.7109375" style="223" customWidth="1"/>
    <col min="40" max="40" width="23.85546875" style="224" customWidth="1"/>
    <col min="41" max="41" width="3.7109375" customWidth="1"/>
    <col min="42" max="42" width="21.7109375" customWidth="1"/>
    <col min="43" max="43" width="23.85546875" customWidth="1"/>
    <col min="44" max="44" width="3.7109375" customWidth="1"/>
    <col min="45" max="45" width="21.85546875" bestFit="1" customWidth="1"/>
    <col min="46" max="46" width="23.85546875" customWidth="1"/>
    <col min="47" max="47" width="3.7109375" customWidth="1"/>
    <col min="48" max="48" width="21.85546875" bestFit="1" customWidth="1"/>
    <col min="49" max="49" width="23.7109375" bestFit="1" customWidth="1"/>
    <col min="50" max="50" width="3.7109375" customWidth="1"/>
    <col min="51" max="51" width="32.7109375" customWidth="1"/>
    <col min="52" max="52" width="16" bestFit="1" customWidth="1"/>
    <col min="53" max="53" width="22" bestFit="1" customWidth="1"/>
  </cols>
  <sheetData>
    <row r="1" spans="1:53" ht="68.25" customHeight="1" x14ac:dyDescent="0.2">
      <c r="A1" s="334" t="s">
        <v>39657</v>
      </c>
      <c r="B1" s="335"/>
      <c r="C1" s="336"/>
      <c r="E1" s="334" t="s">
        <v>39657</v>
      </c>
      <c r="F1" s="335"/>
      <c r="G1" s="336"/>
      <c r="I1" s="334" t="s">
        <v>39657</v>
      </c>
      <c r="J1" s="335"/>
      <c r="K1" s="336"/>
      <c r="M1" s="334" t="s">
        <v>39658</v>
      </c>
      <c r="N1" s="335"/>
      <c r="O1" s="336"/>
      <c r="Q1" s="334" t="s">
        <v>39659</v>
      </c>
      <c r="R1" s="335"/>
      <c r="S1" s="336"/>
      <c r="U1" s="334" t="s">
        <v>39660</v>
      </c>
      <c r="V1" s="336"/>
      <c r="X1" s="334" t="s">
        <v>39660</v>
      </c>
      <c r="Y1" s="336"/>
      <c r="AA1" s="334" t="s">
        <v>39660</v>
      </c>
      <c r="AB1" s="336"/>
      <c r="AD1" s="334" t="s">
        <v>39661</v>
      </c>
      <c r="AE1" s="336"/>
      <c r="AF1" s="94"/>
      <c r="AG1" s="334" t="s">
        <v>39660</v>
      </c>
      <c r="AH1" s="336"/>
      <c r="AJ1" s="334" t="s">
        <v>39662</v>
      </c>
      <c r="AK1" s="336"/>
      <c r="AM1" s="334" t="s">
        <v>39662</v>
      </c>
      <c r="AN1" s="336"/>
      <c r="AP1" s="334" t="s">
        <v>39662</v>
      </c>
      <c r="AQ1" s="336"/>
      <c r="AS1" s="334" t="s">
        <v>39663</v>
      </c>
      <c r="AT1" s="336"/>
      <c r="AV1" s="334" t="s">
        <v>39662</v>
      </c>
      <c r="AW1" s="336"/>
      <c r="AY1" s="137" t="s">
        <v>5895</v>
      </c>
      <c r="BA1" s="79" t="s">
        <v>5896</v>
      </c>
    </row>
    <row r="2" spans="1:53" ht="15.75" customHeight="1" x14ac:dyDescent="0.2">
      <c r="A2" s="337" t="s">
        <v>65275</v>
      </c>
      <c r="B2" s="338"/>
      <c r="C2" s="339"/>
      <c r="E2" s="337" t="s">
        <v>63592</v>
      </c>
      <c r="F2" s="338"/>
      <c r="G2" s="339"/>
      <c r="I2" s="337" t="s">
        <v>51418</v>
      </c>
      <c r="J2" s="338"/>
      <c r="K2" s="339"/>
      <c r="M2" s="337" t="s">
        <v>12927</v>
      </c>
      <c r="N2" s="338"/>
      <c r="O2" s="339"/>
      <c r="Q2" s="340" t="s">
        <v>324</v>
      </c>
      <c r="R2" s="341"/>
      <c r="S2" s="341"/>
      <c r="U2" s="337" t="s">
        <v>65276</v>
      </c>
      <c r="V2" s="339"/>
      <c r="X2" s="337" t="s">
        <v>63593</v>
      </c>
      <c r="Y2" s="339"/>
      <c r="AA2" s="337" t="s">
        <v>51419</v>
      </c>
      <c r="AB2" s="339"/>
      <c r="AD2" s="337" t="s">
        <v>51420</v>
      </c>
      <c r="AE2" s="339"/>
      <c r="AF2" s="95"/>
      <c r="AG2" s="340" t="s">
        <v>51421</v>
      </c>
      <c r="AH2" s="340"/>
      <c r="AJ2" s="340" t="s">
        <v>65277</v>
      </c>
      <c r="AK2" s="340"/>
      <c r="AM2" s="340" t="s">
        <v>63594</v>
      </c>
      <c r="AN2" s="340"/>
      <c r="AP2" s="340" t="s">
        <v>51422</v>
      </c>
      <c r="AQ2" s="340"/>
      <c r="AS2" s="340" t="s">
        <v>51423</v>
      </c>
      <c r="AT2" s="340"/>
      <c r="AV2" s="342" t="s">
        <v>51424</v>
      </c>
      <c r="AW2" s="343"/>
      <c r="AY2" s="68" t="s">
        <v>65278</v>
      </c>
      <c r="AZ2" s="65" t="s">
        <v>226</v>
      </c>
    </row>
    <row r="3" spans="1:53" ht="12.75" customHeight="1" x14ac:dyDescent="0.25">
      <c r="A3" s="30" t="s">
        <v>222</v>
      </c>
      <c r="B3" s="30" t="s">
        <v>225</v>
      </c>
      <c r="C3" s="30" t="s">
        <v>221</v>
      </c>
      <c r="E3" s="30" t="s">
        <v>222</v>
      </c>
      <c r="F3" s="30" t="s">
        <v>225</v>
      </c>
      <c r="G3" s="30" t="s">
        <v>221</v>
      </c>
      <c r="I3" s="30" t="s">
        <v>222</v>
      </c>
      <c r="J3" s="30" t="s">
        <v>225</v>
      </c>
      <c r="K3" s="30" t="s">
        <v>221</v>
      </c>
      <c r="M3" s="30" t="s">
        <v>222</v>
      </c>
      <c r="N3" s="30" t="s">
        <v>225</v>
      </c>
      <c r="O3" s="30" t="s">
        <v>221</v>
      </c>
      <c r="Q3" s="185" t="s">
        <v>222</v>
      </c>
      <c r="R3" s="185" t="s">
        <v>225</v>
      </c>
      <c r="S3" s="185" t="s">
        <v>221</v>
      </c>
      <c r="U3" s="30" t="s">
        <v>220</v>
      </c>
      <c r="V3" s="30" t="s">
        <v>197</v>
      </c>
      <c r="X3" s="30" t="s">
        <v>220</v>
      </c>
      <c r="Y3" s="30" t="s">
        <v>197</v>
      </c>
      <c r="AA3" s="30" t="s">
        <v>220</v>
      </c>
      <c r="AB3" s="30" t="s">
        <v>197</v>
      </c>
      <c r="AD3" s="30" t="s">
        <v>220</v>
      </c>
      <c r="AE3" s="30" t="s">
        <v>197</v>
      </c>
      <c r="AF3" s="96"/>
      <c r="AG3" s="98" t="s">
        <v>220</v>
      </c>
      <c r="AH3" s="99" t="s">
        <v>197</v>
      </c>
      <c r="AJ3" s="164" t="s">
        <v>10438</v>
      </c>
      <c r="AK3" s="164" t="s">
        <v>221</v>
      </c>
      <c r="AM3" s="164" t="s">
        <v>10438</v>
      </c>
      <c r="AN3" s="164" t="s">
        <v>221</v>
      </c>
      <c r="AP3" s="164" t="s">
        <v>10438</v>
      </c>
      <c r="AQ3" s="164" t="s">
        <v>221</v>
      </c>
      <c r="AS3" s="164" t="s">
        <v>10438</v>
      </c>
      <c r="AT3" s="164" t="s">
        <v>221</v>
      </c>
      <c r="AV3" s="164" t="s">
        <v>10438</v>
      </c>
      <c r="AW3" s="164" t="s">
        <v>221</v>
      </c>
      <c r="AY3" s="67" t="s">
        <v>63595</v>
      </c>
      <c r="AZ3" s="66" t="s">
        <v>226</v>
      </c>
    </row>
    <row r="4" spans="1:53" x14ac:dyDescent="0.3">
      <c r="A4" s="313" t="s">
        <v>61143</v>
      </c>
      <c r="B4" s="313"/>
      <c r="C4" s="314">
        <v>222445.65</v>
      </c>
      <c r="E4" s="263" t="s">
        <v>61143</v>
      </c>
      <c r="F4" s="263"/>
      <c r="G4" s="264">
        <v>164669.71</v>
      </c>
      <c r="I4" s="227" t="s">
        <v>499</v>
      </c>
      <c r="J4" s="227"/>
      <c r="K4" s="228">
        <v>8583</v>
      </c>
      <c r="M4" s="205" t="s">
        <v>326</v>
      </c>
      <c r="N4" s="205"/>
      <c r="O4" s="206">
        <v>32655.98</v>
      </c>
      <c r="Q4" s="197" t="s">
        <v>328</v>
      </c>
      <c r="R4" s="197"/>
      <c r="S4" s="198">
        <v>33326</v>
      </c>
      <c r="U4" s="307" t="s">
        <v>44292</v>
      </c>
      <c r="V4" s="308">
        <v>35492.720000000001</v>
      </c>
      <c r="X4" s="267" t="s">
        <v>51425</v>
      </c>
      <c r="Y4" s="268">
        <v>7626.54</v>
      </c>
      <c r="AA4" s="229" t="s">
        <v>44290</v>
      </c>
      <c r="AB4" s="230">
        <v>201000</v>
      </c>
      <c r="AD4" s="209" t="s">
        <v>14664</v>
      </c>
      <c r="AE4" s="210">
        <v>5982.26</v>
      </c>
      <c r="AF4" s="93"/>
      <c r="AG4" s="201" t="s">
        <v>12945</v>
      </c>
      <c r="AH4" s="202">
        <v>33326</v>
      </c>
      <c r="AJ4" s="317" t="s">
        <v>61159</v>
      </c>
      <c r="AK4" s="318">
        <v>222445.65</v>
      </c>
      <c r="AM4" s="265" t="s">
        <v>61159</v>
      </c>
      <c r="AN4" s="266">
        <v>164669.71</v>
      </c>
      <c r="AP4" s="233" t="s">
        <v>6610</v>
      </c>
      <c r="AQ4" s="234">
        <v>8583</v>
      </c>
      <c r="AS4" s="211" t="s">
        <v>6595</v>
      </c>
      <c r="AT4" s="212">
        <v>32655.98</v>
      </c>
      <c r="AV4" s="197" t="s">
        <v>7261</v>
      </c>
      <c r="AW4" s="198">
        <v>33326</v>
      </c>
    </row>
    <row r="5" spans="1:53" x14ac:dyDescent="0.3">
      <c r="A5" s="315" t="s">
        <v>61144</v>
      </c>
      <c r="B5" s="315"/>
      <c r="C5" s="316">
        <v>260631.47</v>
      </c>
      <c r="E5" s="263" t="s">
        <v>61144</v>
      </c>
      <c r="F5" s="263"/>
      <c r="G5" s="264">
        <v>270773.37</v>
      </c>
      <c r="I5" s="227" t="s">
        <v>3989</v>
      </c>
      <c r="J5" s="227"/>
      <c r="K5" s="228">
        <v>52382</v>
      </c>
      <c r="M5" s="205" t="s">
        <v>485</v>
      </c>
      <c r="N5" s="205"/>
      <c r="O5" s="206">
        <v>149822</v>
      </c>
      <c r="Q5" s="197" t="s">
        <v>329</v>
      </c>
      <c r="R5" s="197"/>
      <c r="S5" s="198">
        <v>29700</v>
      </c>
      <c r="U5" s="309" t="s">
        <v>40079</v>
      </c>
      <c r="V5" s="310">
        <v>10843</v>
      </c>
      <c r="X5" s="267" t="s">
        <v>51426</v>
      </c>
      <c r="Y5" s="268">
        <v>626.16</v>
      </c>
      <c r="AA5" s="229" t="s">
        <v>44291</v>
      </c>
      <c r="AB5" s="230">
        <v>15376.5</v>
      </c>
      <c r="AD5" s="209" t="s">
        <v>14665</v>
      </c>
      <c r="AE5" s="210">
        <v>467.23</v>
      </c>
      <c r="AF5" s="93"/>
      <c r="AG5" s="201" t="s">
        <v>12946</v>
      </c>
      <c r="AH5" s="202">
        <v>5557</v>
      </c>
      <c r="AJ5" s="319" t="s">
        <v>61160</v>
      </c>
      <c r="AK5" s="320">
        <v>260631.47</v>
      </c>
      <c r="AM5" s="265" t="s">
        <v>61160</v>
      </c>
      <c r="AN5" s="266">
        <v>270773.37</v>
      </c>
      <c r="AP5" s="233" t="s">
        <v>6626</v>
      </c>
      <c r="AQ5" s="234">
        <v>52382</v>
      </c>
      <c r="AS5" s="211" t="s">
        <v>7021</v>
      </c>
      <c r="AT5" s="212">
        <v>3335</v>
      </c>
      <c r="AV5" s="197" t="s">
        <v>10124</v>
      </c>
      <c r="AW5" s="198">
        <v>5557</v>
      </c>
    </row>
    <row r="6" spans="1:53" x14ac:dyDescent="0.3">
      <c r="A6" s="315" t="s">
        <v>65287</v>
      </c>
      <c r="B6" s="315"/>
      <c r="C6" s="316">
        <v>87241.47</v>
      </c>
      <c r="E6" s="263" t="s">
        <v>49542</v>
      </c>
      <c r="F6" s="263"/>
      <c r="G6" s="264">
        <v>166876.28</v>
      </c>
      <c r="I6" s="227" t="s">
        <v>3991</v>
      </c>
      <c r="J6" s="227"/>
      <c r="K6" s="228">
        <v>33</v>
      </c>
      <c r="M6" s="205" t="s">
        <v>486</v>
      </c>
      <c r="N6" s="205"/>
      <c r="O6" s="206">
        <v>961393</v>
      </c>
      <c r="Q6" s="197" t="s">
        <v>330</v>
      </c>
      <c r="R6" s="197"/>
      <c r="S6" s="198">
        <v>97837</v>
      </c>
      <c r="U6" s="309" t="s">
        <v>44293</v>
      </c>
      <c r="V6" s="310">
        <v>8691.52</v>
      </c>
      <c r="X6" s="267" t="s">
        <v>44292</v>
      </c>
      <c r="Y6" s="268">
        <v>203869.37</v>
      </c>
      <c r="AA6" s="229" t="s">
        <v>35936</v>
      </c>
      <c r="AB6" s="230">
        <v>83125.279999999999</v>
      </c>
      <c r="AD6" s="209" t="s">
        <v>14666</v>
      </c>
      <c r="AE6" s="210">
        <v>2000</v>
      </c>
      <c r="AF6" s="93"/>
      <c r="AG6" s="201" t="s">
        <v>12947</v>
      </c>
      <c r="AH6" s="202">
        <v>1794.94</v>
      </c>
      <c r="AJ6" s="319" t="s">
        <v>61161</v>
      </c>
      <c r="AK6" s="320">
        <v>87241.47</v>
      </c>
      <c r="AM6" s="265" t="s">
        <v>49542</v>
      </c>
      <c r="AN6" s="266">
        <v>166876.28</v>
      </c>
      <c r="AP6" s="233" t="s">
        <v>6726</v>
      </c>
      <c r="AQ6" s="234">
        <v>33</v>
      </c>
      <c r="AS6" s="211" t="s">
        <v>7261</v>
      </c>
      <c r="AT6" s="212">
        <v>48744</v>
      </c>
      <c r="AV6" s="197" t="s">
        <v>9199</v>
      </c>
      <c r="AW6" s="198">
        <v>1794.94</v>
      </c>
    </row>
    <row r="7" spans="1:53" x14ac:dyDescent="0.3">
      <c r="A7" s="315" t="s">
        <v>49542</v>
      </c>
      <c r="B7" s="315"/>
      <c r="C7" s="316">
        <v>436794.27</v>
      </c>
      <c r="E7" s="263" t="s">
        <v>49543</v>
      </c>
      <c r="F7" s="263"/>
      <c r="G7" s="264">
        <v>212425.22</v>
      </c>
      <c r="I7" s="227" t="s">
        <v>3992</v>
      </c>
      <c r="J7" s="227"/>
      <c r="K7" s="228">
        <v>4330</v>
      </c>
      <c r="M7" s="205" t="s">
        <v>487</v>
      </c>
      <c r="N7" s="205"/>
      <c r="O7" s="206">
        <v>21414.61</v>
      </c>
      <c r="Q7" s="197" t="s">
        <v>331</v>
      </c>
      <c r="R7" s="197"/>
      <c r="S7" s="198">
        <v>367625.25</v>
      </c>
      <c r="U7" s="309" t="s">
        <v>66850</v>
      </c>
      <c r="V7" s="310">
        <v>83772.17</v>
      </c>
      <c r="X7" s="267" t="s">
        <v>40079</v>
      </c>
      <c r="Y7" s="268">
        <v>51504.25</v>
      </c>
      <c r="AA7" s="229" t="s">
        <v>14676</v>
      </c>
      <c r="AB7" s="230">
        <v>20920.48</v>
      </c>
      <c r="AD7" s="209" t="s">
        <v>14667</v>
      </c>
      <c r="AE7" s="210">
        <v>10358.56</v>
      </c>
      <c r="AF7" s="93"/>
      <c r="AG7" s="201" t="s">
        <v>12948</v>
      </c>
      <c r="AH7" s="202">
        <v>1794.94</v>
      </c>
      <c r="AJ7" s="319" t="s">
        <v>49542</v>
      </c>
      <c r="AK7" s="320">
        <v>436794.27</v>
      </c>
      <c r="AM7" s="265" t="s">
        <v>49552</v>
      </c>
      <c r="AN7" s="266">
        <v>212425.22</v>
      </c>
      <c r="AP7" s="233" t="s">
        <v>6727</v>
      </c>
      <c r="AQ7" s="234">
        <v>4330</v>
      </c>
      <c r="AS7" s="211" t="s">
        <v>8240</v>
      </c>
      <c r="AT7" s="212">
        <v>48638</v>
      </c>
      <c r="AV7" s="197" t="s">
        <v>9739</v>
      </c>
      <c r="AW7" s="198">
        <v>40677.94</v>
      </c>
    </row>
    <row r="8" spans="1:53" x14ac:dyDescent="0.3">
      <c r="A8" s="315" t="s">
        <v>65288</v>
      </c>
      <c r="B8" s="315"/>
      <c r="C8" s="316">
        <v>16508</v>
      </c>
      <c r="E8" s="263" t="s">
        <v>57168</v>
      </c>
      <c r="F8" s="263"/>
      <c r="G8" s="264">
        <v>89247.5</v>
      </c>
      <c r="I8" s="227" t="s">
        <v>666</v>
      </c>
      <c r="J8" s="227"/>
      <c r="K8" s="228">
        <v>5562</v>
      </c>
      <c r="M8" s="205" t="s">
        <v>488</v>
      </c>
      <c r="N8" s="205"/>
      <c r="O8" s="206">
        <v>6075</v>
      </c>
      <c r="Q8" s="197" t="s">
        <v>332</v>
      </c>
      <c r="R8" s="197"/>
      <c r="S8" s="198">
        <v>3667</v>
      </c>
      <c r="U8" s="309" t="s">
        <v>40080</v>
      </c>
      <c r="V8" s="310">
        <v>10064.57</v>
      </c>
      <c r="X8" s="267" t="s">
        <v>44293</v>
      </c>
      <c r="Y8" s="268">
        <v>19555.919999999998</v>
      </c>
      <c r="AA8" s="229" t="s">
        <v>40076</v>
      </c>
      <c r="AB8" s="230">
        <v>12121</v>
      </c>
      <c r="AD8" s="209" t="s">
        <v>14668</v>
      </c>
      <c r="AE8" s="210">
        <v>13847.93</v>
      </c>
      <c r="AF8" s="93"/>
      <c r="AG8" s="201" t="s">
        <v>12949</v>
      </c>
      <c r="AH8" s="202">
        <v>38883</v>
      </c>
      <c r="AJ8" s="319" t="s">
        <v>61162</v>
      </c>
      <c r="AK8" s="320">
        <v>16508</v>
      </c>
      <c r="AM8" s="265" t="s">
        <v>57170</v>
      </c>
      <c r="AN8" s="266">
        <v>89247.5</v>
      </c>
      <c r="AP8" s="233" t="s">
        <v>6783</v>
      </c>
      <c r="AQ8" s="234">
        <v>5562</v>
      </c>
      <c r="AS8" s="211" t="s">
        <v>8615</v>
      </c>
      <c r="AT8" s="212">
        <v>3729</v>
      </c>
      <c r="AV8" s="197" t="s">
        <v>7263</v>
      </c>
      <c r="AW8" s="198">
        <v>29700</v>
      </c>
    </row>
    <row r="9" spans="1:53" x14ac:dyDescent="0.3">
      <c r="A9" s="315" t="s">
        <v>49543</v>
      </c>
      <c r="B9" s="315"/>
      <c r="C9" s="316">
        <v>136263.84</v>
      </c>
      <c r="E9" s="263" t="s">
        <v>49544</v>
      </c>
      <c r="F9" s="263"/>
      <c r="G9" s="264">
        <v>28520</v>
      </c>
      <c r="I9" s="227" t="s">
        <v>674</v>
      </c>
      <c r="J9" s="227"/>
      <c r="K9" s="228">
        <v>-0.36</v>
      </c>
      <c r="M9" s="205" t="s">
        <v>489</v>
      </c>
      <c r="N9" s="205"/>
      <c r="O9" s="206">
        <v>175692</v>
      </c>
      <c r="Q9" s="197" t="s">
        <v>333</v>
      </c>
      <c r="R9" s="197"/>
      <c r="S9" s="198">
        <v>65615</v>
      </c>
      <c r="U9" s="309" t="s">
        <v>61248</v>
      </c>
      <c r="V9" s="310">
        <v>4940.08</v>
      </c>
      <c r="X9" s="267" t="s">
        <v>40080</v>
      </c>
      <c r="Y9" s="268">
        <v>20556</v>
      </c>
      <c r="AA9" s="229" t="s">
        <v>51425</v>
      </c>
      <c r="AB9" s="230">
        <v>33611.06</v>
      </c>
      <c r="AD9" s="209" t="s">
        <v>14669</v>
      </c>
      <c r="AE9" s="210">
        <v>3335</v>
      </c>
      <c r="AF9" s="93"/>
      <c r="AG9" s="201" t="s">
        <v>12950</v>
      </c>
      <c r="AH9" s="202">
        <v>29700</v>
      </c>
      <c r="AJ9" s="319" t="s">
        <v>49552</v>
      </c>
      <c r="AK9" s="320">
        <v>136263.84</v>
      </c>
      <c r="AM9" s="265" t="s">
        <v>49555</v>
      </c>
      <c r="AN9" s="266">
        <v>28520</v>
      </c>
      <c r="AP9" s="233" t="s">
        <v>6791</v>
      </c>
      <c r="AQ9" s="234">
        <v>-0.36</v>
      </c>
      <c r="AS9" s="211" t="s">
        <v>8851</v>
      </c>
      <c r="AT9" s="212">
        <v>375.22</v>
      </c>
      <c r="AV9" s="197" t="s">
        <v>7555</v>
      </c>
      <c r="AW9" s="198">
        <v>191779.13</v>
      </c>
    </row>
    <row r="10" spans="1:53" x14ac:dyDescent="0.3">
      <c r="A10" s="315" t="s">
        <v>65289</v>
      </c>
      <c r="B10" s="315"/>
      <c r="C10" s="316">
        <v>329537.25</v>
      </c>
      <c r="E10" s="263" t="s">
        <v>49545</v>
      </c>
      <c r="F10" s="263"/>
      <c r="G10" s="264">
        <v>625274.24</v>
      </c>
      <c r="I10" s="227" t="s">
        <v>675</v>
      </c>
      <c r="J10" s="227"/>
      <c r="K10" s="228">
        <v>12572</v>
      </c>
      <c r="M10" s="205" t="s">
        <v>490</v>
      </c>
      <c r="N10" s="205"/>
      <c r="O10" s="206">
        <v>55821</v>
      </c>
      <c r="Q10" s="197" t="s">
        <v>334</v>
      </c>
      <c r="R10" s="197"/>
      <c r="S10" s="198">
        <v>8538</v>
      </c>
      <c r="U10" s="309" t="s">
        <v>66851</v>
      </c>
      <c r="V10" s="310">
        <v>8412.7999999999993</v>
      </c>
      <c r="X10" s="267" t="s">
        <v>61248</v>
      </c>
      <c r="Y10" s="268">
        <v>6738.3</v>
      </c>
      <c r="AA10" s="229" t="s">
        <v>51426</v>
      </c>
      <c r="AB10" s="230">
        <v>2571.2399999999998</v>
      </c>
      <c r="AD10" s="209" t="s">
        <v>12945</v>
      </c>
      <c r="AE10" s="210">
        <v>48744</v>
      </c>
      <c r="AF10" s="93"/>
      <c r="AG10" s="201" t="s">
        <v>12951</v>
      </c>
      <c r="AH10" s="202">
        <v>16319.92</v>
      </c>
      <c r="AJ10" s="319" t="s">
        <v>61163</v>
      </c>
      <c r="AK10" s="320">
        <v>329537.25</v>
      </c>
      <c r="AM10" s="265" t="s">
        <v>49556</v>
      </c>
      <c r="AN10" s="266">
        <v>625274.24</v>
      </c>
      <c r="AP10" s="233" t="s">
        <v>6792</v>
      </c>
      <c r="AQ10" s="234">
        <v>12572</v>
      </c>
      <c r="AS10" s="211" t="s">
        <v>9199</v>
      </c>
      <c r="AT10" s="212">
        <v>237339.3</v>
      </c>
      <c r="AV10" s="197" t="s">
        <v>10137</v>
      </c>
      <c r="AW10" s="198">
        <v>861165</v>
      </c>
    </row>
    <row r="11" spans="1:53" x14ac:dyDescent="0.3">
      <c r="A11" s="315" t="s">
        <v>65291</v>
      </c>
      <c r="B11" s="315"/>
      <c r="C11" s="316">
        <v>369444.29</v>
      </c>
      <c r="E11" s="263" t="s">
        <v>49546</v>
      </c>
      <c r="F11" s="263"/>
      <c r="G11" s="264">
        <v>51766.18</v>
      </c>
      <c r="I11" s="227" t="s">
        <v>691</v>
      </c>
      <c r="J11" s="227"/>
      <c r="K11" s="228">
        <v>26310.65</v>
      </c>
      <c r="M11" s="205" t="s">
        <v>491</v>
      </c>
      <c r="N11" s="205"/>
      <c r="O11" s="206">
        <v>130991.67999999999</v>
      </c>
      <c r="Q11" s="197" t="s">
        <v>335</v>
      </c>
      <c r="R11" s="197"/>
      <c r="S11" s="198">
        <v>30378.92</v>
      </c>
      <c r="U11" s="309" t="s">
        <v>66852</v>
      </c>
      <c r="V11" s="310">
        <v>533.79999999999995</v>
      </c>
      <c r="X11" s="267" t="s">
        <v>40081</v>
      </c>
      <c r="Y11" s="268">
        <v>105194.55</v>
      </c>
      <c r="AA11" s="229" t="s">
        <v>40077</v>
      </c>
      <c r="AB11" s="230">
        <v>20773.150000000001</v>
      </c>
      <c r="AD11" s="209" t="s">
        <v>14670</v>
      </c>
      <c r="AE11" s="210">
        <v>12750</v>
      </c>
      <c r="AF11" s="93"/>
      <c r="AG11" s="201" t="s">
        <v>12952</v>
      </c>
      <c r="AH11" s="202">
        <v>133250</v>
      </c>
      <c r="AJ11" s="319" t="s">
        <v>49553</v>
      </c>
      <c r="AK11" s="320">
        <v>369444.29</v>
      </c>
      <c r="AM11" s="265" t="s">
        <v>49557</v>
      </c>
      <c r="AN11" s="266">
        <v>51766.18</v>
      </c>
      <c r="AP11" s="233" t="s">
        <v>6808</v>
      </c>
      <c r="AQ11" s="234">
        <v>26310.65</v>
      </c>
      <c r="AS11" s="211" t="s">
        <v>9739</v>
      </c>
      <c r="AT11" s="212">
        <v>374816.5</v>
      </c>
      <c r="AV11" s="197" t="s">
        <v>9741</v>
      </c>
      <c r="AW11" s="198">
        <v>1082644.1299999999</v>
      </c>
    </row>
    <row r="12" spans="1:53" x14ac:dyDescent="0.3">
      <c r="A12" s="315" t="s">
        <v>65292</v>
      </c>
      <c r="B12" s="315"/>
      <c r="C12" s="316">
        <v>299534.65000000002</v>
      </c>
      <c r="E12" s="263" t="s">
        <v>61145</v>
      </c>
      <c r="F12" s="263"/>
      <c r="G12" s="264">
        <v>143676</v>
      </c>
      <c r="I12" s="227" t="s">
        <v>707</v>
      </c>
      <c r="J12" s="227"/>
      <c r="K12" s="228">
        <v>51</v>
      </c>
      <c r="M12" s="205" t="s">
        <v>492</v>
      </c>
      <c r="N12" s="205"/>
      <c r="O12" s="206">
        <v>65803.78</v>
      </c>
      <c r="Q12" s="197" t="s">
        <v>336</v>
      </c>
      <c r="R12" s="197"/>
      <c r="S12" s="198">
        <v>3633.28</v>
      </c>
      <c r="U12" s="309" t="s">
        <v>66853</v>
      </c>
      <c r="V12" s="310">
        <v>27.92</v>
      </c>
      <c r="X12" s="267" t="s">
        <v>62509</v>
      </c>
      <c r="Y12" s="268">
        <v>45721.17</v>
      </c>
      <c r="AA12" s="229" t="s">
        <v>40078</v>
      </c>
      <c r="AB12" s="230">
        <v>1432.85</v>
      </c>
      <c r="AD12" s="209" t="s">
        <v>14671</v>
      </c>
      <c r="AE12" s="210">
        <v>975.37</v>
      </c>
      <c r="AF12" s="93"/>
      <c r="AG12" s="201" t="s">
        <v>12953</v>
      </c>
      <c r="AH12" s="202">
        <v>11193.82</v>
      </c>
      <c r="AJ12" s="319" t="s">
        <v>49554</v>
      </c>
      <c r="AK12" s="320">
        <v>299534.65000000002</v>
      </c>
      <c r="AM12" s="265" t="s">
        <v>61165</v>
      </c>
      <c r="AN12" s="266">
        <v>143676</v>
      </c>
      <c r="AP12" s="233" t="s">
        <v>6824</v>
      </c>
      <c r="AQ12" s="234">
        <v>51</v>
      </c>
      <c r="AS12" s="211" t="s">
        <v>6596</v>
      </c>
      <c r="AT12" s="212">
        <v>149822</v>
      </c>
      <c r="AV12" s="197" t="s">
        <v>10138</v>
      </c>
      <c r="AW12" s="198">
        <v>31104</v>
      </c>
    </row>
    <row r="13" spans="1:53" x14ac:dyDescent="0.3">
      <c r="A13" s="315" t="s">
        <v>49544</v>
      </c>
      <c r="B13" s="315"/>
      <c r="C13" s="316">
        <v>748151.58</v>
      </c>
      <c r="E13" s="263" t="s">
        <v>49547</v>
      </c>
      <c r="F13" s="263"/>
      <c r="G13" s="264">
        <v>131431.26999999999</v>
      </c>
      <c r="I13" s="227" t="s">
        <v>3995</v>
      </c>
      <c r="J13" s="227"/>
      <c r="K13" s="228">
        <v>516</v>
      </c>
      <c r="M13" s="205" t="s">
        <v>493</v>
      </c>
      <c r="N13" s="205"/>
      <c r="O13" s="206">
        <v>57717.38</v>
      </c>
      <c r="Q13" s="197" t="s">
        <v>337</v>
      </c>
      <c r="R13" s="197"/>
      <c r="S13" s="198">
        <v>6246.72</v>
      </c>
      <c r="U13" s="309" t="s">
        <v>51428</v>
      </c>
      <c r="V13" s="310">
        <v>94763.17</v>
      </c>
      <c r="X13" s="267" t="s">
        <v>51428</v>
      </c>
      <c r="Y13" s="268">
        <v>136132.44</v>
      </c>
      <c r="AA13" s="229" t="s">
        <v>51427</v>
      </c>
      <c r="AB13" s="230">
        <v>18331.88</v>
      </c>
      <c r="AD13" s="209" t="s">
        <v>14672</v>
      </c>
      <c r="AE13" s="210">
        <v>34912.629999999997</v>
      </c>
      <c r="AF13" s="93"/>
      <c r="AG13" s="201" t="s">
        <v>12954</v>
      </c>
      <c r="AH13" s="202">
        <v>26756.51</v>
      </c>
      <c r="AJ13" s="319" t="s">
        <v>49555</v>
      </c>
      <c r="AK13" s="320">
        <v>748151.58</v>
      </c>
      <c r="AM13" s="265" t="s">
        <v>49558</v>
      </c>
      <c r="AN13" s="266">
        <v>131431.26999999999</v>
      </c>
      <c r="AP13" s="233" t="s">
        <v>6830</v>
      </c>
      <c r="AQ13" s="234">
        <v>516</v>
      </c>
      <c r="AS13" s="211" t="s">
        <v>7022</v>
      </c>
      <c r="AT13" s="212">
        <v>44980</v>
      </c>
      <c r="AV13" s="197" t="s">
        <v>9742</v>
      </c>
      <c r="AW13" s="198">
        <v>31104</v>
      </c>
    </row>
    <row r="14" spans="1:53" x14ac:dyDescent="0.3">
      <c r="A14" s="315" t="s">
        <v>49545</v>
      </c>
      <c r="B14" s="315"/>
      <c r="C14" s="316">
        <v>1225268.95</v>
      </c>
      <c r="E14" s="263" t="s">
        <v>57169</v>
      </c>
      <c r="F14" s="263"/>
      <c r="G14" s="264">
        <v>169729</v>
      </c>
      <c r="I14" s="227" t="s">
        <v>3996</v>
      </c>
      <c r="J14" s="227"/>
      <c r="K14" s="228">
        <v>7225</v>
      </c>
      <c r="M14" s="205" t="s">
        <v>494</v>
      </c>
      <c r="N14" s="205"/>
      <c r="O14" s="206">
        <v>16500</v>
      </c>
      <c r="Q14" s="197" t="s">
        <v>338</v>
      </c>
      <c r="R14" s="197"/>
      <c r="S14" s="198">
        <v>9370</v>
      </c>
      <c r="U14" s="309" t="s">
        <v>51429</v>
      </c>
      <c r="V14" s="310">
        <v>687357.69</v>
      </c>
      <c r="X14" s="267" t="s">
        <v>51429</v>
      </c>
      <c r="Y14" s="268">
        <v>682562.97</v>
      </c>
      <c r="AA14" s="229" t="s">
        <v>44292</v>
      </c>
      <c r="AB14" s="230">
        <v>78356.34</v>
      </c>
      <c r="AD14" s="209" t="s">
        <v>14673</v>
      </c>
      <c r="AE14" s="210">
        <v>3729</v>
      </c>
      <c r="AF14" s="93"/>
      <c r="AG14" s="201" t="s">
        <v>12955</v>
      </c>
      <c r="AH14" s="202">
        <v>4258.88</v>
      </c>
      <c r="AJ14" s="319" t="s">
        <v>49556</v>
      </c>
      <c r="AK14" s="320">
        <v>1225268.95</v>
      </c>
      <c r="AM14" s="265" t="s">
        <v>57171</v>
      </c>
      <c r="AN14" s="266">
        <v>169729</v>
      </c>
      <c r="AP14" s="233" t="s">
        <v>10440</v>
      </c>
      <c r="AQ14" s="234">
        <v>7225</v>
      </c>
      <c r="AS14" s="211" t="s">
        <v>7262</v>
      </c>
      <c r="AT14" s="212">
        <v>30273</v>
      </c>
      <c r="AV14" s="197" t="s">
        <v>10139</v>
      </c>
      <c r="AW14" s="198">
        <v>24487</v>
      </c>
    </row>
    <row r="15" spans="1:53" x14ac:dyDescent="0.3">
      <c r="A15" s="315" t="s">
        <v>65293</v>
      </c>
      <c r="B15" s="315"/>
      <c r="C15" s="316">
        <v>62823.78</v>
      </c>
      <c r="E15" s="263" t="s">
        <v>49548</v>
      </c>
      <c r="F15" s="263"/>
      <c r="G15" s="264">
        <v>39395.54</v>
      </c>
      <c r="I15" s="227" t="s">
        <v>3999</v>
      </c>
      <c r="J15" s="227"/>
      <c r="K15" s="228">
        <v>962</v>
      </c>
      <c r="M15" s="205" t="s">
        <v>495</v>
      </c>
      <c r="N15" s="205"/>
      <c r="O15" s="206">
        <v>281023</v>
      </c>
      <c r="Q15" s="197" t="s">
        <v>339</v>
      </c>
      <c r="R15" s="197"/>
      <c r="S15" s="198">
        <v>2491</v>
      </c>
      <c r="U15" s="309" t="s">
        <v>59456</v>
      </c>
      <c r="V15" s="310">
        <v>113751.82</v>
      </c>
      <c r="X15" s="267" t="s">
        <v>59456</v>
      </c>
      <c r="Y15" s="268">
        <v>90752.43</v>
      </c>
      <c r="AA15" s="229" t="s">
        <v>40079</v>
      </c>
      <c r="AB15" s="230">
        <v>51175.72</v>
      </c>
      <c r="AD15" s="209" t="s">
        <v>14674</v>
      </c>
      <c r="AE15" s="210">
        <v>375.22</v>
      </c>
      <c r="AF15" s="93"/>
      <c r="AG15" s="201" t="s">
        <v>31571</v>
      </c>
      <c r="AH15" s="202">
        <v>623558.84</v>
      </c>
      <c r="AJ15" s="319" t="s">
        <v>61164</v>
      </c>
      <c r="AK15" s="320">
        <v>62823.78</v>
      </c>
      <c r="AM15" s="265" t="s">
        <v>49559</v>
      </c>
      <c r="AN15" s="266">
        <v>39395.54</v>
      </c>
      <c r="AP15" s="233" t="s">
        <v>10441</v>
      </c>
      <c r="AQ15" s="234">
        <v>962</v>
      </c>
      <c r="AS15" s="211" t="s">
        <v>7676</v>
      </c>
      <c r="AT15" s="212">
        <v>13241.98</v>
      </c>
      <c r="AV15" s="197" t="s">
        <v>9202</v>
      </c>
      <c r="AW15" s="198">
        <v>35232.019999999997</v>
      </c>
    </row>
    <row r="16" spans="1:53" x14ac:dyDescent="0.3">
      <c r="A16" s="315" t="s">
        <v>61145</v>
      </c>
      <c r="B16" s="315"/>
      <c r="C16" s="316">
        <v>148105.4</v>
      </c>
      <c r="E16" s="263" t="s">
        <v>49549</v>
      </c>
      <c r="F16" s="263"/>
      <c r="G16" s="264">
        <v>473354</v>
      </c>
      <c r="I16" s="227" t="s">
        <v>4000</v>
      </c>
      <c r="J16" s="227"/>
      <c r="K16" s="228">
        <v>3496</v>
      </c>
      <c r="M16" s="205" t="s">
        <v>496</v>
      </c>
      <c r="N16" s="205"/>
      <c r="O16" s="206">
        <v>16500</v>
      </c>
      <c r="Q16" s="197" t="s">
        <v>340</v>
      </c>
      <c r="R16" s="197"/>
      <c r="S16" s="198">
        <v>4255</v>
      </c>
      <c r="U16" s="309" t="s">
        <v>66854</v>
      </c>
      <c r="V16" s="310">
        <v>34487.269999999997</v>
      </c>
      <c r="X16" s="267" t="s">
        <v>51430</v>
      </c>
      <c r="Y16" s="268">
        <v>67432.53</v>
      </c>
      <c r="AA16" s="229" t="s">
        <v>44293</v>
      </c>
      <c r="AB16" s="230">
        <v>12832.63</v>
      </c>
      <c r="AD16" s="209" t="s">
        <v>14675</v>
      </c>
      <c r="AE16" s="210">
        <v>20966.8</v>
      </c>
      <c r="AF16" s="93"/>
      <c r="AG16" s="201" t="s">
        <v>31572</v>
      </c>
      <c r="AH16" s="202">
        <v>13306.66</v>
      </c>
      <c r="AJ16" s="319" t="s">
        <v>61165</v>
      </c>
      <c r="AK16" s="320">
        <v>148105.4</v>
      </c>
      <c r="AM16" s="265" t="s">
        <v>49560</v>
      </c>
      <c r="AN16" s="266">
        <v>473354</v>
      </c>
      <c r="AP16" s="233" t="s">
        <v>10442</v>
      </c>
      <c r="AQ16" s="234">
        <v>3496</v>
      </c>
      <c r="AS16" s="211" t="s">
        <v>8241</v>
      </c>
      <c r="AT16" s="212">
        <v>57990.51</v>
      </c>
      <c r="AV16" s="197" t="s">
        <v>9743</v>
      </c>
      <c r="AW16" s="198">
        <v>59719.02</v>
      </c>
    </row>
    <row r="17" spans="1:49" x14ac:dyDescent="0.3">
      <c r="A17" s="315" t="s">
        <v>49547</v>
      </c>
      <c r="B17" s="315"/>
      <c r="C17" s="316">
        <v>8889.77</v>
      </c>
      <c r="E17" s="263" t="s">
        <v>49550</v>
      </c>
      <c r="F17" s="263"/>
      <c r="G17" s="264">
        <v>403864.16</v>
      </c>
      <c r="I17" s="227" t="s">
        <v>4003</v>
      </c>
      <c r="J17" s="227"/>
      <c r="K17" s="228">
        <v>5844</v>
      </c>
      <c r="M17" s="205" t="s">
        <v>497</v>
      </c>
      <c r="N17" s="205"/>
      <c r="O17" s="206">
        <v>128560</v>
      </c>
      <c r="Q17" s="197" t="s">
        <v>341</v>
      </c>
      <c r="R17" s="197"/>
      <c r="S17" s="198">
        <v>10622.22</v>
      </c>
      <c r="U17" s="309" t="s">
        <v>51430</v>
      </c>
      <c r="V17" s="310">
        <v>68224.56</v>
      </c>
      <c r="X17" s="267" t="s">
        <v>59457</v>
      </c>
      <c r="Y17" s="268">
        <v>35622.94</v>
      </c>
      <c r="AA17" s="229" t="s">
        <v>40080</v>
      </c>
      <c r="AB17" s="230">
        <v>13279.17</v>
      </c>
      <c r="AD17" s="209" t="s">
        <v>14676</v>
      </c>
      <c r="AE17" s="210">
        <v>216372.5</v>
      </c>
      <c r="AF17" s="93"/>
      <c r="AG17" s="201" t="s">
        <v>31573</v>
      </c>
      <c r="AH17" s="202">
        <v>224299.5</v>
      </c>
      <c r="AJ17" s="319" t="s">
        <v>49558</v>
      </c>
      <c r="AK17" s="320">
        <v>8889.77</v>
      </c>
      <c r="AM17" s="265" t="s">
        <v>49561</v>
      </c>
      <c r="AN17" s="266">
        <v>403864.16</v>
      </c>
      <c r="AP17" s="233" t="s">
        <v>10443</v>
      </c>
      <c r="AQ17" s="234">
        <v>5844</v>
      </c>
      <c r="AS17" s="211" t="s">
        <v>8852</v>
      </c>
      <c r="AT17" s="212">
        <v>13880.68</v>
      </c>
      <c r="AV17" s="197" t="s">
        <v>10140</v>
      </c>
      <c r="AW17" s="198">
        <v>11643</v>
      </c>
    </row>
    <row r="18" spans="1:49" x14ac:dyDescent="0.3">
      <c r="A18" s="315" t="s">
        <v>57169</v>
      </c>
      <c r="B18" s="315"/>
      <c r="C18" s="316">
        <v>56397.96</v>
      </c>
      <c r="E18" s="263" t="s">
        <v>49551</v>
      </c>
      <c r="F18" s="263"/>
      <c r="G18" s="264">
        <v>58989.4</v>
      </c>
      <c r="I18" s="227" t="s">
        <v>4004</v>
      </c>
      <c r="J18" s="227"/>
      <c r="K18" s="228">
        <v>7603</v>
      </c>
      <c r="M18" s="205" t="s">
        <v>498</v>
      </c>
      <c r="N18" s="205"/>
      <c r="O18" s="206">
        <v>16500</v>
      </c>
      <c r="Q18" s="197" t="s">
        <v>4032</v>
      </c>
      <c r="R18" s="197"/>
      <c r="S18" s="198">
        <v>2137</v>
      </c>
      <c r="U18" s="309" t="s">
        <v>59457</v>
      </c>
      <c r="V18" s="310">
        <v>4488.63</v>
      </c>
      <c r="X18" s="267" t="s">
        <v>54761</v>
      </c>
      <c r="Y18" s="268">
        <v>82220.63</v>
      </c>
      <c r="AA18" s="229" t="s">
        <v>40081</v>
      </c>
      <c r="AB18" s="230">
        <v>144365.4</v>
      </c>
      <c r="AD18" s="209" t="s">
        <v>14677</v>
      </c>
      <c r="AE18" s="210">
        <v>18732.259999999998</v>
      </c>
      <c r="AF18" s="93"/>
      <c r="AG18" s="201" t="s">
        <v>12956</v>
      </c>
      <c r="AH18" s="202">
        <v>16319.92</v>
      </c>
      <c r="AJ18" s="319" t="s">
        <v>57171</v>
      </c>
      <c r="AK18" s="320">
        <v>56397.96</v>
      </c>
      <c r="AM18" s="265" t="s">
        <v>49562</v>
      </c>
      <c r="AN18" s="266">
        <v>58989.4</v>
      </c>
      <c r="AP18" s="233" t="s">
        <v>6936</v>
      </c>
      <c r="AQ18" s="234">
        <v>7603</v>
      </c>
      <c r="AS18" s="211" t="s">
        <v>9200</v>
      </c>
      <c r="AT18" s="212">
        <v>225178</v>
      </c>
      <c r="AV18" s="197" t="s">
        <v>9744</v>
      </c>
      <c r="AW18" s="198">
        <v>11643</v>
      </c>
    </row>
    <row r="19" spans="1:49" x14ac:dyDescent="0.3">
      <c r="A19" s="315" t="s">
        <v>49548</v>
      </c>
      <c r="B19" s="315"/>
      <c r="C19" s="316">
        <v>3542</v>
      </c>
      <c r="E19" s="263" t="s">
        <v>3315</v>
      </c>
      <c r="F19" s="263"/>
      <c r="G19" s="264">
        <v>35905.46</v>
      </c>
      <c r="I19" s="227" t="s">
        <v>4006</v>
      </c>
      <c r="J19" s="227"/>
      <c r="K19" s="228">
        <v>744</v>
      </c>
      <c r="M19" s="205" t="s">
        <v>499</v>
      </c>
      <c r="N19" s="205"/>
      <c r="O19" s="206">
        <v>217295.66</v>
      </c>
      <c r="Q19" s="197" t="s">
        <v>342</v>
      </c>
      <c r="R19" s="197"/>
      <c r="S19" s="198">
        <v>15671</v>
      </c>
      <c r="U19" s="309" t="s">
        <v>62510</v>
      </c>
      <c r="V19" s="310">
        <v>13558.58</v>
      </c>
      <c r="X19" s="267" t="s">
        <v>63882</v>
      </c>
      <c r="Y19" s="268">
        <v>31020.25</v>
      </c>
      <c r="AA19" s="229" t="s">
        <v>42104</v>
      </c>
      <c r="AB19" s="230">
        <v>409340.47</v>
      </c>
      <c r="AD19" s="209" t="s">
        <v>14678</v>
      </c>
      <c r="AE19" s="210">
        <v>1442.6</v>
      </c>
      <c r="AF19" s="93"/>
      <c r="AG19" s="201" t="s">
        <v>12957</v>
      </c>
      <c r="AH19" s="202">
        <v>133250</v>
      </c>
      <c r="AJ19" s="319" t="s">
        <v>49559</v>
      </c>
      <c r="AK19" s="320">
        <v>3542</v>
      </c>
      <c r="AM19" s="265" t="s">
        <v>9201</v>
      </c>
      <c r="AN19" s="266">
        <v>35905.46</v>
      </c>
      <c r="AP19" s="233" t="s">
        <v>10445</v>
      </c>
      <c r="AQ19" s="234">
        <v>744</v>
      </c>
      <c r="AS19" s="211" t="s">
        <v>9483</v>
      </c>
      <c r="AT19" s="212">
        <v>18031</v>
      </c>
      <c r="AV19" s="197" t="s">
        <v>7556</v>
      </c>
      <c r="AW19" s="198">
        <v>221136.28</v>
      </c>
    </row>
    <row r="20" spans="1:49" x14ac:dyDescent="0.3">
      <c r="A20" s="315" t="s">
        <v>49549</v>
      </c>
      <c r="B20" s="315"/>
      <c r="C20" s="316">
        <v>359441</v>
      </c>
      <c r="E20" s="263" t="s">
        <v>3243</v>
      </c>
      <c r="F20" s="263"/>
      <c r="G20" s="264">
        <v>25682.5</v>
      </c>
      <c r="I20" s="227" t="s">
        <v>4009</v>
      </c>
      <c r="J20" s="227"/>
      <c r="K20" s="228">
        <v>770</v>
      </c>
      <c r="M20" s="205" t="s">
        <v>500</v>
      </c>
      <c r="N20" s="205"/>
      <c r="O20" s="206">
        <v>5334.78</v>
      </c>
      <c r="Q20" s="197" t="s">
        <v>344</v>
      </c>
      <c r="R20" s="197"/>
      <c r="S20" s="198">
        <v>1349.91</v>
      </c>
      <c r="U20" s="309" t="s">
        <v>66855</v>
      </c>
      <c r="V20" s="310">
        <v>360608.28</v>
      </c>
      <c r="X20" s="267" t="s">
        <v>62510</v>
      </c>
      <c r="Y20" s="268">
        <v>87550</v>
      </c>
      <c r="AA20" s="229" t="s">
        <v>35937</v>
      </c>
      <c r="AB20" s="230">
        <v>15882</v>
      </c>
      <c r="AD20" s="209" t="s">
        <v>14679</v>
      </c>
      <c r="AE20" s="210">
        <v>5729</v>
      </c>
      <c r="AF20" s="93"/>
      <c r="AG20" s="201" t="s">
        <v>12958</v>
      </c>
      <c r="AH20" s="202">
        <v>11193.82</v>
      </c>
      <c r="AJ20" s="319" t="s">
        <v>49560</v>
      </c>
      <c r="AK20" s="320">
        <v>359441</v>
      </c>
      <c r="AM20" s="265" t="s">
        <v>9204</v>
      </c>
      <c r="AN20" s="266">
        <v>25682.5</v>
      </c>
      <c r="AP20" s="233" t="s">
        <v>10449</v>
      </c>
      <c r="AQ20" s="234">
        <v>770</v>
      </c>
      <c r="AS20" s="211" t="s">
        <v>9740</v>
      </c>
      <c r="AT20" s="212">
        <v>553397.17000000004</v>
      </c>
      <c r="AV20" s="197" t="s">
        <v>10141</v>
      </c>
      <c r="AW20" s="198">
        <v>188880</v>
      </c>
    </row>
    <row r="21" spans="1:49" x14ac:dyDescent="0.3">
      <c r="A21" s="315" t="s">
        <v>49550</v>
      </c>
      <c r="B21" s="315"/>
      <c r="C21" s="316">
        <v>180278.97</v>
      </c>
      <c r="E21" s="263" t="s">
        <v>3317</v>
      </c>
      <c r="F21" s="263"/>
      <c r="G21" s="264">
        <v>90295.64</v>
      </c>
      <c r="I21" s="227" t="s">
        <v>3998</v>
      </c>
      <c r="J21" s="227"/>
      <c r="K21" s="228">
        <v>66713</v>
      </c>
      <c r="M21" s="205" t="s">
        <v>501</v>
      </c>
      <c r="N21" s="205"/>
      <c r="O21" s="206">
        <v>514699</v>
      </c>
      <c r="Q21" s="197" t="s">
        <v>345</v>
      </c>
      <c r="R21" s="197"/>
      <c r="S21" s="198">
        <v>18208.5</v>
      </c>
      <c r="U21" s="309" t="s">
        <v>58911</v>
      </c>
      <c r="V21" s="310">
        <v>12813.28</v>
      </c>
      <c r="X21" s="267" t="s">
        <v>63883</v>
      </c>
      <c r="Y21" s="268">
        <v>1200</v>
      </c>
      <c r="AA21" s="229" t="s">
        <v>51428</v>
      </c>
      <c r="AB21" s="230">
        <v>121082.67</v>
      </c>
      <c r="AD21" s="209" t="s">
        <v>14680</v>
      </c>
      <c r="AE21" s="210">
        <v>48981.41</v>
      </c>
      <c r="AF21" s="93"/>
      <c r="AG21" s="201" t="s">
        <v>12959</v>
      </c>
      <c r="AH21" s="202">
        <v>26756.51</v>
      </c>
      <c r="AJ21" s="319" t="s">
        <v>49561</v>
      </c>
      <c r="AK21" s="320">
        <v>180278.97</v>
      </c>
      <c r="AM21" s="265" t="s">
        <v>9205</v>
      </c>
      <c r="AN21" s="266">
        <v>90295.64</v>
      </c>
      <c r="AP21" s="233" t="s">
        <v>10450</v>
      </c>
      <c r="AQ21" s="234">
        <v>66713</v>
      </c>
      <c r="AS21" s="211" t="s">
        <v>6597</v>
      </c>
      <c r="AT21" s="212">
        <v>961393</v>
      </c>
      <c r="AV21" s="197" t="s">
        <v>9746</v>
      </c>
      <c r="AW21" s="198">
        <v>410016.28</v>
      </c>
    </row>
    <row r="22" spans="1:49" x14ac:dyDescent="0.3">
      <c r="A22" s="315" t="s">
        <v>3346</v>
      </c>
      <c r="B22" s="315"/>
      <c r="C22" s="316">
        <v>278.74</v>
      </c>
      <c r="E22" s="263" t="s">
        <v>3318</v>
      </c>
      <c r="F22" s="263"/>
      <c r="G22" s="264">
        <v>12579.3</v>
      </c>
      <c r="I22" s="227" t="s">
        <v>4010</v>
      </c>
      <c r="J22" s="227"/>
      <c r="K22" s="228">
        <v>6197</v>
      </c>
      <c r="M22" s="205" t="s">
        <v>502</v>
      </c>
      <c r="N22" s="205"/>
      <c r="O22" s="206">
        <v>34780.1</v>
      </c>
      <c r="Q22" s="197" t="s">
        <v>346</v>
      </c>
      <c r="R22" s="197"/>
      <c r="S22" s="198">
        <v>3322</v>
      </c>
      <c r="U22" s="309" t="s">
        <v>58912</v>
      </c>
      <c r="V22" s="310">
        <v>1060.1400000000001</v>
      </c>
      <c r="X22" s="267" t="s">
        <v>63884</v>
      </c>
      <c r="Y22" s="268">
        <v>434.6</v>
      </c>
      <c r="AA22" s="229" t="s">
        <v>51429</v>
      </c>
      <c r="AB22" s="230">
        <v>98052.26</v>
      </c>
      <c r="AD22" s="209" t="s">
        <v>14681</v>
      </c>
      <c r="AE22" s="210">
        <v>20966.8</v>
      </c>
      <c r="AF22" s="93"/>
      <c r="AG22" s="201" t="s">
        <v>12960</v>
      </c>
      <c r="AH22" s="202">
        <v>4258.88</v>
      </c>
      <c r="AJ22" s="319" t="s">
        <v>9245</v>
      </c>
      <c r="AK22" s="320">
        <v>278.74</v>
      </c>
      <c r="AM22" s="265" t="s">
        <v>9206</v>
      </c>
      <c r="AN22" s="266">
        <v>12579.3</v>
      </c>
      <c r="AP22" s="233" t="s">
        <v>10451</v>
      </c>
      <c r="AQ22" s="234">
        <v>6197</v>
      </c>
      <c r="AS22" s="211" t="s">
        <v>7023</v>
      </c>
      <c r="AT22" s="212">
        <v>52402</v>
      </c>
      <c r="AV22" s="197" t="s">
        <v>10142</v>
      </c>
      <c r="AW22" s="198">
        <v>47274</v>
      </c>
    </row>
    <row r="23" spans="1:49" x14ac:dyDescent="0.3">
      <c r="A23" s="315" t="s">
        <v>3354</v>
      </c>
      <c r="B23" s="315"/>
      <c r="C23" s="316">
        <v>10.49</v>
      </c>
      <c r="E23" s="263" t="s">
        <v>3246</v>
      </c>
      <c r="F23" s="263"/>
      <c r="G23" s="264">
        <v>42000</v>
      </c>
      <c r="I23" s="227" t="s">
        <v>884</v>
      </c>
      <c r="J23" s="227"/>
      <c r="K23" s="228">
        <v>432829</v>
      </c>
      <c r="M23" s="205" t="s">
        <v>503</v>
      </c>
      <c r="N23" s="205"/>
      <c r="O23" s="206">
        <v>12579.15</v>
      </c>
      <c r="Q23" s="197" t="s">
        <v>263</v>
      </c>
      <c r="R23" s="197"/>
      <c r="S23" s="198">
        <v>713993.8</v>
      </c>
      <c r="U23" s="309" t="s">
        <v>60171</v>
      </c>
      <c r="V23" s="310">
        <v>1659.69</v>
      </c>
      <c r="X23" s="267" t="s">
        <v>63885</v>
      </c>
      <c r="Y23" s="268">
        <v>810</v>
      </c>
      <c r="AA23" s="229" t="s">
        <v>51430</v>
      </c>
      <c r="AB23" s="230">
        <v>16085.39</v>
      </c>
      <c r="AD23" s="209" t="s">
        <v>12949</v>
      </c>
      <c r="AE23" s="210">
        <v>278964.43</v>
      </c>
      <c r="AF23" s="93"/>
      <c r="AG23" s="201" t="s">
        <v>14779</v>
      </c>
      <c r="AH23" s="202">
        <v>623558.84</v>
      </c>
      <c r="AJ23" s="319" t="s">
        <v>9255</v>
      </c>
      <c r="AK23" s="320">
        <v>10.49</v>
      </c>
      <c r="AM23" s="265" t="s">
        <v>9210</v>
      </c>
      <c r="AN23" s="266">
        <v>42000</v>
      </c>
      <c r="AP23" s="233" t="s">
        <v>7006</v>
      </c>
      <c r="AQ23" s="234">
        <v>432829</v>
      </c>
      <c r="AS23" s="211" t="s">
        <v>7263</v>
      </c>
      <c r="AT23" s="212">
        <v>412321</v>
      </c>
      <c r="AV23" s="197" t="s">
        <v>9204</v>
      </c>
      <c r="AW23" s="198">
        <v>6234.2</v>
      </c>
    </row>
    <row r="24" spans="1:49" x14ac:dyDescent="0.3">
      <c r="A24" s="315" t="s">
        <v>3260</v>
      </c>
      <c r="B24" s="315"/>
      <c r="C24" s="316">
        <v>11943.78</v>
      </c>
      <c r="E24" s="263" t="s">
        <v>3247</v>
      </c>
      <c r="F24" s="263"/>
      <c r="G24" s="264">
        <v>1560.6</v>
      </c>
      <c r="I24" s="227" t="s">
        <v>4012</v>
      </c>
      <c r="J24" s="227"/>
      <c r="K24" s="228">
        <v>3414</v>
      </c>
      <c r="M24" s="205" t="s">
        <v>504</v>
      </c>
      <c r="N24" s="205"/>
      <c r="O24" s="206">
        <v>1070767.8799999999</v>
      </c>
      <c r="Q24" s="197" t="s">
        <v>347</v>
      </c>
      <c r="R24" s="197"/>
      <c r="S24" s="198">
        <v>191779.13</v>
      </c>
      <c r="U24" s="309" t="s">
        <v>66506</v>
      </c>
      <c r="V24" s="310">
        <v>8054.44</v>
      </c>
      <c r="X24" s="267" t="s">
        <v>63886</v>
      </c>
      <c r="Y24" s="268">
        <v>3500</v>
      </c>
      <c r="AA24" s="229" t="s">
        <v>44294</v>
      </c>
      <c r="AB24" s="230">
        <v>83000</v>
      </c>
      <c r="AD24" s="209" t="s">
        <v>14682</v>
      </c>
      <c r="AE24" s="210">
        <v>149822</v>
      </c>
      <c r="AF24" s="93"/>
      <c r="AG24" s="201" t="s">
        <v>14782</v>
      </c>
      <c r="AH24" s="202">
        <v>13306.66</v>
      </c>
      <c r="AJ24" s="319" t="s">
        <v>9272</v>
      </c>
      <c r="AK24" s="320">
        <v>11943.78</v>
      </c>
      <c r="AM24" s="265" t="s">
        <v>9212</v>
      </c>
      <c r="AN24" s="266">
        <v>1560.6</v>
      </c>
      <c r="AP24" s="233" t="s">
        <v>10453</v>
      </c>
      <c r="AQ24" s="234">
        <v>3414</v>
      </c>
      <c r="AS24" s="211" t="s">
        <v>7555</v>
      </c>
      <c r="AT24" s="212">
        <v>1336728</v>
      </c>
      <c r="AV24" s="197" t="s">
        <v>9747</v>
      </c>
      <c r="AW24" s="198">
        <v>53508.2</v>
      </c>
    </row>
    <row r="25" spans="1:49" x14ac:dyDescent="0.3">
      <c r="A25" s="315" t="s">
        <v>3267</v>
      </c>
      <c r="B25" s="315"/>
      <c r="C25" s="316">
        <v>339.36</v>
      </c>
      <c r="E25" s="263" t="s">
        <v>3322</v>
      </c>
      <c r="F25" s="263"/>
      <c r="G25" s="264">
        <v>439</v>
      </c>
      <c r="I25" s="227" t="s">
        <v>4013</v>
      </c>
      <c r="J25" s="227"/>
      <c r="K25" s="228">
        <v>3945</v>
      </c>
      <c r="M25" s="205" t="s">
        <v>505</v>
      </c>
      <c r="N25" s="205"/>
      <c r="O25" s="206">
        <v>156366</v>
      </c>
      <c r="Q25" s="197" t="s">
        <v>348</v>
      </c>
      <c r="R25" s="197"/>
      <c r="S25" s="198">
        <v>221136.28</v>
      </c>
      <c r="U25" s="309" t="s">
        <v>59459</v>
      </c>
      <c r="V25" s="310">
        <v>440796.42</v>
      </c>
      <c r="X25" s="267" t="s">
        <v>61738</v>
      </c>
      <c r="Y25" s="268">
        <v>4592.05</v>
      </c>
      <c r="AA25" s="229" t="s">
        <v>44295</v>
      </c>
      <c r="AB25" s="230">
        <v>6349.5</v>
      </c>
      <c r="AD25" s="209" t="s">
        <v>14683</v>
      </c>
      <c r="AE25" s="210">
        <v>44980</v>
      </c>
      <c r="AF25" s="93"/>
      <c r="AG25" s="201" t="s">
        <v>14784</v>
      </c>
      <c r="AH25" s="202">
        <v>224299.5</v>
      </c>
      <c r="AJ25" s="319" t="s">
        <v>9299</v>
      </c>
      <c r="AK25" s="320">
        <v>339.36</v>
      </c>
      <c r="AM25" s="265" t="s">
        <v>9214</v>
      </c>
      <c r="AN25" s="266">
        <v>439</v>
      </c>
      <c r="AP25" s="233" t="s">
        <v>10454</v>
      </c>
      <c r="AQ25" s="234">
        <v>3945</v>
      </c>
      <c r="AS25" s="211" t="s">
        <v>7677</v>
      </c>
      <c r="AT25" s="212">
        <v>73439</v>
      </c>
      <c r="AV25" s="197" t="s">
        <v>10143</v>
      </c>
      <c r="AW25" s="198">
        <v>115247.82</v>
      </c>
    </row>
    <row r="26" spans="1:49" ht="15" customHeight="1" x14ac:dyDescent="0.3">
      <c r="A26" s="315" t="s">
        <v>3404</v>
      </c>
      <c r="B26" s="315"/>
      <c r="C26" s="316">
        <v>1804.53</v>
      </c>
      <c r="E26" s="263" t="s">
        <v>3324</v>
      </c>
      <c r="F26" s="263"/>
      <c r="G26" s="264">
        <v>10502.21</v>
      </c>
      <c r="I26" s="227" t="s">
        <v>4015</v>
      </c>
      <c r="J26" s="227"/>
      <c r="K26" s="228">
        <v>290</v>
      </c>
      <c r="M26" s="205" t="s">
        <v>506</v>
      </c>
      <c r="N26" s="205"/>
      <c r="O26" s="206">
        <v>10597.49</v>
      </c>
      <c r="Q26" s="197" t="s">
        <v>349</v>
      </c>
      <c r="R26" s="197"/>
      <c r="S26" s="198">
        <v>167483</v>
      </c>
      <c r="U26" s="309" t="s">
        <v>54762</v>
      </c>
      <c r="V26" s="310">
        <v>458704.98</v>
      </c>
      <c r="X26" s="267" t="s">
        <v>58911</v>
      </c>
      <c r="Y26" s="268">
        <v>93608.09</v>
      </c>
      <c r="AA26" s="229" t="s">
        <v>44296</v>
      </c>
      <c r="AB26" s="230">
        <v>235800</v>
      </c>
      <c r="AD26" s="209" t="s">
        <v>14684</v>
      </c>
      <c r="AE26" s="210">
        <v>23076.5</v>
      </c>
      <c r="AF26" s="93"/>
      <c r="AG26" s="201" t="s">
        <v>12961</v>
      </c>
      <c r="AH26" s="202">
        <v>29700</v>
      </c>
      <c r="AJ26" s="319" t="s">
        <v>9321</v>
      </c>
      <c r="AK26" s="320">
        <v>1804.53</v>
      </c>
      <c r="AM26" s="265" t="s">
        <v>9216</v>
      </c>
      <c r="AN26" s="266">
        <v>10502.21</v>
      </c>
      <c r="AP26" s="233" t="s">
        <v>10455</v>
      </c>
      <c r="AQ26" s="234">
        <v>290</v>
      </c>
      <c r="AS26" s="211" t="s">
        <v>7985</v>
      </c>
      <c r="AT26" s="212">
        <v>111958.43</v>
      </c>
      <c r="AV26" s="197" t="s">
        <v>9748</v>
      </c>
      <c r="AW26" s="198">
        <v>115247.82</v>
      </c>
    </row>
    <row r="27" spans="1:49" x14ac:dyDescent="0.3">
      <c r="A27" s="315" t="s">
        <v>3435</v>
      </c>
      <c r="B27" s="315"/>
      <c r="C27" s="316">
        <v>345.9</v>
      </c>
      <c r="E27" s="263" t="s">
        <v>3326</v>
      </c>
      <c r="F27" s="263"/>
      <c r="G27" s="264">
        <v>61535.48</v>
      </c>
      <c r="I27" s="227" t="s">
        <v>4016</v>
      </c>
      <c r="J27" s="227"/>
      <c r="K27" s="228">
        <v>1012.46</v>
      </c>
      <c r="M27" s="205" t="s">
        <v>507</v>
      </c>
      <c r="N27" s="205"/>
      <c r="O27" s="206">
        <v>16447</v>
      </c>
      <c r="Q27" s="197" t="s">
        <v>350</v>
      </c>
      <c r="R27" s="197"/>
      <c r="S27" s="198">
        <v>10672</v>
      </c>
      <c r="U27" s="309" t="s">
        <v>42106</v>
      </c>
      <c r="V27" s="310">
        <v>65317.56</v>
      </c>
      <c r="X27" s="267" t="s">
        <v>58912</v>
      </c>
      <c r="Y27" s="268">
        <v>6307.3</v>
      </c>
      <c r="AA27" s="229" t="s">
        <v>44297</v>
      </c>
      <c r="AB27" s="230">
        <v>16371</v>
      </c>
      <c r="AD27" s="209" t="s">
        <v>14685</v>
      </c>
      <c r="AE27" s="210">
        <v>7196.5</v>
      </c>
      <c r="AF27" s="93"/>
      <c r="AG27" s="201" t="s">
        <v>31574</v>
      </c>
      <c r="AH27" s="202">
        <v>10000</v>
      </c>
      <c r="AJ27" s="319" t="s">
        <v>9371</v>
      </c>
      <c r="AK27" s="320">
        <v>345.9</v>
      </c>
      <c r="AM27" s="265" t="s">
        <v>9218</v>
      </c>
      <c r="AN27" s="266">
        <v>61535.48</v>
      </c>
      <c r="AP27" s="233" t="s">
        <v>7051</v>
      </c>
      <c r="AQ27" s="234">
        <v>1012.46</v>
      </c>
      <c r="AS27" s="211" t="s">
        <v>8242</v>
      </c>
      <c r="AT27" s="212">
        <v>133768</v>
      </c>
      <c r="AV27" s="197" t="s">
        <v>10093</v>
      </c>
      <c r="AW27" s="198">
        <v>167483</v>
      </c>
    </row>
    <row r="28" spans="1:49" x14ac:dyDescent="0.3">
      <c r="A28" s="315" t="s">
        <v>4226</v>
      </c>
      <c r="B28" s="315"/>
      <c r="C28" s="316">
        <v>209.62</v>
      </c>
      <c r="E28" s="263" t="s">
        <v>3249</v>
      </c>
      <c r="F28" s="263"/>
      <c r="G28" s="264">
        <v>131</v>
      </c>
      <c r="I28" s="227" t="s">
        <v>932</v>
      </c>
      <c r="J28" s="227"/>
      <c r="K28" s="228">
        <v>10983</v>
      </c>
      <c r="M28" s="205" t="s">
        <v>508</v>
      </c>
      <c r="N28" s="205"/>
      <c r="O28" s="206">
        <v>36130.769999999997</v>
      </c>
      <c r="Q28" s="197" t="s">
        <v>351</v>
      </c>
      <c r="R28" s="197"/>
      <c r="S28" s="198">
        <v>455531</v>
      </c>
      <c r="U28" s="309" t="s">
        <v>61741</v>
      </c>
      <c r="V28" s="310">
        <v>14145.31</v>
      </c>
      <c r="X28" s="267" t="s">
        <v>60171</v>
      </c>
      <c r="Y28" s="268">
        <v>5309.5</v>
      </c>
      <c r="AA28" s="229" t="s">
        <v>14694</v>
      </c>
      <c r="AB28" s="230">
        <v>13511</v>
      </c>
      <c r="AD28" s="209" t="s">
        <v>14686</v>
      </c>
      <c r="AE28" s="210">
        <v>-0.02</v>
      </c>
      <c r="AF28" s="93"/>
      <c r="AG28" s="201" t="s">
        <v>31575</v>
      </c>
      <c r="AH28" s="202">
        <v>73.2</v>
      </c>
      <c r="AJ28" s="319" t="s">
        <v>9507</v>
      </c>
      <c r="AK28" s="320">
        <v>209.62</v>
      </c>
      <c r="AM28" s="265" t="s">
        <v>10431</v>
      </c>
      <c r="AN28" s="266">
        <v>131</v>
      </c>
      <c r="AP28" s="233" t="s">
        <v>7055</v>
      </c>
      <c r="AQ28" s="234">
        <v>10983</v>
      </c>
      <c r="AS28" s="211" t="s">
        <v>8485</v>
      </c>
      <c r="AT28" s="212">
        <v>1211754</v>
      </c>
      <c r="AV28" s="197" t="s">
        <v>10144</v>
      </c>
      <c r="AW28" s="198">
        <v>93331</v>
      </c>
    </row>
    <row r="29" spans="1:49" x14ac:dyDescent="0.3">
      <c r="A29" s="315" t="s">
        <v>5057</v>
      </c>
      <c r="B29" s="315"/>
      <c r="C29" s="316">
        <v>62.63</v>
      </c>
      <c r="E29" s="263" t="s">
        <v>3331</v>
      </c>
      <c r="F29" s="263"/>
      <c r="G29" s="264">
        <v>8910.2099999999991</v>
      </c>
      <c r="I29" s="227" t="s">
        <v>996</v>
      </c>
      <c r="J29" s="227"/>
      <c r="K29" s="228">
        <v>257</v>
      </c>
      <c r="M29" s="205" t="s">
        <v>509</v>
      </c>
      <c r="N29" s="205"/>
      <c r="O29" s="206">
        <v>16500</v>
      </c>
      <c r="Q29" s="197" t="s">
        <v>352</v>
      </c>
      <c r="R29" s="197"/>
      <c r="S29" s="198">
        <v>103871.89</v>
      </c>
      <c r="U29" s="309" t="s">
        <v>42108</v>
      </c>
      <c r="V29" s="310">
        <v>101904.66</v>
      </c>
      <c r="X29" s="267" t="s">
        <v>59458</v>
      </c>
      <c r="Y29" s="268">
        <v>4655</v>
      </c>
      <c r="AA29" s="229" t="s">
        <v>35939</v>
      </c>
      <c r="AB29" s="230">
        <v>31160</v>
      </c>
      <c r="AD29" s="209" t="s">
        <v>14687</v>
      </c>
      <c r="AE29" s="210">
        <v>13242</v>
      </c>
      <c r="AF29" s="93"/>
      <c r="AG29" s="201" t="s">
        <v>31576</v>
      </c>
      <c r="AH29" s="202">
        <v>21030.799999999999</v>
      </c>
      <c r="AJ29" s="319" t="s">
        <v>10838</v>
      </c>
      <c r="AK29" s="320">
        <v>62.63</v>
      </c>
      <c r="AM29" s="265" t="s">
        <v>9226</v>
      </c>
      <c r="AN29" s="266">
        <v>8910.2099999999991</v>
      </c>
      <c r="AP29" s="233" t="s">
        <v>7119</v>
      </c>
      <c r="AQ29" s="234">
        <v>257</v>
      </c>
      <c r="AS29" s="211" t="s">
        <v>8616</v>
      </c>
      <c r="AT29" s="212">
        <v>44789</v>
      </c>
      <c r="AV29" s="197" t="s">
        <v>9749</v>
      </c>
      <c r="AW29" s="198">
        <v>260814</v>
      </c>
    </row>
    <row r="30" spans="1:49" x14ac:dyDescent="0.3">
      <c r="A30" s="315" t="s">
        <v>5070</v>
      </c>
      <c r="B30" s="315"/>
      <c r="C30" s="316">
        <v>1.8</v>
      </c>
      <c r="E30" s="263" t="s">
        <v>3251</v>
      </c>
      <c r="F30" s="263"/>
      <c r="G30" s="264">
        <v>14647.84</v>
      </c>
      <c r="I30" s="227" t="s">
        <v>4021</v>
      </c>
      <c r="J30" s="227"/>
      <c r="K30" s="228">
        <v>1074</v>
      </c>
      <c r="M30" s="205" t="s">
        <v>327</v>
      </c>
      <c r="N30" s="205"/>
      <c r="O30" s="206">
        <v>481554</v>
      </c>
      <c r="Q30" s="197" t="s">
        <v>353</v>
      </c>
      <c r="R30" s="197"/>
      <c r="S30" s="198">
        <v>385630</v>
      </c>
      <c r="U30" s="309" t="s">
        <v>51432</v>
      </c>
      <c r="V30" s="310">
        <v>4793.55</v>
      </c>
      <c r="X30" s="267" t="s">
        <v>63887</v>
      </c>
      <c r="Y30" s="268">
        <v>64784.39</v>
      </c>
      <c r="AA30" s="229" t="s">
        <v>35940</v>
      </c>
      <c r="AB30" s="230">
        <v>10652</v>
      </c>
      <c r="AD30" s="209" t="s">
        <v>14688</v>
      </c>
      <c r="AE30" s="210">
        <v>6841.4</v>
      </c>
      <c r="AF30" s="93"/>
      <c r="AG30" s="201" t="s">
        <v>14797</v>
      </c>
      <c r="AH30" s="202">
        <v>10000</v>
      </c>
      <c r="AJ30" s="319" t="s">
        <v>10859</v>
      </c>
      <c r="AK30" s="320">
        <v>1.8</v>
      </c>
      <c r="AM30" s="265" t="s">
        <v>9227</v>
      </c>
      <c r="AN30" s="266">
        <v>14647.84</v>
      </c>
      <c r="AP30" s="233" t="s">
        <v>10457</v>
      </c>
      <c r="AQ30" s="234">
        <v>1074</v>
      </c>
      <c r="AS30" s="211" t="s">
        <v>8841</v>
      </c>
      <c r="AT30" s="212">
        <v>1000000</v>
      </c>
      <c r="AV30" s="197" t="s">
        <v>10145</v>
      </c>
      <c r="AW30" s="198">
        <v>45090.45</v>
      </c>
    </row>
    <row r="31" spans="1:49" x14ac:dyDescent="0.3">
      <c r="A31" s="315" t="s">
        <v>5076</v>
      </c>
      <c r="B31" s="315"/>
      <c r="C31" s="316">
        <v>0.01</v>
      </c>
      <c r="E31" s="263" t="s">
        <v>3253</v>
      </c>
      <c r="F31" s="263"/>
      <c r="G31" s="264">
        <v>7425.15</v>
      </c>
      <c r="I31" s="227" t="s">
        <v>1080</v>
      </c>
      <c r="J31" s="227"/>
      <c r="K31" s="228">
        <v>452</v>
      </c>
      <c r="M31" s="205" t="s">
        <v>510</v>
      </c>
      <c r="N31" s="205"/>
      <c r="O31" s="206">
        <v>18245</v>
      </c>
      <c r="Q31" s="197" t="s">
        <v>354</v>
      </c>
      <c r="R31" s="197"/>
      <c r="S31" s="198">
        <v>128157.72</v>
      </c>
      <c r="U31" s="309" t="s">
        <v>62992</v>
      </c>
      <c r="V31" s="310">
        <v>3928.81</v>
      </c>
      <c r="X31" s="267" t="s">
        <v>63888</v>
      </c>
      <c r="Y31" s="268">
        <v>4938.51</v>
      </c>
      <c r="AA31" s="229" t="s">
        <v>35941</v>
      </c>
      <c r="AB31" s="230">
        <v>87500</v>
      </c>
      <c r="AD31" s="209" t="s">
        <v>14689</v>
      </c>
      <c r="AE31" s="210">
        <v>515.46</v>
      </c>
      <c r="AF31" s="93"/>
      <c r="AG31" s="201" t="s">
        <v>14798</v>
      </c>
      <c r="AH31" s="202">
        <v>73.2</v>
      </c>
      <c r="AJ31" s="319" t="s">
        <v>10866</v>
      </c>
      <c r="AK31" s="320">
        <v>0.01</v>
      </c>
      <c r="AM31" s="265" t="s">
        <v>9233</v>
      </c>
      <c r="AN31" s="266">
        <v>7425.15</v>
      </c>
      <c r="AP31" s="233" t="s">
        <v>7206</v>
      </c>
      <c r="AQ31" s="234">
        <v>452</v>
      </c>
      <c r="AS31" s="211" t="s">
        <v>8853</v>
      </c>
      <c r="AT31" s="212">
        <v>207905</v>
      </c>
      <c r="AV31" s="197" t="s">
        <v>9750</v>
      </c>
      <c r="AW31" s="198">
        <v>45090.45</v>
      </c>
    </row>
    <row r="32" spans="1:49" x14ac:dyDescent="0.3">
      <c r="A32" s="315" t="s">
        <v>5090</v>
      </c>
      <c r="B32" s="315"/>
      <c r="C32" s="316">
        <v>33462.47</v>
      </c>
      <c r="E32" s="263" t="s">
        <v>3338</v>
      </c>
      <c r="F32" s="263"/>
      <c r="G32" s="264">
        <v>28277.65</v>
      </c>
      <c r="I32" s="227" t="s">
        <v>1115</v>
      </c>
      <c r="J32" s="227"/>
      <c r="K32" s="228">
        <v>1</v>
      </c>
      <c r="M32" s="205" t="s">
        <v>511</v>
      </c>
      <c r="N32" s="205"/>
      <c r="O32" s="206">
        <v>1287031.49</v>
      </c>
      <c r="Q32" s="197" t="s">
        <v>355</v>
      </c>
      <c r="R32" s="197"/>
      <c r="S32" s="198">
        <v>132046.69</v>
      </c>
      <c r="U32" s="309" t="s">
        <v>66856</v>
      </c>
      <c r="V32" s="310">
        <v>209.99</v>
      </c>
      <c r="X32" s="267" t="s">
        <v>61739</v>
      </c>
      <c r="Y32" s="268">
        <v>16767.04</v>
      </c>
      <c r="AA32" s="229" t="s">
        <v>34413</v>
      </c>
      <c r="AB32" s="230">
        <v>44638.33</v>
      </c>
      <c r="AD32" s="209" t="s">
        <v>14690</v>
      </c>
      <c r="AE32" s="210">
        <v>105</v>
      </c>
      <c r="AF32" s="93"/>
      <c r="AG32" s="201" t="s">
        <v>14800</v>
      </c>
      <c r="AH32" s="202">
        <v>21030.799999999999</v>
      </c>
      <c r="AJ32" s="319" t="s">
        <v>10893</v>
      </c>
      <c r="AK32" s="320">
        <v>33462.47</v>
      </c>
      <c r="AM32" s="265" t="s">
        <v>9236</v>
      </c>
      <c r="AN32" s="266">
        <v>28277.65</v>
      </c>
      <c r="AP32" s="233" t="s">
        <v>7241</v>
      </c>
      <c r="AQ32" s="234">
        <v>1</v>
      </c>
      <c r="AS32" s="211" t="s">
        <v>9201</v>
      </c>
      <c r="AT32" s="212">
        <v>5309204.53</v>
      </c>
      <c r="AV32" s="197" t="s">
        <v>10146</v>
      </c>
      <c r="AW32" s="198">
        <v>871</v>
      </c>
    </row>
    <row r="33" spans="1:49" x14ac:dyDescent="0.3">
      <c r="A33" s="315" t="s">
        <v>5106</v>
      </c>
      <c r="B33" s="315"/>
      <c r="C33" s="316">
        <v>1706.15</v>
      </c>
      <c r="E33" s="263" t="s">
        <v>3339</v>
      </c>
      <c r="F33" s="263"/>
      <c r="G33" s="264">
        <v>7829.42</v>
      </c>
      <c r="I33" s="227" t="s">
        <v>1116</v>
      </c>
      <c r="J33" s="227"/>
      <c r="K33" s="228">
        <v>1760</v>
      </c>
      <c r="M33" s="205" t="s">
        <v>512</v>
      </c>
      <c r="N33" s="205"/>
      <c r="O33" s="206">
        <v>301472.07</v>
      </c>
      <c r="Q33" s="197" t="s">
        <v>356</v>
      </c>
      <c r="R33" s="197"/>
      <c r="S33" s="198">
        <v>110210.85</v>
      </c>
      <c r="U33" s="309" t="s">
        <v>66857</v>
      </c>
      <c r="V33" s="310">
        <v>300.98</v>
      </c>
      <c r="X33" s="267" t="s">
        <v>34413</v>
      </c>
      <c r="Y33" s="268">
        <v>10286.290000000001</v>
      </c>
      <c r="AA33" s="229" t="s">
        <v>34414</v>
      </c>
      <c r="AB33" s="230">
        <v>3414.79</v>
      </c>
      <c r="AD33" s="209" t="s">
        <v>14691</v>
      </c>
      <c r="AE33" s="210">
        <v>565.91999999999996</v>
      </c>
      <c r="AF33" s="93"/>
      <c r="AG33" s="201" t="s">
        <v>31577</v>
      </c>
      <c r="AH33" s="202">
        <v>982.33</v>
      </c>
      <c r="AJ33" s="319" t="s">
        <v>10922</v>
      </c>
      <c r="AK33" s="320">
        <v>1706.15</v>
      </c>
      <c r="AM33" s="265" t="s">
        <v>9237</v>
      </c>
      <c r="AN33" s="266">
        <v>7829.42</v>
      </c>
      <c r="AP33" s="233" t="s">
        <v>10459</v>
      </c>
      <c r="AQ33" s="234">
        <v>1760</v>
      </c>
      <c r="AS33" s="211" t="s">
        <v>9484</v>
      </c>
      <c r="AT33" s="212">
        <v>160858.54999999999</v>
      </c>
      <c r="AV33" s="197" t="s">
        <v>10437</v>
      </c>
      <c r="AW33" s="198">
        <v>871</v>
      </c>
    </row>
    <row r="34" spans="1:49" x14ac:dyDescent="0.3">
      <c r="A34" s="315" t="s">
        <v>5113</v>
      </c>
      <c r="B34" s="315"/>
      <c r="C34" s="316">
        <v>4254.8999999999996</v>
      </c>
      <c r="E34" s="263" t="s">
        <v>3254</v>
      </c>
      <c r="F34" s="263"/>
      <c r="G34" s="264">
        <v>-340.74</v>
      </c>
      <c r="I34" s="227" t="s">
        <v>1143</v>
      </c>
      <c r="J34" s="227"/>
      <c r="K34" s="228">
        <v>198.99</v>
      </c>
      <c r="M34" s="205" t="s">
        <v>513</v>
      </c>
      <c r="N34" s="205"/>
      <c r="O34" s="206">
        <v>12076</v>
      </c>
      <c r="Q34" s="197" t="s">
        <v>357</v>
      </c>
      <c r="R34" s="197"/>
      <c r="S34" s="198">
        <v>702780.49</v>
      </c>
      <c r="U34" s="309" t="s">
        <v>66858</v>
      </c>
      <c r="V34" s="310">
        <v>62.63</v>
      </c>
      <c r="X34" s="267" t="s">
        <v>34414</v>
      </c>
      <c r="Y34" s="268">
        <v>855.42</v>
      </c>
      <c r="AA34" s="229" t="s">
        <v>38796</v>
      </c>
      <c r="AB34" s="230">
        <v>1155.4000000000001</v>
      </c>
      <c r="AD34" s="209" t="s">
        <v>14692</v>
      </c>
      <c r="AE34" s="210">
        <v>49962.73</v>
      </c>
      <c r="AF34" s="93"/>
      <c r="AG34" s="201" t="s">
        <v>31578</v>
      </c>
      <c r="AH34" s="202">
        <v>2430.21</v>
      </c>
      <c r="AJ34" s="319" t="s">
        <v>10948</v>
      </c>
      <c r="AK34" s="320">
        <v>4254.8999999999996</v>
      </c>
      <c r="AM34" s="265" t="s">
        <v>9243</v>
      </c>
      <c r="AN34" s="266">
        <v>-340.74</v>
      </c>
      <c r="AP34" s="233" t="s">
        <v>7271</v>
      </c>
      <c r="AQ34" s="234">
        <v>198.99</v>
      </c>
      <c r="AS34" s="211" t="s">
        <v>10838</v>
      </c>
      <c r="AT34" s="212">
        <v>2314.2199999999998</v>
      </c>
      <c r="AV34" s="197" t="s">
        <v>10094</v>
      </c>
      <c r="AW34" s="198">
        <v>10672</v>
      </c>
    </row>
    <row r="35" spans="1:49" x14ac:dyDescent="0.3">
      <c r="A35" s="315" t="s">
        <v>4518</v>
      </c>
      <c r="B35" s="315"/>
      <c r="C35" s="316">
        <v>8926.11</v>
      </c>
      <c r="E35" s="263" t="s">
        <v>3346</v>
      </c>
      <c r="F35" s="263"/>
      <c r="G35" s="264">
        <v>124554.79</v>
      </c>
      <c r="I35" s="227" t="s">
        <v>4024</v>
      </c>
      <c r="J35" s="227"/>
      <c r="K35" s="228">
        <v>2897</v>
      </c>
      <c r="M35" s="205" t="s">
        <v>3989</v>
      </c>
      <c r="N35" s="205"/>
      <c r="O35" s="206">
        <v>5432.24</v>
      </c>
      <c r="Q35" s="197" t="s">
        <v>358</v>
      </c>
      <c r="R35" s="197"/>
      <c r="S35" s="198">
        <v>30455.51</v>
      </c>
      <c r="U35" s="309" t="s">
        <v>14762</v>
      </c>
      <c r="V35" s="310">
        <v>47365.89</v>
      </c>
      <c r="X35" s="267" t="s">
        <v>63889</v>
      </c>
      <c r="Y35" s="268">
        <v>379.74</v>
      </c>
      <c r="AA35" s="229" t="s">
        <v>34415</v>
      </c>
      <c r="AB35" s="230">
        <v>202214.7</v>
      </c>
      <c r="AD35" s="209" t="s">
        <v>14693</v>
      </c>
      <c r="AE35" s="210">
        <v>13880.68</v>
      </c>
      <c r="AF35" s="93"/>
      <c r="AG35" s="201" t="s">
        <v>31579</v>
      </c>
      <c r="AH35" s="202">
        <v>50</v>
      </c>
      <c r="AJ35" s="319" t="s">
        <v>11011</v>
      </c>
      <c r="AK35" s="320">
        <v>8926.11</v>
      </c>
      <c r="AM35" s="265" t="s">
        <v>9245</v>
      </c>
      <c r="AN35" s="266">
        <v>124554.79</v>
      </c>
      <c r="AP35" s="233" t="s">
        <v>10460</v>
      </c>
      <c r="AQ35" s="234">
        <v>2897</v>
      </c>
      <c r="AS35" s="211" t="s">
        <v>11214</v>
      </c>
      <c r="AT35" s="212">
        <v>37441.9</v>
      </c>
      <c r="AV35" s="197" t="s">
        <v>9208</v>
      </c>
      <c r="AW35" s="198">
        <v>9852.33</v>
      </c>
    </row>
    <row r="36" spans="1:49" x14ac:dyDescent="0.3">
      <c r="A36" s="315" t="s">
        <v>4521</v>
      </c>
      <c r="B36" s="315"/>
      <c r="C36" s="316">
        <v>26509</v>
      </c>
      <c r="E36" s="263" t="s">
        <v>3347</v>
      </c>
      <c r="F36" s="263"/>
      <c r="G36" s="264">
        <v>11253.85</v>
      </c>
      <c r="I36" s="227" t="s">
        <v>4025</v>
      </c>
      <c r="J36" s="227"/>
      <c r="K36" s="228">
        <v>9008.2999999999993</v>
      </c>
      <c r="M36" s="205" t="s">
        <v>514</v>
      </c>
      <c r="N36" s="205"/>
      <c r="O36" s="206">
        <v>36294</v>
      </c>
      <c r="Q36" s="197" t="s">
        <v>359</v>
      </c>
      <c r="R36" s="197"/>
      <c r="S36" s="198">
        <v>507298</v>
      </c>
      <c r="U36" s="309" t="s">
        <v>14764</v>
      </c>
      <c r="V36" s="310">
        <v>1536431.02</v>
      </c>
      <c r="X36" s="267" t="s">
        <v>34415</v>
      </c>
      <c r="Y36" s="268">
        <v>110513.52</v>
      </c>
      <c r="AA36" s="229" t="s">
        <v>34416</v>
      </c>
      <c r="AB36" s="230">
        <v>136588.21</v>
      </c>
      <c r="AD36" s="209" t="s">
        <v>14694</v>
      </c>
      <c r="AE36" s="210">
        <v>225178</v>
      </c>
      <c r="AF36" s="93"/>
      <c r="AG36" s="201" t="s">
        <v>31580</v>
      </c>
      <c r="AH36" s="202">
        <v>21024.46</v>
      </c>
      <c r="AJ36" s="319" t="s">
        <v>9638</v>
      </c>
      <c r="AK36" s="320">
        <v>26509</v>
      </c>
      <c r="AM36" s="265" t="s">
        <v>9246</v>
      </c>
      <c r="AN36" s="266">
        <v>11253.85</v>
      </c>
      <c r="AP36" s="233" t="s">
        <v>7293</v>
      </c>
      <c r="AQ36" s="234">
        <v>9008.2999999999993</v>
      </c>
      <c r="AS36" s="211" t="s">
        <v>11447</v>
      </c>
      <c r="AT36" s="212">
        <v>329331.03000000003</v>
      </c>
      <c r="AV36" s="197" t="s">
        <v>9751</v>
      </c>
      <c r="AW36" s="198">
        <v>20524.330000000002</v>
      </c>
    </row>
    <row r="37" spans="1:49" x14ac:dyDescent="0.3">
      <c r="A37" s="315" t="s">
        <v>4523</v>
      </c>
      <c r="B37" s="315"/>
      <c r="C37" s="316">
        <v>11845</v>
      </c>
      <c r="E37" s="263" t="s">
        <v>3348</v>
      </c>
      <c r="F37" s="263"/>
      <c r="G37" s="264">
        <v>814.96</v>
      </c>
      <c r="I37" s="227" t="s">
        <v>1180</v>
      </c>
      <c r="J37" s="227"/>
      <c r="K37" s="228">
        <v>1876</v>
      </c>
      <c r="M37" s="205" t="s">
        <v>3990</v>
      </c>
      <c r="N37" s="205"/>
      <c r="O37" s="206">
        <v>51823</v>
      </c>
      <c r="Q37" s="197" t="s">
        <v>360</v>
      </c>
      <c r="R37" s="197"/>
      <c r="S37" s="198">
        <v>29674.02</v>
      </c>
      <c r="U37" s="309" t="s">
        <v>66859</v>
      </c>
      <c r="V37" s="310">
        <v>20267.27</v>
      </c>
      <c r="X37" s="267" t="s">
        <v>34416</v>
      </c>
      <c r="Y37" s="268">
        <v>35649.29</v>
      </c>
      <c r="AA37" s="229" t="s">
        <v>51431</v>
      </c>
      <c r="AB37" s="230">
        <v>16194.57</v>
      </c>
      <c r="AD37" s="209" t="s">
        <v>14695</v>
      </c>
      <c r="AE37" s="210">
        <v>18031</v>
      </c>
      <c r="AF37" s="93"/>
      <c r="AG37" s="201" t="s">
        <v>12962</v>
      </c>
      <c r="AH37" s="202">
        <v>4073.16</v>
      </c>
      <c r="AJ37" s="319" t="s">
        <v>11206</v>
      </c>
      <c r="AK37" s="320">
        <v>11845</v>
      </c>
      <c r="AM37" s="265" t="s">
        <v>9247</v>
      </c>
      <c r="AN37" s="266">
        <v>814.96</v>
      </c>
      <c r="AP37" s="233" t="s">
        <v>7310</v>
      </c>
      <c r="AQ37" s="234">
        <v>1876</v>
      </c>
      <c r="AS37" s="211" t="s">
        <v>11794</v>
      </c>
      <c r="AT37" s="212">
        <v>1128534.75</v>
      </c>
      <c r="AV37" s="197" t="s">
        <v>10095</v>
      </c>
      <c r="AW37" s="198">
        <v>455531</v>
      </c>
    </row>
    <row r="38" spans="1:49" x14ac:dyDescent="0.3">
      <c r="A38" s="315" t="s">
        <v>4610</v>
      </c>
      <c r="B38" s="315"/>
      <c r="C38" s="316">
        <v>9660</v>
      </c>
      <c r="E38" s="263" t="s">
        <v>3349</v>
      </c>
      <c r="F38" s="263"/>
      <c r="G38" s="264">
        <v>7586.68</v>
      </c>
      <c r="I38" s="227" t="s">
        <v>1183</v>
      </c>
      <c r="J38" s="227"/>
      <c r="K38" s="228">
        <v>3247.74</v>
      </c>
      <c r="M38" s="205" t="s">
        <v>515</v>
      </c>
      <c r="N38" s="205"/>
      <c r="O38" s="206">
        <v>477725</v>
      </c>
      <c r="Q38" s="197" t="s">
        <v>361</v>
      </c>
      <c r="R38" s="197"/>
      <c r="S38" s="198">
        <v>187995.85</v>
      </c>
      <c r="U38" s="309" t="s">
        <v>66860</v>
      </c>
      <c r="V38" s="310">
        <v>59223</v>
      </c>
      <c r="X38" s="267" t="s">
        <v>51431</v>
      </c>
      <c r="Y38" s="268">
        <v>387753.25</v>
      </c>
      <c r="AA38" s="229" t="s">
        <v>34417</v>
      </c>
      <c r="AB38" s="230">
        <v>23477.119999999999</v>
      </c>
      <c r="AD38" s="209" t="s">
        <v>14696</v>
      </c>
      <c r="AE38" s="210">
        <v>6841.4</v>
      </c>
      <c r="AF38" s="93"/>
      <c r="AG38" s="201" t="s">
        <v>12963</v>
      </c>
      <c r="AH38" s="202">
        <v>31158.86</v>
      </c>
      <c r="AJ38" s="319" t="s">
        <v>11015</v>
      </c>
      <c r="AK38" s="320">
        <v>9660</v>
      </c>
      <c r="AM38" s="265" t="s">
        <v>9248</v>
      </c>
      <c r="AN38" s="266">
        <v>7586.68</v>
      </c>
      <c r="AP38" s="233" t="s">
        <v>7313</v>
      </c>
      <c r="AQ38" s="234">
        <v>3247.74</v>
      </c>
      <c r="AS38" s="211" t="s">
        <v>9741</v>
      </c>
      <c r="AT38" s="212">
        <v>12514142.41</v>
      </c>
      <c r="AV38" s="197" t="s">
        <v>10147</v>
      </c>
      <c r="AW38" s="198">
        <v>241961</v>
      </c>
    </row>
    <row r="39" spans="1:49" x14ac:dyDescent="0.3">
      <c r="A39" s="315" t="s">
        <v>4536</v>
      </c>
      <c r="B39" s="315"/>
      <c r="C39" s="316">
        <v>1162.7</v>
      </c>
      <c r="E39" s="263" t="s">
        <v>3350</v>
      </c>
      <c r="F39" s="263"/>
      <c r="G39" s="264">
        <v>1223.22</v>
      </c>
      <c r="I39" s="227" t="s">
        <v>1193</v>
      </c>
      <c r="J39" s="227"/>
      <c r="K39" s="228">
        <v>352.49</v>
      </c>
      <c r="M39" s="205" t="s">
        <v>516</v>
      </c>
      <c r="N39" s="205"/>
      <c r="O39" s="206">
        <v>32774.03</v>
      </c>
      <c r="Q39" s="197" t="s">
        <v>362</v>
      </c>
      <c r="R39" s="197"/>
      <c r="S39" s="198">
        <v>70966.58</v>
      </c>
      <c r="U39" s="309" t="s">
        <v>55735</v>
      </c>
      <c r="V39" s="310">
        <v>94600</v>
      </c>
      <c r="X39" s="267" t="s">
        <v>34417</v>
      </c>
      <c r="Y39" s="268">
        <v>38192.97</v>
      </c>
      <c r="AA39" s="229" t="s">
        <v>34418</v>
      </c>
      <c r="AB39" s="230">
        <v>6490.33</v>
      </c>
      <c r="AD39" s="209" t="s">
        <v>14697</v>
      </c>
      <c r="AE39" s="210">
        <v>515.46</v>
      </c>
      <c r="AF39" s="93"/>
      <c r="AG39" s="201" t="s">
        <v>14820</v>
      </c>
      <c r="AH39" s="202">
        <v>982.33</v>
      </c>
      <c r="AJ39" s="319" t="s">
        <v>11043</v>
      </c>
      <c r="AK39" s="320">
        <v>1162.7</v>
      </c>
      <c r="AM39" s="265" t="s">
        <v>9249</v>
      </c>
      <c r="AN39" s="266">
        <v>1223.22</v>
      </c>
      <c r="AP39" s="233" t="s">
        <v>7324</v>
      </c>
      <c r="AQ39" s="234">
        <v>352.49</v>
      </c>
      <c r="AS39" s="211" t="s">
        <v>7024</v>
      </c>
      <c r="AT39" s="212">
        <v>11526.54</v>
      </c>
      <c r="AV39" s="197" t="s">
        <v>9209</v>
      </c>
      <c r="AW39" s="198">
        <v>338106.07</v>
      </c>
    </row>
    <row r="40" spans="1:49" x14ac:dyDescent="0.3">
      <c r="A40" s="315" t="s">
        <v>4537</v>
      </c>
      <c r="B40" s="315"/>
      <c r="C40" s="316">
        <v>11738.87</v>
      </c>
      <c r="E40" s="263" t="s">
        <v>3255</v>
      </c>
      <c r="F40" s="263"/>
      <c r="G40" s="264">
        <v>-7577.05</v>
      </c>
      <c r="I40" s="227" t="s">
        <v>1194</v>
      </c>
      <c r="J40" s="227"/>
      <c r="K40" s="228">
        <v>47.24</v>
      </c>
      <c r="M40" s="205" t="s">
        <v>517</v>
      </c>
      <c r="N40" s="205"/>
      <c r="O40" s="206">
        <v>217966</v>
      </c>
      <c r="Q40" s="197" t="s">
        <v>363</v>
      </c>
      <c r="R40" s="197"/>
      <c r="S40" s="198">
        <v>88655.52</v>
      </c>
      <c r="U40" s="309" t="s">
        <v>55736</v>
      </c>
      <c r="V40" s="310">
        <v>7237.14</v>
      </c>
      <c r="X40" s="267" t="s">
        <v>61740</v>
      </c>
      <c r="Y40" s="268">
        <v>9104.33</v>
      </c>
      <c r="AA40" s="229" t="s">
        <v>34419</v>
      </c>
      <c r="AB40" s="230">
        <v>41029.199999999997</v>
      </c>
      <c r="AD40" s="209" t="s">
        <v>14698</v>
      </c>
      <c r="AE40" s="210">
        <v>105</v>
      </c>
      <c r="AF40" s="93"/>
      <c r="AG40" s="201" t="s">
        <v>12964</v>
      </c>
      <c r="AH40" s="202">
        <v>6503.37</v>
      </c>
      <c r="AJ40" s="319" t="s">
        <v>11044</v>
      </c>
      <c r="AK40" s="320">
        <v>11738.87</v>
      </c>
      <c r="AM40" s="265" t="s">
        <v>9250</v>
      </c>
      <c r="AN40" s="266">
        <v>-7577.05</v>
      </c>
      <c r="AP40" s="233" t="s">
        <v>7325</v>
      </c>
      <c r="AQ40" s="234">
        <v>47.24</v>
      </c>
      <c r="AS40" s="211" t="s">
        <v>7264</v>
      </c>
      <c r="AT40" s="212">
        <v>26078</v>
      </c>
      <c r="AV40" s="197" t="s">
        <v>9752</v>
      </c>
      <c r="AW40" s="198">
        <v>1035598.07</v>
      </c>
    </row>
    <row r="41" spans="1:49" x14ac:dyDescent="0.3">
      <c r="A41" s="315" t="s">
        <v>4539</v>
      </c>
      <c r="B41" s="315"/>
      <c r="C41" s="316">
        <v>11120</v>
      </c>
      <c r="E41" s="263" t="s">
        <v>3352</v>
      </c>
      <c r="F41" s="263"/>
      <c r="G41" s="264">
        <v>27812.74</v>
      </c>
      <c r="I41" s="227" t="s">
        <v>1230</v>
      </c>
      <c r="J41" s="227"/>
      <c r="K41" s="228">
        <v>1204807</v>
      </c>
      <c r="M41" s="205" t="s">
        <v>518</v>
      </c>
      <c r="N41" s="205"/>
      <c r="O41" s="206">
        <v>21812.9</v>
      </c>
      <c r="Q41" s="197" t="s">
        <v>364</v>
      </c>
      <c r="R41" s="197"/>
      <c r="S41" s="198">
        <v>55821</v>
      </c>
      <c r="U41" s="309" t="s">
        <v>55737</v>
      </c>
      <c r="V41" s="310">
        <v>17382.95</v>
      </c>
      <c r="X41" s="267" t="s">
        <v>34419</v>
      </c>
      <c r="Y41" s="268">
        <v>54649.65</v>
      </c>
      <c r="AA41" s="229" t="s">
        <v>35942</v>
      </c>
      <c r="AB41" s="230">
        <v>400338.35</v>
      </c>
      <c r="AD41" s="209" t="s">
        <v>14699</v>
      </c>
      <c r="AE41" s="210">
        <v>565.91999999999996</v>
      </c>
      <c r="AF41" s="93"/>
      <c r="AG41" s="201" t="s">
        <v>14822</v>
      </c>
      <c r="AH41" s="202">
        <v>50</v>
      </c>
      <c r="AJ41" s="319" t="s">
        <v>11046</v>
      </c>
      <c r="AK41" s="320">
        <v>11120</v>
      </c>
      <c r="AM41" s="265" t="s">
        <v>9253</v>
      </c>
      <c r="AN41" s="266">
        <v>27812.74</v>
      </c>
      <c r="AP41" s="233" t="s">
        <v>7364</v>
      </c>
      <c r="AQ41" s="234">
        <v>1204807</v>
      </c>
      <c r="AS41" s="211" t="s">
        <v>7678</v>
      </c>
      <c r="AT41" s="212">
        <v>6708</v>
      </c>
      <c r="AV41" s="197" t="s">
        <v>7560</v>
      </c>
      <c r="AW41" s="198">
        <v>103871.89</v>
      </c>
    </row>
    <row r="42" spans="1:49" x14ac:dyDescent="0.3">
      <c r="A42" s="315" t="s">
        <v>4549</v>
      </c>
      <c r="B42" s="315"/>
      <c r="C42" s="316">
        <v>1592.04</v>
      </c>
      <c r="E42" s="263" t="s">
        <v>3354</v>
      </c>
      <c r="F42" s="263"/>
      <c r="G42" s="264">
        <v>10662.92</v>
      </c>
      <c r="I42" s="227" t="s">
        <v>1239</v>
      </c>
      <c r="J42" s="227"/>
      <c r="K42" s="228">
        <v>18933</v>
      </c>
      <c r="M42" s="205" t="s">
        <v>519</v>
      </c>
      <c r="N42" s="205"/>
      <c r="O42" s="206">
        <v>112785</v>
      </c>
      <c r="Q42" s="197" t="s">
        <v>365</v>
      </c>
      <c r="R42" s="197"/>
      <c r="S42" s="198">
        <v>10071.5</v>
      </c>
      <c r="U42" s="309" t="s">
        <v>57176</v>
      </c>
      <c r="V42" s="310">
        <v>3683.72</v>
      </c>
      <c r="X42" s="267" t="s">
        <v>59459</v>
      </c>
      <c r="Y42" s="268">
        <v>483118.81</v>
      </c>
      <c r="AA42" s="229" t="s">
        <v>42105</v>
      </c>
      <c r="AB42" s="230">
        <v>341709.55</v>
      </c>
      <c r="AD42" s="209" t="s">
        <v>14700</v>
      </c>
      <c r="AE42" s="210">
        <v>424962.73</v>
      </c>
      <c r="AF42" s="93"/>
      <c r="AG42" s="201" t="s">
        <v>12965</v>
      </c>
      <c r="AH42" s="202">
        <v>52183.32</v>
      </c>
      <c r="AJ42" s="319" t="s">
        <v>11067</v>
      </c>
      <c r="AK42" s="320">
        <v>1592.04</v>
      </c>
      <c r="AM42" s="265" t="s">
        <v>9255</v>
      </c>
      <c r="AN42" s="266">
        <v>10662.92</v>
      </c>
      <c r="AP42" s="233" t="s">
        <v>7373</v>
      </c>
      <c r="AQ42" s="234">
        <v>18933</v>
      </c>
      <c r="AS42" s="211" t="s">
        <v>7986</v>
      </c>
      <c r="AT42" s="212">
        <v>8623</v>
      </c>
      <c r="AV42" s="197" t="s">
        <v>10148</v>
      </c>
      <c r="AW42" s="198">
        <v>84813</v>
      </c>
    </row>
    <row r="43" spans="1:49" x14ac:dyDescent="0.3">
      <c r="A43" s="315" t="s">
        <v>4749</v>
      </c>
      <c r="B43" s="315"/>
      <c r="C43" s="316">
        <v>46553</v>
      </c>
      <c r="E43" s="263" t="s">
        <v>3257</v>
      </c>
      <c r="F43" s="263"/>
      <c r="G43" s="264">
        <v>15594.92</v>
      </c>
      <c r="I43" s="227" t="s">
        <v>1244</v>
      </c>
      <c r="J43" s="227"/>
      <c r="K43" s="228">
        <v>49</v>
      </c>
      <c r="M43" s="205" t="s">
        <v>520</v>
      </c>
      <c r="N43" s="205"/>
      <c r="O43" s="206">
        <v>680556</v>
      </c>
      <c r="Q43" s="197" t="s">
        <v>366</v>
      </c>
      <c r="R43" s="197"/>
      <c r="S43" s="198">
        <v>27098.09</v>
      </c>
      <c r="U43" s="309" t="s">
        <v>57177</v>
      </c>
      <c r="V43" s="310">
        <v>510.24</v>
      </c>
      <c r="X43" s="267" t="s">
        <v>57173</v>
      </c>
      <c r="Y43" s="268">
        <v>24639.65</v>
      </c>
      <c r="AA43" s="229" t="s">
        <v>42106</v>
      </c>
      <c r="AB43" s="230">
        <v>23168.16</v>
      </c>
      <c r="AD43" s="209" t="s">
        <v>14701</v>
      </c>
      <c r="AE43" s="210">
        <v>58860.68</v>
      </c>
      <c r="AF43" s="93"/>
      <c r="AG43" s="201" t="s">
        <v>31581</v>
      </c>
      <c r="AH43" s="202">
        <v>3750</v>
      </c>
      <c r="AJ43" s="319" t="s">
        <v>11073</v>
      </c>
      <c r="AK43" s="320">
        <v>46553</v>
      </c>
      <c r="AM43" s="265" t="s">
        <v>9256</v>
      </c>
      <c r="AN43" s="266">
        <v>15594.92</v>
      </c>
      <c r="AP43" s="233" t="s">
        <v>7378</v>
      </c>
      <c r="AQ43" s="234">
        <v>49</v>
      </c>
      <c r="AS43" s="211" t="s">
        <v>8178</v>
      </c>
      <c r="AT43" s="212">
        <v>7538</v>
      </c>
      <c r="AV43" s="197" t="s">
        <v>9210</v>
      </c>
      <c r="AW43" s="198">
        <v>8609.86</v>
      </c>
    </row>
    <row r="44" spans="1:49" x14ac:dyDescent="0.3">
      <c r="A44" s="315" t="s">
        <v>4554</v>
      </c>
      <c r="B44" s="315"/>
      <c r="C44" s="316">
        <v>3000</v>
      </c>
      <c r="E44" s="263" t="s">
        <v>3357</v>
      </c>
      <c r="F44" s="263"/>
      <c r="G44" s="264">
        <v>2634.6</v>
      </c>
      <c r="I44" s="227" t="s">
        <v>1248</v>
      </c>
      <c r="J44" s="227"/>
      <c r="K44" s="228">
        <v>2940</v>
      </c>
      <c r="M44" s="205" t="s">
        <v>521</v>
      </c>
      <c r="N44" s="205"/>
      <c r="O44" s="206">
        <v>158014</v>
      </c>
      <c r="Q44" s="197" t="s">
        <v>367</v>
      </c>
      <c r="R44" s="197"/>
      <c r="S44" s="198">
        <v>822750</v>
      </c>
      <c r="U44" s="309" t="s">
        <v>51434</v>
      </c>
      <c r="V44" s="310">
        <v>16512.490000000002</v>
      </c>
      <c r="X44" s="267" t="s">
        <v>54762</v>
      </c>
      <c r="Y44" s="268">
        <v>349044.97</v>
      </c>
      <c r="AA44" s="229" t="s">
        <v>42107</v>
      </c>
      <c r="AB44" s="230">
        <v>3805.26</v>
      </c>
      <c r="AD44" s="209" t="s">
        <v>14702</v>
      </c>
      <c r="AE44" s="210">
        <v>41107.480000000003</v>
      </c>
      <c r="AF44" s="93"/>
      <c r="AG44" s="201" t="s">
        <v>31582</v>
      </c>
      <c r="AH44" s="202">
        <v>295.39999999999998</v>
      </c>
      <c r="AJ44" s="319" t="s">
        <v>9657</v>
      </c>
      <c r="AK44" s="320">
        <v>3000</v>
      </c>
      <c r="AM44" s="265" t="s">
        <v>9259</v>
      </c>
      <c r="AN44" s="266">
        <v>2634.6</v>
      </c>
      <c r="AP44" s="233" t="s">
        <v>7382</v>
      </c>
      <c r="AQ44" s="234">
        <v>2940</v>
      </c>
      <c r="AS44" s="211" t="s">
        <v>8617</v>
      </c>
      <c r="AT44" s="212">
        <v>2000</v>
      </c>
      <c r="AV44" s="197" t="s">
        <v>9754</v>
      </c>
      <c r="AW44" s="198">
        <v>197294.75</v>
      </c>
    </row>
    <row r="45" spans="1:49" x14ac:dyDescent="0.3">
      <c r="A45" s="315" t="s">
        <v>4659</v>
      </c>
      <c r="B45" s="315"/>
      <c r="C45" s="316">
        <v>3863</v>
      </c>
      <c r="E45" s="263" t="s">
        <v>3358</v>
      </c>
      <c r="F45" s="263"/>
      <c r="G45" s="264">
        <v>226421.61</v>
      </c>
      <c r="I45" s="227" t="s">
        <v>4026</v>
      </c>
      <c r="J45" s="227"/>
      <c r="K45" s="228">
        <v>777</v>
      </c>
      <c r="M45" s="205" t="s">
        <v>522</v>
      </c>
      <c r="N45" s="205"/>
      <c r="O45" s="206">
        <v>133345.82</v>
      </c>
      <c r="Q45" s="197" t="s">
        <v>368</v>
      </c>
      <c r="R45" s="197"/>
      <c r="S45" s="198">
        <v>445639.52</v>
      </c>
      <c r="U45" s="309" t="s">
        <v>61252</v>
      </c>
      <c r="V45" s="310">
        <v>45120</v>
      </c>
      <c r="X45" s="267" t="s">
        <v>42106</v>
      </c>
      <c r="Y45" s="268">
        <v>62062.54</v>
      </c>
      <c r="AA45" s="229" t="s">
        <v>42108</v>
      </c>
      <c r="AB45" s="230">
        <v>32540.400000000001</v>
      </c>
      <c r="AD45" s="209" t="s">
        <v>14703</v>
      </c>
      <c r="AE45" s="210">
        <v>20438.5</v>
      </c>
      <c r="AF45" s="93"/>
      <c r="AG45" s="201" t="s">
        <v>31583</v>
      </c>
      <c r="AH45" s="202">
        <v>150.19999999999999</v>
      </c>
      <c r="AJ45" s="319" t="s">
        <v>11212</v>
      </c>
      <c r="AK45" s="320">
        <v>3863</v>
      </c>
      <c r="AM45" s="265" t="s">
        <v>9260</v>
      </c>
      <c r="AN45" s="266">
        <v>226421.61</v>
      </c>
      <c r="AP45" s="233" t="s">
        <v>7395</v>
      </c>
      <c r="AQ45" s="234">
        <v>777</v>
      </c>
      <c r="AS45" s="211" t="s">
        <v>8854</v>
      </c>
      <c r="AT45" s="212">
        <v>7511</v>
      </c>
      <c r="AV45" s="197" t="s">
        <v>10149</v>
      </c>
      <c r="AW45" s="198">
        <v>3120</v>
      </c>
    </row>
    <row r="46" spans="1:49" x14ac:dyDescent="0.3">
      <c r="A46" s="315" t="s">
        <v>4570</v>
      </c>
      <c r="B46" s="315"/>
      <c r="C46" s="316">
        <v>86269</v>
      </c>
      <c r="E46" s="263" t="s">
        <v>3359</v>
      </c>
      <c r="F46" s="263"/>
      <c r="G46" s="264">
        <v>603700.53</v>
      </c>
      <c r="I46" s="227" t="s">
        <v>4029</v>
      </c>
      <c r="J46" s="227"/>
      <c r="K46" s="228">
        <v>10552</v>
      </c>
      <c r="M46" s="205" t="s">
        <v>523</v>
      </c>
      <c r="N46" s="205"/>
      <c r="O46" s="206">
        <v>263915</v>
      </c>
      <c r="Q46" s="197" t="s">
        <v>369</v>
      </c>
      <c r="R46" s="197"/>
      <c r="S46" s="198">
        <v>508442.72</v>
      </c>
      <c r="U46" s="309" t="s">
        <v>61253</v>
      </c>
      <c r="V46" s="310">
        <v>3451.65</v>
      </c>
      <c r="X46" s="267" t="s">
        <v>61741</v>
      </c>
      <c r="Y46" s="268">
        <v>13550.43</v>
      </c>
      <c r="AA46" s="229" t="s">
        <v>51432</v>
      </c>
      <c r="AB46" s="230">
        <v>1886.56</v>
      </c>
      <c r="AD46" s="209" t="s">
        <v>14704</v>
      </c>
      <c r="AE46" s="210">
        <v>637275.27</v>
      </c>
      <c r="AF46" s="93"/>
      <c r="AG46" s="201" t="s">
        <v>31584</v>
      </c>
      <c r="AH46" s="202">
        <v>7447.4</v>
      </c>
      <c r="AJ46" s="319" t="s">
        <v>11105</v>
      </c>
      <c r="AK46" s="320">
        <v>86269</v>
      </c>
      <c r="AM46" s="265" t="s">
        <v>9261</v>
      </c>
      <c r="AN46" s="266">
        <v>603700.53</v>
      </c>
      <c r="AP46" s="233" t="s">
        <v>10461</v>
      </c>
      <c r="AQ46" s="234">
        <v>10552</v>
      </c>
      <c r="AS46" s="211" t="s">
        <v>11715</v>
      </c>
      <c r="AT46" s="212">
        <v>57853.29</v>
      </c>
      <c r="AV46" s="197" t="s">
        <v>9755</v>
      </c>
      <c r="AW46" s="198">
        <v>3120</v>
      </c>
    </row>
    <row r="47" spans="1:49" x14ac:dyDescent="0.3">
      <c r="A47" s="315" t="s">
        <v>4668</v>
      </c>
      <c r="B47" s="315"/>
      <c r="C47" s="316">
        <v>18000</v>
      </c>
      <c r="E47" s="263" t="s">
        <v>4150</v>
      </c>
      <c r="F47" s="263"/>
      <c r="G47" s="264">
        <v>12285.82</v>
      </c>
      <c r="I47" s="227" t="s">
        <v>1311</v>
      </c>
      <c r="J47" s="227"/>
      <c r="K47" s="228">
        <v>21795.9</v>
      </c>
      <c r="M47" s="205" t="s">
        <v>524</v>
      </c>
      <c r="N47" s="205"/>
      <c r="O47" s="206">
        <v>19225</v>
      </c>
      <c r="Q47" s="197" t="s">
        <v>370</v>
      </c>
      <c r="R47" s="197"/>
      <c r="S47" s="198">
        <v>114399.36</v>
      </c>
      <c r="U47" s="309" t="s">
        <v>61254</v>
      </c>
      <c r="V47" s="310">
        <v>10397.36</v>
      </c>
      <c r="X47" s="267" t="s">
        <v>42108</v>
      </c>
      <c r="Y47" s="268">
        <v>77176.600000000006</v>
      </c>
      <c r="AA47" s="229" t="s">
        <v>44298</v>
      </c>
      <c r="AB47" s="230">
        <v>118523.99</v>
      </c>
      <c r="AD47" s="209" t="s">
        <v>14705</v>
      </c>
      <c r="AE47" s="210">
        <v>48093.59</v>
      </c>
      <c r="AF47" s="93"/>
      <c r="AG47" s="201" t="s">
        <v>31585</v>
      </c>
      <c r="AH47" s="202">
        <v>3750</v>
      </c>
      <c r="AJ47" s="319" t="s">
        <v>11106</v>
      </c>
      <c r="AK47" s="320">
        <v>18000</v>
      </c>
      <c r="AM47" s="265" t="s">
        <v>9269</v>
      </c>
      <c r="AN47" s="266">
        <v>12285.82</v>
      </c>
      <c r="AP47" s="233" t="s">
        <v>7450</v>
      </c>
      <c r="AQ47" s="234">
        <v>21795.9</v>
      </c>
      <c r="AS47" s="211" t="s">
        <v>9742</v>
      </c>
      <c r="AT47" s="212">
        <v>127837.83</v>
      </c>
      <c r="AV47" s="197" t="s">
        <v>10086</v>
      </c>
      <c r="AW47" s="198">
        <v>97837</v>
      </c>
    </row>
    <row r="48" spans="1:49" x14ac:dyDescent="0.3">
      <c r="A48" s="315" t="s">
        <v>4677</v>
      </c>
      <c r="B48" s="315"/>
      <c r="C48" s="316">
        <v>41924</v>
      </c>
      <c r="E48" s="263" t="s">
        <v>3367</v>
      </c>
      <c r="F48" s="263"/>
      <c r="G48" s="264">
        <v>6153.45</v>
      </c>
      <c r="I48" s="227" t="s">
        <v>341</v>
      </c>
      <c r="J48" s="227"/>
      <c r="K48" s="228">
        <v>1436</v>
      </c>
      <c r="M48" s="205" t="s">
        <v>525</v>
      </c>
      <c r="N48" s="205"/>
      <c r="O48" s="206">
        <v>12704.8</v>
      </c>
      <c r="Q48" s="197" t="s">
        <v>371</v>
      </c>
      <c r="R48" s="197"/>
      <c r="S48" s="198">
        <v>21223</v>
      </c>
      <c r="U48" s="309" t="s">
        <v>63555</v>
      </c>
      <c r="V48" s="310">
        <v>9956</v>
      </c>
      <c r="X48" s="267" t="s">
        <v>63890</v>
      </c>
      <c r="Y48" s="268">
        <v>91100.68</v>
      </c>
      <c r="AA48" s="229" t="s">
        <v>44299</v>
      </c>
      <c r="AB48" s="230">
        <v>9639.01</v>
      </c>
      <c r="AD48" s="209" t="s">
        <v>14706</v>
      </c>
      <c r="AE48" s="210">
        <v>122531.06</v>
      </c>
      <c r="AF48" s="93"/>
      <c r="AG48" s="201" t="s">
        <v>31586</v>
      </c>
      <c r="AH48" s="202">
        <v>295.39999999999998</v>
      </c>
      <c r="AJ48" s="319" t="s">
        <v>11118</v>
      </c>
      <c r="AK48" s="320">
        <v>41924</v>
      </c>
      <c r="AM48" s="265" t="s">
        <v>9270</v>
      </c>
      <c r="AN48" s="266">
        <v>6153.45</v>
      </c>
      <c r="AP48" s="233" t="s">
        <v>7459</v>
      </c>
      <c r="AQ48" s="234">
        <v>1436</v>
      </c>
      <c r="AS48" s="211" t="s">
        <v>6598</v>
      </c>
      <c r="AT48" s="212">
        <v>21414.61</v>
      </c>
      <c r="AV48" s="197" t="s">
        <v>7561</v>
      </c>
      <c r="AW48" s="198">
        <v>385630</v>
      </c>
    </row>
    <row r="49" spans="1:49" x14ac:dyDescent="0.3">
      <c r="A49" s="315" t="s">
        <v>4576</v>
      </c>
      <c r="B49" s="315"/>
      <c r="C49" s="316">
        <v>1801.58</v>
      </c>
      <c r="E49" s="263" t="s">
        <v>3260</v>
      </c>
      <c r="F49" s="263"/>
      <c r="G49" s="264">
        <v>374522.23</v>
      </c>
      <c r="I49" s="227" t="s">
        <v>1328</v>
      </c>
      <c r="J49" s="227"/>
      <c r="K49" s="228">
        <v>307</v>
      </c>
      <c r="M49" s="205" t="s">
        <v>526</v>
      </c>
      <c r="N49" s="205"/>
      <c r="O49" s="206">
        <v>3995</v>
      </c>
      <c r="Q49" s="197" t="s">
        <v>372</v>
      </c>
      <c r="R49" s="197"/>
      <c r="S49" s="198">
        <v>118317</v>
      </c>
      <c r="U49" s="309" t="s">
        <v>54769</v>
      </c>
      <c r="V49" s="310">
        <v>7300</v>
      </c>
      <c r="X49" s="267" t="s">
        <v>51432</v>
      </c>
      <c r="Y49" s="268">
        <v>358.66</v>
      </c>
      <c r="AA49" s="229" t="s">
        <v>44300</v>
      </c>
      <c r="AB49" s="230">
        <v>4110953.05</v>
      </c>
      <c r="AD49" s="209" t="s">
        <v>14707</v>
      </c>
      <c r="AE49" s="210">
        <v>1946.86</v>
      </c>
      <c r="AF49" s="93"/>
      <c r="AG49" s="201" t="s">
        <v>31587</v>
      </c>
      <c r="AH49" s="202">
        <v>150.19999999999999</v>
      </c>
      <c r="AJ49" s="319" t="s">
        <v>9669</v>
      </c>
      <c r="AK49" s="320">
        <v>1801.58</v>
      </c>
      <c r="AM49" s="265" t="s">
        <v>9272</v>
      </c>
      <c r="AN49" s="266">
        <v>374522.23</v>
      </c>
      <c r="AP49" s="233" t="s">
        <v>7468</v>
      </c>
      <c r="AQ49" s="234">
        <v>307</v>
      </c>
      <c r="AS49" s="211" t="s">
        <v>6868</v>
      </c>
      <c r="AT49" s="212">
        <v>4163</v>
      </c>
      <c r="AV49" s="197" t="s">
        <v>10125</v>
      </c>
      <c r="AW49" s="198">
        <v>13317</v>
      </c>
    </row>
    <row r="50" spans="1:49" x14ac:dyDescent="0.3">
      <c r="A50" s="315" t="s">
        <v>4583</v>
      </c>
      <c r="B50" s="315"/>
      <c r="C50" s="316">
        <v>31055</v>
      </c>
      <c r="E50" s="263" t="s">
        <v>3261</v>
      </c>
      <c r="F50" s="263"/>
      <c r="G50" s="264">
        <v>1760637.84</v>
      </c>
      <c r="I50" s="227" t="s">
        <v>1339</v>
      </c>
      <c r="J50" s="227"/>
      <c r="K50" s="228">
        <v>181</v>
      </c>
      <c r="M50" s="205" t="s">
        <v>527</v>
      </c>
      <c r="N50" s="205"/>
      <c r="O50" s="206">
        <v>123566.92</v>
      </c>
      <c r="Q50" s="197" t="s">
        <v>373</v>
      </c>
      <c r="R50" s="197"/>
      <c r="S50" s="198">
        <v>106994.26</v>
      </c>
      <c r="U50" s="309" t="s">
        <v>57178</v>
      </c>
      <c r="V50" s="310">
        <v>2252.7199999999998</v>
      </c>
      <c r="X50" s="267" t="s">
        <v>62992</v>
      </c>
      <c r="Y50" s="268">
        <v>4289.12</v>
      </c>
      <c r="AA50" s="229" t="s">
        <v>44301</v>
      </c>
      <c r="AB50" s="230">
        <v>310414.09999999998</v>
      </c>
      <c r="AD50" s="209" t="s">
        <v>14708</v>
      </c>
      <c r="AE50" s="210">
        <v>151546.22</v>
      </c>
      <c r="AF50" s="93"/>
      <c r="AG50" s="201" t="s">
        <v>14842</v>
      </c>
      <c r="AH50" s="202">
        <v>7447.4</v>
      </c>
      <c r="AJ50" s="319" t="s">
        <v>11155</v>
      </c>
      <c r="AK50" s="320">
        <v>31055</v>
      </c>
      <c r="AM50" s="265" t="s">
        <v>9274</v>
      </c>
      <c r="AN50" s="266">
        <v>1760637.84</v>
      </c>
      <c r="AP50" s="233" t="s">
        <v>7479</v>
      </c>
      <c r="AQ50" s="234">
        <v>181</v>
      </c>
      <c r="AS50" s="211" t="s">
        <v>7025</v>
      </c>
      <c r="AT50" s="212">
        <v>2031</v>
      </c>
      <c r="AV50" s="197" t="s">
        <v>10150</v>
      </c>
      <c r="AW50" s="198">
        <v>165711</v>
      </c>
    </row>
    <row r="51" spans="1:49" x14ac:dyDescent="0.3">
      <c r="A51" s="315" t="s">
        <v>3633</v>
      </c>
      <c r="B51" s="315"/>
      <c r="C51" s="316">
        <v>5778</v>
      </c>
      <c r="E51" s="263" t="s">
        <v>3369</v>
      </c>
      <c r="F51" s="263"/>
      <c r="G51" s="264">
        <v>15387.59</v>
      </c>
      <c r="I51" s="227" t="s">
        <v>4033</v>
      </c>
      <c r="J51" s="227"/>
      <c r="K51" s="228">
        <v>21257</v>
      </c>
      <c r="M51" s="205" t="s">
        <v>528</v>
      </c>
      <c r="N51" s="205"/>
      <c r="O51" s="206">
        <v>13411</v>
      </c>
      <c r="Q51" s="197" t="s">
        <v>374</v>
      </c>
      <c r="R51" s="197"/>
      <c r="S51" s="198">
        <v>124779.65</v>
      </c>
      <c r="U51" s="309" t="s">
        <v>51435</v>
      </c>
      <c r="V51" s="310">
        <v>1140</v>
      </c>
      <c r="X51" s="267" t="s">
        <v>61249</v>
      </c>
      <c r="Y51" s="268">
        <v>108926.34</v>
      </c>
      <c r="AA51" s="229" t="s">
        <v>14734</v>
      </c>
      <c r="AB51" s="230">
        <v>2025.01</v>
      </c>
      <c r="AD51" s="209" t="s">
        <v>14709</v>
      </c>
      <c r="AE51" s="210">
        <v>52402</v>
      </c>
      <c r="AF51" s="93"/>
      <c r="AG51" s="201" t="s">
        <v>12966</v>
      </c>
      <c r="AH51" s="202">
        <v>24591</v>
      </c>
      <c r="AJ51" s="319" t="s">
        <v>9674</v>
      </c>
      <c r="AK51" s="320">
        <v>5778</v>
      </c>
      <c r="AM51" s="265" t="s">
        <v>9275</v>
      </c>
      <c r="AN51" s="266">
        <v>15387.59</v>
      </c>
      <c r="AP51" s="233" t="s">
        <v>10464</v>
      </c>
      <c r="AQ51" s="234">
        <v>21257</v>
      </c>
      <c r="AS51" s="211" t="s">
        <v>7265</v>
      </c>
      <c r="AT51" s="212">
        <v>12530</v>
      </c>
      <c r="AV51" s="197" t="s">
        <v>9212</v>
      </c>
      <c r="AW51" s="198">
        <v>511880.3</v>
      </c>
    </row>
    <row r="52" spans="1:49" x14ac:dyDescent="0.3">
      <c r="A52" s="315" t="s">
        <v>3634</v>
      </c>
      <c r="B52" s="315"/>
      <c r="C52" s="316">
        <v>4780</v>
      </c>
      <c r="E52" s="263" t="s">
        <v>3262</v>
      </c>
      <c r="F52" s="263"/>
      <c r="G52" s="264">
        <v>5624.23</v>
      </c>
      <c r="I52" s="227" t="s">
        <v>1378</v>
      </c>
      <c r="J52" s="227"/>
      <c r="K52" s="228">
        <v>3754.44</v>
      </c>
      <c r="M52" s="205" t="s">
        <v>529</v>
      </c>
      <c r="N52" s="205"/>
      <c r="O52" s="206">
        <v>79844.36</v>
      </c>
      <c r="Q52" s="197" t="s">
        <v>375</v>
      </c>
      <c r="R52" s="197"/>
      <c r="S52" s="198">
        <v>161300.46</v>
      </c>
      <c r="U52" s="309" t="s">
        <v>63891</v>
      </c>
      <c r="V52" s="310">
        <v>5494.68</v>
      </c>
      <c r="X52" s="267" t="s">
        <v>61250</v>
      </c>
      <c r="Y52" s="268">
        <v>600.48</v>
      </c>
      <c r="AA52" s="229" t="s">
        <v>48637</v>
      </c>
      <c r="AB52" s="230">
        <v>4569.82</v>
      </c>
      <c r="AD52" s="209" t="s">
        <v>12950</v>
      </c>
      <c r="AE52" s="210">
        <v>6428.32</v>
      </c>
      <c r="AF52" s="93"/>
      <c r="AG52" s="201" t="s">
        <v>12967</v>
      </c>
      <c r="AH52" s="202">
        <v>1842.07</v>
      </c>
      <c r="AJ52" s="319" t="s">
        <v>9675</v>
      </c>
      <c r="AK52" s="320">
        <v>4780</v>
      </c>
      <c r="AM52" s="265" t="s">
        <v>9280</v>
      </c>
      <c r="AN52" s="266">
        <v>5624.23</v>
      </c>
      <c r="AP52" s="233" t="s">
        <v>7521</v>
      </c>
      <c r="AQ52" s="234">
        <v>3754.44</v>
      </c>
      <c r="AS52" s="211" t="s">
        <v>7679</v>
      </c>
      <c r="AT52" s="212">
        <v>2090</v>
      </c>
      <c r="AV52" s="197" t="s">
        <v>9756</v>
      </c>
      <c r="AW52" s="198">
        <v>1174375.3</v>
      </c>
    </row>
    <row r="53" spans="1:49" x14ac:dyDescent="0.3">
      <c r="A53" s="315" t="s">
        <v>4588</v>
      </c>
      <c r="B53" s="315"/>
      <c r="C53" s="316">
        <v>72406</v>
      </c>
      <c r="E53" s="263" t="s">
        <v>3374</v>
      </c>
      <c r="F53" s="263"/>
      <c r="G53" s="264">
        <v>106200.64</v>
      </c>
      <c r="I53" s="227" t="s">
        <v>4034</v>
      </c>
      <c r="J53" s="227"/>
      <c r="K53" s="228">
        <v>17154</v>
      </c>
      <c r="M53" s="205" t="s">
        <v>530</v>
      </c>
      <c r="N53" s="205"/>
      <c r="O53" s="206">
        <v>48393</v>
      </c>
      <c r="Q53" s="197" t="s">
        <v>376</v>
      </c>
      <c r="R53" s="197"/>
      <c r="S53" s="198">
        <v>2986</v>
      </c>
      <c r="U53" s="309" t="s">
        <v>57179</v>
      </c>
      <c r="V53" s="310">
        <v>783.48</v>
      </c>
      <c r="X53" s="267" t="s">
        <v>61742</v>
      </c>
      <c r="Y53" s="268">
        <v>126.26</v>
      </c>
      <c r="AA53" s="229" t="s">
        <v>14740</v>
      </c>
      <c r="AB53" s="230">
        <v>461.66</v>
      </c>
      <c r="AD53" s="209" t="s">
        <v>14710</v>
      </c>
      <c r="AE53" s="210">
        <v>405892.68</v>
      </c>
      <c r="AF53" s="93"/>
      <c r="AG53" s="201" t="s">
        <v>12968</v>
      </c>
      <c r="AH53" s="202">
        <v>4844.45</v>
      </c>
      <c r="AJ53" s="319" t="s">
        <v>11163</v>
      </c>
      <c r="AK53" s="320">
        <v>72406</v>
      </c>
      <c r="AM53" s="265" t="s">
        <v>9281</v>
      </c>
      <c r="AN53" s="266">
        <v>106200.64</v>
      </c>
      <c r="AP53" s="233" t="s">
        <v>7541</v>
      </c>
      <c r="AQ53" s="234">
        <v>17154</v>
      </c>
      <c r="AS53" s="211" t="s">
        <v>8179</v>
      </c>
      <c r="AT53" s="212">
        <v>1960</v>
      </c>
      <c r="AV53" s="197" t="s">
        <v>10151</v>
      </c>
      <c r="AW53" s="198">
        <v>21825</v>
      </c>
    </row>
    <row r="54" spans="1:49" x14ac:dyDescent="0.3">
      <c r="A54" s="315" t="s">
        <v>4589</v>
      </c>
      <c r="B54" s="315"/>
      <c r="C54" s="316">
        <v>354905</v>
      </c>
      <c r="E54" s="263" t="s">
        <v>3377</v>
      </c>
      <c r="F54" s="263"/>
      <c r="G54" s="264">
        <v>365135.79</v>
      </c>
      <c r="I54" s="227" t="s">
        <v>1400</v>
      </c>
      <c r="J54" s="227"/>
      <c r="K54" s="228">
        <v>4452</v>
      </c>
      <c r="M54" s="205" t="s">
        <v>531</v>
      </c>
      <c r="N54" s="205"/>
      <c r="O54" s="206">
        <v>584447.62</v>
      </c>
      <c r="Q54" s="197" t="s">
        <v>377</v>
      </c>
      <c r="R54" s="197"/>
      <c r="S54" s="198">
        <v>811819.4</v>
      </c>
      <c r="U54" s="309" t="s">
        <v>34434</v>
      </c>
      <c r="V54" s="310">
        <v>26116.080000000002</v>
      </c>
      <c r="X54" s="267" t="s">
        <v>61251</v>
      </c>
      <c r="Y54" s="268">
        <v>565.91999999999996</v>
      </c>
      <c r="AA54" s="229" t="s">
        <v>14741</v>
      </c>
      <c r="AB54" s="230">
        <v>70.84</v>
      </c>
      <c r="AD54" s="209" t="s">
        <v>12952</v>
      </c>
      <c r="AE54" s="210">
        <v>1088696.6599999999</v>
      </c>
      <c r="AF54" s="93"/>
      <c r="AG54" s="201" t="s">
        <v>12969</v>
      </c>
      <c r="AH54" s="202">
        <v>1330.9</v>
      </c>
      <c r="AJ54" s="319" t="s">
        <v>11164</v>
      </c>
      <c r="AK54" s="320">
        <v>354905</v>
      </c>
      <c r="AM54" s="265" t="s">
        <v>9285</v>
      </c>
      <c r="AN54" s="266">
        <v>365135.79</v>
      </c>
      <c r="AP54" s="233" t="s">
        <v>7543</v>
      </c>
      <c r="AQ54" s="234">
        <v>4452</v>
      </c>
      <c r="AS54" s="211" t="s">
        <v>8243</v>
      </c>
      <c r="AT54" s="212">
        <v>54</v>
      </c>
      <c r="AV54" s="197" t="s">
        <v>9758</v>
      </c>
      <c r="AW54" s="198">
        <v>21825</v>
      </c>
    </row>
    <row r="55" spans="1:49" x14ac:dyDescent="0.3">
      <c r="A55" s="315" t="s">
        <v>3637</v>
      </c>
      <c r="B55" s="315"/>
      <c r="C55" s="316">
        <v>36025</v>
      </c>
      <c r="E55" s="263" t="s">
        <v>3388</v>
      </c>
      <c r="F55" s="263"/>
      <c r="G55" s="264">
        <v>218.7</v>
      </c>
      <c r="I55" s="227" t="s">
        <v>353</v>
      </c>
      <c r="J55" s="227"/>
      <c r="K55" s="228">
        <v>48165</v>
      </c>
      <c r="M55" s="205" t="s">
        <v>532</v>
      </c>
      <c r="N55" s="205"/>
      <c r="O55" s="206">
        <v>30896</v>
      </c>
      <c r="Q55" s="197" t="s">
        <v>378</v>
      </c>
      <c r="R55" s="197"/>
      <c r="S55" s="198">
        <v>202445.42</v>
      </c>
      <c r="U55" s="309" t="s">
        <v>55740</v>
      </c>
      <c r="V55" s="310">
        <v>3500</v>
      </c>
      <c r="X55" s="267" t="s">
        <v>14745</v>
      </c>
      <c r="Y55" s="268">
        <v>159.96</v>
      </c>
      <c r="AA55" s="229" t="s">
        <v>14742</v>
      </c>
      <c r="AB55" s="230">
        <v>4103.9799999999996</v>
      </c>
      <c r="AD55" s="209" t="s">
        <v>12953</v>
      </c>
      <c r="AE55" s="210">
        <v>83255.7</v>
      </c>
      <c r="AF55" s="93"/>
      <c r="AG55" s="201" t="s">
        <v>12970</v>
      </c>
      <c r="AH55" s="202">
        <v>3801.5</v>
      </c>
      <c r="AJ55" s="319" t="s">
        <v>9678</v>
      </c>
      <c r="AK55" s="320">
        <v>36025</v>
      </c>
      <c r="AM55" s="265" t="s">
        <v>9298</v>
      </c>
      <c r="AN55" s="266">
        <v>218.7</v>
      </c>
      <c r="AP55" s="233" t="s">
        <v>7561</v>
      </c>
      <c r="AQ55" s="234">
        <v>48165</v>
      </c>
      <c r="AS55" s="211" t="s">
        <v>8486</v>
      </c>
      <c r="AT55" s="212">
        <v>42022</v>
      </c>
      <c r="AV55" s="197" t="s">
        <v>7562</v>
      </c>
      <c r="AW55" s="198">
        <v>128157.72</v>
      </c>
    </row>
    <row r="56" spans="1:49" x14ac:dyDescent="0.3">
      <c r="A56" s="315" t="s">
        <v>4599</v>
      </c>
      <c r="B56" s="315"/>
      <c r="C56" s="316">
        <v>2000</v>
      </c>
      <c r="E56" s="263" t="s">
        <v>3267</v>
      </c>
      <c r="F56" s="263"/>
      <c r="G56" s="264">
        <v>955.36</v>
      </c>
      <c r="I56" s="227" t="s">
        <v>370</v>
      </c>
      <c r="J56" s="227"/>
      <c r="K56" s="228">
        <v>4450</v>
      </c>
      <c r="M56" s="205" t="s">
        <v>533</v>
      </c>
      <c r="N56" s="205"/>
      <c r="O56" s="206">
        <v>287208</v>
      </c>
      <c r="Q56" s="197" t="s">
        <v>379</v>
      </c>
      <c r="R56" s="197"/>
      <c r="S56" s="198">
        <v>1966774.05</v>
      </c>
      <c r="U56" s="309" t="s">
        <v>66861</v>
      </c>
      <c r="V56" s="310">
        <v>430207.65</v>
      </c>
      <c r="X56" s="267" t="s">
        <v>34422</v>
      </c>
      <c r="Y56" s="268">
        <v>35750</v>
      </c>
      <c r="AA56" s="229" t="s">
        <v>14745</v>
      </c>
      <c r="AB56" s="230">
        <v>5504.1</v>
      </c>
      <c r="AD56" s="209" t="s">
        <v>12954</v>
      </c>
      <c r="AE56" s="210">
        <v>162253.12</v>
      </c>
      <c r="AF56" s="93"/>
      <c r="AG56" s="201" t="s">
        <v>12971</v>
      </c>
      <c r="AH56" s="202">
        <v>10948.32</v>
      </c>
      <c r="AJ56" s="319" t="s">
        <v>9687</v>
      </c>
      <c r="AK56" s="320">
        <v>2000</v>
      </c>
      <c r="AM56" s="265" t="s">
        <v>9299</v>
      </c>
      <c r="AN56" s="266">
        <v>955.36</v>
      </c>
      <c r="AP56" s="233" t="s">
        <v>7585</v>
      </c>
      <c r="AQ56" s="234">
        <v>4450</v>
      </c>
      <c r="AS56" s="211" t="s">
        <v>8618</v>
      </c>
      <c r="AT56" s="212">
        <v>2000</v>
      </c>
      <c r="AV56" s="197" t="s">
        <v>10152</v>
      </c>
      <c r="AW56" s="198">
        <v>372837</v>
      </c>
    </row>
    <row r="57" spans="1:49" x14ac:dyDescent="0.3">
      <c r="A57" s="315" t="s">
        <v>4602</v>
      </c>
      <c r="B57" s="315"/>
      <c r="C57" s="316">
        <v>2000</v>
      </c>
      <c r="E57" s="263" t="s">
        <v>3389</v>
      </c>
      <c r="F57" s="263"/>
      <c r="G57" s="264">
        <v>4659.45</v>
      </c>
      <c r="I57" s="227" t="s">
        <v>1422</v>
      </c>
      <c r="J57" s="227"/>
      <c r="K57" s="228">
        <v>25509</v>
      </c>
      <c r="M57" s="205" t="s">
        <v>534</v>
      </c>
      <c r="N57" s="205"/>
      <c r="O57" s="206">
        <v>64895.58</v>
      </c>
      <c r="Q57" s="197" t="s">
        <v>380</v>
      </c>
      <c r="R57" s="197"/>
      <c r="S57" s="198">
        <v>20595.560000000001</v>
      </c>
      <c r="U57" s="309" t="s">
        <v>66862</v>
      </c>
      <c r="V57" s="310">
        <v>646554.89</v>
      </c>
      <c r="X57" s="267" t="s">
        <v>46606</v>
      </c>
      <c r="Y57" s="268">
        <v>-4.5</v>
      </c>
      <c r="AA57" s="229" t="s">
        <v>34422</v>
      </c>
      <c r="AB57" s="230">
        <v>360101.37</v>
      </c>
      <c r="AD57" s="209" t="s">
        <v>14711</v>
      </c>
      <c r="AE57" s="210">
        <v>2521.5700000000002</v>
      </c>
      <c r="AF57" s="93"/>
      <c r="AG57" s="201" t="s">
        <v>12972</v>
      </c>
      <c r="AH57" s="202">
        <v>456.18</v>
      </c>
      <c r="AJ57" s="319" t="s">
        <v>11211</v>
      </c>
      <c r="AK57" s="320">
        <v>2000</v>
      </c>
      <c r="AM57" s="265" t="s">
        <v>9300</v>
      </c>
      <c r="AN57" s="266">
        <v>4659.45</v>
      </c>
      <c r="AP57" s="233" t="s">
        <v>7589</v>
      </c>
      <c r="AQ57" s="234">
        <v>25509</v>
      </c>
      <c r="AS57" s="211" t="s">
        <v>8855</v>
      </c>
      <c r="AT57" s="212">
        <v>1971.88</v>
      </c>
      <c r="AV57" s="197" t="s">
        <v>9759</v>
      </c>
      <c r="AW57" s="198">
        <v>500994.72</v>
      </c>
    </row>
    <row r="58" spans="1:49" x14ac:dyDescent="0.3">
      <c r="A58" s="315" t="s">
        <v>3644</v>
      </c>
      <c r="B58" s="315"/>
      <c r="C58" s="316">
        <v>18000</v>
      </c>
      <c r="E58" s="263" t="s">
        <v>4154</v>
      </c>
      <c r="F58" s="263"/>
      <c r="G58" s="264">
        <v>2818</v>
      </c>
      <c r="I58" s="227" t="s">
        <v>391</v>
      </c>
      <c r="J58" s="227"/>
      <c r="K58" s="228">
        <v>1</v>
      </c>
      <c r="M58" s="205" t="s">
        <v>535</v>
      </c>
      <c r="N58" s="205"/>
      <c r="O58" s="206">
        <v>35767.72</v>
      </c>
      <c r="Q58" s="197" t="s">
        <v>381</v>
      </c>
      <c r="R58" s="197"/>
      <c r="S58" s="198">
        <v>29778</v>
      </c>
      <c r="U58" s="309" t="s">
        <v>66863</v>
      </c>
      <c r="V58" s="310">
        <v>24001.49</v>
      </c>
      <c r="X58" s="267" t="s">
        <v>14750</v>
      </c>
      <c r="Y58" s="268">
        <v>23832.27</v>
      </c>
      <c r="AA58" s="229" t="s">
        <v>46606</v>
      </c>
      <c r="AB58" s="230">
        <v>-48345.05</v>
      </c>
      <c r="AD58" s="209" t="s">
        <v>14712</v>
      </c>
      <c r="AE58" s="210">
        <v>0.95</v>
      </c>
      <c r="AF58" s="93"/>
      <c r="AG58" s="201" t="s">
        <v>12973</v>
      </c>
      <c r="AH58" s="202">
        <v>173321.86</v>
      </c>
      <c r="AJ58" s="319" t="s">
        <v>9694</v>
      </c>
      <c r="AK58" s="320">
        <v>18000</v>
      </c>
      <c r="AM58" s="265" t="s">
        <v>10524</v>
      </c>
      <c r="AN58" s="266">
        <v>2818</v>
      </c>
      <c r="AP58" s="233" t="s">
        <v>7604</v>
      </c>
      <c r="AQ58" s="234">
        <v>1</v>
      </c>
      <c r="AS58" s="211" t="s">
        <v>9202</v>
      </c>
      <c r="AT58" s="212">
        <v>1629.98</v>
      </c>
      <c r="AV58" s="197" t="s">
        <v>10153</v>
      </c>
      <c r="AW58" s="198">
        <v>28000</v>
      </c>
    </row>
    <row r="59" spans="1:49" x14ac:dyDescent="0.3">
      <c r="A59" s="315" t="s">
        <v>4757</v>
      </c>
      <c r="B59" s="315"/>
      <c r="C59" s="316">
        <v>13992.45</v>
      </c>
      <c r="E59" s="263" t="s">
        <v>3392</v>
      </c>
      <c r="F59" s="263"/>
      <c r="G59" s="264">
        <v>1063.1400000000001</v>
      </c>
      <c r="I59" s="227" t="s">
        <v>1430</v>
      </c>
      <c r="J59" s="227"/>
      <c r="K59" s="228">
        <v>3643</v>
      </c>
      <c r="M59" s="205" t="s">
        <v>536</v>
      </c>
      <c r="N59" s="205"/>
      <c r="O59" s="206">
        <v>669338.67000000004</v>
      </c>
      <c r="Q59" s="197" t="s">
        <v>382</v>
      </c>
      <c r="R59" s="197"/>
      <c r="S59" s="198">
        <v>405744.48</v>
      </c>
      <c r="U59" s="309" t="s">
        <v>66864</v>
      </c>
      <c r="V59" s="310">
        <v>37198.120000000003</v>
      </c>
      <c r="X59" s="267" t="s">
        <v>14751</v>
      </c>
      <c r="Y59" s="268">
        <v>1823.1</v>
      </c>
      <c r="AA59" s="229" t="s">
        <v>38797</v>
      </c>
      <c r="AB59" s="230">
        <v>825.82</v>
      </c>
      <c r="AD59" s="209" t="s">
        <v>14713</v>
      </c>
      <c r="AE59" s="210">
        <v>73439</v>
      </c>
      <c r="AF59" s="93"/>
      <c r="AG59" s="201" t="s">
        <v>31588</v>
      </c>
      <c r="AH59" s="202">
        <v>12499.99</v>
      </c>
      <c r="AJ59" s="319" t="s">
        <v>11219</v>
      </c>
      <c r="AK59" s="320">
        <v>13992.45</v>
      </c>
      <c r="AM59" s="265" t="s">
        <v>9304</v>
      </c>
      <c r="AN59" s="266">
        <v>1063.1400000000001</v>
      </c>
      <c r="AP59" s="233" t="s">
        <v>7607</v>
      </c>
      <c r="AQ59" s="234">
        <v>3643</v>
      </c>
      <c r="AS59" s="211" t="s">
        <v>9743</v>
      </c>
      <c r="AT59" s="212">
        <v>91866.47</v>
      </c>
      <c r="AV59" s="197" t="s">
        <v>9760</v>
      </c>
      <c r="AW59" s="198">
        <v>28000</v>
      </c>
    </row>
    <row r="60" spans="1:49" x14ac:dyDescent="0.3">
      <c r="A60" s="315" t="s">
        <v>4760</v>
      </c>
      <c r="B60" s="315"/>
      <c r="C60" s="316">
        <v>7210</v>
      </c>
      <c r="E60" s="263" t="s">
        <v>3394</v>
      </c>
      <c r="F60" s="263"/>
      <c r="G60" s="264">
        <v>137939.87</v>
      </c>
      <c r="I60" s="227" t="s">
        <v>426</v>
      </c>
      <c r="J60" s="227"/>
      <c r="K60" s="228">
        <v>20557</v>
      </c>
      <c r="M60" s="205" t="s">
        <v>537</v>
      </c>
      <c r="N60" s="205"/>
      <c r="O60" s="206">
        <v>477567.67</v>
      </c>
      <c r="Q60" s="197" t="s">
        <v>383</v>
      </c>
      <c r="R60" s="197"/>
      <c r="S60" s="198">
        <v>68718</v>
      </c>
      <c r="U60" s="309" t="s">
        <v>61255</v>
      </c>
      <c r="V60" s="310">
        <v>547.20000000000005</v>
      </c>
      <c r="X60" s="267" t="s">
        <v>14752</v>
      </c>
      <c r="Y60" s="268">
        <v>5838.91</v>
      </c>
      <c r="AA60" s="229" t="s">
        <v>33036</v>
      </c>
      <c r="AB60" s="230">
        <v>47794.04</v>
      </c>
      <c r="AD60" s="209" t="s">
        <v>14714</v>
      </c>
      <c r="AE60" s="210">
        <v>111958.43</v>
      </c>
      <c r="AF60" s="93"/>
      <c r="AG60" s="201" t="s">
        <v>31589</v>
      </c>
      <c r="AH60" s="202">
        <v>22057.51</v>
      </c>
      <c r="AJ60" s="319" t="s">
        <v>11222</v>
      </c>
      <c r="AK60" s="320">
        <v>7210</v>
      </c>
      <c r="AM60" s="265" t="s">
        <v>9306</v>
      </c>
      <c r="AN60" s="266">
        <v>137939.87</v>
      </c>
      <c r="AP60" s="233" t="s">
        <v>7635</v>
      </c>
      <c r="AQ60" s="234">
        <v>20557</v>
      </c>
      <c r="AS60" s="211" t="s">
        <v>6599</v>
      </c>
      <c r="AT60" s="212">
        <v>6075</v>
      </c>
      <c r="AV60" s="197" t="s">
        <v>10154</v>
      </c>
      <c r="AW60" s="198">
        <v>11521</v>
      </c>
    </row>
    <row r="61" spans="1:49" x14ac:dyDescent="0.3">
      <c r="A61" s="315" t="s">
        <v>4762</v>
      </c>
      <c r="B61" s="315"/>
      <c r="C61" s="316">
        <v>8162</v>
      </c>
      <c r="E61" s="263" t="s">
        <v>3396</v>
      </c>
      <c r="F61" s="263"/>
      <c r="G61" s="264">
        <v>59839.02</v>
      </c>
      <c r="I61" s="227" t="s">
        <v>437</v>
      </c>
      <c r="J61" s="227"/>
      <c r="K61" s="228">
        <v>385074.75</v>
      </c>
      <c r="M61" s="205" t="s">
        <v>538</v>
      </c>
      <c r="N61" s="205"/>
      <c r="O61" s="206">
        <v>50163</v>
      </c>
      <c r="Q61" s="197" t="s">
        <v>384</v>
      </c>
      <c r="R61" s="197"/>
      <c r="S61" s="198">
        <v>36115.26</v>
      </c>
      <c r="U61" s="309" t="s">
        <v>35945</v>
      </c>
      <c r="V61" s="310">
        <v>30206.62</v>
      </c>
      <c r="X61" s="267" t="s">
        <v>14753</v>
      </c>
      <c r="Y61" s="268">
        <v>3106.01</v>
      </c>
      <c r="AA61" s="229" t="s">
        <v>14750</v>
      </c>
      <c r="AB61" s="230">
        <v>26928.67</v>
      </c>
      <c r="AD61" s="209" t="s">
        <v>14715</v>
      </c>
      <c r="AE61" s="210">
        <v>2000</v>
      </c>
      <c r="AF61" s="93"/>
      <c r="AG61" s="201" t="s">
        <v>31590</v>
      </c>
      <c r="AH61" s="202">
        <v>2517.16</v>
      </c>
      <c r="AJ61" s="319" t="s">
        <v>11440</v>
      </c>
      <c r="AK61" s="320">
        <v>8162</v>
      </c>
      <c r="AM61" s="265" t="s">
        <v>9308</v>
      </c>
      <c r="AN61" s="266">
        <v>59839.02</v>
      </c>
      <c r="AP61" s="233" t="s">
        <v>7650</v>
      </c>
      <c r="AQ61" s="234">
        <v>385074.75</v>
      </c>
      <c r="AS61" s="211" t="s">
        <v>7026</v>
      </c>
      <c r="AT61" s="212">
        <v>595</v>
      </c>
      <c r="AV61" s="197" t="s">
        <v>9761</v>
      </c>
      <c r="AW61" s="198">
        <v>11521</v>
      </c>
    </row>
    <row r="62" spans="1:49" x14ac:dyDescent="0.3">
      <c r="A62" s="315" t="s">
        <v>4765</v>
      </c>
      <c r="B62" s="315"/>
      <c r="C62" s="316">
        <v>40000</v>
      </c>
      <c r="E62" s="263" t="s">
        <v>3269</v>
      </c>
      <c r="F62" s="263"/>
      <c r="G62" s="264">
        <v>185435.35</v>
      </c>
      <c r="I62" s="227" t="s">
        <v>443</v>
      </c>
      <c r="J62" s="227"/>
      <c r="K62" s="228">
        <v>576</v>
      </c>
      <c r="M62" s="205" t="s">
        <v>539</v>
      </c>
      <c r="N62" s="205"/>
      <c r="O62" s="206">
        <v>44294.7</v>
      </c>
      <c r="Q62" s="197" t="s">
        <v>385</v>
      </c>
      <c r="R62" s="197"/>
      <c r="S62" s="198">
        <v>36668.300000000003</v>
      </c>
      <c r="U62" s="309" t="s">
        <v>51436</v>
      </c>
      <c r="V62" s="310">
        <v>360767.2</v>
      </c>
      <c r="X62" s="267" t="s">
        <v>57174</v>
      </c>
      <c r="Y62" s="268">
        <v>20000.34</v>
      </c>
      <c r="AA62" s="229" t="s">
        <v>14751</v>
      </c>
      <c r="AB62" s="230">
        <v>2060.06</v>
      </c>
      <c r="AD62" s="209" t="s">
        <v>14716</v>
      </c>
      <c r="AE62" s="210">
        <v>153</v>
      </c>
      <c r="AF62" s="93"/>
      <c r="AG62" s="201" t="s">
        <v>31591</v>
      </c>
      <c r="AH62" s="202">
        <v>6068.01</v>
      </c>
      <c r="AJ62" s="319" t="s">
        <v>11234</v>
      </c>
      <c r="AK62" s="320">
        <v>40000</v>
      </c>
      <c r="AM62" s="265" t="s">
        <v>9309</v>
      </c>
      <c r="AN62" s="266">
        <v>185435.35</v>
      </c>
      <c r="AP62" s="233" t="s">
        <v>7657</v>
      </c>
      <c r="AQ62" s="234">
        <v>576</v>
      </c>
      <c r="AS62" s="211" t="s">
        <v>7266</v>
      </c>
      <c r="AT62" s="212">
        <v>8427</v>
      </c>
      <c r="AV62" s="197" t="s">
        <v>10155</v>
      </c>
      <c r="AW62" s="198">
        <v>699375</v>
      </c>
    </row>
    <row r="63" spans="1:49" x14ac:dyDescent="0.3">
      <c r="A63" s="315" t="s">
        <v>4774</v>
      </c>
      <c r="B63" s="315"/>
      <c r="C63" s="316">
        <v>4699</v>
      </c>
      <c r="E63" s="263" t="s">
        <v>3397</v>
      </c>
      <c r="F63" s="263"/>
      <c r="G63" s="264">
        <v>87824.22</v>
      </c>
      <c r="I63" s="227" t="s">
        <v>449</v>
      </c>
      <c r="J63" s="227"/>
      <c r="K63" s="228">
        <v>104941</v>
      </c>
      <c r="M63" s="205" t="s">
        <v>540</v>
      </c>
      <c r="N63" s="205"/>
      <c r="O63" s="206">
        <v>160281.25</v>
      </c>
      <c r="Q63" s="197" t="s">
        <v>386</v>
      </c>
      <c r="R63" s="197"/>
      <c r="S63" s="198">
        <v>239315</v>
      </c>
      <c r="U63" s="309" t="s">
        <v>35946</v>
      </c>
      <c r="V63" s="310">
        <v>111331.66</v>
      </c>
      <c r="X63" s="267" t="s">
        <v>57175</v>
      </c>
      <c r="Y63" s="268">
        <v>45558.87</v>
      </c>
      <c r="AA63" s="229" t="s">
        <v>14752</v>
      </c>
      <c r="AB63" s="230">
        <v>5724.11</v>
      </c>
      <c r="AD63" s="209" t="s">
        <v>14717</v>
      </c>
      <c r="AE63" s="210">
        <v>433.6</v>
      </c>
      <c r="AF63" s="93"/>
      <c r="AG63" s="201" t="s">
        <v>31592</v>
      </c>
      <c r="AH63" s="202">
        <v>6388.32</v>
      </c>
      <c r="AJ63" s="319" t="s">
        <v>11250</v>
      </c>
      <c r="AK63" s="320">
        <v>4699</v>
      </c>
      <c r="AM63" s="265" t="s">
        <v>9310</v>
      </c>
      <c r="AN63" s="266">
        <v>87824.22</v>
      </c>
      <c r="AP63" s="233" t="s">
        <v>7665</v>
      </c>
      <c r="AQ63" s="234">
        <v>104941</v>
      </c>
      <c r="AS63" s="211" t="s">
        <v>7680</v>
      </c>
      <c r="AT63" s="212">
        <v>1296</v>
      </c>
      <c r="AV63" s="197" t="s">
        <v>9762</v>
      </c>
      <c r="AW63" s="198">
        <v>699375</v>
      </c>
    </row>
    <row r="64" spans="1:49" x14ac:dyDescent="0.3">
      <c r="A64" s="315" t="s">
        <v>3656</v>
      </c>
      <c r="B64" s="315"/>
      <c r="C64" s="316">
        <v>8189.44</v>
      </c>
      <c r="E64" s="263" t="s">
        <v>3398</v>
      </c>
      <c r="F64" s="263"/>
      <c r="G64" s="264">
        <v>29721.919999999998</v>
      </c>
      <c r="I64" s="227" t="s">
        <v>4042</v>
      </c>
      <c r="J64" s="227"/>
      <c r="K64" s="228">
        <v>483</v>
      </c>
      <c r="M64" s="205" t="s">
        <v>541</v>
      </c>
      <c r="N64" s="205"/>
      <c r="O64" s="206">
        <v>13299</v>
      </c>
      <c r="Q64" s="197" t="s">
        <v>387</v>
      </c>
      <c r="R64" s="197"/>
      <c r="S64" s="198">
        <v>4609004</v>
      </c>
      <c r="U64" s="309" t="s">
        <v>35947</v>
      </c>
      <c r="V64" s="310">
        <v>371091.5</v>
      </c>
      <c r="X64" s="267" t="s">
        <v>55734</v>
      </c>
      <c r="Y64" s="268">
        <v>4510</v>
      </c>
      <c r="AA64" s="229" t="s">
        <v>14753</v>
      </c>
      <c r="AB64" s="230">
        <v>502.41</v>
      </c>
      <c r="AD64" s="209" t="s">
        <v>14718</v>
      </c>
      <c r="AE64" s="210">
        <v>131181.4</v>
      </c>
      <c r="AF64" s="93"/>
      <c r="AG64" s="201" t="s">
        <v>31593</v>
      </c>
      <c r="AH64" s="202">
        <v>20483.64</v>
      </c>
      <c r="AJ64" s="319" t="s">
        <v>9709</v>
      </c>
      <c r="AK64" s="320">
        <v>8189.44</v>
      </c>
      <c r="AM64" s="265" t="s">
        <v>9311</v>
      </c>
      <c r="AN64" s="266">
        <v>29721.919999999998</v>
      </c>
      <c r="AP64" s="233" t="s">
        <v>10467</v>
      </c>
      <c r="AQ64" s="234">
        <v>483</v>
      </c>
      <c r="AS64" s="211" t="s">
        <v>8487</v>
      </c>
      <c r="AT64" s="212">
        <v>5051</v>
      </c>
      <c r="AV64" s="197" t="s">
        <v>7564</v>
      </c>
      <c r="AW64" s="198">
        <v>132046.69</v>
      </c>
    </row>
    <row r="65" spans="1:49" x14ac:dyDescent="0.3">
      <c r="A65" s="315" t="s">
        <v>5005</v>
      </c>
      <c r="B65" s="315"/>
      <c r="C65" s="316">
        <v>40000</v>
      </c>
      <c r="E65" s="263" t="s">
        <v>3270</v>
      </c>
      <c r="F65" s="263"/>
      <c r="G65" s="264">
        <v>84231.61</v>
      </c>
      <c r="I65" s="227" t="s">
        <v>4043</v>
      </c>
      <c r="J65" s="227"/>
      <c r="K65" s="228">
        <v>630</v>
      </c>
      <c r="M65" s="205" t="s">
        <v>542</v>
      </c>
      <c r="N65" s="205"/>
      <c r="O65" s="206">
        <v>124358.58</v>
      </c>
      <c r="Q65" s="197" t="s">
        <v>388</v>
      </c>
      <c r="R65" s="197"/>
      <c r="S65" s="198">
        <v>42606</v>
      </c>
      <c r="U65" s="309" t="s">
        <v>42110</v>
      </c>
      <c r="V65" s="310">
        <v>130734.93</v>
      </c>
      <c r="X65" s="267" t="s">
        <v>14755</v>
      </c>
      <c r="Y65" s="268">
        <v>345.03</v>
      </c>
      <c r="AA65" s="229" t="s">
        <v>46607</v>
      </c>
      <c r="AB65" s="230">
        <v>6798.25</v>
      </c>
      <c r="AD65" s="209" t="s">
        <v>14719</v>
      </c>
      <c r="AE65" s="210">
        <v>190000</v>
      </c>
      <c r="AF65" s="93"/>
      <c r="AG65" s="201" t="s">
        <v>31594</v>
      </c>
      <c r="AH65" s="202">
        <v>2575</v>
      </c>
      <c r="AJ65" s="319" t="s">
        <v>11279</v>
      </c>
      <c r="AK65" s="320">
        <v>40000</v>
      </c>
      <c r="AM65" s="265" t="s">
        <v>9312</v>
      </c>
      <c r="AN65" s="266">
        <v>84231.61</v>
      </c>
      <c r="AP65" s="233" t="s">
        <v>7707</v>
      </c>
      <c r="AQ65" s="234">
        <v>630</v>
      </c>
      <c r="AS65" s="211" t="s">
        <v>8619</v>
      </c>
      <c r="AT65" s="212">
        <v>768</v>
      </c>
      <c r="AV65" s="197" t="s">
        <v>10156</v>
      </c>
      <c r="AW65" s="198">
        <v>127860</v>
      </c>
    </row>
    <row r="66" spans="1:49" x14ac:dyDescent="0.3">
      <c r="A66" s="315" t="s">
        <v>4787</v>
      </c>
      <c r="B66" s="315"/>
      <c r="C66" s="316">
        <v>0.02</v>
      </c>
      <c r="E66" s="263" t="s">
        <v>3402</v>
      </c>
      <c r="F66" s="263"/>
      <c r="G66" s="264">
        <v>1459.21</v>
      </c>
      <c r="I66" s="227" t="s">
        <v>1478</v>
      </c>
      <c r="J66" s="227"/>
      <c r="K66" s="228">
        <v>172</v>
      </c>
      <c r="M66" s="205" t="s">
        <v>543</v>
      </c>
      <c r="N66" s="205"/>
      <c r="O66" s="206">
        <v>409107.17</v>
      </c>
      <c r="Q66" s="197" t="s">
        <v>389</v>
      </c>
      <c r="R66" s="197"/>
      <c r="S66" s="198">
        <v>226890</v>
      </c>
      <c r="U66" s="309" t="s">
        <v>38801</v>
      </c>
      <c r="V66" s="310">
        <v>24492.84</v>
      </c>
      <c r="X66" s="267" t="s">
        <v>14756</v>
      </c>
      <c r="Y66" s="268">
        <v>1104.95</v>
      </c>
      <c r="AA66" s="229" t="s">
        <v>34423</v>
      </c>
      <c r="AB66" s="230">
        <v>294305.46000000002</v>
      </c>
      <c r="AD66" s="209" t="s">
        <v>14720</v>
      </c>
      <c r="AE66" s="210">
        <v>129920.51</v>
      </c>
      <c r="AF66" s="93"/>
      <c r="AG66" s="201" t="s">
        <v>31595</v>
      </c>
      <c r="AH66" s="202">
        <v>6683.92</v>
      </c>
      <c r="AJ66" s="319" t="s">
        <v>9710</v>
      </c>
      <c r="AK66" s="320">
        <v>0.02</v>
      </c>
      <c r="AM66" s="265" t="s">
        <v>9319</v>
      </c>
      <c r="AN66" s="266">
        <v>1459.21</v>
      </c>
      <c r="AP66" s="233" t="s">
        <v>7712</v>
      </c>
      <c r="AQ66" s="234">
        <v>172</v>
      </c>
      <c r="AS66" s="211" t="s">
        <v>8856</v>
      </c>
      <c r="AT66" s="212">
        <v>17137</v>
      </c>
      <c r="AV66" s="197" t="s">
        <v>9219</v>
      </c>
      <c r="AW66" s="198">
        <v>24719.22</v>
      </c>
    </row>
    <row r="67" spans="1:49" x14ac:dyDescent="0.3">
      <c r="A67" s="315" t="s">
        <v>4791</v>
      </c>
      <c r="B67" s="315"/>
      <c r="C67" s="316">
        <v>30384</v>
      </c>
      <c r="E67" s="263" t="s">
        <v>3404</v>
      </c>
      <c r="F67" s="263"/>
      <c r="G67" s="264">
        <v>56621.74</v>
      </c>
      <c r="I67" s="227" t="s">
        <v>1559</v>
      </c>
      <c r="J67" s="227"/>
      <c r="K67" s="228">
        <v>7023</v>
      </c>
      <c r="M67" s="205" t="s">
        <v>544</v>
      </c>
      <c r="N67" s="205"/>
      <c r="O67" s="206">
        <v>179631.99</v>
      </c>
      <c r="Q67" s="197" t="s">
        <v>390</v>
      </c>
      <c r="R67" s="197"/>
      <c r="S67" s="198">
        <v>33268.519999999997</v>
      </c>
      <c r="U67" s="309" t="s">
        <v>14766</v>
      </c>
      <c r="V67" s="310">
        <v>215019.76</v>
      </c>
      <c r="X67" s="267" t="s">
        <v>58174</v>
      </c>
      <c r="Y67" s="268">
        <v>150000</v>
      </c>
      <c r="AA67" s="229" t="s">
        <v>44302</v>
      </c>
      <c r="AB67" s="230">
        <v>46759.26</v>
      </c>
      <c r="AD67" s="209" t="s">
        <v>14721</v>
      </c>
      <c r="AE67" s="210">
        <v>891833.49</v>
      </c>
      <c r="AF67" s="93"/>
      <c r="AG67" s="201" t="s">
        <v>31596</v>
      </c>
      <c r="AH67" s="202">
        <v>109606.45</v>
      </c>
      <c r="AJ67" s="319" t="s">
        <v>9712</v>
      </c>
      <c r="AK67" s="320">
        <v>30384</v>
      </c>
      <c r="AM67" s="265" t="s">
        <v>9321</v>
      </c>
      <c r="AN67" s="266">
        <v>56621.74</v>
      </c>
      <c r="AP67" s="233" t="s">
        <v>7793</v>
      </c>
      <c r="AQ67" s="234">
        <v>7023</v>
      </c>
      <c r="AS67" s="211" t="s">
        <v>10534</v>
      </c>
      <c r="AT67" s="212">
        <v>13874</v>
      </c>
      <c r="AV67" s="197" t="s">
        <v>9763</v>
      </c>
      <c r="AW67" s="198">
        <v>284625.90999999997</v>
      </c>
    </row>
    <row r="68" spans="1:49" x14ac:dyDescent="0.3">
      <c r="A68" s="315" t="s">
        <v>4793</v>
      </c>
      <c r="B68" s="315"/>
      <c r="C68" s="316">
        <v>2812</v>
      </c>
      <c r="E68" s="263" t="s">
        <v>3405</v>
      </c>
      <c r="F68" s="263"/>
      <c r="G68" s="264">
        <v>743458.81</v>
      </c>
      <c r="I68" s="227" t="s">
        <v>1569</v>
      </c>
      <c r="J68" s="227"/>
      <c r="K68" s="228">
        <v>2025.92</v>
      </c>
      <c r="M68" s="205" t="s">
        <v>545</v>
      </c>
      <c r="N68" s="205"/>
      <c r="O68" s="206">
        <v>143053</v>
      </c>
      <c r="Q68" s="197" t="s">
        <v>391</v>
      </c>
      <c r="R68" s="197"/>
      <c r="S68" s="198">
        <v>43629.9</v>
      </c>
      <c r="U68" s="309" t="s">
        <v>59394</v>
      </c>
      <c r="V68" s="310">
        <v>17417624.850000001</v>
      </c>
      <c r="X68" s="267" t="s">
        <v>14758</v>
      </c>
      <c r="Y68" s="268">
        <v>1077.6400000000001</v>
      </c>
      <c r="AA68" s="229" t="s">
        <v>34424</v>
      </c>
      <c r="AB68" s="230">
        <v>11493.51</v>
      </c>
      <c r="AD68" s="209" t="s">
        <v>14722</v>
      </c>
      <c r="AE68" s="210">
        <v>2.67</v>
      </c>
      <c r="AF68" s="93"/>
      <c r="AG68" s="201" t="s">
        <v>12974</v>
      </c>
      <c r="AH68" s="202">
        <v>24591</v>
      </c>
      <c r="AJ68" s="319" t="s">
        <v>11297</v>
      </c>
      <c r="AK68" s="320">
        <v>2812</v>
      </c>
      <c r="AM68" s="265" t="s">
        <v>9322</v>
      </c>
      <c r="AN68" s="266">
        <v>743458.81</v>
      </c>
      <c r="AP68" s="233" t="s">
        <v>7803</v>
      </c>
      <c r="AQ68" s="234">
        <v>2025.92</v>
      </c>
      <c r="AS68" s="211" t="s">
        <v>10561</v>
      </c>
      <c r="AT68" s="212">
        <v>2196</v>
      </c>
      <c r="AV68" s="197" t="s">
        <v>10157</v>
      </c>
      <c r="AW68" s="198">
        <v>13088</v>
      </c>
    </row>
    <row r="69" spans="1:49" x14ac:dyDescent="0.3">
      <c r="A69" s="315" t="s">
        <v>4908</v>
      </c>
      <c r="B69" s="315"/>
      <c r="C69" s="316">
        <v>1080</v>
      </c>
      <c r="E69" s="263" t="s">
        <v>3276</v>
      </c>
      <c r="F69" s="263"/>
      <c r="G69" s="264">
        <v>1088.1199999999999</v>
      </c>
      <c r="I69" s="227" t="s">
        <v>1645</v>
      </c>
      <c r="J69" s="227"/>
      <c r="K69" s="228">
        <v>231</v>
      </c>
      <c r="M69" s="205" t="s">
        <v>546</v>
      </c>
      <c r="N69" s="205"/>
      <c r="O69" s="206">
        <v>9997.23</v>
      </c>
      <c r="Q69" s="197" t="s">
        <v>392</v>
      </c>
      <c r="R69" s="197"/>
      <c r="S69" s="198">
        <v>21508.22</v>
      </c>
      <c r="U69" s="309" t="s">
        <v>66865</v>
      </c>
      <c r="V69" s="310">
        <v>64</v>
      </c>
      <c r="X69" s="267" t="s">
        <v>51433</v>
      </c>
      <c r="Y69" s="268">
        <v>27759.96</v>
      </c>
      <c r="AA69" s="229" t="s">
        <v>34425</v>
      </c>
      <c r="AB69" s="230">
        <v>24932.25</v>
      </c>
      <c r="AD69" s="209" t="s">
        <v>14723</v>
      </c>
      <c r="AE69" s="210">
        <v>44786.33</v>
      </c>
      <c r="AF69" s="93"/>
      <c r="AG69" s="201" t="s">
        <v>31597</v>
      </c>
      <c r="AH69" s="202">
        <v>12499.99</v>
      </c>
      <c r="AJ69" s="319" t="s">
        <v>11446</v>
      </c>
      <c r="AK69" s="320">
        <v>1080</v>
      </c>
      <c r="AM69" s="265" t="s">
        <v>9326</v>
      </c>
      <c r="AN69" s="266">
        <v>1088.1199999999999</v>
      </c>
      <c r="AP69" s="233" t="s">
        <v>7883</v>
      </c>
      <c r="AQ69" s="234">
        <v>231</v>
      </c>
      <c r="AS69" s="211" t="s">
        <v>9744</v>
      </c>
      <c r="AT69" s="212">
        <v>55419</v>
      </c>
      <c r="AV69" s="197" t="s">
        <v>9764</v>
      </c>
      <c r="AW69" s="198">
        <v>13088</v>
      </c>
    </row>
    <row r="70" spans="1:49" x14ac:dyDescent="0.3">
      <c r="A70" s="315" t="s">
        <v>4806</v>
      </c>
      <c r="B70" s="315"/>
      <c r="C70" s="316">
        <v>2917</v>
      </c>
      <c r="E70" s="263" t="s">
        <v>3281</v>
      </c>
      <c r="F70" s="263"/>
      <c r="G70" s="264">
        <v>2410670.1</v>
      </c>
      <c r="I70" s="227" t="s">
        <v>4041</v>
      </c>
      <c r="J70" s="227"/>
      <c r="K70" s="228">
        <v>37401</v>
      </c>
      <c r="M70" s="205" t="s">
        <v>547</v>
      </c>
      <c r="N70" s="205"/>
      <c r="O70" s="206">
        <v>162426.03</v>
      </c>
      <c r="Q70" s="197" t="s">
        <v>393</v>
      </c>
      <c r="R70" s="197"/>
      <c r="S70" s="198">
        <v>188404.01</v>
      </c>
      <c r="U70" s="309" t="s">
        <v>66866</v>
      </c>
      <c r="V70" s="310">
        <v>4.9000000000000004</v>
      </c>
      <c r="X70" s="267" t="s">
        <v>34430</v>
      </c>
      <c r="Y70" s="268">
        <v>5225281</v>
      </c>
      <c r="AA70" s="229" t="s">
        <v>34426</v>
      </c>
      <c r="AB70" s="230">
        <v>82227.259999999995</v>
      </c>
      <c r="AD70" s="209" t="s">
        <v>14724</v>
      </c>
      <c r="AE70" s="210">
        <v>42540</v>
      </c>
      <c r="AF70" s="93"/>
      <c r="AG70" s="201" t="s">
        <v>31598</v>
      </c>
      <c r="AH70" s="202">
        <v>22057.51</v>
      </c>
      <c r="AJ70" s="319" t="s">
        <v>11322</v>
      </c>
      <c r="AK70" s="320">
        <v>2917</v>
      </c>
      <c r="AM70" s="265" t="s">
        <v>9333</v>
      </c>
      <c r="AN70" s="266">
        <v>2410670.1</v>
      </c>
      <c r="AP70" s="233" t="s">
        <v>10469</v>
      </c>
      <c r="AQ70" s="234">
        <v>37401</v>
      </c>
      <c r="AS70" s="211" t="s">
        <v>6869</v>
      </c>
      <c r="AT70" s="212">
        <v>1000</v>
      </c>
      <c r="AV70" s="197" t="s">
        <v>10158</v>
      </c>
      <c r="AW70" s="198">
        <v>11780.97</v>
      </c>
    </row>
    <row r="71" spans="1:49" x14ac:dyDescent="0.3">
      <c r="A71" s="315" t="s">
        <v>4807</v>
      </c>
      <c r="B71" s="315"/>
      <c r="C71" s="316">
        <v>0.06</v>
      </c>
      <c r="E71" s="263" t="s">
        <v>3409</v>
      </c>
      <c r="F71" s="263"/>
      <c r="G71" s="264">
        <v>54.99</v>
      </c>
      <c r="I71" s="227" t="s">
        <v>4052</v>
      </c>
      <c r="J71" s="227"/>
      <c r="K71" s="228">
        <v>2844</v>
      </c>
      <c r="M71" s="205" t="s">
        <v>548</v>
      </c>
      <c r="N71" s="205"/>
      <c r="O71" s="206">
        <v>581000.29</v>
      </c>
      <c r="Q71" s="197" t="s">
        <v>394</v>
      </c>
      <c r="R71" s="197"/>
      <c r="S71" s="198">
        <v>678510</v>
      </c>
      <c r="U71" s="309" t="s">
        <v>66507</v>
      </c>
      <c r="V71" s="310">
        <v>300</v>
      </c>
      <c r="X71" s="267" t="s">
        <v>14761</v>
      </c>
      <c r="Y71" s="268">
        <v>394475.28</v>
      </c>
      <c r="AA71" s="229" t="s">
        <v>34427</v>
      </c>
      <c r="AB71" s="230">
        <v>40906.980000000003</v>
      </c>
      <c r="AD71" s="209" t="s">
        <v>14725</v>
      </c>
      <c r="AE71" s="210">
        <v>96976.29</v>
      </c>
      <c r="AF71" s="93"/>
      <c r="AG71" s="201" t="s">
        <v>12975</v>
      </c>
      <c r="AH71" s="202">
        <v>4359.2299999999996</v>
      </c>
      <c r="AJ71" s="319" t="s">
        <v>11323</v>
      </c>
      <c r="AK71" s="320">
        <v>0.06</v>
      </c>
      <c r="AM71" s="265" t="s">
        <v>9336</v>
      </c>
      <c r="AN71" s="266">
        <v>54.99</v>
      </c>
      <c r="AP71" s="233" t="s">
        <v>10471</v>
      </c>
      <c r="AQ71" s="234">
        <v>2844</v>
      </c>
      <c r="AS71" s="211" t="s">
        <v>7027</v>
      </c>
      <c r="AT71" s="212">
        <v>580</v>
      </c>
      <c r="AV71" s="197" t="s">
        <v>9765</v>
      </c>
      <c r="AW71" s="198">
        <v>11780.97</v>
      </c>
    </row>
    <row r="72" spans="1:49" x14ac:dyDescent="0.3">
      <c r="A72" s="315" t="s">
        <v>4917</v>
      </c>
      <c r="B72" s="315"/>
      <c r="C72" s="316">
        <v>154</v>
      </c>
      <c r="E72" s="263" t="s">
        <v>3411</v>
      </c>
      <c r="F72" s="263"/>
      <c r="G72" s="264">
        <v>36474.410000000003</v>
      </c>
      <c r="I72" s="227" t="s">
        <v>4054</v>
      </c>
      <c r="J72" s="227"/>
      <c r="K72" s="228">
        <v>2664</v>
      </c>
      <c r="M72" s="205" t="s">
        <v>549</v>
      </c>
      <c r="N72" s="205"/>
      <c r="O72" s="206">
        <v>1307429</v>
      </c>
      <c r="Q72" s="197" t="s">
        <v>395</v>
      </c>
      <c r="R72" s="197"/>
      <c r="S72" s="198">
        <v>510316.62</v>
      </c>
      <c r="U72" s="309" t="s">
        <v>63893</v>
      </c>
      <c r="V72" s="310">
        <v>2.84</v>
      </c>
      <c r="X72" s="267" t="s">
        <v>14762</v>
      </c>
      <c r="Y72" s="268">
        <v>212769.04</v>
      </c>
      <c r="AA72" s="229" t="s">
        <v>38798</v>
      </c>
      <c r="AB72" s="230">
        <v>8618.91</v>
      </c>
      <c r="AD72" s="209" t="s">
        <v>14726</v>
      </c>
      <c r="AE72" s="210">
        <v>429250.01</v>
      </c>
      <c r="AF72" s="93"/>
      <c r="AG72" s="201" t="s">
        <v>12976</v>
      </c>
      <c r="AH72" s="202">
        <v>10912.46</v>
      </c>
      <c r="AJ72" s="319" t="s">
        <v>11326</v>
      </c>
      <c r="AK72" s="320">
        <v>154</v>
      </c>
      <c r="AM72" s="265" t="s">
        <v>9338</v>
      </c>
      <c r="AN72" s="266">
        <v>36474.410000000003</v>
      </c>
      <c r="AP72" s="233" t="s">
        <v>10472</v>
      </c>
      <c r="AQ72" s="234">
        <v>2664</v>
      </c>
      <c r="AS72" s="211" t="s">
        <v>7267</v>
      </c>
      <c r="AT72" s="212">
        <v>7339.47</v>
      </c>
      <c r="AV72" s="197" t="s">
        <v>10159</v>
      </c>
      <c r="AW72" s="198">
        <v>34387</v>
      </c>
    </row>
    <row r="73" spans="1:49" x14ac:dyDescent="0.3">
      <c r="A73" s="315" t="s">
        <v>4817</v>
      </c>
      <c r="B73" s="315"/>
      <c r="C73" s="316">
        <v>0.33</v>
      </c>
      <c r="E73" s="263" t="s">
        <v>3284</v>
      </c>
      <c r="F73" s="263"/>
      <c r="G73" s="264">
        <v>1925</v>
      </c>
      <c r="I73" s="227" t="s">
        <v>4053</v>
      </c>
      <c r="J73" s="227"/>
      <c r="K73" s="228">
        <v>2283</v>
      </c>
      <c r="M73" s="205" t="s">
        <v>550</v>
      </c>
      <c r="N73" s="205"/>
      <c r="O73" s="206">
        <v>38643</v>
      </c>
      <c r="Q73" s="197" t="s">
        <v>396</v>
      </c>
      <c r="R73" s="197"/>
      <c r="S73" s="198">
        <v>44193.84</v>
      </c>
      <c r="U73" s="309" t="s">
        <v>62434</v>
      </c>
      <c r="V73" s="310">
        <v>23.1</v>
      </c>
      <c r="X73" s="267" t="s">
        <v>14764</v>
      </c>
      <c r="Y73" s="268">
        <v>1079519</v>
      </c>
      <c r="AA73" s="229" t="s">
        <v>14754</v>
      </c>
      <c r="AB73" s="230">
        <v>44159.360000000001</v>
      </c>
      <c r="AD73" s="209" t="s">
        <v>14727</v>
      </c>
      <c r="AE73" s="210">
        <v>195367.51</v>
      </c>
      <c r="AF73" s="93"/>
      <c r="AG73" s="201" t="s">
        <v>12977</v>
      </c>
      <c r="AH73" s="202">
        <v>7719.22</v>
      </c>
      <c r="AJ73" s="319" t="s">
        <v>11370</v>
      </c>
      <c r="AK73" s="320">
        <v>0.33</v>
      </c>
      <c r="AM73" s="265" t="s">
        <v>9340</v>
      </c>
      <c r="AN73" s="266">
        <v>1925</v>
      </c>
      <c r="AP73" s="233" t="s">
        <v>10473</v>
      </c>
      <c r="AQ73" s="234">
        <v>2283</v>
      </c>
      <c r="AS73" s="211" t="s">
        <v>7681</v>
      </c>
      <c r="AT73" s="212">
        <v>1946</v>
      </c>
      <c r="AV73" s="197" t="s">
        <v>9766</v>
      </c>
      <c r="AW73" s="198">
        <v>34387</v>
      </c>
    </row>
    <row r="74" spans="1:49" x14ac:dyDescent="0.3">
      <c r="A74" s="315" t="s">
        <v>4823</v>
      </c>
      <c r="B74" s="315"/>
      <c r="C74" s="316">
        <v>3771</v>
      </c>
      <c r="E74" s="263" t="s">
        <v>3413</v>
      </c>
      <c r="F74" s="263"/>
      <c r="G74" s="264">
        <v>73683.27</v>
      </c>
      <c r="I74" s="227" t="s">
        <v>4055</v>
      </c>
      <c r="J74" s="227"/>
      <c r="K74" s="228">
        <v>1002.68</v>
      </c>
      <c r="M74" s="205" t="s">
        <v>551</v>
      </c>
      <c r="N74" s="205"/>
      <c r="O74" s="206">
        <v>59272.88</v>
      </c>
      <c r="Q74" s="197" t="s">
        <v>397</v>
      </c>
      <c r="R74" s="197"/>
      <c r="S74" s="198">
        <v>592272.39</v>
      </c>
      <c r="U74" s="309" t="s">
        <v>61256</v>
      </c>
      <c r="V74" s="310">
        <v>6682.17</v>
      </c>
      <c r="X74" s="267" t="s">
        <v>46609</v>
      </c>
      <c r="Y74" s="268">
        <v>-41216.39</v>
      </c>
      <c r="AA74" s="229" t="s">
        <v>14755</v>
      </c>
      <c r="AB74" s="230">
        <v>3479.77</v>
      </c>
      <c r="AD74" s="209" t="s">
        <v>14728</v>
      </c>
      <c r="AE74" s="210">
        <v>235866.19</v>
      </c>
      <c r="AF74" s="93"/>
      <c r="AG74" s="201" t="s">
        <v>14968</v>
      </c>
      <c r="AH74" s="202">
        <v>20483.64</v>
      </c>
      <c r="AJ74" s="319" t="s">
        <v>9719</v>
      </c>
      <c r="AK74" s="320">
        <v>3771</v>
      </c>
      <c r="AM74" s="265" t="s">
        <v>9343</v>
      </c>
      <c r="AN74" s="266">
        <v>73683.27</v>
      </c>
      <c r="AP74" s="233" t="s">
        <v>10474</v>
      </c>
      <c r="AQ74" s="234">
        <v>1002.68</v>
      </c>
      <c r="AS74" s="211" t="s">
        <v>8488</v>
      </c>
      <c r="AT74" s="212">
        <v>21682</v>
      </c>
      <c r="AV74" s="197" t="s">
        <v>10160</v>
      </c>
      <c r="AW74" s="198">
        <v>16808</v>
      </c>
    </row>
    <row r="75" spans="1:49" x14ac:dyDescent="0.3">
      <c r="A75" s="315" t="s">
        <v>4829</v>
      </c>
      <c r="B75" s="315"/>
      <c r="C75" s="316">
        <v>4840</v>
      </c>
      <c r="E75" s="263" t="s">
        <v>3286</v>
      </c>
      <c r="F75" s="263"/>
      <c r="G75" s="264">
        <v>-1208.75</v>
      </c>
      <c r="I75" s="227" t="s">
        <v>4059</v>
      </c>
      <c r="J75" s="227"/>
      <c r="K75" s="228">
        <v>1486</v>
      </c>
      <c r="M75" s="205" t="s">
        <v>552</v>
      </c>
      <c r="N75" s="205"/>
      <c r="O75" s="206">
        <v>33575</v>
      </c>
      <c r="Q75" s="197" t="s">
        <v>398</v>
      </c>
      <c r="R75" s="197"/>
      <c r="S75" s="198">
        <v>191617</v>
      </c>
      <c r="U75" s="309" t="s">
        <v>61257</v>
      </c>
      <c r="V75" s="310">
        <v>511.21</v>
      </c>
      <c r="X75" s="267" t="s">
        <v>55735</v>
      </c>
      <c r="Y75" s="268">
        <v>15000</v>
      </c>
      <c r="AA75" s="229" t="s">
        <v>14756</v>
      </c>
      <c r="AB75" s="230">
        <v>10738.11</v>
      </c>
      <c r="AD75" s="209" t="s">
        <v>14729</v>
      </c>
      <c r="AE75" s="210">
        <v>207905</v>
      </c>
      <c r="AF75" s="93"/>
      <c r="AG75" s="201" t="s">
        <v>31599</v>
      </c>
      <c r="AH75" s="202">
        <v>2575</v>
      </c>
      <c r="AJ75" s="319" t="s">
        <v>11393</v>
      </c>
      <c r="AK75" s="320">
        <v>4840</v>
      </c>
      <c r="AM75" s="265" t="s">
        <v>9345</v>
      </c>
      <c r="AN75" s="266">
        <v>-1208.75</v>
      </c>
      <c r="AP75" s="233" t="s">
        <v>10475</v>
      </c>
      <c r="AQ75" s="234">
        <v>1486</v>
      </c>
      <c r="AS75" s="211" t="s">
        <v>8620</v>
      </c>
      <c r="AT75" s="212">
        <v>1700</v>
      </c>
      <c r="AV75" s="197" t="s">
        <v>9767</v>
      </c>
      <c r="AW75" s="198">
        <v>16808</v>
      </c>
    </row>
    <row r="76" spans="1:49" x14ac:dyDescent="0.3">
      <c r="A76" s="315" t="s">
        <v>4830</v>
      </c>
      <c r="B76" s="315"/>
      <c r="C76" s="316">
        <v>243444</v>
      </c>
      <c r="E76" s="263" t="s">
        <v>3416</v>
      </c>
      <c r="F76" s="263"/>
      <c r="G76" s="264">
        <v>7682.54</v>
      </c>
      <c r="I76" s="227" t="s">
        <v>4057</v>
      </c>
      <c r="J76" s="227"/>
      <c r="K76" s="228">
        <v>15214</v>
      </c>
      <c r="M76" s="205" t="s">
        <v>553</v>
      </c>
      <c r="N76" s="205"/>
      <c r="O76" s="206">
        <v>35296</v>
      </c>
      <c r="Q76" s="197" t="s">
        <v>399</v>
      </c>
      <c r="R76" s="197"/>
      <c r="S76" s="198">
        <v>12162</v>
      </c>
      <c r="U76" s="309" t="s">
        <v>61258</v>
      </c>
      <c r="V76" s="310">
        <v>1671.87</v>
      </c>
      <c r="X76" s="267" t="s">
        <v>55736</v>
      </c>
      <c r="Y76" s="268">
        <v>1147.48</v>
      </c>
      <c r="AA76" s="229" t="s">
        <v>14757</v>
      </c>
      <c r="AB76" s="230">
        <v>726</v>
      </c>
      <c r="AD76" s="209" t="s">
        <v>14730</v>
      </c>
      <c r="AE76" s="210">
        <v>26000</v>
      </c>
      <c r="AF76" s="93"/>
      <c r="AG76" s="201" t="s">
        <v>14971</v>
      </c>
      <c r="AH76" s="202">
        <v>6683.92</v>
      </c>
      <c r="AJ76" s="319" t="s">
        <v>11394</v>
      </c>
      <c r="AK76" s="320">
        <v>243444</v>
      </c>
      <c r="AM76" s="265" t="s">
        <v>9347</v>
      </c>
      <c r="AN76" s="266">
        <v>7682.54</v>
      </c>
      <c r="AP76" s="233" t="s">
        <v>10476</v>
      </c>
      <c r="AQ76" s="234">
        <v>15214</v>
      </c>
      <c r="AS76" s="211" t="s">
        <v>8857</v>
      </c>
      <c r="AT76" s="212">
        <v>2785.59</v>
      </c>
      <c r="AV76" s="197" t="s">
        <v>10126</v>
      </c>
      <c r="AW76" s="198">
        <v>580</v>
      </c>
    </row>
    <row r="77" spans="1:49" x14ac:dyDescent="0.3">
      <c r="A77" s="315" t="s">
        <v>3662</v>
      </c>
      <c r="B77" s="315"/>
      <c r="C77" s="316">
        <v>40000</v>
      </c>
      <c r="E77" s="263" t="s">
        <v>3289</v>
      </c>
      <c r="F77" s="263"/>
      <c r="G77" s="264">
        <v>3441.84</v>
      </c>
      <c r="I77" s="227" t="s">
        <v>4060</v>
      </c>
      <c r="J77" s="227"/>
      <c r="K77" s="228">
        <v>1954</v>
      </c>
      <c r="M77" s="205" t="s">
        <v>554</v>
      </c>
      <c r="N77" s="205"/>
      <c r="O77" s="206">
        <v>30797.72</v>
      </c>
      <c r="Q77" s="197" t="s">
        <v>400</v>
      </c>
      <c r="R77" s="197"/>
      <c r="S77" s="198">
        <v>149956</v>
      </c>
      <c r="U77" s="309" t="s">
        <v>66508</v>
      </c>
      <c r="V77" s="310">
        <v>70651</v>
      </c>
      <c r="X77" s="267" t="s">
        <v>55737</v>
      </c>
      <c r="Y77" s="268">
        <v>2817.5</v>
      </c>
      <c r="AA77" s="229" t="s">
        <v>14758</v>
      </c>
      <c r="AB77" s="230">
        <v>1227.31</v>
      </c>
      <c r="AD77" s="209" t="s">
        <v>14731</v>
      </c>
      <c r="AE77" s="210">
        <v>661478.93999999994</v>
      </c>
      <c r="AF77" s="93"/>
      <c r="AG77" s="201" t="s">
        <v>12978</v>
      </c>
      <c r="AH77" s="202">
        <v>3801.5</v>
      </c>
      <c r="AJ77" s="319" t="s">
        <v>9723</v>
      </c>
      <c r="AK77" s="320">
        <v>40000</v>
      </c>
      <c r="AM77" s="265" t="s">
        <v>9356</v>
      </c>
      <c r="AN77" s="266">
        <v>3441.84</v>
      </c>
      <c r="AP77" s="233" t="s">
        <v>10477</v>
      </c>
      <c r="AQ77" s="234">
        <v>1954</v>
      </c>
      <c r="AS77" s="211" t="s">
        <v>9485</v>
      </c>
      <c r="AT77" s="212">
        <v>3101</v>
      </c>
      <c r="AV77" s="197" t="s">
        <v>10161</v>
      </c>
      <c r="AW77" s="198">
        <v>5329</v>
      </c>
    </row>
    <row r="78" spans="1:49" x14ac:dyDescent="0.3">
      <c r="A78" s="315" t="s">
        <v>4838</v>
      </c>
      <c r="B78" s="315"/>
      <c r="C78" s="316">
        <v>0.04</v>
      </c>
      <c r="E78" s="263" t="s">
        <v>3426</v>
      </c>
      <c r="F78" s="263"/>
      <c r="G78" s="264">
        <v>250210.77</v>
      </c>
      <c r="I78" s="227" t="s">
        <v>1782</v>
      </c>
      <c r="J78" s="227"/>
      <c r="K78" s="228">
        <v>185394.85</v>
      </c>
      <c r="M78" s="205" t="s">
        <v>555</v>
      </c>
      <c r="N78" s="205"/>
      <c r="O78" s="206">
        <v>28351.74</v>
      </c>
      <c r="Q78" s="197" t="s">
        <v>401</v>
      </c>
      <c r="R78" s="197"/>
      <c r="S78" s="198">
        <v>551349.32999999996</v>
      </c>
      <c r="U78" s="309" t="s">
        <v>62511</v>
      </c>
      <c r="V78" s="310">
        <v>273.81</v>
      </c>
      <c r="X78" s="267" t="s">
        <v>57176</v>
      </c>
      <c r="Y78" s="268">
        <v>607.30999999999995</v>
      </c>
      <c r="AA78" s="229" t="s">
        <v>51433</v>
      </c>
      <c r="AB78" s="230">
        <v>73.62</v>
      </c>
      <c r="AD78" s="209" t="s">
        <v>14732</v>
      </c>
      <c r="AE78" s="210">
        <v>193468.95</v>
      </c>
      <c r="AF78" s="93"/>
      <c r="AG78" s="201" t="s">
        <v>12979</v>
      </c>
      <c r="AH78" s="202">
        <v>10948.32</v>
      </c>
      <c r="AJ78" s="319" t="s">
        <v>11405</v>
      </c>
      <c r="AK78" s="320">
        <v>0.04</v>
      </c>
      <c r="AM78" s="265" t="s">
        <v>9360</v>
      </c>
      <c r="AN78" s="266">
        <v>250210.77</v>
      </c>
      <c r="AP78" s="233" t="s">
        <v>8027</v>
      </c>
      <c r="AQ78" s="234">
        <v>185394.85</v>
      </c>
      <c r="AS78" s="211" t="s">
        <v>11009</v>
      </c>
      <c r="AT78" s="212">
        <v>11199</v>
      </c>
      <c r="AV78" s="197" t="s">
        <v>9768</v>
      </c>
      <c r="AW78" s="198">
        <v>5909</v>
      </c>
    </row>
    <row r="79" spans="1:49" x14ac:dyDescent="0.3">
      <c r="A79" s="315" t="s">
        <v>4841</v>
      </c>
      <c r="B79" s="315"/>
      <c r="C79" s="316">
        <v>40000</v>
      </c>
      <c r="E79" s="263" t="s">
        <v>3291</v>
      </c>
      <c r="F79" s="263"/>
      <c r="G79" s="264">
        <v>24366.45</v>
      </c>
      <c r="I79" s="227" t="s">
        <v>4063</v>
      </c>
      <c r="J79" s="227"/>
      <c r="K79" s="228">
        <v>9382</v>
      </c>
      <c r="M79" s="205" t="s">
        <v>556</v>
      </c>
      <c r="N79" s="205"/>
      <c r="O79" s="206">
        <v>37291</v>
      </c>
      <c r="Q79" s="197" t="s">
        <v>402</v>
      </c>
      <c r="R79" s="197"/>
      <c r="S79" s="198">
        <v>64328.46</v>
      </c>
      <c r="U79" s="309" t="s">
        <v>66509</v>
      </c>
      <c r="V79" s="310">
        <v>65099.95</v>
      </c>
      <c r="X79" s="267" t="s">
        <v>54763</v>
      </c>
      <c r="Y79" s="268">
        <v>926.74</v>
      </c>
      <c r="AA79" s="229" t="s">
        <v>34428</v>
      </c>
      <c r="AB79" s="230">
        <v>1318802.1299999999</v>
      </c>
      <c r="AD79" s="209" t="s">
        <v>14733</v>
      </c>
      <c r="AE79" s="210">
        <v>17757.669999999998</v>
      </c>
      <c r="AF79" s="93"/>
      <c r="AG79" s="201" t="s">
        <v>12980</v>
      </c>
      <c r="AH79" s="202">
        <v>456.18</v>
      </c>
      <c r="AJ79" s="319" t="s">
        <v>11445</v>
      </c>
      <c r="AK79" s="320">
        <v>40000</v>
      </c>
      <c r="AM79" s="265" t="s">
        <v>9361</v>
      </c>
      <c r="AN79" s="266">
        <v>24366.45</v>
      </c>
      <c r="AP79" s="233" t="s">
        <v>10478</v>
      </c>
      <c r="AQ79" s="234">
        <v>9382</v>
      </c>
      <c r="AS79" s="211" t="s">
        <v>11216</v>
      </c>
      <c r="AT79" s="212">
        <v>5610</v>
      </c>
      <c r="AV79" s="197" t="s">
        <v>7565</v>
      </c>
      <c r="AW79" s="198">
        <v>110210.85</v>
      </c>
    </row>
    <row r="80" spans="1:49" x14ac:dyDescent="0.3">
      <c r="A80" s="315" t="s">
        <v>5311</v>
      </c>
      <c r="B80" s="315"/>
      <c r="C80" s="316">
        <v>162778.57999999999</v>
      </c>
      <c r="E80" s="263" t="s">
        <v>3427</v>
      </c>
      <c r="F80" s="263"/>
      <c r="G80" s="264">
        <v>495717.46</v>
      </c>
      <c r="I80" s="227" t="s">
        <v>1784</v>
      </c>
      <c r="J80" s="227"/>
      <c r="K80" s="228">
        <v>10893</v>
      </c>
      <c r="M80" s="205" t="s">
        <v>557</v>
      </c>
      <c r="N80" s="205"/>
      <c r="O80" s="206">
        <v>16644</v>
      </c>
      <c r="Q80" s="197" t="s">
        <v>403</v>
      </c>
      <c r="R80" s="197"/>
      <c r="S80" s="198">
        <v>169915.03</v>
      </c>
      <c r="U80" s="309" t="s">
        <v>48639</v>
      </c>
      <c r="V80" s="310">
        <v>73600</v>
      </c>
      <c r="X80" s="267" t="s">
        <v>54764</v>
      </c>
      <c r="Y80" s="268">
        <v>1680</v>
      </c>
      <c r="AA80" s="229" t="s">
        <v>14759</v>
      </c>
      <c r="AB80" s="230">
        <v>2702640.52</v>
      </c>
      <c r="AD80" s="209" t="s">
        <v>14734</v>
      </c>
      <c r="AE80" s="210">
        <v>276203.78000000003</v>
      </c>
      <c r="AF80" s="93"/>
      <c r="AG80" s="201" t="s">
        <v>12981</v>
      </c>
      <c r="AH80" s="202">
        <v>173321.86</v>
      </c>
      <c r="AJ80" s="319" t="s">
        <v>11511</v>
      </c>
      <c r="AK80" s="320">
        <v>162778.57999999999</v>
      </c>
      <c r="AM80" s="265" t="s">
        <v>9362</v>
      </c>
      <c r="AN80" s="266">
        <v>495717.46</v>
      </c>
      <c r="AP80" s="233" t="s">
        <v>8030</v>
      </c>
      <c r="AQ80" s="234">
        <v>10893</v>
      </c>
      <c r="AS80" s="211" t="s">
        <v>11449</v>
      </c>
      <c r="AT80" s="212">
        <v>5323.85</v>
      </c>
      <c r="AV80" s="197" t="s">
        <v>10162</v>
      </c>
      <c r="AW80" s="198">
        <v>473581</v>
      </c>
    </row>
    <row r="81" spans="1:49" x14ac:dyDescent="0.3">
      <c r="A81" s="315" t="s">
        <v>5247</v>
      </c>
      <c r="B81" s="315"/>
      <c r="C81" s="316">
        <v>1604064.18</v>
      </c>
      <c r="E81" s="263" t="s">
        <v>3430</v>
      </c>
      <c r="F81" s="263"/>
      <c r="G81" s="264">
        <v>10937.59</v>
      </c>
      <c r="I81" s="227" t="s">
        <v>4064</v>
      </c>
      <c r="J81" s="227"/>
      <c r="K81" s="228">
        <v>5736</v>
      </c>
      <c r="M81" s="205" t="s">
        <v>558</v>
      </c>
      <c r="N81" s="205"/>
      <c r="O81" s="206">
        <v>27927</v>
      </c>
      <c r="Q81" s="197" t="s">
        <v>404</v>
      </c>
      <c r="R81" s="197"/>
      <c r="S81" s="198">
        <v>100071.35</v>
      </c>
      <c r="U81" s="309" t="s">
        <v>63600</v>
      </c>
      <c r="V81" s="310">
        <v>4450</v>
      </c>
      <c r="X81" s="267" t="s">
        <v>54765</v>
      </c>
      <c r="Y81" s="268">
        <v>365611.51</v>
      </c>
      <c r="AA81" s="229" t="s">
        <v>46608</v>
      </c>
      <c r="AB81" s="230">
        <v>42584.54</v>
      </c>
      <c r="AD81" s="209" t="s">
        <v>14735</v>
      </c>
      <c r="AE81" s="210">
        <v>75161.73</v>
      </c>
      <c r="AF81" s="93"/>
      <c r="AG81" s="201" t="s">
        <v>14974</v>
      </c>
      <c r="AH81" s="202">
        <v>109606.45</v>
      </c>
      <c r="AJ81" s="319" t="s">
        <v>11447</v>
      </c>
      <c r="AK81" s="320">
        <v>1604064.18</v>
      </c>
      <c r="AM81" s="265" t="s">
        <v>9365</v>
      </c>
      <c r="AN81" s="266">
        <v>10937.59</v>
      </c>
      <c r="AP81" s="233" t="s">
        <v>10479</v>
      </c>
      <c r="AQ81" s="234">
        <v>5736</v>
      </c>
      <c r="AS81" s="211" t="s">
        <v>9745</v>
      </c>
      <c r="AT81" s="212">
        <v>62266.91</v>
      </c>
      <c r="AV81" s="197" t="s">
        <v>9769</v>
      </c>
      <c r="AW81" s="198">
        <v>583791.85</v>
      </c>
    </row>
    <row r="82" spans="1:49" x14ac:dyDescent="0.3">
      <c r="A82" s="315" t="s">
        <v>5250</v>
      </c>
      <c r="B82" s="315"/>
      <c r="C82" s="316">
        <v>1002.93</v>
      </c>
      <c r="E82" s="263" t="s">
        <v>3431</v>
      </c>
      <c r="F82" s="263"/>
      <c r="G82" s="264">
        <v>19259.63</v>
      </c>
      <c r="I82" s="227" t="s">
        <v>4065</v>
      </c>
      <c r="J82" s="227"/>
      <c r="K82" s="228">
        <v>609.28</v>
      </c>
      <c r="M82" s="205" t="s">
        <v>559</v>
      </c>
      <c r="N82" s="205"/>
      <c r="O82" s="206">
        <v>49448</v>
      </c>
      <c r="Q82" s="197" t="s">
        <v>405</v>
      </c>
      <c r="R82" s="197"/>
      <c r="S82" s="198">
        <v>20363</v>
      </c>
      <c r="U82" s="309" t="s">
        <v>63601</v>
      </c>
      <c r="V82" s="310">
        <v>340.43</v>
      </c>
      <c r="X82" s="267" t="s">
        <v>54766</v>
      </c>
      <c r="Y82" s="268">
        <v>28168.47</v>
      </c>
      <c r="AA82" s="229" t="s">
        <v>34429</v>
      </c>
      <c r="AB82" s="230">
        <v>71974.58</v>
      </c>
      <c r="AD82" s="209" t="s">
        <v>14736</v>
      </c>
      <c r="AE82" s="210">
        <v>361.59</v>
      </c>
      <c r="AF82" s="93"/>
      <c r="AG82" s="201" t="s">
        <v>31600</v>
      </c>
      <c r="AH82" s="202">
        <v>2200</v>
      </c>
      <c r="AJ82" s="319" t="s">
        <v>11450</v>
      </c>
      <c r="AK82" s="320">
        <v>1002.93</v>
      </c>
      <c r="AM82" s="265" t="s">
        <v>9366</v>
      </c>
      <c r="AN82" s="266">
        <v>19259.63</v>
      </c>
      <c r="AP82" s="233" t="s">
        <v>8076</v>
      </c>
      <c r="AQ82" s="234">
        <v>609.28</v>
      </c>
      <c r="AS82" s="211" t="s">
        <v>6600</v>
      </c>
      <c r="AT82" s="212">
        <v>175692</v>
      </c>
      <c r="AV82" s="197" t="s">
        <v>10163</v>
      </c>
      <c r="AW82" s="198">
        <v>13411</v>
      </c>
    </row>
    <row r="83" spans="1:49" x14ac:dyDescent="0.3">
      <c r="A83" s="315" t="s">
        <v>5253</v>
      </c>
      <c r="B83" s="315"/>
      <c r="C83" s="316">
        <v>239306.88</v>
      </c>
      <c r="E83" s="263" t="s">
        <v>3292</v>
      </c>
      <c r="F83" s="263"/>
      <c r="G83" s="264">
        <v>27873.03</v>
      </c>
      <c r="I83" s="227" t="s">
        <v>4058</v>
      </c>
      <c r="J83" s="227"/>
      <c r="K83" s="228">
        <v>4591</v>
      </c>
      <c r="M83" s="205" t="s">
        <v>560</v>
      </c>
      <c r="N83" s="205"/>
      <c r="O83" s="206">
        <v>54374.43</v>
      </c>
      <c r="Q83" s="197" t="s">
        <v>406</v>
      </c>
      <c r="R83" s="197"/>
      <c r="S83" s="198">
        <v>69634.09</v>
      </c>
      <c r="U83" s="309" t="s">
        <v>63602</v>
      </c>
      <c r="V83" s="310">
        <v>1117.55</v>
      </c>
      <c r="X83" s="267" t="s">
        <v>54767</v>
      </c>
      <c r="Y83" s="268">
        <v>88545.99</v>
      </c>
      <c r="AA83" s="229" t="s">
        <v>33037</v>
      </c>
      <c r="AB83" s="230">
        <v>2346213.54</v>
      </c>
      <c r="AD83" s="209" t="s">
        <v>14737</v>
      </c>
      <c r="AE83" s="210">
        <v>8605.08</v>
      </c>
      <c r="AF83" s="93"/>
      <c r="AG83" s="201" t="s">
        <v>31601</v>
      </c>
      <c r="AH83" s="202">
        <v>1938.37</v>
      </c>
      <c r="AJ83" s="319" t="s">
        <v>11453</v>
      </c>
      <c r="AK83" s="320">
        <v>239306.88</v>
      </c>
      <c r="AM83" s="265" t="s">
        <v>9367</v>
      </c>
      <c r="AN83" s="266">
        <v>27873.03</v>
      </c>
      <c r="AP83" s="233" t="s">
        <v>10481</v>
      </c>
      <c r="AQ83" s="234">
        <v>4591</v>
      </c>
      <c r="AS83" s="211" t="s">
        <v>7028</v>
      </c>
      <c r="AT83" s="212">
        <v>9296</v>
      </c>
      <c r="AV83" s="197" t="s">
        <v>10431</v>
      </c>
      <c r="AW83" s="198">
        <v>27070</v>
      </c>
    </row>
    <row r="84" spans="1:49" x14ac:dyDescent="0.3">
      <c r="A84" s="315" t="s">
        <v>5254</v>
      </c>
      <c r="B84" s="315"/>
      <c r="C84" s="316">
        <v>200726.03</v>
      </c>
      <c r="E84" s="263" t="s">
        <v>3435</v>
      </c>
      <c r="F84" s="263"/>
      <c r="G84" s="264">
        <v>39422.1</v>
      </c>
      <c r="I84" s="227" t="s">
        <v>1848</v>
      </c>
      <c r="J84" s="227"/>
      <c r="K84" s="228">
        <v>1302</v>
      </c>
      <c r="M84" s="205" t="s">
        <v>561</v>
      </c>
      <c r="N84" s="205"/>
      <c r="O84" s="206">
        <v>281320.5</v>
      </c>
      <c r="Q84" s="197" t="s">
        <v>407</v>
      </c>
      <c r="R84" s="197"/>
      <c r="S84" s="198">
        <v>132381.32999999999</v>
      </c>
      <c r="U84" s="309" t="s">
        <v>62435</v>
      </c>
      <c r="V84" s="310">
        <v>89100</v>
      </c>
      <c r="X84" s="267" t="s">
        <v>54768</v>
      </c>
      <c r="Y84" s="268">
        <v>7850.11</v>
      </c>
      <c r="AA84" s="229" t="s">
        <v>33038</v>
      </c>
      <c r="AB84" s="230">
        <v>117453.32</v>
      </c>
      <c r="AD84" s="209" t="s">
        <v>14738</v>
      </c>
      <c r="AE84" s="210">
        <v>257784.18</v>
      </c>
      <c r="AF84" s="93"/>
      <c r="AG84" s="201" t="s">
        <v>31602</v>
      </c>
      <c r="AH84" s="202">
        <v>43135.63</v>
      </c>
      <c r="AJ84" s="319" t="s">
        <v>11454</v>
      </c>
      <c r="AK84" s="320">
        <v>200726.03</v>
      </c>
      <c r="AM84" s="265" t="s">
        <v>9371</v>
      </c>
      <c r="AN84" s="266">
        <v>39422.1</v>
      </c>
      <c r="AP84" s="233" t="s">
        <v>8097</v>
      </c>
      <c r="AQ84" s="234">
        <v>1302</v>
      </c>
      <c r="AS84" s="211" t="s">
        <v>7556</v>
      </c>
      <c r="AT84" s="212">
        <v>32301</v>
      </c>
      <c r="AV84" s="197" t="s">
        <v>9770</v>
      </c>
      <c r="AW84" s="198">
        <v>40481</v>
      </c>
    </row>
    <row r="85" spans="1:49" x14ac:dyDescent="0.3">
      <c r="A85" s="315" t="s">
        <v>5257</v>
      </c>
      <c r="B85" s="315"/>
      <c r="C85" s="316">
        <v>1551640.05</v>
      </c>
      <c r="E85" s="263" t="s">
        <v>3437</v>
      </c>
      <c r="F85" s="263"/>
      <c r="G85" s="264">
        <v>6623</v>
      </c>
      <c r="I85" s="227" t="s">
        <v>1869</v>
      </c>
      <c r="J85" s="227"/>
      <c r="K85" s="228">
        <v>5028</v>
      </c>
      <c r="M85" s="205" t="s">
        <v>562</v>
      </c>
      <c r="N85" s="205"/>
      <c r="O85" s="206">
        <v>36358</v>
      </c>
      <c r="Q85" s="197" t="s">
        <v>408</v>
      </c>
      <c r="R85" s="197"/>
      <c r="S85" s="198">
        <v>75272.820000000007</v>
      </c>
      <c r="U85" s="309" t="s">
        <v>62513</v>
      </c>
      <c r="V85" s="310">
        <v>2935.72</v>
      </c>
      <c r="X85" s="267" t="s">
        <v>57177</v>
      </c>
      <c r="Y85" s="268">
        <v>16539.16</v>
      </c>
      <c r="AA85" s="229" t="s">
        <v>33039</v>
      </c>
      <c r="AB85" s="230">
        <v>169628.04</v>
      </c>
      <c r="AD85" s="209" t="s">
        <v>14739</v>
      </c>
      <c r="AE85" s="210">
        <v>15156.94</v>
      </c>
      <c r="AF85" s="93"/>
      <c r="AG85" s="201" t="s">
        <v>12982</v>
      </c>
      <c r="AH85" s="202">
        <v>6234.2</v>
      </c>
      <c r="AJ85" s="319" t="s">
        <v>11457</v>
      </c>
      <c r="AK85" s="320">
        <v>1551640.05</v>
      </c>
      <c r="AM85" s="265" t="s">
        <v>9373</v>
      </c>
      <c r="AN85" s="266">
        <v>6623</v>
      </c>
      <c r="AP85" s="233" t="s">
        <v>8121</v>
      </c>
      <c r="AQ85" s="234">
        <v>5028</v>
      </c>
      <c r="AS85" s="211" t="s">
        <v>7682</v>
      </c>
      <c r="AT85" s="212">
        <v>15320</v>
      </c>
      <c r="AV85" s="197" t="s">
        <v>7290</v>
      </c>
      <c r="AW85" s="198">
        <v>367625.25</v>
      </c>
    </row>
    <row r="86" spans="1:49" x14ac:dyDescent="0.3">
      <c r="A86" s="315" t="s">
        <v>5258</v>
      </c>
      <c r="B86" s="315"/>
      <c r="C86" s="316">
        <v>3115.07</v>
      </c>
      <c r="E86" s="263" t="s">
        <v>3439</v>
      </c>
      <c r="F86" s="263"/>
      <c r="G86" s="264">
        <v>80515.87</v>
      </c>
      <c r="I86" s="227" t="s">
        <v>4071</v>
      </c>
      <c r="J86" s="227"/>
      <c r="K86" s="228">
        <v>121.79</v>
      </c>
      <c r="M86" s="205" t="s">
        <v>563</v>
      </c>
      <c r="N86" s="205"/>
      <c r="O86" s="206">
        <v>1303953.8600000001</v>
      </c>
      <c r="Q86" s="197" t="s">
        <v>409</v>
      </c>
      <c r="R86" s="197"/>
      <c r="S86" s="198">
        <v>20319.060000000001</v>
      </c>
      <c r="U86" s="309" t="s">
        <v>60173</v>
      </c>
      <c r="V86" s="310">
        <v>4491.17</v>
      </c>
      <c r="X86" s="267" t="s">
        <v>51434</v>
      </c>
      <c r="Y86" s="268">
        <v>19383.07</v>
      </c>
      <c r="AA86" s="229" t="s">
        <v>14760</v>
      </c>
      <c r="AB86" s="230">
        <v>14471.82</v>
      </c>
      <c r="AD86" s="209" t="s">
        <v>14740</v>
      </c>
      <c r="AE86" s="210">
        <v>110700.47</v>
      </c>
      <c r="AF86" s="93"/>
      <c r="AG86" s="201" t="s">
        <v>15031</v>
      </c>
      <c r="AH86" s="202">
        <v>2200</v>
      </c>
      <c r="AJ86" s="319" t="s">
        <v>11458</v>
      </c>
      <c r="AK86" s="320">
        <v>3115.07</v>
      </c>
      <c r="AM86" s="265" t="s">
        <v>9375</v>
      </c>
      <c r="AN86" s="266">
        <v>80515.87</v>
      </c>
      <c r="AP86" s="233" t="s">
        <v>10484</v>
      </c>
      <c r="AQ86" s="234">
        <v>121.79</v>
      </c>
      <c r="AS86" s="211" t="s">
        <v>7987</v>
      </c>
      <c r="AT86" s="212">
        <v>41045</v>
      </c>
      <c r="AV86" s="197" t="s">
        <v>7566</v>
      </c>
      <c r="AW86" s="198">
        <v>702780.49</v>
      </c>
    </row>
    <row r="87" spans="1:49" x14ac:dyDescent="0.3">
      <c r="A87" s="315" t="s">
        <v>5260</v>
      </c>
      <c r="B87" s="315"/>
      <c r="C87" s="316">
        <v>57068.19</v>
      </c>
      <c r="E87" s="263" t="s">
        <v>3440</v>
      </c>
      <c r="F87" s="263"/>
      <c r="G87" s="264">
        <v>179.83</v>
      </c>
      <c r="I87" s="227" t="s">
        <v>4073</v>
      </c>
      <c r="J87" s="227"/>
      <c r="K87" s="228">
        <v>6921</v>
      </c>
      <c r="M87" s="205" t="s">
        <v>564</v>
      </c>
      <c r="N87" s="205"/>
      <c r="O87" s="206">
        <v>38580.980000000003</v>
      </c>
      <c r="Q87" s="197" t="s">
        <v>410</v>
      </c>
      <c r="R87" s="197"/>
      <c r="S87" s="198">
        <v>355733.01</v>
      </c>
      <c r="U87" s="309" t="s">
        <v>60174</v>
      </c>
      <c r="V87" s="310">
        <v>343.55</v>
      </c>
      <c r="X87" s="267" t="s">
        <v>55738</v>
      </c>
      <c r="Y87" s="268">
        <v>495</v>
      </c>
      <c r="AA87" s="229" t="s">
        <v>34430</v>
      </c>
      <c r="AB87" s="230">
        <v>888536.78</v>
      </c>
      <c r="AD87" s="209" t="s">
        <v>14741</v>
      </c>
      <c r="AE87" s="210">
        <v>294618.18</v>
      </c>
      <c r="AF87" s="93"/>
      <c r="AG87" s="201" t="s">
        <v>12983</v>
      </c>
      <c r="AH87" s="202">
        <v>8172.57</v>
      </c>
      <c r="AJ87" s="319" t="s">
        <v>11460</v>
      </c>
      <c r="AK87" s="320">
        <v>57068.19</v>
      </c>
      <c r="AM87" s="265" t="s">
        <v>9376</v>
      </c>
      <c r="AN87" s="266">
        <v>179.83</v>
      </c>
      <c r="AP87" s="233" t="s">
        <v>8151</v>
      </c>
      <c r="AQ87" s="234">
        <v>6921</v>
      </c>
      <c r="AS87" s="211" t="s">
        <v>8244</v>
      </c>
      <c r="AT87" s="212">
        <v>132584</v>
      </c>
      <c r="AV87" s="197" t="s">
        <v>7704</v>
      </c>
      <c r="AW87" s="198">
        <v>12974.08</v>
      </c>
    </row>
    <row r="88" spans="1:49" x14ac:dyDescent="0.3">
      <c r="A88" s="315" t="s">
        <v>5264</v>
      </c>
      <c r="B88" s="315"/>
      <c r="C88" s="316">
        <v>361866.75</v>
      </c>
      <c r="E88" s="263" t="s">
        <v>3441</v>
      </c>
      <c r="F88" s="263"/>
      <c r="G88" s="264">
        <v>1334</v>
      </c>
      <c r="I88" s="227" t="s">
        <v>1909</v>
      </c>
      <c r="J88" s="227"/>
      <c r="K88" s="228">
        <v>5343</v>
      </c>
      <c r="M88" s="205" t="s">
        <v>565</v>
      </c>
      <c r="N88" s="205"/>
      <c r="O88" s="206">
        <v>27971</v>
      </c>
      <c r="Q88" s="197" t="s">
        <v>411</v>
      </c>
      <c r="R88" s="197"/>
      <c r="S88" s="198">
        <v>3061307.87</v>
      </c>
      <c r="U88" s="309" t="s">
        <v>60175</v>
      </c>
      <c r="V88" s="310">
        <v>1123.68</v>
      </c>
      <c r="X88" s="267" t="s">
        <v>55739</v>
      </c>
      <c r="Y88" s="268">
        <v>3806.41</v>
      </c>
      <c r="AA88" s="229" t="s">
        <v>33040</v>
      </c>
      <c r="AB88" s="230">
        <v>437980.66</v>
      </c>
      <c r="AD88" s="209" t="s">
        <v>14742</v>
      </c>
      <c r="AE88" s="210">
        <v>106880.33</v>
      </c>
      <c r="AF88" s="93"/>
      <c r="AG88" s="201" t="s">
        <v>31603</v>
      </c>
      <c r="AH88" s="202">
        <v>43135.63</v>
      </c>
      <c r="AJ88" s="319" t="s">
        <v>11464</v>
      </c>
      <c r="AK88" s="320">
        <v>361866.75</v>
      </c>
      <c r="AM88" s="265" t="s">
        <v>9377</v>
      </c>
      <c r="AN88" s="266">
        <v>1334</v>
      </c>
      <c r="AP88" s="233" t="s">
        <v>10486</v>
      </c>
      <c r="AQ88" s="234">
        <v>5343</v>
      </c>
      <c r="AS88" s="211" t="s">
        <v>8489</v>
      </c>
      <c r="AT88" s="212">
        <v>237403</v>
      </c>
      <c r="AV88" s="197" t="s">
        <v>8006</v>
      </c>
      <c r="AW88" s="198">
        <v>3525</v>
      </c>
    </row>
    <row r="89" spans="1:49" x14ac:dyDescent="0.3">
      <c r="A89" s="315" t="s">
        <v>46388</v>
      </c>
      <c r="B89" s="315"/>
      <c r="C89" s="316">
        <v>28674</v>
      </c>
      <c r="E89" s="263" t="s">
        <v>3444</v>
      </c>
      <c r="F89" s="263"/>
      <c r="G89" s="264">
        <v>169801.42</v>
      </c>
      <c r="I89" s="227" t="s">
        <v>4074</v>
      </c>
      <c r="J89" s="227"/>
      <c r="K89" s="228">
        <v>2262</v>
      </c>
      <c r="M89" s="205" t="s">
        <v>566</v>
      </c>
      <c r="N89" s="205"/>
      <c r="O89" s="206">
        <v>46346.66</v>
      </c>
      <c r="Q89" s="197" t="s">
        <v>412</v>
      </c>
      <c r="R89" s="197"/>
      <c r="S89" s="198">
        <v>12335</v>
      </c>
      <c r="U89" s="309" t="s">
        <v>66867</v>
      </c>
      <c r="V89" s="310">
        <v>1514</v>
      </c>
      <c r="X89" s="267" t="s">
        <v>61252</v>
      </c>
      <c r="Y89" s="268">
        <v>62410</v>
      </c>
      <c r="AA89" s="229" t="s">
        <v>38799</v>
      </c>
      <c r="AB89" s="230">
        <v>716.67</v>
      </c>
      <c r="AD89" s="209" t="s">
        <v>14743</v>
      </c>
      <c r="AE89" s="210">
        <v>676818.05</v>
      </c>
      <c r="AF89" s="93"/>
      <c r="AG89" s="201" t="s">
        <v>31604</v>
      </c>
      <c r="AH89" s="202">
        <v>49194.79</v>
      </c>
      <c r="AJ89" s="319" t="s">
        <v>46492</v>
      </c>
      <c r="AK89" s="320">
        <v>28674</v>
      </c>
      <c r="AM89" s="265" t="s">
        <v>9381</v>
      </c>
      <c r="AN89" s="266">
        <v>169801.42</v>
      </c>
      <c r="AP89" s="233" t="s">
        <v>10487</v>
      </c>
      <c r="AQ89" s="234">
        <v>2262</v>
      </c>
      <c r="AS89" s="211" t="s">
        <v>8621</v>
      </c>
      <c r="AT89" s="212">
        <v>7700</v>
      </c>
      <c r="AV89" s="197" t="s">
        <v>10164</v>
      </c>
      <c r="AW89" s="198">
        <v>1175010</v>
      </c>
    </row>
    <row r="90" spans="1:49" x14ac:dyDescent="0.3">
      <c r="A90" s="315" t="s">
        <v>5271</v>
      </c>
      <c r="B90" s="315"/>
      <c r="C90" s="316">
        <v>301098.18</v>
      </c>
      <c r="E90" s="263" t="s">
        <v>3447</v>
      </c>
      <c r="F90" s="263"/>
      <c r="G90" s="264">
        <v>18229.580000000002</v>
      </c>
      <c r="I90" s="227" t="s">
        <v>1919</v>
      </c>
      <c r="J90" s="227"/>
      <c r="K90" s="228">
        <v>46860.39</v>
      </c>
      <c r="M90" s="205" t="s">
        <v>567</v>
      </c>
      <c r="N90" s="205"/>
      <c r="O90" s="206">
        <v>32197</v>
      </c>
      <c r="Q90" s="197" t="s">
        <v>413</v>
      </c>
      <c r="R90" s="197"/>
      <c r="S90" s="198">
        <v>55463.31</v>
      </c>
      <c r="U90" s="309" t="s">
        <v>55741</v>
      </c>
      <c r="V90" s="310">
        <v>8175</v>
      </c>
      <c r="X90" s="267" t="s">
        <v>61253</v>
      </c>
      <c r="Y90" s="268">
        <v>4774.38</v>
      </c>
      <c r="AA90" s="229" t="s">
        <v>33041</v>
      </c>
      <c r="AB90" s="230">
        <v>8518.5400000000009</v>
      </c>
      <c r="AD90" s="209" t="s">
        <v>14744</v>
      </c>
      <c r="AE90" s="210">
        <v>7478.66</v>
      </c>
      <c r="AF90" s="93"/>
      <c r="AG90" s="201" t="s">
        <v>31605</v>
      </c>
      <c r="AH90" s="202">
        <v>20882.52</v>
      </c>
      <c r="AJ90" s="319" t="s">
        <v>11471</v>
      </c>
      <c r="AK90" s="320">
        <v>301098.18</v>
      </c>
      <c r="AM90" s="265" t="s">
        <v>9384</v>
      </c>
      <c r="AN90" s="266">
        <v>18229.580000000002</v>
      </c>
      <c r="AP90" s="233" t="s">
        <v>8173</v>
      </c>
      <c r="AQ90" s="234">
        <v>46860.39</v>
      </c>
      <c r="AS90" s="211" t="s">
        <v>8858</v>
      </c>
      <c r="AT90" s="212">
        <v>254247</v>
      </c>
      <c r="AV90" s="197" t="s">
        <v>9225</v>
      </c>
      <c r="AW90" s="198">
        <v>332.11</v>
      </c>
    </row>
    <row r="91" spans="1:49" x14ac:dyDescent="0.3">
      <c r="A91" s="315" t="s">
        <v>5272</v>
      </c>
      <c r="B91" s="315"/>
      <c r="C91" s="316">
        <v>20812.849999999999</v>
      </c>
      <c r="E91" s="263" t="s">
        <v>3294</v>
      </c>
      <c r="F91" s="263"/>
      <c r="G91" s="264">
        <v>82450.91</v>
      </c>
      <c r="I91" s="227" t="s">
        <v>1926</v>
      </c>
      <c r="J91" s="227"/>
      <c r="K91" s="228">
        <v>622</v>
      </c>
      <c r="M91" s="205" t="s">
        <v>568</v>
      </c>
      <c r="N91" s="205"/>
      <c r="O91" s="206">
        <v>7075</v>
      </c>
      <c r="Q91" s="197" t="s">
        <v>414</v>
      </c>
      <c r="R91" s="197"/>
      <c r="S91" s="198">
        <v>13539.28</v>
      </c>
      <c r="U91" s="309" t="s">
        <v>58914</v>
      </c>
      <c r="V91" s="310">
        <v>19647.310000000001</v>
      </c>
      <c r="X91" s="267" t="s">
        <v>61254</v>
      </c>
      <c r="Y91" s="268">
        <v>15290.45</v>
      </c>
      <c r="AA91" s="229" t="s">
        <v>35944</v>
      </c>
      <c r="AB91" s="230">
        <v>128927.5</v>
      </c>
      <c r="AD91" s="209" t="s">
        <v>14745</v>
      </c>
      <c r="AE91" s="210">
        <v>80917.710000000006</v>
      </c>
      <c r="AF91" s="93"/>
      <c r="AG91" s="201" t="s">
        <v>31606</v>
      </c>
      <c r="AH91" s="202">
        <v>5360.1</v>
      </c>
      <c r="AJ91" s="319" t="s">
        <v>11472</v>
      </c>
      <c r="AK91" s="320">
        <v>20812.849999999999</v>
      </c>
      <c r="AM91" s="265" t="s">
        <v>9385</v>
      </c>
      <c r="AN91" s="266">
        <v>82450.91</v>
      </c>
      <c r="AP91" s="233" t="s">
        <v>8181</v>
      </c>
      <c r="AQ91" s="234">
        <v>622</v>
      </c>
      <c r="AS91" s="211" t="s">
        <v>9203</v>
      </c>
      <c r="AT91" s="212">
        <v>933840.06</v>
      </c>
      <c r="AV91" s="197" t="s">
        <v>9771</v>
      </c>
      <c r="AW91" s="198">
        <v>2262246.9300000002</v>
      </c>
    </row>
    <row r="92" spans="1:49" x14ac:dyDescent="0.3">
      <c r="A92" s="315" t="s">
        <v>5273</v>
      </c>
      <c r="B92" s="315"/>
      <c r="C92" s="316">
        <v>-0.34</v>
      </c>
      <c r="E92" s="263" t="s">
        <v>4164</v>
      </c>
      <c r="F92" s="263"/>
      <c r="G92" s="264">
        <v>482</v>
      </c>
      <c r="I92" s="227" t="s">
        <v>4075</v>
      </c>
      <c r="J92" s="227"/>
      <c r="K92" s="228">
        <v>610.87</v>
      </c>
      <c r="M92" s="205" t="s">
        <v>569</v>
      </c>
      <c r="N92" s="205"/>
      <c r="O92" s="206">
        <v>330510.52</v>
      </c>
      <c r="Q92" s="197" t="s">
        <v>415</v>
      </c>
      <c r="R92" s="197"/>
      <c r="S92" s="198">
        <v>4156</v>
      </c>
      <c r="U92" s="309" t="s">
        <v>42113</v>
      </c>
      <c r="V92" s="310">
        <v>879.93</v>
      </c>
      <c r="X92" s="267" t="s">
        <v>63555</v>
      </c>
      <c r="Y92" s="268">
        <v>7860</v>
      </c>
      <c r="AA92" s="229" t="s">
        <v>38800</v>
      </c>
      <c r="AB92" s="230">
        <v>1566.02</v>
      </c>
      <c r="AD92" s="209" t="s">
        <v>14746</v>
      </c>
      <c r="AE92" s="210">
        <v>2485756.98</v>
      </c>
      <c r="AF92" s="93"/>
      <c r="AG92" s="201" t="s">
        <v>31607</v>
      </c>
      <c r="AH92" s="202">
        <v>11185.37</v>
      </c>
      <c r="AJ92" s="319" t="s">
        <v>11473</v>
      </c>
      <c r="AK92" s="320">
        <v>-0.34</v>
      </c>
      <c r="AM92" s="265" t="s">
        <v>9386</v>
      </c>
      <c r="AN92" s="266">
        <v>482</v>
      </c>
      <c r="AP92" s="233" t="s">
        <v>10488</v>
      </c>
      <c r="AQ92" s="234">
        <v>610.87</v>
      </c>
      <c r="AS92" s="211" t="s">
        <v>10747</v>
      </c>
      <c r="AT92" s="212">
        <v>2066</v>
      </c>
      <c r="AV92" s="197" t="s">
        <v>10165</v>
      </c>
      <c r="AW92" s="198">
        <v>193606</v>
      </c>
    </row>
    <row r="93" spans="1:49" x14ac:dyDescent="0.3">
      <c r="A93" s="315" t="s">
        <v>5278</v>
      </c>
      <c r="B93" s="315"/>
      <c r="C93" s="316">
        <v>14200.77</v>
      </c>
      <c r="E93" s="263" t="s">
        <v>3449</v>
      </c>
      <c r="F93" s="263"/>
      <c r="G93" s="264">
        <v>274610.31</v>
      </c>
      <c r="I93" s="227" t="s">
        <v>1932</v>
      </c>
      <c r="J93" s="227"/>
      <c r="K93" s="228">
        <v>145</v>
      </c>
      <c r="M93" s="205" t="s">
        <v>570</v>
      </c>
      <c r="N93" s="205"/>
      <c r="O93" s="206">
        <v>16295.59</v>
      </c>
      <c r="Q93" s="197" t="s">
        <v>416</v>
      </c>
      <c r="R93" s="197"/>
      <c r="S93" s="198">
        <v>120898</v>
      </c>
      <c r="U93" s="309" t="s">
        <v>40084</v>
      </c>
      <c r="V93" s="310">
        <v>11085.28</v>
      </c>
      <c r="X93" s="267" t="s">
        <v>54769</v>
      </c>
      <c r="Y93" s="268">
        <v>11680.07</v>
      </c>
      <c r="AA93" s="229" t="s">
        <v>14761</v>
      </c>
      <c r="AB93" s="230">
        <v>608930.56000000006</v>
      </c>
      <c r="AD93" s="209" t="s">
        <v>14747</v>
      </c>
      <c r="AE93" s="210">
        <v>14055.29</v>
      </c>
      <c r="AF93" s="93"/>
      <c r="AG93" s="201" t="s">
        <v>31608</v>
      </c>
      <c r="AH93" s="202">
        <v>14777.72</v>
      </c>
      <c r="AJ93" s="319" t="s">
        <v>11478</v>
      </c>
      <c r="AK93" s="320">
        <v>14200.77</v>
      </c>
      <c r="AM93" s="265" t="s">
        <v>9388</v>
      </c>
      <c r="AN93" s="266">
        <v>274610.31</v>
      </c>
      <c r="AP93" s="233" t="s">
        <v>8187</v>
      </c>
      <c r="AQ93" s="234">
        <v>145</v>
      </c>
      <c r="AS93" s="211" t="s">
        <v>9601</v>
      </c>
      <c r="AT93" s="212">
        <v>4802.0600000000004</v>
      </c>
      <c r="AV93" s="197" t="s">
        <v>2904</v>
      </c>
      <c r="AW93" s="198">
        <v>193606</v>
      </c>
    </row>
    <row r="94" spans="1:49" x14ac:dyDescent="0.3">
      <c r="A94" s="315" t="s">
        <v>5276</v>
      </c>
      <c r="B94" s="315"/>
      <c r="C94" s="316">
        <v>10384.799999999999</v>
      </c>
      <c r="E94" s="263" t="s">
        <v>3450</v>
      </c>
      <c r="F94" s="263"/>
      <c r="G94" s="264">
        <v>4454</v>
      </c>
      <c r="I94" s="227" t="s">
        <v>4076</v>
      </c>
      <c r="J94" s="227"/>
      <c r="K94" s="228">
        <v>2830</v>
      </c>
      <c r="M94" s="205" t="s">
        <v>571</v>
      </c>
      <c r="N94" s="205"/>
      <c r="O94" s="206">
        <v>1605346</v>
      </c>
      <c r="Q94" s="197" t="s">
        <v>417</v>
      </c>
      <c r="R94" s="197"/>
      <c r="S94" s="198">
        <v>260390.36</v>
      </c>
      <c r="U94" s="309" t="s">
        <v>48642</v>
      </c>
      <c r="V94" s="310">
        <v>25814.93</v>
      </c>
      <c r="X94" s="267" t="s">
        <v>57178</v>
      </c>
      <c r="Y94" s="268">
        <v>7201.6</v>
      </c>
      <c r="AA94" s="229" t="s">
        <v>33042</v>
      </c>
      <c r="AB94" s="230">
        <v>1031000.48</v>
      </c>
      <c r="AD94" s="209" t="s">
        <v>14748</v>
      </c>
      <c r="AE94" s="210">
        <v>2831.86</v>
      </c>
      <c r="AF94" s="93"/>
      <c r="AG94" s="201" t="s">
        <v>31609</v>
      </c>
      <c r="AH94" s="202">
        <v>9349.02</v>
      </c>
      <c r="AJ94" s="319" t="s">
        <v>11476</v>
      </c>
      <c r="AK94" s="320">
        <v>10384.799999999999</v>
      </c>
      <c r="AM94" s="265" t="s">
        <v>9389</v>
      </c>
      <c r="AN94" s="266">
        <v>4454</v>
      </c>
      <c r="AP94" s="233" t="s">
        <v>10489</v>
      </c>
      <c r="AQ94" s="234">
        <v>2830</v>
      </c>
      <c r="AS94" s="211" t="s">
        <v>9636</v>
      </c>
      <c r="AT94" s="212">
        <v>62479.97</v>
      </c>
      <c r="AV94" s="197" t="s">
        <v>10166</v>
      </c>
      <c r="AW94" s="198">
        <v>29641.66</v>
      </c>
    </row>
    <row r="95" spans="1:49" x14ac:dyDescent="0.3">
      <c r="A95" s="315" t="s">
        <v>5277</v>
      </c>
      <c r="B95" s="315"/>
      <c r="C95" s="316">
        <v>68533.649999999994</v>
      </c>
      <c r="E95" s="263" t="s">
        <v>3451</v>
      </c>
      <c r="F95" s="263"/>
      <c r="G95" s="264">
        <v>519118.22</v>
      </c>
      <c r="I95" s="227" t="s">
        <v>1998</v>
      </c>
      <c r="J95" s="227"/>
      <c r="K95" s="228">
        <v>1602</v>
      </c>
      <c r="M95" s="205" t="s">
        <v>572</v>
      </c>
      <c r="N95" s="205"/>
      <c r="O95" s="206">
        <v>27450</v>
      </c>
      <c r="Q95" s="197" t="s">
        <v>418</v>
      </c>
      <c r="R95" s="197"/>
      <c r="S95" s="198">
        <v>934913</v>
      </c>
      <c r="U95" s="309" t="s">
        <v>66868</v>
      </c>
      <c r="V95" s="310">
        <v>750</v>
      </c>
      <c r="X95" s="267" t="s">
        <v>51435</v>
      </c>
      <c r="Y95" s="268">
        <v>98191.13</v>
      </c>
      <c r="AA95" s="229" t="s">
        <v>34431</v>
      </c>
      <c r="AB95" s="230">
        <v>428702.31</v>
      </c>
      <c r="AD95" s="209" t="s">
        <v>14749</v>
      </c>
      <c r="AE95" s="210">
        <v>158026.69</v>
      </c>
      <c r="AF95" s="93"/>
      <c r="AG95" s="201" t="s">
        <v>31610</v>
      </c>
      <c r="AH95" s="202">
        <v>4498.3</v>
      </c>
      <c r="AJ95" s="319" t="s">
        <v>11477</v>
      </c>
      <c r="AK95" s="320">
        <v>68533.649999999994</v>
      </c>
      <c r="AM95" s="265" t="s">
        <v>9390</v>
      </c>
      <c r="AN95" s="266">
        <v>519118.22</v>
      </c>
      <c r="AP95" s="233" t="s">
        <v>8253</v>
      </c>
      <c r="AQ95" s="234">
        <v>1602</v>
      </c>
      <c r="AS95" s="211" t="s">
        <v>11217</v>
      </c>
      <c r="AT95" s="212">
        <v>17413.53</v>
      </c>
      <c r="AV95" s="197" t="s">
        <v>9227</v>
      </c>
      <c r="AW95" s="198">
        <v>24478.92</v>
      </c>
    </row>
    <row r="96" spans="1:49" x14ac:dyDescent="0.3">
      <c r="A96" s="315" t="s">
        <v>5279</v>
      </c>
      <c r="B96" s="315"/>
      <c r="C96" s="316">
        <v>66.17</v>
      </c>
      <c r="E96" s="263" t="s">
        <v>3452</v>
      </c>
      <c r="F96" s="263"/>
      <c r="G96" s="264">
        <v>15279.04</v>
      </c>
      <c r="I96" s="227" t="s">
        <v>4077</v>
      </c>
      <c r="J96" s="227"/>
      <c r="K96" s="228">
        <v>164.43</v>
      </c>
      <c r="M96" s="205" t="s">
        <v>573</v>
      </c>
      <c r="N96" s="205"/>
      <c r="O96" s="206">
        <v>31203</v>
      </c>
      <c r="Q96" s="197" t="s">
        <v>419</v>
      </c>
      <c r="R96" s="197"/>
      <c r="S96" s="198">
        <v>29375.34</v>
      </c>
      <c r="U96" s="309" t="s">
        <v>14946</v>
      </c>
      <c r="V96" s="310">
        <v>57.36</v>
      </c>
      <c r="X96" s="267" t="s">
        <v>63891</v>
      </c>
      <c r="Y96" s="268">
        <v>8282.93</v>
      </c>
      <c r="AA96" s="229" t="s">
        <v>34432</v>
      </c>
      <c r="AB96" s="230">
        <v>472154</v>
      </c>
      <c r="AD96" s="209" t="s">
        <v>14750</v>
      </c>
      <c r="AE96" s="210">
        <v>1758.33</v>
      </c>
      <c r="AF96" s="93"/>
      <c r="AG96" s="201" t="s">
        <v>31611</v>
      </c>
      <c r="AH96" s="202">
        <v>49194.79</v>
      </c>
      <c r="AJ96" s="319" t="s">
        <v>11479</v>
      </c>
      <c r="AK96" s="320">
        <v>66.17</v>
      </c>
      <c r="AM96" s="265" t="s">
        <v>9392</v>
      </c>
      <c r="AN96" s="266">
        <v>15279.04</v>
      </c>
      <c r="AP96" s="233" t="s">
        <v>8266</v>
      </c>
      <c r="AQ96" s="234">
        <v>164.43</v>
      </c>
      <c r="AS96" s="211" t="s">
        <v>11450</v>
      </c>
      <c r="AT96" s="212">
        <v>227637.52</v>
      </c>
      <c r="AV96" s="197" t="s">
        <v>9772</v>
      </c>
      <c r="AW96" s="198">
        <v>54120.58</v>
      </c>
    </row>
    <row r="97" spans="1:49" x14ac:dyDescent="0.3">
      <c r="A97" s="315" t="s">
        <v>5280</v>
      </c>
      <c r="B97" s="315"/>
      <c r="C97" s="316">
        <v>397.87</v>
      </c>
      <c r="E97" s="263" t="s">
        <v>3454</v>
      </c>
      <c r="F97" s="263"/>
      <c r="G97" s="264">
        <v>110474.85</v>
      </c>
      <c r="I97" s="227" t="s">
        <v>2026</v>
      </c>
      <c r="J97" s="227"/>
      <c r="K97" s="228">
        <v>1325</v>
      </c>
      <c r="M97" s="205" t="s">
        <v>574</v>
      </c>
      <c r="N97" s="205"/>
      <c r="O97" s="206">
        <v>15997.8</v>
      </c>
      <c r="Q97" s="197" t="s">
        <v>420</v>
      </c>
      <c r="R97" s="197"/>
      <c r="S97" s="198">
        <v>410663.57</v>
      </c>
      <c r="U97" s="309" t="s">
        <v>34448</v>
      </c>
      <c r="V97" s="310">
        <v>187.65</v>
      </c>
      <c r="X97" s="267" t="s">
        <v>62433</v>
      </c>
      <c r="Y97" s="268">
        <v>63115.41</v>
      </c>
      <c r="AA97" s="229" t="s">
        <v>34433</v>
      </c>
      <c r="AB97" s="230">
        <v>47888.75</v>
      </c>
      <c r="AD97" s="209" t="s">
        <v>14751</v>
      </c>
      <c r="AE97" s="210">
        <v>134.51</v>
      </c>
      <c r="AF97" s="93"/>
      <c r="AG97" s="201" t="s">
        <v>31612</v>
      </c>
      <c r="AH97" s="202">
        <v>20882.52</v>
      </c>
      <c r="AJ97" s="319" t="s">
        <v>11480</v>
      </c>
      <c r="AK97" s="320">
        <v>397.87</v>
      </c>
      <c r="AM97" s="265" t="s">
        <v>9394</v>
      </c>
      <c r="AN97" s="266">
        <v>110474.85</v>
      </c>
      <c r="AP97" s="233" t="s">
        <v>8280</v>
      </c>
      <c r="AQ97" s="234">
        <v>1325</v>
      </c>
      <c r="AS97" s="211" t="s">
        <v>9746</v>
      </c>
      <c r="AT97" s="212">
        <v>2153827.14</v>
      </c>
      <c r="AV97" s="197" t="s">
        <v>10167</v>
      </c>
      <c r="AW97" s="198">
        <v>14024</v>
      </c>
    </row>
    <row r="98" spans="1:49" x14ac:dyDescent="0.3">
      <c r="A98" s="315" t="s">
        <v>5281</v>
      </c>
      <c r="B98" s="315"/>
      <c r="C98" s="316">
        <v>138864.44</v>
      </c>
      <c r="E98" s="263" t="s">
        <v>3298</v>
      </c>
      <c r="F98" s="263"/>
      <c r="G98" s="264">
        <v>2563.17</v>
      </c>
      <c r="I98" s="227" t="s">
        <v>2032</v>
      </c>
      <c r="J98" s="227"/>
      <c r="K98" s="228">
        <v>9025</v>
      </c>
      <c r="M98" s="205" t="s">
        <v>575</v>
      </c>
      <c r="N98" s="205"/>
      <c r="O98" s="206">
        <v>28176</v>
      </c>
      <c r="Q98" s="197" t="s">
        <v>421</v>
      </c>
      <c r="R98" s="197"/>
      <c r="S98" s="198">
        <v>17276</v>
      </c>
      <c r="U98" s="309" t="s">
        <v>38807</v>
      </c>
      <c r="V98" s="310">
        <v>2.6</v>
      </c>
      <c r="X98" s="267" t="s">
        <v>63892</v>
      </c>
      <c r="Y98" s="268">
        <v>34859.97</v>
      </c>
      <c r="AA98" s="229" t="s">
        <v>14762</v>
      </c>
      <c r="AB98" s="230">
        <v>249946.76</v>
      </c>
      <c r="AD98" s="209" t="s">
        <v>14752</v>
      </c>
      <c r="AE98" s="210">
        <v>381.22</v>
      </c>
      <c r="AF98" s="93"/>
      <c r="AG98" s="201" t="s">
        <v>15097</v>
      </c>
      <c r="AH98" s="202">
        <v>5360.1</v>
      </c>
      <c r="AJ98" s="319" t="s">
        <v>11481</v>
      </c>
      <c r="AK98" s="320">
        <v>138864.44</v>
      </c>
      <c r="AM98" s="265" t="s">
        <v>9399</v>
      </c>
      <c r="AN98" s="266">
        <v>2563.17</v>
      </c>
      <c r="AP98" s="233" t="s">
        <v>8286</v>
      </c>
      <c r="AQ98" s="234">
        <v>9025</v>
      </c>
      <c r="AS98" s="211" t="s">
        <v>6601</v>
      </c>
      <c r="AT98" s="212">
        <v>55821</v>
      </c>
      <c r="AV98" s="197" t="s">
        <v>9774</v>
      </c>
      <c r="AW98" s="198">
        <v>14024</v>
      </c>
    </row>
    <row r="99" spans="1:49" x14ac:dyDescent="0.3">
      <c r="A99" s="315" t="s">
        <v>5283</v>
      </c>
      <c r="B99" s="315"/>
      <c r="C99" s="316">
        <v>317022.07</v>
      </c>
      <c r="E99" s="263" t="s">
        <v>3299</v>
      </c>
      <c r="F99" s="263"/>
      <c r="G99" s="264">
        <v>23.84</v>
      </c>
      <c r="I99" s="227" t="s">
        <v>2038</v>
      </c>
      <c r="J99" s="227"/>
      <c r="K99" s="228">
        <v>3714.02</v>
      </c>
      <c r="M99" s="205" t="s">
        <v>576</v>
      </c>
      <c r="N99" s="205"/>
      <c r="O99" s="206">
        <v>86365</v>
      </c>
      <c r="Q99" s="197" t="s">
        <v>422</v>
      </c>
      <c r="R99" s="197"/>
      <c r="S99" s="198">
        <v>129894</v>
      </c>
      <c r="U99" s="309" t="s">
        <v>61260</v>
      </c>
      <c r="V99" s="310">
        <v>34.799999999999997</v>
      </c>
      <c r="X99" s="267" t="s">
        <v>57179</v>
      </c>
      <c r="Y99" s="268">
        <v>2552.2600000000002</v>
      </c>
      <c r="AA99" s="229" t="s">
        <v>14763</v>
      </c>
      <c r="AB99" s="230">
        <v>2176674.83</v>
      </c>
      <c r="AD99" s="209" t="s">
        <v>14753</v>
      </c>
      <c r="AE99" s="210">
        <v>40.159999999999997</v>
      </c>
      <c r="AF99" s="93"/>
      <c r="AG99" s="201" t="s">
        <v>15098</v>
      </c>
      <c r="AH99" s="202">
        <v>11185.37</v>
      </c>
      <c r="AJ99" s="319" t="s">
        <v>11483</v>
      </c>
      <c r="AK99" s="320">
        <v>317022.07</v>
      </c>
      <c r="AM99" s="265" t="s">
        <v>9400</v>
      </c>
      <c r="AN99" s="266">
        <v>23.84</v>
      </c>
      <c r="AP99" s="233" t="s">
        <v>8292</v>
      </c>
      <c r="AQ99" s="234">
        <v>3714.02</v>
      </c>
      <c r="AS99" s="211" t="s">
        <v>7029</v>
      </c>
      <c r="AT99" s="212">
        <v>2602</v>
      </c>
      <c r="AV99" s="197" t="s">
        <v>7571</v>
      </c>
      <c r="AW99" s="198">
        <v>30455.51</v>
      </c>
    </row>
    <row r="100" spans="1:49" x14ac:dyDescent="0.3">
      <c r="A100" s="315" t="s">
        <v>5287</v>
      </c>
      <c r="B100" s="315"/>
      <c r="C100" s="316">
        <v>627050.11</v>
      </c>
      <c r="E100" s="263" t="s">
        <v>3457</v>
      </c>
      <c r="F100" s="263"/>
      <c r="G100" s="264">
        <v>5578.62</v>
      </c>
      <c r="I100" s="227" t="s">
        <v>2039</v>
      </c>
      <c r="J100" s="227"/>
      <c r="K100" s="228">
        <v>10.68</v>
      </c>
      <c r="M100" s="205" t="s">
        <v>577</v>
      </c>
      <c r="N100" s="205"/>
      <c r="O100" s="206">
        <v>42301.46</v>
      </c>
      <c r="Q100" s="197" t="s">
        <v>423</v>
      </c>
      <c r="R100" s="197"/>
      <c r="S100" s="198">
        <v>96872</v>
      </c>
      <c r="U100" s="309" t="s">
        <v>59460</v>
      </c>
      <c r="V100" s="310">
        <v>-29.48</v>
      </c>
      <c r="X100" s="267" t="s">
        <v>34434</v>
      </c>
      <c r="Y100" s="268">
        <v>79701.42</v>
      </c>
      <c r="AA100" s="229" t="s">
        <v>14764</v>
      </c>
      <c r="AB100" s="230">
        <v>143839.54999999999</v>
      </c>
      <c r="AD100" s="209" t="s">
        <v>14754</v>
      </c>
      <c r="AE100" s="210">
        <v>26978.91</v>
      </c>
      <c r="AF100" s="93"/>
      <c r="AG100" s="201" t="s">
        <v>15099</v>
      </c>
      <c r="AH100" s="202">
        <v>14777.72</v>
      </c>
      <c r="AJ100" s="319" t="s">
        <v>11487</v>
      </c>
      <c r="AK100" s="320">
        <v>627050.11</v>
      </c>
      <c r="AM100" s="265" t="s">
        <v>9401</v>
      </c>
      <c r="AN100" s="266">
        <v>5578.62</v>
      </c>
      <c r="AP100" s="233" t="s">
        <v>8293</v>
      </c>
      <c r="AQ100" s="234">
        <v>10.68</v>
      </c>
      <c r="AS100" s="211" t="s">
        <v>7268</v>
      </c>
      <c r="AT100" s="212">
        <v>30901</v>
      </c>
      <c r="AV100" s="197" t="s">
        <v>10168</v>
      </c>
      <c r="AW100" s="198">
        <v>450877</v>
      </c>
    </row>
    <row r="101" spans="1:49" x14ac:dyDescent="0.3">
      <c r="A101" s="315" t="s">
        <v>5288</v>
      </c>
      <c r="B101" s="315"/>
      <c r="C101" s="316">
        <v>221671.77</v>
      </c>
      <c r="E101" s="263" t="s">
        <v>3458</v>
      </c>
      <c r="F101" s="263"/>
      <c r="G101" s="264">
        <v>5579.67</v>
      </c>
      <c r="I101" s="227" t="s">
        <v>2042</v>
      </c>
      <c r="J101" s="227"/>
      <c r="K101" s="228">
        <v>47134</v>
      </c>
      <c r="M101" s="205" t="s">
        <v>578</v>
      </c>
      <c r="N101" s="205"/>
      <c r="O101" s="206">
        <v>179690.39</v>
      </c>
      <c r="Q101" s="197" t="s">
        <v>424</v>
      </c>
      <c r="R101" s="197"/>
      <c r="S101" s="198">
        <v>756736.48</v>
      </c>
      <c r="U101" s="309" t="s">
        <v>58398</v>
      </c>
      <c r="V101" s="310">
        <v>792</v>
      </c>
      <c r="X101" s="267" t="s">
        <v>55740</v>
      </c>
      <c r="Y101" s="268">
        <v>5500</v>
      </c>
      <c r="AA101" s="229" t="s">
        <v>46609</v>
      </c>
      <c r="AB101" s="230">
        <v>-180.37</v>
      </c>
      <c r="AD101" s="209" t="s">
        <v>14755</v>
      </c>
      <c r="AE101" s="210">
        <v>2063.87</v>
      </c>
      <c r="AF101" s="93"/>
      <c r="AG101" s="201" t="s">
        <v>15105</v>
      </c>
      <c r="AH101" s="202">
        <v>9349.02</v>
      </c>
      <c r="AJ101" s="319" t="s">
        <v>11488</v>
      </c>
      <c r="AK101" s="320">
        <v>221671.77</v>
      </c>
      <c r="AM101" s="265" t="s">
        <v>9402</v>
      </c>
      <c r="AN101" s="266">
        <v>5579.67</v>
      </c>
      <c r="AP101" s="233" t="s">
        <v>8296</v>
      </c>
      <c r="AQ101" s="234">
        <v>47134</v>
      </c>
      <c r="AS101" s="211" t="s">
        <v>7557</v>
      </c>
      <c r="AT101" s="212">
        <v>68264</v>
      </c>
      <c r="AV101" s="197" t="s">
        <v>9231</v>
      </c>
      <c r="AW101" s="198">
        <v>11363.82</v>
      </c>
    </row>
    <row r="102" spans="1:49" x14ac:dyDescent="0.3">
      <c r="A102" s="315" t="s">
        <v>5290</v>
      </c>
      <c r="B102" s="315"/>
      <c r="C102" s="316">
        <v>110103.58</v>
      </c>
      <c r="E102" s="263" t="s">
        <v>3301</v>
      </c>
      <c r="F102" s="263"/>
      <c r="G102" s="264">
        <v>-581.02</v>
      </c>
      <c r="I102" s="227" t="s">
        <v>4080</v>
      </c>
      <c r="J102" s="227"/>
      <c r="K102" s="228">
        <v>2416</v>
      </c>
      <c r="M102" s="205" t="s">
        <v>579</v>
      </c>
      <c r="N102" s="205"/>
      <c r="O102" s="206">
        <v>43619</v>
      </c>
      <c r="Q102" s="197" t="s">
        <v>425</v>
      </c>
      <c r="R102" s="197"/>
      <c r="S102" s="198">
        <v>14064.16</v>
      </c>
      <c r="U102" s="309" t="s">
        <v>63603</v>
      </c>
      <c r="V102" s="310">
        <v>1938.22</v>
      </c>
      <c r="X102" s="267" t="s">
        <v>61255</v>
      </c>
      <c r="Y102" s="268">
        <v>341.96</v>
      </c>
      <c r="AA102" s="229" t="s">
        <v>51434</v>
      </c>
      <c r="AB102" s="230">
        <v>1206.22</v>
      </c>
      <c r="AD102" s="209" t="s">
        <v>14756</v>
      </c>
      <c r="AE102" s="210">
        <v>5805.61</v>
      </c>
      <c r="AF102" s="93"/>
      <c r="AG102" s="201" t="s">
        <v>31613</v>
      </c>
      <c r="AH102" s="202">
        <v>4498.3</v>
      </c>
      <c r="AJ102" s="319" t="s">
        <v>11490</v>
      </c>
      <c r="AK102" s="320">
        <v>110103.58</v>
      </c>
      <c r="AM102" s="265" t="s">
        <v>9405</v>
      </c>
      <c r="AN102" s="266">
        <v>-581.02</v>
      </c>
      <c r="AP102" s="233" t="s">
        <v>10491</v>
      </c>
      <c r="AQ102" s="234">
        <v>2416</v>
      </c>
      <c r="AS102" s="211" t="s">
        <v>7683</v>
      </c>
      <c r="AT102" s="212">
        <v>4337</v>
      </c>
      <c r="AV102" s="197" t="s">
        <v>9776</v>
      </c>
      <c r="AW102" s="198">
        <v>492696.33</v>
      </c>
    </row>
    <row r="103" spans="1:49" x14ac:dyDescent="0.3">
      <c r="A103" s="315" t="s">
        <v>5291</v>
      </c>
      <c r="B103" s="315"/>
      <c r="C103" s="316">
        <v>-72.069999999999993</v>
      </c>
      <c r="E103" s="263" t="s">
        <v>3461</v>
      </c>
      <c r="F103" s="263"/>
      <c r="G103" s="264">
        <v>1194.03</v>
      </c>
      <c r="I103" s="227" t="s">
        <v>2049</v>
      </c>
      <c r="J103" s="227"/>
      <c r="K103" s="228">
        <v>36877</v>
      </c>
      <c r="M103" s="205" t="s">
        <v>580</v>
      </c>
      <c r="N103" s="205"/>
      <c r="O103" s="206">
        <v>186789</v>
      </c>
      <c r="Q103" s="197" t="s">
        <v>426</v>
      </c>
      <c r="R103" s="197"/>
      <c r="S103" s="198">
        <v>75135.98</v>
      </c>
      <c r="U103" s="309" t="s">
        <v>55742</v>
      </c>
      <c r="V103" s="310">
        <v>27532.68</v>
      </c>
      <c r="X103" s="267" t="s">
        <v>51436</v>
      </c>
      <c r="Y103" s="268">
        <v>121049</v>
      </c>
      <c r="AA103" s="229" t="s">
        <v>51435</v>
      </c>
      <c r="AB103" s="230">
        <v>1645.85</v>
      </c>
      <c r="AD103" s="209" t="s">
        <v>14757</v>
      </c>
      <c r="AE103" s="210">
        <v>1938.51</v>
      </c>
      <c r="AF103" s="93"/>
      <c r="AG103" s="201" t="s">
        <v>12984</v>
      </c>
      <c r="AH103" s="202">
        <v>44863.8</v>
      </c>
      <c r="AJ103" s="319" t="s">
        <v>11491</v>
      </c>
      <c r="AK103" s="320">
        <v>-72.069999999999993</v>
      </c>
      <c r="AM103" s="265" t="s">
        <v>9407</v>
      </c>
      <c r="AN103" s="266">
        <v>1194.03</v>
      </c>
      <c r="AP103" s="233" t="s">
        <v>8303</v>
      </c>
      <c r="AQ103" s="234">
        <v>36877</v>
      </c>
      <c r="AS103" s="211" t="s">
        <v>7953</v>
      </c>
      <c r="AT103" s="212">
        <v>5581.52</v>
      </c>
      <c r="AV103" s="197" t="s">
        <v>10169</v>
      </c>
      <c r="AW103" s="198">
        <v>74049</v>
      </c>
    </row>
    <row r="104" spans="1:49" x14ac:dyDescent="0.3">
      <c r="A104" s="315" t="s">
        <v>5292</v>
      </c>
      <c r="B104" s="315"/>
      <c r="C104" s="316">
        <v>1625066.85</v>
      </c>
      <c r="E104" s="263" t="s">
        <v>3302</v>
      </c>
      <c r="F104" s="263"/>
      <c r="G104" s="264">
        <v>268819.32</v>
      </c>
      <c r="I104" s="227" t="s">
        <v>2050</v>
      </c>
      <c r="J104" s="227"/>
      <c r="K104" s="228">
        <v>73033.48</v>
      </c>
      <c r="M104" s="205" t="s">
        <v>581</v>
      </c>
      <c r="N104" s="205"/>
      <c r="O104" s="206">
        <v>3308980</v>
      </c>
      <c r="Q104" s="197" t="s">
        <v>427</v>
      </c>
      <c r="R104" s="197"/>
      <c r="S104" s="198">
        <v>197729.29</v>
      </c>
      <c r="U104" s="309" t="s">
        <v>55743</v>
      </c>
      <c r="V104" s="310">
        <v>1008.94</v>
      </c>
      <c r="X104" s="267" t="s">
        <v>35946</v>
      </c>
      <c r="Y104" s="268">
        <v>9564.07</v>
      </c>
      <c r="AA104" s="229" t="s">
        <v>34434</v>
      </c>
      <c r="AB104" s="230">
        <v>24243.759999999998</v>
      </c>
      <c r="AD104" s="209" t="s">
        <v>14758</v>
      </c>
      <c r="AE104" s="210">
        <v>655</v>
      </c>
      <c r="AF104" s="93"/>
      <c r="AG104" s="201" t="s">
        <v>12985</v>
      </c>
      <c r="AH104" s="202">
        <v>50599.4</v>
      </c>
      <c r="AJ104" s="319" t="s">
        <v>11492</v>
      </c>
      <c r="AK104" s="320">
        <v>1625066.85</v>
      </c>
      <c r="AM104" s="265" t="s">
        <v>9410</v>
      </c>
      <c r="AN104" s="266">
        <v>268819.32</v>
      </c>
      <c r="AP104" s="233" t="s">
        <v>8304</v>
      </c>
      <c r="AQ104" s="234">
        <v>73033.48</v>
      </c>
      <c r="AS104" s="211" t="s">
        <v>7988</v>
      </c>
      <c r="AT104" s="212">
        <v>8387</v>
      </c>
      <c r="AV104" s="197" t="s">
        <v>9777</v>
      </c>
      <c r="AW104" s="198">
        <v>74049</v>
      </c>
    </row>
    <row r="105" spans="1:49" x14ac:dyDescent="0.3">
      <c r="A105" s="315" t="s">
        <v>5293</v>
      </c>
      <c r="B105" s="315"/>
      <c r="C105" s="316">
        <v>19630.71</v>
      </c>
      <c r="E105" s="263" t="s">
        <v>3303</v>
      </c>
      <c r="F105" s="263"/>
      <c r="G105" s="264">
        <v>3242</v>
      </c>
      <c r="I105" s="227" t="s">
        <v>2053</v>
      </c>
      <c r="J105" s="227"/>
      <c r="K105" s="228">
        <v>988</v>
      </c>
      <c r="M105" s="205" t="s">
        <v>582</v>
      </c>
      <c r="N105" s="205"/>
      <c r="O105" s="206">
        <v>7268.46</v>
      </c>
      <c r="Q105" s="197" t="s">
        <v>428</v>
      </c>
      <c r="R105" s="197"/>
      <c r="S105" s="198">
        <v>32252.32</v>
      </c>
      <c r="U105" s="309" t="s">
        <v>55745</v>
      </c>
      <c r="V105" s="310">
        <v>1270.44</v>
      </c>
      <c r="X105" s="267" t="s">
        <v>35947</v>
      </c>
      <c r="Y105" s="268">
        <v>28748.400000000001</v>
      </c>
      <c r="AA105" s="229" t="s">
        <v>46610</v>
      </c>
      <c r="AB105" s="230">
        <v>1000000</v>
      </c>
      <c r="AD105" s="209" t="s">
        <v>14759</v>
      </c>
      <c r="AE105" s="210">
        <v>4294.57</v>
      </c>
      <c r="AF105" s="93"/>
      <c r="AG105" s="201" t="s">
        <v>12986</v>
      </c>
      <c r="AH105" s="202">
        <v>12750</v>
      </c>
      <c r="AJ105" s="319" t="s">
        <v>11493</v>
      </c>
      <c r="AK105" s="320">
        <v>19630.71</v>
      </c>
      <c r="AM105" s="265" t="s">
        <v>9412</v>
      </c>
      <c r="AN105" s="266">
        <v>3242</v>
      </c>
      <c r="AP105" s="233" t="s">
        <v>8307</v>
      </c>
      <c r="AQ105" s="234">
        <v>988</v>
      </c>
      <c r="AS105" s="211" t="s">
        <v>8245</v>
      </c>
      <c r="AT105" s="212">
        <v>32497</v>
      </c>
      <c r="AV105" s="197" t="s">
        <v>10096</v>
      </c>
      <c r="AW105" s="198">
        <v>507298</v>
      </c>
    </row>
    <row r="106" spans="1:49" x14ac:dyDescent="0.3">
      <c r="A106" s="315" t="s">
        <v>5294</v>
      </c>
      <c r="B106" s="315"/>
      <c r="C106" s="316">
        <v>33091.599999999999</v>
      </c>
      <c r="E106" s="263" t="s">
        <v>3304</v>
      </c>
      <c r="F106" s="263"/>
      <c r="G106" s="264">
        <v>7190.27</v>
      </c>
      <c r="I106" s="227" t="s">
        <v>2060</v>
      </c>
      <c r="J106" s="227"/>
      <c r="K106" s="228">
        <v>11173.97</v>
      </c>
      <c r="M106" s="205" t="s">
        <v>583</v>
      </c>
      <c r="N106" s="205"/>
      <c r="O106" s="206">
        <v>39404</v>
      </c>
      <c r="Q106" s="197" t="s">
        <v>429</v>
      </c>
      <c r="R106" s="197"/>
      <c r="S106" s="198">
        <v>18771.810000000001</v>
      </c>
      <c r="U106" s="309" t="s">
        <v>66869</v>
      </c>
      <c r="V106" s="310">
        <v>1200</v>
      </c>
      <c r="X106" s="267" t="s">
        <v>40082</v>
      </c>
      <c r="Y106" s="268">
        <v>343698.91</v>
      </c>
      <c r="AA106" s="229" t="s">
        <v>42109</v>
      </c>
      <c r="AB106" s="230">
        <v>9608105.6099999994</v>
      </c>
      <c r="AD106" s="209" t="s">
        <v>14760</v>
      </c>
      <c r="AE106" s="210">
        <v>403.17</v>
      </c>
      <c r="AF106" s="93"/>
      <c r="AG106" s="201" t="s">
        <v>12987</v>
      </c>
      <c r="AH106" s="202">
        <v>15520.42</v>
      </c>
      <c r="AJ106" s="319" t="s">
        <v>11494</v>
      </c>
      <c r="AK106" s="320">
        <v>33091.599999999999</v>
      </c>
      <c r="AM106" s="265" t="s">
        <v>9414</v>
      </c>
      <c r="AN106" s="266">
        <v>7190.27</v>
      </c>
      <c r="AP106" s="233" t="s">
        <v>8314</v>
      </c>
      <c r="AQ106" s="234">
        <v>11173.97</v>
      </c>
      <c r="AS106" s="211" t="s">
        <v>8622</v>
      </c>
      <c r="AT106" s="212">
        <v>3464</v>
      </c>
      <c r="AV106" s="197" t="s">
        <v>10170</v>
      </c>
      <c r="AW106" s="198">
        <v>223913</v>
      </c>
    </row>
    <row r="107" spans="1:49" x14ac:dyDescent="0.3">
      <c r="A107" s="315" t="s">
        <v>5296</v>
      </c>
      <c r="B107" s="315"/>
      <c r="C107" s="316">
        <v>4913.66</v>
      </c>
      <c r="E107" s="263" t="s">
        <v>3467</v>
      </c>
      <c r="F107" s="263"/>
      <c r="G107" s="264">
        <v>31755.73</v>
      </c>
      <c r="I107" s="227" t="s">
        <v>2064</v>
      </c>
      <c r="J107" s="227"/>
      <c r="K107" s="228">
        <v>196377</v>
      </c>
      <c r="M107" s="205" t="s">
        <v>584</v>
      </c>
      <c r="N107" s="205"/>
      <c r="O107" s="206">
        <v>22162.7</v>
      </c>
      <c r="Q107" s="197" t="s">
        <v>430</v>
      </c>
      <c r="R107" s="197"/>
      <c r="S107" s="198">
        <v>16892.32</v>
      </c>
      <c r="U107" s="309" t="s">
        <v>55746</v>
      </c>
      <c r="V107" s="310">
        <v>5800</v>
      </c>
      <c r="X107" s="267" t="s">
        <v>61743</v>
      </c>
      <c r="Y107" s="268">
        <v>289.44</v>
      </c>
      <c r="AA107" s="229" t="s">
        <v>35945</v>
      </c>
      <c r="AB107" s="230">
        <v>164430.49</v>
      </c>
      <c r="AD107" s="209" t="s">
        <v>14761</v>
      </c>
      <c r="AE107" s="210">
        <v>359.4</v>
      </c>
      <c r="AF107" s="93"/>
      <c r="AG107" s="201" t="s">
        <v>12988</v>
      </c>
      <c r="AH107" s="202">
        <v>8895.2099999999991</v>
      </c>
      <c r="AJ107" s="319" t="s">
        <v>11496</v>
      </c>
      <c r="AK107" s="320">
        <v>4913.66</v>
      </c>
      <c r="AM107" s="265" t="s">
        <v>9416</v>
      </c>
      <c r="AN107" s="266">
        <v>31755.73</v>
      </c>
      <c r="AP107" s="233" t="s">
        <v>8318</v>
      </c>
      <c r="AQ107" s="234">
        <v>196377</v>
      </c>
      <c r="AS107" s="211" t="s">
        <v>8859</v>
      </c>
      <c r="AT107" s="212">
        <v>61231</v>
      </c>
      <c r="AV107" s="197" t="s">
        <v>9233</v>
      </c>
      <c r="AW107" s="198">
        <v>7720.81</v>
      </c>
    </row>
    <row r="108" spans="1:49" x14ac:dyDescent="0.3">
      <c r="A108" s="315" t="s">
        <v>5295</v>
      </c>
      <c r="B108" s="315"/>
      <c r="C108" s="316">
        <v>6074.72</v>
      </c>
      <c r="E108" s="263" t="s">
        <v>3468</v>
      </c>
      <c r="F108" s="263"/>
      <c r="G108" s="264">
        <v>232749.16</v>
      </c>
      <c r="I108" s="227" t="s">
        <v>2078</v>
      </c>
      <c r="J108" s="227"/>
      <c r="K108" s="228">
        <v>21840</v>
      </c>
      <c r="M108" s="205" t="s">
        <v>585</v>
      </c>
      <c r="N108" s="205"/>
      <c r="O108" s="206">
        <v>20174</v>
      </c>
      <c r="Q108" s="197" t="s">
        <v>431</v>
      </c>
      <c r="R108" s="197"/>
      <c r="S108" s="198">
        <v>245353.47</v>
      </c>
      <c r="U108" s="309" t="s">
        <v>55747</v>
      </c>
      <c r="V108" s="310">
        <v>2964.44</v>
      </c>
      <c r="X108" s="267" t="s">
        <v>38801</v>
      </c>
      <c r="Y108" s="268">
        <v>45124.88</v>
      </c>
      <c r="AA108" s="229" t="s">
        <v>51436</v>
      </c>
      <c r="AB108" s="230">
        <v>24241.17</v>
      </c>
      <c r="AD108" s="209" t="s">
        <v>14762</v>
      </c>
      <c r="AE108" s="210">
        <v>5792.98</v>
      </c>
      <c r="AF108" s="93"/>
      <c r="AG108" s="201" t="s">
        <v>12989</v>
      </c>
      <c r="AH108" s="202">
        <v>18487.03</v>
      </c>
      <c r="AJ108" s="319" t="s">
        <v>11495</v>
      </c>
      <c r="AK108" s="320">
        <v>6074.72</v>
      </c>
      <c r="AM108" s="265" t="s">
        <v>9417</v>
      </c>
      <c r="AN108" s="266">
        <v>232749.16</v>
      </c>
      <c r="AP108" s="233" t="s">
        <v>8332</v>
      </c>
      <c r="AQ108" s="234">
        <v>21840</v>
      </c>
      <c r="AS108" s="211" t="s">
        <v>9148</v>
      </c>
      <c r="AT108" s="212">
        <v>5250</v>
      </c>
      <c r="AV108" s="197" t="s">
        <v>9778</v>
      </c>
      <c r="AW108" s="198">
        <v>738931.81</v>
      </c>
    </row>
    <row r="109" spans="1:49" x14ac:dyDescent="0.3">
      <c r="A109" s="315" t="s">
        <v>5297</v>
      </c>
      <c r="B109" s="315"/>
      <c r="C109" s="316">
        <v>171582.36</v>
      </c>
      <c r="E109" s="263" t="s">
        <v>4166</v>
      </c>
      <c r="F109" s="263"/>
      <c r="G109" s="264">
        <v>12075.58</v>
      </c>
      <c r="I109" s="227" t="s">
        <v>4081</v>
      </c>
      <c r="J109" s="227"/>
      <c r="K109" s="228">
        <v>6991.28</v>
      </c>
      <c r="M109" s="205" t="s">
        <v>586</v>
      </c>
      <c r="N109" s="205"/>
      <c r="O109" s="206">
        <v>27637</v>
      </c>
      <c r="Q109" s="197" t="s">
        <v>432</v>
      </c>
      <c r="R109" s="197"/>
      <c r="S109" s="198">
        <v>3932.14</v>
      </c>
      <c r="U109" s="309" t="s">
        <v>55748</v>
      </c>
      <c r="V109" s="310">
        <v>9695.32</v>
      </c>
      <c r="X109" s="267" t="s">
        <v>14766</v>
      </c>
      <c r="Y109" s="268">
        <v>745198.13</v>
      </c>
      <c r="AA109" s="229" t="s">
        <v>35946</v>
      </c>
      <c r="AB109" s="230">
        <v>750335.41</v>
      </c>
      <c r="AD109" s="209" t="s">
        <v>14763</v>
      </c>
      <c r="AE109" s="210">
        <v>317485.90999999997</v>
      </c>
      <c r="AF109" s="93"/>
      <c r="AG109" s="201" t="s">
        <v>12990</v>
      </c>
      <c r="AH109" s="202">
        <v>9861.36</v>
      </c>
      <c r="AJ109" s="319" t="s">
        <v>11497</v>
      </c>
      <c r="AK109" s="320">
        <v>171582.36</v>
      </c>
      <c r="AM109" s="265" t="s">
        <v>10532</v>
      </c>
      <c r="AN109" s="266">
        <v>12075.58</v>
      </c>
      <c r="AP109" s="233" t="s">
        <v>8342</v>
      </c>
      <c r="AQ109" s="234">
        <v>6991.28</v>
      </c>
      <c r="AS109" s="211" t="s">
        <v>9204</v>
      </c>
      <c r="AT109" s="212">
        <v>236329.71</v>
      </c>
      <c r="AV109" s="197" t="s">
        <v>10171</v>
      </c>
      <c r="AW109" s="198">
        <v>5644</v>
      </c>
    </row>
    <row r="110" spans="1:49" x14ac:dyDescent="0.3">
      <c r="A110" s="315" t="s">
        <v>5298</v>
      </c>
      <c r="B110" s="315"/>
      <c r="C110" s="316">
        <v>1708945.46</v>
      </c>
      <c r="E110" s="263" t="s">
        <v>4167</v>
      </c>
      <c r="F110" s="263"/>
      <c r="G110" s="264">
        <v>-600.92999999999995</v>
      </c>
      <c r="I110" s="227" t="s">
        <v>4082</v>
      </c>
      <c r="J110" s="227"/>
      <c r="K110" s="228">
        <v>1183.42</v>
      </c>
      <c r="M110" s="205" t="s">
        <v>587</v>
      </c>
      <c r="N110" s="205"/>
      <c r="O110" s="206">
        <v>30626.58</v>
      </c>
      <c r="Q110" s="197" t="s">
        <v>433</v>
      </c>
      <c r="R110" s="197"/>
      <c r="S110" s="198">
        <v>175678.19</v>
      </c>
      <c r="U110" s="309" t="s">
        <v>66870</v>
      </c>
      <c r="V110" s="310">
        <v>1305.28</v>
      </c>
      <c r="X110" s="267" t="s">
        <v>59394</v>
      </c>
      <c r="Y110" s="268">
        <v>428391</v>
      </c>
      <c r="AA110" s="229" t="s">
        <v>35947</v>
      </c>
      <c r="AB110" s="230">
        <v>40857.919999999998</v>
      </c>
      <c r="AD110" s="209" t="s">
        <v>14764</v>
      </c>
      <c r="AE110" s="210">
        <v>995</v>
      </c>
      <c r="AF110" s="93"/>
      <c r="AG110" s="201" t="s">
        <v>12991</v>
      </c>
      <c r="AH110" s="202">
        <v>6505.78</v>
      </c>
      <c r="AJ110" s="319" t="s">
        <v>11498</v>
      </c>
      <c r="AK110" s="320">
        <v>1708945.46</v>
      </c>
      <c r="AM110" s="265" t="s">
        <v>10533</v>
      </c>
      <c r="AN110" s="266">
        <v>-600.92999999999995</v>
      </c>
      <c r="AP110" s="233" t="s">
        <v>8343</v>
      </c>
      <c r="AQ110" s="234">
        <v>1183.42</v>
      </c>
      <c r="AS110" s="211" t="s">
        <v>10839</v>
      </c>
      <c r="AT110" s="212">
        <v>2680.12</v>
      </c>
      <c r="AV110" s="197" t="s">
        <v>9779</v>
      </c>
      <c r="AW110" s="198">
        <v>5644</v>
      </c>
    </row>
    <row r="111" spans="1:49" x14ac:dyDescent="0.3">
      <c r="A111" s="315" t="s">
        <v>5299</v>
      </c>
      <c r="B111" s="315"/>
      <c r="C111" s="316">
        <v>8826422.9900000002</v>
      </c>
      <c r="E111" s="263" t="s">
        <v>3307</v>
      </c>
      <c r="F111" s="263"/>
      <c r="G111" s="264">
        <v>4388.47</v>
      </c>
      <c r="I111" s="227" t="s">
        <v>2096</v>
      </c>
      <c r="J111" s="227"/>
      <c r="K111" s="228">
        <v>0.01</v>
      </c>
      <c r="M111" s="205" t="s">
        <v>588</v>
      </c>
      <c r="N111" s="205"/>
      <c r="O111" s="206">
        <v>10117.64</v>
      </c>
      <c r="Q111" s="197" t="s">
        <v>434</v>
      </c>
      <c r="R111" s="197"/>
      <c r="S111" s="198">
        <v>548401.04</v>
      </c>
      <c r="U111" s="309" t="s">
        <v>66871</v>
      </c>
      <c r="V111" s="310">
        <v>1928.88</v>
      </c>
      <c r="X111" s="267" t="s">
        <v>63893</v>
      </c>
      <c r="Y111" s="268">
        <v>525.25</v>
      </c>
      <c r="AA111" s="229" t="s">
        <v>42110</v>
      </c>
      <c r="AB111" s="230">
        <v>1464.7</v>
      </c>
      <c r="AD111" s="209" t="s">
        <v>14765</v>
      </c>
      <c r="AE111" s="210">
        <v>746272.23</v>
      </c>
      <c r="AF111" s="93"/>
      <c r="AG111" s="201" t="s">
        <v>31614</v>
      </c>
      <c r="AH111" s="202">
        <v>10665</v>
      </c>
      <c r="AJ111" s="319" t="s">
        <v>11499</v>
      </c>
      <c r="AK111" s="320">
        <v>8826422.9900000002</v>
      </c>
      <c r="AM111" s="265" t="s">
        <v>9427</v>
      </c>
      <c r="AN111" s="266">
        <v>4388.47</v>
      </c>
      <c r="AP111" s="233" t="s">
        <v>8352</v>
      </c>
      <c r="AQ111" s="234">
        <v>0.01</v>
      </c>
      <c r="AS111" s="211" t="s">
        <v>9747</v>
      </c>
      <c r="AT111" s="212">
        <v>517345.35</v>
      </c>
      <c r="AV111" s="197" t="s">
        <v>7573</v>
      </c>
      <c r="AW111" s="198">
        <v>29674.02</v>
      </c>
    </row>
    <row r="112" spans="1:49" x14ac:dyDescent="0.3">
      <c r="A112" s="315" t="s">
        <v>5300</v>
      </c>
      <c r="B112" s="315"/>
      <c r="C112" s="316">
        <v>59150.12</v>
      </c>
      <c r="E112" s="263" t="s">
        <v>3480</v>
      </c>
      <c r="F112" s="263"/>
      <c r="G112" s="264">
        <v>21176.99</v>
      </c>
      <c r="I112" s="227" t="s">
        <v>4083</v>
      </c>
      <c r="J112" s="227"/>
      <c r="K112" s="228">
        <v>265</v>
      </c>
      <c r="M112" s="205" t="s">
        <v>589</v>
      </c>
      <c r="N112" s="205"/>
      <c r="O112" s="206">
        <v>12648.25</v>
      </c>
      <c r="Q112" s="197" t="s">
        <v>435</v>
      </c>
      <c r="R112" s="197"/>
      <c r="S112" s="198">
        <v>34514.06</v>
      </c>
      <c r="U112" s="309" t="s">
        <v>63001</v>
      </c>
      <c r="V112" s="310">
        <v>1012.56</v>
      </c>
      <c r="X112" s="267" t="s">
        <v>62434</v>
      </c>
      <c r="Y112" s="268">
        <v>18370.55</v>
      </c>
      <c r="AA112" s="229" t="s">
        <v>40082</v>
      </c>
      <c r="AB112" s="230">
        <v>1251421</v>
      </c>
      <c r="AD112" s="209" t="s">
        <v>14766</v>
      </c>
      <c r="AE112" s="210">
        <v>382262.52</v>
      </c>
      <c r="AF112" s="93"/>
      <c r="AG112" s="201" t="s">
        <v>31615</v>
      </c>
      <c r="AH112" s="202">
        <v>7624.81</v>
      </c>
      <c r="AJ112" s="319" t="s">
        <v>11500</v>
      </c>
      <c r="AK112" s="320">
        <v>59150.12</v>
      </c>
      <c r="AM112" s="265" t="s">
        <v>9432</v>
      </c>
      <c r="AN112" s="266">
        <v>21176.99</v>
      </c>
      <c r="AP112" s="233" t="s">
        <v>8354</v>
      </c>
      <c r="AQ112" s="234">
        <v>265</v>
      </c>
      <c r="AS112" s="211" t="s">
        <v>6602</v>
      </c>
      <c r="AT112" s="212">
        <v>130991.67999999999</v>
      </c>
      <c r="AV112" s="197" t="s">
        <v>10172</v>
      </c>
      <c r="AW112" s="198">
        <v>97572</v>
      </c>
    </row>
    <row r="113" spans="1:49" x14ac:dyDescent="0.3">
      <c r="A113" s="315" t="s">
        <v>5302</v>
      </c>
      <c r="B113" s="315"/>
      <c r="C113" s="316">
        <v>9794.2099999999991</v>
      </c>
      <c r="E113" s="263" t="s">
        <v>3309</v>
      </c>
      <c r="F113" s="263"/>
      <c r="G113" s="264">
        <v>6476.69</v>
      </c>
      <c r="I113" s="227" t="s">
        <v>2103</v>
      </c>
      <c r="J113" s="227"/>
      <c r="K113" s="228">
        <v>363086</v>
      </c>
      <c r="M113" s="205" t="s">
        <v>590</v>
      </c>
      <c r="N113" s="205"/>
      <c r="O113" s="206">
        <v>24040</v>
      </c>
      <c r="Q113" s="197" t="s">
        <v>436</v>
      </c>
      <c r="R113" s="197"/>
      <c r="S113" s="198">
        <v>134607.78</v>
      </c>
      <c r="U113" s="309" t="s">
        <v>66872</v>
      </c>
      <c r="V113" s="310">
        <v>-1637.34</v>
      </c>
      <c r="X113" s="267" t="s">
        <v>61256</v>
      </c>
      <c r="Y113" s="268">
        <v>1110</v>
      </c>
      <c r="AA113" s="229" t="s">
        <v>14765</v>
      </c>
      <c r="AB113" s="230">
        <v>68927.759999999995</v>
      </c>
      <c r="AD113" s="209" t="s">
        <v>14767</v>
      </c>
      <c r="AE113" s="210">
        <v>4294.57</v>
      </c>
      <c r="AF113" s="93"/>
      <c r="AG113" s="201" t="s">
        <v>31616</v>
      </c>
      <c r="AH113" s="202">
        <v>32958.639999999999</v>
      </c>
      <c r="AJ113" s="319" t="s">
        <v>11502</v>
      </c>
      <c r="AK113" s="320">
        <v>9794.2099999999991</v>
      </c>
      <c r="AM113" s="265" t="s">
        <v>9433</v>
      </c>
      <c r="AN113" s="266">
        <v>6476.69</v>
      </c>
      <c r="AP113" s="233" t="s">
        <v>8360</v>
      </c>
      <c r="AQ113" s="234">
        <v>363086</v>
      </c>
      <c r="AS113" s="211" t="s">
        <v>7269</v>
      </c>
      <c r="AT113" s="212">
        <v>77992</v>
      </c>
      <c r="AV113" s="197" t="s">
        <v>3676</v>
      </c>
      <c r="AW113" s="198">
        <v>127246.02</v>
      </c>
    </row>
    <row r="114" spans="1:49" x14ac:dyDescent="0.3">
      <c r="A114" s="315" t="s">
        <v>5303</v>
      </c>
      <c r="B114" s="315"/>
      <c r="C114" s="316">
        <v>115610.98</v>
      </c>
      <c r="E114" s="263" t="s">
        <v>3311</v>
      </c>
      <c r="F114" s="263"/>
      <c r="G114" s="264">
        <v>25613.81</v>
      </c>
      <c r="I114" s="227" t="s">
        <v>2108</v>
      </c>
      <c r="J114" s="227"/>
      <c r="K114" s="228">
        <v>896</v>
      </c>
      <c r="M114" s="205" t="s">
        <v>591</v>
      </c>
      <c r="N114" s="205"/>
      <c r="O114" s="206">
        <v>22569</v>
      </c>
      <c r="Q114" s="197" t="s">
        <v>437</v>
      </c>
      <c r="R114" s="197"/>
      <c r="S114" s="198">
        <v>87861.54</v>
      </c>
      <c r="U114" s="309" t="s">
        <v>66873</v>
      </c>
      <c r="V114" s="310">
        <v>3122.38</v>
      </c>
      <c r="X114" s="267" t="s">
        <v>61257</v>
      </c>
      <c r="Y114" s="268">
        <v>84.92</v>
      </c>
      <c r="AA114" s="229" t="s">
        <v>38801</v>
      </c>
      <c r="AB114" s="230">
        <v>199953.93</v>
      </c>
      <c r="AD114" s="209" t="s">
        <v>14768</v>
      </c>
      <c r="AE114" s="210">
        <v>26000</v>
      </c>
      <c r="AF114" s="93"/>
      <c r="AG114" s="201" t="s">
        <v>31617</v>
      </c>
      <c r="AH114" s="202">
        <v>8175.5</v>
      </c>
      <c r="AJ114" s="319" t="s">
        <v>11503</v>
      </c>
      <c r="AK114" s="320">
        <v>115610.98</v>
      </c>
      <c r="AM114" s="265" t="s">
        <v>9434</v>
      </c>
      <c r="AN114" s="266">
        <v>25613.81</v>
      </c>
      <c r="AP114" s="233" t="s">
        <v>8365</v>
      </c>
      <c r="AQ114" s="234">
        <v>896</v>
      </c>
      <c r="AS114" s="211" t="s">
        <v>7558</v>
      </c>
      <c r="AT114" s="212">
        <v>126092.81</v>
      </c>
      <c r="AV114" s="197" t="s">
        <v>7574</v>
      </c>
      <c r="AW114" s="198">
        <v>187995.85</v>
      </c>
    </row>
    <row r="115" spans="1:49" x14ac:dyDescent="0.3">
      <c r="A115" s="315" t="s">
        <v>5304</v>
      </c>
      <c r="B115" s="315"/>
      <c r="C115" s="316">
        <v>4365.59</v>
      </c>
      <c r="E115" s="263" t="s">
        <v>4172</v>
      </c>
      <c r="F115" s="263"/>
      <c r="G115" s="264">
        <v>6858.45</v>
      </c>
      <c r="I115" s="227" t="s">
        <v>2119</v>
      </c>
      <c r="J115" s="227"/>
      <c r="K115" s="228">
        <v>35</v>
      </c>
      <c r="M115" s="205" t="s">
        <v>592</v>
      </c>
      <c r="N115" s="205"/>
      <c r="O115" s="206">
        <v>71444</v>
      </c>
      <c r="Q115" s="197" t="s">
        <v>438</v>
      </c>
      <c r="R115" s="197"/>
      <c r="S115" s="198">
        <v>360889.76</v>
      </c>
      <c r="U115" s="309" t="s">
        <v>58402</v>
      </c>
      <c r="V115" s="310">
        <v>395847.9</v>
      </c>
      <c r="X115" s="267" t="s">
        <v>61258</v>
      </c>
      <c r="Y115" s="268">
        <v>95.55</v>
      </c>
      <c r="AA115" s="229" t="s">
        <v>14766</v>
      </c>
      <c r="AB115" s="230">
        <v>115719.08</v>
      </c>
      <c r="AD115" s="209" t="s">
        <v>14769</v>
      </c>
      <c r="AE115" s="210">
        <v>661478.93999999994</v>
      </c>
      <c r="AF115" s="93"/>
      <c r="AG115" s="201" t="s">
        <v>31618</v>
      </c>
      <c r="AH115" s="202">
        <v>5520</v>
      </c>
      <c r="AJ115" s="319" t="s">
        <v>11504</v>
      </c>
      <c r="AK115" s="320">
        <v>4365.59</v>
      </c>
      <c r="AM115" s="265" t="s">
        <v>9439</v>
      </c>
      <c r="AN115" s="266">
        <v>6858.45</v>
      </c>
      <c r="AP115" s="233" t="s">
        <v>8376</v>
      </c>
      <c r="AQ115" s="234">
        <v>35</v>
      </c>
      <c r="AS115" s="211" t="s">
        <v>7684</v>
      </c>
      <c r="AT115" s="212">
        <v>10252</v>
      </c>
      <c r="AV115" s="197" t="s">
        <v>10173</v>
      </c>
      <c r="AW115" s="198">
        <v>551750</v>
      </c>
    </row>
    <row r="116" spans="1:49" x14ac:dyDescent="0.3">
      <c r="A116" s="315" t="s">
        <v>5306</v>
      </c>
      <c r="B116" s="315"/>
      <c r="C116" s="316">
        <v>747640.44</v>
      </c>
      <c r="E116" s="263" t="s">
        <v>4173</v>
      </c>
      <c r="F116" s="263"/>
      <c r="G116" s="264">
        <v>4746.16</v>
      </c>
      <c r="I116" s="227" t="s">
        <v>2123</v>
      </c>
      <c r="J116" s="227"/>
      <c r="K116" s="228">
        <v>1380</v>
      </c>
      <c r="M116" s="205" t="s">
        <v>593</v>
      </c>
      <c r="N116" s="205"/>
      <c r="O116" s="206">
        <v>67396.039999999994</v>
      </c>
      <c r="Q116" s="197" t="s">
        <v>439</v>
      </c>
      <c r="R116" s="197"/>
      <c r="S116" s="198">
        <v>103770</v>
      </c>
      <c r="U116" s="309" t="s">
        <v>51452</v>
      </c>
      <c r="V116" s="310">
        <v>33580.25</v>
      </c>
      <c r="X116" s="267" t="s">
        <v>62511</v>
      </c>
      <c r="Y116" s="268">
        <v>41.29</v>
      </c>
      <c r="AA116" s="229" t="s">
        <v>51437</v>
      </c>
      <c r="AB116" s="230">
        <v>213210</v>
      </c>
      <c r="AD116" s="209" t="s">
        <v>14770</v>
      </c>
      <c r="AE116" s="210">
        <v>193468.95</v>
      </c>
      <c r="AF116" s="93"/>
      <c r="AG116" s="201" t="s">
        <v>31619</v>
      </c>
      <c r="AH116" s="202">
        <v>3031.8</v>
      </c>
      <c r="AJ116" s="319" t="s">
        <v>11506</v>
      </c>
      <c r="AK116" s="320">
        <v>747640.44</v>
      </c>
      <c r="AM116" s="265" t="s">
        <v>9440</v>
      </c>
      <c r="AN116" s="266">
        <v>4746.16</v>
      </c>
      <c r="AP116" s="233" t="s">
        <v>8381</v>
      </c>
      <c r="AQ116" s="234">
        <v>1380</v>
      </c>
      <c r="AS116" s="211" t="s">
        <v>7989</v>
      </c>
      <c r="AT116" s="212">
        <v>27707</v>
      </c>
      <c r="AV116" s="197" t="s">
        <v>9780</v>
      </c>
      <c r="AW116" s="198">
        <v>739745.85</v>
      </c>
    </row>
    <row r="117" spans="1:49" x14ac:dyDescent="0.3">
      <c r="A117" s="315" t="s">
        <v>5307</v>
      </c>
      <c r="B117" s="315"/>
      <c r="C117" s="316">
        <v>1710189.32</v>
      </c>
      <c r="E117" s="263" t="s">
        <v>4175</v>
      </c>
      <c r="F117" s="263"/>
      <c r="G117" s="264">
        <v>7562</v>
      </c>
      <c r="I117" s="227" t="s">
        <v>2126</v>
      </c>
      <c r="J117" s="227"/>
      <c r="K117" s="228">
        <v>48874</v>
      </c>
      <c r="M117" s="205" t="s">
        <v>594</v>
      </c>
      <c r="N117" s="205"/>
      <c r="O117" s="206">
        <v>55897.78</v>
      </c>
      <c r="Q117" s="197" t="s">
        <v>440</v>
      </c>
      <c r="R117" s="197"/>
      <c r="S117" s="198">
        <v>456619</v>
      </c>
      <c r="U117" s="309" t="s">
        <v>57187</v>
      </c>
      <c r="V117" s="310">
        <v>97208</v>
      </c>
      <c r="X117" s="267" t="s">
        <v>61744</v>
      </c>
      <c r="Y117" s="268">
        <v>144793.53</v>
      </c>
      <c r="AA117" s="229" t="s">
        <v>51438</v>
      </c>
      <c r="AB117" s="230">
        <v>26355</v>
      </c>
      <c r="AD117" s="209" t="s">
        <v>14771</v>
      </c>
      <c r="AE117" s="210">
        <v>403.17</v>
      </c>
      <c r="AF117" s="93"/>
      <c r="AG117" s="201" t="s">
        <v>31620</v>
      </c>
      <c r="AH117" s="202">
        <v>7645.43</v>
      </c>
      <c r="AJ117" s="319" t="s">
        <v>11507</v>
      </c>
      <c r="AK117" s="320">
        <v>1710189.32</v>
      </c>
      <c r="AM117" s="265" t="s">
        <v>10536</v>
      </c>
      <c r="AN117" s="266">
        <v>7562</v>
      </c>
      <c r="AP117" s="233" t="s">
        <v>8384</v>
      </c>
      <c r="AQ117" s="234">
        <v>48874</v>
      </c>
      <c r="AS117" s="211" t="s">
        <v>8246</v>
      </c>
      <c r="AT117" s="212">
        <v>33200</v>
      </c>
      <c r="AV117" s="197" t="s">
        <v>7575</v>
      </c>
      <c r="AW117" s="198">
        <v>70966.58</v>
      </c>
    </row>
    <row r="118" spans="1:49" x14ac:dyDescent="0.3">
      <c r="A118" s="315" t="s">
        <v>5309</v>
      </c>
      <c r="B118" s="315"/>
      <c r="C118" s="316">
        <v>2042620.51</v>
      </c>
      <c r="E118" s="263" t="s">
        <v>4177</v>
      </c>
      <c r="F118" s="263"/>
      <c r="G118" s="264">
        <v>351.69</v>
      </c>
      <c r="I118" s="227" t="s">
        <v>2128</v>
      </c>
      <c r="J118" s="227"/>
      <c r="K118" s="228">
        <v>1494</v>
      </c>
      <c r="M118" s="205" t="s">
        <v>595</v>
      </c>
      <c r="N118" s="205"/>
      <c r="O118" s="206">
        <v>23000</v>
      </c>
      <c r="Q118" s="197" t="s">
        <v>441</v>
      </c>
      <c r="R118" s="197"/>
      <c r="S118" s="198">
        <v>311884.51</v>
      </c>
      <c r="U118" s="309" t="s">
        <v>63002</v>
      </c>
      <c r="V118" s="310">
        <v>266423.78000000003</v>
      </c>
      <c r="X118" s="267" t="s">
        <v>61745</v>
      </c>
      <c r="Y118" s="268">
        <v>493856.13</v>
      </c>
      <c r="AA118" s="229" t="s">
        <v>44303</v>
      </c>
      <c r="AB118" s="230">
        <v>54890.2</v>
      </c>
      <c r="AD118" s="209" t="s">
        <v>14772</v>
      </c>
      <c r="AE118" s="210">
        <v>17757.669999999998</v>
      </c>
      <c r="AF118" s="93"/>
      <c r="AG118" s="201" t="s">
        <v>31621</v>
      </c>
      <c r="AH118" s="202">
        <v>6111.25</v>
      </c>
      <c r="AJ118" s="319" t="s">
        <v>11509</v>
      </c>
      <c r="AK118" s="320">
        <v>2042620.51</v>
      </c>
      <c r="AM118" s="265" t="s">
        <v>10538</v>
      </c>
      <c r="AN118" s="266">
        <v>351.69</v>
      </c>
      <c r="AP118" s="233" t="s">
        <v>8386</v>
      </c>
      <c r="AQ118" s="234">
        <v>1494</v>
      </c>
      <c r="AS118" s="211" t="s">
        <v>8490</v>
      </c>
      <c r="AT118" s="212">
        <v>385706</v>
      </c>
      <c r="AV118" s="197" t="s">
        <v>10174</v>
      </c>
      <c r="AW118" s="198">
        <v>141590</v>
      </c>
    </row>
    <row r="119" spans="1:49" x14ac:dyDescent="0.3">
      <c r="A119" s="315" t="s">
        <v>5310</v>
      </c>
      <c r="B119" s="315"/>
      <c r="C119" s="316">
        <v>7904002.4000000004</v>
      </c>
      <c r="E119" s="263" t="s">
        <v>3489</v>
      </c>
      <c r="F119" s="263"/>
      <c r="G119" s="264">
        <v>2291.3000000000002</v>
      </c>
      <c r="I119" s="227" t="s">
        <v>2134</v>
      </c>
      <c r="J119" s="227"/>
      <c r="K119" s="228">
        <v>14496</v>
      </c>
      <c r="M119" s="205" t="s">
        <v>596</v>
      </c>
      <c r="N119" s="205"/>
      <c r="O119" s="206">
        <v>15148</v>
      </c>
      <c r="Q119" s="197" t="s">
        <v>442</v>
      </c>
      <c r="R119" s="197"/>
      <c r="S119" s="198">
        <v>283155.90000000002</v>
      </c>
      <c r="U119" s="309" t="s">
        <v>66874</v>
      </c>
      <c r="V119" s="310">
        <v>41308.51</v>
      </c>
      <c r="X119" s="267" t="s">
        <v>62993</v>
      </c>
      <c r="Y119" s="268">
        <v>360</v>
      </c>
      <c r="AA119" s="229" t="s">
        <v>48638</v>
      </c>
      <c r="AB119" s="230">
        <v>1222.97</v>
      </c>
      <c r="AD119" s="209" t="s">
        <v>14773</v>
      </c>
      <c r="AE119" s="210">
        <v>276203.78000000003</v>
      </c>
      <c r="AF119" s="93"/>
      <c r="AG119" s="201" t="s">
        <v>31622</v>
      </c>
      <c r="AH119" s="202">
        <v>68.5</v>
      </c>
      <c r="AJ119" s="319" t="s">
        <v>11510</v>
      </c>
      <c r="AK119" s="320">
        <v>7904002.4000000004</v>
      </c>
      <c r="AM119" s="265" t="s">
        <v>9446</v>
      </c>
      <c r="AN119" s="266">
        <v>2291.3000000000002</v>
      </c>
      <c r="AP119" s="233" t="s">
        <v>8392</v>
      </c>
      <c r="AQ119" s="234">
        <v>14496</v>
      </c>
      <c r="AS119" s="211" t="s">
        <v>8623</v>
      </c>
      <c r="AT119" s="212">
        <v>8562</v>
      </c>
      <c r="AV119" s="197" t="s">
        <v>5862</v>
      </c>
      <c r="AW119" s="198">
        <v>212556.58</v>
      </c>
    </row>
    <row r="120" spans="1:49" x14ac:dyDescent="0.3">
      <c r="A120" s="315" t="s">
        <v>5313</v>
      </c>
      <c r="B120" s="315"/>
      <c r="C120" s="316">
        <v>7908.41</v>
      </c>
      <c r="E120" s="263" t="s">
        <v>4185</v>
      </c>
      <c r="F120" s="263"/>
      <c r="G120" s="264">
        <v>4347.92</v>
      </c>
      <c r="I120" s="227" t="s">
        <v>2138</v>
      </c>
      <c r="J120" s="227"/>
      <c r="K120" s="228">
        <v>85</v>
      </c>
      <c r="M120" s="205" t="s">
        <v>597</v>
      </c>
      <c r="N120" s="205"/>
      <c r="O120" s="206">
        <v>798718</v>
      </c>
      <c r="Q120" s="197" t="s">
        <v>443</v>
      </c>
      <c r="R120" s="197"/>
      <c r="S120" s="198">
        <v>576.55999999999995</v>
      </c>
      <c r="U120" s="309" t="s">
        <v>44327</v>
      </c>
      <c r="V120" s="310">
        <v>100878.39999999999</v>
      </c>
      <c r="X120" s="267" t="s">
        <v>62512</v>
      </c>
      <c r="Y120" s="268">
        <v>18099.23</v>
      </c>
      <c r="AA120" s="229" t="s">
        <v>47708</v>
      </c>
      <c r="AB120" s="230">
        <v>99038.65</v>
      </c>
      <c r="AD120" s="209" t="s">
        <v>14774</v>
      </c>
      <c r="AE120" s="210">
        <v>75161.73</v>
      </c>
      <c r="AF120" s="93"/>
      <c r="AG120" s="201" t="s">
        <v>31623</v>
      </c>
      <c r="AH120" s="202">
        <v>11530.07</v>
      </c>
      <c r="AJ120" s="319" t="s">
        <v>11513</v>
      </c>
      <c r="AK120" s="320">
        <v>7908.41</v>
      </c>
      <c r="AM120" s="265" t="s">
        <v>9450</v>
      </c>
      <c r="AN120" s="266">
        <v>4347.92</v>
      </c>
      <c r="AP120" s="233" t="s">
        <v>8396</v>
      </c>
      <c r="AQ120" s="234">
        <v>85</v>
      </c>
      <c r="AS120" s="211" t="s">
        <v>8860</v>
      </c>
      <c r="AT120" s="212">
        <v>29022</v>
      </c>
      <c r="AV120" s="197" t="s">
        <v>7576</v>
      </c>
      <c r="AW120" s="198">
        <v>88655.52</v>
      </c>
    </row>
    <row r="121" spans="1:49" x14ac:dyDescent="0.3">
      <c r="A121" s="315" t="s">
        <v>5316</v>
      </c>
      <c r="B121" s="315"/>
      <c r="C121" s="316">
        <v>31574.17</v>
      </c>
      <c r="E121" s="263" t="s">
        <v>4187</v>
      </c>
      <c r="F121" s="263"/>
      <c r="G121" s="264">
        <v>2784.72</v>
      </c>
      <c r="I121" s="227" t="s">
        <v>2148</v>
      </c>
      <c r="J121" s="227"/>
      <c r="K121" s="228">
        <v>-53.28</v>
      </c>
      <c r="M121" s="205" t="s">
        <v>598</v>
      </c>
      <c r="N121" s="205"/>
      <c r="O121" s="206">
        <v>16500</v>
      </c>
      <c r="Q121" s="197" t="s">
        <v>444</v>
      </c>
      <c r="R121" s="197"/>
      <c r="S121" s="198">
        <v>28715.67</v>
      </c>
      <c r="U121" s="309" t="s">
        <v>57188</v>
      </c>
      <c r="V121" s="310">
        <v>178270.25</v>
      </c>
      <c r="X121" s="267" t="s">
        <v>61746</v>
      </c>
      <c r="Y121" s="268">
        <v>30823.77</v>
      </c>
      <c r="AA121" s="229" t="s">
        <v>48639</v>
      </c>
      <c r="AB121" s="230">
        <v>163125</v>
      </c>
      <c r="AD121" s="209" t="s">
        <v>14775</v>
      </c>
      <c r="AE121" s="210">
        <v>361.59</v>
      </c>
      <c r="AF121" s="93"/>
      <c r="AG121" s="201" t="s">
        <v>31624</v>
      </c>
      <c r="AH121" s="202">
        <v>10665</v>
      </c>
      <c r="AJ121" s="319" t="s">
        <v>11516</v>
      </c>
      <c r="AK121" s="320">
        <v>31574.17</v>
      </c>
      <c r="AM121" s="265" t="s">
        <v>9454</v>
      </c>
      <c r="AN121" s="266">
        <v>2784.72</v>
      </c>
      <c r="AP121" s="233" t="s">
        <v>8406</v>
      </c>
      <c r="AQ121" s="234">
        <v>-53.28</v>
      </c>
      <c r="AS121" s="211" t="s">
        <v>9149</v>
      </c>
      <c r="AT121" s="212">
        <v>5572</v>
      </c>
      <c r="AV121" s="197" t="s">
        <v>10175</v>
      </c>
      <c r="AW121" s="198">
        <v>102569</v>
      </c>
    </row>
    <row r="122" spans="1:49" x14ac:dyDescent="0.3">
      <c r="A122" s="315" t="s">
        <v>5317</v>
      </c>
      <c r="B122" s="315"/>
      <c r="C122" s="316">
        <v>58156.61</v>
      </c>
      <c r="E122" s="263" t="s">
        <v>3498</v>
      </c>
      <c r="F122" s="263"/>
      <c r="G122" s="264">
        <v>6767.43</v>
      </c>
      <c r="I122" s="227" t="s">
        <v>2153</v>
      </c>
      <c r="J122" s="227"/>
      <c r="K122" s="228">
        <v>92468</v>
      </c>
      <c r="M122" s="205" t="s">
        <v>599</v>
      </c>
      <c r="N122" s="205"/>
      <c r="O122" s="206">
        <v>266052.73</v>
      </c>
      <c r="Q122" s="197" t="s">
        <v>445</v>
      </c>
      <c r="R122" s="197"/>
      <c r="S122" s="198">
        <v>152187.01</v>
      </c>
      <c r="U122" s="309" t="s">
        <v>40085</v>
      </c>
      <c r="V122" s="310">
        <v>170592.19</v>
      </c>
      <c r="X122" s="267" t="s">
        <v>61747</v>
      </c>
      <c r="Y122" s="268">
        <v>105711.88</v>
      </c>
      <c r="AA122" s="229" t="s">
        <v>51439</v>
      </c>
      <c r="AB122" s="230">
        <v>52.57</v>
      </c>
      <c r="AD122" s="209" t="s">
        <v>12957</v>
      </c>
      <c r="AE122" s="210">
        <v>1097301.74</v>
      </c>
      <c r="AF122" s="93"/>
      <c r="AG122" s="201" t="s">
        <v>12992</v>
      </c>
      <c r="AH122" s="202">
        <v>52488.61</v>
      </c>
      <c r="AJ122" s="319" t="s">
        <v>11517</v>
      </c>
      <c r="AK122" s="320">
        <v>58156.61</v>
      </c>
      <c r="AM122" s="265" t="s">
        <v>9459</v>
      </c>
      <c r="AN122" s="266">
        <v>6767.43</v>
      </c>
      <c r="AP122" s="233" t="s">
        <v>8411</v>
      </c>
      <c r="AQ122" s="234">
        <v>92468</v>
      </c>
      <c r="AS122" s="211" t="s">
        <v>9205</v>
      </c>
      <c r="AT122" s="212">
        <v>519379.88</v>
      </c>
      <c r="AV122" s="197" t="s">
        <v>9781</v>
      </c>
      <c r="AW122" s="198">
        <v>191224.52</v>
      </c>
    </row>
    <row r="123" spans="1:49" x14ac:dyDescent="0.3">
      <c r="A123" s="315" t="s">
        <v>5320</v>
      </c>
      <c r="B123" s="315"/>
      <c r="C123" s="316">
        <v>19295.11</v>
      </c>
      <c r="E123" s="263" t="s">
        <v>3505</v>
      </c>
      <c r="F123" s="263"/>
      <c r="G123" s="264">
        <v>7402.74</v>
      </c>
      <c r="I123" s="227" t="s">
        <v>2169</v>
      </c>
      <c r="J123" s="227"/>
      <c r="K123" s="228">
        <v>227.39</v>
      </c>
      <c r="M123" s="205" t="s">
        <v>600</v>
      </c>
      <c r="N123" s="205"/>
      <c r="O123" s="206">
        <v>10872.75</v>
      </c>
      <c r="Q123" s="197" t="s">
        <v>446</v>
      </c>
      <c r="R123" s="197"/>
      <c r="S123" s="198">
        <v>46265.59</v>
      </c>
      <c r="U123" s="309" t="s">
        <v>63003</v>
      </c>
      <c r="V123" s="310">
        <v>27552</v>
      </c>
      <c r="X123" s="267" t="s">
        <v>61748</v>
      </c>
      <c r="Y123" s="268">
        <v>71319.42</v>
      </c>
      <c r="AA123" s="229" t="s">
        <v>51440</v>
      </c>
      <c r="AB123" s="230">
        <v>3136.51</v>
      </c>
      <c r="AD123" s="209" t="s">
        <v>14776</v>
      </c>
      <c r="AE123" s="210">
        <v>261542.51</v>
      </c>
      <c r="AF123" s="93"/>
      <c r="AG123" s="201" t="s">
        <v>15159</v>
      </c>
      <c r="AH123" s="202">
        <v>32958.639999999999</v>
      </c>
      <c r="AJ123" s="319" t="s">
        <v>11520</v>
      </c>
      <c r="AK123" s="320">
        <v>19295.11</v>
      </c>
      <c r="AM123" s="265" t="s">
        <v>9466</v>
      </c>
      <c r="AN123" s="266">
        <v>7402.74</v>
      </c>
      <c r="AP123" s="233" t="s">
        <v>8427</v>
      </c>
      <c r="AQ123" s="234">
        <v>227.39</v>
      </c>
      <c r="AS123" s="211" t="s">
        <v>10563</v>
      </c>
      <c r="AT123" s="212">
        <v>22698</v>
      </c>
      <c r="AV123" s="197" t="s">
        <v>7577</v>
      </c>
      <c r="AW123" s="198">
        <v>55821</v>
      </c>
    </row>
    <row r="124" spans="1:49" x14ac:dyDescent="0.3">
      <c r="A124" s="315" t="s">
        <v>5321</v>
      </c>
      <c r="B124" s="315"/>
      <c r="C124" s="316">
        <v>427349.21</v>
      </c>
      <c r="E124" s="263" t="s">
        <v>3510</v>
      </c>
      <c r="F124" s="263"/>
      <c r="G124" s="264">
        <v>14186.33</v>
      </c>
      <c r="I124" s="227" t="s">
        <v>4085</v>
      </c>
      <c r="J124" s="227"/>
      <c r="K124" s="228">
        <v>9945</v>
      </c>
      <c r="M124" s="205" t="s">
        <v>601</v>
      </c>
      <c r="N124" s="205"/>
      <c r="O124" s="206">
        <v>484011</v>
      </c>
      <c r="Q124" s="197" t="s">
        <v>447</v>
      </c>
      <c r="R124" s="197"/>
      <c r="S124" s="198">
        <v>923195.68</v>
      </c>
      <c r="U124" s="309" t="s">
        <v>58916</v>
      </c>
      <c r="V124" s="310">
        <v>1064.7</v>
      </c>
      <c r="X124" s="267" t="s">
        <v>58175</v>
      </c>
      <c r="Y124" s="268">
        <v>1208.6099999999999</v>
      </c>
      <c r="AA124" s="229" t="s">
        <v>44304</v>
      </c>
      <c r="AB124" s="230">
        <v>1561465</v>
      </c>
      <c r="AD124" s="209" t="s">
        <v>14777</v>
      </c>
      <c r="AE124" s="210">
        <v>664254.18000000005</v>
      </c>
      <c r="AF124" s="93"/>
      <c r="AG124" s="201" t="s">
        <v>12993</v>
      </c>
      <c r="AH124" s="202">
        <v>58774.9</v>
      </c>
      <c r="AJ124" s="319" t="s">
        <v>11521</v>
      </c>
      <c r="AK124" s="320">
        <v>427349.21</v>
      </c>
      <c r="AM124" s="265" t="s">
        <v>9471</v>
      </c>
      <c r="AN124" s="266">
        <v>14186.33</v>
      </c>
      <c r="AP124" s="233" t="s">
        <v>8433</v>
      </c>
      <c r="AQ124" s="234">
        <v>9945</v>
      </c>
      <c r="AS124" s="211" t="s">
        <v>11219</v>
      </c>
      <c r="AT124" s="212">
        <v>5195.4799999999996</v>
      </c>
      <c r="AV124" s="197" t="s">
        <v>10176</v>
      </c>
      <c r="AW124" s="198">
        <v>290038</v>
      </c>
    </row>
    <row r="125" spans="1:49" x14ac:dyDescent="0.3">
      <c r="A125" s="315" t="s">
        <v>5322</v>
      </c>
      <c r="B125" s="315"/>
      <c r="C125" s="316">
        <v>15501.27</v>
      </c>
      <c r="E125" s="263" t="s">
        <v>4202</v>
      </c>
      <c r="F125" s="263"/>
      <c r="G125" s="264">
        <v>870.38</v>
      </c>
      <c r="I125" s="227" t="s">
        <v>2177</v>
      </c>
      <c r="J125" s="227"/>
      <c r="K125" s="228">
        <v>600968</v>
      </c>
      <c r="M125" s="205" t="s">
        <v>602</v>
      </c>
      <c r="N125" s="205"/>
      <c r="O125" s="206">
        <v>18838</v>
      </c>
      <c r="Q125" s="197" t="s">
        <v>448</v>
      </c>
      <c r="R125" s="197"/>
      <c r="S125" s="198">
        <v>203626.85</v>
      </c>
      <c r="U125" s="309" t="s">
        <v>40086</v>
      </c>
      <c r="V125" s="310">
        <v>2281.25</v>
      </c>
      <c r="X125" s="267" t="s">
        <v>44303</v>
      </c>
      <c r="Y125" s="268">
        <v>47580</v>
      </c>
      <c r="AA125" s="229" t="s">
        <v>44305</v>
      </c>
      <c r="AB125" s="230">
        <v>119219.99</v>
      </c>
      <c r="AD125" s="209" t="s">
        <v>14778</v>
      </c>
      <c r="AE125" s="210">
        <v>15156.94</v>
      </c>
      <c r="AF125" s="93"/>
      <c r="AG125" s="201" t="s">
        <v>12994</v>
      </c>
      <c r="AH125" s="202">
        <v>12750</v>
      </c>
      <c r="AJ125" s="319" t="s">
        <v>11522</v>
      </c>
      <c r="AK125" s="320">
        <v>15501.27</v>
      </c>
      <c r="AM125" s="265" t="s">
        <v>10558</v>
      </c>
      <c r="AN125" s="266">
        <v>870.38</v>
      </c>
      <c r="AP125" s="233" t="s">
        <v>8436</v>
      </c>
      <c r="AQ125" s="234">
        <v>600968</v>
      </c>
      <c r="AS125" s="211" t="s">
        <v>11452</v>
      </c>
      <c r="AT125" s="212">
        <v>714984.17</v>
      </c>
      <c r="AV125" s="197" t="s">
        <v>9782</v>
      </c>
      <c r="AW125" s="198">
        <v>345859</v>
      </c>
    </row>
    <row r="126" spans="1:49" x14ac:dyDescent="0.3">
      <c r="A126" s="315" t="s">
        <v>5323</v>
      </c>
      <c r="B126" s="315"/>
      <c r="C126" s="316">
        <v>17161.23</v>
      </c>
      <c r="E126" s="263" t="s">
        <v>4205</v>
      </c>
      <c r="F126" s="263"/>
      <c r="G126" s="264">
        <v>314</v>
      </c>
      <c r="I126" s="227" t="s">
        <v>2183</v>
      </c>
      <c r="J126" s="227"/>
      <c r="K126" s="228">
        <v>1049</v>
      </c>
      <c r="M126" s="205" t="s">
        <v>603</v>
      </c>
      <c r="N126" s="205"/>
      <c r="O126" s="206">
        <v>8539</v>
      </c>
      <c r="Q126" s="197" t="s">
        <v>449</v>
      </c>
      <c r="R126" s="197"/>
      <c r="S126" s="198">
        <v>4087201.49</v>
      </c>
      <c r="U126" s="309" t="s">
        <v>59461</v>
      </c>
      <c r="V126" s="310">
        <v>983.56</v>
      </c>
      <c r="X126" s="267" t="s">
        <v>61259</v>
      </c>
      <c r="Y126" s="268">
        <v>6337.23</v>
      </c>
      <c r="AA126" s="229" t="s">
        <v>49563</v>
      </c>
      <c r="AB126" s="230">
        <v>1500</v>
      </c>
      <c r="AD126" s="209" t="s">
        <v>12958</v>
      </c>
      <c r="AE126" s="210">
        <v>244760.54</v>
      </c>
      <c r="AF126" s="93"/>
      <c r="AG126" s="201" t="s">
        <v>12995</v>
      </c>
      <c r="AH126" s="202">
        <v>21040.42</v>
      </c>
      <c r="AJ126" s="319" t="s">
        <v>11523</v>
      </c>
      <c r="AK126" s="320">
        <v>17161.23</v>
      </c>
      <c r="AM126" s="265" t="s">
        <v>10562</v>
      </c>
      <c r="AN126" s="266">
        <v>314</v>
      </c>
      <c r="AP126" s="233" t="s">
        <v>8442</v>
      </c>
      <c r="AQ126" s="234">
        <v>1049</v>
      </c>
      <c r="AS126" s="211" t="s">
        <v>9748</v>
      </c>
      <c r="AT126" s="212">
        <v>2097355.02</v>
      </c>
      <c r="AV126" s="197" t="s">
        <v>10177</v>
      </c>
      <c r="AW126" s="198">
        <v>18576</v>
      </c>
    </row>
    <row r="127" spans="1:49" x14ac:dyDescent="0.3">
      <c r="A127" s="315" t="s">
        <v>5325</v>
      </c>
      <c r="B127" s="315"/>
      <c r="C127" s="316">
        <v>1770196.48</v>
      </c>
      <c r="E127" s="263" t="s">
        <v>4210</v>
      </c>
      <c r="F127" s="263"/>
      <c r="G127" s="264">
        <v>15049</v>
      </c>
      <c r="I127" s="227" t="s">
        <v>2184</v>
      </c>
      <c r="J127" s="227"/>
      <c r="K127" s="228">
        <v>10552</v>
      </c>
      <c r="M127" s="205" t="s">
        <v>604</v>
      </c>
      <c r="N127" s="205"/>
      <c r="O127" s="206">
        <v>120908.43</v>
      </c>
      <c r="Q127" s="197" t="s">
        <v>450</v>
      </c>
      <c r="R127" s="197"/>
      <c r="S127" s="198">
        <v>44540</v>
      </c>
      <c r="U127" s="309" t="s">
        <v>38812</v>
      </c>
      <c r="V127" s="310">
        <v>4801.8599999999997</v>
      </c>
      <c r="X127" s="267" t="s">
        <v>58397</v>
      </c>
      <c r="Y127" s="268">
        <v>1500</v>
      </c>
      <c r="AA127" s="229" t="s">
        <v>49564</v>
      </c>
      <c r="AB127" s="230">
        <v>114.74</v>
      </c>
      <c r="AD127" s="209" t="s">
        <v>12959</v>
      </c>
      <c r="AE127" s="210">
        <v>586022.79</v>
      </c>
      <c r="AF127" s="93"/>
      <c r="AG127" s="201" t="s">
        <v>12996</v>
      </c>
      <c r="AH127" s="202">
        <v>11927.01</v>
      </c>
      <c r="AJ127" s="319" t="s">
        <v>11525</v>
      </c>
      <c r="AK127" s="320">
        <v>1770196.48</v>
      </c>
      <c r="AM127" s="265" t="s">
        <v>10566</v>
      </c>
      <c r="AN127" s="266">
        <v>15049</v>
      </c>
      <c r="AP127" s="233" t="s">
        <v>10493</v>
      </c>
      <c r="AQ127" s="234">
        <v>10552</v>
      </c>
      <c r="AS127" s="211" t="s">
        <v>6603</v>
      </c>
      <c r="AT127" s="212">
        <v>65803.78</v>
      </c>
      <c r="AV127" s="197" t="s">
        <v>9783</v>
      </c>
      <c r="AW127" s="198">
        <v>18576</v>
      </c>
    </row>
    <row r="128" spans="1:49" x14ac:dyDescent="0.3">
      <c r="A128" s="315" t="s">
        <v>5327</v>
      </c>
      <c r="B128" s="315"/>
      <c r="C128" s="316">
        <v>488520.04</v>
      </c>
      <c r="E128" s="263" t="s">
        <v>4287</v>
      </c>
      <c r="F128" s="263"/>
      <c r="G128" s="264">
        <v>3885</v>
      </c>
      <c r="I128" s="227" t="s">
        <v>2190</v>
      </c>
      <c r="J128" s="227"/>
      <c r="K128" s="228">
        <v>4512</v>
      </c>
      <c r="M128" s="205" t="s">
        <v>605</v>
      </c>
      <c r="N128" s="205"/>
      <c r="O128" s="206">
        <v>420531</v>
      </c>
      <c r="Q128" s="197" t="s">
        <v>451</v>
      </c>
      <c r="R128" s="197"/>
      <c r="S128" s="198">
        <v>128474</v>
      </c>
      <c r="U128" s="309" t="s">
        <v>42118</v>
      </c>
      <c r="V128" s="310">
        <v>47200</v>
      </c>
      <c r="X128" s="267" t="s">
        <v>48638</v>
      </c>
      <c r="Y128" s="268">
        <v>32368.58</v>
      </c>
      <c r="AA128" s="229" t="s">
        <v>49565</v>
      </c>
      <c r="AB128" s="230">
        <v>361.5</v>
      </c>
      <c r="AD128" s="209" t="s">
        <v>12960</v>
      </c>
      <c r="AE128" s="210">
        <v>106880.33</v>
      </c>
      <c r="AF128" s="93"/>
      <c r="AG128" s="201" t="s">
        <v>12997</v>
      </c>
      <c r="AH128" s="202">
        <v>26132.46</v>
      </c>
      <c r="AJ128" s="319" t="s">
        <v>11527</v>
      </c>
      <c r="AK128" s="320">
        <v>488520.04</v>
      </c>
      <c r="AM128" s="265" t="s">
        <v>10569</v>
      </c>
      <c r="AN128" s="266">
        <v>3885</v>
      </c>
      <c r="AP128" s="233" t="s">
        <v>8448</v>
      </c>
      <c r="AQ128" s="234">
        <v>4512</v>
      </c>
      <c r="AS128" s="211" t="s">
        <v>7030</v>
      </c>
      <c r="AT128" s="212">
        <v>5757</v>
      </c>
      <c r="AV128" s="197" t="s">
        <v>10178</v>
      </c>
      <c r="AW128" s="198">
        <v>15359.34</v>
      </c>
    </row>
    <row r="129" spans="1:49" x14ac:dyDescent="0.3">
      <c r="A129" s="315" t="s">
        <v>5328</v>
      </c>
      <c r="B129" s="315"/>
      <c r="C129" s="316">
        <v>157155.99</v>
      </c>
      <c r="E129" s="263" t="s">
        <v>4291</v>
      </c>
      <c r="F129" s="263"/>
      <c r="G129" s="264">
        <v>2402</v>
      </c>
      <c r="I129" s="227" t="s">
        <v>2192</v>
      </c>
      <c r="J129" s="227"/>
      <c r="K129" s="228">
        <v>44</v>
      </c>
      <c r="M129" s="205" t="s">
        <v>606</v>
      </c>
      <c r="N129" s="205"/>
      <c r="O129" s="206">
        <v>8920.43</v>
      </c>
      <c r="Q129" s="197" t="s">
        <v>452</v>
      </c>
      <c r="R129" s="197"/>
      <c r="S129" s="198">
        <v>4613.8100000000004</v>
      </c>
      <c r="U129" s="309" t="s">
        <v>46631</v>
      </c>
      <c r="V129" s="310">
        <v>1245.32</v>
      </c>
      <c r="X129" s="267" t="s">
        <v>47708</v>
      </c>
      <c r="Y129" s="268">
        <v>116267.77</v>
      </c>
      <c r="AA129" s="229" t="s">
        <v>44306</v>
      </c>
      <c r="AB129" s="230">
        <v>107250</v>
      </c>
      <c r="AD129" s="209" t="s">
        <v>14779</v>
      </c>
      <c r="AE129" s="210">
        <v>909358.05</v>
      </c>
      <c r="AF129" s="93"/>
      <c r="AG129" s="201" t="s">
        <v>12998</v>
      </c>
      <c r="AH129" s="202">
        <v>15972.61</v>
      </c>
      <c r="AJ129" s="319" t="s">
        <v>11528</v>
      </c>
      <c r="AK129" s="320">
        <v>157155.99</v>
      </c>
      <c r="AM129" s="265" t="s">
        <v>10576</v>
      </c>
      <c r="AN129" s="266">
        <v>2402</v>
      </c>
      <c r="AP129" s="233" t="s">
        <v>8450</v>
      </c>
      <c r="AQ129" s="234">
        <v>44</v>
      </c>
      <c r="AS129" s="211" t="s">
        <v>7270</v>
      </c>
      <c r="AT129" s="212">
        <v>244741.2</v>
      </c>
      <c r="AV129" s="197" t="s">
        <v>9784</v>
      </c>
      <c r="AW129" s="198">
        <v>15359.34</v>
      </c>
    </row>
    <row r="130" spans="1:49" x14ac:dyDescent="0.3">
      <c r="A130" s="315" t="s">
        <v>5329</v>
      </c>
      <c r="B130" s="315"/>
      <c r="C130" s="316">
        <v>82554.679999999993</v>
      </c>
      <c r="E130" s="263" t="s">
        <v>5244</v>
      </c>
      <c r="F130" s="263"/>
      <c r="G130" s="264">
        <v>8501</v>
      </c>
      <c r="I130" s="227" t="s">
        <v>2209</v>
      </c>
      <c r="J130" s="227"/>
      <c r="K130" s="228">
        <v>2319</v>
      </c>
      <c r="M130" s="205" t="s">
        <v>607</v>
      </c>
      <c r="N130" s="205"/>
      <c r="O130" s="206">
        <v>700218</v>
      </c>
      <c r="Q130" s="197" t="s">
        <v>453</v>
      </c>
      <c r="R130" s="197"/>
      <c r="S130" s="198">
        <v>60000</v>
      </c>
      <c r="U130" s="309" t="s">
        <v>38813</v>
      </c>
      <c r="V130" s="310">
        <v>12810.16</v>
      </c>
      <c r="X130" s="267" t="s">
        <v>62994</v>
      </c>
      <c r="Y130" s="268">
        <v>52000</v>
      </c>
      <c r="AA130" s="229" t="s">
        <v>44307</v>
      </c>
      <c r="AB130" s="230">
        <v>8204.6299999999992</v>
      </c>
      <c r="AD130" s="209" t="s">
        <v>14780</v>
      </c>
      <c r="AE130" s="210">
        <v>106401.81</v>
      </c>
      <c r="AF130" s="93"/>
      <c r="AG130" s="201" t="s">
        <v>31625</v>
      </c>
      <c r="AH130" s="202">
        <v>68.5</v>
      </c>
      <c r="AJ130" s="319" t="s">
        <v>11529</v>
      </c>
      <c r="AK130" s="320">
        <v>82554.679999999993</v>
      </c>
      <c r="AM130" s="265" t="s">
        <v>10577</v>
      </c>
      <c r="AN130" s="266">
        <v>8501</v>
      </c>
      <c r="AP130" s="233" t="s">
        <v>8493</v>
      </c>
      <c r="AQ130" s="234">
        <v>2319</v>
      </c>
      <c r="AS130" s="211" t="s">
        <v>7685</v>
      </c>
      <c r="AT130" s="212">
        <v>9551.33</v>
      </c>
      <c r="AV130" s="197" t="s">
        <v>10179</v>
      </c>
      <c r="AW130" s="198">
        <v>6983</v>
      </c>
    </row>
    <row r="131" spans="1:49" x14ac:dyDescent="0.3">
      <c r="A131" s="315" t="s">
        <v>5330</v>
      </c>
      <c r="B131" s="315"/>
      <c r="C131" s="316">
        <v>158127.04000000001</v>
      </c>
      <c r="E131" s="263" t="s">
        <v>4292</v>
      </c>
      <c r="F131" s="263"/>
      <c r="G131" s="264">
        <v>6245</v>
      </c>
      <c r="I131" s="227" t="s">
        <v>4116</v>
      </c>
      <c r="J131" s="227"/>
      <c r="K131" s="228">
        <v>7670</v>
      </c>
      <c r="M131" s="205" t="s">
        <v>608</v>
      </c>
      <c r="N131" s="205"/>
      <c r="O131" s="206">
        <v>151236.19</v>
      </c>
      <c r="Q131" s="197" t="s">
        <v>454</v>
      </c>
      <c r="R131" s="197"/>
      <c r="S131" s="198">
        <v>30907.33</v>
      </c>
      <c r="U131" s="309" t="s">
        <v>60176</v>
      </c>
      <c r="V131" s="310">
        <v>1285.51</v>
      </c>
      <c r="X131" s="267" t="s">
        <v>62995</v>
      </c>
      <c r="Y131" s="268">
        <v>6500</v>
      </c>
      <c r="AA131" s="229" t="s">
        <v>14796</v>
      </c>
      <c r="AB131" s="230">
        <v>5939.76</v>
      </c>
      <c r="AD131" s="209" t="s">
        <v>14781</v>
      </c>
      <c r="AE131" s="210">
        <v>1938.51</v>
      </c>
      <c r="AF131" s="93"/>
      <c r="AG131" s="201" t="s">
        <v>12999</v>
      </c>
      <c r="AH131" s="202">
        <v>18035.849999999999</v>
      </c>
      <c r="AJ131" s="319" t="s">
        <v>11530</v>
      </c>
      <c r="AK131" s="320">
        <v>158127.04000000001</v>
      </c>
      <c r="AM131" s="265" t="s">
        <v>10578</v>
      </c>
      <c r="AN131" s="266">
        <v>6245</v>
      </c>
      <c r="AP131" s="233" t="s">
        <v>10494</v>
      </c>
      <c r="AQ131" s="234">
        <v>7670</v>
      </c>
      <c r="AS131" s="211" t="s">
        <v>7990</v>
      </c>
      <c r="AT131" s="212">
        <v>5490.38</v>
      </c>
      <c r="AV131" s="197" t="s">
        <v>9785</v>
      </c>
      <c r="AW131" s="198">
        <v>6983</v>
      </c>
    </row>
    <row r="132" spans="1:49" x14ac:dyDescent="0.3">
      <c r="A132" s="315" t="s">
        <v>5332</v>
      </c>
      <c r="B132" s="315"/>
      <c r="C132" s="316">
        <v>140191.12</v>
      </c>
      <c r="E132" s="263" t="s">
        <v>4215</v>
      </c>
      <c r="F132" s="263"/>
      <c r="G132" s="264">
        <v>22857.54</v>
      </c>
      <c r="I132" s="227" t="s">
        <v>2222</v>
      </c>
      <c r="J132" s="227"/>
      <c r="K132" s="228">
        <v>73.599999999999994</v>
      </c>
      <c r="M132" s="205" t="s">
        <v>609</v>
      </c>
      <c r="N132" s="205"/>
      <c r="O132" s="206">
        <v>19774</v>
      </c>
      <c r="Q132" s="197" t="s">
        <v>455</v>
      </c>
      <c r="R132" s="197"/>
      <c r="S132" s="198">
        <v>1140441.67</v>
      </c>
      <c r="U132" s="309" t="s">
        <v>66875</v>
      </c>
      <c r="V132" s="310">
        <v>4700</v>
      </c>
      <c r="X132" s="267" t="s">
        <v>62996</v>
      </c>
      <c r="Y132" s="268">
        <v>4403.57</v>
      </c>
      <c r="AA132" s="229" t="s">
        <v>51441</v>
      </c>
      <c r="AB132" s="230">
        <v>316500</v>
      </c>
      <c r="AD132" s="209" t="s">
        <v>14782</v>
      </c>
      <c r="AE132" s="210">
        <v>746272.23</v>
      </c>
      <c r="AF132" s="93"/>
      <c r="AG132" s="201" t="s">
        <v>31626</v>
      </c>
      <c r="AH132" s="202">
        <v>28130.9</v>
      </c>
      <c r="AJ132" s="319" t="s">
        <v>11532</v>
      </c>
      <c r="AK132" s="320">
        <v>140191.12</v>
      </c>
      <c r="AM132" s="265" t="s">
        <v>10580</v>
      </c>
      <c r="AN132" s="266">
        <v>22857.54</v>
      </c>
      <c r="AP132" s="233" t="s">
        <v>8506</v>
      </c>
      <c r="AQ132" s="234">
        <v>73.599999999999994</v>
      </c>
      <c r="AS132" s="211" t="s">
        <v>8247</v>
      </c>
      <c r="AT132" s="212">
        <v>20578.169999999998</v>
      </c>
      <c r="AV132" s="197" t="s">
        <v>7578</v>
      </c>
      <c r="AW132" s="198">
        <v>10071.5</v>
      </c>
    </row>
    <row r="133" spans="1:49" x14ac:dyDescent="0.3">
      <c r="A133" s="315" t="s">
        <v>5333</v>
      </c>
      <c r="B133" s="315"/>
      <c r="C133" s="316">
        <v>7640.06</v>
      </c>
      <c r="E133" s="263" t="s">
        <v>4298</v>
      </c>
      <c r="F133" s="263"/>
      <c r="G133" s="264">
        <v>1533</v>
      </c>
      <c r="I133" s="227" t="s">
        <v>2227</v>
      </c>
      <c r="J133" s="227"/>
      <c r="K133" s="228">
        <v>883</v>
      </c>
      <c r="M133" s="205" t="s">
        <v>610</v>
      </c>
      <c r="N133" s="205"/>
      <c r="O133" s="206">
        <v>16352.89</v>
      </c>
      <c r="Q133" s="197" t="s">
        <v>456</v>
      </c>
      <c r="R133" s="197"/>
      <c r="S133" s="198">
        <v>43924.41</v>
      </c>
      <c r="U133" s="309" t="s">
        <v>66876</v>
      </c>
      <c r="V133" s="310">
        <v>903.35</v>
      </c>
      <c r="X133" s="267" t="s">
        <v>62997</v>
      </c>
      <c r="Y133" s="268">
        <v>14332.5</v>
      </c>
      <c r="AA133" s="229" t="s">
        <v>44308</v>
      </c>
      <c r="AB133" s="230">
        <v>47000</v>
      </c>
      <c r="AD133" s="209" t="s">
        <v>14783</v>
      </c>
      <c r="AE133" s="210">
        <v>90237.71</v>
      </c>
      <c r="AF133" s="93"/>
      <c r="AG133" s="201" t="s">
        <v>31627</v>
      </c>
      <c r="AH133" s="202">
        <v>2152.0100000000002</v>
      </c>
      <c r="AJ133" s="319" t="s">
        <v>11533</v>
      </c>
      <c r="AK133" s="320">
        <v>7640.06</v>
      </c>
      <c r="AM133" s="265" t="s">
        <v>10587</v>
      </c>
      <c r="AN133" s="266">
        <v>1533</v>
      </c>
      <c r="AP133" s="233" t="s">
        <v>8511</v>
      </c>
      <c r="AQ133" s="234">
        <v>883</v>
      </c>
      <c r="AS133" s="211" t="s">
        <v>8624</v>
      </c>
      <c r="AT133" s="212">
        <v>6855.14</v>
      </c>
      <c r="AV133" s="197" t="s">
        <v>10180</v>
      </c>
      <c r="AW133" s="198">
        <v>116739.22</v>
      </c>
    </row>
    <row r="134" spans="1:49" x14ac:dyDescent="0.3">
      <c r="A134" s="315" t="s">
        <v>5334</v>
      </c>
      <c r="B134" s="315"/>
      <c r="C134" s="316">
        <v>21562.47</v>
      </c>
      <c r="E134" s="263" t="s">
        <v>3533</v>
      </c>
      <c r="F134" s="263"/>
      <c r="G134" s="264">
        <v>946.99</v>
      </c>
      <c r="I134" s="227" t="s">
        <v>2229</v>
      </c>
      <c r="J134" s="227"/>
      <c r="K134" s="228">
        <v>5017.4399999999996</v>
      </c>
      <c r="M134" s="205" t="s">
        <v>611</v>
      </c>
      <c r="N134" s="205"/>
      <c r="O134" s="206">
        <v>22579</v>
      </c>
      <c r="Q134" s="197" t="s">
        <v>457</v>
      </c>
      <c r="R134" s="197"/>
      <c r="S134" s="198">
        <v>9659</v>
      </c>
      <c r="U134" s="309" t="s">
        <v>38814</v>
      </c>
      <c r="V134" s="310">
        <v>28089.119999999999</v>
      </c>
      <c r="X134" s="267" t="s">
        <v>62998</v>
      </c>
      <c r="Y134" s="268">
        <v>6101.2</v>
      </c>
      <c r="AA134" s="229" t="s">
        <v>44309</v>
      </c>
      <c r="AB134" s="230">
        <v>3355</v>
      </c>
      <c r="AD134" s="209" t="s">
        <v>14784</v>
      </c>
      <c r="AE134" s="210">
        <v>4290232.12</v>
      </c>
      <c r="AF134" s="93"/>
      <c r="AG134" s="201" t="s">
        <v>31628</v>
      </c>
      <c r="AH134" s="202">
        <v>5541.79</v>
      </c>
      <c r="AJ134" s="319" t="s">
        <v>11534</v>
      </c>
      <c r="AK134" s="320">
        <v>21562.47</v>
      </c>
      <c r="AM134" s="265" t="s">
        <v>9499</v>
      </c>
      <c r="AN134" s="266">
        <v>946.99</v>
      </c>
      <c r="AP134" s="233" t="s">
        <v>8513</v>
      </c>
      <c r="AQ134" s="234">
        <v>5017.4399999999996</v>
      </c>
      <c r="AS134" s="211" t="s">
        <v>8861</v>
      </c>
      <c r="AT134" s="212">
        <v>54326</v>
      </c>
      <c r="AV134" s="197" t="s">
        <v>9786</v>
      </c>
      <c r="AW134" s="198">
        <v>126810.72</v>
      </c>
    </row>
    <row r="135" spans="1:49" x14ac:dyDescent="0.3">
      <c r="A135" s="315" t="s">
        <v>5339</v>
      </c>
      <c r="B135" s="315"/>
      <c r="C135" s="316">
        <v>99264.11</v>
      </c>
      <c r="E135" s="263" t="s">
        <v>4222</v>
      </c>
      <c r="F135" s="263"/>
      <c r="G135" s="264">
        <v>217.54</v>
      </c>
      <c r="I135" s="227" t="s">
        <v>2233</v>
      </c>
      <c r="J135" s="227"/>
      <c r="K135" s="228">
        <v>289241</v>
      </c>
      <c r="M135" s="205" t="s">
        <v>3991</v>
      </c>
      <c r="N135" s="205"/>
      <c r="O135" s="206">
        <v>43441.88</v>
      </c>
      <c r="Q135" s="197" t="s">
        <v>458</v>
      </c>
      <c r="R135" s="197"/>
      <c r="S135" s="198">
        <v>87265.02</v>
      </c>
      <c r="U135" s="309" t="s">
        <v>46632</v>
      </c>
      <c r="V135" s="310">
        <v>1163.98</v>
      </c>
      <c r="X135" s="267" t="s">
        <v>63894</v>
      </c>
      <c r="Y135" s="268">
        <v>2585.96</v>
      </c>
      <c r="AA135" s="229" t="s">
        <v>42111</v>
      </c>
      <c r="AB135" s="230">
        <v>94512.5</v>
      </c>
      <c r="AD135" s="209" t="s">
        <v>12961</v>
      </c>
      <c r="AE135" s="210">
        <v>1252653.68</v>
      </c>
      <c r="AF135" s="93"/>
      <c r="AG135" s="201" t="s">
        <v>31629</v>
      </c>
      <c r="AH135" s="202">
        <v>9265.75</v>
      </c>
      <c r="AJ135" s="319" t="s">
        <v>11539</v>
      </c>
      <c r="AK135" s="320">
        <v>99264.11</v>
      </c>
      <c r="AM135" s="265" t="s">
        <v>10590</v>
      </c>
      <c r="AN135" s="266">
        <v>217.54</v>
      </c>
      <c r="AP135" s="233" t="s">
        <v>8517</v>
      </c>
      <c r="AQ135" s="234">
        <v>289241</v>
      </c>
      <c r="AS135" s="211" t="s">
        <v>9206</v>
      </c>
      <c r="AT135" s="212">
        <v>604789.30000000005</v>
      </c>
      <c r="AV135" s="197" t="s">
        <v>10087</v>
      </c>
      <c r="AW135" s="198">
        <v>3667</v>
      </c>
    </row>
    <row r="136" spans="1:49" x14ac:dyDescent="0.3">
      <c r="A136" s="315" t="s">
        <v>5340</v>
      </c>
      <c r="B136" s="315"/>
      <c r="C136" s="316">
        <v>27567.19</v>
      </c>
      <c r="E136" s="263" t="s">
        <v>4223</v>
      </c>
      <c r="F136" s="263"/>
      <c r="G136" s="264">
        <v>39529</v>
      </c>
      <c r="I136" s="227" t="s">
        <v>2235</v>
      </c>
      <c r="J136" s="227"/>
      <c r="K136" s="228">
        <v>176863</v>
      </c>
      <c r="M136" s="205" t="s">
        <v>3992</v>
      </c>
      <c r="N136" s="205"/>
      <c r="O136" s="206">
        <v>50207.62</v>
      </c>
      <c r="Q136" s="197" t="s">
        <v>459</v>
      </c>
      <c r="R136" s="197"/>
      <c r="S136" s="198">
        <v>181747.52</v>
      </c>
      <c r="U136" s="309" t="s">
        <v>38815</v>
      </c>
      <c r="V136" s="310">
        <v>103918.26</v>
      </c>
      <c r="X136" s="267" t="s">
        <v>51439</v>
      </c>
      <c r="Y136" s="268">
        <v>119.75</v>
      </c>
      <c r="AA136" s="229" t="s">
        <v>42112</v>
      </c>
      <c r="AB136" s="230">
        <v>7230.28</v>
      </c>
      <c r="AD136" s="209" t="s">
        <v>14785</v>
      </c>
      <c r="AE136" s="210">
        <v>0.95</v>
      </c>
      <c r="AF136" s="93"/>
      <c r="AG136" s="201" t="s">
        <v>15235</v>
      </c>
      <c r="AH136" s="202">
        <v>28130.9</v>
      </c>
      <c r="AJ136" s="319" t="s">
        <v>11540</v>
      </c>
      <c r="AK136" s="320">
        <v>27567.19</v>
      </c>
      <c r="AM136" s="265" t="s">
        <v>10591</v>
      </c>
      <c r="AN136" s="266">
        <v>39529</v>
      </c>
      <c r="AP136" s="233" t="s">
        <v>8519</v>
      </c>
      <c r="AQ136" s="234">
        <v>176863</v>
      </c>
      <c r="AS136" s="211" t="s">
        <v>9623</v>
      </c>
      <c r="AT136" s="212">
        <v>70261.179999999993</v>
      </c>
      <c r="AV136" s="197" t="s">
        <v>10127</v>
      </c>
      <c r="AW136" s="198">
        <v>612</v>
      </c>
    </row>
    <row r="137" spans="1:49" x14ac:dyDescent="0.3">
      <c r="A137" s="315" t="s">
        <v>5341</v>
      </c>
      <c r="B137" s="315"/>
      <c r="C137" s="316">
        <v>256846.43</v>
      </c>
      <c r="E137" s="263" t="s">
        <v>3535</v>
      </c>
      <c r="F137" s="263"/>
      <c r="G137" s="264">
        <v>323.14</v>
      </c>
      <c r="I137" s="227" t="s">
        <v>2252</v>
      </c>
      <c r="J137" s="227"/>
      <c r="K137" s="228">
        <v>10</v>
      </c>
      <c r="M137" s="205" t="s">
        <v>612</v>
      </c>
      <c r="N137" s="205"/>
      <c r="O137" s="206">
        <v>181015</v>
      </c>
      <c r="Q137" s="197" t="s">
        <v>460</v>
      </c>
      <c r="R137" s="197"/>
      <c r="S137" s="198">
        <v>52272</v>
      </c>
      <c r="U137" s="309" t="s">
        <v>38816</v>
      </c>
      <c r="V137" s="310">
        <v>308018.74</v>
      </c>
      <c r="X137" s="267" t="s">
        <v>57180</v>
      </c>
      <c r="Y137" s="268">
        <v>1711.14</v>
      </c>
      <c r="AA137" s="229" t="s">
        <v>35949</v>
      </c>
      <c r="AB137" s="230">
        <v>4627</v>
      </c>
      <c r="AD137" s="209" t="s">
        <v>14786</v>
      </c>
      <c r="AE137" s="210">
        <v>14055.29</v>
      </c>
      <c r="AF137" s="93"/>
      <c r="AG137" s="201" t="s">
        <v>15243</v>
      </c>
      <c r="AH137" s="202">
        <v>2152.0100000000002</v>
      </c>
      <c r="AJ137" s="319" t="s">
        <v>11541</v>
      </c>
      <c r="AK137" s="320">
        <v>256846.43</v>
      </c>
      <c r="AM137" s="265" t="s">
        <v>9501</v>
      </c>
      <c r="AN137" s="266">
        <v>323.14</v>
      </c>
      <c r="AP137" s="233" t="s">
        <v>8536</v>
      </c>
      <c r="AQ137" s="234">
        <v>10</v>
      </c>
      <c r="AS137" s="211" t="s">
        <v>9637</v>
      </c>
      <c r="AT137" s="212">
        <v>15999.21</v>
      </c>
      <c r="AV137" s="197" t="s">
        <v>8019</v>
      </c>
      <c r="AW137" s="198">
        <v>1630</v>
      </c>
    </row>
    <row r="138" spans="1:49" x14ac:dyDescent="0.3">
      <c r="A138" s="315" t="s">
        <v>5344</v>
      </c>
      <c r="B138" s="315"/>
      <c r="C138" s="316">
        <v>1137282.83</v>
      </c>
      <c r="E138" s="263" t="s">
        <v>3537</v>
      </c>
      <c r="F138" s="263"/>
      <c r="G138" s="264">
        <v>1043.92</v>
      </c>
      <c r="I138" s="227" t="s">
        <v>2261</v>
      </c>
      <c r="J138" s="227"/>
      <c r="K138" s="228">
        <v>9729</v>
      </c>
      <c r="M138" s="205" t="s">
        <v>613</v>
      </c>
      <c r="N138" s="205"/>
      <c r="O138" s="206">
        <v>16500</v>
      </c>
      <c r="Q138" s="197" t="s">
        <v>264</v>
      </c>
      <c r="R138" s="197"/>
      <c r="S138" s="198">
        <v>34996793.630000003</v>
      </c>
      <c r="U138" s="309" t="s">
        <v>38817</v>
      </c>
      <c r="V138" s="310">
        <v>180614.64</v>
      </c>
      <c r="X138" s="267" t="s">
        <v>51440</v>
      </c>
      <c r="Y138" s="268">
        <v>2148.02</v>
      </c>
      <c r="AA138" s="229" t="s">
        <v>46611</v>
      </c>
      <c r="AB138" s="230">
        <v>2294</v>
      </c>
      <c r="AD138" s="209" t="s">
        <v>14787</v>
      </c>
      <c r="AE138" s="210">
        <v>827156.3</v>
      </c>
      <c r="AF138" s="93"/>
      <c r="AG138" s="201" t="s">
        <v>15244</v>
      </c>
      <c r="AH138" s="202">
        <v>5541.79</v>
      </c>
      <c r="AJ138" s="319" t="s">
        <v>11544</v>
      </c>
      <c r="AK138" s="320">
        <v>1137282.83</v>
      </c>
      <c r="AM138" s="265" t="s">
        <v>9503</v>
      </c>
      <c r="AN138" s="266">
        <v>1043.92</v>
      </c>
      <c r="AP138" s="233" t="s">
        <v>8545</v>
      </c>
      <c r="AQ138" s="234">
        <v>9729</v>
      </c>
      <c r="AS138" s="211" t="s">
        <v>11220</v>
      </c>
      <c r="AT138" s="212">
        <v>2711.7</v>
      </c>
      <c r="AV138" s="197" t="s">
        <v>10181</v>
      </c>
      <c r="AW138" s="198">
        <v>7070</v>
      </c>
    </row>
    <row r="139" spans="1:49" x14ac:dyDescent="0.3">
      <c r="A139" s="315" t="s">
        <v>5345</v>
      </c>
      <c r="B139" s="315"/>
      <c r="C139" s="316">
        <v>84</v>
      </c>
      <c r="E139" s="263" t="s">
        <v>3538</v>
      </c>
      <c r="F139" s="263"/>
      <c r="G139" s="264">
        <v>-1776.99</v>
      </c>
      <c r="I139" s="227" t="s">
        <v>2270</v>
      </c>
      <c r="J139" s="227"/>
      <c r="K139" s="228">
        <v>188599</v>
      </c>
      <c r="M139" s="205" t="s">
        <v>614</v>
      </c>
      <c r="N139" s="205"/>
      <c r="O139" s="206">
        <v>1701511</v>
      </c>
      <c r="Q139" s="197" t="s">
        <v>461</v>
      </c>
      <c r="R139" s="197"/>
      <c r="S139" s="198">
        <v>5557</v>
      </c>
      <c r="U139" s="309" t="s">
        <v>55754</v>
      </c>
      <c r="V139" s="310">
        <v>28168.87</v>
      </c>
      <c r="X139" s="267" t="s">
        <v>63600</v>
      </c>
      <c r="Y139" s="268">
        <v>38550</v>
      </c>
      <c r="AA139" s="229" t="s">
        <v>35950</v>
      </c>
      <c r="AB139" s="230">
        <v>16708</v>
      </c>
      <c r="AD139" s="209" t="s">
        <v>14788</v>
      </c>
      <c r="AE139" s="210">
        <v>44786.33</v>
      </c>
      <c r="AF139" s="93"/>
      <c r="AG139" s="201" t="s">
        <v>15250</v>
      </c>
      <c r="AH139" s="202">
        <v>9265.75</v>
      </c>
      <c r="AJ139" s="319" t="s">
        <v>11545</v>
      </c>
      <c r="AK139" s="320">
        <v>84</v>
      </c>
      <c r="AM139" s="265" t="s">
        <v>9504</v>
      </c>
      <c r="AN139" s="266">
        <v>-1776.99</v>
      </c>
      <c r="AP139" s="233" t="s">
        <v>8554</v>
      </c>
      <c r="AQ139" s="234">
        <v>188599</v>
      </c>
      <c r="AS139" s="211" t="s">
        <v>11453</v>
      </c>
      <c r="AT139" s="212">
        <v>11706.1</v>
      </c>
      <c r="AV139" s="197" t="s">
        <v>9787</v>
      </c>
      <c r="AW139" s="198">
        <v>12979</v>
      </c>
    </row>
    <row r="140" spans="1:49" x14ac:dyDescent="0.3">
      <c r="A140" s="315" t="s">
        <v>65385</v>
      </c>
      <c r="B140" s="315"/>
      <c r="C140" s="316">
        <v>298154.2</v>
      </c>
      <c r="E140" s="263" t="s">
        <v>4226</v>
      </c>
      <c r="F140" s="263"/>
      <c r="G140" s="264">
        <v>18908.62</v>
      </c>
      <c r="I140" s="227" t="s">
        <v>2274</v>
      </c>
      <c r="J140" s="227"/>
      <c r="K140" s="228">
        <v>1316</v>
      </c>
      <c r="M140" s="205" t="s">
        <v>615</v>
      </c>
      <c r="N140" s="205"/>
      <c r="O140" s="206">
        <v>37537</v>
      </c>
      <c r="Q140" s="197" t="s">
        <v>462</v>
      </c>
      <c r="R140" s="197"/>
      <c r="S140" s="198">
        <v>13317</v>
      </c>
      <c r="U140" s="309" t="s">
        <v>61264</v>
      </c>
      <c r="V140" s="310">
        <v>223613.79</v>
      </c>
      <c r="X140" s="267" t="s">
        <v>63601</v>
      </c>
      <c r="Y140" s="268">
        <v>2949.06</v>
      </c>
      <c r="AA140" s="229" t="s">
        <v>51442</v>
      </c>
      <c r="AB140" s="230">
        <v>7756.08</v>
      </c>
      <c r="AD140" s="209" t="s">
        <v>14789</v>
      </c>
      <c r="AE140" s="210">
        <v>11526.54</v>
      </c>
      <c r="AF140" s="93"/>
      <c r="AG140" s="201" t="s">
        <v>31630</v>
      </c>
      <c r="AH140" s="202">
        <v>871</v>
      </c>
      <c r="AJ140" s="319" t="s">
        <v>11547</v>
      </c>
      <c r="AK140" s="320">
        <v>298154.2</v>
      </c>
      <c r="AM140" s="265" t="s">
        <v>9507</v>
      </c>
      <c r="AN140" s="266">
        <v>18908.62</v>
      </c>
      <c r="AP140" s="233" t="s">
        <v>8558</v>
      </c>
      <c r="AQ140" s="234">
        <v>1316</v>
      </c>
      <c r="AS140" s="211" t="s">
        <v>9749</v>
      </c>
      <c r="AT140" s="212">
        <v>1118570.49</v>
      </c>
      <c r="AV140" s="197" t="s">
        <v>7581</v>
      </c>
      <c r="AW140" s="198">
        <v>27098.09</v>
      </c>
    </row>
    <row r="141" spans="1:49" x14ac:dyDescent="0.3">
      <c r="A141" s="315" t="s">
        <v>5347</v>
      </c>
      <c r="B141" s="315"/>
      <c r="C141" s="316">
        <v>68923.17</v>
      </c>
      <c r="E141" s="263" t="s">
        <v>4227</v>
      </c>
      <c r="F141" s="263"/>
      <c r="G141" s="264">
        <v>-874.42</v>
      </c>
      <c r="I141" s="227" t="s">
        <v>4114</v>
      </c>
      <c r="J141" s="227"/>
      <c r="K141" s="228">
        <v>2598</v>
      </c>
      <c r="M141" s="205" t="s">
        <v>616</v>
      </c>
      <c r="N141" s="205"/>
      <c r="O141" s="206">
        <v>28075.58</v>
      </c>
      <c r="Q141" s="197" t="s">
        <v>463</v>
      </c>
      <c r="R141" s="197"/>
      <c r="S141" s="198">
        <v>580</v>
      </c>
      <c r="U141" s="309" t="s">
        <v>40087</v>
      </c>
      <c r="V141" s="310">
        <v>95.19</v>
      </c>
      <c r="X141" s="267" t="s">
        <v>63602</v>
      </c>
      <c r="Y141" s="268">
        <v>9444.75</v>
      </c>
      <c r="AA141" s="229" t="s">
        <v>51443</v>
      </c>
      <c r="AB141" s="230">
        <v>592.91999999999996</v>
      </c>
      <c r="AD141" s="209" t="s">
        <v>14790</v>
      </c>
      <c r="AE141" s="210">
        <v>26078</v>
      </c>
      <c r="AF141" s="93"/>
      <c r="AG141" s="201" t="s">
        <v>31631</v>
      </c>
      <c r="AH141" s="202">
        <v>871</v>
      </c>
      <c r="AJ141" s="319" t="s">
        <v>11548</v>
      </c>
      <c r="AK141" s="320">
        <v>68923.17</v>
      </c>
      <c r="AM141" s="265" t="s">
        <v>10596</v>
      </c>
      <c r="AN141" s="266">
        <v>-874.42</v>
      </c>
      <c r="AP141" s="233" t="s">
        <v>10497</v>
      </c>
      <c r="AQ141" s="234">
        <v>2598</v>
      </c>
      <c r="AS141" s="211" t="s">
        <v>6604</v>
      </c>
      <c r="AT141" s="212">
        <v>57717.38</v>
      </c>
      <c r="AV141" s="197" t="s">
        <v>10182</v>
      </c>
      <c r="AW141" s="198">
        <v>44297.33</v>
      </c>
    </row>
    <row r="142" spans="1:49" x14ac:dyDescent="0.3">
      <c r="A142" s="315" t="s">
        <v>5349</v>
      </c>
      <c r="B142" s="315"/>
      <c r="C142" s="316">
        <v>831.25</v>
      </c>
      <c r="E142" s="263" t="s">
        <v>3543</v>
      </c>
      <c r="F142" s="263"/>
      <c r="G142" s="264">
        <v>2800.83</v>
      </c>
      <c r="I142" s="227" t="s">
        <v>2293</v>
      </c>
      <c r="J142" s="227"/>
      <c r="K142" s="228">
        <v>1021168</v>
      </c>
      <c r="M142" s="205" t="s">
        <v>617</v>
      </c>
      <c r="N142" s="205"/>
      <c r="O142" s="206">
        <v>62901.74</v>
      </c>
      <c r="Q142" s="197" t="s">
        <v>464</v>
      </c>
      <c r="R142" s="197"/>
      <c r="S142" s="198">
        <v>12974.08</v>
      </c>
      <c r="U142" s="309" t="s">
        <v>38819</v>
      </c>
      <c r="V142" s="310">
        <v>119723.18</v>
      </c>
      <c r="X142" s="267" t="s">
        <v>62435</v>
      </c>
      <c r="Y142" s="268">
        <v>6500</v>
      </c>
      <c r="AA142" s="229" t="s">
        <v>46612</v>
      </c>
      <c r="AB142" s="230">
        <v>13819.18</v>
      </c>
      <c r="AD142" s="209" t="s">
        <v>14791</v>
      </c>
      <c r="AE142" s="210">
        <v>6708</v>
      </c>
      <c r="AF142" s="93"/>
      <c r="AG142" s="201" t="s">
        <v>13000</v>
      </c>
      <c r="AH142" s="202">
        <v>10672</v>
      </c>
      <c r="AJ142" s="319" t="s">
        <v>11550</v>
      </c>
      <c r="AK142" s="320">
        <v>831.25</v>
      </c>
      <c r="AM142" s="265" t="s">
        <v>9510</v>
      </c>
      <c r="AN142" s="266">
        <v>2800.83</v>
      </c>
      <c r="AP142" s="233" t="s">
        <v>8577</v>
      </c>
      <c r="AQ142" s="234">
        <v>1021168</v>
      </c>
      <c r="AS142" s="211" t="s">
        <v>7031</v>
      </c>
      <c r="AT142" s="212">
        <v>3649.48</v>
      </c>
      <c r="AV142" s="197" t="s">
        <v>9243</v>
      </c>
      <c r="AW142" s="198">
        <v>2723.37</v>
      </c>
    </row>
    <row r="143" spans="1:49" x14ac:dyDescent="0.3">
      <c r="A143" s="315" t="s">
        <v>5351</v>
      </c>
      <c r="B143" s="315"/>
      <c r="C143" s="316">
        <v>21938.46</v>
      </c>
      <c r="E143" s="263" t="s">
        <v>4307</v>
      </c>
      <c r="F143" s="263"/>
      <c r="G143" s="264">
        <v>839.85</v>
      </c>
      <c r="I143" s="227" t="s">
        <v>4115</v>
      </c>
      <c r="J143" s="227"/>
      <c r="K143" s="228">
        <v>437193</v>
      </c>
      <c r="M143" s="205" t="s">
        <v>618</v>
      </c>
      <c r="N143" s="205"/>
      <c r="O143" s="206">
        <v>453793</v>
      </c>
      <c r="Q143" s="197" t="s">
        <v>465</v>
      </c>
      <c r="R143" s="197"/>
      <c r="S143" s="198">
        <v>612</v>
      </c>
      <c r="U143" s="309" t="s">
        <v>66877</v>
      </c>
      <c r="V143" s="310">
        <v>7275.83</v>
      </c>
      <c r="X143" s="267" t="s">
        <v>62513</v>
      </c>
      <c r="Y143" s="268">
        <v>3488.45</v>
      </c>
      <c r="AA143" s="229" t="s">
        <v>46613</v>
      </c>
      <c r="AB143" s="230">
        <v>1057.1600000000001</v>
      </c>
      <c r="AD143" s="209" t="s">
        <v>14792</v>
      </c>
      <c r="AE143" s="210">
        <v>8623</v>
      </c>
      <c r="AF143" s="93"/>
      <c r="AG143" s="201" t="s">
        <v>13001</v>
      </c>
      <c r="AH143" s="202">
        <v>1800</v>
      </c>
      <c r="AJ143" s="319" t="s">
        <v>11552</v>
      </c>
      <c r="AK143" s="320">
        <v>21938.46</v>
      </c>
      <c r="AM143" s="265" t="s">
        <v>10603</v>
      </c>
      <c r="AN143" s="266">
        <v>839.85</v>
      </c>
      <c r="AP143" s="233" t="s">
        <v>10498</v>
      </c>
      <c r="AQ143" s="234">
        <v>437193</v>
      </c>
      <c r="AS143" s="211" t="s">
        <v>7271</v>
      </c>
      <c r="AT143" s="212">
        <v>91283.520000000004</v>
      </c>
      <c r="AV143" s="197" t="s">
        <v>9789</v>
      </c>
      <c r="AW143" s="198">
        <v>74118.789999999994</v>
      </c>
    </row>
    <row r="144" spans="1:49" x14ac:dyDescent="0.3">
      <c r="A144" s="315" t="s">
        <v>5353</v>
      </c>
      <c r="B144" s="315"/>
      <c r="C144" s="316">
        <v>44325.5</v>
      </c>
      <c r="E144" s="263" t="s">
        <v>4309</v>
      </c>
      <c r="F144" s="263"/>
      <c r="G144" s="264">
        <v>1668</v>
      </c>
      <c r="I144" s="227" t="s">
        <v>2309</v>
      </c>
      <c r="J144" s="227"/>
      <c r="K144" s="228">
        <v>3</v>
      </c>
      <c r="M144" s="205" t="s">
        <v>619</v>
      </c>
      <c r="N144" s="205"/>
      <c r="O144" s="206">
        <v>289951.64</v>
      </c>
      <c r="Q144" s="197" t="s">
        <v>466</v>
      </c>
      <c r="R144" s="197"/>
      <c r="S144" s="198">
        <v>13310</v>
      </c>
      <c r="U144" s="309" t="s">
        <v>61071</v>
      </c>
      <c r="V144" s="310">
        <v>14990.46</v>
      </c>
      <c r="X144" s="267" t="s">
        <v>49563</v>
      </c>
      <c r="Y144" s="268">
        <v>4183</v>
      </c>
      <c r="AA144" s="229" t="s">
        <v>35951</v>
      </c>
      <c r="AB144" s="230">
        <v>52528.74</v>
      </c>
      <c r="AD144" s="209" t="s">
        <v>14793</v>
      </c>
      <c r="AE144" s="210">
        <v>7538</v>
      </c>
      <c r="AF144" s="93"/>
      <c r="AG144" s="201" t="s">
        <v>13002</v>
      </c>
      <c r="AH144" s="202">
        <v>1095</v>
      </c>
      <c r="AJ144" s="319" t="s">
        <v>11554</v>
      </c>
      <c r="AK144" s="320">
        <v>44325.5</v>
      </c>
      <c r="AM144" s="265" t="s">
        <v>10605</v>
      </c>
      <c r="AN144" s="266">
        <v>1668</v>
      </c>
      <c r="AP144" s="233" t="s">
        <v>8593</v>
      </c>
      <c r="AQ144" s="234">
        <v>3</v>
      </c>
      <c r="AS144" s="211" t="s">
        <v>7559</v>
      </c>
      <c r="AT144" s="212">
        <v>45094.96</v>
      </c>
      <c r="AV144" s="197" t="s">
        <v>10097</v>
      </c>
      <c r="AW144" s="198">
        <v>822750</v>
      </c>
    </row>
    <row r="145" spans="1:49" x14ac:dyDescent="0.3">
      <c r="A145" s="315" t="s">
        <v>5354</v>
      </c>
      <c r="B145" s="315"/>
      <c r="C145" s="316">
        <v>24512.18</v>
      </c>
      <c r="E145" s="263" t="s">
        <v>4228</v>
      </c>
      <c r="F145" s="263"/>
      <c r="G145" s="264">
        <v>845.99</v>
      </c>
      <c r="I145" s="227" t="s">
        <v>2315</v>
      </c>
      <c r="J145" s="227"/>
      <c r="K145" s="228">
        <v>16</v>
      </c>
      <c r="M145" s="205" t="s">
        <v>620</v>
      </c>
      <c r="N145" s="205"/>
      <c r="O145" s="206">
        <v>16652</v>
      </c>
      <c r="Q145" s="197" t="s">
        <v>467</v>
      </c>
      <c r="R145" s="197"/>
      <c r="S145" s="198">
        <v>1426</v>
      </c>
      <c r="U145" s="309" t="s">
        <v>59462</v>
      </c>
      <c r="V145" s="310">
        <v>-13354.04</v>
      </c>
      <c r="X145" s="267" t="s">
        <v>49564</v>
      </c>
      <c r="Y145" s="268">
        <v>321</v>
      </c>
      <c r="AA145" s="229" t="s">
        <v>35952</v>
      </c>
      <c r="AB145" s="230">
        <v>6065</v>
      </c>
      <c r="AD145" s="209" t="s">
        <v>14794</v>
      </c>
      <c r="AE145" s="210">
        <v>2000</v>
      </c>
      <c r="AF145" s="93"/>
      <c r="AG145" s="201" t="s">
        <v>13003</v>
      </c>
      <c r="AH145" s="202">
        <v>221.47</v>
      </c>
      <c r="AJ145" s="319" t="s">
        <v>11555</v>
      </c>
      <c r="AK145" s="320">
        <v>24512.18</v>
      </c>
      <c r="AM145" s="265" t="s">
        <v>9515</v>
      </c>
      <c r="AN145" s="266">
        <v>845.99</v>
      </c>
      <c r="AP145" s="233" t="s">
        <v>8599</v>
      </c>
      <c r="AQ145" s="234">
        <v>16</v>
      </c>
      <c r="AS145" s="211" t="s">
        <v>7686</v>
      </c>
      <c r="AT145" s="212">
        <v>33233.43</v>
      </c>
      <c r="AV145" s="197" t="s">
        <v>10183</v>
      </c>
      <c r="AW145" s="198">
        <v>560223</v>
      </c>
    </row>
    <row r="146" spans="1:49" x14ac:dyDescent="0.3">
      <c r="A146" s="315" t="s">
        <v>5357</v>
      </c>
      <c r="B146" s="315"/>
      <c r="C146" s="316">
        <v>69201.789999999994</v>
      </c>
      <c r="E146" s="263" t="s">
        <v>3548</v>
      </c>
      <c r="F146" s="263"/>
      <c r="G146" s="264">
        <v>130319.61</v>
      </c>
      <c r="I146" s="227" t="s">
        <v>4118</v>
      </c>
      <c r="J146" s="227"/>
      <c r="K146" s="228">
        <v>893.68</v>
      </c>
      <c r="M146" s="205" t="s">
        <v>621</v>
      </c>
      <c r="N146" s="205"/>
      <c r="O146" s="206">
        <v>417940.43</v>
      </c>
      <c r="Q146" s="197" t="s">
        <v>468</v>
      </c>
      <c r="R146" s="197"/>
      <c r="S146" s="198">
        <v>683</v>
      </c>
      <c r="U146" s="309" t="s">
        <v>51455</v>
      </c>
      <c r="V146" s="310">
        <v>4264.72</v>
      </c>
      <c r="X146" s="267" t="s">
        <v>60172</v>
      </c>
      <c r="Y146" s="268">
        <v>139.76</v>
      </c>
      <c r="AA146" s="229" t="s">
        <v>48640</v>
      </c>
      <c r="AB146" s="230">
        <v>4664.3</v>
      </c>
      <c r="AD146" s="209" t="s">
        <v>14795</v>
      </c>
      <c r="AE146" s="210">
        <v>7511</v>
      </c>
      <c r="AF146" s="93"/>
      <c r="AG146" s="201" t="s">
        <v>13004</v>
      </c>
      <c r="AH146" s="202">
        <v>5070.66</v>
      </c>
      <c r="AJ146" s="319" t="s">
        <v>11558</v>
      </c>
      <c r="AK146" s="320">
        <v>69201.789999999994</v>
      </c>
      <c r="AM146" s="265" t="s">
        <v>9516</v>
      </c>
      <c r="AN146" s="266">
        <v>130319.61</v>
      </c>
      <c r="AP146" s="233" t="s">
        <v>10499</v>
      </c>
      <c r="AQ146" s="234">
        <v>893.68</v>
      </c>
      <c r="AS146" s="211" t="s">
        <v>7991</v>
      </c>
      <c r="AT146" s="212">
        <v>14893.79</v>
      </c>
      <c r="AV146" s="197" t="s">
        <v>9790</v>
      </c>
      <c r="AW146" s="198">
        <v>1382973</v>
      </c>
    </row>
    <row r="147" spans="1:49" x14ac:dyDescent="0.3">
      <c r="A147" s="315" t="s">
        <v>5358</v>
      </c>
      <c r="B147" s="315"/>
      <c r="C147" s="316">
        <v>66298.16</v>
      </c>
      <c r="E147" s="263" t="s">
        <v>4316</v>
      </c>
      <c r="F147" s="263"/>
      <c r="G147" s="264">
        <v>2780</v>
      </c>
      <c r="I147" s="227" t="s">
        <v>2320</v>
      </c>
      <c r="J147" s="227"/>
      <c r="K147" s="228">
        <v>723</v>
      </c>
      <c r="M147" s="205" t="s">
        <v>622</v>
      </c>
      <c r="N147" s="205"/>
      <c r="O147" s="206">
        <v>38312</v>
      </c>
      <c r="Q147" s="197" t="s">
        <v>469</v>
      </c>
      <c r="R147" s="197"/>
      <c r="S147" s="198">
        <v>399</v>
      </c>
      <c r="U147" s="309" t="s">
        <v>51456</v>
      </c>
      <c r="V147" s="310">
        <v>326.27</v>
      </c>
      <c r="X147" s="267" t="s">
        <v>60173</v>
      </c>
      <c r="Y147" s="268">
        <v>14660.32</v>
      </c>
      <c r="AA147" s="229" t="s">
        <v>40083</v>
      </c>
      <c r="AB147" s="230">
        <v>4184</v>
      </c>
      <c r="AD147" s="209" t="s">
        <v>14796</v>
      </c>
      <c r="AE147" s="210">
        <v>57853.29</v>
      </c>
      <c r="AF147" s="93"/>
      <c r="AG147" s="201" t="s">
        <v>13005</v>
      </c>
      <c r="AH147" s="202">
        <v>1665.2</v>
      </c>
      <c r="AJ147" s="319" t="s">
        <v>11559</v>
      </c>
      <c r="AK147" s="320">
        <v>66298.16</v>
      </c>
      <c r="AM147" s="265" t="s">
        <v>10614</v>
      </c>
      <c r="AN147" s="266">
        <v>2780</v>
      </c>
      <c r="AP147" s="233" t="s">
        <v>8604</v>
      </c>
      <c r="AQ147" s="234">
        <v>723</v>
      </c>
      <c r="AS147" s="211" t="s">
        <v>8248</v>
      </c>
      <c r="AT147" s="212">
        <v>66339.42</v>
      </c>
      <c r="AV147" s="197" t="s">
        <v>10184</v>
      </c>
      <c r="AW147" s="198">
        <v>38340</v>
      </c>
    </row>
    <row r="148" spans="1:49" x14ac:dyDescent="0.3">
      <c r="A148" s="315" t="s">
        <v>5359</v>
      </c>
      <c r="B148" s="315"/>
      <c r="C148" s="316">
        <v>6423746.2800000003</v>
      </c>
      <c r="E148" s="263" t="s">
        <v>4327</v>
      </c>
      <c r="F148" s="263"/>
      <c r="G148" s="264">
        <v>5503</v>
      </c>
      <c r="I148" s="227" t="s">
        <v>2321</v>
      </c>
      <c r="J148" s="227"/>
      <c r="K148" s="228">
        <v>7974</v>
      </c>
      <c r="M148" s="205" t="s">
        <v>3993</v>
      </c>
      <c r="N148" s="205"/>
      <c r="O148" s="206">
        <v>16500</v>
      </c>
      <c r="Q148" s="197" t="s">
        <v>470</v>
      </c>
      <c r="R148" s="197"/>
      <c r="S148" s="198">
        <v>1562</v>
      </c>
      <c r="U148" s="309" t="s">
        <v>51457</v>
      </c>
      <c r="V148" s="310">
        <v>1067.03</v>
      </c>
      <c r="X148" s="267" t="s">
        <v>60174</v>
      </c>
      <c r="Y148" s="268">
        <v>1121.54</v>
      </c>
      <c r="AA148" s="229" t="s">
        <v>51444</v>
      </c>
      <c r="AB148" s="230">
        <v>21599</v>
      </c>
      <c r="AD148" s="209" t="s">
        <v>14797</v>
      </c>
      <c r="AE148" s="210">
        <v>2000</v>
      </c>
      <c r="AF148" s="93"/>
      <c r="AG148" s="201" t="s">
        <v>13006</v>
      </c>
      <c r="AH148" s="202">
        <v>1800</v>
      </c>
      <c r="AJ148" s="319" t="s">
        <v>11560</v>
      </c>
      <c r="AK148" s="320">
        <v>6423746.2800000003</v>
      </c>
      <c r="AM148" s="265" t="s">
        <v>10625</v>
      </c>
      <c r="AN148" s="266">
        <v>5503</v>
      </c>
      <c r="AP148" s="233" t="s">
        <v>8605</v>
      </c>
      <c r="AQ148" s="234">
        <v>7974</v>
      </c>
      <c r="AS148" s="211" t="s">
        <v>8625</v>
      </c>
      <c r="AT148" s="212">
        <v>4616.3999999999996</v>
      </c>
      <c r="AV148" s="197" t="s">
        <v>9791</v>
      </c>
      <c r="AW148" s="198">
        <v>38340</v>
      </c>
    </row>
    <row r="149" spans="1:49" x14ac:dyDescent="0.3">
      <c r="A149" s="315" t="s">
        <v>5363</v>
      </c>
      <c r="B149" s="315"/>
      <c r="C149" s="316">
        <v>983137.08</v>
      </c>
      <c r="E149" s="263" t="s">
        <v>4333</v>
      </c>
      <c r="F149" s="263"/>
      <c r="G149" s="264">
        <v>705</v>
      </c>
      <c r="I149" s="227" t="s">
        <v>2347</v>
      </c>
      <c r="J149" s="227"/>
      <c r="K149" s="228">
        <v>1212</v>
      </c>
      <c r="M149" s="205" t="s">
        <v>623</v>
      </c>
      <c r="N149" s="205"/>
      <c r="O149" s="206">
        <v>163131.35</v>
      </c>
      <c r="Q149" s="197" t="s">
        <v>471</v>
      </c>
      <c r="R149" s="197"/>
      <c r="S149" s="198">
        <v>419</v>
      </c>
      <c r="U149" s="309" t="s">
        <v>63897</v>
      </c>
      <c r="V149" s="310">
        <v>1280.04</v>
      </c>
      <c r="X149" s="267" t="s">
        <v>60175</v>
      </c>
      <c r="Y149" s="268">
        <v>3591.79</v>
      </c>
      <c r="AA149" s="229" t="s">
        <v>46614</v>
      </c>
      <c r="AB149" s="230">
        <v>8479.0400000000009</v>
      </c>
      <c r="AD149" s="209" t="s">
        <v>14798</v>
      </c>
      <c r="AE149" s="210">
        <v>19037.54</v>
      </c>
      <c r="AF149" s="93"/>
      <c r="AG149" s="201" t="s">
        <v>13007</v>
      </c>
      <c r="AH149" s="202">
        <v>1095</v>
      </c>
      <c r="AJ149" s="319" t="s">
        <v>11564</v>
      </c>
      <c r="AK149" s="320">
        <v>983137.08</v>
      </c>
      <c r="AM149" s="265" t="s">
        <v>10634</v>
      </c>
      <c r="AN149" s="266">
        <v>705</v>
      </c>
      <c r="AP149" s="233" t="s">
        <v>8631</v>
      </c>
      <c r="AQ149" s="234">
        <v>1212</v>
      </c>
      <c r="AS149" s="211" t="s">
        <v>8862</v>
      </c>
      <c r="AT149" s="212">
        <v>80176.240000000005</v>
      </c>
      <c r="AV149" s="197" t="s">
        <v>7582</v>
      </c>
      <c r="AW149" s="198">
        <v>445639.52</v>
      </c>
    </row>
    <row r="150" spans="1:49" x14ac:dyDescent="0.3">
      <c r="A150" s="315" t="s">
        <v>5365</v>
      </c>
      <c r="B150" s="315"/>
      <c r="C150" s="316">
        <v>9081.52</v>
      </c>
      <c r="E150" s="263" t="s">
        <v>4238</v>
      </c>
      <c r="F150" s="263"/>
      <c r="G150" s="264">
        <v>18926.830000000002</v>
      </c>
      <c r="I150" s="227" t="s">
        <v>4119</v>
      </c>
      <c r="J150" s="227"/>
      <c r="K150" s="228">
        <v>2000</v>
      </c>
      <c r="M150" s="205" t="s">
        <v>624</v>
      </c>
      <c r="N150" s="205"/>
      <c r="O150" s="206">
        <v>27156</v>
      </c>
      <c r="Q150" s="197" t="s">
        <v>4050</v>
      </c>
      <c r="R150" s="197"/>
      <c r="S150" s="198">
        <v>357</v>
      </c>
      <c r="U150" s="309" t="s">
        <v>63004</v>
      </c>
      <c r="V150" s="310">
        <v>418.36</v>
      </c>
      <c r="X150" s="267" t="s">
        <v>14796</v>
      </c>
      <c r="Y150" s="268">
        <v>5449.95</v>
      </c>
      <c r="AA150" s="229" t="s">
        <v>46615</v>
      </c>
      <c r="AB150" s="230">
        <v>2300.9</v>
      </c>
      <c r="AD150" s="209" t="s">
        <v>14799</v>
      </c>
      <c r="AE150" s="210">
        <v>7538</v>
      </c>
      <c r="AF150" s="93"/>
      <c r="AG150" s="201" t="s">
        <v>13008</v>
      </c>
      <c r="AH150" s="202">
        <v>221.47</v>
      </c>
      <c r="AJ150" s="319" t="s">
        <v>11566</v>
      </c>
      <c r="AK150" s="320">
        <v>9081.52</v>
      </c>
      <c r="AM150" s="265" t="s">
        <v>10635</v>
      </c>
      <c r="AN150" s="266">
        <v>18926.830000000002</v>
      </c>
      <c r="AP150" s="233" t="s">
        <v>10500</v>
      </c>
      <c r="AQ150" s="234">
        <v>2000</v>
      </c>
      <c r="AS150" s="211" t="s">
        <v>9207</v>
      </c>
      <c r="AT150" s="212">
        <v>654336.61</v>
      </c>
      <c r="AV150" s="197" t="s">
        <v>10185</v>
      </c>
      <c r="AW150" s="198">
        <v>229638</v>
      </c>
    </row>
    <row r="151" spans="1:49" x14ac:dyDescent="0.3">
      <c r="A151" s="315" t="s">
        <v>5366</v>
      </c>
      <c r="B151" s="315"/>
      <c r="C151" s="316">
        <v>1411437.26</v>
      </c>
      <c r="E151" s="263" t="s">
        <v>4241</v>
      </c>
      <c r="F151" s="263"/>
      <c r="G151" s="264">
        <v>144593</v>
      </c>
      <c r="I151" s="227" t="s">
        <v>2354</v>
      </c>
      <c r="J151" s="227"/>
      <c r="K151" s="228">
        <v>299</v>
      </c>
      <c r="M151" s="205" t="s">
        <v>625</v>
      </c>
      <c r="N151" s="205"/>
      <c r="O151" s="206">
        <v>116788.82</v>
      </c>
      <c r="Q151" s="197" t="s">
        <v>473</v>
      </c>
      <c r="R151" s="197"/>
      <c r="S151" s="198">
        <v>554</v>
      </c>
      <c r="U151" s="309" t="s">
        <v>61265</v>
      </c>
      <c r="V151" s="310">
        <v>754.4</v>
      </c>
      <c r="X151" s="267" t="s">
        <v>62999</v>
      </c>
      <c r="Y151" s="268">
        <v>33742.21</v>
      </c>
      <c r="AA151" s="229" t="s">
        <v>38802</v>
      </c>
      <c r="AB151" s="230">
        <v>16948.86</v>
      </c>
      <c r="AD151" s="209" t="s">
        <v>14800</v>
      </c>
      <c r="AE151" s="210">
        <v>99262.29</v>
      </c>
      <c r="AF151" s="93"/>
      <c r="AG151" s="201" t="s">
        <v>13009</v>
      </c>
      <c r="AH151" s="202">
        <v>5070.66</v>
      </c>
      <c r="AJ151" s="319" t="s">
        <v>11567</v>
      </c>
      <c r="AK151" s="320">
        <v>1411437.26</v>
      </c>
      <c r="AM151" s="265" t="s">
        <v>10640</v>
      </c>
      <c r="AN151" s="266">
        <v>144593</v>
      </c>
      <c r="AP151" s="233" t="s">
        <v>8638</v>
      </c>
      <c r="AQ151" s="234">
        <v>299</v>
      </c>
      <c r="AS151" s="211" t="s">
        <v>11454</v>
      </c>
      <c r="AT151" s="212">
        <v>146796.29</v>
      </c>
      <c r="AV151" s="197" t="s">
        <v>9792</v>
      </c>
      <c r="AW151" s="198">
        <v>675277.52</v>
      </c>
    </row>
    <row r="152" spans="1:49" x14ac:dyDescent="0.3">
      <c r="A152" s="315" t="s">
        <v>5367</v>
      </c>
      <c r="B152" s="315"/>
      <c r="C152" s="316">
        <v>131932.44</v>
      </c>
      <c r="E152" s="263" t="s">
        <v>4336</v>
      </c>
      <c r="F152" s="263"/>
      <c r="G152" s="264">
        <v>734</v>
      </c>
      <c r="I152" s="227" t="s">
        <v>2362</v>
      </c>
      <c r="J152" s="227"/>
      <c r="K152" s="228">
        <v>20</v>
      </c>
      <c r="M152" s="205" t="s">
        <v>626</v>
      </c>
      <c r="N152" s="205"/>
      <c r="O152" s="206">
        <v>292917.94</v>
      </c>
      <c r="Q152" s="197" t="s">
        <v>474</v>
      </c>
      <c r="R152" s="197"/>
      <c r="S152" s="198">
        <v>6848</v>
      </c>
      <c r="U152" s="309" t="s">
        <v>51460</v>
      </c>
      <c r="V152" s="310">
        <v>3401.05</v>
      </c>
      <c r="X152" s="267" t="s">
        <v>63000</v>
      </c>
      <c r="Y152" s="268">
        <v>2428.79</v>
      </c>
      <c r="AA152" s="229" t="s">
        <v>48641</v>
      </c>
      <c r="AB152" s="230">
        <v>45138.49</v>
      </c>
      <c r="AD152" s="209" t="s">
        <v>14801</v>
      </c>
      <c r="AE152" s="210">
        <v>9762.5</v>
      </c>
      <c r="AF152" s="93"/>
      <c r="AG152" s="201" t="s">
        <v>13010</v>
      </c>
      <c r="AH152" s="202">
        <v>1665.2</v>
      </c>
      <c r="AJ152" s="319" t="s">
        <v>11568</v>
      </c>
      <c r="AK152" s="320">
        <v>131932.44</v>
      </c>
      <c r="AM152" s="265" t="s">
        <v>10642</v>
      </c>
      <c r="AN152" s="266">
        <v>734</v>
      </c>
      <c r="AP152" s="233" t="s">
        <v>8647</v>
      </c>
      <c r="AQ152" s="234">
        <v>20</v>
      </c>
      <c r="AS152" s="211" t="s">
        <v>11801</v>
      </c>
      <c r="AT152" s="212">
        <v>156.94</v>
      </c>
      <c r="AV152" s="197" t="s">
        <v>10186</v>
      </c>
      <c r="AW152" s="198">
        <v>92051.32</v>
      </c>
    </row>
    <row r="153" spans="1:49" x14ac:dyDescent="0.3">
      <c r="A153" s="315" t="s">
        <v>5368</v>
      </c>
      <c r="B153" s="315"/>
      <c r="C153" s="316">
        <v>1750222.28</v>
      </c>
      <c r="E153" s="263" t="s">
        <v>4337</v>
      </c>
      <c r="F153" s="263"/>
      <c r="G153" s="264">
        <v>13359</v>
      </c>
      <c r="I153" s="227" t="s">
        <v>4121</v>
      </c>
      <c r="J153" s="227"/>
      <c r="K153" s="228">
        <v>2000</v>
      </c>
      <c r="M153" s="205" t="s">
        <v>627</v>
      </c>
      <c r="N153" s="205"/>
      <c r="O153" s="206">
        <v>6594436</v>
      </c>
      <c r="Q153" s="197" t="s">
        <v>265</v>
      </c>
      <c r="R153" s="197"/>
      <c r="S153" s="198">
        <v>58598.080000000002</v>
      </c>
      <c r="U153" s="309" t="s">
        <v>51461</v>
      </c>
      <c r="V153" s="310">
        <v>283.04000000000002</v>
      </c>
      <c r="X153" s="267" t="s">
        <v>58913</v>
      </c>
      <c r="Y153" s="268">
        <v>4759.5600000000004</v>
      </c>
      <c r="AA153" s="229" t="s">
        <v>49566</v>
      </c>
      <c r="AB153" s="230">
        <v>4930.08</v>
      </c>
      <c r="AD153" s="209" t="s">
        <v>14802</v>
      </c>
      <c r="AE153" s="210">
        <v>746.85</v>
      </c>
      <c r="AF153" s="93"/>
      <c r="AG153" s="201" t="s">
        <v>13011</v>
      </c>
      <c r="AH153" s="202">
        <v>10672</v>
      </c>
      <c r="AJ153" s="319" t="s">
        <v>11569</v>
      </c>
      <c r="AK153" s="320">
        <v>1750222.28</v>
      </c>
      <c r="AM153" s="265" t="s">
        <v>10643</v>
      </c>
      <c r="AN153" s="266">
        <v>13359</v>
      </c>
      <c r="AP153" s="233" t="s">
        <v>10501</v>
      </c>
      <c r="AQ153" s="234">
        <v>2000</v>
      </c>
      <c r="AS153" s="211" t="s">
        <v>9750</v>
      </c>
      <c r="AT153" s="212">
        <v>1198294.46</v>
      </c>
      <c r="AV153" s="197" t="s">
        <v>9793</v>
      </c>
      <c r="AW153" s="198">
        <v>92051.32</v>
      </c>
    </row>
    <row r="154" spans="1:49" x14ac:dyDescent="0.3">
      <c r="A154" s="315" t="s">
        <v>5373</v>
      </c>
      <c r="B154" s="315"/>
      <c r="C154" s="316">
        <v>277738.57</v>
      </c>
      <c r="E154" s="263" t="s">
        <v>4245</v>
      </c>
      <c r="F154" s="263"/>
      <c r="G154" s="264">
        <v>358.04</v>
      </c>
      <c r="I154" s="227" t="s">
        <v>2497</v>
      </c>
      <c r="J154" s="227"/>
      <c r="K154" s="228">
        <v>1463</v>
      </c>
      <c r="M154" s="205" t="s">
        <v>628</v>
      </c>
      <c r="N154" s="205"/>
      <c r="O154" s="206">
        <v>60528.36</v>
      </c>
      <c r="Q154" s="197" t="s">
        <v>475</v>
      </c>
      <c r="R154" s="197"/>
      <c r="S154" s="198">
        <v>3525</v>
      </c>
      <c r="U154" s="309" t="s">
        <v>51462</v>
      </c>
      <c r="V154" s="310">
        <v>850.95</v>
      </c>
      <c r="X154" s="267" t="s">
        <v>46613</v>
      </c>
      <c r="Y154" s="268">
        <v>364.1</v>
      </c>
      <c r="AA154" s="229" t="s">
        <v>38803</v>
      </c>
      <c r="AB154" s="230">
        <v>70790</v>
      </c>
      <c r="AD154" s="209" t="s">
        <v>14803</v>
      </c>
      <c r="AE154" s="210">
        <v>2310.3000000000002</v>
      </c>
      <c r="AF154" s="93"/>
      <c r="AG154" s="201" t="s">
        <v>13012</v>
      </c>
      <c r="AH154" s="202">
        <v>178032.51</v>
      </c>
      <c r="AJ154" s="319" t="s">
        <v>11574</v>
      </c>
      <c r="AK154" s="320">
        <v>277738.57</v>
      </c>
      <c r="AM154" s="265" t="s">
        <v>10650</v>
      </c>
      <c r="AN154" s="266">
        <v>358.04</v>
      </c>
      <c r="AP154" s="233" t="s">
        <v>8785</v>
      </c>
      <c r="AQ154" s="234">
        <v>1463</v>
      </c>
      <c r="AS154" s="211" t="s">
        <v>6605</v>
      </c>
      <c r="AT154" s="212">
        <v>16500</v>
      </c>
      <c r="AV154" s="197" t="s">
        <v>10187</v>
      </c>
      <c r="AW154" s="198">
        <v>3683.84</v>
      </c>
    </row>
    <row r="155" spans="1:49" x14ac:dyDescent="0.3">
      <c r="A155" s="315" t="s">
        <v>5372</v>
      </c>
      <c r="B155" s="315"/>
      <c r="C155" s="316">
        <v>3114</v>
      </c>
      <c r="E155" s="263" t="s">
        <v>4246</v>
      </c>
      <c r="F155" s="263"/>
      <c r="G155" s="264">
        <v>70347</v>
      </c>
      <c r="I155" s="227" t="s">
        <v>4126</v>
      </c>
      <c r="J155" s="227"/>
      <c r="K155" s="228">
        <v>3721</v>
      </c>
      <c r="M155" s="205" t="s">
        <v>629</v>
      </c>
      <c r="N155" s="205"/>
      <c r="O155" s="206">
        <v>15851.35</v>
      </c>
      <c r="Q155" s="197" t="s">
        <v>476</v>
      </c>
      <c r="R155" s="197"/>
      <c r="S155" s="198">
        <v>1630</v>
      </c>
      <c r="U155" s="309" t="s">
        <v>63898</v>
      </c>
      <c r="V155" s="310">
        <v>198.92</v>
      </c>
      <c r="X155" s="267" t="s">
        <v>35951</v>
      </c>
      <c r="Y155" s="268">
        <v>41112.92</v>
      </c>
      <c r="AA155" s="229" t="s">
        <v>49567</v>
      </c>
      <c r="AB155" s="230">
        <v>59900</v>
      </c>
      <c r="AD155" s="209" t="s">
        <v>14804</v>
      </c>
      <c r="AE155" s="210">
        <v>8594.9599999999991</v>
      </c>
      <c r="AF155" s="93"/>
      <c r="AG155" s="201" t="s">
        <v>13013</v>
      </c>
      <c r="AH155" s="202">
        <v>68113.960000000006</v>
      </c>
      <c r="AJ155" s="319" t="s">
        <v>11573</v>
      </c>
      <c r="AK155" s="320">
        <v>3114</v>
      </c>
      <c r="AM155" s="265" t="s">
        <v>10651</v>
      </c>
      <c r="AN155" s="266">
        <v>70347</v>
      </c>
      <c r="AP155" s="233" t="s">
        <v>10503</v>
      </c>
      <c r="AQ155" s="234">
        <v>3721</v>
      </c>
      <c r="AS155" s="211" t="s">
        <v>6870</v>
      </c>
      <c r="AT155" s="212">
        <v>706</v>
      </c>
      <c r="AV155" s="197" t="s">
        <v>9794</v>
      </c>
      <c r="AW155" s="198">
        <v>3683.84</v>
      </c>
    </row>
    <row r="156" spans="1:49" x14ac:dyDescent="0.3">
      <c r="A156" s="315" t="s">
        <v>5374</v>
      </c>
      <c r="B156" s="315"/>
      <c r="C156" s="316">
        <v>584.98</v>
      </c>
      <c r="E156" s="263" t="s">
        <v>4247</v>
      </c>
      <c r="F156" s="263"/>
      <c r="G156" s="264">
        <v>44137.35</v>
      </c>
      <c r="I156" s="227" t="s">
        <v>2501</v>
      </c>
      <c r="J156" s="227"/>
      <c r="K156" s="228">
        <v>1637.08</v>
      </c>
      <c r="M156" s="205" t="s">
        <v>630</v>
      </c>
      <c r="N156" s="205"/>
      <c r="O156" s="206">
        <v>24649.87</v>
      </c>
      <c r="Q156" s="197" t="s">
        <v>477</v>
      </c>
      <c r="R156" s="197"/>
      <c r="S156" s="198">
        <v>5000</v>
      </c>
      <c r="U156" s="309" t="s">
        <v>66878</v>
      </c>
      <c r="V156" s="310">
        <v>1946.34</v>
      </c>
      <c r="X156" s="267" t="s">
        <v>46614</v>
      </c>
      <c r="Y156" s="268">
        <v>9289.36</v>
      </c>
      <c r="AA156" s="229" t="s">
        <v>51445</v>
      </c>
      <c r="AB156" s="230">
        <v>21748.080000000002</v>
      </c>
      <c r="AD156" s="209" t="s">
        <v>14805</v>
      </c>
      <c r="AE156" s="210">
        <v>4163</v>
      </c>
      <c r="AF156" s="93"/>
      <c r="AG156" s="201" t="s">
        <v>13014</v>
      </c>
      <c r="AH156" s="202">
        <v>18830.21</v>
      </c>
      <c r="AJ156" s="319" t="s">
        <v>11575</v>
      </c>
      <c r="AK156" s="320">
        <v>584.98</v>
      </c>
      <c r="AM156" s="265" t="s">
        <v>10652</v>
      </c>
      <c r="AN156" s="266">
        <v>44137.35</v>
      </c>
      <c r="AP156" s="233" t="s">
        <v>8789</v>
      </c>
      <c r="AQ156" s="234">
        <v>1637.08</v>
      </c>
      <c r="AS156" s="211" t="s">
        <v>7032</v>
      </c>
      <c r="AT156" s="212">
        <v>213</v>
      </c>
      <c r="AV156" s="197" t="s">
        <v>10188</v>
      </c>
      <c r="AW156" s="198">
        <v>31236</v>
      </c>
    </row>
    <row r="157" spans="1:49" x14ac:dyDescent="0.3">
      <c r="A157" s="315" t="s">
        <v>5375</v>
      </c>
      <c r="B157" s="315"/>
      <c r="C157" s="316">
        <v>530.76</v>
      </c>
      <c r="E157" s="263" t="s">
        <v>3558</v>
      </c>
      <c r="F157" s="263"/>
      <c r="G157" s="264">
        <v>1104.5899999999999</v>
      </c>
      <c r="I157" s="227" t="s">
        <v>4128</v>
      </c>
      <c r="J157" s="227"/>
      <c r="K157" s="228">
        <v>131</v>
      </c>
      <c r="M157" s="205" t="s">
        <v>631</v>
      </c>
      <c r="N157" s="205"/>
      <c r="O157" s="206">
        <v>23539</v>
      </c>
      <c r="Q157" s="197" t="s">
        <v>478</v>
      </c>
      <c r="R157" s="197"/>
      <c r="S157" s="198">
        <v>1264</v>
      </c>
      <c r="U157" s="309" t="s">
        <v>61266</v>
      </c>
      <c r="V157" s="310">
        <v>743.85</v>
      </c>
      <c r="X157" s="267" t="s">
        <v>46615</v>
      </c>
      <c r="Y157" s="268">
        <v>710.64</v>
      </c>
      <c r="AA157" s="229" t="s">
        <v>51446</v>
      </c>
      <c r="AB157" s="230">
        <v>1663.92</v>
      </c>
      <c r="AD157" s="209" t="s">
        <v>14806</v>
      </c>
      <c r="AE157" s="210">
        <v>2031</v>
      </c>
      <c r="AF157" s="93"/>
      <c r="AG157" s="201" t="s">
        <v>13015</v>
      </c>
      <c r="AH157" s="202">
        <v>33027.06</v>
      </c>
      <c r="AJ157" s="319" t="s">
        <v>11576</v>
      </c>
      <c r="AK157" s="320">
        <v>530.76</v>
      </c>
      <c r="AM157" s="265" t="s">
        <v>9533</v>
      </c>
      <c r="AN157" s="266">
        <v>1104.5899999999999</v>
      </c>
      <c r="AP157" s="233" t="s">
        <v>8813</v>
      </c>
      <c r="AQ157" s="234">
        <v>131</v>
      </c>
      <c r="AS157" s="211" t="s">
        <v>7272</v>
      </c>
      <c r="AT157" s="212">
        <v>2128</v>
      </c>
      <c r="AV157" s="197" t="s">
        <v>9795</v>
      </c>
      <c r="AW157" s="198">
        <v>31236</v>
      </c>
    </row>
    <row r="158" spans="1:49" x14ac:dyDescent="0.3">
      <c r="A158" s="315" t="s">
        <v>5376</v>
      </c>
      <c r="B158" s="315"/>
      <c r="C158" s="316">
        <v>4602239.3600000003</v>
      </c>
      <c r="E158" s="263" t="s">
        <v>4248</v>
      </c>
      <c r="F158" s="263"/>
      <c r="G158" s="264">
        <v>2129.0700000000002</v>
      </c>
      <c r="I158" s="227" t="s">
        <v>4129</v>
      </c>
      <c r="J158" s="227"/>
      <c r="K158" s="228">
        <v>583</v>
      </c>
      <c r="M158" s="205" t="s">
        <v>632</v>
      </c>
      <c r="N158" s="205"/>
      <c r="O158" s="206">
        <v>11174.12</v>
      </c>
      <c r="Q158" s="197" t="s">
        <v>479</v>
      </c>
      <c r="R158" s="197"/>
      <c r="S158" s="198">
        <v>30754.62</v>
      </c>
      <c r="U158" s="309" t="s">
        <v>55759</v>
      </c>
      <c r="V158" s="310">
        <v>54.08</v>
      </c>
      <c r="X158" s="267" t="s">
        <v>49566</v>
      </c>
      <c r="Y158" s="268">
        <v>4513.83</v>
      </c>
      <c r="AA158" s="229" t="s">
        <v>44310</v>
      </c>
      <c r="AB158" s="230">
        <v>74500</v>
      </c>
      <c r="AD158" s="209" t="s">
        <v>14807</v>
      </c>
      <c r="AE158" s="210">
        <v>12530</v>
      </c>
      <c r="AF158" s="93"/>
      <c r="AG158" s="201" t="s">
        <v>13016</v>
      </c>
      <c r="AH158" s="202">
        <v>60689.02</v>
      </c>
      <c r="AJ158" s="319" t="s">
        <v>11577</v>
      </c>
      <c r="AK158" s="320">
        <v>4602239.3600000003</v>
      </c>
      <c r="AM158" s="265" t="s">
        <v>10654</v>
      </c>
      <c r="AN158" s="266">
        <v>2129.0700000000002</v>
      </c>
      <c r="AP158" s="233" t="s">
        <v>10505</v>
      </c>
      <c r="AQ158" s="234">
        <v>583</v>
      </c>
      <c r="AS158" s="211" t="s">
        <v>7687</v>
      </c>
      <c r="AT158" s="212">
        <v>354</v>
      </c>
      <c r="AV158" s="197" t="s">
        <v>7584</v>
      </c>
      <c r="AW158" s="198">
        <v>508442.72</v>
      </c>
    </row>
    <row r="159" spans="1:49" x14ac:dyDescent="0.3">
      <c r="A159" s="315" t="s">
        <v>65386</v>
      </c>
      <c r="B159" s="315"/>
      <c r="C159" s="316">
        <v>72331.27</v>
      </c>
      <c r="E159" s="263" t="s">
        <v>4348</v>
      </c>
      <c r="F159" s="263"/>
      <c r="G159" s="264">
        <v>833</v>
      </c>
      <c r="I159" s="227" t="s">
        <v>4130</v>
      </c>
      <c r="J159" s="227"/>
      <c r="K159" s="228">
        <v>2000</v>
      </c>
      <c r="M159" s="205" t="s">
        <v>633</v>
      </c>
      <c r="N159" s="205"/>
      <c r="O159" s="206">
        <v>63563</v>
      </c>
      <c r="Q159" s="197" t="s">
        <v>480</v>
      </c>
      <c r="R159" s="197"/>
      <c r="S159" s="198">
        <v>2831</v>
      </c>
      <c r="U159" s="309" t="s">
        <v>55760</v>
      </c>
      <c r="V159" s="310">
        <v>292.48</v>
      </c>
      <c r="X159" s="267" t="s">
        <v>62514</v>
      </c>
      <c r="Y159" s="268">
        <v>31398.97</v>
      </c>
      <c r="AA159" s="229" t="s">
        <v>44311</v>
      </c>
      <c r="AB159" s="230">
        <v>5699.25</v>
      </c>
      <c r="AD159" s="209" t="s">
        <v>14808</v>
      </c>
      <c r="AE159" s="210">
        <v>2090</v>
      </c>
      <c r="AF159" s="93"/>
      <c r="AG159" s="201" t="s">
        <v>13017</v>
      </c>
      <c r="AH159" s="202">
        <v>96838.24</v>
      </c>
      <c r="AJ159" s="319" t="s">
        <v>11579</v>
      </c>
      <c r="AK159" s="320">
        <v>72331.27</v>
      </c>
      <c r="AM159" s="265" t="s">
        <v>10659</v>
      </c>
      <c r="AN159" s="266">
        <v>833</v>
      </c>
      <c r="AP159" s="233" t="s">
        <v>8828</v>
      </c>
      <c r="AQ159" s="234">
        <v>2000</v>
      </c>
      <c r="AS159" s="211" t="s">
        <v>7992</v>
      </c>
      <c r="AT159" s="212">
        <v>1410</v>
      </c>
      <c r="AV159" s="197" t="s">
        <v>10189</v>
      </c>
      <c r="AW159" s="198">
        <v>506002.55</v>
      </c>
    </row>
    <row r="160" spans="1:49" x14ac:dyDescent="0.3">
      <c r="A160" s="315" t="s">
        <v>5379</v>
      </c>
      <c r="B160" s="315"/>
      <c r="C160" s="316">
        <v>25412.68</v>
      </c>
      <c r="E160" s="263" t="s">
        <v>4364</v>
      </c>
      <c r="F160" s="263"/>
      <c r="G160" s="264">
        <v>1668</v>
      </c>
      <c r="I160" s="227" t="s">
        <v>4131</v>
      </c>
      <c r="J160" s="227"/>
      <c r="K160" s="228">
        <v>7059</v>
      </c>
      <c r="M160" s="205" t="s">
        <v>634</v>
      </c>
      <c r="N160" s="205"/>
      <c r="O160" s="206">
        <v>31741</v>
      </c>
      <c r="Q160" s="197" t="s">
        <v>481</v>
      </c>
      <c r="R160" s="197"/>
      <c r="S160" s="198">
        <v>2442</v>
      </c>
      <c r="U160" s="309" t="s">
        <v>48647</v>
      </c>
      <c r="V160" s="310">
        <v>111.55</v>
      </c>
      <c r="X160" s="267" t="s">
        <v>55741</v>
      </c>
      <c r="Y160" s="268">
        <v>13685.73</v>
      </c>
      <c r="AA160" s="229" t="s">
        <v>44312</v>
      </c>
      <c r="AB160" s="230">
        <v>4000</v>
      </c>
      <c r="AD160" s="209" t="s">
        <v>14809</v>
      </c>
      <c r="AE160" s="210">
        <v>1960</v>
      </c>
      <c r="AF160" s="93"/>
      <c r="AG160" s="201" t="s">
        <v>31632</v>
      </c>
      <c r="AH160" s="202">
        <v>241961</v>
      </c>
      <c r="AJ160" s="319" t="s">
        <v>11581</v>
      </c>
      <c r="AK160" s="320">
        <v>25412.68</v>
      </c>
      <c r="AM160" s="265" t="s">
        <v>10674</v>
      </c>
      <c r="AN160" s="266">
        <v>1668</v>
      </c>
      <c r="AP160" s="233" t="s">
        <v>10507</v>
      </c>
      <c r="AQ160" s="234">
        <v>7059</v>
      </c>
      <c r="AS160" s="211" t="s">
        <v>8626</v>
      </c>
      <c r="AT160" s="212">
        <v>2000</v>
      </c>
      <c r="AV160" s="197" t="s">
        <v>9796</v>
      </c>
      <c r="AW160" s="198">
        <v>1014445.27</v>
      </c>
    </row>
    <row r="161" spans="1:49" x14ac:dyDescent="0.3">
      <c r="A161" s="315" t="s">
        <v>5382</v>
      </c>
      <c r="B161" s="315"/>
      <c r="C161" s="316">
        <v>286039.87</v>
      </c>
      <c r="E161" s="263" t="s">
        <v>4252</v>
      </c>
      <c r="F161" s="263"/>
      <c r="G161" s="264">
        <v>3048</v>
      </c>
      <c r="I161" s="227" t="s">
        <v>2572</v>
      </c>
      <c r="J161" s="227"/>
      <c r="K161" s="228">
        <v>386</v>
      </c>
      <c r="M161" s="205" t="s">
        <v>635</v>
      </c>
      <c r="N161" s="205"/>
      <c r="O161" s="206">
        <v>16500</v>
      </c>
      <c r="Q161" s="197" t="s">
        <v>4072</v>
      </c>
      <c r="R161" s="197"/>
      <c r="S161" s="198">
        <v>820</v>
      </c>
      <c r="U161" s="309" t="s">
        <v>66879</v>
      </c>
      <c r="V161" s="310">
        <v>9193.69</v>
      </c>
      <c r="X161" s="267" t="s">
        <v>58914</v>
      </c>
      <c r="Y161" s="268">
        <v>16451.96</v>
      </c>
      <c r="AA161" s="229" t="s">
        <v>44313</v>
      </c>
      <c r="AB161" s="230">
        <v>306</v>
      </c>
      <c r="AD161" s="209" t="s">
        <v>14810</v>
      </c>
      <c r="AE161" s="210">
        <v>54</v>
      </c>
      <c r="AF161" s="93"/>
      <c r="AG161" s="201" t="s">
        <v>13018</v>
      </c>
      <c r="AH161" s="202">
        <v>15192.1</v>
      </c>
      <c r="AJ161" s="319" t="s">
        <v>11584</v>
      </c>
      <c r="AK161" s="320">
        <v>286039.87</v>
      </c>
      <c r="AM161" s="265" t="s">
        <v>10677</v>
      </c>
      <c r="AN161" s="266">
        <v>3048</v>
      </c>
      <c r="AP161" s="233" t="s">
        <v>8862</v>
      </c>
      <c r="AQ161" s="234">
        <v>386</v>
      </c>
      <c r="AS161" s="211" t="s">
        <v>8863</v>
      </c>
      <c r="AT161" s="212">
        <v>2507</v>
      </c>
      <c r="AV161" s="197" t="s">
        <v>7585</v>
      </c>
      <c r="AW161" s="198">
        <v>114399.36</v>
      </c>
    </row>
    <row r="162" spans="1:49" x14ac:dyDescent="0.3">
      <c r="A162" s="315" t="s">
        <v>5384</v>
      </c>
      <c r="B162" s="315"/>
      <c r="C162" s="316">
        <v>181200.55</v>
      </c>
      <c r="E162" s="263" t="s">
        <v>4254</v>
      </c>
      <c r="F162" s="263"/>
      <c r="G162" s="264">
        <v>1219.94</v>
      </c>
      <c r="I162" s="227" t="s">
        <v>2578</v>
      </c>
      <c r="J162" s="227"/>
      <c r="K162" s="228">
        <v>26234.39</v>
      </c>
      <c r="M162" s="205" t="s">
        <v>636</v>
      </c>
      <c r="N162" s="205"/>
      <c r="O162" s="206">
        <v>22528</v>
      </c>
      <c r="Q162" s="197" t="s">
        <v>482</v>
      </c>
      <c r="R162" s="197"/>
      <c r="S162" s="198">
        <v>20721.75</v>
      </c>
      <c r="U162" s="309" t="s">
        <v>66880</v>
      </c>
      <c r="V162" s="310">
        <v>443.95</v>
      </c>
      <c r="X162" s="267" t="s">
        <v>47709</v>
      </c>
      <c r="Y162" s="268">
        <v>1750</v>
      </c>
      <c r="AA162" s="229" t="s">
        <v>47709</v>
      </c>
      <c r="AB162" s="230">
        <v>1850</v>
      </c>
      <c r="AD162" s="209" t="s">
        <v>14811</v>
      </c>
      <c r="AE162" s="210">
        <v>93.22</v>
      </c>
      <c r="AF162" s="93"/>
      <c r="AG162" s="201" t="s">
        <v>34392</v>
      </c>
      <c r="AH162" s="202">
        <v>97.72</v>
      </c>
      <c r="AJ162" s="319" t="s">
        <v>11586</v>
      </c>
      <c r="AK162" s="320">
        <v>181200.55</v>
      </c>
      <c r="AM162" s="265" t="s">
        <v>10682</v>
      </c>
      <c r="AN162" s="266">
        <v>1219.94</v>
      </c>
      <c r="AP162" s="233" t="s">
        <v>8868</v>
      </c>
      <c r="AQ162" s="234">
        <v>26234.39</v>
      </c>
      <c r="AS162" s="211" t="s">
        <v>9208</v>
      </c>
      <c r="AT162" s="212">
        <v>199985.78</v>
      </c>
      <c r="AV162" s="197" t="s">
        <v>10190</v>
      </c>
      <c r="AW162" s="198">
        <v>1924381.91</v>
      </c>
    </row>
    <row r="163" spans="1:49" x14ac:dyDescent="0.3">
      <c r="A163" s="315" t="s">
        <v>5386</v>
      </c>
      <c r="B163" s="315"/>
      <c r="C163" s="316">
        <v>8526.4</v>
      </c>
      <c r="E163" s="263" t="s">
        <v>4255</v>
      </c>
      <c r="F163" s="263"/>
      <c r="G163" s="264">
        <v>-73.510000000000005</v>
      </c>
      <c r="I163" s="227" t="s">
        <v>4134</v>
      </c>
      <c r="J163" s="227"/>
      <c r="K163" s="228">
        <v>1367</v>
      </c>
      <c r="M163" s="205" t="s">
        <v>637</v>
      </c>
      <c r="N163" s="205"/>
      <c r="O163" s="206">
        <v>23528.01</v>
      </c>
      <c r="Q163" s="197" t="s">
        <v>483</v>
      </c>
      <c r="R163" s="197"/>
      <c r="S163" s="198">
        <v>1429</v>
      </c>
      <c r="U163" s="309" t="s">
        <v>66881</v>
      </c>
      <c r="V163" s="310">
        <v>2100</v>
      </c>
      <c r="X163" s="267" t="s">
        <v>42113</v>
      </c>
      <c r="Y163" s="268">
        <v>19389</v>
      </c>
      <c r="AA163" s="229" t="s">
        <v>42113</v>
      </c>
      <c r="AB163" s="230">
        <v>19410.98</v>
      </c>
      <c r="AD163" s="209" t="s">
        <v>14812</v>
      </c>
      <c r="AE163" s="210">
        <v>14787.05</v>
      </c>
      <c r="AF163" s="93"/>
      <c r="AG163" s="201" t="s">
        <v>13019</v>
      </c>
      <c r="AH163" s="202">
        <v>6589.8</v>
      </c>
      <c r="AJ163" s="319" t="s">
        <v>11588</v>
      </c>
      <c r="AK163" s="320">
        <v>8526.4</v>
      </c>
      <c r="AM163" s="265" t="s">
        <v>9545</v>
      </c>
      <c r="AN163" s="266">
        <v>-73.510000000000005</v>
      </c>
      <c r="AP163" s="233" t="s">
        <v>10508</v>
      </c>
      <c r="AQ163" s="234">
        <v>1367</v>
      </c>
      <c r="AS163" s="211" t="s">
        <v>11455</v>
      </c>
      <c r="AT163" s="212">
        <v>26771</v>
      </c>
      <c r="AV163" s="197" t="s">
        <v>9250</v>
      </c>
      <c r="AW163" s="198">
        <v>2190.5</v>
      </c>
    </row>
    <row r="164" spans="1:49" x14ac:dyDescent="0.3">
      <c r="A164" s="315" t="s">
        <v>5387</v>
      </c>
      <c r="B164" s="315"/>
      <c r="C164" s="316">
        <v>66992.92</v>
      </c>
      <c r="E164" s="263" t="s">
        <v>4373</v>
      </c>
      <c r="F164" s="263"/>
      <c r="G164" s="264">
        <v>320</v>
      </c>
      <c r="I164" s="227" t="s">
        <v>2579</v>
      </c>
      <c r="J164" s="227"/>
      <c r="K164" s="228">
        <v>1091</v>
      </c>
      <c r="M164" s="205" t="s">
        <v>638</v>
      </c>
      <c r="N164" s="205"/>
      <c r="O164" s="206">
        <v>45539</v>
      </c>
      <c r="Q164" s="197" t="s">
        <v>484</v>
      </c>
      <c r="R164" s="197"/>
      <c r="S164" s="198">
        <v>27274.9</v>
      </c>
      <c r="U164" s="309" t="s">
        <v>66882</v>
      </c>
      <c r="V164" s="310">
        <v>897.97</v>
      </c>
      <c r="X164" s="267" t="s">
        <v>46616</v>
      </c>
      <c r="Y164" s="268">
        <v>2134.84</v>
      </c>
      <c r="AA164" s="229" t="s">
        <v>46616</v>
      </c>
      <c r="AB164" s="230">
        <v>49.99</v>
      </c>
      <c r="AD164" s="209" t="s">
        <v>14813</v>
      </c>
      <c r="AE164" s="210">
        <v>4041.73</v>
      </c>
      <c r="AF164" s="93"/>
      <c r="AG164" s="201" t="s">
        <v>13020</v>
      </c>
      <c r="AH164" s="202">
        <v>1673.79</v>
      </c>
      <c r="AJ164" s="319" t="s">
        <v>11589</v>
      </c>
      <c r="AK164" s="320">
        <v>66992.92</v>
      </c>
      <c r="AM164" s="265" t="s">
        <v>10684</v>
      </c>
      <c r="AN164" s="266">
        <v>320</v>
      </c>
      <c r="AP164" s="233" t="s">
        <v>8869</v>
      </c>
      <c r="AQ164" s="234">
        <v>1091</v>
      </c>
      <c r="AS164" s="211" t="s">
        <v>9751</v>
      </c>
      <c r="AT164" s="212">
        <v>252574.78</v>
      </c>
      <c r="AV164" s="197" t="s">
        <v>9797</v>
      </c>
      <c r="AW164" s="198">
        <v>2040971.77</v>
      </c>
    </row>
    <row r="165" spans="1:49" x14ac:dyDescent="0.3">
      <c r="A165" s="315" t="s">
        <v>5389</v>
      </c>
      <c r="B165" s="315"/>
      <c r="C165" s="316">
        <v>122595.24</v>
      </c>
      <c r="E165" s="263" t="s">
        <v>4375</v>
      </c>
      <c r="F165" s="263"/>
      <c r="G165" s="264">
        <v>3964</v>
      </c>
      <c r="I165" s="227" t="s">
        <v>4135</v>
      </c>
      <c r="J165" s="227"/>
      <c r="K165" s="228">
        <v>262.91000000000003</v>
      </c>
      <c r="M165" s="205" t="s">
        <v>639</v>
      </c>
      <c r="N165" s="205"/>
      <c r="O165" s="206">
        <v>22081</v>
      </c>
      <c r="Q165" s="197" t="s">
        <v>266</v>
      </c>
      <c r="R165" s="197"/>
      <c r="S165" s="198">
        <v>97692.27</v>
      </c>
      <c r="U165" s="309" t="s">
        <v>66883</v>
      </c>
      <c r="V165" s="310">
        <v>2936.74</v>
      </c>
      <c r="X165" s="267" t="s">
        <v>40084</v>
      </c>
      <c r="Y165" s="268">
        <v>10397.19</v>
      </c>
      <c r="AA165" s="229" t="s">
        <v>40084</v>
      </c>
      <c r="AB165" s="230">
        <v>1306.95</v>
      </c>
      <c r="AD165" s="209" t="s">
        <v>14814</v>
      </c>
      <c r="AE165" s="210">
        <v>23100</v>
      </c>
      <c r="AF165" s="93"/>
      <c r="AG165" s="201" t="s">
        <v>13021</v>
      </c>
      <c r="AH165" s="202">
        <v>4310.29</v>
      </c>
      <c r="AJ165" s="319" t="s">
        <v>11591</v>
      </c>
      <c r="AK165" s="320">
        <v>122595.24</v>
      </c>
      <c r="AM165" s="265" t="s">
        <v>10686</v>
      </c>
      <c r="AN165" s="266">
        <v>3964</v>
      </c>
      <c r="AP165" s="233" t="s">
        <v>8885</v>
      </c>
      <c r="AQ165" s="234">
        <v>262.91000000000003</v>
      </c>
      <c r="AS165" s="211" t="s">
        <v>6606</v>
      </c>
      <c r="AT165" s="212">
        <v>281023</v>
      </c>
      <c r="AV165" s="197" t="s">
        <v>10191</v>
      </c>
      <c r="AW165" s="198">
        <v>34791</v>
      </c>
    </row>
    <row r="166" spans="1:49" x14ac:dyDescent="0.3">
      <c r="A166" s="315" t="s">
        <v>5391</v>
      </c>
      <c r="B166" s="315"/>
      <c r="C166" s="316">
        <v>268467.14</v>
      </c>
      <c r="E166" s="263" t="s">
        <v>4256</v>
      </c>
      <c r="F166" s="263"/>
      <c r="G166" s="264">
        <v>10584.42</v>
      </c>
      <c r="I166" s="227" t="s">
        <v>2613</v>
      </c>
      <c r="J166" s="227"/>
      <c r="K166" s="228">
        <v>658.35</v>
      </c>
      <c r="M166" s="205" t="s">
        <v>640</v>
      </c>
      <c r="N166" s="205"/>
      <c r="O166" s="206">
        <v>75024</v>
      </c>
      <c r="Q166" s="197" t="s">
        <v>3698</v>
      </c>
      <c r="R166" s="197"/>
      <c r="S166" s="198">
        <v>861165</v>
      </c>
      <c r="U166" s="309" t="s">
        <v>63005</v>
      </c>
      <c r="V166" s="310">
        <v>941.88</v>
      </c>
      <c r="X166" s="267" t="s">
        <v>48642</v>
      </c>
      <c r="Y166" s="268">
        <v>22892.68</v>
      </c>
      <c r="AA166" s="229" t="s">
        <v>48642</v>
      </c>
      <c r="AB166" s="230">
        <v>853.99</v>
      </c>
      <c r="AD166" s="209" t="s">
        <v>14815</v>
      </c>
      <c r="AE166" s="210">
        <v>2000</v>
      </c>
      <c r="AF166" s="93"/>
      <c r="AG166" s="201" t="s">
        <v>13022</v>
      </c>
      <c r="AH166" s="202">
        <v>8275.4500000000007</v>
      </c>
      <c r="AJ166" s="319" t="s">
        <v>11593</v>
      </c>
      <c r="AK166" s="320">
        <v>268467.14</v>
      </c>
      <c r="AM166" s="265" t="s">
        <v>10688</v>
      </c>
      <c r="AN166" s="266">
        <v>10584.42</v>
      </c>
      <c r="AP166" s="233" t="s">
        <v>8905</v>
      </c>
      <c r="AQ166" s="234">
        <v>658.35</v>
      </c>
      <c r="AS166" s="211" t="s">
        <v>6871</v>
      </c>
      <c r="AT166" s="212">
        <v>25674.58</v>
      </c>
      <c r="AV166" s="197" t="s">
        <v>9798</v>
      </c>
      <c r="AW166" s="198">
        <v>34791</v>
      </c>
    </row>
    <row r="167" spans="1:49" x14ac:dyDescent="0.3">
      <c r="A167" s="315" t="s">
        <v>5392</v>
      </c>
      <c r="B167" s="315"/>
      <c r="C167" s="316">
        <v>10157329.460000001</v>
      </c>
      <c r="E167" s="263" t="s">
        <v>3567</v>
      </c>
      <c r="F167" s="263"/>
      <c r="G167" s="264">
        <v>3546.37</v>
      </c>
      <c r="I167" s="227" t="s">
        <v>2623</v>
      </c>
      <c r="J167" s="227"/>
      <c r="K167" s="228">
        <v>1120</v>
      </c>
      <c r="M167" s="205" t="s">
        <v>641</v>
      </c>
      <c r="N167" s="205"/>
      <c r="O167" s="206">
        <v>20550</v>
      </c>
      <c r="Q167" s="197" t="s">
        <v>3699</v>
      </c>
      <c r="R167" s="197"/>
      <c r="S167" s="198">
        <v>31104</v>
      </c>
      <c r="U167" s="309" t="s">
        <v>66884</v>
      </c>
      <c r="V167" s="310">
        <v>4538.41</v>
      </c>
      <c r="X167" s="267" t="s">
        <v>51447</v>
      </c>
      <c r="Y167" s="268">
        <v>1388</v>
      </c>
      <c r="AA167" s="229" t="s">
        <v>48643</v>
      </c>
      <c r="AB167" s="230">
        <v>22160</v>
      </c>
      <c r="AD167" s="209" t="s">
        <v>14816</v>
      </c>
      <c r="AE167" s="210">
        <v>1971.88</v>
      </c>
      <c r="AF167" s="93"/>
      <c r="AG167" s="201" t="s">
        <v>13023</v>
      </c>
      <c r="AH167" s="202">
        <v>301966.92</v>
      </c>
      <c r="AJ167" s="319" t="s">
        <v>11594</v>
      </c>
      <c r="AK167" s="320">
        <v>10157329.460000001</v>
      </c>
      <c r="AM167" s="265" t="s">
        <v>9551</v>
      </c>
      <c r="AN167" s="266">
        <v>3546.37</v>
      </c>
      <c r="AP167" s="233" t="s">
        <v>8915</v>
      </c>
      <c r="AQ167" s="234">
        <v>1120</v>
      </c>
      <c r="AS167" s="211" t="s">
        <v>7033</v>
      </c>
      <c r="AT167" s="212">
        <v>12560</v>
      </c>
      <c r="AV167" s="197" t="s">
        <v>10098</v>
      </c>
      <c r="AW167" s="198">
        <v>21223</v>
      </c>
    </row>
    <row r="168" spans="1:49" x14ac:dyDescent="0.3">
      <c r="A168" s="315" t="s">
        <v>5393</v>
      </c>
      <c r="B168" s="315"/>
      <c r="C168" s="316">
        <v>2930.22</v>
      </c>
      <c r="E168" s="263" t="s">
        <v>4377</v>
      </c>
      <c r="F168" s="263"/>
      <c r="G168" s="264">
        <v>5175</v>
      </c>
      <c r="I168" s="227" t="s">
        <v>2627</v>
      </c>
      <c r="J168" s="227"/>
      <c r="K168" s="228">
        <v>56271</v>
      </c>
      <c r="M168" s="205" t="s">
        <v>642</v>
      </c>
      <c r="N168" s="205"/>
      <c r="O168" s="206">
        <v>16500</v>
      </c>
      <c r="Q168" s="197" t="s">
        <v>3700</v>
      </c>
      <c r="R168" s="197"/>
      <c r="S168" s="198">
        <v>24487</v>
      </c>
      <c r="U168" s="309" t="s">
        <v>62942</v>
      </c>
      <c r="V168" s="310">
        <v>12555.07</v>
      </c>
      <c r="X168" s="267" t="s">
        <v>34438</v>
      </c>
      <c r="Y168" s="268">
        <v>116541.69</v>
      </c>
      <c r="AA168" s="229" t="s">
        <v>44314</v>
      </c>
      <c r="AB168" s="230">
        <v>44000</v>
      </c>
      <c r="AD168" s="209" t="s">
        <v>12962</v>
      </c>
      <c r="AE168" s="210">
        <v>1629.98</v>
      </c>
      <c r="AF168" s="93"/>
      <c r="AG168" s="201" t="s">
        <v>13024</v>
      </c>
      <c r="AH168" s="202">
        <v>15192.1</v>
      </c>
      <c r="AJ168" s="319" t="s">
        <v>11595</v>
      </c>
      <c r="AK168" s="320">
        <v>2930.22</v>
      </c>
      <c r="AM168" s="265" t="s">
        <v>10690</v>
      </c>
      <c r="AN168" s="266">
        <v>5175</v>
      </c>
      <c r="AP168" s="233" t="s">
        <v>8919</v>
      </c>
      <c r="AQ168" s="234">
        <v>56271</v>
      </c>
      <c r="AS168" s="211" t="s">
        <v>7273</v>
      </c>
      <c r="AT168" s="212">
        <v>151093</v>
      </c>
      <c r="AV168" s="197" t="s">
        <v>10192</v>
      </c>
      <c r="AW168" s="198">
        <v>21230</v>
      </c>
    </row>
    <row r="169" spans="1:49" x14ac:dyDescent="0.3">
      <c r="A169" s="315" t="s">
        <v>5395</v>
      </c>
      <c r="B169" s="315"/>
      <c r="C169" s="316">
        <v>12716.17</v>
      </c>
      <c r="E169" s="263" t="s">
        <v>4379</v>
      </c>
      <c r="F169" s="263"/>
      <c r="G169" s="264">
        <v>5104</v>
      </c>
      <c r="I169" s="227" t="s">
        <v>2673</v>
      </c>
      <c r="J169" s="227"/>
      <c r="K169" s="228">
        <v>2822</v>
      </c>
      <c r="M169" s="205" t="s">
        <v>643</v>
      </c>
      <c r="N169" s="205"/>
      <c r="O169" s="206">
        <v>22510</v>
      </c>
      <c r="Q169" s="197" t="s">
        <v>3701</v>
      </c>
      <c r="R169" s="197"/>
      <c r="S169" s="198">
        <v>11643</v>
      </c>
      <c r="U169" s="309" t="s">
        <v>66885</v>
      </c>
      <c r="V169" s="310">
        <v>13092.27</v>
      </c>
      <c r="X169" s="267" t="s">
        <v>54770</v>
      </c>
      <c r="Y169" s="268">
        <v>61958.98</v>
      </c>
      <c r="AA169" s="229" t="s">
        <v>44315</v>
      </c>
      <c r="AB169" s="230">
        <v>3366</v>
      </c>
      <c r="AD169" s="209" t="s">
        <v>14817</v>
      </c>
      <c r="AE169" s="210">
        <v>9762.5</v>
      </c>
      <c r="AF169" s="93"/>
      <c r="AG169" s="201" t="s">
        <v>34393</v>
      </c>
      <c r="AH169" s="202">
        <v>97.72</v>
      </c>
      <c r="AJ169" s="319" t="s">
        <v>11597</v>
      </c>
      <c r="AK169" s="320">
        <v>12716.17</v>
      </c>
      <c r="AM169" s="265" t="s">
        <v>10694</v>
      </c>
      <c r="AN169" s="266">
        <v>5104</v>
      </c>
      <c r="AP169" s="233" t="s">
        <v>8965</v>
      </c>
      <c r="AQ169" s="234">
        <v>2822</v>
      </c>
      <c r="AS169" s="211" t="s">
        <v>7688</v>
      </c>
      <c r="AT169" s="212">
        <v>207163.33</v>
      </c>
      <c r="AV169" s="197" t="s">
        <v>9799</v>
      </c>
      <c r="AW169" s="198">
        <v>42453</v>
      </c>
    </row>
    <row r="170" spans="1:49" x14ac:dyDescent="0.3">
      <c r="A170" s="315" t="s">
        <v>5396</v>
      </c>
      <c r="B170" s="315"/>
      <c r="C170" s="316">
        <v>43823.48</v>
      </c>
      <c r="E170" s="263" t="s">
        <v>4262</v>
      </c>
      <c r="F170" s="263"/>
      <c r="G170" s="264">
        <v>590.88</v>
      </c>
      <c r="I170" s="227" t="s">
        <v>2682</v>
      </c>
      <c r="J170" s="227"/>
      <c r="K170" s="228">
        <v>20596</v>
      </c>
      <c r="M170" s="205" t="s">
        <v>644</v>
      </c>
      <c r="N170" s="205"/>
      <c r="O170" s="206">
        <v>15471</v>
      </c>
      <c r="Q170" s="197" t="s">
        <v>3702</v>
      </c>
      <c r="R170" s="197"/>
      <c r="S170" s="198">
        <v>188880</v>
      </c>
      <c r="U170" s="309" t="s">
        <v>66510</v>
      </c>
      <c r="V170" s="310">
        <v>6751.72</v>
      </c>
      <c r="X170" s="267" t="s">
        <v>34439</v>
      </c>
      <c r="Y170" s="268">
        <v>45039.56</v>
      </c>
      <c r="AA170" s="229" t="s">
        <v>44316</v>
      </c>
      <c r="AB170" s="230">
        <v>62350</v>
      </c>
      <c r="AD170" s="209" t="s">
        <v>14818</v>
      </c>
      <c r="AE170" s="210">
        <v>746.85</v>
      </c>
      <c r="AF170" s="93"/>
      <c r="AG170" s="201" t="s">
        <v>13025</v>
      </c>
      <c r="AH170" s="202">
        <v>6589.8</v>
      </c>
      <c r="AJ170" s="319" t="s">
        <v>11598</v>
      </c>
      <c r="AK170" s="320">
        <v>43823.48</v>
      </c>
      <c r="AM170" s="265" t="s">
        <v>9557</v>
      </c>
      <c r="AN170" s="266">
        <v>590.88</v>
      </c>
      <c r="AP170" s="233" t="s">
        <v>8974</v>
      </c>
      <c r="AQ170" s="234">
        <v>20596</v>
      </c>
      <c r="AS170" s="211" t="s">
        <v>7993</v>
      </c>
      <c r="AT170" s="212">
        <v>79850.820000000007</v>
      </c>
      <c r="AV170" s="197" t="s">
        <v>7320</v>
      </c>
      <c r="AW170" s="198">
        <v>65615</v>
      </c>
    </row>
    <row r="171" spans="1:49" x14ac:dyDescent="0.3">
      <c r="A171" s="315" t="s">
        <v>5397</v>
      </c>
      <c r="B171" s="315"/>
      <c r="C171" s="316">
        <v>85912.5</v>
      </c>
      <c r="E171" s="263" t="s">
        <v>4265</v>
      </c>
      <c r="F171" s="263"/>
      <c r="G171" s="264">
        <v>32022</v>
      </c>
      <c r="I171" s="227" t="s">
        <v>4139</v>
      </c>
      <c r="J171" s="227"/>
      <c r="K171" s="228">
        <v>2527</v>
      </c>
      <c r="M171" s="205" t="s">
        <v>645</v>
      </c>
      <c r="N171" s="205"/>
      <c r="O171" s="206">
        <v>16985</v>
      </c>
      <c r="Q171" s="197" t="s">
        <v>3703</v>
      </c>
      <c r="R171" s="197"/>
      <c r="S171" s="198">
        <v>47274</v>
      </c>
      <c r="U171" s="309" t="s">
        <v>66886</v>
      </c>
      <c r="V171" s="310">
        <v>-44.29</v>
      </c>
      <c r="X171" s="267" t="s">
        <v>46621</v>
      </c>
      <c r="Y171" s="268">
        <v>116655.47</v>
      </c>
      <c r="AA171" s="229" t="s">
        <v>44317</v>
      </c>
      <c r="AB171" s="230">
        <v>4769.7700000000004</v>
      </c>
      <c r="AD171" s="209" t="s">
        <v>14819</v>
      </c>
      <c r="AE171" s="210">
        <v>6217</v>
      </c>
      <c r="AF171" s="93"/>
      <c r="AG171" s="201" t="s">
        <v>13026</v>
      </c>
      <c r="AH171" s="202">
        <v>178032.51</v>
      </c>
      <c r="AJ171" s="319" t="s">
        <v>11599</v>
      </c>
      <c r="AK171" s="320">
        <v>85912.5</v>
      </c>
      <c r="AM171" s="265" t="s">
        <v>10698</v>
      </c>
      <c r="AN171" s="266">
        <v>32022</v>
      </c>
      <c r="AP171" s="233" t="s">
        <v>8998</v>
      </c>
      <c r="AQ171" s="234">
        <v>2527</v>
      </c>
      <c r="AS171" s="211" t="s">
        <v>8249</v>
      </c>
      <c r="AT171" s="212">
        <v>181055</v>
      </c>
      <c r="AV171" s="197" t="s">
        <v>10099</v>
      </c>
      <c r="AW171" s="198">
        <v>118317</v>
      </c>
    </row>
    <row r="172" spans="1:49" x14ac:dyDescent="0.3">
      <c r="A172" s="315" t="s">
        <v>5401</v>
      </c>
      <c r="B172" s="315"/>
      <c r="C172" s="316">
        <v>232752.62</v>
      </c>
      <c r="E172" s="263" t="s">
        <v>4382</v>
      </c>
      <c r="F172" s="263"/>
      <c r="G172" s="264">
        <v>3579</v>
      </c>
      <c r="I172" s="227" t="s">
        <v>2719</v>
      </c>
      <c r="J172" s="227"/>
      <c r="K172" s="228">
        <v>225.38</v>
      </c>
      <c r="M172" s="205" t="s">
        <v>646</v>
      </c>
      <c r="N172" s="205"/>
      <c r="O172" s="206">
        <v>11752.66</v>
      </c>
      <c r="Q172" s="197" t="s">
        <v>3704</v>
      </c>
      <c r="R172" s="197"/>
      <c r="S172" s="198">
        <v>115247.82</v>
      </c>
      <c r="U172" s="309" t="s">
        <v>66887</v>
      </c>
      <c r="V172" s="310">
        <v>51.76</v>
      </c>
      <c r="X172" s="267" t="s">
        <v>34440</v>
      </c>
      <c r="Y172" s="268">
        <v>25388.22</v>
      </c>
      <c r="AA172" s="229" t="s">
        <v>46617</v>
      </c>
      <c r="AB172" s="230">
        <v>57362.13</v>
      </c>
      <c r="AD172" s="209" t="s">
        <v>14820</v>
      </c>
      <c r="AE172" s="210">
        <v>93.22</v>
      </c>
      <c r="AF172" s="93"/>
      <c r="AG172" s="201" t="s">
        <v>13027</v>
      </c>
      <c r="AH172" s="202">
        <v>68113.960000000006</v>
      </c>
      <c r="AJ172" s="319" t="s">
        <v>11603</v>
      </c>
      <c r="AK172" s="320">
        <v>232752.62</v>
      </c>
      <c r="AM172" s="265" t="s">
        <v>10701</v>
      </c>
      <c r="AN172" s="266">
        <v>3579</v>
      </c>
      <c r="AP172" s="233" t="s">
        <v>9015</v>
      </c>
      <c r="AQ172" s="234">
        <v>225.38</v>
      </c>
      <c r="AS172" s="211" t="s">
        <v>8627</v>
      </c>
      <c r="AT172" s="212">
        <v>16477</v>
      </c>
      <c r="AV172" s="197" t="s">
        <v>10128</v>
      </c>
      <c r="AW172" s="198">
        <v>13310</v>
      </c>
    </row>
    <row r="173" spans="1:49" x14ac:dyDescent="0.3">
      <c r="A173" s="315" t="s">
        <v>5403</v>
      </c>
      <c r="B173" s="315"/>
      <c r="C173" s="316">
        <v>31367.51</v>
      </c>
      <c r="E173" s="263" t="s">
        <v>4383</v>
      </c>
      <c r="F173" s="263"/>
      <c r="G173" s="264">
        <v>2816.27</v>
      </c>
      <c r="I173" s="227" t="s">
        <v>2740</v>
      </c>
      <c r="J173" s="227"/>
      <c r="K173" s="228">
        <v>8497</v>
      </c>
      <c r="M173" s="205" t="s">
        <v>647</v>
      </c>
      <c r="N173" s="205"/>
      <c r="O173" s="206">
        <v>17038.8</v>
      </c>
      <c r="Q173" s="197" t="s">
        <v>3705</v>
      </c>
      <c r="R173" s="197"/>
      <c r="S173" s="198">
        <v>93331</v>
      </c>
      <c r="U173" s="309" t="s">
        <v>58404</v>
      </c>
      <c r="V173" s="310">
        <v>3.96</v>
      </c>
      <c r="X173" s="267" t="s">
        <v>34441</v>
      </c>
      <c r="Y173" s="268">
        <v>18611.41</v>
      </c>
      <c r="AA173" s="229" t="s">
        <v>46618</v>
      </c>
      <c r="AB173" s="230">
        <v>1800.14</v>
      </c>
      <c r="AD173" s="209" t="s">
        <v>12964</v>
      </c>
      <c r="AE173" s="210">
        <v>22730.21</v>
      </c>
      <c r="AF173" s="93"/>
      <c r="AG173" s="201" t="s">
        <v>13028</v>
      </c>
      <c r="AH173" s="202">
        <v>20504</v>
      </c>
      <c r="AJ173" s="319" t="s">
        <v>11605</v>
      </c>
      <c r="AK173" s="320">
        <v>31367.51</v>
      </c>
      <c r="AM173" s="265" t="s">
        <v>10705</v>
      </c>
      <c r="AN173" s="266">
        <v>2816.27</v>
      </c>
      <c r="AP173" s="233" t="s">
        <v>9036</v>
      </c>
      <c r="AQ173" s="234">
        <v>8497</v>
      </c>
      <c r="AS173" s="211" t="s">
        <v>8864</v>
      </c>
      <c r="AT173" s="212">
        <v>118514</v>
      </c>
      <c r="AV173" s="197" t="s">
        <v>8028</v>
      </c>
      <c r="AW173" s="198">
        <v>5000</v>
      </c>
    </row>
    <row r="174" spans="1:49" x14ac:dyDescent="0.3">
      <c r="A174" s="315" t="s">
        <v>5404</v>
      </c>
      <c r="B174" s="315"/>
      <c r="C174" s="316">
        <v>16601.759999999998</v>
      </c>
      <c r="E174" s="263" t="s">
        <v>4270</v>
      </c>
      <c r="F174" s="263"/>
      <c r="G174" s="264">
        <v>21329</v>
      </c>
      <c r="I174" s="227" t="s">
        <v>4141</v>
      </c>
      <c r="J174" s="227"/>
      <c r="K174" s="228">
        <v>103</v>
      </c>
      <c r="M174" s="205" t="s">
        <v>648</v>
      </c>
      <c r="N174" s="205"/>
      <c r="O174" s="206">
        <v>21609</v>
      </c>
      <c r="Q174" s="197" t="s">
        <v>3706</v>
      </c>
      <c r="R174" s="197"/>
      <c r="S174" s="198">
        <v>45090.45</v>
      </c>
      <c r="U174" s="309" t="s">
        <v>62516</v>
      </c>
      <c r="V174" s="310">
        <v>7119.33</v>
      </c>
      <c r="X174" s="267" t="s">
        <v>34442</v>
      </c>
      <c r="Y174" s="268">
        <v>11554.54</v>
      </c>
      <c r="AA174" s="229" t="s">
        <v>46619</v>
      </c>
      <c r="AB174" s="230">
        <v>2527.1</v>
      </c>
      <c r="AD174" s="209" t="s">
        <v>14821</v>
      </c>
      <c r="AE174" s="210">
        <v>4041.73</v>
      </c>
      <c r="AF174" s="93"/>
      <c r="AG174" s="201" t="s">
        <v>13029</v>
      </c>
      <c r="AH174" s="202">
        <v>37337.35</v>
      </c>
      <c r="AJ174" s="319" t="s">
        <v>11606</v>
      </c>
      <c r="AK174" s="320">
        <v>16601.759999999998</v>
      </c>
      <c r="AM174" s="265" t="s">
        <v>10707</v>
      </c>
      <c r="AN174" s="266">
        <v>21329</v>
      </c>
      <c r="AP174" s="233" t="s">
        <v>9037</v>
      </c>
      <c r="AQ174" s="234">
        <v>103</v>
      </c>
      <c r="AS174" s="211" t="s">
        <v>9150</v>
      </c>
      <c r="AT174" s="212">
        <v>22354</v>
      </c>
      <c r="AV174" s="197" t="s">
        <v>10193</v>
      </c>
      <c r="AW174" s="198">
        <v>121114</v>
      </c>
    </row>
    <row r="175" spans="1:49" x14ac:dyDescent="0.3">
      <c r="A175" s="315" t="s">
        <v>5405</v>
      </c>
      <c r="B175" s="315"/>
      <c r="C175" s="316">
        <v>93128.88</v>
      </c>
      <c r="E175" s="263" t="s">
        <v>4272</v>
      </c>
      <c r="F175" s="263"/>
      <c r="G175" s="264">
        <v>21661.72</v>
      </c>
      <c r="I175" s="227" t="s">
        <v>2750</v>
      </c>
      <c r="J175" s="227"/>
      <c r="K175" s="228">
        <v>549</v>
      </c>
      <c r="M175" s="205" t="s">
        <v>649</v>
      </c>
      <c r="N175" s="205"/>
      <c r="O175" s="206">
        <v>47904.23</v>
      </c>
      <c r="Q175" s="197" t="s">
        <v>3707</v>
      </c>
      <c r="R175" s="197"/>
      <c r="S175" s="198">
        <v>871</v>
      </c>
      <c r="U175" s="309" t="s">
        <v>66888</v>
      </c>
      <c r="V175" s="310">
        <v>61617.89</v>
      </c>
      <c r="X175" s="267" t="s">
        <v>46622</v>
      </c>
      <c r="Y175" s="268">
        <v>2367.64</v>
      </c>
      <c r="AA175" s="229" t="s">
        <v>46620</v>
      </c>
      <c r="AB175" s="230">
        <v>1295.6300000000001</v>
      </c>
      <c r="AD175" s="209" t="s">
        <v>14822</v>
      </c>
      <c r="AE175" s="210">
        <v>25060</v>
      </c>
      <c r="AF175" s="93"/>
      <c r="AG175" s="201" t="s">
        <v>13030</v>
      </c>
      <c r="AH175" s="202">
        <v>60689.02</v>
      </c>
      <c r="AJ175" s="319" t="s">
        <v>11607</v>
      </c>
      <c r="AK175" s="320">
        <v>93128.88</v>
      </c>
      <c r="AM175" s="265" t="s">
        <v>10709</v>
      </c>
      <c r="AN175" s="266">
        <v>21661.72</v>
      </c>
      <c r="AP175" s="233" t="s">
        <v>9047</v>
      </c>
      <c r="AQ175" s="234">
        <v>549</v>
      </c>
      <c r="AS175" s="211" t="s">
        <v>9209</v>
      </c>
      <c r="AT175" s="212">
        <v>134967.39000000001</v>
      </c>
      <c r="AV175" s="197" t="s">
        <v>9252</v>
      </c>
      <c r="AW175" s="198">
        <v>3125.91</v>
      </c>
    </row>
    <row r="176" spans="1:49" x14ac:dyDescent="0.3">
      <c r="A176" s="315" t="s">
        <v>5406</v>
      </c>
      <c r="B176" s="315"/>
      <c r="C176" s="316">
        <v>6.14</v>
      </c>
      <c r="E176" s="263" t="s">
        <v>4273</v>
      </c>
      <c r="F176" s="263"/>
      <c r="G176" s="264">
        <v>6601.58</v>
      </c>
      <c r="I176" s="227" t="s">
        <v>2761</v>
      </c>
      <c r="J176" s="227"/>
      <c r="K176" s="228">
        <v>-7.0000000000000007E-2</v>
      </c>
      <c r="M176" s="205" t="s">
        <v>650</v>
      </c>
      <c r="N176" s="205"/>
      <c r="O176" s="206">
        <v>15299</v>
      </c>
      <c r="Q176" s="197" t="s">
        <v>3708</v>
      </c>
      <c r="R176" s="197"/>
      <c r="S176" s="198">
        <v>241961</v>
      </c>
      <c r="U176" s="309" t="s">
        <v>58919</v>
      </c>
      <c r="V176" s="310">
        <v>1900</v>
      </c>
      <c r="X176" s="267" t="s">
        <v>57181</v>
      </c>
      <c r="Y176" s="268">
        <v>314</v>
      </c>
      <c r="AA176" s="229" t="s">
        <v>38806</v>
      </c>
      <c r="AB176" s="230">
        <v>209347.61</v>
      </c>
      <c r="AD176" s="209" t="s">
        <v>12965</v>
      </c>
      <c r="AE176" s="210">
        <v>23214.959999999999</v>
      </c>
      <c r="AF176" s="93"/>
      <c r="AG176" s="201" t="s">
        <v>13031</v>
      </c>
      <c r="AH176" s="202">
        <v>8275.4500000000007</v>
      </c>
      <c r="AJ176" s="319" t="s">
        <v>11608</v>
      </c>
      <c r="AK176" s="320">
        <v>6.14</v>
      </c>
      <c r="AM176" s="265" t="s">
        <v>10710</v>
      </c>
      <c r="AN176" s="266">
        <v>6601.58</v>
      </c>
      <c r="AP176" s="233" t="s">
        <v>9058</v>
      </c>
      <c r="AQ176" s="234">
        <v>-7.0000000000000007E-2</v>
      </c>
      <c r="AS176" s="211" t="s">
        <v>9486</v>
      </c>
      <c r="AT176" s="212">
        <v>43607.8</v>
      </c>
      <c r="AV176" s="197" t="s">
        <v>9800</v>
      </c>
      <c r="AW176" s="198">
        <v>326481.90999999997</v>
      </c>
    </row>
    <row r="177" spans="1:49" x14ac:dyDescent="0.3">
      <c r="A177" s="315" t="s">
        <v>5407</v>
      </c>
      <c r="B177" s="315"/>
      <c r="C177" s="316">
        <v>2372.9899999999998</v>
      </c>
      <c r="E177" s="263" t="s">
        <v>4275</v>
      </c>
      <c r="F177" s="263"/>
      <c r="G177" s="264">
        <v>322.68</v>
      </c>
      <c r="I177" s="227" t="s">
        <v>2763</v>
      </c>
      <c r="J177" s="227"/>
      <c r="K177" s="228">
        <v>21543</v>
      </c>
      <c r="M177" s="205" t="s">
        <v>651</v>
      </c>
      <c r="N177" s="205"/>
      <c r="O177" s="206">
        <v>16500</v>
      </c>
      <c r="Q177" s="197" t="s">
        <v>3709</v>
      </c>
      <c r="R177" s="197"/>
      <c r="S177" s="198">
        <v>84813</v>
      </c>
      <c r="U177" s="309" t="s">
        <v>62517</v>
      </c>
      <c r="V177" s="310">
        <v>219.53</v>
      </c>
      <c r="X177" s="267" t="s">
        <v>14933</v>
      </c>
      <c r="Y177" s="268">
        <v>15438.37</v>
      </c>
      <c r="AA177" s="229" t="s">
        <v>14862</v>
      </c>
      <c r="AB177" s="230">
        <v>100791.29</v>
      </c>
      <c r="AD177" s="209" t="s">
        <v>14823</v>
      </c>
      <c r="AE177" s="210">
        <v>3000</v>
      </c>
      <c r="AF177" s="93"/>
      <c r="AG177" s="201" t="s">
        <v>13032</v>
      </c>
      <c r="AH177" s="202">
        <v>96838.24</v>
      </c>
      <c r="AJ177" s="319" t="s">
        <v>11609</v>
      </c>
      <c r="AK177" s="320">
        <v>2372.9899999999998</v>
      </c>
      <c r="AM177" s="265" t="s">
        <v>10712</v>
      </c>
      <c r="AN177" s="266">
        <v>322.68</v>
      </c>
      <c r="AP177" s="233" t="s">
        <v>9060</v>
      </c>
      <c r="AQ177" s="234">
        <v>21543</v>
      </c>
      <c r="AS177" s="211" t="s">
        <v>10843</v>
      </c>
      <c r="AT177" s="212">
        <v>187.71</v>
      </c>
      <c r="AV177" s="197" t="s">
        <v>10194</v>
      </c>
      <c r="AW177" s="198">
        <v>1105</v>
      </c>
    </row>
    <row r="178" spans="1:49" x14ac:dyDescent="0.3">
      <c r="A178" s="315" t="s">
        <v>5410</v>
      </c>
      <c r="B178" s="315"/>
      <c r="C178" s="316">
        <v>8162.86</v>
      </c>
      <c r="E178" s="263" t="s">
        <v>4385</v>
      </c>
      <c r="F178" s="263"/>
      <c r="G178" s="264">
        <v>702</v>
      </c>
      <c r="I178" s="227" t="s">
        <v>2775</v>
      </c>
      <c r="J178" s="227"/>
      <c r="K178" s="228">
        <v>959</v>
      </c>
      <c r="M178" s="205" t="s">
        <v>652</v>
      </c>
      <c r="N178" s="205"/>
      <c r="O178" s="206">
        <v>106846</v>
      </c>
      <c r="Q178" s="197" t="s">
        <v>3710</v>
      </c>
      <c r="R178" s="197"/>
      <c r="S178" s="198">
        <v>3120</v>
      </c>
      <c r="U178" s="309" t="s">
        <v>66889</v>
      </c>
      <c r="V178" s="310">
        <v>4000</v>
      </c>
      <c r="X178" s="267" t="s">
        <v>14934</v>
      </c>
      <c r="Y178" s="268">
        <v>1056.05</v>
      </c>
      <c r="AA178" s="229" t="s">
        <v>14863</v>
      </c>
      <c r="AB178" s="230">
        <v>3134.31</v>
      </c>
      <c r="AD178" s="209" t="s">
        <v>14824</v>
      </c>
      <c r="AE178" s="210">
        <v>229.5</v>
      </c>
      <c r="AF178" s="93"/>
      <c r="AG178" s="201" t="s">
        <v>13033</v>
      </c>
      <c r="AH178" s="202">
        <v>543927.92000000004</v>
      </c>
      <c r="AJ178" s="319" t="s">
        <v>11612</v>
      </c>
      <c r="AK178" s="320">
        <v>8162.86</v>
      </c>
      <c r="AM178" s="265" t="s">
        <v>9565</v>
      </c>
      <c r="AN178" s="266">
        <v>702</v>
      </c>
      <c r="AP178" s="233" t="s">
        <v>9072</v>
      </c>
      <c r="AQ178" s="234">
        <v>959</v>
      </c>
      <c r="AS178" s="211" t="s">
        <v>9638</v>
      </c>
      <c r="AT178" s="212">
        <v>54259.99</v>
      </c>
      <c r="AV178" s="197" t="s">
        <v>9801</v>
      </c>
      <c r="AW178" s="198">
        <v>1105</v>
      </c>
    </row>
    <row r="179" spans="1:49" x14ac:dyDescent="0.3">
      <c r="A179" s="315" t="s">
        <v>5411</v>
      </c>
      <c r="B179" s="315"/>
      <c r="C179" s="316">
        <v>928.04</v>
      </c>
      <c r="E179" s="263" t="s">
        <v>4388</v>
      </c>
      <c r="F179" s="263"/>
      <c r="G179" s="264">
        <v>8003.2</v>
      </c>
      <c r="I179" s="227" t="s">
        <v>4133</v>
      </c>
      <c r="J179" s="227"/>
      <c r="K179" s="228">
        <v>264701</v>
      </c>
      <c r="M179" s="205" t="s">
        <v>653</v>
      </c>
      <c r="N179" s="205"/>
      <c r="O179" s="206">
        <v>1500</v>
      </c>
      <c r="Q179" s="197" t="s">
        <v>3711</v>
      </c>
      <c r="R179" s="197"/>
      <c r="S179" s="198">
        <v>165711</v>
      </c>
      <c r="U179" s="309" t="s">
        <v>66890</v>
      </c>
      <c r="V179" s="310">
        <v>306</v>
      </c>
      <c r="X179" s="267" t="s">
        <v>14935</v>
      </c>
      <c r="Y179" s="268">
        <v>3267.35</v>
      </c>
      <c r="AA179" s="229" t="s">
        <v>14864</v>
      </c>
      <c r="AB179" s="230">
        <v>568.94000000000005</v>
      </c>
      <c r="AD179" s="209" t="s">
        <v>14825</v>
      </c>
      <c r="AE179" s="210">
        <v>650.4</v>
      </c>
      <c r="AF179" s="93"/>
      <c r="AG179" s="201" t="s">
        <v>13034</v>
      </c>
      <c r="AH179" s="202">
        <v>64018.1</v>
      </c>
      <c r="AJ179" s="319" t="s">
        <v>11613</v>
      </c>
      <c r="AK179" s="320">
        <v>928.04</v>
      </c>
      <c r="AM179" s="265" t="s">
        <v>10717</v>
      </c>
      <c r="AN179" s="266">
        <v>8003.2</v>
      </c>
      <c r="AP179" s="233" t="s">
        <v>10510</v>
      </c>
      <c r="AQ179" s="234">
        <v>264701</v>
      </c>
      <c r="AS179" s="211" t="s">
        <v>11456</v>
      </c>
      <c r="AT179" s="212">
        <v>2129667.79</v>
      </c>
      <c r="AV179" s="197" t="s">
        <v>7586</v>
      </c>
      <c r="AW179" s="198">
        <v>106994.26</v>
      </c>
    </row>
    <row r="180" spans="1:49" x14ac:dyDescent="0.3">
      <c r="A180" s="315" t="s">
        <v>5416</v>
      </c>
      <c r="B180" s="315"/>
      <c r="C180" s="316">
        <v>39167.83</v>
      </c>
      <c r="E180" s="263" t="s">
        <v>4396</v>
      </c>
      <c r="F180" s="263"/>
      <c r="G180" s="264">
        <v>5717</v>
      </c>
      <c r="I180" s="227" t="s">
        <v>2784</v>
      </c>
      <c r="J180" s="227"/>
      <c r="K180" s="228">
        <v>79314.69</v>
      </c>
      <c r="M180" s="205" t="s">
        <v>654</v>
      </c>
      <c r="N180" s="205"/>
      <c r="O180" s="206">
        <v>8710.94</v>
      </c>
      <c r="Q180" s="197" t="s">
        <v>3712</v>
      </c>
      <c r="R180" s="197"/>
      <c r="S180" s="198">
        <v>21825</v>
      </c>
      <c r="U180" s="309" t="s">
        <v>66891</v>
      </c>
      <c r="V180" s="310">
        <v>1000.8</v>
      </c>
      <c r="X180" s="267" t="s">
        <v>14936</v>
      </c>
      <c r="Y180" s="268">
        <v>3563.18</v>
      </c>
      <c r="AA180" s="229" t="s">
        <v>48644</v>
      </c>
      <c r="AB180" s="230">
        <v>2159</v>
      </c>
      <c r="AD180" s="209" t="s">
        <v>14826</v>
      </c>
      <c r="AE180" s="210">
        <v>2195.1</v>
      </c>
      <c r="AF180" s="93"/>
      <c r="AG180" s="201" t="s">
        <v>13035</v>
      </c>
      <c r="AH180" s="202">
        <v>39853.79</v>
      </c>
      <c r="AJ180" s="319" t="s">
        <v>11618</v>
      </c>
      <c r="AK180" s="320">
        <v>39167.83</v>
      </c>
      <c r="AM180" s="265" t="s">
        <v>10723</v>
      </c>
      <c r="AN180" s="266">
        <v>5717</v>
      </c>
      <c r="AP180" s="233" t="s">
        <v>9081</v>
      </c>
      <c r="AQ180" s="234">
        <v>79314.69</v>
      </c>
      <c r="AS180" s="211" t="s">
        <v>9752</v>
      </c>
      <c r="AT180" s="212">
        <v>3458455.41</v>
      </c>
      <c r="AV180" s="197" t="s">
        <v>10195</v>
      </c>
      <c r="AW180" s="198">
        <v>92793</v>
      </c>
    </row>
    <row r="181" spans="1:49" x14ac:dyDescent="0.3">
      <c r="A181" s="315" t="s">
        <v>5420</v>
      </c>
      <c r="B181" s="315"/>
      <c r="C181" s="316">
        <v>15582.92</v>
      </c>
      <c r="E181" s="263" t="s">
        <v>4403</v>
      </c>
      <c r="F181" s="263"/>
      <c r="G181" s="264">
        <v>1069</v>
      </c>
      <c r="I181" s="227" t="s">
        <v>2825</v>
      </c>
      <c r="J181" s="227"/>
      <c r="K181" s="228">
        <v>1790</v>
      </c>
      <c r="M181" s="205" t="s">
        <v>655</v>
      </c>
      <c r="N181" s="205"/>
      <c r="O181" s="206">
        <v>493675.03</v>
      </c>
      <c r="Q181" s="197" t="s">
        <v>3713</v>
      </c>
      <c r="R181" s="197"/>
      <c r="S181" s="198">
        <v>372837</v>
      </c>
      <c r="U181" s="309" t="s">
        <v>66892</v>
      </c>
      <c r="V181" s="310">
        <v>536.5</v>
      </c>
      <c r="X181" s="267" t="s">
        <v>14937</v>
      </c>
      <c r="Y181" s="268">
        <v>979.05</v>
      </c>
      <c r="AA181" s="229" t="s">
        <v>51447</v>
      </c>
      <c r="AB181" s="230">
        <v>7200</v>
      </c>
      <c r="AD181" s="209" t="s">
        <v>14827</v>
      </c>
      <c r="AE181" s="210">
        <v>595</v>
      </c>
      <c r="AF181" s="93"/>
      <c r="AG181" s="201" t="s">
        <v>31633</v>
      </c>
      <c r="AH181" s="202">
        <v>5817.88</v>
      </c>
      <c r="AJ181" s="319" t="s">
        <v>11622</v>
      </c>
      <c r="AK181" s="320">
        <v>15582.92</v>
      </c>
      <c r="AM181" s="265" t="s">
        <v>10730</v>
      </c>
      <c r="AN181" s="266">
        <v>1069</v>
      </c>
      <c r="AP181" s="233" t="s">
        <v>10511</v>
      </c>
      <c r="AQ181" s="234">
        <v>1790</v>
      </c>
      <c r="AS181" s="211" t="s">
        <v>6607</v>
      </c>
      <c r="AT181" s="212">
        <v>16500</v>
      </c>
      <c r="AV181" s="197" t="s">
        <v>9802</v>
      </c>
      <c r="AW181" s="198">
        <v>199787.26</v>
      </c>
    </row>
    <row r="182" spans="1:49" x14ac:dyDescent="0.3">
      <c r="A182" s="315" t="s">
        <v>5421</v>
      </c>
      <c r="B182" s="315"/>
      <c r="C182" s="316">
        <v>27326.32</v>
      </c>
      <c r="E182" s="263" t="s">
        <v>4407</v>
      </c>
      <c r="F182" s="263"/>
      <c r="G182" s="264">
        <v>3037</v>
      </c>
      <c r="I182" s="227" t="s">
        <v>4145</v>
      </c>
      <c r="J182" s="227"/>
      <c r="K182" s="228">
        <v>157</v>
      </c>
      <c r="M182" s="205" t="s">
        <v>656</v>
      </c>
      <c r="N182" s="205"/>
      <c r="O182" s="206">
        <v>18141</v>
      </c>
      <c r="Q182" s="197" t="s">
        <v>3714</v>
      </c>
      <c r="R182" s="197"/>
      <c r="S182" s="198">
        <v>28000</v>
      </c>
      <c r="U182" s="309" t="s">
        <v>66893</v>
      </c>
      <c r="V182" s="310">
        <v>-0.04</v>
      </c>
      <c r="X182" s="267" t="s">
        <v>57182</v>
      </c>
      <c r="Y182" s="268">
        <v>27859.9</v>
      </c>
      <c r="AA182" s="229" t="s">
        <v>34438</v>
      </c>
      <c r="AB182" s="230">
        <v>66082.899999999994</v>
      </c>
      <c r="AD182" s="209" t="s">
        <v>14828</v>
      </c>
      <c r="AE182" s="210">
        <v>692.95</v>
      </c>
      <c r="AF182" s="93"/>
      <c r="AG182" s="201" t="s">
        <v>31634</v>
      </c>
      <c r="AH182" s="202">
        <v>18593.84</v>
      </c>
      <c r="AJ182" s="319" t="s">
        <v>11623</v>
      </c>
      <c r="AK182" s="320">
        <v>27326.32</v>
      </c>
      <c r="AM182" s="265" t="s">
        <v>10733</v>
      </c>
      <c r="AN182" s="266">
        <v>3037</v>
      </c>
      <c r="AP182" s="233" t="s">
        <v>9132</v>
      </c>
      <c r="AQ182" s="234">
        <v>157</v>
      </c>
      <c r="AS182" s="211" t="s">
        <v>7034</v>
      </c>
      <c r="AT182" s="212">
        <v>781</v>
      </c>
      <c r="AV182" s="197" t="s">
        <v>7587</v>
      </c>
      <c r="AW182" s="198">
        <v>124779.65</v>
      </c>
    </row>
    <row r="183" spans="1:49" x14ac:dyDescent="0.3">
      <c r="A183" s="315" t="s">
        <v>5418</v>
      </c>
      <c r="B183" s="315"/>
      <c r="C183" s="316">
        <v>497.97</v>
      </c>
      <c r="E183" s="263" t="s">
        <v>4408</v>
      </c>
      <c r="F183" s="263"/>
      <c r="G183" s="264">
        <v>1968</v>
      </c>
      <c r="I183" s="227" t="s">
        <v>49546</v>
      </c>
      <c r="J183" s="227"/>
      <c r="K183" s="228">
        <v>2724.55</v>
      </c>
      <c r="M183" s="205" t="s">
        <v>657</v>
      </c>
      <c r="N183" s="205"/>
      <c r="O183" s="206">
        <v>16500</v>
      </c>
      <c r="Q183" s="197" t="s">
        <v>3715</v>
      </c>
      <c r="R183" s="197"/>
      <c r="S183" s="198">
        <v>11521</v>
      </c>
      <c r="U183" s="309" t="s">
        <v>63556</v>
      </c>
      <c r="V183" s="310">
        <v>15743.17</v>
      </c>
      <c r="X183" s="267" t="s">
        <v>57183</v>
      </c>
      <c r="Y183" s="268">
        <v>2131.2800000000002</v>
      </c>
      <c r="AA183" s="229" t="s">
        <v>47710</v>
      </c>
      <c r="AB183" s="230">
        <v>170000</v>
      </c>
      <c r="AD183" s="209" t="s">
        <v>14829</v>
      </c>
      <c r="AE183" s="210">
        <v>7734.05</v>
      </c>
      <c r="AF183" s="93"/>
      <c r="AG183" s="201" t="s">
        <v>31635</v>
      </c>
      <c r="AH183" s="202">
        <v>24953.62</v>
      </c>
      <c r="AJ183" s="319" t="s">
        <v>11620</v>
      </c>
      <c r="AK183" s="320">
        <v>497.97</v>
      </c>
      <c r="AM183" s="265" t="s">
        <v>10734</v>
      </c>
      <c r="AN183" s="266">
        <v>1968</v>
      </c>
      <c r="AP183" s="233" t="s">
        <v>49557</v>
      </c>
      <c r="AQ183" s="234">
        <v>2724.55</v>
      </c>
      <c r="AS183" s="211" t="s">
        <v>7274</v>
      </c>
      <c r="AT183" s="212">
        <v>19715.73</v>
      </c>
      <c r="AV183" s="197" t="s">
        <v>10196</v>
      </c>
      <c r="AW183" s="198">
        <v>721087.05</v>
      </c>
    </row>
    <row r="184" spans="1:49" x14ac:dyDescent="0.3">
      <c r="A184" s="315" t="s">
        <v>5422</v>
      </c>
      <c r="B184" s="315"/>
      <c r="C184" s="316">
        <v>1773582.56</v>
      </c>
      <c r="E184" s="263" t="s">
        <v>3585</v>
      </c>
      <c r="F184" s="263"/>
      <c r="G184" s="264">
        <v>9022</v>
      </c>
      <c r="I184" s="227" t="s">
        <v>49548</v>
      </c>
      <c r="J184" s="227"/>
      <c r="K184" s="228">
        <v>8540</v>
      </c>
      <c r="M184" s="205" t="s">
        <v>658</v>
      </c>
      <c r="N184" s="205"/>
      <c r="O184" s="206">
        <v>16657.84</v>
      </c>
      <c r="Q184" s="197" t="s">
        <v>3716</v>
      </c>
      <c r="R184" s="197"/>
      <c r="S184" s="198">
        <v>699375</v>
      </c>
      <c r="U184" s="309" t="s">
        <v>66894</v>
      </c>
      <c r="V184" s="310">
        <v>487.5</v>
      </c>
      <c r="X184" s="267" t="s">
        <v>57184</v>
      </c>
      <c r="Y184" s="268">
        <v>6825.68</v>
      </c>
      <c r="AA184" s="229" t="s">
        <v>34439</v>
      </c>
      <c r="AB184" s="230">
        <v>24826.25</v>
      </c>
      <c r="AD184" s="209" t="s">
        <v>14830</v>
      </c>
      <c r="AE184" s="210">
        <v>564.76</v>
      </c>
      <c r="AF184" s="93"/>
      <c r="AG184" s="201" t="s">
        <v>31636</v>
      </c>
      <c r="AH184" s="202">
        <v>35447.660000000003</v>
      </c>
      <c r="AJ184" s="319" t="s">
        <v>11624</v>
      </c>
      <c r="AK184" s="320">
        <v>1773582.56</v>
      </c>
      <c r="AM184" s="265" t="s">
        <v>9580</v>
      </c>
      <c r="AN184" s="266">
        <v>9022</v>
      </c>
      <c r="AP184" s="233" t="s">
        <v>49559</v>
      </c>
      <c r="AQ184" s="234">
        <v>8540</v>
      </c>
      <c r="AS184" s="211" t="s">
        <v>7689</v>
      </c>
      <c r="AT184" s="212">
        <v>8660</v>
      </c>
      <c r="AV184" s="197" t="s">
        <v>9803</v>
      </c>
      <c r="AW184" s="198">
        <v>845866.7</v>
      </c>
    </row>
    <row r="185" spans="1:49" x14ac:dyDescent="0.3">
      <c r="A185" s="315" t="s">
        <v>5424</v>
      </c>
      <c r="B185" s="315"/>
      <c r="C185" s="316">
        <v>932196.98</v>
      </c>
      <c r="E185" s="263" t="s">
        <v>4281</v>
      </c>
      <c r="F185" s="263"/>
      <c r="G185" s="264">
        <v>-1135.67</v>
      </c>
      <c r="I185" s="227" t="s">
        <v>49549</v>
      </c>
      <c r="J185" s="227"/>
      <c r="K185" s="228">
        <v>428691.99</v>
      </c>
      <c r="M185" s="205" t="s">
        <v>659</v>
      </c>
      <c r="N185" s="205"/>
      <c r="O185" s="206">
        <v>962396.57</v>
      </c>
      <c r="Q185" s="197" t="s">
        <v>3717</v>
      </c>
      <c r="R185" s="197"/>
      <c r="S185" s="198">
        <v>127860</v>
      </c>
      <c r="U185" s="309" t="s">
        <v>34454</v>
      </c>
      <c r="V185" s="310">
        <v>86528</v>
      </c>
      <c r="X185" s="267" t="s">
        <v>14938</v>
      </c>
      <c r="Y185" s="268">
        <v>1545.61</v>
      </c>
      <c r="AA185" s="229" t="s">
        <v>46621</v>
      </c>
      <c r="AB185" s="230">
        <v>19733.28</v>
      </c>
      <c r="AD185" s="209" t="s">
        <v>14831</v>
      </c>
      <c r="AE185" s="210">
        <v>731.24</v>
      </c>
      <c r="AF185" s="93"/>
      <c r="AG185" s="201" t="s">
        <v>13036</v>
      </c>
      <c r="AH185" s="202">
        <v>6109.86</v>
      </c>
      <c r="AJ185" s="319" t="s">
        <v>11626</v>
      </c>
      <c r="AK185" s="320">
        <v>932196.98</v>
      </c>
      <c r="AM185" s="265" t="s">
        <v>10740</v>
      </c>
      <c r="AN185" s="266">
        <v>-1135.67</v>
      </c>
      <c r="AP185" s="233" t="s">
        <v>49560</v>
      </c>
      <c r="AQ185" s="234">
        <v>428691.99</v>
      </c>
      <c r="AS185" s="211" t="s">
        <v>8250</v>
      </c>
      <c r="AT185" s="212">
        <v>5276</v>
      </c>
      <c r="AV185" s="197" t="s">
        <v>7588</v>
      </c>
      <c r="AW185" s="198">
        <v>161300.46</v>
      </c>
    </row>
    <row r="186" spans="1:49" x14ac:dyDescent="0.3">
      <c r="A186" s="315" t="s">
        <v>5425</v>
      </c>
      <c r="B186" s="315"/>
      <c r="C186" s="316">
        <v>122653.25</v>
      </c>
      <c r="E186" s="263" t="s">
        <v>4489</v>
      </c>
      <c r="F186" s="263"/>
      <c r="G186" s="264">
        <v>2767</v>
      </c>
      <c r="I186" s="227" t="s">
        <v>49551</v>
      </c>
      <c r="J186" s="227"/>
      <c r="K186" s="228">
        <v>7257.79</v>
      </c>
      <c r="M186" s="205" t="s">
        <v>660</v>
      </c>
      <c r="N186" s="205"/>
      <c r="O186" s="206">
        <v>20049</v>
      </c>
      <c r="Q186" s="197" t="s">
        <v>3718</v>
      </c>
      <c r="R186" s="197"/>
      <c r="S186" s="198">
        <v>13088</v>
      </c>
      <c r="U186" s="309" t="s">
        <v>55765</v>
      </c>
      <c r="V186" s="310">
        <v>79134.559999999998</v>
      </c>
      <c r="X186" s="267" t="s">
        <v>34446</v>
      </c>
      <c r="Y186" s="268">
        <v>291493</v>
      </c>
      <c r="AA186" s="229" t="s">
        <v>34440</v>
      </c>
      <c r="AB186" s="230">
        <v>6550.69</v>
      </c>
      <c r="AD186" s="209" t="s">
        <v>14832</v>
      </c>
      <c r="AE186" s="210">
        <v>35.049999999999997</v>
      </c>
      <c r="AF186" s="93"/>
      <c r="AG186" s="201" t="s">
        <v>13037</v>
      </c>
      <c r="AH186" s="202">
        <v>2500</v>
      </c>
      <c r="AJ186" s="319" t="s">
        <v>11627</v>
      </c>
      <c r="AK186" s="320">
        <v>122653.25</v>
      </c>
      <c r="AM186" s="265" t="s">
        <v>10752</v>
      </c>
      <c r="AN186" s="266">
        <v>2767</v>
      </c>
      <c r="AP186" s="233" t="s">
        <v>49562</v>
      </c>
      <c r="AQ186" s="234">
        <v>7257.79</v>
      </c>
      <c r="AS186" s="211" t="s">
        <v>8628</v>
      </c>
      <c r="AT186" s="212">
        <v>2000</v>
      </c>
      <c r="AV186" s="197" t="s">
        <v>10197</v>
      </c>
      <c r="AW186" s="198">
        <v>116031</v>
      </c>
    </row>
    <row r="187" spans="1:49" x14ac:dyDescent="0.3">
      <c r="A187" s="315" t="s">
        <v>5426</v>
      </c>
      <c r="B187" s="315"/>
      <c r="C187" s="316">
        <v>4007.46</v>
      </c>
      <c r="E187" s="263" t="s">
        <v>5036</v>
      </c>
      <c r="F187" s="263"/>
      <c r="G187" s="264">
        <v>1000</v>
      </c>
      <c r="I187" s="227" t="s">
        <v>40965</v>
      </c>
      <c r="J187" s="227"/>
      <c r="K187" s="228">
        <v>216376.5</v>
      </c>
      <c r="M187" s="205" t="s">
        <v>661</v>
      </c>
      <c r="N187" s="205"/>
      <c r="O187" s="206">
        <v>873994.16</v>
      </c>
      <c r="Q187" s="197" t="s">
        <v>3719</v>
      </c>
      <c r="R187" s="197"/>
      <c r="S187" s="198">
        <v>11780.97</v>
      </c>
      <c r="U187" s="309" t="s">
        <v>34455</v>
      </c>
      <c r="V187" s="310">
        <v>100450.17</v>
      </c>
      <c r="X187" s="267" t="s">
        <v>14942</v>
      </c>
      <c r="Y187" s="268">
        <v>209344.61</v>
      </c>
      <c r="AA187" s="229" t="s">
        <v>34441</v>
      </c>
      <c r="AB187" s="230">
        <v>14326.78</v>
      </c>
      <c r="AD187" s="209" t="s">
        <v>14833</v>
      </c>
      <c r="AE187" s="210">
        <v>5015.95</v>
      </c>
      <c r="AF187" s="93"/>
      <c r="AG187" s="201" t="s">
        <v>13038</v>
      </c>
      <c r="AH187" s="202">
        <v>11927.74</v>
      </c>
      <c r="AJ187" s="319" t="s">
        <v>11628</v>
      </c>
      <c r="AK187" s="320">
        <v>4007.46</v>
      </c>
      <c r="AM187" s="265" t="s">
        <v>9584</v>
      </c>
      <c r="AN187" s="266">
        <v>1000</v>
      </c>
      <c r="AP187" s="233" t="s">
        <v>41506</v>
      </c>
      <c r="AQ187" s="234">
        <v>216376.5</v>
      </c>
      <c r="AS187" s="211" t="s">
        <v>8865</v>
      </c>
      <c r="AT187" s="212">
        <v>8013</v>
      </c>
      <c r="AV187" s="197" t="s">
        <v>9804</v>
      </c>
      <c r="AW187" s="198">
        <v>277331.46000000002</v>
      </c>
    </row>
    <row r="188" spans="1:49" x14ac:dyDescent="0.3">
      <c r="A188" s="315" t="s">
        <v>5427</v>
      </c>
      <c r="B188" s="315"/>
      <c r="C188" s="316">
        <v>8149.88</v>
      </c>
      <c r="E188" s="263" t="s">
        <v>4440</v>
      </c>
      <c r="F188" s="263"/>
      <c r="G188" s="264">
        <v>1026</v>
      </c>
      <c r="I188" s="227" t="s">
        <v>40966</v>
      </c>
      <c r="J188" s="227"/>
      <c r="K188" s="228">
        <v>252171</v>
      </c>
      <c r="M188" s="205" t="s">
        <v>662</v>
      </c>
      <c r="N188" s="205"/>
      <c r="O188" s="206">
        <v>17364</v>
      </c>
      <c r="Q188" s="197" t="s">
        <v>3720</v>
      </c>
      <c r="R188" s="197"/>
      <c r="S188" s="198">
        <v>34387</v>
      </c>
      <c r="U188" s="309" t="s">
        <v>34456</v>
      </c>
      <c r="V188" s="310">
        <v>11000</v>
      </c>
      <c r="X188" s="267" t="s">
        <v>14943</v>
      </c>
      <c r="Y188" s="268">
        <v>85034.79</v>
      </c>
      <c r="AA188" s="229" t="s">
        <v>34442</v>
      </c>
      <c r="AB188" s="230">
        <v>9251.02</v>
      </c>
      <c r="AD188" s="209" t="s">
        <v>14834</v>
      </c>
      <c r="AE188" s="210">
        <v>768</v>
      </c>
      <c r="AF188" s="93"/>
      <c r="AG188" s="201" t="s">
        <v>13039</v>
      </c>
      <c r="AH188" s="202">
        <v>85111.94</v>
      </c>
      <c r="AJ188" s="319" t="s">
        <v>11629</v>
      </c>
      <c r="AK188" s="320">
        <v>8149.88</v>
      </c>
      <c r="AM188" s="265" t="s">
        <v>10765</v>
      </c>
      <c r="AN188" s="266">
        <v>1026</v>
      </c>
      <c r="AP188" s="233" t="s">
        <v>41507</v>
      </c>
      <c r="AQ188" s="234">
        <v>252171</v>
      </c>
      <c r="AS188" s="211" t="s">
        <v>9753</v>
      </c>
      <c r="AT188" s="212">
        <v>60945.73</v>
      </c>
      <c r="AV188" s="197" t="s">
        <v>10198</v>
      </c>
      <c r="AW188" s="198">
        <v>87433</v>
      </c>
    </row>
    <row r="189" spans="1:49" x14ac:dyDescent="0.3">
      <c r="A189" s="315" t="s">
        <v>5428</v>
      </c>
      <c r="B189" s="315"/>
      <c r="C189" s="316">
        <v>9302.9500000000007</v>
      </c>
      <c r="E189" s="263" t="s">
        <v>4446</v>
      </c>
      <c r="F189" s="263"/>
      <c r="G189" s="264">
        <v>17.29</v>
      </c>
      <c r="I189" s="227" t="s">
        <v>44215</v>
      </c>
      <c r="J189" s="227"/>
      <c r="K189" s="228">
        <v>4421367.1500000004</v>
      </c>
      <c r="M189" s="205" t="s">
        <v>663</v>
      </c>
      <c r="N189" s="205"/>
      <c r="O189" s="206">
        <v>10704.25</v>
      </c>
      <c r="Q189" s="197" t="s">
        <v>3721</v>
      </c>
      <c r="R189" s="197"/>
      <c r="S189" s="198">
        <v>16808</v>
      </c>
      <c r="U189" s="309" t="s">
        <v>42119</v>
      </c>
      <c r="V189" s="310">
        <v>5000</v>
      </c>
      <c r="X189" s="267" t="s">
        <v>14944</v>
      </c>
      <c r="Y189" s="268">
        <v>297744.36</v>
      </c>
      <c r="AA189" s="229" t="s">
        <v>46622</v>
      </c>
      <c r="AB189" s="230">
        <v>117.86</v>
      </c>
      <c r="AD189" s="209" t="s">
        <v>14835</v>
      </c>
      <c r="AE189" s="210">
        <v>8252</v>
      </c>
      <c r="AF189" s="93"/>
      <c r="AG189" s="201" t="s">
        <v>15419</v>
      </c>
      <c r="AH189" s="202">
        <v>24953.62</v>
      </c>
      <c r="AJ189" s="319" t="s">
        <v>11630</v>
      </c>
      <c r="AK189" s="320">
        <v>9302.9500000000007</v>
      </c>
      <c r="AM189" s="265" t="s">
        <v>10772</v>
      </c>
      <c r="AN189" s="266">
        <v>17.29</v>
      </c>
      <c r="AP189" s="233" t="s">
        <v>46301</v>
      </c>
      <c r="AQ189" s="234">
        <v>4421367.1500000004</v>
      </c>
      <c r="AS189" s="211" t="s">
        <v>6608</v>
      </c>
      <c r="AT189" s="212">
        <v>128560</v>
      </c>
      <c r="AV189" s="197" t="s">
        <v>9256</v>
      </c>
      <c r="AW189" s="198">
        <v>230311.78</v>
      </c>
    </row>
    <row r="190" spans="1:49" x14ac:dyDescent="0.3">
      <c r="A190" s="315" t="s">
        <v>5429</v>
      </c>
      <c r="B190" s="315"/>
      <c r="C190" s="316">
        <v>609.08000000000004</v>
      </c>
      <c r="E190" s="263" t="s">
        <v>4496</v>
      </c>
      <c r="F190" s="263"/>
      <c r="G190" s="264">
        <v>1480</v>
      </c>
      <c r="I190" s="227" t="s">
        <v>40967</v>
      </c>
      <c r="J190" s="227"/>
      <c r="K190" s="228">
        <v>115454.63</v>
      </c>
      <c r="M190" s="205" t="s">
        <v>664</v>
      </c>
      <c r="N190" s="205"/>
      <c r="O190" s="206">
        <v>11636.06</v>
      </c>
      <c r="Q190" s="197" t="s">
        <v>3722</v>
      </c>
      <c r="R190" s="197"/>
      <c r="S190" s="198">
        <v>5329</v>
      </c>
      <c r="U190" s="309" t="s">
        <v>42120</v>
      </c>
      <c r="V190" s="310">
        <v>540</v>
      </c>
      <c r="X190" s="267" t="s">
        <v>35954</v>
      </c>
      <c r="Y190" s="268">
        <v>33920</v>
      </c>
      <c r="AA190" s="229" t="s">
        <v>33044</v>
      </c>
      <c r="AB190" s="230">
        <v>8564.5400000000009</v>
      </c>
      <c r="AD190" s="209" t="s">
        <v>14836</v>
      </c>
      <c r="AE190" s="210">
        <v>8885</v>
      </c>
      <c r="AF190" s="93"/>
      <c r="AG190" s="201" t="s">
        <v>13040</v>
      </c>
      <c r="AH190" s="202">
        <v>75301.45</v>
      </c>
      <c r="AJ190" s="319" t="s">
        <v>11631</v>
      </c>
      <c r="AK190" s="320">
        <v>609.08000000000004</v>
      </c>
      <c r="AM190" s="265" t="s">
        <v>10782</v>
      </c>
      <c r="AN190" s="266">
        <v>1480</v>
      </c>
      <c r="AP190" s="233" t="s">
        <v>41508</v>
      </c>
      <c r="AQ190" s="234">
        <v>115454.63</v>
      </c>
      <c r="AS190" s="211" t="s">
        <v>6872</v>
      </c>
      <c r="AT190" s="212">
        <v>2520</v>
      </c>
      <c r="AV190" s="197" t="s">
        <v>9805</v>
      </c>
      <c r="AW190" s="198">
        <v>317744.78000000003</v>
      </c>
    </row>
    <row r="191" spans="1:49" x14ac:dyDescent="0.3">
      <c r="A191" s="315" t="s">
        <v>5432</v>
      </c>
      <c r="B191" s="315"/>
      <c r="C191" s="316">
        <v>116952.23</v>
      </c>
      <c r="E191" s="263" t="s">
        <v>4453</v>
      </c>
      <c r="F191" s="263"/>
      <c r="G191" s="264">
        <v>3031.35</v>
      </c>
      <c r="I191" s="227" t="s">
        <v>40968</v>
      </c>
      <c r="J191" s="227"/>
      <c r="K191" s="228">
        <v>101742.78</v>
      </c>
      <c r="M191" s="205" t="s">
        <v>665</v>
      </c>
      <c r="N191" s="205"/>
      <c r="O191" s="206">
        <v>15411</v>
      </c>
      <c r="Q191" s="197" t="s">
        <v>3723</v>
      </c>
      <c r="R191" s="197"/>
      <c r="S191" s="198">
        <v>473581</v>
      </c>
      <c r="U191" s="309" t="s">
        <v>66895</v>
      </c>
      <c r="V191" s="310">
        <v>566.03</v>
      </c>
      <c r="X191" s="267" t="s">
        <v>42116</v>
      </c>
      <c r="Y191" s="268">
        <v>5025</v>
      </c>
      <c r="AA191" s="229" t="s">
        <v>44318</v>
      </c>
      <c r="AB191" s="230">
        <v>18906.080000000002</v>
      </c>
      <c r="AD191" s="209" t="s">
        <v>14837</v>
      </c>
      <c r="AE191" s="210">
        <v>13874</v>
      </c>
      <c r="AF191" s="93"/>
      <c r="AG191" s="201" t="s">
        <v>31637</v>
      </c>
      <c r="AH191" s="202">
        <v>3120</v>
      </c>
      <c r="AJ191" s="319" t="s">
        <v>11634</v>
      </c>
      <c r="AK191" s="320">
        <v>116952.23</v>
      </c>
      <c r="AM191" s="265" t="s">
        <v>10783</v>
      </c>
      <c r="AN191" s="266">
        <v>3031.35</v>
      </c>
      <c r="AP191" s="233" t="s">
        <v>41509</v>
      </c>
      <c r="AQ191" s="234">
        <v>101742.78</v>
      </c>
      <c r="AS191" s="211" t="s">
        <v>7275</v>
      </c>
      <c r="AT191" s="212">
        <v>106275</v>
      </c>
      <c r="AV191" s="197" t="s">
        <v>10199</v>
      </c>
      <c r="AW191" s="198">
        <v>9143</v>
      </c>
    </row>
    <row r="192" spans="1:49" x14ac:dyDescent="0.3">
      <c r="A192" s="315" t="s">
        <v>5435</v>
      </c>
      <c r="B192" s="315"/>
      <c r="C192" s="316">
        <v>4850.3999999999996</v>
      </c>
      <c r="E192" s="263" t="s">
        <v>4461</v>
      </c>
      <c r="F192" s="263"/>
      <c r="G192" s="264">
        <v>207</v>
      </c>
      <c r="I192" s="227" t="s">
        <v>40969</v>
      </c>
      <c r="J192" s="227"/>
      <c r="K192" s="228">
        <v>80199.25</v>
      </c>
      <c r="M192" s="205" t="s">
        <v>666</v>
      </c>
      <c r="N192" s="205"/>
      <c r="O192" s="206">
        <v>44865.36</v>
      </c>
      <c r="Q192" s="197" t="s">
        <v>3724</v>
      </c>
      <c r="R192" s="197"/>
      <c r="S192" s="198">
        <v>13411</v>
      </c>
      <c r="U192" s="309" t="s">
        <v>35956</v>
      </c>
      <c r="V192" s="310">
        <v>11929.93</v>
      </c>
      <c r="X192" s="267" t="s">
        <v>58915</v>
      </c>
      <c r="Y192" s="268">
        <v>559.59</v>
      </c>
      <c r="AA192" s="229" t="s">
        <v>46623</v>
      </c>
      <c r="AB192" s="230">
        <v>594.15</v>
      </c>
      <c r="AD192" s="209" t="s">
        <v>14838</v>
      </c>
      <c r="AE192" s="210">
        <v>2196</v>
      </c>
      <c r="AF192" s="93"/>
      <c r="AG192" s="201" t="s">
        <v>15447</v>
      </c>
      <c r="AH192" s="202">
        <v>3120</v>
      </c>
      <c r="AJ192" s="319" t="s">
        <v>11637</v>
      </c>
      <c r="AK192" s="320">
        <v>4850.3999999999996</v>
      </c>
      <c r="AM192" s="265" t="s">
        <v>10796</v>
      </c>
      <c r="AN192" s="266">
        <v>207</v>
      </c>
      <c r="AP192" s="233" t="s">
        <v>41510</v>
      </c>
      <c r="AQ192" s="234">
        <v>80199.25</v>
      </c>
      <c r="AS192" s="211" t="s">
        <v>7560</v>
      </c>
      <c r="AT192" s="212">
        <v>70546</v>
      </c>
      <c r="AV192" s="197" t="s">
        <v>9806</v>
      </c>
      <c r="AW192" s="198">
        <v>9143</v>
      </c>
    </row>
    <row r="193" spans="1:49" x14ac:dyDescent="0.3">
      <c r="A193" s="315" t="s">
        <v>5437</v>
      </c>
      <c r="B193" s="315"/>
      <c r="C193" s="316">
        <v>10530.09</v>
      </c>
      <c r="E193" s="263" t="s">
        <v>4466</v>
      </c>
      <c r="F193" s="263"/>
      <c r="G193" s="264">
        <v>695.75</v>
      </c>
      <c r="I193" s="227" t="s">
        <v>40970</v>
      </c>
      <c r="J193" s="227"/>
      <c r="K193" s="228">
        <v>67119.77</v>
      </c>
      <c r="M193" s="205" t="s">
        <v>667</v>
      </c>
      <c r="N193" s="205"/>
      <c r="O193" s="206">
        <v>74075.86</v>
      </c>
      <c r="Q193" s="197" t="s">
        <v>3725</v>
      </c>
      <c r="R193" s="197"/>
      <c r="S193" s="198">
        <v>1175010</v>
      </c>
      <c r="U193" s="309" t="s">
        <v>34457</v>
      </c>
      <c r="V193" s="310">
        <v>21661.05</v>
      </c>
      <c r="X193" s="267" t="s">
        <v>48645</v>
      </c>
      <c r="Y193" s="268">
        <v>16276.18</v>
      </c>
      <c r="AA193" s="229" t="s">
        <v>46624</v>
      </c>
      <c r="AB193" s="230">
        <v>94.77</v>
      </c>
      <c r="AD193" s="209" t="s">
        <v>14839</v>
      </c>
      <c r="AE193" s="210">
        <v>3000</v>
      </c>
      <c r="AF193" s="93"/>
      <c r="AG193" s="201" t="s">
        <v>13041</v>
      </c>
      <c r="AH193" s="202">
        <v>97837</v>
      </c>
      <c r="AJ193" s="319" t="s">
        <v>11639</v>
      </c>
      <c r="AK193" s="320">
        <v>10530.09</v>
      </c>
      <c r="AM193" s="265" t="s">
        <v>10805</v>
      </c>
      <c r="AN193" s="266">
        <v>695.75</v>
      </c>
      <c r="AP193" s="233" t="s">
        <v>41511</v>
      </c>
      <c r="AQ193" s="234">
        <v>67119.77</v>
      </c>
      <c r="AS193" s="211" t="s">
        <v>7690</v>
      </c>
      <c r="AT193" s="212">
        <v>6797</v>
      </c>
      <c r="AV193" s="197" t="s">
        <v>10088</v>
      </c>
      <c r="AW193" s="198">
        <v>8538</v>
      </c>
    </row>
    <row r="194" spans="1:49" x14ac:dyDescent="0.3">
      <c r="A194" s="315" t="s">
        <v>5439</v>
      </c>
      <c r="B194" s="315"/>
      <c r="C194" s="316">
        <v>30246.09</v>
      </c>
      <c r="E194" s="263" t="s">
        <v>4508</v>
      </c>
      <c r="F194" s="263"/>
      <c r="G194" s="264">
        <v>2784</v>
      </c>
      <c r="I194" s="227" t="s">
        <v>44216</v>
      </c>
      <c r="J194" s="227"/>
      <c r="K194" s="228">
        <v>1083944.69</v>
      </c>
      <c r="M194" s="205" t="s">
        <v>668</v>
      </c>
      <c r="N194" s="205"/>
      <c r="O194" s="206">
        <v>37455</v>
      </c>
      <c r="Q194" s="197" t="s">
        <v>3726</v>
      </c>
      <c r="R194" s="197"/>
      <c r="S194" s="198">
        <v>193606</v>
      </c>
      <c r="U194" s="309" t="s">
        <v>34458</v>
      </c>
      <c r="V194" s="310">
        <v>51037.9</v>
      </c>
      <c r="X194" s="267" t="s">
        <v>57185</v>
      </c>
      <c r="Y194" s="268">
        <v>1199.72</v>
      </c>
      <c r="AA194" s="229" t="s">
        <v>47711</v>
      </c>
      <c r="AB194" s="230">
        <v>3364</v>
      </c>
      <c r="AD194" s="209" t="s">
        <v>14840</v>
      </c>
      <c r="AE194" s="210">
        <v>229.5</v>
      </c>
      <c r="AF194" s="93"/>
      <c r="AG194" s="201" t="s">
        <v>13042</v>
      </c>
      <c r="AH194" s="202">
        <v>217476.25</v>
      </c>
      <c r="AJ194" s="319" t="s">
        <v>11641</v>
      </c>
      <c r="AK194" s="320">
        <v>30246.09</v>
      </c>
      <c r="AM194" s="265" t="s">
        <v>10812</v>
      </c>
      <c r="AN194" s="266">
        <v>2784</v>
      </c>
      <c r="AP194" s="233" t="s">
        <v>46302</v>
      </c>
      <c r="AQ194" s="234">
        <v>1083944.69</v>
      </c>
      <c r="AS194" s="211" t="s">
        <v>7954</v>
      </c>
      <c r="AT194" s="212">
        <v>11005.94</v>
      </c>
      <c r="AV194" s="197" t="s">
        <v>10129</v>
      </c>
      <c r="AW194" s="198">
        <v>1426</v>
      </c>
    </row>
    <row r="195" spans="1:49" x14ac:dyDescent="0.3">
      <c r="A195" s="315" t="s">
        <v>5440</v>
      </c>
      <c r="B195" s="315"/>
      <c r="C195" s="316">
        <v>1241728.3</v>
      </c>
      <c r="E195" s="263" t="s">
        <v>4473</v>
      </c>
      <c r="F195" s="263"/>
      <c r="G195" s="264">
        <v>3303.29</v>
      </c>
      <c r="I195" s="227" t="s">
        <v>44217</v>
      </c>
      <c r="J195" s="227"/>
      <c r="K195" s="228">
        <v>370959.74</v>
      </c>
      <c r="M195" s="205" t="s">
        <v>669</v>
      </c>
      <c r="N195" s="205"/>
      <c r="O195" s="206">
        <v>939227</v>
      </c>
      <c r="Q195" s="197" t="s">
        <v>3727</v>
      </c>
      <c r="R195" s="197"/>
      <c r="S195" s="198">
        <v>29641.66</v>
      </c>
      <c r="U195" s="309" t="s">
        <v>34459</v>
      </c>
      <c r="V195" s="310">
        <v>24020.080000000002</v>
      </c>
      <c r="X195" s="267" t="s">
        <v>33046</v>
      </c>
      <c r="Y195" s="268">
        <v>1680.66</v>
      </c>
      <c r="AA195" s="229" t="s">
        <v>47712</v>
      </c>
      <c r="AB195" s="230">
        <v>1415</v>
      </c>
      <c r="AD195" s="209" t="s">
        <v>14841</v>
      </c>
      <c r="AE195" s="210">
        <v>650.4</v>
      </c>
      <c r="AF195" s="93"/>
      <c r="AG195" s="201" t="s">
        <v>13043</v>
      </c>
      <c r="AH195" s="202">
        <v>14863.14</v>
      </c>
      <c r="AJ195" s="319" t="s">
        <v>11642</v>
      </c>
      <c r="AK195" s="320">
        <v>1241728.3</v>
      </c>
      <c r="AM195" s="265" t="s">
        <v>10815</v>
      </c>
      <c r="AN195" s="266">
        <v>3303.29</v>
      </c>
      <c r="AP195" s="233" t="s">
        <v>46303</v>
      </c>
      <c r="AQ195" s="234">
        <v>370959.74</v>
      </c>
      <c r="AS195" s="211" t="s">
        <v>7994</v>
      </c>
      <c r="AT195" s="212">
        <v>23180</v>
      </c>
      <c r="AV195" s="197" t="s">
        <v>10200</v>
      </c>
      <c r="AW195" s="198">
        <v>16948</v>
      </c>
    </row>
    <row r="196" spans="1:49" x14ac:dyDescent="0.3">
      <c r="A196" s="315" t="s">
        <v>5441</v>
      </c>
      <c r="B196" s="315"/>
      <c r="C196" s="316">
        <v>0.3</v>
      </c>
      <c r="E196" s="263" t="s">
        <v>4512</v>
      </c>
      <c r="F196" s="263"/>
      <c r="G196" s="264">
        <v>1422</v>
      </c>
      <c r="I196" s="227" t="s">
        <v>42064</v>
      </c>
      <c r="J196" s="227"/>
      <c r="K196" s="228">
        <v>713274.56</v>
      </c>
      <c r="M196" s="205" t="s">
        <v>670</v>
      </c>
      <c r="N196" s="205"/>
      <c r="O196" s="206">
        <v>18997.72</v>
      </c>
      <c r="Q196" s="197" t="s">
        <v>3728</v>
      </c>
      <c r="R196" s="197"/>
      <c r="S196" s="198">
        <v>14024</v>
      </c>
      <c r="U196" s="309" t="s">
        <v>38825</v>
      </c>
      <c r="V196" s="310">
        <v>84800</v>
      </c>
      <c r="X196" s="267" t="s">
        <v>14946</v>
      </c>
      <c r="Y196" s="268">
        <v>67042.41</v>
      </c>
      <c r="AA196" s="229" t="s">
        <v>44319</v>
      </c>
      <c r="AB196" s="230">
        <v>28000</v>
      </c>
      <c r="AD196" s="209" t="s">
        <v>14842</v>
      </c>
      <c r="AE196" s="210">
        <v>11077.15</v>
      </c>
      <c r="AF196" s="93"/>
      <c r="AG196" s="201" t="s">
        <v>13044</v>
      </c>
      <c r="AH196" s="202">
        <v>32592.22</v>
      </c>
      <c r="AJ196" s="319" t="s">
        <v>11643</v>
      </c>
      <c r="AK196" s="320">
        <v>0.3</v>
      </c>
      <c r="AM196" s="265" t="s">
        <v>10826</v>
      </c>
      <c r="AN196" s="266">
        <v>1422</v>
      </c>
      <c r="AP196" s="233" t="s">
        <v>43455</v>
      </c>
      <c r="AQ196" s="234">
        <v>713274.56</v>
      </c>
      <c r="AS196" s="211" t="s">
        <v>8251</v>
      </c>
      <c r="AT196" s="212">
        <v>53591.97</v>
      </c>
      <c r="AV196" s="197" t="s">
        <v>9807</v>
      </c>
      <c r="AW196" s="198">
        <v>26912</v>
      </c>
    </row>
    <row r="197" spans="1:49" x14ac:dyDescent="0.3">
      <c r="A197" s="315" t="s">
        <v>5442</v>
      </c>
      <c r="B197" s="315"/>
      <c r="C197" s="316">
        <v>494650.54</v>
      </c>
      <c r="E197" s="263" t="s">
        <v>4483</v>
      </c>
      <c r="F197" s="263"/>
      <c r="G197" s="264">
        <v>0.06</v>
      </c>
      <c r="I197" s="227" t="s">
        <v>44218</v>
      </c>
      <c r="J197" s="227"/>
      <c r="K197" s="228">
        <v>676015.13</v>
      </c>
      <c r="M197" s="205" t="s">
        <v>671</v>
      </c>
      <c r="N197" s="205"/>
      <c r="O197" s="206">
        <v>201412</v>
      </c>
      <c r="Q197" s="197" t="s">
        <v>3729</v>
      </c>
      <c r="R197" s="197"/>
      <c r="S197" s="198">
        <v>450877</v>
      </c>
      <c r="U197" s="309" t="s">
        <v>42121</v>
      </c>
      <c r="V197" s="310">
        <v>8781.26</v>
      </c>
      <c r="X197" s="267" t="s">
        <v>34448</v>
      </c>
      <c r="Y197" s="268">
        <v>226740.66</v>
      </c>
      <c r="AA197" s="229" t="s">
        <v>44320</v>
      </c>
      <c r="AB197" s="230">
        <v>1403</v>
      </c>
      <c r="AD197" s="209" t="s">
        <v>14843</v>
      </c>
      <c r="AE197" s="210">
        <v>4221.71</v>
      </c>
      <c r="AF197" s="93"/>
      <c r="AG197" s="201" t="s">
        <v>13045</v>
      </c>
      <c r="AH197" s="202">
        <v>10797.33</v>
      </c>
      <c r="AJ197" s="319" t="s">
        <v>11644</v>
      </c>
      <c r="AK197" s="320">
        <v>494650.54</v>
      </c>
      <c r="AM197" s="265" t="s">
        <v>10830</v>
      </c>
      <c r="AN197" s="266">
        <v>0.06</v>
      </c>
      <c r="AP197" s="233" t="s">
        <v>46304</v>
      </c>
      <c r="AQ197" s="234">
        <v>676015.13</v>
      </c>
      <c r="AS197" s="211" t="s">
        <v>8491</v>
      </c>
      <c r="AT197" s="212">
        <v>87266</v>
      </c>
      <c r="AV197" s="197" t="s">
        <v>7327</v>
      </c>
      <c r="AW197" s="198">
        <v>30378.92</v>
      </c>
    </row>
    <row r="198" spans="1:49" x14ac:dyDescent="0.3">
      <c r="A198" s="315" t="s">
        <v>5444</v>
      </c>
      <c r="B198" s="315"/>
      <c r="C198" s="316">
        <v>80779.78</v>
      </c>
      <c r="E198" s="263" t="s">
        <v>4484</v>
      </c>
      <c r="F198" s="263"/>
      <c r="G198" s="264">
        <v>4675</v>
      </c>
      <c r="I198" s="227" t="s">
        <v>44219</v>
      </c>
      <c r="J198" s="227"/>
      <c r="K198" s="228">
        <v>504533.3</v>
      </c>
      <c r="M198" s="205" t="s">
        <v>672</v>
      </c>
      <c r="N198" s="205"/>
      <c r="O198" s="206">
        <v>330593</v>
      </c>
      <c r="Q198" s="197" t="s">
        <v>3730</v>
      </c>
      <c r="R198" s="197"/>
      <c r="S198" s="198">
        <v>74049</v>
      </c>
      <c r="U198" s="309" t="s">
        <v>66896</v>
      </c>
      <c r="V198" s="310">
        <v>417040.32</v>
      </c>
      <c r="X198" s="267" t="s">
        <v>33047</v>
      </c>
      <c r="Y198" s="268">
        <v>174771.12</v>
      </c>
      <c r="AA198" s="229" t="s">
        <v>44321</v>
      </c>
      <c r="AB198" s="230">
        <v>1006915.5</v>
      </c>
      <c r="AD198" s="209" t="s">
        <v>14844</v>
      </c>
      <c r="AE198" s="210">
        <v>8885</v>
      </c>
      <c r="AF198" s="93"/>
      <c r="AG198" s="201" t="s">
        <v>13046</v>
      </c>
      <c r="AH198" s="202">
        <v>29243.09</v>
      </c>
      <c r="AJ198" s="319" t="s">
        <v>11646</v>
      </c>
      <c r="AK198" s="320">
        <v>80779.78</v>
      </c>
      <c r="AM198" s="265" t="s">
        <v>10831</v>
      </c>
      <c r="AN198" s="266">
        <v>4675</v>
      </c>
      <c r="AP198" s="233" t="s">
        <v>46305</v>
      </c>
      <c r="AQ198" s="234">
        <v>504533.3</v>
      </c>
      <c r="AS198" s="211" t="s">
        <v>8629</v>
      </c>
      <c r="AT198" s="212">
        <v>6564</v>
      </c>
      <c r="AV198" s="197" t="s">
        <v>7590</v>
      </c>
      <c r="AW198" s="198">
        <v>2986</v>
      </c>
    </row>
    <row r="199" spans="1:49" x14ac:dyDescent="0.3">
      <c r="A199" s="315" t="s">
        <v>5446</v>
      </c>
      <c r="B199" s="315"/>
      <c r="C199" s="316">
        <v>3872468.48</v>
      </c>
      <c r="E199" s="263" t="s">
        <v>4514</v>
      </c>
      <c r="F199" s="263"/>
      <c r="G199" s="264">
        <v>2414</v>
      </c>
      <c r="I199" s="227" t="s">
        <v>40971</v>
      </c>
      <c r="J199" s="227"/>
      <c r="K199" s="228">
        <v>38696.629999999997</v>
      </c>
      <c r="M199" s="205" t="s">
        <v>673</v>
      </c>
      <c r="N199" s="205"/>
      <c r="O199" s="206">
        <v>11099</v>
      </c>
      <c r="Q199" s="197" t="s">
        <v>3731</v>
      </c>
      <c r="R199" s="197"/>
      <c r="S199" s="198">
        <v>223913</v>
      </c>
      <c r="U199" s="309" t="s">
        <v>44332</v>
      </c>
      <c r="V199" s="310">
        <v>40044.75</v>
      </c>
      <c r="X199" s="267" t="s">
        <v>51450</v>
      </c>
      <c r="Y199" s="268">
        <v>15076.44</v>
      </c>
      <c r="AA199" s="229" t="s">
        <v>44322</v>
      </c>
      <c r="AB199" s="230">
        <v>77029.19</v>
      </c>
      <c r="AD199" s="209" t="s">
        <v>14845</v>
      </c>
      <c r="AE199" s="210">
        <v>27355.24</v>
      </c>
      <c r="AF199" s="93"/>
      <c r="AG199" s="201" t="s">
        <v>13047</v>
      </c>
      <c r="AH199" s="202">
        <v>80657.97</v>
      </c>
      <c r="AJ199" s="319" t="s">
        <v>11648</v>
      </c>
      <c r="AK199" s="320">
        <v>3872468.48</v>
      </c>
      <c r="AM199" s="265" t="s">
        <v>10832</v>
      </c>
      <c r="AN199" s="266">
        <v>2414</v>
      </c>
      <c r="AP199" s="233" t="s">
        <v>41512</v>
      </c>
      <c r="AQ199" s="234">
        <v>38696.629999999997</v>
      </c>
      <c r="AS199" s="211" t="s">
        <v>8842</v>
      </c>
      <c r="AT199" s="212">
        <v>107212</v>
      </c>
      <c r="AV199" s="197" t="s">
        <v>10201</v>
      </c>
      <c r="AW199" s="198">
        <v>220996</v>
      </c>
    </row>
    <row r="200" spans="1:49" x14ac:dyDescent="0.3">
      <c r="A200" s="315" t="s">
        <v>5447</v>
      </c>
      <c r="B200" s="315"/>
      <c r="C200" s="316">
        <v>3739.2</v>
      </c>
      <c r="E200" s="263" t="s">
        <v>4486</v>
      </c>
      <c r="F200" s="263"/>
      <c r="G200" s="264">
        <v>672.07</v>
      </c>
      <c r="I200" s="227" t="s">
        <v>44220</v>
      </c>
      <c r="J200" s="227"/>
      <c r="K200" s="228">
        <v>1412520.92</v>
      </c>
      <c r="M200" s="205" t="s">
        <v>674</v>
      </c>
      <c r="N200" s="205"/>
      <c r="O200" s="206">
        <v>16493</v>
      </c>
      <c r="Q200" s="197" t="s">
        <v>3732</v>
      </c>
      <c r="R200" s="197"/>
      <c r="S200" s="198">
        <v>5644</v>
      </c>
      <c r="U200" s="309" t="s">
        <v>63006</v>
      </c>
      <c r="V200" s="310">
        <v>28.3</v>
      </c>
      <c r="X200" s="267" t="s">
        <v>14947</v>
      </c>
      <c r="Y200" s="268">
        <v>671.2</v>
      </c>
      <c r="AA200" s="229" t="s">
        <v>14925</v>
      </c>
      <c r="AB200" s="230">
        <v>2651.94</v>
      </c>
      <c r="AD200" s="209" t="s">
        <v>14846</v>
      </c>
      <c r="AE200" s="210">
        <v>1000</v>
      </c>
      <c r="AF200" s="93"/>
      <c r="AG200" s="201" t="s">
        <v>13048</v>
      </c>
      <c r="AH200" s="202">
        <v>13317</v>
      </c>
      <c r="AJ200" s="319" t="s">
        <v>11649</v>
      </c>
      <c r="AK200" s="320">
        <v>3739.2</v>
      </c>
      <c r="AM200" s="265" t="s">
        <v>10835</v>
      </c>
      <c r="AN200" s="266">
        <v>672.07</v>
      </c>
      <c r="AP200" s="233" t="s">
        <v>46306</v>
      </c>
      <c r="AQ200" s="234">
        <v>1412520.92</v>
      </c>
      <c r="AS200" s="211" t="s">
        <v>8866</v>
      </c>
      <c r="AT200" s="212">
        <v>18178.86</v>
      </c>
      <c r="AV200" s="197" t="s">
        <v>9808</v>
      </c>
      <c r="AW200" s="198">
        <v>254360.92</v>
      </c>
    </row>
    <row r="201" spans="1:49" x14ac:dyDescent="0.3">
      <c r="A201" s="315" t="s">
        <v>5449</v>
      </c>
      <c r="B201" s="315"/>
      <c r="C201" s="316">
        <v>339613.4</v>
      </c>
      <c r="E201" s="263" t="s">
        <v>5057</v>
      </c>
      <c r="F201" s="263"/>
      <c r="G201" s="264">
        <v>100159.5</v>
      </c>
      <c r="I201" s="227" t="s">
        <v>40972</v>
      </c>
      <c r="J201" s="227"/>
      <c r="K201" s="228">
        <v>81812.240000000005</v>
      </c>
      <c r="M201" s="205" t="s">
        <v>675</v>
      </c>
      <c r="N201" s="205"/>
      <c r="O201" s="206">
        <v>40210.39</v>
      </c>
      <c r="Q201" s="197" t="s">
        <v>3733</v>
      </c>
      <c r="R201" s="197"/>
      <c r="S201" s="198">
        <v>97572</v>
      </c>
      <c r="U201" s="309" t="s">
        <v>57190</v>
      </c>
      <c r="V201" s="310">
        <v>2502.6799999999998</v>
      </c>
      <c r="X201" s="267" t="s">
        <v>38807</v>
      </c>
      <c r="Y201" s="268">
        <v>1426.4</v>
      </c>
      <c r="AA201" s="229" t="s">
        <v>46625</v>
      </c>
      <c r="AB201" s="230">
        <v>991.77</v>
      </c>
      <c r="AD201" s="209" t="s">
        <v>14847</v>
      </c>
      <c r="AE201" s="210">
        <v>580</v>
      </c>
      <c r="AF201" s="93"/>
      <c r="AG201" s="201" t="s">
        <v>31638</v>
      </c>
      <c r="AH201" s="202">
        <v>165711</v>
      </c>
      <c r="AJ201" s="319" t="s">
        <v>11651</v>
      </c>
      <c r="AK201" s="320">
        <v>339613.4</v>
      </c>
      <c r="AM201" s="265" t="s">
        <v>10838</v>
      </c>
      <c r="AN201" s="266">
        <v>100159.5</v>
      </c>
      <c r="AP201" s="233" t="s">
        <v>41513</v>
      </c>
      <c r="AQ201" s="234">
        <v>81812.240000000005</v>
      </c>
      <c r="AS201" s="211" t="s">
        <v>9210</v>
      </c>
      <c r="AT201" s="212">
        <v>491657.59</v>
      </c>
      <c r="AV201" s="197" t="s">
        <v>10202</v>
      </c>
      <c r="AW201" s="198">
        <v>390528</v>
      </c>
    </row>
    <row r="202" spans="1:49" x14ac:dyDescent="0.3">
      <c r="A202" s="315" t="s">
        <v>5450</v>
      </c>
      <c r="B202" s="315"/>
      <c r="C202" s="316">
        <v>39141.199999999997</v>
      </c>
      <c r="E202" s="263" t="s">
        <v>5060</v>
      </c>
      <c r="F202" s="263"/>
      <c r="G202" s="264">
        <v>2401.9299999999998</v>
      </c>
      <c r="I202" s="227" t="s">
        <v>44221</v>
      </c>
      <c r="J202" s="227"/>
      <c r="K202" s="228">
        <v>485924.4</v>
      </c>
      <c r="M202" s="205" t="s">
        <v>3994</v>
      </c>
      <c r="N202" s="205"/>
      <c r="O202" s="206">
        <v>32707</v>
      </c>
      <c r="Q202" s="197" t="s">
        <v>3734</v>
      </c>
      <c r="R202" s="197"/>
      <c r="S202" s="198">
        <v>551750</v>
      </c>
      <c r="U202" s="309" t="s">
        <v>66897</v>
      </c>
      <c r="V202" s="310">
        <v>2735.98</v>
      </c>
      <c r="X202" s="267" t="s">
        <v>14948</v>
      </c>
      <c r="Y202" s="268">
        <v>40214.9</v>
      </c>
      <c r="AA202" s="229" t="s">
        <v>51448</v>
      </c>
      <c r="AB202" s="230">
        <v>32997.94</v>
      </c>
      <c r="AD202" s="209" t="s">
        <v>14848</v>
      </c>
      <c r="AE202" s="210">
        <v>3400.47</v>
      </c>
      <c r="AF202" s="93"/>
      <c r="AG202" s="201" t="s">
        <v>13049</v>
      </c>
      <c r="AH202" s="202">
        <v>5678.1</v>
      </c>
      <c r="AJ202" s="319" t="s">
        <v>11652</v>
      </c>
      <c r="AK202" s="320">
        <v>39141.199999999997</v>
      </c>
      <c r="AM202" s="265" t="s">
        <v>10841</v>
      </c>
      <c r="AN202" s="266">
        <v>2401.9299999999998</v>
      </c>
      <c r="AP202" s="233" t="s">
        <v>46307</v>
      </c>
      <c r="AQ202" s="234">
        <v>485924.4</v>
      </c>
      <c r="AS202" s="211" t="s">
        <v>11457</v>
      </c>
      <c r="AT202" s="212">
        <v>808673.63</v>
      </c>
      <c r="AV202" s="197" t="s">
        <v>9809</v>
      </c>
      <c r="AW202" s="198">
        <v>390528</v>
      </c>
    </row>
    <row r="203" spans="1:49" x14ac:dyDescent="0.3">
      <c r="A203" s="315" t="s">
        <v>5452</v>
      </c>
      <c r="B203" s="315"/>
      <c r="C203" s="316">
        <v>18220.78</v>
      </c>
      <c r="E203" s="263" t="s">
        <v>5061</v>
      </c>
      <c r="F203" s="263"/>
      <c r="G203" s="264">
        <v>239.51</v>
      </c>
      <c r="I203" s="227" t="s">
        <v>40973</v>
      </c>
      <c r="J203" s="227"/>
      <c r="K203" s="228">
        <v>10765</v>
      </c>
      <c r="M203" s="205" t="s">
        <v>676</v>
      </c>
      <c r="N203" s="205"/>
      <c r="O203" s="206">
        <v>139770.76999999999</v>
      </c>
      <c r="Q203" s="197" t="s">
        <v>3735</v>
      </c>
      <c r="R203" s="197"/>
      <c r="S203" s="198">
        <v>141590</v>
      </c>
      <c r="U203" s="309" t="s">
        <v>61072</v>
      </c>
      <c r="V203" s="310">
        <v>6559.04</v>
      </c>
      <c r="X203" s="267" t="s">
        <v>61260</v>
      </c>
      <c r="Y203" s="268">
        <v>353509.79</v>
      </c>
      <c r="AA203" s="229" t="s">
        <v>46626</v>
      </c>
      <c r="AB203" s="230">
        <v>0.06</v>
      </c>
      <c r="AD203" s="209" t="s">
        <v>14849</v>
      </c>
      <c r="AE203" s="210">
        <v>3939</v>
      </c>
      <c r="AF203" s="93"/>
      <c r="AG203" s="201" t="s">
        <v>13050</v>
      </c>
      <c r="AH203" s="202">
        <v>2060.7199999999998</v>
      </c>
      <c r="AJ203" s="319" t="s">
        <v>11654</v>
      </c>
      <c r="AK203" s="320">
        <v>18220.78</v>
      </c>
      <c r="AM203" s="265" t="s">
        <v>10842</v>
      </c>
      <c r="AN203" s="266">
        <v>239.51</v>
      </c>
      <c r="AP203" s="233" t="s">
        <v>41514</v>
      </c>
      <c r="AQ203" s="234">
        <v>10765</v>
      </c>
      <c r="AS203" s="211" t="s">
        <v>9754</v>
      </c>
      <c r="AT203" s="212">
        <v>1922027.99</v>
      </c>
      <c r="AV203" s="197" t="s">
        <v>7592</v>
      </c>
      <c r="AW203" s="198">
        <v>811819.4</v>
      </c>
    </row>
    <row r="204" spans="1:49" x14ac:dyDescent="0.3">
      <c r="A204" s="315" t="s">
        <v>5451</v>
      </c>
      <c r="B204" s="315"/>
      <c r="C204" s="316">
        <v>1082.82</v>
      </c>
      <c r="E204" s="263" t="s">
        <v>5063</v>
      </c>
      <c r="F204" s="263"/>
      <c r="G204" s="264">
        <v>3673.81</v>
      </c>
      <c r="I204" s="227" t="s">
        <v>42065</v>
      </c>
      <c r="J204" s="227"/>
      <c r="K204" s="228">
        <v>889824.1</v>
      </c>
      <c r="M204" s="205" t="s">
        <v>677</v>
      </c>
      <c r="N204" s="205"/>
      <c r="O204" s="206">
        <v>255045</v>
      </c>
      <c r="Q204" s="197" t="s">
        <v>3736</v>
      </c>
      <c r="R204" s="197"/>
      <c r="S204" s="198">
        <v>102569</v>
      </c>
      <c r="U204" s="309" t="s">
        <v>61073</v>
      </c>
      <c r="V204" s="310">
        <v>0.02</v>
      </c>
      <c r="X204" s="267" t="s">
        <v>34449</v>
      </c>
      <c r="Y204" s="268">
        <v>7526.01</v>
      </c>
      <c r="AA204" s="229" t="s">
        <v>14930</v>
      </c>
      <c r="AB204" s="230">
        <v>13218.93</v>
      </c>
      <c r="AD204" s="209" t="s">
        <v>14850</v>
      </c>
      <c r="AE204" s="210">
        <v>1946</v>
      </c>
      <c r="AF204" s="93"/>
      <c r="AG204" s="201" t="s">
        <v>13051</v>
      </c>
      <c r="AH204" s="202">
        <v>18220.97</v>
      </c>
      <c r="AJ204" s="319" t="s">
        <v>11653</v>
      </c>
      <c r="AK204" s="320">
        <v>1082.82</v>
      </c>
      <c r="AM204" s="265" t="s">
        <v>10844</v>
      </c>
      <c r="AN204" s="266">
        <v>3673.81</v>
      </c>
      <c r="AP204" s="233" t="s">
        <v>43456</v>
      </c>
      <c r="AQ204" s="234">
        <v>889824.1</v>
      </c>
      <c r="AS204" s="211" t="s">
        <v>6609</v>
      </c>
      <c r="AT204" s="212">
        <v>16500</v>
      </c>
      <c r="AV204" s="197" t="s">
        <v>10203</v>
      </c>
      <c r="AW204" s="198">
        <v>857370.99</v>
      </c>
    </row>
    <row r="205" spans="1:49" x14ac:dyDescent="0.3">
      <c r="A205" s="315" t="s">
        <v>5453</v>
      </c>
      <c r="B205" s="315"/>
      <c r="C205" s="316">
        <v>2137917.13</v>
      </c>
      <c r="E205" s="263" t="s">
        <v>5064</v>
      </c>
      <c r="F205" s="263"/>
      <c r="G205" s="264">
        <v>1244.54</v>
      </c>
      <c r="I205" s="227" t="s">
        <v>40974</v>
      </c>
      <c r="J205" s="227"/>
      <c r="K205" s="228">
        <v>20831</v>
      </c>
      <c r="M205" s="205" t="s">
        <v>678</v>
      </c>
      <c r="N205" s="205"/>
      <c r="O205" s="206">
        <v>72701</v>
      </c>
      <c r="Q205" s="197" t="s">
        <v>3737</v>
      </c>
      <c r="R205" s="197"/>
      <c r="S205" s="198">
        <v>290038</v>
      </c>
      <c r="U205" s="309" t="s">
        <v>58405</v>
      </c>
      <c r="V205" s="310">
        <v>525.01</v>
      </c>
      <c r="X205" s="267" t="s">
        <v>59460</v>
      </c>
      <c r="Y205" s="268">
        <v>-1724.31</v>
      </c>
      <c r="AA205" s="229" t="s">
        <v>46627</v>
      </c>
      <c r="AB205" s="230">
        <v>2.72</v>
      </c>
      <c r="AD205" s="209" t="s">
        <v>14851</v>
      </c>
      <c r="AE205" s="210">
        <v>2300.7399999999998</v>
      </c>
      <c r="AF205" s="93"/>
      <c r="AG205" s="201" t="s">
        <v>13052</v>
      </c>
      <c r="AH205" s="202">
        <v>28232.87</v>
      </c>
      <c r="AJ205" s="319" t="s">
        <v>11655</v>
      </c>
      <c r="AK205" s="320">
        <v>2137917.13</v>
      </c>
      <c r="AM205" s="265" t="s">
        <v>10845</v>
      </c>
      <c r="AN205" s="266">
        <v>1244.54</v>
      </c>
      <c r="AP205" s="233" t="s">
        <v>41515</v>
      </c>
      <c r="AQ205" s="234">
        <v>20831</v>
      </c>
      <c r="AS205" s="211" t="s">
        <v>6873</v>
      </c>
      <c r="AT205" s="212">
        <v>500</v>
      </c>
      <c r="AV205" s="197" t="s">
        <v>9810</v>
      </c>
      <c r="AW205" s="198">
        <v>1669190.39</v>
      </c>
    </row>
    <row r="206" spans="1:49" x14ac:dyDescent="0.3">
      <c r="A206" s="315" t="s">
        <v>5454</v>
      </c>
      <c r="B206" s="315"/>
      <c r="C206" s="316">
        <v>18602429.25</v>
      </c>
      <c r="E206" s="263" t="s">
        <v>5144</v>
      </c>
      <c r="F206" s="263"/>
      <c r="G206" s="264">
        <v>1568.31</v>
      </c>
      <c r="I206" s="227" t="s">
        <v>40975</v>
      </c>
      <c r="J206" s="227"/>
      <c r="K206" s="228">
        <v>109265</v>
      </c>
      <c r="M206" s="205" t="s">
        <v>679</v>
      </c>
      <c r="N206" s="205"/>
      <c r="O206" s="206">
        <v>221444.42</v>
      </c>
      <c r="Q206" s="197" t="s">
        <v>3738</v>
      </c>
      <c r="R206" s="197"/>
      <c r="S206" s="198">
        <v>18576</v>
      </c>
      <c r="U206" s="309" t="s">
        <v>58406</v>
      </c>
      <c r="V206" s="310">
        <v>40.15</v>
      </c>
      <c r="X206" s="267" t="s">
        <v>58398</v>
      </c>
      <c r="Y206" s="268">
        <v>30121.97</v>
      </c>
      <c r="AA206" s="229" t="s">
        <v>14931</v>
      </c>
      <c r="AB206" s="230">
        <v>993.62</v>
      </c>
      <c r="AD206" s="209" t="s">
        <v>14852</v>
      </c>
      <c r="AE206" s="210">
        <v>53.78</v>
      </c>
      <c r="AF206" s="93"/>
      <c r="AG206" s="201" t="s">
        <v>13053</v>
      </c>
      <c r="AH206" s="202">
        <v>2344.52</v>
      </c>
      <c r="AJ206" s="319" t="s">
        <v>11656</v>
      </c>
      <c r="AK206" s="320">
        <v>18602429.25</v>
      </c>
      <c r="AM206" s="265" t="s">
        <v>10846</v>
      </c>
      <c r="AN206" s="266">
        <v>1568.31</v>
      </c>
      <c r="AP206" s="233" t="s">
        <v>41516</v>
      </c>
      <c r="AQ206" s="234">
        <v>109265</v>
      </c>
      <c r="AS206" s="211" t="s">
        <v>7035</v>
      </c>
      <c r="AT206" s="212">
        <v>151</v>
      </c>
      <c r="AV206" s="197" t="s">
        <v>10204</v>
      </c>
      <c r="AW206" s="198">
        <v>16902</v>
      </c>
    </row>
    <row r="207" spans="1:49" x14ac:dyDescent="0.3">
      <c r="A207" s="315" t="s">
        <v>5455</v>
      </c>
      <c r="B207" s="315"/>
      <c r="C207" s="316">
        <v>2113.79</v>
      </c>
      <c r="E207" s="263" t="s">
        <v>5065</v>
      </c>
      <c r="F207" s="263"/>
      <c r="G207" s="264">
        <v>24403.77</v>
      </c>
      <c r="I207" s="227" t="s">
        <v>42066</v>
      </c>
      <c r="J207" s="227"/>
      <c r="K207" s="228">
        <v>2668649.94</v>
      </c>
      <c r="M207" s="205" t="s">
        <v>680</v>
      </c>
      <c r="N207" s="205"/>
      <c r="O207" s="206">
        <v>16825.21</v>
      </c>
      <c r="Q207" s="197" t="s">
        <v>3739</v>
      </c>
      <c r="R207" s="197"/>
      <c r="S207" s="198">
        <v>15359.34</v>
      </c>
      <c r="U207" s="309" t="s">
        <v>58407</v>
      </c>
      <c r="V207" s="310">
        <v>131.35</v>
      </c>
      <c r="X207" s="267" t="s">
        <v>44324</v>
      </c>
      <c r="Y207" s="268">
        <v>3377</v>
      </c>
      <c r="AA207" s="229" t="s">
        <v>42114</v>
      </c>
      <c r="AB207" s="230">
        <v>3141.66</v>
      </c>
      <c r="AD207" s="209" t="s">
        <v>14853</v>
      </c>
      <c r="AE207" s="210">
        <v>5286</v>
      </c>
      <c r="AF207" s="93"/>
      <c r="AG207" s="201" t="s">
        <v>13054</v>
      </c>
      <c r="AH207" s="202">
        <v>455343.12</v>
      </c>
      <c r="AJ207" s="319" t="s">
        <v>11657</v>
      </c>
      <c r="AK207" s="320">
        <v>2113.79</v>
      </c>
      <c r="AM207" s="265" t="s">
        <v>10847</v>
      </c>
      <c r="AN207" s="266">
        <v>24403.77</v>
      </c>
      <c r="AP207" s="233" t="s">
        <v>43457</v>
      </c>
      <c r="AQ207" s="234">
        <v>2668649.94</v>
      </c>
      <c r="AS207" s="211" t="s">
        <v>7276</v>
      </c>
      <c r="AT207" s="212">
        <v>1520</v>
      </c>
      <c r="AV207" s="197" t="s">
        <v>9811</v>
      </c>
      <c r="AW207" s="198">
        <v>16902</v>
      </c>
    </row>
    <row r="208" spans="1:49" x14ac:dyDescent="0.3">
      <c r="A208" s="315" t="s">
        <v>5457</v>
      </c>
      <c r="B208" s="315"/>
      <c r="C208" s="316">
        <v>3691587.37</v>
      </c>
      <c r="E208" s="263" t="s">
        <v>5145</v>
      </c>
      <c r="F208" s="263"/>
      <c r="G208" s="264">
        <v>4153.83</v>
      </c>
      <c r="I208" s="227" t="s">
        <v>40976</v>
      </c>
      <c r="J208" s="227"/>
      <c r="K208" s="228">
        <v>157555.45000000001</v>
      </c>
      <c r="M208" s="205" t="s">
        <v>681</v>
      </c>
      <c r="N208" s="205"/>
      <c r="O208" s="206">
        <v>966603</v>
      </c>
      <c r="Q208" s="197" t="s">
        <v>3740</v>
      </c>
      <c r="R208" s="197"/>
      <c r="S208" s="198">
        <v>6983</v>
      </c>
      <c r="U208" s="309" t="s">
        <v>66898</v>
      </c>
      <c r="V208" s="310">
        <v>8926.11</v>
      </c>
      <c r="X208" s="267" t="s">
        <v>44325</v>
      </c>
      <c r="Y208" s="268">
        <v>258.33</v>
      </c>
      <c r="AA208" s="229" t="s">
        <v>42115</v>
      </c>
      <c r="AB208" s="230">
        <v>4419.5200000000004</v>
      </c>
      <c r="AD208" s="209" t="s">
        <v>14854</v>
      </c>
      <c r="AE208" s="210">
        <v>2250</v>
      </c>
      <c r="AF208" s="93"/>
      <c r="AG208" s="201" t="s">
        <v>13055</v>
      </c>
      <c r="AH208" s="202">
        <v>217476.25</v>
      </c>
      <c r="AJ208" s="319" t="s">
        <v>11659</v>
      </c>
      <c r="AK208" s="320">
        <v>3691587.37</v>
      </c>
      <c r="AM208" s="265" t="s">
        <v>10848</v>
      </c>
      <c r="AN208" s="266">
        <v>4153.83</v>
      </c>
      <c r="AP208" s="233" t="s">
        <v>41517</v>
      </c>
      <c r="AQ208" s="234">
        <v>157555.45000000001</v>
      </c>
      <c r="AS208" s="211" t="s">
        <v>7691</v>
      </c>
      <c r="AT208" s="212">
        <v>251</v>
      </c>
      <c r="AV208" s="197" t="s">
        <v>10205</v>
      </c>
      <c r="AW208" s="198">
        <v>12317</v>
      </c>
    </row>
    <row r="209" spans="1:49" x14ac:dyDescent="0.3">
      <c r="A209" s="315" t="s">
        <v>5459</v>
      </c>
      <c r="B209" s="315"/>
      <c r="C209" s="316">
        <v>4096845.81</v>
      </c>
      <c r="E209" s="263" t="s">
        <v>5146</v>
      </c>
      <c r="F209" s="263"/>
      <c r="G209" s="264">
        <v>1022.34</v>
      </c>
      <c r="I209" s="227" t="s">
        <v>40977</v>
      </c>
      <c r="J209" s="227"/>
      <c r="K209" s="228">
        <v>75893.279999999999</v>
      </c>
      <c r="M209" s="205" t="s">
        <v>682</v>
      </c>
      <c r="N209" s="205"/>
      <c r="O209" s="206">
        <v>8852.61</v>
      </c>
      <c r="Q209" s="197" t="s">
        <v>3741</v>
      </c>
      <c r="R209" s="197"/>
      <c r="S209" s="198">
        <v>116739.22</v>
      </c>
      <c r="U209" s="309" t="s">
        <v>66899</v>
      </c>
      <c r="V209" s="310">
        <v>13992.45</v>
      </c>
      <c r="X209" s="267" t="s">
        <v>44326</v>
      </c>
      <c r="Y209" s="268">
        <v>752.18</v>
      </c>
      <c r="AA209" s="229" t="s">
        <v>35953</v>
      </c>
      <c r="AB209" s="230">
        <v>12944.58</v>
      </c>
      <c r="AD209" s="209" t="s">
        <v>14855</v>
      </c>
      <c r="AE209" s="210">
        <v>11791.48</v>
      </c>
      <c r="AF209" s="93"/>
      <c r="AG209" s="201" t="s">
        <v>13056</v>
      </c>
      <c r="AH209" s="202">
        <v>14863.14</v>
      </c>
      <c r="AJ209" s="319" t="s">
        <v>11661</v>
      </c>
      <c r="AK209" s="320">
        <v>4096845.81</v>
      </c>
      <c r="AM209" s="265" t="s">
        <v>10849</v>
      </c>
      <c r="AN209" s="266">
        <v>1022.34</v>
      </c>
      <c r="AP209" s="233" t="s">
        <v>41518</v>
      </c>
      <c r="AQ209" s="234">
        <v>75893.279999999999</v>
      </c>
      <c r="AS209" s="211" t="s">
        <v>7955</v>
      </c>
      <c r="AT209" s="212">
        <v>1522</v>
      </c>
      <c r="AV209" s="197" t="s">
        <v>9812</v>
      </c>
      <c r="AW209" s="198">
        <v>12317</v>
      </c>
    </row>
    <row r="210" spans="1:49" x14ac:dyDescent="0.3">
      <c r="A210" s="315" t="s">
        <v>46390</v>
      </c>
      <c r="B210" s="315"/>
      <c r="C210" s="316">
        <v>4214.38</v>
      </c>
      <c r="E210" s="263" t="s">
        <v>5149</v>
      </c>
      <c r="F210" s="263"/>
      <c r="G210" s="264">
        <v>3357</v>
      </c>
      <c r="I210" s="227" t="s">
        <v>44222</v>
      </c>
      <c r="J210" s="227"/>
      <c r="K210" s="228">
        <v>5439454.0700000003</v>
      </c>
      <c r="M210" s="205" t="s">
        <v>683</v>
      </c>
      <c r="N210" s="205"/>
      <c r="O210" s="206">
        <v>40743</v>
      </c>
      <c r="Q210" s="197" t="s">
        <v>3742</v>
      </c>
      <c r="R210" s="197"/>
      <c r="S210" s="198">
        <v>7070</v>
      </c>
      <c r="U210" s="309" t="s">
        <v>66900</v>
      </c>
      <c r="V210" s="310">
        <v>3500</v>
      </c>
      <c r="X210" s="267" t="s">
        <v>61261</v>
      </c>
      <c r="Y210" s="268">
        <v>130.29</v>
      </c>
      <c r="AA210" s="229" t="s">
        <v>14932</v>
      </c>
      <c r="AB210" s="230">
        <v>861.91</v>
      </c>
      <c r="AD210" s="209" t="s">
        <v>14856</v>
      </c>
      <c r="AE210" s="210">
        <v>277.91000000000003</v>
      </c>
      <c r="AF210" s="93"/>
      <c r="AG210" s="201" t="s">
        <v>13057</v>
      </c>
      <c r="AH210" s="202">
        <v>32592.22</v>
      </c>
      <c r="AJ210" s="319" t="s">
        <v>46494</v>
      </c>
      <c r="AK210" s="320">
        <v>4214.38</v>
      </c>
      <c r="AM210" s="265" t="s">
        <v>10854</v>
      </c>
      <c r="AN210" s="266">
        <v>3357</v>
      </c>
      <c r="AP210" s="233" t="s">
        <v>46308</v>
      </c>
      <c r="AQ210" s="234">
        <v>5439454.0700000003</v>
      </c>
      <c r="AS210" s="211" t="s">
        <v>7995</v>
      </c>
      <c r="AT210" s="212">
        <v>1144</v>
      </c>
      <c r="AV210" s="197" t="s">
        <v>10206</v>
      </c>
      <c r="AW210" s="198">
        <v>5984</v>
      </c>
    </row>
    <row r="211" spans="1:49" x14ac:dyDescent="0.3">
      <c r="A211" s="315" t="s">
        <v>5461</v>
      </c>
      <c r="B211" s="315"/>
      <c r="C211" s="316">
        <v>612.4</v>
      </c>
      <c r="E211" s="263" t="s">
        <v>5150</v>
      </c>
      <c r="F211" s="263"/>
      <c r="G211" s="264">
        <v>523</v>
      </c>
      <c r="I211" s="227" t="s">
        <v>42067</v>
      </c>
      <c r="J211" s="227"/>
      <c r="K211" s="228">
        <v>1080925.74</v>
      </c>
      <c r="M211" s="205" t="s">
        <v>684</v>
      </c>
      <c r="N211" s="205"/>
      <c r="O211" s="206">
        <v>473912.84</v>
      </c>
      <c r="Q211" s="197" t="s">
        <v>3743</v>
      </c>
      <c r="R211" s="197"/>
      <c r="S211" s="198">
        <v>44297.33</v>
      </c>
      <c r="U211" s="309" t="s">
        <v>51482</v>
      </c>
      <c r="V211" s="310">
        <v>267.75</v>
      </c>
      <c r="X211" s="267" t="s">
        <v>63603</v>
      </c>
      <c r="Y211" s="268">
        <v>7999.44</v>
      </c>
      <c r="AA211" s="229" t="s">
        <v>46628</v>
      </c>
      <c r="AB211" s="230">
        <v>571.76</v>
      </c>
      <c r="AD211" s="209" t="s">
        <v>14857</v>
      </c>
      <c r="AE211" s="210">
        <v>1422.09</v>
      </c>
      <c r="AF211" s="93"/>
      <c r="AG211" s="201" t="s">
        <v>13058</v>
      </c>
      <c r="AH211" s="202">
        <v>5678.1</v>
      </c>
      <c r="AJ211" s="319" t="s">
        <v>11663</v>
      </c>
      <c r="AK211" s="320">
        <v>612.4</v>
      </c>
      <c r="AM211" s="265" t="s">
        <v>10855</v>
      </c>
      <c r="AN211" s="266">
        <v>523</v>
      </c>
      <c r="AP211" s="233" t="s">
        <v>43458</v>
      </c>
      <c r="AQ211" s="234">
        <v>1080925.74</v>
      </c>
      <c r="AS211" s="211" t="s">
        <v>8180</v>
      </c>
      <c r="AT211" s="212">
        <v>5400</v>
      </c>
      <c r="AV211" s="197" t="s">
        <v>9813</v>
      </c>
      <c r="AW211" s="198">
        <v>5984</v>
      </c>
    </row>
    <row r="212" spans="1:49" x14ac:dyDescent="0.3">
      <c r="A212" s="315" t="s">
        <v>5462</v>
      </c>
      <c r="B212" s="315"/>
      <c r="C212" s="316">
        <v>7367.22</v>
      </c>
      <c r="E212" s="263" t="s">
        <v>5151</v>
      </c>
      <c r="F212" s="263"/>
      <c r="G212" s="264">
        <v>2049</v>
      </c>
      <c r="I212" s="227" t="s">
        <v>40978</v>
      </c>
      <c r="J212" s="227"/>
      <c r="K212" s="228">
        <v>99657.03</v>
      </c>
      <c r="M212" s="205" t="s">
        <v>685</v>
      </c>
      <c r="N212" s="205"/>
      <c r="O212" s="206">
        <v>251935</v>
      </c>
      <c r="Q212" s="197" t="s">
        <v>3744</v>
      </c>
      <c r="R212" s="197"/>
      <c r="S212" s="198">
        <v>560223</v>
      </c>
      <c r="U212" s="309" t="s">
        <v>51483</v>
      </c>
      <c r="V212" s="310">
        <v>802.9</v>
      </c>
      <c r="X212" s="267" t="s">
        <v>55742</v>
      </c>
      <c r="Y212" s="268">
        <v>37465.39</v>
      </c>
      <c r="AA212" s="229" t="s">
        <v>14933</v>
      </c>
      <c r="AB212" s="230">
        <v>38000.83</v>
      </c>
      <c r="AD212" s="209" t="s">
        <v>14858</v>
      </c>
      <c r="AE212" s="210">
        <v>2785.59</v>
      </c>
      <c r="AF212" s="93"/>
      <c r="AG212" s="201" t="s">
        <v>13059</v>
      </c>
      <c r="AH212" s="202">
        <v>2060.7199999999998</v>
      </c>
      <c r="AJ212" s="319" t="s">
        <v>11664</v>
      </c>
      <c r="AK212" s="320">
        <v>7367.22</v>
      </c>
      <c r="AM212" s="265" t="s">
        <v>10857</v>
      </c>
      <c r="AN212" s="266">
        <v>2049</v>
      </c>
      <c r="AP212" s="233" t="s">
        <v>41519</v>
      </c>
      <c r="AQ212" s="234">
        <v>99657.03</v>
      </c>
      <c r="AS212" s="211" t="s">
        <v>8492</v>
      </c>
      <c r="AT212" s="212">
        <v>3889</v>
      </c>
      <c r="AV212" s="197" t="s">
        <v>10207</v>
      </c>
      <c r="AW212" s="198">
        <v>11561.46</v>
      </c>
    </row>
    <row r="213" spans="1:49" x14ac:dyDescent="0.3">
      <c r="A213" s="315" t="s">
        <v>5463</v>
      </c>
      <c r="B213" s="315"/>
      <c r="C213" s="316">
        <v>2713051.95</v>
      </c>
      <c r="E213" s="263" t="s">
        <v>5070</v>
      </c>
      <c r="F213" s="263"/>
      <c r="G213" s="264">
        <v>32263.96</v>
      </c>
      <c r="I213" s="227" t="s">
        <v>40979</v>
      </c>
      <c r="J213" s="227"/>
      <c r="K213" s="228">
        <v>96346.73</v>
      </c>
      <c r="M213" s="205" t="s">
        <v>686</v>
      </c>
      <c r="N213" s="205"/>
      <c r="O213" s="206">
        <v>43608</v>
      </c>
      <c r="Q213" s="197" t="s">
        <v>3745</v>
      </c>
      <c r="R213" s="197"/>
      <c r="S213" s="198">
        <v>38340</v>
      </c>
      <c r="U213" s="309" t="s">
        <v>66511</v>
      </c>
      <c r="V213" s="310">
        <v>3774.92</v>
      </c>
      <c r="X213" s="267" t="s">
        <v>55743</v>
      </c>
      <c r="Y213" s="268">
        <v>3942.71</v>
      </c>
      <c r="AA213" s="229" t="s">
        <v>14934</v>
      </c>
      <c r="AB213" s="230">
        <v>2436.65</v>
      </c>
      <c r="AD213" s="209" t="s">
        <v>14859</v>
      </c>
      <c r="AE213" s="210">
        <v>3101</v>
      </c>
      <c r="AF213" s="93"/>
      <c r="AG213" s="201" t="s">
        <v>13060</v>
      </c>
      <c r="AH213" s="202">
        <v>18220.97</v>
      </c>
      <c r="AJ213" s="319" t="s">
        <v>11665</v>
      </c>
      <c r="AK213" s="320">
        <v>2713051.95</v>
      </c>
      <c r="AM213" s="265" t="s">
        <v>10859</v>
      </c>
      <c r="AN213" s="266">
        <v>32263.96</v>
      </c>
      <c r="AP213" s="233" t="s">
        <v>41520</v>
      </c>
      <c r="AQ213" s="234">
        <v>96346.73</v>
      </c>
      <c r="AS213" s="211" t="s">
        <v>8630</v>
      </c>
      <c r="AT213" s="212">
        <v>2000</v>
      </c>
      <c r="AV213" s="197" t="s">
        <v>9814</v>
      </c>
      <c r="AW213" s="198">
        <v>11561.46</v>
      </c>
    </row>
    <row r="214" spans="1:49" x14ac:dyDescent="0.3">
      <c r="A214" s="315" t="s">
        <v>5464</v>
      </c>
      <c r="B214" s="315"/>
      <c r="C214" s="316">
        <v>1751290.54</v>
      </c>
      <c r="E214" s="263" t="s">
        <v>5071</v>
      </c>
      <c r="F214" s="263"/>
      <c r="G214" s="264">
        <v>6476.62</v>
      </c>
      <c r="I214" s="227" t="s">
        <v>40980</v>
      </c>
      <c r="J214" s="227"/>
      <c r="K214" s="228">
        <v>224988.57</v>
      </c>
      <c r="M214" s="205" t="s">
        <v>687</v>
      </c>
      <c r="N214" s="205"/>
      <c r="O214" s="206">
        <v>347957</v>
      </c>
      <c r="Q214" s="197" t="s">
        <v>3746</v>
      </c>
      <c r="R214" s="197"/>
      <c r="S214" s="198">
        <v>229638</v>
      </c>
      <c r="U214" s="309" t="s">
        <v>54776</v>
      </c>
      <c r="V214" s="310">
        <v>1725.07</v>
      </c>
      <c r="X214" s="267" t="s">
        <v>55744</v>
      </c>
      <c r="Y214" s="268">
        <v>4878.84</v>
      </c>
      <c r="AA214" s="229" t="s">
        <v>14935</v>
      </c>
      <c r="AB214" s="230">
        <v>8786.1299999999992</v>
      </c>
      <c r="AD214" s="209" t="s">
        <v>14860</v>
      </c>
      <c r="AE214" s="210">
        <v>11199</v>
      </c>
      <c r="AF214" s="93"/>
      <c r="AG214" s="201" t="s">
        <v>13061</v>
      </c>
      <c r="AH214" s="202">
        <v>39030.199999999997</v>
      </c>
      <c r="AJ214" s="319" t="s">
        <v>11666</v>
      </c>
      <c r="AK214" s="320">
        <v>1751290.54</v>
      </c>
      <c r="AM214" s="265" t="s">
        <v>10861</v>
      </c>
      <c r="AN214" s="266">
        <v>6476.62</v>
      </c>
      <c r="AP214" s="233" t="s">
        <v>41521</v>
      </c>
      <c r="AQ214" s="234">
        <v>224988.57</v>
      </c>
      <c r="AS214" s="211" t="s">
        <v>8843</v>
      </c>
      <c r="AT214" s="212">
        <v>3961</v>
      </c>
      <c r="AV214" s="197" t="s">
        <v>10208</v>
      </c>
      <c r="AW214" s="198">
        <v>19201</v>
      </c>
    </row>
    <row r="215" spans="1:49" x14ac:dyDescent="0.3">
      <c r="A215" s="315" t="s">
        <v>5465</v>
      </c>
      <c r="B215" s="315"/>
      <c r="C215" s="316">
        <v>34728.959999999999</v>
      </c>
      <c r="E215" s="263" t="s">
        <v>5072</v>
      </c>
      <c r="F215" s="263"/>
      <c r="G215" s="264">
        <v>11993.14</v>
      </c>
      <c r="I215" s="227" t="s">
        <v>40981</v>
      </c>
      <c r="J215" s="227"/>
      <c r="K215" s="228">
        <v>138733.92000000001</v>
      </c>
      <c r="M215" s="205" t="s">
        <v>688</v>
      </c>
      <c r="N215" s="205"/>
      <c r="O215" s="206">
        <v>1208850</v>
      </c>
      <c r="Q215" s="197" t="s">
        <v>3747</v>
      </c>
      <c r="R215" s="197"/>
      <c r="S215" s="198">
        <v>92051.32</v>
      </c>
      <c r="U215" s="309" t="s">
        <v>51484</v>
      </c>
      <c r="V215" s="310">
        <v>713.93</v>
      </c>
      <c r="X215" s="267" t="s">
        <v>55745</v>
      </c>
      <c r="Y215" s="268">
        <v>4613.37</v>
      </c>
      <c r="AA215" s="229" t="s">
        <v>14936</v>
      </c>
      <c r="AB215" s="230">
        <v>7144.82</v>
      </c>
      <c r="AD215" s="209" t="s">
        <v>14861</v>
      </c>
      <c r="AE215" s="210">
        <v>5610</v>
      </c>
      <c r="AF215" s="93"/>
      <c r="AG215" s="201" t="s">
        <v>13062</v>
      </c>
      <c r="AH215" s="202">
        <v>2344.52</v>
      </c>
      <c r="AJ215" s="319" t="s">
        <v>11667</v>
      </c>
      <c r="AK215" s="320">
        <v>34728.959999999999</v>
      </c>
      <c r="AM215" s="265" t="s">
        <v>10862</v>
      </c>
      <c r="AN215" s="266">
        <v>11993.14</v>
      </c>
      <c r="AP215" s="233" t="s">
        <v>41522</v>
      </c>
      <c r="AQ215" s="234">
        <v>138733.92000000001</v>
      </c>
      <c r="AS215" s="211" t="s">
        <v>8867</v>
      </c>
      <c r="AT215" s="212">
        <v>711</v>
      </c>
      <c r="AV215" s="197" t="s">
        <v>9815</v>
      </c>
      <c r="AW215" s="198">
        <v>19201</v>
      </c>
    </row>
    <row r="216" spans="1:49" x14ac:dyDescent="0.3">
      <c r="A216" s="315" t="s">
        <v>5466</v>
      </c>
      <c r="B216" s="315"/>
      <c r="C216" s="316">
        <v>960000.43</v>
      </c>
      <c r="E216" s="263" t="s">
        <v>5073</v>
      </c>
      <c r="F216" s="263"/>
      <c r="G216" s="264">
        <v>25603.61</v>
      </c>
      <c r="I216" s="227" t="s">
        <v>40982</v>
      </c>
      <c r="J216" s="227"/>
      <c r="K216" s="228">
        <v>25655.119999999999</v>
      </c>
      <c r="M216" s="205" t="s">
        <v>689</v>
      </c>
      <c r="N216" s="205"/>
      <c r="O216" s="206">
        <v>11303.25</v>
      </c>
      <c r="Q216" s="197" t="s">
        <v>3748</v>
      </c>
      <c r="R216" s="197"/>
      <c r="S216" s="198">
        <v>3683.84</v>
      </c>
      <c r="U216" s="309" t="s">
        <v>51485</v>
      </c>
      <c r="V216" s="310">
        <v>15698.54</v>
      </c>
      <c r="X216" s="267" t="s">
        <v>55746</v>
      </c>
      <c r="Y216" s="268">
        <v>300</v>
      </c>
      <c r="AA216" s="229" t="s">
        <v>51449</v>
      </c>
      <c r="AB216" s="230">
        <v>424.3</v>
      </c>
      <c r="AD216" s="209" t="s">
        <v>14862</v>
      </c>
      <c r="AE216" s="210">
        <v>4900</v>
      </c>
      <c r="AF216" s="93"/>
      <c r="AG216" s="201" t="s">
        <v>13063</v>
      </c>
      <c r="AH216" s="202">
        <v>595740.21</v>
      </c>
      <c r="AJ216" s="319" t="s">
        <v>11668</v>
      </c>
      <c r="AK216" s="320">
        <v>960000.43</v>
      </c>
      <c r="AM216" s="265" t="s">
        <v>10863</v>
      </c>
      <c r="AN216" s="266">
        <v>25603.61</v>
      </c>
      <c r="AP216" s="233" t="s">
        <v>41523</v>
      </c>
      <c r="AQ216" s="234">
        <v>25655.119999999999</v>
      </c>
      <c r="AS216" s="211" t="s">
        <v>9151</v>
      </c>
      <c r="AT216" s="212">
        <v>216</v>
      </c>
      <c r="AV216" s="197" t="s">
        <v>10209</v>
      </c>
      <c r="AW216" s="198">
        <v>16201</v>
      </c>
    </row>
    <row r="217" spans="1:49" x14ac:dyDescent="0.3">
      <c r="A217" s="315" t="s">
        <v>5467</v>
      </c>
      <c r="B217" s="315"/>
      <c r="C217" s="316">
        <v>50591.57</v>
      </c>
      <c r="E217" s="263" t="s">
        <v>5075</v>
      </c>
      <c r="F217" s="263"/>
      <c r="G217" s="264">
        <v>35993.230000000003</v>
      </c>
      <c r="I217" s="227" t="s">
        <v>40983</v>
      </c>
      <c r="J217" s="227"/>
      <c r="K217" s="228">
        <v>44542</v>
      </c>
      <c r="M217" s="205" t="s">
        <v>690</v>
      </c>
      <c r="N217" s="205"/>
      <c r="O217" s="206">
        <v>317425.53999999998</v>
      </c>
      <c r="Q217" s="197" t="s">
        <v>3749</v>
      </c>
      <c r="R217" s="197"/>
      <c r="S217" s="198">
        <v>31236</v>
      </c>
      <c r="U217" s="309" t="s">
        <v>66512</v>
      </c>
      <c r="V217" s="310">
        <v>6581.59</v>
      </c>
      <c r="X217" s="267" t="s">
        <v>55747</v>
      </c>
      <c r="Y217" s="268">
        <v>4528.8500000000004</v>
      </c>
      <c r="AA217" s="229" t="s">
        <v>14937</v>
      </c>
      <c r="AB217" s="230">
        <v>2270.4899999999998</v>
      </c>
      <c r="AD217" s="209" t="s">
        <v>14863</v>
      </c>
      <c r="AE217" s="210">
        <v>374.85</v>
      </c>
      <c r="AF217" s="93"/>
      <c r="AG217" s="201" t="s">
        <v>13064</v>
      </c>
      <c r="AH217" s="202">
        <v>80657.97</v>
      </c>
      <c r="AJ217" s="319" t="s">
        <v>11669</v>
      </c>
      <c r="AK217" s="320">
        <v>50591.57</v>
      </c>
      <c r="AM217" s="265" t="s">
        <v>10865</v>
      </c>
      <c r="AN217" s="266">
        <v>35993.230000000003</v>
      </c>
      <c r="AP217" s="233" t="s">
        <v>41524</v>
      </c>
      <c r="AQ217" s="234">
        <v>44542</v>
      </c>
      <c r="AS217" s="211" t="s">
        <v>9211</v>
      </c>
      <c r="AT217" s="212">
        <v>137156</v>
      </c>
      <c r="AV217" s="197" t="s">
        <v>9816</v>
      </c>
      <c r="AW217" s="198">
        <v>16201</v>
      </c>
    </row>
    <row r="218" spans="1:49" x14ac:dyDescent="0.3">
      <c r="A218" s="315" t="s">
        <v>5468</v>
      </c>
      <c r="B218" s="315"/>
      <c r="C218" s="316">
        <v>91341.41</v>
      </c>
      <c r="E218" s="263" t="s">
        <v>5076</v>
      </c>
      <c r="F218" s="263"/>
      <c r="G218" s="264">
        <v>8.48</v>
      </c>
      <c r="I218" s="227" t="s">
        <v>42068</v>
      </c>
      <c r="J218" s="227"/>
      <c r="K218" s="228">
        <v>2340592.7400000002</v>
      </c>
      <c r="M218" s="205" t="s">
        <v>691</v>
      </c>
      <c r="N218" s="205"/>
      <c r="O218" s="206">
        <v>1004709.89</v>
      </c>
      <c r="Q218" s="197" t="s">
        <v>3750</v>
      </c>
      <c r="R218" s="197"/>
      <c r="S218" s="198">
        <v>506002.55</v>
      </c>
      <c r="U218" s="309" t="s">
        <v>55766</v>
      </c>
      <c r="V218" s="310">
        <v>89783.25</v>
      </c>
      <c r="X218" s="267" t="s">
        <v>55748</v>
      </c>
      <c r="Y218" s="268">
        <v>14210.06</v>
      </c>
      <c r="AA218" s="229" t="s">
        <v>34446</v>
      </c>
      <c r="AB218" s="230">
        <v>171455.21</v>
      </c>
      <c r="AD218" s="209" t="s">
        <v>14864</v>
      </c>
      <c r="AE218" s="210">
        <v>49</v>
      </c>
      <c r="AF218" s="93"/>
      <c r="AG218" s="201" t="s">
        <v>31639</v>
      </c>
      <c r="AH218" s="202">
        <v>165711</v>
      </c>
      <c r="AJ218" s="319" t="s">
        <v>11670</v>
      </c>
      <c r="AK218" s="320">
        <v>91341.41</v>
      </c>
      <c r="AM218" s="265" t="s">
        <v>10866</v>
      </c>
      <c r="AN218" s="266">
        <v>8.48</v>
      </c>
      <c r="AP218" s="233" t="s">
        <v>43459</v>
      </c>
      <c r="AQ218" s="234">
        <v>2340592.7400000002</v>
      </c>
      <c r="AS218" s="211" t="s">
        <v>10567</v>
      </c>
      <c r="AT218" s="212">
        <v>556</v>
      </c>
      <c r="AV218" s="197" t="s">
        <v>10210</v>
      </c>
      <c r="AW218" s="198">
        <v>35670</v>
      </c>
    </row>
    <row r="219" spans="1:49" x14ac:dyDescent="0.3">
      <c r="A219" s="315" t="s">
        <v>5470</v>
      </c>
      <c r="B219" s="315"/>
      <c r="C219" s="316">
        <v>489081.25</v>
      </c>
      <c r="E219" s="263" t="s">
        <v>5153</v>
      </c>
      <c r="F219" s="263"/>
      <c r="G219" s="264">
        <v>500</v>
      </c>
      <c r="I219" s="227" t="s">
        <v>40984</v>
      </c>
      <c r="J219" s="227"/>
      <c r="K219" s="228">
        <v>104420.5</v>
      </c>
      <c r="M219" s="205" t="s">
        <v>692</v>
      </c>
      <c r="N219" s="205"/>
      <c r="O219" s="206">
        <v>24294</v>
      </c>
      <c r="Q219" s="197" t="s">
        <v>3751</v>
      </c>
      <c r="R219" s="197"/>
      <c r="S219" s="198">
        <v>1924381.91</v>
      </c>
      <c r="U219" s="309" t="s">
        <v>55767</v>
      </c>
      <c r="V219" s="310">
        <v>464949.73</v>
      </c>
      <c r="X219" s="267" t="s">
        <v>63895</v>
      </c>
      <c r="Y219" s="268">
        <v>947.19</v>
      </c>
      <c r="AA219" s="229" t="s">
        <v>14940</v>
      </c>
      <c r="AB219" s="230">
        <v>122567.36</v>
      </c>
      <c r="AD219" s="209" t="s">
        <v>14865</v>
      </c>
      <c r="AE219" s="210">
        <v>5610</v>
      </c>
      <c r="AF219" s="93"/>
      <c r="AG219" s="201" t="s">
        <v>31640</v>
      </c>
      <c r="AH219" s="202">
        <v>21825</v>
      </c>
      <c r="AJ219" s="319" t="s">
        <v>11672</v>
      </c>
      <c r="AK219" s="320">
        <v>489081.25</v>
      </c>
      <c r="AM219" s="265" t="s">
        <v>10869</v>
      </c>
      <c r="AN219" s="266">
        <v>500</v>
      </c>
      <c r="AP219" s="233" t="s">
        <v>41525</v>
      </c>
      <c r="AQ219" s="234">
        <v>104420.5</v>
      </c>
      <c r="AS219" s="211" t="s">
        <v>11014</v>
      </c>
      <c r="AT219" s="212">
        <v>9666</v>
      </c>
      <c r="AV219" s="197" t="s">
        <v>9817</v>
      </c>
      <c r="AW219" s="198">
        <v>35670</v>
      </c>
    </row>
    <row r="220" spans="1:49" x14ac:dyDescent="0.3">
      <c r="A220" s="315" t="s">
        <v>5471</v>
      </c>
      <c r="B220" s="315"/>
      <c r="C220" s="316">
        <v>123015.59</v>
      </c>
      <c r="E220" s="263" t="s">
        <v>5154</v>
      </c>
      <c r="F220" s="263"/>
      <c r="G220" s="264">
        <v>2550</v>
      </c>
      <c r="I220" s="227" t="s">
        <v>44223</v>
      </c>
      <c r="J220" s="227"/>
      <c r="K220" s="228">
        <v>6483373.7599999998</v>
      </c>
      <c r="M220" s="205" t="s">
        <v>693</v>
      </c>
      <c r="N220" s="205"/>
      <c r="O220" s="206">
        <v>228249</v>
      </c>
      <c r="Q220" s="197" t="s">
        <v>3752</v>
      </c>
      <c r="R220" s="197"/>
      <c r="S220" s="198">
        <v>34791</v>
      </c>
      <c r="U220" s="309" t="s">
        <v>66901</v>
      </c>
      <c r="V220" s="310">
        <v>516.27</v>
      </c>
      <c r="X220" s="267" t="s">
        <v>58399</v>
      </c>
      <c r="Y220" s="268">
        <v>2828.08</v>
      </c>
      <c r="AA220" s="229" t="s">
        <v>14941</v>
      </c>
      <c r="AB220" s="230">
        <v>96.77</v>
      </c>
      <c r="AD220" s="209" t="s">
        <v>14866</v>
      </c>
      <c r="AE220" s="210">
        <v>11199</v>
      </c>
      <c r="AF220" s="93"/>
      <c r="AG220" s="201" t="s">
        <v>15563</v>
      </c>
      <c r="AH220" s="202">
        <v>21825</v>
      </c>
      <c r="AJ220" s="319" t="s">
        <v>11673</v>
      </c>
      <c r="AK220" s="320">
        <v>123015.59</v>
      </c>
      <c r="AM220" s="265" t="s">
        <v>10870</v>
      </c>
      <c r="AN220" s="266">
        <v>2550</v>
      </c>
      <c r="AP220" s="233" t="s">
        <v>46309</v>
      </c>
      <c r="AQ220" s="234">
        <v>6483373.7599999998</v>
      </c>
      <c r="AS220" s="211" t="s">
        <v>11224</v>
      </c>
      <c r="AT220" s="212">
        <v>1013</v>
      </c>
      <c r="AV220" s="197" t="s">
        <v>7337</v>
      </c>
      <c r="AW220" s="198">
        <v>3633.28</v>
      </c>
    </row>
    <row r="221" spans="1:49" x14ac:dyDescent="0.3">
      <c r="A221" s="315" t="s">
        <v>5473</v>
      </c>
      <c r="B221" s="315"/>
      <c r="C221" s="316">
        <v>2460733.66</v>
      </c>
      <c r="E221" s="263" t="s">
        <v>5080</v>
      </c>
      <c r="F221" s="263"/>
      <c r="G221" s="264">
        <v>40493.370000000003</v>
      </c>
      <c r="I221" s="227" t="s">
        <v>42069</v>
      </c>
      <c r="J221" s="227"/>
      <c r="K221" s="228">
        <v>1149421.29</v>
      </c>
      <c r="M221" s="205" t="s">
        <v>694</v>
      </c>
      <c r="N221" s="205"/>
      <c r="O221" s="206">
        <v>10960</v>
      </c>
      <c r="Q221" s="197" t="s">
        <v>3753</v>
      </c>
      <c r="R221" s="197"/>
      <c r="S221" s="198">
        <v>21230</v>
      </c>
      <c r="U221" s="309" t="s">
        <v>55768</v>
      </c>
      <c r="V221" s="310">
        <v>452948.58</v>
      </c>
      <c r="X221" s="267" t="s">
        <v>61262</v>
      </c>
      <c r="Y221" s="268">
        <v>6797.57</v>
      </c>
      <c r="AA221" s="229" t="s">
        <v>46629</v>
      </c>
      <c r="AB221" s="230">
        <v>3272.47</v>
      </c>
      <c r="AD221" s="209" t="s">
        <v>14867</v>
      </c>
      <c r="AE221" s="210">
        <v>4900</v>
      </c>
      <c r="AF221" s="93"/>
      <c r="AG221" s="201" t="s">
        <v>13065</v>
      </c>
      <c r="AH221" s="202">
        <v>97641.5</v>
      </c>
      <c r="AJ221" s="319" t="s">
        <v>11675</v>
      </c>
      <c r="AK221" s="320">
        <v>2460733.66</v>
      </c>
      <c r="AM221" s="265" t="s">
        <v>10873</v>
      </c>
      <c r="AN221" s="266">
        <v>40493.370000000003</v>
      </c>
      <c r="AP221" s="233" t="s">
        <v>43460</v>
      </c>
      <c r="AQ221" s="234">
        <v>1149421.29</v>
      </c>
      <c r="AS221" s="211" t="s">
        <v>9755</v>
      </c>
      <c r="AT221" s="212">
        <v>186156</v>
      </c>
      <c r="AV221" s="197" t="s">
        <v>10130</v>
      </c>
      <c r="AW221" s="198">
        <v>683</v>
      </c>
    </row>
    <row r="222" spans="1:49" x14ac:dyDescent="0.3">
      <c r="A222" s="315" t="s">
        <v>5476</v>
      </c>
      <c r="B222" s="315"/>
      <c r="C222" s="316">
        <v>-15613.84</v>
      </c>
      <c r="E222" s="263" t="s">
        <v>5156</v>
      </c>
      <c r="F222" s="263"/>
      <c r="G222" s="264">
        <v>916</v>
      </c>
      <c r="I222" s="227" t="s">
        <v>40985</v>
      </c>
      <c r="J222" s="227"/>
      <c r="K222" s="228">
        <v>124336</v>
      </c>
      <c r="M222" s="205" t="s">
        <v>695</v>
      </c>
      <c r="N222" s="205"/>
      <c r="O222" s="206">
        <v>16500</v>
      </c>
      <c r="Q222" s="197" t="s">
        <v>3754</v>
      </c>
      <c r="R222" s="197"/>
      <c r="S222" s="198">
        <v>121114</v>
      </c>
      <c r="U222" s="309" t="s">
        <v>55769</v>
      </c>
      <c r="V222" s="310">
        <v>282249.12</v>
      </c>
      <c r="X222" s="267" t="s">
        <v>55749</v>
      </c>
      <c r="Y222" s="268">
        <v>10469.51</v>
      </c>
      <c r="AA222" s="229" t="s">
        <v>14942</v>
      </c>
      <c r="AB222" s="230">
        <v>160715.35999999999</v>
      </c>
      <c r="AD222" s="209" t="s">
        <v>14868</v>
      </c>
      <c r="AE222" s="210">
        <v>2300.7399999999998</v>
      </c>
      <c r="AF222" s="93"/>
      <c r="AG222" s="201" t="s">
        <v>13066</v>
      </c>
      <c r="AH222" s="202">
        <v>7089.38</v>
      </c>
      <c r="AJ222" s="319" t="s">
        <v>11678</v>
      </c>
      <c r="AK222" s="320">
        <v>-15613.84</v>
      </c>
      <c r="AM222" s="265" t="s">
        <v>10875</v>
      </c>
      <c r="AN222" s="266">
        <v>916</v>
      </c>
      <c r="AP222" s="233" t="s">
        <v>41526</v>
      </c>
      <c r="AQ222" s="234">
        <v>124336</v>
      </c>
      <c r="AS222" s="211" t="s">
        <v>6610</v>
      </c>
      <c r="AT222" s="212">
        <v>217295.66</v>
      </c>
      <c r="AV222" s="197" t="s">
        <v>10136</v>
      </c>
      <c r="AW222" s="198">
        <v>1264</v>
      </c>
    </row>
    <row r="223" spans="1:49" x14ac:dyDescent="0.3">
      <c r="A223" s="315" t="s">
        <v>5477</v>
      </c>
      <c r="B223" s="315"/>
      <c r="C223" s="316">
        <v>16177.88</v>
      </c>
      <c r="E223" s="263" t="s">
        <v>5157</v>
      </c>
      <c r="F223" s="263"/>
      <c r="G223" s="264">
        <v>2587.06</v>
      </c>
      <c r="I223" s="227" t="s">
        <v>40986</v>
      </c>
      <c r="J223" s="227"/>
      <c r="K223" s="228">
        <v>128641.75</v>
      </c>
      <c r="M223" s="205" t="s">
        <v>696</v>
      </c>
      <c r="N223" s="205"/>
      <c r="O223" s="206">
        <v>337436.43</v>
      </c>
      <c r="Q223" s="197" t="s">
        <v>3755</v>
      </c>
      <c r="R223" s="197"/>
      <c r="S223" s="198">
        <v>1105</v>
      </c>
      <c r="U223" s="309" t="s">
        <v>55770</v>
      </c>
      <c r="V223" s="310">
        <v>208150.77</v>
      </c>
      <c r="X223" s="267" t="s">
        <v>55750</v>
      </c>
      <c r="Y223" s="268">
        <v>192.56</v>
      </c>
      <c r="AA223" s="229" t="s">
        <v>14943</v>
      </c>
      <c r="AB223" s="230">
        <v>89636.07</v>
      </c>
      <c r="AD223" s="209" t="s">
        <v>14869</v>
      </c>
      <c r="AE223" s="210">
        <v>428.63</v>
      </c>
      <c r="AF223" s="93"/>
      <c r="AG223" s="201" t="s">
        <v>13067</v>
      </c>
      <c r="AH223" s="202">
        <v>16949.439999999999</v>
      </c>
      <c r="AJ223" s="319" t="s">
        <v>11679</v>
      </c>
      <c r="AK223" s="320">
        <v>16177.88</v>
      </c>
      <c r="AM223" s="265" t="s">
        <v>10876</v>
      </c>
      <c r="AN223" s="266">
        <v>2587.06</v>
      </c>
      <c r="AP223" s="233" t="s">
        <v>41527</v>
      </c>
      <c r="AQ223" s="234">
        <v>128641.75</v>
      </c>
      <c r="AS223" s="211" t="s">
        <v>6874</v>
      </c>
      <c r="AT223" s="212">
        <v>27005</v>
      </c>
      <c r="AV223" s="197" t="s">
        <v>10211</v>
      </c>
      <c r="AW223" s="198">
        <v>5601</v>
      </c>
    </row>
    <row r="224" spans="1:49" x14ac:dyDescent="0.3">
      <c r="A224" s="315" t="s">
        <v>5478</v>
      </c>
      <c r="B224" s="315"/>
      <c r="C224" s="316">
        <v>12254.6</v>
      </c>
      <c r="E224" s="263" t="s">
        <v>5083</v>
      </c>
      <c r="F224" s="263"/>
      <c r="G224" s="264">
        <v>-0.26</v>
      </c>
      <c r="I224" s="227" t="s">
        <v>40987</v>
      </c>
      <c r="J224" s="227"/>
      <c r="K224" s="228">
        <v>88152</v>
      </c>
      <c r="M224" s="205" t="s">
        <v>697</v>
      </c>
      <c r="N224" s="205"/>
      <c r="O224" s="206">
        <v>125578.99</v>
      </c>
      <c r="Q224" s="197" t="s">
        <v>3756</v>
      </c>
      <c r="R224" s="197"/>
      <c r="S224" s="198">
        <v>92793</v>
      </c>
      <c r="U224" s="309" t="s">
        <v>63007</v>
      </c>
      <c r="V224" s="310">
        <v>165717.76000000001</v>
      </c>
      <c r="X224" s="267" t="s">
        <v>55751</v>
      </c>
      <c r="Y224" s="268">
        <v>815.61</v>
      </c>
      <c r="AA224" s="229" t="s">
        <v>14944</v>
      </c>
      <c r="AB224" s="230">
        <v>289446.33</v>
      </c>
      <c r="AD224" s="209" t="s">
        <v>14870</v>
      </c>
      <c r="AE224" s="210">
        <v>49</v>
      </c>
      <c r="AF224" s="93"/>
      <c r="AG224" s="201" t="s">
        <v>13068</v>
      </c>
      <c r="AH224" s="202">
        <v>5140.21</v>
      </c>
      <c r="AJ224" s="319" t="s">
        <v>11680</v>
      </c>
      <c r="AK224" s="320">
        <v>12254.6</v>
      </c>
      <c r="AM224" s="265" t="s">
        <v>10878</v>
      </c>
      <c r="AN224" s="266">
        <v>-0.26</v>
      </c>
      <c r="AP224" s="233" t="s">
        <v>41528</v>
      </c>
      <c r="AQ224" s="234">
        <v>88152</v>
      </c>
      <c r="AS224" s="211" t="s">
        <v>7036</v>
      </c>
      <c r="AT224" s="212">
        <v>7990</v>
      </c>
      <c r="AV224" s="197" t="s">
        <v>9818</v>
      </c>
      <c r="AW224" s="198">
        <v>11181.28</v>
      </c>
    </row>
    <row r="225" spans="1:49" x14ac:dyDescent="0.3">
      <c r="A225" s="315" t="s">
        <v>5480</v>
      </c>
      <c r="B225" s="315"/>
      <c r="C225" s="316">
        <v>83893.36</v>
      </c>
      <c r="E225" s="263" t="s">
        <v>5085</v>
      </c>
      <c r="F225" s="263"/>
      <c r="G225" s="264">
        <v>17789</v>
      </c>
      <c r="I225" s="227" t="s">
        <v>40988</v>
      </c>
      <c r="J225" s="227"/>
      <c r="K225" s="228">
        <v>87829</v>
      </c>
      <c r="M225" s="205" t="s">
        <v>698</v>
      </c>
      <c r="N225" s="205"/>
      <c r="O225" s="206">
        <v>375427</v>
      </c>
      <c r="Q225" s="197" t="s">
        <v>3757</v>
      </c>
      <c r="R225" s="197"/>
      <c r="S225" s="198">
        <v>721087.05</v>
      </c>
      <c r="U225" s="309" t="s">
        <v>57191</v>
      </c>
      <c r="V225" s="310">
        <v>39516</v>
      </c>
      <c r="X225" s="267" t="s">
        <v>55752</v>
      </c>
      <c r="Y225" s="268">
        <v>2612.21</v>
      </c>
      <c r="AA225" s="229" t="s">
        <v>35954</v>
      </c>
      <c r="AB225" s="230">
        <v>36540</v>
      </c>
      <c r="AD225" s="209" t="s">
        <v>14871</v>
      </c>
      <c r="AE225" s="210">
        <v>5286</v>
      </c>
      <c r="AF225" s="93"/>
      <c r="AG225" s="201" t="s">
        <v>13069</v>
      </c>
      <c r="AH225" s="202">
        <v>1315.9</v>
      </c>
      <c r="AJ225" s="319" t="s">
        <v>11682</v>
      </c>
      <c r="AK225" s="320">
        <v>83893.36</v>
      </c>
      <c r="AM225" s="265" t="s">
        <v>10880</v>
      </c>
      <c r="AN225" s="266">
        <v>17789</v>
      </c>
      <c r="AP225" s="233" t="s">
        <v>41529</v>
      </c>
      <c r="AQ225" s="234">
        <v>87829</v>
      </c>
      <c r="AS225" s="211" t="s">
        <v>7561</v>
      </c>
      <c r="AT225" s="212">
        <v>-48165.599999999999</v>
      </c>
      <c r="AV225" s="197" t="s">
        <v>10212</v>
      </c>
      <c r="AW225" s="198">
        <v>14868</v>
      </c>
    </row>
    <row r="226" spans="1:49" x14ac:dyDescent="0.3">
      <c r="A226" s="315" t="s">
        <v>5481</v>
      </c>
      <c r="B226" s="315"/>
      <c r="C226" s="316">
        <v>31301.22</v>
      </c>
      <c r="E226" s="263" t="s">
        <v>5087</v>
      </c>
      <c r="F226" s="263"/>
      <c r="G226" s="264">
        <v>11271.51</v>
      </c>
      <c r="I226" s="227" t="s">
        <v>44224</v>
      </c>
      <c r="J226" s="227"/>
      <c r="K226" s="228">
        <v>2306567.4300000002</v>
      </c>
      <c r="M226" s="205" t="s">
        <v>699</v>
      </c>
      <c r="N226" s="205"/>
      <c r="O226" s="206">
        <v>431527</v>
      </c>
      <c r="Q226" s="197" t="s">
        <v>3758</v>
      </c>
      <c r="R226" s="197"/>
      <c r="S226" s="198">
        <v>116031</v>
      </c>
      <c r="U226" s="309" t="s">
        <v>66902</v>
      </c>
      <c r="V226" s="310">
        <v>30505.93</v>
      </c>
      <c r="X226" s="267" t="s">
        <v>57186</v>
      </c>
      <c r="Y226" s="268">
        <v>85.6</v>
      </c>
      <c r="AA226" s="229" t="s">
        <v>42116</v>
      </c>
      <c r="AB226" s="230">
        <v>239.25</v>
      </c>
      <c r="AD226" s="209" t="s">
        <v>14872</v>
      </c>
      <c r="AE226" s="210">
        <v>1000</v>
      </c>
      <c r="AF226" s="93"/>
      <c r="AG226" s="201" t="s">
        <v>13070</v>
      </c>
      <c r="AH226" s="202">
        <v>21.29</v>
      </c>
      <c r="AJ226" s="319" t="s">
        <v>11683</v>
      </c>
      <c r="AK226" s="320">
        <v>31301.22</v>
      </c>
      <c r="AM226" s="265" t="s">
        <v>10883</v>
      </c>
      <c r="AN226" s="266">
        <v>11271.51</v>
      </c>
      <c r="AP226" s="233" t="s">
        <v>46310</v>
      </c>
      <c r="AQ226" s="234">
        <v>2306567.4300000002</v>
      </c>
      <c r="AS226" s="211" t="s">
        <v>8181</v>
      </c>
      <c r="AT226" s="212">
        <v>17440.400000000001</v>
      </c>
      <c r="AV226" s="197" t="s">
        <v>10432</v>
      </c>
      <c r="AW226" s="198">
        <v>6452.77</v>
      </c>
    </row>
    <row r="227" spans="1:49" x14ac:dyDescent="0.3">
      <c r="A227" s="315" t="s">
        <v>5482</v>
      </c>
      <c r="B227" s="315"/>
      <c r="C227" s="316">
        <v>244984.59</v>
      </c>
      <c r="E227" s="263" t="s">
        <v>5088</v>
      </c>
      <c r="F227" s="263"/>
      <c r="G227" s="264">
        <v>11543.2</v>
      </c>
      <c r="I227" s="227" t="s">
        <v>44225</v>
      </c>
      <c r="J227" s="227"/>
      <c r="K227" s="228">
        <v>394129.4</v>
      </c>
      <c r="M227" s="205" t="s">
        <v>700</v>
      </c>
      <c r="N227" s="205"/>
      <c r="O227" s="206">
        <v>255394</v>
      </c>
      <c r="Q227" s="197" t="s">
        <v>3759</v>
      </c>
      <c r="R227" s="197"/>
      <c r="S227" s="198">
        <v>87433</v>
      </c>
      <c r="U227" s="309" t="s">
        <v>63604</v>
      </c>
      <c r="V227" s="310">
        <v>27803.42</v>
      </c>
      <c r="X227" s="267" t="s">
        <v>58400</v>
      </c>
      <c r="Y227" s="268">
        <v>142.4</v>
      </c>
      <c r="AA227" s="229" t="s">
        <v>48645</v>
      </c>
      <c r="AB227" s="230">
        <v>8246.5</v>
      </c>
      <c r="AD227" s="209" t="s">
        <v>14873</v>
      </c>
      <c r="AE227" s="210">
        <v>5615.59</v>
      </c>
      <c r="AF227" s="93"/>
      <c r="AG227" s="201" t="s">
        <v>31641</v>
      </c>
      <c r="AH227" s="202">
        <v>80500</v>
      </c>
      <c r="AJ227" s="319" t="s">
        <v>11684</v>
      </c>
      <c r="AK227" s="320">
        <v>244984.59</v>
      </c>
      <c r="AM227" s="265" t="s">
        <v>10884</v>
      </c>
      <c r="AN227" s="266">
        <v>11543.2</v>
      </c>
      <c r="AP227" s="233" t="s">
        <v>46311</v>
      </c>
      <c r="AQ227" s="234">
        <v>394129.4</v>
      </c>
      <c r="AS227" s="211" t="s">
        <v>8252</v>
      </c>
      <c r="AT227" s="212">
        <v>104098</v>
      </c>
      <c r="AV227" s="197" t="s">
        <v>9819</v>
      </c>
      <c r="AW227" s="198">
        <v>21320.77</v>
      </c>
    </row>
    <row r="228" spans="1:49" x14ac:dyDescent="0.3">
      <c r="A228" s="315" t="s">
        <v>5483</v>
      </c>
      <c r="B228" s="315"/>
      <c r="C228" s="316">
        <v>330820.78999999998</v>
      </c>
      <c r="E228" s="263" t="s">
        <v>5089</v>
      </c>
      <c r="F228" s="263"/>
      <c r="G228" s="264">
        <v>179716.16</v>
      </c>
      <c r="I228" s="227" t="s">
        <v>44226</v>
      </c>
      <c r="J228" s="227"/>
      <c r="K228" s="228">
        <v>1678474.53</v>
      </c>
      <c r="M228" s="205" t="s">
        <v>701</v>
      </c>
      <c r="N228" s="205"/>
      <c r="O228" s="206">
        <v>266365.98</v>
      </c>
      <c r="Q228" s="197" t="s">
        <v>3760</v>
      </c>
      <c r="R228" s="197"/>
      <c r="S228" s="198">
        <v>9143</v>
      </c>
      <c r="U228" s="309" t="s">
        <v>63908</v>
      </c>
      <c r="V228" s="310">
        <v>26990.77</v>
      </c>
      <c r="X228" s="267" t="s">
        <v>58401</v>
      </c>
      <c r="Y228" s="268">
        <v>1218.8699999999999</v>
      </c>
      <c r="AA228" s="229" t="s">
        <v>14945</v>
      </c>
      <c r="AB228" s="230">
        <v>9497.2800000000007</v>
      </c>
      <c r="AD228" s="209" t="s">
        <v>14874</v>
      </c>
      <c r="AE228" s="210">
        <v>20516.86</v>
      </c>
      <c r="AF228" s="93"/>
      <c r="AG228" s="201" t="s">
        <v>31642</v>
      </c>
      <c r="AH228" s="202">
        <v>2675</v>
      </c>
      <c r="AJ228" s="319" t="s">
        <v>11685</v>
      </c>
      <c r="AK228" s="320">
        <v>330820.78999999998</v>
      </c>
      <c r="AM228" s="265" t="s">
        <v>10885</v>
      </c>
      <c r="AN228" s="266">
        <v>179716.16</v>
      </c>
      <c r="AP228" s="233" t="s">
        <v>46312</v>
      </c>
      <c r="AQ228" s="234">
        <v>1678474.53</v>
      </c>
      <c r="AS228" s="211" t="s">
        <v>8493</v>
      </c>
      <c r="AT228" s="212">
        <v>182835.51</v>
      </c>
      <c r="AV228" s="197" t="s">
        <v>10213</v>
      </c>
      <c r="AW228" s="198">
        <v>9301</v>
      </c>
    </row>
    <row r="229" spans="1:49" x14ac:dyDescent="0.3">
      <c r="A229" s="315" t="s">
        <v>5486</v>
      </c>
      <c r="B229" s="315"/>
      <c r="C229" s="316">
        <v>169225.86</v>
      </c>
      <c r="E229" s="263" t="s">
        <v>5160</v>
      </c>
      <c r="F229" s="263"/>
      <c r="G229" s="264">
        <v>959</v>
      </c>
      <c r="I229" s="227" t="s">
        <v>40989</v>
      </c>
      <c r="J229" s="227"/>
      <c r="K229" s="228">
        <v>50528.22</v>
      </c>
      <c r="M229" s="205" t="s">
        <v>702</v>
      </c>
      <c r="N229" s="205"/>
      <c r="O229" s="206">
        <v>32627</v>
      </c>
      <c r="Q229" s="197" t="s">
        <v>3761</v>
      </c>
      <c r="R229" s="197"/>
      <c r="S229" s="198">
        <v>16948</v>
      </c>
      <c r="U229" s="309" t="s">
        <v>58924</v>
      </c>
      <c r="V229" s="310">
        <v>1298.0999999999999</v>
      </c>
      <c r="X229" s="267" t="s">
        <v>61263</v>
      </c>
      <c r="Y229" s="268">
        <v>8483.8799999999992</v>
      </c>
      <c r="AA229" s="229" t="s">
        <v>34447</v>
      </c>
      <c r="AB229" s="230">
        <v>91650</v>
      </c>
      <c r="AD229" s="209" t="s">
        <v>14875</v>
      </c>
      <c r="AE229" s="210">
        <v>3939</v>
      </c>
      <c r="AF229" s="93"/>
      <c r="AG229" s="201" t="s">
        <v>31643</v>
      </c>
      <c r="AH229" s="202">
        <v>289662</v>
      </c>
      <c r="AJ229" s="319" t="s">
        <v>11688</v>
      </c>
      <c r="AK229" s="320">
        <v>169225.86</v>
      </c>
      <c r="AM229" s="265" t="s">
        <v>10887</v>
      </c>
      <c r="AN229" s="266">
        <v>959</v>
      </c>
      <c r="AP229" s="233" t="s">
        <v>41530</v>
      </c>
      <c r="AQ229" s="234">
        <v>50528.22</v>
      </c>
      <c r="AS229" s="211" t="s">
        <v>8631</v>
      </c>
      <c r="AT229" s="212">
        <v>9498.68</v>
      </c>
      <c r="AV229" s="197" t="s">
        <v>9820</v>
      </c>
      <c r="AW229" s="198">
        <v>9301</v>
      </c>
    </row>
    <row r="230" spans="1:49" x14ac:dyDescent="0.3">
      <c r="A230" s="315" t="s">
        <v>5490</v>
      </c>
      <c r="B230" s="315"/>
      <c r="C230" s="316">
        <v>6829.15</v>
      </c>
      <c r="E230" s="263" t="s">
        <v>5161</v>
      </c>
      <c r="F230" s="263"/>
      <c r="G230" s="264">
        <v>2660</v>
      </c>
      <c r="I230" s="227" t="s">
        <v>44227</v>
      </c>
      <c r="J230" s="227"/>
      <c r="K230" s="228">
        <v>531836.51</v>
      </c>
      <c r="M230" s="205" t="s">
        <v>703</v>
      </c>
      <c r="N230" s="205"/>
      <c r="O230" s="206">
        <v>77724.75</v>
      </c>
      <c r="Q230" s="197" t="s">
        <v>3762</v>
      </c>
      <c r="R230" s="197"/>
      <c r="S230" s="198">
        <v>220996</v>
      </c>
      <c r="U230" s="309" t="s">
        <v>63605</v>
      </c>
      <c r="V230" s="310">
        <v>5733</v>
      </c>
      <c r="X230" s="267" t="s">
        <v>55753</v>
      </c>
      <c r="Y230" s="268">
        <v>10877.46</v>
      </c>
      <c r="AA230" s="229" t="s">
        <v>33046</v>
      </c>
      <c r="AB230" s="230">
        <v>2610.35</v>
      </c>
      <c r="AD230" s="209" t="s">
        <v>14876</v>
      </c>
      <c r="AE230" s="210">
        <v>1422.09</v>
      </c>
      <c r="AF230" s="93"/>
      <c r="AG230" s="201" t="s">
        <v>13071</v>
      </c>
      <c r="AH230" s="202">
        <v>97641.5</v>
      </c>
      <c r="AJ230" s="319" t="s">
        <v>11692</v>
      </c>
      <c r="AK230" s="320">
        <v>6829.15</v>
      </c>
      <c r="AM230" s="265" t="s">
        <v>10888</v>
      </c>
      <c r="AN230" s="266">
        <v>2660</v>
      </c>
      <c r="AP230" s="233" t="s">
        <v>46313</v>
      </c>
      <c r="AQ230" s="234">
        <v>531836.51</v>
      </c>
      <c r="AS230" s="211" t="s">
        <v>8868</v>
      </c>
      <c r="AT230" s="212">
        <v>87974.080000000002</v>
      </c>
      <c r="AV230" s="197" t="s">
        <v>10214</v>
      </c>
      <c r="AW230" s="198">
        <v>8967</v>
      </c>
    </row>
    <row r="231" spans="1:49" x14ac:dyDescent="0.3">
      <c r="A231" s="315" t="s">
        <v>5497</v>
      </c>
      <c r="B231" s="315"/>
      <c r="C231" s="316">
        <v>12191.5</v>
      </c>
      <c r="E231" s="263" t="s">
        <v>5090</v>
      </c>
      <c r="F231" s="263"/>
      <c r="G231" s="264">
        <v>33462.47</v>
      </c>
      <c r="I231" s="227" t="s">
        <v>44228</v>
      </c>
      <c r="J231" s="227"/>
      <c r="K231" s="228">
        <v>2990725.42</v>
      </c>
      <c r="M231" s="205" t="s">
        <v>704</v>
      </c>
      <c r="N231" s="205"/>
      <c r="O231" s="206">
        <v>30591</v>
      </c>
      <c r="Q231" s="197" t="s">
        <v>3763</v>
      </c>
      <c r="R231" s="197"/>
      <c r="S231" s="198">
        <v>390528</v>
      </c>
      <c r="U231" s="309" t="s">
        <v>63606</v>
      </c>
      <c r="V231" s="310">
        <v>103561.08</v>
      </c>
      <c r="X231" s="267" t="s">
        <v>61179</v>
      </c>
      <c r="Y231" s="268">
        <v>6172.34</v>
      </c>
      <c r="AA231" s="229" t="s">
        <v>14946</v>
      </c>
      <c r="AB231" s="230">
        <v>72924.66</v>
      </c>
      <c r="AD231" s="209" t="s">
        <v>14877</v>
      </c>
      <c r="AE231" s="210">
        <v>22100</v>
      </c>
      <c r="AF231" s="93"/>
      <c r="AG231" s="201" t="s">
        <v>31644</v>
      </c>
      <c r="AH231" s="202">
        <v>80500</v>
      </c>
      <c r="AJ231" s="319" t="s">
        <v>11699</v>
      </c>
      <c r="AK231" s="320">
        <v>12191.5</v>
      </c>
      <c r="AM231" s="265" t="s">
        <v>10893</v>
      </c>
      <c r="AN231" s="266">
        <v>33462.47</v>
      </c>
      <c r="AP231" s="233" t="s">
        <v>46314</v>
      </c>
      <c r="AQ231" s="234">
        <v>2990725.42</v>
      </c>
      <c r="AS231" s="211" t="s">
        <v>9152</v>
      </c>
      <c r="AT231" s="212">
        <v>7304</v>
      </c>
      <c r="AV231" s="197" t="s">
        <v>9821</v>
      </c>
      <c r="AW231" s="198">
        <v>8967</v>
      </c>
    </row>
    <row r="232" spans="1:49" x14ac:dyDescent="0.3">
      <c r="A232" s="315" t="s">
        <v>5498</v>
      </c>
      <c r="B232" s="315"/>
      <c r="C232" s="316">
        <v>242028.06</v>
      </c>
      <c r="E232" s="263" t="s">
        <v>5038</v>
      </c>
      <c r="F232" s="263"/>
      <c r="G232" s="264">
        <v>99658.43</v>
      </c>
      <c r="I232" s="227" t="s">
        <v>42070</v>
      </c>
      <c r="J232" s="227"/>
      <c r="K232" s="228">
        <v>772315.37</v>
      </c>
      <c r="M232" s="205" t="s">
        <v>705</v>
      </c>
      <c r="N232" s="205"/>
      <c r="O232" s="206">
        <v>71515.070000000007</v>
      </c>
      <c r="Q232" s="197" t="s">
        <v>3764</v>
      </c>
      <c r="R232" s="197"/>
      <c r="S232" s="198">
        <v>857370.99</v>
      </c>
      <c r="U232" s="309" t="s">
        <v>55771</v>
      </c>
      <c r="V232" s="310">
        <v>124425.86</v>
      </c>
      <c r="X232" s="267" t="s">
        <v>63001</v>
      </c>
      <c r="Y232" s="268">
        <v>48150</v>
      </c>
      <c r="AA232" s="229" t="s">
        <v>34448</v>
      </c>
      <c r="AB232" s="230">
        <v>164642.81</v>
      </c>
      <c r="AD232" s="209" t="s">
        <v>14878</v>
      </c>
      <c r="AE232" s="210">
        <v>1690.65</v>
      </c>
      <c r="AF232" s="93"/>
      <c r="AG232" s="201" t="s">
        <v>13072</v>
      </c>
      <c r="AH232" s="202">
        <v>7089.38</v>
      </c>
      <c r="AJ232" s="319" t="s">
        <v>11700</v>
      </c>
      <c r="AK232" s="320">
        <v>242028.06</v>
      </c>
      <c r="AM232" s="265" t="s">
        <v>9604</v>
      </c>
      <c r="AN232" s="266">
        <v>99658.43</v>
      </c>
      <c r="AP232" s="233" t="s">
        <v>43461</v>
      </c>
      <c r="AQ232" s="234">
        <v>772315.37</v>
      </c>
      <c r="AS232" s="211" t="s">
        <v>9212</v>
      </c>
      <c r="AT232" s="212">
        <v>1068755.97</v>
      </c>
      <c r="AV232" s="197" t="s">
        <v>10215</v>
      </c>
      <c r="AW232" s="198">
        <v>18536</v>
      </c>
    </row>
    <row r="233" spans="1:49" x14ac:dyDescent="0.3">
      <c r="A233" s="315" t="s">
        <v>5492</v>
      </c>
      <c r="B233" s="315"/>
      <c r="C233" s="316">
        <v>12504.86</v>
      </c>
      <c r="E233" s="263" t="s">
        <v>5091</v>
      </c>
      <c r="F233" s="263"/>
      <c r="G233" s="264">
        <v>65619.69</v>
      </c>
      <c r="I233" s="227" t="s">
        <v>42071</v>
      </c>
      <c r="J233" s="227"/>
      <c r="K233" s="228">
        <v>607070.93000000005</v>
      </c>
      <c r="M233" s="205" t="s">
        <v>706</v>
      </c>
      <c r="N233" s="205"/>
      <c r="O233" s="206">
        <v>16500</v>
      </c>
      <c r="Q233" s="197" t="s">
        <v>3765</v>
      </c>
      <c r="R233" s="197"/>
      <c r="S233" s="198">
        <v>16902</v>
      </c>
      <c r="U233" s="309" t="s">
        <v>55772</v>
      </c>
      <c r="V233" s="310">
        <v>362700.16</v>
      </c>
      <c r="X233" s="267" t="s">
        <v>58402</v>
      </c>
      <c r="Y233" s="268">
        <v>200593.27</v>
      </c>
      <c r="AA233" s="229" t="s">
        <v>33047</v>
      </c>
      <c r="AB233" s="230">
        <v>109018.74</v>
      </c>
      <c r="AD233" s="209" t="s">
        <v>14879</v>
      </c>
      <c r="AE233" s="210">
        <v>4791.28</v>
      </c>
      <c r="AF233" s="93"/>
      <c r="AG233" s="201" t="s">
        <v>13073</v>
      </c>
      <c r="AH233" s="202">
        <v>16949.439999999999</v>
      </c>
      <c r="AJ233" s="319" t="s">
        <v>11694</v>
      </c>
      <c r="AK233" s="320">
        <v>12504.86</v>
      </c>
      <c r="AM233" s="265" t="s">
        <v>10899</v>
      </c>
      <c r="AN233" s="266">
        <v>65619.69</v>
      </c>
      <c r="AP233" s="233" t="s">
        <v>43462</v>
      </c>
      <c r="AQ233" s="234">
        <v>607070.93000000005</v>
      </c>
      <c r="AS233" s="211" t="s">
        <v>11206</v>
      </c>
      <c r="AT233" s="212">
        <v>48968.75</v>
      </c>
      <c r="AV233" s="197" t="s">
        <v>9822</v>
      </c>
      <c r="AW233" s="198">
        <v>18536</v>
      </c>
    </row>
    <row r="234" spans="1:49" x14ac:dyDescent="0.3">
      <c r="A234" s="315" t="s">
        <v>5493</v>
      </c>
      <c r="B234" s="315"/>
      <c r="C234" s="316">
        <v>2978.34</v>
      </c>
      <c r="E234" s="263" t="s">
        <v>5095</v>
      </c>
      <c r="F234" s="263"/>
      <c r="G234" s="264">
        <v>13946.32</v>
      </c>
      <c r="I234" s="227" t="s">
        <v>42072</v>
      </c>
      <c r="J234" s="227"/>
      <c r="K234" s="228">
        <v>1927845.4</v>
      </c>
      <c r="M234" s="205" t="s">
        <v>707</v>
      </c>
      <c r="N234" s="205"/>
      <c r="O234" s="206">
        <v>139824.28</v>
      </c>
      <c r="Q234" s="197" t="s">
        <v>3766</v>
      </c>
      <c r="R234" s="197"/>
      <c r="S234" s="198">
        <v>12317</v>
      </c>
      <c r="U234" s="309" t="s">
        <v>55773</v>
      </c>
      <c r="V234" s="310">
        <v>223760.09</v>
      </c>
      <c r="X234" s="267" t="s">
        <v>51452</v>
      </c>
      <c r="Y234" s="268">
        <v>61155.82</v>
      </c>
      <c r="AA234" s="229" t="s">
        <v>51450</v>
      </c>
      <c r="AB234" s="230">
        <v>10845.7</v>
      </c>
      <c r="AD234" s="209" t="s">
        <v>14880</v>
      </c>
      <c r="AE234" s="210">
        <v>26775</v>
      </c>
      <c r="AF234" s="93"/>
      <c r="AG234" s="201" t="s">
        <v>13074</v>
      </c>
      <c r="AH234" s="202">
        <v>5140.21</v>
      </c>
      <c r="AJ234" s="319" t="s">
        <v>11695</v>
      </c>
      <c r="AK234" s="320">
        <v>2978.34</v>
      </c>
      <c r="AM234" s="265" t="s">
        <v>10905</v>
      </c>
      <c r="AN234" s="266">
        <v>13946.32</v>
      </c>
      <c r="AP234" s="233" t="s">
        <v>43463</v>
      </c>
      <c r="AQ234" s="234">
        <v>1927845.4</v>
      </c>
      <c r="AS234" s="211" t="s">
        <v>11458</v>
      </c>
      <c r="AT234" s="212">
        <v>550649.78</v>
      </c>
      <c r="AV234" s="197" t="s">
        <v>10216</v>
      </c>
      <c r="AW234" s="198">
        <v>9752</v>
      </c>
    </row>
    <row r="235" spans="1:49" x14ac:dyDescent="0.3">
      <c r="A235" s="315" t="s">
        <v>5496</v>
      </c>
      <c r="B235" s="315"/>
      <c r="C235" s="316">
        <v>15478.2</v>
      </c>
      <c r="E235" s="263" t="s">
        <v>5173</v>
      </c>
      <c r="F235" s="263"/>
      <c r="G235" s="264">
        <v>539.91999999999996</v>
      </c>
      <c r="I235" s="227" t="s">
        <v>40990</v>
      </c>
      <c r="J235" s="227"/>
      <c r="K235" s="228">
        <v>114540</v>
      </c>
      <c r="M235" s="205" t="s">
        <v>708</v>
      </c>
      <c r="N235" s="205"/>
      <c r="O235" s="206">
        <v>22831</v>
      </c>
      <c r="Q235" s="197" t="s">
        <v>3767</v>
      </c>
      <c r="R235" s="197"/>
      <c r="S235" s="198">
        <v>5984</v>
      </c>
      <c r="U235" s="309" t="s">
        <v>66903</v>
      </c>
      <c r="V235" s="310">
        <v>767954.73</v>
      </c>
      <c r="X235" s="267" t="s">
        <v>57187</v>
      </c>
      <c r="Y235" s="268">
        <v>121330</v>
      </c>
      <c r="AA235" s="229" t="s">
        <v>35955</v>
      </c>
      <c r="AB235" s="230">
        <v>108525.5</v>
      </c>
      <c r="AD235" s="209" t="s">
        <v>14881</v>
      </c>
      <c r="AE235" s="210">
        <v>120335.07</v>
      </c>
      <c r="AF235" s="93"/>
      <c r="AG235" s="201" t="s">
        <v>13075</v>
      </c>
      <c r="AH235" s="202">
        <v>1315.9</v>
      </c>
      <c r="AJ235" s="319" t="s">
        <v>11698</v>
      </c>
      <c r="AK235" s="320">
        <v>15478.2</v>
      </c>
      <c r="AM235" s="265" t="s">
        <v>10907</v>
      </c>
      <c r="AN235" s="266">
        <v>539.91999999999996</v>
      </c>
      <c r="AP235" s="233" t="s">
        <v>41531</v>
      </c>
      <c r="AQ235" s="234">
        <v>114540</v>
      </c>
      <c r="AS235" s="211" t="s">
        <v>11806</v>
      </c>
      <c r="AT235" s="212">
        <v>1522085.57</v>
      </c>
      <c r="AV235" s="197" t="s">
        <v>9823</v>
      </c>
      <c r="AW235" s="198">
        <v>9752</v>
      </c>
    </row>
    <row r="236" spans="1:49" x14ac:dyDescent="0.3">
      <c r="A236" s="315" t="s">
        <v>46391</v>
      </c>
      <c r="B236" s="315"/>
      <c r="C236" s="316">
        <v>113.17</v>
      </c>
      <c r="E236" s="263" t="s">
        <v>5098</v>
      </c>
      <c r="F236" s="263"/>
      <c r="G236" s="264">
        <v>28238.77</v>
      </c>
      <c r="I236" s="227" t="s">
        <v>40991</v>
      </c>
      <c r="J236" s="227"/>
      <c r="K236" s="228">
        <v>116968</v>
      </c>
      <c r="M236" s="205" t="s">
        <v>709</v>
      </c>
      <c r="N236" s="205"/>
      <c r="O236" s="206">
        <v>30974</v>
      </c>
      <c r="Q236" s="197" t="s">
        <v>3768</v>
      </c>
      <c r="R236" s="197"/>
      <c r="S236" s="198">
        <v>11561.46</v>
      </c>
      <c r="U236" s="309" t="s">
        <v>40088</v>
      </c>
      <c r="V236" s="310">
        <v>284154.34000000003</v>
      </c>
      <c r="X236" s="267" t="s">
        <v>63002</v>
      </c>
      <c r="Y236" s="268">
        <v>33421.300000000003</v>
      </c>
      <c r="AA236" s="229" t="s">
        <v>44323</v>
      </c>
      <c r="AB236" s="230">
        <v>4088.65</v>
      </c>
      <c r="AD236" s="209" t="s">
        <v>14882</v>
      </c>
      <c r="AE236" s="210">
        <v>9296</v>
      </c>
      <c r="AF236" s="93"/>
      <c r="AG236" s="201" t="s">
        <v>13076</v>
      </c>
      <c r="AH236" s="202">
        <v>21.29</v>
      </c>
      <c r="AJ236" s="319" t="s">
        <v>46495</v>
      </c>
      <c r="AK236" s="320">
        <v>113.17</v>
      </c>
      <c r="AM236" s="265" t="s">
        <v>10910</v>
      </c>
      <c r="AN236" s="266">
        <v>28238.77</v>
      </c>
      <c r="AP236" s="233" t="s">
        <v>41532</v>
      </c>
      <c r="AQ236" s="234">
        <v>116968</v>
      </c>
      <c r="AS236" s="211" t="s">
        <v>9756</v>
      </c>
      <c r="AT236" s="212">
        <v>3803735.8</v>
      </c>
      <c r="AV236" s="197" t="s">
        <v>10217</v>
      </c>
      <c r="AW236" s="198">
        <v>3027.2</v>
      </c>
    </row>
    <row r="237" spans="1:49" x14ac:dyDescent="0.3">
      <c r="A237" s="315" t="s">
        <v>5499</v>
      </c>
      <c r="B237" s="315"/>
      <c r="C237" s="316">
        <v>313654.26</v>
      </c>
      <c r="E237" s="263" t="s">
        <v>5099</v>
      </c>
      <c r="F237" s="263"/>
      <c r="G237" s="264">
        <v>2932.14</v>
      </c>
      <c r="I237" s="227" t="s">
        <v>40992</v>
      </c>
      <c r="J237" s="227"/>
      <c r="K237" s="228">
        <v>50986</v>
      </c>
      <c r="M237" s="205" t="s">
        <v>710</v>
      </c>
      <c r="N237" s="205"/>
      <c r="O237" s="206">
        <v>759172</v>
      </c>
      <c r="Q237" s="197" t="s">
        <v>3769</v>
      </c>
      <c r="R237" s="197"/>
      <c r="S237" s="198">
        <v>19201</v>
      </c>
      <c r="U237" s="309" t="s">
        <v>63909</v>
      </c>
      <c r="V237" s="310">
        <v>5853.43</v>
      </c>
      <c r="X237" s="267" t="s">
        <v>38810</v>
      </c>
      <c r="Y237" s="268">
        <v>23760</v>
      </c>
      <c r="AA237" s="229" t="s">
        <v>14947</v>
      </c>
      <c r="AB237" s="230">
        <v>1787.41</v>
      </c>
      <c r="AD237" s="209" t="s">
        <v>14883</v>
      </c>
      <c r="AE237" s="210">
        <v>24164.74</v>
      </c>
      <c r="AF237" s="93"/>
      <c r="AG237" s="201" t="s">
        <v>15666</v>
      </c>
      <c r="AH237" s="202">
        <v>2675</v>
      </c>
      <c r="AJ237" s="319" t="s">
        <v>11701</v>
      </c>
      <c r="AK237" s="320">
        <v>313654.26</v>
      </c>
      <c r="AM237" s="265" t="s">
        <v>10911</v>
      </c>
      <c r="AN237" s="266">
        <v>2932.14</v>
      </c>
      <c r="AP237" s="233" t="s">
        <v>41533</v>
      </c>
      <c r="AQ237" s="234">
        <v>50986</v>
      </c>
      <c r="AS237" s="211" t="s">
        <v>9213</v>
      </c>
      <c r="AT237" s="212">
        <v>69784</v>
      </c>
      <c r="AV237" s="197" t="s">
        <v>9271</v>
      </c>
      <c r="AW237" s="198">
        <v>6500</v>
      </c>
    </row>
    <row r="238" spans="1:49" x14ac:dyDescent="0.3">
      <c r="A238" s="315" t="s">
        <v>5502</v>
      </c>
      <c r="B238" s="315"/>
      <c r="C238" s="316">
        <v>11716.27</v>
      </c>
      <c r="E238" s="263" t="s">
        <v>5100</v>
      </c>
      <c r="F238" s="263"/>
      <c r="G238" s="264">
        <v>96213.64</v>
      </c>
      <c r="I238" s="227" t="s">
        <v>44229</v>
      </c>
      <c r="J238" s="227"/>
      <c r="K238" s="228">
        <v>726449.17</v>
      </c>
      <c r="M238" s="205" t="s">
        <v>711</v>
      </c>
      <c r="N238" s="205"/>
      <c r="O238" s="206">
        <v>55368.959999999999</v>
      </c>
      <c r="Q238" s="197" t="s">
        <v>3770</v>
      </c>
      <c r="R238" s="197"/>
      <c r="S238" s="198">
        <v>16201</v>
      </c>
      <c r="U238" s="309" t="s">
        <v>63910</v>
      </c>
      <c r="V238" s="310">
        <v>10154.620000000001</v>
      </c>
      <c r="X238" s="267" t="s">
        <v>44327</v>
      </c>
      <c r="Y238" s="268">
        <v>48823.01</v>
      </c>
      <c r="AA238" s="229" t="s">
        <v>38807</v>
      </c>
      <c r="AB238" s="230">
        <v>1481.24</v>
      </c>
      <c r="AD238" s="209" t="s">
        <v>12970</v>
      </c>
      <c r="AE238" s="210">
        <v>102.2</v>
      </c>
      <c r="AF238" s="93"/>
      <c r="AG238" s="201" t="s">
        <v>15671</v>
      </c>
      <c r="AH238" s="202">
        <v>289662</v>
      </c>
      <c r="AJ238" s="319" t="s">
        <v>11704</v>
      </c>
      <c r="AK238" s="320">
        <v>11716.27</v>
      </c>
      <c r="AM238" s="265" t="s">
        <v>10912</v>
      </c>
      <c r="AN238" s="266">
        <v>96213.64</v>
      </c>
      <c r="AP238" s="233" t="s">
        <v>46315</v>
      </c>
      <c r="AQ238" s="234">
        <v>726449.17</v>
      </c>
      <c r="AS238" s="211" t="s">
        <v>11459</v>
      </c>
      <c r="AT238" s="212">
        <v>31012.66</v>
      </c>
      <c r="AV238" s="197" t="s">
        <v>9824</v>
      </c>
      <c r="AW238" s="198">
        <v>9527.2000000000007</v>
      </c>
    </row>
    <row r="239" spans="1:49" x14ac:dyDescent="0.3">
      <c r="A239" s="315" t="s">
        <v>5507</v>
      </c>
      <c r="B239" s="315"/>
      <c r="C239" s="316">
        <v>6074058.9000000004</v>
      </c>
      <c r="E239" s="263" t="s">
        <v>5101</v>
      </c>
      <c r="F239" s="263"/>
      <c r="G239" s="264">
        <v>1594.52</v>
      </c>
      <c r="I239" s="227" t="s">
        <v>40993</v>
      </c>
      <c r="J239" s="227"/>
      <c r="K239" s="228">
        <v>60822.25</v>
      </c>
      <c r="M239" s="205" t="s">
        <v>712</v>
      </c>
      <c r="N239" s="205"/>
      <c r="O239" s="206">
        <v>30721.96</v>
      </c>
      <c r="Q239" s="197" t="s">
        <v>3771</v>
      </c>
      <c r="R239" s="197"/>
      <c r="S239" s="198">
        <v>35670</v>
      </c>
      <c r="U239" s="309" t="s">
        <v>63911</v>
      </c>
      <c r="V239" s="310">
        <v>142.88999999999999</v>
      </c>
      <c r="X239" s="267" t="s">
        <v>57188</v>
      </c>
      <c r="Y239" s="268">
        <v>225290.08</v>
      </c>
      <c r="AA239" s="229" t="s">
        <v>14948</v>
      </c>
      <c r="AB239" s="230">
        <v>57082.47</v>
      </c>
      <c r="AD239" s="209" t="s">
        <v>12971</v>
      </c>
      <c r="AE239" s="210">
        <v>19.760000000000002</v>
      </c>
      <c r="AF239" s="93"/>
      <c r="AG239" s="201" t="s">
        <v>31645</v>
      </c>
      <c r="AH239" s="202">
        <v>1391.81</v>
      </c>
      <c r="AJ239" s="319" t="s">
        <v>11709</v>
      </c>
      <c r="AK239" s="320">
        <v>6074058.9000000004</v>
      </c>
      <c r="AM239" s="265" t="s">
        <v>10913</v>
      </c>
      <c r="AN239" s="266">
        <v>1594.52</v>
      </c>
      <c r="AP239" s="233" t="s">
        <v>41534</v>
      </c>
      <c r="AQ239" s="234">
        <v>60822.25</v>
      </c>
      <c r="AS239" s="211" t="s">
        <v>9757</v>
      </c>
      <c r="AT239" s="212">
        <v>100796.66</v>
      </c>
      <c r="AV239" s="197" t="s">
        <v>7598</v>
      </c>
      <c r="AW239" s="198">
        <v>202445.42</v>
      </c>
    </row>
    <row r="240" spans="1:49" x14ac:dyDescent="0.3">
      <c r="A240" s="315" t="s">
        <v>5508</v>
      </c>
      <c r="B240" s="315"/>
      <c r="C240" s="316">
        <v>16000</v>
      </c>
      <c r="E240" s="263" t="s">
        <v>5177</v>
      </c>
      <c r="F240" s="263"/>
      <c r="G240" s="264">
        <v>519.87</v>
      </c>
      <c r="I240" s="227" t="s">
        <v>44230</v>
      </c>
      <c r="J240" s="227"/>
      <c r="K240" s="228">
        <v>458222.14</v>
      </c>
      <c r="M240" s="205" t="s">
        <v>3995</v>
      </c>
      <c r="N240" s="205"/>
      <c r="O240" s="206">
        <v>58698.32</v>
      </c>
      <c r="Q240" s="197" t="s">
        <v>3772</v>
      </c>
      <c r="R240" s="197"/>
      <c r="S240" s="198">
        <v>5601</v>
      </c>
      <c r="U240" s="309" t="s">
        <v>63912</v>
      </c>
      <c r="V240" s="310">
        <v>698.19</v>
      </c>
      <c r="X240" s="267" t="s">
        <v>40085</v>
      </c>
      <c r="Y240" s="268">
        <v>34696.17</v>
      </c>
      <c r="AA240" s="229" t="s">
        <v>33048</v>
      </c>
      <c r="AB240" s="230">
        <v>41131.089999999997</v>
      </c>
      <c r="AD240" s="209" t="s">
        <v>14884</v>
      </c>
      <c r="AE240" s="210">
        <v>8014.3</v>
      </c>
      <c r="AF240" s="93"/>
      <c r="AG240" s="201" t="s">
        <v>31646</v>
      </c>
      <c r="AH240" s="202">
        <v>1547.26</v>
      </c>
      <c r="AJ240" s="319" t="s">
        <v>11710</v>
      </c>
      <c r="AK240" s="320">
        <v>16000</v>
      </c>
      <c r="AM240" s="265" t="s">
        <v>10917</v>
      </c>
      <c r="AN240" s="266">
        <v>519.87</v>
      </c>
      <c r="AP240" s="233" t="s">
        <v>46316</v>
      </c>
      <c r="AQ240" s="234">
        <v>458222.14</v>
      </c>
      <c r="AS240" s="211" t="s">
        <v>6611</v>
      </c>
      <c r="AT240" s="212">
        <v>5334.78</v>
      </c>
      <c r="AV240" s="197" t="s">
        <v>10218</v>
      </c>
      <c r="AW240" s="198">
        <v>239112</v>
      </c>
    </row>
    <row r="241" spans="1:49" x14ac:dyDescent="0.3">
      <c r="A241" s="315" t="s">
        <v>5510</v>
      </c>
      <c r="B241" s="315"/>
      <c r="C241" s="316">
        <v>25232.92</v>
      </c>
      <c r="E241" s="263" t="s">
        <v>5103</v>
      </c>
      <c r="F241" s="263"/>
      <c r="G241" s="264">
        <v>286913.91999999998</v>
      </c>
      <c r="I241" s="227" t="s">
        <v>44231</v>
      </c>
      <c r="J241" s="227"/>
      <c r="K241" s="228">
        <v>306043.63</v>
      </c>
      <c r="M241" s="205" t="s">
        <v>713</v>
      </c>
      <c r="N241" s="205"/>
      <c r="O241" s="206">
        <v>5382</v>
      </c>
      <c r="Q241" s="197" t="s">
        <v>3773</v>
      </c>
      <c r="R241" s="197"/>
      <c r="S241" s="198">
        <v>14868</v>
      </c>
      <c r="U241" s="309" t="s">
        <v>61752</v>
      </c>
      <c r="V241" s="310">
        <v>31808.69</v>
      </c>
      <c r="X241" s="267" t="s">
        <v>63003</v>
      </c>
      <c r="Y241" s="268">
        <v>45449</v>
      </c>
      <c r="AA241" s="229" t="s">
        <v>34449</v>
      </c>
      <c r="AB241" s="230">
        <v>36248.39</v>
      </c>
      <c r="AD241" s="209" t="s">
        <v>14885</v>
      </c>
      <c r="AE241" s="210">
        <v>15320</v>
      </c>
      <c r="AF241" s="93"/>
      <c r="AG241" s="201" t="s">
        <v>31647</v>
      </c>
      <c r="AH241" s="202">
        <v>2484.62</v>
      </c>
      <c r="AJ241" s="319" t="s">
        <v>11712</v>
      </c>
      <c r="AK241" s="320">
        <v>25232.92</v>
      </c>
      <c r="AM241" s="265" t="s">
        <v>10918</v>
      </c>
      <c r="AN241" s="266">
        <v>286913.91999999998</v>
      </c>
      <c r="AP241" s="233" t="s">
        <v>46317</v>
      </c>
      <c r="AQ241" s="234">
        <v>306043.63</v>
      </c>
      <c r="AS241" s="211" t="s">
        <v>7037</v>
      </c>
      <c r="AT241" s="212">
        <v>1053</v>
      </c>
      <c r="AV241" s="197" t="s">
        <v>9272</v>
      </c>
      <c r="AW241" s="198">
        <v>6796.75</v>
      </c>
    </row>
    <row r="242" spans="1:49" x14ac:dyDescent="0.3">
      <c r="A242" s="315" t="s">
        <v>5514</v>
      </c>
      <c r="B242" s="315"/>
      <c r="C242" s="316">
        <v>27822.31</v>
      </c>
      <c r="E242" s="263" t="s">
        <v>5178</v>
      </c>
      <c r="F242" s="263"/>
      <c r="G242" s="264">
        <v>4229</v>
      </c>
      <c r="I242" s="227" t="s">
        <v>44232</v>
      </c>
      <c r="J242" s="227"/>
      <c r="K242" s="228">
        <v>3053356.72</v>
      </c>
      <c r="M242" s="205" t="s">
        <v>714</v>
      </c>
      <c r="N242" s="205"/>
      <c r="O242" s="206">
        <v>295649</v>
      </c>
      <c r="Q242" s="197" t="s">
        <v>3774</v>
      </c>
      <c r="R242" s="197"/>
      <c r="S242" s="198">
        <v>9301</v>
      </c>
      <c r="U242" s="309" t="s">
        <v>61753</v>
      </c>
      <c r="V242" s="310">
        <v>2433.34</v>
      </c>
      <c r="X242" s="267" t="s">
        <v>58916</v>
      </c>
      <c r="Y242" s="268">
        <v>793.75</v>
      </c>
      <c r="AA242" s="229" t="s">
        <v>34450</v>
      </c>
      <c r="AB242" s="230">
        <v>14063.38</v>
      </c>
      <c r="AD242" s="209" t="s">
        <v>14886</v>
      </c>
      <c r="AE242" s="210">
        <v>41045</v>
      </c>
      <c r="AF242" s="93"/>
      <c r="AG242" s="201" t="s">
        <v>31648</v>
      </c>
      <c r="AH242" s="202">
        <v>6311.99</v>
      </c>
      <c r="AJ242" s="319" t="s">
        <v>11716</v>
      </c>
      <c r="AK242" s="320">
        <v>27822.31</v>
      </c>
      <c r="AM242" s="265" t="s">
        <v>10919</v>
      </c>
      <c r="AN242" s="266">
        <v>4229</v>
      </c>
      <c r="AP242" s="233" t="s">
        <v>46318</v>
      </c>
      <c r="AQ242" s="234">
        <v>3053356.72</v>
      </c>
      <c r="AS242" s="211" t="s">
        <v>7277</v>
      </c>
      <c r="AT242" s="212">
        <v>20786</v>
      </c>
      <c r="AV242" s="197" t="s">
        <v>9825</v>
      </c>
      <c r="AW242" s="198">
        <v>448354.17</v>
      </c>
    </row>
    <row r="243" spans="1:49" x14ac:dyDescent="0.3">
      <c r="A243" s="315" t="s">
        <v>5523</v>
      </c>
      <c r="B243" s="315"/>
      <c r="C243" s="316">
        <v>10244.92</v>
      </c>
      <c r="E243" s="263" t="s">
        <v>5105</v>
      </c>
      <c r="F243" s="263"/>
      <c r="G243" s="264">
        <v>48782.400000000001</v>
      </c>
      <c r="I243" s="227" t="s">
        <v>40994</v>
      </c>
      <c r="J243" s="227"/>
      <c r="K243" s="228">
        <v>162134.38</v>
      </c>
      <c r="M243" s="205" t="s">
        <v>715</v>
      </c>
      <c r="N243" s="205"/>
      <c r="O243" s="206">
        <v>32582.91</v>
      </c>
      <c r="Q243" s="197" t="s">
        <v>3775</v>
      </c>
      <c r="R243" s="197"/>
      <c r="S243" s="198">
        <v>8967</v>
      </c>
      <c r="U243" s="309" t="s">
        <v>66904</v>
      </c>
      <c r="V243" s="310">
        <v>135.26</v>
      </c>
      <c r="X243" s="267" t="s">
        <v>40086</v>
      </c>
      <c r="Y243" s="268">
        <v>1265.8399999999999</v>
      </c>
      <c r="AA243" s="229" t="s">
        <v>44324</v>
      </c>
      <c r="AB243" s="230">
        <v>21800</v>
      </c>
      <c r="AD243" s="209" t="s">
        <v>14887</v>
      </c>
      <c r="AE243" s="210">
        <v>14333.32</v>
      </c>
      <c r="AF243" s="93"/>
      <c r="AG243" s="201" t="s">
        <v>31649</v>
      </c>
      <c r="AH243" s="202">
        <v>16264.32</v>
      </c>
      <c r="AJ243" s="319" t="s">
        <v>11725</v>
      </c>
      <c r="AK243" s="320">
        <v>10244.92</v>
      </c>
      <c r="AM243" s="265" t="s">
        <v>10921</v>
      </c>
      <c r="AN243" s="266">
        <v>48782.400000000001</v>
      </c>
      <c r="AP243" s="233" t="s">
        <v>41535</v>
      </c>
      <c r="AQ243" s="234">
        <v>162134.38</v>
      </c>
      <c r="AS243" s="211" t="s">
        <v>7692</v>
      </c>
      <c r="AT243" s="212">
        <v>1455.98</v>
      </c>
      <c r="AV243" s="197" t="s">
        <v>10219</v>
      </c>
      <c r="AW243" s="198">
        <v>39405</v>
      </c>
    </row>
    <row r="244" spans="1:49" x14ac:dyDescent="0.3">
      <c r="A244" s="315" t="s">
        <v>5526</v>
      </c>
      <c r="B244" s="315"/>
      <c r="C244" s="316">
        <v>23278.66</v>
      </c>
      <c r="E244" s="263" t="s">
        <v>5106</v>
      </c>
      <c r="F244" s="263"/>
      <c r="G244" s="264">
        <v>58800.23</v>
      </c>
      <c r="I244" s="227" t="s">
        <v>42073</v>
      </c>
      <c r="J244" s="227"/>
      <c r="K244" s="228">
        <v>1076037.43</v>
      </c>
      <c r="M244" s="205" t="s">
        <v>716</v>
      </c>
      <c r="N244" s="205"/>
      <c r="O244" s="206">
        <v>65996.539999999994</v>
      </c>
      <c r="Q244" s="197" t="s">
        <v>3776</v>
      </c>
      <c r="R244" s="197"/>
      <c r="S244" s="198">
        <v>18536</v>
      </c>
      <c r="U244" s="309" t="s">
        <v>62520</v>
      </c>
      <c r="V244" s="310">
        <v>23.61</v>
      </c>
      <c r="X244" s="267" t="s">
        <v>59461</v>
      </c>
      <c r="Y244" s="268">
        <v>3355.82</v>
      </c>
      <c r="AA244" s="229" t="s">
        <v>44325</v>
      </c>
      <c r="AB244" s="230">
        <v>1667.72</v>
      </c>
      <c r="AD244" s="209" t="s">
        <v>14888</v>
      </c>
      <c r="AE244" s="210">
        <v>283.52999999999997</v>
      </c>
      <c r="AF244" s="93"/>
      <c r="AG244" s="201" t="s">
        <v>31650</v>
      </c>
      <c r="AH244" s="202">
        <v>1391.81</v>
      </c>
      <c r="AJ244" s="319" t="s">
        <v>11728</v>
      </c>
      <c r="AK244" s="320">
        <v>23278.66</v>
      </c>
      <c r="AM244" s="265" t="s">
        <v>10922</v>
      </c>
      <c r="AN244" s="266">
        <v>58800.23</v>
      </c>
      <c r="AP244" s="233" t="s">
        <v>43464</v>
      </c>
      <c r="AQ244" s="234">
        <v>1076037.43</v>
      </c>
      <c r="AS244" s="211" t="s">
        <v>8253</v>
      </c>
      <c r="AT244" s="212">
        <v>11534.02</v>
      </c>
      <c r="AV244" s="197" t="s">
        <v>9826</v>
      </c>
      <c r="AW244" s="198">
        <v>39405</v>
      </c>
    </row>
    <row r="245" spans="1:49" x14ac:dyDescent="0.3">
      <c r="A245" s="315" t="s">
        <v>5528</v>
      </c>
      <c r="B245" s="315"/>
      <c r="C245" s="316">
        <v>448.45</v>
      </c>
      <c r="E245" s="263" t="s">
        <v>5107</v>
      </c>
      <c r="F245" s="263"/>
      <c r="G245" s="264">
        <v>8911.91</v>
      </c>
      <c r="I245" s="227" t="s">
        <v>44233</v>
      </c>
      <c r="J245" s="227"/>
      <c r="K245" s="228">
        <v>519157.24</v>
      </c>
      <c r="M245" s="205" t="s">
        <v>717</v>
      </c>
      <c r="N245" s="205"/>
      <c r="O245" s="206">
        <v>5599192</v>
      </c>
      <c r="Q245" s="197" t="s">
        <v>3777</v>
      </c>
      <c r="R245" s="197"/>
      <c r="S245" s="198">
        <v>9752</v>
      </c>
      <c r="U245" s="309" t="s">
        <v>58409</v>
      </c>
      <c r="V245" s="310">
        <v>14561.6</v>
      </c>
      <c r="X245" s="267" t="s">
        <v>38812</v>
      </c>
      <c r="Y245" s="268">
        <v>1891.82</v>
      </c>
      <c r="AA245" s="229" t="s">
        <v>44326</v>
      </c>
      <c r="AB245" s="230">
        <v>4043.58</v>
      </c>
      <c r="AD245" s="209" t="s">
        <v>14889</v>
      </c>
      <c r="AE245" s="210">
        <v>1793.17</v>
      </c>
      <c r="AF245" s="93"/>
      <c r="AG245" s="201" t="s">
        <v>31651</v>
      </c>
      <c r="AH245" s="202">
        <v>1547.26</v>
      </c>
      <c r="AJ245" s="319" t="s">
        <v>11730</v>
      </c>
      <c r="AK245" s="320">
        <v>448.45</v>
      </c>
      <c r="AM245" s="265" t="s">
        <v>10923</v>
      </c>
      <c r="AN245" s="266">
        <v>8911.91</v>
      </c>
      <c r="AP245" s="233" t="s">
        <v>46319</v>
      </c>
      <c r="AQ245" s="234">
        <v>519157.24</v>
      </c>
      <c r="AS245" s="211" t="s">
        <v>8494</v>
      </c>
      <c r="AT245" s="212">
        <v>25031</v>
      </c>
      <c r="AV245" s="197" t="s">
        <v>7599</v>
      </c>
      <c r="AW245" s="198">
        <v>1966774.05</v>
      </c>
    </row>
    <row r="246" spans="1:49" x14ac:dyDescent="0.3">
      <c r="A246" s="315" t="s">
        <v>5531</v>
      </c>
      <c r="B246" s="315"/>
      <c r="C246" s="316">
        <v>7770.68</v>
      </c>
      <c r="E246" s="263" t="s">
        <v>5110</v>
      </c>
      <c r="F246" s="263"/>
      <c r="G246" s="264">
        <v>11215.76</v>
      </c>
      <c r="I246" s="227" t="s">
        <v>40995</v>
      </c>
      <c r="J246" s="227"/>
      <c r="K246" s="228">
        <v>29872.89</v>
      </c>
      <c r="M246" s="205" t="s">
        <v>718</v>
      </c>
      <c r="N246" s="205"/>
      <c r="O246" s="206">
        <v>16126.36</v>
      </c>
      <c r="Q246" s="197" t="s">
        <v>3778</v>
      </c>
      <c r="R246" s="197"/>
      <c r="S246" s="198">
        <v>3027.2</v>
      </c>
      <c r="U246" s="309" t="s">
        <v>58410</v>
      </c>
      <c r="V246" s="310">
        <v>1458</v>
      </c>
      <c r="X246" s="267" t="s">
        <v>42117</v>
      </c>
      <c r="Y246" s="268">
        <v>30540.1</v>
      </c>
      <c r="AA246" s="229" t="s">
        <v>51451</v>
      </c>
      <c r="AB246" s="230">
        <v>1088.9000000000001</v>
      </c>
      <c r="AD246" s="209" t="s">
        <v>14890</v>
      </c>
      <c r="AE246" s="210">
        <v>1000</v>
      </c>
      <c r="AF246" s="93"/>
      <c r="AG246" s="201" t="s">
        <v>15700</v>
      </c>
      <c r="AH246" s="202">
        <v>2484.62</v>
      </c>
      <c r="AJ246" s="319" t="s">
        <v>11733</v>
      </c>
      <c r="AK246" s="320">
        <v>7770.68</v>
      </c>
      <c r="AM246" s="265" t="s">
        <v>10928</v>
      </c>
      <c r="AN246" s="266">
        <v>11215.76</v>
      </c>
      <c r="AP246" s="233" t="s">
        <v>41536</v>
      </c>
      <c r="AQ246" s="234">
        <v>29872.89</v>
      </c>
      <c r="AS246" s="211" t="s">
        <v>8869</v>
      </c>
      <c r="AT246" s="212">
        <v>11327.29</v>
      </c>
      <c r="AV246" s="197" t="s">
        <v>10220</v>
      </c>
      <c r="AW246" s="198">
        <v>1749399</v>
      </c>
    </row>
    <row r="247" spans="1:49" x14ac:dyDescent="0.3">
      <c r="A247" s="315" t="s">
        <v>5535</v>
      </c>
      <c r="B247" s="315"/>
      <c r="C247" s="316">
        <v>14623.13</v>
      </c>
      <c r="E247" s="263" t="s">
        <v>5181</v>
      </c>
      <c r="F247" s="263"/>
      <c r="G247" s="264">
        <v>881.47</v>
      </c>
      <c r="I247" s="227" t="s">
        <v>40996</v>
      </c>
      <c r="J247" s="227"/>
      <c r="K247" s="228">
        <v>137778.57</v>
      </c>
      <c r="M247" s="205" t="s">
        <v>719</v>
      </c>
      <c r="N247" s="205"/>
      <c r="O247" s="206">
        <v>16434</v>
      </c>
      <c r="Q247" s="197" t="s">
        <v>3779</v>
      </c>
      <c r="R247" s="197"/>
      <c r="S247" s="198">
        <v>239112</v>
      </c>
      <c r="U247" s="309" t="s">
        <v>48654</v>
      </c>
      <c r="V247" s="310">
        <v>1139.18</v>
      </c>
      <c r="X247" s="267" t="s">
        <v>42118</v>
      </c>
      <c r="Y247" s="268">
        <v>1000</v>
      </c>
      <c r="AA247" s="229" t="s">
        <v>38808</v>
      </c>
      <c r="AB247" s="230">
        <v>27636</v>
      </c>
      <c r="AD247" s="209" t="s">
        <v>14891</v>
      </c>
      <c r="AE247" s="210">
        <v>1264.05</v>
      </c>
      <c r="AF247" s="93"/>
      <c r="AG247" s="201" t="s">
        <v>15701</v>
      </c>
      <c r="AH247" s="202">
        <v>6311.99</v>
      </c>
      <c r="AJ247" s="319" t="s">
        <v>11737</v>
      </c>
      <c r="AK247" s="320">
        <v>14623.13</v>
      </c>
      <c r="AM247" s="265" t="s">
        <v>10929</v>
      </c>
      <c r="AN247" s="266">
        <v>881.47</v>
      </c>
      <c r="AP247" s="233" t="s">
        <v>41537</v>
      </c>
      <c r="AQ247" s="234">
        <v>137778.57</v>
      </c>
      <c r="AS247" s="211" t="s">
        <v>9214</v>
      </c>
      <c r="AT247" s="212">
        <v>92963</v>
      </c>
      <c r="AV247" s="197" t="s">
        <v>9827</v>
      </c>
      <c r="AW247" s="198">
        <v>3716173.05</v>
      </c>
    </row>
    <row r="248" spans="1:49" x14ac:dyDescent="0.3">
      <c r="A248" s="315" t="s">
        <v>5536</v>
      </c>
      <c r="B248" s="315"/>
      <c r="C248" s="316">
        <v>4141.33</v>
      </c>
      <c r="E248" s="263" t="s">
        <v>5184</v>
      </c>
      <c r="F248" s="263"/>
      <c r="G248" s="264">
        <v>2703</v>
      </c>
      <c r="I248" s="227" t="s">
        <v>44234</v>
      </c>
      <c r="J248" s="227"/>
      <c r="K248" s="228">
        <v>2453462.7599999998</v>
      </c>
      <c r="M248" s="205" t="s">
        <v>720</v>
      </c>
      <c r="N248" s="205"/>
      <c r="O248" s="206">
        <v>13834.69</v>
      </c>
      <c r="Q248" s="197" t="s">
        <v>3780</v>
      </c>
      <c r="R248" s="197"/>
      <c r="S248" s="198">
        <v>39405</v>
      </c>
      <c r="U248" s="309" t="s">
        <v>58411</v>
      </c>
      <c r="V248" s="310">
        <v>3690.96</v>
      </c>
      <c r="X248" s="267" t="s">
        <v>46631</v>
      </c>
      <c r="Y248" s="268">
        <v>606.6</v>
      </c>
      <c r="AA248" s="229" t="s">
        <v>51452</v>
      </c>
      <c r="AB248" s="230">
        <v>25002.400000000001</v>
      </c>
      <c r="AD248" s="209" t="s">
        <v>14892</v>
      </c>
      <c r="AE248" s="210">
        <v>3324.28</v>
      </c>
      <c r="AF248" s="93"/>
      <c r="AG248" s="201" t="s">
        <v>15703</v>
      </c>
      <c r="AH248" s="202">
        <v>16264.32</v>
      </c>
      <c r="AJ248" s="319" t="s">
        <v>11738</v>
      </c>
      <c r="AK248" s="320">
        <v>4141.33</v>
      </c>
      <c r="AM248" s="265" t="s">
        <v>10932</v>
      </c>
      <c r="AN248" s="266">
        <v>2703</v>
      </c>
      <c r="AP248" s="233" t="s">
        <v>46320</v>
      </c>
      <c r="AQ248" s="234">
        <v>2453462.7599999998</v>
      </c>
      <c r="AS248" s="211" t="s">
        <v>10846</v>
      </c>
      <c r="AT248" s="212">
        <v>1745.69</v>
      </c>
      <c r="AV248" s="197" t="s">
        <v>10100</v>
      </c>
      <c r="AW248" s="198">
        <v>20595.560000000001</v>
      </c>
    </row>
    <row r="249" spans="1:49" x14ac:dyDescent="0.3">
      <c r="A249" s="315" t="s">
        <v>5540</v>
      </c>
      <c r="B249" s="315"/>
      <c r="C249" s="316">
        <v>49240.81</v>
      </c>
      <c r="E249" s="263" t="s">
        <v>5187</v>
      </c>
      <c r="F249" s="263"/>
      <c r="G249" s="264">
        <v>218</v>
      </c>
      <c r="I249" s="227" t="s">
        <v>44235</v>
      </c>
      <c r="J249" s="227"/>
      <c r="K249" s="228">
        <v>10691048.68</v>
      </c>
      <c r="M249" s="205" t="s">
        <v>721</v>
      </c>
      <c r="N249" s="205"/>
      <c r="O249" s="206">
        <v>19429</v>
      </c>
      <c r="Q249" s="197" t="s">
        <v>3781</v>
      </c>
      <c r="R249" s="197"/>
      <c r="S249" s="198">
        <v>1749399</v>
      </c>
      <c r="U249" s="309" t="s">
        <v>58412</v>
      </c>
      <c r="V249" s="310">
        <v>2339.84</v>
      </c>
      <c r="X249" s="267" t="s">
        <v>38813</v>
      </c>
      <c r="Y249" s="268">
        <v>15559.9</v>
      </c>
      <c r="AA249" s="229" t="s">
        <v>46630</v>
      </c>
      <c r="AB249" s="230">
        <v>2940.91</v>
      </c>
      <c r="AD249" s="209" t="s">
        <v>14893</v>
      </c>
      <c r="AE249" s="210">
        <v>2129.44</v>
      </c>
      <c r="AF249" s="93"/>
      <c r="AG249" s="201" t="s">
        <v>31652</v>
      </c>
      <c r="AH249" s="202">
        <v>210.3</v>
      </c>
      <c r="AJ249" s="319" t="s">
        <v>11742</v>
      </c>
      <c r="AK249" s="320">
        <v>49240.81</v>
      </c>
      <c r="AM249" s="265" t="s">
        <v>10935</v>
      </c>
      <c r="AN249" s="266">
        <v>218</v>
      </c>
      <c r="AP249" s="233" t="s">
        <v>46321</v>
      </c>
      <c r="AQ249" s="234">
        <v>10691048.68</v>
      </c>
      <c r="AS249" s="211" t="s">
        <v>9758</v>
      </c>
      <c r="AT249" s="212">
        <v>171230.76</v>
      </c>
      <c r="AV249" s="197" t="s">
        <v>10221</v>
      </c>
      <c r="AW249" s="198">
        <v>14552.08</v>
      </c>
    </row>
    <row r="250" spans="1:49" x14ac:dyDescent="0.3">
      <c r="A250" s="315" t="s">
        <v>5542</v>
      </c>
      <c r="B250" s="315"/>
      <c r="C250" s="316">
        <v>419.12</v>
      </c>
      <c r="E250" s="263" t="s">
        <v>5111</v>
      </c>
      <c r="F250" s="263"/>
      <c r="G250" s="264">
        <v>5236.6899999999996</v>
      </c>
      <c r="I250" s="227" t="s">
        <v>40997</v>
      </c>
      <c r="J250" s="227"/>
      <c r="K250" s="228">
        <v>172293.86</v>
      </c>
      <c r="M250" s="205" t="s">
        <v>722</v>
      </c>
      <c r="N250" s="205"/>
      <c r="O250" s="206">
        <v>2500</v>
      </c>
      <c r="Q250" s="197" t="s">
        <v>3782</v>
      </c>
      <c r="R250" s="197"/>
      <c r="S250" s="198">
        <v>14552.08</v>
      </c>
      <c r="U250" s="309" t="s">
        <v>47719</v>
      </c>
      <c r="V250" s="310">
        <v>602.70000000000005</v>
      </c>
      <c r="X250" s="267" t="s">
        <v>60176</v>
      </c>
      <c r="Y250" s="268">
        <v>9353.73</v>
      </c>
      <c r="AA250" s="229" t="s">
        <v>38809</v>
      </c>
      <c r="AB250" s="230">
        <v>41928.75</v>
      </c>
      <c r="AD250" s="209" t="s">
        <v>14894</v>
      </c>
      <c r="AE250" s="210">
        <v>88090.75</v>
      </c>
      <c r="AF250" s="93"/>
      <c r="AG250" s="201" t="s">
        <v>31653</v>
      </c>
      <c r="AH250" s="202">
        <v>698.95</v>
      </c>
      <c r="AJ250" s="319" t="s">
        <v>11744</v>
      </c>
      <c r="AK250" s="320">
        <v>419.12</v>
      </c>
      <c r="AM250" s="265" t="s">
        <v>10937</v>
      </c>
      <c r="AN250" s="266">
        <v>5236.6899999999996</v>
      </c>
      <c r="AP250" s="233" t="s">
        <v>41538</v>
      </c>
      <c r="AQ250" s="234">
        <v>172293.86</v>
      </c>
      <c r="AS250" s="211" t="s">
        <v>6612</v>
      </c>
      <c r="AT250" s="212">
        <v>514699</v>
      </c>
      <c r="AV250" s="197" t="s">
        <v>9828</v>
      </c>
      <c r="AW250" s="198">
        <v>35147.64</v>
      </c>
    </row>
    <row r="251" spans="1:49" x14ac:dyDescent="0.3">
      <c r="A251" s="315" t="s">
        <v>65388</v>
      </c>
      <c r="B251" s="315"/>
      <c r="C251" s="316">
        <v>3640</v>
      </c>
      <c r="E251" s="263" t="s">
        <v>5191</v>
      </c>
      <c r="F251" s="263"/>
      <c r="G251" s="264">
        <v>523</v>
      </c>
      <c r="I251" s="227" t="s">
        <v>40998</v>
      </c>
      <c r="J251" s="227"/>
      <c r="K251" s="228">
        <v>88811.24</v>
      </c>
      <c r="M251" s="205" t="s">
        <v>723</v>
      </c>
      <c r="N251" s="205"/>
      <c r="O251" s="206">
        <v>46577</v>
      </c>
      <c r="Q251" s="197" t="s">
        <v>3783</v>
      </c>
      <c r="R251" s="197"/>
      <c r="S251" s="198">
        <v>11674</v>
      </c>
      <c r="U251" s="309" t="s">
        <v>61754</v>
      </c>
      <c r="V251" s="310">
        <v>9944</v>
      </c>
      <c r="X251" s="267" t="s">
        <v>38814</v>
      </c>
      <c r="Y251" s="268">
        <v>17764.11</v>
      </c>
      <c r="AA251" s="229" t="s">
        <v>38810</v>
      </c>
      <c r="AB251" s="230">
        <v>63370</v>
      </c>
      <c r="AD251" s="209" t="s">
        <v>14895</v>
      </c>
      <c r="AE251" s="210">
        <v>3738.39</v>
      </c>
      <c r="AF251" s="93"/>
      <c r="AG251" s="201" t="s">
        <v>31654</v>
      </c>
      <c r="AH251" s="202">
        <v>968.47</v>
      </c>
      <c r="AJ251" s="319" t="s">
        <v>11748</v>
      </c>
      <c r="AK251" s="320">
        <v>3640</v>
      </c>
      <c r="AM251" s="265" t="s">
        <v>10940</v>
      </c>
      <c r="AN251" s="266">
        <v>523</v>
      </c>
      <c r="AP251" s="233" t="s">
        <v>41539</v>
      </c>
      <c r="AQ251" s="234">
        <v>88811.24</v>
      </c>
      <c r="AS251" s="211" t="s">
        <v>6875</v>
      </c>
      <c r="AT251" s="212">
        <v>18531</v>
      </c>
      <c r="AV251" s="197" t="s">
        <v>10101</v>
      </c>
      <c r="AW251" s="198">
        <v>29778</v>
      </c>
    </row>
    <row r="252" spans="1:49" x14ac:dyDescent="0.3">
      <c r="A252" s="315" t="s">
        <v>5546</v>
      </c>
      <c r="B252" s="315"/>
      <c r="C252" s="316">
        <v>62026.41</v>
      </c>
      <c r="E252" s="263" t="s">
        <v>5112</v>
      </c>
      <c r="F252" s="263"/>
      <c r="G252" s="264">
        <v>31064.43</v>
      </c>
      <c r="I252" s="227" t="s">
        <v>44236</v>
      </c>
      <c r="J252" s="227"/>
      <c r="K252" s="228">
        <v>922000.35</v>
      </c>
      <c r="M252" s="205" t="s">
        <v>724</v>
      </c>
      <c r="N252" s="205"/>
      <c r="O252" s="206">
        <v>5469</v>
      </c>
      <c r="Q252" s="197" t="s">
        <v>3784</v>
      </c>
      <c r="R252" s="197"/>
      <c r="S252" s="198">
        <v>23331</v>
      </c>
      <c r="U252" s="309" t="s">
        <v>61755</v>
      </c>
      <c r="V252" s="310">
        <v>712.72</v>
      </c>
      <c r="X252" s="267" t="s">
        <v>46632</v>
      </c>
      <c r="Y252" s="268">
        <v>200.09</v>
      </c>
      <c r="AA252" s="229" t="s">
        <v>44327</v>
      </c>
      <c r="AB252" s="230">
        <v>16247.04</v>
      </c>
      <c r="AD252" s="209" t="s">
        <v>14896</v>
      </c>
      <c r="AE252" s="210">
        <v>15449.59</v>
      </c>
      <c r="AF252" s="93"/>
      <c r="AG252" s="201" t="s">
        <v>31655</v>
      </c>
      <c r="AH252" s="202">
        <v>2025</v>
      </c>
      <c r="AJ252" s="319" t="s">
        <v>11749</v>
      </c>
      <c r="AK252" s="320">
        <v>62026.41</v>
      </c>
      <c r="AM252" s="265" t="s">
        <v>10946</v>
      </c>
      <c r="AN252" s="266">
        <v>31064.43</v>
      </c>
      <c r="AP252" s="233" t="s">
        <v>46322</v>
      </c>
      <c r="AQ252" s="234">
        <v>922000.35</v>
      </c>
      <c r="AS252" s="211" t="s">
        <v>7038</v>
      </c>
      <c r="AT252" s="212">
        <v>18983</v>
      </c>
      <c r="AV252" s="197" t="s">
        <v>10222</v>
      </c>
      <c r="AW252" s="198">
        <v>11674</v>
      </c>
    </row>
    <row r="253" spans="1:49" x14ac:dyDescent="0.3">
      <c r="A253" s="315" t="s">
        <v>5548</v>
      </c>
      <c r="B253" s="315"/>
      <c r="C253" s="316">
        <v>7344.5</v>
      </c>
      <c r="E253" s="263" t="s">
        <v>5113</v>
      </c>
      <c r="F253" s="263"/>
      <c r="G253" s="264">
        <v>8131.06</v>
      </c>
      <c r="I253" s="227" t="s">
        <v>40999</v>
      </c>
      <c r="J253" s="227"/>
      <c r="K253" s="228">
        <v>11303.25</v>
      </c>
      <c r="M253" s="205" t="s">
        <v>725</v>
      </c>
      <c r="N253" s="205"/>
      <c r="O253" s="206">
        <v>6717.35</v>
      </c>
      <c r="Q253" s="197" t="s">
        <v>3785</v>
      </c>
      <c r="R253" s="197"/>
      <c r="S253" s="198">
        <v>16840</v>
      </c>
      <c r="U253" s="309" t="s">
        <v>61756</v>
      </c>
      <c r="V253" s="310">
        <v>2292.46</v>
      </c>
      <c r="X253" s="267" t="s">
        <v>38815</v>
      </c>
      <c r="Y253" s="268">
        <v>64807.6</v>
      </c>
      <c r="AA253" s="229" t="s">
        <v>40085</v>
      </c>
      <c r="AB253" s="230">
        <v>17220</v>
      </c>
      <c r="AD253" s="209" t="s">
        <v>14897</v>
      </c>
      <c r="AE253" s="210">
        <v>1177.48</v>
      </c>
      <c r="AF253" s="93"/>
      <c r="AG253" s="201" t="s">
        <v>31656</v>
      </c>
      <c r="AH253" s="202">
        <v>7618.28</v>
      </c>
      <c r="AJ253" s="319" t="s">
        <v>11751</v>
      </c>
      <c r="AK253" s="320">
        <v>7344.5</v>
      </c>
      <c r="AM253" s="265" t="s">
        <v>10948</v>
      </c>
      <c r="AN253" s="266">
        <v>8131.06</v>
      </c>
      <c r="AP253" s="233" t="s">
        <v>41540</v>
      </c>
      <c r="AQ253" s="234">
        <v>11303.25</v>
      </c>
      <c r="AS253" s="211" t="s">
        <v>7278</v>
      </c>
      <c r="AT253" s="212">
        <v>250101</v>
      </c>
      <c r="AV253" s="197" t="s">
        <v>9829</v>
      </c>
      <c r="AW253" s="198">
        <v>41452</v>
      </c>
    </row>
    <row r="254" spans="1:49" x14ac:dyDescent="0.3">
      <c r="A254" s="315" t="s">
        <v>5550</v>
      </c>
      <c r="B254" s="315"/>
      <c r="C254" s="316">
        <v>10429.200000000001</v>
      </c>
      <c r="E254" s="263" t="s">
        <v>5198</v>
      </c>
      <c r="F254" s="263"/>
      <c r="G254" s="264">
        <v>3847.77</v>
      </c>
      <c r="I254" s="227" t="s">
        <v>42074</v>
      </c>
      <c r="J254" s="227"/>
      <c r="K254" s="228">
        <v>1235500.3899999999</v>
      </c>
      <c r="M254" s="205" t="s">
        <v>726</v>
      </c>
      <c r="N254" s="205"/>
      <c r="O254" s="206">
        <v>11588</v>
      </c>
      <c r="Q254" s="197" t="s">
        <v>3786</v>
      </c>
      <c r="R254" s="197"/>
      <c r="S254" s="198">
        <v>8567.9500000000007</v>
      </c>
      <c r="U254" s="309" t="s">
        <v>61757</v>
      </c>
      <c r="V254" s="310">
        <v>2339.84</v>
      </c>
      <c r="X254" s="267" t="s">
        <v>38816</v>
      </c>
      <c r="Y254" s="268">
        <v>155534.09</v>
      </c>
      <c r="AA254" s="229" t="s">
        <v>38811</v>
      </c>
      <c r="AB254" s="230">
        <v>17323.84</v>
      </c>
      <c r="AD254" s="209" t="s">
        <v>14898</v>
      </c>
      <c r="AE254" s="210">
        <v>88469.22</v>
      </c>
      <c r="AF254" s="93"/>
      <c r="AG254" s="201" t="s">
        <v>31657</v>
      </c>
      <c r="AH254" s="202">
        <v>210.3</v>
      </c>
      <c r="AJ254" s="319" t="s">
        <v>11753</v>
      </c>
      <c r="AK254" s="320">
        <v>10429.200000000001</v>
      </c>
      <c r="AM254" s="265" t="s">
        <v>10949</v>
      </c>
      <c r="AN254" s="266">
        <v>3847.77</v>
      </c>
      <c r="AP254" s="233" t="s">
        <v>43465</v>
      </c>
      <c r="AQ254" s="234">
        <v>1235500.3899999999</v>
      </c>
      <c r="AS254" s="211" t="s">
        <v>7562</v>
      </c>
      <c r="AT254" s="212">
        <v>663589</v>
      </c>
      <c r="AV254" s="197" t="s">
        <v>10223</v>
      </c>
      <c r="AW254" s="198">
        <v>23331</v>
      </c>
    </row>
    <row r="255" spans="1:49" x14ac:dyDescent="0.3">
      <c r="A255" s="315" t="s">
        <v>5554</v>
      </c>
      <c r="B255" s="315"/>
      <c r="C255" s="316">
        <v>1391.19</v>
      </c>
      <c r="E255" s="263" t="s">
        <v>5114</v>
      </c>
      <c r="F255" s="263"/>
      <c r="G255" s="264">
        <v>6375</v>
      </c>
      <c r="I255" s="227" t="s">
        <v>42075</v>
      </c>
      <c r="J255" s="227"/>
      <c r="K255" s="228">
        <v>3477633.52</v>
      </c>
      <c r="M255" s="205" t="s">
        <v>727</v>
      </c>
      <c r="N255" s="205"/>
      <c r="O255" s="206">
        <v>16500</v>
      </c>
      <c r="Q255" s="197" t="s">
        <v>3787</v>
      </c>
      <c r="R255" s="197"/>
      <c r="S255" s="198">
        <v>322920</v>
      </c>
      <c r="U255" s="309" t="s">
        <v>48655</v>
      </c>
      <c r="V255" s="310">
        <v>397.35</v>
      </c>
      <c r="X255" s="267" t="s">
        <v>38817</v>
      </c>
      <c r="Y255" s="268">
        <v>70289.600000000006</v>
      </c>
      <c r="AA255" s="229" t="s">
        <v>40086</v>
      </c>
      <c r="AB255" s="230">
        <v>2440.5</v>
      </c>
      <c r="AD255" s="209" t="s">
        <v>14899</v>
      </c>
      <c r="AE255" s="210">
        <v>325.58</v>
      </c>
      <c r="AF255" s="93"/>
      <c r="AG255" s="201" t="s">
        <v>31658</v>
      </c>
      <c r="AH255" s="202">
        <v>698.95</v>
      </c>
      <c r="AJ255" s="319" t="s">
        <v>11757</v>
      </c>
      <c r="AK255" s="320">
        <v>1391.19</v>
      </c>
      <c r="AM255" s="265" t="s">
        <v>10952</v>
      </c>
      <c r="AN255" s="266">
        <v>6375</v>
      </c>
      <c r="AP255" s="233" t="s">
        <v>43466</v>
      </c>
      <c r="AQ255" s="234">
        <v>3477633.52</v>
      </c>
      <c r="AS255" s="211" t="s">
        <v>7693</v>
      </c>
      <c r="AT255" s="212">
        <v>41222</v>
      </c>
      <c r="AV255" s="197" t="s">
        <v>9830</v>
      </c>
      <c r="AW255" s="198">
        <v>23331</v>
      </c>
    </row>
    <row r="256" spans="1:49" x14ac:dyDescent="0.3">
      <c r="A256" s="315" t="s">
        <v>5562</v>
      </c>
      <c r="B256" s="315"/>
      <c r="C256" s="316">
        <v>25777.759999999998</v>
      </c>
      <c r="E256" s="263" t="s">
        <v>5116</v>
      </c>
      <c r="F256" s="263"/>
      <c r="G256" s="264">
        <v>14438.65</v>
      </c>
      <c r="I256" s="227" t="s">
        <v>42076</v>
      </c>
      <c r="J256" s="227"/>
      <c r="K256" s="228">
        <v>659894.59</v>
      </c>
      <c r="M256" s="205" t="s">
        <v>728</v>
      </c>
      <c r="N256" s="205"/>
      <c r="O256" s="206">
        <v>29844.19</v>
      </c>
      <c r="Q256" s="197" t="s">
        <v>3788</v>
      </c>
      <c r="R256" s="197"/>
      <c r="S256" s="198">
        <v>13086.34</v>
      </c>
      <c r="U256" s="309" t="s">
        <v>66905</v>
      </c>
      <c r="V256" s="310">
        <v>8485.6</v>
      </c>
      <c r="X256" s="267" t="s">
        <v>51454</v>
      </c>
      <c r="Y256" s="268">
        <v>13409.96</v>
      </c>
      <c r="AA256" s="229" t="s">
        <v>38812</v>
      </c>
      <c r="AB256" s="230">
        <v>10480.34</v>
      </c>
      <c r="AD256" s="209" t="s">
        <v>14900</v>
      </c>
      <c r="AE256" s="210">
        <v>1212.5</v>
      </c>
      <c r="AF256" s="93"/>
      <c r="AG256" s="201" t="s">
        <v>15728</v>
      </c>
      <c r="AH256" s="202">
        <v>968.47</v>
      </c>
      <c r="AJ256" s="319" t="s">
        <v>11765</v>
      </c>
      <c r="AK256" s="320">
        <v>25777.759999999998</v>
      </c>
      <c r="AM256" s="265" t="s">
        <v>10954</v>
      </c>
      <c r="AN256" s="266">
        <v>14438.65</v>
      </c>
      <c r="AP256" s="233" t="s">
        <v>43467</v>
      </c>
      <c r="AQ256" s="234">
        <v>659894.59</v>
      </c>
      <c r="AS256" s="211" t="s">
        <v>7996</v>
      </c>
      <c r="AT256" s="212">
        <v>85500</v>
      </c>
      <c r="AV256" s="197" t="s">
        <v>10224</v>
      </c>
      <c r="AW256" s="198">
        <v>16840</v>
      </c>
    </row>
    <row r="257" spans="1:49" x14ac:dyDescent="0.3">
      <c r="A257" s="315" t="s">
        <v>5565</v>
      </c>
      <c r="B257" s="315"/>
      <c r="C257" s="316">
        <v>10369.09</v>
      </c>
      <c r="E257" s="263" t="s">
        <v>5117</v>
      </c>
      <c r="F257" s="263"/>
      <c r="G257" s="264">
        <v>52500</v>
      </c>
      <c r="I257" s="227" t="s">
        <v>42077</v>
      </c>
      <c r="J257" s="227"/>
      <c r="K257" s="228">
        <v>461632.08</v>
      </c>
      <c r="M257" s="205" t="s">
        <v>3996</v>
      </c>
      <c r="N257" s="205"/>
      <c r="O257" s="206">
        <v>27649.35</v>
      </c>
      <c r="Q257" s="197" t="s">
        <v>3789</v>
      </c>
      <c r="R257" s="197"/>
      <c r="S257" s="198">
        <v>15390</v>
      </c>
      <c r="U257" s="309" t="s">
        <v>66906</v>
      </c>
      <c r="V257" s="310">
        <v>649.15</v>
      </c>
      <c r="X257" s="267" t="s">
        <v>63896</v>
      </c>
      <c r="Y257" s="268">
        <v>23132.5</v>
      </c>
      <c r="AA257" s="229" t="s">
        <v>51453</v>
      </c>
      <c r="AB257" s="230">
        <v>5200</v>
      </c>
      <c r="AD257" s="209" t="s">
        <v>14901</v>
      </c>
      <c r="AE257" s="210">
        <v>6765.2</v>
      </c>
      <c r="AF257" s="93"/>
      <c r="AG257" s="201" t="s">
        <v>15729</v>
      </c>
      <c r="AH257" s="202">
        <v>2025</v>
      </c>
      <c r="AJ257" s="319" t="s">
        <v>11768</v>
      </c>
      <c r="AK257" s="320">
        <v>10369.09</v>
      </c>
      <c r="AM257" s="265" t="s">
        <v>10955</v>
      </c>
      <c r="AN257" s="266">
        <v>52500</v>
      </c>
      <c r="AP257" s="233" t="s">
        <v>43468</v>
      </c>
      <c r="AQ257" s="234">
        <v>461632.08</v>
      </c>
      <c r="AS257" s="211" t="s">
        <v>8182</v>
      </c>
      <c r="AT257" s="212">
        <v>18700</v>
      </c>
      <c r="AV257" s="197" t="s">
        <v>9831</v>
      </c>
      <c r="AW257" s="198">
        <v>16840</v>
      </c>
    </row>
    <row r="258" spans="1:49" x14ac:dyDescent="0.3">
      <c r="A258" s="315" t="s">
        <v>5570</v>
      </c>
      <c r="B258" s="315"/>
      <c r="C258" s="316">
        <v>28875.79</v>
      </c>
      <c r="E258" s="263" t="s">
        <v>5201</v>
      </c>
      <c r="F258" s="263"/>
      <c r="G258" s="264">
        <v>3837</v>
      </c>
      <c r="I258" s="227" t="s">
        <v>41000</v>
      </c>
      <c r="J258" s="227"/>
      <c r="K258" s="228">
        <v>42990.42</v>
      </c>
      <c r="M258" s="205" t="s">
        <v>729</v>
      </c>
      <c r="N258" s="205"/>
      <c r="O258" s="206">
        <v>14072</v>
      </c>
      <c r="Q258" s="197" t="s">
        <v>3692</v>
      </c>
      <c r="R258" s="197"/>
      <c r="S258" s="198">
        <v>1152623</v>
      </c>
      <c r="U258" s="309" t="s">
        <v>66907</v>
      </c>
      <c r="V258" s="310">
        <v>1966.62</v>
      </c>
      <c r="X258" s="267" t="s">
        <v>55754</v>
      </c>
      <c r="Y258" s="268">
        <v>16441.400000000001</v>
      </c>
      <c r="AA258" s="229" t="s">
        <v>42117</v>
      </c>
      <c r="AB258" s="230">
        <v>21250</v>
      </c>
      <c r="AD258" s="209" t="s">
        <v>14902</v>
      </c>
      <c r="AE258" s="210">
        <v>19442.97</v>
      </c>
      <c r="AF258" s="93"/>
      <c r="AG258" s="201" t="s">
        <v>15731</v>
      </c>
      <c r="AH258" s="202">
        <v>7618.28</v>
      </c>
      <c r="AJ258" s="319" t="s">
        <v>11773</v>
      </c>
      <c r="AK258" s="320">
        <v>28875.79</v>
      </c>
      <c r="AM258" s="265" t="s">
        <v>10956</v>
      </c>
      <c r="AN258" s="266">
        <v>3837</v>
      </c>
      <c r="AP258" s="233" t="s">
        <v>41541</v>
      </c>
      <c r="AQ258" s="234">
        <v>42990.42</v>
      </c>
      <c r="AS258" s="211" t="s">
        <v>8254</v>
      </c>
      <c r="AT258" s="212">
        <v>309254</v>
      </c>
      <c r="AV258" s="197" t="s">
        <v>10225</v>
      </c>
      <c r="AW258" s="198">
        <v>8567.9500000000007</v>
      </c>
    </row>
    <row r="259" spans="1:49" x14ac:dyDescent="0.3">
      <c r="A259" s="315" t="s">
        <v>5571</v>
      </c>
      <c r="B259" s="315"/>
      <c r="C259" s="316">
        <v>15294.08</v>
      </c>
      <c r="E259" s="263" t="s">
        <v>5202</v>
      </c>
      <c r="F259" s="263"/>
      <c r="G259" s="264">
        <v>149</v>
      </c>
      <c r="I259" s="227" t="s">
        <v>41001</v>
      </c>
      <c r="J259" s="227"/>
      <c r="K259" s="228">
        <v>76095.09</v>
      </c>
      <c r="M259" s="205" t="s">
        <v>730</v>
      </c>
      <c r="N259" s="205"/>
      <c r="O259" s="206">
        <v>60657.66</v>
      </c>
      <c r="Q259" s="197" t="s">
        <v>3790</v>
      </c>
      <c r="R259" s="197"/>
      <c r="S259" s="198">
        <v>50141</v>
      </c>
      <c r="U259" s="309" t="s">
        <v>63914</v>
      </c>
      <c r="V259" s="310">
        <v>288.52</v>
      </c>
      <c r="X259" s="267" t="s">
        <v>38818</v>
      </c>
      <c r="Y259" s="268">
        <v>1065.1300000000001</v>
      </c>
      <c r="AA259" s="229" t="s">
        <v>42118</v>
      </c>
      <c r="AB259" s="230">
        <v>1429310.48</v>
      </c>
      <c r="AD259" s="209" t="s">
        <v>14903</v>
      </c>
      <c r="AE259" s="210">
        <v>12171.33</v>
      </c>
      <c r="AF259" s="93"/>
      <c r="AG259" s="201" t="s">
        <v>31659</v>
      </c>
      <c r="AH259" s="202">
        <v>483032.16</v>
      </c>
      <c r="AJ259" s="319" t="s">
        <v>11774</v>
      </c>
      <c r="AK259" s="320">
        <v>15294.08</v>
      </c>
      <c r="AM259" s="265" t="s">
        <v>10957</v>
      </c>
      <c r="AN259" s="266">
        <v>149</v>
      </c>
      <c r="AP259" s="233" t="s">
        <v>41542</v>
      </c>
      <c r="AQ259" s="234">
        <v>76095.09</v>
      </c>
      <c r="AS259" s="211" t="s">
        <v>8632</v>
      </c>
      <c r="AT259" s="212">
        <v>25147</v>
      </c>
      <c r="AV259" s="197" t="s">
        <v>9833</v>
      </c>
      <c r="AW259" s="198">
        <v>8567.9500000000007</v>
      </c>
    </row>
    <row r="260" spans="1:49" x14ac:dyDescent="0.3">
      <c r="A260" s="315" t="s">
        <v>5580</v>
      </c>
      <c r="B260" s="315"/>
      <c r="C260" s="316">
        <v>21947.9</v>
      </c>
      <c r="E260" s="263" t="s">
        <v>5118</v>
      </c>
      <c r="F260" s="263"/>
      <c r="G260" s="264">
        <v>9242.26</v>
      </c>
      <c r="I260" s="227" t="s">
        <v>42078</v>
      </c>
      <c r="J260" s="227"/>
      <c r="K260" s="228">
        <v>1247457.6200000001</v>
      </c>
      <c r="M260" s="205" t="s">
        <v>731</v>
      </c>
      <c r="N260" s="205"/>
      <c r="O260" s="206">
        <v>12369.29</v>
      </c>
      <c r="Q260" s="197" t="s">
        <v>3791</v>
      </c>
      <c r="R260" s="197"/>
      <c r="S260" s="198">
        <v>57378</v>
      </c>
      <c r="U260" s="309" t="s">
        <v>58413</v>
      </c>
      <c r="V260" s="310">
        <v>54340.77</v>
      </c>
      <c r="X260" s="267" t="s">
        <v>46633</v>
      </c>
      <c r="Y260" s="268">
        <v>25981.26</v>
      </c>
      <c r="AA260" s="229" t="s">
        <v>46631</v>
      </c>
      <c r="AB260" s="230">
        <v>54.93</v>
      </c>
      <c r="AD260" s="209" t="s">
        <v>14904</v>
      </c>
      <c r="AE260" s="210">
        <v>32197.75</v>
      </c>
      <c r="AF260" s="93"/>
      <c r="AG260" s="201" t="s">
        <v>31660</v>
      </c>
      <c r="AH260" s="202">
        <v>34763.29</v>
      </c>
      <c r="AJ260" s="319" t="s">
        <v>11783</v>
      </c>
      <c r="AK260" s="320">
        <v>21947.9</v>
      </c>
      <c r="AM260" s="265" t="s">
        <v>10958</v>
      </c>
      <c r="AN260" s="266">
        <v>9242.26</v>
      </c>
      <c r="AP260" s="233" t="s">
        <v>43469</v>
      </c>
      <c r="AQ260" s="234">
        <v>1247457.6200000001</v>
      </c>
      <c r="AS260" s="211" t="s">
        <v>8870</v>
      </c>
      <c r="AT260" s="212">
        <v>533881</v>
      </c>
      <c r="AV260" s="197" t="s">
        <v>10102</v>
      </c>
      <c r="AW260" s="198">
        <v>405744.48</v>
      </c>
    </row>
    <row r="261" spans="1:49" x14ac:dyDescent="0.3">
      <c r="A261" s="315" t="s">
        <v>5583</v>
      </c>
      <c r="B261" s="315"/>
      <c r="C261" s="316">
        <v>63876.51</v>
      </c>
      <c r="E261" s="263" t="s">
        <v>5119</v>
      </c>
      <c r="F261" s="263"/>
      <c r="G261" s="264">
        <v>2116.1799999999998</v>
      </c>
      <c r="I261" s="227" t="s">
        <v>44237</v>
      </c>
      <c r="J261" s="227"/>
      <c r="K261" s="228">
        <v>1867970.64</v>
      </c>
      <c r="M261" s="205" t="s">
        <v>732</v>
      </c>
      <c r="N261" s="205"/>
      <c r="O261" s="206">
        <v>57722</v>
      </c>
      <c r="Q261" s="197" t="s">
        <v>3792</v>
      </c>
      <c r="R261" s="197"/>
      <c r="S261" s="198">
        <v>6156</v>
      </c>
      <c r="U261" s="309" t="s">
        <v>58414</v>
      </c>
      <c r="V261" s="310">
        <v>3443.96</v>
      </c>
      <c r="X261" s="267" t="s">
        <v>61264</v>
      </c>
      <c r="Y261" s="268">
        <v>273289.53000000003</v>
      </c>
      <c r="AA261" s="229" t="s">
        <v>38813</v>
      </c>
      <c r="AB261" s="230">
        <v>6944</v>
      </c>
      <c r="AD261" s="209" t="s">
        <v>14905</v>
      </c>
      <c r="AE261" s="210">
        <v>76818.45</v>
      </c>
      <c r="AF261" s="93"/>
      <c r="AG261" s="201" t="s">
        <v>31661</v>
      </c>
      <c r="AH261" s="202">
        <v>90694.98</v>
      </c>
      <c r="AJ261" s="319" t="s">
        <v>11786</v>
      </c>
      <c r="AK261" s="320">
        <v>63876.51</v>
      </c>
      <c r="AM261" s="265" t="s">
        <v>10960</v>
      </c>
      <c r="AN261" s="266">
        <v>2116.1799999999998</v>
      </c>
      <c r="AP261" s="233" t="s">
        <v>46323</v>
      </c>
      <c r="AQ261" s="234">
        <v>1867970.64</v>
      </c>
      <c r="AS261" s="211" t="s">
        <v>9153</v>
      </c>
      <c r="AT261" s="212">
        <v>37285</v>
      </c>
      <c r="AV261" s="197" t="s">
        <v>10226</v>
      </c>
      <c r="AW261" s="198">
        <v>322920</v>
      </c>
    </row>
    <row r="262" spans="1:49" x14ac:dyDescent="0.3">
      <c r="A262" s="315" t="s">
        <v>5584</v>
      </c>
      <c r="B262" s="315"/>
      <c r="C262" s="316">
        <v>13000</v>
      </c>
      <c r="E262" s="263" t="s">
        <v>5048</v>
      </c>
      <c r="F262" s="263"/>
      <c r="G262" s="264">
        <v>1672.44</v>
      </c>
      <c r="I262" s="227" t="s">
        <v>42079</v>
      </c>
      <c r="J262" s="227"/>
      <c r="K262" s="228">
        <v>7831574.9299999997</v>
      </c>
      <c r="M262" s="205" t="s">
        <v>733</v>
      </c>
      <c r="N262" s="205"/>
      <c r="O262" s="206">
        <v>10028.44</v>
      </c>
      <c r="Q262" s="197" t="s">
        <v>3793</v>
      </c>
      <c r="R262" s="197"/>
      <c r="S262" s="198">
        <v>8777</v>
      </c>
      <c r="U262" s="309" t="s">
        <v>61267</v>
      </c>
      <c r="V262" s="310">
        <v>8851.66</v>
      </c>
      <c r="X262" s="267" t="s">
        <v>40087</v>
      </c>
      <c r="Y262" s="268">
        <v>5441.48</v>
      </c>
      <c r="AA262" s="229" t="s">
        <v>38814</v>
      </c>
      <c r="AB262" s="230">
        <v>104044.36</v>
      </c>
      <c r="AD262" s="209" t="s">
        <v>14906</v>
      </c>
      <c r="AE262" s="210">
        <v>7700</v>
      </c>
      <c r="AF262" s="93"/>
      <c r="AG262" s="201" t="s">
        <v>31662</v>
      </c>
      <c r="AH262" s="202">
        <v>90884.57</v>
      </c>
      <c r="AJ262" s="319" t="s">
        <v>11787</v>
      </c>
      <c r="AK262" s="320">
        <v>13000</v>
      </c>
      <c r="AM262" s="265" t="s">
        <v>9615</v>
      </c>
      <c r="AN262" s="266">
        <v>1672.44</v>
      </c>
      <c r="AP262" s="233" t="s">
        <v>43470</v>
      </c>
      <c r="AQ262" s="234">
        <v>7831574.9299999997</v>
      </c>
      <c r="AS262" s="211" t="s">
        <v>9215</v>
      </c>
      <c r="AT262" s="212">
        <v>2764137.63</v>
      </c>
      <c r="AV262" s="197" t="s">
        <v>9834</v>
      </c>
      <c r="AW262" s="198">
        <v>728664.48</v>
      </c>
    </row>
    <row r="263" spans="1:49" x14ac:dyDescent="0.3">
      <c r="A263" s="315" t="s">
        <v>5586</v>
      </c>
      <c r="B263" s="315"/>
      <c r="C263" s="316">
        <v>2759.74</v>
      </c>
      <c r="E263" s="263" t="s">
        <v>5123</v>
      </c>
      <c r="F263" s="263"/>
      <c r="G263" s="264">
        <v>142124.46</v>
      </c>
      <c r="I263" s="227" t="s">
        <v>41002</v>
      </c>
      <c r="J263" s="227"/>
      <c r="K263" s="228">
        <v>168473</v>
      </c>
      <c r="M263" s="205" t="s">
        <v>734</v>
      </c>
      <c r="N263" s="205"/>
      <c r="O263" s="206">
        <v>23655</v>
      </c>
      <c r="Q263" s="197" t="s">
        <v>3794</v>
      </c>
      <c r="R263" s="197"/>
      <c r="S263" s="198">
        <v>68585</v>
      </c>
      <c r="U263" s="309" t="s">
        <v>61268</v>
      </c>
      <c r="V263" s="310">
        <v>4858.84</v>
      </c>
      <c r="X263" s="267" t="s">
        <v>38819</v>
      </c>
      <c r="Y263" s="268">
        <v>120830.49</v>
      </c>
      <c r="AA263" s="229" t="s">
        <v>46632</v>
      </c>
      <c r="AB263" s="230">
        <v>8.85</v>
      </c>
      <c r="AD263" s="209" t="s">
        <v>14907</v>
      </c>
      <c r="AE263" s="210">
        <v>94435.24</v>
      </c>
      <c r="AF263" s="93"/>
      <c r="AG263" s="201" t="s">
        <v>15858</v>
      </c>
      <c r="AH263" s="202">
        <v>483032.16</v>
      </c>
      <c r="AJ263" s="319" t="s">
        <v>11789</v>
      </c>
      <c r="AK263" s="320">
        <v>2759.74</v>
      </c>
      <c r="AM263" s="265" t="s">
        <v>10965</v>
      </c>
      <c r="AN263" s="266">
        <v>142124.46</v>
      </c>
      <c r="AP263" s="233" t="s">
        <v>41543</v>
      </c>
      <c r="AQ263" s="234">
        <v>168473</v>
      </c>
      <c r="AS263" s="211" t="s">
        <v>10847</v>
      </c>
      <c r="AT263" s="212">
        <v>14707.43</v>
      </c>
      <c r="AV263" s="197" t="s">
        <v>10227</v>
      </c>
      <c r="AW263" s="198">
        <v>13086.34</v>
      </c>
    </row>
    <row r="264" spans="1:49" x14ac:dyDescent="0.3">
      <c r="A264" s="315" t="s">
        <v>5588</v>
      </c>
      <c r="B264" s="315"/>
      <c r="C264" s="316">
        <v>4563.0200000000004</v>
      </c>
      <c r="E264" s="263" t="s">
        <v>5124</v>
      </c>
      <c r="F264" s="263"/>
      <c r="G264" s="264">
        <v>28283.7</v>
      </c>
      <c r="I264" s="227" t="s">
        <v>41003</v>
      </c>
      <c r="J264" s="227"/>
      <c r="K264" s="228">
        <v>96374</v>
      </c>
      <c r="M264" s="205" t="s">
        <v>735</v>
      </c>
      <c r="N264" s="205"/>
      <c r="O264" s="206">
        <v>19854</v>
      </c>
      <c r="Q264" s="197" t="s">
        <v>3795</v>
      </c>
      <c r="R264" s="197"/>
      <c r="S264" s="198">
        <v>41460.800000000003</v>
      </c>
      <c r="U264" s="309" t="s">
        <v>58925</v>
      </c>
      <c r="V264" s="310">
        <v>1549.94</v>
      </c>
      <c r="X264" s="267" t="s">
        <v>58917</v>
      </c>
      <c r="Y264" s="268">
        <v>760.86</v>
      </c>
      <c r="AA264" s="229" t="s">
        <v>38815</v>
      </c>
      <c r="AB264" s="230">
        <v>133541.84</v>
      </c>
      <c r="AD264" s="209" t="s">
        <v>14908</v>
      </c>
      <c r="AE264" s="210">
        <v>127211.76</v>
      </c>
      <c r="AF264" s="93"/>
      <c r="AG264" s="201" t="s">
        <v>15868</v>
      </c>
      <c r="AH264" s="202">
        <v>34763.29</v>
      </c>
      <c r="AJ264" s="319" t="s">
        <v>11791</v>
      </c>
      <c r="AK264" s="320">
        <v>4563.0200000000004</v>
      </c>
      <c r="AM264" s="265" t="s">
        <v>10966</v>
      </c>
      <c r="AN264" s="266">
        <v>28283.7</v>
      </c>
      <c r="AP264" s="233" t="s">
        <v>41544</v>
      </c>
      <c r="AQ264" s="234">
        <v>96374</v>
      </c>
      <c r="AS264" s="211" t="s">
        <v>9639</v>
      </c>
      <c r="AT264" s="212">
        <v>6865.43</v>
      </c>
      <c r="AV264" s="197" t="s">
        <v>9280</v>
      </c>
      <c r="AW264" s="198">
        <v>2994.69</v>
      </c>
    </row>
    <row r="265" spans="1:49" x14ac:dyDescent="0.3">
      <c r="A265" s="315" t="s">
        <v>65390</v>
      </c>
      <c r="B265" s="315"/>
      <c r="C265" s="316">
        <v>8054.44</v>
      </c>
      <c r="E265" s="263" t="s">
        <v>5205</v>
      </c>
      <c r="F265" s="263"/>
      <c r="G265" s="264">
        <v>1072</v>
      </c>
      <c r="I265" s="227" t="s">
        <v>41004</v>
      </c>
      <c r="J265" s="227"/>
      <c r="K265" s="228">
        <v>48120</v>
      </c>
      <c r="M265" s="205" t="s">
        <v>736</v>
      </c>
      <c r="N265" s="205"/>
      <c r="O265" s="206">
        <v>21061.88</v>
      </c>
      <c r="Q265" s="197" t="s">
        <v>3796</v>
      </c>
      <c r="R265" s="197"/>
      <c r="S265" s="198">
        <v>298533</v>
      </c>
      <c r="U265" s="309" t="s">
        <v>51489</v>
      </c>
      <c r="V265" s="310">
        <v>8530.2199999999993</v>
      </c>
      <c r="X265" s="267" t="s">
        <v>61071</v>
      </c>
      <c r="Y265" s="268">
        <v>619990.12</v>
      </c>
      <c r="AA265" s="229" t="s">
        <v>38816</v>
      </c>
      <c r="AB265" s="230">
        <v>371027.37</v>
      </c>
      <c r="AD265" s="209" t="s">
        <v>14909</v>
      </c>
      <c r="AE265" s="210">
        <v>32600</v>
      </c>
      <c r="AF265" s="93"/>
      <c r="AG265" s="201" t="s">
        <v>15869</v>
      </c>
      <c r="AH265" s="202">
        <v>90694.98</v>
      </c>
      <c r="AJ265" s="319" t="s">
        <v>12637</v>
      </c>
      <c r="AK265" s="320">
        <v>8054.44</v>
      </c>
      <c r="AM265" s="265" t="s">
        <v>10967</v>
      </c>
      <c r="AN265" s="266">
        <v>1072</v>
      </c>
      <c r="AP265" s="233" t="s">
        <v>41545</v>
      </c>
      <c r="AQ265" s="234">
        <v>48120</v>
      </c>
      <c r="AS265" s="211" t="s">
        <v>9696</v>
      </c>
      <c r="AT265" s="212">
        <v>58256.63</v>
      </c>
      <c r="AV265" s="197" t="s">
        <v>9835</v>
      </c>
      <c r="AW265" s="198">
        <v>16081.03</v>
      </c>
    </row>
    <row r="266" spans="1:49" x14ac:dyDescent="0.3">
      <c r="A266" s="315" t="s">
        <v>65391</v>
      </c>
      <c r="B266" s="315"/>
      <c r="C266" s="316">
        <v>59223</v>
      </c>
      <c r="E266" s="263" t="s">
        <v>5206</v>
      </c>
      <c r="F266" s="263"/>
      <c r="G266" s="264">
        <v>2980.5</v>
      </c>
      <c r="I266" s="227" t="s">
        <v>41005</v>
      </c>
      <c r="J266" s="227"/>
      <c r="K266" s="228">
        <v>83206.34</v>
      </c>
      <c r="M266" s="205" t="s">
        <v>737</v>
      </c>
      <c r="N266" s="205"/>
      <c r="O266" s="206">
        <v>4312</v>
      </c>
      <c r="Q266" s="197" t="s">
        <v>3797</v>
      </c>
      <c r="R266" s="197"/>
      <c r="S266" s="198">
        <v>44121</v>
      </c>
      <c r="U266" s="309" t="s">
        <v>44342</v>
      </c>
      <c r="V266" s="310">
        <v>11111.68</v>
      </c>
      <c r="X266" s="267" t="s">
        <v>59462</v>
      </c>
      <c r="Y266" s="268">
        <v>-745.82</v>
      </c>
      <c r="AA266" s="229" t="s">
        <v>38817</v>
      </c>
      <c r="AB266" s="230">
        <v>18201.71</v>
      </c>
      <c r="AD266" s="209" t="s">
        <v>14910</v>
      </c>
      <c r="AE266" s="210">
        <v>48939</v>
      </c>
      <c r="AF266" s="93"/>
      <c r="AG266" s="201" t="s">
        <v>15870</v>
      </c>
      <c r="AH266" s="202">
        <v>90884.57</v>
      </c>
      <c r="AJ266" s="319" t="s">
        <v>12533</v>
      </c>
      <c r="AK266" s="320">
        <v>59223</v>
      </c>
      <c r="AM266" s="265" t="s">
        <v>10968</v>
      </c>
      <c r="AN266" s="266">
        <v>2980.5</v>
      </c>
      <c r="AP266" s="233" t="s">
        <v>41546</v>
      </c>
      <c r="AQ266" s="234">
        <v>83206.34</v>
      </c>
      <c r="AS266" s="211" t="s">
        <v>11461</v>
      </c>
      <c r="AT266" s="212">
        <v>413595.71</v>
      </c>
      <c r="AV266" s="197" t="s">
        <v>10228</v>
      </c>
      <c r="AW266" s="198">
        <v>15390</v>
      </c>
    </row>
    <row r="267" spans="1:49" x14ac:dyDescent="0.3">
      <c r="A267" s="315" t="s">
        <v>12321</v>
      </c>
      <c r="B267" s="315"/>
      <c r="C267" s="316">
        <v>792</v>
      </c>
      <c r="E267" s="263" t="s">
        <v>5125</v>
      </c>
      <c r="F267" s="263"/>
      <c r="G267" s="264">
        <v>64152.45</v>
      </c>
      <c r="I267" s="227" t="s">
        <v>41006</v>
      </c>
      <c r="J267" s="227"/>
      <c r="K267" s="228">
        <v>81006.63</v>
      </c>
      <c r="M267" s="205" t="s">
        <v>738</v>
      </c>
      <c r="N267" s="205"/>
      <c r="O267" s="206">
        <v>91717.52</v>
      </c>
      <c r="Q267" s="197" t="s">
        <v>3798</v>
      </c>
      <c r="R267" s="197"/>
      <c r="S267" s="198">
        <v>20560</v>
      </c>
      <c r="U267" s="309" t="s">
        <v>51490</v>
      </c>
      <c r="V267" s="310">
        <v>508.46</v>
      </c>
      <c r="X267" s="267" t="s">
        <v>51455</v>
      </c>
      <c r="Y267" s="268">
        <v>4676.32</v>
      </c>
      <c r="AA267" s="229" t="s">
        <v>51454</v>
      </c>
      <c r="AB267" s="230">
        <v>18532.43</v>
      </c>
      <c r="AD267" s="209" t="s">
        <v>14911</v>
      </c>
      <c r="AE267" s="210">
        <v>61456.800000000003</v>
      </c>
      <c r="AF267" s="93"/>
      <c r="AG267" s="201" t="s">
        <v>13077</v>
      </c>
      <c r="AH267" s="202">
        <v>5770.14</v>
      </c>
      <c r="AJ267" s="319" t="s">
        <v>12534</v>
      </c>
      <c r="AK267" s="320">
        <v>792</v>
      </c>
      <c r="AM267" s="265" t="s">
        <v>10969</v>
      </c>
      <c r="AN267" s="266">
        <v>64152.45</v>
      </c>
      <c r="AP267" s="233" t="s">
        <v>41547</v>
      </c>
      <c r="AQ267" s="234">
        <v>81006.63</v>
      </c>
      <c r="AS267" s="211" t="s">
        <v>11809</v>
      </c>
      <c r="AT267" s="212">
        <v>19550.580000000002</v>
      </c>
      <c r="AV267" s="197" t="s">
        <v>9836</v>
      </c>
      <c r="AW267" s="198">
        <v>15390</v>
      </c>
    </row>
    <row r="268" spans="1:49" x14ac:dyDescent="0.3">
      <c r="A268" s="315" t="s">
        <v>65392</v>
      </c>
      <c r="B268" s="315"/>
      <c r="C268" s="316">
        <v>12000</v>
      </c>
      <c r="E268" s="263" t="s">
        <v>5208</v>
      </c>
      <c r="F268" s="263"/>
      <c r="G268" s="264">
        <v>2401.27</v>
      </c>
      <c r="I268" s="227" t="s">
        <v>41007</v>
      </c>
      <c r="J268" s="227"/>
      <c r="K268" s="228">
        <v>129150.25</v>
      </c>
      <c r="M268" s="205" t="s">
        <v>739</v>
      </c>
      <c r="N268" s="205"/>
      <c r="O268" s="206">
        <v>12129.63</v>
      </c>
      <c r="Q268" s="197" t="s">
        <v>3799</v>
      </c>
      <c r="R268" s="197"/>
      <c r="S268" s="198">
        <v>122917</v>
      </c>
      <c r="U268" s="309" t="s">
        <v>44343</v>
      </c>
      <c r="V268" s="310">
        <v>3300</v>
      </c>
      <c r="X268" s="267" t="s">
        <v>51456</v>
      </c>
      <c r="Y268" s="268">
        <v>357.71</v>
      </c>
      <c r="AA268" s="229" t="s">
        <v>38818</v>
      </c>
      <c r="AB268" s="230">
        <v>1289.46</v>
      </c>
      <c r="AD268" s="209" t="s">
        <v>14912</v>
      </c>
      <c r="AE268" s="210">
        <v>17423.400000000001</v>
      </c>
      <c r="AF268" s="93"/>
      <c r="AG268" s="201" t="s">
        <v>13078</v>
      </c>
      <c r="AH268" s="202">
        <v>16714.939999999999</v>
      </c>
      <c r="AJ268" s="319" t="s">
        <v>12537</v>
      </c>
      <c r="AK268" s="320">
        <v>12000</v>
      </c>
      <c r="AM268" s="265" t="s">
        <v>10972</v>
      </c>
      <c r="AN268" s="266">
        <v>2401.27</v>
      </c>
      <c r="AP268" s="233" t="s">
        <v>41548</v>
      </c>
      <c r="AQ268" s="234">
        <v>129150.25</v>
      </c>
      <c r="AS268" s="211" t="s">
        <v>9759</v>
      </c>
      <c r="AT268" s="212">
        <v>5794005.4100000001</v>
      </c>
      <c r="AV268" s="197" t="s">
        <v>10229</v>
      </c>
      <c r="AW268" s="198">
        <v>1152623</v>
      </c>
    </row>
    <row r="269" spans="1:49" x14ac:dyDescent="0.3">
      <c r="A269" s="315" t="s">
        <v>12328</v>
      </c>
      <c r="B269" s="315"/>
      <c r="C269" s="316">
        <v>25415.74</v>
      </c>
      <c r="E269" s="263" t="s">
        <v>3605</v>
      </c>
      <c r="F269" s="263"/>
      <c r="G269" s="264">
        <v>1091.24</v>
      </c>
      <c r="I269" s="227" t="s">
        <v>41008</v>
      </c>
      <c r="J269" s="227"/>
      <c r="K269" s="228">
        <v>212641.67</v>
      </c>
      <c r="M269" s="205" t="s">
        <v>740</v>
      </c>
      <c r="N269" s="205"/>
      <c r="O269" s="206">
        <v>965280</v>
      </c>
      <c r="Q269" s="197" t="s">
        <v>3800</v>
      </c>
      <c r="R269" s="197"/>
      <c r="S269" s="198">
        <v>2378529</v>
      </c>
      <c r="U269" s="309" t="s">
        <v>51491</v>
      </c>
      <c r="V269" s="310">
        <v>8616.19</v>
      </c>
      <c r="X269" s="267" t="s">
        <v>51457</v>
      </c>
      <c r="Y269" s="268">
        <v>1140.18</v>
      </c>
      <c r="AA269" s="229" t="s">
        <v>46633</v>
      </c>
      <c r="AB269" s="230">
        <v>95037.37</v>
      </c>
      <c r="AD269" s="209" t="s">
        <v>14913</v>
      </c>
      <c r="AE269" s="210">
        <v>166400.39000000001</v>
      </c>
      <c r="AF269" s="93"/>
      <c r="AG269" s="201" t="s">
        <v>13079</v>
      </c>
      <c r="AH269" s="202">
        <v>38895.56</v>
      </c>
      <c r="AJ269" s="319" t="s">
        <v>12542</v>
      </c>
      <c r="AK269" s="320">
        <v>25415.74</v>
      </c>
      <c r="AM269" s="265" t="s">
        <v>9616</v>
      </c>
      <c r="AN269" s="266">
        <v>1091.24</v>
      </c>
      <c r="AP269" s="233" t="s">
        <v>41549</v>
      </c>
      <c r="AQ269" s="234">
        <v>212641.67</v>
      </c>
      <c r="AS269" s="211" t="s">
        <v>6613</v>
      </c>
      <c r="AT269" s="212">
        <v>34780.1</v>
      </c>
      <c r="AV269" s="197" t="s">
        <v>9837</v>
      </c>
      <c r="AW269" s="198">
        <v>1152623</v>
      </c>
    </row>
    <row r="270" spans="1:49" x14ac:dyDescent="0.3">
      <c r="A270" s="315" t="s">
        <v>65394</v>
      </c>
      <c r="B270" s="315"/>
      <c r="C270" s="316">
        <v>366.69</v>
      </c>
      <c r="E270" s="263" t="s">
        <v>5128</v>
      </c>
      <c r="F270" s="263"/>
      <c r="G270" s="264">
        <v>66691.44</v>
      </c>
      <c r="I270" s="227" t="s">
        <v>41009</v>
      </c>
      <c r="J270" s="227"/>
      <c r="K270" s="228">
        <v>55911</v>
      </c>
      <c r="M270" s="205" t="s">
        <v>741</v>
      </c>
      <c r="N270" s="205"/>
      <c r="O270" s="206">
        <v>35062</v>
      </c>
      <c r="Q270" s="197" t="s">
        <v>3801</v>
      </c>
      <c r="R270" s="197"/>
      <c r="S270" s="198">
        <v>25039</v>
      </c>
      <c r="U270" s="309" t="s">
        <v>63607</v>
      </c>
      <c r="V270" s="310">
        <v>1737.34</v>
      </c>
      <c r="X270" s="267" t="s">
        <v>51458</v>
      </c>
      <c r="Y270" s="268">
        <v>37.36</v>
      </c>
      <c r="AA270" s="229" t="s">
        <v>40087</v>
      </c>
      <c r="AB270" s="230">
        <v>34965.4</v>
      </c>
      <c r="AD270" s="209" t="s">
        <v>14914</v>
      </c>
      <c r="AE270" s="210">
        <v>27827.87</v>
      </c>
      <c r="AF270" s="93"/>
      <c r="AG270" s="201" t="s">
        <v>13080</v>
      </c>
      <c r="AH270" s="202">
        <v>26865.13</v>
      </c>
      <c r="AJ270" s="319" t="s">
        <v>12647</v>
      </c>
      <c r="AK270" s="320">
        <v>366.69</v>
      </c>
      <c r="AM270" s="265" t="s">
        <v>10974</v>
      </c>
      <c r="AN270" s="266">
        <v>66691.44</v>
      </c>
      <c r="AP270" s="233" t="s">
        <v>41550</v>
      </c>
      <c r="AQ270" s="234">
        <v>55911</v>
      </c>
      <c r="AS270" s="211" t="s">
        <v>7039</v>
      </c>
      <c r="AT270" s="212">
        <v>1859</v>
      </c>
      <c r="AV270" s="197" t="s">
        <v>10230</v>
      </c>
      <c r="AW270" s="198">
        <v>50141</v>
      </c>
    </row>
    <row r="271" spans="1:49" x14ac:dyDescent="0.3">
      <c r="A271" s="315" t="s">
        <v>12331</v>
      </c>
      <c r="B271" s="315"/>
      <c r="C271" s="316">
        <v>33730</v>
      </c>
      <c r="E271" s="263" t="s">
        <v>5130</v>
      </c>
      <c r="F271" s="263"/>
      <c r="G271" s="264">
        <v>45571.28</v>
      </c>
      <c r="I271" s="227" t="s">
        <v>41010</v>
      </c>
      <c r="J271" s="227"/>
      <c r="K271" s="228">
        <v>86389.22</v>
      </c>
      <c r="M271" s="205" t="s">
        <v>742</v>
      </c>
      <c r="N271" s="205"/>
      <c r="O271" s="206">
        <v>63825.94</v>
      </c>
      <c r="Q271" s="197" t="s">
        <v>3802</v>
      </c>
      <c r="R271" s="197"/>
      <c r="S271" s="198">
        <v>11265</v>
      </c>
      <c r="U271" s="309" t="s">
        <v>15152</v>
      </c>
      <c r="V271" s="310">
        <v>2522.16</v>
      </c>
      <c r="X271" s="267" t="s">
        <v>63897</v>
      </c>
      <c r="Y271" s="268">
        <v>234.49</v>
      </c>
      <c r="AA271" s="229" t="s">
        <v>38819</v>
      </c>
      <c r="AB271" s="230">
        <v>59821.8</v>
      </c>
      <c r="AD271" s="209" t="s">
        <v>14915</v>
      </c>
      <c r="AE271" s="210">
        <v>19588.240000000002</v>
      </c>
      <c r="AF271" s="93"/>
      <c r="AG271" s="201" t="s">
        <v>13081</v>
      </c>
      <c r="AH271" s="202">
        <v>348.08</v>
      </c>
      <c r="AJ271" s="319" t="s">
        <v>12545</v>
      </c>
      <c r="AK271" s="320">
        <v>33730</v>
      </c>
      <c r="AM271" s="265" t="s">
        <v>10977</v>
      </c>
      <c r="AN271" s="266">
        <v>45571.28</v>
      </c>
      <c r="AP271" s="233" t="s">
        <v>41551</v>
      </c>
      <c r="AQ271" s="234">
        <v>86389.22</v>
      </c>
      <c r="AS271" s="211" t="s">
        <v>7279</v>
      </c>
      <c r="AT271" s="212">
        <v>21013</v>
      </c>
      <c r="AV271" s="197" t="s">
        <v>9838</v>
      </c>
      <c r="AW271" s="198">
        <v>50141</v>
      </c>
    </row>
    <row r="272" spans="1:49" x14ac:dyDescent="0.3">
      <c r="A272" s="315" t="s">
        <v>65395</v>
      </c>
      <c r="B272" s="315"/>
      <c r="C272" s="316">
        <v>52.5</v>
      </c>
      <c r="E272" s="263" t="s">
        <v>5131</v>
      </c>
      <c r="F272" s="263"/>
      <c r="G272" s="264">
        <v>0.4</v>
      </c>
      <c r="I272" s="227" t="s">
        <v>41011</v>
      </c>
      <c r="J272" s="227"/>
      <c r="K272" s="228">
        <v>50058</v>
      </c>
      <c r="M272" s="205" t="s">
        <v>743</v>
      </c>
      <c r="N272" s="205"/>
      <c r="O272" s="206">
        <v>250468.66</v>
      </c>
      <c r="Q272" s="197" t="s">
        <v>3803</v>
      </c>
      <c r="R272" s="197"/>
      <c r="S272" s="198">
        <v>33004</v>
      </c>
      <c r="U272" s="309" t="s">
        <v>15153</v>
      </c>
      <c r="V272" s="310">
        <v>6738.32</v>
      </c>
      <c r="X272" s="267" t="s">
        <v>63004</v>
      </c>
      <c r="Y272" s="268">
        <v>394.13</v>
      </c>
      <c r="AA272" s="229" t="s">
        <v>51455</v>
      </c>
      <c r="AB272" s="230">
        <v>4042.95</v>
      </c>
      <c r="AD272" s="209" t="s">
        <v>14916</v>
      </c>
      <c r="AE272" s="210">
        <v>7093.88</v>
      </c>
      <c r="AF272" s="93"/>
      <c r="AG272" s="201" t="s">
        <v>13082</v>
      </c>
      <c r="AH272" s="202">
        <v>6505.68</v>
      </c>
      <c r="AJ272" s="319" t="s">
        <v>12653</v>
      </c>
      <c r="AK272" s="320">
        <v>52.5</v>
      </c>
      <c r="AM272" s="265" t="s">
        <v>10978</v>
      </c>
      <c r="AN272" s="266">
        <v>0.4</v>
      </c>
      <c r="AP272" s="233" t="s">
        <v>41552</v>
      </c>
      <c r="AQ272" s="234">
        <v>50058</v>
      </c>
      <c r="AS272" s="211" t="s">
        <v>7694</v>
      </c>
      <c r="AT272" s="212">
        <v>14158.19</v>
      </c>
      <c r="AV272" s="197" t="s">
        <v>10231</v>
      </c>
      <c r="AW272" s="198">
        <v>57378</v>
      </c>
    </row>
    <row r="273" spans="1:49" x14ac:dyDescent="0.3">
      <c r="A273" s="315" t="s">
        <v>12335</v>
      </c>
      <c r="B273" s="315"/>
      <c r="C273" s="316">
        <v>13785</v>
      </c>
      <c r="E273" s="263" t="s">
        <v>5132</v>
      </c>
      <c r="F273" s="263"/>
      <c r="G273" s="264">
        <v>6245.43</v>
      </c>
      <c r="I273" s="227" t="s">
        <v>41012</v>
      </c>
      <c r="J273" s="227"/>
      <c r="K273" s="228">
        <v>71588</v>
      </c>
      <c r="M273" s="205" t="s">
        <v>744</v>
      </c>
      <c r="N273" s="205"/>
      <c r="O273" s="206">
        <v>20622</v>
      </c>
      <c r="Q273" s="197" t="s">
        <v>3804</v>
      </c>
      <c r="R273" s="197"/>
      <c r="S273" s="198">
        <v>1794.13</v>
      </c>
      <c r="U273" s="309" t="s">
        <v>44344</v>
      </c>
      <c r="V273" s="310">
        <v>2339.84</v>
      </c>
      <c r="X273" s="267" t="s">
        <v>51459</v>
      </c>
      <c r="Y273" s="268">
        <v>76.400000000000006</v>
      </c>
      <c r="AA273" s="229" t="s">
        <v>51456</v>
      </c>
      <c r="AB273" s="230">
        <v>309.29000000000002</v>
      </c>
      <c r="AD273" s="209" t="s">
        <v>14917</v>
      </c>
      <c r="AE273" s="210">
        <v>6715.36</v>
      </c>
      <c r="AF273" s="93"/>
      <c r="AG273" s="201" t="s">
        <v>13083</v>
      </c>
      <c r="AH273" s="202">
        <v>12333.01</v>
      </c>
      <c r="AJ273" s="319" t="s">
        <v>12549</v>
      </c>
      <c r="AK273" s="320">
        <v>13785</v>
      </c>
      <c r="AM273" s="265" t="s">
        <v>10979</v>
      </c>
      <c r="AN273" s="266">
        <v>6245.43</v>
      </c>
      <c r="AP273" s="233" t="s">
        <v>41553</v>
      </c>
      <c r="AQ273" s="234">
        <v>71588</v>
      </c>
      <c r="AS273" s="211" t="s">
        <v>7997</v>
      </c>
      <c r="AT273" s="212">
        <v>1276.3699999999999</v>
      </c>
      <c r="AV273" s="197" t="s">
        <v>9839</v>
      </c>
      <c r="AW273" s="198">
        <v>57378</v>
      </c>
    </row>
    <row r="274" spans="1:49" x14ac:dyDescent="0.3">
      <c r="A274" s="315" t="s">
        <v>65396</v>
      </c>
      <c r="B274" s="315"/>
      <c r="C274" s="316">
        <v>100806</v>
      </c>
      <c r="E274" s="263" t="s">
        <v>5133</v>
      </c>
      <c r="F274" s="263"/>
      <c r="G274" s="264">
        <v>8620.36</v>
      </c>
      <c r="I274" s="227" t="s">
        <v>41013</v>
      </c>
      <c r="J274" s="227"/>
      <c r="K274" s="228">
        <v>163844</v>
      </c>
      <c r="M274" s="205" t="s">
        <v>745</v>
      </c>
      <c r="N274" s="205"/>
      <c r="O274" s="206">
        <v>390983.62</v>
      </c>
      <c r="Q274" s="197" t="s">
        <v>3805</v>
      </c>
      <c r="R274" s="197"/>
      <c r="S274" s="198">
        <v>40734.58</v>
      </c>
      <c r="U274" s="309" t="s">
        <v>15154</v>
      </c>
      <c r="V274" s="310">
        <v>3103.19</v>
      </c>
      <c r="X274" s="267" t="s">
        <v>61265</v>
      </c>
      <c r="Y274" s="268">
        <v>1207.05</v>
      </c>
      <c r="AA274" s="229" t="s">
        <v>51457</v>
      </c>
      <c r="AB274" s="230">
        <v>974.35</v>
      </c>
      <c r="AD274" s="209" t="s">
        <v>14918</v>
      </c>
      <c r="AE274" s="210">
        <v>37500</v>
      </c>
      <c r="AF274" s="93"/>
      <c r="AG274" s="201" t="s">
        <v>13084</v>
      </c>
      <c r="AH274" s="202">
        <v>5855.96</v>
      </c>
      <c r="AJ274" s="319" t="s">
        <v>12550</v>
      </c>
      <c r="AK274" s="320">
        <v>100806</v>
      </c>
      <c r="AM274" s="265" t="s">
        <v>10981</v>
      </c>
      <c r="AN274" s="266">
        <v>8620.36</v>
      </c>
      <c r="AP274" s="233" t="s">
        <v>41554</v>
      </c>
      <c r="AQ274" s="234">
        <v>163844</v>
      </c>
      <c r="AS274" s="211" t="s">
        <v>8633</v>
      </c>
      <c r="AT274" s="212">
        <v>2132</v>
      </c>
      <c r="AV274" s="197" t="s">
        <v>10232</v>
      </c>
      <c r="AW274" s="198">
        <v>6156</v>
      </c>
    </row>
    <row r="275" spans="1:49" x14ac:dyDescent="0.3">
      <c r="A275" s="315" t="s">
        <v>12336</v>
      </c>
      <c r="B275" s="315"/>
      <c r="C275" s="316">
        <v>882</v>
      </c>
      <c r="E275" s="263" t="s">
        <v>5135</v>
      </c>
      <c r="F275" s="263"/>
      <c r="G275" s="264">
        <v>18114.419999999998</v>
      </c>
      <c r="I275" s="227" t="s">
        <v>41014</v>
      </c>
      <c r="J275" s="227"/>
      <c r="K275" s="228">
        <v>67231</v>
      </c>
      <c r="M275" s="205" t="s">
        <v>746</v>
      </c>
      <c r="N275" s="205"/>
      <c r="O275" s="206">
        <v>79168</v>
      </c>
      <c r="Q275" s="197" t="s">
        <v>3806</v>
      </c>
      <c r="R275" s="197"/>
      <c r="S275" s="198">
        <v>25527</v>
      </c>
      <c r="U275" s="309" t="s">
        <v>35969</v>
      </c>
      <c r="V275" s="310">
        <v>67071.08</v>
      </c>
      <c r="X275" s="267" t="s">
        <v>51460</v>
      </c>
      <c r="Y275" s="268">
        <v>10701.85</v>
      </c>
      <c r="AA275" s="229" t="s">
        <v>51458</v>
      </c>
      <c r="AB275" s="230">
        <v>44.47</v>
      </c>
      <c r="AD275" s="209" t="s">
        <v>14919</v>
      </c>
      <c r="AE275" s="210">
        <v>225.29</v>
      </c>
      <c r="AF275" s="93"/>
      <c r="AG275" s="201" t="s">
        <v>13085</v>
      </c>
      <c r="AH275" s="202">
        <v>18758.189999999999</v>
      </c>
      <c r="AJ275" s="319" t="s">
        <v>12551</v>
      </c>
      <c r="AK275" s="320">
        <v>882</v>
      </c>
      <c r="AM275" s="265" t="s">
        <v>10984</v>
      </c>
      <c r="AN275" s="266">
        <v>18114.419999999998</v>
      </c>
      <c r="AP275" s="233" t="s">
        <v>41555</v>
      </c>
      <c r="AQ275" s="234">
        <v>67231</v>
      </c>
      <c r="AS275" s="211" t="s">
        <v>8871</v>
      </c>
      <c r="AT275" s="212">
        <v>29845</v>
      </c>
      <c r="AV275" s="197" t="s">
        <v>10433</v>
      </c>
      <c r="AW275" s="198">
        <v>38111</v>
      </c>
    </row>
    <row r="276" spans="1:49" x14ac:dyDescent="0.3">
      <c r="A276" s="315" t="s">
        <v>12339</v>
      </c>
      <c r="B276" s="315"/>
      <c r="C276" s="316">
        <v>6194.5</v>
      </c>
      <c r="E276" s="263" t="s">
        <v>5136</v>
      </c>
      <c r="F276" s="263"/>
      <c r="G276" s="264">
        <v>3496.15</v>
      </c>
      <c r="I276" s="227" t="s">
        <v>41015</v>
      </c>
      <c r="J276" s="227"/>
      <c r="K276" s="228">
        <v>40234.18</v>
      </c>
      <c r="M276" s="205" t="s">
        <v>747</v>
      </c>
      <c r="N276" s="205"/>
      <c r="O276" s="206">
        <v>10537</v>
      </c>
      <c r="Q276" s="197" t="s">
        <v>3807</v>
      </c>
      <c r="R276" s="197"/>
      <c r="S276" s="198">
        <v>25947</v>
      </c>
      <c r="U276" s="309" t="s">
        <v>48657</v>
      </c>
      <c r="V276" s="310">
        <v>123728.4</v>
      </c>
      <c r="X276" s="267" t="s">
        <v>51461</v>
      </c>
      <c r="Y276" s="268">
        <v>800.43</v>
      </c>
      <c r="AA276" s="229" t="s">
        <v>51459</v>
      </c>
      <c r="AB276" s="230">
        <v>212.59</v>
      </c>
      <c r="AD276" s="209" t="s">
        <v>14920</v>
      </c>
      <c r="AE276" s="210">
        <v>29065.35</v>
      </c>
      <c r="AF276" s="93"/>
      <c r="AG276" s="201" t="s">
        <v>31663</v>
      </c>
      <c r="AH276" s="202">
        <v>3192</v>
      </c>
      <c r="AJ276" s="319" t="s">
        <v>12554</v>
      </c>
      <c r="AK276" s="320">
        <v>6194.5</v>
      </c>
      <c r="AM276" s="265" t="s">
        <v>10988</v>
      </c>
      <c r="AN276" s="266">
        <v>3496.15</v>
      </c>
      <c r="AP276" s="233" t="s">
        <v>41556</v>
      </c>
      <c r="AQ276" s="234">
        <v>40234.18</v>
      </c>
      <c r="AS276" s="211" t="s">
        <v>9216</v>
      </c>
      <c r="AT276" s="212">
        <v>132457.48000000001</v>
      </c>
      <c r="AV276" s="197" t="s">
        <v>9840</v>
      </c>
      <c r="AW276" s="198">
        <v>44267</v>
      </c>
    </row>
    <row r="277" spans="1:49" x14ac:dyDescent="0.3">
      <c r="A277" s="315" t="s">
        <v>12340</v>
      </c>
      <c r="B277" s="315"/>
      <c r="C277" s="316">
        <v>20674</v>
      </c>
      <c r="E277" s="263" t="s">
        <v>5137</v>
      </c>
      <c r="F277" s="263"/>
      <c r="G277" s="264">
        <v>496234.45</v>
      </c>
      <c r="I277" s="227" t="s">
        <v>42080</v>
      </c>
      <c r="J277" s="227"/>
      <c r="K277" s="228">
        <v>1208654.3999999999</v>
      </c>
      <c r="M277" s="205" t="s">
        <v>748</v>
      </c>
      <c r="N277" s="205"/>
      <c r="O277" s="206">
        <v>110382.1</v>
      </c>
      <c r="Q277" s="197" t="s">
        <v>3808</v>
      </c>
      <c r="R277" s="197"/>
      <c r="S277" s="198">
        <v>14346</v>
      </c>
      <c r="U277" s="309" t="s">
        <v>63608</v>
      </c>
      <c r="V277" s="310">
        <v>2558.85</v>
      </c>
      <c r="X277" s="267" t="s">
        <v>51462</v>
      </c>
      <c r="Y277" s="268">
        <v>2607.52</v>
      </c>
      <c r="AA277" s="229" t="s">
        <v>51460</v>
      </c>
      <c r="AB277" s="230">
        <v>6086.35</v>
      </c>
      <c r="AD277" s="209" t="s">
        <v>14921</v>
      </c>
      <c r="AE277" s="210">
        <v>65628.98</v>
      </c>
      <c r="AF277" s="93"/>
      <c r="AG277" s="201" t="s">
        <v>31664</v>
      </c>
      <c r="AH277" s="202">
        <v>244.18</v>
      </c>
      <c r="AJ277" s="319" t="s">
        <v>12555</v>
      </c>
      <c r="AK277" s="320">
        <v>20674</v>
      </c>
      <c r="AM277" s="265" t="s">
        <v>10990</v>
      </c>
      <c r="AN277" s="266">
        <v>496234.45</v>
      </c>
      <c r="AP277" s="233" t="s">
        <v>43471</v>
      </c>
      <c r="AQ277" s="234">
        <v>1208654.3999999999</v>
      </c>
      <c r="AS277" s="211" t="s">
        <v>9487</v>
      </c>
      <c r="AT277" s="212">
        <v>6858</v>
      </c>
      <c r="AV277" s="197" t="s">
        <v>10233</v>
      </c>
      <c r="AW277" s="198">
        <v>8777</v>
      </c>
    </row>
    <row r="278" spans="1:49" x14ac:dyDescent="0.3">
      <c r="A278" s="315" t="s">
        <v>65401</v>
      </c>
      <c r="B278" s="315"/>
      <c r="C278" s="316">
        <v>33601</v>
      </c>
      <c r="E278" s="263" t="s">
        <v>3607</v>
      </c>
      <c r="F278" s="263"/>
      <c r="G278" s="264">
        <v>880.41</v>
      </c>
      <c r="I278" s="227" t="s">
        <v>41016</v>
      </c>
      <c r="J278" s="227"/>
      <c r="K278" s="228">
        <v>176007.52</v>
      </c>
      <c r="M278" s="205" t="s">
        <v>749</v>
      </c>
      <c r="N278" s="205"/>
      <c r="O278" s="206">
        <v>89077</v>
      </c>
      <c r="Q278" s="197" t="s">
        <v>3809</v>
      </c>
      <c r="R278" s="197"/>
      <c r="S278" s="198">
        <v>22025</v>
      </c>
      <c r="U278" s="309" t="s">
        <v>51494</v>
      </c>
      <c r="V278" s="310">
        <v>192.55</v>
      </c>
      <c r="X278" s="267" t="s">
        <v>51463</v>
      </c>
      <c r="Y278" s="268">
        <v>171.23</v>
      </c>
      <c r="AA278" s="229" t="s">
        <v>51461</v>
      </c>
      <c r="AB278" s="230">
        <v>465.62</v>
      </c>
      <c r="AD278" s="209" t="s">
        <v>14922</v>
      </c>
      <c r="AE278" s="210">
        <v>33740.620000000003</v>
      </c>
      <c r="AF278" s="93"/>
      <c r="AG278" s="201" t="s">
        <v>31665</v>
      </c>
      <c r="AH278" s="202">
        <v>38422.68</v>
      </c>
      <c r="AJ278" s="319" t="s">
        <v>12559</v>
      </c>
      <c r="AK278" s="320">
        <v>33601</v>
      </c>
      <c r="AM278" s="265" t="s">
        <v>9618</v>
      </c>
      <c r="AN278" s="266">
        <v>880.41</v>
      </c>
      <c r="AP278" s="233" t="s">
        <v>41557</v>
      </c>
      <c r="AQ278" s="234">
        <v>176007.52</v>
      </c>
      <c r="AS278" s="211" t="s">
        <v>10848</v>
      </c>
      <c r="AT278" s="212">
        <v>549.67999999999995</v>
      </c>
      <c r="AV278" s="197" t="s">
        <v>9841</v>
      </c>
      <c r="AW278" s="198">
        <v>8777</v>
      </c>
    </row>
    <row r="279" spans="1:49" x14ac:dyDescent="0.3">
      <c r="A279" s="315" t="s">
        <v>12344</v>
      </c>
      <c r="B279" s="315"/>
      <c r="C279" s="316">
        <v>46719.5</v>
      </c>
      <c r="E279" s="263" t="s">
        <v>5216</v>
      </c>
      <c r="F279" s="263"/>
      <c r="G279" s="264">
        <v>2935</v>
      </c>
      <c r="I279" s="227" t="s">
        <v>42081</v>
      </c>
      <c r="J279" s="227"/>
      <c r="K279" s="228">
        <v>10842001.550000001</v>
      </c>
      <c r="M279" s="205" t="s">
        <v>325</v>
      </c>
      <c r="N279" s="205"/>
      <c r="O279" s="206">
        <v>58601104.770000003</v>
      </c>
      <c r="Q279" s="197" t="s">
        <v>3810</v>
      </c>
      <c r="R279" s="197"/>
      <c r="S279" s="198">
        <v>8638</v>
      </c>
      <c r="U279" s="309" t="s">
        <v>51495</v>
      </c>
      <c r="V279" s="310">
        <v>587</v>
      </c>
      <c r="X279" s="267" t="s">
        <v>63898</v>
      </c>
      <c r="Y279" s="268">
        <v>244.15</v>
      </c>
      <c r="AA279" s="229" t="s">
        <v>51462</v>
      </c>
      <c r="AB279" s="230">
        <v>1466.81</v>
      </c>
      <c r="AD279" s="209" t="s">
        <v>14923</v>
      </c>
      <c r="AE279" s="210">
        <v>75142.66</v>
      </c>
      <c r="AF279" s="93"/>
      <c r="AG279" s="201" t="s">
        <v>31666</v>
      </c>
      <c r="AH279" s="202">
        <v>4298.04</v>
      </c>
      <c r="AJ279" s="319" t="s">
        <v>12560</v>
      </c>
      <c r="AK279" s="320">
        <v>46719.5</v>
      </c>
      <c r="AM279" s="265" t="s">
        <v>10991</v>
      </c>
      <c r="AN279" s="266">
        <v>2935</v>
      </c>
      <c r="AP279" s="233" t="s">
        <v>43472</v>
      </c>
      <c r="AQ279" s="234">
        <v>10842001.550000001</v>
      </c>
      <c r="AS279" s="211" t="s">
        <v>11017</v>
      </c>
      <c r="AT279" s="212">
        <v>1050</v>
      </c>
      <c r="AV279" s="197" t="s">
        <v>10103</v>
      </c>
      <c r="AW279" s="198">
        <v>68718</v>
      </c>
    </row>
    <row r="280" spans="1:49" x14ac:dyDescent="0.3">
      <c r="A280" s="315" t="s">
        <v>12345</v>
      </c>
      <c r="B280" s="315"/>
      <c r="C280" s="316">
        <v>5161</v>
      </c>
      <c r="E280" s="263" t="s">
        <v>5218</v>
      </c>
      <c r="F280" s="263"/>
      <c r="G280" s="264">
        <v>9854</v>
      </c>
      <c r="I280" s="227" t="s">
        <v>41017</v>
      </c>
      <c r="J280" s="227"/>
      <c r="K280" s="228">
        <v>156000</v>
      </c>
      <c r="M280" s="205" t="s">
        <v>750</v>
      </c>
      <c r="N280" s="205"/>
      <c r="O280" s="206">
        <v>4163</v>
      </c>
      <c r="Q280" s="197" t="s">
        <v>3811</v>
      </c>
      <c r="R280" s="197"/>
      <c r="S280" s="198">
        <v>10625</v>
      </c>
      <c r="U280" s="309" t="s">
        <v>63609</v>
      </c>
      <c r="V280" s="310">
        <v>62.5</v>
      </c>
      <c r="X280" s="267" t="s">
        <v>51464</v>
      </c>
      <c r="Y280" s="268">
        <v>199.58</v>
      </c>
      <c r="AA280" s="229" t="s">
        <v>51463</v>
      </c>
      <c r="AB280" s="230">
        <v>111.42</v>
      </c>
      <c r="AD280" s="209" t="s">
        <v>14924</v>
      </c>
      <c r="AE280" s="210">
        <v>28628.98</v>
      </c>
      <c r="AF280" s="93"/>
      <c r="AG280" s="201" t="s">
        <v>31667</v>
      </c>
      <c r="AH280" s="202">
        <v>80005.279999999999</v>
      </c>
      <c r="AJ280" s="319" t="s">
        <v>12561</v>
      </c>
      <c r="AK280" s="320">
        <v>5161</v>
      </c>
      <c r="AM280" s="265" t="s">
        <v>10993</v>
      </c>
      <c r="AN280" s="266">
        <v>9854</v>
      </c>
      <c r="AP280" s="233" t="s">
        <v>41558</v>
      </c>
      <c r="AQ280" s="234">
        <v>156000</v>
      </c>
      <c r="AS280" s="211" t="s">
        <v>11462</v>
      </c>
      <c r="AT280" s="212">
        <v>62021.75</v>
      </c>
      <c r="AV280" s="197" t="s">
        <v>10234</v>
      </c>
      <c r="AW280" s="198">
        <v>68585</v>
      </c>
    </row>
    <row r="281" spans="1:49" x14ac:dyDescent="0.3">
      <c r="A281" s="315" t="s">
        <v>12346</v>
      </c>
      <c r="B281" s="315"/>
      <c r="C281" s="316">
        <v>106.8</v>
      </c>
      <c r="E281" s="263" t="s">
        <v>5219</v>
      </c>
      <c r="F281" s="263"/>
      <c r="G281" s="264">
        <v>1700</v>
      </c>
      <c r="I281" s="227" t="s">
        <v>41018</v>
      </c>
      <c r="J281" s="227"/>
      <c r="K281" s="228">
        <v>89747.79</v>
      </c>
      <c r="M281" s="205" t="s">
        <v>751</v>
      </c>
      <c r="N281" s="205"/>
      <c r="O281" s="206">
        <v>1000</v>
      </c>
      <c r="Q281" s="197" t="s">
        <v>3812</v>
      </c>
      <c r="R281" s="197"/>
      <c r="S281" s="198">
        <v>51856.87</v>
      </c>
      <c r="U281" s="309" t="s">
        <v>63917</v>
      </c>
      <c r="V281" s="310">
        <v>726.11</v>
      </c>
      <c r="X281" s="267" t="s">
        <v>61266</v>
      </c>
      <c r="Y281" s="268">
        <v>2252.73</v>
      </c>
      <c r="AA281" s="229" t="s">
        <v>51464</v>
      </c>
      <c r="AB281" s="230">
        <v>321.79000000000002</v>
      </c>
      <c r="AD281" s="209" t="s">
        <v>14925</v>
      </c>
      <c r="AE281" s="210">
        <v>51903.85</v>
      </c>
      <c r="AF281" s="93"/>
      <c r="AG281" s="201" t="s">
        <v>31668</v>
      </c>
      <c r="AH281" s="202">
        <v>1355.43</v>
      </c>
      <c r="AJ281" s="319" t="s">
        <v>12562</v>
      </c>
      <c r="AK281" s="320">
        <v>106.8</v>
      </c>
      <c r="AM281" s="265" t="s">
        <v>10995</v>
      </c>
      <c r="AN281" s="266">
        <v>1700</v>
      </c>
      <c r="AP281" s="233" t="s">
        <v>41559</v>
      </c>
      <c r="AQ281" s="234">
        <v>89747.79</v>
      </c>
      <c r="AS281" s="211" t="s">
        <v>9760</v>
      </c>
      <c r="AT281" s="212">
        <v>308000.57</v>
      </c>
      <c r="AV281" s="197" t="s">
        <v>9842</v>
      </c>
      <c r="AW281" s="198">
        <v>137303</v>
      </c>
    </row>
    <row r="282" spans="1:49" x14ac:dyDescent="0.3">
      <c r="A282" s="315" t="s">
        <v>65403</v>
      </c>
      <c r="B282" s="315"/>
      <c r="C282" s="316">
        <v>61828</v>
      </c>
      <c r="E282" s="263" t="s">
        <v>5139</v>
      </c>
      <c r="F282" s="263"/>
      <c r="G282" s="264">
        <v>9483</v>
      </c>
      <c r="I282" s="227" t="s">
        <v>41019</v>
      </c>
      <c r="J282" s="227"/>
      <c r="K282" s="228">
        <v>89887.75</v>
      </c>
      <c r="M282" s="205" t="s">
        <v>752</v>
      </c>
      <c r="N282" s="205"/>
      <c r="O282" s="206">
        <v>706</v>
      </c>
      <c r="Q282" s="197" t="s">
        <v>3813</v>
      </c>
      <c r="R282" s="197"/>
      <c r="S282" s="198">
        <v>112139</v>
      </c>
      <c r="U282" s="309" t="s">
        <v>66908</v>
      </c>
      <c r="V282" s="310">
        <v>22916.99</v>
      </c>
      <c r="X282" s="267" t="s">
        <v>63899</v>
      </c>
      <c r="Y282" s="268">
        <v>53802</v>
      </c>
      <c r="AA282" s="229" t="s">
        <v>47713</v>
      </c>
      <c r="AB282" s="230">
        <v>5037.04</v>
      </c>
      <c r="AD282" s="209" t="s">
        <v>14926</v>
      </c>
      <c r="AE282" s="210">
        <v>173004.82</v>
      </c>
      <c r="AF282" s="93"/>
      <c r="AG282" s="201" t="s">
        <v>31669</v>
      </c>
      <c r="AH282" s="202">
        <v>342.39</v>
      </c>
      <c r="AJ282" s="319" t="s">
        <v>12564</v>
      </c>
      <c r="AK282" s="320">
        <v>61828</v>
      </c>
      <c r="AM282" s="265" t="s">
        <v>10998</v>
      </c>
      <c r="AN282" s="266">
        <v>9483</v>
      </c>
      <c r="AP282" s="233" t="s">
        <v>41560</v>
      </c>
      <c r="AQ282" s="234">
        <v>89887.75</v>
      </c>
      <c r="AS282" s="211" t="s">
        <v>6614</v>
      </c>
      <c r="AT282" s="212">
        <v>12579.15</v>
      </c>
      <c r="AV282" s="197" t="s">
        <v>7601</v>
      </c>
      <c r="AW282" s="198">
        <v>36115.26</v>
      </c>
    </row>
    <row r="283" spans="1:49" x14ac:dyDescent="0.3">
      <c r="A283" s="315" t="s">
        <v>12348</v>
      </c>
      <c r="B283" s="315"/>
      <c r="C283" s="316">
        <v>92384</v>
      </c>
      <c r="E283" s="263" t="s">
        <v>5050</v>
      </c>
      <c r="F283" s="263"/>
      <c r="G283" s="264">
        <v>6223.75</v>
      </c>
      <c r="I283" s="227" t="s">
        <v>41020</v>
      </c>
      <c r="J283" s="227"/>
      <c r="K283" s="228">
        <v>85048.88</v>
      </c>
      <c r="M283" s="205" t="s">
        <v>753</v>
      </c>
      <c r="N283" s="205"/>
      <c r="O283" s="206">
        <v>25674.58</v>
      </c>
      <c r="Q283" s="197" t="s">
        <v>3814</v>
      </c>
      <c r="R283" s="197"/>
      <c r="S283" s="198">
        <v>32095</v>
      </c>
      <c r="U283" s="309" t="s">
        <v>66909</v>
      </c>
      <c r="V283" s="310">
        <v>22464</v>
      </c>
      <c r="X283" s="267" t="s">
        <v>47713</v>
      </c>
      <c r="Y283" s="268">
        <v>87985.84</v>
      </c>
      <c r="AA283" s="229" t="s">
        <v>48646</v>
      </c>
      <c r="AB283" s="230">
        <v>16.93</v>
      </c>
      <c r="AD283" s="209" t="s">
        <v>14927</v>
      </c>
      <c r="AE283" s="210">
        <v>56868.77</v>
      </c>
      <c r="AF283" s="93"/>
      <c r="AG283" s="201" t="s">
        <v>13086</v>
      </c>
      <c r="AH283" s="202">
        <v>2494.9899999999998</v>
      </c>
      <c r="AJ283" s="319" t="s">
        <v>12565</v>
      </c>
      <c r="AK283" s="320">
        <v>92384</v>
      </c>
      <c r="AM283" s="265" t="s">
        <v>9620</v>
      </c>
      <c r="AN283" s="266">
        <v>6223.75</v>
      </c>
      <c r="AP283" s="233" t="s">
        <v>41561</v>
      </c>
      <c r="AQ283" s="234">
        <v>85048.88</v>
      </c>
      <c r="AS283" s="211" t="s">
        <v>7040</v>
      </c>
      <c r="AT283" s="212">
        <v>765</v>
      </c>
      <c r="AV283" s="197" t="s">
        <v>10235</v>
      </c>
      <c r="AW283" s="198">
        <v>41460.800000000003</v>
      </c>
    </row>
    <row r="284" spans="1:49" x14ac:dyDescent="0.3">
      <c r="A284" s="315" t="s">
        <v>12441</v>
      </c>
      <c r="B284" s="315"/>
      <c r="C284" s="316">
        <v>8415</v>
      </c>
      <c r="E284" s="263" t="s">
        <v>5140</v>
      </c>
      <c r="F284" s="263"/>
      <c r="G284" s="264">
        <v>28071.24</v>
      </c>
      <c r="I284" s="227" t="s">
        <v>41021</v>
      </c>
      <c r="J284" s="227"/>
      <c r="K284" s="228">
        <v>124803</v>
      </c>
      <c r="M284" s="205" t="s">
        <v>754</v>
      </c>
      <c r="N284" s="205"/>
      <c r="O284" s="206">
        <v>2520</v>
      </c>
      <c r="Q284" s="197" t="s">
        <v>3815</v>
      </c>
      <c r="R284" s="197"/>
      <c r="S284" s="198">
        <v>20600</v>
      </c>
      <c r="U284" s="309" t="s">
        <v>34473</v>
      </c>
      <c r="V284" s="310">
        <v>214921.27</v>
      </c>
      <c r="X284" s="267" t="s">
        <v>57189</v>
      </c>
      <c r="Y284" s="268">
        <v>283.01</v>
      </c>
      <c r="AA284" s="229" t="s">
        <v>47714</v>
      </c>
      <c r="AB284" s="230">
        <v>380.42</v>
      </c>
      <c r="AD284" s="209" t="s">
        <v>14928</v>
      </c>
      <c r="AE284" s="210">
        <v>26685.8</v>
      </c>
      <c r="AF284" s="93"/>
      <c r="AG284" s="201" t="s">
        <v>13087</v>
      </c>
      <c r="AH284" s="202">
        <v>6135</v>
      </c>
      <c r="AJ284" s="319" t="s">
        <v>12665</v>
      </c>
      <c r="AK284" s="320">
        <v>8415</v>
      </c>
      <c r="AM284" s="265" t="s">
        <v>11002</v>
      </c>
      <c r="AN284" s="266">
        <v>28071.24</v>
      </c>
      <c r="AP284" s="233" t="s">
        <v>41562</v>
      </c>
      <c r="AQ284" s="234">
        <v>124803</v>
      </c>
      <c r="AS284" s="211" t="s">
        <v>7280</v>
      </c>
      <c r="AT284" s="212">
        <v>11906</v>
      </c>
      <c r="AV284" s="197" t="s">
        <v>9284</v>
      </c>
      <c r="AW284" s="198">
        <v>15070.91</v>
      </c>
    </row>
    <row r="285" spans="1:49" x14ac:dyDescent="0.3">
      <c r="A285" s="315" t="s">
        <v>65406</v>
      </c>
      <c r="B285" s="315"/>
      <c r="C285" s="316">
        <v>1437</v>
      </c>
      <c r="E285" s="263" t="s">
        <v>5225</v>
      </c>
      <c r="F285" s="263"/>
      <c r="G285" s="264">
        <v>4360</v>
      </c>
      <c r="I285" s="227" t="s">
        <v>42082</v>
      </c>
      <c r="J285" s="227"/>
      <c r="K285" s="228">
        <v>1600179.84</v>
      </c>
      <c r="M285" s="205" t="s">
        <v>755</v>
      </c>
      <c r="N285" s="205"/>
      <c r="O285" s="206">
        <v>500</v>
      </c>
      <c r="Q285" s="197" t="s">
        <v>3816</v>
      </c>
      <c r="R285" s="197"/>
      <c r="S285" s="198">
        <v>6960.65</v>
      </c>
      <c r="U285" s="309" t="s">
        <v>34474</v>
      </c>
      <c r="V285" s="310">
        <v>92234.37</v>
      </c>
      <c r="X285" s="267" t="s">
        <v>48646</v>
      </c>
      <c r="Y285" s="268">
        <v>5158.8900000000003</v>
      </c>
      <c r="AA285" s="229" t="s">
        <v>51465</v>
      </c>
      <c r="AB285" s="230">
        <v>55.59</v>
      </c>
      <c r="AD285" s="209" t="s">
        <v>14929</v>
      </c>
      <c r="AE285" s="210">
        <v>2066</v>
      </c>
      <c r="AF285" s="93"/>
      <c r="AG285" s="201" t="s">
        <v>13088</v>
      </c>
      <c r="AH285" s="202">
        <v>9781.76</v>
      </c>
      <c r="AJ285" s="319" t="s">
        <v>12666</v>
      </c>
      <c r="AK285" s="320">
        <v>1437</v>
      </c>
      <c r="AM285" s="265" t="s">
        <v>11003</v>
      </c>
      <c r="AN285" s="266">
        <v>4360</v>
      </c>
      <c r="AP285" s="233" t="s">
        <v>43473</v>
      </c>
      <c r="AQ285" s="234">
        <v>1600179.84</v>
      </c>
      <c r="AS285" s="211" t="s">
        <v>7695</v>
      </c>
      <c r="AT285" s="212">
        <v>11526</v>
      </c>
      <c r="AV285" s="197" t="s">
        <v>9843</v>
      </c>
      <c r="AW285" s="198">
        <v>92646.97</v>
      </c>
    </row>
    <row r="286" spans="1:49" x14ac:dyDescent="0.3">
      <c r="A286" s="315" t="s">
        <v>65407</v>
      </c>
      <c r="B286" s="315"/>
      <c r="C286" s="316">
        <v>2428</v>
      </c>
      <c r="E286" s="263" t="s">
        <v>5141</v>
      </c>
      <c r="F286" s="263"/>
      <c r="G286" s="264">
        <v>11854.8</v>
      </c>
      <c r="I286" s="227" t="s">
        <v>41022</v>
      </c>
      <c r="J286" s="227"/>
      <c r="K286" s="228">
        <v>69056.12</v>
      </c>
      <c r="M286" s="205" t="s">
        <v>756</v>
      </c>
      <c r="N286" s="205"/>
      <c r="O286" s="206">
        <v>27005</v>
      </c>
      <c r="Q286" s="197" t="s">
        <v>3817</v>
      </c>
      <c r="R286" s="197"/>
      <c r="S286" s="198">
        <v>836441</v>
      </c>
      <c r="U286" s="309" t="s">
        <v>34475</v>
      </c>
      <c r="V286" s="310">
        <v>75967.88</v>
      </c>
      <c r="X286" s="267" t="s">
        <v>47714</v>
      </c>
      <c r="Y286" s="268">
        <v>9561.7999999999993</v>
      </c>
      <c r="AA286" s="229" t="s">
        <v>51466</v>
      </c>
      <c r="AB286" s="230">
        <v>217.29</v>
      </c>
      <c r="AD286" s="209" t="s">
        <v>14930</v>
      </c>
      <c r="AE286" s="210">
        <v>4322.57</v>
      </c>
      <c r="AF286" s="93"/>
      <c r="AG286" s="201" t="s">
        <v>13089</v>
      </c>
      <c r="AH286" s="202">
        <v>1408.48</v>
      </c>
      <c r="AJ286" s="319" t="s">
        <v>12668</v>
      </c>
      <c r="AK286" s="320">
        <v>2428</v>
      </c>
      <c r="AM286" s="265" t="s">
        <v>11004</v>
      </c>
      <c r="AN286" s="266">
        <v>11854.8</v>
      </c>
      <c r="AP286" s="233" t="s">
        <v>41563</v>
      </c>
      <c r="AQ286" s="234">
        <v>69056.12</v>
      </c>
      <c r="AS286" s="211" t="s">
        <v>8634</v>
      </c>
      <c r="AT286" s="212">
        <v>2000</v>
      </c>
      <c r="AV286" s="197" t="s">
        <v>7602</v>
      </c>
      <c r="AW286" s="198">
        <v>36668.300000000003</v>
      </c>
    </row>
    <row r="287" spans="1:49" x14ac:dyDescent="0.3">
      <c r="A287" s="315" t="s">
        <v>12443</v>
      </c>
      <c r="B287" s="315"/>
      <c r="C287" s="316">
        <v>700</v>
      </c>
      <c r="E287" s="263" t="s">
        <v>5142</v>
      </c>
      <c r="F287" s="263"/>
      <c r="G287" s="264">
        <v>13378.48</v>
      </c>
      <c r="I287" s="227" t="s">
        <v>41023</v>
      </c>
      <c r="J287" s="227"/>
      <c r="K287" s="228">
        <v>65666.5</v>
      </c>
      <c r="M287" s="205" t="s">
        <v>757</v>
      </c>
      <c r="N287" s="205"/>
      <c r="O287" s="206">
        <v>18531</v>
      </c>
      <c r="Q287" s="197" t="s">
        <v>3818</v>
      </c>
      <c r="R287" s="197"/>
      <c r="S287" s="198">
        <v>10706</v>
      </c>
      <c r="U287" s="309" t="s">
        <v>66910</v>
      </c>
      <c r="V287" s="310">
        <v>85761.57</v>
      </c>
      <c r="X287" s="267" t="s">
        <v>55755</v>
      </c>
      <c r="Y287" s="268">
        <v>34755.120000000003</v>
      </c>
      <c r="AA287" s="229" t="s">
        <v>48647</v>
      </c>
      <c r="AB287" s="230">
        <v>570.26</v>
      </c>
      <c r="AD287" s="209" t="s">
        <v>14931</v>
      </c>
      <c r="AE287" s="210">
        <v>330.68</v>
      </c>
      <c r="AF287" s="93"/>
      <c r="AG287" s="201" t="s">
        <v>13090</v>
      </c>
      <c r="AH287" s="202">
        <v>3479.4</v>
      </c>
      <c r="AJ287" s="319" t="s">
        <v>12669</v>
      </c>
      <c r="AK287" s="320">
        <v>700</v>
      </c>
      <c r="AM287" s="265" t="s">
        <v>11005</v>
      </c>
      <c r="AN287" s="266">
        <v>13378.48</v>
      </c>
      <c r="AP287" s="233" t="s">
        <v>41564</v>
      </c>
      <c r="AQ287" s="234">
        <v>65666.5</v>
      </c>
      <c r="AS287" s="211" t="s">
        <v>8872</v>
      </c>
      <c r="AT287" s="212">
        <v>11632</v>
      </c>
      <c r="AV287" s="197" t="s">
        <v>10236</v>
      </c>
      <c r="AW287" s="198">
        <v>298533</v>
      </c>
    </row>
    <row r="288" spans="1:49" x14ac:dyDescent="0.3">
      <c r="A288" s="315" t="s">
        <v>12350</v>
      </c>
      <c r="B288" s="315"/>
      <c r="C288" s="316">
        <v>282040.09999999998</v>
      </c>
      <c r="E288" s="263" t="s">
        <v>5053</v>
      </c>
      <c r="F288" s="263"/>
      <c r="G288" s="264">
        <v>32484.12</v>
      </c>
      <c r="I288" s="227" t="s">
        <v>44238</v>
      </c>
      <c r="J288" s="227"/>
      <c r="K288" s="228">
        <v>5961513.2599999998</v>
      </c>
      <c r="M288" s="205" t="s">
        <v>758</v>
      </c>
      <c r="N288" s="205"/>
      <c r="O288" s="206">
        <v>370893</v>
      </c>
      <c r="Q288" s="197" t="s">
        <v>3819</v>
      </c>
      <c r="R288" s="197"/>
      <c r="S288" s="198">
        <v>252376</v>
      </c>
      <c r="U288" s="309" t="s">
        <v>66911</v>
      </c>
      <c r="V288" s="310">
        <v>8337.5</v>
      </c>
      <c r="X288" s="267" t="s">
        <v>55756</v>
      </c>
      <c r="Y288" s="268">
        <v>29106.71</v>
      </c>
      <c r="AA288" s="229" t="s">
        <v>49568</v>
      </c>
      <c r="AB288" s="230">
        <v>22.57</v>
      </c>
      <c r="AD288" s="209" t="s">
        <v>14932</v>
      </c>
      <c r="AE288" s="210">
        <v>148.81</v>
      </c>
      <c r="AF288" s="93"/>
      <c r="AG288" s="201" t="s">
        <v>13091</v>
      </c>
      <c r="AH288" s="202">
        <v>881.91</v>
      </c>
      <c r="AJ288" s="319" t="s">
        <v>12567</v>
      </c>
      <c r="AK288" s="320">
        <v>282040.09999999998</v>
      </c>
      <c r="AM288" s="265" t="s">
        <v>9623</v>
      </c>
      <c r="AN288" s="266">
        <v>32484.12</v>
      </c>
      <c r="AP288" s="233" t="s">
        <v>46324</v>
      </c>
      <c r="AQ288" s="234">
        <v>5961513.2599999998</v>
      </c>
      <c r="AS288" s="211" t="s">
        <v>9217</v>
      </c>
      <c r="AT288" s="212">
        <v>24851.4</v>
      </c>
      <c r="AV288" s="197" t="s">
        <v>9844</v>
      </c>
      <c r="AW288" s="198">
        <v>335201.3</v>
      </c>
    </row>
    <row r="289" spans="1:49" x14ac:dyDescent="0.3">
      <c r="A289" s="315" t="s">
        <v>12357</v>
      </c>
      <c r="B289" s="315"/>
      <c r="C289" s="316">
        <v>17312</v>
      </c>
      <c r="E289" s="263" t="s">
        <v>3608</v>
      </c>
      <c r="F289" s="263"/>
      <c r="G289" s="264">
        <v>-2949.66</v>
      </c>
      <c r="I289" s="227" t="s">
        <v>41024</v>
      </c>
      <c r="J289" s="227"/>
      <c r="K289" s="228">
        <v>306776.96000000002</v>
      </c>
      <c r="M289" s="205" t="s">
        <v>759</v>
      </c>
      <c r="N289" s="205"/>
      <c r="O289" s="206">
        <v>15416.65</v>
      </c>
      <c r="Q289" s="197" t="s">
        <v>3820</v>
      </c>
      <c r="R289" s="197"/>
      <c r="S289" s="198">
        <v>11125</v>
      </c>
      <c r="U289" s="309" t="s">
        <v>38832</v>
      </c>
      <c r="V289" s="310">
        <v>6891.5</v>
      </c>
      <c r="X289" s="267" t="s">
        <v>51465</v>
      </c>
      <c r="Y289" s="268">
        <v>2355.6799999999998</v>
      </c>
      <c r="AA289" s="229" t="s">
        <v>44328</v>
      </c>
      <c r="AB289" s="230">
        <v>319918.57</v>
      </c>
      <c r="AD289" s="209" t="s">
        <v>14933</v>
      </c>
      <c r="AE289" s="210">
        <v>43777.04</v>
      </c>
      <c r="AF289" s="93"/>
      <c r="AG289" s="201" t="s">
        <v>13092</v>
      </c>
      <c r="AH289" s="202">
        <v>537.67999999999995</v>
      </c>
      <c r="AJ289" s="319" t="s">
        <v>12574</v>
      </c>
      <c r="AK289" s="320">
        <v>17312</v>
      </c>
      <c r="AM289" s="265" t="s">
        <v>9624</v>
      </c>
      <c r="AN289" s="266">
        <v>-2949.66</v>
      </c>
      <c r="AP289" s="233" t="s">
        <v>41565</v>
      </c>
      <c r="AQ289" s="234">
        <v>306776.96000000002</v>
      </c>
      <c r="AS289" s="211" t="s">
        <v>9488</v>
      </c>
      <c r="AT289" s="212">
        <v>2823</v>
      </c>
      <c r="AV289" s="197" t="s">
        <v>7361</v>
      </c>
      <c r="AW289" s="198">
        <v>6246.72</v>
      </c>
    </row>
    <row r="290" spans="1:49" x14ac:dyDescent="0.3">
      <c r="A290" s="315" t="s">
        <v>65411</v>
      </c>
      <c r="B290" s="315"/>
      <c r="C290" s="316">
        <v>14785</v>
      </c>
      <c r="E290" s="263" t="s">
        <v>3610</v>
      </c>
      <c r="F290" s="263"/>
      <c r="G290" s="264">
        <v>4310</v>
      </c>
      <c r="I290" s="227" t="s">
        <v>41025</v>
      </c>
      <c r="J290" s="227"/>
      <c r="K290" s="228">
        <v>269017.36</v>
      </c>
      <c r="M290" s="205" t="s">
        <v>760</v>
      </c>
      <c r="N290" s="205"/>
      <c r="O290" s="206">
        <v>2560</v>
      </c>
      <c r="Q290" s="197" t="s">
        <v>3821</v>
      </c>
      <c r="R290" s="197"/>
      <c r="S290" s="198">
        <v>442135</v>
      </c>
      <c r="U290" s="309" t="s">
        <v>58416</v>
      </c>
      <c r="V290" s="310">
        <v>103154.03</v>
      </c>
      <c r="X290" s="267" t="s">
        <v>62515</v>
      </c>
      <c r="Y290" s="268">
        <v>14877.19</v>
      </c>
      <c r="AA290" s="229" t="s">
        <v>44329</v>
      </c>
      <c r="AB290" s="230">
        <v>24473.93</v>
      </c>
      <c r="AD290" s="209" t="s">
        <v>14934</v>
      </c>
      <c r="AE290" s="210">
        <v>3329.8</v>
      </c>
      <c r="AF290" s="93"/>
      <c r="AG290" s="201" t="s">
        <v>13093</v>
      </c>
      <c r="AH290" s="202">
        <v>2494.9899999999998</v>
      </c>
      <c r="AJ290" s="319" t="s">
        <v>12575</v>
      </c>
      <c r="AK290" s="320">
        <v>14785</v>
      </c>
      <c r="AM290" s="265" t="s">
        <v>9626</v>
      </c>
      <c r="AN290" s="266">
        <v>4310</v>
      </c>
      <c r="AP290" s="233" t="s">
        <v>41566</v>
      </c>
      <c r="AQ290" s="234">
        <v>269017.36</v>
      </c>
      <c r="AS290" s="211" t="s">
        <v>11018</v>
      </c>
      <c r="AT290" s="212">
        <v>225</v>
      </c>
      <c r="AV290" s="197" t="s">
        <v>10237</v>
      </c>
      <c r="AW290" s="198">
        <v>44121</v>
      </c>
    </row>
    <row r="291" spans="1:49" x14ac:dyDescent="0.3">
      <c r="A291" s="315" t="s">
        <v>65412</v>
      </c>
      <c r="B291" s="315"/>
      <c r="C291" s="316">
        <v>5376</v>
      </c>
      <c r="E291" s="263" t="s">
        <v>3611</v>
      </c>
      <c r="F291" s="263"/>
      <c r="G291" s="264">
        <v>167063.97</v>
      </c>
      <c r="I291" s="227" t="s">
        <v>41026</v>
      </c>
      <c r="J291" s="227"/>
      <c r="K291" s="228">
        <v>33318</v>
      </c>
      <c r="M291" s="205" t="s">
        <v>761</v>
      </c>
      <c r="N291" s="205"/>
      <c r="O291" s="206">
        <v>600</v>
      </c>
      <c r="Q291" s="197" t="s">
        <v>3822</v>
      </c>
      <c r="R291" s="197"/>
      <c r="S291" s="198">
        <v>6600</v>
      </c>
      <c r="U291" s="309" t="s">
        <v>66912</v>
      </c>
      <c r="V291" s="310">
        <v>2898.63</v>
      </c>
      <c r="X291" s="267" t="s">
        <v>51466</v>
      </c>
      <c r="Y291" s="268">
        <v>9033.11</v>
      </c>
      <c r="AA291" s="229" t="s">
        <v>44330</v>
      </c>
      <c r="AB291" s="230">
        <v>344598.04</v>
      </c>
      <c r="AD291" s="209" t="s">
        <v>14935</v>
      </c>
      <c r="AE291" s="210">
        <v>9490.86</v>
      </c>
      <c r="AF291" s="93"/>
      <c r="AG291" s="201" t="s">
        <v>13094</v>
      </c>
      <c r="AH291" s="202">
        <v>5770.14</v>
      </c>
      <c r="AJ291" s="319" t="s">
        <v>12577</v>
      </c>
      <c r="AK291" s="320">
        <v>5376</v>
      </c>
      <c r="AM291" s="265" t="s">
        <v>9627</v>
      </c>
      <c r="AN291" s="266">
        <v>167063.97</v>
      </c>
      <c r="AP291" s="233" t="s">
        <v>41567</v>
      </c>
      <c r="AQ291" s="234">
        <v>33318</v>
      </c>
      <c r="AS291" s="211" t="s">
        <v>11463</v>
      </c>
      <c r="AT291" s="212">
        <v>29000</v>
      </c>
      <c r="AV291" s="197" t="s">
        <v>9845</v>
      </c>
      <c r="AW291" s="198">
        <v>50367.72</v>
      </c>
    </row>
    <row r="292" spans="1:49" x14ac:dyDescent="0.3">
      <c r="A292" s="315" t="s">
        <v>65415</v>
      </c>
      <c r="B292" s="315"/>
      <c r="C292" s="316">
        <v>17000</v>
      </c>
      <c r="E292" s="263" t="s">
        <v>3612</v>
      </c>
      <c r="F292" s="263"/>
      <c r="G292" s="264">
        <v>70309.81</v>
      </c>
      <c r="I292" s="227" t="s">
        <v>41027</v>
      </c>
      <c r="J292" s="227"/>
      <c r="K292" s="228">
        <v>78047</v>
      </c>
      <c r="M292" s="205" t="s">
        <v>762</v>
      </c>
      <c r="N292" s="205"/>
      <c r="O292" s="206">
        <v>1155</v>
      </c>
      <c r="Q292" s="197" t="s">
        <v>3823</v>
      </c>
      <c r="R292" s="197"/>
      <c r="S292" s="198">
        <v>10792</v>
      </c>
      <c r="U292" s="309" t="s">
        <v>38833</v>
      </c>
      <c r="V292" s="310">
        <v>7053.38</v>
      </c>
      <c r="X292" s="267" t="s">
        <v>63900</v>
      </c>
      <c r="Y292" s="268">
        <v>-7832.62</v>
      </c>
      <c r="AA292" s="229" t="s">
        <v>44331</v>
      </c>
      <c r="AB292" s="230">
        <v>26361.7</v>
      </c>
      <c r="AD292" s="209" t="s">
        <v>14936</v>
      </c>
      <c r="AE292" s="210">
        <v>4196.4799999999996</v>
      </c>
      <c r="AF292" s="93"/>
      <c r="AG292" s="201" t="s">
        <v>13095</v>
      </c>
      <c r="AH292" s="202">
        <v>16714.939999999999</v>
      </c>
      <c r="AJ292" s="319" t="s">
        <v>12581</v>
      </c>
      <c r="AK292" s="320">
        <v>17000</v>
      </c>
      <c r="AM292" s="265" t="s">
        <v>9628</v>
      </c>
      <c r="AN292" s="266">
        <v>70309.81</v>
      </c>
      <c r="AP292" s="233" t="s">
        <v>41568</v>
      </c>
      <c r="AQ292" s="234">
        <v>78047</v>
      </c>
      <c r="AS292" s="211" t="s">
        <v>9761</v>
      </c>
      <c r="AT292" s="212">
        <v>107307.55</v>
      </c>
      <c r="AV292" s="197" t="s">
        <v>10238</v>
      </c>
      <c r="AW292" s="198">
        <v>20560</v>
      </c>
    </row>
    <row r="293" spans="1:49" x14ac:dyDescent="0.3">
      <c r="A293" s="315" t="s">
        <v>12362</v>
      </c>
      <c r="B293" s="315"/>
      <c r="C293" s="316">
        <v>1560</v>
      </c>
      <c r="E293" s="263" t="s">
        <v>3613</v>
      </c>
      <c r="F293" s="263"/>
      <c r="G293" s="264">
        <v>68607.95</v>
      </c>
      <c r="I293" s="227" t="s">
        <v>44239</v>
      </c>
      <c r="J293" s="227"/>
      <c r="K293" s="228">
        <v>451204.29</v>
      </c>
      <c r="M293" s="205" t="s">
        <v>763</v>
      </c>
      <c r="N293" s="205"/>
      <c r="O293" s="206">
        <v>37210</v>
      </c>
      <c r="Q293" s="197" t="s">
        <v>3824</v>
      </c>
      <c r="R293" s="197"/>
      <c r="S293" s="198">
        <v>380502</v>
      </c>
      <c r="U293" s="309" t="s">
        <v>33057</v>
      </c>
      <c r="V293" s="310">
        <v>44084.68</v>
      </c>
      <c r="X293" s="267" t="s">
        <v>55757</v>
      </c>
      <c r="Y293" s="268">
        <v>11700</v>
      </c>
      <c r="AA293" s="229" t="s">
        <v>15006</v>
      </c>
      <c r="AB293" s="230">
        <v>37726.22</v>
      </c>
      <c r="AD293" s="209" t="s">
        <v>14937</v>
      </c>
      <c r="AE293" s="210">
        <v>1685.79</v>
      </c>
      <c r="AF293" s="93"/>
      <c r="AG293" s="201" t="s">
        <v>15937</v>
      </c>
      <c r="AH293" s="202">
        <v>3192</v>
      </c>
      <c r="AJ293" s="319" t="s">
        <v>12582</v>
      </c>
      <c r="AK293" s="320">
        <v>1560</v>
      </c>
      <c r="AM293" s="265" t="s">
        <v>9629</v>
      </c>
      <c r="AN293" s="266">
        <v>68607.95</v>
      </c>
      <c r="AP293" s="233" t="s">
        <v>46325</v>
      </c>
      <c r="AQ293" s="234">
        <v>451204.29</v>
      </c>
      <c r="AS293" s="211" t="s">
        <v>6615</v>
      </c>
      <c r="AT293" s="212">
        <v>1070767.8799999999</v>
      </c>
      <c r="AV293" s="197" t="s">
        <v>9846</v>
      </c>
      <c r="AW293" s="198">
        <v>20560</v>
      </c>
    </row>
    <row r="294" spans="1:49" x14ac:dyDescent="0.3">
      <c r="A294" s="315" t="s">
        <v>12364</v>
      </c>
      <c r="B294" s="315"/>
      <c r="C294" s="316">
        <v>1003.33</v>
      </c>
      <c r="E294" s="263" t="s">
        <v>5054</v>
      </c>
      <c r="F294" s="263"/>
      <c r="G294" s="264">
        <v>126375</v>
      </c>
      <c r="I294" s="227" t="s">
        <v>44240</v>
      </c>
      <c r="J294" s="227"/>
      <c r="K294" s="228">
        <v>332240.2</v>
      </c>
      <c r="M294" s="205" t="s">
        <v>764</v>
      </c>
      <c r="N294" s="205"/>
      <c r="O294" s="206">
        <v>2162</v>
      </c>
      <c r="Q294" s="197" t="s">
        <v>3825</v>
      </c>
      <c r="R294" s="197"/>
      <c r="S294" s="198">
        <v>31138.400000000001</v>
      </c>
      <c r="U294" s="309" t="s">
        <v>33058</v>
      </c>
      <c r="V294" s="310">
        <v>125089.63</v>
      </c>
      <c r="X294" s="267" t="s">
        <v>55758</v>
      </c>
      <c r="Y294" s="268">
        <v>814.95</v>
      </c>
      <c r="AA294" s="229" t="s">
        <v>15007</v>
      </c>
      <c r="AB294" s="230">
        <v>40268.39</v>
      </c>
      <c r="AD294" s="209" t="s">
        <v>14938</v>
      </c>
      <c r="AE294" s="210">
        <v>539.63</v>
      </c>
      <c r="AF294" s="93"/>
      <c r="AG294" s="201" t="s">
        <v>13096</v>
      </c>
      <c r="AH294" s="202">
        <v>38895.56</v>
      </c>
      <c r="AJ294" s="319" t="s">
        <v>12584</v>
      </c>
      <c r="AK294" s="320">
        <v>1003.33</v>
      </c>
      <c r="AM294" s="265" t="s">
        <v>9631</v>
      </c>
      <c r="AN294" s="266">
        <v>126375</v>
      </c>
      <c r="AP294" s="233" t="s">
        <v>46326</v>
      </c>
      <c r="AQ294" s="234">
        <v>332240.2</v>
      </c>
      <c r="AS294" s="211" t="s">
        <v>6876</v>
      </c>
      <c r="AT294" s="212">
        <v>370893</v>
      </c>
      <c r="AV294" s="197" t="s">
        <v>10104</v>
      </c>
      <c r="AW294" s="198">
        <v>239315</v>
      </c>
    </row>
    <row r="295" spans="1:49" x14ac:dyDescent="0.3">
      <c r="A295" s="315" t="s">
        <v>12466</v>
      </c>
      <c r="B295" s="315"/>
      <c r="C295" s="316">
        <v>1100</v>
      </c>
      <c r="E295" s="263" t="s">
        <v>3616</v>
      </c>
      <c r="F295" s="263"/>
      <c r="G295" s="264">
        <v>155462.09</v>
      </c>
      <c r="I295" s="227" t="s">
        <v>42083</v>
      </c>
      <c r="J295" s="227"/>
      <c r="K295" s="228">
        <v>1352727.63</v>
      </c>
      <c r="M295" s="205" t="s">
        <v>765</v>
      </c>
      <c r="N295" s="205"/>
      <c r="O295" s="206">
        <v>216000</v>
      </c>
      <c r="Q295" s="197" t="s">
        <v>3826</v>
      </c>
      <c r="R295" s="197"/>
      <c r="S295" s="198">
        <v>696832</v>
      </c>
      <c r="U295" s="309" t="s">
        <v>34476</v>
      </c>
      <c r="V295" s="310">
        <v>74636.800000000003</v>
      </c>
      <c r="X295" s="267" t="s">
        <v>55759</v>
      </c>
      <c r="Y295" s="268">
        <v>2866.5</v>
      </c>
      <c r="AA295" s="229" t="s">
        <v>46634</v>
      </c>
      <c r="AB295" s="230">
        <v>245.74</v>
      </c>
      <c r="AD295" s="209" t="s">
        <v>14939</v>
      </c>
      <c r="AE295" s="210">
        <v>16873.900000000001</v>
      </c>
      <c r="AF295" s="93"/>
      <c r="AG295" s="201" t="s">
        <v>13097</v>
      </c>
      <c r="AH295" s="202">
        <v>26865.13</v>
      </c>
      <c r="AJ295" s="319" t="s">
        <v>12692</v>
      </c>
      <c r="AK295" s="320">
        <v>1100</v>
      </c>
      <c r="AM295" s="265" t="s">
        <v>9634</v>
      </c>
      <c r="AN295" s="266">
        <v>155462.09</v>
      </c>
      <c r="AP295" s="233" t="s">
        <v>43474</v>
      </c>
      <c r="AQ295" s="234">
        <v>1352727.63</v>
      </c>
      <c r="AS295" s="211" t="s">
        <v>7041</v>
      </c>
      <c r="AT295" s="212">
        <v>45754</v>
      </c>
      <c r="AV295" s="197" t="s">
        <v>10239</v>
      </c>
      <c r="AW295" s="198">
        <v>122917</v>
      </c>
    </row>
    <row r="296" spans="1:49" x14ac:dyDescent="0.3">
      <c r="A296" s="315" t="s">
        <v>12468</v>
      </c>
      <c r="B296" s="315"/>
      <c r="C296" s="316">
        <v>7</v>
      </c>
      <c r="E296" s="263" t="s">
        <v>4606</v>
      </c>
      <c r="F296" s="263"/>
      <c r="G296" s="264">
        <v>8252.7000000000007</v>
      </c>
      <c r="I296" s="227" t="s">
        <v>41028</v>
      </c>
      <c r="J296" s="227"/>
      <c r="K296" s="228">
        <v>198075.99</v>
      </c>
      <c r="M296" s="205" t="s">
        <v>766</v>
      </c>
      <c r="N296" s="205"/>
      <c r="O296" s="206">
        <v>36457</v>
      </c>
      <c r="Q296" s="197" t="s">
        <v>3827</v>
      </c>
      <c r="R296" s="197"/>
      <c r="S296" s="198">
        <v>205823</v>
      </c>
      <c r="U296" s="309" t="s">
        <v>40090</v>
      </c>
      <c r="V296" s="310">
        <v>49725</v>
      </c>
      <c r="X296" s="267" t="s">
        <v>55760</v>
      </c>
      <c r="Y296" s="268">
        <v>1379.08</v>
      </c>
      <c r="AA296" s="229" t="s">
        <v>51467</v>
      </c>
      <c r="AB296" s="230">
        <v>656.64</v>
      </c>
      <c r="AD296" s="209" t="s">
        <v>14940</v>
      </c>
      <c r="AE296" s="210">
        <v>161092.76</v>
      </c>
      <c r="AF296" s="93"/>
      <c r="AG296" s="201" t="s">
        <v>13098</v>
      </c>
      <c r="AH296" s="202">
        <v>6135</v>
      </c>
      <c r="AJ296" s="319" t="s">
        <v>12694</v>
      </c>
      <c r="AK296" s="320">
        <v>7</v>
      </c>
      <c r="AM296" s="265" t="s">
        <v>11006</v>
      </c>
      <c r="AN296" s="266">
        <v>8252.7000000000007</v>
      </c>
      <c r="AP296" s="233" t="s">
        <v>41569</v>
      </c>
      <c r="AQ296" s="234">
        <v>198075.99</v>
      </c>
      <c r="AS296" s="211" t="s">
        <v>7281</v>
      </c>
      <c r="AT296" s="212">
        <v>549822.55000000005</v>
      </c>
      <c r="AV296" s="197" t="s">
        <v>9287</v>
      </c>
      <c r="AW296" s="198">
        <v>314929.76</v>
      </c>
    </row>
    <row r="297" spans="1:49" x14ac:dyDescent="0.3">
      <c r="A297" s="315" t="s">
        <v>65416</v>
      </c>
      <c r="B297" s="315"/>
      <c r="C297" s="316">
        <v>918.75</v>
      </c>
      <c r="E297" s="263" t="s">
        <v>12319</v>
      </c>
      <c r="F297" s="263"/>
      <c r="G297" s="264">
        <v>11521.45</v>
      </c>
      <c r="I297" s="227" t="s">
        <v>41029</v>
      </c>
      <c r="J297" s="227"/>
      <c r="K297" s="228">
        <v>125951</v>
      </c>
      <c r="M297" s="205" t="s">
        <v>4001</v>
      </c>
      <c r="N297" s="205"/>
      <c r="O297" s="206">
        <v>2490</v>
      </c>
      <c r="Q297" s="197" t="s">
        <v>3828</v>
      </c>
      <c r="R297" s="197"/>
      <c r="S297" s="198">
        <v>20069</v>
      </c>
      <c r="U297" s="309" t="s">
        <v>34477</v>
      </c>
      <c r="V297" s="310">
        <v>20892.27</v>
      </c>
      <c r="X297" s="267" t="s">
        <v>49568</v>
      </c>
      <c r="Y297" s="268">
        <v>703.61</v>
      </c>
      <c r="AA297" s="229" t="s">
        <v>33049</v>
      </c>
      <c r="AB297" s="230">
        <v>12687</v>
      </c>
      <c r="AD297" s="209" t="s">
        <v>14941</v>
      </c>
      <c r="AE297" s="210">
        <v>2302.3000000000002</v>
      </c>
      <c r="AF297" s="93"/>
      <c r="AG297" s="201" t="s">
        <v>13099</v>
      </c>
      <c r="AH297" s="202">
        <v>9781.76</v>
      </c>
      <c r="AJ297" s="319" t="s">
        <v>12695</v>
      </c>
      <c r="AK297" s="320">
        <v>918.75</v>
      </c>
      <c r="AM297" s="265" t="s">
        <v>12320</v>
      </c>
      <c r="AN297" s="266">
        <v>11521.45</v>
      </c>
      <c r="AP297" s="233" t="s">
        <v>41570</v>
      </c>
      <c r="AQ297" s="234">
        <v>125951</v>
      </c>
      <c r="AS297" s="211" t="s">
        <v>7563</v>
      </c>
      <c r="AT297" s="212">
        <v>680076</v>
      </c>
      <c r="AV297" s="197" t="s">
        <v>9847</v>
      </c>
      <c r="AW297" s="198">
        <v>677161.76</v>
      </c>
    </row>
    <row r="298" spans="1:49" x14ac:dyDescent="0.3">
      <c r="A298" s="315" t="s">
        <v>12367</v>
      </c>
      <c r="B298" s="315"/>
      <c r="C298" s="316">
        <v>22804.2</v>
      </c>
      <c r="E298" s="263" t="s">
        <v>3618</v>
      </c>
      <c r="F298" s="263"/>
      <c r="G298" s="264">
        <v>24304</v>
      </c>
      <c r="I298" s="227" t="s">
        <v>42084</v>
      </c>
      <c r="J298" s="227"/>
      <c r="K298" s="228">
        <v>670279</v>
      </c>
      <c r="M298" s="205" t="s">
        <v>4002</v>
      </c>
      <c r="N298" s="205"/>
      <c r="O298" s="206">
        <v>2989</v>
      </c>
      <c r="Q298" s="197" t="s">
        <v>3829</v>
      </c>
      <c r="R298" s="197"/>
      <c r="S298" s="198">
        <v>2246.85</v>
      </c>
      <c r="U298" s="309" t="s">
        <v>34478</v>
      </c>
      <c r="V298" s="310">
        <v>55560.87</v>
      </c>
      <c r="X298" s="267" t="s">
        <v>63005</v>
      </c>
      <c r="Y298" s="268">
        <v>1369.18</v>
      </c>
      <c r="AA298" s="229" t="s">
        <v>15010</v>
      </c>
      <c r="AB298" s="230">
        <v>7006.13</v>
      </c>
      <c r="AD298" s="209" t="s">
        <v>14942</v>
      </c>
      <c r="AE298" s="210">
        <v>12579.82</v>
      </c>
      <c r="AF298" s="93"/>
      <c r="AG298" s="201" t="s">
        <v>13100</v>
      </c>
      <c r="AH298" s="202">
        <v>348.08</v>
      </c>
      <c r="AJ298" s="319" t="s">
        <v>12587</v>
      </c>
      <c r="AK298" s="320">
        <v>22804.2</v>
      </c>
      <c r="AM298" s="265" t="s">
        <v>9636</v>
      </c>
      <c r="AN298" s="266">
        <v>24304</v>
      </c>
      <c r="AP298" s="233" t="s">
        <v>43475</v>
      </c>
      <c r="AQ298" s="234">
        <v>670279</v>
      </c>
      <c r="AS298" s="211" t="s">
        <v>7696</v>
      </c>
      <c r="AT298" s="212">
        <v>127035.5</v>
      </c>
      <c r="AV298" s="197" t="s">
        <v>10105</v>
      </c>
      <c r="AW298" s="198">
        <v>4609004</v>
      </c>
    </row>
    <row r="299" spans="1:49" x14ac:dyDescent="0.3">
      <c r="A299" s="315" t="s">
        <v>65418</v>
      </c>
      <c r="B299" s="315"/>
      <c r="C299" s="316">
        <v>4804</v>
      </c>
      <c r="E299" s="263" t="s">
        <v>4517</v>
      </c>
      <c r="F299" s="263"/>
      <c r="G299" s="264">
        <v>796</v>
      </c>
      <c r="I299" s="227" t="s">
        <v>42085</v>
      </c>
      <c r="J299" s="227"/>
      <c r="K299" s="228">
        <v>15036166.26</v>
      </c>
      <c r="M299" s="205" t="s">
        <v>767</v>
      </c>
      <c r="N299" s="205"/>
      <c r="O299" s="206">
        <v>53035</v>
      </c>
      <c r="Q299" s="197" t="s">
        <v>3830</v>
      </c>
      <c r="R299" s="197"/>
      <c r="S299" s="198">
        <v>64386</v>
      </c>
      <c r="U299" s="309" t="s">
        <v>34479</v>
      </c>
      <c r="V299" s="310">
        <v>91428.23</v>
      </c>
      <c r="X299" s="267" t="s">
        <v>62942</v>
      </c>
      <c r="Y299" s="268">
        <v>11220.94</v>
      </c>
      <c r="AA299" s="229" t="s">
        <v>12982</v>
      </c>
      <c r="AB299" s="230">
        <v>7197.03</v>
      </c>
      <c r="AD299" s="209" t="s">
        <v>14943</v>
      </c>
      <c r="AE299" s="210">
        <v>20024.23</v>
      </c>
      <c r="AF299" s="93"/>
      <c r="AG299" s="201" t="s">
        <v>13101</v>
      </c>
      <c r="AH299" s="202">
        <v>8158.34</v>
      </c>
      <c r="AJ299" s="319" t="s">
        <v>12698</v>
      </c>
      <c r="AK299" s="320">
        <v>4804</v>
      </c>
      <c r="AM299" s="265" t="s">
        <v>11010</v>
      </c>
      <c r="AN299" s="266">
        <v>796</v>
      </c>
      <c r="AP299" s="233" t="s">
        <v>43476</v>
      </c>
      <c r="AQ299" s="234">
        <v>15036166.26</v>
      </c>
      <c r="AS299" s="211" t="s">
        <v>7998</v>
      </c>
      <c r="AT299" s="212">
        <v>172368.46</v>
      </c>
      <c r="AV299" s="197" t="s">
        <v>10240</v>
      </c>
      <c r="AW299" s="198">
        <v>2378529</v>
      </c>
    </row>
    <row r="300" spans="1:49" x14ac:dyDescent="0.3">
      <c r="A300" s="315" t="s">
        <v>12369</v>
      </c>
      <c r="B300" s="315"/>
      <c r="C300" s="316">
        <v>-14</v>
      </c>
      <c r="E300" s="263" t="s">
        <v>4518</v>
      </c>
      <c r="F300" s="263"/>
      <c r="G300" s="264">
        <v>13163.84</v>
      </c>
      <c r="I300" s="227" t="s">
        <v>41030</v>
      </c>
      <c r="J300" s="227"/>
      <c r="K300" s="228">
        <v>76700.759999999995</v>
      </c>
      <c r="M300" s="205" t="s">
        <v>768</v>
      </c>
      <c r="N300" s="205"/>
      <c r="O300" s="206">
        <v>52512.79</v>
      </c>
      <c r="Q300" s="197" t="s">
        <v>3831</v>
      </c>
      <c r="R300" s="197"/>
      <c r="S300" s="198">
        <v>95217</v>
      </c>
      <c r="U300" s="309" t="s">
        <v>61762</v>
      </c>
      <c r="V300" s="310">
        <v>-1222.21</v>
      </c>
      <c r="X300" s="267" t="s">
        <v>58403</v>
      </c>
      <c r="Y300" s="268">
        <v>7865.21</v>
      </c>
      <c r="AA300" s="229" t="s">
        <v>15012</v>
      </c>
      <c r="AB300" s="230">
        <v>1476</v>
      </c>
      <c r="AD300" s="209" t="s">
        <v>14944</v>
      </c>
      <c r="AE300" s="210">
        <v>967.44</v>
      </c>
      <c r="AF300" s="93"/>
      <c r="AG300" s="201" t="s">
        <v>13102</v>
      </c>
      <c r="AH300" s="202">
        <v>15812.41</v>
      </c>
      <c r="AJ300" s="319" t="s">
        <v>12589</v>
      </c>
      <c r="AK300" s="320">
        <v>-14</v>
      </c>
      <c r="AM300" s="265" t="s">
        <v>11011</v>
      </c>
      <c r="AN300" s="266">
        <v>13163.84</v>
      </c>
      <c r="AP300" s="233" t="s">
        <v>41571</v>
      </c>
      <c r="AQ300" s="234">
        <v>76700.759999999995</v>
      </c>
      <c r="AS300" s="211" t="s">
        <v>8255</v>
      </c>
      <c r="AT300" s="212">
        <v>532150.01</v>
      </c>
      <c r="AV300" s="197" t="s">
        <v>9848</v>
      </c>
      <c r="AW300" s="198">
        <v>6987533</v>
      </c>
    </row>
    <row r="301" spans="1:49" x14ac:dyDescent="0.3">
      <c r="A301" s="315" t="s">
        <v>12480</v>
      </c>
      <c r="B301" s="315"/>
      <c r="C301" s="316">
        <v>475</v>
      </c>
      <c r="E301" s="263" t="s">
        <v>4519</v>
      </c>
      <c r="F301" s="263"/>
      <c r="G301" s="264">
        <v>13745.98</v>
      </c>
      <c r="I301" s="227" t="s">
        <v>41031</v>
      </c>
      <c r="J301" s="227"/>
      <c r="K301" s="228">
        <v>80737.53</v>
      </c>
      <c r="M301" s="205" t="s">
        <v>769</v>
      </c>
      <c r="N301" s="205"/>
      <c r="O301" s="206">
        <v>3336</v>
      </c>
      <c r="Q301" s="197" t="s">
        <v>3832</v>
      </c>
      <c r="R301" s="197"/>
      <c r="S301" s="198">
        <v>6167</v>
      </c>
      <c r="U301" s="309" t="s">
        <v>58926</v>
      </c>
      <c r="V301" s="310">
        <v>107722.36</v>
      </c>
      <c r="X301" s="267" t="s">
        <v>61749</v>
      </c>
      <c r="Y301" s="268">
        <v>365.34</v>
      </c>
      <c r="AA301" s="229" t="s">
        <v>34452</v>
      </c>
      <c r="AB301" s="230">
        <v>5191.0600000000004</v>
      </c>
      <c r="AD301" s="209" t="s">
        <v>14945</v>
      </c>
      <c r="AE301" s="210">
        <v>7918.37</v>
      </c>
      <c r="AF301" s="93"/>
      <c r="AG301" s="201" t="s">
        <v>13103</v>
      </c>
      <c r="AH301" s="202">
        <v>5855.96</v>
      </c>
      <c r="AJ301" s="319" t="s">
        <v>12708</v>
      </c>
      <c r="AK301" s="320">
        <v>475</v>
      </c>
      <c r="AM301" s="265" t="s">
        <v>9637</v>
      </c>
      <c r="AN301" s="266">
        <v>13745.98</v>
      </c>
      <c r="AP301" s="233" t="s">
        <v>41572</v>
      </c>
      <c r="AQ301" s="234">
        <v>80737.53</v>
      </c>
      <c r="AS301" s="211" t="s">
        <v>8635</v>
      </c>
      <c r="AT301" s="212">
        <v>47882.49</v>
      </c>
      <c r="AV301" s="197" t="s">
        <v>10241</v>
      </c>
      <c r="AW301" s="198">
        <v>25039</v>
      </c>
    </row>
    <row r="302" spans="1:49" x14ac:dyDescent="0.3">
      <c r="A302" s="315" t="s">
        <v>65422</v>
      </c>
      <c r="B302" s="315"/>
      <c r="C302" s="316">
        <v>1200</v>
      </c>
      <c r="E302" s="263" t="s">
        <v>4520</v>
      </c>
      <c r="F302" s="263"/>
      <c r="G302" s="264">
        <v>1600.76</v>
      </c>
      <c r="I302" s="227" t="s">
        <v>41032</v>
      </c>
      <c r="J302" s="227"/>
      <c r="K302" s="228">
        <v>134723.97</v>
      </c>
      <c r="M302" s="205" t="s">
        <v>770</v>
      </c>
      <c r="N302" s="205"/>
      <c r="O302" s="206">
        <v>9638.83</v>
      </c>
      <c r="Q302" s="197" t="s">
        <v>3833</v>
      </c>
      <c r="R302" s="197"/>
      <c r="S302" s="198">
        <v>1472408.92</v>
      </c>
      <c r="U302" s="309" t="s">
        <v>66913</v>
      </c>
      <c r="V302" s="310">
        <v>15000</v>
      </c>
      <c r="X302" s="267" t="s">
        <v>58404</v>
      </c>
      <c r="Y302" s="268">
        <v>629.65</v>
      </c>
      <c r="AA302" s="229" t="s">
        <v>38822</v>
      </c>
      <c r="AB302" s="230">
        <v>45336.73</v>
      </c>
      <c r="AD302" s="209" t="s">
        <v>14946</v>
      </c>
      <c r="AE302" s="210">
        <v>15662.97</v>
      </c>
      <c r="AF302" s="93"/>
      <c r="AG302" s="201" t="s">
        <v>15939</v>
      </c>
      <c r="AH302" s="202">
        <v>38422.68</v>
      </c>
      <c r="AJ302" s="319" t="s">
        <v>12710</v>
      </c>
      <c r="AK302" s="320">
        <v>1200</v>
      </c>
      <c r="AM302" s="265" t="s">
        <v>11012</v>
      </c>
      <c r="AN302" s="266">
        <v>1600.76</v>
      </c>
      <c r="AP302" s="233" t="s">
        <v>41573</v>
      </c>
      <c r="AQ302" s="234">
        <v>134723.97</v>
      </c>
      <c r="AS302" s="211" t="s">
        <v>8873</v>
      </c>
      <c r="AT302" s="212">
        <v>644855</v>
      </c>
      <c r="AV302" s="197" t="s">
        <v>9849</v>
      </c>
      <c r="AW302" s="198">
        <v>25039</v>
      </c>
    </row>
    <row r="303" spans="1:49" x14ac:dyDescent="0.3">
      <c r="A303" s="315" t="s">
        <v>65427</v>
      </c>
      <c r="B303" s="315"/>
      <c r="C303" s="316">
        <v>933</v>
      </c>
      <c r="E303" s="263" t="s">
        <v>4522</v>
      </c>
      <c r="F303" s="263"/>
      <c r="G303" s="264">
        <v>85935.15</v>
      </c>
      <c r="I303" s="227" t="s">
        <v>41033</v>
      </c>
      <c r="J303" s="227"/>
      <c r="K303" s="228">
        <v>202383</v>
      </c>
      <c r="M303" s="205" t="s">
        <v>771</v>
      </c>
      <c r="N303" s="205"/>
      <c r="O303" s="206">
        <v>102000</v>
      </c>
      <c r="Q303" s="197" t="s">
        <v>3834</v>
      </c>
      <c r="R303" s="197"/>
      <c r="S303" s="198">
        <v>37152</v>
      </c>
      <c r="U303" s="309" t="s">
        <v>51500</v>
      </c>
      <c r="V303" s="310">
        <v>8980.8799999999992</v>
      </c>
      <c r="X303" s="267" t="s">
        <v>61750</v>
      </c>
      <c r="Y303" s="268">
        <v>642.77</v>
      </c>
      <c r="AA303" s="229" t="s">
        <v>15013</v>
      </c>
      <c r="AB303" s="230">
        <v>-552.35</v>
      </c>
      <c r="AD303" s="209" t="s">
        <v>14947</v>
      </c>
      <c r="AE303" s="210">
        <v>36.51</v>
      </c>
      <c r="AF303" s="93"/>
      <c r="AG303" s="201" t="s">
        <v>31670</v>
      </c>
      <c r="AH303" s="202">
        <v>4298.04</v>
      </c>
      <c r="AJ303" s="319" t="s">
        <v>12722</v>
      </c>
      <c r="AK303" s="320">
        <v>933</v>
      </c>
      <c r="AM303" s="265" t="s">
        <v>11013</v>
      </c>
      <c r="AN303" s="266">
        <v>85935.15</v>
      </c>
      <c r="AP303" s="233" t="s">
        <v>41574</v>
      </c>
      <c r="AQ303" s="234">
        <v>202383</v>
      </c>
      <c r="AS303" s="211" t="s">
        <v>9218</v>
      </c>
      <c r="AT303" s="212">
        <v>3991667.94</v>
      </c>
      <c r="AV303" s="197" t="s">
        <v>10242</v>
      </c>
      <c r="AW303" s="198">
        <v>11265</v>
      </c>
    </row>
    <row r="304" spans="1:49" x14ac:dyDescent="0.3">
      <c r="A304" s="315" t="s">
        <v>65429</v>
      </c>
      <c r="B304" s="315"/>
      <c r="C304" s="316">
        <v>1150</v>
      </c>
      <c r="E304" s="263" t="s">
        <v>4610</v>
      </c>
      <c r="F304" s="263"/>
      <c r="G304" s="264">
        <v>9660</v>
      </c>
      <c r="I304" s="227" t="s">
        <v>41034</v>
      </c>
      <c r="J304" s="227"/>
      <c r="K304" s="228">
        <v>164569.94</v>
      </c>
      <c r="M304" s="205" t="s">
        <v>772</v>
      </c>
      <c r="N304" s="205"/>
      <c r="O304" s="206">
        <v>47060</v>
      </c>
      <c r="Q304" s="197" t="s">
        <v>3835</v>
      </c>
      <c r="R304" s="197"/>
      <c r="S304" s="198">
        <v>28051</v>
      </c>
      <c r="U304" s="309" t="s">
        <v>51501</v>
      </c>
      <c r="V304" s="310">
        <v>647.80999999999995</v>
      </c>
      <c r="X304" s="267" t="s">
        <v>63901</v>
      </c>
      <c r="Y304" s="268">
        <v>131.69</v>
      </c>
      <c r="AA304" s="229" t="s">
        <v>49569</v>
      </c>
      <c r="AB304" s="230">
        <v>5800</v>
      </c>
      <c r="AD304" s="209" t="s">
        <v>14948</v>
      </c>
      <c r="AE304" s="210">
        <v>7053.12</v>
      </c>
      <c r="AF304" s="93"/>
      <c r="AG304" s="201" t="s">
        <v>13104</v>
      </c>
      <c r="AH304" s="202">
        <v>881.91</v>
      </c>
      <c r="AJ304" s="319" t="s">
        <v>12724</v>
      </c>
      <c r="AK304" s="320">
        <v>1150</v>
      </c>
      <c r="AM304" s="265" t="s">
        <v>11015</v>
      </c>
      <c r="AN304" s="266">
        <v>9660</v>
      </c>
      <c r="AP304" s="233" t="s">
        <v>41575</v>
      </c>
      <c r="AQ304" s="234">
        <v>164569.94</v>
      </c>
      <c r="AS304" s="211" t="s">
        <v>9489</v>
      </c>
      <c r="AT304" s="212">
        <v>168831</v>
      </c>
      <c r="AV304" s="197" t="s">
        <v>9290</v>
      </c>
      <c r="AW304" s="198">
        <v>30000</v>
      </c>
    </row>
    <row r="305" spans="1:49" x14ac:dyDescent="0.3">
      <c r="A305" s="315" t="s">
        <v>12378</v>
      </c>
      <c r="B305" s="315"/>
      <c r="C305" s="316">
        <v>40000</v>
      </c>
      <c r="E305" s="263" t="s">
        <v>4611</v>
      </c>
      <c r="F305" s="263"/>
      <c r="G305" s="264">
        <v>12807</v>
      </c>
      <c r="I305" s="227" t="s">
        <v>41035</v>
      </c>
      <c r="J305" s="227"/>
      <c r="K305" s="228">
        <v>147480.5</v>
      </c>
      <c r="M305" s="205" t="s">
        <v>773</v>
      </c>
      <c r="N305" s="205"/>
      <c r="O305" s="206">
        <v>1170</v>
      </c>
      <c r="Q305" s="197" t="s">
        <v>3836</v>
      </c>
      <c r="R305" s="197"/>
      <c r="S305" s="198">
        <v>38833.919999999998</v>
      </c>
      <c r="U305" s="309" t="s">
        <v>51502</v>
      </c>
      <c r="V305" s="310">
        <v>735.05</v>
      </c>
      <c r="X305" s="267" t="s">
        <v>58918</v>
      </c>
      <c r="Y305" s="268">
        <v>253.39</v>
      </c>
      <c r="AA305" s="229" t="s">
        <v>15014</v>
      </c>
      <c r="AB305" s="230">
        <v>2677.54</v>
      </c>
      <c r="AD305" s="209" t="s">
        <v>14949</v>
      </c>
      <c r="AE305" s="210">
        <v>102802.54</v>
      </c>
      <c r="AF305" s="93"/>
      <c r="AG305" s="201" t="s">
        <v>13105</v>
      </c>
      <c r="AH305" s="202">
        <v>99301.15</v>
      </c>
      <c r="AJ305" s="319" t="s">
        <v>12598</v>
      </c>
      <c r="AK305" s="320">
        <v>40000</v>
      </c>
      <c r="AM305" s="265" t="s">
        <v>11016</v>
      </c>
      <c r="AN305" s="266">
        <v>12807</v>
      </c>
      <c r="AP305" s="233" t="s">
        <v>41576</v>
      </c>
      <c r="AQ305" s="234">
        <v>147480.5</v>
      </c>
      <c r="AS305" s="211" t="s">
        <v>9582</v>
      </c>
      <c r="AT305" s="212">
        <v>74800</v>
      </c>
      <c r="AV305" s="197" t="s">
        <v>9850</v>
      </c>
      <c r="AW305" s="198">
        <v>41265</v>
      </c>
    </row>
    <row r="306" spans="1:49" x14ac:dyDescent="0.3">
      <c r="A306" s="315" t="s">
        <v>65431</v>
      </c>
      <c r="B306" s="315"/>
      <c r="C306" s="316">
        <v>6840</v>
      </c>
      <c r="E306" s="263" t="s">
        <v>4612</v>
      </c>
      <c r="F306" s="263"/>
      <c r="G306" s="264">
        <v>375</v>
      </c>
      <c r="I306" s="227" t="s">
        <v>41036</v>
      </c>
      <c r="J306" s="227"/>
      <c r="K306" s="228">
        <v>76162.38</v>
      </c>
      <c r="M306" s="205" t="s">
        <v>774</v>
      </c>
      <c r="N306" s="205"/>
      <c r="O306" s="206">
        <v>1219</v>
      </c>
      <c r="Q306" s="197" t="s">
        <v>3693</v>
      </c>
      <c r="R306" s="197"/>
      <c r="S306" s="198">
        <v>378685</v>
      </c>
      <c r="U306" s="309" t="s">
        <v>51503</v>
      </c>
      <c r="V306" s="310">
        <v>2409.09</v>
      </c>
      <c r="X306" s="267" t="s">
        <v>62516</v>
      </c>
      <c r="Y306" s="268">
        <v>922.23</v>
      </c>
      <c r="AA306" s="229" t="s">
        <v>15015</v>
      </c>
      <c r="AB306" s="230">
        <v>204.83</v>
      </c>
      <c r="AD306" s="209" t="s">
        <v>14950</v>
      </c>
      <c r="AE306" s="210">
        <v>161092.76</v>
      </c>
      <c r="AF306" s="93"/>
      <c r="AG306" s="201" t="s">
        <v>31671</v>
      </c>
      <c r="AH306" s="202">
        <v>1355.43</v>
      </c>
      <c r="AJ306" s="319" t="s">
        <v>12600</v>
      </c>
      <c r="AK306" s="320">
        <v>6840</v>
      </c>
      <c r="AM306" s="265" t="s">
        <v>11017</v>
      </c>
      <c r="AN306" s="266">
        <v>375</v>
      </c>
      <c r="AP306" s="233" t="s">
        <v>41577</v>
      </c>
      <c r="AQ306" s="234">
        <v>76162.38</v>
      </c>
      <c r="AS306" s="211" t="s">
        <v>11229</v>
      </c>
      <c r="AT306" s="212">
        <v>34036.879999999997</v>
      </c>
      <c r="AV306" s="197" t="s">
        <v>10243</v>
      </c>
      <c r="AW306" s="198">
        <v>33004</v>
      </c>
    </row>
    <row r="307" spans="1:49" x14ac:dyDescent="0.3">
      <c r="A307" s="315" t="s">
        <v>12503</v>
      </c>
      <c r="B307" s="315"/>
      <c r="C307" s="316">
        <v>-1860</v>
      </c>
      <c r="E307" s="263" t="s">
        <v>4525</v>
      </c>
      <c r="F307" s="263"/>
      <c r="G307" s="264">
        <v>88691.67</v>
      </c>
      <c r="I307" s="227" t="s">
        <v>41037</v>
      </c>
      <c r="J307" s="227"/>
      <c r="K307" s="228">
        <v>63190.39</v>
      </c>
      <c r="M307" s="205" t="s">
        <v>775</v>
      </c>
      <c r="N307" s="205"/>
      <c r="O307" s="206">
        <v>4875</v>
      </c>
      <c r="Q307" s="197" t="s">
        <v>3837</v>
      </c>
      <c r="R307" s="197"/>
      <c r="S307" s="198">
        <v>12293</v>
      </c>
      <c r="U307" s="309" t="s">
        <v>61271</v>
      </c>
      <c r="V307" s="310">
        <v>27900</v>
      </c>
      <c r="X307" s="267" t="s">
        <v>61180</v>
      </c>
      <c r="Y307" s="268">
        <v>19875</v>
      </c>
      <c r="AA307" s="229" t="s">
        <v>15016</v>
      </c>
      <c r="AB307" s="230">
        <v>580.49</v>
      </c>
      <c r="AD307" s="209" t="s">
        <v>14951</v>
      </c>
      <c r="AE307" s="210">
        <v>2302.3000000000002</v>
      </c>
      <c r="AF307" s="93"/>
      <c r="AG307" s="201" t="s">
        <v>15945</v>
      </c>
      <c r="AH307" s="202">
        <v>342.39</v>
      </c>
      <c r="AJ307" s="319" t="s">
        <v>12734</v>
      </c>
      <c r="AK307" s="320">
        <v>-1860</v>
      </c>
      <c r="AM307" s="265" t="s">
        <v>11019</v>
      </c>
      <c r="AN307" s="266">
        <v>88691.67</v>
      </c>
      <c r="AP307" s="233" t="s">
        <v>41578</v>
      </c>
      <c r="AQ307" s="234">
        <v>63190.39</v>
      </c>
      <c r="AS307" s="211" t="s">
        <v>11464</v>
      </c>
      <c r="AT307" s="212">
        <v>1084714.92</v>
      </c>
      <c r="AV307" s="197" t="s">
        <v>9851</v>
      </c>
      <c r="AW307" s="198">
        <v>33004</v>
      </c>
    </row>
    <row r="308" spans="1:49" x14ac:dyDescent="0.3">
      <c r="A308" s="315" t="s">
        <v>12385</v>
      </c>
      <c r="B308" s="315"/>
      <c r="C308" s="316">
        <v>9074</v>
      </c>
      <c r="E308" s="263" t="s">
        <v>4614</v>
      </c>
      <c r="F308" s="263"/>
      <c r="G308" s="264">
        <v>4745</v>
      </c>
      <c r="I308" s="227" t="s">
        <v>41038</v>
      </c>
      <c r="J308" s="227"/>
      <c r="K308" s="228">
        <v>87728.02</v>
      </c>
      <c r="M308" s="205" t="s">
        <v>776</v>
      </c>
      <c r="N308" s="205"/>
      <c r="O308" s="206">
        <v>18850</v>
      </c>
      <c r="Q308" s="197" t="s">
        <v>3838</v>
      </c>
      <c r="R308" s="197"/>
      <c r="S308" s="198">
        <v>335449</v>
      </c>
      <c r="U308" s="309" t="s">
        <v>51506</v>
      </c>
      <c r="V308" s="310">
        <v>1873.14</v>
      </c>
      <c r="X308" s="267" t="s">
        <v>55761</v>
      </c>
      <c r="Y308" s="268">
        <v>30707.5</v>
      </c>
      <c r="AA308" s="229" t="s">
        <v>38823</v>
      </c>
      <c r="AB308" s="230">
        <v>68031</v>
      </c>
      <c r="AD308" s="209" t="s">
        <v>14952</v>
      </c>
      <c r="AE308" s="210">
        <v>56356.86</v>
      </c>
      <c r="AF308" s="93"/>
      <c r="AG308" s="201" t="s">
        <v>31672</v>
      </c>
      <c r="AH308" s="202">
        <v>1537.92</v>
      </c>
      <c r="AJ308" s="319" t="s">
        <v>12606</v>
      </c>
      <c r="AK308" s="320">
        <v>9074</v>
      </c>
      <c r="AM308" s="265" t="s">
        <v>11021</v>
      </c>
      <c r="AN308" s="266">
        <v>4745</v>
      </c>
      <c r="AP308" s="233" t="s">
        <v>41579</v>
      </c>
      <c r="AQ308" s="234">
        <v>87728.02</v>
      </c>
      <c r="AS308" s="211" t="s">
        <v>12192</v>
      </c>
      <c r="AT308" s="212">
        <v>8021.79</v>
      </c>
      <c r="AV308" s="197" t="s">
        <v>10106</v>
      </c>
      <c r="AW308" s="198">
        <v>42606</v>
      </c>
    </row>
    <row r="309" spans="1:49" x14ac:dyDescent="0.3">
      <c r="A309" s="315" t="s">
        <v>12386</v>
      </c>
      <c r="B309" s="315"/>
      <c r="C309" s="316">
        <v>4332.93</v>
      </c>
      <c r="E309" s="263" t="s">
        <v>4529</v>
      </c>
      <c r="F309" s="263"/>
      <c r="G309" s="264">
        <v>18600</v>
      </c>
      <c r="I309" s="227" t="s">
        <v>41039</v>
      </c>
      <c r="J309" s="227"/>
      <c r="K309" s="228">
        <v>94733</v>
      </c>
      <c r="M309" s="205" t="s">
        <v>777</v>
      </c>
      <c r="N309" s="205"/>
      <c r="O309" s="206">
        <v>6306</v>
      </c>
      <c r="Q309" s="197" t="s">
        <v>3839</v>
      </c>
      <c r="R309" s="197"/>
      <c r="S309" s="198">
        <v>6575.43</v>
      </c>
      <c r="U309" s="309" t="s">
        <v>51507</v>
      </c>
      <c r="V309" s="310">
        <v>6400.25</v>
      </c>
      <c r="X309" s="267" t="s">
        <v>58919</v>
      </c>
      <c r="Y309" s="268">
        <v>2850</v>
      </c>
      <c r="AA309" s="229" t="s">
        <v>49570</v>
      </c>
      <c r="AB309" s="230">
        <v>2084.6999999999998</v>
      </c>
      <c r="AD309" s="209" t="s">
        <v>14953</v>
      </c>
      <c r="AE309" s="210">
        <v>48939</v>
      </c>
      <c r="AF309" s="93"/>
      <c r="AG309" s="201" t="s">
        <v>31673</v>
      </c>
      <c r="AH309" s="202">
        <v>5637.79</v>
      </c>
      <c r="AJ309" s="319" t="s">
        <v>12607</v>
      </c>
      <c r="AK309" s="320">
        <v>4332.93</v>
      </c>
      <c r="AM309" s="265" t="s">
        <v>11032</v>
      </c>
      <c r="AN309" s="266">
        <v>18600</v>
      </c>
      <c r="AP309" s="233" t="s">
        <v>41580</v>
      </c>
      <c r="AQ309" s="234">
        <v>94733</v>
      </c>
      <c r="AS309" s="211" t="s">
        <v>9762</v>
      </c>
      <c r="AT309" s="212">
        <v>9603677.4199999999</v>
      </c>
      <c r="AV309" s="197" t="s">
        <v>10244</v>
      </c>
      <c r="AW309" s="198">
        <v>1794.13</v>
      </c>
    </row>
    <row r="310" spans="1:49" x14ac:dyDescent="0.3">
      <c r="A310" s="315" t="s">
        <v>12504</v>
      </c>
      <c r="B310" s="315"/>
      <c r="C310" s="316">
        <v>995</v>
      </c>
      <c r="E310" s="263" t="s">
        <v>4531</v>
      </c>
      <c r="F310" s="263"/>
      <c r="G310" s="264">
        <v>13773.48</v>
      </c>
      <c r="I310" s="227" t="s">
        <v>41040</v>
      </c>
      <c r="J310" s="227"/>
      <c r="K310" s="228">
        <v>60216.69</v>
      </c>
      <c r="M310" s="205" t="s">
        <v>778</v>
      </c>
      <c r="N310" s="205"/>
      <c r="O310" s="206">
        <v>15991</v>
      </c>
      <c r="Q310" s="197" t="s">
        <v>3840</v>
      </c>
      <c r="R310" s="197"/>
      <c r="S310" s="198">
        <v>412203</v>
      </c>
      <c r="U310" s="309" t="s">
        <v>61272</v>
      </c>
      <c r="V310" s="310">
        <v>11847.69</v>
      </c>
      <c r="X310" s="267" t="s">
        <v>58920</v>
      </c>
      <c r="Y310" s="268">
        <v>119.64</v>
      </c>
      <c r="AA310" s="229" t="s">
        <v>49571</v>
      </c>
      <c r="AB310" s="230">
        <v>159.46</v>
      </c>
      <c r="AD310" s="209" t="s">
        <v>14954</v>
      </c>
      <c r="AE310" s="210">
        <v>61456.800000000003</v>
      </c>
      <c r="AF310" s="93"/>
      <c r="AG310" s="201" t="s">
        <v>31674</v>
      </c>
      <c r="AH310" s="202">
        <v>3626.74</v>
      </c>
      <c r="AJ310" s="319" t="s">
        <v>12735</v>
      </c>
      <c r="AK310" s="320">
        <v>995</v>
      </c>
      <c r="AM310" s="265" t="s">
        <v>11035</v>
      </c>
      <c r="AN310" s="266">
        <v>13773.48</v>
      </c>
      <c r="AP310" s="233" t="s">
        <v>41581</v>
      </c>
      <c r="AQ310" s="234">
        <v>60216.69</v>
      </c>
      <c r="AS310" s="211" t="s">
        <v>6616</v>
      </c>
      <c r="AT310" s="212">
        <v>156366</v>
      </c>
      <c r="AV310" s="197" t="s">
        <v>9852</v>
      </c>
      <c r="AW310" s="198">
        <v>44400.13</v>
      </c>
    </row>
    <row r="311" spans="1:49" x14ac:dyDescent="0.3">
      <c r="A311" s="315" t="s">
        <v>12389</v>
      </c>
      <c r="B311" s="315"/>
      <c r="C311" s="316">
        <v>676</v>
      </c>
      <c r="E311" s="263" t="s">
        <v>4532</v>
      </c>
      <c r="F311" s="263"/>
      <c r="G311" s="264">
        <v>103085.99</v>
      </c>
      <c r="I311" s="227" t="s">
        <v>41041</v>
      </c>
      <c r="J311" s="227"/>
      <c r="K311" s="228">
        <v>67171.520000000004</v>
      </c>
      <c r="M311" s="205" t="s">
        <v>779</v>
      </c>
      <c r="N311" s="205"/>
      <c r="O311" s="206">
        <v>14850</v>
      </c>
      <c r="Q311" s="197" t="s">
        <v>3841</v>
      </c>
      <c r="R311" s="197"/>
      <c r="S311" s="198">
        <v>77680</v>
      </c>
      <c r="U311" s="309" t="s">
        <v>51508</v>
      </c>
      <c r="V311" s="310">
        <v>1430.7</v>
      </c>
      <c r="X311" s="267" t="s">
        <v>62517</v>
      </c>
      <c r="Y311" s="268">
        <v>228.12</v>
      </c>
      <c r="AA311" s="229" t="s">
        <v>49572</v>
      </c>
      <c r="AB311" s="230">
        <v>502.41</v>
      </c>
      <c r="AD311" s="209" t="s">
        <v>14955</v>
      </c>
      <c r="AE311" s="210">
        <v>42053.73</v>
      </c>
      <c r="AF311" s="93"/>
      <c r="AG311" s="201" t="s">
        <v>31675</v>
      </c>
      <c r="AH311" s="202">
        <v>2285.5500000000002</v>
      </c>
      <c r="AJ311" s="319" t="s">
        <v>12610</v>
      </c>
      <c r="AK311" s="320">
        <v>676</v>
      </c>
      <c r="AM311" s="265" t="s">
        <v>11036</v>
      </c>
      <c r="AN311" s="266">
        <v>103085.99</v>
      </c>
      <c r="AP311" s="233" t="s">
        <v>41582</v>
      </c>
      <c r="AQ311" s="234">
        <v>67171.520000000004</v>
      </c>
      <c r="AS311" s="211" t="s">
        <v>6877</v>
      </c>
      <c r="AT311" s="212">
        <v>15416.65</v>
      </c>
      <c r="AV311" s="197" t="s">
        <v>10245</v>
      </c>
      <c r="AW311" s="198">
        <v>40734.58</v>
      </c>
    </row>
    <row r="312" spans="1:49" x14ac:dyDescent="0.3">
      <c r="A312" s="315" t="s">
        <v>12393</v>
      </c>
      <c r="B312" s="315"/>
      <c r="C312" s="316">
        <v>65729</v>
      </c>
      <c r="E312" s="263" t="s">
        <v>4533</v>
      </c>
      <c r="F312" s="263"/>
      <c r="G312" s="264">
        <v>33904</v>
      </c>
      <c r="I312" s="227" t="s">
        <v>41042</v>
      </c>
      <c r="J312" s="227"/>
      <c r="K312" s="228">
        <v>45683.97</v>
      </c>
      <c r="M312" s="205" t="s">
        <v>780</v>
      </c>
      <c r="N312" s="205"/>
      <c r="O312" s="206">
        <v>55753.5</v>
      </c>
      <c r="Q312" s="197" t="s">
        <v>3842</v>
      </c>
      <c r="R312" s="197"/>
      <c r="S312" s="198">
        <v>134198</v>
      </c>
      <c r="U312" s="309" t="s">
        <v>58417</v>
      </c>
      <c r="V312" s="310">
        <v>3834.5</v>
      </c>
      <c r="X312" s="267" t="s">
        <v>58921</v>
      </c>
      <c r="Y312" s="268">
        <v>1078.79</v>
      </c>
      <c r="AA312" s="229" t="s">
        <v>48648</v>
      </c>
      <c r="AB312" s="230">
        <v>2231.0700000000002</v>
      </c>
      <c r="AD312" s="209" t="s">
        <v>14956</v>
      </c>
      <c r="AE312" s="210">
        <v>167367.82999999999</v>
      </c>
      <c r="AF312" s="93"/>
      <c r="AG312" s="201" t="s">
        <v>15985</v>
      </c>
      <c r="AH312" s="202">
        <v>1537.92</v>
      </c>
      <c r="AJ312" s="319" t="s">
        <v>12614</v>
      </c>
      <c r="AK312" s="320">
        <v>65729</v>
      </c>
      <c r="AM312" s="265" t="s">
        <v>11037</v>
      </c>
      <c r="AN312" s="266">
        <v>33904</v>
      </c>
      <c r="AP312" s="233" t="s">
        <v>41583</v>
      </c>
      <c r="AQ312" s="234">
        <v>45683.97</v>
      </c>
      <c r="AS312" s="211" t="s">
        <v>7042</v>
      </c>
      <c r="AT312" s="212">
        <v>8365</v>
      </c>
      <c r="AV312" s="197" t="s">
        <v>9853</v>
      </c>
      <c r="AW312" s="198">
        <v>40734.58</v>
      </c>
    </row>
    <row r="313" spans="1:49" x14ac:dyDescent="0.3">
      <c r="A313" s="315" t="s">
        <v>65435</v>
      </c>
      <c r="B313" s="315"/>
      <c r="C313" s="316">
        <v>3316</v>
      </c>
      <c r="E313" s="263" t="s">
        <v>3622</v>
      </c>
      <c r="F313" s="263"/>
      <c r="G313" s="264">
        <v>15737.55</v>
      </c>
      <c r="I313" s="227" t="s">
        <v>44241</v>
      </c>
      <c r="J313" s="227"/>
      <c r="K313" s="228">
        <v>580464.05000000005</v>
      </c>
      <c r="M313" s="205" t="s">
        <v>781</v>
      </c>
      <c r="N313" s="205"/>
      <c r="O313" s="206">
        <v>42789.1</v>
      </c>
      <c r="Q313" s="197" t="s">
        <v>3843</v>
      </c>
      <c r="R313" s="197"/>
      <c r="S313" s="198">
        <v>83887</v>
      </c>
      <c r="U313" s="309" t="s">
        <v>66914</v>
      </c>
      <c r="V313" s="310">
        <v>326.19</v>
      </c>
      <c r="X313" s="267" t="s">
        <v>58922</v>
      </c>
      <c r="Y313" s="268">
        <v>82.25</v>
      </c>
      <c r="AA313" s="229" t="s">
        <v>51468</v>
      </c>
      <c r="AB313" s="230">
        <v>1387.2</v>
      </c>
      <c r="AD313" s="209" t="s">
        <v>14957</v>
      </c>
      <c r="AE313" s="210">
        <v>27827.87</v>
      </c>
      <c r="AF313" s="93"/>
      <c r="AG313" s="201" t="s">
        <v>15986</v>
      </c>
      <c r="AH313" s="202">
        <v>5637.79</v>
      </c>
      <c r="AJ313" s="319" t="s">
        <v>12738</v>
      </c>
      <c r="AK313" s="320">
        <v>3316</v>
      </c>
      <c r="AM313" s="265" t="s">
        <v>9643</v>
      </c>
      <c r="AN313" s="266">
        <v>15737.55</v>
      </c>
      <c r="AP313" s="233" t="s">
        <v>46327</v>
      </c>
      <c r="AQ313" s="234">
        <v>580464.05000000005</v>
      </c>
      <c r="AS313" s="211" t="s">
        <v>7282</v>
      </c>
      <c r="AT313" s="212">
        <v>134957</v>
      </c>
      <c r="AV313" s="197" t="s">
        <v>10246</v>
      </c>
      <c r="AW313" s="198">
        <v>25527</v>
      </c>
    </row>
    <row r="314" spans="1:49" x14ac:dyDescent="0.3">
      <c r="A314" s="315" t="s">
        <v>12395</v>
      </c>
      <c r="B314" s="315"/>
      <c r="C314" s="316">
        <v>6195.24</v>
      </c>
      <c r="E314" s="263" t="s">
        <v>4535</v>
      </c>
      <c r="F314" s="263"/>
      <c r="G314" s="264">
        <v>21749.5</v>
      </c>
      <c r="I314" s="227" t="s">
        <v>42086</v>
      </c>
      <c r="J314" s="227"/>
      <c r="K314" s="228">
        <v>567667.31999999995</v>
      </c>
      <c r="M314" s="205" t="s">
        <v>782</v>
      </c>
      <c r="N314" s="205"/>
      <c r="O314" s="206">
        <v>20254</v>
      </c>
      <c r="Q314" s="197" t="s">
        <v>3844</v>
      </c>
      <c r="R314" s="197"/>
      <c r="S314" s="198">
        <v>117085</v>
      </c>
      <c r="U314" s="309" t="s">
        <v>66915</v>
      </c>
      <c r="V314" s="310">
        <v>11822.81</v>
      </c>
      <c r="X314" s="267" t="s">
        <v>60177</v>
      </c>
      <c r="Y314" s="268">
        <v>5221.51</v>
      </c>
      <c r="AA314" s="229" t="s">
        <v>51469</v>
      </c>
      <c r="AB314" s="230">
        <v>13200</v>
      </c>
      <c r="AD314" s="209" t="s">
        <v>14958</v>
      </c>
      <c r="AE314" s="210">
        <v>21381.41</v>
      </c>
      <c r="AF314" s="93"/>
      <c r="AG314" s="201" t="s">
        <v>15987</v>
      </c>
      <c r="AH314" s="202">
        <v>3626.74</v>
      </c>
      <c r="AJ314" s="319" t="s">
        <v>12616</v>
      </c>
      <c r="AK314" s="320">
        <v>6195.24</v>
      </c>
      <c r="AM314" s="265" t="s">
        <v>11041</v>
      </c>
      <c r="AN314" s="266">
        <v>21749.5</v>
      </c>
      <c r="AP314" s="233" t="s">
        <v>43477</v>
      </c>
      <c r="AQ314" s="234">
        <v>567667.31999999995</v>
      </c>
      <c r="AS314" s="211" t="s">
        <v>7564</v>
      </c>
      <c r="AT314" s="212">
        <v>39402.980000000003</v>
      </c>
      <c r="AV314" s="197" t="s">
        <v>9854</v>
      </c>
      <c r="AW314" s="198">
        <v>25527</v>
      </c>
    </row>
    <row r="315" spans="1:49" x14ac:dyDescent="0.3">
      <c r="A315" s="315" t="s">
        <v>65436</v>
      </c>
      <c r="B315" s="315"/>
      <c r="C315" s="316">
        <v>5258</v>
      </c>
      <c r="E315" s="263" t="s">
        <v>4536</v>
      </c>
      <c r="F315" s="263"/>
      <c r="G315" s="264">
        <v>4632.26</v>
      </c>
      <c r="I315" s="227" t="s">
        <v>44242</v>
      </c>
      <c r="J315" s="227"/>
      <c r="K315" s="228">
        <v>234677.02</v>
      </c>
      <c r="M315" s="205" t="s">
        <v>783</v>
      </c>
      <c r="N315" s="205"/>
      <c r="O315" s="206">
        <v>14853</v>
      </c>
      <c r="Q315" s="197" t="s">
        <v>3845</v>
      </c>
      <c r="R315" s="197"/>
      <c r="S315" s="198">
        <v>16509</v>
      </c>
      <c r="U315" s="309" t="s">
        <v>63610</v>
      </c>
      <c r="V315" s="310">
        <v>1050</v>
      </c>
      <c r="X315" s="267" t="s">
        <v>60178</v>
      </c>
      <c r="Y315" s="268">
        <v>399.45</v>
      </c>
      <c r="AA315" s="229" t="s">
        <v>51470</v>
      </c>
      <c r="AB315" s="230">
        <v>11484.55</v>
      </c>
      <c r="AD315" s="209" t="s">
        <v>14959</v>
      </c>
      <c r="AE315" s="210">
        <v>7419.46</v>
      </c>
      <c r="AF315" s="93"/>
      <c r="AG315" s="201" t="s">
        <v>15990</v>
      </c>
      <c r="AH315" s="202">
        <v>2285.5500000000002</v>
      </c>
      <c r="AJ315" s="319" t="s">
        <v>12739</v>
      </c>
      <c r="AK315" s="320">
        <v>5258</v>
      </c>
      <c r="AM315" s="265" t="s">
        <v>11043</v>
      </c>
      <c r="AN315" s="266">
        <v>4632.26</v>
      </c>
      <c r="AP315" s="233" t="s">
        <v>46328</v>
      </c>
      <c r="AQ315" s="234">
        <v>234677.02</v>
      </c>
      <c r="AS315" s="211" t="s">
        <v>7697</v>
      </c>
      <c r="AT315" s="212">
        <v>13941</v>
      </c>
      <c r="AV315" s="197" t="s">
        <v>10247</v>
      </c>
      <c r="AW315" s="198">
        <v>25947</v>
      </c>
    </row>
    <row r="316" spans="1:49" x14ac:dyDescent="0.3">
      <c r="A316" s="315" t="s">
        <v>12399</v>
      </c>
      <c r="B316" s="315"/>
      <c r="C316" s="316">
        <v>11934</v>
      </c>
      <c r="E316" s="263" t="s">
        <v>4537</v>
      </c>
      <c r="F316" s="263"/>
      <c r="G316" s="264">
        <v>11700.25</v>
      </c>
      <c r="I316" s="227" t="s">
        <v>41043</v>
      </c>
      <c r="J316" s="227"/>
      <c r="K316" s="228">
        <v>132562</v>
      </c>
      <c r="M316" s="205" t="s">
        <v>784</v>
      </c>
      <c r="N316" s="205"/>
      <c r="O316" s="206">
        <v>1373</v>
      </c>
      <c r="Q316" s="197" t="s">
        <v>3846</v>
      </c>
      <c r="R316" s="197"/>
      <c r="S316" s="198">
        <v>233750</v>
      </c>
      <c r="U316" s="309" t="s">
        <v>63611</v>
      </c>
      <c r="V316" s="310">
        <v>80.33</v>
      </c>
      <c r="X316" s="267" t="s">
        <v>60179</v>
      </c>
      <c r="Y316" s="268">
        <v>1279.29</v>
      </c>
      <c r="AA316" s="229" t="s">
        <v>51471</v>
      </c>
      <c r="AB316" s="230">
        <v>1994.56</v>
      </c>
      <c r="AD316" s="209" t="s">
        <v>14960</v>
      </c>
      <c r="AE316" s="210">
        <v>7918.37</v>
      </c>
      <c r="AF316" s="93"/>
      <c r="AG316" s="201" t="s">
        <v>31676</v>
      </c>
      <c r="AH316" s="202">
        <v>6270.74</v>
      </c>
      <c r="AJ316" s="319" t="s">
        <v>12620</v>
      </c>
      <c r="AK316" s="320">
        <v>11934</v>
      </c>
      <c r="AM316" s="265" t="s">
        <v>11044</v>
      </c>
      <c r="AN316" s="266">
        <v>11700.25</v>
      </c>
      <c r="AP316" s="233" t="s">
        <v>41584</v>
      </c>
      <c r="AQ316" s="234">
        <v>132562</v>
      </c>
      <c r="AS316" s="211" t="s">
        <v>8256</v>
      </c>
      <c r="AT316" s="212">
        <v>107026</v>
      </c>
      <c r="AV316" s="197" t="s">
        <v>9855</v>
      </c>
      <c r="AW316" s="198">
        <v>25947</v>
      </c>
    </row>
    <row r="317" spans="1:49" x14ac:dyDescent="0.3">
      <c r="A317" s="315" t="s">
        <v>12401</v>
      </c>
      <c r="B317" s="315"/>
      <c r="C317" s="316">
        <v>329.16</v>
      </c>
      <c r="E317" s="263" t="s">
        <v>4538</v>
      </c>
      <c r="F317" s="263"/>
      <c r="G317" s="264">
        <v>22209.47</v>
      </c>
      <c r="I317" s="227" t="s">
        <v>41044</v>
      </c>
      <c r="J317" s="227"/>
      <c r="K317" s="228">
        <v>73740.28</v>
      </c>
      <c r="M317" s="205" t="s">
        <v>785</v>
      </c>
      <c r="N317" s="205"/>
      <c r="O317" s="206">
        <v>90607</v>
      </c>
      <c r="Q317" s="197" t="s">
        <v>3847</v>
      </c>
      <c r="R317" s="197"/>
      <c r="S317" s="198">
        <v>2418418.89</v>
      </c>
      <c r="U317" s="309" t="s">
        <v>63612</v>
      </c>
      <c r="V317" s="310">
        <v>262.70999999999998</v>
      </c>
      <c r="X317" s="267" t="s">
        <v>12982</v>
      </c>
      <c r="Y317" s="268">
        <v>216.61</v>
      </c>
      <c r="AA317" s="229" t="s">
        <v>51472</v>
      </c>
      <c r="AB317" s="230">
        <v>6283.31</v>
      </c>
      <c r="AD317" s="209" t="s">
        <v>14961</v>
      </c>
      <c r="AE317" s="210">
        <v>6715.36</v>
      </c>
      <c r="AF317" s="93"/>
      <c r="AG317" s="201" t="s">
        <v>31677</v>
      </c>
      <c r="AH317" s="202">
        <v>5510.23</v>
      </c>
      <c r="AJ317" s="319" t="s">
        <v>12622</v>
      </c>
      <c r="AK317" s="320">
        <v>329.16</v>
      </c>
      <c r="AM317" s="265" t="s">
        <v>11045</v>
      </c>
      <c r="AN317" s="266">
        <v>22209.47</v>
      </c>
      <c r="AP317" s="233" t="s">
        <v>41585</v>
      </c>
      <c r="AQ317" s="234">
        <v>73740.28</v>
      </c>
      <c r="AS317" s="211" t="s">
        <v>8636</v>
      </c>
      <c r="AT317" s="212">
        <v>8437</v>
      </c>
      <c r="AV317" s="197" t="s">
        <v>10248</v>
      </c>
      <c r="AW317" s="198">
        <v>14346</v>
      </c>
    </row>
    <row r="318" spans="1:49" x14ac:dyDescent="0.3">
      <c r="A318" s="315" t="s">
        <v>12402</v>
      </c>
      <c r="B318" s="315"/>
      <c r="C318" s="316">
        <v>700</v>
      </c>
      <c r="E318" s="263" t="s">
        <v>4540</v>
      </c>
      <c r="F318" s="263"/>
      <c r="G318" s="264">
        <v>6943.61</v>
      </c>
      <c r="I318" s="227" t="s">
        <v>44243</v>
      </c>
      <c r="J318" s="227"/>
      <c r="K318" s="228">
        <v>3764262.14</v>
      </c>
      <c r="M318" s="205" t="s">
        <v>786</v>
      </c>
      <c r="N318" s="205"/>
      <c r="O318" s="206">
        <v>4106</v>
      </c>
      <c r="Q318" s="197" t="s">
        <v>3848</v>
      </c>
      <c r="R318" s="197"/>
      <c r="S318" s="198">
        <v>9197.98</v>
      </c>
      <c r="U318" s="309" t="s">
        <v>66916</v>
      </c>
      <c r="V318" s="310">
        <v>-169.33</v>
      </c>
      <c r="X318" s="267" t="s">
        <v>38822</v>
      </c>
      <c r="Y318" s="268">
        <v>25465.89</v>
      </c>
      <c r="AA318" s="229" t="s">
        <v>34453</v>
      </c>
      <c r="AB318" s="230">
        <v>34437.5</v>
      </c>
      <c r="AD318" s="209" t="s">
        <v>14962</v>
      </c>
      <c r="AE318" s="210">
        <v>38500</v>
      </c>
      <c r="AF318" s="93"/>
      <c r="AG318" s="201" t="s">
        <v>16033</v>
      </c>
      <c r="AH318" s="202">
        <v>6270.74</v>
      </c>
      <c r="AJ318" s="319" t="s">
        <v>12623</v>
      </c>
      <c r="AK318" s="320">
        <v>700</v>
      </c>
      <c r="AM318" s="265" t="s">
        <v>11047</v>
      </c>
      <c r="AN318" s="266">
        <v>6943.61</v>
      </c>
      <c r="AP318" s="233" t="s">
        <v>46329</v>
      </c>
      <c r="AQ318" s="234">
        <v>3764262.14</v>
      </c>
      <c r="AS318" s="211" t="s">
        <v>8874</v>
      </c>
      <c r="AT318" s="212">
        <v>39468</v>
      </c>
      <c r="AV318" s="197" t="s">
        <v>9856</v>
      </c>
      <c r="AW318" s="198">
        <v>14346</v>
      </c>
    </row>
    <row r="319" spans="1:49" x14ac:dyDescent="0.3">
      <c r="A319" s="315" t="s">
        <v>12405</v>
      </c>
      <c r="B319" s="315"/>
      <c r="C319" s="316">
        <v>66103.990000000005</v>
      </c>
      <c r="E319" s="263" t="s">
        <v>4627</v>
      </c>
      <c r="F319" s="263"/>
      <c r="G319" s="264">
        <v>675</v>
      </c>
      <c r="I319" s="227" t="s">
        <v>41045</v>
      </c>
      <c r="J319" s="227"/>
      <c r="K319" s="228">
        <v>57592.76</v>
      </c>
      <c r="M319" s="205" t="s">
        <v>787</v>
      </c>
      <c r="N319" s="205"/>
      <c r="O319" s="206">
        <v>546</v>
      </c>
      <c r="Q319" s="197" t="s">
        <v>3849</v>
      </c>
      <c r="R319" s="197"/>
      <c r="S319" s="198">
        <v>33913</v>
      </c>
      <c r="U319" s="309" t="s">
        <v>66917</v>
      </c>
      <c r="V319" s="310">
        <v>6350.84</v>
      </c>
      <c r="X319" s="267" t="s">
        <v>38823</v>
      </c>
      <c r="Y319" s="268">
        <v>796</v>
      </c>
      <c r="AA319" s="229" t="s">
        <v>46635</v>
      </c>
      <c r="AB319" s="230">
        <v>27370.47</v>
      </c>
      <c r="AD319" s="209" t="s">
        <v>14963</v>
      </c>
      <c r="AE319" s="210">
        <v>22100</v>
      </c>
      <c r="AF319" s="93"/>
      <c r="AG319" s="201" t="s">
        <v>16037</v>
      </c>
      <c r="AH319" s="202">
        <v>5510.23</v>
      </c>
      <c r="AJ319" s="319" t="s">
        <v>12626</v>
      </c>
      <c r="AK319" s="320">
        <v>66103.990000000005</v>
      </c>
      <c r="AM319" s="265" t="s">
        <v>11049</v>
      </c>
      <c r="AN319" s="266">
        <v>675</v>
      </c>
      <c r="AP319" s="233" t="s">
        <v>41586</v>
      </c>
      <c r="AQ319" s="234">
        <v>57592.76</v>
      </c>
      <c r="AS319" s="211" t="s">
        <v>9154</v>
      </c>
      <c r="AT319" s="212">
        <v>3149</v>
      </c>
      <c r="AV319" s="197" t="s">
        <v>10249</v>
      </c>
      <c r="AW319" s="198">
        <v>22025</v>
      </c>
    </row>
    <row r="320" spans="1:49" x14ac:dyDescent="0.3">
      <c r="A320" s="315" t="s">
        <v>65438</v>
      </c>
      <c r="B320" s="315"/>
      <c r="C320" s="316">
        <v>761.25</v>
      </c>
      <c r="E320" s="263" t="s">
        <v>4541</v>
      </c>
      <c r="F320" s="263"/>
      <c r="G320" s="264">
        <v>-293.47000000000003</v>
      </c>
      <c r="I320" s="227" t="s">
        <v>41046</v>
      </c>
      <c r="J320" s="227"/>
      <c r="K320" s="228">
        <v>44029</v>
      </c>
      <c r="M320" s="205" t="s">
        <v>788</v>
      </c>
      <c r="N320" s="205"/>
      <c r="O320" s="206">
        <v>1600</v>
      </c>
      <c r="Q320" s="197" t="s">
        <v>3850</v>
      </c>
      <c r="R320" s="197"/>
      <c r="S320" s="198">
        <v>6027</v>
      </c>
      <c r="U320" s="309" t="s">
        <v>66918</v>
      </c>
      <c r="V320" s="310">
        <v>1905</v>
      </c>
      <c r="X320" s="267" t="s">
        <v>47715</v>
      </c>
      <c r="Y320" s="268">
        <v>1783.83</v>
      </c>
      <c r="AA320" s="229" t="s">
        <v>47715</v>
      </c>
      <c r="AB320" s="230">
        <v>40159.629999999997</v>
      </c>
      <c r="AD320" s="209" t="s">
        <v>14964</v>
      </c>
      <c r="AE320" s="210">
        <v>1212.5</v>
      </c>
      <c r="AF320" s="93"/>
      <c r="AG320" s="201" t="s">
        <v>31678</v>
      </c>
      <c r="AH320" s="202">
        <v>19314.03</v>
      </c>
      <c r="AJ320" s="319" t="s">
        <v>12744</v>
      </c>
      <c r="AK320" s="320">
        <v>761.25</v>
      </c>
      <c r="AM320" s="265" t="s">
        <v>9645</v>
      </c>
      <c r="AN320" s="266">
        <v>-293.47000000000003</v>
      </c>
      <c r="AP320" s="233" t="s">
        <v>41587</v>
      </c>
      <c r="AQ320" s="234">
        <v>44029</v>
      </c>
      <c r="AS320" s="211" t="s">
        <v>9219</v>
      </c>
      <c r="AT320" s="212">
        <v>499079.59</v>
      </c>
      <c r="AV320" s="197" t="s">
        <v>9857</v>
      </c>
      <c r="AW320" s="198">
        <v>22025</v>
      </c>
    </row>
    <row r="321" spans="1:49" x14ac:dyDescent="0.3">
      <c r="A321" s="315" t="s">
        <v>12406</v>
      </c>
      <c r="B321" s="315"/>
      <c r="C321" s="316">
        <v>7718.71</v>
      </c>
      <c r="E321" s="263" t="s">
        <v>4543</v>
      </c>
      <c r="F321" s="263"/>
      <c r="G321" s="264">
        <v>6282.53</v>
      </c>
      <c r="I321" s="227" t="s">
        <v>44244</v>
      </c>
      <c r="J321" s="227"/>
      <c r="K321" s="228">
        <v>1524996.94</v>
      </c>
      <c r="M321" s="205" t="s">
        <v>789</v>
      </c>
      <c r="N321" s="205"/>
      <c r="O321" s="206">
        <v>5150</v>
      </c>
      <c r="Q321" s="197" t="s">
        <v>3851</v>
      </c>
      <c r="R321" s="197"/>
      <c r="S321" s="198">
        <v>19873</v>
      </c>
      <c r="U321" s="309" t="s">
        <v>66919</v>
      </c>
      <c r="V321" s="310">
        <v>142.04</v>
      </c>
      <c r="X321" s="267" t="s">
        <v>62518</v>
      </c>
      <c r="Y321" s="268">
        <v>-13583.56</v>
      </c>
      <c r="AA321" s="229" t="s">
        <v>38824</v>
      </c>
      <c r="AB321" s="230">
        <v>657643.89</v>
      </c>
      <c r="AD321" s="209" t="s">
        <v>14965</v>
      </c>
      <c r="AE321" s="210">
        <v>225.29</v>
      </c>
      <c r="AF321" s="93"/>
      <c r="AG321" s="201" t="s">
        <v>31679</v>
      </c>
      <c r="AH321" s="202">
        <v>15072.97</v>
      </c>
      <c r="AJ321" s="319" t="s">
        <v>12627</v>
      </c>
      <c r="AK321" s="320">
        <v>7718.71</v>
      </c>
      <c r="AM321" s="265" t="s">
        <v>11052</v>
      </c>
      <c r="AN321" s="266">
        <v>6282.53</v>
      </c>
      <c r="AP321" s="233" t="s">
        <v>46330</v>
      </c>
      <c r="AQ321" s="234">
        <v>1524996.94</v>
      </c>
      <c r="AS321" s="211" t="s">
        <v>11469</v>
      </c>
      <c r="AT321" s="212">
        <v>764986.63</v>
      </c>
      <c r="AV321" s="197" t="s">
        <v>10250</v>
      </c>
      <c r="AW321" s="198">
        <v>8638</v>
      </c>
    </row>
    <row r="322" spans="1:49" x14ac:dyDescent="0.3">
      <c r="A322" s="315" t="s">
        <v>65440</v>
      </c>
      <c r="B322" s="315"/>
      <c r="C322" s="316">
        <v>8509</v>
      </c>
      <c r="E322" s="263" t="s">
        <v>4544</v>
      </c>
      <c r="F322" s="263"/>
      <c r="G322" s="264">
        <v>5593.76</v>
      </c>
      <c r="I322" s="227" t="s">
        <v>41047</v>
      </c>
      <c r="J322" s="227"/>
      <c r="K322" s="228">
        <v>89282.240000000005</v>
      </c>
      <c r="M322" s="205" t="s">
        <v>790</v>
      </c>
      <c r="N322" s="205"/>
      <c r="O322" s="206">
        <v>900</v>
      </c>
      <c r="Q322" s="197" t="s">
        <v>3852</v>
      </c>
      <c r="R322" s="197"/>
      <c r="S322" s="198">
        <v>22554.57</v>
      </c>
      <c r="U322" s="309" t="s">
        <v>66920</v>
      </c>
      <c r="V322" s="310">
        <v>476.64</v>
      </c>
      <c r="X322" s="267" t="s">
        <v>47716</v>
      </c>
      <c r="Y322" s="268">
        <v>119941.25</v>
      </c>
      <c r="AA322" s="229" t="s">
        <v>47716</v>
      </c>
      <c r="AB322" s="230">
        <v>764021</v>
      </c>
      <c r="AD322" s="209" t="s">
        <v>12975</v>
      </c>
      <c r="AE322" s="210">
        <v>58108.7</v>
      </c>
      <c r="AF322" s="93"/>
      <c r="AG322" s="201" t="s">
        <v>31680</v>
      </c>
      <c r="AH322" s="202">
        <v>19314.03</v>
      </c>
      <c r="AJ322" s="319" t="s">
        <v>12746</v>
      </c>
      <c r="AK322" s="320">
        <v>8509</v>
      </c>
      <c r="AM322" s="265" t="s">
        <v>11054</v>
      </c>
      <c r="AN322" s="266">
        <v>5593.76</v>
      </c>
      <c r="AP322" s="233" t="s">
        <v>41588</v>
      </c>
      <c r="AQ322" s="234">
        <v>89282.240000000005</v>
      </c>
      <c r="AS322" s="211" t="s">
        <v>9763</v>
      </c>
      <c r="AT322" s="212">
        <v>1790594.85</v>
      </c>
      <c r="AV322" s="197" t="s">
        <v>9858</v>
      </c>
      <c r="AW322" s="198">
        <v>8638</v>
      </c>
    </row>
    <row r="323" spans="1:49" x14ac:dyDescent="0.3">
      <c r="A323" s="315" t="s">
        <v>12407</v>
      </c>
      <c r="B323" s="315"/>
      <c r="C323" s="316">
        <v>315109.64</v>
      </c>
      <c r="E323" s="263" t="s">
        <v>4545</v>
      </c>
      <c r="F323" s="263"/>
      <c r="G323" s="264">
        <v>7672.87</v>
      </c>
      <c r="I323" s="227" t="s">
        <v>44245</v>
      </c>
      <c r="J323" s="227"/>
      <c r="K323" s="228">
        <v>2616581.37</v>
      </c>
      <c r="M323" s="205" t="s">
        <v>791</v>
      </c>
      <c r="N323" s="205"/>
      <c r="O323" s="206">
        <v>2181</v>
      </c>
      <c r="Q323" s="197" t="s">
        <v>3853</v>
      </c>
      <c r="R323" s="197"/>
      <c r="S323" s="198">
        <v>11888.33</v>
      </c>
      <c r="U323" s="309" t="s">
        <v>66921</v>
      </c>
      <c r="V323" s="310">
        <v>-834.1</v>
      </c>
      <c r="X323" s="267" t="s">
        <v>63556</v>
      </c>
      <c r="Y323" s="268">
        <v>5798.98</v>
      </c>
      <c r="AA323" s="229" t="s">
        <v>49573</v>
      </c>
      <c r="AB323" s="230">
        <v>8038.8</v>
      </c>
      <c r="AD323" s="209" t="s">
        <v>12976</v>
      </c>
      <c r="AE323" s="210">
        <v>102678.37</v>
      </c>
      <c r="AF323" s="93"/>
      <c r="AG323" s="201" t="s">
        <v>31681</v>
      </c>
      <c r="AH323" s="202">
        <v>15072.97</v>
      </c>
      <c r="AJ323" s="319" t="s">
        <v>12628</v>
      </c>
      <c r="AK323" s="320">
        <v>315109.64</v>
      </c>
      <c r="AM323" s="265" t="s">
        <v>9647</v>
      </c>
      <c r="AN323" s="266">
        <v>7672.87</v>
      </c>
      <c r="AP323" s="233" t="s">
        <v>46331</v>
      </c>
      <c r="AQ323" s="234">
        <v>2616581.37</v>
      </c>
      <c r="AS323" s="211" t="s">
        <v>6617</v>
      </c>
      <c r="AT323" s="212">
        <v>10597.49</v>
      </c>
      <c r="AV323" s="197" t="s">
        <v>10251</v>
      </c>
      <c r="AW323" s="198">
        <v>10625</v>
      </c>
    </row>
    <row r="324" spans="1:49" x14ac:dyDescent="0.3">
      <c r="A324" s="315" t="s">
        <v>65445</v>
      </c>
      <c r="B324" s="315"/>
      <c r="C324" s="316">
        <v>971</v>
      </c>
      <c r="E324" s="263" t="s">
        <v>4547</v>
      </c>
      <c r="F324" s="263"/>
      <c r="G324" s="264">
        <v>85788.82</v>
      </c>
      <c r="I324" s="227" t="s">
        <v>41048</v>
      </c>
      <c r="J324" s="227"/>
      <c r="K324" s="228">
        <v>34912.81</v>
      </c>
      <c r="M324" s="205" t="s">
        <v>792</v>
      </c>
      <c r="N324" s="205"/>
      <c r="O324" s="206">
        <v>8585</v>
      </c>
      <c r="Q324" s="197" t="s">
        <v>3854</v>
      </c>
      <c r="R324" s="197"/>
      <c r="S324" s="198">
        <v>4426.8999999999996</v>
      </c>
      <c r="U324" s="309" t="s">
        <v>66922</v>
      </c>
      <c r="V324" s="310">
        <v>3527.5</v>
      </c>
      <c r="X324" s="267" t="s">
        <v>55762</v>
      </c>
      <c r="Y324" s="268">
        <v>2923.26</v>
      </c>
      <c r="AA324" s="229" t="s">
        <v>49574</v>
      </c>
      <c r="AB324" s="230">
        <v>614.75</v>
      </c>
      <c r="AD324" s="209" t="s">
        <v>12977</v>
      </c>
      <c r="AE324" s="210">
        <v>52237.87</v>
      </c>
      <c r="AF324" s="93"/>
      <c r="AG324" s="201" t="s">
        <v>31682</v>
      </c>
      <c r="AH324" s="202">
        <v>1130.06</v>
      </c>
      <c r="AJ324" s="319" t="s">
        <v>12755</v>
      </c>
      <c r="AK324" s="320">
        <v>971</v>
      </c>
      <c r="AM324" s="265" t="s">
        <v>11056</v>
      </c>
      <c r="AN324" s="266">
        <v>85788.82</v>
      </c>
      <c r="AP324" s="233" t="s">
        <v>41589</v>
      </c>
      <c r="AQ324" s="234">
        <v>34912.81</v>
      </c>
      <c r="AS324" s="211" t="s">
        <v>7283</v>
      </c>
      <c r="AT324" s="212">
        <v>12399.89</v>
      </c>
      <c r="AV324" s="197" t="s">
        <v>9859</v>
      </c>
      <c r="AW324" s="198">
        <v>10625</v>
      </c>
    </row>
    <row r="325" spans="1:49" x14ac:dyDescent="0.3">
      <c r="A325" s="315" t="s">
        <v>65446</v>
      </c>
      <c r="B325" s="315"/>
      <c r="C325" s="316">
        <v>4708</v>
      </c>
      <c r="E325" s="263" t="s">
        <v>4548</v>
      </c>
      <c r="F325" s="263"/>
      <c r="G325" s="264">
        <v>166842.25</v>
      </c>
      <c r="I325" s="227" t="s">
        <v>41049</v>
      </c>
      <c r="J325" s="227"/>
      <c r="K325" s="228">
        <v>90049.25</v>
      </c>
      <c r="M325" s="205" t="s">
        <v>793</v>
      </c>
      <c r="N325" s="205"/>
      <c r="O325" s="206">
        <v>35400</v>
      </c>
      <c r="Q325" s="197" t="s">
        <v>3855</v>
      </c>
      <c r="R325" s="197"/>
      <c r="S325" s="198">
        <v>13846</v>
      </c>
      <c r="U325" s="309" t="s">
        <v>60180</v>
      </c>
      <c r="V325" s="310">
        <v>3998</v>
      </c>
      <c r="X325" s="267" t="s">
        <v>63902</v>
      </c>
      <c r="Y325" s="268">
        <v>3066.9</v>
      </c>
      <c r="AA325" s="229" t="s">
        <v>49575</v>
      </c>
      <c r="AB325" s="230">
        <v>1162.45</v>
      </c>
      <c r="AD325" s="209" t="s">
        <v>14966</v>
      </c>
      <c r="AE325" s="210">
        <v>297566.40000000002</v>
      </c>
      <c r="AF325" s="93"/>
      <c r="AG325" s="201" t="s">
        <v>31683</v>
      </c>
      <c r="AH325" s="202">
        <v>86.47</v>
      </c>
      <c r="AJ325" s="319" t="s">
        <v>12758</v>
      </c>
      <c r="AK325" s="320">
        <v>4708</v>
      </c>
      <c r="AM325" s="265" t="s">
        <v>11057</v>
      </c>
      <c r="AN325" s="266">
        <v>166842.25</v>
      </c>
      <c r="AP325" s="233" t="s">
        <v>41590</v>
      </c>
      <c r="AQ325" s="234">
        <v>90049.25</v>
      </c>
      <c r="AS325" s="211" t="s">
        <v>7698</v>
      </c>
      <c r="AT325" s="212">
        <v>2658</v>
      </c>
      <c r="AV325" s="197" t="s">
        <v>10107</v>
      </c>
      <c r="AW325" s="198">
        <v>226890</v>
      </c>
    </row>
    <row r="326" spans="1:49" x14ac:dyDescent="0.3">
      <c r="A326" s="315" t="s">
        <v>65447</v>
      </c>
      <c r="B326" s="315"/>
      <c r="C326" s="316">
        <v>262.5</v>
      </c>
      <c r="E326" s="263" t="s">
        <v>4634</v>
      </c>
      <c r="F326" s="263"/>
      <c r="G326" s="264">
        <v>398</v>
      </c>
      <c r="I326" s="227" t="s">
        <v>44246</v>
      </c>
      <c r="J326" s="227"/>
      <c r="K326" s="228">
        <v>645191.97</v>
      </c>
      <c r="M326" s="205" t="s">
        <v>794</v>
      </c>
      <c r="N326" s="205"/>
      <c r="O326" s="206">
        <v>157348.95000000001</v>
      </c>
      <c r="Q326" s="197" t="s">
        <v>3856</v>
      </c>
      <c r="R326" s="197"/>
      <c r="S326" s="198">
        <v>16886</v>
      </c>
      <c r="U326" s="309" t="s">
        <v>60181</v>
      </c>
      <c r="V326" s="310">
        <v>294.33</v>
      </c>
      <c r="X326" s="267" t="s">
        <v>55763</v>
      </c>
      <c r="Y326" s="268">
        <v>458.26</v>
      </c>
      <c r="AA326" s="229" t="s">
        <v>46636</v>
      </c>
      <c r="AB326" s="230">
        <v>325</v>
      </c>
      <c r="AD326" s="209" t="s">
        <v>14967</v>
      </c>
      <c r="AE326" s="210">
        <v>26775</v>
      </c>
      <c r="AF326" s="93"/>
      <c r="AG326" s="201" t="s">
        <v>31684</v>
      </c>
      <c r="AH326" s="202">
        <v>58.8</v>
      </c>
      <c r="AJ326" s="319" t="s">
        <v>12761</v>
      </c>
      <c r="AK326" s="320">
        <v>262.5</v>
      </c>
      <c r="AM326" s="265" t="s">
        <v>11061</v>
      </c>
      <c r="AN326" s="266">
        <v>398</v>
      </c>
      <c r="AP326" s="233" t="s">
        <v>46332</v>
      </c>
      <c r="AQ326" s="234">
        <v>645191.97</v>
      </c>
      <c r="AS326" s="211" t="s">
        <v>7999</v>
      </c>
      <c r="AT326" s="212">
        <v>4302</v>
      </c>
      <c r="AV326" s="197" t="s">
        <v>10252</v>
      </c>
      <c r="AW326" s="198">
        <v>51856.87</v>
      </c>
    </row>
    <row r="327" spans="1:49" x14ac:dyDescent="0.3">
      <c r="A327" s="315" t="s">
        <v>12409</v>
      </c>
      <c r="B327" s="315"/>
      <c r="C327" s="316">
        <v>3976.32</v>
      </c>
      <c r="E327" s="263" t="s">
        <v>4638</v>
      </c>
      <c r="F327" s="263"/>
      <c r="G327" s="264">
        <v>3011.4</v>
      </c>
      <c r="I327" s="227" t="s">
        <v>44247</v>
      </c>
      <c r="J327" s="227"/>
      <c r="K327" s="228">
        <v>1803137.77</v>
      </c>
      <c r="M327" s="205" t="s">
        <v>795</v>
      </c>
      <c r="N327" s="205"/>
      <c r="O327" s="206">
        <v>1709.5</v>
      </c>
      <c r="Q327" s="197" t="s">
        <v>3857</v>
      </c>
      <c r="R327" s="197"/>
      <c r="S327" s="198">
        <v>2197</v>
      </c>
      <c r="U327" s="309" t="s">
        <v>60182</v>
      </c>
      <c r="V327" s="310">
        <v>1000.29</v>
      </c>
      <c r="X327" s="267" t="s">
        <v>55764</v>
      </c>
      <c r="Y327" s="268">
        <v>1467.59</v>
      </c>
      <c r="AA327" s="229" t="s">
        <v>34454</v>
      </c>
      <c r="AB327" s="230">
        <v>50325</v>
      </c>
      <c r="AD327" s="209" t="s">
        <v>14968</v>
      </c>
      <c r="AE327" s="210">
        <v>9296</v>
      </c>
      <c r="AF327" s="93"/>
      <c r="AG327" s="201" t="s">
        <v>31685</v>
      </c>
      <c r="AH327" s="202">
        <v>550.66999999999996</v>
      </c>
      <c r="AJ327" s="319" t="s">
        <v>12630</v>
      </c>
      <c r="AK327" s="320">
        <v>3976.32</v>
      </c>
      <c r="AM327" s="265" t="s">
        <v>11065</v>
      </c>
      <c r="AN327" s="266">
        <v>3011.4</v>
      </c>
      <c r="AP327" s="233" t="s">
        <v>46333</v>
      </c>
      <c r="AQ327" s="234">
        <v>1803137.77</v>
      </c>
      <c r="AS327" s="211" t="s">
        <v>8257</v>
      </c>
      <c r="AT327" s="212">
        <v>12052</v>
      </c>
      <c r="AV327" s="197" t="s">
        <v>9861</v>
      </c>
      <c r="AW327" s="198">
        <v>278746.87</v>
      </c>
    </row>
    <row r="328" spans="1:49" x14ac:dyDescent="0.3">
      <c r="A328" s="315" t="s">
        <v>12411</v>
      </c>
      <c r="B328" s="315"/>
      <c r="C328" s="316">
        <v>35296</v>
      </c>
      <c r="E328" s="263" t="s">
        <v>4549</v>
      </c>
      <c r="F328" s="263"/>
      <c r="G328" s="264">
        <v>51697.63</v>
      </c>
      <c r="I328" s="227" t="s">
        <v>42087</v>
      </c>
      <c r="J328" s="227"/>
      <c r="K328" s="228">
        <v>204126.64</v>
      </c>
      <c r="M328" s="205" t="s">
        <v>4014</v>
      </c>
      <c r="N328" s="205"/>
      <c r="O328" s="206">
        <v>1796</v>
      </c>
      <c r="Q328" s="197" t="s">
        <v>3858</v>
      </c>
      <c r="R328" s="197"/>
      <c r="S328" s="198">
        <v>125.96</v>
      </c>
      <c r="U328" s="309" t="s">
        <v>34485</v>
      </c>
      <c r="V328" s="310">
        <v>14000</v>
      </c>
      <c r="X328" s="267" t="s">
        <v>63903</v>
      </c>
      <c r="Y328" s="268">
        <v>2312.15</v>
      </c>
      <c r="AA328" s="229" t="s">
        <v>34455</v>
      </c>
      <c r="AB328" s="230">
        <v>51188.59</v>
      </c>
      <c r="AD328" s="209" t="s">
        <v>14969</v>
      </c>
      <c r="AE328" s="210">
        <v>3774.9</v>
      </c>
      <c r="AF328" s="93"/>
      <c r="AG328" s="201" t="s">
        <v>31686</v>
      </c>
      <c r="AH328" s="202">
        <v>14982</v>
      </c>
      <c r="AJ328" s="319" t="s">
        <v>12632</v>
      </c>
      <c r="AK328" s="320">
        <v>35296</v>
      </c>
      <c r="AM328" s="265" t="s">
        <v>11067</v>
      </c>
      <c r="AN328" s="266">
        <v>51697.63</v>
      </c>
      <c r="AP328" s="233" t="s">
        <v>43478</v>
      </c>
      <c r="AQ328" s="234">
        <v>204126.64</v>
      </c>
      <c r="AS328" s="211" t="s">
        <v>8637</v>
      </c>
      <c r="AT328" s="212">
        <v>2000</v>
      </c>
      <c r="AV328" s="197" t="s">
        <v>7603</v>
      </c>
      <c r="AW328" s="198">
        <v>33268.519999999997</v>
      </c>
    </row>
    <row r="329" spans="1:49" x14ac:dyDescent="0.3">
      <c r="A329" s="315" t="s">
        <v>12529</v>
      </c>
      <c r="B329" s="315"/>
      <c r="C329" s="316">
        <v>5229.09</v>
      </c>
      <c r="E329" s="263" t="s">
        <v>3626</v>
      </c>
      <c r="F329" s="263"/>
      <c r="G329" s="264">
        <v>3197.3</v>
      </c>
      <c r="I329" s="227" t="s">
        <v>44248</v>
      </c>
      <c r="J329" s="227"/>
      <c r="K329" s="228">
        <v>3975534.35</v>
      </c>
      <c r="M329" s="205" t="s">
        <v>796</v>
      </c>
      <c r="N329" s="205"/>
      <c r="O329" s="206">
        <v>9185</v>
      </c>
      <c r="Q329" s="197" t="s">
        <v>3859</v>
      </c>
      <c r="R329" s="197"/>
      <c r="S329" s="198">
        <v>5720</v>
      </c>
      <c r="U329" s="309" t="s">
        <v>63923</v>
      </c>
      <c r="V329" s="310">
        <v>86113.13</v>
      </c>
      <c r="X329" s="267" t="s">
        <v>63904</v>
      </c>
      <c r="Y329" s="268">
        <v>5312.16</v>
      </c>
      <c r="AA329" s="229" t="s">
        <v>34456</v>
      </c>
      <c r="AB329" s="230">
        <v>11000</v>
      </c>
      <c r="AD329" s="209" t="s">
        <v>14970</v>
      </c>
      <c r="AE329" s="210">
        <v>38056.33</v>
      </c>
      <c r="AF329" s="93"/>
      <c r="AG329" s="201" t="s">
        <v>31687</v>
      </c>
      <c r="AH329" s="202">
        <v>1130.06</v>
      </c>
      <c r="AJ329" s="319" t="s">
        <v>12767</v>
      </c>
      <c r="AK329" s="320">
        <v>5229.09</v>
      </c>
      <c r="AM329" s="265" t="s">
        <v>9651</v>
      </c>
      <c r="AN329" s="266">
        <v>3197.3</v>
      </c>
      <c r="AP329" s="233" t="s">
        <v>46334</v>
      </c>
      <c r="AQ329" s="234">
        <v>3975534.35</v>
      </c>
      <c r="AS329" s="211" t="s">
        <v>8875</v>
      </c>
      <c r="AT329" s="212">
        <v>11603.99</v>
      </c>
      <c r="AV329" s="197" t="s">
        <v>10253</v>
      </c>
      <c r="AW329" s="198">
        <v>112139</v>
      </c>
    </row>
    <row r="330" spans="1:49" x14ac:dyDescent="0.3">
      <c r="A330" s="315" t="s">
        <v>12413</v>
      </c>
      <c r="B330" s="315"/>
      <c r="C330" s="316">
        <v>3899</v>
      </c>
      <c r="E330" s="263" t="s">
        <v>4642</v>
      </c>
      <c r="F330" s="263"/>
      <c r="G330" s="264">
        <v>14546</v>
      </c>
      <c r="I330" s="227" t="s">
        <v>44249</v>
      </c>
      <c r="J330" s="227"/>
      <c r="K330" s="228">
        <v>1188469.9099999999</v>
      </c>
      <c r="M330" s="205" t="s">
        <v>797</v>
      </c>
      <c r="N330" s="205"/>
      <c r="O330" s="206">
        <v>1520</v>
      </c>
      <c r="Q330" s="197" t="s">
        <v>3860</v>
      </c>
      <c r="R330" s="197"/>
      <c r="S330" s="198">
        <v>23363</v>
      </c>
      <c r="U330" s="309" t="s">
        <v>15209</v>
      </c>
      <c r="V330" s="310">
        <v>10320</v>
      </c>
      <c r="X330" s="267" t="s">
        <v>63905</v>
      </c>
      <c r="Y330" s="268">
        <v>8203</v>
      </c>
      <c r="AA330" s="229" t="s">
        <v>42119</v>
      </c>
      <c r="AB330" s="230">
        <v>463750</v>
      </c>
      <c r="AD330" s="209" t="s">
        <v>14971</v>
      </c>
      <c r="AE330" s="210">
        <v>218729.94</v>
      </c>
      <c r="AF330" s="93"/>
      <c r="AG330" s="201" t="s">
        <v>16098</v>
      </c>
      <c r="AH330" s="202">
        <v>86.47</v>
      </c>
      <c r="AJ330" s="319" t="s">
        <v>12634</v>
      </c>
      <c r="AK330" s="320">
        <v>3899</v>
      </c>
      <c r="AM330" s="265" t="s">
        <v>11069</v>
      </c>
      <c r="AN330" s="266">
        <v>14546</v>
      </c>
      <c r="AP330" s="233" t="s">
        <v>46335</v>
      </c>
      <c r="AQ330" s="234">
        <v>1188469.9099999999</v>
      </c>
      <c r="AS330" s="211" t="s">
        <v>10521</v>
      </c>
      <c r="AT330" s="212">
        <v>13480.8</v>
      </c>
      <c r="AV330" s="197" t="s">
        <v>9299</v>
      </c>
      <c r="AW330" s="198">
        <v>22505.88</v>
      </c>
    </row>
    <row r="331" spans="1:49" x14ac:dyDescent="0.3">
      <c r="A331" s="315" t="s">
        <v>36933</v>
      </c>
      <c r="B331" s="315"/>
      <c r="C331" s="316">
        <v>122903.81</v>
      </c>
      <c r="E331" s="263" t="s">
        <v>4551</v>
      </c>
      <c r="F331" s="263"/>
      <c r="G331" s="264">
        <v>83266.92</v>
      </c>
      <c r="I331" s="227" t="s">
        <v>41050</v>
      </c>
      <c r="J331" s="227"/>
      <c r="K331" s="228">
        <v>107676.96</v>
      </c>
      <c r="M331" s="205" t="s">
        <v>798</v>
      </c>
      <c r="N331" s="205"/>
      <c r="O331" s="206">
        <v>10802</v>
      </c>
      <c r="Q331" s="197" t="s">
        <v>3861</v>
      </c>
      <c r="R331" s="197"/>
      <c r="S331" s="198">
        <v>5946</v>
      </c>
      <c r="U331" s="309" t="s">
        <v>51518</v>
      </c>
      <c r="V331" s="310">
        <v>2370.96</v>
      </c>
      <c r="X331" s="267" t="s">
        <v>34454</v>
      </c>
      <c r="Y331" s="268">
        <v>54000</v>
      </c>
      <c r="AA331" s="229" t="s">
        <v>42120</v>
      </c>
      <c r="AB331" s="230">
        <v>540</v>
      </c>
      <c r="AD331" s="209" t="s">
        <v>14972</v>
      </c>
      <c r="AE331" s="210">
        <v>191944.72</v>
      </c>
      <c r="AF331" s="93"/>
      <c r="AG331" s="201" t="s">
        <v>31688</v>
      </c>
      <c r="AH331" s="202">
        <v>58.8</v>
      </c>
      <c r="AJ331" s="319" t="s">
        <v>37839</v>
      </c>
      <c r="AK331" s="320">
        <v>122903.81</v>
      </c>
      <c r="AM331" s="265" t="s">
        <v>9653</v>
      </c>
      <c r="AN331" s="266">
        <v>83266.92</v>
      </c>
      <c r="AP331" s="233" t="s">
        <v>41591</v>
      </c>
      <c r="AQ331" s="234">
        <v>107676.96</v>
      </c>
      <c r="AS331" s="211" t="s">
        <v>9490</v>
      </c>
      <c r="AT331" s="212">
        <v>1623.1</v>
      </c>
      <c r="AV331" s="197" t="s">
        <v>9862</v>
      </c>
      <c r="AW331" s="198">
        <v>167913.4</v>
      </c>
    </row>
    <row r="332" spans="1:49" x14ac:dyDescent="0.3">
      <c r="A332" s="315" t="s">
        <v>36945</v>
      </c>
      <c r="B332" s="315"/>
      <c r="C332" s="316">
        <v>5024</v>
      </c>
      <c r="E332" s="263" t="s">
        <v>4646</v>
      </c>
      <c r="F332" s="263"/>
      <c r="G332" s="264">
        <v>1550</v>
      </c>
      <c r="I332" s="227" t="s">
        <v>41051</v>
      </c>
      <c r="J332" s="227"/>
      <c r="K332" s="228">
        <v>16239.2</v>
      </c>
      <c r="M332" s="205" t="s">
        <v>799</v>
      </c>
      <c r="N332" s="205"/>
      <c r="O332" s="206">
        <v>47000</v>
      </c>
      <c r="Q332" s="197" t="s">
        <v>3862</v>
      </c>
      <c r="R332" s="197"/>
      <c r="S332" s="198">
        <v>69873.990000000005</v>
      </c>
      <c r="U332" s="309" t="s">
        <v>15218</v>
      </c>
      <c r="V332" s="310">
        <v>8354.2199999999993</v>
      </c>
      <c r="X332" s="267" t="s">
        <v>55765</v>
      </c>
      <c r="Y332" s="268">
        <v>68986.559999999998</v>
      </c>
      <c r="AA332" s="229" t="s">
        <v>35956</v>
      </c>
      <c r="AB332" s="230">
        <v>1878.5</v>
      </c>
      <c r="AD332" s="209" t="s">
        <v>12978</v>
      </c>
      <c r="AE332" s="210">
        <v>102.2</v>
      </c>
      <c r="AF332" s="93"/>
      <c r="AG332" s="201" t="s">
        <v>16103</v>
      </c>
      <c r="AH332" s="202">
        <v>550.66999999999996</v>
      </c>
      <c r="AJ332" s="319" t="s">
        <v>37930</v>
      </c>
      <c r="AK332" s="320">
        <v>5024</v>
      </c>
      <c r="AM332" s="265" t="s">
        <v>11074</v>
      </c>
      <c r="AN332" s="266">
        <v>1550</v>
      </c>
      <c r="AP332" s="233" t="s">
        <v>41592</v>
      </c>
      <c r="AQ332" s="234">
        <v>16239.2</v>
      </c>
      <c r="AS332" s="211" t="s">
        <v>11231</v>
      </c>
      <c r="AT332" s="212">
        <v>5688</v>
      </c>
      <c r="AV332" s="197" t="s">
        <v>7604</v>
      </c>
      <c r="AW332" s="198">
        <v>43629.9</v>
      </c>
    </row>
    <row r="333" spans="1:49" x14ac:dyDescent="0.3">
      <c r="A333" s="315" t="s">
        <v>36965</v>
      </c>
      <c r="B333" s="315"/>
      <c r="C333" s="316">
        <v>-0.11</v>
      </c>
      <c r="E333" s="263" t="s">
        <v>4553</v>
      </c>
      <c r="F333" s="263"/>
      <c r="G333" s="264">
        <v>129793.64</v>
      </c>
      <c r="I333" s="227" t="s">
        <v>41052</v>
      </c>
      <c r="J333" s="227"/>
      <c r="K333" s="228">
        <v>284262</v>
      </c>
      <c r="M333" s="205" t="s">
        <v>800</v>
      </c>
      <c r="N333" s="205"/>
      <c r="O333" s="206">
        <v>3259</v>
      </c>
      <c r="Q333" s="197" t="s">
        <v>3863</v>
      </c>
      <c r="R333" s="197"/>
      <c r="S333" s="198">
        <v>2477.7800000000002</v>
      </c>
      <c r="U333" s="309" t="s">
        <v>15219</v>
      </c>
      <c r="V333" s="310">
        <v>26023.45</v>
      </c>
      <c r="X333" s="267" t="s">
        <v>34455</v>
      </c>
      <c r="Y333" s="268">
        <v>81563.25</v>
      </c>
      <c r="AA333" s="229" t="s">
        <v>34457</v>
      </c>
      <c r="AB333" s="230">
        <v>44019.38</v>
      </c>
      <c r="AD333" s="209" t="s">
        <v>12979</v>
      </c>
      <c r="AE333" s="210">
        <v>19.760000000000002</v>
      </c>
      <c r="AF333" s="93"/>
      <c r="AG333" s="201" t="s">
        <v>16105</v>
      </c>
      <c r="AH333" s="202">
        <v>14982</v>
      </c>
      <c r="AJ333" s="319" t="s">
        <v>38038</v>
      </c>
      <c r="AK333" s="320">
        <v>-0.11</v>
      </c>
      <c r="AM333" s="265" t="s">
        <v>9656</v>
      </c>
      <c r="AN333" s="266">
        <v>129793.64</v>
      </c>
      <c r="AP333" s="233" t="s">
        <v>41593</v>
      </c>
      <c r="AQ333" s="234">
        <v>284262</v>
      </c>
      <c r="AS333" s="211" t="s">
        <v>11465</v>
      </c>
      <c r="AT333" s="212">
        <v>52038.32</v>
      </c>
      <c r="AV333" s="197" t="s">
        <v>10254</v>
      </c>
      <c r="AW333" s="198">
        <v>32095</v>
      </c>
    </row>
    <row r="334" spans="1:49" x14ac:dyDescent="0.3">
      <c r="A334" s="315" t="s">
        <v>36972</v>
      </c>
      <c r="B334" s="315"/>
      <c r="C334" s="316">
        <v>1355.59</v>
      </c>
      <c r="E334" s="263" t="s">
        <v>4555</v>
      </c>
      <c r="F334" s="263"/>
      <c r="G334" s="264">
        <v>756659.71</v>
      </c>
      <c r="I334" s="227" t="s">
        <v>41053</v>
      </c>
      <c r="J334" s="227"/>
      <c r="K334" s="228">
        <v>206602.56</v>
      </c>
      <c r="M334" s="205" t="s">
        <v>801</v>
      </c>
      <c r="N334" s="205"/>
      <c r="O334" s="206">
        <v>16274</v>
      </c>
      <c r="Q334" s="197" t="s">
        <v>3864</v>
      </c>
      <c r="R334" s="197"/>
      <c r="S334" s="198">
        <v>3926</v>
      </c>
      <c r="U334" s="309" t="s">
        <v>55777</v>
      </c>
      <c r="V334" s="310">
        <v>17665.8</v>
      </c>
      <c r="X334" s="267" t="s">
        <v>63906</v>
      </c>
      <c r="Y334" s="268">
        <v>900</v>
      </c>
      <c r="AA334" s="229" t="s">
        <v>34458</v>
      </c>
      <c r="AB334" s="230">
        <v>120541.39</v>
      </c>
      <c r="AD334" s="209" t="s">
        <v>14973</v>
      </c>
      <c r="AE334" s="210">
        <v>32600</v>
      </c>
      <c r="AF334" s="93"/>
      <c r="AG334" s="201" t="s">
        <v>13106</v>
      </c>
      <c r="AH334" s="202">
        <v>580</v>
      </c>
      <c r="AJ334" s="319" t="s">
        <v>38083</v>
      </c>
      <c r="AK334" s="320">
        <v>1355.59</v>
      </c>
      <c r="AM334" s="265" t="s">
        <v>11079</v>
      </c>
      <c r="AN334" s="266">
        <v>756659.71</v>
      </c>
      <c r="AP334" s="233" t="s">
        <v>41594</v>
      </c>
      <c r="AQ334" s="234">
        <v>206602.56</v>
      </c>
      <c r="AS334" s="211" t="s">
        <v>11813</v>
      </c>
      <c r="AT334" s="212">
        <v>40908.46</v>
      </c>
      <c r="AV334" s="197" t="s">
        <v>9863</v>
      </c>
      <c r="AW334" s="198">
        <v>75724.899999999994</v>
      </c>
    </row>
    <row r="335" spans="1:49" x14ac:dyDescent="0.3">
      <c r="A335" s="315" t="s">
        <v>36992</v>
      </c>
      <c r="B335" s="315"/>
      <c r="C335" s="316">
        <v>2148.16</v>
      </c>
      <c r="E335" s="263" t="s">
        <v>4655</v>
      </c>
      <c r="F335" s="263"/>
      <c r="G335" s="264">
        <v>3568.73</v>
      </c>
      <c r="I335" s="227" t="s">
        <v>41054</v>
      </c>
      <c r="J335" s="227"/>
      <c r="K335" s="228">
        <v>102267.5</v>
      </c>
      <c r="M335" s="205" t="s">
        <v>802</v>
      </c>
      <c r="N335" s="205"/>
      <c r="O335" s="206">
        <v>4897</v>
      </c>
      <c r="Q335" s="197" t="s">
        <v>3865</v>
      </c>
      <c r="R335" s="197"/>
      <c r="S335" s="198">
        <v>3606.25</v>
      </c>
      <c r="U335" s="309" t="s">
        <v>15221</v>
      </c>
      <c r="V335" s="310">
        <v>29473.47</v>
      </c>
      <c r="X335" s="267" t="s">
        <v>61751</v>
      </c>
      <c r="Y335" s="268">
        <v>2074</v>
      </c>
      <c r="AA335" s="229" t="s">
        <v>34459</v>
      </c>
      <c r="AB335" s="230">
        <v>12471.96</v>
      </c>
      <c r="AD335" s="209" t="s">
        <v>14974</v>
      </c>
      <c r="AE335" s="210">
        <v>319579.07</v>
      </c>
      <c r="AF335" s="93"/>
      <c r="AG335" s="201" t="s">
        <v>31689</v>
      </c>
      <c r="AH335" s="202">
        <v>5329</v>
      </c>
      <c r="AJ335" s="319" t="s">
        <v>38220</v>
      </c>
      <c r="AK335" s="320">
        <v>2148.16</v>
      </c>
      <c r="AM335" s="265" t="s">
        <v>11084</v>
      </c>
      <c r="AN335" s="266">
        <v>3568.73</v>
      </c>
      <c r="AP335" s="233" t="s">
        <v>41595</v>
      </c>
      <c r="AQ335" s="234">
        <v>102267.5</v>
      </c>
      <c r="AS335" s="211" t="s">
        <v>9764</v>
      </c>
      <c r="AT335" s="212">
        <v>169352.05</v>
      </c>
      <c r="AV335" s="197" t="s">
        <v>7605</v>
      </c>
      <c r="AW335" s="198">
        <v>21508.22</v>
      </c>
    </row>
    <row r="336" spans="1:49" x14ac:dyDescent="0.3">
      <c r="A336" s="315" t="s">
        <v>36999</v>
      </c>
      <c r="B336" s="315"/>
      <c r="C336" s="316">
        <v>680.58</v>
      </c>
      <c r="E336" s="263" t="s">
        <v>4556</v>
      </c>
      <c r="F336" s="263"/>
      <c r="G336" s="264">
        <v>8692</v>
      </c>
      <c r="I336" s="227" t="s">
        <v>44250</v>
      </c>
      <c r="J336" s="227"/>
      <c r="K336" s="228">
        <v>860950.98</v>
      </c>
      <c r="M336" s="205" t="s">
        <v>803</v>
      </c>
      <c r="N336" s="205"/>
      <c r="O336" s="206">
        <v>1028</v>
      </c>
      <c r="Q336" s="197" t="s">
        <v>3866</v>
      </c>
      <c r="R336" s="197"/>
      <c r="S336" s="198">
        <v>2051.1</v>
      </c>
      <c r="U336" s="309" t="s">
        <v>40093</v>
      </c>
      <c r="V336" s="310">
        <v>6405</v>
      </c>
      <c r="X336" s="267" t="s">
        <v>58923</v>
      </c>
      <c r="Y336" s="268">
        <v>2725</v>
      </c>
      <c r="AA336" s="229" t="s">
        <v>38825</v>
      </c>
      <c r="AB336" s="230">
        <v>183000</v>
      </c>
      <c r="AD336" s="209" t="s">
        <v>14975</v>
      </c>
      <c r="AE336" s="210">
        <v>26685.8</v>
      </c>
      <c r="AF336" s="93"/>
      <c r="AG336" s="201" t="s">
        <v>16128</v>
      </c>
      <c r="AH336" s="202">
        <v>5329</v>
      </c>
      <c r="AJ336" s="319" t="s">
        <v>38263</v>
      </c>
      <c r="AK336" s="320">
        <v>680.58</v>
      </c>
      <c r="AM336" s="265" t="s">
        <v>11085</v>
      </c>
      <c r="AN336" s="266">
        <v>8692</v>
      </c>
      <c r="AP336" s="233" t="s">
        <v>46336</v>
      </c>
      <c r="AQ336" s="234">
        <v>860950.98</v>
      </c>
      <c r="AS336" s="211" t="s">
        <v>6618</v>
      </c>
      <c r="AT336" s="212">
        <v>16447</v>
      </c>
      <c r="AV336" s="197" t="s">
        <v>10255</v>
      </c>
      <c r="AW336" s="198">
        <v>20600</v>
      </c>
    </row>
    <row r="337" spans="1:49" x14ac:dyDescent="0.3">
      <c r="A337" s="315" t="s">
        <v>37000</v>
      </c>
      <c r="B337" s="315"/>
      <c r="C337" s="316">
        <v>-0.4</v>
      </c>
      <c r="E337" s="263" t="s">
        <v>4557</v>
      </c>
      <c r="F337" s="263"/>
      <c r="G337" s="264">
        <v>2721.69</v>
      </c>
      <c r="I337" s="227" t="s">
        <v>41055</v>
      </c>
      <c r="J337" s="227"/>
      <c r="K337" s="228">
        <v>64483</v>
      </c>
      <c r="M337" s="205" t="s">
        <v>804</v>
      </c>
      <c r="N337" s="205"/>
      <c r="O337" s="206">
        <v>15150</v>
      </c>
      <c r="Q337" s="197" t="s">
        <v>3867</v>
      </c>
      <c r="R337" s="197"/>
      <c r="S337" s="198">
        <v>2003</v>
      </c>
      <c r="U337" s="309" t="s">
        <v>66923</v>
      </c>
      <c r="V337" s="310">
        <v>12000</v>
      </c>
      <c r="X337" s="267" t="s">
        <v>34456</v>
      </c>
      <c r="Y337" s="268">
        <v>12000</v>
      </c>
      <c r="AA337" s="229" t="s">
        <v>38826</v>
      </c>
      <c r="AB337" s="230">
        <v>3500</v>
      </c>
      <c r="AD337" s="209" t="s">
        <v>14976</v>
      </c>
      <c r="AE337" s="210">
        <v>10632.51</v>
      </c>
      <c r="AF337" s="93"/>
      <c r="AG337" s="201" t="s">
        <v>13107</v>
      </c>
      <c r="AH337" s="202">
        <v>580</v>
      </c>
      <c r="AJ337" s="319" t="s">
        <v>38268</v>
      </c>
      <c r="AK337" s="320">
        <v>-0.4</v>
      </c>
      <c r="AM337" s="265" t="s">
        <v>11086</v>
      </c>
      <c r="AN337" s="266">
        <v>2721.69</v>
      </c>
      <c r="AP337" s="233" t="s">
        <v>41596</v>
      </c>
      <c r="AQ337" s="234">
        <v>64483</v>
      </c>
      <c r="AS337" s="211" t="s">
        <v>6878</v>
      </c>
      <c r="AT337" s="212">
        <v>2560</v>
      </c>
      <c r="AV337" s="197" t="s">
        <v>9301</v>
      </c>
      <c r="AW337" s="198">
        <v>7525.45</v>
      </c>
    </row>
    <row r="338" spans="1:49" x14ac:dyDescent="0.3">
      <c r="A338" s="315" t="s">
        <v>37003</v>
      </c>
      <c r="B338" s="315"/>
      <c r="C338" s="316">
        <v>700.73</v>
      </c>
      <c r="E338" s="263" t="s">
        <v>4558</v>
      </c>
      <c r="F338" s="263"/>
      <c r="G338" s="264">
        <v>2500</v>
      </c>
      <c r="I338" s="227" t="s">
        <v>44251</v>
      </c>
      <c r="J338" s="227"/>
      <c r="K338" s="228">
        <v>6653640.9299999997</v>
      </c>
      <c r="M338" s="205" t="s">
        <v>805</v>
      </c>
      <c r="N338" s="205"/>
      <c r="O338" s="206">
        <v>5401</v>
      </c>
      <c r="Q338" s="197" t="s">
        <v>3868</v>
      </c>
      <c r="R338" s="197"/>
      <c r="S338" s="198">
        <v>14493</v>
      </c>
      <c r="U338" s="309" t="s">
        <v>66924</v>
      </c>
      <c r="V338" s="310">
        <v>900.9</v>
      </c>
      <c r="X338" s="267" t="s">
        <v>42120</v>
      </c>
      <c r="Y338" s="268">
        <v>540</v>
      </c>
      <c r="AA338" s="229" t="s">
        <v>42121</v>
      </c>
      <c r="AB338" s="230">
        <v>173560.28</v>
      </c>
      <c r="AD338" s="209" t="s">
        <v>14977</v>
      </c>
      <c r="AE338" s="210">
        <v>1023.24</v>
      </c>
      <c r="AF338" s="93"/>
      <c r="AG338" s="201" t="s">
        <v>13108</v>
      </c>
      <c r="AH338" s="202">
        <v>2442.33</v>
      </c>
      <c r="AJ338" s="319" t="s">
        <v>38283</v>
      </c>
      <c r="AK338" s="320">
        <v>700.73</v>
      </c>
      <c r="AM338" s="265" t="s">
        <v>9658</v>
      </c>
      <c r="AN338" s="266">
        <v>2500</v>
      </c>
      <c r="AP338" s="233" t="s">
        <v>46337</v>
      </c>
      <c r="AQ338" s="234">
        <v>6653640.9299999997</v>
      </c>
      <c r="AS338" s="211" t="s">
        <v>7043</v>
      </c>
      <c r="AT338" s="212">
        <v>771</v>
      </c>
      <c r="AV338" s="197" t="s">
        <v>9864</v>
      </c>
      <c r="AW338" s="198">
        <v>49633.67</v>
      </c>
    </row>
    <row r="339" spans="1:49" x14ac:dyDescent="0.3">
      <c r="A339" s="315" t="s">
        <v>37007</v>
      </c>
      <c r="B339" s="315"/>
      <c r="C339" s="316">
        <v>17522.89</v>
      </c>
      <c r="E339" s="263" t="s">
        <v>4559</v>
      </c>
      <c r="F339" s="263"/>
      <c r="G339" s="264">
        <v>47930.65</v>
      </c>
      <c r="I339" s="227" t="s">
        <v>41056</v>
      </c>
      <c r="J339" s="227"/>
      <c r="K339" s="228">
        <v>132234.56</v>
      </c>
      <c r="M339" s="205" t="s">
        <v>806</v>
      </c>
      <c r="N339" s="205"/>
      <c r="O339" s="206">
        <v>101114</v>
      </c>
      <c r="Q339" s="197" t="s">
        <v>3869</v>
      </c>
      <c r="R339" s="197"/>
      <c r="S339" s="198">
        <v>11730</v>
      </c>
      <c r="U339" s="309" t="s">
        <v>63927</v>
      </c>
      <c r="V339" s="310">
        <v>49.04</v>
      </c>
      <c r="X339" s="267" t="s">
        <v>35956</v>
      </c>
      <c r="Y339" s="268">
        <v>8821.2800000000007</v>
      </c>
      <c r="AA339" s="229" t="s">
        <v>44332</v>
      </c>
      <c r="AB339" s="230">
        <v>6202.34</v>
      </c>
      <c r="AD339" s="209" t="s">
        <v>14978</v>
      </c>
      <c r="AE339" s="210">
        <v>897.21</v>
      </c>
      <c r="AF339" s="93"/>
      <c r="AG339" s="201" t="s">
        <v>13109</v>
      </c>
      <c r="AH339" s="202">
        <v>107768.52</v>
      </c>
      <c r="AJ339" s="319" t="s">
        <v>38309</v>
      </c>
      <c r="AK339" s="320">
        <v>17522.89</v>
      </c>
      <c r="AM339" s="265" t="s">
        <v>11087</v>
      </c>
      <c r="AN339" s="266">
        <v>47930.65</v>
      </c>
      <c r="AP339" s="233" t="s">
        <v>41597</v>
      </c>
      <c r="AQ339" s="234">
        <v>132234.56</v>
      </c>
      <c r="AS339" s="211" t="s">
        <v>7284</v>
      </c>
      <c r="AT339" s="212">
        <v>9255.07</v>
      </c>
      <c r="AV339" s="197" t="s">
        <v>10256</v>
      </c>
      <c r="AW339" s="198">
        <v>6960.65</v>
      </c>
    </row>
    <row r="340" spans="1:49" x14ac:dyDescent="0.3">
      <c r="A340" s="315" t="s">
        <v>37009</v>
      </c>
      <c r="B340" s="315"/>
      <c r="C340" s="316">
        <v>25571.45</v>
      </c>
      <c r="E340" s="263" t="s">
        <v>4560</v>
      </c>
      <c r="F340" s="263"/>
      <c r="G340" s="264">
        <v>828.86</v>
      </c>
      <c r="I340" s="227" t="s">
        <v>41057</v>
      </c>
      <c r="J340" s="227"/>
      <c r="K340" s="228">
        <v>78079.89</v>
      </c>
      <c r="M340" s="205" t="s">
        <v>807</v>
      </c>
      <c r="N340" s="205"/>
      <c r="O340" s="206">
        <v>41500</v>
      </c>
      <c r="Q340" s="197" t="s">
        <v>3870</v>
      </c>
      <c r="R340" s="197"/>
      <c r="S340" s="198">
        <v>3231</v>
      </c>
      <c r="U340" s="309" t="s">
        <v>63613</v>
      </c>
      <c r="V340" s="310">
        <v>2514.56</v>
      </c>
      <c r="X340" s="267" t="s">
        <v>63907</v>
      </c>
      <c r="Y340" s="268">
        <v>6204.84</v>
      </c>
      <c r="AA340" s="229" t="s">
        <v>47717</v>
      </c>
      <c r="AB340" s="230">
        <v>350967.31</v>
      </c>
      <c r="AD340" s="209" t="s">
        <v>14979</v>
      </c>
      <c r="AE340" s="210">
        <v>960.28</v>
      </c>
      <c r="AF340" s="93"/>
      <c r="AG340" s="201" t="s">
        <v>31690</v>
      </c>
      <c r="AH340" s="202">
        <v>56402.16</v>
      </c>
      <c r="AJ340" s="319" t="s">
        <v>38322</v>
      </c>
      <c r="AK340" s="320">
        <v>25571.45</v>
      </c>
      <c r="AM340" s="265" t="s">
        <v>11088</v>
      </c>
      <c r="AN340" s="266">
        <v>828.86</v>
      </c>
      <c r="AP340" s="233" t="s">
        <v>41598</v>
      </c>
      <c r="AQ340" s="234">
        <v>78079.89</v>
      </c>
      <c r="AS340" s="211" t="s">
        <v>7699</v>
      </c>
      <c r="AT340" s="212">
        <v>1285</v>
      </c>
      <c r="AV340" s="197" t="s">
        <v>9865</v>
      </c>
      <c r="AW340" s="198">
        <v>6960.65</v>
      </c>
    </row>
    <row r="341" spans="1:49" x14ac:dyDescent="0.3">
      <c r="A341" s="315" t="s">
        <v>37011</v>
      </c>
      <c r="B341" s="315"/>
      <c r="C341" s="316">
        <v>5144.4399999999996</v>
      </c>
      <c r="E341" s="263" t="s">
        <v>4561</v>
      </c>
      <c r="F341" s="263"/>
      <c r="G341" s="264">
        <v>22593.94</v>
      </c>
      <c r="I341" s="227" t="s">
        <v>44252</v>
      </c>
      <c r="J341" s="227"/>
      <c r="K341" s="228">
        <v>298357.45</v>
      </c>
      <c r="M341" s="205" t="s">
        <v>808</v>
      </c>
      <c r="N341" s="205"/>
      <c r="O341" s="206">
        <v>70100</v>
      </c>
      <c r="Q341" s="197" t="s">
        <v>3871</v>
      </c>
      <c r="R341" s="197"/>
      <c r="S341" s="198">
        <v>7836</v>
      </c>
      <c r="U341" s="309" t="s">
        <v>51521</v>
      </c>
      <c r="V341" s="310">
        <v>192.37</v>
      </c>
      <c r="X341" s="267" t="s">
        <v>34457</v>
      </c>
      <c r="Y341" s="268">
        <v>17731.61</v>
      </c>
      <c r="AA341" s="229" t="s">
        <v>48649</v>
      </c>
      <c r="AB341" s="230">
        <v>113074.48</v>
      </c>
      <c r="AD341" s="209" t="s">
        <v>14980</v>
      </c>
      <c r="AE341" s="210">
        <v>2596.4299999999998</v>
      </c>
      <c r="AF341" s="93"/>
      <c r="AG341" s="201" t="s">
        <v>31691</v>
      </c>
      <c r="AH341" s="202">
        <v>70781</v>
      </c>
      <c r="AJ341" s="319" t="s">
        <v>38333</v>
      </c>
      <c r="AK341" s="320">
        <v>5144.4399999999996</v>
      </c>
      <c r="AM341" s="265" t="s">
        <v>9659</v>
      </c>
      <c r="AN341" s="266">
        <v>22593.94</v>
      </c>
      <c r="AP341" s="233" t="s">
        <v>46338</v>
      </c>
      <c r="AQ341" s="234">
        <v>298357.45</v>
      </c>
      <c r="AS341" s="211" t="s">
        <v>8000</v>
      </c>
      <c r="AT341" s="212">
        <v>2960</v>
      </c>
      <c r="AV341" s="197" t="s">
        <v>7606</v>
      </c>
      <c r="AW341" s="198">
        <v>188404.01</v>
      </c>
    </row>
    <row r="342" spans="1:49" x14ac:dyDescent="0.3">
      <c r="A342" s="315" t="s">
        <v>37018</v>
      </c>
      <c r="B342" s="315"/>
      <c r="C342" s="316">
        <v>29523.61</v>
      </c>
      <c r="E342" s="263" t="s">
        <v>4562</v>
      </c>
      <c r="F342" s="263"/>
      <c r="G342" s="264">
        <v>46920.03</v>
      </c>
      <c r="I342" s="227" t="s">
        <v>44253</v>
      </c>
      <c r="J342" s="227"/>
      <c r="K342" s="228">
        <v>1866046.01</v>
      </c>
      <c r="M342" s="205" t="s">
        <v>809</v>
      </c>
      <c r="N342" s="205"/>
      <c r="O342" s="206">
        <v>1283</v>
      </c>
      <c r="Q342" s="197" t="s">
        <v>3872</v>
      </c>
      <c r="R342" s="197"/>
      <c r="S342" s="198">
        <v>1939</v>
      </c>
      <c r="U342" s="309" t="s">
        <v>51522</v>
      </c>
      <c r="V342" s="310">
        <v>616.05999999999995</v>
      </c>
      <c r="X342" s="267" t="s">
        <v>34458</v>
      </c>
      <c r="Y342" s="268">
        <v>30104.97</v>
      </c>
      <c r="AA342" s="229" t="s">
        <v>48650</v>
      </c>
      <c r="AB342" s="230">
        <v>86.4</v>
      </c>
      <c r="AD342" s="209" t="s">
        <v>14981</v>
      </c>
      <c r="AE342" s="210">
        <v>1856.52</v>
      </c>
      <c r="AF342" s="93"/>
      <c r="AG342" s="201" t="s">
        <v>31692</v>
      </c>
      <c r="AH342" s="202">
        <v>2156.36</v>
      </c>
      <c r="AJ342" s="319" t="s">
        <v>38370</v>
      </c>
      <c r="AK342" s="320">
        <v>29523.61</v>
      </c>
      <c r="AM342" s="265" t="s">
        <v>11090</v>
      </c>
      <c r="AN342" s="266">
        <v>46920.03</v>
      </c>
      <c r="AP342" s="233" t="s">
        <v>46339</v>
      </c>
      <c r="AQ342" s="234">
        <v>1866046.01</v>
      </c>
      <c r="AS342" s="211" t="s">
        <v>8258</v>
      </c>
      <c r="AT342" s="212">
        <v>5397</v>
      </c>
      <c r="AV342" s="197" t="s">
        <v>10257</v>
      </c>
      <c r="AW342" s="198">
        <v>836441</v>
      </c>
    </row>
    <row r="343" spans="1:49" x14ac:dyDescent="0.3">
      <c r="A343" s="315" t="s">
        <v>37019</v>
      </c>
      <c r="B343" s="315"/>
      <c r="C343" s="316">
        <v>37996.559999999998</v>
      </c>
      <c r="E343" s="263" t="s">
        <v>4564</v>
      </c>
      <c r="F343" s="263"/>
      <c r="G343" s="264">
        <v>38734.800000000003</v>
      </c>
      <c r="I343" s="227" t="s">
        <v>41058</v>
      </c>
      <c r="J343" s="227"/>
      <c r="K343" s="228">
        <v>73780.62</v>
      </c>
      <c r="M343" s="205" t="s">
        <v>810</v>
      </c>
      <c r="N343" s="205"/>
      <c r="O343" s="206">
        <v>23877</v>
      </c>
      <c r="Q343" s="197" t="s">
        <v>3873</v>
      </c>
      <c r="R343" s="197"/>
      <c r="S343" s="198">
        <v>2822.13</v>
      </c>
      <c r="U343" s="309" t="s">
        <v>63929</v>
      </c>
      <c r="V343" s="310">
        <v>253.6</v>
      </c>
      <c r="X343" s="267" t="s">
        <v>34459</v>
      </c>
      <c r="Y343" s="268">
        <v>15146.69</v>
      </c>
      <c r="AA343" s="229" t="s">
        <v>44333</v>
      </c>
      <c r="AB343" s="230">
        <v>114799.13</v>
      </c>
      <c r="AD343" s="209" t="s">
        <v>14982</v>
      </c>
      <c r="AE343" s="210">
        <v>37854.81</v>
      </c>
      <c r="AF343" s="93"/>
      <c r="AG343" s="201" t="s">
        <v>31693</v>
      </c>
      <c r="AH343" s="202">
        <v>344241.48</v>
      </c>
      <c r="AJ343" s="319" t="s">
        <v>38375</v>
      </c>
      <c r="AK343" s="320">
        <v>37996.559999999998</v>
      </c>
      <c r="AM343" s="265" t="s">
        <v>11092</v>
      </c>
      <c r="AN343" s="266">
        <v>38734.800000000003</v>
      </c>
      <c r="AP343" s="233" t="s">
        <v>41599</v>
      </c>
      <c r="AQ343" s="234">
        <v>73780.62</v>
      </c>
      <c r="AS343" s="211" t="s">
        <v>8638</v>
      </c>
      <c r="AT343" s="212">
        <v>1234.98</v>
      </c>
      <c r="AV343" s="197" t="s">
        <v>9866</v>
      </c>
      <c r="AW343" s="198">
        <v>1024845.01</v>
      </c>
    </row>
    <row r="344" spans="1:49" x14ac:dyDescent="0.3">
      <c r="A344" s="315" t="s">
        <v>37026</v>
      </c>
      <c r="B344" s="315"/>
      <c r="C344" s="316">
        <v>251</v>
      </c>
      <c r="E344" s="263" t="s">
        <v>4565</v>
      </c>
      <c r="F344" s="263"/>
      <c r="G344" s="264">
        <v>145621.34</v>
      </c>
      <c r="I344" s="227" t="s">
        <v>41059</v>
      </c>
      <c r="J344" s="227"/>
      <c r="K344" s="228">
        <v>71655</v>
      </c>
      <c r="M344" s="205" t="s">
        <v>811</v>
      </c>
      <c r="N344" s="205"/>
      <c r="O344" s="206">
        <v>130974.99</v>
      </c>
      <c r="Q344" s="197" t="s">
        <v>3874</v>
      </c>
      <c r="R344" s="197"/>
      <c r="S344" s="198">
        <v>2359</v>
      </c>
      <c r="U344" s="309" t="s">
        <v>51525</v>
      </c>
      <c r="V344" s="310">
        <v>1336.18</v>
      </c>
      <c r="X344" s="267" t="s">
        <v>38825</v>
      </c>
      <c r="Y344" s="268">
        <v>125950</v>
      </c>
      <c r="AA344" s="229" t="s">
        <v>44334</v>
      </c>
      <c r="AB344" s="230">
        <v>8780.8700000000008</v>
      </c>
      <c r="AD344" s="209" t="s">
        <v>14983</v>
      </c>
      <c r="AE344" s="210">
        <v>2195</v>
      </c>
      <c r="AF344" s="93"/>
      <c r="AG344" s="201" t="s">
        <v>13110</v>
      </c>
      <c r="AH344" s="202">
        <v>58844.49</v>
      </c>
      <c r="AJ344" s="319" t="s">
        <v>38440</v>
      </c>
      <c r="AK344" s="320">
        <v>251</v>
      </c>
      <c r="AM344" s="265" t="s">
        <v>11093</v>
      </c>
      <c r="AN344" s="266">
        <v>145621.34</v>
      </c>
      <c r="AP344" s="233" t="s">
        <v>41600</v>
      </c>
      <c r="AQ344" s="234">
        <v>71655</v>
      </c>
      <c r="AS344" s="211" t="s">
        <v>8876</v>
      </c>
      <c r="AT344" s="212">
        <v>10338</v>
      </c>
      <c r="AV344" s="197" t="s">
        <v>10258</v>
      </c>
      <c r="AW344" s="198">
        <v>10706</v>
      </c>
    </row>
    <row r="345" spans="1:49" x14ac:dyDescent="0.3">
      <c r="A345" s="315" t="s">
        <v>37029</v>
      </c>
      <c r="B345" s="315"/>
      <c r="C345" s="316">
        <v>12221.04</v>
      </c>
      <c r="E345" s="263" t="s">
        <v>4566</v>
      </c>
      <c r="F345" s="263"/>
      <c r="G345" s="264">
        <v>25554.36</v>
      </c>
      <c r="I345" s="227" t="s">
        <v>44254</v>
      </c>
      <c r="J345" s="227"/>
      <c r="K345" s="228">
        <v>1649035.5</v>
      </c>
      <c r="M345" s="205" t="s">
        <v>812</v>
      </c>
      <c r="N345" s="205"/>
      <c r="O345" s="206">
        <v>19521.38</v>
      </c>
      <c r="Q345" s="197" t="s">
        <v>3875</v>
      </c>
      <c r="R345" s="197"/>
      <c r="S345" s="198">
        <v>8030</v>
      </c>
      <c r="U345" s="309" t="s">
        <v>66925</v>
      </c>
      <c r="V345" s="310">
        <v>44520</v>
      </c>
      <c r="X345" s="267" t="s">
        <v>38826</v>
      </c>
      <c r="Y345" s="268">
        <v>79400</v>
      </c>
      <c r="AA345" s="229" t="s">
        <v>42122</v>
      </c>
      <c r="AB345" s="230">
        <v>662643.9</v>
      </c>
      <c r="AD345" s="209" t="s">
        <v>14984</v>
      </c>
      <c r="AE345" s="210">
        <v>407</v>
      </c>
      <c r="AF345" s="93"/>
      <c r="AG345" s="201" t="s">
        <v>13111</v>
      </c>
      <c r="AH345" s="202">
        <v>178549.52</v>
      </c>
      <c r="AJ345" s="319" t="s">
        <v>38463</v>
      </c>
      <c r="AK345" s="320">
        <v>12221.04</v>
      </c>
      <c r="AM345" s="265" t="s">
        <v>11094</v>
      </c>
      <c r="AN345" s="266">
        <v>25554.36</v>
      </c>
      <c r="AP345" s="233" t="s">
        <v>46340</v>
      </c>
      <c r="AQ345" s="234">
        <v>1649035.5</v>
      </c>
      <c r="AS345" s="211" t="s">
        <v>9220</v>
      </c>
      <c r="AT345" s="212">
        <v>25982.5</v>
      </c>
      <c r="AV345" s="197" t="s">
        <v>9867</v>
      </c>
      <c r="AW345" s="198">
        <v>10706</v>
      </c>
    </row>
    <row r="346" spans="1:49" x14ac:dyDescent="0.3">
      <c r="A346" s="315" t="s">
        <v>37031</v>
      </c>
      <c r="B346" s="315"/>
      <c r="C346" s="316">
        <v>229.03</v>
      </c>
      <c r="E346" s="263" t="s">
        <v>4659</v>
      </c>
      <c r="F346" s="263"/>
      <c r="G346" s="264">
        <v>4000</v>
      </c>
      <c r="I346" s="227" t="s">
        <v>41060</v>
      </c>
      <c r="J346" s="227"/>
      <c r="K346" s="228">
        <v>64791.9</v>
      </c>
      <c r="M346" s="205" t="s">
        <v>813</v>
      </c>
      <c r="N346" s="205"/>
      <c r="O346" s="206">
        <v>149</v>
      </c>
      <c r="Q346" s="197" t="s">
        <v>3876</v>
      </c>
      <c r="R346" s="197"/>
      <c r="S346" s="198">
        <v>144696</v>
      </c>
      <c r="U346" s="309" t="s">
        <v>34486</v>
      </c>
      <c r="V346" s="310">
        <v>705926.86</v>
      </c>
      <c r="X346" s="267" t="s">
        <v>42121</v>
      </c>
      <c r="Y346" s="268">
        <v>26362.01</v>
      </c>
      <c r="AA346" s="229" t="s">
        <v>42123</v>
      </c>
      <c r="AB346" s="230">
        <v>50630.66</v>
      </c>
      <c r="AD346" s="209" t="s">
        <v>14985</v>
      </c>
      <c r="AE346" s="210">
        <v>30901</v>
      </c>
      <c r="AF346" s="93"/>
      <c r="AG346" s="201" t="s">
        <v>16223</v>
      </c>
      <c r="AH346" s="202">
        <v>2156.36</v>
      </c>
      <c r="AJ346" s="319" t="s">
        <v>38482</v>
      </c>
      <c r="AK346" s="320">
        <v>229.03</v>
      </c>
      <c r="AM346" s="265" t="s">
        <v>11212</v>
      </c>
      <c r="AN346" s="266">
        <v>4000</v>
      </c>
      <c r="AP346" s="233" t="s">
        <v>41601</v>
      </c>
      <c r="AQ346" s="234">
        <v>64791.9</v>
      </c>
      <c r="AS346" s="211" t="s">
        <v>9491</v>
      </c>
      <c r="AT346" s="212">
        <v>2844</v>
      </c>
      <c r="AV346" s="197" t="s">
        <v>10259</v>
      </c>
      <c r="AW346" s="198">
        <v>252376</v>
      </c>
    </row>
    <row r="347" spans="1:49" x14ac:dyDescent="0.3">
      <c r="A347" s="315" t="s">
        <v>37067</v>
      </c>
      <c r="B347" s="315"/>
      <c r="C347" s="316">
        <v>176.57</v>
      </c>
      <c r="E347" s="263" t="s">
        <v>4568</v>
      </c>
      <c r="F347" s="263"/>
      <c r="G347" s="264">
        <v>170337.38</v>
      </c>
      <c r="I347" s="227" t="s">
        <v>44255</v>
      </c>
      <c r="J347" s="227"/>
      <c r="K347" s="228">
        <v>2239199.89</v>
      </c>
      <c r="M347" s="205" t="s">
        <v>814</v>
      </c>
      <c r="N347" s="205"/>
      <c r="O347" s="206">
        <v>660</v>
      </c>
      <c r="Q347" s="197" t="s">
        <v>3877</v>
      </c>
      <c r="R347" s="197"/>
      <c r="S347" s="198">
        <v>2267</v>
      </c>
      <c r="U347" s="309" t="s">
        <v>55779</v>
      </c>
      <c r="V347" s="310">
        <v>2271.59</v>
      </c>
      <c r="X347" s="267" t="s">
        <v>44332</v>
      </c>
      <c r="Y347" s="268">
        <v>27524.42</v>
      </c>
      <c r="AA347" s="229" t="s">
        <v>46637</v>
      </c>
      <c r="AB347" s="230">
        <v>841</v>
      </c>
      <c r="AD347" s="209" t="s">
        <v>14986</v>
      </c>
      <c r="AE347" s="210">
        <v>13312.65</v>
      </c>
      <c r="AF347" s="93"/>
      <c r="AG347" s="201" t="s">
        <v>16227</v>
      </c>
      <c r="AH347" s="202">
        <v>344241.48</v>
      </c>
      <c r="AJ347" s="319" t="s">
        <v>38692</v>
      </c>
      <c r="AK347" s="320">
        <v>176.57</v>
      </c>
      <c r="AM347" s="265" t="s">
        <v>11100</v>
      </c>
      <c r="AN347" s="266">
        <v>170337.38</v>
      </c>
      <c r="AP347" s="233" t="s">
        <v>46341</v>
      </c>
      <c r="AQ347" s="234">
        <v>2239199.89</v>
      </c>
      <c r="AS347" s="211" t="s">
        <v>9640</v>
      </c>
      <c r="AT347" s="212">
        <v>10272</v>
      </c>
      <c r="AV347" s="197" t="s">
        <v>9869</v>
      </c>
      <c r="AW347" s="198">
        <v>252376</v>
      </c>
    </row>
    <row r="348" spans="1:49" x14ac:dyDescent="0.3">
      <c r="A348" s="315" t="s">
        <v>65457</v>
      </c>
      <c r="B348" s="315"/>
      <c r="C348" s="316">
        <v>1059</v>
      </c>
      <c r="E348" s="263" t="s">
        <v>4664</v>
      </c>
      <c r="F348" s="263"/>
      <c r="G348" s="264">
        <v>13434.32</v>
      </c>
      <c r="I348" s="227" t="s">
        <v>41061</v>
      </c>
      <c r="J348" s="227"/>
      <c r="K348" s="228">
        <v>344162.43</v>
      </c>
      <c r="M348" s="205" t="s">
        <v>815</v>
      </c>
      <c r="N348" s="205"/>
      <c r="O348" s="206">
        <v>9400</v>
      </c>
      <c r="Q348" s="197" t="s">
        <v>3878</v>
      </c>
      <c r="R348" s="197"/>
      <c r="S348" s="198">
        <v>6899</v>
      </c>
      <c r="U348" s="309" t="s">
        <v>55780</v>
      </c>
      <c r="V348" s="310">
        <v>78452.63</v>
      </c>
      <c r="X348" s="267" t="s">
        <v>62519</v>
      </c>
      <c r="Y348" s="268">
        <v>-10915.01</v>
      </c>
      <c r="AA348" s="229" t="s">
        <v>15061</v>
      </c>
      <c r="AB348" s="230">
        <v>52542</v>
      </c>
      <c r="AD348" s="209" t="s">
        <v>14987</v>
      </c>
      <c r="AE348" s="210">
        <v>41256.53</v>
      </c>
      <c r="AF348" s="93"/>
      <c r="AG348" s="201" t="s">
        <v>31694</v>
      </c>
      <c r="AH348" s="202">
        <v>10732.82</v>
      </c>
      <c r="AJ348" s="319" t="s">
        <v>38727</v>
      </c>
      <c r="AK348" s="320">
        <v>1059</v>
      </c>
      <c r="AM348" s="265" t="s">
        <v>11101</v>
      </c>
      <c r="AN348" s="266">
        <v>13434.32</v>
      </c>
      <c r="AP348" s="233" t="s">
        <v>41602</v>
      </c>
      <c r="AQ348" s="234">
        <v>344162.43</v>
      </c>
      <c r="AS348" s="211" t="s">
        <v>11466</v>
      </c>
      <c r="AT348" s="212">
        <v>11540.31</v>
      </c>
      <c r="AV348" s="197" t="s">
        <v>10260</v>
      </c>
      <c r="AW348" s="198">
        <v>11125</v>
      </c>
    </row>
    <row r="349" spans="1:49" x14ac:dyDescent="0.3">
      <c r="A349" s="315" t="s">
        <v>37072</v>
      </c>
      <c r="B349" s="315"/>
      <c r="C349" s="316">
        <v>4683.3999999999996</v>
      </c>
      <c r="E349" s="263" t="s">
        <v>4569</v>
      </c>
      <c r="F349" s="263"/>
      <c r="G349" s="264">
        <v>26270.78</v>
      </c>
      <c r="I349" s="227" t="s">
        <v>41062</v>
      </c>
      <c r="J349" s="227"/>
      <c r="K349" s="228">
        <v>71319</v>
      </c>
      <c r="M349" s="205" t="s">
        <v>4004</v>
      </c>
      <c r="N349" s="205"/>
      <c r="O349" s="206">
        <v>2430</v>
      </c>
      <c r="Q349" s="197" t="s">
        <v>3879</v>
      </c>
      <c r="R349" s="197"/>
      <c r="S349" s="198">
        <v>498759.22</v>
      </c>
      <c r="U349" s="309" t="s">
        <v>66926</v>
      </c>
      <c r="V349" s="310">
        <v>1310.4000000000001</v>
      </c>
      <c r="X349" s="267" t="s">
        <v>59463</v>
      </c>
      <c r="Y349" s="268">
        <v>513459.75</v>
      </c>
      <c r="AA349" s="229" t="s">
        <v>15062</v>
      </c>
      <c r="AB349" s="230">
        <v>43872.01</v>
      </c>
      <c r="AD349" s="209" t="s">
        <v>14988</v>
      </c>
      <c r="AE349" s="210">
        <v>27.36</v>
      </c>
      <c r="AF349" s="93"/>
      <c r="AG349" s="201" t="s">
        <v>31695</v>
      </c>
      <c r="AH349" s="202">
        <v>821.06</v>
      </c>
      <c r="AJ349" s="319" t="s">
        <v>38741</v>
      </c>
      <c r="AK349" s="320">
        <v>4683.3999999999996</v>
      </c>
      <c r="AM349" s="265" t="s">
        <v>11103</v>
      </c>
      <c r="AN349" s="266">
        <v>26270.78</v>
      </c>
      <c r="AP349" s="233" t="s">
        <v>41603</v>
      </c>
      <c r="AQ349" s="234">
        <v>71319</v>
      </c>
      <c r="AS349" s="211" t="s">
        <v>9765</v>
      </c>
      <c r="AT349" s="212">
        <v>100886.86</v>
      </c>
      <c r="AV349" s="197" t="s">
        <v>9870</v>
      </c>
      <c r="AW349" s="198">
        <v>11125</v>
      </c>
    </row>
    <row r="350" spans="1:49" x14ac:dyDescent="0.3">
      <c r="A350" s="315" t="s">
        <v>37077</v>
      </c>
      <c r="B350" s="315"/>
      <c r="C350" s="316">
        <v>1037.32</v>
      </c>
      <c r="E350" s="263" t="s">
        <v>4570</v>
      </c>
      <c r="F350" s="263"/>
      <c r="G350" s="264">
        <v>123412.8</v>
      </c>
      <c r="I350" s="227" t="s">
        <v>44256</v>
      </c>
      <c r="J350" s="227"/>
      <c r="K350" s="228">
        <v>1105565.72</v>
      </c>
      <c r="M350" s="205" t="s">
        <v>816</v>
      </c>
      <c r="N350" s="205"/>
      <c r="O350" s="206">
        <v>22954</v>
      </c>
      <c r="Q350" s="197" t="s">
        <v>3880</v>
      </c>
      <c r="R350" s="197"/>
      <c r="S350" s="198">
        <v>15523</v>
      </c>
      <c r="U350" s="309" t="s">
        <v>55781</v>
      </c>
      <c r="V350" s="310">
        <v>18669</v>
      </c>
      <c r="X350" s="267" t="s">
        <v>63006</v>
      </c>
      <c r="Y350" s="268">
        <v>5189.6000000000004</v>
      </c>
      <c r="AA350" s="229" t="s">
        <v>15063</v>
      </c>
      <c r="AB350" s="230">
        <v>1337.1</v>
      </c>
      <c r="AD350" s="209" t="s">
        <v>14989</v>
      </c>
      <c r="AE350" s="210">
        <v>4176.6400000000003</v>
      </c>
      <c r="AF350" s="93"/>
      <c r="AG350" s="201" t="s">
        <v>31696</v>
      </c>
      <c r="AH350" s="202">
        <v>1857.12</v>
      </c>
      <c r="AJ350" s="319" t="s">
        <v>38768</v>
      </c>
      <c r="AK350" s="320">
        <v>1037.32</v>
      </c>
      <c r="AM350" s="265" t="s">
        <v>11105</v>
      </c>
      <c r="AN350" s="266">
        <v>123412.8</v>
      </c>
      <c r="AP350" s="233" t="s">
        <v>46342</v>
      </c>
      <c r="AQ350" s="234">
        <v>1105565.72</v>
      </c>
      <c r="AS350" s="211" t="s">
        <v>6619</v>
      </c>
      <c r="AT350" s="212">
        <v>36130.769999999997</v>
      </c>
      <c r="AV350" s="197" t="s">
        <v>10108</v>
      </c>
      <c r="AW350" s="198">
        <v>678510</v>
      </c>
    </row>
    <row r="351" spans="1:49" x14ac:dyDescent="0.3">
      <c r="A351" s="315" t="s">
        <v>41171</v>
      </c>
      <c r="B351" s="315"/>
      <c r="C351" s="316">
        <v>124374.23</v>
      </c>
      <c r="E351" s="263" t="s">
        <v>3630</v>
      </c>
      <c r="F351" s="263"/>
      <c r="G351" s="264">
        <v>-37105.49</v>
      </c>
      <c r="I351" s="227" t="s">
        <v>44257</v>
      </c>
      <c r="J351" s="227"/>
      <c r="K351" s="228">
        <v>620742.25</v>
      </c>
      <c r="M351" s="205" t="s">
        <v>817</v>
      </c>
      <c r="N351" s="205"/>
      <c r="O351" s="206">
        <v>2687.52</v>
      </c>
      <c r="Q351" s="197" t="s">
        <v>3881</v>
      </c>
      <c r="R351" s="197"/>
      <c r="S351" s="198">
        <v>19756</v>
      </c>
      <c r="U351" s="309" t="s">
        <v>34487</v>
      </c>
      <c r="V351" s="310">
        <v>62388.51</v>
      </c>
      <c r="X351" s="267" t="s">
        <v>57190</v>
      </c>
      <c r="Y351" s="268">
        <v>8395.2999999999993</v>
      </c>
      <c r="AA351" s="229" t="s">
        <v>51473</v>
      </c>
      <c r="AB351" s="230">
        <v>34645.760000000002</v>
      </c>
      <c r="AD351" s="209" t="s">
        <v>14990</v>
      </c>
      <c r="AE351" s="210">
        <v>5157.6000000000004</v>
      </c>
      <c r="AF351" s="93"/>
      <c r="AG351" s="201" t="s">
        <v>13112</v>
      </c>
      <c r="AH351" s="202">
        <v>10940.67</v>
      </c>
      <c r="AJ351" s="319" t="s">
        <v>41712</v>
      </c>
      <c r="AK351" s="320">
        <v>124374.23</v>
      </c>
      <c r="AM351" s="265" t="s">
        <v>9666</v>
      </c>
      <c r="AN351" s="266">
        <v>-37105.49</v>
      </c>
      <c r="AP351" s="233" t="s">
        <v>46343</v>
      </c>
      <c r="AQ351" s="234">
        <v>620742.25</v>
      </c>
      <c r="AS351" s="211" t="s">
        <v>7285</v>
      </c>
      <c r="AT351" s="212">
        <v>45285</v>
      </c>
      <c r="AV351" s="197" t="s">
        <v>10261</v>
      </c>
      <c r="AW351" s="198">
        <v>442135</v>
      </c>
    </row>
    <row r="352" spans="1:49" x14ac:dyDescent="0.3">
      <c r="A352" s="315" t="s">
        <v>41172</v>
      </c>
      <c r="B352" s="315"/>
      <c r="C352" s="316">
        <v>315563.24</v>
      </c>
      <c r="E352" s="263" t="s">
        <v>4673</v>
      </c>
      <c r="F352" s="263"/>
      <c r="G352" s="264">
        <v>12000</v>
      </c>
      <c r="I352" s="227" t="s">
        <v>42088</v>
      </c>
      <c r="J352" s="227"/>
      <c r="K352" s="228">
        <v>668585.32999999996</v>
      </c>
      <c r="M352" s="205" t="s">
        <v>818</v>
      </c>
      <c r="N352" s="205"/>
      <c r="O352" s="206">
        <v>1735</v>
      </c>
      <c r="Q352" s="197" t="s">
        <v>3882</v>
      </c>
      <c r="R352" s="197"/>
      <c r="S352" s="198">
        <v>4066</v>
      </c>
      <c r="U352" s="309" t="s">
        <v>34488</v>
      </c>
      <c r="V352" s="310">
        <v>215486.95</v>
      </c>
      <c r="X352" s="267" t="s">
        <v>61072</v>
      </c>
      <c r="Y352" s="268">
        <v>71043.87</v>
      </c>
      <c r="AA352" s="229" t="s">
        <v>15064</v>
      </c>
      <c r="AB352" s="230">
        <v>9890.5499999999993</v>
      </c>
      <c r="AD352" s="209" t="s">
        <v>14991</v>
      </c>
      <c r="AE352" s="210">
        <v>2058.37</v>
      </c>
      <c r="AF352" s="93"/>
      <c r="AG352" s="201" t="s">
        <v>13113</v>
      </c>
      <c r="AH352" s="202">
        <v>16129.33</v>
      </c>
      <c r="AJ352" s="319" t="s">
        <v>41713</v>
      </c>
      <c r="AK352" s="320">
        <v>315563.24</v>
      </c>
      <c r="AM352" s="265" t="s">
        <v>11114</v>
      </c>
      <c r="AN352" s="266">
        <v>12000</v>
      </c>
      <c r="AP352" s="233" t="s">
        <v>43479</v>
      </c>
      <c r="AQ352" s="234">
        <v>668585.32999999996</v>
      </c>
      <c r="AS352" s="211" t="s">
        <v>7700</v>
      </c>
      <c r="AT352" s="212">
        <v>31899</v>
      </c>
      <c r="AV352" s="197" t="s">
        <v>9871</v>
      </c>
      <c r="AW352" s="198">
        <v>1120645</v>
      </c>
    </row>
    <row r="353" spans="1:49" x14ac:dyDescent="0.3">
      <c r="A353" s="315" t="s">
        <v>41173</v>
      </c>
      <c r="B353" s="315"/>
      <c r="C353" s="316">
        <v>134780.57999999999</v>
      </c>
      <c r="E353" s="263" t="s">
        <v>4678</v>
      </c>
      <c r="F353" s="263"/>
      <c r="G353" s="264">
        <v>5084.5</v>
      </c>
      <c r="I353" s="227" t="s">
        <v>41063</v>
      </c>
      <c r="J353" s="227"/>
      <c r="K353" s="228">
        <v>65492</v>
      </c>
      <c r="M353" s="205" t="s">
        <v>4005</v>
      </c>
      <c r="N353" s="205"/>
      <c r="O353" s="206">
        <v>1636</v>
      </c>
      <c r="Q353" s="197" t="s">
        <v>3883</v>
      </c>
      <c r="R353" s="197"/>
      <c r="S353" s="198">
        <v>582022</v>
      </c>
      <c r="U353" s="309" t="s">
        <v>35975</v>
      </c>
      <c r="V353" s="310">
        <v>135163.85999999999</v>
      </c>
      <c r="X353" s="267" t="s">
        <v>61073</v>
      </c>
      <c r="Y353" s="268">
        <v>10141</v>
      </c>
      <c r="AA353" s="229" t="s">
        <v>15065</v>
      </c>
      <c r="AB353" s="230">
        <v>26179.78</v>
      </c>
      <c r="AD353" s="209" t="s">
        <v>14992</v>
      </c>
      <c r="AE353" s="210">
        <v>2274.85</v>
      </c>
      <c r="AF353" s="93"/>
      <c r="AG353" s="201" t="s">
        <v>31697</v>
      </c>
      <c r="AH353" s="202">
        <v>10732.82</v>
      </c>
      <c r="AJ353" s="319" t="s">
        <v>41714</v>
      </c>
      <c r="AK353" s="320">
        <v>134780.57999999999</v>
      </c>
      <c r="AM353" s="265" t="s">
        <v>11119</v>
      </c>
      <c r="AN353" s="266">
        <v>5084.5</v>
      </c>
      <c r="AP353" s="233" t="s">
        <v>41604</v>
      </c>
      <c r="AQ353" s="234">
        <v>65492</v>
      </c>
      <c r="AS353" s="211" t="s">
        <v>8001</v>
      </c>
      <c r="AT353" s="212">
        <v>12828</v>
      </c>
      <c r="AV353" s="197" t="s">
        <v>10262</v>
      </c>
      <c r="AW353" s="198">
        <v>6600</v>
      </c>
    </row>
    <row r="354" spans="1:49" x14ac:dyDescent="0.3">
      <c r="A354" s="315" t="s">
        <v>41174</v>
      </c>
      <c r="B354" s="315"/>
      <c r="C354" s="316">
        <v>121853.08</v>
      </c>
      <c r="E354" s="263" t="s">
        <v>4750</v>
      </c>
      <c r="F354" s="263"/>
      <c r="G354" s="264">
        <v>9360.64</v>
      </c>
      <c r="I354" s="227" t="s">
        <v>44258</v>
      </c>
      <c r="J354" s="227"/>
      <c r="K354" s="228">
        <v>1401590.27</v>
      </c>
      <c r="M354" s="205" t="s">
        <v>819</v>
      </c>
      <c r="N354" s="205"/>
      <c r="O354" s="206">
        <v>42887.25</v>
      </c>
      <c r="Q354" s="197" t="s">
        <v>3884</v>
      </c>
      <c r="R354" s="197"/>
      <c r="S354" s="198">
        <v>41941</v>
      </c>
      <c r="U354" s="309" t="s">
        <v>51528</v>
      </c>
      <c r="V354" s="310">
        <v>3832.25</v>
      </c>
      <c r="X354" s="267" t="s">
        <v>58405</v>
      </c>
      <c r="Y354" s="268">
        <v>6098.85</v>
      </c>
      <c r="AA354" s="229" t="s">
        <v>15066</v>
      </c>
      <c r="AB354" s="230">
        <v>7018.92</v>
      </c>
      <c r="AD354" s="209" t="s">
        <v>14993</v>
      </c>
      <c r="AE354" s="210">
        <v>4337</v>
      </c>
      <c r="AF354" s="93"/>
      <c r="AG354" s="201" t="s">
        <v>16248</v>
      </c>
      <c r="AH354" s="202">
        <v>821.06</v>
      </c>
      <c r="AJ354" s="319" t="s">
        <v>41715</v>
      </c>
      <c r="AK354" s="320">
        <v>121853.08</v>
      </c>
      <c r="AM354" s="265" t="s">
        <v>11125</v>
      </c>
      <c r="AN354" s="266">
        <v>9360.64</v>
      </c>
      <c r="AP354" s="233" t="s">
        <v>46344</v>
      </c>
      <c r="AQ354" s="234">
        <v>1401590.27</v>
      </c>
      <c r="AS354" s="211" t="s">
        <v>8259</v>
      </c>
      <c r="AT354" s="212">
        <v>2591.79</v>
      </c>
      <c r="AV354" s="197" t="s">
        <v>9872</v>
      </c>
      <c r="AW354" s="198">
        <v>6600</v>
      </c>
    </row>
    <row r="355" spans="1:49" x14ac:dyDescent="0.3">
      <c r="A355" s="315" t="s">
        <v>41175</v>
      </c>
      <c r="B355" s="315"/>
      <c r="C355" s="316">
        <v>311396.53000000003</v>
      </c>
      <c r="E355" s="263" t="s">
        <v>4575</v>
      </c>
      <c r="F355" s="263"/>
      <c r="G355" s="264">
        <v>2700</v>
      </c>
      <c r="I355" s="227" t="s">
        <v>44259</v>
      </c>
      <c r="J355" s="227"/>
      <c r="K355" s="228">
        <v>28426604.609999999</v>
      </c>
      <c r="M355" s="205" t="s">
        <v>820</v>
      </c>
      <c r="N355" s="205"/>
      <c r="O355" s="206">
        <v>74264</v>
      </c>
      <c r="Q355" s="197" t="s">
        <v>3885</v>
      </c>
      <c r="R355" s="197"/>
      <c r="S355" s="198">
        <v>560880</v>
      </c>
      <c r="U355" s="309" t="s">
        <v>15223</v>
      </c>
      <c r="V355" s="310">
        <v>137314.07</v>
      </c>
      <c r="X355" s="267" t="s">
        <v>58406</v>
      </c>
      <c r="Y355" s="268">
        <v>466.59</v>
      </c>
      <c r="AA355" s="229" t="s">
        <v>15068</v>
      </c>
      <c r="AB355" s="230">
        <v>22597.13</v>
      </c>
      <c r="AD355" s="209" t="s">
        <v>14994</v>
      </c>
      <c r="AE355" s="210">
        <v>5581.52</v>
      </c>
      <c r="AF355" s="93"/>
      <c r="AG355" s="201" t="s">
        <v>31698</v>
      </c>
      <c r="AH355" s="202">
        <v>1857.12</v>
      </c>
      <c r="AJ355" s="319" t="s">
        <v>41716</v>
      </c>
      <c r="AK355" s="320">
        <v>311396.53000000003</v>
      </c>
      <c r="AM355" s="265" t="s">
        <v>9668</v>
      </c>
      <c r="AN355" s="266">
        <v>2700</v>
      </c>
      <c r="AP355" s="233" t="s">
        <v>46345</v>
      </c>
      <c r="AQ355" s="234">
        <v>28426604.609999999</v>
      </c>
      <c r="AS355" s="211" t="s">
        <v>8877</v>
      </c>
      <c r="AT355" s="212">
        <v>505.68</v>
      </c>
      <c r="AV355" s="197" t="s">
        <v>10263</v>
      </c>
      <c r="AW355" s="198">
        <v>10792</v>
      </c>
    </row>
    <row r="356" spans="1:49" x14ac:dyDescent="0.3">
      <c r="A356" s="315" t="s">
        <v>41176</v>
      </c>
      <c r="B356" s="315"/>
      <c r="C356" s="316">
        <v>217456</v>
      </c>
      <c r="E356" s="263" t="s">
        <v>4688</v>
      </c>
      <c r="F356" s="263"/>
      <c r="G356" s="264">
        <v>4666</v>
      </c>
      <c r="I356" s="227" t="s">
        <v>41064</v>
      </c>
      <c r="J356" s="227"/>
      <c r="K356" s="228">
        <v>378579</v>
      </c>
      <c r="M356" s="205" t="s">
        <v>821</v>
      </c>
      <c r="N356" s="205"/>
      <c r="O356" s="206">
        <v>13831</v>
      </c>
      <c r="Q356" s="197" t="s">
        <v>3886</v>
      </c>
      <c r="R356" s="197"/>
      <c r="S356" s="198">
        <v>8632</v>
      </c>
      <c r="U356" s="309" t="s">
        <v>57205</v>
      </c>
      <c r="V356" s="310">
        <v>407.34</v>
      </c>
      <c r="X356" s="267" t="s">
        <v>58407</v>
      </c>
      <c r="Y356" s="268">
        <v>1494.21</v>
      </c>
      <c r="AA356" s="229" t="s">
        <v>15069</v>
      </c>
      <c r="AB356" s="230">
        <v>55753.17</v>
      </c>
      <c r="AD356" s="209" t="s">
        <v>14995</v>
      </c>
      <c r="AE356" s="210">
        <v>8387</v>
      </c>
      <c r="AF356" s="93"/>
      <c r="AG356" s="201" t="s">
        <v>13114</v>
      </c>
      <c r="AH356" s="202">
        <v>10940.67</v>
      </c>
      <c r="AJ356" s="319" t="s">
        <v>41717</v>
      </c>
      <c r="AK356" s="320">
        <v>217456</v>
      </c>
      <c r="AM356" s="265" t="s">
        <v>11130</v>
      </c>
      <c r="AN356" s="266">
        <v>4666</v>
      </c>
      <c r="AP356" s="233" t="s">
        <v>41605</v>
      </c>
      <c r="AQ356" s="234">
        <v>378579</v>
      </c>
      <c r="AS356" s="211" t="s">
        <v>9221</v>
      </c>
      <c r="AT356" s="212">
        <v>56898</v>
      </c>
      <c r="AV356" s="197" t="s">
        <v>9873</v>
      </c>
      <c r="AW356" s="198">
        <v>10792</v>
      </c>
    </row>
    <row r="357" spans="1:49" x14ac:dyDescent="0.3">
      <c r="A357" s="315" t="s">
        <v>43563</v>
      </c>
      <c r="B357" s="315"/>
      <c r="C357" s="316">
        <v>84242.09</v>
      </c>
      <c r="E357" s="263" t="s">
        <v>4693</v>
      </c>
      <c r="F357" s="263"/>
      <c r="G357" s="264">
        <v>8270.6299999999992</v>
      </c>
      <c r="I357" s="227" t="s">
        <v>41065</v>
      </c>
      <c r="J357" s="227"/>
      <c r="K357" s="228">
        <v>276236.63</v>
      </c>
      <c r="M357" s="205" t="s">
        <v>822</v>
      </c>
      <c r="N357" s="205"/>
      <c r="O357" s="206">
        <v>8314.6299999999992</v>
      </c>
      <c r="Q357" s="197" t="s">
        <v>3887</v>
      </c>
      <c r="R357" s="197"/>
      <c r="S357" s="198">
        <v>2381.75</v>
      </c>
      <c r="U357" s="309" t="s">
        <v>59466</v>
      </c>
      <c r="V357" s="310">
        <v>212.79</v>
      </c>
      <c r="X357" s="267" t="s">
        <v>58408</v>
      </c>
      <c r="Y357" s="268">
        <v>310</v>
      </c>
      <c r="AA357" s="229" t="s">
        <v>49576</v>
      </c>
      <c r="AB357" s="230">
        <v>221784.25</v>
      </c>
      <c r="AD357" s="209" t="s">
        <v>14996</v>
      </c>
      <c r="AE357" s="210">
        <v>2985.63</v>
      </c>
      <c r="AF357" s="93"/>
      <c r="AG357" s="201" t="s">
        <v>13115</v>
      </c>
      <c r="AH357" s="202">
        <v>16129.33</v>
      </c>
      <c r="AJ357" s="319" t="s">
        <v>43877</v>
      </c>
      <c r="AK357" s="320">
        <v>84242.09</v>
      </c>
      <c r="AM357" s="265" t="s">
        <v>11135</v>
      </c>
      <c r="AN357" s="266">
        <v>8270.6299999999992</v>
      </c>
      <c r="AP357" s="233" t="s">
        <v>41606</v>
      </c>
      <c r="AQ357" s="234">
        <v>276236.63</v>
      </c>
      <c r="AS357" s="211" t="s">
        <v>10572</v>
      </c>
      <c r="AT357" s="212">
        <v>8298</v>
      </c>
      <c r="AV357" s="197" t="s">
        <v>7609</v>
      </c>
      <c r="AW357" s="198">
        <v>510316.62</v>
      </c>
    </row>
    <row r="358" spans="1:49" x14ac:dyDescent="0.3">
      <c r="A358" s="315" t="s">
        <v>41177</v>
      </c>
      <c r="B358" s="315"/>
      <c r="C358" s="316">
        <v>18646.41</v>
      </c>
      <c r="E358" s="263" t="s">
        <v>4576</v>
      </c>
      <c r="F358" s="263"/>
      <c r="G358" s="264">
        <v>173.28</v>
      </c>
      <c r="I358" s="227" t="s">
        <v>41066</v>
      </c>
      <c r="J358" s="227"/>
      <c r="K358" s="228">
        <v>69864.789999999994</v>
      </c>
      <c r="M358" s="205" t="s">
        <v>823</v>
      </c>
      <c r="N358" s="205"/>
      <c r="O358" s="206">
        <v>12200</v>
      </c>
      <c r="Q358" s="197" t="s">
        <v>3888</v>
      </c>
      <c r="R358" s="197"/>
      <c r="S358" s="198">
        <v>2703</v>
      </c>
      <c r="U358" s="309" t="s">
        <v>57206</v>
      </c>
      <c r="V358" s="310">
        <v>98.05</v>
      </c>
      <c r="X358" s="267" t="s">
        <v>61074</v>
      </c>
      <c r="Y358" s="268">
        <v>2872.17</v>
      </c>
      <c r="AA358" s="229" t="s">
        <v>35957</v>
      </c>
      <c r="AB358" s="230">
        <v>-10957.53</v>
      </c>
      <c r="AD358" s="209" t="s">
        <v>14997</v>
      </c>
      <c r="AE358" s="210">
        <v>228.41</v>
      </c>
      <c r="AF358" s="93"/>
      <c r="AG358" s="201" t="s">
        <v>13116</v>
      </c>
      <c r="AH358" s="202">
        <v>367625.25</v>
      </c>
      <c r="AJ358" s="319" t="s">
        <v>41718</v>
      </c>
      <c r="AK358" s="320">
        <v>18646.41</v>
      </c>
      <c r="AM358" s="265" t="s">
        <v>9669</v>
      </c>
      <c r="AN358" s="266">
        <v>173.28</v>
      </c>
      <c r="AP358" s="233" t="s">
        <v>41607</v>
      </c>
      <c r="AQ358" s="234">
        <v>69864.789999999994</v>
      </c>
      <c r="AS358" s="211" t="s">
        <v>11022</v>
      </c>
      <c r="AT358" s="212">
        <v>29967</v>
      </c>
      <c r="AV358" s="197" t="s">
        <v>10264</v>
      </c>
      <c r="AW358" s="198">
        <v>380502</v>
      </c>
    </row>
    <row r="359" spans="1:49" x14ac:dyDescent="0.3">
      <c r="A359" s="315" t="s">
        <v>43564</v>
      </c>
      <c r="B359" s="315"/>
      <c r="C359" s="316">
        <v>200304.15</v>
      </c>
      <c r="E359" s="263" t="s">
        <v>4696</v>
      </c>
      <c r="F359" s="263"/>
      <c r="G359" s="264">
        <v>9547.06</v>
      </c>
      <c r="I359" s="227" t="s">
        <v>41067</v>
      </c>
      <c r="J359" s="227"/>
      <c r="K359" s="228">
        <v>155742.66</v>
      </c>
      <c r="M359" s="205" t="s">
        <v>824</v>
      </c>
      <c r="N359" s="205"/>
      <c r="O359" s="206">
        <v>37807</v>
      </c>
      <c r="Q359" s="197" t="s">
        <v>3889</v>
      </c>
      <c r="R359" s="197"/>
      <c r="S359" s="198">
        <v>4678</v>
      </c>
      <c r="U359" s="309" t="s">
        <v>66927</v>
      </c>
      <c r="V359" s="310">
        <v>1448.78</v>
      </c>
      <c r="X359" s="267" t="s">
        <v>54771</v>
      </c>
      <c r="Y359" s="268">
        <v>13832</v>
      </c>
      <c r="AA359" s="229" t="s">
        <v>51474</v>
      </c>
      <c r="AB359" s="230">
        <v>7849</v>
      </c>
      <c r="AD359" s="209" t="s">
        <v>14998</v>
      </c>
      <c r="AE359" s="210">
        <v>647.29</v>
      </c>
      <c r="AF359" s="93"/>
      <c r="AG359" s="201" t="s">
        <v>13117</v>
      </c>
      <c r="AH359" s="202">
        <v>399659.73</v>
      </c>
      <c r="AJ359" s="319" t="s">
        <v>43878</v>
      </c>
      <c r="AK359" s="320">
        <v>200304.15</v>
      </c>
      <c r="AM359" s="265" t="s">
        <v>11138</v>
      </c>
      <c r="AN359" s="266">
        <v>9547.06</v>
      </c>
      <c r="AP359" s="233" t="s">
        <v>41608</v>
      </c>
      <c r="AQ359" s="234">
        <v>155742.66</v>
      </c>
      <c r="AS359" s="211" t="s">
        <v>11233</v>
      </c>
      <c r="AT359" s="212">
        <v>14985</v>
      </c>
      <c r="AV359" s="197" t="s">
        <v>9309</v>
      </c>
      <c r="AW359" s="198">
        <v>214794.04</v>
      </c>
    </row>
    <row r="360" spans="1:49" x14ac:dyDescent="0.3">
      <c r="A360" s="315" t="s">
        <v>43565</v>
      </c>
      <c r="B360" s="315"/>
      <c r="C360" s="316">
        <v>231375.04</v>
      </c>
      <c r="E360" s="263" t="s">
        <v>4701</v>
      </c>
      <c r="F360" s="263"/>
      <c r="G360" s="264">
        <v>1019</v>
      </c>
      <c r="I360" s="227" t="s">
        <v>41068</v>
      </c>
      <c r="J360" s="227"/>
      <c r="K360" s="228">
        <v>288501.98</v>
      </c>
      <c r="M360" s="205" t="s">
        <v>825</v>
      </c>
      <c r="N360" s="205"/>
      <c r="O360" s="206">
        <v>727500</v>
      </c>
      <c r="Q360" s="197" t="s">
        <v>3890</v>
      </c>
      <c r="R360" s="197"/>
      <c r="S360" s="198">
        <v>10227.68</v>
      </c>
      <c r="U360" s="309" t="s">
        <v>66928</v>
      </c>
      <c r="V360" s="310">
        <v>1440</v>
      </c>
      <c r="X360" s="267" t="s">
        <v>54772</v>
      </c>
      <c r="Y360" s="268">
        <v>4323</v>
      </c>
      <c r="AA360" s="229" t="s">
        <v>35958</v>
      </c>
      <c r="AB360" s="230">
        <v>1628.63</v>
      </c>
      <c r="AD360" s="209" t="s">
        <v>14999</v>
      </c>
      <c r="AE360" s="210">
        <v>133.19999999999999</v>
      </c>
      <c r="AF360" s="93"/>
      <c r="AG360" s="201" t="s">
        <v>13118</v>
      </c>
      <c r="AH360" s="202">
        <v>30573.97</v>
      </c>
      <c r="AJ360" s="319" t="s">
        <v>43879</v>
      </c>
      <c r="AK360" s="320">
        <v>231375.04</v>
      </c>
      <c r="AM360" s="265" t="s">
        <v>11143</v>
      </c>
      <c r="AN360" s="266">
        <v>1019</v>
      </c>
      <c r="AP360" s="233" t="s">
        <v>41609</v>
      </c>
      <c r="AQ360" s="234">
        <v>288501.98</v>
      </c>
      <c r="AS360" s="211" t="s">
        <v>9766</v>
      </c>
      <c r="AT360" s="212">
        <v>239388.24</v>
      </c>
      <c r="AV360" s="197" t="s">
        <v>9875</v>
      </c>
      <c r="AW360" s="198">
        <v>1105612.6599999999</v>
      </c>
    </row>
    <row r="361" spans="1:49" x14ac:dyDescent="0.3">
      <c r="A361" s="315" t="s">
        <v>41178</v>
      </c>
      <c r="B361" s="315"/>
      <c r="C361" s="316">
        <v>122851.78</v>
      </c>
      <c r="E361" s="263" t="s">
        <v>4578</v>
      </c>
      <c r="F361" s="263"/>
      <c r="G361" s="264">
        <v>101549.34</v>
      </c>
      <c r="I361" s="227" t="s">
        <v>41069</v>
      </c>
      <c r="J361" s="227"/>
      <c r="K361" s="228">
        <v>135053.67000000001</v>
      </c>
      <c r="M361" s="205" t="s">
        <v>826</v>
      </c>
      <c r="N361" s="205"/>
      <c r="O361" s="206">
        <v>7999</v>
      </c>
      <c r="Q361" s="197" t="s">
        <v>3891</v>
      </c>
      <c r="R361" s="197"/>
      <c r="S361" s="198">
        <v>6259</v>
      </c>
      <c r="U361" s="309" t="s">
        <v>66929</v>
      </c>
      <c r="V361" s="310">
        <v>157.24</v>
      </c>
      <c r="X361" s="267" t="s">
        <v>15062</v>
      </c>
      <c r="Y361" s="268">
        <v>3869.2</v>
      </c>
      <c r="AA361" s="229" t="s">
        <v>34465</v>
      </c>
      <c r="AB361" s="230">
        <v>31921.37</v>
      </c>
      <c r="AD361" s="209" t="s">
        <v>15000</v>
      </c>
      <c r="AE361" s="210">
        <v>25742.47</v>
      </c>
      <c r="AF361" s="93"/>
      <c r="AG361" s="201" t="s">
        <v>13119</v>
      </c>
      <c r="AH361" s="202">
        <v>78732.97</v>
      </c>
      <c r="AJ361" s="319" t="s">
        <v>41719</v>
      </c>
      <c r="AK361" s="320">
        <v>122851.78</v>
      </c>
      <c r="AM361" s="265" t="s">
        <v>11144</v>
      </c>
      <c r="AN361" s="266">
        <v>101549.34</v>
      </c>
      <c r="AP361" s="233" t="s">
        <v>41610</v>
      </c>
      <c r="AQ361" s="234">
        <v>135053.67000000001</v>
      </c>
      <c r="AS361" s="211" t="s">
        <v>6879</v>
      </c>
      <c r="AT361" s="212">
        <v>600</v>
      </c>
      <c r="AV361" s="197" t="s">
        <v>10109</v>
      </c>
      <c r="AW361" s="198">
        <v>44193.84</v>
      </c>
    </row>
    <row r="362" spans="1:49" x14ac:dyDescent="0.3">
      <c r="A362" s="315" t="s">
        <v>41179</v>
      </c>
      <c r="B362" s="315"/>
      <c r="C362" s="316">
        <v>18589.419999999998</v>
      </c>
      <c r="E362" s="263" t="s">
        <v>4579</v>
      </c>
      <c r="F362" s="263"/>
      <c r="G362" s="264">
        <v>30131.279999999999</v>
      </c>
      <c r="I362" s="227" t="s">
        <v>41070</v>
      </c>
      <c r="J362" s="227"/>
      <c r="K362" s="228">
        <v>40907</v>
      </c>
      <c r="M362" s="205" t="s">
        <v>827</v>
      </c>
      <c r="N362" s="205"/>
      <c r="O362" s="206">
        <v>3187</v>
      </c>
      <c r="Q362" s="197" t="s">
        <v>3892</v>
      </c>
      <c r="R362" s="197"/>
      <c r="S362" s="198">
        <v>4597</v>
      </c>
      <c r="U362" s="309" t="s">
        <v>61274</v>
      </c>
      <c r="V362" s="310">
        <v>1135</v>
      </c>
      <c r="X362" s="267" t="s">
        <v>51473</v>
      </c>
      <c r="Y362" s="268">
        <v>13.44</v>
      </c>
      <c r="AA362" s="229" t="s">
        <v>44335</v>
      </c>
      <c r="AB362" s="230">
        <v>26217.49</v>
      </c>
      <c r="AD362" s="209" t="s">
        <v>15001</v>
      </c>
      <c r="AE362" s="210">
        <v>2760</v>
      </c>
      <c r="AF362" s="93"/>
      <c r="AG362" s="201" t="s">
        <v>13120</v>
      </c>
      <c r="AH362" s="202">
        <v>63006.36</v>
      </c>
      <c r="AJ362" s="319" t="s">
        <v>41720</v>
      </c>
      <c r="AK362" s="320">
        <v>18589.419999999998</v>
      </c>
      <c r="AM362" s="265" t="s">
        <v>9671</v>
      </c>
      <c r="AN362" s="266">
        <v>30131.279999999999</v>
      </c>
      <c r="AP362" s="233" t="s">
        <v>41611</v>
      </c>
      <c r="AQ362" s="234">
        <v>40907</v>
      </c>
      <c r="AS362" s="211" t="s">
        <v>7044</v>
      </c>
      <c r="AT362" s="212">
        <v>908</v>
      </c>
      <c r="AV362" s="197" t="s">
        <v>10265</v>
      </c>
      <c r="AW362" s="198">
        <v>31138.400000000001</v>
      </c>
    </row>
    <row r="363" spans="1:49" x14ac:dyDescent="0.3">
      <c r="A363" s="315" t="s">
        <v>41180</v>
      </c>
      <c r="B363" s="315"/>
      <c r="C363" s="316">
        <v>197668.83</v>
      </c>
      <c r="E363" s="263" t="s">
        <v>4751</v>
      </c>
      <c r="F363" s="263"/>
      <c r="G363" s="264">
        <v>1500</v>
      </c>
      <c r="I363" s="227" t="s">
        <v>41071</v>
      </c>
      <c r="J363" s="227"/>
      <c r="K363" s="228">
        <v>152392</v>
      </c>
      <c r="M363" s="205" t="s">
        <v>828</v>
      </c>
      <c r="N363" s="205"/>
      <c r="O363" s="206">
        <v>8962</v>
      </c>
      <c r="Q363" s="197" t="s">
        <v>3694</v>
      </c>
      <c r="R363" s="197"/>
      <c r="S363" s="198">
        <v>60772</v>
      </c>
      <c r="U363" s="309" t="s">
        <v>58419</v>
      </c>
      <c r="V363" s="310">
        <v>86.81</v>
      </c>
      <c r="X363" s="267" t="s">
        <v>15064</v>
      </c>
      <c r="Y363" s="268">
        <v>451.11</v>
      </c>
      <c r="AA363" s="229" t="s">
        <v>49577</v>
      </c>
      <c r="AB363" s="230">
        <v>633.12</v>
      </c>
      <c r="AD363" s="209" t="s">
        <v>15002</v>
      </c>
      <c r="AE363" s="210">
        <v>3464</v>
      </c>
      <c r="AF363" s="93"/>
      <c r="AG363" s="201" t="s">
        <v>13121</v>
      </c>
      <c r="AH363" s="202">
        <v>16178.24</v>
      </c>
      <c r="AJ363" s="319" t="s">
        <v>41721</v>
      </c>
      <c r="AK363" s="320">
        <v>197668.83</v>
      </c>
      <c r="AM363" s="265" t="s">
        <v>11150</v>
      </c>
      <c r="AN363" s="266">
        <v>1500</v>
      </c>
      <c r="AP363" s="233" t="s">
        <v>41612</v>
      </c>
      <c r="AQ363" s="234">
        <v>152392</v>
      </c>
      <c r="AS363" s="211" t="s">
        <v>7286</v>
      </c>
      <c r="AT363" s="212">
        <v>20480.330000000002</v>
      </c>
      <c r="AV363" s="197" t="s">
        <v>9876</v>
      </c>
      <c r="AW363" s="198">
        <v>75332.240000000005</v>
      </c>
    </row>
    <row r="364" spans="1:49" x14ac:dyDescent="0.3">
      <c r="A364" s="315" t="s">
        <v>43566</v>
      </c>
      <c r="B364" s="315"/>
      <c r="C364" s="316">
        <v>152907.17000000001</v>
      </c>
      <c r="E364" s="263" t="s">
        <v>3632</v>
      </c>
      <c r="F364" s="263"/>
      <c r="G364" s="264">
        <v>112.53</v>
      </c>
      <c r="I364" s="227" t="s">
        <v>41072</v>
      </c>
      <c r="J364" s="227"/>
      <c r="K364" s="228">
        <v>220029.89</v>
      </c>
      <c r="M364" s="205" t="s">
        <v>829</v>
      </c>
      <c r="N364" s="205"/>
      <c r="O364" s="206">
        <v>2512.5</v>
      </c>
      <c r="Q364" s="197" t="s">
        <v>3893</v>
      </c>
      <c r="R364" s="197"/>
      <c r="S364" s="198">
        <v>50956</v>
      </c>
      <c r="U364" s="309" t="s">
        <v>66514</v>
      </c>
      <c r="V364" s="310">
        <v>1356.93</v>
      </c>
      <c r="X364" s="267" t="s">
        <v>15065</v>
      </c>
      <c r="Y364" s="268">
        <v>951.25</v>
      </c>
      <c r="AA364" s="229" t="s">
        <v>44336</v>
      </c>
      <c r="AB364" s="230">
        <v>2054</v>
      </c>
      <c r="AD364" s="209" t="s">
        <v>15003</v>
      </c>
      <c r="AE364" s="210">
        <v>47583.7</v>
      </c>
      <c r="AF364" s="93"/>
      <c r="AG364" s="201" t="s">
        <v>13122</v>
      </c>
      <c r="AH364" s="202">
        <v>41896.47</v>
      </c>
      <c r="AJ364" s="319" t="s">
        <v>43880</v>
      </c>
      <c r="AK364" s="320">
        <v>152907.17000000001</v>
      </c>
      <c r="AM364" s="265" t="s">
        <v>9673</v>
      </c>
      <c r="AN364" s="266">
        <v>112.53</v>
      </c>
      <c r="AP364" s="233" t="s">
        <v>41613</v>
      </c>
      <c r="AQ364" s="234">
        <v>220029.89</v>
      </c>
      <c r="AS364" s="211" t="s">
        <v>7701</v>
      </c>
      <c r="AT364" s="212">
        <v>1841.07</v>
      </c>
      <c r="AV364" s="197" t="s">
        <v>7610</v>
      </c>
      <c r="AW364" s="198">
        <v>592272.39</v>
      </c>
    </row>
    <row r="365" spans="1:49" x14ac:dyDescent="0.3">
      <c r="A365" s="315" t="s">
        <v>41181</v>
      </c>
      <c r="B365" s="315"/>
      <c r="C365" s="316">
        <v>113903.63</v>
      </c>
      <c r="E365" s="263" t="s">
        <v>4582</v>
      </c>
      <c r="F365" s="263"/>
      <c r="G365" s="264">
        <v>91513.279999999999</v>
      </c>
      <c r="I365" s="227" t="s">
        <v>41073</v>
      </c>
      <c r="J365" s="227"/>
      <c r="K365" s="228">
        <v>38500</v>
      </c>
      <c r="M365" s="205" t="s">
        <v>830</v>
      </c>
      <c r="N365" s="205"/>
      <c r="O365" s="206">
        <v>1431.98</v>
      </c>
      <c r="Q365" s="197" t="s">
        <v>3894</v>
      </c>
      <c r="R365" s="197"/>
      <c r="S365" s="198">
        <v>1024056</v>
      </c>
      <c r="U365" s="309" t="s">
        <v>58421</v>
      </c>
      <c r="V365" s="310">
        <v>2030</v>
      </c>
      <c r="X365" s="267" t="s">
        <v>15066</v>
      </c>
      <c r="Y365" s="268">
        <v>1295.72</v>
      </c>
      <c r="AA365" s="229" t="s">
        <v>44337</v>
      </c>
      <c r="AB365" s="230">
        <v>6471.03</v>
      </c>
      <c r="AD365" s="209" t="s">
        <v>15004</v>
      </c>
      <c r="AE365" s="210">
        <v>13647.3</v>
      </c>
      <c r="AF365" s="93"/>
      <c r="AG365" s="201" t="s">
        <v>13123</v>
      </c>
      <c r="AH365" s="202">
        <v>19872.25</v>
      </c>
      <c r="AJ365" s="319" t="s">
        <v>41722</v>
      </c>
      <c r="AK365" s="320">
        <v>113903.63</v>
      </c>
      <c r="AM365" s="265" t="s">
        <v>11208</v>
      </c>
      <c r="AN365" s="266">
        <v>91513.279999999999</v>
      </c>
      <c r="AP365" s="233" t="s">
        <v>41614</v>
      </c>
      <c r="AQ365" s="234">
        <v>38500</v>
      </c>
      <c r="AS365" s="211" t="s">
        <v>8002</v>
      </c>
      <c r="AT365" s="212">
        <v>937</v>
      </c>
      <c r="AV365" s="197" t="s">
        <v>10266</v>
      </c>
      <c r="AW365" s="198">
        <v>696832</v>
      </c>
    </row>
    <row r="366" spans="1:49" x14ac:dyDescent="0.3">
      <c r="A366" s="315" t="s">
        <v>41182</v>
      </c>
      <c r="B366" s="315"/>
      <c r="C366" s="316">
        <v>148767.62</v>
      </c>
      <c r="E366" s="263" t="s">
        <v>4584</v>
      </c>
      <c r="F366" s="263"/>
      <c r="G366" s="264">
        <v>78829.820000000007</v>
      </c>
      <c r="I366" s="227" t="s">
        <v>41074</v>
      </c>
      <c r="J366" s="227"/>
      <c r="K366" s="228">
        <v>55306</v>
      </c>
      <c r="M366" s="205" t="s">
        <v>4007</v>
      </c>
      <c r="N366" s="205"/>
      <c r="O366" s="206">
        <v>7018</v>
      </c>
      <c r="Q366" s="197" t="s">
        <v>3895</v>
      </c>
      <c r="R366" s="197"/>
      <c r="S366" s="198">
        <v>6275</v>
      </c>
      <c r="U366" s="309" t="s">
        <v>47724</v>
      </c>
      <c r="V366" s="310">
        <v>9844</v>
      </c>
      <c r="X366" s="267" t="s">
        <v>58176</v>
      </c>
      <c r="Y366" s="268">
        <v>19260</v>
      </c>
      <c r="AA366" s="229" t="s">
        <v>46638</v>
      </c>
      <c r="AB366" s="230">
        <v>1804.87</v>
      </c>
      <c r="AD366" s="209" t="s">
        <v>15005</v>
      </c>
      <c r="AE366" s="210">
        <v>5250</v>
      </c>
      <c r="AF366" s="93"/>
      <c r="AG366" s="201" t="s">
        <v>13124</v>
      </c>
      <c r="AH366" s="202">
        <v>601.82000000000005</v>
      </c>
      <c r="AJ366" s="319" t="s">
        <v>41723</v>
      </c>
      <c r="AK366" s="320">
        <v>148767.62</v>
      </c>
      <c r="AM366" s="265" t="s">
        <v>11157</v>
      </c>
      <c r="AN366" s="266">
        <v>78829.820000000007</v>
      </c>
      <c r="AP366" s="233" t="s">
        <v>41615</v>
      </c>
      <c r="AQ366" s="234">
        <v>55306</v>
      </c>
      <c r="AS366" s="211" t="s">
        <v>8183</v>
      </c>
      <c r="AT366" s="212">
        <v>299</v>
      </c>
      <c r="AV366" s="197" t="s">
        <v>9877</v>
      </c>
      <c r="AW366" s="198">
        <v>1289104.3899999999</v>
      </c>
    </row>
    <row r="367" spans="1:49" x14ac:dyDescent="0.3">
      <c r="A367" s="315" t="s">
        <v>43567</v>
      </c>
      <c r="B367" s="315"/>
      <c r="C367" s="316">
        <v>27984.66</v>
      </c>
      <c r="E367" s="263" t="s">
        <v>3636</v>
      </c>
      <c r="F367" s="263"/>
      <c r="G367" s="264">
        <v>25945.51</v>
      </c>
      <c r="I367" s="227" t="s">
        <v>41075</v>
      </c>
      <c r="J367" s="227"/>
      <c r="K367" s="228">
        <v>59746</v>
      </c>
      <c r="M367" s="205" t="s">
        <v>831</v>
      </c>
      <c r="N367" s="205"/>
      <c r="O367" s="206">
        <v>872</v>
      </c>
      <c r="Q367" s="197" t="s">
        <v>3896</v>
      </c>
      <c r="R367" s="197"/>
      <c r="S367" s="198">
        <v>226956</v>
      </c>
      <c r="U367" s="309" t="s">
        <v>60183</v>
      </c>
      <c r="V367" s="310">
        <v>3171.3</v>
      </c>
      <c r="X367" s="267" t="s">
        <v>15068</v>
      </c>
      <c r="Y367" s="268">
        <v>3097.31</v>
      </c>
      <c r="AA367" s="229" t="s">
        <v>34466</v>
      </c>
      <c r="AB367" s="230">
        <v>41267</v>
      </c>
      <c r="AD367" s="209" t="s">
        <v>15006</v>
      </c>
      <c r="AE367" s="210">
        <v>25801.35</v>
      </c>
      <c r="AF367" s="93"/>
      <c r="AG367" s="201" t="s">
        <v>13125</v>
      </c>
      <c r="AH367" s="202">
        <v>17013.18</v>
      </c>
      <c r="AJ367" s="319" t="s">
        <v>43881</v>
      </c>
      <c r="AK367" s="320">
        <v>27984.66</v>
      </c>
      <c r="AM367" s="265" t="s">
        <v>9677</v>
      </c>
      <c r="AN367" s="266">
        <v>25945.51</v>
      </c>
      <c r="AP367" s="233" t="s">
        <v>41616</v>
      </c>
      <c r="AQ367" s="234">
        <v>59746</v>
      </c>
      <c r="AS367" s="211" t="s">
        <v>8260</v>
      </c>
      <c r="AT367" s="212">
        <v>12934.32</v>
      </c>
      <c r="AV367" s="197" t="s">
        <v>7611</v>
      </c>
      <c r="AW367" s="198">
        <v>191617</v>
      </c>
    </row>
    <row r="368" spans="1:49" x14ac:dyDescent="0.3">
      <c r="A368" s="315" t="s">
        <v>43568</v>
      </c>
      <c r="B368" s="315"/>
      <c r="C368" s="316">
        <v>139725.6</v>
      </c>
      <c r="E368" s="263" t="s">
        <v>4585</v>
      </c>
      <c r="F368" s="263"/>
      <c r="G368" s="264">
        <v>1148.02</v>
      </c>
      <c r="I368" s="227" t="s">
        <v>41076</v>
      </c>
      <c r="J368" s="227"/>
      <c r="K368" s="228">
        <v>255376.19</v>
      </c>
      <c r="M368" s="205" t="s">
        <v>832</v>
      </c>
      <c r="N368" s="205"/>
      <c r="O368" s="206">
        <v>2271</v>
      </c>
      <c r="Q368" s="197" t="s">
        <v>3897</v>
      </c>
      <c r="R368" s="197"/>
      <c r="S368" s="198">
        <v>379530</v>
      </c>
      <c r="U368" s="309" t="s">
        <v>60184</v>
      </c>
      <c r="V368" s="310">
        <v>242.57</v>
      </c>
      <c r="X368" s="267" t="s">
        <v>15069</v>
      </c>
      <c r="Y368" s="268">
        <v>48543.29</v>
      </c>
      <c r="AA368" s="229" t="s">
        <v>34467</v>
      </c>
      <c r="AB368" s="230">
        <v>3156.93</v>
      </c>
      <c r="AD368" s="209" t="s">
        <v>15007</v>
      </c>
      <c r="AE368" s="210">
        <v>167673.25</v>
      </c>
      <c r="AF368" s="93"/>
      <c r="AG368" s="201" t="s">
        <v>13126</v>
      </c>
      <c r="AH368" s="202">
        <v>35245.5</v>
      </c>
      <c r="AJ368" s="319" t="s">
        <v>43882</v>
      </c>
      <c r="AK368" s="320">
        <v>139725.6</v>
      </c>
      <c r="AM368" s="265" t="s">
        <v>11159</v>
      </c>
      <c r="AN368" s="266">
        <v>1148.02</v>
      </c>
      <c r="AP368" s="233" t="s">
        <v>41617</v>
      </c>
      <c r="AQ368" s="234">
        <v>255376.19</v>
      </c>
      <c r="AS368" s="211" t="s">
        <v>8639</v>
      </c>
      <c r="AT368" s="212">
        <v>2000</v>
      </c>
      <c r="AV368" s="197" t="s">
        <v>10267</v>
      </c>
      <c r="AW368" s="198">
        <v>205823</v>
      </c>
    </row>
    <row r="369" spans="1:49" x14ac:dyDescent="0.3">
      <c r="A369" s="315" t="s">
        <v>41183</v>
      </c>
      <c r="B369" s="315"/>
      <c r="C369" s="316">
        <v>11111.03</v>
      </c>
      <c r="E369" s="263" t="s">
        <v>4586</v>
      </c>
      <c r="F369" s="263"/>
      <c r="G369" s="264">
        <v>29114.7</v>
      </c>
      <c r="I369" s="227" t="s">
        <v>41077</v>
      </c>
      <c r="J369" s="227"/>
      <c r="K369" s="228">
        <v>28528</v>
      </c>
      <c r="M369" s="205" t="s">
        <v>833</v>
      </c>
      <c r="N369" s="205"/>
      <c r="O369" s="206">
        <v>775</v>
      </c>
      <c r="Q369" s="197" t="s">
        <v>3898</v>
      </c>
      <c r="R369" s="197"/>
      <c r="S369" s="198">
        <v>22292</v>
      </c>
      <c r="U369" s="309" t="s">
        <v>60185</v>
      </c>
      <c r="V369" s="310">
        <v>806.06</v>
      </c>
      <c r="X369" s="267" t="s">
        <v>49576</v>
      </c>
      <c r="Y369" s="268">
        <v>12814.32</v>
      </c>
      <c r="AA369" s="229" t="s">
        <v>15073</v>
      </c>
      <c r="AB369" s="230">
        <v>2266.5100000000002</v>
      </c>
      <c r="AD369" s="209" t="s">
        <v>15008</v>
      </c>
      <c r="AE369" s="210">
        <v>8027.32</v>
      </c>
      <c r="AF369" s="93"/>
      <c r="AG369" s="201" t="s">
        <v>13127</v>
      </c>
      <c r="AH369" s="202">
        <v>12974.08</v>
      </c>
      <c r="AJ369" s="319" t="s">
        <v>41724</v>
      </c>
      <c r="AK369" s="320">
        <v>11111.03</v>
      </c>
      <c r="AM369" s="265" t="s">
        <v>11160</v>
      </c>
      <c r="AN369" s="266">
        <v>29114.7</v>
      </c>
      <c r="AP369" s="233" t="s">
        <v>41618</v>
      </c>
      <c r="AQ369" s="234">
        <v>28528</v>
      </c>
      <c r="AS369" s="211" t="s">
        <v>8878</v>
      </c>
      <c r="AT369" s="212">
        <v>5186</v>
      </c>
      <c r="AV369" s="197" t="s">
        <v>9312</v>
      </c>
      <c r="AW369" s="198">
        <v>657.57</v>
      </c>
    </row>
    <row r="370" spans="1:49" x14ac:dyDescent="0.3">
      <c r="A370" s="315" t="s">
        <v>37081</v>
      </c>
      <c r="B370" s="315"/>
      <c r="C370" s="316">
        <v>17022.73</v>
      </c>
      <c r="E370" s="263" t="s">
        <v>4587</v>
      </c>
      <c r="F370" s="263"/>
      <c r="G370" s="264">
        <v>56165.96</v>
      </c>
      <c r="I370" s="227" t="s">
        <v>41078</v>
      </c>
      <c r="J370" s="227"/>
      <c r="K370" s="228">
        <v>99192.74</v>
      </c>
      <c r="M370" s="205" t="s">
        <v>834</v>
      </c>
      <c r="N370" s="205"/>
      <c r="O370" s="206">
        <v>2361</v>
      </c>
      <c r="Q370" s="197" t="s">
        <v>3899</v>
      </c>
      <c r="R370" s="197"/>
      <c r="S370" s="198">
        <v>11045</v>
      </c>
      <c r="U370" s="309" t="s">
        <v>34495</v>
      </c>
      <c r="V370" s="310">
        <v>44000</v>
      </c>
      <c r="X370" s="267" t="s">
        <v>44335</v>
      </c>
      <c r="Y370" s="268">
        <v>10184.879999999999</v>
      </c>
      <c r="AA370" s="229" t="s">
        <v>15075</v>
      </c>
      <c r="AB370" s="230">
        <v>99867.38</v>
      </c>
      <c r="AD370" s="209" t="s">
        <v>15009</v>
      </c>
      <c r="AE370" s="210">
        <v>813.95</v>
      </c>
      <c r="AF370" s="93"/>
      <c r="AG370" s="201" t="s">
        <v>13128</v>
      </c>
      <c r="AH370" s="202">
        <v>3525</v>
      </c>
      <c r="AJ370" s="319" t="s">
        <v>37840</v>
      </c>
      <c r="AK370" s="320">
        <v>17022.73</v>
      </c>
      <c r="AM370" s="265" t="s">
        <v>11161</v>
      </c>
      <c r="AN370" s="266">
        <v>56165.96</v>
      </c>
      <c r="AP370" s="233" t="s">
        <v>41619</v>
      </c>
      <c r="AQ370" s="234">
        <v>99192.74</v>
      </c>
      <c r="AS370" s="211" t="s">
        <v>9155</v>
      </c>
      <c r="AT370" s="212">
        <v>2077</v>
      </c>
      <c r="AV370" s="197" t="s">
        <v>9878</v>
      </c>
      <c r="AW370" s="198">
        <v>398097.57</v>
      </c>
    </row>
    <row r="371" spans="1:49" x14ac:dyDescent="0.3">
      <c r="A371" s="315" t="s">
        <v>37083</v>
      </c>
      <c r="B371" s="315"/>
      <c r="C371" s="316">
        <v>54644.2</v>
      </c>
      <c r="E371" s="263" t="s">
        <v>4589</v>
      </c>
      <c r="F371" s="263"/>
      <c r="G371" s="264">
        <v>18219.07</v>
      </c>
      <c r="I371" s="227" t="s">
        <v>42089</v>
      </c>
      <c r="J371" s="227"/>
      <c r="K371" s="228">
        <v>454241.35</v>
      </c>
      <c r="M371" s="205" t="s">
        <v>835</v>
      </c>
      <c r="N371" s="205"/>
      <c r="O371" s="206">
        <v>8402.08</v>
      </c>
      <c r="Q371" s="197" t="s">
        <v>3900</v>
      </c>
      <c r="R371" s="197"/>
      <c r="S371" s="198">
        <v>49879</v>
      </c>
      <c r="U371" s="309" t="s">
        <v>34496</v>
      </c>
      <c r="V371" s="310">
        <v>3365.98</v>
      </c>
      <c r="X371" s="267" t="s">
        <v>44336</v>
      </c>
      <c r="Y371" s="268">
        <v>779.14</v>
      </c>
      <c r="AA371" s="229" t="s">
        <v>15076</v>
      </c>
      <c r="AB371" s="230">
        <v>308638.52</v>
      </c>
      <c r="AD371" s="209" t="s">
        <v>15010</v>
      </c>
      <c r="AE371" s="210">
        <v>15477.21</v>
      </c>
      <c r="AF371" s="93"/>
      <c r="AG371" s="201" t="s">
        <v>31699</v>
      </c>
      <c r="AH371" s="202">
        <v>654825.63</v>
      </c>
      <c r="AJ371" s="319" t="s">
        <v>37851</v>
      </c>
      <c r="AK371" s="320">
        <v>54644.2</v>
      </c>
      <c r="AM371" s="265" t="s">
        <v>11164</v>
      </c>
      <c r="AN371" s="266">
        <v>18219.07</v>
      </c>
      <c r="AP371" s="233" t="s">
        <v>43480</v>
      </c>
      <c r="AQ371" s="234">
        <v>454241.35</v>
      </c>
      <c r="AS371" s="211" t="s">
        <v>9222</v>
      </c>
      <c r="AT371" s="212">
        <v>32926</v>
      </c>
      <c r="AV371" s="197" t="s">
        <v>10268</v>
      </c>
      <c r="AW371" s="198">
        <v>20069</v>
      </c>
    </row>
    <row r="372" spans="1:49" x14ac:dyDescent="0.3">
      <c r="A372" s="315" t="s">
        <v>37084</v>
      </c>
      <c r="B372" s="315"/>
      <c r="C372" s="316">
        <v>15743.17</v>
      </c>
      <c r="E372" s="263" t="s">
        <v>4590</v>
      </c>
      <c r="F372" s="263"/>
      <c r="G372" s="264">
        <v>48095.48</v>
      </c>
      <c r="I372" s="227" t="s">
        <v>41079</v>
      </c>
      <c r="J372" s="227"/>
      <c r="K372" s="228">
        <v>42434.27</v>
      </c>
      <c r="M372" s="205" t="s">
        <v>836</v>
      </c>
      <c r="N372" s="205"/>
      <c r="O372" s="206">
        <v>750</v>
      </c>
      <c r="Q372" s="197" t="s">
        <v>3901</v>
      </c>
      <c r="R372" s="197"/>
      <c r="S372" s="198">
        <v>19843</v>
      </c>
      <c r="U372" s="309" t="s">
        <v>66930</v>
      </c>
      <c r="V372" s="310">
        <v>1861.31</v>
      </c>
      <c r="X372" s="267" t="s">
        <v>44337</v>
      </c>
      <c r="Y372" s="268">
        <v>1625.87</v>
      </c>
      <c r="AA372" s="229" t="s">
        <v>47718</v>
      </c>
      <c r="AB372" s="230">
        <v>26533.19</v>
      </c>
      <c r="AD372" s="209" t="s">
        <v>15011</v>
      </c>
      <c r="AE372" s="210">
        <v>458.78</v>
      </c>
      <c r="AF372" s="93"/>
      <c r="AG372" s="201" t="s">
        <v>31700</v>
      </c>
      <c r="AH372" s="202">
        <v>39067.85</v>
      </c>
      <c r="AJ372" s="319" t="s">
        <v>37856</v>
      </c>
      <c r="AK372" s="320">
        <v>15743.17</v>
      </c>
      <c r="AM372" s="265" t="s">
        <v>11209</v>
      </c>
      <c r="AN372" s="266">
        <v>48095.48</v>
      </c>
      <c r="AP372" s="233" t="s">
        <v>41620</v>
      </c>
      <c r="AQ372" s="234">
        <v>42434.27</v>
      </c>
      <c r="AS372" s="211" t="s">
        <v>10754</v>
      </c>
      <c r="AT372" s="212">
        <v>1814.1</v>
      </c>
      <c r="AV372" s="197" t="s">
        <v>9313</v>
      </c>
      <c r="AW372" s="198">
        <v>3307.03</v>
      </c>
    </row>
    <row r="373" spans="1:49" x14ac:dyDescent="0.3">
      <c r="A373" s="315" t="s">
        <v>37086</v>
      </c>
      <c r="B373" s="315"/>
      <c r="C373" s="316">
        <v>27044</v>
      </c>
      <c r="E373" s="263" t="s">
        <v>4753</v>
      </c>
      <c r="F373" s="263"/>
      <c r="G373" s="264">
        <v>7121.84</v>
      </c>
      <c r="I373" s="227" t="s">
        <v>41080</v>
      </c>
      <c r="J373" s="227"/>
      <c r="K373" s="228">
        <v>63164</v>
      </c>
      <c r="M373" s="205" t="s">
        <v>837</v>
      </c>
      <c r="N373" s="205"/>
      <c r="O373" s="206">
        <v>795</v>
      </c>
      <c r="Q373" s="197" t="s">
        <v>3902</v>
      </c>
      <c r="R373" s="197"/>
      <c r="S373" s="198">
        <v>210075</v>
      </c>
      <c r="U373" s="309" t="s">
        <v>66931</v>
      </c>
      <c r="V373" s="310">
        <v>26509</v>
      </c>
      <c r="X373" s="267" t="s">
        <v>46638</v>
      </c>
      <c r="Y373" s="268">
        <v>573.95000000000005</v>
      </c>
      <c r="AA373" s="229" t="s">
        <v>15077</v>
      </c>
      <c r="AB373" s="230">
        <v>322327.98</v>
      </c>
      <c r="AD373" s="209" t="s">
        <v>12982</v>
      </c>
      <c r="AE373" s="210">
        <v>13077.66</v>
      </c>
      <c r="AF373" s="93"/>
      <c r="AG373" s="201" t="s">
        <v>31701</v>
      </c>
      <c r="AH373" s="202">
        <v>100606.1</v>
      </c>
      <c r="AJ373" s="319" t="s">
        <v>37866</v>
      </c>
      <c r="AK373" s="320">
        <v>27044</v>
      </c>
      <c r="AM373" s="265" t="s">
        <v>11165</v>
      </c>
      <c r="AN373" s="266">
        <v>7121.84</v>
      </c>
      <c r="AP373" s="233" t="s">
        <v>41621</v>
      </c>
      <c r="AQ373" s="234">
        <v>63164</v>
      </c>
      <c r="AS373" s="211" t="s">
        <v>9641</v>
      </c>
      <c r="AT373" s="212">
        <v>6284.08</v>
      </c>
      <c r="AV373" s="197" t="s">
        <v>9879</v>
      </c>
      <c r="AW373" s="198">
        <v>23376.03</v>
      </c>
    </row>
    <row r="374" spans="1:49" x14ac:dyDescent="0.3">
      <c r="A374" s="315" t="s">
        <v>37087</v>
      </c>
      <c r="B374" s="315"/>
      <c r="C374" s="316">
        <v>949.94</v>
      </c>
      <c r="E374" s="263" t="s">
        <v>4714</v>
      </c>
      <c r="F374" s="263"/>
      <c r="G374" s="264">
        <v>16526.23</v>
      </c>
      <c r="I374" s="227" t="s">
        <v>41081</v>
      </c>
      <c r="J374" s="227"/>
      <c r="K374" s="228">
        <v>22069</v>
      </c>
      <c r="M374" s="205" t="s">
        <v>838</v>
      </c>
      <c r="N374" s="205"/>
      <c r="O374" s="206">
        <v>4940</v>
      </c>
      <c r="Q374" s="197" t="s">
        <v>3903</v>
      </c>
      <c r="R374" s="197"/>
      <c r="S374" s="198">
        <v>22799</v>
      </c>
      <c r="U374" s="309" t="s">
        <v>66932</v>
      </c>
      <c r="V374" s="310">
        <v>7210</v>
      </c>
      <c r="X374" s="267" t="s">
        <v>15075</v>
      </c>
      <c r="Y374" s="268">
        <v>17969</v>
      </c>
      <c r="AA374" s="229" t="s">
        <v>46639</v>
      </c>
      <c r="AB374" s="230">
        <v>462</v>
      </c>
      <c r="AD374" s="209" t="s">
        <v>15012</v>
      </c>
      <c r="AE374" s="210">
        <v>5117</v>
      </c>
      <c r="AF374" s="93"/>
      <c r="AG374" s="201" t="s">
        <v>31702</v>
      </c>
      <c r="AH374" s="202">
        <v>80510.42</v>
      </c>
      <c r="AJ374" s="319" t="s">
        <v>37871</v>
      </c>
      <c r="AK374" s="320">
        <v>949.94</v>
      </c>
      <c r="AM374" s="265" t="s">
        <v>9679</v>
      </c>
      <c r="AN374" s="266">
        <v>16526.23</v>
      </c>
      <c r="AP374" s="233" t="s">
        <v>41622</v>
      </c>
      <c r="AQ374" s="234">
        <v>22069</v>
      </c>
      <c r="AS374" s="211" t="s">
        <v>9697</v>
      </c>
      <c r="AT374" s="212">
        <v>7323</v>
      </c>
      <c r="AV374" s="197" t="s">
        <v>10110</v>
      </c>
      <c r="AW374" s="198">
        <v>12162</v>
      </c>
    </row>
    <row r="375" spans="1:49" x14ac:dyDescent="0.3">
      <c r="A375" s="315" t="s">
        <v>37088</v>
      </c>
      <c r="B375" s="315"/>
      <c r="C375" s="316">
        <v>16453.88</v>
      </c>
      <c r="E375" s="263" t="s">
        <v>4592</v>
      </c>
      <c r="F375" s="263"/>
      <c r="G375" s="264">
        <v>1925.44</v>
      </c>
      <c r="I375" s="227" t="s">
        <v>41082</v>
      </c>
      <c r="J375" s="227"/>
      <c r="K375" s="228">
        <v>167988</v>
      </c>
      <c r="M375" s="205" t="s">
        <v>839</v>
      </c>
      <c r="N375" s="205"/>
      <c r="O375" s="206">
        <v>1283</v>
      </c>
      <c r="Q375" s="197" t="s">
        <v>3904</v>
      </c>
      <c r="R375" s="197"/>
      <c r="S375" s="198">
        <v>360045</v>
      </c>
      <c r="U375" s="309" t="s">
        <v>63936</v>
      </c>
      <c r="V375" s="310">
        <v>1811.83</v>
      </c>
      <c r="X375" s="267" t="s">
        <v>15076</v>
      </c>
      <c r="Y375" s="268">
        <v>10650.52</v>
      </c>
      <c r="AA375" s="229" t="s">
        <v>46640</v>
      </c>
      <c r="AB375" s="230">
        <v>1524.78</v>
      </c>
      <c r="AD375" s="209" t="s">
        <v>15013</v>
      </c>
      <c r="AE375" s="210">
        <v>-116.81</v>
      </c>
      <c r="AF375" s="93"/>
      <c r="AG375" s="201" t="s">
        <v>31703</v>
      </c>
      <c r="AH375" s="202">
        <v>300000</v>
      </c>
      <c r="AJ375" s="319" t="s">
        <v>37877</v>
      </c>
      <c r="AK375" s="320">
        <v>16453.88</v>
      </c>
      <c r="AM375" s="265" t="s">
        <v>9680</v>
      </c>
      <c r="AN375" s="266">
        <v>1925.44</v>
      </c>
      <c r="AP375" s="233" t="s">
        <v>41623</v>
      </c>
      <c r="AQ375" s="234">
        <v>167988</v>
      </c>
      <c r="AS375" s="211" t="s">
        <v>11816</v>
      </c>
      <c r="AT375" s="212">
        <v>7818.24</v>
      </c>
      <c r="AV375" s="197" t="s">
        <v>10269</v>
      </c>
      <c r="AW375" s="198">
        <v>2246.85</v>
      </c>
    </row>
    <row r="376" spans="1:49" x14ac:dyDescent="0.3">
      <c r="A376" s="315" t="s">
        <v>37091</v>
      </c>
      <c r="B376" s="315"/>
      <c r="C376" s="316">
        <v>85486.13</v>
      </c>
      <c r="E376" s="263" t="s">
        <v>4593</v>
      </c>
      <c r="F376" s="263"/>
      <c r="G376" s="264">
        <v>59609.32</v>
      </c>
      <c r="I376" s="227" t="s">
        <v>41083</v>
      </c>
      <c r="J376" s="227"/>
      <c r="K376" s="228">
        <v>125601.1</v>
      </c>
      <c r="M376" s="205" t="s">
        <v>840</v>
      </c>
      <c r="N376" s="205"/>
      <c r="O376" s="206">
        <v>3111</v>
      </c>
      <c r="Q376" s="197" t="s">
        <v>3905</v>
      </c>
      <c r="R376" s="197"/>
      <c r="S376" s="198">
        <v>57486</v>
      </c>
      <c r="U376" s="309" t="s">
        <v>49600</v>
      </c>
      <c r="V376" s="310">
        <v>14642.05</v>
      </c>
      <c r="X376" s="267" t="s">
        <v>15079</v>
      </c>
      <c r="Y376" s="268">
        <v>13745.63</v>
      </c>
      <c r="AA376" s="229" t="s">
        <v>15078</v>
      </c>
      <c r="AB376" s="230">
        <v>83005</v>
      </c>
      <c r="AD376" s="209" t="s">
        <v>15014</v>
      </c>
      <c r="AE376" s="210">
        <v>2072.33</v>
      </c>
      <c r="AF376" s="93"/>
      <c r="AG376" s="201" t="s">
        <v>13129</v>
      </c>
      <c r="AH376" s="202">
        <v>332.11</v>
      </c>
      <c r="AJ376" s="319" t="s">
        <v>37895</v>
      </c>
      <c r="AK376" s="320">
        <v>85486.13</v>
      </c>
      <c r="AM376" s="265" t="s">
        <v>11168</v>
      </c>
      <c r="AN376" s="266">
        <v>59609.32</v>
      </c>
      <c r="AP376" s="233" t="s">
        <v>41624</v>
      </c>
      <c r="AQ376" s="234">
        <v>125601.1</v>
      </c>
      <c r="AS376" s="211" t="s">
        <v>9767</v>
      </c>
      <c r="AT376" s="212">
        <v>103428.14</v>
      </c>
      <c r="AV376" s="197" t="s">
        <v>9880</v>
      </c>
      <c r="AW376" s="198">
        <v>14408.85</v>
      </c>
    </row>
    <row r="377" spans="1:49" x14ac:dyDescent="0.3">
      <c r="A377" s="315" t="s">
        <v>37092</v>
      </c>
      <c r="B377" s="315"/>
      <c r="C377" s="316">
        <v>314028.34999999998</v>
      </c>
      <c r="E377" s="263" t="s">
        <v>4594</v>
      </c>
      <c r="F377" s="263"/>
      <c r="G377" s="264">
        <v>55926.35</v>
      </c>
      <c r="I377" s="227" t="s">
        <v>41084</v>
      </c>
      <c r="J377" s="227"/>
      <c r="K377" s="228">
        <v>31111</v>
      </c>
      <c r="M377" s="205" t="s">
        <v>841</v>
      </c>
      <c r="N377" s="205"/>
      <c r="O377" s="206">
        <v>1501</v>
      </c>
      <c r="Q377" s="197" t="s">
        <v>3906</v>
      </c>
      <c r="R377" s="197"/>
      <c r="S377" s="198">
        <v>162690</v>
      </c>
      <c r="U377" s="309" t="s">
        <v>40097</v>
      </c>
      <c r="V377" s="310">
        <v>49888.800000000003</v>
      </c>
      <c r="X377" s="267" t="s">
        <v>33051</v>
      </c>
      <c r="Y377" s="268">
        <v>482600</v>
      </c>
      <c r="AA377" s="229" t="s">
        <v>15079</v>
      </c>
      <c r="AB377" s="230">
        <v>41603.22</v>
      </c>
      <c r="AD377" s="209" t="s">
        <v>15015</v>
      </c>
      <c r="AE377" s="210">
        <v>158.52000000000001</v>
      </c>
      <c r="AF377" s="93"/>
      <c r="AG377" s="201" t="s">
        <v>13130</v>
      </c>
      <c r="AH377" s="202">
        <v>399659.73</v>
      </c>
      <c r="AJ377" s="319" t="s">
        <v>37904</v>
      </c>
      <c r="AK377" s="320">
        <v>314028.34999999998</v>
      </c>
      <c r="AM377" s="265" t="s">
        <v>9682</v>
      </c>
      <c r="AN377" s="266">
        <v>55926.35</v>
      </c>
      <c r="AP377" s="233" t="s">
        <v>41625</v>
      </c>
      <c r="AQ377" s="234">
        <v>31111</v>
      </c>
      <c r="AS377" s="211" t="s">
        <v>6620</v>
      </c>
      <c r="AT377" s="212">
        <v>16500</v>
      </c>
      <c r="AV377" s="197" t="s">
        <v>10270</v>
      </c>
      <c r="AW377" s="198">
        <v>64386</v>
      </c>
    </row>
    <row r="378" spans="1:49" x14ac:dyDescent="0.3">
      <c r="A378" s="315" t="s">
        <v>37094</v>
      </c>
      <c r="B378" s="315"/>
      <c r="C378" s="316">
        <v>1213.52</v>
      </c>
      <c r="E378" s="263" t="s">
        <v>4716</v>
      </c>
      <c r="F378" s="263"/>
      <c r="G378" s="264">
        <v>17879</v>
      </c>
      <c r="I378" s="227" t="s">
        <v>41085</v>
      </c>
      <c r="J378" s="227"/>
      <c r="K378" s="228">
        <v>125681.36</v>
      </c>
      <c r="M378" s="205" t="s">
        <v>4008</v>
      </c>
      <c r="N378" s="205"/>
      <c r="O378" s="206">
        <v>3188</v>
      </c>
      <c r="Q378" s="197" t="s">
        <v>3907</v>
      </c>
      <c r="R378" s="197"/>
      <c r="S378" s="198">
        <v>14920</v>
      </c>
      <c r="U378" s="309" t="s">
        <v>46654</v>
      </c>
      <c r="V378" s="310">
        <v>723828.85</v>
      </c>
      <c r="X378" s="267" t="s">
        <v>15082</v>
      </c>
      <c r="Y378" s="268">
        <v>40141.51</v>
      </c>
      <c r="AA378" s="229" t="s">
        <v>15080</v>
      </c>
      <c r="AB378" s="230">
        <v>80304.53</v>
      </c>
      <c r="AD378" s="209" t="s">
        <v>15016</v>
      </c>
      <c r="AE378" s="210">
        <v>449.27</v>
      </c>
      <c r="AF378" s="93"/>
      <c r="AG378" s="201" t="s">
        <v>16349</v>
      </c>
      <c r="AH378" s="202">
        <v>654825.63</v>
      </c>
      <c r="AJ378" s="319" t="s">
        <v>37916</v>
      </c>
      <c r="AK378" s="320">
        <v>1213.52</v>
      </c>
      <c r="AM378" s="265" t="s">
        <v>11169</v>
      </c>
      <c r="AN378" s="266">
        <v>17879</v>
      </c>
      <c r="AP378" s="233" t="s">
        <v>41626</v>
      </c>
      <c r="AQ378" s="234">
        <v>125681.36</v>
      </c>
      <c r="AS378" s="211" t="s">
        <v>6880</v>
      </c>
      <c r="AT378" s="212">
        <v>1155</v>
      </c>
      <c r="AV378" s="197" t="s">
        <v>9881</v>
      </c>
      <c r="AW378" s="198">
        <v>64386</v>
      </c>
    </row>
    <row r="379" spans="1:49" x14ac:dyDescent="0.3">
      <c r="A379" s="315" t="s">
        <v>37095</v>
      </c>
      <c r="B379" s="315"/>
      <c r="C379" s="316">
        <v>267383.77</v>
      </c>
      <c r="E379" s="263" t="s">
        <v>4595</v>
      </c>
      <c r="F379" s="263"/>
      <c r="G379" s="264">
        <v>22729.71</v>
      </c>
      <c r="I379" s="227" t="s">
        <v>41086</v>
      </c>
      <c r="J379" s="227"/>
      <c r="K379" s="228">
        <v>85043.51</v>
      </c>
      <c r="M379" s="205" t="s">
        <v>842</v>
      </c>
      <c r="N379" s="205"/>
      <c r="O379" s="206">
        <v>24305</v>
      </c>
      <c r="Q379" s="197" t="s">
        <v>3908</v>
      </c>
      <c r="R379" s="197"/>
      <c r="S379" s="198">
        <v>26692</v>
      </c>
      <c r="U379" s="309" t="s">
        <v>35986</v>
      </c>
      <c r="V379" s="310">
        <v>40562</v>
      </c>
      <c r="X379" s="267" t="s">
        <v>15083</v>
      </c>
      <c r="Y379" s="268">
        <v>7770.12</v>
      </c>
      <c r="AA379" s="229" t="s">
        <v>34468</v>
      </c>
      <c r="AB379" s="230">
        <v>500</v>
      </c>
      <c r="AD379" s="209" t="s">
        <v>15017</v>
      </c>
      <c r="AE379" s="210">
        <v>36433.86</v>
      </c>
      <c r="AF379" s="93"/>
      <c r="AG379" s="201" t="s">
        <v>13131</v>
      </c>
      <c r="AH379" s="202">
        <v>69641.820000000007</v>
      </c>
      <c r="AJ379" s="319" t="s">
        <v>37924</v>
      </c>
      <c r="AK379" s="320">
        <v>267383.77</v>
      </c>
      <c r="AM379" s="265" t="s">
        <v>9683</v>
      </c>
      <c r="AN379" s="266">
        <v>22729.71</v>
      </c>
      <c r="AP379" s="233" t="s">
        <v>41627</v>
      </c>
      <c r="AQ379" s="234">
        <v>85043.51</v>
      </c>
      <c r="AS379" s="211" t="s">
        <v>7045</v>
      </c>
      <c r="AT379" s="212">
        <v>348</v>
      </c>
      <c r="AV379" s="197" t="s">
        <v>7614</v>
      </c>
      <c r="AW379" s="198">
        <v>149956</v>
      </c>
    </row>
    <row r="380" spans="1:49" x14ac:dyDescent="0.3">
      <c r="A380" s="315" t="s">
        <v>37096</v>
      </c>
      <c r="B380" s="315"/>
      <c r="C380" s="316">
        <v>309808</v>
      </c>
      <c r="E380" s="263" t="s">
        <v>4596</v>
      </c>
      <c r="F380" s="263"/>
      <c r="G380" s="264">
        <v>113712.03</v>
      </c>
      <c r="I380" s="227" t="s">
        <v>41087</v>
      </c>
      <c r="J380" s="227"/>
      <c r="K380" s="228">
        <v>66661.710000000006</v>
      </c>
      <c r="M380" s="205" t="s">
        <v>843</v>
      </c>
      <c r="N380" s="205"/>
      <c r="O380" s="206">
        <v>385</v>
      </c>
      <c r="Q380" s="197" t="s">
        <v>3909</v>
      </c>
      <c r="R380" s="197"/>
      <c r="S380" s="198">
        <v>908038</v>
      </c>
      <c r="U380" s="309" t="s">
        <v>54788</v>
      </c>
      <c r="V380" s="310">
        <v>6061</v>
      </c>
      <c r="X380" s="267" t="s">
        <v>15085</v>
      </c>
      <c r="Y380" s="268">
        <v>25976.94</v>
      </c>
      <c r="AA380" s="229" t="s">
        <v>35959</v>
      </c>
      <c r="AB380" s="230">
        <v>11257</v>
      </c>
      <c r="AD380" s="209" t="s">
        <v>15018</v>
      </c>
      <c r="AE380" s="210">
        <v>167673.25</v>
      </c>
      <c r="AF380" s="93"/>
      <c r="AG380" s="201" t="s">
        <v>13132</v>
      </c>
      <c r="AH380" s="202">
        <v>179339.07</v>
      </c>
      <c r="AJ380" s="319" t="s">
        <v>37931</v>
      </c>
      <c r="AK380" s="320">
        <v>309808</v>
      </c>
      <c r="AM380" s="265" t="s">
        <v>9684</v>
      </c>
      <c r="AN380" s="266">
        <v>113712.03</v>
      </c>
      <c r="AP380" s="233" t="s">
        <v>41628</v>
      </c>
      <c r="AQ380" s="234">
        <v>66661.710000000006</v>
      </c>
      <c r="AS380" s="211" t="s">
        <v>7287</v>
      </c>
      <c r="AT380" s="212">
        <v>3485</v>
      </c>
      <c r="AV380" s="197" t="s">
        <v>10271</v>
      </c>
      <c r="AW380" s="198">
        <v>95217</v>
      </c>
    </row>
    <row r="381" spans="1:49" x14ac:dyDescent="0.3">
      <c r="A381" s="315" t="s">
        <v>37097</v>
      </c>
      <c r="B381" s="315"/>
      <c r="C381" s="316">
        <v>29316.2</v>
      </c>
      <c r="E381" s="263" t="s">
        <v>4597</v>
      </c>
      <c r="F381" s="263"/>
      <c r="G381" s="264">
        <v>3400.37</v>
      </c>
      <c r="I381" s="227" t="s">
        <v>41088</v>
      </c>
      <c r="J381" s="227"/>
      <c r="K381" s="228">
        <v>112495</v>
      </c>
      <c r="M381" s="205" t="s">
        <v>844</v>
      </c>
      <c r="N381" s="205"/>
      <c r="O381" s="206">
        <v>1219</v>
      </c>
      <c r="Q381" s="197" t="s">
        <v>3910</v>
      </c>
      <c r="R381" s="197"/>
      <c r="S381" s="198">
        <v>25979</v>
      </c>
      <c r="U381" s="309" t="s">
        <v>47730</v>
      </c>
      <c r="V381" s="310">
        <v>177618.1</v>
      </c>
      <c r="X381" s="267" t="s">
        <v>48651</v>
      </c>
      <c r="Y381" s="268">
        <v>12094.75</v>
      </c>
      <c r="AA381" s="229" t="s">
        <v>46641</v>
      </c>
      <c r="AB381" s="230">
        <v>247.4</v>
      </c>
      <c r="AD381" s="209" t="s">
        <v>15019</v>
      </c>
      <c r="AE381" s="210">
        <v>1023.24</v>
      </c>
      <c r="AF381" s="93"/>
      <c r="AG381" s="201" t="s">
        <v>13133</v>
      </c>
      <c r="AH381" s="202">
        <v>143516.78</v>
      </c>
      <c r="AJ381" s="319" t="s">
        <v>37936</v>
      </c>
      <c r="AK381" s="320">
        <v>29316.2</v>
      </c>
      <c r="AM381" s="265" t="s">
        <v>11170</v>
      </c>
      <c r="AN381" s="266">
        <v>3400.37</v>
      </c>
      <c r="AP381" s="233" t="s">
        <v>41629</v>
      </c>
      <c r="AQ381" s="234">
        <v>112495</v>
      </c>
      <c r="AS381" s="211" t="s">
        <v>8003</v>
      </c>
      <c r="AT381" s="212">
        <v>1881</v>
      </c>
      <c r="AV381" s="197" t="s">
        <v>9317</v>
      </c>
      <c r="AW381" s="198">
        <v>11663.24</v>
      </c>
    </row>
    <row r="382" spans="1:49" x14ac:dyDescent="0.3">
      <c r="A382" s="315" t="s">
        <v>65460</v>
      </c>
      <c r="B382" s="315"/>
      <c r="C382" s="316">
        <v>11793</v>
      </c>
      <c r="E382" s="263" t="s">
        <v>3639</v>
      </c>
      <c r="F382" s="263"/>
      <c r="G382" s="264">
        <v>1182.6600000000001</v>
      </c>
      <c r="I382" s="227" t="s">
        <v>41089</v>
      </c>
      <c r="J382" s="227"/>
      <c r="K382" s="228">
        <v>39830.51</v>
      </c>
      <c r="M382" s="205" t="s">
        <v>845</v>
      </c>
      <c r="N382" s="205"/>
      <c r="O382" s="206">
        <v>38837.75</v>
      </c>
      <c r="Q382" s="197" t="s">
        <v>3695</v>
      </c>
      <c r="R382" s="197"/>
      <c r="S382" s="198">
        <v>4349.26</v>
      </c>
      <c r="U382" s="309" t="s">
        <v>42133</v>
      </c>
      <c r="V382" s="310">
        <v>608.4</v>
      </c>
      <c r="X382" s="267" t="s">
        <v>54773</v>
      </c>
      <c r="Y382" s="268">
        <v>17404.38</v>
      </c>
      <c r="AA382" s="229" t="s">
        <v>34469</v>
      </c>
      <c r="AB382" s="230">
        <v>86315.37</v>
      </c>
      <c r="AD382" s="209" t="s">
        <v>15020</v>
      </c>
      <c r="AE382" s="210">
        <v>8027.32</v>
      </c>
      <c r="AF382" s="93"/>
      <c r="AG382" s="201" t="s">
        <v>13134</v>
      </c>
      <c r="AH382" s="202">
        <v>332.11</v>
      </c>
      <c r="AJ382" s="319" t="s">
        <v>37945</v>
      </c>
      <c r="AK382" s="320">
        <v>11793</v>
      </c>
      <c r="AM382" s="265" t="s">
        <v>9685</v>
      </c>
      <c r="AN382" s="266">
        <v>1182.6600000000001</v>
      </c>
      <c r="AP382" s="233" t="s">
        <v>41630</v>
      </c>
      <c r="AQ382" s="234">
        <v>39830.51</v>
      </c>
      <c r="AS382" s="211" t="s">
        <v>8261</v>
      </c>
      <c r="AT382" s="212">
        <v>4354</v>
      </c>
      <c r="AV382" s="197" t="s">
        <v>9884</v>
      </c>
      <c r="AW382" s="198">
        <v>256836.24</v>
      </c>
    </row>
    <row r="383" spans="1:49" x14ac:dyDescent="0.3">
      <c r="A383" s="315" t="s">
        <v>37100</v>
      </c>
      <c r="B383" s="315"/>
      <c r="C383" s="316">
        <v>37163.53</v>
      </c>
      <c r="E383" s="263" t="s">
        <v>4600</v>
      </c>
      <c r="F383" s="263"/>
      <c r="G383" s="264">
        <v>1216.75</v>
      </c>
      <c r="I383" s="227" t="s">
        <v>41090</v>
      </c>
      <c r="J383" s="227"/>
      <c r="K383" s="228">
        <v>91000</v>
      </c>
      <c r="M383" s="205" t="s">
        <v>846</v>
      </c>
      <c r="N383" s="205"/>
      <c r="O383" s="206">
        <v>64050</v>
      </c>
      <c r="Q383" s="197" t="s">
        <v>3911</v>
      </c>
      <c r="R383" s="197"/>
      <c r="S383" s="198">
        <v>68455</v>
      </c>
      <c r="U383" s="309" t="s">
        <v>63614</v>
      </c>
      <c r="V383" s="310">
        <v>286.98</v>
      </c>
      <c r="X383" s="267" t="s">
        <v>54774</v>
      </c>
      <c r="Y383" s="268">
        <v>1331.5</v>
      </c>
      <c r="AA383" s="229" t="s">
        <v>33051</v>
      </c>
      <c r="AB383" s="230">
        <v>1093675.6499999999</v>
      </c>
      <c r="AD383" s="209" t="s">
        <v>15021</v>
      </c>
      <c r="AE383" s="210">
        <v>813.95</v>
      </c>
      <c r="AF383" s="93"/>
      <c r="AG383" s="201" t="s">
        <v>13135</v>
      </c>
      <c r="AH383" s="202">
        <v>16178.24</v>
      </c>
      <c r="AJ383" s="319" t="s">
        <v>37953</v>
      </c>
      <c r="AK383" s="320">
        <v>37163.53</v>
      </c>
      <c r="AM383" s="265" t="s">
        <v>11173</v>
      </c>
      <c r="AN383" s="266">
        <v>1216.75</v>
      </c>
      <c r="AP383" s="233" t="s">
        <v>41631</v>
      </c>
      <c r="AQ383" s="234">
        <v>91000</v>
      </c>
      <c r="AS383" s="211" t="s">
        <v>8640</v>
      </c>
      <c r="AT383" s="212">
        <v>2000</v>
      </c>
      <c r="AV383" s="197" t="s">
        <v>10272</v>
      </c>
      <c r="AW383" s="198">
        <v>6167</v>
      </c>
    </row>
    <row r="384" spans="1:49" x14ac:dyDescent="0.3">
      <c r="A384" s="315" t="s">
        <v>37105</v>
      </c>
      <c r="B384" s="315"/>
      <c r="C384" s="316">
        <v>6340.68</v>
      </c>
      <c r="E384" s="263" t="s">
        <v>4718</v>
      </c>
      <c r="F384" s="263"/>
      <c r="G384" s="264">
        <v>8391.26</v>
      </c>
      <c r="I384" s="227" t="s">
        <v>41091</v>
      </c>
      <c r="J384" s="227"/>
      <c r="K384" s="228">
        <v>31426.79</v>
      </c>
      <c r="M384" s="205" t="s">
        <v>847</v>
      </c>
      <c r="N384" s="205"/>
      <c r="O384" s="206">
        <v>7650</v>
      </c>
      <c r="Q384" s="197" t="s">
        <v>3912</v>
      </c>
      <c r="R384" s="197"/>
      <c r="S384" s="198">
        <v>633698.99</v>
      </c>
      <c r="U384" s="309" t="s">
        <v>48666</v>
      </c>
      <c r="V384" s="310">
        <v>1187.95</v>
      </c>
      <c r="X384" s="267" t="s">
        <v>54775</v>
      </c>
      <c r="Y384" s="268">
        <v>3174.12</v>
      </c>
      <c r="AA384" s="229" t="s">
        <v>49578</v>
      </c>
      <c r="AB384" s="230">
        <v>7845.45</v>
      </c>
      <c r="AD384" s="209" t="s">
        <v>15022</v>
      </c>
      <c r="AE384" s="210">
        <v>14209.86</v>
      </c>
      <c r="AF384" s="93"/>
      <c r="AG384" s="201" t="s">
        <v>13136</v>
      </c>
      <c r="AH384" s="202">
        <v>41896.47</v>
      </c>
      <c r="AJ384" s="319" t="s">
        <v>37979</v>
      </c>
      <c r="AK384" s="320">
        <v>6340.68</v>
      </c>
      <c r="AM384" s="265" t="s">
        <v>11174</v>
      </c>
      <c r="AN384" s="266">
        <v>8391.26</v>
      </c>
      <c r="AP384" s="233" t="s">
        <v>41632</v>
      </c>
      <c r="AQ384" s="234">
        <v>31426.79</v>
      </c>
      <c r="AS384" s="211" t="s">
        <v>8879</v>
      </c>
      <c r="AT384" s="212">
        <v>1641</v>
      </c>
      <c r="AV384" s="197" t="s">
        <v>9885</v>
      </c>
      <c r="AW384" s="198">
        <v>6167</v>
      </c>
    </row>
    <row r="385" spans="1:49" x14ac:dyDescent="0.3">
      <c r="A385" s="315" t="s">
        <v>37107</v>
      </c>
      <c r="B385" s="315"/>
      <c r="C385" s="316">
        <v>189866.63</v>
      </c>
      <c r="E385" s="263" t="s">
        <v>4601</v>
      </c>
      <c r="F385" s="263"/>
      <c r="G385" s="264">
        <v>131440.26999999999</v>
      </c>
      <c r="I385" s="227" t="s">
        <v>41092</v>
      </c>
      <c r="J385" s="227"/>
      <c r="K385" s="228">
        <v>97301.14</v>
      </c>
      <c r="M385" s="205" t="s">
        <v>848</v>
      </c>
      <c r="N385" s="205"/>
      <c r="O385" s="206">
        <v>3976</v>
      </c>
      <c r="Q385" s="197" t="s">
        <v>3913</v>
      </c>
      <c r="R385" s="197"/>
      <c r="S385" s="198">
        <v>178446</v>
      </c>
      <c r="U385" s="309" t="s">
        <v>35988</v>
      </c>
      <c r="V385" s="310">
        <v>74079.490000000005</v>
      </c>
      <c r="X385" s="267" t="s">
        <v>51475</v>
      </c>
      <c r="Y385" s="268">
        <v>1847.04</v>
      </c>
      <c r="AA385" s="229" t="s">
        <v>15081</v>
      </c>
      <c r="AB385" s="230">
        <v>1000</v>
      </c>
      <c r="AD385" s="209" t="s">
        <v>15023</v>
      </c>
      <c r="AE385" s="210">
        <v>41256.53</v>
      </c>
      <c r="AF385" s="93"/>
      <c r="AG385" s="201" t="s">
        <v>13137</v>
      </c>
      <c r="AH385" s="202">
        <v>19872.25</v>
      </c>
      <c r="AJ385" s="319" t="s">
        <v>37989</v>
      </c>
      <c r="AK385" s="320">
        <v>189866.63</v>
      </c>
      <c r="AM385" s="265" t="s">
        <v>11178</v>
      </c>
      <c r="AN385" s="266">
        <v>131440.26999999999</v>
      </c>
      <c r="AP385" s="233" t="s">
        <v>41633</v>
      </c>
      <c r="AQ385" s="234">
        <v>97301.14</v>
      </c>
      <c r="AS385" s="211" t="s">
        <v>9223</v>
      </c>
      <c r="AT385" s="212">
        <v>17361.25</v>
      </c>
      <c r="AV385" s="197" t="s">
        <v>7615</v>
      </c>
      <c r="AW385" s="198">
        <v>551349.32999999996</v>
      </c>
    </row>
    <row r="386" spans="1:49" x14ac:dyDescent="0.3">
      <c r="A386" s="315" t="s">
        <v>37108</v>
      </c>
      <c r="B386" s="315"/>
      <c r="C386" s="316">
        <v>27865.41</v>
      </c>
      <c r="E386" s="263" t="s">
        <v>4732</v>
      </c>
      <c r="F386" s="263"/>
      <c r="G386" s="264">
        <v>5460.86</v>
      </c>
      <c r="I386" s="227" t="s">
        <v>41093</v>
      </c>
      <c r="J386" s="227"/>
      <c r="K386" s="228">
        <v>47000</v>
      </c>
      <c r="M386" s="205" t="s">
        <v>849</v>
      </c>
      <c r="N386" s="205"/>
      <c r="O386" s="206">
        <v>3996</v>
      </c>
      <c r="Q386" s="197" t="s">
        <v>3914</v>
      </c>
      <c r="R386" s="197"/>
      <c r="S386" s="198">
        <v>68422</v>
      </c>
      <c r="U386" s="309" t="s">
        <v>35989</v>
      </c>
      <c r="V386" s="310">
        <v>245271.04000000001</v>
      </c>
      <c r="X386" s="267" t="s">
        <v>51476</v>
      </c>
      <c r="Y386" s="268">
        <v>141.30000000000001</v>
      </c>
      <c r="AA386" s="229" t="s">
        <v>33052</v>
      </c>
      <c r="AB386" s="230">
        <v>197200</v>
      </c>
      <c r="AD386" s="209" t="s">
        <v>15024</v>
      </c>
      <c r="AE386" s="210">
        <v>5057.96</v>
      </c>
      <c r="AF386" s="93"/>
      <c r="AG386" s="201" t="s">
        <v>13138</v>
      </c>
      <c r="AH386" s="202">
        <v>601.82000000000005</v>
      </c>
      <c r="AJ386" s="319" t="s">
        <v>37997</v>
      </c>
      <c r="AK386" s="320">
        <v>27865.41</v>
      </c>
      <c r="AM386" s="265" t="s">
        <v>11187</v>
      </c>
      <c r="AN386" s="266">
        <v>5460.86</v>
      </c>
      <c r="AP386" s="233" t="s">
        <v>41634</v>
      </c>
      <c r="AQ386" s="234">
        <v>47000</v>
      </c>
      <c r="AS386" s="211" t="s">
        <v>9698</v>
      </c>
      <c r="AT386" s="212">
        <v>2323</v>
      </c>
      <c r="AV386" s="197" t="s">
        <v>10273</v>
      </c>
      <c r="AW386" s="198">
        <v>1472408.92</v>
      </c>
    </row>
    <row r="387" spans="1:49" x14ac:dyDescent="0.3">
      <c r="A387" s="315" t="s">
        <v>37109</v>
      </c>
      <c r="B387" s="315"/>
      <c r="C387" s="316">
        <v>3532.76</v>
      </c>
      <c r="E387" s="263" t="s">
        <v>4734</v>
      </c>
      <c r="F387" s="263"/>
      <c r="G387" s="264">
        <v>959.5</v>
      </c>
      <c r="I387" s="227" t="s">
        <v>42090</v>
      </c>
      <c r="J387" s="227"/>
      <c r="K387" s="228">
        <v>823804.12</v>
      </c>
      <c r="M387" s="205" t="s">
        <v>850</v>
      </c>
      <c r="N387" s="205"/>
      <c r="O387" s="206">
        <v>1379</v>
      </c>
      <c r="Q387" s="197" t="s">
        <v>3915</v>
      </c>
      <c r="R387" s="197"/>
      <c r="S387" s="198">
        <v>290519</v>
      </c>
      <c r="U387" s="309" t="s">
        <v>35990</v>
      </c>
      <c r="V387" s="310">
        <v>188466.64</v>
      </c>
      <c r="X387" s="267" t="s">
        <v>51477</v>
      </c>
      <c r="Y387" s="268">
        <v>452.52</v>
      </c>
      <c r="AA387" s="229" t="s">
        <v>15082</v>
      </c>
      <c r="AB387" s="230">
        <v>175998.06</v>
      </c>
      <c r="AD387" s="209" t="s">
        <v>15025</v>
      </c>
      <c r="AE387" s="210">
        <v>27.36</v>
      </c>
      <c r="AF387" s="93"/>
      <c r="AG387" s="201" t="s">
        <v>13139</v>
      </c>
      <c r="AH387" s="202">
        <v>17013.18</v>
      </c>
      <c r="AJ387" s="319" t="s">
        <v>38004</v>
      </c>
      <c r="AK387" s="320">
        <v>3532.76</v>
      </c>
      <c r="AM387" s="265" t="s">
        <v>11189</v>
      </c>
      <c r="AN387" s="266">
        <v>959.5</v>
      </c>
      <c r="AP387" s="233" t="s">
        <v>43481</v>
      </c>
      <c r="AQ387" s="234">
        <v>823804.12</v>
      </c>
      <c r="AS387" s="211" t="s">
        <v>9768</v>
      </c>
      <c r="AT387" s="212">
        <v>51048.25</v>
      </c>
      <c r="AV387" s="197" t="s">
        <v>9887</v>
      </c>
      <c r="AW387" s="198">
        <v>2023758.25</v>
      </c>
    </row>
    <row r="388" spans="1:49" x14ac:dyDescent="0.3">
      <c r="A388" s="315" t="s">
        <v>37110</v>
      </c>
      <c r="B388" s="315"/>
      <c r="C388" s="316">
        <v>117066.26</v>
      </c>
      <c r="E388" s="263" t="s">
        <v>4602</v>
      </c>
      <c r="F388" s="263"/>
      <c r="G388" s="264">
        <v>8314.17</v>
      </c>
      <c r="I388" s="227" t="s">
        <v>41094</v>
      </c>
      <c r="J388" s="227"/>
      <c r="K388" s="228">
        <v>18286.7</v>
      </c>
      <c r="M388" s="205" t="s">
        <v>851</v>
      </c>
      <c r="N388" s="205"/>
      <c r="O388" s="206">
        <v>10464.719999999999</v>
      </c>
      <c r="Q388" s="197" t="s">
        <v>3916</v>
      </c>
      <c r="R388" s="197"/>
      <c r="S388" s="198">
        <v>928919.47</v>
      </c>
      <c r="U388" s="309" t="s">
        <v>61276</v>
      </c>
      <c r="V388" s="310">
        <v>17586.63</v>
      </c>
      <c r="X388" s="267" t="s">
        <v>51478</v>
      </c>
      <c r="Y388" s="268">
        <v>2421.02</v>
      </c>
      <c r="AA388" s="229" t="s">
        <v>15083</v>
      </c>
      <c r="AB388" s="230">
        <v>105583.32</v>
      </c>
      <c r="AD388" s="209" t="s">
        <v>15026</v>
      </c>
      <c r="AE388" s="210">
        <v>21001.06</v>
      </c>
      <c r="AF388" s="93"/>
      <c r="AG388" s="201" t="s">
        <v>13140</v>
      </c>
      <c r="AH388" s="202">
        <v>419369.83</v>
      </c>
      <c r="AJ388" s="319" t="s">
        <v>38014</v>
      </c>
      <c r="AK388" s="320">
        <v>117066.26</v>
      </c>
      <c r="AM388" s="265" t="s">
        <v>11211</v>
      </c>
      <c r="AN388" s="266">
        <v>8314.17</v>
      </c>
      <c r="AP388" s="233" t="s">
        <v>41635</v>
      </c>
      <c r="AQ388" s="234">
        <v>18286.7</v>
      </c>
      <c r="AS388" s="211" t="s">
        <v>6621</v>
      </c>
      <c r="AT388" s="212">
        <v>481554</v>
      </c>
      <c r="AV388" s="197" t="s">
        <v>10274</v>
      </c>
      <c r="AW388" s="198">
        <v>37152</v>
      </c>
    </row>
    <row r="389" spans="1:49" x14ac:dyDescent="0.3">
      <c r="A389" s="315" t="s">
        <v>37111</v>
      </c>
      <c r="B389" s="315"/>
      <c r="C389" s="316">
        <v>200.72</v>
      </c>
      <c r="E389" s="263" t="s">
        <v>4736</v>
      </c>
      <c r="F389" s="263"/>
      <c r="G389" s="264">
        <v>5916.6</v>
      </c>
      <c r="I389" s="227" t="s">
        <v>41095</v>
      </c>
      <c r="J389" s="227"/>
      <c r="K389" s="228">
        <v>87734.75</v>
      </c>
      <c r="M389" s="205" t="s">
        <v>852</v>
      </c>
      <c r="N389" s="205"/>
      <c r="O389" s="206">
        <v>124764</v>
      </c>
      <c r="Q389" s="197" t="s">
        <v>3917</v>
      </c>
      <c r="R389" s="197"/>
      <c r="S389" s="198">
        <v>5132</v>
      </c>
      <c r="U389" s="309" t="s">
        <v>49602</v>
      </c>
      <c r="V389" s="310">
        <v>47100</v>
      </c>
      <c r="X389" s="267" t="s">
        <v>51479</v>
      </c>
      <c r="Y389" s="268">
        <v>225.73</v>
      </c>
      <c r="AA389" s="229" t="s">
        <v>33053</v>
      </c>
      <c r="AB389" s="230">
        <v>36832.400000000001</v>
      </c>
      <c r="AD389" s="209" t="s">
        <v>15027</v>
      </c>
      <c r="AE389" s="210">
        <v>9309.3700000000008</v>
      </c>
      <c r="AF389" s="93"/>
      <c r="AG389" s="201" t="s">
        <v>31704</v>
      </c>
      <c r="AH389" s="202">
        <v>300000</v>
      </c>
      <c r="AJ389" s="319" t="s">
        <v>38021</v>
      </c>
      <c r="AK389" s="320">
        <v>200.72</v>
      </c>
      <c r="AM389" s="265" t="s">
        <v>11191</v>
      </c>
      <c r="AN389" s="266">
        <v>5916.6</v>
      </c>
      <c r="AP389" s="233" t="s">
        <v>41636</v>
      </c>
      <c r="AQ389" s="234">
        <v>87734.75</v>
      </c>
      <c r="AS389" s="211" t="s">
        <v>6881</v>
      </c>
      <c r="AT389" s="212">
        <v>37210</v>
      </c>
      <c r="AV389" s="197" t="s">
        <v>9888</v>
      </c>
      <c r="AW389" s="198">
        <v>37152</v>
      </c>
    </row>
    <row r="390" spans="1:49" x14ac:dyDescent="0.3">
      <c r="A390" s="315" t="s">
        <v>37112</v>
      </c>
      <c r="B390" s="315"/>
      <c r="C390" s="316">
        <v>23855.52</v>
      </c>
      <c r="E390" s="263" t="s">
        <v>3642</v>
      </c>
      <c r="F390" s="263"/>
      <c r="G390" s="264">
        <v>54473.86</v>
      </c>
      <c r="I390" s="227" t="s">
        <v>41096</v>
      </c>
      <c r="J390" s="227"/>
      <c r="K390" s="228">
        <v>57324</v>
      </c>
      <c r="M390" s="205" t="s">
        <v>853</v>
      </c>
      <c r="N390" s="205"/>
      <c r="O390" s="206">
        <v>13590</v>
      </c>
      <c r="Q390" s="197" t="s">
        <v>3918</v>
      </c>
      <c r="R390" s="197"/>
      <c r="S390" s="198">
        <v>9245</v>
      </c>
      <c r="U390" s="309" t="s">
        <v>51553</v>
      </c>
      <c r="V390" s="310">
        <v>18949.37</v>
      </c>
      <c r="X390" s="267" t="s">
        <v>51480</v>
      </c>
      <c r="Y390" s="268">
        <v>89.49</v>
      </c>
      <c r="AA390" s="229" t="s">
        <v>15085</v>
      </c>
      <c r="AB390" s="230">
        <v>148264.85999999999</v>
      </c>
      <c r="AD390" s="209" t="s">
        <v>15028</v>
      </c>
      <c r="AE390" s="210">
        <v>2195</v>
      </c>
      <c r="AF390" s="93"/>
      <c r="AG390" s="201" t="s">
        <v>31705</v>
      </c>
      <c r="AH390" s="202">
        <v>89952.18</v>
      </c>
      <c r="AJ390" s="319" t="s">
        <v>38026</v>
      </c>
      <c r="AK390" s="320">
        <v>23855.52</v>
      </c>
      <c r="AM390" s="265" t="s">
        <v>9692</v>
      </c>
      <c r="AN390" s="266">
        <v>54473.86</v>
      </c>
      <c r="AP390" s="233" t="s">
        <v>41637</v>
      </c>
      <c r="AQ390" s="234">
        <v>57324</v>
      </c>
      <c r="AS390" s="211" t="s">
        <v>7046</v>
      </c>
      <c r="AT390" s="212">
        <v>21572</v>
      </c>
      <c r="AV390" s="197" t="s">
        <v>10275</v>
      </c>
      <c r="AW390" s="198">
        <v>28051</v>
      </c>
    </row>
    <row r="391" spans="1:49" x14ac:dyDescent="0.3">
      <c r="A391" s="315" t="s">
        <v>37113</v>
      </c>
      <c r="B391" s="315"/>
      <c r="C391" s="316">
        <v>196574.72</v>
      </c>
      <c r="E391" s="263" t="s">
        <v>4748</v>
      </c>
      <c r="F391" s="263"/>
      <c r="G391" s="264">
        <v>4376.25</v>
      </c>
      <c r="I391" s="227" t="s">
        <v>41097</v>
      </c>
      <c r="J391" s="227"/>
      <c r="K391" s="228">
        <v>42623</v>
      </c>
      <c r="M391" s="205" t="s">
        <v>854</v>
      </c>
      <c r="N391" s="205"/>
      <c r="O391" s="206">
        <v>79665</v>
      </c>
      <c r="Q391" s="197" t="s">
        <v>3919</v>
      </c>
      <c r="R391" s="197"/>
      <c r="S391" s="198">
        <v>457808</v>
      </c>
      <c r="U391" s="309" t="s">
        <v>66933</v>
      </c>
      <c r="V391" s="310">
        <v>800</v>
      </c>
      <c r="X391" s="267" t="s">
        <v>54776</v>
      </c>
      <c r="Y391" s="268">
        <v>51</v>
      </c>
      <c r="AA391" s="229" t="s">
        <v>15086</v>
      </c>
      <c r="AB391" s="230">
        <v>388.2</v>
      </c>
      <c r="AD391" s="209" t="s">
        <v>15029</v>
      </c>
      <c r="AE391" s="210">
        <v>1856.52</v>
      </c>
      <c r="AF391" s="93"/>
      <c r="AG391" s="201" t="s">
        <v>31706</v>
      </c>
      <c r="AH391" s="202">
        <v>6605.98</v>
      </c>
      <c r="AJ391" s="319" t="s">
        <v>38034</v>
      </c>
      <c r="AK391" s="320">
        <v>196574.72</v>
      </c>
      <c r="AM391" s="265" t="s">
        <v>11197</v>
      </c>
      <c r="AN391" s="266">
        <v>4376.25</v>
      </c>
      <c r="AP391" s="233" t="s">
        <v>41638</v>
      </c>
      <c r="AQ391" s="234">
        <v>42623</v>
      </c>
      <c r="AS391" s="211" t="s">
        <v>7288</v>
      </c>
      <c r="AT391" s="212">
        <v>220214</v>
      </c>
      <c r="AV391" s="197" t="s">
        <v>9889</v>
      </c>
      <c r="AW391" s="198">
        <v>28051</v>
      </c>
    </row>
    <row r="392" spans="1:49" x14ac:dyDescent="0.3">
      <c r="A392" s="315" t="s">
        <v>37114</v>
      </c>
      <c r="B392" s="315"/>
      <c r="C392" s="316">
        <v>11573.23</v>
      </c>
      <c r="E392" s="263" t="s">
        <v>4743</v>
      </c>
      <c r="F392" s="263"/>
      <c r="G392" s="264">
        <v>120</v>
      </c>
      <c r="I392" s="227" t="s">
        <v>44260</v>
      </c>
      <c r="J392" s="227"/>
      <c r="K392" s="228">
        <v>2600671.21</v>
      </c>
      <c r="M392" s="205" t="s">
        <v>855</v>
      </c>
      <c r="N392" s="205"/>
      <c r="O392" s="206">
        <v>550</v>
      </c>
      <c r="Q392" s="197" t="s">
        <v>3920</v>
      </c>
      <c r="R392" s="197"/>
      <c r="S392" s="198">
        <v>19796</v>
      </c>
      <c r="U392" s="309" t="s">
        <v>58177</v>
      </c>
      <c r="V392" s="310">
        <v>4002509.84</v>
      </c>
      <c r="X392" s="267" t="s">
        <v>51484</v>
      </c>
      <c r="Y392" s="268">
        <v>2.33</v>
      </c>
      <c r="AA392" s="229" t="s">
        <v>35960</v>
      </c>
      <c r="AB392" s="230">
        <v>14753.26</v>
      </c>
      <c r="AD392" s="209" t="s">
        <v>15030</v>
      </c>
      <c r="AE392" s="210">
        <v>133.19999999999999</v>
      </c>
      <c r="AF392" s="93"/>
      <c r="AG392" s="201" t="s">
        <v>31707</v>
      </c>
      <c r="AH392" s="202">
        <v>22740</v>
      </c>
      <c r="AJ392" s="319" t="s">
        <v>38039</v>
      </c>
      <c r="AK392" s="320">
        <v>11573.23</v>
      </c>
      <c r="AM392" s="265" t="s">
        <v>11198</v>
      </c>
      <c r="AN392" s="266">
        <v>120</v>
      </c>
      <c r="AP392" s="233" t="s">
        <v>46346</v>
      </c>
      <c r="AQ392" s="234">
        <v>2600671.21</v>
      </c>
      <c r="AS392" s="211" t="s">
        <v>7565</v>
      </c>
      <c r="AT392" s="212">
        <v>272216</v>
      </c>
      <c r="AV392" s="197" t="s">
        <v>7616</v>
      </c>
      <c r="AW392" s="198">
        <v>64328.46</v>
      </c>
    </row>
    <row r="393" spans="1:49" x14ac:dyDescent="0.3">
      <c r="A393" s="315" t="s">
        <v>37118</v>
      </c>
      <c r="B393" s="315"/>
      <c r="C393" s="316">
        <v>0.5</v>
      </c>
      <c r="E393" s="263" t="s">
        <v>3645</v>
      </c>
      <c r="F393" s="263"/>
      <c r="G393" s="264">
        <v>5302.17</v>
      </c>
      <c r="I393" s="227" t="s">
        <v>41098</v>
      </c>
      <c r="J393" s="227"/>
      <c r="K393" s="228">
        <v>81613</v>
      </c>
      <c r="M393" s="205" t="s">
        <v>3997</v>
      </c>
      <c r="N393" s="205"/>
      <c r="O393" s="206">
        <v>9451.31</v>
      </c>
      <c r="Q393" s="197" t="s">
        <v>3921</v>
      </c>
      <c r="R393" s="197"/>
      <c r="S393" s="198">
        <v>14812.99</v>
      </c>
      <c r="U393" s="309" t="s">
        <v>54790</v>
      </c>
      <c r="V393" s="310">
        <v>13914.86</v>
      </c>
      <c r="X393" s="267" t="s">
        <v>55766</v>
      </c>
      <c r="Y393" s="268">
        <v>78675.23</v>
      </c>
      <c r="AA393" s="229" t="s">
        <v>35961</v>
      </c>
      <c r="AB393" s="230">
        <v>79661.09</v>
      </c>
      <c r="AD393" s="209" t="s">
        <v>15031</v>
      </c>
      <c r="AE393" s="210">
        <v>407</v>
      </c>
      <c r="AF393" s="93"/>
      <c r="AG393" s="201" t="s">
        <v>31708</v>
      </c>
      <c r="AH393" s="202">
        <v>12493.28</v>
      </c>
      <c r="AJ393" s="319" t="s">
        <v>38058</v>
      </c>
      <c r="AK393" s="320">
        <v>0.5</v>
      </c>
      <c r="AM393" s="265" t="s">
        <v>9695</v>
      </c>
      <c r="AN393" s="266">
        <v>5302.17</v>
      </c>
      <c r="AP393" s="233" t="s">
        <v>41639</v>
      </c>
      <c r="AQ393" s="234">
        <v>81613</v>
      </c>
      <c r="AS393" s="211" t="s">
        <v>7702</v>
      </c>
      <c r="AT393" s="212">
        <v>38298.97</v>
      </c>
      <c r="AV393" s="197" t="s">
        <v>10276</v>
      </c>
      <c r="AW393" s="198">
        <v>38833.919999999998</v>
      </c>
    </row>
    <row r="394" spans="1:49" x14ac:dyDescent="0.3">
      <c r="A394" s="315" t="s">
        <v>37119</v>
      </c>
      <c r="B394" s="315"/>
      <c r="C394" s="316">
        <v>15994.01</v>
      </c>
      <c r="E394" s="263" t="s">
        <v>4603</v>
      </c>
      <c r="F394" s="263"/>
      <c r="G394" s="264">
        <v>28007.25</v>
      </c>
      <c r="I394" s="227" t="s">
        <v>41099</v>
      </c>
      <c r="J394" s="227"/>
      <c r="K394" s="228">
        <v>110314.28</v>
      </c>
      <c r="M394" s="205" t="s">
        <v>856</v>
      </c>
      <c r="N394" s="205"/>
      <c r="O394" s="206">
        <v>3490</v>
      </c>
      <c r="Q394" s="197" t="s">
        <v>3922</v>
      </c>
      <c r="R394" s="197"/>
      <c r="S394" s="198">
        <v>715951</v>
      </c>
      <c r="U394" s="309" t="s">
        <v>66934</v>
      </c>
      <c r="V394" s="310">
        <v>5404.7</v>
      </c>
      <c r="X394" s="267" t="s">
        <v>55767</v>
      </c>
      <c r="Y394" s="268">
        <v>182051.75</v>
      </c>
      <c r="AA394" s="229" t="s">
        <v>35962</v>
      </c>
      <c r="AB394" s="230">
        <v>243.17</v>
      </c>
      <c r="AD394" s="209" t="s">
        <v>12983</v>
      </c>
      <c r="AE394" s="210">
        <v>124258.64</v>
      </c>
      <c r="AF394" s="93"/>
      <c r="AG394" s="201" t="s">
        <v>31709</v>
      </c>
      <c r="AH394" s="202">
        <v>55700.52</v>
      </c>
      <c r="AJ394" s="319" t="s">
        <v>38063</v>
      </c>
      <c r="AK394" s="320">
        <v>15994.01</v>
      </c>
      <c r="AM394" s="265" t="s">
        <v>11201</v>
      </c>
      <c r="AN394" s="266">
        <v>28007.25</v>
      </c>
      <c r="AP394" s="233" t="s">
        <v>41640</v>
      </c>
      <c r="AQ394" s="234">
        <v>110314.28</v>
      </c>
      <c r="AS394" s="211" t="s">
        <v>7956</v>
      </c>
      <c r="AT394" s="212">
        <v>9513</v>
      </c>
      <c r="AV394" s="197" t="s">
        <v>9890</v>
      </c>
      <c r="AW394" s="198">
        <v>103162.38</v>
      </c>
    </row>
    <row r="395" spans="1:49" x14ac:dyDescent="0.3">
      <c r="A395" s="315" t="s">
        <v>37120</v>
      </c>
      <c r="B395" s="315"/>
      <c r="C395" s="316">
        <v>24548.47</v>
      </c>
      <c r="E395" s="263" t="s">
        <v>4754</v>
      </c>
      <c r="F395" s="263"/>
      <c r="G395" s="264">
        <v>184797.58</v>
      </c>
      <c r="I395" s="227" t="s">
        <v>41100</v>
      </c>
      <c r="J395" s="227"/>
      <c r="K395" s="228">
        <v>46208.76</v>
      </c>
      <c r="M395" s="205" t="s">
        <v>857</v>
      </c>
      <c r="N395" s="205"/>
      <c r="O395" s="206">
        <v>59226.5</v>
      </c>
      <c r="Q395" s="197" t="s">
        <v>5056</v>
      </c>
      <c r="R395" s="197"/>
      <c r="S395" s="198">
        <v>4249</v>
      </c>
      <c r="U395" s="309" t="s">
        <v>51556</v>
      </c>
      <c r="V395" s="310">
        <v>399.78</v>
      </c>
      <c r="X395" s="267" t="s">
        <v>55768</v>
      </c>
      <c r="Y395" s="268">
        <v>267921.06</v>
      </c>
      <c r="AA395" s="229" t="s">
        <v>35963</v>
      </c>
      <c r="AB395" s="230">
        <v>1188.22</v>
      </c>
      <c r="AD395" s="209" t="s">
        <v>15032</v>
      </c>
      <c r="AE395" s="210">
        <v>18649.37</v>
      </c>
      <c r="AF395" s="93"/>
      <c r="AG395" s="201" t="s">
        <v>31710</v>
      </c>
      <c r="AH395" s="202">
        <v>618.5</v>
      </c>
      <c r="AJ395" s="319" t="s">
        <v>38067</v>
      </c>
      <c r="AK395" s="320">
        <v>24548.47</v>
      </c>
      <c r="AM395" s="265" t="s">
        <v>11214</v>
      </c>
      <c r="AN395" s="266">
        <v>184797.58</v>
      </c>
      <c r="AP395" s="233" t="s">
        <v>41641</v>
      </c>
      <c r="AQ395" s="234">
        <v>46208.76</v>
      </c>
      <c r="AS395" s="211" t="s">
        <v>8004</v>
      </c>
      <c r="AT395" s="212">
        <v>148362</v>
      </c>
      <c r="AV395" s="197" t="s">
        <v>7617</v>
      </c>
      <c r="AW395" s="198">
        <v>169915.03</v>
      </c>
    </row>
    <row r="396" spans="1:49" x14ac:dyDescent="0.3">
      <c r="A396" s="315" t="s">
        <v>37121</v>
      </c>
      <c r="B396" s="315"/>
      <c r="C396" s="316">
        <v>105579.97</v>
      </c>
      <c r="E396" s="263" t="s">
        <v>4755</v>
      </c>
      <c r="F396" s="263"/>
      <c r="G396" s="264">
        <v>38362.47</v>
      </c>
      <c r="I396" s="227" t="s">
        <v>44261</v>
      </c>
      <c r="J396" s="227"/>
      <c r="K396" s="228">
        <v>2917030.71</v>
      </c>
      <c r="M396" s="205" t="s">
        <v>858</v>
      </c>
      <c r="N396" s="205"/>
      <c r="O396" s="206">
        <v>60762</v>
      </c>
      <c r="Q396" s="197" t="s">
        <v>3923</v>
      </c>
      <c r="R396" s="197"/>
      <c r="S396" s="198">
        <v>311607</v>
      </c>
      <c r="U396" s="309" t="s">
        <v>58427</v>
      </c>
      <c r="V396" s="310">
        <v>367.86</v>
      </c>
      <c r="X396" s="267" t="s">
        <v>55769</v>
      </c>
      <c r="Y396" s="268">
        <v>153509.13</v>
      </c>
      <c r="AA396" s="229" t="s">
        <v>35964</v>
      </c>
      <c r="AB396" s="230">
        <v>-166.68</v>
      </c>
      <c r="AD396" s="209" t="s">
        <v>15033</v>
      </c>
      <c r="AE396" s="210">
        <v>15922.15</v>
      </c>
      <c r="AF396" s="93"/>
      <c r="AG396" s="201" t="s">
        <v>31711</v>
      </c>
      <c r="AH396" s="202">
        <v>5495.54</v>
      </c>
      <c r="AJ396" s="319" t="s">
        <v>38074</v>
      </c>
      <c r="AK396" s="320">
        <v>105579.97</v>
      </c>
      <c r="AM396" s="265" t="s">
        <v>11217</v>
      </c>
      <c r="AN396" s="266">
        <v>38362.47</v>
      </c>
      <c r="AP396" s="233" t="s">
        <v>46347</v>
      </c>
      <c r="AQ396" s="234">
        <v>2917030.71</v>
      </c>
      <c r="AS396" s="211" t="s">
        <v>8262</v>
      </c>
      <c r="AT396" s="212">
        <v>338255</v>
      </c>
      <c r="AV396" s="197" t="s">
        <v>10277</v>
      </c>
      <c r="AW396" s="198">
        <v>378685</v>
      </c>
    </row>
    <row r="397" spans="1:49" x14ac:dyDescent="0.3">
      <c r="A397" s="315" t="s">
        <v>37122</v>
      </c>
      <c r="B397" s="315"/>
      <c r="C397" s="316">
        <v>35374.36</v>
      </c>
      <c r="E397" s="263" t="s">
        <v>4759</v>
      </c>
      <c r="F397" s="263"/>
      <c r="G397" s="264">
        <v>11601.97</v>
      </c>
      <c r="I397" s="227" t="s">
        <v>41101</v>
      </c>
      <c r="J397" s="227"/>
      <c r="K397" s="228">
        <v>170731.72</v>
      </c>
      <c r="M397" s="205" t="s">
        <v>859</v>
      </c>
      <c r="N397" s="205"/>
      <c r="O397" s="206">
        <v>17703</v>
      </c>
      <c r="Q397" s="197" t="s">
        <v>3924</v>
      </c>
      <c r="R397" s="197"/>
      <c r="S397" s="198">
        <v>54130</v>
      </c>
      <c r="U397" s="309" t="s">
        <v>66935</v>
      </c>
      <c r="V397" s="310">
        <v>13437</v>
      </c>
      <c r="X397" s="267" t="s">
        <v>55770</v>
      </c>
      <c r="Y397" s="268">
        <v>96283.06</v>
      </c>
      <c r="AA397" s="229" t="s">
        <v>48651</v>
      </c>
      <c r="AB397" s="230">
        <v>8066.25</v>
      </c>
      <c r="AD397" s="209" t="s">
        <v>15034</v>
      </c>
      <c r="AE397" s="210">
        <v>49206.52</v>
      </c>
      <c r="AF397" s="93"/>
      <c r="AG397" s="201" t="s">
        <v>31712</v>
      </c>
      <c r="AH397" s="202">
        <v>89952.18</v>
      </c>
      <c r="AJ397" s="319" t="s">
        <v>38079</v>
      </c>
      <c r="AK397" s="320">
        <v>35374.36</v>
      </c>
      <c r="AM397" s="265" t="s">
        <v>11221</v>
      </c>
      <c r="AN397" s="266">
        <v>11601.97</v>
      </c>
      <c r="AP397" s="233" t="s">
        <v>41642</v>
      </c>
      <c r="AQ397" s="234">
        <v>170731.72</v>
      </c>
      <c r="AS397" s="211" t="s">
        <v>8495</v>
      </c>
      <c r="AT397" s="212">
        <v>487571</v>
      </c>
      <c r="AV397" s="197" t="s">
        <v>9891</v>
      </c>
      <c r="AW397" s="198">
        <v>548600.03</v>
      </c>
    </row>
    <row r="398" spans="1:49" x14ac:dyDescent="0.3">
      <c r="A398" s="315" t="s">
        <v>37123</v>
      </c>
      <c r="B398" s="315"/>
      <c r="C398" s="316">
        <v>11288.1</v>
      </c>
      <c r="E398" s="263" t="s">
        <v>4761</v>
      </c>
      <c r="F398" s="263"/>
      <c r="G398" s="264">
        <v>16039.65</v>
      </c>
      <c r="I398" s="227" t="s">
        <v>44262</v>
      </c>
      <c r="J398" s="227"/>
      <c r="K398" s="228">
        <v>5797088</v>
      </c>
      <c r="M398" s="205" t="s">
        <v>860</v>
      </c>
      <c r="N398" s="205"/>
      <c r="O398" s="206">
        <v>90168</v>
      </c>
      <c r="Q398" s="197" t="s">
        <v>3925</v>
      </c>
      <c r="R398" s="197"/>
      <c r="S398" s="198">
        <v>20597</v>
      </c>
      <c r="U398" s="309" t="s">
        <v>66936</v>
      </c>
      <c r="V398" s="310">
        <v>2720.36</v>
      </c>
      <c r="X398" s="267" t="s">
        <v>59464</v>
      </c>
      <c r="Y398" s="268">
        <v>198.57</v>
      </c>
      <c r="AA398" s="229" t="s">
        <v>51475</v>
      </c>
      <c r="AB398" s="230">
        <v>42770.76</v>
      </c>
      <c r="AD398" s="209" t="s">
        <v>15035</v>
      </c>
      <c r="AE398" s="210">
        <v>-116.81</v>
      </c>
      <c r="AF398" s="93"/>
      <c r="AG398" s="201" t="s">
        <v>16461</v>
      </c>
      <c r="AH398" s="202">
        <v>6605.98</v>
      </c>
      <c r="AJ398" s="319" t="s">
        <v>38084</v>
      </c>
      <c r="AK398" s="320">
        <v>11288.1</v>
      </c>
      <c r="AM398" s="265" t="s">
        <v>11223</v>
      </c>
      <c r="AN398" s="266">
        <v>16039.65</v>
      </c>
      <c r="AP398" s="233" t="s">
        <v>46348</v>
      </c>
      <c r="AQ398" s="234">
        <v>5797088</v>
      </c>
      <c r="AS398" s="211" t="s">
        <v>8641</v>
      </c>
      <c r="AT398" s="212">
        <v>22642</v>
      </c>
      <c r="AV398" s="197" t="s">
        <v>10278</v>
      </c>
      <c r="AW398" s="198">
        <v>12293</v>
      </c>
    </row>
    <row r="399" spans="1:49" x14ac:dyDescent="0.3">
      <c r="A399" s="315" t="s">
        <v>37127</v>
      </c>
      <c r="B399" s="315"/>
      <c r="C399" s="316">
        <v>9083.8700000000008</v>
      </c>
      <c r="E399" s="263" t="s">
        <v>4762</v>
      </c>
      <c r="F399" s="263"/>
      <c r="G399" s="264">
        <v>1883.12</v>
      </c>
      <c r="I399" s="227" t="s">
        <v>41102</v>
      </c>
      <c r="J399" s="227"/>
      <c r="K399" s="228">
        <v>83268</v>
      </c>
      <c r="M399" s="205" t="s">
        <v>861</v>
      </c>
      <c r="N399" s="205"/>
      <c r="O399" s="206">
        <v>6442</v>
      </c>
      <c r="Q399" s="197" t="s">
        <v>3926</v>
      </c>
      <c r="R399" s="197"/>
      <c r="S399" s="198">
        <v>325517</v>
      </c>
      <c r="U399" s="309" t="s">
        <v>66937</v>
      </c>
      <c r="V399" s="310">
        <v>1236.03</v>
      </c>
      <c r="X399" s="267" t="s">
        <v>63007</v>
      </c>
      <c r="Y399" s="268">
        <v>90067.11</v>
      </c>
      <c r="AA399" s="229" t="s">
        <v>51476</v>
      </c>
      <c r="AB399" s="230">
        <v>3271.97</v>
      </c>
      <c r="AD399" s="209" t="s">
        <v>15036</v>
      </c>
      <c r="AE399" s="210">
        <v>13514.86</v>
      </c>
      <c r="AF399" s="93"/>
      <c r="AG399" s="201" t="s">
        <v>16462</v>
      </c>
      <c r="AH399" s="202">
        <v>22740</v>
      </c>
      <c r="AJ399" s="319" t="s">
        <v>38109</v>
      </c>
      <c r="AK399" s="320">
        <v>9083.8700000000008</v>
      </c>
      <c r="AM399" s="265" t="s">
        <v>11440</v>
      </c>
      <c r="AN399" s="266">
        <v>1883.12</v>
      </c>
      <c r="AP399" s="233" t="s">
        <v>41643</v>
      </c>
      <c r="AQ399" s="234">
        <v>83268</v>
      </c>
      <c r="AS399" s="211" t="s">
        <v>8880</v>
      </c>
      <c r="AT399" s="212">
        <v>798020</v>
      </c>
      <c r="AV399" s="197" t="s">
        <v>9323</v>
      </c>
      <c r="AW399" s="198">
        <v>4490</v>
      </c>
    </row>
    <row r="400" spans="1:49" x14ac:dyDescent="0.3">
      <c r="A400" s="315" t="s">
        <v>37129</v>
      </c>
      <c r="B400" s="315"/>
      <c r="C400" s="316">
        <v>-3250.84</v>
      </c>
      <c r="E400" s="263" t="s">
        <v>4852</v>
      </c>
      <c r="F400" s="263"/>
      <c r="G400" s="264">
        <v>1470.58</v>
      </c>
      <c r="I400" s="227" t="s">
        <v>41103</v>
      </c>
      <c r="J400" s="227"/>
      <c r="K400" s="228">
        <v>22069</v>
      </c>
      <c r="M400" s="205" t="s">
        <v>862</v>
      </c>
      <c r="N400" s="205"/>
      <c r="O400" s="206">
        <v>27150</v>
      </c>
      <c r="Q400" s="197" t="s">
        <v>3927</v>
      </c>
      <c r="R400" s="197"/>
      <c r="S400" s="198">
        <v>120945</v>
      </c>
      <c r="U400" s="309" t="s">
        <v>66938</v>
      </c>
      <c r="V400" s="310">
        <v>3897.82</v>
      </c>
      <c r="X400" s="267" t="s">
        <v>57191</v>
      </c>
      <c r="Y400" s="268">
        <v>8268</v>
      </c>
      <c r="AA400" s="229" t="s">
        <v>51477</v>
      </c>
      <c r="AB400" s="230">
        <v>10307.77</v>
      </c>
      <c r="AD400" s="209" t="s">
        <v>15037</v>
      </c>
      <c r="AE400" s="210">
        <v>17800</v>
      </c>
      <c r="AF400" s="93"/>
      <c r="AG400" s="201" t="s">
        <v>16463</v>
      </c>
      <c r="AH400" s="202">
        <v>12493.28</v>
      </c>
      <c r="AJ400" s="319" t="s">
        <v>38119</v>
      </c>
      <c r="AK400" s="320">
        <v>-3250.84</v>
      </c>
      <c r="AM400" s="265" t="s">
        <v>11225</v>
      </c>
      <c r="AN400" s="266">
        <v>1470.58</v>
      </c>
      <c r="AP400" s="233" t="s">
        <v>41644</v>
      </c>
      <c r="AQ400" s="234">
        <v>22069</v>
      </c>
      <c r="AS400" s="211" t="s">
        <v>9156</v>
      </c>
      <c r="AT400" s="212">
        <v>21676</v>
      </c>
      <c r="AV400" s="197" t="s">
        <v>9892</v>
      </c>
      <c r="AW400" s="198">
        <v>16783</v>
      </c>
    </row>
    <row r="401" spans="1:49" x14ac:dyDescent="0.3">
      <c r="A401" s="315" t="s">
        <v>37130</v>
      </c>
      <c r="B401" s="315"/>
      <c r="C401" s="316">
        <v>504539.57</v>
      </c>
      <c r="E401" s="263" t="s">
        <v>4853</v>
      </c>
      <c r="F401" s="263"/>
      <c r="G401" s="264">
        <v>7027</v>
      </c>
      <c r="I401" s="227" t="s">
        <v>41104</v>
      </c>
      <c r="J401" s="227"/>
      <c r="K401" s="228">
        <v>27450.799999999999</v>
      </c>
      <c r="M401" s="205" t="s">
        <v>863</v>
      </c>
      <c r="N401" s="205"/>
      <c r="O401" s="206">
        <v>45909</v>
      </c>
      <c r="Q401" s="197" t="s">
        <v>3928</v>
      </c>
      <c r="R401" s="197"/>
      <c r="S401" s="198">
        <v>231564</v>
      </c>
      <c r="U401" s="309" t="s">
        <v>66939</v>
      </c>
      <c r="V401" s="310">
        <v>22561.86</v>
      </c>
      <c r="X401" s="267" t="s">
        <v>63604</v>
      </c>
      <c r="Y401" s="268">
        <v>9523.77</v>
      </c>
      <c r="AA401" s="229" t="s">
        <v>51478</v>
      </c>
      <c r="AB401" s="230">
        <v>7140</v>
      </c>
      <c r="AD401" s="209" t="s">
        <v>15038</v>
      </c>
      <c r="AE401" s="210">
        <v>2395.5700000000002</v>
      </c>
      <c r="AF401" s="93"/>
      <c r="AG401" s="201" t="s">
        <v>31713</v>
      </c>
      <c r="AH401" s="202">
        <v>55700.52</v>
      </c>
      <c r="AJ401" s="319" t="s">
        <v>38126</v>
      </c>
      <c r="AK401" s="320">
        <v>504539.57</v>
      </c>
      <c r="AM401" s="265" t="s">
        <v>11226</v>
      </c>
      <c r="AN401" s="266">
        <v>7027</v>
      </c>
      <c r="AP401" s="233" t="s">
        <v>41645</v>
      </c>
      <c r="AQ401" s="234">
        <v>27450.799999999999</v>
      </c>
      <c r="AS401" s="211" t="s">
        <v>9224</v>
      </c>
      <c r="AT401" s="212">
        <v>1990076.74</v>
      </c>
      <c r="AV401" s="197" t="s">
        <v>7618</v>
      </c>
      <c r="AW401" s="198">
        <v>100071.35</v>
      </c>
    </row>
    <row r="402" spans="1:49" x14ac:dyDescent="0.3">
      <c r="A402" s="315" t="s">
        <v>37131</v>
      </c>
      <c r="B402" s="315"/>
      <c r="C402" s="316">
        <v>6038.66</v>
      </c>
      <c r="E402" s="263" t="s">
        <v>3646</v>
      </c>
      <c r="F402" s="263"/>
      <c r="G402" s="264">
        <v>33026.410000000003</v>
      </c>
      <c r="I402" s="227" t="s">
        <v>41105</v>
      </c>
      <c r="J402" s="227"/>
      <c r="K402" s="228">
        <v>58400.14</v>
      </c>
      <c r="M402" s="205" t="s">
        <v>864</v>
      </c>
      <c r="N402" s="205"/>
      <c r="O402" s="206">
        <v>9000</v>
      </c>
      <c r="Q402" s="197" t="s">
        <v>3929</v>
      </c>
      <c r="R402" s="197"/>
      <c r="S402" s="198">
        <v>294846.07</v>
      </c>
      <c r="U402" s="309" t="s">
        <v>66940</v>
      </c>
      <c r="V402" s="310">
        <v>23793.75</v>
      </c>
      <c r="X402" s="267" t="s">
        <v>63908</v>
      </c>
      <c r="Y402" s="268">
        <v>45956.42</v>
      </c>
      <c r="AA402" s="229" t="s">
        <v>51479</v>
      </c>
      <c r="AB402" s="230">
        <v>3274.81</v>
      </c>
      <c r="AD402" s="209" t="s">
        <v>15039</v>
      </c>
      <c r="AE402" s="210">
        <v>6789.05</v>
      </c>
      <c r="AF402" s="93"/>
      <c r="AG402" s="201" t="s">
        <v>31714</v>
      </c>
      <c r="AH402" s="202">
        <v>618.5</v>
      </c>
      <c r="AJ402" s="319" t="s">
        <v>38134</v>
      </c>
      <c r="AK402" s="320">
        <v>6038.66</v>
      </c>
      <c r="AM402" s="265" t="s">
        <v>9696</v>
      </c>
      <c r="AN402" s="266">
        <v>33026.410000000003</v>
      </c>
      <c r="AP402" s="233" t="s">
        <v>41646</v>
      </c>
      <c r="AQ402" s="234">
        <v>58400.14</v>
      </c>
      <c r="AS402" s="211" t="s">
        <v>10755</v>
      </c>
      <c r="AT402" s="212">
        <v>29842.47</v>
      </c>
      <c r="AV402" s="197" t="s">
        <v>10279</v>
      </c>
      <c r="AW402" s="198">
        <v>335449</v>
      </c>
    </row>
    <row r="403" spans="1:49" x14ac:dyDescent="0.3">
      <c r="A403" s="315" t="s">
        <v>65465</v>
      </c>
      <c r="B403" s="315"/>
      <c r="C403" s="316">
        <v>7453.22</v>
      </c>
      <c r="E403" s="263" t="s">
        <v>4854</v>
      </c>
      <c r="F403" s="263"/>
      <c r="G403" s="264">
        <v>3759.85</v>
      </c>
      <c r="I403" s="227" t="s">
        <v>41106</v>
      </c>
      <c r="J403" s="227"/>
      <c r="K403" s="228">
        <v>95400</v>
      </c>
      <c r="M403" s="205" t="s">
        <v>3998</v>
      </c>
      <c r="N403" s="205"/>
      <c r="O403" s="206">
        <v>7550.13</v>
      </c>
      <c r="Q403" s="197" t="s">
        <v>3930</v>
      </c>
      <c r="R403" s="197"/>
      <c r="S403" s="198">
        <v>32192</v>
      </c>
      <c r="U403" s="309" t="s">
        <v>61183</v>
      </c>
      <c r="V403" s="310">
        <v>27587.73</v>
      </c>
      <c r="X403" s="267" t="s">
        <v>57192</v>
      </c>
      <c r="Y403" s="268">
        <v>912100</v>
      </c>
      <c r="AA403" s="229" t="s">
        <v>51480</v>
      </c>
      <c r="AB403" s="230">
        <v>696.35</v>
      </c>
      <c r="AD403" s="209" t="s">
        <v>15040</v>
      </c>
      <c r="AE403" s="210">
        <v>39808.15</v>
      </c>
      <c r="AF403" s="93"/>
      <c r="AG403" s="201" t="s">
        <v>31715</v>
      </c>
      <c r="AH403" s="202">
        <v>5495.54</v>
      </c>
      <c r="AJ403" s="319" t="s">
        <v>38143</v>
      </c>
      <c r="AK403" s="320">
        <v>7453.22</v>
      </c>
      <c r="AM403" s="265" t="s">
        <v>11227</v>
      </c>
      <c r="AN403" s="266">
        <v>3759.85</v>
      </c>
      <c r="AP403" s="233" t="s">
        <v>41647</v>
      </c>
      <c r="AQ403" s="234">
        <v>95400</v>
      </c>
      <c r="AS403" s="211" t="s">
        <v>10856</v>
      </c>
      <c r="AT403" s="212">
        <v>54709.45</v>
      </c>
      <c r="AV403" s="197" t="s">
        <v>9324</v>
      </c>
      <c r="AW403" s="198">
        <v>59523.41</v>
      </c>
    </row>
    <row r="404" spans="1:49" x14ac:dyDescent="0.3">
      <c r="A404" s="315" t="s">
        <v>37138</v>
      </c>
      <c r="B404" s="315"/>
      <c r="C404" s="316">
        <v>4000</v>
      </c>
      <c r="E404" s="263" t="s">
        <v>4855</v>
      </c>
      <c r="F404" s="263"/>
      <c r="G404" s="264">
        <v>3979</v>
      </c>
      <c r="I404" s="227" t="s">
        <v>41107</v>
      </c>
      <c r="J404" s="227"/>
      <c r="K404" s="228">
        <v>89619</v>
      </c>
      <c r="M404" s="205" t="s">
        <v>865</v>
      </c>
      <c r="N404" s="205"/>
      <c r="O404" s="206">
        <v>712</v>
      </c>
      <c r="Q404" s="197" t="s">
        <v>3931</v>
      </c>
      <c r="R404" s="197"/>
      <c r="S404" s="198">
        <v>226064</v>
      </c>
      <c r="U404" s="309" t="s">
        <v>66941</v>
      </c>
      <c r="V404" s="310">
        <v>353.46</v>
      </c>
      <c r="X404" s="267" t="s">
        <v>58924</v>
      </c>
      <c r="Y404" s="268">
        <v>99535.5</v>
      </c>
      <c r="AA404" s="229" t="s">
        <v>51481</v>
      </c>
      <c r="AB404" s="230">
        <v>3864</v>
      </c>
      <c r="AD404" s="209" t="s">
        <v>15041</v>
      </c>
      <c r="AE404" s="210">
        <v>495.5</v>
      </c>
      <c r="AF404" s="93"/>
      <c r="AG404" s="201" t="s">
        <v>31716</v>
      </c>
      <c r="AH404" s="202">
        <v>842.86</v>
      </c>
      <c r="AJ404" s="319" t="s">
        <v>38167</v>
      </c>
      <c r="AK404" s="320">
        <v>4000</v>
      </c>
      <c r="AM404" s="265" t="s">
        <v>11228</v>
      </c>
      <c r="AN404" s="266">
        <v>3979</v>
      </c>
      <c r="AP404" s="233" t="s">
        <v>41648</v>
      </c>
      <c r="AQ404" s="234">
        <v>89619</v>
      </c>
      <c r="AS404" s="211" t="s">
        <v>11024</v>
      </c>
      <c r="AT404" s="212">
        <v>304159.75</v>
      </c>
      <c r="AV404" s="197" t="s">
        <v>9894</v>
      </c>
      <c r="AW404" s="198">
        <v>495043.76</v>
      </c>
    </row>
    <row r="405" spans="1:49" x14ac:dyDescent="0.3">
      <c r="A405" s="315" t="s">
        <v>37139</v>
      </c>
      <c r="B405" s="315"/>
      <c r="C405" s="316">
        <v>6741.74</v>
      </c>
      <c r="E405" s="263" t="s">
        <v>4766</v>
      </c>
      <c r="F405" s="263"/>
      <c r="G405" s="264">
        <v>47912.63</v>
      </c>
      <c r="I405" s="227" t="s">
        <v>41108</v>
      </c>
      <c r="J405" s="227"/>
      <c r="K405" s="228">
        <v>51030.62</v>
      </c>
      <c r="M405" s="205" t="s">
        <v>866</v>
      </c>
      <c r="N405" s="205"/>
      <c r="O405" s="206">
        <v>1419</v>
      </c>
      <c r="Q405" s="197" t="s">
        <v>3932</v>
      </c>
      <c r="R405" s="197"/>
      <c r="S405" s="198">
        <v>300238</v>
      </c>
      <c r="U405" s="309" t="s">
        <v>61766</v>
      </c>
      <c r="V405" s="310">
        <v>6452.97</v>
      </c>
      <c r="X405" s="267" t="s">
        <v>63605</v>
      </c>
      <c r="Y405" s="268">
        <v>5832</v>
      </c>
      <c r="AA405" s="229" t="s">
        <v>51482</v>
      </c>
      <c r="AB405" s="230">
        <v>295.58999999999997</v>
      </c>
      <c r="AD405" s="209" t="s">
        <v>15042</v>
      </c>
      <c r="AE405" s="210">
        <v>47620.55</v>
      </c>
      <c r="AF405" s="93"/>
      <c r="AG405" s="201" t="s">
        <v>31717</v>
      </c>
      <c r="AH405" s="202">
        <v>28798.799999999999</v>
      </c>
      <c r="AJ405" s="319" t="s">
        <v>38170</v>
      </c>
      <c r="AK405" s="320">
        <v>6741.74</v>
      </c>
      <c r="AM405" s="265" t="s">
        <v>11240</v>
      </c>
      <c r="AN405" s="266">
        <v>47912.63</v>
      </c>
      <c r="AP405" s="233" t="s">
        <v>41649</v>
      </c>
      <c r="AQ405" s="234">
        <v>51030.62</v>
      </c>
      <c r="AS405" s="211" t="s">
        <v>11234</v>
      </c>
      <c r="AT405" s="212">
        <v>391.27</v>
      </c>
      <c r="AV405" s="197" t="s">
        <v>10111</v>
      </c>
      <c r="AW405" s="198">
        <v>20363</v>
      </c>
    </row>
    <row r="406" spans="1:49" x14ac:dyDescent="0.3">
      <c r="A406" s="315" t="s">
        <v>37141</v>
      </c>
      <c r="B406" s="315"/>
      <c r="C406" s="316">
        <v>37177.199999999997</v>
      </c>
      <c r="E406" s="263" t="s">
        <v>4767</v>
      </c>
      <c r="F406" s="263"/>
      <c r="G406" s="264">
        <v>-6.05</v>
      </c>
      <c r="I406" s="227" t="s">
        <v>42091</v>
      </c>
      <c r="J406" s="227"/>
      <c r="K406" s="228">
        <v>392521.39</v>
      </c>
      <c r="M406" s="205" t="s">
        <v>867</v>
      </c>
      <c r="N406" s="205"/>
      <c r="O406" s="206">
        <v>99</v>
      </c>
      <c r="Q406" s="197" t="s">
        <v>3933</v>
      </c>
      <c r="R406" s="197"/>
      <c r="S406" s="198">
        <v>46805</v>
      </c>
      <c r="U406" s="309" t="s">
        <v>61767</v>
      </c>
      <c r="V406" s="310">
        <v>493.69</v>
      </c>
      <c r="X406" s="267" t="s">
        <v>63606</v>
      </c>
      <c r="Y406" s="268">
        <v>55375</v>
      </c>
      <c r="AA406" s="229" t="s">
        <v>51483</v>
      </c>
      <c r="AB406" s="230">
        <v>931.23</v>
      </c>
      <c r="AD406" s="209" t="s">
        <v>15043</v>
      </c>
      <c r="AE406" s="210">
        <v>2568</v>
      </c>
      <c r="AF406" s="93"/>
      <c r="AG406" s="201" t="s">
        <v>13141</v>
      </c>
      <c r="AH406" s="202">
        <v>479.92</v>
      </c>
      <c r="AJ406" s="319" t="s">
        <v>38180</v>
      </c>
      <c r="AK406" s="320">
        <v>37177.199999999997</v>
      </c>
      <c r="AM406" s="265" t="s">
        <v>11241</v>
      </c>
      <c r="AN406" s="266">
        <v>-6.05</v>
      </c>
      <c r="AP406" s="233" t="s">
        <v>43482</v>
      </c>
      <c r="AQ406" s="234">
        <v>392521.39</v>
      </c>
      <c r="AS406" s="211" t="s">
        <v>11471</v>
      </c>
      <c r="AT406" s="212">
        <v>33621.14</v>
      </c>
      <c r="AV406" s="197" t="s">
        <v>10280</v>
      </c>
      <c r="AW406" s="198">
        <v>6575.43</v>
      </c>
    </row>
    <row r="407" spans="1:49" x14ac:dyDescent="0.3">
      <c r="A407" s="315" t="s">
        <v>37144</v>
      </c>
      <c r="B407" s="315"/>
      <c r="C407" s="316">
        <v>11076.34</v>
      </c>
      <c r="E407" s="263" t="s">
        <v>3650</v>
      </c>
      <c r="F407" s="263"/>
      <c r="G407" s="264">
        <v>12792.27</v>
      </c>
      <c r="I407" s="227" t="s">
        <v>41109</v>
      </c>
      <c r="J407" s="227"/>
      <c r="K407" s="228">
        <v>250812</v>
      </c>
      <c r="M407" s="205" t="s">
        <v>868</v>
      </c>
      <c r="N407" s="205"/>
      <c r="O407" s="206">
        <v>607.5</v>
      </c>
      <c r="Q407" s="197" t="s">
        <v>3934</v>
      </c>
      <c r="R407" s="197"/>
      <c r="S407" s="198">
        <v>64317.29</v>
      </c>
      <c r="U407" s="309" t="s">
        <v>61768</v>
      </c>
      <c r="V407" s="310">
        <v>1614.59</v>
      </c>
      <c r="X407" s="267" t="s">
        <v>55771</v>
      </c>
      <c r="Y407" s="268">
        <v>147485.28</v>
      </c>
      <c r="AA407" s="229" t="s">
        <v>51484</v>
      </c>
      <c r="AB407" s="230">
        <v>718.07</v>
      </c>
      <c r="AD407" s="209" t="s">
        <v>15044</v>
      </c>
      <c r="AE407" s="210">
        <v>77992</v>
      </c>
      <c r="AF407" s="93"/>
      <c r="AG407" s="201" t="s">
        <v>13142</v>
      </c>
      <c r="AH407" s="202">
        <v>23999</v>
      </c>
      <c r="AJ407" s="319" t="s">
        <v>38191</v>
      </c>
      <c r="AK407" s="320">
        <v>11076.34</v>
      </c>
      <c r="AM407" s="265" t="s">
        <v>9700</v>
      </c>
      <c r="AN407" s="266">
        <v>12792.27</v>
      </c>
      <c r="AP407" s="233" t="s">
        <v>41650</v>
      </c>
      <c r="AQ407" s="234">
        <v>250812</v>
      </c>
      <c r="AS407" s="211" t="s">
        <v>11819</v>
      </c>
      <c r="AT407" s="212">
        <v>1673619.41</v>
      </c>
      <c r="AV407" s="197" t="s">
        <v>9325</v>
      </c>
      <c r="AW407" s="198">
        <v>786.09</v>
      </c>
    </row>
    <row r="408" spans="1:49" x14ac:dyDescent="0.3">
      <c r="A408" s="315" t="s">
        <v>37145</v>
      </c>
      <c r="B408" s="315"/>
      <c r="C408" s="316">
        <v>1030475.55</v>
      </c>
      <c r="E408" s="263" t="s">
        <v>4866</v>
      </c>
      <c r="F408" s="263"/>
      <c r="G408" s="264">
        <v>7371</v>
      </c>
      <c r="I408" s="227" t="s">
        <v>44263</v>
      </c>
      <c r="J408" s="227"/>
      <c r="K408" s="228">
        <v>5310086.49</v>
      </c>
      <c r="M408" s="205" t="s">
        <v>869</v>
      </c>
      <c r="N408" s="205"/>
      <c r="O408" s="206">
        <v>34084.980000000003</v>
      </c>
      <c r="Q408" s="197" t="s">
        <v>3935</v>
      </c>
      <c r="R408" s="197"/>
      <c r="S408" s="198">
        <v>32316</v>
      </c>
      <c r="U408" s="309" t="s">
        <v>58178</v>
      </c>
      <c r="V408" s="310">
        <v>12203</v>
      </c>
      <c r="X408" s="267" t="s">
        <v>55772</v>
      </c>
      <c r="Y408" s="268">
        <v>218286.26</v>
      </c>
      <c r="AA408" s="229" t="s">
        <v>51485</v>
      </c>
      <c r="AB408" s="230">
        <v>2017.4</v>
      </c>
      <c r="AD408" s="209" t="s">
        <v>15045</v>
      </c>
      <c r="AE408" s="210">
        <v>98774.14</v>
      </c>
      <c r="AF408" s="93"/>
      <c r="AG408" s="201" t="s">
        <v>13143</v>
      </c>
      <c r="AH408" s="202">
        <v>1322.78</v>
      </c>
      <c r="AJ408" s="319" t="s">
        <v>38196</v>
      </c>
      <c r="AK408" s="320">
        <v>1030475.55</v>
      </c>
      <c r="AM408" s="265" t="s">
        <v>11245</v>
      </c>
      <c r="AN408" s="266">
        <v>7371</v>
      </c>
      <c r="AP408" s="233" t="s">
        <v>46349</v>
      </c>
      <c r="AQ408" s="234">
        <v>5310086.49</v>
      </c>
      <c r="AS408" s="211" t="s">
        <v>9769</v>
      </c>
      <c r="AT408" s="212">
        <v>6983524.2000000002</v>
      </c>
      <c r="AV408" s="197" t="s">
        <v>9895</v>
      </c>
      <c r="AW408" s="198">
        <v>27724.52</v>
      </c>
    </row>
    <row r="409" spans="1:49" x14ac:dyDescent="0.3">
      <c r="A409" s="315" t="s">
        <v>65467</v>
      </c>
      <c r="B409" s="315"/>
      <c r="C409" s="316">
        <v>5745.96</v>
      </c>
      <c r="E409" s="263" t="s">
        <v>4770</v>
      </c>
      <c r="F409" s="263"/>
      <c r="G409" s="264">
        <v>1366.47</v>
      </c>
      <c r="I409" s="227" t="s">
        <v>41110</v>
      </c>
      <c r="J409" s="227"/>
      <c r="K409" s="228">
        <v>32725.599999999999</v>
      </c>
      <c r="M409" s="205" t="s">
        <v>870</v>
      </c>
      <c r="N409" s="205"/>
      <c r="O409" s="206">
        <v>1300</v>
      </c>
      <c r="Q409" s="197" t="s">
        <v>3936</v>
      </c>
      <c r="R409" s="197"/>
      <c r="S409" s="198">
        <v>76023</v>
      </c>
      <c r="U409" s="309" t="s">
        <v>66942</v>
      </c>
      <c r="V409" s="310">
        <v>7959</v>
      </c>
      <c r="X409" s="267" t="s">
        <v>55773</v>
      </c>
      <c r="Y409" s="268">
        <v>84266.25</v>
      </c>
      <c r="AA409" s="229" t="s">
        <v>49579</v>
      </c>
      <c r="AB409" s="230">
        <v>18427</v>
      </c>
      <c r="AD409" s="209" t="s">
        <v>15046</v>
      </c>
      <c r="AE409" s="210">
        <v>16018.53</v>
      </c>
      <c r="AF409" s="93"/>
      <c r="AG409" s="201" t="s">
        <v>13144</v>
      </c>
      <c r="AH409" s="202">
        <v>52797.8</v>
      </c>
      <c r="AJ409" s="319" t="s">
        <v>38231</v>
      </c>
      <c r="AK409" s="320">
        <v>5745.96</v>
      </c>
      <c r="AM409" s="265" t="s">
        <v>11247</v>
      </c>
      <c r="AN409" s="266">
        <v>1366.47</v>
      </c>
      <c r="AP409" s="233" t="s">
        <v>41651</v>
      </c>
      <c r="AQ409" s="234">
        <v>32725.599999999999</v>
      </c>
      <c r="AS409" s="211" t="s">
        <v>6622</v>
      </c>
      <c r="AT409" s="212">
        <v>18245</v>
      </c>
      <c r="AV409" s="197" t="s">
        <v>7619</v>
      </c>
      <c r="AW409" s="198">
        <v>69634.09</v>
      </c>
    </row>
    <row r="410" spans="1:49" x14ac:dyDescent="0.3">
      <c r="A410" s="315" t="s">
        <v>37152</v>
      </c>
      <c r="B410" s="315"/>
      <c r="C410" s="316">
        <v>232845.8</v>
      </c>
      <c r="E410" s="263" t="s">
        <v>4771</v>
      </c>
      <c r="F410" s="263"/>
      <c r="G410" s="264">
        <v>103.42</v>
      </c>
      <c r="I410" s="227" t="s">
        <v>42092</v>
      </c>
      <c r="J410" s="227"/>
      <c r="K410" s="228">
        <v>1611580.23</v>
      </c>
      <c r="M410" s="205" t="s">
        <v>871</v>
      </c>
      <c r="N410" s="205"/>
      <c r="O410" s="206">
        <v>30390</v>
      </c>
      <c r="Q410" s="197" t="s">
        <v>3937</v>
      </c>
      <c r="R410" s="197"/>
      <c r="S410" s="198">
        <v>7029.99</v>
      </c>
      <c r="U410" s="309" t="s">
        <v>15406</v>
      </c>
      <c r="V410" s="310">
        <v>572</v>
      </c>
      <c r="X410" s="267" t="s">
        <v>40088</v>
      </c>
      <c r="Y410" s="268">
        <v>466128.93</v>
      </c>
      <c r="AA410" s="229" t="s">
        <v>40088</v>
      </c>
      <c r="AB410" s="230">
        <v>4513.95</v>
      </c>
      <c r="AD410" s="209" t="s">
        <v>15047</v>
      </c>
      <c r="AE410" s="210">
        <v>10837.16</v>
      </c>
      <c r="AF410" s="93"/>
      <c r="AG410" s="201" t="s">
        <v>31718</v>
      </c>
      <c r="AH410" s="202">
        <v>3208.9</v>
      </c>
      <c r="AJ410" s="319" t="s">
        <v>38241</v>
      </c>
      <c r="AK410" s="320">
        <v>232845.8</v>
      </c>
      <c r="AM410" s="265" t="s">
        <v>9702</v>
      </c>
      <c r="AN410" s="266">
        <v>103.42</v>
      </c>
      <c r="AP410" s="233" t="s">
        <v>43483</v>
      </c>
      <c r="AQ410" s="234">
        <v>1611580.23</v>
      </c>
      <c r="AS410" s="211" t="s">
        <v>6882</v>
      </c>
      <c r="AT410" s="212">
        <v>2162</v>
      </c>
      <c r="AV410" s="197" t="s">
        <v>8086</v>
      </c>
      <c r="AW410" s="198">
        <v>30754.62</v>
      </c>
    </row>
    <row r="411" spans="1:49" x14ac:dyDescent="0.3">
      <c r="A411" s="315" t="s">
        <v>37153</v>
      </c>
      <c r="B411" s="315"/>
      <c r="C411" s="316">
        <v>167599.28</v>
      </c>
      <c r="E411" s="263" t="s">
        <v>4772</v>
      </c>
      <c r="F411" s="263"/>
      <c r="G411" s="264">
        <v>1135.43</v>
      </c>
      <c r="I411" s="227" t="s">
        <v>44264</v>
      </c>
      <c r="J411" s="227"/>
      <c r="K411" s="228">
        <v>2902196.78</v>
      </c>
      <c r="M411" s="205" t="s">
        <v>872</v>
      </c>
      <c r="N411" s="205"/>
      <c r="O411" s="206">
        <v>13985</v>
      </c>
      <c r="Q411" s="197" t="s">
        <v>3696</v>
      </c>
      <c r="R411" s="197"/>
      <c r="S411" s="198">
        <v>105152.96000000001</v>
      </c>
      <c r="U411" s="309" t="s">
        <v>15407</v>
      </c>
      <c r="V411" s="310">
        <v>1991.34</v>
      </c>
      <c r="X411" s="267" t="s">
        <v>38828</v>
      </c>
      <c r="Y411" s="268">
        <v>21956.59</v>
      </c>
      <c r="AA411" s="229" t="s">
        <v>38828</v>
      </c>
      <c r="AB411" s="230">
        <v>88474.14</v>
      </c>
      <c r="AD411" s="209" t="s">
        <v>15048</v>
      </c>
      <c r="AE411" s="210">
        <v>462.98</v>
      </c>
      <c r="AF411" s="93"/>
      <c r="AG411" s="201" t="s">
        <v>31719</v>
      </c>
      <c r="AH411" s="202">
        <v>10815.1</v>
      </c>
      <c r="AJ411" s="319" t="s">
        <v>38249</v>
      </c>
      <c r="AK411" s="320">
        <v>167599.28</v>
      </c>
      <c r="AM411" s="265" t="s">
        <v>11248</v>
      </c>
      <c r="AN411" s="266">
        <v>1135.43</v>
      </c>
      <c r="AP411" s="233" t="s">
        <v>46350</v>
      </c>
      <c r="AQ411" s="234">
        <v>2902196.78</v>
      </c>
      <c r="AS411" s="211" t="s">
        <v>7047</v>
      </c>
      <c r="AT411" s="212">
        <v>651</v>
      </c>
      <c r="AV411" s="197" t="s">
        <v>10281</v>
      </c>
      <c r="AW411" s="198">
        <v>412203</v>
      </c>
    </row>
    <row r="412" spans="1:49" x14ac:dyDescent="0.3">
      <c r="A412" s="315" t="s">
        <v>37155</v>
      </c>
      <c r="B412" s="315"/>
      <c r="C412" s="316">
        <v>3371.61</v>
      </c>
      <c r="E412" s="263" t="s">
        <v>4773</v>
      </c>
      <c r="F412" s="263"/>
      <c r="G412" s="264">
        <v>63260.76</v>
      </c>
      <c r="I412" s="227" t="s">
        <v>41111</v>
      </c>
      <c r="J412" s="227"/>
      <c r="K412" s="228">
        <v>121510</v>
      </c>
      <c r="M412" s="205" t="s">
        <v>873</v>
      </c>
      <c r="N412" s="205"/>
      <c r="O412" s="206">
        <v>8673</v>
      </c>
      <c r="Q412" s="197" t="s">
        <v>3938</v>
      </c>
      <c r="R412" s="197"/>
      <c r="S412" s="198">
        <v>13359</v>
      </c>
      <c r="U412" s="309" t="s">
        <v>66943</v>
      </c>
      <c r="V412" s="310">
        <v>797.66</v>
      </c>
      <c r="X412" s="267" t="s">
        <v>63909</v>
      </c>
      <c r="Y412" s="268">
        <v>12737.23</v>
      </c>
      <c r="AA412" s="229" t="s">
        <v>48652</v>
      </c>
      <c r="AB412" s="230">
        <v>4800</v>
      </c>
      <c r="AD412" s="209" t="s">
        <v>15049</v>
      </c>
      <c r="AE412" s="210">
        <v>10252</v>
      </c>
      <c r="AF412" s="93"/>
      <c r="AG412" s="201" t="s">
        <v>16565</v>
      </c>
      <c r="AH412" s="202">
        <v>3208.9</v>
      </c>
      <c r="AJ412" s="319" t="s">
        <v>38264</v>
      </c>
      <c r="AK412" s="320">
        <v>3371.61</v>
      </c>
      <c r="AM412" s="265" t="s">
        <v>11249</v>
      </c>
      <c r="AN412" s="266">
        <v>63260.76</v>
      </c>
      <c r="AP412" s="233" t="s">
        <v>41652</v>
      </c>
      <c r="AQ412" s="234">
        <v>121510</v>
      </c>
      <c r="AS412" s="211" t="s">
        <v>7289</v>
      </c>
      <c r="AT412" s="212">
        <v>6492</v>
      </c>
      <c r="AV412" s="197" t="s">
        <v>9326</v>
      </c>
      <c r="AW412" s="198">
        <v>42255.38</v>
      </c>
    </row>
    <row r="413" spans="1:49" x14ac:dyDescent="0.3">
      <c r="A413" s="315" t="s">
        <v>37157</v>
      </c>
      <c r="B413" s="315"/>
      <c r="C413" s="316">
        <v>3225.92</v>
      </c>
      <c r="E413" s="263" t="s">
        <v>4775</v>
      </c>
      <c r="F413" s="263"/>
      <c r="G413" s="264">
        <v>175.53</v>
      </c>
      <c r="I413" s="227" t="s">
        <v>41112</v>
      </c>
      <c r="J413" s="227"/>
      <c r="K413" s="228">
        <v>83549.8</v>
      </c>
      <c r="M413" s="205" t="s">
        <v>874</v>
      </c>
      <c r="N413" s="205"/>
      <c r="O413" s="206">
        <v>10802</v>
      </c>
      <c r="Q413" s="197" t="s">
        <v>3939</v>
      </c>
      <c r="R413" s="197"/>
      <c r="S413" s="198">
        <v>27072</v>
      </c>
      <c r="U413" s="309" t="s">
        <v>34516</v>
      </c>
      <c r="V413" s="310">
        <v>1479292.97</v>
      </c>
      <c r="X413" s="267" t="s">
        <v>63910</v>
      </c>
      <c r="Y413" s="268">
        <v>16853.189999999999</v>
      </c>
      <c r="AA413" s="229" t="s">
        <v>48653</v>
      </c>
      <c r="AB413" s="230">
        <v>294</v>
      </c>
      <c r="AD413" s="209" t="s">
        <v>15050</v>
      </c>
      <c r="AE413" s="210">
        <v>27707</v>
      </c>
      <c r="AF413" s="93"/>
      <c r="AG413" s="201" t="s">
        <v>16568</v>
      </c>
      <c r="AH413" s="202">
        <v>10815.1</v>
      </c>
      <c r="AJ413" s="319" t="s">
        <v>38274</v>
      </c>
      <c r="AK413" s="320">
        <v>3225.92</v>
      </c>
      <c r="AM413" s="265" t="s">
        <v>9704</v>
      </c>
      <c r="AN413" s="266">
        <v>175.53</v>
      </c>
      <c r="AP413" s="233" t="s">
        <v>41653</v>
      </c>
      <c r="AQ413" s="234">
        <v>83549.8</v>
      </c>
      <c r="AS413" s="211" t="s">
        <v>7703</v>
      </c>
      <c r="AT413" s="212">
        <v>1085</v>
      </c>
      <c r="AV413" s="197" t="s">
        <v>9896</v>
      </c>
      <c r="AW413" s="198">
        <v>554847.09</v>
      </c>
    </row>
    <row r="414" spans="1:49" x14ac:dyDescent="0.3">
      <c r="A414" s="315" t="s">
        <v>37158</v>
      </c>
      <c r="B414" s="315"/>
      <c r="C414" s="316">
        <v>344091.5</v>
      </c>
      <c r="E414" s="263" t="s">
        <v>4868</v>
      </c>
      <c r="F414" s="263"/>
      <c r="G414" s="264">
        <v>1189.44</v>
      </c>
      <c r="I414" s="227" t="s">
        <v>44265</v>
      </c>
      <c r="J414" s="227"/>
      <c r="K414" s="228">
        <v>366192.97</v>
      </c>
      <c r="M414" s="205" t="s">
        <v>875</v>
      </c>
      <c r="N414" s="205"/>
      <c r="O414" s="206">
        <v>1140</v>
      </c>
      <c r="Q414" s="197" t="s">
        <v>3940</v>
      </c>
      <c r="R414" s="197"/>
      <c r="S414" s="198">
        <v>1462483</v>
      </c>
      <c r="U414" s="309" t="s">
        <v>40099</v>
      </c>
      <c r="V414" s="310">
        <v>632.96</v>
      </c>
      <c r="X414" s="267" t="s">
        <v>63911</v>
      </c>
      <c r="Y414" s="268">
        <v>216.24</v>
      </c>
      <c r="AA414" s="229" t="s">
        <v>48654</v>
      </c>
      <c r="AB414" s="230">
        <v>22.5</v>
      </c>
      <c r="AD414" s="209" t="s">
        <v>15051</v>
      </c>
      <c r="AE414" s="210">
        <v>4715.51</v>
      </c>
      <c r="AF414" s="93"/>
      <c r="AG414" s="201" t="s">
        <v>13145</v>
      </c>
      <c r="AH414" s="202">
        <v>13675.14</v>
      </c>
      <c r="AJ414" s="319" t="s">
        <v>38279</v>
      </c>
      <c r="AK414" s="320">
        <v>344091.5</v>
      </c>
      <c r="AM414" s="265" t="s">
        <v>11251</v>
      </c>
      <c r="AN414" s="266">
        <v>1189.44</v>
      </c>
      <c r="AP414" s="233" t="s">
        <v>46351</v>
      </c>
      <c r="AQ414" s="234">
        <v>366192.97</v>
      </c>
      <c r="AS414" s="211" t="s">
        <v>8005</v>
      </c>
      <c r="AT414" s="212">
        <v>4510</v>
      </c>
      <c r="AV414" s="197" t="s">
        <v>10282</v>
      </c>
      <c r="AW414" s="198">
        <v>77680</v>
      </c>
    </row>
    <row r="415" spans="1:49" x14ac:dyDescent="0.3">
      <c r="A415" s="315" t="s">
        <v>37159</v>
      </c>
      <c r="B415" s="315"/>
      <c r="C415" s="316">
        <v>10203.31</v>
      </c>
      <c r="E415" s="263" t="s">
        <v>4777</v>
      </c>
      <c r="F415" s="263"/>
      <c r="G415" s="264">
        <v>-0.72</v>
      </c>
      <c r="I415" s="227" t="s">
        <v>41113</v>
      </c>
      <c r="J415" s="227"/>
      <c r="K415" s="228">
        <v>122586.45</v>
      </c>
      <c r="M415" s="205" t="s">
        <v>876</v>
      </c>
      <c r="N415" s="205"/>
      <c r="O415" s="206">
        <v>21604</v>
      </c>
      <c r="Q415" s="197" t="s">
        <v>3941</v>
      </c>
      <c r="R415" s="197"/>
      <c r="S415" s="198">
        <v>70049</v>
      </c>
      <c r="U415" s="309" t="s">
        <v>15408</v>
      </c>
      <c r="V415" s="310">
        <v>12435.41</v>
      </c>
      <c r="X415" s="267" t="s">
        <v>63912</v>
      </c>
      <c r="Y415" s="268">
        <v>1025.8499999999999</v>
      </c>
      <c r="AA415" s="229" t="s">
        <v>46642</v>
      </c>
      <c r="AB415" s="230">
        <v>380</v>
      </c>
      <c r="AD415" s="209" t="s">
        <v>15052</v>
      </c>
      <c r="AE415" s="210">
        <v>28484.49</v>
      </c>
      <c r="AF415" s="93"/>
      <c r="AG415" s="201" t="s">
        <v>13146</v>
      </c>
      <c r="AH415" s="202">
        <v>987.3</v>
      </c>
      <c r="AJ415" s="319" t="s">
        <v>38284</v>
      </c>
      <c r="AK415" s="320">
        <v>10203.31</v>
      </c>
      <c r="AM415" s="265" t="s">
        <v>9707</v>
      </c>
      <c r="AN415" s="266">
        <v>-0.72</v>
      </c>
      <c r="AP415" s="233" t="s">
        <v>41654</v>
      </c>
      <c r="AQ415" s="234">
        <v>122586.45</v>
      </c>
      <c r="AS415" s="211" t="s">
        <v>8263</v>
      </c>
      <c r="AT415" s="212">
        <v>7580</v>
      </c>
      <c r="AV415" s="197" t="s">
        <v>9897</v>
      </c>
      <c r="AW415" s="198">
        <v>77680</v>
      </c>
    </row>
    <row r="416" spans="1:49" x14ac:dyDescent="0.3">
      <c r="A416" s="315" t="s">
        <v>37160</v>
      </c>
      <c r="B416" s="315"/>
      <c r="C416" s="316">
        <v>81.67</v>
      </c>
      <c r="E416" s="263" t="s">
        <v>4778</v>
      </c>
      <c r="F416" s="263"/>
      <c r="G416" s="264">
        <v>1606.95</v>
      </c>
      <c r="I416" s="227" t="s">
        <v>44266</v>
      </c>
      <c r="J416" s="227"/>
      <c r="K416" s="228">
        <v>1126265.43</v>
      </c>
      <c r="M416" s="205" t="s">
        <v>877</v>
      </c>
      <c r="N416" s="205"/>
      <c r="O416" s="206">
        <v>460</v>
      </c>
      <c r="Q416" s="197" t="s">
        <v>3942</v>
      </c>
      <c r="R416" s="197"/>
      <c r="S416" s="198">
        <v>15886</v>
      </c>
      <c r="U416" s="309" t="s">
        <v>38849</v>
      </c>
      <c r="V416" s="310">
        <v>27324.11</v>
      </c>
      <c r="X416" s="267" t="s">
        <v>63913</v>
      </c>
      <c r="Y416" s="268">
        <v>80500</v>
      </c>
      <c r="AA416" s="229" t="s">
        <v>47719</v>
      </c>
      <c r="AB416" s="230">
        <v>64.14</v>
      </c>
      <c r="AD416" s="209" t="s">
        <v>15053</v>
      </c>
      <c r="AE416" s="210">
        <v>24159.49</v>
      </c>
      <c r="AF416" s="93"/>
      <c r="AG416" s="201" t="s">
        <v>13147</v>
      </c>
      <c r="AH416" s="202">
        <v>964.25</v>
      </c>
      <c r="AJ416" s="319" t="s">
        <v>38288</v>
      </c>
      <c r="AK416" s="320">
        <v>81.67</v>
      </c>
      <c r="AM416" s="265" t="s">
        <v>11253</v>
      </c>
      <c r="AN416" s="266">
        <v>1606.95</v>
      </c>
      <c r="AP416" s="233" t="s">
        <v>46352</v>
      </c>
      <c r="AQ416" s="234">
        <v>1126265.43</v>
      </c>
      <c r="AS416" s="211" t="s">
        <v>8496</v>
      </c>
      <c r="AT416" s="212">
        <v>15861</v>
      </c>
      <c r="AV416" s="197" t="s">
        <v>7620</v>
      </c>
      <c r="AW416" s="198">
        <v>132381.32999999999</v>
      </c>
    </row>
    <row r="417" spans="1:49" x14ac:dyDescent="0.3">
      <c r="A417" s="315" t="s">
        <v>37161</v>
      </c>
      <c r="B417" s="315"/>
      <c r="C417" s="316">
        <v>17184.919999999998</v>
      </c>
      <c r="E417" s="263" t="s">
        <v>3655</v>
      </c>
      <c r="F417" s="263"/>
      <c r="G417" s="264">
        <v>4294.88</v>
      </c>
      <c r="I417" s="227" t="s">
        <v>41114</v>
      </c>
      <c r="J417" s="227"/>
      <c r="K417" s="228">
        <v>107381</v>
      </c>
      <c r="M417" s="205" t="s">
        <v>878</v>
      </c>
      <c r="N417" s="205"/>
      <c r="O417" s="206">
        <v>4051</v>
      </c>
      <c r="Q417" s="197" t="s">
        <v>3943</v>
      </c>
      <c r="R417" s="197"/>
      <c r="S417" s="198">
        <v>2769</v>
      </c>
      <c r="U417" s="309" t="s">
        <v>66944</v>
      </c>
      <c r="V417" s="310">
        <v>20634.599999999999</v>
      </c>
      <c r="X417" s="267" t="s">
        <v>61752</v>
      </c>
      <c r="Y417" s="268">
        <v>3633.7</v>
      </c>
      <c r="AA417" s="229" t="s">
        <v>46643</v>
      </c>
      <c r="AB417" s="230">
        <v>560.49</v>
      </c>
      <c r="AD417" s="209" t="s">
        <v>15054</v>
      </c>
      <c r="AE417" s="210">
        <v>7794.99</v>
      </c>
      <c r="AF417" s="93"/>
      <c r="AG417" s="201" t="s">
        <v>13148</v>
      </c>
      <c r="AH417" s="202">
        <v>3552.42</v>
      </c>
      <c r="AJ417" s="319" t="s">
        <v>38294</v>
      </c>
      <c r="AK417" s="320">
        <v>17184.919999999998</v>
      </c>
      <c r="AM417" s="265" t="s">
        <v>9708</v>
      </c>
      <c r="AN417" s="266">
        <v>4294.88</v>
      </c>
      <c r="AP417" s="233" t="s">
        <v>41655</v>
      </c>
      <c r="AQ417" s="234">
        <v>107381</v>
      </c>
      <c r="AS417" s="211" t="s">
        <v>8642</v>
      </c>
      <c r="AT417" s="212">
        <v>2000</v>
      </c>
      <c r="AV417" s="197" t="s">
        <v>10283</v>
      </c>
      <c r="AW417" s="198">
        <v>134198</v>
      </c>
    </row>
    <row r="418" spans="1:49" x14ac:dyDescent="0.3">
      <c r="A418" s="315" t="s">
        <v>37164</v>
      </c>
      <c r="B418" s="315"/>
      <c r="C418" s="316">
        <v>490022.14</v>
      </c>
      <c r="E418" s="263" t="s">
        <v>4781</v>
      </c>
      <c r="F418" s="263"/>
      <c r="G418" s="264">
        <v>40442</v>
      </c>
      <c r="I418" s="227" t="s">
        <v>42093</v>
      </c>
      <c r="J418" s="227"/>
      <c r="K418" s="228">
        <v>1751135.5</v>
      </c>
      <c r="M418" s="205" t="s">
        <v>879</v>
      </c>
      <c r="N418" s="205"/>
      <c r="O418" s="206">
        <v>224650</v>
      </c>
      <c r="Q418" s="197" t="s">
        <v>3944</v>
      </c>
      <c r="R418" s="197"/>
      <c r="S418" s="198">
        <v>8070</v>
      </c>
      <c r="U418" s="309" t="s">
        <v>51574</v>
      </c>
      <c r="V418" s="310">
        <v>1435.94</v>
      </c>
      <c r="X418" s="267" t="s">
        <v>61753</v>
      </c>
      <c r="Y418" s="268">
        <v>277.98</v>
      </c>
      <c r="AA418" s="229" t="s">
        <v>48655</v>
      </c>
      <c r="AB418" s="230">
        <v>8.84</v>
      </c>
      <c r="AD418" s="209" t="s">
        <v>15055</v>
      </c>
      <c r="AE418" s="210">
        <v>13885.95</v>
      </c>
      <c r="AF418" s="93"/>
      <c r="AG418" s="201" t="s">
        <v>13149</v>
      </c>
      <c r="AH418" s="202">
        <v>11276.4</v>
      </c>
      <c r="AJ418" s="319" t="s">
        <v>38310</v>
      </c>
      <c r="AK418" s="320">
        <v>490022.14</v>
      </c>
      <c r="AM418" s="265" t="s">
        <v>11256</v>
      </c>
      <c r="AN418" s="266">
        <v>40442</v>
      </c>
      <c r="AP418" s="233" t="s">
        <v>43484</v>
      </c>
      <c r="AQ418" s="234">
        <v>1751135.5</v>
      </c>
      <c r="AS418" s="211" t="s">
        <v>8881</v>
      </c>
      <c r="AT418" s="212">
        <v>9215</v>
      </c>
      <c r="AV418" s="197" t="s">
        <v>9328</v>
      </c>
      <c r="AW418" s="198">
        <v>161.80000000000001</v>
      </c>
    </row>
    <row r="419" spans="1:49" x14ac:dyDescent="0.3">
      <c r="A419" s="315" t="s">
        <v>37166</v>
      </c>
      <c r="B419" s="315"/>
      <c r="C419" s="316">
        <v>2083.2399999999998</v>
      </c>
      <c r="E419" s="263" t="s">
        <v>4784</v>
      </c>
      <c r="F419" s="263"/>
      <c r="G419" s="264">
        <v>333514.84999999998</v>
      </c>
      <c r="I419" s="227" t="s">
        <v>44267</v>
      </c>
      <c r="J419" s="227"/>
      <c r="K419" s="228">
        <v>410836.42</v>
      </c>
      <c r="M419" s="205" t="s">
        <v>880</v>
      </c>
      <c r="N419" s="205"/>
      <c r="O419" s="206">
        <v>9325.6</v>
      </c>
      <c r="Q419" s="197" t="s">
        <v>3945</v>
      </c>
      <c r="R419" s="197"/>
      <c r="S419" s="198">
        <v>228839</v>
      </c>
      <c r="U419" s="309" t="s">
        <v>63615</v>
      </c>
      <c r="V419" s="310">
        <v>2522</v>
      </c>
      <c r="X419" s="267" t="s">
        <v>48652</v>
      </c>
      <c r="Y419" s="268">
        <v>13975</v>
      </c>
      <c r="AA419" s="229" t="s">
        <v>47720</v>
      </c>
      <c r="AB419" s="230">
        <v>173.17</v>
      </c>
      <c r="AD419" s="209" t="s">
        <v>15056</v>
      </c>
      <c r="AE419" s="210">
        <v>30435.33</v>
      </c>
      <c r="AF419" s="93"/>
      <c r="AG419" s="201" t="s">
        <v>31720</v>
      </c>
      <c r="AH419" s="202">
        <v>69206.37</v>
      </c>
      <c r="AJ419" s="319" t="s">
        <v>38323</v>
      </c>
      <c r="AK419" s="320">
        <v>2083.2399999999998</v>
      </c>
      <c r="AM419" s="265" t="s">
        <v>11260</v>
      </c>
      <c r="AN419" s="266">
        <v>333514.84999999998</v>
      </c>
      <c r="AP419" s="233" t="s">
        <v>46353</v>
      </c>
      <c r="AQ419" s="234">
        <v>410836.42</v>
      </c>
      <c r="AS419" s="211" t="s">
        <v>9770</v>
      </c>
      <c r="AT419" s="212">
        <v>67801</v>
      </c>
      <c r="AV419" s="197" t="s">
        <v>9899</v>
      </c>
      <c r="AW419" s="198">
        <v>266741.13</v>
      </c>
    </row>
    <row r="420" spans="1:49" x14ac:dyDescent="0.3">
      <c r="A420" s="315" t="s">
        <v>37168</v>
      </c>
      <c r="B420" s="315"/>
      <c r="C420" s="316">
        <v>77063.75</v>
      </c>
      <c r="E420" s="263" t="s">
        <v>4876</v>
      </c>
      <c r="F420" s="263"/>
      <c r="G420" s="264">
        <v>6889.8</v>
      </c>
      <c r="I420" s="227" t="s">
        <v>42094</v>
      </c>
      <c r="J420" s="227"/>
      <c r="K420" s="228">
        <v>925483.41</v>
      </c>
      <c r="M420" s="205" t="s">
        <v>881</v>
      </c>
      <c r="N420" s="205"/>
      <c r="O420" s="206">
        <v>2880</v>
      </c>
      <c r="Q420" s="197" t="s">
        <v>3946</v>
      </c>
      <c r="R420" s="197"/>
      <c r="S420" s="198">
        <v>38550</v>
      </c>
      <c r="U420" s="309" t="s">
        <v>51575</v>
      </c>
      <c r="V420" s="310">
        <v>302.77</v>
      </c>
      <c r="X420" s="267" t="s">
        <v>62520</v>
      </c>
      <c r="Y420" s="268">
        <v>12.75</v>
      </c>
      <c r="AA420" s="229" t="s">
        <v>48656</v>
      </c>
      <c r="AB420" s="230">
        <v>31706</v>
      </c>
      <c r="AD420" s="209" t="s">
        <v>15057</v>
      </c>
      <c r="AE420" s="210">
        <v>309430.24</v>
      </c>
      <c r="AF420" s="93"/>
      <c r="AG420" s="201" t="s">
        <v>31721</v>
      </c>
      <c r="AH420" s="202">
        <v>5055.45</v>
      </c>
      <c r="AJ420" s="319" t="s">
        <v>38334</v>
      </c>
      <c r="AK420" s="320">
        <v>77063.75</v>
      </c>
      <c r="AM420" s="265" t="s">
        <v>11266</v>
      </c>
      <c r="AN420" s="266">
        <v>6889.8</v>
      </c>
      <c r="AP420" s="233" t="s">
        <v>43485</v>
      </c>
      <c r="AQ420" s="234">
        <v>925483.41</v>
      </c>
      <c r="AS420" s="211" t="s">
        <v>6623</v>
      </c>
      <c r="AT420" s="212">
        <v>1287031.49</v>
      </c>
      <c r="AV420" s="197" t="s">
        <v>7621</v>
      </c>
      <c r="AW420" s="198">
        <v>75272.820000000007</v>
      </c>
    </row>
    <row r="421" spans="1:49" x14ac:dyDescent="0.3">
      <c r="A421" s="315" t="s">
        <v>37169</v>
      </c>
      <c r="B421" s="315"/>
      <c r="C421" s="316">
        <v>54675.6</v>
      </c>
      <c r="E421" s="263" t="s">
        <v>4877</v>
      </c>
      <c r="F421" s="263"/>
      <c r="G421" s="264">
        <v>2019.62</v>
      </c>
      <c r="I421" s="227" t="s">
        <v>41115</v>
      </c>
      <c r="J421" s="227"/>
      <c r="K421" s="228">
        <v>87196.46</v>
      </c>
      <c r="M421" s="205" t="s">
        <v>882</v>
      </c>
      <c r="N421" s="205"/>
      <c r="O421" s="206">
        <v>2243.1799999999998</v>
      </c>
      <c r="Q421" s="197" t="s">
        <v>3947</v>
      </c>
      <c r="R421" s="197"/>
      <c r="S421" s="198">
        <v>54982</v>
      </c>
      <c r="U421" s="309" t="s">
        <v>51576</v>
      </c>
      <c r="V421" s="310">
        <v>679.28</v>
      </c>
      <c r="X421" s="267" t="s">
        <v>58409</v>
      </c>
      <c r="Y421" s="268">
        <v>54945</v>
      </c>
      <c r="AA421" s="229" t="s">
        <v>44338</v>
      </c>
      <c r="AB421" s="230">
        <v>204989.4</v>
      </c>
      <c r="AD421" s="209" t="s">
        <v>15058</v>
      </c>
      <c r="AE421" s="210">
        <v>8562</v>
      </c>
      <c r="AF421" s="93"/>
      <c r="AG421" s="201" t="s">
        <v>31722</v>
      </c>
      <c r="AH421" s="202">
        <v>12786.02</v>
      </c>
      <c r="AJ421" s="319" t="s">
        <v>38341</v>
      </c>
      <c r="AK421" s="320">
        <v>54675.6</v>
      </c>
      <c r="AM421" s="265" t="s">
        <v>11267</v>
      </c>
      <c r="AN421" s="266">
        <v>2019.62</v>
      </c>
      <c r="AP421" s="233" t="s">
        <v>41656</v>
      </c>
      <c r="AQ421" s="234">
        <v>87196.46</v>
      </c>
      <c r="AS421" s="211" t="s">
        <v>6883</v>
      </c>
      <c r="AT421" s="212">
        <v>216000</v>
      </c>
      <c r="AV421" s="197" t="s">
        <v>10284</v>
      </c>
      <c r="AW421" s="198">
        <v>83887</v>
      </c>
    </row>
    <row r="422" spans="1:49" x14ac:dyDescent="0.3">
      <c r="A422" s="315" t="s">
        <v>37170</v>
      </c>
      <c r="B422" s="315"/>
      <c r="C422" s="316">
        <v>5770.55</v>
      </c>
      <c r="E422" s="263" t="s">
        <v>12312</v>
      </c>
      <c r="F422" s="263"/>
      <c r="G422" s="264">
        <v>903</v>
      </c>
      <c r="I422" s="227" t="s">
        <v>41116</v>
      </c>
      <c r="J422" s="227"/>
      <c r="K422" s="228">
        <v>109333</v>
      </c>
      <c r="M422" s="205" t="s">
        <v>883</v>
      </c>
      <c r="N422" s="205"/>
      <c r="O422" s="206">
        <v>1462</v>
      </c>
      <c r="Q422" s="197" t="s">
        <v>3948</v>
      </c>
      <c r="R422" s="197"/>
      <c r="S422" s="198">
        <v>3829817</v>
      </c>
      <c r="U422" s="309" t="s">
        <v>34518</v>
      </c>
      <c r="V422" s="310">
        <v>307953.36</v>
      </c>
      <c r="X422" s="267" t="s">
        <v>63008</v>
      </c>
      <c r="Y422" s="268">
        <v>1633.5</v>
      </c>
      <c r="AA422" s="229" t="s">
        <v>44339</v>
      </c>
      <c r="AB422" s="230">
        <v>15681.69</v>
      </c>
      <c r="AD422" s="209" t="s">
        <v>15059</v>
      </c>
      <c r="AE422" s="210">
        <v>29022</v>
      </c>
      <c r="AF422" s="93"/>
      <c r="AG422" s="201" t="s">
        <v>31723</v>
      </c>
      <c r="AH422" s="202">
        <v>13841.36</v>
      </c>
      <c r="AJ422" s="319" t="s">
        <v>38345</v>
      </c>
      <c r="AK422" s="320">
        <v>5770.55</v>
      </c>
      <c r="AM422" s="265" t="s">
        <v>12066</v>
      </c>
      <c r="AN422" s="266">
        <v>903</v>
      </c>
      <c r="AP422" s="233" t="s">
        <v>41657</v>
      </c>
      <c r="AQ422" s="234">
        <v>109333</v>
      </c>
      <c r="AS422" s="211" t="s">
        <v>7048</v>
      </c>
      <c r="AT422" s="212">
        <v>64254.09</v>
      </c>
      <c r="AV422" s="197" t="s">
        <v>9329</v>
      </c>
      <c r="AW422" s="198">
        <v>3228.38</v>
      </c>
    </row>
    <row r="423" spans="1:49" x14ac:dyDescent="0.3">
      <c r="A423" s="315" t="s">
        <v>37172</v>
      </c>
      <c r="B423" s="315"/>
      <c r="C423" s="316">
        <v>31363.68</v>
      </c>
      <c r="E423" s="263" t="s">
        <v>4785</v>
      </c>
      <c r="F423" s="263"/>
      <c r="G423" s="264">
        <v>26536.400000000001</v>
      </c>
      <c r="I423" s="227" t="s">
        <v>42095</v>
      </c>
      <c r="J423" s="227"/>
      <c r="K423" s="228">
        <v>4844204.24</v>
      </c>
      <c r="M423" s="205" t="s">
        <v>884</v>
      </c>
      <c r="N423" s="205"/>
      <c r="O423" s="206">
        <v>548690.67000000004</v>
      </c>
      <c r="Q423" s="197" t="s">
        <v>3949</v>
      </c>
      <c r="R423" s="197"/>
      <c r="S423" s="198">
        <v>10737</v>
      </c>
      <c r="U423" s="309" t="s">
        <v>35993</v>
      </c>
      <c r="V423" s="310">
        <v>24853.53</v>
      </c>
      <c r="X423" s="267" t="s">
        <v>58410</v>
      </c>
      <c r="Y423" s="268">
        <v>5334</v>
      </c>
      <c r="AA423" s="229" t="s">
        <v>44340</v>
      </c>
      <c r="AB423" s="230">
        <v>627975.01</v>
      </c>
      <c r="AD423" s="209" t="s">
        <v>15060</v>
      </c>
      <c r="AE423" s="210">
        <v>5572</v>
      </c>
      <c r="AF423" s="93"/>
      <c r="AG423" s="201" t="s">
        <v>31724</v>
      </c>
      <c r="AH423" s="202">
        <v>24980</v>
      </c>
      <c r="AJ423" s="319" t="s">
        <v>38355</v>
      </c>
      <c r="AK423" s="320">
        <v>31363.68</v>
      </c>
      <c r="AM423" s="265" t="s">
        <v>11273</v>
      </c>
      <c r="AN423" s="266">
        <v>26536.400000000001</v>
      </c>
      <c r="AP423" s="233" t="s">
        <v>43486</v>
      </c>
      <c r="AQ423" s="234">
        <v>4844204.24</v>
      </c>
      <c r="AS423" s="211" t="s">
        <v>7290</v>
      </c>
      <c r="AT423" s="212">
        <v>270977.76</v>
      </c>
      <c r="AV423" s="197" t="s">
        <v>9900</v>
      </c>
      <c r="AW423" s="198">
        <v>162388.20000000001</v>
      </c>
    </row>
    <row r="424" spans="1:49" x14ac:dyDescent="0.3">
      <c r="A424" s="315" t="s">
        <v>37173</v>
      </c>
      <c r="B424" s="315"/>
      <c r="C424" s="316">
        <v>63.59</v>
      </c>
      <c r="E424" s="263" t="s">
        <v>3656</v>
      </c>
      <c r="F424" s="263"/>
      <c r="G424" s="264">
        <v>109734.89</v>
      </c>
      <c r="I424" s="227" t="s">
        <v>41117</v>
      </c>
      <c r="J424" s="227"/>
      <c r="K424" s="228">
        <v>76969.75</v>
      </c>
      <c r="M424" s="205" t="s">
        <v>4011</v>
      </c>
      <c r="N424" s="205"/>
      <c r="O424" s="206">
        <v>2045</v>
      </c>
      <c r="Q424" s="197" t="s">
        <v>3950</v>
      </c>
      <c r="R424" s="197"/>
      <c r="S424" s="198">
        <v>3922.98</v>
      </c>
      <c r="U424" s="309" t="s">
        <v>51577</v>
      </c>
      <c r="V424" s="310">
        <v>8940.69</v>
      </c>
      <c r="X424" s="267" t="s">
        <v>48654</v>
      </c>
      <c r="Y424" s="268">
        <v>4411.09</v>
      </c>
      <c r="AA424" s="229" t="s">
        <v>44341</v>
      </c>
      <c r="AB424" s="230">
        <v>48040.12</v>
      </c>
      <c r="AD424" s="209" t="s">
        <v>15061</v>
      </c>
      <c r="AE424" s="210">
        <v>47300</v>
      </c>
      <c r="AF424" s="93"/>
      <c r="AG424" s="201" t="s">
        <v>31725</v>
      </c>
      <c r="AH424" s="202">
        <v>22416.17</v>
      </c>
      <c r="AJ424" s="319" t="s">
        <v>38360</v>
      </c>
      <c r="AK424" s="320">
        <v>63.59</v>
      </c>
      <c r="AM424" s="265" t="s">
        <v>9709</v>
      </c>
      <c r="AN424" s="266">
        <v>109734.89</v>
      </c>
      <c r="AP424" s="233" t="s">
        <v>41658</v>
      </c>
      <c r="AQ424" s="234">
        <v>76969.75</v>
      </c>
      <c r="AS424" s="211" t="s">
        <v>7566</v>
      </c>
      <c r="AT424" s="212">
        <v>842779</v>
      </c>
      <c r="AV424" s="197" t="s">
        <v>7622</v>
      </c>
      <c r="AW424" s="198">
        <v>20319.060000000001</v>
      </c>
    </row>
    <row r="425" spans="1:49" x14ac:dyDescent="0.3">
      <c r="A425" s="315" t="s">
        <v>37174</v>
      </c>
      <c r="B425" s="315"/>
      <c r="C425" s="316">
        <v>119.77</v>
      </c>
      <c r="E425" s="263" t="s">
        <v>4884</v>
      </c>
      <c r="F425" s="263"/>
      <c r="G425" s="264">
        <v>7269</v>
      </c>
      <c r="I425" s="227" t="s">
        <v>44268</v>
      </c>
      <c r="J425" s="227"/>
      <c r="K425" s="228">
        <v>590344.53</v>
      </c>
      <c r="M425" s="205" t="s">
        <v>885</v>
      </c>
      <c r="N425" s="205"/>
      <c r="O425" s="206">
        <v>3592</v>
      </c>
      <c r="Q425" s="197" t="s">
        <v>3951</v>
      </c>
      <c r="R425" s="197"/>
      <c r="S425" s="198">
        <v>14232</v>
      </c>
      <c r="U425" s="309" t="s">
        <v>51578</v>
      </c>
      <c r="V425" s="310">
        <v>13754.25</v>
      </c>
      <c r="X425" s="267" t="s">
        <v>58411</v>
      </c>
      <c r="Y425" s="268">
        <v>15168.6</v>
      </c>
      <c r="AA425" s="229" t="s">
        <v>15130</v>
      </c>
      <c r="AB425" s="230">
        <v>17246.97</v>
      </c>
      <c r="AD425" s="209" t="s">
        <v>15062</v>
      </c>
      <c r="AE425" s="210">
        <v>17846.919999999998</v>
      </c>
      <c r="AF425" s="93"/>
      <c r="AG425" s="201" t="s">
        <v>31726</v>
      </c>
      <c r="AH425" s="202">
        <v>83107.320000000007</v>
      </c>
      <c r="AJ425" s="319" t="s">
        <v>38365</v>
      </c>
      <c r="AK425" s="320">
        <v>119.77</v>
      </c>
      <c r="AM425" s="265" t="s">
        <v>11275</v>
      </c>
      <c r="AN425" s="266">
        <v>7269</v>
      </c>
      <c r="AP425" s="233" t="s">
        <v>46354</v>
      </c>
      <c r="AQ425" s="234">
        <v>590344.53</v>
      </c>
      <c r="AS425" s="211" t="s">
        <v>7704</v>
      </c>
      <c r="AT425" s="212">
        <v>92287.83</v>
      </c>
      <c r="AV425" s="197" t="s">
        <v>10285</v>
      </c>
      <c r="AW425" s="198">
        <v>117085</v>
      </c>
    </row>
    <row r="426" spans="1:49" x14ac:dyDescent="0.3">
      <c r="A426" s="315" t="s">
        <v>37175</v>
      </c>
      <c r="B426" s="315"/>
      <c r="C426" s="316">
        <v>61654.04</v>
      </c>
      <c r="E426" s="263" t="s">
        <v>4887</v>
      </c>
      <c r="F426" s="263"/>
      <c r="G426" s="264">
        <v>5591.07</v>
      </c>
      <c r="I426" s="227" t="s">
        <v>44269</v>
      </c>
      <c r="J426" s="227"/>
      <c r="K426" s="228">
        <v>3091457.25</v>
      </c>
      <c r="M426" s="205" t="s">
        <v>886</v>
      </c>
      <c r="N426" s="205"/>
      <c r="O426" s="206">
        <v>5145</v>
      </c>
      <c r="Q426" s="197" t="s">
        <v>3952</v>
      </c>
      <c r="R426" s="197"/>
      <c r="S426" s="198">
        <v>38820</v>
      </c>
      <c r="U426" s="309" t="s">
        <v>63616</v>
      </c>
      <c r="V426" s="310">
        <v>61605.77</v>
      </c>
      <c r="X426" s="267" t="s">
        <v>58412</v>
      </c>
      <c r="Y426" s="268">
        <v>4977.9399999999996</v>
      </c>
      <c r="AA426" s="229" t="s">
        <v>34471</v>
      </c>
      <c r="AB426" s="230">
        <v>61421.5</v>
      </c>
      <c r="AD426" s="209" t="s">
        <v>15063</v>
      </c>
      <c r="AE426" s="210">
        <v>2203.59</v>
      </c>
      <c r="AF426" s="93"/>
      <c r="AG426" s="201" t="s">
        <v>31727</v>
      </c>
      <c r="AH426" s="202">
        <v>169946.86</v>
      </c>
      <c r="AJ426" s="319" t="s">
        <v>38371</v>
      </c>
      <c r="AK426" s="320">
        <v>61654.04</v>
      </c>
      <c r="AM426" s="265" t="s">
        <v>11278</v>
      </c>
      <c r="AN426" s="266">
        <v>5591.07</v>
      </c>
      <c r="AP426" s="233" t="s">
        <v>46355</v>
      </c>
      <c r="AQ426" s="234">
        <v>3091457.25</v>
      </c>
      <c r="AS426" s="211" t="s">
        <v>7957</v>
      </c>
      <c r="AT426" s="212">
        <v>19860.8</v>
      </c>
      <c r="AV426" s="197" t="s">
        <v>9901</v>
      </c>
      <c r="AW426" s="198">
        <v>137404.06</v>
      </c>
    </row>
    <row r="427" spans="1:49" x14ac:dyDescent="0.3">
      <c r="A427" s="315" t="s">
        <v>37176</v>
      </c>
      <c r="B427" s="315"/>
      <c r="C427" s="316">
        <v>2187273.0699999998</v>
      </c>
      <c r="E427" s="263" t="s">
        <v>4787</v>
      </c>
      <c r="F427" s="263"/>
      <c r="G427" s="264">
        <v>14270.76</v>
      </c>
      <c r="I427" s="227" t="s">
        <v>44270</v>
      </c>
      <c r="J427" s="227"/>
      <c r="K427" s="228">
        <v>889796.06</v>
      </c>
      <c r="M427" s="205" t="s">
        <v>887</v>
      </c>
      <c r="N427" s="205"/>
      <c r="O427" s="206">
        <v>3291</v>
      </c>
      <c r="Q427" s="197" t="s">
        <v>3953</v>
      </c>
      <c r="R427" s="197"/>
      <c r="S427" s="198">
        <v>28299</v>
      </c>
      <c r="U427" s="309" t="s">
        <v>34519</v>
      </c>
      <c r="V427" s="310">
        <v>30829.51</v>
      </c>
      <c r="X427" s="267" t="s">
        <v>47719</v>
      </c>
      <c r="Y427" s="268">
        <v>8310.6</v>
      </c>
      <c r="AA427" s="229" t="s">
        <v>40089</v>
      </c>
      <c r="AB427" s="230">
        <v>22338.48</v>
      </c>
      <c r="AD427" s="209" t="s">
        <v>15064</v>
      </c>
      <c r="AE427" s="210">
        <v>4845.8500000000004</v>
      </c>
      <c r="AF427" s="93"/>
      <c r="AG427" s="201" t="s">
        <v>31728</v>
      </c>
      <c r="AH427" s="202">
        <v>49537.45</v>
      </c>
      <c r="AJ427" s="319" t="s">
        <v>38376</v>
      </c>
      <c r="AK427" s="320">
        <v>2187273.0699999998</v>
      </c>
      <c r="AM427" s="265" t="s">
        <v>9710</v>
      </c>
      <c r="AN427" s="266">
        <v>14270.76</v>
      </c>
      <c r="AP427" s="233" t="s">
        <v>46356</v>
      </c>
      <c r="AQ427" s="234">
        <v>889796.06</v>
      </c>
      <c r="AS427" s="211" t="s">
        <v>8006</v>
      </c>
      <c r="AT427" s="212">
        <v>27927</v>
      </c>
      <c r="AV427" s="197" t="s">
        <v>10286</v>
      </c>
      <c r="AW427" s="198">
        <v>16509</v>
      </c>
    </row>
    <row r="428" spans="1:49" x14ac:dyDescent="0.3">
      <c r="A428" s="315" t="s">
        <v>37184</v>
      </c>
      <c r="B428" s="315"/>
      <c r="C428" s="316">
        <v>1954.5</v>
      </c>
      <c r="E428" s="263" t="s">
        <v>4790</v>
      </c>
      <c r="F428" s="263"/>
      <c r="G428" s="264">
        <v>12495.15</v>
      </c>
      <c r="I428" s="227" t="s">
        <v>41118</v>
      </c>
      <c r="J428" s="227"/>
      <c r="K428" s="228">
        <v>272614.75</v>
      </c>
      <c r="M428" s="205" t="s">
        <v>888</v>
      </c>
      <c r="N428" s="205"/>
      <c r="O428" s="206">
        <v>2252</v>
      </c>
      <c r="Q428" s="197" t="s">
        <v>3954</v>
      </c>
      <c r="R428" s="197"/>
      <c r="S428" s="198">
        <v>13189</v>
      </c>
      <c r="U428" s="309" t="s">
        <v>34520</v>
      </c>
      <c r="V428" s="310">
        <v>80000.55</v>
      </c>
      <c r="X428" s="267" t="s">
        <v>46643</v>
      </c>
      <c r="Y428" s="268">
        <v>26654.47</v>
      </c>
      <c r="AA428" s="229" t="s">
        <v>15134</v>
      </c>
      <c r="AB428" s="230">
        <v>7634.64</v>
      </c>
      <c r="AD428" s="209" t="s">
        <v>15065</v>
      </c>
      <c r="AE428" s="210">
        <v>10534.31</v>
      </c>
      <c r="AF428" s="93"/>
      <c r="AG428" s="201" t="s">
        <v>13150</v>
      </c>
      <c r="AH428" s="202">
        <v>288.51</v>
      </c>
      <c r="AJ428" s="319" t="s">
        <v>38412</v>
      </c>
      <c r="AK428" s="320">
        <v>1954.5</v>
      </c>
      <c r="AM428" s="265" t="s">
        <v>11286</v>
      </c>
      <c r="AN428" s="266">
        <v>12495.15</v>
      </c>
      <c r="AP428" s="233" t="s">
        <v>41659</v>
      </c>
      <c r="AQ428" s="234">
        <v>272614.75</v>
      </c>
      <c r="AS428" s="211" t="s">
        <v>8184</v>
      </c>
      <c r="AT428" s="212">
        <v>19598.759999999998</v>
      </c>
      <c r="AV428" s="197" t="s">
        <v>9331</v>
      </c>
      <c r="AW428" s="198">
        <v>11591.37</v>
      </c>
    </row>
    <row r="429" spans="1:49" x14ac:dyDescent="0.3">
      <c r="A429" s="315" t="s">
        <v>37187</v>
      </c>
      <c r="B429" s="315"/>
      <c r="C429" s="316">
        <v>545.76</v>
      </c>
      <c r="E429" s="263" t="s">
        <v>4792</v>
      </c>
      <c r="F429" s="263"/>
      <c r="G429" s="264">
        <v>1854.98</v>
      </c>
      <c r="I429" s="227" t="s">
        <v>44271</v>
      </c>
      <c r="J429" s="227"/>
      <c r="K429" s="228">
        <v>1529025.02</v>
      </c>
      <c r="M429" s="205" t="s">
        <v>4012</v>
      </c>
      <c r="N429" s="205"/>
      <c r="O429" s="206">
        <v>2430</v>
      </c>
      <c r="Q429" s="197" t="s">
        <v>3955</v>
      </c>
      <c r="R429" s="197"/>
      <c r="S429" s="198">
        <v>16037</v>
      </c>
      <c r="U429" s="309" t="s">
        <v>34521</v>
      </c>
      <c r="V429" s="310">
        <v>46652.05</v>
      </c>
      <c r="X429" s="267" t="s">
        <v>61181</v>
      </c>
      <c r="Y429" s="268">
        <v>69165.570000000007</v>
      </c>
      <c r="AA429" s="229" t="s">
        <v>15135</v>
      </c>
      <c r="AB429" s="230">
        <v>5321.67</v>
      </c>
      <c r="AD429" s="209" t="s">
        <v>15066</v>
      </c>
      <c r="AE429" s="210">
        <v>6325.92</v>
      </c>
      <c r="AF429" s="93"/>
      <c r="AG429" s="201" t="s">
        <v>13151</v>
      </c>
      <c r="AH429" s="202">
        <v>11075.31</v>
      </c>
      <c r="AJ429" s="319" t="s">
        <v>38431</v>
      </c>
      <c r="AK429" s="320">
        <v>545.76</v>
      </c>
      <c r="AM429" s="265" t="s">
        <v>11288</v>
      </c>
      <c r="AN429" s="266">
        <v>1854.98</v>
      </c>
      <c r="AP429" s="233" t="s">
        <v>46357</v>
      </c>
      <c r="AQ429" s="234">
        <v>1529025.02</v>
      </c>
      <c r="AS429" s="211" t="s">
        <v>8264</v>
      </c>
      <c r="AT429" s="212">
        <v>731637.28</v>
      </c>
      <c r="AV429" s="197" t="s">
        <v>9902</v>
      </c>
      <c r="AW429" s="198">
        <v>28100.37</v>
      </c>
    </row>
    <row r="430" spans="1:49" x14ac:dyDescent="0.3">
      <c r="A430" s="315" t="s">
        <v>37189</v>
      </c>
      <c r="B430" s="315"/>
      <c r="C430" s="316">
        <v>33060.86</v>
      </c>
      <c r="E430" s="263" t="s">
        <v>4796</v>
      </c>
      <c r="F430" s="263"/>
      <c r="G430" s="264">
        <v>175449.87</v>
      </c>
      <c r="I430" s="227" t="s">
        <v>44272</v>
      </c>
      <c r="J430" s="227"/>
      <c r="K430" s="228">
        <v>4487138.28</v>
      </c>
      <c r="M430" s="205" t="s">
        <v>889</v>
      </c>
      <c r="N430" s="205"/>
      <c r="O430" s="206">
        <v>4901</v>
      </c>
      <c r="Q430" s="197" t="s">
        <v>3956</v>
      </c>
      <c r="R430" s="197"/>
      <c r="S430" s="198">
        <v>3363</v>
      </c>
      <c r="U430" s="309" t="s">
        <v>66945</v>
      </c>
      <c r="V430" s="310">
        <v>1043200.78</v>
      </c>
      <c r="X430" s="267" t="s">
        <v>61754</v>
      </c>
      <c r="Y430" s="268">
        <v>10593.64</v>
      </c>
      <c r="AA430" s="229" t="s">
        <v>42124</v>
      </c>
      <c r="AB430" s="230">
        <v>58174</v>
      </c>
      <c r="AD430" s="209" t="s">
        <v>15067</v>
      </c>
      <c r="AE430" s="210">
        <v>648.21</v>
      </c>
      <c r="AF430" s="93"/>
      <c r="AG430" s="201" t="s">
        <v>13152</v>
      </c>
      <c r="AH430" s="202">
        <v>13675.14</v>
      </c>
      <c r="AJ430" s="319" t="s">
        <v>38441</v>
      </c>
      <c r="AK430" s="320">
        <v>33060.86</v>
      </c>
      <c r="AM430" s="265" t="s">
        <v>11301</v>
      </c>
      <c r="AN430" s="266">
        <v>175449.87</v>
      </c>
      <c r="AP430" s="233" t="s">
        <v>46358</v>
      </c>
      <c r="AQ430" s="234">
        <v>4487138.28</v>
      </c>
      <c r="AS430" s="211" t="s">
        <v>8643</v>
      </c>
      <c r="AT430" s="212">
        <v>52697.5</v>
      </c>
      <c r="AV430" s="197" t="s">
        <v>10112</v>
      </c>
      <c r="AW430" s="198">
        <v>355733.01</v>
      </c>
    </row>
    <row r="431" spans="1:49" x14ac:dyDescent="0.3">
      <c r="A431" s="315" t="s">
        <v>37192</v>
      </c>
      <c r="B431" s="315"/>
      <c r="C431" s="316">
        <v>232327.57</v>
      </c>
      <c r="E431" s="263" t="s">
        <v>4797</v>
      </c>
      <c r="F431" s="263"/>
      <c r="G431" s="264">
        <v>94321.98</v>
      </c>
      <c r="I431" s="227" t="s">
        <v>41119</v>
      </c>
      <c r="J431" s="227"/>
      <c r="K431" s="228">
        <v>28849.119999999999</v>
      </c>
      <c r="M431" s="205" t="s">
        <v>890</v>
      </c>
      <c r="N431" s="205"/>
      <c r="O431" s="206">
        <v>5340</v>
      </c>
      <c r="Q431" s="197" t="s">
        <v>3957</v>
      </c>
      <c r="R431" s="197"/>
      <c r="S431" s="198">
        <v>18888</v>
      </c>
      <c r="U431" s="309" t="s">
        <v>61075</v>
      </c>
      <c r="V431" s="310">
        <v>98907.47</v>
      </c>
      <c r="X431" s="267" t="s">
        <v>63009</v>
      </c>
      <c r="Y431" s="268">
        <v>322.5</v>
      </c>
      <c r="AA431" s="229" t="s">
        <v>15136</v>
      </c>
      <c r="AB431" s="230">
        <v>3604.2</v>
      </c>
      <c r="AD431" s="209" t="s">
        <v>15068</v>
      </c>
      <c r="AE431" s="210">
        <v>23324.560000000001</v>
      </c>
      <c r="AF431" s="93"/>
      <c r="AG431" s="201" t="s">
        <v>16661</v>
      </c>
      <c r="AH431" s="202">
        <v>69206.37</v>
      </c>
      <c r="AJ431" s="319" t="s">
        <v>38464</v>
      </c>
      <c r="AK431" s="320">
        <v>232327.57</v>
      </c>
      <c r="AM431" s="265" t="s">
        <v>11303</v>
      </c>
      <c r="AN431" s="266">
        <v>94321.98</v>
      </c>
      <c r="AP431" s="233" t="s">
        <v>41660</v>
      </c>
      <c r="AQ431" s="234">
        <v>28849.119999999999</v>
      </c>
      <c r="AS431" s="211" t="s">
        <v>8882</v>
      </c>
      <c r="AT431" s="212">
        <v>757762.29</v>
      </c>
      <c r="AV431" s="197" t="s">
        <v>10287</v>
      </c>
      <c r="AW431" s="198">
        <v>233750</v>
      </c>
    </row>
    <row r="432" spans="1:49" x14ac:dyDescent="0.3">
      <c r="A432" s="315" t="s">
        <v>37193</v>
      </c>
      <c r="B432" s="315"/>
      <c r="C432" s="316">
        <v>82548.97</v>
      </c>
      <c r="E432" s="263" t="s">
        <v>4798</v>
      </c>
      <c r="F432" s="263"/>
      <c r="G432" s="264">
        <v>25518.77</v>
      </c>
      <c r="I432" s="227" t="s">
        <v>41120</v>
      </c>
      <c r="J432" s="227"/>
      <c r="K432" s="228">
        <v>38216</v>
      </c>
      <c r="M432" s="205" t="s">
        <v>891</v>
      </c>
      <c r="N432" s="205"/>
      <c r="O432" s="206">
        <v>9452</v>
      </c>
      <c r="Q432" s="197" t="s">
        <v>3958</v>
      </c>
      <c r="R432" s="197"/>
      <c r="S432" s="198">
        <v>13353</v>
      </c>
      <c r="U432" s="309" t="s">
        <v>63949</v>
      </c>
      <c r="V432" s="310">
        <v>11091.38</v>
      </c>
      <c r="X432" s="267" t="s">
        <v>61755</v>
      </c>
      <c r="Y432" s="268">
        <v>794.46</v>
      </c>
      <c r="AA432" s="229" t="s">
        <v>15138</v>
      </c>
      <c r="AB432" s="230">
        <v>4607.8500000000004</v>
      </c>
      <c r="AD432" s="209" t="s">
        <v>15069</v>
      </c>
      <c r="AE432" s="210">
        <v>244808.89</v>
      </c>
      <c r="AF432" s="93"/>
      <c r="AG432" s="201" t="s">
        <v>13153</v>
      </c>
      <c r="AH432" s="202">
        <v>6042.75</v>
      </c>
      <c r="AJ432" s="319" t="s">
        <v>38470</v>
      </c>
      <c r="AK432" s="320">
        <v>82548.97</v>
      </c>
      <c r="AM432" s="265" t="s">
        <v>11305</v>
      </c>
      <c r="AN432" s="266">
        <v>25518.77</v>
      </c>
      <c r="AP432" s="233" t="s">
        <v>41661</v>
      </c>
      <c r="AQ432" s="234">
        <v>38216</v>
      </c>
      <c r="AS432" s="211" t="s">
        <v>9157</v>
      </c>
      <c r="AT432" s="212">
        <v>91595</v>
      </c>
      <c r="AV432" s="197" t="s">
        <v>9332</v>
      </c>
      <c r="AW432" s="198">
        <v>15386.46</v>
      </c>
    </row>
    <row r="433" spans="1:49" x14ac:dyDescent="0.3">
      <c r="A433" s="315" t="s">
        <v>37196</v>
      </c>
      <c r="B433" s="315"/>
      <c r="C433" s="316">
        <v>16557.37</v>
      </c>
      <c r="E433" s="263" t="s">
        <v>4800</v>
      </c>
      <c r="F433" s="263"/>
      <c r="G433" s="264">
        <v>1409.07</v>
      </c>
      <c r="I433" s="227" t="s">
        <v>41121</v>
      </c>
      <c r="J433" s="227"/>
      <c r="K433" s="228">
        <v>39056.76</v>
      </c>
      <c r="M433" s="205" t="s">
        <v>892</v>
      </c>
      <c r="N433" s="205"/>
      <c r="O433" s="206">
        <v>1238</v>
      </c>
      <c r="Q433" s="197" t="s">
        <v>3959</v>
      </c>
      <c r="R433" s="197"/>
      <c r="S433" s="198">
        <v>12079</v>
      </c>
      <c r="U433" s="309" t="s">
        <v>55814</v>
      </c>
      <c r="V433" s="310">
        <v>63345.47</v>
      </c>
      <c r="X433" s="267" t="s">
        <v>61756</v>
      </c>
      <c r="Y433" s="268">
        <v>2674.45</v>
      </c>
      <c r="AA433" s="229" t="s">
        <v>46644</v>
      </c>
      <c r="AB433" s="230">
        <v>-12952.91</v>
      </c>
      <c r="AD433" s="209" t="s">
        <v>15070</v>
      </c>
      <c r="AE433" s="210">
        <v>13008.36</v>
      </c>
      <c r="AF433" s="93"/>
      <c r="AG433" s="201" t="s">
        <v>13154</v>
      </c>
      <c r="AH433" s="202">
        <v>13750.27</v>
      </c>
      <c r="AJ433" s="319" t="s">
        <v>38488</v>
      </c>
      <c r="AK433" s="320">
        <v>16557.37</v>
      </c>
      <c r="AM433" s="265" t="s">
        <v>11309</v>
      </c>
      <c r="AN433" s="266">
        <v>1409.07</v>
      </c>
      <c r="AP433" s="233" t="s">
        <v>41662</v>
      </c>
      <c r="AQ433" s="234">
        <v>39056.76</v>
      </c>
      <c r="AS433" s="211" t="s">
        <v>9225</v>
      </c>
      <c r="AT433" s="212">
        <v>3471990.77</v>
      </c>
      <c r="AV433" s="197" t="s">
        <v>9903</v>
      </c>
      <c r="AW433" s="198">
        <v>604869.47</v>
      </c>
    </row>
    <row r="434" spans="1:49" x14ac:dyDescent="0.3">
      <c r="A434" s="315" t="s">
        <v>37198</v>
      </c>
      <c r="B434" s="315"/>
      <c r="C434" s="316">
        <v>274501.78999999998</v>
      </c>
      <c r="E434" s="263" t="s">
        <v>4801</v>
      </c>
      <c r="F434" s="263"/>
      <c r="G434" s="264">
        <v>7162.67</v>
      </c>
      <c r="I434" s="227" t="s">
        <v>44273</v>
      </c>
      <c r="J434" s="227"/>
      <c r="K434" s="228">
        <v>2356111.8199999998</v>
      </c>
      <c r="M434" s="205" t="s">
        <v>893</v>
      </c>
      <c r="N434" s="205"/>
      <c r="O434" s="206">
        <v>5521</v>
      </c>
      <c r="Q434" s="197" t="s">
        <v>3960</v>
      </c>
      <c r="R434" s="197"/>
      <c r="S434" s="198">
        <v>2383.88</v>
      </c>
      <c r="U434" s="309" t="s">
        <v>47735</v>
      </c>
      <c r="V434" s="310">
        <v>2040548.97</v>
      </c>
      <c r="X434" s="267" t="s">
        <v>61757</v>
      </c>
      <c r="Y434" s="268">
        <v>1247.3</v>
      </c>
      <c r="AA434" s="229" t="s">
        <v>38829</v>
      </c>
      <c r="AB434" s="230">
        <v>21244</v>
      </c>
      <c r="AD434" s="209" t="s">
        <v>15071</v>
      </c>
      <c r="AE434" s="210">
        <v>148533.26999999999</v>
      </c>
      <c r="AF434" s="93"/>
      <c r="AG434" s="201" t="s">
        <v>16667</v>
      </c>
      <c r="AH434" s="202">
        <v>13841.36</v>
      </c>
      <c r="AJ434" s="319" t="s">
        <v>38496</v>
      </c>
      <c r="AK434" s="320">
        <v>274501.78999999998</v>
      </c>
      <c r="AM434" s="265" t="s">
        <v>11310</v>
      </c>
      <c r="AN434" s="266">
        <v>7162.67</v>
      </c>
      <c r="AP434" s="233" t="s">
        <v>46359</v>
      </c>
      <c r="AQ434" s="234">
        <v>2356111.8199999998</v>
      </c>
      <c r="AS434" s="211" t="s">
        <v>10858</v>
      </c>
      <c r="AT434" s="212">
        <v>14988.74</v>
      </c>
      <c r="AV434" s="197" t="s">
        <v>7623</v>
      </c>
      <c r="AW434" s="198">
        <v>3061307.87</v>
      </c>
    </row>
    <row r="435" spans="1:49" x14ac:dyDescent="0.3">
      <c r="A435" s="315" t="s">
        <v>37199</v>
      </c>
      <c r="B435" s="315"/>
      <c r="C435" s="316">
        <v>1980.73</v>
      </c>
      <c r="E435" s="263" t="s">
        <v>4802</v>
      </c>
      <c r="F435" s="263"/>
      <c r="G435" s="264">
        <v>44798.34</v>
      </c>
      <c r="I435" s="227" t="s">
        <v>41122</v>
      </c>
      <c r="J435" s="227"/>
      <c r="K435" s="228">
        <v>71102.84</v>
      </c>
      <c r="M435" s="205" t="s">
        <v>894</v>
      </c>
      <c r="N435" s="205"/>
      <c r="O435" s="206">
        <v>118823</v>
      </c>
      <c r="Q435" s="197" t="s">
        <v>3961</v>
      </c>
      <c r="R435" s="197"/>
      <c r="S435" s="198">
        <v>8268</v>
      </c>
      <c r="U435" s="309" t="s">
        <v>66946</v>
      </c>
      <c r="V435" s="310">
        <v>8673.75</v>
      </c>
      <c r="X435" s="267" t="s">
        <v>48655</v>
      </c>
      <c r="Y435" s="268">
        <v>712.67</v>
      </c>
      <c r="AA435" s="229" t="s">
        <v>38830</v>
      </c>
      <c r="AB435" s="230">
        <v>7480</v>
      </c>
      <c r="AD435" s="209" t="s">
        <v>15072</v>
      </c>
      <c r="AE435" s="210">
        <v>22698</v>
      </c>
      <c r="AF435" s="93"/>
      <c r="AG435" s="201" t="s">
        <v>16669</v>
      </c>
      <c r="AH435" s="202">
        <v>24980</v>
      </c>
      <c r="AJ435" s="319" t="s">
        <v>38503</v>
      </c>
      <c r="AK435" s="320">
        <v>1980.73</v>
      </c>
      <c r="AM435" s="265" t="s">
        <v>11311</v>
      </c>
      <c r="AN435" s="266">
        <v>44798.34</v>
      </c>
      <c r="AP435" s="233" t="s">
        <v>41663</v>
      </c>
      <c r="AQ435" s="234">
        <v>71102.84</v>
      </c>
      <c r="AS435" s="211" t="s">
        <v>9624</v>
      </c>
      <c r="AT435" s="212">
        <v>160937.67000000001</v>
      </c>
      <c r="AV435" s="197" t="s">
        <v>10288</v>
      </c>
      <c r="AW435" s="198">
        <v>2418418.89</v>
      </c>
    </row>
    <row r="436" spans="1:49" x14ac:dyDescent="0.3">
      <c r="A436" s="315" t="s">
        <v>37200</v>
      </c>
      <c r="B436" s="315"/>
      <c r="C436" s="316">
        <v>183249.79</v>
      </c>
      <c r="E436" s="263" t="s">
        <v>4803</v>
      </c>
      <c r="F436" s="263"/>
      <c r="G436" s="264">
        <v>46852.800000000003</v>
      </c>
      <c r="I436" s="227" t="s">
        <v>44274</v>
      </c>
      <c r="J436" s="227"/>
      <c r="K436" s="228">
        <v>3761814.73</v>
      </c>
      <c r="M436" s="205" t="s">
        <v>895</v>
      </c>
      <c r="N436" s="205"/>
      <c r="O436" s="206">
        <v>1103</v>
      </c>
      <c r="Q436" s="197" t="s">
        <v>3962</v>
      </c>
      <c r="R436" s="197"/>
      <c r="S436" s="198">
        <v>17927</v>
      </c>
      <c r="U436" s="309" t="s">
        <v>58835</v>
      </c>
      <c r="V436" s="310">
        <v>843.45</v>
      </c>
      <c r="X436" s="267" t="s">
        <v>63914</v>
      </c>
      <c r="Y436" s="268">
        <v>731.72</v>
      </c>
      <c r="AA436" s="229" t="s">
        <v>51486</v>
      </c>
      <c r="AB436" s="230">
        <v>13399.68</v>
      </c>
      <c r="AD436" s="209" t="s">
        <v>15073</v>
      </c>
      <c r="AE436" s="210">
        <v>233.32</v>
      </c>
      <c r="AF436" s="93"/>
      <c r="AG436" s="201" t="s">
        <v>31729</v>
      </c>
      <c r="AH436" s="202">
        <v>22416.17</v>
      </c>
      <c r="AJ436" s="319" t="s">
        <v>38508</v>
      </c>
      <c r="AK436" s="320">
        <v>183249.79</v>
      </c>
      <c r="AM436" s="265" t="s">
        <v>11312</v>
      </c>
      <c r="AN436" s="266">
        <v>46852.800000000003</v>
      </c>
      <c r="AP436" s="233" t="s">
        <v>46360</v>
      </c>
      <c r="AQ436" s="234">
        <v>3761814.73</v>
      </c>
      <c r="AS436" s="211" t="s">
        <v>9642</v>
      </c>
      <c r="AT436" s="212">
        <v>713770.08</v>
      </c>
      <c r="AV436" s="197" t="s">
        <v>9904</v>
      </c>
      <c r="AW436" s="198">
        <v>5479726.7599999998</v>
      </c>
    </row>
    <row r="437" spans="1:49" x14ac:dyDescent="0.3">
      <c r="A437" s="315" t="s">
        <v>37201</v>
      </c>
      <c r="B437" s="315"/>
      <c r="C437" s="316">
        <v>624.49</v>
      </c>
      <c r="E437" s="263" t="s">
        <v>4907</v>
      </c>
      <c r="F437" s="263"/>
      <c r="G437" s="264">
        <v>2603.6999999999998</v>
      </c>
      <c r="I437" s="227" t="s">
        <v>41123</v>
      </c>
      <c r="J437" s="227"/>
      <c r="K437" s="228">
        <v>79714.84</v>
      </c>
      <c r="M437" s="205" t="s">
        <v>896</v>
      </c>
      <c r="N437" s="205"/>
      <c r="O437" s="206">
        <v>3966</v>
      </c>
      <c r="Q437" s="197" t="s">
        <v>3963</v>
      </c>
      <c r="R437" s="197"/>
      <c r="S437" s="198">
        <v>16999</v>
      </c>
      <c r="U437" s="309" t="s">
        <v>62525</v>
      </c>
      <c r="V437" s="310">
        <v>2443.27</v>
      </c>
      <c r="X437" s="267" t="s">
        <v>63915</v>
      </c>
      <c r="Y437" s="268">
        <v>16050</v>
      </c>
      <c r="AA437" s="229" t="s">
        <v>51487</v>
      </c>
      <c r="AB437" s="230">
        <v>1025.07</v>
      </c>
      <c r="AD437" s="209" t="s">
        <v>15074</v>
      </c>
      <c r="AE437" s="210">
        <v>4962.16</v>
      </c>
      <c r="AF437" s="93"/>
      <c r="AG437" s="201" t="s">
        <v>13155</v>
      </c>
      <c r="AH437" s="202">
        <v>288.51</v>
      </c>
      <c r="AJ437" s="319" t="s">
        <v>38514</v>
      </c>
      <c r="AK437" s="320">
        <v>624.49</v>
      </c>
      <c r="AM437" s="265" t="s">
        <v>11313</v>
      </c>
      <c r="AN437" s="266">
        <v>2603.6999999999998</v>
      </c>
      <c r="AP437" s="233" t="s">
        <v>41664</v>
      </c>
      <c r="AQ437" s="234">
        <v>79714.84</v>
      </c>
      <c r="AS437" s="211" t="s">
        <v>9699</v>
      </c>
      <c r="AT437" s="212">
        <v>287878.74</v>
      </c>
      <c r="AV437" s="197" t="s">
        <v>10289</v>
      </c>
      <c r="AW437" s="198">
        <v>9197.98</v>
      </c>
    </row>
    <row r="438" spans="1:49" x14ac:dyDescent="0.3">
      <c r="A438" s="315" t="s">
        <v>37205</v>
      </c>
      <c r="B438" s="315"/>
      <c r="C438" s="316">
        <v>10088.129999999999</v>
      </c>
      <c r="E438" s="263" t="s">
        <v>4908</v>
      </c>
      <c r="F438" s="263"/>
      <c r="G438" s="264">
        <v>1316</v>
      </c>
      <c r="I438" s="227" t="s">
        <v>44275</v>
      </c>
      <c r="J438" s="227"/>
      <c r="K438" s="228">
        <v>2015282.65</v>
      </c>
      <c r="M438" s="205" t="s">
        <v>897</v>
      </c>
      <c r="N438" s="205"/>
      <c r="O438" s="206">
        <v>9095</v>
      </c>
      <c r="Q438" s="197" t="s">
        <v>3964</v>
      </c>
      <c r="R438" s="197"/>
      <c r="S438" s="198">
        <v>69425</v>
      </c>
      <c r="U438" s="309" t="s">
        <v>62526</v>
      </c>
      <c r="V438" s="310">
        <v>158.16</v>
      </c>
      <c r="X438" s="267" t="s">
        <v>62521</v>
      </c>
      <c r="Y438" s="268">
        <v>5940.36</v>
      </c>
      <c r="AA438" s="229" t="s">
        <v>51488</v>
      </c>
      <c r="AB438" s="230">
        <v>3229.32</v>
      </c>
      <c r="AD438" s="209" t="s">
        <v>15075</v>
      </c>
      <c r="AE438" s="210">
        <v>17612</v>
      </c>
      <c r="AF438" s="93"/>
      <c r="AG438" s="201" t="s">
        <v>13156</v>
      </c>
      <c r="AH438" s="202">
        <v>94182.63</v>
      </c>
      <c r="AJ438" s="319" t="s">
        <v>38530</v>
      </c>
      <c r="AK438" s="320">
        <v>10088.129999999999</v>
      </c>
      <c r="AM438" s="265" t="s">
        <v>11446</v>
      </c>
      <c r="AN438" s="266">
        <v>1316</v>
      </c>
      <c r="AP438" s="233" t="s">
        <v>46361</v>
      </c>
      <c r="AQ438" s="234">
        <v>2015282.65</v>
      </c>
      <c r="AS438" s="211" t="s">
        <v>11473</v>
      </c>
      <c r="AT438" s="212">
        <v>3948067.1</v>
      </c>
      <c r="AV438" s="197" t="s">
        <v>9334</v>
      </c>
      <c r="AW438" s="198">
        <v>46180</v>
      </c>
    </row>
    <row r="439" spans="1:49" x14ac:dyDescent="0.3">
      <c r="A439" s="315" t="s">
        <v>37206</v>
      </c>
      <c r="B439" s="315"/>
      <c r="C439" s="316">
        <v>6279.81</v>
      </c>
      <c r="E439" s="263" t="s">
        <v>4913</v>
      </c>
      <c r="F439" s="263"/>
      <c r="G439" s="264">
        <v>5508.09</v>
      </c>
      <c r="I439" s="227" t="s">
        <v>41124</v>
      </c>
      <c r="J439" s="227"/>
      <c r="K439" s="228">
        <v>239922.31</v>
      </c>
      <c r="M439" s="205" t="s">
        <v>898</v>
      </c>
      <c r="N439" s="205"/>
      <c r="O439" s="206">
        <v>13503</v>
      </c>
      <c r="Q439" s="197" t="s">
        <v>3965</v>
      </c>
      <c r="R439" s="197"/>
      <c r="S439" s="198">
        <v>2083.4699999999998</v>
      </c>
      <c r="U439" s="309" t="s">
        <v>62527</v>
      </c>
      <c r="V439" s="310">
        <v>611.29999999999995</v>
      </c>
      <c r="X439" s="267" t="s">
        <v>62522</v>
      </c>
      <c r="Y439" s="268">
        <v>454.42</v>
      </c>
      <c r="AA439" s="229" t="s">
        <v>15140</v>
      </c>
      <c r="AB439" s="230">
        <v>3010.8</v>
      </c>
      <c r="AD439" s="209" t="s">
        <v>15076</v>
      </c>
      <c r="AE439" s="210">
        <v>5093.04</v>
      </c>
      <c r="AF439" s="93"/>
      <c r="AG439" s="201" t="s">
        <v>13157</v>
      </c>
      <c r="AH439" s="202">
        <v>3552.42</v>
      </c>
      <c r="AJ439" s="319" t="s">
        <v>38534</v>
      </c>
      <c r="AK439" s="320">
        <v>6279.81</v>
      </c>
      <c r="AM439" s="265" t="s">
        <v>11320</v>
      </c>
      <c r="AN439" s="266">
        <v>5508.09</v>
      </c>
      <c r="AP439" s="233" t="s">
        <v>41665</v>
      </c>
      <c r="AQ439" s="234">
        <v>239922.31</v>
      </c>
      <c r="AS439" s="211" t="s">
        <v>12195</v>
      </c>
      <c r="AT439" s="212">
        <v>24679</v>
      </c>
      <c r="AV439" s="197" t="s">
        <v>9905</v>
      </c>
      <c r="AW439" s="198">
        <v>55377.98</v>
      </c>
    </row>
    <row r="440" spans="1:49" x14ac:dyDescent="0.3">
      <c r="A440" s="315" t="s">
        <v>37208</v>
      </c>
      <c r="B440" s="315"/>
      <c r="C440" s="316">
        <v>10733.05</v>
      </c>
      <c r="E440" s="263" t="s">
        <v>4806</v>
      </c>
      <c r="F440" s="263"/>
      <c r="G440" s="264">
        <v>11973.5</v>
      </c>
      <c r="I440" s="227" t="s">
        <v>41125</v>
      </c>
      <c r="J440" s="227"/>
      <c r="K440" s="228">
        <v>105592</v>
      </c>
      <c r="M440" s="205" t="s">
        <v>2900</v>
      </c>
      <c r="N440" s="205"/>
      <c r="O440" s="206">
        <v>4888488.57</v>
      </c>
      <c r="Q440" s="197" t="s">
        <v>3966</v>
      </c>
      <c r="R440" s="197"/>
      <c r="S440" s="198">
        <v>9610</v>
      </c>
      <c r="U440" s="309" t="s">
        <v>62528</v>
      </c>
      <c r="V440" s="310">
        <v>584.96</v>
      </c>
      <c r="X440" s="267" t="s">
        <v>62523</v>
      </c>
      <c r="Y440" s="268">
        <v>1455.4</v>
      </c>
      <c r="AA440" s="229" t="s">
        <v>15141</v>
      </c>
      <c r="AB440" s="230">
        <v>226.35</v>
      </c>
      <c r="AD440" s="209" t="s">
        <v>15077</v>
      </c>
      <c r="AE440" s="210">
        <v>444800</v>
      </c>
      <c r="AF440" s="93"/>
      <c r="AG440" s="201" t="s">
        <v>13158</v>
      </c>
      <c r="AH440" s="202">
        <v>11276.4</v>
      </c>
      <c r="AJ440" s="319" t="s">
        <v>38545</v>
      </c>
      <c r="AK440" s="320">
        <v>10733.05</v>
      </c>
      <c r="AM440" s="265" t="s">
        <v>11322</v>
      </c>
      <c r="AN440" s="266">
        <v>11973.5</v>
      </c>
      <c r="AP440" s="233" t="s">
        <v>41666</v>
      </c>
      <c r="AQ440" s="234">
        <v>105592</v>
      </c>
      <c r="AS440" s="211" t="s">
        <v>11821</v>
      </c>
      <c r="AT440" s="212">
        <v>1425000.2</v>
      </c>
      <c r="AV440" s="197" t="s">
        <v>10290</v>
      </c>
      <c r="AW440" s="198">
        <v>33913</v>
      </c>
    </row>
    <row r="441" spans="1:49" x14ac:dyDescent="0.3">
      <c r="A441" s="315" t="s">
        <v>37210</v>
      </c>
      <c r="B441" s="315"/>
      <c r="C441" s="316">
        <v>14812.66</v>
      </c>
      <c r="E441" s="263" t="s">
        <v>4807</v>
      </c>
      <c r="F441" s="263"/>
      <c r="G441" s="264">
        <v>129839.06</v>
      </c>
      <c r="I441" s="227" t="s">
        <v>44276</v>
      </c>
      <c r="J441" s="227"/>
      <c r="K441" s="228">
        <v>1668559.2</v>
      </c>
      <c r="M441" s="205" t="s">
        <v>899</v>
      </c>
      <c r="N441" s="205"/>
      <c r="O441" s="206">
        <v>3335</v>
      </c>
      <c r="Q441" s="197" t="s">
        <v>3967</v>
      </c>
      <c r="R441" s="197"/>
      <c r="S441" s="198">
        <v>17446</v>
      </c>
      <c r="U441" s="309" t="s">
        <v>59398</v>
      </c>
      <c r="V441" s="310">
        <v>10056.26</v>
      </c>
      <c r="X441" s="267" t="s">
        <v>63916</v>
      </c>
      <c r="Y441" s="268">
        <v>7135.17</v>
      </c>
      <c r="AA441" s="229" t="s">
        <v>15142</v>
      </c>
      <c r="AB441" s="230">
        <v>695.35</v>
      </c>
      <c r="AD441" s="209" t="s">
        <v>15078</v>
      </c>
      <c r="AE441" s="210">
        <v>93200</v>
      </c>
      <c r="AF441" s="93"/>
      <c r="AG441" s="201" t="s">
        <v>16673</v>
      </c>
      <c r="AH441" s="202">
        <v>169946.86</v>
      </c>
      <c r="AJ441" s="319" t="s">
        <v>38561</v>
      </c>
      <c r="AK441" s="320">
        <v>14812.66</v>
      </c>
      <c r="AM441" s="265" t="s">
        <v>11323</v>
      </c>
      <c r="AN441" s="266">
        <v>129839.06</v>
      </c>
      <c r="AP441" s="233" t="s">
        <v>46362</v>
      </c>
      <c r="AQ441" s="234">
        <v>1668559.2</v>
      </c>
      <c r="AS441" s="211" t="s">
        <v>9771</v>
      </c>
      <c r="AT441" s="212">
        <v>14521721.1</v>
      </c>
      <c r="AV441" s="197" t="s">
        <v>9906</v>
      </c>
      <c r="AW441" s="198">
        <v>33913</v>
      </c>
    </row>
    <row r="442" spans="1:49" x14ac:dyDescent="0.3">
      <c r="A442" s="315" t="s">
        <v>37212</v>
      </c>
      <c r="B442" s="315"/>
      <c r="C442" s="316">
        <v>72256.479999999996</v>
      </c>
      <c r="E442" s="263" t="s">
        <v>4808</v>
      </c>
      <c r="F442" s="263"/>
      <c r="G442" s="264">
        <v>143807</v>
      </c>
      <c r="I442" s="227" t="s">
        <v>44277</v>
      </c>
      <c r="J442" s="227"/>
      <c r="K442" s="228">
        <v>606803.59</v>
      </c>
      <c r="M442" s="205" t="s">
        <v>900</v>
      </c>
      <c r="N442" s="205"/>
      <c r="O442" s="206">
        <v>44980</v>
      </c>
      <c r="Q442" s="197" t="s">
        <v>3968</v>
      </c>
      <c r="R442" s="197"/>
      <c r="S442" s="198">
        <v>17994</v>
      </c>
      <c r="U442" s="309" t="s">
        <v>63617</v>
      </c>
      <c r="V442" s="310">
        <v>4880.96</v>
      </c>
      <c r="X442" s="267" t="s">
        <v>63010</v>
      </c>
      <c r="Y442" s="268">
        <v>848.78</v>
      </c>
      <c r="AA442" s="229" t="s">
        <v>15143</v>
      </c>
      <c r="AB442" s="230">
        <v>86942</v>
      </c>
      <c r="AD442" s="209" t="s">
        <v>15079</v>
      </c>
      <c r="AE442" s="210">
        <v>1430.24</v>
      </c>
      <c r="AF442" s="93"/>
      <c r="AG442" s="201" t="s">
        <v>31730</v>
      </c>
      <c r="AH442" s="202">
        <v>49537.45</v>
      </c>
      <c r="AJ442" s="319" t="s">
        <v>38571</v>
      </c>
      <c r="AK442" s="320">
        <v>72256.479999999996</v>
      </c>
      <c r="AM442" s="265" t="s">
        <v>11325</v>
      </c>
      <c r="AN442" s="266">
        <v>143807</v>
      </c>
      <c r="AP442" s="233" t="s">
        <v>46363</v>
      </c>
      <c r="AQ442" s="234">
        <v>606803.59</v>
      </c>
      <c r="AS442" s="211" t="s">
        <v>6624</v>
      </c>
      <c r="AT442" s="212">
        <v>301472.07</v>
      </c>
      <c r="AV442" s="197" t="s">
        <v>10291</v>
      </c>
      <c r="AW442" s="198">
        <v>6027</v>
      </c>
    </row>
    <row r="443" spans="1:49" x14ac:dyDescent="0.3">
      <c r="A443" s="315" t="s">
        <v>37214</v>
      </c>
      <c r="B443" s="315"/>
      <c r="C443" s="316">
        <v>14413.35</v>
      </c>
      <c r="E443" s="263" t="s">
        <v>4812</v>
      </c>
      <c r="F443" s="263"/>
      <c r="G443" s="264">
        <v>881421.7</v>
      </c>
      <c r="I443" s="227" t="s">
        <v>44278</v>
      </c>
      <c r="J443" s="227"/>
      <c r="K443" s="228">
        <v>1367589.95</v>
      </c>
      <c r="M443" s="205" t="s">
        <v>901</v>
      </c>
      <c r="N443" s="205"/>
      <c r="O443" s="206">
        <v>52402</v>
      </c>
      <c r="Q443" s="197" t="s">
        <v>3969</v>
      </c>
      <c r="R443" s="197"/>
      <c r="S443" s="198">
        <v>15442</v>
      </c>
      <c r="U443" s="309" t="s">
        <v>63618</v>
      </c>
      <c r="V443" s="310">
        <v>373.41</v>
      </c>
      <c r="X443" s="267" t="s">
        <v>58413</v>
      </c>
      <c r="Y443" s="268">
        <v>55444.19</v>
      </c>
      <c r="AA443" s="229" t="s">
        <v>15144</v>
      </c>
      <c r="AB443" s="230">
        <v>33686.800000000003</v>
      </c>
      <c r="AD443" s="209" t="s">
        <v>15080</v>
      </c>
      <c r="AE443" s="210">
        <v>31250</v>
      </c>
      <c r="AF443" s="93"/>
      <c r="AG443" s="201" t="s">
        <v>31731</v>
      </c>
      <c r="AH443" s="202">
        <v>74049</v>
      </c>
      <c r="AJ443" s="319" t="s">
        <v>38582</v>
      </c>
      <c r="AK443" s="320">
        <v>14413.35</v>
      </c>
      <c r="AM443" s="265" t="s">
        <v>11333</v>
      </c>
      <c r="AN443" s="266">
        <v>881421.7</v>
      </c>
      <c r="AP443" s="233" t="s">
        <v>46364</v>
      </c>
      <c r="AQ443" s="234">
        <v>1367589.95</v>
      </c>
      <c r="AS443" s="211" t="s">
        <v>6884</v>
      </c>
      <c r="AT443" s="212">
        <v>36457</v>
      </c>
      <c r="AV443" s="197" t="s">
        <v>9907</v>
      </c>
      <c r="AW443" s="198">
        <v>6027</v>
      </c>
    </row>
    <row r="444" spans="1:49" x14ac:dyDescent="0.3">
      <c r="A444" s="315" t="s">
        <v>37217</v>
      </c>
      <c r="B444" s="315"/>
      <c r="C444" s="316">
        <v>26197.29</v>
      </c>
      <c r="E444" s="263" t="s">
        <v>4925</v>
      </c>
      <c r="F444" s="263"/>
      <c r="G444" s="264">
        <v>4563.63</v>
      </c>
      <c r="I444" s="227" t="s">
        <v>44279</v>
      </c>
      <c r="J444" s="227"/>
      <c r="K444" s="228">
        <v>1619487.54</v>
      </c>
      <c r="M444" s="205" t="s">
        <v>902</v>
      </c>
      <c r="N444" s="205"/>
      <c r="O444" s="206">
        <v>11526.54</v>
      </c>
      <c r="Q444" s="197" t="s">
        <v>3970</v>
      </c>
      <c r="R444" s="197"/>
      <c r="S444" s="198">
        <v>10041</v>
      </c>
      <c r="U444" s="309" t="s">
        <v>63619</v>
      </c>
      <c r="V444" s="310">
        <v>1145.0899999999999</v>
      </c>
      <c r="X444" s="267" t="s">
        <v>63011</v>
      </c>
      <c r="Y444" s="268">
        <v>1485</v>
      </c>
      <c r="AA444" s="229" t="s">
        <v>15145</v>
      </c>
      <c r="AB444" s="230">
        <v>2372.62</v>
      </c>
      <c r="AD444" s="209" t="s">
        <v>15081</v>
      </c>
      <c r="AE444" s="210">
        <v>19500</v>
      </c>
      <c r="AF444" s="93"/>
      <c r="AG444" s="201" t="s">
        <v>31732</v>
      </c>
      <c r="AH444" s="202">
        <v>74049</v>
      </c>
      <c r="AJ444" s="319" t="s">
        <v>38596</v>
      </c>
      <c r="AK444" s="320">
        <v>26197.29</v>
      </c>
      <c r="AM444" s="265" t="s">
        <v>11338</v>
      </c>
      <c r="AN444" s="266">
        <v>4563.63</v>
      </c>
      <c r="AP444" s="233" t="s">
        <v>46365</v>
      </c>
      <c r="AQ444" s="234">
        <v>1619487.54</v>
      </c>
      <c r="AS444" s="211" t="s">
        <v>7049</v>
      </c>
      <c r="AT444" s="212">
        <v>11344.16</v>
      </c>
      <c r="AV444" s="197" t="s">
        <v>10292</v>
      </c>
      <c r="AW444" s="198">
        <v>19873</v>
      </c>
    </row>
    <row r="445" spans="1:49" x14ac:dyDescent="0.3">
      <c r="A445" s="315" t="s">
        <v>37219</v>
      </c>
      <c r="B445" s="315"/>
      <c r="C445" s="316">
        <v>73776.13</v>
      </c>
      <c r="E445" s="263" t="s">
        <v>4932</v>
      </c>
      <c r="F445" s="263"/>
      <c r="G445" s="264">
        <v>1814.9</v>
      </c>
      <c r="I445" s="227" t="s">
        <v>41126</v>
      </c>
      <c r="J445" s="227"/>
      <c r="K445" s="228">
        <v>96548.6</v>
      </c>
      <c r="M445" s="205" t="s">
        <v>903</v>
      </c>
      <c r="N445" s="205"/>
      <c r="O445" s="206">
        <v>2031</v>
      </c>
      <c r="Q445" s="197" t="s">
        <v>3971</v>
      </c>
      <c r="R445" s="197"/>
      <c r="S445" s="198">
        <v>6494</v>
      </c>
      <c r="U445" s="309" t="s">
        <v>66947</v>
      </c>
      <c r="V445" s="310">
        <v>211.5</v>
      </c>
      <c r="X445" s="267" t="s">
        <v>58414</v>
      </c>
      <c r="Y445" s="268">
        <v>3888.14</v>
      </c>
      <c r="AA445" s="229" t="s">
        <v>35968</v>
      </c>
      <c r="AB445" s="230">
        <v>7371.93</v>
      </c>
      <c r="AD445" s="209" t="s">
        <v>15082</v>
      </c>
      <c r="AE445" s="210">
        <v>46885.75</v>
      </c>
      <c r="AF445" s="93"/>
      <c r="AG445" s="201" t="s">
        <v>13159</v>
      </c>
      <c r="AH445" s="202">
        <v>82237.86</v>
      </c>
      <c r="AJ445" s="319" t="s">
        <v>38611</v>
      </c>
      <c r="AK445" s="320">
        <v>73776.13</v>
      </c>
      <c r="AM445" s="265" t="s">
        <v>11344</v>
      </c>
      <c r="AN445" s="266">
        <v>1814.9</v>
      </c>
      <c r="AP445" s="233" t="s">
        <v>41667</v>
      </c>
      <c r="AQ445" s="234">
        <v>96548.6</v>
      </c>
      <c r="AS445" s="211" t="s">
        <v>7291</v>
      </c>
      <c r="AT445" s="212">
        <v>148692.75</v>
      </c>
      <c r="AV445" s="197" t="s">
        <v>9908</v>
      </c>
      <c r="AW445" s="198">
        <v>19873</v>
      </c>
    </row>
    <row r="446" spans="1:49" x14ac:dyDescent="0.3">
      <c r="A446" s="315" t="s">
        <v>37220</v>
      </c>
      <c r="B446" s="315"/>
      <c r="C446" s="316">
        <v>15528.41</v>
      </c>
      <c r="E446" s="263" t="s">
        <v>5006</v>
      </c>
      <c r="F446" s="263"/>
      <c r="G446" s="264">
        <v>1928.13</v>
      </c>
      <c r="I446" s="227" t="s">
        <v>42096</v>
      </c>
      <c r="J446" s="227"/>
      <c r="K446" s="228">
        <v>1310373.7</v>
      </c>
      <c r="M446" s="205" t="s">
        <v>904</v>
      </c>
      <c r="N446" s="205"/>
      <c r="O446" s="206">
        <v>595</v>
      </c>
      <c r="Q446" s="197" t="s">
        <v>3972</v>
      </c>
      <c r="R446" s="197"/>
      <c r="S446" s="198">
        <v>52384</v>
      </c>
      <c r="U446" s="309" t="s">
        <v>66948</v>
      </c>
      <c r="V446" s="310">
        <v>106.96</v>
      </c>
      <c r="X446" s="267" t="s">
        <v>61267</v>
      </c>
      <c r="Y446" s="268">
        <v>6185.03</v>
      </c>
      <c r="AA446" s="229" t="s">
        <v>46645</v>
      </c>
      <c r="AB446" s="230">
        <v>2591.44</v>
      </c>
      <c r="AD446" s="209" t="s">
        <v>15083</v>
      </c>
      <c r="AE446" s="210">
        <v>9460.1299999999992</v>
      </c>
      <c r="AF446" s="93"/>
      <c r="AG446" s="201" t="s">
        <v>13160</v>
      </c>
      <c r="AH446" s="202">
        <v>46062.400000000001</v>
      </c>
      <c r="AJ446" s="319" t="s">
        <v>38616</v>
      </c>
      <c r="AK446" s="320">
        <v>15528.41</v>
      </c>
      <c r="AM446" s="265" t="s">
        <v>11346</v>
      </c>
      <c r="AN446" s="266">
        <v>1928.13</v>
      </c>
      <c r="AP446" s="233" t="s">
        <v>43487</v>
      </c>
      <c r="AQ446" s="234">
        <v>1310373.7</v>
      </c>
      <c r="AS446" s="211" t="s">
        <v>7567</v>
      </c>
      <c r="AT446" s="212">
        <v>361809.88</v>
      </c>
      <c r="AV446" s="197" t="s">
        <v>10293</v>
      </c>
      <c r="AW446" s="198">
        <v>22554.57</v>
      </c>
    </row>
    <row r="447" spans="1:49" x14ac:dyDescent="0.3">
      <c r="A447" s="315" t="s">
        <v>37222</v>
      </c>
      <c r="B447" s="315"/>
      <c r="C447" s="316">
        <v>59231.8</v>
      </c>
      <c r="E447" s="263" t="s">
        <v>4936</v>
      </c>
      <c r="F447" s="263"/>
      <c r="G447" s="264">
        <v>2220</v>
      </c>
      <c r="I447" s="227" t="s">
        <v>44280</v>
      </c>
      <c r="J447" s="227"/>
      <c r="K447" s="228">
        <v>1687854.46</v>
      </c>
      <c r="M447" s="205" t="s">
        <v>905</v>
      </c>
      <c r="N447" s="205"/>
      <c r="O447" s="206">
        <v>580</v>
      </c>
      <c r="Q447" s="197" t="s">
        <v>3973</v>
      </c>
      <c r="R447" s="197"/>
      <c r="S447" s="198">
        <v>5404</v>
      </c>
      <c r="U447" s="309" t="s">
        <v>61773</v>
      </c>
      <c r="V447" s="310">
        <v>268.33999999999997</v>
      </c>
      <c r="X447" s="267" t="s">
        <v>61268</v>
      </c>
      <c r="Y447" s="268">
        <v>2339.84</v>
      </c>
      <c r="AA447" s="229" t="s">
        <v>15147</v>
      </c>
      <c r="AB447" s="230">
        <v>1281.73</v>
      </c>
      <c r="AD447" s="209" t="s">
        <v>15084</v>
      </c>
      <c r="AE447" s="210">
        <v>5898.76</v>
      </c>
      <c r="AF447" s="93"/>
      <c r="AG447" s="201" t="s">
        <v>13161</v>
      </c>
      <c r="AH447" s="202">
        <v>9814.9699999999993</v>
      </c>
      <c r="AJ447" s="319" t="s">
        <v>38624</v>
      </c>
      <c r="AK447" s="320">
        <v>59231.8</v>
      </c>
      <c r="AM447" s="265" t="s">
        <v>11350</v>
      </c>
      <c r="AN447" s="266">
        <v>2220</v>
      </c>
      <c r="AP447" s="233" t="s">
        <v>46366</v>
      </c>
      <c r="AQ447" s="234">
        <v>1687854.46</v>
      </c>
      <c r="AS447" s="211" t="s">
        <v>7705</v>
      </c>
      <c r="AT447" s="212">
        <v>17804.12</v>
      </c>
      <c r="AV447" s="197" t="s">
        <v>9909</v>
      </c>
      <c r="AW447" s="198">
        <v>22554.57</v>
      </c>
    </row>
    <row r="448" spans="1:49" x14ac:dyDescent="0.3">
      <c r="A448" s="315" t="s">
        <v>37223</v>
      </c>
      <c r="B448" s="315"/>
      <c r="C448" s="316">
        <v>-58.32</v>
      </c>
      <c r="E448" s="263" t="s">
        <v>4943</v>
      </c>
      <c r="F448" s="263"/>
      <c r="G448" s="264">
        <v>1600</v>
      </c>
      <c r="I448" s="227" t="s">
        <v>44281</v>
      </c>
      <c r="J448" s="227"/>
      <c r="K448" s="228">
        <v>295693.03000000003</v>
      </c>
      <c r="M448" s="205" t="s">
        <v>906</v>
      </c>
      <c r="N448" s="205"/>
      <c r="O448" s="206">
        <v>9296</v>
      </c>
      <c r="Q448" s="197" t="s">
        <v>3974</v>
      </c>
      <c r="R448" s="197"/>
      <c r="S448" s="198">
        <v>7504</v>
      </c>
      <c r="U448" s="309" t="s">
        <v>61774</v>
      </c>
      <c r="V448" s="310">
        <v>20.27</v>
      </c>
      <c r="X448" s="267" t="s">
        <v>58925</v>
      </c>
      <c r="Y448" s="268">
        <v>3161.31</v>
      </c>
      <c r="AA448" s="229" t="s">
        <v>15148</v>
      </c>
      <c r="AB448" s="230">
        <v>23206.26</v>
      </c>
      <c r="AD448" s="209" t="s">
        <v>15085</v>
      </c>
      <c r="AE448" s="210">
        <v>32108.799999999999</v>
      </c>
      <c r="AF448" s="93"/>
      <c r="AG448" s="201" t="s">
        <v>13162</v>
      </c>
      <c r="AH448" s="202">
        <v>24986.49</v>
      </c>
      <c r="AJ448" s="319" t="s">
        <v>38630</v>
      </c>
      <c r="AK448" s="320">
        <v>-58.32</v>
      </c>
      <c r="AM448" s="265" t="s">
        <v>11357</v>
      </c>
      <c r="AN448" s="266">
        <v>1600</v>
      </c>
      <c r="AP448" s="233" t="s">
        <v>46367</v>
      </c>
      <c r="AQ448" s="234">
        <v>295693.03000000003</v>
      </c>
      <c r="AS448" s="211" t="s">
        <v>2010</v>
      </c>
      <c r="AT448" s="212">
        <v>116752.8</v>
      </c>
      <c r="AV448" s="197" t="s">
        <v>10294</v>
      </c>
      <c r="AW448" s="198">
        <v>11888.33</v>
      </c>
    </row>
    <row r="449" spans="1:49" x14ac:dyDescent="0.3">
      <c r="A449" s="315" t="s">
        <v>37224</v>
      </c>
      <c r="B449" s="315"/>
      <c r="C449" s="316">
        <v>11618.57</v>
      </c>
      <c r="E449" s="263" t="s">
        <v>4814</v>
      </c>
      <c r="F449" s="263"/>
      <c r="G449" s="264">
        <v>22933.46</v>
      </c>
      <c r="I449" s="227" t="s">
        <v>44282</v>
      </c>
      <c r="J449" s="227"/>
      <c r="K449" s="228">
        <v>357938.85</v>
      </c>
      <c r="M449" s="205" t="s">
        <v>907</v>
      </c>
      <c r="N449" s="205"/>
      <c r="O449" s="206">
        <v>2602</v>
      </c>
      <c r="Q449" s="197" t="s">
        <v>3975</v>
      </c>
      <c r="R449" s="197"/>
      <c r="S449" s="198">
        <v>133881</v>
      </c>
      <c r="U449" s="309" t="s">
        <v>61775</v>
      </c>
      <c r="V449" s="310">
        <v>67.14</v>
      </c>
      <c r="X449" s="267" t="s">
        <v>61269</v>
      </c>
      <c r="Y449" s="268">
        <v>1904.75</v>
      </c>
      <c r="AA449" s="229" t="s">
        <v>15149</v>
      </c>
      <c r="AB449" s="230">
        <v>1775.29</v>
      </c>
      <c r="AD449" s="209" t="s">
        <v>15086</v>
      </c>
      <c r="AE449" s="210">
        <v>7745.45</v>
      </c>
      <c r="AF449" s="93"/>
      <c r="AG449" s="201" t="s">
        <v>13163</v>
      </c>
      <c r="AH449" s="202">
        <v>344196.28</v>
      </c>
      <c r="AJ449" s="319" t="s">
        <v>38635</v>
      </c>
      <c r="AK449" s="320">
        <v>11618.57</v>
      </c>
      <c r="AM449" s="265" t="s">
        <v>11360</v>
      </c>
      <c r="AN449" s="266">
        <v>22933.46</v>
      </c>
      <c r="AP449" s="233" t="s">
        <v>46368</v>
      </c>
      <c r="AQ449" s="234">
        <v>357938.85</v>
      </c>
      <c r="AS449" s="211" t="s">
        <v>8497</v>
      </c>
      <c r="AT449" s="212">
        <v>30535.4</v>
      </c>
      <c r="AV449" s="197" t="s">
        <v>9910</v>
      </c>
      <c r="AW449" s="198">
        <v>11888.33</v>
      </c>
    </row>
    <row r="450" spans="1:49" x14ac:dyDescent="0.3">
      <c r="A450" s="315" t="s">
        <v>37225</v>
      </c>
      <c r="B450" s="315"/>
      <c r="C450" s="316">
        <v>11757.61</v>
      </c>
      <c r="E450" s="263" t="s">
        <v>4947</v>
      </c>
      <c r="F450" s="263"/>
      <c r="G450" s="264">
        <v>5501</v>
      </c>
      <c r="I450" s="227" t="s">
        <v>41127</v>
      </c>
      <c r="J450" s="227"/>
      <c r="K450" s="228">
        <v>131203.64000000001</v>
      </c>
      <c r="M450" s="205" t="s">
        <v>908</v>
      </c>
      <c r="N450" s="205"/>
      <c r="O450" s="206">
        <v>5757</v>
      </c>
      <c r="Q450" s="197" t="s">
        <v>3976</v>
      </c>
      <c r="R450" s="197"/>
      <c r="S450" s="198">
        <v>4378.1099999999997</v>
      </c>
      <c r="U450" s="309" t="s">
        <v>61184</v>
      </c>
      <c r="V450" s="310">
        <v>3707.58</v>
      </c>
      <c r="X450" s="267" t="s">
        <v>61270</v>
      </c>
      <c r="Y450" s="268">
        <v>574.77</v>
      </c>
      <c r="AA450" s="229" t="s">
        <v>15150</v>
      </c>
      <c r="AB450" s="230">
        <v>669.09</v>
      </c>
      <c r="AD450" s="209" t="s">
        <v>15087</v>
      </c>
      <c r="AE450" s="210">
        <v>17612</v>
      </c>
      <c r="AF450" s="93"/>
      <c r="AG450" s="201" t="s">
        <v>31733</v>
      </c>
      <c r="AH450" s="202">
        <v>37961.71</v>
      </c>
      <c r="AJ450" s="319" t="s">
        <v>38640</v>
      </c>
      <c r="AK450" s="320">
        <v>11757.61</v>
      </c>
      <c r="AM450" s="265" t="s">
        <v>11362</v>
      </c>
      <c r="AN450" s="266">
        <v>5501</v>
      </c>
      <c r="AP450" s="233" t="s">
        <v>41668</v>
      </c>
      <c r="AQ450" s="234">
        <v>131203.64000000001</v>
      </c>
      <c r="AS450" s="211" t="s">
        <v>8644</v>
      </c>
      <c r="AT450" s="212">
        <v>10298.25</v>
      </c>
      <c r="AV450" s="197" t="s">
        <v>10295</v>
      </c>
      <c r="AW450" s="198">
        <v>4426.8999999999996</v>
      </c>
    </row>
    <row r="451" spans="1:49" x14ac:dyDescent="0.3">
      <c r="A451" s="315" t="s">
        <v>37226</v>
      </c>
      <c r="B451" s="315"/>
      <c r="C451" s="316">
        <v>10423.36</v>
      </c>
      <c r="E451" s="263" t="s">
        <v>4815</v>
      </c>
      <c r="F451" s="263"/>
      <c r="G451" s="264">
        <v>36354.83</v>
      </c>
      <c r="I451" s="227" t="s">
        <v>42097</v>
      </c>
      <c r="J451" s="227"/>
      <c r="K451" s="228">
        <v>493426.67</v>
      </c>
      <c r="M451" s="205" t="s">
        <v>909</v>
      </c>
      <c r="N451" s="205"/>
      <c r="O451" s="206">
        <v>3649.48</v>
      </c>
      <c r="Q451" s="197" t="s">
        <v>3977</v>
      </c>
      <c r="R451" s="197"/>
      <c r="S451" s="198">
        <v>737783</v>
      </c>
      <c r="U451" s="309" t="s">
        <v>63957</v>
      </c>
      <c r="V451" s="310">
        <v>222445.65</v>
      </c>
      <c r="X451" s="267" t="s">
        <v>61758</v>
      </c>
      <c r="Y451" s="268">
        <v>113.04</v>
      </c>
      <c r="AA451" s="229" t="s">
        <v>51489</v>
      </c>
      <c r="AB451" s="230">
        <v>198814.64</v>
      </c>
      <c r="AD451" s="209" t="s">
        <v>15088</v>
      </c>
      <c r="AE451" s="210">
        <v>18607.900000000001</v>
      </c>
      <c r="AF451" s="93"/>
      <c r="AG451" s="201" t="s">
        <v>31734</v>
      </c>
      <c r="AH451" s="202">
        <v>64647.56</v>
      </c>
      <c r="AJ451" s="319" t="s">
        <v>38645</v>
      </c>
      <c r="AK451" s="320">
        <v>10423.36</v>
      </c>
      <c r="AM451" s="265" t="s">
        <v>11364</v>
      </c>
      <c r="AN451" s="266">
        <v>36354.83</v>
      </c>
      <c r="AP451" s="233" t="s">
        <v>43488</v>
      </c>
      <c r="AQ451" s="234">
        <v>493426.67</v>
      </c>
      <c r="AS451" s="211" t="s">
        <v>8883</v>
      </c>
      <c r="AT451" s="212">
        <v>184367.76</v>
      </c>
      <c r="AV451" s="197" t="s">
        <v>9911</v>
      </c>
      <c r="AW451" s="198">
        <v>4426.8999999999996</v>
      </c>
    </row>
    <row r="452" spans="1:49" x14ac:dyDescent="0.3">
      <c r="A452" s="315" t="s">
        <v>37227</v>
      </c>
      <c r="B452" s="315"/>
      <c r="C452" s="316">
        <v>28332.58</v>
      </c>
      <c r="E452" s="263" t="s">
        <v>4951</v>
      </c>
      <c r="F452" s="263"/>
      <c r="G452" s="264">
        <v>528.62</v>
      </c>
      <c r="I452" s="227" t="s">
        <v>41128</v>
      </c>
      <c r="J452" s="227"/>
      <c r="K452" s="228">
        <v>37920</v>
      </c>
      <c r="M452" s="205" t="s">
        <v>910</v>
      </c>
      <c r="N452" s="205"/>
      <c r="O452" s="206">
        <v>213</v>
      </c>
      <c r="Q452" s="197" t="s">
        <v>3978</v>
      </c>
      <c r="R452" s="197"/>
      <c r="S452" s="198">
        <v>11765</v>
      </c>
      <c r="U452" s="309" t="s">
        <v>66949</v>
      </c>
      <c r="V452" s="310">
        <v>11845</v>
      </c>
      <c r="X452" s="267" t="s">
        <v>54777</v>
      </c>
      <c r="Y452" s="268">
        <v>9600</v>
      </c>
      <c r="AA452" s="229" t="s">
        <v>44342</v>
      </c>
      <c r="AB452" s="230">
        <v>25893.26</v>
      </c>
      <c r="AD452" s="209" t="s">
        <v>15089</v>
      </c>
      <c r="AE452" s="210">
        <v>444800</v>
      </c>
      <c r="AF452" s="93"/>
      <c r="AG452" s="201" t="s">
        <v>31735</v>
      </c>
      <c r="AH452" s="202">
        <v>7653.79</v>
      </c>
      <c r="AJ452" s="319" t="s">
        <v>38651</v>
      </c>
      <c r="AK452" s="320">
        <v>28332.58</v>
      </c>
      <c r="AM452" s="265" t="s">
        <v>11367</v>
      </c>
      <c r="AN452" s="266">
        <v>528.62</v>
      </c>
      <c r="AP452" s="233" t="s">
        <v>41669</v>
      </c>
      <c r="AQ452" s="234">
        <v>37920</v>
      </c>
      <c r="AS452" s="211" t="s">
        <v>9158</v>
      </c>
      <c r="AT452" s="212">
        <v>7750</v>
      </c>
      <c r="AV452" s="197" t="s">
        <v>10296</v>
      </c>
      <c r="AW452" s="198">
        <v>13846</v>
      </c>
    </row>
    <row r="453" spans="1:49" x14ac:dyDescent="0.3">
      <c r="A453" s="315" t="s">
        <v>37228</v>
      </c>
      <c r="B453" s="315"/>
      <c r="C453" s="316">
        <v>17380.28</v>
      </c>
      <c r="E453" s="263" t="s">
        <v>4816</v>
      </c>
      <c r="F453" s="263"/>
      <c r="G453" s="264">
        <v>94562.04</v>
      </c>
      <c r="I453" s="227" t="s">
        <v>42098</v>
      </c>
      <c r="J453" s="227"/>
      <c r="K453" s="228">
        <v>834585.03</v>
      </c>
      <c r="M453" s="205" t="s">
        <v>911</v>
      </c>
      <c r="N453" s="205"/>
      <c r="O453" s="206">
        <v>12560</v>
      </c>
      <c r="Q453" s="197" t="s">
        <v>3979</v>
      </c>
      <c r="R453" s="197"/>
      <c r="S453" s="198">
        <v>34415</v>
      </c>
      <c r="U453" s="309" t="s">
        <v>66950</v>
      </c>
      <c r="V453" s="310">
        <v>8162</v>
      </c>
      <c r="X453" s="267" t="s">
        <v>15134</v>
      </c>
      <c r="Y453" s="268">
        <v>734.44</v>
      </c>
      <c r="AA453" s="229" t="s">
        <v>15151</v>
      </c>
      <c r="AB453" s="230">
        <v>72994.19</v>
      </c>
      <c r="AD453" s="209" t="s">
        <v>15090</v>
      </c>
      <c r="AE453" s="210">
        <v>140500</v>
      </c>
      <c r="AF453" s="93"/>
      <c r="AG453" s="201" t="s">
        <v>31736</v>
      </c>
      <c r="AH453" s="202">
        <v>15733.22</v>
      </c>
      <c r="AJ453" s="319" t="s">
        <v>38658</v>
      </c>
      <c r="AK453" s="320">
        <v>17380.28</v>
      </c>
      <c r="AM453" s="265" t="s">
        <v>11368</v>
      </c>
      <c r="AN453" s="266">
        <v>94562.04</v>
      </c>
      <c r="AP453" s="233" t="s">
        <v>43489</v>
      </c>
      <c r="AQ453" s="234">
        <v>834585.03</v>
      </c>
      <c r="AS453" s="211" t="s">
        <v>9226</v>
      </c>
      <c r="AT453" s="212">
        <v>1324863.44</v>
      </c>
      <c r="AV453" s="197" t="s">
        <v>9912</v>
      </c>
      <c r="AW453" s="198">
        <v>13846</v>
      </c>
    </row>
    <row r="454" spans="1:49" x14ac:dyDescent="0.3">
      <c r="A454" s="315" t="s">
        <v>37229</v>
      </c>
      <c r="B454" s="315"/>
      <c r="C454" s="316">
        <v>2881.58</v>
      </c>
      <c r="E454" s="263" t="s">
        <v>4952</v>
      </c>
      <c r="F454" s="263"/>
      <c r="G454" s="264">
        <v>563.01</v>
      </c>
      <c r="I454" s="227" t="s">
        <v>41129</v>
      </c>
      <c r="J454" s="227"/>
      <c r="K454" s="228">
        <v>90143.42</v>
      </c>
      <c r="M454" s="205" t="s">
        <v>912</v>
      </c>
      <c r="N454" s="205"/>
      <c r="O454" s="206">
        <v>781</v>
      </c>
      <c r="Q454" s="197" t="s">
        <v>3980</v>
      </c>
      <c r="R454" s="197"/>
      <c r="S454" s="198">
        <v>354997.85</v>
      </c>
      <c r="U454" s="309" t="s">
        <v>15494</v>
      </c>
      <c r="V454" s="310">
        <v>117</v>
      </c>
      <c r="X454" s="267" t="s">
        <v>15135</v>
      </c>
      <c r="Y454" s="268">
        <v>2244.86</v>
      </c>
      <c r="AA454" s="229" t="s">
        <v>51490</v>
      </c>
      <c r="AB454" s="230">
        <v>5184</v>
      </c>
      <c r="AD454" s="209" t="s">
        <v>15091</v>
      </c>
      <c r="AE454" s="210">
        <v>19230.240000000002</v>
      </c>
      <c r="AF454" s="93"/>
      <c r="AG454" s="201" t="s">
        <v>31737</v>
      </c>
      <c r="AH454" s="202">
        <v>5744.35</v>
      </c>
      <c r="AJ454" s="319" t="s">
        <v>38665</v>
      </c>
      <c r="AK454" s="320">
        <v>2881.58</v>
      </c>
      <c r="AM454" s="265" t="s">
        <v>11369</v>
      </c>
      <c r="AN454" s="266">
        <v>563.01</v>
      </c>
      <c r="AP454" s="233" t="s">
        <v>41670</v>
      </c>
      <c r="AQ454" s="234">
        <v>90143.42</v>
      </c>
      <c r="AS454" s="211" t="s">
        <v>9584</v>
      </c>
      <c r="AT454" s="212">
        <v>11454</v>
      </c>
      <c r="AV454" s="197" t="s">
        <v>10297</v>
      </c>
      <c r="AW454" s="198">
        <v>16886</v>
      </c>
    </row>
    <row r="455" spans="1:49" x14ac:dyDescent="0.3">
      <c r="A455" s="315" t="s">
        <v>37230</v>
      </c>
      <c r="B455" s="315"/>
      <c r="C455" s="316">
        <v>180375.96</v>
      </c>
      <c r="E455" s="263" t="s">
        <v>4817</v>
      </c>
      <c r="F455" s="263"/>
      <c r="G455" s="264">
        <v>9040.4599999999991</v>
      </c>
      <c r="I455" s="227" t="s">
        <v>42099</v>
      </c>
      <c r="J455" s="227"/>
      <c r="K455" s="228">
        <v>204333.07</v>
      </c>
      <c r="M455" s="205" t="s">
        <v>913</v>
      </c>
      <c r="N455" s="205"/>
      <c r="O455" s="206">
        <v>151</v>
      </c>
      <c r="Q455" s="197" t="s">
        <v>3981</v>
      </c>
      <c r="R455" s="197"/>
      <c r="S455" s="198">
        <v>6709</v>
      </c>
      <c r="U455" s="309" t="s">
        <v>46658</v>
      </c>
      <c r="V455" s="310">
        <v>1846.2</v>
      </c>
      <c r="X455" s="267" t="s">
        <v>57193</v>
      </c>
      <c r="Y455" s="268">
        <v>65.599999999999994</v>
      </c>
      <c r="AA455" s="229" t="s">
        <v>44343</v>
      </c>
      <c r="AB455" s="230">
        <v>232040.1</v>
      </c>
      <c r="AD455" s="209" t="s">
        <v>15092</v>
      </c>
      <c r="AE455" s="210">
        <v>31250</v>
      </c>
      <c r="AF455" s="93"/>
      <c r="AG455" s="201" t="s">
        <v>31738</v>
      </c>
      <c r="AH455" s="202">
        <v>924.3</v>
      </c>
      <c r="AJ455" s="319" t="s">
        <v>38670</v>
      </c>
      <c r="AK455" s="320">
        <v>180375.96</v>
      </c>
      <c r="AM455" s="265" t="s">
        <v>11370</v>
      </c>
      <c r="AN455" s="266">
        <v>9040.4599999999991</v>
      </c>
      <c r="AP455" s="233" t="s">
        <v>43490</v>
      </c>
      <c r="AQ455" s="234">
        <v>204333.07</v>
      </c>
      <c r="AS455" s="211" t="s">
        <v>11026</v>
      </c>
      <c r="AT455" s="212">
        <v>70816.56</v>
      </c>
      <c r="AV455" s="197" t="s">
        <v>9913</v>
      </c>
      <c r="AW455" s="198">
        <v>16886</v>
      </c>
    </row>
    <row r="456" spans="1:49" x14ac:dyDescent="0.3">
      <c r="A456" s="315" t="s">
        <v>37231</v>
      </c>
      <c r="B456" s="315"/>
      <c r="C456" s="316">
        <v>22466.09</v>
      </c>
      <c r="E456" s="263" t="s">
        <v>4954</v>
      </c>
      <c r="F456" s="263"/>
      <c r="G456" s="264">
        <v>534</v>
      </c>
      <c r="I456" s="227" t="s">
        <v>44283</v>
      </c>
      <c r="J456" s="227"/>
      <c r="K456" s="228">
        <v>7923399.2699999996</v>
      </c>
      <c r="M456" s="205" t="s">
        <v>914</v>
      </c>
      <c r="N456" s="205"/>
      <c r="O456" s="206">
        <v>7990</v>
      </c>
      <c r="Q456" s="197" t="s">
        <v>3982</v>
      </c>
      <c r="R456" s="197"/>
      <c r="S456" s="198">
        <v>432086</v>
      </c>
      <c r="U456" s="309" t="s">
        <v>15495</v>
      </c>
      <c r="V456" s="310">
        <v>148.53</v>
      </c>
      <c r="X456" s="267" t="s">
        <v>57194</v>
      </c>
      <c r="Y456" s="268">
        <v>2336.33</v>
      </c>
      <c r="AA456" s="229" t="s">
        <v>51491</v>
      </c>
      <c r="AB456" s="230">
        <v>4000</v>
      </c>
      <c r="AD456" s="209" t="s">
        <v>15093</v>
      </c>
      <c r="AE456" s="210">
        <v>17846.919999999998</v>
      </c>
      <c r="AF456" s="93"/>
      <c r="AG456" s="201" t="s">
        <v>31739</v>
      </c>
      <c r="AH456" s="202">
        <v>22886.97</v>
      </c>
      <c r="AJ456" s="319" t="s">
        <v>38673</v>
      </c>
      <c r="AK456" s="320">
        <v>22466.09</v>
      </c>
      <c r="AM456" s="265" t="s">
        <v>11372</v>
      </c>
      <c r="AN456" s="266">
        <v>534</v>
      </c>
      <c r="AP456" s="233" t="s">
        <v>46369</v>
      </c>
      <c r="AQ456" s="234">
        <v>7923399.2699999996</v>
      </c>
      <c r="AS456" s="211" t="s">
        <v>11478</v>
      </c>
      <c r="AT456" s="212">
        <v>1953919.21</v>
      </c>
      <c r="AV456" s="197" t="s">
        <v>10113</v>
      </c>
      <c r="AW456" s="198">
        <v>12335</v>
      </c>
    </row>
    <row r="457" spans="1:49" x14ac:dyDescent="0.3">
      <c r="A457" s="315" t="s">
        <v>37234</v>
      </c>
      <c r="B457" s="315"/>
      <c r="C457" s="316">
        <v>70183.98</v>
      </c>
      <c r="E457" s="263" t="s">
        <v>4956</v>
      </c>
      <c r="F457" s="263"/>
      <c r="G457" s="264">
        <v>715.4</v>
      </c>
      <c r="I457" s="227" t="s">
        <v>41130</v>
      </c>
      <c r="J457" s="227"/>
      <c r="K457" s="228">
        <v>339546.47</v>
      </c>
      <c r="M457" s="205" t="s">
        <v>915</v>
      </c>
      <c r="N457" s="205"/>
      <c r="O457" s="206">
        <v>1053</v>
      </c>
      <c r="Q457" s="197" t="s">
        <v>3983</v>
      </c>
      <c r="R457" s="197"/>
      <c r="S457" s="198">
        <v>40600</v>
      </c>
      <c r="U457" s="309" t="s">
        <v>34531</v>
      </c>
      <c r="V457" s="310">
        <v>607.33000000000004</v>
      </c>
      <c r="X457" s="267" t="s">
        <v>15143</v>
      </c>
      <c r="Y457" s="268">
        <v>32304.959999999999</v>
      </c>
      <c r="AA457" s="229" t="s">
        <v>15152</v>
      </c>
      <c r="AB457" s="230">
        <v>40840.69</v>
      </c>
      <c r="AD457" s="209" t="s">
        <v>15094</v>
      </c>
      <c r="AE457" s="210">
        <v>98774.14</v>
      </c>
      <c r="AF457" s="93"/>
      <c r="AG457" s="201" t="s">
        <v>31740</v>
      </c>
      <c r="AH457" s="202">
        <v>55999.45</v>
      </c>
      <c r="AJ457" s="319" t="s">
        <v>38686</v>
      </c>
      <c r="AK457" s="320">
        <v>70183.98</v>
      </c>
      <c r="AM457" s="265" t="s">
        <v>11374</v>
      </c>
      <c r="AN457" s="266">
        <v>715.4</v>
      </c>
      <c r="AP457" s="233" t="s">
        <v>41671</v>
      </c>
      <c r="AQ457" s="234">
        <v>339546.47</v>
      </c>
      <c r="AS457" s="211" t="s">
        <v>2904</v>
      </c>
      <c r="AT457" s="212">
        <v>4588337.4000000004</v>
      </c>
      <c r="AV457" s="197" t="s">
        <v>10298</v>
      </c>
      <c r="AW457" s="198">
        <v>2197</v>
      </c>
    </row>
    <row r="458" spans="1:49" x14ac:dyDescent="0.3">
      <c r="A458" s="315" t="s">
        <v>65472</v>
      </c>
      <c r="B458" s="315"/>
      <c r="C458" s="316">
        <v>33845</v>
      </c>
      <c r="E458" s="263" t="s">
        <v>4818</v>
      </c>
      <c r="F458" s="263"/>
      <c r="G458" s="264">
        <v>35840.699999999997</v>
      </c>
      <c r="I458" s="227" t="s">
        <v>41131</v>
      </c>
      <c r="J458" s="227"/>
      <c r="K458" s="228">
        <v>110342</v>
      </c>
      <c r="M458" s="205" t="s">
        <v>916</v>
      </c>
      <c r="N458" s="205"/>
      <c r="O458" s="206">
        <v>18983</v>
      </c>
      <c r="Q458" s="197" t="s">
        <v>3984</v>
      </c>
      <c r="R458" s="197"/>
      <c r="S458" s="198">
        <v>34927</v>
      </c>
      <c r="U458" s="309" t="s">
        <v>15499</v>
      </c>
      <c r="V458" s="310">
        <v>396.01</v>
      </c>
      <c r="X458" s="267" t="s">
        <v>57195</v>
      </c>
      <c r="Y458" s="268">
        <v>179.16</v>
      </c>
      <c r="AA458" s="229" t="s">
        <v>15153</v>
      </c>
      <c r="AB458" s="230">
        <v>40556.620000000003</v>
      </c>
      <c r="AD458" s="209" t="s">
        <v>15095</v>
      </c>
      <c r="AE458" s="210">
        <v>2203.59</v>
      </c>
      <c r="AF458" s="93"/>
      <c r="AG458" s="201" t="s">
        <v>31741</v>
      </c>
      <c r="AH458" s="202">
        <v>12361.65</v>
      </c>
      <c r="AJ458" s="319" t="s">
        <v>38693</v>
      </c>
      <c r="AK458" s="320">
        <v>33845</v>
      </c>
      <c r="AM458" s="265" t="s">
        <v>11441</v>
      </c>
      <c r="AN458" s="266">
        <v>35840.699999999997</v>
      </c>
      <c r="AP458" s="233" t="s">
        <v>41672</v>
      </c>
      <c r="AQ458" s="234">
        <v>110342</v>
      </c>
      <c r="AS458" s="211" t="s">
        <v>6625</v>
      </c>
      <c r="AT458" s="212">
        <v>12076</v>
      </c>
      <c r="AV458" s="197" t="s">
        <v>9339</v>
      </c>
      <c r="AW458" s="198">
        <v>6605.06</v>
      </c>
    </row>
    <row r="459" spans="1:49" x14ac:dyDescent="0.3">
      <c r="A459" s="315" t="s">
        <v>37235</v>
      </c>
      <c r="B459" s="315"/>
      <c r="C459" s="316">
        <v>1562616.23</v>
      </c>
      <c r="E459" s="263" t="s">
        <v>4960</v>
      </c>
      <c r="F459" s="263"/>
      <c r="G459" s="264">
        <v>2166</v>
      </c>
      <c r="I459" s="227" t="s">
        <v>41132</v>
      </c>
      <c r="J459" s="227"/>
      <c r="K459" s="228">
        <v>151688.04999999999</v>
      </c>
      <c r="M459" s="205" t="s">
        <v>917</v>
      </c>
      <c r="N459" s="205"/>
      <c r="O459" s="206">
        <v>1859</v>
      </c>
      <c r="Q459" s="197" t="s">
        <v>3985</v>
      </c>
      <c r="R459" s="197"/>
      <c r="S459" s="198">
        <v>204016</v>
      </c>
      <c r="U459" s="309" t="s">
        <v>66951</v>
      </c>
      <c r="V459" s="310">
        <v>639.08000000000004</v>
      </c>
      <c r="X459" s="267" t="s">
        <v>15144</v>
      </c>
      <c r="Y459" s="268">
        <v>9250</v>
      </c>
      <c r="AA459" s="229" t="s">
        <v>44344</v>
      </c>
      <c r="AB459" s="230">
        <v>6709.6</v>
      </c>
      <c r="AD459" s="209" t="s">
        <v>15096</v>
      </c>
      <c r="AE459" s="210">
        <v>19500</v>
      </c>
      <c r="AF459" s="93"/>
      <c r="AG459" s="201" t="s">
        <v>13164</v>
      </c>
      <c r="AH459" s="202">
        <v>6097.68</v>
      </c>
      <c r="AJ459" s="319" t="s">
        <v>38698</v>
      </c>
      <c r="AK459" s="320">
        <v>1562616.23</v>
      </c>
      <c r="AM459" s="265" t="s">
        <v>11380</v>
      </c>
      <c r="AN459" s="266">
        <v>2166</v>
      </c>
      <c r="AP459" s="233" t="s">
        <v>41673</v>
      </c>
      <c r="AQ459" s="234">
        <v>151688.04999999999</v>
      </c>
      <c r="AS459" s="211" t="s">
        <v>7050</v>
      </c>
      <c r="AT459" s="212">
        <v>1692</v>
      </c>
      <c r="AV459" s="197" t="s">
        <v>9914</v>
      </c>
      <c r="AW459" s="198">
        <v>21137.06</v>
      </c>
    </row>
    <row r="460" spans="1:49" x14ac:dyDescent="0.3">
      <c r="A460" s="315" t="s">
        <v>37237</v>
      </c>
      <c r="B460" s="315"/>
      <c r="C460" s="316">
        <v>7042.5</v>
      </c>
      <c r="E460" s="263" t="s">
        <v>4823</v>
      </c>
      <c r="F460" s="263"/>
      <c r="G460" s="264">
        <v>62709.46</v>
      </c>
      <c r="I460" s="227" t="s">
        <v>41133</v>
      </c>
      <c r="J460" s="227"/>
      <c r="K460" s="228">
        <v>18772</v>
      </c>
      <c r="M460" s="205" t="s">
        <v>918</v>
      </c>
      <c r="N460" s="205"/>
      <c r="O460" s="206">
        <v>765</v>
      </c>
      <c r="Q460" s="197" t="s">
        <v>3986</v>
      </c>
      <c r="R460" s="197"/>
      <c r="S460" s="198">
        <v>76580</v>
      </c>
      <c r="U460" s="309" t="s">
        <v>66952</v>
      </c>
      <c r="V460" s="310">
        <v>14385.94</v>
      </c>
      <c r="X460" s="267" t="s">
        <v>15145</v>
      </c>
      <c r="Y460" s="268">
        <v>600.03</v>
      </c>
      <c r="AA460" s="229" t="s">
        <v>51492</v>
      </c>
      <c r="AB460" s="230">
        <v>10587.11</v>
      </c>
      <c r="AD460" s="209" t="s">
        <v>15097</v>
      </c>
      <c r="AE460" s="210">
        <v>54127.17</v>
      </c>
      <c r="AF460" s="93"/>
      <c r="AG460" s="201" t="s">
        <v>13165</v>
      </c>
      <c r="AH460" s="202">
        <v>451.77</v>
      </c>
      <c r="AJ460" s="319" t="s">
        <v>38719</v>
      </c>
      <c r="AK460" s="320">
        <v>7042.5</v>
      </c>
      <c r="AM460" s="265" t="s">
        <v>9719</v>
      </c>
      <c r="AN460" s="266">
        <v>62709.46</v>
      </c>
      <c r="AP460" s="233" t="s">
        <v>41674</v>
      </c>
      <c r="AQ460" s="234">
        <v>18772</v>
      </c>
      <c r="AS460" s="211" t="s">
        <v>7292</v>
      </c>
      <c r="AT460" s="212">
        <v>41878.339999999997</v>
      </c>
      <c r="AV460" s="197" t="s">
        <v>10299</v>
      </c>
      <c r="AW460" s="198">
        <v>125.96</v>
      </c>
    </row>
    <row r="461" spans="1:49" x14ac:dyDescent="0.3">
      <c r="A461" s="315" t="s">
        <v>65476</v>
      </c>
      <c r="B461" s="315"/>
      <c r="C461" s="316">
        <v>7826</v>
      </c>
      <c r="E461" s="263" t="s">
        <v>4824</v>
      </c>
      <c r="F461" s="263"/>
      <c r="G461" s="264">
        <v>3257.36</v>
      </c>
      <c r="I461" s="227" t="s">
        <v>41134</v>
      </c>
      <c r="J461" s="227"/>
      <c r="K461" s="228">
        <v>48712</v>
      </c>
      <c r="M461" s="205" t="s">
        <v>919</v>
      </c>
      <c r="N461" s="205"/>
      <c r="O461" s="206">
        <v>45754</v>
      </c>
      <c r="Q461" s="197" t="s">
        <v>3697</v>
      </c>
      <c r="R461" s="197"/>
      <c r="S461" s="198">
        <v>49364660.869999997</v>
      </c>
      <c r="U461" s="309" t="s">
        <v>63017</v>
      </c>
      <c r="V461" s="310">
        <v>174502.73</v>
      </c>
      <c r="X461" s="267" t="s">
        <v>35968</v>
      </c>
      <c r="Y461" s="268">
        <v>2266.2600000000002</v>
      </c>
      <c r="AA461" s="229" t="s">
        <v>47721</v>
      </c>
      <c r="AB461" s="230">
        <v>1500</v>
      </c>
      <c r="AD461" s="209" t="s">
        <v>15098</v>
      </c>
      <c r="AE461" s="210">
        <v>26783.49</v>
      </c>
      <c r="AF461" s="93"/>
      <c r="AG461" s="201" t="s">
        <v>13166</v>
      </c>
      <c r="AH461" s="202">
        <v>1019.97</v>
      </c>
      <c r="AJ461" s="319" t="s">
        <v>38735</v>
      </c>
      <c r="AK461" s="320">
        <v>7826</v>
      </c>
      <c r="AM461" s="265" t="s">
        <v>11385</v>
      </c>
      <c r="AN461" s="266">
        <v>3257.36</v>
      </c>
      <c r="AP461" s="233" t="s">
        <v>41675</v>
      </c>
      <c r="AQ461" s="234">
        <v>48712</v>
      </c>
      <c r="AS461" s="211" t="s">
        <v>7706</v>
      </c>
      <c r="AT461" s="212">
        <v>4757</v>
      </c>
      <c r="AV461" s="197" t="s">
        <v>9340</v>
      </c>
      <c r="AW461" s="198">
        <v>4500</v>
      </c>
    </row>
    <row r="462" spans="1:49" x14ac:dyDescent="0.3">
      <c r="A462" s="315" t="s">
        <v>37243</v>
      </c>
      <c r="B462" s="315"/>
      <c r="C462" s="316">
        <v>1146.78</v>
      </c>
      <c r="E462" s="263" t="s">
        <v>3661</v>
      </c>
      <c r="F462" s="263"/>
      <c r="G462" s="264">
        <v>3872.22</v>
      </c>
      <c r="I462" s="227" t="s">
        <v>42100</v>
      </c>
      <c r="J462" s="227"/>
      <c r="K462" s="228">
        <v>1162469.5900000001</v>
      </c>
      <c r="M462" s="205" t="s">
        <v>920</v>
      </c>
      <c r="N462" s="205"/>
      <c r="O462" s="206">
        <v>8365</v>
      </c>
      <c r="Q462" s="197" t="s">
        <v>3241</v>
      </c>
      <c r="R462" s="197"/>
      <c r="S462" s="198">
        <v>1794.94</v>
      </c>
      <c r="U462" s="309" t="s">
        <v>66953</v>
      </c>
      <c r="V462" s="310">
        <v>1278.1600000000001</v>
      </c>
      <c r="X462" s="267" t="s">
        <v>46645</v>
      </c>
      <c r="Y462" s="268">
        <v>1295.72</v>
      </c>
      <c r="AA462" s="229" t="s">
        <v>15154</v>
      </c>
      <c r="AB462" s="230">
        <v>26514.35</v>
      </c>
      <c r="AD462" s="209" t="s">
        <v>15099</v>
      </c>
      <c r="AE462" s="210">
        <v>6325.92</v>
      </c>
      <c r="AF462" s="93"/>
      <c r="AG462" s="201" t="s">
        <v>13167</v>
      </c>
      <c r="AH462" s="202">
        <v>151.38999999999999</v>
      </c>
      <c r="AJ462" s="319" t="s">
        <v>38756</v>
      </c>
      <c r="AK462" s="320">
        <v>1146.78</v>
      </c>
      <c r="AM462" s="265" t="s">
        <v>9721</v>
      </c>
      <c r="AN462" s="266">
        <v>3872.22</v>
      </c>
      <c r="AP462" s="233" t="s">
        <v>43491</v>
      </c>
      <c r="AQ462" s="234">
        <v>1162469.5900000001</v>
      </c>
      <c r="AS462" s="211" t="s">
        <v>8007</v>
      </c>
      <c r="AT462" s="212">
        <v>499.95</v>
      </c>
      <c r="AV462" s="197" t="s">
        <v>9915</v>
      </c>
      <c r="AW462" s="198">
        <v>4625.96</v>
      </c>
    </row>
    <row r="463" spans="1:49" x14ac:dyDescent="0.3">
      <c r="A463" s="315" t="s">
        <v>37244</v>
      </c>
      <c r="B463" s="315"/>
      <c r="C463" s="316">
        <v>40137.21</v>
      </c>
      <c r="E463" s="263" t="s">
        <v>4825</v>
      </c>
      <c r="F463" s="263"/>
      <c r="G463" s="264">
        <v>1408.17</v>
      </c>
      <c r="I463" s="227" t="s">
        <v>41135</v>
      </c>
      <c r="J463" s="227"/>
      <c r="K463" s="228">
        <v>151728</v>
      </c>
      <c r="M463" s="205" t="s">
        <v>921</v>
      </c>
      <c r="N463" s="205"/>
      <c r="O463" s="206">
        <v>771</v>
      </c>
      <c r="Q463" s="197" t="s">
        <v>3242</v>
      </c>
      <c r="R463" s="197"/>
      <c r="S463" s="198">
        <v>35232.019999999997</v>
      </c>
      <c r="U463" s="309" t="s">
        <v>15502</v>
      </c>
      <c r="V463" s="310">
        <v>53290.09</v>
      </c>
      <c r="X463" s="267" t="s">
        <v>15147</v>
      </c>
      <c r="Y463" s="268">
        <v>333.97</v>
      </c>
      <c r="AA463" s="229" t="s">
        <v>35969</v>
      </c>
      <c r="AB463" s="230">
        <v>23295.63</v>
      </c>
      <c r="AD463" s="209" t="s">
        <v>15100</v>
      </c>
      <c r="AE463" s="210">
        <v>6546.97</v>
      </c>
      <c r="AF463" s="93"/>
      <c r="AG463" s="201" t="s">
        <v>16786</v>
      </c>
      <c r="AH463" s="202">
        <v>37961.71</v>
      </c>
      <c r="AJ463" s="319" t="s">
        <v>38764</v>
      </c>
      <c r="AK463" s="320">
        <v>40137.21</v>
      </c>
      <c r="AM463" s="265" t="s">
        <v>9722</v>
      </c>
      <c r="AN463" s="266">
        <v>1408.17</v>
      </c>
      <c r="AP463" s="233" t="s">
        <v>41676</v>
      </c>
      <c r="AQ463" s="234">
        <v>151728</v>
      </c>
      <c r="AS463" s="211" t="s">
        <v>8265</v>
      </c>
      <c r="AT463" s="212">
        <v>9767</v>
      </c>
      <c r="AV463" s="197" t="s">
        <v>10300</v>
      </c>
      <c r="AW463" s="198">
        <v>5720</v>
      </c>
    </row>
    <row r="464" spans="1:49" x14ac:dyDescent="0.3">
      <c r="A464" s="315" t="s">
        <v>37245</v>
      </c>
      <c r="B464" s="315"/>
      <c r="C464" s="316">
        <v>130549.9</v>
      </c>
      <c r="E464" s="263" t="s">
        <v>4826</v>
      </c>
      <c r="F464" s="263"/>
      <c r="G464" s="264">
        <v>22083.81</v>
      </c>
      <c r="I464" s="227" t="s">
        <v>41136</v>
      </c>
      <c r="J464" s="227"/>
      <c r="K464" s="228">
        <v>218194</v>
      </c>
      <c r="M464" s="205" t="s">
        <v>922</v>
      </c>
      <c r="N464" s="205"/>
      <c r="O464" s="206">
        <v>908</v>
      </c>
      <c r="Q464" s="197" t="s">
        <v>3243</v>
      </c>
      <c r="R464" s="197"/>
      <c r="S464" s="198">
        <v>6234.2</v>
      </c>
      <c r="U464" s="309" t="s">
        <v>60191</v>
      </c>
      <c r="V464" s="310">
        <v>23017.03</v>
      </c>
      <c r="X464" s="267" t="s">
        <v>54778</v>
      </c>
      <c r="Y464" s="268">
        <v>5831</v>
      </c>
      <c r="AA464" s="229" t="s">
        <v>44345</v>
      </c>
      <c r="AB464" s="230">
        <v>14724.28</v>
      </c>
      <c r="AD464" s="209" t="s">
        <v>15101</v>
      </c>
      <c r="AE464" s="210">
        <v>28875</v>
      </c>
      <c r="AF464" s="93"/>
      <c r="AG464" s="201" t="s">
        <v>13168</v>
      </c>
      <c r="AH464" s="202">
        <v>146885.42000000001</v>
      </c>
      <c r="AJ464" s="319" t="s">
        <v>38769</v>
      </c>
      <c r="AK464" s="320">
        <v>130549.9</v>
      </c>
      <c r="AM464" s="265" t="s">
        <v>11389</v>
      </c>
      <c r="AN464" s="266">
        <v>22083.81</v>
      </c>
      <c r="AP464" s="233" t="s">
        <v>41677</v>
      </c>
      <c r="AQ464" s="234">
        <v>218194</v>
      </c>
      <c r="AS464" s="211" t="s">
        <v>8645</v>
      </c>
      <c r="AT464" s="212">
        <v>4730</v>
      </c>
      <c r="AV464" s="197" t="s">
        <v>9916</v>
      </c>
      <c r="AW464" s="198">
        <v>5720</v>
      </c>
    </row>
    <row r="465" spans="1:49" x14ac:dyDescent="0.3">
      <c r="A465" s="315" t="s">
        <v>37247</v>
      </c>
      <c r="B465" s="315"/>
      <c r="C465" s="316">
        <v>35262.78</v>
      </c>
      <c r="E465" s="263" t="s">
        <v>4827</v>
      </c>
      <c r="F465" s="263"/>
      <c r="G465" s="264">
        <v>6609.77</v>
      </c>
      <c r="I465" s="227" t="s">
        <v>44284</v>
      </c>
      <c r="J465" s="227"/>
      <c r="K465" s="228">
        <v>30911932.239999998</v>
      </c>
      <c r="M465" s="205" t="s">
        <v>923</v>
      </c>
      <c r="N465" s="205"/>
      <c r="O465" s="206">
        <v>348</v>
      </c>
      <c r="Q465" s="197" t="s">
        <v>3244</v>
      </c>
      <c r="R465" s="197"/>
      <c r="S465" s="198">
        <v>9852.33</v>
      </c>
      <c r="U465" s="309" t="s">
        <v>15503</v>
      </c>
      <c r="V465" s="310">
        <v>21003.65</v>
      </c>
      <c r="X465" s="267" t="s">
        <v>51489</v>
      </c>
      <c r="Y465" s="268">
        <v>90931.88</v>
      </c>
      <c r="AA465" s="229" t="s">
        <v>34472</v>
      </c>
      <c r="AB465" s="230">
        <v>274901.18</v>
      </c>
      <c r="AD465" s="209" t="s">
        <v>15102</v>
      </c>
      <c r="AE465" s="210">
        <v>39808.15</v>
      </c>
      <c r="AF465" s="93"/>
      <c r="AG465" s="201" t="s">
        <v>13169</v>
      </c>
      <c r="AH465" s="202">
        <v>46062.400000000001</v>
      </c>
      <c r="AJ465" s="319" t="s">
        <v>38778</v>
      </c>
      <c r="AK465" s="320">
        <v>35262.78</v>
      </c>
      <c r="AM465" s="265" t="s">
        <v>11390</v>
      </c>
      <c r="AN465" s="266">
        <v>6609.77</v>
      </c>
      <c r="AP465" s="233" t="s">
        <v>46370</v>
      </c>
      <c r="AQ465" s="234">
        <v>30911932.239999998</v>
      </c>
      <c r="AS465" s="211" t="s">
        <v>8884</v>
      </c>
      <c r="AT465" s="212">
        <v>12845.79</v>
      </c>
      <c r="AV465" s="197" t="s">
        <v>10301</v>
      </c>
      <c r="AW465" s="198">
        <v>23363</v>
      </c>
    </row>
    <row r="466" spans="1:49" x14ac:dyDescent="0.3">
      <c r="A466" s="315" t="s">
        <v>37248</v>
      </c>
      <c r="B466" s="315"/>
      <c r="C466" s="316">
        <v>405.26</v>
      </c>
      <c r="E466" s="263" t="s">
        <v>4966</v>
      </c>
      <c r="F466" s="263"/>
      <c r="G466" s="264">
        <v>2138.62</v>
      </c>
      <c r="I466" s="227" t="s">
        <v>41137</v>
      </c>
      <c r="J466" s="227"/>
      <c r="K466" s="228">
        <v>89349.5</v>
      </c>
      <c r="M466" s="205" t="s">
        <v>924</v>
      </c>
      <c r="N466" s="205"/>
      <c r="O466" s="206">
        <v>21572</v>
      </c>
      <c r="Q466" s="197" t="s">
        <v>3245</v>
      </c>
      <c r="R466" s="197"/>
      <c r="S466" s="198">
        <v>338106.07</v>
      </c>
      <c r="U466" s="309" t="s">
        <v>54791</v>
      </c>
      <c r="V466" s="310">
        <v>234</v>
      </c>
      <c r="X466" s="267" t="s">
        <v>44342</v>
      </c>
      <c r="Y466" s="268">
        <v>55242.05</v>
      </c>
      <c r="AA466" s="229" t="s">
        <v>48657</v>
      </c>
      <c r="AB466" s="230">
        <v>157050</v>
      </c>
      <c r="AD466" s="209" t="s">
        <v>15103</v>
      </c>
      <c r="AE466" s="210">
        <v>495.5</v>
      </c>
      <c r="AF466" s="93"/>
      <c r="AG466" s="201" t="s">
        <v>13170</v>
      </c>
      <c r="AH466" s="202">
        <v>6097.68</v>
      </c>
      <c r="AJ466" s="319" t="s">
        <v>38783</v>
      </c>
      <c r="AK466" s="320">
        <v>405.26</v>
      </c>
      <c r="AM466" s="265" t="s">
        <v>11392</v>
      </c>
      <c r="AN466" s="266">
        <v>2138.62</v>
      </c>
      <c r="AP466" s="233" t="s">
        <v>41678</v>
      </c>
      <c r="AQ466" s="234">
        <v>89349.5</v>
      </c>
      <c r="AS466" s="211" t="s">
        <v>9227</v>
      </c>
      <c r="AT466" s="212">
        <v>15341.4</v>
      </c>
      <c r="AV466" s="197" t="s">
        <v>9342</v>
      </c>
      <c r="AW466" s="198">
        <v>342.7</v>
      </c>
    </row>
    <row r="467" spans="1:49" x14ac:dyDescent="0.3">
      <c r="A467" s="315" t="s">
        <v>37249</v>
      </c>
      <c r="B467" s="315"/>
      <c r="C467" s="316">
        <v>85112.41</v>
      </c>
      <c r="E467" s="263" t="s">
        <v>4831</v>
      </c>
      <c r="F467" s="263"/>
      <c r="G467" s="264">
        <v>250.74</v>
      </c>
      <c r="I467" s="227" t="s">
        <v>41138</v>
      </c>
      <c r="J467" s="227"/>
      <c r="K467" s="228">
        <v>65639.58</v>
      </c>
      <c r="M467" s="205" t="s">
        <v>925</v>
      </c>
      <c r="N467" s="205"/>
      <c r="O467" s="206">
        <v>651</v>
      </c>
      <c r="Q467" s="197" t="s">
        <v>3246</v>
      </c>
      <c r="R467" s="197"/>
      <c r="S467" s="198">
        <v>8609.86</v>
      </c>
      <c r="U467" s="309" t="s">
        <v>15504</v>
      </c>
      <c r="V467" s="310">
        <v>295</v>
      </c>
      <c r="X467" s="267" t="s">
        <v>15151</v>
      </c>
      <c r="Y467" s="268">
        <v>89523.3</v>
      </c>
      <c r="AA467" s="229" t="s">
        <v>38831</v>
      </c>
      <c r="AB467" s="230">
        <v>18817</v>
      </c>
      <c r="AD467" s="209" t="s">
        <v>15104</v>
      </c>
      <c r="AE467" s="210">
        <v>55666.68</v>
      </c>
      <c r="AF467" s="93"/>
      <c r="AG467" s="201" t="s">
        <v>13171</v>
      </c>
      <c r="AH467" s="202">
        <v>17920.53</v>
      </c>
      <c r="AJ467" s="319" t="s">
        <v>37841</v>
      </c>
      <c r="AK467" s="320">
        <v>85112.41</v>
      </c>
      <c r="AM467" s="265" t="s">
        <v>11443</v>
      </c>
      <c r="AN467" s="266">
        <v>250.74</v>
      </c>
      <c r="AP467" s="233" t="s">
        <v>41679</v>
      </c>
      <c r="AQ467" s="234">
        <v>65639.58</v>
      </c>
      <c r="AS467" s="211" t="s">
        <v>11474</v>
      </c>
      <c r="AT467" s="212">
        <v>19569.68</v>
      </c>
      <c r="AV467" s="197" t="s">
        <v>9917</v>
      </c>
      <c r="AW467" s="198">
        <v>23705.7</v>
      </c>
    </row>
    <row r="468" spans="1:49" x14ac:dyDescent="0.3">
      <c r="A468" s="315" t="s">
        <v>37250</v>
      </c>
      <c r="B468" s="315"/>
      <c r="C468" s="316">
        <v>-624.78</v>
      </c>
      <c r="E468" s="263" t="s">
        <v>4967</v>
      </c>
      <c r="F468" s="263"/>
      <c r="G468" s="264">
        <v>1291.8</v>
      </c>
      <c r="I468" s="227" t="s">
        <v>41139</v>
      </c>
      <c r="J468" s="227"/>
      <c r="K468" s="228">
        <v>138802</v>
      </c>
      <c r="M468" s="205" t="s">
        <v>926</v>
      </c>
      <c r="N468" s="205"/>
      <c r="O468" s="206">
        <v>64254.09</v>
      </c>
      <c r="Q468" s="197" t="s">
        <v>3247</v>
      </c>
      <c r="R468" s="197"/>
      <c r="S468" s="198">
        <v>511880.3</v>
      </c>
      <c r="U468" s="309" t="s">
        <v>15505</v>
      </c>
      <c r="V468" s="310">
        <v>26018.61</v>
      </c>
      <c r="X468" s="267" t="s">
        <v>51490</v>
      </c>
      <c r="Y468" s="268">
        <v>24194.79</v>
      </c>
      <c r="AA468" s="229" t="s">
        <v>49580</v>
      </c>
      <c r="AB468" s="230">
        <v>15900</v>
      </c>
      <c r="AD468" s="209" t="s">
        <v>15105</v>
      </c>
      <c r="AE468" s="210">
        <v>370438.53</v>
      </c>
      <c r="AF468" s="93"/>
      <c r="AG468" s="201" t="s">
        <v>13172</v>
      </c>
      <c r="AH468" s="202">
        <v>41739.68</v>
      </c>
      <c r="AJ468" s="319" t="s">
        <v>37852</v>
      </c>
      <c r="AK468" s="320">
        <v>-624.78</v>
      </c>
      <c r="AM468" s="265" t="s">
        <v>11395</v>
      </c>
      <c r="AN468" s="266">
        <v>1291.8</v>
      </c>
      <c r="AP468" s="233" t="s">
        <v>41680</v>
      </c>
      <c r="AQ468" s="234">
        <v>138802</v>
      </c>
      <c r="AS468" s="211" t="s">
        <v>9772</v>
      </c>
      <c r="AT468" s="212">
        <v>123157.16</v>
      </c>
      <c r="AV468" s="197" t="s">
        <v>10302</v>
      </c>
      <c r="AW468" s="198">
        <v>5946</v>
      </c>
    </row>
    <row r="469" spans="1:49" x14ac:dyDescent="0.3">
      <c r="A469" s="315" t="s">
        <v>37251</v>
      </c>
      <c r="B469" s="315"/>
      <c r="C469" s="316">
        <v>487.5</v>
      </c>
      <c r="E469" s="263" t="s">
        <v>4832</v>
      </c>
      <c r="F469" s="263"/>
      <c r="G469" s="264">
        <v>562.44000000000005</v>
      </c>
      <c r="I469" s="227" t="s">
        <v>41140</v>
      </c>
      <c r="J469" s="227"/>
      <c r="K469" s="228">
        <v>231829.66</v>
      </c>
      <c r="M469" s="205" t="s">
        <v>927</v>
      </c>
      <c r="N469" s="205"/>
      <c r="O469" s="206">
        <v>11344.16</v>
      </c>
      <c r="Q469" s="197" t="s">
        <v>3248</v>
      </c>
      <c r="R469" s="197"/>
      <c r="S469" s="198">
        <v>24719.22</v>
      </c>
      <c r="U469" s="309" t="s">
        <v>15506</v>
      </c>
      <c r="V469" s="310">
        <v>765.89</v>
      </c>
      <c r="X469" s="267" t="s">
        <v>62524</v>
      </c>
      <c r="Y469" s="268">
        <v>678</v>
      </c>
      <c r="AA469" s="229" t="s">
        <v>49581</v>
      </c>
      <c r="AB469" s="230">
        <v>1216.47</v>
      </c>
      <c r="AD469" s="209" t="s">
        <v>15106</v>
      </c>
      <c r="AE469" s="210">
        <v>53285.95</v>
      </c>
      <c r="AF469" s="93"/>
      <c r="AG469" s="201" t="s">
        <v>16789</v>
      </c>
      <c r="AH469" s="202">
        <v>5744.35</v>
      </c>
      <c r="AJ469" s="319" t="s">
        <v>37857</v>
      </c>
      <c r="AK469" s="320">
        <v>487.5</v>
      </c>
      <c r="AM469" s="265" t="s">
        <v>11444</v>
      </c>
      <c r="AN469" s="266">
        <v>562.44000000000005</v>
      </c>
      <c r="AP469" s="233" t="s">
        <v>41681</v>
      </c>
      <c r="AQ469" s="234">
        <v>231829.66</v>
      </c>
      <c r="AS469" s="211" t="s">
        <v>6626</v>
      </c>
      <c r="AT469" s="212">
        <v>5432.24</v>
      </c>
      <c r="AV469" s="197" t="s">
        <v>9919</v>
      </c>
      <c r="AW469" s="198">
        <v>5946</v>
      </c>
    </row>
    <row r="470" spans="1:49" x14ac:dyDescent="0.3">
      <c r="A470" s="315" t="s">
        <v>37252</v>
      </c>
      <c r="B470" s="315"/>
      <c r="C470" s="316">
        <v>33064.699999999997</v>
      </c>
      <c r="E470" s="263" t="s">
        <v>4969</v>
      </c>
      <c r="F470" s="263"/>
      <c r="G470" s="264">
        <v>952.24</v>
      </c>
      <c r="I470" s="227" t="s">
        <v>41141</v>
      </c>
      <c r="J470" s="227"/>
      <c r="K470" s="228">
        <v>190540.49</v>
      </c>
      <c r="M470" s="205" t="s">
        <v>928</v>
      </c>
      <c r="N470" s="205"/>
      <c r="O470" s="206">
        <v>1692</v>
      </c>
      <c r="Q470" s="197" t="s">
        <v>3249</v>
      </c>
      <c r="R470" s="197"/>
      <c r="S470" s="198">
        <v>27070</v>
      </c>
      <c r="U470" s="309" t="s">
        <v>58430</v>
      </c>
      <c r="V470" s="310">
        <v>17782.38</v>
      </c>
      <c r="X470" s="267" t="s">
        <v>44343</v>
      </c>
      <c r="Y470" s="268">
        <v>1350</v>
      </c>
      <c r="AA470" s="229" t="s">
        <v>49582</v>
      </c>
      <c r="AB470" s="230">
        <v>3323.53</v>
      </c>
      <c r="AD470" s="209" t="s">
        <v>15107</v>
      </c>
      <c r="AE470" s="210">
        <v>29026.89</v>
      </c>
      <c r="AF470" s="93"/>
      <c r="AG470" s="201" t="s">
        <v>31742</v>
      </c>
      <c r="AH470" s="202">
        <v>924.3</v>
      </c>
      <c r="AJ470" s="319" t="s">
        <v>37862</v>
      </c>
      <c r="AK470" s="320">
        <v>33064.699999999997</v>
      </c>
      <c r="AM470" s="265" t="s">
        <v>9724</v>
      </c>
      <c r="AN470" s="266">
        <v>952.24</v>
      </c>
      <c r="AP470" s="233" t="s">
        <v>41682</v>
      </c>
      <c r="AQ470" s="234">
        <v>190540.49</v>
      </c>
      <c r="AS470" s="211" t="s">
        <v>6885</v>
      </c>
      <c r="AT470" s="212">
        <v>2490</v>
      </c>
      <c r="AV470" s="197" t="s">
        <v>7625</v>
      </c>
      <c r="AW470" s="198">
        <v>55463.31</v>
      </c>
    </row>
    <row r="471" spans="1:49" x14ac:dyDescent="0.3">
      <c r="A471" s="315" t="s">
        <v>37253</v>
      </c>
      <c r="B471" s="315"/>
      <c r="C471" s="316">
        <v>22464</v>
      </c>
      <c r="E471" s="263" t="s">
        <v>3663</v>
      </c>
      <c r="F471" s="263"/>
      <c r="G471" s="264">
        <v>5035.29</v>
      </c>
      <c r="I471" s="227" t="s">
        <v>41142</v>
      </c>
      <c r="J471" s="227"/>
      <c r="K471" s="228">
        <v>86120</v>
      </c>
      <c r="M471" s="205" t="s">
        <v>4016</v>
      </c>
      <c r="N471" s="205"/>
      <c r="O471" s="206">
        <v>711.4</v>
      </c>
      <c r="Q471" s="197" t="s">
        <v>3250</v>
      </c>
      <c r="R471" s="197"/>
      <c r="S471" s="198">
        <v>332.11</v>
      </c>
      <c r="U471" s="309" t="s">
        <v>60192</v>
      </c>
      <c r="V471" s="310">
        <v>3489434.62</v>
      </c>
      <c r="X471" s="267" t="s">
        <v>54779</v>
      </c>
      <c r="Y471" s="268">
        <v>62400</v>
      </c>
      <c r="AA471" s="229" t="s">
        <v>51493</v>
      </c>
      <c r="AB471" s="230">
        <v>20396.96</v>
      </c>
      <c r="AD471" s="209" t="s">
        <v>15108</v>
      </c>
      <c r="AE471" s="210">
        <v>10837.16</v>
      </c>
      <c r="AF471" s="93"/>
      <c r="AG471" s="201" t="s">
        <v>13173</v>
      </c>
      <c r="AH471" s="202">
        <v>151.38999999999999</v>
      </c>
      <c r="AJ471" s="319" t="s">
        <v>37867</v>
      </c>
      <c r="AK471" s="320">
        <v>22464</v>
      </c>
      <c r="AM471" s="265" t="s">
        <v>9726</v>
      </c>
      <c r="AN471" s="266">
        <v>5035.29</v>
      </c>
      <c r="AP471" s="233" t="s">
        <v>41683</v>
      </c>
      <c r="AQ471" s="234">
        <v>86120</v>
      </c>
      <c r="AS471" s="211" t="s">
        <v>7051</v>
      </c>
      <c r="AT471" s="212">
        <v>711.4</v>
      </c>
      <c r="AV471" s="197" t="s">
        <v>10303</v>
      </c>
      <c r="AW471" s="198">
        <v>69873.990000000005</v>
      </c>
    </row>
    <row r="472" spans="1:49" x14ac:dyDescent="0.3">
      <c r="A472" s="315" t="s">
        <v>37254</v>
      </c>
      <c r="B472" s="315"/>
      <c r="C472" s="316">
        <v>4912.7700000000004</v>
      </c>
      <c r="E472" s="263" t="s">
        <v>4834</v>
      </c>
      <c r="F472" s="263"/>
      <c r="G472" s="264">
        <v>21506.55</v>
      </c>
      <c r="I472" s="227" t="s">
        <v>41143</v>
      </c>
      <c r="J472" s="227"/>
      <c r="K472" s="228">
        <v>43060</v>
      </c>
      <c r="M472" s="205" t="s">
        <v>929</v>
      </c>
      <c r="N472" s="205"/>
      <c r="O472" s="206">
        <v>775</v>
      </c>
      <c r="Q472" s="197" t="s">
        <v>3251</v>
      </c>
      <c r="R472" s="197"/>
      <c r="S472" s="198">
        <v>24478.92</v>
      </c>
      <c r="U472" s="309" t="s">
        <v>66954</v>
      </c>
      <c r="V472" s="310">
        <v>527.78</v>
      </c>
      <c r="X472" s="267" t="s">
        <v>51491</v>
      </c>
      <c r="Y472" s="268">
        <v>22340.41</v>
      </c>
      <c r="AA472" s="229" t="s">
        <v>51494</v>
      </c>
      <c r="AB472" s="230">
        <v>1560.38</v>
      </c>
      <c r="AD472" s="209" t="s">
        <v>15109</v>
      </c>
      <c r="AE472" s="210">
        <v>462.98</v>
      </c>
      <c r="AF472" s="93"/>
      <c r="AG472" s="201" t="s">
        <v>16794</v>
      </c>
      <c r="AH472" s="202">
        <v>22886.97</v>
      </c>
      <c r="AJ472" s="319" t="s">
        <v>37872</v>
      </c>
      <c r="AK472" s="320">
        <v>4912.7700000000004</v>
      </c>
      <c r="AM472" s="265" t="s">
        <v>11399</v>
      </c>
      <c r="AN472" s="266">
        <v>21506.55</v>
      </c>
      <c r="AP472" s="233" t="s">
        <v>41684</v>
      </c>
      <c r="AQ472" s="234">
        <v>43060</v>
      </c>
      <c r="AS472" s="211" t="s">
        <v>7293</v>
      </c>
      <c r="AT472" s="212">
        <v>15509.29</v>
      </c>
      <c r="AV472" s="197" t="s">
        <v>9345</v>
      </c>
      <c r="AW472" s="198">
        <v>97158.13</v>
      </c>
    </row>
    <row r="473" spans="1:49" x14ac:dyDescent="0.3">
      <c r="A473" s="315" t="s">
        <v>37256</v>
      </c>
      <c r="B473" s="315"/>
      <c r="C473" s="316">
        <v>4939.99</v>
      </c>
      <c r="E473" s="263" t="s">
        <v>4971</v>
      </c>
      <c r="F473" s="263"/>
      <c r="G473" s="264">
        <v>6263.04</v>
      </c>
      <c r="I473" s="227" t="s">
        <v>41144</v>
      </c>
      <c r="J473" s="227"/>
      <c r="K473" s="228">
        <v>93117.25</v>
      </c>
      <c r="M473" s="205" t="s">
        <v>930</v>
      </c>
      <c r="N473" s="205"/>
      <c r="O473" s="206">
        <v>22003</v>
      </c>
      <c r="Q473" s="197" t="s">
        <v>3252</v>
      </c>
      <c r="R473" s="197"/>
      <c r="S473" s="198">
        <v>11363.82</v>
      </c>
      <c r="U473" s="309" t="s">
        <v>66955</v>
      </c>
      <c r="V473" s="310">
        <v>384.74</v>
      </c>
      <c r="X473" s="267" t="s">
        <v>63607</v>
      </c>
      <c r="Y473" s="268">
        <v>28720.03</v>
      </c>
      <c r="AA473" s="229" t="s">
        <v>51495</v>
      </c>
      <c r="AB473" s="230">
        <v>4915.67</v>
      </c>
      <c r="AD473" s="209" t="s">
        <v>15110</v>
      </c>
      <c r="AE473" s="210">
        <v>178968.6</v>
      </c>
      <c r="AF473" s="93"/>
      <c r="AG473" s="201" t="s">
        <v>13174</v>
      </c>
      <c r="AH473" s="202">
        <v>344196.28</v>
      </c>
      <c r="AJ473" s="319" t="s">
        <v>37885</v>
      </c>
      <c r="AK473" s="320">
        <v>4939.99</v>
      </c>
      <c r="AM473" s="265" t="s">
        <v>11400</v>
      </c>
      <c r="AN473" s="266">
        <v>6263.04</v>
      </c>
      <c r="AP473" s="233" t="s">
        <v>41685</v>
      </c>
      <c r="AQ473" s="234">
        <v>93117.25</v>
      </c>
      <c r="AS473" s="211" t="s">
        <v>7568</v>
      </c>
      <c r="AT473" s="212">
        <v>22943</v>
      </c>
      <c r="AV473" s="197" t="s">
        <v>9921</v>
      </c>
      <c r="AW473" s="198">
        <v>222495.43</v>
      </c>
    </row>
    <row r="474" spans="1:49" x14ac:dyDescent="0.3">
      <c r="A474" s="315" t="s">
        <v>37258</v>
      </c>
      <c r="B474" s="315"/>
      <c r="C474" s="316">
        <v>142992.76999999999</v>
      </c>
      <c r="E474" s="263" t="s">
        <v>4836</v>
      </c>
      <c r="F474" s="263"/>
      <c r="G474" s="264">
        <v>27058.42</v>
      </c>
      <c r="I474" s="227" t="s">
        <v>41145</v>
      </c>
      <c r="J474" s="227"/>
      <c r="K474" s="228">
        <v>23038</v>
      </c>
      <c r="M474" s="205" t="s">
        <v>931</v>
      </c>
      <c r="N474" s="205"/>
      <c r="O474" s="206">
        <v>3794.2</v>
      </c>
      <c r="Q474" s="197" t="s">
        <v>3253</v>
      </c>
      <c r="R474" s="197"/>
      <c r="S474" s="198">
        <v>7720.81</v>
      </c>
      <c r="U474" s="309" t="s">
        <v>51595</v>
      </c>
      <c r="V474" s="310">
        <v>22108.86</v>
      </c>
      <c r="X474" s="267" t="s">
        <v>15152</v>
      </c>
      <c r="Y474" s="268">
        <v>28882.84</v>
      </c>
      <c r="AA474" s="229" t="s">
        <v>51496</v>
      </c>
      <c r="AB474" s="230">
        <v>256.66000000000003</v>
      </c>
      <c r="AD474" s="209" t="s">
        <v>15111</v>
      </c>
      <c r="AE474" s="210">
        <v>425381.24</v>
      </c>
      <c r="AF474" s="93"/>
      <c r="AG474" s="201" t="s">
        <v>16796</v>
      </c>
      <c r="AH474" s="202">
        <v>55999.45</v>
      </c>
      <c r="AJ474" s="319" t="s">
        <v>37896</v>
      </c>
      <c r="AK474" s="320">
        <v>142992.76999999999</v>
      </c>
      <c r="AM474" s="265" t="s">
        <v>11402</v>
      </c>
      <c r="AN474" s="266">
        <v>27058.42</v>
      </c>
      <c r="AP474" s="233" t="s">
        <v>41686</v>
      </c>
      <c r="AQ474" s="234">
        <v>23038</v>
      </c>
      <c r="AS474" s="211" t="s">
        <v>7707</v>
      </c>
      <c r="AT474" s="212">
        <v>2270.16</v>
      </c>
      <c r="AV474" s="197" t="s">
        <v>10304</v>
      </c>
      <c r="AW474" s="198">
        <v>2477.7800000000002</v>
      </c>
    </row>
    <row r="475" spans="1:49" x14ac:dyDescent="0.3">
      <c r="A475" s="315" t="s">
        <v>37259</v>
      </c>
      <c r="B475" s="315"/>
      <c r="C475" s="316">
        <v>95830.8</v>
      </c>
      <c r="E475" s="263" t="s">
        <v>4837</v>
      </c>
      <c r="F475" s="263"/>
      <c r="G475" s="264">
        <v>7096.32</v>
      </c>
      <c r="I475" s="227" t="s">
        <v>41146</v>
      </c>
      <c r="J475" s="227"/>
      <c r="K475" s="228">
        <v>132410</v>
      </c>
      <c r="M475" s="205" t="s">
        <v>932</v>
      </c>
      <c r="N475" s="205"/>
      <c r="O475" s="206">
        <v>4788.3100000000004</v>
      </c>
      <c r="Q475" s="197" t="s">
        <v>3254</v>
      </c>
      <c r="R475" s="197"/>
      <c r="S475" s="198">
        <v>2723.37</v>
      </c>
      <c r="U475" s="309" t="s">
        <v>51596</v>
      </c>
      <c r="V475" s="310">
        <v>27732.5</v>
      </c>
      <c r="X475" s="267" t="s">
        <v>15153</v>
      </c>
      <c r="Y475" s="268">
        <v>67379.92</v>
      </c>
      <c r="AA475" s="229" t="s">
        <v>51497</v>
      </c>
      <c r="AB475" s="230">
        <v>9215.8700000000008</v>
      </c>
      <c r="AD475" s="209" t="s">
        <v>15112</v>
      </c>
      <c r="AE475" s="210">
        <v>41566.5</v>
      </c>
      <c r="AF475" s="93"/>
      <c r="AG475" s="201" t="s">
        <v>16797</v>
      </c>
      <c r="AH475" s="202">
        <v>12361.65</v>
      </c>
      <c r="AJ475" s="319" t="s">
        <v>37905</v>
      </c>
      <c r="AK475" s="320">
        <v>95830.8</v>
      </c>
      <c r="AM475" s="265" t="s">
        <v>11403</v>
      </c>
      <c r="AN475" s="266">
        <v>7096.32</v>
      </c>
      <c r="AP475" s="233" t="s">
        <v>41687</v>
      </c>
      <c r="AQ475" s="234">
        <v>132410</v>
      </c>
      <c r="AS475" s="211" t="s">
        <v>8008</v>
      </c>
      <c r="AT475" s="212">
        <v>1406.6</v>
      </c>
      <c r="AV475" s="197" t="s">
        <v>9922</v>
      </c>
      <c r="AW475" s="198">
        <v>2477.7800000000002</v>
      </c>
    </row>
    <row r="476" spans="1:49" x14ac:dyDescent="0.3">
      <c r="A476" s="315" t="s">
        <v>37260</v>
      </c>
      <c r="B476" s="315"/>
      <c r="C476" s="316">
        <v>355.49</v>
      </c>
      <c r="E476" s="263" t="s">
        <v>3665</v>
      </c>
      <c r="F476" s="263"/>
      <c r="G476" s="264">
        <v>2218.2199999999998</v>
      </c>
      <c r="I476" s="227" t="s">
        <v>41147</v>
      </c>
      <c r="J476" s="227"/>
      <c r="K476" s="228">
        <v>100048</v>
      </c>
      <c r="M476" s="205" t="s">
        <v>933</v>
      </c>
      <c r="N476" s="205"/>
      <c r="O476" s="206">
        <v>398</v>
      </c>
      <c r="Q476" s="197" t="s">
        <v>3255</v>
      </c>
      <c r="R476" s="197"/>
      <c r="S476" s="198">
        <v>2190.5</v>
      </c>
      <c r="U476" s="309" t="s">
        <v>66956</v>
      </c>
      <c r="V476" s="310">
        <v>2750</v>
      </c>
      <c r="X476" s="267" t="s">
        <v>44344</v>
      </c>
      <c r="Y476" s="268">
        <v>9340.5</v>
      </c>
      <c r="AA476" s="229" t="s">
        <v>34473</v>
      </c>
      <c r="AB476" s="230">
        <v>102165</v>
      </c>
      <c r="AD476" s="209" t="s">
        <v>15113</v>
      </c>
      <c r="AE476" s="210">
        <v>6968.75</v>
      </c>
      <c r="AF476" s="93"/>
      <c r="AG476" s="201" t="s">
        <v>31743</v>
      </c>
      <c r="AH476" s="202">
        <v>165</v>
      </c>
      <c r="AJ476" s="319" t="s">
        <v>37910</v>
      </c>
      <c r="AK476" s="320">
        <v>355.49</v>
      </c>
      <c r="AM476" s="265" t="s">
        <v>9728</v>
      </c>
      <c r="AN476" s="266">
        <v>2218.2199999999998</v>
      </c>
      <c r="AP476" s="233" t="s">
        <v>41688</v>
      </c>
      <c r="AQ476" s="234">
        <v>100048</v>
      </c>
      <c r="AS476" s="211" t="s">
        <v>8266</v>
      </c>
      <c r="AT476" s="212">
        <v>6629.12</v>
      </c>
      <c r="AV476" s="197" t="s">
        <v>10305</v>
      </c>
      <c r="AW476" s="198">
        <v>3926</v>
      </c>
    </row>
    <row r="477" spans="1:49" x14ac:dyDescent="0.3">
      <c r="A477" s="315" t="s">
        <v>37261</v>
      </c>
      <c r="B477" s="315"/>
      <c r="C477" s="316">
        <v>2729.25</v>
      </c>
      <c r="E477" s="263" t="s">
        <v>3666</v>
      </c>
      <c r="F477" s="263"/>
      <c r="G477" s="264">
        <v>14482.25</v>
      </c>
      <c r="I477" s="227" t="s">
        <v>41148</v>
      </c>
      <c r="J477" s="227"/>
      <c r="K477" s="228">
        <v>112763.38</v>
      </c>
      <c r="M477" s="205" t="s">
        <v>934</v>
      </c>
      <c r="N477" s="205"/>
      <c r="O477" s="206">
        <v>4782</v>
      </c>
      <c r="Q477" s="197" t="s">
        <v>3256</v>
      </c>
      <c r="R477" s="197"/>
      <c r="S477" s="198">
        <v>3125.91</v>
      </c>
      <c r="U477" s="309" t="s">
        <v>62531</v>
      </c>
      <c r="V477" s="310">
        <v>37750.44</v>
      </c>
      <c r="X477" s="267" t="s">
        <v>61759</v>
      </c>
      <c r="Y477" s="268">
        <v>18616.52</v>
      </c>
      <c r="AA477" s="229" t="s">
        <v>44346</v>
      </c>
      <c r="AB477" s="230">
        <v>2217.56</v>
      </c>
      <c r="AD477" s="209" t="s">
        <v>15114</v>
      </c>
      <c r="AE477" s="210">
        <v>3712.95</v>
      </c>
      <c r="AF477" s="93"/>
      <c r="AG477" s="201" t="s">
        <v>31744</v>
      </c>
      <c r="AH477" s="202">
        <v>4530.92</v>
      </c>
      <c r="AJ477" s="319" t="s">
        <v>37917</v>
      </c>
      <c r="AK477" s="320">
        <v>2729.25</v>
      </c>
      <c r="AM477" s="265" t="s">
        <v>9729</v>
      </c>
      <c r="AN477" s="266">
        <v>14482.25</v>
      </c>
      <c r="AP477" s="233" t="s">
        <v>41689</v>
      </c>
      <c r="AQ477" s="234">
        <v>112763.38</v>
      </c>
      <c r="AS477" s="211" t="s">
        <v>8646</v>
      </c>
      <c r="AT477" s="212">
        <v>1089.5999999999999</v>
      </c>
      <c r="AV477" s="197" t="s">
        <v>9923</v>
      </c>
      <c r="AW477" s="198">
        <v>3926</v>
      </c>
    </row>
    <row r="478" spans="1:49" x14ac:dyDescent="0.3">
      <c r="A478" s="315" t="s">
        <v>37262</v>
      </c>
      <c r="B478" s="315"/>
      <c r="C478" s="316">
        <v>4763.05</v>
      </c>
      <c r="E478" s="263" t="s">
        <v>4838</v>
      </c>
      <c r="F478" s="263"/>
      <c r="G478" s="264">
        <v>42240.35</v>
      </c>
      <c r="I478" s="227" t="s">
        <v>41149</v>
      </c>
      <c r="J478" s="227"/>
      <c r="K478" s="228">
        <v>142241.29999999999</v>
      </c>
      <c r="M478" s="205" t="s">
        <v>935</v>
      </c>
      <c r="N478" s="205"/>
      <c r="O478" s="206">
        <v>30737</v>
      </c>
      <c r="Q478" s="197" t="s">
        <v>3257</v>
      </c>
      <c r="R478" s="197"/>
      <c r="S478" s="198">
        <v>230311.78</v>
      </c>
      <c r="U478" s="309" t="s">
        <v>61777</v>
      </c>
      <c r="V478" s="310">
        <v>333.43</v>
      </c>
      <c r="X478" s="267" t="s">
        <v>47721</v>
      </c>
      <c r="Y478" s="268">
        <v>1500</v>
      </c>
      <c r="AA478" s="229" t="s">
        <v>34474</v>
      </c>
      <c r="AB478" s="230">
        <v>89853.64</v>
      </c>
      <c r="AD478" s="209" t="s">
        <v>15115</v>
      </c>
      <c r="AE478" s="210">
        <v>10223</v>
      </c>
      <c r="AF478" s="93"/>
      <c r="AG478" s="201" t="s">
        <v>31745</v>
      </c>
      <c r="AH478" s="202">
        <v>948.08</v>
      </c>
      <c r="AJ478" s="319" t="s">
        <v>37925</v>
      </c>
      <c r="AK478" s="320">
        <v>4763.05</v>
      </c>
      <c r="AM478" s="265" t="s">
        <v>11405</v>
      </c>
      <c r="AN478" s="266">
        <v>42240.35</v>
      </c>
      <c r="AP478" s="233" t="s">
        <v>41690</v>
      </c>
      <c r="AQ478" s="234">
        <v>142241.29999999999</v>
      </c>
      <c r="AS478" s="211" t="s">
        <v>8885</v>
      </c>
      <c r="AT478" s="212">
        <v>20088.57</v>
      </c>
      <c r="AV478" s="197" t="s">
        <v>10306</v>
      </c>
      <c r="AW478" s="198">
        <v>3606.25</v>
      </c>
    </row>
    <row r="479" spans="1:49" x14ac:dyDescent="0.3">
      <c r="A479" s="315" t="s">
        <v>37263</v>
      </c>
      <c r="B479" s="315"/>
      <c r="C479" s="316">
        <v>75498</v>
      </c>
      <c r="E479" s="263" t="s">
        <v>4975</v>
      </c>
      <c r="F479" s="263"/>
      <c r="G479" s="264">
        <v>2814.59</v>
      </c>
      <c r="I479" s="227" t="s">
        <v>41150</v>
      </c>
      <c r="J479" s="227"/>
      <c r="K479" s="228">
        <v>64416</v>
      </c>
      <c r="M479" s="205" t="s">
        <v>936</v>
      </c>
      <c r="N479" s="205"/>
      <c r="O479" s="206">
        <v>7875</v>
      </c>
      <c r="Q479" s="197" t="s">
        <v>3258</v>
      </c>
      <c r="R479" s="197"/>
      <c r="S479" s="198">
        <v>6452.77</v>
      </c>
      <c r="U479" s="309" t="s">
        <v>15508</v>
      </c>
      <c r="V479" s="310">
        <v>298906.33</v>
      </c>
      <c r="X479" s="267" t="s">
        <v>58415</v>
      </c>
      <c r="Y479" s="268">
        <v>47809.74</v>
      </c>
      <c r="AA479" s="229" t="s">
        <v>34475</v>
      </c>
      <c r="AB479" s="230">
        <v>42535.040000000001</v>
      </c>
      <c r="AD479" s="209" t="s">
        <v>15116</v>
      </c>
      <c r="AE479" s="210">
        <v>3332.58</v>
      </c>
      <c r="AF479" s="93"/>
      <c r="AG479" s="201" t="s">
        <v>31746</v>
      </c>
      <c r="AH479" s="202">
        <v>165</v>
      </c>
      <c r="AJ479" s="319" t="s">
        <v>37932</v>
      </c>
      <c r="AK479" s="320">
        <v>75498</v>
      </c>
      <c r="AM479" s="265" t="s">
        <v>11408</v>
      </c>
      <c r="AN479" s="266">
        <v>2814.59</v>
      </c>
      <c r="AP479" s="233" t="s">
        <v>41691</v>
      </c>
      <c r="AQ479" s="234">
        <v>64416</v>
      </c>
      <c r="AS479" s="211" t="s">
        <v>9228</v>
      </c>
      <c r="AT479" s="212">
        <v>46750.22</v>
      </c>
      <c r="AV479" s="197" t="s">
        <v>9925</v>
      </c>
      <c r="AW479" s="198">
        <v>3606.25</v>
      </c>
    </row>
    <row r="480" spans="1:49" x14ac:dyDescent="0.3">
      <c r="A480" s="315" t="s">
        <v>37267</v>
      </c>
      <c r="B480" s="315"/>
      <c r="C480" s="316">
        <v>40618.75</v>
      </c>
      <c r="E480" s="263" t="s">
        <v>3668</v>
      </c>
      <c r="F480" s="263"/>
      <c r="G480" s="264">
        <v>269780.11</v>
      </c>
      <c r="I480" s="227" t="s">
        <v>41151</v>
      </c>
      <c r="J480" s="227"/>
      <c r="K480" s="228">
        <v>79512.98</v>
      </c>
      <c r="M480" s="205" t="s">
        <v>937</v>
      </c>
      <c r="N480" s="205"/>
      <c r="O480" s="206">
        <v>3395.84</v>
      </c>
      <c r="Q480" s="197" t="s">
        <v>3259</v>
      </c>
      <c r="R480" s="197"/>
      <c r="S480" s="198">
        <v>6500</v>
      </c>
      <c r="U480" s="309" t="s">
        <v>51597</v>
      </c>
      <c r="V480" s="310">
        <v>913262.07999999996</v>
      </c>
      <c r="X480" s="267" t="s">
        <v>15154</v>
      </c>
      <c r="Y480" s="268">
        <v>22739.68</v>
      </c>
      <c r="AA480" s="229" t="s">
        <v>51498</v>
      </c>
      <c r="AB480" s="230">
        <v>2863.62</v>
      </c>
      <c r="AD480" s="209" t="s">
        <v>15117</v>
      </c>
      <c r="AE480" s="210">
        <v>5757</v>
      </c>
      <c r="AF480" s="93"/>
      <c r="AG480" s="201" t="s">
        <v>16817</v>
      </c>
      <c r="AH480" s="202">
        <v>4530.92</v>
      </c>
      <c r="AJ480" s="319" t="s">
        <v>37954</v>
      </c>
      <c r="AK480" s="320">
        <v>40618.75</v>
      </c>
      <c r="AM480" s="265" t="s">
        <v>9734</v>
      </c>
      <c r="AN480" s="266">
        <v>269780.11</v>
      </c>
      <c r="AP480" s="233" t="s">
        <v>41692</v>
      </c>
      <c r="AQ480" s="234">
        <v>79512.98</v>
      </c>
      <c r="AS480" s="211" t="s">
        <v>9493</v>
      </c>
      <c r="AT480" s="212">
        <v>6423</v>
      </c>
      <c r="AV480" s="197" t="s">
        <v>10307</v>
      </c>
      <c r="AW480" s="198">
        <v>2051.1</v>
      </c>
    </row>
    <row r="481" spans="1:49" x14ac:dyDescent="0.3">
      <c r="A481" s="315" t="s">
        <v>37268</v>
      </c>
      <c r="B481" s="315"/>
      <c r="C481" s="316">
        <v>14133.38</v>
      </c>
      <c r="E481" s="263" t="s">
        <v>4981</v>
      </c>
      <c r="F481" s="263"/>
      <c r="G481" s="264">
        <v>1484.45</v>
      </c>
      <c r="I481" s="227" t="s">
        <v>41152</v>
      </c>
      <c r="J481" s="227"/>
      <c r="K481" s="228">
        <v>66743</v>
      </c>
      <c r="M481" s="205" t="s">
        <v>938</v>
      </c>
      <c r="N481" s="205"/>
      <c r="O481" s="206">
        <v>17257.34</v>
      </c>
      <c r="Q481" s="197" t="s">
        <v>3260</v>
      </c>
      <c r="R481" s="197"/>
      <c r="S481" s="198">
        <v>6796.75</v>
      </c>
      <c r="U481" s="309" t="s">
        <v>55816</v>
      </c>
      <c r="V481" s="310">
        <v>62416.27</v>
      </c>
      <c r="X481" s="267" t="s">
        <v>35969</v>
      </c>
      <c r="Y481" s="268">
        <v>213285.55</v>
      </c>
      <c r="AA481" s="229" t="s">
        <v>33056</v>
      </c>
      <c r="AB481" s="230">
        <v>3837.15</v>
      </c>
      <c r="AD481" s="209" t="s">
        <v>15118</v>
      </c>
      <c r="AE481" s="210">
        <v>14493</v>
      </c>
      <c r="AF481" s="93"/>
      <c r="AG481" s="201" t="s">
        <v>16820</v>
      </c>
      <c r="AH481" s="202">
        <v>948.08</v>
      </c>
      <c r="AJ481" s="319" t="s">
        <v>37959</v>
      </c>
      <c r="AK481" s="320">
        <v>14133.38</v>
      </c>
      <c r="AM481" s="265" t="s">
        <v>11413</v>
      </c>
      <c r="AN481" s="266">
        <v>1484.45</v>
      </c>
      <c r="AP481" s="233" t="s">
        <v>41693</v>
      </c>
      <c r="AQ481" s="234">
        <v>66743</v>
      </c>
      <c r="AS481" s="211" t="s">
        <v>11237</v>
      </c>
      <c r="AT481" s="212">
        <v>3218.25</v>
      </c>
      <c r="AV481" s="197" t="s">
        <v>9926</v>
      </c>
      <c r="AW481" s="198">
        <v>2051.1</v>
      </c>
    </row>
    <row r="482" spans="1:49" x14ac:dyDescent="0.3">
      <c r="A482" s="315" t="s">
        <v>37269</v>
      </c>
      <c r="B482" s="315"/>
      <c r="C482" s="316">
        <v>53382.76</v>
      </c>
      <c r="E482" s="263" t="s">
        <v>4991</v>
      </c>
      <c r="F482" s="263"/>
      <c r="G482" s="264">
        <v>8372</v>
      </c>
      <c r="I482" s="227" t="s">
        <v>41153</v>
      </c>
      <c r="J482" s="227"/>
      <c r="K482" s="228">
        <v>121644.53</v>
      </c>
      <c r="M482" s="205" t="s">
        <v>939</v>
      </c>
      <c r="N482" s="205"/>
      <c r="O482" s="206">
        <v>4086</v>
      </c>
      <c r="Q482" s="197" t="s">
        <v>3262</v>
      </c>
      <c r="R482" s="197"/>
      <c r="S482" s="198">
        <v>2994.69</v>
      </c>
      <c r="U482" s="309" t="s">
        <v>57219</v>
      </c>
      <c r="V482" s="310">
        <v>40290</v>
      </c>
      <c r="X482" s="267" t="s">
        <v>44345</v>
      </c>
      <c r="Y482" s="268">
        <v>9639.5400000000009</v>
      </c>
      <c r="AA482" s="229" t="s">
        <v>38832</v>
      </c>
      <c r="AB482" s="230">
        <v>6921.58</v>
      </c>
      <c r="AD482" s="209" t="s">
        <v>15119</v>
      </c>
      <c r="AE482" s="210">
        <v>1242.08</v>
      </c>
      <c r="AF482" s="93"/>
      <c r="AG482" s="201" t="s">
        <v>13175</v>
      </c>
      <c r="AH482" s="202">
        <v>21989.82</v>
      </c>
      <c r="AJ482" s="319" t="s">
        <v>37964</v>
      </c>
      <c r="AK482" s="320">
        <v>53382.76</v>
      </c>
      <c r="AM482" s="265" t="s">
        <v>11422</v>
      </c>
      <c r="AN482" s="266">
        <v>8372</v>
      </c>
      <c r="AP482" s="233" t="s">
        <v>41694</v>
      </c>
      <c r="AQ482" s="234">
        <v>121644.53</v>
      </c>
      <c r="AS482" s="211" t="s">
        <v>9773</v>
      </c>
      <c r="AT482" s="212">
        <v>134961.45000000001</v>
      </c>
      <c r="AV482" s="197" t="s">
        <v>10131</v>
      </c>
      <c r="AW482" s="198">
        <v>399</v>
      </c>
    </row>
    <row r="483" spans="1:49" x14ac:dyDescent="0.3">
      <c r="A483" s="315" t="s">
        <v>37272</v>
      </c>
      <c r="B483" s="315"/>
      <c r="C483" s="316">
        <v>9910.98</v>
      </c>
      <c r="E483" s="263" t="s">
        <v>4841</v>
      </c>
      <c r="F483" s="263"/>
      <c r="G483" s="264">
        <v>8391.09</v>
      </c>
      <c r="I483" s="227" t="s">
        <v>44285</v>
      </c>
      <c r="J483" s="227"/>
      <c r="K483" s="228">
        <v>481711.76</v>
      </c>
      <c r="M483" s="205" t="s">
        <v>940</v>
      </c>
      <c r="N483" s="205"/>
      <c r="O483" s="206">
        <v>17046</v>
      </c>
      <c r="Q483" s="197" t="s">
        <v>3263</v>
      </c>
      <c r="R483" s="197"/>
      <c r="S483" s="198">
        <v>38111</v>
      </c>
      <c r="U483" s="309" t="s">
        <v>63018</v>
      </c>
      <c r="V483" s="310">
        <v>5567.95</v>
      </c>
      <c r="X483" s="267" t="s">
        <v>34472</v>
      </c>
      <c r="Y483" s="268">
        <v>39437.42</v>
      </c>
      <c r="AA483" s="229" t="s">
        <v>38833</v>
      </c>
      <c r="AB483" s="230">
        <v>23108.25</v>
      </c>
      <c r="AD483" s="209" t="s">
        <v>15120</v>
      </c>
      <c r="AE483" s="210">
        <v>229006.12</v>
      </c>
      <c r="AF483" s="93"/>
      <c r="AG483" s="201" t="s">
        <v>13176</v>
      </c>
      <c r="AH483" s="202">
        <v>1679.96</v>
      </c>
      <c r="AJ483" s="319" t="s">
        <v>37980</v>
      </c>
      <c r="AK483" s="320">
        <v>9910.98</v>
      </c>
      <c r="AM483" s="265" t="s">
        <v>11445</v>
      </c>
      <c r="AN483" s="266">
        <v>8391.09</v>
      </c>
      <c r="AP483" s="233" t="s">
        <v>46371</v>
      </c>
      <c r="AQ483" s="234">
        <v>481711.76</v>
      </c>
      <c r="AS483" s="211" t="s">
        <v>6627</v>
      </c>
      <c r="AT483" s="212">
        <v>36294</v>
      </c>
      <c r="AV483" s="197" t="s">
        <v>10308</v>
      </c>
      <c r="AW483" s="198">
        <v>2003</v>
      </c>
    </row>
    <row r="484" spans="1:49" x14ac:dyDescent="0.3">
      <c r="A484" s="315" t="s">
        <v>37274</v>
      </c>
      <c r="B484" s="315"/>
      <c r="C484" s="316">
        <v>83226.89</v>
      </c>
      <c r="E484" s="263" t="s">
        <v>4992</v>
      </c>
      <c r="F484" s="263"/>
      <c r="G484" s="264">
        <v>2323</v>
      </c>
      <c r="I484" s="227" t="s">
        <v>41154</v>
      </c>
      <c r="J484" s="227"/>
      <c r="K484" s="228">
        <v>42892</v>
      </c>
      <c r="M484" s="205" t="s">
        <v>941</v>
      </c>
      <c r="N484" s="205"/>
      <c r="O484" s="206">
        <v>943</v>
      </c>
      <c r="Q484" s="197" t="s">
        <v>3264</v>
      </c>
      <c r="R484" s="197"/>
      <c r="S484" s="198">
        <v>15070.91</v>
      </c>
      <c r="U484" s="309" t="s">
        <v>15510</v>
      </c>
      <c r="V484" s="310">
        <v>35671.75</v>
      </c>
      <c r="X484" s="267" t="s">
        <v>61760</v>
      </c>
      <c r="Y484" s="268">
        <v>-7876.13</v>
      </c>
      <c r="AA484" s="229" t="s">
        <v>33057</v>
      </c>
      <c r="AB484" s="230">
        <v>19907.47</v>
      </c>
      <c r="AD484" s="209" t="s">
        <v>15121</v>
      </c>
      <c r="AE484" s="210">
        <v>1187.1199999999999</v>
      </c>
      <c r="AF484" s="93"/>
      <c r="AG484" s="201" t="s">
        <v>13177</v>
      </c>
      <c r="AH484" s="202">
        <v>1339.23</v>
      </c>
      <c r="AJ484" s="319" t="s">
        <v>37990</v>
      </c>
      <c r="AK484" s="320">
        <v>83226.89</v>
      </c>
      <c r="AM484" s="265" t="s">
        <v>11423</v>
      </c>
      <c r="AN484" s="266">
        <v>2323</v>
      </c>
      <c r="AP484" s="233" t="s">
        <v>41695</v>
      </c>
      <c r="AQ484" s="234">
        <v>42892</v>
      </c>
      <c r="AS484" s="211" t="s">
        <v>7052</v>
      </c>
      <c r="AT484" s="212">
        <v>775</v>
      </c>
      <c r="AV484" s="197" t="s">
        <v>9350</v>
      </c>
      <c r="AW484" s="198">
        <v>7883.17</v>
      </c>
    </row>
    <row r="485" spans="1:49" x14ac:dyDescent="0.3">
      <c r="A485" s="315" t="s">
        <v>37275</v>
      </c>
      <c r="B485" s="315"/>
      <c r="C485" s="316">
        <v>21919.119999999999</v>
      </c>
      <c r="E485" s="263" t="s">
        <v>4842</v>
      </c>
      <c r="F485" s="263"/>
      <c r="G485" s="264">
        <v>13438.21</v>
      </c>
      <c r="I485" s="227" t="s">
        <v>41155</v>
      </c>
      <c r="J485" s="227"/>
      <c r="K485" s="228">
        <v>88812</v>
      </c>
      <c r="M485" s="205" t="s">
        <v>942</v>
      </c>
      <c r="N485" s="205"/>
      <c r="O485" s="206">
        <v>6074</v>
      </c>
      <c r="Q485" s="197" t="s">
        <v>3265</v>
      </c>
      <c r="R485" s="197"/>
      <c r="S485" s="198">
        <v>314929.76</v>
      </c>
      <c r="U485" s="309" t="s">
        <v>60193</v>
      </c>
      <c r="V485" s="310">
        <v>65849.55</v>
      </c>
      <c r="X485" s="267" t="s">
        <v>48657</v>
      </c>
      <c r="Y485" s="268">
        <v>843553.6</v>
      </c>
      <c r="AA485" s="229" t="s">
        <v>33058</v>
      </c>
      <c r="AB485" s="230">
        <v>61576.32</v>
      </c>
      <c r="AD485" s="209" t="s">
        <v>15122</v>
      </c>
      <c r="AE485" s="210">
        <v>8364.2099999999991</v>
      </c>
      <c r="AF485" s="93"/>
      <c r="AG485" s="201" t="s">
        <v>13178</v>
      </c>
      <c r="AH485" s="202">
        <v>4665.01</v>
      </c>
      <c r="AJ485" s="319" t="s">
        <v>37998</v>
      </c>
      <c r="AK485" s="320">
        <v>21919.119999999999</v>
      </c>
      <c r="AM485" s="265" t="s">
        <v>11429</v>
      </c>
      <c r="AN485" s="266">
        <v>13438.21</v>
      </c>
      <c r="AP485" s="233" t="s">
        <v>41696</v>
      </c>
      <c r="AQ485" s="234">
        <v>88812</v>
      </c>
      <c r="AS485" s="211" t="s">
        <v>7294</v>
      </c>
      <c r="AT485" s="212">
        <v>7749</v>
      </c>
      <c r="AV485" s="197" t="s">
        <v>9927</v>
      </c>
      <c r="AW485" s="198">
        <v>10285.17</v>
      </c>
    </row>
    <row r="486" spans="1:49" x14ac:dyDescent="0.3">
      <c r="A486" s="315" t="s">
        <v>37276</v>
      </c>
      <c r="B486" s="315"/>
      <c r="C486" s="316">
        <v>16043.88</v>
      </c>
      <c r="E486" s="263" t="s">
        <v>5004</v>
      </c>
      <c r="F486" s="263"/>
      <c r="G486" s="264">
        <v>1134.5999999999999</v>
      </c>
      <c r="I486" s="227" t="s">
        <v>41156</v>
      </c>
      <c r="J486" s="227"/>
      <c r="K486" s="228">
        <v>23683</v>
      </c>
      <c r="M486" s="205" t="s">
        <v>943</v>
      </c>
      <c r="N486" s="205"/>
      <c r="O486" s="206">
        <v>367</v>
      </c>
      <c r="Q486" s="197" t="s">
        <v>3266</v>
      </c>
      <c r="R486" s="197"/>
      <c r="S486" s="198">
        <v>30000</v>
      </c>
      <c r="U486" s="309" t="s">
        <v>63019</v>
      </c>
      <c r="V486" s="310">
        <v>19982.59</v>
      </c>
      <c r="X486" s="267" t="s">
        <v>58833</v>
      </c>
      <c r="Y486" s="268">
        <v>9784.6</v>
      </c>
      <c r="AA486" s="229" t="s">
        <v>34476</v>
      </c>
      <c r="AB486" s="230">
        <v>23378.04</v>
      </c>
      <c r="AD486" s="209" t="s">
        <v>15123</v>
      </c>
      <c r="AE486" s="210">
        <v>5490.38</v>
      </c>
      <c r="AF486" s="93"/>
      <c r="AG486" s="201" t="s">
        <v>31747</v>
      </c>
      <c r="AH486" s="202">
        <v>1820.06</v>
      </c>
      <c r="AJ486" s="319" t="s">
        <v>38005</v>
      </c>
      <c r="AK486" s="320">
        <v>16043.88</v>
      </c>
      <c r="AM486" s="265" t="s">
        <v>11431</v>
      </c>
      <c r="AN486" s="266">
        <v>1134.5999999999999</v>
      </c>
      <c r="AP486" s="233" t="s">
        <v>41697</v>
      </c>
      <c r="AQ486" s="234">
        <v>23683</v>
      </c>
      <c r="AS486" s="211" t="s">
        <v>7569</v>
      </c>
      <c r="AT486" s="212">
        <v>14300</v>
      </c>
      <c r="AV486" s="197" t="s">
        <v>10114</v>
      </c>
      <c r="AW486" s="198">
        <v>13539.28</v>
      </c>
    </row>
    <row r="487" spans="1:49" x14ac:dyDescent="0.3">
      <c r="A487" s="315" t="s">
        <v>37277</v>
      </c>
      <c r="B487" s="315"/>
      <c r="C487" s="316">
        <v>-8361.15</v>
      </c>
      <c r="E487" s="263" t="s">
        <v>4844</v>
      </c>
      <c r="F487" s="263"/>
      <c r="G487" s="264">
        <v>2315.0100000000002</v>
      </c>
      <c r="I487" s="227" t="s">
        <v>41157</v>
      </c>
      <c r="J487" s="227"/>
      <c r="K487" s="228">
        <v>76243.11</v>
      </c>
      <c r="M487" s="205" t="s">
        <v>944</v>
      </c>
      <c r="N487" s="205"/>
      <c r="O487" s="206">
        <v>2463.46</v>
      </c>
      <c r="Q487" s="197" t="s">
        <v>3267</v>
      </c>
      <c r="R487" s="197"/>
      <c r="S487" s="198">
        <v>22505.88</v>
      </c>
      <c r="U487" s="309" t="s">
        <v>66957</v>
      </c>
      <c r="V487" s="310">
        <v>130.77000000000001</v>
      </c>
      <c r="X487" s="267" t="s">
        <v>63608</v>
      </c>
      <c r="Y487" s="268">
        <v>19355</v>
      </c>
      <c r="AA487" s="229" t="s">
        <v>40090</v>
      </c>
      <c r="AB487" s="230">
        <v>9181</v>
      </c>
      <c r="AD487" s="209" t="s">
        <v>15124</v>
      </c>
      <c r="AE487" s="210">
        <v>212</v>
      </c>
      <c r="AF487" s="93"/>
      <c r="AG487" s="201" t="s">
        <v>31748</v>
      </c>
      <c r="AH487" s="202">
        <v>25566.16</v>
      </c>
      <c r="AJ487" s="319" t="s">
        <v>38010</v>
      </c>
      <c r="AK487" s="320">
        <v>-8361.15</v>
      </c>
      <c r="AM487" s="265" t="s">
        <v>11436</v>
      </c>
      <c r="AN487" s="266">
        <v>2315.0100000000002</v>
      </c>
      <c r="AP487" s="233" t="s">
        <v>41698</v>
      </c>
      <c r="AQ487" s="234">
        <v>76243.11</v>
      </c>
      <c r="AS487" s="211" t="s">
        <v>7708</v>
      </c>
      <c r="AT487" s="212">
        <v>2446</v>
      </c>
      <c r="AV487" s="197" t="s">
        <v>10309</v>
      </c>
      <c r="AW487" s="198">
        <v>14493</v>
      </c>
    </row>
    <row r="488" spans="1:49" x14ac:dyDescent="0.3">
      <c r="A488" s="315" t="s">
        <v>37278</v>
      </c>
      <c r="B488" s="315"/>
      <c r="C488" s="316">
        <v>51794.69</v>
      </c>
      <c r="E488" s="263" t="s">
        <v>4845</v>
      </c>
      <c r="F488" s="263"/>
      <c r="G488" s="264">
        <v>325.63</v>
      </c>
      <c r="I488" s="227" t="s">
        <v>41158</v>
      </c>
      <c r="J488" s="227"/>
      <c r="K488" s="228">
        <v>138061.31</v>
      </c>
      <c r="M488" s="205" t="s">
        <v>945</v>
      </c>
      <c r="N488" s="205"/>
      <c r="O488" s="206">
        <v>27757.83</v>
      </c>
      <c r="Q488" s="197" t="s">
        <v>3268</v>
      </c>
      <c r="R488" s="197"/>
      <c r="S488" s="198">
        <v>7525.45</v>
      </c>
      <c r="U488" s="309" t="s">
        <v>61778</v>
      </c>
      <c r="V488" s="310">
        <v>25286.62</v>
      </c>
      <c r="X488" s="267" t="s">
        <v>51494</v>
      </c>
      <c r="Y488" s="268">
        <v>1480.72</v>
      </c>
      <c r="AA488" s="229" t="s">
        <v>34477</v>
      </c>
      <c r="AB488" s="230">
        <v>94906.37</v>
      </c>
      <c r="AD488" s="209" t="s">
        <v>15125</v>
      </c>
      <c r="AE488" s="210">
        <v>19992.02</v>
      </c>
      <c r="AF488" s="93"/>
      <c r="AG488" s="201" t="s">
        <v>31749</v>
      </c>
      <c r="AH488" s="202">
        <v>22136.21</v>
      </c>
      <c r="AJ488" s="319" t="s">
        <v>38015</v>
      </c>
      <c r="AK488" s="320">
        <v>51794.69</v>
      </c>
      <c r="AM488" s="265" t="s">
        <v>11437</v>
      </c>
      <c r="AN488" s="266">
        <v>325.63</v>
      </c>
      <c r="AP488" s="233" t="s">
        <v>41699</v>
      </c>
      <c r="AQ488" s="234">
        <v>138061.31</v>
      </c>
      <c r="AS488" s="211" t="s">
        <v>8009</v>
      </c>
      <c r="AT488" s="212">
        <v>1069.9000000000001</v>
      </c>
      <c r="AV488" s="197" t="s">
        <v>10434</v>
      </c>
      <c r="AW488" s="198">
        <v>39892</v>
      </c>
    </row>
    <row r="489" spans="1:49" x14ac:dyDescent="0.3">
      <c r="A489" s="315" t="s">
        <v>37279</v>
      </c>
      <c r="B489" s="315"/>
      <c r="C489" s="316">
        <v>336.74</v>
      </c>
      <c r="E489" s="263" t="s">
        <v>5003</v>
      </c>
      <c r="F489" s="263"/>
      <c r="G489" s="264">
        <v>2494.7199999999998</v>
      </c>
      <c r="I489" s="227" t="s">
        <v>41159</v>
      </c>
      <c r="J489" s="227"/>
      <c r="K489" s="228">
        <v>87465.63</v>
      </c>
      <c r="M489" s="205" t="s">
        <v>946</v>
      </c>
      <c r="N489" s="205"/>
      <c r="O489" s="206">
        <v>1899</v>
      </c>
      <c r="Q489" s="197" t="s">
        <v>3269</v>
      </c>
      <c r="R489" s="197"/>
      <c r="S489" s="198">
        <v>214794.04</v>
      </c>
      <c r="U489" s="309" t="s">
        <v>66515</v>
      </c>
      <c r="V489" s="310">
        <v>67810.11</v>
      </c>
      <c r="X489" s="267" t="s">
        <v>51495</v>
      </c>
      <c r="Y489" s="268">
        <v>4741.97</v>
      </c>
      <c r="AA489" s="229" t="s">
        <v>51499</v>
      </c>
      <c r="AB489" s="230">
        <v>18954.560000000001</v>
      </c>
      <c r="AD489" s="209" t="s">
        <v>15126</v>
      </c>
      <c r="AE489" s="210">
        <v>374.15</v>
      </c>
      <c r="AF489" s="93"/>
      <c r="AG489" s="201" t="s">
        <v>31750</v>
      </c>
      <c r="AH489" s="202">
        <v>48049.57</v>
      </c>
      <c r="AJ489" s="319" t="s">
        <v>38022</v>
      </c>
      <c r="AK489" s="320">
        <v>336.74</v>
      </c>
      <c r="AM489" s="265" t="s">
        <v>11438</v>
      </c>
      <c r="AN489" s="266">
        <v>2494.7199999999998</v>
      </c>
      <c r="AP489" s="233" t="s">
        <v>41700</v>
      </c>
      <c r="AQ489" s="234">
        <v>87465.63</v>
      </c>
      <c r="AS489" s="211" t="s">
        <v>8267</v>
      </c>
      <c r="AT489" s="212">
        <v>2005</v>
      </c>
      <c r="AV489" s="197" t="s">
        <v>9928</v>
      </c>
      <c r="AW489" s="198">
        <v>67924.28</v>
      </c>
    </row>
    <row r="490" spans="1:49" x14ac:dyDescent="0.3">
      <c r="A490" s="315" t="s">
        <v>37280</v>
      </c>
      <c r="B490" s="315"/>
      <c r="C490" s="316">
        <v>11753.11</v>
      </c>
      <c r="E490" s="263" t="s">
        <v>4846</v>
      </c>
      <c r="F490" s="263"/>
      <c r="G490" s="264">
        <v>6735.71</v>
      </c>
      <c r="I490" s="227" t="s">
        <v>41160</v>
      </c>
      <c r="J490" s="227"/>
      <c r="K490" s="228">
        <v>96346.78</v>
      </c>
      <c r="M490" s="205" t="s">
        <v>947</v>
      </c>
      <c r="N490" s="205"/>
      <c r="O490" s="206">
        <v>4196.95</v>
      </c>
      <c r="Q490" s="197" t="s">
        <v>3270</v>
      </c>
      <c r="R490" s="197"/>
      <c r="S490" s="198">
        <v>657.57</v>
      </c>
      <c r="U490" s="309" t="s">
        <v>66516</v>
      </c>
      <c r="V490" s="310">
        <v>842460.78</v>
      </c>
      <c r="X490" s="267" t="s">
        <v>63609</v>
      </c>
      <c r="Y490" s="268">
        <v>252</v>
      </c>
      <c r="AA490" s="229" t="s">
        <v>34478</v>
      </c>
      <c r="AB490" s="230">
        <v>27959.62</v>
      </c>
      <c r="AD490" s="209" t="s">
        <v>15127</v>
      </c>
      <c r="AE490" s="210">
        <v>3810.99</v>
      </c>
      <c r="AF490" s="93"/>
      <c r="AG490" s="201" t="s">
        <v>13179</v>
      </c>
      <c r="AH490" s="202">
        <v>21989.82</v>
      </c>
      <c r="AJ490" s="319" t="s">
        <v>38027</v>
      </c>
      <c r="AK490" s="320">
        <v>11753.11</v>
      </c>
      <c r="AM490" s="265" t="s">
        <v>11439</v>
      </c>
      <c r="AN490" s="266">
        <v>6735.71</v>
      </c>
      <c r="AP490" s="233" t="s">
        <v>41701</v>
      </c>
      <c r="AQ490" s="234">
        <v>96346.78</v>
      </c>
      <c r="AS490" s="211" t="s">
        <v>8647</v>
      </c>
      <c r="AT490" s="212">
        <v>10106</v>
      </c>
      <c r="AV490" s="197" t="s">
        <v>10310</v>
      </c>
      <c r="AW490" s="198">
        <v>11730</v>
      </c>
    </row>
    <row r="491" spans="1:49" x14ac:dyDescent="0.3">
      <c r="A491" s="315" t="s">
        <v>37284</v>
      </c>
      <c r="B491" s="315"/>
      <c r="C491" s="316">
        <v>1104.25</v>
      </c>
      <c r="E491" s="263" t="s">
        <v>5311</v>
      </c>
      <c r="F491" s="263"/>
      <c r="G491" s="264">
        <v>453139.56</v>
      </c>
      <c r="I491" s="227" t="s">
        <v>41161</v>
      </c>
      <c r="J491" s="227"/>
      <c r="K491" s="228">
        <v>66204.75</v>
      </c>
      <c r="M491" s="205" t="s">
        <v>948</v>
      </c>
      <c r="N491" s="205"/>
      <c r="O491" s="206">
        <v>172</v>
      </c>
      <c r="Q491" s="197" t="s">
        <v>3271</v>
      </c>
      <c r="R491" s="197"/>
      <c r="S491" s="198">
        <v>3307.03</v>
      </c>
      <c r="U491" s="309" t="s">
        <v>55817</v>
      </c>
      <c r="V491" s="310">
        <v>9561.6</v>
      </c>
      <c r="X491" s="267" t="s">
        <v>63917</v>
      </c>
      <c r="Y491" s="268">
        <v>725.3</v>
      </c>
      <c r="AA491" s="229" t="s">
        <v>34479</v>
      </c>
      <c r="AB491" s="230">
        <v>170183.88</v>
      </c>
      <c r="AD491" s="209" t="s">
        <v>15128</v>
      </c>
      <c r="AE491" s="210">
        <v>3044.15</v>
      </c>
      <c r="AF491" s="93"/>
      <c r="AG491" s="201" t="s">
        <v>13180</v>
      </c>
      <c r="AH491" s="202">
        <v>1679.96</v>
      </c>
      <c r="AJ491" s="319" t="s">
        <v>38048</v>
      </c>
      <c r="AK491" s="320">
        <v>1104.25</v>
      </c>
      <c r="AM491" s="265" t="s">
        <v>11511</v>
      </c>
      <c r="AN491" s="266">
        <v>453139.56</v>
      </c>
      <c r="AP491" s="233" t="s">
        <v>41702</v>
      </c>
      <c r="AQ491" s="234">
        <v>66204.75</v>
      </c>
      <c r="AS491" s="211" t="s">
        <v>8886</v>
      </c>
      <c r="AT491" s="212">
        <v>8510</v>
      </c>
      <c r="AV491" s="197" t="s">
        <v>9929</v>
      </c>
      <c r="AW491" s="198">
        <v>11730</v>
      </c>
    </row>
    <row r="492" spans="1:49" x14ac:dyDescent="0.3">
      <c r="A492" s="315" t="s">
        <v>65480</v>
      </c>
      <c r="B492" s="315"/>
      <c r="C492" s="316">
        <v>21274.28</v>
      </c>
      <c r="E492" s="263" t="s">
        <v>5312</v>
      </c>
      <c r="F492" s="263"/>
      <c r="G492" s="264">
        <v>635863.01</v>
      </c>
      <c r="I492" s="227" t="s">
        <v>41162</v>
      </c>
      <c r="J492" s="227"/>
      <c r="K492" s="228">
        <v>56000</v>
      </c>
      <c r="M492" s="205" t="s">
        <v>949</v>
      </c>
      <c r="N492" s="205"/>
      <c r="O492" s="206">
        <v>5480</v>
      </c>
      <c r="Q492" s="197" t="s">
        <v>3272</v>
      </c>
      <c r="R492" s="197"/>
      <c r="S492" s="198">
        <v>11663.24</v>
      </c>
      <c r="U492" s="309" t="s">
        <v>58930</v>
      </c>
      <c r="V492" s="310">
        <v>1274.8599999999999</v>
      </c>
      <c r="X492" s="267" t="s">
        <v>55774</v>
      </c>
      <c r="Y492" s="268">
        <v>7050</v>
      </c>
      <c r="AA492" s="229" t="s">
        <v>51500</v>
      </c>
      <c r="AB492" s="230">
        <v>791.43</v>
      </c>
      <c r="AD492" s="209" t="s">
        <v>15129</v>
      </c>
      <c r="AE492" s="210">
        <v>54326</v>
      </c>
      <c r="AF492" s="93"/>
      <c r="AG492" s="201" t="s">
        <v>13181</v>
      </c>
      <c r="AH492" s="202">
        <v>1339.23</v>
      </c>
      <c r="AJ492" s="319" t="s">
        <v>38054</v>
      </c>
      <c r="AK492" s="320">
        <v>21274.28</v>
      </c>
      <c r="AM492" s="265" t="s">
        <v>11512</v>
      </c>
      <c r="AN492" s="266">
        <v>635863.01</v>
      </c>
      <c r="AP492" s="233" t="s">
        <v>41703</v>
      </c>
      <c r="AQ492" s="234">
        <v>56000</v>
      </c>
      <c r="AS492" s="211" t="s">
        <v>9229</v>
      </c>
      <c r="AT492" s="212">
        <v>61196</v>
      </c>
      <c r="AV492" s="197" t="s">
        <v>10311</v>
      </c>
      <c r="AW492" s="198">
        <v>3231</v>
      </c>
    </row>
    <row r="493" spans="1:49" x14ac:dyDescent="0.3">
      <c r="A493" s="315" t="s">
        <v>37285</v>
      </c>
      <c r="B493" s="315"/>
      <c r="C493" s="316">
        <v>55321.52</v>
      </c>
      <c r="E493" s="263" t="s">
        <v>5247</v>
      </c>
      <c r="F493" s="263"/>
      <c r="G493" s="264">
        <v>6870827.9299999997</v>
      </c>
      <c r="I493" s="227" t="s">
        <v>41163</v>
      </c>
      <c r="J493" s="227"/>
      <c r="K493" s="228">
        <v>29604</v>
      </c>
      <c r="M493" s="205" t="s">
        <v>950</v>
      </c>
      <c r="N493" s="205"/>
      <c r="O493" s="206">
        <v>26313.88</v>
      </c>
      <c r="Q493" s="197" t="s">
        <v>3273</v>
      </c>
      <c r="R493" s="197"/>
      <c r="S493" s="198">
        <v>4490</v>
      </c>
      <c r="U493" s="309" t="s">
        <v>51599</v>
      </c>
      <c r="V493" s="310">
        <v>827.14</v>
      </c>
      <c r="X493" s="267" t="s">
        <v>54780</v>
      </c>
      <c r="Y493" s="268">
        <v>7500</v>
      </c>
      <c r="AA493" s="229" t="s">
        <v>51501</v>
      </c>
      <c r="AB493" s="230">
        <v>1764</v>
      </c>
      <c r="AD493" s="209" t="s">
        <v>15130</v>
      </c>
      <c r="AE493" s="210">
        <v>117634.65</v>
      </c>
      <c r="AF493" s="93"/>
      <c r="AG493" s="201" t="s">
        <v>31751</v>
      </c>
      <c r="AH493" s="202">
        <v>1820.06</v>
      </c>
      <c r="AJ493" s="319" t="s">
        <v>38059</v>
      </c>
      <c r="AK493" s="320">
        <v>55321.52</v>
      </c>
      <c r="AM493" s="265" t="s">
        <v>11447</v>
      </c>
      <c r="AN493" s="266">
        <v>6870827.9299999997</v>
      </c>
      <c r="AP493" s="233" t="s">
        <v>41704</v>
      </c>
      <c r="AQ493" s="234">
        <v>29604</v>
      </c>
      <c r="AS493" s="211" t="s">
        <v>9494</v>
      </c>
      <c r="AT493" s="212">
        <v>2859</v>
      </c>
      <c r="AV493" s="197" t="s">
        <v>9930</v>
      </c>
      <c r="AW493" s="198">
        <v>3231</v>
      </c>
    </row>
    <row r="494" spans="1:49" x14ac:dyDescent="0.3">
      <c r="A494" s="315" t="s">
        <v>37287</v>
      </c>
      <c r="B494" s="315"/>
      <c r="C494" s="316">
        <v>22172.07</v>
      </c>
      <c r="E494" s="263" t="s">
        <v>5248</v>
      </c>
      <c r="F494" s="263"/>
      <c r="G494" s="264">
        <v>46236.58</v>
      </c>
      <c r="I494" s="227" t="s">
        <v>42101</v>
      </c>
      <c r="J494" s="227"/>
      <c r="K494" s="228">
        <v>309441.48</v>
      </c>
      <c r="M494" s="205" t="s">
        <v>951</v>
      </c>
      <c r="N494" s="205"/>
      <c r="O494" s="206">
        <v>201028</v>
      </c>
      <c r="Q494" s="197" t="s">
        <v>3274</v>
      </c>
      <c r="R494" s="197"/>
      <c r="S494" s="198">
        <v>59523.41</v>
      </c>
      <c r="U494" s="309" t="s">
        <v>55818</v>
      </c>
      <c r="V494" s="310">
        <v>2711.27</v>
      </c>
      <c r="X494" s="267" t="s">
        <v>54781</v>
      </c>
      <c r="Y494" s="268">
        <v>1087.5899999999999</v>
      </c>
      <c r="AA494" s="229" t="s">
        <v>51502</v>
      </c>
      <c r="AB494" s="230">
        <v>195.5</v>
      </c>
      <c r="AD494" s="209" t="s">
        <v>15131</v>
      </c>
      <c r="AE494" s="210">
        <v>10530.3</v>
      </c>
      <c r="AF494" s="93"/>
      <c r="AG494" s="201" t="s">
        <v>13182</v>
      </c>
      <c r="AH494" s="202">
        <v>30231.17</v>
      </c>
      <c r="AJ494" s="319" t="s">
        <v>38068</v>
      </c>
      <c r="AK494" s="320">
        <v>22172.07</v>
      </c>
      <c r="AM494" s="265" t="s">
        <v>11448</v>
      </c>
      <c r="AN494" s="266">
        <v>46236.58</v>
      </c>
      <c r="AP494" s="233" t="s">
        <v>43492</v>
      </c>
      <c r="AQ494" s="234">
        <v>309441.48</v>
      </c>
      <c r="AS494" s="211" t="s">
        <v>10860</v>
      </c>
      <c r="AT494" s="212">
        <v>2180</v>
      </c>
      <c r="AV494" s="197" t="s">
        <v>7440</v>
      </c>
      <c r="AW494" s="198">
        <v>9370</v>
      </c>
    </row>
    <row r="495" spans="1:49" x14ac:dyDescent="0.3">
      <c r="A495" s="315" t="s">
        <v>37288</v>
      </c>
      <c r="B495" s="315"/>
      <c r="C495" s="316">
        <v>66294.789999999994</v>
      </c>
      <c r="E495" s="263" t="s">
        <v>5250</v>
      </c>
      <c r="F495" s="263"/>
      <c r="G495" s="264">
        <v>1827532.53</v>
      </c>
      <c r="I495" s="227" t="s">
        <v>41164</v>
      </c>
      <c r="J495" s="227"/>
      <c r="K495" s="228">
        <v>41041.58</v>
      </c>
      <c r="M495" s="205" t="s">
        <v>952</v>
      </c>
      <c r="N495" s="205"/>
      <c r="O495" s="206">
        <v>73</v>
      </c>
      <c r="Q495" s="197" t="s">
        <v>3275</v>
      </c>
      <c r="R495" s="197"/>
      <c r="S495" s="198">
        <v>786.09</v>
      </c>
      <c r="U495" s="309" t="s">
        <v>66958</v>
      </c>
      <c r="V495" s="310">
        <v>539.64</v>
      </c>
      <c r="X495" s="267" t="s">
        <v>54782</v>
      </c>
      <c r="Y495" s="268">
        <v>3564.75</v>
      </c>
      <c r="AA495" s="229" t="s">
        <v>51503</v>
      </c>
      <c r="AB495" s="230">
        <v>615.85</v>
      </c>
      <c r="AD495" s="209" t="s">
        <v>15132</v>
      </c>
      <c r="AE495" s="210">
        <v>368.66</v>
      </c>
      <c r="AF495" s="93"/>
      <c r="AG495" s="201" t="s">
        <v>16897</v>
      </c>
      <c r="AH495" s="202">
        <v>22136.21</v>
      </c>
      <c r="AJ495" s="319" t="s">
        <v>38075</v>
      </c>
      <c r="AK495" s="320">
        <v>66294.789999999994</v>
      </c>
      <c r="AM495" s="265" t="s">
        <v>11450</v>
      </c>
      <c r="AN495" s="266">
        <v>1827532.53</v>
      </c>
      <c r="AP495" s="233" t="s">
        <v>41705</v>
      </c>
      <c r="AQ495" s="234">
        <v>41041.58</v>
      </c>
      <c r="AS495" s="211" t="s">
        <v>9625</v>
      </c>
      <c r="AT495" s="212">
        <v>94144.57</v>
      </c>
      <c r="AV495" s="197" t="s">
        <v>10132</v>
      </c>
      <c r="AW495" s="198">
        <v>1562</v>
      </c>
    </row>
    <row r="496" spans="1:49" x14ac:dyDescent="0.3">
      <c r="A496" s="315" t="s">
        <v>37290</v>
      </c>
      <c r="B496" s="315"/>
      <c r="C496" s="316">
        <v>419922.34</v>
      </c>
      <c r="E496" s="263" t="s">
        <v>5251</v>
      </c>
      <c r="F496" s="263"/>
      <c r="G496" s="264">
        <v>108141.52</v>
      </c>
      <c r="I496" s="227" t="s">
        <v>41165</v>
      </c>
      <c r="J496" s="227"/>
      <c r="K496" s="228">
        <v>26912.5</v>
      </c>
      <c r="M496" s="205" t="s">
        <v>953</v>
      </c>
      <c r="N496" s="205"/>
      <c r="O496" s="206">
        <v>9189.98</v>
      </c>
      <c r="Q496" s="197" t="s">
        <v>3276</v>
      </c>
      <c r="R496" s="197"/>
      <c r="S496" s="198">
        <v>42255.38</v>
      </c>
      <c r="U496" s="309" t="s">
        <v>48671</v>
      </c>
      <c r="V496" s="310">
        <v>2843.17</v>
      </c>
      <c r="X496" s="267" t="s">
        <v>55775</v>
      </c>
      <c r="Y496" s="268">
        <v>1400</v>
      </c>
      <c r="AA496" s="229" t="s">
        <v>51504</v>
      </c>
      <c r="AB496" s="230">
        <v>93.76</v>
      </c>
      <c r="AD496" s="209" t="s">
        <v>15133</v>
      </c>
      <c r="AE496" s="210">
        <v>11305.2</v>
      </c>
      <c r="AF496" s="93"/>
      <c r="AG496" s="201" t="s">
        <v>31752</v>
      </c>
      <c r="AH496" s="202">
        <v>48049.57</v>
      </c>
      <c r="AJ496" s="319" t="s">
        <v>38085</v>
      </c>
      <c r="AK496" s="320">
        <v>419922.34</v>
      </c>
      <c r="AM496" s="265" t="s">
        <v>11451</v>
      </c>
      <c r="AN496" s="266">
        <v>108141.52</v>
      </c>
      <c r="AP496" s="233" t="s">
        <v>41706</v>
      </c>
      <c r="AQ496" s="234">
        <v>26912.5</v>
      </c>
      <c r="AS496" s="211" t="s">
        <v>11238</v>
      </c>
      <c r="AT496" s="212">
        <v>246.1</v>
      </c>
      <c r="AV496" s="197" t="s">
        <v>8103</v>
      </c>
      <c r="AW496" s="198">
        <v>2831</v>
      </c>
    </row>
    <row r="497" spans="1:49" x14ac:dyDescent="0.3">
      <c r="A497" s="315" t="s">
        <v>37291</v>
      </c>
      <c r="B497" s="315"/>
      <c r="C497" s="316">
        <v>3757</v>
      </c>
      <c r="E497" s="263" t="s">
        <v>5252</v>
      </c>
      <c r="F497" s="263"/>
      <c r="G497" s="264">
        <v>598853.72</v>
      </c>
      <c r="I497" s="227" t="s">
        <v>44286</v>
      </c>
      <c r="J497" s="227"/>
      <c r="K497" s="228">
        <v>1135656.52</v>
      </c>
      <c r="M497" s="205" t="s">
        <v>954</v>
      </c>
      <c r="N497" s="205"/>
      <c r="O497" s="206">
        <v>5811.59</v>
      </c>
      <c r="Q497" s="197" t="s">
        <v>3277</v>
      </c>
      <c r="R497" s="197"/>
      <c r="S497" s="198">
        <v>161.80000000000001</v>
      </c>
      <c r="U497" s="309" t="s">
        <v>47739</v>
      </c>
      <c r="V497" s="310">
        <v>1079.06</v>
      </c>
      <c r="X497" s="267" t="s">
        <v>54783</v>
      </c>
      <c r="Y497" s="268">
        <v>1534.5</v>
      </c>
      <c r="AA497" s="229" t="s">
        <v>51505</v>
      </c>
      <c r="AB497" s="230">
        <v>6880</v>
      </c>
      <c r="AD497" s="209" t="s">
        <v>15134</v>
      </c>
      <c r="AE497" s="210">
        <v>11788.38</v>
      </c>
      <c r="AF497" s="93"/>
      <c r="AG497" s="201" t="s">
        <v>13183</v>
      </c>
      <c r="AH497" s="202">
        <v>17793.77</v>
      </c>
      <c r="AJ497" s="319" t="s">
        <v>38110</v>
      </c>
      <c r="AK497" s="320">
        <v>3757</v>
      </c>
      <c r="AM497" s="265" t="s">
        <v>11452</v>
      </c>
      <c r="AN497" s="266">
        <v>598853.72</v>
      </c>
      <c r="AP497" s="233" t="s">
        <v>46372</v>
      </c>
      <c r="AQ497" s="234">
        <v>1135656.52</v>
      </c>
      <c r="AS497" s="211" t="s">
        <v>11824</v>
      </c>
      <c r="AT497" s="212">
        <v>7455.64</v>
      </c>
      <c r="AV497" s="197" t="s">
        <v>10312</v>
      </c>
      <c r="AW497" s="198">
        <v>7836</v>
      </c>
    </row>
    <row r="498" spans="1:49" x14ac:dyDescent="0.3">
      <c r="A498" s="315" t="s">
        <v>37293</v>
      </c>
      <c r="B498" s="315"/>
      <c r="C498" s="316">
        <v>49857.89</v>
      </c>
      <c r="E498" s="263" t="s">
        <v>5253</v>
      </c>
      <c r="F498" s="263"/>
      <c r="G498" s="264">
        <v>1685305.24</v>
      </c>
      <c r="I498" s="227" t="s">
        <v>41166</v>
      </c>
      <c r="J498" s="227"/>
      <c r="K498" s="228">
        <v>36251.15</v>
      </c>
      <c r="M498" s="205" t="s">
        <v>955</v>
      </c>
      <c r="N498" s="205"/>
      <c r="O498" s="206">
        <v>4413</v>
      </c>
      <c r="Q498" s="197" t="s">
        <v>3278</v>
      </c>
      <c r="R498" s="197"/>
      <c r="S498" s="198">
        <v>3228.38</v>
      </c>
      <c r="U498" s="309" t="s">
        <v>66959</v>
      </c>
      <c r="V498" s="310">
        <v>1279.93</v>
      </c>
      <c r="X498" s="267" t="s">
        <v>51497</v>
      </c>
      <c r="Y498" s="268">
        <v>817.44</v>
      </c>
      <c r="AA498" s="229" t="s">
        <v>51506</v>
      </c>
      <c r="AB498" s="230">
        <v>526.29999999999995</v>
      </c>
      <c r="AD498" s="209" t="s">
        <v>15135</v>
      </c>
      <c r="AE498" s="210">
        <v>2268.0500000000002</v>
      </c>
      <c r="AF498" s="93"/>
      <c r="AG498" s="201" t="s">
        <v>13184</v>
      </c>
      <c r="AH498" s="202">
        <v>85512</v>
      </c>
      <c r="AJ498" s="319" t="s">
        <v>38120</v>
      </c>
      <c r="AK498" s="320">
        <v>49857.89</v>
      </c>
      <c r="AM498" s="265" t="s">
        <v>11453</v>
      </c>
      <c r="AN498" s="266">
        <v>1685305.24</v>
      </c>
      <c r="AP498" s="233" t="s">
        <v>41707</v>
      </c>
      <c r="AQ498" s="234">
        <v>36251.15</v>
      </c>
      <c r="AS498" s="211" t="s">
        <v>9774</v>
      </c>
      <c r="AT498" s="212">
        <v>251336.21</v>
      </c>
      <c r="AV498" s="197" t="s">
        <v>9931</v>
      </c>
      <c r="AW498" s="198">
        <v>21599</v>
      </c>
    </row>
    <row r="499" spans="1:49" x14ac:dyDescent="0.3">
      <c r="A499" s="315" t="s">
        <v>37294</v>
      </c>
      <c r="B499" s="315"/>
      <c r="C499" s="316">
        <v>521985.71</v>
      </c>
      <c r="E499" s="263" t="s">
        <v>5254</v>
      </c>
      <c r="F499" s="263"/>
      <c r="G499" s="264">
        <v>445374.43</v>
      </c>
      <c r="I499" s="227" t="s">
        <v>42102</v>
      </c>
      <c r="J499" s="227"/>
      <c r="K499" s="228">
        <v>3629271</v>
      </c>
      <c r="M499" s="205" t="s">
        <v>956</v>
      </c>
      <c r="N499" s="205"/>
      <c r="O499" s="206">
        <v>413</v>
      </c>
      <c r="Q499" s="197" t="s">
        <v>3279</v>
      </c>
      <c r="R499" s="197"/>
      <c r="S499" s="198">
        <v>11591.37</v>
      </c>
      <c r="U499" s="309" t="s">
        <v>66960</v>
      </c>
      <c r="V499" s="310">
        <v>108016</v>
      </c>
      <c r="X499" s="267" t="s">
        <v>61761</v>
      </c>
      <c r="Y499" s="268">
        <v>-193.81</v>
      </c>
      <c r="AA499" s="229" t="s">
        <v>51507</v>
      </c>
      <c r="AB499" s="230">
        <v>1658.08</v>
      </c>
      <c r="AD499" s="209" t="s">
        <v>15136</v>
      </c>
      <c r="AE499" s="210">
        <v>16661.66</v>
      </c>
      <c r="AF499" s="93"/>
      <c r="AG499" s="201" t="s">
        <v>13185</v>
      </c>
      <c r="AH499" s="202">
        <v>7872.1</v>
      </c>
      <c r="AJ499" s="319" t="s">
        <v>38127</v>
      </c>
      <c r="AK499" s="320">
        <v>521985.71</v>
      </c>
      <c r="AM499" s="265" t="s">
        <v>11454</v>
      </c>
      <c r="AN499" s="266">
        <v>445374.43</v>
      </c>
      <c r="AP499" s="233" t="s">
        <v>43493</v>
      </c>
      <c r="AQ499" s="234">
        <v>3629271</v>
      </c>
      <c r="AS499" s="211" t="s">
        <v>6628</v>
      </c>
      <c r="AT499" s="212">
        <v>51823</v>
      </c>
      <c r="AV499" s="197" t="s">
        <v>10115</v>
      </c>
      <c r="AW499" s="198">
        <v>4156</v>
      </c>
    </row>
    <row r="500" spans="1:49" x14ac:dyDescent="0.3">
      <c r="A500" s="315" t="s">
        <v>37298</v>
      </c>
      <c r="B500" s="315"/>
      <c r="C500" s="316">
        <v>-0.06</v>
      </c>
      <c r="E500" s="263" t="s">
        <v>5255</v>
      </c>
      <c r="F500" s="263"/>
      <c r="G500" s="264">
        <v>400519.74</v>
      </c>
      <c r="I500" s="227" t="s">
        <v>41167</v>
      </c>
      <c r="J500" s="227"/>
      <c r="K500" s="228">
        <v>68007.899999999994</v>
      </c>
      <c r="M500" s="205" t="s">
        <v>957</v>
      </c>
      <c r="N500" s="205"/>
      <c r="O500" s="206">
        <v>459</v>
      </c>
      <c r="Q500" s="197" t="s">
        <v>3280</v>
      </c>
      <c r="R500" s="197"/>
      <c r="S500" s="198">
        <v>15386.46</v>
      </c>
      <c r="U500" s="309" t="s">
        <v>57220</v>
      </c>
      <c r="V500" s="310">
        <v>71109.72</v>
      </c>
      <c r="X500" s="267" t="s">
        <v>63918</v>
      </c>
      <c r="Y500" s="268">
        <v>16888</v>
      </c>
      <c r="AA500" s="229" t="s">
        <v>51508</v>
      </c>
      <c r="AB500" s="230">
        <v>296.12</v>
      </c>
      <c r="AD500" s="209" t="s">
        <v>15137</v>
      </c>
      <c r="AE500" s="210">
        <v>97598.63</v>
      </c>
      <c r="AF500" s="93"/>
      <c r="AG500" s="201" t="s">
        <v>13186</v>
      </c>
      <c r="AH500" s="202">
        <v>31450</v>
      </c>
      <c r="AJ500" s="319" t="s">
        <v>38154</v>
      </c>
      <c r="AK500" s="320">
        <v>-0.06</v>
      </c>
      <c r="AM500" s="265" t="s">
        <v>11455</v>
      </c>
      <c r="AN500" s="266">
        <v>400519.74</v>
      </c>
      <c r="AP500" s="233" t="s">
        <v>41708</v>
      </c>
      <c r="AQ500" s="234">
        <v>68007.899999999994</v>
      </c>
      <c r="AS500" s="211" t="s">
        <v>6886</v>
      </c>
      <c r="AT500" s="212">
        <v>2989</v>
      </c>
      <c r="AV500" s="197" t="s">
        <v>10313</v>
      </c>
      <c r="AW500" s="198">
        <v>1939</v>
      </c>
    </row>
    <row r="501" spans="1:49" x14ac:dyDescent="0.3">
      <c r="A501" s="315" t="s">
        <v>37300</v>
      </c>
      <c r="B501" s="315"/>
      <c r="C501" s="316">
        <v>25548.48</v>
      </c>
      <c r="E501" s="263" t="s">
        <v>5256</v>
      </c>
      <c r="F501" s="263"/>
      <c r="G501" s="264">
        <v>10903.98</v>
      </c>
      <c r="I501" s="227" t="s">
        <v>41168</v>
      </c>
      <c r="J501" s="227"/>
      <c r="K501" s="228">
        <v>174998.31</v>
      </c>
      <c r="M501" s="205" t="s">
        <v>958</v>
      </c>
      <c r="N501" s="205"/>
      <c r="O501" s="206">
        <v>10916.78</v>
      </c>
      <c r="Q501" s="197" t="s">
        <v>3282</v>
      </c>
      <c r="R501" s="197"/>
      <c r="S501" s="198">
        <v>46180</v>
      </c>
      <c r="U501" s="309" t="s">
        <v>48673</v>
      </c>
      <c r="V501" s="310">
        <v>1542.96</v>
      </c>
      <c r="X501" s="267" t="s">
        <v>34473</v>
      </c>
      <c r="Y501" s="268">
        <v>122258.78</v>
      </c>
      <c r="AA501" s="229" t="s">
        <v>51509</v>
      </c>
      <c r="AB501" s="230">
        <v>1568.2</v>
      </c>
      <c r="AD501" s="209" t="s">
        <v>15138</v>
      </c>
      <c r="AE501" s="210">
        <v>59841.08</v>
      </c>
      <c r="AF501" s="93"/>
      <c r="AG501" s="201" t="s">
        <v>13187</v>
      </c>
      <c r="AH501" s="202">
        <v>11891.46</v>
      </c>
      <c r="AJ501" s="319" t="s">
        <v>38171</v>
      </c>
      <c r="AK501" s="320">
        <v>25548.48</v>
      </c>
      <c r="AM501" s="265" t="s">
        <v>11456</v>
      </c>
      <c r="AN501" s="266">
        <v>10903.98</v>
      </c>
      <c r="AP501" s="233" t="s">
        <v>41709</v>
      </c>
      <c r="AQ501" s="234">
        <v>174998.31</v>
      </c>
      <c r="AS501" s="211" t="s">
        <v>7570</v>
      </c>
      <c r="AT501" s="212">
        <v>11820.5</v>
      </c>
      <c r="AV501" s="197" t="s">
        <v>9932</v>
      </c>
      <c r="AW501" s="198">
        <v>6095</v>
      </c>
    </row>
    <row r="502" spans="1:49" x14ac:dyDescent="0.3">
      <c r="A502" s="315" t="s">
        <v>37301</v>
      </c>
      <c r="B502" s="315"/>
      <c r="C502" s="316">
        <v>8077.21</v>
      </c>
      <c r="E502" s="263" t="s">
        <v>5257</v>
      </c>
      <c r="F502" s="263"/>
      <c r="G502" s="264">
        <v>1199766.78</v>
      </c>
      <c r="I502" s="227" t="s">
        <v>44287</v>
      </c>
      <c r="J502" s="227"/>
      <c r="K502" s="228">
        <v>2015835.8</v>
      </c>
      <c r="M502" s="205" t="s">
        <v>959</v>
      </c>
      <c r="N502" s="205"/>
      <c r="O502" s="206">
        <v>61641.67</v>
      </c>
      <c r="Q502" s="197" t="s">
        <v>3283</v>
      </c>
      <c r="R502" s="197"/>
      <c r="S502" s="198">
        <v>6605.06</v>
      </c>
      <c r="U502" s="309" t="s">
        <v>48674</v>
      </c>
      <c r="V502" s="310">
        <v>218</v>
      </c>
      <c r="X502" s="267" t="s">
        <v>34474</v>
      </c>
      <c r="Y502" s="268">
        <v>167188.66</v>
      </c>
      <c r="AA502" s="229" t="s">
        <v>51510</v>
      </c>
      <c r="AB502" s="230">
        <v>250.58</v>
      </c>
      <c r="AD502" s="209" t="s">
        <v>15139</v>
      </c>
      <c r="AE502" s="210">
        <v>276792.69</v>
      </c>
      <c r="AF502" s="93"/>
      <c r="AG502" s="201" t="s">
        <v>13188</v>
      </c>
      <c r="AH502" s="202">
        <v>33476.519999999997</v>
      </c>
      <c r="AJ502" s="319" t="s">
        <v>38176</v>
      </c>
      <c r="AK502" s="320">
        <v>8077.21</v>
      </c>
      <c r="AM502" s="265" t="s">
        <v>11457</v>
      </c>
      <c r="AN502" s="266">
        <v>1199766.78</v>
      </c>
      <c r="AP502" s="233" t="s">
        <v>46373</v>
      </c>
      <c r="AQ502" s="234">
        <v>2015835.8</v>
      </c>
      <c r="AS502" s="211" t="s">
        <v>7709</v>
      </c>
      <c r="AT502" s="212">
        <v>1477.56</v>
      </c>
      <c r="AV502" s="197" t="s">
        <v>10314</v>
      </c>
      <c r="AW502" s="198">
        <v>2822.13</v>
      </c>
    </row>
    <row r="503" spans="1:49" x14ac:dyDescent="0.3">
      <c r="A503" s="315" t="s">
        <v>37302</v>
      </c>
      <c r="B503" s="315"/>
      <c r="C503" s="316">
        <v>79901.399999999994</v>
      </c>
      <c r="E503" s="263" t="s">
        <v>5258</v>
      </c>
      <c r="F503" s="263"/>
      <c r="G503" s="264">
        <v>4174827.12</v>
      </c>
      <c r="I503" s="227" t="s">
        <v>44288</v>
      </c>
      <c r="J503" s="227"/>
      <c r="K503" s="228">
        <v>2047775.9</v>
      </c>
      <c r="M503" s="205" t="s">
        <v>960</v>
      </c>
      <c r="N503" s="205"/>
      <c r="O503" s="206">
        <v>1236</v>
      </c>
      <c r="Q503" s="197" t="s">
        <v>3284</v>
      </c>
      <c r="R503" s="197"/>
      <c r="S503" s="198">
        <v>4500</v>
      </c>
      <c r="U503" s="309" t="s">
        <v>66961</v>
      </c>
      <c r="V503" s="310">
        <v>1000.65</v>
      </c>
      <c r="X503" s="267" t="s">
        <v>34475</v>
      </c>
      <c r="Y503" s="268">
        <v>48737.68</v>
      </c>
      <c r="AA503" s="229" t="s">
        <v>49583</v>
      </c>
      <c r="AB503" s="230">
        <v>9085.42</v>
      </c>
      <c r="AD503" s="209" t="s">
        <v>15140</v>
      </c>
      <c r="AE503" s="210">
        <v>574.4</v>
      </c>
      <c r="AF503" s="93"/>
      <c r="AG503" s="201" t="s">
        <v>31753</v>
      </c>
      <c r="AH503" s="202">
        <v>0.44</v>
      </c>
      <c r="AJ503" s="319" t="s">
        <v>38181</v>
      </c>
      <c r="AK503" s="320">
        <v>79901.399999999994</v>
      </c>
      <c r="AM503" s="265" t="s">
        <v>11458</v>
      </c>
      <c r="AN503" s="266">
        <v>4174827.12</v>
      </c>
      <c r="AP503" s="233" t="s">
        <v>46374</v>
      </c>
      <c r="AQ503" s="234">
        <v>2047775.9</v>
      </c>
      <c r="AS503" s="211" t="s">
        <v>8010</v>
      </c>
      <c r="AT503" s="212">
        <v>1237.73</v>
      </c>
      <c r="AV503" s="197" t="s">
        <v>9933</v>
      </c>
      <c r="AW503" s="198">
        <v>2822.13</v>
      </c>
    </row>
    <row r="504" spans="1:49" x14ac:dyDescent="0.3">
      <c r="A504" s="315" t="s">
        <v>37306</v>
      </c>
      <c r="B504" s="315"/>
      <c r="C504" s="316">
        <v>52328.59</v>
      </c>
      <c r="E504" s="263" t="s">
        <v>5259</v>
      </c>
      <c r="F504" s="263"/>
      <c r="G504" s="264">
        <v>75227.570000000007</v>
      </c>
      <c r="I504" s="227" t="s">
        <v>41169</v>
      </c>
      <c r="J504" s="227"/>
      <c r="K504" s="228">
        <v>237772</v>
      </c>
      <c r="M504" s="205" t="s">
        <v>961</v>
      </c>
      <c r="N504" s="205"/>
      <c r="O504" s="206">
        <v>6106</v>
      </c>
      <c r="Q504" s="197" t="s">
        <v>3285</v>
      </c>
      <c r="R504" s="197"/>
      <c r="S504" s="198">
        <v>342.7</v>
      </c>
      <c r="U504" s="309" t="s">
        <v>57222</v>
      </c>
      <c r="V504" s="310">
        <v>2804.87</v>
      </c>
      <c r="X504" s="267" t="s">
        <v>51498</v>
      </c>
      <c r="Y504" s="268">
        <v>86431.76</v>
      </c>
      <c r="AA504" s="229" t="s">
        <v>44347</v>
      </c>
      <c r="AB504" s="230">
        <v>199700</v>
      </c>
      <c r="AD504" s="209" t="s">
        <v>15141</v>
      </c>
      <c r="AE504" s="210">
        <v>43.95</v>
      </c>
      <c r="AF504" s="93"/>
      <c r="AG504" s="201" t="s">
        <v>31754</v>
      </c>
      <c r="AH504" s="202">
        <v>497112.08</v>
      </c>
      <c r="AJ504" s="319" t="s">
        <v>38197</v>
      </c>
      <c r="AK504" s="320">
        <v>52328.59</v>
      </c>
      <c r="AM504" s="265" t="s">
        <v>11459</v>
      </c>
      <c r="AN504" s="266">
        <v>75227.570000000007</v>
      </c>
      <c r="AP504" s="233" t="s">
        <v>41710</v>
      </c>
      <c r="AQ504" s="234">
        <v>237772</v>
      </c>
      <c r="AS504" s="211" t="s">
        <v>8268</v>
      </c>
      <c r="AT504" s="212">
        <v>6829.26</v>
      </c>
      <c r="AV504" s="197" t="s">
        <v>10315</v>
      </c>
      <c r="AW504" s="198">
        <v>2359</v>
      </c>
    </row>
    <row r="505" spans="1:49" x14ac:dyDescent="0.3">
      <c r="A505" s="315" t="s">
        <v>37309</v>
      </c>
      <c r="B505" s="315"/>
      <c r="C505" s="316">
        <v>4904.12</v>
      </c>
      <c r="E505" s="263" t="s">
        <v>5260</v>
      </c>
      <c r="F505" s="263"/>
      <c r="G505" s="264">
        <v>147193.70000000001</v>
      </c>
      <c r="I505" s="227" t="s">
        <v>41170</v>
      </c>
      <c r="J505" s="227"/>
      <c r="K505" s="228">
        <v>110072.14</v>
      </c>
      <c r="M505" s="205" t="s">
        <v>962</v>
      </c>
      <c r="N505" s="205"/>
      <c r="O505" s="206">
        <v>991</v>
      </c>
      <c r="Q505" s="197" t="s">
        <v>3286</v>
      </c>
      <c r="R505" s="197"/>
      <c r="S505" s="198">
        <v>97158.13</v>
      </c>
      <c r="U505" s="309" t="s">
        <v>42144</v>
      </c>
      <c r="V505" s="310">
        <v>13173.21</v>
      </c>
      <c r="X505" s="267" t="s">
        <v>38832</v>
      </c>
      <c r="Y505" s="268">
        <v>22200.94</v>
      </c>
      <c r="AA505" s="229" t="s">
        <v>44348</v>
      </c>
      <c r="AB505" s="230">
        <v>15277.04</v>
      </c>
      <c r="AD505" s="209" t="s">
        <v>15142</v>
      </c>
      <c r="AE505" s="210">
        <v>92.15</v>
      </c>
      <c r="AF505" s="93"/>
      <c r="AG505" s="201" t="s">
        <v>31755</v>
      </c>
      <c r="AH505" s="202">
        <v>45934.09</v>
      </c>
      <c r="AJ505" s="319" t="s">
        <v>38212</v>
      </c>
      <c r="AK505" s="320">
        <v>4904.12</v>
      </c>
      <c r="AM505" s="265" t="s">
        <v>11460</v>
      </c>
      <c r="AN505" s="266">
        <v>147193.70000000001</v>
      </c>
      <c r="AP505" s="233" t="s">
        <v>41711</v>
      </c>
      <c r="AQ505" s="234">
        <v>110072.14</v>
      </c>
      <c r="AS505" s="211" t="s">
        <v>8887</v>
      </c>
      <c r="AT505" s="212">
        <v>8644.76</v>
      </c>
      <c r="AV505" s="197" t="s">
        <v>9934</v>
      </c>
      <c r="AW505" s="198">
        <v>2359</v>
      </c>
    </row>
    <row r="506" spans="1:49" x14ac:dyDescent="0.3">
      <c r="A506" s="315" t="s">
        <v>37313</v>
      </c>
      <c r="B506" s="315"/>
      <c r="C506" s="316">
        <v>221753.17</v>
      </c>
      <c r="E506" s="263" t="s">
        <v>5261</v>
      </c>
      <c r="F506" s="263"/>
      <c r="G506" s="264">
        <v>4893166.99</v>
      </c>
      <c r="I506" s="227" t="s">
        <v>44289</v>
      </c>
      <c r="J506" s="227"/>
      <c r="K506" s="228">
        <v>1177191.24</v>
      </c>
      <c r="M506" s="205" t="s">
        <v>963</v>
      </c>
      <c r="N506" s="205"/>
      <c r="O506" s="206">
        <v>898.7</v>
      </c>
      <c r="Q506" s="197" t="s">
        <v>3287</v>
      </c>
      <c r="R506" s="197"/>
      <c r="S506" s="198">
        <v>7883.17</v>
      </c>
      <c r="U506" s="309" t="s">
        <v>51601</v>
      </c>
      <c r="V506" s="310">
        <v>46022.46</v>
      </c>
      <c r="X506" s="267" t="s">
        <v>58416</v>
      </c>
      <c r="Y506" s="268">
        <v>171656.45</v>
      </c>
      <c r="AA506" s="229" t="s">
        <v>15178</v>
      </c>
      <c r="AB506" s="230">
        <v>198.99</v>
      </c>
      <c r="AD506" s="209" t="s">
        <v>15143</v>
      </c>
      <c r="AE506" s="210">
        <v>69550.679999999993</v>
      </c>
      <c r="AF506" s="93"/>
      <c r="AG506" s="201" t="s">
        <v>31756</v>
      </c>
      <c r="AH506" s="202">
        <v>8703.39</v>
      </c>
      <c r="AJ506" s="319" t="s">
        <v>38242</v>
      </c>
      <c r="AK506" s="320">
        <v>221753.17</v>
      </c>
      <c r="AM506" s="265" t="s">
        <v>11461</v>
      </c>
      <c r="AN506" s="266">
        <v>4893166.99</v>
      </c>
      <c r="AP506" s="233" t="s">
        <v>46375</v>
      </c>
      <c r="AQ506" s="234">
        <v>1177191.24</v>
      </c>
      <c r="AS506" s="211" t="s">
        <v>9230</v>
      </c>
      <c r="AT506" s="212">
        <v>21409.84</v>
      </c>
      <c r="AV506" s="197" t="s">
        <v>10316</v>
      </c>
      <c r="AW506" s="198">
        <v>8030</v>
      </c>
    </row>
    <row r="507" spans="1:49" x14ac:dyDescent="0.3">
      <c r="A507" s="315" t="s">
        <v>37314</v>
      </c>
      <c r="B507" s="315"/>
      <c r="C507" s="316">
        <v>71567.399999999994</v>
      </c>
      <c r="E507" s="263" t="s">
        <v>5262</v>
      </c>
      <c r="F507" s="263"/>
      <c r="G507" s="264">
        <v>119318.11</v>
      </c>
      <c r="I507" s="227" t="s">
        <v>42103</v>
      </c>
      <c r="J507" s="227"/>
      <c r="K507" s="228">
        <v>511245</v>
      </c>
      <c r="M507" s="205" t="s">
        <v>964</v>
      </c>
      <c r="N507" s="205"/>
      <c r="O507" s="206">
        <v>1186</v>
      </c>
      <c r="Q507" s="197" t="s">
        <v>3288</v>
      </c>
      <c r="R507" s="197"/>
      <c r="S507" s="198">
        <v>39892</v>
      </c>
      <c r="U507" s="309" t="s">
        <v>57223</v>
      </c>
      <c r="V507" s="310">
        <v>25995.58</v>
      </c>
      <c r="X507" s="267" t="s">
        <v>59465</v>
      </c>
      <c r="Y507" s="268">
        <v>3581</v>
      </c>
      <c r="AA507" s="229" t="s">
        <v>15193</v>
      </c>
      <c r="AB507" s="230">
        <v>386</v>
      </c>
      <c r="AD507" s="209" t="s">
        <v>15144</v>
      </c>
      <c r="AE507" s="210">
        <v>10607</v>
      </c>
      <c r="AF507" s="93"/>
      <c r="AG507" s="201" t="s">
        <v>13189</v>
      </c>
      <c r="AH507" s="202">
        <v>17793.77</v>
      </c>
      <c r="AJ507" s="319" t="s">
        <v>38250</v>
      </c>
      <c r="AK507" s="320">
        <v>71567.399999999994</v>
      </c>
      <c r="AM507" s="265" t="s">
        <v>11462</v>
      </c>
      <c r="AN507" s="266">
        <v>119318.11</v>
      </c>
      <c r="AP507" s="233" t="s">
        <v>43494</v>
      </c>
      <c r="AQ507" s="234">
        <v>511245</v>
      </c>
      <c r="AS507" s="211" t="s">
        <v>10579</v>
      </c>
      <c r="AT507" s="212">
        <v>3132</v>
      </c>
      <c r="AV507" s="197" t="s">
        <v>9935</v>
      </c>
      <c r="AW507" s="198">
        <v>8030</v>
      </c>
    </row>
    <row r="508" spans="1:49" x14ac:dyDescent="0.3">
      <c r="A508" s="315" t="s">
        <v>37315</v>
      </c>
      <c r="B508" s="315"/>
      <c r="C508" s="316">
        <v>24481.81</v>
      </c>
      <c r="E508" s="263" t="s">
        <v>5263</v>
      </c>
      <c r="F508" s="263"/>
      <c r="G508" s="264">
        <v>127.57</v>
      </c>
      <c r="I508" s="227" t="s">
        <v>3241</v>
      </c>
      <c r="J508" s="227"/>
      <c r="K508" s="228">
        <v>104045.75999999999</v>
      </c>
      <c r="M508" s="205" t="s">
        <v>965</v>
      </c>
      <c r="N508" s="205"/>
      <c r="O508" s="206">
        <v>2955</v>
      </c>
      <c r="Q508" s="197" t="s">
        <v>3289</v>
      </c>
      <c r="R508" s="197"/>
      <c r="S508" s="198">
        <v>56336.41</v>
      </c>
      <c r="U508" s="309" t="s">
        <v>49619</v>
      </c>
      <c r="V508" s="310">
        <v>656.73</v>
      </c>
      <c r="X508" s="267" t="s">
        <v>54784</v>
      </c>
      <c r="Y508" s="268">
        <v>15004.45</v>
      </c>
      <c r="AA508" s="229" t="s">
        <v>44349</v>
      </c>
      <c r="AB508" s="230">
        <v>468679.45</v>
      </c>
      <c r="AD508" s="209" t="s">
        <v>15145</v>
      </c>
      <c r="AE508" s="210">
        <v>811.44</v>
      </c>
      <c r="AF508" s="93"/>
      <c r="AG508" s="201" t="s">
        <v>13190</v>
      </c>
      <c r="AH508" s="202">
        <v>85512</v>
      </c>
      <c r="AJ508" s="319" t="s">
        <v>38257</v>
      </c>
      <c r="AK508" s="320">
        <v>24481.81</v>
      </c>
      <c r="AM508" s="265" t="s">
        <v>11463</v>
      </c>
      <c r="AN508" s="266">
        <v>127.57</v>
      </c>
      <c r="AP508" s="233" t="s">
        <v>9199</v>
      </c>
      <c r="AQ508" s="234">
        <v>104045.75999999999</v>
      </c>
      <c r="AS508" s="211" t="s">
        <v>11239</v>
      </c>
      <c r="AT508" s="212">
        <v>6000</v>
      </c>
      <c r="AV508" s="197" t="s">
        <v>7628</v>
      </c>
      <c r="AW508" s="198">
        <v>120898</v>
      </c>
    </row>
    <row r="509" spans="1:49" x14ac:dyDescent="0.3">
      <c r="A509" s="315" t="s">
        <v>37316</v>
      </c>
      <c r="B509" s="315"/>
      <c r="C509" s="316">
        <v>11540.47</v>
      </c>
      <c r="E509" s="263" t="s">
        <v>5264</v>
      </c>
      <c r="F509" s="263"/>
      <c r="G509" s="264">
        <v>4840025.59</v>
      </c>
      <c r="I509" s="227" t="s">
        <v>3314</v>
      </c>
      <c r="J509" s="227"/>
      <c r="K509" s="228">
        <v>142823</v>
      </c>
      <c r="M509" s="205" t="s">
        <v>966</v>
      </c>
      <c r="N509" s="205"/>
      <c r="O509" s="206">
        <v>680</v>
      </c>
      <c r="Q509" s="197" t="s">
        <v>3290</v>
      </c>
      <c r="R509" s="197"/>
      <c r="S509" s="198">
        <v>57210</v>
      </c>
      <c r="U509" s="309" t="s">
        <v>66517</v>
      </c>
      <c r="V509" s="310">
        <v>5379.9</v>
      </c>
      <c r="X509" s="267" t="s">
        <v>38833</v>
      </c>
      <c r="Y509" s="268">
        <v>22319.93</v>
      </c>
      <c r="AA509" s="229" t="s">
        <v>44350</v>
      </c>
      <c r="AB509" s="230">
        <v>35853.85</v>
      </c>
      <c r="AD509" s="209" t="s">
        <v>15146</v>
      </c>
      <c r="AE509" s="210">
        <v>4140</v>
      </c>
      <c r="AF509" s="93"/>
      <c r="AG509" s="201" t="s">
        <v>13191</v>
      </c>
      <c r="AH509" s="202">
        <v>7872.54</v>
      </c>
      <c r="AJ509" s="319" t="s">
        <v>38265</v>
      </c>
      <c r="AK509" s="320">
        <v>11540.47</v>
      </c>
      <c r="AM509" s="265" t="s">
        <v>11464</v>
      </c>
      <c r="AN509" s="266">
        <v>4840025.59</v>
      </c>
      <c r="AP509" s="233" t="s">
        <v>9200</v>
      </c>
      <c r="AQ509" s="234">
        <v>142823</v>
      </c>
      <c r="AS509" s="211" t="s">
        <v>9775</v>
      </c>
      <c r="AT509" s="212">
        <v>115363.65</v>
      </c>
      <c r="AV509" s="197" t="s">
        <v>8105</v>
      </c>
      <c r="AW509" s="198">
        <v>2442</v>
      </c>
    </row>
    <row r="510" spans="1:49" x14ac:dyDescent="0.3">
      <c r="A510" s="315" t="s">
        <v>37318</v>
      </c>
      <c r="B510" s="315"/>
      <c r="C510" s="316">
        <v>600.75</v>
      </c>
      <c r="E510" s="263" t="s">
        <v>5269</v>
      </c>
      <c r="F510" s="263"/>
      <c r="G510" s="264">
        <v>1377932.64</v>
      </c>
      <c r="I510" s="227" t="s">
        <v>3315</v>
      </c>
      <c r="J510" s="227"/>
      <c r="K510" s="228">
        <v>328491.73</v>
      </c>
      <c r="M510" s="205" t="s">
        <v>967</v>
      </c>
      <c r="N510" s="205"/>
      <c r="O510" s="206">
        <v>657</v>
      </c>
      <c r="Q510" s="197" t="s">
        <v>3291</v>
      </c>
      <c r="R510" s="197"/>
      <c r="S510" s="198">
        <v>435</v>
      </c>
      <c r="U510" s="309" t="s">
        <v>49620</v>
      </c>
      <c r="V510" s="310">
        <v>1222.06</v>
      </c>
      <c r="X510" s="267" t="s">
        <v>33057</v>
      </c>
      <c r="Y510" s="268">
        <v>48069.43</v>
      </c>
      <c r="AA510" s="229" t="s">
        <v>15205</v>
      </c>
      <c r="AB510" s="230">
        <v>3034.39</v>
      </c>
      <c r="AD510" s="209" t="s">
        <v>15147</v>
      </c>
      <c r="AE510" s="210">
        <v>440.77</v>
      </c>
      <c r="AF510" s="93"/>
      <c r="AG510" s="201" t="s">
        <v>13192</v>
      </c>
      <c r="AH510" s="202">
        <v>528562.07999999996</v>
      </c>
      <c r="AJ510" s="319" t="s">
        <v>38275</v>
      </c>
      <c r="AK510" s="320">
        <v>600.75</v>
      </c>
      <c r="AM510" s="265" t="s">
        <v>11469</v>
      </c>
      <c r="AN510" s="266">
        <v>1377932.64</v>
      </c>
      <c r="AP510" s="233" t="s">
        <v>9201</v>
      </c>
      <c r="AQ510" s="234">
        <v>328491.73</v>
      </c>
      <c r="AS510" s="211" t="s">
        <v>6629</v>
      </c>
      <c r="AT510" s="212">
        <v>477725</v>
      </c>
      <c r="AV510" s="197" t="s">
        <v>10317</v>
      </c>
      <c r="AW510" s="198">
        <v>144696</v>
      </c>
    </row>
    <row r="511" spans="1:49" x14ac:dyDescent="0.3">
      <c r="A511" s="315" t="s">
        <v>37319</v>
      </c>
      <c r="B511" s="315"/>
      <c r="C511" s="316">
        <v>57889.87</v>
      </c>
      <c r="E511" s="263" t="s">
        <v>5265</v>
      </c>
      <c r="F511" s="263"/>
      <c r="G511" s="264">
        <v>131.69</v>
      </c>
      <c r="I511" s="227" t="s">
        <v>4146</v>
      </c>
      <c r="J511" s="227"/>
      <c r="K511" s="228">
        <v>62985</v>
      </c>
      <c r="M511" s="205" t="s">
        <v>968</v>
      </c>
      <c r="N511" s="205"/>
      <c r="O511" s="206">
        <v>622</v>
      </c>
      <c r="Q511" s="197" t="s">
        <v>3292</v>
      </c>
      <c r="R511" s="197"/>
      <c r="S511" s="198">
        <v>60850</v>
      </c>
      <c r="U511" s="309" t="s">
        <v>47741</v>
      </c>
      <c r="V511" s="310">
        <v>10361.120000000001</v>
      </c>
      <c r="X511" s="267" t="s">
        <v>33058</v>
      </c>
      <c r="Y511" s="268">
        <v>156481.19</v>
      </c>
      <c r="AA511" s="229" t="s">
        <v>34484</v>
      </c>
      <c r="AB511" s="230">
        <v>13730</v>
      </c>
      <c r="AD511" s="209" t="s">
        <v>15148</v>
      </c>
      <c r="AE511" s="210">
        <v>2449.6</v>
      </c>
      <c r="AF511" s="93"/>
      <c r="AG511" s="201" t="s">
        <v>13193</v>
      </c>
      <c r="AH511" s="202">
        <v>57825.55</v>
      </c>
      <c r="AJ511" s="319" t="s">
        <v>38280</v>
      </c>
      <c r="AK511" s="320">
        <v>57889.87</v>
      </c>
      <c r="AM511" s="265" t="s">
        <v>11465</v>
      </c>
      <c r="AN511" s="266">
        <v>131.69</v>
      </c>
      <c r="AP511" s="233" t="s">
        <v>10520</v>
      </c>
      <c r="AQ511" s="234">
        <v>62985</v>
      </c>
      <c r="AS511" s="211" t="s">
        <v>6887</v>
      </c>
      <c r="AT511" s="212">
        <v>53035</v>
      </c>
      <c r="AV511" s="197" t="s">
        <v>9356</v>
      </c>
      <c r="AW511" s="198">
        <v>56336.41</v>
      </c>
    </row>
    <row r="512" spans="1:49" x14ac:dyDescent="0.3">
      <c r="A512" s="315" t="s">
        <v>37320</v>
      </c>
      <c r="B512" s="315"/>
      <c r="C512" s="316">
        <v>76140.990000000005</v>
      </c>
      <c r="E512" s="263" t="s">
        <v>5266</v>
      </c>
      <c r="F512" s="263"/>
      <c r="G512" s="264">
        <v>18404.849999999999</v>
      </c>
      <c r="I512" s="227" t="s">
        <v>3316</v>
      </c>
      <c r="J512" s="227"/>
      <c r="K512" s="228">
        <v>2651.94</v>
      </c>
      <c r="M512" s="205" t="s">
        <v>969</v>
      </c>
      <c r="N512" s="205"/>
      <c r="O512" s="206">
        <v>222</v>
      </c>
      <c r="Q512" s="197" t="s">
        <v>3293</v>
      </c>
      <c r="R512" s="197"/>
      <c r="S512" s="198">
        <v>2976.82</v>
      </c>
      <c r="U512" s="309" t="s">
        <v>63020</v>
      </c>
      <c r="V512" s="310">
        <v>8584.6299999999992</v>
      </c>
      <c r="X512" s="267" t="s">
        <v>34476</v>
      </c>
      <c r="Y512" s="268">
        <v>82320.960000000006</v>
      </c>
      <c r="AA512" s="229" t="s">
        <v>51511</v>
      </c>
      <c r="AB512" s="230">
        <v>10155.31</v>
      </c>
      <c r="AD512" s="209" t="s">
        <v>15149</v>
      </c>
      <c r="AE512" s="210">
        <v>187.39</v>
      </c>
      <c r="AF512" s="93"/>
      <c r="AG512" s="201" t="s">
        <v>13194</v>
      </c>
      <c r="AH512" s="202">
        <v>33476.519999999997</v>
      </c>
      <c r="AJ512" s="319" t="s">
        <v>38285</v>
      </c>
      <c r="AK512" s="320">
        <v>76140.990000000005</v>
      </c>
      <c r="AM512" s="265" t="s">
        <v>11466</v>
      </c>
      <c r="AN512" s="266">
        <v>18404.849999999999</v>
      </c>
      <c r="AP512" s="233" t="s">
        <v>9203</v>
      </c>
      <c r="AQ512" s="234">
        <v>2651.94</v>
      </c>
      <c r="AS512" s="211" t="s">
        <v>7053</v>
      </c>
      <c r="AT512" s="212">
        <v>22003</v>
      </c>
      <c r="AV512" s="197" t="s">
        <v>9937</v>
      </c>
      <c r="AW512" s="198">
        <v>324372.40999999997</v>
      </c>
    </row>
    <row r="513" spans="1:49" x14ac:dyDescent="0.3">
      <c r="A513" s="315" t="s">
        <v>37322</v>
      </c>
      <c r="B513" s="315"/>
      <c r="C513" s="316">
        <v>1405.99</v>
      </c>
      <c r="E513" s="263" t="s">
        <v>5267</v>
      </c>
      <c r="F513" s="263"/>
      <c r="G513" s="264">
        <v>586.73</v>
      </c>
      <c r="I513" s="227" t="s">
        <v>3243</v>
      </c>
      <c r="J513" s="227"/>
      <c r="K513" s="228">
        <v>157238.59</v>
      </c>
      <c r="M513" s="205" t="s">
        <v>970</v>
      </c>
      <c r="N513" s="205"/>
      <c r="O513" s="206">
        <v>2649</v>
      </c>
      <c r="Q513" s="197" t="s">
        <v>3294</v>
      </c>
      <c r="R513" s="197"/>
      <c r="S513" s="198">
        <v>44127.87</v>
      </c>
      <c r="U513" s="309" t="s">
        <v>63021</v>
      </c>
      <c r="V513" s="310">
        <v>655.20000000000005</v>
      </c>
      <c r="X513" s="267" t="s">
        <v>40090</v>
      </c>
      <c r="Y513" s="268">
        <v>70244</v>
      </c>
      <c r="AA513" s="229" t="s">
        <v>51512</v>
      </c>
      <c r="AB513" s="230">
        <v>1306.2</v>
      </c>
      <c r="AD513" s="209" t="s">
        <v>15150</v>
      </c>
      <c r="AE513" s="210">
        <v>74.709999999999994</v>
      </c>
      <c r="AF513" s="93"/>
      <c r="AG513" s="201" t="s">
        <v>17000</v>
      </c>
      <c r="AH513" s="202">
        <v>8703.39</v>
      </c>
      <c r="AJ513" s="319" t="s">
        <v>38304</v>
      </c>
      <c r="AK513" s="320">
        <v>1405.99</v>
      </c>
      <c r="AM513" s="265" t="s">
        <v>11467</v>
      </c>
      <c r="AN513" s="266">
        <v>586.73</v>
      </c>
      <c r="AP513" s="233" t="s">
        <v>9204</v>
      </c>
      <c r="AQ513" s="234">
        <v>157238.59</v>
      </c>
      <c r="AS513" s="211" t="s">
        <v>7295</v>
      </c>
      <c r="AT513" s="212">
        <v>222778</v>
      </c>
      <c r="AV513" s="197" t="s">
        <v>10318</v>
      </c>
      <c r="AW513" s="198">
        <v>2267</v>
      </c>
    </row>
    <row r="514" spans="1:49" x14ac:dyDescent="0.3">
      <c r="A514" s="315" t="s">
        <v>37323</v>
      </c>
      <c r="B514" s="315"/>
      <c r="C514" s="316">
        <v>47636.5</v>
      </c>
      <c r="E514" s="263" t="s">
        <v>5268</v>
      </c>
      <c r="F514" s="263"/>
      <c r="G514" s="264">
        <v>71755.039999999994</v>
      </c>
      <c r="I514" s="227" t="s">
        <v>3317</v>
      </c>
      <c r="J514" s="227"/>
      <c r="K514" s="228">
        <v>465504.14</v>
      </c>
      <c r="M514" s="205" t="s">
        <v>971</v>
      </c>
      <c r="N514" s="205"/>
      <c r="O514" s="206">
        <v>7548.67</v>
      </c>
      <c r="Q514" s="197" t="s">
        <v>3295</v>
      </c>
      <c r="R514" s="197"/>
      <c r="S514" s="198">
        <v>1135.73</v>
      </c>
      <c r="U514" s="309" t="s">
        <v>66962</v>
      </c>
      <c r="V514" s="310">
        <v>131.29</v>
      </c>
      <c r="X514" s="267" t="s">
        <v>34477</v>
      </c>
      <c r="Y514" s="268">
        <v>99459.74</v>
      </c>
      <c r="AA514" s="229" t="s">
        <v>51513</v>
      </c>
      <c r="AB514" s="230">
        <v>876.82</v>
      </c>
      <c r="AD514" s="209" t="s">
        <v>15151</v>
      </c>
      <c r="AE514" s="210">
        <v>9671.59</v>
      </c>
      <c r="AF514" s="93"/>
      <c r="AG514" s="201" t="s">
        <v>13195</v>
      </c>
      <c r="AH514" s="202">
        <v>28982.38</v>
      </c>
      <c r="AJ514" s="319" t="s">
        <v>38311</v>
      </c>
      <c r="AK514" s="320">
        <v>47636.5</v>
      </c>
      <c r="AM514" s="265" t="s">
        <v>11468</v>
      </c>
      <c r="AN514" s="266">
        <v>71755.039999999994</v>
      </c>
      <c r="AP514" s="233" t="s">
        <v>9205</v>
      </c>
      <c r="AQ514" s="234">
        <v>465504.14</v>
      </c>
      <c r="AS514" s="211" t="s">
        <v>7571</v>
      </c>
      <c r="AT514" s="212">
        <v>219257</v>
      </c>
      <c r="AV514" s="197" t="s">
        <v>9938</v>
      </c>
      <c r="AW514" s="198">
        <v>2267</v>
      </c>
    </row>
    <row r="515" spans="1:49" x14ac:dyDescent="0.3">
      <c r="A515" s="315" t="s">
        <v>37324</v>
      </c>
      <c r="B515" s="315"/>
      <c r="C515" s="316">
        <v>197.72</v>
      </c>
      <c r="E515" s="263" t="s">
        <v>46388</v>
      </c>
      <c r="F515" s="263"/>
      <c r="G515" s="264">
        <v>83713.240000000005</v>
      </c>
      <c r="I515" s="227" t="s">
        <v>3318</v>
      </c>
      <c r="J515" s="227"/>
      <c r="K515" s="228">
        <v>167396.4</v>
      </c>
      <c r="M515" s="205" t="s">
        <v>972</v>
      </c>
      <c r="N515" s="205"/>
      <c r="O515" s="206">
        <v>3418.51</v>
      </c>
      <c r="Q515" s="197" t="s">
        <v>3296</v>
      </c>
      <c r="R515" s="197"/>
      <c r="S515" s="198">
        <v>5900</v>
      </c>
      <c r="U515" s="309" t="s">
        <v>48678</v>
      </c>
      <c r="V515" s="310">
        <v>2181.4299999999998</v>
      </c>
      <c r="X515" s="267" t="s">
        <v>51499</v>
      </c>
      <c r="Y515" s="268">
        <v>32754.3</v>
      </c>
      <c r="AA515" s="229" t="s">
        <v>51514</v>
      </c>
      <c r="AB515" s="230">
        <v>2762.23</v>
      </c>
      <c r="AD515" s="209" t="s">
        <v>15152</v>
      </c>
      <c r="AE515" s="210">
        <v>739.9</v>
      </c>
      <c r="AF515" s="93"/>
      <c r="AG515" s="201" t="s">
        <v>13196</v>
      </c>
      <c r="AH515" s="202">
        <v>27950</v>
      </c>
      <c r="AJ515" s="319" t="s">
        <v>38319</v>
      </c>
      <c r="AK515" s="320">
        <v>197.72</v>
      </c>
      <c r="AM515" s="265" t="s">
        <v>46492</v>
      </c>
      <c r="AN515" s="266">
        <v>83713.240000000005</v>
      </c>
      <c r="AP515" s="233" t="s">
        <v>9206</v>
      </c>
      <c r="AQ515" s="234">
        <v>167396.4</v>
      </c>
      <c r="AS515" s="211" t="s">
        <v>7710</v>
      </c>
      <c r="AT515" s="212">
        <v>177419</v>
      </c>
      <c r="AV515" s="197" t="s">
        <v>10319</v>
      </c>
      <c r="AW515" s="198">
        <v>6899</v>
      </c>
    </row>
    <row r="516" spans="1:49" x14ac:dyDescent="0.3">
      <c r="A516" s="315" t="s">
        <v>37325</v>
      </c>
      <c r="B516" s="315"/>
      <c r="C516" s="316">
        <v>11073.28</v>
      </c>
      <c r="E516" s="263" t="s">
        <v>5270</v>
      </c>
      <c r="F516" s="263"/>
      <c r="G516" s="264">
        <v>18621.39</v>
      </c>
      <c r="I516" s="227" t="s">
        <v>3319</v>
      </c>
      <c r="J516" s="227"/>
      <c r="K516" s="228">
        <v>3034.39</v>
      </c>
      <c r="M516" s="205" t="s">
        <v>973</v>
      </c>
      <c r="N516" s="205"/>
      <c r="O516" s="206">
        <v>258</v>
      </c>
      <c r="Q516" s="197" t="s">
        <v>3297</v>
      </c>
      <c r="R516" s="197"/>
      <c r="S516" s="198">
        <v>29510.6</v>
      </c>
      <c r="U516" s="309" t="s">
        <v>66963</v>
      </c>
      <c r="V516" s="310">
        <v>3821.81</v>
      </c>
      <c r="X516" s="267" t="s">
        <v>34478</v>
      </c>
      <c r="Y516" s="268">
        <v>34612.269999999997</v>
      </c>
      <c r="AA516" s="229" t="s">
        <v>51515</v>
      </c>
      <c r="AB516" s="230">
        <v>747.93</v>
      </c>
      <c r="AD516" s="209" t="s">
        <v>15153</v>
      </c>
      <c r="AE516" s="210">
        <v>972.11</v>
      </c>
      <c r="AF516" s="93"/>
      <c r="AG516" s="201" t="s">
        <v>13197</v>
      </c>
      <c r="AH516" s="202">
        <v>4294.05</v>
      </c>
      <c r="AJ516" s="319" t="s">
        <v>38324</v>
      </c>
      <c r="AK516" s="320">
        <v>11073.28</v>
      </c>
      <c r="AM516" s="265" t="s">
        <v>11470</v>
      </c>
      <c r="AN516" s="266">
        <v>18621.39</v>
      </c>
      <c r="AP516" s="233" t="s">
        <v>9207</v>
      </c>
      <c r="AQ516" s="234">
        <v>3034.39</v>
      </c>
      <c r="AS516" s="211" t="s">
        <v>8011</v>
      </c>
      <c r="AT516" s="212">
        <v>82165</v>
      </c>
      <c r="AV516" s="197" t="s">
        <v>9939</v>
      </c>
      <c r="AW516" s="198">
        <v>6899</v>
      </c>
    </row>
    <row r="517" spans="1:49" x14ac:dyDescent="0.3">
      <c r="A517" s="315" t="s">
        <v>37326</v>
      </c>
      <c r="B517" s="315"/>
      <c r="C517" s="316">
        <v>9870.92</v>
      </c>
      <c r="E517" s="263" t="s">
        <v>5271</v>
      </c>
      <c r="F517" s="263"/>
      <c r="G517" s="264">
        <v>2289466.21</v>
      </c>
      <c r="I517" s="227" t="s">
        <v>3244</v>
      </c>
      <c r="J517" s="227"/>
      <c r="K517" s="228">
        <v>4516.8900000000003</v>
      </c>
      <c r="M517" s="205" t="s">
        <v>974</v>
      </c>
      <c r="N517" s="205"/>
      <c r="O517" s="206">
        <v>13771.33</v>
      </c>
      <c r="Q517" s="197" t="s">
        <v>3298</v>
      </c>
      <c r="R517" s="197"/>
      <c r="S517" s="198">
        <v>321498.08</v>
      </c>
      <c r="U517" s="309" t="s">
        <v>63964</v>
      </c>
      <c r="V517" s="310">
        <v>37362.5</v>
      </c>
      <c r="X517" s="267" t="s">
        <v>34479</v>
      </c>
      <c r="Y517" s="268">
        <v>87074.34</v>
      </c>
      <c r="AA517" s="229" t="s">
        <v>46646</v>
      </c>
      <c r="AB517" s="230">
        <v>1360</v>
      </c>
      <c r="AD517" s="209" t="s">
        <v>15154</v>
      </c>
      <c r="AE517" s="210">
        <v>322.5</v>
      </c>
      <c r="AF517" s="93"/>
      <c r="AG517" s="201" t="s">
        <v>13198</v>
      </c>
      <c r="AH517" s="202">
        <v>6534.63</v>
      </c>
      <c r="AJ517" s="319" t="s">
        <v>38328</v>
      </c>
      <c r="AK517" s="320">
        <v>9870.92</v>
      </c>
      <c r="AM517" s="265" t="s">
        <v>11471</v>
      </c>
      <c r="AN517" s="266">
        <v>2289466.21</v>
      </c>
      <c r="AP517" s="233" t="s">
        <v>9208</v>
      </c>
      <c r="AQ517" s="234">
        <v>4516.8900000000003</v>
      </c>
      <c r="AS517" s="211" t="s">
        <v>8269</v>
      </c>
      <c r="AT517" s="212">
        <v>253230</v>
      </c>
      <c r="AV517" s="197" t="s">
        <v>7629</v>
      </c>
      <c r="AW517" s="198">
        <v>260390.36</v>
      </c>
    </row>
    <row r="518" spans="1:49" x14ac:dyDescent="0.3">
      <c r="A518" s="315" t="s">
        <v>37327</v>
      </c>
      <c r="B518" s="315"/>
      <c r="C518" s="316">
        <v>39319.58</v>
      </c>
      <c r="E518" s="263" t="s">
        <v>5273</v>
      </c>
      <c r="F518" s="263"/>
      <c r="G518" s="264">
        <v>232680.67</v>
      </c>
      <c r="I518" s="227" t="s">
        <v>3245</v>
      </c>
      <c r="J518" s="227"/>
      <c r="K518" s="228">
        <v>1480781.54</v>
      </c>
      <c r="M518" s="205" t="s">
        <v>975</v>
      </c>
      <c r="N518" s="205"/>
      <c r="O518" s="206">
        <v>753</v>
      </c>
      <c r="Q518" s="197" t="s">
        <v>3299</v>
      </c>
      <c r="R518" s="197"/>
      <c r="S518" s="198">
        <v>29625.07</v>
      </c>
      <c r="U518" s="309" t="s">
        <v>60194</v>
      </c>
      <c r="V518" s="310">
        <v>11800.98</v>
      </c>
      <c r="X518" s="267" t="s">
        <v>61762</v>
      </c>
      <c r="Y518" s="268">
        <v>-934.08</v>
      </c>
      <c r="AA518" s="229" t="s">
        <v>35970</v>
      </c>
      <c r="AB518" s="230">
        <v>52452</v>
      </c>
      <c r="AD518" s="209" t="s">
        <v>15155</v>
      </c>
      <c r="AE518" s="210">
        <v>41566.5</v>
      </c>
      <c r="AF518" s="93"/>
      <c r="AG518" s="201" t="s">
        <v>13199</v>
      </c>
      <c r="AH518" s="202">
        <v>1967.32</v>
      </c>
      <c r="AJ518" s="319" t="s">
        <v>38335</v>
      </c>
      <c r="AK518" s="320">
        <v>39319.58</v>
      </c>
      <c r="AM518" s="265" t="s">
        <v>11473</v>
      </c>
      <c r="AN518" s="266">
        <v>232680.67</v>
      </c>
      <c r="AP518" s="233" t="s">
        <v>9209</v>
      </c>
      <c r="AQ518" s="234">
        <v>1480781.54</v>
      </c>
      <c r="AS518" s="211" t="s">
        <v>8498</v>
      </c>
      <c r="AT518" s="212">
        <v>482185</v>
      </c>
      <c r="AV518" s="197" t="s">
        <v>10320</v>
      </c>
      <c r="AW518" s="198">
        <v>498759.22</v>
      </c>
    </row>
    <row r="519" spans="1:49" x14ac:dyDescent="0.3">
      <c r="A519" s="315" t="s">
        <v>37328</v>
      </c>
      <c r="B519" s="315"/>
      <c r="C519" s="316">
        <v>76075.990000000005</v>
      </c>
      <c r="E519" s="263" t="s">
        <v>5278</v>
      </c>
      <c r="F519" s="263"/>
      <c r="G519" s="264">
        <v>352740.26</v>
      </c>
      <c r="I519" s="227" t="s">
        <v>3246</v>
      </c>
      <c r="J519" s="227"/>
      <c r="K519" s="228">
        <v>395298.55</v>
      </c>
      <c r="M519" s="205" t="s">
        <v>976</v>
      </c>
      <c r="N519" s="205"/>
      <c r="O519" s="206">
        <v>59993</v>
      </c>
      <c r="Q519" s="197" t="s">
        <v>3300</v>
      </c>
      <c r="R519" s="197"/>
      <c r="S519" s="198">
        <v>40923.1</v>
      </c>
      <c r="U519" s="309" t="s">
        <v>60195</v>
      </c>
      <c r="V519" s="310">
        <v>869.85</v>
      </c>
      <c r="X519" s="267" t="s">
        <v>58926</v>
      </c>
      <c r="Y519" s="268">
        <v>5441.52</v>
      </c>
      <c r="AA519" s="229" t="s">
        <v>35971</v>
      </c>
      <c r="AB519" s="230">
        <v>4085.19</v>
      </c>
      <c r="AD519" s="209" t="s">
        <v>15156</v>
      </c>
      <c r="AE519" s="210">
        <v>117634.65</v>
      </c>
      <c r="AF519" s="93"/>
      <c r="AG519" s="201" t="s">
        <v>13200</v>
      </c>
      <c r="AH519" s="202">
        <v>1238.2</v>
      </c>
      <c r="AJ519" s="319" t="s">
        <v>38342</v>
      </c>
      <c r="AK519" s="320">
        <v>76075.990000000005</v>
      </c>
      <c r="AM519" s="265" t="s">
        <v>11478</v>
      </c>
      <c r="AN519" s="266">
        <v>352740.26</v>
      </c>
      <c r="AP519" s="233" t="s">
        <v>9210</v>
      </c>
      <c r="AQ519" s="234">
        <v>395298.55</v>
      </c>
      <c r="AS519" s="211" t="s">
        <v>8648</v>
      </c>
      <c r="AT519" s="212">
        <v>22806</v>
      </c>
      <c r="AV519" s="197" t="s">
        <v>9941</v>
      </c>
      <c r="AW519" s="198">
        <v>759149.58</v>
      </c>
    </row>
    <row r="520" spans="1:49" x14ac:dyDescent="0.3">
      <c r="A520" s="315" t="s">
        <v>37329</v>
      </c>
      <c r="B520" s="315"/>
      <c r="C520" s="316">
        <v>35244.22</v>
      </c>
      <c r="E520" s="263" t="s">
        <v>5274</v>
      </c>
      <c r="F520" s="263"/>
      <c r="G520" s="264">
        <v>57409.73</v>
      </c>
      <c r="I520" s="227" t="s">
        <v>3247</v>
      </c>
      <c r="J520" s="227"/>
      <c r="K520" s="228">
        <v>11662.13</v>
      </c>
      <c r="M520" s="205" t="s">
        <v>977</v>
      </c>
      <c r="N520" s="205"/>
      <c r="O520" s="206">
        <v>4211</v>
      </c>
      <c r="Q520" s="197" t="s">
        <v>3301</v>
      </c>
      <c r="R520" s="197"/>
      <c r="S520" s="198">
        <v>1737.75</v>
      </c>
      <c r="U520" s="309" t="s">
        <v>60196</v>
      </c>
      <c r="V520" s="310">
        <v>2952.61</v>
      </c>
      <c r="X520" s="267" t="s">
        <v>51500</v>
      </c>
      <c r="Y520" s="268">
        <v>7171.15</v>
      </c>
      <c r="AA520" s="229" t="s">
        <v>35972</v>
      </c>
      <c r="AB520" s="230">
        <v>12409.68</v>
      </c>
      <c r="AD520" s="209" t="s">
        <v>15157</v>
      </c>
      <c r="AE520" s="210">
        <v>22651.49</v>
      </c>
      <c r="AF520" s="93"/>
      <c r="AG520" s="201" t="s">
        <v>31757</v>
      </c>
      <c r="AH520" s="202">
        <v>17945.169999999998</v>
      </c>
      <c r="AJ520" s="319" t="s">
        <v>38346</v>
      </c>
      <c r="AK520" s="320">
        <v>35244.22</v>
      </c>
      <c r="AM520" s="265" t="s">
        <v>11474</v>
      </c>
      <c r="AN520" s="266">
        <v>57409.73</v>
      </c>
      <c r="AP520" s="233" t="s">
        <v>9212</v>
      </c>
      <c r="AQ520" s="234">
        <v>11662.13</v>
      </c>
      <c r="AS520" s="211" t="s">
        <v>8888</v>
      </c>
      <c r="AT520" s="212">
        <v>464669</v>
      </c>
      <c r="AV520" s="197" t="s">
        <v>10321</v>
      </c>
      <c r="AW520" s="198">
        <v>15523</v>
      </c>
    </row>
    <row r="521" spans="1:49" x14ac:dyDescent="0.3">
      <c r="A521" s="315" t="s">
        <v>65484</v>
      </c>
      <c r="B521" s="315"/>
      <c r="C521" s="316">
        <v>735.79</v>
      </c>
      <c r="E521" s="263" t="s">
        <v>5275</v>
      </c>
      <c r="F521" s="263"/>
      <c r="G521" s="264">
        <v>58070.05</v>
      </c>
      <c r="I521" s="227" t="s">
        <v>3323</v>
      </c>
      <c r="J521" s="227"/>
      <c r="K521" s="228">
        <v>217097.86</v>
      </c>
      <c r="M521" s="205" t="s">
        <v>978</v>
      </c>
      <c r="N521" s="205"/>
      <c r="O521" s="206">
        <v>458</v>
      </c>
      <c r="Q521" s="197" t="s">
        <v>3302</v>
      </c>
      <c r="R521" s="197"/>
      <c r="S521" s="198">
        <v>270</v>
      </c>
      <c r="U521" s="309" t="s">
        <v>60197</v>
      </c>
      <c r="V521" s="310">
        <v>1061.97</v>
      </c>
      <c r="X521" s="267" t="s">
        <v>51501</v>
      </c>
      <c r="Y521" s="268">
        <v>1306.02</v>
      </c>
      <c r="AA521" s="229" t="s">
        <v>35973</v>
      </c>
      <c r="AB521" s="230">
        <v>6100.9</v>
      </c>
      <c r="AD521" s="209" t="s">
        <v>15158</v>
      </c>
      <c r="AE521" s="210">
        <v>10607</v>
      </c>
      <c r="AF521" s="93"/>
      <c r="AG521" s="201" t="s">
        <v>31758</v>
      </c>
      <c r="AH521" s="202">
        <v>2212.6999999999998</v>
      </c>
      <c r="AJ521" s="319" t="s">
        <v>38351</v>
      </c>
      <c r="AK521" s="320">
        <v>735.79</v>
      </c>
      <c r="AM521" s="265" t="s">
        <v>11475</v>
      </c>
      <c r="AN521" s="266">
        <v>58070.05</v>
      </c>
      <c r="AP521" s="233" t="s">
        <v>9215</v>
      </c>
      <c r="AQ521" s="234">
        <v>217097.86</v>
      </c>
      <c r="AS521" s="211" t="s">
        <v>9231</v>
      </c>
      <c r="AT521" s="212">
        <v>1233351.04</v>
      </c>
      <c r="AV521" s="197" t="s">
        <v>9942</v>
      </c>
      <c r="AW521" s="198">
        <v>15523</v>
      </c>
    </row>
    <row r="522" spans="1:49" x14ac:dyDescent="0.3">
      <c r="A522" s="315" t="s">
        <v>37332</v>
      </c>
      <c r="B522" s="315"/>
      <c r="C522" s="316">
        <v>24.44</v>
      </c>
      <c r="E522" s="263" t="s">
        <v>5276</v>
      </c>
      <c r="F522" s="263"/>
      <c r="G522" s="264">
        <v>159309.18</v>
      </c>
      <c r="I522" s="227" t="s">
        <v>3324</v>
      </c>
      <c r="J522" s="227"/>
      <c r="K522" s="228">
        <v>18791.310000000001</v>
      </c>
      <c r="M522" s="205" t="s">
        <v>979</v>
      </c>
      <c r="N522" s="205"/>
      <c r="O522" s="206">
        <v>3296</v>
      </c>
      <c r="Q522" s="197" t="s">
        <v>3303</v>
      </c>
      <c r="R522" s="197"/>
      <c r="S522" s="198">
        <v>1771.57</v>
      </c>
      <c r="U522" s="309" t="s">
        <v>66964</v>
      </c>
      <c r="V522" s="310">
        <v>9660</v>
      </c>
      <c r="X522" s="267" t="s">
        <v>51502</v>
      </c>
      <c r="Y522" s="268">
        <v>646.32000000000005</v>
      </c>
      <c r="AA522" s="229" t="s">
        <v>49584</v>
      </c>
      <c r="AB522" s="230">
        <v>3784.47</v>
      </c>
      <c r="AD522" s="209" t="s">
        <v>12992</v>
      </c>
      <c r="AE522" s="210">
        <v>574.4</v>
      </c>
      <c r="AF522" s="93"/>
      <c r="AG522" s="201" t="s">
        <v>31759</v>
      </c>
      <c r="AH522" s="202">
        <v>52581.7</v>
      </c>
      <c r="AJ522" s="319" t="s">
        <v>38366</v>
      </c>
      <c r="AK522" s="320">
        <v>24.44</v>
      </c>
      <c r="AM522" s="265" t="s">
        <v>11476</v>
      </c>
      <c r="AN522" s="266">
        <v>159309.18</v>
      </c>
      <c r="AP522" s="233" t="s">
        <v>9216</v>
      </c>
      <c r="AQ522" s="234">
        <v>18791.310000000001</v>
      </c>
      <c r="AS522" s="211" t="s">
        <v>9495</v>
      </c>
      <c r="AT522" s="212">
        <v>9442.1200000000008</v>
      </c>
      <c r="AV522" s="197" t="s">
        <v>10322</v>
      </c>
      <c r="AW522" s="198">
        <v>19756</v>
      </c>
    </row>
    <row r="523" spans="1:49" x14ac:dyDescent="0.3">
      <c r="A523" s="315" t="s">
        <v>37333</v>
      </c>
      <c r="B523" s="315"/>
      <c r="C523" s="316">
        <v>36662.31</v>
      </c>
      <c r="E523" s="263" t="s">
        <v>5277</v>
      </c>
      <c r="F523" s="263"/>
      <c r="G523" s="264">
        <v>113004.57</v>
      </c>
      <c r="I523" s="227" t="s">
        <v>3325</v>
      </c>
      <c r="J523" s="227"/>
      <c r="K523" s="228">
        <v>201.6</v>
      </c>
      <c r="M523" s="205" t="s">
        <v>980</v>
      </c>
      <c r="N523" s="205"/>
      <c r="O523" s="206">
        <v>12745.98</v>
      </c>
      <c r="Q523" s="197" t="s">
        <v>3304</v>
      </c>
      <c r="R523" s="197"/>
      <c r="S523" s="198">
        <v>97356</v>
      </c>
      <c r="U523" s="309" t="s">
        <v>49623</v>
      </c>
      <c r="V523" s="310">
        <v>2000</v>
      </c>
      <c r="X523" s="267" t="s">
        <v>51503</v>
      </c>
      <c r="Y523" s="268">
        <v>2076.91</v>
      </c>
      <c r="AA523" s="229" t="s">
        <v>40091</v>
      </c>
      <c r="AB523" s="230">
        <v>13761.23</v>
      </c>
      <c r="AD523" s="209" t="s">
        <v>15159</v>
      </c>
      <c r="AE523" s="210">
        <v>368.66</v>
      </c>
      <c r="AF523" s="93"/>
      <c r="AG523" s="201" t="s">
        <v>31760</v>
      </c>
      <c r="AH523" s="202">
        <v>7571.83</v>
      </c>
      <c r="AJ523" s="319" t="s">
        <v>38372</v>
      </c>
      <c r="AK523" s="320">
        <v>36662.31</v>
      </c>
      <c r="AM523" s="265" t="s">
        <v>11477</v>
      </c>
      <c r="AN523" s="266">
        <v>113004.57</v>
      </c>
      <c r="AP523" s="233" t="s">
        <v>9217</v>
      </c>
      <c r="AQ523" s="234">
        <v>201.6</v>
      </c>
      <c r="AS523" s="211" t="s">
        <v>10756</v>
      </c>
      <c r="AT523" s="212">
        <v>14586</v>
      </c>
      <c r="AV523" s="197" t="s">
        <v>9359</v>
      </c>
      <c r="AW523" s="198">
        <v>57210</v>
      </c>
    </row>
    <row r="524" spans="1:49" x14ac:dyDescent="0.3">
      <c r="A524" s="315" t="s">
        <v>37334</v>
      </c>
      <c r="B524" s="315"/>
      <c r="C524" s="316">
        <v>1475641.78</v>
      </c>
      <c r="E524" s="263" t="s">
        <v>5279</v>
      </c>
      <c r="F524" s="263"/>
      <c r="G524" s="264">
        <v>3012443.57</v>
      </c>
      <c r="I524" s="227" t="s">
        <v>3326</v>
      </c>
      <c r="J524" s="227"/>
      <c r="K524" s="228">
        <v>1625966.45</v>
      </c>
      <c r="M524" s="205" t="s">
        <v>981</v>
      </c>
      <c r="N524" s="205"/>
      <c r="O524" s="206">
        <v>981</v>
      </c>
      <c r="Q524" s="197" t="s">
        <v>3305</v>
      </c>
      <c r="R524" s="197"/>
      <c r="S524" s="198">
        <v>109368.78</v>
      </c>
      <c r="U524" s="309" t="s">
        <v>66965</v>
      </c>
      <c r="V524" s="310">
        <v>8136.52</v>
      </c>
      <c r="X524" s="267" t="s">
        <v>51504</v>
      </c>
      <c r="Y524" s="268">
        <v>314.5</v>
      </c>
      <c r="AA524" s="229" t="s">
        <v>40092</v>
      </c>
      <c r="AB524" s="230">
        <v>1052.8</v>
      </c>
      <c r="AD524" s="209" t="s">
        <v>15160</v>
      </c>
      <c r="AE524" s="210">
        <v>18273.95</v>
      </c>
      <c r="AF524" s="93"/>
      <c r="AG524" s="201" t="s">
        <v>31761</v>
      </c>
      <c r="AH524" s="202">
        <v>61278.6</v>
      </c>
      <c r="AJ524" s="319" t="s">
        <v>38377</v>
      </c>
      <c r="AK524" s="320">
        <v>1475641.78</v>
      </c>
      <c r="AM524" s="265" t="s">
        <v>11479</v>
      </c>
      <c r="AN524" s="266">
        <v>3012443.57</v>
      </c>
      <c r="AP524" s="233" t="s">
        <v>9218</v>
      </c>
      <c r="AQ524" s="234">
        <v>1625966.45</v>
      </c>
      <c r="AS524" s="211" t="s">
        <v>11826</v>
      </c>
      <c r="AT524" s="212">
        <v>575025.57999999996</v>
      </c>
      <c r="AV524" s="197" t="s">
        <v>9943</v>
      </c>
      <c r="AW524" s="198">
        <v>76966</v>
      </c>
    </row>
    <row r="525" spans="1:49" x14ac:dyDescent="0.3">
      <c r="A525" s="315" t="s">
        <v>37341</v>
      </c>
      <c r="B525" s="315"/>
      <c r="C525" s="316">
        <v>915.15</v>
      </c>
      <c r="E525" s="263" t="s">
        <v>5280</v>
      </c>
      <c r="F525" s="263"/>
      <c r="G525" s="264">
        <v>3451.15</v>
      </c>
      <c r="I525" s="227" t="s">
        <v>3248</v>
      </c>
      <c r="J525" s="227"/>
      <c r="K525" s="228">
        <v>356869.19</v>
      </c>
      <c r="M525" s="205" t="s">
        <v>982</v>
      </c>
      <c r="N525" s="205"/>
      <c r="O525" s="206">
        <v>5672</v>
      </c>
      <c r="Q525" s="197" t="s">
        <v>3306</v>
      </c>
      <c r="R525" s="197"/>
      <c r="S525" s="198">
        <v>23508</v>
      </c>
      <c r="U525" s="309" t="s">
        <v>66966</v>
      </c>
      <c r="V525" s="310">
        <v>27378.09</v>
      </c>
      <c r="X525" s="267" t="s">
        <v>61271</v>
      </c>
      <c r="Y525" s="268">
        <v>51100.01</v>
      </c>
      <c r="AA525" s="229" t="s">
        <v>34485</v>
      </c>
      <c r="AB525" s="230">
        <v>71448.800000000003</v>
      </c>
      <c r="AD525" s="209" t="s">
        <v>12996</v>
      </c>
      <c r="AE525" s="210">
        <v>17284.009999999998</v>
      </c>
      <c r="AF525" s="93"/>
      <c r="AG525" s="201" t="s">
        <v>13201</v>
      </c>
      <c r="AH525" s="202">
        <v>28982.38</v>
      </c>
      <c r="AJ525" s="319" t="s">
        <v>38442</v>
      </c>
      <c r="AK525" s="320">
        <v>915.15</v>
      </c>
      <c r="AM525" s="265" t="s">
        <v>11480</v>
      </c>
      <c r="AN525" s="266">
        <v>3451.15</v>
      </c>
      <c r="AP525" s="233" t="s">
        <v>9219</v>
      </c>
      <c r="AQ525" s="234">
        <v>356869.19</v>
      </c>
      <c r="AS525" s="211" t="s">
        <v>9776</v>
      </c>
      <c r="AT525" s="212">
        <v>4309676.74</v>
      </c>
      <c r="AV525" s="197" t="s">
        <v>10323</v>
      </c>
      <c r="AW525" s="198">
        <v>4066</v>
      </c>
    </row>
    <row r="526" spans="1:49" x14ac:dyDescent="0.3">
      <c r="A526" s="315" t="s">
        <v>37344</v>
      </c>
      <c r="B526" s="315"/>
      <c r="C526" s="316">
        <v>115878.62</v>
      </c>
      <c r="E526" s="263" t="s">
        <v>5281</v>
      </c>
      <c r="F526" s="263"/>
      <c r="G526" s="264">
        <v>2765.15</v>
      </c>
      <c r="I526" s="227" t="s">
        <v>4147</v>
      </c>
      <c r="J526" s="227"/>
      <c r="K526" s="228">
        <v>11930.2</v>
      </c>
      <c r="M526" s="205" t="s">
        <v>983</v>
      </c>
      <c r="N526" s="205"/>
      <c r="O526" s="206">
        <v>177382</v>
      </c>
      <c r="Q526" s="197" t="s">
        <v>3307</v>
      </c>
      <c r="R526" s="197"/>
      <c r="S526" s="198">
        <v>156981.56</v>
      </c>
      <c r="U526" s="309" t="s">
        <v>66967</v>
      </c>
      <c r="V526" s="310">
        <v>1600</v>
      </c>
      <c r="X526" s="267" t="s">
        <v>51505</v>
      </c>
      <c r="Y526" s="268">
        <v>107.4</v>
      </c>
      <c r="AA526" s="229" t="s">
        <v>15208</v>
      </c>
      <c r="AB526" s="230">
        <v>138625.60999999999</v>
      </c>
      <c r="AD526" s="209" t="s">
        <v>12997</v>
      </c>
      <c r="AE526" s="210">
        <v>13555.31</v>
      </c>
      <c r="AF526" s="93"/>
      <c r="AG526" s="201" t="s">
        <v>13202</v>
      </c>
      <c r="AH526" s="202">
        <v>27950</v>
      </c>
      <c r="AJ526" s="319" t="s">
        <v>38465</v>
      </c>
      <c r="AK526" s="320">
        <v>115878.62</v>
      </c>
      <c r="AM526" s="265" t="s">
        <v>11481</v>
      </c>
      <c r="AN526" s="266">
        <v>2765.15</v>
      </c>
      <c r="AP526" s="233" t="s">
        <v>10521</v>
      </c>
      <c r="AQ526" s="234">
        <v>11930.2</v>
      </c>
      <c r="AS526" s="211" t="s">
        <v>6630</v>
      </c>
      <c r="AT526" s="212">
        <v>32774.03</v>
      </c>
      <c r="AV526" s="197" t="s">
        <v>9944</v>
      </c>
      <c r="AW526" s="198">
        <v>4066</v>
      </c>
    </row>
    <row r="527" spans="1:49" x14ac:dyDescent="0.3">
      <c r="A527" s="315" t="s">
        <v>37345</v>
      </c>
      <c r="B527" s="315"/>
      <c r="C527" s="316">
        <v>27846.35</v>
      </c>
      <c r="E527" s="263" t="s">
        <v>5282</v>
      </c>
      <c r="F527" s="263"/>
      <c r="G527" s="264">
        <v>5879.17</v>
      </c>
      <c r="I527" s="227" t="s">
        <v>3327</v>
      </c>
      <c r="J527" s="227"/>
      <c r="K527" s="228">
        <v>10879.5</v>
      </c>
      <c r="M527" s="205" t="s">
        <v>984</v>
      </c>
      <c r="N527" s="205"/>
      <c r="O527" s="206">
        <v>659</v>
      </c>
      <c r="Q527" s="197" t="s">
        <v>3308</v>
      </c>
      <c r="R527" s="197"/>
      <c r="S527" s="198">
        <v>232224.46</v>
      </c>
      <c r="U527" s="309" t="s">
        <v>57229</v>
      </c>
      <c r="V527" s="310">
        <v>73409.17</v>
      </c>
      <c r="X527" s="267" t="s">
        <v>51506</v>
      </c>
      <c r="Y527" s="268">
        <v>3569.1</v>
      </c>
      <c r="AA527" s="229" t="s">
        <v>15209</v>
      </c>
      <c r="AB527" s="230">
        <v>3773.02</v>
      </c>
      <c r="AD527" s="209" t="s">
        <v>15161</v>
      </c>
      <c r="AE527" s="210">
        <v>77501.67</v>
      </c>
      <c r="AF527" s="93"/>
      <c r="AG527" s="201" t="s">
        <v>13203</v>
      </c>
      <c r="AH527" s="202">
        <v>4294.05</v>
      </c>
      <c r="AJ527" s="319" t="s">
        <v>38471</v>
      </c>
      <c r="AK527" s="320">
        <v>27846.35</v>
      </c>
      <c r="AM527" s="265" t="s">
        <v>11482</v>
      </c>
      <c r="AN527" s="266">
        <v>5879.17</v>
      </c>
      <c r="AP527" s="233" t="s">
        <v>9220</v>
      </c>
      <c r="AQ527" s="234">
        <v>10879.5</v>
      </c>
      <c r="AS527" s="211" t="s">
        <v>7054</v>
      </c>
      <c r="AT527" s="212">
        <v>3794.2</v>
      </c>
      <c r="AV527" s="197" t="s">
        <v>10116</v>
      </c>
      <c r="AW527" s="198">
        <v>934913</v>
      </c>
    </row>
    <row r="528" spans="1:49" x14ac:dyDescent="0.3">
      <c r="A528" s="315" t="s">
        <v>37346</v>
      </c>
      <c r="B528" s="315"/>
      <c r="C528" s="316">
        <v>36.43</v>
      </c>
      <c r="E528" s="263" t="s">
        <v>5283</v>
      </c>
      <c r="F528" s="263"/>
      <c r="G528" s="264">
        <v>682284.14</v>
      </c>
      <c r="I528" s="227" t="s">
        <v>3328</v>
      </c>
      <c r="J528" s="227"/>
      <c r="K528" s="228">
        <v>4</v>
      </c>
      <c r="M528" s="205" t="s">
        <v>985</v>
      </c>
      <c r="N528" s="205"/>
      <c r="O528" s="206">
        <v>5599</v>
      </c>
      <c r="Q528" s="197" t="s">
        <v>3309</v>
      </c>
      <c r="R528" s="197"/>
      <c r="S528" s="198">
        <v>74326.42</v>
      </c>
      <c r="U528" s="309" t="s">
        <v>44383</v>
      </c>
      <c r="V528" s="310">
        <v>5275</v>
      </c>
      <c r="X528" s="267" t="s">
        <v>51507</v>
      </c>
      <c r="Y528" s="268">
        <v>12545.81</v>
      </c>
      <c r="AA528" s="229" t="s">
        <v>15210</v>
      </c>
      <c r="AB528" s="230">
        <v>3062.87</v>
      </c>
      <c r="AD528" s="209" t="s">
        <v>15162</v>
      </c>
      <c r="AE528" s="210">
        <v>5757</v>
      </c>
      <c r="AF528" s="93"/>
      <c r="AG528" s="201" t="s">
        <v>13204</v>
      </c>
      <c r="AH528" s="202">
        <v>6534.63</v>
      </c>
      <c r="AJ528" s="319" t="s">
        <v>38489</v>
      </c>
      <c r="AK528" s="320">
        <v>36.43</v>
      </c>
      <c r="AM528" s="265" t="s">
        <v>11483</v>
      </c>
      <c r="AN528" s="266">
        <v>682284.14</v>
      </c>
      <c r="AP528" s="233" t="s">
        <v>9221</v>
      </c>
      <c r="AQ528" s="234">
        <v>4</v>
      </c>
      <c r="AS528" s="211" t="s">
        <v>7296</v>
      </c>
      <c r="AT528" s="212">
        <v>123194.68</v>
      </c>
      <c r="AV528" s="197" t="s">
        <v>10324</v>
      </c>
      <c r="AW528" s="198">
        <v>582022</v>
      </c>
    </row>
    <row r="529" spans="1:49" x14ac:dyDescent="0.3">
      <c r="A529" s="315" t="s">
        <v>37347</v>
      </c>
      <c r="B529" s="315"/>
      <c r="C529" s="316">
        <v>45832.35</v>
      </c>
      <c r="E529" s="263" t="s">
        <v>5284</v>
      </c>
      <c r="F529" s="263"/>
      <c r="G529" s="264">
        <v>8797319.2100000009</v>
      </c>
      <c r="I529" s="227" t="s">
        <v>4148</v>
      </c>
      <c r="J529" s="227"/>
      <c r="K529" s="228">
        <v>177.75</v>
      </c>
      <c r="M529" s="205" t="s">
        <v>986</v>
      </c>
      <c r="N529" s="205"/>
      <c r="O529" s="206">
        <v>2261</v>
      </c>
      <c r="Q529" s="197" t="s">
        <v>3310</v>
      </c>
      <c r="R529" s="197"/>
      <c r="S529" s="198">
        <v>50578</v>
      </c>
      <c r="U529" s="309" t="s">
        <v>44384</v>
      </c>
      <c r="V529" s="310">
        <v>8858.7000000000007</v>
      </c>
      <c r="X529" s="267" t="s">
        <v>61272</v>
      </c>
      <c r="Y529" s="268">
        <v>5849.6</v>
      </c>
      <c r="AA529" s="229" t="s">
        <v>15211</v>
      </c>
      <c r="AB529" s="230">
        <v>41591.129999999997</v>
      </c>
      <c r="AD529" s="209" t="s">
        <v>15163</v>
      </c>
      <c r="AE529" s="210">
        <v>212</v>
      </c>
      <c r="AF529" s="93"/>
      <c r="AG529" s="201" t="s">
        <v>13205</v>
      </c>
      <c r="AH529" s="202">
        <v>1967.32</v>
      </c>
      <c r="AJ529" s="319" t="s">
        <v>38497</v>
      </c>
      <c r="AK529" s="320">
        <v>45832.35</v>
      </c>
      <c r="AM529" s="265" t="s">
        <v>11484</v>
      </c>
      <c r="AN529" s="266">
        <v>8797319.2100000009</v>
      </c>
      <c r="AP529" s="233" t="s">
        <v>9223</v>
      </c>
      <c r="AQ529" s="234">
        <v>177.75</v>
      </c>
      <c r="AS529" s="211" t="s">
        <v>7572</v>
      </c>
      <c r="AT529" s="212">
        <v>20625.310000000001</v>
      </c>
      <c r="AV529" s="197" t="s">
        <v>9945</v>
      </c>
      <c r="AW529" s="198">
        <v>1516935</v>
      </c>
    </row>
    <row r="530" spans="1:49" x14ac:dyDescent="0.3">
      <c r="A530" s="315" t="s">
        <v>37348</v>
      </c>
      <c r="B530" s="315"/>
      <c r="C530" s="316">
        <v>39314.370000000003</v>
      </c>
      <c r="E530" s="263" t="s">
        <v>5285</v>
      </c>
      <c r="F530" s="263"/>
      <c r="G530" s="264">
        <v>1316479.3600000001</v>
      </c>
      <c r="I530" s="227" t="s">
        <v>3330</v>
      </c>
      <c r="J530" s="227"/>
      <c r="K530" s="228">
        <v>628301.26</v>
      </c>
      <c r="M530" s="205" t="s">
        <v>987</v>
      </c>
      <c r="N530" s="205"/>
      <c r="O530" s="206">
        <v>3269.99</v>
      </c>
      <c r="Q530" s="197" t="s">
        <v>3311</v>
      </c>
      <c r="R530" s="197"/>
      <c r="S530" s="198">
        <v>7069.44</v>
      </c>
      <c r="U530" s="309" t="s">
        <v>66968</v>
      </c>
      <c r="V530" s="310">
        <v>4900</v>
      </c>
      <c r="X530" s="267" t="s">
        <v>51508</v>
      </c>
      <c r="Y530" s="268">
        <v>2558.66</v>
      </c>
      <c r="AA530" s="229" t="s">
        <v>15212</v>
      </c>
      <c r="AB530" s="230">
        <v>1671.18</v>
      </c>
      <c r="AD530" s="209" t="s">
        <v>15164</v>
      </c>
      <c r="AE530" s="210">
        <v>17499.64</v>
      </c>
      <c r="AF530" s="93"/>
      <c r="AG530" s="201" t="s">
        <v>17072</v>
      </c>
      <c r="AH530" s="202">
        <v>17945.169999999998</v>
      </c>
      <c r="AJ530" s="319" t="s">
        <v>38504</v>
      </c>
      <c r="AK530" s="320">
        <v>39314.370000000003</v>
      </c>
      <c r="AM530" s="265" t="s">
        <v>11485</v>
      </c>
      <c r="AN530" s="266">
        <v>1316479.3600000001</v>
      </c>
      <c r="AP530" s="233" t="s">
        <v>9224</v>
      </c>
      <c r="AQ530" s="234">
        <v>628301.26</v>
      </c>
      <c r="AS530" s="211" t="s">
        <v>7711</v>
      </c>
      <c r="AT530" s="212">
        <v>13123.53</v>
      </c>
      <c r="AV530" s="197" t="s">
        <v>7630</v>
      </c>
      <c r="AW530" s="198">
        <v>29375.34</v>
      </c>
    </row>
    <row r="531" spans="1:49" x14ac:dyDescent="0.3">
      <c r="A531" s="315" t="s">
        <v>37349</v>
      </c>
      <c r="B531" s="315"/>
      <c r="C531" s="316">
        <v>89897.54</v>
      </c>
      <c r="E531" s="263" t="s">
        <v>5286</v>
      </c>
      <c r="F531" s="263"/>
      <c r="G531" s="264">
        <v>1197055.8500000001</v>
      </c>
      <c r="I531" s="227" t="s">
        <v>3250</v>
      </c>
      <c r="J531" s="227"/>
      <c r="K531" s="228">
        <v>8468.7999999999993</v>
      </c>
      <c r="M531" s="205" t="s">
        <v>988</v>
      </c>
      <c r="N531" s="205"/>
      <c r="O531" s="206">
        <v>1842</v>
      </c>
      <c r="Q531" s="197" t="s">
        <v>3312</v>
      </c>
      <c r="R531" s="197"/>
      <c r="S531" s="198">
        <v>70674.460000000006</v>
      </c>
      <c r="U531" s="309" t="s">
        <v>66969</v>
      </c>
      <c r="V531" s="310">
        <v>17907.98</v>
      </c>
      <c r="X531" s="267" t="s">
        <v>58417</v>
      </c>
      <c r="Y531" s="268">
        <v>8246.6299999999992</v>
      </c>
      <c r="AA531" s="229" t="s">
        <v>33060</v>
      </c>
      <c r="AB531" s="230">
        <v>2113.4299999999998</v>
      </c>
      <c r="AD531" s="209" t="s">
        <v>12999</v>
      </c>
      <c r="AE531" s="210">
        <v>175249.23</v>
      </c>
      <c r="AF531" s="93"/>
      <c r="AG531" s="201" t="s">
        <v>31762</v>
      </c>
      <c r="AH531" s="202">
        <v>2212.6999999999998</v>
      </c>
      <c r="AJ531" s="319" t="s">
        <v>38509</v>
      </c>
      <c r="AK531" s="320">
        <v>89897.54</v>
      </c>
      <c r="AM531" s="265" t="s">
        <v>11486</v>
      </c>
      <c r="AN531" s="266">
        <v>1197055.8500000001</v>
      </c>
      <c r="AP531" s="233" t="s">
        <v>9225</v>
      </c>
      <c r="AQ531" s="234">
        <v>8468.7999999999993</v>
      </c>
      <c r="AS531" s="211" t="s">
        <v>8270</v>
      </c>
      <c r="AT531" s="212">
        <v>7535.84</v>
      </c>
      <c r="AV531" s="197" t="s">
        <v>10325</v>
      </c>
      <c r="AW531" s="198">
        <v>41941</v>
      </c>
    </row>
    <row r="532" spans="1:49" x14ac:dyDescent="0.3">
      <c r="A532" s="315" t="s">
        <v>37353</v>
      </c>
      <c r="B532" s="315"/>
      <c r="C532" s="316">
        <v>18369.099999999999</v>
      </c>
      <c r="E532" s="263" t="s">
        <v>5287</v>
      </c>
      <c r="F532" s="263"/>
      <c r="G532" s="264">
        <v>2010564.37</v>
      </c>
      <c r="I532" s="227" t="s">
        <v>3331</v>
      </c>
      <c r="J532" s="227"/>
      <c r="K532" s="228">
        <v>35077.96</v>
      </c>
      <c r="M532" s="205" t="s">
        <v>989</v>
      </c>
      <c r="N532" s="205"/>
      <c r="O532" s="206">
        <v>4196</v>
      </c>
      <c r="Q532" s="197" t="s">
        <v>3313</v>
      </c>
      <c r="R532" s="197"/>
      <c r="S532" s="198">
        <v>3743434.32</v>
      </c>
      <c r="U532" s="309" t="s">
        <v>66970</v>
      </c>
      <c r="V532" s="310">
        <v>68414.86</v>
      </c>
      <c r="X532" s="267" t="s">
        <v>57196</v>
      </c>
      <c r="Y532" s="268">
        <v>55.62</v>
      </c>
      <c r="AA532" s="229" t="s">
        <v>15213</v>
      </c>
      <c r="AB532" s="230">
        <v>10342.719999999999</v>
      </c>
      <c r="AD532" s="209" t="s">
        <v>15165</v>
      </c>
      <c r="AE532" s="210">
        <v>84429.88</v>
      </c>
      <c r="AF532" s="93"/>
      <c r="AG532" s="201" t="s">
        <v>13206</v>
      </c>
      <c r="AH532" s="202">
        <v>53819.9</v>
      </c>
      <c r="AJ532" s="319" t="s">
        <v>38527</v>
      </c>
      <c r="AK532" s="320">
        <v>18369.099999999999</v>
      </c>
      <c r="AM532" s="265" t="s">
        <v>11487</v>
      </c>
      <c r="AN532" s="266">
        <v>2010564.37</v>
      </c>
      <c r="AP532" s="233" t="s">
        <v>9226</v>
      </c>
      <c r="AQ532" s="234">
        <v>35077.96</v>
      </c>
      <c r="AS532" s="211" t="s">
        <v>8499</v>
      </c>
      <c r="AT532" s="212">
        <v>46599.46</v>
      </c>
      <c r="AV532" s="197" t="s">
        <v>9361</v>
      </c>
      <c r="AW532" s="198">
        <v>435</v>
      </c>
    </row>
    <row r="533" spans="1:49" x14ac:dyDescent="0.3">
      <c r="A533" s="315" t="s">
        <v>37354</v>
      </c>
      <c r="B533" s="315"/>
      <c r="C533" s="316">
        <v>10611.53</v>
      </c>
      <c r="E533" s="263" t="s">
        <v>5288</v>
      </c>
      <c r="F533" s="263"/>
      <c r="G533" s="264">
        <v>1063093.19</v>
      </c>
      <c r="I533" s="227" t="s">
        <v>3251</v>
      </c>
      <c r="J533" s="227"/>
      <c r="K533" s="228">
        <v>2433.84</v>
      </c>
      <c r="M533" s="205" t="s">
        <v>990</v>
      </c>
      <c r="N533" s="205"/>
      <c r="O533" s="206">
        <v>769</v>
      </c>
      <c r="Q533" s="178"/>
      <c r="R533" s="178"/>
      <c r="S533" s="179"/>
      <c r="U533" s="309" t="s">
        <v>61779</v>
      </c>
      <c r="V533" s="310">
        <v>4357.45</v>
      </c>
      <c r="X533" s="267" t="s">
        <v>55776</v>
      </c>
      <c r="Y533" s="268">
        <v>9745.1299999999992</v>
      </c>
      <c r="AA533" s="229" t="s">
        <v>15214</v>
      </c>
      <c r="AB533" s="230">
        <v>17673.47</v>
      </c>
      <c r="AD533" s="209" t="s">
        <v>15166</v>
      </c>
      <c r="AE533" s="210">
        <v>1242.08</v>
      </c>
      <c r="AF533" s="93"/>
      <c r="AG533" s="201" t="s">
        <v>17077</v>
      </c>
      <c r="AH533" s="202">
        <v>7571.83</v>
      </c>
      <c r="AJ533" s="319" t="s">
        <v>38531</v>
      </c>
      <c r="AK533" s="320">
        <v>10611.53</v>
      </c>
      <c r="AM533" s="265" t="s">
        <v>11488</v>
      </c>
      <c r="AN533" s="266">
        <v>1063093.19</v>
      </c>
      <c r="AP533" s="233" t="s">
        <v>9227</v>
      </c>
      <c r="AQ533" s="234">
        <v>2433.84</v>
      </c>
      <c r="AS533" s="211" t="s">
        <v>8649</v>
      </c>
      <c r="AT533" s="212">
        <v>2957</v>
      </c>
      <c r="AV533" s="197" t="s">
        <v>9946</v>
      </c>
      <c r="AW533" s="198">
        <v>71751.34</v>
      </c>
    </row>
    <row r="534" spans="1:49" x14ac:dyDescent="0.3">
      <c r="A534" s="315" t="s">
        <v>37355</v>
      </c>
      <c r="B534" s="315"/>
      <c r="C534" s="316">
        <v>4046.11</v>
      </c>
      <c r="E534" s="263" t="s">
        <v>5290</v>
      </c>
      <c r="F534" s="263"/>
      <c r="G534" s="264">
        <v>902627.21</v>
      </c>
      <c r="I534" s="227" t="s">
        <v>3332</v>
      </c>
      <c r="J534" s="227"/>
      <c r="K534" s="228">
        <v>20528.78</v>
      </c>
      <c r="M534" s="205" t="s">
        <v>991</v>
      </c>
      <c r="N534" s="205"/>
      <c r="O534" s="206">
        <v>4555</v>
      </c>
      <c r="Q534" s="178"/>
      <c r="R534" s="178"/>
      <c r="S534" s="179"/>
      <c r="U534" s="309" t="s">
        <v>48679</v>
      </c>
      <c r="V534" s="310">
        <v>24506.25</v>
      </c>
      <c r="X534" s="267" t="s">
        <v>61763</v>
      </c>
      <c r="Y534" s="268">
        <v>-98.94</v>
      </c>
      <c r="AA534" s="229" t="s">
        <v>15215</v>
      </c>
      <c r="AB534" s="230">
        <v>7903.09</v>
      </c>
      <c r="AD534" s="209" t="s">
        <v>15167</v>
      </c>
      <c r="AE534" s="210">
        <v>514163.02</v>
      </c>
      <c r="AF534" s="93"/>
      <c r="AG534" s="201" t="s">
        <v>31763</v>
      </c>
      <c r="AH534" s="202">
        <v>61278.6</v>
      </c>
      <c r="AJ534" s="319" t="s">
        <v>38535</v>
      </c>
      <c r="AK534" s="320">
        <v>4046.11</v>
      </c>
      <c r="AM534" s="265" t="s">
        <v>11490</v>
      </c>
      <c r="AN534" s="266">
        <v>902627.21</v>
      </c>
      <c r="AP534" s="233" t="s">
        <v>9228</v>
      </c>
      <c r="AQ534" s="234">
        <v>20528.78</v>
      </c>
      <c r="AS534" s="211" t="s">
        <v>8844</v>
      </c>
      <c r="AT534" s="212">
        <v>97308</v>
      </c>
      <c r="AV534" s="197" t="s">
        <v>7631</v>
      </c>
      <c r="AW534" s="198">
        <v>410663.57</v>
      </c>
    </row>
    <row r="535" spans="1:49" x14ac:dyDescent="0.3">
      <c r="A535" s="315" t="s">
        <v>37356</v>
      </c>
      <c r="B535" s="315"/>
      <c r="C535" s="316">
        <v>15099.78</v>
      </c>
      <c r="E535" s="263" t="s">
        <v>5291</v>
      </c>
      <c r="F535" s="263"/>
      <c r="G535" s="264">
        <v>102910.16</v>
      </c>
      <c r="I535" s="227" t="s">
        <v>3334</v>
      </c>
      <c r="J535" s="227"/>
      <c r="K535" s="228">
        <v>50730.85</v>
      </c>
      <c r="M535" s="205" t="s">
        <v>992</v>
      </c>
      <c r="N535" s="205"/>
      <c r="O535" s="206">
        <v>1502.12</v>
      </c>
      <c r="U535" s="309" t="s">
        <v>60198</v>
      </c>
      <c r="V535" s="310">
        <v>32561.94</v>
      </c>
      <c r="X535" s="267" t="s">
        <v>63919</v>
      </c>
      <c r="Y535" s="268">
        <v>12000</v>
      </c>
      <c r="AA535" s="229" t="s">
        <v>15216</v>
      </c>
      <c r="AB535" s="230">
        <v>4609.58</v>
      </c>
      <c r="AD535" s="209" t="s">
        <v>15168</v>
      </c>
      <c r="AE535" s="210">
        <v>118.3</v>
      </c>
      <c r="AF535" s="93"/>
      <c r="AG535" s="201" t="s">
        <v>13207</v>
      </c>
      <c r="AH535" s="202">
        <v>65176.04</v>
      </c>
      <c r="AJ535" s="319" t="s">
        <v>38541</v>
      </c>
      <c r="AK535" s="320">
        <v>15099.78</v>
      </c>
      <c r="AM535" s="265" t="s">
        <v>11491</v>
      </c>
      <c r="AN535" s="266">
        <v>102910.16</v>
      </c>
      <c r="AP535" s="233" t="s">
        <v>9230</v>
      </c>
      <c r="AQ535" s="234">
        <v>50730.85</v>
      </c>
      <c r="AS535" s="211" t="s">
        <v>8889</v>
      </c>
      <c r="AT535" s="212">
        <v>34912.949999999997</v>
      </c>
      <c r="AV535" s="197" t="s">
        <v>10326</v>
      </c>
      <c r="AW535" s="198">
        <v>560880</v>
      </c>
    </row>
    <row r="536" spans="1:49" x14ac:dyDescent="0.3">
      <c r="A536" s="315" t="s">
        <v>37357</v>
      </c>
      <c r="B536" s="315"/>
      <c r="C536" s="316">
        <v>22575.040000000001</v>
      </c>
      <c r="E536" s="263" t="s">
        <v>5292</v>
      </c>
      <c r="F536" s="263"/>
      <c r="G536" s="264">
        <v>10232429.01</v>
      </c>
      <c r="I536" s="227" t="s">
        <v>3252</v>
      </c>
      <c r="J536" s="227"/>
      <c r="K536" s="228">
        <v>1067346.1399999999</v>
      </c>
      <c r="M536" s="205" t="s">
        <v>993</v>
      </c>
      <c r="N536" s="205"/>
      <c r="O536" s="206">
        <v>429</v>
      </c>
      <c r="U536" s="309" t="s">
        <v>58931</v>
      </c>
      <c r="V536" s="310">
        <v>74228.639999999999</v>
      </c>
      <c r="X536" s="267" t="s">
        <v>63610</v>
      </c>
      <c r="Y536" s="268">
        <v>21848.75</v>
      </c>
      <c r="AA536" s="229" t="s">
        <v>51516</v>
      </c>
      <c r="AB536" s="230">
        <v>2728.5</v>
      </c>
      <c r="AD536" s="209" t="s">
        <v>15169</v>
      </c>
      <c r="AE536" s="210">
        <v>16489.91</v>
      </c>
      <c r="AF536" s="93"/>
      <c r="AG536" s="201" t="s">
        <v>13208</v>
      </c>
      <c r="AH536" s="202">
        <v>21250</v>
      </c>
      <c r="AJ536" s="319" t="s">
        <v>38546</v>
      </c>
      <c r="AK536" s="320">
        <v>22575.040000000001</v>
      </c>
      <c r="AM536" s="265" t="s">
        <v>11492</v>
      </c>
      <c r="AN536" s="266">
        <v>10232429.01</v>
      </c>
      <c r="AP536" s="233" t="s">
        <v>9231</v>
      </c>
      <c r="AQ536" s="234">
        <v>1067346.1399999999</v>
      </c>
      <c r="AS536" s="211" t="s">
        <v>9232</v>
      </c>
      <c r="AT536" s="212">
        <v>34543.07</v>
      </c>
      <c r="AV536" s="197" t="s">
        <v>9947</v>
      </c>
      <c r="AW536" s="198">
        <v>971543.57</v>
      </c>
    </row>
    <row r="537" spans="1:49" x14ac:dyDescent="0.3">
      <c r="A537" s="315" t="s">
        <v>37358</v>
      </c>
      <c r="B537" s="315"/>
      <c r="C537" s="316">
        <v>70837.73</v>
      </c>
      <c r="E537" s="263" t="s">
        <v>5293</v>
      </c>
      <c r="F537" s="263"/>
      <c r="G537" s="264">
        <v>165021.82</v>
      </c>
      <c r="I537" s="227" t="s">
        <v>3335</v>
      </c>
      <c r="J537" s="227"/>
      <c r="K537" s="228">
        <v>93212.93</v>
      </c>
      <c r="M537" s="205" t="s">
        <v>994</v>
      </c>
      <c r="N537" s="205"/>
      <c r="O537" s="206">
        <v>39791</v>
      </c>
      <c r="U537" s="309" t="s">
        <v>58932</v>
      </c>
      <c r="V537" s="310">
        <v>22136.63</v>
      </c>
      <c r="X537" s="267" t="s">
        <v>63611</v>
      </c>
      <c r="Y537" s="268">
        <v>2589.4299999999998</v>
      </c>
      <c r="AA537" s="229" t="s">
        <v>33061</v>
      </c>
      <c r="AB537" s="230">
        <v>45974.19</v>
      </c>
      <c r="AD537" s="209" t="s">
        <v>15170</v>
      </c>
      <c r="AE537" s="210">
        <v>158.09</v>
      </c>
      <c r="AF537" s="93"/>
      <c r="AG537" s="201" t="s">
        <v>13209</v>
      </c>
      <c r="AH537" s="202">
        <v>1625.68</v>
      </c>
      <c r="AJ537" s="319" t="s">
        <v>38555</v>
      </c>
      <c r="AK537" s="320">
        <v>70837.73</v>
      </c>
      <c r="AM537" s="265" t="s">
        <v>11493</v>
      </c>
      <c r="AN537" s="266">
        <v>165021.82</v>
      </c>
      <c r="AP537" s="233" t="s">
        <v>9232</v>
      </c>
      <c r="AQ537" s="234">
        <v>93212.93</v>
      </c>
      <c r="AS537" s="211" t="s">
        <v>11827</v>
      </c>
      <c r="AT537" s="212">
        <v>262.92</v>
      </c>
      <c r="AV537" s="197" t="s">
        <v>10327</v>
      </c>
      <c r="AW537" s="198">
        <v>8632</v>
      </c>
    </row>
    <row r="538" spans="1:49" x14ac:dyDescent="0.3">
      <c r="A538" s="315" t="s">
        <v>37359</v>
      </c>
      <c r="B538" s="315"/>
      <c r="C538" s="316">
        <v>13242.07</v>
      </c>
      <c r="E538" s="263" t="s">
        <v>5294</v>
      </c>
      <c r="F538" s="263"/>
      <c r="G538" s="264">
        <v>2990913.45</v>
      </c>
      <c r="I538" s="227" t="s">
        <v>3253</v>
      </c>
      <c r="J538" s="227"/>
      <c r="K538" s="228">
        <v>309012.40999999997</v>
      </c>
      <c r="M538" s="205" t="s">
        <v>995</v>
      </c>
      <c r="N538" s="205"/>
      <c r="O538" s="206">
        <v>482.17</v>
      </c>
      <c r="U538" s="309" t="s">
        <v>54794</v>
      </c>
      <c r="V538" s="310">
        <v>59756.25</v>
      </c>
      <c r="X538" s="267" t="s">
        <v>63612</v>
      </c>
      <c r="Y538" s="268">
        <v>8292.9599999999991</v>
      </c>
      <c r="AA538" s="229" t="s">
        <v>51517</v>
      </c>
      <c r="AB538" s="230">
        <v>3000</v>
      </c>
      <c r="AD538" s="209" t="s">
        <v>15171</v>
      </c>
      <c r="AE538" s="210">
        <v>3154.92</v>
      </c>
      <c r="AF538" s="93"/>
      <c r="AG538" s="201" t="s">
        <v>13210</v>
      </c>
      <c r="AH538" s="202">
        <v>603.79999999999995</v>
      </c>
      <c r="AJ538" s="319" t="s">
        <v>38562</v>
      </c>
      <c r="AK538" s="320">
        <v>13242.07</v>
      </c>
      <c r="AM538" s="265" t="s">
        <v>11494</v>
      </c>
      <c r="AN538" s="266">
        <v>2990913.45</v>
      </c>
      <c r="AP538" s="233" t="s">
        <v>9233</v>
      </c>
      <c r="AQ538" s="234">
        <v>309012.40999999997</v>
      </c>
      <c r="AS538" s="211" t="s">
        <v>9777</v>
      </c>
      <c r="AT538" s="212">
        <v>417630.99</v>
      </c>
      <c r="AV538" s="197" t="s">
        <v>9948</v>
      </c>
      <c r="AW538" s="198">
        <v>8632</v>
      </c>
    </row>
    <row r="539" spans="1:49" x14ac:dyDescent="0.3">
      <c r="A539" s="315" t="s">
        <v>37360</v>
      </c>
      <c r="B539" s="315"/>
      <c r="C539" s="316">
        <v>66312.490000000005</v>
      </c>
      <c r="E539" s="263" t="s">
        <v>5296</v>
      </c>
      <c r="F539" s="263"/>
      <c r="G539" s="264">
        <v>448109.99</v>
      </c>
      <c r="I539" s="227" t="s">
        <v>3336</v>
      </c>
      <c r="J539" s="227"/>
      <c r="K539" s="228">
        <v>16849.09</v>
      </c>
      <c r="M539" s="205" t="s">
        <v>996</v>
      </c>
      <c r="N539" s="205"/>
      <c r="O539" s="206">
        <v>12876.65</v>
      </c>
      <c r="U539" s="309" t="s">
        <v>51620</v>
      </c>
      <c r="V539" s="310">
        <v>2869.15</v>
      </c>
      <c r="X539" s="267" t="s">
        <v>63920</v>
      </c>
      <c r="Y539" s="268">
        <v>2362.56</v>
      </c>
      <c r="AA539" s="229" t="s">
        <v>15217</v>
      </c>
      <c r="AB539" s="230">
        <v>50190.47</v>
      </c>
      <c r="AD539" s="209" t="s">
        <v>15172</v>
      </c>
      <c r="AE539" s="210">
        <v>1523.8</v>
      </c>
      <c r="AF539" s="93"/>
      <c r="AG539" s="201" t="s">
        <v>31764</v>
      </c>
      <c r="AH539" s="202">
        <v>10183.299999999999</v>
      </c>
      <c r="AJ539" s="319" t="s">
        <v>38567</v>
      </c>
      <c r="AK539" s="320">
        <v>66312.490000000005</v>
      </c>
      <c r="AM539" s="265" t="s">
        <v>11496</v>
      </c>
      <c r="AN539" s="266">
        <v>448109.99</v>
      </c>
      <c r="AP539" s="233" t="s">
        <v>9234</v>
      </c>
      <c r="AQ539" s="234">
        <v>16849.09</v>
      </c>
      <c r="AS539" s="211" t="s">
        <v>6631</v>
      </c>
      <c r="AT539" s="212">
        <v>217966</v>
      </c>
      <c r="AV539" s="197" t="s">
        <v>10089</v>
      </c>
      <c r="AW539" s="198">
        <v>2491</v>
      </c>
    </row>
    <row r="540" spans="1:49" x14ac:dyDescent="0.3">
      <c r="A540" s="315" t="s">
        <v>37361</v>
      </c>
      <c r="B540" s="315"/>
      <c r="C540" s="316">
        <v>2505.98</v>
      </c>
      <c r="E540" s="263" t="s">
        <v>5295</v>
      </c>
      <c r="F540" s="263"/>
      <c r="G540" s="264">
        <v>30024.53</v>
      </c>
      <c r="I540" s="227" t="s">
        <v>3337</v>
      </c>
      <c r="J540" s="227"/>
      <c r="K540" s="228">
        <v>228056.48</v>
      </c>
      <c r="M540" s="205" t="s">
        <v>997</v>
      </c>
      <c r="N540" s="205"/>
      <c r="O540" s="206">
        <v>609</v>
      </c>
      <c r="U540" s="309" t="s">
        <v>55821</v>
      </c>
      <c r="V540" s="310">
        <v>4640.16</v>
      </c>
      <c r="X540" s="267" t="s">
        <v>63921</v>
      </c>
      <c r="Y540" s="268">
        <v>5886.26</v>
      </c>
      <c r="AA540" s="229" t="s">
        <v>51518</v>
      </c>
      <c r="AB540" s="230">
        <v>8666.7000000000007</v>
      </c>
      <c r="AD540" s="209" t="s">
        <v>15173</v>
      </c>
      <c r="AE540" s="210">
        <v>4290.22</v>
      </c>
      <c r="AF540" s="93"/>
      <c r="AG540" s="201" t="s">
        <v>31765</v>
      </c>
      <c r="AH540" s="202">
        <v>2114.3200000000002</v>
      </c>
      <c r="AJ540" s="319" t="s">
        <v>38572</v>
      </c>
      <c r="AK540" s="320">
        <v>2505.98</v>
      </c>
      <c r="AM540" s="265" t="s">
        <v>11495</v>
      </c>
      <c r="AN540" s="266">
        <v>30024.53</v>
      </c>
      <c r="AP540" s="233" t="s">
        <v>9235</v>
      </c>
      <c r="AQ540" s="234">
        <v>228056.48</v>
      </c>
      <c r="AS540" s="211" t="s">
        <v>6888</v>
      </c>
      <c r="AT540" s="212">
        <v>52512.79</v>
      </c>
      <c r="AV540" s="197" t="s">
        <v>10133</v>
      </c>
      <c r="AW540" s="198">
        <v>419</v>
      </c>
    </row>
    <row r="541" spans="1:49" x14ac:dyDescent="0.3">
      <c r="A541" s="315" t="s">
        <v>37362</v>
      </c>
      <c r="B541" s="315"/>
      <c r="C541" s="316">
        <v>64550.559999999998</v>
      </c>
      <c r="E541" s="263" t="s">
        <v>5297</v>
      </c>
      <c r="F541" s="263"/>
      <c r="G541" s="264">
        <v>559443.09</v>
      </c>
      <c r="I541" s="227" t="s">
        <v>3338</v>
      </c>
      <c r="J541" s="227"/>
      <c r="K541" s="228">
        <v>1504809.43</v>
      </c>
      <c r="M541" s="205" t="s">
        <v>998</v>
      </c>
      <c r="N541" s="205"/>
      <c r="O541" s="206">
        <v>26043.95</v>
      </c>
      <c r="U541" s="309" t="s">
        <v>51621</v>
      </c>
      <c r="V541" s="310">
        <v>4166.07</v>
      </c>
      <c r="X541" s="267" t="s">
        <v>63922</v>
      </c>
      <c r="Y541" s="268">
        <v>1113.81</v>
      </c>
      <c r="AA541" s="229" t="s">
        <v>35974</v>
      </c>
      <c r="AB541" s="230">
        <v>33.99</v>
      </c>
      <c r="AD541" s="209" t="s">
        <v>15174</v>
      </c>
      <c r="AE541" s="210">
        <v>12582.31</v>
      </c>
      <c r="AF541" s="93"/>
      <c r="AG541" s="201" t="s">
        <v>31766</v>
      </c>
      <c r="AH541" s="202">
        <v>90271.38</v>
      </c>
      <c r="AJ541" s="319" t="s">
        <v>38578</v>
      </c>
      <c r="AK541" s="320">
        <v>64550.559999999998</v>
      </c>
      <c r="AM541" s="265" t="s">
        <v>11497</v>
      </c>
      <c r="AN541" s="266">
        <v>559443.09</v>
      </c>
      <c r="AP541" s="233" t="s">
        <v>9236</v>
      </c>
      <c r="AQ541" s="234">
        <v>1504809.43</v>
      </c>
      <c r="AS541" s="211" t="s">
        <v>7055</v>
      </c>
      <c r="AT541" s="212">
        <v>4788.3100000000004</v>
      </c>
      <c r="AV541" s="197" t="s">
        <v>10328</v>
      </c>
      <c r="AW541" s="198">
        <v>2381.75</v>
      </c>
    </row>
    <row r="542" spans="1:49" x14ac:dyDescent="0.3">
      <c r="A542" s="315" t="s">
        <v>37363</v>
      </c>
      <c r="B542" s="315"/>
      <c r="C542" s="316">
        <v>34760.36</v>
      </c>
      <c r="E542" s="263" t="s">
        <v>5298</v>
      </c>
      <c r="F542" s="263"/>
      <c r="G542" s="264">
        <v>6216343.8700000001</v>
      </c>
      <c r="I542" s="227" t="s">
        <v>3339</v>
      </c>
      <c r="J542" s="227"/>
      <c r="K542" s="228">
        <v>701594.52</v>
      </c>
      <c r="M542" s="205" t="s">
        <v>999</v>
      </c>
      <c r="N542" s="205"/>
      <c r="O542" s="206">
        <v>386</v>
      </c>
      <c r="U542" s="309" t="s">
        <v>51622</v>
      </c>
      <c r="V542" s="310">
        <v>14031.61</v>
      </c>
      <c r="X542" s="267" t="s">
        <v>59395</v>
      </c>
      <c r="Y542" s="268">
        <v>39665.75</v>
      </c>
      <c r="AA542" s="229" t="s">
        <v>15218</v>
      </c>
      <c r="AB542" s="230">
        <v>31625.91</v>
      </c>
      <c r="AD542" s="209" t="s">
        <v>15175</v>
      </c>
      <c r="AE542" s="210">
        <v>9555.83</v>
      </c>
      <c r="AF542" s="93"/>
      <c r="AG542" s="201" t="s">
        <v>13211</v>
      </c>
      <c r="AH542" s="202">
        <v>65176.04</v>
      </c>
      <c r="AJ542" s="319" t="s">
        <v>38583</v>
      </c>
      <c r="AK542" s="320">
        <v>34760.36</v>
      </c>
      <c r="AM542" s="265" t="s">
        <v>11498</v>
      </c>
      <c r="AN542" s="266">
        <v>6216343.8700000001</v>
      </c>
      <c r="AP542" s="233" t="s">
        <v>9237</v>
      </c>
      <c r="AQ542" s="234">
        <v>701594.52</v>
      </c>
      <c r="AS542" s="211" t="s">
        <v>7297</v>
      </c>
      <c r="AT542" s="212">
        <v>153748.93</v>
      </c>
      <c r="AV542" s="197" t="s">
        <v>9949</v>
      </c>
      <c r="AW542" s="198">
        <v>5291.75</v>
      </c>
    </row>
    <row r="543" spans="1:49" x14ac:dyDescent="0.3">
      <c r="A543" s="315" t="s">
        <v>37364</v>
      </c>
      <c r="B543" s="315"/>
      <c r="C543" s="316">
        <v>10002.67</v>
      </c>
      <c r="E543" s="263" t="s">
        <v>5299</v>
      </c>
      <c r="F543" s="263"/>
      <c r="G543" s="264">
        <v>30857724.73</v>
      </c>
      <c r="I543" s="227" t="s">
        <v>3340</v>
      </c>
      <c r="J543" s="227"/>
      <c r="K543" s="228">
        <v>165176.15</v>
      </c>
      <c r="M543" s="205" t="s">
        <v>1000</v>
      </c>
      <c r="N543" s="205"/>
      <c r="O543" s="206">
        <v>632</v>
      </c>
      <c r="U543" s="309" t="s">
        <v>47750</v>
      </c>
      <c r="V543" s="310">
        <v>22.89</v>
      </c>
      <c r="X543" s="267" t="s">
        <v>60180</v>
      </c>
      <c r="Y543" s="268">
        <v>3994.5</v>
      </c>
      <c r="AA543" s="229" t="s">
        <v>15219</v>
      </c>
      <c r="AB543" s="230">
        <v>56181.279999999999</v>
      </c>
      <c r="AD543" s="209" t="s">
        <v>15176</v>
      </c>
      <c r="AE543" s="210">
        <v>9844</v>
      </c>
      <c r="AF543" s="93"/>
      <c r="AG543" s="201" t="s">
        <v>13212</v>
      </c>
      <c r="AH543" s="202">
        <v>21250</v>
      </c>
      <c r="AJ543" s="319" t="s">
        <v>38589</v>
      </c>
      <c r="AK543" s="320">
        <v>10002.67</v>
      </c>
      <c r="AM543" s="265" t="s">
        <v>11499</v>
      </c>
      <c r="AN543" s="266">
        <v>30857724.73</v>
      </c>
      <c r="AP543" s="233" t="s">
        <v>9238</v>
      </c>
      <c r="AQ543" s="234">
        <v>165176.15</v>
      </c>
      <c r="AS543" s="211" t="s">
        <v>7712</v>
      </c>
      <c r="AT543" s="212">
        <v>124152.13</v>
      </c>
      <c r="AV543" s="197" t="s">
        <v>10329</v>
      </c>
      <c r="AW543" s="198">
        <v>2703</v>
      </c>
    </row>
    <row r="544" spans="1:49" x14ac:dyDescent="0.3">
      <c r="A544" s="315" t="s">
        <v>37365</v>
      </c>
      <c r="B544" s="315"/>
      <c r="C544" s="316">
        <v>113245.74</v>
      </c>
      <c r="E544" s="263" t="s">
        <v>5300</v>
      </c>
      <c r="F544" s="263"/>
      <c r="G544" s="264">
        <v>639353.65</v>
      </c>
      <c r="I544" s="227" t="s">
        <v>3341</v>
      </c>
      <c r="J544" s="227"/>
      <c r="K544" s="228">
        <v>49890.45</v>
      </c>
      <c r="M544" s="205" t="s">
        <v>1001</v>
      </c>
      <c r="N544" s="205"/>
      <c r="O544" s="206">
        <v>3441.46</v>
      </c>
      <c r="U544" s="309" t="s">
        <v>55823</v>
      </c>
      <c r="V544" s="310">
        <v>16837.919999999998</v>
      </c>
      <c r="X544" s="267" t="s">
        <v>60181</v>
      </c>
      <c r="Y544" s="268">
        <v>292.16000000000003</v>
      </c>
      <c r="AA544" s="229" t="s">
        <v>15220</v>
      </c>
      <c r="AB544" s="230">
        <v>3039.01</v>
      </c>
      <c r="AD544" s="209" t="s">
        <v>15177</v>
      </c>
      <c r="AE544" s="210">
        <v>3649.48</v>
      </c>
      <c r="AF544" s="93"/>
      <c r="AG544" s="201" t="s">
        <v>13213</v>
      </c>
      <c r="AH544" s="202">
        <v>1625.68</v>
      </c>
      <c r="AJ544" s="319" t="s">
        <v>38597</v>
      </c>
      <c r="AK544" s="320">
        <v>113245.74</v>
      </c>
      <c r="AM544" s="265" t="s">
        <v>11500</v>
      </c>
      <c r="AN544" s="266">
        <v>639353.65</v>
      </c>
      <c r="AP544" s="233" t="s">
        <v>9239</v>
      </c>
      <c r="AQ544" s="234">
        <v>49890.45</v>
      </c>
      <c r="AS544" s="211" t="s">
        <v>8012</v>
      </c>
      <c r="AT544" s="212">
        <v>53040</v>
      </c>
      <c r="AV544" s="197" t="s">
        <v>9950</v>
      </c>
      <c r="AW544" s="198">
        <v>2703</v>
      </c>
    </row>
    <row r="545" spans="1:49" x14ac:dyDescent="0.3">
      <c r="A545" s="315" t="s">
        <v>37366</v>
      </c>
      <c r="B545" s="315"/>
      <c r="C545" s="316">
        <v>4927.79</v>
      </c>
      <c r="E545" s="263" t="s">
        <v>5302</v>
      </c>
      <c r="F545" s="263"/>
      <c r="G545" s="264">
        <v>141102.76999999999</v>
      </c>
      <c r="I545" s="227" t="s">
        <v>3342</v>
      </c>
      <c r="J545" s="227"/>
      <c r="K545" s="228">
        <v>194917.25</v>
      </c>
      <c r="M545" s="205" t="s">
        <v>1002</v>
      </c>
      <c r="N545" s="205"/>
      <c r="O545" s="206">
        <v>17166</v>
      </c>
      <c r="U545" s="309" t="s">
        <v>63620</v>
      </c>
      <c r="V545" s="310">
        <v>-613.66999999999996</v>
      </c>
      <c r="X545" s="267" t="s">
        <v>60182</v>
      </c>
      <c r="Y545" s="268">
        <v>978.66</v>
      </c>
      <c r="AA545" s="229" t="s">
        <v>33062</v>
      </c>
      <c r="AB545" s="230">
        <v>2748.81</v>
      </c>
      <c r="AD545" s="209" t="s">
        <v>15178</v>
      </c>
      <c r="AE545" s="210">
        <v>91283.520000000004</v>
      </c>
      <c r="AF545" s="93"/>
      <c r="AG545" s="201" t="s">
        <v>13214</v>
      </c>
      <c r="AH545" s="202">
        <v>10787.1</v>
      </c>
      <c r="AJ545" s="319" t="s">
        <v>38603</v>
      </c>
      <c r="AK545" s="320">
        <v>4927.79</v>
      </c>
      <c r="AM545" s="265" t="s">
        <v>11502</v>
      </c>
      <c r="AN545" s="266">
        <v>141102.76999999999</v>
      </c>
      <c r="AP545" s="233" t="s">
        <v>9240</v>
      </c>
      <c r="AQ545" s="234">
        <v>194917.25</v>
      </c>
      <c r="AS545" s="211" t="s">
        <v>8271</v>
      </c>
      <c r="AT545" s="212">
        <v>171682</v>
      </c>
      <c r="AV545" s="197" t="s">
        <v>10090</v>
      </c>
      <c r="AW545" s="198">
        <v>4255</v>
      </c>
    </row>
    <row r="546" spans="1:49" x14ac:dyDescent="0.3">
      <c r="A546" s="315" t="s">
        <v>37368</v>
      </c>
      <c r="B546" s="315"/>
      <c r="C546" s="316">
        <v>23.82</v>
      </c>
      <c r="E546" s="263" t="s">
        <v>5303</v>
      </c>
      <c r="F546" s="263"/>
      <c r="G546" s="264">
        <v>1174062.96</v>
      </c>
      <c r="I546" s="227" t="s">
        <v>3344</v>
      </c>
      <c r="J546" s="227"/>
      <c r="K546" s="228">
        <v>205631.66</v>
      </c>
      <c r="M546" s="205" t="s">
        <v>1003</v>
      </c>
      <c r="N546" s="205"/>
      <c r="O546" s="206">
        <v>39184.79</v>
      </c>
      <c r="U546" s="309" t="s">
        <v>51625</v>
      </c>
      <c r="V546" s="310">
        <v>1241.1300000000001</v>
      </c>
      <c r="X546" s="267" t="s">
        <v>51511</v>
      </c>
      <c r="Y546" s="268">
        <v>181.24</v>
      </c>
      <c r="AA546" s="229" t="s">
        <v>51519</v>
      </c>
      <c r="AB546" s="230">
        <v>103584.01</v>
      </c>
      <c r="AD546" s="209" t="s">
        <v>15179</v>
      </c>
      <c r="AE546" s="210">
        <v>524.11</v>
      </c>
      <c r="AF546" s="93"/>
      <c r="AG546" s="201" t="s">
        <v>17173</v>
      </c>
      <c r="AH546" s="202">
        <v>2114.3200000000002</v>
      </c>
      <c r="AJ546" s="319" t="s">
        <v>38617</v>
      </c>
      <c r="AK546" s="320">
        <v>23.82</v>
      </c>
      <c r="AM546" s="265" t="s">
        <v>11503</v>
      </c>
      <c r="AN546" s="266">
        <v>1174062.96</v>
      </c>
      <c r="AP546" s="233" t="s">
        <v>9242</v>
      </c>
      <c r="AQ546" s="234">
        <v>205631.66</v>
      </c>
      <c r="AS546" s="211" t="s">
        <v>8650</v>
      </c>
      <c r="AT546" s="212">
        <v>16674</v>
      </c>
      <c r="AV546" s="197" t="s">
        <v>10330</v>
      </c>
      <c r="AW546" s="198">
        <v>4678</v>
      </c>
    </row>
    <row r="547" spans="1:49" x14ac:dyDescent="0.3">
      <c r="A547" s="315" t="s">
        <v>37370</v>
      </c>
      <c r="B547" s="315"/>
      <c r="C547" s="316">
        <v>49406.53</v>
      </c>
      <c r="E547" s="263" t="s">
        <v>5304</v>
      </c>
      <c r="F547" s="263"/>
      <c r="G547" s="264">
        <v>2248720.94</v>
      </c>
      <c r="I547" s="227" t="s">
        <v>3254</v>
      </c>
      <c r="J547" s="227"/>
      <c r="K547" s="228">
        <v>340.74</v>
      </c>
      <c r="M547" s="205" t="s">
        <v>1004</v>
      </c>
      <c r="N547" s="205"/>
      <c r="O547" s="206">
        <v>12297.08</v>
      </c>
      <c r="U547" s="309" t="s">
        <v>51626</v>
      </c>
      <c r="V547" s="310">
        <v>3384.5</v>
      </c>
      <c r="X547" s="267" t="s">
        <v>51513</v>
      </c>
      <c r="Y547" s="268">
        <v>13.87</v>
      </c>
      <c r="AA547" s="229" t="s">
        <v>40093</v>
      </c>
      <c r="AB547" s="230">
        <v>131793.01999999999</v>
      </c>
      <c r="AD547" s="209" t="s">
        <v>15180</v>
      </c>
      <c r="AE547" s="210">
        <v>3584.92</v>
      </c>
      <c r="AF547" s="93"/>
      <c r="AG547" s="201" t="s">
        <v>31767</v>
      </c>
      <c r="AH547" s="202">
        <v>90271.38</v>
      </c>
      <c r="AJ547" s="319" t="s">
        <v>38625</v>
      </c>
      <c r="AK547" s="320">
        <v>49406.53</v>
      </c>
      <c r="AM547" s="265" t="s">
        <v>11504</v>
      </c>
      <c r="AN547" s="266">
        <v>2248720.94</v>
      </c>
      <c r="AP547" s="233" t="s">
        <v>9243</v>
      </c>
      <c r="AQ547" s="234">
        <v>340.74</v>
      </c>
      <c r="AS547" s="211" t="s">
        <v>8890</v>
      </c>
      <c r="AT547" s="212">
        <v>148831</v>
      </c>
      <c r="AV547" s="197" t="s">
        <v>9951</v>
      </c>
      <c r="AW547" s="198">
        <v>8933</v>
      </c>
    </row>
    <row r="548" spans="1:49" x14ac:dyDescent="0.3">
      <c r="A548" s="315" t="s">
        <v>37371</v>
      </c>
      <c r="B548" s="315"/>
      <c r="C548" s="316">
        <v>-876.86</v>
      </c>
      <c r="E548" s="263" t="s">
        <v>5306</v>
      </c>
      <c r="F548" s="263"/>
      <c r="G548" s="264">
        <v>1231140.8500000001</v>
      </c>
      <c r="I548" s="227" t="s">
        <v>3345</v>
      </c>
      <c r="J548" s="227"/>
      <c r="K548" s="228">
        <v>542833.37</v>
      </c>
      <c r="M548" s="205" t="s">
        <v>1005</v>
      </c>
      <c r="N548" s="205"/>
      <c r="O548" s="206">
        <v>1128</v>
      </c>
      <c r="U548" s="309" t="s">
        <v>57244</v>
      </c>
      <c r="V548" s="310">
        <v>30417.599999999999</v>
      </c>
      <c r="X548" s="267" t="s">
        <v>51514</v>
      </c>
      <c r="Y548" s="268">
        <v>44.4</v>
      </c>
      <c r="AA548" s="229" t="s">
        <v>33063</v>
      </c>
      <c r="AB548" s="230">
        <v>1032266.72</v>
      </c>
      <c r="AD548" s="209" t="s">
        <v>15181</v>
      </c>
      <c r="AE548" s="210">
        <v>888.67</v>
      </c>
      <c r="AF548" s="93"/>
      <c r="AG548" s="201" t="s">
        <v>13215</v>
      </c>
      <c r="AH548" s="202">
        <v>651.71</v>
      </c>
      <c r="AJ548" s="319" t="s">
        <v>38631</v>
      </c>
      <c r="AK548" s="320">
        <v>-876.86</v>
      </c>
      <c r="AM548" s="265" t="s">
        <v>11506</v>
      </c>
      <c r="AN548" s="266">
        <v>1231140.8500000001</v>
      </c>
      <c r="AP548" s="233" t="s">
        <v>9244</v>
      </c>
      <c r="AQ548" s="234">
        <v>542833.37</v>
      </c>
      <c r="AS548" s="211" t="s">
        <v>9233</v>
      </c>
      <c r="AT548" s="212">
        <v>1258348.47</v>
      </c>
      <c r="AV548" s="197" t="s">
        <v>7459</v>
      </c>
      <c r="AW548" s="198">
        <v>10622.22</v>
      </c>
    </row>
    <row r="549" spans="1:49" x14ac:dyDescent="0.3">
      <c r="A549" s="315" t="s">
        <v>37372</v>
      </c>
      <c r="B549" s="315"/>
      <c r="C549" s="316">
        <v>30011.73</v>
      </c>
      <c r="E549" s="263" t="s">
        <v>5307</v>
      </c>
      <c r="F549" s="263"/>
      <c r="G549" s="264">
        <v>907193.6</v>
      </c>
      <c r="I549" s="227" t="s">
        <v>3346</v>
      </c>
      <c r="J549" s="227"/>
      <c r="K549" s="228">
        <v>1190492.02</v>
      </c>
      <c r="M549" s="205" t="s">
        <v>4017</v>
      </c>
      <c r="N549" s="205"/>
      <c r="O549" s="206">
        <v>1248.8800000000001</v>
      </c>
      <c r="U549" s="309" t="s">
        <v>66971</v>
      </c>
      <c r="V549" s="310">
        <v>390</v>
      </c>
      <c r="X549" s="267" t="s">
        <v>35973</v>
      </c>
      <c r="Y549" s="268">
        <v>1600.76</v>
      </c>
      <c r="AA549" s="229" t="s">
        <v>42125</v>
      </c>
      <c r="AB549" s="230">
        <v>10217</v>
      </c>
      <c r="AD549" s="209" t="s">
        <v>15182</v>
      </c>
      <c r="AE549" s="210">
        <v>72.47</v>
      </c>
      <c r="AF549" s="93"/>
      <c r="AG549" s="201" t="s">
        <v>13216</v>
      </c>
      <c r="AH549" s="202">
        <v>34996.199999999997</v>
      </c>
      <c r="AJ549" s="319" t="s">
        <v>38636</v>
      </c>
      <c r="AK549" s="320">
        <v>30011.73</v>
      </c>
      <c r="AM549" s="265" t="s">
        <v>11507</v>
      </c>
      <c r="AN549" s="266">
        <v>907193.6</v>
      </c>
      <c r="AP549" s="233" t="s">
        <v>9245</v>
      </c>
      <c r="AQ549" s="234">
        <v>1190492.02</v>
      </c>
      <c r="AS549" s="211" t="s">
        <v>11242</v>
      </c>
      <c r="AT549" s="212">
        <v>441.44</v>
      </c>
      <c r="AV549" s="197" t="s">
        <v>10331</v>
      </c>
      <c r="AW549" s="198">
        <v>10227.68</v>
      </c>
    </row>
    <row r="550" spans="1:49" x14ac:dyDescent="0.3">
      <c r="A550" s="315" t="s">
        <v>37373</v>
      </c>
      <c r="B550" s="315"/>
      <c r="C550" s="316">
        <v>12004.95</v>
      </c>
      <c r="E550" s="263" t="s">
        <v>5305</v>
      </c>
      <c r="F550" s="263"/>
      <c r="G550" s="264">
        <v>234.57</v>
      </c>
      <c r="I550" s="227" t="s">
        <v>3347</v>
      </c>
      <c r="J550" s="227"/>
      <c r="K550" s="228">
        <v>287378.57</v>
      </c>
      <c r="M550" s="205" t="s">
        <v>1006</v>
      </c>
      <c r="N550" s="205"/>
      <c r="O550" s="206">
        <v>6378.4</v>
      </c>
      <c r="U550" s="309" t="s">
        <v>63971</v>
      </c>
      <c r="V550" s="310">
        <v>9602.19</v>
      </c>
      <c r="X550" s="267" t="s">
        <v>57197</v>
      </c>
      <c r="Y550" s="268">
        <v>7409</v>
      </c>
      <c r="AA550" s="229" t="s">
        <v>42126</v>
      </c>
      <c r="AB550" s="230">
        <v>781.6</v>
      </c>
      <c r="AD550" s="209" t="s">
        <v>15183</v>
      </c>
      <c r="AE550" s="210">
        <v>1083.52</v>
      </c>
      <c r="AF550" s="93"/>
      <c r="AG550" s="201" t="s">
        <v>13217</v>
      </c>
      <c r="AH550" s="202">
        <v>20173.09</v>
      </c>
      <c r="AJ550" s="319" t="s">
        <v>38641</v>
      </c>
      <c r="AK550" s="320">
        <v>12004.95</v>
      </c>
      <c r="AM550" s="265" t="s">
        <v>11505</v>
      </c>
      <c r="AN550" s="266">
        <v>234.57</v>
      </c>
      <c r="AP550" s="233" t="s">
        <v>9246</v>
      </c>
      <c r="AQ550" s="234">
        <v>287378.57</v>
      </c>
      <c r="AS550" s="211" t="s">
        <v>11481</v>
      </c>
      <c r="AT550" s="212">
        <v>1082803.8</v>
      </c>
      <c r="AV550" s="197" t="s">
        <v>9952</v>
      </c>
      <c r="AW550" s="198">
        <v>20849.900000000001</v>
      </c>
    </row>
    <row r="551" spans="1:49" x14ac:dyDescent="0.3">
      <c r="A551" s="315" t="s">
        <v>37374</v>
      </c>
      <c r="B551" s="315"/>
      <c r="C551" s="316">
        <v>12061.93</v>
      </c>
      <c r="E551" s="263" t="s">
        <v>5308</v>
      </c>
      <c r="F551" s="263"/>
      <c r="G551" s="264">
        <v>1795302.14</v>
      </c>
      <c r="I551" s="227" t="s">
        <v>3348</v>
      </c>
      <c r="J551" s="227"/>
      <c r="K551" s="228">
        <v>6628.44</v>
      </c>
      <c r="M551" s="205" t="s">
        <v>1007</v>
      </c>
      <c r="N551" s="205"/>
      <c r="O551" s="206">
        <v>2672</v>
      </c>
      <c r="U551" s="309" t="s">
        <v>47751</v>
      </c>
      <c r="V551" s="310">
        <v>44846.35</v>
      </c>
      <c r="X551" s="267" t="s">
        <v>40092</v>
      </c>
      <c r="Y551" s="268">
        <v>509.4</v>
      </c>
      <c r="AA551" s="229" t="s">
        <v>42127</v>
      </c>
      <c r="AB551" s="230">
        <v>2215.0500000000002</v>
      </c>
      <c r="AD551" s="209" t="s">
        <v>15184</v>
      </c>
      <c r="AE551" s="210">
        <v>2732.8</v>
      </c>
      <c r="AF551" s="93"/>
      <c r="AG551" s="201" t="s">
        <v>31768</v>
      </c>
      <c r="AH551" s="202">
        <v>1843.84</v>
      </c>
      <c r="AJ551" s="319" t="s">
        <v>38646</v>
      </c>
      <c r="AK551" s="320">
        <v>12061.93</v>
      </c>
      <c r="AM551" s="265" t="s">
        <v>11508</v>
      </c>
      <c r="AN551" s="266">
        <v>1795302.14</v>
      </c>
      <c r="AP551" s="233" t="s">
        <v>9247</v>
      </c>
      <c r="AQ551" s="234">
        <v>6628.44</v>
      </c>
      <c r="AS551" s="211" t="s">
        <v>9778</v>
      </c>
      <c r="AT551" s="212">
        <v>3284988.87</v>
      </c>
      <c r="AV551" s="197" t="s">
        <v>10117</v>
      </c>
      <c r="AW551" s="198">
        <v>17276</v>
      </c>
    </row>
    <row r="552" spans="1:49" x14ac:dyDescent="0.3">
      <c r="A552" s="315" t="s">
        <v>37375</v>
      </c>
      <c r="B552" s="315"/>
      <c r="C552" s="316">
        <v>1779.38</v>
      </c>
      <c r="E552" s="263" t="s">
        <v>5309</v>
      </c>
      <c r="F552" s="263"/>
      <c r="G552" s="264">
        <v>7242383.5999999996</v>
      </c>
      <c r="I552" s="227" t="s">
        <v>3349</v>
      </c>
      <c r="J552" s="227"/>
      <c r="K552" s="228">
        <v>15931.45</v>
      </c>
      <c r="M552" s="205" t="s">
        <v>1008</v>
      </c>
      <c r="N552" s="205"/>
      <c r="O552" s="206">
        <v>72071</v>
      </c>
      <c r="U552" s="309" t="s">
        <v>66972</v>
      </c>
      <c r="V552" s="310">
        <v>8670.75</v>
      </c>
      <c r="X552" s="267" t="s">
        <v>57198</v>
      </c>
      <c r="Y552" s="268">
        <v>1815.21</v>
      </c>
      <c r="AA552" s="229" t="s">
        <v>47722</v>
      </c>
      <c r="AB552" s="230">
        <v>7042.3</v>
      </c>
      <c r="AD552" s="209" t="s">
        <v>15185</v>
      </c>
      <c r="AE552" s="210">
        <v>9508.2000000000007</v>
      </c>
      <c r="AF552" s="93"/>
      <c r="AG552" s="201" t="s">
        <v>31769</v>
      </c>
      <c r="AH552" s="202">
        <v>914.22</v>
      </c>
      <c r="AJ552" s="319" t="s">
        <v>38652</v>
      </c>
      <c r="AK552" s="320">
        <v>1779.38</v>
      </c>
      <c r="AM552" s="265" t="s">
        <v>11509</v>
      </c>
      <c r="AN552" s="266">
        <v>7242383.5999999996</v>
      </c>
      <c r="AP552" s="233" t="s">
        <v>9248</v>
      </c>
      <c r="AQ552" s="234">
        <v>15931.45</v>
      </c>
      <c r="AS552" s="211" t="s">
        <v>6632</v>
      </c>
      <c r="AT552" s="212">
        <v>21812.9</v>
      </c>
      <c r="AV552" s="197" t="s">
        <v>10332</v>
      </c>
      <c r="AW552" s="198">
        <v>6259</v>
      </c>
    </row>
    <row r="553" spans="1:49" x14ac:dyDescent="0.3">
      <c r="A553" s="315" t="s">
        <v>37376</v>
      </c>
      <c r="B553" s="315"/>
      <c r="C553" s="316">
        <v>5380.16</v>
      </c>
      <c r="E553" s="263" t="s">
        <v>5310</v>
      </c>
      <c r="F553" s="263"/>
      <c r="G553" s="264">
        <v>13018998.220000001</v>
      </c>
      <c r="I553" s="227" t="s">
        <v>3350</v>
      </c>
      <c r="J553" s="227"/>
      <c r="K553" s="228">
        <v>1881339.79</v>
      </c>
      <c r="M553" s="205" t="s">
        <v>1009</v>
      </c>
      <c r="N553" s="205"/>
      <c r="O553" s="206">
        <v>1820</v>
      </c>
      <c r="U553" s="309" t="s">
        <v>48680</v>
      </c>
      <c r="V553" s="310">
        <v>8428.7000000000007</v>
      </c>
      <c r="X553" s="267" t="s">
        <v>57199</v>
      </c>
      <c r="Y553" s="268">
        <v>1795.12</v>
      </c>
      <c r="AA553" s="229" t="s">
        <v>51520</v>
      </c>
      <c r="AB553" s="230">
        <v>1767.8</v>
      </c>
      <c r="AD553" s="209" t="s">
        <v>15186</v>
      </c>
      <c r="AE553" s="210">
        <v>26700.27</v>
      </c>
      <c r="AF553" s="93"/>
      <c r="AG553" s="201" t="s">
        <v>31770</v>
      </c>
      <c r="AH553" s="202">
        <v>2411.7199999999998</v>
      </c>
      <c r="AJ553" s="319" t="s">
        <v>38659</v>
      </c>
      <c r="AK553" s="320">
        <v>5380.16</v>
      </c>
      <c r="AM553" s="265" t="s">
        <v>11510</v>
      </c>
      <c r="AN553" s="266">
        <v>13018998.220000001</v>
      </c>
      <c r="AP553" s="233" t="s">
        <v>9249</v>
      </c>
      <c r="AQ553" s="234">
        <v>1881339.79</v>
      </c>
      <c r="AS553" s="211" t="s">
        <v>6889</v>
      </c>
      <c r="AT553" s="212">
        <v>3336</v>
      </c>
      <c r="AV553" s="197" t="s">
        <v>9953</v>
      </c>
      <c r="AW553" s="198">
        <v>23535</v>
      </c>
    </row>
    <row r="554" spans="1:49" x14ac:dyDescent="0.3">
      <c r="A554" s="315" t="s">
        <v>37377</v>
      </c>
      <c r="B554" s="315"/>
      <c r="C554" s="316">
        <v>1447.44</v>
      </c>
      <c r="E554" s="263" t="s">
        <v>5313</v>
      </c>
      <c r="F554" s="263"/>
      <c r="G554" s="264">
        <v>418514.35</v>
      </c>
      <c r="I554" s="227" t="s">
        <v>3255</v>
      </c>
      <c r="J554" s="227"/>
      <c r="K554" s="228">
        <v>3192067.36</v>
      </c>
      <c r="M554" s="205" t="s">
        <v>1010</v>
      </c>
      <c r="N554" s="205"/>
      <c r="O554" s="206">
        <v>2083.9299999999998</v>
      </c>
      <c r="U554" s="309" t="s">
        <v>66973</v>
      </c>
      <c r="V554" s="310">
        <v>19787.3</v>
      </c>
      <c r="X554" s="267" t="s">
        <v>57200</v>
      </c>
      <c r="Y554" s="268">
        <v>73.239999999999995</v>
      </c>
      <c r="AA554" s="229" t="s">
        <v>51521</v>
      </c>
      <c r="AB554" s="230">
        <v>135.22999999999999</v>
      </c>
      <c r="AD554" s="209" t="s">
        <v>15187</v>
      </c>
      <c r="AE554" s="210">
        <v>33233.43</v>
      </c>
      <c r="AF554" s="93"/>
      <c r="AG554" s="201" t="s">
        <v>31771</v>
      </c>
      <c r="AH554" s="202">
        <v>35098.07</v>
      </c>
      <c r="AJ554" s="319" t="s">
        <v>38666</v>
      </c>
      <c r="AK554" s="320">
        <v>1447.44</v>
      </c>
      <c r="AM554" s="265" t="s">
        <v>11513</v>
      </c>
      <c r="AN554" s="266">
        <v>418514.35</v>
      </c>
      <c r="AP554" s="233" t="s">
        <v>9250</v>
      </c>
      <c r="AQ554" s="234">
        <v>3192067.36</v>
      </c>
      <c r="AS554" s="211" t="s">
        <v>7056</v>
      </c>
      <c r="AT554" s="212">
        <v>398</v>
      </c>
      <c r="AV554" s="197" t="s">
        <v>10333</v>
      </c>
      <c r="AW554" s="198">
        <v>4597</v>
      </c>
    </row>
    <row r="555" spans="1:49" x14ac:dyDescent="0.3">
      <c r="A555" s="315" t="s">
        <v>37378</v>
      </c>
      <c r="B555" s="315"/>
      <c r="C555" s="316">
        <v>72923.899999999994</v>
      </c>
      <c r="E555" s="263" t="s">
        <v>5314</v>
      </c>
      <c r="F555" s="263"/>
      <c r="G555" s="264">
        <v>1078.25</v>
      </c>
      <c r="I555" s="227" t="s">
        <v>3256</v>
      </c>
      <c r="J555" s="227"/>
      <c r="K555" s="228">
        <v>63605.39</v>
      </c>
      <c r="M555" s="205" t="s">
        <v>1011</v>
      </c>
      <c r="N555" s="205"/>
      <c r="O555" s="206">
        <v>19064</v>
      </c>
      <c r="U555" s="309" t="s">
        <v>34546</v>
      </c>
      <c r="V555" s="310">
        <v>816527.98</v>
      </c>
      <c r="X555" s="267" t="s">
        <v>34485</v>
      </c>
      <c r="Y555" s="268">
        <v>77000</v>
      </c>
      <c r="AA555" s="229" t="s">
        <v>51522</v>
      </c>
      <c r="AB555" s="230">
        <v>426.04</v>
      </c>
      <c r="AD555" s="209" t="s">
        <v>15188</v>
      </c>
      <c r="AE555" s="210">
        <v>14893.79</v>
      </c>
      <c r="AF555" s="93"/>
      <c r="AG555" s="201" t="s">
        <v>31772</v>
      </c>
      <c r="AH555" s="202">
        <v>15487.29</v>
      </c>
      <c r="AJ555" s="319" t="s">
        <v>38671</v>
      </c>
      <c r="AK555" s="320">
        <v>72923.899999999994</v>
      </c>
      <c r="AM555" s="265" t="s">
        <v>11514</v>
      </c>
      <c r="AN555" s="266">
        <v>1078.25</v>
      </c>
      <c r="AP555" s="233" t="s">
        <v>9252</v>
      </c>
      <c r="AQ555" s="234">
        <v>63605.39</v>
      </c>
      <c r="AS555" s="211" t="s">
        <v>7298</v>
      </c>
      <c r="AT555" s="212">
        <v>3992</v>
      </c>
      <c r="AV555" s="197" t="s">
        <v>9955</v>
      </c>
      <c r="AW555" s="198">
        <v>4597</v>
      </c>
    </row>
    <row r="556" spans="1:49" x14ac:dyDescent="0.3">
      <c r="A556" s="315" t="s">
        <v>37379</v>
      </c>
      <c r="B556" s="315"/>
      <c r="C556" s="316">
        <v>2802.59</v>
      </c>
      <c r="E556" s="263" t="s">
        <v>5315</v>
      </c>
      <c r="F556" s="263"/>
      <c r="G556" s="264">
        <v>11810.29</v>
      </c>
      <c r="I556" s="227" t="s">
        <v>3352</v>
      </c>
      <c r="J556" s="227"/>
      <c r="K556" s="228">
        <v>511665.19</v>
      </c>
      <c r="M556" s="205" t="s">
        <v>1012</v>
      </c>
      <c r="N556" s="205"/>
      <c r="O556" s="206">
        <v>614</v>
      </c>
      <c r="U556" s="309" t="s">
        <v>63972</v>
      </c>
      <c r="V556" s="310">
        <v>91260.91</v>
      </c>
      <c r="X556" s="267" t="s">
        <v>63923</v>
      </c>
      <c r="Y556" s="268">
        <v>43000</v>
      </c>
      <c r="AA556" s="229" t="s">
        <v>51523</v>
      </c>
      <c r="AB556" s="230">
        <v>17.670000000000002</v>
      </c>
      <c r="AD556" s="209" t="s">
        <v>15189</v>
      </c>
      <c r="AE556" s="210">
        <v>320</v>
      </c>
      <c r="AF556" s="93"/>
      <c r="AG556" s="201" t="s">
        <v>31773</v>
      </c>
      <c r="AH556" s="202">
        <v>4249.55</v>
      </c>
      <c r="AJ556" s="319" t="s">
        <v>38683</v>
      </c>
      <c r="AK556" s="320">
        <v>2802.59</v>
      </c>
      <c r="AM556" s="265" t="s">
        <v>11515</v>
      </c>
      <c r="AN556" s="266">
        <v>11810.29</v>
      </c>
      <c r="AP556" s="233" t="s">
        <v>9253</v>
      </c>
      <c r="AQ556" s="234">
        <v>511665.19</v>
      </c>
      <c r="AS556" s="211" t="s">
        <v>7713</v>
      </c>
      <c r="AT556" s="212">
        <v>837</v>
      </c>
      <c r="AV556" s="197" t="s">
        <v>10118</v>
      </c>
      <c r="AW556" s="198">
        <v>129894</v>
      </c>
    </row>
    <row r="557" spans="1:49" x14ac:dyDescent="0.3">
      <c r="A557" s="315" t="s">
        <v>37380</v>
      </c>
      <c r="B557" s="315"/>
      <c r="C557" s="316">
        <v>19278.37</v>
      </c>
      <c r="E557" s="263" t="s">
        <v>5316</v>
      </c>
      <c r="F557" s="263"/>
      <c r="G557" s="264">
        <v>122517.51</v>
      </c>
      <c r="I557" s="227" t="s">
        <v>3353</v>
      </c>
      <c r="J557" s="227"/>
      <c r="K557" s="228">
        <v>850271.61</v>
      </c>
      <c r="M557" s="205" t="s">
        <v>1013</v>
      </c>
      <c r="N557" s="205"/>
      <c r="O557" s="206">
        <v>493</v>
      </c>
      <c r="U557" s="309" t="s">
        <v>34547</v>
      </c>
      <c r="V557" s="310">
        <v>331078.09999999998</v>
      </c>
      <c r="X557" s="267" t="s">
        <v>15209</v>
      </c>
      <c r="Y557" s="268">
        <v>56760</v>
      </c>
      <c r="AA557" s="229" t="s">
        <v>51524</v>
      </c>
      <c r="AB557" s="230">
        <v>560</v>
      </c>
      <c r="AD557" s="209" t="s">
        <v>15190</v>
      </c>
      <c r="AE557" s="210">
        <v>33676.300000000003</v>
      </c>
      <c r="AF557" s="93"/>
      <c r="AG557" s="201" t="s">
        <v>31774</v>
      </c>
      <c r="AH557" s="202">
        <v>9472.42</v>
      </c>
      <c r="AJ557" s="319" t="s">
        <v>38687</v>
      </c>
      <c r="AK557" s="320">
        <v>19278.37</v>
      </c>
      <c r="AM557" s="265" t="s">
        <v>11516</v>
      </c>
      <c r="AN557" s="266">
        <v>122517.51</v>
      </c>
      <c r="AP557" s="233" t="s">
        <v>9254</v>
      </c>
      <c r="AQ557" s="234">
        <v>850271.61</v>
      </c>
      <c r="AS557" s="211" t="s">
        <v>8272</v>
      </c>
      <c r="AT557" s="212">
        <v>3972</v>
      </c>
      <c r="AV557" s="197" t="s">
        <v>10334</v>
      </c>
      <c r="AW557" s="198">
        <v>60772</v>
      </c>
    </row>
    <row r="558" spans="1:49" x14ac:dyDescent="0.3">
      <c r="A558" s="315" t="s">
        <v>65494</v>
      </c>
      <c r="B558" s="315"/>
      <c r="C558" s="316">
        <v>21846</v>
      </c>
      <c r="E558" s="263" t="s">
        <v>5317</v>
      </c>
      <c r="F558" s="263"/>
      <c r="G558" s="264">
        <v>123898.06</v>
      </c>
      <c r="I558" s="227" t="s">
        <v>3354</v>
      </c>
      <c r="J558" s="227"/>
      <c r="K558" s="228">
        <v>229585.82</v>
      </c>
      <c r="M558" s="205" t="s">
        <v>1014</v>
      </c>
      <c r="N558" s="205"/>
      <c r="O558" s="206">
        <v>323</v>
      </c>
      <c r="U558" s="309" t="s">
        <v>63973</v>
      </c>
      <c r="V558" s="310">
        <v>7232.76</v>
      </c>
      <c r="X558" s="267" t="s">
        <v>15211</v>
      </c>
      <c r="Y558" s="268">
        <v>14942.25</v>
      </c>
      <c r="AA558" s="229" t="s">
        <v>51525</v>
      </c>
      <c r="AB558" s="230">
        <v>1162.18</v>
      </c>
      <c r="AD558" s="209" t="s">
        <v>15191</v>
      </c>
      <c r="AE558" s="210">
        <v>32343.119999999999</v>
      </c>
      <c r="AF558" s="93"/>
      <c r="AG558" s="201" t="s">
        <v>31775</v>
      </c>
      <c r="AH558" s="202">
        <v>35646.5</v>
      </c>
      <c r="AJ558" s="319" t="s">
        <v>38694</v>
      </c>
      <c r="AK558" s="320">
        <v>21846</v>
      </c>
      <c r="AM558" s="265" t="s">
        <v>11517</v>
      </c>
      <c r="AN558" s="266">
        <v>123898.06</v>
      </c>
      <c r="AP558" s="233" t="s">
        <v>9255</v>
      </c>
      <c r="AQ558" s="234">
        <v>229585.82</v>
      </c>
      <c r="AS558" s="211" t="s">
        <v>8651</v>
      </c>
      <c r="AT558" s="212">
        <v>74.989999999999995</v>
      </c>
      <c r="AV558" s="197" t="s">
        <v>9367</v>
      </c>
      <c r="AW558" s="198">
        <v>60850</v>
      </c>
    </row>
    <row r="559" spans="1:49" x14ac:dyDescent="0.3">
      <c r="A559" s="315" t="s">
        <v>37381</v>
      </c>
      <c r="B559" s="315"/>
      <c r="C559" s="316">
        <v>1021172.65</v>
      </c>
      <c r="E559" s="263" t="s">
        <v>5318</v>
      </c>
      <c r="F559" s="263"/>
      <c r="G559" s="264">
        <v>47408.37</v>
      </c>
      <c r="I559" s="227" t="s">
        <v>3257</v>
      </c>
      <c r="J559" s="227"/>
      <c r="K559" s="228">
        <v>210762.5</v>
      </c>
      <c r="M559" s="205" t="s">
        <v>1015</v>
      </c>
      <c r="N559" s="205"/>
      <c r="O559" s="206">
        <v>114788</v>
      </c>
      <c r="U559" s="309" t="s">
        <v>34548</v>
      </c>
      <c r="V559" s="310">
        <v>88359.9</v>
      </c>
      <c r="X559" s="267" t="s">
        <v>15214</v>
      </c>
      <c r="Y559" s="268">
        <v>5727.8</v>
      </c>
      <c r="AA559" s="229" t="s">
        <v>34486</v>
      </c>
      <c r="AB559" s="230">
        <v>506949.86</v>
      </c>
      <c r="AD559" s="209" t="s">
        <v>15192</v>
      </c>
      <c r="AE559" s="210">
        <v>4616.3999999999996</v>
      </c>
      <c r="AF559" s="93"/>
      <c r="AG559" s="201" t="s">
        <v>31776</v>
      </c>
      <c r="AH559" s="202">
        <v>3446.79</v>
      </c>
      <c r="AJ559" s="319" t="s">
        <v>38699</v>
      </c>
      <c r="AK559" s="320">
        <v>1021172.65</v>
      </c>
      <c r="AM559" s="265" t="s">
        <v>11518</v>
      </c>
      <c r="AN559" s="266">
        <v>47408.37</v>
      </c>
      <c r="AP559" s="233" t="s">
        <v>9256</v>
      </c>
      <c r="AQ559" s="234">
        <v>210762.5</v>
      </c>
      <c r="AS559" s="211" t="s">
        <v>8891</v>
      </c>
      <c r="AT559" s="212">
        <v>2966.66</v>
      </c>
      <c r="AV559" s="197" t="s">
        <v>9956</v>
      </c>
      <c r="AW559" s="198">
        <v>251516</v>
      </c>
    </row>
    <row r="560" spans="1:49" x14ac:dyDescent="0.3">
      <c r="A560" s="315" t="s">
        <v>37383</v>
      </c>
      <c r="B560" s="315"/>
      <c r="C560" s="316">
        <v>8738.86</v>
      </c>
      <c r="E560" s="263" t="s">
        <v>5319</v>
      </c>
      <c r="F560" s="263"/>
      <c r="G560" s="264">
        <v>66476.929999999993</v>
      </c>
      <c r="I560" s="227" t="s">
        <v>3355</v>
      </c>
      <c r="J560" s="227"/>
      <c r="K560" s="228">
        <v>30328.55</v>
      </c>
      <c r="M560" s="205" t="s">
        <v>4018</v>
      </c>
      <c r="N560" s="205"/>
      <c r="O560" s="206">
        <v>210</v>
      </c>
      <c r="U560" s="309" t="s">
        <v>60200</v>
      </c>
      <c r="V560" s="310">
        <v>68514.710000000006</v>
      </c>
      <c r="X560" s="267" t="s">
        <v>15215</v>
      </c>
      <c r="Y560" s="268">
        <v>3399.9</v>
      </c>
      <c r="AA560" s="229" t="s">
        <v>46647</v>
      </c>
      <c r="AB560" s="230">
        <v>11111.55</v>
      </c>
      <c r="AD560" s="209" t="s">
        <v>15193</v>
      </c>
      <c r="AE560" s="210">
        <v>80176.240000000005</v>
      </c>
      <c r="AF560" s="93"/>
      <c r="AG560" s="201" t="s">
        <v>31777</v>
      </c>
      <c r="AH560" s="202">
        <v>78641.960000000006</v>
      </c>
      <c r="AJ560" s="319" t="s">
        <v>38724</v>
      </c>
      <c r="AK560" s="320">
        <v>8738.86</v>
      </c>
      <c r="AM560" s="265" t="s">
        <v>11519</v>
      </c>
      <c r="AN560" s="266">
        <v>66476.929999999993</v>
      </c>
      <c r="AP560" s="233" t="s">
        <v>9257</v>
      </c>
      <c r="AQ560" s="234">
        <v>30328.55</v>
      </c>
      <c r="AS560" s="211" t="s">
        <v>9234</v>
      </c>
      <c r="AT560" s="212">
        <v>11782.91</v>
      </c>
      <c r="AV560" s="197" t="s">
        <v>7632</v>
      </c>
      <c r="AW560" s="198">
        <v>96872</v>
      </c>
    </row>
    <row r="561" spans="1:49" x14ac:dyDescent="0.3">
      <c r="A561" s="315" t="s">
        <v>37384</v>
      </c>
      <c r="B561" s="315"/>
      <c r="C561" s="316">
        <v>7899.04</v>
      </c>
      <c r="E561" s="263" t="s">
        <v>5320</v>
      </c>
      <c r="F561" s="263"/>
      <c r="G561" s="264">
        <v>237467.32</v>
      </c>
      <c r="I561" s="227" t="s">
        <v>3357</v>
      </c>
      <c r="J561" s="227"/>
      <c r="K561" s="228">
        <v>154464.21</v>
      </c>
      <c r="M561" s="205" t="s">
        <v>1016</v>
      </c>
      <c r="N561" s="205"/>
      <c r="O561" s="206">
        <v>5816</v>
      </c>
      <c r="U561" s="309" t="s">
        <v>66974</v>
      </c>
      <c r="V561" s="310">
        <v>54.06</v>
      </c>
      <c r="X561" s="267" t="s">
        <v>15216</v>
      </c>
      <c r="Y561" s="268">
        <v>4224.92</v>
      </c>
      <c r="AA561" s="229" t="s">
        <v>48658</v>
      </c>
      <c r="AB561" s="230">
        <v>2350</v>
      </c>
      <c r="AD561" s="209" t="s">
        <v>15194</v>
      </c>
      <c r="AE561" s="210">
        <v>73450.69</v>
      </c>
      <c r="AF561" s="93"/>
      <c r="AG561" s="201" t="s">
        <v>31778</v>
      </c>
      <c r="AH561" s="202">
        <v>1021.58</v>
      </c>
      <c r="AJ561" s="319" t="s">
        <v>38743</v>
      </c>
      <c r="AK561" s="320">
        <v>7899.04</v>
      </c>
      <c r="AM561" s="265" t="s">
        <v>11520</v>
      </c>
      <c r="AN561" s="266">
        <v>237467.32</v>
      </c>
      <c r="AP561" s="233" t="s">
        <v>9259</v>
      </c>
      <c r="AQ561" s="234">
        <v>154464.21</v>
      </c>
      <c r="AS561" s="211" t="s">
        <v>9779</v>
      </c>
      <c r="AT561" s="212">
        <v>49172.46</v>
      </c>
      <c r="AV561" s="197" t="s">
        <v>10335</v>
      </c>
      <c r="AW561" s="198">
        <v>50956</v>
      </c>
    </row>
    <row r="562" spans="1:49" x14ac:dyDescent="0.3">
      <c r="A562" s="315" t="s">
        <v>37386</v>
      </c>
      <c r="B562" s="315"/>
      <c r="C562" s="316">
        <v>123445.66</v>
      </c>
      <c r="E562" s="263" t="s">
        <v>5321</v>
      </c>
      <c r="F562" s="263"/>
      <c r="G562" s="264">
        <v>18560.150000000001</v>
      </c>
      <c r="I562" s="227" t="s">
        <v>3358</v>
      </c>
      <c r="J562" s="227"/>
      <c r="K562" s="228">
        <v>1912651.31</v>
      </c>
      <c r="M562" s="205" t="s">
        <v>1017</v>
      </c>
      <c r="N562" s="205"/>
      <c r="O562" s="206">
        <v>5730</v>
      </c>
      <c r="U562" s="309" t="s">
        <v>36014</v>
      </c>
      <c r="V562" s="310">
        <v>27743.01</v>
      </c>
      <c r="X562" s="267" t="s">
        <v>33061</v>
      </c>
      <c r="Y562" s="268">
        <v>49.4</v>
      </c>
      <c r="AA562" s="229" t="s">
        <v>51526</v>
      </c>
      <c r="AB562" s="230">
        <v>190</v>
      </c>
      <c r="AD562" s="209" t="s">
        <v>15195</v>
      </c>
      <c r="AE562" s="210">
        <v>42996.24</v>
      </c>
      <c r="AF562" s="93"/>
      <c r="AG562" s="201" t="s">
        <v>31779</v>
      </c>
      <c r="AH562" s="202">
        <v>101804.06</v>
      </c>
      <c r="AJ562" s="319" t="s">
        <v>38757</v>
      </c>
      <c r="AK562" s="320">
        <v>123445.66</v>
      </c>
      <c r="AM562" s="265" t="s">
        <v>11521</v>
      </c>
      <c r="AN562" s="266">
        <v>18560.150000000001</v>
      </c>
      <c r="AP562" s="233" t="s">
        <v>9260</v>
      </c>
      <c r="AQ562" s="234">
        <v>1912651.31</v>
      </c>
      <c r="AS562" s="211" t="s">
        <v>6633</v>
      </c>
      <c r="AT562" s="212">
        <v>112785</v>
      </c>
      <c r="AV562" s="197" t="s">
        <v>9957</v>
      </c>
      <c r="AW562" s="198">
        <v>147828</v>
      </c>
    </row>
    <row r="563" spans="1:49" x14ac:dyDescent="0.3">
      <c r="A563" s="315" t="s">
        <v>37387</v>
      </c>
      <c r="B563" s="315"/>
      <c r="C563" s="316">
        <v>148983.73000000001</v>
      </c>
      <c r="E563" s="263" t="s">
        <v>5322</v>
      </c>
      <c r="F563" s="263"/>
      <c r="G563" s="264">
        <v>98745.279999999999</v>
      </c>
      <c r="I563" s="227" t="s">
        <v>3359</v>
      </c>
      <c r="J563" s="227"/>
      <c r="K563" s="228">
        <v>3124370.11</v>
      </c>
      <c r="M563" s="205" t="s">
        <v>1018</v>
      </c>
      <c r="N563" s="205"/>
      <c r="O563" s="206">
        <v>808</v>
      </c>
      <c r="U563" s="309" t="s">
        <v>66975</v>
      </c>
      <c r="V563" s="310">
        <v>7821.84</v>
      </c>
      <c r="X563" s="267" t="s">
        <v>63012</v>
      </c>
      <c r="Y563" s="268">
        <v>1260</v>
      </c>
      <c r="AA563" s="229" t="s">
        <v>49585</v>
      </c>
      <c r="AB563" s="230">
        <v>208500</v>
      </c>
      <c r="AD563" s="209" t="s">
        <v>15196</v>
      </c>
      <c r="AE563" s="210">
        <v>25625.94</v>
      </c>
      <c r="AF563" s="93"/>
      <c r="AG563" s="201" t="s">
        <v>31780</v>
      </c>
      <c r="AH563" s="202">
        <v>1843.84</v>
      </c>
      <c r="AJ563" s="319" t="s">
        <v>38765</v>
      </c>
      <c r="AK563" s="320">
        <v>148983.73000000001</v>
      </c>
      <c r="AM563" s="265" t="s">
        <v>11522</v>
      </c>
      <c r="AN563" s="266">
        <v>98745.279999999999</v>
      </c>
      <c r="AP563" s="233" t="s">
        <v>9261</v>
      </c>
      <c r="AQ563" s="234">
        <v>3124370.11</v>
      </c>
      <c r="AS563" s="211" t="s">
        <v>6890</v>
      </c>
      <c r="AT563" s="212">
        <v>9638.83</v>
      </c>
      <c r="AV563" s="197" t="s">
        <v>7633</v>
      </c>
      <c r="AW563" s="198">
        <v>756736.48</v>
      </c>
    </row>
    <row r="564" spans="1:49" x14ac:dyDescent="0.3">
      <c r="A564" s="315" t="s">
        <v>37388</v>
      </c>
      <c r="B564" s="315"/>
      <c r="C564" s="316">
        <v>51569.96</v>
      </c>
      <c r="E564" s="263" t="s">
        <v>5323</v>
      </c>
      <c r="F564" s="263"/>
      <c r="G564" s="264">
        <v>135411.47</v>
      </c>
      <c r="I564" s="227" t="s">
        <v>3363</v>
      </c>
      <c r="J564" s="227"/>
      <c r="K564" s="228">
        <v>51412.95</v>
      </c>
      <c r="M564" s="205" t="s">
        <v>1019</v>
      </c>
      <c r="N564" s="205"/>
      <c r="O564" s="206">
        <v>12179.23</v>
      </c>
      <c r="U564" s="309" t="s">
        <v>34549</v>
      </c>
      <c r="V564" s="310">
        <v>187485.73</v>
      </c>
      <c r="X564" s="267" t="s">
        <v>15217</v>
      </c>
      <c r="Y564" s="268">
        <v>600</v>
      </c>
      <c r="AA564" s="229" t="s">
        <v>34487</v>
      </c>
      <c r="AB564" s="230">
        <v>53861.29</v>
      </c>
      <c r="AD564" s="209" t="s">
        <v>15197</v>
      </c>
      <c r="AE564" s="210">
        <v>86669.24</v>
      </c>
      <c r="AF564" s="93"/>
      <c r="AG564" s="201" t="s">
        <v>17230</v>
      </c>
      <c r="AH564" s="202">
        <v>914.22</v>
      </c>
      <c r="AJ564" s="319" t="s">
        <v>38770</v>
      </c>
      <c r="AK564" s="320">
        <v>51569.96</v>
      </c>
      <c r="AM564" s="265" t="s">
        <v>11523</v>
      </c>
      <c r="AN564" s="266">
        <v>135411.47</v>
      </c>
      <c r="AP564" s="233" t="s">
        <v>9265</v>
      </c>
      <c r="AQ564" s="234">
        <v>51412.95</v>
      </c>
      <c r="AS564" s="211" t="s">
        <v>7057</v>
      </c>
      <c r="AT564" s="212">
        <v>4782</v>
      </c>
      <c r="AV564" s="197" t="s">
        <v>10336</v>
      </c>
      <c r="AW564" s="198">
        <v>1024056</v>
      </c>
    </row>
    <row r="565" spans="1:49" x14ac:dyDescent="0.3">
      <c r="A565" s="315" t="s">
        <v>37389</v>
      </c>
      <c r="B565" s="315"/>
      <c r="C565" s="316">
        <v>12006.37</v>
      </c>
      <c r="E565" s="263" t="s">
        <v>5324</v>
      </c>
      <c r="F565" s="263"/>
      <c r="G565" s="264">
        <v>29495.41</v>
      </c>
      <c r="I565" s="227" t="s">
        <v>3366</v>
      </c>
      <c r="J565" s="227"/>
      <c r="K565" s="228">
        <v>348</v>
      </c>
      <c r="M565" s="205" t="s">
        <v>1020</v>
      </c>
      <c r="N565" s="205"/>
      <c r="O565" s="206">
        <v>285311</v>
      </c>
      <c r="U565" s="309" t="s">
        <v>33111</v>
      </c>
      <c r="V565" s="310">
        <v>31355.53</v>
      </c>
      <c r="X565" s="267" t="s">
        <v>51518</v>
      </c>
      <c r="Y565" s="268">
        <v>38222.94</v>
      </c>
      <c r="AA565" s="229" t="s">
        <v>34488</v>
      </c>
      <c r="AB565" s="230">
        <v>118083.19</v>
      </c>
      <c r="AD565" s="209" t="s">
        <v>15198</v>
      </c>
      <c r="AE565" s="210">
        <v>24576.14</v>
      </c>
      <c r="AF565" s="93"/>
      <c r="AG565" s="201" t="s">
        <v>31781</v>
      </c>
      <c r="AH565" s="202">
        <v>2411.7199999999998</v>
      </c>
      <c r="AJ565" s="319" t="s">
        <v>38779</v>
      </c>
      <c r="AK565" s="320">
        <v>12006.37</v>
      </c>
      <c r="AM565" s="265" t="s">
        <v>11524</v>
      </c>
      <c r="AN565" s="266">
        <v>29495.41</v>
      </c>
      <c r="AP565" s="233" t="s">
        <v>9268</v>
      </c>
      <c r="AQ565" s="234">
        <v>348</v>
      </c>
      <c r="AS565" s="211" t="s">
        <v>7299</v>
      </c>
      <c r="AT565" s="212">
        <v>59764.79</v>
      </c>
      <c r="AV565" s="197" t="s">
        <v>9958</v>
      </c>
      <c r="AW565" s="198">
        <v>1780792.48</v>
      </c>
    </row>
    <row r="566" spans="1:49" x14ac:dyDescent="0.3">
      <c r="A566" s="315" t="s">
        <v>37390</v>
      </c>
      <c r="B566" s="315"/>
      <c r="C566" s="316">
        <v>7228.41</v>
      </c>
      <c r="E566" s="263" t="s">
        <v>5325</v>
      </c>
      <c r="F566" s="263"/>
      <c r="G566" s="264">
        <v>3962933.79</v>
      </c>
      <c r="I566" s="227" t="s">
        <v>3258</v>
      </c>
      <c r="J566" s="227"/>
      <c r="K566" s="228">
        <v>708.23</v>
      </c>
      <c r="M566" s="205" t="s">
        <v>1021</v>
      </c>
      <c r="N566" s="205"/>
      <c r="O566" s="206">
        <v>2851.68</v>
      </c>
      <c r="U566" s="309" t="s">
        <v>36015</v>
      </c>
      <c r="V566" s="310">
        <v>261051</v>
      </c>
      <c r="X566" s="267" t="s">
        <v>35974</v>
      </c>
      <c r="Y566" s="268">
        <v>32</v>
      </c>
      <c r="AA566" s="229" t="s">
        <v>35975</v>
      </c>
      <c r="AB566" s="230">
        <v>92818.87</v>
      </c>
      <c r="AD566" s="209" t="s">
        <v>15199</v>
      </c>
      <c r="AE566" s="210">
        <v>61568.13</v>
      </c>
      <c r="AF566" s="93"/>
      <c r="AG566" s="201" t="s">
        <v>17231</v>
      </c>
      <c r="AH566" s="202">
        <v>35098.07</v>
      </c>
      <c r="AJ566" s="319" t="s">
        <v>38784</v>
      </c>
      <c r="AK566" s="320">
        <v>7228.41</v>
      </c>
      <c r="AM566" s="265" t="s">
        <v>11525</v>
      </c>
      <c r="AN566" s="266">
        <v>3962933.79</v>
      </c>
      <c r="AP566" s="233" t="s">
        <v>10432</v>
      </c>
      <c r="AQ566" s="234">
        <v>708.23</v>
      </c>
      <c r="AS566" s="211" t="s">
        <v>7573</v>
      </c>
      <c r="AT566" s="212">
        <v>109041</v>
      </c>
      <c r="AV566" s="197" t="s">
        <v>7634</v>
      </c>
      <c r="AW566" s="198">
        <v>14064.16</v>
      </c>
    </row>
    <row r="567" spans="1:49" x14ac:dyDescent="0.3">
      <c r="A567" s="315" t="s">
        <v>12086</v>
      </c>
      <c r="B567" s="315"/>
      <c r="C567" s="316">
        <v>26899.56</v>
      </c>
      <c r="E567" s="263" t="s">
        <v>5326</v>
      </c>
      <c r="F567" s="263"/>
      <c r="G567" s="264">
        <v>1080.31</v>
      </c>
      <c r="I567" s="227" t="s">
        <v>4150</v>
      </c>
      <c r="J567" s="227"/>
      <c r="K567" s="228">
        <v>2800.07</v>
      </c>
      <c r="M567" s="205" t="s">
        <v>1022</v>
      </c>
      <c r="N567" s="205"/>
      <c r="O567" s="206">
        <v>112.94</v>
      </c>
      <c r="U567" s="309" t="s">
        <v>59469</v>
      </c>
      <c r="V567" s="310">
        <v>36872.5</v>
      </c>
      <c r="X567" s="267" t="s">
        <v>15218</v>
      </c>
      <c r="Y567" s="268">
        <v>19759.04</v>
      </c>
      <c r="AA567" s="229" t="s">
        <v>51527</v>
      </c>
      <c r="AB567" s="230">
        <v>5182.51</v>
      </c>
      <c r="AD567" s="209" t="s">
        <v>15200</v>
      </c>
      <c r="AE567" s="210">
        <v>162185.26</v>
      </c>
      <c r="AF567" s="93"/>
      <c r="AG567" s="201" t="s">
        <v>31782</v>
      </c>
      <c r="AH567" s="202">
        <v>15487.29</v>
      </c>
      <c r="AJ567" s="319" t="s">
        <v>12182</v>
      </c>
      <c r="AK567" s="320">
        <v>26899.56</v>
      </c>
      <c r="AM567" s="265" t="s">
        <v>11526</v>
      </c>
      <c r="AN567" s="266">
        <v>1080.31</v>
      </c>
      <c r="AP567" s="233" t="s">
        <v>9269</v>
      </c>
      <c r="AQ567" s="234">
        <v>2800.07</v>
      </c>
      <c r="AS567" s="211" t="s">
        <v>7714</v>
      </c>
      <c r="AT567" s="212">
        <v>7932.05</v>
      </c>
      <c r="AV567" s="197" t="s">
        <v>10337</v>
      </c>
      <c r="AW567" s="198">
        <v>6275</v>
      </c>
    </row>
    <row r="568" spans="1:49" x14ac:dyDescent="0.3">
      <c r="A568" s="315" t="s">
        <v>12098</v>
      </c>
      <c r="B568" s="315"/>
      <c r="C568" s="316">
        <v>62950</v>
      </c>
      <c r="E568" s="263" t="s">
        <v>5327</v>
      </c>
      <c r="F568" s="263"/>
      <c r="G568" s="264">
        <v>41221572.619999997</v>
      </c>
      <c r="I568" s="227" t="s">
        <v>3367</v>
      </c>
      <c r="J568" s="227"/>
      <c r="K568" s="228">
        <v>31749.83</v>
      </c>
      <c r="M568" s="205" t="s">
        <v>1023</v>
      </c>
      <c r="N568" s="205"/>
      <c r="O568" s="206">
        <v>911.87</v>
      </c>
      <c r="U568" s="309" t="s">
        <v>66976</v>
      </c>
      <c r="V568" s="310">
        <v>20013.63</v>
      </c>
      <c r="X568" s="267" t="s">
        <v>15219</v>
      </c>
      <c r="Y568" s="268">
        <v>56007.22</v>
      </c>
      <c r="AA568" s="229" t="s">
        <v>51528</v>
      </c>
      <c r="AB568" s="230">
        <v>26525</v>
      </c>
      <c r="AD568" s="209" t="s">
        <v>15201</v>
      </c>
      <c r="AE568" s="210">
        <v>6454.6</v>
      </c>
      <c r="AF568" s="93"/>
      <c r="AG568" s="201" t="s">
        <v>13218</v>
      </c>
      <c r="AH568" s="202">
        <v>4901.26</v>
      </c>
      <c r="AJ568" s="319" t="s">
        <v>12194</v>
      </c>
      <c r="AK568" s="320">
        <v>62950</v>
      </c>
      <c r="AM568" s="265" t="s">
        <v>11527</v>
      </c>
      <c r="AN568" s="266">
        <v>41221572.619999997</v>
      </c>
      <c r="AP568" s="233" t="s">
        <v>9270</v>
      </c>
      <c r="AQ568" s="234">
        <v>31749.83</v>
      </c>
      <c r="AS568" s="211" t="s">
        <v>8013</v>
      </c>
      <c r="AT568" s="212">
        <v>23978</v>
      </c>
      <c r="AV568" s="197" t="s">
        <v>9959</v>
      </c>
      <c r="AW568" s="198">
        <v>20339.16</v>
      </c>
    </row>
    <row r="569" spans="1:49" x14ac:dyDescent="0.3">
      <c r="A569" s="315" t="s">
        <v>12099</v>
      </c>
      <c r="B569" s="315"/>
      <c r="C569" s="316">
        <v>-6000</v>
      </c>
      <c r="E569" s="263" t="s">
        <v>5328</v>
      </c>
      <c r="F569" s="263"/>
      <c r="G569" s="264">
        <v>170578.14</v>
      </c>
      <c r="I569" s="227" t="s">
        <v>3259</v>
      </c>
      <c r="J569" s="227"/>
      <c r="K569" s="228">
        <v>8969.68</v>
      </c>
      <c r="M569" s="205" t="s">
        <v>1024</v>
      </c>
      <c r="N569" s="205"/>
      <c r="O569" s="206">
        <v>2699</v>
      </c>
      <c r="U569" s="309" t="s">
        <v>42165</v>
      </c>
      <c r="V569" s="310">
        <v>204040.58</v>
      </c>
      <c r="X569" s="267" t="s">
        <v>55777</v>
      </c>
      <c r="Y569" s="268">
        <v>12202.4</v>
      </c>
      <c r="AA569" s="229" t="s">
        <v>15222</v>
      </c>
      <c r="AB569" s="230">
        <v>19176.61</v>
      </c>
      <c r="AD569" s="209" t="s">
        <v>15202</v>
      </c>
      <c r="AE569" s="210">
        <v>4155.12</v>
      </c>
      <c r="AF569" s="93"/>
      <c r="AG569" s="201" t="s">
        <v>17235</v>
      </c>
      <c r="AH569" s="202">
        <v>9472.42</v>
      </c>
      <c r="AJ569" s="319" t="s">
        <v>12195</v>
      </c>
      <c r="AK569" s="320">
        <v>-6000</v>
      </c>
      <c r="AM569" s="265" t="s">
        <v>11528</v>
      </c>
      <c r="AN569" s="266">
        <v>170578.14</v>
      </c>
      <c r="AP569" s="233" t="s">
        <v>9271</v>
      </c>
      <c r="AQ569" s="234">
        <v>8969.68</v>
      </c>
      <c r="AS569" s="211" t="s">
        <v>5246</v>
      </c>
      <c r="AT569" s="212">
        <v>78610</v>
      </c>
      <c r="AV569" s="197" t="s">
        <v>7635</v>
      </c>
      <c r="AW569" s="198">
        <v>75135.98</v>
      </c>
    </row>
    <row r="570" spans="1:49" x14ac:dyDescent="0.3">
      <c r="A570" s="315" t="s">
        <v>12102</v>
      </c>
      <c r="B570" s="315"/>
      <c r="C570" s="316">
        <v>250.56</v>
      </c>
      <c r="E570" s="263" t="s">
        <v>5329</v>
      </c>
      <c r="F570" s="263"/>
      <c r="G570" s="264">
        <v>371002.9</v>
      </c>
      <c r="I570" s="227" t="s">
        <v>3260</v>
      </c>
      <c r="J570" s="227"/>
      <c r="K570" s="228">
        <v>469823.11</v>
      </c>
      <c r="M570" s="205" t="s">
        <v>1025</v>
      </c>
      <c r="N570" s="205"/>
      <c r="O570" s="206">
        <v>1375.05</v>
      </c>
      <c r="U570" s="309" t="s">
        <v>34551</v>
      </c>
      <c r="V570" s="310">
        <v>105031.42</v>
      </c>
      <c r="X570" s="267" t="s">
        <v>15220</v>
      </c>
      <c r="Y570" s="268">
        <v>2018.85</v>
      </c>
      <c r="AA570" s="229" t="s">
        <v>51529</v>
      </c>
      <c r="AB570" s="230">
        <v>1677.5</v>
      </c>
      <c r="AD570" s="209" t="s">
        <v>15203</v>
      </c>
      <c r="AE570" s="210">
        <v>36942.18</v>
      </c>
      <c r="AF570" s="93"/>
      <c r="AG570" s="201" t="s">
        <v>31783</v>
      </c>
      <c r="AH570" s="202">
        <v>35646.5</v>
      </c>
      <c r="AJ570" s="319" t="s">
        <v>12198</v>
      </c>
      <c r="AK570" s="320">
        <v>250.56</v>
      </c>
      <c r="AM570" s="265" t="s">
        <v>11529</v>
      </c>
      <c r="AN570" s="266">
        <v>371002.9</v>
      </c>
      <c r="AP570" s="233" t="s">
        <v>9272</v>
      </c>
      <c r="AQ570" s="234">
        <v>469823.11</v>
      </c>
      <c r="AS570" s="211" t="s">
        <v>8500</v>
      </c>
      <c r="AT570" s="212">
        <v>72697.42</v>
      </c>
      <c r="AV570" s="197" t="s">
        <v>10338</v>
      </c>
      <c r="AW570" s="198">
        <v>226956</v>
      </c>
    </row>
    <row r="571" spans="1:49" x14ac:dyDescent="0.3">
      <c r="A571" s="315" t="s">
        <v>65503</v>
      </c>
      <c r="B571" s="315"/>
      <c r="C571" s="316">
        <v>12472.77</v>
      </c>
      <c r="E571" s="263" t="s">
        <v>5330</v>
      </c>
      <c r="F571" s="263"/>
      <c r="G571" s="264">
        <v>58000.3</v>
      </c>
      <c r="I571" s="227" t="s">
        <v>3368</v>
      </c>
      <c r="J571" s="227"/>
      <c r="K571" s="228">
        <v>1975.02</v>
      </c>
      <c r="M571" s="205" t="s">
        <v>1026</v>
      </c>
      <c r="N571" s="205"/>
      <c r="O571" s="206">
        <v>830</v>
      </c>
      <c r="U571" s="309" t="s">
        <v>33113</v>
      </c>
      <c r="V571" s="310">
        <v>1329.18</v>
      </c>
      <c r="X571" s="267" t="s">
        <v>15221</v>
      </c>
      <c r="Y571" s="268">
        <v>65437.17</v>
      </c>
      <c r="AA571" s="229" t="s">
        <v>51530</v>
      </c>
      <c r="AB571" s="230">
        <v>165079.45000000001</v>
      </c>
      <c r="AD571" s="209" t="s">
        <v>15204</v>
      </c>
      <c r="AE571" s="210">
        <v>63029.04</v>
      </c>
      <c r="AF571" s="93"/>
      <c r="AG571" s="201" t="s">
        <v>31784</v>
      </c>
      <c r="AH571" s="202">
        <v>3446.79</v>
      </c>
      <c r="AJ571" s="319" t="s">
        <v>12199</v>
      </c>
      <c r="AK571" s="320">
        <v>12472.77</v>
      </c>
      <c r="AM571" s="265" t="s">
        <v>11530</v>
      </c>
      <c r="AN571" s="266">
        <v>58000.3</v>
      </c>
      <c r="AP571" s="233" t="s">
        <v>9273</v>
      </c>
      <c r="AQ571" s="234">
        <v>1975.02</v>
      </c>
      <c r="AS571" s="211" t="s">
        <v>8652</v>
      </c>
      <c r="AT571" s="212">
        <v>6565</v>
      </c>
      <c r="AV571" s="197" t="s">
        <v>9960</v>
      </c>
      <c r="AW571" s="198">
        <v>302091.98</v>
      </c>
    </row>
    <row r="572" spans="1:49" x14ac:dyDescent="0.3">
      <c r="A572" s="315" t="s">
        <v>12109</v>
      </c>
      <c r="B572" s="315"/>
      <c r="C572" s="316">
        <v>-0.01</v>
      </c>
      <c r="E572" s="263" t="s">
        <v>5331</v>
      </c>
      <c r="F572" s="263"/>
      <c r="G572" s="264">
        <v>1019.79</v>
      </c>
      <c r="I572" s="227" t="s">
        <v>3261</v>
      </c>
      <c r="J572" s="227"/>
      <c r="K572" s="228">
        <v>5491363.7599999998</v>
      </c>
      <c r="M572" s="205" t="s">
        <v>1027</v>
      </c>
      <c r="N572" s="205"/>
      <c r="O572" s="206">
        <v>1656</v>
      </c>
      <c r="U572" s="309" t="s">
        <v>66977</v>
      </c>
      <c r="V572" s="310">
        <v>139500</v>
      </c>
      <c r="X572" s="267" t="s">
        <v>51519</v>
      </c>
      <c r="Y572" s="268">
        <v>15977.93</v>
      </c>
      <c r="AA572" s="229" t="s">
        <v>51531</v>
      </c>
      <c r="AB572" s="230">
        <v>564.44000000000005</v>
      </c>
      <c r="AD572" s="209" t="s">
        <v>15205</v>
      </c>
      <c r="AE572" s="210">
        <v>36363.65</v>
      </c>
      <c r="AF572" s="93"/>
      <c r="AG572" s="201" t="s">
        <v>13219</v>
      </c>
      <c r="AH572" s="202">
        <v>113638.16</v>
      </c>
      <c r="AJ572" s="319" t="s">
        <v>12206</v>
      </c>
      <c r="AK572" s="320">
        <v>-0.01</v>
      </c>
      <c r="AM572" s="265" t="s">
        <v>11531</v>
      </c>
      <c r="AN572" s="266">
        <v>1019.79</v>
      </c>
      <c r="AP572" s="233" t="s">
        <v>9274</v>
      </c>
      <c r="AQ572" s="234">
        <v>5491363.7599999998</v>
      </c>
      <c r="AS572" s="211" t="s">
        <v>8892</v>
      </c>
      <c r="AT572" s="212">
        <v>38531</v>
      </c>
      <c r="AV572" s="197" t="s">
        <v>7636</v>
      </c>
      <c r="AW572" s="198">
        <v>197729.29</v>
      </c>
    </row>
    <row r="573" spans="1:49" x14ac:dyDescent="0.3">
      <c r="A573" s="315" t="s">
        <v>12110</v>
      </c>
      <c r="B573" s="315"/>
      <c r="C573" s="316">
        <v>16124.78</v>
      </c>
      <c r="E573" s="263" t="s">
        <v>5332</v>
      </c>
      <c r="F573" s="263"/>
      <c r="G573" s="264">
        <v>173719.14</v>
      </c>
      <c r="I573" s="227" t="s">
        <v>3369</v>
      </c>
      <c r="J573" s="227"/>
      <c r="K573" s="228">
        <v>29637.43</v>
      </c>
      <c r="M573" s="205" t="s">
        <v>4019</v>
      </c>
      <c r="N573" s="205"/>
      <c r="O573" s="206">
        <v>309.8</v>
      </c>
      <c r="U573" s="309" t="s">
        <v>33114</v>
      </c>
      <c r="V573" s="310">
        <v>808.27</v>
      </c>
      <c r="X573" s="267" t="s">
        <v>40093</v>
      </c>
      <c r="Y573" s="268">
        <v>3127.95</v>
      </c>
      <c r="AA573" s="229" t="s">
        <v>51532</v>
      </c>
      <c r="AB573" s="230">
        <v>-2.95</v>
      </c>
      <c r="AD573" s="209" t="s">
        <v>15206</v>
      </c>
      <c r="AE573" s="210">
        <v>4391.5600000000004</v>
      </c>
      <c r="AF573" s="93"/>
      <c r="AG573" s="201" t="s">
        <v>17242</v>
      </c>
      <c r="AH573" s="202">
        <v>1021.58</v>
      </c>
      <c r="AJ573" s="319" t="s">
        <v>12207</v>
      </c>
      <c r="AK573" s="320">
        <v>16124.78</v>
      </c>
      <c r="AM573" s="265" t="s">
        <v>11532</v>
      </c>
      <c r="AN573" s="266">
        <v>173719.14</v>
      </c>
      <c r="AP573" s="233" t="s">
        <v>9275</v>
      </c>
      <c r="AQ573" s="234">
        <v>29637.43</v>
      </c>
      <c r="AS573" s="211" t="s">
        <v>9235</v>
      </c>
      <c r="AT573" s="212">
        <v>547404.52</v>
      </c>
      <c r="AV573" s="197" t="s">
        <v>10339</v>
      </c>
      <c r="AW573" s="198">
        <v>379530</v>
      </c>
    </row>
    <row r="574" spans="1:49" x14ac:dyDescent="0.3">
      <c r="A574" s="315" t="s">
        <v>12115</v>
      </c>
      <c r="B574" s="315"/>
      <c r="C574" s="316">
        <v>5328.95</v>
      </c>
      <c r="E574" s="263" t="s">
        <v>5333</v>
      </c>
      <c r="F574" s="263"/>
      <c r="G574" s="264">
        <v>5224454.32</v>
      </c>
      <c r="I574" s="227" t="s">
        <v>3370</v>
      </c>
      <c r="J574" s="227"/>
      <c r="K574" s="228">
        <v>38108.07</v>
      </c>
      <c r="M574" s="205" t="s">
        <v>1028</v>
      </c>
      <c r="N574" s="205"/>
      <c r="O574" s="206">
        <v>263</v>
      </c>
      <c r="U574" s="309" t="s">
        <v>33115</v>
      </c>
      <c r="V574" s="310">
        <v>181264.69</v>
      </c>
      <c r="X574" s="267" t="s">
        <v>57201</v>
      </c>
      <c r="Y574" s="268">
        <v>55133.72</v>
      </c>
      <c r="AA574" s="229" t="s">
        <v>47723</v>
      </c>
      <c r="AB574" s="230">
        <v>86215.78</v>
      </c>
      <c r="AD574" s="209" t="s">
        <v>15207</v>
      </c>
      <c r="AE574" s="210">
        <v>25928.82</v>
      </c>
      <c r="AF574" s="93"/>
      <c r="AG574" s="201" t="s">
        <v>13220</v>
      </c>
      <c r="AH574" s="202">
        <v>121977.15</v>
      </c>
      <c r="AJ574" s="319" t="s">
        <v>12212</v>
      </c>
      <c r="AK574" s="320">
        <v>5328.95</v>
      </c>
      <c r="AM574" s="265" t="s">
        <v>11533</v>
      </c>
      <c r="AN574" s="266">
        <v>5224454.32</v>
      </c>
      <c r="AP574" s="233" t="s">
        <v>9276</v>
      </c>
      <c r="AQ574" s="234">
        <v>38108.07</v>
      </c>
      <c r="AS574" s="211" t="s">
        <v>3649</v>
      </c>
      <c r="AT574" s="212">
        <v>37726.93</v>
      </c>
      <c r="AV574" s="197" t="s">
        <v>9961</v>
      </c>
      <c r="AW574" s="198">
        <v>577259.29</v>
      </c>
    </row>
    <row r="575" spans="1:49" x14ac:dyDescent="0.3">
      <c r="A575" s="315" t="s">
        <v>12121</v>
      </c>
      <c r="B575" s="315"/>
      <c r="C575" s="316">
        <v>105110.55</v>
      </c>
      <c r="E575" s="263" t="s">
        <v>5335</v>
      </c>
      <c r="F575" s="263"/>
      <c r="G575" s="264">
        <v>16807113.289999999</v>
      </c>
      <c r="I575" s="227" t="s">
        <v>3371</v>
      </c>
      <c r="J575" s="227"/>
      <c r="K575" s="228">
        <v>80519.61</v>
      </c>
      <c r="M575" s="205" t="s">
        <v>1029</v>
      </c>
      <c r="N575" s="205"/>
      <c r="O575" s="206">
        <v>213</v>
      </c>
      <c r="U575" s="309" t="s">
        <v>33116</v>
      </c>
      <c r="V575" s="310">
        <v>461878.96</v>
      </c>
      <c r="X575" s="267" t="s">
        <v>63924</v>
      </c>
      <c r="Y575" s="268">
        <v>-29509.06</v>
      </c>
      <c r="AA575" s="229" t="s">
        <v>49586</v>
      </c>
      <c r="AB575" s="230">
        <v>49475.46</v>
      </c>
      <c r="AD575" s="209" t="s">
        <v>15208</v>
      </c>
      <c r="AE575" s="210">
        <v>78791.61</v>
      </c>
      <c r="AF575" s="93"/>
      <c r="AG575" s="201" t="s">
        <v>31785</v>
      </c>
      <c r="AH575" s="202">
        <v>5155.2</v>
      </c>
      <c r="AJ575" s="319" t="s">
        <v>12218</v>
      </c>
      <c r="AK575" s="320">
        <v>105110.55</v>
      </c>
      <c r="AM575" s="265" t="s">
        <v>11535</v>
      </c>
      <c r="AN575" s="266">
        <v>16807113.289999999</v>
      </c>
      <c r="AP575" s="233" t="s">
        <v>9277</v>
      </c>
      <c r="AQ575" s="234">
        <v>80519.61</v>
      </c>
      <c r="AS575" s="211" t="s">
        <v>11483</v>
      </c>
      <c r="AT575" s="212">
        <v>119298.13</v>
      </c>
      <c r="AV575" s="197" t="s">
        <v>10340</v>
      </c>
      <c r="AW575" s="198">
        <v>22292</v>
      </c>
    </row>
    <row r="576" spans="1:49" x14ac:dyDescent="0.3">
      <c r="A576" s="315" t="s">
        <v>12122</v>
      </c>
      <c r="B576" s="315"/>
      <c r="C576" s="316">
        <v>-909.97</v>
      </c>
      <c r="E576" s="263" t="s">
        <v>5336</v>
      </c>
      <c r="F576" s="263"/>
      <c r="G576" s="264">
        <v>65798.039999999994</v>
      </c>
      <c r="I576" s="227" t="s">
        <v>3373</v>
      </c>
      <c r="J576" s="227"/>
      <c r="K576" s="228">
        <v>655274.93999999994</v>
      </c>
      <c r="M576" s="205" t="s">
        <v>1030</v>
      </c>
      <c r="N576" s="205"/>
      <c r="O576" s="206">
        <v>684</v>
      </c>
      <c r="U576" s="309" t="s">
        <v>33117</v>
      </c>
      <c r="V576" s="310">
        <v>212068.14</v>
      </c>
      <c r="X576" s="267" t="s">
        <v>57202</v>
      </c>
      <c r="Y576" s="268">
        <v>1400</v>
      </c>
      <c r="AA576" s="229" t="s">
        <v>49587</v>
      </c>
      <c r="AB576" s="230">
        <v>30449.75</v>
      </c>
      <c r="AD576" s="209" t="s">
        <v>15209</v>
      </c>
      <c r="AE576" s="210">
        <v>4603.09</v>
      </c>
      <c r="AF576" s="93"/>
      <c r="AG576" s="201" t="s">
        <v>31786</v>
      </c>
      <c r="AH576" s="202">
        <v>2167.9</v>
      </c>
      <c r="AJ576" s="319" t="s">
        <v>12219</v>
      </c>
      <c r="AK576" s="320">
        <v>-909.97</v>
      </c>
      <c r="AM576" s="265" t="s">
        <v>11536</v>
      </c>
      <c r="AN576" s="266">
        <v>65798.039999999994</v>
      </c>
      <c r="AP576" s="233" t="s">
        <v>9279</v>
      </c>
      <c r="AQ576" s="234">
        <v>655274.93999999994</v>
      </c>
      <c r="AS576" s="211" t="s">
        <v>3676</v>
      </c>
      <c r="AT576" s="212">
        <v>1228754.67</v>
      </c>
      <c r="AV576" s="197" t="s">
        <v>9962</v>
      </c>
      <c r="AW576" s="198">
        <v>22292</v>
      </c>
    </row>
    <row r="577" spans="1:49" x14ac:dyDescent="0.3">
      <c r="A577" s="315" t="s">
        <v>65505</v>
      </c>
      <c r="B577" s="315"/>
      <c r="C577" s="316">
        <v>13535</v>
      </c>
      <c r="E577" s="263" t="s">
        <v>5337</v>
      </c>
      <c r="F577" s="263"/>
      <c r="G577" s="264">
        <v>150.21</v>
      </c>
      <c r="I577" s="227" t="s">
        <v>3262</v>
      </c>
      <c r="J577" s="227"/>
      <c r="K577" s="228">
        <v>14591.77</v>
      </c>
      <c r="M577" s="205" t="s">
        <v>1031</v>
      </c>
      <c r="N577" s="205"/>
      <c r="O577" s="206">
        <v>2841</v>
      </c>
      <c r="U577" s="309" t="s">
        <v>44392</v>
      </c>
      <c r="V577" s="310">
        <v>7202.19</v>
      </c>
      <c r="X577" s="267" t="s">
        <v>63925</v>
      </c>
      <c r="Y577" s="268">
        <v>10787.76</v>
      </c>
      <c r="AA577" s="229" t="s">
        <v>49588</v>
      </c>
      <c r="AB577" s="230">
        <v>5059.76</v>
      </c>
      <c r="AD577" s="209" t="s">
        <v>15210</v>
      </c>
      <c r="AE577" s="210">
        <v>2884.94</v>
      </c>
      <c r="AF577" s="93"/>
      <c r="AG577" s="201" t="s">
        <v>31787</v>
      </c>
      <c r="AH577" s="202">
        <v>793.22</v>
      </c>
      <c r="AJ577" s="319" t="s">
        <v>12228</v>
      </c>
      <c r="AK577" s="320">
        <v>13535</v>
      </c>
      <c r="AM577" s="265" t="s">
        <v>11537</v>
      </c>
      <c r="AN577" s="266">
        <v>150.21</v>
      </c>
      <c r="AP577" s="233" t="s">
        <v>9280</v>
      </c>
      <c r="AQ577" s="234">
        <v>14591.77</v>
      </c>
      <c r="AS577" s="211" t="s">
        <v>6634</v>
      </c>
      <c r="AT577" s="212">
        <v>680556</v>
      </c>
      <c r="AV577" s="197" t="s">
        <v>10341</v>
      </c>
      <c r="AW577" s="198">
        <v>11045</v>
      </c>
    </row>
    <row r="578" spans="1:49" x14ac:dyDescent="0.3">
      <c r="A578" s="315" t="s">
        <v>12131</v>
      </c>
      <c r="B578" s="315"/>
      <c r="C578" s="316">
        <v>509.43</v>
      </c>
      <c r="E578" s="263" t="s">
        <v>5338</v>
      </c>
      <c r="F578" s="263"/>
      <c r="G578" s="264">
        <v>381111.52</v>
      </c>
      <c r="I578" s="227" t="s">
        <v>3374</v>
      </c>
      <c r="J578" s="227"/>
      <c r="K578" s="228">
        <v>775339.64</v>
      </c>
      <c r="M578" s="205" t="s">
        <v>1032</v>
      </c>
      <c r="N578" s="205"/>
      <c r="O578" s="206">
        <v>711</v>
      </c>
      <c r="U578" s="309" t="s">
        <v>44393</v>
      </c>
      <c r="V578" s="310">
        <v>122.67</v>
      </c>
      <c r="X578" s="267" t="s">
        <v>57203</v>
      </c>
      <c r="Y578" s="268">
        <v>932.35</v>
      </c>
      <c r="AA578" s="229" t="s">
        <v>49589</v>
      </c>
      <c r="AB578" s="230">
        <v>18307.96</v>
      </c>
      <c r="AD578" s="209" t="s">
        <v>15211</v>
      </c>
      <c r="AE578" s="210">
        <v>2460.96</v>
      </c>
      <c r="AF578" s="93"/>
      <c r="AG578" s="201" t="s">
        <v>31788</v>
      </c>
      <c r="AH578" s="202">
        <v>10459.68</v>
      </c>
      <c r="AJ578" s="319" t="s">
        <v>12229</v>
      </c>
      <c r="AK578" s="320">
        <v>509.43</v>
      </c>
      <c r="AM578" s="265" t="s">
        <v>11538</v>
      </c>
      <c r="AN578" s="266">
        <v>381111.52</v>
      </c>
      <c r="AP578" s="233" t="s">
        <v>9281</v>
      </c>
      <c r="AQ578" s="234">
        <v>775339.64</v>
      </c>
      <c r="AS578" s="211" t="s">
        <v>6891</v>
      </c>
      <c r="AT578" s="212">
        <v>102000</v>
      </c>
      <c r="AV578" s="197" t="s">
        <v>9963</v>
      </c>
      <c r="AW578" s="198">
        <v>11045</v>
      </c>
    </row>
    <row r="579" spans="1:49" x14ac:dyDescent="0.3">
      <c r="A579" s="315" t="s">
        <v>65507</v>
      </c>
      <c r="B579" s="315"/>
      <c r="C579" s="316">
        <v>8980.2999999999993</v>
      </c>
      <c r="E579" s="263" t="s">
        <v>5339</v>
      </c>
      <c r="F579" s="263"/>
      <c r="G579" s="264">
        <v>85376.3</v>
      </c>
      <c r="I579" s="227" t="s">
        <v>3375</v>
      </c>
      <c r="J579" s="227"/>
      <c r="K579" s="228">
        <v>32357</v>
      </c>
      <c r="M579" s="205" t="s">
        <v>1033</v>
      </c>
      <c r="N579" s="205"/>
      <c r="O579" s="206">
        <v>3626</v>
      </c>
      <c r="U579" s="309" t="s">
        <v>40111</v>
      </c>
      <c r="V579" s="310">
        <v>107745</v>
      </c>
      <c r="X579" s="267" t="s">
        <v>57204</v>
      </c>
      <c r="Y579" s="268">
        <v>2986.01</v>
      </c>
      <c r="AA579" s="229" t="s">
        <v>49590</v>
      </c>
      <c r="AB579" s="230">
        <v>12201.8</v>
      </c>
      <c r="AD579" s="209" t="s">
        <v>15212</v>
      </c>
      <c r="AE579" s="210">
        <v>1934.25</v>
      </c>
      <c r="AF579" s="93"/>
      <c r="AG579" s="201" t="s">
        <v>31789</v>
      </c>
      <c r="AH579" s="202">
        <v>5155.2</v>
      </c>
      <c r="AJ579" s="319" t="s">
        <v>12233</v>
      </c>
      <c r="AK579" s="320">
        <v>8980.2999999999993</v>
      </c>
      <c r="AM579" s="265" t="s">
        <v>11539</v>
      </c>
      <c r="AN579" s="266">
        <v>85376.3</v>
      </c>
      <c r="AP579" s="233" t="s">
        <v>9282</v>
      </c>
      <c r="AQ579" s="234">
        <v>32357</v>
      </c>
      <c r="AS579" s="211" t="s">
        <v>7058</v>
      </c>
      <c r="AT579" s="212">
        <v>30737</v>
      </c>
      <c r="AV579" s="197" t="s">
        <v>7637</v>
      </c>
      <c r="AW579" s="198">
        <v>32252.32</v>
      </c>
    </row>
    <row r="580" spans="1:49" x14ac:dyDescent="0.3">
      <c r="A580" s="315" t="s">
        <v>12135</v>
      </c>
      <c r="B580" s="315"/>
      <c r="C580" s="316">
        <v>12927.7</v>
      </c>
      <c r="E580" s="263" t="s">
        <v>5340</v>
      </c>
      <c r="F580" s="263"/>
      <c r="G580" s="264">
        <v>112242.71</v>
      </c>
      <c r="I580" s="227" t="s">
        <v>3376</v>
      </c>
      <c r="J580" s="227"/>
      <c r="K580" s="228">
        <v>62977.69</v>
      </c>
      <c r="M580" s="205" t="s">
        <v>1034</v>
      </c>
      <c r="N580" s="205"/>
      <c r="O580" s="206">
        <v>303</v>
      </c>
      <c r="U580" s="309" t="s">
        <v>58181</v>
      </c>
      <c r="V580" s="310">
        <v>6443134.8300000001</v>
      </c>
      <c r="X580" s="267" t="s">
        <v>63926</v>
      </c>
      <c r="Y580" s="268">
        <v>121.88</v>
      </c>
      <c r="AA580" s="229" t="s">
        <v>51533</v>
      </c>
      <c r="AB580" s="230">
        <v>799.25</v>
      </c>
      <c r="AD580" s="209" t="s">
        <v>15213</v>
      </c>
      <c r="AE580" s="210">
        <v>8528.7800000000007</v>
      </c>
      <c r="AF580" s="93"/>
      <c r="AG580" s="201" t="s">
        <v>17257</v>
      </c>
      <c r="AH580" s="202">
        <v>2167.9</v>
      </c>
      <c r="AJ580" s="319" t="s">
        <v>12234</v>
      </c>
      <c r="AK580" s="320">
        <v>12927.7</v>
      </c>
      <c r="AM580" s="265" t="s">
        <v>11540</v>
      </c>
      <c r="AN580" s="266">
        <v>112242.71</v>
      </c>
      <c r="AP580" s="233" t="s">
        <v>9283</v>
      </c>
      <c r="AQ580" s="234">
        <v>62977.69</v>
      </c>
      <c r="AS580" s="211" t="s">
        <v>7300</v>
      </c>
      <c r="AT580" s="212">
        <v>237810</v>
      </c>
      <c r="AV580" s="197" t="s">
        <v>10342</v>
      </c>
      <c r="AW580" s="198">
        <v>49879</v>
      </c>
    </row>
    <row r="581" spans="1:49" x14ac:dyDescent="0.3">
      <c r="A581" s="315" t="s">
        <v>65508</v>
      </c>
      <c r="B581" s="315"/>
      <c r="C581" s="316">
        <v>3311</v>
      </c>
      <c r="E581" s="263" t="s">
        <v>5341</v>
      </c>
      <c r="F581" s="263"/>
      <c r="G581" s="264">
        <v>3452157.11</v>
      </c>
      <c r="I581" s="227" t="s">
        <v>3264</v>
      </c>
      <c r="J581" s="227"/>
      <c r="K581" s="228">
        <v>52.36</v>
      </c>
      <c r="M581" s="205" t="s">
        <v>1035</v>
      </c>
      <c r="N581" s="205"/>
      <c r="O581" s="206">
        <v>469</v>
      </c>
      <c r="U581" s="309" t="s">
        <v>63974</v>
      </c>
      <c r="V581" s="310">
        <v>172707.63</v>
      </c>
      <c r="X581" s="267" t="s">
        <v>63927</v>
      </c>
      <c r="Y581" s="268">
        <v>2198.7399999999998</v>
      </c>
      <c r="AA581" s="229" t="s">
        <v>49591</v>
      </c>
      <c r="AB581" s="230">
        <v>8879.64</v>
      </c>
      <c r="AD581" s="209" t="s">
        <v>15214</v>
      </c>
      <c r="AE581" s="210">
        <v>13321.43</v>
      </c>
      <c r="AF581" s="93"/>
      <c r="AG581" s="201" t="s">
        <v>17258</v>
      </c>
      <c r="AH581" s="202">
        <v>793.22</v>
      </c>
      <c r="AJ581" s="319" t="s">
        <v>12235</v>
      </c>
      <c r="AK581" s="320">
        <v>3311</v>
      </c>
      <c r="AM581" s="265" t="s">
        <v>11541</v>
      </c>
      <c r="AN581" s="266">
        <v>3452157.11</v>
      </c>
      <c r="AP581" s="233" t="s">
        <v>9284</v>
      </c>
      <c r="AQ581" s="234">
        <v>52.36</v>
      </c>
      <c r="AS581" s="211" t="s">
        <v>7574</v>
      </c>
      <c r="AT581" s="212">
        <v>676211.47</v>
      </c>
      <c r="AV581" s="197" t="s">
        <v>9964</v>
      </c>
      <c r="AW581" s="198">
        <v>82131.320000000007</v>
      </c>
    </row>
    <row r="582" spans="1:49" x14ac:dyDescent="0.3">
      <c r="A582" s="315" t="s">
        <v>12141</v>
      </c>
      <c r="B582" s="315"/>
      <c r="C582" s="316">
        <v>675.89</v>
      </c>
      <c r="E582" s="263" t="s">
        <v>5342</v>
      </c>
      <c r="F582" s="263"/>
      <c r="G582" s="264">
        <v>26535.52</v>
      </c>
      <c r="I582" s="227" t="s">
        <v>3377</v>
      </c>
      <c r="J582" s="227"/>
      <c r="K582" s="228">
        <v>728847.37</v>
      </c>
      <c r="M582" s="205" t="s">
        <v>1036</v>
      </c>
      <c r="N582" s="205"/>
      <c r="O582" s="206">
        <v>1167</v>
      </c>
      <c r="U582" s="309" t="s">
        <v>34552</v>
      </c>
      <c r="V582" s="310">
        <v>45858.2</v>
      </c>
      <c r="X582" s="267" t="s">
        <v>47722</v>
      </c>
      <c r="Y582" s="268">
        <v>21970.799999999999</v>
      </c>
      <c r="AA582" s="229" t="s">
        <v>49592</v>
      </c>
      <c r="AB582" s="230">
        <v>664.55</v>
      </c>
      <c r="AD582" s="209" t="s">
        <v>15215</v>
      </c>
      <c r="AE582" s="210">
        <v>784.7</v>
      </c>
      <c r="AF582" s="93"/>
      <c r="AG582" s="201" t="s">
        <v>17259</v>
      </c>
      <c r="AH582" s="202">
        <v>10459.68</v>
      </c>
      <c r="AJ582" s="319" t="s">
        <v>12241</v>
      </c>
      <c r="AK582" s="320">
        <v>675.89</v>
      </c>
      <c r="AM582" s="265" t="s">
        <v>11542</v>
      </c>
      <c r="AN582" s="266">
        <v>26535.52</v>
      </c>
      <c r="AP582" s="233" t="s">
        <v>9285</v>
      </c>
      <c r="AQ582" s="234">
        <v>728847.37</v>
      </c>
      <c r="AS582" s="211" t="s">
        <v>7715</v>
      </c>
      <c r="AT582" s="212">
        <v>51150.28</v>
      </c>
      <c r="AV582" s="197" t="s">
        <v>7638</v>
      </c>
      <c r="AW582" s="198">
        <v>18771.810000000001</v>
      </c>
    </row>
    <row r="583" spans="1:49" x14ac:dyDescent="0.3">
      <c r="A583" s="315" t="s">
        <v>12150</v>
      </c>
      <c r="B583" s="315"/>
      <c r="C583" s="316">
        <v>1684.8</v>
      </c>
      <c r="E583" s="263" t="s">
        <v>5343</v>
      </c>
      <c r="F583" s="263"/>
      <c r="G583" s="264">
        <v>389779.51</v>
      </c>
      <c r="I583" s="227" t="s">
        <v>3265</v>
      </c>
      <c r="J583" s="227"/>
      <c r="K583" s="228">
        <v>183850.64</v>
      </c>
      <c r="M583" s="205" t="s">
        <v>1037</v>
      </c>
      <c r="N583" s="205"/>
      <c r="O583" s="206">
        <v>1356</v>
      </c>
      <c r="U583" s="309" t="s">
        <v>57245</v>
      </c>
      <c r="V583" s="310">
        <v>3490</v>
      </c>
      <c r="X583" s="267" t="s">
        <v>63928</v>
      </c>
      <c r="Y583" s="268">
        <v>-131.94</v>
      </c>
      <c r="AA583" s="229" t="s">
        <v>49593</v>
      </c>
      <c r="AB583" s="230">
        <v>2140</v>
      </c>
      <c r="AD583" s="209" t="s">
        <v>15216</v>
      </c>
      <c r="AE583" s="210">
        <v>598.70000000000005</v>
      </c>
      <c r="AF583" s="93"/>
      <c r="AG583" s="201" t="s">
        <v>31790</v>
      </c>
      <c r="AH583" s="202">
        <v>10483.43</v>
      </c>
      <c r="AJ583" s="319" t="s">
        <v>12250</v>
      </c>
      <c r="AK583" s="320">
        <v>1684.8</v>
      </c>
      <c r="AM583" s="265" t="s">
        <v>11543</v>
      </c>
      <c r="AN583" s="266">
        <v>389779.51</v>
      </c>
      <c r="AP583" s="233" t="s">
        <v>9287</v>
      </c>
      <c r="AQ583" s="234">
        <v>183850.64</v>
      </c>
      <c r="AS583" s="211" t="s">
        <v>8014</v>
      </c>
      <c r="AT583" s="212">
        <v>174062.25</v>
      </c>
      <c r="AV583" s="197" t="s">
        <v>10343</v>
      </c>
      <c r="AW583" s="198">
        <v>19843</v>
      </c>
    </row>
    <row r="584" spans="1:49" x14ac:dyDescent="0.3">
      <c r="A584" s="315" t="s">
        <v>65512</v>
      </c>
      <c r="B584" s="315"/>
      <c r="C584" s="316">
        <v>69755.69</v>
      </c>
      <c r="E584" s="263" t="s">
        <v>5344</v>
      </c>
      <c r="F584" s="263"/>
      <c r="G584" s="264">
        <v>20476880.34</v>
      </c>
      <c r="I584" s="227" t="s">
        <v>3379</v>
      </c>
      <c r="J584" s="227"/>
      <c r="K584" s="228">
        <v>1379670.27</v>
      </c>
      <c r="M584" s="205" t="s">
        <v>1038</v>
      </c>
      <c r="N584" s="205"/>
      <c r="O584" s="206">
        <v>1733</v>
      </c>
      <c r="U584" s="309" t="s">
        <v>61077</v>
      </c>
      <c r="V584" s="310">
        <v>18171.88</v>
      </c>
      <c r="X584" s="267" t="s">
        <v>63613</v>
      </c>
      <c r="Y584" s="268">
        <v>6474.44</v>
      </c>
      <c r="AA584" s="229" t="s">
        <v>49594</v>
      </c>
      <c r="AB584" s="230">
        <v>2142.4699999999998</v>
      </c>
      <c r="AD584" s="209" t="s">
        <v>15217</v>
      </c>
      <c r="AE584" s="210">
        <v>13475</v>
      </c>
      <c r="AF584" s="93"/>
      <c r="AG584" s="201" t="s">
        <v>31791</v>
      </c>
      <c r="AH584" s="202">
        <v>4875.91</v>
      </c>
      <c r="AJ584" s="319" t="s">
        <v>12253</v>
      </c>
      <c r="AK584" s="320">
        <v>69755.69</v>
      </c>
      <c r="AM584" s="265" t="s">
        <v>11544</v>
      </c>
      <c r="AN584" s="266">
        <v>20476880.34</v>
      </c>
      <c r="AP584" s="233" t="s">
        <v>9288</v>
      </c>
      <c r="AQ584" s="234">
        <v>1379670.27</v>
      </c>
      <c r="AS584" s="211" t="s">
        <v>8273</v>
      </c>
      <c r="AT584" s="212">
        <v>430348</v>
      </c>
      <c r="AV584" s="197" t="s">
        <v>9965</v>
      </c>
      <c r="AW584" s="198">
        <v>38614.81</v>
      </c>
    </row>
    <row r="585" spans="1:49" x14ac:dyDescent="0.3">
      <c r="A585" s="315" t="s">
        <v>65513</v>
      </c>
      <c r="B585" s="315"/>
      <c r="C585" s="316">
        <v>57577</v>
      </c>
      <c r="E585" s="263" t="s">
        <v>5345</v>
      </c>
      <c r="F585" s="263"/>
      <c r="G585" s="264">
        <v>548.91</v>
      </c>
      <c r="I585" s="227" t="s">
        <v>3383</v>
      </c>
      <c r="J585" s="227"/>
      <c r="K585" s="228">
        <v>32437.91</v>
      </c>
      <c r="M585" s="205" t="s">
        <v>1039</v>
      </c>
      <c r="N585" s="205"/>
      <c r="O585" s="206">
        <v>386</v>
      </c>
      <c r="U585" s="309" t="s">
        <v>61284</v>
      </c>
      <c r="V585" s="310">
        <v>1390.16</v>
      </c>
      <c r="X585" s="267" t="s">
        <v>51521</v>
      </c>
      <c r="Y585" s="268">
        <v>495.31</v>
      </c>
      <c r="AA585" s="229" t="s">
        <v>51534</v>
      </c>
      <c r="AB585" s="230">
        <v>88.8</v>
      </c>
      <c r="AD585" s="209" t="s">
        <v>15218</v>
      </c>
      <c r="AE585" s="210">
        <v>9744.7999999999993</v>
      </c>
      <c r="AF585" s="93"/>
      <c r="AG585" s="201" t="s">
        <v>17283</v>
      </c>
      <c r="AH585" s="202">
        <v>10483.43</v>
      </c>
      <c r="AJ585" s="319" t="s">
        <v>12256</v>
      </c>
      <c r="AK585" s="320">
        <v>57577</v>
      </c>
      <c r="AM585" s="265" t="s">
        <v>11545</v>
      </c>
      <c r="AN585" s="266">
        <v>548.91</v>
      </c>
      <c r="AP585" s="233" t="s">
        <v>9293</v>
      </c>
      <c r="AQ585" s="234">
        <v>32437.91</v>
      </c>
      <c r="AS585" s="211" t="s">
        <v>8653</v>
      </c>
      <c r="AT585" s="212">
        <v>26790.28</v>
      </c>
      <c r="AV585" s="197" t="s">
        <v>7639</v>
      </c>
      <c r="AW585" s="198">
        <v>16892.32</v>
      </c>
    </row>
    <row r="586" spans="1:49" x14ac:dyDescent="0.3">
      <c r="A586" s="315" t="s">
        <v>12155</v>
      </c>
      <c r="B586" s="315"/>
      <c r="C586" s="316">
        <v>199.95</v>
      </c>
      <c r="E586" s="263" t="s">
        <v>5346</v>
      </c>
      <c r="F586" s="263"/>
      <c r="G586" s="264">
        <v>322421.24</v>
      </c>
      <c r="I586" s="227" t="s">
        <v>3384</v>
      </c>
      <c r="J586" s="227"/>
      <c r="K586" s="228">
        <v>1690.92</v>
      </c>
      <c r="M586" s="205" t="s">
        <v>1040</v>
      </c>
      <c r="N586" s="205"/>
      <c r="O586" s="206">
        <v>937</v>
      </c>
      <c r="U586" s="309" t="s">
        <v>61285</v>
      </c>
      <c r="V586" s="310">
        <v>4399.78</v>
      </c>
      <c r="X586" s="267" t="s">
        <v>51522</v>
      </c>
      <c r="Y586" s="268">
        <v>1586.24</v>
      </c>
      <c r="AA586" s="229" t="s">
        <v>47724</v>
      </c>
      <c r="AB586" s="230">
        <v>7500</v>
      </c>
      <c r="AD586" s="209" t="s">
        <v>15219</v>
      </c>
      <c r="AE586" s="210">
        <v>2428.16</v>
      </c>
      <c r="AF586" s="93"/>
      <c r="AG586" s="201" t="s">
        <v>17285</v>
      </c>
      <c r="AH586" s="202">
        <v>4875.91</v>
      </c>
      <c r="AJ586" s="319" t="s">
        <v>12257</v>
      </c>
      <c r="AK586" s="320">
        <v>199.95</v>
      </c>
      <c r="AM586" s="265" t="s">
        <v>11546</v>
      </c>
      <c r="AN586" s="266">
        <v>322421.24</v>
      </c>
      <c r="AP586" s="233" t="s">
        <v>9294</v>
      </c>
      <c r="AQ586" s="234">
        <v>1690.92</v>
      </c>
      <c r="AS586" s="211" t="s">
        <v>8893</v>
      </c>
      <c r="AT586" s="212">
        <v>428495.5</v>
      </c>
      <c r="AV586" s="197" t="s">
        <v>10344</v>
      </c>
      <c r="AW586" s="198">
        <v>210075</v>
      </c>
    </row>
    <row r="587" spans="1:49" x14ac:dyDescent="0.3">
      <c r="A587" s="315" t="s">
        <v>65516</v>
      </c>
      <c r="B587" s="315"/>
      <c r="C587" s="316">
        <v>7735</v>
      </c>
      <c r="E587" s="263" t="s">
        <v>5347</v>
      </c>
      <c r="F587" s="263"/>
      <c r="G587" s="264">
        <v>209153.91</v>
      </c>
      <c r="I587" s="227" t="s">
        <v>3386</v>
      </c>
      <c r="J587" s="227"/>
      <c r="K587" s="228">
        <v>14406.67</v>
      </c>
      <c r="M587" s="205" t="s">
        <v>1041</v>
      </c>
      <c r="N587" s="205"/>
      <c r="O587" s="206">
        <v>219</v>
      </c>
      <c r="U587" s="309" t="s">
        <v>66978</v>
      </c>
      <c r="V587" s="310">
        <v>2060.52</v>
      </c>
      <c r="X587" s="267" t="s">
        <v>51523</v>
      </c>
      <c r="Y587" s="268">
        <v>64.739999999999995</v>
      </c>
      <c r="AA587" s="229" t="s">
        <v>48659</v>
      </c>
      <c r="AB587" s="230">
        <v>5967</v>
      </c>
      <c r="AD587" s="209" t="s">
        <v>15220</v>
      </c>
      <c r="AE587" s="210">
        <v>1273.83</v>
      </c>
      <c r="AF587" s="93"/>
      <c r="AG587" s="201" t="s">
        <v>31792</v>
      </c>
      <c r="AH587" s="202">
        <v>2636.75</v>
      </c>
      <c r="AJ587" s="319" t="s">
        <v>12272</v>
      </c>
      <c r="AK587" s="320">
        <v>7735</v>
      </c>
      <c r="AM587" s="265" t="s">
        <v>11548</v>
      </c>
      <c r="AN587" s="266">
        <v>209153.91</v>
      </c>
      <c r="AP587" s="233" t="s">
        <v>9296</v>
      </c>
      <c r="AQ587" s="234">
        <v>14406.67</v>
      </c>
      <c r="AS587" s="211" t="s">
        <v>9236</v>
      </c>
      <c r="AT587" s="212">
        <v>1148272.92</v>
      </c>
      <c r="AV587" s="197" t="s">
        <v>9966</v>
      </c>
      <c r="AW587" s="198">
        <v>226967.32</v>
      </c>
    </row>
    <row r="588" spans="1:49" x14ac:dyDescent="0.3">
      <c r="A588" s="315" t="s">
        <v>12173</v>
      </c>
      <c r="B588" s="315"/>
      <c r="C588" s="316">
        <v>120.05</v>
      </c>
      <c r="E588" s="263" t="s">
        <v>5348</v>
      </c>
      <c r="F588" s="263"/>
      <c r="G588" s="264">
        <v>726359.8</v>
      </c>
      <c r="I588" s="227" t="s">
        <v>3387</v>
      </c>
      <c r="J588" s="227"/>
      <c r="K588" s="228">
        <v>6594.67</v>
      </c>
      <c r="M588" s="205" t="s">
        <v>1042</v>
      </c>
      <c r="N588" s="205"/>
      <c r="O588" s="206">
        <v>452</v>
      </c>
      <c r="U588" s="309" t="s">
        <v>66979</v>
      </c>
      <c r="V588" s="310">
        <v>-76.819999999999993</v>
      </c>
      <c r="X588" s="267" t="s">
        <v>51524</v>
      </c>
      <c r="Y588" s="268">
        <v>65</v>
      </c>
      <c r="AA588" s="229" t="s">
        <v>44351</v>
      </c>
      <c r="AB588" s="230">
        <v>107975.8</v>
      </c>
      <c r="AD588" s="209" t="s">
        <v>15221</v>
      </c>
      <c r="AE588" s="210">
        <v>5966.04</v>
      </c>
      <c r="AF588" s="93"/>
      <c r="AG588" s="201" t="s">
        <v>31793</v>
      </c>
      <c r="AH588" s="202">
        <v>4346.25</v>
      </c>
      <c r="AJ588" s="319" t="s">
        <v>12276</v>
      </c>
      <c r="AK588" s="320">
        <v>120.05</v>
      </c>
      <c r="AM588" s="265" t="s">
        <v>11549</v>
      </c>
      <c r="AN588" s="266">
        <v>726359.8</v>
      </c>
      <c r="AP588" s="233" t="s">
        <v>9297</v>
      </c>
      <c r="AQ588" s="234">
        <v>6594.67</v>
      </c>
      <c r="AS588" s="211" t="s">
        <v>10583</v>
      </c>
      <c r="AT588" s="212">
        <v>113419</v>
      </c>
      <c r="AV588" s="197" t="s">
        <v>10345</v>
      </c>
      <c r="AW588" s="198">
        <v>22799</v>
      </c>
    </row>
    <row r="589" spans="1:49" x14ac:dyDescent="0.3">
      <c r="A589" s="315" t="s">
        <v>65519</v>
      </c>
      <c r="B589" s="315"/>
      <c r="C589" s="316">
        <v>5365.87</v>
      </c>
      <c r="E589" s="263" t="s">
        <v>5350</v>
      </c>
      <c r="F589" s="263"/>
      <c r="G589" s="264">
        <v>74579.839999999997</v>
      </c>
      <c r="I589" s="227" t="s">
        <v>3388</v>
      </c>
      <c r="J589" s="227"/>
      <c r="K589" s="228">
        <v>36362.65</v>
      </c>
      <c r="M589" s="205" t="s">
        <v>1043</v>
      </c>
      <c r="N589" s="205"/>
      <c r="O589" s="206">
        <v>2007</v>
      </c>
      <c r="U589" s="309" t="s">
        <v>66980</v>
      </c>
      <c r="V589" s="310">
        <v>3712.21</v>
      </c>
      <c r="X589" s="267" t="s">
        <v>63929</v>
      </c>
      <c r="Y589" s="268">
        <v>1180.53</v>
      </c>
      <c r="AA589" s="229" t="s">
        <v>44352</v>
      </c>
      <c r="AB589" s="230">
        <v>8260.2099999999991</v>
      </c>
      <c r="AD589" s="209" t="s">
        <v>15222</v>
      </c>
      <c r="AE589" s="210">
        <v>150.51</v>
      </c>
      <c r="AF589" s="93"/>
      <c r="AG589" s="201" t="s">
        <v>17304</v>
      </c>
      <c r="AH589" s="202">
        <v>2636.75</v>
      </c>
      <c r="AJ589" s="319" t="s">
        <v>12278</v>
      </c>
      <c r="AK589" s="320">
        <v>5365.87</v>
      </c>
      <c r="AM589" s="265" t="s">
        <v>11551</v>
      </c>
      <c r="AN589" s="266">
        <v>74579.839999999997</v>
      </c>
      <c r="AP589" s="233" t="s">
        <v>9298</v>
      </c>
      <c r="AQ589" s="234">
        <v>36362.65</v>
      </c>
      <c r="AS589" s="211" t="s">
        <v>11036</v>
      </c>
      <c r="AT589" s="212">
        <v>16602.439999999999</v>
      </c>
      <c r="AV589" s="197" t="s">
        <v>9967</v>
      </c>
      <c r="AW589" s="198">
        <v>22799</v>
      </c>
    </row>
    <row r="590" spans="1:49" x14ac:dyDescent="0.3">
      <c r="A590" s="315" t="s">
        <v>12176</v>
      </c>
      <c r="B590" s="315"/>
      <c r="C590" s="316">
        <v>8361.69</v>
      </c>
      <c r="E590" s="263" t="s">
        <v>5351</v>
      </c>
      <c r="F590" s="263"/>
      <c r="G590" s="264">
        <v>53806.43</v>
      </c>
      <c r="I590" s="227" t="s">
        <v>3267</v>
      </c>
      <c r="J590" s="227"/>
      <c r="K590" s="228">
        <v>412767.97</v>
      </c>
      <c r="M590" s="205" t="s">
        <v>1044</v>
      </c>
      <c r="N590" s="205"/>
      <c r="O590" s="206">
        <v>867.91</v>
      </c>
      <c r="U590" s="309" t="s">
        <v>62533</v>
      </c>
      <c r="V590" s="310">
        <v>54237.47</v>
      </c>
      <c r="X590" s="267" t="s">
        <v>51525</v>
      </c>
      <c r="Y590" s="268">
        <v>11768.31</v>
      </c>
      <c r="AA590" s="229" t="s">
        <v>51535</v>
      </c>
      <c r="AB590" s="230">
        <v>472.83</v>
      </c>
      <c r="AD590" s="209" t="s">
        <v>15223</v>
      </c>
      <c r="AE590" s="210">
        <v>6.43</v>
      </c>
      <c r="AF590" s="93"/>
      <c r="AG590" s="201" t="s">
        <v>17306</v>
      </c>
      <c r="AH590" s="202">
        <v>4346.25</v>
      </c>
      <c r="AJ590" s="319" t="s">
        <v>12280</v>
      </c>
      <c r="AK590" s="320">
        <v>8361.69</v>
      </c>
      <c r="AM590" s="265" t="s">
        <v>11552</v>
      </c>
      <c r="AN590" s="266">
        <v>53806.43</v>
      </c>
      <c r="AP590" s="233" t="s">
        <v>9299</v>
      </c>
      <c r="AQ590" s="234">
        <v>412767.97</v>
      </c>
      <c r="AS590" s="211" t="s">
        <v>9700</v>
      </c>
      <c r="AT590" s="212">
        <v>53948.21</v>
      </c>
      <c r="AV590" s="197" t="s">
        <v>7640</v>
      </c>
      <c r="AW590" s="198">
        <v>245353.47</v>
      </c>
    </row>
    <row r="591" spans="1:49" x14ac:dyDescent="0.3">
      <c r="A591" s="315" t="s">
        <v>5656</v>
      </c>
      <c r="B591" s="315"/>
      <c r="C591" s="316">
        <v>1377240</v>
      </c>
      <c r="E591" s="263" t="s">
        <v>5353</v>
      </c>
      <c r="F591" s="263"/>
      <c r="G591" s="264">
        <v>249465.34</v>
      </c>
      <c r="I591" s="227" t="s">
        <v>3389</v>
      </c>
      <c r="J591" s="227"/>
      <c r="K591" s="228">
        <v>213018.39</v>
      </c>
      <c r="M591" s="205" t="s">
        <v>4020</v>
      </c>
      <c r="N591" s="205"/>
      <c r="O591" s="206">
        <v>1179</v>
      </c>
      <c r="U591" s="309" t="s">
        <v>66981</v>
      </c>
      <c r="V591" s="310">
        <v>-600.04999999999995</v>
      </c>
      <c r="X591" s="267" t="s">
        <v>63930</v>
      </c>
      <c r="Y591" s="268">
        <v>-15.43</v>
      </c>
      <c r="AA591" s="229" t="s">
        <v>51536</v>
      </c>
      <c r="AB591" s="230">
        <v>36.17</v>
      </c>
      <c r="AD591" s="209" t="s">
        <v>15224</v>
      </c>
      <c r="AE591" s="210">
        <v>73450.69</v>
      </c>
      <c r="AF591" s="93"/>
      <c r="AG591" s="201" t="s">
        <v>13221</v>
      </c>
      <c r="AH591" s="202">
        <v>193.12</v>
      </c>
      <c r="AJ591" s="319" t="s">
        <v>11856</v>
      </c>
      <c r="AK591" s="320">
        <v>1377240</v>
      </c>
      <c r="AM591" s="265" t="s">
        <v>11554</v>
      </c>
      <c r="AN591" s="266">
        <v>249465.34</v>
      </c>
      <c r="AP591" s="233" t="s">
        <v>9300</v>
      </c>
      <c r="AQ591" s="234">
        <v>213018.39</v>
      </c>
      <c r="AS591" s="211" t="s">
        <v>11484</v>
      </c>
      <c r="AT591" s="212">
        <v>39677.49</v>
      </c>
      <c r="AV591" s="197" t="s">
        <v>10346</v>
      </c>
      <c r="AW591" s="198">
        <v>360045</v>
      </c>
    </row>
    <row r="592" spans="1:49" x14ac:dyDescent="0.3">
      <c r="A592" s="315" t="s">
        <v>5657</v>
      </c>
      <c r="B592" s="315"/>
      <c r="C592" s="316">
        <v>1080868.93</v>
      </c>
      <c r="E592" s="263" t="s">
        <v>5354</v>
      </c>
      <c r="F592" s="263"/>
      <c r="G592" s="264">
        <v>1793495.28</v>
      </c>
      <c r="I592" s="227" t="s">
        <v>3268</v>
      </c>
      <c r="J592" s="227"/>
      <c r="K592" s="228">
        <v>49447.46</v>
      </c>
      <c r="M592" s="205" t="s">
        <v>1045</v>
      </c>
      <c r="N592" s="205"/>
      <c r="O592" s="206">
        <v>7374</v>
      </c>
      <c r="U592" s="309" t="s">
        <v>60201</v>
      </c>
      <c r="V592" s="310">
        <v>4099.93</v>
      </c>
      <c r="X592" s="267" t="s">
        <v>61273</v>
      </c>
      <c r="Y592" s="268">
        <v>610.54999999999995</v>
      </c>
      <c r="AA592" s="229" t="s">
        <v>44353</v>
      </c>
      <c r="AB592" s="230">
        <v>36437.5</v>
      </c>
      <c r="AD592" s="209" t="s">
        <v>15225</v>
      </c>
      <c r="AE592" s="210">
        <v>42996.24</v>
      </c>
      <c r="AF592" s="93"/>
      <c r="AG592" s="201" t="s">
        <v>13222</v>
      </c>
      <c r="AH592" s="202">
        <v>14.76</v>
      </c>
      <c r="AJ592" s="319" t="s">
        <v>11857</v>
      </c>
      <c r="AK592" s="320">
        <v>1080868.93</v>
      </c>
      <c r="AM592" s="265" t="s">
        <v>11555</v>
      </c>
      <c r="AN592" s="266">
        <v>1793495.28</v>
      </c>
      <c r="AP592" s="233" t="s">
        <v>9301</v>
      </c>
      <c r="AQ592" s="234">
        <v>49447.46</v>
      </c>
      <c r="AS592" s="211" t="s">
        <v>12200</v>
      </c>
      <c r="AT592" s="212">
        <v>62862.02</v>
      </c>
      <c r="AV592" s="197" t="s">
        <v>9968</v>
      </c>
      <c r="AW592" s="198">
        <v>605398.47</v>
      </c>
    </row>
    <row r="593" spans="1:49" x14ac:dyDescent="0.3">
      <c r="A593" s="315" t="s">
        <v>5591</v>
      </c>
      <c r="B593" s="315"/>
      <c r="C593" s="316">
        <v>19803278.710000001</v>
      </c>
      <c r="E593" s="263" t="s">
        <v>5357</v>
      </c>
      <c r="F593" s="263"/>
      <c r="G593" s="264">
        <v>265907.40000000002</v>
      </c>
      <c r="I593" s="227" t="s">
        <v>3391</v>
      </c>
      <c r="J593" s="227"/>
      <c r="K593" s="228">
        <v>1836876.39</v>
      </c>
      <c r="M593" s="205" t="s">
        <v>1046</v>
      </c>
      <c r="N593" s="205"/>
      <c r="O593" s="206">
        <v>116</v>
      </c>
      <c r="U593" s="309" t="s">
        <v>60202</v>
      </c>
      <c r="V593" s="310">
        <v>313.66000000000003</v>
      </c>
      <c r="X593" s="267" t="s">
        <v>55778</v>
      </c>
      <c r="Y593" s="268">
        <v>10570.45</v>
      </c>
      <c r="AA593" s="229" t="s">
        <v>44354</v>
      </c>
      <c r="AB593" s="230">
        <v>2259.13</v>
      </c>
      <c r="AD593" s="209" t="s">
        <v>15226</v>
      </c>
      <c r="AE593" s="210">
        <v>78791.61</v>
      </c>
      <c r="AF593" s="93"/>
      <c r="AG593" s="201" t="s">
        <v>13223</v>
      </c>
      <c r="AH593" s="202">
        <v>41.87</v>
      </c>
      <c r="AJ593" s="319" t="s">
        <v>11794</v>
      </c>
      <c r="AK593" s="320">
        <v>19803278.710000001</v>
      </c>
      <c r="AM593" s="265" t="s">
        <v>11558</v>
      </c>
      <c r="AN593" s="266">
        <v>265907.40000000002</v>
      </c>
      <c r="AP593" s="233" t="s">
        <v>9303</v>
      </c>
      <c r="AQ593" s="234">
        <v>1836876.39</v>
      </c>
      <c r="AS593" s="211" t="s">
        <v>11830</v>
      </c>
      <c r="AT593" s="212">
        <v>34298.81</v>
      </c>
      <c r="AV593" s="197" t="s">
        <v>7641</v>
      </c>
      <c r="AW593" s="198">
        <v>3932.14</v>
      </c>
    </row>
    <row r="594" spans="1:49" x14ac:dyDescent="0.3">
      <c r="A594" s="315" t="s">
        <v>5594</v>
      </c>
      <c r="B594" s="315"/>
      <c r="C594" s="316">
        <v>2394377.39</v>
      </c>
      <c r="E594" s="263" t="s">
        <v>5358</v>
      </c>
      <c r="F594" s="263"/>
      <c r="G594" s="264">
        <v>2406731.39</v>
      </c>
      <c r="I594" s="227" t="s">
        <v>4154</v>
      </c>
      <c r="J594" s="227"/>
      <c r="K594" s="228">
        <v>6848</v>
      </c>
      <c r="M594" s="205" t="s">
        <v>1047</v>
      </c>
      <c r="N594" s="205"/>
      <c r="O594" s="206">
        <v>607.9</v>
      </c>
      <c r="U594" s="309" t="s">
        <v>60203</v>
      </c>
      <c r="V594" s="310">
        <v>1025.99</v>
      </c>
      <c r="X594" s="267" t="s">
        <v>34486</v>
      </c>
      <c r="Y594" s="268">
        <v>852643.32</v>
      </c>
      <c r="AA594" s="229" t="s">
        <v>13002</v>
      </c>
      <c r="AB594" s="230">
        <v>4195.8999999999996</v>
      </c>
      <c r="AD594" s="209" t="s">
        <v>15227</v>
      </c>
      <c r="AE594" s="210">
        <v>4603.09</v>
      </c>
      <c r="AF594" s="93"/>
      <c r="AG594" s="201" t="s">
        <v>13224</v>
      </c>
      <c r="AH594" s="202">
        <v>9821.75</v>
      </c>
      <c r="AJ594" s="319" t="s">
        <v>11797</v>
      </c>
      <c r="AK594" s="320">
        <v>2394377.39</v>
      </c>
      <c r="AM594" s="265" t="s">
        <v>11559</v>
      </c>
      <c r="AN594" s="266">
        <v>2406731.39</v>
      </c>
      <c r="AP594" s="233" t="s">
        <v>10524</v>
      </c>
      <c r="AQ594" s="234">
        <v>6848</v>
      </c>
      <c r="AS594" s="211" t="s">
        <v>9780</v>
      </c>
      <c r="AT594" s="212">
        <v>4307241.67</v>
      </c>
      <c r="AV594" s="197" t="s">
        <v>10347</v>
      </c>
      <c r="AW594" s="198">
        <v>57486</v>
      </c>
    </row>
    <row r="595" spans="1:49" x14ac:dyDescent="0.3">
      <c r="A595" s="315" t="s">
        <v>5595</v>
      </c>
      <c r="B595" s="315"/>
      <c r="C595" s="316">
        <v>942534.05</v>
      </c>
      <c r="E595" s="263" t="s">
        <v>5355</v>
      </c>
      <c r="F595" s="263"/>
      <c r="G595" s="264">
        <v>159149.96</v>
      </c>
      <c r="I595" s="227" t="s">
        <v>3392</v>
      </c>
      <c r="J595" s="227"/>
      <c r="K595" s="228">
        <v>1116175.6499999999</v>
      </c>
      <c r="M595" s="205" t="s">
        <v>1048</v>
      </c>
      <c r="N595" s="205"/>
      <c r="O595" s="206">
        <v>1009</v>
      </c>
      <c r="U595" s="309" t="s">
        <v>34555</v>
      </c>
      <c r="V595" s="310">
        <v>432079.5</v>
      </c>
      <c r="X595" s="267" t="s">
        <v>55779</v>
      </c>
      <c r="Y595" s="268">
        <v>1225</v>
      </c>
      <c r="AA595" s="229" t="s">
        <v>13003</v>
      </c>
      <c r="AB595" s="230">
        <v>320.99</v>
      </c>
      <c r="AD595" s="209" t="s">
        <v>15228</v>
      </c>
      <c r="AE595" s="210">
        <v>2884.94</v>
      </c>
      <c r="AF595" s="93"/>
      <c r="AG595" s="201" t="s">
        <v>31794</v>
      </c>
      <c r="AH595" s="202">
        <v>930</v>
      </c>
      <c r="AJ595" s="319" t="s">
        <v>11798</v>
      </c>
      <c r="AK595" s="320">
        <v>942534.05</v>
      </c>
      <c r="AM595" s="265" t="s">
        <v>11556</v>
      </c>
      <c r="AN595" s="266">
        <v>159149.96</v>
      </c>
      <c r="AP595" s="233" t="s">
        <v>9304</v>
      </c>
      <c r="AQ595" s="234">
        <v>1116175.6499999999</v>
      </c>
      <c r="AS595" s="211" t="s">
        <v>6635</v>
      </c>
      <c r="AT595" s="212">
        <v>158014</v>
      </c>
      <c r="AV595" s="197" t="s">
        <v>9969</v>
      </c>
      <c r="AW595" s="198">
        <v>61418.14</v>
      </c>
    </row>
    <row r="596" spans="1:49" x14ac:dyDescent="0.3">
      <c r="A596" s="315" t="s">
        <v>5596</v>
      </c>
      <c r="B596" s="315"/>
      <c r="C596" s="316">
        <v>3679568.09</v>
      </c>
      <c r="E596" s="263" t="s">
        <v>5356</v>
      </c>
      <c r="F596" s="263"/>
      <c r="G596" s="264">
        <v>7804.59</v>
      </c>
      <c r="I596" s="227" t="s">
        <v>3394</v>
      </c>
      <c r="J596" s="227"/>
      <c r="K596" s="228">
        <v>441544.73</v>
      </c>
      <c r="M596" s="205" t="s">
        <v>1049</v>
      </c>
      <c r="N596" s="205"/>
      <c r="O596" s="206">
        <v>924.48</v>
      </c>
      <c r="U596" s="309" t="s">
        <v>66982</v>
      </c>
      <c r="V596" s="310">
        <v>27047.83</v>
      </c>
      <c r="X596" s="267" t="s">
        <v>55780</v>
      </c>
      <c r="Y596" s="268">
        <v>40326.730000000003</v>
      </c>
      <c r="AA596" s="229" t="s">
        <v>33067</v>
      </c>
      <c r="AB596" s="230">
        <v>20666.669999999998</v>
      </c>
      <c r="AD596" s="209" t="s">
        <v>15229</v>
      </c>
      <c r="AE596" s="210">
        <v>28086.9</v>
      </c>
      <c r="AF596" s="93"/>
      <c r="AG596" s="201" t="s">
        <v>31795</v>
      </c>
      <c r="AH596" s="202">
        <v>326.39</v>
      </c>
      <c r="AJ596" s="319" t="s">
        <v>11799</v>
      </c>
      <c r="AK596" s="320">
        <v>3679568.09</v>
      </c>
      <c r="AM596" s="265" t="s">
        <v>11557</v>
      </c>
      <c r="AN596" s="266">
        <v>7804.59</v>
      </c>
      <c r="AP596" s="233" t="s">
        <v>9306</v>
      </c>
      <c r="AQ596" s="234">
        <v>441544.73</v>
      </c>
      <c r="AS596" s="211" t="s">
        <v>7059</v>
      </c>
      <c r="AT596" s="212">
        <v>7875</v>
      </c>
      <c r="AV596" s="197" t="s">
        <v>7642</v>
      </c>
      <c r="AW596" s="198">
        <v>175678.19</v>
      </c>
    </row>
    <row r="597" spans="1:49" x14ac:dyDescent="0.3">
      <c r="A597" s="315" t="s">
        <v>5597</v>
      </c>
      <c r="B597" s="315"/>
      <c r="C597" s="316">
        <v>1165137.76</v>
      </c>
      <c r="E597" s="263" t="s">
        <v>5359</v>
      </c>
      <c r="F597" s="263"/>
      <c r="G597" s="264">
        <v>5257748.03</v>
      </c>
      <c r="I597" s="227" t="s">
        <v>3396</v>
      </c>
      <c r="J597" s="227"/>
      <c r="K597" s="228">
        <v>123235.43</v>
      </c>
      <c r="M597" s="205" t="s">
        <v>1050</v>
      </c>
      <c r="N597" s="205"/>
      <c r="O597" s="206">
        <v>1488.99</v>
      </c>
      <c r="U597" s="309" t="s">
        <v>66983</v>
      </c>
      <c r="V597" s="310">
        <v>9666.7000000000007</v>
      </c>
      <c r="X597" s="267" t="s">
        <v>48658</v>
      </c>
      <c r="Y597" s="268">
        <v>150</v>
      </c>
      <c r="AA597" s="229" t="s">
        <v>38835</v>
      </c>
      <c r="AB597" s="230">
        <v>900</v>
      </c>
      <c r="AD597" s="209" t="s">
        <v>15230</v>
      </c>
      <c r="AE597" s="210">
        <v>118.3</v>
      </c>
      <c r="AF597" s="93"/>
      <c r="AG597" s="201" t="s">
        <v>31796</v>
      </c>
      <c r="AH597" s="202">
        <v>350.96</v>
      </c>
      <c r="AJ597" s="319" t="s">
        <v>11800</v>
      </c>
      <c r="AK597" s="320">
        <v>1165137.76</v>
      </c>
      <c r="AM597" s="265" t="s">
        <v>11560</v>
      </c>
      <c r="AN597" s="266">
        <v>5257748.03</v>
      </c>
      <c r="AP597" s="233" t="s">
        <v>9308</v>
      </c>
      <c r="AQ597" s="234">
        <v>123235.43</v>
      </c>
      <c r="AS597" s="211" t="s">
        <v>7301</v>
      </c>
      <c r="AT597" s="212">
        <v>82829</v>
      </c>
      <c r="AV597" s="197" t="s">
        <v>10348</v>
      </c>
      <c r="AW597" s="198">
        <v>162690</v>
      </c>
    </row>
    <row r="598" spans="1:49" x14ac:dyDescent="0.3">
      <c r="A598" s="315" t="s">
        <v>5598</v>
      </c>
      <c r="B598" s="315"/>
      <c r="C598" s="316">
        <v>1405336.12</v>
      </c>
      <c r="E598" s="263" t="s">
        <v>5360</v>
      </c>
      <c r="F598" s="263"/>
      <c r="G598" s="264">
        <v>5327.74</v>
      </c>
      <c r="I598" s="227" t="s">
        <v>3269</v>
      </c>
      <c r="J598" s="227"/>
      <c r="K598" s="228">
        <v>509957.42</v>
      </c>
      <c r="M598" s="205" t="s">
        <v>1051</v>
      </c>
      <c r="N598" s="205"/>
      <c r="O598" s="206">
        <v>1111</v>
      </c>
      <c r="U598" s="309" t="s">
        <v>66984</v>
      </c>
      <c r="V598" s="310">
        <v>49882.19</v>
      </c>
      <c r="X598" s="267" t="s">
        <v>63931</v>
      </c>
      <c r="Y598" s="268">
        <v>633.38</v>
      </c>
      <c r="AA598" s="229" t="s">
        <v>33068</v>
      </c>
      <c r="AB598" s="230">
        <v>3166.67</v>
      </c>
      <c r="AD598" s="209" t="s">
        <v>15231</v>
      </c>
      <c r="AE598" s="210">
        <v>16489.91</v>
      </c>
      <c r="AF598" s="93"/>
      <c r="AG598" s="201" t="s">
        <v>31797</v>
      </c>
      <c r="AH598" s="202">
        <v>24960.880000000001</v>
      </c>
      <c r="AJ598" s="319" t="s">
        <v>11801</v>
      </c>
      <c r="AK598" s="320">
        <v>1405336.12</v>
      </c>
      <c r="AM598" s="265" t="s">
        <v>11561</v>
      </c>
      <c r="AN598" s="266">
        <v>5327.74</v>
      </c>
      <c r="AP598" s="233" t="s">
        <v>9309</v>
      </c>
      <c r="AQ598" s="234">
        <v>509957.42</v>
      </c>
      <c r="AS598" s="211" t="s">
        <v>7575</v>
      </c>
      <c r="AT598" s="212">
        <v>174509.03</v>
      </c>
      <c r="AV598" s="197" t="s">
        <v>9379</v>
      </c>
      <c r="AW598" s="198">
        <v>2976.82</v>
      </c>
    </row>
    <row r="599" spans="1:49" x14ac:dyDescent="0.3">
      <c r="A599" s="315" t="s">
        <v>5599</v>
      </c>
      <c r="B599" s="315"/>
      <c r="C599" s="316">
        <v>49227.29</v>
      </c>
      <c r="E599" s="263" t="s">
        <v>5361</v>
      </c>
      <c r="F599" s="263"/>
      <c r="G599" s="264">
        <v>1602852.57</v>
      </c>
      <c r="I599" s="227" t="s">
        <v>3397</v>
      </c>
      <c r="J599" s="227"/>
      <c r="K599" s="228">
        <v>4044.75</v>
      </c>
      <c r="M599" s="205" t="s">
        <v>1052</v>
      </c>
      <c r="N599" s="205"/>
      <c r="O599" s="206">
        <v>718</v>
      </c>
      <c r="U599" s="309" t="s">
        <v>66985</v>
      </c>
      <c r="V599" s="310">
        <v>18337.52</v>
      </c>
      <c r="X599" s="267" t="s">
        <v>55781</v>
      </c>
      <c r="Y599" s="268">
        <v>32375</v>
      </c>
      <c r="AA599" s="229" t="s">
        <v>33069</v>
      </c>
      <c r="AB599" s="230">
        <v>3166.67</v>
      </c>
      <c r="AD599" s="209" t="s">
        <v>15232</v>
      </c>
      <c r="AE599" s="210">
        <v>88603.49</v>
      </c>
      <c r="AF599" s="93"/>
      <c r="AG599" s="201" t="s">
        <v>31798</v>
      </c>
      <c r="AH599" s="202">
        <v>90170.99</v>
      </c>
      <c r="AJ599" s="319" t="s">
        <v>11802</v>
      </c>
      <c r="AK599" s="320">
        <v>49227.29</v>
      </c>
      <c r="AM599" s="265" t="s">
        <v>11562</v>
      </c>
      <c r="AN599" s="266">
        <v>1602852.57</v>
      </c>
      <c r="AP599" s="233" t="s">
        <v>9310</v>
      </c>
      <c r="AQ599" s="234">
        <v>4044.75</v>
      </c>
      <c r="AS599" s="211" t="s">
        <v>7716</v>
      </c>
      <c r="AT599" s="212">
        <v>12982.15</v>
      </c>
      <c r="AV599" s="197" t="s">
        <v>9970</v>
      </c>
      <c r="AW599" s="198">
        <v>341345.01</v>
      </c>
    </row>
    <row r="600" spans="1:49" x14ac:dyDescent="0.3">
      <c r="A600" s="315" t="s">
        <v>5600</v>
      </c>
      <c r="B600" s="315"/>
      <c r="C600" s="316">
        <v>5614524.4299999997</v>
      </c>
      <c r="E600" s="263" t="s">
        <v>5362</v>
      </c>
      <c r="F600" s="263"/>
      <c r="G600" s="264">
        <v>13409.9</v>
      </c>
      <c r="I600" s="227" t="s">
        <v>3398</v>
      </c>
      <c r="J600" s="227"/>
      <c r="K600" s="228">
        <v>1819293.64</v>
      </c>
      <c r="M600" s="205" t="s">
        <v>1053</v>
      </c>
      <c r="N600" s="205"/>
      <c r="O600" s="206">
        <v>21943.53</v>
      </c>
      <c r="U600" s="309" t="s">
        <v>61782</v>
      </c>
      <c r="V600" s="310">
        <v>1512.19</v>
      </c>
      <c r="X600" s="267" t="s">
        <v>34487</v>
      </c>
      <c r="Y600" s="268">
        <v>67814.73</v>
      </c>
      <c r="AA600" s="229" t="s">
        <v>44355</v>
      </c>
      <c r="AB600" s="230">
        <v>440</v>
      </c>
      <c r="AD600" s="209" t="s">
        <v>15233</v>
      </c>
      <c r="AE600" s="210">
        <v>25258.34</v>
      </c>
      <c r="AF600" s="93"/>
      <c r="AG600" s="201" t="s">
        <v>13225</v>
      </c>
      <c r="AH600" s="202">
        <v>193.12</v>
      </c>
      <c r="AJ600" s="319" t="s">
        <v>11803</v>
      </c>
      <c r="AK600" s="320">
        <v>5614524.4299999997</v>
      </c>
      <c r="AM600" s="265" t="s">
        <v>11563</v>
      </c>
      <c r="AN600" s="266">
        <v>13409.9</v>
      </c>
      <c r="AP600" s="233" t="s">
        <v>9311</v>
      </c>
      <c r="AQ600" s="234">
        <v>1819293.64</v>
      </c>
      <c r="AS600" s="211" t="s">
        <v>5623</v>
      </c>
      <c r="AT600" s="212">
        <v>38913.949999999997</v>
      </c>
      <c r="AV600" s="197" t="s">
        <v>10349</v>
      </c>
      <c r="AW600" s="198">
        <v>14920</v>
      </c>
    </row>
    <row r="601" spans="1:49" x14ac:dyDescent="0.3">
      <c r="A601" s="315" t="s">
        <v>5601</v>
      </c>
      <c r="B601" s="315"/>
      <c r="C601" s="316">
        <v>3831683.78</v>
      </c>
      <c r="E601" s="263" t="s">
        <v>5363</v>
      </c>
      <c r="F601" s="263"/>
      <c r="G601" s="264">
        <v>1414320.4</v>
      </c>
      <c r="I601" s="227" t="s">
        <v>3270</v>
      </c>
      <c r="J601" s="227"/>
      <c r="K601" s="228">
        <v>297266.95</v>
      </c>
      <c r="M601" s="205" t="s">
        <v>1054</v>
      </c>
      <c r="N601" s="205"/>
      <c r="O601" s="206">
        <v>25155</v>
      </c>
      <c r="U601" s="309" t="s">
        <v>61783</v>
      </c>
      <c r="V601" s="310">
        <v>115.68</v>
      </c>
      <c r="X601" s="267" t="s">
        <v>34488</v>
      </c>
      <c r="Y601" s="268">
        <v>226984.02</v>
      </c>
      <c r="AA601" s="229" t="s">
        <v>44356</v>
      </c>
      <c r="AB601" s="230">
        <v>36300</v>
      </c>
      <c r="AD601" s="209" t="s">
        <v>15234</v>
      </c>
      <c r="AE601" s="210">
        <v>70096.91</v>
      </c>
      <c r="AF601" s="93"/>
      <c r="AG601" s="201" t="s">
        <v>13226</v>
      </c>
      <c r="AH601" s="202">
        <v>14.76</v>
      </c>
      <c r="AJ601" s="319" t="s">
        <v>11804</v>
      </c>
      <c r="AK601" s="320">
        <v>3831683.78</v>
      </c>
      <c r="AM601" s="265" t="s">
        <v>11564</v>
      </c>
      <c r="AN601" s="266">
        <v>1414320.4</v>
      </c>
      <c r="AP601" s="233" t="s">
        <v>9312</v>
      </c>
      <c r="AQ601" s="234">
        <v>297266.95</v>
      </c>
      <c r="AS601" s="211" t="s">
        <v>8654</v>
      </c>
      <c r="AT601" s="212">
        <v>9102</v>
      </c>
      <c r="AV601" s="197" t="s">
        <v>9971</v>
      </c>
      <c r="AW601" s="198">
        <v>14920</v>
      </c>
    </row>
    <row r="602" spans="1:49" x14ac:dyDescent="0.3">
      <c r="A602" s="315" t="s">
        <v>5603</v>
      </c>
      <c r="B602" s="315"/>
      <c r="C602" s="316">
        <v>6291869.7300000004</v>
      </c>
      <c r="E602" s="263" t="s">
        <v>5365</v>
      </c>
      <c r="F602" s="263"/>
      <c r="G602" s="264">
        <v>2335696.08</v>
      </c>
      <c r="I602" s="227" t="s">
        <v>3271</v>
      </c>
      <c r="J602" s="227"/>
      <c r="K602" s="228">
        <v>1780.25</v>
      </c>
      <c r="M602" s="205" t="s">
        <v>1055</v>
      </c>
      <c r="N602" s="205"/>
      <c r="O602" s="206">
        <v>781</v>
      </c>
      <c r="U602" s="309" t="s">
        <v>62439</v>
      </c>
      <c r="V602" s="310">
        <v>67611.06</v>
      </c>
      <c r="X602" s="267" t="s">
        <v>35975</v>
      </c>
      <c r="Y602" s="268">
        <v>132095.53</v>
      </c>
      <c r="AA602" s="229" t="s">
        <v>38836</v>
      </c>
      <c r="AB602" s="230">
        <v>1250.01</v>
      </c>
      <c r="AD602" s="209" t="s">
        <v>15235</v>
      </c>
      <c r="AE602" s="210">
        <v>13321.43</v>
      </c>
      <c r="AF602" s="93"/>
      <c r="AG602" s="201" t="s">
        <v>13227</v>
      </c>
      <c r="AH602" s="202">
        <v>41.87</v>
      </c>
      <c r="AJ602" s="319" t="s">
        <v>11806</v>
      </c>
      <c r="AK602" s="320">
        <v>6291869.7300000004</v>
      </c>
      <c r="AM602" s="265" t="s">
        <v>11566</v>
      </c>
      <c r="AN602" s="266">
        <v>2335696.08</v>
      </c>
      <c r="AP602" s="233" t="s">
        <v>9313</v>
      </c>
      <c r="AQ602" s="234">
        <v>1780.25</v>
      </c>
      <c r="AS602" s="211" t="s">
        <v>8894</v>
      </c>
      <c r="AT602" s="212">
        <v>236480</v>
      </c>
      <c r="AV602" s="197" t="s">
        <v>10350</v>
      </c>
      <c r="AW602" s="198">
        <v>26692</v>
      </c>
    </row>
    <row r="603" spans="1:49" x14ac:dyDescent="0.3">
      <c r="A603" s="315" t="s">
        <v>5604</v>
      </c>
      <c r="B603" s="315"/>
      <c r="C603" s="316">
        <v>217880.32000000001</v>
      </c>
      <c r="E603" s="263" t="s">
        <v>5366</v>
      </c>
      <c r="F603" s="263"/>
      <c r="G603" s="264">
        <v>401595.44</v>
      </c>
      <c r="I603" s="227" t="s">
        <v>3400</v>
      </c>
      <c r="J603" s="227"/>
      <c r="K603" s="228">
        <v>1205.18</v>
      </c>
      <c r="M603" s="205" t="s">
        <v>1056</v>
      </c>
      <c r="N603" s="205"/>
      <c r="O603" s="206">
        <v>243</v>
      </c>
      <c r="U603" s="309" t="s">
        <v>63557</v>
      </c>
      <c r="V603" s="310">
        <v>858.18</v>
      </c>
      <c r="X603" s="267" t="s">
        <v>51527</v>
      </c>
      <c r="Y603" s="268">
        <v>9700.94</v>
      </c>
      <c r="AA603" s="229" t="s">
        <v>33070</v>
      </c>
      <c r="AB603" s="230">
        <v>4901.71</v>
      </c>
      <c r="AD603" s="209" t="s">
        <v>15236</v>
      </c>
      <c r="AE603" s="210">
        <v>162185.26</v>
      </c>
      <c r="AF603" s="93"/>
      <c r="AG603" s="201" t="s">
        <v>17392</v>
      </c>
      <c r="AH603" s="202">
        <v>930</v>
      </c>
      <c r="AJ603" s="319" t="s">
        <v>11807</v>
      </c>
      <c r="AK603" s="320">
        <v>217880.32000000001</v>
      </c>
      <c r="AM603" s="265" t="s">
        <v>11567</v>
      </c>
      <c r="AN603" s="266">
        <v>401595.44</v>
      </c>
      <c r="AP603" s="233" t="s">
        <v>9315</v>
      </c>
      <c r="AQ603" s="234">
        <v>1205.18</v>
      </c>
      <c r="AS603" s="211" t="s">
        <v>9237</v>
      </c>
      <c r="AT603" s="212">
        <v>173391.06</v>
      </c>
      <c r="AV603" s="197" t="s">
        <v>9972</v>
      </c>
      <c r="AW603" s="198">
        <v>26692</v>
      </c>
    </row>
    <row r="604" spans="1:49" x14ac:dyDescent="0.3">
      <c r="A604" s="315" t="s">
        <v>5605</v>
      </c>
      <c r="B604" s="315"/>
      <c r="C604" s="316">
        <v>96365.27</v>
      </c>
      <c r="E604" s="263" t="s">
        <v>5367</v>
      </c>
      <c r="F604" s="263"/>
      <c r="G604" s="264">
        <v>75166.759999999995</v>
      </c>
      <c r="I604" s="227" t="s">
        <v>4155</v>
      </c>
      <c r="J604" s="227"/>
      <c r="K604" s="228">
        <v>47025.35</v>
      </c>
      <c r="M604" s="205" t="s">
        <v>1057</v>
      </c>
      <c r="N604" s="205"/>
      <c r="O604" s="206">
        <v>425</v>
      </c>
      <c r="U604" s="309" t="s">
        <v>62440</v>
      </c>
      <c r="V604" s="310">
        <v>57898.879999999997</v>
      </c>
      <c r="X604" s="267" t="s">
        <v>51528</v>
      </c>
      <c r="Y604" s="268">
        <v>41106.550000000003</v>
      </c>
      <c r="AA604" s="229" t="s">
        <v>33071</v>
      </c>
      <c r="AB604" s="230">
        <v>1080.01</v>
      </c>
      <c r="AD604" s="209" t="s">
        <v>15237</v>
      </c>
      <c r="AE604" s="210">
        <v>4369.62</v>
      </c>
      <c r="AF604" s="93"/>
      <c r="AG604" s="201" t="s">
        <v>31799</v>
      </c>
      <c r="AH604" s="202">
        <v>326.39</v>
      </c>
      <c r="AJ604" s="319" t="s">
        <v>11808</v>
      </c>
      <c r="AK604" s="320">
        <v>96365.27</v>
      </c>
      <c r="AM604" s="265" t="s">
        <v>11568</v>
      </c>
      <c r="AN604" s="266">
        <v>75166.759999999995</v>
      </c>
      <c r="AP604" s="233" t="s">
        <v>9316</v>
      </c>
      <c r="AQ604" s="234">
        <v>47025.35</v>
      </c>
      <c r="AS604" s="211" t="s">
        <v>10866</v>
      </c>
      <c r="AT604" s="212">
        <v>357.93</v>
      </c>
      <c r="AV604" s="197" t="s">
        <v>7644</v>
      </c>
      <c r="AW604" s="198">
        <v>548401.04</v>
      </c>
    </row>
    <row r="605" spans="1:49" x14ac:dyDescent="0.3">
      <c r="A605" s="315" t="s">
        <v>5606</v>
      </c>
      <c r="B605" s="315"/>
      <c r="C605" s="316">
        <v>10058063.42</v>
      </c>
      <c r="E605" s="263" t="s">
        <v>5368</v>
      </c>
      <c r="F605" s="263"/>
      <c r="G605" s="264">
        <v>5203630.8099999996</v>
      </c>
      <c r="I605" s="227" t="s">
        <v>3272</v>
      </c>
      <c r="J605" s="227"/>
      <c r="K605" s="228">
        <v>35606.660000000003</v>
      </c>
      <c r="M605" s="205" t="s">
        <v>1058</v>
      </c>
      <c r="N605" s="205"/>
      <c r="O605" s="206">
        <v>270</v>
      </c>
      <c r="U605" s="309" t="s">
        <v>63558</v>
      </c>
      <c r="V605" s="310">
        <v>134263.35</v>
      </c>
      <c r="X605" s="267" t="s">
        <v>15222</v>
      </c>
      <c r="Y605" s="268">
        <v>38683.65</v>
      </c>
      <c r="AA605" s="229" t="s">
        <v>33072</v>
      </c>
      <c r="AB605" s="230">
        <v>4393.62</v>
      </c>
      <c r="AD605" s="209" t="s">
        <v>15238</v>
      </c>
      <c r="AE605" s="210">
        <v>1487.37</v>
      </c>
      <c r="AF605" s="93"/>
      <c r="AG605" s="201" t="s">
        <v>31800</v>
      </c>
      <c r="AH605" s="202">
        <v>350.96</v>
      </c>
      <c r="AJ605" s="319" t="s">
        <v>11809</v>
      </c>
      <c r="AK605" s="320">
        <v>10058063.42</v>
      </c>
      <c r="AM605" s="265" t="s">
        <v>11569</v>
      </c>
      <c r="AN605" s="266">
        <v>5203630.8099999996</v>
      </c>
      <c r="AP605" s="233" t="s">
        <v>9317</v>
      </c>
      <c r="AQ605" s="234">
        <v>35606.660000000003</v>
      </c>
      <c r="AS605" s="211" t="s">
        <v>11037</v>
      </c>
      <c r="AT605" s="212">
        <v>26696</v>
      </c>
      <c r="AV605" s="197" t="s">
        <v>10351</v>
      </c>
      <c r="AW605" s="198">
        <v>908038</v>
      </c>
    </row>
    <row r="606" spans="1:49" x14ac:dyDescent="0.3">
      <c r="A606" s="315" t="s">
        <v>5607</v>
      </c>
      <c r="B606" s="315"/>
      <c r="C606" s="316">
        <v>537013.74</v>
      </c>
      <c r="E606" s="263" t="s">
        <v>5373</v>
      </c>
      <c r="F606" s="263"/>
      <c r="G606" s="264">
        <v>976403.89</v>
      </c>
      <c r="I606" s="227" t="s">
        <v>4169</v>
      </c>
      <c r="J606" s="227"/>
      <c r="K606" s="228">
        <v>720</v>
      </c>
      <c r="M606" s="205" t="s">
        <v>1059</v>
      </c>
      <c r="N606" s="205"/>
      <c r="O606" s="206">
        <v>2962</v>
      </c>
      <c r="U606" s="309" t="s">
        <v>40124</v>
      </c>
      <c r="V606" s="310">
        <v>361866.75</v>
      </c>
      <c r="X606" s="267" t="s">
        <v>15223</v>
      </c>
      <c r="Y606" s="268">
        <v>265847.01</v>
      </c>
      <c r="AA606" s="229" t="s">
        <v>35976</v>
      </c>
      <c r="AB606" s="230">
        <v>10973.83</v>
      </c>
      <c r="AD606" s="209" t="s">
        <v>15239</v>
      </c>
      <c r="AE606" s="210">
        <v>6454.6</v>
      </c>
      <c r="AF606" s="93"/>
      <c r="AG606" s="201" t="s">
        <v>17396</v>
      </c>
      <c r="AH606" s="202">
        <v>24960.880000000001</v>
      </c>
      <c r="AJ606" s="319" t="s">
        <v>11810</v>
      </c>
      <c r="AK606" s="320">
        <v>537013.74</v>
      </c>
      <c r="AM606" s="265" t="s">
        <v>11574</v>
      </c>
      <c r="AN606" s="266">
        <v>976403.89</v>
      </c>
      <c r="AP606" s="233" t="s">
        <v>10515</v>
      </c>
      <c r="AQ606" s="234">
        <v>720</v>
      </c>
      <c r="AS606" s="211" t="s">
        <v>5628</v>
      </c>
      <c r="AT606" s="212">
        <v>10926.79</v>
      </c>
      <c r="AV606" s="197" t="s">
        <v>9973</v>
      </c>
      <c r="AW606" s="198">
        <v>1456439.04</v>
      </c>
    </row>
    <row r="607" spans="1:49" x14ac:dyDescent="0.3">
      <c r="A607" s="315" t="s">
        <v>5609</v>
      </c>
      <c r="B607" s="315"/>
      <c r="C607" s="316">
        <v>13747555.93</v>
      </c>
      <c r="E607" s="263" t="s">
        <v>5369</v>
      </c>
      <c r="F607" s="263"/>
      <c r="G607" s="264">
        <v>65797.429999999993</v>
      </c>
      <c r="I607" s="227" t="s">
        <v>3401</v>
      </c>
      <c r="J607" s="227"/>
      <c r="K607" s="228">
        <v>3930860.74</v>
      </c>
      <c r="M607" s="205" t="s">
        <v>1060</v>
      </c>
      <c r="N607" s="205"/>
      <c r="O607" s="206">
        <v>59585</v>
      </c>
      <c r="U607" s="309" t="s">
        <v>38865</v>
      </c>
      <c r="V607" s="310">
        <v>15012.64</v>
      </c>
      <c r="X607" s="267" t="s">
        <v>55782</v>
      </c>
      <c r="Y607" s="268">
        <v>79850.7</v>
      </c>
      <c r="AA607" s="229" t="s">
        <v>15273</v>
      </c>
      <c r="AB607" s="230">
        <v>13882.62</v>
      </c>
      <c r="AD607" s="209" t="s">
        <v>15240</v>
      </c>
      <c r="AE607" s="210">
        <v>13475</v>
      </c>
      <c r="AF607" s="93"/>
      <c r="AG607" s="201" t="s">
        <v>13228</v>
      </c>
      <c r="AH607" s="202">
        <v>9821.75</v>
      </c>
      <c r="AJ607" s="319" t="s">
        <v>11812</v>
      </c>
      <c r="AK607" s="320">
        <v>13747555.93</v>
      </c>
      <c r="AM607" s="265" t="s">
        <v>11570</v>
      </c>
      <c r="AN607" s="266">
        <v>65797.429999999993</v>
      </c>
      <c r="AP607" s="233" t="s">
        <v>9318</v>
      </c>
      <c r="AQ607" s="234">
        <v>3930860.74</v>
      </c>
      <c r="AS607" s="211" t="s">
        <v>11485</v>
      </c>
      <c r="AT607" s="212">
        <v>111842.63</v>
      </c>
      <c r="AV607" s="197" t="s">
        <v>10352</v>
      </c>
      <c r="AW607" s="198">
        <v>25979</v>
      </c>
    </row>
    <row r="608" spans="1:49" x14ac:dyDescent="0.3">
      <c r="A608" s="315" t="s">
        <v>5614</v>
      </c>
      <c r="B608" s="315"/>
      <c r="C608" s="316">
        <v>920857.94</v>
      </c>
      <c r="E608" s="263" t="s">
        <v>5370</v>
      </c>
      <c r="F608" s="263"/>
      <c r="G608" s="264">
        <v>6669.53</v>
      </c>
      <c r="I608" s="227" t="s">
        <v>3402</v>
      </c>
      <c r="J608" s="227"/>
      <c r="K608" s="228">
        <v>63318.37</v>
      </c>
      <c r="M608" s="205" t="s">
        <v>1061</v>
      </c>
      <c r="N608" s="205"/>
      <c r="O608" s="206">
        <v>13375</v>
      </c>
      <c r="U608" s="309" t="s">
        <v>63559</v>
      </c>
      <c r="V608" s="310">
        <v>10403.1</v>
      </c>
      <c r="X608" s="267" t="s">
        <v>62436</v>
      </c>
      <c r="Y608" s="268">
        <v>581842</v>
      </c>
      <c r="AA608" s="229" t="s">
        <v>38837</v>
      </c>
      <c r="AB608" s="230">
        <v>1974.13</v>
      </c>
      <c r="AD608" s="209" t="s">
        <v>15241</v>
      </c>
      <c r="AE608" s="210">
        <v>3154.92</v>
      </c>
      <c r="AF608" s="93"/>
      <c r="AG608" s="201" t="s">
        <v>17399</v>
      </c>
      <c r="AH608" s="202">
        <v>90170.99</v>
      </c>
      <c r="AJ608" s="319" t="s">
        <v>11817</v>
      </c>
      <c r="AK608" s="320">
        <v>920857.94</v>
      </c>
      <c r="AM608" s="265" t="s">
        <v>11571</v>
      </c>
      <c r="AN608" s="266">
        <v>6669.53</v>
      </c>
      <c r="AP608" s="233" t="s">
        <v>9319</v>
      </c>
      <c r="AQ608" s="234">
        <v>63318.37</v>
      </c>
      <c r="AS608" s="211" t="s">
        <v>5862</v>
      </c>
      <c r="AT608" s="212">
        <v>1043919.54</v>
      </c>
      <c r="AV608" s="197" t="s">
        <v>9974</v>
      </c>
      <c r="AW608" s="198">
        <v>25979</v>
      </c>
    </row>
    <row r="609" spans="1:49" x14ac:dyDescent="0.3">
      <c r="A609" s="315" t="s">
        <v>5610</v>
      </c>
      <c r="B609" s="315"/>
      <c r="C609" s="316">
        <v>16729.66</v>
      </c>
      <c r="E609" s="263" t="s">
        <v>5371</v>
      </c>
      <c r="F609" s="263"/>
      <c r="G609" s="264">
        <v>39796.879999999997</v>
      </c>
      <c r="I609" s="227" t="s">
        <v>3403</v>
      </c>
      <c r="J609" s="227"/>
      <c r="K609" s="228">
        <v>4078.3</v>
      </c>
      <c r="M609" s="205" t="s">
        <v>1062</v>
      </c>
      <c r="N609" s="205"/>
      <c r="O609" s="206">
        <v>23869</v>
      </c>
      <c r="U609" s="309" t="s">
        <v>55825</v>
      </c>
      <c r="V609" s="310">
        <v>116675.62</v>
      </c>
      <c r="X609" s="267" t="s">
        <v>57205</v>
      </c>
      <c r="Y609" s="268">
        <v>1076.0999999999999</v>
      </c>
      <c r="AA609" s="229" t="s">
        <v>15274</v>
      </c>
      <c r="AB609" s="230">
        <v>150734.76999999999</v>
      </c>
      <c r="AD609" s="209" t="s">
        <v>15242</v>
      </c>
      <c r="AE609" s="210">
        <v>4155.12</v>
      </c>
      <c r="AF609" s="93"/>
      <c r="AG609" s="201" t="s">
        <v>13229</v>
      </c>
      <c r="AH609" s="202">
        <v>3667</v>
      </c>
      <c r="AJ609" s="319" t="s">
        <v>11813</v>
      </c>
      <c r="AK609" s="320">
        <v>16729.66</v>
      </c>
      <c r="AM609" s="265" t="s">
        <v>11572</v>
      </c>
      <c r="AN609" s="266">
        <v>39796.879999999997</v>
      </c>
      <c r="AP609" s="233" t="s">
        <v>9320</v>
      </c>
      <c r="AQ609" s="234">
        <v>4078.3</v>
      </c>
      <c r="AS609" s="211" t="s">
        <v>6636</v>
      </c>
      <c r="AT609" s="212">
        <v>133345.82</v>
      </c>
      <c r="AV609" s="197" t="s">
        <v>10353</v>
      </c>
      <c r="AW609" s="198">
        <v>4349.26</v>
      </c>
    </row>
    <row r="610" spans="1:49" x14ac:dyDescent="0.3">
      <c r="A610" s="315" t="s">
        <v>5611</v>
      </c>
      <c r="B610" s="315"/>
      <c r="C610" s="316">
        <v>29177.87</v>
      </c>
      <c r="E610" s="263" t="s">
        <v>5372</v>
      </c>
      <c r="F610" s="263"/>
      <c r="G610" s="264">
        <v>12205.3</v>
      </c>
      <c r="I610" s="227" t="s">
        <v>3404</v>
      </c>
      <c r="J610" s="227"/>
      <c r="K610" s="228">
        <v>47270.21</v>
      </c>
      <c r="M610" s="205" t="s">
        <v>1063</v>
      </c>
      <c r="N610" s="205"/>
      <c r="O610" s="206">
        <v>1884</v>
      </c>
      <c r="U610" s="309" t="s">
        <v>55826</v>
      </c>
      <c r="V610" s="310">
        <v>102143.03</v>
      </c>
      <c r="X610" s="267" t="s">
        <v>59466</v>
      </c>
      <c r="Y610" s="268">
        <v>65.5</v>
      </c>
      <c r="AA610" s="229" t="s">
        <v>38838</v>
      </c>
      <c r="AB610" s="230">
        <v>795.27</v>
      </c>
      <c r="AD610" s="209" t="s">
        <v>15243</v>
      </c>
      <c r="AE610" s="210">
        <v>48283.25</v>
      </c>
      <c r="AF610" s="93"/>
      <c r="AG610" s="201" t="s">
        <v>13230</v>
      </c>
      <c r="AH610" s="202">
        <v>612</v>
      </c>
      <c r="AJ610" s="319" t="s">
        <v>11814</v>
      </c>
      <c r="AK610" s="320">
        <v>29177.87</v>
      </c>
      <c r="AM610" s="265" t="s">
        <v>11573</v>
      </c>
      <c r="AN610" s="266">
        <v>12205.3</v>
      </c>
      <c r="AP610" s="233" t="s">
        <v>9321</v>
      </c>
      <c r="AQ610" s="234">
        <v>47270.21</v>
      </c>
      <c r="AS610" s="211" t="s">
        <v>7060</v>
      </c>
      <c r="AT610" s="212">
        <v>3395.84</v>
      </c>
      <c r="AV610" s="197" t="s">
        <v>9975</v>
      </c>
      <c r="AW610" s="198">
        <v>4349.26</v>
      </c>
    </row>
    <row r="611" spans="1:49" x14ac:dyDescent="0.3">
      <c r="A611" s="315" t="s">
        <v>5613</v>
      </c>
      <c r="B611" s="315"/>
      <c r="C611" s="316">
        <v>173012.59</v>
      </c>
      <c r="E611" s="263" t="s">
        <v>5374</v>
      </c>
      <c r="F611" s="263"/>
      <c r="G611" s="264">
        <v>642779.30000000005</v>
      </c>
      <c r="I611" s="227" t="s">
        <v>3405</v>
      </c>
      <c r="J611" s="227"/>
      <c r="K611" s="228">
        <v>370003.58</v>
      </c>
      <c r="M611" s="205" t="s">
        <v>1064</v>
      </c>
      <c r="N611" s="205"/>
      <c r="O611" s="206">
        <v>695</v>
      </c>
      <c r="U611" s="309" t="s">
        <v>54798</v>
      </c>
      <c r="V611" s="310">
        <v>16684.38</v>
      </c>
      <c r="X611" s="267" t="s">
        <v>63932</v>
      </c>
      <c r="Y611" s="268">
        <v>148.13</v>
      </c>
      <c r="AA611" s="229" t="s">
        <v>33073</v>
      </c>
      <c r="AB611" s="230">
        <v>969.29</v>
      </c>
      <c r="AD611" s="209" t="s">
        <v>15244</v>
      </c>
      <c r="AE611" s="210">
        <v>70830.94</v>
      </c>
      <c r="AF611" s="93"/>
      <c r="AG611" s="201" t="s">
        <v>13231</v>
      </c>
      <c r="AH611" s="202">
        <v>1630</v>
      </c>
      <c r="AJ611" s="319" t="s">
        <v>11816</v>
      </c>
      <c r="AK611" s="320">
        <v>173012.59</v>
      </c>
      <c r="AM611" s="265" t="s">
        <v>11575</v>
      </c>
      <c r="AN611" s="266">
        <v>642779.30000000005</v>
      </c>
      <c r="AP611" s="233" t="s">
        <v>9322</v>
      </c>
      <c r="AQ611" s="234">
        <v>370003.58</v>
      </c>
      <c r="AS611" s="211" t="s">
        <v>7302</v>
      </c>
      <c r="AT611" s="212">
        <v>56045</v>
      </c>
      <c r="AV611" s="197" t="s">
        <v>7645</v>
      </c>
      <c r="AW611" s="198">
        <v>34514.06</v>
      </c>
    </row>
    <row r="612" spans="1:49" x14ac:dyDescent="0.3">
      <c r="A612" s="315" t="s">
        <v>46392</v>
      </c>
      <c r="B612" s="315"/>
      <c r="C612" s="316">
        <v>20441</v>
      </c>
      <c r="E612" s="263" t="s">
        <v>5375</v>
      </c>
      <c r="F612" s="263"/>
      <c r="G612" s="264">
        <v>2325.35</v>
      </c>
      <c r="I612" s="227" t="s">
        <v>4156</v>
      </c>
      <c r="J612" s="227"/>
      <c r="K612" s="228">
        <v>60047.23</v>
      </c>
      <c r="M612" s="205" t="s">
        <v>1065</v>
      </c>
      <c r="N612" s="205"/>
      <c r="O612" s="206">
        <v>2641</v>
      </c>
      <c r="U612" s="309" t="s">
        <v>54799</v>
      </c>
      <c r="V612" s="310">
        <v>49306.69</v>
      </c>
      <c r="X612" s="267" t="s">
        <v>57206</v>
      </c>
      <c r="Y612" s="268">
        <v>1423.03</v>
      </c>
      <c r="AA612" s="229" t="s">
        <v>33074</v>
      </c>
      <c r="AB612" s="230">
        <v>15349.73</v>
      </c>
      <c r="AD612" s="209" t="s">
        <v>15245</v>
      </c>
      <c r="AE612" s="210">
        <v>36363.65</v>
      </c>
      <c r="AF612" s="93"/>
      <c r="AG612" s="201" t="s">
        <v>31801</v>
      </c>
      <c r="AH612" s="202">
        <v>6881.07</v>
      </c>
      <c r="AJ612" s="319" t="s">
        <v>46496</v>
      </c>
      <c r="AK612" s="320">
        <v>20441</v>
      </c>
      <c r="AM612" s="265" t="s">
        <v>11576</v>
      </c>
      <c r="AN612" s="266">
        <v>2325.35</v>
      </c>
      <c r="AP612" s="233" t="s">
        <v>10525</v>
      </c>
      <c r="AQ612" s="234">
        <v>60047.23</v>
      </c>
      <c r="AS612" s="211" t="s">
        <v>7576</v>
      </c>
      <c r="AT612" s="212">
        <v>70992</v>
      </c>
      <c r="AV612" s="197" t="s">
        <v>10354</v>
      </c>
      <c r="AW612" s="198">
        <v>68455</v>
      </c>
    </row>
    <row r="613" spans="1:49" x14ac:dyDescent="0.3">
      <c r="A613" s="315" t="s">
        <v>5616</v>
      </c>
      <c r="B613" s="315"/>
      <c r="C613" s="316">
        <v>4694404.46</v>
      </c>
      <c r="E613" s="263" t="s">
        <v>5376</v>
      </c>
      <c r="F613" s="263"/>
      <c r="G613" s="264">
        <v>3011571.18</v>
      </c>
      <c r="I613" s="227" t="s">
        <v>3274</v>
      </c>
      <c r="J613" s="227"/>
      <c r="K613" s="228">
        <v>2030562.85</v>
      </c>
      <c r="M613" s="205" t="s">
        <v>1066</v>
      </c>
      <c r="N613" s="205"/>
      <c r="O613" s="206">
        <v>1051</v>
      </c>
      <c r="U613" s="309" t="s">
        <v>61787</v>
      </c>
      <c r="V613" s="310">
        <v>29218.63</v>
      </c>
      <c r="X613" s="267" t="s">
        <v>49587</v>
      </c>
      <c r="Y613" s="268">
        <v>3205.87</v>
      </c>
      <c r="AA613" s="229" t="s">
        <v>33075</v>
      </c>
      <c r="AB613" s="230">
        <v>39612.980000000003</v>
      </c>
      <c r="AD613" s="209" t="s">
        <v>15246</v>
      </c>
      <c r="AE613" s="210">
        <v>5665.39</v>
      </c>
      <c r="AF613" s="93"/>
      <c r="AG613" s="201" t="s">
        <v>31802</v>
      </c>
      <c r="AH613" s="202">
        <v>188.93</v>
      </c>
      <c r="AJ613" s="319" t="s">
        <v>11819</v>
      </c>
      <c r="AK613" s="320">
        <v>4694404.46</v>
      </c>
      <c r="AM613" s="265" t="s">
        <v>11577</v>
      </c>
      <c r="AN613" s="266">
        <v>3011571.18</v>
      </c>
      <c r="AP613" s="233" t="s">
        <v>9324</v>
      </c>
      <c r="AQ613" s="234">
        <v>2030562.85</v>
      </c>
      <c r="AS613" s="211" t="s">
        <v>7717</v>
      </c>
      <c r="AT613" s="212">
        <v>9524</v>
      </c>
      <c r="AV613" s="197" t="s">
        <v>9976</v>
      </c>
      <c r="AW613" s="198">
        <v>102969.06</v>
      </c>
    </row>
    <row r="614" spans="1:49" x14ac:dyDescent="0.3">
      <c r="A614" s="315" t="s">
        <v>5618</v>
      </c>
      <c r="B614" s="315"/>
      <c r="C614" s="316">
        <v>5550299.5300000003</v>
      </c>
      <c r="E614" s="263" t="s">
        <v>5377</v>
      </c>
      <c r="F614" s="263"/>
      <c r="G614" s="264">
        <v>78249.72</v>
      </c>
      <c r="I614" s="227" t="s">
        <v>3276</v>
      </c>
      <c r="J614" s="227"/>
      <c r="K614" s="228">
        <v>201719.19</v>
      </c>
      <c r="M614" s="205" t="s">
        <v>1067</v>
      </c>
      <c r="N614" s="205"/>
      <c r="O614" s="206">
        <v>10454.33</v>
      </c>
      <c r="U614" s="309" t="s">
        <v>54800</v>
      </c>
      <c r="V614" s="310">
        <v>3338.01</v>
      </c>
      <c r="X614" s="267" t="s">
        <v>49588</v>
      </c>
      <c r="Y614" s="268">
        <v>189.05</v>
      </c>
      <c r="AA614" s="229" t="s">
        <v>44357</v>
      </c>
      <c r="AB614" s="230">
        <v>10416.19</v>
      </c>
      <c r="AD614" s="209" t="s">
        <v>15247</v>
      </c>
      <c r="AE614" s="210">
        <v>320</v>
      </c>
      <c r="AF614" s="93"/>
      <c r="AG614" s="201" t="s">
        <v>17431</v>
      </c>
      <c r="AH614" s="202">
        <v>6881.07</v>
      </c>
      <c r="AJ614" s="319" t="s">
        <v>11821</v>
      </c>
      <c r="AK614" s="320">
        <v>5550299.5300000003</v>
      </c>
      <c r="AM614" s="265" t="s">
        <v>11578</v>
      </c>
      <c r="AN614" s="266">
        <v>78249.72</v>
      </c>
      <c r="AP614" s="233" t="s">
        <v>9326</v>
      </c>
      <c r="AQ614" s="234">
        <v>201719.19</v>
      </c>
      <c r="AS614" s="211" t="s">
        <v>8015</v>
      </c>
      <c r="AT614" s="212">
        <v>19924.32</v>
      </c>
      <c r="AV614" s="197" t="s">
        <v>10355</v>
      </c>
      <c r="AW614" s="198">
        <v>633698.99</v>
      </c>
    </row>
    <row r="615" spans="1:49" x14ac:dyDescent="0.3">
      <c r="A615" s="315" t="s">
        <v>5623</v>
      </c>
      <c r="B615" s="315"/>
      <c r="C615" s="316">
        <v>2405732.13</v>
      </c>
      <c r="E615" s="263" t="s">
        <v>5378</v>
      </c>
      <c r="F615" s="263"/>
      <c r="G615" s="264">
        <v>695212.81</v>
      </c>
      <c r="I615" s="227" t="s">
        <v>3277</v>
      </c>
      <c r="J615" s="227"/>
      <c r="K615" s="228">
        <v>59.01</v>
      </c>
      <c r="M615" s="205" t="s">
        <v>1068</v>
      </c>
      <c r="N615" s="205"/>
      <c r="O615" s="206">
        <v>1130</v>
      </c>
      <c r="U615" s="309" t="s">
        <v>66986</v>
      </c>
      <c r="V615" s="310">
        <v>605.88</v>
      </c>
      <c r="X615" s="267" t="s">
        <v>49589</v>
      </c>
      <c r="Y615" s="268">
        <v>785.44</v>
      </c>
      <c r="AA615" s="229" t="s">
        <v>33076</v>
      </c>
      <c r="AB615" s="230">
        <v>66591.19</v>
      </c>
      <c r="AD615" s="209" t="s">
        <v>15248</v>
      </c>
      <c r="AE615" s="210">
        <v>12732.82</v>
      </c>
      <c r="AF615" s="93"/>
      <c r="AG615" s="201" t="s">
        <v>17433</v>
      </c>
      <c r="AH615" s="202">
        <v>188.93</v>
      </c>
      <c r="AJ615" s="319" t="s">
        <v>2019</v>
      </c>
      <c r="AK615" s="320">
        <v>2405732.13</v>
      </c>
      <c r="AM615" s="265" t="s">
        <v>11580</v>
      </c>
      <c r="AN615" s="266">
        <v>695212.81</v>
      </c>
      <c r="AP615" s="233" t="s">
        <v>9328</v>
      </c>
      <c r="AQ615" s="234">
        <v>59.01</v>
      </c>
      <c r="AS615" s="211" t="s">
        <v>8274</v>
      </c>
      <c r="AT615" s="212">
        <v>75623.72</v>
      </c>
      <c r="AV615" s="197" t="s">
        <v>9977</v>
      </c>
      <c r="AW615" s="198">
        <v>633698.99</v>
      </c>
    </row>
    <row r="616" spans="1:49" x14ac:dyDescent="0.3">
      <c r="A616" s="315" t="s">
        <v>5619</v>
      </c>
      <c r="B616" s="315"/>
      <c r="C616" s="316">
        <v>43540.44</v>
      </c>
      <c r="E616" s="263" t="s">
        <v>5379</v>
      </c>
      <c r="F616" s="263"/>
      <c r="G616" s="264">
        <v>3836807.45</v>
      </c>
      <c r="I616" s="227" t="s">
        <v>3407</v>
      </c>
      <c r="J616" s="227"/>
      <c r="K616" s="228">
        <v>467298.75</v>
      </c>
      <c r="M616" s="205" t="s">
        <v>1069</v>
      </c>
      <c r="N616" s="205"/>
      <c r="O616" s="206">
        <v>18170</v>
      </c>
      <c r="U616" s="309" t="s">
        <v>54805</v>
      </c>
      <c r="V616" s="310">
        <v>301.74</v>
      </c>
      <c r="X616" s="267" t="s">
        <v>49590</v>
      </c>
      <c r="Y616" s="268">
        <v>696.6</v>
      </c>
      <c r="AA616" s="229" t="s">
        <v>34489</v>
      </c>
      <c r="AB616" s="230">
        <v>23985.439999999999</v>
      </c>
      <c r="AD616" s="209" t="s">
        <v>15249</v>
      </c>
      <c r="AE616" s="210">
        <v>31901.29</v>
      </c>
      <c r="AF616" s="93"/>
      <c r="AG616" s="201" t="s">
        <v>13232</v>
      </c>
      <c r="AH616" s="202">
        <v>5909</v>
      </c>
      <c r="AJ616" s="319" t="s">
        <v>11822</v>
      </c>
      <c r="AK616" s="320">
        <v>43540.44</v>
      </c>
      <c r="AM616" s="265" t="s">
        <v>11581</v>
      </c>
      <c r="AN616" s="266">
        <v>3836807.45</v>
      </c>
      <c r="AP616" s="233" t="s">
        <v>9330</v>
      </c>
      <c r="AQ616" s="234">
        <v>467298.75</v>
      </c>
      <c r="AS616" s="211" t="s">
        <v>8655</v>
      </c>
      <c r="AT616" s="212">
        <v>16031.81</v>
      </c>
      <c r="AV616" s="197" t="s">
        <v>10356</v>
      </c>
      <c r="AW616" s="198">
        <v>178446</v>
      </c>
    </row>
    <row r="617" spans="1:49" x14ac:dyDescent="0.3">
      <c r="A617" s="315" t="s">
        <v>5620</v>
      </c>
      <c r="B617" s="315"/>
      <c r="C617" s="316">
        <v>228272.33</v>
      </c>
      <c r="E617" s="263" t="s">
        <v>5381</v>
      </c>
      <c r="F617" s="263"/>
      <c r="G617" s="264">
        <v>197568.57</v>
      </c>
      <c r="I617" s="227" t="s">
        <v>3280</v>
      </c>
      <c r="J617" s="227"/>
      <c r="K617" s="228">
        <v>789563.7</v>
      </c>
      <c r="M617" s="205" t="s">
        <v>1070</v>
      </c>
      <c r="N617" s="205"/>
      <c r="O617" s="206">
        <v>3139</v>
      </c>
      <c r="U617" s="309" t="s">
        <v>54806</v>
      </c>
      <c r="V617" s="310">
        <v>942.18</v>
      </c>
      <c r="X617" s="267" t="s">
        <v>51533</v>
      </c>
      <c r="Y617" s="268">
        <v>32.06</v>
      </c>
      <c r="AA617" s="229" t="s">
        <v>34490</v>
      </c>
      <c r="AB617" s="230">
        <v>91964.98</v>
      </c>
      <c r="AD617" s="209" t="s">
        <v>15250</v>
      </c>
      <c r="AE617" s="210">
        <v>129790.65</v>
      </c>
      <c r="AF617" s="93"/>
      <c r="AG617" s="201" t="s">
        <v>13233</v>
      </c>
      <c r="AH617" s="202">
        <v>8845.26</v>
      </c>
      <c r="AJ617" s="319" t="s">
        <v>11823</v>
      </c>
      <c r="AK617" s="320">
        <v>228272.33</v>
      </c>
      <c r="AM617" s="265" t="s">
        <v>11583</v>
      </c>
      <c r="AN617" s="266">
        <v>197568.57</v>
      </c>
      <c r="AP617" s="233" t="s">
        <v>9332</v>
      </c>
      <c r="AQ617" s="234">
        <v>789563.7</v>
      </c>
      <c r="AS617" s="211" t="s">
        <v>8895</v>
      </c>
      <c r="AT617" s="212">
        <v>110318.64</v>
      </c>
      <c r="AV617" s="197" t="s">
        <v>9385</v>
      </c>
      <c r="AW617" s="198">
        <v>44127.87</v>
      </c>
    </row>
    <row r="618" spans="1:49" x14ac:dyDescent="0.3">
      <c r="A618" s="315" t="s">
        <v>5621</v>
      </c>
      <c r="B618" s="315"/>
      <c r="C618" s="316">
        <v>70881.33</v>
      </c>
      <c r="E618" s="263" t="s">
        <v>5382</v>
      </c>
      <c r="F618" s="263"/>
      <c r="G618" s="264">
        <v>5109331.6500000004</v>
      </c>
      <c r="I618" s="227" t="s">
        <v>3281</v>
      </c>
      <c r="J618" s="227"/>
      <c r="K618" s="228">
        <v>4797636.6399999997</v>
      </c>
      <c r="M618" s="205" t="s">
        <v>1071</v>
      </c>
      <c r="N618" s="205"/>
      <c r="O618" s="206">
        <v>773</v>
      </c>
      <c r="U618" s="309" t="s">
        <v>57251</v>
      </c>
      <c r="V618" s="310">
        <v>19468.14</v>
      </c>
      <c r="X618" s="267" t="s">
        <v>49591</v>
      </c>
      <c r="Y618" s="268">
        <v>5658</v>
      </c>
      <c r="AA618" s="229" t="s">
        <v>49595</v>
      </c>
      <c r="AB618" s="230">
        <v>84375</v>
      </c>
      <c r="AD618" s="209" t="s">
        <v>15251</v>
      </c>
      <c r="AE618" s="210">
        <v>14460.4</v>
      </c>
      <c r="AF618" s="93"/>
      <c r="AG618" s="201" t="s">
        <v>13234</v>
      </c>
      <c r="AH618" s="202">
        <v>5356.2</v>
      </c>
      <c r="AJ618" s="319" t="s">
        <v>11824</v>
      </c>
      <c r="AK618" s="320">
        <v>70881.33</v>
      </c>
      <c r="AM618" s="265" t="s">
        <v>11584</v>
      </c>
      <c r="AN618" s="266">
        <v>5109331.6500000004</v>
      </c>
      <c r="AP618" s="233" t="s">
        <v>9333</v>
      </c>
      <c r="AQ618" s="234">
        <v>4797636.6399999997</v>
      </c>
      <c r="AS618" s="211" t="s">
        <v>9238</v>
      </c>
      <c r="AT618" s="212">
        <v>508297.85</v>
      </c>
      <c r="AV618" s="197" t="s">
        <v>9978</v>
      </c>
      <c r="AW618" s="198">
        <v>222573.87</v>
      </c>
    </row>
    <row r="619" spans="1:49" x14ac:dyDescent="0.3">
      <c r="A619" s="315" t="s">
        <v>5622</v>
      </c>
      <c r="B619" s="315"/>
      <c r="C619" s="316">
        <v>160729.06</v>
      </c>
      <c r="E619" s="263" t="s">
        <v>5383</v>
      </c>
      <c r="F619" s="263"/>
      <c r="G619" s="264">
        <v>440.35</v>
      </c>
      <c r="I619" s="227" t="s">
        <v>3282</v>
      </c>
      <c r="J619" s="227"/>
      <c r="K619" s="228">
        <v>269791.40999999997</v>
      </c>
      <c r="M619" s="205" t="s">
        <v>1072</v>
      </c>
      <c r="N619" s="205"/>
      <c r="O619" s="206">
        <v>342.71</v>
      </c>
      <c r="U619" s="309" t="s">
        <v>51650</v>
      </c>
      <c r="V619" s="310">
        <v>1221.0899999999999</v>
      </c>
      <c r="X619" s="267" t="s">
        <v>49592</v>
      </c>
      <c r="Y619" s="268">
        <v>414.38</v>
      </c>
      <c r="AA619" s="229" t="s">
        <v>34491</v>
      </c>
      <c r="AB619" s="230">
        <v>67611.600000000006</v>
      </c>
      <c r="AD619" s="209" t="s">
        <v>15252</v>
      </c>
      <c r="AE619" s="210">
        <v>9508.2000000000007</v>
      </c>
      <c r="AF619" s="93"/>
      <c r="AG619" s="201" t="s">
        <v>13235</v>
      </c>
      <c r="AH619" s="202">
        <v>278.04000000000002</v>
      </c>
      <c r="AJ619" s="319" t="s">
        <v>11825</v>
      </c>
      <c r="AK619" s="320">
        <v>160729.06</v>
      </c>
      <c r="AM619" s="265" t="s">
        <v>11585</v>
      </c>
      <c r="AN619" s="266">
        <v>440.35</v>
      </c>
      <c r="AP619" s="233" t="s">
        <v>9334</v>
      </c>
      <c r="AQ619" s="234">
        <v>269791.40999999997</v>
      </c>
      <c r="AS619" s="211" t="s">
        <v>9496</v>
      </c>
      <c r="AT619" s="212">
        <v>21087</v>
      </c>
      <c r="AV619" s="197" t="s">
        <v>10357</v>
      </c>
      <c r="AW619" s="198">
        <v>68422</v>
      </c>
    </row>
    <row r="620" spans="1:49" x14ac:dyDescent="0.3">
      <c r="A620" s="315" t="s">
        <v>5624</v>
      </c>
      <c r="B620" s="315"/>
      <c r="C620" s="316">
        <v>6867936.0199999996</v>
      </c>
      <c r="E620" s="263" t="s">
        <v>5384</v>
      </c>
      <c r="F620" s="263"/>
      <c r="G620" s="264">
        <v>1978256.68</v>
      </c>
      <c r="I620" s="227" t="s">
        <v>3410</v>
      </c>
      <c r="J620" s="227"/>
      <c r="K620" s="228">
        <v>1083</v>
      </c>
      <c r="M620" s="205" t="s">
        <v>1073</v>
      </c>
      <c r="N620" s="205"/>
      <c r="O620" s="206">
        <v>31075</v>
      </c>
      <c r="U620" s="309" t="s">
        <v>61789</v>
      </c>
      <c r="V620" s="310">
        <v>7067.68</v>
      </c>
      <c r="X620" s="267" t="s">
        <v>49593</v>
      </c>
      <c r="Y620" s="268">
        <v>1386.21</v>
      </c>
      <c r="AA620" s="229" t="s">
        <v>34492</v>
      </c>
      <c r="AB620" s="230">
        <v>26283.7</v>
      </c>
      <c r="AD620" s="209" t="s">
        <v>15253</v>
      </c>
      <c r="AE620" s="210">
        <v>171753.86</v>
      </c>
      <c r="AF620" s="93"/>
      <c r="AG620" s="201" t="s">
        <v>13236</v>
      </c>
      <c r="AH620" s="202">
        <v>1060.78</v>
      </c>
      <c r="AJ620" s="319" t="s">
        <v>11826</v>
      </c>
      <c r="AK620" s="320">
        <v>6867936.0199999996</v>
      </c>
      <c r="AM620" s="265" t="s">
        <v>11586</v>
      </c>
      <c r="AN620" s="266">
        <v>1978256.68</v>
      </c>
      <c r="AP620" s="233" t="s">
        <v>9337</v>
      </c>
      <c r="AQ620" s="234">
        <v>1083</v>
      </c>
      <c r="AS620" s="211" t="s">
        <v>9585</v>
      </c>
      <c r="AT620" s="212">
        <v>9724</v>
      </c>
      <c r="AV620" s="197" t="s">
        <v>9979</v>
      </c>
      <c r="AW620" s="198">
        <v>68422</v>
      </c>
    </row>
    <row r="621" spans="1:49" x14ac:dyDescent="0.3">
      <c r="A621" s="315" t="s">
        <v>5625</v>
      </c>
      <c r="B621" s="315"/>
      <c r="C621" s="316">
        <v>140887.93</v>
      </c>
      <c r="E621" s="263" t="s">
        <v>5385</v>
      </c>
      <c r="F621" s="263"/>
      <c r="G621" s="264">
        <v>627.76</v>
      </c>
      <c r="I621" s="227" t="s">
        <v>3411</v>
      </c>
      <c r="J621" s="227"/>
      <c r="K621" s="228">
        <v>68866.740000000005</v>
      </c>
      <c r="M621" s="205" t="s">
        <v>1074</v>
      </c>
      <c r="N621" s="205"/>
      <c r="O621" s="206">
        <v>406</v>
      </c>
      <c r="U621" s="309" t="s">
        <v>47758</v>
      </c>
      <c r="V621" s="310">
        <v>651.66999999999996</v>
      </c>
      <c r="X621" s="267" t="s">
        <v>49594</v>
      </c>
      <c r="Y621" s="268">
        <v>869.12</v>
      </c>
      <c r="AA621" s="229" t="s">
        <v>34493</v>
      </c>
      <c r="AB621" s="230">
        <v>31458.1</v>
      </c>
      <c r="AD621" s="209" t="s">
        <v>15254</v>
      </c>
      <c r="AE621" s="210">
        <v>26700.27</v>
      </c>
      <c r="AF621" s="93"/>
      <c r="AG621" s="201" t="s">
        <v>13237</v>
      </c>
      <c r="AH621" s="202">
        <v>1795.48</v>
      </c>
      <c r="AJ621" s="319" t="s">
        <v>11827</v>
      </c>
      <c r="AK621" s="320">
        <v>140887.93</v>
      </c>
      <c r="AM621" s="265" t="s">
        <v>11587</v>
      </c>
      <c r="AN621" s="266">
        <v>627.76</v>
      </c>
      <c r="AP621" s="233" t="s">
        <v>9338</v>
      </c>
      <c r="AQ621" s="234">
        <v>68866.740000000005</v>
      </c>
      <c r="AS621" s="211" t="s">
        <v>10867</v>
      </c>
      <c r="AT621" s="212">
        <v>17745</v>
      </c>
      <c r="AV621" s="197" t="s">
        <v>7648</v>
      </c>
      <c r="AW621" s="198">
        <v>134607.78</v>
      </c>
    </row>
    <row r="622" spans="1:49" x14ac:dyDescent="0.3">
      <c r="A622" s="315" t="s">
        <v>5626</v>
      </c>
      <c r="B622" s="315"/>
      <c r="C622" s="316">
        <v>2608216.35</v>
      </c>
      <c r="E622" s="263" t="s">
        <v>5386</v>
      </c>
      <c r="F622" s="263"/>
      <c r="G622" s="264">
        <v>8351.14</v>
      </c>
      <c r="I622" s="227" t="s">
        <v>3283</v>
      </c>
      <c r="J622" s="227"/>
      <c r="K622" s="228">
        <v>261</v>
      </c>
      <c r="M622" s="205" t="s">
        <v>1075</v>
      </c>
      <c r="N622" s="205"/>
      <c r="O622" s="206">
        <v>28246.62</v>
      </c>
      <c r="U622" s="309" t="s">
        <v>48687</v>
      </c>
      <c r="V622" s="310">
        <v>62234.41</v>
      </c>
      <c r="X622" s="267" t="s">
        <v>51534</v>
      </c>
      <c r="Y622" s="268">
        <v>16.829999999999998</v>
      </c>
      <c r="AA622" s="229" t="s">
        <v>34494</v>
      </c>
      <c r="AB622" s="230">
        <v>58322.05</v>
      </c>
      <c r="AD622" s="209" t="s">
        <v>15255</v>
      </c>
      <c r="AE622" s="210">
        <v>7980</v>
      </c>
      <c r="AF622" s="93"/>
      <c r="AG622" s="201" t="s">
        <v>13238</v>
      </c>
      <c r="AH622" s="202">
        <v>331.65</v>
      </c>
      <c r="AJ622" s="319" t="s">
        <v>11828</v>
      </c>
      <c r="AK622" s="320">
        <v>2608216.35</v>
      </c>
      <c r="AM622" s="265" t="s">
        <v>11588</v>
      </c>
      <c r="AN622" s="266">
        <v>8351.14</v>
      </c>
      <c r="AP622" s="233" t="s">
        <v>9339</v>
      </c>
      <c r="AQ622" s="234">
        <v>261</v>
      </c>
      <c r="AS622" s="211" t="s">
        <v>9643</v>
      </c>
      <c r="AT622" s="212">
        <v>26225.45</v>
      </c>
      <c r="AV622" s="197" t="s">
        <v>10358</v>
      </c>
      <c r="AW622" s="198">
        <v>290519</v>
      </c>
    </row>
    <row r="623" spans="1:49" x14ac:dyDescent="0.3">
      <c r="A623" s="315" t="s">
        <v>5628</v>
      </c>
      <c r="B623" s="315"/>
      <c r="C623" s="316">
        <v>1436187.38</v>
      </c>
      <c r="E623" s="263" t="s">
        <v>5387</v>
      </c>
      <c r="F623" s="263"/>
      <c r="G623" s="264">
        <v>2712762.7</v>
      </c>
      <c r="I623" s="227" t="s">
        <v>3412</v>
      </c>
      <c r="J623" s="227"/>
      <c r="K623" s="228">
        <v>27404.62</v>
      </c>
      <c r="M623" s="205" t="s">
        <v>1076</v>
      </c>
      <c r="N623" s="205"/>
      <c r="O623" s="206">
        <v>8678</v>
      </c>
      <c r="U623" s="309" t="s">
        <v>55831</v>
      </c>
      <c r="V623" s="310">
        <v>62129.25</v>
      </c>
      <c r="X623" s="267" t="s">
        <v>61274</v>
      </c>
      <c r="Y623" s="268">
        <v>1007.09</v>
      </c>
      <c r="AA623" s="229" t="s">
        <v>34495</v>
      </c>
      <c r="AB623" s="230">
        <v>187450</v>
      </c>
      <c r="AD623" s="209" t="s">
        <v>15256</v>
      </c>
      <c r="AE623" s="210">
        <v>6200</v>
      </c>
      <c r="AF623" s="93"/>
      <c r="AG623" s="201" t="s">
        <v>13239</v>
      </c>
      <c r="AH623" s="202">
        <v>4730.68</v>
      </c>
      <c r="AJ623" s="319" t="s">
        <v>3651</v>
      </c>
      <c r="AK623" s="320">
        <v>1436187.38</v>
      </c>
      <c r="AM623" s="265" t="s">
        <v>11589</v>
      </c>
      <c r="AN623" s="266">
        <v>2712762.7</v>
      </c>
      <c r="AP623" s="233" t="s">
        <v>9341</v>
      </c>
      <c r="AQ623" s="234">
        <v>27404.62</v>
      </c>
      <c r="AS623" s="211" t="s">
        <v>9701</v>
      </c>
      <c r="AT623" s="212">
        <v>24301.55</v>
      </c>
      <c r="AV623" s="197" t="s">
        <v>9980</v>
      </c>
      <c r="AW623" s="198">
        <v>425126.78</v>
      </c>
    </row>
    <row r="624" spans="1:49" x14ac:dyDescent="0.3">
      <c r="A624" s="315" t="s">
        <v>5629</v>
      </c>
      <c r="B624" s="315"/>
      <c r="C624" s="316">
        <v>6300464.4000000004</v>
      </c>
      <c r="E624" s="263" t="s">
        <v>5388</v>
      </c>
      <c r="F624" s="263"/>
      <c r="G624" s="264">
        <v>194553.01</v>
      </c>
      <c r="I624" s="227" t="s">
        <v>3413</v>
      </c>
      <c r="J624" s="227"/>
      <c r="K624" s="228">
        <v>15412.58</v>
      </c>
      <c r="M624" s="205" t="s">
        <v>4022</v>
      </c>
      <c r="N624" s="205"/>
      <c r="O624" s="206">
        <v>3181.48</v>
      </c>
      <c r="U624" s="309" t="s">
        <v>66987</v>
      </c>
      <c r="V624" s="310">
        <v>738999.44</v>
      </c>
      <c r="X624" s="267" t="s">
        <v>58418</v>
      </c>
      <c r="Y624" s="268">
        <v>405</v>
      </c>
      <c r="AA624" s="229" t="s">
        <v>34496</v>
      </c>
      <c r="AB624" s="230">
        <v>39482.32</v>
      </c>
      <c r="AD624" s="209" t="s">
        <v>15257</v>
      </c>
      <c r="AE624" s="210">
        <v>1084.77</v>
      </c>
      <c r="AF624" s="93"/>
      <c r="AG624" s="201" t="s">
        <v>13240</v>
      </c>
      <c r="AH624" s="202">
        <v>4700</v>
      </c>
      <c r="AJ624" s="319" t="s">
        <v>11830</v>
      </c>
      <c r="AK624" s="320">
        <v>6300464.4000000004</v>
      </c>
      <c r="AM624" s="265" t="s">
        <v>11590</v>
      </c>
      <c r="AN624" s="266">
        <v>194553.01</v>
      </c>
      <c r="AP624" s="233" t="s">
        <v>9343</v>
      </c>
      <c r="AQ624" s="234">
        <v>15412.58</v>
      </c>
      <c r="AS624" s="211" t="s">
        <v>12202</v>
      </c>
      <c r="AT624" s="212">
        <v>10658.32</v>
      </c>
      <c r="AV624" s="197" t="s">
        <v>10359</v>
      </c>
      <c r="AW624" s="198">
        <v>928919.47</v>
      </c>
    </row>
    <row r="625" spans="1:49" x14ac:dyDescent="0.3">
      <c r="A625" s="315" t="s">
        <v>5630</v>
      </c>
      <c r="B625" s="315"/>
      <c r="C625" s="316">
        <v>1468656.02</v>
      </c>
      <c r="E625" s="263" t="s">
        <v>5389</v>
      </c>
      <c r="F625" s="263"/>
      <c r="G625" s="264">
        <v>1813893.75</v>
      </c>
      <c r="I625" s="227" t="s">
        <v>4170</v>
      </c>
      <c r="J625" s="227"/>
      <c r="K625" s="228">
        <v>36862</v>
      </c>
      <c r="M625" s="205" t="s">
        <v>1077</v>
      </c>
      <c r="N625" s="205"/>
      <c r="O625" s="206">
        <v>13717</v>
      </c>
      <c r="U625" s="309" t="s">
        <v>49641</v>
      </c>
      <c r="V625" s="310">
        <v>2224281.39</v>
      </c>
      <c r="X625" s="267" t="s">
        <v>59467</v>
      </c>
      <c r="Y625" s="268">
        <v>1966.23</v>
      </c>
      <c r="AA625" s="229" t="s">
        <v>35977</v>
      </c>
      <c r="AB625" s="230">
        <v>11150.43</v>
      </c>
      <c r="AD625" s="209" t="s">
        <v>15258</v>
      </c>
      <c r="AE625" s="210">
        <v>1235.23</v>
      </c>
      <c r="AF625" s="93"/>
      <c r="AG625" s="201" t="s">
        <v>31803</v>
      </c>
      <c r="AH625" s="202">
        <v>11589.87</v>
      </c>
      <c r="AJ625" s="319" t="s">
        <v>5630</v>
      </c>
      <c r="AK625" s="320">
        <v>1468656.02</v>
      </c>
      <c r="AM625" s="265" t="s">
        <v>11591</v>
      </c>
      <c r="AN625" s="266">
        <v>1813893.75</v>
      </c>
      <c r="AP625" s="233" t="s">
        <v>10527</v>
      </c>
      <c r="AQ625" s="234">
        <v>36862</v>
      </c>
      <c r="AS625" s="211" t="s">
        <v>11831</v>
      </c>
      <c r="AT625" s="212">
        <v>290440.11</v>
      </c>
      <c r="AV625" s="197" t="s">
        <v>9981</v>
      </c>
      <c r="AW625" s="198">
        <v>928919.47</v>
      </c>
    </row>
    <row r="626" spans="1:49" x14ac:dyDescent="0.3">
      <c r="A626" s="315" t="s">
        <v>5631</v>
      </c>
      <c r="B626" s="315"/>
      <c r="C626" s="316">
        <v>2005006.48</v>
      </c>
      <c r="E626" s="263" t="s">
        <v>5390</v>
      </c>
      <c r="F626" s="263"/>
      <c r="G626" s="264">
        <v>4016.33</v>
      </c>
      <c r="I626" s="227" t="s">
        <v>3286</v>
      </c>
      <c r="J626" s="227"/>
      <c r="K626" s="228">
        <v>67900.33</v>
      </c>
      <c r="M626" s="205" t="s">
        <v>1078</v>
      </c>
      <c r="N626" s="205"/>
      <c r="O626" s="206">
        <v>20462</v>
      </c>
      <c r="U626" s="309" t="s">
        <v>66988</v>
      </c>
      <c r="V626" s="310">
        <v>1088.3800000000001</v>
      </c>
      <c r="X626" s="267" t="s">
        <v>58419</v>
      </c>
      <c r="Y626" s="268">
        <v>258.5</v>
      </c>
      <c r="AA626" s="229" t="s">
        <v>35978</v>
      </c>
      <c r="AB626" s="230">
        <v>3393.99</v>
      </c>
      <c r="AD626" s="209" t="s">
        <v>15259</v>
      </c>
      <c r="AE626" s="210">
        <v>706</v>
      </c>
      <c r="AF626" s="93"/>
      <c r="AG626" s="201" t="s">
        <v>31804</v>
      </c>
      <c r="AH626" s="202">
        <v>5017.72</v>
      </c>
      <c r="AJ626" s="319" t="s">
        <v>11831</v>
      </c>
      <c r="AK626" s="320">
        <v>2005006.48</v>
      </c>
      <c r="AM626" s="265" t="s">
        <v>11592</v>
      </c>
      <c r="AN626" s="266">
        <v>4016.33</v>
      </c>
      <c r="AP626" s="233" t="s">
        <v>9345</v>
      </c>
      <c r="AQ626" s="234">
        <v>67900.33</v>
      </c>
      <c r="AS626" s="211" t="s">
        <v>9781</v>
      </c>
      <c r="AT626" s="212">
        <v>1403680.43</v>
      </c>
      <c r="AV626" s="197" t="s">
        <v>10360</v>
      </c>
      <c r="AW626" s="198">
        <v>5132</v>
      </c>
    </row>
    <row r="627" spans="1:49" x14ac:dyDescent="0.3">
      <c r="A627" s="315" t="s">
        <v>5633</v>
      </c>
      <c r="B627" s="315"/>
      <c r="C627" s="316">
        <v>733884.18</v>
      </c>
      <c r="E627" s="263" t="s">
        <v>5391</v>
      </c>
      <c r="F627" s="263"/>
      <c r="G627" s="264">
        <v>3227401.44</v>
      </c>
      <c r="I627" s="227" t="s">
        <v>3416</v>
      </c>
      <c r="J627" s="227"/>
      <c r="K627" s="228">
        <v>11289.67</v>
      </c>
      <c r="M627" s="205" t="s">
        <v>1079</v>
      </c>
      <c r="N627" s="205"/>
      <c r="O627" s="206">
        <v>484</v>
      </c>
      <c r="U627" s="309" t="s">
        <v>54807</v>
      </c>
      <c r="V627" s="310">
        <v>859673.66</v>
      </c>
      <c r="X627" s="267" t="s">
        <v>59468</v>
      </c>
      <c r="Y627" s="268">
        <v>288.86</v>
      </c>
      <c r="AA627" s="229" t="s">
        <v>35979</v>
      </c>
      <c r="AB627" s="230">
        <v>32616.67</v>
      </c>
      <c r="AD627" s="209" t="s">
        <v>15260</v>
      </c>
      <c r="AE627" s="210">
        <v>213</v>
      </c>
      <c r="AF627" s="93"/>
      <c r="AG627" s="201" t="s">
        <v>31805</v>
      </c>
      <c r="AH627" s="202">
        <v>799.83</v>
      </c>
      <c r="AJ627" s="319" t="s">
        <v>11833</v>
      </c>
      <c r="AK627" s="320">
        <v>733884.18</v>
      </c>
      <c r="AM627" s="265" t="s">
        <v>11593</v>
      </c>
      <c r="AN627" s="266">
        <v>3227401.44</v>
      </c>
      <c r="AP627" s="233" t="s">
        <v>9347</v>
      </c>
      <c r="AQ627" s="234">
        <v>11289.67</v>
      </c>
      <c r="AS627" s="211" t="s">
        <v>6637</v>
      </c>
      <c r="AT627" s="212">
        <v>263915</v>
      </c>
      <c r="AV627" s="197" t="s">
        <v>9982</v>
      </c>
      <c r="AW627" s="198">
        <v>5132</v>
      </c>
    </row>
    <row r="628" spans="1:49" x14ac:dyDescent="0.3">
      <c r="A628" s="315" t="s">
        <v>5635</v>
      </c>
      <c r="B628" s="315"/>
      <c r="C628" s="316">
        <v>1549936.85</v>
      </c>
      <c r="E628" s="263" t="s">
        <v>5392</v>
      </c>
      <c r="F628" s="263"/>
      <c r="G628" s="264">
        <v>64793200.079999998</v>
      </c>
      <c r="I628" s="227" t="s">
        <v>3417</v>
      </c>
      <c r="J628" s="227"/>
      <c r="K628" s="228">
        <v>3525.6</v>
      </c>
      <c r="M628" s="205" t="s">
        <v>1080</v>
      </c>
      <c r="N628" s="205"/>
      <c r="O628" s="206">
        <v>21988.89</v>
      </c>
      <c r="U628" s="309" t="s">
        <v>34567</v>
      </c>
      <c r="V628" s="310">
        <v>1071555.69</v>
      </c>
      <c r="X628" s="267" t="s">
        <v>63933</v>
      </c>
      <c r="Y628" s="268">
        <v>33.78</v>
      </c>
      <c r="AA628" s="229" t="s">
        <v>35980</v>
      </c>
      <c r="AB628" s="230">
        <v>7981</v>
      </c>
      <c r="AD628" s="209" t="s">
        <v>15261</v>
      </c>
      <c r="AE628" s="210">
        <v>2128</v>
      </c>
      <c r="AF628" s="93"/>
      <c r="AG628" s="201" t="s">
        <v>31806</v>
      </c>
      <c r="AH628" s="202">
        <v>1348.88</v>
      </c>
      <c r="AJ628" s="319" t="s">
        <v>11835</v>
      </c>
      <c r="AK628" s="320">
        <v>1549936.85</v>
      </c>
      <c r="AM628" s="265" t="s">
        <v>11594</v>
      </c>
      <c r="AN628" s="266">
        <v>64793200.079999998</v>
      </c>
      <c r="AP628" s="233" t="s">
        <v>9348</v>
      </c>
      <c r="AQ628" s="234">
        <v>3525.6</v>
      </c>
      <c r="AS628" s="211" t="s">
        <v>6892</v>
      </c>
      <c r="AT628" s="212">
        <v>47060</v>
      </c>
      <c r="AV628" s="197" t="s">
        <v>10361</v>
      </c>
      <c r="AW628" s="198">
        <v>9245</v>
      </c>
    </row>
    <row r="629" spans="1:49" x14ac:dyDescent="0.3">
      <c r="A629" s="315" t="s">
        <v>5636</v>
      </c>
      <c r="B629" s="315"/>
      <c r="C629" s="316">
        <v>737577.23</v>
      </c>
      <c r="E629" s="263" t="s">
        <v>5393</v>
      </c>
      <c r="F629" s="263"/>
      <c r="G629" s="264">
        <v>56769.96</v>
      </c>
      <c r="I629" s="227" t="s">
        <v>3418</v>
      </c>
      <c r="J629" s="227"/>
      <c r="K629" s="228">
        <v>194</v>
      </c>
      <c r="M629" s="205" t="s">
        <v>1081</v>
      </c>
      <c r="N629" s="205"/>
      <c r="O629" s="206">
        <v>970</v>
      </c>
      <c r="U629" s="309" t="s">
        <v>34568</v>
      </c>
      <c r="V629" s="310">
        <v>448009.44</v>
      </c>
      <c r="X629" s="267" t="s">
        <v>63934</v>
      </c>
      <c r="Y629" s="268">
        <v>232.53</v>
      </c>
      <c r="AA629" s="229" t="s">
        <v>33077</v>
      </c>
      <c r="AB629" s="230">
        <v>35540</v>
      </c>
      <c r="AD629" s="209" t="s">
        <v>15262</v>
      </c>
      <c r="AE629" s="210">
        <v>354</v>
      </c>
      <c r="AF629" s="93"/>
      <c r="AG629" s="201" t="s">
        <v>31807</v>
      </c>
      <c r="AH629" s="202">
        <v>2427.75</v>
      </c>
      <c r="AJ629" s="319" t="s">
        <v>11836</v>
      </c>
      <c r="AK629" s="320">
        <v>737577.23</v>
      </c>
      <c r="AM629" s="265" t="s">
        <v>11595</v>
      </c>
      <c r="AN629" s="266">
        <v>56769.96</v>
      </c>
      <c r="AP629" s="233" t="s">
        <v>9349</v>
      </c>
      <c r="AQ629" s="234">
        <v>194</v>
      </c>
      <c r="AS629" s="211" t="s">
        <v>7061</v>
      </c>
      <c r="AT629" s="212">
        <v>17257.34</v>
      </c>
      <c r="AV629" s="197" t="s">
        <v>9983</v>
      </c>
      <c r="AW629" s="198">
        <v>9245</v>
      </c>
    </row>
    <row r="630" spans="1:49" x14ac:dyDescent="0.3">
      <c r="A630" s="315" t="s">
        <v>5637</v>
      </c>
      <c r="B630" s="315"/>
      <c r="C630" s="316">
        <v>17679493.289999999</v>
      </c>
      <c r="E630" s="263" t="s">
        <v>5394</v>
      </c>
      <c r="F630" s="263"/>
      <c r="G630" s="264">
        <v>1546.56</v>
      </c>
      <c r="I630" s="227" t="s">
        <v>3419</v>
      </c>
      <c r="J630" s="227"/>
      <c r="K630" s="228">
        <v>11635.28</v>
      </c>
      <c r="M630" s="205" t="s">
        <v>1082</v>
      </c>
      <c r="N630" s="205"/>
      <c r="O630" s="206">
        <v>36264</v>
      </c>
      <c r="U630" s="309" t="s">
        <v>36023</v>
      </c>
      <c r="V630" s="310">
        <v>311430.01</v>
      </c>
      <c r="X630" s="267" t="s">
        <v>58420</v>
      </c>
      <c r="Y630" s="268">
        <v>66.41</v>
      </c>
      <c r="AA630" s="229" t="s">
        <v>33078</v>
      </c>
      <c r="AB630" s="230">
        <v>75000</v>
      </c>
      <c r="AD630" s="209" t="s">
        <v>15263</v>
      </c>
      <c r="AE630" s="210">
        <v>1410</v>
      </c>
      <c r="AF630" s="93"/>
      <c r="AG630" s="201" t="s">
        <v>31808</v>
      </c>
      <c r="AH630" s="202">
        <v>248.7</v>
      </c>
      <c r="AJ630" s="319" t="s">
        <v>11837</v>
      </c>
      <c r="AK630" s="320">
        <v>17679493.289999999</v>
      </c>
      <c r="AM630" s="265" t="s">
        <v>11596</v>
      </c>
      <c r="AN630" s="266">
        <v>1546.56</v>
      </c>
      <c r="AP630" s="233" t="s">
        <v>9351</v>
      </c>
      <c r="AQ630" s="234">
        <v>11635.28</v>
      </c>
      <c r="AS630" s="211" t="s">
        <v>7303</v>
      </c>
      <c r="AT630" s="212">
        <v>151573.14000000001</v>
      </c>
      <c r="AV630" s="197" t="s">
        <v>7650</v>
      </c>
      <c r="AW630" s="198">
        <v>87861.54</v>
      </c>
    </row>
    <row r="631" spans="1:49" x14ac:dyDescent="0.3">
      <c r="A631" s="315" t="s">
        <v>5638</v>
      </c>
      <c r="B631" s="315"/>
      <c r="C631" s="316">
        <v>162691.68</v>
      </c>
      <c r="E631" s="263" t="s">
        <v>5395</v>
      </c>
      <c r="F631" s="263"/>
      <c r="G631" s="264">
        <v>5613.32</v>
      </c>
      <c r="I631" s="227" t="s">
        <v>3420</v>
      </c>
      <c r="J631" s="227"/>
      <c r="K631" s="228">
        <v>4021.49</v>
      </c>
      <c r="M631" s="205" t="s">
        <v>1083</v>
      </c>
      <c r="N631" s="205"/>
      <c r="O631" s="206">
        <v>121611</v>
      </c>
      <c r="U631" s="309" t="s">
        <v>38866</v>
      </c>
      <c r="V631" s="310">
        <v>66275.509999999995</v>
      </c>
      <c r="X631" s="267" t="s">
        <v>58421</v>
      </c>
      <c r="Y631" s="268">
        <v>4292</v>
      </c>
      <c r="AA631" s="229" t="s">
        <v>34497</v>
      </c>
      <c r="AB631" s="230">
        <v>3227.54</v>
      </c>
      <c r="AD631" s="209" t="s">
        <v>15264</v>
      </c>
      <c r="AE631" s="210">
        <v>2000</v>
      </c>
      <c r="AF631" s="93"/>
      <c r="AG631" s="201" t="s">
        <v>31809</v>
      </c>
      <c r="AH631" s="202">
        <v>2600.9299999999998</v>
      </c>
      <c r="AJ631" s="319" t="s">
        <v>11838</v>
      </c>
      <c r="AK631" s="320">
        <v>162691.68</v>
      </c>
      <c r="AM631" s="265" t="s">
        <v>11597</v>
      </c>
      <c r="AN631" s="266">
        <v>5613.32</v>
      </c>
      <c r="AP631" s="233" t="s">
        <v>9352</v>
      </c>
      <c r="AQ631" s="234">
        <v>4021.49</v>
      </c>
      <c r="AS631" s="211" t="s">
        <v>7577</v>
      </c>
      <c r="AT631" s="212">
        <v>467289</v>
      </c>
      <c r="AV631" s="197" t="s">
        <v>10362</v>
      </c>
      <c r="AW631" s="198">
        <v>457808</v>
      </c>
    </row>
    <row r="632" spans="1:49" x14ac:dyDescent="0.3">
      <c r="A632" s="315" t="s">
        <v>5639</v>
      </c>
      <c r="B632" s="315"/>
      <c r="C632" s="316">
        <v>2832737.62</v>
      </c>
      <c r="E632" s="263" t="s">
        <v>5396</v>
      </c>
      <c r="F632" s="263"/>
      <c r="G632" s="264">
        <v>7479.66</v>
      </c>
      <c r="I632" s="227" t="s">
        <v>3421</v>
      </c>
      <c r="J632" s="227"/>
      <c r="K632" s="228">
        <v>11917.92</v>
      </c>
      <c r="M632" s="205" t="s">
        <v>1084</v>
      </c>
      <c r="N632" s="205"/>
      <c r="O632" s="206">
        <v>1003</v>
      </c>
      <c r="U632" s="309" t="s">
        <v>44417</v>
      </c>
      <c r="V632" s="310">
        <v>9725.82</v>
      </c>
      <c r="X632" s="267" t="s">
        <v>47724</v>
      </c>
      <c r="Y632" s="268">
        <v>1750</v>
      </c>
      <c r="AA632" s="229" t="s">
        <v>47725</v>
      </c>
      <c r="AB632" s="230">
        <v>6239</v>
      </c>
      <c r="AD632" s="209" t="s">
        <v>15265</v>
      </c>
      <c r="AE632" s="210">
        <v>2507</v>
      </c>
      <c r="AF632" s="93"/>
      <c r="AG632" s="201" t="s">
        <v>31810</v>
      </c>
      <c r="AH632" s="202">
        <v>2849.4</v>
      </c>
      <c r="AJ632" s="319" t="s">
        <v>11839</v>
      </c>
      <c r="AK632" s="320">
        <v>2832737.62</v>
      </c>
      <c r="AM632" s="265" t="s">
        <v>11598</v>
      </c>
      <c r="AN632" s="266">
        <v>7479.66</v>
      </c>
      <c r="AP632" s="233" t="s">
        <v>9353</v>
      </c>
      <c r="AQ632" s="234">
        <v>11917.92</v>
      </c>
      <c r="AS632" s="211" t="s">
        <v>7718</v>
      </c>
      <c r="AT632" s="212">
        <v>28760.59</v>
      </c>
      <c r="AV632" s="197" t="s">
        <v>9984</v>
      </c>
      <c r="AW632" s="198">
        <v>545669.54</v>
      </c>
    </row>
    <row r="633" spans="1:49" x14ac:dyDescent="0.3">
      <c r="A633" s="315" t="s">
        <v>5641</v>
      </c>
      <c r="B633" s="315"/>
      <c r="C633" s="316">
        <v>1838042.85</v>
      </c>
      <c r="E633" s="263" t="s">
        <v>5397</v>
      </c>
      <c r="F633" s="263"/>
      <c r="G633" s="264">
        <v>415057.04</v>
      </c>
      <c r="I633" s="227" t="s">
        <v>3422</v>
      </c>
      <c r="J633" s="227"/>
      <c r="K633" s="228">
        <v>34429</v>
      </c>
      <c r="M633" s="205" t="s">
        <v>1085</v>
      </c>
      <c r="N633" s="205"/>
      <c r="O633" s="206">
        <v>15556</v>
      </c>
      <c r="U633" s="309" t="s">
        <v>54808</v>
      </c>
      <c r="V633" s="310">
        <v>104044.22</v>
      </c>
      <c r="X633" s="267" t="s">
        <v>63935</v>
      </c>
      <c r="Y633" s="268">
        <v>143.88999999999999</v>
      </c>
      <c r="AA633" s="229" t="s">
        <v>44358</v>
      </c>
      <c r="AB633" s="230">
        <v>3000</v>
      </c>
      <c r="AD633" s="209" t="s">
        <v>13001</v>
      </c>
      <c r="AE633" s="210">
        <v>40297.5</v>
      </c>
      <c r="AF633" s="93"/>
      <c r="AG633" s="201" t="s">
        <v>31811</v>
      </c>
      <c r="AH633" s="202">
        <v>17414.25</v>
      </c>
      <c r="AJ633" s="319" t="s">
        <v>11841</v>
      </c>
      <c r="AK633" s="320">
        <v>1838042.85</v>
      </c>
      <c r="AM633" s="265" t="s">
        <v>11599</v>
      </c>
      <c r="AN633" s="266">
        <v>415057.04</v>
      </c>
      <c r="AP633" s="233" t="s">
        <v>9354</v>
      </c>
      <c r="AQ633" s="234">
        <v>34429</v>
      </c>
      <c r="AS633" s="211" t="s">
        <v>7958</v>
      </c>
      <c r="AT633" s="212">
        <v>54033</v>
      </c>
      <c r="AV633" s="197" t="s">
        <v>10363</v>
      </c>
      <c r="AW633" s="198">
        <v>19796</v>
      </c>
    </row>
    <row r="634" spans="1:49" x14ac:dyDescent="0.3">
      <c r="A634" s="315" t="s">
        <v>5640</v>
      </c>
      <c r="B634" s="315"/>
      <c r="C634" s="316">
        <v>29946.33</v>
      </c>
      <c r="E634" s="263" t="s">
        <v>5398</v>
      </c>
      <c r="F634" s="263"/>
      <c r="G634" s="264">
        <v>4562.92</v>
      </c>
      <c r="I634" s="227" t="s">
        <v>3423</v>
      </c>
      <c r="J634" s="227"/>
      <c r="K634" s="228">
        <v>9590.1</v>
      </c>
      <c r="M634" s="205" t="s">
        <v>1086</v>
      </c>
      <c r="N634" s="205"/>
      <c r="O634" s="206">
        <v>1815</v>
      </c>
      <c r="U634" s="309" t="s">
        <v>54809</v>
      </c>
      <c r="V634" s="310">
        <v>17463.919999999998</v>
      </c>
      <c r="X634" s="267" t="s">
        <v>55783</v>
      </c>
      <c r="Y634" s="268">
        <v>2491.11</v>
      </c>
      <c r="AA634" s="229" t="s">
        <v>44359</v>
      </c>
      <c r="AB634" s="230">
        <v>229.5</v>
      </c>
      <c r="AD634" s="209" t="s">
        <v>15266</v>
      </c>
      <c r="AE634" s="210">
        <v>65250.03</v>
      </c>
      <c r="AF634" s="93"/>
      <c r="AG634" s="201" t="s">
        <v>13241</v>
      </c>
      <c r="AH634" s="202">
        <v>16.079999999999998</v>
      </c>
      <c r="AJ634" s="319" t="s">
        <v>11840</v>
      </c>
      <c r="AK634" s="320">
        <v>29946.33</v>
      </c>
      <c r="AM634" s="265" t="s">
        <v>11600</v>
      </c>
      <c r="AN634" s="266">
        <v>4562.92</v>
      </c>
      <c r="AP634" s="233" t="s">
        <v>9355</v>
      </c>
      <c r="AQ634" s="234">
        <v>9590.1</v>
      </c>
      <c r="AS634" s="211" t="s">
        <v>8016</v>
      </c>
      <c r="AT634" s="212">
        <v>65821.86</v>
      </c>
      <c r="AV634" s="197" t="s">
        <v>9985</v>
      </c>
      <c r="AW634" s="198">
        <v>19796</v>
      </c>
    </row>
    <row r="635" spans="1:49" x14ac:dyDescent="0.3">
      <c r="A635" s="315" t="s">
        <v>5642</v>
      </c>
      <c r="B635" s="315"/>
      <c r="C635" s="316">
        <v>500050.61</v>
      </c>
      <c r="E635" s="263" t="s">
        <v>5399</v>
      </c>
      <c r="F635" s="263"/>
      <c r="G635" s="264">
        <v>49135</v>
      </c>
      <c r="I635" s="227" t="s">
        <v>4158</v>
      </c>
      <c r="J635" s="227"/>
      <c r="K635" s="228">
        <v>65.349999999999994</v>
      </c>
      <c r="M635" s="205" t="s">
        <v>1087</v>
      </c>
      <c r="N635" s="205"/>
      <c r="O635" s="206">
        <v>18255.47</v>
      </c>
      <c r="U635" s="309" t="s">
        <v>54810</v>
      </c>
      <c r="V635" s="310">
        <v>17865.98</v>
      </c>
      <c r="X635" s="267" t="s">
        <v>60183</v>
      </c>
      <c r="Y635" s="268">
        <v>10409.049999999999</v>
      </c>
      <c r="AA635" s="229" t="s">
        <v>44360</v>
      </c>
      <c r="AB635" s="230">
        <v>1312478.6000000001</v>
      </c>
      <c r="AD635" s="209" t="s">
        <v>15267</v>
      </c>
      <c r="AE635" s="210">
        <v>26300</v>
      </c>
      <c r="AF635" s="93"/>
      <c r="AG635" s="201" t="s">
        <v>13242</v>
      </c>
      <c r="AH635" s="202">
        <v>2707.29</v>
      </c>
      <c r="AJ635" s="319" t="s">
        <v>11842</v>
      </c>
      <c r="AK635" s="320">
        <v>500050.61</v>
      </c>
      <c r="AM635" s="265" t="s">
        <v>11601</v>
      </c>
      <c r="AN635" s="266">
        <v>49135</v>
      </c>
      <c r="AP635" s="233" t="s">
        <v>10516</v>
      </c>
      <c r="AQ635" s="234">
        <v>65.349999999999994</v>
      </c>
      <c r="AS635" s="211" t="s">
        <v>8185</v>
      </c>
      <c r="AT635" s="212">
        <v>11968</v>
      </c>
      <c r="AV635" s="197" t="s">
        <v>10364</v>
      </c>
      <c r="AW635" s="198">
        <v>14812.99</v>
      </c>
    </row>
    <row r="636" spans="1:49" x14ac:dyDescent="0.3">
      <c r="A636" s="315" t="s">
        <v>5643</v>
      </c>
      <c r="B636" s="315"/>
      <c r="C636" s="316">
        <v>9409020.6899999995</v>
      </c>
      <c r="E636" s="263" t="s">
        <v>5400</v>
      </c>
      <c r="F636" s="263"/>
      <c r="G636" s="264">
        <v>123502.1</v>
      </c>
      <c r="I636" s="227" t="s">
        <v>3289</v>
      </c>
      <c r="J636" s="227"/>
      <c r="K636" s="228">
        <v>117624.34</v>
      </c>
      <c r="M636" s="205" t="s">
        <v>1088</v>
      </c>
      <c r="N636" s="205"/>
      <c r="O636" s="206">
        <v>11212</v>
      </c>
      <c r="U636" s="309" t="s">
        <v>54811</v>
      </c>
      <c r="V636" s="310">
        <v>72496.67</v>
      </c>
      <c r="X636" s="267" t="s">
        <v>60184</v>
      </c>
      <c r="Y636" s="268">
        <v>796.29</v>
      </c>
      <c r="AA636" s="229" t="s">
        <v>44361</v>
      </c>
      <c r="AB636" s="230">
        <v>100042.32</v>
      </c>
      <c r="AD636" s="209" t="s">
        <v>13003</v>
      </c>
      <c r="AE636" s="210">
        <v>9624.2900000000009</v>
      </c>
      <c r="AF636" s="93"/>
      <c r="AG636" s="201" t="s">
        <v>13243</v>
      </c>
      <c r="AH636" s="202">
        <v>20435.13</v>
      </c>
      <c r="AJ636" s="319" t="s">
        <v>11843</v>
      </c>
      <c r="AK636" s="320">
        <v>9409020.6899999995</v>
      </c>
      <c r="AM636" s="265" t="s">
        <v>11602</v>
      </c>
      <c r="AN636" s="266">
        <v>123502.1</v>
      </c>
      <c r="AP636" s="233" t="s">
        <v>9356</v>
      </c>
      <c r="AQ636" s="234">
        <v>117624.34</v>
      </c>
      <c r="AS636" s="211" t="s">
        <v>8275</v>
      </c>
      <c r="AT636" s="212">
        <v>76500</v>
      </c>
      <c r="AV636" s="197" t="s">
        <v>9391</v>
      </c>
      <c r="AW636" s="198">
        <v>1135.73</v>
      </c>
    </row>
    <row r="637" spans="1:49" x14ac:dyDescent="0.3">
      <c r="A637" s="315" t="s">
        <v>5644</v>
      </c>
      <c r="B637" s="315"/>
      <c r="C637" s="316">
        <v>24277046.149999999</v>
      </c>
      <c r="E637" s="263" t="s">
        <v>5401</v>
      </c>
      <c r="F637" s="263"/>
      <c r="G637" s="264">
        <v>53282.66</v>
      </c>
      <c r="I637" s="227" t="s">
        <v>3424</v>
      </c>
      <c r="J637" s="227"/>
      <c r="K637" s="228">
        <v>482</v>
      </c>
      <c r="M637" s="205" t="s">
        <v>1089</v>
      </c>
      <c r="N637" s="205"/>
      <c r="O637" s="206">
        <v>14770</v>
      </c>
      <c r="U637" s="309" t="s">
        <v>54812</v>
      </c>
      <c r="V637" s="310">
        <v>13192.36</v>
      </c>
      <c r="X637" s="267" t="s">
        <v>60185</v>
      </c>
      <c r="Y637" s="268">
        <v>2550.21</v>
      </c>
      <c r="AA637" s="229" t="s">
        <v>15310</v>
      </c>
      <c r="AB637" s="230">
        <v>106343</v>
      </c>
      <c r="AD637" s="209" t="s">
        <v>15268</v>
      </c>
      <c r="AE637" s="210">
        <v>2585.0100000000002</v>
      </c>
      <c r="AF637" s="93"/>
      <c r="AG637" s="201" t="s">
        <v>13244</v>
      </c>
      <c r="AH637" s="202">
        <v>10373.92</v>
      </c>
      <c r="AJ637" s="319" t="s">
        <v>11844</v>
      </c>
      <c r="AK637" s="320">
        <v>24277046.149999999</v>
      </c>
      <c r="AM637" s="265" t="s">
        <v>11603</v>
      </c>
      <c r="AN637" s="266">
        <v>53282.66</v>
      </c>
      <c r="AP637" s="233" t="s">
        <v>9357</v>
      </c>
      <c r="AQ637" s="234">
        <v>482</v>
      </c>
      <c r="AS637" s="211" t="s">
        <v>8656</v>
      </c>
      <c r="AT637" s="212">
        <v>15592.4</v>
      </c>
      <c r="AV637" s="197" t="s">
        <v>9986</v>
      </c>
      <c r="AW637" s="198">
        <v>15948.72</v>
      </c>
    </row>
    <row r="638" spans="1:49" x14ac:dyDescent="0.3">
      <c r="A638" s="315" t="s">
        <v>5645</v>
      </c>
      <c r="B638" s="315"/>
      <c r="C638" s="316">
        <v>252823.25</v>
      </c>
      <c r="E638" s="263" t="s">
        <v>5402</v>
      </c>
      <c r="F638" s="263"/>
      <c r="G638" s="264">
        <v>37.03</v>
      </c>
      <c r="I638" s="227" t="s">
        <v>4159</v>
      </c>
      <c r="J638" s="227"/>
      <c r="K638" s="228">
        <v>22232.19</v>
      </c>
      <c r="M638" s="205" t="s">
        <v>1090</v>
      </c>
      <c r="N638" s="205"/>
      <c r="O638" s="206">
        <v>2303</v>
      </c>
      <c r="U638" s="309" t="s">
        <v>54813</v>
      </c>
      <c r="V638" s="310">
        <v>87963.29</v>
      </c>
      <c r="X638" s="267" t="s">
        <v>33068</v>
      </c>
      <c r="Y638" s="268">
        <v>4800</v>
      </c>
      <c r="AA638" s="229" t="s">
        <v>34392</v>
      </c>
      <c r="AB638" s="230">
        <v>1137</v>
      </c>
      <c r="AD638" s="209" t="s">
        <v>15269</v>
      </c>
      <c r="AE638" s="210">
        <v>17250</v>
      </c>
      <c r="AF638" s="93"/>
      <c r="AG638" s="201" t="s">
        <v>31812</v>
      </c>
      <c r="AH638" s="202">
        <v>799.83</v>
      </c>
      <c r="AJ638" s="319" t="s">
        <v>11845</v>
      </c>
      <c r="AK638" s="320">
        <v>252823.25</v>
      </c>
      <c r="AM638" s="265" t="s">
        <v>11604</v>
      </c>
      <c r="AN638" s="266">
        <v>37.03</v>
      </c>
      <c r="AP638" s="233" t="s">
        <v>10517</v>
      </c>
      <c r="AQ638" s="234">
        <v>22232.19</v>
      </c>
      <c r="AS638" s="211" t="s">
        <v>8896</v>
      </c>
      <c r="AT638" s="212">
        <v>232601.60000000001</v>
      </c>
      <c r="AV638" s="197" t="s">
        <v>7651</v>
      </c>
      <c r="AW638" s="198">
        <v>360889.76</v>
      </c>
    </row>
    <row r="639" spans="1:49" x14ac:dyDescent="0.3">
      <c r="A639" s="315" t="s">
        <v>5647</v>
      </c>
      <c r="B639" s="315"/>
      <c r="C639" s="316">
        <v>1362646.51</v>
      </c>
      <c r="E639" s="263" t="s">
        <v>5403</v>
      </c>
      <c r="F639" s="263"/>
      <c r="G639" s="264">
        <v>75789.509999999995</v>
      </c>
      <c r="I639" s="227" t="s">
        <v>4160</v>
      </c>
      <c r="J639" s="227"/>
      <c r="K639" s="228">
        <v>24064.67</v>
      </c>
      <c r="M639" s="205" t="s">
        <v>1091</v>
      </c>
      <c r="N639" s="205"/>
      <c r="O639" s="206">
        <v>3159.11</v>
      </c>
      <c r="U639" s="309" t="s">
        <v>42166</v>
      </c>
      <c r="V639" s="310">
        <v>34672.269999999997</v>
      </c>
      <c r="X639" s="267" t="s">
        <v>58927</v>
      </c>
      <c r="Y639" s="268">
        <v>147000</v>
      </c>
      <c r="AA639" s="229" t="s">
        <v>46648</v>
      </c>
      <c r="AB639" s="230">
        <v>12393.05</v>
      </c>
      <c r="AD639" s="209" t="s">
        <v>15270</v>
      </c>
      <c r="AE639" s="210">
        <v>311.27</v>
      </c>
      <c r="AF639" s="93"/>
      <c r="AG639" s="201" t="s">
        <v>13245</v>
      </c>
      <c r="AH639" s="202">
        <v>278.04000000000002</v>
      </c>
      <c r="AJ639" s="319" t="s">
        <v>11847</v>
      </c>
      <c r="AK639" s="320">
        <v>1362646.51</v>
      </c>
      <c r="AM639" s="265" t="s">
        <v>11605</v>
      </c>
      <c r="AN639" s="266">
        <v>75789.509999999995</v>
      </c>
      <c r="AP639" s="233" t="s">
        <v>10528</v>
      </c>
      <c r="AQ639" s="234">
        <v>24064.67</v>
      </c>
      <c r="AS639" s="211" t="s">
        <v>9239</v>
      </c>
      <c r="AT639" s="212">
        <v>1326397.55</v>
      </c>
      <c r="AV639" s="197" t="s">
        <v>10365</v>
      </c>
      <c r="AW639" s="198">
        <v>715951</v>
      </c>
    </row>
    <row r="640" spans="1:49" x14ac:dyDescent="0.3">
      <c r="A640" s="315" t="s">
        <v>5648</v>
      </c>
      <c r="B640" s="315"/>
      <c r="C640" s="316">
        <v>1477438.18</v>
      </c>
      <c r="E640" s="263" t="s">
        <v>5419</v>
      </c>
      <c r="F640" s="263"/>
      <c r="G640" s="264">
        <v>314234.55</v>
      </c>
      <c r="I640" s="227" t="s">
        <v>3425</v>
      </c>
      <c r="J640" s="227"/>
      <c r="K640" s="228">
        <v>1261328.8799999999</v>
      </c>
      <c r="M640" s="205" t="s">
        <v>1092</v>
      </c>
      <c r="N640" s="205"/>
      <c r="O640" s="206">
        <v>3495.63</v>
      </c>
      <c r="U640" s="309" t="s">
        <v>36024</v>
      </c>
      <c r="V640" s="310">
        <v>66992.5</v>
      </c>
      <c r="X640" s="267" t="s">
        <v>54785</v>
      </c>
      <c r="Y640" s="268">
        <v>128500</v>
      </c>
      <c r="AA640" s="229" t="s">
        <v>13020</v>
      </c>
      <c r="AB640" s="230">
        <v>8151.19</v>
      </c>
      <c r="AD640" s="209" t="s">
        <v>15271</v>
      </c>
      <c r="AE640" s="210">
        <v>1200</v>
      </c>
      <c r="AF640" s="93"/>
      <c r="AG640" s="201" t="s">
        <v>13246</v>
      </c>
      <c r="AH640" s="202">
        <v>2409.66</v>
      </c>
      <c r="AJ640" s="319" t="s">
        <v>11848</v>
      </c>
      <c r="AK640" s="320">
        <v>1477438.18</v>
      </c>
      <c r="AM640" s="265" t="s">
        <v>11621</v>
      </c>
      <c r="AN640" s="266">
        <v>314234.55</v>
      </c>
      <c r="AP640" s="233" t="s">
        <v>9358</v>
      </c>
      <c r="AQ640" s="234">
        <v>1261328.8799999999</v>
      </c>
      <c r="AS640" s="211" t="s">
        <v>10868</v>
      </c>
      <c r="AT640" s="212">
        <v>1318.37</v>
      </c>
      <c r="AV640" s="197" t="s">
        <v>9987</v>
      </c>
      <c r="AW640" s="198">
        <v>1076840.76</v>
      </c>
    </row>
    <row r="641" spans="1:49" x14ac:dyDescent="0.3">
      <c r="A641" s="315" t="s">
        <v>5649</v>
      </c>
      <c r="B641" s="315"/>
      <c r="C641" s="316">
        <v>3064305.81</v>
      </c>
      <c r="E641" s="263" t="s">
        <v>5404</v>
      </c>
      <c r="F641" s="263"/>
      <c r="G641" s="264">
        <v>44221.81</v>
      </c>
      <c r="I641" s="227" t="s">
        <v>3426</v>
      </c>
      <c r="J641" s="227"/>
      <c r="K641" s="228">
        <v>1482358.53</v>
      </c>
      <c r="M641" s="205" t="s">
        <v>1093</v>
      </c>
      <c r="N641" s="205"/>
      <c r="O641" s="206">
        <v>350</v>
      </c>
      <c r="U641" s="309" t="s">
        <v>36025</v>
      </c>
      <c r="V641" s="310">
        <v>1680</v>
      </c>
      <c r="X641" s="267" t="s">
        <v>33070</v>
      </c>
      <c r="Y641" s="268">
        <v>21443</v>
      </c>
      <c r="AA641" s="229" t="s">
        <v>13021</v>
      </c>
      <c r="AB641" s="230">
        <v>28255.85</v>
      </c>
      <c r="AD641" s="209" t="s">
        <v>13004</v>
      </c>
      <c r="AE641" s="210">
        <v>8077.81</v>
      </c>
      <c r="AF641" s="93"/>
      <c r="AG641" s="201" t="s">
        <v>13247</v>
      </c>
      <c r="AH641" s="202">
        <v>4223.2299999999996</v>
      </c>
      <c r="AJ641" s="319" t="s">
        <v>11849</v>
      </c>
      <c r="AK641" s="320">
        <v>3064305.81</v>
      </c>
      <c r="AM641" s="265" t="s">
        <v>11606</v>
      </c>
      <c r="AN641" s="266">
        <v>44221.81</v>
      </c>
      <c r="AP641" s="233" t="s">
        <v>9360</v>
      </c>
      <c r="AQ641" s="234">
        <v>1482358.53</v>
      </c>
      <c r="AS641" s="211" t="s">
        <v>11487</v>
      </c>
      <c r="AT641" s="212">
        <v>59430</v>
      </c>
      <c r="AV641" s="197" t="s">
        <v>10463</v>
      </c>
      <c r="AW641" s="198">
        <v>2137</v>
      </c>
    </row>
    <row r="642" spans="1:49" x14ac:dyDescent="0.3">
      <c r="A642" s="315" t="s">
        <v>5651</v>
      </c>
      <c r="B642" s="315"/>
      <c r="C642" s="316">
        <v>1236181.5900000001</v>
      </c>
      <c r="E642" s="263" t="s">
        <v>5405</v>
      </c>
      <c r="F642" s="263"/>
      <c r="G642" s="264">
        <v>4350</v>
      </c>
      <c r="I642" s="227" t="s">
        <v>3291</v>
      </c>
      <c r="J642" s="227"/>
      <c r="K642" s="228">
        <v>19940.060000000001</v>
      </c>
      <c r="M642" s="205" t="s">
        <v>1094</v>
      </c>
      <c r="N642" s="205"/>
      <c r="O642" s="206">
        <v>100</v>
      </c>
      <c r="U642" s="309" t="s">
        <v>58937</v>
      </c>
      <c r="V642" s="310">
        <v>4081.5</v>
      </c>
      <c r="X642" s="267" t="s">
        <v>15273</v>
      </c>
      <c r="Y642" s="268">
        <v>17482.12</v>
      </c>
      <c r="AA642" s="229" t="s">
        <v>46649</v>
      </c>
      <c r="AB642" s="230">
        <v>14628.18</v>
      </c>
      <c r="AD642" s="209" t="s">
        <v>13005</v>
      </c>
      <c r="AE642" s="210">
        <v>6431.81</v>
      </c>
      <c r="AF642" s="93"/>
      <c r="AG642" s="201" t="s">
        <v>17581</v>
      </c>
      <c r="AH642" s="202">
        <v>248.7</v>
      </c>
      <c r="AJ642" s="319" t="s">
        <v>11851</v>
      </c>
      <c r="AK642" s="320">
        <v>1236181.5900000001</v>
      </c>
      <c r="AM642" s="265" t="s">
        <v>11607</v>
      </c>
      <c r="AN642" s="266">
        <v>4350</v>
      </c>
      <c r="AP642" s="233" t="s">
        <v>9361</v>
      </c>
      <c r="AQ642" s="234">
        <v>19940.060000000001</v>
      </c>
      <c r="AS642" s="211" t="s">
        <v>9782</v>
      </c>
      <c r="AT642" s="212">
        <v>2819517.85</v>
      </c>
      <c r="AV642" s="197" t="s">
        <v>10470</v>
      </c>
      <c r="AW642" s="198">
        <v>357</v>
      </c>
    </row>
    <row r="643" spans="1:49" x14ac:dyDescent="0.3">
      <c r="A643" s="315" t="s">
        <v>5652</v>
      </c>
      <c r="B643" s="315"/>
      <c r="C643" s="316">
        <v>990483.33</v>
      </c>
      <c r="E643" s="263" t="s">
        <v>5406</v>
      </c>
      <c r="F643" s="263"/>
      <c r="G643" s="264">
        <v>295.57</v>
      </c>
      <c r="I643" s="227" t="s">
        <v>3427</v>
      </c>
      <c r="J643" s="227"/>
      <c r="K643" s="228">
        <v>3812930.54</v>
      </c>
      <c r="M643" s="205" t="s">
        <v>1095</v>
      </c>
      <c r="N643" s="205"/>
      <c r="O643" s="206">
        <v>821</v>
      </c>
      <c r="U643" s="309" t="s">
        <v>60204</v>
      </c>
      <c r="V643" s="310">
        <v>3051.22</v>
      </c>
      <c r="X643" s="267" t="s">
        <v>54786</v>
      </c>
      <c r="Y643" s="268">
        <v>14599.59</v>
      </c>
      <c r="AA643" s="229" t="s">
        <v>15311</v>
      </c>
      <c r="AB643" s="230">
        <v>40499.839999999997</v>
      </c>
      <c r="AD643" s="209" t="s">
        <v>15272</v>
      </c>
      <c r="AE643" s="210">
        <v>22658.06</v>
      </c>
      <c r="AF643" s="93"/>
      <c r="AG643" s="201" t="s">
        <v>13248</v>
      </c>
      <c r="AH643" s="202">
        <v>16.079999999999998</v>
      </c>
      <c r="AJ643" s="319" t="s">
        <v>11852</v>
      </c>
      <c r="AK643" s="320">
        <v>990483.33</v>
      </c>
      <c r="AM643" s="265" t="s">
        <v>11608</v>
      </c>
      <c r="AN643" s="266">
        <v>295.57</v>
      </c>
      <c r="AP643" s="233" t="s">
        <v>9362</v>
      </c>
      <c r="AQ643" s="234">
        <v>3812930.54</v>
      </c>
      <c r="AS643" s="211" t="s">
        <v>6638</v>
      </c>
      <c r="AT643" s="212">
        <v>19225</v>
      </c>
      <c r="AV643" s="197" t="s">
        <v>10485</v>
      </c>
      <c r="AW643" s="198">
        <v>820</v>
      </c>
    </row>
    <row r="644" spans="1:49" x14ac:dyDescent="0.3">
      <c r="A644" s="315" t="s">
        <v>5653</v>
      </c>
      <c r="B644" s="315"/>
      <c r="C644" s="316">
        <v>1689440.81</v>
      </c>
      <c r="E644" s="263" t="s">
        <v>5407</v>
      </c>
      <c r="F644" s="263"/>
      <c r="G644" s="264">
        <v>40267.29</v>
      </c>
      <c r="I644" s="227" t="s">
        <v>3428</v>
      </c>
      <c r="J644" s="227"/>
      <c r="K644" s="228">
        <v>4393.42</v>
      </c>
      <c r="M644" s="205" t="s">
        <v>1096</v>
      </c>
      <c r="N644" s="205"/>
      <c r="O644" s="206">
        <v>1294</v>
      </c>
      <c r="U644" s="309" t="s">
        <v>40125</v>
      </c>
      <c r="V644" s="310">
        <v>60862.96</v>
      </c>
      <c r="X644" s="267" t="s">
        <v>33073</v>
      </c>
      <c r="Y644" s="268">
        <v>1283.08</v>
      </c>
      <c r="AA644" s="229" t="s">
        <v>40094</v>
      </c>
      <c r="AB644" s="230">
        <v>1250</v>
      </c>
      <c r="AD644" s="209" t="s">
        <v>15273</v>
      </c>
      <c r="AE644" s="210">
        <v>4350</v>
      </c>
      <c r="AF644" s="93"/>
      <c r="AG644" s="201" t="s">
        <v>13249</v>
      </c>
      <c r="AH644" s="202">
        <v>5639.87</v>
      </c>
      <c r="AJ644" s="319" t="s">
        <v>11853</v>
      </c>
      <c r="AK644" s="320">
        <v>1689440.81</v>
      </c>
      <c r="AM644" s="265" t="s">
        <v>11609</v>
      </c>
      <c r="AN644" s="266">
        <v>40267.29</v>
      </c>
      <c r="AP644" s="233" t="s">
        <v>9363</v>
      </c>
      <c r="AQ644" s="234">
        <v>4393.42</v>
      </c>
      <c r="AS644" s="211" t="s">
        <v>7062</v>
      </c>
      <c r="AT644" s="212">
        <v>4086</v>
      </c>
      <c r="AV644" s="197" t="s">
        <v>10512</v>
      </c>
      <c r="AW644" s="198">
        <v>4249</v>
      </c>
    </row>
    <row r="645" spans="1:49" x14ac:dyDescent="0.3">
      <c r="A645" s="315" t="s">
        <v>5654</v>
      </c>
      <c r="B645" s="315"/>
      <c r="C645" s="316">
        <v>4375580.88</v>
      </c>
      <c r="E645" s="263" t="s">
        <v>5408</v>
      </c>
      <c r="F645" s="263"/>
      <c r="G645" s="264">
        <v>16475.23</v>
      </c>
      <c r="I645" s="227" t="s">
        <v>3429</v>
      </c>
      <c r="J645" s="227"/>
      <c r="K645" s="228">
        <v>16820.400000000001</v>
      </c>
      <c r="M645" s="205" t="s">
        <v>1097</v>
      </c>
      <c r="N645" s="205"/>
      <c r="O645" s="206">
        <v>79831</v>
      </c>
      <c r="U645" s="309" t="s">
        <v>54814</v>
      </c>
      <c r="V645" s="310">
        <v>977.09</v>
      </c>
      <c r="X645" s="267" t="s">
        <v>33075</v>
      </c>
      <c r="Y645" s="268">
        <v>8238.8700000000008</v>
      </c>
      <c r="AA645" s="229" t="s">
        <v>47726</v>
      </c>
      <c r="AB645" s="230">
        <v>18156.16</v>
      </c>
      <c r="AD645" s="209" t="s">
        <v>15274</v>
      </c>
      <c r="AE645" s="210">
        <v>22421</v>
      </c>
      <c r="AF645" s="93"/>
      <c r="AG645" s="201" t="s">
        <v>17584</v>
      </c>
      <c r="AH645" s="202">
        <v>2849.4</v>
      </c>
      <c r="AJ645" s="319" t="s">
        <v>11854</v>
      </c>
      <c r="AK645" s="320">
        <v>4375580.88</v>
      </c>
      <c r="AM645" s="265" t="s">
        <v>11610</v>
      </c>
      <c r="AN645" s="266">
        <v>16475.23</v>
      </c>
      <c r="AP645" s="233" t="s">
        <v>9364</v>
      </c>
      <c r="AQ645" s="234">
        <v>16820.400000000001</v>
      </c>
      <c r="AS645" s="211" t="s">
        <v>7304</v>
      </c>
      <c r="AT645" s="212">
        <v>32547.200000000001</v>
      </c>
      <c r="AV645" s="197" t="s">
        <v>9988</v>
      </c>
      <c r="AW645" s="198">
        <v>7563</v>
      </c>
    </row>
    <row r="646" spans="1:49" x14ac:dyDescent="0.3">
      <c r="A646" s="315" t="s">
        <v>5655</v>
      </c>
      <c r="B646" s="315"/>
      <c r="C646" s="316">
        <v>28150992.280000001</v>
      </c>
      <c r="E646" s="263" t="s">
        <v>5409</v>
      </c>
      <c r="F646" s="263"/>
      <c r="G646" s="264">
        <v>53474.09</v>
      </c>
      <c r="I646" s="227" t="s">
        <v>3430</v>
      </c>
      <c r="J646" s="227"/>
      <c r="K646" s="228">
        <v>27445.4</v>
      </c>
      <c r="M646" s="205" t="s">
        <v>1098</v>
      </c>
      <c r="N646" s="205"/>
      <c r="O646" s="206">
        <v>3823</v>
      </c>
      <c r="U646" s="309" t="s">
        <v>54815</v>
      </c>
      <c r="V646" s="310">
        <v>30122.25</v>
      </c>
      <c r="X646" s="267" t="s">
        <v>44357</v>
      </c>
      <c r="Y646" s="268">
        <v>6719.39</v>
      </c>
      <c r="AA646" s="229" t="s">
        <v>51537</v>
      </c>
      <c r="AB646" s="230">
        <v>195252.64</v>
      </c>
      <c r="AD646" s="209" t="s">
        <v>13006</v>
      </c>
      <c r="AE646" s="210">
        <v>48277.5</v>
      </c>
      <c r="AF646" s="93"/>
      <c r="AG646" s="201" t="s">
        <v>13250</v>
      </c>
      <c r="AH646" s="202">
        <v>4730.68</v>
      </c>
      <c r="AJ646" s="319" t="s">
        <v>11855</v>
      </c>
      <c r="AK646" s="320">
        <v>28150992.280000001</v>
      </c>
      <c r="AM646" s="265" t="s">
        <v>11611</v>
      </c>
      <c r="AN646" s="266">
        <v>53474.09</v>
      </c>
      <c r="AP646" s="233" t="s">
        <v>9365</v>
      </c>
      <c r="AQ646" s="234">
        <v>27445.4</v>
      </c>
      <c r="AS646" s="211" t="s">
        <v>7719</v>
      </c>
      <c r="AT646" s="212">
        <v>1410.99</v>
      </c>
      <c r="AV646" s="197" t="s">
        <v>7652</v>
      </c>
      <c r="AW646" s="198">
        <v>103770</v>
      </c>
    </row>
    <row r="647" spans="1:49" x14ac:dyDescent="0.3">
      <c r="A647" s="315" t="s">
        <v>5658</v>
      </c>
      <c r="B647" s="315"/>
      <c r="C647" s="316">
        <v>430887.06</v>
      </c>
      <c r="E647" s="263" t="s">
        <v>5410</v>
      </c>
      <c r="F647" s="263"/>
      <c r="G647" s="264">
        <v>2681.39</v>
      </c>
      <c r="I647" s="227" t="s">
        <v>4162</v>
      </c>
      <c r="J647" s="227"/>
      <c r="K647" s="228">
        <v>96</v>
      </c>
      <c r="M647" s="205" t="s">
        <v>1099</v>
      </c>
      <c r="N647" s="205"/>
      <c r="O647" s="206">
        <v>872</v>
      </c>
      <c r="U647" s="309" t="s">
        <v>34569</v>
      </c>
      <c r="V647" s="310">
        <v>37116.18</v>
      </c>
      <c r="X647" s="267" t="s">
        <v>33076</v>
      </c>
      <c r="Y647" s="268">
        <v>50453.69</v>
      </c>
      <c r="AA647" s="229" t="s">
        <v>15312</v>
      </c>
      <c r="AB647" s="230">
        <v>241293.12</v>
      </c>
      <c r="AD647" s="209" t="s">
        <v>15275</v>
      </c>
      <c r="AE647" s="210">
        <v>65250.03</v>
      </c>
      <c r="AF647" s="93"/>
      <c r="AG647" s="201" t="s">
        <v>13251</v>
      </c>
      <c r="AH647" s="202">
        <v>4700</v>
      </c>
      <c r="AJ647" s="319" t="s">
        <v>11858</v>
      </c>
      <c r="AK647" s="320">
        <v>430887.06</v>
      </c>
      <c r="AM647" s="265" t="s">
        <v>11612</v>
      </c>
      <c r="AN647" s="266">
        <v>2681.39</v>
      </c>
      <c r="AP647" s="233" t="s">
        <v>10529</v>
      </c>
      <c r="AQ647" s="234">
        <v>96</v>
      </c>
      <c r="AS647" s="211" t="s">
        <v>8897</v>
      </c>
      <c r="AT647" s="212">
        <v>986</v>
      </c>
      <c r="AV647" s="197" t="s">
        <v>10366</v>
      </c>
      <c r="AW647" s="198">
        <v>311607</v>
      </c>
    </row>
    <row r="648" spans="1:49" x14ac:dyDescent="0.3">
      <c r="A648" s="315" t="s">
        <v>5659</v>
      </c>
      <c r="B648" s="315"/>
      <c r="C648" s="316">
        <v>72884.36</v>
      </c>
      <c r="E648" s="263" t="s">
        <v>5413</v>
      </c>
      <c r="F648" s="263"/>
      <c r="G648" s="264">
        <v>30184.9</v>
      </c>
      <c r="I648" s="227" t="s">
        <v>3431</v>
      </c>
      <c r="J648" s="227"/>
      <c r="K648" s="228">
        <v>34796.54</v>
      </c>
      <c r="M648" s="205" t="s">
        <v>1100</v>
      </c>
      <c r="N648" s="205"/>
      <c r="O648" s="206">
        <v>1354</v>
      </c>
      <c r="U648" s="309" t="s">
        <v>34570</v>
      </c>
      <c r="V648" s="310">
        <v>622960.99</v>
      </c>
      <c r="X648" s="267" t="s">
        <v>55784</v>
      </c>
      <c r="Y648" s="268">
        <v>59583.37</v>
      </c>
      <c r="AA648" s="229" t="s">
        <v>40095</v>
      </c>
      <c r="AB648" s="230">
        <v>111108.11</v>
      </c>
      <c r="AD648" s="209" t="s">
        <v>15276</v>
      </c>
      <c r="AE648" s="210">
        <v>26300</v>
      </c>
      <c r="AF648" s="93"/>
      <c r="AG648" s="201" t="s">
        <v>17586</v>
      </c>
      <c r="AH648" s="202">
        <v>17414.25</v>
      </c>
      <c r="AJ648" s="319" t="s">
        <v>11859</v>
      </c>
      <c r="AK648" s="320">
        <v>72884.36</v>
      </c>
      <c r="AM648" s="265" t="s">
        <v>11615</v>
      </c>
      <c r="AN648" s="266">
        <v>30184.9</v>
      </c>
      <c r="AP648" s="233" t="s">
        <v>9366</v>
      </c>
      <c r="AQ648" s="234">
        <v>34796.54</v>
      </c>
      <c r="AS648" s="211" t="s">
        <v>9439</v>
      </c>
      <c r="AT648" s="212">
        <v>20975</v>
      </c>
      <c r="AV648" s="197" t="s">
        <v>9989</v>
      </c>
      <c r="AW648" s="198">
        <v>415377</v>
      </c>
    </row>
    <row r="649" spans="1:49" x14ac:dyDescent="0.3">
      <c r="A649" s="315" t="s">
        <v>5660</v>
      </c>
      <c r="B649" s="315"/>
      <c r="C649" s="316">
        <v>51852</v>
      </c>
      <c r="E649" s="263" t="s">
        <v>5414</v>
      </c>
      <c r="F649" s="263"/>
      <c r="G649" s="264">
        <v>9438.4599999999991</v>
      </c>
      <c r="I649" s="227" t="s">
        <v>3292</v>
      </c>
      <c r="J649" s="227"/>
      <c r="K649" s="228">
        <v>86350.35</v>
      </c>
      <c r="M649" s="205" t="s">
        <v>1101</v>
      </c>
      <c r="N649" s="205"/>
      <c r="O649" s="206">
        <v>10522.97</v>
      </c>
      <c r="U649" s="309" t="s">
        <v>55833</v>
      </c>
      <c r="V649" s="310">
        <v>4870.5200000000004</v>
      </c>
      <c r="X649" s="267" t="s">
        <v>34490</v>
      </c>
      <c r="Y649" s="268">
        <v>216163.88</v>
      </c>
      <c r="AA649" s="229" t="s">
        <v>34503</v>
      </c>
      <c r="AB649" s="230">
        <v>99068.95</v>
      </c>
      <c r="AD649" s="209" t="s">
        <v>15277</v>
      </c>
      <c r="AE649" s="210">
        <v>6200</v>
      </c>
      <c r="AF649" s="93"/>
      <c r="AG649" s="201" t="s">
        <v>13252</v>
      </c>
      <c r="AH649" s="202">
        <v>15359.25</v>
      </c>
      <c r="AJ649" s="319" t="s">
        <v>11860</v>
      </c>
      <c r="AK649" s="320">
        <v>51852</v>
      </c>
      <c r="AM649" s="265" t="s">
        <v>11616</v>
      </c>
      <c r="AN649" s="266">
        <v>9438.4599999999991</v>
      </c>
      <c r="AP649" s="233" t="s">
        <v>9367</v>
      </c>
      <c r="AQ649" s="234">
        <v>86350.35</v>
      </c>
      <c r="AS649" s="211" t="s">
        <v>9497</v>
      </c>
      <c r="AT649" s="212">
        <v>4078</v>
      </c>
      <c r="AV649" s="197" t="s">
        <v>10367</v>
      </c>
      <c r="AW649" s="198">
        <v>54130</v>
      </c>
    </row>
    <row r="650" spans="1:49" x14ac:dyDescent="0.3">
      <c r="A650" s="315" t="s">
        <v>5661</v>
      </c>
      <c r="B650" s="315"/>
      <c r="C650" s="316">
        <v>282882.09999999998</v>
      </c>
      <c r="E650" s="263" t="s">
        <v>5415</v>
      </c>
      <c r="F650" s="263"/>
      <c r="G650" s="264">
        <v>12929.13</v>
      </c>
      <c r="I650" s="227" t="s">
        <v>3432</v>
      </c>
      <c r="J650" s="227"/>
      <c r="K650" s="228">
        <v>64123.47</v>
      </c>
      <c r="M650" s="205" t="s">
        <v>1102</v>
      </c>
      <c r="N650" s="205"/>
      <c r="O650" s="206">
        <v>6325</v>
      </c>
      <c r="U650" s="309" t="s">
        <v>63621</v>
      </c>
      <c r="V650" s="310">
        <v>9747.83</v>
      </c>
      <c r="X650" s="267" t="s">
        <v>49595</v>
      </c>
      <c r="Y650" s="268">
        <v>127500</v>
      </c>
      <c r="AA650" s="229" t="s">
        <v>13023</v>
      </c>
      <c r="AB650" s="230">
        <v>605920.48</v>
      </c>
      <c r="AD650" s="209" t="s">
        <v>13008</v>
      </c>
      <c r="AE650" s="210">
        <v>10709.06</v>
      </c>
      <c r="AF650" s="93"/>
      <c r="AG650" s="201" t="s">
        <v>13253</v>
      </c>
      <c r="AH650" s="202">
        <v>271962.53000000003</v>
      </c>
      <c r="AJ650" s="319" t="s">
        <v>11861</v>
      </c>
      <c r="AK650" s="320">
        <v>282882.09999999998</v>
      </c>
      <c r="AM650" s="265" t="s">
        <v>11617</v>
      </c>
      <c r="AN650" s="266">
        <v>12929.13</v>
      </c>
      <c r="AP650" s="233" t="s">
        <v>9368</v>
      </c>
      <c r="AQ650" s="234">
        <v>64123.47</v>
      </c>
      <c r="AS650" s="211" t="s">
        <v>9783</v>
      </c>
      <c r="AT650" s="212">
        <v>83308.19</v>
      </c>
      <c r="AV650" s="197" t="s">
        <v>9395</v>
      </c>
      <c r="AW650" s="198">
        <v>5900</v>
      </c>
    </row>
    <row r="651" spans="1:49" x14ac:dyDescent="0.3">
      <c r="A651" s="315" t="s">
        <v>5662</v>
      </c>
      <c r="B651" s="315"/>
      <c r="C651" s="316">
        <v>203848.97</v>
      </c>
      <c r="E651" s="263" t="s">
        <v>5416</v>
      </c>
      <c r="F651" s="263"/>
      <c r="G651" s="264">
        <v>325670.87</v>
      </c>
      <c r="I651" s="227" t="s">
        <v>3433</v>
      </c>
      <c r="J651" s="227"/>
      <c r="K651" s="228">
        <v>17888.38</v>
      </c>
      <c r="M651" s="205" t="s">
        <v>1103</v>
      </c>
      <c r="N651" s="205"/>
      <c r="O651" s="206">
        <v>2571</v>
      </c>
      <c r="U651" s="309" t="s">
        <v>66989</v>
      </c>
      <c r="V651" s="310">
        <v>4000</v>
      </c>
      <c r="X651" s="267" t="s">
        <v>55785</v>
      </c>
      <c r="Y651" s="268">
        <v>25249.98</v>
      </c>
      <c r="AA651" s="229" t="s">
        <v>15313</v>
      </c>
      <c r="AB651" s="230">
        <v>-2676.03</v>
      </c>
      <c r="AD651" s="209" t="s">
        <v>15278</v>
      </c>
      <c r="AE651" s="210">
        <v>2585.0100000000002</v>
      </c>
      <c r="AF651" s="93"/>
      <c r="AG651" s="201" t="s">
        <v>13254</v>
      </c>
      <c r="AH651" s="202">
        <v>155044.48000000001</v>
      </c>
      <c r="AJ651" s="319" t="s">
        <v>11862</v>
      </c>
      <c r="AK651" s="320">
        <v>203848.97</v>
      </c>
      <c r="AM651" s="265" t="s">
        <v>11618</v>
      </c>
      <c r="AN651" s="266">
        <v>325670.87</v>
      </c>
      <c r="AP651" s="233" t="s">
        <v>9369</v>
      </c>
      <c r="AQ651" s="234">
        <v>17888.38</v>
      </c>
      <c r="AS651" s="211" t="s">
        <v>6639</v>
      </c>
      <c r="AT651" s="212">
        <v>12704.8</v>
      </c>
      <c r="AV651" s="197" t="s">
        <v>9990</v>
      </c>
      <c r="AW651" s="198">
        <v>60030</v>
      </c>
    </row>
    <row r="652" spans="1:49" x14ac:dyDescent="0.3">
      <c r="A652" s="315" t="s">
        <v>5664</v>
      </c>
      <c r="B652" s="315"/>
      <c r="C652" s="316">
        <v>197315.21</v>
      </c>
      <c r="E652" s="263" t="s">
        <v>5420</v>
      </c>
      <c r="F652" s="263"/>
      <c r="G652" s="264">
        <v>574758.66</v>
      </c>
      <c r="I652" s="227" t="s">
        <v>3435</v>
      </c>
      <c r="J652" s="227"/>
      <c r="K652" s="228">
        <v>332324.40000000002</v>
      </c>
      <c r="M652" s="205" t="s">
        <v>1104</v>
      </c>
      <c r="N652" s="205"/>
      <c r="O652" s="206">
        <v>314409</v>
      </c>
      <c r="U652" s="309" t="s">
        <v>46676</v>
      </c>
      <c r="V652" s="310">
        <v>183506.1</v>
      </c>
      <c r="X652" s="267" t="s">
        <v>34491</v>
      </c>
      <c r="Y652" s="268">
        <v>75500.039999999994</v>
      </c>
      <c r="AA652" s="229" t="s">
        <v>51538</v>
      </c>
      <c r="AB652" s="230">
        <v>371.07</v>
      </c>
      <c r="AD652" s="209" t="s">
        <v>15279</v>
      </c>
      <c r="AE652" s="210">
        <v>17250</v>
      </c>
      <c r="AF652" s="93"/>
      <c r="AG652" s="201" t="s">
        <v>13255</v>
      </c>
      <c r="AH652" s="202">
        <v>1674.16</v>
      </c>
      <c r="AJ652" s="319" t="s">
        <v>11864</v>
      </c>
      <c r="AK652" s="320">
        <v>197315.21</v>
      </c>
      <c r="AM652" s="265" t="s">
        <v>11622</v>
      </c>
      <c r="AN652" s="266">
        <v>574758.66</v>
      </c>
      <c r="AP652" s="233" t="s">
        <v>9371</v>
      </c>
      <c r="AQ652" s="234">
        <v>332324.40000000002</v>
      </c>
      <c r="AS652" s="211" t="s">
        <v>7063</v>
      </c>
      <c r="AT652" s="212">
        <v>17046</v>
      </c>
      <c r="AV652" s="197" t="s">
        <v>10368</v>
      </c>
      <c r="AW652" s="198">
        <v>20597</v>
      </c>
    </row>
    <row r="653" spans="1:49" x14ac:dyDescent="0.3">
      <c r="A653" s="315" t="s">
        <v>5665</v>
      </c>
      <c r="B653" s="315"/>
      <c r="C653" s="316">
        <v>390575.15</v>
      </c>
      <c r="E653" s="263" t="s">
        <v>5421</v>
      </c>
      <c r="F653" s="263"/>
      <c r="G653" s="264">
        <v>51434.74</v>
      </c>
      <c r="I653" s="227" t="s">
        <v>3436</v>
      </c>
      <c r="J653" s="227"/>
      <c r="K653" s="228">
        <v>2622</v>
      </c>
      <c r="M653" s="205" t="s">
        <v>1105</v>
      </c>
      <c r="N653" s="205"/>
      <c r="O653" s="206">
        <v>1332</v>
      </c>
      <c r="U653" s="309" t="s">
        <v>47759</v>
      </c>
      <c r="V653" s="310">
        <v>7800</v>
      </c>
      <c r="X653" s="267" t="s">
        <v>34492</v>
      </c>
      <c r="Y653" s="268">
        <v>77031.63</v>
      </c>
      <c r="AA653" s="229" t="s">
        <v>15315</v>
      </c>
      <c r="AB653" s="230">
        <v>2365.13</v>
      </c>
      <c r="AD653" s="209" t="s">
        <v>15280</v>
      </c>
      <c r="AE653" s="210">
        <v>6350</v>
      </c>
      <c r="AF653" s="93"/>
      <c r="AG653" s="201" t="s">
        <v>13256</v>
      </c>
      <c r="AH653" s="202">
        <v>167313.18</v>
      </c>
      <c r="AJ653" s="319" t="s">
        <v>11865</v>
      </c>
      <c r="AK653" s="320">
        <v>390575.15</v>
      </c>
      <c r="AM653" s="265" t="s">
        <v>11623</v>
      </c>
      <c r="AN653" s="266">
        <v>51434.74</v>
      </c>
      <c r="AP653" s="233" t="s">
        <v>9372</v>
      </c>
      <c r="AQ653" s="234">
        <v>2622</v>
      </c>
      <c r="AS653" s="211" t="s">
        <v>7305</v>
      </c>
      <c r="AT653" s="212">
        <v>18923</v>
      </c>
      <c r="AV653" s="197" t="s">
        <v>9991</v>
      </c>
      <c r="AW653" s="198">
        <v>20597</v>
      </c>
    </row>
    <row r="654" spans="1:49" x14ac:dyDescent="0.3">
      <c r="A654" s="315" t="s">
        <v>5666</v>
      </c>
      <c r="B654" s="315"/>
      <c r="C654" s="316">
        <v>160690.25</v>
      </c>
      <c r="E654" s="263" t="s">
        <v>5417</v>
      </c>
      <c r="F654" s="263"/>
      <c r="G654" s="264">
        <v>188355.92</v>
      </c>
      <c r="I654" s="227" t="s">
        <v>3437</v>
      </c>
      <c r="J654" s="227"/>
      <c r="K654" s="228">
        <v>26544.47</v>
      </c>
      <c r="M654" s="205" t="s">
        <v>1106</v>
      </c>
      <c r="N654" s="205"/>
      <c r="O654" s="206">
        <v>7575</v>
      </c>
      <c r="U654" s="309" t="s">
        <v>38867</v>
      </c>
      <c r="V654" s="310">
        <v>51929.09</v>
      </c>
      <c r="X654" s="267" t="s">
        <v>34493</v>
      </c>
      <c r="Y654" s="268">
        <v>3333.33</v>
      </c>
      <c r="AA654" s="229" t="s">
        <v>33085</v>
      </c>
      <c r="AB654" s="230">
        <v>13090</v>
      </c>
      <c r="AD654" s="209" t="s">
        <v>15281</v>
      </c>
      <c r="AE654" s="210">
        <v>311.27</v>
      </c>
      <c r="AF654" s="93"/>
      <c r="AG654" s="201" t="s">
        <v>13257</v>
      </c>
      <c r="AH654" s="202">
        <v>43615.9</v>
      </c>
      <c r="AJ654" s="319" t="s">
        <v>11866</v>
      </c>
      <c r="AK654" s="320">
        <v>160690.25</v>
      </c>
      <c r="AM654" s="265" t="s">
        <v>11619</v>
      </c>
      <c r="AN654" s="266">
        <v>188355.92</v>
      </c>
      <c r="AP654" s="233" t="s">
        <v>9373</v>
      </c>
      <c r="AQ654" s="234">
        <v>26544.47</v>
      </c>
      <c r="AS654" s="211" t="s">
        <v>7720</v>
      </c>
      <c r="AT654" s="212">
        <v>1652</v>
      </c>
      <c r="AV654" s="197" t="s">
        <v>10369</v>
      </c>
      <c r="AW654" s="198">
        <v>325517</v>
      </c>
    </row>
    <row r="655" spans="1:49" x14ac:dyDescent="0.3">
      <c r="A655" s="315" t="s">
        <v>5667</v>
      </c>
      <c r="B655" s="315"/>
      <c r="C655" s="316">
        <v>117671.93</v>
      </c>
      <c r="E655" s="263" t="s">
        <v>5422</v>
      </c>
      <c r="F655" s="263"/>
      <c r="G655" s="264">
        <v>3376795.41</v>
      </c>
      <c r="I655" s="227" t="s">
        <v>3438</v>
      </c>
      <c r="J655" s="227"/>
      <c r="K655" s="228">
        <v>5031</v>
      </c>
      <c r="M655" s="205" t="s">
        <v>1107</v>
      </c>
      <c r="N655" s="205"/>
      <c r="O655" s="206">
        <v>42292</v>
      </c>
      <c r="U655" s="309" t="s">
        <v>36026</v>
      </c>
      <c r="V655" s="310">
        <v>4845.24</v>
      </c>
      <c r="X655" s="267" t="s">
        <v>34494</v>
      </c>
      <c r="Y655" s="268">
        <v>65000.04</v>
      </c>
      <c r="AA655" s="229" t="s">
        <v>15316</v>
      </c>
      <c r="AB655" s="230">
        <v>268.27</v>
      </c>
      <c r="AD655" s="209" t="s">
        <v>15282</v>
      </c>
      <c r="AE655" s="210">
        <v>706</v>
      </c>
      <c r="AF655" s="93"/>
      <c r="AG655" s="201" t="s">
        <v>13258</v>
      </c>
      <c r="AH655" s="202">
        <v>117967.49</v>
      </c>
      <c r="AJ655" s="319" t="s">
        <v>11867</v>
      </c>
      <c r="AK655" s="320">
        <v>117671.93</v>
      </c>
      <c r="AM655" s="265" t="s">
        <v>11624</v>
      </c>
      <c r="AN655" s="266">
        <v>3376795.41</v>
      </c>
      <c r="AP655" s="233" t="s">
        <v>9374</v>
      </c>
      <c r="AQ655" s="234">
        <v>5031</v>
      </c>
      <c r="AS655" s="211" t="s">
        <v>8017</v>
      </c>
      <c r="AT655" s="212">
        <v>2293.9</v>
      </c>
      <c r="AV655" s="197" t="s">
        <v>9397</v>
      </c>
      <c r="AW655" s="198">
        <v>29510.6</v>
      </c>
    </row>
    <row r="656" spans="1:49" x14ac:dyDescent="0.3">
      <c r="A656" s="315" t="s">
        <v>5668</v>
      </c>
      <c r="B656" s="315"/>
      <c r="C656" s="316">
        <v>448334.04</v>
      </c>
      <c r="E656" s="263" t="s">
        <v>5423</v>
      </c>
      <c r="F656" s="263"/>
      <c r="G656" s="264">
        <v>94818.34</v>
      </c>
      <c r="I656" s="227" t="s">
        <v>3439</v>
      </c>
      <c r="J656" s="227"/>
      <c r="K656" s="228">
        <v>763702.88</v>
      </c>
      <c r="M656" s="205" t="s">
        <v>1108</v>
      </c>
      <c r="N656" s="205"/>
      <c r="O656" s="206">
        <v>46797.64</v>
      </c>
      <c r="U656" s="309" t="s">
        <v>34571</v>
      </c>
      <c r="V656" s="310">
        <v>535399.46</v>
      </c>
      <c r="X656" s="267" t="s">
        <v>34495</v>
      </c>
      <c r="Y656" s="268">
        <v>256100</v>
      </c>
      <c r="AA656" s="229" t="s">
        <v>15317</v>
      </c>
      <c r="AB656" s="230">
        <v>20.51</v>
      </c>
      <c r="AD656" s="209" t="s">
        <v>15283</v>
      </c>
      <c r="AE656" s="210">
        <v>22421</v>
      </c>
      <c r="AF656" s="93"/>
      <c r="AG656" s="201" t="s">
        <v>13259</v>
      </c>
      <c r="AH656" s="202">
        <v>15437.67</v>
      </c>
      <c r="AJ656" s="319" t="s">
        <v>11868</v>
      </c>
      <c r="AK656" s="320">
        <v>448334.04</v>
      </c>
      <c r="AM656" s="265" t="s">
        <v>11625</v>
      </c>
      <c r="AN656" s="266">
        <v>94818.34</v>
      </c>
      <c r="AP656" s="233" t="s">
        <v>9375</v>
      </c>
      <c r="AQ656" s="234">
        <v>763702.88</v>
      </c>
      <c r="AS656" s="211" t="s">
        <v>8276</v>
      </c>
      <c r="AT656" s="212">
        <v>2252.67</v>
      </c>
      <c r="AV656" s="197" t="s">
        <v>9992</v>
      </c>
      <c r="AW656" s="198">
        <v>355027.6</v>
      </c>
    </row>
    <row r="657" spans="1:49" x14ac:dyDescent="0.3">
      <c r="A657" s="315" t="s">
        <v>5669</v>
      </c>
      <c r="B657" s="315"/>
      <c r="C657" s="316">
        <v>38905.980000000003</v>
      </c>
      <c r="E657" s="263" t="s">
        <v>5424</v>
      </c>
      <c r="F657" s="263"/>
      <c r="G657" s="264">
        <v>5038258.8600000003</v>
      </c>
      <c r="I657" s="227" t="s">
        <v>3440</v>
      </c>
      <c r="J657" s="227"/>
      <c r="K657" s="228">
        <v>5866.94</v>
      </c>
      <c r="M657" s="205" t="s">
        <v>1109</v>
      </c>
      <c r="N657" s="205"/>
      <c r="O657" s="206">
        <v>1084</v>
      </c>
      <c r="U657" s="309" t="s">
        <v>34572</v>
      </c>
      <c r="V657" s="310">
        <v>1714585.39</v>
      </c>
      <c r="X657" s="267" t="s">
        <v>34496</v>
      </c>
      <c r="Y657" s="268">
        <v>67492.710000000006</v>
      </c>
      <c r="AA657" s="229" t="s">
        <v>15318</v>
      </c>
      <c r="AB657" s="230">
        <v>58.36</v>
      </c>
      <c r="AD657" s="209" t="s">
        <v>15284</v>
      </c>
      <c r="AE657" s="210">
        <v>1200</v>
      </c>
      <c r="AF657" s="93"/>
      <c r="AG657" s="201" t="s">
        <v>13260</v>
      </c>
      <c r="AH657" s="202">
        <v>14514.07</v>
      </c>
      <c r="AJ657" s="319" t="s">
        <v>11869</v>
      </c>
      <c r="AK657" s="320">
        <v>38905.980000000003</v>
      </c>
      <c r="AM657" s="265" t="s">
        <v>11626</v>
      </c>
      <c r="AN657" s="266">
        <v>5038258.8600000003</v>
      </c>
      <c r="AP657" s="233" t="s">
        <v>9376</v>
      </c>
      <c r="AQ657" s="234">
        <v>5866.94</v>
      </c>
      <c r="AS657" s="211" t="s">
        <v>8898</v>
      </c>
      <c r="AT657" s="212">
        <v>1779.78</v>
      </c>
      <c r="AV657" s="197" t="s">
        <v>10370</v>
      </c>
      <c r="AW657" s="198">
        <v>120945</v>
      </c>
    </row>
    <row r="658" spans="1:49" x14ac:dyDescent="0.3">
      <c r="A658" s="315" t="s">
        <v>5670</v>
      </c>
      <c r="B658" s="315"/>
      <c r="C658" s="316">
        <v>4904571.7300000004</v>
      </c>
      <c r="E658" s="263" t="s">
        <v>5425</v>
      </c>
      <c r="F658" s="263"/>
      <c r="G658" s="264">
        <v>424480.81</v>
      </c>
      <c r="I658" s="227" t="s">
        <v>3441</v>
      </c>
      <c r="J658" s="227"/>
      <c r="K658" s="228">
        <v>594422.87</v>
      </c>
      <c r="M658" s="205" t="s">
        <v>1110</v>
      </c>
      <c r="N658" s="205"/>
      <c r="O658" s="206">
        <v>1082</v>
      </c>
      <c r="U658" s="309" t="s">
        <v>34573</v>
      </c>
      <c r="V658" s="310">
        <v>652743.88</v>
      </c>
      <c r="X658" s="267" t="s">
        <v>35977</v>
      </c>
      <c r="Y658" s="268">
        <v>22802.36</v>
      </c>
      <c r="AA658" s="229" t="s">
        <v>35983</v>
      </c>
      <c r="AB658" s="230">
        <v>25595.97</v>
      </c>
      <c r="AD658" s="209" t="s">
        <v>13009</v>
      </c>
      <c r="AE658" s="210">
        <v>12033.04</v>
      </c>
      <c r="AF658" s="93"/>
      <c r="AG658" s="201" t="s">
        <v>13261</v>
      </c>
      <c r="AH658" s="202">
        <v>19861.27</v>
      </c>
      <c r="AJ658" s="319" t="s">
        <v>11870</v>
      </c>
      <c r="AK658" s="320">
        <v>4904571.7300000004</v>
      </c>
      <c r="AM658" s="265" t="s">
        <v>11627</v>
      </c>
      <c r="AN658" s="266">
        <v>424480.81</v>
      </c>
      <c r="AP658" s="233" t="s">
        <v>9377</v>
      </c>
      <c r="AQ658" s="234">
        <v>594422.87</v>
      </c>
      <c r="AS658" s="211" t="s">
        <v>9440</v>
      </c>
      <c r="AT658" s="212">
        <v>17556.900000000001</v>
      </c>
      <c r="AV658" s="197" t="s">
        <v>9993</v>
      </c>
      <c r="AW658" s="198">
        <v>120945</v>
      </c>
    </row>
    <row r="659" spans="1:49" x14ac:dyDescent="0.3">
      <c r="A659" s="315" t="s">
        <v>5671</v>
      </c>
      <c r="B659" s="315"/>
      <c r="C659" s="316">
        <v>322136.33</v>
      </c>
      <c r="E659" s="263" t="s">
        <v>5426</v>
      </c>
      <c r="F659" s="263"/>
      <c r="G659" s="264">
        <v>6589314.1500000004</v>
      </c>
      <c r="I659" s="227" t="s">
        <v>3442</v>
      </c>
      <c r="J659" s="227"/>
      <c r="K659" s="228">
        <v>292975.18</v>
      </c>
      <c r="M659" s="205" t="s">
        <v>1111</v>
      </c>
      <c r="N659" s="205"/>
      <c r="O659" s="206">
        <v>2374</v>
      </c>
      <c r="U659" s="309" t="s">
        <v>49643</v>
      </c>
      <c r="V659" s="310">
        <v>52150.48</v>
      </c>
      <c r="X659" s="267" t="s">
        <v>35978</v>
      </c>
      <c r="Y659" s="268">
        <v>-1503.99</v>
      </c>
      <c r="AA659" s="229" t="s">
        <v>51539</v>
      </c>
      <c r="AB659" s="230">
        <v>2185.59</v>
      </c>
      <c r="AD659" s="209" t="s">
        <v>13010</v>
      </c>
      <c r="AE659" s="210">
        <v>10323.81</v>
      </c>
      <c r="AF659" s="93"/>
      <c r="AG659" s="201" t="s">
        <v>31813</v>
      </c>
      <c r="AH659" s="202">
        <v>7679.63</v>
      </c>
      <c r="AJ659" s="319" t="s">
        <v>11871</v>
      </c>
      <c r="AK659" s="320">
        <v>322136.33</v>
      </c>
      <c r="AM659" s="265" t="s">
        <v>11628</v>
      </c>
      <c r="AN659" s="266">
        <v>6589314.1500000004</v>
      </c>
      <c r="AP659" s="233" t="s">
        <v>9378</v>
      </c>
      <c r="AQ659" s="234">
        <v>292975.18</v>
      </c>
      <c r="AS659" s="211" t="s">
        <v>10586</v>
      </c>
      <c r="AT659" s="212">
        <v>3657</v>
      </c>
      <c r="AV659" s="197" t="s">
        <v>10119</v>
      </c>
      <c r="AW659" s="198">
        <v>456619</v>
      </c>
    </row>
    <row r="660" spans="1:49" x14ac:dyDescent="0.3">
      <c r="A660" s="315" t="s">
        <v>5672</v>
      </c>
      <c r="B660" s="315"/>
      <c r="C660" s="316">
        <v>39475416.329999998</v>
      </c>
      <c r="E660" s="263" t="s">
        <v>5427</v>
      </c>
      <c r="F660" s="263"/>
      <c r="G660" s="264">
        <v>24178.84</v>
      </c>
      <c r="I660" s="227" t="s">
        <v>3293</v>
      </c>
      <c r="J660" s="227"/>
      <c r="K660" s="228">
        <v>192806.09</v>
      </c>
      <c r="M660" s="205" t="s">
        <v>1112</v>
      </c>
      <c r="N660" s="205"/>
      <c r="O660" s="206">
        <v>1549</v>
      </c>
      <c r="U660" s="309" t="s">
        <v>51652</v>
      </c>
      <c r="V660" s="310">
        <v>73373.86</v>
      </c>
      <c r="X660" s="267" t="s">
        <v>35979</v>
      </c>
      <c r="Y660" s="268">
        <v>55970.82</v>
      </c>
      <c r="AA660" s="229" t="s">
        <v>34504</v>
      </c>
      <c r="AB660" s="230">
        <v>7429.76</v>
      </c>
      <c r="AD660" s="209" t="s">
        <v>15285</v>
      </c>
      <c r="AE660" s="210">
        <v>22658.06</v>
      </c>
      <c r="AF660" s="93"/>
      <c r="AG660" s="201" t="s">
        <v>31814</v>
      </c>
      <c r="AH660" s="202">
        <v>207355.51</v>
      </c>
      <c r="AJ660" s="319" t="s">
        <v>11872</v>
      </c>
      <c r="AK660" s="320">
        <v>39475416.329999998</v>
      </c>
      <c r="AM660" s="265" t="s">
        <v>11629</v>
      </c>
      <c r="AN660" s="266">
        <v>24178.84</v>
      </c>
      <c r="AP660" s="233" t="s">
        <v>9379</v>
      </c>
      <c r="AQ660" s="234">
        <v>192806.09</v>
      </c>
      <c r="AS660" s="211" t="s">
        <v>9784</v>
      </c>
      <c r="AT660" s="212">
        <v>77866.05</v>
      </c>
      <c r="AV660" s="197" t="s">
        <v>10371</v>
      </c>
      <c r="AW660" s="198">
        <v>231564</v>
      </c>
    </row>
    <row r="661" spans="1:49" x14ac:dyDescent="0.3">
      <c r="A661" s="315" t="s">
        <v>5673</v>
      </c>
      <c r="B661" s="315"/>
      <c r="C661" s="316">
        <v>455294.31</v>
      </c>
      <c r="E661" s="263" t="s">
        <v>5428</v>
      </c>
      <c r="F661" s="263"/>
      <c r="G661" s="264">
        <v>170942.12</v>
      </c>
      <c r="I661" s="227" t="s">
        <v>3444</v>
      </c>
      <c r="J661" s="227"/>
      <c r="K661" s="228">
        <v>1881251.05</v>
      </c>
      <c r="M661" s="205" t="s">
        <v>1113</v>
      </c>
      <c r="N661" s="205"/>
      <c r="O661" s="206">
        <v>752</v>
      </c>
      <c r="U661" s="309" t="s">
        <v>36027</v>
      </c>
      <c r="V661" s="310">
        <v>101083.99</v>
      </c>
      <c r="X661" s="267" t="s">
        <v>35980</v>
      </c>
      <c r="Y661" s="268">
        <v>10327.1</v>
      </c>
      <c r="AA661" s="229" t="s">
        <v>38843</v>
      </c>
      <c r="AB661" s="230">
        <v>6153.83</v>
      </c>
      <c r="AD661" s="209" t="s">
        <v>15286</v>
      </c>
      <c r="AE661" s="210">
        <v>2320</v>
      </c>
      <c r="AF661" s="93"/>
      <c r="AG661" s="201" t="s">
        <v>31815</v>
      </c>
      <c r="AH661" s="202">
        <v>62082.47</v>
      </c>
      <c r="AJ661" s="319" t="s">
        <v>11873</v>
      </c>
      <c r="AK661" s="320">
        <v>455294.31</v>
      </c>
      <c r="AM661" s="265" t="s">
        <v>11630</v>
      </c>
      <c r="AN661" s="266">
        <v>170942.12</v>
      </c>
      <c r="AP661" s="233" t="s">
        <v>9381</v>
      </c>
      <c r="AQ661" s="234">
        <v>1881251.05</v>
      </c>
      <c r="AS661" s="211" t="s">
        <v>6640</v>
      </c>
      <c r="AT661" s="212">
        <v>3995</v>
      </c>
      <c r="AV661" s="197" t="s">
        <v>9399</v>
      </c>
      <c r="AW661" s="198">
        <v>321498.08</v>
      </c>
    </row>
    <row r="662" spans="1:49" x14ac:dyDescent="0.3">
      <c r="A662" s="315" t="s">
        <v>5674</v>
      </c>
      <c r="B662" s="315"/>
      <c r="C662" s="316">
        <v>17147.580000000002</v>
      </c>
      <c r="E662" s="263" t="s">
        <v>5430</v>
      </c>
      <c r="F662" s="263"/>
      <c r="G662" s="264">
        <v>63886.98</v>
      </c>
      <c r="I662" s="227" t="s">
        <v>4163</v>
      </c>
      <c r="J662" s="227"/>
      <c r="K662" s="228">
        <v>2846.88</v>
      </c>
      <c r="M662" s="205" t="s">
        <v>1114</v>
      </c>
      <c r="N662" s="205"/>
      <c r="O662" s="206">
        <v>27442.99</v>
      </c>
      <c r="U662" s="309" t="s">
        <v>66990</v>
      </c>
      <c r="V662" s="310">
        <v>24798.32</v>
      </c>
      <c r="X662" s="267" t="s">
        <v>55786</v>
      </c>
      <c r="Y662" s="268">
        <v>6937.59</v>
      </c>
      <c r="AA662" s="229" t="s">
        <v>46650</v>
      </c>
      <c r="AB662" s="230">
        <v>1187</v>
      </c>
      <c r="AD662" s="209" t="s">
        <v>15287</v>
      </c>
      <c r="AE662" s="210">
        <v>177.48</v>
      </c>
      <c r="AF662" s="93"/>
      <c r="AG662" s="201" t="s">
        <v>31816</v>
      </c>
      <c r="AH662" s="202">
        <v>17394.439999999999</v>
      </c>
      <c r="AJ662" s="319" t="s">
        <v>11874</v>
      </c>
      <c r="AK662" s="320">
        <v>17147.580000000002</v>
      </c>
      <c r="AM662" s="265" t="s">
        <v>11632</v>
      </c>
      <c r="AN662" s="266">
        <v>63886.98</v>
      </c>
      <c r="AP662" s="233" t="s">
        <v>10530</v>
      </c>
      <c r="AQ662" s="234">
        <v>2846.88</v>
      </c>
      <c r="AS662" s="211" t="s">
        <v>6893</v>
      </c>
      <c r="AT662" s="212">
        <v>1170</v>
      </c>
      <c r="AV662" s="197" t="s">
        <v>9994</v>
      </c>
      <c r="AW662" s="198">
        <v>1009681.08</v>
      </c>
    </row>
    <row r="663" spans="1:49" x14ac:dyDescent="0.3">
      <c r="A663" s="315" t="s">
        <v>5675</v>
      </c>
      <c r="B663" s="315"/>
      <c r="C663" s="316">
        <v>435091.12</v>
      </c>
      <c r="E663" s="263" t="s">
        <v>5431</v>
      </c>
      <c r="F663" s="263"/>
      <c r="G663" s="264">
        <v>182935.61</v>
      </c>
      <c r="I663" s="227" t="s">
        <v>3445</v>
      </c>
      <c r="J663" s="227"/>
      <c r="K663" s="228">
        <v>9024</v>
      </c>
      <c r="M663" s="205" t="s">
        <v>1115</v>
      </c>
      <c r="N663" s="205"/>
      <c r="O663" s="206">
        <v>2255</v>
      </c>
      <c r="U663" s="309" t="s">
        <v>51653</v>
      </c>
      <c r="V663" s="310">
        <v>76192.789999999994</v>
      </c>
      <c r="X663" s="267" t="s">
        <v>34497</v>
      </c>
      <c r="Y663" s="268">
        <v>3637.4</v>
      </c>
      <c r="AA663" s="229" t="s">
        <v>15319</v>
      </c>
      <c r="AB663" s="230">
        <v>80682.210000000006</v>
      </c>
      <c r="AD663" s="209" t="s">
        <v>15288</v>
      </c>
      <c r="AE663" s="210">
        <v>502.98</v>
      </c>
      <c r="AF663" s="93"/>
      <c r="AG663" s="201" t="s">
        <v>31817</v>
      </c>
      <c r="AH663" s="202">
        <v>42496.81</v>
      </c>
      <c r="AJ663" s="319" t="s">
        <v>11875</v>
      </c>
      <c r="AK663" s="320">
        <v>435091.12</v>
      </c>
      <c r="AM663" s="265" t="s">
        <v>11633</v>
      </c>
      <c r="AN663" s="266">
        <v>182935.61</v>
      </c>
      <c r="AP663" s="233" t="s">
        <v>9382</v>
      </c>
      <c r="AQ663" s="234">
        <v>9024</v>
      </c>
      <c r="AS663" s="211" t="s">
        <v>7064</v>
      </c>
      <c r="AT663" s="212">
        <v>943</v>
      </c>
      <c r="AV663" s="197" t="s">
        <v>7654</v>
      </c>
      <c r="AW663" s="198">
        <v>311884.51</v>
      </c>
    </row>
    <row r="664" spans="1:49" x14ac:dyDescent="0.3">
      <c r="A664" s="315" t="s">
        <v>5677</v>
      </c>
      <c r="B664" s="315"/>
      <c r="C664" s="316">
        <v>336463.87</v>
      </c>
      <c r="E664" s="263" t="s">
        <v>5432</v>
      </c>
      <c r="F664" s="263"/>
      <c r="G664" s="264">
        <v>1600793.76</v>
      </c>
      <c r="I664" s="227" t="s">
        <v>3446</v>
      </c>
      <c r="J664" s="227"/>
      <c r="K664" s="228">
        <v>133012.44</v>
      </c>
      <c r="M664" s="205" t="s">
        <v>1117</v>
      </c>
      <c r="N664" s="205"/>
      <c r="O664" s="206">
        <v>2200</v>
      </c>
      <c r="U664" s="309" t="s">
        <v>40126</v>
      </c>
      <c r="V664" s="310">
        <v>3962.27</v>
      </c>
      <c r="X664" s="267" t="s">
        <v>58928</v>
      </c>
      <c r="Y664" s="268">
        <v>6978.74</v>
      </c>
      <c r="AA664" s="229" t="s">
        <v>15320</v>
      </c>
      <c r="AB664" s="230">
        <v>5511.02</v>
      </c>
      <c r="AD664" s="209" t="s">
        <v>15289</v>
      </c>
      <c r="AE664" s="210">
        <v>6832</v>
      </c>
      <c r="AF664" s="93"/>
      <c r="AG664" s="201" t="s">
        <v>31818</v>
      </c>
      <c r="AH664" s="202">
        <v>23988.47</v>
      </c>
      <c r="AJ664" s="319" t="s">
        <v>11877</v>
      </c>
      <c r="AK664" s="320">
        <v>336463.87</v>
      </c>
      <c r="AM664" s="265" t="s">
        <v>11634</v>
      </c>
      <c r="AN664" s="266">
        <v>1600793.76</v>
      </c>
      <c r="AP664" s="233" t="s">
        <v>9383</v>
      </c>
      <c r="AQ664" s="234">
        <v>133012.44</v>
      </c>
      <c r="AS664" s="211" t="s">
        <v>7306</v>
      </c>
      <c r="AT664" s="212">
        <v>11522</v>
      </c>
      <c r="AV664" s="197" t="s">
        <v>10372</v>
      </c>
      <c r="AW664" s="198">
        <v>294846.07</v>
      </c>
    </row>
    <row r="665" spans="1:49" x14ac:dyDescent="0.3">
      <c r="A665" s="315" t="s">
        <v>5678</v>
      </c>
      <c r="B665" s="315"/>
      <c r="C665" s="316">
        <v>7121415.1299999999</v>
      </c>
      <c r="E665" s="263" t="s">
        <v>5433</v>
      </c>
      <c r="F665" s="263"/>
      <c r="G665" s="264">
        <v>419294.23</v>
      </c>
      <c r="I665" s="227" t="s">
        <v>3447</v>
      </c>
      <c r="J665" s="227"/>
      <c r="K665" s="228">
        <v>1493015.32</v>
      </c>
      <c r="M665" s="205" t="s">
        <v>1118</v>
      </c>
      <c r="N665" s="205"/>
      <c r="O665" s="206">
        <v>788</v>
      </c>
      <c r="U665" s="309" t="s">
        <v>66991</v>
      </c>
      <c r="V665" s="310">
        <v>1517.86</v>
      </c>
      <c r="X665" s="267" t="s">
        <v>42130</v>
      </c>
      <c r="Y665" s="268">
        <v>531.6</v>
      </c>
      <c r="AA665" s="229" t="s">
        <v>15321</v>
      </c>
      <c r="AB665" s="230">
        <v>18472.080000000002</v>
      </c>
      <c r="AD665" s="209" t="s">
        <v>15290</v>
      </c>
      <c r="AE665" s="210">
        <v>60251.76</v>
      </c>
      <c r="AF665" s="93"/>
      <c r="AG665" s="201" t="s">
        <v>31819</v>
      </c>
      <c r="AH665" s="202">
        <v>56468.15</v>
      </c>
      <c r="AJ665" s="319" t="s">
        <v>11878</v>
      </c>
      <c r="AK665" s="320">
        <v>7121415.1299999999</v>
      </c>
      <c r="AM665" s="265" t="s">
        <v>11635</v>
      </c>
      <c r="AN665" s="266">
        <v>419294.23</v>
      </c>
      <c r="AP665" s="233" t="s">
        <v>9384</v>
      </c>
      <c r="AQ665" s="234">
        <v>1493015.32</v>
      </c>
      <c r="AS665" s="211" t="s">
        <v>7721</v>
      </c>
      <c r="AT665" s="212">
        <v>9738</v>
      </c>
      <c r="AV665" s="197" t="s">
        <v>9400</v>
      </c>
      <c r="AW665" s="198">
        <v>29625.07</v>
      </c>
    </row>
    <row r="666" spans="1:49" x14ac:dyDescent="0.3">
      <c r="A666" s="315" t="s">
        <v>5679</v>
      </c>
      <c r="B666" s="315"/>
      <c r="C666" s="316">
        <v>64455.1</v>
      </c>
      <c r="E666" s="263" t="s">
        <v>5434</v>
      </c>
      <c r="F666" s="263"/>
      <c r="G666" s="264">
        <v>6493513.8200000003</v>
      </c>
      <c r="I666" s="227" t="s">
        <v>3294</v>
      </c>
      <c r="J666" s="227"/>
      <c r="K666" s="228">
        <v>546966.6</v>
      </c>
      <c r="M666" s="205" t="s">
        <v>1119</v>
      </c>
      <c r="N666" s="205"/>
      <c r="O666" s="206">
        <v>1476</v>
      </c>
      <c r="U666" s="309" t="s">
        <v>66992</v>
      </c>
      <c r="V666" s="310">
        <v>245</v>
      </c>
      <c r="X666" s="267" t="s">
        <v>15329</v>
      </c>
      <c r="Y666" s="268">
        <v>40.67</v>
      </c>
      <c r="AA666" s="229" t="s">
        <v>15322</v>
      </c>
      <c r="AB666" s="230">
        <v>6245.16</v>
      </c>
      <c r="AD666" s="209" t="s">
        <v>15291</v>
      </c>
      <c r="AE666" s="210">
        <v>210938.78</v>
      </c>
      <c r="AF666" s="93"/>
      <c r="AG666" s="201" t="s">
        <v>31820</v>
      </c>
      <c r="AH666" s="202">
        <v>63555.69</v>
      </c>
      <c r="AJ666" s="319" t="s">
        <v>11879</v>
      </c>
      <c r="AK666" s="320">
        <v>64455.1</v>
      </c>
      <c r="AM666" s="265" t="s">
        <v>11636</v>
      </c>
      <c r="AN666" s="266">
        <v>6493513.8200000003</v>
      </c>
      <c r="AP666" s="233" t="s">
        <v>9385</v>
      </c>
      <c r="AQ666" s="234">
        <v>546966.6</v>
      </c>
      <c r="AS666" s="211" t="s">
        <v>10490</v>
      </c>
      <c r="AT666" s="212">
        <v>1726</v>
      </c>
      <c r="AV666" s="197" t="s">
        <v>9995</v>
      </c>
      <c r="AW666" s="198">
        <v>636355.65</v>
      </c>
    </row>
    <row r="667" spans="1:49" x14ac:dyDescent="0.3">
      <c r="A667" s="315" t="s">
        <v>5680</v>
      </c>
      <c r="B667" s="315"/>
      <c r="C667" s="316">
        <v>19229981.48</v>
      </c>
      <c r="E667" s="263" t="s">
        <v>5435</v>
      </c>
      <c r="F667" s="263"/>
      <c r="G667" s="264">
        <v>111107</v>
      </c>
      <c r="I667" s="227" t="s">
        <v>3448</v>
      </c>
      <c r="J667" s="227"/>
      <c r="K667" s="228">
        <v>1634422.99</v>
      </c>
      <c r="M667" s="205" t="s">
        <v>1120</v>
      </c>
      <c r="N667" s="205"/>
      <c r="O667" s="206">
        <v>3311</v>
      </c>
      <c r="U667" s="309" t="s">
        <v>38868</v>
      </c>
      <c r="V667" s="310">
        <v>600161.06999999995</v>
      </c>
      <c r="X667" s="267" t="s">
        <v>15330</v>
      </c>
      <c r="Y667" s="268">
        <v>130.24</v>
      </c>
      <c r="AA667" s="229" t="s">
        <v>46651</v>
      </c>
      <c r="AB667" s="230">
        <v>274.18</v>
      </c>
      <c r="AD667" s="209" t="s">
        <v>15292</v>
      </c>
      <c r="AE667" s="210">
        <v>19739.580000000002</v>
      </c>
      <c r="AF667" s="93"/>
      <c r="AG667" s="201" t="s">
        <v>31821</v>
      </c>
      <c r="AH667" s="202">
        <v>32765.279999999999</v>
      </c>
      <c r="AJ667" s="319" t="s">
        <v>11880</v>
      </c>
      <c r="AK667" s="320">
        <v>19229981.48</v>
      </c>
      <c r="AM667" s="265" t="s">
        <v>11637</v>
      </c>
      <c r="AN667" s="266">
        <v>111107</v>
      </c>
      <c r="AP667" s="233" t="s">
        <v>9387</v>
      </c>
      <c r="AQ667" s="234">
        <v>1634422.99</v>
      </c>
      <c r="AS667" s="211" t="s">
        <v>8657</v>
      </c>
      <c r="AT667" s="212">
        <v>499.98</v>
      </c>
      <c r="AV667" s="197" t="s">
        <v>10091</v>
      </c>
      <c r="AW667" s="198">
        <v>15671</v>
      </c>
    </row>
    <row r="668" spans="1:49" x14ac:dyDescent="0.3">
      <c r="A668" s="315" t="s">
        <v>5681</v>
      </c>
      <c r="B668" s="315"/>
      <c r="C668" s="316">
        <v>318756.93</v>
      </c>
      <c r="E668" s="263" t="s">
        <v>5436</v>
      </c>
      <c r="F668" s="263"/>
      <c r="G668" s="264">
        <v>208285.77</v>
      </c>
      <c r="I668" s="227" t="s">
        <v>3449</v>
      </c>
      <c r="J668" s="227"/>
      <c r="K668" s="228">
        <v>4156230.21</v>
      </c>
      <c r="M668" s="205" t="s">
        <v>4023</v>
      </c>
      <c r="N668" s="205"/>
      <c r="O668" s="206">
        <v>1106.0999999999999</v>
      </c>
      <c r="U668" s="309" t="s">
        <v>33128</v>
      </c>
      <c r="V668" s="310">
        <v>124248.72</v>
      </c>
      <c r="X668" s="267" t="s">
        <v>33093</v>
      </c>
      <c r="Y668" s="268">
        <v>11663.99</v>
      </c>
      <c r="AA668" s="229" t="s">
        <v>51540</v>
      </c>
      <c r="AB668" s="230">
        <v>17609.36</v>
      </c>
      <c r="AD668" s="209" t="s">
        <v>15293</v>
      </c>
      <c r="AE668" s="210">
        <v>5935</v>
      </c>
      <c r="AF668" s="93"/>
      <c r="AG668" s="201" t="s">
        <v>31822</v>
      </c>
      <c r="AH668" s="202">
        <v>46436.55</v>
      </c>
      <c r="AJ668" s="319" t="s">
        <v>11881</v>
      </c>
      <c r="AK668" s="320">
        <v>318756.93</v>
      </c>
      <c r="AM668" s="265" t="s">
        <v>11638</v>
      </c>
      <c r="AN668" s="266">
        <v>208285.77</v>
      </c>
      <c r="AP668" s="233" t="s">
        <v>9388</v>
      </c>
      <c r="AQ668" s="234">
        <v>4156230.21</v>
      </c>
      <c r="AS668" s="211" t="s">
        <v>8899</v>
      </c>
      <c r="AT668" s="212">
        <v>6802</v>
      </c>
      <c r="AV668" s="197" t="s">
        <v>10373</v>
      </c>
      <c r="AW668" s="198">
        <v>32192</v>
      </c>
    </row>
    <row r="669" spans="1:49" x14ac:dyDescent="0.3">
      <c r="A669" s="315" t="s">
        <v>5682</v>
      </c>
      <c r="B669" s="315"/>
      <c r="C669" s="316">
        <v>26600</v>
      </c>
      <c r="E669" s="263" t="s">
        <v>5437</v>
      </c>
      <c r="F669" s="263"/>
      <c r="G669" s="264">
        <v>524575.37</v>
      </c>
      <c r="I669" s="227" t="s">
        <v>3451</v>
      </c>
      <c r="J669" s="227"/>
      <c r="K669" s="228">
        <v>731618.74</v>
      </c>
      <c r="M669" s="205" t="s">
        <v>1121</v>
      </c>
      <c r="N669" s="205"/>
      <c r="O669" s="206">
        <v>2642.12</v>
      </c>
      <c r="U669" s="309" t="s">
        <v>54816</v>
      </c>
      <c r="V669" s="310">
        <v>13331</v>
      </c>
      <c r="X669" s="267" t="s">
        <v>35984</v>
      </c>
      <c r="Y669" s="268">
        <v>35.75</v>
      </c>
      <c r="AA669" s="229" t="s">
        <v>49596</v>
      </c>
      <c r="AB669" s="230">
        <v>66664.27</v>
      </c>
      <c r="AD669" s="209" t="s">
        <v>15294</v>
      </c>
      <c r="AE669" s="210">
        <v>12560</v>
      </c>
      <c r="AF669" s="93"/>
      <c r="AG669" s="201" t="s">
        <v>13262</v>
      </c>
      <c r="AH669" s="202">
        <v>23038.880000000001</v>
      </c>
      <c r="AJ669" s="319" t="s">
        <v>11882</v>
      </c>
      <c r="AK669" s="320">
        <v>26600</v>
      </c>
      <c r="AM669" s="265" t="s">
        <v>11639</v>
      </c>
      <c r="AN669" s="266">
        <v>524575.37</v>
      </c>
      <c r="AP669" s="233" t="s">
        <v>9390</v>
      </c>
      <c r="AQ669" s="234">
        <v>731618.74</v>
      </c>
      <c r="AS669" s="211" t="s">
        <v>9785</v>
      </c>
      <c r="AT669" s="212">
        <v>36395.980000000003</v>
      </c>
      <c r="AV669" s="197" t="s">
        <v>9996</v>
      </c>
      <c r="AW669" s="198">
        <v>47863</v>
      </c>
    </row>
    <row r="670" spans="1:49" x14ac:dyDescent="0.3">
      <c r="A670" s="315" t="s">
        <v>5683</v>
      </c>
      <c r="B670" s="315"/>
      <c r="C670" s="316">
        <v>61772.87</v>
      </c>
      <c r="E670" s="263" t="s">
        <v>5438</v>
      </c>
      <c r="F670" s="263"/>
      <c r="G670" s="264">
        <v>88786.7</v>
      </c>
      <c r="I670" s="227" t="s">
        <v>3295</v>
      </c>
      <c r="J670" s="227"/>
      <c r="K670" s="228">
        <v>29539.49</v>
      </c>
      <c r="M670" s="205" t="s">
        <v>1122</v>
      </c>
      <c r="N670" s="205"/>
      <c r="O670" s="206">
        <v>219.9</v>
      </c>
      <c r="U670" s="309" t="s">
        <v>58185</v>
      </c>
      <c r="V670" s="310">
        <v>430135.45</v>
      </c>
      <c r="X670" s="267" t="s">
        <v>15331</v>
      </c>
      <c r="Y670" s="268">
        <v>1140.93</v>
      </c>
      <c r="AA670" s="229" t="s">
        <v>49597</v>
      </c>
      <c r="AB670" s="230">
        <v>5099.3500000000004</v>
      </c>
      <c r="AD670" s="209" t="s">
        <v>15295</v>
      </c>
      <c r="AE670" s="210">
        <v>151093</v>
      </c>
      <c r="AF670" s="93"/>
      <c r="AG670" s="201" t="s">
        <v>31823</v>
      </c>
      <c r="AH670" s="202">
        <v>207355.51</v>
      </c>
      <c r="AJ670" s="319" t="s">
        <v>11883</v>
      </c>
      <c r="AK670" s="320">
        <v>61772.87</v>
      </c>
      <c r="AM670" s="265" t="s">
        <v>11640</v>
      </c>
      <c r="AN670" s="266">
        <v>88786.7</v>
      </c>
      <c r="AP670" s="233" t="s">
        <v>9391</v>
      </c>
      <c r="AQ670" s="234">
        <v>29539.49</v>
      </c>
      <c r="AS670" s="211" t="s">
        <v>6641</v>
      </c>
      <c r="AT670" s="212">
        <v>123566.92</v>
      </c>
      <c r="AV670" s="197" t="s">
        <v>7655</v>
      </c>
      <c r="AW670" s="198">
        <v>283155.90000000002</v>
      </c>
    </row>
    <row r="671" spans="1:49" x14ac:dyDescent="0.3">
      <c r="A671" s="315" t="s">
        <v>5684</v>
      </c>
      <c r="B671" s="315"/>
      <c r="C671" s="316">
        <v>378495.03</v>
      </c>
      <c r="E671" s="263" t="s">
        <v>5439</v>
      </c>
      <c r="F671" s="263"/>
      <c r="G671" s="264">
        <v>182390.72</v>
      </c>
      <c r="I671" s="227" t="s">
        <v>3452</v>
      </c>
      <c r="J671" s="227"/>
      <c r="K671" s="228">
        <v>637333.24</v>
      </c>
      <c r="M671" s="205" t="s">
        <v>1123</v>
      </c>
      <c r="N671" s="205"/>
      <c r="O671" s="206">
        <v>63322.97</v>
      </c>
      <c r="U671" s="309" t="s">
        <v>36028</v>
      </c>
      <c r="V671" s="310">
        <v>2108215.62</v>
      </c>
      <c r="X671" s="267" t="s">
        <v>34511</v>
      </c>
      <c r="Y671" s="268">
        <v>7136.23</v>
      </c>
      <c r="AA671" s="229" t="s">
        <v>49598</v>
      </c>
      <c r="AB671" s="230">
        <v>15259.34</v>
      </c>
      <c r="AD671" s="209" t="s">
        <v>15296</v>
      </c>
      <c r="AE671" s="210">
        <v>195315.86</v>
      </c>
      <c r="AF671" s="93"/>
      <c r="AG671" s="201" t="s">
        <v>13263</v>
      </c>
      <c r="AH671" s="202">
        <v>334045</v>
      </c>
      <c r="AJ671" s="319" t="s">
        <v>11884</v>
      </c>
      <c r="AK671" s="320">
        <v>378495.03</v>
      </c>
      <c r="AM671" s="265" t="s">
        <v>11641</v>
      </c>
      <c r="AN671" s="266">
        <v>182390.72</v>
      </c>
      <c r="AP671" s="233" t="s">
        <v>9392</v>
      </c>
      <c r="AQ671" s="234">
        <v>637333.24</v>
      </c>
      <c r="AS671" s="211" t="s">
        <v>7065</v>
      </c>
      <c r="AT671" s="212">
        <v>6074</v>
      </c>
      <c r="AV671" s="197" t="s">
        <v>10374</v>
      </c>
      <c r="AW671" s="198">
        <v>226064</v>
      </c>
    </row>
    <row r="672" spans="1:49" x14ac:dyDescent="0.3">
      <c r="A672" s="315" t="s">
        <v>5685</v>
      </c>
      <c r="B672" s="315"/>
      <c r="C672" s="316">
        <v>626272.64</v>
      </c>
      <c r="E672" s="263" t="s">
        <v>5440</v>
      </c>
      <c r="F672" s="263"/>
      <c r="G672" s="264">
        <v>3931588.87</v>
      </c>
      <c r="I672" s="227" t="s">
        <v>3454</v>
      </c>
      <c r="J672" s="227"/>
      <c r="K672" s="228">
        <v>1343945.38</v>
      </c>
      <c r="M672" s="205" t="s">
        <v>1124</v>
      </c>
      <c r="N672" s="205"/>
      <c r="O672" s="206">
        <v>671.21</v>
      </c>
      <c r="U672" s="309" t="s">
        <v>46677</v>
      </c>
      <c r="V672" s="310">
        <v>13666.54</v>
      </c>
      <c r="X672" s="267" t="s">
        <v>49599</v>
      </c>
      <c r="Y672" s="268">
        <v>-9775.43</v>
      </c>
      <c r="AA672" s="229" t="s">
        <v>51541</v>
      </c>
      <c r="AB672" s="230">
        <v>13653.03</v>
      </c>
      <c r="AD672" s="209" t="s">
        <v>15297</v>
      </c>
      <c r="AE672" s="210">
        <v>11847.47</v>
      </c>
      <c r="AF672" s="93"/>
      <c r="AG672" s="201" t="s">
        <v>13264</v>
      </c>
      <c r="AH672" s="202">
        <v>172438.92</v>
      </c>
      <c r="AJ672" s="319" t="s">
        <v>11885</v>
      </c>
      <c r="AK672" s="320">
        <v>626272.64</v>
      </c>
      <c r="AM672" s="265" t="s">
        <v>11642</v>
      </c>
      <c r="AN672" s="266">
        <v>3931588.87</v>
      </c>
      <c r="AP672" s="233" t="s">
        <v>9394</v>
      </c>
      <c r="AQ672" s="234">
        <v>1343945.38</v>
      </c>
      <c r="AS672" s="211" t="s">
        <v>7307</v>
      </c>
      <c r="AT672" s="212">
        <v>71868.69</v>
      </c>
      <c r="AV672" s="197" t="s">
        <v>9997</v>
      </c>
      <c r="AW672" s="198">
        <v>509219.9</v>
      </c>
    </row>
    <row r="673" spans="1:49" x14ac:dyDescent="0.3">
      <c r="A673" s="315" t="s">
        <v>5686</v>
      </c>
      <c r="B673" s="315"/>
      <c r="C673" s="316">
        <v>5654912.1299999999</v>
      </c>
      <c r="E673" s="263" t="s">
        <v>5441</v>
      </c>
      <c r="F673" s="263"/>
      <c r="G673" s="264">
        <v>44535.199999999997</v>
      </c>
      <c r="I673" s="227" t="s">
        <v>3455</v>
      </c>
      <c r="J673" s="227"/>
      <c r="K673" s="228">
        <v>21919.759999999998</v>
      </c>
      <c r="M673" s="205" t="s">
        <v>1125</v>
      </c>
      <c r="N673" s="205"/>
      <c r="O673" s="206">
        <v>35866</v>
      </c>
      <c r="U673" s="309" t="s">
        <v>46678</v>
      </c>
      <c r="V673" s="310">
        <v>1527.17</v>
      </c>
      <c r="X673" s="267" t="s">
        <v>58422</v>
      </c>
      <c r="Y673" s="268">
        <v>40323</v>
      </c>
      <c r="AA673" s="229" t="s">
        <v>15324</v>
      </c>
      <c r="AB673" s="230">
        <v>84467.9</v>
      </c>
      <c r="AD673" s="209" t="s">
        <v>15298</v>
      </c>
      <c r="AE673" s="210">
        <v>79850.820000000007</v>
      </c>
      <c r="AF673" s="93"/>
      <c r="AG673" s="201" t="s">
        <v>31824</v>
      </c>
      <c r="AH673" s="202">
        <v>42496.81</v>
      </c>
      <c r="AJ673" s="319" t="s">
        <v>11886</v>
      </c>
      <c r="AK673" s="320">
        <v>5654912.1299999999</v>
      </c>
      <c r="AM673" s="265" t="s">
        <v>11643</v>
      </c>
      <c r="AN673" s="266">
        <v>44535.199999999997</v>
      </c>
      <c r="AP673" s="233" t="s">
        <v>9396</v>
      </c>
      <c r="AQ673" s="234">
        <v>21919.759999999998</v>
      </c>
      <c r="AS673" s="211" t="s">
        <v>7578</v>
      </c>
      <c r="AT673" s="212">
        <v>147769.22</v>
      </c>
      <c r="AV673" s="197" t="s">
        <v>10375</v>
      </c>
      <c r="AW673" s="198">
        <v>300238</v>
      </c>
    </row>
    <row r="674" spans="1:49" x14ac:dyDescent="0.3">
      <c r="A674" s="315" t="s">
        <v>5688</v>
      </c>
      <c r="B674" s="315"/>
      <c r="C674" s="316">
        <v>4102242.15</v>
      </c>
      <c r="E674" s="263" t="s">
        <v>5442</v>
      </c>
      <c r="F674" s="263"/>
      <c r="G674" s="264">
        <v>3839004.18</v>
      </c>
      <c r="I674" s="227" t="s">
        <v>3297</v>
      </c>
      <c r="J674" s="227"/>
      <c r="K674" s="228">
        <v>522941.48</v>
      </c>
      <c r="M674" s="205" t="s">
        <v>1126</v>
      </c>
      <c r="N674" s="205"/>
      <c r="O674" s="206">
        <v>1313</v>
      </c>
      <c r="U674" s="309" t="s">
        <v>46679</v>
      </c>
      <c r="V674" s="310">
        <v>1132.49</v>
      </c>
      <c r="X674" s="267" t="s">
        <v>51543</v>
      </c>
      <c r="Y674" s="268">
        <v>18428.59</v>
      </c>
      <c r="AA674" s="229" t="s">
        <v>34505</v>
      </c>
      <c r="AB674" s="230">
        <v>1260594.47</v>
      </c>
      <c r="AD674" s="209" t="s">
        <v>15299</v>
      </c>
      <c r="AE674" s="210">
        <v>21000</v>
      </c>
      <c r="AF674" s="93"/>
      <c r="AG674" s="201" t="s">
        <v>13265</v>
      </c>
      <c r="AH674" s="202">
        <v>1674.16</v>
      </c>
      <c r="AJ674" s="319" t="s">
        <v>11888</v>
      </c>
      <c r="AK674" s="320">
        <v>4102242.15</v>
      </c>
      <c r="AM674" s="265" t="s">
        <v>11644</v>
      </c>
      <c r="AN674" s="266">
        <v>3839004.18</v>
      </c>
      <c r="AP674" s="233" t="s">
        <v>9397</v>
      </c>
      <c r="AQ674" s="234">
        <v>522941.48</v>
      </c>
      <c r="AS674" s="211" t="s">
        <v>7722</v>
      </c>
      <c r="AT674" s="212">
        <v>164071</v>
      </c>
      <c r="AV674" s="197" t="s">
        <v>9998</v>
      </c>
      <c r="AW674" s="198">
        <v>300238</v>
      </c>
    </row>
    <row r="675" spans="1:49" x14ac:dyDescent="0.3">
      <c r="A675" s="315" t="s">
        <v>5689</v>
      </c>
      <c r="B675" s="315"/>
      <c r="C675" s="316">
        <v>70631582.579999998</v>
      </c>
      <c r="E675" s="263" t="s">
        <v>5443</v>
      </c>
      <c r="F675" s="263"/>
      <c r="G675" s="264">
        <v>590582.81000000006</v>
      </c>
      <c r="I675" s="227" t="s">
        <v>3456</v>
      </c>
      <c r="J675" s="227"/>
      <c r="K675" s="228">
        <v>297097.86</v>
      </c>
      <c r="M675" s="205" t="s">
        <v>1127</v>
      </c>
      <c r="N675" s="205"/>
      <c r="O675" s="206">
        <v>1492.58</v>
      </c>
      <c r="U675" s="309" t="s">
        <v>46680</v>
      </c>
      <c r="V675" s="310">
        <v>3801.43</v>
      </c>
      <c r="X675" s="267" t="s">
        <v>51544</v>
      </c>
      <c r="Y675" s="268">
        <v>1410.57</v>
      </c>
      <c r="AA675" s="229" t="s">
        <v>15325</v>
      </c>
      <c r="AB675" s="230">
        <v>464183.98</v>
      </c>
      <c r="AD675" s="209" t="s">
        <v>15300</v>
      </c>
      <c r="AE675" s="210">
        <v>1282.8</v>
      </c>
      <c r="AF675" s="93"/>
      <c r="AG675" s="201" t="s">
        <v>13266</v>
      </c>
      <c r="AH675" s="202">
        <v>167313.18</v>
      </c>
      <c r="AJ675" s="319" t="s">
        <v>11889</v>
      </c>
      <c r="AK675" s="320">
        <v>70631582.579999998</v>
      </c>
      <c r="AM675" s="265" t="s">
        <v>11645</v>
      </c>
      <c r="AN675" s="266">
        <v>590582.81000000006</v>
      </c>
      <c r="AP675" s="233" t="s">
        <v>9398</v>
      </c>
      <c r="AQ675" s="234">
        <v>297097.86</v>
      </c>
      <c r="AS675" s="211" t="s">
        <v>8018</v>
      </c>
      <c r="AT675" s="212">
        <v>26902.880000000001</v>
      </c>
      <c r="AV675" s="197" t="s">
        <v>7657</v>
      </c>
      <c r="AW675" s="198">
        <v>576.55999999999995</v>
      </c>
    </row>
    <row r="676" spans="1:49" x14ac:dyDescent="0.3">
      <c r="A676" s="315" t="s">
        <v>5690</v>
      </c>
      <c r="B676" s="315"/>
      <c r="C676" s="316">
        <v>215.03</v>
      </c>
      <c r="E676" s="263" t="s">
        <v>5444</v>
      </c>
      <c r="F676" s="263"/>
      <c r="G676" s="264">
        <v>2851322.19</v>
      </c>
      <c r="I676" s="227" t="s">
        <v>3298</v>
      </c>
      <c r="J676" s="227"/>
      <c r="K676" s="228">
        <v>12929.31</v>
      </c>
      <c r="M676" s="205" t="s">
        <v>1128</v>
      </c>
      <c r="N676" s="205"/>
      <c r="O676" s="206">
        <v>8289.58</v>
      </c>
      <c r="U676" s="309" t="s">
        <v>46681</v>
      </c>
      <c r="V676" s="310">
        <v>5870.65</v>
      </c>
      <c r="X676" s="267" t="s">
        <v>51545</v>
      </c>
      <c r="Y676" s="268">
        <v>3997.06</v>
      </c>
      <c r="AA676" s="229" t="s">
        <v>34506</v>
      </c>
      <c r="AB676" s="230">
        <v>57575</v>
      </c>
      <c r="AD676" s="209" t="s">
        <v>15301</v>
      </c>
      <c r="AE676" s="210">
        <v>4552.8</v>
      </c>
      <c r="AF676" s="93"/>
      <c r="AG676" s="201" t="s">
        <v>13267</v>
      </c>
      <c r="AH676" s="202">
        <v>67604.37</v>
      </c>
      <c r="AJ676" s="319" t="s">
        <v>11890</v>
      </c>
      <c r="AK676" s="320">
        <v>215.03</v>
      </c>
      <c r="AM676" s="265" t="s">
        <v>11646</v>
      </c>
      <c r="AN676" s="266">
        <v>2851322.19</v>
      </c>
      <c r="AP676" s="233" t="s">
        <v>9399</v>
      </c>
      <c r="AQ676" s="234">
        <v>12929.31</v>
      </c>
      <c r="AS676" s="211" t="s">
        <v>8277</v>
      </c>
      <c r="AT676" s="212">
        <v>89696.9</v>
      </c>
      <c r="AV676" s="197" t="s">
        <v>10376</v>
      </c>
      <c r="AW676" s="198">
        <v>46805</v>
      </c>
    </row>
    <row r="677" spans="1:49" x14ac:dyDescent="0.3">
      <c r="A677" s="315" t="s">
        <v>5691</v>
      </c>
      <c r="B677" s="315"/>
      <c r="C677" s="316">
        <v>286001.2</v>
      </c>
      <c r="E677" s="263" t="s">
        <v>5445</v>
      </c>
      <c r="F677" s="263"/>
      <c r="G677" s="264">
        <v>5195.71</v>
      </c>
      <c r="I677" s="227" t="s">
        <v>3299</v>
      </c>
      <c r="J677" s="227"/>
      <c r="K677" s="228">
        <v>-23.84</v>
      </c>
      <c r="M677" s="205" t="s">
        <v>1129</v>
      </c>
      <c r="N677" s="205"/>
      <c r="O677" s="206">
        <v>332</v>
      </c>
      <c r="U677" s="309" t="s">
        <v>49645</v>
      </c>
      <c r="V677" s="310">
        <v>79.33</v>
      </c>
      <c r="X677" s="267" t="s">
        <v>55787</v>
      </c>
      <c r="Y677" s="268">
        <v>67900</v>
      </c>
      <c r="AA677" s="229" t="s">
        <v>46652</v>
      </c>
      <c r="AB677" s="230">
        <v>768</v>
      </c>
      <c r="AD677" s="209" t="s">
        <v>15302</v>
      </c>
      <c r="AE677" s="210">
        <v>2651.4</v>
      </c>
      <c r="AF677" s="93"/>
      <c r="AG677" s="201" t="s">
        <v>13268</v>
      </c>
      <c r="AH677" s="202">
        <v>174435.64</v>
      </c>
      <c r="AJ677" s="319" t="s">
        <v>11891</v>
      </c>
      <c r="AK677" s="320">
        <v>286001.2</v>
      </c>
      <c r="AM677" s="265" t="s">
        <v>11647</v>
      </c>
      <c r="AN677" s="266">
        <v>5195.71</v>
      </c>
      <c r="AP677" s="233" t="s">
        <v>9400</v>
      </c>
      <c r="AQ677" s="234">
        <v>-23.84</v>
      </c>
      <c r="AS677" s="211" t="s">
        <v>8658</v>
      </c>
      <c r="AT677" s="212">
        <v>7903</v>
      </c>
      <c r="AV677" s="197" t="s">
        <v>9999</v>
      </c>
      <c r="AW677" s="198">
        <v>47381.56</v>
      </c>
    </row>
    <row r="678" spans="1:49" x14ac:dyDescent="0.3">
      <c r="A678" s="315" t="s">
        <v>5692</v>
      </c>
      <c r="B678" s="315"/>
      <c r="C678" s="316">
        <v>57.29</v>
      </c>
      <c r="E678" s="263" t="s">
        <v>5446</v>
      </c>
      <c r="F678" s="263"/>
      <c r="G678" s="264">
        <v>19552534.010000002</v>
      </c>
      <c r="I678" s="227" t="s">
        <v>3457</v>
      </c>
      <c r="J678" s="227"/>
      <c r="K678" s="228">
        <v>26373.87</v>
      </c>
      <c r="M678" s="205" t="s">
        <v>1130</v>
      </c>
      <c r="N678" s="205"/>
      <c r="O678" s="206">
        <v>17878.79</v>
      </c>
      <c r="U678" s="309" t="s">
        <v>46682</v>
      </c>
      <c r="V678" s="310">
        <v>11959.41</v>
      </c>
      <c r="X678" s="267" t="s">
        <v>55788</v>
      </c>
      <c r="Y678" s="268">
        <v>12375</v>
      </c>
      <c r="AA678" s="229" t="s">
        <v>38844</v>
      </c>
      <c r="AB678" s="230">
        <v>22903.21</v>
      </c>
      <c r="AD678" s="209" t="s">
        <v>15303</v>
      </c>
      <c r="AE678" s="210">
        <v>26600</v>
      </c>
      <c r="AF678" s="93"/>
      <c r="AG678" s="201" t="s">
        <v>17688</v>
      </c>
      <c r="AH678" s="202">
        <v>63555.69</v>
      </c>
      <c r="AJ678" s="319" t="s">
        <v>11892</v>
      </c>
      <c r="AK678" s="320">
        <v>57.29</v>
      </c>
      <c r="AM678" s="265" t="s">
        <v>11648</v>
      </c>
      <c r="AN678" s="266">
        <v>19552534.010000002</v>
      </c>
      <c r="AP678" s="233" t="s">
        <v>9401</v>
      </c>
      <c r="AQ678" s="234">
        <v>26373.87</v>
      </c>
      <c r="AS678" s="211" t="s">
        <v>9240</v>
      </c>
      <c r="AT678" s="212">
        <v>721893.75</v>
      </c>
      <c r="AV678" s="197" t="s">
        <v>10377</v>
      </c>
      <c r="AW678" s="198">
        <v>64317.29</v>
      </c>
    </row>
    <row r="679" spans="1:49" x14ac:dyDescent="0.3">
      <c r="A679" s="315" t="s">
        <v>5693</v>
      </c>
      <c r="B679" s="315"/>
      <c r="C679" s="316">
        <v>806301.01</v>
      </c>
      <c r="E679" s="263" t="s">
        <v>5447</v>
      </c>
      <c r="F679" s="263"/>
      <c r="G679" s="264">
        <v>5024.75</v>
      </c>
      <c r="I679" s="227" t="s">
        <v>3458</v>
      </c>
      <c r="J679" s="227"/>
      <c r="K679" s="228">
        <v>482946.31</v>
      </c>
      <c r="M679" s="205" t="s">
        <v>1131</v>
      </c>
      <c r="N679" s="205"/>
      <c r="O679" s="206">
        <v>2072.98</v>
      </c>
      <c r="U679" s="309" t="s">
        <v>47760</v>
      </c>
      <c r="V679" s="310">
        <v>14489.11</v>
      </c>
      <c r="X679" s="267" t="s">
        <v>55789</v>
      </c>
      <c r="Y679" s="268">
        <v>2230.77</v>
      </c>
      <c r="AA679" s="229" t="s">
        <v>15326</v>
      </c>
      <c r="AB679" s="230">
        <v>366261.63</v>
      </c>
      <c r="AD679" s="209" t="s">
        <v>15304</v>
      </c>
      <c r="AE679" s="210">
        <v>86188.01</v>
      </c>
      <c r="AF679" s="93"/>
      <c r="AG679" s="201" t="s">
        <v>13269</v>
      </c>
      <c r="AH679" s="202">
        <v>48202.95</v>
      </c>
      <c r="AJ679" s="319" t="s">
        <v>11893</v>
      </c>
      <c r="AK679" s="320">
        <v>806301.01</v>
      </c>
      <c r="AM679" s="265" t="s">
        <v>11649</v>
      </c>
      <c r="AN679" s="266">
        <v>5024.75</v>
      </c>
      <c r="AP679" s="233" t="s">
        <v>9402</v>
      </c>
      <c r="AQ679" s="234">
        <v>482946.31</v>
      </c>
      <c r="AS679" s="211" t="s">
        <v>10762</v>
      </c>
      <c r="AT679" s="212">
        <v>7102</v>
      </c>
      <c r="AV679" s="197" t="s">
        <v>9404</v>
      </c>
      <c r="AW679" s="198">
        <v>40923.1</v>
      </c>
    </row>
    <row r="680" spans="1:49" x14ac:dyDescent="0.3">
      <c r="A680" s="315" t="s">
        <v>5694</v>
      </c>
      <c r="B680" s="315"/>
      <c r="C680" s="316">
        <v>193654.37</v>
      </c>
      <c r="E680" s="263" t="s">
        <v>5448</v>
      </c>
      <c r="F680" s="263"/>
      <c r="G680" s="264">
        <v>197868.82</v>
      </c>
      <c r="I680" s="227" t="s">
        <v>3459</v>
      </c>
      <c r="J680" s="227"/>
      <c r="K680" s="228">
        <v>58936.55</v>
      </c>
      <c r="M680" s="205" t="s">
        <v>1132</v>
      </c>
      <c r="N680" s="205"/>
      <c r="O680" s="206">
        <v>1743</v>
      </c>
      <c r="U680" s="309" t="s">
        <v>47761</v>
      </c>
      <c r="V680" s="310">
        <v>117.83</v>
      </c>
      <c r="X680" s="267" t="s">
        <v>48660</v>
      </c>
      <c r="Y680" s="268">
        <v>700</v>
      </c>
      <c r="AA680" s="229" t="s">
        <v>33086</v>
      </c>
      <c r="AB680" s="230">
        <v>69090</v>
      </c>
      <c r="AD680" s="209" t="s">
        <v>15305</v>
      </c>
      <c r="AE680" s="210">
        <v>706.62</v>
      </c>
      <c r="AF680" s="93"/>
      <c r="AG680" s="201" t="s">
        <v>13270</v>
      </c>
      <c r="AH680" s="202">
        <v>14514.07</v>
      </c>
      <c r="AJ680" s="319" t="s">
        <v>11894</v>
      </c>
      <c r="AK680" s="320">
        <v>193654.37</v>
      </c>
      <c r="AM680" s="265" t="s">
        <v>11650</v>
      </c>
      <c r="AN680" s="266">
        <v>197868.82</v>
      </c>
      <c r="AP680" s="233" t="s">
        <v>9403</v>
      </c>
      <c r="AQ680" s="234">
        <v>58936.55</v>
      </c>
      <c r="AS680" s="211" t="s">
        <v>10871</v>
      </c>
      <c r="AT680" s="212">
        <v>1901.2</v>
      </c>
      <c r="AV680" s="197" t="s">
        <v>10000</v>
      </c>
      <c r="AW680" s="198">
        <v>105240.39</v>
      </c>
    </row>
    <row r="681" spans="1:49" x14ac:dyDescent="0.3">
      <c r="A681" s="315" t="s">
        <v>5696</v>
      </c>
      <c r="B681" s="315"/>
      <c r="C681" s="316">
        <v>79371.94</v>
      </c>
      <c r="E681" s="263" t="s">
        <v>5449</v>
      </c>
      <c r="F681" s="263"/>
      <c r="G681" s="264">
        <v>422058.21</v>
      </c>
      <c r="I681" s="227" t="s">
        <v>3300</v>
      </c>
      <c r="J681" s="227"/>
      <c r="K681" s="228">
        <v>711.47</v>
      </c>
      <c r="M681" s="205" t="s">
        <v>1133</v>
      </c>
      <c r="N681" s="205"/>
      <c r="O681" s="206">
        <v>2546.9499999999998</v>
      </c>
      <c r="U681" s="309" t="s">
        <v>51656</v>
      </c>
      <c r="V681" s="310">
        <v>505.21</v>
      </c>
      <c r="X681" s="267" t="s">
        <v>55790</v>
      </c>
      <c r="Y681" s="268">
        <v>160</v>
      </c>
      <c r="AA681" s="229" t="s">
        <v>15327</v>
      </c>
      <c r="AB681" s="230">
        <v>414627.89</v>
      </c>
      <c r="AD681" s="209" t="s">
        <v>15306</v>
      </c>
      <c r="AE681" s="210">
        <v>38073.370000000003</v>
      </c>
      <c r="AF681" s="93"/>
      <c r="AG681" s="201" t="s">
        <v>13271</v>
      </c>
      <c r="AH681" s="202">
        <v>66297.820000000007</v>
      </c>
      <c r="AJ681" s="319" t="s">
        <v>11896</v>
      </c>
      <c r="AK681" s="320">
        <v>79371.94</v>
      </c>
      <c r="AM681" s="265" t="s">
        <v>11651</v>
      </c>
      <c r="AN681" s="266">
        <v>422058.21</v>
      </c>
      <c r="AP681" s="233" t="s">
        <v>9404</v>
      </c>
      <c r="AQ681" s="234">
        <v>711.47</v>
      </c>
      <c r="AS681" s="211" t="s">
        <v>11488</v>
      </c>
      <c r="AT681" s="212">
        <v>132996.5</v>
      </c>
      <c r="AV681" s="197" t="s">
        <v>10378</v>
      </c>
      <c r="AW681" s="198">
        <v>32316</v>
      </c>
    </row>
    <row r="682" spans="1:49" x14ac:dyDescent="0.3">
      <c r="A682" s="315" t="s">
        <v>5697</v>
      </c>
      <c r="B682" s="315"/>
      <c r="C682" s="316">
        <v>21126.49</v>
      </c>
      <c r="E682" s="263" t="s">
        <v>5450</v>
      </c>
      <c r="F682" s="263"/>
      <c r="G682" s="264">
        <v>-18917.939999999999</v>
      </c>
      <c r="I682" s="227" t="s">
        <v>3301</v>
      </c>
      <c r="J682" s="227"/>
      <c r="K682" s="228">
        <v>113284.15</v>
      </c>
      <c r="M682" s="205" t="s">
        <v>1134</v>
      </c>
      <c r="N682" s="205"/>
      <c r="O682" s="206">
        <v>4106</v>
      </c>
      <c r="U682" s="309" t="s">
        <v>62535</v>
      </c>
      <c r="V682" s="310">
        <v>20336.13</v>
      </c>
      <c r="X682" s="267" t="s">
        <v>47728</v>
      </c>
      <c r="Y682" s="268">
        <v>6377.56</v>
      </c>
      <c r="AA682" s="229" t="s">
        <v>33087</v>
      </c>
      <c r="AB682" s="230">
        <v>2320</v>
      </c>
      <c r="AD682" s="209" t="s">
        <v>15307</v>
      </c>
      <c r="AE682" s="210">
        <v>16477</v>
      </c>
      <c r="AF682" s="93"/>
      <c r="AG682" s="201" t="s">
        <v>31825</v>
      </c>
      <c r="AH682" s="202">
        <v>16540</v>
      </c>
      <c r="AJ682" s="319" t="s">
        <v>11897</v>
      </c>
      <c r="AK682" s="320">
        <v>21126.49</v>
      </c>
      <c r="AM682" s="265" t="s">
        <v>11652</v>
      </c>
      <c r="AN682" s="266">
        <v>-18917.939999999999</v>
      </c>
      <c r="AP682" s="233" t="s">
        <v>9405</v>
      </c>
      <c r="AQ682" s="234">
        <v>113284.15</v>
      </c>
      <c r="AS682" s="211" t="s">
        <v>12204</v>
      </c>
      <c r="AT682" s="212">
        <v>48000</v>
      </c>
      <c r="AV682" s="197" t="s">
        <v>10001</v>
      </c>
      <c r="AW682" s="198">
        <v>32316</v>
      </c>
    </row>
    <row r="683" spans="1:49" x14ac:dyDescent="0.3">
      <c r="A683" s="315" t="s">
        <v>5698</v>
      </c>
      <c r="B683" s="315"/>
      <c r="C683" s="316">
        <v>0.01</v>
      </c>
      <c r="E683" s="263" t="s">
        <v>5452</v>
      </c>
      <c r="F683" s="263"/>
      <c r="G683" s="264">
        <v>2241650.7799999998</v>
      </c>
      <c r="I683" s="227" t="s">
        <v>3461</v>
      </c>
      <c r="J683" s="227"/>
      <c r="K683" s="228">
        <v>191317.06</v>
      </c>
      <c r="M683" s="205" t="s">
        <v>2901</v>
      </c>
      <c r="N683" s="205"/>
      <c r="O683" s="206">
        <v>3142690.51</v>
      </c>
      <c r="U683" s="309" t="s">
        <v>46683</v>
      </c>
      <c r="V683" s="310">
        <v>3624.4</v>
      </c>
      <c r="X683" s="267" t="s">
        <v>47729</v>
      </c>
      <c r="Y683" s="268">
        <v>19939.64</v>
      </c>
      <c r="AA683" s="229" t="s">
        <v>38845</v>
      </c>
      <c r="AB683" s="230">
        <v>22201.55</v>
      </c>
      <c r="AD683" s="209" t="s">
        <v>15308</v>
      </c>
      <c r="AE683" s="210">
        <v>118514</v>
      </c>
      <c r="AF683" s="93"/>
      <c r="AG683" s="201" t="s">
        <v>31826</v>
      </c>
      <c r="AH683" s="202">
        <v>1126.68</v>
      </c>
      <c r="AJ683" s="319" t="s">
        <v>11898</v>
      </c>
      <c r="AK683" s="320">
        <v>0.01</v>
      </c>
      <c r="AM683" s="265" t="s">
        <v>11654</v>
      </c>
      <c r="AN683" s="266">
        <v>2241650.7799999998</v>
      </c>
      <c r="AP683" s="233" t="s">
        <v>9407</v>
      </c>
      <c r="AQ683" s="234">
        <v>191317.06</v>
      </c>
      <c r="AS683" s="211" t="s">
        <v>11833</v>
      </c>
      <c r="AT683" s="212">
        <v>16015.99</v>
      </c>
      <c r="AV683" s="197" t="s">
        <v>7659</v>
      </c>
      <c r="AW683" s="198">
        <v>28715.67</v>
      </c>
    </row>
    <row r="684" spans="1:49" x14ac:dyDescent="0.3">
      <c r="A684" s="315" t="s">
        <v>5699</v>
      </c>
      <c r="B684" s="315"/>
      <c r="C684" s="316">
        <v>225741.26</v>
      </c>
      <c r="E684" s="263" t="s">
        <v>5451</v>
      </c>
      <c r="F684" s="263"/>
      <c r="G684" s="264">
        <v>615.26</v>
      </c>
      <c r="I684" s="227" t="s">
        <v>3463</v>
      </c>
      <c r="J684" s="227"/>
      <c r="K684" s="228">
        <v>8280.24</v>
      </c>
      <c r="M684" s="205" t="s">
        <v>328</v>
      </c>
      <c r="N684" s="205"/>
      <c r="O684" s="206">
        <v>48744</v>
      </c>
      <c r="U684" s="309" t="s">
        <v>62537</v>
      </c>
      <c r="V684" s="310">
        <v>5372.06</v>
      </c>
      <c r="X684" s="267" t="s">
        <v>63936</v>
      </c>
      <c r="Y684" s="268">
        <v>15891.97</v>
      </c>
      <c r="AA684" s="229" t="s">
        <v>42128</v>
      </c>
      <c r="AB684" s="230">
        <v>11394.23</v>
      </c>
      <c r="AD684" s="209" t="s">
        <v>15309</v>
      </c>
      <c r="AE684" s="210">
        <v>22354</v>
      </c>
      <c r="AF684" s="93"/>
      <c r="AG684" s="201" t="s">
        <v>31827</v>
      </c>
      <c r="AH684" s="202">
        <v>568</v>
      </c>
      <c r="AJ684" s="319" t="s">
        <v>11899</v>
      </c>
      <c r="AK684" s="320">
        <v>225741.26</v>
      </c>
      <c r="AM684" s="265" t="s">
        <v>11653</v>
      </c>
      <c r="AN684" s="266">
        <v>615.26</v>
      </c>
      <c r="AP684" s="233" t="s">
        <v>9409</v>
      </c>
      <c r="AQ684" s="234">
        <v>8280.24</v>
      </c>
      <c r="AS684" s="211" t="s">
        <v>9786</v>
      </c>
      <c r="AT684" s="212">
        <v>1565762.05</v>
      </c>
      <c r="AV684" s="197" t="s">
        <v>10379</v>
      </c>
      <c r="AW684" s="198">
        <v>76023</v>
      </c>
    </row>
    <row r="685" spans="1:49" x14ac:dyDescent="0.3">
      <c r="A685" s="315" t="s">
        <v>5700</v>
      </c>
      <c r="B685" s="315"/>
      <c r="C685" s="316">
        <v>5089000.59</v>
      </c>
      <c r="E685" s="263" t="s">
        <v>5453</v>
      </c>
      <c r="F685" s="263"/>
      <c r="G685" s="264">
        <v>1351281.17</v>
      </c>
      <c r="I685" s="227" t="s">
        <v>3302</v>
      </c>
      <c r="J685" s="227"/>
      <c r="K685" s="228">
        <v>3169682.35</v>
      </c>
      <c r="M685" s="205" t="s">
        <v>1135</v>
      </c>
      <c r="N685" s="205"/>
      <c r="O685" s="206">
        <v>30273</v>
      </c>
      <c r="U685" s="309" t="s">
        <v>66993</v>
      </c>
      <c r="V685" s="310">
        <v>337.27</v>
      </c>
      <c r="X685" s="267" t="s">
        <v>60186</v>
      </c>
      <c r="Y685" s="268">
        <v>-95.68</v>
      </c>
      <c r="AA685" s="229" t="s">
        <v>40096</v>
      </c>
      <c r="AB685" s="230">
        <v>24666.04</v>
      </c>
      <c r="AD685" s="209" t="s">
        <v>13018</v>
      </c>
      <c r="AE685" s="210">
        <v>-3874.36</v>
      </c>
      <c r="AF685" s="93"/>
      <c r="AG685" s="201" t="s">
        <v>31828</v>
      </c>
      <c r="AH685" s="202">
        <v>10656.05</v>
      </c>
      <c r="AJ685" s="319" t="s">
        <v>11900</v>
      </c>
      <c r="AK685" s="320">
        <v>5089000.59</v>
      </c>
      <c r="AM685" s="265" t="s">
        <v>11655</v>
      </c>
      <c r="AN685" s="266">
        <v>1351281.17</v>
      </c>
      <c r="AP685" s="233" t="s">
        <v>9410</v>
      </c>
      <c r="AQ685" s="234">
        <v>3169682.35</v>
      </c>
      <c r="AS685" s="211" t="s">
        <v>6642</v>
      </c>
      <c r="AT685" s="212">
        <v>13411</v>
      </c>
      <c r="AV685" s="197" t="s">
        <v>9405</v>
      </c>
      <c r="AW685" s="198">
        <v>1737.75</v>
      </c>
    </row>
    <row r="686" spans="1:49" x14ac:dyDescent="0.3">
      <c r="A686" s="315" t="s">
        <v>5703</v>
      </c>
      <c r="B686" s="315"/>
      <c r="C686" s="316">
        <v>765983.06</v>
      </c>
      <c r="E686" s="263" t="s">
        <v>5454</v>
      </c>
      <c r="F686" s="263"/>
      <c r="G686" s="264">
        <v>6890467.1399999997</v>
      </c>
      <c r="I686" s="227" t="s">
        <v>3464</v>
      </c>
      <c r="J686" s="227"/>
      <c r="K686" s="228">
        <v>59765</v>
      </c>
      <c r="M686" s="205" t="s">
        <v>329</v>
      </c>
      <c r="N686" s="205"/>
      <c r="O686" s="206">
        <v>412321</v>
      </c>
      <c r="U686" s="309" t="s">
        <v>49646</v>
      </c>
      <c r="V686" s="310">
        <v>958.35</v>
      </c>
      <c r="X686" s="267" t="s">
        <v>55791</v>
      </c>
      <c r="Y686" s="268">
        <v>16160</v>
      </c>
      <c r="AA686" s="229" t="s">
        <v>33088</v>
      </c>
      <c r="AB686" s="230">
        <v>215914.04</v>
      </c>
      <c r="AD686" s="209" t="s">
        <v>15310</v>
      </c>
      <c r="AE686" s="210">
        <v>2014.67</v>
      </c>
      <c r="AF686" s="93"/>
      <c r="AG686" s="201" t="s">
        <v>31829</v>
      </c>
      <c r="AH686" s="202">
        <v>7200</v>
      </c>
      <c r="AJ686" s="319" t="s">
        <v>11903</v>
      </c>
      <c r="AK686" s="320">
        <v>765983.06</v>
      </c>
      <c r="AM686" s="265" t="s">
        <v>11656</v>
      </c>
      <c r="AN686" s="266">
        <v>6890467.1399999997</v>
      </c>
      <c r="AP686" s="233" t="s">
        <v>9411</v>
      </c>
      <c r="AQ686" s="234">
        <v>59765</v>
      </c>
      <c r="AS686" s="211" t="s">
        <v>6894</v>
      </c>
      <c r="AT686" s="212">
        <v>1219</v>
      </c>
      <c r="AV686" s="197" t="s">
        <v>10002</v>
      </c>
      <c r="AW686" s="198">
        <v>106476.42</v>
      </c>
    </row>
    <row r="687" spans="1:49" x14ac:dyDescent="0.3">
      <c r="A687" s="315" t="s">
        <v>5704</v>
      </c>
      <c r="B687" s="315"/>
      <c r="C687" s="316">
        <v>1563551.48</v>
      </c>
      <c r="E687" s="263" t="s">
        <v>5455</v>
      </c>
      <c r="F687" s="263"/>
      <c r="G687" s="264">
        <v>51232.84</v>
      </c>
      <c r="I687" s="227" t="s">
        <v>3465</v>
      </c>
      <c r="J687" s="227"/>
      <c r="K687" s="228">
        <v>732.96</v>
      </c>
      <c r="M687" s="205" t="s">
        <v>1136</v>
      </c>
      <c r="N687" s="205"/>
      <c r="O687" s="206">
        <v>26078</v>
      </c>
      <c r="U687" s="309" t="s">
        <v>58186</v>
      </c>
      <c r="V687" s="310">
        <v>8000</v>
      </c>
      <c r="X687" s="267" t="s">
        <v>55792</v>
      </c>
      <c r="Y687" s="268">
        <v>3200</v>
      </c>
      <c r="AA687" s="229" t="s">
        <v>42129</v>
      </c>
      <c r="AB687" s="230">
        <v>22180</v>
      </c>
      <c r="AD687" s="209" t="s">
        <v>13019</v>
      </c>
      <c r="AE687" s="210">
        <v>3847.44</v>
      </c>
      <c r="AF687" s="93"/>
      <c r="AG687" s="201" t="s">
        <v>31830</v>
      </c>
      <c r="AH687" s="202">
        <v>2249.27</v>
      </c>
      <c r="AJ687" s="319" t="s">
        <v>11904</v>
      </c>
      <c r="AK687" s="320">
        <v>1563551.48</v>
      </c>
      <c r="AM687" s="265" t="s">
        <v>11657</v>
      </c>
      <c r="AN687" s="266">
        <v>51232.84</v>
      </c>
      <c r="AP687" s="233" t="s">
        <v>9413</v>
      </c>
      <c r="AQ687" s="234">
        <v>732.96</v>
      </c>
      <c r="AS687" s="211" t="s">
        <v>7066</v>
      </c>
      <c r="AT687" s="212">
        <v>367</v>
      </c>
      <c r="AV687" s="197" t="s">
        <v>10380</v>
      </c>
      <c r="AW687" s="198">
        <v>7029.99</v>
      </c>
    </row>
    <row r="688" spans="1:49" x14ac:dyDescent="0.3">
      <c r="A688" s="315" t="s">
        <v>5701</v>
      </c>
      <c r="B688" s="315"/>
      <c r="C688" s="316">
        <v>647292.03</v>
      </c>
      <c r="E688" s="263" t="s">
        <v>46389</v>
      </c>
      <c r="F688" s="263"/>
      <c r="G688" s="264">
        <v>52165.82</v>
      </c>
      <c r="I688" s="227" t="s">
        <v>3304</v>
      </c>
      <c r="J688" s="227"/>
      <c r="K688" s="228">
        <v>363962.79</v>
      </c>
      <c r="M688" s="205" t="s">
        <v>1137</v>
      </c>
      <c r="N688" s="205"/>
      <c r="O688" s="206">
        <v>12530</v>
      </c>
      <c r="U688" s="309" t="s">
        <v>51658</v>
      </c>
      <c r="V688" s="310">
        <v>1030.1400000000001</v>
      </c>
      <c r="X688" s="267" t="s">
        <v>55793</v>
      </c>
      <c r="Y688" s="268">
        <v>3143.57</v>
      </c>
      <c r="AA688" s="229" t="s">
        <v>47727</v>
      </c>
      <c r="AB688" s="230">
        <v>967.91</v>
      </c>
      <c r="AD688" s="209" t="s">
        <v>13020</v>
      </c>
      <c r="AE688" s="210">
        <v>152.07</v>
      </c>
      <c r="AF688" s="93"/>
      <c r="AG688" s="201" t="s">
        <v>17739</v>
      </c>
      <c r="AH688" s="202">
        <v>16540</v>
      </c>
      <c r="AJ688" s="319" t="s">
        <v>11901</v>
      </c>
      <c r="AK688" s="320">
        <v>647292.03</v>
      </c>
      <c r="AM688" s="265" t="s">
        <v>46493</v>
      </c>
      <c r="AN688" s="266">
        <v>52165.82</v>
      </c>
      <c r="AP688" s="233" t="s">
        <v>9414</v>
      </c>
      <c r="AQ688" s="234">
        <v>363962.79</v>
      </c>
      <c r="AS688" s="211" t="s">
        <v>7579</v>
      </c>
      <c r="AT688" s="212">
        <v>7715</v>
      </c>
      <c r="AV688" s="197" t="s">
        <v>10003</v>
      </c>
      <c r="AW688" s="198">
        <v>7029.99</v>
      </c>
    </row>
    <row r="689" spans="1:49" x14ac:dyDescent="0.3">
      <c r="A689" s="315" t="s">
        <v>5705</v>
      </c>
      <c r="B689" s="315"/>
      <c r="C689" s="316">
        <v>17800931.809999999</v>
      </c>
      <c r="E689" s="263" t="s">
        <v>5457</v>
      </c>
      <c r="F689" s="263"/>
      <c r="G689" s="264">
        <v>2283828.33</v>
      </c>
      <c r="I689" s="227" t="s">
        <v>3467</v>
      </c>
      <c r="J689" s="227"/>
      <c r="K689" s="228">
        <v>178667.53</v>
      </c>
      <c r="M689" s="205" t="s">
        <v>1138</v>
      </c>
      <c r="N689" s="205"/>
      <c r="O689" s="206">
        <v>8427</v>
      </c>
      <c r="U689" s="309" t="s">
        <v>47762</v>
      </c>
      <c r="V689" s="310">
        <v>5297.6</v>
      </c>
      <c r="X689" s="267" t="s">
        <v>55794</v>
      </c>
      <c r="Y689" s="268">
        <v>1721.54</v>
      </c>
      <c r="AA689" s="229" t="s">
        <v>33089</v>
      </c>
      <c r="AB689" s="230">
        <v>129516.96</v>
      </c>
      <c r="AD689" s="209" t="s">
        <v>13021</v>
      </c>
      <c r="AE689" s="210">
        <v>507.65</v>
      </c>
      <c r="AF689" s="93"/>
      <c r="AG689" s="201" t="s">
        <v>17740</v>
      </c>
      <c r="AH689" s="202">
        <v>1126.68</v>
      </c>
      <c r="AJ689" s="319" t="s">
        <v>11905</v>
      </c>
      <c r="AK689" s="320">
        <v>17800931.809999999</v>
      </c>
      <c r="AM689" s="265" t="s">
        <v>11659</v>
      </c>
      <c r="AN689" s="266">
        <v>2283828.33</v>
      </c>
      <c r="AP689" s="233" t="s">
        <v>9416</v>
      </c>
      <c r="AQ689" s="234">
        <v>178667.53</v>
      </c>
      <c r="AS689" s="211" t="s">
        <v>8019</v>
      </c>
      <c r="AT689" s="212">
        <v>3990</v>
      </c>
      <c r="AV689" s="197" t="s">
        <v>10120</v>
      </c>
      <c r="AW689" s="198">
        <v>152187.01</v>
      </c>
    </row>
    <row r="690" spans="1:49" x14ac:dyDescent="0.3">
      <c r="A690" s="315" t="s">
        <v>5707</v>
      </c>
      <c r="B690" s="315"/>
      <c r="C690" s="316">
        <v>2814610.96</v>
      </c>
      <c r="E690" s="263" t="s">
        <v>5458</v>
      </c>
      <c r="F690" s="263"/>
      <c r="G690" s="264">
        <v>409742.24</v>
      </c>
      <c r="I690" s="227" t="s">
        <v>3468</v>
      </c>
      <c r="J690" s="227"/>
      <c r="K690" s="228">
        <v>21483488.66</v>
      </c>
      <c r="M690" s="205" t="s">
        <v>1139</v>
      </c>
      <c r="N690" s="205"/>
      <c r="O690" s="206">
        <v>7339.47</v>
      </c>
      <c r="U690" s="309" t="s">
        <v>47767</v>
      </c>
      <c r="V690" s="310">
        <v>503.27</v>
      </c>
      <c r="X690" s="267" t="s">
        <v>55795</v>
      </c>
      <c r="Y690" s="268">
        <v>4759.2</v>
      </c>
      <c r="AA690" s="229" t="s">
        <v>33090</v>
      </c>
      <c r="AB690" s="230">
        <v>2945.35</v>
      </c>
      <c r="AD690" s="209" t="s">
        <v>15311</v>
      </c>
      <c r="AE690" s="210">
        <v>42020.62</v>
      </c>
      <c r="AF690" s="93"/>
      <c r="AG690" s="201" t="s">
        <v>31831</v>
      </c>
      <c r="AH690" s="202">
        <v>568</v>
      </c>
      <c r="AJ690" s="319" t="s">
        <v>11907</v>
      </c>
      <c r="AK690" s="320">
        <v>2814610.96</v>
      </c>
      <c r="AM690" s="265" t="s">
        <v>11660</v>
      </c>
      <c r="AN690" s="266">
        <v>409742.24</v>
      </c>
      <c r="AP690" s="233" t="s">
        <v>9417</v>
      </c>
      <c r="AQ690" s="234">
        <v>21483488.66</v>
      </c>
      <c r="AS690" s="211" t="s">
        <v>8278</v>
      </c>
      <c r="AT690" s="212">
        <v>7476</v>
      </c>
      <c r="AV690" s="197" t="s">
        <v>10381</v>
      </c>
      <c r="AW690" s="198">
        <v>105152.96000000001</v>
      </c>
    </row>
    <row r="691" spans="1:49" x14ac:dyDescent="0.3">
      <c r="A691" s="315" t="s">
        <v>5708</v>
      </c>
      <c r="B691" s="315"/>
      <c r="C691" s="316">
        <v>64539.199999999997</v>
      </c>
      <c r="E691" s="263" t="s">
        <v>5459</v>
      </c>
      <c r="F691" s="263"/>
      <c r="G691" s="264">
        <v>10748274.449999999</v>
      </c>
      <c r="I691" s="227" t="s">
        <v>4165</v>
      </c>
      <c r="J691" s="227"/>
      <c r="K691" s="228">
        <v>147198</v>
      </c>
      <c r="M691" s="205" t="s">
        <v>1140</v>
      </c>
      <c r="N691" s="205"/>
      <c r="O691" s="206">
        <v>30901</v>
      </c>
      <c r="U691" s="309" t="s">
        <v>47768</v>
      </c>
      <c r="V691" s="310">
        <v>436.73</v>
      </c>
      <c r="X691" s="267" t="s">
        <v>61275</v>
      </c>
      <c r="Y691" s="268">
        <v>2970.54</v>
      </c>
      <c r="AA691" s="229" t="s">
        <v>34507</v>
      </c>
      <c r="AB691" s="230">
        <v>173471.8</v>
      </c>
      <c r="AD691" s="209" t="s">
        <v>13022</v>
      </c>
      <c r="AE691" s="210">
        <v>2887.77</v>
      </c>
      <c r="AF691" s="93"/>
      <c r="AG691" s="201" t="s">
        <v>17742</v>
      </c>
      <c r="AH691" s="202">
        <v>10656.05</v>
      </c>
      <c r="AJ691" s="319" t="s">
        <v>11908</v>
      </c>
      <c r="AK691" s="320">
        <v>64539.199999999997</v>
      </c>
      <c r="AM691" s="265" t="s">
        <v>11661</v>
      </c>
      <c r="AN691" s="266">
        <v>10748274.449999999</v>
      </c>
      <c r="AP691" s="233" t="s">
        <v>10531</v>
      </c>
      <c r="AQ691" s="234">
        <v>147198</v>
      </c>
      <c r="AS691" s="211" t="s">
        <v>8501</v>
      </c>
      <c r="AT691" s="212">
        <v>1852</v>
      </c>
      <c r="AV691" s="197" t="s">
        <v>10004</v>
      </c>
      <c r="AW691" s="198">
        <v>257339.97</v>
      </c>
    </row>
    <row r="692" spans="1:49" x14ac:dyDescent="0.3">
      <c r="A692" s="315" t="s">
        <v>5709</v>
      </c>
      <c r="B692" s="315"/>
      <c r="C692" s="316">
        <v>5228862.54</v>
      </c>
      <c r="E692" s="263" t="s">
        <v>46390</v>
      </c>
      <c r="F692" s="263"/>
      <c r="G692" s="264">
        <v>234289.35</v>
      </c>
      <c r="I692" s="227" t="s">
        <v>3470</v>
      </c>
      <c r="J692" s="227"/>
      <c r="K692" s="228">
        <v>53620.28</v>
      </c>
      <c r="M692" s="205" t="s">
        <v>1141</v>
      </c>
      <c r="N692" s="205"/>
      <c r="O692" s="206">
        <v>77992</v>
      </c>
      <c r="U692" s="309" t="s">
        <v>47769</v>
      </c>
      <c r="V692" s="310">
        <v>1330.72</v>
      </c>
      <c r="X692" s="267" t="s">
        <v>63937</v>
      </c>
      <c r="Y692" s="268">
        <v>13756.87</v>
      </c>
      <c r="AA692" s="229" t="s">
        <v>15328</v>
      </c>
      <c r="AB692" s="230">
        <v>216</v>
      </c>
      <c r="AD692" s="209" t="s">
        <v>15312</v>
      </c>
      <c r="AE692" s="210">
        <v>3980.64</v>
      </c>
      <c r="AF692" s="93"/>
      <c r="AG692" s="201" t="s">
        <v>17743</v>
      </c>
      <c r="AH692" s="202">
        <v>7200</v>
      </c>
      <c r="AJ692" s="319" t="s">
        <v>11909</v>
      </c>
      <c r="AK692" s="320">
        <v>5228862.54</v>
      </c>
      <c r="AM692" s="265" t="s">
        <v>46494</v>
      </c>
      <c r="AN692" s="266">
        <v>234289.35</v>
      </c>
      <c r="AP692" s="233" t="s">
        <v>9419</v>
      </c>
      <c r="AQ692" s="234">
        <v>53620.28</v>
      </c>
      <c r="AS692" s="211" t="s">
        <v>8659</v>
      </c>
      <c r="AT692" s="212">
        <v>5787.52</v>
      </c>
      <c r="AV692" s="197" t="s">
        <v>10382</v>
      </c>
      <c r="AW692" s="198">
        <v>13359</v>
      </c>
    </row>
    <row r="693" spans="1:49" x14ac:dyDescent="0.3">
      <c r="A693" s="315" t="s">
        <v>5711</v>
      </c>
      <c r="B693" s="315"/>
      <c r="C693" s="316">
        <v>2457066.58</v>
      </c>
      <c r="E693" s="263" t="s">
        <v>5460</v>
      </c>
      <c r="F693" s="263"/>
      <c r="G693" s="264">
        <v>704864.93</v>
      </c>
      <c r="I693" s="227" t="s">
        <v>3305</v>
      </c>
      <c r="J693" s="227"/>
      <c r="K693" s="228">
        <v>56616.49</v>
      </c>
      <c r="M693" s="205" t="s">
        <v>1142</v>
      </c>
      <c r="N693" s="205"/>
      <c r="O693" s="206">
        <v>244741.2</v>
      </c>
      <c r="U693" s="309" t="s">
        <v>47770</v>
      </c>
      <c r="V693" s="310">
        <v>1825.08</v>
      </c>
      <c r="X693" s="267" t="s">
        <v>62437</v>
      </c>
      <c r="Y693" s="268">
        <v>28424.26</v>
      </c>
      <c r="AA693" s="229" t="s">
        <v>42130</v>
      </c>
      <c r="AB693" s="230">
        <v>851.96</v>
      </c>
      <c r="AD693" s="209" t="s">
        <v>13023</v>
      </c>
      <c r="AE693" s="210">
        <v>89088.35</v>
      </c>
      <c r="AF693" s="93"/>
      <c r="AG693" s="201" t="s">
        <v>17744</v>
      </c>
      <c r="AH693" s="202">
        <v>2249.27</v>
      </c>
      <c r="AJ693" s="319" t="s">
        <v>11911</v>
      </c>
      <c r="AK693" s="320">
        <v>2457066.58</v>
      </c>
      <c r="AM693" s="265" t="s">
        <v>11662</v>
      </c>
      <c r="AN693" s="266">
        <v>704864.93</v>
      </c>
      <c r="AP693" s="233" t="s">
        <v>9423</v>
      </c>
      <c r="AQ693" s="234">
        <v>56616.49</v>
      </c>
      <c r="AS693" s="211" t="s">
        <v>8900</v>
      </c>
      <c r="AT693" s="212">
        <v>4330</v>
      </c>
      <c r="AV693" s="197" t="s">
        <v>10005</v>
      </c>
      <c r="AW693" s="198">
        <v>13359</v>
      </c>
    </row>
    <row r="694" spans="1:49" x14ac:dyDescent="0.3">
      <c r="A694" s="315" t="s">
        <v>5712</v>
      </c>
      <c r="B694" s="315"/>
      <c r="C694" s="316">
        <v>1835646.4</v>
      </c>
      <c r="E694" s="263" t="s">
        <v>5461</v>
      </c>
      <c r="F694" s="263"/>
      <c r="G694" s="264">
        <v>71055.75</v>
      </c>
      <c r="I694" s="227" t="s">
        <v>4166</v>
      </c>
      <c r="J694" s="227"/>
      <c r="K694" s="228">
        <v>14901.01</v>
      </c>
      <c r="M694" s="205" t="s">
        <v>1143</v>
      </c>
      <c r="N694" s="205"/>
      <c r="O694" s="206">
        <v>91283.520000000004</v>
      </c>
      <c r="U694" s="309" t="s">
        <v>47771</v>
      </c>
      <c r="V694" s="310">
        <v>158.63999999999999</v>
      </c>
      <c r="X694" s="267" t="s">
        <v>61182</v>
      </c>
      <c r="Y694" s="268">
        <v>34568.019999999997</v>
      </c>
      <c r="AA694" s="229" t="s">
        <v>44362</v>
      </c>
      <c r="AB694" s="230">
        <v>836.27</v>
      </c>
      <c r="AD694" s="209" t="s">
        <v>15313</v>
      </c>
      <c r="AE694" s="210">
        <v>-5657.46</v>
      </c>
      <c r="AF694" s="93"/>
      <c r="AG694" s="201" t="s">
        <v>13272</v>
      </c>
      <c r="AH694" s="202">
        <v>24105.83</v>
      </c>
      <c r="AJ694" s="319" t="s">
        <v>11912</v>
      </c>
      <c r="AK694" s="320">
        <v>1835646.4</v>
      </c>
      <c r="AM694" s="265" t="s">
        <v>11663</v>
      </c>
      <c r="AN694" s="266">
        <v>71055.75</v>
      </c>
      <c r="AP694" s="233" t="s">
        <v>10532</v>
      </c>
      <c r="AQ694" s="234">
        <v>14901.01</v>
      </c>
      <c r="AS694" s="211" t="s">
        <v>9241</v>
      </c>
      <c r="AT694" s="212">
        <v>39104.839999999997</v>
      </c>
      <c r="AV694" s="197" t="s">
        <v>7660</v>
      </c>
      <c r="AW694" s="198">
        <v>46265.59</v>
      </c>
    </row>
    <row r="695" spans="1:49" x14ac:dyDescent="0.3">
      <c r="A695" s="315" t="s">
        <v>5713</v>
      </c>
      <c r="B695" s="315"/>
      <c r="C695" s="316">
        <v>504870.29</v>
      </c>
      <c r="E695" s="263" t="s">
        <v>5462</v>
      </c>
      <c r="F695" s="263"/>
      <c r="G695" s="264">
        <v>124831.2</v>
      </c>
      <c r="I695" s="227" t="s">
        <v>3475</v>
      </c>
      <c r="J695" s="227"/>
      <c r="K695" s="228">
        <v>10155.32</v>
      </c>
      <c r="M695" s="205" t="s">
        <v>1144</v>
      </c>
      <c r="N695" s="205"/>
      <c r="O695" s="206">
        <v>2128</v>
      </c>
      <c r="U695" s="309" t="s">
        <v>66994</v>
      </c>
      <c r="V695" s="310">
        <v>10032.1</v>
      </c>
      <c r="X695" s="267" t="s">
        <v>63013</v>
      </c>
      <c r="Y695" s="268">
        <v>247.75</v>
      </c>
      <c r="AA695" s="229" t="s">
        <v>34508</v>
      </c>
      <c r="AB695" s="230">
        <v>17267.900000000001</v>
      </c>
      <c r="AD695" s="209" t="s">
        <v>15314</v>
      </c>
      <c r="AE695" s="210">
        <v>1277.1199999999999</v>
      </c>
      <c r="AF695" s="93"/>
      <c r="AG695" s="201" t="s">
        <v>13273</v>
      </c>
      <c r="AH695" s="202">
        <v>5000</v>
      </c>
      <c r="AJ695" s="319" t="s">
        <v>11913</v>
      </c>
      <c r="AK695" s="320">
        <v>504870.29</v>
      </c>
      <c r="AM695" s="265" t="s">
        <v>11664</v>
      </c>
      <c r="AN695" s="266">
        <v>124831.2</v>
      </c>
      <c r="AP695" s="233" t="s">
        <v>9425</v>
      </c>
      <c r="AQ695" s="234">
        <v>10155.32</v>
      </c>
      <c r="AS695" s="211" t="s">
        <v>9498</v>
      </c>
      <c r="AT695" s="212">
        <v>1000</v>
      </c>
      <c r="AV695" s="197" t="s">
        <v>10383</v>
      </c>
      <c r="AW695" s="198">
        <v>27072</v>
      </c>
    </row>
    <row r="696" spans="1:49" x14ac:dyDescent="0.3">
      <c r="A696" s="315" t="s">
        <v>5714</v>
      </c>
      <c r="B696" s="315"/>
      <c r="C696" s="316">
        <v>5684584.0499999998</v>
      </c>
      <c r="E696" s="263" t="s">
        <v>5463</v>
      </c>
      <c r="F696" s="263"/>
      <c r="G696" s="264">
        <v>743374.1</v>
      </c>
      <c r="I696" s="227" t="s">
        <v>4167</v>
      </c>
      <c r="J696" s="227"/>
      <c r="K696" s="228">
        <v>19100.849999999999</v>
      </c>
      <c r="M696" s="205" t="s">
        <v>1145</v>
      </c>
      <c r="N696" s="205"/>
      <c r="O696" s="206">
        <v>151093</v>
      </c>
      <c r="U696" s="309" t="s">
        <v>59476</v>
      </c>
      <c r="V696" s="310">
        <v>5410</v>
      </c>
      <c r="X696" s="267" t="s">
        <v>51549</v>
      </c>
      <c r="Y696" s="268">
        <v>1710.05</v>
      </c>
      <c r="AA696" s="229" t="s">
        <v>33091</v>
      </c>
      <c r="AB696" s="230">
        <v>38486.68</v>
      </c>
      <c r="AD696" s="209" t="s">
        <v>15315</v>
      </c>
      <c r="AE696" s="210">
        <v>42330.68</v>
      </c>
      <c r="AF696" s="93"/>
      <c r="AG696" s="201" t="s">
        <v>13274</v>
      </c>
      <c r="AH696" s="202">
        <v>166884.15</v>
      </c>
      <c r="AJ696" s="319" t="s">
        <v>11914</v>
      </c>
      <c r="AK696" s="320">
        <v>5684584.0499999998</v>
      </c>
      <c r="AM696" s="265" t="s">
        <v>11665</v>
      </c>
      <c r="AN696" s="266">
        <v>743374.1</v>
      </c>
      <c r="AP696" s="233" t="s">
        <v>10533</v>
      </c>
      <c r="AQ696" s="234">
        <v>19100.849999999999</v>
      </c>
      <c r="AS696" s="211" t="s">
        <v>10872</v>
      </c>
      <c r="AT696" s="212">
        <v>839</v>
      </c>
      <c r="AV696" s="197" t="s">
        <v>10006</v>
      </c>
      <c r="AW696" s="198">
        <v>73337.59</v>
      </c>
    </row>
    <row r="697" spans="1:49" x14ac:dyDescent="0.3">
      <c r="A697" s="315" t="s">
        <v>5719</v>
      </c>
      <c r="B697" s="315"/>
      <c r="C697" s="316">
        <v>600969.32999999996</v>
      </c>
      <c r="E697" s="263" t="s">
        <v>5464</v>
      </c>
      <c r="F697" s="263"/>
      <c r="G697" s="264">
        <v>193696.77</v>
      </c>
      <c r="I697" s="227" t="s">
        <v>3307</v>
      </c>
      <c r="J697" s="227"/>
      <c r="K697" s="228">
        <v>146800.69</v>
      </c>
      <c r="M697" s="205" t="s">
        <v>1146</v>
      </c>
      <c r="N697" s="205"/>
      <c r="O697" s="206">
        <v>19715.73</v>
      </c>
      <c r="U697" s="309" t="s">
        <v>59477</v>
      </c>
      <c r="V697" s="310">
        <v>459.86</v>
      </c>
      <c r="X697" s="267" t="s">
        <v>40097</v>
      </c>
      <c r="Y697" s="268">
        <v>63960</v>
      </c>
      <c r="AA697" s="229" t="s">
        <v>15329</v>
      </c>
      <c r="AB697" s="230">
        <v>252082.21</v>
      </c>
      <c r="AD697" s="209" t="s">
        <v>15316</v>
      </c>
      <c r="AE697" s="210">
        <v>145.13999999999999</v>
      </c>
      <c r="AF697" s="93"/>
      <c r="AG697" s="201" t="s">
        <v>13275</v>
      </c>
      <c r="AH697" s="202">
        <v>97840.15</v>
      </c>
      <c r="AJ697" s="319" t="s">
        <v>11919</v>
      </c>
      <c r="AK697" s="320">
        <v>600969.32999999996</v>
      </c>
      <c r="AM697" s="265" t="s">
        <v>11666</v>
      </c>
      <c r="AN697" s="266">
        <v>193696.77</v>
      </c>
      <c r="AP697" s="233" t="s">
        <v>9427</v>
      </c>
      <c r="AQ697" s="234">
        <v>146800.69</v>
      </c>
      <c r="AS697" s="211" t="s">
        <v>11489</v>
      </c>
      <c r="AT697" s="212">
        <v>10226.74</v>
      </c>
      <c r="AV697" s="197" t="s">
        <v>7661</v>
      </c>
      <c r="AW697" s="198">
        <v>923195.68</v>
      </c>
    </row>
    <row r="698" spans="1:49" x14ac:dyDescent="0.3">
      <c r="A698" s="315" t="s">
        <v>5715</v>
      </c>
      <c r="B698" s="315"/>
      <c r="C698" s="316">
        <v>21146.67</v>
      </c>
      <c r="E698" s="263" t="s">
        <v>5465</v>
      </c>
      <c r="F698" s="263"/>
      <c r="G698" s="264">
        <v>299210.71000000002</v>
      </c>
      <c r="I698" s="227" t="s">
        <v>3477</v>
      </c>
      <c r="J698" s="227"/>
      <c r="K698" s="228">
        <v>305827.99</v>
      </c>
      <c r="M698" s="205" t="s">
        <v>1147</v>
      </c>
      <c r="N698" s="205"/>
      <c r="O698" s="206">
        <v>106275</v>
      </c>
      <c r="U698" s="309" t="s">
        <v>59478</v>
      </c>
      <c r="V698" s="310">
        <v>1142.47</v>
      </c>
      <c r="X698" s="267" t="s">
        <v>54787</v>
      </c>
      <c r="Y698" s="268">
        <v>154763.4</v>
      </c>
      <c r="AA698" s="229" t="s">
        <v>15330</v>
      </c>
      <c r="AB698" s="230">
        <v>508302.81</v>
      </c>
      <c r="AD698" s="209" t="s">
        <v>15317</v>
      </c>
      <c r="AE698" s="210">
        <v>11.1</v>
      </c>
      <c r="AF698" s="93"/>
      <c r="AG698" s="201" t="s">
        <v>13276</v>
      </c>
      <c r="AH698" s="202">
        <v>32050</v>
      </c>
      <c r="AJ698" s="319" t="s">
        <v>11915</v>
      </c>
      <c r="AK698" s="320">
        <v>21146.67</v>
      </c>
      <c r="AM698" s="265" t="s">
        <v>11667</v>
      </c>
      <c r="AN698" s="266">
        <v>299210.71000000002</v>
      </c>
      <c r="AP698" s="233" t="s">
        <v>9428</v>
      </c>
      <c r="AQ698" s="234">
        <v>305827.99</v>
      </c>
      <c r="AS698" s="211" t="s">
        <v>9787</v>
      </c>
      <c r="AT698" s="212">
        <v>97318.1</v>
      </c>
      <c r="AV698" s="197" t="s">
        <v>10384</v>
      </c>
      <c r="AW698" s="198">
        <v>1462483</v>
      </c>
    </row>
    <row r="699" spans="1:49" x14ac:dyDescent="0.3">
      <c r="A699" s="315" t="s">
        <v>5716</v>
      </c>
      <c r="B699" s="315"/>
      <c r="C699" s="316">
        <v>12110.63</v>
      </c>
      <c r="E699" s="263" t="s">
        <v>5466</v>
      </c>
      <c r="F699" s="263"/>
      <c r="G699" s="264">
        <v>1476525.33</v>
      </c>
      <c r="I699" s="227" t="s">
        <v>3308</v>
      </c>
      <c r="J699" s="227"/>
      <c r="K699" s="228">
        <v>865044.82</v>
      </c>
      <c r="M699" s="205" t="s">
        <v>1148</v>
      </c>
      <c r="N699" s="205"/>
      <c r="O699" s="206">
        <v>1520</v>
      </c>
      <c r="U699" s="309" t="s">
        <v>61286</v>
      </c>
      <c r="V699" s="310">
        <v>3647.92</v>
      </c>
      <c r="X699" s="267" t="s">
        <v>60187</v>
      </c>
      <c r="Y699" s="268">
        <v>61880</v>
      </c>
      <c r="AA699" s="229" t="s">
        <v>33092</v>
      </c>
      <c r="AB699" s="230">
        <v>276256.08</v>
      </c>
      <c r="AD699" s="209" t="s">
        <v>15318</v>
      </c>
      <c r="AE699" s="210">
        <v>31.47</v>
      </c>
      <c r="AF699" s="93"/>
      <c r="AG699" s="201" t="s">
        <v>13277</v>
      </c>
      <c r="AH699" s="202">
        <v>24929.84</v>
      </c>
      <c r="AJ699" s="319" t="s">
        <v>11916</v>
      </c>
      <c r="AK699" s="320">
        <v>12110.63</v>
      </c>
      <c r="AM699" s="265" t="s">
        <v>11668</v>
      </c>
      <c r="AN699" s="266">
        <v>1476525.33</v>
      </c>
      <c r="AP699" s="233" t="s">
        <v>9430</v>
      </c>
      <c r="AQ699" s="234">
        <v>865044.82</v>
      </c>
      <c r="AS699" s="211" t="s">
        <v>6643</v>
      </c>
      <c r="AT699" s="212">
        <v>79844.36</v>
      </c>
      <c r="AV699" s="197" t="s">
        <v>9410</v>
      </c>
      <c r="AW699" s="198">
        <v>270</v>
      </c>
    </row>
    <row r="700" spans="1:49" x14ac:dyDescent="0.3">
      <c r="A700" s="315" t="s">
        <v>5717</v>
      </c>
      <c r="B700" s="315"/>
      <c r="C700" s="316">
        <v>78883.360000000001</v>
      </c>
      <c r="E700" s="263" t="s">
        <v>5467</v>
      </c>
      <c r="F700" s="263"/>
      <c r="G700" s="264">
        <v>741181.06</v>
      </c>
      <c r="I700" s="227" t="s">
        <v>3479</v>
      </c>
      <c r="J700" s="227"/>
      <c r="K700" s="228">
        <v>123462</v>
      </c>
      <c r="M700" s="205" t="s">
        <v>1149</v>
      </c>
      <c r="N700" s="205"/>
      <c r="O700" s="206">
        <v>20786</v>
      </c>
      <c r="U700" s="309" t="s">
        <v>61287</v>
      </c>
      <c r="V700" s="310">
        <v>1169.92</v>
      </c>
      <c r="X700" s="267" t="s">
        <v>46654</v>
      </c>
      <c r="Y700" s="268">
        <v>1261348.29</v>
      </c>
      <c r="AA700" s="229" t="s">
        <v>46653</v>
      </c>
      <c r="AB700" s="230">
        <v>9870.6299999999992</v>
      </c>
      <c r="AD700" s="209" t="s">
        <v>15319</v>
      </c>
      <c r="AE700" s="210">
        <v>38659.51</v>
      </c>
      <c r="AF700" s="93"/>
      <c r="AG700" s="201" t="s">
        <v>13278</v>
      </c>
      <c r="AH700" s="202">
        <v>32767.66</v>
      </c>
      <c r="AJ700" s="319" t="s">
        <v>11917</v>
      </c>
      <c r="AK700" s="320">
        <v>78883.360000000001</v>
      </c>
      <c r="AM700" s="265" t="s">
        <v>11669</v>
      </c>
      <c r="AN700" s="266">
        <v>741181.06</v>
      </c>
      <c r="AP700" s="233" t="s">
        <v>9431</v>
      </c>
      <c r="AQ700" s="234">
        <v>123462</v>
      </c>
      <c r="AS700" s="211" t="s">
        <v>7308</v>
      </c>
      <c r="AT700" s="212">
        <v>206684.21</v>
      </c>
      <c r="AV700" s="197" t="s">
        <v>10007</v>
      </c>
      <c r="AW700" s="198">
        <v>2385948.6800000002</v>
      </c>
    </row>
    <row r="701" spans="1:49" x14ac:dyDescent="0.3">
      <c r="A701" s="315" t="s">
        <v>5718</v>
      </c>
      <c r="B701" s="315"/>
      <c r="C701" s="316">
        <v>136137.24</v>
      </c>
      <c r="E701" s="263" t="s">
        <v>5468</v>
      </c>
      <c r="F701" s="263"/>
      <c r="G701" s="264">
        <v>1184411.08</v>
      </c>
      <c r="I701" s="227" t="s">
        <v>3480</v>
      </c>
      <c r="J701" s="227"/>
      <c r="K701" s="228">
        <v>96455.679999999993</v>
      </c>
      <c r="M701" s="205" t="s">
        <v>1150</v>
      </c>
      <c r="N701" s="205"/>
      <c r="O701" s="206">
        <v>250101</v>
      </c>
      <c r="U701" s="309" t="s">
        <v>47772</v>
      </c>
      <c r="V701" s="310">
        <v>476.6</v>
      </c>
      <c r="X701" s="267" t="s">
        <v>51550</v>
      </c>
      <c r="Y701" s="268">
        <v>51302.83</v>
      </c>
      <c r="AA701" s="229" t="s">
        <v>33093</v>
      </c>
      <c r="AB701" s="230">
        <v>2810</v>
      </c>
      <c r="AD701" s="209" t="s">
        <v>15320</v>
      </c>
      <c r="AE701" s="210">
        <v>2498.25</v>
      </c>
      <c r="AF701" s="93"/>
      <c r="AG701" s="201" t="s">
        <v>13279</v>
      </c>
      <c r="AH701" s="202">
        <v>37525.19</v>
      </c>
      <c r="AJ701" s="319" t="s">
        <v>11918</v>
      </c>
      <c r="AK701" s="320">
        <v>136137.24</v>
      </c>
      <c r="AM701" s="265" t="s">
        <v>11670</v>
      </c>
      <c r="AN701" s="266">
        <v>1184411.08</v>
      </c>
      <c r="AP701" s="233" t="s">
        <v>9432</v>
      </c>
      <c r="AQ701" s="234">
        <v>96455.679999999993</v>
      </c>
      <c r="AS701" s="211" t="s">
        <v>7580</v>
      </c>
      <c r="AT701" s="212">
        <v>63212.89</v>
      </c>
      <c r="AV701" s="197" t="s">
        <v>10385</v>
      </c>
      <c r="AW701" s="198">
        <v>70049</v>
      </c>
    </row>
    <row r="702" spans="1:49" x14ac:dyDescent="0.3">
      <c r="A702" s="315" t="s">
        <v>5720</v>
      </c>
      <c r="B702" s="315"/>
      <c r="C702" s="316">
        <v>1351746.05</v>
      </c>
      <c r="E702" s="263" t="s">
        <v>5469</v>
      </c>
      <c r="F702" s="263"/>
      <c r="G702" s="264">
        <v>355275.09</v>
      </c>
      <c r="I702" s="227" t="s">
        <v>3309</v>
      </c>
      <c r="J702" s="227"/>
      <c r="K702" s="228">
        <v>1467980.97</v>
      </c>
      <c r="M702" s="205" t="s">
        <v>1151</v>
      </c>
      <c r="N702" s="205"/>
      <c r="O702" s="206">
        <v>21013</v>
      </c>
      <c r="U702" s="309" t="s">
        <v>47773</v>
      </c>
      <c r="V702" s="310">
        <v>2616.29</v>
      </c>
      <c r="X702" s="267" t="s">
        <v>58929</v>
      </c>
      <c r="Y702" s="268">
        <v>1560</v>
      </c>
      <c r="AA702" s="229" t="s">
        <v>42131</v>
      </c>
      <c r="AB702" s="230">
        <v>1663.82</v>
      </c>
      <c r="AD702" s="209" t="s">
        <v>15321</v>
      </c>
      <c r="AE702" s="210">
        <v>8381.39</v>
      </c>
      <c r="AF702" s="93"/>
      <c r="AG702" s="201" t="s">
        <v>13280</v>
      </c>
      <c r="AH702" s="202">
        <v>24536.7</v>
      </c>
      <c r="AJ702" s="319" t="s">
        <v>11920</v>
      </c>
      <c r="AK702" s="320">
        <v>1351746.05</v>
      </c>
      <c r="AM702" s="265" t="s">
        <v>11671</v>
      </c>
      <c r="AN702" s="266">
        <v>355275.09</v>
      </c>
      <c r="AP702" s="233" t="s">
        <v>9433</v>
      </c>
      <c r="AQ702" s="234">
        <v>1467980.97</v>
      </c>
      <c r="AS702" s="211" t="s">
        <v>7723</v>
      </c>
      <c r="AT702" s="212">
        <v>6317</v>
      </c>
      <c r="AV702" s="197" t="s">
        <v>10008</v>
      </c>
      <c r="AW702" s="198">
        <v>70049</v>
      </c>
    </row>
    <row r="703" spans="1:49" x14ac:dyDescent="0.3">
      <c r="A703" s="315" t="s">
        <v>5721</v>
      </c>
      <c r="B703" s="315"/>
      <c r="C703" s="316">
        <v>1638.56</v>
      </c>
      <c r="E703" s="263" t="s">
        <v>5470</v>
      </c>
      <c r="F703" s="263"/>
      <c r="G703" s="264">
        <v>447244.47</v>
      </c>
      <c r="I703" s="227" t="s">
        <v>3311</v>
      </c>
      <c r="J703" s="227"/>
      <c r="K703" s="228">
        <v>1667114.2</v>
      </c>
      <c r="M703" s="205" t="s">
        <v>1152</v>
      </c>
      <c r="N703" s="205"/>
      <c r="O703" s="206">
        <v>11906</v>
      </c>
      <c r="U703" s="309" t="s">
        <v>66995</v>
      </c>
      <c r="V703" s="310">
        <v>52018.99</v>
      </c>
      <c r="X703" s="267" t="s">
        <v>35986</v>
      </c>
      <c r="Y703" s="268">
        <v>286318.39</v>
      </c>
      <c r="AA703" s="229" t="s">
        <v>34509</v>
      </c>
      <c r="AB703" s="230">
        <v>427.46</v>
      </c>
      <c r="AD703" s="209" t="s">
        <v>15322</v>
      </c>
      <c r="AE703" s="210">
        <v>3131.76</v>
      </c>
      <c r="AF703" s="93"/>
      <c r="AG703" s="201" t="s">
        <v>31832</v>
      </c>
      <c r="AH703" s="202">
        <v>90939.18</v>
      </c>
      <c r="AJ703" s="319" t="s">
        <v>11921</v>
      </c>
      <c r="AK703" s="320">
        <v>1638.56</v>
      </c>
      <c r="AM703" s="265" t="s">
        <v>11672</v>
      </c>
      <c r="AN703" s="266">
        <v>447244.47</v>
      </c>
      <c r="AP703" s="233" t="s">
        <v>9434</v>
      </c>
      <c r="AQ703" s="234">
        <v>1667114.2</v>
      </c>
      <c r="AS703" s="211" t="s">
        <v>8279</v>
      </c>
      <c r="AT703" s="212">
        <v>24334.65</v>
      </c>
      <c r="AV703" s="197" t="s">
        <v>7509</v>
      </c>
      <c r="AW703" s="198">
        <v>1349.91</v>
      </c>
    </row>
    <row r="704" spans="1:49" x14ac:dyDescent="0.3">
      <c r="A704" s="315" t="s">
        <v>5722</v>
      </c>
      <c r="B704" s="315"/>
      <c r="C704" s="316">
        <v>16214345.76</v>
      </c>
      <c r="E704" s="263" t="s">
        <v>5471</v>
      </c>
      <c r="F704" s="263"/>
      <c r="G704" s="264">
        <v>351981.38</v>
      </c>
      <c r="I704" s="227" t="s">
        <v>3482</v>
      </c>
      <c r="J704" s="227"/>
      <c r="K704" s="228">
        <v>5460.33</v>
      </c>
      <c r="M704" s="205" t="s">
        <v>1153</v>
      </c>
      <c r="N704" s="205"/>
      <c r="O704" s="206">
        <v>549822.55000000005</v>
      </c>
      <c r="U704" s="309" t="s">
        <v>66996</v>
      </c>
      <c r="V704" s="310">
        <v>4718.3900000000003</v>
      </c>
      <c r="X704" s="267" t="s">
        <v>54788</v>
      </c>
      <c r="Y704" s="268">
        <v>139920</v>
      </c>
      <c r="AA704" s="229" t="s">
        <v>35984</v>
      </c>
      <c r="AB704" s="230">
        <v>987.67</v>
      </c>
      <c r="AD704" s="209" t="s">
        <v>15323</v>
      </c>
      <c r="AE704" s="210">
        <v>1589.08</v>
      </c>
      <c r="AF704" s="93"/>
      <c r="AG704" s="201" t="s">
        <v>31833</v>
      </c>
      <c r="AH704" s="202">
        <v>6520.83</v>
      </c>
      <c r="AJ704" s="319" t="s">
        <v>11922</v>
      </c>
      <c r="AK704" s="320">
        <v>16214345.76</v>
      </c>
      <c r="AM704" s="265" t="s">
        <v>11673</v>
      </c>
      <c r="AN704" s="266">
        <v>351981.38</v>
      </c>
      <c r="AP704" s="233" t="s">
        <v>9436</v>
      </c>
      <c r="AQ704" s="234">
        <v>5460.33</v>
      </c>
      <c r="AS704" s="211" t="s">
        <v>8502</v>
      </c>
      <c r="AT704" s="212">
        <v>56266.89</v>
      </c>
      <c r="AV704" s="197" t="s">
        <v>10386</v>
      </c>
      <c r="AW704" s="198">
        <v>15886</v>
      </c>
    </row>
    <row r="705" spans="1:49" x14ac:dyDescent="0.3">
      <c r="A705" s="315" t="s">
        <v>5723</v>
      </c>
      <c r="B705" s="315"/>
      <c r="C705" s="316">
        <v>135882.71</v>
      </c>
      <c r="E705" s="263" t="s">
        <v>5472</v>
      </c>
      <c r="F705" s="263"/>
      <c r="G705" s="264">
        <v>4790.28</v>
      </c>
      <c r="I705" s="227" t="s">
        <v>3312</v>
      </c>
      <c r="J705" s="227"/>
      <c r="K705" s="228">
        <v>48287.39</v>
      </c>
      <c r="M705" s="205" t="s">
        <v>1154</v>
      </c>
      <c r="N705" s="205"/>
      <c r="O705" s="206">
        <v>134957</v>
      </c>
      <c r="U705" s="309" t="s">
        <v>66997</v>
      </c>
      <c r="V705" s="310">
        <v>4340.38</v>
      </c>
      <c r="X705" s="267" t="s">
        <v>47730</v>
      </c>
      <c r="Y705" s="268">
        <v>476098.43</v>
      </c>
      <c r="AA705" s="229" t="s">
        <v>51542</v>
      </c>
      <c r="AB705" s="230">
        <v>746502.23</v>
      </c>
      <c r="AD705" s="209" t="s">
        <v>15324</v>
      </c>
      <c r="AE705" s="210">
        <v>27251.599999999999</v>
      </c>
      <c r="AF705" s="93"/>
      <c r="AG705" s="201" t="s">
        <v>31834</v>
      </c>
      <c r="AH705" s="202">
        <v>17469.32</v>
      </c>
      <c r="AJ705" s="319" t="s">
        <v>11923</v>
      </c>
      <c r="AK705" s="320">
        <v>135882.71</v>
      </c>
      <c r="AM705" s="265" t="s">
        <v>11674</v>
      </c>
      <c r="AN705" s="266">
        <v>4790.28</v>
      </c>
      <c r="AP705" s="233" t="s">
        <v>9437</v>
      </c>
      <c r="AQ705" s="234">
        <v>48287.39</v>
      </c>
      <c r="AS705" s="211" t="s">
        <v>8660</v>
      </c>
      <c r="AT705" s="212">
        <v>4918</v>
      </c>
      <c r="AV705" s="197" t="s">
        <v>10009</v>
      </c>
      <c r="AW705" s="198">
        <v>17235.91</v>
      </c>
    </row>
    <row r="706" spans="1:49" x14ac:dyDescent="0.3">
      <c r="A706" s="315" t="s">
        <v>5725</v>
      </c>
      <c r="B706" s="315"/>
      <c r="C706" s="316">
        <v>777980.51</v>
      </c>
      <c r="E706" s="263" t="s">
        <v>5473</v>
      </c>
      <c r="F706" s="263"/>
      <c r="G706" s="264">
        <v>317928.15000000002</v>
      </c>
      <c r="I706" s="227" t="s">
        <v>4172</v>
      </c>
      <c r="J706" s="227"/>
      <c r="K706" s="228">
        <v>8141.55</v>
      </c>
      <c r="M706" s="205" t="s">
        <v>1155</v>
      </c>
      <c r="N706" s="205"/>
      <c r="O706" s="206">
        <v>12399.89</v>
      </c>
      <c r="U706" s="309" t="s">
        <v>66998</v>
      </c>
      <c r="V706" s="310">
        <v>14227.64</v>
      </c>
      <c r="X706" s="267" t="s">
        <v>35987</v>
      </c>
      <c r="Y706" s="268">
        <v>2524.54</v>
      </c>
      <c r="AA706" s="229" t="s">
        <v>34510</v>
      </c>
      <c r="AB706" s="230">
        <v>132673.37</v>
      </c>
      <c r="AD706" s="209" t="s">
        <v>15325</v>
      </c>
      <c r="AE706" s="210">
        <v>314000</v>
      </c>
      <c r="AF706" s="93"/>
      <c r="AG706" s="201" t="s">
        <v>31835</v>
      </c>
      <c r="AH706" s="202">
        <v>19961.61</v>
      </c>
      <c r="AJ706" s="319" t="s">
        <v>11925</v>
      </c>
      <c r="AK706" s="320">
        <v>777980.51</v>
      </c>
      <c r="AM706" s="265" t="s">
        <v>11675</v>
      </c>
      <c r="AN706" s="266">
        <v>317928.15000000002</v>
      </c>
      <c r="AP706" s="233" t="s">
        <v>9439</v>
      </c>
      <c r="AQ706" s="234">
        <v>8141.55</v>
      </c>
      <c r="AS706" s="211" t="s">
        <v>8845</v>
      </c>
      <c r="AT706" s="212">
        <v>99645</v>
      </c>
      <c r="AV706" s="197" t="s">
        <v>10387</v>
      </c>
      <c r="AW706" s="198">
        <v>2769</v>
      </c>
    </row>
    <row r="707" spans="1:49" x14ac:dyDescent="0.3">
      <c r="A707" s="315" t="s">
        <v>5726</v>
      </c>
      <c r="B707" s="315"/>
      <c r="C707" s="316">
        <v>3388286.21</v>
      </c>
      <c r="E707" s="263" t="s">
        <v>5474</v>
      </c>
      <c r="F707" s="263"/>
      <c r="G707" s="264">
        <v>103730.28</v>
      </c>
      <c r="I707" s="227" t="s">
        <v>4173</v>
      </c>
      <c r="J707" s="227"/>
      <c r="K707" s="228">
        <v>803.94</v>
      </c>
      <c r="M707" s="205" t="s">
        <v>1156</v>
      </c>
      <c r="N707" s="205"/>
      <c r="O707" s="206">
        <v>9255.07</v>
      </c>
      <c r="U707" s="309" t="s">
        <v>66999</v>
      </c>
      <c r="V707" s="310">
        <v>803.06</v>
      </c>
      <c r="X707" s="267" t="s">
        <v>57207</v>
      </c>
      <c r="Y707" s="268">
        <v>23400</v>
      </c>
      <c r="AA707" s="229" t="s">
        <v>34511</v>
      </c>
      <c r="AB707" s="230">
        <v>22002.12</v>
      </c>
      <c r="AD707" s="209" t="s">
        <v>15326</v>
      </c>
      <c r="AE707" s="210">
        <v>31633.200000000001</v>
      </c>
      <c r="AF707" s="93"/>
      <c r="AG707" s="201" t="s">
        <v>31836</v>
      </c>
      <c r="AH707" s="202">
        <v>8106.41</v>
      </c>
      <c r="AJ707" s="319" t="s">
        <v>11926</v>
      </c>
      <c r="AK707" s="320">
        <v>3388286.21</v>
      </c>
      <c r="AM707" s="265" t="s">
        <v>11676</v>
      </c>
      <c r="AN707" s="266">
        <v>103730.28</v>
      </c>
      <c r="AP707" s="233" t="s">
        <v>9440</v>
      </c>
      <c r="AQ707" s="234">
        <v>803.94</v>
      </c>
      <c r="AS707" s="211" t="s">
        <v>9242</v>
      </c>
      <c r="AT707" s="212">
        <v>371939.34</v>
      </c>
      <c r="AV707" s="197" t="s">
        <v>9412</v>
      </c>
      <c r="AW707" s="198">
        <v>1771.57</v>
      </c>
    </row>
    <row r="708" spans="1:49" x14ac:dyDescent="0.3">
      <c r="A708" s="315" t="s">
        <v>5729</v>
      </c>
      <c r="B708" s="315"/>
      <c r="C708" s="316">
        <v>10643718.1</v>
      </c>
      <c r="E708" s="263" t="s">
        <v>5475</v>
      </c>
      <c r="F708" s="263"/>
      <c r="G708" s="264">
        <v>371691.77</v>
      </c>
      <c r="I708" s="227" t="s">
        <v>4174</v>
      </c>
      <c r="J708" s="227"/>
      <c r="K708" s="228">
        <v>9684</v>
      </c>
      <c r="M708" s="205" t="s">
        <v>1157</v>
      </c>
      <c r="N708" s="205"/>
      <c r="O708" s="206">
        <v>45285</v>
      </c>
      <c r="U708" s="309" t="s">
        <v>62943</v>
      </c>
      <c r="V708" s="310">
        <v>191181.86</v>
      </c>
      <c r="X708" s="267" t="s">
        <v>48661</v>
      </c>
      <c r="Y708" s="268">
        <v>30846.15</v>
      </c>
      <c r="AA708" s="229" t="s">
        <v>33094</v>
      </c>
      <c r="AB708" s="230">
        <v>123182.67</v>
      </c>
      <c r="AD708" s="209" t="s">
        <v>15327</v>
      </c>
      <c r="AE708" s="210">
        <v>66560</v>
      </c>
      <c r="AF708" s="93"/>
      <c r="AG708" s="201" t="s">
        <v>31837</v>
      </c>
      <c r="AH708" s="202">
        <v>350.99</v>
      </c>
      <c r="AJ708" s="319" t="s">
        <v>11929</v>
      </c>
      <c r="AK708" s="320">
        <v>10643718.1</v>
      </c>
      <c r="AM708" s="265" t="s">
        <v>11677</v>
      </c>
      <c r="AN708" s="266">
        <v>371691.77</v>
      </c>
      <c r="AP708" s="233" t="s">
        <v>10535</v>
      </c>
      <c r="AQ708" s="234">
        <v>9684</v>
      </c>
      <c r="AS708" s="211" t="s">
        <v>9702</v>
      </c>
      <c r="AT708" s="212">
        <v>10213.879999999999</v>
      </c>
      <c r="AV708" s="197" t="s">
        <v>10011</v>
      </c>
      <c r="AW708" s="198">
        <v>4540.57</v>
      </c>
    </row>
    <row r="709" spans="1:49" x14ac:dyDescent="0.3">
      <c r="A709" s="315" t="s">
        <v>5731</v>
      </c>
      <c r="B709" s="315"/>
      <c r="C709" s="316">
        <v>4340416.8</v>
      </c>
      <c r="E709" s="263" t="s">
        <v>5476</v>
      </c>
      <c r="F709" s="263"/>
      <c r="G709" s="264">
        <v>23028.799999999999</v>
      </c>
      <c r="I709" s="227" t="s">
        <v>3484</v>
      </c>
      <c r="J709" s="227"/>
      <c r="K709" s="228">
        <v>41772.9</v>
      </c>
      <c r="M709" s="205" t="s">
        <v>1158</v>
      </c>
      <c r="N709" s="205"/>
      <c r="O709" s="206">
        <v>20480.330000000002</v>
      </c>
      <c r="U709" s="309" t="s">
        <v>67000</v>
      </c>
      <c r="V709" s="310">
        <v>7125.4</v>
      </c>
      <c r="X709" s="267" t="s">
        <v>54789</v>
      </c>
      <c r="Y709" s="268">
        <v>91442.3</v>
      </c>
      <c r="AA709" s="229" t="s">
        <v>35985</v>
      </c>
      <c r="AB709" s="230">
        <v>27558.7</v>
      </c>
      <c r="AD709" s="209" t="s">
        <v>15328</v>
      </c>
      <c r="AE709" s="210">
        <v>1238408.8999999999</v>
      </c>
      <c r="AF709" s="93"/>
      <c r="AG709" s="201" t="s">
        <v>31838</v>
      </c>
      <c r="AH709" s="202">
        <v>86289.66</v>
      </c>
      <c r="AJ709" s="319" t="s">
        <v>11931</v>
      </c>
      <c r="AK709" s="320">
        <v>4340416.8</v>
      </c>
      <c r="AM709" s="265" t="s">
        <v>11678</v>
      </c>
      <c r="AN709" s="266">
        <v>23028.799999999999</v>
      </c>
      <c r="AP709" s="233" t="s">
        <v>9441</v>
      </c>
      <c r="AQ709" s="234">
        <v>41772.9</v>
      </c>
      <c r="AS709" s="211" t="s">
        <v>11490</v>
      </c>
      <c r="AT709" s="212">
        <v>380712.3</v>
      </c>
      <c r="AV709" s="197" t="s">
        <v>10388</v>
      </c>
      <c r="AW709" s="198">
        <v>8070</v>
      </c>
    </row>
    <row r="710" spans="1:49" x14ac:dyDescent="0.3">
      <c r="A710" s="315" t="s">
        <v>5732</v>
      </c>
      <c r="B710" s="315"/>
      <c r="C710" s="316">
        <v>108248.31</v>
      </c>
      <c r="E710" s="263" t="s">
        <v>5477</v>
      </c>
      <c r="F710" s="263"/>
      <c r="G710" s="264">
        <v>171592.5</v>
      </c>
      <c r="I710" s="227" t="s">
        <v>4175</v>
      </c>
      <c r="J710" s="227"/>
      <c r="K710" s="228">
        <v>30341.8</v>
      </c>
      <c r="M710" s="205" t="s">
        <v>1159</v>
      </c>
      <c r="N710" s="205"/>
      <c r="O710" s="206">
        <v>3485</v>
      </c>
      <c r="U710" s="309" t="s">
        <v>58432</v>
      </c>
      <c r="V710" s="310">
        <v>1625</v>
      </c>
      <c r="X710" s="267" t="s">
        <v>38846</v>
      </c>
      <c r="Y710" s="268">
        <v>950</v>
      </c>
      <c r="AA710" s="229" t="s">
        <v>49599</v>
      </c>
      <c r="AB710" s="230">
        <v>-591.33000000000004</v>
      </c>
      <c r="AD710" s="209" t="s">
        <v>15329</v>
      </c>
      <c r="AE710" s="210">
        <v>128355.75</v>
      </c>
      <c r="AF710" s="93"/>
      <c r="AG710" s="201" t="s">
        <v>13281</v>
      </c>
      <c r="AH710" s="202">
        <v>24105.83</v>
      </c>
      <c r="AJ710" s="319" t="s">
        <v>11932</v>
      </c>
      <c r="AK710" s="320">
        <v>108248.31</v>
      </c>
      <c r="AM710" s="265" t="s">
        <v>11679</v>
      </c>
      <c r="AN710" s="266">
        <v>171592.5</v>
      </c>
      <c r="AP710" s="233" t="s">
        <v>10536</v>
      </c>
      <c r="AQ710" s="234">
        <v>30341.8</v>
      </c>
      <c r="AS710" s="211" t="s">
        <v>12205</v>
      </c>
      <c r="AT710" s="212">
        <v>3062.98</v>
      </c>
      <c r="AV710" s="197" t="s">
        <v>10012</v>
      </c>
      <c r="AW710" s="198">
        <v>8070</v>
      </c>
    </row>
    <row r="711" spans="1:49" x14ac:dyDescent="0.3">
      <c r="A711" s="315" t="s">
        <v>5733</v>
      </c>
      <c r="B711" s="315"/>
      <c r="C711" s="316">
        <v>40123.019999999997</v>
      </c>
      <c r="E711" s="263" t="s">
        <v>5478</v>
      </c>
      <c r="F711" s="263"/>
      <c r="G711" s="264">
        <v>27454.2</v>
      </c>
      <c r="I711" s="227" t="s">
        <v>4177</v>
      </c>
      <c r="J711" s="227"/>
      <c r="K711" s="228">
        <v>31271.31</v>
      </c>
      <c r="M711" s="205" t="s">
        <v>1160</v>
      </c>
      <c r="N711" s="205"/>
      <c r="O711" s="206">
        <v>220214</v>
      </c>
      <c r="U711" s="309" t="s">
        <v>61288</v>
      </c>
      <c r="V711" s="310">
        <v>3014.44</v>
      </c>
      <c r="X711" s="267" t="s">
        <v>48663</v>
      </c>
      <c r="Y711" s="268">
        <v>290081.21000000002</v>
      </c>
      <c r="AA711" s="229" t="s">
        <v>51543</v>
      </c>
      <c r="AB711" s="230">
        <v>13750</v>
      </c>
      <c r="AD711" s="209" t="s">
        <v>15330</v>
      </c>
      <c r="AE711" s="210">
        <v>261087.98</v>
      </c>
      <c r="AF711" s="93"/>
      <c r="AG711" s="201" t="s">
        <v>13282</v>
      </c>
      <c r="AH711" s="202">
        <v>5000</v>
      </c>
      <c r="AJ711" s="319" t="s">
        <v>11933</v>
      </c>
      <c r="AK711" s="320">
        <v>40123.019999999997</v>
      </c>
      <c r="AM711" s="265" t="s">
        <v>11680</v>
      </c>
      <c r="AN711" s="266">
        <v>27454.2</v>
      </c>
      <c r="AP711" s="233" t="s">
        <v>10538</v>
      </c>
      <c r="AQ711" s="234">
        <v>31271.31</v>
      </c>
      <c r="AS711" s="211" t="s">
        <v>9788</v>
      </c>
      <c r="AT711" s="212">
        <v>1307151.5</v>
      </c>
      <c r="AV711" s="197" t="s">
        <v>7512</v>
      </c>
      <c r="AW711" s="198">
        <v>18208.5</v>
      </c>
    </row>
    <row r="712" spans="1:49" x14ac:dyDescent="0.3">
      <c r="A712" s="315" t="s">
        <v>5734</v>
      </c>
      <c r="B712" s="315"/>
      <c r="C712" s="316">
        <v>4399515.2</v>
      </c>
      <c r="E712" s="263" t="s">
        <v>5480</v>
      </c>
      <c r="F712" s="263"/>
      <c r="G712" s="264">
        <v>7306773.7800000003</v>
      </c>
      <c r="I712" s="227" t="s">
        <v>3486</v>
      </c>
      <c r="J712" s="227"/>
      <c r="K712" s="228">
        <v>10324.16</v>
      </c>
      <c r="M712" s="205" t="s">
        <v>1161</v>
      </c>
      <c r="N712" s="205"/>
      <c r="O712" s="206">
        <v>6492</v>
      </c>
      <c r="U712" s="309" t="s">
        <v>58433</v>
      </c>
      <c r="V712" s="310">
        <v>354.89</v>
      </c>
      <c r="X712" s="267" t="s">
        <v>42133</v>
      </c>
      <c r="Y712" s="268">
        <v>6912.14</v>
      </c>
      <c r="AA712" s="229" t="s">
        <v>51544</v>
      </c>
      <c r="AB712" s="230">
        <v>973.1</v>
      </c>
      <c r="AD712" s="209" t="s">
        <v>15331</v>
      </c>
      <c r="AE712" s="210">
        <v>62370.36</v>
      </c>
      <c r="AF712" s="93"/>
      <c r="AG712" s="201" t="s">
        <v>31839</v>
      </c>
      <c r="AH712" s="202">
        <v>90939.18</v>
      </c>
      <c r="AJ712" s="319" t="s">
        <v>11934</v>
      </c>
      <c r="AK712" s="320">
        <v>4399515.2</v>
      </c>
      <c r="AM712" s="265" t="s">
        <v>11682</v>
      </c>
      <c r="AN712" s="266">
        <v>7306773.7800000003</v>
      </c>
      <c r="AP712" s="233" t="s">
        <v>9443</v>
      </c>
      <c r="AQ712" s="234">
        <v>10324.16</v>
      </c>
      <c r="AS712" s="211" t="s">
        <v>6644</v>
      </c>
      <c r="AT712" s="212">
        <v>48393</v>
      </c>
      <c r="AV712" s="197" t="s">
        <v>7663</v>
      </c>
      <c r="AW712" s="198">
        <v>203626.85</v>
      </c>
    </row>
    <row r="713" spans="1:49" x14ac:dyDescent="0.3">
      <c r="A713" s="315" t="s">
        <v>5735</v>
      </c>
      <c r="B713" s="315"/>
      <c r="C713" s="316">
        <v>835009.2</v>
      </c>
      <c r="E713" s="263" t="s">
        <v>5481</v>
      </c>
      <c r="F713" s="263"/>
      <c r="G713" s="264">
        <v>99679.83</v>
      </c>
      <c r="I713" s="227" t="s">
        <v>3488</v>
      </c>
      <c r="J713" s="227"/>
      <c r="K713" s="228">
        <v>19361.580000000002</v>
      </c>
      <c r="M713" s="205" t="s">
        <v>331</v>
      </c>
      <c r="N713" s="205"/>
      <c r="O713" s="206">
        <v>270977.76</v>
      </c>
      <c r="U713" s="309" t="s">
        <v>61289</v>
      </c>
      <c r="V713" s="310">
        <v>684.27</v>
      </c>
      <c r="X713" s="267" t="s">
        <v>63614</v>
      </c>
      <c r="Y713" s="268">
        <v>1010.97</v>
      </c>
      <c r="AA713" s="229" t="s">
        <v>51545</v>
      </c>
      <c r="AB713" s="230">
        <v>2892</v>
      </c>
      <c r="AD713" s="209" t="s">
        <v>15332</v>
      </c>
      <c r="AE713" s="210">
        <v>27251.599999999999</v>
      </c>
      <c r="AF713" s="93"/>
      <c r="AG713" s="201" t="s">
        <v>13283</v>
      </c>
      <c r="AH713" s="202">
        <v>166884.15</v>
      </c>
      <c r="AJ713" s="319" t="s">
        <v>11935</v>
      </c>
      <c r="AK713" s="320">
        <v>835009.2</v>
      </c>
      <c r="AM713" s="265" t="s">
        <v>11683</v>
      </c>
      <c r="AN713" s="266">
        <v>99679.83</v>
      </c>
      <c r="AP713" s="233" t="s">
        <v>9445</v>
      </c>
      <c r="AQ713" s="234">
        <v>19361.580000000002</v>
      </c>
      <c r="AS713" s="211" t="s">
        <v>6895</v>
      </c>
      <c r="AT713" s="212">
        <v>4875</v>
      </c>
      <c r="AV713" s="197" t="s">
        <v>8152</v>
      </c>
      <c r="AW713" s="198">
        <v>20721.75</v>
      </c>
    </row>
    <row r="714" spans="1:49" x14ac:dyDescent="0.3">
      <c r="A714" s="315" t="s">
        <v>5736</v>
      </c>
      <c r="B714" s="315"/>
      <c r="C714" s="316">
        <v>2327715.61</v>
      </c>
      <c r="E714" s="263" t="s">
        <v>5482</v>
      </c>
      <c r="F714" s="263"/>
      <c r="G714" s="264">
        <v>1525400.08</v>
      </c>
      <c r="I714" s="227" t="s">
        <v>4179</v>
      </c>
      <c r="J714" s="227"/>
      <c r="K714" s="228">
        <v>22532</v>
      </c>
      <c r="M714" s="205" t="s">
        <v>1162</v>
      </c>
      <c r="N714" s="205"/>
      <c r="O714" s="206">
        <v>148692.75</v>
      </c>
      <c r="U714" s="309" t="s">
        <v>61794</v>
      </c>
      <c r="V714" s="310">
        <v>919.03</v>
      </c>
      <c r="X714" s="267" t="s">
        <v>48665</v>
      </c>
      <c r="Y714" s="268">
        <v>37320.92</v>
      </c>
      <c r="AA714" s="229" t="s">
        <v>51546</v>
      </c>
      <c r="AB714" s="230">
        <v>2763.68</v>
      </c>
      <c r="AD714" s="209" t="s">
        <v>13024</v>
      </c>
      <c r="AE714" s="210">
        <v>-3874.36</v>
      </c>
      <c r="AF714" s="93"/>
      <c r="AG714" s="201" t="s">
        <v>13284</v>
      </c>
      <c r="AH714" s="202">
        <v>97840.15</v>
      </c>
      <c r="AJ714" s="319" t="s">
        <v>11936</v>
      </c>
      <c r="AK714" s="320">
        <v>2327715.61</v>
      </c>
      <c r="AM714" s="265" t="s">
        <v>11684</v>
      </c>
      <c r="AN714" s="266">
        <v>1525400.08</v>
      </c>
      <c r="AP714" s="233" t="s">
        <v>10540</v>
      </c>
      <c r="AQ714" s="234">
        <v>22532</v>
      </c>
      <c r="AS714" s="211" t="s">
        <v>7067</v>
      </c>
      <c r="AT714" s="212">
        <v>2463.46</v>
      </c>
      <c r="AV714" s="197" t="s">
        <v>10389</v>
      </c>
      <c r="AW714" s="198">
        <v>228839</v>
      </c>
    </row>
    <row r="715" spans="1:49" x14ac:dyDescent="0.3">
      <c r="A715" s="315" t="s">
        <v>5737</v>
      </c>
      <c r="B715" s="315"/>
      <c r="C715" s="316">
        <v>33202.33</v>
      </c>
      <c r="E715" s="263" t="s">
        <v>5483</v>
      </c>
      <c r="F715" s="263"/>
      <c r="G715" s="264">
        <v>35224908.880000003</v>
      </c>
      <c r="I715" s="227" t="s">
        <v>3490</v>
      </c>
      <c r="J715" s="227"/>
      <c r="K715" s="228">
        <v>7350.12</v>
      </c>
      <c r="M715" s="205" t="s">
        <v>1163</v>
      </c>
      <c r="N715" s="205"/>
      <c r="O715" s="206">
        <v>41878.339999999997</v>
      </c>
      <c r="U715" s="309" t="s">
        <v>58837</v>
      </c>
      <c r="V715" s="310">
        <v>20150</v>
      </c>
      <c r="X715" s="267" t="s">
        <v>51552</v>
      </c>
      <c r="Y715" s="268">
        <v>2320</v>
      </c>
      <c r="AA715" s="229" t="s">
        <v>48660</v>
      </c>
      <c r="AB715" s="230">
        <v>3797.9</v>
      </c>
      <c r="AD715" s="209" t="s">
        <v>15333</v>
      </c>
      <c r="AE715" s="210">
        <v>2014.67</v>
      </c>
      <c r="AF715" s="93"/>
      <c r="AG715" s="201" t="s">
        <v>13285</v>
      </c>
      <c r="AH715" s="202">
        <v>32050</v>
      </c>
      <c r="AJ715" s="319" t="s">
        <v>11937</v>
      </c>
      <c r="AK715" s="320">
        <v>33202.33</v>
      </c>
      <c r="AM715" s="265" t="s">
        <v>11685</v>
      </c>
      <c r="AN715" s="266">
        <v>35224908.880000003</v>
      </c>
      <c r="AP715" s="233" t="s">
        <v>9447</v>
      </c>
      <c r="AQ715" s="234">
        <v>7350.12</v>
      </c>
      <c r="AS715" s="211" t="s">
        <v>7309</v>
      </c>
      <c r="AT715" s="212">
        <v>27954</v>
      </c>
      <c r="AV715" s="197" t="s">
        <v>9414</v>
      </c>
      <c r="AW715" s="198">
        <v>97356</v>
      </c>
    </row>
    <row r="716" spans="1:49" x14ac:dyDescent="0.3">
      <c r="A716" s="315" t="s">
        <v>5738</v>
      </c>
      <c r="B716" s="315"/>
      <c r="C716" s="316">
        <v>1516142.69</v>
      </c>
      <c r="E716" s="263" t="s">
        <v>5484</v>
      </c>
      <c r="F716" s="263"/>
      <c r="G716" s="264">
        <v>39.090000000000003</v>
      </c>
      <c r="I716" s="227" t="s">
        <v>4203</v>
      </c>
      <c r="J716" s="227"/>
      <c r="K716" s="228">
        <v>56</v>
      </c>
      <c r="M716" s="205" t="s">
        <v>4025</v>
      </c>
      <c r="N716" s="205"/>
      <c r="O716" s="206">
        <v>15509.29</v>
      </c>
      <c r="U716" s="309" t="s">
        <v>47774</v>
      </c>
      <c r="V716" s="310">
        <v>27713</v>
      </c>
      <c r="X716" s="267" t="s">
        <v>48666</v>
      </c>
      <c r="Y716" s="268">
        <v>4643.83</v>
      </c>
      <c r="AA716" s="229" t="s">
        <v>47728</v>
      </c>
      <c r="AB716" s="230">
        <v>290.57</v>
      </c>
      <c r="AD716" s="209" t="s">
        <v>15334</v>
      </c>
      <c r="AE716" s="210">
        <v>21000</v>
      </c>
      <c r="AF716" s="93"/>
      <c r="AG716" s="201" t="s">
        <v>13286</v>
      </c>
      <c r="AH716" s="202">
        <v>31450.67</v>
      </c>
      <c r="AJ716" s="319" t="s">
        <v>11938</v>
      </c>
      <c r="AK716" s="320">
        <v>1516142.69</v>
      </c>
      <c r="AM716" s="265" t="s">
        <v>11686</v>
      </c>
      <c r="AN716" s="266">
        <v>39.090000000000003</v>
      </c>
      <c r="AP716" s="233" t="s">
        <v>10542</v>
      </c>
      <c r="AQ716" s="234">
        <v>56</v>
      </c>
      <c r="AS716" s="211" t="s">
        <v>7581</v>
      </c>
      <c r="AT716" s="212">
        <v>23543</v>
      </c>
      <c r="AV716" s="197" t="s">
        <v>10013</v>
      </c>
      <c r="AW716" s="198">
        <v>568752.1</v>
      </c>
    </row>
    <row r="717" spans="1:49" x14ac:dyDescent="0.3">
      <c r="A717" s="315" t="s">
        <v>5739</v>
      </c>
      <c r="B717" s="315"/>
      <c r="C717" s="316">
        <v>95279731.060000002</v>
      </c>
      <c r="E717" s="263" t="s">
        <v>5486</v>
      </c>
      <c r="F717" s="263"/>
      <c r="G717" s="264">
        <v>28045.83</v>
      </c>
      <c r="I717" s="227" t="s">
        <v>4181</v>
      </c>
      <c r="J717" s="227"/>
      <c r="K717" s="228">
        <v>4247</v>
      </c>
      <c r="M717" s="205" t="s">
        <v>1164</v>
      </c>
      <c r="N717" s="205"/>
      <c r="O717" s="206">
        <v>7749</v>
      </c>
      <c r="U717" s="309" t="s">
        <v>55834</v>
      </c>
      <c r="V717" s="310">
        <v>6739.08</v>
      </c>
      <c r="X717" s="267" t="s">
        <v>35988</v>
      </c>
      <c r="Y717" s="268">
        <v>219041.93</v>
      </c>
      <c r="AA717" s="229" t="s">
        <v>47729</v>
      </c>
      <c r="AB717" s="230">
        <v>915.3</v>
      </c>
      <c r="AD717" s="209" t="s">
        <v>15335</v>
      </c>
      <c r="AE717" s="210">
        <v>314145.14</v>
      </c>
      <c r="AF717" s="93"/>
      <c r="AG717" s="201" t="s">
        <v>13287</v>
      </c>
      <c r="AH717" s="202">
        <v>50236.98</v>
      </c>
      <c r="AJ717" s="319" t="s">
        <v>11939</v>
      </c>
      <c r="AK717" s="320">
        <v>95279731.060000002</v>
      </c>
      <c r="AM717" s="265" t="s">
        <v>11688</v>
      </c>
      <c r="AN717" s="266">
        <v>28045.83</v>
      </c>
      <c r="AP717" s="233" t="s">
        <v>10543</v>
      </c>
      <c r="AQ717" s="234">
        <v>4247</v>
      </c>
      <c r="AS717" s="211" t="s">
        <v>7724</v>
      </c>
      <c r="AT717" s="212">
        <v>4119.99</v>
      </c>
      <c r="AV717" s="197" t="s">
        <v>10390</v>
      </c>
      <c r="AW717" s="198">
        <v>38550</v>
      </c>
    </row>
    <row r="718" spans="1:49" x14ac:dyDescent="0.3">
      <c r="A718" s="315" t="s">
        <v>5740</v>
      </c>
      <c r="B718" s="315"/>
      <c r="C718" s="316">
        <v>1221259.3899999999</v>
      </c>
      <c r="E718" s="263" t="s">
        <v>5487</v>
      </c>
      <c r="F718" s="263"/>
      <c r="G718" s="264">
        <v>69.959999999999994</v>
      </c>
      <c r="I718" s="227" t="s">
        <v>4183</v>
      </c>
      <c r="J718" s="227"/>
      <c r="K718" s="228">
        <v>56149</v>
      </c>
      <c r="M718" s="205" t="s">
        <v>1165</v>
      </c>
      <c r="N718" s="205"/>
      <c r="O718" s="206">
        <v>222778</v>
      </c>
      <c r="U718" s="309" t="s">
        <v>55835</v>
      </c>
      <c r="V718" s="310">
        <v>515.5</v>
      </c>
      <c r="X718" s="267" t="s">
        <v>35989</v>
      </c>
      <c r="Y718" s="268">
        <v>663583.6</v>
      </c>
      <c r="AA718" s="229" t="s">
        <v>51547</v>
      </c>
      <c r="AB718" s="230">
        <v>2635.71</v>
      </c>
      <c r="AD718" s="209" t="s">
        <v>15336</v>
      </c>
      <c r="AE718" s="210">
        <v>70292.710000000006</v>
      </c>
      <c r="AF718" s="93"/>
      <c r="AG718" s="201" t="s">
        <v>13288</v>
      </c>
      <c r="AH718" s="202">
        <v>57486.8</v>
      </c>
      <c r="AJ718" s="319" t="s">
        <v>11940</v>
      </c>
      <c r="AK718" s="320">
        <v>1221259.3899999999</v>
      </c>
      <c r="AM718" s="265" t="s">
        <v>11689</v>
      </c>
      <c r="AN718" s="266">
        <v>69.959999999999994</v>
      </c>
      <c r="AP718" s="233" t="s">
        <v>10545</v>
      </c>
      <c r="AQ718" s="234">
        <v>56149</v>
      </c>
      <c r="AS718" s="211" t="s">
        <v>8020</v>
      </c>
      <c r="AT718" s="212">
        <v>3209.79</v>
      </c>
      <c r="AV718" s="197" t="s">
        <v>10014</v>
      </c>
      <c r="AW718" s="198">
        <v>38550</v>
      </c>
    </row>
    <row r="719" spans="1:49" x14ac:dyDescent="0.3">
      <c r="A719" s="315" t="s">
        <v>5742</v>
      </c>
      <c r="B719" s="315"/>
      <c r="C719" s="316">
        <v>4969.1400000000003</v>
      </c>
      <c r="E719" s="263" t="s">
        <v>5488</v>
      </c>
      <c r="F719" s="263"/>
      <c r="G719" s="264">
        <v>17609.36</v>
      </c>
      <c r="I719" s="227" t="s">
        <v>4185</v>
      </c>
      <c r="J719" s="227"/>
      <c r="K719" s="228">
        <v>50715.21</v>
      </c>
      <c r="M719" s="205" t="s">
        <v>1166</v>
      </c>
      <c r="N719" s="205"/>
      <c r="O719" s="206">
        <v>123194.68</v>
      </c>
      <c r="U719" s="309" t="s">
        <v>55836</v>
      </c>
      <c r="V719" s="310">
        <v>1686.11</v>
      </c>
      <c r="X719" s="267" t="s">
        <v>35990</v>
      </c>
      <c r="Y719" s="268">
        <v>375855.68</v>
      </c>
      <c r="AA719" s="229" t="s">
        <v>49600</v>
      </c>
      <c r="AB719" s="230">
        <v>11795.98</v>
      </c>
      <c r="AD719" s="209" t="s">
        <v>13025</v>
      </c>
      <c r="AE719" s="210">
        <v>3847.44</v>
      </c>
      <c r="AF719" s="93"/>
      <c r="AG719" s="201" t="s">
        <v>31840</v>
      </c>
      <c r="AH719" s="202">
        <v>8106.41</v>
      </c>
      <c r="AJ719" s="319" t="s">
        <v>11942</v>
      </c>
      <c r="AK719" s="320">
        <v>4969.1400000000003</v>
      </c>
      <c r="AM719" s="265" t="s">
        <v>11690</v>
      </c>
      <c r="AN719" s="266">
        <v>17609.36</v>
      </c>
      <c r="AP719" s="233" t="s">
        <v>9450</v>
      </c>
      <c r="AQ719" s="234">
        <v>50715.21</v>
      </c>
      <c r="AS719" s="211" t="s">
        <v>8280</v>
      </c>
      <c r="AT719" s="212">
        <v>35302.120000000003</v>
      </c>
      <c r="AV719" s="197" t="s">
        <v>10391</v>
      </c>
      <c r="AW719" s="198">
        <v>54982</v>
      </c>
    </row>
    <row r="720" spans="1:49" x14ac:dyDescent="0.3">
      <c r="A720" s="315" t="s">
        <v>5743</v>
      </c>
      <c r="B720" s="315"/>
      <c r="C720" s="316">
        <v>9834.08</v>
      </c>
      <c r="E720" s="263" t="s">
        <v>5489</v>
      </c>
      <c r="F720" s="263"/>
      <c r="G720" s="264">
        <v>57.61</v>
      </c>
      <c r="I720" s="227" t="s">
        <v>4186</v>
      </c>
      <c r="J720" s="227"/>
      <c r="K720" s="228">
        <v>5797.72</v>
      </c>
      <c r="M720" s="205" t="s">
        <v>1167</v>
      </c>
      <c r="N720" s="205"/>
      <c r="O720" s="206">
        <v>153748.93</v>
      </c>
      <c r="U720" s="309" t="s">
        <v>61796</v>
      </c>
      <c r="V720" s="310">
        <v>40.24</v>
      </c>
      <c r="X720" s="267" t="s">
        <v>61276</v>
      </c>
      <c r="Y720" s="268">
        <v>37471.39</v>
      </c>
      <c r="AA720" s="229" t="s">
        <v>51548</v>
      </c>
      <c r="AB720" s="230">
        <v>4608.3100000000004</v>
      </c>
      <c r="AD720" s="209" t="s">
        <v>15337</v>
      </c>
      <c r="AE720" s="210">
        <v>66560</v>
      </c>
      <c r="AF720" s="93"/>
      <c r="AG720" s="201" t="s">
        <v>13289</v>
      </c>
      <c r="AH720" s="202">
        <v>24887.69</v>
      </c>
      <c r="AJ720" s="319" t="s">
        <v>11943</v>
      </c>
      <c r="AK720" s="320">
        <v>9834.08</v>
      </c>
      <c r="AM720" s="265" t="s">
        <v>11691</v>
      </c>
      <c r="AN720" s="266">
        <v>57.61</v>
      </c>
      <c r="AP720" s="233" t="s">
        <v>9451</v>
      </c>
      <c r="AQ720" s="234">
        <v>5797.72</v>
      </c>
      <c r="AS720" s="211" t="s">
        <v>8661</v>
      </c>
      <c r="AT720" s="212">
        <v>3100.86</v>
      </c>
      <c r="AV720" s="197" t="s">
        <v>10015</v>
      </c>
      <c r="AW720" s="198">
        <v>54982</v>
      </c>
    </row>
    <row r="721" spans="1:49" x14ac:dyDescent="0.3">
      <c r="A721" s="315" t="s">
        <v>5744</v>
      </c>
      <c r="B721" s="315"/>
      <c r="C721" s="316">
        <v>909766.63</v>
      </c>
      <c r="E721" s="263" t="s">
        <v>5490</v>
      </c>
      <c r="F721" s="263"/>
      <c r="G721" s="264">
        <v>15272.92</v>
      </c>
      <c r="I721" s="227" t="s">
        <v>4187</v>
      </c>
      <c r="J721" s="227"/>
      <c r="K721" s="228">
        <v>8762.15</v>
      </c>
      <c r="M721" s="205" t="s">
        <v>1168</v>
      </c>
      <c r="N721" s="205"/>
      <c r="O721" s="206">
        <v>3992</v>
      </c>
      <c r="U721" s="309" t="s">
        <v>58938</v>
      </c>
      <c r="V721" s="310">
        <v>733.49</v>
      </c>
      <c r="X721" s="267" t="s">
        <v>49602</v>
      </c>
      <c r="Y721" s="268">
        <v>961505.5</v>
      </c>
      <c r="AA721" s="229" t="s">
        <v>51549</v>
      </c>
      <c r="AB721" s="230">
        <v>29372.880000000001</v>
      </c>
      <c r="AD721" s="209" t="s">
        <v>15338</v>
      </c>
      <c r="AE721" s="210">
        <v>1238408.8999999999</v>
      </c>
      <c r="AF721" s="93"/>
      <c r="AG721" s="201" t="s">
        <v>17811</v>
      </c>
      <c r="AH721" s="202">
        <v>86289.66</v>
      </c>
      <c r="AJ721" s="319" t="s">
        <v>11944</v>
      </c>
      <c r="AK721" s="320">
        <v>909766.63</v>
      </c>
      <c r="AM721" s="265" t="s">
        <v>11692</v>
      </c>
      <c r="AN721" s="266">
        <v>15272.92</v>
      </c>
      <c r="AP721" s="233" t="s">
        <v>9454</v>
      </c>
      <c r="AQ721" s="234">
        <v>8762.15</v>
      </c>
      <c r="AS721" s="211" t="s">
        <v>8901</v>
      </c>
      <c r="AT721" s="212">
        <v>54443</v>
      </c>
      <c r="AV721" s="197" t="s">
        <v>7665</v>
      </c>
      <c r="AW721" s="198">
        <v>4087201.49</v>
      </c>
    </row>
    <row r="722" spans="1:49" x14ac:dyDescent="0.3">
      <c r="A722" s="315" t="s">
        <v>5745</v>
      </c>
      <c r="B722" s="315"/>
      <c r="C722" s="316">
        <v>117905.44</v>
      </c>
      <c r="E722" s="263" t="s">
        <v>5497</v>
      </c>
      <c r="F722" s="263"/>
      <c r="G722" s="264">
        <v>755517.92</v>
      </c>
      <c r="I722" s="227" t="s">
        <v>3497</v>
      </c>
      <c r="J722" s="227"/>
      <c r="K722" s="228">
        <v>2762.09</v>
      </c>
      <c r="M722" s="205" t="s">
        <v>1169</v>
      </c>
      <c r="N722" s="205"/>
      <c r="O722" s="206">
        <v>59764.79</v>
      </c>
      <c r="U722" s="309" t="s">
        <v>61798</v>
      </c>
      <c r="V722" s="310">
        <v>26.28</v>
      </c>
      <c r="X722" s="267" t="s">
        <v>49603</v>
      </c>
      <c r="Y722" s="268">
        <v>20334.830000000002</v>
      </c>
      <c r="AA722" s="229" t="s">
        <v>40097</v>
      </c>
      <c r="AB722" s="230">
        <v>38670.42</v>
      </c>
      <c r="AD722" s="209" t="s">
        <v>15339</v>
      </c>
      <c r="AE722" s="210">
        <v>2320</v>
      </c>
      <c r="AF722" s="93"/>
      <c r="AG722" s="201" t="s">
        <v>31841</v>
      </c>
      <c r="AH722" s="202">
        <v>675</v>
      </c>
      <c r="AJ722" s="319" t="s">
        <v>11945</v>
      </c>
      <c r="AK722" s="320">
        <v>117905.44</v>
      </c>
      <c r="AM722" s="265" t="s">
        <v>11699</v>
      </c>
      <c r="AN722" s="266">
        <v>755517.92</v>
      </c>
      <c r="AP722" s="233" t="s">
        <v>9457</v>
      </c>
      <c r="AQ722" s="234">
        <v>2762.09</v>
      </c>
      <c r="AS722" s="211" t="s">
        <v>9243</v>
      </c>
      <c r="AT722" s="212">
        <v>333657.63</v>
      </c>
      <c r="AV722" s="197" t="s">
        <v>10392</v>
      </c>
      <c r="AW722" s="198">
        <v>3829817</v>
      </c>
    </row>
    <row r="723" spans="1:49" x14ac:dyDescent="0.3">
      <c r="A723" s="315" t="s">
        <v>5748</v>
      </c>
      <c r="B723" s="315"/>
      <c r="C723" s="316">
        <v>256367.11</v>
      </c>
      <c r="E723" s="263" t="s">
        <v>5498</v>
      </c>
      <c r="F723" s="263"/>
      <c r="G723" s="264">
        <v>11853.17</v>
      </c>
      <c r="I723" s="227" t="s">
        <v>4192</v>
      </c>
      <c r="J723" s="227"/>
      <c r="K723" s="228">
        <v>126.24</v>
      </c>
      <c r="M723" s="205" t="s">
        <v>1170</v>
      </c>
      <c r="N723" s="205"/>
      <c r="O723" s="206">
        <v>237810</v>
      </c>
      <c r="U723" s="309" t="s">
        <v>58187</v>
      </c>
      <c r="V723" s="310">
        <v>2286.12</v>
      </c>
      <c r="X723" s="267" t="s">
        <v>51553</v>
      </c>
      <c r="Y723" s="268">
        <v>9000</v>
      </c>
      <c r="AA723" s="229" t="s">
        <v>46654</v>
      </c>
      <c r="AB723" s="230">
        <v>10842.28</v>
      </c>
      <c r="AD723" s="209" t="s">
        <v>13028</v>
      </c>
      <c r="AE723" s="210">
        <v>132477.45000000001</v>
      </c>
      <c r="AF723" s="93"/>
      <c r="AG723" s="201" t="s">
        <v>31842</v>
      </c>
      <c r="AH723" s="202">
        <v>39751.32</v>
      </c>
      <c r="AJ723" s="319" t="s">
        <v>11948</v>
      </c>
      <c r="AK723" s="320">
        <v>256367.11</v>
      </c>
      <c r="AM723" s="265" t="s">
        <v>11700</v>
      </c>
      <c r="AN723" s="266">
        <v>11853.17</v>
      </c>
      <c r="AP723" s="233" t="s">
        <v>10550</v>
      </c>
      <c r="AQ723" s="234">
        <v>126.24</v>
      </c>
      <c r="AS723" s="211" t="s">
        <v>9499</v>
      </c>
      <c r="AT723" s="212">
        <v>8178.01</v>
      </c>
      <c r="AV723" s="197" t="s">
        <v>10016</v>
      </c>
      <c r="AW723" s="198">
        <v>7917018.4900000002</v>
      </c>
    </row>
    <row r="724" spans="1:49" x14ac:dyDescent="0.3">
      <c r="A724" s="315" t="s">
        <v>5750</v>
      </c>
      <c r="B724" s="315"/>
      <c r="C724" s="316">
        <v>5179.07</v>
      </c>
      <c r="E724" s="263" t="s">
        <v>5491</v>
      </c>
      <c r="F724" s="263"/>
      <c r="G724" s="264">
        <v>137544.95000000001</v>
      </c>
      <c r="I724" s="227" t="s">
        <v>3504</v>
      </c>
      <c r="J724" s="227"/>
      <c r="K724" s="228">
        <v>11666.84</v>
      </c>
      <c r="M724" s="205" t="s">
        <v>1171</v>
      </c>
      <c r="N724" s="205"/>
      <c r="O724" s="206">
        <v>82829</v>
      </c>
      <c r="U724" s="309" t="s">
        <v>58188</v>
      </c>
      <c r="V724" s="310">
        <v>1264.56</v>
      </c>
      <c r="X724" s="267" t="s">
        <v>40098</v>
      </c>
      <c r="Y724" s="268">
        <v>1311.97</v>
      </c>
      <c r="AA724" s="229" t="s">
        <v>51550</v>
      </c>
      <c r="AB724" s="230">
        <v>3693.34</v>
      </c>
      <c r="AD724" s="209" t="s">
        <v>13029</v>
      </c>
      <c r="AE724" s="210">
        <v>275064.27</v>
      </c>
      <c r="AF724" s="93"/>
      <c r="AG724" s="201" t="s">
        <v>31843</v>
      </c>
      <c r="AH724" s="202">
        <v>51625</v>
      </c>
      <c r="AJ724" s="319" t="s">
        <v>11950</v>
      </c>
      <c r="AK724" s="320">
        <v>5179.07</v>
      </c>
      <c r="AM724" s="265" t="s">
        <v>11693</v>
      </c>
      <c r="AN724" s="266">
        <v>137544.95000000001</v>
      </c>
      <c r="AP724" s="233" t="s">
        <v>9465</v>
      </c>
      <c r="AQ724" s="234">
        <v>11666.84</v>
      </c>
      <c r="AS724" s="211" t="s">
        <v>11044</v>
      </c>
      <c r="AT724" s="212">
        <v>6800.02</v>
      </c>
      <c r="AV724" s="197" t="s">
        <v>10393</v>
      </c>
      <c r="AW724" s="198">
        <v>10737</v>
      </c>
    </row>
    <row r="725" spans="1:49" x14ac:dyDescent="0.3">
      <c r="A725" s="315" t="s">
        <v>5766</v>
      </c>
      <c r="B725" s="315"/>
      <c r="C725" s="316">
        <v>3294050</v>
      </c>
      <c r="E725" s="263" t="s">
        <v>5492</v>
      </c>
      <c r="F725" s="263"/>
      <c r="G725" s="264">
        <v>44074.080000000002</v>
      </c>
      <c r="I725" s="227" t="s">
        <v>3505</v>
      </c>
      <c r="J725" s="227"/>
      <c r="K725" s="228">
        <v>21593.83</v>
      </c>
      <c r="M725" s="205" t="s">
        <v>1172</v>
      </c>
      <c r="N725" s="205"/>
      <c r="O725" s="206">
        <v>56045</v>
      </c>
      <c r="U725" s="309" t="s">
        <v>61290</v>
      </c>
      <c r="V725" s="310">
        <v>17126.37</v>
      </c>
      <c r="X725" s="267" t="s">
        <v>62438</v>
      </c>
      <c r="Y725" s="268">
        <v>925</v>
      </c>
      <c r="AA725" s="229" t="s">
        <v>51551</v>
      </c>
      <c r="AB725" s="230">
        <v>3545.78</v>
      </c>
      <c r="AD725" s="209" t="s">
        <v>13030</v>
      </c>
      <c r="AE725" s="210">
        <v>5783.16</v>
      </c>
      <c r="AF725" s="93"/>
      <c r="AG725" s="201" t="s">
        <v>17927</v>
      </c>
      <c r="AH725" s="202">
        <v>675</v>
      </c>
      <c r="AJ725" s="319" t="s">
        <v>11966</v>
      </c>
      <c r="AK725" s="320">
        <v>3294050</v>
      </c>
      <c r="AM725" s="265" t="s">
        <v>11694</v>
      </c>
      <c r="AN725" s="266">
        <v>44074.080000000002</v>
      </c>
      <c r="AP725" s="233" t="s">
        <v>9466</v>
      </c>
      <c r="AQ725" s="234">
        <v>21593.83</v>
      </c>
      <c r="AS725" s="211" t="s">
        <v>11491</v>
      </c>
      <c r="AT725" s="212">
        <v>99086.59</v>
      </c>
      <c r="AV725" s="197" t="s">
        <v>10017</v>
      </c>
      <c r="AW725" s="198">
        <v>10737</v>
      </c>
    </row>
    <row r="726" spans="1:49" x14ac:dyDescent="0.3">
      <c r="A726" s="315" t="s">
        <v>5752</v>
      </c>
      <c r="B726" s="315"/>
      <c r="C726" s="316">
        <v>176155.19</v>
      </c>
      <c r="E726" s="263" t="s">
        <v>5493</v>
      </c>
      <c r="F726" s="263"/>
      <c r="G726" s="264">
        <v>293.87</v>
      </c>
      <c r="I726" s="227" t="s">
        <v>3506</v>
      </c>
      <c r="J726" s="227"/>
      <c r="K726" s="228">
        <v>10756.73</v>
      </c>
      <c r="M726" s="205" t="s">
        <v>1173</v>
      </c>
      <c r="N726" s="205"/>
      <c r="O726" s="206">
        <v>151573.14000000001</v>
      </c>
      <c r="U726" s="309" t="s">
        <v>61291</v>
      </c>
      <c r="V726" s="310">
        <v>1310.21</v>
      </c>
      <c r="X726" s="267" t="s">
        <v>63938</v>
      </c>
      <c r="Y726" s="268">
        <v>738168.51</v>
      </c>
      <c r="AA726" s="229" t="s">
        <v>46655</v>
      </c>
      <c r="AB726" s="230">
        <v>300.95999999999998</v>
      </c>
      <c r="AD726" s="209" t="s">
        <v>15340</v>
      </c>
      <c r="AE726" s="210">
        <v>110714.2</v>
      </c>
      <c r="AF726" s="93"/>
      <c r="AG726" s="201" t="s">
        <v>17944</v>
      </c>
      <c r="AH726" s="202">
        <v>39751.32</v>
      </c>
      <c r="AJ726" s="319" t="s">
        <v>11952</v>
      </c>
      <c r="AK726" s="320">
        <v>176155.19</v>
      </c>
      <c r="AM726" s="265" t="s">
        <v>11695</v>
      </c>
      <c r="AN726" s="266">
        <v>293.87</v>
      </c>
      <c r="AP726" s="233" t="s">
        <v>9467</v>
      </c>
      <c r="AQ726" s="234">
        <v>10756.73</v>
      </c>
      <c r="AS726" s="211" t="s">
        <v>11836</v>
      </c>
      <c r="AT726" s="212">
        <v>152317.9</v>
      </c>
      <c r="AV726" s="197" t="s">
        <v>10394</v>
      </c>
      <c r="AW726" s="198">
        <v>3922.98</v>
      </c>
    </row>
    <row r="727" spans="1:49" x14ac:dyDescent="0.3">
      <c r="A727" s="315" t="s">
        <v>5754</v>
      </c>
      <c r="B727" s="315"/>
      <c r="C727" s="316">
        <v>15599.51</v>
      </c>
      <c r="E727" s="263" t="s">
        <v>5494</v>
      </c>
      <c r="F727" s="263"/>
      <c r="G727" s="264">
        <v>22742.66</v>
      </c>
      <c r="I727" s="227" t="s">
        <v>3508</v>
      </c>
      <c r="J727" s="227"/>
      <c r="K727" s="228">
        <v>383.32</v>
      </c>
      <c r="M727" s="205" t="s">
        <v>1174</v>
      </c>
      <c r="N727" s="205"/>
      <c r="O727" s="206">
        <v>32547.200000000001</v>
      </c>
      <c r="U727" s="309" t="s">
        <v>61292</v>
      </c>
      <c r="V727" s="310">
        <v>4285.0200000000004</v>
      </c>
      <c r="X727" s="267" t="s">
        <v>49605</v>
      </c>
      <c r="Y727" s="268">
        <v>420141.87</v>
      </c>
      <c r="AA727" s="229" t="s">
        <v>35986</v>
      </c>
      <c r="AB727" s="230">
        <v>92835.47</v>
      </c>
      <c r="AD727" s="209" t="s">
        <v>15341</v>
      </c>
      <c r="AE727" s="210">
        <v>6832</v>
      </c>
      <c r="AF727" s="93"/>
      <c r="AG727" s="201" t="s">
        <v>31844</v>
      </c>
      <c r="AH727" s="202">
        <v>51625</v>
      </c>
      <c r="AJ727" s="319" t="s">
        <v>11954</v>
      </c>
      <c r="AK727" s="320">
        <v>15599.51</v>
      </c>
      <c r="AM727" s="265" t="s">
        <v>11696</v>
      </c>
      <c r="AN727" s="266">
        <v>22742.66</v>
      </c>
      <c r="AP727" s="233" t="s">
        <v>9469</v>
      </c>
      <c r="AQ727" s="234">
        <v>383.32</v>
      </c>
      <c r="AS727" s="211" t="s">
        <v>9789</v>
      </c>
      <c r="AT727" s="212">
        <v>807444.37</v>
      </c>
      <c r="AV727" s="197" t="s">
        <v>10018</v>
      </c>
      <c r="AW727" s="198">
        <v>3922.98</v>
      </c>
    </row>
    <row r="728" spans="1:49" x14ac:dyDescent="0.3">
      <c r="A728" s="315" t="s">
        <v>5756</v>
      </c>
      <c r="B728" s="315"/>
      <c r="C728" s="316">
        <v>16862.28</v>
      </c>
      <c r="E728" s="263" t="s">
        <v>5495</v>
      </c>
      <c r="F728" s="263"/>
      <c r="G728" s="264">
        <v>23129.919999999998</v>
      </c>
      <c r="I728" s="227" t="s">
        <v>3509</v>
      </c>
      <c r="J728" s="227"/>
      <c r="K728" s="228">
        <v>2817.19</v>
      </c>
      <c r="M728" s="205" t="s">
        <v>1175</v>
      </c>
      <c r="N728" s="205"/>
      <c r="O728" s="206">
        <v>18923</v>
      </c>
      <c r="U728" s="309" t="s">
        <v>66519</v>
      </c>
      <c r="V728" s="310">
        <v>75568.070000000007</v>
      </c>
      <c r="X728" s="267" t="s">
        <v>49606</v>
      </c>
      <c r="Y728" s="268">
        <v>31878.84</v>
      </c>
      <c r="AA728" s="229" t="s">
        <v>47730</v>
      </c>
      <c r="AB728" s="230">
        <v>56668.82</v>
      </c>
      <c r="AD728" s="209" t="s">
        <v>15342</v>
      </c>
      <c r="AE728" s="210">
        <v>5935</v>
      </c>
      <c r="AF728" s="93"/>
      <c r="AG728" s="201" t="s">
        <v>31845</v>
      </c>
      <c r="AH728" s="202">
        <v>5.92</v>
      </c>
      <c r="AJ728" s="319" t="s">
        <v>11956</v>
      </c>
      <c r="AK728" s="320">
        <v>16862.28</v>
      </c>
      <c r="AM728" s="265" t="s">
        <v>11697</v>
      </c>
      <c r="AN728" s="266">
        <v>23129.919999999998</v>
      </c>
      <c r="AP728" s="233" t="s">
        <v>9470</v>
      </c>
      <c r="AQ728" s="234">
        <v>2817.19</v>
      </c>
      <c r="AS728" s="211" t="s">
        <v>6645</v>
      </c>
      <c r="AT728" s="212">
        <v>584447.62</v>
      </c>
      <c r="AV728" s="197" t="s">
        <v>10395</v>
      </c>
      <c r="AW728" s="198">
        <v>14232</v>
      </c>
    </row>
    <row r="729" spans="1:49" x14ac:dyDescent="0.3">
      <c r="A729" s="315" t="s">
        <v>5757</v>
      </c>
      <c r="B729" s="315"/>
      <c r="C729" s="316">
        <v>22512.18</v>
      </c>
      <c r="E729" s="263" t="s">
        <v>5496</v>
      </c>
      <c r="F729" s="263"/>
      <c r="G729" s="264">
        <v>66936.06</v>
      </c>
      <c r="I729" s="227" t="s">
        <v>3510</v>
      </c>
      <c r="J729" s="227"/>
      <c r="K729" s="228">
        <v>1038.8699999999999</v>
      </c>
      <c r="M729" s="205" t="s">
        <v>1176</v>
      </c>
      <c r="N729" s="205"/>
      <c r="O729" s="206">
        <v>11522</v>
      </c>
      <c r="U729" s="309" t="s">
        <v>66520</v>
      </c>
      <c r="V729" s="310">
        <v>288.60000000000002</v>
      </c>
      <c r="X729" s="267" t="s">
        <v>49607</v>
      </c>
      <c r="Y729" s="268">
        <v>68321.33</v>
      </c>
      <c r="AA729" s="229" t="s">
        <v>49601</v>
      </c>
      <c r="AB729" s="230">
        <v>4367.09</v>
      </c>
      <c r="AD729" s="209" t="s">
        <v>15343</v>
      </c>
      <c r="AE729" s="210">
        <v>86188.01</v>
      </c>
      <c r="AF729" s="93"/>
      <c r="AG729" s="201" t="s">
        <v>31846</v>
      </c>
      <c r="AH729" s="202">
        <v>3516.02</v>
      </c>
      <c r="AJ729" s="319" t="s">
        <v>11957</v>
      </c>
      <c r="AK729" s="320">
        <v>22512.18</v>
      </c>
      <c r="AM729" s="265" t="s">
        <v>11698</v>
      </c>
      <c r="AN729" s="266">
        <v>66936.06</v>
      </c>
      <c r="AP729" s="233" t="s">
        <v>9471</v>
      </c>
      <c r="AQ729" s="234">
        <v>1038.8699999999999</v>
      </c>
      <c r="AS729" s="211" t="s">
        <v>6896</v>
      </c>
      <c r="AT729" s="212">
        <v>18850</v>
      </c>
      <c r="AV729" s="197" t="s">
        <v>10019</v>
      </c>
      <c r="AW729" s="198">
        <v>14232</v>
      </c>
    </row>
    <row r="730" spans="1:49" x14ac:dyDescent="0.3">
      <c r="A730" s="315" t="s">
        <v>5758</v>
      </c>
      <c r="B730" s="315"/>
      <c r="C730" s="316">
        <v>244843.13</v>
      </c>
      <c r="E730" s="263" t="s">
        <v>5499</v>
      </c>
      <c r="F730" s="263"/>
      <c r="G730" s="264">
        <v>1896111.29</v>
      </c>
      <c r="I730" s="227" t="s">
        <v>4194</v>
      </c>
      <c r="J730" s="227"/>
      <c r="K730" s="228">
        <v>2667.7</v>
      </c>
      <c r="M730" s="205" t="s">
        <v>1177</v>
      </c>
      <c r="N730" s="205"/>
      <c r="O730" s="206">
        <v>71868.69</v>
      </c>
      <c r="U730" s="309" t="s">
        <v>67001</v>
      </c>
      <c r="V730" s="310">
        <v>11384.8</v>
      </c>
      <c r="X730" s="267" t="s">
        <v>49611</v>
      </c>
      <c r="Y730" s="268">
        <v>164201.15</v>
      </c>
      <c r="AA730" s="229" t="s">
        <v>35987</v>
      </c>
      <c r="AB730" s="230">
        <v>18751.32</v>
      </c>
      <c r="AD730" s="209" t="s">
        <v>15344</v>
      </c>
      <c r="AE730" s="210">
        <v>706.62</v>
      </c>
      <c r="AF730" s="93"/>
      <c r="AG730" s="201" t="s">
        <v>31847</v>
      </c>
      <c r="AH730" s="202">
        <v>161.9</v>
      </c>
      <c r="AJ730" s="319" t="s">
        <v>11958</v>
      </c>
      <c r="AK730" s="320">
        <v>244843.13</v>
      </c>
      <c r="AM730" s="265" t="s">
        <v>11701</v>
      </c>
      <c r="AN730" s="266">
        <v>1896111.29</v>
      </c>
      <c r="AP730" s="233" t="s">
        <v>9472</v>
      </c>
      <c r="AQ730" s="234">
        <v>2667.7</v>
      </c>
      <c r="AS730" s="211" t="s">
        <v>7068</v>
      </c>
      <c r="AT730" s="212">
        <v>27757.83</v>
      </c>
      <c r="AV730" s="197" t="s">
        <v>10396</v>
      </c>
      <c r="AW730" s="198">
        <v>38820</v>
      </c>
    </row>
    <row r="731" spans="1:49" x14ac:dyDescent="0.3">
      <c r="A731" s="315" t="s">
        <v>5760</v>
      </c>
      <c r="B731" s="315"/>
      <c r="C731" s="316">
        <v>116654.99</v>
      </c>
      <c r="E731" s="263" t="s">
        <v>5500</v>
      </c>
      <c r="F731" s="263"/>
      <c r="G731" s="264">
        <v>26949.19</v>
      </c>
      <c r="I731" s="227" t="s">
        <v>3515</v>
      </c>
      <c r="J731" s="227"/>
      <c r="K731" s="228">
        <v>2985.88</v>
      </c>
      <c r="M731" s="205" t="s">
        <v>1178</v>
      </c>
      <c r="N731" s="205"/>
      <c r="O731" s="206">
        <v>206684.21</v>
      </c>
      <c r="U731" s="309" t="s">
        <v>63986</v>
      </c>
      <c r="V731" s="310">
        <v>54.23</v>
      </c>
      <c r="X731" s="267" t="s">
        <v>35991</v>
      </c>
      <c r="Y731" s="268">
        <v>103487.93</v>
      </c>
      <c r="AA731" s="229" t="s">
        <v>48661</v>
      </c>
      <c r="AB731" s="230">
        <v>8509.2999999999993</v>
      </c>
      <c r="AD731" s="209" t="s">
        <v>13031</v>
      </c>
      <c r="AE731" s="210">
        <v>68124.33</v>
      </c>
      <c r="AF731" s="93"/>
      <c r="AG731" s="201" t="s">
        <v>31848</v>
      </c>
      <c r="AH731" s="202">
        <v>5.92</v>
      </c>
      <c r="AJ731" s="319" t="s">
        <v>11960</v>
      </c>
      <c r="AK731" s="320">
        <v>116654.99</v>
      </c>
      <c r="AM731" s="265" t="s">
        <v>11702</v>
      </c>
      <c r="AN731" s="266">
        <v>26949.19</v>
      </c>
      <c r="AP731" s="233" t="s">
        <v>9477</v>
      </c>
      <c r="AQ731" s="234">
        <v>2985.88</v>
      </c>
      <c r="AS731" s="211" t="s">
        <v>7310</v>
      </c>
      <c r="AT731" s="212">
        <v>305802.19</v>
      </c>
      <c r="AV731" s="197" t="s">
        <v>10020</v>
      </c>
      <c r="AW731" s="198">
        <v>38820</v>
      </c>
    </row>
    <row r="732" spans="1:49" x14ac:dyDescent="0.3">
      <c r="A732" s="315" t="s">
        <v>5763</v>
      </c>
      <c r="B732" s="315"/>
      <c r="C732" s="316">
        <v>223758.96</v>
      </c>
      <c r="E732" s="263" t="s">
        <v>5512</v>
      </c>
      <c r="F732" s="263"/>
      <c r="G732" s="264">
        <v>25237.05</v>
      </c>
      <c r="I732" s="227" t="s">
        <v>4195</v>
      </c>
      <c r="J732" s="227"/>
      <c r="K732" s="228">
        <v>10981</v>
      </c>
      <c r="M732" s="205" t="s">
        <v>1179</v>
      </c>
      <c r="N732" s="205"/>
      <c r="O732" s="206">
        <v>27954</v>
      </c>
      <c r="U732" s="309" t="s">
        <v>51677</v>
      </c>
      <c r="V732" s="310">
        <v>301.26</v>
      </c>
      <c r="X732" s="267" t="s">
        <v>60188</v>
      </c>
      <c r="Y732" s="268">
        <v>-9476.7000000000007</v>
      </c>
      <c r="AA732" s="229" t="s">
        <v>38846</v>
      </c>
      <c r="AB732" s="230">
        <v>118012</v>
      </c>
      <c r="AD732" s="209" t="s">
        <v>15345</v>
      </c>
      <c r="AE732" s="210">
        <v>233379.77</v>
      </c>
      <c r="AF732" s="93"/>
      <c r="AG732" s="201" t="s">
        <v>17973</v>
      </c>
      <c r="AH732" s="202">
        <v>3516.02</v>
      </c>
      <c r="AJ732" s="319" t="s">
        <v>11963</v>
      </c>
      <c r="AK732" s="320">
        <v>223758.96</v>
      </c>
      <c r="AM732" s="265" t="s">
        <v>11714</v>
      </c>
      <c r="AN732" s="266">
        <v>25237.05</v>
      </c>
      <c r="AP732" s="233" t="s">
        <v>10552</v>
      </c>
      <c r="AQ732" s="234">
        <v>10981</v>
      </c>
      <c r="AS732" s="211" t="s">
        <v>7725</v>
      </c>
      <c r="AT732" s="212">
        <v>46349.16</v>
      </c>
      <c r="AV732" s="197" t="s">
        <v>10397</v>
      </c>
      <c r="AW732" s="198">
        <v>28299</v>
      </c>
    </row>
    <row r="733" spans="1:49" x14ac:dyDescent="0.3">
      <c r="A733" s="315" t="s">
        <v>5767</v>
      </c>
      <c r="B733" s="315"/>
      <c r="C733" s="316">
        <v>1132635.95</v>
      </c>
      <c r="E733" s="263" t="s">
        <v>5501</v>
      </c>
      <c r="F733" s="263"/>
      <c r="G733" s="264">
        <v>283886.98</v>
      </c>
      <c r="I733" s="227" t="s">
        <v>4196</v>
      </c>
      <c r="J733" s="227"/>
      <c r="K733" s="228">
        <v>4587.8</v>
      </c>
      <c r="M733" s="205" t="s">
        <v>1180</v>
      </c>
      <c r="N733" s="205"/>
      <c r="O733" s="206">
        <v>305802.19</v>
      </c>
      <c r="U733" s="309" t="s">
        <v>67002</v>
      </c>
      <c r="V733" s="310">
        <v>49409.82</v>
      </c>
      <c r="X733" s="267" t="s">
        <v>58177</v>
      </c>
      <c r="Y733" s="268">
        <v>787717.44</v>
      </c>
      <c r="AA733" s="229" t="s">
        <v>48662</v>
      </c>
      <c r="AB733" s="230">
        <v>19900</v>
      </c>
      <c r="AD733" s="209" t="s">
        <v>15346</v>
      </c>
      <c r="AE733" s="210">
        <v>269746.46000000002</v>
      </c>
      <c r="AF733" s="93"/>
      <c r="AG733" s="201" t="s">
        <v>17974</v>
      </c>
      <c r="AH733" s="202">
        <v>161.9</v>
      </c>
      <c r="AJ733" s="319" t="s">
        <v>11967</v>
      </c>
      <c r="AK733" s="320">
        <v>1132635.95</v>
      </c>
      <c r="AM733" s="265" t="s">
        <v>11703</v>
      </c>
      <c r="AN733" s="266">
        <v>283886.98</v>
      </c>
      <c r="AP733" s="233" t="s">
        <v>10553</v>
      </c>
      <c r="AQ733" s="234">
        <v>4587.8</v>
      </c>
      <c r="AS733" s="211" t="s">
        <v>8021</v>
      </c>
      <c r="AT733" s="212">
        <v>139427.99</v>
      </c>
      <c r="AV733" s="197" t="s">
        <v>10021</v>
      </c>
      <c r="AW733" s="198">
        <v>28299</v>
      </c>
    </row>
    <row r="734" spans="1:49" x14ac:dyDescent="0.3">
      <c r="A734" s="315" t="s">
        <v>5768</v>
      </c>
      <c r="B734" s="315"/>
      <c r="C734" s="316">
        <v>63542.95</v>
      </c>
      <c r="E734" s="263" t="s">
        <v>5502</v>
      </c>
      <c r="F734" s="263"/>
      <c r="G734" s="264">
        <v>23604.61</v>
      </c>
      <c r="I734" s="227" t="s">
        <v>4197</v>
      </c>
      <c r="J734" s="227"/>
      <c r="K734" s="228">
        <v>529.74</v>
      </c>
      <c r="M734" s="205" t="s">
        <v>1181</v>
      </c>
      <c r="N734" s="205"/>
      <c r="O734" s="206">
        <v>18994</v>
      </c>
      <c r="U734" s="309" t="s">
        <v>54823</v>
      </c>
      <c r="V734" s="310">
        <v>30059.94</v>
      </c>
      <c r="X734" s="267" t="s">
        <v>54790</v>
      </c>
      <c r="Y734" s="268">
        <v>53378.28</v>
      </c>
      <c r="AA734" s="229" t="s">
        <v>48663</v>
      </c>
      <c r="AB734" s="230">
        <v>86111.360000000001</v>
      </c>
      <c r="AD734" s="209" t="s">
        <v>13033</v>
      </c>
      <c r="AE734" s="210">
        <v>515348.03</v>
      </c>
      <c r="AF734" s="93"/>
      <c r="AG734" s="201" t="s">
        <v>31849</v>
      </c>
      <c r="AH734" s="202">
        <v>7426.64</v>
      </c>
      <c r="AJ734" s="319" t="s">
        <v>11968</v>
      </c>
      <c r="AK734" s="320">
        <v>63542.95</v>
      </c>
      <c r="AM734" s="265" t="s">
        <v>11704</v>
      </c>
      <c r="AN734" s="266">
        <v>23604.61</v>
      </c>
      <c r="AP734" s="233" t="s">
        <v>10554</v>
      </c>
      <c r="AQ734" s="234">
        <v>529.74</v>
      </c>
      <c r="AS734" s="211" t="s">
        <v>8281</v>
      </c>
      <c r="AT734" s="212">
        <v>411692.05</v>
      </c>
      <c r="AV734" s="197" t="s">
        <v>10121</v>
      </c>
      <c r="AW734" s="198">
        <v>44540</v>
      </c>
    </row>
    <row r="735" spans="1:49" x14ac:dyDescent="0.3">
      <c r="A735" s="315" t="s">
        <v>5764</v>
      </c>
      <c r="B735" s="315"/>
      <c r="C735" s="316">
        <v>169788.07</v>
      </c>
      <c r="E735" s="263" t="s">
        <v>5503</v>
      </c>
      <c r="F735" s="263"/>
      <c r="G735" s="264">
        <v>6666829.4299999997</v>
      </c>
      <c r="I735" s="227" t="s">
        <v>3519</v>
      </c>
      <c r="J735" s="227"/>
      <c r="K735" s="228">
        <v>5817.98</v>
      </c>
      <c r="M735" s="205" t="s">
        <v>1182</v>
      </c>
      <c r="N735" s="205"/>
      <c r="O735" s="206">
        <v>298666</v>
      </c>
      <c r="U735" s="309" t="s">
        <v>34585</v>
      </c>
      <c r="V735" s="310">
        <v>260860.45</v>
      </c>
      <c r="X735" s="267" t="s">
        <v>51556</v>
      </c>
      <c r="Y735" s="268">
        <v>357063.22</v>
      </c>
      <c r="AA735" s="229" t="s">
        <v>48664</v>
      </c>
      <c r="AB735" s="230">
        <v>424.11</v>
      </c>
      <c r="AD735" s="209" t="s">
        <v>15347</v>
      </c>
      <c r="AE735" s="210">
        <v>11847.47</v>
      </c>
      <c r="AF735" s="93"/>
      <c r="AG735" s="201" t="s">
        <v>31850</v>
      </c>
      <c r="AH735" s="202">
        <v>568.14</v>
      </c>
      <c r="AJ735" s="319" t="s">
        <v>11964</v>
      </c>
      <c r="AK735" s="320">
        <v>169788.07</v>
      </c>
      <c r="AM735" s="265" t="s">
        <v>11705</v>
      </c>
      <c r="AN735" s="266">
        <v>6666829.4299999997</v>
      </c>
      <c r="AP735" s="233" t="s">
        <v>9481</v>
      </c>
      <c r="AQ735" s="234">
        <v>5817.98</v>
      </c>
      <c r="AS735" s="211" t="s">
        <v>8503</v>
      </c>
      <c r="AT735" s="212">
        <v>543213</v>
      </c>
      <c r="AV735" s="197" t="s">
        <v>10398</v>
      </c>
      <c r="AW735" s="198">
        <v>13189</v>
      </c>
    </row>
    <row r="736" spans="1:49" x14ac:dyDescent="0.3">
      <c r="A736" s="315" t="s">
        <v>5765</v>
      </c>
      <c r="B736" s="315"/>
      <c r="C736" s="316">
        <v>21236.39</v>
      </c>
      <c r="E736" s="263" t="s">
        <v>5504</v>
      </c>
      <c r="F736" s="263"/>
      <c r="G736" s="264">
        <v>421672.01</v>
      </c>
      <c r="I736" s="227" t="s">
        <v>4198</v>
      </c>
      <c r="J736" s="227"/>
      <c r="K736" s="228">
        <v>609.17999999999995</v>
      </c>
      <c r="M736" s="205" t="s">
        <v>1183</v>
      </c>
      <c r="N736" s="205"/>
      <c r="O736" s="206">
        <v>146386.26999999999</v>
      </c>
      <c r="U736" s="309" t="s">
        <v>67003</v>
      </c>
      <c r="V736" s="310">
        <v>5197.5</v>
      </c>
      <c r="X736" s="267" t="s">
        <v>44363</v>
      </c>
      <c r="Y736" s="268">
        <v>2170.1999999999998</v>
      </c>
      <c r="AA736" s="229" t="s">
        <v>42132</v>
      </c>
      <c r="AB736" s="230">
        <v>330948.21999999997</v>
      </c>
      <c r="AD736" s="209" t="s">
        <v>15348</v>
      </c>
      <c r="AE736" s="210">
        <v>-5657.46</v>
      </c>
      <c r="AF736" s="93"/>
      <c r="AG736" s="201" t="s">
        <v>31851</v>
      </c>
      <c r="AH736" s="202">
        <v>210.3</v>
      </c>
      <c r="AJ736" s="319" t="s">
        <v>11965</v>
      </c>
      <c r="AK736" s="320">
        <v>21236.39</v>
      </c>
      <c r="AM736" s="265" t="s">
        <v>11706</v>
      </c>
      <c r="AN736" s="266">
        <v>421672.01</v>
      </c>
      <c r="AP736" s="233" t="s">
        <v>10555</v>
      </c>
      <c r="AQ736" s="234">
        <v>609.17999999999995</v>
      </c>
      <c r="AS736" s="211" t="s">
        <v>8662</v>
      </c>
      <c r="AT736" s="212">
        <v>33429</v>
      </c>
      <c r="AV736" s="197" t="s">
        <v>10023</v>
      </c>
      <c r="AW736" s="198">
        <v>57729</v>
      </c>
    </row>
    <row r="737" spans="1:49" x14ac:dyDescent="0.3">
      <c r="A737" s="315" t="s">
        <v>5769</v>
      </c>
      <c r="B737" s="315"/>
      <c r="C737" s="316">
        <v>530441.06999999995</v>
      </c>
      <c r="E737" s="263" t="s">
        <v>5505</v>
      </c>
      <c r="F737" s="263"/>
      <c r="G737" s="264">
        <v>176294.55</v>
      </c>
      <c r="I737" s="227" t="s">
        <v>4199</v>
      </c>
      <c r="J737" s="227"/>
      <c r="K737" s="228">
        <v>2629.56</v>
      </c>
      <c r="M737" s="205" t="s">
        <v>1184</v>
      </c>
      <c r="N737" s="205"/>
      <c r="O737" s="206">
        <v>1712</v>
      </c>
      <c r="U737" s="309" t="s">
        <v>67004</v>
      </c>
      <c r="V737" s="310">
        <v>24737.5</v>
      </c>
      <c r="X737" s="267" t="s">
        <v>63014</v>
      </c>
      <c r="Y737" s="268">
        <v>314.44</v>
      </c>
      <c r="AA737" s="229" t="s">
        <v>42133</v>
      </c>
      <c r="AB737" s="230">
        <v>302.92</v>
      </c>
      <c r="AD737" s="209" t="s">
        <v>15349</v>
      </c>
      <c r="AE737" s="210">
        <v>5190.6899999999996</v>
      </c>
      <c r="AF737" s="93"/>
      <c r="AG737" s="201" t="s">
        <v>31852</v>
      </c>
      <c r="AH737" s="202">
        <v>1903</v>
      </c>
      <c r="AJ737" s="319" t="s">
        <v>11969</v>
      </c>
      <c r="AK737" s="320">
        <v>530441.06999999995</v>
      </c>
      <c r="AM737" s="265" t="s">
        <v>11707</v>
      </c>
      <c r="AN737" s="266">
        <v>176294.55</v>
      </c>
      <c r="AP737" s="233" t="s">
        <v>10556</v>
      </c>
      <c r="AQ737" s="234">
        <v>2629.56</v>
      </c>
      <c r="AS737" s="211" t="s">
        <v>8902</v>
      </c>
      <c r="AT737" s="212">
        <v>410534</v>
      </c>
      <c r="AV737" s="197" t="s">
        <v>10399</v>
      </c>
      <c r="AW737" s="198">
        <v>16037</v>
      </c>
    </row>
    <row r="738" spans="1:49" x14ac:dyDescent="0.3">
      <c r="A738" s="315" t="s">
        <v>5771</v>
      </c>
      <c r="B738" s="315"/>
      <c r="C738" s="316">
        <v>8005118.4100000001</v>
      </c>
      <c r="E738" s="263" t="s">
        <v>5506</v>
      </c>
      <c r="F738" s="263"/>
      <c r="G738" s="264">
        <v>5789232.8099999996</v>
      </c>
      <c r="I738" s="227" t="s">
        <v>4200</v>
      </c>
      <c r="J738" s="227"/>
      <c r="K738" s="228">
        <v>12431</v>
      </c>
      <c r="M738" s="205" t="s">
        <v>1185</v>
      </c>
      <c r="N738" s="205"/>
      <c r="O738" s="206">
        <v>29846</v>
      </c>
      <c r="U738" s="309" t="s">
        <v>67005</v>
      </c>
      <c r="V738" s="310">
        <v>19192.5</v>
      </c>
      <c r="X738" s="267" t="s">
        <v>51558</v>
      </c>
      <c r="Y738" s="268">
        <v>37702.699999999997</v>
      </c>
      <c r="AA738" s="229" t="s">
        <v>48665</v>
      </c>
      <c r="AB738" s="230">
        <v>271421.5</v>
      </c>
      <c r="AD738" s="209" t="s">
        <v>15350</v>
      </c>
      <c r="AE738" s="210">
        <v>6264.18</v>
      </c>
      <c r="AF738" s="93"/>
      <c r="AG738" s="201" t="s">
        <v>31853</v>
      </c>
      <c r="AH738" s="202">
        <v>858.77</v>
      </c>
      <c r="AJ738" s="319" t="s">
        <v>11971</v>
      </c>
      <c r="AK738" s="320">
        <v>8005118.4100000001</v>
      </c>
      <c r="AM738" s="265" t="s">
        <v>11708</v>
      </c>
      <c r="AN738" s="266">
        <v>5789232.8099999996</v>
      </c>
      <c r="AP738" s="233" t="s">
        <v>10557</v>
      </c>
      <c r="AQ738" s="234">
        <v>12431</v>
      </c>
      <c r="AS738" s="211" t="s">
        <v>9159</v>
      </c>
      <c r="AT738" s="212">
        <v>12744</v>
      </c>
      <c r="AV738" s="197" t="s">
        <v>10024</v>
      </c>
      <c r="AW738" s="198">
        <v>16037</v>
      </c>
    </row>
    <row r="739" spans="1:49" x14ac:dyDescent="0.3">
      <c r="A739" s="315" t="s">
        <v>5772</v>
      </c>
      <c r="B739" s="315"/>
      <c r="C739" s="316">
        <v>798280.04</v>
      </c>
      <c r="E739" s="263" t="s">
        <v>5507</v>
      </c>
      <c r="F739" s="263"/>
      <c r="G739" s="264">
        <v>3500821.72</v>
      </c>
      <c r="I739" s="227" t="s">
        <v>4202</v>
      </c>
      <c r="J739" s="227"/>
      <c r="K739" s="228">
        <v>8743.7199999999993</v>
      </c>
      <c r="M739" s="205" t="s">
        <v>1186</v>
      </c>
      <c r="N739" s="205"/>
      <c r="O739" s="206">
        <v>302968.89</v>
      </c>
      <c r="U739" s="309" t="s">
        <v>57254</v>
      </c>
      <c r="V739" s="310">
        <v>39737.5</v>
      </c>
      <c r="X739" s="267" t="s">
        <v>63939</v>
      </c>
      <c r="Y739" s="268">
        <v>5784.54</v>
      </c>
      <c r="AA739" s="229" t="s">
        <v>51552</v>
      </c>
      <c r="AB739" s="230">
        <v>8250</v>
      </c>
      <c r="AD739" s="209" t="s">
        <v>15351</v>
      </c>
      <c r="AE739" s="210">
        <v>1500</v>
      </c>
      <c r="AF739" s="93"/>
      <c r="AG739" s="201" t="s">
        <v>31854</v>
      </c>
      <c r="AH739" s="202">
        <v>1342.37</v>
      </c>
      <c r="AJ739" s="319" t="s">
        <v>11972</v>
      </c>
      <c r="AK739" s="320">
        <v>798280.04</v>
      </c>
      <c r="AM739" s="265" t="s">
        <v>11709</v>
      </c>
      <c r="AN739" s="266">
        <v>3500821.72</v>
      </c>
      <c r="AP739" s="233" t="s">
        <v>10558</v>
      </c>
      <c r="AQ739" s="234">
        <v>8743.7199999999993</v>
      </c>
      <c r="AS739" s="211" t="s">
        <v>9244</v>
      </c>
      <c r="AT739" s="212">
        <v>3365945.63</v>
      </c>
      <c r="AV739" s="197" t="s">
        <v>10400</v>
      </c>
      <c r="AW739" s="198">
        <v>3363</v>
      </c>
    </row>
    <row r="740" spans="1:49" x14ac:dyDescent="0.3">
      <c r="A740" s="315" t="s">
        <v>5773</v>
      </c>
      <c r="B740" s="315"/>
      <c r="C740" s="316">
        <v>26924515.370000001</v>
      </c>
      <c r="E740" s="263" t="s">
        <v>5508</v>
      </c>
      <c r="F740" s="263"/>
      <c r="G740" s="264">
        <v>448690.02</v>
      </c>
      <c r="I740" s="227" t="s">
        <v>4201</v>
      </c>
      <c r="J740" s="227"/>
      <c r="K740" s="228">
        <v>6682.22</v>
      </c>
      <c r="M740" s="205" t="s">
        <v>1187</v>
      </c>
      <c r="N740" s="205"/>
      <c r="O740" s="206">
        <v>1031894.03</v>
      </c>
      <c r="U740" s="309" t="s">
        <v>47782</v>
      </c>
      <c r="V740" s="310">
        <v>26056.15</v>
      </c>
      <c r="X740" s="267" t="s">
        <v>60189</v>
      </c>
      <c r="Y740" s="268">
        <v>2221</v>
      </c>
      <c r="AA740" s="229" t="s">
        <v>48666</v>
      </c>
      <c r="AB740" s="230">
        <v>299.8</v>
      </c>
      <c r="AD740" s="209" t="s">
        <v>15352</v>
      </c>
      <c r="AE740" s="210">
        <v>944.18</v>
      </c>
      <c r="AF740" s="93"/>
      <c r="AG740" s="201" t="s">
        <v>31855</v>
      </c>
      <c r="AH740" s="202">
        <v>18926.78</v>
      </c>
      <c r="AJ740" s="319" t="s">
        <v>11973</v>
      </c>
      <c r="AK740" s="320">
        <v>26924515.370000001</v>
      </c>
      <c r="AM740" s="265" t="s">
        <v>11710</v>
      </c>
      <c r="AN740" s="266">
        <v>448690.02</v>
      </c>
      <c r="AP740" s="233" t="s">
        <v>10559</v>
      </c>
      <c r="AQ740" s="234">
        <v>6682.22</v>
      </c>
      <c r="AS740" s="211" t="s">
        <v>10590</v>
      </c>
      <c r="AT740" s="212">
        <v>95843.21</v>
      </c>
      <c r="AV740" s="197" t="s">
        <v>10025</v>
      </c>
      <c r="AW740" s="198">
        <v>3363</v>
      </c>
    </row>
    <row r="741" spans="1:49" x14ac:dyDescent="0.3">
      <c r="A741" s="315" t="s">
        <v>5774</v>
      </c>
      <c r="B741" s="315"/>
      <c r="C741" s="316">
        <v>81736.429999999993</v>
      </c>
      <c r="E741" s="263" t="s">
        <v>5509</v>
      </c>
      <c r="F741" s="263"/>
      <c r="G741" s="264">
        <v>39201.32</v>
      </c>
      <c r="I741" s="227" t="s">
        <v>4284</v>
      </c>
      <c r="J741" s="227"/>
      <c r="K741" s="228">
        <v>4627</v>
      </c>
      <c r="M741" s="205" t="s">
        <v>1188</v>
      </c>
      <c r="N741" s="205"/>
      <c r="O741" s="206">
        <v>17617</v>
      </c>
      <c r="U741" s="309" t="s">
        <v>67006</v>
      </c>
      <c r="V741" s="310">
        <v>526.49</v>
      </c>
      <c r="X741" s="267" t="s">
        <v>58423</v>
      </c>
      <c r="Y741" s="268">
        <v>206917.15</v>
      </c>
      <c r="AA741" s="229" t="s">
        <v>35988</v>
      </c>
      <c r="AB741" s="230">
        <v>80919.44</v>
      </c>
      <c r="AD741" s="209" t="s">
        <v>15353</v>
      </c>
      <c r="AE741" s="210">
        <v>500</v>
      </c>
      <c r="AF741" s="93"/>
      <c r="AG741" s="201" t="s">
        <v>31856</v>
      </c>
      <c r="AH741" s="202">
        <v>7426.64</v>
      </c>
      <c r="AJ741" s="319" t="s">
        <v>11974</v>
      </c>
      <c r="AK741" s="320">
        <v>81736.429999999993</v>
      </c>
      <c r="AM741" s="265" t="s">
        <v>11711</v>
      </c>
      <c r="AN741" s="266">
        <v>39201.32</v>
      </c>
      <c r="AP741" s="233" t="s">
        <v>10560</v>
      </c>
      <c r="AQ741" s="234">
        <v>4627</v>
      </c>
      <c r="AS741" s="211" t="s">
        <v>10873</v>
      </c>
      <c r="AT741" s="212">
        <v>3973.28</v>
      </c>
      <c r="AV741" s="197" t="s">
        <v>10401</v>
      </c>
      <c r="AW741" s="198">
        <v>18888</v>
      </c>
    </row>
    <row r="742" spans="1:49" x14ac:dyDescent="0.3">
      <c r="A742" s="315" t="s">
        <v>5775</v>
      </c>
      <c r="B742" s="315"/>
      <c r="C742" s="316">
        <v>238492.59</v>
      </c>
      <c r="E742" s="263" t="s">
        <v>5510</v>
      </c>
      <c r="F742" s="263"/>
      <c r="G742" s="264">
        <v>409321.01</v>
      </c>
      <c r="I742" s="227" t="s">
        <v>4205</v>
      </c>
      <c r="J742" s="227"/>
      <c r="K742" s="228">
        <v>33989.769999999997</v>
      </c>
      <c r="M742" s="205" t="s">
        <v>1189</v>
      </c>
      <c r="N742" s="205"/>
      <c r="O742" s="206">
        <v>43052</v>
      </c>
      <c r="U742" s="309" t="s">
        <v>67007</v>
      </c>
      <c r="V742" s="310">
        <v>8450</v>
      </c>
      <c r="X742" s="267" t="s">
        <v>63940</v>
      </c>
      <c r="Y742" s="268">
        <v>611.05999999999995</v>
      </c>
      <c r="AA742" s="229" t="s">
        <v>35989</v>
      </c>
      <c r="AB742" s="230">
        <v>111774.94</v>
      </c>
      <c r="AD742" s="209" t="s">
        <v>15354</v>
      </c>
      <c r="AE742" s="210">
        <v>2100.9499999999998</v>
      </c>
      <c r="AF742" s="93"/>
      <c r="AG742" s="201" t="s">
        <v>18002</v>
      </c>
      <c r="AH742" s="202">
        <v>568.14</v>
      </c>
      <c r="AJ742" s="319" t="s">
        <v>11975</v>
      </c>
      <c r="AK742" s="320">
        <v>238492.59</v>
      </c>
      <c r="AM742" s="265" t="s">
        <v>11712</v>
      </c>
      <c r="AN742" s="266">
        <v>409321.01</v>
      </c>
      <c r="AP742" s="233" t="s">
        <v>10562</v>
      </c>
      <c r="AQ742" s="234">
        <v>33989.769999999997</v>
      </c>
      <c r="AS742" s="211" t="s">
        <v>11492</v>
      </c>
      <c r="AT742" s="212">
        <v>452513.64</v>
      </c>
      <c r="AV742" s="197" t="s">
        <v>10026</v>
      </c>
      <c r="AW742" s="198">
        <v>18888</v>
      </c>
    </row>
    <row r="743" spans="1:49" x14ac:dyDescent="0.3">
      <c r="A743" s="315" t="s">
        <v>5776</v>
      </c>
      <c r="B743" s="315"/>
      <c r="C743" s="316">
        <v>343578.01</v>
      </c>
      <c r="E743" s="263" t="s">
        <v>5511</v>
      </c>
      <c r="F743" s="263"/>
      <c r="G743" s="264">
        <v>527074.72</v>
      </c>
      <c r="I743" s="227" t="s">
        <v>4207</v>
      </c>
      <c r="J743" s="227"/>
      <c r="K743" s="228">
        <v>21244</v>
      </c>
      <c r="M743" s="205" t="s">
        <v>333</v>
      </c>
      <c r="N743" s="205"/>
      <c r="O743" s="206">
        <v>194081</v>
      </c>
      <c r="U743" s="309" t="s">
        <v>63988</v>
      </c>
      <c r="V743" s="310">
        <v>1971.9</v>
      </c>
      <c r="X743" s="267" t="s">
        <v>58424</v>
      </c>
      <c r="Y743" s="268">
        <v>14486.04</v>
      </c>
      <c r="AA743" s="229" t="s">
        <v>35990</v>
      </c>
      <c r="AB743" s="230">
        <v>14833.56</v>
      </c>
      <c r="AD743" s="209" t="s">
        <v>15355</v>
      </c>
      <c r="AE743" s="210">
        <v>781</v>
      </c>
      <c r="AF743" s="93"/>
      <c r="AG743" s="201" t="s">
        <v>31857</v>
      </c>
      <c r="AH743" s="202">
        <v>210.3</v>
      </c>
      <c r="AJ743" s="319" t="s">
        <v>11976</v>
      </c>
      <c r="AK743" s="320">
        <v>343578.01</v>
      </c>
      <c r="AM743" s="265" t="s">
        <v>11713</v>
      </c>
      <c r="AN743" s="266">
        <v>527074.72</v>
      </c>
      <c r="AP743" s="233" t="s">
        <v>10564</v>
      </c>
      <c r="AQ743" s="234">
        <v>21244</v>
      </c>
      <c r="AS743" s="211" t="s">
        <v>12206</v>
      </c>
      <c r="AT743" s="212">
        <v>11800</v>
      </c>
      <c r="AV743" s="197" t="s">
        <v>10402</v>
      </c>
      <c r="AW743" s="198">
        <v>13353</v>
      </c>
    </row>
    <row r="744" spans="1:49" x14ac:dyDescent="0.3">
      <c r="A744" s="315" t="s">
        <v>5778</v>
      </c>
      <c r="B744" s="315"/>
      <c r="C744" s="316">
        <v>361178.4</v>
      </c>
      <c r="E744" s="263" t="s">
        <v>5513</v>
      </c>
      <c r="F744" s="263"/>
      <c r="G744" s="264">
        <v>5449.95</v>
      </c>
      <c r="I744" s="227" t="s">
        <v>4208</v>
      </c>
      <c r="J744" s="227"/>
      <c r="K744" s="228">
        <v>13730</v>
      </c>
      <c r="M744" s="205" t="s">
        <v>1190</v>
      </c>
      <c r="N744" s="205"/>
      <c r="O744" s="206">
        <v>4078</v>
      </c>
      <c r="U744" s="309" t="s">
        <v>67008</v>
      </c>
      <c r="V744" s="310">
        <v>23640</v>
      </c>
      <c r="X744" s="267" t="s">
        <v>58425</v>
      </c>
      <c r="Y744" s="268">
        <v>50844.42</v>
      </c>
      <c r="AA744" s="229" t="s">
        <v>49602</v>
      </c>
      <c r="AB744" s="230">
        <v>3144.44</v>
      </c>
      <c r="AD744" s="209" t="s">
        <v>15356</v>
      </c>
      <c r="AE744" s="210">
        <v>19715.73</v>
      </c>
      <c r="AF744" s="93"/>
      <c r="AG744" s="201" t="s">
        <v>31858</v>
      </c>
      <c r="AH744" s="202">
        <v>1903</v>
      </c>
      <c r="AJ744" s="319" t="s">
        <v>11978</v>
      </c>
      <c r="AK744" s="320">
        <v>361178.4</v>
      </c>
      <c r="AM744" s="265" t="s">
        <v>11715</v>
      </c>
      <c r="AN744" s="266">
        <v>5449.95</v>
      </c>
      <c r="AP744" s="233" t="s">
        <v>10565</v>
      </c>
      <c r="AQ744" s="234">
        <v>13730</v>
      </c>
      <c r="AS744" s="211" t="s">
        <v>9790</v>
      </c>
      <c r="AT744" s="212">
        <v>6464322.5999999996</v>
      </c>
      <c r="AV744" s="197" t="s">
        <v>10027</v>
      </c>
      <c r="AW744" s="198">
        <v>13353</v>
      </c>
    </row>
    <row r="745" spans="1:49" x14ac:dyDescent="0.3">
      <c r="A745" s="315" t="s">
        <v>5779</v>
      </c>
      <c r="B745" s="315"/>
      <c r="C745" s="316">
        <v>2708745.58</v>
      </c>
      <c r="E745" s="263" t="s">
        <v>5514</v>
      </c>
      <c r="F745" s="263"/>
      <c r="G745" s="264">
        <v>30137.69</v>
      </c>
      <c r="I745" s="227" t="s">
        <v>4209</v>
      </c>
      <c r="J745" s="227"/>
      <c r="K745" s="228">
        <v>2736.2</v>
      </c>
      <c r="M745" s="205" t="s">
        <v>1191</v>
      </c>
      <c r="N745" s="205"/>
      <c r="O745" s="206">
        <v>187363.29</v>
      </c>
      <c r="U745" s="309" t="s">
        <v>54824</v>
      </c>
      <c r="V745" s="310">
        <v>145233.93</v>
      </c>
      <c r="X745" s="267" t="s">
        <v>58426</v>
      </c>
      <c r="Y745" s="268">
        <v>24547.59</v>
      </c>
      <c r="AA745" s="229" t="s">
        <v>49603</v>
      </c>
      <c r="AB745" s="230">
        <v>3677.02</v>
      </c>
      <c r="AD745" s="209" t="s">
        <v>15357</v>
      </c>
      <c r="AE745" s="210">
        <v>8660</v>
      </c>
      <c r="AF745" s="93"/>
      <c r="AG745" s="201" t="s">
        <v>18006</v>
      </c>
      <c r="AH745" s="202">
        <v>858.77</v>
      </c>
      <c r="AJ745" s="319" t="s">
        <v>11979</v>
      </c>
      <c r="AK745" s="320">
        <v>2708745.58</v>
      </c>
      <c r="AM745" s="265" t="s">
        <v>11716</v>
      </c>
      <c r="AN745" s="266">
        <v>30137.69</v>
      </c>
      <c r="AP745" s="233" t="s">
        <v>9486</v>
      </c>
      <c r="AQ745" s="234">
        <v>2736.2</v>
      </c>
      <c r="AS745" s="211" t="s">
        <v>6646</v>
      </c>
      <c r="AT745" s="212">
        <v>30896</v>
      </c>
      <c r="AV745" s="197" t="s">
        <v>10403</v>
      </c>
      <c r="AW745" s="198">
        <v>12079</v>
      </c>
    </row>
    <row r="746" spans="1:49" x14ac:dyDescent="0.3">
      <c r="A746" s="315" t="s">
        <v>5780</v>
      </c>
      <c r="B746" s="315"/>
      <c r="C746" s="316">
        <v>1164341.0900000001</v>
      </c>
      <c r="E746" s="263" t="s">
        <v>5515</v>
      </c>
      <c r="F746" s="263"/>
      <c r="G746" s="264">
        <v>48591.4</v>
      </c>
      <c r="I746" s="227" t="s">
        <v>4211</v>
      </c>
      <c r="J746" s="227"/>
      <c r="K746" s="228">
        <v>28979.87</v>
      </c>
      <c r="M746" s="205" t="s">
        <v>1192</v>
      </c>
      <c r="N746" s="205"/>
      <c r="O746" s="206">
        <v>1587535.58</v>
      </c>
      <c r="U746" s="309" t="s">
        <v>47783</v>
      </c>
      <c r="V746" s="310">
        <v>794.19</v>
      </c>
      <c r="X746" s="267" t="s">
        <v>49612</v>
      </c>
      <c r="Y746" s="268">
        <v>17759.14</v>
      </c>
      <c r="AA746" s="229" t="s">
        <v>51553</v>
      </c>
      <c r="AB746" s="230">
        <v>800</v>
      </c>
      <c r="AD746" s="209" t="s">
        <v>15358</v>
      </c>
      <c r="AE746" s="210">
        <v>869.33</v>
      </c>
      <c r="AF746" s="93"/>
      <c r="AG746" s="201" t="s">
        <v>18007</v>
      </c>
      <c r="AH746" s="202">
        <v>1342.37</v>
      </c>
      <c r="AJ746" s="319" t="s">
        <v>11980</v>
      </c>
      <c r="AK746" s="320">
        <v>1164341.0900000001</v>
      </c>
      <c r="AM746" s="265" t="s">
        <v>11717</v>
      </c>
      <c r="AN746" s="266">
        <v>48591.4</v>
      </c>
      <c r="AP746" s="233" t="s">
        <v>10568</v>
      </c>
      <c r="AQ746" s="234">
        <v>28979.87</v>
      </c>
      <c r="AS746" s="211" t="s">
        <v>6897</v>
      </c>
      <c r="AT746" s="212">
        <v>6306</v>
      </c>
      <c r="AV746" s="197" t="s">
        <v>10028</v>
      </c>
      <c r="AW746" s="198">
        <v>12079</v>
      </c>
    </row>
    <row r="747" spans="1:49" x14ac:dyDescent="0.3">
      <c r="A747" s="315" t="s">
        <v>5781</v>
      </c>
      <c r="B747" s="315"/>
      <c r="C747" s="316">
        <v>10242105.58</v>
      </c>
      <c r="E747" s="263" t="s">
        <v>5517</v>
      </c>
      <c r="F747" s="263"/>
      <c r="G747" s="264">
        <v>33630.949999999997</v>
      </c>
      <c r="I747" s="227" t="s">
        <v>4212</v>
      </c>
      <c r="J747" s="227"/>
      <c r="K747" s="228">
        <v>91270</v>
      </c>
      <c r="M747" s="205" t="s">
        <v>1193</v>
      </c>
      <c r="N747" s="205"/>
      <c r="O747" s="206">
        <v>71949.740000000005</v>
      </c>
      <c r="U747" s="309" t="s">
        <v>34586</v>
      </c>
      <c r="V747" s="310">
        <v>46868.94</v>
      </c>
      <c r="X747" s="267" t="s">
        <v>63941</v>
      </c>
      <c r="Y747" s="268">
        <v>9217.52</v>
      </c>
      <c r="AA747" s="229" t="s">
        <v>49604</v>
      </c>
      <c r="AB747" s="230">
        <v>4000</v>
      </c>
      <c r="AD747" s="209" t="s">
        <v>15359</v>
      </c>
      <c r="AE747" s="210">
        <v>66.45</v>
      </c>
      <c r="AF747" s="93"/>
      <c r="AG747" s="201" t="s">
        <v>18010</v>
      </c>
      <c r="AH747" s="202">
        <v>18926.78</v>
      </c>
      <c r="AJ747" s="319" t="s">
        <v>11981</v>
      </c>
      <c r="AK747" s="320">
        <v>10242105.58</v>
      </c>
      <c r="AM747" s="265" t="s">
        <v>11719</v>
      </c>
      <c r="AN747" s="266">
        <v>33630.949999999997</v>
      </c>
      <c r="AP747" s="233" t="s">
        <v>10570</v>
      </c>
      <c r="AQ747" s="234">
        <v>91270</v>
      </c>
      <c r="AS747" s="211" t="s">
        <v>7069</v>
      </c>
      <c r="AT747" s="212">
        <v>1899</v>
      </c>
      <c r="AV747" s="197" t="s">
        <v>10404</v>
      </c>
      <c r="AW747" s="198">
        <v>2383.88</v>
      </c>
    </row>
    <row r="748" spans="1:49" x14ac:dyDescent="0.3">
      <c r="A748" s="315" t="s">
        <v>5782</v>
      </c>
      <c r="B748" s="315"/>
      <c r="C748" s="316">
        <v>12958.34</v>
      </c>
      <c r="E748" s="263" t="s">
        <v>5518</v>
      </c>
      <c r="F748" s="263"/>
      <c r="G748" s="264">
        <v>33166.18</v>
      </c>
      <c r="I748" s="227" t="s">
        <v>4213</v>
      </c>
      <c r="J748" s="227"/>
      <c r="K748" s="228">
        <v>30868</v>
      </c>
      <c r="M748" s="205" t="s">
        <v>1194</v>
      </c>
      <c r="N748" s="205"/>
      <c r="O748" s="206">
        <v>60646.720000000001</v>
      </c>
      <c r="U748" s="309" t="s">
        <v>34587</v>
      </c>
      <c r="V748" s="310">
        <v>143714.07999999999</v>
      </c>
      <c r="X748" s="267" t="s">
        <v>55796</v>
      </c>
      <c r="Y748" s="268">
        <v>2660.47</v>
      </c>
      <c r="AA748" s="229" t="s">
        <v>51554</v>
      </c>
      <c r="AB748" s="230">
        <v>2147.6799999999998</v>
      </c>
      <c r="AD748" s="209" t="s">
        <v>15360</v>
      </c>
      <c r="AE748" s="210">
        <v>3839.43</v>
      </c>
      <c r="AF748" s="93"/>
      <c r="AG748" s="201" t="s">
        <v>13290</v>
      </c>
      <c r="AH748" s="202">
        <v>26844.39</v>
      </c>
      <c r="AJ748" s="319" t="s">
        <v>11982</v>
      </c>
      <c r="AK748" s="320">
        <v>12958.34</v>
      </c>
      <c r="AM748" s="265" t="s">
        <v>11720</v>
      </c>
      <c r="AN748" s="266">
        <v>33166.18</v>
      </c>
      <c r="AP748" s="233" t="s">
        <v>10571</v>
      </c>
      <c r="AQ748" s="234">
        <v>30868</v>
      </c>
      <c r="AS748" s="211" t="s">
        <v>7311</v>
      </c>
      <c r="AT748" s="212">
        <v>18994</v>
      </c>
      <c r="AV748" s="197" t="s">
        <v>10029</v>
      </c>
      <c r="AW748" s="198">
        <v>2383.88</v>
      </c>
    </row>
    <row r="749" spans="1:49" x14ac:dyDescent="0.3">
      <c r="A749" s="315" t="s">
        <v>5783</v>
      </c>
      <c r="B749" s="315"/>
      <c r="C749" s="316">
        <v>1690689.5</v>
      </c>
      <c r="E749" s="263" t="s">
        <v>5519</v>
      </c>
      <c r="F749" s="263"/>
      <c r="G749" s="264">
        <v>49860</v>
      </c>
      <c r="I749" s="227" t="s">
        <v>3526</v>
      </c>
      <c r="J749" s="227"/>
      <c r="K749" s="228">
        <v>1534.9</v>
      </c>
      <c r="M749" s="205" t="s">
        <v>1195</v>
      </c>
      <c r="N749" s="205"/>
      <c r="O749" s="206">
        <v>4154</v>
      </c>
      <c r="U749" s="309" t="s">
        <v>34588</v>
      </c>
      <c r="V749" s="310">
        <v>42643.839999999997</v>
      </c>
      <c r="X749" s="267" t="s">
        <v>57208</v>
      </c>
      <c r="Y749" s="268">
        <v>390</v>
      </c>
      <c r="AA749" s="229" t="s">
        <v>40098</v>
      </c>
      <c r="AB749" s="230">
        <v>1838.26</v>
      </c>
      <c r="AD749" s="209" t="s">
        <v>15361</v>
      </c>
      <c r="AE749" s="210">
        <v>500.79</v>
      </c>
      <c r="AF749" s="93"/>
      <c r="AG749" s="201" t="s">
        <v>13291</v>
      </c>
      <c r="AH749" s="202">
        <v>55321.279999999999</v>
      </c>
      <c r="AJ749" s="319" t="s">
        <v>11983</v>
      </c>
      <c r="AK749" s="320">
        <v>1690689.5</v>
      </c>
      <c r="AM749" s="265" t="s">
        <v>11721</v>
      </c>
      <c r="AN749" s="266">
        <v>49860</v>
      </c>
      <c r="AP749" s="233" t="s">
        <v>9490</v>
      </c>
      <c r="AQ749" s="234">
        <v>1534.9</v>
      </c>
      <c r="AS749" s="211" t="s">
        <v>7726</v>
      </c>
      <c r="AT749" s="212">
        <v>3165</v>
      </c>
      <c r="AV749" s="197" t="s">
        <v>10405</v>
      </c>
      <c r="AW749" s="198">
        <v>8268</v>
      </c>
    </row>
    <row r="750" spans="1:49" x14ac:dyDescent="0.3">
      <c r="A750" s="315" t="s">
        <v>5784</v>
      </c>
      <c r="B750" s="315"/>
      <c r="C750" s="316">
        <v>666404.39</v>
      </c>
      <c r="E750" s="263" t="s">
        <v>5520</v>
      </c>
      <c r="F750" s="263"/>
      <c r="G750" s="264">
        <v>5439.25</v>
      </c>
      <c r="I750" s="227" t="s">
        <v>4289</v>
      </c>
      <c r="J750" s="227"/>
      <c r="K750" s="228">
        <v>4056</v>
      </c>
      <c r="M750" s="205" t="s">
        <v>335</v>
      </c>
      <c r="N750" s="205"/>
      <c r="O750" s="206">
        <v>276354</v>
      </c>
      <c r="U750" s="309" t="s">
        <v>66521</v>
      </c>
      <c r="V750" s="310">
        <v>14063.45</v>
      </c>
      <c r="X750" s="267" t="s">
        <v>58427</v>
      </c>
      <c r="Y750" s="268">
        <v>9186.81</v>
      </c>
      <c r="AA750" s="229" t="s">
        <v>51555</v>
      </c>
      <c r="AB750" s="230">
        <v>389289.91</v>
      </c>
      <c r="AD750" s="209" t="s">
        <v>15362</v>
      </c>
      <c r="AE750" s="210">
        <v>2000</v>
      </c>
      <c r="AF750" s="93"/>
      <c r="AG750" s="201" t="s">
        <v>13292</v>
      </c>
      <c r="AH750" s="202">
        <v>112958.41</v>
      </c>
      <c r="AJ750" s="319" t="s">
        <v>11984</v>
      </c>
      <c r="AK750" s="320">
        <v>666404.39</v>
      </c>
      <c r="AM750" s="265" t="s">
        <v>11722</v>
      </c>
      <c r="AN750" s="266">
        <v>5439.25</v>
      </c>
      <c r="AP750" s="233" t="s">
        <v>10573</v>
      </c>
      <c r="AQ750" s="234">
        <v>4056</v>
      </c>
      <c r="AS750" s="211" t="s">
        <v>8022</v>
      </c>
      <c r="AT750" s="212">
        <v>5050</v>
      </c>
      <c r="AV750" s="197" t="s">
        <v>10030</v>
      </c>
      <c r="AW750" s="198">
        <v>8268</v>
      </c>
    </row>
    <row r="751" spans="1:49" x14ac:dyDescent="0.3">
      <c r="A751" s="315" t="s">
        <v>5785</v>
      </c>
      <c r="B751" s="315"/>
      <c r="C751" s="316">
        <v>807715.83</v>
      </c>
      <c r="E751" s="263" t="s">
        <v>5521</v>
      </c>
      <c r="F751" s="263"/>
      <c r="G751" s="264">
        <v>19444.650000000001</v>
      </c>
      <c r="I751" s="227" t="s">
        <v>4290</v>
      </c>
      <c r="J751" s="227"/>
      <c r="K751" s="228">
        <v>1283</v>
      </c>
      <c r="M751" s="205" t="s">
        <v>1196</v>
      </c>
      <c r="N751" s="205"/>
      <c r="O751" s="206">
        <v>127478.61</v>
      </c>
      <c r="U751" s="309" t="s">
        <v>67009</v>
      </c>
      <c r="V751" s="310">
        <v>4847.8500000000004</v>
      </c>
      <c r="X751" s="267" t="s">
        <v>55797</v>
      </c>
      <c r="Y751" s="268">
        <v>294.99</v>
      </c>
      <c r="AA751" s="229" t="s">
        <v>49605</v>
      </c>
      <c r="AB751" s="230">
        <v>311760.27</v>
      </c>
      <c r="AD751" s="209" t="s">
        <v>15363</v>
      </c>
      <c r="AE751" s="210">
        <v>8013</v>
      </c>
      <c r="AF751" s="93"/>
      <c r="AG751" s="201" t="s">
        <v>13293</v>
      </c>
      <c r="AH751" s="202">
        <v>13357.56</v>
      </c>
      <c r="AJ751" s="319" t="s">
        <v>11985</v>
      </c>
      <c r="AK751" s="320">
        <v>807715.83</v>
      </c>
      <c r="AM751" s="265" t="s">
        <v>11723</v>
      </c>
      <c r="AN751" s="266">
        <v>19444.650000000001</v>
      </c>
      <c r="AP751" s="233" t="s">
        <v>10574</v>
      </c>
      <c r="AQ751" s="234">
        <v>1283</v>
      </c>
      <c r="AS751" s="211" t="s">
        <v>8282</v>
      </c>
      <c r="AT751" s="212">
        <v>11940</v>
      </c>
      <c r="AV751" s="197" t="s">
        <v>10406</v>
      </c>
      <c r="AW751" s="198">
        <v>17927</v>
      </c>
    </row>
    <row r="752" spans="1:49" x14ac:dyDescent="0.3">
      <c r="A752" s="315" t="s">
        <v>5786</v>
      </c>
      <c r="B752" s="315"/>
      <c r="C752" s="316">
        <v>252926.71</v>
      </c>
      <c r="E752" s="263" t="s">
        <v>5523</v>
      </c>
      <c r="F752" s="263"/>
      <c r="G752" s="264">
        <v>141500.93</v>
      </c>
      <c r="I752" s="227" t="s">
        <v>4214</v>
      </c>
      <c r="J752" s="227"/>
      <c r="K752" s="228">
        <v>84797</v>
      </c>
      <c r="M752" s="205" t="s">
        <v>1197</v>
      </c>
      <c r="N752" s="205"/>
      <c r="O752" s="206">
        <v>2224577</v>
      </c>
      <c r="U752" s="309" t="s">
        <v>42177</v>
      </c>
      <c r="V752" s="310">
        <v>31979.75</v>
      </c>
      <c r="X752" s="267" t="s">
        <v>55798</v>
      </c>
      <c r="Y752" s="268">
        <v>747.37</v>
      </c>
      <c r="AA752" s="229" t="s">
        <v>49606</v>
      </c>
      <c r="AB752" s="230">
        <v>29408.35</v>
      </c>
      <c r="AD752" s="209" t="s">
        <v>15364</v>
      </c>
      <c r="AE752" s="210">
        <v>869.33</v>
      </c>
      <c r="AF752" s="93"/>
      <c r="AG752" s="201" t="s">
        <v>13294</v>
      </c>
      <c r="AH752" s="202">
        <v>52769.4</v>
      </c>
      <c r="AJ752" s="319" t="s">
        <v>11986</v>
      </c>
      <c r="AK752" s="320">
        <v>252926.71</v>
      </c>
      <c r="AM752" s="265" t="s">
        <v>11725</v>
      </c>
      <c r="AN752" s="266">
        <v>141500.93</v>
      </c>
      <c r="AP752" s="233" t="s">
        <v>10575</v>
      </c>
      <c r="AQ752" s="234">
        <v>84797</v>
      </c>
      <c r="AS752" s="211" t="s">
        <v>8504</v>
      </c>
      <c r="AT752" s="212">
        <v>65703</v>
      </c>
      <c r="AV752" s="197" t="s">
        <v>10031</v>
      </c>
      <c r="AW752" s="198">
        <v>17927</v>
      </c>
    </row>
    <row r="753" spans="1:49" x14ac:dyDescent="0.3">
      <c r="A753" s="315" t="s">
        <v>5787</v>
      </c>
      <c r="B753" s="315"/>
      <c r="C753" s="316">
        <v>6412314.25</v>
      </c>
      <c r="E753" s="263" t="s">
        <v>5524</v>
      </c>
      <c r="F753" s="263"/>
      <c r="G753" s="264">
        <v>791</v>
      </c>
      <c r="I753" s="227" t="s">
        <v>3528</v>
      </c>
      <c r="J753" s="227"/>
      <c r="K753" s="228">
        <v>239748</v>
      </c>
      <c r="M753" s="205" t="s">
        <v>1198</v>
      </c>
      <c r="N753" s="205"/>
      <c r="O753" s="206">
        <v>50633.82</v>
      </c>
      <c r="U753" s="309" t="s">
        <v>67010</v>
      </c>
      <c r="V753" s="310">
        <v>3223.75</v>
      </c>
      <c r="X753" s="267" t="s">
        <v>55799</v>
      </c>
      <c r="Y753" s="268">
        <v>6101.2</v>
      </c>
      <c r="AA753" s="229" t="s">
        <v>49607</v>
      </c>
      <c r="AB753" s="230">
        <v>135780.15</v>
      </c>
      <c r="AD753" s="209" t="s">
        <v>15365</v>
      </c>
      <c r="AE753" s="210">
        <v>5190.6899999999996</v>
      </c>
      <c r="AF753" s="93"/>
      <c r="AG753" s="201" t="s">
        <v>13295</v>
      </c>
      <c r="AH753" s="202">
        <v>19311.98</v>
      </c>
      <c r="AJ753" s="319" t="s">
        <v>11987</v>
      </c>
      <c r="AK753" s="320">
        <v>6412314.25</v>
      </c>
      <c r="AM753" s="265" t="s">
        <v>11726</v>
      </c>
      <c r="AN753" s="266">
        <v>791</v>
      </c>
      <c r="AP753" s="233" t="s">
        <v>9492</v>
      </c>
      <c r="AQ753" s="234">
        <v>239748</v>
      </c>
      <c r="AS753" s="211" t="s">
        <v>8663</v>
      </c>
      <c r="AT753" s="212">
        <v>2175</v>
      </c>
      <c r="AV753" s="197" t="s">
        <v>10407</v>
      </c>
      <c r="AW753" s="198">
        <v>16999</v>
      </c>
    </row>
    <row r="754" spans="1:49" x14ac:dyDescent="0.3">
      <c r="A754" s="315" t="s">
        <v>5788</v>
      </c>
      <c r="B754" s="315"/>
      <c r="C754" s="316">
        <v>95858.05</v>
      </c>
      <c r="E754" s="263" t="s">
        <v>5525</v>
      </c>
      <c r="F754" s="263"/>
      <c r="G754" s="264">
        <v>45353.68</v>
      </c>
      <c r="I754" s="227" t="s">
        <v>5244</v>
      </c>
      <c r="J754" s="227"/>
      <c r="K754" s="228">
        <v>31000</v>
      </c>
      <c r="M754" s="205" t="s">
        <v>1199</v>
      </c>
      <c r="N754" s="205"/>
      <c r="O754" s="206">
        <v>23076</v>
      </c>
      <c r="U754" s="309" t="s">
        <v>67011</v>
      </c>
      <c r="V754" s="310">
        <v>9006.4699999999993</v>
      </c>
      <c r="X754" s="267" t="s">
        <v>57209</v>
      </c>
      <c r="Y754" s="268">
        <v>22694.23</v>
      </c>
      <c r="AA754" s="229" t="s">
        <v>49608</v>
      </c>
      <c r="AB754" s="230">
        <v>187733.24</v>
      </c>
      <c r="AD754" s="209" t="s">
        <v>15366</v>
      </c>
      <c r="AE754" s="210">
        <v>6264.18</v>
      </c>
      <c r="AF754" s="93"/>
      <c r="AG754" s="201" t="s">
        <v>13296</v>
      </c>
      <c r="AH754" s="202">
        <v>36701.81</v>
      </c>
      <c r="AJ754" s="319" t="s">
        <v>11988</v>
      </c>
      <c r="AK754" s="320">
        <v>95858.05</v>
      </c>
      <c r="AM754" s="265" t="s">
        <v>11727</v>
      </c>
      <c r="AN754" s="266">
        <v>45353.68</v>
      </c>
      <c r="AP754" s="233" t="s">
        <v>10577</v>
      </c>
      <c r="AQ754" s="234">
        <v>31000</v>
      </c>
      <c r="AS754" s="211" t="s">
        <v>8903</v>
      </c>
      <c r="AT754" s="212">
        <v>12554.83</v>
      </c>
      <c r="AV754" s="197" t="s">
        <v>10033</v>
      </c>
      <c r="AW754" s="198">
        <v>16999</v>
      </c>
    </row>
    <row r="755" spans="1:49" x14ac:dyDescent="0.3">
      <c r="A755" s="315" t="s">
        <v>5789</v>
      </c>
      <c r="B755" s="315"/>
      <c r="C755" s="316">
        <v>5926854.46</v>
      </c>
      <c r="E755" s="263" t="s">
        <v>5526</v>
      </c>
      <c r="F755" s="263"/>
      <c r="G755" s="264">
        <v>32362.28</v>
      </c>
      <c r="I755" s="227" t="s">
        <v>4295</v>
      </c>
      <c r="J755" s="227"/>
      <c r="K755" s="228">
        <v>28.45</v>
      </c>
      <c r="M755" s="205" t="s">
        <v>1200</v>
      </c>
      <c r="N755" s="205"/>
      <c r="O755" s="206">
        <v>6660</v>
      </c>
      <c r="U755" s="309" t="s">
        <v>59481</v>
      </c>
      <c r="V755" s="310">
        <v>-11358.06</v>
      </c>
      <c r="X755" s="267" t="s">
        <v>63942</v>
      </c>
      <c r="Y755" s="268">
        <v>655.07000000000005</v>
      </c>
      <c r="AA755" s="229" t="s">
        <v>49609</v>
      </c>
      <c r="AB755" s="230">
        <v>7208.98</v>
      </c>
      <c r="AD755" s="209" t="s">
        <v>15367</v>
      </c>
      <c r="AE755" s="210">
        <v>1500</v>
      </c>
      <c r="AF755" s="93"/>
      <c r="AG755" s="201" t="s">
        <v>13297</v>
      </c>
      <c r="AH755" s="202">
        <v>26679.759999999998</v>
      </c>
      <c r="AJ755" s="319" t="s">
        <v>11989</v>
      </c>
      <c r="AK755" s="320">
        <v>5926854.46</v>
      </c>
      <c r="AM755" s="265" t="s">
        <v>11728</v>
      </c>
      <c r="AN755" s="266">
        <v>32362.28</v>
      </c>
      <c r="AP755" s="233" t="s">
        <v>10579</v>
      </c>
      <c r="AQ755" s="234">
        <v>28.45</v>
      </c>
      <c r="AS755" s="211" t="s">
        <v>9441</v>
      </c>
      <c r="AT755" s="212">
        <v>32670.1</v>
      </c>
      <c r="AV755" s="197" t="s">
        <v>10122</v>
      </c>
      <c r="AW755" s="198">
        <v>128474</v>
      </c>
    </row>
    <row r="756" spans="1:49" x14ac:dyDescent="0.3">
      <c r="A756" s="315" t="s">
        <v>5790</v>
      </c>
      <c r="B756" s="315"/>
      <c r="C756" s="316">
        <v>1631714.07</v>
      </c>
      <c r="E756" s="263" t="s">
        <v>5527</v>
      </c>
      <c r="F756" s="263"/>
      <c r="G756" s="264">
        <v>85134.720000000001</v>
      </c>
      <c r="I756" s="227" t="s">
        <v>3529</v>
      </c>
      <c r="J756" s="227"/>
      <c r="K756" s="228">
        <v>71747.88</v>
      </c>
      <c r="M756" s="205" t="s">
        <v>1201</v>
      </c>
      <c r="N756" s="205"/>
      <c r="O756" s="206">
        <v>17768</v>
      </c>
      <c r="U756" s="309" t="s">
        <v>42178</v>
      </c>
      <c r="V756" s="310">
        <v>16012.5</v>
      </c>
      <c r="X756" s="267" t="s">
        <v>55800</v>
      </c>
      <c r="Y756" s="268">
        <v>38000</v>
      </c>
      <c r="AA756" s="229" t="s">
        <v>49610</v>
      </c>
      <c r="AB756" s="230">
        <v>14318.03</v>
      </c>
      <c r="AD756" s="209" t="s">
        <v>15368</v>
      </c>
      <c r="AE756" s="210">
        <v>1010.63</v>
      </c>
      <c r="AF756" s="93"/>
      <c r="AG756" s="201" t="s">
        <v>13298</v>
      </c>
      <c r="AH756" s="202">
        <v>175</v>
      </c>
      <c r="AJ756" s="319" t="s">
        <v>11990</v>
      </c>
      <c r="AK756" s="320">
        <v>1631714.07</v>
      </c>
      <c r="AM756" s="265" t="s">
        <v>11729</v>
      </c>
      <c r="AN756" s="266">
        <v>85134.720000000001</v>
      </c>
      <c r="AP756" s="233" t="s">
        <v>9495</v>
      </c>
      <c r="AQ756" s="234">
        <v>71747.88</v>
      </c>
      <c r="AS756" s="211" t="s">
        <v>9500</v>
      </c>
      <c r="AT756" s="212">
        <v>7008</v>
      </c>
      <c r="AV756" s="197" t="s">
        <v>10408</v>
      </c>
      <c r="AW756" s="198">
        <v>69425</v>
      </c>
    </row>
    <row r="757" spans="1:49" x14ac:dyDescent="0.3">
      <c r="A757" s="315" t="s">
        <v>5791</v>
      </c>
      <c r="B757" s="315"/>
      <c r="C757" s="316">
        <v>4280383.3099999996</v>
      </c>
      <c r="E757" s="263" t="s">
        <v>5528</v>
      </c>
      <c r="F757" s="263"/>
      <c r="G757" s="264">
        <v>29999.97</v>
      </c>
      <c r="I757" s="227" t="s">
        <v>4215</v>
      </c>
      <c r="J757" s="227"/>
      <c r="K757" s="228">
        <v>34650.019999999997</v>
      </c>
      <c r="M757" s="205" t="s">
        <v>1202</v>
      </c>
      <c r="N757" s="205"/>
      <c r="O757" s="206">
        <v>88888.99</v>
      </c>
      <c r="U757" s="309" t="s">
        <v>42179</v>
      </c>
      <c r="V757" s="310">
        <v>1224.97</v>
      </c>
      <c r="X757" s="267" t="s">
        <v>55801</v>
      </c>
      <c r="Y757" s="268">
        <v>2709.81</v>
      </c>
      <c r="AA757" s="229" t="s">
        <v>49611</v>
      </c>
      <c r="AB757" s="230">
        <v>269049.96999999997</v>
      </c>
      <c r="AD757" s="209" t="s">
        <v>15369</v>
      </c>
      <c r="AE757" s="210">
        <v>6339.43</v>
      </c>
      <c r="AF757" s="93"/>
      <c r="AG757" s="201" t="s">
        <v>13299</v>
      </c>
      <c r="AH757" s="202">
        <v>89.41</v>
      </c>
      <c r="AJ757" s="319" t="s">
        <v>11991</v>
      </c>
      <c r="AK757" s="320">
        <v>4280383.3099999996</v>
      </c>
      <c r="AM757" s="265" t="s">
        <v>11730</v>
      </c>
      <c r="AN757" s="266">
        <v>29999.97</v>
      </c>
      <c r="AP757" s="233" t="s">
        <v>10580</v>
      </c>
      <c r="AQ757" s="234">
        <v>34650.019999999997</v>
      </c>
      <c r="AS757" s="211" t="s">
        <v>9602</v>
      </c>
      <c r="AT757" s="212">
        <v>2965</v>
      </c>
      <c r="AV757" s="197" t="s">
        <v>9423</v>
      </c>
      <c r="AW757" s="198">
        <v>109368.78</v>
      </c>
    </row>
    <row r="758" spans="1:49" x14ac:dyDescent="0.3">
      <c r="A758" s="315" t="s">
        <v>5792</v>
      </c>
      <c r="B758" s="315"/>
      <c r="C758" s="316">
        <v>10020</v>
      </c>
      <c r="E758" s="263" t="s">
        <v>5532</v>
      </c>
      <c r="F758" s="263"/>
      <c r="G758" s="264">
        <v>9689.16</v>
      </c>
      <c r="I758" s="227" t="s">
        <v>4296</v>
      </c>
      <c r="J758" s="227"/>
      <c r="K758" s="228">
        <v>1469</v>
      </c>
      <c r="M758" s="205" t="s">
        <v>1203</v>
      </c>
      <c r="N758" s="205"/>
      <c r="O758" s="206">
        <v>11852</v>
      </c>
      <c r="U758" s="309" t="s">
        <v>63035</v>
      </c>
      <c r="V758" s="310">
        <v>184.5</v>
      </c>
      <c r="X758" s="267" t="s">
        <v>55802</v>
      </c>
      <c r="Y758" s="268">
        <v>9310</v>
      </c>
      <c r="AA758" s="229" t="s">
        <v>35991</v>
      </c>
      <c r="AB758" s="230">
        <v>229740.45</v>
      </c>
      <c r="AD758" s="209" t="s">
        <v>15370</v>
      </c>
      <c r="AE758" s="210">
        <v>11395.74</v>
      </c>
      <c r="AF758" s="93"/>
      <c r="AG758" s="201" t="s">
        <v>13300</v>
      </c>
      <c r="AH758" s="202">
        <v>42130</v>
      </c>
      <c r="AJ758" s="319" t="s">
        <v>11992</v>
      </c>
      <c r="AK758" s="320">
        <v>10020</v>
      </c>
      <c r="AM758" s="265" t="s">
        <v>11734</v>
      </c>
      <c r="AN758" s="266">
        <v>9689.16</v>
      </c>
      <c r="AP758" s="233" t="s">
        <v>10581</v>
      </c>
      <c r="AQ758" s="234">
        <v>1469</v>
      </c>
      <c r="AS758" s="211" t="s">
        <v>9644</v>
      </c>
      <c r="AT758" s="212">
        <v>24693.47</v>
      </c>
      <c r="AV758" s="197" t="s">
        <v>10034</v>
      </c>
      <c r="AW758" s="198">
        <v>307267.78000000003</v>
      </c>
    </row>
    <row r="759" spans="1:49" x14ac:dyDescent="0.3">
      <c r="A759" s="315" t="s">
        <v>5793</v>
      </c>
      <c r="B759" s="315"/>
      <c r="C759" s="316">
        <v>22759692.809999999</v>
      </c>
      <c r="E759" s="263" t="s">
        <v>5534</v>
      </c>
      <c r="F759" s="263"/>
      <c r="G759" s="264">
        <v>259.25</v>
      </c>
      <c r="I759" s="227" t="s">
        <v>4216</v>
      </c>
      <c r="J759" s="227"/>
      <c r="K759" s="228">
        <v>17644</v>
      </c>
      <c r="M759" s="205" t="s">
        <v>1204</v>
      </c>
      <c r="N759" s="205"/>
      <c r="O759" s="206">
        <v>36773</v>
      </c>
      <c r="U759" s="309" t="s">
        <v>67012</v>
      </c>
      <c r="V759" s="310">
        <v>2787.83</v>
      </c>
      <c r="X759" s="267" t="s">
        <v>55803</v>
      </c>
      <c r="Y759" s="268">
        <v>6101.2</v>
      </c>
      <c r="AA759" s="229" t="s">
        <v>51556</v>
      </c>
      <c r="AB759" s="230">
        <v>95</v>
      </c>
      <c r="AD759" s="209" t="s">
        <v>15371</v>
      </c>
      <c r="AE759" s="210">
        <v>28375.73</v>
      </c>
      <c r="AF759" s="93"/>
      <c r="AG759" s="201" t="s">
        <v>13301</v>
      </c>
      <c r="AH759" s="202">
        <v>104489.08</v>
      </c>
      <c r="AJ759" s="319" t="s">
        <v>11993</v>
      </c>
      <c r="AK759" s="320">
        <v>22759692.809999999</v>
      </c>
      <c r="AM759" s="265" t="s">
        <v>11736</v>
      </c>
      <c r="AN759" s="266">
        <v>259.25</v>
      </c>
      <c r="AP759" s="233" t="s">
        <v>10582</v>
      </c>
      <c r="AQ759" s="234">
        <v>17644</v>
      </c>
      <c r="AS759" s="211" t="s">
        <v>9703</v>
      </c>
      <c r="AT759" s="212">
        <v>7670.36</v>
      </c>
      <c r="AV759" s="197" t="s">
        <v>7666</v>
      </c>
      <c r="AW759" s="198">
        <v>4613.8100000000004</v>
      </c>
    </row>
    <row r="760" spans="1:49" x14ac:dyDescent="0.3">
      <c r="A760" s="315" t="s">
        <v>5794</v>
      </c>
      <c r="B760" s="315"/>
      <c r="C760" s="316">
        <v>158216.1</v>
      </c>
      <c r="E760" s="263" t="s">
        <v>5535</v>
      </c>
      <c r="F760" s="263"/>
      <c r="G760" s="264">
        <v>50143.19</v>
      </c>
      <c r="I760" s="227" t="s">
        <v>4218</v>
      </c>
      <c r="J760" s="227"/>
      <c r="K760" s="228">
        <v>29107</v>
      </c>
      <c r="M760" s="205" t="s">
        <v>336</v>
      </c>
      <c r="N760" s="205"/>
      <c r="O760" s="206">
        <v>11314</v>
      </c>
      <c r="U760" s="309" t="s">
        <v>67013</v>
      </c>
      <c r="V760" s="310">
        <v>795</v>
      </c>
      <c r="X760" s="267" t="s">
        <v>63943</v>
      </c>
      <c r="Y760" s="268">
        <v>2129.52</v>
      </c>
      <c r="AA760" s="229" t="s">
        <v>44363</v>
      </c>
      <c r="AB760" s="230">
        <v>15140.04</v>
      </c>
      <c r="AD760" s="209" t="s">
        <v>15372</v>
      </c>
      <c r="AE760" s="210">
        <v>47580</v>
      </c>
      <c r="AF760" s="93"/>
      <c r="AG760" s="201" t="s">
        <v>13302</v>
      </c>
      <c r="AH760" s="202">
        <v>17614.64</v>
      </c>
      <c r="AJ760" s="319" t="s">
        <v>11994</v>
      </c>
      <c r="AK760" s="320">
        <v>158216.1</v>
      </c>
      <c r="AM760" s="265" t="s">
        <v>11737</v>
      </c>
      <c r="AN760" s="266">
        <v>50143.19</v>
      </c>
      <c r="AP760" s="233" t="s">
        <v>10584</v>
      </c>
      <c r="AQ760" s="234">
        <v>29107</v>
      </c>
      <c r="AS760" s="211" t="s">
        <v>9791</v>
      </c>
      <c r="AT760" s="212">
        <v>233689.76</v>
      </c>
      <c r="AV760" s="197" t="s">
        <v>10409</v>
      </c>
      <c r="AW760" s="198">
        <v>2083.4699999999998</v>
      </c>
    </row>
    <row r="761" spans="1:49" x14ac:dyDescent="0.3">
      <c r="A761" s="315" t="s">
        <v>5795</v>
      </c>
      <c r="B761" s="315"/>
      <c r="C761" s="316">
        <v>42872.62</v>
      </c>
      <c r="E761" s="263" t="s">
        <v>5536</v>
      </c>
      <c r="F761" s="263"/>
      <c r="G761" s="264">
        <v>8375.84</v>
      </c>
      <c r="I761" s="227" t="s">
        <v>4219</v>
      </c>
      <c r="J761" s="227"/>
      <c r="K761" s="228">
        <v>63717</v>
      </c>
      <c r="M761" s="205" t="s">
        <v>1205</v>
      </c>
      <c r="N761" s="205"/>
      <c r="O761" s="206">
        <v>11230</v>
      </c>
      <c r="U761" s="309" t="s">
        <v>67014</v>
      </c>
      <c r="V761" s="310">
        <v>3787.5</v>
      </c>
      <c r="X761" s="267" t="s">
        <v>63944</v>
      </c>
      <c r="Y761" s="268">
        <v>6882.47</v>
      </c>
      <c r="AA761" s="229" t="s">
        <v>51557</v>
      </c>
      <c r="AB761" s="230">
        <v>2375.3200000000002</v>
      </c>
      <c r="AD761" s="209" t="s">
        <v>15373</v>
      </c>
      <c r="AE761" s="210">
        <v>3615.94</v>
      </c>
      <c r="AF761" s="93"/>
      <c r="AG761" s="201" t="s">
        <v>31859</v>
      </c>
      <c r="AH761" s="202">
        <v>7000</v>
      </c>
      <c r="AJ761" s="319" t="s">
        <v>11995</v>
      </c>
      <c r="AK761" s="320">
        <v>42872.62</v>
      </c>
      <c r="AM761" s="265" t="s">
        <v>11738</v>
      </c>
      <c r="AN761" s="266">
        <v>8375.84</v>
      </c>
      <c r="AP761" s="233" t="s">
        <v>10585</v>
      </c>
      <c r="AQ761" s="234">
        <v>63717</v>
      </c>
      <c r="AS761" s="211" t="s">
        <v>6647</v>
      </c>
      <c r="AT761" s="212">
        <v>287208</v>
      </c>
      <c r="AV761" s="197" t="s">
        <v>10035</v>
      </c>
      <c r="AW761" s="198">
        <v>6697.28</v>
      </c>
    </row>
    <row r="762" spans="1:49" x14ac:dyDescent="0.3">
      <c r="A762" s="315" t="s">
        <v>5796</v>
      </c>
      <c r="B762" s="315"/>
      <c r="C762" s="316">
        <v>682485.42</v>
      </c>
      <c r="E762" s="263" t="s">
        <v>5537</v>
      </c>
      <c r="F762" s="263"/>
      <c r="G762" s="264">
        <v>2264.6799999999998</v>
      </c>
      <c r="I762" s="227" t="s">
        <v>4220</v>
      </c>
      <c r="J762" s="227"/>
      <c r="K762" s="228">
        <v>22413</v>
      </c>
      <c r="M762" s="205" t="s">
        <v>1206</v>
      </c>
      <c r="N762" s="205"/>
      <c r="O762" s="206">
        <v>38114</v>
      </c>
      <c r="U762" s="309" t="s">
        <v>67015</v>
      </c>
      <c r="V762" s="310">
        <v>45337.5</v>
      </c>
      <c r="X762" s="267" t="s">
        <v>63945</v>
      </c>
      <c r="Y762" s="268">
        <v>1652.73</v>
      </c>
      <c r="AA762" s="229" t="s">
        <v>51558</v>
      </c>
      <c r="AB762" s="230">
        <v>9621.2800000000007</v>
      </c>
      <c r="AD762" s="209" t="s">
        <v>15374</v>
      </c>
      <c r="AE762" s="210">
        <v>9383.11</v>
      </c>
      <c r="AF762" s="93"/>
      <c r="AG762" s="201" t="s">
        <v>31860</v>
      </c>
      <c r="AH762" s="202">
        <v>535.52</v>
      </c>
      <c r="AJ762" s="319" t="s">
        <v>11996</v>
      </c>
      <c r="AK762" s="320">
        <v>682485.42</v>
      </c>
      <c r="AM762" s="265" t="s">
        <v>11739</v>
      </c>
      <c r="AN762" s="266">
        <v>2264.6799999999998</v>
      </c>
      <c r="AP762" s="233" t="s">
        <v>10588</v>
      </c>
      <c r="AQ762" s="234">
        <v>22413</v>
      </c>
      <c r="AS762" s="211" t="s">
        <v>6898</v>
      </c>
      <c r="AT762" s="212">
        <v>15991</v>
      </c>
      <c r="AV762" s="197" t="s">
        <v>10410</v>
      </c>
      <c r="AW762" s="198">
        <v>9610</v>
      </c>
    </row>
    <row r="763" spans="1:49" x14ac:dyDescent="0.3">
      <c r="A763" s="315" t="s">
        <v>5797</v>
      </c>
      <c r="B763" s="315"/>
      <c r="C763" s="316">
        <v>7527901.6500000004</v>
      </c>
      <c r="E763" s="263" t="s">
        <v>5540</v>
      </c>
      <c r="F763" s="263"/>
      <c r="G763" s="264">
        <v>65333.03</v>
      </c>
      <c r="I763" s="227" t="s">
        <v>3532</v>
      </c>
      <c r="J763" s="227"/>
      <c r="K763" s="228">
        <v>354</v>
      </c>
      <c r="M763" s="205" t="s">
        <v>1207</v>
      </c>
      <c r="N763" s="205"/>
      <c r="O763" s="206">
        <v>6603</v>
      </c>
      <c r="U763" s="309" t="s">
        <v>67016</v>
      </c>
      <c r="V763" s="310">
        <v>3818.89</v>
      </c>
      <c r="X763" s="267" t="s">
        <v>61183</v>
      </c>
      <c r="Y763" s="268">
        <v>48897.38</v>
      </c>
      <c r="AA763" s="229" t="s">
        <v>51559</v>
      </c>
      <c r="AB763" s="230">
        <v>1509.48</v>
      </c>
      <c r="AD763" s="209" t="s">
        <v>15375</v>
      </c>
      <c r="AE763" s="210">
        <v>13200</v>
      </c>
      <c r="AF763" s="93"/>
      <c r="AG763" s="201" t="s">
        <v>31861</v>
      </c>
      <c r="AH763" s="202">
        <v>191400.28</v>
      </c>
      <c r="AJ763" s="319" t="s">
        <v>11997</v>
      </c>
      <c r="AK763" s="320">
        <v>7527901.6500000004</v>
      </c>
      <c r="AM763" s="265" t="s">
        <v>11742</v>
      </c>
      <c r="AN763" s="266">
        <v>65333.03</v>
      </c>
      <c r="AP763" s="233" t="s">
        <v>9498</v>
      </c>
      <c r="AQ763" s="234">
        <v>354</v>
      </c>
      <c r="AS763" s="211" t="s">
        <v>7312</v>
      </c>
      <c r="AT763" s="212">
        <v>298666</v>
      </c>
      <c r="AV763" s="197" t="s">
        <v>10036</v>
      </c>
      <c r="AW763" s="198">
        <v>9610</v>
      </c>
    </row>
    <row r="764" spans="1:49" x14ac:dyDescent="0.3">
      <c r="A764" s="315" t="s">
        <v>5799</v>
      </c>
      <c r="B764" s="315"/>
      <c r="C764" s="316">
        <v>2979830.41</v>
      </c>
      <c r="E764" s="263" t="s">
        <v>5541</v>
      </c>
      <c r="F764" s="263"/>
      <c r="G764" s="264">
        <v>3924.1</v>
      </c>
      <c r="I764" s="227" t="s">
        <v>4221</v>
      </c>
      <c r="J764" s="227"/>
      <c r="K764" s="228">
        <v>13987</v>
      </c>
      <c r="M764" s="205" t="s">
        <v>1208</v>
      </c>
      <c r="N764" s="205"/>
      <c r="O764" s="206">
        <v>3658</v>
      </c>
      <c r="U764" s="309" t="s">
        <v>67017</v>
      </c>
      <c r="V764" s="310">
        <v>12298.51</v>
      </c>
      <c r="X764" s="267" t="s">
        <v>61764</v>
      </c>
      <c r="Y764" s="268">
        <v>4200.55</v>
      </c>
      <c r="AA764" s="229" t="s">
        <v>49612</v>
      </c>
      <c r="AB764" s="230">
        <v>24039.08</v>
      </c>
      <c r="AD764" s="209" t="s">
        <v>15376</v>
      </c>
      <c r="AE764" s="210">
        <v>54780.95</v>
      </c>
      <c r="AF764" s="93"/>
      <c r="AG764" s="201" t="s">
        <v>31862</v>
      </c>
      <c r="AH764" s="202">
        <v>121022.75</v>
      </c>
      <c r="AJ764" s="319" t="s">
        <v>11999</v>
      </c>
      <c r="AK764" s="320">
        <v>2979830.41</v>
      </c>
      <c r="AM764" s="265" t="s">
        <v>11743</v>
      </c>
      <c r="AN764" s="266">
        <v>3924.1</v>
      </c>
      <c r="AP764" s="233" t="s">
        <v>10589</v>
      </c>
      <c r="AQ764" s="234">
        <v>13987</v>
      </c>
      <c r="AS764" s="211" t="s">
        <v>7582</v>
      </c>
      <c r="AT764" s="212">
        <v>64396</v>
      </c>
      <c r="AV764" s="197" t="s">
        <v>10411</v>
      </c>
      <c r="AW764" s="198">
        <v>17446</v>
      </c>
    </row>
    <row r="765" spans="1:49" x14ac:dyDescent="0.3">
      <c r="A765" s="315" t="s">
        <v>5798</v>
      </c>
      <c r="B765" s="315"/>
      <c r="C765" s="316">
        <v>49553.760000000002</v>
      </c>
      <c r="E765" s="263" t="s">
        <v>5542</v>
      </c>
      <c r="F765" s="263"/>
      <c r="G765" s="264">
        <v>2964.19</v>
      </c>
      <c r="I765" s="227" t="s">
        <v>4222</v>
      </c>
      <c r="J765" s="227"/>
      <c r="K765" s="228">
        <v>6372.25</v>
      </c>
      <c r="M765" s="205" t="s">
        <v>1209</v>
      </c>
      <c r="N765" s="205"/>
      <c r="O765" s="206">
        <v>8955</v>
      </c>
      <c r="U765" s="309" t="s">
        <v>67018</v>
      </c>
      <c r="V765" s="310">
        <v>1037.4100000000001</v>
      </c>
      <c r="X765" s="267" t="s">
        <v>61765</v>
      </c>
      <c r="Y765" s="268">
        <v>922.71</v>
      </c>
      <c r="AA765" s="229" t="s">
        <v>47731</v>
      </c>
      <c r="AB765" s="230">
        <v>25124</v>
      </c>
      <c r="AD765" s="209" t="s">
        <v>15377</v>
      </c>
      <c r="AE765" s="210">
        <v>2520</v>
      </c>
      <c r="AF765" s="93"/>
      <c r="AG765" s="201" t="s">
        <v>31863</v>
      </c>
      <c r="AH765" s="202">
        <v>186044</v>
      </c>
      <c r="AJ765" s="319" t="s">
        <v>11998</v>
      </c>
      <c r="AK765" s="320">
        <v>49553.760000000002</v>
      </c>
      <c r="AM765" s="265" t="s">
        <v>11744</v>
      </c>
      <c r="AN765" s="266">
        <v>2964.19</v>
      </c>
      <c r="AP765" s="233" t="s">
        <v>10590</v>
      </c>
      <c r="AQ765" s="234">
        <v>6372.25</v>
      </c>
      <c r="AS765" s="211" t="s">
        <v>7727</v>
      </c>
      <c r="AT765" s="212">
        <v>17853</v>
      </c>
      <c r="AV765" s="197" t="s">
        <v>10038</v>
      </c>
      <c r="AW765" s="198">
        <v>17446</v>
      </c>
    </row>
    <row r="766" spans="1:49" x14ac:dyDescent="0.3">
      <c r="A766" s="315" t="s">
        <v>5800</v>
      </c>
      <c r="B766" s="315"/>
      <c r="C766" s="316">
        <v>3702107.54</v>
      </c>
      <c r="E766" s="263" t="s">
        <v>5543</v>
      </c>
      <c r="F766" s="263"/>
      <c r="G766" s="264">
        <v>63424</v>
      </c>
      <c r="I766" s="227" t="s">
        <v>3535</v>
      </c>
      <c r="J766" s="227"/>
      <c r="K766" s="228">
        <v>-297</v>
      </c>
      <c r="M766" s="205" t="s">
        <v>1210</v>
      </c>
      <c r="N766" s="205"/>
      <c r="O766" s="206">
        <v>62066.1</v>
      </c>
      <c r="U766" s="309" t="s">
        <v>67019</v>
      </c>
      <c r="V766" s="310">
        <v>4213.75</v>
      </c>
      <c r="X766" s="267" t="s">
        <v>61766</v>
      </c>
      <c r="Y766" s="268">
        <v>23141.73</v>
      </c>
      <c r="AA766" s="229" t="s">
        <v>51560</v>
      </c>
      <c r="AB766" s="230">
        <v>565.33000000000004</v>
      </c>
      <c r="AD766" s="209" t="s">
        <v>15378</v>
      </c>
      <c r="AE766" s="210">
        <v>120.57</v>
      </c>
      <c r="AF766" s="93"/>
      <c r="AG766" s="201" t="s">
        <v>13303</v>
      </c>
      <c r="AH766" s="202">
        <v>26844.39</v>
      </c>
      <c r="AJ766" s="319" t="s">
        <v>12000</v>
      </c>
      <c r="AK766" s="320">
        <v>3702107.54</v>
      </c>
      <c r="AM766" s="265" t="s">
        <v>11745</v>
      </c>
      <c r="AN766" s="266">
        <v>63424</v>
      </c>
      <c r="AP766" s="233" t="s">
        <v>9501</v>
      </c>
      <c r="AQ766" s="234">
        <v>-297</v>
      </c>
      <c r="AS766" s="211" t="s">
        <v>8023</v>
      </c>
      <c r="AT766" s="212">
        <v>68470</v>
      </c>
      <c r="AV766" s="197" t="s">
        <v>10412</v>
      </c>
      <c r="AW766" s="198">
        <v>17994</v>
      </c>
    </row>
    <row r="767" spans="1:49" x14ac:dyDescent="0.3">
      <c r="A767" s="315" t="s">
        <v>5801</v>
      </c>
      <c r="B767" s="315"/>
      <c r="C767" s="316">
        <v>12059161.85</v>
      </c>
      <c r="E767" s="263" t="s">
        <v>5545</v>
      </c>
      <c r="F767" s="263"/>
      <c r="G767" s="264">
        <v>212729.4</v>
      </c>
      <c r="I767" s="227" t="s">
        <v>3537</v>
      </c>
      <c r="J767" s="227"/>
      <c r="K767" s="228">
        <v>15036.87</v>
      </c>
      <c r="M767" s="205" t="s">
        <v>1211</v>
      </c>
      <c r="N767" s="205"/>
      <c r="O767" s="206">
        <v>18578</v>
      </c>
      <c r="U767" s="309" t="s">
        <v>62945</v>
      </c>
      <c r="V767" s="310">
        <v>1722.45</v>
      </c>
      <c r="X767" s="267" t="s">
        <v>61767</v>
      </c>
      <c r="Y767" s="268">
        <v>2162.34</v>
      </c>
      <c r="AA767" s="229" t="s">
        <v>47732</v>
      </c>
      <c r="AB767" s="230">
        <v>19460.669999999998</v>
      </c>
      <c r="AD767" s="209" t="s">
        <v>15379</v>
      </c>
      <c r="AE767" s="210">
        <v>106154.43</v>
      </c>
      <c r="AF767" s="93"/>
      <c r="AG767" s="201" t="s">
        <v>13304</v>
      </c>
      <c r="AH767" s="202">
        <v>55321.279999999999</v>
      </c>
      <c r="AJ767" s="319" t="s">
        <v>12001</v>
      </c>
      <c r="AK767" s="320">
        <v>12059161.85</v>
      </c>
      <c r="AM767" s="265" t="s">
        <v>11747</v>
      </c>
      <c r="AN767" s="266">
        <v>212729.4</v>
      </c>
      <c r="AP767" s="233" t="s">
        <v>9503</v>
      </c>
      <c r="AQ767" s="234">
        <v>15036.87</v>
      </c>
      <c r="AS767" s="211" t="s">
        <v>8283</v>
      </c>
      <c r="AT767" s="212">
        <v>60728</v>
      </c>
      <c r="AV767" s="197" t="s">
        <v>10039</v>
      </c>
      <c r="AW767" s="198">
        <v>17994</v>
      </c>
    </row>
    <row r="768" spans="1:49" x14ac:dyDescent="0.3">
      <c r="A768" s="315" t="s">
        <v>5802</v>
      </c>
      <c r="B768" s="315"/>
      <c r="C768" s="316">
        <v>16392.52</v>
      </c>
      <c r="E768" s="263" t="s">
        <v>5546</v>
      </c>
      <c r="F768" s="263"/>
      <c r="G768" s="264">
        <v>204974.45</v>
      </c>
      <c r="I768" s="227" t="s">
        <v>3538</v>
      </c>
      <c r="J768" s="227"/>
      <c r="K768" s="228">
        <v>360067.69</v>
      </c>
      <c r="M768" s="205" t="s">
        <v>1212</v>
      </c>
      <c r="N768" s="205"/>
      <c r="O768" s="206">
        <v>2397823.7999999998</v>
      </c>
      <c r="U768" s="309" t="s">
        <v>67020</v>
      </c>
      <c r="V768" s="310">
        <v>-415.98</v>
      </c>
      <c r="X768" s="267" t="s">
        <v>61768</v>
      </c>
      <c r="Y768" s="268">
        <v>5034.28</v>
      </c>
      <c r="AA768" s="229" t="s">
        <v>44364</v>
      </c>
      <c r="AB768" s="230">
        <v>394656.89</v>
      </c>
      <c r="AD768" s="209" t="s">
        <v>15380</v>
      </c>
      <c r="AE768" s="210">
        <v>50013.75</v>
      </c>
      <c r="AF768" s="93"/>
      <c r="AG768" s="201" t="s">
        <v>13305</v>
      </c>
      <c r="AH768" s="202">
        <v>112958.41</v>
      </c>
      <c r="AJ768" s="319" t="s">
        <v>12002</v>
      </c>
      <c r="AK768" s="320">
        <v>16392.52</v>
      </c>
      <c r="AM768" s="265" t="s">
        <v>11749</v>
      </c>
      <c r="AN768" s="266">
        <v>204974.45</v>
      </c>
      <c r="AP768" s="233" t="s">
        <v>9504</v>
      </c>
      <c r="AQ768" s="234">
        <v>360067.69</v>
      </c>
      <c r="AS768" s="211" t="s">
        <v>8505</v>
      </c>
      <c r="AT768" s="212">
        <v>378164</v>
      </c>
      <c r="AV768" s="197" t="s">
        <v>10413</v>
      </c>
      <c r="AW768" s="198">
        <v>15442</v>
      </c>
    </row>
    <row r="769" spans="1:49" x14ac:dyDescent="0.3">
      <c r="A769" s="315" t="s">
        <v>46393</v>
      </c>
      <c r="B769" s="315"/>
      <c r="C769" s="316">
        <v>66347.789999999994</v>
      </c>
      <c r="E769" s="263" t="s">
        <v>5549</v>
      </c>
      <c r="F769" s="263"/>
      <c r="G769" s="264">
        <v>33612.36</v>
      </c>
      <c r="I769" s="227" t="s">
        <v>3540</v>
      </c>
      <c r="J769" s="227"/>
      <c r="K769" s="228">
        <v>220</v>
      </c>
      <c r="M769" s="205" t="s">
        <v>1213</v>
      </c>
      <c r="N769" s="205"/>
      <c r="O769" s="206">
        <v>55807.25</v>
      </c>
      <c r="U769" s="309" t="s">
        <v>67021</v>
      </c>
      <c r="V769" s="310">
        <v>271.52999999999997</v>
      </c>
      <c r="X769" s="267" t="s">
        <v>63946</v>
      </c>
      <c r="Y769" s="268">
        <v>4773.07</v>
      </c>
      <c r="AA769" s="229" t="s">
        <v>44365</v>
      </c>
      <c r="AB769" s="230">
        <v>30191.11</v>
      </c>
      <c r="AD769" s="209" t="s">
        <v>15381</v>
      </c>
      <c r="AE769" s="210">
        <v>3826.07</v>
      </c>
      <c r="AF769" s="93"/>
      <c r="AG769" s="201" t="s">
        <v>13306</v>
      </c>
      <c r="AH769" s="202">
        <v>13357.56</v>
      </c>
      <c r="AJ769" s="319" t="s">
        <v>46497</v>
      </c>
      <c r="AK769" s="320">
        <v>66347.789999999994</v>
      </c>
      <c r="AM769" s="265" t="s">
        <v>11752</v>
      </c>
      <c r="AN769" s="266">
        <v>33612.36</v>
      </c>
      <c r="AP769" s="233" t="s">
        <v>9506</v>
      </c>
      <c r="AQ769" s="234">
        <v>220</v>
      </c>
      <c r="AS769" s="211" t="s">
        <v>8664</v>
      </c>
      <c r="AT769" s="212">
        <v>15491</v>
      </c>
      <c r="AV769" s="197" t="s">
        <v>10040</v>
      </c>
      <c r="AW769" s="198">
        <v>15442</v>
      </c>
    </row>
    <row r="770" spans="1:49" x14ac:dyDescent="0.3">
      <c r="A770" s="315" t="s">
        <v>5804</v>
      </c>
      <c r="B770" s="315"/>
      <c r="C770" s="316">
        <v>5446130.9800000004</v>
      </c>
      <c r="E770" s="263" t="s">
        <v>5550</v>
      </c>
      <c r="F770" s="263"/>
      <c r="G770" s="264">
        <v>7701.44</v>
      </c>
      <c r="I770" s="227" t="s">
        <v>4224</v>
      </c>
      <c r="J770" s="227"/>
      <c r="K770" s="228">
        <v>36870</v>
      </c>
      <c r="M770" s="205" t="s">
        <v>1214</v>
      </c>
      <c r="N770" s="205"/>
      <c r="O770" s="206">
        <v>6990</v>
      </c>
      <c r="U770" s="309" t="s">
        <v>67022</v>
      </c>
      <c r="V770" s="310">
        <v>20.2</v>
      </c>
      <c r="X770" s="267" t="s">
        <v>63947</v>
      </c>
      <c r="Y770" s="268">
        <v>1359.93</v>
      </c>
      <c r="AA770" s="229" t="s">
        <v>42134</v>
      </c>
      <c r="AB770" s="230">
        <v>1486</v>
      </c>
      <c r="AD770" s="209" t="s">
        <v>15382</v>
      </c>
      <c r="AE770" s="210">
        <v>16706.18</v>
      </c>
      <c r="AF770" s="93"/>
      <c r="AG770" s="201" t="s">
        <v>13307</v>
      </c>
      <c r="AH770" s="202">
        <v>52769.4</v>
      </c>
      <c r="AJ770" s="319" t="s">
        <v>12004</v>
      </c>
      <c r="AK770" s="320">
        <v>5446130.9800000004</v>
      </c>
      <c r="AM770" s="265" t="s">
        <v>11753</v>
      </c>
      <c r="AN770" s="266">
        <v>7701.44</v>
      </c>
      <c r="AP770" s="233" t="s">
        <v>10593</v>
      </c>
      <c r="AQ770" s="234">
        <v>36870</v>
      </c>
      <c r="AS770" s="211" t="s">
        <v>8904</v>
      </c>
      <c r="AT770" s="212">
        <v>38205</v>
      </c>
      <c r="AV770" s="197" t="s">
        <v>10414</v>
      </c>
      <c r="AW770" s="198">
        <v>10041</v>
      </c>
    </row>
    <row r="771" spans="1:49" x14ac:dyDescent="0.3">
      <c r="A771" s="315" t="s">
        <v>5806</v>
      </c>
      <c r="B771" s="315"/>
      <c r="C771" s="316">
        <v>14641328.09</v>
      </c>
      <c r="E771" s="263" t="s">
        <v>5551</v>
      </c>
      <c r="F771" s="263"/>
      <c r="G771" s="264">
        <v>74567.55</v>
      </c>
      <c r="I771" s="227" t="s">
        <v>4225</v>
      </c>
      <c r="J771" s="227"/>
      <c r="K771" s="228">
        <v>134285</v>
      </c>
      <c r="M771" s="205" t="s">
        <v>1215</v>
      </c>
      <c r="N771" s="205"/>
      <c r="O771" s="206">
        <v>77084</v>
      </c>
      <c r="U771" s="309" t="s">
        <v>58939</v>
      </c>
      <c r="V771" s="310">
        <v>7279.2</v>
      </c>
      <c r="X771" s="267" t="s">
        <v>58178</v>
      </c>
      <c r="Y771" s="268">
        <v>25955</v>
      </c>
      <c r="AA771" s="229" t="s">
        <v>42135</v>
      </c>
      <c r="AB771" s="230">
        <v>76192.28</v>
      </c>
      <c r="AD771" s="209" t="s">
        <v>15383</v>
      </c>
      <c r="AE771" s="210">
        <v>6797</v>
      </c>
      <c r="AF771" s="93"/>
      <c r="AG771" s="201" t="s">
        <v>31864</v>
      </c>
      <c r="AH771" s="202">
        <v>7000</v>
      </c>
      <c r="AJ771" s="319" t="s">
        <v>12006</v>
      </c>
      <c r="AK771" s="320">
        <v>14641328.09</v>
      </c>
      <c r="AM771" s="265" t="s">
        <v>11754</v>
      </c>
      <c r="AN771" s="266">
        <v>74567.55</v>
      </c>
      <c r="AP771" s="233" t="s">
        <v>10594</v>
      </c>
      <c r="AQ771" s="234">
        <v>134285</v>
      </c>
      <c r="AS771" s="211" t="s">
        <v>9245</v>
      </c>
      <c r="AT771" s="212">
        <v>680518.28</v>
      </c>
      <c r="AV771" s="197" t="s">
        <v>10435</v>
      </c>
      <c r="AW771" s="198">
        <v>23508</v>
      </c>
    </row>
    <row r="772" spans="1:49" x14ac:dyDescent="0.3">
      <c r="A772" s="315" t="s">
        <v>46394</v>
      </c>
      <c r="B772" s="315"/>
      <c r="C772" s="316">
        <v>192311.41</v>
      </c>
      <c r="E772" s="263" t="s">
        <v>5554</v>
      </c>
      <c r="F772" s="263"/>
      <c r="G772" s="264">
        <v>12865.36</v>
      </c>
      <c r="I772" s="227" t="s">
        <v>3541</v>
      </c>
      <c r="J772" s="227"/>
      <c r="K772" s="228">
        <v>3782</v>
      </c>
      <c r="M772" s="205" t="s">
        <v>1216</v>
      </c>
      <c r="N772" s="205"/>
      <c r="O772" s="206">
        <v>22378</v>
      </c>
      <c r="U772" s="309" t="s">
        <v>58940</v>
      </c>
      <c r="V772" s="310">
        <v>579.21</v>
      </c>
      <c r="X772" s="267" t="s">
        <v>47731</v>
      </c>
      <c r="Y772" s="268">
        <v>38960</v>
      </c>
      <c r="AA772" s="229" t="s">
        <v>42136</v>
      </c>
      <c r="AB772" s="230">
        <v>5619.96</v>
      </c>
      <c r="AD772" s="209" t="s">
        <v>15384</v>
      </c>
      <c r="AE772" s="210">
        <v>11005.94</v>
      </c>
      <c r="AF772" s="93"/>
      <c r="AG772" s="201" t="s">
        <v>13308</v>
      </c>
      <c r="AH772" s="202">
        <v>19847.5</v>
      </c>
      <c r="AJ772" s="319" t="s">
        <v>46498</v>
      </c>
      <c r="AK772" s="320">
        <v>192311.41</v>
      </c>
      <c r="AM772" s="265" t="s">
        <v>11757</v>
      </c>
      <c r="AN772" s="266">
        <v>12865.36</v>
      </c>
      <c r="AP772" s="233" t="s">
        <v>9508</v>
      </c>
      <c r="AQ772" s="234">
        <v>3782</v>
      </c>
      <c r="AS772" s="211" t="s">
        <v>10874</v>
      </c>
      <c r="AT772" s="212">
        <v>43146.41</v>
      </c>
      <c r="AV772" s="197" t="s">
        <v>10041</v>
      </c>
      <c r="AW772" s="198">
        <v>33549</v>
      </c>
    </row>
    <row r="773" spans="1:49" x14ac:dyDescent="0.3">
      <c r="A773" s="315" t="s">
        <v>5807</v>
      </c>
      <c r="B773" s="315"/>
      <c r="C773" s="316">
        <v>6902550.6200000001</v>
      </c>
      <c r="E773" s="263" t="s">
        <v>5557</v>
      </c>
      <c r="F773" s="263"/>
      <c r="G773" s="264">
        <v>12402</v>
      </c>
      <c r="I773" s="227" t="s">
        <v>4227</v>
      </c>
      <c r="J773" s="227"/>
      <c r="K773" s="228">
        <v>43721</v>
      </c>
      <c r="M773" s="205" t="s">
        <v>1217</v>
      </c>
      <c r="N773" s="205"/>
      <c r="O773" s="206">
        <v>35406</v>
      </c>
      <c r="U773" s="309" t="s">
        <v>67023</v>
      </c>
      <c r="V773" s="310">
        <v>1629.64</v>
      </c>
      <c r="X773" s="267" t="s">
        <v>63015</v>
      </c>
      <c r="Y773" s="268">
        <v>7593.22</v>
      </c>
      <c r="AA773" s="229" t="s">
        <v>51561</v>
      </c>
      <c r="AB773" s="230">
        <v>6650.6</v>
      </c>
      <c r="AD773" s="209" t="s">
        <v>15385</v>
      </c>
      <c r="AE773" s="210">
        <v>23180</v>
      </c>
      <c r="AF773" s="93"/>
      <c r="AG773" s="201" t="s">
        <v>13309</v>
      </c>
      <c r="AH773" s="202">
        <v>36701.81</v>
      </c>
      <c r="AJ773" s="319" t="s">
        <v>12007</v>
      </c>
      <c r="AK773" s="320">
        <v>6902550.6200000001</v>
      </c>
      <c r="AM773" s="265" t="s">
        <v>11760</v>
      </c>
      <c r="AN773" s="266">
        <v>12402</v>
      </c>
      <c r="AP773" s="233" t="s">
        <v>10596</v>
      </c>
      <c r="AQ773" s="234">
        <v>43721</v>
      </c>
      <c r="AS773" s="211" t="s">
        <v>11046</v>
      </c>
      <c r="AT773" s="212">
        <v>28783.67</v>
      </c>
      <c r="AV773" s="197" t="s">
        <v>10415</v>
      </c>
      <c r="AW773" s="198">
        <v>6494</v>
      </c>
    </row>
    <row r="774" spans="1:49" x14ac:dyDescent="0.3">
      <c r="A774" s="315" t="s">
        <v>5808</v>
      </c>
      <c r="B774" s="315"/>
      <c r="C774" s="316">
        <v>115231.02</v>
      </c>
      <c r="E774" s="263" t="s">
        <v>5559</v>
      </c>
      <c r="F774" s="263"/>
      <c r="G774" s="264">
        <v>9113.74</v>
      </c>
      <c r="I774" s="227" t="s">
        <v>3542</v>
      </c>
      <c r="J774" s="227"/>
      <c r="K774" s="228">
        <v>49681.68</v>
      </c>
      <c r="M774" s="205" t="s">
        <v>1218</v>
      </c>
      <c r="N774" s="205"/>
      <c r="O774" s="206">
        <v>186584.19</v>
      </c>
      <c r="U774" s="309" t="s">
        <v>66523</v>
      </c>
      <c r="V774" s="310">
        <v>1869.6</v>
      </c>
      <c r="X774" s="267" t="s">
        <v>58834</v>
      </c>
      <c r="Y774" s="268">
        <v>52406.78</v>
      </c>
      <c r="AA774" s="229" t="s">
        <v>47733</v>
      </c>
      <c r="AB774" s="230">
        <v>720</v>
      </c>
      <c r="AD774" s="209" t="s">
        <v>15386</v>
      </c>
      <c r="AE774" s="210">
        <v>375</v>
      </c>
      <c r="AF774" s="93"/>
      <c r="AG774" s="201" t="s">
        <v>13310</v>
      </c>
      <c r="AH774" s="202">
        <v>26679.759999999998</v>
      </c>
      <c r="AJ774" s="319" t="s">
        <v>12008</v>
      </c>
      <c r="AK774" s="320">
        <v>115231.02</v>
      </c>
      <c r="AM774" s="265" t="s">
        <v>11762</v>
      </c>
      <c r="AN774" s="266">
        <v>9113.74</v>
      </c>
      <c r="AP774" s="233" t="s">
        <v>9509</v>
      </c>
      <c r="AQ774" s="234">
        <v>49681.68</v>
      </c>
      <c r="AS774" s="211" t="s">
        <v>11250</v>
      </c>
      <c r="AT774" s="212">
        <v>758.31</v>
      </c>
      <c r="AV774" s="197" t="s">
        <v>10042</v>
      </c>
      <c r="AW774" s="198">
        <v>6494</v>
      </c>
    </row>
    <row r="775" spans="1:49" x14ac:dyDescent="0.3">
      <c r="A775" s="315" t="s">
        <v>5810</v>
      </c>
      <c r="B775" s="315"/>
      <c r="C775" s="316">
        <v>8266459.9199999999</v>
      </c>
      <c r="E775" s="263" t="s">
        <v>5561</v>
      </c>
      <c r="F775" s="263"/>
      <c r="G775" s="264">
        <v>22424.33</v>
      </c>
      <c r="I775" s="227" t="s">
        <v>3543</v>
      </c>
      <c r="J775" s="227"/>
      <c r="K775" s="228">
        <v>116365.97</v>
      </c>
      <c r="M775" s="205" t="s">
        <v>1219</v>
      </c>
      <c r="N775" s="205"/>
      <c r="O775" s="206">
        <v>6654</v>
      </c>
      <c r="U775" s="309" t="s">
        <v>67024</v>
      </c>
      <c r="V775" s="310">
        <v>185.7</v>
      </c>
      <c r="X775" s="267" t="s">
        <v>57210</v>
      </c>
      <c r="Y775" s="268">
        <v>1701</v>
      </c>
      <c r="AA775" s="229" t="s">
        <v>47734</v>
      </c>
      <c r="AB775" s="230">
        <v>42477.99</v>
      </c>
      <c r="AD775" s="209" t="s">
        <v>15387</v>
      </c>
      <c r="AE775" s="210">
        <v>27.77</v>
      </c>
      <c r="AF775" s="93"/>
      <c r="AG775" s="201" t="s">
        <v>13311</v>
      </c>
      <c r="AH775" s="202">
        <v>191575.28</v>
      </c>
      <c r="AJ775" s="319" t="s">
        <v>12010</v>
      </c>
      <c r="AK775" s="320">
        <v>8266459.9199999999</v>
      </c>
      <c r="AM775" s="265" t="s">
        <v>11764</v>
      </c>
      <c r="AN775" s="266">
        <v>22424.33</v>
      </c>
      <c r="AP775" s="233" t="s">
        <v>9510</v>
      </c>
      <c r="AQ775" s="234">
        <v>116365.97</v>
      </c>
      <c r="AS775" s="211" t="s">
        <v>11494</v>
      </c>
      <c r="AT775" s="212">
        <v>655445.22</v>
      </c>
      <c r="AV775" s="197" t="s">
        <v>7667</v>
      </c>
      <c r="AW775" s="198">
        <v>60000</v>
      </c>
    </row>
    <row r="776" spans="1:49" x14ac:dyDescent="0.3">
      <c r="A776" s="315" t="s">
        <v>5811</v>
      </c>
      <c r="B776" s="315"/>
      <c r="C776" s="316">
        <v>1384534.93</v>
      </c>
      <c r="E776" s="263" t="s">
        <v>5562</v>
      </c>
      <c r="F776" s="263"/>
      <c r="G776" s="264">
        <v>109073.24</v>
      </c>
      <c r="I776" s="227" t="s">
        <v>4301</v>
      </c>
      <c r="J776" s="227"/>
      <c r="K776" s="228">
        <v>4562</v>
      </c>
      <c r="M776" s="205" t="s">
        <v>1220</v>
      </c>
      <c r="N776" s="205"/>
      <c r="O776" s="206">
        <v>7515</v>
      </c>
      <c r="U776" s="309" t="s">
        <v>67025</v>
      </c>
      <c r="V776" s="310">
        <v>6500</v>
      </c>
      <c r="X776" s="267" t="s">
        <v>61769</v>
      </c>
      <c r="Y776" s="268">
        <v>4538.82</v>
      </c>
      <c r="AA776" s="229" t="s">
        <v>49613</v>
      </c>
      <c r="AB776" s="230">
        <v>2397.27</v>
      </c>
      <c r="AD776" s="209" t="s">
        <v>15388</v>
      </c>
      <c r="AE776" s="210">
        <v>81.3</v>
      </c>
      <c r="AF776" s="93"/>
      <c r="AG776" s="201" t="s">
        <v>13312</v>
      </c>
      <c r="AH776" s="202">
        <v>89.41</v>
      </c>
      <c r="AJ776" s="319" t="s">
        <v>12011</v>
      </c>
      <c r="AK776" s="320">
        <v>1384534.93</v>
      </c>
      <c r="AM776" s="265" t="s">
        <v>11765</v>
      </c>
      <c r="AN776" s="266">
        <v>109073.24</v>
      </c>
      <c r="AP776" s="233" t="s">
        <v>10597</v>
      </c>
      <c r="AQ776" s="234">
        <v>4562</v>
      </c>
      <c r="AS776" s="211" t="s">
        <v>12207</v>
      </c>
      <c r="AT776" s="212">
        <v>13250.22</v>
      </c>
      <c r="AV776" s="197" t="s">
        <v>10416</v>
      </c>
      <c r="AW776" s="198">
        <v>52384</v>
      </c>
    </row>
    <row r="777" spans="1:49" x14ac:dyDescent="0.3">
      <c r="A777" s="315" t="s">
        <v>5812</v>
      </c>
      <c r="B777" s="315"/>
      <c r="C777" s="316">
        <v>5248690.5599999996</v>
      </c>
      <c r="E777" s="263" t="s">
        <v>5564</v>
      </c>
      <c r="F777" s="263"/>
      <c r="G777" s="264">
        <v>434.77</v>
      </c>
      <c r="I777" s="227" t="s">
        <v>4302</v>
      </c>
      <c r="J777" s="227"/>
      <c r="K777" s="228">
        <v>3329</v>
      </c>
      <c r="M777" s="205" t="s">
        <v>1221</v>
      </c>
      <c r="N777" s="205"/>
      <c r="O777" s="206">
        <v>626565</v>
      </c>
      <c r="U777" s="309" t="s">
        <v>67026</v>
      </c>
      <c r="V777" s="310">
        <v>497.27</v>
      </c>
      <c r="X777" s="267" t="s">
        <v>61770</v>
      </c>
      <c r="Y777" s="268">
        <v>347.19</v>
      </c>
      <c r="AA777" s="229" t="s">
        <v>51562</v>
      </c>
      <c r="AB777" s="230">
        <v>15765</v>
      </c>
      <c r="AD777" s="209" t="s">
        <v>15389</v>
      </c>
      <c r="AE777" s="210">
        <v>27768.52</v>
      </c>
      <c r="AF777" s="93"/>
      <c r="AG777" s="201" t="s">
        <v>18138</v>
      </c>
      <c r="AH777" s="202">
        <v>121022.75</v>
      </c>
      <c r="AJ777" s="319" t="s">
        <v>12012</v>
      </c>
      <c r="AK777" s="320">
        <v>5248690.5599999996</v>
      </c>
      <c r="AM777" s="265" t="s">
        <v>11767</v>
      </c>
      <c r="AN777" s="266">
        <v>434.77</v>
      </c>
      <c r="AP777" s="233" t="s">
        <v>10598</v>
      </c>
      <c r="AQ777" s="234">
        <v>3329</v>
      </c>
      <c r="AS777" s="211" t="s">
        <v>9792</v>
      </c>
      <c r="AT777" s="212">
        <v>2667074.11</v>
      </c>
      <c r="AV777" s="197" t="s">
        <v>9427</v>
      </c>
      <c r="AW777" s="198">
        <v>156981.56</v>
      </c>
    </row>
    <row r="778" spans="1:49" x14ac:dyDescent="0.3">
      <c r="A778" s="315" t="s">
        <v>5813</v>
      </c>
      <c r="B778" s="315"/>
      <c r="C778" s="316">
        <v>2957893.15</v>
      </c>
      <c r="E778" s="263" t="s">
        <v>5565</v>
      </c>
      <c r="F778" s="263"/>
      <c r="G778" s="264">
        <v>93283.78</v>
      </c>
      <c r="I778" s="227" t="s">
        <v>3544</v>
      </c>
      <c r="J778" s="227"/>
      <c r="K778" s="228">
        <v>118</v>
      </c>
      <c r="M778" s="205" t="s">
        <v>1222</v>
      </c>
      <c r="N778" s="205"/>
      <c r="O778" s="206">
        <v>26164</v>
      </c>
      <c r="U778" s="309" t="s">
        <v>67027</v>
      </c>
      <c r="V778" s="310">
        <v>1626.3</v>
      </c>
      <c r="X778" s="267" t="s">
        <v>61771</v>
      </c>
      <c r="Y778" s="268">
        <v>1112.03</v>
      </c>
      <c r="AA778" s="229" t="s">
        <v>44366</v>
      </c>
      <c r="AB778" s="230">
        <v>38573.83</v>
      </c>
      <c r="AD778" s="209" t="s">
        <v>15390</v>
      </c>
      <c r="AE778" s="210">
        <v>258.26</v>
      </c>
      <c r="AF778" s="93"/>
      <c r="AG778" s="201" t="s">
        <v>13313</v>
      </c>
      <c r="AH778" s="202">
        <v>42130</v>
      </c>
      <c r="AJ778" s="319" t="s">
        <v>12013</v>
      </c>
      <c r="AK778" s="320">
        <v>2957893.15</v>
      </c>
      <c r="AM778" s="265" t="s">
        <v>11768</v>
      </c>
      <c r="AN778" s="266">
        <v>93283.78</v>
      </c>
      <c r="AP778" s="233" t="s">
        <v>9511</v>
      </c>
      <c r="AQ778" s="234">
        <v>118</v>
      </c>
      <c r="AS778" s="211" t="s">
        <v>6648</v>
      </c>
      <c r="AT778" s="212">
        <v>64895.58</v>
      </c>
      <c r="AV778" s="197" t="s">
        <v>10044</v>
      </c>
      <c r="AW778" s="198">
        <v>269365.56</v>
      </c>
    </row>
    <row r="779" spans="1:49" x14ac:dyDescent="0.3">
      <c r="A779" s="315" t="s">
        <v>5814</v>
      </c>
      <c r="B779" s="315"/>
      <c r="C779" s="316">
        <v>4897035.3899999997</v>
      </c>
      <c r="E779" s="263" t="s">
        <v>5566</v>
      </c>
      <c r="F779" s="263"/>
      <c r="G779" s="264">
        <v>15757</v>
      </c>
      <c r="I779" s="227" t="s">
        <v>4303</v>
      </c>
      <c r="J779" s="227"/>
      <c r="K779" s="228">
        <v>3572</v>
      </c>
      <c r="M779" s="205" t="s">
        <v>1223</v>
      </c>
      <c r="N779" s="205"/>
      <c r="O779" s="206">
        <v>80795</v>
      </c>
      <c r="U779" s="309" t="s">
        <v>67028</v>
      </c>
      <c r="V779" s="310">
        <v>160.51</v>
      </c>
      <c r="X779" s="267" t="s">
        <v>60190</v>
      </c>
      <c r="Y779" s="268">
        <v>46512.4</v>
      </c>
      <c r="AA779" s="229" t="s">
        <v>44367</v>
      </c>
      <c r="AB779" s="230">
        <v>2961.42</v>
      </c>
      <c r="AD779" s="209" t="s">
        <v>15391</v>
      </c>
      <c r="AE779" s="210">
        <v>25081.119999999999</v>
      </c>
      <c r="AF779" s="93"/>
      <c r="AG779" s="201" t="s">
        <v>13314</v>
      </c>
      <c r="AH779" s="202">
        <v>104489.08</v>
      </c>
      <c r="AJ779" s="319" t="s">
        <v>12014</v>
      </c>
      <c r="AK779" s="320">
        <v>4897035.3899999997</v>
      </c>
      <c r="AM779" s="265" t="s">
        <v>11769</v>
      </c>
      <c r="AN779" s="266">
        <v>15757</v>
      </c>
      <c r="AP779" s="233" t="s">
        <v>10599</v>
      </c>
      <c r="AQ779" s="234">
        <v>3572</v>
      </c>
      <c r="AS779" s="211" t="s">
        <v>6899</v>
      </c>
      <c r="AT779" s="212">
        <v>14850</v>
      </c>
      <c r="AV779" s="197" t="s">
        <v>10417</v>
      </c>
      <c r="AW779" s="198">
        <v>5404</v>
      </c>
    </row>
    <row r="780" spans="1:49" x14ac:dyDescent="0.3">
      <c r="A780" s="315" t="s">
        <v>5815</v>
      </c>
      <c r="B780" s="315"/>
      <c r="C780" s="316">
        <v>4007156.24</v>
      </c>
      <c r="E780" s="263" t="s">
        <v>5567</v>
      </c>
      <c r="F780" s="263"/>
      <c r="G780" s="264">
        <v>77784.649999999994</v>
      </c>
      <c r="I780" s="227" t="s">
        <v>3545</v>
      </c>
      <c r="J780" s="227"/>
      <c r="K780" s="228">
        <v>240</v>
      </c>
      <c r="M780" s="205" t="s">
        <v>1224</v>
      </c>
      <c r="N780" s="205"/>
      <c r="O780" s="206">
        <v>10197</v>
      </c>
      <c r="U780" s="309" t="s">
        <v>66524</v>
      </c>
      <c r="V780" s="310">
        <v>4714.3599999999997</v>
      </c>
      <c r="X780" s="267" t="s">
        <v>51561</v>
      </c>
      <c r="Y780" s="268">
        <v>2079</v>
      </c>
      <c r="AA780" s="229" t="s">
        <v>51563</v>
      </c>
      <c r="AB780" s="230">
        <v>-952.25</v>
      </c>
      <c r="AD780" s="209" t="s">
        <v>15392</v>
      </c>
      <c r="AE780" s="210">
        <v>7604.58</v>
      </c>
      <c r="AF780" s="93"/>
      <c r="AG780" s="201" t="s">
        <v>13315</v>
      </c>
      <c r="AH780" s="202">
        <v>17614.64</v>
      </c>
      <c r="AJ780" s="319" t="s">
        <v>12015</v>
      </c>
      <c r="AK780" s="320">
        <v>4007156.24</v>
      </c>
      <c r="AM780" s="265" t="s">
        <v>11770</v>
      </c>
      <c r="AN780" s="266">
        <v>77784.649999999994</v>
      </c>
      <c r="AP780" s="233" t="s">
        <v>9512</v>
      </c>
      <c r="AQ780" s="234">
        <v>240</v>
      </c>
      <c r="AS780" s="211" t="s">
        <v>7070</v>
      </c>
      <c r="AT780" s="212">
        <v>4196.95</v>
      </c>
      <c r="AV780" s="197" t="s">
        <v>10045</v>
      </c>
      <c r="AW780" s="198">
        <v>5404</v>
      </c>
    </row>
    <row r="781" spans="1:49" x14ac:dyDescent="0.3">
      <c r="A781" s="315" t="s">
        <v>5816</v>
      </c>
      <c r="B781" s="315"/>
      <c r="C781" s="316">
        <v>431479.93</v>
      </c>
      <c r="E781" s="263" t="s">
        <v>5568</v>
      </c>
      <c r="F781" s="263"/>
      <c r="G781" s="264">
        <v>81599.13</v>
      </c>
      <c r="I781" s="227" t="s">
        <v>4306</v>
      </c>
      <c r="J781" s="227"/>
      <c r="K781" s="228">
        <v>1511</v>
      </c>
      <c r="M781" s="205" t="s">
        <v>1225</v>
      </c>
      <c r="N781" s="205"/>
      <c r="O781" s="206">
        <v>11127.26</v>
      </c>
      <c r="U781" s="309" t="s">
        <v>66525</v>
      </c>
      <c r="V781" s="310">
        <v>6000</v>
      </c>
      <c r="X781" s="267" t="s">
        <v>47734</v>
      </c>
      <c r="Y781" s="268">
        <v>26522.01</v>
      </c>
      <c r="AA781" s="229" t="s">
        <v>44368</v>
      </c>
      <c r="AB781" s="230">
        <v>451480.25</v>
      </c>
      <c r="AD781" s="209" t="s">
        <v>15393</v>
      </c>
      <c r="AE781" s="210">
        <v>79661.42</v>
      </c>
      <c r="AF781" s="93"/>
      <c r="AG781" s="201" t="s">
        <v>31865</v>
      </c>
      <c r="AH781" s="202">
        <v>186044</v>
      </c>
      <c r="AJ781" s="319" t="s">
        <v>12016</v>
      </c>
      <c r="AK781" s="320">
        <v>431479.93</v>
      </c>
      <c r="AM781" s="265" t="s">
        <v>11771</v>
      </c>
      <c r="AN781" s="266">
        <v>81599.13</v>
      </c>
      <c r="AP781" s="233" t="s">
        <v>10602</v>
      </c>
      <c r="AQ781" s="234">
        <v>1511</v>
      </c>
      <c r="AS781" s="211" t="s">
        <v>7313</v>
      </c>
      <c r="AT781" s="212">
        <v>146386.26999999999</v>
      </c>
      <c r="AV781" s="197" t="s">
        <v>10418</v>
      </c>
      <c r="AW781" s="198">
        <v>7504</v>
      </c>
    </row>
    <row r="782" spans="1:49" x14ac:dyDescent="0.3">
      <c r="A782" s="315" t="s">
        <v>5817</v>
      </c>
      <c r="B782" s="315"/>
      <c r="C782" s="316">
        <v>634621.18000000005</v>
      </c>
      <c r="E782" s="263" t="s">
        <v>5570</v>
      </c>
      <c r="F782" s="263"/>
      <c r="G782" s="264">
        <v>140259.35999999999</v>
      </c>
      <c r="I782" s="227" t="s">
        <v>4307</v>
      </c>
      <c r="J782" s="227"/>
      <c r="K782" s="228">
        <v>1669.15</v>
      </c>
      <c r="M782" s="205" t="s">
        <v>1226</v>
      </c>
      <c r="N782" s="205"/>
      <c r="O782" s="206">
        <v>24609.96</v>
      </c>
      <c r="U782" s="309" t="s">
        <v>66527</v>
      </c>
      <c r="V782" s="310">
        <v>2097.25</v>
      </c>
      <c r="X782" s="267" t="s">
        <v>57211</v>
      </c>
      <c r="Y782" s="268">
        <v>95000</v>
      </c>
      <c r="AA782" s="229" t="s">
        <v>44369</v>
      </c>
      <c r="AB782" s="230">
        <v>34444.15</v>
      </c>
      <c r="AD782" s="209" t="s">
        <v>15394</v>
      </c>
      <c r="AE782" s="210">
        <v>6564</v>
      </c>
      <c r="AF782" s="93"/>
      <c r="AG782" s="201" t="s">
        <v>13316</v>
      </c>
      <c r="AH782" s="202">
        <v>37533.97</v>
      </c>
      <c r="AJ782" s="319" t="s">
        <v>12017</v>
      </c>
      <c r="AK782" s="320">
        <v>634621.18000000005</v>
      </c>
      <c r="AM782" s="265" t="s">
        <v>11773</v>
      </c>
      <c r="AN782" s="266">
        <v>140259.35999999999</v>
      </c>
      <c r="AP782" s="233" t="s">
        <v>10603</v>
      </c>
      <c r="AQ782" s="234">
        <v>1669.15</v>
      </c>
      <c r="AS782" s="211" t="s">
        <v>7583</v>
      </c>
      <c r="AT782" s="212">
        <v>176732.46</v>
      </c>
      <c r="AV782" s="197" t="s">
        <v>10046</v>
      </c>
      <c r="AW782" s="198">
        <v>7504</v>
      </c>
    </row>
    <row r="783" spans="1:49" x14ac:dyDescent="0.3">
      <c r="A783" s="315" t="s">
        <v>5818</v>
      </c>
      <c r="B783" s="315"/>
      <c r="C783" s="316">
        <v>353607.8</v>
      </c>
      <c r="E783" s="263" t="s">
        <v>5571</v>
      </c>
      <c r="F783" s="263"/>
      <c r="G783" s="264">
        <v>13290.22</v>
      </c>
      <c r="I783" s="227" t="s">
        <v>4308</v>
      </c>
      <c r="J783" s="227"/>
      <c r="K783" s="228">
        <v>1750</v>
      </c>
      <c r="M783" s="205" t="s">
        <v>1227</v>
      </c>
      <c r="N783" s="205"/>
      <c r="O783" s="206">
        <v>581946</v>
      </c>
      <c r="U783" s="309" t="s">
        <v>54825</v>
      </c>
      <c r="V783" s="310">
        <v>6901.96</v>
      </c>
      <c r="X783" s="267" t="s">
        <v>49613</v>
      </c>
      <c r="Y783" s="268">
        <v>1764.25</v>
      </c>
      <c r="AA783" s="229" t="s">
        <v>15397</v>
      </c>
      <c r="AB783" s="230">
        <v>44312.5</v>
      </c>
      <c r="AD783" s="209" t="s">
        <v>15395</v>
      </c>
      <c r="AE783" s="210">
        <v>107212</v>
      </c>
      <c r="AF783" s="93"/>
      <c r="AG783" s="201" t="s">
        <v>13317</v>
      </c>
      <c r="AH783" s="202">
        <v>47537.279999999999</v>
      </c>
      <c r="AJ783" s="319" t="s">
        <v>12018</v>
      </c>
      <c r="AK783" s="320">
        <v>353607.8</v>
      </c>
      <c r="AM783" s="265" t="s">
        <v>11774</v>
      </c>
      <c r="AN783" s="266">
        <v>13290.22</v>
      </c>
      <c r="AP783" s="233" t="s">
        <v>10604</v>
      </c>
      <c r="AQ783" s="234">
        <v>1750</v>
      </c>
      <c r="AS783" s="211" t="s">
        <v>7728</v>
      </c>
      <c r="AT783" s="212">
        <v>6904.61</v>
      </c>
      <c r="AV783" s="197" t="s">
        <v>7668</v>
      </c>
      <c r="AW783" s="198">
        <v>30907.33</v>
      </c>
    </row>
    <row r="784" spans="1:49" x14ac:dyDescent="0.3">
      <c r="A784" s="315" t="s">
        <v>5819</v>
      </c>
      <c r="B784" s="315"/>
      <c r="C784" s="316">
        <v>13671.14</v>
      </c>
      <c r="E784" s="263" t="s">
        <v>5572</v>
      </c>
      <c r="F784" s="263"/>
      <c r="G784" s="264">
        <v>16634.16</v>
      </c>
      <c r="I784" s="227" t="s">
        <v>4309</v>
      </c>
      <c r="J784" s="227"/>
      <c r="K784" s="228">
        <v>3336</v>
      </c>
      <c r="M784" s="205" t="s">
        <v>337</v>
      </c>
      <c r="N784" s="205"/>
      <c r="O784" s="206">
        <v>11949.52</v>
      </c>
      <c r="U784" s="309" t="s">
        <v>15974</v>
      </c>
      <c r="V784" s="310">
        <v>498.69</v>
      </c>
      <c r="X784" s="267" t="s">
        <v>13036</v>
      </c>
      <c r="Y784" s="268">
        <v>1831.63</v>
      </c>
      <c r="AA784" s="229" t="s">
        <v>15399</v>
      </c>
      <c r="AB784" s="230">
        <v>3366.72</v>
      </c>
      <c r="AD784" s="209" t="s">
        <v>15396</v>
      </c>
      <c r="AE784" s="210">
        <v>18178.86</v>
      </c>
      <c r="AF784" s="93"/>
      <c r="AG784" s="201" t="s">
        <v>13318</v>
      </c>
      <c r="AH784" s="202">
        <v>6507.95</v>
      </c>
      <c r="AJ784" s="319" t="s">
        <v>12019</v>
      </c>
      <c r="AK784" s="320">
        <v>13671.14</v>
      </c>
      <c r="AM784" s="265" t="s">
        <v>11775</v>
      </c>
      <c r="AN784" s="266">
        <v>16634.16</v>
      </c>
      <c r="AP784" s="233" t="s">
        <v>10605</v>
      </c>
      <c r="AQ784" s="234">
        <v>3336</v>
      </c>
      <c r="AS784" s="211" t="s">
        <v>8284</v>
      </c>
      <c r="AT784" s="212">
        <v>54006.99</v>
      </c>
      <c r="AV784" s="197" t="s">
        <v>10419</v>
      </c>
      <c r="AW784" s="198">
        <v>133881</v>
      </c>
    </row>
    <row r="785" spans="1:49" x14ac:dyDescent="0.3">
      <c r="A785" s="315" t="s">
        <v>5820</v>
      </c>
      <c r="B785" s="315"/>
      <c r="C785" s="316">
        <v>1151145.5900000001</v>
      </c>
      <c r="E785" s="263" t="s">
        <v>5574</v>
      </c>
      <c r="F785" s="263"/>
      <c r="G785" s="264">
        <v>13536.75</v>
      </c>
      <c r="I785" s="227" t="s">
        <v>4310</v>
      </c>
      <c r="J785" s="227"/>
      <c r="K785" s="228">
        <v>820</v>
      </c>
      <c r="M785" s="205" t="s">
        <v>1228</v>
      </c>
      <c r="N785" s="205"/>
      <c r="O785" s="206">
        <v>9805</v>
      </c>
      <c r="U785" s="309" t="s">
        <v>33138</v>
      </c>
      <c r="V785" s="310">
        <v>1681.87</v>
      </c>
      <c r="X785" s="267" t="s">
        <v>13037</v>
      </c>
      <c r="Y785" s="268">
        <v>3169.9</v>
      </c>
      <c r="AA785" s="229" t="s">
        <v>15400</v>
      </c>
      <c r="AB785" s="230">
        <v>1076.75</v>
      </c>
      <c r="AD785" s="209" t="s">
        <v>15397</v>
      </c>
      <c r="AE785" s="210">
        <v>19650</v>
      </c>
      <c r="AF785" s="93"/>
      <c r="AG785" s="201" t="s">
        <v>13319</v>
      </c>
      <c r="AH785" s="202">
        <v>16759.03</v>
      </c>
      <c r="AJ785" s="319" t="s">
        <v>12020</v>
      </c>
      <c r="AK785" s="320">
        <v>1151145.5900000001</v>
      </c>
      <c r="AM785" s="265" t="s">
        <v>11777</v>
      </c>
      <c r="AN785" s="266">
        <v>13536.75</v>
      </c>
      <c r="AP785" s="233" t="s">
        <v>10606</v>
      </c>
      <c r="AQ785" s="234">
        <v>820</v>
      </c>
      <c r="AS785" s="211" t="s">
        <v>8506</v>
      </c>
      <c r="AT785" s="212">
        <v>128120.49</v>
      </c>
      <c r="AV785" s="197" t="s">
        <v>10047</v>
      </c>
      <c r="AW785" s="198">
        <v>164788.32999999999</v>
      </c>
    </row>
    <row r="786" spans="1:49" x14ac:dyDescent="0.3">
      <c r="A786" s="315" t="s">
        <v>5822</v>
      </c>
      <c r="B786" s="315"/>
      <c r="C786" s="316">
        <v>700336.54</v>
      </c>
      <c r="E786" s="263" t="s">
        <v>5577</v>
      </c>
      <c r="F786" s="263"/>
      <c r="G786" s="264">
        <v>12577.04</v>
      </c>
      <c r="I786" s="227" t="s">
        <v>4228</v>
      </c>
      <c r="J786" s="227"/>
      <c r="K786" s="228">
        <v>-845.97</v>
      </c>
      <c r="M786" s="205" t="s">
        <v>1229</v>
      </c>
      <c r="N786" s="205"/>
      <c r="O786" s="206">
        <v>85180</v>
      </c>
      <c r="U786" s="309" t="s">
        <v>33139</v>
      </c>
      <c r="V786" s="310">
        <v>984.74</v>
      </c>
      <c r="X786" s="267" t="s">
        <v>15403</v>
      </c>
      <c r="Y786" s="268">
        <v>21626.47</v>
      </c>
      <c r="AA786" s="229" t="s">
        <v>13036</v>
      </c>
      <c r="AB786" s="230">
        <v>53100</v>
      </c>
      <c r="AD786" s="209" t="s">
        <v>15398</v>
      </c>
      <c r="AE786" s="210">
        <v>9646</v>
      </c>
      <c r="AF786" s="93"/>
      <c r="AG786" s="201" t="s">
        <v>13320</v>
      </c>
      <c r="AH786" s="202">
        <v>6061.13</v>
      </c>
      <c r="AJ786" s="319" t="s">
        <v>12022</v>
      </c>
      <c r="AK786" s="320">
        <v>700336.54</v>
      </c>
      <c r="AM786" s="265" t="s">
        <v>11780</v>
      </c>
      <c r="AN786" s="266">
        <v>12577.04</v>
      </c>
      <c r="AP786" s="233" t="s">
        <v>9515</v>
      </c>
      <c r="AQ786" s="234">
        <v>-845.97</v>
      </c>
      <c r="AS786" s="211" t="s">
        <v>8665</v>
      </c>
      <c r="AT786" s="212">
        <v>6310</v>
      </c>
      <c r="AV786" s="197" t="s">
        <v>10420</v>
      </c>
      <c r="AW786" s="198">
        <v>4378.1099999999997</v>
      </c>
    </row>
    <row r="787" spans="1:49" x14ac:dyDescent="0.3">
      <c r="A787" s="315" t="s">
        <v>5823</v>
      </c>
      <c r="B787" s="315"/>
      <c r="C787" s="316">
        <v>15356059.66</v>
      </c>
      <c r="E787" s="263" t="s">
        <v>5578</v>
      </c>
      <c r="F787" s="263"/>
      <c r="G787" s="264">
        <v>25443.13</v>
      </c>
      <c r="I787" s="227" t="s">
        <v>3548</v>
      </c>
      <c r="J787" s="227"/>
      <c r="K787" s="228">
        <v>215149.96</v>
      </c>
      <c r="M787" s="205" t="s">
        <v>1230</v>
      </c>
      <c r="N787" s="205"/>
      <c r="O787" s="206">
        <v>2740831.65</v>
      </c>
      <c r="U787" s="309" t="s">
        <v>15975</v>
      </c>
      <c r="V787" s="310">
        <v>2.4</v>
      </c>
      <c r="X787" s="267" t="s">
        <v>57212</v>
      </c>
      <c r="Y787" s="268">
        <v>15372</v>
      </c>
      <c r="AA787" s="229" t="s">
        <v>13037</v>
      </c>
      <c r="AB787" s="230">
        <v>52580.28</v>
      </c>
      <c r="AD787" s="209" t="s">
        <v>15399</v>
      </c>
      <c r="AE787" s="210">
        <v>1718.76</v>
      </c>
      <c r="AF787" s="93"/>
      <c r="AG787" s="201" t="s">
        <v>31866</v>
      </c>
      <c r="AH787" s="202">
        <v>7301.44</v>
      </c>
      <c r="AJ787" s="319" t="s">
        <v>12023</v>
      </c>
      <c r="AK787" s="320">
        <v>15356059.66</v>
      </c>
      <c r="AM787" s="265" t="s">
        <v>11781</v>
      </c>
      <c r="AN787" s="266">
        <v>25443.13</v>
      </c>
      <c r="AP787" s="233" t="s">
        <v>9516</v>
      </c>
      <c r="AQ787" s="234">
        <v>215149.96</v>
      </c>
      <c r="AS787" s="211" t="s">
        <v>8905</v>
      </c>
      <c r="AT787" s="212">
        <v>63290.03</v>
      </c>
      <c r="AV787" s="197" t="s">
        <v>10048</v>
      </c>
      <c r="AW787" s="198">
        <v>4378.1099999999997</v>
      </c>
    </row>
    <row r="788" spans="1:49" x14ac:dyDescent="0.3">
      <c r="A788" s="315" t="s">
        <v>5824</v>
      </c>
      <c r="B788" s="315"/>
      <c r="C788" s="316">
        <v>91255.09</v>
      </c>
      <c r="E788" s="263" t="s">
        <v>5579</v>
      </c>
      <c r="F788" s="263"/>
      <c r="G788" s="264">
        <v>8327.98</v>
      </c>
      <c r="I788" s="227" t="s">
        <v>4313</v>
      </c>
      <c r="J788" s="227"/>
      <c r="K788" s="228">
        <v>3714</v>
      </c>
      <c r="M788" s="205" t="s">
        <v>1231</v>
      </c>
      <c r="N788" s="205"/>
      <c r="O788" s="206">
        <v>39524</v>
      </c>
      <c r="U788" s="309" t="s">
        <v>67029</v>
      </c>
      <c r="V788" s="310">
        <v>6660</v>
      </c>
      <c r="X788" s="267" t="s">
        <v>57213</v>
      </c>
      <c r="Y788" s="268">
        <v>15049</v>
      </c>
      <c r="AA788" s="229" t="s">
        <v>15402</v>
      </c>
      <c r="AB788" s="230">
        <v>84428.63</v>
      </c>
      <c r="AD788" s="209" t="s">
        <v>15400</v>
      </c>
      <c r="AE788" s="210">
        <v>4768.7299999999996</v>
      </c>
      <c r="AF788" s="93"/>
      <c r="AG788" s="201" t="s">
        <v>31867</v>
      </c>
      <c r="AH788" s="202">
        <v>19249.86</v>
      </c>
      <c r="AJ788" s="319" t="s">
        <v>12024</v>
      </c>
      <c r="AK788" s="320">
        <v>91255.09</v>
      </c>
      <c r="AM788" s="265" t="s">
        <v>11782</v>
      </c>
      <c r="AN788" s="266">
        <v>8327.98</v>
      </c>
      <c r="AP788" s="233" t="s">
        <v>10609</v>
      </c>
      <c r="AQ788" s="234">
        <v>3714</v>
      </c>
      <c r="AS788" s="211" t="s">
        <v>9246</v>
      </c>
      <c r="AT788" s="212">
        <v>577374.81000000006</v>
      </c>
      <c r="AV788" s="197" t="s">
        <v>7669</v>
      </c>
      <c r="AW788" s="198">
        <v>1140441.67</v>
      </c>
    </row>
    <row r="789" spans="1:49" x14ac:dyDescent="0.3">
      <c r="A789" s="315" t="s">
        <v>5825</v>
      </c>
      <c r="B789" s="315"/>
      <c r="C789" s="316">
        <v>41499.51</v>
      </c>
      <c r="E789" s="263" t="s">
        <v>5580</v>
      </c>
      <c r="F789" s="263"/>
      <c r="G789" s="264">
        <v>43155.93</v>
      </c>
      <c r="I789" s="227" t="s">
        <v>4314</v>
      </c>
      <c r="J789" s="227"/>
      <c r="K789" s="228">
        <v>6611.53</v>
      </c>
      <c r="M789" s="205" t="s">
        <v>1232</v>
      </c>
      <c r="N789" s="205"/>
      <c r="O789" s="206">
        <v>31795.83</v>
      </c>
      <c r="U789" s="309" t="s">
        <v>59483</v>
      </c>
      <c r="V789" s="310">
        <v>640</v>
      </c>
      <c r="X789" s="267" t="s">
        <v>51564</v>
      </c>
      <c r="Y789" s="268">
        <v>2780.03</v>
      </c>
      <c r="AA789" s="229" t="s">
        <v>15403</v>
      </c>
      <c r="AB789" s="230">
        <v>3281.88</v>
      </c>
      <c r="AD789" s="209" t="s">
        <v>13036</v>
      </c>
      <c r="AE789" s="210">
        <v>38076.18</v>
      </c>
      <c r="AF789" s="93"/>
      <c r="AG789" s="201" t="s">
        <v>31868</v>
      </c>
      <c r="AH789" s="202">
        <v>281484.59000000003</v>
      </c>
      <c r="AJ789" s="319" t="s">
        <v>12025</v>
      </c>
      <c r="AK789" s="320">
        <v>41499.51</v>
      </c>
      <c r="AM789" s="265" t="s">
        <v>11783</v>
      </c>
      <c r="AN789" s="266">
        <v>43155.93</v>
      </c>
      <c r="AP789" s="233" t="s">
        <v>10610</v>
      </c>
      <c r="AQ789" s="234">
        <v>6611.53</v>
      </c>
      <c r="AS789" s="211" t="s">
        <v>9501</v>
      </c>
      <c r="AT789" s="212">
        <v>15852.38</v>
      </c>
      <c r="AV789" s="197" t="s">
        <v>10421</v>
      </c>
      <c r="AW789" s="198">
        <v>737783</v>
      </c>
    </row>
    <row r="790" spans="1:49" x14ac:dyDescent="0.3">
      <c r="A790" s="315" t="s">
        <v>5827</v>
      </c>
      <c r="B790" s="315"/>
      <c r="C790" s="316">
        <v>11189008.75</v>
      </c>
      <c r="E790" s="263" t="s">
        <v>5583</v>
      </c>
      <c r="F790" s="263"/>
      <c r="G790" s="264">
        <v>32000</v>
      </c>
      <c r="I790" s="227" t="s">
        <v>4418</v>
      </c>
      <c r="J790" s="227"/>
      <c r="K790" s="228">
        <v>1996</v>
      </c>
      <c r="M790" s="205" t="s">
        <v>1233</v>
      </c>
      <c r="N790" s="205"/>
      <c r="O790" s="206">
        <v>74227</v>
      </c>
      <c r="U790" s="309" t="s">
        <v>59484</v>
      </c>
      <c r="V790" s="310">
        <v>47.32</v>
      </c>
      <c r="X790" s="267" t="s">
        <v>51565</v>
      </c>
      <c r="Y790" s="268">
        <v>212.68</v>
      </c>
      <c r="AA790" s="229" t="s">
        <v>15404</v>
      </c>
      <c r="AB790" s="230">
        <v>153151.79</v>
      </c>
      <c r="AD790" s="209" t="s">
        <v>15401</v>
      </c>
      <c r="AE790" s="210">
        <v>8251.9500000000007</v>
      </c>
      <c r="AF790" s="93"/>
      <c r="AG790" s="201" t="s">
        <v>31869</v>
      </c>
      <c r="AH790" s="202">
        <v>197989.02</v>
      </c>
      <c r="AJ790" s="319" t="s">
        <v>12027</v>
      </c>
      <c r="AK790" s="320">
        <v>11189008.75</v>
      </c>
      <c r="AM790" s="265" t="s">
        <v>11786</v>
      </c>
      <c r="AN790" s="266">
        <v>32000</v>
      </c>
      <c r="AP790" s="233" t="s">
        <v>10611</v>
      </c>
      <c r="AQ790" s="234">
        <v>1996</v>
      </c>
      <c r="AS790" s="211" t="s">
        <v>9626</v>
      </c>
      <c r="AT790" s="212">
        <v>159830.09</v>
      </c>
      <c r="AV790" s="197" t="s">
        <v>9430</v>
      </c>
      <c r="AW790" s="198">
        <v>232224.46</v>
      </c>
    </row>
    <row r="791" spans="1:49" x14ac:dyDescent="0.3">
      <c r="A791" s="315" t="s">
        <v>5828</v>
      </c>
      <c r="B791" s="315"/>
      <c r="C791" s="316">
        <v>87407.43</v>
      </c>
      <c r="E791" s="263" t="s">
        <v>5585</v>
      </c>
      <c r="F791" s="263"/>
      <c r="G791" s="264">
        <v>18231.86</v>
      </c>
      <c r="I791" s="227" t="s">
        <v>4229</v>
      </c>
      <c r="J791" s="227"/>
      <c r="K791" s="228">
        <v>58299</v>
      </c>
      <c r="M791" s="205" t="s">
        <v>1234</v>
      </c>
      <c r="N791" s="205"/>
      <c r="O791" s="206">
        <v>24200</v>
      </c>
      <c r="U791" s="309" t="s">
        <v>59485</v>
      </c>
      <c r="V791" s="310">
        <v>0.38</v>
      </c>
      <c r="X791" s="267" t="s">
        <v>51566</v>
      </c>
      <c r="Y791" s="268">
        <v>681.1</v>
      </c>
      <c r="AA791" s="229" t="s">
        <v>51564</v>
      </c>
      <c r="AB791" s="230">
        <v>11606.97</v>
      </c>
      <c r="AD791" s="209" t="s">
        <v>13037</v>
      </c>
      <c r="AE791" s="210">
        <v>60457.39</v>
      </c>
      <c r="AF791" s="93"/>
      <c r="AG791" s="201" t="s">
        <v>31870</v>
      </c>
      <c r="AH791" s="202">
        <v>73222.62</v>
      </c>
      <c r="AJ791" s="319" t="s">
        <v>12028</v>
      </c>
      <c r="AK791" s="320">
        <v>87407.43</v>
      </c>
      <c r="AM791" s="265" t="s">
        <v>11788</v>
      </c>
      <c r="AN791" s="266">
        <v>18231.86</v>
      </c>
      <c r="AP791" s="233" t="s">
        <v>10612</v>
      </c>
      <c r="AQ791" s="234">
        <v>58299</v>
      </c>
      <c r="AS791" s="211" t="s">
        <v>9704</v>
      </c>
      <c r="AT791" s="212">
        <v>31895.360000000001</v>
      </c>
      <c r="AV791" s="197" t="s">
        <v>10049</v>
      </c>
      <c r="AW791" s="198">
        <v>2110449.13</v>
      </c>
    </row>
    <row r="792" spans="1:49" x14ac:dyDescent="0.3">
      <c r="A792" s="315" t="s">
        <v>5829</v>
      </c>
      <c r="B792" s="315"/>
      <c r="C792" s="316">
        <v>3309408.3</v>
      </c>
      <c r="E792" s="263" t="s">
        <v>5587</v>
      </c>
      <c r="F792" s="263"/>
      <c r="G792" s="264">
        <v>48610.02</v>
      </c>
      <c r="I792" s="227" t="s">
        <v>4230</v>
      </c>
      <c r="J792" s="227"/>
      <c r="K792" s="228">
        <v>13181.18</v>
      </c>
      <c r="M792" s="205" t="s">
        <v>1235</v>
      </c>
      <c r="N792" s="205"/>
      <c r="O792" s="206">
        <v>23946</v>
      </c>
      <c r="U792" s="309" t="s">
        <v>55839</v>
      </c>
      <c r="V792" s="310">
        <v>507</v>
      </c>
      <c r="X792" s="267" t="s">
        <v>55804</v>
      </c>
      <c r="Y792" s="268">
        <v>37261.199999999997</v>
      </c>
      <c r="AA792" s="229" t="s">
        <v>51565</v>
      </c>
      <c r="AB792" s="230">
        <v>887.95</v>
      </c>
      <c r="AD792" s="209" t="s">
        <v>15402</v>
      </c>
      <c r="AE792" s="210">
        <v>211808.94</v>
      </c>
      <c r="AF792" s="93"/>
      <c r="AG792" s="201" t="s">
        <v>31871</v>
      </c>
      <c r="AH792" s="202">
        <v>93.1</v>
      </c>
      <c r="AJ792" s="319" t="s">
        <v>12029</v>
      </c>
      <c r="AK792" s="320">
        <v>3309408.3</v>
      </c>
      <c r="AM792" s="265" t="s">
        <v>11790</v>
      </c>
      <c r="AN792" s="266">
        <v>48610.02</v>
      </c>
      <c r="AP792" s="233" t="s">
        <v>10615</v>
      </c>
      <c r="AQ792" s="234">
        <v>13181.18</v>
      </c>
      <c r="AS792" s="211" t="s">
        <v>11496</v>
      </c>
      <c r="AT792" s="212">
        <v>619702.16</v>
      </c>
      <c r="AV792" s="197" t="s">
        <v>10422</v>
      </c>
      <c r="AW792" s="198">
        <v>11765</v>
      </c>
    </row>
    <row r="793" spans="1:49" x14ac:dyDescent="0.3">
      <c r="A793" s="315" t="s">
        <v>5830</v>
      </c>
      <c r="B793" s="315"/>
      <c r="C793" s="316">
        <v>37247947.32</v>
      </c>
      <c r="E793" s="263" t="s">
        <v>5588</v>
      </c>
      <c r="F793" s="263"/>
      <c r="G793" s="264">
        <v>15413.98</v>
      </c>
      <c r="I793" s="227" t="s">
        <v>4319</v>
      </c>
      <c r="J793" s="227"/>
      <c r="K793" s="228">
        <v>1690</v>
      </c>
      <c r="M793" s="205" t="s">
        <v>1236</v>
      </c>
      <c r="N793" s="205"/>
      <c r="O793" s="206">
        <v>84550.38</v>
      </c>
      <c r="U793" s="309" t="s">
        <v>67030</v>
      </c>
      <c r="V793" s="310">
        <v>13251.44</v>
      </c>
      <c r="X793" s="267" t="s">
        <v>55805</v>
      </c>
      <c r="Y793" s="268">
        <v>12190.53</v>
      </c>
      <c r="AA793" s="229" t="s">
        <v>51566</v>
      </c>
      <c r="AB793" s="230">
        <v>2797.27</v>
      </c>
      <c r="AD793" s="209" t="s">
        <v>15403</v>
      </c>
      <c r="AE793" s="210">
        <v>7300</v>
      </c>
      <c r="AF793" s="93"/>
      <c r="AG793" s="201" t="s">
        <v>31872</v>
      </c>
      <c r="AH793" s="202">
        <v>44319.21</v>
      </c>
      <c r="AJ793" s="319" t="s">
        <v>12030</v>
      </c>
      <c r="AK793" s="320">
        <v>37247947.32</v>
      </c>
      <c r="AM793" s="265" t="s">
        <v>11791</v>
      </c>
      <c r="AN793" s="266">
        <v>15413.98</v>
      </c>
      <c r="AP793" s="233" t="s">
        <v>10617</v>
      </c>
      <c r="AQ793" s="234">
        <v>1690</v>
      </c>
      <c r="AS793" s="211" t="s">
        <v>12208</v>
      </c>
      <c r="AT793" s="212">
        <v>12276.25</v>
      </c>
      <c r="AV793" s="197" t="s">
        <v>10050</v>
      </c>
      <c r="AW793" s="198">
        <v>11765</v>
      </c>
    </row>
    <row r="794" spans="1:49" x14ac:dyDescent="0.3">
      <c r="A794" s="315" t="s">
        <v>5831</v>
      </c>
      <c r="B794" s="315"/>
      <c r="C794" s="316">
        <v>16217.41</v>
      </c>
      <c r="E794" s="263" t="s">
        <v>5589</v>
      </c>
      <c r="F794" s="263"/>
      <c r="G794" s="264">
        <v>32435</v>
      </c>
      <c r="I794" s="227" t="s">
        <v>4231</v>
      </c>
      <c r="J794" s="227"/>
      <c r="K794" s="228">
        <v>7991</v>
      </c>
      <c r="M794" s="205" t="s">
        <v>1237</v>
      </c>
      <c r="N794" s="205"/>
      <c r="O794" s="206">
        <v>47132.26</v>
      </c>
      <c r="U794" s="309" t="s">
        <v>55840</v>
      </c>
      <c r="V794" s="310">
        <v>10905.71</v>
      </c>
      <c r="X794" s="267" t="s">
        <v>55806</v>
      </c>
      <c r="Y794" s="268">
        <v>11955.22</v>
      </c>
      <c r="AA794" s="229" t="s">
        <v>42137</v>
      </c>
      <c r="AB794" s="230">
        <v>20425</v>
      </c>
      <c r="AD794" s="209" t="s">
        <v>15404</v>
      </c>
      <c r="AE794" s="210">
        <v>129979.64</v>
      </c>
      <c r="AF794" s="93"/>
      <c r="AG794" s="201" t="s">
        <v>31873</v>
      </c>
      <c r="AH794" s="202">
        <v>95674.06</v>
      </c>
      <c r="AJ794" s="319" t="s">
        <v>12031</v>
      </c>
      <c r="AK794" s="320">
        <v>16217.41</v>
      </c>
      <c r="AM794" s="265" t="s">
        <v>11792</v>
      </c>
      <c r="AN794" s="266">
        <v>32435</v>
      </c>
      <c r="AP794" s="233" t="s">
        <v>10618</v>
      </c>
      <c r="AQ794" s="234">
        <v>7991</v>
      </c>
      <c r="AS794" s="211" t="s">
        <v>9793</v>
      </c>
      <c r="AT794" s="212">
        <v>2082624.43</v>
      </c>
      <c r="AV794" s="197" t="s">
        <v>10423</v>
      </c>
      <c r="AW794" s="198">
        <v>34415</v>
      </c>
    </row>
    <row r="795" spans="1:49" x14ac:dyDescent="0.3">
      <c r="A795" s="315" t="s">
        <v>5833</v>
      </c>
      <c r="B795" s="315"/>
      <c r="C795" s="316">
        <v>204033.71</v>
      </c>
      <c r="E795" s="263" t="s">
        <v>5590</v>
      </c>
      <c r="F795" s="263"/>
      <c r="G795" s="264">
        <v>6880</v>
      </c>
      <c r="I795" s="227" t="s">
        <v>4320</v>
      </c>
      <c r="J795" s="227"/>
      <c r="K795" s="228">
        <v>7778</v>
      </c>
      <c r="M795" s="205" t="s">
        <v>1238</v>
      </c>
      <c r="N795" s="205"/>
      <c r="O795" s="206">
        <v>8561.52</v>
      </c>
      <c r="U795" s="309" t="s">
        <v>34600</v>
      </c>
      <c r="V795" s="310">
        <v>1812.94</v>
      </c>
      <c r="X795" s="267" t="s">
        <v>55807</v>
      </c>
      <c r="Y795" s="268">
        <v>4390.76</v>
      </c>
      <c r="AA795" s="229" t="s">
        <v>44370</v>
      </c>
      <c r="AB795" s="230">
        <v>9702.67</v>
      </c>
      <c r="AD795" s="209" t="s">
        <v>15405</v>
      </c>
      <c r="AE795" s="210">
        <v>634018.18000000005</v>
      </c>
      <c r="AF795" s="93"/>
      <c r="AG795" s="201" t="s">
        <v>31874</v>
      </c>
      <c r="AH795" s="202">
        <v>63043.68</v>
      </c>
      <c r="AJ795" s="319" t="s">
        <v>12033</v>
      </c>
      <c r="AK795" s="320">
        <v>204033.71</v>
      </c>
      <c r="AM795" s="265" t="s">
        <v>11793</v>
      </c>
      <c r="AN795" s="266">
        <v>6880</v>
      </c>
      <c r="AP795" s="233" t="s">
        <v>10619</v>
      </c>
      <c r="AQ795" s="234">
        <v>7778</v>
      </c>
      <c r="AS795" s="211" t="s">
        <v>7071</v>
      </c>
      <c r="AT795" s="212">
        <v>172</v>
      </c>
      <c r="AV795" s="197" t="s">
        <v>10051</v>
      </c>
      <c r="AW795" s="198">
        <v>34415</v>
      </c>
    </row>
    <row r="796" spans="1:49" x14ac:dyDescent="0.3">
      <c r="A796" s="315" t="s">
        <v>5834</v>
      </c>
      <c r="B796" s="315"/>
      <c r="C796" s="316">
        <v>12997.13</v>
      </c>
      <c r="E796" s="263" t="s">
        <v>12321</v>
      </c>
      <c r="F796" s="263"/>
      <c r="G796" s="264">
        <v>30121.97</v>
      </c>
      <c r="I796" s="227" t="s">
        <v>4321</v>
      </c>
      <c r="J796" s="227"/>
      <c r="K796" s="228">
        <v>3621</v>
      </c>
      <c r="M796" s="205" t="s">
        <v>1239</v>
      </c>
      <c r="N796" s="205"/>
      <c r="O796" s="206">
        <v>76224.009999999995</v>
      </c>
      <c r="U796" s="309" t="s">
        <v>34601</v>
      </c>
      <c r="V796" s="310">
        <v>3193.54</v>
      </c>
      <c r="X796" s="267" t="s">
        <v>55808</v>
      </c>
      <c r="Y796" s="268">
        <v>15044.7</v>
      </c>
      <c r="AA796" s="229" t="s">
        <v>15406</v>
      </c>
      <c r="AB796" s="230">
        <v>742.26</v>
      </c>
      <c r="AD796" s="209" t="s">
        <v>15406</v>
      </c>
      <c r="AE796" s="210">
        <v>47256.25</v>
      </c>
      <c r="AF796" s="93"/>
      <c r="AG796" s="201" t="s">
        <v>31875</v>
      </c>
      <c r="AH796" s="202">
        <v>29511.26</v>
      </c>
      <c r="AJ796" s="319" t="s">
        <v>12034</v>
      </c>
      <c r="AK796" s="320">
        <v>12997.13</v>
      </c>
      <c r="AM796" s="265" t="s">
        <v>12534</v>
      </c>
      <c r="AN796" s="266">
        <v>30121.97</v>
      </c>
      <c r="AP796" s="233" t="s">
        <v>10620</v>
      </c>
      <c r="AQ796" s="234">
        <v>3621</v>
      </c>
      <c r="AS796" s="211" t="s">
        <v>7314</v>
      </c>
      <c r="AT796" s="212">
        <v>1712</v>
      </c>
      <c r="AV796" s="197" t="s">
        <v>7671</v>
      </c>
      <c r="AW796" s="198">
        <v>43924.41</v>
      </c>
    </row>
    <row r="797" spans="1:49" x14ac:dyDescent="0.3">
      <c r="A797" s="315" t="s">
        <v>5837</v>
      </c>
      <c r="B797" s="315"/>
      <c r="C797" s="316">
        <v>68647.929999999993</v>
      </c>
      <c r="E797" s="263" t="s">
        <v>12322</v>
      </c>
      <c r="F797" s="263"/>
      <c r="G797" s="264">
        <v>12094.75</v>
      </c>
      <c r="I797" s="227" t="s">
        <v>3550</v>
      </c>
      <c r="J797" s="227"/>
      <c r="K797" s="228">
        <v>3674.53</v>
      </c>
      <c r="M797" s="205" t="s">
        <v>1240</v>
      </c>
      <c r="N797" s="205"/>
      <c r="O797" s="206">
        <v>10778</v>
      </c>
      <c r="U797" s="309" t="s">
        <v>34602</v>
      </c>
      <c r="V797" s="310">
        <v>14.24</v>
      </c>
      <c r="X797" s="267" t="s">
        <v>55809</v>
      </c>
      <c r="Y797" s="268">
        <v>5092.74</v>
      </c>
      <c r="AA797" s="229" t="s">
        <v>34516</v>
      </c>
      <c r="AB797" s="230">
        <v>42257</v>
      </c>
      <c r="AD797" s="209" t="s">
        <v>15407</v>
      </c>
      <c r="AE797" s="210">
        <v>112679.2</v>
      </c>
      <c r="AF797" s="93"/>
      <c r="AG797" s="201" t="s">
        <v>31876</v>
      </c>
      <c r="AH797" s="202">
        <v>104717.74</v>
      </c>
      <c r="AJ797" s="319" t="s">
        <v>12037</v>
      </c>
      <c r="AK797" s="320">
        <v>68647.929999999993</v>
      </c>
      <c r="AM797" s="265" t="s">
        <v>12535</v>
      </c>
      <c r="AN797" s="266">
        <v>12094.75</v>
      </c>
      <c r="AP797" s="233" t="s">
        <v>9520</v>
      </c>
      <c r="AQ797" s="234">
        <v>3674.53</v>
      </c>
      <c r="AS797" s="211" t="s">
        <v>7729</v>
      </c>
      <c r="AT797" s="212">
        <v>287</v>
      </c>
      <c r="AV797" s="197" t="s">
        <v>10424</v>
      </c>
      <c r="AW797" s="198">
        <v>354997.85</v>
      </c>
    </row>
    <row r="798" spans="1:49" x14ac:dyDescent="0.3">
      <c r="A798" s="315" t="s">
        <v>5844</v>
      </c>
      <c r="B798" s="315"/>
      <c r="C798" s="316">
        <v>2845181.27</v>
      </c>
      <c r="E798" s="263" t="s">
        <v>12324</v>
      </c>
      <c r="F798" s="263"/>
      <c r="G798" s="264">
        <v>40323</v>
      </c>
      <c r="I798" s="227" t="s">
        <v>4233</v>
      </c>
      <c r="J798" s="227"/>
      <c r="K798" s="228">
        <v>1932.96</v>
      </c>
      <c r="M798" s="205" t="s">
        <v>1241</v>
      </c>
      <c r="N798" s="205"/>
      <c r="O798" s="206">
        <v>7677</v>
      </c>
      <c r="U798" s="309" t="s">
        <v>54827</v>
      </c>
      <c r="V798" s="310">
        <v>815</v>
      </c>
      <c r="X798" s="267" t="s">
        <v>57214</v>
      </c>
      <c r="Y798" s="268">
        <v>4300</v>
      </c>
      <c r="AA798" s="229" t="s">
        <v>40099</v>
      </c>
      <c r="AB798" s="230">
        <v>1755.72</v>
      </c>
      <c r="AD798" s="209" t="s">
        <v>15408</v>
      </c>
      <c r="AE798" s="210">
        <v>14720</v>
      </c>
      <c r="AF798" s="93"/>
      <c r="AG798" s="201" t="s">
        <v>31877</v>
      </c>
      <c r="AH798" s="202">
        <v>61924</v>
      </c>
      <c r="AJ798" s="319" t="s">
        <v>12044</v>
      </c>
      <c r="AK798" s="320">
        <v>2845181.27</v>
      </c>
      <c r="AM798" s="265" t="s">
        <v>12538</v>
      </c>
      <c r="AN798" s="266">
        <v>40323</v>
      </c>
      <c r="AP798" s="233" t="s">
        <v>9521</v>
      </c>
      <c r="AQ798" s="234">
        <v>1932.96</v>
      </c>
      <c r="AS798" s="211" t="s">
        <v>8024</v>
      </c>
      <c r="AT798" s="212">
        <v>1223</v>
      </c>
      <c r="AV798" s="197" t="s">
        <v>9433</v>
      </c>
      <c r="AW798" s="198">
        <v>74326.42</v>
      </c>
    </row>
    <row r="799" spans="1:49" x14ac:dyDescent="0.3">
      <c r="A799" s="315" t="s">
        <v>5845</v>
      </c>
      <c r="B799" s="315"/>
      <c r="C799" s="316">
        <v>199661.68</v>
      </c>
      <c r="E799" s="263" t="s">
        <v>12325</v>
      </c>
      <c r="F799" s="263"/>
      <c r="G799" s="264">
        <v>13441</v>
      </c>
      <c r="I799" s="227" t="s">
        <v>4323</v>
      </c>
      <c r="J799" s="227"/>
      <c r="K799" s="228">
        <v>2431</v>
      </c>
      <c r="M799" s="205" t="s">
        <v>1242</v>
      </c>
      <c r="N799" s="205"/>
      <c r="O799" s="206">
        <v>81856</v>
      </c>
      <c r="U799" s="309" t="s">
        <v>54828</v>
      </c>
      <c r="V799" s="310">
        <v>929.26</v>
      </c>
      <c r="X799" s="267" t="s">
        <v>55810</v>
      </c>
      <c r="Y799" s="268">
        <v>1893.06</v>
      </c>
      <c r="AA799" s="229" t="s">
        <v>44371</v>
      </c>
      <c r="AB799" s="230">
        <v>165.88</v>
      </c>
      <c r="AD799" s="209" t="s">
        <v>15409</v>
      </c>
      <c r="AE799" s="210">
        <v>50013.75</v>
      </c>
      <c r="AF799" s="93"/>
      <c r="AG799" s="201" t="s">
        <v>31878</v>
      </c>
      <c r="AH799" s="202">
        <v>945851.33</v>
      </c>
      <c r="AJ799" s="319" t="s">
        <v>12045</v>
      </c>
      <c r="AK799" s="320">
        <v>199661.68</v>
      </c>
      <c r="AM799" s="265" t="s">
        <v>12539</v>
      </c>
      <c r="AN799" s="266">
        <v>13441</v>
      </c>
      <c r="AP799" s="233" t="s">
        <v>10622</v>
      </c>
      <c r="AQ799" s="234">
        <v>2431</v>
      </c>
      <c r="AS799" s="211" t="s">
        <v>8285</v>
      </c>
      <c r="AT799" s="212">
        <v>156</v>
      </c>
      <c r="AV799" s="197" t="s">
        <v>10052</v>
      </c>
      <c r="AW799" s="198">
        <v>473248.68</v>
      </c>
    </row>
    <row r="800" spans="1:49" x14ac:dyDescent="0.3">
      <c r="A800" s="315" t="s">
        <v>5838</v>
      </c>
      <c r="B800" s="315"/>
      <c r="C800" s="316">
        <v>251832.8</v>
      </c>
      <c r="E800" s="263" t="s">
        <v>12419</v>
      </c>
      <c r="F800" s="263"/>
      <c r="G800" s="264">
        <v>4057</v>
      </c>
      <c r="I800" s="227" t="s">
        <v>4326</v>
      </c>
      <c r="J800" s="227"/>
      <c r="K800" s="228">
        <v>8840</v>
      </c>
      <c r="M800" s="205" t="s">
        <v>1243</v>
      </c>
      <c r="N800" s="205"/>
      <c r="O800" s="206">
        <v>366181</v>
      </c>
      <c r="U800" s="309" t="s">
        <v>54829</v>
      </c>
      <c r="V800" s="310">
        <v>71.09</v>
      </c>
      <c r="X800" s="267" t="s">
        <v>55811</v>
      </c>
      <c r="Y800" s="268">
        <v>469.94</v>
      </c>
      <c r="AA800" s="229" t="s">
        <v>51567</v>
      </c>
      <c r="AB800" s="230">
        <v>9658.9500000000007</v>
      </c>
      <c r="AD800" s="209" t="s">
        <v>15410</v>
      </c>
      <c r="AE800" s="210">
        <v>653668.18000000005</v>
      </c>
      <c r="AF800" s="93"/>
      <c r="AG800" s="201" t="s">
        <v>13321</v>
      </c>
      <c r="AH800" s="202">
        <v>2157</v>
      </c>
      <c r="AJ800" s="319" t="s">
        <v>12038</v>
      </c>
      <c r="AK800" s="320">
        <v>251832.8</v>
      </c>
      <c r="AM800" s="265" t="s">
        <v>12641</v>
      </c>
      <c r="AN800" s="266">
        <v>4057</v>
      </c>
      <c r="AP800" s="233" t="s">
        <v>10624</v>
      </c>
      <c r="AQ800" s="234">
        <v>8840</v>
      </c>
      <c r="AS800" s="211" t="s">
        <v>8507</v>
      </c>
      <c r="AT800" s="212">
        <v>8361</v>
      </c>
      <c r="AV800" s="197" t="s">
        <v>10092</v>
      </c>
      <c r="AW800" s="198">
        <v>3322</v>
      </c>
    </row>
    <row r="801" spans="1:49" x14ac:dyDescent="0.3">
      <c r="A801" s="315" t="s">
        <v>5839</v>
      </c>
      <c r="B801" s="315"/>
      <c r="C801" s="316">
        <v>169464.93</v>
      </c>
      <c r="E801" s="263" t="s">
        <v>12420</v>
      </c>
      <c r="F801" s="263"/>
      <c r="G801" s="264">
        <v>6631</v>
      </c>
      <c r="I801" s="227" t="s">
        <v>4329</v>
      </c>
      <c r="J801" s="227"/>
      <c r="K801" s="228">
        <v>3094</v>
      </c>
      <c r="M801" s="205" t="s">
        <v>1244</v>
      </c>
      <c r="N801" s="205"/>
      <c r="O801" s="206">
        <v>30340.87</v>
      </c>
      <c r="U801" s="309" t="s">
        <v>67031</v>
      </c>
      <c r="V801" s="310">
        <v>213.17</v>
      </c>
      <c r="X801" s="267" t="s">
        <v>55812</v>
      </c>
      <c r="Y801" s="268">
        <v>1517.31</v>
      </c>
      <c r="AA801" s="229" t="s">
        <v>38849</v>
      </c>
      <c r="AB801" s="230">
        <v>43435.78</v>
      </c>
      <c r="AD801" s="209" t="s">
        <v>15411</v>
      </c>
      <c r="AE801" s="210">
        <v>57226</v>
      </c>
      <c r="AF801" s="93"/>
      <c r="AG801" s="201" t="s">
        <v>13322</v>
      </c>
      <c r="AH801" s="202">
        <v>33.5</v>
      </c>
      <c r="AJ801" s="319" t="s">
        <v>12039</v>
      </c>
      <c r="AK801" s="320">
        <v>169464.93</v>
      </c>
      <c r="AM801" s="265" t="s">
        <v>12642</v>
      </c>
      <c r="AN801" s="266">
        <v>6631</v>
      </c>
      <c r="AP801" s="233" t="s">
        <v>10627</v>
      </c>
      <c r="AQ801" s="234">
        <v>3094</v>
      </c>
      <c r="AS801" s="211" t="s">
        <v>8666</v>
      </c>
      <c r="AT801" s="212">
        <v>2000</v>
      </c>
      <c r="AV801" s="197" t="s">
        <v>10123</v>
      </c>
      <c r="AW801" s="198">
        <v>9659</v>
      </c>
    </row>
    <row r="802" spans="1:49" x14ac:dyDescent="0.3">
      <c r="A802" s="315" t="s">
        <v>69785</v>
      </c>
      <c r="B802" s="315"/>
      <c r="C802" s="316">
        <v>6.69</v>
      </c>
      <c r="E802" s="263" t="s">
        <v>12421</v>
      </c>
      <c r="F802" s="263"/>
      <c r="G802" s="264">
        <v>3079</v>
      </c>
      <c r="I802" s="227" t="s">
        <v>4331</v>
      </c>
      <c r="J802" s="227"/>
      <c r="K802" s="228">
        <v>1861</v>
      </c>
      <c r="M802" s="205" t="s">
        <v>1245</v>
      </c>
      <c r="N802" s="205"/>
      <c r="O802" s="206">
        <v>4274</v>
      </c>
      <c r="U802" s="309" t="s">
        <v>54830</v>
      </c>
      <c r="V802" s="310">
        <v>2089.94</v>
      </c>
      <c r="X802" s="267" t="s">
        <v>57215</v>
      </c>
      <c r="Y802" s="268">
        <v>647.86</v>
      </c>
      <c r="AA802" s="229" t="s">
        <v>40100</v>
      </c>
      <c r="AB802" s="230">
        <v>10571.27</v>
      </c>
      <c r="AD802" s="209" t="s">
        <v>15412</v>
      </c>
      <c r="AE802" s="210">
        <v>375</v>
      </c>
      <c r="AF802" s="93"/>
      <c r="AG802" s="201" t="s">
        <v>18231</v>
      </c>
      <c r="AH802" s="202">
        <v>7301.44</v>
      </c>
      <c r="AJ802" s="319" t="s">
        <v>65257</v>
      </c>
      <c r="AK802" s="320">
        <v>6.69</v>
      </c>
      <c r="AM802" s="265" t="s">
        <v>12643</v>
      </c>
      <c r="AN802" s="266">
        <v>3079</v>
      </c>
      <c r="AP802" s="233" t="s">
        <v>10629</v>
      </c>
      <c r="AQ802" s="234">
        <v>1861</v>
      </c>
      <c r="AS802" s="211" t="s">
        <v>8906</v>
      </c>
      <c r="AT802" s="212">
        <v>2434</v>
      </c>
      <c r="AV802" s="197" t="s">
        <v>10134</v>
      </c>
      <c r="AW802" s="198">
        <v>554</v>
      </c>
    </row>
    <row r="803" spans="1:49" x14ac:dyDescent="0.3">
      <c r="A803" s="315" t="s">
        <v>5841</v>
      </c>
      <c r="B803" s="315"/>
      <c r="C803" s="316">
        <v>81652.789999999994</v>
      </c>
      <c r="E803" s="263" t="s">
        <v>12328</v>
      </c>
      <c r="F803" s="263"/>
      <c r="G803" s="264">
        <v>91527.71</v>
      </c>
      <c r="I803" s="227" t="s">
        <v>4235</v>
      </c>
      <c r="J803" s="227"/>
      <c r="K803" s="228">
        <v>20060</v>
      </c>
      <c r="M803" s="205" t="s">
        <v>1246</v>
      </c>
      <c r="N803" s="205"/>
      <c r="O803" s="206">
        <v>431568</v>
      </c>
      <c r="U803" s="309" t="s">
        <v>54831</v>
      </c>
      <c r="V803" s="310">
        <v>159.88</v>
      </c>
      <c r="X803" s="267" t="s">
        <v>55813</v>
      </c>
      <c r="Y803" s="268">
        <v>7211.48</v>
      </c>
      <c r="AA803" s="229" t="s">
        <v>40101</v>
      </c>
      <c r="AB803" s="230">
        <v>775.13</v>
      </c>
      <c r="AD803" s="209" t="s">
        <v>15413</v>
      </c>
      <c r="AE803" s="210">
        <v>56444.79</v>
      </c>
      <c r="AF803" s="93"/>
      <c r="AG803" s="201" t="s">
        <v>13323</v>
      </c>
      <c r="AH803" s="202">
        <v>56783.83</v>
      </c>
      <c r="AJ803" s="319" t="s">
        <v>12041</v>
      </c>
      <c r="AK803" s="320">
        <v>81652.789999999994</v>
      </c>
      <c r="AM803" s="265" t="s">
        <v>12542</v>
      </c>
      <c r="AN803" s="266">
        <v>91527.71</v>
      </c>
      <c r="AP803" s="233" t="s">
        <v>10632</v>
      </c>
      <c r="AQ803" s="234">
        <v>20060</v>
      </c>
      <c r="AS803" s="211" t="s">
        <v>9247</v>
      </c>
      <c r="AT803" s="212">
        <v>24766.6</v>
      </c>
      <c r="AV803" s="197" t="s">
        <v>8172</v>
      </c>
      <c r="AW803" s="198">
        <v>1429</v>
      </c>
    </row>
    <row r="804" spans="1:49" x14ac:dyDescent="0.3">
      <c r="A804" s="315" t="s">
        <v>5843</v>
      </c>
      <c r="B804" s="315"/>
      <c r="C804" s="316">
        <v>71663.72</v>
      </c>
      <c r="E804" s="263" t="s">
        <v>12329</v>
      </c>
      <c r="F804" s="263"/>
      <c r="G804" s="264">
        <v>28226</v>
      </c>
      <c r="I804" s="227" t="s">
        <v>4236</v>
      </c>
      <c r="J804" s="227"/>
      <c r="K804" s="228">
        <v>977.04</v>
      </c>
      <c r="M804" s="205" t="s">
        <v>1247</v>
      </c>
      <c r="N804" s="205"/>
      <c r="O804" s="206">
        <v>21254</v>
      </c>
      <c r="U804" s="309" t="s">
        <v>67032</v>
      </c>
      <c r="V804" s="310">
        <v>479.43</v>
      </c>
      <c r="X804" s="267" t="s">
        <v>34516</v>
      </c>
      <c r="Y804" s="268">
        <v>1157059.25</v>
      </c>
      <c r="AA804" s="229" t="s">
        <v>40102</v>
      </c>
      <c r="AB804" s="230">
        <v>2180.25</v>
      </c>
      <c r="AD804" s="209" t="s">
        <v>15414</v>
      </c>
      <c r="AE804" s="210">
        <v>126912.34</v>
      </c>
      <c r="AF804" s="93"/>
      <c r="AG804" s="201" t="s">
        <v>13324</v>
      </c>
      <c r="AH804" s="202">
        <v>329021.87</v>
      </c>
      <c r="AJ804" s="319" t="s">
        <v>12043</v>
      </c>
      <c r="AK804" s="320">
        <v>71663.72</v>
      </c>
      <c r="AM804" s="265" t="s">
        <v>12543</v>
      </c>
      <c r="AN804" s="266">
        <v>28226</v>
      </c>
      <c r="AP804" s="233" t="s">
        <v>9523</v>
      </c>
      <c r="AQ804" s="234">
        <v>977.04</v>
      </c>
      <c r="AS804" s="211" t="s">
        <v>10592</v>
      </c>
      <c r="AT804" s="212">
        <v>625.77</v>
      </c>
      <c r="AV804" s="197" t="s">
        <v>10425</v>
      </c>
      <c r="AW804" s="198">
        <v>6709</v>
      </c>
    </row>
    <row r="805" spans="1:49" x14ac:dyDescent="0.3">
      <c r="A805" s="315" t="s">
        <v>46395</v>
      </c>
      <c r="B805" s="315"/>
      <c r="C805" s="316">
        <v>44911.26</v>
      </c>
      <c r="E805" s="263" t="s">
        <v>12425</v>
      </c>
      <c r="F805" s="263"/>
      <c r="G805" s="264">
        <v>1116</v>
      </c>
      <c r="I805" s="227" t="s">
        <v>4237</v>
      </c>
      <c r="J805" s="227"/>
      <c r="K805" s="228">
        <v>146304</v>
      </c>
      <c r="M805" s="205" t="s">
        <v>1248</v>
      </c>
      <c r="N805" s="205"/>
      <c r="O805" s="206">
        <v>134363.10999999999</v>
      </c>
      <c r="U805" s="309" t="s">
        <v>67033</v>
      </c>
      <c r="V805" s="310">
        <v>9634.5</v>
      </c>
      <c r="X805" s="267" t="s">
        <v>40099</v>
      </c>
      <c r="Y805" s="268">
        <v>16195.23</v>
      </c>
      <c r="AA805" s="229" t="s">
        <v>51568</v>
      </c>
      <c r="AB805" s="230">
        <v>307.35000000000002</v>
      </c>
      <c r="AD805" s="209" t="s">
        <v>13038</v>
      </c>
      <c r="AE805" s="210">
        <v>74928.7</v>
      </c>
      <c r="AF805" s="93"/>
      <c r="AG805" s="201" t="s">
        <v>18235</v>
      </c>
      <c r="AH805" s="202">
        <v>197989.02</v>
      </c>
      <c r="AJ805" s="319" t="s">
        <v>46499</v>
      </c>
      <c r="AK805" s="320">
        <v>44911.26</v>
      </c>
      <c r="AM805" s="265" t="s">
        <v>12648</v>
      </c>
      <c r="AN805" s="266">
        <v>1116</v>
      </c>
      <c r="AP805" s="233" t="s">
        <v>10633</v>
      </c>
      <c r="AQ805" s="234">
        <v>146304</v>
      </c>
      <c r="AS805" s="211" t="s">
        <v>11048</v>
      </c>
      <c r="AT805" s="212">
        <v>9666</v>
      </c>
      <c r="AV805" s="197" t="s">
        <v>10436</v>
      </c>
      <c r="AW805" s="198">
        <v>50578</v>
      </c>
    </row>
    <row r="806" spans="1:49" x14ac:dyDescent="0.3">
      <c r="A806" s="315" t="s">
        <v>5846</v>
      </c>
      <c r="B806" s="315"/>
      <c r="C806" s="316">
        <v>567858.29</v>
      </c>
      <c r="E806" s="263" t="s">
        <v>12330</v>
      </c>
      <c r="F806" s="263"/>
      <c r="G806" s="264">
        <v>27343</v>
      </c>
      <c r="I806" s="227" t="s">
        <v>4333</v>
      </c>
      <c r="J806" s="227"/>
      <c r="K806" s="228">
        <v>450</v>
      </c>
      <c r="M806" s="205" t="s">
        <v>1249</v>
      </c>
      <c r="N806" s="205"/>
      <c r="O806" s="206">
        <v>25638</v>
      </c>
      <c r="U806" s="309" t="s">
        <v>67034</v>
      </c>
      <c r="V806" s="310">
        <v>733.61</v>
      </c>
      <c r="X806" s="267" t="s">
        <v>15408</v>
      </c>
      <c r="Y806" s="268">
        <v>5586.69</v>
      </c>
      <c r="AA806" s="229" t="s">
        <v>51569</v>
      </c>
      <c r="AB806" s="230">
        <v>10204.68</v>
      </c>
      <c r="AD806" s="209" t="s">
        <v>15415</v>
      </c>
      <c r="AE806" s="210">
        <v>13200</v>
      </c>
      <c r="AF806" s="93"/>
      <c r="AG806" s="201" t="s">
        <v>31879</v>
      </c>
      <c r="AH806" s="202">
        <v>73222.62</v>
      </c>
      <c r="AJ806" s="319" t="s">
        <v>12046</v>
      </c>
      <c r="AK806" s="320">
        <v>567858.29</v>
      </c>
      <c r="AM806" s="265" t="s">
        <v>12544</v>
      </c>
      <c r="AN806" s="266">
        <v>27343</v>
      </c>
      <c r="AP806" s="233" t="s">
        <v>10634</v>
      </c>
      <c r="AQ806" s="234">
        <v>450</v>
      </c>
      <c r="AS806" s="211" t="s">
        <v>9705</v>
      </c>
      <c r="AT806" s="212">
        <v>1141</v>
      </c>
      <c r="AV806" s="197" t="s">
        <v>10053</v>
      </c>
      <c r="AW806" s="198">
        <v>72251</v>
      </c>
    </row>
    <row r="807" spans="1:49" x14ac:dyDescent="0.3">
      <c r="A807" s="315" t="s">
        <v>5847</v>
      </c>
      <c r="B807" s="315"/>
      <c r="C807" s="316">
        <v>26863.31</v>
      </c>
      <c r="E807" s="263" t="s">
        <v>12331</v>
      </c>
      <c r="F807" s="263"/>
      <c r="G807" s="264">
        <v>118930</v>
      </c>
      <c r="I807" s="227" t="s">
        <v>4238</v>
      </c>
      <c r="J807" s="227"/>
      <c r="K807" s="228">
        <v>21344.17</v>
      </c>
      <c r="M807" s="205" t="s">
        <v>1250</v>
      </c>
      <c r="N807" s="205"/>
      <c r="O807" s="206">
        <v>467508</v>
      </c>
      <c r="U807" s="309" t="s">
        <v>67035</v>
      </c>
      <c r="V807" s="310">
        <v>994.11</v>
      </c>
      <c r="X807" s="267" t="s">
        <v>38849</v>
      </c>
      <c r="Y807" s="268">
        <v>20925.61</v>
      </c>
      <c r="AA807" s="229" t="s">
        <v>51570</v>
      </c>
      <c r="AB807" s="230">
        <v>758.37</v>
      </c>
      <c r="AD807" s="209" t="s">
        <v>15416</v>
      </c>
      <c r="AE807" s="210">
        <v>258.26</v>
      </c>
      <c r="AF807" s="93"/>
      <c r="AG807" s="201" t="s">
        <v>18238</v>
      </c>
      <c r="AH807" s="202">
        <v>93.1</v>
      </c>
      <c r="AJ807" s="319" t="s">
        <v>12047</v>
      </c>
      <c r="AK807" s="320">
        <v>26863.31</v>
      </c>
      <c r="AM807" s="265" t="s">
        <v>12545</v>
      </c>
      <c r="AN807" s="266">
        <v>118930</v>
      </c>
      <c r="AP807" s="233" t="s">
        <v>10635</v>
      </c>
      <c r="AQ807" s="234">
        <v>21344.17</v>
      </c>
      <c r="AS807" s="211" t="s">
        <v>11495</v>
      </c>
      <c r="AT807" s="212">
        <v>61619.76</v>
      </c>
      <c r="AV807" s="197" t="s">
        <v>7672</v>
      </c>
      <c r="AW807" s="198">
        <v>87265.02</v>
      </c>
    </row>
    <row r="808" spans="1:49" x14ac:dyDescent="0.3">
      <c r="A808" s="315" t="s">
        <v>5859</v>
      </c>
      <c r="B808" s="315"/>
      <c r="C808" s="316">
        <v>25237.22</v>
      </c>
      <c r="E808" s="263" t="s">
        <v>12427</v>
      </c>
      <c r="F808" s="263"/>
      <c r="G808" s="264">
        <v>5596</v>
      </c>
      <c r="I808" s="227" t="s">
        <v>4334</v>
      </c>
      <c r="J808" s="227"/>
      <c r="K808" s="228">
        <v>2246</v>
      </c>
      <c r="M808" s="205" t="s">
        <v>1251</v>
      </c>
      <c r="N808" s="205"/>
      <c r="O808" s="206">
        <v>3849</v>
      </c>
      <c r="U808" s="309" t="s">
        <v>67036</v>
      </c>
      <c r="V808" s="310">
        <v>23280</v>
      </c>
      <c r="X808" s="267" t="s">
        <v>63948</v>
      </c>
      <c r="Y808" s="268">
        <v>13441</v>
      </c>
      <c r="AA808" s="229" t="s">
        <v>51571</v>
      </c>
      <c r="AB808" s="230">
        <v>2025.75</v>
      </c>
      <c r="AD808" s="209" t="s">
        <v>15417</v>
      </c>
      <c r="AE808" s="210">
        <v>22971.95</v>
      </c>
      <c r="AF808" s="93"/>
      <c r="AG808" s="201" t="s">
        <v>13325</v>
      </c>
      <c r="AH808" s="202">
        <v>50827.16</v>
      </c>
      <c r="AJ808" s="319" t="s">
        <v>12059</v>
      </c>
      <c r="AK808" s="320">
        <v>25237.22</v>
      </c>
      <c r="AM808" s="265" t="s">
        <v>12650</v>
      </c>
      <c r="AN808" s="266">
        <v>5596</v>
      </c>
      <c r="AP808" s="233" t="s">
        <v>10636</v>
      </c>
      <c r="AQ808" s="234">
        <v>2246</v>
      </c>
      <c r="AS808" s="211" t="s">
        <v>9794</v>
      </c>
      <c r="AT808" s="212">
        <v>114164.13</v>
      </c>
      <c r="AV808" s="197" t="s">
        <v>10426</v>
      </c>
      <c r="AW808" s="198">
        <v>432086</v>
      </c>
    </row>
    <row r="809" spans="1:49" x14ac:dyDescent="0.3">
      <c r="A809" s="315" t="s">
        <v>5848</v>
      </c>
      <c r="B809" s="315"/>
      <c r="C809" s="316">
        <v>732313.59</v>
      </c>
      <c r="E809" s="263" t="s">
        <v>12333</v>
      </c>
      <c r="F809" s="263"/>
      <c r="G809" s="264">
        <v>6441.5</v>
      </c>
      <c r="I809" s="227" t="s">
        <v>3552</v>
      </c>
      <c r="J809" s="227"/>
      <c r="K809" s="228">
        <v>1420.54</v>
      </c>
      <c r="M809" s="205" t="s">
        <v>1252</v>
      </c>
      <c r="N809" s="205"/>
      <c r="O809" s="206">
        <v>10695</v>
      </c>
      <c r="U809" s="309" t="s">
        <v>67037</v>
      </c>
      <c r="V809" s="310">
        <v>1915.28</v>
      </c>
      <c r="X809" s="267" t="s">
        <v>51569</v>
      </c>
      <c r="Y809" s="268">
        <v>1561.4</v>
      </c>
      <c r="AA809" s="229" t="s">
        <v>51572</v>
      </c>
      <c r="AB809" s="230">
        <v>653.77</v>
      </c>
      <c r="AD809" s="209" t="s">
        <v>13039</v>
      </c>
      <c r="AE809" s="210">
        <v>166102.9</v>
      </c>
      <c r="AF809" s="93"/>
      <c r="AG809" s="201" t="s">
        <v>13326</v>
      </c>
      <c r="AH809" s="202">
        <v>112433.09</v>
      </c>
      <c r="AJ809" s="319" t="s">
        <v>12048</v>
      </c>
      <c r="AK809" s="320">
        <v>732313.59</v>
      </c>
      <c r="AM809" s="265" t="s">
        <v>12547</v>
      </c>
      <c r="AN809" s="266">
        <v>6441.5</v>
      </c>
      <c r="AP809" s="233" t="s">
        <v>9525</v>
      </c>
      <c r="AQ809" s="234">
        <v>1420.54</v>
      </c>
      <c r="AS809" s="211" t="s">
        <v>6649</v>
      </c>
      <c r="AT809" s="212">
        <v>35767.72</v>
      </c>
      <c r="AV809" s="197" t="s">
        <v>9434</v>
      </c>
      <c r="AW809" s="198">
        <v>7069.44</v>
      </c>
    </row>
    <row r="810" spans="1:49" x14ac:dyDescent="0.3">
      <c r="A810" s="315" t="s">
        <v>5849</v>
      </c>
      <c r="B810" s="315"/>
      <c r="C810" s="316">
        <v>40880.379999999997</v>
      </c>
      <c r="E810" s="263" t="s">
        <v>12334</v>
      </c>
      <c r="F810" s="263"/>
      <c r="G810" s="264">
        <v>52419</v>
      </c>
      <c r="I810" s="227" t="s">
        <v>4335</v>
      </c>
      <c r="J810" s="227"/>
      <c r="K810" s="228">
        <v>1426</v>
      </c>
      <c r="M810" s="205" t="s">
        <v>1253</v>
      </c>
      <c r="N810" s="205"/>
      <c r="O810" s="206">
        <v>72917</v>
      </c>
      <c r="U810" s="309" t="s">
        <v>67038</v>
      </c>
      <c r="V810" s="310">
        <v>5721.72</v>
      </c>
      <c r="X810" s="267" t="s">
        <v>51570</v>
      </c>
      <c r="Y810" s="268">
        <v>87.27</v>
      </c>
      <c r="AA810" s="229" t="s">
        <v>51573</v>
      </c>
      <c r="AB810" s="230">
        <v>34916.26</v>
      </c>
      <c r="AD810" s="209" t="s">
        <v>15418</v>
      </c>
      <c r="AE810" s="210">
        <v>211808.94</v>
      </c>
      <c r="AF810" s="93"/>
      <c r="AG810" s="201" t="s">
        <v>13327</v>
      </c>
      <c r="AH810" s="202">
        <v>2157</v>
      </c>
      <c r="AJ810" s="319" t="s">
        <v>12049</v>
      </c>
      <c r="AK810" s="320">
        <v>40880.379999999997</v>
      </c>
      <c r="AM810" s="265" t="s">
        <v>12548</v>
      </c>
      <c r="AN810" s="266">
        <v>52419</v>
      </c>
      <c r="AP810" s="233" t="s">
        <v>10637</v>
      </c>
      <c r="AQ810" s="234">
        <v>1426</v>
      </c>
      <c r="AS810" s="211" t="s">
        <v>7072</v>
      </c>
      <c r="AT810" s="212">
        <v>5480</v>
      </c>
      <c r="AV810" s="197" t="s">
        <v>10054</v>
      </c>
      <c r="AW810" s="198">
        <v>526420.46</v>
      </c>
    </row>
    <row r="811" spans="1:49" x14ac:dyDescent="0.3">
      <c r="A811" s="315" t="s">
        <v>5850</v>
      </c>
      <c r="B811" s="315"/>
      <c r="C811" s="316">
        <v>11191058.52</v>
      </c>
      <c r="E811" s="263" t="s">
        <v>12335</v>
      </c>
      <c r="F811" s="263"/>
      <c r="G811" s="264">
        <v>1000</v>
      </c>
      <c r="I811" s="227" t="s">
        <v>3554</v>
      </c>
      <c r="J811" s="227"/>
      <c r="K811" s="228">
        <v>15026</v>
      </c>
      <c r="M811" s="205" t="s">
        <v>1254</v>
      </c>
      <c r="N811" s="205"/>
      <c r="O811" s="206">
        <v>187403</v>
      </c>
      <c r="U811" s="309" t="s">
        <v>67039</v>
      </c>
      <c r="V811" s="310">
        <v>366.69</v>
      </c>
      <c r="X811" s="267" t="s">
        <v>51571</v>
      </c>
      <c r="Y811" s="268">
        <v>279.5</v>
      </c>
      <c r="AA811" s="229" t="s">
        <v>51574</v>
      </c>
      <c r="AB811" s="230">
        <v>15899.32</v>
      </c>
      <c r="AD811" s="209" t="s">
        <v>15419</v>
      </c>
      <c r="AE811" s="210">
        <v>7420.57</v>
      </c>
      <c r="AF811" s="93"/>
      <c r="AG811" s="201" t="s">
        <v>31880</v>
      </c>
      <c r="AH811" s="202">
        <v>63043.68</v>
      </c>
      <c r="AJ811" s="319" t="s">
        <v>12050</v>
      </c>
      <c r="AK811" s="320">
        <v>11191058.52</v>
      </c>
      <c r="AM811" s="265" t="s">
        <v>12549</v>
      </c>
      <c r="AN811" s="266">
        <v>1000</v>
      </c>
      <c r="AP811" s="233" t="s">
        <v>9527</v>
      </c>
      <c r="AQ811" s="234">
        <v>15026</v>
      </c>
      <c r="AS811" s="211" t="s">
        <v>7315</v>
      </c>
      <c r="AT811" s="212">
        <v>29846</v>
      </c>
      <c r="AV811" s="197" t="s">
        <v>10427</v>
      </c>
      <c r="AW811" s="198">
        <v>40600</v>
      </c>
    </row>
    <row r="812" spans="1:49" x14ac:dyDescent="0.3">
      <c r="A812" s="315" t="s">
        <v>5851</v>
      </c>
      <c r="B812" s="315"/>
      <c r="C812" s="316">
        <v>424940.66</v>
      </c>
      <c r="E812" s="263" t="s">
        <v>12337</v>
      </c>
      <c r="F812" s="263"/>
      <c r="G812" s="264">
        <v>8317</v>
      </c>
      <c r="I812" s="227" t="s">
        <v>4239</v>
      </c>
      <c r="J812" s="227"/>
      <c r="K812" s="228">
        <v>28600.28</v>
      </c>
      <c r="M812" s="205" t="s">
        <v>1255</v>
      </c>
      <c r="N812" s="205"/>
      <c r="O812" s="206">
        <v>7024.15</v>
      </c>
      <c r="U812" s="309" t="s">
        <v>67040</v>
      </c>
      <c r="V812" s="310">
        <v>49090.879999999997</v>
      </c>
      <c r="X812" s="267" t="s">
        <v>51574</v>
      </c>
      <c r="Y812" s="268">
        <v>3814.44</v>
      </c>
      <c r="AA812" s="229" t="s">
        <v>51575</v>
      </c>
      <c r="AB812" s="230">
        <v>1070.4000000000001</v>
      </c>
      <c r="AD812" s="209" t="s">
        <v>15420</v>
      </c>
      <c r="AE812" s="210">
        <v>16706.18</v>
      </c>
      <c r="AF812" s="93"/>
      <c r="AG812" s="201" t="s">
        <v>18249</v>
      </c>
      <c r="AH812" s="202">
        <v>29511.26</v>
      </c>
      <c r="AJ812" s="319" t="s">
        <v>12051</v>
      </c>
      <c r="AK812" s="320">
        <v>424940.66</v>
      </c>
      <c r="AM812" s="265" t="s">
        <v>12552</v>
      </c>
      <c r="AN812" s="266">
        <v>8317</v>
      </c>
      <c r="AP812" s="233" t="s">
        <v>10638</v>
      </c>
      <c r="AQ812" s="234">
        <v>28600.28</v>
      </c>
      <c r="AS812" s="211" t="s">
        <v>7730</v>
      </c>
      <c r="AT812" s="212">
        <v>45410</v>
      </c>
      <c r="AV812" s="197" t="s">
        <v>10055</v>
      </c>
      <c r="AW812" s="198">
        <v>40600</v>
      </c>
    </row>
    <row r="813" spans="1:49" x14ac:dyDescent="0.3">
      <c r="A813" s="315" t="s">
        <v>5852</v>
      </c>
      <c r="B813" s="315"/>
      <c r="C813" s="316">
        <v>330128.73</v>
      </c>
      <c r="E813" s="263" t="s">
        <v>12432</v>
      </c>
      <c r="F813" s="263"/>
      <c r="G813" s="264">
        <v>2</v>
      </c>
      <c r="I813" s="227" t="s">
        <v>4240</v>
      </c>
      <c r="J813" s="227"/>
      <c r="K813" s="228">
        <v>4213</v>
      </c>
      <c r="M813" s="205" t="s">
        <v>1256</v>
      </c>
      <c r="N813" s="205"/>
      <c r="O813" s="206">
        <v>348771.52</v>
      </c>
      <c r="U813" s="309" t="s">
        <v>55842</v>
      </c>
      <c r="V813" s="310">
        <v>48449.97</v>
      </c>
      <c r="X813" s="267" t="s">
        <v>63615</v>
      </c>
      <c r="Y813" s="268">
        <v>5700.48</v>
      </c>
      <c r="AA813" s="229" t="s">
        <v>51576</v>
      </c>
      <c r="AB813" s="230">
        <v>3017.76</v>
      </c>
      <c r="AD813" s="209" t="s">
        <v>13040</v>
      </c>
      <c r="AE813" s="210">
        <v>463990.43</v>
      </c>
      <c r="AF813" s="93"/>
      <c r="AG813" s="201" t="s">
        <v>13328</v>
      </c>
      <c r="AH813" s="202">
        <v>33.5</v>
      </c>
      <c r="AJ813" s="319" t="s">
        <v>12052</v>
      </c>
      <c r="AK813" s="320">
        <v>330128.73</v>
      </c>
      <c r="AM813" s="265" t="s">
        <v>12656</v>
      </c>
      <c r="AN813" s="266">
        <v>2</v>
      </c>
      <c r="AP813" s="233" t="s">
        <v>10639</v>
      </c>
      <c r="AQ813" s="234">
        <v>4213</v>
      </c>
      <c r="AS813" s="211" t="s">
        <v>8025</v>
      </c>
      <c r="AT813" s="212">
        <v>409.8</v>
      </c>
      <c r="AV813" s="197" t="s">
        <v>10428</v>
      </c>
      <c r="AW813" s="198">
        <v>34927</v>
      </c>
    </row>
    <row r="814" spans="1:49" x14ac:dyDescent="0.3">
      <c r="A814" s="315" t="s">
        <v>5853</v>
      </c>
      <c r="B814" s="315"/>
      <c r="C814" s="316">
        <v>11709377.15</v>
      </c>
      <c r="E814" s="263" t="s">
        <v>12339</v>
      </c>
      <c r="F814" s="263"/>
      <c r="G814" s="264">
        <v>67139.25</v>
      </c>
      <c r="I814" s="227" t="s">
        <v>3555</v>
      </c>
      <c r="J814" s="227"/>
      <c r="K814" s="228">
        <v>1212.1400000000001</v>
      </c>
      <c r="M814" s="205" t="s">
        <v>1257</v>
      </c>
      <c r="N814" s="205"/>
      <c r="O814" s="206">
        <v>90666</v>
      </c>
      <c r="U814" s="309" t="s">
        <v>67041</v>
      </c>
      <c r="V814" s="310">
        <v>46181.84</v>
      </c>
      <c r="X814" s="267" t="s">
        <v>51575</v>
      </c>
      <c r="Y814" s="268">
        <v>727.85</v>
      </c>
      <c r="AA814" s="229" t="s">
        <v>44372</v>
      </c>
      <c r="AB814" s="230">
        <v>3209</v>
      </c>
      <c r="AD814" s="209" t="s">
        <v>15421</v>
      </c>
      <c r="AE814" s="210">
        <v>11500</v>
      </c>
      <c r="AF814" s="93"/>
      <c r="AG814" s="201" t="s">
        <v>18251</v>
      </c>
      <c r="AH814" s="202">
        <v>104717.74</v>
      </c>
      <c r="AJ814" s="319" t="s">
        <v>12053</v>
      </c>
      <c r="AK814" s="320">
        <v>11709377.15</v>
      </c>
      <c r="AM814" s="265" t="s">
        <v>12554</v>
      </c>
      <c r="AN814" s="266">
        <v>67139.25</v>
      </c>
      <c r="AP814" s="233" t="s">
        <v>9528</v>
      </c>
      <c r="AQ814" s="234">
        <v>1212.1400000000001</v>
      </c>
      <c r="AS814" s="211" t="s">
        <v>8508</v>
      </c>
      <c r="AT814" s="212">
        <v>70684</v>
      </c>
      <c r="AV814" s="197" t="s">
        <v>10056</v>
      </c>
      <c r="AW814" s="198">
        <v>34927</v>
      </c>
    </row>
    <row r="815" spans="1:49" x14ac:dyDescent="0.3">
      <c r="A815" s="315" t="s">
        <v>5854</v>
      </c>
      <c r="B815" s="315"/>
      <c r="C815" s="316">
        <v>11950230.67</v>
      </c>
      <c r="E815" s="263" t="s">
        <v>12340</v>
      </c>
      <c r="F815" s="263"/>
      <c r="G815" s="264">
        <v>-17970.72</v>
      </c>
      <c r="I815" s="227" t="s">
        <v>4338</v>
      </c>
      <c r="J815" s="227"/>
      <c r="K815" s="228">
        <v>278</v>
      </c>
      <c r="M815" s="205" t="s">
        <v>1258</v>
      </c>
      <c r="N815" s="205"/>
      <c r="O815" s="206">
        <v>11243</v>
      </c>
      <c r="U815" s="309" t="s">
        <v>16094</v>
      </c>
      <c r="V815" s="310">
        <v>10708.36</v>
      </c>
      <c r="X815" s="267" t="s">
        <v>51576</v>
      </c>
      <c r="Y815" s="268">
        <v>1948.27</v>
      </c>
      <c r="AA815" s="229" t="s">
        <v>34517</v>
      </c>
      <c r="AB815" s="230">
        <v>52340</v>
      </c>
      <c r="AD815" s="209" t="s">
        <v>15422</v>
      </c>
      <c r="AE815" s="210">
        <v>1000</v>
      </c>
      <c r="AF815" s="93"/>
      <c r="AG815" s="201" t="s">
        <v>13329</v>
      </c>
      <c r="AH815" s="202">
        <v>6061.13</v>
      </c>
      <c r="AJ815" s="319" t="s">
        <v>12054</v>
      </c>
      <c r="AK815" s="320">
        <v>11950230.67</v>
      </c>
      <c r="AM815" s="265" t="s">
        <v>12555</v>
      </c>
      <c r="AN815" s="266">
        <v>-17970.72</v>
      </c>
      <c r="AP815" s="233" t="s">
        <v>10644</v>
      </c>
      <c r="AQ815" s="234">
        <v>278</v>
      </c>
      <c r="AS815" s="211" t="s">
        <v>8667</v>
      </c>
      <c r="AT815" s="212">
        <v>2000</v>
      </c>
      <c r="AV815" s="197" t="s">
        <v>7674</v>
      </c>
      <c r="AW815" s="198">
        <v>181747.52</v>
      </c>
    </row>
    <row r="816" spans="1:49" x14ac:dyDescent="0.3">
      <c r="A816" s="315" t="s">
        <v>5855</v>
      </c>
      <c r="B816" s="315"/>
      <c r="C816" s="316">
        <v>769125.67</v>
      </c>
      <c r="E816" s="263" t="s">
        <v>12341</v>
      </c>
      <c r="F816" s="263"/>
      <c r="G816" s="264">
        <v>3445</v>
      </c>
      <c r="I816" s="227" t="s">
        <v>4243</v>
      </c>
      <c r="J816" s="227"/>
      <c r="K816" s="228">
        <v>25771</v>
      </c>
      <c r="M816" s="205" t="s">
        <v>1259</v>
      </c>
      <c r="N816" s="205"/>
      <c r="O816" s="206">
        <v>4380</v>
      </c>
      <c r="U816" s="309" t="s">
        <v>33159</v>
      </c>
      <c r="V816" s="310">
        <v>2882.58</v>
      </c>
      <c r="X816" s="267" t="s">
        <v>58428</v>
      </c>
      <c r="Y816" s="268">
        <v>11347</v>
      </c>
      <c r="AA816" s="229" t="s">
        <v>34518</v>
      </c>
      <c r="AB816" s="230">
        <v>321677.96000000002</v>
      </c>
      <c r="AD816" s="209" t="s">
        <v>15423</v>
      </c>
      <c r="AE816" s="210">
        <v>4000</v>
      </c>
      <c r="AF816" s="93"/>
      <c r="AG816" s="201" t="s">
        <v>18256</v>
      </c>
      <c r="AH816" s="202">
        <v>61924</v>
      </c>
      <c r="AJ816" s="319" t="s">
        <v>12055</v>
      </c>
      <c r="AK816" s="320">
        <v>769125.67</v>
      </c>
      <c r="AM816" s="265" t="s">
        <v>12556</v>
      </c>
      <c r="AN816" s="266">
        <v>3445</v>
      </c>
      <c r="AP816" s="233" t="s">
        <v>10645</v>
      </c>
      <c r="AQ816" s="234">
        <v>25771</v>
      </c>
      <c r="AS816" s="211" t="s">
        <v>8907</v>
      </c>
      <c r="AT816" s="212">
        <v>28261</v>
      </c>
      <c r="AV816" s="197" t="s">
        <v>8176</v>
      </c>
      <c r="AW816" s="198">
        <v>27274.9</v>
      </c>
    </row>
    <row r="817" spans="1:49" x14ac:dyDescent="0.3">
      <c r="A817" s="315" t="s">
        <v>5857</v>
      </c>
      <c r="B817" s="315"/>
      <c r="C817" s="316">
        <v>1614898.73</v>
      </c>
      <c r="E817" s="263" t="s">
        <v>12435</v>
      </c>
      <c r="F817" s="263"/>
      <c r="G817" s="264">
        <v>1575</v>
      </c>
      <c r="I817" s="227" t="s">
        <v>4244</v>
      </c>
      <c r="J817" s="227"/>
      <c r="K817" s="228">
        <v>265973.40999999997</v>
      </c>
      <c r="M817" s="205" t="s">
        <v>1260</v>
      </c>
      <c r="N817" s="205"/>
      <c r="O817" s="206">
        <v>36204</v>
      </c>
      <c r="U817" s="309" t="s">
        <v>33160</v>
      </c>
      <c r="V817" s="310">
        <v>15698.96</v>
      </c>
      <c r="X817" s="267" t="s">
        <v>34518</v>
      </c>
      <c r="Y817" s="268">
        <v>532658.46</v>
      </c>
      <c r="AA817" s="229" t="s">
        <v>35993</v>
      </c>
      <c r="AB817" s="230">
        <v>39259</v>
      </c>
      <c r="AD817" s="209" t="s">
        <v>15424</v>
      </c>
      <c r="AE817" s="210">
        <v>500</v>
      </c>
      <c r="AF817" s="93"/>
      <c r="AG817" s="201" t="s">
        <v>31881</v>
      </c>
      <c r="AH817" s="202">
        <v>945851.33</v>
      </c>
      <c r="AJ817" s="319" t="s">
        <v>12057</v>
      </c>
      <c r="AK817" s="320">
        <v>1614898.73</v>
      </c>
      <c r="AM817" s="265" t="s">
        <v>12659</v>
      </c>
      <c r="AN817" s="266">
        <v>1575</v>
      </c>
      <c r="AP817" s="233" t="s">
        <v>10647</v>
      </c>
      <c r="AQ817" s="234">
        <v>265973.40999999997</v>
      </c>
      <c r="AS817" s="211" t="s">
        <v>9248</v>
      </c>
      <c r="AT817" s="212">
        <v>136801.87</v>
      </c>
      <c r="AV817" s="197" t="s">
        <v>10429</v>
      </c>
      <c r="AW817" s="198">
        <v>204016</v>
      </c>
    </row>
    <row r="818" spans="1:49" x14ac:dyDescent="0.3">
      <c r="A818" s="315" t="s">
        <v>5858</v>
      </c>
      <c r="B818" s="315"/>
      <c r="C818" s="316">
        <v>1372233.05</v>
      </c>
      <c r="E818" s="263" t="s">
        <v>12343</v>
      </c>
      <c r="F818" s="263"/>
      <c r="G818" s="264">
        <v>321237</v>
      </c>
      <c r="I818" s="227" t="s">
        <v>4341</v>
      </c>
      <c r="J818" s="227"/>
      <c r="K818" s="228">
        <v>6715</v>
      </c>
      <c r="M818" s="205" t="s">
        <v>4026</v>
      </c>
      <c r="N818" s="205"/>
      <c r="O818" s="206">
        <v>30616.61</v>
      </c>
      <c r="U818" s="309" t="s">
        <v>57259</v>
      </c>
      <c r="V818" s="310">
        <v>1984.6</v>
      </c>
      <c r="X818" s="267" t="s">
        <v>35993</v>
      </c>
      <c r="Y818" s="268">
        <v>36741.699999999997</v>
      </c>
      <c r="AA818" s="229" t="s">
        <v>51577</v>
      </c>
      <c r="AB818" s="230">
        <v>12637.37</v>
      </c>
      <c r="AD818" s="209" t="s">
        <v>15425</v>
      </c>
      <c r="AE818" s="210">
        <v>151</v>
      </c>
      <c r="AF818" s="93"/>
      <c r="AG818" s="201" t="s">
        <v>31882</v>
      </c>
      <c r="AH818" s="202">
        <v>18092</v>
      </c>
      <c r="AJ818" s="319" t="s">
        <v>12058</v>
      </c>
      <c r="AK818" s="320">
        <v>1372233.05</v>
      </c>
      <c r="AM818" s="265" t="s">
        <v>12558</v>
      </c>
      <c r="AN818" s="266">
        <v>321237</v>
      </c>
      <c r="AP818" s="233" t="s">
        <v>10648</v>
      </c>
      <c r="AQ818" s="234">
        <v>6715</v>
      </c>
      <c r="AS818" s="211" t="s">
        <v>9502</v>
      </c>
      <c r="AT818" s="212">
        <v>5375</v>
      </c>
      <c r="AV818" s="197" t="s">
        <v>9437</v>
      </c>
      <c r="AW818" s="198">
        <v>70674.460000000006</v>
      </c>
    </row>
    <row r="819" spans="1:49" x14ac:dyDescent="0.3">
      <c r="A819" s="315" t="s">
        <v>12773</v>
      </c>
      <c r="B819" s="315"/>
      <c r="C819" s="316">
        <v>37780.14</v>
      </c>
      <c r="E819" s="263" t="s">
        <v>12436</v>
      </c>
      <c r="F819" s="263"/>
      <c r="G819" s="264">
        <v>5896</v>
      </c>
      <c r="I819" s="227" t="s">
        <v>4245</v>
      </c>
      <c r="J819" s="227"/>
      <c r="K819" s="228">
        <v>7262.96</v>
      </c>
      <c r="M819" s="205" t="s">
        <v>4027</v>
      </c>
      <c r="N819" s="205"/>
      <c r="O819" s="206">
        <v>2675.33</v>
      </c>
      <c r="U819" s="309" t="s">
        <v>51687</v>
      </c>
      <c r="V819" s="310">
        <v>28674</v>
      </c>
      <c r="X819" s="267" t="s">
        <v>51577</v>
      </c>
      <c r="Y819" s="268">
        <v>13386.11</v>
      </c>
      <c r="AA819" s="229" t="s">
        <v>38850</v>
      </c>
      <c r="AB819" s="230">
        <v>922.06</v>
      </c>
      <c r="AD819" s="209" t="s">
        <v>15426</v>
      </c>
      <c r="AE819" s="210">
        <v>1520</v>
      </c>
      <c r="AF819" s="93"/>
      <c r="AG819" s="201" t="s">
        <v>31883</v>
      </c>
      <c r="AH819" s="202">
        <v>1383.47</v>
      </c>
      <c r="AJ819" s="319" t="s">
        <v>12850</v>
      </c>
      <c r="AK819" s="320">
        <v>37780.14</v>
      </c>
      <c r="AM819" s="265" t="s">
        <v>12660</v>
      </c>
      <c r="AN819" s="266">
        <v>5896</v>
      </c>
      <c r="AP819" s="233" t="s">
        <v>10650</v>
      </c>
      <c r="AQ819" s="234">
        <v>7262.96</v>
      </c>
      <c r="AS819" s="211" t="s">
        <v>10876</v>
      </c>
      <c r="AT819" s="212">
        <v>52.05</v>
      </c>
      <c r="AV819" s="197" t="s">
        <v>10057</v>
      </c>
      <c r="AW819" s="198">
        <v>483712.88</v>
      </c>
    </row>
    <row r="820" spans="1:49" x14ac:dyDescent="0.3">
      <c r="A820" s="315" t="s">
        <v>12776</v>
      </c>
      <c r="B820" s="315"/>
      <c r="C820" s="316">
        <v>62786.05</v>
      </c>
      <c r="E820" s="263" t="s">
        <v>12437</v>
      </c>
      <c r="F820" s="263"/>
      <c r="G820" s="264">
        <v>262</v>
      </c>
      <c r="I820" s="227" t="s">
        <v>4247</v>
      </c>
      <c r="J820" s="227"/>
      <c r="K820" s="228">
        <v>16499.650000000001</v>
      </c>
      <c r="M820" s="205" t="s">
        <v>1261</v>
      </c>
      <c r="N820" s="205"/>
      <c r="O820" s="206">
        <v>75553</v>
      </c>
      <c r="U820" s="309" t="s">
        <v>67042</v>
      </c>
      <c r="V820" s="310">
        <v>20441</v>
      </c>
      <c r="X820" s="267" t="s">
        <v>51578</v>
      </c>
      <c r="Y820" s="268">
        <v>99848.95</v>
      </c>
      <c r="AA820" s="229" t="s">
        <v>51578</v>
      </c>
      <c r="AB820" s="230">
        <v>102131.87</v>
      </c>
      <c r="AD820" s="209" t="s">
        <v>15427</v>
      </c>
      <c r="AE820" s="210">
        <v>251</v>
      </c>
      <c r="AF820" s="93"/>
      <c r="AG820" s="201" t="s">
        <v>31884</v>
      </c>
      <c r="AH820" s="202">
        <v>15315.53</v>
      </c>
      <c r="AJ820" s="319" t="s">
        <v>12853</v>
      </c>
      <c r="AK820" s="320">
        <v>62786.05</v>
      </c>
      <c r="AM820" s="265" t="s">
        <v>12661</v>
      </c>
      <c r="AN820" s="266">
        <v>262</v>
      </c>
      <c r="AP820" s="233" t="s">
        <v>10652</v>
      </c>
      <c r="AQ820" s="234">
        <v>16499.650000000001</v>
      </c>
      <c r="AS820" s="211" t="s">
        <v>11049</v>
      </c>
      <c r="AT820" s="212">
        <v>637.5</v>
      </c>
      <c r="AV820" s="197" t="s">
        <v>7675</v>
      </c>
      <c r="AW820" s="198">
        <v>52272</v>
      </c>
    </row>
    <row r="821" spans="1:49" x14ac:dyDescent="0.3">
      <c r="A821" s="315" t="s">
        <v>12777</v>
      </c>
      <c r="B821" s="315"/>
      <c r="C821" s="316">
        <v>76125.7</v>
      </c>
      <c r="E821" s="263" t="s">
        <v>12344</v>
      </c>
      <c r="F821" s="263"/>
      <c r="G821" s="264">
        <v>72904.5</v>
      </c>
      <c r="I821" s="227" t="s">
        <v>3558</v>
      </c>
      <c r="J821" s="227"/>
      <c r="K821" s="228">
        <v>1995.19</v>
      </c>
      <c r="M821" s="205" t="s">
        <v>1262</v>
      </c>
      <c r="N821" s="205"/>
      <c r="O821" s="206">
        <v>4518</v>
      </c>
      <c r="U821" s="309" t="s">
        <v>67043</v>
      </c>
      <c r="V821" s="310">
        <v>40000</v>
      </c>
      <c r="X821" s="267" t="s">
        <v>63616</v>
      </c>
      <c r="Y821" s="268">
        <v>71838.78</v>
      </c>
      <c r="AA821" s="229" t="s">
        <v>34519</v>
      </c>
      <c r="AB821" s="230">
        <v>38558.75</v>
      </c>
      <c r="AD821" s="209" t="s">
        <v>15428</v>
      </c>
      <c r="AE821" s="210">
        <v>1522</v>
      </c>
      <c r="AF821" s="93"/>
      <c r="AG821" s="201" t="s">
        <v>31885</v>
      </c>
      <c r="AH821" s="202">
        <v>18092</v>
      </c>
      <c r="AJ821" s="319" t="s">
        <v>12854</v>
      </c>
      <c r="AK821" s="320">
        <v>76125.7</v>
      </c>
      <c r="AM821" s="265" t="s">
        <v>12560</v>
      </c>
      <c r="AN821" s="266">
        <v>72904.5</v>
      </c>
      <c r="AP821" s="233" t="s">
        <v>9533</v>
      </c>
      <c r="AQ821" s="234">
        <v>1995.19</v>
      </c>
      <c r="AS821" s="211" t="s">
        <v>9795</v>
      </c>
      <c r="AT821" s="212">
        <v>360724.94</v>
      </c>
      <c r="AV821" s="197" t="s">
        <v>10135</v>
      </c>
      <c r="AW821" s="198">
        <v>6848</v>
      </c>
    </row>
    <row r="822" spans="1:49" x14ac:dyDescent="0.3">
      <c r="A822" s="315" t="s">
        <v>12778</v>
      </c>
      <c r="B822" s="315"/>
      <c r="C822" s="316">
        <v>10140.41</v>
      </c>
      <c r="E822" s="263" t="s">
        <v>12345</v>
      </c>
      <c r="F822" s="263"/>
      <c r="G822" s="264">
        <v>15000</v>
      </c>
      <c r="I822" s="227" t="s">
        <v>4344</v>
      </c>
      <c r="J822" s="227"/>
      <c r="K822" s="228">
        <v>15370</v>
      </c>
      <c r="M822" s="205" t="s">
        <v>1263</v>
      </c>
      <c r="N822" s="205"/>
      <c r="O822" s="206">
        <v>671563</v>
      </c>
      <c r="U822" s="309" t="s">
        <v>16188</v>
      </c>
      <c r="V822" s="310">
        <v>70899.86</v>
      </c>
      <c r="X822" s="267" t="s">
        <v>34519</v>
      </c>
      <c r="Y822" s="268">
        <v>50971.31</v>
      </c>
      <c r="AA822" s="229" t="s">
        <v>34520</v>
      </c>
      <c r="AB822" s="230">
        <v>115925.9</v>
      </c>
      <c r="AD822" s="209" t="s">
        <v>15429</v>
      </c>
      <c r="AE822" s="210">
        <v>1144</v>
      </c>
      <c r="AF822" s="93"/>
      <c r="AG822" s="201" t="s">
        <v>18276</v>
      </c>
      <c r="AH822" s="202">
        <v>1383.47</v>
      </c>
      <c r="AJ822" s="319" t="s">
        <v>12855</v>
      </c>
      <c r="AK822" s="320">
        <v>10140.41</v>
      </c>
      <c r="AM822" s="265" t="s">
        <v>12561</v>
      </c>
      <c r="AN822" s="266">
        <v>15000</v>
      </c>
      <c r="AP822" s="233" t="s">
        <v>10653</v>
      </c>
      <c r="AQ822" s="234">
        <v>15370</v>
      </c>
      <c r="AS822" s="211" t="s">
        <v>6650</v>
      </c>
      <c r="AT822" s="212">
        <v>669338.67000000004</v>
      </c>
      <c r="AV822" s="197" t="s">
        <v>10430</v>
      </c>
      <c r="AW822" s="198">
        <v>76580</v>
      </c>
    </row>
    <row r="823" spans="1:49" x14ac:dyDescent="0.3">
      <c r="A823" s="315" t="s">
        <v>12779</v>
      </c>
      <c r="B823" s="315"/>
      <c r="C823" s="316">
        <v>623.95000000000005</v>
      </c>
      <c r="E823" s="263" t="s">
        <v>12347</v>
      </c>
      <c r="F823" s="263"/>
      <c r="G823" s="264">
        <v>360</v>
      </c>
      <c r="I823" s="227" t="s">
        <v>4248</v>
      </c>
      <c r="J823" s="227"/>
      <c r="K823" s="228">
        <v>14166.93</v>
      </c>
      <c r="M823" s="205" t="s">
        <v>1264</v>
      </c>
      <c r="N823" s="205"/>
      <c r="O823" s="206">
        <v>18214</v>
      </c>
      <c r="U823" s="309" t="s">
        <v>58946</v>
      </c>
      <c r="V823" s="310">
        <v>14701.39</v>
      </c>
      <c r="X823" s="267" t="s">
        <v>34520</v>
      </c>
      <c r="Y823" s="268">
        <v>157257.31</v>
      </c>
      <c r="AA823" s="229" t="s">
        <v>34521</v>
      </c>
      <c r="AB823" s="230">
        <v>44698.42</v>
      </c>
      <c r="AD823" s="209" t="s">
        <v>15430</v>
      </c>
      <c r="AE823" s="210">
        <v>5400</v>
      </c>
      <c r="AF823" s="93"/>
      <c r="AG823" s="201" t="s">
        <v>18277</v>
      </c>
      <c r="AH823" s="202">
        <v>15315.53</v>
      </c>
      <c r="AJ823" s="319" t="s">
        <v>12856</v>
      </c>
      <c r="AK823" s="320">
        <v>623.95000000000005</v>
      </c>
      <c r="AM823" s="265" t="s">
        <v>12563</v>
      </c>
      <c r="AN823" s="266">
        <v>360</v>
      </c>
      <c r="AP823" s="233" t="s">
        <v>10654</v>
      </c>
      <c r="AQ823" s="234">
        <v>14166.93</v>
      </c>
      <c r="AS823" s="211" t="s">
        <v>6900</v>
      </c>
      <c r="AT823" s="212">
        <v>55753.5</v>
      </c>
      <c r="AV823" s="197" t="s">
        <v>10058</v>
      </c>
      <c r="AW823" s="198">
        <v>135700</v>
      </c>
    </row>
    <row r="824" spans="1:49" x14ac:dyDescent="0.3">
      <c r="A824" s="315" t="s">
        <v>69786</v>
      </c>
      <c r="B824" s="315"/>
      <c r="C824" s="316">
        <v>0.88</v>
      </c>
      <c r="E824" s="263" t="s">
        <v>12348</v>
      </c>
      <c r="F824" s="263"/>
      <c r="G824" s="264">
        <v>119295.88</v>
      </c>
      <c r="I824" s="227" t="s">
        <v>4346</v>
      </c>
      <c r="J824" s="227"/>
      <c r="K824" s="228">
        <v>2980</v>
      </c>
      <c r="M824" s="205" t="s">
        <v>1265</v>
      </c>
      <c r="N824" s="205"/>
      <c r="O824" s="206">
        <v>42708</v>
      </c>
      <c r="U824" s="309" t="s">
        <v>58434</v>
      </c>
      <c r="V824" s="310">
        <v>20488.47</v>
      </c>
      <c r="X824" s="267" t="s">
        <v>34521</v>
      </c>
      <c r="Y824" s="268">
        <v>58077.760000000002</v>
      </c>
      <c r="AA824" s="229" t="s">
        <v>51579</v>
      </c>
      <c r="AB824" s="230">
        <v>105252.76</v>
      </c>
      <c r="AD824" s="209" t="s">
        <v>15431</v>
      </c>
      <c r="AE824" s="210">
        <v>3889</v>
      </c>
      <c r="AF824" s="93"/>
      <c r="AG824" s="201" t="s">
        <v>13330</v>
      </c>
      <c r="AH824" s="202">
        <v>19250</v>
      </c>
      <c r="AJ824" s="319" t="s">
        <v>65258</v>
      </c>
      <c r="AK824" s="320">
        <v>0.88</v>
      </c>
      <c r="AM824" s="265" t="s">
        <v>12565</v>
      </c>
      <c r="AN824" s="266">
        <v>119295.88</v>
      </c>
      <c r="AP824" s="233" t="s">
        <v>10656</v>
      </c>
      <c r="AQ824" s="234">
        <v>2980</v>
      </c>
      <c r="AS824" s="211" t="s">
        <v>7073</v>
      </c>
      <c r="AT824" s="212">
        <v>26313.88</v>
      </c>
      <c r="AV824" s="178"/>
      <c r="AW824" s="179"/>
    </row>
    <row r="825" spans="1:49" x14ac:dyDescent="0.3">
      <c r="A825" s="315" t="s">
        <v>12780</v>
      </c>
      <c r="B825" s="315"/>
      <c r="C825" s="316">
        <v>33625.5</v>
      </c>
      <c r="E825" s="263" t="s">
        <v>12440</v>
      </c>
      <c r="F825" s="263"/>
      <c r="G825" s="264">
        <v>1602</v>
      </c>
      <c r="I825" s="227" t="s">
        <v>3560</v>
      </c>
      <c r="J825" s="227"/>
      <c r="K825" s="228">
        <v>1056.99</v>
      </c>
      <c r="M825" s="205" t="s">
        <v>1266</v>
      </c>
      <c r="N825" s="205"/>
      <c r="O825" s="206">
        <v>27917</v>
      </c>
      <c r="U825" s="309" t="s">
        <v>16189</v>
      </c>
      <c r="V825" s="310">
        <v>8021.69</v>
      </c>
      <c r="X825" s="267" t="s">
        <v>61075</v>
      </c>
      <c r="Y825" s="268">
        <v>144317.48000000001</v>
      </c>
      <c r="AA825" s="229" t="s">
        <v>47735</v>
      </c>
      <c r="AB825" s="230">
        <v>549674.38</v>
      </c>
      <c r="AD825" s="209" t="s">
        <v>15432</v>
      </c>
      <c r="AE825" s="210">
        <v>2000</v>
      </c>
      <c r="AF825" s="93"/>
      <c r="AG825" s="201" t="s">
        <v>13331</v>
      </c>
      <c r="AH825" s="202">
        <v>500</v>
      </c>
      <c r="AJ825" s="319" t="s">
        <v>12857</v>
      </c>
      <c r="AK825" s="320">
        <v>33625.5</v>
      </c>
      <c r="AM825" s="265" t="s">
        <v>12664</v>
      </c>
      <c r="AN825" s="266">
        <v>1602</v>
      </c>
      <c r="AP825" s="233" t="s">
        <v>9536</v>
      </c>
      <c r="AQ825" s="234">
        <v>1056.99</v>
      </c>
      <c r="AS825" s="211" t="s">
        <v>7316</v>
      </c>
      <c r="AT825" s="212">
        <v>302968.89</v>
      </c>
      <c r="AV825" s="162"/>
      <c r="AW825" s="163"/>
    </row>
    <row r="826" spans="1:49" x14ac:dyDescent="0.3">
      <c r="A826" s="315" t="s">
        <v>12782</v>
      </c>
      <c r="B826" s="315"/>
      <c r="C826" s="316">
        <v>11865.97</v>
      </c>
      <c r="E826" s="263" t="s">
        <v>12442</v>
      </c>
      <c r="F826" s="263"/>
      <c r="G826" s="264">
        <v>3756</v>
      </c>
      <c r="I826" s="227" t="s">
        <v>4250</v>
      </c>
      <c r="J826" s="227"/>
      <c r="K826" s="228">
        <v>1067057</v>
      </c>
      <c r="M826" s="205" t="s">
        <v>1267</v>
      </c>
      <c r="N826" s="205"/>
      <c r="O826" s="206">
        <v>194419</v>
      </c>
      <c r="U826" s="309" t="s">
        <v>16190</v>
      </c>
      <c r="V826" s="310">
        <v>18882.419999999998</v>
      </c>
      <c r="X826" s="267" t="s">
        <v>63949</v>
      </c>
      <c r="Y826" s="268">
        <v>71605.25</v>
      </c>
      <c r="AA826" s="229" t="s">
        <v>48667</v>
      </c>
      <c r="AB826" s="230">
        <v>16500</v>
      </c>
      <c r="AD826" s="209" t="s">
        <v>15433</v>
      </c>
      <c r="AE826" s="210">
        <v>1961</v>
      </c>
      <c r="AF826" s="93"/>
      <c r="AG826" s="201" t="s">
        <v>13332</v>
      </c>
      <c r="AH826" s="202">
        <v>1473</v>
      </c>
      <c r="AJ826" s="319" t="s">
        <v>12859</v>
      </c>
      <c r="AK826" s="320">
        <v>11865.97</v>
      </c>
      <c r="AM826" s="265" t="s">
        <v>12667</v>
      </c>
      <c r="AN826" s="266">
        <v>3756</v>
      </c>
      <c r="AP826" s="233" t="s">
        <v>10657</v>
      </c>
      <c r="AQ826" s="234">
        <v>1067057</v>
      </c>
      <c r="AS826" s="211" t="s">
        <v>7584</v>
      </c>
      <c r="AT826" s="212">
        <v>282006.39</v>
      </c>
      <c r="AV826" s="162"/>
      <c r="AW826" s="163"/>
    </row>
    <row r="827" spans="1:49" x14ac:dyDescent="0.3">
      <c r="A827" s="315" t="s">
        <v>12784</v>
      </c>
      <c r="B827" s="315"/>
      <c r="C827" s="316">
        <v>112427.3</v>
      </c>
      <c r="E827" s="263" t="s">
        <v>12443</v>
      </c>
      <c r="F827" s="263"/>
      <c r="G827" s="264">
        <v>1150</v>
      </c>
      <c r="I827" s="227" t="s">
        <v>4347</v>
      </c>
      <c r="J827" s="227"/>
      <c r="K827" s="228">
        <v>12319</v>
      </c>
      <c r="M827" s="205" t="s">
        <v>1268</v>
      </c>
      <c r="N827" s="205"/>
      <c r="O827" s="206">
        <v>5976</v>
      </c>
      <c r="U827" s="309" t="s">
        <v>16191</v>
      </c>
      <c r="V827" s="310">
        <v>22813.439999999999</v>
      </c>
      <c r="X827" s="267" t="s">
        <v>59396</v>
      </c>
      <c r="Y827" s="268">
        <v>5625.72</v>
      </c>
      <c r="AA827" s="229" t="s">
        <v>48668</v>
      </c>
      <c r="AB827" s="230">
        <v>1215.95</v>
      </c>
      <c r="AD827" s="209" t="s">
        <v>15434</v>
      </c>
      <c r="AE827" s="210">
        <v>2000</v>
      </c>
      <c r="AF827" s="93"/>
      <c r="AG827" s="201" t="s">
        <v>31886</v>
      </c>
      <c r="AH827" s="202">
        <v>15618.35</v>
      </c>
      <c r="AJ827" s="319" t="s">
        <v>12861</v>
      </c>
      <c r="AK827" s="320">
        <v>112427.3</v>
      </c>
      <c r="AM827" s="265" t="s">
        <v>12669</v>
      </c>
      <c r="AN827" s="266">
        <v>1150</v>
      </c>
      <c r="AP827" s="233" t="s">
        <v>10658</v>
      </c>
      <c r="AQ827" s="234">
        <v>12319</v>
      </c>
      <c r="AS827" s="211" t="s">
        <v>7731</v>
      </c>
      <c r="AT827" s="212">
        <v>43618.559999999998</v>
      </c>
      <c r="AV827" s="162"/>
      <c r="AW827" s="163"/>
    </row>
    <row r="828" spans="1:49" x14ac:dyDescent="0.3">
      <c r="A828" s="315" t="s">
        <v>12785</v>
      </c>
      <c r="B828" s="315"/>
      <c r="C828" s="316">
        <v>24768.400000000001</v>
      </c>
      <c r="E828" s="263" t="s">
        <v>12349</v>
      </c>
      <c r="F828" s="263"/>
      <c r="G828" s="264">
        <v>14850</v>
      </c>
      <c r="I828" s="227" t="s">
        <v>4348</v>
      </c>
      <c r="J828" s="227"/>
      <c r="K828" s="228">
        <v>6480</v>
      </c>
      <c r="M828" s="205" t="s">
        <v>1269</v>
      </c>
      <c r="N828" s="205"/>
      <c r="O828" s="206">
        <v>4933</v>
      </c>
      <c r="U828" s="309" t="s">
        <v>34603</v>
      </c>
      <c r="V828" s="310">
        <v>5162.68</v>
      </c>
      <c r="X828" s="267" t="s">
        <v>55814</v>
      </c>
      <c r="Y828" s="268">
        <v>29171.99</v>
      </c>
      <c r="AA828" s="229" t="s">
        <v>48669</v>
      </c>
      <c r="AB828" s="230">
        <v>3976.5</v>
      </c>
      <c r="AD828" s="209" t="s">
        <v>15435</v>
      </c>
      <c r="AE828" s="210">
        <v>711</v>
      </c>
      <c r="AF828" s="93"/>
      <c r="AG828" s="201" t="s">
        <v>31887</v>
      </c>
      <c r="AH828" s="202">
        <v>1242.6500000000001</v>
      </c>
      <c r="AJ828" s="319" t="s">
        <v>12862</v>
      </c>
      <c r="AK828" s="320">
        <v>24768.400000000001</v>
      </c>
      <c r="AM828" s="265" t="s">
        <v>12566</v>
      </c>
      <c r="AN828" s="266">
        <v>14850</v>
      </c>
      <c r="AP828" s="233" t="s">
        <v>10659</v>
      </c>
      <c r="AQ828" s="234">
        <v>6480</v>
      </c>
      <c r="AS828" s="211" t="s">
        <v>7959</v>
      </c>
      <c r="AT828" s="212">
        <v>57638.38</v>
      </c>
    </row>
    <row r="829" spans="1:49" x14ac:dyDescent="0.3">
      <c r="A829" s="315" t="s">
        <v>12787</v>
      </c>
      <c r="B829" s="315"/>
      <c r="C829" s="316">
        <v>18358.759999999998</v>
      </c>
      <c r="E829" s="263" t="s">
        <v>12445</v>
      </c>
      <c r="F829" s="263"/>
      <c r="G829" s="264">
        <v>846</v>
      </c>
      <c r="I829" s="227" t="s">
        <v>4349</v>
      </c>
      <c r="J829" s="227"/>
      <c r="K829" s="228">
        <v>2659</v>
      </c>
      <c r="M829" s="205" t="s">
        <v>1270</v>
      </c>
      <c r="N829" s="205"/>
      <c r="O829" s="206">
        <v>299192</v>
      </c>
      <c r="U829" s="309" t="s">
        <v>61079</v>
      </c>
      <c r="V829" s="310">
        <v>112000</v>
      </c>
      <c r="X829" s="267" t="s">
        <v>47735</v>
      </c>
      <c r="Y829" s="268">
        <v>642564.62</v>
      </c>
      <c r="AA829" s="229" t="s">
        <v>44373</v>
      </c>
      <c r="AB829" s="230">
        <v>151581.51</v>
      </c>
      <c r="AD829" s="209" t="s">
        <v>15436</v>
      </c>
      <c r="AE829" s="210">
        <v>216</v>
      </c>
      <c r="AF829" s="93"/>
      <c r="AG829" s="201" t="s">
        <v>31888</v>
      </c>
      <c r="AH829" s="202">
        <v>4369</v>
      </c>
      <c r="AJ829" s="319" t="s">
        <v>12864</v>
      </c>
      <c r="AK829" s="320">
        <v>18358.759999999998</v>
      </c>
      <c r="AM829" s="265" t="s">
        <v>12671</v>
      </c>
      <c r="AN829" s="266">
        <v>846</v>
      </c>
      <c r="AP829" s="233" t="s">
        <v>10660</v>
      </c>
      <c r="AQ829" s="234">
        <v>2659</v>
      </c>
      <c r="AS829" s="211" t="s">
        <v>8026</v>
      </c>
      <c r="AT829" s="212">
        <v>141620</v>
      </c>
    </row>
    <row r="830" spans="1:49" x14ac:dyDescent="0.3">
      <c r="A830" s="315" t="s">
        <v>12788</v>
      </c>
      <c r="B830" s="315"/>
      <c r="C830" s="316">
        <v>56435.53</v>
      </c>
      <c r="E830" s="263" t="s">
        <v>12350</v>
      </c>
      <c r="F830" s="263"/>
      <c r="G830" s="264">
        <v>693.75</v>
      </c>
      <c r="I830" s="227" t="s">
        <v>4350</v>
      </c>
      <c r="J830" s="227"/>
      <c r="K830" s="228">
        <v>2129.0100000000002</v>
      </c>
      <c r="M830" s="205" t="s">
        <v>1271</v>
      </c>
      <c r="N830" s="205"/>
      <c r="O830" s="206">
        <v>3232</v>
      </c>
      <c r="U830" s="309" t="s">
        <v>48696</v>
      </c>
      <c r="V830" s="310">
        <v>3842.22</v>
      </c>
      <c r="X830" s="267" t="s">
        <v>63950</v>
      </c>
      <c r="Y830" s="268">
        <v>484.2</v>
      </c>
      <c r="AA830" s="229" t="s">
        <v>44374</v>
      </c>
      <c r="AB830" s="230">
        <v>10754.49</v>
      </c>
      <c r="AD830" s="209" t="s">
        <v>15437</v>
      </c>
      <c r="AE830" s="210">
        <v>62155</v>
      </c>
      <c r="AF830" s="93"/>
      <c r="AG830" s="201" t="s">
        <v>13333</v>
      </c>
      <c r="AH830" s="202">
        <v>19250</v>
      </c>
      <c r="AJ830" s="319" t="s">
        <v>12865</v>
      </c>
      <c r="AK830" s="320">
        <v>56435.53</v>
      </c>
      <c r="AM830" s="265" t="s">
        <v>12567</v>
      </c>
      <c r="AN830" s="266">
        <v>693.75</v>
      </c>
      <c r="AP830" s="233" t="s">
        <v>10661</v>
      </c>
      <c r="AQ830" s="234">
        <v>2129.0100000000002</v>
      </c>
      <c r="AS830" s="211" t="s">
        <v>8286</v>
      </c>
      <c r="AT830" s="212">
        <v>330160.33</v>
      </c>
    </row>
    <row r="831" spans="1:49" x14ac:dyDescent="0.3">
      <c r="A831" s="315" t="s">
        <v>12790</v>
      </c>
      <c r="B831" s="315"/>
      <c r="C831" s="316">
        <v>56195.43</v>
      </c>
      <c r="E831" s="263" t="s">
        <v>12446</v>
      </c>
      <c r="F831" s="263"/>
      <c r="G831" s="264">
        <v>4440</v>
      </c>
      <c r="I831" s="227" t="s">
        <v>4351</v>
      </c>
      <c r="J831" s="227"/>
      <c r="K831" s="228">
        <v>223</v>
      </c>
      <c r="M831" s="205" t="s">
        <v>1272</v>
      </c>
      <c r="N831" s="205"/>
      <c r="O831" s="206">
        <v>233981.14</v>
      </c>
      <c r="U831" s="309" t="s">
        <v>61186</v>
      </c>
      <c r="V831" s="310">
        <v>24286.01</v>
      </c>
      <c r="X831" s="267" t="s">
        <v>61076</v>
      </c>
      <c r="Y831" s="268">
        <v>7255.12</v>
      </c>
      <c r="AA831" s="229" t="s">
        <v>44375</v>
      </c>
      <c r="AB831" s="230">
        <v>10138.450000000001</v>
      </c>
      <c r="AD831" s="209" t="s">
        <v>15438</v>
      </c>
      <c r="AE831" s="210">
        <v>15000</v>
      </c>
      <c r="AF831" s="93"/>
      <c r="AG831" s="201" t="s">
        <v>13334</v>
      </c>
      <c r="AH831" s="202">
        <v>500</v>
      </c>
      <c r="AJ831" s="319" t="s">
        <v>12867</v>
      </c>
      <c r="AK831" s="320">
        <v>56195.43</v>
      </c>
      <c r="AM831" s="265" t="s">
        <v>12672</v>
      </c>
      <c r="AN831" s="266">
        <v>4440</v>
      </c>
      <c r="AP831" s="233" t="s">
        <v>9538</v>
      </c>
      <c r="AQ831" s="234">
        <v>223</v>
      </c>
      <c r="AS831" s="211" t="s">
        <v>8509</v>
      </c>
      <c r="AT831" s="212">
        <v>243287.35</v>
      </c>
    </row>
    <row r="832" spans="1:49" x14ac:dyDescent="0.3">
      <c r="A832" s="315" t="s">
        <v>12791</v>
      </c>
      <c r="B832" s="315"/>
      <c r="C832" s="316">
        <v>105913.69</v>
      </c>
      <c r="E832" s="263" t="s">
        <v>12448</v>
      </c>
      <c r="F832" s="263"/>
      <c r="G832" s="264">
        <v>3348</v>
      </c>
      <c r="I832" s="227" t="s">
        <v>4354</v>
      </c>
      <c r="J832" s="227"/>
      <c r="K832" s="228">
        <v>2524</v>
      </c>
      <c r="M832" s="205" t="s">
        <v>1273</v>
      </c>
      <c r="N832" s="205"/>
      <c r="O832" s="206">
        <v>41654</v>
      </c>
      <c r="U832" s="309" t="s">
        <v>67044</v>
      </c>
      <c r="V832" s="310">
        <v>93275.89</v>
      </c>
      <c r="X832" s="267" t="s">
        <v>48667</v>
      </c>
      <c r="Y832" s="268">
        <v>9449.59</v>
      </c>
      <c r="AA832" s="229" t="s">
        <v>44376</v>
      </c>
      <c r="AB832" s="230">
        <v>626.54999999999995</v>
      </c>
      <c r="AD832" s="209" t="s">
        <v>15439</v>
      </c>
      <c r="AE832" s="210">
        <v>10000</v>
      </c>
      <c r="AF832" s="93"/>
      <c r="AG832" s="201" t="s">
        <v>13335</v>
      </c>
      <c r="AH832" s="202">
        <v>1473</v>
      </c>
      <c r="AJ832" s="319" t="s">
        <v>12868</v>
      </c>
      <c r="AK832" s="320">
        <v>105913.69</v>
      </c>
      <c r="AM832" s="265" t="s">
        <v>12674</v>
      </c>
      <c r="AN832" s="266">
        <v>3348</v>
      </c>
      <c r="AP832" s="233" t="s">
        <v>10664</v>
      </c>
      <c r="AQ832" s="234">
        <v>2524</v>
      </c>
      <c r="AS832" s="211" t="s">
        <v>8668</v>
      </c>
      <c r="AT832" s="212">
        <v>33036.32</v>
      </c>
    </row>
    <row r="833" spans="1:46" x14ac:dyDescent="0.3">
      <c r="A833" s="315" t="s">
        <v>12792</v>
      </c>
      <c r="B833" s="315"/>
      <c r="C833" s="316">
        <v>36357.160000000003</v>
      </c>
      <c r="E833" s="263" t="s">
        <v>12351</v>
      </c>
      <c r="F833" s="263"/>
      <c r="G833" s="264">
        <v>8025.64</v>
      </c>
      <c r="I833" s="227" t="s">
        <v>4419</v>
      </c>
      <c r="J833" s="227"/>
      <c r="K833" s="228">
        <v>1069</v>
      </c>
      <c r="M833" s="205" t="s">
        <v>4028</v>
      </c>
      <c r="N833" s="205"/>
      <c r="O833" s="206">
        <v>2111.04</v>
      </c>
      <c r="U833" s="309" t="s">
        <v>54839</v>
      </c>
      <c r="V833" s="310">
        <v>44238.43</v>
      </c>
      <c r="X833" s="267" t="s">
        <v>63951</v>
      </c>
      <c r="Y833" s="268">
        <v>1800.96</v>
      </c>
      <c r="AA833" s="229" t="s">
        <v>40103</v>
      </c>
      <c r="AB833" s="230">
        <v>71667.16</v>
      </c>
      <c r="AD833" s="209" t="s">
        <v>15440</v>
      </c>
      <c r="AE833" s="210">
        <v>50001</v>
      </c>
      <c r="AF833" s="93"/>
      <c r="AG833" s="201" t="s">
        <v>18302</v>
      </c>
      <c r="AH833" s="202">
        <v>15618.35</v>
      </c>
      <c r="AJ833" s="319" t="s">
        <v>12869</v>
      </c>
      <c r="AK833" s="320">
        <v>36357.160000000003</v>
      </c>
      <c r="AM833" s="265" t="s">
        <v>12568</v>
      </c>
      <c r="AN833" s="266">
        <v>8025.64</v>
      </c>
      <c r="AP833" s="233" t="s">
        <v>10665</v>
      </c>
      <c r="AQ833" s="234">
        <v>1069</v>
      </c>
      <c r="AS833" s="211" t="s">
        <v>8908</v>
      </c>
      <c r="AT833" s="212">
        <v>187420.32</v>
      </c>
    </row>
    <row r="834" spans="1:46" x14ac:dyDescent="0.3">
      <c r="A834" s="315" t="s">
        <v>12794</v>
      </c>
      <c r="B834" s="315"/>
      <c r="C834" s="316">
        <v>44281.46</v>
      </c>
      <c r="E834" s="263" t="s">
        <v>12352</v>
      </c>
      <c r="F834" s="263"/>
      <c r="G834" s="264">
        <v>197581</v>
      </c>
      <c r="I834" s="227" t="s">
        <v>4251</v>
      </c>
      <c r="J834" s="227"/>
      <c r="K834" s="228">
        <v>1978</v>
      </c>
      <c r="M834" s="205" t="s">
        <v>1274</v>
      </c>
      <c r="N834" s="205"/>
      <c r="O834" s="206">
        <v>175576</v>
      </c>
      <c r="U834" s="309" t="s">
        <v>54840</v>
      </c>
      <c r="V834" s="310">
        <v>9512.3799999999992</v>
      </c>
      <c r="X834" s="267" t="s">
        <v>48668</v>
      </c>
      <c r="Y834" s="268">
        <v>846.45</v>
      </c>
      <c r="AA834" s="229" t="s">
        <v>15459</v>
      </c>
      <c r="AB834" s="230">
        <v>8583</v>
      </c>
      <c r="AD834" s="209" t="s">
        <v>15441</v>
      </c>
      <c r="AE834" s="210">
        <v>556</v>
      </c>
      <c r="AF834" s="93"/>
      <c r="AG834" s="201" t="s">
        <v>18304</v>
      </c>
      <c r="AH834" s="202">
        <v>1242.6500000000001</v>
      </c>
      <c r="AJ834" s="319" t="s">
        <v>12871</v>
      </c>
      <c r="AK834" s="320">
        <v>44281.46</v>
      </c>
      <c r="AM834" s="265" t="s">
        <v>12569</v>
      </c>
      <c r="AN834" s="266">
        <v>197581</v>
      </c>
      <c r="AP834" s="233" t="s">
        <v>10666</v>
      </c>
      <c r="AQ834" s="234">
        <v>1978</v>
      </c>
      <c r="AS834" s="211" t="s">
        <v>9249</v>
      </c>
      <c r="AT834" s="212">
        <v>2064504.99</v>
      </c>
    </row>
    <row r="835" spans="1:46" x14ac:dyDescent="0.3">
      <c r="A835" s="315" t="s">
        <v>65521</v>
      </c>
      <c r="B835" s="315"/>
      <c r="C835" s="316">
        <v>65749.09</v>
      </c>
      <c r="E835" s="263" t="s">
        <v>12450</v>
      </c>
      <c r="F835" s="263"/>
      <c r="G835" s="264">
        <v>11557</v>
      </c>
      <c r="I835" s="227" t="s">
        <v>4356</v>
      </c>
      <c r="J835" s="227"/>
      <c r="K835" s="228">
        <v>1119</v>
      </c>
      <c r="M835" s="205" t="s">
        <v>1275</v>
      </c>
      <c r="N835" s="205"/>
      <c r="O835" s="206">
        <v>159012.69</v>
      </c>
      <c r="U835" s="309" t="s">
        <v>67045</v>
      </c>
      <c r="V835" s="310">
        <v>15074.16</v>
      </c>
      <c r="X835" s="267" t="s">
        <v>48669</v>
      </c>
      <c r="Y835" s="268">
        <v>2756.39</v>
      </c>
      <c r="AA835" s="229" t="s">
        <v>15464</v>
      </c>
      <c r="AB835" s="230">
        <v>48165</v>
      </c>
      <c r="AD835" s="209" t="s">
        <v>15442</v>
      </c>
      <c r="AE835" s="210">
        <v>9666</v>
      </c>
      <c r="AF835" s="93"/>
      <c r="AG835" s="201" t="s">
        <v>18306</v>
      </c>
      <c r="AH835" s="202">
        <v>4369</v>
      </c>
      <c r="AJ835" s="319" t="s">
        <v>65260</v>
      </c>
      <c r="AK835" s="320">
        <v>65749.09</v>
      </c>
      <c r="AM835" s="265" t="s">
        <v>12676</v>
      </c>
      <c r="AN835" s="266">
        <v>11557</v>
      </c>
      <c r="AP835" s="233" t="s">
        <v>10667</v>
      </c>
      <c r="AQ835" s="234">
        <v>1119</v>
      </c>
      <c r="AS835" s="211" t="s">
        <v>9503</v>
      </c>
      <c r="AT835" s="212">
        <v>78381.33</v>
      </c>
    </row>
    <row r="836" spans="1:46" x14ac:dyDescent="0.3">
      <c r="A836" s="315" t="s">
        <v>12795</v>
      </c>
      <c r="B836" s="315"/>
      <c r="C836" s="316">
        <v>29182.58</v>
      </c>
      <c r="E836" s="263" t="s">
        <v>12451</v>
      </c>
      <c r="F836" s="263"/>
      <c r="G836" s="264">
        <v>5554</v>
      </c>
      <c r="I836" s="227" t="s">
        <v>4358</v>
      </c>
      <c r="J836" s="227"/>
      <c r="K836" s="228">
        <v>4662</v>
      </c>
      <c r="M836" s="205" t="s">
        <v>1276</v>
      </c>
      <c r="N836" s="205"/>
      <c r="O836" s="206">
        <v>68918.7</v>
      </c>
      <c r="U836" s="309" t="s">
        <v>67046</v>
      </c>
      <c r="V836" s="310">
        <v>4347.5200000000004</v>
      </c>
      <c r="X836" s="267" t="s">
        <v>61772</v>
      </c>
      <c r="Y836" s="268">
        <v>35073.699999999997</v>
      </c>
      <c r="AA836" s="229" t="s">
        <v>40104</v>
      </c>
      <c r="AB836" s="230">
        <v>15214</v>
      </c>
      <c r="AD836" s="209" t="s">
        <v>15443</v>
      </c>
      <c r="AE836" s="210">
        <v>1013</v>
      </c>
      <c r="AF836" s="93"/>
      <c r="AG836" s="201" t="s">
        <v>13336</v>
      </c>
      <c r="AH836" s="202">
        <v>65615</v>
      </c>
      <c r="AJ836" s="319" t="s">
        <v>12872</v>
      </c>
      <c r="AK836" s="320">
        <v>29182.58</v>
      </c>
      <c r="AM836" s="265" t="s">
        <v>12677</v>
      </c>
      <c r="AN836" s="266">
        <v>5554</v>
      </c>
      <c r="AP836" s="233" t="s">
        <v>10669</v>
      </c>
      <c r="AQ836" s="234">
        <v>4662</v>
      </c>
      <c r="AS836" s="211" t="s">
        <v>10877</v>
      </c>
      <c r="AT836" s="212">
        <v>42555.39</v>
      </c>
    </row>
    <row r="837" spans="1:46" x14ac:dyDescent="0.3">
      <c r="A837" s="315" t="s">
        <v>12797</v>
      </c>
      <c r="B837" s="315"/>
      <c r="C837" s="316">
        <v>69184.87</v>
      </c>
      <c r="E837" s="263" t="s">
        <v>12353</v>
      </c>
      <c r="F837" s="263"/>
      <c r="G837" s="264">
        <v>1168</v>
      </c>
      <c r="I837" s="227" t="s">
        <v>4359</v>
      </c>
      <c r="J837" s="227"/>
      <c r="K837" s="228">
        <v>4930.5</v>
      </c>
      <c r="M837" s="205" t="s">
        <v>1277</v>
      </c>
      <c r="N837" s="205"/>
      <c r="O837" s="206">
        <v>8084</v>
      </c>
      <c r="U837" s="309" t="s">
        <v>67047</v>
      </c>
      <c r="V837" s="310">
        <v>29325</v>
      </c>
      <c r="X837" s="267" t="s">
        <v>57216</v>
      </c>
      <c r="Y837" s="268">
        <v>8502.91</v>
      </c>
      <c r="AA837" s="229" t="s">
        <v>15465</v>
      </c>
      <c r="AB837" s="230">
        <v>622</v>
      </c>
      <c r="AD837" s="209" t="s">
        <v>15444</v>
      </c>
      <c r="AE837" s="210">
        <v>15389</v>
      </c>
      <c r="AF837" s="93"/>
      <c r="AG837" s="201" t="s">
        <v>13337</v>
      </c>
      <c r="AH837" s="202">
        <v>21500</v>
      </c>
      <c r="AJ837" s="319" t="s">
        <v>12874</v>
      </c>
      <c r="AK837" s="320">
        <v>69184.87</v>
      </c>
      <c r="AM837" s="265" t="s">
        <v>12570</v>
      </c>
      <c r="AN837" s="266">
        <v>1168</v>
      </c>
      <c r="AP837" s="233" t="s">
        <v>10670</v>
      </c>
      <c r="AQ837" s="234">
        <v>4930.5</v>
      </c>
      <c r="AS837" s="211" t="s">
        <v>9645</v>
      </c>
      <c r="AT837" s="212">
        <v>182688.92</v>
      </c>
    </row>
    <row r="838" spans="1:46" x14ac:dyDescent="0.3">
      <c r="A838" s="315" t="s">
        <v>12798</v>
      </c>
      <c r="B838" s="315"/>
      <c r="C838" s="316">
        <v>156949.89000000001</v>
      </c>
      <c r="E838" s="263" t="s">
        <v>12355</v>
      </c>
      <c r="F838" s="263"/>
      <c r="G838" s="264">
        <v>47043</v>
      </c>
      <c r="I838" s="227" t="s">
        <v>4365</v>
      </c>
      <c r="J838" s="227"/>
      <c r="K838" s="228">
        <v>1041</v>
      </c>
      <c r="M838" s="205" t="s">
        <v>1278</v>
      </c>
      <c r="N838" s="205"/>
      <c r="O838" s="206">
        <v>127662</v>
      </c>
      <c r="U838" s="309" t="s">
        <v>54843</v>
      </c>
      <c r="V838" s="310">
        <v>14843.17</v>
      </c>
      <c r="X838" s="267" t="s">
        <v>58179</v>
      </c>
      <c r="Y838" s="268">
        <v>17122</v>
      </c>
      <c r="AA838" s="229" t="s">
        <v>15474</v>
      </c>
      <c r="AB838" s="230">
        <v>2148.3200000000002</v>
      </c>
      <c r="AD838" s="209" t="s">
        <v>15445</v>
      </c>
      <c r="AE838" s="210">
        <v>73334</v>
      </c>
      <c r="AF838" s="93"/>
      <c r="AG838" s="201" t="s">
        <v>13338</v>
      </c>
      <c r="AH838" s="202">
        <v>1644.89</v>
      </c>
      <c r="AJ838" s="319" t="s">
        <v>12875</v>
      </c>
      <c r="AK838" s="320">
        <v>156949.89000000001</v>
      </c>
      <c r="AM838" s="265" t="s">
        <v>12572</v>
      </c>
      <c r="AN838" s="266">
        <v>47043</v>
      </c>
      <c r="AP838" s="233" t="s">
        <v>10675</v>
      </c>
      <c r="AQ838" s="234">
        <v>1041</v>
      </c>
      <c r="AS838" s="211" t="s">
        <v>9706</v>
      </c>
      <c r="AT838" s="212">
        <v>96316.37</v>
      </c>
    </row>
    <row r="839" spans="1:46" x14ac:dyDescent="0.3">
      <c r="A839" s="315" t="s">
        <v>12803</v>
      </c>
      <c r="B839" s="315"/>
      <c r="C839" s="316">
        <v>253750.95</v>
      </c>
      <c r="E839" s="263" t="s">
        <v>12455</v>
      </c>
      <c r="F839" s="263"/>
      <c r="G839" s="264">
        <v>4702</v>
      </c>
      <c r="I839" s="227" t="s">
        <v>4366</v>
      </c>
      <c r="J839" s="227"/>
      <c r="K839" s="228">
        <v>1232.21</v>
      </c>
      <c r="M839" s="205" t="s">
        <v>1279</v>
      </c>
      <c r="N839" s="205"/>
      <c r="O839" s="206">
        <v>2895764</v>
      </c>
      <c r="U839" s="309" t="s">
        <v>54844</v>
      </c>
      <c r="V839" s="310">
        <v>50687.1</v>
      </c>
      <c r="X839" s="267" t="s">
        <v>59397</v>
      </c>
      <c r="Y839" s="268">
        <v>19968.55</v>
      </c>
      <c r="AA839" s="229" t="s">
        <v>15475</v>
      </c>
      <c r="AB839" s="230">
        <v>33.840000000000003</v>
      </c>
      <c r="AD839" s="209" t="s">
        <v>15446</v>
      </c>
      <c r="AE839" s="210">
        <v>1000</v>
      </c>
      <c r="AF839" s="93"/>
      <c r="AG839" s="201" t="s">
        <v>13339</v>
      </c>
      <c r="AH839" s="202">
        <v>4537.6400000000003</v>
      </c>
      <c r="AJ839" s="319" t="s">
        <v>12880</v>
      </c>
      <c r="AK839" s="320">
        <v>253750.95</v>
      </c>
      <c r="AM839" s="265" t="s">
        <v>12681</v>
      </c>
      <c r="AN839" s="266">
        <v>4702</v>
      </c>
      <c r="AP839" s="233" t="s">
        <v>10676</v>
      </c>
      <c r="AQ839" s="234">
        <v>1232.21</v>
      </c>
      <c r="AS839" s="211" t="s">
        <v>11498</v>
      </c>
      <c r="AT839" s="212">
        <v>3131561.7</v>
      </c>
    </row>
    <row r="840" spans="1:46" x14ac:dyDescent="0.3">
      <c r="A840" s="315" t="s">
        <v>65522</v>
      </c>
      <c r="B840" s="315"/>
      <c r="C840" s="316">
        <v>7574</v>
      </c>
      <c r="E840" s="263" t="s">
        <v>12356</v>
      </c>
      <c r="F840" s="263"/>
      <c r="G840" s="264">
        <v>6181</v>
      </c>
      <c r="I840" s="227" t="s">
        <v>4367</v>
      </c>
      <c r="J840" s="227"/>
      <c r="K840" s="228">
        <v>566.94000000000005</v>
      </c>
      <c r="M840" s="205" t="s">
        <v>1280</v>
      </c>
      <c r="N840" s="205"/>
      <c r="O840" s="206">
        <v>283758</v>
      </c>
      <c r="U840" s="309" t="s">
        <v>67048</v>
      </c>
      <c r="V840" s="310">
        <v>250.08</v>
      </c>
      <c r="X840" s="267" t="s">
        <v>63952</v>
      </c>
      <c r="Y840" s="268">
        <v>12200</v>
      </c>
      <c r="AA840" s="229" t="s">
        <v>15476</v>
      </c>
      <c r="AB840" s="230">
        <v>96.28</v>
      </c>
      <c r="AD840" s="209" t="s">
        <v>15447</v>
      </c>
      <c r="AE840" s="210">
        <v>1961</v>
      </c>
      <c r="AF840" s="93"/>
      <c r="AG840" s="201" t="s">
        <v>13340</v>
      </c>
      <c r="AH840" s="202">
        <v>46633.74</v>
      </c>
      <c r="AJ840" s="319" t="s">
        <v>65261</v>
      </c>
      <c r="AK840" s="320">
        <v>7574</v>
      </c>
      <c r="AM840" s="265" t="s">
        <v>12573</v>
      </c>
      <c r="AN840" s="266">
        <v>6181</v>
      </c>
      <c r="AP840" s="233" t="s">
        <v>9543</v>
      </c>
      <c r="AQ840" s="234">
        <v>566.94000000000005</v>
      </c>
      <c r="AS840" s="211" t="s">
        <v>12209</v>
      </c>
      <c r="AT840" s="212">
        <v>2763.22</v>
      </c>
    </row>
    <row r="841" spans="1:46" x14ac:dyDescent="0.3">
      <c r="A841" s="315" t="s">
        <v>12804</v>
      </c>
      <c r="B841" s="315"/>
      <c r="C841" s="316">
        <v>428578.4</v>
      </c>
      <c r="E841" s="263" t="s">
        <v>12357</v>
      </c>
      <c r="F841" s="263"/>
      <c r="G841" s="264">
        <v>438333</v>
      </c>
      <c r="I841" s="227" t="s">
        <v>4252</v>
      </c>
      <c r="J841" s="227"/>
      <c r="K841" s="228">
        <v>24163</v>
      </c>
      <c r="M841" s="205" t="s">
        <v>1281</v>
      </c>
      <c r="N841" s="205"/>
      <c r="O841" s="206">
        <v>36205.4</v>
      </c>
      <c r="U841" s="309" t="s">
        <v>63622</v>
      </c>
      <c r="V841" s="310">
        <v>406.51</v>
      </c>
      <c r="X841" s="267" t="s">
        <v>63953</v>
      </c>
      <c r="Y841" s="268">
        <v>924.6</v>
      </c>
      <c r="AA841" s="229" t="s">
        <v>15477</v>
      </c>
      <c r="AB841" s="230">
        <v>40.56</v>
      </c>
      <c r="AD841" s="209" t="s">
        <v>15448</v>
      </c>
      <c r="AE841" s="210">
        <v>17000</v>
      </c>
      <c r="AF841" s="93"/>
      <c r="AG841" s="201" t="s">
        <v>13341</v>
      </c>
      <c r="AH841" s="202">
        <v>44000.73</v>
      </c>
      <c r="AJ841" s="319" t="s">
        <v>12881</v>
      </c>
      <c r="AK841" s="320">
        <v>428578.4</v>
      </c>
      <c r="AM841" s="265" t="s">
        <v>12574</v>
      </c>
      <c r="AN841" s="266">
        <v>438333</v>
      </c>
      <c r="AP841" s="233" t="s">
        <v>10677</v>
      </c>
      <c r="AQ841" s="234">
        <v>24163</v>
      </c>
      <c r="AS841" s="211" t="s">
        <v>9796</v>
      </c>
      <c r="AT841" s="212">
        <v>7971934.5099999998</v>
      </c>
    </row>
    <row r="842" spans="1:46" x14ac:dyDescent="0.3">
      <c r="A842" s="315" t="s">
        <v>12805</v>
      </c>
      <c r="B842" s="315"/>
      <c r="C842" s="316">
        <v>54532.92</v>
      </c>
      <c r="E842" s="263" t="s">
        <v>12458</v>
      </c>
      <c r="F842" s="263"/>
      <c r="G842" s="264">
        <v>8139</v>
      </c>
      <c r="I842" s="227" t="s">
        <v>4369</v>
      </c>
      <c r="J842" s="227"/>
      <c r="K842" s="228">
        <v>1354</v>
      </c>
      <c r="M842" s="205" t="s">
        <v>1282</v>
      </c>
      <c r="N842" s="205"/>
      <c r="O842" s="206">
        <v>5457.7</v>
      </c>
      <c r="U842" s="309" t="s">
        <v>63046</v>
      </c>
      <c r="V842" s="310">
        <v>3601.57</v>
      </c>
      <c r="X842" s="267" t="s">
        <v>63954</v>
      </c>
      <c r="Y842" s="268">
        <v>2989</v>
      </c>
      <c r="AA842" s="229" t="s">
        <v>15478</v>
      </c>
      <c r="AB842" s="230">
        <v>1212</v>
      </c>
      <c r="AD842" s="209" t="s">
        <v>15449</v>
      </c>
      <c r="AE842" s="210">
        <v>4862</v>
      </c>
      <c r="AF842" s="93"/>
      <c r="AG842" s="201" t="s">
        <v>13342</v>
      </c>
      <c r="AH842" s="202">
        <v>13310</v>
      </c>
      <c r="AJ842" s="319" t="s">
        <v>12882</v>
      </c>
      <c r="AK842" s="320">
        <v>54532.92</v>
      </c>
      <c r="AM842" s="265" t="s">
        <v>12684</v>
      </c>
      <c r="AN842" s="266">
        <v>8139</v>
      </c>
      <c r="AP842" s="233" t="s">
        <v>10679</v>
      </c>
      <c r="AQ842" s="234">
        <v>1354</v>
      </c>
      <c r="AS842" s="211" t="s">
        <v>6651</v>
      </c>
      <c r="AT842" s="212">
        <v>477567.67</v>
      </c>
    </row>
    <row r="843" spans="1:46" x14ac:dyDescent="0.3">
      <c r="A843" s="315" t="s">
        <v>12807</v>
      </c>
      <c r="B843" s="315"/>
      <c r="C843" s="316">
        <v>157631.34</v>
      </c>
      <c r="E843" s="263" t="s">
        <v>12459</v>
      </c>
      <c r="F843" s="263"/>
      <c r="G843" s="264">
        <v>5302</v>
      </c>
      <c r="I843" s="227" t="s">
        <v>4253</v>
      </c>
      <c r="J843" s="227"/>
      <c r="K843" s="228">
        <v>48314.92</v>
      </c>
      <c r="M843" s="205" t="s">
        <v>1283</v>
      </c>
      <c r="N843" s="205"/>
      <c r="O843" s="206">
        <v>85833.16</v>
      </c>
      <c r="U843" s="309" t="s">
        <v>67049</v>
      </c>
      <c r="V843" s="310">
        <v>25.6</v>
      </c>
      <c r="X843" s="267" t="s">
        <v>58835</v>
      </c>
      <c r="Y843" s="268">
        <v>1930.64</v>
      </c>
      <c r="AA843" s="229" t="s">
        <v>15479</v>
      </c>
      <c r="AB843" s="230">
        <v>26234.39</v>
      </c>
      <c r="AD843" s="209" t="s">
        <v>15450</v>
      </c>
      <c r="AE843" s="210">
        <v>19316</v>
      </c>
      <c r="AF843" s="93"/>
      <c r="AG843" s="201" t="s">
        <v>13343</v>
      </c>
      <c r="AH843" s="202">
        <v>5000</v>
      </c>
      <c r="AJ843" s="319" t="s">
        <v>12884</v>
      </c>
      <c r="AK843" s="320">
        <v>157631.34</v>
      </c>
      <c r="AM843" s="265" t="s">
        <v>12685</v>
      </c>
      <c r="AN843" s="266">
        <v>5302</v>
      </c>
      <c r="AP843" s="233" t="s">
        <v>10680</v>
      </c>
      <c r="AQ843" s="234">
        <v>48314.92</v>
      </c>
      <c r="AS843" s="211" t="s">
        <v>7074</v>
      </c>
      <c r="AT843" s="212">
        <v>201028</v>
      </c>
    </row>
    <row r="844" spans="1:46" x14ac:dyDescent="0.3">
      <c r="A844" s="315" t="s">
        <v>12808</v>
      </c>
      <c r="B844" s="315"/>
      <c r="C844" s="316">
        <v>43884.46</v>
      </c>
      <c r="E844" s="263" t="s">
        <v>12358</v>
      </c>
      <c r="F844" s="263"/>
      <c r="G844" s="264">
        <v>10046.25</v>
      </c>
      <c r="I844" s="227" t="s">
        <v>4254</v>
      </c>
      <c r="J844" s="227"/>
      <c r="K844" s="228">
        <v>52028.25</v>
      </c>
      <c r="M844" s="205" t="s">
        <v>1284</v>
      </c>
      <c r="N844" s="205"/>
      <c r="O844" s="206">
        <v>26996</v>
      </c>
      <c r="U844" s="309" t="s">
        <v>63877</v>
      </c>
      <c r="V844" s="310">
        <v>1796.36</v>
      </c>
      <c r="X844" s="267" t="s">
        <v>62525</v>
      </c>
      <c r="Y844" s="268">
        <v>1757.11</v>
      </c>
      <c r="AA844" s="229" t="s">
        <v>42138</v>
      </c>
      <c r="AB844" s="230">
        <v>826590</v>
      </c>
      <c r="AD844" s="209" t="s">
        <v>15451</v>
      </c>
      <c r="AE844" s="210">
        <v>53294</v>
      </c>
      <c r="AF844" s="93"/>
      <c r="AG844" s="201" t="s">
        <v>31889</v>
      </c>
      <c r="AH844" s="202">
        <v>121114</v>
      </c>
      <c r="AJ844" s="319" t="s">
        <v>12885</v>
      </c>
      <c r="AK844" s="320">
        <v>43884.46</v>
      </c>
      <c r="AM844" s="265" t="s">
        <v>12576</v>
      </c>
      <c r="AN844" s="266">
        <v>10046.25</v>
      </c>
      <c r="AP844" s="233" t="s">
        <v>10682</v>
      </c>
      <c r="AQ844" s="234">
        <v>52028.25</v>
      </c>
      <c r="AS844" s="211" t="s">
        <v>7317</v>
      </c>
      <c r="AT844" s="212">
        <v>1031894.03</v>
      </c>
    </row>
    <row r="845" spans="1:46" x14ac:dyDescent="0.3">
      <c r="A845" s="315" t="s">
        <v>12809</v>
      </c>
      <c r="B845" s="315"/>
      <c r="C845" s="316">
        <v>190139.92</v>
      </c>
      <c r="E845" s="263" t="s">
        <v>12360</v>
      </c>
      <c r="F845" s="263"/>
      <c r="G845" s="264">
        <v>45699</v>
      </c>
      <c r="I845" s="227" t="s">
        <v>4372</v>
      </c>
      <c r="J845" s="227"/>
      <c r="K845" s="228">
        <v>7621</v>
      </c>
      <c r="M845" s="205" t="s">
        <v>1285</v>
      </c>
      <c r="N845" s="205"/>
      <c r="O845" s="206">
        <v>14294</v>
      </c>
      <c r="U845" s="309" t="s">
        <v>54847</v>
      </c>
      <c r="V845" s="310">
        <v>1917.93</v>
      </c>
      <c r="X845" s="267" t="s">
        <v>62526</v>
      </c>
      <c r="Y845" s="268">
        <v>115.64</v>
      </c>
      <c r="AA845" s="229" t="s">
        <v>42139</v>
      </c>
      <c r="AB845" s="230">
        <v>63234.1</v>
      </c>
      <c r="AD845" s="209" t="s">
        <v>15452</v>
      </c>
      <c r="AE845" s="210">
        <v>31255.68</v>
      </c>
      <c r="AF845" s="93"/>
      <c r="AG845" s="201" t="s">
        <v>13344</v>
      </c>
      <c r="AH845" s="202">
        <v>282.29000000000002</v>
      </c>
      <c r="AJ845" s="319" t="s">
        <v>12886</v>
      </c>
      <c r="AK845" s="320">
        <v>190139.92</v>
      </c>
      <c r="AM845" s="265" t="s">
        <v>12579</v>
      </c>
      <c r="AN845" s="266">
        <v>45699</v>
      </c>
      <c r="AP845" s="233" t="s">
        <v>10683</v>
      </c>
      <c r="AQ845" s="234">
        <v>7621</v>
      </c>
      <c r="AS845" s="211" t="s">
        <v>7585</v>
      </c>
      <c r="AT845" s="212">
        <v>1740585.55</v>
      </c>
    </row>
    <row r="846" spans="1:46" x14ac:dyDescent="0.3">
      <c r="A846" s="315" t="s">
        <v>12810</v>
      </c>
      <c r="B846" s="315"/>
      <c r="C846" s="316">
        <v>221066.02</v>
      </c>
      <c r="E846" s="263" t="s">
        <v>12361</v>
      </c>
      <c r="F846" s="263"/>
      <c r="G846" s="264">
        <v>86021</v>
      </c>
      <c r="I846" s="227" t="s">
        <v>4255</v>
      </c>
      <c r="J846" s="227"/>
      <c r="K846" s="228">
        <v>47972.11</v>
      </c>
      <c r="M846" s="205" t="s">
        <v>1286</v>
      </c>
      <c r="N846" s="205"/>
      <c r="O846" s="206">
        <v>8221</v>
      </c>
      <c r="U846" s="309" t="s">
        <v>54848</v>
      </c>
      <c r="V846" s="310">
        <v>146.72999999999999</v>
      </c>
      <c r="X846" s="267" t="s">
        <v>62527</v>
      </c>
      <c r="Y846" s="268">
        <v>430.49</v>
      </c>
      <c r="AA846" s="229" t="s">
        <v>44377</v>
      </c>
      <c r="AB846" s="230">
        <v>608</v>
      </c>
      <c r="AD846" s="209" t="s">
        <v>15453</v>
      </c>
      <c r="AE846" s="210">
        <v>16610</v>
      </c>
      <c r="AF846" s="93"/>
      <c r="AG846" s="201" t="s">
        <v>13345</v>
      </c>
      <c r="AH846" s="202">
        <v>2843.62</v>
      </c>
      <c r="AJ846" s="319" t="s">
        <v>12887</v>
      </c>
      <c r="AK846" s="320">
        <v>221066.02</v>
      </c>
      <c r="AM846" s="265" t="s">
        <v>12580</v>
      </c>
      <c r="AN846" s="266">
        <v>86021</v>
      </c>
      <c r="AP846" s="233" t="s">
        <v>9545</v>
      </c>
      <c r="AQ846" s="234">
        <v>47972.11</v>
      </c>
      <c r="AS846" s="211" t="s">
        <v>7732</v>
      </c>
      <c r="AT846" s="212">
        <v>161801.72</v>
      </c>
    </row>
    <row r="847" spans="1:46" x14ac:dyDescent="0.3">
      <c r="A847" s="315" t="s">
        <v>12812</v>
      </c>
      <c r="B847" s="315"/>
      <c r="C847" s="316">
        <v>37835.33</v>
      </c>
      <c r="E847" s="263" t="s">
        <v>12362</v>
      </c>
      <c r="F847" s="263"/>
      <c r="G847" s="264">
        <v>12376.4</v>
      </c>
      <c r="I847" s="227" t="s">
        <v>4373</v>
      </c>
      <c r="J847" s="227"/>
      <c r="K847" s="228">
        <v>2560</v>
      </c>
      <c r="M847" s="205" t="s">
        <v>1287</v>
      </c>
      <c r="N847" s="205"/>
      <c r="O847" s="206">
        <v>45053.56</v>
      </c>
      <c r="U847" s="309" t="s">
        <v>54849</v>
      </c>
      <c r="V847" s="310">
        <v>245.73</v>
      </c>
      <c r="X847" s="267" t="s">
        <v>62528</v>
      </c>
      <c r="Y847" s="268">
        <v>442.08</v>
      </c>
      <c r="AA847" s="229" t="s">
        <v>15482</v>
      </c>
      <c r="AB847" s="230">
        <v>4249</v>
      </c>
      <c r="AD847" s="209" t="s">
        <v>15454</v>
      </c>
      <c r="AE847" s="210">
        <v>12750</v>
      </c>
      <c r="AF847" s="93"/>
      <c r="AG847" s="201" t="s">
        <v>13346</v>
      </c>
      <c r="AH847" s="202">
        <v>21500</v>
      </c>
      <c r="AJ847" s="319" t="s">
        <v>12889</v>
      </c>
      <c r="AK847" s="320">
        <v>37835.33</v>
      </c>
      <c r="AM847" s="265" t="s">
        <v>12582</v>
      </c>
      <c r="AN847" s="266">
        <v>12376.4</v>
      </c>
      <c r="AP847" s="233" t="s">
        <v>10684</v>
      </c>
      <c r="AQ847" s="234">
        <v>2560</v>
      </c>
      <c r="AS847" s="211" t="s">
        <v>7960</v>
      </c>
      <c r="AT847" s="212">
        <v>28692.91</v>
      </c>
    </row>
    <row r="848" spans="1:46" x14ac:dyDescent="0.3">
      <c r="A848" s="315" t="s">
        <v>12814</v>
      </c>
      <c r="B848" s="315"/>
      <c r="C848" s="316">
        <v>27999.73</v>
      </c>
      <c r="E848" s="263" t="s">
        <v>12364</v>
      </c>
      <c r="F848" s="263"/>
      <c r="G848" s="264">
        <v>77500</v>
      </c>
      <c r="I848" s="227" t="s">
        <v>4374</v>
      </c>
      <c r="J848" s="227"/>
      <c r="K848" s="228">
        <v>1568</v>
      </c>
      <c r="M848" s="205" t="s">
        <v>1288</v>
      </c>
      <c r="N848" s="205"/>
      <c r="O848" s="206">
        <v>21130</v>
      </c>
      <c r="U848" s="309" t="s">
        <v>49669</v>
      </c>
      <c r="V848" s="310">
        <v>2452.66</v>
      </c>
      <c r="X848" s="267" t="s">
        <v>62529</v>
      </c>
      <c r="Y848" s="268">
        <v>1958.21</v>
      </c>
      <c r="AA848" s="229" t="s">
        <v>15484</v>
      </c>
      <c r="AB848" s="230">
        <v>600</v>
      </c>
      <c r="AD848" s="209" t="s">
        <v>15455</v>
      </c>
      <c r="AE848" s="210">
        <v>225</v>
      </c>
      <c r="AF848" s="93"/>
      <c r="AG848" s="201" t="s">
        <v>13347</v>
      </c>
      <c r="AH848" s="202">
        <v>1644.89</v>
      </c>
      <c r="AJ848" s="319" t="s">
        <v>12891</v>
      </c>
      <c r="AK848" s="320">
        <v>27999.73</v>
      </c>
      <c r="AM848" s="265" t="s">
        <v>12584</v>
      </c>
      <c r="AN848" s="266">
        <v>77500</v>
      </c>
      <c r="AP848" s="233" t="s">
        <v>10685</v>
      </c>
      <c r="AQ848" s="234">
        <v>1568</v>
      </c>
      <c r="AS848" s="211" t="s">
        <v>8027</v>
      </c>
      <c r="AT848" s="212">
        <v>333679</v>
      </c>
    </row>
    <row r="849" spans="1:46" x14ac:dyDescent="0.3">
      <c r="A849" s="315" t="s">
        <v>12819</v>
      </c>
      <c r="B849" s="315"/>
      <c r="C849" s="316">
        <v>18748</v>
      </c>
      <c r="E849" s="263" t="s">
        <v>12365</v>
      </c>
      <c r="F849" s="263"/>
      <c r="G849" s="264">
        <v>37550.480000000003</v>
      </c>
      <c r="I849" s="227" t="s">
        <v>4420</v>
      </c>
      <c r="J849" s="227"/>
      <c r="K849" s="228">
        <v>1533</v>
      </c>
      <c r="M849" s="205" t="s">
        <v>1289</v>
      </c>
      <c r="N849" s="205"/>
      <c r="O849" s="206">
        <v>2634</v>
      </c>
      <c r="U849" s="309" t="s">
        <v>63623</v>
      </c>
      <c r="V849" s="310">
        <v>62950</v>
      </c>
      <c r="X849" s="267" t="s">
        <v>63016</v>
      </c>
      <c r="Y849" s="268">
        <v>34.32</v>
      </c>
      <c r="AA849" s="229" t="s">
        <v>15485</v>
      </c>
      <c r="AB849" s="230">
        <v>1806.26</v>
      </c>
      <c r="AD849" s="209" t="s">
        <v>15456</v>
      </c>
      <c r="AE849" s="210">
        <v>4654.34</v>
      </c>
      <c r="AF849" s="93"/>
      <c r="AG849" s="201" t="s">
        <v>13348</v>
      </c>
      <c r="AH849" s="202">
        <v>282.29000000000002</v>
      </c>
      <c r="AJ849" s="319" t="s">
        <v>12896</v>
      </c>
      <c r="AK849" s="320">
        <v>18748</v>
      </c>
      <c r="AM849" s="265" t="s">
        <v>12585</v>
      </c>
      <c r="AN849" s="266">
        <v>37550.480000000003</v>
      </c>
      <c r="AP849" s="233" t="s">
        <v>10687</v>
      </c>
      <c r="AQ849" s="234">
        <v>1533</v>
      </c>
      <c r="AS849" s="211" t="s">
        <v>8186</v>
      </c>
      <c r="AT849" s="212">
        <v>223833.44</v>
      </c>
    </row>
    <row r="850" spans="1:46" x14ac:dyDescent="0.3">
      <c r="A850" s="315" t="s">
        <v>12821</v>
      </c>
      <c r="B850" s="315"/>
      <c r="C850" s="316">
        <v>50998.96</v>
      </c>
      <c r="E850" s="263" t="s">
        <v>12466</v>
      </c>
      <c r="F850" s="263"/>
      <c r="G850" s="264">
        <v>595.27</v>
      </c>
      <c r="I850" s="227" t="s">
        <v>4257</v>
      </c>
      <c r="J850" s="227"/>
      <c r="K850" s="228">
        <v>42215.61</v>
      </c>
      <c r="M850" s="205" t="s">
        <v>1290</v>
      </c>
      <c r="N850" s="205"/>
      <c r="O850" s="206">
        <v>21831</v>
      </c>
      <c r="U850" s="309" t="s">
        <v>48697</v>
      </c>
      <c r="V850" s="310">
        <v>32598</v>
      </c>
      <c r="X850" s="267" t="s">
        <v>63955</v>
      </c>
      <c r="Y850" s="268">
        <v>496.89</v>
      </c>
      <c r="AA850" s="229" t="s">
        <v>15488</v>
      </c>
      <c r="AB850" s="230">
        <v>595.52</v>
      </c>
      <c r="AD850" s="209" t="s">
        <v>15457</v>
      </c>
      <c r="AE850" s="210">
        <v>13190.25</v>
      </c>
      <c r="AF850" s="93"/>
      <c r="AG850" s="201" t="s">
        <v>13349</v>
      </c>
      <c r="AH850" s="202">
        <v>2843.62</v>
      </c>
      <c r="AJ850" s="319" t="s">
        <v>12898</v>
      </c>
      <c r="AK850" s="320">
        <v>50998.96</v>
      </c>
      <c r="AM850" s="265" t="s">
        <v>12692</v>
      </c>
      <c r="AN850" s="266">
        <v>595.27</v>
      </c>
      <c r="AP850" s="233" t="s">
        <v>9550</v>
      </c>
      <c r="AQ850" s="234">
        <v>42215.61</v>
      </c>
      <c r="AS850" s="211" t="s">
        <v>8287</v>
      </c>
      <c r="AT850" s="212">
        <v>1340729</v>
      </c>
    </row>
    <row r="851" spans="1:46" x14ac:dyDescent="0.3">
      <c r="A851" s="315" t="s">
        <v>12823</v>
      </c>
      <c r="B851" s="315"/>
      <c r="C851" s="316">
        <v>85336.12</v>
      </c>
      <c r="E851" s="263" t="s">
        <v>12367</v>
      </c>
      <c r="F851" s="263"/>
      <c r="G851" s="264">
        <v>140645.06</v>
      </c>
      <c r="I851" s="227" t="s">
        <v>3567</v>
      </c>
      <c r="J851" s="227"/>
      <c r="K851" s="228">
        <v>42133.13</v>
      </c>
      <c r="M851" s="205" t="s">
        <v>1291</v>
      </c>
      <c r="N851" s="205"/>
      <c r="O851" s="206">
        <v>18061</v>
      </c>
      <c r="U851" s="309" t="s">
        <v>16194</v>
      </c>
      <c r="V851" s="310">
        <v>126791.17</v>
      </c>
      <c r="X851" s="267" t="s">
        <v>59398</v>
      </c>
      <c r="Y851" s="268">
        <v>3041.47</v>
      </c>
      <c r="AA851" s="229" t="s">
        <v>15489</v>
      </c>
      <c r="AB851" s="230">
        <v>1970.42</v>
      </c>
      <c r="AD851" s="209" t="s">
        <v>15458</v>
      </c>
      <c r="AE851" s="210">
        <v>26705.49</v>
      </c>
      <c r="AF851" s="93"/>
      <c r="AG851" s="201" t="s">
        <v>13350</v>
      </c>
      <c r="AH851" s="202">
        <v>4537.6400000000003</v>
      </c>
      <c r="AJ851" s="319" t="s">
        <v>12900</v>
      </c>
      <c r="AK851" s="320">
        <v>85336.12</v>
      </c>
      <c r="AM851" s="265" t="s">
        <v>12587</v>
      </c>
      <c r="AN851" s="266">
        <v>140645.06</v>
      </c>
      <c r="AP851" s="233" t="s">
        <v>9551</v>
      </c>
      <c r="AQ851" s="234">
        <v>42133.13</v>
      </c>
      <c r="AS851" s="211" t="s">
        <v>8510</v>
      </c>
      <c r="AT851" s="212">
        <v>5233656</v>
      </c>
    </row>
    <row r="852" spans="1:46" x14ac:dyDescent="0.3">
      <c r="A852" s="315" t="s">
        <v>12825</v>
      </c>
      <c r="B852" s="315"/>
      <c r="C852" s="316">
        <v>93864.99</v>
      </c>
      <c r="E852" s="263" t="s">
        <v>12368</v>
      </c>
      <c r="F852" s="263"/>
      <c r="G852" s="264">
        <v>63172</v>
      </c>
      <c r="I852" s="227" t="s">
        <v>4258</v>
      </c>
      <c r="J852" s="227"/>
      <c r="K852" s="228">
        <v>78917</v>
      </c>
      <c r="M852" s="205" t="s">
        <v>1292</v>
      </c>
      <c r="N852" s="205"/>
      <c r="O852" s="206">
        <v>78279</v>
      </c>
      <c r="U852" s="309" t="s">
        <v>16195</v>
      </c>
      <c r="V852" s="310">
        <v>75952</v>
      </c>
      <c r="X852" s="267" t="s">
        <v>63617</v>
      </c>
      <c r="Y852" s="268">
        <v>6504.59</v>
      </c>
      <c r="AA852" s="229" t="s">
        <v>15490</v>
      </c>
      <c r="AB852" s="230">
        <v>1832.93</v>
      </c>
      <c r="AD852" s="209" t="s">
        <v>15459</v>
      </c>
      <c r="AE852" s="210">
        <v>111106.94</v>
      </c>
      <c r="AF852" s="93"/>
      <c r="AG852" s="201" t="s">
        <v>13351</v>
      </c>
      <c r="AH852" s="202">
        <v>46633.74</v>
      </c>
      <c r="AJ852" s="319" t="s">
        <v>12902</v>
      </c>
      <c r="AK852" s="320">
        <v>93864.99</v>
      </c>
      <c r="AM852" s="265" t="s">
        <v>12588</v>
      </c>
      <c r="AN852" s="266">
        <v>63172</v>
      </c>
      <c r="AP852" s="233" t="s">
        <v>10689</v>
      </c>
      <c r="AQ852" s="234">
        <v>78917</v>
      </c>
      <c r="AS852" s="211" t="s">
        <v>8669</v>
      </c>
      <c r="AT852" s="212">
        <v>111973.31</v>
      </c>
    </row>
    <row r="853" spans="1:46" x14ac:dyDescent="0.3">
      <c r="A853" s="315" t="s">
        <v>12826</v>
      </c>
      <c r="B853" s="315"/>
      <c r="C853" s="316">
        <v>12077.15</v>
      </c>
      <c r="E853" s="263" t="s">
        <v>12472</v>
      </c>
      <c r="F853" s="263"/>
      <c r="G853" s="264">
        <v>829</v>
      </c>
      <c r="I853" s="227" t="s">
        <v>4378</v>
      </c>
      <c r="J853" s="227"/>
      <c r="K853" s="228">
        <v>2516.0500000000002</v>
      </c>
      <c r="M853" s="205" t="s">
        <v>1293</v>
      </c>
      <c r="N853" s="205"/>
      <c r="O853" s="206">
        <v>8985</v>
      </c>
      <c r="U853" s="309" t="s">
        <v>16197</v>
      </c>
      <c r="V853" s="310">
        <v>357.62</v>
      </c>
      <c r="X853" s="267" t="s">
        <v>63618</v>
      </c>
      <c r="Y853" s="268">
        <v>497.58</v>
      </c>
      <c r="AA853" s="229" t="s">
        <v>51580</v>
      </c>
      <c r="AB853" s="230">
        <v>3785.46</v>
      </c>
      <c r="AD853" s="209" t="s">
        <v>15460</v>
      </c>
      <c r="AE853" s="210">
        <v>797.96</v>
      </c>
      <c r="AF853" s="93"/>
      <c r="AG853" s="201" t="s">
        <v>13352</v>
      </c>
      <c r="AH853" s="202">
        <v>249039.73</v>
      </c>
      <c r="AJ853" s="319" t="s">
        <v>12903</v>
      </c>
      <c r="AK853" s="320">
        <v>12077.15</v>
      </c>
      <c r="AM853" s="265" t="s">
        <v>12700</v>
      </c>
      <c r="AN853" s="266">
        <v>829</v>
      </c>
      <c r="AP853" s="233" t="s">
        <v>9553</v>
      </c>
      <c r="AQ853" s="234">
        <v>2516.0500000000002</v>
      </c>
      <c r="AS853" s="211" t="s">
        <v>8909</v>
      </c>
      <c r="AT853" s="212">
        <v>603406.67000000004</v>
      </c>
    </row>
    <row r="854" spans="1:46" x14ac:dyDescent="0.3">
      <c r="A854" s="315" t="s">
        <v>12827</v>
      </c>
      <c r="B854" s="315"/>
      <c r="C854" s="316">
        <v>33754.339999999997</v>
      </c>
      <c r="E854" s="263" t="s">
        <v>12369</v>
      </c>
      <c r="F854" s="263"/>
      <c r="G854" s="264">
        <v>55122</v>
      </c>
      <c r="I854" s="227" t="s">
        <v>4259</v>
      </c>
      <c r="J854" s="227"/>
      <c r="K854" s="228">
        <v>38624</v>
      </c>
      <c r="M854" s="205" t="s">
        <v>1294</v>
      </c>
      <c r="N854" s="205"/>
      <c r="O854" s="206">
        <v>7090</v>
      </c>
      <c r="U854" s="309" t="s">
        <v>47811</v>
      </c>
      <c r="V854" s="310">
        <v>86000</v>
      </c>
      <c r="X854" s="267" t="s">
        <v>63619</v>
      </c>
      <c r="Y854" s="268">
        <v>1154.9100000000001</v>
      </c>
      <c r="AA854" s="229" t="s">
        <v>49614</v>
      </c>
      <c r="AB854" s="230">
        <v>25194.41</v>
      </c>
      <c r="AD854" s="209" t="s">
        <v>15461</v>
      </c>
      <c r="AE854" s="210">
        <v>14140.91</v>
      </c>
      <c r="AF854" s="93"/>
      <c r="AG854" s="201" t="s">
        <v>31890</v>
      </c>
      <c r="AH854" s="202">
        <v>215.12</v>
      </c>
      <c r="AJ854" s="319" t="s">
        <v>12904</v>
      </c>
      <c r="AK854" s="320">
        <v>33754.339999999997</v>
      </c>
      <c r="AM854" s="265" t="s">
        <v>12589</v>
      </c>
      <c r="AN854" s="266">
        <v>55122</v>
      </c>
      <c r="AP854" s="233" t="s">
        <v>10691</v>
      </c>
      <c r="AQ854" s="234">
        <v>38624</v>
      </c>
      <c r="AS854" s="211" t="s">
        <v>9250</v>
      </c>
      <c r="AT854" s="212">
        <v>11295435.189999999</v>
      </c>
    </row>
    <row r="855" spans="1:46" x14ac:dyDescent="0.3">
      <c r="A855" s="315" t="s">
        <v>12828</v>
      </c>
      <c r="B855" s="315"/>
      <c r="C855" s="316">
        <v>182035.5</v>
      </c>
      <c r="E855" s="263" t="s">
        <v>12474</v>
      </c>
      <c r="F855" s="263"/>
      <c r="G855" s="264">
        <v>12144</v>
      </c>
      <c r="I855" s="227" t="s">
        <v>4260</v>
      </c>
      <c r="J855" s="227"/>
      <c r="K855" s="228">
        <v>75578.69</v>
      </c>
      <c r="M855" s="205" t="s">
        <v>1295</v>
      </c>
      <c r="N855" s="205"/>
      <c r="O855" s="206">
        <v>37936</v>
      </c>
      <c r="U855" s="309" t="s">
        <v>55845</v>
      </c>
      <c r="V855" s="310">
        <v>73055.199999999997</v>
      </c>
      <c r="X855" s="267" t="s">
        <v>61773</v>
      </c>
      <c r="Y855" s="268">
        <v>14951.28</v>
      </c>
      <c r="AA855" s="229" t="s">
        <v>34525</v>
      </c>
      <c r="AB855" s="230">
        <v>7000</v>
      </c>
      <c r="AD855" s="209" t="s">
        <v>15462</v>
      </c>
      <c r="AE855" s="210">
        <v>12864.09</v>
      </c>
      <c r="AF855" s="93"/>
      <c r="AG855" s="201" t="s">
        <v>31891</v>
      </c>
      <c r="AH855" s="202">
        <v>190</v>
      </c>
      <c r="AJ855" s="319" t="s">
        <v>12905</v>
      </c>
      <c r="AK855" s="320">
        <v>182035.5</v>
      </c>
      <c r="AM855" s="265" t="s">
        <v>12702</v>
      </c>
      <c r="AN855" s="266">
        <v>12144</v>
      </c>
      <c r="AP855" s="233" t="s">
        <v>10692</v>
      </c>
      <c r="AQ855" s="234">
        <v>75578.69</v>
      </c>
      <c r="AS855" s="211" t="s">
        <v>9504</v>
      </c>
      <c r="AT855" s="212">
        <v>1035.3</v>
      </c>
    </row>
    <row r="856" spans="1:46" x14ac:dyDescent="0.3">
      <c r="A856" s="315" t="s">
        <v>12829</v>
      </c>
      <c r="B856" s="315"/>
      <c r="C856" s="316">
        <v>39146.160000000003</v>
      </c>
      <c r="E856" s="263" t="s">
        <v>12371</v>
      </c>
      <c r="F856" s="263"/>
      <c r="G856" s="264">
        <v>13510</v>
      </c>
      <c r="I856" s="227" t="s">
        <v>4261</v>
      </c>
      <c r="J856" s="227"/>
      <c r="K856" s="228">
        <v>31124</v>
      </c>
      <c r="M856" s="205" t="s">
        <v>1296</v>
      </c>
      <c r="N856" s="205"/>
      <c r="O856" s="206">
        <v>6873</v>
      </c>
      <c r="U856" s="309" t="s">
        <v>49671</v>
      </c>
      <c r="V856" s="310">
        <v>4497.13</v>
      </c>
      <c r="X856" s="267" t="s">
        <v>61774</v>
      </c>
      <c r="Y856" s="268">
        <v>1111.56</v>
      </c>
      <c r="AA856" s="229" t="s">
        <v>33101</v>
      </c>
      <c r="AB856" s="230">
        <v>1795.55</v>
      </c>
      <c r="AD856" s="209" t="s">
        <v>15463</v>
      </c>
      <c r="AE856" s="210">
        <v>7990</v>
      </c>
      <c r="AF856" s="93"/>
      <c r="AG856" s="201" t="s">
        <v>31892</v>
      </c>
      <c r="AH856" s="202">
        <v>699.88</v>
      </c>
      <c r="AJ856" s="319" t="s">
        <v>12906</v>
      </c>
      <c r="AK856" s="320">
        <v>39146.160000000003</v>
      </c>
      <c r="AM856" s="265" t="s">
        <v>12591</v>
      </c>
      <c r="AN856" s="266">
        <v>13510</v>
      </c>
      <c r="AP856" s="233" t="s">
        <v>10693</v>
      </c>
      <c r="AQ856" s="234">
        <v>31124</v>
      </c>
      <c r="AS856" s="211" t="s">
        <v>10878</v>
      </c>
      <c r="AT856" s="212">
        <v>7752.26</v>
      </c>
    </row>
    <row r="857" spans="1:46" x14ac:dyDescent="0.3">
      <c r="A857" s="315" t="s">
        <v>12830</v>
      </c>
      <c r="B857" s="315"/>
      <c r="C857" s="316">
        <v>39523.339999999997</v>
      </c>
      <c r="E857" s="263" t="s">
        <v>12372</v>
      </c>
      <c r="F857" s="263"/>
      <c r="G857" s="264">
        <v>-4</v>
      </c>
      <c r="I857" s="227" t="s">
        <v>4263</v>
      </c>
      <c r="J857" s="227"/>
      <c r="K857" s="228">
        <v>15170</v>
      </c>
      <c r="M857" s="205" t="s">
        <v>1297</v>
      </c>
      <c r="N857" s="205"/>
      <c r="O857" s="206">
        <v>4690</v>
      </c>
      <c r="U857" s="309" t="s">
        <v>63624</v>
      </c>
      <c r="V857" s="310">
        <v>98549.93</v>
      </c>
      <c r="X857" s="267" t="s">
        <v>61775</v>
      </c>
      <c r="Y857" s="268">
        <v>3394.56</v>
      </c>
      <c r="AA857" s="229" t="s">
        <v>33102</v>
      </c>
      <c r="AB857" s="230">
        <v>49.42</v>
      </c>
      <c r="AD857" s="209" t="s">
        <v>15464</v>
      </c>
      <c r="AE857" s="210">
        <v>-90374.55</v>
      </c>
      <c r="AF857" s="93"/>
      <c r="AG857" s="201" t="s">
        <v>18371</v>
      </c>
      <c r="AH857" s="202">
        <v>215.12</v>
      </c>
      <c r="AJ857" s="319" t="s">
        <v>12907</v>
      </c>
      <c r="AK857" s="320">
        <v>39523.339999999997</v>
      </c>
      <c r="AM857" s="265" t="s">
        <v>12592</v>
      </c>
      <c r="AN857" s="266">
        <v>-4</v>
      </c>
      <c r="AP857" s="233" t="s">
        <v>10696</v>
      </c>
      <c r="AQ857" s="234">
        <v>15170</v>
      </c>
      <c r="AS857" s="211" t="s">
        <v>9707</v>
      </c>
      <c r="AT857" s="212">
        <v>46425.36</v>
      </c>
    </row>
    <row r="858" spans="1:46" x14ac:dyDescent="0.3">
      <c r="A858" s="315" t="s">
        <v>12833</v>
      </c>
      <c r="B858" s="315"/>
      <c r="C858" s="316">
        <v>16800</v>
      </c>
      <c r="E858" s="263" t="s">
        <v>12373</v>
      </c>
      <c r="F858" s="263"/>
      <c r="G858" s="264">
        <v>37634</v>
      </c>
      <c r="I858" s="227" t="s">
        <v>4264</v>
      </c>
      <c r="J858" s="227"/>
      <c r="K858" s="228">
        <v>67957.89</v>
      </c>
      <c r="M858" s="205" t="s">
        <v>1298</v>
      </c>
      <c r="N858" s="205"/>
      <c r="O858" s="206">
        <v>21344</v>
      </c>
      <c r="U858" s="309" t="s">
        <v>58947</v>
      </c>
      <c r="V858" s="310">
        <v>3140</v>
      </c>
      <c r="X858" s="267" t="s">
        <v>61776</v>
      </c>
      <c r="Y858" s="268">
        <v>7138.6</v>
      </c>
      <c r="AA858" s="229" t="s">
        <v>34526</v>
      </c>
      <c r="AB858" s="230">
        <v>24049.7</v>
      </c>
      <c r="AD858" s="209" t="s">
        <v>13046</v>
      </c>
      <c r="AE858" s="210">
        <v>42208.95</v>
      </c>
      <c r="AF858" s="93"/>
      <c r="AG858" s="201" t="s">
        <v>18372</v>
      </c>
      <c r="AH858" s="202">
        <v>190</v>
      </c>
      <c r="AJ858" s="319" t="s">
        <v>12910</v>
      </c>
      <c r="AK858" s="320">
        <v>16800</v>
      </c>
      <c r="AM858" s="265" t="s">
        <v>12593</v>
      </c>
      <c r="AN858" s="266">
        <v>37634</v>
      </c>
      <c r="AP858" s="233" t="s">
        <v>10697</v>
      </c>
      <c r="AQ858" s="234">
        <v>67957.89</v>
      </c>
      <c r="AS858" s="211" t="s">
        <v>9797</v>
      </c>
      <c r="AT858" s="212">
        <v>22839495.41</v>
      </c>
    </row>
    <row r="859" spans="1:46" x14ac:dyDescent="0.3">
      <c r="A859" s="315" t="s">
        <v>12835</v>
      </c>
      <c r="B859" s="315"/>
      <c r="C859" s="316">
        <v>8998.41</v>
      </c>
      <c r="E859" s="263" t="s">
        <v>12374</v>
      </c>
      <c r="F859" s="263"/>
      <c r="G859" s="264">
        <v>495077.1</v>
      </c>
      <c r="I859" s="227" t="s">
        <v>4381</v>
      </c>
      <c r="J859" s="227"/>
      <c r="K859" s="228">
        <v>11665</v>
      </c>
      <c r="M859" s="205" t="s">
        <v>4030</v>
      </c>
      <c r="N859" s="205"/>
      <c r="O859" s="206">
        <v>13554</v>
      </c>
      <c r="U859" s="309" t="s">
        <v>58948</v>
      </c>
      <c r="V859" s="310">
        <v>1955.88</v>
      </c>
      <c r="X859" s="267" t="s">
        <v>63956</v>
      </c>
      <c r="Y859" s="268">
        <v>1227.0899999999999</v>
      </c>
      <c r="AA859" s="229" t="s">
        <v>35995</v>
      </c>
      <c r="AB859" s="230">
        <v>232.68</v>
      </c>
      <c r="AD859" s="209" t="s">
        <v>15465</v>
      </c>
      <c r="AE859" s="210">
        <v>17440.400000000001</v>
      </c>
      <c r="AF859" s="93"/>
      <c r="AG859" s="201" t="s">
        <v>18373</v>
      </c>
      <c r="AH859" s="202">
        <v>699.88</v>
      </c>
      <c r="AJ859" s="319" t="s">
        <v>12912</v>
      </c>
      <c r="AK859" s="320">
        <v>8998.41</v>
      </c>
      <c r="AM859" s="265" t="s">
        <v>12594</v>
      </c>
      <c r="AN859" s="266">
        <v>495077.1</v>
      </c>
      <c r="AP859" s="233" t="s">
        <v>10699</v>
      </c>
      <c r="AQ859" s="234">
        <v>11665</v>
      </c>
      <c r="AS859" s="211" t="s">
        <v>6652</v>
      </c>
      <c r="AT859" s="212">
        <v>50163</v>
      </c>
    </row>
    <row r="860" spans="1:46" x14ac:dyDescent="0.3">
      <c r="A860" s="315" t="s">
        <v>12836</v>
      </c>
      <c r="B860" s="315"/>
      <c r="C860" s="316">
        <v>54491.49</v>
      </c>
      <c r="E860" s="263" t="s">
        <v>12477</v>
      </c>
      <c r="F860" s="263"/>
      <c r="G860" s="264">
        <v>11180</v>
      </c>
      <c r="I860" s="227" t="s">
        <v>3572</v>
      </c>
      <c r="J860" s="227"/>
      <c r="K860" s="228">
        <v>42071.15</v>
      </c>
      <c r="M860" s="205" t="s">
        <v>1299</v>
      </c>
      <c r="N860" s="205"/>
      <c r="O860" s="206">
        <v>4317</v>
      </c>
      <c r="U860" s="309" t="s">
        <v>58949</v>
      </c>
      <c r="V860" s="310">
        <v>206640</v>
      </c>
      <c r="X860" s="267" t="s">
        <v>61184</v>
      </c>
      <c r="Y860" s="268">
        <v>13346.86</v>
      </c>
      <c r="AA860" s="229" t="s">
        <v>47736</v>
      </c>
      <c r="AB860" s="230">
        <v>421.11</v>
      </c>
      <c r="AD860" s="209" t="s">
        <v>15466</v>
      </c>
      <c r="AE860" s="210">
        <v>10945</v>
      </c>
      <c r="AF860" s="93"/>
      <c r="AG860" s="201" t="s">
        <v>13353</v>
      </c>
      <c r="AH860" s="202">
        <v>27291.8</v>
      </c>
      <c r="AJ860" s="319" t="s">
        <v>12913</v>
      </c>
      <c r="AK860" s="320">
        <v>54491.49</v>
      </c>
      <c r="AM860" s="265" t="s">
        <v>12705</v>
      </c>
      <c r="AN860" s="266">
        <v>11180</v>
      </c>
      <c r="AP860" s="233" t="s">
        <v>9558</v>
      </c>
      <c r="AQ860" s="234">
        <v>42071.15</v>
      </c>
      <c r="AS860" s="211" t="s">
        <v>7318</v>
      </c>
      <c r="AT860" s="212">
        <v>17617</v>
      </c>
    </row>
    <row r="861" spans="1:46" x14ac:dyDescent="0.3">
      <c r="A861" s="315" t="s">
        <v>12838</v>
      </c>
      <c r="B861" s="315"/>
      <c r="C861" s="316">
        <v>12652.07</v>
      </c>
      <c r="E861" s="263" t="s">
        <v>12481</v>
      </c>
      <c r="F861" s="263"/>
      <c r="G861" s="264">
        <v>8195</v>
      </c>
      <c r="I861" s="227" t="s">
        <v>4266</v>
      </c>
      <c r="J861" s="227"/>
      <c r="K861" s="228">
        <v>82808</v>
      </c>
      <c r="M861" s="205" t="s">
        <v>1300</v>
      </c>
      <c r="N861" s="205"/>
      <c r="O861" s="206">
        <v>71577</v>
      </c>
      <c r="U861" s="309" t="s">
        <v>16200</v>
      </c>
      <c r="V861" s="310">
        <v>55993.62</v>
      </c>
      <c r="X861" s="267" t="s">
        <v>63957</v>
      </c>
      <c r="Y861" s="268">
        <v>164669.71</v>
      </c>
      <c r="AA861" s="229" t="s">
        <v>15493</v>
      </c>
      <c r="AB861" s="230">
        <v>82313.240000000005</v>
      </c>
      <c r="AD861" s="209" t="s">
        <v>15467</v>
      </c>
      <c r="AE861" s="210">
        <v>1307.8</v>
      </c>
      <c r="AF861" s="93"/>
      <c r="AG861" s="201" t="s">
        <v>13354</v>
      </c>
      <c r="AH861" s="202">
        <v>7627.87</v>
      </c>
      <c r="AJ861" s="319" t="s">
        <v>12915</v>
      </c>
      <c r="AK861" s="320">
        <v>12652.07</v>
      </c>
      <c r="AM861" s="265" t="s">
        <v>12709</v>
      </c>
      <c r="AN861" s="266">
        <v>8195</v>
      </c>
      <c r="AP861" s="233" t="s">
        <v>10700</v>
      </c>
      <c r="AQ861" s="234">
        <v>82808</v>
      </c>
      <c r="AS861" s="211" t="s">
        <v>7733</v>
      </c>
      <c r="AT861" s="212">
        <v>2933</v>
      </c>
    </row>
    <row r="862" spans="1:46" x14ac:dyDescent="0.3">
      <c r="A862" s="315" t="s">
        <v>12839</v>
      </c>
      <c r="B862" s="315"/>
      <c r="C862" s="316">
        <v>26977.58</v>
      </c>
      <c r="E862" s="263" t="s">
        <v>12483</v>
      </c>
      <c r="F862" s="263"/>
      <c r="G862" s="264">
        <v>1893</v>
      </c>
      <c r="I862" s="227" t="s">
        <v>4421</v>
      </c>
      <c r="J862" s="227"/>
      <c r="K862" s="228">
        <v>2680</v>
      </c>
      <c r="M862" s="205" t="s">
        <v>1301</v>
      </c>
      <c r="N862" s="205"/>
      <c r="O862" s="206">
        <v>79417</v>
      </c>
      <c r="U862" s="309" t="s">
        <v>47812</v>
      </c>
      <c r="V862" s="310">
        <v>182780.16</v>
      </c>
      <c r="X862" s="267" t="s">
        <v>15484</v>
      </c>
      <c r="Y862" s="268">
        <v>150</v>
      </c>
      <c r="AA862" s="229" t="s">
        <v>38852</v>
      </c>
      <c r="AB862" s="230">
        <v>35713.870000000003</v>
      </c>
      <c r="AD862" s="209" t="s">
        <v>15468</v>
      </c>
      <c r="AE862" s="210">
        <v>839.34</v>
      </c>
      <c r="AF862" s="93"/>
      <c r="AG862" s="201" t="s">
        <v>13355</v>
      </c>
      <c r="AH862" s="202">
        <v>2671.36</v>
      </c>
      <c r="AJ862" s="319" t="s">
        <v>12916</v>
      </c>
      <c r="AK862" s="320">
        <v>26977.58</v>
      </c>
      <c r="AM862" s="265" t="s">
        <v>12712</v>
      </c>
      <c r="AN862" s="266">
        <v>1893</v>
      </c>
      <c r="AP862" s="233" t="s">
        <v>10702</v>
      </c>
      <c r="AQ862" s="234">
        <v>2680</v>
      </c>
      <c r="AS862" s="211" t="s">
        <v>8187</v>
      </c>
      <c r="AT862" s="212">
        <v>10775</v>
      </c>
    </row>
    <row r="863" spans="1:46" x14ac:dyDescent="0.3">
      <c r="A863" s="315" t="s">
        <v>12840</v>
      </c>
      <c r="B863" s="315"/>
      <c r="C863" s="316">
        <v>53177.16</v>
      </c>
      <c r="E863" s="263" t="s">
        <v>12485</v>
      </c>
      <c r="F863" s="263"/>
      <c r="G863" s="264">
        <v>8738</v>
      </c>
      <c r="I863" s="227" t="s">
        <v>4267</v>
      </c>
      <c r="J863" s="227"/>
      <c r="K863" s="228">
        <v>133814</v>
      </c>
      <c r="M863" s="205" t="s">
        <v>1302</v>
      </c>
      <c r="N863" s="205"/>
      <c r="O863" s="206">
        <v>7755</v>
      </c>
      <c r="U863" s="309" t="s">
        <v>47813</v>
      </c>
      <c r="V863" s="310">
        <v>52899.68</v>
      </c>
      <c r="X863" s="267" t="s">
        <v>15488</v>
      </c>
      <c r="Y863" s="268">
        <v>11.47</v>
      </c>
      <c r="AA863" s="229" t="s">
        <v>38853</v>
      </c>
      <c r="AB863" s="230">
        <v>3349.3</v>
      </c>
      <c r="AD863" s="209" t="s">
        <v>15469</v>
      </c>
      <c r="AE863" s="210">
        <v>2508.39</v>
      </c>
      <c r="AF863" s="93"/>
      <c r="AG863" s="201" t="s">
        <v>13356</v>
      </c>
      <c r="AH863" s="202">
        <v>3554.27</v>
      </c>
      <c r="AJ863" s="319" t="s">
        <v>12917</v>
      </c>
      <c r="AK863" s="320">
        <v>53177.16</v>
      </c>
      <c r="AM863" s="265" t="s">
        <v>12714</v>
      </c>
      <c r="AN863" s="266">
        <v>8738</v>
      </c>
      <c r="AP863" s="233" t="s">
        <v>10703</v>
      </c>
      <c r="AQ863" s="234">
        <v>133814</v>
      </c>
      <c r="AS863" s="211" t="s">
        <v>8511</v>
      </c>
      <c r="AT863" s="212">
        <v>26603.45</v>
      </c>
    </row>
    <row r="864" spans="1:46" x14ac:dyDescent="0.3">
      <c r="A864" s="315" t="s">
        <v>12842</v>
      </c>
      <c r="B864" s="315"/>
      <c r="C864" s="316">
        <v>144608.57999999999</v>
      </c>
      <c r="E864" s="263" t="s">
        <v>12488</v>
      </c>
      <c r="F864" s="263"/>
      <c r="G864" s="264">
        <v>1610</v>
      </c>
      <c r="I864" s="227" t="s">
        <v>4268</v>
      </c>
      <c r="J864" s="227"/>
      <c r="K864" s="228">
        <v>55940</v>
      </c>
      <c r="M864" s="205" t="s">
        <v>338</v>
      </c>
      <c r="N864" s="205"/>
      <c r="O864" s="206">
        <v>10073</v>
      </c>
      <c r="U864" s="309" t="s">
        <v>33168</v>
      </c>
      <c r="V864" s="310">
        <v>80874.3</v>
      </c>
      <c r="X864" s="267" t="s">
        <v>15489</v>
      </c>
      <c r="Y864" s="268">
        <v>36.75</v>
      </c>
      <c r="AA864" s="229" t="s">
        <v>49615</v>
      </c>
      <c r="AB864" s="230">
        <v>9756</v>
      </c>
      <c r="AD864" s="209" t="s">
        <v>15470</v>
      </c>
      <c r="AE864" s="210">
        <v>929.66</v>
      </c>
      <c r="AF864" s="93"/>
      <c r="AG864" s="201" t="s">
        <v>13357</v>
      </c>
      <c r="AH864" s="202">
        <v>383.59</v>
      </c>
      <c r="AJ864" s="319" t="s">
        <v>12919</v>
      </c>
      <c r="AK864" s="320">
        <v>144608.57999999999</v>
      </c>
      <c r="AM864" s="265" t="s">
        <v>12717</v>
      </c>
      <c r="AN864" s="266">
        <v>1610</v>
      </c>
      <c r="AP864" s="233" t="s">
        <v>10704</v>
      </c>
      <c r="AQ864" s="234">
        <v>55940</v>
      </c>
      <c r="AS864" s="211" t="s">
        <v>8670</v>
      </c>
      <c r="AT864" s="212">
        <v>2024</v>
      </c>
    </row>
    <row r="865" spans="1:46" x14ac:dyDescent="0.3">
      <c r="A865" s="315" t="s">
        <v>12843</v>
      </c>
      <c r="B865" s="315"/>
      <c r="C865" s="316">
        <v>88370.45</v>
      </c>
      <c r="E865" s="263" t="s">
        <v>12489</v>
      </c>
      <c r="F865" s="263"/>
      <c r="G865" s="264">
        <v>5092</v>
      </c>
      <c r="I865" s="227" t="s">
        <v>4383</v>
      </c>
      <c r="J865" s="227"/>
      <c r="K865" s="228">
        <v>883.73</v>
      </c>
      <c r="M865" s="205" t="s">
        <v>1303</v>
      </c>
      <c r="N865" s="205"/>
      <c r="O865" s="206">
        <v>2309</v>
      </c>
      <c r="U865" s="309" t="s">
        <v>61293</v>
      </c>
      <c r="V865" s="310">
        <v>7574.94</v>
      </c>
      <c r="X865" s="267" t="s">
        <v>15490</v>
      </c>
      <c r="Y865" s="268">
        <v>1295.72</v>
      </c>
      <c r="AA865" s="229" t="s">
        <v>47737</v>
      </c>
      <c r="AB865" s="230">
        <v>8082.09</v>
      </c>
      <c r="AD865" s="209" t="s">
        <v>15471</v>
      </c>
      <c r="AE865" s="210">
        <v>86381.34</v>
      </c>
      <c r="AF865" s="93"/>
      <c r="AG865" s="201" t="s">
        <v>13358</v>
      </c>
      <c r="AH865" s="202">
        <v>41971.57</v>
      </c>
      <c r="AJ865" s="319" t="s">
        <v>12920</v>
      </c>
      <c r="AK865" s="320">
        <v>88370.45</v>
      </c>
      <c r="AM865" s="265" t="s">
        <v>12718</v>
      </c>
      <c r="AN865" s="266">
        <v>5092</v>
      </c>
      <c r="AP865" s="233" t="s">
        <v>10705</v>
      </c>
      <c r="AQ865" s="234">
        <v>883.73</v>
      </c>
      <c r="AS865" s="211" t="s">
        <v>8910</v>
      </c>
      <c r="AT865" s="212">
        <v>8304</v>
      </c>
    </row>
    <row r="866" spans="1:46" x14ac:dyDescent="0.3">
      <c r="A866" s="315" t="s">
        <v>12844</v>
      </c>
      <c r="B866" s="315"/>
      <c r="C866" s="316">
        <v>62815.66</v>
      </c>
      <c r="E866" s="263" t="s">
        <v>12491</v>
      </c>
      <c r="F866" s="263"/>
      <c r="G866" s="264">
        <v>190</v>
      </c>
      <c r="I866" s="227" t="s">
        <v>4269</v>
      </c>
      <c r="J866" s="227"/>
      <c r="K866" s="228">
        <v>57401</v>
      </c>
      <c r="M866" s="205" t="s">
        <v>1304</v>
      </c>
      <c r="N866" s="205"/>
      <c r="O866" s="206">
        <v>31246.86</v>
      </c>
      <c r="U866" s="309" t="s">
        <v>44455</v>
      </c>
      <c r="V866" s="310">
        <v>41487.72</v>
      </c>
      <c r="X866" s="267" t="s">
        <v>13052</v>
      </c>
      <c r="Y866" s="268">
        <v>66.66</v>
      </c>
      <c r="AA866" s="229" t="s">
        <v>49616</v>
      </c>
      <c r="AB866" s="230">
        <v>6405.62</v>
      </c>
      <c r="AD866" s="209" t="s">
        <v>15472</v>
      </c>
      <c r="AE866" s="210">
        <v>840</v>
      </c>
      <c r="AF866" s="93"/>
      <c r="AG866" s="201" t="s">
        <v>13359</v>
      </c>
      <c r="AH866" s="202">
        <v>23493.8</v>
      </c>
      <c r="AJ866" s="319" t="s">
        <v>12921</v>
      </c>
      <c r="AK866" s="320">
        <v>62815.66</v>
      </c>
      <c r="AM866" s="265" t="s">
        <v>12720</v>
      </c>
      <c r="AN866" s="266">
        <v>190</v>
      </c>
      <c r="AP866" s="233" t="s">
        <v>10706</v>
      </c>
      <c r="AQ866" s="234">
        <v>57401</v>
      </c>
      <c r="AS866" s="211" t="s">
        <v>9251</v>
      </c>
      <c r="AT866" s="212">
        <v>238641</v>
      </c>
    </row>
    <row r="867" spans="1:46" x14ac:dyDescent="0.3">
      <c r="A867" s="315" t="s">
        <v>12845</v>
      </c>
      <c r="B867" s="315"/>
      <c r="C867" s="316">
        <v>33800</v>
      </c>
      <c r="E867" s="263" t="s">
        <v>12493</v>
      </c>
      <c r="F867" s="263"/>
      <c r="G867" s="264">
        <v>2589</v>
      </c>
      <c r="I867" s="227" t="s">
        <v>4271</v>
      </c>
      <c r="J867" s="227"/>
      <c r="K867" s="228">
        <v>39821</v>
      </c>
      <c r="M867" s="205" t="s">
        <v>1305</v>
      </c>
      <c r="N867" s="205"/>
      <c r="O867" s="206">
        <v>1135.45</v>
      </c>
      <c r="U867" s="309" t="s">
        <v>54853</v>
      </c>
      <c r="V867" s="310">
        <v>142.5</v>
      </c>
      <c r="X867" s="267" t="s">
        <v>47736</v>
      </c>
      <c r="Y867" s="268">
        <v>186.99</v>
      </c>
      <c r="AA867" s="229" t="s">
        <v>34527</v>
      </c>
      <c r="AB867" s="230">
        <v>113447.6</v>
      </c>
      <c r="AD867" s="209" t="s">
        <v>15473</v>
      </c>
      <c r="AE867" s="210">
        <v>346.47</v>
      </c>
      <c r="AF867" s="93"/>
      <c r="AG867" s="201" t="s">
        <v>31893</v>
      </c>
      <c r="AH867" s="202">
        <v>92793</v>
      </c>
      <c r="AJ867" s="319" t="s">
        <v>12922</v>
      </c>
      <c r="AK867" s="320">
        <v>33800</v>
      </c>
      <c r="AM867" s="265" t="s">
        <v>12723</v>
      </c>
      <c r="AN867" s="266">
        <v>2589</v>
      </c>
      <c r="AP867" s="233" t="s">
        <v>10708</v>
      </c>
      <c r="AQ867" s="234">
        <v>39821</v>
      </c>
      <c r="AS867" s="211" t="s">
        <v>9798</v>
      </c>
      <c r="AT867" s="212">
        <v>357060.45</v>
      </c>
    </row>
    <row r="868" spans="1:46" x14ac:dyDescent="0.3">
      <c r="A868" s="315" t="s">
        <v>12846</v>
      </c>
      <c r="B868" s="315"/>
      <c r="C868" s="316">
        <v>51211.53</v>
      </c>
      <c r="E868" s="263" t="s">
        <v>12377</v>
      </c>
      <c r="F868" s="263"/>
      <c r="G868" s="264">
        <v>36808</v>
      </c>
      <c r="I868" s="227" t="s">
        <v>4272</v>
      </c>
      <c r="J868" s="227"/>
      <c r="K868" s="228">
        <v>21651.32</v>
      </c>
      <c r="M868" s="205" t="s">
        <v>1306</v>
      </c>
      <c r="N868" s="205"/>
      <c r="O868" s="206">
        <v>9614</v>
      </c>
      <c r="U868" s="309" t="s">
        <v>16203</v>
      </c>
      <c r="V868" s="310">
        <v>459.43</v>
      </c>
      <c r="X868" s="267" t="s">
        <v>58180</v>
      </c>
      <c r="Y868" s="268">
        <v>1057.55</v>
      </c>
      <c r="AA868" s="229" t="s">
        <v>44378</v>
      </c>
      <c r="AB868" s="230">
        <v>821.86</v>
      </c>
      <c r="AD868" s="209" t="s">
        <v>15474</v>
      </c>
      <c r="AE868" s="210">
        <v>137481.98000000001</v>
      </c>
      <c r="AF868" s="93"/>
      <c r="AG868" s="201" t="s">
        <v>13360</v>
      </c>
      <c r="AH868" s="202">
        <v>27291.8</v>
      </c>
      <c r="AJ868" s="319" t="s">
        <v>12923</v>
      </c>
      <c r="AK868" s="320">
        <v>51211.53</v>
      </c>
      <c r="AM868" s="265" t="s">
        <v>12597</v>
      </c>
      <c r="AN868" s="266">
        <v>36808</v>
      </c>
      <c r="AP868" s="233" t="s">
        <v>10709</v>
      </c>
      <c r="AQ868" s="234">
        <v>21651.32</v>
      </c>
      <c r="AS868" s="211" t="s">
        <v>6653</v>
      </c>
      <c r="AT868" s="212">
        <v>44294.7</v>
      </c>
    </row>
    <row r="869" spans="1:46" x14ac:dyDescent="0.3">
      <c r="A869" s="315" t="s">
        <v>39677</v>
      </c>
      <c r="B869" s="315"/>
      <c r="C869" s="316">
        <v>4793.55</v>
      </c>
      <c r="E869" s="263" t="s">
        <v>12496</v>
      </c>
      <c r="F869" s="263"/>
      <c r="G869" s="264">
        <v>920</v>
      </c>
      <c r="I869" s="227" t="s">
        <v>3573</v>
      </c>
      <c r="J869" s="227"/>
      <c r="K869" s="228">
        <v>1732.28</v>
      </c>
      <c r="M869" s="205" t="s">
        <v>4031</v>
      </c>
      <c r="N869" s="205"/>
      <c r="O869" s="206">
        <v>7224</v>
      </c>
      <c r="U869" s="309" t="s">
        <v>16204</v>
      </c>
      <c r="V869" s="310">
        <v>160700</v>
      </c>
      <c r="X869" s="267" t="s">
        <v>38852</v>
      </c>
      <c r="Y869" s="268">
        <v>380</v>
      </c>
      <c r="AA869" s="229" t="s">
        <v>35996</v>
      </c>
      <c r="AB869" s="230">
        <v>780</v>
      </c>
      <c r="AD869" s="209" t="s">
        <v>15475</v>
      </c>
      <c r="AE869" s="210">
        <v>3798.55</v>
      </c>
      <c r="AF869" s="93"/>
      <c r="AG869" s="201" t="s">
        <v>13361</v>
      </c>
      <c r="AH869" s="202">
        <v>7627.87</v>
      </c>
      <c r="AJ869" s="319" t="s">
        <v>39874</v>
      </c>
      <c r="AK869" s="320">
        <v>4793.55</v>
      </c>
      <c r="AM869" s="265" t="s">
        <v>12727</v>
      </c>
      <c r="AN869" s="266">
        <v>920</v>
      </c>
      <c r="AP869" s="233" t="s">
        <v>9559</v>
      </c>
      <c r="AQ869" s="234">
        <v>1732.28</v>
      </c>
      <c r="AS869" s="211" t="s">
        <v>7319</v>
      </c>
      <c r="AT869" s="212">
        <v>43052</v>
      </c>
    </row>
    <row r="870" spans="1:46" x14ac:dyDescent="0.3">
      <c r="A870" s="315" t="s">
        <v>39678</v>
      </c>
      <c r="B870" s="315"/>
      <c r="C870" s="316">
        <v>394.84</v>
      </c>
      <c r="E870" s="263" t="s">
        <v>12379</v>
      </c>
      <c r="F870" s="263"/>
      <c r="G870" s="264">
        <v>68884.899999999994</v>
      </c>
      <c r="I870" s="227" t="s">
        <v>4273</v>
      </c>
      <c r="J870" s="227"/>
      <c r="K870" s="228">
        <v>34880.42</v>
      </c>
      <c r="M870" s="205" t="s">
        <v>1307</v>
      </c>
      <c r="N870" s="205"/>
      <c r="O870" s="206">
        <v>86704</v>
      </c>
      <c r="U870" s="309" t="s">
        <v>33169</v>
      </c>
      <c r="V870" s="310">
        <v>76.97</v>
      </c>
      <c r="X870" s="267" t="s">
        <v>38853</v>
      </c>
      <c r="Y870" s="268">
        <v>29.07</v>
      </c>
      <c r="AA870" s="229" t="s">
        <v>34528</v>
      </c>
      <c r="AB870" s="230">
        <v>46231.47</v>
      </c>
      <c r="AD870" s="209" t="s">
        <v>15476</v>
      </c>
      <c r="AE870" s="210">
        <v>19463.8</v>
      </c>
      <c r="AF870" s="93"/>
      <c r="AG870" s="201" t="s">
        <v>13362</v>
      </c>
      <c r="AH870" s="202">
        <v>2671.36</v>
      </c>
      <c r="AJ870" s="319" t="s">
        <v>39875</v>
      </c>
      <c r="AK870" s="320">
        <v>394.84</v>
      </c>
      <c r="AM870" s="265" t="s">
        <v>12599</v>
      </c>
      <c r="AN870" s="266">
        <v>68884.899999999994</v>
      </c>
      <c r="AP870" s="233" t="s">
        <v>10710</v>
      </c>
      <c r="AQ870" s="234">
        <v>34880.42</v>
      </c>
      <c r="AS870" s="211" t="s">
        <v>7734</v>
      </c>
      <c r="AT870" s="212">
        <v>4946</v>
      </c>
    </row>
    <row r="871" spans="1:46" x14ac:dyDescent="0.3">
      <c r="A871" s="315" t="s">
        <v>39679</v>
      </c>
      <c r="B871" s="315"/>
      <c r="C871" s="316">
        <v>8110.82</v>
      </c>
      <c r="E871" s="263" t="s">
        <v>12497</v>
      </c>
      <c r="F871" s="263"/>
      <c r="G871" s="264">
        <v>1009.15</v>
      </c>
      <c r="I871" s="227" t="s">
        <v>4274</v>
      </c>
      <c r="J871" s="227"/>
      <c r="K871" s="228">
        <v>54500</v>
      </c>
      <c r="M871" s="205" t="s">
        <v>1308</v>
      </c>
      <c r="N871" s="205"/>
      <c r="O871" s="206">
        <v>2203</v>
      </c>
      <c r="U871" s="309" t="s">
        <v>33170</v>
      </c>
      <c r="V871" s="310">
        <v>2997588.67</v>
      </c>
      <c r="X871" s="267" t="s">
        <v>47737</v>
      </c>
      <c r="Y871" s="268">
        <v>-409.07</v>
      </c>
      <c r="AA871" s="229" t="s">
        <v>34529</v>
      </c>
      <c r="AB871" s="230">
        <v>174905.81</v>
      </c>
      <c r="AD871" s="209" t="s">
        <v>15477</v>
      </c>
      <c r="AE871" s="210">
        <v>22091.18</v>
      </c>
      <c r="AF871" s="93"/>
      <c r="AG871" s="201" t="s">
        <v>13363</v>
      </c>
      <c r="AH871" s="202">
        <v>3554.27</v>
      </c>
      <c r="AJ871" s="319" t="s">
        <v>39876</v>
      </c>
      <c r="AK871" s="320">
        <v>8110.82</v>
      </c>
      <c r="AM871" s="265" t="s">
        <v>12728</v>
      </c>
      <c r="AN871" s="266">
        <v>1009.15</v>
      </c>
      <c r="AP871" s="233" t="s">
        <v>10711</v>
      </c>
      <c r="AQ871" s="234">
        <v>54500</v>
      </c>
      <c r="AS871" s="211" t="s">
        <v>8288</v>
      </c>
      <c r="AT871" s="212">
        <v>10195</v>
      </c>
    </row>
    <row r="872" spans="1:46" x14ac:dyDescent="0.3">
      <c r="A872" s="315" t="s">
        <v>39680</v>
      </c>
      <c r="B872" s="315"/>
      <c r="C872" s="316">
        <v>5266.96</v>
      </c>
      <c r="E872" s="263" t="s">
        <v>12499</v>
      </c>
      <c r="F872" s="263"/>
      <c r="G872" s="264">
        <v>1161.25</v>
      </c>
      <c r="I872" s="227" t="s">
        <v>4275</v>
      </c>
      <c r="J872" s="227"/>
      <c r="K872" s="228">
        <v>8175.32</v>
      </c>
      <c r="M872" s="205" t="s">
        <v>1309</v>
      </c>
      <c r="N872" s="205"/>
      <c r="O872" s="206">
        <v>57378</v>
      </c>
      <c r="U872" s="309" t="s">
        <v>54855</v>
      </c>
      <c r="V872" s="310">
        <v>10923.42</v>
      </c>
      <c r="X872" s="267" t="s">
        <v>49616</v>
      </c>
      <c r="Y872" s="268">
        <v>1883.12</v>
      </c>
      <c r="AA872" s="229" t="s">
        <v>46656</v>
      </c>
      <c r="AB872" s="230">
        <v>1222.47</v>
      </c>
      <c r="AD872" s="209" t="s">
        <v>15478</v>
      </c>
      <c r="AE872" s="210">
        <v>9498.68</v>
      </c>
      <c r="AF872" s="93"/>
      <c r="AG872" s="201" t="s">
        <v>13364</v>
      </c>
      <c r="AH872" s="202">
        <v>383.59</v>
      </c>
      <c r="AJ872" s="319" t="s">
        <v>39877</v>
      </c>
      <c r="AK872" s="320">
        <v>5266.96</v>
      </c>
      <c r="AM872" s="265" t="s">
        <v>12730</v>
      </c>
      <c r="AN872" s="266">
        <v>1161.25</v>
      </c>
      <c r="AP872" s="233" t="s">
        <v>10712</v>
      </c>
      <c r="AQ872" s="234">
        <v>8175.32</v>
      </c>
      <c r="AS872" s="211" t="s">
        <v>8671</v>
      </c>
      <c r="AT872" s="212">
        <v>2000</v>
      </c>
    </row>
    <row r="873" spans="1:46" x14ac:dyDescent="0.3">
      <c r="A873" s="315" t="s">
        <v>65523</v>
      </c>
      <c r="B873" s="315"/>
      <c r="C873" s="316">
        <v>15000</v>
      </c>
      <c r="E873" s="263" t="s">
        <v>12501</v>
      </c>
      <c r="F873" s="263"/>
      <c r="G873" s="264">
        <v>5883</v>
      </c>
      <c r="I873" s="227" t="s">
        <v>4384</v>
      </c>
      <c r="J873" s="227"/>
      <c r="K873" s="228">
        <v>3030</v>
      </c>
      <c r="M873" s="205" t="s">
        <v>1310</v>
      </c>
      <c r="N873" s="205"/>
      <c r="O873" s="206">
        <v>4966</v>
      </c>
      <c r="U873" s="309" t="s">
        <v>48698</v>
      </c>
      <c r="V873" s="310">
        <v>4317</v>
      </c>
      <c r="X873" s="267" t="s">
        <v>34527</v>
      </c>
      <c r="Y873" s="268">
        <v>200295.87</v>
      </c>
      <c r="AA873" s="229" t="s">
        <v>15494</v>
      </c>
      <c r="AB873" s="230">
        <v>547919.88</v>
      </c>
      <c r="AD873" s="209" t="s">
        <v>15479</v>
      </c>
      <c r="AE873" s="210">
        <v>87974.080000000002</v>
      </c>
      <c r="AF873" s="93"/>
      <c r="AG873" s="201" t="s">
        <v>13365</v>
      </c>
      <c r="AH873" s="202">
        <v>41971.57</v>
      </c>
      <c r="AJ873" s="319" t="s">
        <v>39878</v>
      </c>
      <c r="AK873" s="320">
        <v>15000</v>
      </c>
      <c r="AM873" s="265" t="s">
        <v>12732</v>
      </c>
      <c r="AN873" s="266">
        <v>5883</v>
      </c>
      <c r="AP873" s="233" t="s">
        <v>10714</v>
      </c>
      <c r="AQ873" s="234">
        <v>3030</v>
      </c>
      <c r="AS873" s="211" t="s">
        <v>8911</v>
      </c>
      <c r="AT873" s="212">
        <v>12375</v>
      </c>
    </row>
    <row r="874" spans="1:46" x14ac:dyDescent="0.3">
      <c r="A874" s="315" t="s">
        <v>39682</v>
      </c>
      <c r="B874" s="315"/>
      <c r="C874" s="316">
        <v>4357.45</v>
      </c>
      <c r="E874" s="263" t="s">
        <v>12380</v>
      </c>
      <c r="F874" s="263"/>
      <c r="G874" s="264">
        <v>141995</v>
      </c>
      <c r="I874" s="227" t="s">
        <v>3576</v>
      </c>
      <c r="J874" s="227"/>
      <c r="K874" s="228">
        <v>276</v>
      </c>
      <c r="M874" s="205" t="s">
        <v>1311</v>
      </c>
      <c r="N874" s="205"/>
      <c r="O874" s="206">
        <v>331701</v>
      </c>
      <c r="U874" s="309" t="s">
        <v>67050</v>
      </c>
      <c r="V874" s="310">
        <v>389049.12</v>
      </c>
      <c r="X874" s="267" t="s">
        <v>34528</v>
      </c>
      <c r="Y874" s="268">
        <v>103239.21</v>
      </c>
      <c r="AA874" s="229" t="s">
        <v>42140</v>
      </c>
      <c r="AB874" s="230">
        <v>3247</v>
      </c>
      <c r="AD874" s="209" t="s">
        <v>15480</v>
      </c>
      <c r="AE874" s="210">
        <v>7304</v>
      </c>
      <c r="AF874" s="93"/>
      <c r="AG874" s="201" t="s">
        <v>13366</v>
      </c>
      <c r="AH874" s="202">
        <v>23493.8</v>
      </c>
      <c r="AJ874" s="319" t="s">
        <v>39880</v>
      </c>
      <c r="AK874" s="320">
        <v>4357.45</v>
      </c>
      <c r="AM874" s="265" t="s">
        <v>12601</v>
      </c>
      <c r="AN874" s="266">
        <v>141995</v>
      </c>
      <c r="AP874" s="233" t="s">
        <v>9562</v>
      </c>
      <c r="AQ874" s="234">
        <v>276</v>
      </c>
      <c r="AS874" s="211" t="s">
        <v>10522</v>
      </c>
      <c r="AT874" s="212">
        <v>86961</v>
      </c>
    </row>
    <row r="875" spans="1:46" x14ac:dyDescent="0.3">
      <c r="A875" s="315" t="s">
        <v>39683</v>
      </c>
      <c r="B875" s="315"/>
      <c r="C875" s="316">
        <v>3490</v>
      </c>
      <c r="E875" s="263" t="s">
        <v>12381</v>
      </c>
      <c r="F875" s="263"/>
      <c r="G875" s="264">
        <v>36082</v>
      </c>
      <c r="I875" s="227" t="s">
        <v>3577</v>
      </c>
      <c r="J875" s="227"/>
      <c r="K875" s="228">
        <v>280599.52</v>
      </c>
      <c r="M875" s="205" t="s">
        <v>1312</v>
      </c>
      <c r="N875" s="205"/>
      <c r="O875" s="206">
        <v>13279</v>
      </c>
      <c r="U875" s="309" t="s">
        <v>67051</v>
      </c>
      <c r="V875" s="310">
        <v>114.99</v>
      </c>
      <c r="X875" s="267" t="s">
        <v>34529</v>
      </c>
      <c r="Y875" s="268">
        <v>25828.82</v>
      </c>
      <c r="AA875" s="229" t="s">
        <v>51581</v>
      </c>
      <c r="AB875" s="230">
        <v>1080.4000000000001</v>
      </c>
      <c r="AD875" s="209" t="s">
        <v>15481</v>
      </c>
      <c r="AE875" s="210">
        <v>-150</v>
      </c>
      <c r="AF875" s="93"/>
      <c r="AG875" s="201" t="s">
        <v>31894</v>
      </c>
      <c r="AH875" s="202">
        <v>92793</v>
      </c>
      <c r="AJ875" s="319" t="s">
        <v>39881</v>
      </c>
      <c r="AK875" s="320">
        <v>3490</v>
      </c>
      <c r="AM875" s="265" t="s">
        <v>12602</v>
      </c>
      <c r="AN875" s="266">
        <v>36082</v>
      </c>
      <c r="AP875" s="233" t="s">
        <v>9563</v>
      </c>
      <c r="AQ875" s="234">
        <v>280599.52</v>
      </c>
      <c r="AS875" s="211" t="s">
        <v>9505</v>
      </c>
      <c r="AT875" s="212">
        <v>3964</v>
      </c>
    </row>
    <row r="876" spans="1:46" x14ac:dyDescent="0.3">
      <c r="A876" s="315" t="s">
        <v>39684</v>
      </c>
      <c r="B876" s="315"/>
      <c r="C876" s="316">
        <v>26077.61</v>
      </c>
      <c r="E876" s="263" t="s">
        <v>12382</v>
      </c>
      <c r="F876" s="263"/>
      <c r="G876" s="264">
        <v>79301</v>
      </c>
      <c r="I876" s="227" t="s">
        <v>4386</v>
      </c>
      <c r="J876" s="227"/>
      <c r="K876" s="228">
        <v>437.94</v>
      </c>
      <c r="M876" s="205" t="s">
        <v>1313</v>
      </c>
      <c r="N876" s="205"/>
      <c r="O876" s="206">
        <v>28064</v>
      </c>
      <c r="U876" s="309" t="s">
        <v>67052</v>
      </c>
      <c r="V876" s="310">
        <v>58500</v>
      </c>
      <c r="X876" s="267" t="s">
        <v>46656</v>
      </c>
      <c r="Y876" s="268">
        <v>386.16</v>
      </c>
      <c r="AA876" s="229" t="s">
        <v>46657</v>
      </c>
      <c r="AB876" s="230">
        <v>97047.72</v>
      </c>
      <c r="AD876" s="209" t="s">
        <v>15482</v>
      </c>
      <c r="AE876" s="210">
        <v>46800</v>
      </c>
      <c r="AF876" s="93"/>
      <c r="AG876" s="201" t="s">
        <v>13367</v>
      </c>
      <c r="AH876" s="202">
        <v>95158.2</v>
      </c>
      <c r="AJ876" s="319" t="s">
        <v>39882</v>
      </c>
      <c r="AK876" s="320">
        <v>26077.61</v>
      </c>
      <c r="AM876" s="265" t="s">
        <v>12603</v>
      </c>
      <c r="AN876" s="266">
        <v>79301</v>
      </c>
      <c r="AP876" s="233" t="s">
        <v>10715</v>
      </c>
      <c r="AQ876" s="234">
        <v>437.94</v>
      </c>
      <c r="AS876" s="211" t="s">
        <v>11051</v>
      </c>
      <c r="AT876" s="212">
        <v>745</v>
      </c>
    </row>
    <row r="877" spans="1:46" x14ac:dyDescent="0.3">
      <c r="A877" s="315" t="s">
        <v>39685</v>
      </c>
      <c r="B877" s="315"/>
      <c r="C877" s="316">
        <v>17421.97</v>
      </c>
      <c r="E877" s="263" t="s">
        <v>12383</v>
      </c>
      <c r="F877" s="263"/>
      <c r="G877" s="264">
        <v>8065</v>
      </c>
      <c r="I877" s="227" t="s">
        <v>4387</v>
      </c>
      <c r="J877" s="227"/>
      <c r="K877" s="228">
        <v>556</v>
      </c>
      <c r="M877" s="205" t="s">
        <v>1314</v>
      </c>
      <c r="N877" s="205"/>
      <c r="O877" s="206">
        <v>6817.88</v>
      </c>
      <c r="U877" s="309" t="s">
        <v>67053</v>
      </c>
      <c r="V877" s="310">
        <v>4436.37</v>
      </c>
      <c r="X877" s="267" t="s">
        <v>15494</v>
      </c>
      <c r="Y877" s="268">
        <v>46342.5</v>
      </c>
      <c r="AA877" s="229" t="s">
        <v>42141</v>
      </c>
      <c r="AB877" s="230">
        <v>1118973.1100000001</v>
      </c>
      <c r="AD877" s="209" t="s">
        <v>15483</v>
      </c>
      <c r="AE877" s="210">
        <v>160</v>
      </c>
      <c r="AF877" s="93"/>
      <c r="AG877" s="201" t="s">
        <v>13368</v>
      </c>
      <c r="AH877" s="202">
        <v>23826.54</v>
      </c>
      <c r="AJ877" s="319" t="s">
        <v>39883</v>
      </c>
      <c r="AK877" s="320">
        <v>17421.97</v>
      </c>
      <c r="AM877" s="265" t="s">
        <v>12604</v>
      </c>
      <c r="AN877" s="266">
        <v>8065</v>
      </c>
      <c r="AP877" s="233" t="s">
        <v>10716</v>
      </c>
      <c r="AQ877" s="234">
        <v>556</v>
      </c>
      <c r="AS877" s="211" t="s">
        <v>11252</v>
      </c>
      <c r="AT877" s="212">
        <v>7154</v>
      </c>
    </row>
    <row r="878" spans="1:46" x14ac:dyDescent="0.3">
      <c r="A878" s="315" t="s">
        <v>39687</v>
      </c>
      <c r="B878" s="315"/>
      <c r="C878" s="316">
        <v>15380.19</v>
      </c>
      <c r="E878" s="263" t="s">
        <v>12385</v>
      </c>
      <c r="F878" s="263"/>
      <c r="G878" s="264">
        <v>55442</v>
      </c>
      <c r="I878" s="227" t="s">
        <v>3580</v>
      </c>
      <c r="J878" s="227"/>
      <c r="K878" s="228">
        <v>4586.8999999999996</v>
      </c>
      <c r="M878" s="205" t="s">
        <v>1315</v>
      </c>
      <c r="N878" s="205"/>
      <c r="O878" s="206">
        <v>323792</v>
      </c>
      <c r="U878" s="309" t="s">
        <v>67054</v>
      </c>
      <c r="V878" s="310">
        <v>14675.04</v>
      </c>
      <c r="X878" s="267" t="s">
        <v>46657</v>
      </c>
      <c r="Y878" s="268">
        <v>56556.85</v>
      </c>
      <c r="AA878" s="229" t="s">
        <v>34530</v>
      </c>
      <c r="AB878" s="230">
        <v>18672.900000000001</v>
      </c>
      <c r="AD878" s="209" t="s">
        <v>15484</v>
      </c>
      <c r="AE878" s="210">
        <v>8421.94</v>
      </c>
      <c r="AF878" s="93"/>
      <c r="AG878" s="201" t="s">
        <v>13369</v>
      </c>
      <c r="AH878" s="202">
        <v>5794.91</v>
      </c>
      <c r="AJ878" s="319" t="s">
        <v>39885</v>
      </c>
      <c r="AK878" s="320">
        <v>15380.19</v>
      </c>
      <c r="AM878" s="265" t="s">
        <v>12606</v>
      </c>
      <c r="AN878" s="266">
        <v>55442</v>
      </c>
      <c r="AP878" s="233" t="s">
        <v>9567</v>
      </c>
      <c r="AQ878" s="234">
        <v>4586.8999999999996</v>
      </c>
      <c r="AS878" s="211" t="s">
        <v>9799</v>
      </c>
      <c r="AT878" s="212">
        <v>215686.7</v>
      </c>
    </row>
    <row r="879" spans="1:46" x14ac:dyDescent="0.3">
      <c r="A879" s="315" t="s">
        <v>39688</v>
      </c>
      <c r="B879" s="315"/>
      <c r="C879" s="316">
        <v>19311.53</v>
      </c>
      <c r="E879" s="263" t="s">
        <v>12386</v>
      </c>
      <c r="F879" s="263"/>
      <c r="G879" s="264">
        <v>6420.07</v>
      </c>
      <c r="I879" s="227" t="s">
        <v>4388</v>
      </c>
      <c r="J879" s="227"/>
      <c r="K879" s="228">
        <v>1484.8</v>
      </c>
      <c r="M879" s="205" t="s">
        <v>1316</v>
      </c>
      <c r="N879" s="205"/>
      <c r="O879" s="206">
        <v>20633.8</v>
      </c>
      <c r="U879" s="309" t="s">
        <v>67055</v>
      </c>
      <c r="V879" s="310">
        <v>5078.71</v>
      </c>
      <c r="X879" s="267" t="s">
        <v>42141</v>
      </c>
      <c r="Y879" s="268">
        <v>150463.5</v>
      </c>
      <c r="AA879" s="229" t="s">
        <v>46658</v>
      </c>
      <c r="AB879" s="230">
        <v>19719.46</v>
      </c>
      <c r="AD879" s="209" t="s">
        <v>15485</v>
      </c>
      <c r="AE879" s="210">
        <v>235769.14</v>
      </c>
      <c r="AF879" s="93"/>
      <c r="AG879" s="201" t="s">
        <v>31895</v>
      </c>
      <c r="AH879" s="202">
        <v>30337.25</v>
      </c>
      <c r="AJ879" s="319" t="s">
        <v>39886</v>
      </c>
      <c r="AK879" s="320">
        <v>19311.53</v>
      </c>
      <c r="AM879" s="265" t="s">
        <v>12607</v>
      </c>
      <c r="AN879" s="266">
        <v>6420.07</v>
      </c>
      <c r="AP879" s="233" t="s">
        <v>10717</v>
      </c>
      <c r="AQ879" s="234">
        <v>1484.8</v>
      </c>
      <c r="AS879" s="211" t="s">
        <v>6654</v>
      </c>
      <c r="AT879" s="212">
        <v>160281.25</v>
      </c>
    </row>
    <row r="880" spans="1:46" x14ac:dyDescent="0.3">
      <c r="A880" s="315" t="s">
        <v>39690</v>
      </c>
      <c r="B880" s="315"/>
      <c r="C880" s="316">
        <v>12108.14</v>
      </c>
      <c r="E880" s="263" t="s">
        <v>12387</v>
      </c>
      <c r="F880" s="263"/>
      <c r="G880" s="264">
        <v>28226</v>
      </c>
      <c r="I880" s="227" t="s">
        <v>4277</v>
      </c>
      <c r="J880" s="227"/>
      <c r="K880" s="228">
        <v>1160159</v>
      </c>
      <c r="M880" s="205" t="s">
        <v>1317</v>
      </c>
      <c r="N880" s="205"/>
      <c r="O880" s="206">
        <v>1494785</v>
      </c>
      <c r="U880" s="309" t="s">
        <v>66528</v>
      </c>
      <c r="V880" s="310">
        <v>752.64</v>
      </c>
      <c r="X880" s="267" t="s">
        <v>34530</v>
      </c>
      <c r="Y880" s="268">
        <v>7050</v>
      </c>
      <c r="AA880" s="229" t="s">
        <v>46659</v>
      </c>
      <c r="AB880" s="230">
        <v>7366.8</v>
      </c>
      <c r="AD880" s="209" t="s">
        <v>15486</v>
      </c>
      <c r="AE880" s="210">
        <v>16800</v>
      </c>
      <c r="AF880" s="93"/>
      <c r="AG880" s="201" t="s">
        <v>31896</v>
      </c>
      <c r="AH880" s="202">
        <v>3703.8</v>
      </c>
      <c r="AJ880" s="319" t="s">
        <v>39888</v>
      </c>
      <c r="AK880" s="320">
        <v>12108.14</v>
      </c>
      <c r="AM880" s="265" t="s">
        <v>12608</v>
      </c>
      <c r="AN880" s="266">
        <v>28226</v>
      </c>
      <c r="AP880" s="233" t="s">
        <v>10718</v>
      </c>
      <c r="AQ880" s="234">
        <v>1160159</v>
      </c>
      <c r="AS880" s="211" t="s">
        <v>7320</v>
      </c>
      <c r="AT880" s="212">
        <v>194081</v>
      </c>
    </row>
    <row r="881" spans="1:46" x14ac:dyDescent="0.3">
      <c r="A881" s="315" t="s">
        <v>39691</v>
      </c>
      <c r="B881" s="315"/>
      <c r="C881" s="316">
        <v>61241.43</v>
      </c>
      <c r="E881" s="263" t="s">
        <v>12504</v>
      </c>
      <c r="F881" s="263"/>
      <c r="G881" s="264">
        <v>3700</v>
      </c>
      <c r="I881" s="227" t="s">
        <v>3581</v>
      </c>
      <c r="J881" s="227"/>
      <c r="K881" s="228">
        <v>951</v>
      </c>
      <c r="M881" s="205" t="s">
        <v>1318</v>
      </c>
      <c r="N881" s="205"/>
      <c r="O881" s="206">
        <v>6024.01</v>
      </c>
      <c r="U881" s="309" t="s">
        <v>67056</v>
      </c>
      <c r="V881" s="310">
        <v>9625.41</v>
      </c>
      <c r="X881" s="267" t="s">
        <v>57217</v>
      </c>
      <c r="Y881" s="268">
        <v>28240</v>
      </c>
      <c r="AA881" s="229" t="s">
        <v>46660</v>
      </c>
      <c r="AB881" s="230">
        <v>25136.560000000001</v>
      </c>
      <c r="AD881" s="209" t="s">
        <v>15487</v>
      </c>
      <c r="AE881" s="210">
        <v>34.5</v>
      </c>
      <c r="AF881" s="93"/>
      <c r="AG881" s="201" t="s">
        <v>31897</v>
      </c>
      <c r="AH881" s="202">
        <v>112770.34</v>
      </c>
      <c r="AJ881" s="319" t="s">
        <v>39889</v>
      </c>
      <c r="AK881" s="320">
        <v>61241.43</v>
      </c>
      <c r="AM881" s="265" t="s">
        <v>12735</v>
      </c>
      <c r="AN881" s="266">
        <v>3700</v>
      </c>
      <c r="AP881" s="233" t="s">
        <v>9568</v>
      </c>
      <c r="AQ881" s="234">
        <v>951</v>
      </c>
      <c r="AS881" s="211" t="s">
        <v>8028</v>
      </c>
      <c r="AT881" s="212">
        <v>13412.65</v>
      </c>
    </row>
    <row r="882" spans="1:46" x14ac:dyDescent="0.3">
      <c r="A882" s="315" t="s">
        <v>39692</v>
      </c>
      <c r="B882" s="315"/>
      <c r="C882" s="316">
        <v>16811.8</v>
      </c>
      <c r="E882" s="263" t="s">
        <v>12388</v>
      </c>
      <c r="F882" s="263"/>
      <c r="G882" s="264">
        <v>140217</v>
      </c>
      <c r="I882" s="227" t="s">
        <v>4389</v>
      </c>
      <c r="J882" s="227"/>
      <c r="K882" s="228">
        <v>2163</v>
      </c>
      <c r="M882" s="205" t="s">
        <v>1319</v>
      </c>
      <c r="N882" s="205"/>
      <c r="O882" s="206">
        <v>13303</v>
      </c>
      <c r="U882" s="309" t="s">
        <v>66529</v>
      </c>
      <c r="V882" s="310">
        <v>1314.2</v>
      </c>
      <c r="X882" s="267" t="s">
        <v>46658</v>
      </c>
      <c r="Y882" s="268">
        <v>63123.92</v>
      </c>
      <c r="AA882" s="229" t="s">
        <v>38854</v>
      </c>
      <c r="AB882" s="230">
        <v>5879.73</v>
      </c>
      <c r="AD882" s="209" t="s">
        <v>15488</v>
      </c>
      <c r="AE882" s="210">
        <v>23407.9</v>
      </c>
      <c r="AF882" s="93"/>
      <c r="AG882" s="201" t="s">
        <v>31898</v>
      </c>
      <c r="AH882" s="202">
        <v>574275.66</v>
      </c>
      <c r="AJ882" s="319" t="s">
        <v>39890</v>
      </c>
      <c r="AK882" s="320">
        <v>16811.8</v>
      </c>
      <c r="AM882" s="265" t="s">
        <v>12609</v>
      </c>
      <c r="AN882" s="266">
        <v>140217</v>
      </c>
      <c r="AP882" s="233" t="s">
        <v>9569</v>
      </c>
      <c r="AQ882" s="234">
        <v>2163</v>
      </c>
      <c r="AS882" s="211" t="s">
        <v>8289</v>
      </c>
      <c r="AT882" s="212">
        <v>45584.22</v>
      </c>
    </row>
    <row r="883" spans="1:46" x14ac:dyDescent="0.3">
      <c r="A883" s="315" t="s">
        <v>39693</v>
      </c>
      <c r="B883" s="315"/>
      <c r="C883" s="316">
        <v>272.52</v>
      </c>
      <c r="E883" s="263" t="s">
        <v>12389</v>
      </c>
      <c r="F883" s="263"/>
      <c r="G883" s="264">
        <v>10600</v>
      </c>
      <c r="I883" s="227" t="s">
        <v>4390</v>
      </c>
      <c r="J883" s="227"/>
      <c r="K883" s="228">
        <v>1805.85</v>
      </c>
      <c r="M883" s="205" t="s">
        <v>341</v>
      </c>
      <c r="N883" s="205"/>
      <c r="O883" s="206">
        <v>18579.22</v>
      </c>
      <c r="U883" s="309" t="s">
        <v>67057</v>
      </c>
      <c r="V883" s="310">
        <v>9145.99</v>
      </c>
      <c r="X883" s="267" t="s">
        <v>55815</v>
      </c>
      <c r="Y883" s="268">
        <v>2500</v>
      </c>
      <c r="AA883" s="229" t="s">
        <v>15495</v>
      </c>
      <c r="AB883" s="230">
        <v>127986.01</v>
      </c>
      <c r="AD883" s="209" t="s">
        <v>15489</v>
      </c>
      <c r="AE883" s="210">
        <v>61494.83</v>
      </c>
      <c r="AF883" s="93"/>
      <c r="AG883" s="201" t="s">
        <v>13370</v>
      </c>
      <c r="AH883" s="202">
        <v>95158.2</v>
      </c>
      <c r="AJ883" s="319" t="s">
        <v>39891</v>
      </c>
      <c r="AK883" s="320">
        <v>272.52</v>
      </c>
      <c r="AM883" s="265" t="s">
        <v>12610</v>
      </c>
      <c r="AN883" s="266">
        <v>10600</v>
      </c>
      <c r="AP883" s="233" t="s">
        <v>10719</v>
      </c>
      <c r="AQ883" s="234">
        <v>1805.85</v>
      </c>
      <c r="AS883" s="211" t="s">
        <v>8672</v>
      </c>
      <c r="AT883" s="212">
        <v>5530.21</v>
      </c>
    </row>
    <row r="884" spans="1:46" x14ac:dyDescent="0.3">
      <c r="A884" s="315" t="s">
        <v>39694</v>
      </c>
      <c r="B884" s="315"/>
      <c r="C884" s="316">
        <v>1222.1500000000001</v>
      </c>
      <c r="E884" s="263" t="s">
        <v>12390</v>
      </c>
      <c r="F884" s="263"/>
      <c r="G884" s="264">
        <v>59506</v>
      </c>
      <c r="I884" s="227" t="s">
        <v>4393</v>
      </c>
      <c r="J884" s="227"/>
      <c r="K884" s="228">
        <v>3982</v>
      </c>
      <c r="M884" s="205" t="s">
        <v>1320</v>
      </c>
      <c r="N884" s="205"/>
      <c r="O884" s="206">
        <v>15582</v>
      </c>
      <c r="U884" s="309" t="s">
        <v>67058</v>
      </c>
      <c r="V884" s="310">
        <v>699.71</v>
      </c>
      <c r="X884" s="267" t="s">
        <v>46660</v>
      </c>
      <c r="Y884" s="268">
        <v>657.75</v>
      </c>
      <c r="AA884" s="229" t="s">
        <v>34531</v>
      </c>
      <c r="AB884" s="230">
        <v>117085.82</v>
      </c>
      <c r="AD884" s="209" t="s">
        <v>15490</v>
      </c>
      <c r="AE884" s="210">
        <v>5323.6</v>
      </c>
      <c r="AF884" s="93"/>
      <c r="AG884" s="201" t="s">
        <v>13371</v>
      </c>
      <c r="AH884" s="202">
        <v>23826.54</v>
      </c>
      <c r="AJ884" s="319" t="s">
        <v>39892</v>
      </c>
      <c r="AK884" s="320">
        <v>1222.1500000000001</v>
      </c>
      <c r="AM884" s="265" t="s">
        <v>12611</v>
      </c>
      <c r="AN884" s="266">
        <v>59506</v>
      </c>
      <c r="AP884" s="233" t="s">
        <v>10721</v>
      </c>
      <c r="AQ884" s="234">
        <v>3982</v>
      </c>
      <c r="AS884" s="211" t="s">
        <v>9252</v>
      </c>
      <c r="AT884" s="212">
        <v>392391.7</v>
      </c>
    </row>
    <row r="885" spans="1:46" x14ac:dyDescent="0.3">
      <c r="A885" s="315" t="s">
        <v>39695</v>
      </c>
      <c r="B885" s="315"/>
      <c r="C885" s="316">
        <v>33188.42</v>
      </c>
      <c r="E885" s="263" t="s">
        <v>12391</v>
      </c>
      <c r="F885" s="263"/>
      <c r="G885" s="264">
        <v>29570</v>
      </c>
      <c r="I885" s="227" t="s">
        <v>4397</v>
      </c>
      <c r="J885" s="227"/>
      <c r="K885" s="228">
        <v>4049</v>
      </c>
      <c r="M885" s="205" t="s">
        <v>1321</v>
      </c>
      <c r="N885" s="205"/>
      <c r="O885" s="206">
        <v>2715</v>
      </c>
      <c r="U885" s="309" t="s">
        <v>67059</v>
      </c>
      <c r="V885" s="310">
        <v>2288.33</v>
      </c>
      <c r="X885" s="267" t="s">
        <v>38854</v>
      </c>
      <c r="Y885" s="268">
        <v>217.38</v>
      </c>
      <c r="AA885" s="229" t="s">
        <v>34532</v>
      </c>
      <c r="AB885" s="230">
        <v>62667.39</v>
      </c>
      <c r="AD885" s="209" t="s">
        <v>15491</v>
      </c>
      <c r="AE885" s="210">
        <v>56988</v>
      </c>
      <c r="AF885" s="93"/>
      <c r="AG885" s="201" t="s">
        <v>13372</v>
      </c>
      <c r="AH885" s="202">
        <v>5794.91</v>
      </c>
      <c r="AJ885" s="319" t="s">
        <v>39893</v>
      </c>
      <c r="AK885" s="320">
        <v>33188.42</v>
      </c>
      <c r="AM885" s="265" t="s">
        <v>12612</v>
      </c>
      <c r="AN885" s="266">
        <v>29570</v>
      </c>
      <c r="AP885" s="233" t="s">
        <v>10724</v>
      </c>
      <c r="AQ885" s="234">
        <v>4049</v>
      </c>
      <c r="AS885" s="211" t="s">
        <v>9506</v>
      </c>
      <c r="AT885" s="212">
        <v>29250</v>
      </c>
    </row>
    <row r="886" spans="1:46" x14ac:dyDescent="0.3">
      <c r="A886" s="315" t="s">
        <v>39696</v>
      </c>
      <c r="B886" s="315"/>
      <c r="C886" s="316">
        <v>10584.44</v>
      </c>
      <c r="E886" s="263" t="s">
        <v>12505</v>
      </c>
      <c r="F886" s="263"/>
      <c r="G886" s="264">
        <v>11390</v>
      </c>
      <c r="I886" s="227" t="s">
        <v>4398</v>
      </c>
      <c r="J886" s="227"/>
      <c r="K886" s="228">
        <v>603</v>
      </c>
      <c r="M886" s="205" t="s">
        <v>1322</v>
      </c>
      <c r="N886" s="205"/>
      <c r="O886" s="206">
        <v>58595</v>
      </c>
      <c r="U886" s="309" t="s">
        <v>67060</v>
      </c>
      <c r="V886" s="310">
        <v>53997</v>
      </c>
      <c r="X886" s="267" t="s">
        <v>15495</v>
      </c>
      <c r="Y886" s="268">
        <v>263309.52</v>
      </c>
      <c r="AA886" s="229" t="s">
        <v>51582</v>
      </c>
      <c r="AB886" s="230">
        <v>35349.040000000001</v>
      </c>
      <c r="AD886" s="209" t="s">
        <v>13051</v>
      </c>
      <c r="AE886" s="210">
        <v>35967.980000000003</v>
      </c>
      <c r="AF886" s="93"/>
      <c r="AG886" s="201" t="s">
        <v>31899</v>
      </c>
      <c r="AH886" s="202">
        <v>30337.25</v>
      </c>
      <c r="AJ886" s="319" t="s">
        <v>39894</v>
      </c>
      <c r="AK886" s="320">
        <v>10584.44</v>
      </c>
      <c r="AM886" s="265" t="s">
        <v>12736</v>
      </c>
      <c r="AN886" s="266">
        <v>11390</v>
      </c>
      <c r="AP886" s="233" t="s">
        <v>9573</v>
      </c>
      <c r="AQ886" s="234">
        <v>603</v>
      </c>
      <c r="AS886" s="211" t="s">
        <v>9586</v>
      </c>
      <c r="AT886" s="212">
        <v>10098</v>
      </c>
    </row>
    <row r="887" spans="1:46" x14ac:dyDescent="0.3">
      <c r="A887" s="315" t="s">
        <v>39697</v>
      </c>
      <c r="B887" s="315"/>
      <c r="C887" s="316">
        <v>253.86</v>
      </c>
      <c r="E887" s="263" t="s">
        <v>12392</v>
      </c>
      <c r="F887" s="263"/>
      <c r="G887" s="264">
        <v>6140</v>
      </c>
      <c r="I887" s="227" t="s">
        <v>4399</v>
      </c>
      <c r="J887" s="227"/>
      <c r="K887" s="228">
        <v>2502</v>
      </c>
      <c r="M887" s="205" t="s">
        <v>1323</v>
      </c>
      <c r="N887" s="205"/>
      <c r="O887" s="206">
        <v>464612</v>
      </c>
      <c r="U887" s="309" t="s">
        <v>60206</v>
      </c>
      <c r="V887" s="310">
        <v>12084</v>
      </c>
      <c r="X887" s="267" t="s">
        <v>34531</v>
      </c>
      <c r="Y887" s="268">
        <v>712313.39</v>
      </c>
      <c r="AA887" s="229" t="s">
        <v>42142</v>
      </c>
      <c r="AB887" s="230">
        <v>59925.85</v>
      </c>
      <c r="AD887" s="209" t="s">
        <v>13052</v>
      </c>
      <c r="AE887" s="210">
        <v>39991.57</v>
      </c>
      <c r="AF887" s="93"/>
      <c r="AG887" s="201" t="s">
        <v>18498</v>
      </c>
      <c r="AH887" s="202">
        <v>3703.8</v>
      </c>
      <c r="AJ887" s="319" t="s">
        <v>39895</v>
      </c>
      <c r="AK887" s="320">
        <v>253.86</v>
      </c>
      <c r="AM887" s="265" t="s">
        <v>12613</v>
      </c>
      <c r="AN887" s="266">
        <v>6140</v>
      </c>
      <c r="AP887" s="233" t="s">
        <v>10725</v>
      </c>
      <c r="AQ887" s="234">
        <v>2502</v>
      </c>
      <c r="AS887" s="211" t="s">
        <v>12211</v>
      </c>
      <c r="AT887" s="212">
        <v>6383.65</v>
      </c>
    </row>
    <row r="888" spans="1:46" x14ac:dyDescent="0.3">
      <c r="A888" s="315" t="s">
        <v>39699</v>
      </c>
      <c r="B888" s="315"/>
      <c r="C888" s="316">
        <v>1377.1</v>
      </c>
      <c r="E888" s="263" t="s">
        <v>12394</v>
      </c>
      <c r="F888" s="263"/>
      <c r="G888" s="264">
        <v>9130</v>
      </c>
      <c r="I888" s="227" t="s">
        <v>4402</v>
      </c>
      <c r="J888" s="227"/>
      <c r="K888" s="228">
        <v>1913</v>
      </c>
      <c r="M888" s="205" t="s">
        <v>1324</v>
      </c>
      <c r="N888" s="205"/>
      <c r="O888" s="206">
        <v>3209.87</v>
      </c>
      <c r="U888" s="309" t="s">
        <v>60207</v>
      </c>
      <c r="V888" s="310">
        <v>924.45</v>
      </c>
      <c r="X888" s="267" t="s">
        <v>34532</v>
      </c>
      <c r="Y888" s="268">
        <v>125629.37</v>
      </c>
      <c r="AA888" s="229" t="s">
        <v>51583</v>
      </c>
      <c r="AB888" s="230">
        <v>1784.01</v>
      </c>
      <c r="AD888" s="209" t="s">
        <v>15492</v>
      </c>
      <c r="AE888" s="210">
        <v>10276.5</v>
      </c>
      <c r="AF888" s="93"/>
      <c r="AG888" s="201" t="s">
        <v>18500</v>
      </c>
      <c r="AH888" s="202">
        <v>112770.34</v>
      </c>
      <c r="AJ888" s="319" t="s">
        <v>39897</v>
      </c>
      <c r="AK888" s="320">
        <v>1377.1</v>
      </c>
      <c r="AM888" s="265" t="s">
        <v>12615</v>
      </c>
      <c r="AN888" s="266">
        <v>9130</v>
      </c>
      <c r="AP888" s="233" t="s">
        <v>10728</v>
      </c>
      <c r="AQ888" s="234">
        <v>1913</v>
      </c>
      <c r="AS888" s="211" t="s">
        <v>9800</v>
      </c>
      <c r="AT888" s="212">
        <v>857012.68</v>
      </c>
    </row>
    <row r="889" spans="1:46" x14ac:dyDescent="0.3">
      <c r="A889" s="315" t="s">
        <v>39700</v>
      </c>
      <c r="B889" s="315"/>
      <c r="C889" s="316">
        <v>64858.21</v>
      </c>
      <c r="E889" s="263" t="s">
        <v>12395</v>
      </c>
      <c r="F889" s="263"/>
      <c r="G889" s="264">
        <v>33223.54</v>
      </c>
      <c r="I889" s="227" t="s">
        <v>4278</v>
      </c>
      <c r="J889" s="227"/>
      <c r="K889" s="228">
        <v>12000</v>
      </c>
      <c r="M889" s="205" t="s">
        <v>1325</v>
      </c>
      <c r="N889" s="205"/>
      <c r="O889" s="206">
        <v>187474</v>
      </c>
      <c r="U889" s="309" t="s">
        <v>60208</v>
      </c>
      <c r="V889" s="310">
        <v>3023.4</v>
      </c>
      <c r="X889" s="267" t="s">
        <v>51582</v>
      </c>
      <c r="Y889" s="268">
        <v>1388.05</v>
      </c>
      <c r="AA889" s="229" t="s">
        <v>35997</v>
      </c>
      <c r="AB889" s="230">
        <v>3675</v>
      </c>
      <c r="AD889" s="209" t="s">
        <v>13054</v>
      </c>
      <c r="AE889" s="210">
        <v>527470.01</v>
      </c>
      <c r="AF889" s="93"/>
      <c r="AG889" s="201" t="s">
        <v>31900</v>
      </c>
      <c r="AH889" s="202">
        <v>574275.66</v>
      </c>
      <c r="AJ889" s="319" t="s">
        <v>39898</v>
      </c>
      <c r="AK889" s="320">
        <v>64858.21</v>
      </c>
      <c r="AM889" s="265" t="s">
        <v>12616</v>
      </c>
      <c r="AN889" s="266">
        <v>33223.54</v>
      </c>
      <c r="AP889" s="233" t="s">
        <v>10729</v>
      </c>
      <c r="AQ889" s="234">
        <v>12000</v>
      </c>
      <c r="AS889" s="211" t="s">
        <v>6655</v>
      </c>
      <c r="AT889" s="212">
        <v>13299</v>
      </c>
    </row>
    <row r="890" spans="1:46" x14ac:dyDescent="0.3">
      <c r="A890" s="315" t="s">
        <v>39701</v>
      </c>
      <c r="B890" s="315"/>
      <c r="C890" s="316">
        <v>1124.95</v>
      </c>
      <c r="E890" s="263" t="s">
        <v>12397</v>
      </c>
      <c r="F890" s="263"/>
      <c r="G890" s="264">
        <v>11826.1</v>
      </c>
      <c r="I890" s="227" t="s">
        <v>4404</v>
      </c>
      <c r="J890" s="227"/>
      <c r="K890" s="228">
        <v>73</v>
      </c>
      <c r="M890" s="205" t="s">
        <v>1326</v>
      </c>
      <c r="N890" s="205"/>
      <c r="O890" s="206">
        <v>35000</v>
      </c>
      <c r="U890" s="309" t="s">
        <v>67061</v>
      </c>
      <c r="V890" s="310">
        <v>2848.8</v>
      </c>
      <c r="X890" s="267" t="s">
        <v>42142</v>
      </c>
      <c r="Y890" s="268">
        <v>16997.68</v>
      </c>
      <c r="AA890" s="229" t="s">
        <v>38855</v>
      </c>
      <c r="AB890" s="230">
        <v>25024.52</v>
      </c>
      <c r="AD890" s="209" t="s">
        <v>15493</v>
      </c>
      <c r="AE890" s="210">
        <v>48968.75</v>
      </c>
      <c r="AF890" s="93"/>
      <c r="AG890" s="201" t="s">
        <v>13373</v>
      </c>
      <c r="AH890" s="202">
        <v>75000</v>
      </c>
      <c r="AJ890" s="319" t="s">
        <v>39899</v>
      </c>
      <c r="AK890" s="320">
        <v>1124.95</v>
      </c>
      <c r="AM890" s="265" t="s">
        <v>12618</v>
      </c>
      <c r="AN890" s="266">
        <v>11826.1</v>
      </c>
      <c r="AP890" s="233" t="s">
        <v>9574</v>
      </c>
      <c r="AQ890" s="234">
        <v>73</v>
      </c>
      <c r="AS890" s="211" t="s">
        <v>7075</v>
      </c>
      <c r="AT890" s="212">
        <v>73</v>
      </c>
    </row>
    <row r="891" spans="1:46" x14ac:dyDescent="0.3">
      <c r="A891" s="315" t="s">
        <v>39702</v>
      </c>
      <c r="B891" s="315"/>
      <c r="C891" s="316">
        <v>17038.91</v>
      </c>
      <c r="E891" s="263" t="s">
        <v>12398</v>
      </c>
      <c r="F891" s="263"/>
      <c r="G891" s="264">
        <v>53762</v>
      </c>
      <c r="I891" s="227" t="s">
        <v>4409</v>
      </c>
      <c r="J891" s="227"/>
      <c r="K891" s="228">
        <v>1799</v>
      </c>
      <c r="M891" s="205" t="s">
        <v>1327</v>
      </c>
      <c r="N891" s="205"/>
      <c r="O891" s="206">
        <v>6970</v>
      </c>
      <c r="U891" s="309" t="s">
        <v>36053</v>
      </c>
      <c r="V891" s="310">
        <v>16485</v>
      </c>
      <c r="X891" s="267" t="s">
        <v>46661</v>
      </c>
      <c r="Y891" s="268">
        <v>16230.96</v>
      </c>
      <c r="AA891" s="229" t="s">
        <v>46661</v>
      </c>
      <c r="AB891" s="230">
        <v>5010.5</v>
      </c>
      <c r="AD891" s="209" t="s">
        <v>15494</v>
      </c>
      <c r="AE891" s="210">
        <v>86570.59</v>
      </c>
      <c r="AF891" s="93"/>
      <c r="AG891" s="201" t="s">
        <v>13374</v>
      </c>
      <c r="AH891" s="202">
        <v>14779.83</v>
      </c>
      <c r="AJ891" s="319" t="s">
        <v>39900</v>
      </c>
      <c r="AK891" s="320">
        <v>17038.91</v>
      </c>
      <c r="AM891" s="265" t="s">
        <v>12619</v>
      </c>
      <c r="AN891" s="266">
        <v>53762</v>
      </c>
      <c r="AP891" s="233" t="s">
        <v>9576</v>
      </c>
      <c r="AQ891" s="234">
        <v>1799</v>
      </c>
      <c r="AS891" s="211" t="s">
        <v>7321</v>
      </c>
      <c r="AT891" s="212">
        <v>4078</v>
      </c>
    </row>
    <row r="892" spans="1:46" x14ac:dyDescent="0.3">
      <c r="A892" s="315" t="s">
        <v>39704</v>
      </c>
      <c r="B892" s="315"/>
      <c r="C892" s="316">
        <v>3231.02</v>
      </c>
      <c r="E892" s="263" t="s">
        <v>12399</v>
      </c>
      <c r="F892" s="263"/>
      <c r="G892" s="264">
        <v>25700</v>
      </c>
      <c r="I892" s="227" t="s">
        <v>4417</v>
      </c>
      <c r="J892" s="227"/>
      <c r="K892" s="228">
        <v>495</v>
      </c>
      <c r="M892" s="205" t="s">
        <v>1328</v>
      </c>
      <c r="N892" s="205"/>
      <c r="O892" s="206">
        <v>30615.11</v>
      </c>
      <c r="U892" s="309" t="s">
        <v>36054</v>
      </c>
      <c r="V892" s="310">
        <v>1479.05</v>
      </c>
      <c r="X892" s="267" t="s">
        <v>15498</v>
      </c>
      <c r="Y892" s="268">
        <v>503103.26</v>
      </c>
      <c r="AA892" s="229" t="s">
        <v>40105</v>
      </c>
      <c r="AB892" s="230">
        <v>8962.0499999999993</v>
      </c>
      <c r="AD892" s="209" t="s">
        <v>15495</v>
      </c>
      <c r="AE892" s="210">
        <v>1303.02</v>
      </c>
      <c r="AF892" s="93"/>
      <c r="AG892" s="201" t="s">
        <v>13375</v>
      </c>
      <c r="AH892" s="202">
        <v>42552.05</v>
      </c>
      <c r="AJ892" s="319" t="s">
        <v>39902</v>
      </c>
      <c r="AK892" s="320">
        <v>3231.02</v>
      </c>
      <c r="AM892" s="265" t="s">
        <v>12620</v>
      </c>
      <c r="AN892" s="266">
        <v>25700</v>
      </c>
      <c r="AP892" s="233" t="s">
        <v>10736</v>
      </c>
      <c r="AQ892" s="234">
        <v>495</v>
      </c>
      <c r="AS892" s="211" t="s">
        <v>7735</v>
      </c>
      <c r="AT892" s="212">
        <v>1101</v>
      </c>
    </row>
    <row r="893" spans="1:46" x14ac:dyDescent="0.3">
      <c r="A893" s="315" t="s">
        <v>39705</v>
      </c>
      <c r="B893" s="315"/>
      <c r="C893" s="316">
        <v>2256.34</v>
      </c>
      <c r="E893" s="263" t="s">
        <v>12400</v>
      </c>
      <c r="F893" s="263"/>
      <c r="G893" s="264">
        <v>10676.6</v>
      </c>
      <c r="I893" s="227" t="s">
        <v>3584</v>
      </c>
      <c r="J893" s="227"/>
      <c r="K893" s="228">
        <v>130780.4</v>
      </c>
      <c r="M893" s="205" t="s">
        <v>1329</v>
      </c>
      <c r="N893" s="205"/>
      <c r="O893" s="206">
        <v>10493.52</v>
      </c>
      <c r="U893" s="309" t="s">
        <v>61296</v>
      </c>
      <c r="V893" s="310">
        <v>2640</v>
      </c>
      <c r="X893" s="267" t="s">
        <v>15499</v>
      </c>
      <c r="Y893" s="268">
        <v>997511.99</v>
      </c>
      <c r="AA893" s="229" t="s">
        <v>15498</v>
      </c>
      <c r="AB893" s="230">
        <v>569270.69999999995</v>
      </c>
      <c r="AD893" s="209" t="s">
        <v>15496</v>
      </c>
      <c r="AE893" s="210">
        <v>44563.93</v>
      </c>
      <c r="AF893" s="93"/>
      <c r="AG893" s="201" t="s">
        <v>13376</v>
      </c>
      <c r="AH893" s="202">
        <v>28968.58</v>
      </c>
      <c r="AJ893" s="319" t="s">
        <v>39903</v>
      </c>
      <c r="AK893" s="320">
        <v>2256.34</v>
      </c>
      <c r="AM893" s="265" t="s">
        <v>12621</v>
      </c>
      <c r="AN893" s="266">
        <v>10676.6</v>
      </c>
      <c r="AP893" s="233" t="s">
        <v>9579</v>
      </c>
      <c r="AQ893" s="234">
        <v>130780.4</v>
      </c>
      <c r="AS893" s="211" t="s">
        <v>8673</v>
      </c>
      <c r="AT893" s="212">
        <v>567.44000000000005</v>
      </c>
    </row>
    <row r="894" spans="1:46" x14ac:dyDescent="0.3">
      <c r="A894" s="315" t="s">
        <v>39706</v>
      </c>
      <c r="B894" s="315"/>
      <c r="C894" s="316">
        <v>8732.0400000000009</v>
      </c>
      <c r="E894" s="263" t="s">
        <v>12401</v>
      </c>
      <c r="F894" s="263"/>
      <c r="G894" s="264">
        <v>7735.84</v>
      </c>
      <c r="I894" s="227" t="s">
        <v>4412</v>
      </c>
      <c r="J894" s="227"/>
      <c r="K894" s="228">
        <v>2110</v>
      </c>
      <c r="M894" s="205" t="s">
        <v>1330</v>
      </c>
      <c r="N894" s="205"/>
      <c r="O894" s="206">
        <v>130505.05</v>
      </c>
      <c r="U894" s="309" t="s">
        <v>61297</v>
      </c>
      <c r="V894" s="310">
        <v>201.97</v>
      </c>
      <c r="X894" s="267" t="s">
        <v>48670</v>
      </c>
      <c r="Y894" s="268">
        <v>1581.25</v>
      </c>
      <c r="AA894" s="229" t="s">
        <v>15499</v>
      </c>
      <c r="AB894" s="230">
        <v>423668.04</v>
      </c>
      <c r="AD894" s="209" t="s">
        <v>15497</v>
      </c>
      <c r="AE894" s="210">
        <v>44191.1</v>
      </c>
      <c r="AF894" s="93"/>
      <c r="AG894" s="201" t="s">
        <v>31901</v>
      </c>
      <c r="AH894" s="202">
        <v>11493.48</v>
      </c>
      <c r="AJ894" s="319" t="s">
        <v>39904</v>
      </c>
      <c r="AK894" s="320">
        <v>8732.0400000000009</v>
      </c>
      <c r="AM894" s="265" t="s">
        <v>12622</v>
      </c>
      <c r="AN894" s="266">
        <v>7735.84</v>
      </c>
      <c r="AP894" s="233" t="s">
        <v>10738</v>
      </c>
      <c r="AQ894" s="234">
        <v>2110</v>
      </c>
      <c r="AS894" s="211" t="s">
        <v>8912</v>
      </c>
      <c r="AT894" s="212">
        <v>293.45999999999998</v>
      </c>
    </row>
    <row r="895" spans="1:46" x14ac:dyDescent="0.3">
      <c r="A895" s="315" t="s">
        <v>39707</v>
      </c>
      <c r="B895" s="315"/>
      <c r="C895" s="316">
        <v>72510.03</v>
      </c>
      <c r="E895" s="263" t="s">
        <v>12402</v>
      </c>
      <c r="F895" s="263"/>
      <c r="G895" s="264">
        <v>7247.67</v>
      </c>
      <c r="I895" s="227" t="s">
        <v>4413</v>
      </c>
      <c r="J895" s="227"/>
      <c r="K895" s="228">
        <v>6174</v>
      </c>
      <c r="M895" s="205" t="s">
        <v>1331</v>
      </c>
      <c r="N895" s="205"/>
      <c r="O895" s="206">
        <v>2049</v>
      </c>
      <c r="U895" s="309" t="s">
        <v>67062</v>
      </c>
      <c r="V895" s="310">
        <v>-0.34</v>
      </c>
      <c r="X895" s="267" t="s">
        <v>38856</v>
      </c>
      <c r="Y895" s="268">
        <v>30276.21</v>
      </c>
      <c r="AA895" s="229" t="s">
        <v>48670</v>
      </c>
      <c r="AB895" s="230">
        <v>23985.56</v>
      </c>
      <c r="AD895" s="209" t="s">
        <v>15498</v>
      </c>
      <c r="AE895" s="210">
        <v>19575.400000000001</v>
      </c>
      <c r="AF895" s="93"/>
      <c r="AG895" s="201" t="s">
        <v>31902</v>
      </c>
      <c r="AH895" s="202">
        <v>27586.17</v>
      </c>
      <c r="AJ895" s="319" t="s">
        <v>39905</v>
      </c>
      <c r="AK895" s="320">
        <v>72510.03</v>
      </c>
      <c r="AM895" s="265" t="s">
        <v>12623</v>
      </c>
      <c r="AN895" s="266">
        <v>7247.67</v>
      </c>
      <c r="AP895" s="233" t="s">
        <v>10739</v>
      </c>
      <c r="AQ895" s="234">
        <v>6174</v>
      </c>
      <c r="AS895" s="211" t="s">
        <v>9801</v>
      </c>
      <c r="AT895" s="212">
        <v>19411.900000000001</v>
      </c>
    </row>
    <row r="896" spans="1:46" x14ac:dyDescent="0.3">
      <c r="A896" s="315" t="s">
        <v>39710</v>
      </c>
      <c r="B896" s="315"/>
      <c r="C896" s="316">
        <v>6870.95</v>
      </c>
      <c r="E896" s="263" t="s">
        <v>12403</v>
      </c>
      <c r="F896" s="263"/>
      <c r="G896" s="264">
        <v>12097</v>
      </c>
      <c r="I896" s="227" t="s">
        <v>3585</v>
      </c>
      <c r="J896" s="227"/>
      <c r="K896" s="228">
        <v>25625</v>
      </c>
      <c r="M896" s="205" t="s">
        <v>1332</v>
      </c>
      <c r="N896" s="205"/>
      <c r="O896" s="206">
        <v>208567</v>
      </c>
      <c r="U896" s="309" t="s">
        <v>46699</v>
      </c>
      <c r="V896" s="310">
        <v>33730</v>
      </c>
      <c r="X896" s="267" t="s">
        <v>47738</v>
      </c>
      <c r="Y896" s="268">
        <v>25015.14</v>
      </c>
      <c r="AA896" s="229" t="s">
        <v>38856</v>
      </c>
      <c r="AB896" s="230">
        <v>10923.9</v>
      </c>
      <c r="AD896" s="209" t="s">
        <v>15499</v>
      </c>
      <c r="AE896" s="210">
        <v>216970.09</v>
      </c>
      <c r="AF896" s="93"/>
      <c r="AG896" s="201" t="s">
        <v>31903</v>
      </c>
      <c r="AH896" s="202">
        <v>2699</v>
      </c>
      <c r="AJ896" s="319" t="s">
        <v>39908</v>
      </c>
      <c r="AK896" s="320">
        <v>6870.95</v>
      </c>
      <c r="AM896" s="265" t="s">
        <v>12624</v>
      </c>
      <c r="AN896" s="266">
        <v>12097</v>
      </c>
      <c r="AP896" s="233" t="s">
        <v>9580</v>
      </c>
      <c r="AQ896" s="234">
        <v>25625</v>
      </c>
      <c r="AS896" s="211" t="s">
        <v>6656</v>
      </c>
      <c r="AT896" s="212">
        <v>124358.58</v>
      </c>
    </row>
    <row r="897" spans="1:46" x14ac:dyDescent="0.3">
      <c r="A897" s="315" t="s">
        <v>39711</v>
      </c>
      <c r="B897" s="315"/>
      <c r="C897" s="316">
        <v>11333.4</v>
      </c>
      <c r="E897" s="263" t="s">
        <v>12507</v>
      </c>
      <c r="F897" s="263"/>
      <c r="G897" s="264">
        <v>339</v>
      </c>
      <c r="I897" s="227" t="s">
        <v>4281</v>
      </c>
      <c r="J897" s="227"/>
      <c r="K897" s="228">
        <v>79571</v>
      </c>
      <c r="M897" s="205" t="s">
        <v>1333</v>
      </c>
      <c r="N897" s="205"/>
      <c r="O897" s="206">
        <v>36907.99</v>
      </c>
      <c r="U897" s="309" t="s">
        <v>42194</v>
      </c>
      <c r="V897" s="310">
        <v>3685.82</v>
      </c>
      <c r="X897" s="267" t="s">
        <v>35998</v>
      </c>
      <c r="Y897" s="268">
        <v>604889.32999999996</v>
      </c>
      <c r="AA897" s="229" t="s">
        <v>33103</v>
      </c>
      <c r="AB897" s="230">
        <v>8239.15</v>
      </c>
      <c r="AD897" s="209" t="s">
        <v>15500</v>
      </c>
      <c r="AE897" s="210">
        <v>137475.65</v>
      </c>
      <c r="AF897" s="93"/>
      <c r="AG897" s="201" t="s">
        <v>31904</v>
      </c>
      <c r="AH897" s="202">
        <v>6949</v>
      </c>
      <c r="AJ897" s="319" t="s">
        <v>39909</v>
      </c>
      <c r="AK897" s="320">
        <v>11333.4</v>
      </c>
      <c r="AM897" s="265" t="s">
        <v>12740</v>
      </c>
      <c r="AN897" s="266">
        <v>339</v>
      </c>
      <c r="AP897" s="233" t="s">
        <v>10740</v>
      </c>
      <c r="AQ897" s="234">
        <v>79571</v>
      </c>
      <c r="AS897" s="211" t="s">
        <v>7076</v>
      </c>
      <c r="AT897" s="212">
        <v>9189.98</v>
      </c>
    </row>
    <row r="898" spans="1:46" x14ac:dyDescent="0.3">
      <c r="A898" s="315" t="s">
        <v>39712</v>
      </c>
      <c r="B898" s="315"/>
      <c r="C898" s="316">
        <v>2710.46</v>
      </c>
      <c r="E898" s="263" t="s">
        <v>12404</v>
      </c>
      <c r="F898" s="263"/>
      <c r="G898" s="264">
        <v>1488</v>
      </c>
      <c r="I898" s="227" t="s">
        <v>4415</v>
      </c>
      <c r="J898" s="227"/>
      <c r="K898" s="228">
        <v>7478</v>
      </c>
      <c r="M898" s="205" t="s">
        <v>1334</v>
      </c>
      <c r="N898" s="205"/>
      <c r="O898" s="206">
        <v>93796</v>
      </c>
      <c r="U898" s="309" t="s">
        <v>42195</v>
      </c>
      <c r="V898" s="310">
        <v>691.18</v>
      </c>
      <c r="X898" s="267" t="s">
        <v>35999</v>
      </c>
      <c r="Y898" s="268">
        <v>151572.28</v>
      </c>
      <c r="AA898" s="229" t="s">
        <v>49617</v>
      </c>
      <c r="AB898" s="230">
        <v>90000</v>
      </c>
      <c r="AD898" s="209" t="s">
        <v>15501</v>
      </c>
      <c r="AE898" s="210">
        <v>1098363.75</v>
      </c>
      <c r="AF898" s="93"/>
      <c r="AG898" s="201" t="s">
        <v>31905</v>
      </c>
      <c r="AH898" s="202">
        <v>10937.5</v>
      </c>
      <c r="AJ898" s="319" t="s">
        <v>39910</v>
      </c>
      <c r="AK898" s="320">
        <v>2710.46</v>
      </c>
      <c r="AM898" s="265" t="s">
        <v>12625</v>
      </c>
      <c r="AN898" s="266">
        <v>1488</v>
      </c>
      <c r="AP898" s="233" t="s">
        <v>10741</v>
      </c>
      <c r="AQ898" s="234">
        <v>7478</v>
      </c>
      <c r="AS898" s="211" t="s">
        <v>7322</v>
      </c>
      <c r="AT898" s="212">
        <v>187363.29</v>
      </c>
    </row>
    <row r="899" spans="1:46" x14ac:dyDescent="0.3">
      <c r="A899" s="315" t="s">
        <v>39713</v>
      </c>
      <c r="B899" s="315"/>
      <c r="C899" s="316">
        <v>6657.06</v>
      </c>
      <c r="E899" s="263" t="s">
        <v>12405</v>
      </c>
      <c r="F899" s="263"/>
      <c r="G899" s="264">
        <v>113912</v>
      </c>
      <c r="I899" s="227" t="s">
        <v>4416</v>
      </c>
      <c r="J899" s="227"/>
      <c r="K899" s="228">
        <v>6430</v>
      </c>
      <c r="M899" s="205" t="s">
        <v>1335</v>
      </c>
      <c r="N899" s="205"/>
      <c r="O899" s="206">
        <v>6474</v>
      </c>
      <c r="U899" s="309" t="s">
        <v>51709</v>
      </c>
      <c r="V899" s="310">
        <v>647</v>
      </c>
      <c r="X899" s="267" t="s">
        <v>57218</v>
      </c>
      <c r="Y899" s="268">
        <v>40106.730000000003</v>
      </c>
      <c r="AA899" s="229" t="s">
        <v>33104</v>
      </c>
      <c r="AB899" s="230">
        <v>6405.8</v>
      </c>
      <c r="AD899" s="209" t="s">
        <v>15502</v>
      </c>
      <c r="AE899" s="210">
        <v>145350</v>
      </c>
      <c r="AF899" s="93"/>
      <c r="AG899" s="201" t="s">
        <v>31906</v>
      </c>
      <c r="AH899" s="202">
        <v>13544.45</v>
      </c>
      <c r="AJ899" s="319" t="s">
        <v>39911</v>
      </c>
      <c r="AK899" s="320">
        <v>6657.06</v>
      </c>
      <c r="AM899" s="265" t="s">
        <v>12626</v>
      </c>
      <c r="AN899" s="266">
        <v>113912</v>
      </c>
      <c r="AP899" s="233" t="s">
        <v>10742</v>
      </c>
      <c r="AQ899" s="234">
        <v>6430</v>
      </c>
      <c r="AS899" s="211" t="s">
        <v>7586</v>
      </c>
      <c r="AT899" s="212">
        <v>57145.94</v>
      </c>
    </row>
    <row r="900" spans="1:46" x14ac:dyDescent="0.3">
      <c r="A900" s="315" t="s">
        <v>39714</v>
      </c>
      <c r="B900" s="315"/>
      <c r="C900" s="316">
        <v>7027.16</v>
      </c>
      <c r="E900" s="263" t="s">
        <v>12406</v>
      </c>
      <c r="F900" s="263"/>
      <c r="G900" s="264">
        <v>5078.91</v>
      </c>
      <c r="I900" s="227" t="s">
        <v>4282</v>
      </c>
      <c r="J900" s="227"/>
      <c r="K900" s="228">
        <v>36941</v>
      </c>
      <c r="M900" s="205" t="s">
        <v>1336</v>
      </c>
      <c r="N900" s="205"/>
      <c r="O900" s="206">
        <v>16450</v>
      </c>
      <c r="U900" s="309" t="s">
        <v>54860</v>
      </c>
      <c r="V900" s="310">
        <v>78995.789999999994</v>
      </c>
      <c r="X900" s="267" t="s">
        <v>63958</v>
      </c>
      <c r="Y900" s="268">
        <v>40400</v>
      </c>
      <c r="AA900" s="229" t="s">
        <v>47738</v>
      </c>
      <c r="AB900" s="230">
        <v>12625</v>
      </c>
      <c r="AD900" s="209" t="s">
        <v>15503</v>
      </c>
      <c r="AE900" s="210">
        <v>2700</v>
      </c>
      <c r="AF900" s="93"/>
      <c r="AG900" s="201" t="s">
        <v>31907</v>
      </c>
      <c r="AH900" s="202">
        <v>1519.4</v>
      </c>
      <c r="AJ900" s="319" t="s">
        <v>39912</v>
      </c>
      <c r="AK900" s="320">
        <v>7027.16</v>
      </c>
      <c r="AM900" s="265" t="s">
        <v>12627</v>
      </c>
      <c r="AN900" s="266">
        <v>5078.91</v>
      </c>
      <c r="AP900" s="233" t="s">
        <v>10743</v>
      </c>
      <c r="AQ900" s="234">
        <v>36941</v>
      </c>
      <c r="AS900" s="211" t="s">
        <v>7736</v>
      </c>
      <c r="AT900" s="212">
        <v>111955.15</v>
      </c>
    </row>
    <row r="901" spans="1:46" x14ac:dyDescent="0.3">
      <c r="A901" s="315" t="s">
        <v>65531</v>
      </c>
      <c r="B901" s="315"/>
      <c r="C901" s="316">
        <v>5530.51</v>
      </c>
      <c r="E901" s="263" t="s">
        <v>12407</v>
      </c>
      <c r="F901" s="263"/>
      <c r="G901" s="264">
        <v>699749.29</v>
      </c>
      <c r="I901" s="227" t="s">
        <v>4422</v>
      </c>
      <c r="J901" s="227"/>
      <c r="K901" s="228">
        <v>48619.86</v>
      </c>
      <c r="M901" s="205" t="s">
        <v>1337</v>
      </c>
      <c r="N901" s="205"/>
      <c r="O901" s="206">
        <v>1152846</v>
      </c>
      <c r="U901" s="309" t="s">
        <v>54861</v>
      </c>
      <c r="V901" s="310">
        <v>5516.63</v>
      </c>
      <c r="X901" s="267" t="s">
        <v>51586</v>
      </c>
      <c r="Y901" s="268">
        <v>3090.58</v>
      </c>
      <c r="AA901" s="229" t="s">
        <v>15500</v>
      </c>
      <c r="AB901" s="230">
        <v>65384.38</v>
      </c>
      <c r="AD901" s="209" t="s">
        <v>15504</v>
      </c>
      <c r="AE901" s="210">
        <v>4323.21</v>
      </c>
      <c r="AF901" s="93"/>
      <c r="AG901" s="201" t="s">
        <v>31908</v>
      </c>
      <c r="AH901" s="202">
        <v>41302</v>
      </c>
      <c r="AJ901" s="319" t="s">
        <v>66179</v>
      </c>
      <c r="AK901" s="320">
        <v>5530.51</v>
      </c>
      <c r="AM901" s="265" t="s">
        <v>12628</v>
      </c>
      <c r="AN901" s="266">
        <v>699749.29</v>
      </c>
      <c r="AP901" s="233" t="s">
        <v>10745</v>
      </c>
      <c r="AQ901" s="234">
        <v>48619.86</v>
      </c>
      <c r="AS901" s="211" t="s">
        <v>8188</v>
      </c>
      <c r="AT901" s="212">
        <v>6750</v>
      </c>
    </row>
    <row r="902" spans="1:46" x14ac:dyDescent="0.3">
      <c r="A902" s="315" t="s">
        <v>39716</v>
      </c>
      <c r="B902" s="315"/>
      <c r="C902" s="316">
        <v>52390.47</v>
      </c>
      <c r="E902" s="263" t="s">
        <v>12512</v>
      </c>
      <c r="F902" s="263"/>
      <c r="G902" s="264">
        <v>2951</v>
      </c>
      <c r="I902" s="227" t="s">
        <v>4488</v>
      </c>
      <c r="J902" s="227"/>
      <c r="K902" s="228">
        <v>2294</v>
      </c>
      <c r="M902" s="205" t="s">
        <v>1338</v>
      </c>
      <c r="N902" s="205"/>
      <c r="O902" s="206">
        <v>76903</v>
      </c>
      <c r="U902" s="309" t="s">
        <v>54862</v>
      </c>
      <c r="V902" s="310">
        <v>18894.5</v>
      </c>
      <c r="X902" s="267" t="s">
        <v>51587</v>
      </c>
      <c r="Y902" s="268">
        <v>9604</v>
      </c>
      <c r="AA902" s="229" t="s">
        <v>35998</v>
      </c>
      <c r="AB902" s="230">
        <v>424053.1</v>
      </c>
      <c r="AD902" s="209" t="s">
        <v>15505</v>
      </c>
      <c r="AE902" s="210">
        <v>9450</v>
      </c>
      <c r="AF902" s="93"/>
      <c r="AG902" s="201" t="s">
        <v>13377</v>
      </c>
      <c r="AH902" s="202">
        <v>86493.48</v>
      </c>
      <c r="AJ902" s="319" t="s">
        <v>39914</v>
      </c>
      <c r="AK902" s="320">
        <v>52390.47</v>
      </c>
      <c r="AM902" s="265" t="s">
        <v>12747</v>
      </c>
      <c r="AN902" s="266">
        <v>2951</v>
      </c>
      <c r="AP902" s="233" t="s">
        <v>10746</v>
      </c>
      <c r="AQ902" s="234">
        <v>2294</v>
      </c>
      <c r="AS902" s="211" t="s">
        <v>8290</v>
      </c>
      <c r="AT902" s="212">
        <v>96410.41</v>
      </c>
    </row>
    <row r="903" spans="1:46" x14ac:dyDescent="0.3">
      <c r="A903" s="315" t="s">
        <v>65532</v>
      </c>
      <c r="B903" s="315"/>
      <c r="C903" s="316">
        <v>8000</v>
      </c>
      <c r="E903" s="263" t="s">
        <v>12513</v>
      </c>
      <c r="F903" s="263"/>
      <c r="G903" s="264">
        <v>1606</v>
      </c>
      <c r="I903" s="227" t="s">
        <v>4424</v>
      </c>
      <c r="J903" s="227"/>
      <c r="K903" s="228">
        <v>5800</v>
      </c>
      <c r="M903" s="205" t="s">
        <v>1339</v>
      </c>
      <c r="N903" s="205"/>
      <c r="O903" s="206">
        <v>144737.35</v>
      </c>
      <c r="U903" s="309" t="s">
        <v>51710</v>
      </c>
      <c r="V903" s="310">
        <v>26400</v>
      </c>
      <c r="X903" s="267" t="s">
        <v>63959</v>
      </c>
      <c r="Y903" s="268">
        <v>8012.98</v>
      </c>
      <c r="AA903" s="229" t="s">
        <v>35999</v>
      </c>
      <c r="AB903" s="230">
        <v>297748.78999999998</v>
      </c>
      <c r="AD903" s="209" t="s">
        <v>15506</v>
      </c>
      <c r="AE903" s="210">
        <v>26465.18</v>
      </c>
      <c r="AF903" s="93"/>
      <c r="AG903" s="201" t="s">
        <v>13378</v>
      </c>
      <c r="AH903" s="202">
        <v>14779.83</v>
      </c>
      <c r="AJ903" s="319" t="s">
        <v>39916</v>
      </c>
      <c r="AK903" s="320">
        <v>8000</v>
      </c>
      <c r="AM903" s="265" t="s">
        <v>12748</v>
      </c>
      <c r="AN903" s="266">
        <v>1606</v>
      </c>
      <c r="AP903" s="233" t="s">
        <v>10748</v>
      </c>
      <c r="AQ903" s="234">
        <v>5800</v>
      </c>
      <c r="AS903" s="211" t="s">
        <v>8674</v>
      </c>
      <c r="AT903" s="212">
        <v>8990</v>
      </c>
    </row>
    <row r="904" spans="1:46" x14ac:dyDescent="0.3">
      <c r="A904" s="315" t="s">
        <v>39718</v>
      </c>
      <c r="B904" s="315"/>
      <c r="C904" s="316">
        <v>7290.56</v>
      </c>
      <c r="E904" s="263" t="s">
        <v>12514</v>
      </c>
      <c r="F904" s="263"/>
      <c r="G904" s="264">
        <v>3935</v>
      </c>
      <c r="I904" s="227" t="s">
        <v>4425</v>
      </c>
      <c r="J904" s="227"/>
      <c r="K904" s="228">
        <v>7849</v>
      </c>
      <c r="M904" s="205" t="s">
        <v>1340</v>
      </c>
      <c r="N904" s="205"/>
      <c r="O904" s="206">
        <v>313302.98</v>
      </c>
      <c r="U904" s="309" t="s">
        <v>67063</v>
      </c>
      <c r="V904" s="310">
        <v>936.68</v>
      </c>
      <c r="X904" s="267" t="s">
        <v>51592</v>
      </c>
      <c r="Y904" s="268">
        <v>2558.94</v>
      </c>
      <c r="AA904" s="229" t="s">
        <v>44379</v>
      </c>
      <c r="AB904" s="230">
        <v>8775</v>
      </c>
      <c r="AD904" s="209" t="s">
        <v>15507</v>
      </c>
      <c r="AE904" s="210">
        <v>10080.719999999999</v>
      </c>
      <c r="AF904" s="93"/>
      <c r="AG904" s="201" t="s">
        <v>31909</v>
      </c>
      <c r="AH904" s="202">
        <v>27586.17</v>
      </c>
      <c r="AJ904" s="319" t="s">
        <v>39917</v>
      </c>
      <c r="AK904" s="320">
        <v>7290.56</v>
      </c>
      <c r="AM904" s="265" t="s">
        <v>12749</v>
      </c>
      <c r="AN904" s="266">
        <v>3935</v>
      </c>
      <c r="AP904" s="233" t="s">
        <v>10749</v>
      </c>
      <c r="AQ904" s="234">
        <v>7849</v>
      </c>
      <c r="AS904" s="211" t="s">
        <v>8913</v>
      </c>
      <c r="AT904" s="212">
        <v>73748.27</v>
      </c>
    </row>
    <row r="905" spans="1:46" x14ac:dyDescent="0.3">
      <c r="A905" s="315" t="s">
        <v>39719</v>
      </c>
      <c r="B905" s="315"/>
      <c r="C905" s="316">
        <v>19815.18</v>
      </c>
      <c r="E905" s="263" t="s">
        <v>12517</v>
      </c>
      <c r="F905" s="263"/>
      <c r="G905" s="264">
        <v>6069</v>
      </c>
      <c r="I905" s="227" t="s">
        <v>4426</v>
      </c>
      <c r="J905" s="227"/>
      <c r="K905" s="228">
        <v>7480</v>
      </c>
      <c r="M905" s="205" t="s">
        <v>1341</v>
      </c>
      <c r="N905" s="205"/>
      <c r="O905" s="206">
        <v>96334</v>
      </c>
      <c r="U905" s="309" t="s">
        <v>51711</v>
      </c>
      <c r="V905" s="310">
        <v>36552</v>
      </c>
      <c r="X905" s="267" t="s">
        <v>58429</v>
      </c>
      <c r="Y905" s="268">
        <v>17483.71</v>
      </c>
      <c r="AA905" s="229" t="s">
        <v>51584</v>
      </c>
      <c r="AB905" s="230">
        <v>4800</v>
      </c>
      <c r="AD905" s="209" t="s">
        <v>15508</v>
      </c>
      <c r="AE905" s="210">
        <v>99309.9</v>
      </c>
      <c r="AF905" s="93"/>
      <c r="AG905" s="201" t="s">
        <v>13379</v>
      </c>
      <c r="AH905" s="202">
        <v>42552.05</v>
      </c>
      <c r="AJ905" s="319" t="s">
        <v>39918</v>
      </c>
      <c r="AK905" s="320">
        <v>19815.18</v>
      </c>
      <c r="AM905" s="265" t="s">
        <v>12752</v>
      </c>
      <c r="AN905" s="266">
        <v>6069</v>
      </c>
      <c r="AP905" s="233" t="s">
        <v>10750</v>
      </c>
      <c r="AQ905" s="234">
        <v>7480</v>
      </c>
      <c r="AS905" s="211" t="s">
        <v>9253</v>
      </c>
      <c r="AT905" s="212">
        <v>88549.07</v>
      </c>
    </row>
    <row r="906" spans="1:46" x14ac:dyDescent="0.3">
      <c r="A906" s="315" t="s">
        <v>39720</v>
      </c>
      <c r="B906" s="315"/>
      <c r="C906" s="316">
        <v>2051.4499999999998</v>
      </c>
      <c r="E906" s="263" t="s">
        <v>12519</v>
      </c>
      <c r="F906" s="263"/>
      <c r="G906" s="264">
        <v>4727</v>
      </c>
      <c r="I906" s="227" t="s">
        <v>4427</v>
      </c>
      <c r="J906" s="227"/>
      <c r="K906" s="228">
        <v>13090</v>
      </c>
      <c r="M906" s="205" t="s">
        <v>1342</v>
      </c>
      <c r="N906" s="205"/>
      <c r="O906" s="206">
        <v>33245</v>
      </c>
      <c r="U906" s="309" t="s">
        <v>48701</v>
      </c>
      <c r="V906" s="310">
        <v>143013.20000000001</v>
      </c>
      <c r="X906" s="267" t="s">
        <v>63017</v>
      </c>
      <c r="Y906" s="268">
        <v>60184.58</v>
      </c>
      <c r="AA906" s="229" t="s">
        <v>51585</v>
      </c>
      <c r="AB906" s="230">
        <v>38400</v>
      </c>
      <c r="AD906" s="209" t="s">
        <v>15509</v>
      </c>
      <c r="AE906" s="210">
        <v>54151.6</v>
      </c>
      <c r="AF906" s="93"/>
      <c r="AG906" s="201" t="s">
        <v>13380</v>
      </c>
      <c r="AH906" s="202">
        <v>31667.58</v>
      </c>
      <c r="AJ906" s="319" t="s">
        <v>39919</v>
      </c>
      <c r="AK906" s="320">
        <v>2051.4499999999998</v>
      </c>
      <c r="AM906" s="265" t="s">
        <v>12754</v>
      </c>
      <c r="AN906" s="266">
        <v>4727</v>
      </c>
      <c r="AP906" s="233" t="s">
        <v>10751</v>
      </c>
      <c r="AQ906" s="234">
        <v>13090</v>
      </c>
      <c r="AS906" s="211" t="s">
        <v>11254</v>
      </c>
      <c r="AT906" s="212">
        <v>54602</v>
      </c>
    </row>
    <row r="907" spans="1:46" x14ac:dyDescent="0.3">
      <c r="A907" s="315" t="s">
        <v>39721</v>
      </c>
      <c r="B907" s="315"/>
      <c r="C907" s="316">
        <v>7347.96</v>
      </c>
      <c r="E907" s="263" t="s">
        <v>12409</v>
      </c>
      <c r="F907" s="263"/>
      <c r="G907" s="264">
        <v>3315</v>
      </c>
      <c r="I907" s="227" t="s">
        <v>4429</v>
      </c>
      <c r="J907" s="227"/>
      <c r="K907" s="228">
        <v>11968</v>
      </c>
      <c r="M907" s="205" t="s">
        <v>1343</v>
      </c>
      <c r="N907" s="205"/>
      <c r="O907" s="206">
        <v>174418</v>
      </c>
      <c r="U907" s="309" t="s">
        <v>57264</v>
      </c>
      <c r="V907" s="310">
        <v>1095</v>
      </c>
      <c r="X907" s="267" t="s">
        <v>15501</v>
      </c>
      <c r="Y907" s="268">
        <v>4644</v>
      </c>
      <c r="AA907" s="229" t="s">
        <v>51586</v>
      </c>
      <c r="AB907" s="230">
        <v>3304.79</v>
      </c>
      <c r="AD907" s="209" t="s">
        <v>15510</v>
      </c>
      <c r="AE907" s="210">
        <v>67931.67</v>
      </c>
      <c r="AF907" s="93"/>
      <c r="AG907" s="201" t="s">
        <v>18581</v>
      </c>
      <c r="AH907" s="202">
        <v>6949</v>
      </c>
      <c r="AJ907" s="319" t="s">
        <v>39920</v>
      </c>
      <c r="AK907" s="320">
        <v>7347.96</v>
      </c>
      <c r="AM907" s="265" t="s">
        <v>12630</v>
      </c>
      <c r="AN907" s="266">
        <v>3315</v>
      </c>
      <c r="AP907" s="233" t="s">
        <v>10753</v>
      </c>
      <c r="AQ907" s="234">
        <v>11968</v>
      </c>
      <c r="AS907" s="211" t="s">
        <v>11503</v>
      </c>
      <c r="AT907" s="212">
        <v>150495.54999999999</v>
      </c>
    </row>
    <row r="908" spans="1:46" x14ac:dyDescent="0.3">
      <c r="A908" s="315" t="s">
        <v>39722</v>
      </c>
      <c r="B908" s="315"/>
      <c r="C908" s="316">
        <v>15295.56</v>
      </c>
      <c r="E908" s="263" t="s">
        <v>12530</v>
      </c>
      <c r="F908" s="263"/>
      <c r="G908" s="264">
        <v>1169</v>
      </c>
      <c r="I908" s="227" t="s">
        <v>4490</v>
      </c>
      <c r="J908" s="227"/>
      <c r="K908" s="228">
        <v>679.9</v>
      </c>
      <c r="M908" s="205" t="s">
        <v>1344</v>
      </c>
      <c r="N908" s="205"/>
      <c r="O908" s="206">
        <v>646723</v>
      </c>
      <c r="U908" s="309" t="s">
        <v>67064</v>
      </c>
      <c r="V908" s="310">
        <v>1463.68</v>
      </c>
      <c r="X908" s="267" t="s">
        <v>15502</v>
      </c>
      <c r="Y908" s="268">
        <v>12317.44</v>
      </c>
      <c r="AA908" s="229" t="s">
        <v>51587</v>
      </c>
      <c r="AB908" s="230">
        <v>10411.200000000001</v>
      </c>
      <c r="AD908" s="209" t="s">
        <v>15511</v>
      </c>
      <c r="AE908" s="210">
        <v>3959.54</v>
      </c>
      <c r="AF908" s="93"/>
      <c r="AG908" s="201" t="s">
        <v>31910</v>
      </c>
      <c r="AH908" s="202">
        <v>10937.5</v>
      </c>
      <c r="AJ908" s="319" t="s">
        <v>39921</v>
      </c>
      <c r="AK908" s="320">
        <v>15295.56</v>
      </c>
      <c r="AM908" s="265" t="s">
        <v>12768</v>
      </c>
      <c r="AN908" s="266">
        <v>1169</v>
      </c>
      <c r="AP908" s="233" t="s">
        <v>10754</v>
      </c>
      <c r="AQ908" s="234">
        <v>679.9</v>
      </c>
      <c r="AS908" s="211" t="s">
        <v>12212</v>
      </c>
      <c r="AT908" s="212">
        <v>2295.0100000000002</v>
      </c>
    </row>
    <row r="909" spans="1:46" x14ac:dyDescent="0.3">
      <c r="A909" s="315" t="s">
        <v>39723</v>
      </c>
      <c r="B909" s="315"/>
      <c r="C909" s="316">
        <v>2519.75</v>
      </c>
      <c r="E909" s="263" t="s">
        <v>12525</v>
      </c>
      <c r="F909" s="263"/>
      <c r="G909" s="264">
        <v>1144</v>
      </c>
      <c r="I909" s="227" t="s">
        <v>4430</v>
      </c>
      <c r="J909" s="227"/>
      <c r="K909" s="228">
        <v>77.53</v>
      </c>
      <c r="M909" s="205" t="s">
        <v>1345</v>
      </c>
      <c r="N909" s="205"/>
      <c r="O909" s="206">
        <v>2220.87</v>
      </c>
      <c r="U909" s="309" t="s">
        <v>64007</v>
      </c>
      <c r="V909" s="310">
        <v>-3059.48</v>
      </c>
      <c r="X909" s="267" t="s">
        <v>60191</v>
      </c>
      <c r="Y909" s="268">
        <v>798904.56</v>
      </c>
      <c r="AA909" s="229" t="s">
        <v>51588</v>
      </c>
      <c r="AB909" s="230">
        <v>2375.4499999999998</v>
      </c>
      <c r="AD909" s="209" t="s">
        <v>15512</v>
      </c>
      <c r="AE909" s="210">
        <v>-150</v>
      </c>
      <c r="AF909" s="93"/>
      <c r="AG909" s="201" t="s">
        <v>18587</v>
      </c>
      <c r="AH909" s="202">
        <v>13544.45</v>
      </c>
      <c r="AJ909" s="319" t="s">
        <v>39922</v>
      </c>
      <c r="AK909" s="320">
        <v>2519.75</v>
      </c>
      <c r="AM909" s="265" t="s">
        <v>12763</v>
      </c>
      <c r="AN909" s="266">
        <v>1144</v>
      </c>
      <c r="AP909" s="233" t="s">
        <v>10755</v>
      </c>
      <c r="AQ909" s="234">
        <v>77.53</v>
      </c>
      <c r="AS909" s="211" t="s">
        <v>9802</v>
      </c>
      <c r="AT909" s="212">
        <v>971853.25</v>
      </c>
    </row>
    <row r="910" spans="1:46" x14ac:dyDescent="0.3">
      <c r="A910" s="315" t="s">
        <v>39724</v>
      </c>
      <c r="B910" s="315"/>
      <c r="C910" s="316">
        <v>264.38</v>
      </c>
      <c r="E910" s="263" t="s">
        <v>12526</v>
      </c>
      <c r="F910" s="263"/>
      <c r="G910" s="264">
        <v>717.59</v>
      </c>
      <c r="I910" s="227" t="s">
        <v>3586</v>
      </c>
      <c r="J910" s="227"/>
      <c r="K910" s="228">
        <v>121280.6</v>
      </c>
      <c r="M910" s="205" t="s">
        <v>1346</v>
      </c>
      <c r="N910" s="205"/>
      <c r="O910" s="206">
        <v>6231</v>
      </c>
      <c r="U910" s="309" t="s">
        <v>55849</v>
      </c>
      <c r="V910" s="310">
        <v>17500</v>
      </c>
      <c r="X910" s="267" t="s">
        <v>15503</v>
      </c>
      <c r="Y910" s="268">
        <v>27988.09</v>
      </c>
      <c r="AA910" s="229" t="s">
        <v>51589</v>
      </c>
      <c r="AB910" s="230">
        <v>47200</v>
      </c>
      <c r="AD910" s="209" t="s">
        <v>15513</v>
      </c>
      <c r="AE910" s="210">
        <v>42200.68</v>
      </c>
      <c r="AF910" s="93"/>
      <c r="AG910" s="201" t="s">
        <v>18589</v>
      </c>
      <c r="AH910" s="202">
        <v>1519.4</v>
      </c>
      <c r="AJ910" s="319" t="s">
        <v>39923</v>
      </c>
      <c r="AK910" s="320">
        <v>264.38</v>
      </c>
      <c r="AM910" s="265" t="s">
        <v>12764</v>
      </c>
      <c r="AN910" s="266">
        <v>717.59</v>
      </c>
      <c r="AP910" s="233" t="s">
        <v>9583</v>
      </c>
      <c r="AQ910" s="234">
        <v>121280.6</v>
      </c>
      <c r="AS910" s="211" t="s">
        <v>6657</v>
      </c>
      <c r="AT910" s="212">
        <v>409107.17</v>
      </c>
    </row>
    <row r="911" spans="1:46" x14ac:dyDescent="0.3">
      <c r="A911" s="315" t="s">
        <v>65534</v>
      </c>
      <c r="B911" s="315"/>
      <c r="C911" s="316">
        <v>16250.52</v>
      </c>
      <c r="E911" s="263" t="s">
        <v>12527</v>
      </c>
      <c r="F911" s="263"/>
      <c r="G911" s="264">
        <v>5871.5</v>
      </c>
      <c r="I911" s="227" t="s">
        <v>4432</v>
      </c>
      <c r="J911" s="227"/>
      <c r="K911" s="228">
        <v>14960</v>
      </c>
      <c r="M911" s="205" t="s">
        <v>1347</v>
      </c>
      <c r="N911" s="205"/>
      <c r="O911" s="206">
        <v>238195</v>
      </c>
      <c r="U911" s="309" t="s">
        <v>64008</v>
      </c>
      <c r="V911" s="310">
        <v>5228.2</v>
      </c>
      <c r="X911" s="267" t="s">
        <v>54791</v>
      </c>
      <c r="Y911" s="268">
        <v>44603.95</v>
      </c>
      <c r="AA911" s="229" t="s">
        <v>51590</v>
      </c>
      <c r="AB911" s="230">
        <v>3610.8</v>
      </c>
      <c r="AD911" s="209" t="s">
        <v>15514</v>
      </c>
      <c r="AE911" s="210">
        <v>1098363.75</v>
      </c>
      <c r="AF911" s="93"/>
      <c r="AG911" s="201" t="s">
        <v>18590</v>
      </c>
      <c r="AH911" s="202">
        <v>41302</v>
      </c>
      <c r="AJ911" s="319" t="s">
        <v>39924</v>
      </c>
      <c r="AK911" s="320">
        <v>16250.52</v>
      </c>
      <c r="AM911" s="265" t="s">
        <v>12765</v>
      </c>
      <c r="AN911" s="266">
        <v>5871.5</v>
      </c>
      <c r="AP911" s="233" t="s">
        <v>10757</v>
      </c>
      <c r="AQ911" s="234">
        <v>14960</v>
      </c>
      <c r="AS911" s="211" t="s">
        <v>6901</v>
      </c>
      <c r="AT911" s="212">
        <v>42789.1</v>
      </c>
    </row>
    <row r="912" spans="1:46" x14ac:dyDescent="0.3">
      <c r="A912" s="315" t="s">
        <v>39726</v>
      </c>
      <c r="B912" s="315"/>
      <c r="C912" s="316">
        <v>7392.7</v>
      </c>
      <c r="E912" s="263" t="s">
        <v>12411</v>
      </c>
      <c r="F912" s="263"/>
      <c r="G912" s="264">
        <v>22500</v>
      </c>
      <c r="I912" s="227" t="s">
        <v>4433</v>
      </c>
      <c r="J912" s="227"/>
      <c r="K912" s="228">
        <v>5955.63</v>
      </c>
      <c r="M912" s="205" t="s">
        <v>1348</v>
      </c>
      <c r="N912" s="205"/>
      <c r="O912" s="206">
        <v>22639</v>
      </c>
      <c r="U912" s="309" t="s">
        <v>54866</v>
      </c>
      <c r="V912" s="310">
        <v>49891.51</v>
      </c>
      <c r="X912" s="267" t="s">
        <v>62530</v>
      </c>
      <c r="Y912" s="268">
        <v>112.5</v>
      </c>
      <c r="AA912" s="229" t="s">
        <v>51591</v>
      </c>
      <c r="AB912" s="230">
        <v>9061.6</v>
      </c>
      <c r="AD912" s="209" t="s">
        <v>15515</v>
      </c>
      <c r="AE912" s="210">
        <v>16610</v>
      </c>
      <c r="AF912" s="93"/>
      <c r="AG912" s="201" t="s">
        <v>31911</v>
      </c>
      <c r="AH912" s="202">
        <v>14159.6</v>
      </c>
      <c r="AJ912" s="319" t="s">
        <v>39926</v>
      </c>
      <c r="AK912" s="320">
        <v>7392.7</v>
      </c>
      <c r="AM912" s="265" t="s">
        <v>12632</v>
      </c>
      <c r="AN912" s="266">
        <v>22500</v>
      </c>
      <c r="AP912" s="233" t="s">
        <v>10758</v>
      </c>
      <c r="AQ912" s="234">
        <v>5955.63</v>
      </c>
      <c r="AS912" s="211" t="s">
        <v>7323</v>
      </c>
      <c r="AT912" s="212">
        <v>1587535.58</v>
      </c>
    </row>
    <row r="913" spans="1:46" x14ac:dyDescent="0.3">
      <c r="A913" s="315" t="s">
        <v>39727</v>
      </c>
      <c r="B913" s="315"/>
      <c r="C913" s="316">
        <v>20429.099999999999</v>
      </c>
      <c r="E913" s="263" t="s">
        <v>12412</v>
      </c>
      <c r="F913" s="263"/>
      <c r="G913" s="264">
        <v>69892</v>
      </c>
      <c r="I913" s="227" t="s">
        <v>4434</v>
      </c>
      <c r="J913" s="227"/>
      <c r="K913" s="228">
        <v>31790</v>
      </c>
      <c r="M913" s="205" t="s">
        <v>1349</v>
      </c>
      <c r="N913" s="205"/>
      <c r="O913" s="206">
        <v>365580</v>
      </c>
      <c r="U913" s="309" t="s">
        <v>55850</v>
      </c>
      <c r="V913" s="310">
        <v>10427.35</v>
      </c>
      <c r="X913" s="267" t="s">
        <v>15504</v>
      </c>
      <c r="Y913" s="268">
        <v>50218.63</v>
      </c>
      <c r="AA913" s="229" t="s">
        <v>51592</v>
      </c>
      <c r="AB913" s="230">
        <v>2136.9499999999998</v>
      </c>
      <c r="AD913" s="209" t="s">
        <v>15516</v>
      </c>
      <c r="AE913" s="210">
        <v>46800</v>
      </c>
      <c r="AF913" s="93"/>
      <c r="AG913" s="201" t="s">
        <v>31912</v>
      </c>
      <c r="AH913" s="202">
        <v>7656.72</v>
      </c>
      <c r="AJ913" s="319" t="s">
        <v>39927</v>
      </c>
      <c r="AK913" s="320">
        <v>20429.099999999999</v>
      </c>
      <c r="AM913" s="265" t="s">
        <v>12633</v>
      </c>
      <c r="AN913" s="266">
        <v>69892</v>
      </c>
      <c r="AP913" s="233" t="s">
        <v>10759</v>
      </c>
      <c r="AQ913" s="234">
        <v>31790</v>
      </c>
      <c r="AS913" s="211" t="s">
        <v>7587</v>
      </c>
      <c r="AT913" s="212">
        <v>325009.94</v>
      </c>
    </row>
    <row r="914" spans="1:46" x14ac:dyDescent="0.3">
      <c r="A914" s="315" t="s">
        <v>39728</v>
      </c>
      <c r="B914" s="315"/>
      <c r="C914" s="316">
        <v>1786.64</v>
      </c>
      <c r="E914" s="263" t="s">
        <v>12529</v>
      </c>
      <c r="F914" s="263"/>
      <c r="G914" s="264">
        <v>999.91</v>
      </c>
      <c r="I914" s="227" t="s">
        <v>4435</v>
      </c>
      <c r="J914" s="227"/>
      <c r="K914" s="228">
        <v>8976</v>
      </c>
      <c r="M914" s="205" t="s">
        <v>1350</v>
      </c>
      <c r="N914" s="205"/>
      <c r="O914" s="206">
        <v>174019</v>
      </c>
      <c r="U914" s="309" t="s">
        <v>67065</v>
      </c>
      <c r="V914" s="310">
        <v>-7549.06</v>
      </c>
      <c r="X914" s="267" t="s">
        <v>15505</v>
      </c>
      <c r="Y914" s="268">
        <v>10615.36</v>
      </c>
      <c r="AA914" s="229" t="s">
        <v>49618</v>
      </c>
      <c r="AB914" s="230">
        <v>3011.78</v>
      </c>
      <c r="AD914" s="209" t="s">
        <v>15517</v>
      </c>
      <c r="AE914" s="210">
        <v>145350</v>
      </c>
      <c r="AF914" s="93"/>
      <c r="AG914" s="201" t="s">
        <v>31913</v>
      </c>
      <c r="AH914" s="202">
        <v>1840.4</v>
      </c>
      <c r="AJ914" s="319" t="s">
        <v>39928</v>
      </c>
      <c r="AK914" s="320">
        <v>1786.64</v>
      </c>
      <c r="AM914" s="265" t="s">
        <v>12767</v>
      </c>
      <c r="AN914" s="266">
        <v>999.91</v>
      </c>
      <c r="AP914" s="233" t="s">
        <v>10760</v>
      </c>
      <c r="AQ914" s="234">
        <v>8976</v>
      </c>
      <c r="AS914" s="211" t="s">
        <v>8029</v>
      </c>
      <c r="AT914" s="212">
        <v>97966.06</v>
      </c>
    </row>
    <row r="915" spans="1:46" x14ac:dyDescent="0.3">
      <c r="A915" s="315" t="s">
        <v>39729</v>
      </c>
      <c r="B915" s="315"/>
      <c r="C915" s="316">
        <v>10839.88</v>
      </c>
      <c r="E915" s="263" t="s">
        <v>12413</v>
      </c>
      <c r="F915" s="263"/>
      <c r="G915" s="264">
        <v>11695</v>
      </c>
      <c r="I915" s="227" t="s">
        <v>4436</v>
      </c>
      <c r="J915" s="227"/>
      <c r="K915" s="228">
        <v>24310</v>
      </c>
      <c r="M915" s="205" t="s">
        <v>1351</v>
      </c>
      <c r="N915" s="205"/>
      <c r="O915" s="206">
        <v>75644</v>
      </c>
      <c r="U915" s="309" t="s">
        <v>67066</v>
      </c>
      <c r="V915" s="310">
        <v>-6000</v>
      </c>
      <c r="X915" s="267" t="s">
        <v>15506</v>
      </c>
      <c r="Y915" s="268">
        <v>13694.67</v>
      </c>
      <c r="AA915" s="229" t="s">
        <v>38857</v>
      </c>
      <c r="AB915" s="230">
        <v>19306.32</v>
      </c>
      <c r="AD915" s="209" t="s">
        <v>15518</v>
      </c>
      <c r="AE915" s="210">
        <v>1307.8</v>
      </c>
      <c r="AF915" s="93"/>
      <c r="AG915" s="201" t="s">
        <v>31914</v>
      </c>
      <c r="AH915" s="202">
        <v>63776.28</v>
      </c>
      <c r="AJ915" s="319" t="s">
        <v>39929</v>
      </c>
      <c r="AK915" s="320">
        <v>10839.88</v>
      </c>
      <c r="AM915" s="265" t="s">
        <v>12634</v>
      </c>
      <c r="AN915" s="266">
        <v>11695</v>
      </c>
      <c r="AP915" s="233" t="s">
        <v>10761</v>
      </c>
      <c r="AQ915" s="234">
        <v>24310</v>
      </c>
      <c r="AS915" s="211" t="s">
        <v>8189</v>
      </c>
      <c r="AT915" s="212">
        <v>1980</v>
      </c>
    </row>
    <row r="916" spans="1:46" x14ac:dyDescent="0.3">
      <c r="A916" s="315" t="s">
        <v>39731</v>
      </c>
      <c r="B916" s="315"/>
      <c r="C916" s="316">
        <v>47.51</v>
      </c>
      <c r="E916" s="263" t="s">
        <v>12414</v>
      </c>
      <c r="F916" s="263"/>
      <c r="G916" s="264">
        <v>13441</v>
      </c>
      <c r="I916" s="227" t="s">
        <v>4438</v>
      </c>
      <c r="J916" s="227"/>
      <c r="K916" s="228">
        <v>24310</v>
      </c>
      <c r="M916" s="205" t="s">
        <v>1352</v>
      </c>
      <c r="N916" s="205"/>
      <c r="O916" s="206">
        <v>30615</v>
      </c>
      <c r="U916" s="309" t="s">
        <v>34609</v>
      </c>
      <c r="V916" s="310">
        <v>2772789.55</v>
      </c>
      <c r="X916" s="267" t="s">
        <v>33105</v>
      </c>
      <c r="Y916" s="268">
        <v>10000</v>
      </c>
      <c r="AA916" s="229" t="s">
        <v>15501</v>
      </c>
      <c r="AB916" s="230">
        <v>713490.06</v>
      </c>
      <c r="AD916" s="209" t="s">
        <v>15519</v>
      </c>
      <c r="AE916" s="210">
        <v>140181.98000000001</v>
      </c>
      <c r="AF916" s="93"/>
      <c r="AG916" s="201" t="s">
        <v>13381</v>
      </c>
      <c r="AH916" s="202">
        <v>10000</v>
      </c>
      <c r="AJ916" s="319" t="s">
        <v>39931</v>
      </c>
      <c r="AK916" s="320">
        <v>47.51</v>
      </c>
      <c r="AM916" s="265" t="s">
        <v>12635</v>
      </c>
      <c r="AN916" s="266">
        <v>13441</v>
      </c>
      <c r="AP916" s="233" t="s">
        <v>10763</v>
      </c>
      <c r="AQ916" s="234">
        <v>24310</v>
      </c>
      <c r="AS916" s="211" t="s">
        <v>8291</v>
      </c>
      <c r="AT916" s="212">
        <v>277844.01</v>
      </c>
    </row>
    <row r="917" spans="1:46" x14ac:dyDescent="0.3">
      <c r="A917" s="315" t="s">
        <v>39732</v>
      </c>
      <c r="B917" s="315"/>
      <c r="C917" s="316">
        <v>22983.279999999999</v>
      </c>
      <c r="E917" s="263" t="s">
        <v>36933</v>
      </c>
      <c r="F917" s="263"/>
      <c r="G917" s="264">
        <v>19572.29</v>
      </c>
      <c r="I917" s="227" t="s">
        <v>4439</v>
      </c>
      <c r="J917" s="227"/>
      <c r="K917" s="228">
        <v>26084.21</v>
      </c>
      <c r="M917" s="205" t="s">
        <v>1353</v>
      </c>
      <c r="N917" s="205"/>
      <c r="O917" s="206">
        <v>254578</v>
      </c>
      <c r="U917" s="309" t="s">
        <v>16319</v>
      </c>
      <c r="V917" s="310">
        <v>234639.67</v>
      </c>
      <c r="X917" s="267" t="s">
        <v>58430</v>
      </c>
      <c r="Y917" s="268">
        <v>4170</v>
      </c>
      <c r="AA917" s="229" t="s">
        <v>51593</v>
      </c>
      <c r="AB917" s="230">
        <v>22800</v>
      </c>
      <c r="AD917" s="209" t="s">
        <v>15520</v>
      </c>
      <c r="AE917" s="210">
        <v>86730.59</v>
      </c>
      <c r="AF917" s="93"/>
      <c r="AG917" s="201" t="s">
        <v>13382</v>
      </c>
      <c r="AH917" s="202">
        <v>20192</v>
      </c>
      <c r="AJ917" s="319" t="s">
        <v>39932</v>
      </c>
      <c r="AK917" s="320">
        <v>22983.279999999999</v>
      </c>
      <c r="AM917" s="265" t="s">
        <v>37839</v>
      </c>
      <c r="AN917" s="266">
        <v>19572.29</v>
      </c>
      <c r="AP917" s="233" t="s">
        <v>10764</v>
      </c>
      <c r="AQ917" s="234">
        <v>26084.21</v>
      </c>
      <c r="AS917" s="211" t="s">
        <v>8512</v>
      </c>
      <c r="AT917" s="212">
        <v>324135.8</v>
      </c>
    </row>
    <row r="918" spans="1:46" x14ac:dyDescent="0.3">
      <c r="A918" s="315" t="s">
        <v>39733</v>
      </c>
      <c r="B918" s="315"/>
      <c r="C918" s="316">
        <v>57383.27</v>
      </c>
      <c r="E918" s="263" t="s">
        <v>36934</v>
      </c>
      <c r="F918" s="263"/>
      <c r="G918" s="264">
        <v>4517.8</v>
      </c>
      <c r="I918" s="227" t="s">
        <v>4440</v>
      </c>
      <c r="J918" s="227"/>
      <c r="K918" s="228">
        <v>14653.84</v>
      </c>
      <c r="M918" s="205" t="s">
        <v>1354</v>
      </c>
      <c r="N918" s="205"/>
      <c r="O918" s="206">
        <v>297629</v>
      </c>
      <c r="U918" s="309" t="s">
        <v>34610</v>
      </c>
      <c r="V918" s="310">
        <v>11010</v>
      </c>
      <c r="X918" s="267" t="s">
        <v>60192</v>
      </c>
      <c r="Y918" s="268">
        <v>3420939.56</v>
      </c>
      <c r="AA918" s="229" t="s">
        <v>15502</v>
      </c>
      <c r="AB918" s="230">
        <v>134837.5</v>
      </c>
      <c r="AD918" s="209" t="s">
        <v>15521</v>
      </c>
      <c r="AE918" s="210">
        <v>4323.21</v>
      </c>
      <c r="AF918" s="93"/>
      <c r="AG918" s="201" t="s">
        <v>13383</v>
      </c>
      <c r="AH918" s="202">
        <v>26280</v>
      </c>
      <c r="AJ918" s="319" t="s">
        <v>39933</v>
      </c>
      <c r="AK918" s="320">
        <v>57383.27</v>
      </c>
      <c r="AM918" s="265" t="s">
        <v>37850</v>
      </c>
      <c r="AN918" s="266">
        <v>4517.8</v>
      </c>
      <c r="AP918" s="233" t="s">
        <v>10765</v>
      </c>
      <c r="AQ918" s="234">
        <v>14653.84</v>
      </c>
      <c r="AS918" s="211" t="s">
        <v>8675</v>
      </c>
      <c r="AT918" s="212">
        <v>32483.27</v>
      </c>
    </row>
    <row r="919" spans="1:46" x14ac:dyDescent="0.3">
      <c r="A919" s="315" t="s">
        <v>39734</v>
      </c>
      <c r="B919" s="315"/>
      <c r="C919" s="316">
        <v>1806.3</v>
      </c>
      <c r="E919" s="263" t="s">
        <v>36936</v>
      </c>
      <c r="F919" s="263"/>
      <c r="G919" s="264">
        <v>21910</v>
      </c>
      <c r="I919" s="227" t="s">
        <v>4441</v>
      </c>
      <c r="J919" s="227"/>
      <c r="K919" s="228">
        <v>7915</v>
      </c>
      <c r="M919" s="205" t="s">
        <v>1355</v>
      </c>
      <c r="N919" s="205"/>
      <c r="O919" s="206">
        <v>146130</v>
      </c>
      <c r="U919" s="309" t="s">
        <v>16323</v>
      </c>
      <c r="V919" s="310">
        <v>41004</v>
      </c>
      <c r="X919" s="267" t="s">
        <v>51595</v>
      </c>
      <c r="Y919" s="268">
        <v>12575</v>
      </c>
      <c r="AA919" s="229" t="s">
        <v>51594</v>
      </c>
      <c r="AB919" s="230">
        <v>17200</v>
      </c>
      <c r="AD919" s="209" t="s">
        <v>15522</v>
      </c>
      <c r="AE919" s="210">
        <v>17871.939999999999</v>
      </c>
      <c r="AF919" s="93"/>
      <c r="AG919" s="201" t="s">
        <v>13384</v>
      </c>
      <c r="AH919" s="202">
        <v>19431.21</v>
      </c>
      <c r="AJ919" s="319" t="s">
        <v>39934</v>
      </c>
      <c r="AK919" s="320">
        <v>1806.3</v>
      </c>
      <c r="AM919" s="265" t="s">
        <v>37860</v>
      </c>
      <c r="AN919" s="266">
        <v>21910</v>
      </c>
      <c r="AP919" s="233" t="s">
        <v>10766</v>
      </c>
      <c r="AQ919" s="234">
        <v>7915</v>
      </c>
      <c r="AS919" s="211" t="s">
        <v>8914</v>
      </c>
      <c r="AT919" s="212">
        <v>411942.24</v>
      </c>
    </row>
    <row r="920" spans="1:46" x14ac:dyDescent="0.3">
      <c r="A920" s="315" t="s">
        <v>39736</v>
      </c>
      <c r="B920" s="315"/>
      <c r="C920" s="316">
        <v>2000</v>
      </c>
      <c r="E920" s="263" t="s">
        <v>36939</v>
      </c>
      <c r="F920" s="263"/>
      <c r="G920" s="264">
        <v>23836.22</v>
      </c>
      <c r="I920" s="227" t="s">
        <v>4442</v>
      </c>
      <c r="J920" s="227"/>
      <c r="K920" s="228">
        <v>25058</v>
      </c>
      <c r="M920" s="205" t="s">
        <v>1356</v>
      </c>
      <c r="N920" s="205"/>
      <c r="O920" s="206">
        <v>161748.60999999999</v>
      </c>
      <c r="U920" s="309" t="s">
        <v>36060</v>
      </c>
      <c r="V920" s="310">
        <v>29259.5</v>
      </c>
      <c r="X920" s="267" t="s">
        <v>51596</v>
      </c>
      <c r="Y920" s="268">
        <v>79737.63</v>
      </c>
      <c r="AA920" s="229" t="s">
        <v>15503</v>
      </c>
      <c r="AB920" s="230">
        <v>8100</v>
      </c>
      <c r="AD920" s="209" t="s">
        <v>15523</v>
      </c>
      <c r="AE920" s="210">
        <v>26465.18</v>
      </c>
      <c r="AF920" s="93"/>
      <c r="AG920" s="201" t="s">
        <v>13385</v>
      </c>
      <c r="AH920" s="202">
        <v>32219.95</v>
      </c>
      <c r="AJ920" s="319" t="s">
        <v>39936</v>
      </c>
      <c r="AK920" s="320">
        <v>2000</v>
      </c>
      <c r="AM920" s="265" t="s">
        <v>37876</v>
      </c>
      <c r="AN920" s="266">
        <v>23836.22</v>
      </c>
      <c r="AP920" s="233" t="s">
        <v>10767</v>
      </c>
      <c r="AQ920" s="234">
        <v>25058</v>
      </c>
      <c r="AS920" s="211" t="s">
        <v>9254</v>
      </c>
      <c r="AT920" s="212">
        <v>2477719.39</v>
      </c>
    </row>
    <row r="921" spans="1:46" x14ac:dyDescent="0.3">
      <c r="A921" s="315" t="s">
        <v>39738</v>
      </c>
      <c r="B921" s="315"/>
      <c r="C921" s="316">
        <v>3700</v>
      </c>
      <c r="E921" s="263" t="s">
        <v>36941</v>
      </c>
      <c r="F921" s="263"/>
      <c r="G921" s="264">
        <v>1628.5</v>
      </c>
      <c r="I921" s="227" t="s">
        <v>4443</v>
      </c>
      <c r="J921" s="227"/>
      <c r="K921" s="228">
        <v>8804.4599999999991</v>
      </c>
      <c r="M921" s="205" t="s">
        <v>1357</v>
      </c>
      <c r="N921" s="205"/>
      <c r="O921" s="206">
        <v>106255</v>
      </c>
      <c r="U921" s="309" t="s">
        <v>16325</v>
      </c>
      <c r="V921" s="310">
        <v>23571.759999999998</v>
      </c>
      <c r="X921" s="267" t="s">
        <v>62531</v>
      </c>
      <c r="Y921" s="268">
        <v>265129.62</v>
      </c>
      <c r="AA921" s="229" t="s">
        <v>15504</v>
      </c>
      <c r="AB921" s="230">
        <v>237540.62</v>
      </c>
      <c r="AD921" s="209" t="s">
        <v>15524</v>
      </c>
      <c r="AE921" s="210">
        <v>10080.719999999999</v>
      </c>
      <c r="AF921" s="93"/>
      <c r="AG921" s="201" t="s">
        <v>13386</v>
      </c>
      <c r="AH921" s="202">
        <v>7819.8</v>
      </c>
      <c r="AJ921" s="319" t="s">
        <v>39938</v>
      </c>
      <c r="AK921" s="320">
        <v>3700</v>
      </c>
      <c r="AM921" s="265" t="s">
        <v>37894</v>
      </c>
      <c r="AN921" s="266">
        <v>1628.5</v>
      </c>
      <c r="AP921" s="233" t="s">
        <v>10768</v>
      </c>
      <c r="AQ921" s="234">
        <v>8804.4599999999991</v>
      </c>
      <c r="AS921" s="211" t="s">
        <v>9646</v>
      </c>
      <c r="AT921" s="212">
        <v>237140.84</v>
      </c>
    </row>
    <row r="922" spans="1:46" x14ac:dyDescent="0.3">
      <c r="A922" s="315" t="s">
        <v>39740</v>
      </c>
      <c r="B922" s="315"/>
      <c r="C922" s="316">
        <v>3452.38</v>
      </c>
      <c r="E922" s="263" t="s">
        <v>36942</v>
      </c>
      <c r="F922" s="263"/>
      <c r="G922" s="264">
        <v>33984.370000000003</v>
      </c>
      <c r="I922" s="227" t="s">
        <v>4444</v>
      </c>
      <c r="J922" s="227"/>
      <c r="K922" s="228">
        <v>5303</v>
      </c>
      <c r="M922" s="205" t="s">
        <v>1358</v>
      </c>
      <c r="N922" s="205"/>
      <c r="O922" s="206">
        <v>149954.07999999999</v>
      </c>
      <c r="U922" s="309" t="s">
        <v>16327</v>
      </c>
      <c r="V922" s="310">
        <v>238004.48000000001</v>
      </c>
      <c r="X922" s="267" t="s">
        <v>61777</v>
      </c>
      <c r="Y922" s="268">
        <v>146.94</v>
      </c>
      <c r="AA922" s="229" t="s">
        <v>15505</v>
      </c>
      <c r="AB922" s="230">
        <v>4050</v>
      </c>
      <c r="AD922" s="209" t="s">
        <v>15525</v>
      </c>
      <c r="AE922" s="210">
        <v>235769.14</v>
      </c>
      <c r="AF922" s="93"/>
      <c r="AG922" s="201" t="s">
        <v>13387</v>
      </c>
      <c r="AH922" s="202">
        <v>21276.79</v>
      </c>
      <c r="AJ922" s="319" t="s">
        <v>39940</v>
      </c>
      <c r="AK922" s="320">
        <v>3452.38</v>
      </c>
      <c r="AM922" s="265" t="s">
        <v>37903</v>
      </c>
      <c r="AN922" s="266">
        <v>33984.370000000003</v>
      </c>
      <c r="AP922" s="233" t="s">
        <v>10769</v>
      </c>
      <c r="AQ922" s="234">
        <v>5303</v>
      </c>
      <c r="AS922" s="211" t="s">
        <v>11504</v>
      </c>
      <c r="AT922" s="212">
        <v>668482.5</v>
      </c>
    </row>
    <row r="923" spans="1:46" x14ac:dyDescent="0.3">
      <c r="A923" s="315" t="s">
        <v>39741</v>
      </c>
      <c r="B923" s="315"/>
      <c r="C923" s="316">
        <v>1910.11</v>
      </c>
      <c r="E923" s="263" t="s">
        <v>36945</v>
      </c>
      <c r="F923" s="263"/>
      <c r="G923" s="264">
        <v>143225.54999999999</v>
      </c>
      <c r="I923" s="227" t="s">
        <v>4445</v>
      </c>
      <c r="J923" s="227"/>
      <c r="K923" s="228">
        <v>9125</v>
      </c>
      <c r="M923" s="205" t="s">
        <v>1359</v>
      </c>
      <c r="N923" s="205"/>
      <c r="O923" s="206">
        <v>63562.45</v>
      </c>
      <c r="U923" s="309" t="s">
        <v>34611</v>
      </c>
      <c r="V923" s="310">
        <v>2931.24</v>
      </c>
      <c r="X923" s="267" t="s">
        <v>15508</v>
      </c>
      <c r="Y923" s="268">
        <v>148103.34</v>
      </c>
      <c r="AA923" s="229" t="s">
        <v>15506</v>
      </c>
      <c r="AB923" s="230">
        <v>32906.82</v>
      </c>
      <c r="AD923" s="209" t="s">
        <v>15526</v>
      </c>
      <c r="AE923" s="210">
        <v>16800</v>
      </c>
      <c r="AF923" s="93"/>
      <c r="AG923" s="201" t="s">
        <v>13388</v>
      </c>
      <c r="AH923" s="202">
        <v>5323.6</v>
      </c>
      <c r="AJ923" s="319" t="s">
        <v>39941</v>
      </c>
      <c r="AK923" s="320">
        <v>1910.11</v>
      </c>
      <c r="AM923" s="265" t="s">
        <v>37930</v>
      </c>
      <c r="AN923" s="266">
        <v>143225.54999999999</v>
      </c>
      <c r="AP923" s="233" t="s">
        <v>10771</v>
      </c>
      <c r="AQ923" s="234">
        <v>9125</v>
      </c>
      <c r="AS923" s="211" t="s">
        <v>12213</v>
      </c>
      <c r="AT923" s="212">
        <v>39340</v>
      </c>
    </row>
    <row r="924" spans="1:46" x14ac:dyDescent="0.3">
      <c r="A924" s="315" t="s">
        <v>39742</v>
      </c>
      <c r="B924" s="315"/>
      <c r="C924" s="316">
        <v>21242.54</v>
      </c>
      <c r="E924" s="263" t="s">
        <v>36950</v>
      </c>
      <c r="F924" s="263"/>
      <c r="G924" s="264">
        <v>1326.36</v>
      </c>
      <c r="I924" s="227" t="s">
        <v>4446</v>
      </c>
      <c r="J924" s="227"/>
      <c r="K924" s="228">
        <v>18589.71</v>
      </c>
      <c r="M924" s="205" t="s">
        <v>1360</v>
      </c>
      <c r="N924" s="205"/>
      <c r="O924" s="206">
        <v>32476</v>
      </c>
      <c r="U924" s="309" t="s">
        <v>49674</v>
      </c>
      <c r="V924" s="310">
        <v>72360</v>
      </c>
      <c r="X924" s="267" t="s">
        <v>51597</v>
      </c>
      <c r="Y924" s="268">
        <v>422105.82</v>
      </c>
      <c r="AA924" s="229" t="s">
        <v>15507</v>
      </c>
      <c r="AB924" s="230">
        <v>1391.14</v>
      </c>
      <c r="AD924" s="209" t="s">
        <v>15527</v>
      </c>
      <c r="AE924" s="210">
        <v>12750</v>
      </c>
      <c r="AF924" s="93"/>
      <c r="AG924" s="201" t="s">
        <v>13389</v>
      </c>
      <c r="AH924" s="202">
        <v>1500</v>
      </c>
      <c r="AJ924" s="319" t="s">
        <v>39942</v>
      </c>
      <c r="AK924" s="320">
        <v>21242.54</v>
      </c>
      <c r="AM924" s="265" t="s">
        <v>37957</v>
      </c>
      <c r="AN924" s="266">
        <v>1326.36</v>
      </c>
      <c r="AP924" s="233" t="s">
        <v>10772</v>
      </c>
      <c r="AQ924" s="234">
        <v>18589.71</v>
      </c>
      <c r="AS924" s="211" t="s">
        <v>9803</v>
      </c>
      <c r="AT924" s="212">
        <v>6933475.9000000004</v>
      </c>
    </row>
    <row r="925" spans="1:46" x14ac:dyDescent="0.3">
      <c r="A925" s="315" t="s">
        <v>39745</v>
      </c>
      <c r="B925" s="315"/>
      <c r="C925" s="316">
        <v>2903.22</v>
      </c>
      <c r="E925" s="263" t="s">
        <v>36960</v>
      </c>
      <c r="F925" s="263"/>
      <c r="G925" s="264">
        <v>2490.02</v>
      </c>
      <c r="I925" s="227" t="s">
        <v>4447</v>
      </c>
      <c r="J925" s="227"/>
      <c r="K925" s="228">
        <v>23188</v>
      </c>
      <c r="M925" s="205" t="s">
        <v>1361</v>
      </c>
      <c r="N925" s="205"/>
      <c r="O925" s="206">
        <v>21650</v>
      </c>
      <c r="U925" s="309" t="s">
        <v>16328</v>
      </c>
      <c r="V925" s="310">
        <v>7050.98</v>
      </c>
      <c r="X925" s="267" t="s">
        <v>55816</v>
      </c>
      <c r="Y925" s="268">
        <v>26322.03</v>
      </c>
      <c r="AA925" s="229" t="s">
        <v>33105</v>
      </c>
      <c r="AB925" s="230">
        <v>87490.45</v>
      </c>
      <c r="AD925" s="209" t="s">
        <v>15528</v>
      </c>
      <c r="AE925" s="210">
        <v>225</v>
      </c>
      <c r="AF925" s="93"/>
      <c r="AG925" s="201" t="s">
        <v>13390</v>
      </c>
      <c r="AH925" s="202">
        <v>25508.1</v>
      </c>
      <c r="AJ925" s="319" t="s">
        <v>39945</v>
      </c>
      <c r="AK925" s="320">
        <v>2903.22</v>
      </c>
      <c r="AM925" s="265" t="s">
        <v>38009</v>
      </c>
      <c r="AN925" s="266">
        <v>2490.02</v>
      </c>
      <c r="AP925" s="233" t="s">
        <v>10773</v>
      </c>
      <c r="AQ925" s="234">
        <v>23188</v>
      </c>
      <c r="AS925" s="211" t="s">
        <v>6658</v>
      </c>
      <c r="AT925" s="212">
        <v>179631.99</v>
      </c>
    </row>
    <row r="926" spans="1:46" x14ac:dyDescent="0.3">
      <c r="A926" s="315" t="s">
        <v>39747</v>
      </c>
      <c r="B926" s="315"/>
      <c r="C926" s="316">
        <v>4548.59</v>
      </c>
      <c r="E926" s="263" t="s">
        <v>36963</v>
      </c>
      <c r="F926" s="263"/>
      <c r="G926" s="264">
        <v>396.79</v>
      </c>
      <c r="I926" s="227" t="s">
        <v>4492</v>
      </c>
      <c r="J926" s="227"/>
      <c r="K926" s="228">
        <v>2169</v>
      </c>
      <c r="M926" s="205" t="s">
        <v>1362</v>
      </c>
      <c r="N926" s="205"/>
      <c r="O926" s="206">
        <v>35690.92</v>
      </c>
      <c r="U926" s="309" t="s">
        <v>16329</v>
      </c>
      <c r="V926" s="310">
        <v>252477.9</v>
      </c>
      <c r="X926" s="267" t="s">
        <v>57219</v>
      </c>
      <c r="Y926" s="268">
        <v>66840.62</v>
      </c>
      <c r="AA926" s="229" t="s">
        <v>51595</v>
      </c>
      <c r="AB926" s="230">
        <v>22800</v>
      </c>
      <c r="AD926" s="209" t="s">
        <v>15529</v>
      </c>
      <c r="AE926" s="210">
        <v>34.5</v>
      </c>
      <c r="AF926" s="93"/>
      <c r="AG926" s="201" t="s">
        <v>13391</v>
      </c>
      <c r="AH926" s="202">
        <v>27938.71</v>
      </c>
      <c r="AJ926" s="319" t="s">
        <v>39947</v>
      </c>
      <c r="AK926" s="320">
        <v>4548.59</v>
      </c>
      <c r="AM926" s="265" t="s">
        <v>38025</v>
      </c>
      <c r="AN926" s="266">
        <v>396.79</v>
      </c>
      <c r="AP926" s="233" t="s">
        <v>10774</v>
      </c>
      <c r="AQ926" s="234">
        <v>2169</v>
      </c>
      <c r="AS926" s="211" t="s">
        <v>6902</v>
      </c>
      <c r="AT926" s="212">
        <v>20254</v>
      </c>
    </row>
    <row r="927" spans="1:46" x14ac:dyDescent="0.3">
      <c r="A927" s="315" t="s">
        <v>39749</v>
      </c>
      <c r="B927" s="315"/>
      <c r="C927" s="316">
        <v>1342.54</v>
      </c>
      <c r="E927" s="263" t="s">
        <v>36965</v>
      </c>
      <c r="F927" s="263"/>
      <c r="G927" s="264">
        <v>49364</v>
      </c>
      <c r="I927" s="227" t="s">
        <v>4493</v>
      </c>
      <c r="J927" s="227"/>
      <c r="K927" s="228">
        <v>784</v>
      </c>
      <c r="M927" s="205" t="s">
        <v>1363</v>
      </c>
      <c r="N927" s="205"/>
      <c r="O927" s="206">
        <v>5224</v>
      </c>
      <c r="U927" s="309" t="s">
        <v>16330</v>
      </c>
      <c r="V927" s="310">
        <v>843101.12</v>
      </c>
      <c r="X927" s="267" t="s">
        <v>63018</v>
      </c>
      <c r="Y927" s="268">
        <v>20162.84</v>
      </c>
      <c r="AA927" s="229" t="s">
        <v>51596</v>
      </c>
      <c r="AB927" s="230">
        <v>32987.5</v>
      </c>
      <c r="AD927" s="209" t="s">
        <v>13056</v>
      </c>
      <c r="AE927" s="210">
        <v>133313.04999999999</v>
      </c>
      <c r="AF927" s="93"/>
      <c r="AG927" s="201" t="s">
        <v>13392</v>
      </c>
      <c r="AH927" s="202">
        <v>-14620</v>
      </c>
      <c r="AJ927" s="319" t="s">
        <v>39949</v>
      </c>
      <c r="AK927" s="320">
        <v>1342.54</v>
      </c>
      <c r="AM927" s="265" t="s">
        <v>38038</v>
      </c>
      <c r="AN927" s="266">
        <v>49364</v>
      </c>
      <c r="AP927" s="233" t="s">
        <v>10775</v>
      </c>
      <c r="AQ927" s="234">
        <v>784</v>
      </c>
      <c r="AS927" s="211" t="s">
        <v>7077</v>
      </c>
      <c r="AT927" s="212">
        <v>5811.59</v>
      </c>
    </row>
    <row r="928" spans="1:46" x14ac:dyDescent="0.3">
      <c r="A928" s="315" t="s">
        <v>39750</v>
      </c>
      <c r="B928" s="315"/>
      <c r="C928" s="316">
        <v>2542.4499999999998</v>
      </c>
      <c r="E928" s="263" t="s">
        <v>36969</v>
      </c>
      <c r="F928" s="263"/>
      <c r="G928" s="264">
        <v>2496.02</v>
      </c>
      <c r="I928" s="227" t="s">
        <v>4494</v>
      </c>
      <c r="J928" s="227"/>
      <c r="K928" s="228">
        <v>2479</v>
      </c>
      <c r="M928" s="205" t="s">
        <v>1364</v>
      </c>
      <c r="N928" s="205"/>
      <c r="O928" s="206">
        <v>70306.899999999994</v>
      </c>
      <c r="U928" s="309" t="s">
        <v>33181</v>
      </c>
      <c r="V928" s="310">
        <v>503730.53</v>
      </c>
      <c r="X928" s="267" t="s">
        <v>15509</v>
      </c>
      <c r="Y928" s="268">
        <v>1062730.6499999999</v>
      </c>
      <c r="AA928" s="229" t="s">
        <v>15508</v>
      </c>
      <c r="AB928" s="230">
        <v>85561.79</v>
      </c>
      <c r="AD928" s="209" t="s">
        <v>13057</v>
      </c>
      <c r="AE928" s="210">
        <v>96657.27</v>
      </c>
      <c r="AF928" s="93"/>
      <c r="AG928" s="201" t="s">
        <v>13393</v>
      </c>
      <c r="AH928" s="202">
        <v>12973.7</v>
      </c>
      <c r="AJ928" s="319" t="s">
        <v>39950</v>
      </c>
      <c r="AK928" s="320">
        <v>2542.4499999999998</v>
      </c>
      <c r="AM928" s="265" t="s">
        <v>38062</v>
      </c>
      <c r="AN928" s="266">
        <v>2496.02</v>
      </c>
      <c r="AP928" s="233" t="s">
        <v>10776</v>
      </c>
      <c r="AQ928" s="234">
        <v>2479</v>
      </c>
      <c r="AS928" s="211" t="s">
        <v>7324</v>
      </c>
      <c r="AT928" s="212">
        <v>71949.740000000005</v>
      </c>
    </row>
    <row r="929" spans="1:46" x14ac:dyDescent="0.3">
      <c r="A929" s="315" t="s">
        <v>39751</v>
      </c>
      <c r="B929" s="315"/>
      <c r="C929" s="316">
        <v>79221.070000000007</v>
      </c>
      <c r="E929" s="263" t="s">
        <v>36971</v>
      </c>
      <c r="F929" s="263"/>
      <c r="G929" s="264">
        <v>6986.89</v>
      </c>
      <c r="I929" s="227" t="s">
        <v>4448</v>
      </c>
      <c r="J929" s="227"/>
      <c r="K929" s="228">
        <v>211680</v>
      </c>
      <c r="M929" s="205" t="s">
        <v>1365</v>
      </c>
      <c r="N929" s="205"/>
      <c r="O929" s="206">
        <v>14462.51</v>
      </c>
      <c r="U929" s="309" t="s">
        <v>16331</v>
      </c>
      <c r="V929" s="310">
        <v>189680</v>
      </c>
      <c r="X929" s="267" t="s">
        <v>15510</v>
      </c>
      <c r="Y929" s="268">
        <v>341924.71</v>
      </c>
      <c r="AA929" s="229" t="s">
        <v>51597</v>
      </c>
      <c r="AB929" s="230">
        <v>193157.9</v>
      </c>
      <c r="AD929" s="209" t="s">
        <v>15530</v>
      </c>
      <c r="AE929" s="210">
        <v>28344.44</v>
      </c>
      <c r="AF929" s="93"/>
      <c r="AG929" s="201" t="s">
        <v>13394</v>
      </c>
      <c r="AH929" s="202">
        <v>31972.92</v>
      </c>
      <c r="AJ929" s="319" t="s">
        <v>39951</v>
      </c>
      <c r="AK929" s="320">
        <v>79221.070000000007</v>
      </c>
      <c r="AM929" s="265" t="s">
        <v>38078</v>
      </c>
      <c r="AN929" s="266">
        <v>6986.89</v>
      </c>
      <c r="AP929" s="233" t="s">
        <v>10777</v>
      </c>
      <c r="AQ929" s="234">
        <v>211680</v>
      </c>
      <c r="AS929" s="211" t="s">
        <v>7588</v>
      </c>
      <c r="AT929" s="212">
        <v>78583.539999999994</v>
      </c>
    </row>
    <row r="930" spans="1:46" x14ac:dyDescent="0.3">
      <c r="A930" s="315" t="s">
        <v>39752</v>
      </c>
      <c r="B930" s="315"/>
      <c r="C930" s="316">
        <v>6285.71</v>
      </c>
      <c r="E930" s="263" t="s">
        <v>36973</v>
      </c>
      <c r="F930" s="263"/>
      <c r="G930" s="264">
        <v>460.09</v>
      </c>
      <c r="I930" s="227" t="s">
        <v>4495</v>
      </c>
      <c r="J930" s="227"/>
      <c r="K930" s="228">
        <v>2830</v>
      </c>
      <c r="M930" s="205" t="s">
        <v>1366</v>
      </c>
      <c r="N930" s="205"/>
      <c r="O930" s="206">
        <v>14693</v>
      </c>
      <c r="U930" s="309" t="s">
        <v>67067</v>
      </c>
      <c r="V930" s="310">
        <v>210000</v>
      </c>
      <c r="X930" s="267" t="s">
        <v>60193</v>
      </c>
      <c r="Y930" s="268">
        <v>128453.08</v>
      </c>
      <c r="AA930" s="229" t="s">
        <v>34533</v>
      </c>
      <c r="AB930" s="230">
        <v>22.06</v>
      </c>
      <c r="AD930" s="209" t="s">
        <v>15531</v>
      </c>
      <c r="AE930" s="210">
        <v>206479</v>
      </c>
      <c r="AF930" s="93"/>
      <c r="AG930" s="201" t="s">
        <v>13395</v>
      </c>
      <c r="AH930" s="202">
        <v>2495</v>
      </c>
      <c r="AJ930" s="319" t="s">
        <v>39952</v>
      </c>
      <c r="AK930" s="320">
        <v>6285.71</v>
      </c>
      <c r="AM930" s="265" t="s">
        <v>38088</v>
      </c>
      <c r="AN930" s="266">
        <v>460.09</v>
      </c>
      <c r="AP930" s="233" t="s">
        <v>10778</v>
      </c>
      <c r="AQ930" s="234">
        <v>2830</v>
      </c>
      <c r="AS930" s="211" t="s">
        <v>7737</v>
      </c>
      <c r="AT930" s="212">
        <v>9249.52</v>
      </c>
    </row>
    <row r="931" spans="1:46" x14ac:dyDescent="0.3">
      <c r="A931" s="315" t="s">
        <v>39753</v>
      </c>
      <c r="B931" s="315"/>
      <c r="C931" s="316">
        <v>466.76</v>
      </c>
      <c r="E931" s="263" t="s">
        <v>36981</v>
      </c>
      <c r="F931" s="263"/>
      <c r="G931" s="264">
        <v>1442.96</v>
      </c>
      <c r="I931" s="227" t="s">
        <v>4449</v>
      </c>
      <c r="J931" s="227"/>
      <c r="K931" s="228">
        <v>20196</v>
      </c>
      <c r="M931" s="205" t="s">
        <v>343</v>
      </c>
      <c r="N931" s="205"/>
      <c r="O931" s="206">
        <v>1111295</v>
      </c>
      <c r="U931" s="309" t="s">
        <v>16334</v>
      </c>
      <c r="V931" s="310">
        <v>781.37</v>
      </c>
      <c r="X931" s="267" t="s">
        <v>61185</v>
      </c>
      <c r="Y931" s="268">
        <v>15519</v>
      </c>
      <c r="AA931" s="229" t="s">
        <v>15509</v>
      </c>
      <c r="AB931" s="230">
        <v>138262.79999999999</v>
      </c>
      <c r="AD931" s="209" t="s">
        <v>15532</v>
      </c>
      <c r="AE931" s="210">
        <v>26705.49</v>
      </c>
      <c r="AF931" s="93"/>
      <c r="AG931" s="201" t="s">
        <v>13396</v>
      </c>
      <c r="AH931" s="202">
        <v>10000</v>
      </c>
      <c r="AJ931" s="319" t="s">
        <v>39953</v>
      </c>
      <c r="AK931" s="320">
        <v>466.76</v>
      </c>
      <c r="AM931" s="265" t="s">
        <v>38133</v>
      </c>
      <c r="AN931" s="266">
        <v>1442.96</v>
      </c>
      <c r="AP931" s="233" t="s">
        <v>10779</v>
      </c>
      <c r="AQ931" s="234">
        <v>20196</v>
      </c>
      <c r="AS931" s="211" t="s">
        <v>8030</v>
      </c>
      <c r="AT931" s="212">
        <v>38271.31</v>
      </c>
    </row>
    <row r="932" spans="1:46" x14ac:dyDescent="0.3">
      <c r="A932" s="315" t="s">
        <v>39754</v>
      </c>
      <c r="B932" s="315"/>
      <c r="C932" s="316">
        <v>4308.9399999999996</v>
      </c>
      <c r="E932" s="263" t="s">
        <v>36982</v>
      </c>
      <c r="F932" s="263"/>
      <c r="G932" s="264">
        <v>11248.04</v>
      </c>
      <c r="I932" s="227" t="s">
        <v>4452</v>
      </c>
      <c r="J932" s="227"/>
      <c r="K932" s="228">
        <v>220863.11</v>
      </c>
      <c r="M932" s="205" t="s">
        <v>1367</v>
      </c>
      <c r="N932" s="205"/>
      <c r="O932" s="206">
        <v>38241</v>
      </c>
      <c r="U932" s="309" t="s">
        <v>16335</v>
      </c>
      <c r="V932" s="310">
        <v>118722.12</v>
      </c>
      <c r="X932" s="267" t="s">
        <v>63019</v>
      </c>
      <c r="Y932" s="268">
        <v>116706.21</v>
      </c>
      <c r="AA932" s="229" t="s">
        <v>15510</v>
      </c>
      <c r="AB932" s="230">
        <v>173536.72</v>
      </c>
      <c r="AD932" s="209" t="s">
        <v>15533</v>
      </c>
      <c r="AE932" s="210">
        <v>7990</v>
      </c>
      <c r="AF932" s="93"/>
      <c r="AG932" s="201" t="s">
        <v>13397</v>
      </c>
      <c r="AH932" s="202">
        <v>20192</v>
      </c>
      <c r="AJ932" s="319" t="s">
        <v>39954</v>
      </c>
      <c r="AK932" s="320">
        <v>4308.9399999999996</v>
      </c>
      <c r="AM932" s="265" t="s">
        <v>38145</v>
      </c>
      <c r="AN932" s="266">
        <v>11248.04</v>
      </c>
      <c r="AP932" s="233" t="s">
        <v>9589</v>
      </c>
      <c r="AQ932" s="234">
        <v>220863.11</v>
      </c>
      <c r="AS932" s="211" t="s">
        <v>8190</v>
      </c>
      <c r="AT932" s="212">
        <v>1496</v>
      </c>
    </row>
    <row r="933" spans="1:46" x14ac:dyDescent="0.3">
      <c r="A933" s="315" t="s">
        <v>39755</v>
      </c>
      <c r="B933" s="315"/>
      <c r="C933" s="316">
        <v>245.09</v>
      </c>
      <c r="E933" s="263" t="s">
        <v>36983</v>
      </c>
      <c r="F933" s="263"/>
      <c r="G933" s="264">
        <v>215647</v>
      </c>
      <c r="I933" s="227" t="s">
        <v>4454</v>
      </c>
      <c r="J933" s="227"/>
      <c r="K933" s="228">
        <v>6405</v>
      </c>
      <c r="M933" s="205" t="s">
        <v>344</v>
      </c>
      <c r="N933" s="205"/>
      <c r="O933" s="206">
        <v>7558</v>
      </c>
      <c r="U933" s="309" t="s">
        <v>49675</v>
      </c>
      <c r="V933" s="310">
        <v>-814.69</v>
      </c>
      <c r="X933" s="267" t="s">
        <v>61778</v>
      </c>
      <c r="Y933" s="268">
        <v>10316.120000000001</v>
      </c>
      <c r="AA933" s="229" t="s">
        <v>51598</v>
      </c>
      <c r="AB933" s="230">
        <v>1468</v>
      </c>
      <c r="AD933" s="209" t="s">
        <v>15534</v>
      </c>
      <c r="AE933" s="210">
        <v>13704.09</v>
      </c>
      <c r="AF933" s="93"/>
      <c r="AG933" s="201" t="s">
        <v>13398</v>
      </c>
      <c r="AH933" s="202">
        <v>26280</v>
      </c>
      <c r="AJ933" s="319" t="s">
        <v>39955</v>
      </c>
      <c r="AK933" s="320">
        <v>245.09</v>
      </c>
      <c r="AM933" s="265" t="s">
        <v>38152</v>
      </c>
      <c r="AN933" s="266">
        <v>215647</v>
      </c>
      <c r="AP933" s="233" t="s">
        <v>10784</v>
      </c>
      <c r="AQ933" s="234">
        <v>6405</v>
      </c>
      <c r="AS933" s="211" t="s">
        <v>8292</v>
      </c>
      <c r="AT933" s="212">
        <v>33296.959999999999</v>
      </c>
    </row>
    <row r="934" spans="1:46" x14ac:dyDescent="0.3">
      <c r="A934" s="315" t="s">
        <v>39757</v>
      </c>
      <c r="B934" s="315"/>
      <c r="C934" s="316">
        <v>5759.86</v>
      </c>
      <c r="E934" s="263" t="s">
        <v>36984</v>
      </c>
      <c r="F934" s="263"/>
      <c r="G934" s="264">
        <v>6462.47</v>
      </c>
      <c r="I934" s="227" t="s">
        <v>4456</v>
      </c>
      <c r="J934" s="227"/>
      <c r="K934" s="228">
        <v>2281</v>
      </c>
      <c r="M934" s="205" t="s">
        <v>1368</v>
      </c>
      <c r="N934" s="205"/>
      <c r="O934" s="206">
        <v>10336</v>
      </c>
      <c r="U934" s="309" t="s">
        <v>46700</v>
      </c>
      <c r="V934" s="310">
        <v>13838.35</v>
      </c>
      <c r="X934" s="267" t="s">
        <v>15511</v>
      </c>
      <c r="Y934" s="268">
        <v>1498930.63</v>
      </c>
      <c r="AA934" s="229" t="s">
        <v>51599</v>
      </c>
      <c r="AB934" s="230">
        <v>112.3</v>
      </c>
      <c r="AD934" s="209" t="s">
        <v>15535</v>
      </c>
      <c r="AE934" s="210">
        <v>346.47</v>
      </c>
      <c r="AF934" s="93"/>
      <c r="AG934" s="201" t="s">
        <v>13399</v>
      </c>
      <c r="AH934" s="202">
        <v>19431.21</v>
      </c>
      <c r="AJ934" s="319" t="s">
        <v>39957</v>
      </c>
      <c r="AK934" s="320">
        <v>5759.86</v>
      </c>
      <c r="AM934" s="265" t="s">
        <v>38159</v>
      </c>
      <c r="AN934" s="266">
        <v>6462.47</v>
      </c>
      <c r="AP934" s="233" t="s">
        <v>10786</v>
      </c>
      <c r="AQ934" s="234">
        <v>2281</v>
      </c>
      <c r="AS934" s="211" t="s">
        <v>8513</v>
      </c>
      <c r="AT934" s="212">
        <v>49293.55</v>
      </c>
    </row>
    <row r="935" spans="1:46" x14ac:dyDescent="0.3">
      <c r="A935" s="315" t="s">
        <v>39758</v>
      </c>
      <c r="B935" s="315"/>
      <c r="C935" s="316">
        <v>3599.89</v>
      </c>
      <c r="E935" s="263" t="s">
        <v>36990</v>
      </c>
      <c r="F935" s="263"/>
      <c r="G935" s="264">
        <v>189285.09</v>
      </c>
      <c r="I935" s="227" t="s">
        <v>4497</v>
      </c>
      <c r="J935" s="227"/>
      <c r="K935" s="228">
        <v>278.25</v>
      </c>
      <c r="M935" s="205" t="s">
        <v>1369</v>
      </c>
      <c r="N935" s="205"/>
      <c r="O935" s="206">
        <v>11028</v>
      </c>
      <c r="U935" s="309" t="s">
        <v>46701</v>
      </c>
      <c r="V935" s="310">
        <v>1058.6400000000001</v>
      </c>
      <c r="X935" s="267" t="s">
        <v>55817</v>
      </c>
      <c r="Y935" s="268">
        <v>14800</v>
      </c>
      <c r="AA935" s="229" t="s">
        <v>48671</v>
      </c>
      <c r="AB935" s="230">
        <v>691.42</v>
      </c>
      <c r="AD935" s="209" t="s">
        <v>15536</v>
      </c>
      <c r="AE935" s="210">
        <v>44563.93</v>
      </c>
      <c r="AF935" s="93"/>
      <c r="AG935" s="201" t="s">
        <v>13400</v>
      </c>
      <c r="AH935" s="202">
        <v>32219.95</v>
      </c>
      <c r="AJ935" s="319" t="s">
        <v>39958</v>
      </c>
      <c r="AK935" s="320">
        <v>3599.89</v>
      </c>
      <c r="AM935" s="265" t="s">
        <v>38195</v>
      </c>
      <c r="AN935" s="266">
        <v>189285.09</v>
      </c>
      <c r="AP935" s="233" t="s">
        <v>10788</v>
      </c>
      <c r="AQ935" s="234">
        <v>278.25</v>
      </c>
      <c r="AS935" s="211" t="s">
        <v>8676</v>
      </c>
      <c r="AT935" s="212">
        <v>47946</v>
      </c>
    </row>
    <row r="936" spans="1:46" x14ac:dyDescent="0.3">
      <c r="A936" s="315" t="s">
        <v>39759</v>
      </c>
      <c r="B936" s="315"/>
      <c r="C936" s="316">
        <v>18392.400000000001</v>
      </c>
      <c r="E936" s="263" t="s">
        <v>36991</v>
      </c>
      <c r="F936" s="263"/>
      <c r="G936" s="264">
        <v>908.5</v>
      </c>
      <c r="I936" s="227" t="s">
        <v>4498</v>
      </c>
      <c r="J936" s="227"/>
      <c r="K936" s="228">
        <v>6919</v>
      </c>
      <c r="M936" s="205" t="s">
        <v>345</v>
      </c>
      <c r="N936" s="205"/>
      <c r="O936" s="206">
        <v>463001</v>
      </c>
      <c r="U936" s="309" t="s">
        <v>67068</v>
      </c>
      <c r="V936" s="310">
        <v>483.2</v>
      </c>
      <c r="X936" s="267" t="s">
        <v>51598</v>
      </c>
      <c r="Y936" s="268">
        <v>616.5</v>
      </c>
      <c r="AA936" s="229" t="s">
        <v>48672</v>
      </c>
      <c r="AB936" s="230">
        <v>111.89</v>
      </c>
      <c r="AD936" s="209" t="s">
        <v>15537</v>
      </c>
      <c r="AE936" s="210">
        <v>44191.1</v>
      </c>
      <c r="AF936" s="93"/>
      <c r="AG936" s="201" t="s">
        <v>13401</v>
      </c>
      <c r="AH936" s="202">
        <v>7819.8</v>
      </c>
      <c r="AJ936" s="319" t="s">
        <v>39959</v>
      </c>
      <c r="AK936" s="320">
        <v>18392.400000000001</v>
      </c>
      <c r="AM936" s="265" t="s">
        <v>38215</v>
      </c>
      <c r="AN936" s="266">
        <v>908.5</v>
      </c>
      <c r="AP936" s="233" t="s">
        <v>10789</v>
      </c>
      <c r="AQ936" s="234">
        <v>6919</v>
      </c>
      <c r="AS936" s="211" t="s">
        <v>8915</v>
      </c>
      <c r="AT936" s="212">
        <v>54134.05</v>
      </c>
    </row>
    <row r="937" spans="1:46" x14ac:dyDescent="0.3">
      <c r="A937" s="315" t="s">
        <v>39760</v>
      </c>
      <c r="B937" s="315"/>
      <c r="C937" s="316">
        <v>660.86</v>
      </c>
      <c r="E937" s="263" t="s">
        <v>36999</v>
      </c>
      <c r="F937" s="263"/>
      <c r="G937" s="264">
        <v>10388.01</v>
      </c>
      <c r="I937" s="227" t="s">
        <v>4458</v>
      </c>
      <c r="J937" s="227"/>
      <c r="K937" s="228">
        <v>4463</v>
      </c>
      <c r="M937" s="205" t="s">
        <v>1370</v>
      </c>
      <c r="N937" s="205"/>
      <c r="O937" s="206">
        <v>37800</v>
      </c>
      <c r="U937" s="309" t="s">
        <v>46702</v>
      </c>
      <c r="V937" s="310">
        <v>28465.200000000001</v>
      </c>
      <c r="X937" s="267" t="s">
        <v>58930</v>
      </c>
      <c r="Y937" s="268">
        <v>888</v>
      </c>
      <c r="AA937" s="229" t="s">
        <v>47739</v>
      </c>
      <c r="AB937" s="230">
        <v>976.57</v>
      </c>
      <c r="AD937" s="209" t="s">
        <v>13060</v>
      </c>
      <c r="AE937" s="210">
        <v>109694.98</v>
      </c>
      <c r="AF937" s="93"/>
      <c r="AG937" s="201" t="s">
        <v>13402</v>
      </c>
      <c r="AH937" s="202">
        <v>21276.79</v>
      </c>
      <c r="AJ937" s="319" t="s">
        <v>39960</v>
      </c>
      <c r="AK937" s="320">
        <v>660.86</v>
      </c>
      <c r="AM937" s="265" t="s">
        <v>38263</v>
      </c>
      <c r="AN937" s="266">
        <v>10388.01</v>
      </c>
      <c r="AP937" s="233" t="s">
        <v>10790</v>
      </c>
      <c r="AQ937" s="234">
        <v>4463</v>
      </c>
      <c r="AS937" s="211" t="s">
        <v>9255</v>
      </c>
      <c r="AT937" s="212">
        <v>953866.76</v>
      </c>
    </row>
    <row r="938" spans="1:46" x14ac:dyDescent="0.3">
      <c r="A938" s="315" t="s">
        <v>39761</v>
      </c>
      <c r="B938" s="315"/>
      <c r="C938" s="316">
        <v>10192.040000000001</v>
      </c>
      <c r="E938" s="263" t="s">
        <v>37000</v>
      </c>
      <c r="F938" s="263"/>
      <c r="G938" s="264">
        <v>62943.4</v>
      </c>
      <c r="I938" s="227" t="s">
        <v>4459</v>
      </c>
      <c r="J938" s="227"/>
      <c r="K938" s="228">
        <v>51619</v>
      </c>
      <c r="M938" s="205" t="s">
        <v>1371</v>
      </c>
      <c r="N938" s="205"/>
      <c r="O938" s="206">
        <v>25720</v>
      </c>
      <c r="U938" s="309" t="s">
        <v>67069</v>
      </c>
      <c r="V938" s="310">
        <v>-26.5</v>
      </c>
      <c r="X938" s="267" t="s">
        <v>51599</v>
      </c>
      <c r="Y938" s="268">
        <v>1247.31</v>
      </c>
      <c r="AA938" s="229" t="s">
        <v>48673</v>
      </c>
      <c r="AB938" s="230">
        <v>448.76</v>
      </c>
      <c r="AD938" s="209" t="s">
        <v>13061</v>
      </c>
      <c r="AE938" s="210">
        <v>523974.35</v>
      </c>
      <c r="AF938" s="93"/>
      <c r="AG938" s="201" t="s">
        <v>13403</v>
      </c>
      <c r="AH938" s="202">
        <v>5323.6</v>
      </c>
      <c r="AJ938" s="319" t="s">
        <v>39961</v>
      </c>
      <c r="AK938" s="320">
        <v>10192.040000000001</v>
      </c>
      <c r="AM938" s="265" t="s">
        <v>38268</v>
      </c>
      <c r="AN938" s="266">
        <v>62943.4</v>
      </c>
      <c r="AP938" s="233" t="s">
        <v>10791</v>
      </c>
      <c r="AQ938" s="234">
        <v>51619</v>
      </c>
      <c r="AS938" s="211" t="s">
        <v>9507</v>
      </c>
      <c r="AT938" s="212">
        <v>2698.38</v>
      </c>
    </row>
    <row r="939" spans="1:46" x14ac:dyDescent="0.3">
      <c r="A939" s="315" t="s">
        <v>39762</v>
      </c>
      <c r="B939" s="315"/>
      <c r="C939" s="316">
        <v>3618.33</v>
      </c>
      <c r="E939" s="263" t="s">
        <v>37008</v>
      </c>
      <c r="F939" s="263"/>
      <c r="G939" s="264">
        <v>452.58</v>
      </c>
      <c r="I939" s="227" t="s">
        <v>4499</v>
      </c>
      <c r="J939" s="227"/>
      <c r="K939" s="228">
        <v>3777</v>
      </c>
      <c r="M939" s="205" t="s">
        <v>1372</v>
      </c>
      <c r="N939" s="205"/>
      <c r="O939" s="206">
        <v>3321872</v>
      </c>
      <c r="U939" s="309" t="s">
        <v>61298</v>
      </c>
      <c r="V939" s="310">
        <v>1874.4</v>
      </c>
      <c r="X939" s="267" t="s">
        <v>55818</v>
      </c>
      <c r="Y939" s="268">
        <v>3843.56</v>
      </c>
      <c r="AA939" s="229" t="s">
        <v>42143</v>
      </c>
      <c r="AB939" s="230">
        <v>397.5</v>
      </c>
      <c r="AD939" s="209" t="s">
        <v>13062</v>
      </c>
      <c r="AE939" s="210">
        <v>-55333.51</v>
      </c>
      <c r="AF939" s="93"/>
      <c r="AG939" s="201" t="s">
        <v>13404</v>
      </c>
      <c r="AH939" s="202">
        <v>1500</v>
      </c>
      <c r="AJ939" s="319" t="s">
        <v>39962</v>
      </c>
      <c r="AK939" s="320">
        <v>3618.33</v>
      </c>
      <c r="AM939" s="265" t="s">
        <v>38317</v>
      </c>
      <c r="AN939" s="266">
        <v>452.58</v>
      </c>
      <c r="AP939" s="233" t="s">
        <v>10792</v>
      </c>
      <c r="AQ939" s="234">
        <v>3777</v>
      </c>
      <c r="AS939" s="211" t="s">
        <v>9647</v>
      </c>
      <c r="AT939" s="212">
        <v>84615.72</v>
      </c>
    </row>
    <row r="940" spans="1:46" x14ac:dyDescent="0.3">
      <c r="A940" s="315" t="s">
        <v>39763</v>
      </c>
      <c r="B940" s="315"/>
      <c r="C940" s="316">
        <v>1063.43</v>
      </c>
      <c r="E940" s="263" t="s">
        <v>37009</v>
      </c>
      <c r="F940" s="263"/>
      <c r="G940" s="264">
        <v>43344.55</v>
      </c>
      <c r="I940" s="227" t="s">
        <v>4460</v>
      </c>
      <c r="J940" s="227"/>
      <c r="K940" s="228">
        <v>19822</v>
      </c>
      <c r="M940" s="205" t="s">
        <v>1373</v>
      </c>
      <c r="N940" s="205"/>
      <c r="O940" s="206">
        <v>9509</v>
      </c>
      <c r="U940" s="309" t="s">
        <v>67070</v>
      </c>
      <c r="V940" s="310">
        <v>5067.26</v>
      </c>
      <c r="X940" s="267" t="s">
        <v>48671</v>
      </c>
      <c r="Y940" s="268">
        <v>4312.88</v>
      </c>
      <c r="AA940" s="229" t="s">
        <v>48674</v>
      </c>
      <c r="AB940" s="230">
        <v>97.5</v>
      </c>
      <c r="AD940" s="209" t="s">
        <v>15538</v>
      </c>
      <c r="AE940" s="210">
        <v>10276.5</v>
      </c>
      <c r="AF940" s="93"/>
      <c r="AG940" s="201" t="s">
        <v>13405</v>
      </c>
      <c r="AH940" s="202">
        <v>25508.1</v>
      </c>
      <c r="AJ940" s="319" t="s">
        <v>39963</v>
      </c>
      <c r="AK940" s="320">
        <v>1063.43</v>
      </c>
      <c r="AM940" s="265" t="s">
        <v>38322</v>
      </c>
      <c r="AN940" s="266">
        <v>43344.55</v>
      </c>
      <c r="AP940" s="233" t="s">
        <v>10794</v>
      </c>
      <c r="AQ940" s="234">
        <v>19822</v>
      </c>
      <c r="AS940" s="211" t="s">
        <v>9708</v>
      </c>
      <c r="AT940" s="212">
        <v>12581.37</v>
      </c>
    </row>
    <row r="941" spans="1:46" x14ac:dyDescent="0.3">
      <c r="A941" s="315" t="s">
        <v>39764</v>
      </c>
      <c r="B941" s="315"/>
      <c r="C941" s="316">
        <v>3946.2</v>
      </c>
      <c r="E941" s="263" t="s">
        <v>37017</v>
      </c>
      <c r="F941" s="263"/>
      <c r="G941" s="264">
        <v>2039.33</v>
      </c>
      <c r="I941" s="227" t="s">
        <v>4502</v>
      </c>
      <c r="J941" s="227"/>
      <c r="K941" s="228">
        <v>7179</v>
      </c>
      <c r="M941" s="205" t="s">
        <v>1374</v>
      </c>
      <c r="N941" s="205"/>
      <c r="O941" s="206">
        <v>7841</v>
      </c>
      <c r="U941" s="309" t="s">
        <v>67071</v>
      </c>
      <c r="V941" s="310">
        <v>84435.51</v>
      </c>
      <c r="X941" s="267" t="s">
        <v>54792</v>
      </c>
      <c r="Y941" s="268">
        <v>1800</v>
      </c>
      <c r="AA941" s="229" t="s">
        <v>51600</v>
      </c>
      <c r="AB941" s="230">
        <v>2474.4499999999998</v>
      </c>
      <c r="AD941" s="209" t="s">
        <v>13063</v>
      </c>
      <c r="AE941" s="210">
        <v>711114.15</v>
      </c>
      <c r="AF941" s="93"/>
      <c r="AG941" s="201" t="s">
        <v>13406</v>
      </c>
      <c r="AH941" s="202">
        <v>27938.71</v>
      </c>
      <c r="AJ941" s="319" t="s">
        <v>39964</v>
      </c>
      <c r="AK941" s="320">
        <v>3946.2</v>
      </c>
      <c r="AM941" s="265" t="s">
        <v>38364</v>
      </c>
      <c r="AN941" s="266">
        <v>2039.33</v>
      </c>
      <c r="AP941" s="233" t="s">
        <v>10797</v>
      </c>
      <c r="AQ941" s="234">
        <v>7179</v>
      </c>
      <c r="AS941" s="211" t="s">
        <v>11506</v>
      </c>
      <c r="AT941" s="212">
        <v>282589.03999999998</v>
      </c>
    </row>
    <row r="942" spans="1:46" x14ac:dyDescent="0.3">
      <c r="A942" s="315" t="s">
        <v>39765</v>
      </c>
      <c r="B942" s="315"/>
      <c r="C942" s="316">
        <v>110</v>
      </c>
      <c r="E942" s="263" t="s">
        <v>37018</v>
      </c>
      <c r="F942" s="263"/>
      <c r="G942" s="264">
        <v>11802.31</v>
      </c>
      <c r="I942" s="227" t="s">
        <v>3594</v>
      </c>
      <c r="J942" s="227"/>
      <c r="K942" s="228">
        <v>3497</v>
      </c>
      <c r="M942" s="205" t="s">
        <v>1375</v>
      </c>
      <c r="N942" s="205"/>
      <c r="O942" s="206">
        <v>11789.68</v>
      </c>
      <c r="U942" s="309" t="s">
        <v>58950</v>
      </c>
      <c r="V942" s="310">
        <v>8117.62</v>
      </c>
      <c r="X942" s="267" t="s">
        <v>48672</v>
      </c>
      <c r="Y942" s="268">
        <v>862.19</v>
      </c>
      <c r="AA942" s="229" t="s">
        <v>48675</v>
      </c>
      <c r="AB942" s="230">
        <v>105</v>
      </c>
      <c r="AD942" s="209" t="s">
        <v>15539</v>
      </c>
      <c r="AE942" s="210">
        <v>23191.8</v>
      </c>
      <c r="AF942" s="93"/>
      <c r="AG942" s="201" t="s">
        <v>13407</v>
      </c>
      <c r="AH942" s="202">
        <v>-14620</v>
      </c>
      <c r="AJ942" s="319" t="s">
        <v>39965</v>
      </c>
      <c r="AK942" s="320">
        <v>110</v>
      </c>
      <c r="AM942" s="265" t="s">
        <v>38370</v>
      </c>
      <c r="AN942" s="266">
        <v>11802.31</v>
      </c>
      <c r="AP942" s="233" t="s">
        <v>9593</v>
      </c>
      <c r="AQ942" s="234">
        <v>3497</v>
      </c>
      <c r="AS942" s="211" t="s">
        <v>12214</v>
      </c>
      <c r="AT942" s="212">
        <v>18468</v>
      </c>
    </row>
    <row r="943" spans="1:46" x14ac:dyDescent="0.3">
      <c r="A943" s="315" t="s">
        <v>39766</v>
      </c>
      <c r="B943" s="315"/>
      <c r="C943" s="316">
        <v>-0.01</v>
      </c>
      <c r="E943" s="263" t="s">
        <v>37019</v>
      </c>
      <c r="F943" s="263"/>
      <c r="G943" s="264">
        <v>198336.26</v>
      </c>
      <c r="I943" s="227" t="s">
        <v>4463</v>
      </c>
      <c r="J943" s="227"/>
      <c r="K943" s="228">
        <v>518925</v>
      </c>
      <c r="M943" s="205" t="s">
        <v>1376</v>
      </c>
      <c r="N943" s="205"/>
      <c r="O943" s="206">
        <v>31858</v>
      </c>
      <c r="U943" s="309" t="s">
        <v>63050</v>
      </c>
      <c r="V943" s="310">
        <v>19361.07</v>
      </c>
      <c r="X943" s="267" t="s">
        <v>47739</v>
      </c>
      <c r="Y943" s="268">
        <v>1996.16</v>
      </c>
      <c r="AA943" s="229" t="s">
        <v>42144</v>
      </c>
      <c r="AB943" s="230">
        <v>269.52999999999997</v>
      </c>
      <c r="AD943" s="209" t="s">
        <v>15540</v>
      </c>
      <c r="AE943" s="210">
        <v>46592.2</v>
      </c>
      <c r="AF943" s="93"/>
      <c r="AG943" s="201" t="s">
        <v>13408</v>
      </c>
      <c r="AH943" s="202">
        <v>12973.7</v>
      </c>
      <c r="AJ943" s="319" t="s">
        <v>39966</v>
      </c>
      <c r="AK943" s="320">
        <v>-0.01</v>
      </c>
      <c r="AM943" s="265" t="s">
        <v>38375</v>
      </c>
      <c r="AN943" s="266">
        <v>198336.26</v>
      </c>
      <c r="AP943" s="233" t="s">
        <v>10799</v>
      </c>
      <c r="AQ943" s="234">
        <v>518925</v>
      </c>
      <c r="AS943" s="211" t="s">
        <v>9804</v>
      </c>
      <c r="AT943" s="212">
        <v>1944737.52</v>
      </c>
    </row>
    <row r="944" spans="1:46" x14ac:dyDescent="0.3">
      <c r="A944" s="315" t="s">
        <v>65538</v>
      </c>
      <c r="B944" s="315"/>
      <c r="C944" s="316">
        <v>1899.68</v>
      </c>
      <c r="E944" s="263" t="s">
        <v>37022</v>
      </c>
      <c r="F944" s="263"/>
      <c r="G944" s="264">
        <v>919</v>
      </c>
      <c r="I944" s="227" t="s">
        <v>4503</v>
      </c>
      <c r="J944" s="227"/>
      <c r="K944" s="228">
        <v>4204</v>
      </c>
      <c r="M944" s="205" t="s">
        <v>1377</v>
      </c>
      <c r="N944" s="205"/>
      <c r="O944" s="206">
        <v>23238</v>
      </c>
      <c r="U944" s="309" t="s">
        <v>58838</v>
      </c>
      <c r="V944" s="310">
        <v>131695.06</v>
      </c>
      <c r="X944" s="267" t="s">
        <v>58836</v>
      </c>
      <c r="Y944" s="268">
        <v>6495</v>
      </c>
      <c r="AA944" s="229" t="s">
        <v>51601</v>
      </c>
      <c r="AB944" s="230">
        <v>517.1</v>
      </c>
      <c r="AD944" s="209" t="s">
        <v>15541</v>
      </c>
      <c r="AE944" s="210">
        <v>28808.78</v>
      </c>
      <c r="AF944" s="93"/>
      <c r="AG944" s="201" t="s">
        <v>13409</v>
      </c>
      <c r="AH944" s="202">
        <v>46132.52</v>
      </c>
      <c r="AJ944" s="319" t="s">
        <v>39968</v>
      </c>
      <c r="AK944" s="320">
        <v>1899.68</v>
      </c>
      <c r="AM944" s="265" t="s">
        <v>38398</v>
      </c>
      <c r="AN944" s="266">
        <v>919</v>
      </c>
      <c r="AP944" s="233" t="s">
        <v>10800</v>
      </c>
      <c r="AQ944" s="234">
        <v>4204</v>
      </c>
      <c r="AS944" s="211" t="s">
        <v>6659</v>
      </c>
      <c r="AT944" s="212">
        <v>143053</v>
      </c>
    </row>
    <row r="945" spans="1:46" x14ac:dyDescent="0.3">
      <c r="A945" s="315" t="s">
        <v>39769</v>
      </c>
      <c r="B945" s="315"/>
      <c r="C945" s="316">
        <v>534.54999999999995</v>
      </c>
      <c r="E945" s="263" t="s">
        <v>37026</v>
      </c>
      <c r="F945" s="263"/>
      <c r="G945" s="264">
        <v>9284.82</v>
      </c>
      <c r="I945" s="227" t="s">
        <v>4504</v>
      </c>
      <c r="J945" s="227"/>
      <c r="K945" s="228">
        <v>510</v>
      </c>
      <c r="M945" s="205" t="s">
        <v>1378</v>
      </c>
      <c r="N945" s="205"/>
      <c r="O945" s="206">
        <v>5328.9</v>
      </c>
      <c r="U945" s="309" t="s">
        <v>67072</v>
      </c>
      <c r="V945" s="310">
        <v>12800</v>
      </c>
      <c r="X945" s="267" t="s">
        <v>57220</v>
      </c>
      <c r="Y945" s="268">
        <v>19296.669999999998</v>
      </c>
      <c r="AA945" s="229" t="s">
        <v>49619</v>
      </c>
      <c r="AB945" s="230">
        <v>1690.53</v>
      </c>
      <c r="AD945" s="209" t="s">
        <v>15542</v>
      </c>
      <c r="AE945" s="210">
        <v>2203.88</v>
      </c>
      <c r="AF945" s="93"/>
      <c r="AG945" s="201" t="s">
        <v>18655</v>
      </c>
      <c r="AH945" s="202">
        <v>7656.72</v>
      </c>
      <c r="AJ945" s="319" t="s">
        <v>39970</v>
      </c>
      <c r="AK945" s="320">
        <v>534.54999999999995</v>
      </c>
      <c r="AM945" s="265" t="s">
        <v>38440</v>
      </c>
      <c r="AN945" s="266">
        <v>9284.82</v>
      </c>
      <c r="AP945" s="233" t="s">
        <v>10801</v>
      </c>
      <c r="AQ945" s="234">
        <v>510</v>
      </c>
      <c r="AS945" s="211" t="s">
        <v>6903</v>
      </c>
      <c r="AT945" s="212">
        <v>14853</v>
      </c>
    </row>
    <row r="946" spans="1:46" x14ac:dyDescent="0.3">
      <c r="A946" s="315" t="s">
        <v>39770</v>
      </c>
      <c r="B946" s="315"/>
      <c r="C946" s="316">
        <v>36890.35</v>
      </c>
      <c r="E946" s="263" t="s">
        <v>37029</v>
      </c>
      <c r="F946" s="263"/>
      <c r="G946" s="264">
        <v>30291.02</v>
      </c>
      <c r="I946" s="227" t="s">
        <v>4505</v>
      </c>
      <c r="J946" s="227"/>
      <c r="K946" s="228">
        <v>3422</v>
      </c>
      <c r="M946" s="205" t="s">
        <v>1379</v>
      </c>
      <c r="N946" s="205"/>
      <c r="O946" s="206">
        <v>10818</v>
      </c>
      <c r="U946" s="309" t="s">
        <v>67073</v>
      </c>
      <c r="V946" s="310">
        <v>10792.81</v>
      </c>
      <c r="X946" s="267" t="s">
        <v>48673</v>
      </c>
      <c r="Y946" s="268">
        <v>7703.08</v>
      </c>
      <c r="AA946" s="229" t="s">
        <v>48676</v>
      </c>
      <c r="AB946" s="230">
        <v>2745</v>
      </c>
      <c r="AD946" s="209" t="s">
        <v>15543</v>
      </c>
      <c r="AE946" s="210">
        <v>28808.78</v>
      </c>
      <c r="AF946" s="93"/>
      <c r="AG946" s="201" t="s">
        <v>13410</v>
      </c>
      <c r="AH946" s="202">
        <v>2495</v>
      </c>
      <c r="AJ946" s="319" t="s">
        <v>39971</v>
      </c>
      <c r="AK946" s="320">
        <v>36890.35</v>
      </c>
      <c r="AM946" s="265" t="s">
        <v>38463</v>
      </c>
      <c r="AN946" s="266">
        <v>30291.02</v>
      </c>
      <c r="AP946" s="233" t="s">
        <v>10802</v>
      </c>
      <c r="AQ946" s="234">
        <v>3422</v>
      </c>
      <c r="AS946" s="211" t="s">
        <v>7078</v>
      </c>
      <c r="AT946" s="212">
        <v>4413</v>
      </c>
    </row>
    <row r="947" spans="1:46" x14ac:dyDescent="0.3">
      <c r="A947" s="315" t="s">
        <v>39772</v>
      </c>
      <c r="B947" s="315"/>
      <c r="C947" s="316">
        <v>6761.29</v>
      </c>
      <c r="E947" s="263" t="s">
        <v>37032</v>
      </c>
      <c r="F947" s="263"/>
      <c r="G947" s="264">
        <v>-3.78</v>
      </c>
      <c r="I947" s="227" t="s">
        <v>4464</v>
      </c>
      <c r="J947" s="227"/>
      <c r="K947" s="228">
        <v>17017</v>
      </c>
      <c r="M947" s="205" t="s">
        <v>1380</v>
      </c>
      <c r="N947" s="205"/>
      <c r="O947" s="206">
        <v>118854</v>
      </c>
      <c r="U947" s="309" t="s">
        <v>67074</v>
      </c>
      <c r="V947" s="310">
        <v>194.97</v>
      </c>
      <c r="X947" s="267" t="s">
        <v>42143</v>
      </c>
      <c r="Y947" s="268">
        <v>2407.5</v>
      </c>
      <c r="AA947" s="229" t="s">
        <v>49620</v>
      </c>
      <c r="AB947" s="230">
        <v>90.68</v>
      </c>
      <c r="AD947" s="209" t="s">
        <v>15544</v>
      </c>
      <c r="AE947" s="210">
        <v>2203.88</v>
      </c>
      <c r="AF947" s="93"/>
      <c r="AG947" s="201" t="s">
        <v>18656</v>
      </c>
      <c r="AH947" s="202">
        <v>1840.4</v>
      </c>
      <c r="AJ947" s="319" t="s">
        <v>39973</v>
      </c>
      <c r="AK947" s="320">
        <v>6761.29</v>
      </c>
      <c r="AM947" s="265" t="s">
        <v>38487</v>
      </c>
      <c r="AN947" s="266">
        <v>-3.78</v>
      </c>
      <c r="AP947" s="233" t="s">
        <v>10803</v>
      </c>
      <c r="AQ947" s="234">
        <v>17017</v>
      </c>
      <c r="AS947" s="211" t="s">
        <v>7325</v>
      </c>
      <c r="AT947" s="212">
        <v>60646.720000000001</v>
      </c>
    </row>
    <row r="948" spans="1:46" x14ac:dyDescent="0.3">
      <c r="A948" s="315" t="s">
        <v>39774</v>
      </c>
      <c r="B948" s="315"/>
      <c r="C948" s="316">
        <v>4439.78</v>
      </c>
      <c r="E948" s="263" t="s">
        <v>37045</v>
      </c>
      <c r="F948" s="263"/>
      <c r="G948" s="264">
        <v>2056.29</v>
      </c>
      <c r="I948" s="227" t="s">
        <v>4465</v>
      </c>
      <c r="J948" s="227"/>
      <c r="K948" s="228">
        <v>31300</v>
      </c>
      <c r="M948" s="205" t="s">
        <v>1381</v>
      </c>
      <c r="N948" s="205"/>
      <c r="O948" s="206">
        <v>8766</v>
      </c>
      <c r="U948" s="309" t="s">
        <v>64012</v>
      </c>
      <c r="V948" s="310">
        <v>49285.71</v>
      </c>
      <c r="X948" s="267" t="s">
        <v>48674</v>
      </c>
      <c r="Y948" s="268">
        <v>235.86</v>
      </c>
      <c r="AA948" s="229" t="s">
        <v>42145</v>
      </c>
      <c r="AB948" s="230">
        <v>500</v>
      </c>
      <c r="AD948" s="209" t="s">
        <v>15545</v>
      </c>
      <c r="AE948" s="210">
        <v>23191.8</v>
      </c>
      <c r="AF948" s="93"/>
      <c r="AG948" s="201" t="s">
        <v>18657</v>
      </c>
      <c r="AH948" s="202">
        <v>63776.28</v>
      </c>
      <c r="AJ948" s="319" t="s">
        <v>39975</v>
      </c>
      <c r="AK948" s="320">
        <v>4439.78</v>
      </c>
      <c r="AM948" s="265" t="s">
        <v>38553</v>
      </c>
      <c r="AN948" s="266">
        <v>2056.29</v>
      </c>
      <c r="AP948" s="233" t="s">
        <v>10804</v>
      </c>
      <c r="AQ948" s="234">
        <v>31300</v>
      </c>
      <c r="AS948" s="211" t="s">
        <v>7589</v>
      </c>
      <c r="AT948" s="212">
        <v>169261.18</v>
      </c>
    </row>
    <row r="949" spans="1:46" x14ac:dyDescent="0.3">
      <c r="A949" s="315" t="s">
        <v>39775</v>
      </c>
      <c r="B949" s="315"/>
      <c r="C949" s="316">
        <v>79790.06</v>
      </c>
      <c r="E949" s="263" t="s">
        <v>37055</v>
      </c>
      <c r="F949" s="263"/>
      <c r="G949" s="264">
        <v>38966</v>
      </c>
      <c r="I949" s="227" t="s">
        <v>4466</v>
      </c>
      <c r="J949" s="227"/>
      <c r="K949" s="228">
        <v>19126.25</v>
      </c>
      <c r="M949" s="205" t="s">
        <v>1382</v>
      </c>
      <c r="N949" s="205"/>
      <c r="O949" s="206">
        <v>13515.98</v>
      </c>
      <c r="U949" s="309" t="s">
        <v>61810</v>
      </c>
      <c r="V949" s="310">
        <v>168095.55</v>
      </c>
      <c r="X949" s="267" t="s">
        <v>51600</v>
      </c>
      <c r="Y949" s="268">
        <v>538.14</v>
      </c>
      <c r="AA949" s="229" t="s">
        <v>47740</v>
      </c>
      <c r="AB949" s="230">
        <v>637.66999999999996</v>
      </c>
      <c r="AD949" s="209" t="s">
        <v>15546</v>
      </c>
      <c r="AE949" s="210">
        <v>46592.2</v>
      </c>
      <c r="AF949" s="93"/>
      <c r="AG949" s="201" t="s">
        <v>31915</v>
      </c>
      <c r="AH949" s="202">
        <v>9143</v>
      </c>
      <c r="AJ949" s="319" t="s">
        <v>39976</v>
      </c>
      <c r="AK949" s="320">
        <v>79790.06</v>
      </c>
      <c r="AM949" s="265" t="s">
        <v>38618</v>
      </c>
      <c r="AN949" s="266">
        <v>38966</v>
      </c>
      <c r="AP949" s="233" t="s">
        <v>10805</v>
      </c>
      <c r="AQ949" s="234">
        <v>19126.25</v>
      </c>
      <c r="AS949" s="211" t="s">
        <v>7738</v>
      </c>
      <c r="AT949" s="212">
        <v>7489.57</v>
      </c>
    </row>
    <row r="950" spans="1:46" x14ac:dyDescent="0.3">
      <c r="A950" s="315" t="s">
        <v>39776</v>
      </c>
      <c r="B950" s="315"/>
      <c r="C950" s="316">
        <v>7424.15</v>
      </c>
      <c r="E950" s="263" t="s">
        <v>37062</v>
      </c>
      <c r="F950" s="263"/>
      <c r="G950" s="264">
        <v>11448.93</v>
      </c>
      <c r="I950" s="227" t="s">
        <v>4506</v>
      </c>
      <c r="J950" s="227"/>
      <c r="K950" s="228">
        <v>1024</v>
      </c>
      <c r="M950" s="205" t="s">
        <v>1383</v>
      </c>
      <c r="N950" s="205"/>
      <c r="O950" s="206">
        <v>18760</v>
      </c>
      <c r="U950" s="309" t="s">
        <v>67075</v>
      </c>
      <c r="V950" s="310">
        <v>24277.68</v>
      </c>
      <c r="X950" s="267" t="s">
        <v>57221</v>
      </c>
      <c r="Y950" s="268">
        <v>562.42999999999995</v>
      </c>
      <c r="AA950" s="229" t="s">
        <v>47741</v>
      </c>
      <c r="AB950" s="230">
        <v>17847.18</v>
      </c>
      <c r="AD950" s="209" t="s">
        <v>15547</v>
      </c>
      <c r="AE950" s="210">
        <v>5250</v>
      </c>
      <c r="AF950" s="93"/>
      <c r="AG950" s="201" t="s">
        <v>18684</v>
      </c>
      <c r="AH950" s="202">
        <v>9143</v>
      </c>
      <c r="AJ950" s="319" t="s">
        <v>39977</v>
      </c>
      <c r="AK950" s="320">
        <v>7424.15</v>
      </c>
      <c r="AM950" s="265" t="s">
        <v>38657</v>
      </c>
      <c r="AN950" s="266">
        <v>11448.93</v>
      </c>
      <c r="AP950" s="233" t="s">
        <v>10806</v>
      </c>
      <c r="AQ950" s="234">
        <v>1024</v>
      </c>
      <c r="AS950" s="211" t="s">
        <v>8031</v>
      </c>
      <c r="AT950" s="212">
        <v>17240</v>
      </c>
    </row>
    <row r="951" spans="1:46" x14ac:dyDescent="0.3">
      <c r="A951" s="315" t="s">
        <v>39777</v>
      </c>
      <c r="B951" s="315"/>
      <c r="C951" s="316">
        <v>34400.9</v>
      </c>
      <c r="E951" s="263" t="s">
        <v>37064</v>
      </c>
      <c r="F951" s="263"/>
      <c r="G951" s="264">
        <v>37274.78</v>
      </c>
      <c r="I951" s="227" t="s">
        <v>4467</v>
      </c>
      <c r="J951" s="227"/>
      <c r="K951" s="228">
        <v>26180</v>
      </c>
      <c r="M951" s="205" t="s">
        <v>1384</v>
      </c>
      <c r="N951" s="205"/>
      <c r="O951" s="206">
        <v>9247.92</v>
      </c>
      <c r="U951" s="309" t="s">
        <v>67076</v>
      </c>
      <c r="V951" s="310">
        <v>-1745.64</v>
      </c>
      <c r="X951" s="267" t="s">
        <v>57222</v>
      </c>
      <c r="Y951" s="268">
        <v>3501.97</v>
      </c>
      <c r="AA951" s="229" t="s">
        <v>44380</v>
      </c>
      <c r="AB951" s="230">
        <v>2115.6999999999998</v>
      </c>
      <c r="AD951" s="209" t="s">
        <v>15548</v>
      </c>
      <c r="AE951" s="210">
        <v>84.78</v>
      </c>
      <c r="AF951" s="93"/>
      <c r="AG951" s="201" t="s">
        <v>13411</v>
      </c>
      <c r="AH951" s="202">
        <v>8538</v>
      </c>
      <c r="AJ951" s="319" t="s">
        <v>39978</v>
      </c>
      <c r="AK951" s="320">
        <v>34400.9</v>
      </c>
      <c r="AM951" s="265" t="s">
        <v>38669</v>
      </c>
      <c r="AN951" s="266">
        <v>37274.78</v>
      </c>
      <c r="AP951" s="233" t="s">
        <v>10807</v>
      </c>
      <c r="AQ951" s="234">
        <v>26180</v>
      </c>
      <c r="AS951" s="211" t="s">
        <v>8293</v>
      </c>
      <c r="AT951" s="212">
        <v>47105.46</v>
      </c>
    </row>
    <row r="952" spans="1:46" x14ac:dyDescent="0.3">
      <c r="A952" s="315" t="s">
        <v>39778</v>
      </c>
      <c r="B952" s="315"/>
      <c r="C952" s="316">
        <v>12772.83</v>
      </c>
      <c r="E952" s="263" t="s">
        <v>37067</v>
      </c>
      <c r="F952" s="263"/>
      <c r="G952" s="264">
        <v>2422.12</v>
      </c>
      <c r="I952" s="227" t="s">
        <v>4468</v>
      </c>
      <c r="J952" s="227"/>
      <c r="K952" s="228">
        <v>29920</v>
      </c>
      <c r="M952" s="205" t="s">
        <v>1385</v>
      </c>
      <c r="N952" s="205"/>
      <c r="O952" s="206">
        <v>25318</v>
      </c>
      <c r="U952" s="309" t="s">
        <v>67077</v>
      </c>
      <c r="V952" s="310">
        <v>14588.61</v>
      </c>
      <c r="X952" s="267" t="s">
        <v>42144</v>
      </c>
      <c r="Y952" s="268">
        <v>2341.64</v>
      </c>
      <c r="AA952" s="229" t="s">
        <v>47742</v>
      </c>
      <c r="AB952" s="230">
        <v>141.93</v>
      </c>
      <c r="AD952" s="209" t="s">
        <v>15549</v>
      </c>
      <c r="AE952" s="210">
        <v>1053</v>
      </c>
      <c r="AF952" s="93"/>
      <c r="AG952" s="201" t="s">
        <v>13412</v>
      </c>
      <c r="AH952" s="202">
        <v>1426</v>
      </c>
      <c r="AJ952" s="319" t="s">
        <v>39979</v>
      </c>
      <c r="AK952" s="320">
        <v>12772.83</v>
      </c>
      <c r="AM952" s="265" t="s">
        <v>38692</v>
      </c>
      <c r="AN952" s="266">
        <v>2422.12</v>
      </c>
      <c r="AP952" s="233" t="s">
        <v>10808</v>
      </c>
      <c r="AQ952" s="234">
        <v>29920</v>
      </c>
      <c r="AS952" s="211" t="s">
        <v>8514</v>
      </c>
      <c r="AT952" s="212">
        <v>88340.43</v>
      </c>
    </row>
    <row r="953" spans="1:46" x14ac:dyDescent="0.3">
      <c r="A953" s="315" t="s">
        <v>39779</v>
      </c>
      <c r="B953" s="315"/>
      <c r="C953" s="316">
        <v>718.18</v>
      </c>
      <c r="E953" s="263" t="s">
        <v>37068</v>
      </c>
      <c r="F953" s="263"/>
      <c r="G953" s="264">
        <v>-0.17</v>
      </c>
      <c r="I953" s="227" t="s">
        <v>4507</v>
      </c>
      <c r="J953" s="227"/>
      <c r="K953" s="228">
        <v>2431</v>
      </c>
      <c r="M953" s="205" t="s">
        <v>1386</v>
      </c>
      <c r="N953" s="205"/>
      <c r="O953" s="206">
        <v>6798</v>
      </c>
      <c r="U953" s="309" t="s">
        <v>67078</v>
      </c>
      <c r="V953" s="310">
        <v>466.93</v>
      </c>
      <c r="X953" s="267" t="s">
        <v>51601</v>
      </c>
      <c r="Y953" s="268">
        <v>6846.1</v>
      </c>
      <c r="AA953" s="229" t="s">
        <v>49621</v>
      </c>
      <c r="AB953" s="230">
        <v>1230.6099999999999</v>
      </c>
      <c r="AD953" s="209" t="s">
        <v>15550</v>
      </c>
      <c r="AE953" s="210">
        <v>20786</v>
      </c>
      <c r="AF953" s="93"/>
      <c r="AG953" s="201" t="s">
        <v>31916</v>
      </c>
      <c r="AH953" s="202">
        <v>7727.5</v>
      </c>
      <c r="AJ953" s="319" t="s">
        <v>39980</v>
      </c>
      <c r="AK953" s="320">
        <v>718.18</v>
      </c>
      <c r="AM953" s="265" t="s">
        <v>38697</v>
      </c>
      <c r="AN953" s="266">
        <v>-0.17</v>
      </c>
      <c r="AP953" s="233" t="s">
        <v>10809</v>
      </c>
      <c r="AQ953" s="234">
        <v>2431</v>
      </c>
      <c r="AS953" s="211" t="s">
        <v>8677</v>
      </c>
      <c r="AT953" s="212">
        <v>6688.43</v>
      </c>
    </row>
    <row r="954" spans="1:46" x14ac:dyDescent="0.3">
      <c r="A954" s="315" t="s">
        <v>39781</v>
      </c>
      <c r="B954" s="315"/>
      <c r="C954" s="316">
        <v>8673.75</v>
      </c>
      <c r="E954" s="263" t="s">
        <v>37073</v>
      </c>
      <c r="F954" s="263"/>
      <c r="G954" s="264">
        <v>-0.3</v>
      </c>
      <c r="I954" s="227" t="s">
        <v>4470</v>
      </c>
      <c r="J954" s="227"/>
      <c r="K954" s="228">
        <v>2244</v>
      </c>
      <c r="M954" s="205" t="s">
        <v>1387</v>
      </c>
      <c r="N954" s="205"/>
      <c r="O954" s="206">
        <v>45117</v>
      </c>
      <c r="U954" s="309" t="s">
        <v>60212</v>
      </c>
      <c r="V954" s="310">
        <v>1151.79</v>
      </c>
      <c r="X954" s="267" t="s">
        <v>57223</v>
      </c>
      <c r="Y954" s="268">
        <v>275.61</v>
      </c>
      <c r="AA954" s="229" t="s">
        <v>51602</v>
      </c>
      <c r="AB954" s="230">
        <v>1066.43</v>
      </c>
      <c r="AD954" s="209" t="s">
        <v>15551</v>
      </c>
      <c r="AE954" s="210">
        <v>1455.98</v>
      </c>
      <c r="AF954" s="93"/>
      <c r="AG954" s="201" t="s">
        <v>31917</v>
      </c>
      <c r="AH954" s="202">
        <v>2041.22</v>
      </c>
      <c r="AJ954" s="319" t="s">
        <v>39982</v>
      </c>
      <c r="AK954" s="320">
        <v>8673.75</v>
      </c>
      <c r="AM954" s="265" t="s">
        <v>38750</v>
      </c>
      <c r="AN954" s="266">
        <v>-0.3</v>
      </c>
      <c r="AP954" s="233" t="s">
        <v>10811</v>
      </c>
      <c r="AQ954" s="234">
        <v>2244</v>
      </c>
      <c r="AS954" s="211" t="s">
        <v>8916</v>
      </c>
      <c r="AT954" s="212">
        <v>24205.24</v>
      </c>
    </row>
    <row r="955" spans="1:46" x14ac:dyDescent="0.3">
      <c r="A955" s="315" t="s">
        <v>39782</v>
      </c>
      <c r="B955" s="315"/>
      <c r="C955" s="316">
        <v>20116.669999999998</v>
      </c>
      <c r="E955" s="263" t="s">
        <v>37076</v>
      </c>
      <c r="F955" s="263"/>
      <c r="G955" s="264">
        <v>1048.3499999999999</v>
      </c>
      <c r="I955" s="227" t="s">
        <v>4471</v>
      </c>
      <c r="J955" s="227"/>
      <c r="K955" s="228">
        <v>77462</v>
      </c>
      <c r="M955" s="205" t="s">
        <v>1388</v>
      </c>
      <c r="N955" s="205"/>
      <c r="O955" s="206">
        <v>18509</v>
      </c>
      <c r="U955" s="309" t="s">
        <v>60213</v>
      </c>
      <c r="V955" s="310">
        <v>3453.96</v>
      </c>
      <c r="X955" s="267" t="s">
        <v>49619</v>
      </c>
      <c r="Y955" s="268">
        <v>17360.080000000002</v>
      </c>
      <c r="AA955" s="229" t="s">
        <v>48677</v>
      </c>
      <c r="AB955" s="230">
        <v>4131.62</v>
      </c>
      <c r="AD955" s="209" t="s">
        <v>15552</v>
      </c>
      <c r="AE955" s="210">
        <v>11534.02</v>
      </c>
      <c r="AF955" s="93"/>
      <c r="AG955" s="201" t="s">
        <v>31918</v>
      </c>
      <c r="AH955" s="202">
        <v>6880.58</v>
      </c>
      <c r="AJ955" s="319" t="s">
        <v>39983</v>
      </c>
      <c r="AK955" s="320">
        <v>20116.669999999998</v>
      </c>
      <c r="AM955" s="265" t="s">
        <v>38763</v>
      </c>
      <c r="AN955" s="266">
        <v>1048.3499999999999</v>
      </c>
      <c r="AP955" s="233" t="s">
        <v>10813</v>
      </c>
      <c r="AQ955" s="234">
        <v>77462</v>
      </c>
      <c r="AS955" s="211" t="s">
        <v>9160</v>
      </c>
      <c r="AT955" s="212">
        <v>900</v>
      </c>
    </row>
    <row r="956" spans="1:46" x14ac:dyDescent="0.3">
      <c r="A956" s="315" t="s">
        <v>39784</v>
      </c>
      <c r="B956" s="315"/>
      <c r="C956" s="316">
        <v>66729.91</v>
      </c>
      <c r="E956" s="263" t="s">
        <v>37077</v>
      </c>
      <c r="F956" s="263"/>
      <c r="G956" s="264">
        <v>13768.47</v>
      </c>
      <c r="I956" s="227" t="s">
        <v>4472</v>
      </c>
      <c r="J956" s="227"/>
      <c r="K956" s="228">
        <v>66362</v>
      </c>
      <c r="M956" s="205" t="s">
        <v>1389</v>
      </c>
      <c r="N956" s="205"/>
      <c r="O956" s="206">
        <v>13066</v>
      </c>
      <c r="U956" s="309" t="s">
        <v>60214</v>
      </c>
      <c r="V956" s="310">
        <v>1517.88</v>
      </c>
      <c r="X956" s="267" t="s">
        <v>49620</v>
      </c>
      <c r="Y956" s="268">
        <v>5515.53</v>
      </c>
      <c r="AA956" s="229" t="s">
        <v>42146</v>
      </c>
      <c r="AB956" s="230">
        <v>203.74</v>
      </c>
      <c r="AD956" s="209" t="s">
        <v>15553</v>
      </c>
      <c r="AE956" s="210">
        <v>25031</v>
      </c>
      <c r="AF956" s="93"/>
      <c r="AG956" s="201" t="s">
        <v>31919</v>
      </c>
      <c r="AH956" s="202">
        <v>272.85000000000002</v>
      </c>
      <c r="AJ956" s="319" t="s">
        <v>39985</v>
      </c>
      <c r="AK956" s="320">
        <v>66729.91</v>
      </c>
      <c r="AM956" s="265" t="s">
        <v>38768</v>
      </c>
      <c r="AN956" s="266">
        <v>13768.47</v>
      </c>
      <c r="AP956" s="233" t="s">
        <v>10814</v>
      </c>
      <c r="AQ956" s="234">
        <v>66362</v>
      </c>
      <c r="AS956" s="211" t="s">
        <v>9256</v>
      </c>
      <c r="AT956" s="212">
        <v>646562.52</v>
      </c>
    </row>
    <row r="957" spans="1:46" x14ac:dyDescent="0.3">
      <c r="A957" s="315" t="s">
        <v>39785</v>
      </c>
      <c r="B957" s="315"/>
      <c r="C957" s="316">
        <v>2787.83</v>
      </c>
      <c r="E957" s="263" t="s">
        <v>37079</v>
      </c>
      <c r="F957" s="263"/>
      <c r="G957" s="264">
        <v>8.99</v>
      </c>
      <c r="I957" s="227" t="s">
        <v>4474</v>
      </c>
      <c r="J957" s="227"/>
      <c r="K957" s="228">
        <v>13613</v>
      </c>
      <c r="M957" s="205" t="s">
        <v>1390</v>
      </c>
      <c r="N957" s="205"/>
      <c r="O957" s="206">
        <v>23749</v>
      </c>
      <c r="U957" s="309" t="s">
        <v>62947</v>
      </c>
      <c r="V957" s="310">
        <v>10130.17</v>
      </c>
      <c r="X957" s="267" t="s">
        <v>42145</v>
      </c>
      <c r="Y957" s="268">
        <v>1315.82</v>
      </c>
      <c r="AA957" s="229" t="s">
        <v>48678</v>
      </c>
      <c r="AB957" s="230">
        <v>1573.87</v>
      </c>
      <c r="AD957" s="209" t="s">
        <v>15554</v>
      </c>
      <c r="AE957" s="210">
        <v>11327.29</v>
      </c>
      <c r="AF957" s="93"/>
      <c r="AG957" s="201" t="s">
        <v>31920</v>
      </c>
      <c r="AH957" s="202">
        <v>25.85</v>
      </c>
      <c r="AJ957" s="319" t="s">
        <v>39986</v>
      </c>
      <c r="AK957" s="320">
        <v>2787.83</v>
      </c>
      <c r="AM957" s="265" t="s">
        <v>38777</v>
      </c>
      <c r="AN957" s="266">
        <v>8.99</v>
      </c>
      <c r="AP957" s="233" t="s">
        <v>10816</v>
      </c>
      <c r="AQ957" s="234">
        <v>13613</v>
      </c>
      <c r="AS957" s="211" t="s">
        <v>9508</v>
      </c>
      <c r="AT957" s="212">
        <v>12500</v>
      </c>
    </row>
    <row r="958" spans="1:46" x14ac:dyDescent="0.3">
      <c r="A958" s="315" t="s">
        <v>39786</v>
      </c>
      <c r="B958" s="315"/>
      <c r="C958" s="316">
        <v>28438.7</v>
      </c>
      <c r="E958" s="263" t="s">
        <v>41171</v>
      </c>
      <c r="F958" s="263"/>
      <c r="G958" s="264">
        <v>257270.06</v>
      </c>
      <c r="I958" s="227" t="s">
        <v>4475</v>
      </c>
      <c r="J958" s="227"/>
      <c r="K958" s="228">
        <v>29545.79</v>
      </c>
      <c r="M958" s="205" t="s">
        <v>1391</v>
      </c>
      <c r="N958" s="205"/>
      <c r="O958" s="206">
        <v>2897</v>
      </c>
      <c r="U958" s="309" t="s">
        <v>64013</v>
      </c>
      <c r="V958" s="310">
        <v>4729.7700000000004</v>
      </c>
      <c r="X958" s="267" t="s">
        <v>47740</v>
      </c>
      <c r="Y958" s="268">
        <v>2248.48</v>
      </c>
      <c r="AA958" s="229" t="s">
        <v>47743</v>
      </c>
      <c r="AB958" s="230">
        <v>66.08</v>
      </c>
      <c r="AD958" s="209" t="s">
        <v>15555</v>
      </c>
      <c r="AE958" s="210">
        <v>1423.81</v>
      </c>
      <c r="AF958" s="93"/>
      <c r="AG958" s="201" t="s">
        <v>18713</v>
      </c>
      <c r="AH958" s="202">
        <v>7727.5</v>
      </c>
      <c r="AJ958" s="319" t="s">
        <v>39987</v>
      </c>
      <c r="AK958" s="320">
        <v>28438.7</v>
      </c>
      <c r="AM958" s="265" t="s">
        <v>41712</v>
      </c>
      <c r="AN958" s="266">
        <v>257270.06</v>
      </c>
      <c r="AP958" s="233" t="s">
        <v>10817</v>
      </c>
      <c r="AQ958" s="234">
        <v>29545.79</v>
      </c>
      <c r="AS958" s="211" t="s">
        <v>9648</v>
      </c>
      <c r="AT958" s="212">
        <v>37003.199999999997</v>
      </c>
    </row>
    <row r="959" spans="1:46" x14ac:dyDescent="0.3">
      <c r="A959" s="315" t="s">
        <v>39787</v>
      </c>
      <c r="B959" s="315"/>
      <c r="C959" s="316">
        <v>11451.65</v>
      </c>
      <c r="E959" s="263" t="s">
        <v>41172</v>
      </c>
      <c r="F959" s="263"/>
      <c r="G959" s="264">
        <v>369081.76</v>
      </c>
      <c r="I959" s="227" t="s">
        <v>4509</v>
      </c>
      <c r="J959" s="227"/>
      <c r="K959" s="228">
        <v>1348</v>
      </c>
      <c r="M959" s="205" t="s">
        <v>1392</v>
      </c>
      <c r="N959" s="205"/>
      <c r="O959" s="206">
        <v>50370</v>
      </c>
      <c r="U959" s="309" t="s">
        <v>67079</v>
      </c>
      <c r="V959" s="310">
        <v>261.89</v>
      </c>
      <c r="X959" s="267" t="s">
        <v>47741</v>
      </c>
      <c r="Y959" s="268">
        <v>8674</v>
      </c>
      <c r="AA959" s="229" t="s">
        <v>47744</v>
      </c>
      <c r="AB959" s="230">
        <v>254.5</v>
      </c>
      <c r="AD959" s="209" t="s">
        <v>15556</v>
      </c>
      <c r="AE959" s="210">
        <v>49867.18</v>
      </c>
      <c r="AF959" s="93"/>
      <c r="AG959" s="201" t="s">
        <v>31921</v>
      </c>
      <c r="AH959" s="202">
        <v>2041.22</v>
      </c>
      <c r="AJ959" s="319" t="s">
        <v>39988</v>
      </c>
      <c r="AK959" s="320">
        <v>11451.65</v>
      </c>
      <c r="AM959" s="265" t="s">
        <v>41713</v>
      </c>
      <c r="AN959" s="266">
        <v>369081.76</v>
      </c>
      <c r="AP959" s="233" t="s">
        <v>10819</v>
      </c>
      <c r="AQ959" s="234">
        <v>1348</v>
      </c>
      <c r="AS959" s="211" t="s">
        <v>11507</v>
      </c>
      <c r="AT959" s="212">
        <v>21295.42</v>
      </c>
    </row>
    <row r="960" spans="1:46" x14ac:dyDescent="0.3">
      <c r="A960" s="315" t="s">
        <v>39788</v>
      </c>
      <c r="B960" s="315"/>
      <c r="C960" s="316">
        <v>45821.72</v>
      </c>
      <c r="E960" s="263" t="s">
        <v>41173</v>
      </c>
      <c r="F960" s="263"/>
      <c r="G960" s="264">
        <v>586649.39</v>
      </c>
      <c r="I960" s="227" t="s">
        <v>4478</v>
      </c>
      <c r="J960" s="227"/>
      <c r="K960" s="228">
        <v>14672</v>
      </c>
      <c r="M960" s="205" t="s">
        <v>1393</v>
      </c>
      <c r="N960" s="205"/>
      <c r="O960" s="206">
        <v>10817</v>
      </c>
      <c r="U960" s="309" t="s">
        <v>63052</v>
      </c>
      <c r="V960" s="310">
        <v>128962.56</v>
      </c>
      <c r="X960" s="267" t="s">
        <v>44380</v>
      </c>
      <c r="Y960" s="268">
        <v>4500</v>
      </c>
      <c r="AA960" s="229" t="s">
        <v>44381</v>
      </c>
      <c r="AB960" s="230">
        <v>294000</v>
      </c>
      <c r="AD960" s="209" t="s">
        <v>15557</v>
      </c>
      <c r="AE960" s="210">
        <v>41672.01</v>
      </c>
      <c r="AF960" s="93"/>
      <c r="AG960" s="201" t="s">
        <v>18714</v>
      </c>
      <c r="AH960" s="202">
        <v>6880.58</v>
      </c>
      <c r="AJ960" s="319" t="s">
        <v>39989</v>
      </c>
      <c r="AK960" s="320">
        <v>45821.72</v>
      </c>
      <c r="AM960" s="265" t="s">
        <v>41714</v>
      </c>
      <c r="AN960" s="266">
        <v>586649.39</v>
      </c>
      <c r="AP960" s="233" t="s">
        <v>10821</v>
      </c>
      <c r="AQ960" s="234">
        <v>14672</v>
      </c>
      <c r="AS960" s="211" t="s">
        <v>9805</v>
      </c>
      <c r="AT960" s="212">
        <v>1301557.17</v>
      </c>
    </row>
    <row r="961" spans="1:46" x14ac:dyDescent="0.3">
      <c r="A961" s="315" t="s">
        <v>39789</v>
      </c>
      <c r="B961" s="315"/>
      <c r="C961" s="316">
        <v>86693.13</v>
      </c>
      <c r="E961" s="263" t="s">
        <v>41174</v>
      </c>
      <c r="F961" s="263"/>
      <c r="G961" s="264">
        <v>261104.78</v>
      </c>
      <c r="I961" s="227" t="s">
        <v>3599</v>
      </c>
      <c r="J961" s="227"/>
      <c r="K961" s="228">
        <v>599.85</v>
      </c>
      <c r="M961" s="205" t="s">
        <v>1394</v>
      </c>
      <c r="N961" s="205"/>
      <c r="O961" s="206">
        <v>43765</v>
      </c>
      <c r="U961" s="309" t="s">
        <v>63053</v>
      </c>
      <c r="V961" s="310">
        <v>9865.67</v>
      </c>
      <c r="X961" s="267" t="s">
        <v>49621</v>
      </c>
      <c r="Y961" s="268">
        <v>4058.75</v>
      </c>
      <c r="AA961" s="229" t="s">
        <v>44382</v>
      </c>
      <c r="AB961" s="230">
        <v>22490.99</v>
      </c>
      <c r="AD961" s="209" t="s">
        <v>15558</v>
      </c>
      <c r="AE961" s="210">
        <v>1745.69</v>
      </c>
      <c r="AF961" s="93"/>
      <c r="AG961" s="201" t="s">
        <v>31922</v>
      </c>
      <c r="AH961" s="202">
        <v>272.85000000000002</v>
      </c>
      <c r="AJ961" s="319" t="s">
        <v>39990</v>
      </c>
      <c r="AK961" s="320">
        <v>86693.13</v>
      </c>
      <c r="AM961" s="265" t="s">
        <v>41715</v>
      </c>
      <c r="AN961" s="266">
        <v>261104.78</v>
      </c>
      <c r="AP961" s="233" t="s">
        <v>9598</v>
      </c>
      <c r="AQ961" s="234">
        <v>599.85</v>
      </c>
      <c r="AS961" s="211" t="s">
        <v>6660</v>
      </c>
      <c r="AT961" s="212">
        <v>9997.23</v>
      </c>
    </row>
    <row r="962" spans="1:46" x14ac:dyDescent="0.3">
      <c r="A962" s="315" t="s">
        <v>39790</v>
      </c>
      <c r="B962" s="315"/>
      <c r="C962" s="316">
        <v>26292.83</v>
      </c>
      <c r="E962" s="263" t="s">
        <v>41175</v>
      </c>
      <c r="F962" s="263"/>
      <c r="G962" s="264">
        <v>575872.67000000004</v>
      </c>
      <c r="I962" s="227" t="s">
        <v>4510</v>
      </c>
      <c r="J962" s="227"/>
      <c r="K962" s="228">
        <v>3268</v>
      </c>
      <c r="M962" s="205" t="s">
        <v>1395</v>
      </c>
      <c r="N962" s="205"/>
      <c r="O962" s="206">
        <v>33775</v>
      </c>
      <c r="U962" s="309" t="s">
        <v>63054</v>
      </c>
      <c r="V962" s="310">
        <v>31888.639999999999</v>
      </c>
      <c r="X962" s="267" t="s">
        <v>51602</v>
      </c>
      <c r="Y962" s="268">
        <v>8749.23</v>
      </c>
      <c r="AA962" s="229" t="s">
        <v>51603</v>
      </c>
      <c r="AB962" s="230">
        <v>-47552.77</v>
      </c>
      <c r="AD962" s="209" t="s">
        <v>15559</v>
      </c>
      <c r="AE962" s="210">
        <v>5250</v>
      </c>
      <c r="AF962" s="93"/>
      <c r="AG962" s="201" t="s">
        <v>13413</v>
      </c>
      <c r="AH962" s="202">
        <v>9964</v>
      </c>
      <c r="AJ962" s="319" t="s">
        <v>39991</v>
      </c>
      <c r="AK962" s="320">
        <v>26292.83</v>
      </c>
      <c r="AM962" s="265" t="s">
        <v>41716</v>
      </c>
      <c r="AN962" s="266">
        <v>575872.67000000004</v>
      </c>
      <c r="AP962" s="233" t="s">
        <v>10822</v>
      </c>
      <c r="AQ962" s="234">
        <v>3268</v>
      </c>
      <c r="AS962" s="211" t="s">
        <v>6904</v>
      </c>
      <c r="AT962" s="212">
        <v>1373</v>
      </c>
    </row>
    <row r="963" spans="1:46" x14ac:dyDescent="0.3">
      <c r="A963" s="315" t="s">
        <v>39791</v>
      </c>
      <c r="B963" s="315"/>
      <c r="C963" s="316">
        <v>32172.560000000001</v>
      </c>
      <c r="E963" s="263" t="s">
        <v>41176</v>
      </c>
      <c r="F963" s="263"/>
      <c r="G963" s="264">
        <v>338046.95</v>
      </c>
      <c r="I963" s="227" t="s">
        <v>4479</v>
      </c>
      <c r="J963" s="227"/>
      <c r="K963" s="228">
        <v>4951</v>
      </c>
      <c r="M963" s="205" t="s">
        <v>1396</v>
      </c>
      <c r="N963" s="205"/>
      <c r="O963" s="206">
        <v>67595</v>
      </c>
      <c r="U963" s="309" t="s">
        <v>66531</v>
      </c>
      <c r="V963" s="310">
        <v>21937</v>
      </c>
      <c r="X963" s="267" t="s">
        <v>63020</v>
      </c>
      <c r="Y963" s="268">
        <v>1612.99</v>
      </c>
      <c r="AA963" s="229" t="s">
        <v>49622</v>
      </c>
      <c r="AB963" s="230">
        <v>1243</v>
      </c>
      <c r="AD963" s="209" t="s">
        <v>15560</v>
      </c>
      <c r="AE963" s="210">
        <v>1053</v>
      </c>
      <c r="AF963" s="93"/>
      <c r="AG963" s="201" t="s">
        <v>31923</v>
      </c>
      <c r="AH963" s="202">
        <v>25.85</v>
      </c>
      <c r="AJ963" s="319" t="s">
        <v>39992</v>
      </c>
      <c r="AK963" s="320">
        <v>32172.560000000001</v>
      </c>
      <c r="AM963" s="265" t="s">
        <v>41717</v>
      </c>
      <c r="AN963" s="266">
        <v>338046.95</v>
      </c>
      <c r="AP963" s="233" t="s">
        <v>10823</v>
      </c>
      <c r="AQ963" s="234">
        <v>4951</v>
      </c>
      <c r="AS963" s="211" t="s">
        <v>7079</v>
      </c>
      <c r="AT963" s="212">
        <v>413</v>
      </c>
    </row>
    <row r="964" spans="1:46" x14ac:dyDescent="0.3">
      <c r="A964" s="315" t="s">
        <v>39792</v>
      </c>
      <c r="B964" s="315"/>
      <c r="C964" s="316">
        <v>8750</v>
      </c>
      <c r="E964" s="263" t="s">
        <v>43563</v>
      </c>
      <c r="F964" s="263"/>
      <c r="G964" s="264">
        <v>151576.38</v>
      </c>
      <c r="I964" s="227" t="s">
        <v>4480</v>
      </c>
      <c r="J964" s="227"/>
      <c r="K964" s="228">
        <v>134640</v>
      </c>
      <c r="M964" s="205" t="s">
        <v>1397</v>
      </c>
      <c r="N964" s="205"/>
      <c r="O964" s="206">
        <v>9046.98</v>
      </c>
      <c r="U964" s="309" t="s">
        <v>67080</v>
      </c>
      <c r="V964" s="310">
        <v>3862.4</v>
      </c>
      <c r="X964" s="267" t="s">
        <v>63021</v>
      </c>
      <c r="Y964" s="268">
        <v>123.41</v>
      </c>
      <c r="AA964" s="229" t="s">
        <v>42147</v>
      </c>
      <c r="AB964" s="230">
        <v>159.78</v>
      </c>
      <c r="AD964" s="209" t="s">
        <v>15561</v>
      </c>
      <c r="AE964" s="210">
        <v>24369.9</v>
      </c>
      <c r="AF964" s="93"/>
      <c r="AG964" s="201" t="s">
        <v>13414</v>
      </c>
      <c r="AH964" s="202">
        <v>30378.92</v>
      </c>
      <c r="AJ964" s="319" t="s">
        <v>39993</v>
      </c>
      <c r="AK964" s="320">
        <v>8750</v>
      </c>
      <c r="AM964" s="265" t="s">
        <v>43877</v>
      </c>
      <c r="AN964" s="266">
        <v>151576.38</v>
      </c>
      <c r="AP964" s="233" t="s">
        <v>10824</v>
      </c>
      <c r="AQ964" s="234">
        <v>134640</v>
      </c>
      <c r="AS964" s="211" t="s">
        <v>7326</v>
      </c>
      <c r="AT964" s="212">
        <v>4154</v>
      </c>
    </row>
    <row r="965" spans="1:46" x14ac:dyDescent="0.3">
      <c r="A965" s="315" t="s">
        <v>39793</v>
      </c>
      <c r="B965" s="315"/>
      <c r="C965" s="316">
        <v>36150.660000000003</v>
      </c>
      <c r="E965" s="263" t="s">
        <v>41177</v>
      </c>
      <c r="F965" s="263"/>
      <c r="G965" s="264">
        <v>568226.79</v>
      </c>
      <c r="I965" s="227" t="s">
        <v>4481</v>
      </c>
      <c r="J965" s="227"/>
      <c r="K965" s="228">
        <v>545138</v>
      </c>
      <c r="M965" s="205" t="s">
        <v>1398</v>
      </c>
      <c r="N965" s="205"/>
      <c r="O965" s="206">
        <v>16567.98</v>
      </c>
      <c r="U965" s="309" t="s">
        <v>62441</v>
      </c>
      <c r="V965" s="310">
        <v>27732.65</v>
      </c>
      <c r="X965" s="267" t="s">
        <v>48678</v>
      </c>
      <c r="Y965" s="268">
        <v>3500</v>
      </c>
      <c r="AA965" s="229" t="s">
        <v>42148</v>
      </c>
      <c r="AB965" s="230">
        <v>12.22</v>
      </c>
      <c r="AD965" s="209" t="s">
        <v>15562</v>
      </c>
      <c r="AE965" s="210">
        <v>49867.18</v>
      </c>
      <c r="AF965" s="93"/>
      <c r="AG965" s="201" t="s">
        <v>13415</v>
      </c>
      <c r="AH965" s="202">
        <v>2986</v>
      </c>
      <c r="AJ965" s="319" t="s">
        <v>39994</v>
      </c>
      <c r="AK965" s="320">
        <v>36150.660000000003</v>
      </c>
      <c r="AM965" s="265" t="s">
        <v>41718</v>
      </c>
      <c r="AN965" s="266">
        <v>568226.79</v>
      </c>
      <c r="AP965" s="233" t="s">
        <v>10827</v>
      </c>
      <c r="AQ965" s="234">
        <v>545138</v>
      </c>
      <c r="AS965" s="211" t="s">
        <v>7739</v>
      </c>
      <c r="AT965" s="212">
        <v>689</v>
      </c>
    </row>
    <row r="966" spans="1:46" x14ac:dyDescent="0.3">
      <c r="A966" s="315" t="s">
        <v>39794</v>
      </c>
      <c r="B966" s="315"/>
      <c r="C966" s="316">
        <v>-124.62</v>
      </c>
      <c r="E966" s="263" t="s">
        <v>43564</v>
      </c>
      <c r="F966" s="263"/>
      <c r="G966" s="264">
        <v>245710.85</v>
      </c>
      <c r="I966" s="227" t="s">
        <v>4482</v>
      </c>
      <c r="J966" s="227"/>
      <c r="K966" s="228">
        <v>6803</v>
      </c>
      <c r="M966" s="205" t="s">
        <v>1399</v>
      </c>
      <c r="N966" s="205"/>
      <c r="O966" s="206">
        <v>42746.97</v>
      </c>
      <c r="U966" s="309" t="s">
        <v>62442</v>
      </c>
      <c r="V966" s="310">
        <v>100406.66</v>
      </c>
      <c r="X966" s="267" t="s">
        <v>62532</v>
      </c>
      <c r="Y966" s="268">
        <v>38.46</v>
      </c>
      <c r="AA966" s="229" t="s">
        <v>42149</v>
      </c>
      <c r="AB966" s="230">
        <v>790</v>
      </c>
      <c r="AD966" s="209" t="s">
        <v>15563</v>
      </c>
      <c r="AE966" s="210">
        <v>49018.67</v>
      </c>
      <c r="AF966" s="93"/>
      <c r="AG966" s="201" t="s">
        <v>31924</v>
      </c>
      <c r="AH966" s="202">
        <v>4122.3100000000004</v>
      </c>
      <c r="AJ966" s="319" t="s">
        <v>39995</v>
      </c>
      <c r="AK966" s="320">
        <v>-124.62</v>
      </c>
      <c r="AM966" s="265" t="s">
        <v>43878</v>
      </c>
      <c r="AN966" s="266">
        <v>245710.85</v>
      </c>
      <c r="AP966" s="233" t="s">
        <v>10828</v>
      </c>
      <c r="AQ966" s="234">
        <v>6803</v>
      </c>
      <c r="AS966" s="211" t="s">
        <v>8032</v>
      </c>
      <c r="AT966" s="212">
        <v>1100.68</v>
      </c>
    </row>
    <row r="967" spans="1:46" x14ac:dyDescent="0.3">
      <c r="A967" s="315" t="s">
        <v>39795</v>
      </c>
      <c r="B967" s="315"/>
      <c r="C967" s="316">
        <v>25200.959999999999</v>
      </c>
      <c r="E967" s="263" t="s">
        <v>43565</v>
      </c>
      <c r="F967" s="263"/>
      <c r="G967" s="264">
        <v>302958.69</v>
      </c>
      <c r="I967" s="227" t="s">
        <v>4513</v>
      </c>
      <c r="J967" s="227"/>
      <c r="K967" s="228">
        <v>780</v>
      </c>
      <c r="M967" s="205" t="s">
        <v>1400</v>
      </c>
      <c r="N967" s="205"/>
      <c r="O967" s="206">
        <v>7683.34</v>
      </c>
      <c r="U967" s="309" t="s">
        <v>63560</v>
      </c>
      <c r="V967" s="310">
        <v>39679.040000000001</v>
      </c>
      <c r="X967" s="267" t="s">
        <v>47743</v>
      </c>
      <c r="Y967" s="268">
        <v>155.69999999999999</v>
      </c>
      <c r="AA967" s="229" t="s">
        <v>42150</v>
      </c>
      <c r="AB967" s="230">
        <v>290</v>
      </c>
      <c r="AD967" s="209" t="s">
        <v>15564</v>
      </c>
      <c r="AE967" s="210">
        <v>41672.01</v>
      </c>
      <c r="AF967" s="93"/>
      <c r="AG967" s="201" t="s">
        <v>31925</v>
      </c>
      <c r="AH967" s="202">
        <v>185218.76</v>
      </c>
      <c r="AJ967" s="319" t="s">
        <v>39996</v>
      </c>
      <c r="AK967" s="320">
        <v>25200.959999999999</v>
      </c>
      <c r="AM967" s="265" t="s">
        <v>43879</v>
      </c>
      <c r="AN967" s="266">
        <v>302958.69</v>
      </c>
      <c r="AP967" s="233" t="s">
        <v>10829</v>
      </c>
      <c r="AQ967" s="234">
        <v>780</v>
      </c>
      <c r="AS967" s="211" t="s">
        <v>8294</v>
      </c>
      <c r="AT967" s="212">
        <v>1463</v>
      </c>
    </row>
    <row r="968" spans="1:46" x14ac:dyDescent="0.3">
      <c r="A968" s="315" t="s">
        <v>39797</v>
      </c>
      <c r="B968" s="315"/>
      <c r="C968" s="316">
        <v>10796.53</v>
      </c>
      <c r="E968" s="263" t="s">
        <v>41178</v>
      </c>
      <c r="F968" s="263"/>
      <c r="G968" s="264">
        <v>597859.97</v>
      </c>
      <c r="I968" s="227" t="s">
        <v>4484</v>
      </c>
      <c r="J968" s="227"/>
      <c r="K968" s="228">
        <v>4675</v>
      </c>
      <c r="M968" s="205" t="s">
        <v>1401</v>
      </c>
      <c r="N968" s="205"/>
      <c r="O968" s="206">
        <v>4732</v>
      </c>
      <c r="U968" s="309" t="s">
        <v>67081</v>
      </c>
      <c r="V968" s="310">
        <v>-2078.0300000000002</v>
      </c>
      <c r="X968" s="267" t="s">
        <v>47744</v>
      </c>
      <c r="Y968" s="268">
        <v>1226.3</v>
      </c>
      <c r="AA968" s="229" t="s">
        <v>42151</v>
      </c>
      <c r="AB968" s="230">
        <v>2897</v>
      </c>
      <c r="AD968" s="209" t="s">
        <v>15565</v>
      </c>
      <c r="AE968" s="210">
        <v>16191.91</v>
      </c>
      <c r="AF968" s="93"/>
      <c r="AG968" s="201" t="s">
        <v>31926</v>
      </c>
      <c r="AH968" s="202">
        <v>31654.93</v>
      </c>
      <c r="AJ968" s="319" t="s">
        <v>39998</v>
      </c>
      <c r="AK968" s="320">
        <v>10796.53</v>
      </c>
      <c r="AM968" s="265" t="s">
        <v>41719</v>
      </c>
      <c r="AN968" s="266">
        <v>597859.97</v>
      </c>
      <c r="AP968" s="233" t="s">
        <v>10831</v>
      </c>
      <c r="AQ968" s="234">
        <v>4675</v>
      </c>
      <c r="AS968" s="211" t="s">
        <v>8515</v>
      </c>
      <c r="AT968" s="212">
        <v>16775</v>
      </c>
    </row>
    <row r="969" spans="1:46" x14ac:dyDescent="0.3">
      <c r="A969" s="315" t="s">
        <v>39799</v>
      </c>
      <c r="B969" s="315"/>
      <c r="C969" s="316">
        <v>6980.69</v>
      </c>
      <c r="E969" s="263" t="s">
        <v>41179</v>
      </c>
      <c r="F969" s="263"/>
      <c r="G969" s="264">
        <v>136867.53</v>
      </c>
      <c r="I969" s="227" t="s">
        <v>4514</v>
      </c>
      <c r="J969" s="227"/>
      <c r="K969" s="228">
        <v>4501</v>
      </c>
      <c r="M969" s="205" t="s">
        <v>1402</v>
      </c>
      <c r="N969" s="205"/>
      <c r="O969" s="206">
        <v>165627</v>
      </c>
      <c r="U969" s="309" t="s">
        <v>61811</v>
      </c>
      <c r="V969" s="310">
        <v>29455.8</v>
      </c>
      <c r="X969" s="267" t="s">
        <v>63960</v>
      </c>
      <c r="Y969" s="268">
        <v>23600</v>
      </c>
      <c r="AA969" s="229" t="s">
        <v>42152</v>
      </c>
      <c r="AB969" s="230">
        <v>483</v>
      </c>
      <c r="AD969" s="209" t="s">
        <v>15566</v>
      </c>
      <c r="AE969" s="210">
        <v>283386.03999999998</v>
      </c>
      <c r="AF969" s="93"/>
      <c r="AG969" s="201" t="s">
        <v>18800</v>
      </c>
      <c r="AH969" s="202">
        <v>4122.3100000000004</v>
      </c>
      <c r="AJ969" s="319" t="s">
        <v>40000</v>
      </c>
      <c r="AK969" s="320">
        <v>6980.69</v>
      </c>
      <c r="AM969" s="265" t="s">
        <v>41720</v>
      </c>
      <c r="AN969" s="266">
        <v>136867.53</v>
      </c>
      <c r="AP969" s="233" t="s">
        <v>10832</v>
      </c>
      <c r="AQ969" s="234">
        <v>4501</v>
      </c>
      <c r="AS969" s="211" t="s">
        <v>8917</v>
      </c>
      <c r="AT969" s="212">
        <v>19344.09</v>
      </c>
    </row>
    <row r="970" spans="1:46" x14ac:dyDescent="0.3">
      <c r="A970" s="315" t="s">
        <v>65539</v>
      </c>
      <c r="B970" s="315"/>
      <c r="C970" s="316">
        <v>31227.08</v>
      </c>
      <c r="E970" s="263" t="s">
        <v>41180</v>
      </c>
      <c r="F970" s="263"/>
      <c r="G970" s="264">
        <v>641460.97</v>
      </c>
      <c r="I970" s="227" t="s">
        <v>4515</v>
      </c>
      <c r="J970" s="227"/>
      <c r="K970" s="228">
        <v>3944</v>
      </c>
      <c r="M970" s="205" t="s">
        <v>1403</v>
      </c>
      <c r="N970" s="205"/>
      <c r="O970" s="206">
        <v>4569</v>
      </c>
      <c r="U970" s="309" t="s">
        <v>61812</v>
      </c>
      <c r="V970" s="310">
        <v>2251.31</v>
      </c>
      <c r="X970" s="267" t="s">
        <v>63961</v>
      </c>
      <c r="Y970" s="268">
        <v>1805.39</v>
      </c>
      <c r="AA970" s="229" t="s">
        <v>42153</v>
      </c>
      <c r="AB970" s="230">
        <v>2664</v>
      </c>
      <c r="AD970" s="209" t="s">
        <v>15567</v>
      </c>
      <c r="AE970" s="210">
        <v>19886.25</v>
      </c>
      <c r="AF970" s="93"/>
      <c r="AG970" s="201" t="s">
        <v>13416</v>
      </c>
      <c r="AH970" s="202">
        <v>2986</v>
      </c>
      <c r="AJ970" s="319" t="s">
        <v>40001</v>
      </c>
      <c r="AK970" s="320">
        <v>31227.08</v>
      </c>
      <c r="AM970" s="265" t="s">
        <v>41721</v>
      </c>
      <c r="AN970" s="266">
        <v>641460.97</v>
      </c>
      <c r="AP970" s="233" t="s">
        <v>10833</v>
      </c>
      <c r="AQ970" s="234">
        <v>3944</v>
      </c>
      <c r="AS970" s="211" t="s">
        <v>9257</v>
      </c>
      <c r="AT970" s="212">
        <v>15944.57</v>
      </c>
    </row>
    <row r="971" spans="1:46" x14ac:dyDescent="0.3">
      <c r="A971" s="315" t="s">
        <v>39800</v>
      </c>
      <c r="B971" s="315"/>
      <c r="C971" s="316">
        <v>53438.45</v>
      </c>
      <c r="E971" s="263" t="s">
        <v>43566</v>
      </c>
      <c r="F971" s="263"/>
      <c r="G971" s="264">
        <v>292218.40999999997</v>
      </c>
      <c r="I971" s="227" t="s">
        <v>4485</v>
      </c>
      <c r="J971" s="227"/>
      <c r="K971" s="228">
        <v>22159</v>
      </c>
      <c r="M971" s="205" t="s">
        <v>1404</v>
      </c>
      <c r="N971" s="205"/>
      <c r="O971" s="206">
        <v>35098.43</v>
      </c>
      <c r="U971" s="309" t="s">
        <v>61813</v>
      </c>
      <c r="V971" s="310">
        <v>7044.42</v>
      </c>
      <c r="X971" s="267" t="s">
        <v>63962</v>
      </c>
      <c r="Y971" s="268">
        <v>4312</v>
      </c>
      <c r="AA971" s="229" t="s">
        <v>42154</v>
      </c>
      <c r="AB971" s="230">
        <v>1954</v>
      </c>
      <c r="AD971" s="209" t="s">
        <v>15568</v>
      </c>
      <c r="AE971" s="210">
        <v>16011.86</v>
      </c>
      <c r="AF971" s="93"/>
      <c r="AG971" s="201" t="s">
        <v>13417</v>
      </c>
      <c r="AH971" s="202">
        <v>215597.68</v>
      </c>
      <c r="AJ971" s="319" t="s">
        <v>40002</v>
      </c>
      <c r="AK971" s="320">
        <v>53438.45</v>
      </c>
      <c r="AM971" s="265" t="s">
        <v>43880</v>
      </c>
      <c r="AN971" s="266">
        <v>292218.40999999997</v>
      </c>
      <c r="AP971" s="233" t="s">
        <v>10834</v>
      </c>
      <c r="AQ971" s="234">
        <v>22159</v>
      </c>
      <c r="AS971" s="211" t="s">
        <v>9806</v>
      </c>
      <c r="AT971" s="212">
        <v>71253.570000000007</v>
      </c>
    </row>
    <row r="972" spans="1:46" x14ac:dyDescent="0.3">
      <c r="A972" s="315" t="s">
        <v>39801</v>
      </c>
      <c r="B972" s="315"/>
      <c r="C972" s="316">
        <v>4666.96</v>
      </c>
      <c r="E972" s="263" t="s">
        <v>41181</v>
      </c>
      <c r="F972" s="263"/>
      <c r="G972" s="264">
        <v>437053.68</v>
      </c>
      <c r="I972" s="227" t="s">
        <v>4486</v>
      </c>
      <c r="J972" s="227"/>
      <c r="K972" s="228">
        <v>50867.93</v>
      </c>
      <c r="M972" s="205" t="s">
        <v>1405</v>
      </c>
      <c r="N972" s="205"/>
      <c r="O972" s="206">
        <v>16714</v>
      </c>
      <c r="U972" s="309" t="s">
        <v>61815</v>
      </c>
      <c r="V972" s="310">
        <v>64.19</v>
      </c>
      <c r="X972" s="267" t="s">
        <v>63963</v>
      </c>
      <c r="Y972" s="268">
        <v>1595.73</v>
      </c>
      <c r="AA972" s="229" t="s">
        <v>36002</v>
      </c>
      <c r="AB972" s="230">
        <v>610.87</v>
      </c>
      <c r="AD972" s="209" t="s">
        <v>15569</v>
      </c>
      <c r="AE972" s="210">
        <v>25664.12</v>
      </c>
      <c r="AF972" s="93"/>
      <c r="AG972" s="201" t="s">
        <v>31927</v>
      </c>
      <c r="AH972" s="202">
        <v>31654.93</v>
      </c>
      <c r="AJ972" s="319" t="s">
        <v>40003</v>
      </c>
      <c r="AK972" s="320">
        <v>4666.96</v>
      </c>
      <c r="AM972" s="265" t="s">
        <v>41722</v>
      </c>
      <c r="AN972" s="266">
        <v>437053.68</v>
      </c>
      <c r="AP972" s="233" t="s">
        <v>10835</v>
      </c>
      <c r="AQ972" s="234">
        <v>50867.93</v>
      </c>
      <c r="AS972" s="211" t="s">
        <v>7080</v>
      </c>
      <c r="AT972" s="212">
        <v>459</v>
      </c>
    </row>
    <row r="973" spans="1:46" x14ac:dyDescent="0.3">
      <c r="A973" s="315" t="s">
        <v>39802</v>
      </c>
      <c r="B973" s="315"/>
      <c r="C973" s="316">
        <v>7467.84</v>
      </c>
      <c r="E973" s="263" t="s">
        <v>41182</v>
      </c>
      <c r="F973" s="263"/>
      <c r="G973" s="264">
        <v>576297.59</v>
      </c>
      <c r="I973" s="227" t="s">
        <v>4487</v>
      </c>
      <c r="J973" s="227"/>
      <c r="K973" s="228">
        <v>19074</v>
      </c>
      <c r="M973" s="205" t="s">
        <v>1406</v>
      </c>
      <c r="N973" s="205"/>
      <c r="O973" s="206">
        <v>190835.85</v>
      </c>
      <c r="U973" s="309" t="s">
        <v>61816</v>
      </c>
      <c r="V973" s="310">
        <v>6359.26</v>
      </c>
      <c r="X973" s="267" t="s">
        <v>63964</v>
      </c>
      <c r="Y973" s="268">
        <v>36910.03</v>
      </c>
      <c r="AA973" s="229" t="s">
        <v>42155</v>
      </c>
      <c r="AB973" s="230">
        <v>2628.89</v>
      </c>
      <c r="AD973" s="209" t="s">
        <v>15570</v>
      </c>
      <c r="AE973" s="210">
        <v>71988.679999999993</v>
      </c>
      <c r="AF973" s="93"/>
      <c r="AG973" s="201" t="s">
        <v>31928</v>
      </c>
      <c r="AH973" s="202">
        <v>725.58</v>
      </c>
      <c r="AJ973" s="319" t="s">
        <v>40004</v>
      </c>
      <c r="AK973" s="320">
        <v>7467.84</v>
      </c>
      <c r="AM973" s="265" t="s">
        <v>41723</v>
      </c>
      <c r="AN973" s="266">
        <v>576297.59</v>
      </c>
      <c r="AP973" s="233" t="s">
        <v>10836</v>
      </c>
      <c r="AQ973" s="234">
        <v>19074</v>
      </c>
      <c r="AS973" s="211" t="s">
        <v>8191</v>
      </c>
      <c r="AT973" s="212">
        <v>3040</v>
      </c>
    </row>
    <row r="974" spans="1:46" x14ac:dyDescent="0.3">
      <c r="A974" s="315" t="s">
        <v>39803</v>
      </c>
      <c r="B974" s="315"/>
      <c r="C974" s="316">
        <v>8077.06</v>
      </c>
      <c r="E974" s="263" t="s">
        <v>43567</v>
      </c>
      <c r="F974" s="263"/>
      <c r="G974" s="264">
        <v>46626.92</v>
      </c>
      <c r="I974" s="227" t="s">
        <v>5143</v>
      </c>
      <c r="J974" s="227"/>
      <c r="K974" s="228">
        <v>12121</v>
      </c>
      <c r="M974" s="205" t="s">
        <v>1407</v>
      </c>
      <c r="N974" s="205"/>
      <c r="O974" s="206">
        <v>264452</v>
      </c>
      <c r="U974" s="309" t="s">
        <v>67082</v>
      </c>
      <c r="V974" s="310">
        <v>-1721.6</v>
      </c>
      <c r="X974" s="267" t="s">
        <v>63965</v>
      </c>
      <c r="Y974" s="268">
        <v>64400</v>
      </c>
      <c r="AA974" s="229" t="s">
        <v>42156</v>
      </c>
      <c r="AB974" s="230">
        <v>201.11</v>
      </c>
      <c r="AD974" s="209" t="s">
        <v>15571</v>
      </c>
      <c r="AE974" s="210">
        <v>76387.070000000007</v>
      </c>
      <c r="AF974" s="93"/>
      <c r="AG974" s="201" t="s">
        <v>31929</v>
      </c>
      <c r="AH974" s="202">
        <v>2615.67</v>
      </c>
      <c r="AJ974" s="319" t="s">
        <v>40005</v>
      </c>
      <c r="AK974" s="320">
        <v>8077.06</v>
      </c>
      <c r="AM974" s="265" t="s">
        <v>43881</v>
      </c>
      <c r="AN974" s="266">
        <v>46626.92</v>
      </c>
      <c r="AP974" s="233" t="s">
        <v>10837</v>
      </c>
      <c r="AQ974" s="234">
        <v>12121</v>
      </c>
      <c r="AS974" s="211" t="s">
        <v>8295</v>
      </c>
      <c r="AT974" s="212">
        <v>6456</v>
      </c>
    </row>
    <row r="975" spans="1:46" x14ac:dyDescent="0.3">
      <c r="A975" s="315" t="s">
        <v>39804</v>
      </c>
      <c r="B975" s="315"/>
      <c r="C975" s="316">
        <v>44784.86</v>
      </c>
      <c r="E975" s="263" t="s">
        <v>43568</v>
      </c>
      <c r="F975" s="263"/>
      <c r="G975" s="264">
        <v>529807.76</v>
      </c>
      <c r="I975" s="227" t="s">
        <v>5057</v>
      </c>
      <c r="J975" s="227"/>
      <c r="K975" s="228">
        <v>35215.25</v>
      </c>
      <c r="M975" s="205" t="s">
        <v>1408</v>
      </c>
      <c r="N975" s="205"/>
      <c r="O975" s="206">
        <v>20270</v>
      </c>
      <c r="U975" s="309" t="s">
        <v>54867</v>
      </c>
      <c r="V975" s="310">
        <v>196890</v>
      </c>
      <c r="X975" s="267" t="s">
        <v>63966</v>
      </c>
      <c r="Y975" s="268">
        <v>4926.55</v>
      </c>
      <c r="AA975" s="229" t="s">
        <v>40106</v>
      </c>
      <c r="AB975" s="230">
        <v>4670</v>
      </c>
      <c r="AD975" s="209" t="s">
        <v>15572</v>
      </c>
      <c r="AE975" s="210">
        <v>87.8</v>
      </c>
      <c r="AF975" s="93"/>
      <c r="AG975" s="201" t="s">
        <v>31930</v>
      </c>
      <c r="AH975" s="202">
        <v>7941.03</v>
      </c>
      <c r="AJ975" s="319" t="s">
        <v>40006</v>
      </c>
      <c r="AK975" s="320">
        <v>44784.86</v>
      </c>
      <c r="AM975" s="265" t="s">
        <v>43882</v>
      </c>
      <c r="AN975" s="266">
        <v>529807.76</v>
      </c>
      <c r="AP975" s="233" t="s">
        <v>10838</v>
      </c>
      <c r="AQ975" s="234">
        <v>35215.25</v>
      </c>
      <c r="AS975" s="211" t="s">
        <v>8516</v>
      </c>
      <c r="AT975" s="212">
        <v>17272</v>
      </c>
    </row>
    <row r="976" spans="1:46" x14ac:dyDescent="0.3">
      <c r="A976" s="315" t="s">
        <v>39805</v>
      </c>
      <c r="B976" s="315"/>
      <c r="C976" s="316">
        <v>136000.57999999999</v>
      </c>
      <c r="E976" s="263" t="s">
        <v>41183</v>
      </c>
      <c r="F976" s="263"/>
      <c r="G976" s="264">
        <v>218027.46</v>
      </c>
      <c r="I976" s="227" t="s">
        <v>3602</v>
      </c>
      <c r="J976" s="227"/>
      <c r="K976" s="228">
        <v>35582.94</v>
      </c>
      <c r="M976" s="205" t="s">
        <v>1409</v>
      </c>
      <c r="N976" s="205"/>
      <c r="O976" s="206">
        <v>52280.91</v>
      </c>
      <c r="U976" s="309" t="s">
        <v>67083</v>
      </c>
      <c r="V976" s="310">
        <v>-32.21</v>
      </c>
      <c r="X976" s="267" t="s">
        <v>63967</v>
      </c>
      <c r="Y976" s="268">
        <v>14840.93</v>
      </c>
      <c r="AA976" s="229" t="s">
        <v>40107</v>
      </c>
      <c r="AB976" s="230">
        <v>3000</v>
      </c>
      <c r="AD976" s="209" t="s">
        <v>15573</v>
      </c>
      <c r="AE976" s="210">
        <v>5095.2700000000004</v>
      </c>
      <c r="AF976" s="93"/>
      <c r="AG976" s="201" t="s">
        <v>31931</v>
      </c>
      <c r="AH976" s="202">
        <v>379245.72</v>
      </c>
      <c r="AJ976" s="319" t="s">
        <v>40007</v>
      </c>
      <c r="AK976" s="320">
        <v>136000.57999999999</v>
      </c>
      <c r="AM976" s="265" t="s">
        <v>41724</v>
      </c>
      <c r="AN976" s="266">
        <v>218027.46</v>
      </c>
      <c r="AP976" s="233" t="s">
        <v>9601</v>
      </c>
      <c r="AQ976" s="234">
        <v>35582.94</v>
      </c>
      <c r="AS976" s="211" t="s">
        <v>8678</v>
      </c>
      <c r="AT976" s="212">
        <v>3300</v>
      </c>
    </row>
    <row r="977" spans="1:46" x14ac:dyDescent="0.3">
      <c r="A977" s="315" t="s">
        <v>39806</v>
      </c>
      <c r="B977" s="315"/>
      <c r="C977" s="316">
        <v>48738.5</v>
      </c>
      <c r="E977" s="263" t="s">
        <v>37081</v>
      </c>
      <c r="F977" s="263"/>
      <c r="G977" s="264">
        <v>533006.46</v>
      </c>
      <c r="I977" s="227" t="s">
        <v>5058</v>
      </c>
      <c r="J977" s="227"/>
      <c r="K977" s="228">
        <v>3462.86</v>
      </c>
      <c r="M977" s="205" t="s">
        <v>1410</v>
      </c>
      <c r="N977" s="205"/>
      <c r="O977" s="206">
        <v>100188</v>
      </c>
      <c r="U977" s="309" t="s">
        <v>67084</v>
      </c>
      <c r="V977" s="310">
        <v>15000</v>
      </c>
      <c r="X977" s="267" t="s">
        <v>63968</v>
      </c>
      <c r="Y977" s="268">
        <v>2026.52</v>
      </c>
      <c r="AA977" s="229" t="s">
        <v>42157</v>
      </c>
      <c r="AB977" s="230">
        <v>2000</v>
      </c>
      <c r="AD977" s="209" t="s">
        <v>15574</v>
      </c>
      <c r="AE977" s="210">
        <v>18531</v>
      </c>
      <c r="AF977" s="93"/>
      <c r="AG977" s="201" t="s">
        <v>18914</v>
      </c>
      <c r="AH977" s="202">
        <v>725.58</v>
      </c>
      <c r="AJ977" s="319" t="s">
        <v>40008</v>
      </c>
      <c r="AK977" s="320">
        <v>48738.5</v>
      </c>
      <c r="AM977" s="265" t="s">
        <v>37840</v>
      </c>
      <c r="AN977" s="266">
        <v>533006.46</v>
      </c>
      <c r="AP977" s="233" t="s">
        <v>10839</v>
      </c>
      <c r="AQ977" s="234">
        <v>3462.86</v>
      </c>
      <c r="AS977" s="211" t="s">
        <v>8918</v>
      </c>
      <c r="AT977" s="212">
        <v>11769</v>
      </c>
    </row>
    <row r="978" spans="1:46" x14ac:dyDescent="0.3">
      <c r="A978" s="315" t="s">
        <v>39807</v>
      </c>
      <c r="B978" s="315"/>
      <c r="C978" s="316">
        <v>78792.820000000007</v>
      </c>
      <c r="E978" s="263" t="s">
        <v>37082</v>
      </c>
      <c r="F978" s="263"/>
      <c r="G978" s="264">
        <v>1388</v>
      </c>
      <c r="I978" s="227" t="s">
        <v>5059</v>
      </c>
      <c r="J978" s="227"/>
      <c r="K978" s="228">
        <v>33550</v>
      </c>
      <c r="M978" s="205" t="s">
        <v>1411</v>
      </c>
      <c r="N978" s="205"/>
      <c r="O978" s="206">
        <v>45294</v>
      </c>
      <c r="U978" s="309" t="s">
        <v>58951</v>
      </c>
      <c r="V978" s="310">
        <v>9611.0400000000009</v>
      </c>
      <c r="X978" s="267" t="s">
        <v>60194</v>
      </c>
      <c r="Y978" s="268">
        <v>11801.01</v>
      </c>
      <c r="AA978" s="229" t="s">
        <v>40108</v>
      </c>
      <c r="AB978" s="230">
        <v>1367</v>
      </c>
      <c r="AD978" s="209" t="s">
        <v>15575</v>
      </c>
      <c r="AE978" s="210">
        <v>18983</v>
      </c>
      <c r="AF978" s="93"/>
      <c r="AG978" s="201" t="s">
        <v>31932</v>
      </c>
      <c r="AH978" s="202">
        <v>2615.67</v>
      </c>
      <c r="AJ978" s="319" t="s">
        <v>40009</v>
      </c>
      <c r="AK978" s="320">
        <v>78792.820000000007</v>
      </c>
      <c r="AM978" s="265" t="s">
        <v>37848</v>
      </c>
      <c r="AN978" s="266">
        <v>1388</v>
      </c>
      <c r="AP978" s="233" t="s">
        <v>10840</v>
      </c>
      <c r="AQ978" s="234">
        <v>33550</v>
      </c>
      <c r="AS978" s="211" t="s">
        <v>9258</v>
      </c>
      <c r="AT978" s="212">
        <v>42230</v>
      </c>
    </row>
    <row r="979" spans="1:46" x14ac:dyDescent="0.3">
      <c r="A979" s="315" t="s">
        <v>39809</v>
      </c>
      <c r="B979" s="315"/>
      <c r="C979" s="316">
        <v>107159.34</v>
      </c>
      <c r="E979" s="263" t="s">
        <v>37083</v>
      </c>
      <c r="F979" s="263"/>
      <c r="G979" s="264">
        <v>88511.5</v>
      </c>
      <c r="I979" s="227" t="s">
        <v>5060</v>
      </c>
      <c r="J979" s="227"/>
      <c r="K979" s="228">
        <v>17654.07</v>
      </c>
      <c r="M979" s="205" t="s">
        <v>263</v>
      </c>
      <c r="N979" s="205"/>
      <c r="O979" s="206">
        <v>42952784.75</v>
      </c>
      <c r="U979" s="309" t="s">
        <v>58952</v>
      </c>
      <c r="V979" s="310">
        <v>1882.77</v>
      </c>
      <c r="X979" s="267" t="s">
        <v>60195</v>
      </c>
      <c r="Y979" s="268">
        <v>869.05</v>
      </c>
      <c r="AA979" s="229" t="s">
        <v>42158</v>
      </c>
      <c r="AB979" s="230">
        <v>19121.16</v>
      </c>
      <c r="AD979" s="209" t="s">
        <v>15576</v>
      </c>
      <c r="AE979" s="210">
        <v>250101</v>
      </c>
      <c r="AF979" s="93"/>
      <c r="AG979" s="201" t="s">
        <v>18917</v>
      </c>
      <c r="AH979" s="202">
        <v>7941.03</v>
      </c>
      <c r="AJ979" s="319" t="s">
        <v>40011</v>
      </c>
      <c r="AK979" s="320">
        <v>107159.34</v>
      </c>
      <c r="AM979" s="265" t="s">
        <v>37851</v>
      </c>
      <c r="AN979" s="266">
        <v>88511.5</v>
      </c>
      <c r="AP979" s="233" t="s">
        <v>10841</v>
      </c>
      <c r="AQ979" s="234">
        <v>17654.07</v>
      </c>
      <c r="AS979" s="211" t="s">
        <v>10595</v>
      </c>
      <c r="AT979" s="212">
        <v>3158</v>
      </c>
    </row>
    <row r="980" spans="1:46" x14ac:dyDescent="0.3">
      <c r="A980" s="315" t="s">
        <v>65541</v>
      </c>
      <c r="B980" s="315"/>
      <c r="C980" s="316">
        <v>7031.35</v>
      </c>
      <c r="E980" s="263" t="s">
        <v>37084</v>
      </c>
      <c r="F980" s="263"/>
      <c r="G980" s="264">
        <v>5798.98</v>
      </c>
      <c r="I980" s="227" t="s">
        <v>5061</v>
      </c>
      <c r="J980" s="227"/>
      <c r="K980" s="228">
        <v>15848.49</v>
      </c>
      <c r="M980" s="205" t="s">
        <v>347</v>
      </c>
      <c r="N980" s="205"/>
      <c r="O980" s="206">
        <v>1336728</v>
      </c>
      <c r="U980" s="309" t="s">
        <v>58953</v>
      </c>
      <c r="V980" s="310">
        <v>2404.7600000000002</v>
      </c>
      <c r="X980" s="267" t="s">
        <v>60196</v>
      </c>
      <c r="Y980" s="268">
        <v>2891.28</v>
      </c>
      <c r="AA980" s="229" t="s">
        <v>42159</v>
      </c>
      <c r="AB980" s="230">
        <v>1709.84</v>
      </c>
      <c r="AD980" s="209" t="s">
        <v>15577</v>
      </c>
      <c r="AE980" s="210">
        <v>150496.79999999999</v>
      </c>
      <c r="AF980" s="93"/>
      <c r="AG980" s="201" t="s">
        <v>18923</v>
      </c>
      <c r="AH980" s="202">
        <v>379245.72</v>
      </c>
      <c r="AJ980" s="319" t="s">
        <v>40012</v>
      </c>
      <c r="AK980" s="320">
        <v>7031.35</v>
      </c>
      <c r="AM980" s="265" t="s">
        <v>37856</v>
      </c>
      <c r="AN980" s="266">
        <v>5798.98</v>
      </c>
      <c r="AP980" s="233" t="s">
        <v>10842</v>
      </c>
      <c r="AQ980" s="234">
        <v>15848.49</v>
      </c>
      <c r="AS980" s="211" t="s">
        <v>10770</v>
      </c>
      <c r="AT980" s="212">
        <v>1960</v>
      </c>
    </row>
    <row r="981" spans="1:46" x14ac:dyDescent="0.3">
      <c r="A981" s="315" t="s">
        <v>39810</v>
      </c>
      <c r="B981" s="315"/>
      <c r="C981" s="316">
        <v>6394.74</v>
      </c>
      <c r="E981" s="263" t="s">
        <v>37085</v>
      </c>
      <c r="F981" s="263"/>
      <c r="G981" s="264">
        <v>5177.1000000000004</v>
      </c>
      <c r="I981" s="227" t="s">
        <v>5062</v>
      </c>
      <c r="J981" s="227"/>
      <c r="K981" s="228">
        <v>41712.29</v>
      </c>
      <c r="M981" s="205" t="s">
        <v>348</v>
      </c>
      <c r="N981" s="205"/>
      <c r="O981" s="206">
        <v>32301</v>
      </c>
      <c r="U981" s="309" t="s">
        <v>59492</v>
      </c>
      <c r="V981" s="310">
        <v>50715.68</v>
      </c>
      <c r="X981" s="267" t="s">
        <v>60197</v>
      </c>
      <c r="Y981" s="268">
        <v>753.35</v>
      </c>
      <c r="AA981" s="229" t="s">
        <v>51604</v>
      </c>
      <c r="AB981" s="230">
        <v>459.42</v>
      </c>
      <c r="AD981" s="209" t="s">
        <v>13066</v>
      </c>
      <c r="AE981" s="210">
        <v>11513.03</v>
      </c>
      <c r="AF981" s="93"/>
      <c r="AG981" s="201" t="s">
        <v>13418</v>
      </c>
      <c r="AH981" s="202">
        <v>129540.94</v>
      </c>
      <c r="AJ981" s="319" t="s">
        <v>40013</v>
      </c>
      <c r="AK981" s="320">
        <v>6394.74</v>
      </c>
      <c r="AM981" s="265" t="s">
        <v>37861</v>
      </c>
      <c r="AN981" s="266">
        <v>5177.1000000000004</v>
      </c>
      <c r="AP981" s="233" t="s">
        <v>10843</v>
      </c>
      <c r="AQ981" s="234">
        <v>41712.29</v>
      </c>
      <c r="AS981" s="211" t="s">
        <v>10882</v>
      </c>
      <c r="AT981" s="212">
        <v>1875</v>
      </c>
    </row>
    <row r="982" spans="1:46" x14ac:dyDescent="0.3">
      <c r="A982" s="315" t="s">
        <v>39811</v>
      </c>
      <c r="B982" s="315"/>
      <c r="C982" s="316">
        <v>-12.04</v>
      </c>
      <c r="E982" s="263" t="s">
        <v>37086</v>
      </c>
      <c r="F982" s="263"/>
      <c r="G982" s="264">
        <v>26554.99</v>
      </c>
      <c r="I982" s="227" t="s">
        <v>5063</v>
      </c>
      <c r="J982" s="227"/>
      <c r="K982" s="228">
        <v>15292.19</v>
      </c>
      <c r="M982" s="205" t="s">
        <v>1412</v>
      </c>
      <c r="N982" s="205"/>
      <c r="O982" s="206">
        <v>68264</v>
      </c>
      <c r="U982" s="309" t="s">
        <v>67085</v>
      </c>
      <c r="V982" s="310">
        <v>-113.23</v>
      </c>
      <c r="X982" s="267" t="s">
        <v>57224</v>
      </c>
      <c r="Y982" s="268">
        <v>9660</v>
      </c>
      <c r="AA982" s="229" t="s">
        <v>34534</v>
      </c>
      <c r="AB982" s="230">
        <v>65500</v>
      </c>
      <c r="AD982" s="209" t="s">
        <v>13067</v>
      </c>
      <c r="AE982" s="210">
        <v>32627.78</v>
      </c>
      <c r="AF982" s="93"/>
      <c r="AG982" s="201" t="s">
        <v>13419</v>
      </c>
      <c r="AH982" s="202">
        <v>278990.8</v>
      </c>
      <c r="AJ982" s="319" t="s">
        <v>40014</v>
      </c>
      <c r="AK982" s="320">
        <v>-12.04</v>
      </c>
      <c r="AM982" s="265" t="s">
        <v>37866</v>
      </c>
      <c r="AN982" s="266">
        <v>26554.99</v>
      </c>
      <c r="AP982" s="233" t="s">
        <v>10844</v>
      </c>
      <c r="AQ982" s="234">
        <v>15292.19</v>
      </c>
      <c r="AS982" s="211" t="s">
        <v>11055</v>
      </c>
      <c r="AT982" s="212">
        <v>11405</v>
      </c>
    </row>
    <row r="983" spans="1:46" x14ac:dyDescent="0.3">
      <c r="A983" s="315" t="s">
        <v>39812</v>
      </c>
      <c r="B983" s="315"/>
      <c r="C983" s="316">
        <v>302577.94</v>
      </c>
      <c r="E983" s="263" t="s">
        <v>37087</v>
      </c>
      <c r="F983" s="263"/>
      <c r="G983" s="264">
        <v>40265.599999999999</v>
      </c>
      <c r="I983" s="227" t="s">
        <v>5064</v>
      </c>
      <c r="J983" s="227"/>
      <c r="K983" s="228">
        <v>33548.46</v>
      </c>
      <c r="M983" s="205" t="s">
        <v>1413</v>
      </c>
      <c r="N983" s="205"/>
      <c r="O983" s="206">
        <v>126092.81</v>
      </c>
      <c r="U983" s="309" t="s">
        <v>60216</v>
      </c>
      <c r="V983" s="310">
        <v>21604.5</v>
      </c>
      <c r="X983" s="267" t="s">
        <v>57225</v>
      </c>
      <c r="Y983" s="268">
        <v>1470.58</v>
      </c>
      <c r="AA983" s="229" t="s">
        <v>34535</v>
      </c>
      <c r="AB983" s="230">
        <v>6600</v>
      </c>
      <c r="AD983" s="209" t="s">
        <v>13068</v>
      </c>
      <c r="AE983" s="210">
        <v>22499.62</v>
      </c>
      <c r="AF983" s="93"/>
      <c r="AG983" s="201" t="s">
        <v>13420</v>
      </c>
      <c r="AH983" s="202">
        <v>161880.98000000001</v>
      </c>
      <c r="AJ983" s="319" t="s">
        <v>40015</v>
      </c>
      <c r="AK983" s="320">
        <v>302577.94</v>
      </c>
      <c r="AM983" s="265" t="s">
        <v>37871</v>
      </c>
      <c r="AN983" s="266">
        <v>40265.599999999999</v>
      </c>
      <c r="AP983" s="233" t="s">
        <v>10845</v>
      </c>
      <c r="AQ983" s="234">
        <v>33548.46</v>
      </c>
      <c r="AS983" s="211" t="s">
        <v>11257</v>
      </c>
      <c r="AT983" s="212">
        <v>5689</v>
      </c>
    </row>
    <row r="984" spans="1:46" x14ac:dyDescent="0.3">
      <c r="A984" s="315" t="s">
        <v>39814</v>
      </c>
      <c r="B984" s="315"/>
      <c r="C984" s="316">
        <v>782.71</v>
      </c>
      <c r="E984" s="263" t="s">
        <v>37088</v>
      </c>
      <c r="F984" s="263"/>
      <c r="G984" s="264">
        <v>125479.26</v>
      </c>
      <c r="I984" s="227" t="s">
        <v>5065</v>
      </c>
      <c r="J984" s="227"/>
      <c r="K984" s="228">
        <v>39063.800000000003</v>
      </c>
      <c r="M984" s="205" t="s">
        <v>1414</v>
      </c>
      <c r="N984" s="205"/>
      <c r="O984" s="206">
        <v>45094.96</v>
      </c>
      <c r="U984" s="309" t="s">
        <v>60217</v>
      </c>
      <c r="V984" s="310">
        <v>1652.73</v>
      </c>
      <c r="X984" s="267" t="s">
        <v>34536</v>
      </c>
      <c r="Y984" s="268">
        <v>19372.62</v>
      </c>
      <c r="AA984" s="229" t="s">
        <v>34536</v>
      </c>
      <c r="AB984" s="230">
        <v>10020</v>
      </c>
      <c r="AD984" s="209" t="s">
        <v>15578</v>
      </c>
      <c r="AE984" s="210">
        <v>4640.6499999999996</v>
      </c>
      <c r="AF984" s="93"/>
      <c r="AG984" s="201" t="s">
        <v>13421</v>
      </c>
      <c r="AH984" s="202">
        <v>42981.73</v>
      </c>
      <c r="AJ984" s="319" t="s">
        <v>40017</v>
      </c>
      <c r="AK984" s="320">
        <v>782.71</v>
      </c>
      <c r="AM984" s="265" t="s">
        <v>37877</v>
      </c>
      <c r="AN984" s="266">
        <v>125479.26</v>
      </c>
      <c r="AP984" s="233" t="s">
        <v>10847</v>
      </c>
      <c r="AQ984" s="234">
        <v>39063.800000000003</v>
      </c>
      <c r="AS984" s="211" t="s">
        <v>9807</v>
      </c>
      <c r="AT984" s="212">
        <v>108613</v>
      </c>
    </row>
    <row r="985" spans="1:46" x14ac:dyDescent="0.3">
      <c r="A985" s="315" t="s">
        <v>39815</v>
      </c>
      <c r="B985" s="315"/>
      <c r="C985" s="316">
        <v>3633.37</v>
      </c>
      <c r="E985" s="263" t="s">
        <v>37089</v>
      </c>
      <c r="F985" s="263"/>
      <c r="G985" s="264">
        <v>1928.17</v>
      </c>
      <c r="I985" s="227" t="s">
        <v>5145</v>
      </c>
      <c r="J985" s="227"/>
      <c r="K985" s="228">
        <v>354.49</v>
      </c>
      <c r="M985" s="205" t="s">
        <v>352</v>
      </c>
      <c r="N985" s="205"/>
      <c r="O985" s="206">
        <v>70546</v>
      </c>
      <c r="U985" s="309" t="s">
        <v>60218</v>
      </c>
      <c r="V985" s="310">
        <v>5405.46</v>
      </c>
      <c r="X985" s="267" t="s">
        <v>15542</v>
      </c>
      <c r="Y985" s="268">
        <v>120.31</v>
      </c>
      <c r="AA985" s="229" t="s">
        <v>15542</v>
      </c>
      <c r="AB985" s="230">
        <v>6282.16</v>
      </c>
      <c r="AD985" s="209" t="s">
        <v>15579</v>
      </c>
      <c r="AE985" s="210">
        <v>439742.41</v>
      </c>
      <c r="AF985" s="93"/>
      <c r="AG985" s="201" t="s">
        <v>13422</v>
      </c>
      <c r="AH985" s="202">
        <v>103541.89</v>
      </c>
      <c r="AJ985" s="319" t="s">
        <v>40018</v>
      </c>
      <c r="AK985" s="320">
        <v>3633.37</v>
      </c>
      <c r="AM985" s="265" t="s">
        <v>37884</v>
      </c>
      <c r="AN985" s="266">
        <v>1928.17</v>
      </c>
      <c r="AP985" s="233" t="s">
        <v>10848</v>
      </c>
      <c r="AQ985" s="234">
        <v>354.49</v>
      </c>
      <c r="AS985" s="211" t="s">
        <v>6661</v>
      </c>
      <c r="AT985" s="212">
        <v>162426.03</v>
      </c>
    </row>
    <row r="986" spans="1:46" x14ac:dyDescent="0.3">
      <c r="A986" s="315" t="s">
        <v>39816</v>
      </c>
      <c r="B986" s="315"/>
      <c r="C986" s="316">
        <v>474.53</v>
      </c>
      <c r="E986" s="263" t="s">
        <v>37090</v>
      </c>
      <c r="F986" s="263"/>
      <c r="G986" s="264">
        <v>61107.56</v>
      </c>
      <c r="I986" s="227" t="s">
        <v>5146</v>
      </c>
      <c r="J986" s="227"/>
      <c r="K986" s="228">
        <v>503.66</v>
      </c>
      <c r="M986" s="205" t="s">
        <v>353</v>
      </c>
      <c r="N986" s="205"/>
      <c r="O986" s="206">
        <v>-48165.599999999999</v>
      </c>
      <c r="U986" s="309" t="s">
        <v>67086</v>
      </c>
      <c r="V986" s="310">
        <v>1.8</v>
      </c>
      <c r="X986" s="267" t="s">
        <v>38859</v>
      </c>
      <c r="Y986" s="268">
        <v>10722.22</v>
      </c>
      <c r="AA986" s="229" t="s">
        <v>42160</v>
      </c>
      <c r="AB986" s="230">
        <v>1600</v>
      </c>
      <c r="AD986" s="209" t="s">
        <v>15580</v>
      </c>
      <c r="AE986" s="210">
        <v>2068.71</v>
      </c>
      <c r="AF986" s="93"/>
      <c r="AG986" s="201" t="s">
        <v>13423</v>
      </c>
      <c r="AH986" s="202">
        <v>94883.06</v>
      </c>
      <c r="AJ986" s="319" t="s">
        <v>40019</v>
      </c>
      <c r="AK986" s="320">
        <v>474.53</v>
      </c>
      <c r="AM986" s="265" t="s">
        <v>37889</v>
      </c>
      <c r="AN986" s="266">
        <v>61107.56</v>
      </c>
      <c r="AP986" s="233" t="s">
        <v>10849</v>
      </c>
      <c r="AQ986" s="234">
        <v>503.66</v>
      </c>
      <c r="AS986" s="211" t="s">
        <v>7327</v>
      </c>
      <c r="AT986" s="212">
        <v>276354</v>
      </c>
    </row>
    <row r="987" spans="1:46" x14ac:dyDescent="0.3">
      <c r="A987" s="315" t="s">
        <v>39817</v>
      </c>
      <c r="B987" s="315"/>
      <c r="C987" s="316">
        <v>30553.73</v>
      </c>
      <c r="E987" s="263" t="s">
        <v>37091</v>
      </c>
      <c r="F987" s="263"/>
      <c r="G987" s="264">
        <v>253599.69</v>
      </c>
      <c r="I987" s="227" t="s">
        <v>5066</v>
      </c>
      <c r="J987" s="227"/>
      <c r="K987" s="228">
        <v>142921</v>
      </c>
      <c r="M987" s="205" t="s">
        <v>354</v>
      </c>
      <c r="N987" s="205"/>
      <c r="O987" s="206">
        <v>663589</v>
      </c>
      <c r="U987" s="309" t="s">
        <v>34613</v>
      </c>
      <c r="V987" s="310">
        <v>3594.75</v>
      </c>
      <c r="X987" s="267" t="s">
        <v>36004</v>
      </c>
      <c r="Y987" s="268">
        <v>45012.42</v>
      </c>
      <c r="AA987" s="229" t="s">
        <v>36003</v>
      </c>
      <c r="AB987" s="230">
        <v>546.91</v>
      </c>
      <c r="AD987" s="209" t="s">
        <v>15581</v>
      </c>
      <c r="AE987" s="210">
        <v>41222</v>
      </c>
      <c r="AF987" s="93"/>
      <c r="AG987" s="201" t="s">
        <v>31933</v>
      </c>
      <c r="AH987" s="202">
        <v>469180.74</v>
      </c>
      <c r="AJ987" s="319" t="s">
        <v>40020</v>
      </c>
      <c r="AK987" s="320">
        <v>30553.73</v>
      </c>
      <c r="AM987" s="265" t="s">
        <v>37895</v>
      </c>
      <c r="AN987" s="266">
        <v>253599.69</v>
      </c>
      <c r="AP987" s="233" t="s">
        <v>10850</v>
      </c>
      <c r="AQ987" s="234">
        <v>142921</v>
      </c>
      <c r="AS987" s="211" t="s">
        <v>7590</v>
      </c>
      <c r="AT987" s="212">
        <v>26957.25</v>
      </c>
    </row>
    <row r="988" spans="1:46" x14ac:dyDescent="0.3">
      <c r="A988" s="315" t="s">
        <v>39818</v>
      </c>
      <c r="B988" s="315"/>
      <c r="C988" s="316">
        <v>11697.73</v>
      </c>
      <c r="E988" s="263" t="s">
        <v>37092</v>
      </c>
      <c r="F988" s="263"/>
      <c r="G988" s="264">
        <v>301248.92</v>
      </c>
      <c r="I988" s="227" t="s">
        <v>5067</v>
      </c>
      <c r="J988" s="227"/>
      <c r="K988" s="228">
        <v>23021</v>
      </c>
      <c r="M988" s="205" t="s">
        <v>1415</v>
      </c>
      <c r="N988" s="205"/>
      <c r="O988" s="206">
        <v>680076</v>
      </c>
      <c r="U988" s="309" t="s">
        <v>16423</v>
      </c>
      <c r="V988" s="310">
        <v>1093.5</v>
      </c>
      <c r="X988" s="267" t="s">
        <v>57226</v>
      </c>
      <c r="Y988" s="268">
        <v>9757.26</v>
      </c>
      <c r="AA988" s="229" t="s">
        <v>38859</v>
      </c>
      <c r="AB988" s="230">
        <v>24966.400000000001</v>
      </c>
      <c r="AD988" s="209" t="s">
        <v>15582</v>
      </c>
      <c r="AE988" s="210">
        <v>85500</v>
      </c>
      <c r="AF988" s="93"/>
      <c r="AG988" s="201" t="s">
        <v>31934</v>
      </c>
      <c r="AH988" s="202">
        <v>157611.63</v>
      </c>
      <c r="AJ988" s="319" t="s">
        <v>40021</v>
      </c>
      <c r="AK988" s="320">
        <v>11697.73</v>
      </c>
      <c r="AM988" s="265" t="s">
        <v>37904</v>
      </c>
      <c r="AN988" s="266">
        <v>301248.92</v>
      </c>
      <c r="AP988" s="233" t="s">
        <v>10851</v>
      </c>
      <c r="AQ988" s="234">
        <v>23021</v>
      </c>
      <c r="AS988" s="211" t="s">
        <v>7740</v>
      </c>
      <c r="AT988" s="212">
        <v>19747</v>
      </c>
    </row>
    <row r="989" spans="1:46" x14ac:dyDescent="0.3">
      <c r="A989" s="315" t="s">
        <v>39819</v>
      </c>
      <c r="B989" s="315"/>
      <c r="C989" s="316">
        <v>24275.79</v>
      </c>
      <c r="E989" s="263" t="s">
        <v>37093</v>
      </c>
      <c r="F989" s="263"/>
      <c r="G989" s="264">
        <v>103330.88</v>
      </c>
      <c r="I989" s="227" t="s">
        <v>5147</v>
      </c>
      <c r="J989" s="227"/>
      <c r="K989" s="228">
        <v>2616</v>
      </c>
      <c r="M989" s="205" t="s">
        <v>355</v>
      </c>
      <c r="N989" s="205"/>
      <c r="O989" s="206">
        <v>39402.980000000003</v>
      </c>
      <c r="U989" s="309" t="s">
        <v>16429</v>
      </c>
      <c r="V989" s="310">
        <v>2500</v>
      </c>
      <c r="X989" s="267" t="s">
        <v>49623</v>
      </c>
      <c r="Y989" s="268">
        <v>38796.629999999997</v>
      </c>
      <c r="AA989" s="229" t="s">
        <v>36004</v>
      </c>
      <c r="AB989" s="230">
        <v>4334.71</v>
      </c>
      <c r="AD989" s="209" t="s">
        <v>15583</v>
      </c>
      <c r="AE989" s="210">
        <v>18700</v>
      </c>
      <c r="AF989" s="93"/>
      <c r="AG989" s="201" t="s">
        <v>31935</v>
      </c>
      <c r="AH989" s="202">
        <v>46004.45</v>
      </c>
      <c r="AJ989" s="319" t="s">
        <v>40022</v>
      </c>
      <c r="AK989" s="320">
        <v>24275.79</v>
      </c>
      <c r="AM989" s="265" t="s">
        <v>37909</v>
      </c>
      <c r="AN989" s="266">
        <v>103330.88</v>
      </c>
      <c r="AP989" s="233" t="s">
        <v>10852</v>
      </c>
      <c r="AQ989" s="234">
        <v>2616</v>
      </c>
      <c r="AS989" s="211" t="s">
        <v>8033</v>
      </c>
      <c r="AT989" s="212">
        <v>6178.2</v>
      </c>
    </row>
    <row r="990" spans="1:46" x14ac:dyDescent="0.3">
      <c r="A990" s="315" t="s">
        <v>39820</v>
      </c>
      <c r="B990" s="315"/>
      <c r="C990" s="316">
        <v>12280.45</v>
      </c>
      <c r="E990" s="263" t="s">
        <v>37094</v>
      </c>
      <c r="F990" s="263"/>
      <c r="G990" s="264">
        <v>37017.480000000003</v>
      </c>
      <c r="I990" s="227" t="s">
        <v>5148</v>
      </c>
      <c r="J990" s="227"/>
      <c r="K990" s="228">
        <v>6060</v>
      </c>
      <c r="M990" s="205" t="s">
        <v>356</v>
      </c>
      <c r="N990" s="205"/>
      <c r="O990" s="206">
        <v>272216</v>
      </c>
      <c r="U990" s="309" t="s">
        <v>16430</v>
      </c>
      <c r="V990" s="310">
        <v>440.9</v>
      </c>
      <c r="X990" s="267" t="s">
        <v>47745</v>
      </c>
      <c r="Y990" s="268">
        <v>3112.59</v>
      </c>
      <c r="AA990" s="229" t="s">
        <v>36005</v>
      </c>
      <c r="AB990" s="230">
        <v>5407.51</v>
      </c>
      <c r="AD990" s="209" t="s">
        <v>15584</v>
      </c>
      <c r="AE990" s="210">
        <v>255.81</v>
      </c>
      <c r="AF990" s="93"/>
      <c r="AG990" s="201" t="s">
        <v>31936</v>
      </c>
      <c r="AH990" s="202">
        <v>102008.67</v>
      </c>
      <c r="AJ990" s="319" t="s">
        <v>40023</v>
      </c>
      <c r="AK990" s="320">
        <v>12280.45</v>
      </c>
      <c r="AM990" s="265" t="s">
        <v>37916</v>
      </c>
      <c r="AN990" s="266">
        <v>37017.480000000003</v>
      </c>
      <c r="AP990" s="233" t="s">
        <v>10853</v>
      </c>
      <c r="AQ990" s="234">
        <v>6060</v>
      </c>
      <c r="AS990" s="211" t="s">
        <v>8192</v>
      </c>
      <c r="AT990" s="212">
        <v>15558</v>
      </c>
    </row>
    <row r="991" spans="1:46" x14ac:dyDescent="0.3">
      <c r="A991" s="315" t="s">
        <v>39822</v>
      </c>
      <c r="B991" s="315"/>
      <c r="C991" s="316">
        <v>6811.65</v>
      </c>
      <c r="E991" s="263" t="s">
        <v>37095</v>
      </c>
      <c r="F991" s="263"/>
      <c r="G991" s="264">
        <v>59291.19</v>
      </c>
      <c r="I991" s="227" t="s">
        <v>5150</v>
      </c>
      <c r="J991" s="227"/>
      <c r="K991" s="228">
        <v>523</v>
      </c>
      <c r="M991" s="205" t="s">
        <v>357</v>
      </c>
      <c r="N991" s="205"/>
      <c r="O991" s="206">
        <v>842779</v>
      </c>
      <c r="U991" s="309" t="s">
        <v>34614</v>
      </c>
      <c r="V991" s="310">
        <v>326.14999999999998</v>
      </c>
      <c r="X991" s="267" t="s">
        <v>57227</v>
      </c>
      <c r="Y991" s="268">
        <v>5203.0600000000004</v>
      </c>
      <c r="AA991" s="229" t="s">
        <v>46662</v>
      </c>
      <c r="AB991" s="230">
        <v>15810</v>
      </c>
      <c r="AD991" s="209" t="s">
        <v>15585</v>
      </c>
      <c r="AE991" s="210">
        <v>1893.02</v>
      </c>
      <c r="AF991" s="93"/>
      <c r="AG991" s="201" t="s">
        <v>31937</v>
      </c>
      <c r="AH991" s="202">
        <v>82553.06</v>
      </c>
      <c r="AJ991" s="319" t="s">
        <v>40025</v>
      </c>
      <c r="AK991" s="320">
        <v>6811.65</v>
      </c>
      <c r="AM991" s="265" t="s">
        <v>37924</v>
      </c>
      <c r="AN991" s="266">
        <v>59291.19</v>
      </c>
      <c r="AP991" s="233" t="s">
        <v>10855</v>
      </c>
      <c r="AQ991" s="234">
        <v>523</v>
      </c>
      <c r="AS991" s="211" t="s">
        <v>8296</v>
      </c>
      <c r="AT991" s="212">
        <v>142962.96</v>
      </c>
    </row>
    <row r="992" spans="1:46" x14ac:dyDescent="0.3">
      <c r="A992" s="315" t="s">
        <v>39823</v>
      </c>
      <c r="B992" s="315"/>
      <c r="C992" s="316">
        <v>122953.65</v>
      </c>
      <c r="E992" s="263" t="s">
        <v>37096</v>
      </c>
      <c r="F992" s="263"/>
      <c r="G992" s="264">
        <v>623609.54</v>
      </c>
      <c r="I992" s="227" t="s">
        <v>5068</v>
      </c>
      <c r="J992" s="227"/>
      <c r="K992" s="228">
        <v>71839.55</v>
      </c>
      <c r="M992" s="205" t="s">
        <v>1416</v>
      </c>
      <c r="N992" s="205"/>
      <c r="O992" s="206">
        <v>361809.88</v>
      </c>
      <c r="U992" s="309" t="s">
        <v>67087</v>
      </c>
      <c r="V992" s="310">
        <v>1440</v>
      </c>
      <c r="X992" s="267" t="s">
        <v>57228</v>
      </c>
      <c r="Y992" s="268">
        <v>2812.44</v>
      </c>
      <c r="AA992" s="229" t="s">
        <v>49623</v>
      </c>
      <c r="AB992" s="230">
        <v>30737.79</v>
      </c>
      <c r="AD992" s="209" t="s">
        <v>15586</v>
      </c>
      <c r="AE992" s="210">
        <v>11443.35</v>
      </c>
      <c r="AF992" s="93"/>
      <c r="AG992" s="201" t="s">
        <v>31938</v>
      </c>
      <c r="AH992" s="202">
        <v>12.44</v>
      </c>
      <c r="AJ992" s="319" t="s">
        <v>40026</v>
      </c>
      <c r="AK992" s="320">
        <v>122953.65</v>
      </c>
      <c r="AM992" s="265" t="s">
        <v>37931</v>
      </c>
      <c r="AN992" s="266">
        <v>623609.54</v>
      </c>
      <c r="AP992" s="233" t="s">
        <v>10856</v>
      </c>
      <c r="AQ992" s="234">
        <v>71839.55</v>
      </c>
      <c r="AS992" s="211" t="s">
        <v>8517</v>
      </c>
      <c r="AT992" s="212">
        <v>42319.57</v>
      </c>
    </row>
    <row r="993" spans="1:46" x14ac:dyDescent="0.3">
      <c r="A993" s="315" t="s">
        <v>39824</v>
      </c>
      <c r="B993" s="315"/>
      <c r="C993" s="316">
        <v>795.72</v>
      </c>
      <c r="E993" s="263" t="s">
        <v>37097</v>
      </c>
      <c r="F993" s="263"/>
      <c r="G993" s="264">
        <v>120117.28</v>
      </c>
      <c r="I993" s="227" t="s">
        <v>5069</v>
      </c>
      <c r="J993" s="227"/>
      <c r="K993" s="228">
        <v>151127</v>
      </c>
      <c r="M993" s="205" t="s">
        <v>4035</v>
      </c>
      <c r="N993" s="205"/>
      <c r="O993" s="206">
        <v>22943</v>
      </c>
      <c r="U993" s="309" t="s">
        <v>16433</v>
      </c>
      <c r="V993" s="310">
        <v>689.84</v>
      </c>
      <c r="X993" s="267" t="s">
        <v>57229</v>
      </c>
      <c r="Y993" s="268">
        <v>2734.63</v>
      </c>
      <c r="AA993" s="229" t="s">
        <v>47745</v>
      </c>
      <c r="AB993" s="230">
        <v>25051.35</v>
      </c>
      <c r="AD993" s="209" t="s">
        <v>15587</v>
      </c>
      <c r="AE993" s="210">
        <v>16628.3</v>
      </c>
      <c r="AF993" s="93"/>
      <c r="AG993" s="201" t="s">
        <v>13424</v>
      </c>
      <c r="AH993" s="202">
        <v>129540.94</v>
      </c>
      <c r="AJ993" s="319" t="s">
        <v>40027</v>
      </c>
      <c r="AK993" s="320">
        <v>795.72</v>
      </c>
      <c r="AM993" s="265" t="s">
        <v>37936</v>
      </c>
      <c r="AN993" s="266">
        <v>120117.28</v>
      </c>
      <c r="AP993" s="233" t="s">
        <v>10858</v>
      </c>
      <c r="AQ993" s="234">
        <v>151127</v>
      </c>
      <c r="AS993" s="211" t="s">
        <v>8679</v>
      </c>
      <c r="AT993" s="212">
        <v>15884.4</v>
      </c>
    </row>
    <row r="994" spans="1:46" x14ac:dyDescent="0.3">
      <c r="A994" s="315" t="s">
        <v>39825</v>
      </c>
      <c r="B994" s="315"/>
      <c r="C994" s="316">
        <v>31593.21</v>
      </c>
      <c r="E994" s="263" t="s">
        <v>37098</v>
      </c>
      <c r="F994" s="263"/>
      <c r="G994" s="264">
        <v>23620</v>
      </c>
      <c r="I994" s="227" t="s">
        <v>5071</v>
      </c>
      <c r="J994" s="227"/>
      <c r="K994" s="228">
        <v>102435.53</v>
      </c>
      <c r="M994" s="205" t="s">
        <v>1417</v>
      </c>
      <c r="N994" s="205"/>
      <c r="O994" s="206">
        <v>14300</v>
      </c>
      <c r="U994" s="309" t="s">
        <v>16434</v>
      </c>
      <c r="V994" s="310">
        <v>1638.29</v>
      </c>
      <c r="X994" s="267" t="s">
        <v>47746</v>
      </c>
      <c r="Y994" s="268">
        <v>7527.66</v>
      </c>
      <c r="AA994" s="229" t="s">
        <v>47746</v>
      </c>
      <c r="AB994" s="230">
        <v>30633.57</v>
      </c>
      <c r="AD994" s="209" t="s">
        <v>15588</v>
      </c>
      <c r="AE994" s="210">
        <v>1334.9</v>
      </c>
      <c r="AF994" s="93"/>
      <c r="AG994" s="201" t="s">
        <v>13425</v>
      </c>
      <c r="AH994" s="202">
        <v>748171.54</v>
      </c>
      <c r="AJ994" s="319" t="s">
        <v>40028</v>
      </c>
      <c r="AK994" s="320">
        <v>31593.21</v>
      </c>
      <c r="AM994" s="265" t="s">
        <v>37942</v>
      </c>
      <c r="AN994" s="266">
        <v>23620</v>
      </c>
      <c r="AP994" s="233" t="s">
        <v>10861</v>
      </c>
      <c r="AQ994" s="234">
        <v>102435.53</v>
      </c>
      <c r="AS994" s="211" t="s">
        <v>8919</v>
      </c>
      <c r="AT994" s="212">
        <v>111436.94</v>
      </c>
    </row>
    <row r="995" spans="1:46" x14ac:dyDescent="0.3">
      <c r="A995" s="315" t="s">
        <v>39826</v>
      </c>
      <c r="B995" s="315"/>
      <c r="C995" s="316">
        <v>15877.51</v>
      </c>
      <c r="E995" s="263" t="s">
        <v>37099</v>
      </c>
      <c r="F995" s="263"/>
      <c r="G995" s="264">
        <v>11841</v>
      </c>
      <c r="I995" s="227" t="s">
        <v>5072</v>
      </c>
      <c r="J995" s="227"/>
      <c r="K995" s="228">
        <v>652.41</v>
      </c>
      <c r="M995" s="205" t="s">
        <v>4036</v>
      </c>
      <c r="N995" s="205"/>
      <c r="O995" s="206">
        <v>11820.5</v>
      </c>
      <c r="U995" s="309" t="s">
        <v>16435</v>
      </c>
      <c r="V995" s="310">
        <v>1030.47</v>
      </c>
      <c r="X995" s="267" t="s">
        <v>57230</v>
      </c>
      <c r="Y995" s="268">
        <v>7362.61</v>
      </c>
      <c r="AA995" s="229" t="s">
        <v>44383</v>
      </c>
      <c r="AB995" s="230">
        <v>22674.79</v>
      </c>
      <c r="AD995" s="209" t="s">
        <v>15589</v>
      </c>
      <c r="AE995" s="210">
        <v>8697.17</v>
      </c>
      <c r="AF995" s="93"/>
      <c r="AG995" s="201" t="s">
        <v>13426</v>
      </c>
      <c r="AH995" s="202">
        <v>319492.61</v>
      </c>
      <c r="AJ995" s="319" t="s">
        <v>40029</v>
      </c>
      <c r="AK995" s="320">
        <v>15877.51</v>
      </c>
      <c r="AM995" s="265" t="s">
        <v>37950</v>
      </c>
      <c r="AN995" s="266">
        <v>11841</v>
      </c>
      <c r="AP995" s="233" t="s">
        <v>10862</v>
      </c>
      <c r="AQ995" s="234">
        <v>652.41</v>
      </c>
      <c r="AS995" s="211" t="s">
        <v>9259</v>
      </c>
      <c r="AT995" s="212">
        <v>805687.97</v>
      </c>
    </row>
    <row r="996" spans="1:46" x14ac:dyDescent="0.3">
      <c r="A996" s="315" t="s">
        <v>39827</v>
      </c>
      <c r="B996" s="315"/>
      <c r="C996" s="316">
        <v>198.69</v>
      </c>
      <c r="E996" s="263" t="s">
        <v>37100</v>
      </c>
      <c r="F996" s="263"/>
      <c r="G996" s="264">
        <v>151812.29999999999</v>
      </c>
      <c r="I996" s="227" t="s">
        <v>5073</v>
      </c>
      <c r="J996" s="227"/>
      <c r="K996" s="228">
        <v>17550.25</v>
      </c>
      <c r="M996" s="205" t="s">
        <v>358</v>
      </c>
      <c r="N996" s="205"/>
      <c r="O996" s="206">
        <v>219257</v>
      </c>
      <c r="U996" s="309" t="s">
        <v>57268</v>
      </c>
      <c r="V996" s="310">
        <v>1436.92</v>
      </c>
      <c r="X996" s="267" t="s">
        <v>57231</v>
      </c>
      <c r="Y996" s="268">
        <v>2748.64</v>
      </c>
      <c r="AA996" s="229" t="s">
        <v>44384</v>
      </c>
      <c r="AB996" s="230">
        <v>8345.9500000000007</v>
      </c>
      <c r="AD996" s="209" t="s">
        <v>15590</v>
      </c>
      <c r="AE996" s="210">
        <v>4155.33</v>
      </c>
      <c r="AF996" s="93"/>
      <c r="AG996" s="201" t="s">
        <v>13427</v>
      </c>
      <c r="AH996" s="202">
        <v>88986.18</v>
      </c>
      <c r="AJ996" s="319" t="s">
        <v>40030</v>
      </c>
      <c r="AK996" s="320">
        <v>198.69</v>
      </c>
      <c r="AM996" s="265" t="s">
        <v>37953</v>
      </c>
      <c r="AN996" s="266">
        <v>151812.29999999999</v>
      </c>
      <c r="AP996" s="233" t="s">
        <v>10863</v>
      </c>
      <c r="AQ996" s="234">
        <v>17550.25</v>
      </c>
      <c r="AS996" s="211" t="s">
        <v>9649</v>
      </c>
      <c r="AT996" s="212">
        <v>40473.51</v>
      </c>
    </row>
    <row r="997" spans="1:46" x14ac:dyDescent="0.3">
      <c r="A997" s="315" t="s">
        <v>39828</v>
      </c>
      <c r="B997" s="315"/>
      <c r="C997" s="316">
        <v>1094.31</v>
      </c>
      <c r="E997" s="263" t="s">
        <v>37101</v>
      </c>
      <c r="F997" s="263"/>
      <c r="G997" s="264">
        <v>45081.29</v>
      </c>
      <c r="I997" s="227" t="s">
        <v>5074</v>
      </c>
      <c r="J997" s="227"/>
      <c r="K997" s="228">
        <v>25964</v>
      </c>
      <c r="M997" s="205" t="s">
        <v>1418</v>
      </c>
      <c r="N997" s="205"/>
      <c r="O997" s="206">
        <v>20625.310000000001</v>
      </c>
      <c r="U997" s="309" t="s">
        <v>16436</v>
      </c>
      <c r="V997" s="310">
        <v>9.9499999999999993</v>
      </c>
      <c r="X997" s="267" t="s">
        <v>57232</v>
      </c>
      <c r="Y997" s="268">
        <v>91764.02</v>
      </c>
      <c r="AA997" s="229" t="s">
        <v>51605</v>
      </c>
      <c r="AB997" s="230">
        <v>325.94</v>
      </c>
      <c r="AD997" s="209" t="s">
        <v>15591</v>
      </c>
      <c r="AE997" s="210">
        <v>38688.35</v>
      </c>
      <c r="AF997" s="93"/>
      <c r="AG997" s="201" t="s">
        <v>13428</v>
      </c>
      <c r="AH997" s="202">
        <v>205550.56</v>
      </c>
      <c r="AJ997" s="319" t="s">
        <v>40031</v>
      </c>
      <c r="AK997" s="320">
        <v>1094.31</v>
      </c>
      <c r="AM997" s="265" t="s">
        <v>37958</v>
      </c>
      <c r="AN997" s="266">
        <v>45081.29</v>
      </c>
      <c r="AP997" s="233" t="s">
        <v>10864</v>
      </c>
      <c r="AQ997" s="234">
        <v>25964</v>
      </c>
      <c r="AS997" s="211" t="s">
        <v>11508</v>
      </c>
      <c r="AT997" s="212">
        <v>307293.23</v>
      </c>
    </row>
    <row r="998" spans="1:46" x14ac:dyDescent="0.3">
      <c r="A998" s="315" t="s">
        <v>39830</v>
      </c>
      <c r="B998" s="315"/>
      <c r="C998" s="316">
        <v>611386.44999999995</v>
      </c>
      <c r="E998" s="263" t="s">
        <v>37102</v>
      </c>
      <c r="F998" s="263"/>
      <c r="G998" s="264">
        <v>221763</v>
      </c>
      <c r="I998" s="227" t="s">
        <v>5075</v>
      </c>
      <c r="J998" s="227"/>
      <c r="K998" s="228">
        <v>50463.49</v>
      </c>
      <c r="M998" s="205" t="s">
        <v>360</v>
      </c>
      <c r="N998" s="205"/>
      <c r="O998" s="206">
        <v>109041</v>
      </c>
      <c r="U998" s="309" t="s">
        <v>54869</v>
      </c>
      <c r="V998" s="310">
        <v>19817.099999999999</v>
      </c>
      <c r="X998" s="267" t="s">
        <v>44384</v>
      </c>
      <c r="Y998" s="268">
        <v>18.8</v>
      </c>
      <c r="AA998" s="229" t="s">
        <v>49624</v>
      </c>
      <c r="AB998" s="230">
        <v>2672.46</v>
      </c>
      <c r="AD998" s="209" t="s">
        <v>15592</v>
      </c>
      <c r="AE998" s="210">
        <v>6667.1</v>
      </c>
      <c r="AF998" s="93"/>
      <c r="AG998" s="201" t="s">
        <v>13429</v>
      </c>
      <c r="AH998" s="202">
        <v>177436.12</v>
      </c>
      <c r="AJ998" s="319" t="s">
        <v>40033</v>
      </c>
      <c r="AK998" s="320">
        <v>611386.44999999995</v>
      </c>
      <c r="AM998" s="265" t="s">
        <v>37963</v>
      </c>
      <c r="AN998" s="266">
        <v>221763</v>
      </c>
      <c r="AP998" s="233" t="s">
        <v>10865</v>
      </c>
      <c r="AQ998" s="234">
        <v>50463.49</v>
      </c>
      <c r="AS998" s="211" t="s">
        <v>11853</v>
      </c>
      <c r="AT998" s="212">
        <v>66185.740000000005</v>
      </c>
    </row>
    <row r="999" spans="1:46" x14ac:dyDescent="0.3">
      <c r="A999" s="315" t="s">
        <v>39831</v>
      </c>
      <c r="B999" s="315"/>
      <c r="C999" s="316">
        <v>8247.8700000000008</v>
      </c>
      <c r="E999" s="263" t="s">
        <v>37103</v>
      </c>
      <c r="F999" s="263"/>
      <c r="G999" s="264">
        <v>5693</v>
      </c>
      <c r="I999" s="227" t="s">
        <v>5076</v>
      </c>
      <c r="J999" s="227"/>
      <c r="K999" s="228">
        <v>23700.240000000002</v>
      </c>
      <c r="M999" s="205" t="s">
        <v>361</v>
      </c>
      <c r="N999" s="205"/>
      <c r="O999" s="206">
        <v>676211.47</v>
      </c>
      <c r="U999" s="309" t="s">
        <v>54872</v>
      </c>
      <c r="V999" s="310">
        <v>1433.37</v>
      </c>
      <c r="X999" s="267" t="s">
        <v>61779</v>
      </c>
      <c r="Y999" s="268">
        <v>3642.55</v>
      </c>
      <c r="AA999" s="229" t="s">
        <v>49625</v>
      </c>
      <c r="AB999" s="230">
        <v>16319.2</v>
      </c>
      <c r="AD999" s="209" t="s">
        <v>15593</v>
      </c>
      <c r="AE999" s="210">
        <v>18769.28</v>
      </c>
      <c r="AF999" s="93"/>
      <c r="AG999" s="201" t="s">
        <v>31939</v>
      </c>
      <c r="AH999" s="202">
        <v>12.44</v>
      </c>
      <c r="AJ999" s="319" t="s">
        <v>40034</v>
      </c>
      <c r="AK999" s="320">
        <v>8247.8700000000008</v>
      </c>
      <c r="AM999" s="265" t="s">
        <v>37969</v>
      </c>
      <c r="AN999" s="266">
        <v>5693</v>
      </c>
      <c r="AP999" s="233" t="s">
        <v>10866</v>
      </c>
      <c r="AQ999" s="234">
        <v>23700.240000000002</v>
      </c>
      <c r="AS999" s="211" t="s">
        <v>9808</v>
      </c>
      <c r="AT999" s="212">
        <v>2039464.8</v>
      </c>
    </row>
    <row r="1000" spans="1:46" x14ac:dyDescent="0.3">
      <c r="A1000" s="315" t="s">
        <v>39833</v>
      </c>
      <c r="B1000" s="315"/>
      <c r="C1000" s="316">
        <v>1949.48</v>
      </c>
      <c r="E1000" s="263" t="s">
        <v>37104</v>
      </c>
      <c r="F1000" s="263"/>
      <c r="G1000" s="264">
        <v>373006.5</v>
      </c>
      <c r="I1000" s="227" t="s">
        <v>5078</v>
      </c>
      <c r="J1000" s="227"/>
      <c r="K1000" s="228">
        <v>50870.63</v>
      </c>
      <c r="M1000" s="205" t="s">
        <v>362</v>
      </c>
      <c r="N1000" s="205"/>
      <c r="O1000" s="206">
        <v>174509.03</v>
      </c>
      <c r="U1000" s="309" t="s">
        <v>54873</v>
      </c>
      <c r="V1000" s="310">
        <v>4710.6099999999997</v>
      </c>
      <c r="X1000" s="267" t="s">
        <v>61277</v>
      </c>
      <c r="Y1000" s="268">
        <v>565.59</v>
      </c>
      <c r="AA1000" s="229" t="s">
        <v>44385</v>
      </c>
      <c r="AB1000" s="230">
        <v>53996.97</v>
      </c>
      <c r="AD1000" s="209" t="s">
        <v>15594</v>
      </c>
      <c r="AE1000" s="210">
        <v>200721.39</v>
      </c>
      <c r="AF1000" s="93"/>
      <c r="AG1000" s="201" t="s">
        <v>31940</v>
      </c>
      <c r="AH1000" s="202">
        <v>12146.58</v>
      </c>
      <c r="AJ1000" s="319" t="s">
        <v>40036</v>
      </c>
      <c r="AK1000" s="320">
        <v>1949.48</v>
      </c>
      <c r="AM1000" s="265" t="s">
        <v>37974</v>
      </c>
      <c r="AN1000" s="266">
        <v>373006.5</v>
      </c>
      <c r="AP1000" s="233" t="s">
        <v>10868</v>
      </c>
      <c r="AQ1000" s="234">
        <v>50870.63</v>
      </c>
      <c r="AS1000" s="211" t="s">
        <v>6662</v>
      </c>
      <c r="AT1000" s="212">
        <v>581000.29</v>
      </c>
    </row>
    <row r="1001" spans="1:46" x14ac:dyDescent="0.3">
      <c r="A1001" s="315" t="s">
        <v>39834</v>
      </c>
      <c r="B1001" s="315"/>
      <c r="C1001" s="316">
        <v>4560.59</v>
      </c>
      <c r="E1001" s="263" t="s">
        <v>37105</v>
      </c>
      <c r="F1001" s="263"/>
      <c r="G1001" s="264">
        <v>115.78</v>
      </c>
      <c r="I1001" s="227" t="s">
        <v>5153</v>
      </c>
      <c r="J1001" s="227"/>
      <c r="K1001" s="228">
        <v>1593</v>
      </c>
      <c r="M1001" s="205" t="s">
        <v>363</v>
      </c>
      <c r="N1001" s="205"/>
      <c r="O1001" s="206">
        <v>70992</v>
      </c>
      <c r="U1001" s="309" t="s">
        <v>64018</v>
      </c>
      <c r="V1001" s="310">
        <v>2965.36</v>
      </c>
      <c r="X1001" s="267" t="s">
        <v>61278</v>
      </c>
      <c r="Y1001" s="268">
        <v>43.26</v>
      </c>
      <c r="AA1001" s="229" t="s">
        <v>44386</v>
      </c>
      <c r="AB1001" s="230">
        <v>5000</v>
      </c>
      <c r="AD1001" s="209" t="s">
        <v>15595</v>
      </c>
      <c r="AE1001" s="210">
        <v>25147</v>
      </c>
      <c r="AF1001" s="93"/>
      <c r="AG1001" s="201" t="s">
        <v>31941</v>
      </c>
      <c r="AH1001" s="202">
        <v>4755.42</v>
      </c>
      <c r="AJ1001" s="319" t="s">
        <v>40037</v>
      </c>
      <c r="AK1001" s="320">
        <v>4560.59</v>
      </c>
      <c r="AM1001" s="265" t="s">
        <v>37979</v>
      </c>
      <c r="AN1001" s="266">
        <v>115.78</v>
      </c>
      <c r="AP1001" s="233" t="s">
        <v>10869</v>
      </c>
      <c r="AQ1001" s="234">
        <v>1593</v>
      </c>
      <c r="AS1001" s="211" t="s">
        <v>7081</v>
      </c>
      <c r="AT1001" s="212">
        <v>10916.78</v>
      </c>
    </row>
    <row r="1002" spans="1:46" x14ac:dyDescent="0.3">
      <c r="A1002" s="315" t="s">
        <v>39836</v>
      </c>
      <c r="B1002" s="315"/>
      <c r="C1002" s="316">
        <v>14469.32</v>
      </c>
      <c r="E1002" s="263" t="s">
        <v>37106</v>
      </c>
      <c r="F1002" s="263"/>
      <c r="G1002" s="264">
        <v>29862.06</v>
      </c>
      <c r="I1002" s="227" t="s">
        <v>5154</v>
      </c>
      <c r="J1002" s="227"/>
      <c r="K1002" s="228">
        <v>807</v>
      </c>
      <c r="M1002" s="205" t="s">
        <v>364</v>
      </c>
      <c r="N1002" s="205"/>
      <c r="O1002" s="206">
        <v>467289</v>
      </c>
      <c r="U1002" s="309" t="s">
        <v>49678</v>
      </c>
      <c r="V1002" s="310">
        <v>389.76</v>
      </c>
      <c r="X1002" s="267" t="s">
        <v>15555</v>
      </c>
      <c r="Y1002" s="268">
        <v>439</v>
      </c>
      <c r="AA1002" s="229" t="s">
        <v>44387</v>
      </c>
      <c r="AB1002" s="230">
        <v>382.5</v>
      </c>
      <c r="AD1002" s="209" t="s">
        <v>15596</v>
      </c>
      <c r="AE1002" s="210">
        <v>470786.23</v>
      </c>
      <c r="AF1002" s="93"/>
      <c r="AG1002" s="201" t="s">
        <v>19017</v>
      </c>
      <c r="AH1002" s="202">
        <v>12146.58</v>
      </c>
      <c r="AJ1002" s="319" t="s">
        <v>40039</v>
      </c>
      <c r="AK1002" s="320">
        <v>14469.32</v>
      </c>
      <c r="AM1002" s="265" t="s">
        <v>37984</v>
      </c>
      <c r="AN1002" s="266">
        <v>29862.06</v>
      </c>
      <c r="AP1002" s="233" t="s">
        <v>10870</v>
      </c>
      <c r="AQ1002" s="234">
        <v>807</v>
      </c>
      <c r="AS1002" s="211" t="s">
        <v>7328</v>
      </c>
      <c r="AT1002" s="212">
        <v>127478.61</v>
      </c>
    </row>
    <row r="1003" spans="1:46" x14ac:dyDescent="0.3">
      <c r="A1003" s="315" t="s">
        <v>39837</v>
      </c>
      <c r="B1003" s="315"/>
      <c r="C1003" s="316">
        <v>33774.699999999997</v>
      </c>
      <c r="E1003" s="263" t="s">
        <v>37107</v>
      </c>
      <c r="F1003" s="263"/>
      <c r="G1003" s="264">
        <v>25237.37</v>
      </c>
      <c r="I1003" s="227" t="s">
        <v>5079</v>
      </c>
      <c r="J1003" s="227"/>
      <c r="K1003" s="228">
        <v>22252.799999999999</v>
      </c>
      <c r="M1003" s="205" t="s">
        <v>365</v>
      </c>
      <c r="N1003" s="205"/>
      <c r="O1003" s="206">
        <v>147769.22</v>
      </c>
      <c r="U1003" s="309" t="s">
        <v>54879</v>
      </c>
      <c r="V1003" s="310">
        <v>69159.5</v>
      </c>
      <c r="X1003" s="267" t="s">
        <v>57233</v>
      </c>
      <c r="Y1003" s="268">
        <v>3885</v>
      </c>
      <c r="AA1003" s="229" t="s">
        <v>42161</v>
      </c>
      <c r="AB1003" s="230">
        <v>3496</v>
      </c>
      <c r="AD1003" s="209" t="s">
        <v>15597</v>
      </c>
      <c r="AE1003" s="210">
        <v>63094.77</v>
      </c>
      <c r="AF1003" s="93"/>
      <c r="AG1003" s="201" t="s">
        <v>19018</v>
      </c>
      <c r="AH1003" s="202">
        <v>4755.42</v>
      </c>
      <c r="AJ1003" s="319" t="s">
        <v>40040</v>
      </c>
      <c r="AK1003" s="320">
        <v>33774.699999999997</v>
      </c>
      <c r="AM1003" s="265" t="s">
        <v>37989</v>
      </c>
      <c r="AN1003" s="266">
        <v>25237.37</v>
      </c>
      <c r="AP1003" s="233" t="s">
        <v>10871</v>
      </c>
      <c r="AQ1003" s="234">
        <v>22252.799999999999</v>
      </c>
      <c r="AS1003" s="211" t="s">
        <v>7591</v>
      </c>
      <c r="AT1003" s="212">
        <v>532821.32999999996</v>
      </c>
    </row>
    <row r="1004" spans="1:46" x14ac:dyDescent="0.3">
      <c r="A1004" s="315" t="s">
        <v>39838</v>
      </c>
      <c r="B1004" s="315"/>
      <c r="C1004" s="316">
        <v>186980.23</v>
      </c>
      <c r="E1004" s="263" t="s">
        <v>37108</v>
      </c>
      <c r="F1004" s="263"/>
      <c r="G1004" s="264">
        <v>56194.12</v>
      </c>
      <c r="I1004" s="227" t="s">
        <v>5155</v>
      </c>
      <c r="J1004" s="227"/>
      <c r="K1004" s="228">
        <v>338.09</v>
      </c>
      <c r="M1004" s="205" t="s">
        <v>1419</v>
      </c>
      <c r="N1004" s="205"/>
      <c r="O1004" s="206">
        <v>7715</v>
      </c>
      <c r="U1004" s="309" t="s">
        <v>48705</v>
      </c>
      <c r="V1004" s="310">
        <v>92594.34</v>
      </c>
      <c r="X1004" s="267" t="s">
        <v>57234</v>
      </c>
      <c r="Y1004" s="268">
        <v>2767</v>
      </c>
      <c r="AA1004" s="229" t="s">
        <v>15552</v>
      </c>
      <c r="AB1004" s="230">
        <v>1602</v>
      </c>
      <c r="AD1004" s="209" t="s">
        <v>15598</v>
      </c>
      <c r="AE1004" s="210">
        <v>37285</v>
      </c>
      <c r="AF1004" s="93"/>
      <c r="AG1004" s="201" t="s">
        <v>31942</v>
      </c>
      <c r="AH1004" s="202">
        <v>4095</v>
      </c>
      <c r="AJ1004" s="319" t="s">
        <v>40041</v>
      </c>
      <c r="AK1004" s="320">
        <v>186980.23</v>
      </c>
      <c r="AM1004" s="265" t="s">
        <v>37997</v>
      </c>
      <c r="AN1004" s="266">
        <v>56194.12</v>
      </c>
      <c r="AP1004" s="233" t="s">
        <v>10872</v>
      </c>
      <c r="AQ1004" s="234">
        <v>338.09</v>
      </c>
      <c r="AS1004" s="211" t="s">
        <v>7741</v>
      </c>
      <c r="AT1004" s="212">
        <v>153.80000000000001</v>
      </c>
    </row>
    <row r="1005" spans="1:46" x14ac:dyDescent="0.3">
      <c r="A1005" s="315" t="s">
        <v>39839</v>
      </c>
      <c r="B1005" s="315"/>
      <c r="C1005" s="316">
        <v>7237.7</v>
      </c>
      <c r="E1005" s="263" t="s">
        <v>37109</v>
      </c>
      <c r="F1005" s="263"/>
      <c r="G1005" s="264">
        <v>51755.24</v>
      </c>
      <c r="I1005" s="227" t="s">
        <v>5080</v>
      </c>
      <c r="J1005" s="227"/>
      <c r="K1005" s="228">
        <v>78158.350000000006</v>
      </c>
      <c r="M1005" s="205" t="s">
        <v>1420</v>
      </c>
      <c r="N1005" s="205"/>
      <c r="O1005" s="206">
        <v>63212.89</v>
      </c>
      <c r="U1005" s="309" t="s">
        <v>49679</v>
      </c>
      <c r="V1005" s="310">
        <v>49616</v>
      </c>
      <c r="X1005" s="267" t="s">
        <v>57235</v>
      </c>
      <c r="Y1005" s="268">
        <v>1568.31</v>
      </c>
      <c r="AA1005" s="229" t="s">
        <v>15554</v>
      </c>
      <c r="AB1005" s="230">
        <v>1091</v>
      </c>
      <c r="AD1005" s="209" t="s">
        <v>15599</v>
      </c>
      <c r="AE1005" s="210">
        <v>121624.11</v>
      </c>
      <c r="AF1005" s="93"/>
      <c r="AG1005" s="201" t="s">
        <v>31943</v>
      </c>
      <c r="AH1005" s="202">
        <v>4839.58</v>
      </c>
      <c r="AJ1005" s="319" t="s">
        <v>40042</v>
      </c>
      <c r="AK1005" s="320">
        <v>7237.7</v>
      </c>
      <c r="AM1005" s="265" t="s">
        <v>38004</v>
      </c>
      <c r="AN1005" s="266">
        <v>51755.24</v>
      </c>
      <c r="AP1005" s="233" t="s">
        <v>10873</v>
      </c>
      <c r="AQ1005" s="234">
        <v>78158.350000000006</v>
      </c>
      <c r="AS1005" s="211" t="s">
        <v>7961</v>
      </c>
      <c r="AT1005" s="212">
        <v>7559.72</v>
      </c>
    </row>
    <row r="1006" spans="1:46" x14ac:dyDescent="0.3">
      <c r="A1006" s="315" t="s">
        <v>39840</v>
      </c>
      <c r="B1006" s="315"/>
      <c r="C1006" s="316">
        <v>95691.29</v>
      </c>
      <c r="E1006" s="263" t="s">
        <v>37110</v>
      </c>
      <c r="F1006" s="263"/>
      <c r="G1006" s="264">
        <v>298595.74</v>
      </c>
      <c r="I1006" s="227" t="s">
        <v>5081</v>
      </c>
      <c r="J1006" s="227"/>
      <c r="K1006" s="228">
        <v>8813.59</v>
      </c>
      <c r="M1006" s="205" t="s">
        <v>366</v>
      </c>
      <c r="N1006" s="205"/>
      <c r="O1006" s="206">
        <v>23543</v>
      </c>
      <c r="U1006" s="309" t="s">
        <v>61299</v>
      </c>
      <c r="V1006" s="310">
        <v>27550</v>
      </c>
      <c r="X1006" s="267" t="s">
        <v>57236</v>
      </c>
      <c r="Y1006" s="268">
        <v>11703.04</v>
      </c>
      <c r="AA1006" s="229" t="s">
        <v>42162</v>
      </c>
      <c r="AB1006" s="230">
        <v>101500</v>
      </c>
      <c r="AD1006" s="209" t="s">
        <v>15600</v>
      </c>
      <c r="AE1006" s="210">
        <v>685745.96</v>
      </c>
      <c r="AF1006" s="93"/>
      <c r="AG1006" s="201" t="s">
        <v>31944</v>
      </c>
      <c r="AH1006" s="202">
        <v>51.4</v>
      </c>
      <c r="AJ1006" s="319" t="s">
        <v>40043</v>
      </c>
      <c r="AK1006" s="320">
        <v>95691.29</v>
      </c>
      <c r="AM1006" s="265" t="s">
        <v>38014</v>
      </c>
      <c r="AN1006" s="266">
        <v>298595.74</v>
      </c>
      <c r="AP1006" s="233" t="s">
        <v>10874</v>
      </c>
      <c r="AQ1006" s="234">
        <v>8813.59</v>
      </c>
      <c r="AS1006" s="211" t="s">
        <v>8034</v>
      </c>
      <c r="AT1006" s="212">
        <v>96643.99</v>
      </c>
    </row>
    <row r="1007" spans="1:46" x14ac:dyDescent="0.3">
      <c r="A1007" s="315" t="s">
        <v>39841</v>
      </c>
      <c r="B1007" s="315"/>
      <c r="C1007" s="316">
        <v>16957.2</v>
      </c>
      <c r="E1007" s="263" t="s">
        <v>37111</v>
      </c>
      <c r="F1007" s="263"/>
      <c r="G1007" s="264">
        <v>55.63</v>
      </c>
      <c r="I1007" s="227" t="s">
        <v>5157</v>
      </c>
      <c r="J1007" s="227"/>
      <c r="K1007" s="228">
        <v>2025.89</v>
      </c>
      <c r="M1007" s="205" t="s">
        <v>368</v>
      </c>
      <c r="N1007" s="205"/>
      <c r="O1007" s="206">
        <v>64396</v>
      </c>
      <c r="U1007" s="309" t="s">
        <v>54880</v>
      </c>
      <c r="V1007" s="310">
        <v>1825</v>
      </c>
      <c r="X1007" s="267" t="s">
        <v>57237</v>
      </c>
      <c r="Y1007" s="268">
        <v>624.24</v>
      </c>
      <c r="AA1007" s="229" t="s">
        <v>44388</v>
      </c>
      <c r="AB1007" s="230">
        <v>7765</v>
      </c>
      <c r="AD1007" s="209" t="s">
        <v>15601</v>
      </c>
      <c r="AE1007" s="210">
        <v>58282.44</v>
      </c>
      <c r="AF1007" s="93"/>
      <c r="AG1007" s="201" t="s">
        <v>31945</v>
      </c>
      <c r="AH1007" s="202">
        <v>1373.89</v>
      </c>
      <c r="AJ1007" s="319" t="s">
        <v>40044</v>
      </c>
      <c r="AK1007" s="320">
        <v>16957.2</v>
      </c>
      <c r="AM1007" s="265" t="s">
        <v>38021</v>
      </c>
      <c r="AN1007" s="266">
        <v>55.63</v>
      </c>
      <c r="AP1007" s="233" t="s">
        <v>10876</v>
      </c>
      <c r="AQ1007" s="234">
        <v>2025.89</v>
      </c>
      <c r="AS1007" s="211" t="s">
        <v>8193</v>
      </c>
      <c r="AT1007" s="212">
        <v>15390</v>
      </c>
    </row>
    <row r="1008" spans="1:46" x14ac:dyDescent="0.3">
      <c r="A1008" s="315" t="s">
        <v>65542</v>
      </c>
      <c r="B1008" s="315"/>
      <c r="C1008" s="316">
        <v>7275</v>
      </c>
      <c r="E1008" s="263" t="s">
        <v>37113</v>
      </c>
      <c r="F1008" s="263"/>
      <c r="G1008" s="264">
        <v>70753.22</v>
      </c>
      <c r="I1008" s="227" t="s">
        <v>5082</v>
      </c>
      <c r="J1008" s="227"/>
      <c r="K1008" s="228">
        <v>35488.31</v>
      </c>
      <c r="M1008" s="205" t="s">
        <v>1421</v>
      </c>
      <c r="N1008" s="205"/>
      <c r="O1008" s="206">
        <v>176732.46</v>
      </c>
      <c r="U1008" s="309" t="s">
        <v>49681</v>
      </c>
      <c r="V1008" s="310">
        <v>19006.41</v>
      </c>
      <c r="X1008" s="267" t="s">
        <v>57238</v>
      </c>
      <c r="Y1008" s="268">
        <v>479.72</v>
      </c>
      <c r="AA1008" s="229" t="s">
        <v>44389</v>
      </c>
      <c r="AB1008" s="230">
        <v>30714.25</v>
      </c>
      <c r="AD1008" s="209" t="s">
        <v>15602</v>
      </c>
      <c r="AE1008" s="210">
        <v>148669.82999999999</v>
      </c>
      <c r="AF1008" s="93"/>
      <c r="AG1008" s="201" t="s">
        <v>31946</v>
      </c>
      <c r="AH1008" s="202">
        <v>59.99</v>
      </c>
      <c r="AJ1008" s="319" t="s">
        <v>65262</v>
      </c>
      <c r="AK1008" s="320">
        <v>7275</v>
      </c>
      <c r="AM1008" s="265" t="s">
        <v>38034</v>
      </c>
      <c r="AN1008" s="266">
        <v>70753.22</v>
      </c>
      <c r="AP1008" s="233" t="s">
        <v>10877</v>
      </c>
      <c r="AQ1008" s="234">
        <v>35488.31</v>
      </c>
      <c r="AS1008" s="211" t="s">
        <v>8297</v>
      </c>
      <c r="AT1008" s="212">
        <v>43910.32</v>
      </c>
    </row>
    <row r="1009" spans="1:46" x14ac:dyDescent="0.3">
      <c r="A1009" s="315" t="s">
        <v>65543</v>
      </c>
      <c r="B1009" s="315"/>
      <c r="C1009" s="316">
        <v>25623.66</v>
      </c>
      <c r="E1009" s="263" t="s">
        <v>37114</v>
      </c>
      <c r="F1009" s="263"/>
      <c r="G1009" s="264">
        <v>1337384.96</v>
      </c>
      <c r="I1009" s="227" t="s">
        <v>5083</v>
      </c>
      <c r="J1009" s="227"/>
      <c r="K1009" s="228">
        <v>312490</v>
      </c>
      <c r="M1009" s="205" t="s">
        <v>369</v>
      </c>
      <c r="N1009" s="205"/>
      <c r="O1009" s="206">
        <v>282006.39</v>
      </c>
      <c r="U1009" s="309" t="s">
        <v>44471</v>
      </c>
      <c r="V1009" s="310">
        <v>221737</v>
      </c>
      <c r="X1009" s="267" t="s">
        <v>57239</v>
      </c>
      <c r="Y1009" s="268">
        <v>6527.62</v>
      </c>
      <c r="AA1009" s="229" t="s">
        <v>48679</v>
      </c>
      <c r="AB1009" s="230">
        <v>11779.4</v>
      </c>
      <c r="AD1009" s="209" t="s">
        <v>15603</v>
      </c>
      <c r="AE1009" s="210">
        <v>135846</v>
      </c>
      <c r="AF1009" s="93"/>
      <c r="AG1009" s="201" t="s">
        <v>31947</v>
      </c>
      <c r="AH1009" s="202">
        <v>1897.14</v>
      </c>
      <c r="AJ1009" s="319" t="s">
        <v>65263</v>
      </c>
      <c r="AK1009" s="320">
        <v>25623.66</v>
      </c>
      <c r="AM1009" s="265" t="s">
        <v>38039</v>
      </c>
      <c r="AN1009" s="266">
        <v>1337384.96</v>
      </c>
      <c r="AP1009" s="233" t="s">
        <v>10878</v>
      </c>
      <c r="AQ1009" s="234">
        <v>312490</v>
      </c>
      <c r="AS1009" s="211" t="s">
        <v>8518</v>
      </c>
      <c r="AT1009" s="212">
        <v>1052169.32</v>
      </c>
    </row>
    <row r="1010" spans="1:46" x14ac:dyDescent="0.3">
      <c r="A1010" s="315" t="s">
        <v>39842</v>
      </c>
      <c r="B1010" s="315"/>
      <c r="C1010" s="316">
        <v>31345.5</v>
      </c>
      <c r="E1010" s="263" t="s">
        <v>37115</v>
      </c>
      <c r="F1010" s="263"/>
      <c r="G1010" s="264">
        <v>16352</v>
      </c>
      <c r="I1010" s="227" t="s">
        <v>5084</v>
      </c>
      <c r="J1010" s="227"/>
      <c r="K1010" s="228">
        <v>23675</v>
      </c>
      <c r="M1010" s="205" t="s">
        <v>370</v>
      </c>
      <c r="N1010" s="205"/>
      <c r="O1010" s="206">
        <v>1740585.55</v>
      </c>
      <c r="U1010" s="309" t="s">
        <v>36069</v>
      </c>
      <c r="V1010" s="310">
        <v>1091809.22</v>
      </c>
      <c r="X1010" s="267" t="s">
        <v>57240</v>
      </c>
      <c r="Y1010" s="268">
        <v>499.38</v>
      </c>
      <c r="AA1010" s="229" t="s">
        <v>47747</v>
      </c>
      <c r="AB1010" s="230">
        <v>11800</v>
      </c>
      <c r="AD1010" s="209" t="s">
        <v>15604</v>
      </c>
      <c r="AE1010" s="210">
        <v>59675.35</v>
      </c>
      <c r="AF1010" s="93"/>
      <c r="AG1010" s="201" t="s">
        <v>19042</v>
      </c>
      <c r="AH1010" s="202">
        <v>4095</v>
      </c>
      <c r="AJ1010" s="319" t="s">
        <v>40045</v>
      </c>
      <c r="AK1010" s="320">
        <v>31345.5</v>
      </c>
      <c r="AM1010" s="265" t="s">
        <v>38043</v>
      </c>
      <c r="AN1010" s="266">
        <v>16352</v>
      </c>
      <c r="AP1010" s="233" t="s">
        <v>10879</v>
      </c>
      <c r="AQ1010" s="234">
        <v>23675</v>
      </c>
      <c r="AS1010" s="211" t="s">
        <v>8680</v>
      </c>
      <c r="AT1010" s="212">
        <v>23395.84</v>
      </c>
    </row>
    <row r="1011" spans="1:46" x14ac:dyDescent="0.3">
      <c r="A1011" s="315" t="s">
        <v>39843</v>
      </c>
      <c r="B1011" s="315"/>
      <c r="C1011" s="316">
        <v>49806.14</v>
      </c>
      <c r="E1011" s="263" t="s">
        <v>37116</v>
      </c>
      <c r="F1011" s="263"/>
      <c r="G1011" s="264">
        <v>36441.230000000003</v>
      </c>
      <c r="I1011" s="227" t="s">
        <v>5086</v>
      </c>
      <c r="J1011" s="227"/>
      <c r="K1011" s="228">
        <v>10100.540000000001</v>
      </c>
      <c r="M1011" s="205" t="s">
        <v>373</v>
      </c>
      <c r="N1011" s="205"/>
      <c r="O1011" s="206">
        <v>57145.94</v>
      </c>
      <c r="U1011" s="309" t="s">
        <v>61817</v>
      </c>
      <c r="V1011" s="310">
        <v>131384.76</v>
      </c>
      <c r="X1011" s="267" t="s">
        <v>48679</v>
      </c>
      <c r="Y1011" s="268">
        <v>127517.61</v>
      </c>
      <c r="AA1011" s="229" t="s">
        <v>51606</v>
      </c>
      <c r="AB1011" s="230">
        <v>53568</v>
      </c>
      <c r="AD1011" s="209" t="s">
        <v>15605</v>
      </c>
      <c r="AE1011" s="210">
        <v>25460.3</v>
      </c>
      <c r="AF1011" s="93"/>
      <c r="AG1011" s="201" t="s">
        <v>31948</v>
      </c>
      <c r="AH1011" s="202">
        <v>4839.58</v>
      </c>
      <c r="AJ1011" s="319" t="s">
        <v>40046</v>
      </c>
      <c r="AK1011" s="320">
        <v>49806.14</v>
      </c>
      <c r="AM1011" s="265" t="s">
        <v>38047</v>
      </c>
      <c r="AN1011" s="266">
        <v>36441.230000000003</v>
      </c>
      <c r="AP1011" s="233" t="s">
        <v>10881</v>
      </c>
      <c r="AQ1011" s="234">
        <v>10100.540000000001</v>
      </c>
      <c r="AS1011" s="211" t="s">
        <v>8920</v>
      </c>
      <c r="AT1011" s="212">
        <v>217371</v>
      </c>
    </row>
    <row r="1012" spans="1:46" x14ac:dyDescent="0.3">
      <c r="A1012" s="315" t="s">
        <v>39844</v>
      </c>
      <c r="B1012" s="315"/>
      <c r="C1012" s="316">
        <v>3002.02</v>
      </c>
      <c r="E1012" s="263" t="s">
        <v>37117</v>
      </c>
      <c r="F1012" s="263"/>
      <c r="G1012" s="264">
        <v>9243.93</v>
      </c>
      <c r="I1012" s="227" t="s">
        <v>5087</v>
      </c>
      <c r="J1012" s="227"/>
      <c r="K1012" s="228">
        <v>32351.67</v>
      </c>
      <c r="M1012" s="205" t="s">
        <v>374</v>
      </c>
      <c r="N1012" s="205"/>
      <c r="O1012" s="206">
        <v>325009.94</v>
      </c>
      <c r="U1012" s="309" t="s">
        <v>67088</v>
      </c>
      <c r="V1012" s="310">
        <v>799.24</v>
      </c>
      <c r="X1012" s="267" t="s">
        <v>60198</v>
      </c>
      <c r="Y1012" s="268">
        <v>19676.09</v>
      </c>
      <c r="AA1012" s="229" t="s">
        <v>47748</v>
      </c>
      <c r="AB1012" s="230">
        <v>1397.73</v>
      </c>
      <c r="AD1012" s="209" t="s">
        <v>15606</v>
      </c>
      <c r="AE1012" s="210">
        <v>747.32</v>
      </c>
      <c r="AF1012" s="93"/>
      <c r="AG1012" s="201" t="s">
        <v>31949</v>
      </c>
      <c r="AH1012" s="202">
        <v>51.4</v>
      </c>
      <c r="AJ1012" s="319" t="s">
        <v>40047</v>
      </c>
      <c r="AK1012" s="320">
        <v>3002.02</v>
      </c>
      <c r="AM1012" s="265" t="s">
        <v>38053</v>
      </c>
      <c r="AN1012" s="266">
        <v>9243.93</v>
      </c>
      <c r="AP1012" s="233" t="s">
        <v>10883</v>
      </c>
      <c r="AQ1012" s="234">
        <v>32351.67</v>
      </c>
      <c r="AS1012" s="211" t="s">
        <v>9161</v>
      </c>
      <c r="AT1012" s="212">
        <v>16405</v>
      </c>
    </row>
    <row r="1013" spans="1:46" x14ac:dyDescent="0.3">
      <c r="A1013" s="315" t="s">
        <v>39845</v>
      </c>
      <c r="B1013" s="315"/>
      <c r="C1013" s="316">
        <v>4865.3100000000004</v>
      </c>
      <c r="E1013" s="263" t="s">
        <v>37118</v>
      </c>
      <c r="F1013" s="263"/>
      <c r="G1013" s="264">
        <v>294548.5</v>
      </c>
      <c r="I1013" s="227" t="s">
        <v>5088</v>
      </c>
      <c r="J1013" s="227"/>
      <c r="K1013" s="228">
        <v>43868.05</v>
      </c>
      <c r="M1013" s="205" t="s">
        <v>375</v>
      </c>
      <c r="N1013" s="205"/>
      <c r="O1013" s="206">
        <v>78583.539999999994</v>
      </c>
      <c r="U1013" s="309" t="s">
        <v>58438</v>
      </c>
      <c r="V1013" s="310">
        <v>491.2</v>
      </c>
      <c r="X1013" s="267" t="s">
        <v>61279</v>
      </c>
      <c r="Y1013" s="268">
        <v>4057</v>
      </c>
      <c r="AA1013" s="229" t="s">
        <v>47749</v>
      </c>
      <c r="AB1013" s="230">
        <v>314.25</v>
      </c>
      <c r="AD1013" s="209" t="s">
        <v>15607</v>
      </c>
      <c r="AE1013" s="210">
        <v>46048.19</v>
      </c>
      <c r="AF1013" s="93"/>
      <c r="AG1013" s="201" t="s">
        <v>19043</v>
      </c>
      <c r="AH1013" s="202">
        <v>1373.89</v>
      </c>
      <c r="AJ1013" s="319" t="s">
        <v>40048</v>
      </c>
      <c r="AK1013" s="320">
        <v>4865.3100000000004</v>
      </c>
      <c r="AM1013" s="265" t="s">
        <v>38058</v>
      </c>
      <c r="AN1013" s="266">
        <v>294548.5</v>
      </c>
      <c r="AP1013" s="233" t="s">
        <v>10884</v>
      </c>
      <c r="AQ1013" s="234">
        <v>43868.05</v>
      </c>
      <c r="AS1013" s="211" t="s">
        <v>9260</v>
      </c>
      <c r="AT1013" s="212">
        <v>870433.08</v>
      </c>
    </row>
    <row r="1014" spans="1:46" x14ac:dyDescent="0.3">
      <c r="A1014" s="315" t="s">
        <v>39846</v>
      </c>
      <c r="B1014" s="315"/>
      <c r="C1014" s="316">
        <v>60144.65</v>
      </c>
      <c r="E1014" s="263" t="s">
        <v>37119</v>
      </c>
      <c r="F1014" s="263"/>
      <c r="G1014" s="264">
        <v>68288.460000000006</v>
      </c>
      <c r="I1014" s="227" t="s">
        <v>5089</v>
      </c>
      <c r="J1014" s="227"/>
      <c r="K1014" s="228">
        <v>28560.84</v>
      </c>
      <c r="M1014" s="205" t="s">
        <v>1422</v>
      </c>
      <c r="N1014" s="205"/>
      <c r="O1014" s="206">
        <v>169261.18</v>
      </c>
      <c r="U1014" s="309" t="s">
        <v>67089</v>
      </c>
      <c r="V1014" s="310">
        <v>520</v>
      </c>
      <c r="X1014" s="267" t="s">
        <v>58931</v>
      </c>
      <c r="Y1014" s="268">
        <v>48976.19</v>
      </c>
      <c r="AA1014" s="229" t="s">
        <v>36009</v>
      </c>
      <c r="AB1014" s="230">
        <v>3503.22</v>
      </c>
      <c r="AD1014" s="209" t="s">
        <v>15608</v>
      </c>
      <c r="AE1014" s="210">
        <v>32147.37</v>
      </c>
      <c r="AF1014" s="93"/>
      <c r="AG1014" s="201" t="s">
        <v>19044</v>
      </c>
      <c r="AH1014" s="202">
        <v>59.99</v>
      </c>
      <c r="AJ1014" s="319" t="s">
        <v>40049</v>
      </c>
      <c r="AK1014" s="320">
        <v>60144.65</v>
      </c>
      <c r="AM1014" s="265" t="s">
        <v>38063</v>
      </c>
      <c r="AN1014" s="266">
        <v>68288.460000000006</v>
      </c>
      <c r="AP1014" s="233" t="s">
        <v>10885</v>
      </c>
      <c r="AQ1014" s="234">
        <v>28560.84</v>
      </c>
      <c r="AS1014" s="211" t="s">
        <v>9509</v>
      </c>
      <c r="AT1014" s="212">
        <v>18319.32</v>
      </c>
    </row>
    <row r="1015" spans="1:46" x14ac:dyDescent="0.3">
      <c r="A1015" s="315" t="s">
        <v>39848</v>
      </c>
      <c r="B1015" s="315"/>
      <c r="C1015" s="316">
        <v>89308.9</v>
      </c>
      <c r="E1015" s="263" t="s">
        <v>37120</v>
      </c>
      <c r="F1015" s="263"/>
      <c r="G1015" s="264">
        <v>38898.870000000003</v>
      </c>
      <c r="I1015" s="227" t="s">
        <v>5159</v>
      </c>
      <c r="J1015" s="227"/>
      <c r="K1015" s="228">
        <v>3314</v>
      </c>
      <c r="M1015" s="205" t="s">
        <v>376</v>
      </c>
      <c r="N1015" s="205"/>
      <c r="O1015" s="206">
        <v>26957.25</v>
      </c>
      <c r="U1015" s="309" t="s">
        <v>36070</v>
      </c>
      <c r="V1015" s="310">
        <v>128010.14</v>
      </c>
      <c r="X1015" s="267" t="s">
        <v>58932</v>
      </c>
      <c r="Y1015" s="268">
        <v>31766.68</v>
      </c>
      <c r="AA1015" s="229" t="s">
        <v>36010</v>
      </c>
      <c r="AB1015" s="230">
        <v>38213</v>
      </c>
      <c r="AD1015" s="209" t="s">
        <v>15609</v>
      </c>
      <c r="AE1015" s="210">
        <v>74108.91</v>
      </c>
      <c r="AF1015" s="93"/>
      <c r="AG1015" s="201" t="s">
        <v>19047</v>
      </c>
      <c r="AH1015" s="202">
        <v>1897.14</v>
      </c>
      <c r="AJ1015" s="319" t="s">
        <v>40051</v>
      </c>
      <c r="AK1015" s="320">
        <v>89308.9</v>
      </c>
      <c r="AM1015" s="265" t="s">
        <v>38067</v>
      </c>
      <c r="AN1015" s="266">
        <v>38898.870000000003</v>
      </c>
      <c r="AP1015" s="233" t="s">
        <v>10886</v>
      </c>
      <c r="AQ1015" s="234">
        <v>3314</v>
      </c>
      <c r="AS1015" s="211" t="s">
        <v>10884</v>
      </c>
      <c r="AT1015" s="212">
        <v>3056.75</v>
      </c>
    </row>
    <row r="1016" spans="1:46" x14ac:dyDescent="0.3">
      <c r="A1016" s="315" t="s">
        <v>39849</v>
      </c>
      <c r="B1016" s="315"/>
      <c r="C1016" s="316">
        <v>9371.44</v>
      </c>
      <c r="E1016" s="263" t="s">
        <v>37121</v>
      </c>
      <c r="F1016" s="263"/>
      <c r="G1016" s="264">
        <v>56181.67</v>
      </c>
      <c r="I1016" s="227" t="s">
        <v>5163</v>
      </c>
      <c r="J1016" s="227"/>
      <c r="K1016" s="228">
        <v>8239.99</v>
      </c>
      <c r="M1016" s="205" t="s">
        <v>1423</v>
      </c>
      <c r="N1016" s="205"/>
      <c r="O1016" s="206">
        <v>532821.32999999996</v>
      </c>
      <c r="U1016" s="309" t="s">
        <v>38894</v>
      </c>
      <c r="V1016" s="310">
        <v>375290.05</v>
      </c>
      <c r="X1016" s="267" t="s">
        <v>36009</v>
      </c>
      <c r="Y1016" s="268">
        <v>2315.86</v>
      </c>
      <c r="AA1016" s="229" t="s">
        <v>36011</v>
      </c>
      <c r="AB1016" s="230">
        <v>233345.37</v>
      </c>
      <c r="AD1016" s="209" t="s">
        <v>15610</v>
      </c>
      <c r="AE1016" s="210">
        <v>53028.67</v>
      </c>
      <c r="AF1016" s="93"/>
      <c r="AG1016" s="201" t="s">
        <v>31950</v>
      </c>
      <c r="AH1016" s="202">
        <v>3051.27</v>
      </c>
      <c r="AJ1016" s="319" t="s">
        <v>40052</v>
      </c>
      <c r="AK1016" s="320">
        <v>9371.44</v>
      </c>
      <c r="AM1016" s="265" t="s">
        <v>38074</v>
      </c>
      <c r="AN1016" s="266">
        <v>56181.67</v>
      </c>
      <c r="AP1016" s="233" t="s">
        <v>10890</v>
      </c>
      <c r="AQ1016" s="234">
        <v>8239.99</v>
      </c>
      <c r="AS1016" s="211" t="s">
        <v>11509</v>
      </c>
      <c r="AT1016" s="212">
        <v>6960.04</v>
      </c>
    </row>
    <row r="1017" spans="1:46" x14ac:dyDescent="0.3">
      <c r="A1017" s="315" t="s">
        <v>39850</v>
      </c>
      <c r="B1017" s="315"/>
      <c r="C1017" s="316">
        <v>80472.2</v>
      </c>
      <c r="E1017" s="263" t="s">
        <v>37122</v>
      </c>
      <c r="F1017" s="263"/>
      <c r="G1017" s="264">
        <v>179846.44</v>
      </c>
      <c r="I1017" s="227" t="s">
        <v>5165</v>
      </c>
      <c r="J1017" s="227"/>
      <c r="K1017" s="228">
        <v>3226</v>
      </c>
      <c r="M1017" s="205" t="s">
        <v>377</v>
      </c>
      <c r="N1017" s="205"/>
      <c r="O1017" s="206">
        <v>809887</v>
      </c>
      <c r="U1017" s="309" t="s">
        <v>46703</v>
      </c>
      <c r="V1017" s="310">
        <v>28720.61</v>
      </c>
      <c r="X1017" s="267" t="s">
        <v>36010</v>
      </c>
      <c r="Y1017" s="268">
        <v>27129.93</v>
      </c>
      <c r="AA1017" s="229" t="s">
        <v>44390</v>
      </c>
      <c r="AB1017" s="230">
        <v>44533</v>
      </c>
      <c r="AD1017" s="209" t="s">
        <v>15611</v>
      </c>
      <c r="AE1017" s="210">
        <v>369366.39</v>
      </c>
      <c r="AF1017" s="93"/>
      <c r="AG1017" s="201" t="s">
        <v>31951</v>
      </c>
      <c r="AH1017" s="202">
        <v>371.61</v>
      </c>
      <c r="AJ1017" s="319" t="s">
        <v>40053</v>
      </c>
      <c r="AK1017" s="320">
        <v>80472.2</v>
      </c>
      <c r="AM1017" s="265" t="s">
        <v>38079</v>
      </c>
      <c r="AN1017" s="266">
        <v>179846.44</v>
      </c>
      <c r="AP1017" s="233" t="s">
        <v>10892</v>
      </c>
      <c r="AQ1017" s="234">
        <v>3226</v>
      </c>
      <c r="AS1017" s="211" t="s">
        <v>11854</v>
      </c>
      <c r="AT1017" s="212">
        <v>1459835.52</v>
      </c>
    </row>
    <row r="1018" spans="1:46" x14ac:dyDescent="0.3">
      <c r="A1018" s="315" t="s">
        <v>39851</v>
      </c>
      <c r="B1018" s="315"/>
      <c r="C1018" s="316">
        <v>29705.75</v>
      </c>
      <c r="E1018" s="263" t="s">
        <v>37123</v>
      </c>
      <c r="F1018" s="263"/>
      <c r="G1018" s="264">
        <v>909253.5</v>
      </c>
      <c r="I1018" s="227" t="s">
        <v>5090</v>
      </c>
      <c r="J1018" s="227"/>
      <c r="K1018" s="228">
        <v>43703.07</v>
      </c>
      <c r="M1018" s="205" t="s">
        <v>1424</v>
      </c>
      <c r="N1018" s="205"/>
      <c r="O1018" s="206">
        <v>6589.68</v>
      </c>
      <c r="U1018" s="309" t="s">
        <v>49682</v>
      </c>
      <c r="V1018" s="310">
        <v>9428.4</v>
      </c>
      <c r="X1018" s="267" t="s">
        <v>61780</v>
      </c>
      <c r="Y1018" s="268">
        <v>36998</v>
      </c>
      <c r="AA1018" s="229" t="s">
        <v>42163</v>
      </c>
      <c r="AB1018" s="230">
        <v>2479112.35</v>
      </c>
      <c r="AD1018" s="209" t="s">
        <v>15612</v>
      </c>
      <c r="AE1018" s="210">
        <v>245768.06</v>
      </c>
      <c r="AF1018" s="93"/>
      <c r="AG1018" s="201" t="s">
        <v>31952</v>
      </c>
      <c r="AH1018" s="202">
        <v>151.76</v>
      </c>
      <c r="AJ1018" s="319" t="s">
        <v>40054</v>
      </c>
      <c r="AK1018" s="320">
        <v>29705.75</v>
      </c>
      <c r="AM1018" s="265" t="s">
        <v>38084</v>
      </c>
      <c r="AN1018" s="266">
        <v>909253.5</v>
      </c>
      <c r="AP1018" s="233" t="s">
        <v>10893</v>
      </c>
      <c r="AQ1018" s="234">
        <v>43703.07</v>
      </c>
      <c r="AS1018" s="211" t="s">
        <v>9809</v>
      </c>
      <c r="AT1018" s="212">
        <v>5083820.71</v>
      </c>
    </row>
    <row r="1019" spans="1:46" x14ac:dyDescent="0.3">
      <c r="A1019" s="315" t="s">
        <v>39853</v>
      </c>
      <c r="B1019" s="315"/>
      <c r="C1019" s="316">
        <v>41556.53</v>
      </c>
      <c r="E1019" s="263" t="s">
        <v>37124</v>
      </c>
      <c r="F1019" s="263"/>
      <c r="G1019" s="264">
        <v>10648.63</v>
      </c>
      <c r="I1019" s="227" t="s">
        <v>5166</v>
      </c>
      <c r="J1019" s="227"/>
      <c r="K1019" s="228">
        <v>4622</v>
      </c>
      <c r="M1019" s="205" t="s">
        <v>1425</v>
      </c>
      <c r="N1019" s="205"/>
      <c r="O1019" s="206">
        <v>3878.83</v>
      </c>
      <c r="U1019" s="309" t="s">
        <v>51721</v>
      </c>
      <c r="V1019" s="310">
        <v>50162.84</v>
      </c>
      <c r="X1019" s="267" t="s">
        <v>15615</v>
      </c>
      <c r="Y1019" s="268">
        <v>529.20000000000005</v>
      </c>
      <c r="AA1019" s="229" t="s">
        <v>42164</v>
      </c>
      <c r="AB1019" s="230">
        <v>189537.59</v>
      </c>
      <c r="AD1019" s="209" t="s">
        <v>15613</v>
      </c>
      <c r="AE1019" s="210">
        <v>215049.31</v>
      </c>
      <c r="AF1019" s="93"/>
      <c r="AG1019" s="201" t="s">
        <v>31953</v>
      </c>
      <c r="AH1019" s="202">
        <v>2409.36</v>
      </c>
      <c r="AJ1019" s="319" t="s">
        <v>40056</v>
      </c>
      <c r="AK1019" s="320">
        <v>41556.53</v>
      </c>
      <c r="AM1019" s="265" t="s">
        <v>38098</v>
      </c>
      <c r="AN1019" s="266">
        <v>10648.63</v>
      </c>
      <c r="AP1019" s="233" t="s">
        <v>10894</v>
      </c>
      <c r="AQ1019" s="234">
        <v>4622</v>
      </c>
      <c r="AS1019" s="211" t="s">
        <v>6663</v>
      </c>
      <c r="AT1019" s="212">
        <v>1307429</v>
      </c>
    </row>
    <row r="1020" spans="1:46" x14ac:dyDescent="0.3">
      <c r="A1020" s="315" t="s">
        <v>39854</v>
      </c>
      <c r="B1020" s="315"/>
      <c r="C1020" s="316">
        <v>32727.16</v>
      </c>
      <c r="E1020" s="263" t="s">
        <v>37125</v>
      </c>
      <c r="F1020" s="263"/>
      <c r="G1020" s="264">
        <v>104</v>
      </c>
      <c r="I1020" s="227" t="s">
        <v>5038</v>
      </c>
      <c r="J1020" s="227"/>
      <c r="K1020" s="228">
        <v>205072.51</v>
      </c>
      <c r="M1020" s="205" t="s">
        <v>1426</v>
      </c>
      <c r="N1020" s="205"/>
      <c r="O1020" s="206">
        <v>15019</v>
      </c>
      <c r="U1020" s="309" t="s">
        <v>67090</v>
      </c>
      <c r="V1020" s="310">
        <v>4472.25</v>
      </c>
      <c r="X1020" s="267" t="s">
        <v>55819</v>
      </c>
      <c r="Y1020" s="268">
        <v>10120.51</v>
      </c>
      <c r="AA1020" s="229" t="s">
        <v>15599</v>
      </c>
      <c r="AB1020" s="230">
        <v>187604.1</v>
      </c>
      <c r="AD1020" s="209" t="s">
        <v>15614</v>
      </c>
      <c r="AE1020" s="210">
        <v>492569.42</v>
      </c>
      <c r="AF1020" s="93"/>
      <c r="AG1020" s="201" t="s">
        <v>19080</v>
      </c>
      <c r="AH1020" s="202">
        <v>3051.27</v>
      </c>
      <c r="AJ1020" s="319" t="s">
        <v>40057</v>
      </c>
      <c r="AK1020" s="320">
        <v>32727.16</v>
      </c>
      <c r="AM1020" s="265" t="s">
        <v>38100</v>
      </c>
      <c r="AN1020" s="266">
        <v>104</v>
      </c>
      <c r="AP1020" s="233" t="s">
        <v>9604</v>
      </c>
      <c r="AQ1020" s="234">
        <v>205072.51</v>
      </c>
      <c r="AS1020" s="211" t="s">
        <v>6905</v>
      </c>
      <c r="AT1020" s="212">
        <v>90607</v>
      </c>
    </row>
    <row r="1021" spans="1:46" x14ac:dyDescent="0.3">
      <c r="A1021" s="315" t="s">
        <v>39855</v>
      </c>
      <c r="B1021" s="315"/>
      <c r="C1021" s="316">
        <v>38456.410000000003</v>
      </c>
      <c r="E1021" s="263" t="s">
        <v>37126</v>
      </c>
      <c r="F1021" s="263"/>
      <c r="G1021" s="264">
        <v>17292</v>
      </c>
      <c r="I1021" s="227" t="s">
        <v>5167</v>
      </c>
      <c r="J1021" s="227"/>
      <c r="K1021" s="228">
        <v>3183</v>
      </c>
      <c r="M1021" s="205" t="s">
        <v>1427</v>
      </c>
      <c r="N1021" s="205"/>
      <c r="O1021" s="206">
        <v>13630.08</v>
      </c>
      <c r="U1021" s="309" t="s">
        <v>51722</v>
      </c>
      <c r="V1021" s="310">
        <v>92554.37</v>
      </c>
      <c r="X1021" s="267" t="s">
        <v>15616</v>
      </c>
      <c r="Y1021" s="268">
        <v>7933.22</v>
      </c>
      <c r="AA1021" s="229" t="s">
        <v>15601</v>
      </c>
      <c r="AB1021" s="230">
        <v>14351.71</v>
      </c>
      <c r="AD1021" s="209" t="s">
        <v>15615</v>
      </c>
      <c r="AE1021" s="210">
        <v>9542.2999999999993</v>
      </c>
      <c r="AF1021" s="93"/>
      <c r="AG1021" s="201" t="s">
        <v>19081</v>
      </c>
      <c r="AH1021" s="202">
        <v>371.61</v>
      </c>
      <c r="AJ1021" s="319" t="s">
        <v>40058</v>
      </c>
      <c r="AK1021" s="320">
        <v>38456.410000000003</v>
      </c>
      <c r="AM1021" s="265" t="s">
        <v>38105</v>
      </c>
      <c r="AN1021" s="266">
        <v>17292</v>
      </c>
      <c r="AP1021" s="233" t="s">
        <v>10895</v>
      </c>
      <c r="AQ1021" s="234">
        <v>3183</v>
      </c>
      <c r="AS1021" s="211" t="s">
        <v>7082</v>
      </c>
      <c r="AT1021" s="212">
        <v>61641.67</v>
      </c>
    </row>
    <row r="1022" spans="1:46" x14ac:dyDescent="0.3">
      <c r="A1022" s="315" t="s">
        <v>39856</v>
      </c>
      <c r="B1022" s="315"/>
      <c r="C1022" s="316">
        <v>17587.189999999999</v>
      </c>
      <c r="E1022" s="263" t="s">
        <v>37127</v>
      </c>
      <c r="F1022" s="263"/>
      <c r="G1022" s="264">
        <v>2091.13</v>
      </c>
      <c r="I1022" s="227" t="s">
        <v>5168</v>
      </c>
      <c r="J1022" s="227"/>
      <c r="K1022" s="228">
        <v>1221</v>
      </c>
      <c r="M1022" s="205" t="s">
        <v>1428</v>
      </c>
      <c r="N1022" s="205"/>
      <c r="O1022" s="206">
        <v>57397</v>
      </c>
      <c r="U1022" s="309" t="s">
        <v>51723</v>
      </c>
      <c r="V1022" s="310">
        <v>10600.8</v>
      </c>
      <c r="X1022" s="267" t="s">
        <v>15617</v>
      </c>
      <c r="Y1022" s="268">
        <v>1456.87</v>
      </c>
      <c r="AA1022" s="229" t="s">
        <v>15608</v>
      </c>
      <c r="AB1022" s="230">
        <v>1980.74</v>
      </c>
      <c r="AD1022" s="209" t="s">
        <v>15616</v>
      </c>
      <c r="AE1022" s="210">
        <v>2198.1799999999998</v>
      </c>
      <c r="AF1022" s="93"/>
      <c r="AG1022" s="201" t="s">
        <v>19084</v>
      </c>
      <c r="AH1022" s="202">
        <v>151.76</v>
      </c>
      <c r="AJ1022" s="319" t="s">
        <v>40059</v>
      </c>
      <c r="AK1022" s="320">
        <v>17587.189999999999</v>
      </c>
      <c r="AM1022" s="265" t="s">
        <v>38109</v>
      </c>
      <c r="AN1022" s="266">
        <v>2091.13</v>
      </c>
      <c r="AP1022" s="233" t="s">
        <v>10896</v>
      </c>
      <c r="AQ1022" s="234">
        <v>1221</v>
      </c>
      <c r="AS1022" s="211" t="s">
        <v>7329</v>
      </c>
      <c r="AT1022" s="212">
        <v>2224577</v>
      </c>
    </row>
    <row r="1023" spans="1:46" x14ac:dyDescent="0.3">
      <c r="A1023" s="315" t="s">
        <v>39857</v>
      </c>
      <c r="B1023" s="315"/>
      <c r="C1023" s="316">
        <v>20959.28</v>
      </c>
      <c r="E1023" s="263" t="s">
        <v>37128</v>
      </c>
      <c r="F1023" s="263"/>
      <c r="G1023" s="264">
        <v>2000</v>
      </c>
      <c r="I1023" s="227" t="s">
        <v>5039</v>
      </c>
      <c r="J1023" s="227"/>
      <c r="K1023" s="228">
        <v>210068.11</v>
      </c>
      <c r="M1023" s="205" t="s">
        <v>378</v>
      </c>
      <c r="N1023" s="205"/>
      <c r="O1023" s="206">
        <v>237581</v>
      </c>
      <c r="U1023" s="309" t="s">
        <v>67091</v>
      </c>
      <c r="V1023" s="310">
        <v>1050.06</v>
      </c>
      <c r="X1023" s="267" t="s">
        <v>15618</v>
      </c>
      <c r="Y1023" s="268">
        <v>4363.97</v>
      </c>
      <c r="AA1023" s="229" t="s">
        <v>15610</v>
      </c>
      <c r="AB1023" s="230">
        <v>9776.34</v>
      </c>
      <c r="AD1023" s="209" t="s">
        <v>15617</v>
      </c>
      <c r="AE1023" s="210">
        <v>898.17</v>
      </c>
      <c r="AF1023" s="93"/>
      <c r="AG1023" s="201" t="s">
        <v>19087</v>
      </c>
      <c r="AH1023" s="202">
        <v>2409.36</v>
      </c>
      <c r="AJ1023" s="319" t="s">
        <v>40060</v>
      </c>
      <c r="AK1023" s="320">
        <v>20959.28</v>
      </c>
      <c r="AM1023" s="265" t="s">
        <v>38115</v>
      </c>
      <c r="AN1023" s="266">
        <v>2000</v>
      </c>
      <c r="AP1023" s="233" t="s">
        <v>9605</v>
      </c>
      <c r="AQ1023" s="234">
        <v>210068.11</v>
      </c>
      <c r="AS1023" s="211" t="s">
        <v>7592</v>
      </c>
      <c r="AT1023" s="212">
        <v>809887</v>
      </c>
    </row>
    <row r="1024" spans="1:46" x14ac:dyDescent="0.3">
      <c r="A1024" s="315" t="s">
        <v>39859</v>
      </c>
      <c r="B1024" s="315"/>
      <c r="C1024" s="316">
        <v>13880.38</v>
      </c>
      <c r="E1024" s="263" t="s">
        <v>37129</v>
      </c>
      <c r="F1024" s="263"/>
      <c r="G1024" s="264">
        <v>93794.28</v>
      </c>
      <c r="I1024" s="227" t="s">
        <v>5040</v>
      </c>
      <c r="J1024" s="227"/>
      <c r="K1024" s="228">
        <v>2575</v>
      </c>
      <c r="M1024" s="205" t="s">
        <v>379</v>
      </c>
      <c r="N1024" s="205"/>
      <c r="O1024" s="206">
        <v>579587.56000000006</v>
      </c>
      <c r="U1024" s="309" t="s">
        <v>67092</v>
      </c>
      <c r="V1024" s="310">
        <v>972.5</v>
      </c>
      <c r="X1024" s="267" t="s">
        <v>51610</v>
      </c>
      <c r="Y1024" s="268">
        <v>12162.2</v>
      </c>
      <c r="AA1024" s="229" t="s">
        <v>15611</v>
      </c>
      <c r="AB1024" s="230">
        <v>3384.97</v>
      </c>
      <c r="AD1024" s="209" t="s">
        <v>15618</v>
      </c>
      <c r="AE1024" s="210">
        <v>2068.7800000000002</v>
      </c>
      <c r="AF1024" s="93"/>
      <c r="AG1024" s="201" t="s">
        <v>31954</v>
      </c>
      <c r="AH1024" s="202">
        <v>383.92</v>
      </c>
      <c r="AJ1024" s="319" t="s">
        <v>40062</v>
      </c>
      <c r="AK1024" s="320">
        <v>13880.38</v>
      </c>
      <c r="AM1024" s="265" t="s">
        <v>38119</v>
      </c>
      <c r="AN1024" s="266">
        <v>93794.28</v>
      </c>
      <c r="AP1024" s="233" t="s">
        <v>9606</v>
      </c>
      <c r="AQ1024" s="234">
        <v>2575</v>
      </c>
      <c r="AS1024" s="211" t="s">
        <v>7742</v>
      </c>
      <c r="AT1024" s="212">
        <v>207604</v>
      </c>
    </row>
    <row r="1025" spans="1:46" x14ac:dyDescent="0.3">
      <c r="A1025" s="315" t="s">
        <v>65545</v>
      </c>
      <c r="B1025" s="315"/>
      <c r="C1025" s="316">
        <v>3985.2</v>
      </c>
      <c r="E1025" s="263" t="s">
        <v>37130</v>
      </c>
      <c r="F1025" s="263"/>
      <c r="G1025" s="264">
        <v>217252.25</v>
      </c>
      <c r="I1025" s="227" t="s">
        <v>5041</v>
      </c>
      <c r="J1025" s="227"/>
      <c r="K1025" s="228">
        <v>6224.43</v>
      </c>
      <c r="M1025" s="205" t="s">
        <v>1429</v>
      </c>
      <c r="N1025" s="205"/>
      <c r="O1025" s="206">
        <v>2083158</v>
      </c>
      <c r="U1025" s="309" t="s">
        <v>67093</v>
      </c>
      <c r="V1025" s="310">
        <v>154.72</v>
      </c>
      <c r="X1025" s="267" t="s">
        <v>51611</v>
      </c>
      <c r="Y1025" s="268">
        <v>12829.4</v>
      </c>
      <c r="AA1025" s="229" t="s">
        <v>51607</v>
      </c>
      <c r="AB1025" s="230">
        <v>4851.25</v>
      </c>
      <c r="AD1025" s="209" t="s">
        <v>15619</v>
      </c>
      <c r="AE1025" s="210">
        <v>5576.7</v>
      </c>
      <c r="AF1025" s="93"/>
      <c r="AG1025" s="201" t="s">
        <v>31955</v>
      </c>
      <c r="AH1025" s="202">
        <v>11177.54</v>
      </c>
      <c r="AJ1025" s="319" t="s">
        <v>40063</v>
      </c>
      <c r="AK1025" s="320">
        <v>3985.2</v>
      </c>
      <c r="AM1025" s="265" t="s">
        <v>38126</v>
      </c>
      <c r="AN1025" s="266">
        <v>217252.25</v>
      </c>
      <c r="AP1025" s="233" t="s">
        <v>9607</v>
      </c>
      <c r="AQ1025" s="234">
        <v>6224.43</v>
      </c>
      <c r="AS1025" s="211" t="s">
        <v>7962</v>
      </c>
      <c r="AT1025" s="212">
        <v>41356</v>
      </c>
    </row>
    <row r="1026" spans="1:46" x14ac:dyDescent="0.3">
      <c r="A1026" s="315" t="s">
        <v>39860</v>
      </c>
      <c r="B1026" s="315"/>
      <c r="C1026" s="316">
        <v>2053.04</v>
      </c>
      <c r="E1026" s="263" t="s">
        <v>37131</v>
      </c>
      <c r="F1026" s="263"/>
      <c r="G1026" s="264">
        <v>5857.34</v>
      </c>
      <c r="I1026" s="227" t="s">
        <v>5091</v>
      </c>
      <c r="J1026" s="227"/>
      <c r="K1026" s="228">
        <v>5938.74</v>
      </c>
      <c r="M1026" s="205" t="s">
        <v>384</v>
      </c>
      <c r="N1026" s="205"/>
      <c r="O1026" s="206">
        <v>13029.66</v>
      </c>
      <c r="U1026" s="309" t="s">
        <v>67094</v>
      </c>
      <c r="V1026" s="310">
        <v>506.05</v>
      </c>
      <c r="X1026" s="267" t="s">
        <v>15624</v>
      </c>
      <c r="Y1026" s="268">
        <v>1911.88</v>
      </c>
      <c r="AA1026" s="229" t="s">
        <v>36013</v>
      </c>
      <c r="AB1026" s="230">
        <v>86418.75</v>
      </c>
      <c r="AD1026" s="209" t="s">
        <v>15620</v>
      </c>
      <c r="AE1026" s="210">
        <v>564</v>
      </c>
      <c r="AF1026" s="93"/>
      <c r="AG1026" s="201" t="s">
        <v>19108</v>
      </c>
      <c r="AH1026" s="202">
        <v>383.92</v>
      </c>
      <c r="AJ1026" s="319" t="s">
        <v>40064</v>
      </c>
      <c r="AK1026" s="320">
        <v>2053.04</v>
      </c>
      <c r="AM1026" s="265" t="s">
        <v>38134</v>
      </c>
      <c r="AN1026" s="266">
        <v>5857.34</v>
      </c>
      <c r="AP1026" s="233" t="s">
        <v>10899</v>
      </c>
      <c r="AQ1026" s="234">
        <v>5938.74</v>
      </c>
      <c r="AS1026" s="211" t="s">
        <v>8035</v>
      </c>
      <c r="AT1026" s="212">
        <v>9405</v>
      </c>
    </row>
    <row r="1027" spans="1:46" x14ac:dyDescent="0.3">
      <c r="A1027" s="315" t="s">
        <v>39861</v>
      </c>
      <c r="B1027" s="315"/>
      <c r="C1027" s="316">
        <v>9553.9699999999993</v>
      </c>
      <c r="E1027" s="263" t="s">
        <v>37132</v>
      </c>
      <c r="F1027" s="263"/>
      <c r="G1027" s="264">
        <v>15410</v>
      </c>
      <c r="I1027" s="227" t="s">
        <v>5171</v>
      </c>
      <c r="J1027" s="227"/>
      <c r="K1027" s="228">
        <v>5361.25</v>
      </c>
      <c r="M1027" s="205" t="s">
        <v>385</v>
      </c>
      <c r="N1027" s="205"/>
      <c r="O1027" s="206">
        <v>156654</v>
      </c>
      <c r="U1027" s="309" t="s">
        <v>61301</v>
      </c>
      <c r="V1027" s="310">
        <v>10000</v>
      </c>
      <c r="X1027" s="267" t="s">
        <v>15625</v>
      </c>
      <c r="Y1027" s="268">
        <v>6122.93</v>
      </c>
      <c r="AA1027" s="229" t="s">
        <v>15615</v>
      </c>
      <c r="AB1027" s="230">
        <v>21179.040000000001</v>
      </c>
      <c r="AD1027" s="209" t="s">
        <v>15621</v>
      </c>
      <c r="AE1027" s="210">
        <v>469.76</v>
      </c>
      <c r="AF1027" s="93"/>
      <c r="AG1027" s="201" t="s">
        <v>19110</v>
      </c>
      <c r="AH1027" s="202">
        <v>11177.54</v>
      </c>
      <c r="AJ1027" s="319" t="s">
        <v>40065</v>
      </c>
      <c r="AK1027" s="320">
        <v>9553.9699999999993</v>
      </c>
      <c r="AM1027" s="265" t="s">
        <v>38138</v>
      </c>
      <c r="AN1027" s="266">
        <v>15410</v>
      </c>
      <c r="AP1027" s="233" t="s">
        <v>10900</v>
      </c>
      <c r="AQ1027" s="234">
        <v>5361.25</v>
      </c>
      <c r="AS1027" s="211" t="s">
        <v>8194</v>
      </c>
      <c r="AT1027" s="212">
        <v>115192</v>
      </c>
    </row>
    <row r="1028" spans="1:46" x14ac:dyDescent="0.3">
      <c r="A1028" s="315" t="s">
        <v>39862</v>
      </c>
      <c r="B1028" s="315"/>
      <c r="C1028" s="316">
        <v>-13.94</v>
      </c>
      <c r="E1028" s="263" t="s">
        <v>37133</v>
      </c>
      <c r="F1028" s="263"/>
      <c r="G1028" s="264">
        <v>28011</v>
      </c>
      <c r="I1028" s="227" t="s">
        <v>5092</v>
      </c>
      <c r="J1028" s="227"/>
      <c r="K1028" s="228">
        <v>21364</v>
      </c>
      <c r="M1028" s="205" t="s">
        <v>390</v>
      </c>
      <c r="N1028" s="205"/>
      <c r="O1028" s="206">
        <v>22306</v>
      </c>
      <c r="U1028" s="309" t="s">
        <v>47818</v>
      </c>
      <c r="V1028" s="310">
        <v>3440.83</v>
      </c>
      <c r="X1028" s="267" t="s">
        <v>15628</v>
      </c>
      <c r="Y1028" s="268">
        <v>115767.01</v>
      </c>
      <c r="AA1028" s="229" t="s">
        <v>15616</v>
      </c>
      <c r="AB1028" s="230">
        <v>8463.9</v>
      </c>
      <c r="AD1028" s="209" t="s">
        <v>15622</v>
      </c>
      <c r="AE1028" s="210">
        <v>254.97</v>
      </c>
      <c r="AF1028" s="93"/>
      <c r="AG1028" s="201" t="s">
        <v>31956</v>
      </c>
      <c r="AH1028" s="202">
        <v>19201</v>
      </c>
      <c r="AJ1028" s="319" t="s">
        <v>40066</v>
      </c>
      <c r="AK1028" s="320">
        <v>-13.94</v>
      </c>
      <c r="AM1028" s="265" t="s">
        <v>38141</v>
      </c>
      <c r="AN1028" s="266">
        <v>28011</v>
      </c>
      <c r="AP1028" s="233" t="s">
        <v>10901</v>
      </c>
      <c r="AQ1028" s="234">
        <v>21364</v>
      </c>
      <c r="AS1028" s="211" t="s">
        <v>8298</v>
      </c>
      <c r="AT1028" s="212">
        <v>357396</v>
      </c>
    </row>
    <row r="1029" spans="1:46" x14ac:dyDescent="0.3">
      <c r="A1029" s="315" t="s">
        <v>39863</v>
      </c>
      <c r="B1029" s="315"/>
      <c r="C1029" s="316">
        <v>73499.45</v>
      </c>
      <c r="E1029" s="263" t="s">
        <v>37134</v>
      </c>
      <c r="F1029" s="263"/>
      <c r="G1029" s="264">
        <v>8381.2800000000007</v>
      </c>
      <c r="I1029" s="227" t="s">
        <v>5093</v>
      </c>
      <c r="J1029" s="227"/>
      <c r="K1029" s="228">
        <v>327504.93</v>
      </c>
      <c r="M1029" s="205" t="s">
        <v>391</v>
      </c>
      <c r="N1029" s="205"/>
      <c r="O1029" s="206">
        <v>27723.32</v>
      </c>
      <c r="U1029" s="309" t="s">
        <v>49684</v>
      </c>
      <c r="V1029" s="310">
        <v>737.19</v>
      </c>
      <c r="X1029" s="267" t="s">
        <v>15629</v>
      </c>
      <c r="Y1029" s="268">
        <v>5039.24</v>
      </c>
      <c r="AA1029" s="229" t="s">
        <v>15617</v>
      </c>
      <c r="AB1029" s="230">
        <v>2267.6999999999998</v>
      </c>
      <c r="AD1029" s="209" t="s">
        <v>15623</v>
      </c>
      <c r="AE1029" s="210">
        <v>43520.09</v>
      </c>
      <c r="AF1029" s="93"/>
      <c r="AG1029" s="201" t="s">
        <v>31957</v>
      </c>
      <c r="AH1029" s="202">
        <v>19201</v>
      </c>
      <c r="AJ1029" s="319" t="s">
        <v>40067</v>
      </c>
      <c r="AK1029" s="320">
        <v>73499.45</v>
      </c>
      <c r="AM1029" s="265" t="s">
        <v>38146</v>
      </c>
      <c r="AN1029" s="266">
        <v>8381.2800000000007</v>
      </c>
      <c r="AP1029" s="233" t="s">
        <v>10902</v>
      </c>
      <c r="AQ1029" s="234">
        <v>327504.93</v>
      </c>
      <c r="AS1029" s="211" t="s">
        <v>8681</v>
      </c>
      <c r="AT1029" s="212">
        <v>84564</v>
      </c>
    </row>
    <row r="1030" spans="1:46" x14ac:dyDescent="0.3">
      <c r="A1030" s="315" t="s">
        <v>39865</v>
      </c>
      <c r="B1030" s="315"/>
      <c r="C1030" s="316">
        <v>362654.29</v>
      </c>
      <c r="E1030" s="263" t="s">
        <v>37135</v>
      </c>
      <c r="F1030" s="263"/>
      <c r="G1030" s="264">
        <v>807170.72</v>
      </c>
      <c r="I1030" s="227" t="s">
        <v>5172</v>
      </c>
      <c r="J1030" s="227"/>
      <c r="K1030" s="228">
        <v>5319</v>
      </c>
      <c r="M1030" s="205" t="s">
        <v>392</v>
      </c>
      <c r="N1030" s="205"/>
      <c r="O1030" s="206">
        <v>105237</v>
      </c>
      <c r="U1030" s="309" t="s">
        <v>64021</v>
      </c>
      <c r="V1030" s="310">
        <v>506.44</v>
      </c>
      <c r="X1030" s="267" t="s">
        <v>15630</v>
      </c>
      <c r="Y1030" s="268">
        <v>1833.03</v>
      </c>
      <c r="AA1030" s="229" t="s">
        <v>15618</v>
      </c>
      <c r="AB1030" s="230">
        <v>2259.34</v>
      </c>
      <c r="AD1030" s="209" t="s">
        <v>15624</v>
      </c>
      <c r="AE1030" s="210">
        <v>3329.25</v>
      </c>
      <c r="AF1030" s="93"/>
      <c r="AG1030" s="201" t="s">
        <v>31958</v>
      </c>
      <c r="AH1030" s="202">
        <v>7639.9</v>
      </c>
      <c r="AJ1030" s="319" t="s">
        <v>40069</v>
      </c>
      <c r="AK1030" s="320">
        <v>362654.29</v>
      </c>
      <c r="AM1030" s="265" t="s">
        <v>38153</v>
      </c>
      <c r="AN1030" s="266">
        <v>807170.72</v>
      </c>
      <c r="AP1030" s="233" t="s">
        <v>10903</v>
      </c>
      <c r="AQ1030" s="234">
        <v>5319</v>
      </c>
      <c r="AS1030" s="211" t="s">
        <v>8921</v>
      </c>
      <c r="AT1030" s="212">
        <v>296070.63</v>
      </c>
    </row>
    <row r="1031" spans="1:46" x14ac:dyDescent="0.3">
      <c r="A1031" s="315" t="s">
        <v>39866</v>
      </c>
      <c r="B1031" s="315"/>
      <c r="C1031" s="316">
        <v>9959.59</v>
      </c>
      <c r="E1031" s="263" t="s">
        <v>37136</v>
      </c>
      <c r="F1031" s="263"/>
      <c r="G1031" s="264">
        <v>47641</v>
      </c>
      <c r="I1031" s="227" t="s">
        <v>5094</v>
      </c>
      <c r="J1031" s="227"/>
      <c r="K1031" s="228">
        <v>4406</v>
      </c>
      <c r="M1031" s="205" t="s">
        <v>393</v>
      </c>
      <c r="N1031" s="205"/>
      <c r="O1031" s="206">
        <v>856350</v>
      </c>
      <c r="U1031" s="309" t="s">
        <v>44472</v>
      </c>
      <c r="V1031" s="310">
        <v>212.48</v>
      </c>
      <c r="X1031" s="267" t="s">
        <v>15631</v>
      </c>
      <c r="Y1031" s="268">
        <v>8995.19</v>
      </c>
      <c r="AA1031" s="229" t="s">
        <v>51608</v>
      </c>
      <c r="AB1031" s="230">
        <v>4893.82</v>
      </c>
      <c r="AD1031" s="209" t="s">
        <v>15625</v>
      </c>
      <c r="AE1031" s="210">
        <v>9243.7800000000007</v>
      </c>
      <c r="AF1031" s="93"/>
      <c r="AG1031" s="201" t="s">
        <v>31959</v>
      </c>
      <c r="AH1031" s="202">
        <v>2107.79</v>
      </c>
      <c r="AJ1031" s="319" t="s">
        <v>40070</v>
      </c>
      <c r="AK1031" s="320">
        <v>9959.59</v>
      </c>
      <c r="AM1031" s="265" t="s">
        <v>38160</v>
      </c>
      <c r="AN1031" s="266">
        <v>47641</v>
      </c>
      <c r="AP1031" s="233" t="s">
        <v>10904</v>
      </c>
      <c r="AQ1031" s="234">
        <v>4406</v>
      </c>
      <c r="AS1031" s="211" t="s">
        <v>9162</v>
      </c>
      <c r="AT1031" s="212">
        <v>143270</v>
      </c>
    </row>
    <row r="1032" spans="1:46" x14ac:dyDescent="0.3">
      <c r="A1032" s="315" t="s">
        <v>39867</v>
      </c>
      <c r="B1032" s="315"/>
      <c r="C1032" s="316">
        <v>29.13</v>
      </c>
      <c r="E1032" s="263" t="s">
        <v>37138</v>
      </c>
      <c r="F1032" s="263"/>
      <c r="G1032" s="264">
        <v>4400</v>
      </c>
      <c r="I1032" s="227" t="s">
        <v>5095</v>
      </c>
      <c r="J1032" s="227"/>
      <c r="K1032" s="228">
        <v>173522.68</v>
      </c>
      <c r="M1032" s="205" t="s">
        <v>1430</v>
      </c>
      <c r="N1032" s="205"/>
      <c r="O1032" s="206">
        <v>227472.69</v>
      </c>
      <c r="U1032" s="309" t="s">
        <v>67095</v>
      </c>
      <c r="V1032" s="310">
        <v>1731.26</v>
      </c>
      <c r="X1032" s="267" t="s">
        <v>15632</v>
      </c>
      <c r="Y1032" s="268">
        <v>12198.11</v>
      </c>
      <c r="AA1032" s="229" t="s">
        <v>46663</v>
      </c>
      <c r="AB1032" s="230">
        <v>2532.35</v>
      </c>
      <c r="AD1032" s="209" t="s">
        <v>15626</v>
      </c>
      <c r="AE1032" s="210">
        <v>2163.5100000000002</v>
      </c>
      <c r="AF1032" s="93"/>
      <c r="AG1032" s="201" t="s">
        <v>31960</v>
      </c>
      <c r="AH1032" s="202">
        <v>6039.81</v>
      </c>
      <c r="AJ1032" s="319" t="s">
        <v>40071</v>
      </c>
      <c r="AK1032" s="320">
        <v>29.13</v>
      </c>
      <c r="AM1032" s="265" t="s">
        <v>38167</v>
      </c>
      <c r="AN1032" s="266">
        <v>4400</v>
      </c>
      <c r="AP1032" s="233" t="s">
        <v>10905</v>
      </c>
      <c r="AQ1032" s="234">
        <v>173522.68</v>
      </c>
      <c r="AS1032" s="211" t="s">
        <v>9261</v>
      </c>
      <c r="AT1032" s="212">
        <v>8199368.3600000003</v>
      </c>
    </row>
    <row r="1033" spans="1:46" x14ac:dyDescent="0.3">
      <c r="A1033" s="315" t="s">
        <v>39868</v>
      </c>
      <c r="B1033" s="315"/>
      <c r="C1033" s="316">
        <v>23023.68</v>
      </c>
      <c r="E1033" s="263" t="s">
        <v>37139</v>
      </c>
      <c r="F1033" s="263"/>
      <c r="G1033" s="264">
        <v>35192.230000000003</v>
      </c>
      <c r="I1033" s="227" t="s">
        <v>5096</v>
      </c>
      <c r="J1033" s="227"/>
      <c r="K1033" s="228">
        <v>1445.67</v>
      </c>
      <c r="M1033" s="205" t="s">
        <v>1431</v>
      </c>
      <c r="N1033" s="205"/>
      <c r="O1033" s="206">
        <v>243490.35</v>
      </c>
      <c r="U1033" s="309" t="s">
        <v>48706</v>
      </c>
      <c r="V1033" s="310">
        <v>2336.25</v>
      </c>
      <c r="X1033" s="267" t="s">
        <v>15633</v>
      </c>
      <c r="Y1033" s="268">
        <v>4009.4</v>
      </c>
      <c r="AA1033" s="229" t="s">
        <v>15619</v>
      </c>
      <c r="AB1033" s="230">
        <v>94617.36</v>
      </c>
      <c r="AD1033" s="209" t="s">
        <v>15627</v>
      </c>
      <c r="AE1033" s="210">
        <v>28076.37</v>
      </c>
      <c r="AF1033" s="93"/>
      <c r="AG1033" s="201" t="s">
        <v>31961</v>
      </c>
      <c r="AH1033" s="202">
        <v>413.5</v>
      </c>
      <c r="AJ1033" s="319" t="s">
        <v>40072</v>
      </c>
      <c r="AK1033" s="320">
        <v>23023.68</v>
      </c>
      <c r="AM1033" s="265" t="s">
        <v>38170</v>
      </c>
      <c r="AN1033" s="266">
        <v>35192.230000000003</v>
      </c>
      <c r="AP1033" s="233" t="s">
        <v>10906</v>
      </c>
      <c r="AQ1033" s="234">
        <v>1445.67</v>
      </c>
      <c r="AS1033" s="211" t="s">
        <v>9510</v>
      </c>
      <c r="AT1033" s="212">
        <v>112454.2</v>
      </c>
    </row>
    <row r="1034" spans="1:46" x14ac:dyDescent="0.3">
      <c r="A1034" s="315" t="s">
        <v>39869</v>
      </c>
      <c r="B1034" s="315"/>
      <c r="C1034" s="316">
        <v>72357.64</v>
      </c>
      <c r="E1034" s="263" t="s">
        <v>37140</v>
      </c>
      <c r="F1034" s="263"/>
      <c r="G1034" s="264">
        <v>27940.71</v>
      </c>
      <c r="I1034" s="227" t="s">
        <v>5173</v>
      </c>
      <c r="J1034" s="227"/>
      <c r="K1034" s="228">
        <v>1369.96</v>
      </c>
      <c r="M1034" s="205" t="s">
        <v>395</v>
      </c>
      <c r="N1034" s="205"/>
      <c r="O1034" s="206">
        <v>253241</v>
      </c>
      <c r="U1034" s="309" t="s">
        <v>48707</v>
      </c>
      <c r="V1034" s="310">
        <v>178.74</v>
      </c>
      <c r="X1034" s="267" t="s">
        <v>15634</v>
      </c>
      <c r="Y1034" s="268">
        <v>2064.6799999999998</v>
      </c>
      <c r="AA1034" s="229" t="s">
        <v>34540</v>
      </c>
      <c r="AB1034" s="230">
        <v>114249.52</v>
      </c>
      <c r="AD1034" s="209" t="s">
        <v>15628</v>
      </c>
      <c r="AE1034" s="210">
        <v>217061.42</v>
      </c>
      <c r="AF1034" s="93"/>
      <c r="AG1034" s="201" t="s">
        <v>19166</v>
      </c>
      <c r="AH1034" s="202">
        <v>7639.9</v>
      </c>
      <c r="AJ1034" s="319" t="s">
        <v>40073</v>
      </c>
      <c r="AK1034" s="320">
        <v>72357.64</v>
      </c>
      <c r="AM1034" s="265" t="s">
        <v>38175</v>
      </c>
      <c r="AN1034" s="266">
        <v>27940.71</v>
      </c>
      <c r="AP1034" s="233" t="s">
        <v>10907</v>
      </c>
      <c r="AQ1034" s="234">
        <v>1369.96</v>
      </c>
      <c r="AS1034" s="211" t="s">
        <v>11057</v>
      </c>
      <c r="AT1034" s="212">
        <v>86688.42</v>
      </c>
    </row>
    <row r="1035" spans="1:46" x14ac:dyDescent="0.3">
      <c r="A1035" s="315" t="s">
        <v>39870</v>
      </c>
      <c r="B1035" s="315"/>
      <c r="C1035" s="316">
        <v>21544.05</v>
      </c>
      <c r="E1035" s="263" t="s">
        <v>37141</v>
      </c>
      <c r="F1035" s="263"/>
      <c r="G1035" s="264">
        <v>146425.88</v>
      </c>
      <c r="I1035" s="227" t="s">
        <v>3604</v>
      </c>
      <c r="J1035" s="227"/>
      <c r="K1035" s="228">
        <v>71437.05</v>
      </c>
      <c r="M1035" s="205" t="s">
        <v>397</v>
      </c>
      <c r="N1035" s="205"/>
      <c r="O1035" s="206">
        <v>424497</v>
      </c>
      <c r="U1035" s="309" t="s">
        <v>48708</v>
      </c>
      <c r="V1035" s="310">
        <v>584.53</v>
      </c>
      <c r="X1035" s="267" t="s">
        <v>33109</v>
      </c>
      <c r="Y1035" s="268">
        <v>284980.39</v>
      </c>
      <c r="AA1035" s="229" t="s">
        <v>15620</v>
      </c>
      <c r="AB1035" s="230">
        <v>4850</v>
      </c>
      <c r="AD1035" s="209" t="s">
        <v>15629</v>
      </c>
      <c r="AE1035" s="210">
        <v>18775.12</v>
      </c>
      <c r="AF1035" s="93"/>
      <c r="AG1035" s="201" t="s">
        <v>19168</v>
      </c>
      <c r="AH1035" s="202">
        <v>2107.79</v>
      </c>
      <c r="AJ1035" s="319" t="s">
        <v>40074</v>
      </c>
      <c r="AK1035" s="320">
        <v>21544.05</v>
      </c>
      <c r="AM1035" s="265" t="s">
        <v>38180</v>
      </c>
      <c r="AN1035" s="266">
        <v>146425.88</v>
      </c>
      <c r="AP1035" s="233" t="s">
        <v>9608</v>
      </c>
      <c r="AQ1035" s="234">
        <v>71437.05</v>
      </c>
      <c r="AS1035" s="211" t="s">
        <v>11260</v>
      </c>
      <c r="AT1035" s="212">
        <v>11064.9</v>
      </c>
    </row>
    <row r="1036" spans="1:46" x14ac:dyDescent="0.3">
      <c r="A1036" s="315" t="s">
        <v>65548</v>
      </c>
      <c r="B1036" s="315"/>
      <c r="C1036" s="316">
        <v>14007</v>
      </c>
      <c r="E1036" s="263" t="s">
        <v>37142</v>
      </c>
      <c r="F1036" s="263"/>
      <c r="G1036" s="264">
        <v>15156.46</v>
      </c>
      <c r="I1036" s="227" t="s">
        <v>5174</v>
      </c>
      <c r="J1036" s="227"/>
      <c r="K1036" s="228">
        <v>2006</v>
      </c>
      <c r="M1036" s="205" t="s">
        <v>398</v>
      </c>
      <c r="N1036" s="205"/>
      <c r="O1036" s="206">
        <v>113350</v>
      </c>
      <c r="U1036" s="309" t="s">
        <v>58955</v>
      </c>
      <c r="V1036" s="310">
        <v>5000</v>
      </c>
      <c r="X1036" s="267" t="s">
        <v>55820</v>
      </c>
      <c r="Y1036" s="268">
        <v>4098.2700000000004</v>
      </c>
      <c r="AA1036" s="229" t="s">
        <v>15621</v>
      </c>
      <c r="AB1036" s="230">
        <v>14975.13</v>
      </c>
      <c r="AD1036" s="209" t="s">
        <v>15630</v>
      </c>
      <c r="AE1036" s="210">
        <v>5843.61</v>
      </c>
      <c r="AF1036" s="93"/>
      <c r="AG1036" s="201" t="s">
        <v>31962</v>
      </c>
      <c r="AH1036" s="202">
        <v>6039.81</v>
      </c>
      <c r="AJ1036" s="319" t="s">
        <v>40075</v>
      </c>
      <c r="AK1036" s="320">
        <v>14007</v>
      </c>
      <c r="AM1036" s="265" t="s">
        <v>38184</v>
      </c>
      <c r="AN1036" s="266">
        <v>15156.46</v>
      </c>
      <c r="AP1036" s="233" t="s">
        <v>10908</v>
      </c>
      <c r="AQ1036" s="234">
        <v>2006</v>
      </c>
      <c r="AS1036" s="211" t="s">
        <v>11510</v>
      </c>
      <c r="AT1036" s="212">
        <v>2898666.32</v>
      </c>
    </row>
    <row r="1037" spans="1:46" x14ac:dyDescent="0.3">
      <c r="A1037" s="315" t="s">
        <v>37391</v>
      </c>
      <c r="B1037" s="315"/>
      <c r="C1037" s="316">
        <v>15533.11</v>
      </c>
      <c r="E1037" s="263" t="s">
        <v>37144</v>
      </c>
      <c r="F1037" s="263"/>
      <c r="G1037" s="264">
        <v>20012.740000000002</v>
      </c>
      <c r="I1037" s="227" t="s">
        <v>5097</v>
      </c>
      <c r="J1037" s="227"/>
      <c r="K1037" s="228">
        <v>6162.8</v>
      </c>
      <c r="M1037" s="205" t="s">
        <v>4037</v>
      </c>
      <c r="N1037" s="205"/>
      <c r="O1037" s="206">
        <v>14167</v>
      </c>
      <c r="U1037" s="309" t="s">
        <v>58956</v>
      </c>
      <c r="V1037" s="310">
        <v>1481.32</v>
      </c>
      <c r="X1037" s="267" t="s">
        <v>15638</v>
      </c>
      <c r="Y1037" s="268">
        <v>33547.65</v>
      </c>
      <c r="AA1037" s="229" t="s">
        <v>34541</v>
      </c>
      <c r="AB1037" s="230">
        <v>49100.28</v>
      </c>
      <c r="AD1037" s="209" t="s">
        <v>15631</v>
      </c>
      <c r="AE1037" s="210">
        <v>3978.4</v>
      </c>
      <c r="AF1037" s="93"/>
      <c r="AG1037" s="201" t="s">
        <v>19169</v>
      </c>
      <c r="AH1037" s="202">
        <v>413.5</v>
      </c>
      <c r="AJ1037" s="319" t="s">
        <v>37836</v>
      </c>
      <c r="AK1037" s="320">
        <v>15533.11</v>
      </c>
      <c r="AM1037" s="265" t="s">
        <v>38191</v>
      </c>
      <c r="AN1037" s="266">
        <v>20012.740000000002</v>
      </c>
      <c r="AP1037" s="233" t="s">
        <v>10909</v>
      </c>
      <c r="AQ1037" s="234">
        <v>6162.8</v>
      </c>
      <c r="AS1037" s="211" t="s">
        <v>9810</v>
      </c>
      <c r="AT1037" s="212">
        <v>17057241.5</v>
      </c>
    </row>
    <row r="1038" spans="1:46" x14ac:dyDescent="0.3">
      <c r="A1038" s="315" t="s">
        <v>37399</v>
      </c>
      <c r="B1038" s="315"/>
      <c r="C1038" s="316">
        <v>6559.04</v>
      </c>
      <c r="E1038" s="263" t="s">
        <v>37145</v>
      </c>
      <c r="F1038" s="263"/>
      <c r="G1038" s="264">
        <v>1067273.45</v>
      </c>
      <c r="I1038" s="227" t="s">
        <v>5098</v>
      </c>
      <c r="J1038" s="227"/>
      <c r="K1038" s="228">
        <v>12251.93</v>
      </c>
      <c r="M1038" s="205" t="s">
        <v>4038</v>
      </c>
      <c r="N1038" s="205"/>
      <c r="O1038" s="206">
        <v>14013</v>
      </c>
      <c r="U1038" s="309" t="s">
        <v>47819</v>
      </c>
      <c r="V1038" s="310">
        <v>1123.52</v>
      </c>
      <c r="X1038" s="267" t="s">
        <v>38861</v>
      </c>
      <c r="Y1038" s="268">
        <v>41242.06</v>
      </c>
      <c r="AA1038" s="229" t="s">
        <v>34542</v>
      </c>
      <c r="AB1038" s="230">
        <v>26558.83</v>
      </c>
      <c r="AD1038" s="209" t="s">
        <v>15632</v>
      </c>
      <c r="AE1038" s="210">
        <v>4097.84</v>
      </c>
      <c r="AF1038" s="93"/>
      <c r="AG1038" s="201" t="s">
        <v>31963</v>
      </c>
      <c r="AH1038" s="202">
        <v>35670</v>
      </c>
      <c r="AJ1038" s="319" t="s">
        <v>37858</v>
      </c>
      <c r="AK1038" s="320">
        <v>6559.04</v>
      </c>
      <c r="AM1038" s="265" t="s">
        <v>38196</v>
      </c>
      <c r="AN1038" s="266">
        <v>1067273.45</v>
      </c>
      <c r="AP1038" s="233" t="s">
        <v>10910</v>
      </c>
      <c r="AQ1038" s="234">
        <v>12251.93</v>
      </c>
      <c r="AS1038" s="211" t="s">
        <v>6664</v>
      </c>
      <c r="AT1038" s="212">
        <v>38643</v>
      </c>
    </row>
    <row r="1039" spans="1:46" x14ac:dyDescent="0.3">
      <c r="A1039" s="315" t="s">
        <v>37400</v>
      </c>
      <c r="B1039" s="315"/>
      <c r="C1039" s="316">
        <v>23792.28</v>
      </c>
      <c r="E1039" s="263" t="s">
        <v>37148</v>
      </c>
      <c r="F1039" s="263"/>
      <c r="G1039" s="264">
        <v>10613.51</v>
      </c>
      <c r="I1039" s="227" t="s">
        <v>5099</v>
      </c>
      <c r="J1039" s="227"/>
      <c r="K1039" s="228">
        <v>904.86</v>
      </c>
      <c r="M1039" s="205" t="s">
        <v>400</v>
      </c>
      <c r="N1039" s="205"/>
      <c r="O1039" s="206">
        <v>29219.56</v>
      </c>
      <c r="U1039" s="309" t="s">
        <v>67096</v>
      </c>
      <c r="V1039" s="310">
        <v>27.29</v>
      </c>
      <c r="X1039" s="267" t="s">
        <v>57241</v>
      </c>
      <c r="Y1039" s="268">
        <v>19500</v>
      </c>
      <c r="AA1039" s="229" t="s">
        <v>51609</v>
      </c>
      <c r="AB1039" s="230">
        <v>11608.58</v>
      </c>
      <c r="AD1039" s="209" t="s">
        <v>15633</v>
      </c>
      <c r="AE1039" s="210">
        <v>23777.24</v>
      </c>
      <c r="AF1039" s="93"/>
      <c r="AG1039" s="201" t="s">
        <v>19214</v>
      </c>
      <c r="AH1039" s="202">
        <v>35670</v>
      </c>
      <c r="AJ1039" s="319" t="s">
        <v>37863</v>
      </c>
      <c r="AK1039" s="320">
        <v>23792.28</v>
      </c>
      <c r="AM1039" s="265" t="s">
        <v>38211</v>
      </c>
      <c r="AN1039" s="266">
        <v>10613.51</v>
      </c>
      <c r="AP1039" s="233" t="s">
        <v>10911</v>
      </c>
      <c r="AQ1039" s="234">
        <v>904.86</v>
      </c>
      <c r="AS1039" s="211" t="s">
        <v>6906</v>
      </c>
      <c r="AT1039" s="212">
        <v>4106</v>
      </c>
    </row>
    <row r="1040" spans="1:46" x14ac:dyDescent="0.3">
      <c r="A1040" s="315" t="s">
        <v>37401</v>
      </c>
      <c r="B1040" s="315"/>
      <c r="C1040" s="316">
        <v>53286.28</v>
      </c>
      <c r="E1040" s="263" t="s">
        <v>37149</v>
      </c>
      <c r="F1040" s="263"/>
      <c r="G1040" s="264">
        <v>64522.98</v>
      </c>
      <c r="I1040" s="227" t="s">
        <v>5100</v>
      </c>
      <c r="J1040" s="227"/>
      <c r="K1040" s="228">
        <v>883.36</v>
      </c>
      <c r="M1040" s="205" t="s">
        <v>401</v>
      </c>
      <c r="N1040" s="205"/>
      <c r="O1040" s="206">
        <v>328549</v>
      </c>
      <c r="U1040" s="309" t="s">
        <v>47820</v>
      </c>
      <c r="V1040" s="310">
        <v>720</v>
      </c>
      <c r="X1040" s="267" t="s">
        <v>44391</v>
      </c>
      <c r="Y1040" s="268">
        <v>2965746.7</v>
      </c>
      <c r="AA1040" s="229" t="s">
        <v>51610</v>
      </c>
      <c r="AB1040" s="230">
        <v>19869.78</v>
      </c>
      <c r="AD1040" s="209" t="s">
        <v>15634</v>
      </c>
      <c r="AE1040" s="210">
        <v>1835.32</v>
      </c>
      <c r="AF1040" s="93"/>
      <c r="AG1040" s="201" t="s">
        <v>13430</v>
      </c>
      <c r="AH1040" s="202">
        <v>3633.28</v>
      </c>
      <c r="AJ1040" s="319" t="s">
        <v>37868</v>
      </c>
      <c r="AK1040" s="320">
        <v>53286.28</v>
      </c>
      <c r="AM1040" s="265" t="s">
        <v>38221</v>
      </c>
      <c r="AN1040" s="266">
        <v>64522.98</v>
      </c>
      <c r="AP1040" s="233" t="s">
        <v>10912</v>
      </c>
      <c r="AQ1040" s="234">
        <v>883.36</v>
      </c>
      <c r="AS1040" s="211" t="s">
        <v>7083</v>
      </c>
      <c r="AT1040" s="212">
        <v>1236</v>
      </c>
    </row>
    <row r="1041" spans="1:46" x14ac:dyDescent="0.3">
      <c r="A1041" s="315" t="s">
        <v>37407</v>
      </c>
      <c r="B1041" s="315"/>
      <c r="C1041" s="316">
        <v>287503.26</v>
      </c>
      <c r="E1041" s="263" t="s">
        <v>37151</v>
      </c>
      <c r="F1041" s="263"/>
      <c r="G1041" s="264">
        <v>14066</v>
      </c>
      <c r="I1041" s="227" t="s">
        <v>5101</v>
      </c>
      <c r="J1041" s="227"/>
      <c r="K1041" s="228">
        <v>34637.480000000003</v>
      </c>
      <c r="M1041" s="205" t="s">
        <v>402</v>
      </c>
      <c r="N1041" s="205"/>
      <c r="O1041" s="206">
        <v>23227</v>
      </c>
      <c r="U1041" s="309" t="s">
        <v>54882</v>
      </c>
      <c r="V1041" s="310">
        <v>4579.6000000000004</v>
      </c>
      <c r="X1041" s="267" t="s">
        <v>57242</v>
      </c>
      <c r="Y1041" s="268">
        <v>99092.12</v>
      </c>
      <c r="AA1041" s="229" t="s">
        <v>51611</v>
      </c>
      <c r="AB1041" s="230">
        <v>15624.12</v>
      </c>
      <c r="AD1041" s="209" t="s">
        <v>15635</v>
      </c>
      <c r="AE1041" s="210">
        <v>7109.33</v>
      </c>
      <c r="AF1041" s="93"/>
      <c r="AG1041" s="201" t="s">
        <v>13431</v>
      </c>
      <c r="AH1041" s="202">
        <v>683</v>
      </c>
      <c r="AJ1041" s="319" t="s">
        <v>37891</v>
      </c>
      <c r="AK1041" s="320">
        <v>287503.26</v>
      </c>
      <c r="AM1041" s="265" t="s">
        <v>38236</v>
      </c>
      <c r="AN1041" s="266">
        <v>14066</v>
      </c>
      <c r="AP1041" s="233" t="s">
        <v>10913</v>
      </c>
      <c r="AQ1041" s="234">
        <v>34637.480000000003</v>
      </c>
      <c r="AS1041" s="211" t="s">
        <v>7330</v>
      </c>
      <c r="AT1041" s="212">
        <v>50633.82</v>
      </c>
    </row>
    <row r="1042" spans="1:46" x14ac:dyDescent="0.3">
      <c r="A1042" s="315" t="s">
        <v>37410</v>
      </c>
      <c r="B1042" s="315"/>
      <c r="C1042" s="316">
        <v>1627.87</v>
      </c>
      <c r="E1042" s="263" t="s">
        <v>37152</v>
      </c>
      <c r="F1042" s="263"/>
      <c r="G1042" s="264">
        <v>334072.82</v>
      </c>
      <c r="I1042" s="227" t="s">
        <v>5175</v>
      </c>
      <c r="J1042" s="227"/>
      <c r="K1042" s="228">
        <v>3575</v>
      </c>
      <c r="M1042" s="205" t="s">
        <v>403</v>
      </c>
      <c r="N1042" s="205"/>
      <c r="O1042" s="206">
        <v>316133</v>
      </c>
      <c r="U1042" s="309" t="s">
        <v>40134</v>
      </c>
      <c r="V1042" s="310">
        <v>4137.88</v>
      </c>
      <c r="X1042" s="267" t="s">
        <v>15639</v>
      </c>
      <c r="Y1042" s="268">
        <v>294482.76</v>
      </c>
      <c r="AA1042" s="229" t="s">
        <v>15623</v>
      </c>
      <c r="AB1042" s="230">
        <v>9042.65</v>
      </c>
      <c r="AD1042" s="209" t="s">
        <v>15636</v>
      </c>
      <c r="AE1042" s="210">
        <v>547.75</v>
      </c>
      <c r="AF1042" s="93"/>
      <c r="AG1042" s="201" t="s">
        <v>13432</v>
      </c>
      <c r="AH1042" s="202">
        <v>1264</v>
      </c>
      <c r="AJ1042" s="319" t="s">
        <v>37899</v>
      </c>
      <c r="AK1042" s="320">
        <v>1627.87</v>
      </c>
      <c r="AM1042" s="265" t="s">
        <v>38241</v>
      </c>
      <c r="AN1042" s="266">
        <v>334072.82</v>
      </c>
      <c r="AP1042" s="233" t="s">
        <v>10914</v>
      </c>
      <c r="AQ1042" s="234">
        <v>3575</v>
      </c>
      <c r="AS1042" s="211" t="s">
        <v>7593</v>
      </c>
      <c r="AT1042" s="212">
        <v>6589.68</v>
      </c>
    </row>
    <row r="1043" spans="1:46" x14ac:dyDescent="0.3">
      <c r="A1043" s="315" t="s">
        <v>37412</v>
      </c>
      <c r="B1043" s="315"/>
      <c r="C1043" s="316">
        <v>9552.0400000000009</v>
      </c>
      <c r="E1043" s="263" t="s">
        <v>37153</v>
      </c>
      <c r="F1043" s="263"/>
      <c r="G1043" s="264">
        <v>13895.72</v>
      </c>
      <c r="I1043" s="227" t="s">
        <v>5176</v>
      </c>
      <c r="J1043" s="227"/>
      <c r="K1043" s="228">
        <v>6907.02</v>
      </c>
      <c r="M1043" s="205" t="s">
        <v>404</v>
      </c>
      <c r="N1043" s="205"/>
      <c r="O1043" s="206">
        <v>597736</v>
      </c>
      <c r="U1043" s="309" t="s">
        <v>54885</v>
      </c>
      <c r="V1043" s="310">
        <v>71.89</v>
      </c>
      <c r="X1043" s="267" t="s">
        <v>15640</v>
      </c>
      <c r="Y1043" s="268">
        <v>51272.81</v>
      </c>
      <c r="AA1043" s="229" t="s">
        <v>15624</v>
      </c>
      <c r="AB1043" s="230">
        <v>3407.08</v>
      </c>
      <c r="AD1043" s="209" t="s">
        <v>15637</v>
      </c>
      <c r="AE1043" s="210">
        <v>44957.19</v>
      </c>
      <c r="AF1043" s="93"/>
      <c r="AG1043" s="201" t="s">
        <v>31964</v>
      </c>
      <c r="AH1043" s="202">
        <v>5601</v>
      </c>
      <c r="AJ1043" s="319" t="s">
        <v>37906</v>
      </c>
      <c r="AK1043" s="320">
        <v>9552.0400000000009</v>
      </c>
      <c r="AM1043" s="265" t="s">
        <v>38249</v>
      </c>
      <c r="AN1043" s="266">
        <v>13895.72</v>
      </c>
      <c r="AP1043" s="233" t="s">
        <v>10915</v>
      </c>
      <c r="AQ1043" s="234">
        <v>6907.02</v>
      </c>
      <c r="AS1043" s="211" t="s">
        <v>7743</v>
      </c>
      <c r="AT1043" s="212">
        <v>2061</v>
      </c>
    </row>
    <row r="1044" spans="1:46" x14ac:dyDescent="0.3">
      <c r="A1044" s="315" t="s">
        <v>37422</v>
      </c>
      <c r="B1044" s="315"/>
      <c r="C1044" s="316">
        <v>514252</v>
      </c>
      <c r="E1044" s="263" t="s">
        <v>37154</v>
      </c>
      <c r="F1044" s="263"/>
      <c r="G1044" s="264">
        <v>244916.55</v>
      </c>
      <c r="I1044" s="227" t="s">
        <v>5102</v>
      </c>
      <c r="J1044" s="227"/>
      <c r="K1044" s="228">
        <v>25070</v>
      </c>
      <c r="M1044" s="205" t="s">
        <v>406</v>
      </c>
      <c r="N1044" s="205"/>
      <c r="O1044" s="206">
        <v>378686.52</v>
      </c>
      <c r="U1044" s="309" t="s">
        <v>40135</v>
      </c>
      <c r="V1044" s="310">
        <v>672.4</v>
      </c>
      <c r="X1044" s="267" t="s">
        <v>54793</v>
      </c>
      <c r="Y1044" s="268">
        <v>412369.7</v>
      </c>
      <c r="AA1044" s="229" t="s">
        <v>15625</v>
      </c>
      <c r="AB1044" s="230">
        <v>10003.01</v>
      </c>
      <c r="AD1044" s="209" t="s">
        <v>15638</v>
      </c>
      <c r="AE1044" s="210">
        <v>27238.36</v>
      </c>
      <c r="AF1044" s="93"/>
      <c r="AG1044" s="201" t="s">
        <v>19259</v>
      </c>
      <c r="AH1044" s="202">
        <v>5601</v>
      </c>
      <c r="AJ1044" s="319" t="s">
        <v>37933</v>
      </c>
      <c r="AK1044" s="320">
        <v>514252</v>
      </c>
      <c r="AM1044" s="265" t="s">
        <v>38256</v>
      </c>
      <c r="AN1044" s="266">
        <v>244916.55</v>
      </c>
      <c r="AP1044" s="233" t="s">
        <v>10916</v>
      </c>
      <c r="AQ1044" s="234">
        <v>25070</v>
      </c>
      <c r="AS1044" s="211" t="s">
        <v>8036</v>
      </c>
      <c r="AT1044" s="212">
        <v>6195</v>
      </c>
    </row>
    <row r="1045" spans="1:46" x14ac:dyDescent="0.3">
      <c r="A1045" s="315" t="s">
        <v>37423</v>
      </c>
      <c r="B1045" s="315"/>
      <c r="C1045" s="316">
        <v>16595.72</v>
      </c>
      <c r="E1045" s="263" t="s">
        <v>37155</v>
      </c>
      <c r="F1045" s="263"/>
      <c r="G1045" s="264">
        <v>3097.74</v>
      </c>
      <c r="I1045" s="227" t="s">
        <v>5103</v>
      </c>
      <c r="J1045" s="227"/>
      <c r="K1045" s="228">
        <v>19945.98</v>
      </c>
      <c r="M1045" s="205" t="s">
        <v>407</v>
      </c>
      <c r="N1045" s="205"/>
      <c r="O1045" s="206">
        <v>109799</v>
      </c>
      <c r="U1045" s="309" t="s">
        <v>40136</v>
      </c>
      <c r="V1045" s="310">
        <v>2454.27</v>
      </c>
      <c r="X1045" s="267" t="s">
        <v>60199</v>
      </c>
      <c r="Y1045" s="268">
        <v>182758.46</v>
      </c>
      <c r="AA1045" s="229" t="s">
        <v>49626</v>
      </c>
      <c r="AB1045" s="230">
        <v>6328.18</v>
      </c>
      <c r="AD1045" s="209" t="s">
        <v>15639</v>
      </c>
      <c r="AE1045" s="210">
        <v>8109.72</v>
      </c>
      <c r="AF1045" s="93"/>
      <c r="AG1045" s="201" t="s">
        <v>13433</v>
      </c>
      <c r="AH1045" s="202">
        <v>5580.28</v>
      </c>
      <c r="AJ1045" s="319" t="s">
        <v>37938</v>
      </c>
      <c r="AK1045" s="320">
        <v>16595.72</v>
      </c>
      <c r="AM1045" s="265" t="s">
        <v>38264</v>
      </c>
      <c r="AN1045" s="266">
        <v>3097.74</v>
      </c>
      <c r="AP1045" s="233" t="s">
        <v>10918</v>
      </c>
      <c r="AQ1045" s="234">
        <v>19945.98</v>
      </c>
      <c r="AS1045" s="211" t="s">
        <v>8682</v>
      </c>
      <c r="AT1045" s="212">
        <v>2000</v>
      </c>
    </row>
    <row r="1046" spans="1:46" x14ac:dyDescent="0.3">
      <c r="A1046" s="315" t="s">
        <v>65550</v>
      </c>
      <c r="B1046" s="315"/>
      <c r="C1046" s="316">
        <v>12720</v>
      </c>
      <c r="E1046" s="263" t="s">
        <v>37157</v>
      </c>
      <c r="F1046" s="263"/>
      <c r="G1046" s="264">
        <v>9441.06</v>
      </c>
      <c r="I1046" s="227" t="s">
        <v>5104</v>
      </c>
      <c r="J1046" s="227"/>
      <c r="K1046" s="228">
        <v>7773.24</v>
      </c>
      <c r="M1046" s="205" t="s">
        <v>408</v>
      </c>
      <c r="N1046" s="205"/>
      <c r="O1046" s="206">
        <v>12519.31</v>
      </c>
      <c r="U1046" s="309" t="s">
        <v>40137</v>
      </c>
      <c r="V1046" s="310">
        <v>4679.68</v>
      </c>
      <c r="X1046" s="267" t="s">
        <v>34544</v>
      </c>
      <c r="Y1046" s="268">
        <v>399661.34</v>
      </c>
      <c r="AA1046" s="229" t="s">
        <v>51612</v>
      </c>
      <c r="AB1046" s="230">
        <v>8299.1200000000008</v>
      </c>
      <c r="AD1046" s="209" t="s">
        <v>15640</v>
      </c>
      <c r="AE1046" s="210">
        <v>22188.04</v>
      </c>
      <c r="AF1046" s="93"/>
      <c r="AG1046" s="201" t="s">
        <v>31965</v>
      </c>
      <c r="AH1046" s="202">
        <v>1687.46</v>
      </c>
      <c r="AJ1046" s="319" t="s">
        <v>37944</v>
      </c>
      <c r="AK1046" s="320">
        <v>12720</v>
      </c>
      <c r="AM1046" s="265" t="s">
        <v>38274</v>
      </c>
      <c r="AN1046" s="266">
        <v>9441.06</v>
      </c>
      <c r="AP1046" s="233" t="s">
        <v>10920</v>
      </c>
      <c r="AQ1046" s="234">
        <v>7773.24</v>
      </c>
      <c r="AS1046" s="211" t="s">
        <v>8922</v>
      </c>
      <c r="AT1046" s="212">
        <v>5834</v>
      </c>
    </row>
    <row r="1047" spans="1:46" x14ac:dyDescent="0.3">
      <c r="A1047" s="315" t="s">
        <v>37425</v>
      </c>
      <c r="B1047" s="315"/>
      <c r="C1047" s="316">
        <v>244.75</v>
      </c>
      <c r="E1047" s="263" t="s">
        <v>37158</v>
      </c>
      <c r="F1047" s="263"/>
      <c r="G1047" s="264">
        <v>141483.38</v>
      </c>
      <c r="I1047" s="227" t="s">
        <v>5105</v>
      </c>
      <c r="J1047" s="227"/>
      <c r="K1047" s="228">
        <v>15391.42</v>
      </c>
      <c r="M1047" s="205" t="s">
        <v>409</v>
      </c>
      <c r="N1047" s="205"/>
      <c r="O1047" s="206">
        <v>179530</v>
      </c>
      <c r="U1047" s="309" t="s">
        <v>67097</v>
      </c>
      <c r="V1047" s="310">
        <v>975.75</v>
      </c>
      <c r="X1047" s="267" t="s">
        <v>58431</v>
      </c>
      <c r="Y1047" s="268">
        <v>-45491.93</v>
      </c>
      <c r="AA1047" s="229" t="s">
        <v>15627</v>
      </c>
      <c r="AB1047" s="230">
        <v>37938.730000000003</v>
      </c>
      <c r="AD1047" s="209" t="s">
        <v>15641</v>
      </c>
      <c r="AE1047" s="210">
        <v>726.06</v>
      </c>
      <c r="AF1047" s="93"/>
      <c r="AG1047" s="201" t="s">
        <v>31966</v>
      </c>
      <c r="AH1047" s="202">
        <v>180.38</v>
      </c>
      <c r="AJ1047" s="319" t="s">
        <v>37947</v>
      </c>
      <c r="AK1047" s="320">
        <v>244.75</v>
      </c>
      <c r="AM1047" s="265" t="s">
        <v>38279</v>
      </c>
      <c r="AN1047" s="266">
        <v>141483.38</v>
      </c>
      <c r="AP1047" s="233" t="s">
        <v>10921</v>
      </c>
      <c r="AQ1047" s="234">
        <v>15391.42</v>
      </c>
      <c r="AS1047" s="211" t="s">
        <v>9163</v>
      </c>
      <c r="AT1047" s="212">
        <v>1607</v>
      </c>
    </row>
    <row r="1048" spans="1:46" x14ac:dyDescent="0.3">
      <c r="A1048" s="315" t="s">
        <v>37426</v>
      </c>
      <c r="B1048" s="315"/>
      <c r="C1048" s="316">
        <v>11870.82</v>
      </c>
      <c r="E1048" s="263" t="s">
        <v>37159</v>
      </c>
      <c r="F1048" s="263"/>
      <c r="G1048" s="264">
        <v>63344.15</v>
      </c>
      <c r="I1048" s="227" t="s">
        <v>5106</v>
      </c>
      <c r="J1048" s="227"/>
      <c r="K1048" s="228">
        <v>12539.31</v>
      </c>
      <c r="M1048" s="205" t="s">
        <v>411</v>
      </c>
      <c r="N1048" s="205"/>
      <c r="O1048" s="206">
        <v>3685053</v>
      </c>
      <c r="U1048" s="309" t="s">
        <v>67098</v>
      </c>
      <c r="V1048" s="310">
        <v>9745.44</v>
      </c>
      <c r="X1048" s="267" t="s">
        <v>63022</v>
      </c>
      <c r="Y1048" s="268">
        <v>1200</v>
      </c>
      <c r="AA1048" s="229" t="s">
        <v>15628</v>
      </c>
      <c r="AB1048" s="230">
        <v>543812.47</v>
      </c>
      <c r="AD1048" s="209" t="s">
        <v>15642</v>
      </c>
      <c r="AE1048" s="210">
        <v>18824.52</v>
      </c>
      <c r="AF1048" s="93"/>
      <c r="AG1048" s="201" t="s">
        <v>31967</v>
      </c>
      <c r="AH1048" s="202">
        <v>4227.8500000000004</v>
      </c>
      <c r="AJ1048" s="319" t="s">
        <v>37951</v>
      </c>
      <c r="AK1048" s="320">
        <v>11870.82</v>
      </c>
      <c r="AM1048" s="265" t="s">
        <v>38284</v>
      </c>
      <c r="AN1048" s="266">
        <v>63344.15</v>
      </c>
      <c r="AP1048" s="233" t="s">
        <v>10922</v>
      </c>
      <c r="AQ1048" s="234">
        <v>12539.31</v>
      </c>
      <c r="AS1048" s="211" t="s">
        <v>9262</v>
      </c>
      <c r="AT1048" s="212">
        <v>201830</v>
      </c>
    </row>
    <row r="1049" spans="1:46" x14ac:dyDescent="0.3">
      <c r="A1049" s="315" t="s">
        <v>37427</v>
      </c>
      <c r="B1049" s="315"/>
      <c r="C1049" s="316">
        <v>158976.67000000001</v>
      </c>
      <c r="E1049" s="263" t="s">
        <v>37160</v>
      </c>
      <c r="F1049" s="263"/>
      <c r="G1049" s="264">
        <v>14297.5</v>
      </c>
      <c r="I1049" s="227" t="s">
        <v>5107</v>
      </c>
      <c r="J1049" s="227"/>
      <c r="K1049" s="228">
        <v>60761.09</v>
      </c>
      <c r="M1049" s="205" t="s">
        <v>1432</v>
      </c>
      <c r="N1049" s="205"/>
      <c r="O1049" s="206">
        <v>2838.77</v>
      </c>
      <c r="U1049" s="309" t="s">
        <v>67099</v>
      </c>
      <c r="V1049" s="310">
        <v>27.42</v>
      </c>
      <c r="X1049" s="267" t="s">
        <v>40110</v>
      </c>
      <c r="Y1049" s="268">
        <v>91.8</v>
      </c>
      <c r="AA1049" s="229" t="s">
        <v>15629</v>
      </c>
      <c r="AB1049" s="230">
        <v>49121.54</v>
      </c>
      <c r="AD1049" s="209" t="s">
        <v>15643</v>
      </c>
      <c r="AE1049" s="210">
        <v>44268.28</v>
      </c>
      <c r="AF1049" s="93"/>
      <c r="AG1049" s="201" t="s">
        <v>31968</v>
      </c>
      <c r="AH1049" s="202">
        <v>1352.65</v>
      </c>
      <c r="AJ1049" s="319" t="s">
        <v>37955</v>
      </c>
      <c r="AK1049" s="320">
        <v>158976.67000000001</v>
      </c>
      <c r="AM1049" s="265" t="s">
        <v>38288</v>
      </c>
      <c r="AN1049" s="266">
        <v>14297.5</v>
      </c>
      <c r="AP1049" s="233" t="s">
        <v>10923</v>
      </c>
      <c r="AQ1049" s="234">
        <v>60761.09</v>
      </c>
      <c r="AS1049" s="211" t="s">
        <v>11058</v>
      </c>
      <c r="AT1049" s="212">
        <v>16476</v>
      </c>
    </row>
    <row r="1050" spans="1:46" x14ac:dyDescent="0.3">
      <c r="A1050" s="315" t="s">
        <v>37428</v>
      </c>
      <c r="B1050" s="315"/>
      <c r="C1050" s="316">
        <v>25.61</v>
      </c>
      <c r="E1050" s="263" t="s">
        <v>37161</v>
      </c>
      <c r="F1050" s="263"/>
      <c r="G1050" s="264">
        <v>35658.97</v>
      </c>
      <c r="I1050" s="227" t="s">
        <v>5179</v>
      </c>
      <c r="J1050" s="227"/>
      <c r="K1050" s="228">
        <v>6540</v>
      </c>
      <c r="M1050" s="205" t="s">
        <v>413</v>
      </c>
      <c r="N1050" s="205"/>
      <c r="O1050" s="206">
        <v>23154</v>
      </c>
      <c r="U1050" s="309" t="s">
        <v>67100</v>
      </c>
      <c r="V1050" s="310">
        <v>821.72</v>
      </c>
      <c r="X1050" s="267" t="s">
        <v>63023</v>
      </c>
      <c r="Y1050" s="268">
        <v>294</v>
      </c>
      <c r="AA1050" s="229" t="s">
        <v>15630</v>
      </c>
      <c r="AB1050" s="230">
        <v>11621.32</v>
      </c>
      <c r="AD1050" s="209" t="s">
        <v>15644</v>
      </c>
      <c r="AE1050" s="210">
        <v>293184.15000000002</v>
      </c>
      <c r="AF1050" s="93"/>
      <c r="AG1050" s="201" t="s">
        <v>31969</v>
      </c>
      <c r="AH1050" s="202">
        <v>7419.66</v>
      </c>
      <c r="AJ1050" s="319" t="s">
        <v>37960</v>
      </c>
      <c r="AK1050" s="320">
        <v>25.61</v>
      </c>
      <c r="AM1050" s="265" t="s">
        <v>38294</v>
      </c>
      <c r="AN1050" s="266">
        <v>35658.97</v>
      </c>
      <c r="AP1050" s="233" t="s">
        <v>10924</v>
      </c>
      <c r="AQ1050" s="234">
        <v>6540</v>
      </c>
      <c r="AS1050" s="211" t="s">
        <v>11261</v>
      </c>
      <c r="AT1050" s="212">
        <v>4365.46</v>
      </c>
    </row>
    <row r="1051" spans="1:46" x14ac:dyDescent="0.3">
      <c r="A1051" s="315" t="s">
        <v>37429</v>
      </c>
      <c r="B1051" s="315"/>
      <c r="C1051" s="316">
        <v>251067.66</v>
      </c>
      <c r="E1051" s="263" t="s">
        <v>37162</v>
      </c>
      <c r="F1051" s="263"/>
      <c r="G1051" s="264">
        <v>16719</v>
      </c>
      <c r="I1051" s="227" t="s">
        <v>5108</v>
      </c>
      <c r="J1051" s="227"/>
      <c r="K1051" s="228">
        <v>5124.88</v>
      </c>
      <c r="M1051" s="205" t="s">
        <v>1433</v>
      </c>
      <c r="N1051" s="205"/>
      <c r="O1051" s="206">
        <v>46210</v>
      </c>
      <c r="U1051" s="309" t="s">
        <v>67101</v>
      </c>
      <c r="V1051" s="310">
        <v>2675.12</v>
      </c>
      <c r="X1051" s="267" t="s">
        <v>63969</v>
      </c>
      <c r="Y1051" s="268">
        <v>42.7</v>
      </c>
      <c r="AA1051" s="229" t="s">
        <v>15631</v>
      </c>
      <c r="AB1051" s="230">
        <v>6803.54</v>
      </c>
      <c r="AD1051" s="209" t="s">
        <v>15645</v>
      </c>
      <c r="AE1051" s="210">
        <v>217061.42</v>
      </c>
      <c r="AF1051" s="93"/>
      <c r="AG1051" s="201" t="s">
        <v>13434</v>
      </c>
      <c r="AH1051" s="202">
        <v>2400</v>
      </c>
      <c r="AJ1051" s="319" t="s">
        <v>37965</v>
      </c>
      <c r="AK1051" s="320">
        <v>251067.66</v>
      </c>
      <c r="AM1051" s="265" t="s">
        <v>38300</v>
      </c>
      <c r="AN1051" s="266">
        <v>16719</v>
      </c>
      <c r="AP1051" s="233" t="s">
        <v>10925</v>
      </c>
      <c r="AQ1051" s="234">
        <v>5124.88</v>
      </c>
      <c r="AS1051" s="211" t="s">
        <v>9811</v>
      </c>
      <c r="AT1051" s="212">
        <v>341576.96000000002</v>
      </c>
    </row>
    <row r="1052" spans="1:46" x14ac:dyDescent="0.3">
      <c r="A1052" s="315" t="s">
        <v>37431</v>
      </c>
      <c r="B1052" s="315"/>
      <c r="C1052" s="316">
        <v>19113.28</v>
      </c>
      <c r="E1052" s="263" t="s">
        <v>37163</v>
      </c>
      <c r="F1052" s="263"/>
      <c r="G1052" s="264">
        <v>45192.45</v>
      </c>
      <c r="I1052" s="227" t="s">
        <v>5109</v>
      </c>
      <c r="J1052" s="227"/>
      <c r="K1052" s="228">
        <v>8457.59</v>
      </c>
      <c r="M1052" s="205" t="s">
        <v>4039</v>
      </c>
      <c r="N1052" s="205"/>
      <c r="O1052" s="206">
        <v>10923</v>
      </c>
      <c r="U1052" s="309" t="s">
        <v>67102</v>
      </c>
      <c r="V1052" s="310">
        <v>32810.5</v>
      </c>
      <c r="X1052" s="267" t="s">
        <v>51618</v>
      </c>
      <c r="Y1052" s="268">
        <v>15794.55</v>
      </c>
      <c r="AA1052" s="229" t="s">
        <v>15632</v>
      </c>
      <c r="AB1052" s="230">
        <v>16543.259999999998</v>
      </c>
      <c r="AD1052" s="209" t="s">
        <v>15646</v>
      </c>
      <c r="AE1052" s="210">
        <v>46131.09</v>
      </c>
      <c r="AF1052" s="93"/>
      <c r="AG1052" s="201" t="s">
        <v>13435</v>
      </c>
      <c r="AH1052" s="202">
        <v>750</v>
      </c>
      <c r="AJ1052" s="319" t="s">
        <v>37971</v>
      </c>
      <c r="AK1052" s="320">
        <v>19113.28</v>
      </c>
      <c r="AM1052" s="265" t="s">
        <v>38303</v>
      </c>
      <c r="AN1052" s="266">
        <v>45192.45</v>
      </c>
      <c r="AP1052" s="233" t="s">
        <v>10926</v>
      </c>
      <c r="AQ1052" s="234">
        <v>8457.59</v>
      </c>
      <c r="AS1052" s="211" t="s">
        <v>6665</v>
      </c>
      <c r="AT1052" s="212">
        <v>59272.88</v>
      </c>
    </row>
    <row r="1053" spans="1:46" x14ac:dyDescent="0.3">
      <c r="A1053" s="315" t="s">
        <v>37433</v>
      </c>
      <c r="B1053" s="315"/>
      <c r="C1053" s="316">
        <v>77356.039999999994</v>
      </c>
      <c r="E1053" s="263" t="s">
        <v>37164</v>
      </c>
      <c r="F1053" s="263"/>
      <c r="G1053" s="264">
        <v>310364.33</v>
      </c>
      <c r="I1053" s="227" t="s">
        <v>5180</v>
      </c>
      <c r="J1053" s="227"/>
      <c r="K1053" s="228">
        <v>1000</v>
      </c>
      <c r="M1053" s="205" t="s">
        <v>416</v>
      </c>
      <c r="N1053" s="205"/>
      <c r="O1053" s="206">
        <v>158718</v>
      </c>
      <c r="U1053" s="309" t="s">
        <v>67103</v>
      </c>
      <c r="V1053" s="310">
        <v>2510.02</v>
      </c>
      <c r="X1053" s="267" t="s">
        <v>51619</v>
      </c>
      <c r="Y1053" s="268">
        <v>535.07000000000005</v>
      </c>
      <c r="AA1053" s="229" t="s">
        <v>15633</v>
      </c>
      <c r="AB1053" s="230">
        <v>63246.31</v>
      </c>
      <c r="AD1053" s="209" t="s">
        <v>15647</v>
      </c>
      <c r="AE1053" s="210">
        <v>17286.96</v>
      </c>
      <c r="AF1053" s="93"/>
      <c r="AG1053" s="201" t="s">
        <v>13436</v>
      </c>
      <c r="AH1053" s="202">
        <v>3302.77</v>
      </c>
      <c r="AJ1053" s="319" t="s">
        <v>37981</v>
      </c>
      <c r="AK1053" s="320">
        <v>77356.039999999994</v>
      </c>
      <c r="AM1053" s="265" t="s">
        <v>38310</v>
      </c>
      <c r="AN1053" s="266">
        <v>310364.33</v>
      </c>
      <c r="AP1053" s="233" t="s">
        <v>10927</v>
      </c>
      <c r="AQ1053" s="234">
        <v>1000</v>
      </c>
      <c r="AS1053" s="211" t="s">
        <v>6907</v>
      </c>
      <c r="AT1053" s="212">
        <v>546</v>
      </c>
    </row>
    <row r="1054" spans="1:46" x14ac:dyDescent="0.3">
      <c r="A1054" s="315" t="s">
        <v>37442</v>
      </c>
      <c r="B1054" s="315"/>
      <c r="C1054" s="316">
        <v>15929.92</v>
      </c>
      <c r="E1054" s="263" t="s">
        <v>37165</v>
      </c>
      <c r="F1054" s="263"/>
      <c r="G1054" s="264">
        <v>28259</v>
      </c>
      <c r="I1054" s="227" t="s">
        <v>5043</v>
      </c>
      <c r="J1054" s="227"/>
      <c r="K1054" s="228">
        <v>53059.360000000001</v>
      </c>
      <c r="M1054" s="205" t="s">
        <v>417</v>
      </c>
      <c r="N1054" s="205"/>
      <c r="O1054" s="206">
        <v>385522.31</v>
      </c>
      <c r="U1054" s="309" t="s">
        <v>67104</v>
      </c>
      <c r="V1054" s="310">
        <v>8209.16</v>
      </c>
      <c r="X1054" s="267" t="s">
        <v>54794</v>
      </c>
      <c r="Y1054" s="268">
        <v>109434.16</v>
      </c>
      <c r="AA1054" s="229" t="s">
        <v>15634</v>
      </c>
      <c r="AB1054" s="230">
        <v>8068.45</v>
      </c>
      <c r="AD1054" s="209" t="s">
        <v>15648</v>
      </c>
      <c r="AE1054" s="210">
        <v>20606.7</v>
      </c>
      <c r="AF1054" s="93"/>
      <c r="AG1054" s="201" t="s">
        <v>31970</v>
      </c>
      <c r="AH1054" s="202">
        <v>1687.46</v>
      </c>
      <c r="AJ1054" s="319" t="s">
        <v>38011</v>
      </c>
      <c r="AK1054" s="320">
        <v>15929.92</v>
      </c>
      <c r="AM1054" s="265" t="s">
        <v>38318</v>
      </c>
      <c r="AN1054" s="266">
        <v>28259</v>
      </c>
      <c r="AP1054" s="233" t="s">
        <v>9610</v>
      </c>
      <c r="AQ1054" s="234">
        <v>53059.360000000001</v>
      </c>
      <c r="AS1054" s="211" t="s">
        <v>7084</v>
      </c>
      <c r="AT1054" s="212">
        <v>6106</v>
      </c>
    </row>
    <row r="1055" spans="1:46" x14ac:dyDescent="0.3">
      <c r="A1055" s="315" t="s">
        <v>37443</v>
      </c>
      <c r="B1055" s="315"/>
      <c r="C1055" s="316">
        <v>25962.33</v>
      </c>
      <c r="E1055" s="263" t="s">
        <v>37166</v>
      </c>
      <c r="F1055" s="263"/>
      <c r="G1055" s="264">
        <v>249437.76</v>
      </c>
      <c r="I1055" s="227" t="s">
        <v>5110</v>
      </c>
      <c r="J1055" s="227"/>
      <c r="K1055" s="228">
        <v>546715.68000000005</v>
      </c>
      <c r="M1055" s="205" t="s">
        <v>419</v>
      </c>
      <c r="N1055" s="205"/>
      <c r="O1055" s="206">
        <v>24668</v>
      </c>
      <c r="U1055" s="309" t="s">
        <v>58959</v>
      </c>
      <c r="V1055" s="310">
        <v>229.33</v>
      </c>
      <c r="X1055" s="267" t="s">
        <v>51620</v>
      </c>
      <c r="Y1055" s="268">
        <v>561.86</v>
      </c>
      <c r="AA1055" s="229" t="s">
        <v>15635</v>
      </c>
      <c r="AB1055" s="230">
        <v>14305.1</v>
      </c>
      <c r="AD1055" s="209" t="s">
        <v>15649</v>
      </c>
      <c r="AE1055" s="210">
        <v>20109.7</v>
      </c>
      <c r="AF1055" s="93"/>
      <c r="AG1055" s="201" t="s">
        <v>13437</v>
      </c>
      <c r="AH1055" s="202">
        <v>2580.38</v>
      </c>
      <c r="AJ1055" s="319" t="s">
        <v>38016</v>
      </c>
      <c r="AK1055" s="320">
        <v>25962.33</v>
      </c>
      <c r="AM1055" s="265" t="s">
        <v>38323</v>
      </c>
      <c r="AN1055" s="266">
        <v>249437.76</v>
      </c>
      <c r="AP1055" s="233" t="s">
        <v>10928</v>
      </c>
      <c r="AQ1055" s="234">
        <v>546715.68000000005</v>
      </c>
      <c r="AS1055" s="211" t="s">
        <v>7331</v>
      </c>
      <c r="AT1055" s="212">
        <v>23076</v>
      </c>
    </row>
    <row r="1056" spans="1:46" x14ac:dyDescent="0.3">
      <c r="A1056" s="315" t="s">
        <v>37446</v>
      </c>
      <c r="B1056" s="315"/>
      <c r="C1056" s="316">
        <v>39923.93</v>
      </c>
      <c r="E1056" s="263" t="s">
        <v>37167</v>
      </c>
      <c r="F1056" s="263"/>
      <c r="G1056" s="264">
        <v>7250</v>
      </c>
      <c r="I1056" s="227" t="s">
        <v>5044</v>
      </c>
      <c r="J1056" s="227"/>
      <c r="K1056" s="228">
        <v>1765</v>
      </c>
      <c r="M1056" s="205" t="s">
        <v>420</v>
      </c>
      <c r="N1056" s="205"/>
      <c r="O1056" s="206">
        <v>379877.49</v>
      </c>
      <c r="U1056" s="309" t="s">
        <v>63056</v>
      </c>
      <c r="V1056" s="310">
        <v>1770</v>
      </c>
      <c r="X1056" s="267" t="s">
        <v>55821</v>
      </c>
      <c r="Y1056" s="268">
        <v>5513.06</v>
      </c>
      <c r="AA1056" s="229" t="s">
        <v>15636</v>
      </c>
      <c r="AB1056" s="230">
        <v>6386.54</v>
      </c>
      <c r="AD1056" s="209" t="s">
        <v>15650</v>
      </c>
      <c r="AE1056" s="210">
        <v>27310.32</v>
      </c>
      <c r="AF1056" s="93"/>
      <c r="AG1056" s="201" t="s">
        <v>31971</v>
      </c>
      <c r="AH1056" s="202">
        <v>4227.8500000000004</v>
      </c>
      <c r="AJ1056" s="319" t="s">
        <v>38028</v>
      </c>
      <c r="AK1056" s="320">
        <v>39923.93</v>
      </c>
      <c r="AM1056" s="265" t="s">
        <v>38327</v>
      </c>
      <c r="AN1056" s="266">
        <v>7250</v>
      </c>
      <c r="AP1056" s="233" t="s">
        <v>9611</v>
      </c>
      <c r="AQ1056" s="234">
        <v>1765</v>
      </c>
      <c r="AS1056" s="211" t="s">
        <v>7594</v>
      </c>
      <c r="AT1056" s="212">
        <v>3878.83</v>
      </c>
    </row>
    <row r="1057" spans="1:46" x14ac:dyDescent="0.3">
      <c r="A1057" s="315" t="s">
        <v>37448</v>
      </c>
      <c r="B1057" s="315"/>
      <c r="C1057" s="316">
        <v>2407.37</v>
      </c>
      <c r="E1057" s="263" t="s">
        <v>37168</v>
      </c>
      <c r="F1057" s="263"/>
      <c r="G1057" s="264">
        <v>138554.25</v>
      </c>
      <c r="I1057" s="227" t="s">
        <v>5181</v>
      </c>
      <c r="J1057" s="227"/>
      <c r="K1057" s="228">
        <v>3531.29</v>
      </c>
      <c r="M1057" s="205" t="s">
        <v>423</v>
      </c>
      <c r="N1057" s="205"/>
      <c r="O1057" s="206">
        <v>187456</v>
      </c>
      <c r="U1057" s="309" t="s">
        <v>58961</v>
      </c>
      <c r="V1057" s="310">
        <v>152.51</v>
      </c>
      <c r="X1057" s="267" t="s">
        <v>51621</v>
      </c>
      <c r="Y1057" s="268">
        <v>10085.67</v>
      </c>
      <c r="AA1057" s="229" t="s">
        <v>15637</v>
      </c>
      <c r="AB1057" s="230">
        <v>149816.37</v>
      </c>
      <c r="AD1057" s="209" t="s">
        <v>15651</v>
      </c>
      <c r="AE1057" s="210">
        <v>10532.49</v>
      </c>
      <c r="AF1057" s="93"/>
      <c r="AG1057" s="201" t="s">
        <v>19273</v>
      </c>
      <c r="AH1057" s="202">
        <v>1352.65</v>
      </c>
      <c r="AJ1057" s="319" t="s">
        <v>38031</v>
      </c>
      <c r="AK1057" s="320">
        <v>2407.37</v>
      </c>
      <c r="AM1057" s="265" t="s">
        <v>38334</v>
      </c>
      <c r="AN1057" s="266">
        <v>138554.25</v>
      </c>
      <c r="AP1057" s="233" t="s">
        <v>10929</v>
      </c>
      <c r="AQ1057" s="234">
        <v>3531.29</v>
      </c>
      <c r="AS1057" s="211" t="s">
        <v>7744</v>
      </c>
      <c r="AT1057" s="212">
        <v>1798</v>
      </c>
    </row>
    <row r="1058" spans="1:46" x14ac:dyDescent="0.3">
      <c r="A1058" s="315" t="s">
        <v>37449</v>
      </c>
      <c r="B1058" s="315"/>
      <c r="C1058" s="316">
        <v>2326.02</v>
      </c>
      <c r="E1058" s="263" t="s">
        <v>37169</v>
      </c>
      <c r="F1058" s="263"/>
      <c r="G1058" s="264">
        <v>238784.02</v>
      </c>
      <c r="I1058" s="227" t="s">
        <v>5182</v>
      </c>
      <c r="J1058" s="227"/>
      <c r="K1058" s="228">
        <v>349</v>
      </c>
      <c r="M1058" s="205" t="s">
        <v>424</v>
      </c>
      <c r="N1058" s="205"/>
      <c r="O1058" s="206">
        <v>403313</v>
      </c>
      <c r="U1058" s="309" t="s">
        <v>58962</v>
      </c>
      <c r="V1058" s="310">
        <v>500.24</v>
      </c>
      <c r="X1058" s="267" t="s">
        <v>51622</v>
      </c>
      <c r="Y1058" s="268">
        <v>32177.4</v>
      </c>
      <c r="AA1058" s="229" t="s">
        <v>33109</v>
      </c>
      <c r="AB1058" s="230">
        <v>675604.62</v>
      </c>
      <c r="AD1058" s="209" t="s">
        <v>15652</v>
      </c>
      <c r="AE1058" s="210">
        <v>11264.66</v>
      </c>
      <c r="AF1058" s="93"/>
      <c r="AG1058" s="201" t="s">
        <v>13438</v>
      </c>
      <c r="AH1058" s="202">
        <v>750</v>
      </c>
      <c r="AJ1058" s="319" t="s">
        <v>38036</v>
      </c>
      <c r="AK1058" s="320">
        <v>2326.02</v>
      </c>
      <c r="AM1058" s="265" t="s">
        <v>38341</v>
      </c>
      <c r="AN1058" s="266">
        <v>238784.02</v>
      </c>
      <c r="AP1058" s="233" t="s">
        <v>10930</v>
      </c>
      <c r="AQ1058" s="234">
        <v>349</v>
      </c>
      <c r="AS1058" s="211" t="s">
        <v>8037</v>
      </c>
      <c r="AT1058" s="212">
        <v>2801</v>
      </c>
    </row>
    <row r="1059" spans="1:46" x14ac:dyDescent="0.3">
      <c r="A1059" s="315" t="s">
        <v>37455</v>
      </c>
      <c r="B1059" s="315"/>
      <c r="C1059" s="316">
        <v>15442.98</v>
      </c>
      <c r="E1059" s="263" t="s">
        <v>37170</v>
      </c>
      <c r="F1059" s="263"/>
      <c r="G1059" s="264">
        <v>44881.47</v>
      </c>
      <c r="I1059" s="227" t="s">
        <v>5183</v>
      </c>
      <c r="J1059" s="227"/>
      <c r="K1059" s="228">
        <v>5236.6099999999997</v>
      </c>
      <c r="M1059" s="205" t="s">
        <v>425</v>
      </c>
      <c r="N1059" s="205"/>
      <c r="O1059" s="206">
        <v>2372.0100000000002</v>
      </c>
      <c r="U1059" s="309" t="s">
        <v>58963</v>
      </c>
      <c r="V1059" s="310">
        <v>9.25</v>
      </c>
      <c r="X1059" s="267" t="s">
        <v>57243</v>
      </c>
      <c r="Y1059" s="268">
        <v>38611.699999999997</v>
      </c>
      <c r="AA1059" s="229" t="s">
        <v>33110</v>
      </c>
      <c r="AB1059" s="230">
        <v>882.32</v>
      </c>
      <c r="AD1059" s="209" t="s">
        <v>15653</v>
      </c>
      <c r="AE1059" s="210">
        <v>547.75</v>
      </c>
      <c r="AF1059" s="93"/>
      <c r="AG1059" s="201" t="s">
        <v>31972</v>
      </c>
      <c r="AH1059" s="202">
        <v>7419.66</v>
      </c>
      <c r="AJ1059" s="319" t="s">
        <v>38060</v>
      </c>
      <c r="AK1059" s="320">
        <v>15442.98</v>
      </c>
      <c r="AM1059" s="265" t="s">
        <v>38345</v>
      </c>
      <c r="AN1059" s="266">
        <v>44881.47</v>
      </c>
      <c r="AP1059" s="233" t="s">
        <v>10931</v>
      </c>
      <c r="AQ1059" s="234">
        <v>5236.6099999999997</v>
      </c>
      <c r="AS1059" s="211" t="s">
        <v>8923</v>
      </c>
      <c r="AT1059" s="212">
        <v>10942</v>
      </c>
    </row>
    <row r="1060" spans="1:46" x14ac:dyDescent="0.3">
      <c r="A1060" s="315" t="s">
        <v>37456</v>
      </c>
      <c r="B1060" s="315"/>
      <c r="C1060" s="316">
        <v>161367.44</v>
      </c>
      <c r="E1060" s="263" t="s">
        <v>37171</v>
      </c>
      <c r="F1060" s="263"/>
      <c r="G1060" s="264">
        <v>5293</v>
      </c>
      <c r="I1060" s="227" t="s">
        <v>5186</v>
      </c>
      <c r="J1060" s="227"/>
      <c r="K1060" s="228">
        <v>634</v>
      </c>
      <c r="M1060" s="205" t="s">
        <v>426</v>
      </c>
      <c r="N1060" s="205"/>
      <c r="O1060" s="206">
        <v>181257.99</v>
      </c>
      <c r="U1060" s="309" t="s">
        <v>58840</v>
      </c>
      <c r="V1060" s="310">
        <v>451.76</v>
      </c>
      <c r="X1060" s="267" t="s">
        <v>55822</v>
      </c>
      <c r="Y1060" s="268">
        <v>654</v>
      </c>
      <c r="AA1060" s="229" t="s">
        <v>15638</v>
      </c>
      <c r="AB1060" s="230">
        <v>121189.66</v>
      </c>
      <c r="AD1060" s="209" t="s">
        <v>15654</v>
      </c>
      <c r="AE1060" s="210">
        <v>121624.11</v>
      </c>
      <c r="AF1060" s="93"/>
      <c r="AG1060" s="201" t="s">
        <v>13439</v>
      </c>
      <c r="AH1060" s="202">
        <v>3302.77</v>
      </c>
      <c r="AJ1060" s="319" t="s">
        <v>38065</v>
      </c>
      <c r="AK1060" s="320">
        <v>161367.44</v>
      </c>
      <c r="AM1060" s="265" t="s">
        <v>38350</v>
      </c>
      <c r="AN1060" s="266">
        <v>5293</v>
      </c>
      <c r="AP1060" s="233" t="s">
        <v>10934</v>
      </c>
      <c r="AQ1060" s="234">
        <v>634</v>
      </c>
      <c r="AS1060" s="211" t="s">
        <v>9263</v>
      </c>
      <c r="AT1060" s="212">
        <v>166761</v>
      </c>
    </row>
    <row r="1061" spans="1:46" x14ac:dyDescent="0.3">
      <c r="A1061" s="315" t="s">
        <v>37457</v>
      </c>
      <c r="B1061" s="315"/>
      <c r="C1061" s="316">
        <v>34777.83</v>
      </c>
      <c r="E1061" s="263" t="s">
        <v>37172</v>
      </c>
      <c r="F1061" s="263"/>
      <c r="G1061" s="264">
        <v>100207.24</v>
      </c>
      <c r="I1061" s="227" t="s">
        <v>5187</v>
      </c>
      <c r="J1061" s="227"/>
      <c r="K1061" s="228">
        <v>177.5</v>
      </c>
      <c r="M1061" s="205" t="s">
        <v>427</v>
      </c>
      <c r="N1061" s="205"/>
      <c r="O1061" s="206">
        <v>183566</v>
      </c>
      <c r="U1061" s="309" t="s">
        <v>59399</v>
      </c>
      <c r="V1061" s="310">
        <v>937.61</v>
      </c>
      <c r="X1061" s="267" t="s">
        <v>63970</v>
      </c>
      <c r="Y1061" s="268">
        <v>25566.69</v>
      </c>
      <c r="AA1061" s="229" t="s">
        <v>38861</v>
      </c>
      <c r="AB1061" s="230">
        <v>-113.88</v>
      </c>
      <c r="AD1061" s="209" t="s">
        <v>13071</v>
      </c>
      <c r="AE1061" s="210">
        <v>44957.19</v>
      </c>
      <c r="AF1061" s="93"/>
      <c r="AG1061" s="201" t="s">
        <v>31973</v>
      </c>
      <c r="AH1061" s="202">
        <v>9301</v>
      </c>
      <c r="AJ1061" s="319" t="s">
        <v>38069</v>
      </c>
      <c r="AK1061" s="320">
        <v>34777.83</v>
      </c>
      <c r="AM1061" s="265" t="s">
        <v>38355</v>
      </c>
      <c r="AN1061" s="266">
        <v>100207.24</v>
      </c>
      <c r="AP1061" s="233" t="s">
        <v>10935</v>
      </c>
      <c r="AQ1061" s="234">
        <v>177.5</v>
      </c>
      <c r="AS1061" s="211" t="s">
        <v>11059</v>
      </c>
      <c r="AT1061" s="212">
        <v>12023</v>
      </c>
    </row>
    <row r="1062" spans="1:46" x14ac:dyDescent="0.3">
      <c r="A1062" s="315" t="s">
        <v>37460</v>
      </c>
      <c r="B1062" s="315"/>
      <c r="C1062" s="316">
        <v>4202.05</v>
      </c>
      <c r="E1062" s="263" t="s">
        <v>37173</v>
      </c>
      <c r="F1062" s="263"/>
      <c r="G1062" s="264">
        <v>43020.86</v>
      </c>
      <c r="I1062" s="227" t="s">
        <v>5111</v>
      </c>
      <c r="J1062" s="227"/>
      <c r="K1062" s="228">
        <v>8030.42</v>
      </c>
      <c r="M1062" s="205" t="s">
        <v>428</v>
      </c>
      <c r="N1062" s="205"/>
      <c r="O1062" s="206">
        <v>36050</v>
      </c>
      <c r="U1062" s="309" t="s">
        <v>60220</v>
      </c>
      <c r="V1062" s="310">
        <v>4073.97</v>
      </c>
      <c r="X1062" s="267" t="s">
        <v>47750</v>
      </c>
      <c r="Y1062" s="268">
        <v>14874.77</v>
      </c>
      <c r="AA1062" s="229" t="s">
        <v>51613</v>
      </c>
      <c r="AB1062" s="230">
        <v>17036.59</v>
      </c>
      <c r="AD1062" s="209" t="s">
        <v>15655</v>
      </c>
      <c r="AE1062" s="210">
        <v>685745.96</v>
      </c>
      <c r="AF1062" s="93"/>
      <c r="AG1062" s="201" t="s">
        <v>31974</v>
      </c>
      <c r="AH1062" s="202">
        <v>9301</v>
      </c>
      <c r="AJ1062" s="319" t="s">
        <v>38076</v>
      </c>
      <c r="AK1062" s="320">
        <v>4202.05</v>
      </c>
      <c r="AM1062" s="265" t="s">
        <v>38360</v>
      </c>
      <c r="AN1062" s="266">
        <v>43020.86</v>
      </c>
      <c r="AP1062" s="233" t="s">
        <v>10937</v>
      </c>
      <c r="AQ1062" s="234">
        <v>8030.42</v>
      </c>
      <c r="AS1062" s="211" t="s">
        <v>9812</v>
      </c>
      <c r="AT1062" s="212">
        <v>287204.71000000002</v>
      </c>
    </row>
    <row r="1063" spans="1:46" x14ac:dyDescent="0.3">
      <c r="A1063" s="315" t="s">
        <v>37461</v>
      </c>
      <c r="B1063" s="315"/>
      <c r="C1063" s="316">
        <v>350737.56</v>
      </c>
      <c r="E1063" s="263" t="s">
        <v>37174</v>
      </c>
      <c r="F1063" s="263"/>
      <c r="G1063" s="264">
        <v>62862.92</v>
      </c>
      <c r="I1063" s="227" t="s">
        <v>5189</v>
      </c>
      <c r="J1063" s="227"/>
      <c r="K1063" s="228">
        <v>459</v>
      </c>
      <c r="M1063" s="205" t="s">
        <v>429</v>
      </c>
      <c r="N1063" s="205"/>
      <c r="O1063" s="206">
        <v>20170</v>
      </c>
      <c r="U1063" s="309" t="s">
        <v>60221</v>
      </c>
      <c r="V1063" s="310">
        <v>311.63</v>
      </c>
      <c r="X1063" s="267" t="s">
        <v>61280</v>
      </c>
      <c r="Y1063" s="268">
        <v>-209.24</v>
      </c>
      <c r="AA1063" s="229" t="s">
        <v>51614</v>
      </c>
      <c r="AB1063" s="230">
        <v>1688.24</v>
      </c>
      <c r="AD1063" s="209" t="s">
        <v>15656</v>
      </c>
      <c r="AE1063" s="210">
        <v>150496.79999999999</v>
      </c>
      <c r="AF1063" s="93"/>
      <c r="AG1063" s="201" t="s">
        <v>31975</v>
      </c>
      <c r="AH1063" s="202">
        <v>8967</v>
      </c>
      <c r="AJ1063" s="319" t="s">
        <v>38081</v>
      </c>
      <c r="AK1063" s="320">
        <v>350737.56</v>
      </c>
      <c r="AM1063" s="265" t="s">
        <v>38365</v>
      </c>
      <c r="AN1063" s="266">
        <v>62862.92</v>
      </c>
      <c r="AP1063" s="233" t="s">
        <v>10938</v>
      </c>
      <c r="AQ1063" s="234">
        <v>459</v>
      </c>
      <c r="AS1063" s="211" t="s">
        <v>6666</v>
      </c>
      <c r="AT1063" s="212">
        <v>33575</v>
      </c>
    </row>
    <row r="1064" spans="1:46" x14ac:dyDescent="0.3">
      <c r="A1064" s="315" t="s">
        <v>37462</v>
      </c>
      <c r="B1064" s="315"/>
      <c r="C1064" s="316">
        <v>382564.1</v>
      </c>
      <c r="E1064" s="263" t="s">
        <v>37175</v>
      </c>
      <c r="F1064" s="263"/>
      <c r="G1064" s="264">
        <v>89172.96</v>
      </c>
      <c r="I1064" s="227" t="s">
        <v>5190</v>
      </c>
      <c r="J1064" s="227"/>
      <c r="K1064" s="228">
        <v>2529</v>
      </c>
      <c r="M1064" s="205" t="s">
        <v>430</v>
      </c>
      <c r="N1064" s="205"/>
      <c r="O1064" s="206">
        <v>298314</v>
      </c>
      <c r="U1064" s="309" t="s">
        <v>60222</v>
      </c>
      <c r="V1064" s="310">
        <v>1019.31</v>
      </c>
      <c r="X1064" s="267" t="s">
        <v>51624</v>
      </c>
      <c r="Y1064" s="268">
        <v>3068.37</v>
      </c>
      <c r="AA1064" s="229" t="s">
        <v>51615</v>
      </c>
      <c r="AB1064" s="230">
        <v>20.79</v>
      </c>
      <c r="AD1064" s="209" t="s">
        <v>15657</v>
      </c>
      <c r="AE1064" s="210">
        <v>564</v>
      </c>
      <c r="AF1064" s="93"/>
      <c r="AG1064" s="201" t="s">
        <v>19315</v>
      </c>
      <c r="AH1064" s="202">
        <v>8967</v>
      </c>
      <c r="AJ1064" s="319" t="s">
        <v>38086</v>
      </c>
      <c r="AK1064" s="320">
        <v>382564.1</v>
      </c>
      <c r="AM1064" s="265" t="s">
        <v>38371</v>
      </c>
      <c r="AN1064" s="266">
        <v>89172.96</v>
      </c>
      <c r="AP1064" s="233" t="s">
        <v>10939</v>
      </c>
      <c r="AQ1064" s="234">
        <v>2529</v>
      </c>
      <c r="AS1064" s="211" t="s">
        <v>7085</v>
      </c>
      <c r="AT1064" s="212">
        <v>991</v>
      </c>
    </row>
    <row r="1065" spans="1:46" x14ac:dyDescent="0.3">
      <c r="A1065" s="315" t="s">
        <v>65552</v>
      </c>
      <c r="B1065" s="315"/>
      <c r="C1065" s="316">
        <v>12376</v>
      </c>
      <c r="E1065" s="263" t="s">
        <v>37176</v>
      </c>
      <c r="F1065" s="263"/>
      <c r="G1065" s="264">
        <v>1460513.88</v>
      </c>
      <c r="I1065" s="227" t="s">
        <v>5194</v>
      </c>
      <c r="J1065" s="227"/>
      <c r="K1065" s="228">
        <v>131</v>
      </c>
      <c r="M1065" s="205" t="s">
        <v>431</v>
      </c>
      <c r="N1065" s="205"/>
      <c r="O1065" s="206">
        <v>179128</v>
      </c>
      <c r="U1065" s="309" t="s">
        <v>33190</v>
      </c>
      <c r="V1065" s="310">
        <v>21210</v>
      </c>
      <c r="X1065" s="267" t="s">
        <v>55823</v>
      </c>
      <c r="Y1065" s="268">
        <v>19927.66</v>
      </c>
      <c r="AA1065" s="229" t="s">
        <v>44391</v>
      </c>
      <c r="AB1065" s="230">
        <v>1634253.3</v>
      </c>
      <c r="AD1065" s="209" t="s">
        <v>15658</v>
      </c>
      <c r="AE1065" s="210">
        <v>82208.44</v>
      </c>
      <c r="AF1065" s="93"/>
      <c r="AG1065" s="201" t="s">
        <v>31976</v>
      </c>
      <c r="AH1065" s="202">
        <v>3235.15</v>
      </c>
      <c r="AJ1065" s="319" t="s">
        <v>38093</v>
      </c>
      <c r="AK1065" s="320">
        <v>12376</v>
      </c>
      <c r="AM1065" s="265" t="s">
        <v>38376</v>
      </c>
      <c r="AN1065" s="266">
        <v>1460513.88</v>
      </c>
      <c r="AP1065" s="233" t="s">
        <v>10943</v>
      </c>
      <c r="AQ1065" s="234">
        <v>131</v>
      </c>
      <c r="AS1065" s="211" t="s">
        <v>7332</v>
      </c>
      <c r="AT1065" s="212">
        <v>6660</v>
      </c>
    </row>
    <row r="1066" spans="1:46" x14ac:dyDescent="0.3">
      <c r="A1066" s="315" t="s">
        <v>65553</v>
      </c>
      <c r="B1066" s="315"/>
      <c r="C1066" s="316">
        <v>24992</v>
      </c>
      <c r="E1066" s="263" t="s">
        <v>37178</v>
      </c>
      <c r="F1066" s="263"/>
      <c r="G1066" s="264">
        <v>14390.6</v>
      </c>
      <c r="I1066" s="227" t="s">
        <v>5195</v>
      </c>
      <c r="J1066" s="227"/>
      <c r="K1066" s="228">
        <v>349</v>
      </c>
      <c r="M1066" s="205" t="s">
        <v>432</v>
      </c>
      <c r="N1066" s="205"/>
      <c r="O1066" s="206">
        <v>102096</v>
      </c>
      <c r="U1066" s="309" t="s">
        <v>38895</v>
      </c>
      <c r="V1066" s="310">
        <v>5120</v>
      </c>
      <c r="X1066" s="267" t="s">
        <v>63620</v>
      </c>
      <c r="Y1066" s="268">
        <v>613.66999999999996</v>
      </c>
      <c r="AA1066" s="229" t="s">
        <v>34543</v>
      </c>
      <c r="AB1066" s="230">
        <v>2107.5700000000002</v>
      </c>
      <c r="AD1066" s="209" t="s">
        <v>13072</v>
      </c>
      <c r="AE1066" s="210">
        <v>134062.23000000001</v>
      </c>
      <c r="AF1066" s="93"/>
      <c r="AG1066" s="201" t="s">
        <v>31977</v>
      </c>
      <c r="AH1066" s="202">
        <v>8497</v>
      </c>
      <c r="AJ1066" s="319" t="s">
        <v>38094</v>
      </c>
      <c r="AK1066" s="320">
        <v>24992</v>
      </c>
      <c r="AM1066" s="265" t="s">
        <v>38387</v>
      </c>
      <c r="AN1066" s="266">
        <v>14390.6</v>
      </c>
      <c r="AP1066" s="233" t="s">
        <v>10944</v>
      </c>
      <c r="AQ1066" s="234">
        <v>349</v>
      </c>
      <c r="AS1066" s="211" t="s">
        <v>7745</v>
      </c>
      <c r="AT1066" s="212">
        <v>11730</v>
      </c>
    </row>
    <row r="1067" spans="1:46" x14ac:dyDescent="0.3">
      <c r="A1067" s="315" t="s">
        <v>65554</v>
      </c>
      <c r="B1067" s="315"/>
      <c r="C1067" s="316">
        <v>10746</v>
      </c>
      <c r="E1067" s="263" t="s">
        <v>37179</v>
      </c>
      <c r="F1067" s="263"/>
      <c r="G1067" s="264">
        <v>19168</v>
      </c>
      <c r="I1067" s="227" t="s">
        <v>5112</v>
      </c>
      <c r="J1067" s="227"/>
      <c r="K1067" s="228">
        <v>11078.2</v>
      </c>
      <c r="M1067" s="205" t="s">
        <v>433</v>
      </c>
      <c r="N1067" s="205"/>
      <c r="O1067" s="206">
        <v>56322</v>
      </c>
      <c r="U1067" s="309" t="s">
        <v>33191</v>
      </c>
      <c r="V1067" s="310">
        <v>1967.96</v>
      </c>
      <c r="X1067" s="267" t="s">
        <v>51625</v>
      </c>
      <c r="Y1067" s="268">
        <v>1806.12</v>
      </c>
      <c r="AA1067" s="229" t="s">
        <v>51616</v>
      </c>
      <c r="AB1067" s="230">
        <v>592275.22</v>
      </c>
      <c r="AD1067" s="209" t="s">
        <v>13073</v>
      </c>
      <c r="AE1067" s="210">
        <v>283368.13</v>
      </c>
      <c r="AF1067" s="93"/>
      <c r="AG1067" s="201" t="s">
        <v>31978</v>
      </c>
      <c r="AH1067" s="202">
        <v>6803.85</v>
      </c>
      <c r="AJ1067" s="319" t="s">
        <v>38104</v>
      </c>
      <c r="AK1067" s="320">
        <v>10746</v>
      </c>
      <c r="AM1067" s="265" t="s">
        <v>38391</v>
      </c>
      <c r="AN1067" s="266">
        <v>19168</v>
      </c>
      <c r="AP1067" s="233" t="s">
        <v>10946</v>
      </c>
      <c r="AQ1067" s="234">
        <v>11078.2</v>
      </c>
      <c r="AS1067" s="211" t="s">
        <v>8038</v>
      </c>
      <c r="AT1067" s="212">
        <v>1351</v>
      </c>
    </row>
    <row r="1068" spans="1:46" x14ac:dyDescent="0.3">
      <c r="A1068" s="315" t="s">
        <v>37469</v>
      </c>
      <c r="B1068" s="315"/>
      <c r="C1068" s="316">
        <v>10563.04</v>
      </c>
      <c r="E1068" s="263" t="s">
        <v>37180</v>
      </c>
      <c r="F1068" s="263"/>
      <c r="G1068" s="264">
        <v>4555.2</v>
      </c>
      <c r="I1068" s="227" t="s">
        <v>5113</v>
      </c>
      <c r="J1068" s="227"/>
      <c r="K1068" s="228">
        <v>118684.58</v>
      </c>
      <c r="M1068" s="205" t="s">
        <v>1434</v>
      </c>
      <c r="N1068" s="205"/>
      <c r="O1068" s="206">
        <v>13939</v>
      </c>
      <c r="U1068" s="309" t="s">
        <v>33192</v>
      </c>
      <c r="V1068" s="310">
        <v>5799.24</v>
      </c>
      <c r="X1068" s="267" t="s">
        <v>51626</v>
      </c>
      <c r="Y1068" s="268">
        <v>5784.38</v>
      </c>
      <c r="AA1068" s="229" t="s">
        <v>15640</v>
      </c>
      <c r="AB1068" s="230">
        <v>177634.98</v>
      </c>
      <c r="AD1068" s="209" t="s">
        <v>13074</v>
      </c>
      <c r="AE1068" s="210">
        <v>158345.62</v>
      </c>
      <c r="AF1068" s="93"/>
      <c r="AG1068" s="201" t="s">
        <v>31979</v>
      </c>
      <c r="AH1068" s="202">
        <v>3235.15</v>
      </c>
      <c r="AJ1068" s="319" t="s">
        <v>38107</v>
      </c>
      <c r="AK1068" s="320">
        <v>10563.04</v>
      </c>
      <c r="AM1068" s="265" t="s">
        <v>38396</v>
      </c>
      <c r="AN1068" s="266">
        <v>4555.2</v>
      </c>
      <c r="AP1068" s="233" t="s">
        <v>10948</v>
      </c>
      <c r="AQ1068" s="234">
        <v>118684.58</v>
      </c>
      <c r="AS1068" s="211" t="s">
        <v>8924</v>
      </c>
      <c r="AT1068" s="212">
        <v>5865</v>
      </c>
    </row>
    <row r="1069" spans="1:46" x14ac:dyDescent="0.3">
      <c r="A1069" s="315" t="s">
        <v>65555</v>
      </c>
      <c r="B1069" s="315"/>
      <c r="C1069" s="316">
        <v>15083</v>
      </c>
      <c r="E1069" s="263" t="s">
        <v>37182</v>
      </c>
      <c r="F1069" s="263"/>
      <c r="G1069" s="264">
        <v>12939</v>
      </c>
      <c r="I1069" s="227" t="s">
        <v>5045</v>
      </c>
      <c r="J1069" s="227"/>
      <c r="K1069" s="228">
        <v>276.36</v>
      </c>
      <c r="M1069" s="205" t="s">
        <v>434</v>
      </c>
      <c r="N1069" s="205"/>
      <c r="O1069" s="206">
        <v>852602</v>
      </c>
      <c r="U1069" s="309" t="s">
        <v>33193</v>
      </c>
      <c r="V1069" s="310">
        <v>1945.27</v>
      </c>
      <c r="X1069" s="267" t="s">
        <v>57244</v>
      </c>
      <c r="Y1069" s="268">
        <v>5663.54</v>
      </c>
      <c r="AA1069" s="229" t="s">
        <v>34544</v>
      </c>
      <c r="AB1069" s="230">
        <v>2231708.06</v>
      </c>
      <c r="AD1069" s="209" t="s">
        <v>15659</v>
      </c>
      <c r="AE1069" s="210">
        <v>78206.350000000006</v>
      </c>
      <c r="AF1069" s="93"/>
      <c r="AG1069" s="201" t="s">
        <v>19352</v>
      </c>
      <c r="AH1069" s="202">
        <v>8497</v>
      </c>
      <c r="AJ1069" s="319" t="s">
        <v>38111</v>
      </c>
      <c r="AK1069" s="320">
        <v>15083</v>
      </c>
      <c r="AM1069" s="265" t="s">
        <v>38403</v>
      </c>
      <c r="AN1069" s="266">
        <v>12939</v>
      </c>
      <c r="AP1069" s="233" t="s">
        <v>9612</v>
      </c>
      <c r="AQ1069" s="234">
        <v>276.36</v>
      </c>
      <c r="AS1069" s="211" t="s">
        <v>9264</v>
      </c>
      <c r="AT1069" s="212">
        <v>105211</v>
      </c>
    </row>
    <row r="1070" spans="1:46" x14ac:dyDescent="0.3">
      <c r="A1070" s="315" t="s">
        <v>37473</v>
      </c>
      <c r="B1070" s="315"/>
      <c r="C1070" s="316">
        <v>9218.89</v>
      </c>
      <c r="E1070" s="263" t="s">
        <v>37183</v>
      </c>
      <c r="F1070" s="263"/>
      <c r="G1070" s="264">
        <v>38760.559999999998</v>
      </c>
      <c r="I1070" s="227" t="s">
        <v>5114</v>
      </c>
      <c r="J1070" s="227"/>
      <c r="K1070" s="228">
        <v>5660</v>
      </c>
      <c r="M1070" s="205" t="s">
        <v>435</v>
      </c>
      <c r="N1070" s="205"/>
      <c r="O1070" s="206">
        <v>19124</v>
      </c>
      <c r="U1070" s="309" t="s">
        <v>33194</v>
      </c>
      <c r="V1070" s="310">
        <v>57.97</v>
      </c>
      <c r="X1070" s="267" t="s">
        <v>63971</v>
      </c>
      <c r="Y1070" s="268">
        <v>6882.53</v>
      </c>
      <c r="AA1070" s="229" t="s">
        <v>38862</v>
      </c>
      <c r="AB1070" s="230">
        <v>81989</v>
      </c>
      <c r="AD1070" s="209" t="s">
        <v>15660</v>
      </c>
      <c r="AE1070" s="210">
        <v>25460.3</v>
      </c>
      <c r="AF1070" s="93"/>
      <c r="AG1070" s="201" t="s">
        <v>19355</v>
      </c>
      <c r="AH1070" s="202">
        <v>6803.85</v>
      </c>
      <c r="AJ1070" s="319" t="s">
        <v>38121</v>
      </c>
      <c r="AK1070" s="320">
        <v>9218.89</v>
      </c>
      <c r="AM1070" s="265" t="s">
        <v>38408</v>
      </c>
      <c r="AN1070" s="266">
        <v>38760.559999999998</v>
      </c>
      <c r="AP1070" s="233" t="s">
        <v>10952</v>
      </c>
      <c r="AQ1070" s="234">
        <v>5660</v>
      </c>
      <c r="AS1070" s="211" t="s">
        <v>9511</v>
      </c>
      <c r="AT1070" s="212">
        <v>1500</v>
      </c>
    </row>
    <row r="1071" spans="1:46" x14ac:dyDescent="0.3">
      <c r="A1071" s="315" t="s">
        <v>37475</v>
      </c>
      <c r="B1071" s="315"/>
      <c r="C1071" s="316">
        <v>1808033.56</v>
      </c>
      <c r="E1071" s="263" t="s">
        <v>37184</v>
      </c>
      <c r="F1071" s="263"/>
      <c r="G1071" s="264">
        <v>3229.5</v>
      </c>
      <c r="I1071" s="227" t="s">
        <v>5115</v>
      </c>
      <c r="J1071" s="227"/>
      <c r="K1071" s="228">
        <v>120292.67</v>
      </c>
      <c r="M1071" s="205" t="s">
        <v>1435</v>
      </c>
      <c r="N1071" s="205"/>
      <c r="O1071" s="206">
        <v>690589.14</v>
      </c>
      <c r="U1071" s="309" t="s">
        <v>67105</v>
      </c>
      <c r="V1071" s="310">
        <v>7440</v>
      </c>
      <c r="X1071" s="267" t="s">
        <v>47751</v>
      </c>
      <c r="Y1071" s="268">
        <v>1372.52</v>
      </c>
      <c r="AA1071" s="229" t="s">
        <v>40109</v>
      </c>
      <c r="AB1071" s="230">
        <v>71375</v>
      </c>
      <c r="AD1071" s="209" t="s">
        <v>15661</v>
      </c>
      <c r="AE1071" s="210">
        <v>747.32</v>
      </c>
      <c r="AF1071" s="93"/>
      <c r="AG1071" s="201" t="s">
        <v>31980</v>
      </c>
      <c r="AH1071" s="202">
        <v>9752</v>
      </c>
      <c r="AJ1071" s="319" t="s">
        <v>38128</v>
      </c>
      <c r="AK1071" s="320">
        <v>1808033.56</v>
      </c>
      <c r="AM1071" s="265" t="s">
        <v>38412</v>
      </c>
      <c r="AN1071" s="266">
        <v>3229.5</v>
      </c>
      <c r="AP1071" s="233" t="s">
        <v>10953</v>
      </c>
      <c r="AQ1071" s="234">
        <v>120292.67</v>
      </c>
      <c r="AS1071" s="211" t="s">
        <v>11515</v>
      </c>
      <c r="AT1071" s="212">
        <v>33883.58</v>
      </c>
    </row>
    <row r="1072" spans="1:46" x14ac:dyDescent="0.3">
      <c r="A1072" s="315" t="s">
        <v>37482</v>
      </c>
      <c r="B1072" s="315"/>
      <c r="C1072" s="316">
        <v>26992.37</v>
      </c>
      <c r="E1072" s="263" t="s">
        <v>37185</v>
      </c>
      <c r="F1072" s="263"/>
      <c r="G1072" s="264">
        <v>19457.03</v>
      </c>
      <c r="I1072" s="227" t="s">
        <v>5116</v>
      </c>
      <c r="J1072" s="227"/>
      <c r="K1072" s="228">
        <v>18721.45</v>
      </c>
      <c r="M1072" s="205" t="s">
        <v>1436</v>
      </c>
      <c r="N1072" s="205"/>
      <c r="O1072" s="206">
        <v>103775</v>
      </c>
      <c r="U1072" s="309" t="s">
        <v>67106</v>
      </c>
      <c r="V1072" s="310">
        <v>12900.78</v>
      </c>
      <c r="X1072" s="267" t="s">
        <v>61281</v>
      </c>
      <c r="Y1072" s="268">
        <v>-1008.62</v>
      </c>
      <c r="AA1072" s="229" t="s">
        <v>40110</v>
      </c>
      <c r="AB1072" s="230">
        <v>5460.17</v>
      </c>
      <c r="AD1072" s="209" t="s">
        <v>15662</v>
      </c>
      <c r="AE1072" s="210">
        <v>122435.26</v>
      </c>
      <c r="AF1072" s="93"/>
      <c r="AG1072" s="201" t="s">
        <v>19369</v>
      </c>
      <c r="AH1072" s="202">
        <v>9752</v>
      </c>
      <c r="AJ1072" s="319" t="s">
        <v>38148</v>
      </c>
      <c r="AK1072" s="320">
        <v>26992.37</v>
      </c>
      <c r="AM1072" s="265" t="s">
        <v>38421</v>
      </c>
      <c r="AN1072" s="266">
        <v>19457.03</v>
      </c>
      <c r="AP1072" s="233" t="s">
        <v>10954</v>
      </c>
      <c r="AQ1072" s="234">
        <v>18721.45</v>
      </c>
      <c r="AS1072" s="211" t="s">
        <v>9813</v>
      </c>
      <c r="AT1072" s="212">
        <v>200766.58</v>
      </c>
    </row>
    <row r="1073" spans="1:46" x14ac:dyDescent="0.3">
      <c r="A1073" s="315" t="s">
        <v>37486</v>
      </c>
      <c r="B1073" s="315"/>
      <c r="C1073" s="316">
        <v>7826</v>
      </c>
      <c r="E1073" s="263" t="s">
        <v>37186</v>
      </c>
      <c r="F1073" s="263"/>
      <c r="G1073" s="264">
        <v>12177.6</v>
      </c>
      <c r="I1073" s="227" t="s">
        <v>5117</v>
      </c>
      <c r="J1073" s="227"/>
      <c r="K1073" s="228">
        <v>5607.76</v>
      </c>
      <c r="M1073" s="205" t="s">
        <v>436</v>
      </c>
      <c r="N1073" s="205"/>
      <c r="O1073" s="206">
        <v>369407</v>
      </c>
      <c r="U1073" s="309" t="s">
        <v>67107</v>
      </c>
      <c r="V1073" s="310">
        <v>965.16</v>
      </c>
      <c r="X1073" s="267" t="s">
        <v>34545</v>
      </c>
      <c r="Y1073" s="268">
        <v>95374.8</v>
      </c>
      <c r="AA1073" s="229" t="s">
        <v>51617</v>
      </c>
      <c r="AB1073" s="230">
        <v>11004.33</v>
      </c>
      <c r="AD1073" s="209" t="s">
        <v>15663</v>
      </c>
      <c r="AE1073" s="210">
        <v>32235.17</v>
      </c>
      <c r="AF1073" s="93"/>
      <c r="AG1073" s="201" t="s">
        <v>31981</v>
      </c>
      <c r="AH1073" s="202">
        <v>1833.42</v>
      </c>
      <c r="AJ1073" s="319" t="s">
        <v>38157</v>
      </c>
      <c r="AK1073" s="320">
        <v>7826</v>
      </c>
      <c r="AM1073" s="265" t="s">
        <v>38429</v>
      </c>
      <c r="AN1073" s="266">
        <v>12177.6</v>
      </c>
      <c r="AP1073" s="233" t="s">
        <v>10955</v>
      </c>
      <c r="AQ1073" s="234">
        <v>5607.76</v>
      </c>
      <c r="AS1073" s="211" t="s">
        <v>6667</v>
      </c>
      <c r="AT1073" s="212">
        <v>35296</v>
      </c>
    </row>
    <row r="1074" spans="1:46" x14ac:dyDescent="0.3">
      <c r="A1074" s="315" t="s">
        <v>37491</v>
      </c>
      <c r="B1074" s="315"/>
      <c r="C1074" s="316">
        <v>-833.08</v>
      </c>
      <c r="E1074" s="263" t="s">
        <v>37188</v>
      </c>
      <c r="F1074" s="263"/>
      <c r="G1074" s="264">
        <v>10240</v>
      </c>
      <c r="I1074" s="227" t="s">
        <v>5202</v>
      </c>
      <c r="J1074" s="227"/>
      <c r="K1074" s="228">
        <v>1290</v>
      </c>
      <c r="M1074" s="205" t="s">
        <v>1437</v>
      </c>
      <c r="N1074" s="205"/>
      <c r="O1074" s="206">
        <v>736325</v>
      </c>
      <c r="U1074" s="309" t="s">
        <v>67108</v>
      </c>
      <c r="V1074" s="310">
        <v>2959.43</v>
      </c>
      <c r="X1074" s="267" t="s">
        <v>34546</v>
      </c>
      <c r="Y1074" s="268">
        <v>960291.17</v>
      </c>
      <c r="AA1074" s="229" t="s">
        <v>51618</v>
      </c>
      <c r="AB1074" s="230">
        <v>2198.98</v>
      </c>
      <c r="AD1074" s="209" t="s">
        <v>15664</v>
      </c>
      <c r="AE1074" s="210">
        <v>74108.91</v>
      </c>
      <c r="AF1074" s="93"/>
      <c r="AG1074" s="201" t="s">
        <v>31982</v>
      </c>
      <c r="AH1074" s="202">
        <v>886.22</v>
      </c>
      <c r="AJ1074" s="319" t="s">
        <v>38177</v>
      </c>
      <c r="AK1074" s="320">
        <v>-833.08</v>
      </c>
      <c r="AM1074" s="265" t="s">
        <v>38437</v>
      </c>
      <c r="AN1074" s="266">
        <v>10240</v>
      </c>
      <c r="AP1074" s="233" t="s">
        <v>10957</v>
      </c>
      <c r="AQ1074" s="234">
        <v>1290</v>
      </c>
      <c r="AS1074" s="211" t="s">
        <v>6908</v>
      </c>
      <c r="AT1074" s="212">
        <v>1600</v>
      </c>
    </row>
    <row r="1075" spans="1:46" x14ac:dyDescent="0.3">
      <c r="A1075" s="315" t="s">
        <v>37492</v>
      </c>
      <c r="B1075" s="315"/>
      <c r="C1075" s="316">
        <v>249744.61</v>
      </c>
      <c r="E1075" s="263" t="s">
        <v>37189</v>
      </c>
      <c r="F1075" s="263"/>
      <c r="G1075" s="264">
        <v>69521.259999999995</v>
      </c>
      <c r="I1075" s="227" t="s">
        <v>5046</v>
      </c>
      <c r="J1075" s="227"/>
      <c r="K1075" s="228">
        <v>23598.39</v>
      </c>
      <c r="M1075" s="205" t="s">
        <v>437</v>
      </c>
      <c r="N1075" s="205"/>
      <c r="O1075" s="206">
        <v>126076.01</v>
      </c>
      <c r="U1075" s="309" t="s">
        <v>67109</v>
      </c>
      <c r="V1075" s="310">
        <v>614.86</v>
      </c>
      <c r="X1075" s="267" t="s">
        <v>63972</v>
      </c>
      <c r="Y1075" s="268">
        <v>29631.62</v>
      </c>
      <c r="AA1075" s="229" t="s">
        <v>51619</v>
      </c>
      <c r="AB1075" s="230">
        <v>13482.59</v>
      </c>
      <c r="AD1075" s="209" t="s">
        <v>15665</v>
      </c>
      <c r="AE1075" s="210">
        <v>64282.93</v>
      </c>
      <c r="AF1075" s="93"/>
      <c r="AG1075" s="201" t="s">
        <v>31983</v>
      </c>
      <c r="AH1075" s="202">
        <v>307.56</v>
      </c>
      <c r="AJ1075" s="319" t="s">
        <v>38182</v>
      </c>
      <c r="AK1075" s="320">
        <v>249744.61</v>
      </c>
      <c r="AM1075" s="265" t="s">
        <v>38441</v>
      </c>
      <c r="AN1075" s="266">
        <v>69521.259999999995</v>
      </c>
      <c r="AP1075" s="233" t="s">
        <v>9613</v>
      </c>
      <c r="AQ1075" s="234">
        <v>23598.39</v>
      </c>
      <c r="AS1075" s="211" t="s">
        <v>7086</v>
      </c>
      <c r="AT1075" s="212">
        <v>898.7</v>
      </c>
    </row>
    <row r="1076" spans="1:46" x14ac:dyDescent="0.3">
      <c r="A1076" s="315" t="s">
        <v>37497</v>
      </c>
      <c r="B1076" s="315"/>
      <c r="C1076" s="316">
        <v>1409.8</v>
      </c>
      <c r="E1076" s="263" t="s">
        <v>37190</v>
      </c>
      <c r="F1076" s="263"/>
      <c r="G1076" s="264">
        <v>10408.34</v>
      </c>
      <c r="I1076" s="227" t="s">
        <v>5203</v>
      </c>
      <c r="J1076" s="227"/>
      <c r="K1076" s="228">
        <v>2093</v>
      </c>
      <c r="M1076" s="205" t="s">
        <v>438</v>
      </c>
      <c r="N1076" s="205"/>
      <c r="O1076" s="206">
        <v>532961</v>
      </c>
      <c r="U1076" s="309" t="s">
        <v>67110</v>
      </c>
      <c r="V1076" s="310">
        <v>20.03</v>
      </c>
      <c r="X1076" s="267" t="s">
        <v>34547</v>
      </c>
      <c r="Y1076" s="268">
        <v>156442.20000000001</v>
      </c>
      <c r="AA1076" s="229" t="s">
        <v>51620</v>
      </c>
      <c r="AB1076" s="230">
        <v>527.63</v>
      </c>
      <c r="AD1076" s="209" t="s">
        <v>15666</v>
      </c>
      <c r="AE1076" s="210">
        <v>1091780.97</v>
      </c>
      <c r="AF1076" s="93"/>
      <c r="AG1076" s="201" t="s">
        <v>13440</v>
      </c>
      <c r="AH1076" s="202">
        <v>6500</v>
      </c>
      <c r="AJ1076" s="319" t="s">
        <v>38200</v>
      </c>
      <c r="AK1076" s="320">
        <v>1409.8</v>
      </c>
      <c r="AM1076" s="265" t="s">
        <v>38447</v>
      </c>
      <c r="AN1076" s="266">
        <v>10408.34</v>
      </c>
      <c r="AP1076" s="233" t="s">
        <v>10959</v>
      </c>
      <c r="AQ1076" s="234">
        <v>2093</v>
      </c>
      <c r="AS1076" s="211" t="s">
        <v>7333</v>
      </c>
      <c r="AT1076" s="212">
        <v>17768</v>
      </c>
    </row>
    <row r="1077" spans="1:46" x14ac:dyDescent="0.3">
      <c r="A1077" s="315" t="s">
        <v>37501</v>
      </c>
      <c r="B1077" s="315"/>
      <c r="C1077" s="316">
        <v>3250</v>
      </c>
      <c r="E1077" s="263" t="s">
        <v>37191</v>
      </c>
      <c r="F1077" s="263"/>
      <c r="G1077" s="264">
        <v>330389</v>
      </c>
      <c r="I1077" s="227" t="s">
        <v>5119</v>
      </c>
      <c r="J1077" s="227"/>
      <c r="K1077" s="228">
        <v>11573.82</v>
      </c>
      <c r="M1077" s="205" t="s">
        <v>439</v>
      </c>
      <c r="N1077" s="205"/>
      <c r="O1077" s="206">
        <v>407646</v>
      </c>
      <c r="U1077" s="309" t="s">
        <v>67111</v>
      </c>
      <c r="V1077" s="310">
        <v>395.92</v>
      </c>
      <c r="X1077" s="267" t="s">
        <v>63973</v>
      </c>
      <c r="Y1077" s="268">
        <v>3247.55</v>
      </c>
      <c r="AA1077" s="229" t="s">
        <v>51621</v>
      </c>
      <c r="AB1077" s="230">
        <v>1240.03</v>
      </c>
      <c r="AD1077" s="209" t="s">
        <v>15667</v>
      </c>
      <c r="AE1077" s="210">
        <v>345724.58</v>
      </c>
      <c r="AF1077" s="93"/>
      <c r="AG1077" s="201" t="s">
        <v>31984</v>
      </c>
      <c r="AH1077" s="202">
        <v>1833.42</v>
      </c>
      <c r="AJ1077" s="319" t="s">
        <v>38209</v>
      </c>
      <c r="AK1077" s="320">
        <v>3250</v>
      </c>
      <c r="AM1077" s="265" t="s">
        <v>38453</v>
      </c>
      <c r="AN1077" s="266">
        <v>330389</v>
      </c>
      <c r="AP1077" s="233" t="s">
        <v>10960</v>
      </c>
      <c r="AQ1077" s="234">
        <v>11573.82</v>
      </c>
      <c r="AS1077" s="211" t="s">
        <v>7746</v>
      </c>
      <c r="AT1077" s="212">
        <v>5300</v>
      </c>
    </row>
    <row r="1078" spans="1:46" x14ac:dyDescent="0.3">
      <c r="A1078" s="315" t="s">
        <v>37502</v>
      </c>
      <c r="B1078" s="315"/>
      <c r="C1078" s="316">
        <v>-1289.8499999999999</v>
      </c>
      <c r="E1078" s="263" t="s">
        <v>37192</v>
      </c>
      <c r="F1078" s="263"/>
      <c r="G1078" s="264">
        <v>17362.71</v>
      </c>
      <c r="I1078" s="227" t="s">
        <v>5204</v>
      </c>
      <c r="J1078" s="227"/>
      <c r="K1078" s="228">
        <v>1352</v>
      </c>
      <c r="M1078" s="205" t="s">
        <v>1438</v>
      </c>
      <c r="N1078" s="205"/>
      <c r="O1078" s="206">
        <v>633569.48</v>
      </c>
      <c r="U1078" s="309" t="s">
        <v>58964</v>
      </c>
      <c r="V1078" s="310">
        <v>1700</v>
      </c>
      <c r="X1078" s="267" t="s">
        <v>34548</v>
      </c>
      <c r="Y1078" s="268">
        <v>106278.79</v>
      </c>
      <c r="AA1078" s="229" t="s">
        <v>51622</v>
      </c>
      <c r="AB1078" s="230">
        <v>3906.45</v>
      </c>
      <c r="AD1078" s="209" t="s">
        <v>15668</v>
      </c>
      <c r="AE1078" s="210">
        <v>439742.41</v>
      </c>
      <c r="AF1078" s="93"/>
      <c r="AG1078" s="201" t="s">
        <v>13441</v>
      </c>
      <c r="AH1078" s="202">
        <v>7386.22</v>
      </c>
      <c r="AJ1078" s="319" t="s">
        <v>38210</v>
      </c>
      <c r="AK1078" s="320">
        <v>-1289.8499999999999</v>
      </c>
      <c r="AM1078" s="265" t="s">
        <v>38464</v>
      </c>
      <c r="AN1078" s="266">
        <v>17362.71</v>
      </c>
      <c r="AP1078" s="233" t="s">
        <v>10961</v>
      </c>
      <c r="AQ1078" s="234">
        <v>1352</v>
      </c>
      <c r="AS1078" s="211" t="s">
        <v>8039</v>
      </c>
      <c r="AT1078" s="212">
        <v>10471.790000000001</v>
      </c>
    </row>
    <row r="1079" spans="1:46" x14ac:dyDescent="0.3">
      <c r="A1079" s="315" t="s">
        <v>37504</v>
      </c>
      <c r="B1079" s="315"/>
      <c r="C1079" s="316">
        <v>113.37</v>
      </c>
      <c r="E1079" s="263" t="s">
        <v>37193</v>
      </c>
      <c r="F1079" s="263"/>
      <c r="G1079" s="264">
        <v>250901.03</v>
      </c>
      <c r="I1079" s="227" t="s">
        <v>5120</v>
      </c>
      <c r="J1079" s="227"/>
      <c r="K1079" s="228">
        <v>138392.5</v>
      </c>
      <c r="M1079" s="205" t="s">
        <v>441</v>
      </c>
      <c r="N1079" s="205"/>
      <c r="O1079" s="206">
        <v>105075</v>
      </c>
      <c r="U1079" s="309" t="s">
        <v>58965</v>
      </c>
      <c r="V1079" s="310">
        <v>124.25</v>
      </c>
      <c r="X1079" s="267" t="s">
        <v>60200</v>
      </c>
      <c r="Y1079" s="268">
        <v>29838.07</v>
      </c>
      <c r="AA1079" s="229" t="s">
        <v>51623</v>
      </c>
      <c r="AB1079" s="230">
        <v>4691.03</v>
      </c>
      <c r="AD1079" s="209" t="s">
        <v>15669</v>
      </c>
      <c r="AE1079" s="210">
        <v>2068.71</v>
      </c>
      <c r="AF1079" s="93"/>
      <c r="AG1079" s="201" t="s">
        <v>19399</v>
      </c>
      <c r="AH1079" s="202">
        <v>307.56</v>
      </c>
      <c r="AJ1079" s="319" t="s">
        <v>38214</v>
      </c>
      <c r="AK1079" s="320">
        <v>113.37</v>
      </c>
      <c r="AM1079" s="265" t="s">
        <v>38470</v>
      </c>
      <c r="AN1079" s="266">
        <v>250901.03</v>
      </c>
      <c r="AP1079" s="233" t="s">
        <v>10962</v>
      </c>
      <c r="AQ1079" s="234">
        <v>138392.5</v>
      </c>
      <c r="AS1079" s="211" t="s">
        <v>8683</v>
      </c>
      <c r="AT1079" s="212">
        <v>2000</v>
      </c>
    </row>
    <row r="1080" spans="1:46" x14ac:dyDescent="0.3">
      <c r="A1080" s="315" t="s">
        <v>37508</v>
      </c>
      <c r="B1080" s="315"/>
      <c r="C1080" s="316">
        <v>3275</v>
      </c>
      <c r="E1080" s="263" t="s">
        <v>37194</v>
      </c>
      <c r="F1080" s="263"/>
      <c r="G1080" s="264">
        <v>4200</v>
      </c>
      <c r="I1080" s="227" t="s">
        <v>5047</v>
      </c>
      <c r="J1080" s="227"/>
      <c r="K1080" s="228">
        <v>5585.82</v>
      </c>
      <c r="M1080" s="205" t="s">
        <v>442</v>
      </c>
      <c r="N1080" s="205"/>
      <c r="O1080" s="206">
        <v>180105</v>
      </c>
      <c r="U1080" s="309" t="s">
        <v>59496</v>
      </c>
      <c r="V1080" s="310">
        <v>3040</v>
      </c>
      <c r="X1080" s="267" t="s">
        <v>36014</v>
      </c>
      <c r="Y1080" s="268">
        <v>44015.76</v>
      </c>
      <c r="AA1080" s="229" t="s">
        <v>47750</v>
      </c>
      <c r="AB1080" s="230">
        <v>11398.36</v>
      </c>
      <c r="AD1080" s="209" t="s">
        <v>15670</v>
      </c>
      <c r="AE1080" s="210">
        <v>278144.08</v>
      </c>
      <c r="AF1080" s="93"/>
      <c r="AG1080" s="201" t="s">
        <v>13442</v>
      </c>
      <c r="AH1080" s="202">
        <v>11847.02</v>
      </c>
      <c r="AJ1080" s="319" t="s">
        <v>38219</v>
      </c>
      <c r="AK1080" s="320">
        <v>3275</v>
      </c>
      <c r="AM1080" s="265" t="s">
        <v>38480</v>
      </c>
      <c r="AN1080" s="266">
        <v>4200</v>
      </c>
      <c r="AP1080" s="233" t="s">
        <v>9614</v>
      </c>
      <c r="AQ1080" s="234">
        <v>5585.82</v>
      </c>
      <c r="AS1080" s="211" t="s">
        <v>8925</v>
      </c>
      <c r="AT1080" s="212">
        <v>4566.12</v>
      </c>
    </row>
    <row r="1081" spans="1:46" x14ac:dyDescent="0.3">
      <c r="A1081" s="315" t="s">
        <v>37509</v>
      </c>
      <c r="B1081" s="315"/>
      <c r="C1081" s="316">
        <v>148832.09</v>
      </c>
      <c r="E1081" s="263" t="s">
        <v>37195</v>
      </c>
      <c r="F1081" s="263"/>
      <c r="G1081" s="264">
        <v>1346.6</v>
      </c>
      <c r="I1081" s="227" t="s">
        <v>5048</v>
      </c>
      <c r="J1081" s="227"/>
      <c r="K1081" s="228">
        <v>21082.79</v>
      </c>
      <c r="M1081" s="205" t="s">
        <v>1439</v>
      </c>
      <c r="N1081" s="205"/>
      <c r="O1081" s="206">
        <v>527312</v>
      </c>
      <c r="U1081" s="309" t="s">
        <v>59497</v>
      </c>
      <c r="V1081" s="310">
        <v>232.33</v>
      </c>
      <c r="X1081" s="267" t="s">
        <v>34549</v>
      </c>
      <c r="Y1081" s="268">
        <v>187712.68</v>
      </c>
      <c r="AA1081" s="229" t="s">
        <v>51624</v>
      </c>
      <c r="AB1081" s="230">
        <v>3229.96</v>
      </c>
      <c r="AD1081" s="209" t="s">
        <v>15671</v>
      </c>
      <c r="AE1081" s="210">
        <v>869392.42</v>
      </c>
      <c r="AF1081" s="93"/>
      <c r="AG1081" s="201" t="s">
        <v>13443</v>
      </c>
      <c r="AH1081" s="202">
        <v>2092.8000000000002</v>
      </c>
      <c r="AJ1081" s="319" t="s">
        <v>38223</v>
      </c>
      <c r="AK1081" s="320">
        <v>148832.09</v>
      </c>
      <c r="AM1081" s="265" t="s">
        <v>38483</v>
      </c>
      <c r="AN1081" s="266">
        <v>1346.6</v>
      </c>
      <c r="AP1081" s="233" t="s">
        <v>9615</v>
      </c>
      <c r="AQ1081" s="234">
        <v>21082.79</v>
      </c>
      <c r="AS1081" s="211" t="s">
        <v>10536</v>
      </c>
      <c r="AT1081" s="212">
        <v>39387.599999999999</v>
      </c>
    </row>
    <row r="1082" spans="1:46" x14ac:dyDescent="0.3">
      <c r="A1082" s="315" t="s">
        <v>37510</v>
      </c>
      <c r="B1082" s="315"/>
      <c r="C1082" s="316">
        <v>71250.929999999993</v>
      </c>
      <c r="E1082" s="263" t="s">
        <v>37196</v>
      </c>
      <c r="F1082" s="263"/>
      <c r="G1082" s="264">
        <v>-204.58</v>
      </c>
      <c r="I1082" s="227" t="s">
        <v>5121</v>
      </c>
      <c r="J1082" s="227"/>
      <c r="K1082" s="228">
        <v>28166</v>
      </c>
      <c r="M1082" s="205" t="s">
        <v>443</v>
      </c>
      <c r="N1082" s="205"/>
      <c r="O1082" s="206">
        <v>55463.44</v>
      </c>
      <c r="U1082" s="309" t="s">
        <v>67112</v>
      </c>
      <c r="V1082" s="310">
        <v>150000</v>
      </c>
      <c r="X1082" s="267" t="s">
        <v>33111</v>
      </c>
      <c r="Y1082" s="268">
        <v>39034.11</v>
      </c>
      <c r="AA1082" s="229" t="s">
        <v>51625</v>
      </c>
      <c r="AB1082" s="230">
        <v>247.11</v>
      </c>
      <c r="AD1082" s="209" t="s">
        <v>15672</v>
      </c>
      <c r="AE1082" s="210">
        <v>13200</v>
      </c>
      <c r="AF1082" s="93"/>
      <c r="AG1082" s="201" t="s">
        <v>13444</v>
      </c>
      <c r="AH1082" s="202">
        <v>88380</v>
      </c>
      <c r="AJ1082" s="319" t="s">
        <v>38228</v>
      </c>
      <c r="AK1082" s="320">
        <v>71250.929999999993</v>
      </c>
      <c r="AM1082" s="265" t="s">
        <v>38488</v>
      </c>
      <c r="AN1082" s="266">
        <v>-204.58</v>
      </c>
      <c r="AP1082" s="233" t="s">
        <v>10963</v>
      </c>
      <c r="AQ1082" s="234">
        <v>28166</v>
      </c>
      <c r="AS1082" s="211" t="s">
        <v>9814</v>
      </c>
      <c r="AT1082" s="212">
        <v>117288.21</v>
      </c>
    </row>
    <row r="1083" spans="1:46" x14ac:dyDescent="0.3">
      <c r="A1083" s="315" t="s">
        <v>37511</v>
      </c>
      <c r="B1083" s="315"/>
      <c r="C1083" s="316">
        <v>21.68</v>
      </c>
      <c r="E1083" s="263" t="s">
        <v>37197</v>
      </c>
      <c r="F1083" s="263"/>
      <c r="G1083" s="264">
        <v>31854</v>
      </c>
      <c r="I1083" s="227" t="s">
        <v>5122</v>
      </c>
      <c r="J1083" s="227"/>
      <c r="K1083" s="228">
        <v>38845.910000000003</v>
      </c>
      <c r="M1083" s="205" t="s">
        <v>1440</v>
      </c>
      <c r="N1083" s="205"/>
      <c r="O1083" s="206">
        <v>103764.03</v>
      </c>
      <c r="U1083" s="309" t="s">
        <v>67113</v>
      </c>
      <c r="V1083" s="310">
        <v>75000</v>
      </c>
      <c r="X1083" s="267" t="s">
        <v>36015</v>
      </c>
      <c r="Y1083" s="268">
        <v>388272.25</v>
      </c>
      <c r="AA1083" s="229" t="s">
        <v>51626</v>
      </c>
      <c r="AB1083" s="230">
        <v>778.43</v>
      </c>
      <c r="AD1083" s="209" t="s">
        <v>15673</v>
      </c>
      <c r="AE1083" s="210">
        <v>16400</v>
      </c>
      <c r="AF1083" s="93"/>
      <c r="AG1083" s="201" t="s">
        <v>13445</v>
      </c>
      <c r="AH1083" s="202">
        <v>7667.5</v>
      </c>
      <c r="AJ1083" s="319" t="s">
        <v>38233</v>
      </c>
      <c r="AK1083" s="320">
        <v>21.68</v>
      </c>
      <c r="AM1083" s="265" t="s">
        <v>38493</v>
      </c>
      <c r="AN1083" s="266">
        <v>31854</v>
      </c>
      <c r="AP1083" s="233" t="s">
        <v>10964</v>
      </c>
      <c r="AQ1083" s="234">
        <v>38845.910000000003</v>
      </c>
      <c r="AS1083" s="211" t="s">
        <v>6668</v>
      </c>
      <c r="AT1083" s="212">
        <v>30797.72</v>
      </c>
    </row>
    <row r="1084" spans="1:46" x14ac:dyDescent="0.3">
      <c r="A1084" s="315" t="s">
        <v>37512</v>
      </c>
      <c r="B1084" s="315"/>
      <c r="C1084" s="316">
        <v>108.22</v>
      </c>
      <c r="E1084" s="263" t="s">
        <v>37198</v>
      </c>
      <c r="F1084" s="263"/>
      <c r="G1084" s="264">
        <v>516566.13</v>
      </c>
      <c r="I1084" s="227" t="s">
        <v>5123</v>
      </c>
      <c r="J1084" s="227"/>
      <c r="K1084" s="228">
        <v>136675.54</v>
      </c>
      <c r="M1084" s="205" t="s">
        <v>444</v>
      </c>
      <c r="N1084" s="205"/>
      <c r="O1084" s="206">
        <v>54600.31</v>
      </c>
      <c r="U1084" s="309" t="s">
        <v>67114</v>
      </c>
      <c r="V1084" s="310">
        <v>12720</v>
      </c>
      <c r="X1084" s="267" t="s">
        <v>59469</v>
      </c>
      <c r="Y1084" s="268">
        <v>24765</v>
      </c>
      <c r="AA1084" s="229" t="s">
        <v>51627</v>
      </c>
      <c r="AB1084" s="230">
        <v>8480.77</v>
      </c>
      <c r="AD1084" s="209" t="s">
        <v>15674</v>
      </c>
      <c r="AE1084" s="210">
        <v>2195.85</v>
      </c>
      <c r="AF1084" s="93"/>
      <c r="AG1084" s="201" t="s">
        <v>13446</v>
      </c>
      <c r="AH1084" s="202">
        <v>17287.439999999999</v>
      </c>
      <c r="AJ1084" s="319" t="s">
        <v>38237</v>
      </c>
      <c r="AK1084" s="320">
        <v>108.22</v>
      </c>
      <c r="AM1084" s="265" t="s">
        <v>38496</v>
      </c>
      <c r="AN1084" s="266">
        <v>516566.13</v>
      </c>
      <c r="AP1084" s="233" t="s">
        <v>10965</v>
      </c>
      <c r="AQ1084" s="234">
        <v>136675.54</v>
      </c>
      <c r="AS1084" s="211" t="s">
        <v>7334</v>
      </c>
      <c r="AT1084" s="212">
        <v>88888.99</v>
      </c>
    </row>
    <row r="1085" spans="1:46" x14ac:dyDescent="0.3">
      <c r="A1085" s="315" t="s">
        <v>37514</v>
      </c>
      <c r="B1085" s="315"/>
      <c r="C1085" s="316">
        <v>673718.81</v>
      </c>
      <c r="E1085" s="263" t="s">
        <v>37199</v>
      </c>
      <c r="F1085" s="263"/>
      <c r="G1085" s="264">
        <v>168436.56</v>
      </c>
      <c r="I1085" s="227" t="s">
        <v>5124</v>
      </c>
      <c r="J1085" s="227"/>
      <c r="K1085" s="228">
        <v>73983.91</v>
      </c>
      <c r="M1085" s="205" t="s">
        <v>446</v>
      </c>
      <c r="N1085" s="205"/>
      <c r="O1085" s="206">
        <v>1312</v>
      </c>
      <c r="U1085" s="309" t="s">
        <v>55860</v>
      </c>
      <c r="V1085" s="310">
        <v>10384.799999999999</v>
      </c>
      <c r="X1085" s="267" t="s">
        <v>42165</v>
      </c>
      <c r="Y1085" s="268">
        <v>1623.11</v>
      </c>
      <c r="AA1085" s="229" t="s">
        <v>47751</v>
      </c>
      <c r="AB1085" s="230">
        <v>42873.73</v>
      </c>
      <c r="AD1085" s="209" t="s">
        <v>15675</v>
      </c>
      <c r="AE1085" s="210">
        <v>789</v>
      </c>
      <c r="AF1085" s="93"/>
      <c r="AG1085" s="201" t="s">
        <v>13447</v>
      </c>
      <c r="AH1085" s="202">
        <v>3656.4</v>
      </c>
      <c r="AJ1085" s="319" t="s">
        <v>38243</v>
      </c>
      <c r="AK1085" s="320">
        <v>673718.81</v>
      </c>
      <c r="AM1085" s="265" t="s">
        <v>38503</v>
      </c>
      <c r="AN1085" s="266">
        <v>168436.56</v>
      </c>
      <c r="AP1085" s="233" t="s">
        <v>10966</v>
      </c>
      <c r="AQ1085" s="234">
        <v>73983.91</v>
      </c>
      <c r="AS1085" s="211" t="s">
        <v>7747</v>
      </c>
      <c r="AT1085" s="212">
        <v>1608.09</v>
      </c>
    </row>
    <row r="1086" spans="1:46" x14ac:dyDescent="0.3">
      <c r="A1086" s="315" t="s">
        <v>37519</v>
      </c>
      <c r="B1086" s="315"/>
      <c r="C1086" s="316">
        <v>160770.73000000001</v>
      </c>
      <c r="E1086" s="263" t="s">
        <v>37200</v>
      </c>
      <c r="F1086" s="263"/>
      <c r="G1086" s="264">
        <v>145801.32999999999</v>
      </c>
      <c r="I1086" s="227" t="s">
        <v>5205</v>
      </c>
      <c r="J1086" s="227"/>
      <c r="K1086" s="228">
        <v>1500</v>
      </c>
      <c r="M1086" s="205" t="s">
        <v>447</v>
      </c>
      <c r="N1086" s="205"/>
      <c r="O1086" s="206">
        <v>670211</v>
      </c>
      <c r="U1086" s="309" t="s">
        <v>67115</v>
      </c>
      <c r="V1086" s="310">
        <v>9176.01</v>
      </c>
      <c r="X1086" s="267" t="s">
        <v>34551</v>
      </c>
      <c r="Y1086" s="268">
        <v>141279.76</v>
      </c>
      <c r="AA1086" s="229" t="s">
        <v>48680</v>
      </c>
      <c r="AB1086" s="230">
        <v>12085.73</v>
      </c>
      <c r="AD1086" s="209" t="s">
        <v>15676</v>
      </c>
      <c r="AE1086" s="210">
        <v>1221.3499999999999</v>
      </c>
      <c r="AF1086" s="93"/>
      <c r="AG1086" s="201" t="s">
        <v>13448</v>
      </c>
      <c r="AH1086" s="202">
        <v>1961.4</v>
      </c>
      <c r="AJ1086" s="319" t="s">
        <v>38258</v>
      </c>
      <c r="AK1086" s="320">
        <v>160770.73000000001</v>
      </c>
      <c r="AM1086" s="265" t="s">
        <v>38508</v>
      </c>
      <c r="AN1086" s="266">
        <v>145801.32999999999</v>
      </c>
      <c r="AP1086" s="233" t="s">
        <v>10967</v>
      </c>
      <c r="AQ1086" s="234">
        <v>1500</v>
      </c>
      <c r="AS1086" s="211" t="s">
        <v>8299</v>
      </c>
      <c r="AT1086" s="212">
        <v>16064.59</v>
      </c>
    </row>
    <row r="1087" spans="1:46" x14ac:dyDescent="0.3">
      <c r="A1087" s="315" t="s">
        <v>37522</v>
      </c>
      <c r="B1087" s="315"/>
      <c r="C1087" s="316">
        <v>16765.34</v>
      </c>
      <c r="E1087" s="263" t="s">
        <v>37201</v>
      </c>
      <c r="F1087" s="263"/>
      <c r="G1087" s="264">
        <v>10402.01</v>
      </c>
      <c r="I1087" s="227" t="s">
        <v>5125</v>
      </c>
      <c r="J1087" s="227"/>
      <c r="K1087" s="228">
        <v>-16.98</v>
      </c>
      <c r="M1087" s="205" t="s">
        <v>4040</v>
      </c>
      <c r="N1087" s="205"/>
      <c r="O1087" s="206">
        <v>22135</v>
      </c>
      <c r="U1087" s="309" t="s">
        <v>67116</v>
      </c>
      <c r="V1087" s="310">
        <v>691.73</v>
      </c>
      <c r="X1087" s="267" t="s">
        <v>33113</v>
      </c>
      <c r="Y1087" s="268">
        <v>3057.84</v>
      </c>
      <c r="AA1087" s="229" t="s">
        <v>46664</v>
      </c>
      <c r="AB1087" s="230">
        <v>72127</v>
      </c>
      <c r="AD1087" s="209" t="s">
        <v>15677</v>
      </c>
      <c r="AE1087" s="210">
        <v>730.93</v>
      </c>
      <c r="AF1087" s="93"/>
      <c r="AG1087" s="201" t="s">
        <v>13449</v>
      </c>
      <c r="AH1087" s="202">
        <v>70.8</v>
      </c>
      <c r="AJ1087" s="319" t="s">
        <v>38266</v>
      </c>
      <c r="AK1087" s="320">
        <v>16765.34</v>
      </c>
      <c r="AM1087" s="265" t="s">
        <v>38514</v>
      </c>
      <c r="AN1087" s="266">
        <v>10402.01</v>
      </c>
      <c r="AP1087" s="233" t="s">
        <v>10969</v>
      </c>
      <c r="AQ1087" s="234">
        <v>-16.98</v>
      </c>
      <c r="AS1087" s="211" t="s">
        <v>8684</v>
      </c>
      <c r="AT1087" s="212">
        <v>2000</v>
      </c>
    </row>
    <row r="1088" spans="1:46" x14ac:dyDescent="0.3">
      <c r="A1088" s="315" t="s">
        <v>37523</v>
      </c>
      <c r="B1088" s="315"/>
      <c r="C1088" s="316">
        <v>57991.58</v>
      </c>
      <c r="E1088" s="263" t="s">
        <v>37202</v>
      </c>
      <c r="F1088" s="263"/>
      <c r="G1088" s="264">
        <v>15152.73</v>
      </c>
      <c r="I1088" s="227" t="s">
        <v>5126</v>
      </c>
      <c r="J1088" s="227"/>
      <c r="K1088" s="228">
        <v>59519.5</v>
      </c>
      <c r="M1088" s="205" t="s">
        <v>448</v>
      </c>
      <c r="N1088" s="205"/>
      <c r="O1088" s="206">
        <v>213621.02</v>
      </c>
      <c r="U1088" s="309" t="s">
        <v>67117</v>
      </c>
      <c r="V1088" s="310">
        <v>1925.26</v>
      </c>
      <c r="X1088" s="267" t="s">
        <v>33114</v>
      </c>
      <c r="Y1088" s="268">
        <v>1766.79</v>
      </c>
      <c r="AA1088" s="229" t="s">
        <v>34545</v>
      </c>
      <c r="AB1088" s="230">
        <v>83223.67</v>
      </c>
      <c r="AD1088" s="209" t="s">
        <v>15678</v>
      </c>
      <c r="AE1088" s="210">
        <v>242.97</v>
      </c>
      <c r="AF1088" s="93"/>
      <c r="AG1088" s="201" t="s">
        <v>13450</v>
      </c>
      <c r="AH1088" s="202">
        <v>69482.06</v>
      </c>
      <c r="AJ1088" s="319" t="s">
        <v>38271</v>
      </c>
      <c r="AK1088" s="320">
        <v>57991.58</v>
      </c>
      <c r="AM1088" s="265" t="s">
        <v>38518</v>
      </c>
      <c r="AN1088" s="266">
        <v>15152.73</v>
      </c>
      <c r="AP1088" s="233" t="s">
        <v>10970</v>
      </c>
      <c r="AQ1088" s="234">
        <v>59519.5</v>
      </c>
      <c r="AS1088" s="211" t="s">
        <v>8926</v>
      </c>
      <c r="AT1088" s="212">
        <v>12207.08</v>
      </c>
    </row>
    <row r="1089" spans="1:46" x14ac:dyDescent="0.3">
      <c r="A1089" s="315" t="s">
        <v>37524</v>
      </c>
      <c r="B1089" s="315"/>
      <c r="C1089" s="316">
        <v>4427.8999999999996</v>
      </c>
      <c r="E1089" s="263" t="s">
        <v>37204</v>
      </c>
      <c r="F1089" s="263"/>
      <c r="G1089" s="264">
        <v>31121.58</v>
      </c>
      <c r="I1089" s="227" t="s">
        <v>5207</v>
      </c>
      <c r="J1089" s="227"/>
      <c r="K1089" s="228">
        <v>3924</v>
      </c>
      <c r="M1089" s="205" t="s">
        <v>1441</v>
      </c>
      <c r="N1089" s="205"/>
      <c r="O1089" s="206">
        <v>104585</v>
      </c>
      <c r="U1089" s="309" t="s">
        <v>55862</v>
      </c>
      <c r="V1089" s="310">
        <v>5458</v>
      </c>
      <c r="X1089" s="267" t="s">
        <v>33115</v>
      </c>
      <c r="Y1089" s="268">
        <v>163514.25</v>
      </c>
      <c r="AA1089" s="229" t="s">
        <v>34546</v>
      </c>
      <c r="AB1089" s="230">
        <v>909412.67</v>
      </c>
      <c r="AD1089" s="209" t="s">
        <v>15679</v>
      </c>
      <c r="AE1089" s="210">
        <v>1859</v>
      </c>
      <c r="AF1089" s="93"/>
      <c r="AG1089" s="201" t="s">
        <v>31985</v>
      </c>
      <c r="AH1089" s="202">
        <v>37040</v>
      </c>
      <c r="AJ1089" s="319" t="s">
        <v>38276</v>
      </c>
      <c r="AK1089" s="320">
        <v>4427.8999999999996</v>
      </c>
      <c r="AM1089" s="265" t="s">
        <v>38526</v>
      </c>
      <c r="AN1089" s="266">
        <v>31121.58</v>
      </c>
      <c r="AP1089" s="233" t="s">
        <v>10971</v>
      </c>
      <c r="AQ1089" s="234">
        <v>3924</v>
      </c>
      <c r="AS1089" s="211" t="s">
        <v>9265</v>
      </c>
      <c r="AT1089" s="212">
        <v>70962.48</v>
      </c>
    </row>
    <row r="1090" spans="1:46" x14ac:dyDescent="0.3">
      <c r="A1090" s="315" t="s">
        <v>37525</v>
      </c>
      <c r="B1090" s="315"/>
      <c r="C1090" s="316">
        <v>5475.62</v>
      </c>
      <c r="E1090" s="263" t="s">
        <v>37205</v>
      </c>
      <c r="F1090" s="263"/>
      <c r="G1090" s="264">
        <v>4727.33</v>
      </c>
      <c r="I1090" s="227" t="s">
        <v>5208</v>
      </c>
      <c r="J1090" s="227"/>
      <c r="K1090" s="228">
        <v>388.73</v>
      </c>
      <c r="M1090" s="205" t="s">
        <v>449</v>
      </c>
      <c r="N1090" s="205"/>
      <c r="O1090" s="206">
        <v>127754.2</v>
      </c>
      <c r="U1090" s="309" t="s">
        <v>67118</v>
      </c>
      <c r="V1090" s="310">
        <v>25171.200000000001</v>
      </c>
      <c r="X1090" s="267" t="s">
        <v>33116</v>
      </c>
      <c r="Y1090" s="268">
        <v>420953.32</v>
      </c>
      <c r="AA1090" s="229" t="s">
        <v>46665</v>
      </c>
      <c r="AB1090" s="230">
        <v>13957.4</v>
      </c>
      <c r="AD1090" s="209" t="s">
        <v>15680</v>
      </c>
      <c r="AE1090" s="210">
        <v>10508.8</v>
      </c>
      <c r="AF1090" s="93"/>
      <c r="AG1090" s="201" t="s">
        <v>31986</v>
      </c>
      <c r="AH1090" s="202">
        <v>45200</v>
      </c>
      <c r="AJ1090" s="319" t="s">
        <v>38281</v>
      </c>
      <c r="AK1090" s="320">
        <v>5475.62</v>
      </c>
      <c r="AM1090" s="265" t="s">
        <v>38530</v>
      </c>
      <c r="AN1090" s="266">
        <v>4727.33</v>
      </c>
      <c r="AP1090" s="233" t="s">
        <v>10972</v>
      </c>
      <c r="AQ1090" s="234">
        <v>388.73</v>
      </c>
      <c r="AS1090" s="211" t="s">
        <v>10600</v>
      </c>
      <c r="AT1090" s="212">
        <v>5190</v>
      </c>
    </row>
    <row r="1091" spans="1:46" x14ac:dyDescent="0.3">
      <c r="A1091" s="315" t="s">
        <v>37526</v>
      </c>
      <c r="B1091" s="315"/>
      <c r="C1091" s="316">
        <v>33075.39</v>
      </c>
      <c r="E1091" s="263" t="s">
        <v>37206</v>
      </c>
      <c r="F1091" s="263"/>
      <c r="G1091" s="264">
        <v>234590.46</v>
      </c>
      <c r="I1091" s="227" t="s">
        <v>5127</v>
      </c>
      <c r="J1091" s="227"/>
      <c r="K1091" s="228">
        <v>54347</v>
      </c>
      <c r="M1091" s="205" t="s">
        <v>1442</v>
      </c>
      <c r="N1091" s="205"/>
      <c r="O1091" s="206">
        <v>13556</v>
      </c>
      <c r="U1091" s="309" t="s">
        <v>55863</v>
      </c>
      <c r="V1091" s="310">
        <v>22437.06</v>
      </c>
      <c r="X1091" s="267" t="s">
        <v>33117</v>
      </c>
      <c r="Y1091" s="268">
        <v>230465.06</v>
      </c>
      <c r="AA1091" s="229" t="s">
        <v>34547</v>
      </c>
      <c r="AB1091" s="230">
        <v>148056.21</v>
      </c>
      <c r="AD1091" s="209" t="s">
        <v>15681</v>
      </c>
      <c r="AE1091" s="210">
        <v>10504.2</v>
      </c>
      <c r="AF1091" s="93"/>
      <c r="AG1091" s="201" t="s">
        <v>31987</v>
      </c>
      <c r="AH1091" s="202">
        <v>10641.74</v>
      </c>
      <c r="AJ1091" s="319" t="s">
        <v>38286</v>
      </c>
      <c r="AK1091" s="320">
        <v>33075.39</v>
      </c>
      <c r="AM1091" s="265" t="s">
        <v>38534</v>
      </c>
      <c r="AN1091" s="266">
        <v>234590.46</v>
      </c>
      <c r="AP1091" s="233" t="s">
        <v>10973</v>
      </c>
      <c r="AQ1091" s="234">
        <v>54347</v>
      </c>
      <c r="AS1091" s="211" t="s">
        <v>11265</v>
      </c>
      <c r="AT1091" s="212">
        <v>591.26</v>
      </c>
    </row>
    <row r="1092" spans="1:46" x14ac:dyDescent="0.3">
      <c r="A1092" s="315" t="s">
        <v>37530</v>
      </c>
      <c r="B1092" s="315"/>
      <c r="C1092" s="316">
        <v>29989.919999999998</v>
      </c>
      <c r="E1092" s="263" t="s">
        <v>37208</v>
      </c>
      <c r="F1092" s="263"/>
      <c r="G1092" s="264">
        <v>52563.89</v>
      </c>
      <c r="I1092" s="227" t="s">
        <v>3605</v>
      </c>
      <c r="J1092" s="227"/>
      <c r="K1092" s="228">
        <v>42467.7</v>
      </c>
      <c r="M1092" s="205" t="s">
        <v>452</v>
      </c>
      <c r="N1092" s="205"/>
      <c r="O1092" s="206">
        <v>4448</v>
      </c>
      <c r="U1092" s="309" t="s">
        <v>38899</v>
      </c>
      <c r="V1092" s="310">
        <v>15806.28</v>
      </c>
      <c r="X1092" s="267" t="s">
        <v>51628</v>
      </c>
      <c r="Y1092" s="268">
        <v>11175.05</v>
      </c>
      <c r="AA1092" s="229" t="s">
        <v>34548</v>
      </c>
      <c r="AB1092" s="230">
        <v>96448.1</v>
      </c>
      <c r="AD1092" s="209" t="s">
        <v>15682</v>
      </c>
      <c r="AE1092" s="210">
        <v>3097</v>
      </c>
      <c r="AF1092" s="93"/>
      <c r="AG1092" s="201" t="s">
        <v>31988</v>
      </c>
      <c r="AH1092" s="202">
        <v>7087.05</v>
      </c>
      <c r="AJ1092" s="319" t="s">
        <v>38298</v>
      </c>
      <c r="AK1092" s="320">
        <v>29989.919999999998</v>
      </c>
      <c r="AM1092" s="265" t="s">
        <v>38545</v>
      </c>
      <c r="AN1092" s="266">
        <v>52563.89</v>
      </c>
      <c r="AP1092" s="233" t="s">
        <v>9616</v>
      </c>
      <c r="AQ1092" s="234">
        <v>42467.7</v>
      </c>
      <c r="AS1092" s="211" t="s">
        <v>9815</v>
      </c>
      <c r="AT1092" s="212">
        <v>228310.21</v>
      </c>
    </row>
    <row r="1093" spans="1:46" x14ac:dyDescent="0.3">
      <c r="A1093" s="315" t="s">
        <v>37531</v>
      </c>
      <c r="B1093" s="315"/>
      <c r="C1093" s="316">
        <v>11795.7</v>
      </c>
      <c r="E1093" s="263" t="s">
        <v>37209</v>
      </c>
      <c r="F1093" s="263"/>
      <c r="G1093" s="264">
        <v>653039</v>
      </c>
      <c r="I1093" s="227" t="s">
        <v>5128</v>
      </c>
      <c r="J1093" s="227"/>
      <c r="K1093" s="228">
        <v>14782.21</v>
      </c>
      <c r="M1093" s="205" t="s">
        <v>453</v>
      </c>
      <c r="N1093" s="205"/>
      <c r="O1093" s="206">
        <v>60124.7</v>
      </c>
      <c r="U1093" s="309" t="s">
        <v>33195</v>
      </c>
      <c r="V1093" s="310">
        <v>2008.79</v>
      </c>
      <c r="X1093" s="267" t="s">
        <v>44392</v>
      </c>
      <c r="Y1093" s="268">
        <v>10236.209999999999</v>
      </c>
      <c r="AA1093" s="229" t="s">
        <v>36014</v>
      </c>
      <c r="AB1093" s="230">
        <v>63050.92</v>
      </c>
      <c r="AD1093" s="209" t="s">
        <v>15683</v>
      </c>
      <c r="AE1093" s="210">
        <v>11061.19</v>
      </c>
      <c r="AF1093" s="93"/>
      <c r="AG1093" s="201" t="s">
        <v>31989</v>
      </c>
      <c r="AH1093" s="202">
        <v>13118.15</v>
      </c>
      <c r="AJ1093" s="319" t="s">
        <v>38301</v>
      </c>
      <c r="AK1093" s="320">
        <v>11795.7</v>
      </c>
      <c r="AM1093" s="265" t="s">
        <v>38554</v>
      </c>
      <c r="AN1093" s="266">
        <v>653039</v>
      </c>
      <c r="AP1093" s="233" t="s">
        <v>10974</v>
      </c>
      <c r="AQ1093" s="234">
        <v>14782.21</v>
      </c>
      <c r="AS1093" s="211" t="s">
        <v>6669</v>
      </c>
      <c r="AT1093" s="212">
        <v>28351.74</v>
      </c>
    </row>
    <row r="1094" spans="1:46" x14ac:dyDescent="0.3">
      <c r="A1094" s="315" t="s">
        <v>37532</v>
      </c>
      <c r="B1094" s="315"/>
      <c r="C1094" s="316">
        <v>0.01</v>
      </c>
      <c r="E1094" s="263" t="s">
        <v>37210</v>
      </c>
      <c r="F1094" s="263"/>
      <c r="G1094" s="264">
        <v>42451.85</v>
      </c>
      <c r="I1094" s="227" t="s">
        <v>5209</v>
      </c>
      <c r="J1094" s="227"/>
      <c r="K1094" s="228">
        <v>479.99</v>
      </c>
      <c r="M1094" s="205" t="s">
        <v>454</v>
      </c>
      <c r="N1094" s="205"/>
      <c r="O1094" s="206">
        <v>75228.88</v>
      </c>
      <c r="U1094" s="309" t="s">
        <v>67119</v>
      </c>
      <c r="V1094" s="310">
        <v>244.75</v>
      </c>
      <c r="X1094" s="267" t="s">
        <v>44393</v>
      </c>
      <c r="Y1094" s="268">
        <v>168.82</v>
      </c>
      <c r="AA1094" s="229" t="s">
        <v>34549</v>
      </c>
      <c r="AB1094" s="230">
        <v>216119.83</v>
      </c>
      <c r="AD1094" s="209" t="s">
        <v>15684</v>
      </c>
      <c r="AE1094" s="210">
        <v>1276.3699999999999</v>
      </c>
      <c r="AF1094" s="93"/>
      <c r="AG1094" s="201" t="s">
        <v>31990</v>
      </c>
      <c r="AH1094" s="202">
        <v>1064.72</v>
      </c>
      <c r="AJ1094" s="319" t="s">
        <v>38305</v>
      </c>
      <c r="AK1094" s="320">
        <v>0.01</v>
      </c>
      <c r="AM1094" s="265" t="s">
        <v>38561</v>
      </c>
      <c r="AN1094" s="266">
        <v>42451.85</v>
      </c>
      <c r="AP1094" s="233" t="s">
        <v>10975</v>
      </c>
      <c r="AQ1094" s="234">
        <v>479.99</v>
      </c>
      <c r="AS1094" s="211" t="s">
        <v>7087</v>
      </c>
      <c r="AT1094" s="212">
        <v>1186</v>
      </c>
    </row>
    <row r="1095" spans="1:46" x14ac:dyDescent="0.3">
      <c r="A1095" s="315" t="s">
        <v>37534</v>
      </c>
      <c r="B1095" s="315"/>
      <c r="C1095" s="316">
        <v>54.83</v>
      </c>
      <c r="E1095" s="263" t="s">
        <v>37211</v>
      </c>
      <c r="F1095" s="263"/>
      <c r="G1095" s="264">
        <v>92003.74</v>
      </c>
      <c r="I1095" s="227" t="s">
        <v>5129</v>
      </c>
      <c r="J1095" s="227"/>
      <c r="K1095" s="228">
        <v>10454.129999999999</v>
      </c>
      <c r="M1095" s="205" t="s">
        <v>455</v>
      </c>
      <c r="N1095" s="205"/>
      <c r="O1095" s="206">
        <v>2508</v>
      </c>
      <c r="U1095" s="309" t="s">
        <v>67120</v>
      </c>
      <c r="V1095" s="310">
        <v>993</v>
      </c>
      <c r="X1095" s="267" t="s">
        <v>40111</v>
      </c>
      <c r="Y1095" s="268">
        <v>48068</v>
      </c>
      <c r="AA1095" s="229" t="s">
        <v>34550</v>
      </c>
      <c r="AB1095" s="230">
        <v>4250.6499999999996</v>
      </c>
      <c r="AD1095" s="209" t="s">
        <v>15685</v>
      </c>
      <c r="AE1095" s="210">
        <v>2132</v>
      </c>
      <c r="AF1095" s="93"/>
      <c r="AG1095" s="201" t="s">
        <v>31991</v>
      </c>
      <c r="AH1095" s="202">
        <v>52040.36</v>
      </c>
      <c r="AJ1095" s="319" t="s">
        <v>38308</v>
      </c>
      <c r="AK1095" s="320">
        <v>54.83</v>
      </c>
      <c r="AM1095" s="265" t="s">
        <v>38566</v>
      </c>
      <c r="AN1095" s="266">
        <v>92003.74</v>
      </c>
      <c r="AP1095" s="233" t="s">
        <v>10976</v>
      </c>
      <c r="AQ1095" s="234">
        <v>10454.129999999999</v>
      </c>
      <c r="AS1095" s="211" t="s">
        <v>7335</v>
      </c>
      <c r="AT1095" s="212">
        <v>11852</v>
      </c>
    </row>
    <row r="1096" spans="1:46" x14ac:dyDescent="0.3">
      <c r="A1096" s="315" t="s">
        <v>37535</v>
      </c>
      <c r="B1096" s="315"/>
      <c r="C1096" s="316">
        <v>307738.83</v>
      </c>
      <c r="E1096" s="263" t="s">
        <v>37212</v>
      </c>
      <c r="F1096" s="263"/>
      <c r="G1096" s="264">
        <v>43584.68</v>
      </c>
      <c r="I1096" s="227" t="s">
        <v>5130</v>
      </c>
      <c r="J1096" s="227"/>
      <c r="K1096" s="228">
        <v>5947.09</v>
      </c>
      <c r="M1096" s="205" t="s">
        <v>1443</v>
      </c>
      <c r="N1096" s="205"/>
      <c r="O1096" s="206">
        <v>601.71</v>
      </c>
      <c r="U1096" s="309" t="s">
        <v>67121</v>
      </c>
      <c r="V1096" s="310">
        <v>4886</v>
      </c>
      <c r="X1096" s="267" t="s">
        <v>58181</v>
      </c>
      <c r="Y1096" s="268">
        <v>582.6</v>
      </c>
      <c r="AA1096" s="229" t="s">
        <v>33111</v>
      </c>
      <c r="AB1096" s="230">
        <v>32819.72</v>
      </c>
      <c r="AD1096" s="209" t="s">
        <v>15686</v>
      </c>
      <c r="AE1096" s="210">
        <v>29845</v>
      </c>
      <c r="AF1096" s="93"/>
      <c r="AG1096" s="201" t="s">
        <v>31992</v>
      </c>
      <c r="AH1096" s="202">
        <v>58588.83</v>
      </c>
      <c r="AJ1096" s="319" t="s">
        <v>38312</v>
      </c>
      <c r="AK1096" s="320">
        <v>307738.83</v>
      </c>
      <c r="AM1096" s="265" t="s">
        <v>38571</v>
      </c>
      <c r="AN1096" s="266">
        <v>43584.68</v>
      </c>
      <c r="AP1096" s="233" t="s">
        <v>10977</v>
      </c>
      <c r="AQ1096" s="234">
        <v>5947.09</v>
      </c>
      <c r="AS1096" s="211" t="s">
        <v>7595</v>
      </c>
      <c r="AT1096" s="212">
        <v>15019</v>
      </c>
    </row>
    <row r="1097" spans="1:46" x14ac:dyDescent="0.3">
      <c r="A1097" s="315" t="s">
        <v>37537</v>
      </c>
      <c r="B1097" s="315"/>
      <c r="C1097" s="316">
        <v>37.11</v>
      </c>
      <c r="E1097" s="263" t="s">
        <v>37213</v>
      </c>
      <c r="F1097" s="263"/>
      <c r="G1097" s="264">
        <v>169142.8</v>
      </c>
      <c r="I1097" s="227" t="s">
        <v>5131</v>
      </c>
      <c r="J1097" s="227"/>
      <c r="K1097" s="228">
        <v>10725.24</v>
      </c>
      <c r="M1097" s="205" t="s">
        <v>456</v>
      </c>
      <c r="N1097" s="205"/>
      <c r="O1097" s="206">
        <v>565201.93000000005</v>
      </c>
      <c r="U1097" s="309" t="s">
        <v>67122</v>
      </c>
      <c r="V1097" s="310">
        <v>2522.5</v>
      </c>
      <c r="X1097" s="267" t="s">
        <v>63974</v>
      </c>
      <c r="Y1097" s="268">
        <v>8335.24</v>
      </c>
      <c r="AA1097" s="229" t="s">
        <v>36015</v>
      </c>
      <c r="AB1097" s="230">
        <v>130946.24000000001</v>
      </c>
      <c r="AD1097" s="209" t="s">
        <v>15687</v>
      </c>
      <c r="AE1097" s="210">
        <v>70402.259999999995</v>
      </c>
      <c r="AF1097" s="93"/>
      <c r="AG1097" s="201" t="s">
        <v>31993</v>
      </c>
      <c r="AH1097" s="202">
        <v>11667.47</v>
      </c>
      <c r="AJ1097" s="319" t="s">
        <v>38316</v>
      </c>
      <c r="AK1097" s="320">
        <v>37.11</v>
      </c>
      <c r="AM1097" s="265" t="s">
        <v>38577</v>
      </c>
      <c r="AN1097" s="266">
        <v>169142.8</v>
      </c>
      <c r="AP1097" s="233" t="s">
        <v>10978</v>
      </c>
      <c r="AQ1097" s="234">
        <v>10725.24</v>
      </c>
      <c r="AS1097" s="211" t="s">
        <v>7748</v>
      </c>
      <c r="AT1097" s="212">
        <v>1977</v>
      </c>
    </row>
    <row r="1098" spans="1:46" x14ac:dyDescent="0.3">
      <c r="A1098" s="315" t="s">
        <v>37539</v>
      </c>
      <c r="B1098" s="315"/>
      <c r="C1098" s="316">
        <v>268023.73</v>
      </c>
      <c r="E1098" s="263" t="s">
        <v>37214</v>
      </c>
      <c r="F1098" s="263"/>
      <c r="G1098" s="264">
        <v>311814.84000000003</v>
      </c>
      <c r="I1098" s="227" t="s">
        <v>5132</v>
      </c>
      <c r="J1098" s="227"/>
      <c r="K1098" s="228">
        <v>12393.57</v>
      </c>
      <c r="M1098" s="205" t="s">
        <v>458</v>
      </c>
      <c r="N1098" s="205"/>
      <c r="O1098" s="206">
        <v>903426.83</v>
      </c>
      <c r="U1098" s="309" t="s">
        <v>67123</v>
      </c>
      <c r="V1098" s="310">
        <v>25112.58</v>
      </c>
      <c r="X1098" s="267" t="s">
        <v>15641</v>
      </c>
      <c r="Y1098" s="268">
        <v>673856.94</v>
      </c>
      <c r="AA1098" s="229" t="s">
        <v>33112</v>
      </c>
      <c r="AB1098" s="230">
        <v>776546.15</v>
      </c>
      <c r="AD1098" s="209" t="s">
        <v>15688</v>
      </c>
      <c r="AE1098" s="210">
        <v>62055.22</v>
      </c>
      <c r="AF1098" s="93"/>
      <c r="AG1098" s="201" t="s">
        <v>31994</v>
      </c>
      <c r="AH1098" s="202">
        <v>2663.68</v>
      </c>
      <c r="AJ1098" s="319" t="s">
        <v>38325</v>
      </c>
      <c r="AK1098" s="320">
        <v>268023.73</v>
      </c>
      <c r="AM1098" s="265" t="s">
        <v>38582</v>
      </c>
      <c r="AN1098" s="266">
        <v>311814.84000000003</v>
      </c>
      <c r="AP1098" s="233" t="s">
        <v>10979</v>
      </c>
      <c r="AQ1098" s="234">
        <v>12393.57</v>
      </c>
      <c r="AS1098" s="211" t="s">
        <v>8040</v>
      </c>
      <c r="AT1098" s="212">
        <v>5940</v>
      </c>
    </row>
    <row r="1099" spans="1:46" x14ac:dyDescent="0.3">
      <c r="A1099" s="315" t="s">
        <v>37542</v>
      </c>
      <c r="B1099" s="315"/>
      <c r="C1099" s="316">
        <v>299336.74</v>
      </c>
      <c r="E1099" s="263" t="s">
        <v>37216</v>
      </c>
      <c r="F1099" s="263"/>
      <c r="G1099" s="264">
        <v>2555.0100000000002</v>
      </c>
      <c r="I1099" s="227" t="s">
        <v>5133</v>
      </c>
      <c r="J1099" s="227"/>
      <c r="K1099" s="228">
        <v>7626.66</v>
      </c>
      <c r="M1099" s="205" t="s">
        <v>1444</v>
      </c>
      <c r="N1099" s="205"/>
      <c r="O1099" s="206">
        <v>90106.55</v>
      </c>
      <c r="U1099" s="309" t="s">
        <v>51746</v>
      </c>
      <c r="V1099" s="310">
        <v>1921.12</v>
      </c>
      <c r="X1099" s="267" t="s">
        <v>15642</v>
      </c>
      <c r="Y1099" s="268">
        <v>686170.24</v>
      </c>
      <c r="AA1099" s="229" t="s">
        <v>42165</v>
      </c>
      <c r="AB1099" s="230">
        <v>2501437.35</v>
      </c>
      <c r="AD1099" s="209" t="s">
        <v>15689</v>
      </c>
      <c r="AE1099" s="210">
        <v>6858</v>
      </c>
      <c r="AF1099" s="93"/>
      <c r="AG1099" s="201" t="s">
        <v>13451</v>
      </c>
      <c r="AH1099" s="202">
        <v>216.36</v>
      </c>
      <c r="AJ1099" s="319" t="s">
        <v>38336</v>
      </c>
      <c r="AK1099" s="320">
        <v>299336.74</v>
      </c>
      <c r="AM1099" s="265" t="s">
        <v>38593</v>
      </c>
      <c r="AN1099" s="266">
        <v>2555.0100000000002</v>
      </c>
      <c r="AP1099" s="233" t="s">
        <v>10981</v>
      </c>
      <c r="AQ1099" s="234">
        <v>7626.66</v>
      </c>
      <c r="AS1099" s="211" t="s">
        <v>8927</v>
      </c>
      <c r="AT1099" s="212">
        <v>12543</v>
      </c>
    </row>
    <row r="1100" spans="1:46" x14ac:dyDescent="0.3">
      <c r="A1100" s="315" t="s">
        <v>37544</v>
      </c>
      <c r="B1100" s="315"/>
      <c r="C1100" s="316">
        <v>83780.61</v>
      </c>
      <c r="E1100" s="263" t="s">
        <v>37217</v>
      </c>
      <c r="F1100" s="263"/>
      <c r="G1100" s="264">
        <v>143092.14000000001</v>
      </c>
      <c r="I1100" s="227" t="s">
        <v>5134</v>
      </c>
      <c r="J1100" s="227"/>
      <c r="K1100" s="228">
        <v>5690</v>
      </c>
      <c r="M1100" s="205" t="s">
        <v>459</v>
      </c>
      <c r="N1100" s="205"/>
      <c r="O1100" s="206">
        <v>133977.97</v>
      </c>
      <c r="U1100" s="309" t="s">
        <v>67124</v>
      </c>
      <c r="V1100" s="310">
        <v>5000</v>
      </c>
      <c r="X1100" s="267" t="s">
        <v>61282</v>
      </c>
      <c r="Y1100" s="268">
        <v>-20892.38</v>
      </c>
      <c r="AA1100" s="229" t="s">
        <v>34551</v>
      </c>
      <c r="AB1100" s="230">
        <v>126671.51</v>
      </c>
      <c r="AD1100" s="209" t="s">
        <v>15690</v>
      </c>
      <c r="AE1100" s="210">
        <v>549.67999999999995</v>
      </c>
      <c r="AF1100" s="93"/>
      <c r="AG1100" s="201" t="s">
        <v>13452</v>
      </c>
      <c r="AH1100" s="202">
        <v>6580.39</v>
      </c>
      <c r="AJ1100" s="319" t="s">
        <v>38343</v>
      </c>
      <c r="AK1100" s="320">
        <v>83780.61</v>
      </c>
      <c r="AM1100" s="265" t="s">
        <v>38596</v>
      </c>
      <c r="AN1100" s="266">
        <v>143092.14000000001</v>
      </c>
      <c r="AP1100" s="233" t="s">
        <v>10983</v>
      </c>
      <c r="AQ1100" s="234">
        <v>5690</v>
      </c>
      <c r="AS1100" s="211" t="s">
        <v>9266</v>
      </c>
      <c r="AT1100" s="212">
        <v>44377</v>
      </c>
    </row>
    <row r="1101" spans="1:46" x14ac:dyDescent="0.3">
      <c r="A1101" s="315" t="s">
        <v>65557</v>
      </c>
      <c r="B1101" s="315"/>
      <c r="C1101" s="316">
        <v>18104</v>
      </c>
      <c r="E1101" s="263" t="s">
        <v>37218</v>
      </c>
      <c r="F1101" s="263"/>
      <c r="G1101" s="264">
        <v>188377.01</v>
      </c>
      <c r="I1101" s="227" t="s">
        <v>5135</v>
      </c>
      <c r="J1101" s="227"/>
      <c r="K1101" s="228">
        <v>130493.23</v>
      </c>
      <c r="M1101" s="205" t="s">
        <v>460</v>
      </c>
      <c r="N1101" s="205"/>
      <c r="O1101" s="206">
        <v>33152</v>
      </c>
      <c r="U1101" s="309" t="s">
        <v>67125</v>
      </c>
      <c r="V1101" s="310">
        <v>11581.41</v>
      </c>
      <c r="X1101" s="267" t="s">
        <v>57245</v>
      </c>
      <c r="Y1101" s="268">
        <v>3170.44</v>
      </c>
      <c r="AA1101" s="229" t="s">
        <v>33113</v>
      </c>
      <c r="AB1101" s="230">
        <v>17296.93</v>
      </c>
      <c r="AD1101" s="209" t="s">
        <v>15691</v>
      </c>
      <c r="AE1101" s="210">
        <v>1050</v>
      </c>
      <c r="AF1101" s="93"/>
      <c r="AG1101" s="201" t="s">
        <v>13453</v>
      </c>
      <c r="AH1101" s="202">
        <v>48887.02</v>
      </c>
      <c r="AJ1101" s="319" t="s">
        <v>38352</v>
      </c>
      <c r="AK1101" s="320">
        <v>18104</v>
      </c>
      <c r="AM1101" s="265" t="s">
        <v>38602</v>
      </c>
      <c r="AN1101" s="266">
        <v>188377.01</v>
      </c>
      <c r="AP1101" s="233" t="s">
        <v>10984</v>
      </c>
      <c r="AQ1101" s="234">
        <v>130493.23</v>
      </c>
      <c r="AS1101" s="211" t="s">
        <v>10601</v>
      </c>
      <c r="AT1101" s="212">
        <v>4377</v>
      </c>
    </row>
    <row r="1102" spans="1:46" x14ac:dyDescent="0.3">
      <c r="A1102" s="315" t="s">
        <v>37548</v>
      </c>
      <c r="B1102" s="315"/>
      <c r="C1102" s="316">
        <v>2105.9299999999998</v>
      </c>
      <c r="E1102" s="263" t="s">
        <v>37219</v>
      </c>
      <c r="F1102" s="263"/>
      <c r="G1102" s="264">
        <v>145547.87</v>
      </c>
      <c r="I1102" s="227" t="s">
        <v>5212</v>
      </c>
      <c r="J1102" s="227"/>
      <c r="K1102" s="228">
        <v>7848</v>
      </c>
      <c r="M1102" s="205" t="s">
        <v>264</v>
      </c>
      <c r="N1102" s="205"/>
      <c r="O1102" s="206">
        <v>33128414.359999999</v>
      </c>
      <c r="U1102" s="309" t="s">
        <v>48718</v>
      </c>
      <c r="V1102" s="310">
        <v>12918.54</v>
      </c>
      <c r="X1102" s="267" t="s">
        <v>63975</v>
      </c>
      <c r="Y1102" s="268">
        <v>570.67999999999995</v>
      </c>
      <c r="AA1102" s="229" t="s">
        <v>33114</v>
      </c>
      <c r="AB1102" s="230">
        <v>3124.02</v>
      </c>
      <c r="AD1102" s="209" t="s">
        <v>15692</v>
      </c>
      <c r="AE1102" s="210">
        <v>62021.75</v>
      </c>
      <c r="AF1102" s="93"/>
      <c r="AG1102" s="201" t="s">
        <v>19476</v>
      </c>
      <c r="AH1102" s="202">
        <v>45200</v>
      </c>
      <c r="AJ1102" s="319" t="s">
        <v>38367</v>
      </c>
      <c r="AK1102" s="320">
        <v>2105.9299999999998</v>
      </c>
      <c r="AM1102" s="265" t="s">
        <v>38611</v>
      </c>
      <c r="AN1102" s="266">
        <v>145547.87</v>
      </c>
      <c r="AP1102" s="233" t="s">
        <v>10985</v>
      </c>
      <c r="AQ1102" s="234">
        <v>7848</v>
      </c>
      <c r="AS1102" s="211" t="s">
        <v>10889</v>
      </c>
      <c r="AT1102" s="212">
        <v>5363</v>
      </c>
    </row>
    <row r="1103" spans="1:46" x14ac:dyDescent="0.3">
      <c r="A1103" s="315" t="s">
        <v>37550</v>
      </c>
      <c r="B1103" s="315"/>
      <c r="C1103" s="316">
        <v>142334.91</v>
      </c>
      <c r="E1103" s="263" t="s">
        <v>37220</v>
      </c>
      <c r="F1103" s="263"/>
      <c r="G1103" s="264">
        <v>60572.87</v>
      </c>
      <c r="I1103" s="227" t="s">
        <v>5213</v>
      </c>
      <c r="J1103" s="227"/>
      <c r="K1103" s="228">
        <v>433.49</v>
      </c>
      <c r="M1103" s="205" t="s">
        <v>1445</v>
      </c>
      <c r="N1103" s="205"/>
      <c r="O1103" s="206">
        <v>13241.98</v>
      </c>
      <c r="U1103" s="309" t="s">
        <v>51747</v>
      </c>
      <c r="V1103" s="310">
        <v>12000</v>
      </c>
      <c r="X1103" s="267" t="s">
        <v>47752</v>
      </c>
      <c r="Y1103" s="268">
        <v>971.7</v>
      </c>
      <c r="AA1103" s="229" t="s">
        <v>33115</v>
      </c>
      <c r="AB1103" s="230">
        <v>382865.09</v>
      </c>
      <c r="AD1103" s="209" t="s">
        <v>15693</v>
      </c>
      <c r="AE1103" s="210">
        <v>13200</v>
      </c>
      <c r="AF1103" s="93"/>
      <c r="AG1103" s="201" t="s">
        <v>13454</v>
      </c>
      <c r="AH1103" s="202">
        <v>2092.8000000000002</v>
      </c>
      <c r="AJ1103" s="319" t="s">
        <v>38373</v>
      </c>
      <c r="AK1103" s="320">
        <v>142334.91</v>
      </c>
      <c r="AM1103" s="265" t="s">
        <v>38616</v>
      </c>
      <c r="AN1103" s="266">
        <v>60572.87</v>
      </c>
      <c r="AP1103" s="233" t="s">
        <v>10986</v>
      </c>
      <c r="AQ1103" s="234">
        <v>433.49</v>
      </c>
      <c r="AS1103" s="211" t="s">
        <v>11518</v>
      </c>
      <c r="AT1103" s="212">
        <v>23050.240000000002</v>
      </c>
    </row>
    <row r="1104" spans="1:46" x14ac:dyDescent="0.3">
      <c r="A1104" s="315" t="s">
        <v>37551</v>
      </c>
      <c r="B1104" s="315"/>
      <c r="C1104" s="316">
        <v>2888915.78</v>
      </c>
      <c r="E1104" s="263" t="s">
        <v>37222</v>
      </c>
      <c r="F1104" s="263"/>
      <c r="G1104" s="264">
        <v>139034.20000000001</v>
      </c>
      <c r="I1104" s="227" t="s">
        <v>5136</v>
      </c>
      <c r="J1104" s="227"/>
      <c r="K1104" s="228">
        <v>40235.71</v>
      </c>
      <c r="M1104" s="205" t="s">
        <v>1446</v>
      </c>
      <c r="N1104" s="205"/>
      <c r="O1104" s="206">
        <v>73439</v>
      </c>
      <c r="U1104" s="309" t="s">
        <v>67126</v>
      </c>
      <c r="V1104" s="310">
        <v>52.5</v>
      </c>
      <c r="X1104" s="267" t="s">
        <v>63976</v>
      </c>
      <c r="Y1104" s="268">
        <v>174.91</v>
      </c>
      <c r="AA1104" s="229" t="s">
        <v>33116</v>
      </c>
      <c r="AB1104" s="230">
        <v>539520.32999999996</v>
      </c>
      <c r="AD1104" s="209" t="s">
        <v>15694</v>
      </c>
      <c r="AE1104" s="210">
        <v>70402.259999999995</v>
      </c>
      <c r="AF1104" s="93"/>
      <c r="AG1104" s="201" t="s">
        <v>31995</v>
      </c>
      <c r="AH1104" s="202">
        <v>10641.74</v>
      </c>
      <c r="AJ1104" s="319" t="s">
        <v>38378</v>
      </c>
      <c r="AK1104" s="320">
        <v>2888915.78</v>
      </c>
      <c r="AM1104" s="265" t="s">
        <v>38624</v>
      </c>
      <c r="AN1104" s="266">
        <v>139034.20000000001</v>
      </c>
      <c r="AP1104" s="233" t="s">
        <v>10988</v>
      </c>
      <c r="AQ1104" s="234">
        <v>40235.71</v>
      </c>
      <c r="AS1104" s="211" t="s">
        <v>9816</v>
      </c>
      <c r="AT1104" s="212">
        <v>154035.98000000001</v>
      </c>
    </row>
    <row r="1105" spans="1:46" x14ac:dyDescent="0.3">
      <c r="A1105" s="315" t="s">
        <v>37552</v>
      </c>
      <c r="B1105" s="315"/>
      <c r="C1105" s="316">
        <v>21934.639999999999</v>
      </c>
      <c r="E1105" s="263" t="s">
        <v>37223</v>
      </c>
      <c r="F1105" s="263"/>
      <c r="G1105" s="264">
        <v>756.83</v>
      </c>
      <c r="I1105" s="227" t="s">
        <v>5215</v>
      </c>
      <c r="J1105" s="227"/>
      <c r="K1105" s="228">
        <v>3793</v>
      </c>
      <c r="M1105" s="205" t="s">
        <v>1447</v>
      </c>
      <c r="N1105" s="205"/>
      <c r="O1105" s="206">
        <v>6708</v>
      </c>
      <c r="U1105" s="309" t="s">
        <v>67127</v>
      </c>
      <c r="V1105" s="310">
        <v>33298.22</v>
      </c>
      <c r="X1105" s="267" t="s">
        <v>61283</v>
      </c>
      <c r="Y1105" s="268">
        <v>-3.6</v>
      </c>
      <c r="AA1105" s="229" t="s">
        <v>33117</v>
      </c>
      <c r="AB1105" s="230">
        <v>314045.89</v>
      </c>
      <c r="AD1105" s="209" t="s">
        <v>15695</v>
      </c>
      <c r="AE1105" s="210">
        <v>16400</v>
      </c>
      <c r="AF1105" s="93"/>
      <c r="AG1105" s="201" t="s">
        <v>13455</v>
      </c>
      <c r="AH1105" s="202">
        <v>88380</v>
      </c>
      <c r="AJ1105" s="319" t="s">
        <v>38383</v>
      </c>
      <c r="AK1105" s="320">
        <v>21934.639999999999</v>
      </c>
      <c r="AM1105" s="265" t="s">
        <v>38630</v>
      </c>
      <c r="AN1105" s="266">
        <v>756.83</v>
      </c>
      <c r="AP1105" s="233" t="s">
        <v>10989</v>
      </c>
      <c r="AQ1105" s="234">
        <v>3793</v>
      </c>
      <c r="AS1105" s="211" t="s">
        <v>6670</v>
      </c>
      <c r="AT1105" s="212">
        <v>37291</v>
      </c>
    </row>
    <row r="1106" spans="1:46" x14ac:dyDescent="0.3">
      <c r="A1106" s="315" t="s">
        <v>37553</v>
      </c>
      <c r="B1106" s="315"/>
      <c r="C1106" s="316">
        <v>9737.0400000000009</v>
      </c>
      <c r="E1106" s="263" t="s">
        <v>37224</v>
      </c>
      <c r="F1106" s="263"/>
      <c r="G1106" s="264">
        <v>157329.76</v>
      </c>
      <c r="I1106" s="227" t="s">
        <v>5137</v>
      </c>
      <c r="J1106" s="227"/>
      <c r="K1106" s="228">
        <v>377292.56</v>
      </c>
      <c r="M1106" s="205" t="s">
        <v>1448</v>
      </c>
      <c r="N1106" s="205"/>
      <c r="O1106" s="206">
        <v>2090</v>
      </c>
      <c r="U1106" s="309" t="s">
        <v>59498</v>
      </c>
      <c r="V1106" s="310">
        <v>4536</v>
      </c>
      <c r="X1106" s="267" t="s">
        <v>40112</v>
      </c>
      <c r="Y1106" s="268">
        <v>113240.77</v>
      </c>
      <c r="AA1106" s="229" t="s">
        <v>51628</v>
      </c>
      <c r="AB1106" s="230">
        <v>43482.04</v>
      </c>
      <c r="AD1106" s="209" t="s">
        <v>15696</v>
      </c>
      <c r="AE1106" s="210">
        <v>2195.85</v>
      </c>
      <c r="AF1106" s="93"/>
      <c r="AG1106" s="201" t="s">
        <v>13456</v>
      </c>
      <c r="AH1106" s="202">
        <v>14754.55</v>
      </c>
      <c r="AJ1106" s="319" t="s">
        <v>38384</v>
      </c>
      <c r="AK1106" s="320">
        <v>9737.0400000000009</v>
      </c>
      <c r="AM1106" s="265" t="s">
        <v>38635</v>
      </c>
      <c r="AN1106" s="266">
        <v>157329.76</v>
      </c>
      <c r="AP1106" s="233" t="s">
        <v>10990</v>
      </c>
      <c r="AQ1106" s="234">
        <v>377292.56</v>
      </c>
      <c r="AS1106" s="211" t="s">
        <v>6909</v>
      </c>
      <c r="AT1106" s="212">
        <v>5150</v>
      </c>
    </row>
    <row r="1107" spans="1:46" x14ac:dyDescent="0.3">
      <c r="A1107" s="315" t="s">
        <v>37554</v>
      </c>
      <c r="B1107" s="315"/>
      <c r="C1107" s="316">
        <v>2010</v>
      </c>
      <c r="E1107" s="263" t="s">
        <v>37225</v>
      </c>
      <c r="F1107" s="263"/>
      <c r="G1107" s="264">
        <v>15417.08</v>
      </c>
      <c r="I1107" s="227" t="s">
        <v>3607</v>
      </c>
      <c r="J1107" s="227"/>
      <c r="K1107" s="228">
        <v>1394.75</v>
      </c>
      <c r="M1107" s="205" t="s">
        <v>1449</v>
      </c>
      <c r="N1107" s="205"/>
      <c r="O1107" s="206">
        <v>1296</v>
      </c>
      <c r="U1107" s="309" t="s">
        <v>59499</v>
      </c>
      <c r="V1107" s="310">
        <v>2894.84</v>
      </c>
      <c r="X1107" s="267" t="s">
        <v>40113</v>
      </c>
      <c r="Y1107" s="268">
        <v>5859.4</v>
      </c>
      <c r="AA1107" s="229" t="s">
        <v>44392</v>
      </c>
      <c r="AB1107" s="230">
        <v>16511.96</v>
      </c>
      <c r="AD1107" s="209" t="s">
        <v>15697</v>
      </c>
      <c r="AE1107" s="210">
        <v>789</v>
      </c>
      <c r="AF1107" s="93"/>
      <c r="AG1107" s="201" t="s">
        <v>13457</v>
      </c>
      <c r="AH1107" s="202">
        <v>30405.59</v>
      </c>
      <c r="AJ1107" s="319" t="s">
        <v>38385</v>
      </c>
      <c r="AK1107" s="320">
        <v>2010</v>
      </c>
      <c r="AM1107" s="265" t="s">
        <v>38640</v>
      </c>
      <c r="AN1107" s="266">
        <v>15417.08</v>
      </c>
      <c r="AP1107" s="233" t="s">
        <v>9618</v>
      </c>
      <c r="AQ1107" s="234">
        <v>1394.75</v>
      </c>
      <c r="AS1107" s="211" t="s">
        <v>7088</v>
      </c>
      <c r="AT1107" s="212">
        <v>2955</v>
      </c>
    </row>
    <row r="1108" spans="1:46" x14ac:dyDescent="0.3">
      <c r="A1108" s="315" t="s">
        <v>37561</v>
      </c>
      <c r="B1108" s="315"/>
      <c r="C1108" s="316">
        <v>618</v>
      </c>
      <c r="E1108" s="263" t="s">
        <v>37226</v>
      </c>
      <c r="F1108" s="263"/>
      <c r="G1108" s="264">
        <v>15490.99</v>
      </c>
      <c r="I1108" s="227" t="s">
        <v>5216</v>
      </c>
      <c r="J1108" s="227"/>
      <c r="K1108" s="228">
        <v>248</v>
      </c>
      <c r="M1108" s="205" t="s">
        <v>1450</v>
      </c>
      <c r="N1108" s="205"/>
      <c r="O1108" s="206">
        <v>1946</v>
      </c>
      <c r="U1108" s="309" t="s">
        <v>67128</v>
      </c>
      <c r="V1108" s="310">
        <v>35000</v>
      </c>
      <c r="X1108" s="267" t="s">
        <v>40114</v>
      </c>
      <c r="Y1108" s="268">
        <v>8656.52</v>
      </c>
      <c r="AA1108" s="229" t="s">
        <v>44393</v>
      </c>
      <c r="AB1108" s="230">
        <v>193.21</v>
      </c>
      <c r="AD1108" s="209" t="s">
        <v>15698</v>
      </c>
      <c r="AE1108" s="210">
        <v>1221.3499999999999</v>
      </c>
      <c r="AF1108" s="93"/>
      <c r="AG1108" s="201" t="s">
        <v>31996</v>
      </c>
      <c r="AH1108" s="202">
        <v>1064.72</v>
      </c>
      <c r="AJ1108" s="319" t="s">
        <v>38397</v>
      </c>
      <c r="AK1108" s="320">
        <v>618</v>
      </c>
      <c r="AM1108" s="265" t="s">
        <v>38645</v>
      </c>
      <c r="AN1108" s="266">
        <v>15490.99</v>
      </c>
      <c r="AP1108" s="233" t="s">
        <v>10991</v>
      </c>
      <c r="AQ1108" s="234">
        <v>248</v>
      </c>
      <c r="AS1108" s="211" t="s">
        <v>7336</v>
      </c>
      <c r="AT1108" s="212">
        <v>36773</v>
      </c>
    </row>
    <row r="1109" spans="1:46" x14ac:dyDescent="0.3">
      <c r="A1109" s="315" t="s">
        <v>37563</v>
      </c>
      <c r="B1109" s="315"/>
      <c r="C1109" s="316">
        <v>6542.31</v>
      </c>
      <c r="E1109" s="263" t="s">
        <v>37227</v>
      </c>
      <c r="F1109" s="263"/>
      <c r="G1109" s="264">
        <v>21040.66</v>
      </c>
      <c r="I1109" s="227" t="s">
        <v>5217</v>
      </c>
      <c r="J1109" s="227"/>
      <c r="K1109" s="228">
        <v>220</v>
      </c>
      <c r="M1109" s="205" t="s">
        <v>1451</v>
      </c>
      <c r="N1109" s="205"/>
      <c r="O1109" s="206">
        <v>15320</v>
      </c>
      <c r="U1109" s="309" t="s">
        <v>67129</v>
      </c>
      <c r="V1109" s="310">
        <v>45000</v>
      </c>
      <c r="X1109" s="267" t="s">
        <v>40115</v>
      </c>
      <c r="Y1109" s="268">
        <v>27559.66</v>
      </c>
      <c r="AA1109" s="229" t="s">
        <v>40111</v>
      </c>
      <c r="AB1109" s="230">
        <v>99000</v>
      </c>
      <c r="AD1109" s="209" t="s">
        <v>15699</v>
      </c>
      <c r="AE1109" s="210">
        <v>1050</v>
      </c>
      <c r="AF1109" s="93"/>
      <c r="AG1109" s="201" t="s">
        <v>13458</v>
      </c>
      <c r="AH1109" s="202">
        <v>216.36</v>
      </c>
      <c r="AJ1109" s="319" t="s">
        <v>38402</v>
      </c>
      <c r="AK1109" s="320">
        <v>6542.31</v>
      </c>
      <c r="AM1109" s="265" t="s">
        <v>38651</v>
      </c>
      <c r="AN1109" s="266">
        <v>21040.66</v>
      </c>
      <c r="AP1109" s="233" t="s">
        <v>10992</v>
      </c>
      <c r="AQ1109" s="234">
        <v>220</v>
      </c>
      <c r="AS1109" s="211" t="s">
        <v>7749</v>
      </c>
      <c r="AT1109" s="212">
        <v>4739</v>
      </c>
    </row>
    <row r="1110" spans="1:46" x14ac:dyDescent="0.3">
      <c r="A1110" s="315" t="s">
        <v>37566</v>
      </c>
      <c r="B1110" s="315"/>
      <c r="C1110" s="316">
        <v>27398.36</v>
      </c>
      <c r="E1110" s="263" t="s">
        <v>37228</v>
      </c>
      <c r="F1110" s="263"/>
      <c r="G1110" s="264">
        <v>49552.34</v>
      </c>
      <c r="I1110" s="227" t="s">
        <v>5138</v>
      </c>
      <c r="J1110" s="227"/>
      <c r="K1110" s="228">
        <v>7779</v>
      </c>
      <c r="M1110" s="205" t="s">
        <v>1452</v>
      </c>
      <c r="N1110" s="205"/>
      <c r="O1110" s="206">
        <v>4337</v>
      </c>
      <c r="U1110" s="309" t="s">
        <v>67130</v>
      </c>
      <c r="V1110" s="310">
        <v>40000</v>
      </c>
      <c r="X1110" s="267" t="s">
        <v>40116</v>
      </c>
      <c r="Y1110" s="268">
        <v>27911.98</v>
      </c>
      <c r="AA1110" s="229" t="s">
        <v>51629</v>
      </c>
      <c r="AB1110" s="230">
        <v>1148704.5900000001</v>
      </c>
      <c r="AD1110" s="209" t="s">
        <v>15700</v>
      </c>
      <c r="AE1110" s="210">
        <v>32984.61</v>
      </c>
      <c r="AF1110" s="93"/>
      <c r="AG1110" s="201" t="s">
        <v>13459</v>
      </c>
      <c r="AH1110" s="202">
        <v>58620.75</v>
      </c>
      <c r="AJ1110" s="319" t="s">
        <v>38410</v>
      </c>
      <c r="AK1110" s="320">
        <v>27398.36</v>
      </c>
      <c r="AM1110" s="265" t="s">
        <v>38658</v>
      </c>
      <c r="AN1110" s="266">
        <v>49552.34</v>
      </c>
      <c r="AP1110" s="233" t="s">
        <v>10994</v>
      </c>
      <c r="AQ1110" s="234">
        <v>7779</v>
      </c>
      <c r="AS1110" s="211" t="s">
        <v>8041</v>
      </c>
      <c r="AT1110" s="212">
        <v>8092</v>
      </c>
    </row>
    <row r="1111" spans="1:46" x14ac:dyDescent="0.3">
      <c r="A1111" s="315" t="s">
        <v>65559</v>
      </c>
      <c r="B1111" s="315"/>
      <c r="C1111" s="316">
        <v>10563</v>
      </c>
      <c r="E1111" s="263" t="s">
        <v>37229</v>
      </c>
      <c r="F1111" s="263"/>
      <c r="G1111" s="264">
        <v>10933.18</v>
      </c>
      <c r="I1111" s="227" t="s">
        <v>5220</v>
      </c>
      <c r="J1111" s="227"/>
      <c r="K1111" s="228">
        <v>1209.0899999999999</v>
      </c>
      <c r="M1111" s="205" t="s">
        <v>1453</v>
      </c>
      <c r="N1111" s="205"/>
      <c r="O1111" s="206">
        <v>10252</v>
      </c>
      <c r="U1111" s="309" t="s">
        <v>67131</v>
      </c>
      <c r="V1111" s="310">
        <v>11027.23</v>
      </c>
      <c r="X1111" s="267" t="s">
        <v>44395</v>
      </c>
      <c r="Y1111" s="268">
        <v>107.76</v>
      </c>
      <c r="AA1111" s="229" t="s">
        <v>34552</v>
      </c>
      <c r="AB1111" s="230">
        <v>54764.03</v>
      </c>
      <c r="AD1111" s="209" t="s">
        <v>15701</v>
      </c>
      <c r="AE1111" s="210">
        <v>23872.17</v>
      </c>
      <c r="AF1111" s="93"/>
      <c r="AG1111" s="201" t="s">
        <v>13460</v>
      </c>
      <c r="AH1111" s="202">
        <v>3656.4</v>
      </c>
      <c r="AJ1111" s="319" t="s">
        <v>38415</v>
      </c>
      <c r="AK1111" s="320">
        <v>10563</v>
      </c>
      <c r="AM1111" s="265" t="s">
        <v>38665</v>
      </c>
      <c r="AN1111" s="266">
        <v>10933.18</v>
      </c>
      <c r="AP1111" s="233" t="s">
        <v>10996</v>
      </c>
      <c r="AQ1111" s="234">
        <v>1209.0899999999999</v>
      </c>
      <c r="AS1111" s="211" t="s">
        <v>8195</v>
      </c>
      <c r="AT1111" s="212">
        <v>3975</v>
      </c>
    </row>
    <row r="1112" spans="1:46" x14ac:dyDescent="0.3">
      <c r="A1112" s="315" t="s">
        <v>37573</v>
      </c>
      <c r="B1112" s="315"/>
      <c r="C1112" s="316">
        <v>169.19</v>
      </c>
      <c r="E1112" s="263" t="s">
        <v>37230</v>
      </c>
      <c r="F1112" s="263"/>
      <c r="G1112" s="264">
        <v>819243.8</v>
      </c>
      <c r="I1112" s="227" t="s">
        <v>5221</v>
      </c>
      <c r="J1112" s="227"/>
      <c r="K1112" s="228">
        <v>872</v>
      </c>
      <c r="M1112" s="205" t="s">
        <v>1454</v>
      </c>
      <c r="N1112" s="205"/>
      <c r="O1112" s="206">
        <v>9551.33</v>
      </c>
      <c r="U1112" s="309" t="s">
        <v>67132</v>
      </c>
      <c r="V1112" s="310">
        <v>843.59</v>
      </c>
      <c r="X1112" s="267" t="s">
        <v>44396</v>
      </c>
      <c r="Y1112" s="268">
        <v>2.44</v>
      </c>
      <c r="AA1112" s="229" t="s">
        <v>15642</v>
      </c>
      <c r="AB1112" s="230">
        <v>1545816.01</v>
      </c>
      <c r="AD1112" s="209" t="s">
        <v>15702</v>
      </c>
      <c r="AE1112" s="210">
        <v>242.97</v>
      </c>
      <c r="AF1112" s="93"/>
      <c r="AG1112" s="201" t="s">
        <v>13461</v>
      </c>
      <c r="AH1112" s="202">
        <v>1961.4</v>
      </c>
      <c r="AJ1112" s="319" t="s">
        <v>38425</v>
      </c>
      <c r="AK1112" s="320">
        <v>169.19</v>
      </c>
      <c r="AM1112" s="265" t="s">
        <v>38670</v>
      </c>
      <c r="AN1112" s="266">
        <v>819243.8</v>
      </c>
      <c r="AP1112" s="233" t="s">
        <v>10997</v>
      </c>
      <c r="AQ1112" s="234">
        <v>872</v>
      </c>
      <c r="AS1112" s="211" t="s">
        <v>8300</v>
      </c>
      <c r="AT1112" s="212">
        <v>23661</v>
      </c>
    </row>
    <row r="1113" spans="1:46" x14ac:dyDescent="0.3">
      <c r="A1113" s="315" t="s">
        <v>65560</v>
      </c>
      <c r="B1113" s="315"/>
      <c r="C1113" s="316">
        <v>9110.98</v>
      </c>
      <c r="E1113" s="263" t="s">
        <v>37231</v>
      </c>
      <c r="F1113" s="263"/>
      <c r="G1113" s="264">
        <v>31121.39</v>
      </c>
      <c r="I1113" s="227" t="s">
        <v>5049</v>
      </c>
      <c r="J1113" s="227"/>
      <c r="K1113" s="228">
        <v>2756.31</v>
      </c>
      <c r="M1113" s="205" t="s">
        <v>1455</v>
      </c>
      <c r="N1113" s="205"/>
      <c r="O1113" s="206">
        <v>33233.43</v>
      </c>
      <c r="U1113" s="309" t="s">
        <v>55865</v>
      </c>
      <c r="V1113" s="310">
        <v>436794.27</v>
      </c>
      <c r="X1113" s="267" t="s">
        <v>51633</v>
      </c>
      <c r="Y1113" s="268">
        <v>5570.07</v>
      </c>
      <c r="AA1113" s="229" t="s">
        <v>49627</v>
      </c>
      <c r="AB1113" s="230">
        <v>397.27</v>
      </c>
      <c r="AD1113" s="209" t="s">
        <v>15703</v>
      </c>
      <c r="AE1113" s="210">
        <v>145642.35999999999</v>
      </c>
      <c r="AF1113" s="93"/>
      <c r="AG1113" s="201" t="s">
        <v>13462</v>
      </c>
      <c r="AH1113" s="202">
        <v>70.8</v>
      </c>
      <c r="AJ1113" s="319" t="s">
        <v>38438</v>
      </c>
      <c r="AK1113" s="320">
        <v>9110.98</v>
      </c>
      <c r="AM1113" s="265" t="s">
        <v>38673</v>
      </c>
      <c r="AN1113" s="266">
        <v>31121.39</v>
      </c>
      <c r="AP1113" s="233" t="s">
        <v>9619</v>
      </c>
      <c r="AQ1113" s="234">
        <v>2756.31</v>
      </c>
      <c r="AS1113" s="211" t="s">
        <v>8685</v>
      </c>
      <c r="AT1113" s="212">
        <v>2217</v>
      </c>
    </row>
    <row r="1114" spans="1:46" x14ac:dyDescent="0.3">
      <c r="A1114" s="315" t="s">
        <v>37579</v>
      </c>
      <c r="B1114" s="315"/>
      <c r="C1114" s="316">
        <v>13249.87</v>
      </c>
      <c r="E1114" s="263" t="s">
        <v>37232</v>
      </c>
      <c r="F1114" s="263"/>
      <c r="G1114" s="264">
        <v>20054.259999999998</v>
      </c>
      <c r="I1114" s="227" t="s">
        <v>5050</v>
      </c>
      <c r="J1114" s="227"/>
      <c r="K1114" s="228">
        <v>38053.5</v>
      </c>
      <c r="M1114" s="205" t="s">
        <v>1456</v>
      </c>
      <c r="N1114" s="205"/>
      <c r="O1114" s="206">
        <v>354</v>
      </c>
      <c r="U1114" s="309" t="s">
        <v>34624</v>
      </c>
      <c r="V1114" s="310">
        <v>-0.36</v>
      </c>
      <c r="X1114" s="267" t="s">
        <v>40117</v>
      </c>
      <c r="Y1114" s="268">
        <v>2540.92</v>
      </c>
      <c r="AA1114" s="229" t="s">
        <v>51630</v>
      </c>
      <c r="AB1114" s="230">
        <v>56.9</v>
      </c>
      <c r="AD1114" s="209" t="s">
        <v>15704</v>
      </c>
      <c r="AE1114" s="210">
        <v>2700</v>
      </c>
      <c r="AF1114" s="93"/>
      <c r="AG1114" s="201" t="s">
        <v>13463</v>
      </c>
      <c r="AH1114" s="202">
        <v>128070.89</v>
      </c>
      <c r="AJ1114" s="319" t="s">
        <v>38443</v>
      </c>
      <c r="AK1114" s="320">
        <v>13249.87</v>
      </c>
      <c r="AM1114" s="265" t="s">
        <v>38679</v>
      </c>
      <c r="AN1114" s="266">
        <v>20054.259999999998</v>
      </c>
      <c r="AP1114" s="233" t="s">
        <v>9620</v>
      </c>
      <c r="AQ1114" s="234">
        <v>38053.5</v>
      </c>
      <c r="AS1114" s="211" t="s">
        <v>8928</v>
      </c>
      <c r="AT1114" s="212">
        <v>12914</v>
      </c>
    </row>
    <row r="1115" spans="1:46" x14ac:dyDescent="0.3">
      <c r="A1115" s="315" t="s">
        <v>37584</v>
      </c>
      <c r="B1115" s="315"/>
      <c r="C1115" s="316">
        <v>209359.26</v>
      </c>
      <c r="E1115" s="263" t="s">
        <v>37233</v>
      </c>
      <c r="F1115" s="263"/>
      <c r="G1115" s="264">
        <v>667.91</v>
      </c>
      <c r="I1115" s="227" t="s">
        <v>5051</v>
      </c>
      <c r="J1115" s="227"/>
      <c r="K1115" s="228">
        <v>1406</v>
      </c>
      <c r="M1115" s="205" t="s">
        <v>1457</v>
      </c>
      <c r="N1115" s="205"/>
      <c r="O1115" s="206">
        <v>207163.33</v>
      </c>
      <c r="U1115" s="309" t="s">
        <v>34625</v>
      </c>
      <c r="V1115" s="310">
        <v>66.53</v>
      </c>
      <c r="X1115" s="267" t="s">
        <v>40118</v>
      </c>
      <c r="Y1115" s="268">
        <v>191.26</v>
      </c>
      <c r="AA1115" s="229" t="s">
        <v>47752</v>
      </c>
      <c r="AB1115" s="230">
        <v>384.19</v>
      </c>
      <c r="AD1115" s="209" t="s">
        <v>15705</v>
      </c>
      <c r="AE1115" s="210">
        <v>7700</v>
      </c>
      <c r="AF1115" s="93"/>
      <c r="AG1115" s="201" t="s">
        <v>19483</v>
      </c>
      <c r="AH1115" s="202">
        <v>11667.47</v>
      </c>
      <c r="AJ1115" s="319" t="s">
        <v>38455</v>
      </c>
      <c r="AK1115" s="320">
        <v>209359.26</v>
      </c>
      <c r="AM1115" s="265" t="s">
        <v>38682</v>
      </c>
      <c r="AN1115" s="266">
        <v>667.91</v>
      </c>
      <c r="AP1115" s="233" t="s">
        <v>9621</v>
      </c>
      <c r="AQ1115" s="234">
        <v>1406</v>
      </c>
      <c r="AS1115" s="211" t="s">
        <v>9164</v>
      </c>
      <c r="AT1115" s="212">
        <v>3903.75</v>
      </c>
    </row>
    <row r="1116" spans="1:46" x14ac:dyDescent="0.3">
      <c r="A1116" s="315" t="s">
        <v>37588</v>
      </c>
      <c r="B1116" s="315"/>
      <c r="C1116" s="316">
        <v>158405.74</v>
      </c>
      <c r="E1116" s="263" t="s">
        <v>37234</v>
      </c>
      <c r="F1116" s="263"/>
      <c r="G1116" s="264">
        <v>74781.02</v>
      </c>
      <c r="I1116" s="227" t="s">
        <v>5224</v>
      </c>
      <c r="J1116" s="227"/>
      <c r="K1116" s="228">
        <v>5276</v>
      </c>
      <c r="M1116" s="205" t="s">
        <v>1458</v>
      </c>
      <c r="N1116" s="205"/>
      <c r="O1116" s="206">
        <v>8660</v>
      </c>
      <c r="U1116" s="309" t="s">
        <v>51758</v>
      </c>
      <c r="V1116" s="310">
        <v>1800</v>
      </c>
      <c r="X1116" s="267" t="s">
        <v>40119</v>
      </c>
      <c r="Y1116" s="268">
        <v>622.54</v>
      </c>
      <c r="AA1116" s="229" t="s">
        <v>51631</v>
      </c>
      <c r="AB1116" s="230">
        <v>97.99</v>
      </c>
      <c r="AD1116" s="209" t="s">
        <v>15706</v>
      </c>
      <c r="AE1116" s="210">
        <v>781.38</v>
      </c>
      <c r="AF1116" s="93"/>
      <c r="AG1116" s="201" t="s">
        <v>19484</v>
      </c>
      <c r="AH1116" s="202">
        <v>2663.68</v>
      </c>
      <c r="AJ1116" s="319" t="s">
        <v>38466</v>
      </c>
      <c r="AK1116" s="320">
        <v>158405.74</v>
      </c>
      <c r="AM1116" s="265" t="s">
        <v>38686</v>
      </c>
      <c r="AN1116" s="266">
        <v>74781.02</v>
      </c>
      <c r="AP1116" s="233" t="s">
        <v>11001</v>
      </c>
      <c r="AQ1116" s="234">
        <v>5276</v>
      </c>
      <c r="AS1116" s="211" t="s">
        <v>9267</v>
      </c>
      <c r="AT1116" s="212">
        <v>56902</v>
      </c>
    </row>
    <row r="1117" spans="1:46" x14ac:dyDescent="0.3">
      <c r="A1117" s="315" t="s">
        <v>65561</v>
      </c>
      <c r="B1117" s="315"/>
      <c r="C1117" s="316">
        <v>19868</v>
      </c>
      <c r="E1117" s="263" t="s">
        <v>37235</v>
      </c>
      <c r="F1117" s="263"/>
      <c r="G1117" s="264">
        <v>62603.38</v>
      </c>
      <c r="I1117" s="227" t="s">
        <v>5140</v>
      </c>
      <c r="J1117" s="227"/>
      <c r="K1117" s="228">
        <v>41097.910000000003</v>
      </c>
      <c r="M1117" s="205" t="s">
        <v>1459</v>
      </c>
      <c r="N1117" s="205"/>
      <c r="O1117" s="206">
        <v>6797</v>
      </c>
      <c r="U1117" s="309" t="s">
        <v>51759</v>
      </c>
      <c r="V1117" s="310">
        <v>137.69</v>
      </c>
      <c r="X1117" s="267" t="s">
        <v>40120</v>
      </c>
      <c r="Y1117" s="268">
        <v>1943.58</v>
      </c>
      <c r="AA1117" s="229" t="s">
        <v>49628</v>
      </c>
      <c r="AB1117" s="230">
        <v>300</v>
      </c>
      <c r="AD1117" s="209" t="s">
        <v>15707</v>
      </c>
      <c r="AE1117" s="210">
        <v>243</v>
      </c>
      <c r="AF1117" s="93"/>
      <c r="AG1117" s="201" t="s">
        <v>31997</v>
      </c>
      <c r="AH1117" s="202">
        <v>735.35</v>
      </c>
      <c r="AJ1117" s="319" t="s">
        <v>38484</v>
      </c>
      <c r="AK1117" s="320">
        <v>19868</v>
      </c>
      <c r="AM1117" s="265" t="s">
        <v>38698</v>
      </c>
      <c r="AN1117" s="266">
        <v>62603.38</v>
      </c>
      <c r="AP1117" s="233" t="s">
        <v>11002</v>
      </c>
      <c r="AQ1117" s="234">
        <v>41097.910000000003</v>
      </c>
      <c r="AS1117" s="211" t="s">
        <v>9442</v>
      </c>
      <c r="AT1117" s="212">
        <v>4263</v>
      </c>
    </row>
    <row r="1118" spans="1:46" x14ac:dyDescent="0.3">
      <c r="A1118" s="315" t="s">
        <v>65562</v>
      </c>
      <c r="B1118" s="315"/>
      <c r="C1118" s="316">
        <v>143.28</v>
      </c>
      <c r="E1118" s="263" t="s">
        <v>37236</v>
      </c>
      <c r="F1118" s="263"/>
      <c r="G1118" s="264">
        <v>26939</v>
      </c>
      <c r="I1118" s="227" t="s">
        <v>5052</v>
      </c>
      <c r="J1118" s="227"/>
      <c r="K1118" s="228">
        <v>23542.63</v>
      </c>
      <c r="M1118" s="205" t="s">
        <v>1460</v>
      </c>
      <c r="N1118" s="205"/>
      <c r="O1118" s="206">
        <v>251</v>
      </c>
      <c r="U1118" s="309" t="s">
        <v>51760</v>
      </c>
      <c r="V1118" s="310">
        <v>441</v>
      </c>
      <c r="X1118" s="267" t="s">
        <v>63977</v>
      </c>
      <c r="Y1118" s="268">
        <v>217.39</v>
      </c>
      <c r="AA1118" s="229" t="s">
        <v>40112</v>
      </c>
      <c r="AB1118" s="230">
        <v>323504.96000000002</v>
      </c>
      <c r="AD1118" s="209" t="s">
        <v>15708</v>
      </c>
      <c r="AE1118" s="210">
        <v>156.78</v>
      </c>
      <c r="AF1118" s="93"/>
      <c r="AG1118" s="201" t="s">
        <v>31998</v>
      </c>
      <c r="AH1118" s="202">
        <v>1703.65</v>
      </c>
      <c r="AJ1118" s="319" t="s">
        <v>38486</v>
      </c>
      <c r="AK1118" s="320">
        <v>143.28</v>
      </c>
      <c r="AM1118" s="265" t="s">
        <v>38717</v>
      </c>
      <c r="AN1118" s="266">
        <v>26939</v>
      </c>
      <c r="AP1118" s="233" t="s">
        <v>9622</v>
      </c>
      <c r="AQ1118" s="234">
        <v>23542.63</v>
      </c>
      <c r="AS1118" s="211" t="s">
        <v>9512</v>
      </c>
      <c r="AT1118" s="212">
        <v>9398</v>
      </c>
    </row>
    <row r="1119" spans="1:46" x14ac:dyDescent="0.3">
      <c r="A1119" s="315" t="s">
        <v>37597</v>
      </c>
      <c r="B1119" s="315"/>
      <c r="C1119" s="316">
        <v>34523.21</v>
      </c>
      <c r="E1119" s="263" t="s">
        <v>37237</v>
      </c>
      <c r="F1119" s="263"/>
      <c r="G1119" s="264">
        <v>13240.5</v>
      </c>
      <c r="I1119" s="227" t="s">
        <v>5141</v>
      </c>
      <c r="J1119" s="227"/>
      <c r="K1119" s="228">
        <v>14381.45</v>
      </c>
      <c r="M1119" s="205" t="s">
        <v>1461</v>
      </c>
      <c r="N1119" s="205"/>
      <c r="O1119" s="206">
        <v>1455.98</v>
      </c>
      <c r="U1119" s="309" t="s">
        <v>54893</v>
      </c>
      <c r="V1119" s="310">
        <v>15911.4</v>
      </c>
      <c r="X1119" s="267" t="s">
        <v>61077</v>
      </c>
      <c r="Y1119" s="268">
        <v>51770.06</v>
      </c>
      <c r="AA1119" s="229" t="s">
        <v>46666</v>
      </c>
      <c r="AB1119" s="230">
        <v>6095.4</v>
      </c>
      <c r="AD1119" s="209" t="s">
        <v>15709</v>
      </c>
      <c r="AE1119" s="210">
        <v>620.12</v>
      </c>
      <c r="AF1119" s="93"/>
      <c r="AG1119" s="201" t="s">
        <v>31999</v>
      </c>
      <c r="AH1119" s="202">
        <v>36966</v>
      </c>
      <c r="AJ1119" s="319" t="s">
        <v>38490</v>
      </c>
      <c r="AK1119" s="320">
        <v>34523.21</v>
      </c>
      <c r="AM1119" s="265" t="s">
        <v>38719</v>
      </c>
      <c r="AN1119" s="266">
        <v>13240.5</v>
      </c>
      <c r="AP1119" s="233" t="s">
        <v>11004</v>
      </c>
      <c r="AQ1119" s="234">
        <v>14381.45</v>
      </c>
      <c r="AS1119" s="211" t="s">
        <v>11519</v>
      </c>
      <c r="AT1119" s="212">
        <v>48159.27</v>
      </c>
    </row>
    <row r="1120" spans="1:46" x14ac:dyDescent="0.3">
      <c r="A1120" s="315" t="s">
        <v>37600</v>
      </c>
      <c r="B1120" s="315"/>
      <c r="C1120" s="316">
        <v>7031.32</v>
      </c>
      <c r="E1120" s="263" t="s">
        <v>37239</v>
      </c>
      <c r="F1120" s="263"/>
      <c r="G1120" s="264">
        <v>16846</v>
      </c>
      <c r="I1120" s="227" t="s">
        <v>5142</v>
      </c>
      <c r="J1120" s="227"/>
      <c r="K1120" s="228">
        <v>399.52</v>
      </c>
      <c r="M1120" s="205" t="s">
        <v>1462</v>
      </c>
      <c r="N1120" s="205"/>
      <c r="O1120" s="206">
        <v>41222</v>
      </c>
      <c r="U1120" s="309" t="s">
        <v>49697</v>
      </c>
      <c r="V1120" s="310">
        <v>18873.439999999999</v>
      </c>
      <c r="X1120" s="267" t="s">
        <v>61284</v>
      </c>
      <c r="Y1120" s="268">
        <v>3960.41</v>
      </c>
      <c r="AA1120" s="229" t="s">
        <v>40113</v>
      </c>
      <c r="AB1120" s="230">
        <v>5662.5</v>
      </c>
      <c r="AD1120" s="209" t="s">
        <v>15710</v>
      </c>
      <c r="AE1120" s="210">
        <v>377.87</v>
      </c>
      <c r="AF1120" s="93"/>
      <c r="AG1120" s="201" t="s">
        <v>19512</v>
      </c>
      <c r="AH1120" s="202">
        <v>735.35</v>
      </c>
      <c r="AJ1120" s="319" t="s">
        <v>38501</v>
      </c>
      <c r="AK1120" s="320">
        <v>7031.32</v>
      </c>
      <c r="AM1120" s="265" t="s">
        <v>38738</v>
      </c>
      <c r="AN1120" s="266">
        <v>16846</v>
      </c>
      <c r="AP1120" s="233" t="s">
        <v>11005</v>
      </c>
      <c r="AQ1120" s="234">
        <v>399.52</v>
      </c>
      <c r="AS1120" s="211" t="s">
        <v>11723</v>
      </c>
      <c r="AT1120" s="212">
        <v>554.37</v>
      </c>
    </row>
    <row r="1121" spans="1:46" x14ac:dyDescent="0.3">
      <c r="A1121" s="315" t="s">
        <v>37602</v>
      </c>
      <c r="B1121" s="315"/>
      <c r="C1121" s="316">
        <v>1562.82</v>
      </c>
      <c r="E1121" s="263" t="s">
        <v>37240</v>
      </c>
      <c r="F1121" s="263"/>
      <c r="G1121" s="264">
        <v>23171.97</v>
      </c>
      <c r="I1121" s="227" t="s">
        <v>5053</v>
      </c>
      <c r="J1121" s="227"/>
      <c r="K1121" s="228">
        <v>90874.5</v>
      </c>
      <c r="M1121" s="205" t="s">
        <v>1463</v>
      </c>
      <c r="N1121" s="205"/>
      <c r="O1121" s="206">
        <v>14158.19</v>
      </c>
      <c r="U1121" s="309" t="s">
        <v>67133</v>
      </c>
      <c r="V1121" s="310">
        <v>916.88</v>
      </c>
      <c r="X1121" s="267" t="s">
        <v>61285</v>
      </c>
      <c r="Y1121" s="268">
        <v>12311.5</v>
      </c>
      <c r="AA1121" s="229" t="s">
        <v>44394</v>
      </c>
      <c r="AB1121" s="230">
        <v>2700</v>
      </c>
      <c r="AD1121" s="209" t="s">
        <v>15711</v>
      </c>
      <c r="AE1121" s="210">
        <v>765</v>
      </c>
      <c r="AF1121" s="93"/>
      <c r="AG1121" s="201" t="s">
        <v>19514</v>
      </c>
      <c r="AH1121" s="202">
        <v>1703.65</v>
      </c>
      <c r="AJ1121" s="319" t="s">
        <v>38510</v>
      </c>
      <c r="AK1121" s="320">
        <v>1562.82</v>
      </c>
      <c r="AM1121" s="265" t="s">
        <v>38742</v>
      </c>
      <c r="AN1121" s="266">
        <v>23171.97</v>
      </c>
      <c r="AP1121" s="233" t="s">
        <v>9623</v>
      </c>
      <c r="AQ1121" s="234">
        <v>90874.5</v>
      </c>
      <c r="AS1121" s="211" t="s">
        <v>9817</v>
      </c>
      <c r="AT1121" s="212">
        <v>260947.39</v>
      </c>
    </row>
    <row r="1122" spans="1:46" x14ac:dyDescent="0.3">
      <c r="A1122" s="315" t="s">
        <v>37609</v>
      </c>
      <c r="B1122" s="315"/>
      <c r="C1122" s="316">
        <v>9612.4599999999991</v>
      </c>
      <c r="E1122" s="263" t="s">
        <v>37241</v>
      </c>
      <c r="F1122" s="263"/>
      <c r="G1122" s="264">
        <v>5293</v>
      </c>
      <c r="I1122" s="227" t="s">
        <v>3608</v>
      </c>
      <c r="J1122" s="227"/>
      <c r="K1122" s="228">
        <v>188107.14</v>
      </c>
      <c r="M1122" s="205" t="s">
        <v>1464</v>
      </c>
      <c r="N1122" s="205"/>
      <c r="O1122" s="206">
        <v>11526</v>
      </c>
      <c r="U1122" s="309" t="s">
        <v>54894</v>
      </c>
      <c r="V1122" s="310">
        <v>26403.360000000001</v>
      </c>
      <c r="X1122" s="267" t="s">
        <v>63978</v>
      </c>
      <c r="Y1122" s="268">
        <v>12985.64</v>
      </c>
      <c r="AA1122" s="229" t="s">
        <v>49629</v>
      </c>
      <c r="AB1122" s="230">
        <v>21100</v>
      </c>
      <c r="AD1122" s="209" t="s">
        <v>15712</v>
      </c>
      <c r="AE1122" s="210">
        <v>4771.2</v>
      </c>
      <c r="AF1122" s="93"/>
      <c r="AG1122" s="201" t="s">
        <v>19518</v>
      </c>
      <c r="AH1122" s="202">
        <v>36966</v>
      </c>
      <c r="AJ1122" s="319" t="s">
        <v>38536</v>
      </c>
      <c r="AK1122" s="320">
        <v>9612.4599999999991</v>
      </c>
      <c r="AM1122" s="265" t="s">
        <v>38746</v>
      </c>
      <c r="AN1122" s="266">
        <v>5293</v>
      </c>
      <c r="AP1122" s="233" t="s">
        <v>9624</v>
      </c>
      <c r="AQ1122" s="234">
        <v>188107.14</v>
      </c>
      <c r="AS1122" s="211" t="s">
        <v>6671</v>
      </c>
      <c r="AT1122" s="212">
        <v>16644</v>
      </c>
    </row>
    <row r="1123" spans="1:46" x14ac:dyDescent="0.3">
      <c r="A1123" s="315" t="s">
        <v>37612</v>
      </c>
      <c r="B1123" s="315"/>
      <c r="C1123" s="316">
        <v>619</v>
      </c>
      <c r="E1123" s="263" t="s">
        <v>37242</v>
      </c>
      <c r="F1123" s="263"/>
      <c r="G1123" s="264">
        <v>51063.18</v>
      </c>
      <c r="I1123" s="227" t="s">
        <v>3609</v>
      </c>
      <c r="J1123" s="227"/>
      <c r="K1123" s="228">
        <v>105855.43</v>
      </c>
      <c r="M1123" s="205" t="s">
        <v>1465</v>
      </c>
      <c r="N1123" s="205"/>
      <c r="O1123" s="206">
        <v>127035.5</v>
      </c>
      <c r="U1123" s="309" t="s">
        <v>54895</v>
      </c>
      <c r="V1123" s="310">
        <v>2089.92</v>
      </c>
      <c r="X1123" s="267" t="s">
        <v>61781</v>
      </c>
      <c r="Y1123" s="268">
        <v>4100.4799999999996</v>
      </c>
      <c r="AA1123" s="229" t="s">
        <v>40114</v>
      </c>
      <c r="AB1123" s="230">
        <v>26840.19</v>
      </c>
      <c r="AD1123" s="209" t="s">
        <v>15713</v>
      </c>
      <c r="AE1123" s="210">
        <v>7134.8</v>
      </c>
      <c r="AF1123" s="93"/>
      <c r="AG1123" s="201" t="s">
        <v>13464</v>
      </c>
      <c r="AH1123" s="202">
        <v>1099189.67</v>
      </c>
      <c r="AJ1123" s="319" t="s">
        <v>38550</v>
      </c>
      <c r="AK1123" s="320">
        <v>619</v>
      </c>
      <c r="AM1123" s="265" t="s">
        <v>38751</v>
      </c>
      <c r="AN1123" s="266">
        <v>51063.18</v>
      </c>
      <c r="AP1123" s="233" t="s">
        <v>9625</v>
      </c>
      <c r="AQ1123" s="234">
        <v>105855.43</v>
      </c>
      <c r="AS1123" s="211" t="s">
        <v>7337</v>
      </c>
      <c r="AT1123" s="212">
        <v>11314</v>
      </c>
    </row>
    <row r="1124" spans="1:46" x14ac:dyDescent="0.3">
      <c r="A1124" s="315" t="s">
        <v>65563</v>
      </c>
      <c r="B1124" s="315"/>
      <c r="C1124" s="316">
        <v>20979.37</v>
      </c>
      <c r="E1124" s="263" t="s">
        <v>37243</v>
      </c>
      <c r="F1124" s="263"/>
      <c r="G1124" s="264">
        <v>464049.67</v>
      </c>
      <c r="I1124" s="227" t="s">
        <v>3610</v>
      </c>
      <c r="J1124" s="227"/>
      <c r="K1124" s="228">
        <v>122104.72</v>
      </c>
      <c r="M1124" s="205" t="s">
        <v>1466</v>
      </c>
      <c r="N1124" s="205"/>
      <c r="O1124" s="206">
        <v>13941</v>
      </c>
      <c r="U1124" s="309" t="s">
        <v>54896</v>
      </c>
      <c r="V1124" s="310">
        <v>5547.64</v>
      </c>
      <c r="X1124" s="267" t="s">
        <v>62533</v>
      </c>
      <c r="Y1124" s="268">
        <v>21256.28</v>
      </c>
      <c r="AA1124" s="229" t="s">
        <v>40115</v>
      </c>
      <c r="AB1124" s="230">
        <v>81750.92</v>
      </c>
      <c r="AD1124" s="209" t="s">
        <v>15714</v>
      </c>
      <c r="AE1124" s="210">
        <v>1275</v>
      </c>
      <c r="AF1124" s="93"/>
      <c r="AG1124" s="201" t="s">
        <v>13465</v>
      </c>
      <c r="AH1124" s="202">
        <v>468676.41</v>
      </c>
      <c r="AJ1124" s="319" t="s">
        <v>38558</v>
      </c>
      <c r="AK1124" s="320">
        <v>20979.37</v>
      </c>
      <c r="AM1124" s="265" t="s">
        <v>38756</v>
      </c>
      <c r="AN1124" s="266">
        <v>464049.67</v>
      </c>
      <c r="AP1124" s="233" t="s">
        <v>9626</v>
      </c>
      <c r="AQ1124" s="234">
        <v>122104.72</v>
      </c>
      <c r="AS1124" s="211" t="s">
        <v>7596</v>
      </c>
      <c r="AT1124" s="212">
        <v>13630.08</v>
      </c>
    </row>
    <row r="1125" spans="1:46" x14ac:dyDescent="0.3">
      <c r="A1125" s="315" t="s">
        <v>37617</v>
      </c>
      <c r="B1125" s="315"/>
      <c r="C1125" s="316">
        <v>36194.79</v>
      </c>
      <c r="E1125" s="263" t="s">
        <v>37244</v>
      </c>
      <c r="F1125" s="263"/>
      <c r="G1125" s="264">
        <v>146475.95000000001</v>
      </c>
      <c r="I1125" s="227" t="s">
        <v>3611</v>
      </c>
      <c r="J1125" s="227"/>
      <c r="K1125" s="228">
        <v>148541.29999999999</v>
      </c>
      <c r="M1125" s="205" t="s">
        <v>1467</v>
      </c>
      <c r="N1125" s="205"/>
      <c r="O1125" s="206">
        <v>2658</v>
      </c>
      <c r="U1125" s="309" t="s">
        <v>54897</v>
      </c>
      <c r="V1125" s="310">
        <v>359.27</v>
      </c>
      <c r="X1125" s="267" t="s">
        <v>63979</v>
      </c>
      <c r="Y1125" s="268">
        <v>872.15</v>
      </c>
      <c r="AA1125" s="229" t="s">
        <v>40116</v>
      </c>
      <c r="AB1125" s="230">
        <v>39890.15</v>
      </c>
      <c r="AD1125" s="209" t="s">
        <v>15715</v>
      </c>
      <c r="AE1125" s="210">
        <v>10251</v>
      </c>
      <c r="AF1125" s="93"/>
      <c r="AG1125" s="201" t="s">
        <v>13466</v>
      </c>
      <c r="AH1125" s="202">
        <v>119942.91</v>
      </c>
      <c r="AJ1125" s="319" t="s">
        <v>38568</v>
      </c>
      <c r="AK1125" s="320">
        <v>36194.79</v>
      </c>
      <c r="AM1125" s="265" t="s">
        <v>38764</v>
      </c>
      <c r="AN1125" s="266">
        <v>146475.95000000001</v>
      </c>
      <c r="AP1125" s="233" t="s">
        <v>9627</v>
      </c>
      <c r="AQ1125" s="234">
        <v>148541.29999999999</v>
      </c>
      <c r="AS1125" s="211" t="s">
        <v>8196</v>
      </c>
      <c r="AT1125" s="212">
        <v>5417</v>
      </c>
    </row>
    <row r="1126" spans="1:46" x14ac:dyDescent="0.3">
      <c r="A1126" s="315" t="s">
        <v>37618</v>
      </c>
      <c r="B1126" s="315"/>
      <c r="C1126" s="316">
        <v>2962.15</v>
      </c>
      <c r="E1126" s="263" t="s">
        <v>37245</v>
      </c>
      <c r="F1126" s="263"/>
      <c r="G1126" s="264">
        <v>133653.06</v>
      </c>
      <c r="I1126" s="227" t="s">
        <v>3612</v>
      </c>
      <c r="J1126" s="227"/>
      <c r="K1126" s="228">
        <v>359449.46</v>
      </c>
      <c r="M1126" s="205" t="s">
        <v>1468</v>
      </c>
      <c r="N1126" s="205"/>
      <c r="O1126" s="206">
        <v>1285</v>
      </c>
      <c r="U1126" s="309" t="s">
        <v>54898</v>
      </c>
      <c r="V1126" s="310">
        <v>4161.03</v>
      </c>
      <c r="X1126" s="267" t="s">
        <v>59470</v>
      </c>
      <c r="Y1126" s="268">
        <v>1506</v>
      </c>
      <c r="AA1126" s="229" t="s">
        <v>51632</v>
      </c>
      <c r="AB1126" s="230">
        <v>2363.1999999999998</v>
      </c>
      <c r="AD1126" s="209" t="s">
        <v>15716</v>
      </c>
      <c r="AE1126" s="210">
        <v>2000</v>
      </c>
      <c r="AF1126" s="93"/>
      <c r="AG1126" s="201" t="s">
        <v>13467</v>
      </c>
      <c r="AH1126" s="202">
        <v>278965.06</v>
      </c>
      <c r="AJ1126" s="319" t="s">
        <v>38573</v>
      </c>
      <c r="AK1126" s="320">
        <v>2962.15</v>
      </c>
      <c r="AM1126" s="265" t="s">
        <v>38769</v>
      </c>
      <c r="AN1126" s="266">
        <v>133653.06</v>
      </c>
      <c r="AP1126" s="233" t="s">
        <v>9628</v>
      </c>
      <c r="AQ1126" s="234">
        <v>359449.46</v>
      </c>
      <c r="AS1126" s="211" t="s">
        <v>8301</v>
      </c>
      <c r="AT1126" s="212">
        <v>1636</v>
      </c>
    </row>
    <row r="1127" spans="1:46" x14ac:dyDescent="0.3">
      <c r="A1127" s="315" t="s">
        <v>37621</v>
      </c>
      <c r="B1127" s="315"/>
      <c r="C1127" s="316">
        <v>1129580.94</v>
      </c>
      <c r="E1127" s="263" t="s">
        <v>37247</v>
      </c>
      <c r="F1127" s="263"/>
      <c r="G1127" s="264">
        <v>107397.36</v>
      </c>
      <c r="I1127" s="227" t="s">
        <v>3613</v>
      </c>
      <c r="J1127" s="227"/>
      <c r="K1127" s="228">
        <v>214387.47</v>
      </c>
      <c r="M1127" s="205" t="s">
        <v>1469</v>
      </c>
      <c r="N1127" s="205"/>
      <c r="O1127" s="206">
        <v>31899</v>
      </c>
      <c r="U1127" s="309" t="s">
        <v>67134</v>
      </c>
      <c r="V1127" s="310">
        <v>1072.94</v>
      </c>
      <c r="X1127" s="267" t="s">
        <v>58933</v>
      </c>
      <c r="Y1127" s="268">
        <v>10000</v>
      </c>
      <c r="AA1127" s="229" t="s">
        <v>44395</v>
      </c>
      <c r="AB1127" s="230">
        <v>1975.6</v>
      </c>
      <c r="AD1127" s="209" t="s">
        <v>15717</v>
      </c>
      <c r="AE1127" s="210">
        <v>11632</v>
      </c>
      <c r="AF1127" s="93"/>
      <c r="AG1127" s="201" t="s">
        <v>32000</v>
      </c>
      <c r="AH1127" s="202">
        <v>30266.02</v>
      </c>
      <c r="AJ1127" s="319" t="s">
        <v>38584</v>
      </c>
      <c r="AK1127" s="320">
        <v>1129580.94</v>
      </c>
      <c r="AM1127" s="265" t="s">
        <v>38778</v>
      </c>
      <c r="AN1127" s="266">
        <v>107397.36</v>
      </c>
      <c r="AP1127" s="233" t="s">
        <v>9629</v>
      </c>
      <c r="AQ1127" s="234">
        <v>214387.47</v>
      </c>
      <c r="AS1127" s="211" t="s">
        <v>8686</v>
      </c>
      <c r="AT1127" s="212">
        <v>2000</v>
      </c>
    </row>
    <row r="1128" spans="1:46" x14ac:dyDescent="0.3">
      <c r="A1128" s="315" t="s">
        <v>65564</v>
      </c>
      <c r="B1128" s="315"/>
      <c r="C1128" s="316">
        <v>7446</v>
      </c>
      <c r="E1128" s="263" t="s">
        <v>37248</v>
      </c>
      <c r="F1128" s="263"/>
      <c r="G1128" s="264">
        <v>61087.74</v>
      </c>
      <c r="I1128" s="227" t="s">
        <v>5054</v>
      </c>
      <c r="J1128" s="227"/>
      <c r="K1128" s="228">
        <v>154334.82</v>
      </c>
      <c r="M1128" s="205" t="s">
        <v>1470</v>
      </c>
      <c r="N1128" s="205"/>
      <c r="O1128" s="206">
        <v>1841.07</v>
      </c>
      <c r="U1128" s="309" t="s">
        <v>55868</v>
      </c>
      <c r="V1128" s="310">
        <v>67.709999999999994</v>
      </c>
      <c r="X1128" s="267" t="s">
        <v>58934</v>
      </c>
      <c r="Y1128" s="268">
        <v>880.22</v>
      </c>
      <c r="AA1128" s="229" t="s">
        <v>44396</v>
      </c>
      <c r="AB1128" s="230">
        <v>29.89</v>
      </c>
      <c r="AD1128" s="209" t="s">
        <v>15718</v>
      </c>
      <c r="AE1128" s="210">
        <v>24851.4</v>
      </c>
      <c r="AF1128" s="93"/>
      <c r="AG1128" s="201" t="s">
        <v>32001</v>
      </c>
      <c r="AH1128" s="202">
        <v>1587989.35</v>
      </c>
      <c r="AJ1128" s="319" t="s">
        <v>38587</v>
      </c>
      <c r="AK1128" s="320">
        <v>7446</v>
      </c>
      <c r="AM1128" s="265" t="s">
        <v>38783</v>
      </c>
      <c r="AN1128" s="266">
        <v>61087.74</v>
      </c>
      <c r="AP1128" s="233" t="s">
        <v>9631</v>
      </c>
      <c r="AQ1128" s="234">
        <v>154334.82</v>
      </c>
      <c r="AS1128" s="211" t="s">
        <v>8929</v>
      </c>
      <c r="AT1128" s="212">
        <v>1932</v>
      </c>
    </row>
    <row r="1129" spans="1:46" x14ac:dyDescent="0.3">
      <c r="A1129" s="315" t="s">
        <v>37623</v>
      </c>
      <c r="B1129" s="315"/>
      <c r="C1129" s="316">
        <v>93335.72</v>
      </c>
      <c r="E1129" s="263" t="s">
        <v>37249</v>
      </c>
      <c r="F1129" s="263"/>
      <c r="G1129" s="264">
        <v>313665.94</v>
      </c>
      <c r="I1129" s="227" t="s">
        <v>3615</v>
      </c>
      <c r="J1129" s="227"/>
      <c r="K1129" s="228">
        <v>141183</v>
      </c>
      <c r="M1129" s="205" t="s">
        <v>1471</v>
      </c>
      <c r="N1129" s="205"/>
      <c r="O1129" s="206">
        <v>38298.97</v>
      </c>
      <c r="U1129" s="309" t="s">
        <v>61302</v>
      </c>
      <c r="V1129" s="310">
        <v>1372820.58</v>
      </c>
      <c r="X1129" s="267" t="s">
        <v>58935</v>
      </c>
      <c r="Y1129" s="268">
        <v>2450</v>
      </c>
      <c r="AA1129" s="229" t="s">
        <v>51633</v>
      </c>
      <c r="AB1129" s="230">
        <v>26971.33</v>
      </c>
      <c r="AD1129" s="209" t="s">
        <v>15719</v>
      </c>
      <c r="AE1129" s="210">
        <v>2823</v>
      </c>
      <c r="AF1129" s="93"/>
      <c r="AG1129" s="201" t="s">
        <v>32002</v>
      </c>
      <c r="AH1129" s="202">
        <v>131143.63</v>
      </c>
      <c r="AJ1129" s="319" t="s">
        <v>38590</v>
      </c>
      <c r="AK1129" s="320">
        <v>93335.72</v>
      </c>
      <c r="AM1129" s="265" t="s">
        <v>37841</v>
      </c>
      <c r="AN1129" s="266">
        <v>313665.94</v>
      </c>
      <c r="AP1129" s="233" t="s">
        <v>9632</v>
      </c>
      <c r="AQ1129" s="234">
        <v>141183</v>
      </c>
      <c r="AS1129" s="211" t="s">
        <v>9165</v>
      </c>
      <c r="AT1129" s="212">
        <v>641</v>
      </c>
    </row>
    <row r="1130" spans="1:46" x14ac:dyDescent="0.3">
      <c r="A1130" s="315" t="s">
        <v>37626</v>
      </c>
      <c r="B1130" s="315"/>
      <c r="C1130" s="316">
        <v>427084.88</v>
      </c>
      <c r="E1130" s="263" t="s">
        <v>37250</v>
      </c>
      <c r="F1130" s="263"/>
      <c r="G1130" s="264">
        <v>89220.44</v>
      </c>
      <c r="I1130" s="227" t="s">
        <v>5055</v>
      </c>
      <c r="J1130" s="227"/>
      <c r="K1130" s="228">
        <v>89247.56</v>
      </c>
      <c r="M1130" s="205" t="s">
        <v>1472</v>
      </c>
      <c r="N1130" s="205"/>
      <c r="O1130" s="206">
        <v>1085</v>
      </c>
      <c r="U1130" s="309" t="s">
        <v>16645</v>
      </c>
      <c r="V1130" s="310">
        <v>26795.93</v>
      </c>
      <c r="X1130" s="267" t="s">
        <v>62534</v>
      </c>
      <c r="Y1130" s="268">
        <v>10305.39</v>
      </c>
      <c r="AA1130" s="229" t="s">
        <v>40117</v>
      </c>
      <c r="AB1130" s="230">
        <v>25267.53</v>
      </c>
      <c r="AD1130" s="209" t="s">
        <v>15720</v>
      </c>
      <c r="AE1130" s="210">
        <v>225</v>
      </c>
      <c r="AF1130" s="93"/>
      <c r="AG1130" s="201" t="s">
        <v>32003</v>
      </c>
      <c r="AH1130" s="202">
        <v>30266.02</v>
      </c>
      <c r="AJ1130" s="319" t="s">
        <v>38598</v>
      </c>
      <c r="AK1130" s="320">
        <v>427084.88</v>
      </c>
      <c r="AM1130" s="265" t="s">
        <v>37852</v>
      </c>
      <c r="AN1130" s="266">
        <v>89220.44</v>
      </c>
      <c r="AP1130" s="233" t="s">
        <v>9633</v>
      </c>
      <c r="AQ1130" s="234">
        <v>89247.56</v>
      </c>
      <c r="AS1130" s="211" t="s">
        <v>9268</v>
      </c>
      <c r="AT1130" s="212">
        <v>61206</v>
      </c>
    </row>
    <row r="1131" spans="1:46" x14ac:dyDescent="0.3">
      <c r="A1131" s="315" t="s">
        <v>65565</v>
      </c>
      <c r="B1131" s="315"/>
      <c r="C1131" s="316">
        <v>22418</v>
      </c>
      <c r="E1131" s="263" t="s">
        <v>37251</v>
      </c>
      <c r="F1131" s="263"/>
      <c r="G1131" s="264">
        <v>15540.32</v>
      </c>
      <c r="I1131" s="227" t="s">
        <v>3616</v>
      </c>
      <c r="J1131" s="227"/>
      <c r="K1131" s="228">
        <v>106572.27</v>
      </c>
      <c r="M1131" s="205" t="s">
        <v>464</v>
      </c>
      <c r="N1131" s="205"/>
      <c r="O1131" s="206">
        <v>92287.83</v>
      </c>
      <c r="U1131" s="309" t="s">
        <v>67135</v>
      </c>
      <c r="V1131" s="310">
        <v>293748.62</v>
      </c>
      <c r="X1131" s="267" t="s">
        <v>58182</v>
      </c>
      <c r="Y1131" s="268">
        <v>24117.200000000001</v>
      </c>
      <c r="AA1131" s="229" t="s">
        <v>46667</v>
      </c>
      <c r="AB1131" s="230">
        <v>235</v>
      </c>
      <c r="AD1131" s="209" t="s">
        <v>15721</v>
      </c>
      <c r="AE1131" s="210">
        <v>29000</v>
      </c>
      <c r="AF1131" s="93"/>
      <c r="AG1131" s="201" t="s">
        <v>13468</v>
      </c>
      <c r="AH1131" s="202">
        <v>1099189.67</v>
      </c>
      <c r="AJ1131" s="319" t="s">
        <v>38608</v>
      </c>
      <c r="AK1131" s="320">
        <v>22418</v>
      </c>
      <c r="AM1131" s="265" t="s">
        <v>37857</v>
      </c>
      <c r="AN1131" s="266">
        <v>15540.32</v>
      </c>
      <c r="AP1131" s="233" t="s">
        <v>9634</v>
      </c>
      <c r="AQ1131" s="234">
        <v>106572.27</v>
      </c>
      <c r="AS1131" s="211" t="s">
        <v>9603</v>
      </c>
      <c r="AT1131" s="212">
        <v>1482</v>
      </c>
    </row>
    <row r="1132" spans="1:46" x14ac:dyDescent="0.3">
      <c r="A1132" s="315" t="s">
        <v>37630</v>
      </c>
      <c r="B1132" s="315"/>
      <c r="C1132" s="316">
        <v>64106.879999999997</v>
      </c>
      <c r="E1132" s="263" t="s">
        <v>37252</v>
      </c>
      <c r="F1132" s="263"/>
      <c r="G1132" s="264">
        <v>53.33</v>
      </c>
      <c r="I1132" s="227" t="s">
        <v>3617</v>
      </c>
      <c r="J1132" s="227"/>
      <c r="K1132" s="228">
        <v>232531.76</v>
      </c>
      <c r="M1132" s="205" t="s">
        <v>1473</v>
      </c>
      <c r="N1132" s="205"/>
      <c r="O1132" s="206">
        <v>17804.12</v>
      </c>
      <c r="U1132" s="309" t="s">
        <v>16646</v>
      </c>
      <c r="V1132" s="310">
        <v>14566.64</v>
      </c>
      <c r="X1132" s="267" t="s">
        <v>58183</v>
      </c>
      <c r="Y1132" s="268">
        <v>8064.77</v>
      </c>
      <c r="AA1132" s="229" t="s">
        <v>48681</v>
      </c>
      <c r="AB1132" s="230">
        <v>63.5</v>
      </c>
      <c r="AD1132" s="209" t="s">
        <v>15722</v>
      </c>
      <c r="AE1132" s="210">
        <v>2700</v>
      </c>
      <c r="AF1132" s="93"/>
      <c r="AG1132" s="201" t="s">
        <v>13469</v>
      </c>
      <c r="AH1132" s="202">
        <v>468676.41</v>
      </c>
      <c r="AJ1132" s="319" t="s">
        <v>38613</v>
      </c>
      <c r="AK1132" s="320">
        <v>64106.879999999997</v>
      </c>
      <c r="AM1132" s="265" t="s">
        <v>37862</v>
      </c>
      <c r="AN1132" s="266">
        <v>53.33</v>
      </c>
      <c r="AP1132" s="233" t="s">
        <v>9635</v>
      </c>
      <c r="AQ1132" s="234">
        <v>232531.76</v>
      </c>
      <c r="AS1132" s="211" t="s">
        <v>11064</v>
      </c>
      <c r="AT1132" s="212">
        <v>9666</v>
      </c>
    </row>
    <row r="1133" spans="1:46" x14ac:dyDescent="0.3">
      <c r="A1133" s="315" t="s">
        <v>37631</v>
      </c>
      <c r="B1133" s="315"/>
      <c r="C1133" s="316">
        <v>34042.620000000003</v>
      </c>
      <c r="E1133" s="263" t="s">
        <v>37253</v>
      </c>
      <c r="F1133" s="263"/>
      <c r="G1133" s="264">
        <v>22760.47</v>
      </c>
      <c r="I1133" s="227" t="s">
        <v>4606</v>
      </c>
      <c r="J1133" s="227"/>
      <c r="K1133" s="228">
        <v>36182.300000000003</v>
      </c>
      <c r="M1133" s="205" t="s">
        <v>1474</v>
      </c>
      <c r="N1133" s="205"/>
      <c r="O1133" s="206">
        <v>4757</v>
      </c>
      <c r="U1133" s="309" t="s">
        <v>57282</v>
      </c>
      <c r="V1133" s="310">
        <v>9013.75</v>
      </c>
      <c r="X1133" s="267" t="s">
        <v>59471</v>
      </c>
      <c r="Y1133" s="268">
        <v>3647.11</v>
      </c>
      <c r="AA1133" s="229" t="s">
        <v>44397</v>
      </c>
      <c r="AB1133" s="230">
        <v>300</v>
      </c>
      <c r="AD1133" s="209" t="s">
        <v>15723</v>
      </c>
      <c r="AE1133" s="210">
        <v>7700</v>
      </c>
      <c r="AF1133" s="93"/>
      <c r="AG1133" s="201" t="s">
        <v>13470</v>
      </c>
      <c r="AH1133" s="202">
        <v>119942.91</v>
      </c>
      <c r="AJ1133" s="319" t="s">
        <v>38621</v>
      </c>
      <c r="AK1133" s="320">
        <v>34042.620000000003</v>
      </c>
      <c r="AM1133" s="265" t="s">
        <v>37867</v>
      </c>
      <c r="AN1133" s="266">
        <v>22760.47</v>
      </c>
      <c r="AP1133" s="233" t="s">
        <v>11006</v>
      </c>
      <c r="AQ1133" s="234">
        <v>36182.300000000003</v>
      </c>
      <c r="AS1133" s="211" t="s">
        <v>11268</v>
      </c>
      <c r="AT1133" s="212">
        <v>2708.36</v>
      </c>
    </row>
    <row r="1134" spans="1:46" x14ac:dyDescent="0.3">
      <c r="A1134" s="315" t="s">
        <v>37632</v>
      </c>
      <c r="B1134" s="315"/>
      <c r="C1134" s="316">
        <v>355401.25</v>
      </c>
      <c r="E1134" s="263" t="s">
        <v>37254</v>
      </c>
      <c r="F1134" s="263"/>
      <c r="G1134" s="264">
        <v>21619.14</v>
      </c>
      <c r="I1134" s="227" t="s">
        <v>12319</v>
      </c>
      <c r="J1134" s="227"/>
      <c r="K1134" s="228">
        <v>49208.52</v>
      </c>
      <c r="M1134" s="205" t="s">
        <v>4043</v>
      </c>
      <c r="N1134" s="205"/>
      <c r="O1134" s="206">
        <v>2270.16</v>
      </c>
      <c r="U1134" s="309" t="s">
        <v>67136</v>
      </c>
      <c r="V1134" s="310">
        <v>1088.3399999999999</v>
      </c>
      <c r="X1134" s="267" t="s">
        <v>60201</v>
      </c>
      <c r="Y1134" s="268">
        <v>9350.27</v>
      </c>
      <c r="AA1134" s="229" t="s">
        <v>49630</v>
      </c>
      <c r="AB1134" s="230">
        <v>1800</v>
      </c>
      <c r="AD1134" s="209" t="s">
        <v>15724</v>
      </c>
      <c r="AE1134" s="210">
        <v>781.38</v>
      </c>
      <c r="AF1134" s="93"/>
      <c r="AG1134" s="201" t="s">
        <v>13471</v>
      </c>
      <c r="AH1134" s="202">
        <v>278965.06</v>
      </c>
      <c r="AJ1134" s="319" t="s">
        <v>38626</v>
      </c>
      <c r="AK1134" s="320">
        <v>355401.25</v>
      </c>
      <c r="AM1134" s="265" t="s">
        <v>37872</v>
      </c>
      <c r="AN1134" s="266">
        <v>21619.14</v>
      </c>
      <c r="AP1134" s="233" t="s">
        <v>12320</v>
      </c>
      <c r="AQ1134" s="234">
        <v>49208.52</v>
      </c>
      <c r="AS1134" s="211" t="s">
        <v>9818</v>
      </c>
      <c r="AT1134" s="212">
        <v>128276.44</v>
      </c>
    </row>
    <row r="1135" spans="1:46" x14ac:dyDescent="0.3">
      <c r="A1135" s="315" t="s">
        <v>37634</v>
      </c>
      <c r="B1135" s="315"/>
      <c r="C1135" s="316">
        <v>44731.72</v>
      </c>
      <c r="E1135" s="263" t="s">
        <v>37255</v>
      </c>
      <c r="F1135" s="263"/>
      <c r="G1135" s="264">
        <v>108704</v>
      </c>
      <c r="I1135" s="227" t="s">
        <v>4516</v>
      </c>
      <c r="J1135" s="227"/>
      <c r="K1135" s="228">
        <v>516041.88</v>
      </c>
      <c r="M1135" s="205" t="s">
        <v>1475</v>
      </c>
      <c r="N1135" s="205"/>
      <c r="O1135" s="206">
        <v>2446</v>
      </c>
      <c r="U1135" s="309" t="s">
        <v>67137</v>
      </c>
      <c r="V1135" s="310">
        <v>1349.73</v>
      </c>
      <c r="X1135" s="267" t="s">
        <v>60202</v>
      </c>
      <c r="Y1135" s="268">
        <v>715.29</v>
      </c>
      <c r="AA1135" s="229" t="s">
        <v>40118</v>
      </c>
      <c r="AB1135" s="230">
        <v>2060.27</v>
      </c>
      <c r="AD1135" s="209" t="s">
        <v>15725</v>
      </c>
      <c r="AE1135" s="210">
        <v>243</v>
      </c>
      <c r="AF1135" s="93"/>
      <c r="AG1135" s="201" t="s">
        <v>19611</v>
      </c>
      <c r="AH1135" s="202">
        <v>1587989.35</v>
      </c>
      <c r="AJ1135" s="319" t="s">
        <v>38632</v>
      </c>
      <c r="AK1135" s="320">
        <v>44731.72</v>
      </c>
      <c r="AM1135" s="265" t="s">
        <v>37878</v>
      </c>
      <c r="AN1135" s="266">
        <v>108704</v>
      </c>
      <c r="AP1135" s="233" t="s">
        <v>11007</v>
      </c>
      <c r="AQ1135" s="234">
        <v>516041.88</v>
      </c>
      <c r="AS1135" s="211" t="s">
        <v>7338</v>
      </c>
      <c r="AT1135" s="212">
        <v>11230</v>
      </c>
    </row>
    <row r="1136" spans="1:46" x14ac:dyDescent="0.3">
      <c r="A1136" s="315" t="s">
        <v>37636</v>
      </c>
      <c r="B1136" s="315"/>
      <c r="C1136" s="316">
        <v>584.96</v>
      </c>
      <c r="E1136" s="263" t="s">
        <v>37256</v>
      </c>
      <c r="F1136" s="263"/>
      <c r="G1136" s="264">
        <v>12191.04</v>
      </c>
      <c r="I1136" s="227" t="s">
        <v>4607</v>
      </c>
      <c r="J1136" s="227"/>
      <c r="K1136" s="228">
        <v>16708</v>
      </c>
      <c r="M1136" s="205" t="s">
        <v>4044</v>
      </c>
      <c r="N1136" s="205"/>
      <c r="O1136" s="206">
        <v>1477.56</v>
      </c>
      <c r="U1136" s="309" t="s">
        <v>67138</v>
      </c>
      <c r="V1136" s="310">
        <v>1803.14</v>
      </c>
      <c r="X1136" s="267" t="s">
        <v>60203</v>
      </c>
      <c r="Y1136" s="268">
        <v>2290.83</v>
      </c>
      <c r="AA1136" s="229" t="s">
        <v>40119</v>
      </c>
      <c r="AB1136" s="230">
        <v>6369.71</v>
      </c>
      <c r="AD1136" s="209" t="s">
        <v>15726</v>
      </c>
      <c r="AE1136" s="210">
        <v>156.78</v>
      </c>
      <c r="AF1136" s="93"/>
      <c r="AG1136" s="201" t="s">
        <v>19615</v>
      </c>
      <c r="AH1136" s="202">
        <v>131143.63</v>
      </c>
      <c r="AJ1136" s="319" t="s">
        <v>38642</v>
      </c>
      <c r="AK1136" s="320">
        <v>584.96</v>
      </c>
      <c r="AM1136" s="265" t="s">
        <v>37885</v>
      </c>
      <c r="AN1136" s="266">
        <v>12191.04</v>
      </c>
      <c r="AP1136" s="233" t="s">
        <v>11008</v>
      </c>
      <c r="AQ1136" s="234">
        <v>16708</v>
      </c>
      <c r="AS1136" s="211" t="s">
        <v>7750</v>
      </c>
      <c r="AT1136" s="212">
        <v>4607</v>
      </c>
    </row>
    <row r="1137" spans="1:46" x14ac:dyDescent="0.3">
      <c r="A1137" s="315" t="s">
        <v>37638</v>
      </c>
      <c r="B1137" s="315"/>
      <c r="C1137" s="316">
        <v>1464.24</v>
      </c>
      <c r="E1137" s="263" t="s">
        <v>37257</v>
      </c>
      <c r="F1137" s="263"/>
      <c r="G1137" s="264">
        <v>20042.650000000001</v>
      </c>
      <c r="I1137" s="227" t="s">
        <v>3618</v>
      </c>
      <c r="J1137" s="227"/>
      <c r="K1137" s="228">
        <v>59634.98</v>
      </c>
      <c r="M1137" s="205" t="s">
        <v>1476</v>
      </c>
      <c r="N1137" s="205"/>
      <c r="O1137" s="206">
        <v>177419</v>
      </c>
      <c r="U1137" s="309" t="s">
        <v>16649</v>
      </c>
      <c r="V1137" s="310">
        <v>126699.9</v>
      </c>
      <c r="X1137" s="267" t="s">
        <v>15687</v>
      </c>
      <c r="Y1137" s="268">
        <v>10502.21</v>
      </c>
      <c r="AA1137" s="229" t="s">
        <v>40120</v>
      </c>
      <c r="AB1137" s="230">
        <v>4409.12</v>
      </c>
      <c r="AD1137" s="209" t="s">
        <v>15727</v>
      </c>
      <c r="AE1137" s="210">
        <v>225</v>
      </c>
      <c r="AF1137" s="93"/>
      <c r="AG1137" s="201" t="s">
        <v>13472</v>
      </c>
      <c r="AH1137" s="202">
        <v>20595.560000000001</v>
      </c>
      <c r="AJ1137" s="319" t="s">
        <v>38649</v>
      </c>
      <c r="AK1137" s="320">
        <v>1464.24</v>
      </c>
      <c r="AM1137" s="265" t="s">
        <v>37890</v>
      </c>
      <c r="AN1137" s="266">
        <v>20042.650000000001</v>
      </c>
      <c r="AP1137" s="233" t="s">
        <v>9636</v>
      </c>
      <c r="AQ1137" s="234">
        <v>59634.98</v>
      </c>
      <c r="AS1137" s="211" t="s">
        <v>8042</v>
      </c>
      <c r="AT1137" s="212">
        <v>5780</v>
      </c>
    </row>
    <row r="1138" spans="1:46" x14ac:dyDescent="0.3">
      <c r="A1138" s="315" t="s">
        <v>37639</v>
      </c>
      <c r="B1138" s="315"/>
      <c r="C1138" s="316">
        <v>4024.6</v>
      </c>
      <c r="E1138" s="263" t="s">
        <v>37258</v>
      </c>
      <c r="F1138" s="263"/>
      <c r="G1138" s="264">
        <v>44110.17</v>
      </c>
      <c r="I1138" s="227" t="s">
        <v>4517</v>
      </c>
      <c r="J1138" s="227"/>
      <c r="K1138" s="228">
        <v>68031</v>
      </c>
      <c r="M1138" s="205" t="s">
        <v>1477</v>
      </c>
      <c r="N1138" s="205"/>
      <c r="O1138" s="206">
        <v>13123.53</v>
      </c>
      <c r="U1138" s="309" t="s">
        <v>60226</v>
      </c>
      <c r="V1138" s="310">
        <v>414141.79</v>
      </c>
      <c r="X1138" s="267" t="s">
        <v>15690</v>
      </c>
      <c r="Y1138" s="268">
        <v>4153.83</v>
      </c>
      <c r="AA1138" s="229" t="s">
        <v>51634</v>
      </c>
      <c r="AB1138" s="230">
        <v>184.27</v>
      </c>
      <c r="AD1138" s="209" t="s">
        <v>15728</v>
      </c>
      <c r="AE1138" s="210">
        <v>13017.12</v>
      </c>
      <c r="AF1138" s="93"/>
      <c r="AG1138" s="201" t="s">
        <v>32004</v>
      </c>
      <c r="AH1138" s="202">
        <v>1012</v>
      </c>
      <c r="AJ1138" s="319" t="s">
        <v>38653</v>
      </c>
      <c r="AK1138" s="320">
        <v>4024.6</v>
      </c>
      <c r="AM1138" s="265" t="s">
        <v>37896</v>
      </c>
      <c r="AN1138" s="266">
        <v>44110.17</v>
      </c>
      <c r="AP1138" s="233" t="s">
        <v>11010</v>
      </c>
      <c r="AQ1138" s="234">
        <v>68031</v>
      </c>
      <c r="AS1138" s="211" t="s">
        <v>8687</v>
      </c>
      <c r="AT1138" s="212">
        <v>1841</v>
      </c>
    </row>
    <row r="1139" spans="1:46" x14ac:dyDescent="0.3">
      <c r="A1139" s="315" t="s">
        <v>37641</v>
      </c>
      <c r="B1139" s="315"/>
      <c r="C1139" s="316">
        <v>1051.3</v>
      </c>
      <c r="E1139" s="263" t="s">
        <v>37259</v>
      </c>
      <c r="F1139" s="263"/>
      <c r="G1139" s="264">
        <v>300399.3</v>
      </c>
      <c r="I1139" s="227" t="s">
        <v>4518</v>
      </c>
      <c r="J1139" s="227"/>
      <c r="K1139" s="228">
        <v>37180.51</v>
      </c>
      <c r="M1139" s="205" t="s">
        <v>1478</v>
      </c>
      <c r="N1139" s="205"/>
      <c r="O1139" s="206">
        <v>124152.13</v>
      </c>
      <c r="U1139" s="309" t="s">
        <v>61303</v>
      </c>
      <c r="V1139" s="310">
        <v>259127.11</v>
      </c>
      <c r="X1139" s="267" t="s">
        <v>15691</v>
      </c>
      <c r="Y1139" s="268">
        <v>375</v>
      </c>
      <c r="AA1139" s="229" t="s">
        <v>44398</v>
      </c>
      <c r="AB1139" s="230">
        <v>251.44</v>
      </c>
      <c r="AD1139" s="209" t="s">
        <v>15729</v>
      </c>
      <c r="AE1139" s="210">
        <v>10869.2</v>
      </c>
      <c r="AF1139" s="93"/>
      <c r="AG1139" s="201" t="s">
        <v>32005</v>
      </c>
      <c r="AH1139" s="202">
        <v>2620</v>
      </c>
      <c r="AJ1139" s="319" t="s">
        <v>38660</v>
      </c>
      <c r="AK1139" s="320">
        <v>1051.3</v>
      </c>
      <c r="AM1139" s="265" t="s">
        <v>37905</v>
      </c>
      <c r="AN1139" s="266">
        <v>300399.3</v>
      </c>
      <c r="AP1139" s="233" t="s">
        <v>11011</v>
      </c>
      <c r="AQ1139" s="234">
        <v>37180.51</v>
      </c>
      <c r="AS1139" s="211" t="s">
        <v>8930</v>
      </c>
      <c r="AT1139" s="212">
        <v>6566</v>
      </c>
    </row>
    <row r="1140" spans="1:46" x14ac:dyDescent="0.3">
      <c r="A1140" s="315" t="s">
        <v>37643</v>
      </c>
      <c r="B1140" s="315"/>
      <c r="C1140" s="316">
        <v>535.1</v>
      </c>
      <c r="E1140" s="263" t="s">
        <v>37260</v>
      </c>
      <c r="F1140" s="263"/>
      <c r="G1140" s="264">
        <v>63955.46</v>
      </c>
      <c r="I1140" s="227" t="s">
        <v>4519</v>
      </c>
      <c r="J1140" s="227"/>
      <c r="K1140" s="228">
        <v>47304.52</v>
      </c>
      <c r="M1140" s="205" t="s">
        <v>1479</v>
      </c>
      <c r="N1140" s="205"/>
      <c r="O1140" s="206">
        <v>837</v>
      </c>
      <c r="U1140" s="309" t="s">
        <v>58190</v>
      </c>
      <c r="V1140" s="310">
        <v>95522</v>
      </c>
      <c r="X1140" s="267" t="s">
        <v>49631</v>
      </c>
      <c r="Y1140" s="268">
        <v>3492.66</v>
      </c>
      <c r="AA1140" s="229" t="s">
        <v>48682</v>
      </c>
      <c r="AB1140" s="230">
        <v>131839</v>
      </c>
      <c r="AD1140" s="209" t="s">
        <v>15730</v>
      </c>
      <c r="AE1140" s="210">
        <v>377.87</v>
      </c>
      <c r="AF1140" s="93"/>
      <c r="AG1140" s="201" t="s">
        <v>32006</v>
      </c>
      <c r="AH1140" s="202">
        <v>270.08</v>
      </c>
      <c r="AJ1140" s="319" t="s">
        <v>38667</v>
      </c>
      <c r="AK1140" s="320">
        <v>535.1</v>
      </c>
      <c r="AM1140" s="265" t="s">
        <v>37910</v>
      </c>
      <c r="AN1140" s="266">
        <v>63955.46</v>
      </c>
      <c r="AP1140" s="233" t="s">
        <v>9637</v>
      </c>
      <c r="AQ1140" s="234">
        <v>47304.52</v>
      </c>
      <c r="AS1140" s="211" t="s">
        <v>10537</v>
      </c>
      <c r="AT1140" s="212">
        <v>18281</v>
      </c>
    </row>
    <row r="1141" spans="1:46" x14ac:dyDescent="0.3">
      <c r="A1141" s="315" t="s">
        <v>37644</v>
      </c>
      <c r="B1141" s="315"/>
      <c r="C1141" s="316">
        <v>960124.51</v>
      </c>
      <c r="E1141" s="263" t="s">
        <v>37261</v>
      </c>
      <c r="F1141" s="263"/>
      <c r="G1141" s="264">
        <v>19098.75</v>
      </c>
      <c r="I1141" s="227" t="s">
        <v>4520</v>
      </c>
      <c r="J1141" s="227"/>
      <c r="K1141" s="228">
        <v>80192.240000000005</v>
      </c>
      <c r="M1141" s="205" t="s">
        <v>1480</v>
      </c>
      <c r="N1141" s="205"/>
      <c r="O1141" s="206">
        <v>7932.05</v>
      </c>
      <c r="U1141" s="309" t="s">
        <v>34626</v>
      </c>
      <c r="V1141" s="310">
        <v>45535.45</v>
      </c>
      <c r="X1141" s="267" t="s">
        <v>51637</v>
      </c>
      <c r="Y1141" s="268">
        <v>267.19</v>
      </c>
      <c r="AA1141" s="229" t="s">
        <v>48683</v>
      </c>
      <c r="AB1141" s="230">
        <v>41200</v>
      </c>
      <c r="AD1141" s="209" t="s">
        <v>15731</v>
      </c>
      <c r="AE1141" s="210">
        <v>71237.2</v>
      </c>
      <c r="AF1141" s="93"/>
      <c r="AG1141" s="201" t="s">
        <v>32007</v>
      </c>
      <c r="AH1141" s="202">
        <v>10650</v>
      </c>
      <c r="AJ1141" s="319" t="s">
        <v>38672</v>
      </c>
      <c r="AK1141" s="320">
        <v>960124.51</v>
      </c>
      <c r="AM1141" s="265" t="s">
        <v>37917</v>
      </c>
      <c r="AN1141" s="266">
        <v>19098.75</v>
      </c>
      <c r="AP1141" s="233" t="s">
        <v>11012</v>
      </c>
      <c r="AQ1141" s="234">
        <v>80192.240000000005</v>
      </c>
      <c r="AS1141" s="211" t="s">
        <v>9513</v>
      </c>
      <c r="AT1141" s="212">
        <v>4021</v>
      </c>
    </row>
    <row r="1142" spans="1:46" x14ac:dyDescent="0.3">
      <c r="A1142" s="315" t="s">
        <v>37646</v>
      </c>
      <c r="B1142" s="315"/>
      <c r="C1142" s="316">
        <v>1545.79</v>
      </c>
      <c r="E1142" s="263" t="s">
        <v>37262</v>
      </c>
      <c r="F1142" s="263"/>
      <c r="G1142" s="264">
        <v>208308.24</v>
      </c>
      <c r="I1142" s="227" t="s">
        <v>4521</v>
      </c>
      <c r="J1142" s="227"/>
      <c r="K1142" s="228">
        <v>129981.01</v>
      </c>
      <c r="M1142" s="205" t="s">
        <v>1481</v>
      </c>
      <c r="N1142" s="205"/>
      <c r="O1142" s="206">
        <v>51150.28</v>
      </c>
      <c r="U1142" s="309" t="s">
        <v>34627</v>
      </c>
      <c r="V1142" s="310">
        <v>487645.39</v>
      </c>
      <c r="X1142" s="267" t="s">
        <v>46669</v>
      </c>
      <c r="Y1142" s="268">
        <v>118112.41</v>
      </c>
      <c r="AA1142" s="229" t="s">
        <v>44399</v>
      </c>
      <c r="AB1142" s="230">
        <v>798754.74</v>
      </c>
      <c r="AD1142" s="209" t="s">
        <v>15732</v>
      </c>
      <c r="AE1142" s="210">
        <v>30500</v>
      </c>
      <c r="AF1142" s="93"/>
      <c r="AG1142" s="201" t="s">
        <v>32008</v>
      </c>
      <c r="AH1142" s="202">
        <v>1012</v>
      </c>
      <c r="AJ1142" s="319" t="s">
        <v>38676</v>
      </c>
      <c r="AK1142" s="320">
        <v>1545.79</v>
      </c>
      <c r="AM1142" s="265" t="s">
        <v>37925</v>
      </c>
      <c r="AN1142" s="266">
        <v>208308.24</v>
      </c>
      <c r="AP1142" s="233" t="s">
        <v>9638</v>
      </c>
      <c r="AQ1142" s="234">
        <v>129981.01</v>
      </c>
      <c r="AS1142" s="211" t="s">
        <v>11269</v>
      </c>
      <c r="AT1142" s="212">
        <v>7263</v>
      </c>
    </row>
    <row r="1143" spans="1:46" x14ac:dyDescent="0.3">
      <c r="A1143" s="315" t="s">
        <v>65567</v>
      </c>
      <c r="B1143" s="315"/>
      <c r="C1143" s="316">
        <v>40154</v>
      </c>
      <c r="E1143" s="263" t="s">
        <v>37263</v>
      </c>
      <c r="F1143" s="263"/>
      <c r="G1143" s="264">
        <v>603417.57999999996</v>
      </c>
      <c r="I1143" s="227" t="s">
        <v>4523</v>
      </c>
      <c r="J1143" s="227"/>
      <c r="K1143" s="228">
        <v>82313.240000000005</v>
      </c>
      <c r="M1143" s="205" t="s">
        <v>1482</v>
      </c>
      <c r="N1143" s="205"/>
      <c r="O1143" s="206">
        <v>12982.15</v>
      </c>
      <c r="U1143" s="309" t="s">
        <v>61304</v>
      </c>
      <c r="V1143" s="310">
        <v>348671.42</v>
      </c>
      <c r="X1143" s="267" t="s">
        <v>63024</v>
      </c>
      <c r="Y1143" s="268">
        <v>1205.7</v>
      </c>
      <c r="AA1143" s="229" t="s">
        <v>44400</v>
      </c>
      <c r="AB1143" s="230">
        <v>61028.26</v>
      </c>
      <c r="AD1143" s="209" t="s">
        <v>15733</v>
      </c>
      <c r="AE1143" s="210">
        <v>267.55</v>
      </c>
      <c r="AF1143" s="93"/>
      <c r="AG1143" s="201" t="s">
        <v>32009</v>
      </c>
      <c r="AH1143" s="202">
        <v>2620</v>
      </c>
      <c r="AJ1143" s="319" t="s">
        <v>38680</v>
      </c>
      <c r="AK1143" s="320">
        <v>40154</v>
      </c>
      <c r="AM1143" s="265" t="s">
        <v>37932</v>
      </c>
      <c r="AN1143" s="266">
        <v>603417.57999999996</v>
      </c>
      <c r="AP1143" s="233" t="s">
        <v>11206</v>
      </c>
      <c r="AQ1143" s="234">
        <v>82313.240000000005</v>
      </c>
      <c r="AS1143" s="211" t="s">
        <v>9819</v>
      </c>
      <c r="AT1143" s="212">
        <v>59589</v>
      </c>
    </row>
    <row r="1144" spans="1:46" x14ac:dyDescent="0.3">
      <c r="A1144" s="315" t="s">
        <v>37647</v>
      </c>
      <c r="B1144" s="315"/>
      <c r="C1144" s="316">
        <v>303</v>
      </c>
      <c r="E1144" s="263" t="s">
        <v>37264</v>
      </c>
      <c r="F1144" s="263"/>
      <c r="G1144" s="264">
        <v>103112.89</v>
      </c>
      <c r="I1144" s="227" t="s">
        <v>4524</v>
      </c>
      <c r="J1144" s="227"/>
      <c r="K1144" s="228">
        <v>318492.05</v>
      </c>
      <c r="M1144" s="205" t="s">
        <v>1483</v>
      </c>
      <c r="N1144" s="205"/>
      <c r="O1144" s="206">
        <v>9524</v>
      </c>
      <c r="U1144" s="309" t="s">
        <v>62546</v>
      </c>
      <c r="V1144" s="310">
        <v>3353813.26</v>
      </c>
      <c r="X1144" s="267" t="s">
        <v>58936</v>
      </c>
      <c r="Y1144" s="268">
        <v>6631</v>
      </c>
      <c r="AA1144" s="229" t="s">
        <v>44401</v>
      </c>
      <c r="AB1144" s="230">
        <v>146362.5</v>
      </c>
      <c r="AD1144" s="209" t="s">
        <v>15734</v>
      </c>
      <c r="AE1144" s="210">
        <v>41087.31</v>
      </c>
      <c r="AF1144" s="93"/>
      <c r="AG1144" s="201" t="s">
        <v>19641</v>
      </c>
      <c r="AH1144" s="202">
        <v>270.08</v>
      </c>
      <c r="AJ1144" s="319" t="s">
        <v>38681</v>
      </c>
      <c r="AK1144" s="320">
        <v>303</v>
      </c>
      <c r="AM1144" s="265" t="s">
        <v>37937</v>
      </c>
      <c r="AN1144" s="266">
        <v>103112.89</v>
      </c>
      <c r="AP1144" s="233" t="s">
        <v>9639</v>
      </c>
      <c r="AQ1144" s="234">
        <v>318492.05</v>
      </c>
      <c r="AS1144" s="211" t="s">
        <v>6672</v>
      </c>
      <c r="AT1144" s="212">
        <v>27927</v>
      </c>
    </row>
    <row r="1145" spans="1:46" x14ac:dyDescent="0.3">
      <c r="A1145" s="315" t="s">
        <v>37649</v>
      </c>
      <c r="B1145" s="315"/>
      <c r="C1145" s="316">
        <v>64314.52</v>
      </c>
      <c r="E1145" s="263" t="s">
        <v>37265</v>
      </c>
      <c r="F1145" s="263"/>
      <c r="G1145" s="264">
        <v>2080</v>
      </c>
      <c r="I1145" s="227" t="s">
        <v>4612</v>
      </c>
      <c r="J1145" s="227"/>
      <c r="K1145" s="228">
        <v>4875</v>
      </c>
      <c r="M1145" s="205" t="s">
        <v>1484</v>
      </c>
      <c r="N1145" s="205"/>
      <c r="O1145" s="206">
        <v>28760.59</v>
      </c>
      <c r="U1145" s="309" t="s">
        <v>58191</v>
      </c>
      <c r="V1145" s="310">
        <v>15592.97</v>
      </c>
      <c r="X1145" s="267" t="s">
        <v>54795</v>
      </c>
      <c r="Y1145" s="268">
        <v>5246.68</v>
      </c>
      <c r="AA1145" s="229" t="s">
        <v>44402</v>
      </c>
      <c r="AB1145" s="230">
        <v>11192.95</v>
      </c>
      <c r="AD1145" s="209" t="s">
        <v>15735</v>
      </c>
      <c r="AE1145" s="210">
        <v>8318.77</v>
      </c>
      <c r="AF1145" s="93"/>
      <c r="AG1145" s="201" t="s">
        <v>13473</v>
      </c>
      <c r="AH1145" s="202">
        <v>20595.560000000001</v>
      </c>
      <c r="AJ1145" s="319" t="s">
        <v>38688</v>
      </c>
      <c r="AK1145" s="320">
        <v>64314.52</v>
      </c>
      <c r="AM1145" s="265" t="s">
        <v>37943</v>
      </c>
      <c r="AN1145" s="266">
        <v>2080</v>
      </c>
      <c r="AP1145" s="233" t="s">
        <v>11017</v>
      </c>
      <c r="AQ1145" s="234">
        <v>4875</v>
      </c>
      <c r="AS1145" s="211" t="s">
        <v>6910</v>
      </c>
      <c r="AT1145" s="212">
        <v>900</v>
      </c>
    </row>
    <row r="1146" spans="1:46" x14ac:dyDescent="0.3">
      <c r="A1146" s="315" t="s">
        <v>37651</v>
      </c>
      <c r="B1146" s="315"/>
      <c r="C1146" s="316">
        <v>24316</v>
      </c>
      <c r="E1146" s="263" t="s">
        <v>37266</v>
      </c>
      <c r="F1146" s="263"/>
      <c r="G1146" s="264">
        <v>1943</v>
      </c>
      <c r="I1146" s="227" t="s">
        <v>4613</v>
      </c>
      <c r="J1146" s="227"/>
      <c r="K1146" s="228">
        <v>637.5</v>
      </c>
      <c r="M1146" s="205" t="s">
        <v>1485</v>
      </c>
      <c r="N1146" s="205"/>
      <c r="O1146" s="206">
        <v>1410.99</v>
      </c>
      <c r="U1146" s="309" t="s">
        <v>48719</v>
      </c>
      <c r="V1146" s="310">
        <v>9000</v>
      </c>
      <c r="X1146" s="267" t="s">
        <v>34555</v>
      </c>
      <c r="Y1146" s="268">
        <v>295103.09000000003</v>
      </c>
      <c r="AA1146" s="229" t="s">
        <v>15687</v>
      </c>
      <c r="AB1146" s="230">
        <v>18372.22</v>
      </c>
      <c r="AD1146" s="209" t="s">
        <v>15736</v>
      </c>
      <c r="AE1146" s="210">
        <v>12000</v>
      </c>
      <c r="AF1146" s="93"/>
      <c r="AG1146" s="201" t="s">
        <v>19643</v>
      </c>
      <c r="AH1146" s="202">
        <v>10650</v>
      </c>
      <c r="AJ1146" s="319" t="s">
        <v>38695</v>
      </c>
      <c r="AK1146" s="320">
        <v>24316</v>
      </c>
      <c r="AM1146" s="265" t="s">
        <v>37946</v>
      </c>
      <c r="AN1146" s="266">
        <v>1943</v>
      </c>
      <c r="AP1146" s="233" t="s">
        <v>11018</v>
      </c>
      <c r="AQ1146" s="234">
        <v>637.5</v>
      </c>
      <c r="AS1146" s="211" t="s">
        <v>7089</v>
      </c>
      <c r="AT1146" s="212">
        <v>680</v>
      </c>
    </row>
    <row r="1147" spans="1:46" x14ac:dyDescent="0.3">
      <c r="A1147" s="315" t="s">
        <v>37652</v>
      </c>
      <c r="B1147" s="315"/>
      <c r="C1147" s="316">
        <v>230195.57</v>
      </c>
      <c r="E1147" s="263" t="s">
        <v>37267</v>
      </c>
      <c r="F1147" s="263"/>
      <c r="G1147" s="264">
        <v>142722.76</v>
      </c>
      <c r="I1147" s="227" t="s">
        <v>4525</v>
      </c>
      <c r="J1147" s="227"/>
      <c r="K1147" s="228">
        <v>479493.76</v>
      </c>
      <c r="M1147" s="205" t="s">
        <v>1486</v>
      </c>
      <c r="N1147" s="205"/>
      <c r="O1147" s="206">
        <v>1652</v>
      </c>
      <c r="U1147" s="309" t="s">
        <v>48720</v>
      </c>
      <c r="V1147" s="310">
        <v>3108.14</v>
      </c>
      <c r="X1147" s="267" t="s">
        <v>61782</v>
      </c>
      <c r="Y1147" s="268">
        <v>39247.949999999997</v>
      </c>
      <c r="AA1147" s="229" t="s">
        <v>51635</v>
      </c>
      <c r="AB1147" s="230">
        <v>301.04000000000002</v>
      </c>
      <c r="AD1147" s="209" t="s">
        <v>15737</v>
      </c>
      <c r="AE1147" s="210">
        <v>311531.98</v>
      </c>
      <c r="AF1147" s="93"/>
      <c r="AG1147" s="201" t="s">
        <v>13474</v>
      </c>
      <c r="AH1147" s="202">
        <v>6750</v>
      </c>
      <c r="AJ1147" s="319" t="s">
        <v>38700</v>
      </c>
      <c r="AK1147" s="320">
        <v>230195.57</v>
      </c>
      <c r="AM1147" s="265" t="s">
        <v>37954</v>
      </c>
      <c r="AN1147" s="266">
        <v>142722.76</v>
      </c>
      <c r="AP1147" s="233" t="s">
        <v>11019</v>
      </c>
      <c r="AQ1147" s="234">
        <v>479493.76</v>
      </c>
      <c r="AS1147" s="211" t="s">
        <v>7339</v>
      </c>
      <c r="AT1147" s="212">
        <v>38114</v>
      </c>
    </row>
    <row r="1148" spans="1:46" x14ac:dyDescent="0.3">
      <c r="A1148" s="315" t="s">
        <v>37657</v>
      </c>
      <c r="B1148" s="315"/>
      <c r="C1148" s="316">
        <v>11025.45</v>
      </c>
      <c r="E1148" s="263" t="s">
        <v>37268</v>
      </c>
      <c r="F1148" s="263"/>
      <c r="G1148" s="264">
        <v>16554.189999999999</v>
      </c>
      <c r="I1148" s="227" t="s">
        <v>4526</v>
      </c>
      <c r="J1148" s="227"/>
      <c r="K1148" s="228">
        <v>135626</v>
      </c>
      <c r="M1148" s="205" t="s">
        <v>1487</v>
      </c>
      <c r="N1148" s="205"/>
      <c r="O1148" s="206">
        <v>9738</v>
      </c>
      <c r="U1148" s="309" t="s">
        <v>67139</v>
      </c>
      <c r="V1148" s="310">
        <v>4500</v>
      </c>
      <c r="X1148" s="267" t="s">
        <v>61783</v>
      </c>
      <c r="Y1148" s="268">
        <v>2832.18</v>
      </c>
      <c r="AA1148" s="229" t="s">
        <v>51636</v>
      </c>
      <c r="AB1148" s="230">
        <v>118.05</v>
      </c>
      <c r="AD1148" s="209" t="s">
        <v>15738</v>
      </c>
      <c r="AE1148" s="210">
        <v>30093.5</v>
      </c>
      <c r="AF1148" s="93"/>
      <c r="AG1148" s="201" t="s">
        <v>13475</v>
      </c>
      <c r="AH1148" s="202">
        <v>8749.98</v>
      </c>
      <c r="AJ1148" s="319" t="s">
        <v>38706</v>
      </c>
      <c r="AK1148" s="320">
        <v>11025.45</v>
      </c>
      <c r="AM1148" s="265" t="s">
        <v>37959</v>
      </c>
      <c r="AN1148" s="266">
        <v>16554.189999999999</v>
      </c>
      <c r="AP1148" s="233" t="s">
        <v>11020</v>
      </c>
      <c r="AQ1148" s="234">
        <v>135626</v>
      </c>
      <c r="AS1148" s="211" t="s">
        <v>8931</v>
      </c>
      <c r="AT1148" s="212">
        <v>2901</v>
      </c>
    </row>
    <row r="1149" spans="1:46" x14ac:dyDescent="0.3">
      <c r="A1149" s="315" t="s">
        <v>37666</v>
      </c>
      <c r="B1149" s="315"/>
      <c r="C1149" s="316">
        <v>4990.88</v>
      </c>
      <c r="E1149" s="263" t="s">
        <v>37269</v>
      </c>
      <c r="F1149" s="263"/>
      <c r="G1149" s="264">
        <v>44402.33</v>
      </c>
      <c r="I1149" s="227" t="s">
        <v>4614</v>
      </c>
      <c r="J1149" s="227"/>
      <c r="K1149" s="228">
        <v>6660</v>
      </c>
      <c r="M1149" s="205" t="s">
        <v>1488</v>
      </c>
      <c r="N1149" s="205"/>
      <c r="O1149" s="206">
        <v>164071</v>
      </c>
      <c r="U1149" s="309" t="s">
        <v>67140</v>
      </c>
      <c r="V1149" s="310">
        <v>344.24</v>
      </c>
      <c r="X1149" s="267" t="s">
        <v>63025</v>
      </c>
      <c r="Y1149" s="268">
        <v>1600.68</v>
      </c>
      <c r="AA1149" s="229" t="s">
        <v>15690</v>
      </c>
      <c r="AB1149" s="230">
        <v>354.49</v>
      </c>
      <c r="AD1149" s="209" t="s">
        <v>15739</v>
      </c>
      <c r="AE1149" s="210">
        <v>83258.52</v>
      </c>
      <c r="AF1149" s="93"/>
      <c r="AG1149" s="201" t="s">
        <v>13476</v>
      </c>
      <c r="AH1149" s="202">
        <v>593.02</v>
      </c>
      <c r="AJ1149" s="319" t="s">
        <v>38718</v>
      </c>
      <c r="AK1149" s="320">
        <v>4990.88</v>
      </c>
      <c r="AM1149" s="265" t="s">
        <v>37964</v>
      </c>
      <c r="AN1149" s="266">
        <v>44402.33</v>
      </c>
      <c r="AP1149" s="233" t="s">
        <v>11021</v>
      </c>
      <c r="AQ1149" s="234">
        <v>6660</v>
      </c>
      <c r="AS1149" s="211" t="s">
        <v>9269</v>
      </c>
      <c r="AT1149" s="212">
        <v>97517.47</v>
      </c>
    </row>
    <row r="1150" spans="1:46" x14ac:dyDescent="0.3">
      <c r="A1150" s="315" t="s">
        <v>37668</v>
      </c>
      <c r="B1150" s="315"/>
      <c r="C1150" s="316">
        <v>-8126.82</v>
      </c>
      <c r="E1150" s="263" t="s">
        <v>37270</v>
      </c>
      <c r="F1150" s="263"/>
      <c r="G1150" s="264">
        <v>3826.85</v>
      </c>
      <c r="I1150" s="227" t="s">
        <v>3620</v>
      </c>
      <c r="J1150" s="227"/>
      <c r="K1150" s="228">
        <v>8364.92</v>
      </c>
      <c r="M1150" s="205" t="s">
        <v>1489</v>
      </c>
      <c r="N1150" s="205"/>
      <c r="O1150" s="206">
        <v>6317</v>
      </c>
      <c r="U1150" s="309" t="s">
        <v>67141</v>
      </c>
      <c r="V1150" s="310">
        <v>1125.9000000000001</v>
      </c>
      <c r="X1150" s="267" t="s">
        <v>59472</v>
      </c>
      <c r="Y1150" s="268">
        <v>25100</v>
      </c>
      <c r="AA1150" s="229" t="s">
        <v>15691</v>
      </c>
      <c r="AB1150" s="230">
        <v>4875</v>
      </c>
      <c r="AD1150" s="209" t="s">
        <v>15740</v>
      </c>
      <c r="AE1150" s="210">
        <v>3716.12</v>
      </c>
      <c r="AF1150" s="93"/>
      <c r="AG1150" s="201" t="s">
        <v>13477</v>
      </c>
      <c r="AH1150" s="202">
        <v>13685</v>
      </c>
      <c r="AJ1150" s="319" t="s">
        <v>38725</v>
      </c>
      <c r="AK1150" s="320">
        <v>-8126.82</v>
      </c>
      <c r="AM1150" s="265" t="s">
        <v>37970</v>
      </c>
      <c r="AN1150" s="266">
        <v>3826.85</v>
      </c>
      <c r="AP1150" s="233" t="s">
        <v>9641</v>
      </c>
      <c r="AQ1150" s="234">
        <v>8364.92</v>
      </c>
      <c r="AS1150" s="211" t="s">
        <v>10891</v>
      </c>
      <c r="AT1150" s="212">
        <v>1700</v>
      </c>
    </row>
    <row r="1151" spans="1:46" x14ac:dyDescent="0.3">
      <c r="A1151" s="315" t="s">
        <v>65569</v>
      </c>
      <c r="B1151" s="315"/>
      <c r="C1151" s="316">
        <v>33439.089999999997</v>
      </c>
      <c r="E1151" s="263" t="s">
        <v>37271</v>
      </c>
      <c r="F1151" s="263"/>
      <c r="G1151" s="264">
        <v>239793.94</v>
      </c>
      <c r="I1151" s="227" t="s">
        <v>4616</v>
      </c>
      <c r="J1151" s="227"/>
      <c r="K1151" s="228">
        <v>2880</v>
      </c>
      <c r="M1151" s="205" t="s">
        <v>1490</v>
      </c>
      <c r="N1151" s="205"/>
      <c r="O1151" s="206">
        <v>4119.99</v>
      </c>
      <c r="U1151" s="309" t="s">
        <v>46708</v>
      </c>
      <c r="V1151" s="310">
        <v>17639.27</v>
      </c>
      <c r="X1151" s="267" t="s">
        <v>59473</v>
      </c>
      <c r="Y1151" s="268">
        <v>1920.21</v>
      </c>
      <c r="AA1151" s="229" t="s">
        <v>49631</v>
      </c>
      <c r="AB1151" s="230">
        <v>8400</v>
      </c>
      <c r="AD1151" s="209" t="s">
        <v>15741</v>
      </c>
      <c r="AE1151" s="210">
        <v>5839.79</v>
      </c>
      <c r="AF1151" s="93"/>
      <c r="AG1151" s="201" t="s">
        <v>32010</v>
      </c>
      <c r="AH1151" s="202">
        <v>11674</v>
      </c>
      <c r="AJ1151" s="319" t="s">
        <v>38730</v>
      </c>
      <c r="AK1151" s="320">
        <v>33439.089999999997</v>
      </c>
      <c r="AM1151" s="265" t="s">
        <v>37975</v>
      </c>
      <c r="AN1151" s="266">
        <v>239793.94</v>
      </c>
      <c r="AP1151" s="233" t="s">
        <v>11023</v>
      </c>
      <c r="AQ1151" s="234">
        <v>2880</v>
      </c>
      <c r="AS1151" s="211" t="s">
        <v>9820</v>
      </c>
      <c r="AT1151" s="212">
        <v>169739.47</v>
      </c>
    </row>
    <row r="1152" spans="1:46" x14ac:dyDescent="0.3">
      <c r="A1152" s="315" t="s">
        <v>37675</v>
      </c>
      <c r="B1152" s="315"/>
      <c r="C1152" s="316">
        <v>4324.71</v>
      </c>
      <c r="E1152" s="263" t="s">
        <v>37272</v>
      </c>
      <c r="F1152" s="263"/>
      <c r="G1152" s="264">
        <v>31795.21</v>
      </c>
      <c r="I1152" s="227" t="s">
        <v>4617</v>
      </c>
      <c r="J1152" s="227"/>
      <c r="K1152" s="228">
        <v>9666</v>
      </c>
      <c r="M1152" s="205" t="s">
        <v>1491</v>
      </c>
      <c r="N1152" s="205"/>
      <c r="O1152" s="206">
        <v>46349.16</v>
      </c>
      <c r="U1152" s="309" t="s">
        <v>62948</v>
      </c>
      <c r="V1152" s="310">
        <v>7500</v>
      </c>
      <c r="X1152" s="267" t="s">
        <v>51639</v>
      </c>
      <c r="Y1152" s="268">
        <v>1022.34</v>
      </c>
      <c r="AA1152" s="229" t="s">
        <v>51637</v>
      </c>
      <c r="AB1152" s="230">
        <v>30.6</v>
      </c>
      <c r="AD1152" s="209" t="s">
        <v>15742</v>
      </c>
      <c r="AE1152" s="210">
        <v>13496.56</v>
      </c>
      <c r="AF1152" s="93"/>
      <c r="AG1152" s="201" t="s">
        <v>13478</v>
      </c>
      <c r="AH1152" s="202">
        <v>6750</v>
      </c>
      <c r="AJ1152" s="319" t="s">
        <v>38739</v>
      </c>
      <c r="AK1152" s="320">
        <v>4324.71</v>
      </c>
      <c r="AM1152" s="265" t="s">
        <v>37980</v>
      </c>
      <c r="AN1152" s="266">
        <v>31795.21</v>
      </c>
      <c r="AP1152" s="233" t="s">
        <v>11025</v>
      </c>
      <c r="AQ1152" s="234">
        <v>9666</v>
      </c>
      <c r="AS1152" s="211" t="s">
        <v>6673</v>
      </c>
      <c r="AT1152" s="212">
        <v>49448</v>
      </c>
    </row>
    <row r="1153" spans="1:46" x14ac:dyDescent="0.3">
      <c r="A1153" s="315" t="s">
        <v>37677</v>
      </c>
      <c r="B1153" s="315"/>
      <c r="C1153" s="316">
        <v>26285.73</v>
      </c>
      <c r="E1153" s="263" t="s">
        <v>37273</v>
      </c>
      <c r="F1153" s="263"/>
      <c r="G1153" s="264">
        <v>38981.699999999997</v>
      </c>
      <c r="I1153" s="227" t="s">
        <v>3621</v>
      </c>
      <c r="J1153" s="227"/>
      <c r="K1153" s="228">
        <v>77993.55</v>
      </c>
      <c r="M1153" s="205" t="s">
        <v>1492</v>
      </c>
      <c r="N1153" s="205"/>
      <c r="O1153" s="206">
        <v>3165</v>
      </c>
      <c r="U1153" s="309" t="s">
        <v>49698</v>
      </c>
      <c r="V1153" s="310">
        <v>14183.9</v>
      </c>
      <c r="X1153" s="267" t="s">
        <v>49632</v>
      </c>
      <c r="Y1153" s="268">
        <v>3626.66</v>
      </c>
      <c r="AA1153" s="229" t="s">
        <v>51638</v>
      </c>
      <c r="AB1153" s="230">
        <v>12</v>
      </c>
      <c r="AD1153" s="209" t="s">
        <v>15743</v>
      </c>
      <c r="AE1153" s="210">
        <v>140.87</v>
      </c>
      <c r="AF1153" s="93"/>
      <c r="AG1153" s="201" t="s">
        <v>13479</v>
      </c>
      <c r="AH1153" s="202">
        <v>8749.98</v>
      </c>
      <c r="AJ1153" s="319" t="s">
        <v>38744</v>
      </c>
      <c r="AK1153" s="320">
        <v>26285.73</v>
      </c>
      <c r="AM1153" s="265" t="s">
        <v>37985</v>
      </c>
      <c r="AN1153" s="266">
        <v>38981.699999999997</v>
      </c>
      <c r="AP1153" s="233" t="s">
        <v>9642</v>
      </c>
      <c r="AQ1153" s="234">
        <v>77993.55</v>
      </c>
      <c r="AS1153" s="211" t="s">
        <v>6911</v>
      </c>
      <c r="AT1153" s="212">
        <v>2181</v>
      </c>
    </row>
    <row r="1154" spans="1:46" x14ac:dyDescent="0.3">
      <c r="A1154" s="315" t="s">
        <v>37682</v>
      </c>
      <c r="B1154" s="315"/>
      <c r="C1154" s="316">
        <v>141878.73000000001</v>
      </c>
      <c r="E1154" s="263" t="s">
        <v>37274</v>
      </c>
      <c r="F1154" s="263"/>
      <c r="G1154" s="264">
        <v>94939.11</v>
      </c>
      <c r="I1154" s="227" t="s">
        <v>5245</v>
      </c>
      <c r="J1154" s="227"/>
      <c r="K1154" s="228">
        <v>91927.44</v>
      </c>
      <c r="M1154" s="205" t="s">
        <v>1493</v>
      </c>
      <c r="N1154" s="205"/>
      <c r="O1154" s="206">
        <v>17853</v>
      </c>
      <c r="U1154" s="309" t="s">
        <v>67142</v>
      </c>
      <c r="V1154" s="310">
        <v>528.41</v>
      </c>
      <c r="X1154" s="267" t="s">
        <v>55824</v>
      </c>
      <c r="Y1154" s="268">
        <v>260.61</v>
      </c>
      <c r="AA1154" s="229" t="s">
        <v>46668</v>
      </c>
      <c r="AB1154" s="230">
        <v>78420.990000000005</v>
      </c>
      <c r="AD1154" s="209" t="s">
        <v>15744</v>
      </c>
      <c r="AE1154" s="210">
        <v>358</v>
      </c>
      <c r="AF1154" s="93"/>
      <c r="AG1154" s="201" t="s">
        <v>13480</v>
      </c>
      <c r="AH1154" s="202">
        <v>593.02</v>
      </c>
      <c r="AJ1154" s="319" t="s">
        <v>38758</v>
      </c>
      <c r="AK1154" s="320">
        <v>141878.73000000001</v>
      </c>
      <c r="AM1154" s="265" t="s">
        <v>37990</v>
      </c>
      <c r="AN1154" s="266">
        <v>94939.11</v>
      </c>
      <c r="AP1154" s="233" t="s">
        <v>11026</v>
      </c>
      <c r="AQ1154" s="234">
        <v>91927.44</v>
      </c>
      <c r="AS1154" s="211" t="s">
        <v>7090</v>
      </c>
      <c r="AT1154" s="212">
        <v>657</v>
      </c>
    </row>
    <row r="1155" spans="1:46" x14ac:dyDescent="0.3">
      <c r="A1155" s="315" t="s">
        <v>37685</v>
      </c>
      <c r="B1155" s="315"/>
      <c r="C1155" s="316">
        <v>182456.51</v>
      </c>
      <c r="E1155" s="263" t="s">
        <v>37275</v>
      </c>
      <c r="F1155" s="263"/>
      <c r="G1155" s="264">
        <v>34601.050000000003</v>
      </c>
      <c r="I1155" s="227" t="s">
        <v>4618</v>
      </c>
      <c r="J1155" s="227"/>
      <c r="K1155" s="228">
        <v>22552</v>
      </c>
      <c r="M1155" s="205" t="s">
        <v>1494</v>
      </c>
      <c r="N1155" s="205"/>
      <c r="O1155" s="206">
        <v>6904.61</v>
      </c>
      <c r="U1155" s="309" t="s">
        <v>54899</v>
      </c>
      <c r="V1155" s="310">
        <v>20361.939999999999</v>
      </c>
      <c r="X1155" s="267" t="s">
        <v>57246</v>
      </c>
      <c r="Y1155" s="268">
        <v>73.7</v>
      </c>
      <c r="AA1155" s="229" t="s">
        <v>46669</v>
      </c>
      <c r="AB1155" s="230">
        <v>78055.66</v>
      </c>
      <c r="AD1155" s="209" t="s">
        <v>15745</v>
      </c>
      <c r="AE1155" s="210">
        <v>415457.28000000003</v>
      </c>
      <c r="AF1155" s="93"/>
      <c r="AG1155" s="201" t="s">
        <v>13481</v>
      </c>
      <c r="AH1155" s="202">
        <v>13685</v>
      </c>
      <c r="AJ1155" s="319" t="s">
        <v>38766</v>
      </c>
      <c r="AK1155" s="320">
        <v>182456.51</v>
      </c>
      <c r="AM1155" s="265" t="s">
        <v>37998</v>
      </c>
      <c r="AN1155" s="266">
        <v>34601.050000000003</v>
      </c>
      <c r="AP1155" s="233" t="s">
        <v>11027</v>
      </c>
      <c r="AQ1155" s="234">
        <v>22552</v>
      </c>
      <c r="AS1155" s="211" t="s">
        <v>7340</v>
      </c>
      <c r="AT1155" s="212">
        <v>6603</v>
      </c>
    </row>
    <row r="1156" spans="1:46" x14ac:dyDescent="0.3">
      <c r="A1156" s="315" t="s">
        <v>37686</v>
      </c>
      <c r="B1156" s="315"/>
      <c r="C1156" s="316">
        <v>445983.73</v>
      </c>
      <c r="E1156" s="263" t="s">
        <v>37276</v>
      </c>
      <c r="F1156" s="263"/>
      <c r="G1156" s="264">
        <v>14662.75</v>
      </c>
      <c r="I1156" s="227" t="s">
        <v>4619</v>
      </c>
      <c r="J1156" s="227"/>
      <c r="K1156" s="228">
        <v>23196</v>
      </c>
      <c r="M1156" s="205" t="s">
        <v>1495</v>
      </c>
      <c r="N1156" s="205"/>
      <c r="O1156" s="206">
        <v>287</v>
      </c>
      <c r="U1156" s="309" t="s">
        <v>67143</v>
      </c>
      <c r="V1156" s="310">
        <v>7787.66</v>
      </c>
      <c r="X1156" s="267" t="s">
        <v>57247</v>
      </c>
      <c r="Y1156" s="268">
        <v>18.03</v>
      </c>
      <c r="AA1156" s="229" t="s">
        <v>44403</v>
      </c>
      <c r="AB1156" s="230">
        <v>25599.45</v>
      </c>
      <c r="AD1156" s="209" t="s">
        <v>15746</v>
      </c>
      <c r="AE1156" s="210">
        <v>114701.63</v>
      </c>
      <c r="AF1156" s="93"/>
      <c r="AG1156" s="201" t="s">
        <v>19664</v>
      </c>
      <c r="AH1156" s="202">
        <v>11674</v>
      </c>
      <c r="AJ1156" s="319" t="s">
        <v>38771</v>
      </c>
      <c r="AK1156" s="320">
        <v>445983.73</v>
      </c>
      <c r="AM1156" s="265" t="s">
        <v>38005</v>
      </c>
      <c r="AN1156" s="266">
        <v>14662.75</v>
      </c>
      <c r="AP1156" s="233" t="s">
        <v>11028</v>
      </c>
      <c r="AQ1156" s="234">
        <v>23196</v>
      </c>
      <c r="AS1156" s="211" t="s">
        <v>7751</v>
      </c>
      <c r="AT1156" s="212">
        <v>1095</v>
      </c>
    </row>
    <row r="1157" spans="1:46" x14ac:dyDescent="0.3">
      <c r="A1157" s="315" t="s">
        <v>37689</v>
      </c>
      <c r="B1157" s="315"/>
      <c r="C1157" s="316">
        <v>13278.97</v>
      </c>
      <c r="E1157" s="263" t="s">
        <v>37277</v>
      </c>
      <c r="F1157" s="263"/>
      <c r="G1157" s="264">
        <v>3185.65</v>
      </c>
      <c r="I1157" s="227" t="s">
        <v>4620</v>
      </c>
      <c r="J1157" s="227"/>
      <c r="K1157" s="228">
        <v>10324</v>
      </c>
      <c r="M1157" s="205" t="s">
        <v>1496</v>
      </c>
      <c r="N1157" s="205"/>
      <c r="O1157" s="206">
        <v>45410</v>
      </c>
      <c r="U1157" s="309" t="s">
        <v>48722</v>
      </c>
      <c r="V1157" s="310">
        <v>2153.41</v>
      </c>
      <c r="X1157" s="267" t="s">
        <v>44408</v>
      </c>
      <c r="Y1157" s="268">
        <v>127.57</v>
      </c>
      <c r="AA1157" s="229" t="s">
        <v>36016</v>
      </c>
      <c r="AB1157" s="230">
        <v>76183.240000000005</v>
      </c>
      <c r="AD1157" s="209" t="s">
        <v>15747</v>
      </c>
      <c r="AE1157" s="210">
        <v>370893</v>
      </c>
      <c r="AF1157" s="93"/>
      <c r="AG1157" s="201" t="s">
        <v>32011</v>
      </c>
      <c r="AH1157" s="202">
        <v>23331</v>
      </c>
      <c r="AJ1157" s="319" t="s">
        <v>38780</v>
      </c>
      <c r="AK1157" s="320">
        <v>13278.97</v>
      </c>
      <c r="AM1157" s="265" t="s">
        <v>38010</v>
      </c>
      <c r="AN1157" s="266">
        <v>3185.65</v>
      </c>
      <c r="AP1157" s="233" t="s">
        <v>11029</v>
      </c>
      <c r="AQ1157" s="234">
        <v>10324</v>
      </c>
      <c r="AS1157" s="211" t="s">
        <v>8043</v>
      </c>
      <c r="AT1157" s="212">
        <v>1294</v>
      </c>
    </row>
    <row r="1158" spans="1:46" x14ac:dyDescent="0.3">
      <c r="A1158" s="315" t="s">
        <v>65571</v>
      </c>
      <c r="B1158" s="315"/>
      <c r="C1158" s="316">
        <v>1514</v>
      </c>
      <c r="E1158" s="263" t="s">
        <v>37278</v>
      </c>
      <c r="F1158" s="263"/>
      <c r="G1158" s="264">
        <v>130982.79</v>
      </c>
      <c r="I1158" s="227" t="s">
        <v>4621</v>
      </c>
      <c r="J1158" s="227"/>
      <c r="K1158" s="228">
        <v>8704.0400000000009</v>
      </c>
      <c r="M1158" s="205" t="s">
        <v>1497</v>
      </c>
      <c r="N1158" s="205"/>
      <c r="O1158" s="206">
        <v>43618.559999999998</v>
      </c>
      <c r="U1158" s="309" t="s">
        <v>54900</v>
      </c>
      <c r="V1158" s="310">
        <v>6602.38</v>
      </c>
      <c r="X1158" s="267" t="s">
        <v>61784</v>
      </c>
      <c r="Y1158" s="268">
        <v>3079</v>
      </c>
      <c r="AA1158" s="229" t="s">
        <v>15692</v>
      </c>
      <c r="AB1158" s="230">
        <v>86467.5</v>
      </c>
      <c r="AD1158" s="209" t="s">
        <v>15748</v>
      </c>
      <c r="AE1158" s="210">
        <v>45754</v>
      </c>
      <c r="AF1158" s="93"/>
      <c r="AG1158" s="201" t="s">
        <v>32012</v>
      </c>
      <c r="AH1158" s="202">
        <v>23331</v>
      </c>
      <c r="AJ1158" s="319" t="s">
        <v>37846</v>
      </c>
      <c r="AK1158" s="320">
        <v>1514</v>
      </c>
      <c r="AM1158" s="265" t="s">
        <v>38015</v>
      </c>
      <c r="AN1158" s="266">
        <v>130982.79</v>
      </c>
      <c r="AP1158" s="233" t="s">
        <v>11030</v>
      </c>
      <c r="AQ1158" s="234">
        <v>8704.0400000000009</v>
      </c>
      <c r="AS1158" s="211" t="s">
        <v>8932</v>
      </c>
      <c r="AT1158" s="212">
        <v>10143</v>
      </c>
    </row>
    <row r="1159" spans="1:46" x14ac:dyDescent="0.3">
      <c r="A1159" s="315" t="s">
        <v>37693</v>
      </c>
      <c r="B1159" s="315"/>
      <c r="C1159" s="316">
        <v>458.11</v>
      </c>
      <c r="E1159" s="263" t="s">
        <v>37279</v>
      </c>
      <c r="F1159" s="263"/>
      <c r="G1159" s="264">
        <v>60031.19</v>
      </c>
      <c r="I1159" s="227" t="s">
        <v>4528</v>
      </c>
      <c r="J1159" s="227"/>
      <c r="K1159" s="228">
        <v>216211</v>
      </c>
      <c r="M1159" s="205" t="s">
        <v>1498</v>
      </c>
      <c r="N1159" s="205"/>
      <c r="O1159" s="206">
        <v>161801.72</v>
      </c>
      <c r="U1159" s="309" t="s">
        <v>62547</v>
      </c>
      <c r="V1159" s="310">
        <v>3870.3</v>
      </c>
      <c r="X1159" s="267" t="s">
        <v>48684</v>
      </c>
      <c r="Y1159" s="268">
        <v>156201.35</v>
      </c>
      <c r="AA1159" s="229" t="s">
        <v>38863</v>
      </c>
      <c r="AB1159" s="230">
        <v>17729</v>
      </c>
      <c r="AD1159" s="209" t="s">
        <v>15749</v>
      </c>
      <c r="AE1159" s="210">
        <v>3200</v>
      </c>
      <c r="AF1159" s="93"/>
      <c r="AG1159" s="201" t="s">
        <v>32013</v>
      </c>
      <c r="AH1159" s="202">
        <v>12938.21</v>
      </c>
      <c r="AJ1159" s="319" t="s">
        <v>37854</v>
      </c>
      <c r="AK1159" s="320">
        <v>458.11</v>
      </c>
      <c r="AM1159" s="265" t="s">
        <v>38022</v>
      </c>
      <c r="AN1159" s="266">
        <v>60031.19</v>
      </c>
      <c r="AP1159" s="233" t="s">
        <v>11031</v>
      </c>
      <c r="AQ1159" s="234">
        <v>216211</v>
      </c>
      <c r="AS1159" s="211" t="s">
        <v>9166</v>
      </c>
      <c r="AT1159" s="212">
        <v>700</v>
      </c>
    </row>
    <row r="1160" spans="1:46" x14ac:dyDescent="0.3">
      <c r="A1160" s="315" t="s">
        <v>37694</v>
      </c>
      <c r="B1160" s="315"/>
      <c r="C1160" s="316">
        <v>0.02</v>
      </c>
      <c r="E1160" s="263" t="s">
        <v>37280</v>
      </c>
      <c r="F1160" s="263"/>
      <c r="G1160" s="264">
        <v>-202.08</v>
      </c>
      <c r="I1160" s="227" t="s">
        <v>4529</v>
      </c>
      <c r="J1160" s="227"/>
      <c r="K1160" s="228">
        <v>6800</v>
      </c>
      <c r="M1160" s="205" t="s">
        <v>1499</v>
      </c>
      <c r="N1160" s="205"/>
      <c r="O1160" s="206">
        <v>2933</v>
      </c>
      <c r="U1160" s="309" t="s">
        <v>49699</v>
      </c>
      <c r="V1160" s="310">
        <v>415</v>
      </c>
      <c r="X1160" s="267" t="s">
        <v>49634</v>
      </c>
      <c r="Y1160" s="268">
        <v>5914.08</v>
      </c>
      <c r="AA1160" s="229" t="s">
        <v>34555</v>
      </c>
      <c r="AB1160" s="230">
        <v>222954.8</v>
      </c>
      <c r="AD1160" s="209" t="s">
        <v>15750</v>
      </c>
      <c r="AE1160" s="210">
        <v>28386.240000000002</v>
      </c>
      <c r="AF1160" s="93"/>
      <c r="AG1160" s="201" t="s">
        <v>32014</v>
      </c>
      <c r="AH1160" s="202">
        <v>3302.09</v>
      </c>
      <c r="AJ1160" s="319" t="s">
        <v>37859</v>
      </c>
      <c r="AK1160" s="320">
        <v>0.02</v>
      </c>
      <c r="AM1160" s="265" t="s">
        <v>38027</v>
      </c>
      <c r="AN1160" s="266">
        <v>-202.08</v>
      </c>
      <c r="AP1160" s="233" t="s">
        <v>11032</v>
      </c>
      <c r="AQ1160" s="234">
        <v>6800</v>
      </c>
      <c r="AS1160" s="211" t="s">
        <v>10523</v>
      </c>
      <c r="AT1160" s="212">
        <v>33284</v>
      </c>
    </row>
    <row r="1161" spans="1:46" x14ac:dyDescent="0.3">
      <c r="A1161" s="315" t="s">
        <v>37695</v>
      </c>
      <c r="B1161" s="315"/>
      <c r="C1161" s="316">
        <v>15686.37</v>
      </c>
      <c r="E1161" s="263" t="s">
        <v>37281</v>
      </c>
      <c r="F1161" s="263"/>
      <c r="G1161" s="264">
        <v>165953.47</v>
      </c>
      <c r="I1161" s="227" t="s">
        <v>4530</v>
      </c>
      <c r="J1161" s="227"/>
      <c r="K1161" s="228">
        <v>221481</v>
      </c>
      <c r="M1161" s="205" t="s">
        <v>1500</v>
      </c>
      <c r="N1161" s="205"/>
      <c r="O1161" s="206">
        <v>4946</v>
      </c>
      <c r="U1161" s="309" t="s">
        <v>46709</v>
      </c>
      <c r="V1161" s="310">
        <v>115724.64</v>
      </c>
      <c r="X1161" s="267" t="s">
        <v>51641</v>
      </c>
      <c r="Y1161" s="268">
        <v>452.31</v>
      </c>
      <c r="AA1161" s="229" t="s">
        <v>46670</v>
      </c>
      <c r="AB1161" s="230">
        <v>855.03</v>
      </c>
      <c r="AD1161" s="209" t="s">
        <v>15751</v>
      </c>
      <c r="AE1161" s="210">
        <v>518236.31</v>
      </c>
      <c r="AF1161" s="93"/>
      <c r="AG1161" s="201" t="s">
        <v>32015</v>
      </c>
      <c r="AH1161" s="202">
        <v>599.70000000000005</v>
      </c>
      <c r="AJ1161" s="319" t="s">
        <v>37864</v>
      </c>
      <c r="AK1161" s="320">
        <v>15686.37</v>
      </c>
      <c r="AM1161" s="265" t="s">
        <v>38035</v>
      </c>
      <c r="AN1161" s="266">
        <v>165953.47</v>
      </c>
      <c r="AP1161" s="233" t="s">
        <v>11033</v>
      </c>
      <c r="AQ1161" s="234">
        <v>221481</v>
      </c>
      <c r="AS1161" s="211" t="s">
        <v>9821</v>
      </c>
      <c r="AT1161" s="212">
        <v>105405</v>
      </c>
    </row>
    <row r="1162" spans="1:46" x14ac:dyDescent="0.3">
      <c r="A1162" s="315" t="s">
        <v>65572</v>
      </c>
      <c r="B1162" s="315"/>
      <c r="C1162" s="316">
        <v>12149</v>
      </c>
      <c r="E1162" s="263" t="s">
        <v>37282</v>
      </c>
      <c r="F1162" s="263"/>
      <c r="G1162" s="264">
        <v>645432.06999999995</v>
      </c>
      <c r="I1162" s="227" t="s">
        <v>4622</v>
      </c>
      <c r="J1162" s="227"/>
      <c r="K1162" s="228">
        <v>9666</v>
      </c>
      <c r="M1162" s="205" t="s">
        <v>1501</v>
      </c>
      <c r="N1162" s="205"/>
      <c r="O1162" s="206">
        <v>1101</v>
      </c>
      <c r="U1162" s="309" t="s">
        <v>49700</v>
      </c>
      <c r="V1162" s="310">
        <v>2061.34</v>
      </c>
      <c r="X1162" s="267" t="s">
        <v>63026</v>
      </c>
      <c r="Y1162" s="268">
        <v>279.99</v>
      </c>
      <c r="AA1162" s="229" t="s">
        <v>44404</v>
      </c>
      <c r="AB1162" s="230">
        <v>31300</v>
      </c>
      <c r="AD1162" s="209" t="s">
        <v>15752</v>
      </c>
      <c r="AE1162" s="210">
        <v>176963.03</v>
      </c>
      <c r="AF1162" s="93"/>
      <c r="AG1162" s="201" t="s">
        <v>19712</v>
      </c>
      <c r="AH1162" s="202">
        <v>12938.21</v>
      </c>
      <c r="AJ1162" s="319" t="s">
        <v>37869</v>
      </c>
      <c r="AK1162" s="320">
        <v>12149</v>
      </c>
      <c r="AM1162" s="265" t="s">
        <v>38040</v>
      </c>
      <c r="AN1162" s="266">
        <v>645432.06999999995</v>
      </c>
      <c r="AP1162" s="233" t="s">
        <v>11034</v>
      </c>
      <c r="AQ1162" s="234">
        <v>9666</v>
      </c>
      <c r="AS1162" s="211" t="s">
        <v>6674</v>
      </c>
      <c r="AT1162" s="212">
        <v>54374.43</v>
      </c>
    </row>
    <row r="1163" spans="1:46" x14ac:dyDescent="0.3">
      <c r="A1163" s="315" t="s">
        <v>37697</v>
      </c>
      <c r="B1163" s="315"/>
      <c r="C1163" s="316">
        <v>367.86</v>
      </c>
      <c r="E1163" s="263" t="s">
        <v>37283</v>
      </c>
      <c r="F1163" s="263"/>
      <c r="G1163" s="264">
        <v>4559.5200000000004</v>
      </c>
      <c r="I1163" s="227" t="s">
        <v>4531</v>
      </c>
      <c r="J1163" s="227"/>
      <c r="K1163" s="228">
        <v>80313.52</v>
      </c>
      <c r="M1163" s="205" t="s">
        <v>1502</v>
      </c>
      <c r="N1163" s="205"/>
      <c r="O1163" s="206">
        <v>111955.15</v>
      </c>
      <c r="U1163" s="309" t="s">
        <v>55869</v>
      </c>
      <c r="V1163" s="310">
        <v>29770.37</v>
      </c>
      <c r="X1163" s="267" t="s">
        <v>59474</v>
      </c>
      <c r="Y1163" s="268">
        <v>10424.41</v>
      </c>
      <c r="AA1163" s="229" t="s">
        <v>44405</v>
      </c>
      <c r="AB1163" s="230">
        <v>1010</v>
      </c>
      <c r="AD1163" s="209" t="s">
        <v>15753</v>
      </c>
      <c r="AE1163" s="210">
        <v>8.64</v>
      </c>
      <c r="AF1163" s="93"/>
      <c r="AG1163" s="201" t="s">
        <v>19714</v>
      </c>
      <c r="AH1163" s="202">
        <v>3302.09</v>
      </c>
      <c r="AJ1163" s="319" t="s">
        <v>37880</v>
      </c>
      <c r="AK1163" s="320">
        <v>367.86</v>
      </c>
      <c r="AM1163" s="265" t="s">
        <v>38044</v>
      </c>
      <c r="AN1163" s="266">
        <v>4559.5200000000004</v>
      </c>
      <c r="AP1163" s="233" t="s">
        <v>11035</v>
      </c>
      <c r="AQ1163" s="234">
        <v>80313.52</v>
      </c>
      <c r="AS1163" s="211" t="s">
        <v>6912</v>
      </c>
      <c r="AT1163" s="212">
        <v>8585</v>
      </c>
    </row>
    <row r="1164" spans="1:46" x14ac:dyDescent="0.3">
      <c r="A1164" s="315" t="s">
        <v>37698</v>
      </c>
      <c r="B1164" s="315"/>
      <c r="C1164" s="316">
        <v>843.45</v>
      </c>
      <c r="E1164" s="263" t="s">
        <v>37284</v>
      </c>
      <c r="F1164" s="263"/>
      <c r="G1164" s="264">
        <v>19452.439999999999</v>
      </c>
      <c r="I1164" s="227" t="s">
        <v>4532</v>
      </c>
      <c r="J1164" s="227"/>
      <c r="K1164" s="228">
        <v>275248.57</v>
      </c>
      <c r="M1164" s="205" t="s">
        <v>1503</v>
      </c>
      <c r="N1164" s="205"/>
      <c r="O1164" s="206">
        <v>9249.52</v>
      </c>
      <c r="U1164" s="309" t="s">
        <v>67144</v>
      </c>
      <c r="V1164" s="310">
        <v>18375.95</v>
      </c>
      <c r="X1164" s="267" t="s">
        <v>59475</v>
      </c>
      <c r="Y1164" s="268">
        <v>818.59</v>
      </c>
      <c r="AA1164" s="229" t="s">
        <v>44406</v>
      </c>
      <c r="AB1164" s="230">
        <v>70500</v>
      </c>
      <c r="AD1164" s="209" t="s">
        <v>15754</v>
      </c>
      <c r="AE1164" s="210">
        <v>12594.89</v>
      </c>
      <c r="AF1164" s="93"/>
      <c r="AG1164" s="201" t="s">
        <v>19715</v>
      </c>
      <c r="AH1164" s="202">
        <v>599.70000000000005</v>
      </c>
      <c r="AJ1164" s="319" t="s">
        <v>37887</v>
      </c>
      <c r="AK1164" s="320">
        <v>843.45</v>
      </c>
      <c r="AM1164" s="265" t="s">
        <v>38048</v>
      </c>
      <c r="AN1164" s="266">
        <v>19452.439999999999</v>
      </c>
      <c r="AP1164" s="233" t="s">
        <v>11036</v>
      </c>
      <c r="AQ1164" s="234">
        <v>275248.57</v>
      </c>
      <c r="AS1164" s="211" t="s">
        <v>7091</v>
      </c>
      <c r="AT1164" s="212">
        <v>622</v>
      </c>
    </row>
    <row r="1165" spans="1:46" x14ac:dyDescent="0.3">
      <c r="A1165" s="315" t="s">
        <v>37699</v>
      </c>
      <c r="B1165" s="315"/>
      <c r="C1165" s="316">
        <v>15374.36</v>
      </c>
      <c r="E1165" s="263" t="s">
        <v>37285</v>
      </c>
      <c r="F1165" s="263"/>
      <c r="G1165" s="264">
        <v>281195.8</v>
      </c>
      <c r="I1165" s="227" t="s">
        <v>4533</v>
      </c>
      <c r="J1165" s="227"/>
      <c r="K1165" s="228">
        <v>69495</v>
      </c>
      <c r="M1165" s="205" t="s">
        <v>1504</v>
      </c>
      <c r="N1165" s="205"/>
      <c r="O1165" s="206">
        <v>7489.57</v>
      </c>
      <c r="U1165" s="309" t="s">
        <v>67145</v>
      </c>
      <c r="V1165" s="310">
        <v>1405.7</v>
      </c>
      <c r="X1165" s="267" t="s">
        <v>62439</v>
      </c>
      <c r="Y1165" s="268">
        <v>88532</v>
      </c>
      <c r="AA1165" s="229" t="s">
        <v>44407</v>
      </c>
      <c r="AB1165" s="230">
        <v>5393.28</v>
      </c>
      <c r="AD1165" s="209" t="s">
        <v>15755</v>
      </c>
      <c r="AE1165" s="210">
        <v>29159</v>
      </c>
      <c r="AF1165" s="93"/>
      <c r="AG1165" s="201" t="s">
        <v>32016</v>
      </c>
      <c r="AH1165" s="202">
        <v>5000</v>
      </c>
      <c r="AJ1165" s="319" t="s">
        <v>37892</v>
      </c>
      <c r="AK1165" s="320">
        <v>15374.36</v>
      </c>
      <c r="AM1165" s="265" t="s">
        <v>38059</v>
      </c>
      <c r="AN1165" s="266">
        <v>281195.8</v>
      </c>
      <c r="AP1165" s="233" t="s">
        <v>11037</v>
      </c>
      <c r="AQ1165" s="234">
        <v>69495</v>
      </c>
      <c r="AS1165" s="211" t="s">
        <v>7341</v>
      </c>
      <c r="AT1165" s="212">
        <v>3658</v>
      </c>
    </row>
    <row r="1166" spans="1:46" x14ac:dyDescent="0.3">
      <c r="A1166" s="315" t="s">
        <v>37703</v>
      </c>
      <c r="B1166" s="315"/>
      <c r="C1166" s="316">
        <v>24955.16</v>
      </c>
      <c r="E1166" s="263" t="s">
        <v>37286</v>
      </c>
      <c r="F1166" s="263"/>
      <c r="G1166" s="264">
        <v>32967.339999999997</v>
      </c>
      <c r="I1166" s="227" t="s">
        <v>3622</v>
      </c>
      <c r="J1166" s="227"/>
      <c r="K1166" s="228">
        <v>62940</v>
      </c>
      <c r="M1166" s="205" t="s">
        <v>1505</v>
      </c>
      <c r="N1166" s="205"/>
      <c r="O1166" s="206">
        <v>689</v>
      </c>
      <c r="U1166" s="309" t="s">
        <v>67146</v>
      </c>
      <c r="V1166" s="310">
        <v>4037.22</v>
      </c>
      <c r="X1166" s="267" t="s">
        <v>63557</v>
      </c>
      <c r="Y1166" s="268">
        <v>9808.73</v>
      </c>
      <c r="AA1166" s="229" t="s">
        <v>15718</v>
      </c>
      <c r="AB1166" s="230">
        <v>201.6</v>
      </c>
      <c r="AD1166" s="209" t="s">
        <v>15756</v>
      </c>
      <c r="AE1166" s="210">
        <v>90588.44</v>
      </c>
      <c r="AF1166" s="93"/>
      <c r="AG1166" s="201" t="s">
        <v>32017</v>
      </c>
      <c r="AH1166" s="202">
        <v>275</v>
      </c>
      <c r="AJ1166" s="319" t="s">
        <v>37907</v>
      </c>
      <c r="AK1166" s="320">
        <v>24955.16</v>
      </c>
      <c r="AM1166" s="265" t="s">
        <v>38064</v>
      </c>
      <c r="AN1166" s="266">
        <v>32967.339999999997</v>
      </c>
      <c r="AP1166" s="233" t="s">
        <v>9643</v>
      </c>
      <c r="AQ1166" s="234">
        <v>62940</v>
      </c>
      <c r="AS1166" s="211" t="s">
        <v>7752</v>
      </c>
      <c r="AT1166" s="212">
        <v>15709</v>
      </c>
    </row>
    <row r="1167" spans="1:46" x14ac:dyDescent="0.3">
      <c r="A1167" s="315" t="s">
        <v>37709</v>
      </c>
      <c r="B1167" s="315"/>
      <c r="C1167" s="316">
        <v>36301</v>
      </c>
      <c r="E1167" s="263" t="s">
        <v>37287</v>
      </c>
      <c r="F1167" s="263"/>
      <c r="G1167" s="264">
        <v>14869.75</v>
      </c>
      <c r="I1167" s="227" t="s">
        <v>4534</v>
      </c>
      <c r="J1167" s="227"/>
      <c r="K1167" s="228">
        <v>238813</v>
      </c>
      <c r="M1167" s="205" t="s">
        <v>1506</v>
      </c>
      <c r="N1167" s="205"/>
      <c r="O1167" s="206">
        <v>19747</v>
      </c>
      <c r="U1167" s="309" t="s">
        <v>67147</v>
      </c>
      <c r="V1167" s="310">
        <v>2372.06</v>
      </c>
      <c r="X1167" s="267" t="s">
        <v>62440</v>
      </c>
      <c r="Y1167" s="268">
        <v>126554.25</v>
      </c>
      <c r="AA1167" s="229" t="s">
        <v>51639</v>
      </c>
      <c r="AB1167" s="230">
        <v>503.66</v>
      </c>
      <c r="AD1167" s="209" t="s">
        <v>15757</v>
      </c>
      <c r="AE1167" s="210">
        <v>30.59</v>
      </c>
      <c r="AF1167" s="93"/>
      <c r="AG1167" s="201" t="s">
        <v>32018</v>
      </c>
      <c r="AH1167" s="202">
        <v>472.32</v>
      </c>
      <c r="AJ1167" s="319" t="s">
        <v>37934</v>
      </c>
      <c r="AK1167" s="320">
        <v>36301</v>
      </c>
      <c r="AM1167" s="265" t="s">
        <v>38068</v>
      </c>
      <c r="AN1167" s="266">
        <v>14869.75</v>
      </c>
      <c r="AP1167" s="233" t="s">
        <v>11038</v>
      </c>
      <c r="AQ1167" s="234">
        <v>238813</v>
      </c>
      <c r="AS1167" s="211" t="s">
        <v>8197</v>
      </c>
      <c r="AT1167" s="212">
        <v>12337</v>
      </c>
    </row>
    <row r="1168" spans="1:46" x14ac:dyDescent="0.3">
      <c r="A1168" s="315" t="s">
        <v>37710</v>
      </c>
      <c r="B1168" s="315"/>
      <c r="C1168" s="316">
        <v>14245.45</v>
      </c>
      <c r="E1168" s="263" t="s">
        <v>37288</v>
      </c>
      <c r="F1168" s="263"/>
      <c r="G1168" s="264">
        <v>43304.34</v>
      </c>
      <c r="I1168" s="227" t="s">
        <v>4623</v>
      </c>
      <c r="J1168" s="227"/>
      <c r="K1168" s="228">
        <v>14726</v>
      </c>
      <c r="M1168" s="205" t="s">
        <v>1507</v>
      </c>
      <c r="N1168" s="205"/>
      <c r="O1168" s="206">
        <v>153.80000000000001</v>
      </c>
      <c r="U1168" s="309" t="s">
        <v>67148</v>
      </c>
      <c r="V1168" s="310">
        <v>18.34</v>
      </c>
      <c r="X1168" s="267" t="s">
        <v>63558</v>
      </c>
      <c r="Y1168" s="268">
        <v>45878.39</v>
      </c>
      <c r="AA1168" s="229" t="s">
        <v>15720</v>
      </c>
      <c r="AB1168" s="230">
        <v>637.5</v>
      </c>
      <c r="AD1168" s="209" t="s">
        <v>15758</v>
      </c>
      <c r="AE1168" s="210">
        <v>105425.37</v>
      </c>
      <c r="AF1168" s="93"/>
      <c r="AG1168" s="201" t="s">
        <v>32019</v>
      </c>
      <c r="AH1168" s="202">
        <v>2820.63</v>
      </c>
      <c r="AJ1168" s="319" t="s">
        <v>37939</v>
      </c>
      <c r="AK1168" s="320">
        <v>14245.45</v>
      </c>
      <c r="AM1168" s="265" t="s">
        <v>38075</v>
      </c>
      <c r="AN1168" s="266">
        <v>43304.34</v>
      </c>
      <c r="AP1168" s="233" t="s">
        <v>11039</v>
      </c>
      <c r="AQ1168" s="234">
        <v>14726</v>
      </c>
      <c r="AS1168" s="211" t="s">
        <v>8302</v>
      </c>
      <c r="AT1168" s="212">
        <v>9291.5</v>
      </c>
    </row>
    <row r="1169" spans="1:46" x14ac:dyDescent="0.3">
      <c r="A1169" s="315" t="s">
        <v>65575</v>
      </c>
      <c r="B1169" s="315"/>
      <c r="C1169" s="316">
        <v>993</v>
      </c>
      <c r="E1169" s="263" t="s">
        <v>37289</v>
      </c>
      <c r="F1169" s="263"/>
      <c r="G1169" s="264">
        <v>41681.629999999997</v>
      </c>
      <c r="I1169" s="227" t="s">
        <v>4624</v>
      </c>
      <c r="J1169" s="227"/>
      <c r="K1169" s="228">
        <v>13207</v>
      </c>
      <c r="M1169" s="205" t="s">
        <v>1508</v>
      </c>
      <c r="N1169" s="205"/>
      <c r="O1169" s="206">
        <v>207604</v>
      </c>
      <c r="U1169" s="309" t="s">
        <v>67149</v>
      </c>
      <c r="V1169" s="310">
        <v>272.06</v>
      </c>
      <c r="X1169" s="267" t="s">
        <v>15785</v>
      </c>
      <c r="Y1169" s="268">
        <v>38981.19</v>
      </c>
      <c r="AA1169" s="229" t="s">
        <v>49632</v>
      </c>
      <c r="AB1169" s="230">
        <v>1124</v>
      </c>
      <c r="AD1169" s="209" t="s">
        <v>15759</v>
      </c>
      <c r="AE1169" s="210">
        <v>36409.519999999997</v>
      </c>
      <c r="AF1169" s="93"/>
      <c r="AG1169" s="201" t="s">
        <v>19776</v>
      </c>
      <c r="AH1169" s="202">
        <v>5000</v>
      </c>
      <c r="AJ1169" s="319" t="s">
        <v>37948</v>
      </c>
      <c r="AK1169" s="320">
        <v>993</v>
      </c>
      <c r="AM1169" s="265" t="s">
        <v>38080</v>
      </c>
      <c r="AN1169" s="266">
        <v>41681.629999999997</v>
      </c>
      <c r="AP1169" s="233" t="s">
        <v>11040</v>
      </c>
      <c r="AQ1169" s="234">
        <v>13207</v>
      </c>
      <c r="AS1169" s="211" t="s">
        <v>8933</v>
      </c>
      <c r="AT1169" s="212">
        <v>6528</v>
      </c>
    </row>
    <row r="1170" spans="1:46" x14ac:dyDescent="0.3">
      <c r="A1170" s="315" t="s">
        <v>37711</v>
      </c>
      <c r="B1170" s="315"/>
      <c r="C1170" s="316">
        <v>29770.37</v>
      </c>
      <c r="E1170" s="263" t="s">
        <v>37290</v>
      </c>
      <c r="F1170" s="263"/>
      <c r="G1170" s="264">
        <v>175345.55</v>
      </c>
      <c r="I1170" s="227" t="s">
        <v>4535</v>
      </c>
      <c r="J1170" s="227"/>
      <c r="K1170" s="228">
        <v>87318.5</v>
      </c>
      <c r="M1170" s="205" t="s">
        <v>1509</v>
      </c>
      <c r="N1170" s="205"/>
      <c r="O1170" s="206">
        <v>2061</v>
      </c>
      <c r="U1170" s="309" t="s">
        <v>66535</v>
      </c>
      <c r="V1170" s="310">
        <v>25331.01</v>
      </c>
      <c r="X1170" s="267" t="s">
        <v>15786</v>
      </c>
      <c r="Y1170" s="268">
        <v>-104380.7</v>
      </c>
      <c r="AA1170" s="229" t="s">
        <v>46671</v>
      </c>
      <c r="AB1170" s="230">
        <v>42546.79</v>
      </c>
      <c r="AD1170" s="209" t="s">
        <v>15760</v>
      </c>
      <c r="AE1170" s="210">
        <v>228896.52</v>
      </c>
      <c r="AF1170" s="93"/>
      <c r="AG1170" s="201" t="s">
        <v>32020</v>
      </c>
      <c r="AH1170" s="202">
        <v>275</v>
      </c>
      <c r="AJ1170" s="319" t="s">
        <v>37956</v>
      </c>
      <c r="AK1170" s="320">
        <v>29770.37</v>
      </c>
      <c r="AM1170" s="265" t="s">
        <v>38085</v>
      </c>
      <c r="AN1170" s="266">
        <v>175345.55</v>
      </c>
      <c r="AP1170" s="233" t="s">
        <v>11041</v>
      </c>
      <c r="AQ1170" s="234">
        <v>87318.5</v>
      </c>
      <c r="AS1170" s="211" t="s">
        <v>9822</v>
      </c>
      <c r="AT1170" s="212">
        <v>111104.93</v>
      </c>
    </row>
    <row r="1171" spans="1:46" x14ac:dyDescent="0.3">
      <c r="A1171" s="315" t="s">
        <v>65577</v>
      </c>
      <c r="B1171" s="315"/>
      <c r="C1171" s="316">
        <v>5535.67</v>
      </c>
      <c r="E1171" s="263" t="s">
        <v>37291</v>
      </c>
      <c r="F1171" s="263"/>
      <c r="G1171" s="264">
        <v>525</v>
      </c>
      <c r="I1171" s="227" t="s">
        <v>4625</v>
      </c>
      <c r="J1171" s="227"/>
      <c r="K1171" s="228">
        <v>9666</v>
      </c>
      <c r="M1171" s="205" t="s">
        <v>1510</v>
      </c>
      <c r="N1171" s="205"/>
      <c r="O1171" s="206">
        <v>1798</v>
      </c>
      <c r="U1171" s="309" t="s">
        <v>66536</v>
      </c>
      <c r="V1171" s="310">
        <v>46818.78</v>
      </c>
      <c r="X1171" s="267" t="s">
        <v>15787</v>
      </c>
      <c r="Y1171" s="268">
        <v>4053.35</v>
      </c>
      <c r="AA1171" s="229" t="s">
        <v>44408</v>
      </c>
      <c r="AB1171" s="230">
        <v>17985.21</v>
      </c>
      <c r="AD1171" s="209" t="s">
        <v>15761</v>
      </c>
      <c r="AE1171" s="210">
        <v>50851.5</v>
      </c>
      <c r="AF1171" s="93"/>
      <c r="AG1171" s="201" t="s">
        <v>19781</v>
      </c>
      <c r="AH1171" s="202">
        <v>472.32</v>
      </c>
      <c r="AJ1171" s="319" t="s">
        <v>37961</v>
      </c>
      <c r="AK1171" s="320">
        <v>5535.67</v>
      </c>
      <c r="AM1171" s="265" t="s">
        <v>38110</v>
      </c>
      <c r="AN1171" s="266">
        <v>525</v>
      </c>
      <c r="AP1171" s="233" t="s">
        <v>11042</v>
      </c>
      <c r="AQ1171" s="234">
        <v>9666</v>
      </c>
      <c r="AS1171" s="211" t="s">
        <v>7597</v>
      </c>
      <c r="AT1171" s="212">
        <v>57397</v>
      </c>
    </row>
    <row r="1172" spans="1:46" x14ac:dyDescent="0.3">
      <c r="A1172" s="315" t="s">
        <v>37712</v>
      </c>
      <c r="B1172" s="315"/>
      <c r="C1172" s="316">
        <v>16278.75</v>
      </c>
      <c r="E1172" s="263" t="s">
        <v>37292</v>
      </c>
      <c r="F1172" s="263"/>
      <c r="G1172" s="264">
        <v>4262</v>
      </c>
      <c r="I1172" s="227" t="s">
        <v>4536</v>
      </c>
      <c r="J1172" s="227"/>
      <c r="K1172" s="228">
        <v>76671.02</v>
      </c>
      <c r="M1172" s="205" t="s">
        <v>1511</v>
      </c>
      <c r="N1172" s="205"/>
      <c r="O1172" s="206">
        <v>11730</v>
      </c>
      <c r="U1172" s="309" t="s">
        <v>61831</v>
      </c>
      <c r="V1172" s="310">
        <v>4847.93</v>
      </c>
      <c r="X1172" s="267" t="s">
        <v>15790</v>
      </c>
      <c r="Y1172" s="268">
        <v>221.97</v>
      </c>
      <c r="AA1172" s="229" t="s">
        <v>48684</v>
      </c>
      <c r="AB1172" s="230">
        <v>18976.38</v>
      </c>
      <c r="AD1172" s="209" t="s">
        <v>15762</v>
      </c>
      <c r="AE1172" s="210">
        <v>76184</v>
      </c>
      <c r="AF1172" s="93"/>
      <c r="AG1172" s="201" t="s">
        <v>19782</v>
      </c>
      <c r="AH1172" s="202">
        <v>2820.63</v>
      </c>
      <c r="AJ1172" s="319" t="s">
        <v>37966</v>
      </c>
      <c r="AK1172" s="320">
        <v>16278.75</v>
      </c>
      <c r="AM1172" s="265" t="s">
        <v>38116</v>
      </c>
      <c r="AN1172" s="266">
        <v>4262</v>
      </c>
      <c r="AP1172" s="233" t="s">
        <v>11043</v>
      </c>
      <c r="AQ1172" s="234">
        <v>76671.02</v>
      </c>
      <c r="AS1172" s="211" t="s">
        <v>8688</v>
      </c>
      <c r="AT1172" s="212">
        <v>2000</v>
      </c>
    </row>
    <row r="1173" spans="1:46" x14ac:dyDescent="0.3">
      <c r="A1173" s="315" t="s">
        <v>65578</v>
      </c>
      <c r="B1173" s="315"/>
      <c r="C1173" s="316">
        <v>27109.93</v>
      </c>
      <c r="E1173" s="263" t="s">
        <v>37293</v>
      </c>
      <c r="F1173" s="263"/>
      <c r="G1173" s="264">
        <v>27815.64</v>
      </c>
      <c r="I1173" s="227" t="s">
        <v>4537</v>
      </c>
      <c r="J1173" s="227"/>
      <c r="K1173" s="228">
        <v>12904.76</v>
      </c>
      <c r="M1173" s="205" t="s">
        <v>1512</v>
      </c>
      <c r="N1173" s="205"/>
      <c r="O1173" s="206">
        <v>5300</v>
      </c>
      <c r="U1173" s="309" t="s">
        <v>61832</v>
      </c>
      <c r="V1173" s="310">
        <v>370.87</v>
      </c>
      <c r="X1173" s="267" t="s">
        <v>15791</v>
      </c>
      <c r="Y1173" s="268">
        <v>-4676.04</v>
      </c>
      <c r="AA1173" s="229" t="s">
        <v>49633</v>
      </c>
      <c r="AB1173" s="230">
        <v>8845</v>
      </c>
      <c r="AD1173" s="209" t="s">
        <v>15763</v>
      </c>
      <c r="AE1173" s="210">
        <v>172368.46</v>
      </c>
      <c r="AF1173" s="93"/>
      <c r="AG1173" s="201" t="s">
        <v>13482</v>
      </c>
      <c r="AH1173" s="202">
        <v>11925</v>
      </c>
      <c r="AJ1173" s="319" t="s">
        <v>37982</v>
      </c>
      <c r="AK1173" s="320">
        <v>27109.93</v>
      </c>
      <c r="AM1173" s="265" t="s">
        <v>38120</v>
      </c>
      <c r="AN1173" s="266">
        <v>27815.64</v>
      </c>
      <c r="AP1173" s="233" t="s">
        <v>11044</v>
      </c>
      <c r="AQ1173" s="234">
        <v>12904.76</v>
      </c>
      <c r="AS1173" s="211" t="s">
        <v>9270</v>
      </c>
      <c r="AT1173" s="212">
        <v>105597.72</v>
      </c>
    </row>
    <row r="1174" spans="1:46" x14ac:dyDescent="0.3">
      <c r="A1174" s="315" t="s">
        <v>37723</v>
      </c>
      <c r="B1174" s="315"/>
      <c r="C1174" s="316">
        <v>1005.41</v>
      </c>
      <c r="E1174" s="263" t="s">
        <v>37294</v>
      </c>
      <c r="F1174" s="263"/>
      <c r="G1174" s="264">
        <v>318425.55</v>
      </c>
      <c r="I1174" s="227" t="s">
        <v>4538</v>
      </c>
      <c r="J1174" s="227"/>
      <c r="K1174" s="228">
        <v>338220.53</v>
      </c>
      <c r="M1174" s="205" t="s">
        <v>1513</v>
      </c>
      <c r="N1174" s="205"/>
      <c r="O1174" s="206">
        <v>1608.09</v>
      </c>
      <c r="U1174" s="309" t="s">
        <v>61833</v>
      </c>
      <c r="V1174" s="310">
        <v>1212.95</v>
      </c>
      <c r="X1174" s="267" t="s">
        <v>15792</v>
      </c>
      <c r="Y1174" s="268">
        <v>-13294.89</v>
      </c>
      <c r="AA1174" s="229" t="s">
        <v>51640</v>
      </c>
      <c r="AB1174" s="230">
        <v>17293.5</v>
      </c>
      <c r="AD1174" s="209" t="s">
        <v>15764</v>
      </c>
      <c r="AE1174" s="210">
        <v>16767.439999999999</v>
      </c>
      <c r="AF1174" s="93"/>
      <c r="AG1174" s="201" t="s">
        <v>13483</v>
      </c>
      <c r="AH1174" s="202">
        <v>150472.84</v>
      </c>
      <c r="AJ1174" s="319" t="s">
        <v>38029</v>
      </c>
      <c r="AK1174" s="320">
        <v>1005.41</v>
      </c>
      <c r="AM1174" s="265" t="s">
        <v>38127</v>
      </c>
      <c r="AN1174" s="266">
        <v>318425.55</v>
      </c>
      <c r="AP1174" s="233" t="s">
        <v>11045</v>
      </c>
      <c r="AQ1174" s="234">
        <v>338220.53</v>
      </c>
      <c r="AS1174" s="211" t="s">
        <v>9514</v>
      </c>
      <c r="AT1174" s="212">
        <v>2631</v>
      </c>
    </row>
    <row r="1175" spans="1:46" x14ac:dyDescent="0.3">
      <c r="A1175" s="315" t="s">
        <v>37725</v>
      </c>
      <c r="B1175" s="315"/>
      <c r="C1175" s="316">
        <v>132.25</v>
      </c>
      <c r="E1175" s="263" t="s">
        <v>37295</v>
      </c>
      <c r="F1175" s="263"/>
      <c r="G1175" s="264">
        <v>7251</v>
      </c>
      <c r="I1175" s="227" t="s">
        <v>3623</v>
      </c>
      <c r="J1175" s="227"/>
      <c r="K1175" s="228">
        <v>613.52</v>
      </c>
      <c r="M1175" s="205" t="s">
        <v>1514</v>
      </c>
      <c r="N1175" s="205"/>
      <c r="O1175" s="206">
        <v>1977</v>
      </c>
      <c r="U1175" s="309" t="s">
        <v>66537</v>
      </c>
      <c r="V1175" s="310">
        <v>9600</v>
      </c>
      <c r="X1175" s="267" t="s">
        <v>15793</v>
      </c>
      <c r="Y1175" s="268">
        <v>2885.52</v>
      </c>
      <c r="AA1175" s="229" t="s">
        <v>49634</v>
      </c>
      <c r="AB1175" s="230">
        <v>12889.65</v>
      </c>
      <c r="AD1175" s="209" t="s">
        <v>15765</v>
      </c>
      <c r="AE1175" s="210">
        <v>28614.85</v>
      </c>
      <c r="AF1175" s="93"/>
      <c r="AG1175" s="201" t="s">
        <v>13484</v>
      </c>
      <c r="AH1175" s="202">
        <v>131776.18</v>
      </c>
      <c r="AJ1175" s="319" t="s">
        <v>38037</v>
      </c>
      <c r="AK1175" s="320">
        <v>132.25</v>
      </c>
      <c r="AM1175" s="265" t="s">
        <v>38135</v>
      </c>
      <c r="AN1175" s="266">
        <v>7251</v>
      </c>
      <c r="AP1175" s="233" t="s">
        <v>9644</v>
      </c>
      <c r="AQ1175" s="234">
        <v>613.52</v>
      </c>
      <c r="AS1175" s="211" t="s">
        <v>9823</v>
      </c>
      <c r="AT1175" s="212">
        <v>167625.72</v>
      </c>
    </row>
    <row r="1176" spans="1:46" x14ac:dyDescent="0.3">
      <c r="A1176" s="315" t="s">
        <v>37729</v>
      </c>
      <c r="B1176" s="315"/>
      <c r="C1176" s="316">
        <v>9465.1299999999992</v>
      </c>
      <c r="E1176" s="263" t="s">
        <v>37296</v>
      </c>
      <c r="F1176" s="263"/>
      <c r="G1176" s="264">
        <v>5000</v>
      </c>
      <c r="I1176" s="227" t="s">
        <v>4539</v>
      </c>
      <c r="J1176" s="227"/>
      <c r="K1176" s="228">
        <v>134061.45000000001</v>
      </c>
      <c r="M1176" s="205" t="s">
        <v>1515</v>
      </c>
      <c r="N1176" s="205"/>
      <c r="O1176" s="206">
        <v>4739</v>
      </c>
      <c r="U1176" s="309" t="s">
        <v>57283</v>
      </c>
      <c r="V1176" s="310">
        <v>26624.53</v>
      </c>
      <c r="X1176" s="267" t="s">
        <v>15798</v>
      </c>
      <c r="Y1176" s="268">
        <v>1431.58</v>
      </c>
      <c r="AA1176" s="229" t="s">
        <v>51641</v>
      </c>
      <c r="AB1176" s="230">
        <v>884.96</v>
      </c>
      <c r="AD1176" s="209" t="s">
        <v>15766</v>
      </c>
      <c r="AE1176" s="210">
        <v>28510.94</v>
      </c>
      <c r="AF1176" s="93"/>
      <c r="AG1176" s="201" t="s">
        <v>13485</v>
      </c>
      <c r="AH1176" s="202">
        <v>21451.02</v>
      </c>
      <c r="AJ1176" s="319" t="s">
        <v>38061</v>
      </c>
      <c r="AK1176" s="320">
        <v>9465.1299999999992</v>
      </c>
      <c r="AM1176" s="265" t="s">
        <v>38139</v>
      </c>
      <c r="AN1176" s="266">
        <v>5000</v>
      </c>
      <c r="AP1176" s="233" t="s">
        <v>11046</v>
      </c>
      <c r="AQ1176" s="234">
        <v>134061.45000000001</v>
      </c>
      <c r="AS1176" s="211" t="s">
        <v>7092</v>
      </c>
      <c r="AT1176" s="212">
        <v>222</v>
      </c>
    </row>
    <row r="1177" spans="1:46" x14ac:dyDescent="0.3">
      <c r="A1177" s="315" t="s">
        <v>37731</v>
      </c>
      <c r="B1177" s="315"/>
      <c r="C1177" s="316">
        <v>1170</v>
      </c>
      <c r="E1177" s="263" t="s">
        <v>37297</v>
      </c>
      <c r="F1177" s="263"/>
      <c r="G1177" s="264">
        <v>44092.93</v>
      </c>
      <c r="I1177" s="227" t="s">
        <v>4540</v>
      </c>
      <c r="J1177" s="227"/>
      <c r="K1177" s="228">
        <v>53868.5</v>
      </c>
      <c r="M1177" s="205" t="s">
        <v>1516</v>
      </c>
      <c r="N1177" s="205"/>
      <c r="O1177" s="206">
        <v>4607</v>
      </c>
      <c r="U1177" s="309" t="s">
        <v>61834</v>
      </c>
      <c r="V1177" s="310">
        <v>2212.5</v>
      </c>
      <c r="X1177" s="267" t="s">
        <v>57248</v>
      </c>
      <c r="Y1177" s="268">
        <v>459563.9</v>
      </c>
      <c r="AA1177" s="229" t="s">
        <v>51642</v>
      </c>
      <c r="AB1177" s="230">
        <v>7800</v>
      </c>
      <c r="AD1177" s="209" t="s">
        <v>15767</v>
      </c>
      <c r="AE1177" s="210">
        <v>12297.92</v>
      </c>
      <c r="AF1177" s="93"/>
      <c r="AG1177" s="201" t="s">
        <v>13486</v>
      </c>
      <c r="AH1177" s="202">
        <v>57952.3</v>
      </c>
      <c r="AJ1177" s="319" t="s">
        <v>38070</v>
      </c>
      <c r="AK1177" s="320">
        <v>1170</v>
      </c>
      <c r="AM1177" s="265" t="s">
        <v>38147</v>
      </c>
      <c r="AN1177" s="266">
        <v>44092.93</v>
      </c>
      <c r="AP1177" s="233" t="s">
        <v>11047</v>
      </c>
      <c r="AQ1177" s="234">
        <v>53868.5</v>
      </c>
      <c r="AS1177" s="211" t="s">
        <v>7342</v>
      </c>
      <c r="AT1177" s="212">
        <v>8955</v>
      </c>
    </row>
    <row r="1178" spans="1:46" x14ac:dyDescent="0.3">
      <c r="A1178" s="315" t="s">
        <v>37732</v>
      </c>
      <c r="B1178" s="315"/>
      <c r="C1178" s="316">
        <v>0.04</v>
      </c>
      <c r="E1178" s="263" t="s">
        <v>37298</v>
      </c>
      <c r="F1178" s="263"/>
      <c r="G1178" s="264">
        <v>563084.06000000006</v>
      </c>
      <c r="I1178" s="227" t="s">
        <v>4627</v>
      </c>
      <c r="J1178" s="227"/>
      <c r="K1178" s="228">
        <v>1500</v>
      </c>
      <c r="M1178" s="205" t="s">
        <v>1517</v>
      </c>
      <c r="N1178" s="205"/>
      <c r="O1178" s="206">
        <v>1095</v>
      </c>
      <c r="U1178" s="309" t="s">
        <v>58969</v>
      </c>
      <c r="V1178" s="310">
        <v>169.23</v>
      </c>
      <c r="X1178" s="267" t="s">
        <v>15799</v>
      </c>
      <c r="Y1178" s="268">
        <v>-323250.40000000002</v>
      </c>
      <c r="AA1178" s="229" t="s">
        <v>44409</v>
      </c>
      <c r="AB1178" s="230">
        <v>16000</v>
      </c>
      <c r="AD1178" s="209" t="s">
        <v>15768</v>
      </c>
      <c r="AE1178" s="210">
        <v>750</v>
      </c>
      <c r="AF1178" s="93"/>
      <c r="AG1178" s="201" t="s">
        <v>13487</v>
      </c>
      <c r="AH1178" s="202">
        <v>32167.14</v>
      </c>
      <c r="AJ1178" s="319" t="s">
        <v>38077</v>
      </c>
      <c r="AK1178" s="320">
        <v>0.04</v>
      </c>
      <c r="AM1178" s="265" t="s">
        <v>38154</v>
      </c>
      <c r="AN1178" s="266">
        <v>563084.06000000006</v>
      </c>
      <c r="AP1178" s="233" t="s">
        <v>11049</v>
      </c>
      <c r="AQ1178" s="234">
        <v>1500</v>
      </c>
      <c r="AS1178" s="211" t="s">
        <v>7753</v>
      </c>
      <c r="AT1178" s="212">
        <v>370</v>
      </c>
    </row>
    <row r="1179" spans="1:46" x14ac:dyDescent="0.3">
      <c r="A1179" s="315" t="s">
        <v>37733</v>
      </c>
      <c r="B1179" s="315"/>
      <c r="C1179" s="316">
        <v>32359.91</v>
      </c>
      <c r="E1179" s="263" t="s">
        <v>37299</v>
      </c>
      <c r="F1179" s="263"/>
      <c r="G1179" s="264">
        <v>33036</v>
      </c>
      <c r="I1179" s="227" t="s">
        <v>4541</v>
      </c>
      <c r="J1179" s="227"/>
      <c r="K1179" s="228">
        <v>160889.67000000001</v>
      </c>
      <c r="M1179" s="205" t="s">
        <v>1518</v>
      </c>
      <c r="N1179" s="205"/>
      <c r="O1179" s="206">
        <v>15709</v>
      </c>
      <c r="U1179" s="309" t="s">
        <v>63561</v>
      </c>
      <c r="V1179" s="310">
        <v>3238.35</v>
      </c>
      <c r="X1179" s="267" t="s">
        <v>34559</v>
      </c>
      <c r="Y1179" s="268">
        <v>47160.15</v>
      </c>
      <c r="AA1179" s="229" t="s">
        <v>44410</v>
      </c>
      <c r="AB1179" s="230">
        <v>155</v>
      </c>
      <c r="AD1179" s="209" t="s">
        <v>15769</v>
      </c>
      <c r="AE1179" s="210">
        <v>17941.669999999998</v>
      </c>
      <c r="AF1179" s="93"/>
      <c r="AG1179" s="201" t="s">
        <v>32021</v>
      </c>
      <c r="AH1179" s="202">
        <v>301311.57</v>
      </c>
      <c r="AJ1179" s="319" t="s">
        <v>38082</v>
      </c>
      <c r="AK1179" s="320">
        <v>32359.91</v>
      </c>
      <c r="AM1179" s="265" t="s">
        <v>38161</v>
      </c>
      <c r="AN1179" s="266">
        <v>33036</v>
      </c>
      <c r="AP1179" s="233" t="s">
        <v>9645</v>
      </c>
      <c r="AQ1179" s="234">
        <v>160889.67000000001</v>
      </c>
      <c r="AS1179" s="211" t="s">
        <v>8689</v>
      </c>
      <c r="AT1179" s="212">
        <v>249.99</v>
      </c>
    </row>
    <row r="1180" spans="1:46" x14ac:dyDescent="0.3">
      <c r="A1180" s="315" t="s">
        <v>37734</v>
      </c>
      <c r="B1180" s="315"/>
      <c r="C1180" s="316">
        <v>111117.68</v>
      </c>
      <c r="E1180" s="263" t="s">
        <v>37300</v>
      </c>
      <c r="F1180" s="263"/>
      <c r="G1180" s="264">
        <v>5121.5200000000004</v>
      </c>
      <c r="I1180" s="227" t="s">
        <v>4542</v>
      </c>
      <c r="J1180" s="227"/>
      <c r="K1180" s="228">
        <v>1167385</v>
      </c>
      <c r="M1180" s="205" t="s">
        <v>1519</v>
      </c>
      <c r="N1180" s="205"/>
      <c r="O1180" s="206">
        <v>370</v>
      </c>
      <c r="U1180" s="309" t="s">
        <v>60227</v>
      </c>
      <c r="V1180" s="310">
        <v>6678.68</v>
      </c>
      <c r="X1180" s="267" t="s">
        <v>34560</v>
      </c>
      <c r="Y1180" s="268">
        <v>3864.5</v>
      </c>
      <c r="AA1180" s="229" t="s">
        <v>44411</v>
      </c>
      <c r="AB1180" s="230">
        <v>5052688.55</v>
      </c>
      <c r="AD1180" s="209" t="s">
        <v>15770</v>
      </c>
      <c r="AE1180" s="210">
        <v>7543.3</v>
      </c>
      <c r="AF1180" s="93"/>
      <c r="AG1180" s="201" t="s">
        <v>32022</v>
      </c>
      <c r="AH1180" s="202">
        <v>21608.43</v>
      </c>
      <c r="AJ1180" s="319" t="s">
        <v>38087</v>
      </c>
      <c r="AK1180" s="320">
        <v>111117.68</v>
      </c>
      <c r="AM1180" s="265" t="s">
        <v>38171</v>
      </c>
      <c r="AN1180" s="266">
        <v>5121.5200000000004</v>
      </c>
      <c r="AP1180" s="233" t="s">
        <v>11050</v>
      </c>
      <c r="AQ1180" s="234">
        <v>1167385</v>
      </c>
      <c r="AS1180" s="211" t="s">
        <v>9271</v>
      </c>
      <c r="AT1180" s="212">
        <v>637.32000000000005</v>
      </c>
    </row>
    <row r="1181" spans="1:46" x14ac:dyDescent="0.3">
      <c r="A1181" s="315" t="s">
        <v>65582</v>
      </c>
      <c r="B1181" s="315"/>
      <c r="C1181" s="316">
        <v>1332.18</v>
      </c>
      <c r="E1181" s="263" t="s">
        <v>37301</v>
      </c>
      <c r="F1181" s="263"/>
      <c r="G1181" s="264">
        <v>8154.08</v>
      </c>
      <c r="I1181" s="227" t="s">
        <v>4628</v>
      </c>
      <c r="J1181" s="227"/>
      <c r="K1181" s="228">
        <v>13569</v>
      </c>
      <c r="M1181" s="205" t="s">
        <v>1520</v>
      </c>
      <c r="N1181" s="205"/>
      <c r="O1181" s="206">
        <v>58661.68</v>
      </c>
      <c r="U1181" s="309" t="s">
        <v>66538</v>
      </c>
      <c r="V1181" s="310">
        <v>6450.71</v>
      </c>
      <c r="X1181" s="267" t="s">
        <v>34561</v>
      </c>
      <c r="Y1181" s="268">
        <v>3792.6</v>
      </c>
      <c r="AA1181" s="229" t="s">
        <v>44412</v>
      </c>
      <c r="AB1181" s="230">
        <v>386765.52</v>
      </c>
      <c r="AD1181" s="209" t="s">
        <v>15771</v>
      </c>
      <c r="AE1181" s="210">
        <v>17361.830000000002</v>
      </c>
      <c r="AF1181" s="93"/>
      <c r="AG1181" s="201" t="s">
        <v>13488</v>
      </c>
      <c r="AH1181" s="202">
        <v>11925</v>
      </c>
      <c r="AJ1181" s="319" t="s">
        <v>38090</v>
      </c>
      <c r="AK1181" s="320">
        <v>1332.18</v>
      </c>
      <c r="AM1181" s="265" t="s">
        <v>38176</v>
      </c>
      <c r="AN1181" s="266">
        <v>8154.08</v>
      </c>
      <c r="AP1181" s="233" t="s">
        <v>11051</v>
      </c>
      <c r="AQ1181" s="234">
        <v>13569</v>
      </c>
      <c r="AS1181" s="211" t="s">
        <v>9650</v>
      </c>
      <c r="AT1181" s="212">
        <v>5174.05</v>
      </c>
    </row>
    <row r="1182" spans="1:46" x14ac:dyDescent="0.3">
      <c r="A1182" s="315" t="s">
        <v>65583</v>
      </c>
      <c r="B1182" s="315"/>
      <c r="C1182" s="316">
        <v>1312</v>
      </c>
      <c r="E1182" s="263" t="s">
        <v>37302</v>
      </c>
      <c r="F1182" s="263"/>
      <c r="G1182" s="264">
        <v>45877.56</v>
      </c>
      <c r="I1182" s="227" t="s">
        <v>4543</v>
      </c>
      <c r="J1182" s="227"/>
      <c r="K1182" s="228">
        <v>124954.47</v>
      </c>
      <c r="M1182" s="205" t="s">
        <v>1521</v>
      </c>
      <c r="N1182" s="205"/>
      <c r="O1182" s="206">
        <v>3097</v>
      </c>
      <c r="U1182" s="309" t="s">
        <v>58971</v>
      </c>
      <c r="V1182" s="310">
        <v>4525</v>
      </c>
      <c r="X1182" s="267" t="s">
        <v>34562</v>
      </c>
      <c r="Y1182" s="268">
        <v>12501.03</v>
      </c>
      <c r="AA1182" s="229" t="s">
        <v>15785</v>
      </c>
      <c r="AB1182" s="230">
        <v>756684.39</v>
      </c>
      <c r="AD1182" s="209" t="s">
        <v>15772</v>
      </c>
      <c r="AE1182" s="210">
        <v>11332.17</v>
      </c>
      <c r="AF1182" s="93"/>
      <c r="AG1182" s="201" t="s">
        <v>13489</v>
      </c>
      <c r="AH1182" s="202">
        <v>150472.84</v>
      </c>
      <c r="AJ1182" s="319" t="s">
        <v>38092</v>
      </c>
      <c r="AK1182" s="320">
        <v>1312</v>
      </c>
      <c r="AM1182" s="265" t="s">
        <v>38181</v>
      </c>
      <c r="AN1182" s="266">
        <v>45877.56</v>
      </c>
      <c r="AP1182" s="233" t="s">
        <v>11052</v>
      </c>
      <c r="AQ1182" s="234">
        <v>124954.47</v>
      </c>
      <c r="AS1182" s="211" t="s">
        <v>11272</v>
      </c>
      <c r="AT1182" s="212">
        <v>1478</v>
      </c>
    </row>
    <row r="1183" spans="1:46" x14ac:dyDescent="0.3">
      <c r="A1183" s="315" t="s">
        <v>65584</v>
      </c>
      <c r="B1183" s="315"/>
      <c r="C1183" s="316">
        <v>1001.96</v>
      </c>
      <c r="E1183" s="263" t="s">
        <v>37304</v>
      </c>
      <c r="F1183" s="263"/>
      <c r="G1183" s="264">
        <v>2738.62</v>
      </c>
      <c r="I1183" s="227" t="s">
        <v>4629</v>
      </c>
      <c r="J1183" s="227"/>
      <c r="K1183" s="228">
        <v>9666</v>
      </c>
      <c r="M1183" s="205" t="s">
        <v>1522</v>
      </c>
      <c r="N1183" s="205"/>
      <c r="O1183" s="206">
        <v>839863.87</v>
      </c>
      <c r="U1183" s="309" t="s">
        <v>60228</v>
      </c>
      <c r="V1183" s="310">
        <v>15976.56</v>
      </c>
      <c r="X1183" s="267" t="s">
        <v>34563</v>
      </c>
      <c r="Y1183" s="268">
        <v>12023.79</v>
      </c>
      <c r="AA1183" s="229" t="s">
        <v>46672</v>
      </c>
      <c r="AB1183" s="230">
        <v>1039.4100000000001</v>
      </c>
      <c r="AD1183" s="209" t="s">
        <v>15773</v>
      </c>
      <c r="AE1183" s="210">
        <v>68799.38</v>
      </c>
      <c r="AF1183" s="93"/>
      <c r="AG1183" s="201" t="s">
        <v>13490</v>
      </c>
      <c r="AH1183" s="202">
        <v>131776.18</v>
      </c>
      <c r="AJ1183" s="319" t="s">
        <v>38095</v>
      </c>
      <c r="AK1183" s="320">
        <v>1001.96</v>
      </c>
      <c r="AM1183" s="265" t="s">
        <v>38188</v>
      </c>
      <c r="AN1183" s="266">
        <v>2738.62</v>
      </c>
      <c r="AP1183" s="233" t="s">
        <v>11053</v>
      </c>
      <c r="AQ1183" s="234">
        <v>9666</v>
      </c>
      <c r="AS1183" s="211" t="s">
        <v>9824</v>
      </c>
      <c r="AT1183" s="212">
        <v>17086.36</v>
      </c>
    </row>
    <row r="1184" spans="1:46" x14ac:dyDescent="0.3">
      <c r="A1184" s="315" t="s">
        <v>65585</v>
      </c>
      <c r="B1184" s="315"/>
      <c r="C1184" s="316">
        <v>988</v>
      </c>
      <c r="E1184" s="263" t="s">
        <v>37305</v>
      </c>
      <c r="F1184" s="263"/>
      <c r="G1184" s="264">
        <v>31386.13</v>
      </c>
      <c r="I1184" s="227" t="s">
        <v>4544</v>
      </c>
      <c r="J1184" s="227"/>
      <c r="K1184" s="228">
        <v>148886.91</v>
      </c>
      <c r="M1184" s="205" t="s">
        <v>1523</v>
      </c>
      <c r="N1184" s="205"/>
      <c r="O1184" s="206">
        <v>1800</v>
      </c>
      <c r="U1184" s="309" t="s">
        <v>60229</v>
      </c>
      <c r="V1184" s="310">
        <v>1222.24</v>
      </c>
      <c r="X1184" s="267" t="s">
        <v>57249</v>
      </c>
      <c r="Y1184" s="268">
        <v>9349.6</v>
      </c>
      <c r="AA1184" s="229" t="s">
        <v>15786</v>
      </c>
      <c r="AB1184" s="230">
        <v>179047.89</v>
      </c>
      <c r="AD1184" s="209" t="s">
        <v>15774</v>
      </c>
      <c r="AE1184" s="210">
        <v>158875.98000000001</v>
      </c>
      <c r="AF1184" s="93"/>
      <c r="AG1184" s="201" t="s">
        <v>13491</v>
      </c>
      <c r="AH1184" s="202">
        <v>21451.02</v>
      </c>
      <c r="AJ1184" s="319" t="s">
        <v>38108</v>
      </c>
      <c r="AK1184" s="320">
        <v>988</v>
      </c>
      <c r="AM1184" s="265" t="s">
        <v>38192</v>
      </c>
      <c r="AN1184" s="266">
        <v>31386.13</v>
      </c>
      <c r="AP1184" s="233" t="s">
        <v>11054</v>
      </c>
      <c r="AQ1184" s="234">
        <v>148886.91</v>
      </c>
      <c r="AS1184" s="211" t="s">
        <v>6675</v>
      </c>
      <c r="AT1184" s="212">
        <v>281320.5</v>
      </c>
    </row>
    <row r="1185" spans="1:46" x14ac:dyDescent="0.3">
      <c r="A1185" s="315" t="s">
        <v>37736</v>
      </c>
      <c r="B1185" s="315"/>
      <c r="C1185" s="316">
        <v>153.94</v>
      </c>
      <c r="E1185" s="263" t="s">
        <v>37306</v>
      </c>
      <c r="F1185" s="263"/>
      <c r="G1185" s="264">
        <v>1086346.58</v>
      </c>
      <c r="I1185" s="227" t="s">
        <v>3624</v>
      </c>
      <c r="J1185" s="227"/>
      <c r="K1185" s="228">
        <v>223341.16</v>
      </c>
      <c r="M1185" s="205" t="s">
        <v>1524</v>
      </c>
      <c r="N1185" s="205"/>
      <c r="O1185" s="206">
        <v>13086</v>
      </c>
      <c r="U1185" s="309" t="s">
        <v>60230</v>
      </c>
      <c r="V1185" s="310">
        <v>3998.92</v>
      </c>
      <c r="X1185" s="267" t="s">
        <v>34564</v>
      </c>
      <c r="Y1185" s="268">
        <v>1762423.14</v>
      </c>
      <c r="AA1185" s="229" t="s">
        <v>15787</v>
      </c>
      <c r="AB1185" s="230">
        <v>101565.79</v>
      </c>
      <c r="AD1185" s="209" t="s">
        <v>15775</v>
      </c>
      <c r="AE1185" s="210">
        <v>111840.4</v>
      </c>
      <c r="AF1185" s="93"/>
      <c r="AG1185" s="201" t="s">
        <v>13492</v>
      </c>
      <c r="AH1185" s="202">
        <v>57952.3</v>
      </c>
      <c r="AJ1185" s="319" t="s">
        <v>38122</v>
      </c>
      <c r="AK1185" s="320">
        <v>153.94</v>
      </c>
      <c r="AM1185" s="265" t="s">
        <v>38197</v>
      </c>
      <c r="AN1185" s="266">
        <v>1086346.58</v>
      </c>
      <c r="AP1185" s="233" t="s">
        <v>9646</v>
      </c>
      <c r="AQ1185" s="234">
        <v>223341.16</v>
      </c>
      <c r="AS1185" s="211" t="s">
        <v>6913</v>
      </c>
      <c r="AT1185" s="212">
        <v>35400</v>
      </c>
    </row>
    <row r="1186" spans="1:46" x14ac:dyDescent="0.3">
      <c r="A1186" s="315" t="s">
        <v>37738</v>
      </c>
      <c r="B1186" s="315"/>
      <c r="C1186" s="316">
        <v>1698.14</v>
      </c>
      <c r="E1186" s="263" t="s">
        <v>37309</v>
      </c>
      <c r="F1186" s="263"/>
      <c r="G1186" s="264">
        <v>10203.879999999999</v>
      </c>
      <c r="I1186" s="227" t="s">
        <v>4545</v>
      </c>
      <c r="J1186" s="227"/>
      <c r="K1186" s="228">
        <v>14177</v>
      </c>
      <c r="M1186" s="205" t="s">
        <v>1525</v>
      </c>
      <c r="N1186" s="205"/>
      <c r="O1186" s="206">
        <v>2328</v>
      </c>
      <c r="U1186" s="309" t="s">
        <v>67150</v>
      </c>
      <c r="V1186" s="310">
        <v>16508</v>
      </c>
      <c r="X1186" s="267" t="s">
        <v>15826</v>
      </c>
      <c r="Y1186" s="268">
        <v>45417.55</v>
      </c>
      <c r="AA1186" s="229" t="s">
        <v>15788</v>
      </c>
      <c r="AB1186" s="230">
        <v>11495.98</v>
      </c>
      <c r="AD1186" s="209" t="s">
        <v>15776</v>
      </c>
      <c r="AE1186" s="210">
        <v>51514.13</v>
      </c>
      <c r="AF1186" s="93"/>
      <c r="AG1186" s="201" t="s">
        <v>13493</v>
      </c>
      <c r="AH1186" s="202">
        <v>32167.14</v>
      </c>
      <c r="AJ1186" s="319" t="s">
        <v>38149</v>
      </c>
      <c r="AK1186" s="320">
        <v>1698.14</v>
      </c>
      <c r="AM1186" s="265" t="s">
        <v>38212</v>
      </c>
      <c r="AN1186" s="266">
        <v>10203.879999999999</v>
      </c>
      <c r="AP1186" s="233" t="s">
        <v>9647</v>
      </c>
      <c r="AQ1186" s="234">
        <v>14177</v>
      </c>
      <c r="AS1186" s="211" t="s">
        <v>7343</v>
      </c>
      <c r="AT1186" s="212">
        <v>62066.1</v>
      </c>
    </row>
    <row r="1187" spans="1:46" x14ac:dyDescent="0.3">
      <c r="A1187" s="315" t="s">
        <v>65588</v>
      </c>
      <c r="B1187" s="315"/>
      <c r="C1187" s="316">
        <v>98159.19</v>
      </c>
      <c r="E1187" s="263" t="s">
        <v>37310</v>
      </c>
      <c r="F1187" s="263"/>
      <c r="G1187" s="264">
        <v>1875</v>
      </c>
      <c r="I1187" s="227" t="s">
        <v>4546</v>
      </c>
      <c r="J1187" s="227"/>
      <c r="K1187" s="228">
        <v>52806.8</v>
      </c>
      <c r="M1187" s="205" t="s">
        <v>1526</v>
      </c>
      <c r="N1187" s="205"/>
      <c r="O1187" s="206">
        <v>3501</v>
      </c>
      <c r="U1187" s="309" t="s">
        <v>40140</v>
      </c>
      <c r="V1187" s="310">
        <v>397.87</v>
      </c>
      <c r="X1187" s="267" t="s">
        <v>48686</v>
      </c>
      <c r="Y1187" s="268">
        <v>10239.48</v>
      </c>
      <c r="AA1187" s="229" t="s">
        <v>15790</v>
      </c>
      <c r="AB1187" s="230">
        <v>5252.83</v>
      </c>
      <c r="AD1187" s="209" t="s">
        <v>15777</v>
      </c>
      <c r="AE1187" s="210">
        <v>47882.49</v>
      </c>
      <c r="AF1187" s="93"/>
      <c r="AG1187" s="201" t="s">
        <v>32023</v>
      </c>
      <c r="AH1187" s="202">
        <v>301311.57</v>
      </c>
      <c r="AJ1187" s="319" t="s">
        <v>38156</v>
      </c>
      <c r="AK1187" s="320">
        <v>98159.19</v>
      </c>
      <c r="AM1187" s="265" t="s">
        <v>38222</v>
      </c>
      <c r="AN1187" s="266">
        <v>1875</v>
      </c>
      <c r="AP1187" s="233" t="s">
        <v>9648</v>
      </c>
      <c r="AQ1187" s="234">
        <v>52806.8</v>
      </c>
      <c r="AS1187" s="211" t="s">
        <v>7598</v>
      </c>
      <c r="AT1187" s="212">
        <v>237581</v>
      </c>
    </row>
    <row r="1188" spans="1:46" x14ac:dyDescent="0.3">
      <c r="A1188" s="315" t="s">
        <v>37739</v>
      </c>
      <c r="B1188" s="315"/>
      <c r="C1188" s="316">
        <v>383.18</v>
      </c>
      <c r="E1188" s="263" t="s">
        <v>37311</v>
      </c>
      <c r="F1188" s="263"/>
      <c r="G1188" s="264">
        <v>33036.99</v>
      </c>
      <c r="I1188" s="227" t="s">
        <v>3625</v>
      </c>
      <c r="J1188" s="227"/>
      <c r="K1188" s="228">
        <v>135526.49</v>
      </c>
      <c r="M1188" s="205" t="s">
        <v>1527</v>
      </c>
      <c r="N1188" s="205"/>
      <c r="O1188" s="206">
        <v>2421.81</v>
      </c>
      <c r="U1188" s="309" t="s">
        <v>54908</v>
      </c>
      <c r="V1188" s="310">
        <v>8600</v>
      </c>
      <c r="X1188" s="267" t="s">
        <v>33123</v>
      </c>
      <c r="Y1188" s="268">
        <v>158139.53</v>
      </c>
      <c r="AA1188" s="229" t="s">
        <v>15791</v>
      </c>
      <c r="AB1188" s="230">
        <v>76924.100000000006</v>
      </c>
      <c r="AD1188" s="209" t="s">
        <v>15778</v>
      </c>
      <c r="AE1188" s="210">
        <v>644855</v>
      </c>
      <c r="AF1188" s="93"/>
      <c r="AG1188" s="201" t="s">
        <v>32024</v>
      </c>
      <c r="AH1188" s="202">
        <v>21608.43</v>
      </c>
      <c r="AJ1188" s="319" t="s">
        <v>38158</v>
      </c>
      <c r="AK1188" s="320">
        <v>383.18</v>
      </c>
      <c r="AM1188" s="265" t="s">
        <v>38227</v>
      </c>
      <c r="AN1188" s="266">
        <v>33036.99</v>
      </c>
      <c r="AP1188" s="233" t="s">
        <v>9649</v>
      </c>
      <c r="AQ1188" s="234">
        <v>135526.49</v>
      </c>
      <c r="AS1188" s="211" t="s">
        <v>7754</v>
      </c>
      <c r="AT1188" s="212">
        <v>58661.68</v>
      </c>
    </row>
    <row r="1189" spans="1:46" x14ac:dyDescent="0.3">
      <c r="A1189" s="315" t="s">
        <v>37742</v>
      </c>
      <c r="B1189" s="315"/>
      <c r="C1189" s="316">
        <v>-390.43</v>
      </c>
      <c r="E1189" s="263" t="s">
        <v>37312</v>
      </c>
      <c r="F1189" s="263"/>
      <c r="G1189" s="264">
        <v>9073.7099999999991</v>
      </c>
      <c r="I1189" s="227" t="s">
        <v>4547</v>
      </c>
      <c r="J1189" s="227"/>
      <c r="K1189" s="228">
        <v>166482.18</v>
      </c>
      <c r="M1189" s="205" t="s">
        <v>1528</v>
      </c>
      <c r="N1189" s="205"/>
      <c r="O1189" s="206">
        <v>26107.42</v>
      </c>
      <c r="U1189" s="309" t="s">
        <v>54909</v>
      </c>
      <c r="V1189" s="310">
        <v>657.89</v>
      </c>
      <c r="X1189" s="267" t="s">
        <v>63980</v>
      </c>
      <c r="Y1189" s="268">
        <v>541.70000000000005</v>
      </c>
      <c r="AA1189" s="229" t="s">
        <v>15792</v>
      </c>
      <c r="AB1189" s="230">
        <v>242339.93</v>
      </c>
      <c r="AD1189" s="209" t="s">
        <v>15779</v>
      </c>
      <c r="AE1189" s="210">
        <v>61880</v>
      </c>
      <c r="AF1189" s="93"/>
      <c r="AG1189" s="201" t="s">
        <v>32025</v>
      </c>
      <c r="AH1189" s="202">
        <v>13086.34</v>
      </c>
      <c r="AJ1189" s="319" t="s">
        <v>38178</v>
      </c>
      <c r="AK1189" s="320">
        <v>-390.43</v>
      </c>
      <c r="AM1189" s="265" t="s">
        <v>38232</v>
      </c>
      <c r="AN1189" s="266">
        <v>9073.7099999999991</v>
      </c>
      <c r="AP1189" s="233" t="s">
        <v>11056</v>
      </c>
      <c r="AQ1189" s="234">
        <v>166482.18</v>
      </c>
      <c r="AS1189" s="211" t="s">
        <v>8303</v>
      </c>
      <c r="AT1189" s="212">
        <v>93362.07</v>
      </c>
    </row>
    <row r="1190" spans="1:46" x14ac:dyDescent="0.3">
      <c r="A1190" s="315" t="s">
        <v>37743</v>
      </c>
      <c r="B1190" s="315"/>
      <c r="C1190" s="316">
        <v>28885.02</v>
      </c>
      <c r="E1190" s="263" t="s">
        <v>37313</v>
      </c>
      <c r="F1190" s="263"/>
      <c r="G1190" s="264">
        <v>90015</v>
      </c>
      <c r="I1190" s="227" t="s">
        <v>4548</v>
      </c>
      <c r="J1190" s="227"/>
      <c r="K1190" s="228">
        <v>512705.33</v>
      </c>
      <c r="M1190" s="205" t="s">
        <v>1529</v>
      </c>
      <c r="N1190" s="205"/>
      <c r="O1190" s="206">
        <v>1111</v>
      </c>
      <c r="U1190" s="309" t="s">
        <v>51772</v>
      </c>
      <c r="V1190" s="310">
        <v>931.21</v>
      </c>
      <c r="X1190" s="267" t="s">
        <v>15832</v>
      </c>
      <c r="Y1190" s="268">
        <v>144970.96</v>
      </c>
      <c r="AA1190" s="229" t="s">
        <v>15793</v>
      </c>
      <c r="AB1190" s="230">
        <v>183188.66</v>
      </c>
      <c r="AD1190" s="209" t="s">
        <v>15780</v>
      </c>
      <c r="AE1190" s="210">
        <v>147400</v>
      </c>
      <c r="AF1190" s="93"/>
      <c r="AG1190" s="201" t="s">
        <v>13494</v>
      </c>
      <c r="AH1190" s="202">
        <v>2994.69</v>
      </c>
      <c r="AJ1190" s="319" t="s">
        <v>38183</v>
      </c>
      <c r="AK1190" s="320">
        <v>28885.02</v>
      </c>
      <c r="AM1190" s="265" t="s">
        <v>38242</v>
      </c>
      <c r="AN1190" s="266">
        <v>90015</v>
      </c>
      <c r="AP1190" s="233" t="s">
        <v>11057</v>
      </c>
      <c r="AQ1190" s="234">
        <v>512705.33</v>
      </c>
      <c r="AS1190" s="211" t="s">
        <v>8519</v>
      </c>
      <c r="AT1190" s="212">
        <v>283698.45</v>
      </c>
    </row>
    <row r="1191" spans="1:46" x14ac:dyDescent="0.3">
      <c r="A1191" s="315" t="s">
        <v>65591</v>
      </c>
      <c r="B1191" s="315"/>
      <c r="C1191" s="316">
        <v>2270</v>
      </c>
      <c r="E1191" s="263" t="s">
        <v>37314</v>
      </c>
      <c r="F1191" s="263"/>
      <c r="G1191" s="264">
        <v>46836.81</v>
      </c>
      <c r="I1191" s="227" t="s">
        <v>4633</v>
      </c>
      <c r="J1191" s="227"/>
      <c r="K1191" s="228">
        <v>9666</v>
      </c>
      <c r="M1191" s="205" t="s">
        <v>1530</v>
      </c>
      <c r="N1191" s="205"/>
      <c r="O1191" s="206">
        <v>2691</v>
      </c>
      <c r="U1191" s="309" t="s">
        <v>67151</v>
      </c>
      <c r="V1191" s="310">
        <v>2041</v>
      </c>
      <c r="X1191" s="267" t="s">
        <v>15833</v>
      </c>
      <c r="Y1191" s="268">
        <v>472056.06</v>
      </c>
      <c r="AA1191" s="229" t="s">
        <v>15794</v>
      </c>
      <c r="AB1191" s="230">
        <v>19091.830000000002</v>
      </c>
      <c r="AD1191" s="209" t="s">
        <v>15781</v>
      </c>
      <c r="AE1191" s="210">
        <v>23422.32</v>
      </c>
      <c r="AF1191" s="93"/>
      <c r="AG1191" s="201" t="s">
        <v>13495</v>
      </c>
      <c r="AH1191" s="202">
        <v>2994.69</v>
      </c>
      <c r="AJ1191" s="319" t="s">
        <v>38206</v>
      </c>
      <c r="AK1191" s="320">
        <v>2270</v>
      </c>
      <c r="AM1191" s="265" t="s">
        <v>38250</v>
      </c>
      <c r="AN1191" s="266">
        <v>46836.81</v>
      </c>
      <c r="AP1191" s="233" t="s">
        <v>11060</v>
      </c>
      <c r="AQ1191" s="234">
        <v>9666</v>
      </c>
      <c r="AS1191" s="211" t="s">
        <v>8690</v>
      </c>
      <c r="AT1191" s="212">
        <v>14280.22</v>
      </c>
    </row>
    <row r="1192" spans="1:46" x14ac:dyDescent="0.3">
      <c r="A1192" s="315" t="s">
        <v>65592</v>
      </c>
      <c r="B1192" s="315"/>
      <c r="C1192" s="316">
        <v>23440</v>
      </c>
      <c r="E1192" s="263" t="s">
        <v>37315</v>
      </c>
      <c r="F1192" s="263"/>
      <c r="G1192" s="264">
        <v>52121.04</v>
      </c>
      <c r="I1192" s="227" t="s">
        <v>4634</v>
      </c>
      <c r="J1192" s="227"/>
      <c r="K1192" s="228">
        <v>12500</v>
      </c>
      <c r="M1192" s="205" t="s">
        <v>1531</v>
      </c>
      <c r="N1192" s="205"/>
      <c r="O1192" s="206">
        <v>100302</v>
      </c>
      <c r="U1192" s="309" t="s">
        <v>51773</v>
      </c>
      <c r="V1192" s="310">
        <v>311.83999999999997</v>
      </c>
      <c r="X1192" s="267" t="s">
        <v>33125</v>
      </c>
      <c r="Y1192" s="268">
        <v>288051.21000000002</v>
      </c>
      <c r="AA1192" s="229" t="s">
        <v>15795</v>
      </c>
      <c r="AB1192" s="230">
        <v>903.15</v>
      </c>
      <c r="AD1192" s="209" t="s">
        <v>15782</v>
      </c>
      <c r="AE1192" s="210">
        <v>195149.22</v>
      </c>
      <c r="AF1192" s="93"/>
      <c r="AG1192" s="201" t="s">
        <v>19901</v>
      </c>
      <c r="AH1192" s="202">
        <v>13086.34</v>
      </c>
      <c r="AJ1192" s="319" t="s">
        <v>38224</v>
      </c>
      <c r="AK1192" s="320">
        <v>23440</v>
      </c>
      <c r="AM1192" s="265" t="s">
        <v>38257</v>
      </c>
      <c r="AN1192" s="266">
        <v>52121.04</v>
      </c>
      <c r="AP1192" s="233" t="s">
        <v>11061</v>
      </c>
      <c r="AQ1192" s="234">
        <v>12500</v>
      </c>
      <c r="AS1192" s="211" t="s">
        <v>8934</v>
      </c>
      <c r="AT1192" s="212">
        <v>135000</v>
      </c>
    </row>
    <row r="1193" spans="1:46" x14ac:dyDescent="0.3">
      <c r="A1193" s="315" t="s">
        <v>37746</v>
      </c>
      <c r="B1193" s="315"/>
      <c r="C1193" s="316">
        <v>6884.36</v>
      </c>
      <c r="E1193" s="263" t="s">
        <v>37316</v>
      </c>
      <c r="F1193" s="263"/>
      <c r="G1193" s="264">
        <v>6647.46</v>
      </c>
      <c r="I1193" s="227" t="s">
        <v>4635</v>
      </c>
      <c r="J1193" s="227"/>
      <c r="K1193" s="228">
        <v>11444.52</v>
      </c>
      <c r="M1193" s="205" t="s">
        <v>1532</v>
      </c>
      <c r="N1193" s="205"/>
      <c r="O1193" s="206">
        <v>25515</v>
      </c>
      <c r="U1193" s="309" t="s">
        <v>51774</v>
      </c>
      <c r="V1193" s="310">
        <v>1751.29</v>
      </c>
      <c r="X1193" s="267" t="s">
        <v>15834</v>
      </c>
      <c r="Y1193" s="268">
        <v>13477.56</v>
      </c>
      <c r="AA1193" s="229" t="s">
        <v>49635</v>
      </c>
      <c r="AB1193" s="230">
        <v>760</v>
      </c>
      <c r="AD1193" s="209" t="s">
        <v>15783</v>
      </c>
      <c r="AE1193" s="210">
        <v>102565.79</v>
      </c>
      <c r="AF1193" s="93"/>
      <c r="AG1193" s="201" t="s">
        <v>32026</v>
      </c>
      <c r="AH1193" s="202">
        <v>1674.98</v>
      </c>
      <c r="AJ1193" s="319" t="s">
        <v>38229</v>
      </c>
      <c r="AK1193" s="320">
        <v>6884.36</v>
      </c>
      <c r="AM1193" s="265" t="s">
        <v>38265</v>
      </c>
      <c r="AN1193" s="266">
        <v>6647.46</v>
      </c>
      <c r="AP1193" s="233" t="s">
        <v>11062</v>
      </c>
      <c r="AQ1193" s="234">
        <v>11444.52</v>
      </c>
      <c r="AS1193" s="211" t="s">
        <v>9272</v>
      </c>
      <c r="AT1193" s="212">
        <v>1410954.69</v>
      </c>
    </row>
    <row r="1194" spans="1:46" x14ac:dyDescent="0.3">
      <c r="A1194" s="315" t="s">
        <v>37749</v>
      </c>
      <c r="B1194" s="315"/>
      <c r="C1194" s="316">
        <v>14038.22</v>
      </c>
      <c r="E1194" s="263" t="s">
        <v>37318</v>
      </c>
      <c r="F1194" s="263"/>
      <c r="G1194" s="264">
        <v>1623.74</v>
      </c>
      <c r="I1194" s="227" t="s">
        <v>4636</v>
      </c>
      <c r="J1194" s="227"/>
      <c r="K1194" s="228">
        <v>34806</v>
      </c>
      <c r="M1194" s="205" t="s">
        <v>1533</v>
      </c>
      <c r="N1194" s="205"/>
      <c r="O1194" s="206">
        <v>285.68</v>
      </c>
      <c r="U1194" s="309" t="s">
        <v>61840</v>
      </c>
      <c r="V1194" s="310">
        <v>-159.85</v>
      </c>
      <c r="X1194" s="267" t="s">
        <v>36020</v>
      </c>
      <c r="Y1194" s="268">
        <v>30964.94</v>
      </c>
      <c r="AA1194" s="229" t="s">
        <v>15798</v>
      </c>
      <c r="AB1194" s="230">
        <v>31455.16</v>
      </c>
      <c r="AD1194" s="209" t="s">
        <v>15784</v>
      </c>
      <c r="AE1194" s="210">
        <v>31570.560000000001</v>
      </c>
      <c r="AF1194" s="93"/>
      <c r="AG1194" s="201" t="s">
        <v>32027</v>
      </c>
      <c r="AH1194" s="202">
        <v>2249.94</v>
      </c>
      <c r="AJ1194" s="319" t="s">
        <v>38244</v>
      </c>
      <c r="AK1194" s="320">
        <v>14038.22</v>
      </c>
      <c r="AM1194" s="265" t="s">
        <v>38275</v>
      </c>
      <c r="AN1194" s="266">
        <v>1623.74</v>
      </c>
      <c r="AP1194" s="233" t="s">
        <v>11063</v>
      </c>
      <c r="AQ1194" s="234">
        <v>34806</v>
      </c>
      <c r="AS1194" s="211" t="s">
        <v>9515</v>
      </c>
      <c r="AT1194" s="212">
        <v>41603.980000000003</v>
      </c>
    </row>
    <row r="1195" spans="1:46" x14ac:dyDescent="0.3">
      <c r="A1195" s="315" t="s">
        <v>37751</v>
      </c>
      <c r="B1195" s="315"/>
      <c r="C1195" s="316">
        <v>2230.79</v>
      </c>
      <c r="E1195" s="263" t="s">
        <v>37319</v>
      </c>
      <c r="F1195" s="263"/>
      <c r="G1195" s="264">
        <v>235744.08</v>
      </c>
      <c r="I1195" s="227" t="s">
        <v>4638</v>
      </c>
      <c r="J1195" s="227"/>
      <c r="K1195" s="228">
        <v>11508.6</v>
      </c>
      <c r="M1195" s="205" t="s">
        <v>1534</v>
      </c>
      <c r="N1195" s="205"/>
      <c r="O1195" s="206">
        <v>763</v>
      </c>
      <c r="U1195" s="309" t="s">
        <v>67152</v>
      </c>
      <c r="V1195" s="310">
        <v>5.39</v>
      </c>
      <c r="X1195" s="267" t="s">
        <v>15835</v>
      </c>
      <c r="Y1195" s="268">
        <v>10000</v>
      </c>
      <c r="AA1195" s="229" t="s">
        <v>15799</v>
      </c>
      <c r="AB1195" s="230">
        <v>24018.78</v>
      </c>
      <c r="AD1195" s="209" t="s">
        <v>15785</v>
      </c>
      <c r="AE1195" s="210">
        <v>702540.72</v>
      </c>
      <c r="AF1195" s="93"/>
      <c r="AG1195" s="201" t="s">
        <v>32028</v>
      </c>
      <c r="AH1195" s="202">
        <v>23.51</v>
      </c>
      <c r="AJ1195" s="319" t="s">
        <v>38252</v>
      </c>
      <c r="AK1195" s="320">
        <v>2230.79</v>
      </c>
      <c r="AM1195" s="265" t="s">
        <v>38280</v>
      </c>
      <c r="AN1195" s="266">
        <v>235744.08</v>
      </c>
      <c r="AP1195" s="233" t="s">
        <v>11065</v>
      </c>
      <c r="AQ1195" s="234">
        <v>11508.6</v>
      </c>
      <c r="AS1195" s="211" t="s">
        <v>10893</v>
      </c>
      <c r="AT1195" s="212">
        <v>21151.93</v>
      </c>
    </row>
    <row r="1196" spans="1:46" x14ac:dyDescent="0.3">
      <c r="A1196" s="315" t="s">
        <v>37753</v>
      </c>
      <c r="B1196" s="315"/>
      <c r="C1196" s="316">
        <v>54.53</v>
      </c>
      <c r="E1196" s="263" t="s">
        <v>37320</v>
      </c>
      <c r="F1196" s="263"/>
      <c r="G1196" s="264">
        <v>13351.64</v>
      </c>
      <c r="I1196" s="227" t="s">
        <v>12309</v>
      </c>
      <c r="J1196" s="227"/>
      <c r="K1196" s="228">
        <v>1092.5</v>
      </c>
      <c r="M1196" s="205" t="s">
        <v>1535</v>
      </c>
      <c r="N1196" s="205"/>
      <c r="O1196" s="206">
        <v>29420</v>
      </c>
      <c r="U1196" s="309" t="s">
        <v>61305</v>
      </c>
      <c r="V1196" s="310">
        <v>245.17</v>
      </c>
      <c r="X1196" s="267" t="s">
        <v>15837</v>
      </c>
      <c r="Y1196" s="268">
        <v>356872.11</v>
      </c>
      <c r="AA1196" s="229" t="s">
        <v>15802</v>
      </c>
      <c r="AB1196" s="230">
        <v>3445.44</v>
      </c>
      <c r="AD1196" s="209" t="s">
        <v>15786</v>
      </c>
      <c r="AE1196" s="210">
        <v>298032.03000000003</v>
      </c>
      <c r="AF1196" s="93"/>
      <c r="AG1196" s="201" t="s">
        <v>32029</v>
      </c>
      <c r="AH1196" s="202">
        <v>11441.57</v>
      </c>
      <c r="AJ1196" s="319" t="s">
        <v>38259</v>
      </c>
      <c r="AK1196" s="320">
        <v>54.53</v>
      </c>
      <c r="AM1196" s="265" t="s">
        <v>38285</v>
      </c>
      <c r="AN1196" s="266">
        <v>13351.64</v>
      </c>
      <c r="AP1196" s="233" t="s">
        <v>12065</v>
      </c>
      <c r="AQ1196" s="234">
        <v>1092.5</v>
      </c>
      <c r="AS1196" s="211" t="s">
        <v>11067</v>
      </c>
      <c r="AT1196" s="212">
        <v>6097.4</v>
      </c>
    </row>
    <row r="1197" spans="1:46" x14ac:dyDescent="0.3">
      <c r="A1197" s="315" t="s">
        <v>37755</v>
      </c>
      <c r="B1197" s="315"/>
      <c r="C1197" s="316">
        <v>3728.11</v>
      </c>
      <c r="E1197" s="263" t="s">
        <v>37322</v>
      </c>
      <c r="F1197" s="263"/>
      <c r="G1197" s="264">
        <v>27267.33</v>
      </c>
      <c r="I1197" s="227" t="s">
        <v>4639</v>
      </c>
      <c r="J1197" s="227"/>
      <c r="K1197" s="228">
        <v>9666</v>
      </c>
      <c r="M1197" s="205" t="s">
        <v>1536</v>
      </c>
      <c r="N1197" s="205"/>
      <c r="O1197" s="206">
        <v>3325.56</v>
      </c>
      <c r="U1197" s="309" t="s">
        <v>64054</v>
      </c>
      <c r="V1197" s="310">
        <v>17500</v>
      </c>
      <c r="X1197" s="267" t="s">
        <v>51647</v>
      </c>
      <c r="Y1197" s="268">
        <v>102151.18</v>
      </c>
      <c r="AA1197" s="229" t="s">
        <v>47753</v>
      </c>
      <c r="AB1197" s="230">
        <v>-11246.89</v>
      </c>
      <c r="AD1197" s="209" t="s">
        <v>15787</v>
      </c>
      <c r="AE1197" s="210">
        <v>151321.73000000001</v>
      </c>
      <c r="AF1197" s="93"/>
      <c r="AG1197" s="201" t="s">
        <v>32030</v>
      </c>
      <c r="AH1197" s="202">
        <v>1674.98</v>
      </c>
      <c r="AJ1197" s="319" t="s">
        <v>38267</v>
      </c>
      <c r="AK1197" s="320">
        <v>3728.11</v>
      </c>
      <c r="AM1197" s="265" t="s">
        <v>38304</v>
      </c>
      <c r="AN1197" s="266">
        <v>27267.33</v>
      </c>
      <c r="AP1197" s="233" t="s">
        <v>11066</v>
      </c>
      <c r="AQ1197" s="234">
        <v>9666</v>
      </c>
      <c r="AS1197" s="211" t="s">
        <v>11525</v>
      </c>
      <c r="AT1197" s="212">
        <v>542874.93999999994</v>
      </c>
    </row>
    <row r="1198" spans="1:46" x14ac:dyDescent="0.3">
      <c r="A1198" s="315" t="s">
        <v>37756</v>
      </c>
      <c r="B1198" s="315"/>
      <c r="C1198" s="316">
        <v>2267.4699999999998</v>
      </c>
      <c r="E1198" s="263" t="s">
        <v>37323</v>
      </c>
      <c r="F1198" s="263"/>
      <c r="G1198" s="264">
        <v>313317.15999999997</v>
      </c>
      <c r="I1198" s="227" t="s">
        <v>12310</v>
      </c>
      <c r="J1198" s="227"/>
      <c r="K1198" s="228">
        <v>18073</v>
      </c>
      <c r="M1198" s="205" t="s">
        <v>1537</v>
      </c>
      <c r="N1198" s="205"/>
      <c r="O1198" s="206">
        <v>167213.20000000001</v>
      </c>
      <c r="U1198" s="309" t="s">
        <v>36080</v>
      </c>
      <c r="V1198" s="310">
        <v>1600</v>
      </c>
      <c r="X1198" s="267" t="s">
        <v>15838</v>
      </c>
      <c r="Y1198" s="268">
        <v>122678.43</v>
      </c>
      <c r="AA1198" s="229" t="s">
        <v>47754</v>
      </c>
      <c r="AB1198" s="230">
        <v>73625.13</v>
      </c>
      <c r="AD1198" s="209" t="s">
        <v>15788</v>
      </c>
      <c r="AE1198" s="210">
        <v>11599.95</v>
      </c>
      <c r="AF1198" s="93"/>
      <c r="AG1198" s="201" t="s">
        <v>19907</v>
      </c>
      <c r="AH1198" s="202">
        <v>2249.94</v>
      </c>
      <c r="AJ1198" s="319" t="s">
        <v>38272</v>
      </c>
      <c r="AK1198" s="320">
        <v>2267.4699999999998</v>
      </c>
      <c r="AM1198" s="265" t="s">
        <v>38311</v>
      </c>
      <c r="AN1198" s="266">
        <v>313317.15999999997</v>
      </c>
      <c r="AP1198" s="233" t="s">
        <v>12064</v>
      </c>
      <c r="AQ1198" s="234">
        <v>18073</v>
      </c>
      <c r="AS1198" s="211" t="s">
        <v>11870</v>
      </c>
      <c r="AT1198" s="212">
        <v>772326.8</v>
      </c>
    </row>
    <row r="1199" spans="1:46" x14ac:dyDescent="0.3">
      <c r="A1199" s="315" t="s">
        <v>37757</v>
      </c>
      <c r="B1199" s="315"/>
      <c r="C1199" s="316">
        <v>1319.25</v>
      </c>
      <c r="E1199" s="263" t="s">
        <v>37325</v>
      </c>
      <c r="F1199" s="263"/>
      <c r="G1199" s="264">
        <v>138986.70000000001</v>
      </c>
      <c r="I1199" s="227" t="s">
        <v>4640</v>
      </c>
      <c r="J1199" s="227"/>
      <c r="K1199" s="228">
        <v>4491.95</v>
      </c>
      <c r="M1199" s="205" t="s">
        <v>1538</v>
      </c>
      <c r="N1199" s="205"/>
      <c r="O1199" s="206">
        <v>4919.9399999999996</v>
      </c>
      <c r="U1199" s="309" t="s">
        <v>67153</v>
      </c>
      <c r="V1199" s="310">
        <v>4320</v>
      </c>
      <c r="X1199" s="267" t="s">
        <v>40123</v>
      </c>
      <c r="Y1199" s="268">
        <v>1479.04</v>
      </c>
      <c r="AA1199" s="229" t="s">
        <v>34557</v>
      </c>
      <c r="AB1199" s="230">
        <v>11564.78</v>
      </c>
      <c r="AD1199" s="209" t="s">
        <v>15789</v>
      </c>
      <c r="AE1199" s="210">
        <v>69300.62</v>
      </c>
      <c r="AF1199" s="93"/>
      <c r="AG1199" s="201" t="s">
        <v>32031</v>
      </c>
      <c r="AH1199" s="202">
        <v>23.51</v>
      </c>
      <c r="AJ1199" s="319" t="s">
        <v>38277</v>
      </c>
      <c r="AK1199" s="320">
        <v>1319.25</v>
      </c>
      <c r="AM1199" s="265" t="s">
        <v>38324</v>
      </c>
      <c r="AN1199" s="266">
        <v>138986.70000000001</v>
      </c>
      <c r="AP1199" s="233" t="s">
        <v>9650</v>
      </c>
      <c r="AQ1199" s="234">
        <v>4491.95</v>
      </c>
      <c r="AS1199" s="211" t="s">
        <v>9825</v>
      </c>
      <c r="AT1199" s="212">
        <v>3996379.76</v>
      </c>
    </row>
    <row r="1200" spans="1:46" x14ac:dyDescent="0.3">
      <c r="A1200" s="315" t="s">
        <v>37758</v>
      </c>
      <c r="B1200" s="315"/>
      <c r="C1200" s="316">
        <v>7318.02</v>
      </c>
      <c r="E1200" s="263" t="s">
        <v>37326</v>
      </c>
      <c r="F1200" s="263"/>
      <c r="G1200" s="264">
        <v>1000</v>
      </c>
      <c r="I1200" s="227" t="s">
        <v>4549</v>
      </c>
      <c r="J1200" s="227"/>
      <c r="K1200" s="228">
        <v>110864.13</v>
      </c>
      <c r="M1200" s="205" t="s">
        <v>1539</v>
      </c>
      <c r="N1200" s="205"/>
      <c r="O1200" s="206">
        <v>1636</v>
      </c>
      <c r="U1200" s="309" t="s">
        <v>61306</v>
      </c>
      <c r="V1200" s="310">
        <v>1641.25</v>
      </c>
      <c r="X1200" s="267" t="s">
        <v>47757</v>
      </c>
      <c r="Y1200" s="268">
        <v>-50779.8</v>
      </c>
      <c r="AA1200" s="229" t="s">
        <v>47755</v>
      </c>
      <c r="AB1200" s="230">
        <v>33339.43</v>
      </c>
      <c r="AD1200" s="209" t="s">
        <v>15790</v>
      </c>
      <c r="AE1200" s="210">
        <v>44005.47</v>
      </c>
      <c r="AF1200" s="93"/>
      <c r="AG1200" s="201" t="s">
        <v>32032</v>
      </c>
      <c r="AH1200" s="202">
        <v>11441.57</v>
      </c>
      <c r="AJ1200" s="319" t="s">
        <v>38282</v>
      </c>
      <c r="AK1200" s="320">
        <v>7318.02</v>
      </c>
      <c r="AM1200" s="265" t="s">
        <v>38328</v>
      </c>
      <c r="AN1200" s="266">
        <v>1000</v>
      </c>
      <c r="AP1200" s="233" t="s">
        <v>11067</v>
      </c>
      <c r="AQ1200" s="234">
        <v>110864.13</v>
      </c>
      <c r="AS1200" s="211" t="s">
        <v>6676</v>
      </c>
      <c r="AT1200" s="212">
        <v>36358</v>
      </c>
    </row>
    <row r="1201" spans="1:46" x14ac:dyDescent="0.3">
      <c r="A1201" s="315" t="s">
        <v>37759</v>
      </c>
      <c r="B1201" s="315"/>
      <c r="C1201" s="316">
        <v>627.47</v>
      </c>
      <c r="E1201" s="263" t="s">
        <v>37327</v>
      </c>
      <c r="F1201" s="263"/>
      <c r="G1201" s="264">
        <v>81344.69</v>
      </c>
      <c r="I1201" s="227" t="s">
        <v>4641</v>
      </c>
      <c r="J1201" s="227"/>
      <c r="K1201" s="228">
        <v>17701.45</v>
      </c>
      <c r="M1201" s="205" t="s">
        <v>1540</v>
      </c>
      <c r="N1201" s="205"/>
      <c r="O1201" s="206">
        <v>9453</v>
      </c>
      <c r="U1201" s="309" t="s">
        <v>36081</v>
      </c>
      <c r="V1201" s="310">
        <v>1917.2</v>
      </c>
      <c r="X1201" s="267" t="s">
        <v>40124</v>
      </c>
      <c r="Y1201" s="268">
        <v>1371342.5</v>
      </c>
      <c r="AA1201" s="229" t="s">
        <v>34558</v>
      </c>
      <c r="AB1201" s="230">
        <v>9067.44</v>
      </c>
      <c r="AD1201" s="209" t="s">
        <v>15791</v>
      </c>
      <c r="AE1201" s="210">
        <v>133872.95999999999</v>
      </c>
      <c r="AF1201" s="93"/>
      <c r="AG1201" s="201" t="s">
        <v>32033</v>
      </c>
      <c r="AH1201" s="202">
        <v>9510.35</v>
      </c>
      <c r="AJ1201" s="319" t="s">
        <v>38287</v>
      </c>
      <c r="AK1201" s="320">
        <v>627.47</v>
      </c>
      <c r="AM1201" s="265" t="s">
        <v>38335</v>
      </c>
      <c r="AN1201" s="266">
        <v>81344.69</v>
      </c>
      <c r="AP1201" s="233" t="s">
        <v>11068</v>
      </c>
      <c r="AQ1201" s="234">
        <v>17701.45</v>
      </c>
      <c r="AS1201" s="211" t="s">
        <v>7093</v>
      </c>
      <c r="AT1201" s="212">
        <v>2649</v>
      </c>
    </row>
    <row r="1202" spans="1:46" x14ac:dyDescent="0.3">
      <c r="A1202" s="315" t="s">
        <v>65595</v>
      </c>
      <c r="B1202" s="315"/>
      <c r="C1202" s="316">
        <v>426</v>
      </c>
      <c r="E1202" s="263" t="s">
        <v>37328</v>
      </c>
      <c r="F1202" s="263"/>
      <c r="G1202" s="264">
        <v>97996.54</v>
      </c>
      <c r="I1202" s="227" t="s">
        <v>3626</v>
      </c>
      <c r="J1202" s="227"/>
      <c r="K1202" s="228">
        <v>764860</v>
      </c>
      <c r="M1202" s="205" t="s">
        <v>1541</v>
      </c>
      <c r="N1202" s="205"/>
      <c r="O1202" s="206">
        <v>872718</v>
      </c>
      <c r="U1202" s="309" t="s">
        <v>40141</v>
      </c>
      <c r="V1202" s="310">
        <v>107986.34</v>
      </c>
      <c r="X1202" s="267" t="s">
        <v>38865</v>
      </c>
      <c r="Y1202" s="268">
        <v>71468.960000000006</v>
      </c>
      <c r="AA1202" s="229" t="s">
        <v>49636</v>
      </c>
      <c r="AB1202" s="230">
        <v>974.73</v>
      </c>
      <c r="AD1202" s="209" t="s">
        <v>15792</v>
      </c>
      <c r="AE1202" s="210">
        <v>394487.25</v>
      </c>
      <c r="AF1202" s="93"/>
      <c r="AG1202" s="201" t="s">
        <v>32034</v>
      </c>
      <c r="AH1202" s="202">
        <v>6956.72</v>
      </c>
      <c r="AJ1202" s="319" t="s">
        <v>38293</v>
      </c>
      <c r="AK1202" s="320">
        <v>426</v>
      </c>
      <c r="AM1202" s="265" t="s">
        <v>38342</v>
      </c>
      <c r="AN1202" s="266">
        <v>97996.54</v>
      </c>
      <c r="AP1202" s="233" t="s">
        <v>9651</v>
      </c>
      <c r="AQ1202" s="234">
        <v>764860</v>
      </c>
      <c r="AS1202" s="211" t="s">
        <v>7344</v>
      </c>
      <c r="AT1202" s="212">
        <v>18578</v>
      </c>
    </row>
    <row r="1203" spans="1:46" x14ac:dyDescent="0.3">
      <c r="A1203" s="315" t="s">
        <v>37763</v>
      </c>
      <c r="B1203" s="315"/>
      <c r="C1203" s="316">
        <v>1420.47</v>
      </c>
      <c r="E1203" s="263" t="s">
        <v>37329</v>
      </c>
      <c r="F1203" s="263"/>
      <c r="G1203" s="264">
        <v>5920.78</v>
      </c>
      <c r="I1203" s="227" t="s">
        <v>4643</v>
      </c>
      <c r="J1203" s="227"/>
      <c r="K1203" s="228">
        <v>9666</v>
      </c>
      <c r="M1203" s="205" t="s">
        <v>1542</v>
      </c>
      <c r="N1203" s="205"/>
      <c r="O1203" s="206">
        <v>3191.48</v>
      </c>
      <c r="U1203" s="309" t="s">
        <v>16709</v>
      </c>
      <c r="V1203" s="310">
        <v>569.35</v>
      </c>
      <c r="X1203" s="267" t="s">
        <v>63559</v>
      </c>
      <c r="Y1203" s="268">
        <v>20058.75</v>
      </c>
      <c r="AA1203" s="229" t="s">
        <v>51643</v>
      </c>
      <c r="AB1203" s="230">
        <v>14349.49</v>
      </c>
      <c r="AD1203" s="209" t="s">
        <v>15793</v>
      </c>
      <c r="AE1203" s="210">
        <v>243320.29</v>
      </c>
      <c r="AF1203" s="93"/>
      <c r="AG1203" s="201" t="s">
        <v>32035</v>
      </c>
      <c r="AH1203" s="202">
        <v>82773.27</v>
      </c>
      <c r="AJ1203" s="319" t="s">
        <v>38313</v>
      </c>
      <c r="AK1203" s="320">
        <v>1420.47</v>
      </c>
      <c r="AM1203" s="265" t="s">
        <v>38346</v>
      </c>
      <c r="AN1203" s="266">
        <v>5920.78</v>
      </c>
      <c r="AP1203" s="233" t="s">
        <v>11070</v>
      </c>
      <c r="AQ1203" s="234">
        <v>9666</v>
      </c>
      <c r="AS1203" s="211" t="s">
        <v>7755</v>
      </c>
      <c r="AT1203" s="212">
        <v>3097</v>
      </c>
    </row>
    <row r="1204" spans="1:46" x14ac:dyDescent="0.3">
      <c r="A1204" s="315" t="s">
        <v>65597</v>
      </c>
      <c r="B1204" s="315"/>
      <c r="C1204" s="316">
        <v>2261</v>
      </c>
      <c r="E1204" s="263" t="s">
        <v>37330</v>
      </c>
      <c r="F1204" s="263"/>
      <c r="G1204" s="264">
        <v>47287.15</v>
      </c>
      <c r="I1204" s="227" t="s">
        <v>4644</v>
      </c>
      <c r="J1204" s="227"/>
      <c r="K1204" s="228">
        <v>163.4</v>
      </c>
      <c r="M1204" s="205" t="s">
        <v>1543</v>
      </c>
      <c r="N1204" s="205"/>
      <c r="O1204" s="206">
        <v>1098</v>
      </c>
      <c r="U1204" s="309" t="s">
        <v>46711</v>
      </c>
      <c r="V1204" s="310">
        <v>5353.79</v>
      </c>
      <c r="X1204" s="267" t="s">
        <v>44414</v>
      </c>
      <c r="Y1204" s="268">
        <v>23474</v>
      </c>
      <c r="AA1204" s="229" t="s">
        <v>46673</v>
      </c>
      <c r="AB1204" s="230">
        <v>4399.6099999999997</v>
      </c>
      <c r="AD1204" s="209" t="s">
        <v>15794</v>
      </c>
      <c r="AE1204" s="210">
        <v>28765.47</v>
      </c>
      <c r="AF1204" s="93"/>
      <c r="AG1204" s="201" t="s">
        <v>32036</v>
      </c>
      <c r="AH1204" s="202">
        <v>96672.44</v>
      </c>
      <c r="AJ1204" s="319" t="s">
        <v>38315</v>
      </c>
      <c r="AK1204" s="320">
        <v>2261</v>
      </c>
      <c r="AM1204" s="265" t="s">
        <v>38356</v>
      </c>
      <c r="AN1204" s="266">
        <v>47287.15</v>
      </c>
      <c r="AP1204" s="233" t="s">
        <v>11071</v>
      </c>
      <c r="AQ1204" s="234">
        <v>163.4</v>
      </c>
      <c r="AS1204" s="211" t="s">
        <v>8044</v>
      </c>
      <c r="AT1204" s="212">
        <v>6702.79</v>
      </c>
    </row>
    <row r="1205" spans="1:46" x14ac:dyDescent="0.3">
      <c r="A1205" s="315" t="s">
        <v>37765</v>
      </c>
      <c r="B1205" s="315"/>
      <c r="C1205" s="316">
        <v>36209.08</v>
      </c>
      <c r="E1205" s="263" t="s">
        <v>37331</v>
      </c>
      <c r="F1205" s="263"/>
      <c r="G1205" s="264">
        <v>11246.1</v>
      </c>
      <c r="I1205" s="227" t="s">
        <v>4645</v>
      </c>
      <c r="J1205" s="227"/>
      <c r="K1205" s="228">
        <v>15971.25</v>
      </c>
      <c r="M1205" s="205" t="s">
        <v>1544</v>
      </c>
      <c r="N1205" s="205"/>
      <c r="O1205" s="206">
        <v>3213</v>
      </c>
      <c r="U1205" s="309" t="s">
        <v>48727</v>
      </c>
      <c r="V1205" s="310">
        <v>0.91</v>
      </c>
      <c r="X1205" s="267" t="s">
        <v>44415</v>
      </c>
      <c r="Y1205" s="268">
        <v>1795.66</v>
      </c>
      <c r="AA1205" s="229" t="s">
        <v>34559</v>
      </c>
      <c r="AB1205" s="230">
        <v>277955.12</v>
      </c>
      <c r="AD1205" s="209" t="s">
        <v>15795</v>
      </c>
      <c r="AE1205" s="210">
        <v>89732.94</v>
      </c>
      <c r="AF1205" s="93"/>
      <c r="AG1205" s="201" t="s">
        <v>32037</v>
      </c>
      <c r="AH1205" s="202">
        <v>80329.149999999994</v>
      </c>
      <c r="AJ1205" s="319" t="s">
        <v>38326</v>
      </c>
      <c r="AK1205" s="320">
        <v>36209.08</v>
      </c>
      <c r="AM1205" s="265" t="s">
        <v>38361</v>
      </c>
      <c r="AN1205" s="266">
        <v>11246.1</v>
      </c>
      <c r="AP1205" s="233" t="s">
        <v>11072</v>
      </c>
      <c r="AQ1205" s="234">
        <v>15971.25</v>
      </c>
      <c r="AS1205" s="211" t="s">
        <v>8520</v>
      </c>
      <c r="AT1205" s="212">
        <v>127877.67</v>
      </c>
    </row>
    <row r="1206" spans="1:46" x14ac:dyDescent="0.3">
      <c r="A1206" s="315" t="s">
        <v>65598</v>
      </c>
      <c r="B1206" s="315"/>
      <c r="C1206" s="316">
        <v>1237</v>
      </c>
      <c r="E1206" s="263" t="s">
        <v>37332</v>
      </c>
      <c r="F1206" s="263"/>
      <c r="G1206" s="264">
        <v>34268.239999999998</v>
      </c>
      <c r="I1206" s="227" t="s">
        <v>4749</v>
      </c>
      <c r="J1206" s="227"/>
      <c r="K1206" s="228">
        <v>9665.02</v>
      </c>
      <c r="M1206" s="205" t="s">
        <v>1545</v>
      </c>
      <c r="N1206" s="205"/>
      <c r="O1206" s="206">
        <v>80883.990000000005</v>
      </c>
      <c r="U1206" s="309" t="s">
        <v>46712</v>
      </c>
      <c r="V1206" s="310">
        <v>41.32</v>
      </c>
      <c r="X1206" s="267" t="s">
        <v>44416</v>
      </c>
      <c r="Y1206" s="268">
        <v>5133.25</v>
      </c>
      <c r="AA1206" s="229" t="s">
        <v>49637</v>
      </c>
      <c r="AB1206" s="230">
        <v>900</v>
      </c>
      <c r="AD1206" s="209" t="s">
        <v>15796</v>
      </c>
      <c r="AE1206" s="210">
        <v>176800.93</v>
      </c>
      <c r="AF1206" s="93"/>
      <c r="AG1206" s="201" t="s">
        <v>32038</v>
      </c>
      <c r="AH1206" s="202">
        <v>21130.29</v>
      </c>
      <c r="AJ1206" s="319" t="s">
        <v>38332</v>
      </c>
      <c r="AK1206" s="320">
        <v>1237</v>
      </c>
      <c r="AM1206" s="265" t="s">
        <v>38366</v>
      </c>
      <c r="AN1206" s="266">
        <v>34268.239999999998</v>
      </c>
      <c r="AP1206" s="233" t="s">
        <v>11073</v>
      </c>
      <c r="AQ1206" s="234">
        <v>9665.02</v>
      </c>
      <c r="AS1206" s="211" t="s">
        <v>8935</v>
      </c>
      <c r="AT1206" s="212">
        <v>23420</v>
      </c>
    </row>
    <row r="1207" spans="1:46" x14ac:dyDescent="0.3">
      <c r="A1207" s="315" t="s">
        <v>37767</v>
      </c>
      <c r="B1207" s="315"/>
      <c r="C1207" s="316">
        <v>15644.77</v>
      </c>
      <c r="E1207" s="263" t="s">
        <v>37333</v>
      </c>
      <c r="F1207" s="263"/>
      <c r="G1207" s="264">
        <v>53671.4</v>
      </c>
      <c r="I1207" s="227" t="s">
        <v>4550</v>
      </c>
      <c r="J1207" s="227"/>
      <c r="K1207" s="228">
        <v>208289.19</v>
      </c>
      <c r="M1207" s="205" t="s">
        <v>1546</v>
      </c>
      <c r="N1207" s="205"/>
      <c r="O1207" s="206">
        <v>3976</v>
      </c>
      <c r="U1207" s="309" t="s">
        <v>61845</v>
      </c>
      <c r="V1207" s="310">
        <v>-16.62</v>
      </c>
      <c r="X1207" s="267" t="s">
        <v>61785</v>
      </c>
      <c r="Y1207" s="268">
        <v>3581.46</v>
      </c>
      <c r="AA1207" s="229" t="s">
        <v>34560</v>
      </c>
      <c r="AB1207" s="230">
        <v>26325.34</v>
      </c>
      <c r="AD1207" s="209" t="s">
        <v>15797</v>
      </c>
      <c r="AE1207" s="210">
        <v>96000</v>
      </c>
      <c r="AF1207" s="93"/>
      <c r="AG1207" s="201" t="s">
        <v>32039</v>
      </c>
      <c r="AH1207" s="202">
        <v>46290.51</v>
      </c>
      <c r="AJ1207" s="319" t="s">
        <v>38344</v>
      </c>
      <c r="AK1207" s="320">
        <v>15644.77</v>
      </c>
      <c r="AM1207" s="265" t="s">
        <v>38372</v>
      </c>
      <c r="AN1207" s="266">
        <v>53671.4</v>
      </c>
      <c r="AP1207" s="233" t="s">
        <v>9652</v>
      </c>
      <c r="AQ1207" s="234">
        <v>208289.19</v>
      </c>
      <c r="AS1207" s="211" t="s">
        <v>9273</v>
      </c>
      <c r="AT1207" s="212">
        <v>168364.98</v>
      </c>
    </row>
    <row r="1208" spans="1:46" x14ac:dyDescent="0.3">
      <c r="A1208" s="315" t="s">
        <v>65599</v>
      </c>
      <c r="B1208" s="315"/>
      <c r="C1208" s="316">
        <v>934</v>
      </c>
      <c r="E1208" s="263" t="s">
        <v>37334</v>
      </c>
      <c r="F1208" s="263"/>
      <c r="G1208" s="264">
        <v>994072.37</v>
      </c>
      <c r="I1208" s="227" t="s">
        <v>4551</v>
      </c>
      <c r="J1208" s="227"/>
      <c r="K1208" s="228">
        <v>375827.23</v>
      </c>
      <c r="M1208" s="205" t="s">
        <v>1547</v>
      </c>
      <c r="N1208" s="205"/>
      <c r="O1208" s="206">
        <v>2526.9</v>
      </c>
      <c r="U1208" s="309" t="s">
        <v>67154</v>
      </c>
      <c r="V1208" s="310">
        <v>122.01</v>
      </c>
      <c r="X1208" s="267" t="s">
        <v>55825</v>
      </c>
      <c r="Y1208" s="268">
        <v>163931.89000000001</v>
      </c>
      <c r="AA1208" s="229" t="s">
        <v>34561</v>
      </c>
      <c r="AB1208" s="230">
        <v>23233.58</v>
      </c>
      <c r="AD1208" s="209" t="s">
        <v>15798</v>
      </c>
      <c r="AE1208" s="210">
        <v>67283.399999999994</v>
      </c>
      <c r="AF1208" s="93"/>
      <c r="AG1208" s="201" t="s">
        <v>32040</v>
      </c>
      <c r="AH1208" s="202">
        <v>34.6</v>
      </c>
      <c r="AJ1208" s="319" t="s">
        <v>38353</v>
      </c>
      <c r="AK1208" s="320">
        <v>934</v>
      </c>
      <c r="AM1208" s="265" t="s">
        <v>38377</v>
      </c>
      <c r="AN1208" s="266">
        <v>994072.37</v>
      </c>
      <c r="AP1208" s="233" t="s">
        <v>9653</v>
      </c>
      <c r="AQ1208" s="234">
        <v>375827.23</v>
      </c>
      <c r="AS1208" s="211" t="s">
        <v>11068</v>
      </c>
      <c r="AT1208" s="212">
        <v>7064.55</v>
      </c>
    </row>
    <row r="1209" spans="1:46" x14ac:dyDescent="0.3">
      <c r="A1209" s="315" t="s">
        <v>65600</v>
      </c>
      <c r="B1209" s="315"/>
      <c r="C1209" s="316">
        <v>30761</v>
      </c>
      <c r="E1209" s="263" t="s">
        <v>37337</v>
      </c>
      <c r="F1209" s="263"/>
      <c r="G1209" s="264">
        <v>4664</v>
      </c>
      <c r="I1209" s="227" t="s">
        <v>4646</v>
      </c>
      <c r="J1209" s="227"/>
      <c r="K1209" s="228">
        <v>28225</v>
      </c>
      <c r="M1209" s="205" t="s">
        <v>1548</v>
      </c>
      <c r="N1209" s="205"/>
      <c r="O1209" s="206">
        <v>1397</v>
      </c>
      <c r="U1209" s="309" t="s">
        <v>66539</v>
      </c>
      <c r="V1209" s="310">
        <v>5413.66</v>
      </c>
      <c r="X1209" s="267" t="s">
        <v>55826</v>
      </c>
      <c r="Y1209" s="268">
        <v>13236.89</v>
      </c>
      <c r="AA1209" s="229" t="s">
        <v>34562</v>
      </c>
      <c r="AB1209" s="230">
        <v>62820.3</v>
      </c>
      <c r="AD1209" s="209" t="s">
        <v>15799</v>
      </c>
      <c r="AE1209" s="210">
        <v>614415.63</v>
      </c>
      <c r="AF1209" s="93"/>
      <c r="AG1209" s="201" t="s">
        <v>32041</v>
      </c>
      <c r="AH1209" s="202">
        <v>212640.26</v>
      </c>
      <c r="AJ1209" s="319" t="s">
        <v>38368</v>
      </c>
      <c r="AK1209" s="320">
        <v>30761</v>
      </c>
      <c r="AM1209" s="265" t="s">
        <v>38404</v>
      </c>
      <c r="AN1209" s="266">
        <v>4664</v>
      </c>
      <c r="AP1209" s="233" t="s">
        <v>11074</v>
      </c>
      <c r="AQ1209" s="234">
        <v>28225</v>
      </c>
      <c r="AS1209" s="211" t="s">
        <v>11526</v>
      </c>
      <c r="AT1209" s="212">
        <v>51266.63</v>
      </c>
    </row>
    <row r="1210" spans="1:46" x14ac:dyDescent="0.3">
      <c r="A1210" s="315" t="s">
        <v>37771</v>
      </c>
      <c r="B1210" s="315"/>
      <c r="C1210" s="316">
        <v>17799.23</v>
      </c>
      <c r="E1210" s="263" t="s">
        <v>37338</v>
      </c>
      <c r="F1210" s="263"/>
      <c r="G1210" s="264">
        <v>3117.62</v>
      </c>
      <c r="I1210" s="227" t="s">
        <v>4648</v>
      </c>
      <c r="J1210" s="227"/>
      <c r="K1210" s="228">
        <v>5166</v>
      </c>
      <c r="M1210" s="205" t="s">
        <v>1549</v>
      </c>
      <c r="N1210" s="205"/>
      <c r="O1210" s="206">
        <v>3698.17</v>
      </c>
      <c r="U1210" s="309" t="s">
        <v>67155</v>
      </c>
      <c r="V1210" s="310">
        <v>6275</v>
      </c>
      <c r="X1210" s="267" t="s">
        <v>55827</v>
      </c>
      <c r="Y1210" s="268">
        <v>250.98</v>
      </c>
      <c r="AA1210" s="229" t="s">
        <v>34563</v>
      </c>
      <c r="AB1210" s="230">
        <v>32322.18</v>
      </c>
      <c r="AD1210" s="209" t="s">
        <v>15800</v>
      </c>
      <c r="AE1210" s="210">
        <v>1861.8</v>
      </c>
      <c r="AF1210" s="93"/>
      <c r="AG1210" s="201" t="s">
        <v>32042</v>
      </c>
      <c r="AH1210" s="202">
        <v>55874.48</v>
      </c>
      <c r="AJ1210" s="319" t="s">
        <v>38374</v>
      </c>
      <c r="AK1210" s="320">
        <v>17799.23</v>
      </c>
      <c r="AM1210" s="265" t="s">
        <v>38409</v>
      </c>
      <c r="AN1210" s="266">
        <v>3117.62</v>
      </c>
      <c r="AP1210" s="233" t="s">
        <v>11076</v>
      </c>
      <c r="AQ1210" s="234">
        <v>5166</v>
      </c>
      <c r="AS1210" s="211" t="s">
        <v>9826</v>
      </c>
      <c r="AT1210" s="212">
        <v>445378.62</v>
      </c>
    </row>
    <row r="1211" spans="1:46" x14ac:dyDescent="0.3">
      <c r="A1211" s="315" t="s">
        <v>37772</v>
      </c>
      <c r="B1211" s="315"/>
      <c r="C1211" s="316">
        <v>236980.08</v>
      </c>
      <c r="E1211" s="263" t="s">
        <v>37339</v>
      </c>
      <c r="F1211" s="263"/>
      <c r="G1211" s="264">
        <v>4175.17</v>
      </c>
      <c r="I1211" s="227" t="s">
        <v>4649</v>
      </c>
      <c r="J1211" s="227"/>
      <c r="K1211" s="228">
        <v>9666</v>
      </c>
      <c r="M1211" s="205" t="s">
        <v>1550</v>
      </c>
      <c r="N1211" s="205"/>
      <c r="O1211" s="206">
        <v>1193</v>
      </c>
      <c r="U1211" s="309" t="s">
        <v>67156</v>
      </c>
      <c r="V1211" s="310">
        <v>479.99</v>
      </c>
      <c r="X1211" s="267" t="s">
        <v>54796</v>
      </c>
      <c r="Y1211" s="268">
        <v>4145</v>
      </c>
      <c r="AA1211" s="229" t="s">
        <v>49638</v>
      </c>
      <c r="AB1211" s="230">
        <v>2391.89</v>
      </c>
      <c r="AD1211" s="209" t="s">
        <v>15801</v>
      </c>
      <c r="AE1211" s="210">
        <v>144252.56</v>
      </c>
      <c r="AF1211" s="93"/>
      <c r="AG1211" s="201" t="s">
        <v>32043</v>
      </c>
      <c r="AH1211" s="202">
        <v>63553.97</v>
      </c>
      <c r="AJ1211" s="319" t="s">
        <v>38379</v>
      </c>
      <c r="AK1211" s="320">
        <v>236980.08</v>
      </c>
      <c r="AM1211" s="265" t="s">
        <v>38422</v>
      </c>
      <c r="AN1211" s="266">
        <v>4175.17</v>
      </c>
      <c r="AP1211" s="233" t="s">
        <v>11077</v>
      </c>
      <c r="AQ1211" s="234">
        <v>9666</v>
      </c>
      <c r="AS1211" s="211" t="s">
        <v>6677</v>
      </c>
      <c r="AT1211" s="212">
        <v>1303953.8600000001</v>
      </c>
    </row>
    <row r="1212" spans="1:46" x14ac:dyDescent="0.3">
      <c r="A1212" s="315" t="s">
        <v>37774</v>
      </c>
      <c r="B1212" s="315"/>
      <c r="C1212" s="316">
        <v>8359.24</v>
      </c>
      <c r="E1212" s="263" t="s">
        <v>37340</v>
      </c>
      <c r="F1212" s="263"/>
      <c r="G1212" s="264">
        <v>431</v>
      </c>
      <c r="I1212" s="227" t="s">
        <v>4552</v>
      </c>
      <c r="J1212" s="227"/>
      <c r="K1212" s="228">
        <v>26377.54</v>
      </c>
      <c r="M1212" s="205" t="s">
        <v>1551</v>
      </c>
      <c r="N1212" s="205"/>
      <c r="O1212" s="206">
        <v>14170.54</v>
      </c>
      <c r="U1212" s="309" t="s">
        <v>67157</v>
      </c>
      <c r="V1212" s="310">
        <v>103.56</v>
      </c>
      <c r="X1212" s="267" t="s">
        <v>55828</v>
      </c>
      <c r="Y1212" s="268">
        <v>4310.58</v>
      </c>
      <c r="AA1212" s="229" t="s">
        <v>51644</v>
      </c>
      <c r="AB1212" s="230">
        <v>49145.74</v>
      </c>
      <c r="AD1212" s="209" t="s">
        <v>15802</v>
      </c>
      <c r="AE1212" s="210">
        <v>759.78</v>
      </c>
      <c r="AF1212" s="93"/>
      <c r="AG1212" s="201" t="s">
        <v>32044</v>
      </c>
      <c r="AH1212" s="202">
        <v>64318.46</v>
      </c>
      <c r="AJ1212" s="319" t="s">
        <v>38411</v>
      </c>
      <c r="AK1212" s="320">
        <v>8359.24</v>
      </c>
      <c r="AM1212" s="265" t="s">
        <v>38432</v>
      </c>
      <c r="AN1212" s="266">
        <v>431</v>
      </c>
      <c r="AP1212" s="233" t="s">
        <v>9654</v>
      </c>
      <c r="AQ1212" s="234">
        <v>26377.54</v>
      </c>
      <c r="AS1212" s="211" t="s">
        <v>6914</v>
      </c>
      <c r="AT1212" s="212">
        <v>157348.95000000001</v>
      </c>
    </row>
    <row r="1213" spans="1:46" x14ac:dyDescent="0.3">
      <c r="A1213" s="315" t="s">
        <v>65604</v>
      </c>
      <c r="B1213" s="315"/>
      <c r="C1213" s="316">
        <v>1551</v>
      </c>
      <c r="E1213" s="263" t="s">
        <v>37341</v>
      </c>
      <c r="F1213" s="263"/>
      <c r="G1213" s="264">
        <v>54151.94</v>
      </c>
      <c r="I1213" s="227" t="s">
        <v>3627</v>
      </c>
      <c r="J1213" s="227"/>
      <c r="K1213" s="228">
        <v>260.98</v>
      </c>
      <c r="M1213" s="205" t="s">
        <v>1552</v>
      </c>
      <c r="N1213" s="205"/>
      <c r="O1213" s="206">
        <v>1281</v>
      </c>
      <c r="U1213" s="309" t="s">
        <v>67158</v>
      </c>
      <c r="V1213" s="310">
        <v>8377.26</v>
      </c>
      <c r="X1213" s="267" t="s">
        <v>55829</v>
      </c>
      <c r="Y1213" s="268">
        <v>2385</v>
      </c>
      <c r="AA1213" s="229" t="s">
        <v>48685</v>
      </c>
      <c r="AB1213" s="230">
        <v>119769.21</v>
      </c>
      <c r="AD1213" s="209" t="s">
        <v>15803</v>
      </c>
      <c r="AE1213" s="210">
        <v>83425.570000000007</v>
      </c>
      <c r="AF1213" s="93"/>
      <c r="AG1213" s="201" t="s">
        <v>32045</v>
      </c>
      <c r="AH1213" s="202">
        <v>412538.5</v>
      </c>
      <c r="AJ1213" s="319" t="s">
        <v>38439</v>
      </c>
      <c r="AK1213" s="320">
        <v>1551</v>
      </c>
      <c r="AM1213" s="265" t="s">
        <v>38442</v>
      </c>
      <c r="AN1213" s="266">
        <v>54151.94</v>
      </c>
      <c r="AP1213" s="233" t="s">
        <v>9655</v>
      </c>
      <c r="AQ1213" s="234">
        <v>260.98</v>
      </c>
      <c r="AS1213" s="211" t="s">
        <v>7094</v>
      </c>
      <c r="AT1213" s="212">
        <v>7548.67</v>
      </c>
    </row>
    <row r="1214" spans="1:46" x14ac:dyDescent="0.3">
      <c r="A1214" s="315" t="s">
        <v>37779</v>
      </c>
      <c r="B1214" s="315"/>
      <c r="C1214" s="316">
        <v>4475.8900000000003</v>
      </c>
      <c r="E1214" s="263" t="s">
        <v>37342</v>
      </c>
      <c r="F1214" s="263"/>
      <c r="G1214" s="264">
        <v>6008</v>
      </c>
      <c r="I1214" s="227" t="s">
        <v>4553</v>
      </c>
      <c r="J1214" s="227"/>
      <c r="K1214" s="228">
        <v>70773.55</v>
      </c>
      <c r="M1214" s="205" t="s">
        <v>1553</v>
      </c>
      <c r="N1214" s="205"/>
      <c r="O1214" s="206">
        <v>3730</v>
      </c>
      <c r="U1214" s="309" t="s">
        <v>58841</v>
      </c>
      <c r="V1214" s="310">
        <v>4462.5</v>
      </c>
      <c r="X1214" s="267" t="s">
        <v>54797</v>
      </c>
      <c r="Y1214" s="268">
        <v>7632.74</v>
      </c>
      <c r="AA1214" s="229" t="s">
        <v>15807</v>
      </c>
      <c r="AB1214" s="230">
        <v>40.29</v>
      </c>
      <c r="AD1214" s="209" t="s">
        <v>15804</v>
      </c>
      <c r="AE1214" s="210">
        <v>77900.95</v>
      </c>
      <c r="AF1214" s="93"/>
      <c r="AG1214" s="201" t="s">
        <v>20031</v>
      </c>
      <c r="AH1214" s="202">
        <v>9510.35</v>
      </c>
      <c r="AJ1214" s="319" t="s">
        <v>38444</v>
      </c>
      <c r="AK1214" s="320">
        <v>4475.8900000000003</v>
      </c>
      <c r="AM1214" s="265" t="s">
        <v>38448</v>
      </c>
      <c r="AN1214" s="266">
        <v>6008</v>
      </c>
      <c r="AP1214" s="233" t="s">
        <v>9656</v>
      </c>
      <c r="AQ1214" s="234">
        <v>70773.55</v>
      </c>
      <c r="AS1214" s="211" t="s">
        <v>7345</v>
      </c>
      <c r="AT1214" s="212">
        <v>2397823.7999999998</v>
      </c>
    </row>
    <row r="1215" spans="1:46" x14ac:dyDescent="0.3">
      <c r="A1215" s="315" t="s">
        <v>65606</v>
      </c>
      <c r="B1215" s="315"/>
      <c r="C1215" s="316">
        <v>70385.820000000007</v>
      </c>
      <c r="E1215" s="263" t="s">
        <v>37343</v>
      </c>
      <c r="F1215" s="263"/>
      <c r="G1215" s="264">
        <v>118734.63</v>
      </c>
      <c r="I1215" s="227" t="s">
        <v>4554</v>
      </c>
      <c r="J1215" s="227"/>
      <c r="K1215" s="228">
        <v>89553.53</v>
      </c>
      <c r="M1215" s="205" t="s">
        <v>1554</v>
      </c>
      <c r="N1215" s="205"/>
      <c r="O1215" s="206">
        <v>9060</v>
      </c>
      <c r="U1215" s="309" t="s">
        <v>60231</v>
      </c>
      <c r="V1215" s="310">
        <v>3994.5</v>
      </c>
      <c r="X1215" s="267" t="s">
        <v>57250</v>
      </c>
      <c r="Y1215" s="268">
        <v>45.17</v>
      </c>
      <c r="AA1215" s="229" t="s">
        <v>15809</v>
      </c>
      <c r="AB1215" s="230">
        <v>78396.75</v>
      </c>
      <c r="AD1215" s="209" t="s">
        <v>15805</v>
      </c>
      <c r="AE1215" s="210">
        <v>168831</v>
      </c>
      <c r="AF1215" s="93"/>
      <c r="AG1215" s="201" t="s">
        <v>20032</v>
      </c>
      <c r="AH1215" s="202">
        <v>6956.72</v>
      </c>
      <c r="AJ1215" s="319" t="s">
        <v>38467</v>
      </c>
      <c r="AK1215" s="320">
        <v>70385.820000000007</v>
      </c>
      <c r="AM1215" s="265" t="s">
        <v>38454</v>
      </c>
      <c r="AN1215" s="266">
        <v>118734.63</v>
      </c>
      <c r="AP1215" s="233" t="s">
        <v>9657</v>
      </c>
      <c r="AQ1215" s="234">
        <v>89553.53</v>
      </c>
      <c r="AS1215" s="211" t="s">
        <v>7599</v>
      </c>
      <c r="AT1215" s="212">
        <v>579587.56000000006</v>
      </c>
    </row>
    <row r="1216" spans="1:46" x14ac:dyDescent="0.3">
      <c r="A1216" s="315" t="s">
        <v>37783</v>
      </c>
      <c r="B1216" s="315"/>
      <c r="C1216" s="316">
        <v>6057.68</v>
      </c>
      <c r="E1216" s="263" t="s">
        <v>37344</v>
      </c>
      <c r="F1216" s="263"/>
      <c r="G1216" s="264">
        <v>107821.63</v>
      </c>
      <c r="I1216" s="227" t="s">
        <v>4555</v>
      </c>
      <c r="J1216" s="227"/>
      <c r="K1216" s="228">
        <v>889133.82</v>
      </c>
      <c r="M1216" s="205" t="s">
        <v>1555</v>
      </c>
      <c r="N1216" s="205"/>
      <c r="O1216" s="206">
        <v>2018.23</v>
      </c>
      <c r="U1216" s="309" t="s">
        <v>60232</v>
      </c>
      <c r="V1216" s="310">
        <v>273.02999999999997</v>
      </c>
      <c r="X1216" s="267" t="s">
        <v>54798</v>
      </c>
      <c r="Y1216" s="268">
        <v>14989.29</v>
      </c>
      <c r="AA1216" s="229" t="s">
        <v>49639</v>
      </c>
      <c r="AB1216" s="230">
        <v>11.22</v>
      </c>
      <c r="AD1216" s="209" t="s">
        <v>15806</v>
      </c>
      <c r="AE1216" s="210">
        <v>74800</v>
      </c>
      <c r="AF1216" s="93"/>
      <c r="AG1216" s="201" t="s">
        <v>20035</v>
      </c>
      <c r="AH1216" s="202">
        <v>82773.27</v>
      </c>
      <c r="AJ1216" s="319" t="s">
        <v>38473</v>
      </c>
      <c r="AK1216" s="320">
        <v>6057.68</v>
      </c>
      <c r="AM1216" s="265" t="s">
        <v>38465</v>
      </c>
      <c r="AN1216" s="266">
        <v>107821.63</v>
      </c>
      <c r="AP1216" s="233" t="s">
        <v>11079</v>
      </c>
      <c r="AQ1216" s="234">
        <v>889133.82</v>
      </c>
      <c r="AS1216" s="211" t="s">
        <v>7756</v>
      </c>
      <c r="AT1216" s="212">
        <v>839863.87</v>
      </c>
    </row>
    <row r="1217" spans="1:46" x14ac:dyDescent="0.3">
      <c r="A1217" s="315" t="s">
        <v>37785</v>
      </c>
      <c r="B1217" s="315"/>
      <c r="C1217" s="316">
        <v>6063.63</v>
      </c>
      <c r="E1217" s="263" t="s">
        <v>37345</v>
      </c>
      <c r="F1217" s="263"/>
      <c r="G1217" s="264">
        <v>77452.62</v>
      </c>
      <c r="I1217" s="227" t="s">
        <v>4651</v>
      </c>
      <c r="J1217" s="227"/>
      <c r="K1217" s="228">
        <v>9666</v>
      </c>
      <c r="M1217" s="205" t="s">
        <v>1556</v>
      </c>
      <c r="N1217" s="205"/>
      <c r="O1217" s="206">
        <v>715</v>
      </c>
      <c r="U1217" s="309" t="s">
        <v>60233</v>
      </c>
      <c r="V1217" s="310">
        <v>978.65</v>
      </c>
      <c r="X1217" s="267" t="s">
        <v>54799</v>
      </c>
      <c r="Y1217" s="268">
        <v>47292.89</v>
      </c>
      <c r="AA1217" s="229" t="s">
        <v>15810</v>
      </c>
      <c r="AB1217" s="230">
        <v>15157.99</v>
      </c>
      <c r="AD1217" s="209" t="s">
        <v>15807</v>
      </c>
      <c r="AE1217" s="210">
        <v>2695.53</v>
      </c>
      <c r="AF1217" s="93"/>
      <c r="AG1217" s="201" t="s">
        <v>20036</v>
      </c>
      <c r="AH1217" s="202">
        <v>96672.44</v>
      </c>
      <c r="AJ1217" s="319" t="s">
        <v>38491</v>
      </c>
      <c r="AK1217" s="320">
        <v>6063.63</v>
      </c>
      <c r="AM1217" s="265" t="s">
        <v>38471</v>
      </c>
      <c r="AN1217" s="266">
        <v>77452.62</v>
      </c>
      <c r="AP1217" s="233" t="s">
        <v>11080</v>
      </c>
      <c r="AQ1217" s="234">
        <v>9666</v>
      </c>
      <c r="AS1217" s="211" t="s">
        <v>7963</v>
      </c>
      <c r="AT1217" s="212">
        <v>5708</v>
      </c>
    </row>
    <row r="1218" spans="1:46" x14ac:dyDescent="0.3">
      <c r="A1218" s="315" t="s">
        <v>37790</v>
      </c>
      <c r="B1218" s="315"/>
      <c r="C1218" s="316">
        <v>643.20000000000005</v>
      </c>
      <c r="E1218" s="263" t="s">
        <v>37346</v>
      </c>
      <c r="F1218" s="263"/>
      <c r="G1218" s="264">
        <v>9870.11</v>
      </c>
      <c r="I1218" s="227" t="s">
        <v>4652</v>
      </c>
      <c r="J1218" s="227"/>
      <c r="K1218" s="228">
        <v>16685.25</v>
      </c>
      <c r="M1218" s="205" t="s">
        <v>1557</v>
      </c>
      <c r="N1218" s="205"/>
      <c r="O1218" s="206">
        <v>73494</v>
      </c>
      <c r="U1218" s="309" t="s">
        <v>67159</v>
      </c>
      <c r="V1218" s="310">
        <v>37600</v>
      </c>
      <c r="X1218" s="267" t="s">
        <v>61786</v>
      </c>
      <c r="Y1218" s="268">
        <v>1596.82</v>
      </c>
      <c r="AA1218" s="229" t="s">
        <v>15811</v>
      </c>
      <c r="AB1218" s="230">
        <v>16963.55</v>
      </c>
      <c r="AD1218" s="209" t="s">
        <v>15808</v>
      </c>
      <c r="AE1218" s="210">
        <v>73.510000000000005</v>
      </c>
      <c r="AF1218" s="93"/>
      <c r="AG1218" s="201" t="s">
        <v>20037</v>
      </c>
      <c r="AH1218" s="202">
        <v>80329.149999999994</v>
      </c>
      <c r="AJ1218" s="319" t="s">
        <v>38537</v>
      </c>
      <c r="AK1218" s="320">
        <v>643.20000000000005</v>
      </c>
      <c r="AM1218" s="265" t="s">
        <v>38489</v>
      </c>
      <c r="AN1218" s="266">
        <v>9870.11</v>
      </c>
      <c r="AP1218" s="233" t="s">
        <v>11081</v>
      </c>
      <c r="AQ1218" s="234">
        <v>16685.25</v>
      </c>
      <c r="AS1218" s="211" t="s">
        <v>8045</v>
      </c>
      <c r="AT1218" s="212">
        <v>380620.07</v>
      </c>
    </row>
    <row r="1219" spans="1:46" x14ac:dyDescent="0.3">
      <c r="A1219" s="315" t="s">
        <v>37795</v>
      </c>
      <c r="B1219" s="315"/>
      <c r="C1219" s="316">
        <v>644.17999999999995</v>
      </c>
      <c r="E1219" s="263" t="s">
        <v>37347</v>
      </c>
      <c r="F1219" s="263"/>
      <c r="G1219" s="264">
        <v>303901.12</v>
      </c>
      <c r="I1219" s="227" t="s">
        <v>4653</v>
      </c>
      <c r="J1219" s="227"/>
      <c r="K1219" s="228">
        <v>19875</v>
      </c>
      <c r="M1219" s="205" t="s">
        <v>1558</v>
      </c>
      <c r="N1219" s="205"/>
      <c r="O1219" s="206">
        <v>847</v>
      </c>
      <c r="U1219" s="309" t="s">
        <v>16774</v>
      </c>
      <c r="V1219" s="310">
        <v>2876.64</v>
      </c>
      <c r="X1219" s="267" t="s">
        <v>58184</v>
      </c>
      <c r="Y1219" s="268">
        <v>1280</v>
      </c>
      <c r="AA1219" s="229" t="s">
        <v>15812</v>
      </c>
      <c r="AB1219" s="230">
        <v>1547.96</v>
      </c>
      <c r="AD1219" s="209" t="s">
        <v>15809</v>
      </c>
      <c r="AE1219" s="210">
        <v>18017.54</v>
      </c>
      <c r="AF1219" s="93"/>
      <c r="AG1219" s="201" t="s">
        <v>20045</v>
      </c>
      <c r="AH1219" s="202">
        <v>21130.29</v>
      </c>
      <c r="AJ1219" s="319" t="s">
        <v>38564</v>
      </c>
      <c r="AK1219" s="320">
        <v>644.17999999999995</v>
      </c>
      <c r="AM1219" s="265" t="s">
        <v>38497</v>
      </c>
      <c r="AN1219" s="266">
        <v>303901.12</v>
      </c>
      <c r="AP1219" s="233" t="s">
        <v>11082</v>
      </c>
      <c r="AQ1219" s="234">
        <v>19875</v>
      </c>
      <c r="AS1219" s="211" t="s">
        <v>8198</v>
      </c>
      <c r="AT1219" s="212">
        <v>211680</v>
      </c>
    </row>
    <row r="1220" spans="1:46" x14ac:dyDescent="0.3">
      <c r="A1220" s="315" t="s">
        <v>65609</v>
      </c>
      <c r="B1220" s="315"/>
      <c r="C1220" s="316">
        <v>22263.35</v>
      </c>
      <c r="E1220" s="263" t="s">
        <v>37348</v>
      </c>
      <c r="F1220" s="263"/>
      <c r="G1220" s="264">
        <v>84374.37</v>
      </c>
      <c r="I1220" s="227" t="s">
        <v>4654</v>
      </c>
      <c r="J1220" s="227"/>
      <c r="K1220" s="228">
        <v>8487.35</v>
      </c>
      <c r="M1220" s="205" t="s">
        <v>1559</v>
      </c>
      <c r="N1220" s="205"/>
      <c r="O1220" s="206">
        <v>177806.65</v>
      </c>
      <c r="U1220" s="309" t="s">
        <v>16775</v>
      </c>
      <c r="V1220" s="310">
        <v>8625.44</v>
      </c>
      <c r="X1220" s="267" t="s">
        <v>55830</v>
      </c>
      <c r="Y1220" s="268">
        <v>5411.86</v>
      </c>
      <c r="AA1220" s="229" t="s">
        <v>51645</v>
      </c>
      <c r="AB1220" s="230">
        <v>26677.64</v>
      </c>
      <c r="AD1220" s="209" t="s">
        <v>15810</v>
      </c>
      <c r="AE1220" s="210">
        <v>1593.88</v>
      </c>
      <c r="AF1220" s="93"/>
      <c r="AG1220" s="201" t="s">
        <v>20046</v>
      </c>
      <c r="AH1220" s="202">
        <v>46290.51</v>
      </c>
      <c r="AJ1220" s="319" t="s">
        <v>38574</v>
      </c>
      <c r="AK1220" s="320">
        <v>22263.35</v>
      </c>
      <c r="AM1220" s="265" t="s">
        <v>38504</v>
      </c>
      <c r="AN1220" s="266">
        <v>84374.37</v>
      </c>
      <c r="AP1220" s="233" t="s">
        <v>11083</v>
      </c>
      <c r="AQ1220" s="234">
        <v>8487.35</v>
      </c>
      <c r="AS1220" s="211" t="s">
        <v>8304</v>
      </c>
      <c r="AT1220" s="212">
        <v>1314157.26</v>
      </c>
    </row>
    <row r="1221" spans="1:46" x14ac:dyDescent="0.3">
      <c r="A1221" s="315" t="s">
        <v>37798</v>
      </c>
      <c r="B1221" s="315"/>
      <c r="C1221" s="316">
        <v>13964</v>
      </c>
      <c r="E1221" s="263" t="s">
        <v>37349</v>
      </c>
      <c r="F1221" s="263"/>
      <c r="G1221" s="264">
        <v>19376.2</v>
      </c>
      <c r="I1221" s="227" t="s">
        <v>4655</v>
      </c>
      <c r="J1221" s="227"/>
      <c r="K1221" s="228">
        <v>6097.27</v>
      </c>
      <c r="M1221" s="205" t="s">
        <v>1560</v>
      </c>
      <c r="N1221" s="205"/>
      <c r="O1221" s="206">
        <v>6662</v>
      </c>
      <c r="U1221" s="309" t="s">
        <v>16777</v>
      </c>
      <c r="V1221" s="310">
        <v>2665.41</v>
      </c>
      <c r="X1221" s="267" t="s">
        <v>61787</v>
      </c>
      <c r="Y1221" s="268">
        <v>31689.52</v>
      </c>
      <c r="AA1221" s="229" t="s">
        <v>15814</v>
      </c>
      <c r="AB1221" s="230">
        <v>1717.61</v>
      </c>
      <c r="AD1221" s="209" t="s">
        <v>15811</v>
      </c>
      <c r="AE1221" s="210">
        <v>4251.8999999999996</v>
      </c>
      <c r="AF1221" s="93"/>
      <c r="AG1221" s="201" t="s">
        <v>20047</v>
      </c>
      <c r="AH1221" s="202">
        <v>34.6</v>
      </c>
      <c r="AJ1221" s="319" t="s">
        <v>38585</v>
      </c>
      <c r="AK1221" s="320">
        <v>13964</v>
      </c>
      <c r="AM1221" s="265" t="s">
        <v>38509</v>
      </c>
      <c r="AN1221" s="266">
        <v>19376.2</v>
      </c>
      <c r="AP1221" s="233" t="s">
        <v>11084</v>
      </c>
      <c r="AQ1221" s="234">
        <v>6097.27</v>
      </c>
      <c r="AS1221" s="211" t="s">
        <v>8691</v>
      </c>
      <c r="AT1221" s="212">
        <v>128345.7</v>
      </c>
    </row>
    <row r="1222" spans="1:46" x14ac:dyDescent="0.3">
      <c r="A1222" s="315" t="s">
        <v>37804</v>
      </c>
      <c r="B1222" s="315"/>
      <c r="C1222" s="316">
        <v>14.97</v>
      </c>
      <c r="E1222" s="263" t="s">
        <v>37350</v>
      </c>
      <c r="F1222" s="263"/>
      <c r="G1222" s="264">
        <v>4158.3</v>
      </c>
      <c r="I1222" s="227" t="s">
        <v>12311</v>
      </c>
      <c r="J1222" s="227"/>
      <c r="K1222" s="228">
        <v>9666</v>
      </c>
      <c r="M1222" s="205" t="s">
        <v>1561</v>
      </c>
      <c r="N1222" s="205"/>
      <c r="O1222" s="206">
        <v>43382</v>
      </c>
      <c r="U1222" s="309" t="s">
        <v>33208</v>
      </c>
      <c r="V1222" s="310">
        <v>87096.95</v>
      </c>
      <c r="X1222" s="267" t="s">
        <v>51649</v>
      </c>
      <c r="Y1222" s="268">
        <v>3782.09</v>
      </c>
      <c r="AA1222" s="229" t="s">
        <v>47756</v>
      </c>
      <c r="AB1222" s="230">
        <v>-137.16999999999999</v>
      </c>
      <c r="AD1222" s="209" t="s">
        <v>15812</v>
      </c>
      <c r="AE1222" s="210">
        <v>280.58</v>
      </c>
      <c r="AF1222" s="93"/>
      <c r="AG1222" s="201" t="s">
        <v>20049</v>
      </c>
      <c r="AH1222" s="202">
        <v>212640.26</v>
      </c>
      <c r="AJ1222" s="319" t="s">
        <v>38614</v>
      </c>
      <c r="AK1222" s="320">
        <v>14.97</v>
      </c>
      <c r="AM1222" s="265" t="s">
        <v>38515</v>
      </c>
      <c r="AN1222" s="266">
        <v>4158.3</v>
      </c>
      <c r="AP1222" s="233" t="s">
        <v>12063</v>
      </c>
      <c r="AQ1222" s="234">
        <v>9666</v>
      </c>
      <c r="AS1222" s="211" t="s">
        <v>8936</v>
      </c>
      <c r="AT1222" s="212">
        <v>1555636</v>
      </c>
    </row>
    <row r="1223" spans="1:46" x14ac:dyDescent="0.3">
      <c r="A1223" s="315" t="s">
        <v>37806</v>
      </c>
      <c r="B1223" s="315"/>
      <c r="C1223" s="316">
        <v>2754.09</v>
      </c>
      <c r="E1223" s="263" t="s">
        <v>37351</v>
      </c>
      <c r="F1223" s="263"/>
      <c r="G1223" s="264">
        <v>3217.49</v>
      </c>
      <c r="I1223" s="227" t="s">
        <v>4556</v>
      </c>
      <c r="J1223" s="227"/>
      <c r="K1223" s="228">
        <v>82775</v>
      </c>
      <c r="M1223" s="205" t="s">
        <v>1562</v>
      </c>
      <c r="N1223" s="205"/>
      <c r="O1223" s="206">
        <v>644</v>
      </c>
      <c r="U1223" s="309" t="s">
        <v>51785</v>
      </c>
      <c r="V1223" s="310">
        <v>15493.15</v>
      </c>
      <c r="X1223" s="267" t="s">
        <v>63027</v>
      </c>
      <c r="Y1223" s="268">
        <v>-731.8</v>
      </c>
      <c r="AA1223" s="229" t="s">
        <v>36018</v>
      </c>
      <c r="AB1223" s="230">
        <v>60114.47</v>
      </c>
      <c r="AD1223" s="209" t="s">
        <v>15813</v>
      </c>
      <c r="AE1223" s="210">
        <v>598.87</v>
      </c>
      <c r="AF1223" s="93"/>
      <c r="AG1223" s="201" t="s">
        <v>20051</v>
      </c>
      <c r="AH1223" s="202">
        <v>55874.48</v>
      </c>
      <c r="AJ1223" s="319" t="s">
        <v>38627</v>
      </c>
      <c r="AK1223" s="320">
        <v>2754.09</v>
      </c>
      <c r="AM1223" s="265" t="s">
        <v>38519</v>
      </c>
      <c r="AN1223" s="266">
        <v>3217.49</v>
      </c>
      <c r="AP1223" s="233" t="s">
        <v>11085</v>
      </c>
      <c r="AQ1223" s="234">
        <v>82775</v>
      </c>
      <c r="AS1223" s="211" t="s">
        <v>9274</v>
      </c>
      <c r="AT1223" s="212">
        <v>9680948.9299999997</v>
      </c>
    </row>
    <row r="1224" spans="1:46" x14ac:dyDescent="0.3">
      <c r="A1224" s="315" t="s">
        <v>37807</v>
      </c>
      <c r="B1224" s="315"/>
      <c r="C1224" s="316">
        <v>9733.64</v>
      </c>
      <c r="E1224" s="263" t="s">
        <v>37352</v>
      </c>
      <c r="F1224" s="263"/>
      <c r="G1224" s="264">
        <v>2642.99</v>
      </c>
      <c r="I1224" s="227" t="s">
        <v>4557</v>
      </c>
      <c r="J1224" s="227"/>
      <c r="K1224" s="228">
        <v>57072.47</v>
      </c>
      <c r="M1224" s="205" t="s">
        <v>1563</v>
      </c>
      <c r="N1224" s="205"/>
      <c r="O1224" s="206">
        <v>15861</v>
      </c>
      <c r="U1224" s="309" t="s">
        <v>51786</v>
      </c>
      <c r="V1224" s="310">
        <v>510.59</v>
      </c>
      <c r="X1224" s="267" t="s">
        <v>54800</v>
      </c>
      <c r="Y1224" s="268">
        <v>106030.63</v>
      </c>
      <c r="AA1224" s="229" t="s">
        <v>49640</v>
      </c>
      <c r="AB1224" s="230">
        <v>20739.849999999999</v>
      </c>
      <c r="AD1224" s="209" t="s">
        <v>15814</v>
      </c>
      <c r="AE1224" s="210">
        <v>6525.07</v>
      </c>
      <c r="AF1224" s="93"/>
      <c r="AG1224" s="201" t="s">
        <v>20063</v>
      </c>
      <c r="AH1224" s="202">
        <v>63553.97</v>
      </c>
      <c r="AJ1224" s="319" t="s">
        <v>38633</v>
      </c>
      <c r="AK1224" s="320">
        <v>9733.64</v>
      </c>
      <c r="AM1224" s="265" t="s">
        <v>38523</v>
      </c>
      <c r="AN1224" s="266">
        <v>2642.99</v>
      </c>
      <c r="AP1224" s="233" t="s">
        <v>11086</v>
      </c>
      <c r="AQ1224" s="234">
        <v>57072.47</v>
      </c>
      <c r="AS1224" s="211" t="s">
        <v>9516</v>
      </c>
      <c r="AT1224" s="212">
        <v>40725.43</v>
      </c>
    </row>
    <row r="1225" spans="1:46" x14ac:dyDescent="0.3">
      <c r="A1225" s="315" t="s">
        <v>37808</v>
      </c>
      <c r="B1225" s="315"/>
      <c r="C1225" s="316">
        <v>11778.37</v>
      </c>
      <c r="E1225" s="263" t="s">
        <v>37353</v>
      </c>
      <c r="F1225" s="263"/>
      <c r="G1225" s="264">
        <v>-61.41</v>
      </c>
      <c r="I1225" s="227" t="s">
        <v>4558</v>
      </c>
      <c r="J1225" s="227"/>
      <c r="K1225" s="228">
        <v>39871.22</v>
      </c>
      <c r="M1225" s="205" t="s">
        <v>1564</v>
      </c>
      <c r="N1225" s="205"/>
      <c r="O1225" s="206">
        <v>7511.42</v>
      </c>
      <c r="U1225" s="309" t="s">
        <v>51787</v>
      </c>
      <c r="V1225" s="310">
        <v>13500</v>
      </c>
      <c r="X1225" s="267" t="s">
        <v>54801</v>
      </c>
      <c r="Y1225" s="268">
        <v>2654.5</v>
      </c>
      <c r="AA1225" s="229" t="s">
        <v>51646</v>
      </c>
      <c r="AB1225" s="230">
        <v>2735.1</v>
      </c>
      <c r="AD1225" s="209" t="s">
        <v>15815</v>
      </c>
      <c r="AE1225" s="210">
        <v>498301.3</v>
      </c>
      <c r="AF1225" s="93"/>
      <c r="AG1225" s="201" t="s">
        <v>20065</v>
      </c>
      <c r="AH1225" s="202">
        <v>64318.46</v>
      </c>
      <c r="AJ1225" s="319" t="s">
        <v>38638</v>
      </c>
      <c r="AK1225" s="320">
        <v>11778.37</v>
      </c>
      <c r="AM1225" s="265" t="s">
        <v>38527</v>
      </c>
      <c r="AN1225" s="266">
        <v>-61.41</v>
      </c>
      <c r="AP1225" s="233" t="s">
        <v>9658</v>
      </c>
      <c r="AQ1225" s="234">
        <v>39871.22</v>
      </c>
      <c r="AS1225" s="211" t="s">
        <v>9604</v>
      </c>
      <c r="AT1225" s="212">
        <v>18781.060000000001</v>
      </c>
    </row>
    <row r="1226" spans="1:46" x14ac:dyDescent="0.3">
      <c r="A1226" s="315" t="s">
        <v>65612</v>
      </c>
      <c r="B1226" s="315"/>
      <c r="C1226" s="316">
        <v>1255</v>
      </c>
      <c r="E1226" s="263" t="s">
        <v>37354</v>
      </c>
      <c r="F1226" s="263"/>
      <c r="G1226" s="264">
        <v>9928.4699999999993</v>
      </c>
      <c r="I1226" s="227" t="s">
        <v>4559</v>
      </c>
      <c r="J1226" s="227"/>
      <c r="K1226" s="228">
        <v>450305.35</v>
      </c>
      <c r="M1226" s="205" t="s">
        <v>1565</v>
      </c>
      <c r="N1226" s="205"/>
      <c r="O1226" s="206">
        <v>27822</v>
      </c>
      <c r="U1226" s="309" t="s">
        <v>51788</v>
      </c>
      <c r="V1226" s="310">
        <v>2257.17</v>
      </c>
      <c r="X1226" s="267" t="s">
        <v>54802</v>
      </c>
      <c r="Y1226" s="268">
        <v>569.89</v>
      </c>
      <c r="AA1226" s="229" t="s">
        <v>34564</v>
      </c>
      <c r="AB1226" s="230">
        <v>3046233.39</v>
      </c>
      <c r="AD1226" s="209" t="s">
        <v>15816</v>
      </c>
      <c r="AE1226" s="210">
        <v>23453.06</v>
      </c>
      <c r="AF1226" s="93"/>
      <c r="AG1226" s="201" t="s">
        <v>20071</v>
      </c>
      <c r="AH1226" s="202">
        <v>412538.5</v>
      </c>
      <c r="AJ1226" s="319" t="s">
        <v>38677</v>
      </c>
      <c r="AK1226" s="320">
        <v>1255</v>
      </c>
      <c r="AM1226" s="265" t="s">
        <v>38531</v>
      </c>
      <c r="AN1226" s="266">
        <v>9928.4699999999993</v>
      </c>
      <c r="AP1226" s="233" t="s">
        <v>11087</v>
      </c>
      <c r="AQ1226" s="234">
        <v>450305.35</v>
      </c>
      <c r="AS1226" s="211" t="s">
        <v>9627</v>
      </c>
      <c r="AT1226" s="212">
        <v>92484.91</v>
      </c>
    </row>
    <row r="1227" spans="1:46" x14ac:dyDescent="0.3">
      <c r="A1227" s="315" t="s">
        <v>37817</v>
      </c>
      <c r="B1227" s="315"/>
      <c r="C1227" s="316">
        <v>8197.41</v>
      </c>
      <c r="E1227" s="263" t="s">
        <v>37355</v>
      </c>
      <c r="F1227" s="263"/>
      <c r="G1227" s="264">
        <v>152219.94</v>
      </c>
      <c r="I1227" s="227" t="s">
        <v>4560</v>
      </c>
      <c r="J1227" s="227"/>
      <c r="K1227" s="228">
        <v>197944.86</v>
      </c>
      <c r="M1227" s="205" t="s">
        <v>1566</v>
      </c>
      <c r="N1227" s="205"/>
      <c r="O1227" s="206">
        <v>38952</v>
      </c>
      <c r="U1227" s="309" t="s">
        <v>51789</v>
      </c>
      <c r="V1227" s="310">
        <v>6768.15</v>
      </c>
      <c r="X1227" s="267" t="s">
        <v>54803</v>
      </c>
      <c r="Y1227" s="268">
        <v>895</v>
      </c>
      <c r="AA1227" s="229" t="s">
        <v>36019</v>
      </c>
      <c r="AB1227" s="230">
        <v>756.99</v>
      </c>
      <c r="AD1227" s="209" t="s">
        <v>15817</v>
      </c>
      <c r="AE1227" s="210">
        <v>1946.28</v>
      </c>
      <c r="AF1227" s="93"/>
      <c r="AG1227" s="201" t="s">
        <v>32046</v>
      </c>
      <c r="AH1227" s="202">
        <v>19674.46</v>
      </c>
      <c r="AJ1227" s="319" t="s">
        <v>38689</v>
      </c>
      <c r="AK1227" s="320">
        <v>8197.41</v>
      </c>
      <c r="AM1227" s="265" t="s">
        <v>38535</v>
      </c>
      <c r="AN1227" s="266">
        <v>152219.94</v>
      </c>
      <c r="AP1227" s="233" t="s">
        <v>11088</v>
      </c>
      <c r="AQ1227" s="234">
        <v>197944.86</v>
      </c>
      <c r="AS1227" s="211" t="s">
        <v>9651</v>
      </c>
      <c r="AT1227" s="212">
        <v>479989.67</v>
      </c>
    </row>
    <row r="1228" spans="1:46" x14ac:dyDescent="0.3">
      <c r="A1228" s="315" t="s">
        <v>65614</v>
      </c>
      <c r="B1228" s="315"/>
      <c r="C1228" s="316">
        <v>2341</v>
      </c>
      <c r="E1228" s="263" t="s">
        <v>37356</v>
      </c>
      <c r="F1228" s="263"/>
      <c r="G1228" s="264">
        <v>11922.22</v>
      </c>
      <c r="I1228" s="227" t="s">
        <v>4561</v>
      </c>
      <c r="J1228" s="227"/>
      <c r="K1228" s="228">
        <v>251608.71</v>
      </c>
      <c r="M1228" s="205" t="s">
        <v>1567</v>
      </c>
      <c r="N1228" s="205"/>
      <c r="O1228" s="206">
        <v>64769.4</v>
      </c>
      <c r="U1228" s="309" t="s">
        <v>51790</v>
      </c>
      <c r="V1228" s="310">
        <v>11218.26</v>
      </c>
      <c r="X1228" s="267" t="s">
        <v>54804</v>
      </c>
      <c r="Y1228" s="268">
        <v>13949.21</v>
      </c>
      <c r="AA1228" s="229" t="s">
        <v>15815</v>
      </c>
      <c r="AB1228" s="230">
        <v>1466118.21</v>
      </c>
      <c r="AD1228" s="209" t="s">
        <v>15818</v>
      </c>
      <c r="AE1228" s="210">
        <v>4167.26</v>
      </c>
      <c r="AF1228" s="93"/>
      <c r="AG1228" s="201" t="s">
        <v>32047</v>
      </c>
      <c r="AH1228" s="202">
        <v>3442.33</v>
      </c>
      <c r="AJ1228" s="319" t="s">
        <v>38691</v>
      </c>
      <c r="AK1228" s="320">
        <v>2341</v>
      </c>
      <c r="AM1228" s="265" t="s">
        <v>38541</v>
      </c>
      <c r="AN1228" s="266">
        <v>11922.22</v>
      </c>
      <c r="AP1228" s="233" t="s">
        <v>9659</v>
      </c>
      <c r="AQ1228" s="234">
        <v>251608.71</v>
      </c>
      <c r="AS1228" s="211" t="s">
        <v>9709</v>
      </c>
      <c r="AT1228" s="212">
        <v>70880.62</v>
      </c>
    </row>
    <row r="1229" spans="1:46" x14ac:dyDescent="0.3">
      <c r="A1229" s="315" t="s">
        <v>65615</v>
      </c>
      <c r="B1229" s="315"/>
      <c r="C1229" s="316">
        <v>4000</v>
      </c>
      <c r="E1229" s="263" t="s">
        <v>37357</v>
      </c>
      <c r="F1229" s="263"/>
      <c r="G1229" s="264">
        <v>38116.120000000003</v>
      </c>
      <c r="I1229" s="227" t="s">
        <v>4656</v>
      </c>
      <c r="J1229" s="227"/>
      <c r="K1229" s="228">
        <v>5190.67</v>
      </c>
      <c r="M1229" s="205" t="s">
        <v>1568</v>
      </c>
      <c r="N1229" s="205"/>
      <c r="O1229" s="206">
        <v>19065.55</v>
      </c>
      <c r="U1229" s="309" t="s">
        <v>51791</v>
      </c>
      <c r="V1229" s="310">
        <v>1024.6500000000001</v>
      </c>
      <c r="X1229" s="267" t="s">
        <v>54805</v>
      </c>
      <c r="Y1229" s="268">
        <v>9493.59</v>
      </c>
      <c r="AA1229" s="229" t="s">
        <v>46674</v>
      </c>
      <c r="AB1229" s="230">
        <v>44976.73</v>
      </c>
      <c r="AD1229" s="209" t="s">
        <v>15819</v>
      </c>
      <c r="AE1229" s="210">
        <v>67503.09</v>
      </c>
      <c r="AF1229" s="93"/>
      <c r="AG1229" s="201" t="s">
        <v>32048</v>
      </c>
      <c r="AH1229" s="202">
        <v>15000</v>
      </c>
      <c r="AJ1229" s="319" t="s">
        <v>38696</v>
      </c>
      <c r="AK1229" s="320">
        <v>4000</v>
      </c>
      <c r="AM1229" s="265" t="s">
        <v>38546</v>
      </c>
      <c r="AN1229" s="266">
        <v>38116.120000000003</v>
      </c>
      <c r="AP1229" s="233" t="s">
        <v>11089</v>
      </c>
      <c r="AQ1229" s="234">
        <v>5190.67</v>
      </c>
      <c r="AS1229" s="211" t="s">
        <v>11872</v>
      </c>
      <c r="AT1229" s="212">
        <v>990651.01</v>
      </c>
    </row>
    <row r="1230" spans="1:46" x14ac:dyDescent="0.3">
      <c r="A1230" s="315" t="s">
        <v>37818</v>
      </c>
      <c r="B1230" s="315"/>
      <c r="C1230" s="316">
        <v>51044.88</v>
      </c>
      <c r="E1230" s="263" t="s">
        <v>37358</v>
      </c>
      <c r="F1230" s="263"/>
      <c r="G1230" s="264">
        <v>205286.82</v>
      </c>
      <c r="I1230" s="227" t="s">
        <v>4562</v>
      </c>
      <c r="J1230" s="227"/>
      <c r="K1230" s="228">
        <v>53078.97</v>
      </c>
      <c r="M1230" s="205" t="s">
        <v>1569</v>
      </c>
      <c r="N1230" s="205"/>
      <c r="O1230" s="206">
        <v>36918.160000000003</v>
      </c>
      <c r="U1230" s="309" t="s">
        <v>51792</v>
      </c>
      <c r="V1230" s="310">
        <v>2610.79</v>
      </c>
      <c r="X1230" s="267" t="s">
        <v>54806</v>
      </c>
      <c r="Y1230" s="268">
        <v>28789.23</v>
      </c>
      <c r="AA1230" s="229" t="s">
        <v>15816</v>
      </c>
      <c r="AB1230" s="230">
        <v>65501.68</v>
      </c>
      <c r="AD1230" s="209" t="s">
        <v>15820</v>
      </c>
      <c r="AE1230" s="210">
        <v>77701.02</v>
      </c>
      <c r="AF1230" s="93"/>
      <c r="AG1230" s="201" t="s">
        <v>32049</v>
      </c>
      <c r="AH1230" s="202">
        <v>12024.21</v>
      </c>
      <c r="AJ1230" s="319" t="s">
        <v>38701</v>
      </c>
      <c r="AK1230" s="320">
        <v>51044.88</v>
      </c>
      <c r="AM1230" s="265" t="s">
        <v>38555</v>
      </c>
      <c r="AN1230" s="266">
        <v>205286.82</v>
      </c>
      <c r="AP1230" s="233" t="s">
        <v>11090</v>
      </c>
      <c r="AQ1230" s="234">
        <v>53078.97</v>
      </c>
      <c r="AS1230" s="211" t="s">
        <v>9827</v>
      </c>
      <c r="AT1230" s="212">
        <v>20256735.370000001</v>
      </c>
    </row>
    <row r="1231" spans="1:46" x14ac:dyDescent="0.3">
      <c r="A1231" s="315" t="s">
        <v>37819</v>
      </c>
      <c r="B1231" s="315"/>
      <c r="C1231" s="316">
        <v>565</v>
      </c>
      <c r="E1231" s="263" t="s">
        <v>37359</v>
      </c>
      <c r="F1231" s="263"/>
      <c r="G1231" s="264">
        <v>25162.080000000002</v>
      </c>
      <c r="I1231" s="227" t="s">
        <v>4563</v>
      </c>
      <c r="J1231" s="227"/>
      <c r="K1231" s="228">
        <v>231632.7</v>
      </c>
      <c r="M1231" s="205" t="s">
        <v>1570</v>
      </c>
      <c r="N1231" s="205"/>
      <c r="O1231" s="206">
        <v>320</v>
      </c>
      <c r="U1231" s="309" t="s">
        <v>34652</v>
      </c>
      <c r="V1231" s="310">
        <v>336691.23</v>
      </c>
      <c r="X1231" s="267" t="s">
        <v>61788</v>
      </c>
      <c r="Y1231" s="268">
        <v>980.32</v>
      </c>
      <c r="AA1231" s="229" t="s">
        <v>15818</v>
      </c>
      <c r="AB1231" s="230">
        <v>13837.41</v>
      </c>
      <c r="AD1231" s="209" t="s">
        <v>15821</v>
      </c>
      <c r="AE1231" s="210">
        <v>528.54999999999995</v>
      </c>
      <c r="AF1231" s="93"/>
      <c r="AG1231" s="201" t="s">
        <v>32050</v>
      </c>
      <c r="AH1231" s="202">
        <v>19674.46</v>
      </c>
      <c r="AJ1231" s="319" t="s">
        <v>38707</v>
      </c>
      <c r="AK1231" s="320">
        <v>565</v>
      </c>
      <c r="AM1231" s="265" t="s">
        <v>38562</v>
      </c>
      <c r="AN1231" s="266">
        <v>25162.080000000002</v>
      </c>
      <c r="AP1231" s="233" t="s">
        <v>11091</v>
      </c>
      <c r="AQ1231" s="234">
        <v>231632.7</v>
      </c>
      <c r="AS1231" s="211" t="s">
        <v>6678</v>
      </c>
      <c r="AT1231" s="212">
        <v>38580.980000000003</v>
      </c>
    </row>
    <row r="1232" spans="1:46" x14ac:dyDescent="0.3">
      <c r="A1232" s="315" t="s">
        <v>37821</v>
      </c>
      <c r="B1232" s="315"/>
      <c r="C1232" s="316">
        <v>296.48</v>
      </c>
      <c r="E1232" s="263" t="s">
        <v>37360</v>
      </c>
      <c r="F1232" s="263"/>
      <c r="G1232" s="264">
        <v>189626.31</v>
      </c>
      <c r="I1232" s="227" t="s">
        <v>4564</v>
      </c>
      <c r="J1232" s="227"/>
      <c r="K1232" s="228">
        <v>13163</v>
      </c>
      <c r="M1232" s="205" t="s">
        <v>1571</v>
      </c>
      <c r="N1232" s="205"/>
      <c r="O1232" s="206">
        <v>5600</v>
      </c>
      <c r="U1232" s="309" t="s">
        <v>46715</v>
      </c>
      <c r="V1232" s="310">
        <v>5096</v>
      </c>
      <c r="X1232" s="267" t="s">
        <v>57251</v>
      </c>
      <c r="Y1232" s="268">
        <v>22030</v>
      </c>
      <c r="AA1232" s="229" t="s">
        <v>15819</v>
      </c>
      <c r="AB1232" s="230">
        <v>574707.53</v>
      </c>
      <c r="AD1232" s="209" t="s">
        <v>15822</v>
      </c>
      <c r="AE1232" s="210">
        <v>2244.8000000000002</v>
      </c>
      <c r="AF1232" s="93"/>
      <c r="AG1232" s="201" t="s">
        <v>32051</v>
      </c>
      <c r="AH1232" s="202">
        <v>3442.33</v>
      </c>
      <c r="AJ1232" s="319" t="s">
        <v>38734</v>
      </c>
      <c r="AK1232" s="320">
        <v>296.48</v>
      </c>
      <c r="AM1232" s="265" t="s">
        <v>38567</v>
      </c>
      <c r="AN1232" s="266">
        <v>189626.31</v>
      </c>
      <c r="AP1232" s="233" t="s">
        <v>11092</v>
      </c>
      <c r="AQ1232" s="234">
        <v>13163</v>
      </c>
      <c r="AS1232" s="211" t="s">
        <v>7346</v>
      </c>
      <c r="AT1232" s="212">
        <v>55807.25</v>
      </c>
    </row>
    <row r="1233" spans="1:46" x14ac:dyDescent="0.3">
      <c r="A1233" s="315" t="s">
        <v>37822</v>
      </c>
      <c r="B1233" s="315"/>
      <c r="C1233" s="316">
        <v>19352.490000000002</v>
      </c>
      <c r="E1233" s="263" t="s">
        <v>37361</v>
      </c>
      <c r="F1233" s="263"/>
      <c r="G1233" s="264">
        <v>73345.31</v>
      </c>
      <c r="I1233" s="227" t="s">
        <v>4565</v>
      </c>
      <c r="J1233" s="227"/>
      <c r="K1233" s="228">
        <v>347240.66</v>
      </c>
      <c r="M1233" s="205" t="s">
        <v>4045</v>
      </c>
      <c r="N1233" s="205"/>
      <c r="O1233" s="206">
        <v>3625.57</v>
      </c>
      <c r="U1233" s="309" t="s">
        <v>34653</v>
      </c>
      <c r="V1233" s="310">
        <v>76828.14</v>
      </c>
      <c r="X1233" s="267" t="s">
        <v>51650</v>
      </c>
      <c r="Y1233" s="268">
        <v>20324.66</v>
      </c>
      <c r="AA1233" s="229" t="s">
        <v>15820</v>
      </c>
      <c r="AB1233" s="230">
        <v>250795.96</v>
      </c>
      <c r="AD1233" s="209" t="s">
        <v>15823</v>
      </c>
      <c r="AE1233" s="210">
        <v>1824</v>
      </c>
      <c r="AF1233" s="93"/>
      <c r="AG1233" s="201" t="s">
        <v>32052</v>
      </c>
      <c r="AH1233" s="202">
        <v>15000</v>
      </c>
      <c r="AJ1233" s="319" t="s">
        <v>38745</v>
      </c>
      <c r="AK1233" s="320">
        <v>19352.490000000002</v>
      </c>
      <c r="AM1233" s="265" t="s">
        <v>38572</v>
      </c>
      <c r="AN1233" s="266">
        <v>73345.31</v>
      </c>
      <c r="AP1233" s="233" t="s">
        <v>11093</v>
      </c>
      <c r="AQ1233" s="234">
        <v>347240.66</v>
      </c>
      <c r="AS1233" s="211" t="s">
        <v>7757</v>
      </c>
      <c r="AT1233" s="212">
        <v>1800</v>
      </c>
    </row>
    <row r="1234" spans="1:46" x14ac:dyDescent="0.3">
      <c r="A1234" s="315" t="s">
        <v>37825</v>
      </c>
      <c r="B1234" s="315"/>
      <c r="C1234" s="316">
        <v>42572.81</v>
      </c>
      <c r="E1234" s="263" t="s">
        <v>37362</v>
      </c>
      <c r="F1234" s="263"/>
      <c r="G1234" s="264">
        <v>56076.44</v>
      </c>
      <c r="I1234" s="227" t="s">
        <v>4566</v>
      </c>
      <c r="J1234" s="227"/>
      <c r="K1234" s="228">
        <v>86124.12</v>
      </c>
      <c r="M1234" s="205" t="s">
        <v>4046</v>
      </c>
      <c r="N1234" s="205"/>
      <c r="O1234" s="206">
        <v>1902</v>
      </c>
      <c r="U1234" s="309" t="s">
        <v>55872</v>
      </c>
      <c r="V1234" s="310">
        <v>136219.57999999999</v>
      </c>
      <c r="X1234" s="267" t="s">
        <v>61789</v>
      </c>
      <c r="Y1234" s="268">
        <v>29374.51</v>
      </c>
      <c r="AA1234" s="229" t="s">
        <v>15821</v>
      </c>
      <c r="AB1234" s="230">
        <v>7014.65</v>
      </c>
      <c r="AD1234" s="209" t="s">
        <v>15824</v>
      </c>
      <c r="AE1234" s="210">
        <v>2570.88</v>
      </c>
      <c r="AF1234" s="93"/>
      <c r="AG1234" s="201" t="s">
        <v>20101</v>
      </c>
      <c r="AH1234" s="202">
        <v>12024.21</v>
      </c>
      <c r="AJ1234" s="319" t="s">
        <v>38767</v>
      </c>
      <c r="AK1234" s="320">
        <v>42572.81</v>
      </c>
      <c r="AM1234" s="265" t="s">
        <v>38578</v>
      </c>
      <c r="AN1234" s="266">
        <v>56076.44</v>
      </c>
      <c r="AP1234" s="233" t="s">
        <v>11094</v>
      </c>
      <c r="AQ1234" s="234">
        <v>86124.12</v>
      </c>
      <c r="AS1234" s="211" t="s">
        <v>8046</v>
      </c>
      <c r="AT1234" s="212">
        <v>1069.9000000000001</v>
      </c>
    </row>
    <row r="1235" spans="1:46" x14ac:dyDescent="0.3">
      <c r="A1235" s="315" t="s">
        <v>37826</v>
      </c>
      <c r="B1235" s="315"/>
      <c r="C1235" s="316">
        <v>5167.1099999999997</v>
      </c>
      <c r="E1235" s="263" t="s">
        <v>37363</v>
      </c>
      <c r="F1235" s="263"/>
      <c r="G1235" s="264">
        <v>132424.78</v>
      </c>
      <c r="I1235" s="227" t="s">
        <v>4658</v>
      </c>
      <c r="J1235" s="227"/>
      <c r="K1235" s="228">
        <v>11805.5</v>
      </c>
      <c r="M1235" s="205" t="s">
        <v>1572</v>
      </c>
      <c r="N1235" s="205"/>
      <c r="O1235" s="206">
        <v>11639</v>
      </c>
      <c r="U1235" s="309" t="s">
        <v>34654</v>
      </c>
      <c r="V1235" s="310">
        <v>564353.25</v>
      </c>
      <c r="X1235" s="267" t="s">
        <v>47758</v>
      </c>
      <c r="Y1235" s="268">
        <v>40554.660000000003</v>
      </c>
      <c r="AA1235" s="229" t="s">
        <v>15822</v>
      </c>
      <c r="AB1235" s="230">
        <v>175755.95</v>
      </c>
      <c r="AD1235" s="209" t="s">
        <v>15825</v>
      </c>
      <c r="AE1235" s="210">
        <v>11210.96</v>
      </c>
      <c r="AF1235" s="93"/>
      <c r="AG1235" s="201" t="s">
        <v>32053</v>
      </c>
      <c r="AH1235" s="202">
        <v>398</v>
      </c>
      <c r="AJ1235" s="319" t="s">
        <v>38772</v>
      </c>
      <c r="AK1235" s="320">
        <v>5167.1099999999997</v>
      </c>
      <c r="AM1235" s="265" t="s">
        <v>38583</v>
      </c>
      <c r="AN1235" s="266">
        <v>132424.78</v>
      </c>
      <c r="AP1235" s="233" t="s">
        <v>11095</v>
      </c>
      <c r="AQ1235" s="234">
        <v>11805.5</v>
      </c>
      <c r="AS1235" s="211" t="s">
        <v>8199</v>
      </c>
      <c r="AT1235" s="212">
        <v>10000</v>
      </c>
    </row>
    <row r="1236" spans="1:46" x14ac:dyDescent="0.3">
      <c r="A1236" s="315" t="s">
        <v>37827</v>
      </c>
      <c r="B1236" s="315"/>
      <c r="C1236" s="316">
        <v>2155.87</v>
      </c>
      <c r="E1236" s="263" t="s">
        <v>37364</v>
      </c>
      <c r="F1236" s="263"/>
      <c r="G1236" s="264">
        <v>97365.8</v>
      </c>
      <c r="I1236" s="227" t="s">
        <v>4659</v>
      </c>
      <c r="J1236" s="227"/>
      <c r="K1236" s="228">
        <v>5500</v>
      </c>
      <c r="M1236" s="205" t="s">
        <v>1573</v>
      </c>
      <c r="N1236" s="205"/>
      <c r="O1236" s="206">
        <v>1930</v>
      </c>
      <c r="U1236" s="309" t="s">
        <v>67160</v>
      </c>
      <c r="V1236" s="310">
        <v>25080</v>
      </c>
      <c r="X1236" s="267" t="s">
        <v>48687</v>
      </c>
      <c r="Y1236" s="268">
        <v>25117.45</v>
      </c>
      <c r="AA1236" s="229" t="s">
        <v>15823</v>
      </c>
      <c r="AB1236" s="230">
        <v>15209.08</v>
      </c>
      <c r="AD1236" s="209" t="s">
        <v>15826</v>
      </c>
      <c r="AE1236" s="210">
        <v>16579.57</v>
      </c>
      <c r="AF1236" s="93"/>
      <c r="AG1236" s="201" t="s">
        <v>32054</v>
      </c>
      <c r="AH1236" s="202">
        <v>56980</v>
      </c>
      <c r="AJ1236" s="319" t="s">
        <v>38781</v>
      </c>
      <c r="AK1236" s="320">
        <v>2155.87</v>
      </c>
      <c r="AM1236" s="265" t="s">
        <v>38589</v>
      </c>
      <c r="AN1236" s="266">
        <v>97365.8</v>
      </c>
      <c r="AP1236" s="233" t="s">
        <v>11212</v>
      </c>
      <c r="AQ1236" s="234">
        <v>5500</v>
      </c>
      <c r="AS1236" s="211" t="s">
        <v>8937</v>
      </c>
      <c r="AT1236" s="212">
        <v>7705.79</v>
      </c>
    </row>
    <row r="1237" spans="1:46" x14ac:dyDescent="0.3">
      <c r="A1237" s="315" t="s">
        <v>37828</v>
      </c>
      <c r="B1237" s="315"/>
      <c r="C1237" s="316">
        <v>8054.3</v>
      </c>
      <c r="E1237" s="263" t="s">
        <v>37365</v>
      </c>
      <c r="F1237" s="263"/>
      <c r="G1237" s="264">
        <v>232572.74</v>
      </c>
      <c r="I1237" s="227" t="s">
        <v>4660</v>
      </c>
      <c r="J1237" s="227"/>
      <c r="K1237" s="228">
        <v>25958.31</v>
      </c>
      <c r="M1237" s="205" t="s">
        <v>1574</v>
      </c>
      <c r="N1237" s="205"/>
      <c r="O1237" s="206">
        <v>119841</v>
      </c>
      <c r="U1237" s="309" t="s">
        <v>63625</v>
      </c>
      <c r="V1237" s="310">
        <v>630.35</v>
      </c>
      <c r="X1237" s="267" t="s">
        <v>63028</v>
      </c>
      <c r="Y1237" s="268">
        <v>-364.35</v>
      </c>
      <c r="AA1237" s="229" t="s">
        <v>15824</v>
      </c>
      <c r="AB1237" s="230">
        <v>12835.04</v>
      </c>
      <c r="AD1237" s="209" t="s">
        <v>15827</v>
      </c>
      <c r="AE1237" s="210">
        <v>14910.49</v>
      </c>
      <c r="AF1237" s="93"/>
      <c r="AG1237" s="201" t="s">
        <v>20128</v>
      </c>
      <c r="AH1237" s="202">
        <v>398</v>
      </c>
      <c r="AJ1237" s="319" t="s">
        <v>38786</v>
      </c>
      <c r="AK1237" s="320">
        <v>8054.3</v>
      </c>
      <c r="AM1237" s="265" t="s">
        <v>38597</v>
      </c>
      <c r="AN1237" s="266">
        <v>232572.74</v>
      </c>
      <c r="AP1237" s="233" t="s">
        <v>11096</v>
      </c>
      <c r="AQ1237" s="234">
        <v>25958.31</v>
      </c>
      <c r="AS1237" s="211" t="s">
        <v>9275</v>
      </c>
      <c r="AT1237" s="212">
        <v>168613.98</v>
      </c>
    </row>
    <row r="1238" spans="1:46" x14ac:dyDescent="0.3">
      <c r="A1238" s="315" t="s">
        <v>37830</v>
      </c>
      <c r="B1238" s="315"/>
      <c r="C1238" s="316">
        <v>13853.95</v>
      </c>
      <c r="E1238" s="263" t="s">
        <v>37366</v>
      </c>
      <c r="F1238" s="263"/>
      <c r="G1238" s="264">
        <v>21386.04</v>
      </c>
      <c r="I1238" s="227" t="s">
        <v>4661</v>
      </c>
      <c r="J1238" s="227"/>
      <c r="K1238" s="228">
        <v>20795</v>
      </c>
      <c r="M1238" s="205" t="s">
        <v>1575</v>
      </c>
      <c r="N1238" s="205"/>
      <c r="O1238" s="206">
        <v>3747.67</v>
      </c>
      <c r="U1238" s="309" t="s">
        <v>51794</v>
      </c>
      <c r="V1238" s="310">
        <v>27323.11</v>
      </c>
      <c r="X1238" s="267" t="s">
        <v>55831</v>
      </c>
      <c r="Y1238" s="268">
        <v>82839</v>
      </c>
      <c r="AA1238" s="229" t="s">
        <v>15825</v>
      </c>
      <c r="AB1238" s="230">
        <v>44077.49</v>
      </c>
      <c r="AD1238" s="209" t="s">
        <v>15828</v>
      </c>
      <c r="AE1238" s="210">
        <v>109.37</v>
      </c>
      <c r="AF1238" s="93"/>
      <c r="AG1238" s="201" t="s">
        <v>20130</v>
      </c>
      <c r="AH1238" s="202">
        <v>56980</v>
      </c>
      <c r="AJ1238" s="319" t="s">
        <v>37888</v>
      </c>
      <c r="AK1238" s="320">
        <v>13853.95</v>
      </c>
      <c r="AM1238" s="265" t="s">
        <v>38603</v>
      </c>
      <c r="AN1238" s="266">
        <v>21386.04</v>
      </c>
      <c r="AP1238" s="233" t="s">
        <v>9661</v>
      </c>
      <c r="AQ1238" s="234">
        <v>20795</v>
      </c>
      <c r="AS1238" s="211" t="s">
        <v>11528</v>
      </c>
      <c r="AT1238" s="212">
        <v>20833</v>
      </c>
    </row>
    <row r="1239" spans="1:46" x14ac:dyDescent="0.3">
      <c r="A1239" s="315" t="s">
        <v>37832</v>
      </c>
      <c r="B1239" s="315"/>
      <c r="C1239" s="316">
        <v>442812.56</v>
      </c>
      <c r="E1239" s="263" t="s">
        <v>37367</v>
      </c>
      <c r="F1239" s="263"/>
      <c r="G1239" s="264">
        <v>142238.99</v>
      </c>
      <c r="I1239" s="227" t="s">
        <v>4662</v>
      </c>
      <c r="J1239" s="227"/>
      <c r="K1239" s="228">
        <v>16940</v>
      </c>
      <c r="M1239" s="205" t="s">
        <v>1576</v>
      </c>
      <c r="N1239" s="205"/>
      <c r="O1239" s="206">
        <v>2241.17</v>
      </c>
      <c r="U1239" s="309" t="s">
        <v>42221</v>
      </c>
      <c r="V1239" s="310">
        <v>3275.76</v>
      </c>
      <c r="X1239" s="267" t="s">
        <v>49641</v>
      </c>
      <c r="Y1239" s="268">
        <v>570614.28</v>
      </c>
      <c r="AA1239" s="229" t="s">
        <v>40121</v>
      </c>
      <c r="AB1239" s="230">
        <v>19733.84</v>
      </c>
      <c r="AD1239" s="209" t="s">
        <v>15829</v>
      </c>
      <c r="AE1239" s="210">
        <v>11481.59</v>
      </c>
      <c r="AF1239" s="93"/>
      <c r="AG1239" s="201" t="s">
        <v>32055</v>
      </c>
      <c r="AH1239" s="202">
        <v>6156</v>
      </c>
      <c r="AJ1239" s="319" t="s">
        <v>38130</v>
      </c>
      <c r="AK1239" s="320">
        <v>442812.56</v>
      </c>
      <c r="AM1239" s="265" t="s">
        <v>38612</v>
      </c>
      <c r="AN1239" s="266">
        <v>142238.99</v>
      </c>
      <c r="AP1239" s="233" t="s">
        <v>11097</v>
      </c>
      <c r="AQ1239" s="234">
        <v>16940</v>
      </c>
      <c r="AS1239" s="211" t="s">
        <v>9828</v>
      </c>
      <c r="AT1239" s="212">
        <v>304410.90000000002</v>
      </c>
    </row>
    <row r="1240" spans="1:46" x14ac:dyDescent="0.3">
      <c r="A1240" s="315" t="s">
        <v>65618</v>
      </c>
      <c r="B1240" s="315"/>
      <c r="C1240" s="316">
        <v>13842</v>
      </c>
      <c r="E1240" s="263" t="s">
        <v>37368</v>
      </c>
      <c r="F1240" s="263"/>
      <c r="G1240" s="264">
        <v>41514.720000000001</v>
      </c>
      <c r="I1240" s="227" t="s">
        <v>4567</v>
      </c>
      <c r="J1240" s="227"/>
      <c r="K1240" s="228">
        <v>113010.89</v>
      </c>
      <c r="M1240" s="205" t="s">
        <v>1577</v>
      </c>
      <c r="N1240" s="205"/>
      <c r="O1240" s="206">
        <v>2630</v>
      </c>
      <c r="U1240" s="309" t="s">
        <v>58972</v>
      </c>
      <c r="V1240" s="310">
        <v>4478.5</v>
      </c>
      <c r="X1240" s="267" t="s">
        <v>54807</v>
      </c>
      <c r="Y1240" s="268">
        <v>1487407.81</v>
      </c>
      <c r="AA1240" s="229" t="s">
        <v>33122</v>
      </c>
      <c r="AB1240" s="230">
        <v>91825.4</v>
      </c>
      <c r="AD1240" s="209" t="s">
        <v>15830</v>
      </c>
      <c r="AE1240" s="210">
        <v>3487.5</v>
      </c>
      <c r="AF1240" s="93"/>
      <c r="AG1240" s="201" t="s">
        <v>13496</v>
      </c>
      <c r="AH1240" s="202">
        <v>38111</v>
      </c>
      <c r="AJ1240" s="319" t="s">
        <v>57172</v>
      </c>
      <c r="AK1240" s="320">
        <v>13842</v>
      </c>
      <c r="AM1240" s="265" t="s">
        <v>38617</v>
      </c>
      <c r="AN1240" s="266">
        <v>41514.720000000001</v>
      </c>
      <c r="AP1240" s="233" t="s">
        <v>11098</v>
      </c>
      <c r="AQ1240" s="234">
        <v>113010.89</v>
      </c>
      <c r="AS1240" s="211" t="s">
        <v>6679</v>
      </c>
      <c r="AT1240" s="212">
        <v>27971</v>
      </c>
    </row>
    <row r="1241" spans="1:46" x14ac:dyDescent="0.3">
      <c r="A1241" s="315" t="s">
        <v>37833</v>
      </c>
      <c r="B1241" s="315"/>
      <c r="C1241" s="316">
        <v>74918.66</v>
      </c>
      <c r="E1241" s="263" t="s">
        <v>37369</v>
      </c>
      <c r="F1241" s="263"/>
      <c r="G1241" s="264">
        <v>39018.75</v>
      </c>
      <c r="I1241" s="227" t="s">
        <v>4663</v>
      </c>
      <c r="J1241" s="227"/>
      <c r="K1241" s="228">
        <v>9666</v>
      </c>
      <c r="M1241" s="205" t="s">
        <v>1578</v>
      </c>
      <c r="N1241" s="205"/>
      <c r="O1241" s="206">
        <v>31772</v>
      </c>
      <c r="U1241" s="309" t="s">
        <v>36086</v>
      </c>
      <c r="V1241" s="310">
        <v>67910.73</v>
      </c>
      <c r="X1241" s="267" t="s">
        <v>34567</v>
      </c>
      <c r="Y1241" s="268">
        <v>561660.68000000005</v>
      </c>
      <c r="AA1241" s="229" t="s">
        <v>15826</v>
      </c>
      <c r="AB1241" s="230">
        <v>95782.94</v>
      </c>
      <c r="AD1241" s="209" t="s">
        <v>15831</v>
      </c>
      <c r="AE1241" s="210">
        <v>141.18</v>
      </c>
      <c r="AF1241" s="93"/>
      <c r="AG1241" s="201" t="s">
        <v>13497</v>
      </c>
      <c r="AH1241" s="202">
        <v>44267</v>
      </c>
      <c r="AJ1241" s="319" t="s">
        <v>38457</v>
      </c>
      <c r="AK1241" s="320">
        <v>74918.66</v>
      </c>
      <c r="AM1241" s="265" t="s">
        <v>38620</v>
      </c>
      <c r="AN1241" s="266">
        <v>39018.75</v>
      </c>
      <c r="AP1241" s="233" t="s">
        <v>11099</v>
      </c>
      <c r="AQ1241" s="234">
        <v>9666</v>
      </c>
      <c r="AS1241" s="211" t="s">
        <v>6915</v>
      </c>
      <c r="AT1241" s="212">
        <v>1709.5</v>
      </c>
    </row>
    <row r="1242" spans="1:46" x14ac:dyDescent="0.3">
      <c r="A1242" s="315" t="s">
        <v>65619</v>
      </c>
      <c r="B1242" s="315"/>
      <c r="C1242" s="316">
        <v>87837.96</v>
      </c>
      <c r="E1242" s="263" t="s">
        <v>37370</v>
      </c>
      <c r="F1242" s="263"/>
      <c r="G1242" s="264">
        <v>66249.710000000006</v>
      </c>
      <c r="I1242" s="227" t="s">
        <v>4568</v>
      </c>
      <c r="J1242" s="227"/>
      <c r="K1242" s="228">
        <v>680729.76</v>
      </c>
      <c r="M1242" s="205" t="s">
        <v>1579</v>
      </c>
      <c r="N1242" s="205"/>
      <c r="O1242" s="206">
        <v>1030</v>
      </c>
      <c r="U1242" s="309" t="s">
        <v>44504</v>
      </c>
      <c r="V1242" s="310">
        <v>1155.51</v>
      </c>
      <c r="X1242" s="267" t="s">
        <v>55832</v>
      </c>
      <c r="Y1242" s="268">
        <v>61960</v>
      </c>
      <c r="AA1242" s="229" t="s">
        <v>48686</v>
      </c>
      <c r="AB1242" s="230">
        <v>8658.92</v>
      </c>
      <c r="AD1242" s="209" t="s">
        <v>15832</v>
      </c>
      <c r="AE1242" s="210">
        <v>56467.53</v>
      </c>
      <c r="AF1242" s="93"/>
      <c r="AG1242" s="201" t="s">
        <v>32056</v>
      </c>
      <c r="AH1242" s="202">
        <v>8777</v>
      </c>
      <c r="AJ1242" s="319" t="s">
        <v>38512</v>
      </c>
      <c r="AK1242" s="320">
        <v>87837.96</v>
      </c>
      <c r="AM1242" s="265" t="s">
        <v>38625</v>
      </c>
      <c r="AN1242" s="266">
        <v>66249.710000000006</v>
      </c>
      <c r="AP1242" s="233" t="s">
        <v>11100</v>
      </c>
      <c r="AQ1242" s="234">
        <v>680729.76</v>
      </c>
      <c r="AS1242" s="211" t="s">
        <v>7347</v>
      </c>
      <c r="AT1242" s="212">
        <v>6990</v>
      </c>
    </row>
    <row r="1243" spans="1:46" x14ac:dyDescent="0.3">
      <c r="A1243" s="315" t="s">
        <v>65620</v>
      </c>
      <c r="B1243" s="315"/>
      <c r="C1243" s="316">
        <v>65099.95</v>
      </c>
      <c r="E1243" s="263" t="s">
        <v>37371</v>
      </c>
      <c r="F1243" s="263"/>
      <c r="G1243" s="264">
        <v>96447.35</v>
      </c>
      <c r="I1243" s="227" t="s">
        <v>4664</v>
      </c>
      <c r="J1243" s="227"/>
      <c r="K1243" s="228">
        <v>10816.68</v>
      </c>
      <c r="M1243" s="205" t="s">
        <v>4047</v>
      </c>
      <c r="N1243" s="205"/>
      <c r="O1243" s="206">
        <v>821</v>
      </c>
      <c r="U1243" s="309" t="s">
        <v>64056</v>
      </c>
      <c r="V1243" s="310">
        <v>7369.57</v>
      </c>
      <c r="X1243" s="267" t="s">
        <v>34568</v>
      </c>
      <c r="Y1243" s="268">
        <v>727551.89</v>
      </c>
      <c r="AA1243" s="229" t="s">
        <v>15827</v>
      </c>
      <c r="AB1243" s="230">
        <v>69240.460000000006</v>
      </c>
      <c r="AD1243" s="209" t="s">
        <v>15833</v>
      </c>
      <c r="AE1243" s="210">
        <v>756.4</v>
      </c>
      <c r="AF1243" s="93"/>
      <c r="AG1243" s="201" t="s">
        <v>20170</v>
      </c>
      <c r="AH1243" s="202">
        <v>8777</v>
      </c>
      <c r="AJ1243" s="319" t="s">
        <v>66219</v>
      </c>
      <c r="AK1243" s="320">
        <v>65099.95</v>
      </c>
      <c r="AM1243" s="265" t="s">
        <v>38631</v>
      </c>
      <c r="AN1243" s="266">
        <v>96447.35</v>
      </c>
      <c r="AP1243" s="233" t="s">
        <v>11101</v>
      </c>
      <c r="AQ1243" s="234">
        <v>10816.68</v>
      </c>
      <c r="AS1243" s="211" t="s">
        <v>7758</v>
      </c>
      <c r="AT1243" s="212">
        <v>13086</v>
      </c>
    </row>
    <row r="1244" spans="1:46" x14ac:dyDescent="0.3">
      <c r="A1244" s="315" t="s">
        <v>50881</v>
      </c>
      <c r="B1244" s="315"/>
      <c r="C1244" s="316">
        <v>53407.41</v>
      </c>
      <c r="E1244" s="263" t="s">
        <v>37372</v>
      </c>
      <c r="F1244" s="263"/>
      <c r="G1244" s="264">
        <v>79347.08</v>
      </c>
      <c r="I1244" s="227" t="s">
        <v>3628</v>
      </c>
      <c r="J1244" s="227"/>
      <c r="K1244" s="228">
        <v>37602</v>
      </c>
      <c r="M1244" s="205" t="s">
        <v>1580</v>
      </c>
      <c r="N1244" s="205"/>
      <c r="O1244" s="206">
        <v>27364.31</v>
      </c>
      <c r="U1244" s="309" t="s">
        <v>42223</v>
      </c>
      <c r="V1244" s="310">
        <v>1800</v>
      </c>
      <c r="X1244" s="267" t="s">
        <v>36023</v>
      </c>
      <c r="Y1244" s="268">
        <v>527170.57999999996</v>
      </c>
      <c r="AA1244" s="229" t="s">
        <v>15828</v>
      </c>
      <c r="AB1244" s="230">
        <v>126.72</v>
      </c>
      <c r="AD1244" s="209" t="s">
        <v>15834</v>
      </c>
      <c r="AE1244" s="210">
        <v>5895.11</v>
      </c>
      <c r="AF1244" s="93"/>
      <c r="AG1244" s="201" t="s">
        <v>13498</v>
      </c>
      <c r="AH1244" s="202">
        <v>41615.699999999997</v>
      </c>
      <c r="AJ1244" s="319" t="s">
        <v>51122</v>
      </c>
      <c r="AK1244" s="320">
        <v>53407.41</v>
      </c>
      <c r="AM1244" s="265" t="s">
        <v>38636</v>
      </c>
      <c r="AN1244" s="266">
        <v>79347.08</v>
      </c>
      <c r="AP1244" s="233" t="s">
        <v>9662</v>
      </c>
      <c r="AQ1244" s="234">
        <v>37602</v>
      </c>
      <c r="AS1244" s="211" t="s">
        <v>8047</v>
      </c>
      <c r="AT1244" s="212">
        <v>105</v>
      </c>
    </row>
    <row r="1245" spans="1:46" x14ac:dyDescent="0.3">
      <c r="A1245" s="315" t="s">
        <v>50882</v>
      </c>
      <c r="B1245" s="315"/>
      <c r="C1245" s="316">
        <v>11389.89</v>
      </c>
      <c r="E1245" s="263" t="s">
        <v>37373</v>
      </c>
      <c r="F1245" s="263"/>
      <c r="G1245" s="264">
        <v>5161.46</v>
      </c>
      <c r="I1245" s="227" t="s">
        <v>4569</v>
      </c>
      <c r="J1245" s="227"/>
      <c r="K1245" s="228">
        <v>233367.22</v>
      </c>
      <c r="M1245" s="205" t="s">
        <v>1581</v>
      </c>
      <c r="N1245" s="205"/>
      <c r="O1245" s="206">
        <v>538</v>
      </c>
      <c r="U1245" s="309" t="s">
        <v>36087</v>
      </c>
      <c r="V1245" s="310">
        <v>13593.6</v>
      </c>
      <c r="X1245" s="267" t="s">
        <v>38866</v>
      </c>
      <c r="Y1245" s="268">
        <v>170133.02</v>
      </c>
      <c r="AA1245" s="229" t="s">
        <v>15829</v>
      </c>
      <c r="AB1245" s="230">
        <v>104668.7</v>
      </c>
      <c r="AD1245" s="209" t="s">
        <v>15835</v>
      </c>
      <c r="AE1245" s="210">
        <v>1000</v>
      </c>
      <c r="AF1245" s="93"/>
      <c r="AG1245" s="201" t="s">
        <v>13499</v>
      </c>
      <c r="AH1245" s="202">
        <v>3183.7</v>
      </c>
      <c r="AJ1245" s="319" t="s">
        <v>51123</v>
      </c>
      <c r="AK1245" s="320">
        <v>11389.89</v>
      </c>
      <c r="AM1245" s="265" t="s">
        <v>38641</v>
      </c>
      <c r="AN1245" s="266">
        <v>5161.46</v>
      </c>
      <c r="AP1245" s="233" t="s">
        <v>11103</v>
      </c>
      <c r="AQ1245" s="234">
        <v>233367.22</v>
      </c>
      <c r="AS1245" s="211" t="s">
        <v>8938</v>
      </c>
      <c r="AT1245" s="212">
        <v>14062</v>
      </c>
    </row>
    <row r="1246" spans="1:46" x14ac:dyDescent="0.3">
      <c r="A1246" s="315" t="s">
        <v>50883</v>
      </c>
      <c r="B1246" s="315"/>
      <c r="C1246" s="316">
        <v>7574.55</v>
      </c>
      <c r="E1246" s="263" t="s">
        <v>37374</v>
      </c>
      <c r="F1246" s="263"/>
      <c r="G1246" s="264">
        <v>18291.72</v>
      </c>
      <c r="I1246" s="227" t="s">
        <v>4570</v>
      </c>
      <c r="J1246" s="227"/>
      <c r="K1246" s="228">
        <v>83005.75</v>
      </c>
      <c r="M1246" s="205" t="s">
        <v>1582</v>
      </c>
      <c r="N1246" s="205"/>
      <c r="O1246" s="206">
        <v>36513.65</v>
      </c>
      <c r="U1246" s="309" t="s">
        <v>34655</v>
      </c>
      <c r="V1246" s="310">
        <v>91532.98</v>
      </c>
      <c r="X1246" s="267" t="s">
        <v>44417</v>
      </c>
      <c r="Y1246" s="268">
        <v>33569.07</v>
      </c>
      <c r="AA1246" s="229" t="s">
        <v>34565</v>
      </c>
      <c r="AB1246" s="230">
        <v>518773.44</v>
      </c>
      <c r="AD1246" s="209" t="s">
        <v>15836</v>
      </c>
      <c r="AE1246" s="210">
        <v>4124.1000000000004</v>
      </c>
      <c r="AF1246" s="93"/>
      <c r="AG1246" s="201" t="s">
        <v>13500</v>
      </c>
      <c r="AH1246" s="202">
        <v>23918.6</v>
      </c>
      <c r="AJ1246" s="319" t="s">
        <v>51124</v>
      </c>
      <c r="AK1246" s="320">
        <v>7574.55</v>
      </c>
      <c r="AM1246" s="265" t="s">
        <v>38646</v>
      </c>
      <c r="AN1246" s="266">
        <v>18291.72</v>
      </c>
      <c r="AP1246" s="233" t="s">
        <v>11105</v>
      </c>
      <c r="AQ1246" s="234">
        <v>83005.75</v>
      </c>
      <c r="AS1246" s="211" t="s">
        <v>9276</v>
      </c>
      <c r="AT1246" s="212">
        <v>127221.93</v>
      </c>
    </row>
    <row r="1247" spans="1:46" x14ac:dyDescent="0.3">
      <c r="A1247" s="315" t="s">
        <v>65622</v>
      </c>
      <c r="B1247" s="315"/>
      <c r="C1247" s="316">
        <v>3046.02</v>
      </c>
      <c r="E1247" s="263" t="s">
        <v>37375</v>
      </c>
      <c r="F1247" s="263"/>
      <c r="G1247" s="264">
        <v>31315.63</v>
      </c>
      <c r="I1247" s="227" t="s">
        <v>4668</v>
      </c>
      <c r="J1247" s="227"/>
      <c r="K1247" s="228">
        <v>5426</v>
      </c>
      <c r="M1247" s="205" t="s">
        <v>1583</v>
      </c>
      <c r="N1247" s="205"/>
      <c r="O1247" s="206">
        <v>36896</v>
      </c>
      <c r="U1247" s="309" t="s">
        <v>34656</v>
      </c>
      <c r="V1247" s="310">
        <v>273453.53000000003</v>
      </c>
      <c r="X1247" s="267" t="s">
        <v>54808</v>
      </c>
      <c r="Y1247" s="268">
        <v>168016.35</v>
      </c>
      <c r="AA1247" s="229" t="s">
        <v>33123</v>
      </c>
      <c r="AB1247" s="230">
        <v>347132.74</v>
      </c>
      <c r="AD1247" s="209" t="s">
        <v>15837</v>
      </c>
      <c r="AE1247" s="210">
        <v>19075.91</v>
      </c>
      <c r="AF1247" s="93"/>
      <c r="AG1247" s="201" t="s">
        <v>32057</v>
      </c>
      <c r="AH1247" s="202">
        <v>17250</v>
      </c>
      <c r="AJ1247" s="319" t="s">
        <v>51125</v>
      </c>
      <c r="AK1247" s="320">
        <v>3046.02</v>
      </c>
      <c r="AM1247" s="265" t="s">
        <v>38652</v>
      </c>
      <c r="AN1247" s="266">
        <v>31315.63</v>
      </c>
      <c r="AP1247" s="233" t="s">
        <v>11106</v>
      </c>
      <c r="AQ1247" s="234">
        <v>5426</v>
      </c>
      <c r="AS1247" s="211" t="s">
        <v>10607</v>
      </c>
      <c r="AT1247" s="212">
        <v>2581</v>
      </c>
    </row>
    <row r="1248" spans="1:46" x14ac:dyDescent="0.3">
      <c r="A1248" s="315" t="s">
        <v>50884</v>
      </c>
      <c r="B1248" s="315"/>
      <c r="C1248" s="316">
        <v>95588.01</v>
      </c>
      <c r="E1248" s="263" t="s">
        <v>37376</v>
      </c>
      <c r="F1248" s="263"/>
      <c r="G1248" s="264">
        <v>9441.64</v>
      </c>
      <c r="I1248" s="227" t="s">
        <v>3629</v>
      </c>
      <c r="J1248" s="227"/>
      <c r="K1248" s="228">
        <v>60562.63</v>
      </c>
      <c r="M1248" s="205" t="s">
        <v>4048</v>
      </c>
      <c r="N1248" s="205"/>
      <c r="O1248" s="206">
        <v>297.60000000000002</v>
      </c>
      <c r="U1248" s="309" t="s">
        <v>34657</v>
      </c>
      <c r="V1248" s="310">
        <v>165481.66</v>
      </c>
      <c r="X1248" s="267" t="s">
        <v>54809</v>
      </c>
      <c r="Y1248" s="268">
        <v>32557.27</v>
      </c>
      <c r="AA1248" s="229" t="s">
        <v>40122</v>
      </c>
      <c r="AB1248" s="230">
        <v>377500</v>
      </c>
      <c r="AD1248" s="209" t="s">
        <v>15838</v>
      </c>
      <c r="AE1248" s="210">
        <v>259234.97</v>
      </c>
      <c r="AF1248" s="93"/>
      <c r="AG1248" s="201" t="s">
        <v>32058</v>
      </c>
      <c r="AH1248" s="202">
        <v>12500</v>
      </c>
      <c r="AJ1248" s="319" t="s">
        <v>51126</v>
      </c>
      <c r="AK1248" s="320">
        <v>95588.01</v>
      </c>
      <c r="AM1248" s="265" t="s">
        <v>38659</v>
      </c>
      <c r="AN1248" s="266">
        <v>9441.64</v>
      </c>
      <c r="AP1248" s="233" t="s">
        <v>9664</v>
      </c>
      <c r="AQ1248" s="234">
        <v>60562.63</v>
      </c>
      <c r="AS1248" s="211" t="s">
        <v>11874</v>
      </c>
      <c r="AT1248" s="212">
        <v>172184.4</v>
      </c>
    </row>
    <row r="1249" spans="1:46" x14ac:dyDescent="0.3">
      <c r="A1249" s="315" t="s">
        <v>50885</v>
      </c>
      <c r="B1249" s="315"/>
      <c r="C1249" s="316">
        <v>6717.92</v>
      </c>
      <c r="E1249" s="263" t="s">
        <v>37377</v>
      </c>
      <c r="F1249" s="263"/>
      <c r="G1249" s="264">
        <v>4665.22</v>
      </c>
      <c r="I1249" s="227" t="s">
        <v>4669</v>
      </c>
      <c r="J1249" s="227"/>
      <c r="K1249" s="228">
        <v>55505</v>
      </c>
      <c r="M1249" s="205" t="s">
        <v>1584</v>
      </c>
      <c r="N1249" s="205"/>
      <c r="O1249" s="206">
        <v>23631</v>
      </c>
      <c r="U1249" s="309" t="s">
        <v>36088</v>
      </c>
      <c r="V1249" s="310">
        <v>682555.02</v>
      </c>
      <c r="X1249" s="267" t="s">
        <v>54810</v>
      </c>
      <c r="Y1249" s="268">
        <v>14812.78</v>
      </c>
      <c r="AA1249" s="229" t="s">
        <v>33124</v>
      </c>
      <c r="AB1249" s="230">
        <v>216925.26</v>
      </c>
      <c r="AD1249" s="209" t="s">
        <v>15839</v>
      </c>
      <c r="AE1249" s="210">
        <v>8021.79</v>
      </c>
      <c r="AF1249" s="93"/>
      <c r="AG1249" s="201" t="s">
        <v>32059</v>
      </c>
      <c r="AH1249" s="202">
        <v>-750</v>
      </c>
      <c r="AJ1249" s="319" t="s">
        <v>51127</v>
      </c>
      <c r="AK1249" s="320">
        <v>6717.92</v>
      </c>
      <c r="AM1249" s="265" t="s">
        <v>38666</v>
      </c>
      <c r="AN1249" s="266">
        <v>4665.22</v>
      </c>
      <c r="AP1249" s="233" t="s">
        <v>11107</v>
      </c>
      <c r="AQ1249" s="234">
        <v>55505</v>
      </c>
      <c r="AS1249" s="211" t="s">
        <v>9829</v>
      </c>
      <c r="AT1249" s="212">
        <v>365910.83</v>
      </c>
    </row>
    <row r="1250" spans="1:46" x14ac:dyDescent="0.3">
      <c r="A1250" s="315" t="s">
        <v>50886</v>
      </c>
      <c r="B1250" s="315"/>
      <c r="C1250" s="316">
        <v>37362.5</v>
      </c>
      <c r="E1250" s="263" t="s">
        <v>37378</v>
      </c>
      <c r="F1250" s="263"/>
      <c r="G1250" s="264">
        <v>219995.68</v>
      </c>
      <c r="I1250" s="227" t="s">
        <v>4670</v>
      </c>
      <c r="J1250" s="227"/>
      <c r="K1250" s="228">
        <v>4444.33</v>
      </c>
      <c r="M1250" s="205" t="s">
        <v>1585</v>
      </c>
      <c r="N1250" s="205"/>
      <c r="O1250" s="206">
        <v>8181.73</v>
      </c>
      <c r="U1250" s="309" t="s">
        <v>44505</v>
      </c>
      <c r="V1250" s="310">
        <v>47146.21</v>
      </c>
      <c r="X1250" s="267" t="s">
        <v>54811</v>
      </c>
      <c r="Y1250" s="268">
        <v>106285.75999999999</v>
      </c>
      <c r="AA1250" s="229" t="s">
        <v>15830</v>
      </c>
      <c r="AB1250" s="230">
        <v>46033.03</v>
      </c>
      <c r="AD1250" s="209" t="s">
        <v>15840</v>
      </c>
      <c r="AE1250" s="210">
        <v>61880</v>
      </c>
      <c r="AF1250" s="93"/>
      <c r="AG1250" s="201" t="s">
        <v>32060</v>
      </c>
      <c r="AH1250" s="202">
        <v>750</v>
      </c>
      <c r="AJ1250" s="319" t="s">
        <v>51128</v>
      </c>
      <c r="AK1250" s="320">
        <v>37362.5</v>
      </c>
      <c r="AM1250" s="265" t="s">
        <v>38671</v>
      </c>
      <c r="AN1250" s="266">
        <v>219995.68</v>
      </c>
      <c r="AP1250" s="233" t="s">
        <v>11108</v>
      </c>
      <c r="AQ1250" s="234">
        <v>4444.33</v>
      </c>
      <c r="AS1250" s="211" t="s">
        <v>6680</v>
      </c>
      <c r="AT1250" s="212">
        <v>46346.66</v>
      </c>
    </row>
    <row r="1251" spans="1:46" x14ac:dyDescent="0.3">
      <c r="A1251" s="315" t="s">
        <v>50887</v>
      </c>
      <c r="B1251" s="315"/>
      <c r="C1251" s="316">
        <v>274415.71999999997</v>
      </c>
      <c r="E1251" s="263" t="s">
        <v>37379</v>
      </c>
      <c r="F1251" s="263"/>
      <c r="G1251" s="264">
        <v>6325.77</v>
      </c>
      <c r="I1251" s="227" t="s">
        <v>4571</v>
      </c>
      <c r="J1251" s="227"/>
      <c r="K1251" s="228">
        <v>104043.93</v>
      </c>
      <c r="M1251" s="205" t="s">
        <v>1586</v>
      </c>
      <c r="N1251" s="205"/>
      <c r="O1251" s="206">
        <v>1346</v>
      </c>
      <c r="U1251" s="309" t="s">
        <v>67161</v>
      </c>
      <c r="V1251" s="310">
        <v>3760</v>
      </c>
      <c r="X1251" s="267" t="s">
        <v>54812</v>
      </c>
      <c r="Y1251" s="268">
        <v>35075.85</v>
      </c>
      <c r="AA1251" s="229" t="s">
        <v>15831</v>
      </c>
      <c r="AB1251" s="230">
        <v>1413.8</v>
      </c>
      <c r="AD1251" s="209" t="s">
        <v>15841</v>
      </c>
      <c r="AE1251" s="210">
        <v>164167.44</v>
      </c>
      <c r="AF1251" s="93"/>
      <c r="AG1251" s="201" t="s">
        <v>32061</v>
      </c>
      <c r="AH1251" s="202">
        <v>12674.63</v>
      </c>
      <c r="AJ1251" s="319" t="s">
        <v>51129</v>
      </c>
      <c r="AK1251" s="320">
        <v>274415.71999999997</v>
      </c>
      <c r="AM1251" s="265" t="s">
        <v>38683</v>
      </c>
      <c r="AN1251" s="266">
        <v>6325.77</v>
      </c>
      <c r="AP1251" s="233" t="s">
        <v>11109</v>
      </c>
      <c r="AQ1251" s="234">
        <v>104043.93</v>
      </c>
      <c r="AS1251" s="211" t="s">
        <v>7348</v>
      </c>
      <c r="AT1251" s="212">
        <v>77084</v>
      </c>
    </row>
    <row r="1252" spans="1:46" x14ac:dyDescent="0.3">
      <c r="A1252" s="315" t="s">
        <v>50888</v>
      </c>
      <c r="B1252" s="315"/>
      <c r="C1252" s="316">
        <v>72595.03</v>
      </c>
      <c r="E1252" s="263" t="s">
        <v>37380</v>
      </c>
      <c r="F1252" s="263"/>
      <c r="G1252" s="264">
        <v>50725.72</v>
      </c>
      <c r="I1252" s="227" t="s">
        <v>4572</v>
      </c>
      <c r="J1252" s="227"/>
      <c r="K1252" s="228">
        <v>89854</v>
      </c>
      <c r="M1252" s="205" t="s">
        <v>1587</v>
      </c>
      <c r="N1252" s="205"/>
      <c r="O1252" s="206">
        <v>5608.65</v>
      </c>
      <c r="U1252" s="309" t="s">
        <v>63064</v>
      </c>
      <c r="V1252" s="310">
        <v>72481.62</v>
      </c>
      <c r="X1252" s="267" t="s">
        <v>54813</v>
      </c>
      <c r="Y1252" s="268">
        <v>104198.18</v>
      </c>
      <c r="AA1252" s="229" t="s">
        <v>15832</v>
      </c>
      <c r="AB1252" s="230">
        <v>578545.32999999996</v>
      </c>
      <c r="AD1252" s="209" t="s">
        <v>15842</v>
      </c>
      <c r="AE1252" s="210">
        <v>498301.3</v>
      </c>
      <c r="AF1252" s="93"/>
      <c r="AG1252" s="201" t="s">
        <v>32062</v>
      </c>
      <c r="AH1252" s="202">
        <v>3230.74</v>
      </c>
      <c r="AJ1252" s="319" t="s">
        <v>51130</v>
      </c>
      <c r="AK1252" s="320">
        <v>72595.03</v>
      </c>
      <c r="AM1252" s="265" t="s">
        <v>38687</v>
      </c>
      <c r="AN1252" s="266">
        <v>50725.72</v>
      </c>
      <c r="AP1252" s="233" t="s">
        <v>11110</v>
      </c>
      <c r="AQ1252" s="234">
        <v>89854</v>
      </c>
      <c r="AS1252" s="211" t="s">
        <v>7759</v>
      </c>
      <c r="AT1252" s="212">
        <v>2328</v>
      </c>
    </row>
    <row r="1253" spans="1:46" x14ac:dyDescent="0.3">
      <c r="A1253" s="315" t="s">
        <v>65626</v>
      </c>
      <c r="B1253" s="315"/>
      <c r="C1253" s="316">
        <v>11362.22</v>
      </c>
      <c r="E1253" s="263" t="s">
        <v>37381</v>
      </c>
      <c r="F1253" s="263"/>
      <c r="G1253" s="264">
        <v>593146.61</v>
      </c>
      <c r="I1253" s="227" t="s">
        <v>4573</v>
      </c>
      <c r="J1253" s="227"/>
      <c r="K1253" s="228">
        <v>88147.14</v>
      </c>
      <c r="M1253" s="205" t="s">
        <v>1588</v>
      </c>
      <c r="N1253" s="205"/>
      <c r="O1253" s="206">
        <v>728461</v>
      </c>
      <c r="U1253" s="309" t="s">
        <v>61846</v>
      </c>
      <c r="V1253" s="310">
        <v>630.35</v>
      </c>
      <c r="X1253" s="267" t="s">
        <v>42166</v>
      </c>
      <c r="Y1253" s="268">
        <v>4397.63</v>
      </c>
      <c r="AA1253" s="229" t="s">
        <v>15833</v>
      </c>
      <c r="AB1253" s="230">
        <v>1065566.23</v>
      </c>
      <c r="AD1253" s="209" t="s">
        <v>15843</v>
      </c>
      <c r="AE1253" s="210">
        <v>75490.23</v>
      </c>
      <c r="AF1253" s="93"/>
      <c r="AG1253" s="201" t="s">
        <v>32063</v>
      </c>
      <c r="AH1253" s="202">
        <v>3729.84</v>
      </c>
      <c r="AJ1253" s="319" t="s">
        <v>51131</v>
      </c>
      <c r="AK1253" s="320">
        <v>11362.22</v>
      </c>
      <c r="AM1253" s="265" t="s">
        <v>38699</v>
      </c>
      <c r="AN1253" s="266">
        <v>593146.61</v>
      </c>
      <c r="AP1253" s="233" t="s">
        <v>11111</v>
      </c>
      <c r="AQ1253" s="234">
        <v>88147.14</v>
      </c>
      <c r="AS1253" s="211" t="s">
        <v>8305</v>
      </c>
      <c r="AT1253" s="212">
        <v>19104.63</v>
      </c>
    </row>
    <row r="1254" spans="1:46" x14ac:dyDescent="0.3">
      <c r="A1254" s="315" t="s">
        <v>65627</v>
      </c>
      <c r="B1254" s="315"/>
      <c r="C1254" s="316">
        <v>94497.36</v>
      </c>
      <c r="E1254" s="263" t="s">
        <v>37382</v>
      </c>
      <c r="F1254" s="263"/>
      <c r="G1254" s="264">
        <v>3035.12</v>
      </c>
      <c r="I1254" s="227" t="s">
        <v>4574</v>
      </c>
      <c r="J1254" s="227"/>
      <c r="K1254" s="228">
        <v>138446.87</v>
      </c>
      <c r="M1254" s="205" t="s">
        <v>1589</v>
      </c>
      <c r="N1254" s="205"/>
      <c r="O1254" s="206">
        <v>4049.96</v>
      </c>
      <c r="U1254" s="309" t="s">
        <v>61847</v>
      </c>
      <c r="V1254" s="310">
        <v>47.55</v>
      </c>
      <c r="X1254" s="267" t="s">
        <v>36024</v>
      </c>
      <c r="Y1254" s="268">
        <v>14990.73</v>
      </c>
      <c r="AA1254" s="229" t="s">
        <v>33125</v>
      </c>
      <c r="AB1254" s="230">
        <v>503819.31</v>
      </c>
      <c r="AD1254" s="209" t="s">
        <v>15844</v>
      </c>
      <c r="AE1254" s="210">
        <v>30457.22</v>
      </c>
      <c r="AF1254" s="93"/>
      <c r="AG1254" s="201" t="s">
        <v>32064</v>
      </c>
      <c r="AH1254" s="202">
        <v>1597.08</v>
      </c>
      <c r="AJ1254" s="319" t="s">
        <v>51132</v>
      </c>
      <c r="AK1254" s="320">
        <v>94497.36</v>
      </c>
      <c r="AM1254" s="265" t="s">
        <v>38720</v>
      </c>
      <c r="AN1254" s="266">
        <v>3035.12</v>
      </c>
      <c r="AP1254" s="233" t="s">
        <v>9665</v>
      </c>
      <c r="AQ1254" s="234">
        <v>138446.87</v>
      </c>
      <c r="AS1254" s="211" t="s">
        <v>8692</v>
      </c>
      <c r="AT1254" s="212">
        <v>2000</v>
      </c>
    </row>
    <row r="1255" spans="1:46" x14ac:dyDescent="0.3">
      <c r="A1255" s="315" t="s">
        <v>50889</v>
      </c>
      <c r="B1255" s="315"/>
      <c r="C1255" s="316">
        <v>362256.59</v>
      </c>
      <c r="E1255" s="263" t="s">
        <v>37383</v>
      </c>
      <c r="F1255" s="263"/>
      <c r="G1255" s="264">
        <v>19515.36</v>
      </c>
      <c r="I1255" s="227" t="s">
        <v>3630</v>
      </c>
      <c r="J1255" s="227"/>
      <c r="K1255" s="228">
        <v>2937826.96</v>
      </c>
      <c r="M1255" s="205" t="s">
        <v>1590</v>
      </c>
      <c r="N1255" s="205"/>
      <c r="O1255" s="206">
        <v>20657.27</v>
      </c>
      <c r="U1255" s="309" t="s">
        <v>61848</v>
      </c>
      <c r="V1255" s="310">
        <v>147.87</v>
      </c>
      <c r="X1255" s="267" t="s">
        <v>36025</v>
      </c>
      <c r="Y1255" s="268">
        <v>12120</v>
      </c>
      <c r="AA1255" s="229" t="s">
        <v>15834</v>
      </c>
      <c r="AB1255" s="230">
        <v>76040.89</v>
      </c>
      <c r="AD1255" s="209" t="s">
        <v>15845</v>
      </c>
      <c r="AE1255" s="210">
        <v>4167.26</v>
      </c>
      <c r="AF1255" s="93"/>
      <c r="AG1255" s="201" t="s">
        <v>32065</v>
      </c>
      <c r="AH1255" s="202">
        <v>1761.37</v>
      </c>
      <c r="AJ1255" s="319" t="s">
        <v>51133</v>
      </c>
      <c r="AK1255" s="320">
        <v>362256.59</v>
      </c>
      <c r="AM1255" s="265" t="s">
        <v>38724</v>
      </c>
      <c r="AN1255" s="266">
        <v>19515.36</v>
      </c>
      <c r="AP1255" s="233" t="s">
        <v>9666</v>
      </c>
      <c r="AQ1255" s="234">
        <v>2937826.96</v>
      </c>
      <c r="AS1255" s="211" t="s">
        <v>8939</v>
      </c>
      <c r="AT1255" s="212">
        <v>7865.43</v>
      </c>
    </row>
    <row r="1256" spans="1:46" x14ac:dyDescent="0.3">
      <c r="A1256" s="315" t="s">
        <v>65629</v>
      </c>
      <c r="B1256" s="315"/>
      <c r="C1256" s="316">
        <v>43529.68</v>
      </c>
      <c r="E1256" s="263" t="s">
        <v>37384</v>
      </c>
      <c r="F1256" s="263"/>
      <c r="G1256" s="264">
        <v>13961.73</v>
      </c>
      <c r="I1256" s="227" t="s">
        <v>4672</v>
      </c>
      <c r="J1256" s="227"/>
      <c r="K1256" s="228">
        <v>44486</v>
      </c>
      <c r="M1256" s="205" t="s">
        <v>1591</v>
      </c>
      <c r="N1256" s="205"/>
      <c r="O1256" s="206">
        <v>14553.76</v>
      </c>
      <c r="U1256" s="309" t="s">
        <v>61849</v>
      </c>
      <c r="V1256" s="310">
        <v>584.96</v>
      </c>
      <c r="X1256" s="267" t="s">
        <v>58937</v>
      </c>
      <c r="Y1256" s="268">
        <v>2323.2199999999998</v>
      </c>
      <c r="AA1256" s="229" t="s">
        <v>36020</v>
      </c>
      <c r="AB1256" s="230">
        <v>335578.23</v>
      </c>
      <c r="AD1256" s="209" t="s">
        <v>15846</v>
      </c>
      <c r="AE1256" s="210">
        <v>98003.09</v>
      </c>
      <c r="AF1256" s="93"/>
      <c r="AG1256" s="201" t="s">
        <v>32066</v>
      </c>
      <c r="AH1256" s="202">
        <v>4268.9399999999996</v>
      </c>
      <c r="AJ1256" s="319" t="s">
        <v>51134</v>
      </c>
      <c r="AK1256" s="320">
        <v>43529.68</v>
      </c>
      <c r="AM1256" s="265" t="s">
        <v>38743</v>
      </c>
      <c r="AN1256" s="266">
        <v>13961.73</v>
      </c>
      <c r="AP1256" s="233" t="s">
        <v>11113</v>
      </c>
      <c r="AQ1256" s="234">
        <v>44486</v>
      </c>
      <c r="AS1256" s="211" t="s">
        <v>9277</v>
      </c>
      <c r="AT1256" s="212">
        <v>83526.850000000006</v>
      </c>
    </row>
    <row r="1257" spans="1:46" x14ac:dyDescent="0.3">
      <c r="A1257" s="315" t="s">
        <v>65630</v>
      </c>
      <c r="B1257" s="315"/>
      <c r="C1257" s="316">
        <v>17856.18</v>
      </c>
      <c r="E1257" s="263" t="s">
        <v>37385</v>
      </c>
      <c r="F1257" s="263"/>
      <c r="G1257" s="264">
        <v>2020</v>
      </c>
      <c r="I1257" s="227" t="s">
        <v>4673</v>
      </c>
      <c r="J1257" s="227"/>
      <c r="K1257" s="228">
        <v>37000</v>
      </c>
      <c r="M1257" s="205" t="s">
        <v>1592</v>
      </c>
      <c r="N1257" s="205"/>
      <c r="O1257" s="206">
        <v>2193.2399999999998</v>
      </c>
      <c r="U1257" s="309" t="s">
        <v>57285</v>
      </c>
      <c r="V1257" s="310">
        <v>50965.88</v>
      </c>
      <c r="X1257" s="267" t="s">
        <v>60204</v>
      </c>
      <c r="Y1257" s="268">
        <v>86.05</v>
      </c>
      <c r="AA1257" s="229" t="s">
        <v>15835</v>
      </c>
      <c r="AB1257" s="230">
        <v>42067</v>
      </c>
      <c r="AD1257" s="209" t="s">
        <v>15847</v>
      </c>
      <c r="AE1257" s="210">
        <v>195149.22</v>
      </c>
      <c r="AF1257" s="93"/>
      <c r="AG1257" s="201" t="s">
        <v>32067</v>
      </c>
      <c r="AH1257" s="202">
        <v>11572.4</v>
      </c>
      <c r="AJ1257" s="319" t="s">
        <v>51135</v>
      </c>
      <c r="AK1257" s="320">
        <v>17856.18</v>
      </c>
      <c r="AM1257" s="265" t="s">
        <v>38747</v>
      </c>
      <c r="AN1257" s="266">
        <v>2020</v>
      </c>
      <c r="AP1257" s="233" t="s">
        <v>11114</v>
      </c>
      <c r="AQ1257" s="234">
        <v>37000</v>
      </c>
      <c r="AS1257" s="211" t="s">
        <v>10608</v>
      </c>
      <c r="AT1257" s="212">
        <v>5154</v>
      </c>
    </row>
    <row r="1258" spans="1:46" x14ac:dyDescent="0.3">
      <c r="A1258" s="315" t="s">
        <v>50890</v>
      </c>
      <c r="B1258" s="315"/>
      <c r="C1258" s="316">
        <v>4886</v>
      </c>
      <c r="E1258" s="263" t="s">
        <v>37386</v>
      </c>
      <c r="F1258" s="263"/>
      <c r="G1258" s="264">
        <v>136299.15</v>
      </c>
      <c r="I1258" s="227" t="s">
        <v>4674</v>
      </c>
      <c r="J1258" s="227"/>
      <c r="K1258" s="228">
        <v>9666</v>
      </c>
      <c r="M1258" s="205" t="s">
        <v>1593</v>
      </c>
      <c r="N1258" s="205"/>
      <c r="O1258" s="206">
        <v>28538.52</v>
      </c>
      <c r="U1258" s="309" t="s">
        <v>67162</v>
      </c>
      <c r="V1258" s="310">
        <v>2216.36</v>
      </c>
      <c r="X1258" s="267" t="s">
        <v>40125</v>
      </c>
      <c r="Y1258" s="268">
        <v>58458.46</v>
      </c>
      <c r="AA1258" s="229" t="s">
        <v>44413</v>
      </c>
      <c r="AB1258" s="230">
        <v>199.99</v>
      </c>
      <c r="AD1258" s="209" t="s">
        <v>15848</v>
      </c>
      <c r="AE1258" s="210">
        <v>192564.73</v>
      </c>
      <c r="AF1258" s="93"/>
      <c r="AG1258" s="201" t="s">
        <v>13501</v>
      </c>
      <c r="AH1258" s="202">
        <v>58865.7</v>
      </c>
      <c r="AJ1258" s="319" t="s">
        <v>51136</v>
      </c>
      <c r="AK1258" s="320">
        <v>4886</v>
      </c>
      <c r="AM1258" s="265" t="s">
        <v>38757</v>
      </c>
      <c r="AN1258" s="266">
        <v>136299.15</v>
      </c>
      <c r="AP1258" s="233" t="s">
        <v>11115</v>
      </c>
      <c r="AQ1258" s="234">
        <v>9666</v>
      </c>
      <c r="AS1258" s="211" t="s">
        <v>11277</v>
      </c>
      <c r="AT1258" s="212">
        <v>882.81</v>
      </c>
    </row>
    <row r="1259" spans="1:46" x14ac:dyDescent="0.3">
      <c r="A1259" s="315" t="s">
        <v>65633</v>
      </c>
      <c r="B1259" s="315"/>
      <c r="C1259" s="316">
        <v>98631.12</v>
      </c>
      <c r="E1259" s="263" t="s">
        <v>37387</v>
      </c>
      <c r="F1259" s="263"/>
      <c r="G1259" s="264">
        <v>6738.27</v>
      </c>
      <c r="I1259" s="227" t="s">
        <v>3631</v>
      </c>
      <c r="J1259" s="227"/>
      <c r="K1259" s="228">
        <v>17930.72</v>
      </c>
      <c r="M1259" s="205" t="s">
        <v>1594</v>
      </c>
      <c r="N1259" s="205"/>
      <c r="O1259" s="206">
        <v>3834.81</v>
      </c>
      <c r="U1259" s="309" t="s">
        <v>60069</v>
      </c>
      <c r="V1259" s="310">
        <v>6634.4</v>
      </c>
      <c r="X1259" s="267" t="s">
        <v>54814</v>
      </c>
      <c r="Y1259" s="268">
        <v>203.94</v>
      </c>
      <c r="AA1259" s="229" t="s">
        <v>34566</v>
      </c>
      <c r="AB1259" s="230">
        <v>127797.88</v>
      </c>
      <c r="AD1259" s="209" t="s">
        <v>15849</v>
      </c>
      <c r="AE1259" s="210">
        <v>796.1</v>
      </c>
      <c r="AF1259" s="93"/>
      <c r="AG1259" s="201" t="s">
        <v>32068</v>
      </c>
      <c r="AH1259" s="202">
        <v>12500</v>
      </c>
      <c r="AJ1259" s="319" t="s">
        <v>51137</v>
      </c>
      <c r="AK1259" s="320">
        <v>98631.12</v>
      </c>
      <c r="AM1259" s="265" t="s">
        <v>38765</v>
      </c>
      <c r="AN1259" s="266">
        <v>6738.27</v>
      </c>
      <c r="AP1259" s="233" t="s">
        <v>9667</v>
      </c>
      <c r="AQ1259" s="234">
        <v>17930.72</v>
      </c>
      <c r="AS1259" s="211" t="s">
        <v>9830</v>
      </c>
      <c r="AT1259" s="212">
        <v>244292.38</v>
      </c>
    </row>
    <row r="1260" spans="1:46" x14ac:dyDescent="0.3">
      <c r="A1260" s="315" t="s">
        <v>65635</v>
      </c>
      <c r="B1260" s="315"/>
      <c r="C1260" s="316">
        <v>30873.57</v>
      </c>
      <c r="E1260" s="263" t="s">
        <v>37388</v>
      </c>
      <c r="F1260" s="263"/>
      <c r="G1260" s="264">
        <v>128264.09</v>
      </c>
      <c r="I1260" s="227" t="s">
        <v>4676</v>
      </c>
      <c r="J1260" s="227"/>
      <c r="K1260" s="228">
        <v>19025</v>
      </c>
      <c r="M1260" s="205" t="s">
        <v>1595</v>
      </c>
      <c r="N1260" s="205"/>
      <c r="O1260" s="206">
        <v>4227</v>
      </c>
      <c r="U1260" s="309" t="s">
        <v>67163</v>
      </c>
      <c r="V1260" s="310">
        <v>14.06</v>
      </c>
      <c r="X1260" s="267" t="s">
        <v>54815</v>
      </c>
      <c r="Y1260" s="268">
        <v>69726.570000000007</v>
      </c>
      <c r="AA1260" s="229" t="s">
        <v>33126</v>
      </c>
      <c r="AB1260" s="230">
        <v>2074.91</v>
      </c>
      <c r="AD1260" s="209" t="s">
        <v>15850</v>
      </c>
      <c r="AE1260" s="210">
        <v>2244.8000000000002</v>
      </c>
      <c r="AF1260" s="93"/>
      <c r="AG1260" s="201" t="s">
        <v>32069</v>
      </c>
      <c r="AH1260" s="202">
        <v>-750</v>
      </c>
      <c r="AJ1260" s="319" t="s">
        <v>51138</v>
      </c>
      <c r="AK1260" s="320">
        <v>30873.57</v>
      </c>
      <c r="AM1260" s="265" t="s">
        <v>38770</v>
      </c>
      <c r="AN1260" s="266">
        <v>128264.09</v>
      </c>
      <c r="AP1260" s="233" t="s">
        <v>11117</v>
      </c>
      <c r="AQ1260" s="234">
        <v>19025</v>
      </c>
      <c r="AS1260" s="211" t="s">
        <v>6681</v>
      </c>
      <c r="AT1260" s="212">
        <v>32197</v>
      </c>
    </row>
    <row r="1261" spans="1:46" x14ac:dyDescent="0.3">
      <c r="A1261" s="315" t="s">
        <v>50892</v>
      </c>
      <c r="B1261" s="315"/>
      <c r="C1261" s="316">
        <v>279893.27</v>
      </c>
      <c r="E1261" s="263" t="s">
        <v>37389</v>
      </c>
      <c r="F1261" s="263"/>
      <c r="G1261" s="264">
        <v>80604.240000000005</v>
      </c>
      <c r="I1261" s="227" t="s">
        <v>4677</v>
      </c>
      <c r="J1261" s="227"/>
      <c r="K1261" s="228">
        <v>21784.35</v>
      </c>
      <c r="M1261" s="205" t="s">
        <v>1596</v>
      </c>
      <c r="N1261" s="205"/>
      <c r="O1261" s="206">
        <v>2759</v>
      </c>
      <c r="U1261" s="309" t="s">
        <v>67164</v>
      </c>
      <c r="V1261" s="310">
        <v>906.25</v>
      </c>
      <c r="X1261" s="267" t="s">
        <v>34569</v>
      </c>
      <c r="Y1261" s="268">
        <v>149554.94</v>
      </c>
      <c r="AA1261" s="229" t="s">
        <v>15836</v>
      </c>
      <c r="AB1261" s="230">
        <v>107212.63</v>
      </c>
      <c r="AD1261" s="209" t="s">
        <v>15851</v>
      </c>
      <c r="AE1261" s="210">
        <v>1824</v>
      </c>
      <c r="AF1261" s="93"/>
      <c r="AG1261" s="201" t="s">
        <v>32070</v>
      </c>
      <c r="AH1261" s="202">
        <v>750</v>
      </c>
      <c r="AJ1261" s="319" t="s">
        <v>51140</v>
      </c>
      <c r="AK1261" s="320">
        <v>279893.27</v>
      </c>
      <c r="AM1261" s="265" t="s">
        <v>38779</v>
      </c>
      <c r="AN1261" s="266">
        <v>80604.240000000005</v>
      </c>
      <c r="AP1261" s="233" t="s">
        <v>11118</v>
      </c>
      <c r="AQ1261" s="234">
        <v>21784.35</v>
      </c>
      <c r="AS1261" s="211" t="s">
        <v>7095</v>
      </c>
      <c r="AT1261" s="212">
        <v>3418.51</v>
      </c>
    </row>
    <row r="1262" spans="1:46" x14ac:dyDescent="0.3">
      <c r="A1262" s="315" t="s">
        <v>65636</v>
      </c>
      <c r="B1262" s="315"/>
      <c r="C1262" s="316">
        <v>13486.55</v>
      </c>
      <c r="E1262" s="263" t="s">
        <v>37390</v>
      </c>
      <c r="F1262" s="263"/>
      <c r="G1262" s="264">
        <v>32839.589999999997</v>
      </c>
      <c r="I1262" s="227" t="s">
        <v>4680</v>
      </c>
      <c r="J1262" s="227"/>
      <c r="K1262" s="228">
        <v>9666</v>
      </c>
      <c r="M1262" s="205" t="s">
        <v>1597</v>
      </c>
      <c r="N1262" s="205"/>
      <c r="O1262" s="206">
        <v>3522</v>
      </c>
      <c r="U1262" s="309" t="s">
        <v>67165</v>
      </c>
      <c r="V1262" s="310">
        <v>69.33</v>
      </c>
      <c r="X1262" s="267" t="s">
        <v>34570</v>
      </c>
      <c r="Y1262" s="268">
        <v>290421.83</v>
      </c>
      <c r="AA1262" s="229" t="s">
        <v>51647</v>
      </c>
      <c r="AB1262" s="230">
        <v>1444866.24</v>
      </c>
      <c r="AD1262" s="209" t="s">
        <v>15852</v>
      </c>
      <c r="AE1262" s="210">
        <v>43658.19</v>
      </c>
      <c r="AF1262" s="93"/>
      <c r="AG1262" s="201" t="s">
        <v>20229</v>
      </c>
      <c r="AH1262" s="202">
        <v>12674.63</v>
      </c>
      <c r="AJ1262" s="319" t="s">
        <v>51141</v>
      </c>
      <c r="AK1262" s="320">
        <v>13486.55</v>
      </c>
      <c r="AM1262" s="265" t="s">
        <v>38784</v>
      </c>
      <c r="AN1262" s="266">
        <v>32839.589999999997</v>
      </c>
      <c r="AP1262" s="233" t="s">
        <v>11121</v>
      </c>
      <c r="AQ1262" s="234">
        <v>9666</v>
      </c>
      <c r="AS1262" s="211" t="s">
        <v>7349</v>
      </c>
      <c r="AT1262" s="212">
        <v>22378</v>
      </c>
    </row>
    <row r="1263" spans="1:46" x14ac:dyDescent="0.3">
      <c r="A1263" s="315" t="s">
        <v>65637</v>
      </c>
      <c r="B1263" s="315"/>
      <c r="C1263" s="316">
        <v>1709.2</v>
      </c>
      <c r="E1263" s="263" t="s">
        <v>12086</v>
      </c>
      <c r="F1263" s="263"/>
      <c r="G1263" s="264">
        <v>82253.679999999993</v>
      </c>
      <c r="I1263" s="227" t="s">
        <v>4682</v>
      </c>
      <c r="J1263" s="227"/>
      <c r="K1263" s="228">
        <v>9002</v>
      </c>
      <c r="M1263" s="205" t="s">
        <v>1598</v>
      </c>
      <c r="N1263" s="205"/>
      <c r="O1263" s="206">
        <v>438</v>
      </c>
      <c r="U1263" s="309" t="s">
        <v>61082</v>
      </c>
      <c r="V1263" s="310">
        <v>63206.98</v>
      </c>
      <c r="X1263" s="267" t="s">
        <v>55833</v>
      </c>
      <c r="Y1263" s="268">
        <v>5335.12</v>
      </c>
      <c r="AA1263" s="229" t="s">
        <v>15838</v>
      </c>
      <c r="AB1263" s="230">
        <v>1371201.89</v>
      </c>
      <c r="AD1263" s="209" t="s">
        <v>15853</v>
      </c>
      <c r="AE1263" s="210">
        <v>42781.52</v>
      </c>
      <c r="AF1263" s="93"/>
      <c r="AG1263" s="201" t="s">
        <v>13502</v>
      </c>
      <c r="AH1263" s="202">
        <v>6414.44</v>
      </c>
      <c r="AJ1263" s="319" t="s">
        <v>51142</v>
      </c>
      <c r="AK1263" s="320">
        <v>1709.2</v>
      </c>
      <c r="AM1263" s="265" t="s">
        <v>12182</v>
      </c>
      <c r="AN1263" s="266">
        <v>82253.679999999993</v>
      </c>
      <c r="AP1263" s="233" t="s">
        <v>11123</v>
      </c>
      <c r="AQ1263" s="234">
        <v>9002</v>
      </c>
      <c r="AS1263" s="211" t="s">
        <v>7760</v>
      </c>
      <c r="AT1263" s="212">
        <v>3501</v>
      </c>
    </row>
    <row r="1264" spans="1:46" x14ac:dyDescent="0.3">
      <c r="A1264" s="315" t="s">
        <v>50893</v>
      </c>
      <c r="B1264" s="315"/>
      <c r="C1264" s="316">
        <v>22539.14</v>
      </c>
      <c r="E1264" s="263" t="s">
        <v>12088</v>
      </c>
      <c r="F1264" s="263"/>
      <c r="G1264" s="264">
        <v>8203</v>
      </c>
      <c r="I1264" s="227" t="s">
        <v>4575</v>
      </c>
      <c r="J1264" s="227"/>
      <c r="K1264" s="228">
        <v>7627.25</v>
      </c>
      <c r="M1264" s="205" t="s">
        <v>1599</v>
      </c>
      <c r="N1264" s="205"/>
      <c r="O1264" s="206">
        <v>1140</v>
      </c>
      <c r="U1264" s="309" t="s">
        <v>58973</v>
      </c>
      <c r="V1264" s="310">
        <v>14309.57</v>
      </c>
      <c r="X1264" s="267" t="s">
        <v>63621</v>
      </c>
      <c r="Y1264" s="268">
        <v>4467.41</v>
      </c>
      <c r="AA1264" s="229" t="s">
        <v>40123</v>
      </c>
      <c r="AB1264" s="230">
        <v>83206.7</v>
      </c>
      <c r="AD1264" s="209" t="s">
        <v>15854</v>
      </c>
      <c r="AE1264" s="210">
        <v>702540.72</v>
      </c>
      <c r="AF1264" s="93"/>
      <c r="AG1264" s="201" t="s">
        <v>20235</v>
      </c>
      <c r="AH1264" s="202">
        <v>3729.84</v>
      </c>
      <c r="AJ1264" s="319" t="s">
        <v>51143</v>
      </c>
      <c r="AK1264" s="320">
        <v>22539.14</v>
      </c>
      <c r="AM1264" s="265" t="s">
        <v>12184</v>
      </c>
      <c r="AN1264" s="266">
        <v>8203</v>
      </c>
      <c r="AP1264" s="233" t="s">
        <v>9668</v>
      </c>
      <c r="AQ1264" s="234">
        <v>7627.25</v>
      </c>
      <c r="AS1264" s="211" t="s">
        <v>8306</v>
      </c>
      <c r="AT1264" s="212">
        <v>8369</v>
      </c>
    </row>
    <row r="1265" spans="1:46" x14ac:dyDescent="0.3">
      <c r="A1265" s="315" t="s">
        <v>65639</v>
      </c>
      <c r="B1265" s="315"/>
      <c r="C1265" s="316">
        <v>8651.8799999999992</v>
      </c>
      <c r="E1265" s="263" t="s">
        <v>12090</v>
      </c>
      <c r="F1265" s="263"/>
      <c r="G1265" s="264">
        <v>16888</v>
      </c>
      <c r="I1265" s="227" t="s">
        <v>4684</v>
      </c>
      <c r="J1265" s="227"/>
      <c r="K1265" s="228">
        <v>9666</v>
      </c>
      <c r="M1265" s="205" t="s">
        <v>1600</v>
      </c>
      <c r="N1265" s="205"/>
      <c r="O1265" s="206">
        <v>10169</v>
      </c>
      <c r="U1265" s="309" t="s">
        <v>61307</v>
      </c>
      <c r="V1265" s="310">
        <v>4318.9799999999996</v>
      </c>
      <c r="X1265" s="267" t="s">
        <v>46676</v>
      </c>
      <c r="Y1265" s="268">
        <v>226583.04000000001</v>
      </c>
      <c r="AA1265" s="229" t="s">
        <v>33127</v>
      </c>
      <c r="AB1265" s="230">
        <v>256708.57</v>
      </c>
      <c r="AD1265" s="209" t="s">
        <v>15855</v>
      </c>
      <c r="AE1265" s="210">
        <v>16579.57</v>
      </c>
      <c r="AF1265" s="93"/>
      <c r="AG1265" s="201" t="s">
        <v>20236</v>
      </c>
      <c r="AH1265" s="202">
        <v>1597.08</v>
      </c>
      <c r="AJ1265" s="319" t="s">
        <v>51144</v>
      </c>
      <c r="AK1265" s="320">
        <v>8651.8799999999992</v>
      </c>
      <c r="AM1265" s="265" t="s">
        <v>12186</v>
      </c>
      <c r="AN1265" s="266">
        <v>16888</v>
      </c>
      <c r="AP1265" s="233" t="s">
        <v>11126</v>
      </c>
      <c r="AQ1265" s="234">
        <v>9666</v>
      </c>
      <c r="AS1265" s="211" t="s">
        <v>8940</v>
      </c>
      <c r="AT1265" s="212">
        <v>1074.8599999999999</v>
      </c>
    </row>
    <row r="1266" spans="1:46" x14ac:dyDescent="0.3">
      <c r="A1266" s="315" t="s">
        <v>65640</v>
      </c>
      <c r="B1266" s="315"/>
      <c r="C1266" s="316">
        <v>980.98</v>
      </c>
      <c r="E1266" s="263" t="s">
        <v>12091</v>
      </c>
      <c r="F1266" s="263"/>
      <c r="G1266" s="264">
        <v>11181</v>
      </c>
      <c r="I1266" s="227" t="s">
        <v>4685</v>
      </c>
      <c r="J1266" s="227"/>
      <c r="K1266" s="228">
        <v>9666</v>
      </c>
      <c r="M1266" s="205" t="s">
        <v>1601</v>
      </c>
      <c r="N1266" s="205"/>
      <c r="O1266" s="206">
        <v>1185</v>
      </c>
      <c r="U1266" s="309" t="s">
        <v>59503</v>
      </c>
      <c r="V1266" s="310">
        <v>3882.02</v>
      </c>
      <c r="X1266" s="267" t="s">
        <v>47759</v>
      </c>
      <c r="Y1266" s="268">
        <v>23100</v>
      </c>
      <c r="AA1266" s="229" t="s">
        <v>36021</v>
      </c>
      <c r="AB1266" s="230">
        <v>35071</v>
      </c>
      <c r="AD1266" s="209" t="s">
        <v>15856</v>
      </c>
      <c r="AE1266" s="210">
        <v>25924.79</v>
      </c>
      <c r="AF1266" s="93"/>
      <c r="AG1266" s="201" t="s">
        <v>20241</v>
      </c>
      <c r="AH1266" s="202">
        <v>1761.37</v>
      </c>
      <c r="AJ1266" s="319" t="s">
        <v>51145</v>
      </c>
      <c r="AK1266" s="320">
        <v>980.98</v>
      </c>
      <c r="AM1266" s="265" t="s">
        <v>12187</v>
      </c>
      <c r="AN1266" s="266">
        <v>11181</v>
      </c>
      <c r="AP1266" s="233" t="s">
        <v>11127</v>
      </c>
      <c r="AQ1266" s="234">
        <v>9666</v>
      </c>
      <c r="AS1266" s="211" t="s">
        <v>10513</v>
      </c>
      <c r="AT1266" s="212">
        <v>23622</v>
      </c>
    </row>
    <row r="1267" spans="1:46" x14ac:dyDescent="0.3">
      <c r="A1267" s="315" t="s">
        <v>50894</v>
      </c>
      <c r="B1267" s="315"/>
      <c r="C1267" s="316">
        <v>104448.05</v>
      </c>
      <c r="E1267" s="263" t="s">
        <v>12092</v>
      </c>
      <c r="F1267" s="263"/>
      <c r="G1267" s="264">
        <v>1957.8</v>
      </c>
      <c r="I1267" s="227" t="s">
        <v>4686</v>
      </c>
      <c r="J1267" s="227"/>
      <c r="K1267" s="228">
        <v>9002</v>
      </c>
      <c r="M1267" s="205" t="s">
        <v>1602</v>
      </c>
      <c r="N1267" s="205"/>
      <c r="O1267" s="206">
        <v>6043</v>
      </c>
      <c r="U1267" s="309" t="s">
        <v>58974</v>
      </c>
      <c r="V1267" s="310">
        <v>86801.75</v>
      </c>
      <c r="X1267" s="267" t="s">
        <v>38867</v>
      </c>
      <c r="Y1267" s="268">
        <v>114269.43</v>
      </c>
      <c r="AA1267" s="229" t="s">
        <v>36022</v>
      </c>
      <c r="AB1267" s="230">
        <v>836901.57</v>
      </c>
      <c r="AD1267" s="209" t="s">
        <v>15857</v>
      </c>
      <c r="AE1267" s="210">
        <v>182.88</v>
      </c>
      <c r="AF1267" s="93"/>
      <c r="AG1267" s="201" t="s">
        <v>13503</v>
      </c>
      <c r="AH1267" s="202">
        <v>28187.54</v>
      </c>
      <c r="AJ1267" s="319" t="s">
        <v>51146</v>
      </c>
      <c r="AK1267" s="320">
        <v>104448.05</v>
      </c>
      <c r="AM1267" s="265" t="s">
        <v>12188</v>
      </c>
      <c r="AN1267" s="266">
        <v>1957.8</v>
      </c>
      <c r="AP1267" s="233" t="s">
        <v>11128</v>
      </c>
      <c r="AQ1267" s="234">
        <v>9002</v>
      </c>
      <c r="AS1267" s="211" t="s">
        <v>11071</v>
      </c>
      <c r="AT1267" s="212">
        <v>13249.6</v>
      </c>
    </row>
    <row r="1268" spans="1:46" x14ac:dyDescent="0.3">
      <c r="A1268" s="315" t="s">
        <v>50895</v>
      </c>
      <c r="B1268" s="315"/>
      <c r="C1268" s="316">
        <v>164299.01</v>
      </c>
      <c r="E1268" s="263" t="s">
        <v>12093</v>
      </c>
      <c r="F1268" s="263"/>
      <c r="G1268" s="264">
        <v>11347</v>
      </c>
      <c r="I1268" s="227" t="s">
        <v>4688</v>
      </c>
      <c r="J1268" s="227"/>
      <c r="K1268" s="228">
        <v>5000</v>
      </c>
      <c r="M1268" s="205" t="s">
        <v>1603</v>
      </c>
      <c r="N1268" s="205"/>
      <c r="O1268" s="206">
        <v>2067</v>
      </c>
      <c r="U1268" s="309" t="s">
        <v>67166</v>
      </c>
      <c r="V1268" s="310">
        <v>71276.03</v>
      </c>
      <c r="X1268" s="267" t="s">
        <v>36026</v>
      </c>
      <c r="Y1268" s="268">
        <v>2795.69</v>
      </c>
      <c r="AA1268" s="229" t="s">
        <v>47757</v>
      </c>
      <c r="AB1268" s="230">
        <v>-4712.99</v>
      </c>
      <c r="AD1268" s="209" t="s">
        <v>15858</v>
      </c>
      <c r="AE1268" s="210">
        <v>11481.59</v>
      </c>
      <c r="AF1268" s="93"/>
      <c r="AG1268" s="201" t="s">
        <v>32071</v>
      </c>
      <c r="AH1268" s="202">
        <v>11572.4</v>
      </c>
      <c r="AJ1268" s="319" t="s">
        <v>51147</v>
      </c>
      <c r="AK1268" s="320">
        <v>164299.01</v>
      </c>
      <c r="AM1268" s="265" t="s">
        <v>12189</v>
      </c>
      <c r="AN1268" s="266">
        <v>11347</v>
      </c>
      <c r="AP1268" s="233" t="s">
        <v>11130</v>
      </c>
      <c r="AQ1268" s="234">
        <v>5000</v>
      </c>
      <c r="AS1268" s="211" t="s">
        <v>9831</v>
      </c>
      <c r="AT1268" s="212">
        <v>107809.97</v>
      </c>
    </row>
    <row r="1269" spans="1:46" x14ac:dyDescent="0.3">
      <c r="A1269" s="315" t="s">
        <v>50896</v>
      </c>
      <c r="B1269" s="315"/>
      <c r="C1269" s="316">
        <v>374135.8</v>
      </c>
      <c r="E1269" s="263" t="s">
        <v>12097</v>
      </c>
      <c r="F1269" s="263"/>
      <c r="G1269" s="264">
        <v>9266.14</v>
      </c>
      <c r="I1269" s="227" t="s">
        <v>4690</v>
      </c>
      <c r="J1269" s="227"/>
      <c r="K1269" s="228">
        <v>9666</v>
      </c>
      <c r="M1269" s="205" t="s">
        <v>1604</v>
      </c>
      <c r="N1269" s="205"/>
      <c r="O1269" s="206">
        <v>1780</v>
      </c>
      <c r="U1269" s="309" t="s">
        <v>47829</v>
      </c>
      <c r="V1269" s="310">
        <v>24845.43</v>
      </c>
      <c r="X1269" s="267" t="s">
        <v>34571</v>
      </c>
      <c r="Y1269" s="268">
        <v>424858.89</v>
      </c>
      <c r="AA1269" s="229" t="s">
        <v>40124</v>
      </c>
      <c r="AB1269" s="230">
        <v>1385935.02</v>
      </c>
      <c r="AD1269" s="209" t="s">
        <v>15859</v>
      </c>
      <c r="AE1269" s="210">
        <v>176963.03</v>
      </c>
      <c r="AF1269" s="93"/>
      <c r="AG1269" s="201" t="s">
        <v>13504</v>
      </c>
      <c r="AH1269" s="202">
        <v>22560.11</v>
      </c>
      <c r="AJ1269" s="319" t="s">
        <v>51148</v>
      </c>
      <c r="AK1269" s="320">
        <v>374135.8</v>
      </c>
      <c r="AM1269" s="265" t="s">
        <v>12193</v>
      </c>
      <c r="AN1269" s="266">
        <v>9266.14</v>
      </c>
      <c r="AP1269" s="233" t="s">
        <v>11132</v>
      </c>
      <c r="AQ1269" s="234">
        <v>9666</v>
      </c>
      <c r="AS1269" s="211" t="s">
        <v>6682</v>
      </c>
      <c r="AT1269" s="212">
        <v>7075</v>
      </c>
    </row>
    <row r="1270" spans="1:46" x14ac:dyDescent="0.3">
      <c r="A1270" s="315" t="s">
        <v>65643</v>
      </c>
      <c r="B1270" s="315"/>
      <c r="C1270" s="316">
        <v>800.57</v>
      </c>
      <c r="E1270" s="263" t="s">
        <v>12098</v>
      </c>
      <c r="F1270" s="263"/>
      <c r="G1270" s="264">
        <v>1000</v>
      </c>
      <c r="I1270" s="227" t="s">
        <v>4691</v>
      </c>
      <c r="J1270" s="227"/>
      <c r="K1270" s="228">
        <v>5875.88</v>
      </c>
      <c r="M1270" s="205" t="s">
        <v>1605</v>
      </c>
      <c r="N1270" s="205"/>
      <c r="O1270" s="206">
        <v>6301</v>
      </c>
      <c r="U1270" s="309" t="s">
        <v>67167</v>
      </c>
      <c r="V1270" s="310">
        <v>31274.12</v>
      </c>
      <c r="X1270" s="267" t="s">
        <v>34572</v>
      </c>
      <c r="Y1270" s="268">
        <v>1281209.92</v>
      </c>
      <c r="AA1270" s="229" t="s">
        <v>38865</v>
      </c>
      <c r="AB1270" s="230">
        <v>8024</v>
      </c>
      <c r="AD1270" s="209" t="s">
        <v>15860</v>
      </c>
      <c r="AE1270" s="210">
        <v>298032.03000000003</v>
      </c>
      <c r="AF1270" s="93"/>
      <c r="AG1270" s="201" t="s">
        <v>13505</v>
      </c>
      <c r="AH1270" s="202">
        <v>2752.56</v>
      </c>
      <c r="AJ1270" s="319" t="s">
        <v>66231</v>
      </c>
      <c r="AK1270" s="320">
        <v>800.57</v>
      </c>
      <c r="AM1270" s="265" t="s">
        <v>12194</v>
      </c>
      <c r="AN1270" s="266">
        <v>1000</v>
      </c>
      <c r="AP1270" s="233" t="s">
        <v>11133</v>
      </c>
      <c r="AQ1270" s="234">
        <v>5875.88</v>
      </c>
      <c r="AS1270" s="211" t="s">
        <v>7096</v>
      </c>
      <c r="AT1270" s="212">
        <v>258</v>
      </c>
    </row>
    <row r="1271" spans="1:46" x14ac:dyDescent="0.3">
      <c r="A1271" s="315" t="s">
        <v>50898</v>
      </c>
      <c r="B1271" s="315"/>
      <c r="C1271" s="316">
        <v>18306.12</v>
      </c>
      <c r="E1271" s="263" t="s">
        <v>12101</v>
      </c>
      <c r="F1271" s="263"/>
      <c r="G1271" s="264">
        <v>63192</v>
      </c>
      <c r="I1271" s="227" t="s">
        <v>4692</v>
      </c>
      <c r="J1271" s="227"/>
      <c r="K1271" s="228">
        <v>467</v>
      </c>
      <c r="M1271" s="205" t="s">
        <v>1606</v>
      </c>
      <c r="N1271" s="205"/>
      <c r="O1271" s="206">
        <v>26253</v>
      </c>
      <c r="U1271" s="309" t="s">
        <v>67168</v>
      </c>
      <c r="V1271" s="310">
        <v>36870.33</v>
      </c>
      <c r="X1271" s="267" t="s">
        <v>34573</v>
      </c>
      <c r="Y1271" s="268">
        <v>321357</v>
      </c>
      <c r="AA1271" s="229" t="s">
        <v>44414</v>
      </c>
      <c r="AB1271" s="230">
        <v>89700</v>
      </c>
      <c r="AD1271" s="209" t="s">
        <v>15861</v>
      </c>
      <c r="AE1271" s="210">
        <v>151321.73000000001</v>
      </c>
      <c r="AF1271" s="93"/>
      <c r="AG1271" s="201" t="s">
        <v>13506</v>
      </c>
      <c r="AH1271" s="202">
        <v>1908.4</v>
      </c>
      <c r="AJ1271" s="319" t="s">
        <v>51150</v>
      </c>
      <c r="AK1271" s="320">
        <v>18306.12</v>
      </c>
      <c r="AM1271" s="265" t="s">
        <v>12197</v>
      </c>
      <c r="AN1271" s="266">
        <v>63192</v>
      </c>
      <c r="AP1271" s="233" t="s">
        <v>11134</v>
      </c>
      <c r="AQ1271" s="234">
        <v>467</v>
      </c>
      <c r="AS1271" s="211" t="s">
        <v>7350</v>
      </c>
      <c r="AT1271" s="212">
        <v>35406</v>
      </c>
    </row>
    <row r="1272" spans="1:46" x14ac:dyDescent="0.3">
      <c r="A1272" s="315" t="s">
        <v>50899</v>
      </c>
      <c r="B1272" s="315"/>
      <c r="C1272" s="316">
        <v>301.10000000000002</v>
      </c>
      <c r="E1272" s="263" t="s">
        <v>12102</v>
      </c>
      <c r="F1272" s="263"/>
      <c r="G1272" s="264">
        <v>10156.44</v>
      </c>
      <c r="I1272" s="227" t="s">
        <v>4693</v>
      </c>
      <c r="J1272" s="227"/>
      <c r="K1272" s="228">
        <v>65</v>
      </c>
      <c r="M1272" s="205" t="s">
        <v>1607</v>
      </c>
      <c r="N1272" s="205"/>
      <c r="O1272" s="206">
        <v>2338</v>
      </c>
      <c r="U1272" s="309" t="s">
        <v>58975</v>
      </c>
      <c r="V1272" s="310">
        <v>16278.75</v>
      </c>
      <c r="X1272" s="267" t="s">
        <v>49643</v>
      </c>
      <c r="Y1272" s="268">
        <v>45948.65</v>
      </c>
      <c r="AA1272" s="229" t="s">
        <v>44415</v>
      </c>
      <c r="AB1272" s="230">
        <v>6861.99</v>
      </c>
      <c r="AD1272" s="209" t="s">
        <v>15862</v>
      </c>
      <c r="AE1272" s="210">
        <v>11599.95</v>
      </c>
      <c r="AF1272" s="93"/>
      <c r="AG1272" s="201" t="s">
        <v>13507</v>
      </c>
      <c r="AH1272" s="202">
        <v>4679.7</v>
      </c>
      <c r="AJ1272" s="319" t="s">
        <v>51151</v>
      </c>
      <c r="AK1272" s="320">
        <v>301.10000000000002</v>
      </c>
      <c r="AM1272" s="265" t="s">
        <v>12198</v>
      </c>
      <c r="AN1272" s="266">
        <v>10156.44</v>
      </c>
      <c r="AP1272" s="233" t="s">
        <v>11135</v>
      </c>
      <c r="AQ1272" s="234">
        <v>65</v>
      </c>
      <c r="AS1272" s="211" t="s">
        <v>7761</v>
      </c>
      <c r="AT1272" s="212">
        <v>2421.81</v>
      </c>
    </row>
    <row r="1273" spans="1:46" x14ac:dyDescent="0.3">
      <c r="A1273" s="315" t="s">
        <v>50900</v>
      </c>
      <c r="B1273" s="315"/>
      <c r="C1273" s="316">
        <v>14827.13</v>
      </c>
      <c r="E1273" s="263" t="s">
        <v>12103</v>
      </c>
      <c r="F1273" s="263"/>
      <c r="G1273" s="264">
        <v>21327.8</v>
      </c>
      <c r="I1273" s="227" t="s">
        <v>4694</v>
      </c>
      <c r="J1273" s="227"/>
      <c r="K1273" s="228">
        <v>4158</v>
      </c>
      <c r="M1273" s="205" t="s">
        <v>1608</v>
      </c>
      <c r="N1273" s="205"/>
      <c r="O1273" s="206">
        <v>1025</v>
      </c>
      <c r="U1273" s="309" t="s">
        <v>67169</v>
      </c>
      <c r="V1273" s="310">
        <v>505.03</v>
      </c>
      <c r="X1273" s="267" t="s">
        <v>51652</v>
      </c>
      <c r="Y1273" s="268">
        <v>225886.48</v>
      </c>
      <c r="AA1273" s="229" t="s">
        <v>44416</v>
      </c>
      <c r="AB1273" s="230">
        <v>20280.150000000001</v>
      </c>
      <c r="AD1273" s="209" t="s">
        <v>15863</v>
      </c>
      <c r="AE1273" s="210">
        <v>12000</v>
      </c>
      <c r="AF1273" s="93"/>
      <c r="AG1273" s="201" t="s">
        <v>13508</v>
      </c>
      <c r="AH1273" s="202">
        <v>532.36</v>
      </c>
      <c r="AJ1273" s="319" t="s">
        <v>51152</v>
      </c>
      <c r="AK1273" s="320">
        <v>14827.13</v>
      </c>
      <c r="AM1273" s="265" t="s">
        <v>12200</v>
      </c>
      <c r="AN1273" s="266">
        <v>21327.8</v>
      </c>
      <c r="AP1273" s="233" t="s">
        <v>11136</v>
      </c>
      <c r="AQ1273" s="234">
        <v>4158</v>
      </c>
      <c r="AS1273" s="211" t="s">
        <v>8693</v>
      </c>
      <c r="AT1273" s="212">
        <v>35569</v>
      </c>
    </row>
    <row r="1274" spans="1:46" x14ac:dyDescent="0.3">
      <c r="A1274" s="315" t="s">
        <v>50901</v>
      </c>
      <c r="B1274" s="315"/>
      <c r="C1274" s="316">
        <v>10095.25</v>
      </c>
      <c r="E1274" s="263" t="s">
        <v>12104</v>
      </c>
      <c r="F1274" s="263"/>
      <c r="G1274" s="264">
        <v>24184</v>
      </c>
      <c r="I1274" s="227" t="s">
        <v>4576</v>
      </c>
      <c r="J1274" s="227"/>
      <c r="K1274" s="228">
        <v>112365.56</v>
      </c>
      <c r="M1274" s="205" t="s">
        <v>1609</v>
      </c>
      <c r="N1274" s="205"/>
      <c r="O1274" s="206">
        <v>386</v>
      </c>
      <c r="U1274" s="309" t="s">
        <v>67170</v>
      </c>
      <c r="V1274" s="310">
        <v>38.68</v>
      </c>
      <c r="X1274" s="267" t="s">
        <v>36027</v>
      </c>
      <c r="Y1274" s="268">
        <v>123247.08</v>
      </c>
      <c r="AA1274" s="229" t="s">
        <v>51648</v>
      </c>
      <c r="AB1274" s="230">
        <v>13343.37</v>
      </c>
      <c r="AD1274" s="209" t="s">
        <v>15864</v>
      </c>
      <c r="AE1274" s="210">
        <v>70050.62</v>
      </c>
      <c r="AF1274" s="93"/>
      <c r="AG1274" s="201" t="s">
        <v>13509</v>
      </c>
      <c r="AH1274" s="202">
        <v>3682.13</v>
      </c>
      <c r="AJ1274" s="319" t="s">
        <v>51153</v>
      </c>
      <c r="AK1274" s="320">
        <v>10095.25</v>
      </c>
      <c r="AM1274" s="265" t="s">
        <v>12201</v>
      </c>
      <c r="AN1274" s="266">
        <v>24184</v>
      </c>
      <c r="AP1274" s="233" t="s">
        <v>9669</v>
      </c>
      <c r="AQ1274" s="234">
        <v>112365.56</v>
      </c>
      <c r="AS1274" s="211" t="s">
        <v>8941</v>
      </c>
      <c r="AT1274" s="212">
        <v>11459</v>
      </c>
    </row>
    <row r="1275" spans="1:46" x14ac:dyDescent="0.3">
      <c r="A1275" s="315" t="s">
        <v>65644</v>
      </c>
      <c r="B1275" s="315"/>
      <c r="C1275" s="316">
        <v>2498.8200000000002</v>
      </c>
      <c r="E1275" s="263" t="s">
        <v>12108</v>
      </c>
      <c r="F1275" s="263"/>
      <c r="G1275" s="264">
        <v>7973.94</v>
      </c>
      <c r="I1275" s="227" t="s">
        <v>4698</v>
      </c>
      <c r="J1275" s="227"/>
      <c r="K1275" s="228">
        <v>6473.63</v>
      </c>
      <c r="M1275" s="205" t="s">
        <v>1610</v>
      </c>
      <c r="N1275" s="205"/>
      <c r="O1275" s="206">
        <v>11122</v>
      </c>
      <c r="U1275" s="309" t="s">
        <v>67171</v>
      </c>
      <c r="V1275" s="310">
        <v>126.35</v>
      </c>
      <c r="X1275" s="267" t="s">
        <v>48688</v>
      </c>
      <c r="Y1275" s="268">
        <v>81.319999999999993</v>
      </c>
      <c r="AA1275" s="229" t="s">
        <v>51649</v>
      </c>
      <c r="AB1275" s="230">
        <v>34800.730000000003</v>
      </c>
      <c r="AD1275" s="209" t="s">
        <v>15865</v>
      </c>
      <c r="AE1275" s="210">
        <v>3487.5</v>
      </c>
      <c r="AF1275" s="93"/>
      <c r="AG1275" s="201" t="s">
        <v>32072</v>
      </c>
      <c r="AH1275" s="202">
        <v>5596.27</v>
      </c>
      <c r="AJ1275" s="319" t="s">
        <v>51154</v>
      </c>
      <c r="AK1275" s="320">
        <v>2498.8200000000002</v>
      </c>
      <c r="AM1275" s="265" t="s">
        <v>12205</v>
      </c>
      <c r="AN1275" s="266">
        <v>7973.94</v>
      </c>
      <c r="AP1275" s="233" t="s">
        <v>11140</v>
      </c>
      <c r="AQ1275" s="234">
        <v>6473.63</v>
      </c>
      <c r="AS1275" s="211" t="s">
        <v>9443</v>
      </c>
      <c r="AT1275" s="212">
        <v>31749.84</v>
      </c>
    </row>
    <row r="1276" spans="1:46" x14ac:dyDescent="0.3">
      <c r="A1276" s="315" t="s">
        <v>50902</v>
      </c>
      <c r="B1276" s="315"/>
      <c r="C1276" s="316">
        <v>28759.54</v>
      </c>
      <c r="E1276" s="263" t="s">
        <v>12109</v>
      </c>
      <c r="F1276" s="263"/>
      <c r="G1276" s="264">
        <v>69054.009999999995</v>
      </c>
      <c r="I1276" s="227" t="s">
        <v>4577</v>
      </c>
      <c r="J1276" s="227"/>
      <c r="K1276" s="228">
        <v>27574.66</v>
      </c>
      <c r="M1276" s="205" t="s">
        <v>4049</v>
      </c>
      <c r="N1276" s="205"/>
      <c r="O1276" s="206">
        <v>9503</v>
      </c>
      <c r="U1276" s="309" t="s">
        <v>66542</v>
      </c>
      <c r="V1276" s="310">
        <v>30203.51</v>
      </c>
      <c r="X1276" s="267" t="s">
        <v>51653</v>
      </c>
      <c r="Y1276" s="268">
        <v>64302.35</v>
      </c>
      <c r="AA1276" s="229" t="s">
        <v>51650</v>
      </c>
      <c r="AB1276" s="230">
        <v>13934.96</v>
      </c>
      <c r="AD1276" s="209" t="s">
        <v>15866</v>
      </c>
      <c r="AE1276" s="210">
        <v>347491.19</v>
      </c>
      <c r="AF1276" s="93"/>
      <c r="AG1276" s="201" t="s">
        <v>32073</v>
      </c>
      <c r="AH1276" s="202">
        <v>18997.28</v>
      </c>
      <c r="AJ1276" s="319" t="s">
        <v>51155</v>
      </c>
      <c r="AK1276" s="320">
        <v>28759.54</v>
      </c>
      <c r="AM1276" s="265" t="s">
        <v>12206</v>
      </c>
      <c r="AN1276" s="266">
        <v>69054.009999999995</v>
      </c>
      <c r="AP1276" s="233" t="s">
        <v>9670</v>
      </c>
      <c r="AQ1276" s="234">
        <v>27574.66</v>
      </c>
      <c r="AS1276" s="211" t="s">
        <v>11072</v>
      </c>
      <c r="AT1276" s="212">
        <v>8073.75</v>
      </c>
    </row>
    <row r="1277" spans="1:46" x14ac:dyDescent="0.3">
      <c r="A1277" s="315" t="s">
        <v>50903</v>
      </c>
      <c r="B1277" s="315"/>
      <c r="C1277" s="316">
        <v>6728.48</v>
      </c>
      <c r="E1277" s="263" t="s">
        <v>12112</v>
      </c>
      <c r="F1277" s="263"/>
      <c r="G1277" s="264">
        <v>33477.01</v>
      </c>
      <c r="I1277" s="227" t="s">
        <v>4699</v>
      </c>
      <c r="J1277" s="227"/>
      <c r="K1277" s="228">
        <v>2746.2</v>
      </c>
      <c r="M1277" s="205" t="s">
        <v>1611</v>
      </c>
      <c r="N1277" s="205"/>
      <c r="O1277" s="206">
        <v>12290</v>
      </c>
      <c r="U1277" s="309" t="s">
        <v>61190</v>
      </c>
      <c r="V1277" s="310">
        <v>82027.740000000005</v>
      </c>
      <c r="X1277" s="267" t="s">
        <v>40126</v>
      </c>
      <c r="Y1277" s="268">
        <v>3111.31</v>
      </c>
      <c r="AA1277" s="229" t="s">
        <v>51651</v>
      </c>
      <c r="AB1277" s="230">
        <v>3120.37</v>
      </c>
      <c r="AD1277" s="209" t="s">
        <v>15867</v>
      </c>
      <c r="AE1277" s="210">
        <v>44155.29</v>
      </c>
      <c r="AF1277" s="93"/>
      <c r="AG1277" s="201" t="s">
        <v>32074</v>
      </c>
      <c r="AH1277" s="202">
        <v>1854.5</v>
      </c>
      <c r="AJ1277" s="319" t="s">
        <v>51156</v>
      </c>
      <c r="AK1277" s="320">
        <v>6728.48</v>
      </c>
      <c r="AM1277" s="265" t="s">
        <v>12209</v>
      </c>
      <c r="AN1277" s="266">
        <v>33477.01</v>
      </c>
      <c r="AP1277" s="233" t="s">
        <v>11141</v>
      </c>
      <c r="AQ1277" s="234">
        <v>2746.2</v>
      </c>
      <c r="AS1277" s="211" t="s">
        <v>11727</v>
      </c>
      <c r="AT1277" s="212">
        <v>46410.33</v>
      </c>
    </row>
    <row r="1278" spans="1:46" x14ac:dyDescent="0.3">
      <c r="A1278" s="315" t="s">
        <v>50905</v>
      </c>
      <c r="B1278" s="315"/>
      <c r="C1278" s="316">
        <v>34278.720000000001</v>
      </c>
      <c r="E1278" s="263" t="s">
        <v>12113</v>
      </c>
      <c r="F1278" s="263"/>
      <c r="G1278" s="264">
        <v>292709</v>
      </c>
      <c r="I1278" s="227" t="s">
        <v>4701</v>
      </c>
      <c r="J1278" s="227"/>
      <c r="K1278" s="228">
        <v>8647</v>
      </c>
      <c r="M1278" s="205" t="s">
        <v>1612</v>
      </c>
      <c r="N1278" s="205"/>
      <c r="O1278" s="206">
        <v>193</v>
      </c>
      <c r="U1278" s="309" t="s">
        <v>57286</v>
      </c>
      <c r="V1278" s="310">
        <v>4125</v>
      </c>
      <c r="X1278" s="267" t="s">
        <v>61790</v>
      </c>
      <c r="Y1278" s="268">
        <v>1089904.68</v>
      </c>
      <c r="AA1278" s="229" t="s">
        <v>47758</v>
      </c>
      <c r="AB1278" s="230">
        <v>7714.54</v>
      </c>
      <c r="AD1278" s="209" t="s">
        <v>15868</v>
      </c>
      <c r="AE1278" s="210">
        <v>242166.06</v>
      </c>
      <c r="AF1278" s="93"/>
      <c r="AG1278" s="201" t="s">
        <v>32075</v>
      </c>
      <c r="AH1278" s="202">
        <v>4134.57</v>
      </c>
      <c r="AJ1278" s="319" t="s">
        <v>51158</v>
      </c>
      <c r="AK1278" s="320">
        <v>34278.720000000001</v>
      </c>
      <c r="AM1278" s="265" t="s">
        <v>12210</v>
      </c>
      <c r="AN1278" s="266">
        <v>292709</v>
      </c>
      <c r="AP1278" s="233" t="s">
        <v>11143</v>
      </c>
      <c r="AQ1278" s="234">
        <v>8647</v>
      </c>
      <c r="AS1278" s="211" t="s">
        <v>9832</v>
      </c>
      <c r="AT1278" s="212">
        <v>178422.73</v>
      </c>
    </row>
    <row r="1279" spans="1:46" x14ac:dyDescent="0.3">
      <c r="A1279" s="315" t="s">
        <v>65648</v>
      </c>
      <c r="B1279" s="315"/>
      <c r="C1279" s="316">
        <v>2195.39</v>
      </c>
      <c r="E1279" s="263" t="s">
        <v>12115</v>
      </c>
      <c r="F1279" s="263"/>
      <c r="G1279" s="264">
        <v>20992.94</v>
      </c>
      <c r="I1279" s="227" t="s">
        <v>4578</v>
      </c>
      <c r="J1279" s="227"/>
      <c r="K1279" s="228">
        <v>156451.01</v>
      </c>
      <c r="M1279" s="205" t="s">
        <v>1613</v>
      </c>
      <c r="N1279" s="205"/>
      <c r="O1279" s="206">
        <v>171.56</v>
      </c>
      <c r="U1279" s="309" t="s">
        <v>58194</v>
      </c>
      <c r="V1279" s="310">
        <v>30925</v>
      </c>
      <c r="X1279" s="267" t="s">
        <v>38868</v>
      </c>
      <c r="Y1279" s="268">
        <v>1078634.8600000001</v>
      </c>
      <c r="AA1279" s="229" t="s">
        <v>48687</v>
      </c>
      <c r="AB1279" s="230">
        <v>6604.03</v>
      </c>
      <c r="AD1279" s="209" t="s">
        <v>15869</v>
      </c>
      <c r="AE1279" s="210">
        <v>529274.9</v>
      </c>
      <c r="AF1279" s="93"/>
      <c r="AG1279" s="201" t="s">
        <v>32076</v>
      </c>
      <c r="AH1279" s="202">
        <v>2661.8</v>
      </c>
      <c r="AJ1279" s="319" t="s">
        <v>51160</v>
      </c>
      <c r="AK1279" s="320">
        <v>2195.39</v>
      </c>
      <c r="AM1279" s="265" t="s">
        <v>12212</v>
      </c>
      <c r="AN1279" s="266">
        <v>20992.94</v>
      </c>
      <c r="AP1279" s="233" t="s">
        <v>11144</v>
      </c>
      <c r="AQ1279" s="234">
        <v>156451.01</v>
      </c>
      <c r="AS1279" s="211" t="s">
        <v>10444</v>
      </c>
      <c r="AT1279" s="212">
        <v>1796</v>
      </c>
    </row>
    <row r="1280" spans="1:46" x14ac:dyDescent="0.3">
      <c r="A1280" s="315" t="s">
        <v>65649</v>
      </c>
      <c r="B1280" s="315"/>
      <c r="C1280" s="316">
        <v>2961.34</v>
      </c>
      <c r="E1280" s="263" t="s">
        <v>12116</v>
      </c>
      <c r="F1280" s="263"/>
      <c r="G1280" s="264">
        <v>64466</v>
      </c>
      <c r="I1280" s="227" t="s">
        <v>4702</v>
      </c>
      <c r="J1280" s="227"/>
      <c r="K1280" s="228">
        <v>27521</v>
      </c>
      <c r="M1280" s="205" t="s">
        <v>1614</v>
      </c>
      <c r="N1280" s="205"/>
      <c r="O1280" s="206">
        <v>109151.48</v>
      </c>
      <c r="U1280" s="309" t="s">
        <v>62444</v>
      </c>
      <c r="V1280" s="310">
        <v>4431.1099999999997</v>
      </c>
      <c r="X1280" s="267" t="s">
        <v>33128</v>
      </c>
      <c r="Y1280" s="268">
        <v>162364.38</v>
      </c>
      <c r="AA1280" s="229" t="s">
        <v>49641</v>
      </c>
      <c r="AB1280" s="230">
        <v>1526.67</v>
      </c>
      <c r="AD1280" s="209" t="s">
        <v>15870</v>
      </c>
      <c r="AE1280" s="210">
        <v>348957.02</v>
      </c>
      <c r="AF1280" s="93"/>
      <c r="AG1280" s="201" t="s">
        <v>32077</v>
      </c>
      <c r="AH1280" s="202">
        <v>736.2</v>
      </c>
      <c r="AJ1280" s="319" t="s">
        <v>51161</v>
      </c>
      <c r="AK1280" s="320">
        <v>2961.34</v>
      </c>
      <c r="AM1280" s="265" t="s">
        <v>12213</v>
      </c>
      <c r="AN1280" s="266">
        <v>64466</v>
      </c>
      <c r="AP1280" s="233" t="s">
        <v>11145</v>
      </c>
      <c r="AQ1280" s="234">
        <v>27521</v>
      </c>
      <c r="AS1280" s="211" t="s">
        <v>10492</v>
      </c>
      <c r="AT1280" s="212">
        <v>3897</v>
      </c>
    </row>
    <row r="1281" spans="1:46" x14ac:dyDescent="0.3">
      <c r="A1281" s="315" t="s">
        <v>50907</v>
      </c>
      <c r="B1281" s="315"/>
      <c r="C1281" s="316">
        <v>66397.990000000005</v>
      </c>
      <c r="E1281" s="263" t="s">
        <v>12120</v>
      </c>
      <c r="F1281" s="263"/>
      <c r="G1281" s="264">
        <v>57219</v>
      </c>
      <c r="I1281" s="227" t="s">
        <v>4579</v>
      </c>
      <c r="J1281" s="227"/>
      <c r="K1281" s="228">
        <v>482728.67</v>
      </c>
      <c r="M1281" s="205" t="s">
        <v>1615</v>
      </c>
      <c r="N1281" s="205"/>
      <c r="O1281" s="206">
        <v>1436</v>
      </c>
      <c r="U1281" s="309" t="s">
        <v>61850</v>
      </c>
      <c r="V1281" s="310">
        <v>1727.96</v>
      </c>
      <c r="X1281" s="267" t="s">
        <v>54816</v>
      </c>
      <c r="Y1281" s="268">
        <v>14338</v>
      </c>
      <c r="AA1281" s="229" t="s">
        <v>46675</v>
      </c>
      <c r="AB1281" s="230">
        <v>1251.8499999999999</v>
      </c>
      <c r="AD1281" s="209" t="s">
        <v>15871</v>
      </c>
      <c r="AE1281" s="210">
        <v>34941.160000000003</v>
      </c>
      <c r="AF1281" s="93"/>
      <c r="AG1281" s="201" t="s">
        <v>32078</v>
      </c>
      <c r="AH1281" s="202">
        <v>7480.18</v>
      </c>
      <c r="AJ1281" s="319" t="s">
        <v>51162</v>
      </c>
      <c r="AK1281" s="320">
        <v>66397.990000000005</v>
      </c>
      <c r="AM1281" s="265" t="s">
        <v>12217</v>
      </c>
      <c r="AN1281" s="266">
        <v>57219</v>
      </c>
      <c r="AP1281" s="233" t="s">
        <v>9671</v>
      </c>
      <c r="AQ1281" s="234">
        <v>482728.67</v>
      </c>
      <c r="AS1281" s="211" t="s">
        <v>8942</v>
      </c>
      <c r="AT1281" s="212">
        <v>5104</v>
      </c>
    </row>
    <row r="1282" spans="1:46" x14ac:dyDescent="0.3">
      <c r="A1282" s="315" t="s">
        <v>50908</v>
      </c>
      <c r="B1282" s="315"/>
      <c r="C1282" s="316">
        <v>541316.75</v>
      </c>
      <c r="E1282" s="263" t="s">
        <v>12121</v>
      </c>
      <c r="F1282" s="263"/>
      <c r="G1282" s="264">
        <v>85330.45</v>
      </c>
      <c r="I1282" s="227" t="s">
        <v>4703</v>
      </c>
      <c r="J1282" s="227"/>
      <c r="K1282" s="228">
        <v>3254</v>
      </c>
      <c r="M1282" s="205" t="s">
        <v>1616</v>
      </c>
      <c r="N1282" s="205"/>
      <c r="O1282" s="206">
        <v>1851</v>
      </c>
      <c r="U1282" s="309" t="s">
        <v>67172</v>
      </c>
      <c r="V1282" s="310">
        <v>611.29999999999995</v>
      </c>
      <c r="X1282" s="267" t="s">
        <v>49644</v>
      </c>
      <c r="Y1282" s="268">
        <v>134513.76</v>
      </c>
      <c r="AA1282" s="229" t="s">
        <v>34567</v>
      </c>
      <c r="AB1282" s="230">
        <v>57958.67</v>
      </c>
      <c r="AD1282" s="209" t="s">
        <v>15872</v>
      </c>
      <c r="AE1282" s="210">
        <v>535265.11</v>
      </c>
      <c r="AF1282" s="93"/>
      <c r="AG1282" s="201" t="s">
        <v>13510</v>
      </c>
      <c r="AH1282" s="202">
        <v>15070.91</v>
      </c>
      <c r="AJ1282" s="319" t="s">
        <v>51163</v>
      </c>
      <c r="AK1282" s="320">
        <v>541316.75</v>
      </c>
      <c r="AM1282" s="265" t="s">
        <v>12218</v>
      </c>
      <c r="AN1282" s="266">
        <v>85330.45</v>
      </c>
      <c r="AP1282" s="233" t="s">
        <v>9672</v>
      </c>
      <c r="AQ1282" s="234">
        <v>3254</v>
      </c>
      <c r="AS1282" s="211" t="s">
        <v>9278</v>
      </c>
      <c r="AT1282" s="212">
        <v>145648</v>
      </c>
    </row>
    <row r="1283" spans="1:46" x14ac:dyDescent="0.3">
      <c r="A1283" s="315" t="s">
        <v>65651</v>
      </c>
      <c r="B1283" s="315"/>
      <c r="C1283" s="316">
        <v>12000</v>
      </c>
      <c r="E1283" s="263" t="s">
        <v>12122</v>
      </c>
      <c r="F1283" s="263"/>
      <c r="G1283" s="264">
        <v>33262.97</v>
      </c>
      <c r="I1283" s="227" t="s">
        <v>4704</v>
      </c>
      <c r="J1283" s="227"/>
      <c r="K1283" s="228">
        <v>9292</v>
      </c>
      <c r="M1283" s="205" t="s">
        <v>1617</v>
      </c>
      <c r="N1283" s="205"/>
      <c r="O1283" s="206">
        <v>1653</v>
      </c>
      <c r="U1283" s="309" t="s">
        <v>60238</v>
      </c>
      <c r="V1283" s="310">
        <v>12133.98</v>
      </c>
      <c r="X1283" s="267" t="s">
        <v>63029</v>
      </c>
      <c r="Y1283" s="268">
        <v>-59305.45</v>
      </c>
      <c r="AA1283" s="229" t="s">
        <v>34568</v>
      </c>
      <c r="AB1283" s="230">
        <v>51852</v>
      </c>
      <c r="AD1283" s="209" t="s">
        <v>15873</v>
      </c>
      <c r="AE1283" s="210">
        <v>1000</v>
      </c>
      <c r="AF1283" s="93"/>
      <c r="AG1283" s="201" t="s">
        <v>13511</v>
      </c>
      <c r="AH1283" s="202">
        <v>28156.38</v>
      </c>
      <c r="AJ1283" s="319" t="s">
        <v>51164</v>
      </c>
      <c r="AK1283" s="320">
        <v>12000</v>
      </c>
      <c r="AM1283" s="265" t="s">
        <v>12219</v>
      </c>
      <c r="AN1283" s="266">
        <v>33262.97</v>
      </c>
      <c r="AP1283" s="233" t="s">
        <v>11146</v>
      </c>
      <c r="AQ1283" s="234">
        <v>9292</v>
      </c>
      <c r="AS1283" s="211" t="s">
        <v>9833</v>
      </c>
      <c r="AT1283" s="212">
        <v>156445</v>
      </c>
    </row>
    <row r="1284" spans="1:46" x14ac:dyDescent="0.3">
      <c r="A1284" s="315" t="s">
        <v>65653</v>
      </c>
      <c r="B1284" s="315"/>
      <c r="C1284" s="316">
        <v>18335.02</v>
      </c>
      <c r="E1284" s="263" t="s">
        <v>12123</v>
      </c>
      <c r="F1284" s="263"/>
      <c r="G1284" s="264">
        <v>309580</v>
      </c>
      <c r="I1284" s="227" t="s">
        <v>4705</v>
      </c>
      <c r="J1284" s="227"/>
      <c r="K1284" s="228">
        <v>14314</v>
      </c>
      <c r="M1284" s="205" t="s">
        <v>1618</v>
      </c>
      <c r="N1284" s="205"/>
      <c r="O1284" s="206">
        <v>47082.080000000002</v>
      </c>
      <c r="U1284" s="309" t="s">
        <v>67173</v>
      </c>
      <c r="V1284" s="310">
        <v>994.29</v>
      </c>
      <c r="X1284" s="267" t="s">
        <v>58185</v>
      </c>
      <c r="Y1284" s="268">
        <v>426280.93</v>
      </c>
      <c r="AA1284" s="229" t="s">
        <v>36023</v>
      </c>
      <c r="AB1284" s="230">
        <v>146706.6</v>
      </c>
      <c r="AD1284" s="209" t="s">
        <v>15874</v>
      </c>
      <c r="AE1284" s="210">
        <v>30.59</v>
      </c>
      <c r="AF1284" s="93"/>
      <c r="AG1284" s="201" t="s">
        <v>13512</v>
      </c>
      <c r="AH1284" s="202">
        <v>21749.84</v>
      </c>
      <c r="AJ1284" s="319" t="s">
        <v>51165</v>
      </c>
      <c r="AK1284" s="320">
        <v>18335.02</v>
      </c>
      <c r="AM1284" s="265" t="s">
        <v>12220</v>
      </c>
      <c r="AN1284" s="266">
        <v>309580</v>
      </c>
      <c r="AP1284" s="233" t="s">
        <v>11147</v>
      </c>
      <c r="AQ1284" s="234">
        <v>14314</v>
      </c>
      <c r="AS1284" s="211" t="s">
        <v>6683</v>
      </c>
      <c r="AT1284" s="212">
        <v>330510.52</v>
      </c>
    </row>
    <row r="1285" spans="1:46" x14ac:dyDescent="0.3">
      <c r="A1285" s="315" t="s">
        <v>50909</v>
      </c>
      <c r="B1285" s="315"/>
      <c r="C1285" s="316">
        <v>12607.28</v>
      </c>
      <c r="E1285" s="263" t="s">
        <v>12126</v>
      </c>
      <c r="F1285" s="263"/>
      <c r="G1285" s="264">
        <v>6740.31</v>
      </c>
      <c r="I1285" s="227" t="s">
        <v>4751</v>
      </c>
      <c r="J1285" s="227"/>
      <c r="K1285" s="228">
        <v>991</v>
      </c>
      <c r="M1285" s="205" t="s">
        <v>1619</v>
      </c>
      <c r="N1285" s="205"/>
      <c r="O1285" s="206">
        <v>5107.79</v>
      </c>
      <c r="U1285" s="309" t="s">
        <v>60239</v>
      </c>
      <c r="V1285" s="310">
        <v>1004.28</v>
      </c>
      <c r="X1285" s="267" t="s">
        <v>36028</v>
      </c>
      <c r="Y1285" s="268">
        <v>4093134.01</v>
      </c>
      <c r="AA1285" s="229" t="s">
        <v>38866</v>
      </c>
      <c r="AB1285" s="230">
        <v>867.2</v>
      </c>
      <c r="AD1285" s="209" t="s">
        <v>15875</v>
      </c>
      <c r="AE1285" s="210">
        <v>176800.93</v>
      </c>
      <c r="AF1285" s="93"/>
      <c r="AG1285" s="201" t="s">
        <v>13513</v>
      </c>
      <c r="AH1285" s="202">
        <v>3762.9</v>
      </c>
      <c r="AJ1285" s="319" t="s">
        <v>51166</v>
      </c>
      <c r="AK1285" s="320">
        <v>12607.28</v>
      </c>
      <c r="AM1285" s="265" t="s">
        <v>12223</v>
      </c>
      <c r="AN1285" s="266">
        <v>6740.31</v>
      </c>
      <c r="AP1285" s="233" t="s">
        <v>11150</v>
      </c>
      <c r="AQ1285" s="234">
        <v>991</v>
      </c>
      <c r="AS1285" s="211" t="s">
        <v>6916</v>
      </c>
      <c r="AT1285" s="212">
        <v>9185</v>
      </c>
    </row>
    <row r="1286" spans="1:46" x14ac:dyDescent="0.3">
      <c r="A1286" s="315" t="s">
        <v>50910</v>
      </c>
      <c r="B1286" s="315"/>
      <c r="C1286" s="316">
        <v>14332.03</v>
      </c>
      <c r="E1286" s="263" t="s">
        <v>12131</v>
      </c>
      <c r="F1286" s="263"/>
      <c r="G1286" s="264">
        <v>15213.57</v>
      </c>
      <c r="I1286" s="227" t="s">
        <v>4580</v>
      </c>
      <c r="J1286" s="227"/>
      <c r="K1286" s="228">
        <v>60867.839999999997</v>
      </c>
      <c r="M1286" s="205" t="s">
        <v>1620</v>
      </c>
      <c r="N1286" s="205"/>
      <c r="O1286" s="206">
        <v>165938.31</v>
      </c>
      <c r="U1286" s="309" t="s">
        <v>60240</v>
      </c>
      <c r="V1286" s="310">
        <v>3284.67</v>
      </c>
      <c r="X1286" s="267" t="s">
        <v>46677</v>
      </c>
      <c r="Y1286" s="268">
        <v>19550.37</v>
      </c>
      <c r="AA1286" s="229" t="s">
        <v>44417</v>
      </c>
      <c r="AB1286" s="230">
        <v>15361.54</v>
      </c>
      <c r="AD1286" s="209" t="s">
        <v>15876</v>
      </c>
      <c r="AE1286" s="210">
        <v>13496.56</v>
      </c>
      <c r="AF1286" s="93"/>
      <c r="AG1286" s="201" t="s">
        <v>13514</v>
      </c>
      <c r="AH1286" s="202">
        <v>8814.27</v>
      </c>
      <c r="AJ1286" s="319" t="s">
        <v>51167</v>
      </c>
      <c r="AK1286" s="320">
        <v>14332.03</v>
      </c>
      <c r="AM1286" s="265" t="s">
        <v>12229</v>
      </c>
      <c r="AN1286" s="266">
        <v>15213.57</v>
      </c>
      <c r="AP1286" s="233" t="s">
        <v>11207</v>
      </c>
      <c r="AQ1286" s="234">
        <v>60867.839999999997</v>
      </c>
      <c r="AS1286" s="211" t="s">
        <v>7097</v>
      </c>
      <c r="AT1286" s="212">
        <v>13771.33</v>
      </c>
    </row>
    <row r="1287" spans="1:46" x14ac:dyDescent="0.3">
      <c r="A1287" s="315" t="s">
        <v>50911</v>
      </c>
      <c r="B1287" s="315"/>
      <c r="C1287" s="316">
        <v>363642.22</v>
      </c>
      <c r="E1287" s="263" t="s">
        <v>12132</v>
      </c>
      <c r="F1287" s="263"/>
      <c r="G1287" s="264">
        <v>120823.27</v>
      </c>
      <c r="I1287" s="227" t="s">
        <v>4708</v>
      </c>
      <c r="J1287" s="227"/>
      <c r="K1287" s="228">
        <v>28595.73</v>
      </c>
      <c r="M1287" s="205" t="s">
        <v>1621</v>
      </c>
      <c r="N1287" s="205"/>
      <c r="O1287" s="206">
        <v>2094.62</v>
      </c>
      <c r="U1287" s="309" t="s">
        <v>16858</v>
      </c>
      <c r="V1287" s="310">
        <v>98104.61</v>
      </c>
      <c r="X1287" s="267" t="s">
        <v>46678</v>
      </c>
      <c r="Y1287" s="268">
        <v>2129.8000000000002</v>
      </c>
      <c r="AA1287" s="229" t="s">
        <v>42166</v>
      </c>
      <c r="AB1287" s="230">
        <v>366693.61</v>
      </c>
      <c r="AD1287" s="209" t="s">
        <v>15877</v>
      </c>
      <c r="AE1287" s="210">
        <v>140.87</v>
      </c>
      <c r="AF1287" s="93"/>
      <c r="AG1287" s="201" t="s">
        <v>13515</v>
      </c>
      <c r="AH1287" s="202">
        <v>3194.16</v>
      </c>
      <c r="AJ1287" s="319" t="s">
        <v>51168</v>
      </c>
      <c r="AK1287" s="320">
        <v>363642.22</v>
      </c>
      <c r="AM1287" s="265" t="s">
        <v>12230</v>
      </c>
      <c r="AN1287" s="266">
        <v>120823.27</v>
      </c>
      <c r="AP1287" s="233" t="s">
        <v>11151</v>
      </c>
      <c r="AQ1287" s="234">
        <v>28595.73</v>
      </c>
      <c r="AS1287" s="211" t="s">
        <v>7351</v>
      </c>
      <c r="AT1287" s="212">
        <v>186584.19</v>
      </c>
    </row>
    <row r="1288" spans="1:46" x14ac:dyDescent="0.3">
      <c r="A1288" s="315" t="s">
        <v>50915</v>
      </c>
      <c r="B1288" s="315"/>
      <c r="C1288" s="316">
        <v>10168.299999999999</v>
      </c>
      <c r="E1288" s="263" t="s">
        <v>12136</v>
      </c>
      <c r="F1288" s="263"/>
      <c r="G1288" s="264">
        <v>-161.13999999999999</v>
      </c>
      <c r="I1288" s="227" t="s">
        <v>4581</v>
      </c>
      <c r="J1288" s="227"/>
      <c r="K1288" s="228">
        <v>656667</v>
      </c>
      <c r="M1288" s="205" t="s">
        <v>1622</v>
      </c>
      <c r="N1288" s="205"/>
      <c r="O1288" s="206">
        <v>10274</v>
      </c>
      <c r="U1288" s="309" t="s">
        <v>16860</v>
      </c>
      <c r="V1288" s="310">
        <v>43097.62</v>
      </c>
      <c r="X1288" s="267" t="s">
        <v>46679</v>
      </c>
      <c r="Y1288" s="268">
        <v>1612.63</v>
      </c>
      <c r="AA1288" s="229" t="s">
        <v>36024</v>
      </c>
      <c r="AB1288" s="230">
        <v>47000.82</v>
      </c>
      <c r="AD1288" s="209" t="s">
        <v>15878</v>
      </c>
      <c r="AE1288" s="210">
        <v>358</v>
      </c>
      <c r="AF1288" s="93"/>
      <c r="AG1288" s="201" t="s">
        <v>32079</v>
      </c>
      <c r="AH1288" s="202">
        <v>736.2</v>
      </c>
      <c r="AJ1288" s="319" t="s">
        <v>51172</v>
      </c>
      <c r="AK1288" s="320">
        <v>10168.299999999999</v>
      </c>
      <c r="AM1288" s="265" t="s">
        <v>12236</v>
      </c>
      <c r="AN1288" s="266">
        <v>-161.13999999999999</v>
      </c>
      <c r="AP1288" s="233" t="s">
        <v>11152</v>
      </c>
      <c r="AQ1288" s="234">
        <v>656667</v>
      </c>
      <c r="AS1288" s="211" t="s">
        <v>7762</v>
      </c>
      <c r="AT1288" s="212">
        <v>26107.42</v>
      </c>
    </row>
    <row r="1289" spans="1:46" x14ac:dyDescent="0.3">
      <c r="A1289" s="315" t="s">
        <v>65656</v>
      </c>
      <c r="B1289" s="315"/>
      <c r="C1289" s="316">
        <v>72592.509999999995</v>
      </c>
      <c r="E1289" s="263" t="s">
        <v>12137</v>
      </c>
      <c r="F1289" s="263"/>
      <c r="G1289" s="264">
        <v>-129.19999999999999</v>
      </c>
      <c r="I1289" s="227" t="s">
        <v>3632</v>
      </c>
      <c r="J1289" s="227"/>
      <c r="K1289" s="228">
        <v>183606.47</v>
      </c>
      <c r="M1289" s="205" t="s">
        <v>1623</v>
      </c>
      <c r="N1289" s="205"/>
      <c r="O1289" s="206">
        <v>10061</v>
      </c>
      <c r="U1289" s="309" t="s">
        <v>16861</v>
      </c>
      <c r="V1289" s="310">
        <v>15022.18</v>
      </c>
      <c r="X1289" s="267" t="s">
        <v>46680</v>
      </c>
      <c r="Y1289" s="268">
        <v>5311.64</v>
      </c>
      <c r="AA1289" s="229" t="s">
        <v>36025</v>
      </c>
      <c r="AB1289" s="230">
        <v>5550.17</v>
      </c>
      <c r="AD1289" s="209" t="s">
        <v>15879</v>
      </c>
      <c r="AE1289" s="210">
        <v>100124.1</v>
      </c>
      <c r="AF1289" s="93"/>
      <c r="AG1289" s="201" t="s">
        <v>13516</v>
      </c>
      <c r="AH1289" s="202">
        <v>11162.31</v>
      </c>
      <c r="AJ1289" s="319" t="s">
        <v>51174</v>
      </c>
      <c r="AK1289" s="320">
        <v>72592.509999999995</v>
      </c>
      <c r="AM1289" s="265" t="s">
        <v>12237</v>
      </c>
      <c r="AN1289" s="266">
        <v>-129.19999999999999</v>
      </c>
      <c r="AP1289" s="233" t="s">
        <v>9673</v>
      </c>
      <c r="AQ1289" s="234">
        <v>183606.47</v>
      </c>
      <c r="AS1289" s="211" t="s">
        <v>8048</v>
      </c>
      <c r="AT1289" s="212">
        <v>62643</v>
      </c>
    </row>
    <row r="1290" spans="1:46" x14ac:dyDescent="0.3">
      <c r="A1290" s="315" t="s">
        <v>65658</v>
      </c>
      <c r="B1290" s="315"/>
      <c r="C1290" s="316">
        <v>11762.55</v>
      </c>
      <c r="E1290" s="263" t="s">
        <v>12138</v>
      </c>
      <c r="F1290" s="263"/>
      <c r="G1290" s="264">
        <v>12598.98</v>
      </c>
      <c r="I1290" s="227" t="s">
        <v>4582</v>
      </c>
      <c r="J1290" s="227"/>
      <c r="K1290" s="228">
        <v>131870.63</v>
      </c>
      <c r="M1290" s="205" t="s">
        <v>1624</v>
      </c>
      <c r="N1290" s="205"/>
      <c r="O1290" s="206">
        <v>8214</v>
      </c>
      <c r="U1290" s="309" t="s">
        <v>16864</v>
      </c>
      <c r="V1290" s="310">
        <v>3382.86</v>
      </c>
      <c r="X1290" s="267" t="s">
        <v>46681</v>
      </c>
      <c r="Y1290" s="268">
        <v>7396.95</v>
      </c>
      <c r="AA1290" s="229" t="s">
        <v>40125</v>
      </c>
      <c r="AB1290" s="230">
        <v>756.21</v>
      </c>
      <c r="AD1290" s="209" t="s">
        <v>15880</v>
      </c>
      <c r="AE1290" s="210">
        <v>86958.18</v>
      </c>
      <c r="AF1290" s="93"/>
      <c r="AG1290" s="201" t="s">
        <v>13517</v>
      </c>
      <c r="AH1290" s="202">
        <v>15070.91</v>
      </c>
      <c r="AJ1290" s="319" t="s">
        <v>51175</v>
      </c>
      <c r="AK1290" s="320">
        <v>11762.55</v>
      </c>
      <c r="AM1290" s="265" t="s">
        <v>12238</v>
      </c>
      <c r="AN1290" s="266">
        <v>12598.98</v>
      </c>
      <c r="AP1290" s="233" t="s">
        <v>11208</v>
      </c>
      <c r="AQ1290" s="234">
        <v>131870.63</v>
      </c>
      <c r="AS1290" s="211" t="s">
        <v>8307</v>
      </c>
      <c r="AT1290" s="212">
        <v>97240.77</v>
      </c>
    </row>
    <row r="1291" spans="1:46" x14ac:dyDescent="0.3">
      <c r="A1291" s="315" t="s">
        <v>50919</v>
      </c>
      <c r="B1291" s="315"/>
      <c r="C1291" s="316">
        <v>94475.91</v>
      </c>
      <c r="E1291" s="263" t="s">
        <v>12139</v>
      </c>
      <c r="F1291" s="263"/>
      <c r="G1291" s="264">
        <v>215207.99</v>
      </c>
      <c r="I1291" s="227" t="s">
        <v>4710</v>
      </c>
      <c r="J1291" s="227"/>
      <c r="K1291" s="228">
        <v>9666</v>
      </c>
      <c r="M1291" s="205" t="s">
        <v>1625</v>
      </c>
      <c r="N1291" s="205"/>
      <c r="O1291" s="206">
        <v>947</v>
      </c>
      <c r="U1291" s="309" t="s">
        <v>54921</v>
      </c>
      <c r="V1291" s="310">
        <v>2192.58</v>
      </c>
      <c r="X1291" s="267" t="s">
        <v>49645</v>
      </c>
      <c r="Y1291" s="268">
        <v>147.82</v>
      </c>
      <c r="AA1291" s="229" t="s">
        <v>34569</v>
      </c>
      <c r="AB1291" s="230">
        <v>36370.400000000001</v>
      </c>
      <c r="AD1291" s="209" t="s">
        <v>15881</v>
      </c>
      <c r="AE1291" s="210">
        <v>2419374.2999999998</v>
      </c>
      <c r="AF1291" s="93"/>
      <c r="AG1291" s="201" t="s">
        <v>13518</v>
      </c>
      <c r="AH1291" s="202">
        <v>30009.82</v>
      </c>
      <c r="AJ1291" s="319" t="s">
        <v>51178</v>
      </c>
      <c r="AK1291" s="320">
        <v>94475.91</v>
      </c>
      <c r="AM1291" s="265" t="s">
        <v>12239</v>
      </c>
      <c r="AN1291" s="266">
        <v>215207.99</v>
      </c>
      <c r="AP1291" s="233" t="s">
        <v>11154</v>
      </c>
      <c r="AQ1291" s="234">
        <v>9666</v>
      </c>
      <c r="AS1291" s="211" t="s">
        <v>8521</v>
      </c>
      <c r="AT1291" s="212">
        <v>479054.48</v>
      </c>
    </row>
    <row r="1292" spans="1:46" x14ac:dyDescent="0.3">
      <c r="A1292" s="315" t="s">
        <v>50920</v>
      </c>
      <c r="B1292" s="315"/>
      <c r="C1292" s="316">
        <v>78237.89</v>
      </c>
      <c r="E1292" s="263" t="s">
        <v>12140</v>
      </c>
      <c r="F1292" s="263"/>
      <c r="G1292" s="264">
        <v>4649.16</v>
      </c>
      <c r="I1292" s="227" t="s">
        <v>4583</v>
      </c>
      <c r="J1292" s="227"/>
      <c r="K1292" s="228">
        <v>69275</v>
      </c>
      <c r="M1292" s="205" t="s">
        <v>1626</v>
      </c>
      <c r="N1292" s="205"/>
      <c r="O1292" s="206">
        <v>451</v>
      </c>
      <c r="U1292" s="309" t="s">
        <v>16865</v>
      </c>
      <c r="V1292" s="310">
        <v>34356.080000000002</v>
      </c>
      <c r="X1292" s="267" t="s">
        <v>61791</v>
      </c>
      <c r="Y1292" s="268">
        <v>4258.38</v>
      </c>
      <c r="AA1292" s="229" t="s">
        <v>49642</v>
      </c>
      <c r="AB1292" s="230">
        <v>600</v>
      </c>
      <c r="AD1292" s="209" t="s">
        <v>15882</v>
      </c>
      <c r="AE1292" s="210">
        <v>301319.21000000002</v>
      </c>
      <c r="AF1292" s="93"/>
      <c r="AG1292" s="201" t="s">
        <v>13519</v>
      </c>
      <c r="AH1292" s="202">
        <v>2295.6999999999998</v>
      </c>
      <c r="AJ1292" s="319" t="s">
        <v>51179</v>
      </c>
      <c r="AK1292" s="320">
        <v>78237.89</v>
      </c>
      <c r="AM1292" s="265" t="s">
        <v>12240</v>
      </c>
      <c r="AN1292" s="266">
        <v>4649.16</v>
      </c>
      <c r="AP1292" s="233" t="s">
        <v>11155</v>
      </c>
      <c r="AQ1292" s="234">
        <v>69275</v>
      </c>
      <c r="AS1292" s="211" t="s">
        <v>8694</v>
      </c>
      <c r="AT1292" s="212">
        <v>20260</v>
      </c>
    </row>
    <row r="1293" spans="1:46" x14ac:dyDescent="0.3">
      <c r="A1293" s="315" t="s">
        <v>65663</v>
      </c>
      <c r="B1293" s="315"/>
      <c r="C1293" s="316">
        <v>9598.39</v>
      </c>
      <c r="E1293" s="263" t="s">
        <v>12141</v>
      </c>
      <c r="F1293" s="263"/>
      <c r="G1293" s="264">
        <v>42443.11</v>
      </c>
      <c r="I1293" s="227" t="s">
        <v>4711</v>
      </c>
      <c r="J1293" s="227"/>
      <c r="K1293" s="228">
        <v>2260</v>
      </c>
      <c r="M1293" s="205" t="s">
        <v>1627</v>
      </c>
      <c r="N1293" s="205"/>
      <c r="O1293" s="206">
        <v>10305.39</v>
      </c>
      <c r="U1293" s="309" t="s">
        <v>16867</v>
      </c>
      <c r="V1293" s="310">
        <v>12799.46</v>
      </c>
      <c r="X1293" s="267" t="s">
        <v>63030</v>
      </c>
      <c r="Y1293" s="268">
        <v>128.41</v>
      </c>
      <c r="AA1293" s="229" t="s">
        <v>34570</v>
      </c>
      <c r="AB1293" s="230">
        <v>31615.68</v>
      </c>
      <c r="AD1293" s="209" t="s">
        <v>15883</v>
      </c>
      <c r="AE1293" s="210">
        <v>172638.8</v>
      </c>
      <c r="AF1293" s="93"/>
      <c r="AG1293" s="201" t="s">
        <v>13520</v>
      </c>
      <c r="AH1293" s="202">
        <v>4362.78</v>
      </c>
      <c r="AJ1293" s="319" t="s">
        <v>63587</v>
      </c>
      <c r="AK1293" s="320">
        <v>9598.39</v>
      </c>
      <c r="AM1293" s="265" t="s">
        <v>12241</v>
      </c>
      <c r="AN1293" s="266">
        <v>42443.11</v>
      </c>
      <c r="AP1293" s="233" t="s">
        <v>11156</v>
      </c>
      <c r="AQ1293" s="234">
        <v>2260</v>
      </c>
      <c r="AS1293" s="211" t="s">
        <v>8943</v>
      </c>
      <c r="AT1293" s="212">
        <v>149086</v>
      </c>
    </row>
    <row r="1294" spans="1:46" x14ac:dyDescent="0.3">
      <c r="A1294" s="315" t="s">
        <v>50921</v>
      </c>
      <c r="B1294" s="315"/>
      <c r="C1294" s="316">
        <v>12623.26</v>
      </c>
      <c r="E1294" s="263" t="s">
        <v>12144</v>
      </c>
      <c r="F1294" s="263"/>
      <c r="G1294" s="264">
        <v>23417.02</v>
      </c>
      <c r="I1294" s="227" t="s">
        <v>3633</v>
      </c>
      <c r="J1294" s="227"/>
      <c r="K1294" s="228">
        <v>30085.25</v>
      </c>
      <c r="M1294" s="205" t="s">
        <v>1628</v>
      </c>
      <c r="N1294" s="205"/>
      <c r="O1294" s="206">
        <v>88497</v>
      </c>
      <c r="U1294" s="309" t="s">
        <v>16869</v>
      </c>
      <c r="V1294" s="310">
        <v>29750</v>
      </c>
      <c r="X1294" s="267" t="s">
        <v>46682</v>
      </c>
      <c r="Y1294" s="268">
        <v>12248.1</v>
      </c>
      <c r="AA1294" s="229" t="s">
        <v>42167</v>
      </c>
      <c r="AB1294" s="230">
        <v>4082100</v>
      </c>
      <c r="AD1294" s="209" t="s">
        <v>15884</v>
      </c>
      <c r="AE1294" s="210">
        <v>759.78</v>
      </c>
      <c r="AF1294" s="93"/>
      <c r="AG1294" s="201" t="s">
        <v>32080</v>
      </c>
      <c r="AH1294" s="202">
        <v>122242.32</v>
      </c>
      <c r="AJ1294" s="319" t="s">
        <v>51180</v>
      </c>
      <c r="AK1294" s="320">
        <v>12623.26</v>
      </c>
      <c r="AM1294" s="265" t="s">
        <v>12244</v>
      </c>
      <c r="AN1294" s="266">
        <v>23417.02</v>
      </c>
      <c r="AP1294" s="233" t="s">
        <v>9674</v>
      </c>
      <c r="AQ1294" s="234">
        <v>30085.25</v>
      </c>
      <c r="AS1294" s="211" t="s">
        <v>9279</v>
      </c>
      <c r="AT1294" s="212">
        <v>1654638.06</v>
      </c>
    </row>
    <row r="1295" spans="1:46" x14ac:dyDescent="0.3">
      <c r="A1295" s="315" t="s">
        <v>50922</v>
      </c>
      <c r="B1295" s="315"/>
      <c r="C1295" s="316">
        <v>314</v>
      </c>
      <c r="E1295" s="263" t="s">
        <v>12146</v>
      </c>
      <c r="F1295" s="263"/>
      <c r="G1295" s="264">
        <v>8007.03</v>
      </c>
      <c r="I1295" s="227" t="s">
        <v>4584</v>
      </c>
      <c r="J1295" s="227"/>
      <c r="K1295" s="228">
        <v>170441.18</v>
      </c>
      <c r="M1295" s="205" t="s">
        <v>1629</v>
      </c>
      <c r="N1295" s="205"/>
      <c r="O1295" s="206">
        <v>544</v>
      </c>
      <c r="U1295" s="309" t="s">
        <v>54922</v>
      </c>
      <c r="V1295" s="310">
        <v>11426.4</v>
      </c>
      <c r="X1295" s="267" t="s">
        <v>47760</v>
      </c>
      <c r="Y1295" s="268">
        <v>16032.61</v>
      </c>
      <c r="AA1295" s="229" t="s">
        <v>46676</v>
      </c>
      <c r="AB1295" s="230">
        <v>58559.56</v>
      </c>
      <c r="AD1295" s="209" t="s">
        <v>15885</v>
      </c>
      <c r="AE1295" s="210">
        <v>998464.26</v>
      </c>
      <c r="AF1295" s="93"/>
      <c r="AG1295" s="201" t="s">
        <v>32081</v>
      </c>
      <c r="AH1295" s="202">
        <v>22622.799999999999</v>
      </c>
      <c r="AJ1295" s="319" t="s">
        <v>51181</v>
      </c>
      <c r="AK1295" s="320">
        <v>314</v>
      </c>
      <c r="AM1295" s="265" t="s">
        <v>12246</v>
      </c>
      <c r="AN1295" s="266">
        <v>8007.03</v>
      </c>
      <c r="AP1295" s="233" t="s">
        <v>11157</v>
      </c>
      <c r="AQ1295" s="234">
        <v>170441.18</v>
      </c>
      <c r="AS1295" s="211" t="s">
        <v>9652</v>
      </c>
      <c r="AT1295" s="212">
        <v>13504.81</v>
      </c>
    </row>
    <row r="1296" spans="1:46" x14ac:dyDescent="0.3">
      <c r="A1296" s="315" t="s">
        <v>65666</v>
      </c>
      <c r="B1296" s="315"/>
      <c r="C1296" s="316">
        <v>115749.59</v>
      </c>
      <c r="E1296" s="263" t="s">
        <v>12147</v>
      </c>
      <c r="F1296" s="263"/>
      <c r="G1296" s="264">
        <v>21588</v>
      </c>
      <c r="I1296" s="227" t="s">
        <v>3634</v>
      </c>
      <c r="J1296" s="227"/>
      <c r="K1296" s="228">
        <v>34782.28</v>
      </c>
      <c r="M1296" s="205" t="s">
        <v>1630</v>
      </c>
      <c r="N1296" s="205"/>
      <c r="O1296" s="206">
        <v>190273</v>
      </c>
      <c r="U1296" s="309" t="s">
        <v>16870</v>
      </c>
      <c r="V1296" s="310">
        <v>18564.38</v>
      </c>
      <c r="X1296" s="267" t="s">
        <v>47761</v>
      </c>
      <c r="Y1296" s="268">
        <v>768.94</v>
      </c>
      <c r="AA1296" s="229" t="s">
        <v>47759</v>
      </c>
      <c r="AB1296" s="230">
        <v>1350</v>
      </c>
      <c r="AD1296" s="209" t="s">
        <v>15886</v>
      </c>
      <c r="AE1296" s="210">
        <v>358311.6</v>
      </c>
      <c r="AF1296" s="93"/>
      <c r="AG1296" s="201" t="s">
        <v>32082</v>
      </c>
      <c r="AH1296" s="202">
        <v>153667.88</v>
      </c>
      <c r="AJ1296" s="319" t="s">
        <v>51182</v>
      </c>
      <c r="AK1296" s="320">
        <v>115749.59</v>
      </c>
      <c r="AM1296" s="265" t="s">
        <v>12247</v>
      </c>
      <c r="AN1296" s="266">
        <v>21588</v>
      </c>
      <c r="AP1296" s="233" t="s">
        <v>9675</v>
      </c>
      <c r="AQ1296" s="234">
        <v>34782.28</v>
      </c>
      <c r="AS1296" s="211" t="s">
        <v>11533</v>
      </c>
      <c r="AT1296" s="212">
        <v>483958.74</v>
      </c>
    </row>
    <row r="1297" spans="1:46" x14ac:dyDescent="0.3">
      <c r="A1297" s="315" t="s">
        <v>50923</v>
      </c>
      <c r="B1297" s="315"/>
      <c r="C1297" s="316">
        <v>8769.44</v>
      </c>
      <c r="E1297" s="263" t="s">
        <v>12148</v>
      </c>
      <c r="F1297" s="263"/>
      <c r="G1297" s="264">
        <v>9482.51</v>
      </c>
      <c r="I1297" s="227" t="s">
        <v>3635</v>
      </c>
      <c r="J1297" s="227"/>
      <c r="K1297" s="228">
        <v>49568.32</v>
      </c>
      <c r="M1297" s="205" t="s">
        <v>1631</v>
      </c>
      <c r="N1297" s="205"/>
      <c r="O1297" s="206">
        <v>39780</v>
      </c>
      <c r="U1297" s="309" t="s">
        <v>34663</v>
      </c>
      <c r="V1297" s="310">
        <v>48626.13</v>
      </c>
      <c r="X1297" s="267" t="s">
        <v>51656</v>
      </c>
      <c r="Y1297" s="268">
        <v>622.55999999999995</v>
      </c>
      <c r="AA1297" s="229" t="s">
        <v>38867</v>
      </c>
      <c r="AB1297" s="230">
        <v>74938.38</v>
      </c>
      <c r="AD1297" s="209" t="s">
        <v>15887</v>
      </c>
      <c r="AE1297" s="210">
        <v>1910.39</v>
      </c>
      <c r="AF1297" s="93"/>
      <c r="AG1297" s="201" t="s">
        <v>13521</v>
      </c>
      <c r="AH1297" s="202">
        <v>30009.82</v>
      </c>
      <c r="AJ1297" s="319" t="s">
        <v>51183</v>
      </c>
      <c r="AK1297" s="320">
        <v>8769.44</v>
      </c>
      <c r="AM1297" s="265" t="s">
        <v>12248</v>
      </c>
      <c r="AN1297" s="266">
        <v>9482.51</v>
      </c>
      <c r="AP1297" s="233" t="s">
        <v>9676</v>
      </c>
      <c r="AQ1297" s="234">
        <v>49568.32</v>
      </c>
      <c r="AS1297" s="211" t="s">
        <v>9834</v>
      </c>
      <c r="AT1297" s="212">
        <v>3526544.32</v>
      </c>
    </row>
    <row r="1298" spans="1:46" x14ac:dyDescent="0.3">
      <c r="A1298" s="315" t="s">
        <v>50924</v>
      </c>
      <c r="B1298" s="315"/>
      <c r="C1298" s="316">
        <v>36888.32</v>
      </c>
      <c r="E1298" s="263" t="s">
        <v>12149</v>
      </c>
      <c r="F1298" s="263"/>
      <c r="G1298" s="264">
        <v>1.05</v>
      </c>
      <c r="I1298" s="227" t="s">
        <v>3636</v>
      </c>
      <c r="J1298" s="227"/>
      <c r="K1298" s="228">
        <v>475339.4</v>
      </c>
      <c r="M1298" s="205" t="s">
        <v>1632</v>
      </c>
      <c r="N1298" s="205"/>
      <c r="O1298" s="206">
        <v>10738.47</v>
      </c>
      <c r="U1298" s="309" t="s">
        <v>36100</v>
      </c>
      <c r="V1298" s="310">
        <v>6207.92</v>
      </c>
      <c r="X1298" s="267" t="s">
        <v>62535</v>
      </c>
      <c r="Y1298" s="268">
        <v>334.41</v>
      </c>
      <c r="AA1298" s="229" t="s">
        <v>36026</v>
      </c>
      <c r="AB1298" s="230">
        <v>3604.16</v>
      </c>
      <c r="AD1298" s="209" t="s">
        <v>15888</v>
      </c>
      <c r="AE1298" s="210">
        <v>27818.1</v>
      </c>
      <c r="AF1298" s="93"/>
      <c r="AG1298" s="201" t="s">
        <v>13522</v>
      </c>
      <c r="AH1298" s="202">
        <v>2295.6999999999998</v>
      </c>
      <c r="AJ1298" s="319" t="s">
        <v>51184</v>
      </c>
      <c r="AK1298" s="320">
        <v>36888.32</v>
      </c>
      <c r="AM1298" s="265" t="s">
        <v>12249</v>
      </c>
      <c r="AN1298" s="266">
        <v>1.05</v>
      </c>
      <c r="AP1298" s="233" t="s">
        <v>9677</v>
      </c>
      <c r="AQ1298" s="234">
        <v>475339.4</v>
      </c>
      <c r="AS1298" s="211" t="s">
        <v>6684</v>
      </c>
      <c r="AT1298" s="212">
        <v>16295.59</v>
      </c>
    </row>
    <row r="1299" spans="1:46" x14ac:dyDescent="0.3">
      <c r="A1299" s="315" t="s">
        <v>50925</v>
      </c>
      <c r="B1299" s="315"/>
      <c r="C1299" s="316">
        <v>77029.8</v>
      </c>
      <c r="E1299" s="263" t="s">
        <v>12152</v>
      </c>
      <c r="F1299" s="263"/>
      <c r="G1299" s="264">
        <v>17350</v>
      </c>
      <c r="I1299" s="227" t="s">
        <v>4752</v>
      </c>
      <c r="J1299" s="227"/>
      <c r="K1299" s="228">
        <v>9665.73</v>
      </c>
      <c r="M1299" s="205" t="s">
        <v>1633</v>
      </c>
      <c r="N1299" s="205"/>
      <c r="O1299" s="206">
        <v>1159</v>
      </c>
      <c r="U1299" s="309" t="s">
        <v>34664</v>
      </c>
      <c r="V1299" s="310">
        <v>868.86</v>
      </c>
      <c r="X1299" s="267" t="s">
        <v>62536</v>
      </c>
      <c r="Y1299" s="268">
        <v>818.46</v>
      </c>
      <c r="AA1299" s="229" t="s">
        <v>34571</v>
      </c>
      <c r="AB1299" s="230">
        <v>377888.73</v>
      </c>
      <c r="AD1299" s="209" t="s">
        <v>15889</v>
      </c>
      <c r="AE1299" s="210">
        <v>2274.27</v>
      </c>
      <c r="AF1299" s="93"/>
      <c r="AG1299" s="201" t="s">
        <v>13523</v>
      </c>
      <c r="AH1299" s="202">
        <v>4362.78</v>
      </c>
      <c r="AJ1299" s="319" t="s">
        <v>51185</v>
      </c>
      <c r="AK1299" s="320">
        <v>77029.8</v>
      </c>
      <c r="AM1299" s="265" t="s">
        <v>12252</v>
      </c>
      <c r="AN1299" s="266">
        <v>17350</v>
      </c>
      <c r="AP1299" s="233" t="s">
        <v>11158</v>
      </c>
      <c r="AQ1299" s="234">
        <v>9665.73</v>
      </c>
      <c r="AS1299" s="211" t="s">
        <v>7352</v>
      </c>
      <c r="AT1299" s="212">
        <v>6654</v>
      </c>
    </row>
    <row r="1300" spans="1:46" x14ac:dyDescent="0.3">
      <c r="A1300" s="315" t="s">
        <v>50926</v>
      </c>
      <c r="B1300" s="315"/>
      <c r="C1300" s="316">
        <v>158</v>
      </c>
      <c r="E1300" s="263" t="s">
        <v>12153</v>
      </c>
      <c r="F1300" s="263"/>
      <c r="G1300" s="264">
        <v>6630</v>
      </c>
      <c r="I1300" s="227" t="s">
        <v>4585</v>
      </c>
      <c r="J1300" s="227"/>
      <c r="K1300" s="228">
        <v>85167.98</v>
      </c>
      <c r="M1300" s="205" t="s">
        <v>1634</v>
      </c>
      <c r="N1300" s="205"/>
      <c r="O1300" s="206">
        <v>4259.3599999999997</v>
      </c>
      <c r="U1300" s="309" t="s">
        <v>16871</v>
      </c>
      <c r="V1300" s="310">
        <v>-8103.84</v>
      </c>
      <c r="X1300" s="267" t="s">
        <v>46683</v>
      </c>
      <c r="Y1300" s="268">
        <v>2367.92</v>
      </c>
      <c r="AA1300" s="229" t="s">
        <v>34572</v>
      </c>
      <c r="AB1300" s="230">
        <v>1041525.15</v>
      </c>
      <c r="AD1300" s="209" t="s">
        <v>15890</v>
      </c>
      <c r="AE1300" s="210">
        <v>4200.79</v>
      </c>
      <c r="AF1300" s="93"/>
      <c r="AG1300" s="201" t="s">
        <v>20424</v>
      </c>
      <c r="AH1300" s="202">
        <v>122242.32</v>
      </c>
      <c r="AJ1300" s="319" t="s">
        <v>51186</v>
      </c>
      <c r="AK1300" s="320">
        <v>158</v>
      </c>
      <c r="AM1300" s="265" t="s">
        <v>12254</v>
      </c>
      <c r="AN1300" s="266">
        <v>6630</v>
      </c>
      <c r="AP1300" s="233" t="s">
        <v>11159</v>
      </c>
      <c r="AQ1300" s="234">
        <v>85167.98</v>
      </c>
      <c r="AS1300" s="211" t="s">
        <v>7763</v>
      </c>
      <c r="AT1300" s="212">
        <v>1111</v>
      </c>
    </row>
    <row r="1301" spans="1:46" x14ac:dyDescent="0.3">
      <c r="A1301" s="315" t="s">
        <v>50927</v>
      </c>
      <c r="B1301" s="315"/>
      <c r="C1301" s="316">
        <v>58635.38</v>
      </c>
      <c r="E1301" s="263" t="s">
        <v>12154</v>
      </c>
      <c r="F1301" s="263"/>
      <c r="G1301" s="264">
        <v>358.66</v>
      </c>
      <c r="I1301" s="227" t="s">
        <v>4586</v>
      </c>
      <c r="J1301" s="227"/>
      <c r="K1301" s="228">
        <v>46336.12</v>
      </c>
      <c r="M1301" s="205" t="s">
        <v>1635</v>
      </c>
      <c r="N1301" s="205"/>
      <c r="O1301" s="206">
        <v>1751.76</v>
      </c>
      <c r="U1301" s="309" t="s">
        <v>16873</v>
      </c>
      <c r="V1301" s="310">
        <v>726.83</v>
      </c>
      <c r="X1301" s="267" t="s">
        <v>62537</v>
      </c>
      <c r="Y1301" s="268">
        <v>438.16</v>
      </c>
      <c r="AA1301" s="229" t="s">
        <v>34573</v>
      </c>
      <c r="AB1301" s="230">
        <v>81107.100000000006</v>
      </c>
      <c r="AD1301" s="209" t="s">
        <v>15891</v>
      </c>
      <c r="AE1301" s="210">
        <v>230.46</v>
      </c>
      <c r="AF1301" s="93"/>
      <c r="AG1301" s="201" t="s">
        <v>20425</v>
      </c>
      <c r="AH1301" s="202">
        <v>22622.799999999999</v>
      </c>
      <c r="AJ1301" s="319" t="s">
        <v>51187</v>
      </c>
      <c r="AK1301" s="320">
        <v>58635.38</v>
      </c>
      <c r="AM1301" s="265" t="s">
        <v>12255</v>
      </c>
      <c r="AN1301" s="266">
        <v>358.66</v>
      </c>
      <c r="AP1301" s="233" t="s">
        <v>11160</v>
      </c>
      <c r="AQ1301" s="234">
        <v>46336.12</v>
      </c>
      <c r="AS1301" s="211" t="s">
        <v>8049</v>
      </c>
      <c r="AT1301" s="212">
        <v>1773.96</v>
      </c>
    </row>
    <row r="1302" spans="1:46" x14ac:dyDescent="0.3">
      <c r="A1302" s="315" t="s">
        <v>65668</v>
      </c>
      <c r="B1302" s="315"/>
      <c r="C1302" s="316">
        <v>8312.91</v>
      </c>
      <c r="E1302" s="263" t="s">
        <v>12155</v>
      </c>
      <c r="F1302" s="263"/>
      <c r="G1302" s="264">
        <v>-199.95</v>
      </c>
      <c r="I1302" s="227" t="s">
        <v>4587</v>
      </c>
      <c r="J1302" s="227"/>
      <c r="K1302" s="228">
        <v>62025.16</v>
      </c>
      <c r="M1302" s="205" t="s">
        <v>1636</v>
      </c>
      <c r="N1302" s="205"/>
      <c r="O1302" s="206">
        <v>17444.259999999998</v>
      </c>
      <c r="U1302" s="309" t="s">
        <v>64062</v>
      </c>
      <c r="V1302" s="310">
        <v>13785</v>
      </c>
      <c r="X1302" s="267" t="s">
        <v>49646</v>
      </c>
      <c r="Y1302" s="268">
        <v>842.13</v>
      </c>
      <c r="AA1302" s="229" t="s">
        <v>49643</v>
      </c>
      <c r="AB1302" s="230">
        <v>38968.1</v>
      </c>
      <c r="AD1302" s="209" t="s">
        <v>15892</v>
      </c>
      <c r="AE1302" s="210">
        <v>48.82</v>
      </c>
      <c r="AF1302" s="93"/>
      <c r="AG1302" s="201" t="s">
        <v>20430</v>
      </c>
      <c r="AH1302" s="202">
        <v>153667.88</v>
      </c>
      <c r="AJ1302" s="319" t="s">
        <v>51188</v>
      </c>
      <c r="AK1302" s="320">
        <v>8312.91</v>
      </c>
      <c r="AM1302" s="265" t="s">
        <v>12257</v>
      </c>
      <c r="AN1302" s="266">
        <v>-199.95</v>
      </c>
      <c r="AP1302" s="233" t="s">
        <v>11161</v>
      </c>
      <c r="AQ1302" s="234">
        <v>62025.16</v>
      </c>
      <c r="AS1302" s="211" t="s">
        <v>8308</v>
      </c>
      <c r="AT1302" s="212">
        <v>5847</v>
      </c>
    </row>
    <row r="1303" spans="1:46" x14ac:dyDescent="0.3">
      <c r="A1303" s="315" t="s">
        <v>50928</v>
      </c>
      <c r="B1303" s="315"/>
      <c r="C1303" s="316">
        <v>72070.399999999994</v>
      </c>
      <c r="E1303" s="263" t="s">
        <v>12156</v>
      </c>
      <c r="F1303" s="263"/>
      <c r="G1303" s="264">
        <v>-202.42</v>
      </c>
      <c r="I1303" s="227" t="s">
        <v>4712</v>
      </c>
      <c r="J1303" s="227"/>
      <c r="K1303" s="228">
        <v>44332</v>
      </c>
      <c r="M1303" s="205" t="s">
        <v>1637</v>
      </c>
      <c r="N1303" s="205"/>
      <c r="O1303" s="206">
        <v>1709.7</v>
      </c>
      <c r="U1303" s="309" t="s">
        <v>66543</v>
      </c>
      <c r="V1303" s="310">
        <v>12472.77</v>
      </c>
      <c r="X1303" s="267" t="s">
        <v>58186</v>
      </c>
      <c r="Y1303" s="268">
        <v>12996.81</v>
      </c>
      <c r="AA1303" s="229" t="s">
        <v>51652</v>
      </c>
      <c r="AB1303" s="230">
        <v>6366.5</v>
      </c>
      <c r="AD1303" s="209" t="s">
        <v>15893</v>
      </c>
      <c r="AE1303" s="210">
        <v>47197.25</v>
      </c>
      <c r="AF1303" s="93"/>
      <c r="AG1303" s="201" t="s">
        <v>13524</v>
      </c>
      <c r="AH1303" s="202">
        <v>6246.72</v>
      </c>
      <c r="AJ1303" s="319" t="s">
        <v>51189</v>
      </c>
      <c r="AK1303" s="320">
        <v>72070.399999999994</v>
      </c>
      <c r="AM1303" s="265" t="s">
        <v>12258</v>
      </c>
      <c r="AN1303" s="266">
        <v>-202.42</v>
      </c>
      <c r="AP1303" s="233" t="s">
        <v>11162</v>
      </c>
      <c r="AQ1303" s="234">
        <v>44332</v>
      </c>
      <c r="AS1303" s="211" t="s">
        <v>8522</v>
      </c>
      <c r="AT1303" s="212">
        <v>4782.22</v>
      </c>
    </row>
    <row r="1304" spans="1:46" x14ac:dyDescent="0.3">
      <c r="A1304" s="315" t="s">
        <v>65670</v>
      </c>
      <c r="B1304" s="315"/>
      <c r="C1304" s="316">
        <v>17800</v>
      </c>
      <c r="E1304" s="263" t="s">
        <v>12158</v>
      </c>
      <c r="F1304" s="263"/>
      <c r="G1304" s="264">
        <v>6101.56</v>
      </c>
      <c r="I1304" s="227" t="s">
        <v>4588</v>
      </c>
      <c r="J1304" s="227"/>
      <c r="K1304" s="228">
        <v>123182.78</v>
      </c>
      <c r="M1304" s="205" t="s">
        <v>1638</v>
      </c>
      <c r="N1304" s="205"/>
      <c r="O1304" s="206">
        <v>39511</v>
      </c>
      <c r="U1304" s="309" t="s">
        <v>59506</v>
      </c>
      <c r="V1304" s="310">
        <v>47803.21</v>
      </c>
      <c r="X1304" s="267" t="s">
        <v>63981</v>
      </c>
      <c r="Y1304" s="268">
        <v>443.9</v>
      </c>
      <c r="AA1304" s="229" t="s">
        <v>36027</v>
      </c>
      <c r="AB1304" s="230">
        <v>242258.85</v>
      </c>
      <c r="AD1304" s="209" t="s">
        <v>15894</v>
      </c>
      <c r="AE1304" s="210">
        <v>72685.919999999998</v>
      </c>
      <c r="AF1304" s="93"/>
      <c r="AG1304" s="201" t="s">
        <v>32083</v>
      </c>
      <c r="AH1304" s="202">
        <v>13382.01</v>
      </c>
      <c r="AJ1304" s="319" t="s">
        <v>51190</v>
      </c>
      <c r="AK1304" s="320">
        <v>17800</v>
      </c>
      <c r="AM1304" s="265" t="s">
        <v>12260</v>
      </c>
      <c r="AN1304" s="266">
        <v>6101.56</v>
      </c>
      <c r="AP1304" s="233" t="s">
        <v>11163</v>
      </c>
      <c r="AQ1304" s="234">
        <v>123182.78</v>
      </c>
      <c r="AS1304" s="211" t="s">
        <v>8695</v>
      </c>
      <c r="AT1304" s="212">
        <v>2000</v>
      </c>
    </row>
    <row r="1305" spans="1:46" x14ac:dyDescent="0.3">
      <c r="A1305" s="315" t="s">
        <v>50929</v>
      </c>
      <c r="B1305" s="315"/>
      <c r="C1305" s="316">
        <v>5673.93</v>
      </c>
      <c r="E1305" s="263" t="s">
        <v>12162</v>
      </c>
      <c r="F1305" s="263"/>
      <c r="G1305" s="264">
        <v>106693</v>
      </c>
      <c r="I1305" s="227" t="s">
        <v>4589</v>
      </c>
      <c r="J1305" s="227"/>
      <c r="K1305" s="228">
        <v>506933.93</v>
      </c>
      <c r="M1305" s="205" t="s">
        <v>1639</v>
      </c>
      <c r="N1305" s="205"/>
      <c r="O1305" s="206">
        <v>5234.0600000000004</v>
      </c>
      <c r="U1305" s="309" t="s">
        <v>58440</v>
      </c>
      <c r="V1305" s="310">
        <v>48780</v>
      </c>
      <c r="X1305" s="267" t="s">
        <v>61792</v>
      </c>
      <c r="Y1305" s="268">
        <v>7842.82</v>
      </c>
      <c r="AA1305" s="229" t="s">
        <v>48688</v>
      </c>
      <c r="AB1305" s="230">
        <v>20570.79</v>
      </c>
      <c r="AD1305" s="209" t="s">
        <v>15895</v>
      </c>
      <c r="AE1305" s="210">
        <v>15416.65</v>
      </c>
      <c r="AF1305" s="93"/>
      <c r="AG1305" s="201" t="s">
        <v>32084</v>
      </c>
      <c r="AH1305" s="202">
        <v>247.17</v>
      </c>
      <c r="AJ1305" s="319" t="s">
        <v>51191</v>
      </c>
      <c r="AK1305" s="320">
        <v>5673.93</v>
      </c>
      <c r="AM1305" s="265" t="s">
        <v>12264</v>
      </c>
      <c r="AN1305" s="266">
        <v>106693</v>
      </c>
      <c r="AP1305" s="233" t="s">
        <v>11164</v>
      </c>
      <c r="AQ1305" s="234">
        <v>506933.93</v>
      </c>
      <c r="AS1305" s="211" t="s">
        <v>8944</v>
      </c>
      <c r="AT1305" s="212">
        <v>5324.89</v>
      </c>
    </row>
    <row r="1306" spans="1:46" x14ac:dyDescent="0.3">
      <c r="A1306" s="315" t="s">
        <v>65671</v>
      </c>
      <c r="B1306" s="315"/>
      <c r="C1306" s="316">
        <v>4922.67</v>
      </c>
      <c r="E1306" s="263" t="s">
        <v>12165</v>
      </c>
      <c r="F1306" s="263"/>
      <c r="G1306" s="264">
        <v>222.23</v>
      </c>
      <c r="I1306" s="227" t="s">
        <v>4590</v>
      </c>
      <c r="J1306" s="227"/>
      <c r="K1306" s="228">
        <v>91119.58</v>
      </c>
      <c r="M1306" s="205" t="s">
        <v>1640</v>
      </c>
      <c r="N1306" s="205"/>
      <c r="O1306" s="206">
        <v>14057</v>
      </c>
      <c r="U1306" s="309" t="s">
        <v>67174</v>
      </c>
      <c r="V1306" s="310">
        <v>19421.599999999999</v>
      </c>
      <c r="X1306" s="267" t="s">
        <v>51658</v>
      </c>
      <c r="Y1306" s="268">
        <v>18978.95</v>
      </c>
      <c r="AA1306" s="229" t="s">
        <v>51653</v>
      </c>
      <c r="AB1306" s="230">
        <v>545.4</v>
      </c>
      <c r="AD1306" s="209" t="s">
        <v>15896</v>
      </c>
      <c r="AE1306" s="210">
        <v>8365</v>
      </c>
      <c r="AF1306" s="93"/>
      <c r="AG1306" s="201" t="s">
        <v>32085</v>
      </c>
      <c r="AH1306" s="202">
        <v>30491.82</v>
      </c>
      <c r="AJ1306" s="319" t="s">
        <v>51192</v>
      </c>
      <c r="AK1306" s="320">
        <v>4922.67</v>
      </c>
      <c r="AM1306" s="265" t="s">
        <v>12267</v>
      </c>
      <c r="AN1306" s="266">
        <v>222.23</v>
      </c>
      <c r="AP1306" s="233" t="s">
        <v>11209</v>
      </c>
      <c r="AQ1306" s="234">
        <v>91119.58</v>
      </c>
      <c r="AS1306" s="211" t="s">
        <v>9280</v>
      </c>
      <c r="AT1306" s="212">
        <v>22240.31</v>
      </c>
    </row>
    <row r="1307" spans="1:46" x14ac:dyDescent="0.3">
      <c r="A1307" s="315" t="s">
        <v>65672</v>
      </c>
      <c r="B1307" s="315"/>
      <c r="C1307" s="316">
        <v>2227.89</v>
      </c>
      <c r="E1307" s="263" t="s">
        <v>12166</v>
      </c>
      <c r="F1307" s="263"/>
      <c r="G1307" s="264">
        <v>1229.9000000000001</v>
      </c>
      <c r="I1307" s="227" t="s">
        <v>4591</v>
      </c>
      <c r="J1307" s="227"/>
      <c r="K1307" s="228">
        <v>427028.94</v>
      </c>
      <c r="M1307" s="205" t="s">
        <v>1641</v>
      </c>
      <c r="N1307" s="205"/>
      <c r="O1307" s="206">
        <v>1626.9</v>
      </c>
      <c r="U1307" s="309" t="s">
        <v>44514</v>
      </c>
      <c r="V1307" s="310">
        <v>39959.620000000003</v>
      </c>
      <c r="X1307" s="267" t="s">
        <v>63031</v>
      </c>
      <c r="Y1307" s="268">
        <v>-146.34</v>
      </c>
      <c r="AA1307" s="229" t="s">
        <v>40126</v>
      </c>
      <c r="AB1307" s="230">
        <v>628.08000000000004</v>
      </c>
      <c r="AD1307" s="209" t="s">
        <v>15897</v>
      </c>
      <c r="AE1307" s="210">
        <v>134957</v>
      </c>
      <c r="AF1307" s="93"/>
      <c r="AG1307" s="201" t="s">
        <v>20462</v>
      </c>
      <c r="AH1307" s="202">
        <v>13382.01</v>
      </c>
      <c r="AJ1307" s="319" t="s">
        <v>66248</v>
      </c>
      <c r="AK1307" s="320">
        <v>2227.89</v>
      </c>
      <c r="AM1307" s="265" t="s">
        <v>12268</v>
      </c>
      <c r="AN1307" s="266">
        <v>1229.9000000000001</v>
      </c>
      <c r="AP1307" s="233" t="s">
        <v>11210</v>
      </c>
      <c r="AQ1307" s="234">
        <v>427028.94</v>
      </c>
      <c r="AS1307" s="211" t="s">
        <v>10613</v>
      </c>
      <c r="AT1307" s="212">
        <v>2459</v>
      </c>
    </row>
    <row r="1308" spans="1:46" x14ac:dyDescent="0.3">
      <c r="A1308" s="315" t="s">
        <v>50931</v>
      </c>
      <c r="B1308" s="315"/>
      <c r="C1308" s="316">
        <v>4218.54</v>
      </c>
      <c r="E1308" s="263" t="s">
        <v>12167</v>
      </c>
      <c r="F1308" s="263"/>
      <c r="G1308" s="264">
        <v>45034.91</v>
      </c>
      <c r="I1308" s="227" t="s">
        <v>3637</v>
      </c>
      <c r="J1308" s="227"/>
      <c r="K1308" s="228">
        <v>172291.77</v>
      </c>
      <c r="M1308" s="205" t="s">
        <v>1642</v>
      </c>
      <c r="N1308" s="205"/>
      <c r="O1308" s="206">
        <v>2305</v>
      </c>
      <c r="U1308" s="309" t="s">
        <v>42224</v>
      </c>
      <c r="V1308" s="310">
        <v>941796.2</v>
      </c>
      <c r="X1308" s="267" t="s">
        <v>47762</v>
      </c>
      <c r="Y1308" s="268">
        <v>154276.22</v>
      </c>
      <c r="AA1308" s="229" t="s">
        <v>51654</v>
      </c>
      <c r="AB1308" s="230">
        <v>1143165.21</v>
      </c>
      <c r="AD1308" s="209" t="s">
        <v>13079</v>
      </c>
      <c r="AE1308" s="210">
        <v>25706.49</v>
      </c>
      <c r="AF1308" s="93"/>
      <c r="AG1308" s="201" t="s">
        <v>20463</v>
      </c>
      <c r="AH1308" s="202">
        <v>247.17</v>
      </c>
      <c r="AJ1308" s="319" t="s">
        <v>51194</v>
      </c>
      <c r="AK1308" s="320">
        <v>4218.54</v>
      </c>
      <c r="AM1308" s="265" t="s">
        <v>12269</v>
      </c>
      <c r="AN1308" s="266">
        <v>45034.91</v>
      </c>
      <c r="AP1308" s="233" t="s">
        <v>9678</v>
      </c>
      <c r="AQ1308" s="234">
        <v>172291.77</v>
      </c>
      <c r="AS1308" s="211" t="s">
        <v>9835</v>
      </c>
      <c r="AT1308" s="212">
        <v>68487.97</v>
      </c>
    </row>
    <row r="1309" spans="1:46" x14ac:dyDescent="0.3">
      <c r="A1309" s="315" t="s">
        <v>50933</v>
      </c>
      <c r="B1309" s="315"/>
      <c r="C1309" s="316">
        <v>5869.71</v>
      </c>
      <c r="E1309" s="263" t="s">
        <v>12171</v>
      </c>
      <c r="F1309" s="263"/>
      <c r="G1309" s="264">
        <v>200.12</v>
      </c>
      <c r="I1309" s="227" t="s">
        <v>4715</v>
      </c>
      <c r="J1309" s="227"/>
      <c r="K1309" s="228">
        <v>4526.83</v>
      </c>
      <c r="M1309" s="205" t="s">
        <v>1643</v>
      </c>
      <c r="N1309" s="205"/>
      <c r="O1309" s="206">
        <v>75815</v>
      </c>
      <c r="U1309" s="309" t="s">
        <v>54923</v>
      </c>
      <c r="V1309" s="310">
        <v>2241.1999999999998</v>
      </c>
      <c r="X1309" s="267" t="s">
        <v>47764</v>
      </c>
      <c r="Y1309" s="268">
        <v>50800</v>
      </c>
      <c r="AA1309" s="229" t="s">
        <v>38868</v>
      </c>
      <c r="AB1309" s="230">
        <v>1985817.52</v>
      </c>
      <c r="AD1309" s="209" t="s">
        <v>13080</v>
      </c>
      <c r="AE1309" s="210">
        <v>2990</v>
      </c>
      <c r="AF1309" s="93"/>
      <c r="AG1309" s="201" t="s">
        <v>13525</v>
      </c>
      <c r="AH1309" s="202">
        <v>36738.54</v>
      </c>
      <c r="AJ1309" s="319" t="s">
        <v>51196</v>
      </c>
      <c r="AK1309" s="320">
        <v>5869.71</v>
      </c>
      <c r="AM1309" s="265" t="s">
        <v>12274</v>
      </c>
      <c r="AN1309" s="266">
        <v>200.12</v>
      </c>
      <c r="AP1309" s="233" t="s">
        <v>11167</v>
      </c>
      <c r="AQ1309" s="234">
        <v>4526.83</v>
      </c>
      <c r="AS1309" s="211" t="s">
        <v>7098</v>
      </c>
      <c r="AT1309" s="212">
        <v>753</v>
      </c>
    </row>
    <row r="1310" spans="1:46" x14ac:dyDescent="0.3">
      <c r="A1310" s="315" t="s">
        <v>65673</v>
      </c>
      <c r="B1310" s="315"/>
      <c r="C1310" s="316">
        <v>2382</v>
      </c>
      <c r="E1310" s="263" t="s">
        <v>12172</v>
      </c>
      <c r="F1310" s="263"/>
      <c r="G1310" s="264">
        <v>188521.58</v>
      </c>
      <c r="I1310" s="227" t="s">
        <v>4592</v>
      </c>
      <c r="J1310" s="227"/>
      <c r="K1310" s="228">
        <v>126695.89</v>
      </c>
      <c r="M1310" s="205" t="s">
        <v>1644</v>
      </c>
      <c r="N1310" s="205"/>
      <c r="O1310" s="206">
        <v>2170</v>
      </c>
      <c r="U1310" s="309" t="s">
        <v>59507</v>
      </c>
      <c r="V1310" s="310">
        <v>28141.43</v>
      </c>
      <c r="X1310" s="267" t="s">
        <v>47765</v>
      </c>
      <c r="Y1310" s="268">
        <v>33665.199999999997</v>
      </c>
      <c r="AA1310" s="229" t="s">
        <v>33128</v>
      </c>
      <c r="AB1310" s="230">
        <v>551138.98</v>
      </c>
      <c r="AD1310" s="209" t="s">
        <v>13082</v>
      </c>
      <c r="AE1310" s="210">
        <v>2047.65</v>
      </c>
      <c r="AF1310" s="93"/>
      <c r="AG1310" s="201" t="s">
        <v>32086</v>
      </c>
      <c r="AH1310" s="202">
        <v>18</v>
      </c>
      <c r="AJ1310" s="319" t="s">
        <v>51197</v>
      </c>
      <c r="AK1310" s="320">
        <v>2382</v>
      </c>
      <c r="AM1310" s="265" t="s">
        <v>12275</v>
      </c>
      <c r="AN1310" s="266">
        <v>188521.58</v>
      </c>
      <c r="AP1310" s="233" t="s">
        <v>9680</v>
      </c>
      <c r="AQ1310" s="234">
        <v>126695.89</v>
      </c>
      <c r="AS1310" s="211" t="s">
        <v>7353</v>
      </c>
      <c r="AT1310" s="212">
        <v>7515</v>
      </c>
    </row>
    <row r="1311" spans="1:46" x14ac:dyDescent="0.3">
      <c r="A1311" s="315" t="s">
        <v>50935</v>
      </c>
      <c r="B1311" s="315"/>
      <c r="C1311" s="316">
        <v>45.99</v>
      </c>
      <c r="E1311" s="263" t="s">
        <v>12173</v>
      </c>
      <c r="F1311" s="263"/>
      <c r="G1311" s="264">
        <v>1843.29</v>
      </c>
      <c r="I1311" s="227" t="s">
        <v>3638</v>
      </c>
      <c r="J1311" s="227"/>
      <c r="K1311" s="228">
        <v>62163.19</v>
      </c>
      <c r="M1311" s="205" t="s">
        <v>1645</v>
      </c>
      <c r="N1311" s="205"/>
      <c r="O1311" s="206">
        <v>11177.5</v>
      </c>
      <c r="U1311" s="309" t="s">
        <v>42225</v>
      </c>
      <c r="V1311" s="310">
        <v>85792.16</v>
      </c>
      <c r="X1311" s="267" t="s">
        <v>48689</v>
      </c>
      <c r="Y1311" s="268">
        <v>1660</v>
      </c>
      <c r="AA1311" s="229" t="s">
        <v>49644</v>
      </c>
      <c r="AB1311" s="230">
        <v>687149.65</v>
      </c>
      <c r="AD1311" s="209" t="s">
        <v>13083</v>
      </c>
      <c r="AE1311" s="210">
        <v>3335.24</v>
      </c>
      <c r="AF1311" s="93"/>
      <c r="AG1311" s="201" t="s">
        <v>32087</v>
      </c>
      <c r="AH1311" s="202">
        <v>6662</v>
      </c>
      <c r="AJ1311" s="319" t="s">
        <v>51199</v>
      </c>
      <c r="AK1311" s="320">
        <v>45.99</v>
      </c>
      <c r="AM1311" s="265" t="s">
        <v>12276</v>
      </c>
      <c r="AN1311" s="266">
        <v>1843.29</v>
      </c>
      <c r="AP1311" s="233" t="s">
        <v>9681</v>
      </c>
      <c r="AQ1311" s="234">
        <v>62163.19</v>
      </c>
      <c r="AS1311" s="211" t="s">
        <v>7764</v>
      </c>
      <c r="AT1311" s="212">
        <v>2691</v>
      </c>
    </row>
    <row r="1312" spans="1:46" x14ac:dyDescent="0.3">
      <c r="A1312" s="315" t="s">
        <v>50936</v>
      </c>
      <c r="B1312" s="315"/>
      <c r="C1312" s="316">
        <v>20751.88</v>
      </c>
      <c r="E1312" s="263" t="s">
        <v>12174</v>
      </c>
      <c r="F1312" s="263"/>
      <c r="G1312" s="264">
        <v>10254.200000000001</v>
      </c>
      <c r="I1312" s="227" t="s">
        <v>4593</v>
      </c>
      <c r="J1312" s="227"/>
      <c r="K1312" s="228">
        <v>10599.28</v>
      </c>
      <c r="M1312" s="205" t="s">
        <v>1646</v>
      </c>
      <c r="N1312" s="205"/>
      <c r="O1312" s="206">
        <v>51283.43</v>
      </c>
      <c r="U1312" s="309" t="s">
        <v>42226</v>
      </c>
      <c r="V1312" s="310">
        <v>205662.07999999999</v>
      </c>
      <c r="X1312" s="267" t="s">
        <v>47767</v>
      </c>
      <c r="Y1312" s="268">
        <v>25598.2</v>
      </c>
      <c r="AA1312" s="229" t="s">
        <v>36028</v>
      </c>
      <c r="AB1312" s="230">
        <v>2267246.1</v>
      </c>
      <c r="AD1312" s="209" t="s">
        <v>13084</v>
      </c>
      <c r="AE1312" s="210">
        <v>5323.6</v>
      </c>
      <c r="AF1312" s="93"/>
      <c r="AG1312" s="201" t="s">
        <v>32088</v>
      </c>
      <c r="AH1312" s="202">
        <v>1890</v>
      </c>
      <c r="AJ1312" s="319" t="s">
        <v>51200</v>
      </c>
      <c r="AK1312" s="320">
        <v>20751.88</v>
      </c>
      <c r="AM1312" s="265" t="s">
        <v>12277</v>
      </c>
      <c r="AN1312" s="266">
        <v>10254.200000000001</v>
      </c>
      <c r="AP1312" s="233" t="s">
        <v>11168</v>
      </c>
      <c r="AQ1312" s="234">
        <v>10599.28</v>
      </c>
      <c r="AS1312" s="211" t="s">
        <v>8523</v>
      </c>
      <c r="AT1312" s="212">
        <v>28365.56</v>
      </c>
    </row>
    <row r="1313" spans="1:46" x14ac:dyDescent="0.3">
      <c r="A1313" s="315" t="s">
        <v>65681</v>
      </c>
      <c r="B1313" s="315"/>
      <c r="C1313" s="316">
        <v>403.65</v>
      </c>
      <c r="E1313" s="263" t="s">
        <v>12175</v>
      </c>
      <c r="F1313" s="263"/>
      <c r="G1313" s="264">
        <v>26962</v>
      </c>
      <c r="I1313" s="227" t="s">
        <v>4594</v>
      </c>
      <c r="J1313" s="227"/>
      <c r="K1313" s="228">
        <v>52503.02</v>
      </c>
      <c r="M1313" s="205" t="s">
        <v>1647</v>
      </c>
      <c r="N1313" s="205"/>
      <c r="O1313" s="206">
        <v>12861</v>
      </c>
      <c r="U1313" s="309" t="s">
        <v>57288</v>
      </c>
      <c r="V1313" s="310">
        <v>23108.91</v>
      </c>
      <c r="X1313" s="267" t="s">
        <v>47768</v>
      </c>
      <c r="Y1313" s="268">
        <v>18060.37</v>
      </c>
      <c r="AA1313" s="229" t="s">
        <v>46677</v>
      </c>
      <c r="AB1313" s="230">
        <v>10282.120000000001</v>
      </c>
      <c r="AD1313" s="209" t="s">
        <v>15898</v>
      </c>
      <c r="AE1313" s="210">
        <v>13941</v>
      </c>
      <c r="AF1313" s="93"/>
      <c r="AG1313" s="201" t="s">
        <v>32089</v>
      </c>
      <c r="AH1313" s="202">
        <v>11990</v>
      </c>
      <c r="AJ1313" s="319" t="s">
        <v>66256</v>
      </c>
      <c r="AK1313" s="320">
        <v>403.65</v>
      </c>
      <c r="AM1313" s="265" t="s">
        <v>12279</v>
      </c>
      <c r="AN1313" s="266">
        <v>26962</v>
      </c>
      <c r="AP1313" s="233" t="s">
        <v>9682</v>
      </c>
      <c r="AQ1313" s="234">
        <v>52503.02</v>
      </c>
      <c r="AS1313" s="211" t="s">
        <v>8945</v>
      </c>
      <c r="AT1313" s="212">
        <v>4074</v>
      </c>
    </row>
    <row r="1314" spans="1:46" x14ac:dyDescent="0.3">
      <c r="A1314" s="315" t="s">
        <v>50937</v>
      </c>
      <c r="B1314" s="315"/>
      <c r="C1314" s="316">
        <v>90235.7</v>
      </c>
      <c r="E1314" s="263" t="s">
        <v>12177</v>
      </c>
      <c r="F1314" s="263"/>
      <c r="G1314" s="264">
        <v>51371</v>
      </c>
      <c r="I1314" s="227" t="s">
        <v>4595</v>
      </c>
      <c r="J1314" s="227"/>
      <c r="K1314" s="228">
        <v>129708.89</v>
      </c>
      <c r="M1314" s="205" t="s">
        <v>1648</v>
      </c>
      <c r="N1314" s="205"/>
      <c r="O1314" s="206">
        <v>5544</v>
      </c>
      <c r="U1314" s="309" t="s">
        <v>62554</v>
      </c>
      <c r="V1314" s="310">
        <v>15755</v>
      </c>
      <c r="X1314" s="267" t="s">
        <v>47769</v>
      </c>
      <c r="Y1314" s="268">
        <v>55484.27</v>
      </c>
      <c r="AA1314" s="229" t="s">
        <v>46678</v>
      </c>
      <c r="AB1314" s="230">
        <v>1226.32</v>
      </c>
      <c r="AD1314" s="209" t="s">
        <v>15899</v>
      </c>
      <c r="AE1314" s="210">
        <v>2854.6</v>
      </c>
      <c r="AF1314" s="93"/>
      <c r="AG1314" s="201" t="s">
        <v>32090</v>
      </c>
      <c r="AH1314" s="202">
        <v>18</v>
      </c>
      <c r="AJ1314" s="319" t="s">
        <v>51201</v>
      </c>
      <c r="AK1314" s="320">
        <v>90235.7</v>
      </c>
      <c r="AM1314" s="265" t="s">
        <v>12281</v>
      </c>
      <c r="AN1314" s="266">
        <v>51371</v>
      </c>
      <c r="AP1314" s="233" t="s">
        <v>9683</v>
      </c>
      <c r="AQ1314" s="234">
        <v>129708.89</v>
      </c>
      <c r="AS1314" s="211" t="s">
        <v>9836</v>
      </c>
      <c r="AT1314" s="212">
        <v>43398.559999999998</v>
      </c>
    </row>
    <row r="1315" spans="1:46" x14ac:dyDescent="0.3">
      <c r="A1315" s="315" t="s">
        <v>65682</v>
      </c>
      <c r="B1315" s="315"/>
      <c r="C1315" s="316">
        <v>6657.61</v>
      </c>
      <c r="E1315" s="263" t="s">
        <v>12179</v>
      </c>
      <c r="F1315" s="263"/>
      <c r="G1315" s="264">
        <v>28867</v>
      </c>
      <c r="I1315" s="227" t="s">
        <v>4596</v>
      </c>
      <c r="J1315" s="227"/>
      <c r="K1315" s="228">
        <v>84870.96</v>
      </c>
      <c r="M1315" s="205" t="s">
        <v>1649</v>
      </c>
      <c r="N1315" s="205"/>
      <c r="O1315" s="206">
        <v>22860</v>
      </c>
      <c r="U1315" s="309" t="s">
        <v>54924</v>
      </c>
      <c r="V1315" s="310">
        <v>5763.78</v>
      </c>
      <c r="X1315" s="267" t="s">
        <v>47770</v>
      </c>
      <c r="Y1315" s="268">
        <v>34122.699999999997</v>
      </c>
      <c r="AA1315" s="229" t="s">
        <v>46679</v>
      </c>
      <c r="AB1315" s="230">
        <v>843.67</v>
      </c>
      <c r="AD1315" s="209" t="s">
        <v>15900</v>
      </c>
      <c r="AE1315" s="210">
        <v>291.88</v>
      </c>
      <c r="AF1315" s="93"/>
      <c r="AG1315" s="201" t="s">
        <v>20486</v>
      </c>
      <c r="AH1315" s="202">
        <v>6662</v>
      </c>
      <c r="AJ1315" s="319" t="s">
        <v>51202</v>
      </c>
      <c r="AK1315" s="320">
        <v>6657.61</v>
      </c>
      <c r="AM1315" s="265" t="s">
        <v>12283</v>
      </c>
      <c r="AN1315" s="266">
        <v>28867</v>
      </c>
      <c r="AP1315" s="233" t="s">
        <v>9684</v>
      </c>
      <c r="AQ1315" s="234">
        <v>84870.96</v>
      </c>
      <c r="AS1315" s="211" t="s">
        <v>6685</v>
      </c>
      <c r="AT1315" s="212">
        <v>1605346</v>
      </c>
    </row>
    <row r="1316" spans="1:46" x14ac:dyDescent="0.3">
      <c r="A1316" s="315" t="s">
        <v>65683</v>
      </c>
      <c r="B1316" s="315"/>
      <c r="C1316" s="316">
        <v>3798.79</v>
      </c>
      <c r="E1316" s="263" t="s">
        <v>12180</v>
      </c>
      <c r="F1316" s="263"/>
      <c r="G1316" s="264">
        <v>12163</v>
      </c>
      <c r="I1316" s="227" t="s">
        <v>4597</v>
      </c>
      <c r="J1316" s="227"/>
      <c r="K1316" s="228">
        <v>61954.76</v>
      </c>
      <c r="M1316" s="205" t="s">
        <v>1650</v>
      </c>
      <c r="N1316" s="205"/>
      <c r="O1316" s="206">
        <v>67932</v>
      </c>
      <c r="U1316" s="309" t="s">
        <v>51809</v>
      </c>
      <c r="V1316" s="310">
        <v>-28037.81</v>
      </c>
      <c r="X1316" s="267" t="s">
        <v>49647</v>
      </c>
      <c r="Y1316" s="268">
        <v>1813.58</v>
      </c>
      <c r="AA1316" s="229" t="s">
        <v>46680</v>
      </c>
      <c r="AB1316" s="230">
        <v>2652.73</v>
      </c>
      <c r="AD1316" s="209" t="s">
        <v>15901</v>
      </c>
      <c r="AE1316" s="210">
        <v>103.65</v>
      </c>
      <c r="AF1316" s="93"/>
      <c r="AG1316" s="201" t="s">
        <v>20487</v>
      </c>
      <c r="AH1316" s="202">
        <v>1890</v>
      </c>
      <c r="AJ1316" s="319" t="s">
        <v>51203</v>
      </c>
      <c r="AK1316" s="320">
        <v>3798.79</v>
      </c>
      <c r="AM1316" s="265" t="s">
        <v>12284</v>
      </c>
      <c r="AN1316" s="266">
        <v>12163</v>
      </c>
      <c r="AP1316" s="233" t="s">
        <v>11170</v>
      </c>
      <c r="AQ1316" s="234">
        <v>61954.76</v>
      </c>
      <c r="AS1316" s="211" t="s">
        <v>7099</v>
      </c>
      <c r="AT1316" s="212">
        <v>59993</v>
      </c>
    </row>
    <row r="1317" spans="1:46" x14ac:dyDescent="0.3">
      <c r="A1317" s="315" t="s">
        <v>50938</v>
      </c>
      <c r="B1317" s="315"/>
      <c r="C1317" s="316">
        <v>502683.22</v>
      </c>
      <c r="E1317" s="263" t="s">
        <v>5656</v>
      </c>
      <c r="F1317" s="263"/>
      <c r="G1317" s="264">
        <v>1213294.19</v>
      </c>
      <c r="I1317" s="227" t="s">
        <v>3639</v>
      </c>
      <c r="J1317" s="227"/>
      <c r="K1317" s="228">
        <v>25191.81</v>
      </c>
      <c r="M1317" s="205" t="s">
        <v>1651</v>
      </c>
      <c r="N1317" s="205"/>
      <c r="O1317" s="206">
        <v>386</v>
      </c>
      <c r="U1317" s="309" t="s">
        <v>67175</v>
      </c>
      <c r="V1317" s="310">
        <v>5957.34</v>
      </c>
      <c r="X1317" s="267" t="s">
        <v>47771</v>
      </c>
      <c r="Y1317" s="268">
        <v>8943.9500000000007</v>
      </c>
      <c r="AA1317" s="229" t="s">
        <v>46681</v>
      </c>
      <c r="AB1317" s="230">
        <v>3761.26</v>
      </c>
      <c r="AD1317" s="209" t="s">
        <v>15902</v>
      </c>
      <c r="AE1317" s="210">
        <v>1027.93</v>
      </c>
      <c r="AF1317" s="93"/>
      <c r="AG1317" s="201" t="s">
        <v>20489</v>
      </c>
      <c r="AH1317" s="202">
        <v>11990</v>
      </c>
      <c r="AJ1317" s="319" t="s">
        <v>51204</v>
      </c>
      <c r="AK1317" s="320">
        <v>502683.22</v>
      </c>
      <c r="AM1317" s="265" t="s">
        <v>11856</v>
      </c>
      <c r="AN1317" s="266">
        <v>1213294.19</v>
      </c>
      <c r="AP1317" s="233" t="s">
        <v>9685</v>
      </c>
      <c r="AQ1317" s="234">
        <v>25191.81</v>
      </c>
      <c r="AS1317" s="211" t="s">
        <v>7354</v>
      </c>
      <c r="AT1317" s="212">
        <v>626565</v>
      </c>
    </row>
    <row r="1318" spans="1:46" x14ac:dyDescent="0.3">
      <c r="A1318" s="315" t="s">
        <v>50939</v>
      </c>
      <c r="B1318" s="315"/>
      <c r="C1318" s="316">
        <v>29456.080000000002</v>
      </c>
      <c r="E1318" s="263" t="s">
        <v>5657</v>
      </c>
      <c r="F1318" s="263"/>
      <c r="G1318" s="264">
        <v>1100693.68</v>
      </c>
      <c r="I1318" s="227" t="s">
        <v>4598</v>
      </c>
      <c r="J1318" s="227"/>
      <c r="K1318" s="228">
        <v>82554</v>
      </c>
      <c r="M1318" s="205" t="s">
        <v>1652</v>
      </c>
      <c r="N1318" s="205"/>
      <c r="O1318" s="206">
        <v>1020</v>
      </c>
      <c r="U1318" s="309" t="s">
        <v>61854</v>
      </c>
      <c r="V1318" s="310">
        <v>3695.67</v>
      </c>
      <c r="X1318" s="267" t="s">
        <v>63032</v>
      </c>
      <c r="Y1318" s="268">
        <v>-89.78</v>
      </c>
      <c r="AA1318" s="229" t="s">
        <v>49645</v>
      </c>
      <c r="AB1318" s="230">
        <v>88.92</v>
      </c>
      <c r="AD1318" s="209" t="s">
        <v>15903</v>
      </c>
      <c r="AE1318" s="210">
        <v>46898.239999999998</v>
      </c>
      <c r="AF1318" s="93"/>
      <c r="AG1318" s="201" t="s">
        <v>13526</v>
      </c>
      <c r="AH1318" s="202">
        <v>6969.98</v>
      </c>
      <c r="AJ1318" s="319" t="s">
        <v>51205</v>
      </c>
      <c r="AK1318" s="320">
        <v>29456.080000000002</v>
      </c>
      <c r="AM1318" s="265" t="s">
        <v>11857</v>
      </c>
      <c r="AN1318" s="266">
        <v>1100693.68</v>
      </c>
      <c r="AP1318" s="233" t="s">
        <v>11171</v>
      </c>
      <c r="AQ1318" s="234">
        <v>82554</v>
      </c>
      <c r="AS1318" s="211" t="s">
        <v>7600</v>
      </c>
      <c r="AT1318" s="212">
        <v>2083158</v>
      </c>
    </row>
    <row r="1319" spans="1:46" x14ac:dyDescent="0.3">
      <c r="A1319" s="315" t="s">
        <v>65685</v>
      </c>
      <c r="B1319" s="315"/>
      <c r="C1319" s="316">
        <v>3324.66</v>
      </c>
      <c r="E1319" s="263" t="s">
        <v>5591</v>
      </c>
      <c r="F1319" s="263"/>
      <c r="G1319" s="264">
        <v>1727905.79</v>
      </c>
      <c r="I1319" s="227" t="s">
        <v>3640</v>
      </c>
      <c r="J1319" s="227"/>
      <c r="K1319" s="228">
        <v>101219.55</v>
      </c>
      <c r="M1319" s="205" t="s">
        <v>1653</v>
      </c>
      <c r="N1319" s="205"/>
      <c r="O1319" s="206">
        <v>1616</v>
      </c>
      <c r="U1319" s="309" t="s">
        <v>67176</v>
      </c>
      <c r="V1319" s="310">
        <v>2753.6</v>
      </c>
      <c r="X1319" s="267" t="s">
        <v>59476</v>
      </c>
      <c r="Y1319" s="268">
        <v>27301.62</v>
      </c>
      <c r="AA1319" s="229" t="s">
        <v>51655</v>
      </c>
      <c r="AB1319" s="230">
        <v>2153.2399999999998</v>
      </c>
      <c r="AD1319" s="209" t="s">
        <v>15904</v>
      </c>
      <c r="AE1319" s="210">
        <v>3914.97</v>
      </c>
      <c r="AF1319" s="93"/>
      <c r="AG1319" s="201" t="s">
        <v>13527</v>
      </c>
      <c r="AH1319" s="202">
        <v>92497.24</v>
      </c>
      <c r="AJ1319" s="319" t="s">
        <v>51208</v>
      </c>
      <c r="AK1319" s="320">
        <v>3324.66</v>
      </c>
      <c r="AM1319" s="265" t="s">
        <v>11794</v>
      </c>
      <c r="AN1319" s="266">
        <v>1727905.79</v>
      </c>
      <c r="AP1319" s="233" t="s">
        <v>9686</v>
      </c>
      <c r="AQ1319" s="234">
        <v>101219.55</v>
      </c>
      <c r="AS1319" s="211" t="s">
        <v>7765</v>
      </c>
      <c r="AT1319" s="212">
        <v>100302</v>
      </c>
    </row>
    <row r="1320" spans="1:46" x14ac:dyDescent="0.3">
      <c r="A1320" s="315" t="s">
        <v>65686</v>
      </c>
      <c r="B1320" s="315"/>
      <c r="C1320" s="316">
        <v>6984.19</v>
      </c>
      <c r="E1320" s="263" t="s">
        <v>5592</v>
      </c>
      <c r="F1320" s="263"/>
      <c r="G1320" s="264">
        <v>45912.800000000003</v>
      </c>
      <c r="I1320" s="227" t="s">
        <v>4599</v>
      </c>
      <c r="J1320" s="227"/>
      <c r="K1320" s="228">
        <v>43634.22</v>
      </c>
      <c r="M1320" s="205" t="s">
        <v>1654</v>
      </c>
      <c r="N1320" s="205"/>
      <c r="O1320" s="206">
        <v>91221.24</v>
      </c>
      <c r="U1320" s="309" t="s">
        <v>61857</v>
      </c>
      <c r="V1320" s="310">
        <v>932.71</v>
      </c>
      <c r="X1320" s="267" t="s">
        <v>59477</v>
      </c>
      <c r="Y1320" s="268">
        <v>2320.6799999999998</v>
      </c>
      <c r="AA1320" s="229" t="s">
        <v>46682</v>
      </c>
      <c r="AB1320" s="230">
        <v>1789.6</v>
      </c>
      <c r="AD1320" s="209" t="s">
        <v>15905</v>
      </c>
      <c r="AE1320" s="210">
        <v>10372.83</v>
      </c>
      <c r="AF1320" s="93"/>
      <c r="AG1320" s="201" t="s">
        <v>13528</v>
      </c>
      <c r="AH1320" s="202">
        <v>80844.179999999993</v>
      </c>
      <c r="AJ1320" s="319" t="s">
        <v>51209</v>
      </c>
      <c r="AK1320" s="320">
        <v>6984.19</v>
      </c>
      <c r="AM1320" s="265" t="s">
        <v>11795</v>
      </c>
      <c r="AN1320" s="266">
        <v>45912.800000000003</v>
      </c>
      <c r="AP1320" s="233" t="s">
        <v>9687</v>
      </c>
      <c r="AQ1320" s="234">
        <v>43634.22</v>
      </c>
      <c r="AS1320" s="211" t="s">
        <v>8050</v>
      </c>
      <c r="AT1320" s="212">
        <v>227446</v>
      </c>
    </row>
    <row r="1321" spans="1:46" x14ac:dyDescent="0.3">
      <c r="A1321" s="315" t="s">
        <v>50942</v>
      </c>
      <c r="B1321" s="315"/>
      <c r="C1321" s="316">
        <v>63732.24</v>
      </c>
      <c r="E1321" s="263" t="s">
        <v>5593</v>
      </c>
      <c r="F1321" s="263"/>
      <c r="G1321" s="264">
        <v>398117.51</v>
      </c>
      <c r="I1321" s="227" t="s">
        <v>4600</v>
      </c>
      <c r="J1321" s="227"/>
      <c r="K1321" s="228">
        <v>914141.03</v>
      </c>
      <c r="M1321" s="205" t="s">
        <v>1655</v>
      </c>
      <c r="N1321" s="205"/>
      <c r="O1321" s="206">
        <v>25265</v>
      </c>
      <c r="U1321" s="309" t="s">
        <v>61858</v>
      </c>
      <c r="V1321" s="310">
        <v>2959.83</v>
      </c>
      <c r="X1321" s="267" t="s">
        <v>59478</v>
      </c>
      <c r="Y1321" s="268">
        <v>2090.4899999999998</v>
      </c>
      <c r="AA1321" s="229" t="s">
        <v>47760</v>
      </c>
      <c r="AB1321" s="230">
        <v>4678.93</v>
      </c>
      <c r="AD1321" s="209" t="s">
        <v>15906</v>
      </c>
      <c r="AE1321" s="210">
        <v>40482.26</v>
      </c>
      <c r="AF1321" s="93"/>
      <c r="AG1321" s="201" t="s">
        <v>13529</v>
      </c>
      <c r="AH1321" s="202">
        <v>9105.84</v>
      </c>
      <c r="AJ1321" s="319" t="s">
        <v>51210</v>
      </c>
      <c r="AK1321" s="320">
        <v>63732.24</v>
      </c>
      <c r="AM1321" s="265" t="s">
        <v>11796</v>
      </c>
      <c r="AN1321" s="266">
        <v>398117.51</v>
      </c>
      <c r="AP1321" s="233" t="s">
        <v>11173</v>
      </c>
      <c r="AQ1321" s="234">
        <v>914141.03</v>
      </c>
      <c r="AS1321" s="211" t="s">
        <v>8200</v>
      </c>
      <c r="AT1321" s="212">
        <v>60027</v>
      </c>
    </row>
    <row r="1322" spans="1:46" x14ac:dyDescent="0.3">
      <c r="A1322" s="315" t="s">
        <v>50943</v>
      </c>
      <c r="B1322" s="315"/>
      <c r="C1322" s="316">
        <v>60010.41</v>
      </c>
      <c r="E1322" s="263" t="s">
        <v>5594</v>
      </c>
      <c r="F1322" s="263"/>
      <c r="G1322" s="264">
        <v>2267078.61</v>
      </c>
      <c r="I1322" s="227" t="s">
        <v>4718</v>
      </c>
      <c r="J1322" s="227"/>
      <c r="K1322" s="228">
        <v>40312.230000000003</v>
      </c>
      <c r="M1322" s="205" t="s">
        <v>1656</v>
      </c>
      <c r="N1322" s="205"/>
      <c r="O1322" s="206">
        <v>4128</v>
      </c>
      <c r="U1322" s="309" t="s">
        <v>61859</v>
      </c>
      <c r="V1322" s="310">
        <v>2814.13</v>
      </c>
      <c r="X1322" s="267" t="s">
        <v>61286</v>
      </c>
      <c r="Y1322" s="268">
        <v>2943.12</v>
      </c>
      <c r="AA1322" s="229" t="s">
        <v>47761</v>
      </c>
      <c r="AB1322" s="230">
        <v>543.36</v>
      </c>
      <c r="AD1322" s="209" t="s">
        <v>15907</v>
      </c>
      <c r="AE1322" s="210">
        <v>1079.6400000000001</v>
      </c>
      <c r="AF1322" s="93"/>
      <c r="AG1322" s="201" t="s">
        <v>13530</v>
      </c>
      <c r="AH1322" s="202">
        <v>14588.26</v>
      </c>
      <c r="AJ1322" s="319" t="s">
        <v>51211</v>
      </c>
      <c r="AK1322" s="320">
        <v>60010.41</v>
      </c>
      <c r="AM1322" s="265" t="s">
        <v>11797</v>
      </c>
      <c r="AN1322" s="266">
        <v>2267078.61</v>
      </c>
      <c r="AP1322" s="233" t="s">
        <v>11174</v>
      </c>
      <c r="AQ1322" s="234">
        <v>40312.230000000003</v>
      </c>
      <c r="AS1322" s="211" t="s">
        <v>8309</v>
      </c>
      <c r="AT1322" s="212">
        <v>819993</v>
      </c>
    </row>
    <row r="1323" spans="1:46" x14ac:dyDescent="0.3">
      <c r="A1323" s="315" t="s">
        <v>65689</v>
      </c>
      <c r="B1323" s="315"/>
      <c r="C1323" s="316">
        <v>62825.22</v>
      </c>
      <c r="E1323" s="263" t="s">
        <v>5595</v>
      </c>
      <c r="F1323" s="263"/>
      <c r="G1323" s="264">
        <v>1062579.3700000001</v>
      </c>
      <c r="I1323" s="227" t="s">
        <v>4719</v>
      </c>
      <c r="J1323" s="227"/>
      <c r="K1323" s="228">
        <v>11559</v>
      </c>
      <c r="M1323" s="205" t="s">
        <v>1657</v>
      </c>
      <c r="N1323" s="205"/>
      <c r="O1323" s="206">
        <v>42774</v>
      </c>
      <c r="U1323" s="309" t="s">
        <v>67177</v>
      </c>
      <c r="V1323" s="310">
        <v>6118.57</v>
      </c>
      <c r="X1323" s="267" t="s">
        <v>61287</v>
      </c>
      <c r="Y1323" s="268">
        <v>877.44</v>
      </c>
      <c r="AA1323" s="229" t="s">
        <v>51656</v>
      </c>
      <c r="AB1323" s="230">
        <v>185.71</v>
      </c>
      <c r="AD1323" s="209" t="s">
        <v>15908</v>
      </c>
      <c r="AE1323" s="210">
        <v>8437</v>
      </c>
      <c r="AF1323" s="93"/>
      <c r="AG1323" s="201" t="s">
        <v>13531</v>
      </c>
      <c r="AH1323" s="202">
        <v>21223.47</v>
      </c>
      <c r="AJ1323" s="319" t="s">
        <v>51212</v>
      </c>
      <c r="AK1323" s="320">
        <v>62825.22</v>
      </c>
      <c r="AM1323" s="265" t="s">
        <v>11798</v>
      </c>
      <c r="AN1323" s="266">
        <v>1062579.3700000001</v>
      </c>
      <c r="AP1323" s="233" t="s">
        <v>11175</v>
      </c>
      <c r="AQ1323" s="234">
        <v>11559</v>
      </c>
      <c r="AS1323" s="211" t="s">
        <v>8524</v>
      </c>
      <c r="AT1323" s="212">
        <v>354659</v>
      </c>
    </row>
    <row r="1324" spans="1:46" x14ac:dyDescent="0.3">
      <c r="A1324" s="315" t="s">
        <v>65691</v>
      </c>
      <c r="B1324" s="315"/>
      <c r="C1324" s="316">
        <v>15035.21</v>
      </c>
      <c r="E1324" s="263" t="s">
        <v>5596</v>
      </c>
      <c r="F1324" s="263"/>
      <c r="G1324" s="264">
        <v>3054752.42</v>
      </c>
      <c r="I1324" s="227" t="s">
        <v>4720</v>
      </c>
      <c r="J1324" s="227"/>
      <c r="K1324" s="228">
        <v>21049.79</v>
      </c>
      <c r="M1324" s="205" t="s">
        <v>1658</v>
      </c>
      <c r="N1324" s="205"/>
      <c r="O1324" s="206">
        <v>9285</v>
      </c>
      <c r="U1324" s="309" t="s">
        <v>67178</v>
      </c>
      <c r="V1324" s="310">
        <v>-150.83000000000001</v>
      </c>
      <c r="X1324" s="267" t="s">
        <v>61793</v>
      </c>
      <c r="Y1324" s="268">
        <v>201.96</v>
      </c>
      <c r="AA1324" s="229" t="s">
        <v>46683</v>
      </c>
      <c r="AB1324" s="230">
        <v>550.6</v>
      </c>
      <c r="AD1324" s="209" t="s">
        <v>15909</v>
      </c>
      <c r="AE1324" s="210">
        <v>39468</v>
      </c>
      <c r="AF1324" s="93"/>
      <c r="AG1324" s="201" t="s">
        <v>13532</v>
      </c>
      <c r="AH1324" s="202">
        <v>9770.1200000000008</v>
      </c>
      <c r="AJ1324" s="319" t="s">
        <v>51213</v>
      </c>
      <c r="AK1324" s="320">
        <v>15035.21</v>
      </c>
      <c r="AM1324" s="265" t="s">
        <v>11799</v>
      </c>
      <c r="AN1324" s="266">
        <v>3054752.42</v>
      </c>
      <c r="AP1324" s="233" t="s">
        <v>11176</v>
      </c>
      <c r="AQ1324" s="234">
        <v>21049.79</v>
      </c>
      <c r="AS1324" s="211" t="s">
        <v>8696</v>
      </c>
      <c r="AT1324" s="212">
        <v>67956</v>
      </c>
    </row>
    <row r="1325" spans="1:46" x14ac:dyDescent="0.3">
      <c r="A1325" s="315" t="s">
        <v>65692</v>
      </c>
      <c r="B1325" s="315"/>
      <c r="C1325" s="316">
        <v>43262.61</v>
      </c>
      <c r="E1325" s="263" t="s">
        <v>5597</v>
      </c>
      <c r="F1325" s="263"/>
      <c r="G1325" s="264">
        <v>1274903.32</v>
      </c>
      <c r="I1325" s="227" t="s">
        <v>4721</v>
      </c>
      <c r="J1325" s="227"/>
      <c r="K1325" s="228">
        <v>9666</v>
      </c>
      <c r="M1325" s="205" t="s">
        <v>1659</v>
      </c>
      <c r="N1325" s="205"/>
      <c r="O1325" s="206">
        <v>17159</v>
      </c>
      <c r="U1325" s="309" t="s">
        <v>67179</v>
      </c>
      <c r="V1325" s="310">
        <v>5609.17</v>
      </c>
      <c r="X1325" s="267" t="s">
        <v>47772</v>
      </c>
      <c r="Y1325" s="268">
        <v>1244.24</v>
      </c>
      <c r="AA1325" s="229" t="s">
        <v>49646</v>
      </c>
      <c r="AB1325" s="230">
        <v>265.42</v>
      </c>
      <c r="AD1325" s="209" t="s">
        <v>15910</v>
      </c>
      <c r="AE1325" s="210">
        <v>3149</v>
      </c>
      <c r="AF1325" s="93"/>
      <c r="AG1325" s="201" t="s">
        <v>13533</v>
      </c>
      <c r="AH1325" s="202">
        <v>968.19</v>
      </c>
      <c r="AJ1325" s="319" t="s">
        <v>51214</v>
      </c>
      <c r="AK1325" s="320">
        <v>43262.61</v>
      </c>
      <c r="AM1325" s="265" t="s">
        <v>11800</v>
      </c>
      <c r="AN1325" s="266">
        <v>1274903.32</v>
      </c>
      <c r="AP1325" s="233" t="s">
        <v>11177</v>
      </c>
      <c r="AQ1325" s="234">
        <v>9666</v>
      </c>
      <c r="AS1325" s="211" t="s">
        <v>8946</v>
      </c>
      <c r="AT1325" s="212">
        <v>937221</v>
      </c>
    </row>
    <row r="1326" spans="1:46" x14ac:dyDescent="0.3">
      <c r="A1326" s="315" t="s">
        <v>50944</v>
      </c>
      <c r="B1326" s="315"/>
      <c r="C1326" s="316">
        <v>14280.88</v>
      </c>
      <c r="E1326" s="263" t="s">
        <v>5598</v>
      </c>
      <c r="F1326" s="263"/>
      <c r="G1326" s="264">
        <v>2371278.56</v>
      </c>
      <c r="I1326" s="227" t="s">
        <v>4601</v>
      </c>
      <c r="J1326" s="227"/>
      <c r="K1326" s="228">
        <v>31258.73</v>
      </c>
      <c r="M1326" s="205" t="s">
        <v>1660</v>
      </c>
      <c r="N1326" s="205"/>
      <c r="O1326" s="206">
        <v>26344.84</v>
      </c>
      <c r="U1326" s="309" t="s">
        <v>55877</v>
      </c>
      <c r="V1326" s="310">
        <v>2536.2199999999998</v>
      </c>
      <c r="X1326" s="267" t="s">
        <v>47773</v>
      </c>
      <c r="Y1326" s="268">
        <v>10790.27</v>
      </c>
      <c r="AA1326" s="229" t="s">
        <v>51657</v>
      </c>
      <c r="AB1326" s="230">
        <v>915.16</v>
      </c>
      <c r="AD1326" s="209" t="s">
        <v>15911</v>
      </c>
      <c r="AE1326" s="210">
        <v>2879.17</v>
      </c>
      <c r="AF1326" s="93"/>
      <c r="AG1326" s="201" t="s">
        <v>13534</v>
      </c>
      <c r="AH1326" s="202">
        <v>959.7</v>
      </c>
      <c r="AJ1326" s="319" t="s">
        <v>51215</v>
      </c>
      <c r="AK1326" s="320">
        <v>14280.88</v>
      </c>
      <c r="AM1326" s="265" t="s">
        <v>11801</v>
      </c>
      <c r="AN1326" s="266">
        <v>2371278.56</v>
      </c>
      <c r="AP1326" s="233" t="s">
        <v>11178</v>
      </c>
      <c r="AQ1326" s="234">
        <v>31258.73</v>
      </c>
      <c r="AS1326" s="211" t="s">
        <v>9281</v>
      </c>
      <c r="AT1326" s="212">
        <v>7058253.3899999997</v>
      </c>
    </row>
    <row r="1327" spans="1:46" x14ac:dyDescent="0.3">
      <c r="A1327" s="315" t="s">
        <v>65693</v>
      </c>
      <c r="B1327" s="315"/>
      <c r="C1327" s="316">
        <v>10442.02</v>
      </c>
      <c r="E1327" s="263" t="s">
        <v>5599</v>
      </c>
      <c r="F1327" s="263"/>
      <c r="G1327" s="264">
        <v>1078105</v>
      </c>
      <c r="I1327" s="227" t="s">
        <v>4723</v>
      </c>
      <c r="J1327" s="227"/>
      <c r="K1327" s="228">
        <v>34266</v>
      </c>
      <c r="M1327" s="205" t="s">
        <v>1661</v>
      </c>
      <c r="N1327" s="205"/>
      <c r="O1327" s="206">
        <v>2611</v>
      </c>
      <c r="U1327" s="309" t="s">
        <v>67180</v>
      </c>
      <c r="V1327" s="310">
        <v>3000</v>
      </c>
      <c r="X1327" s="267" t="s">
        <v>48691</v>
      </c>
      <c r="Y1327" s="268">
        <v>5709.36</v>
      </c>
      <c r="AA1327" s="229" t="s">
        <v>51658</v>
      </c>
      <c r="AB1327" s="230">
        <v>959.75</v>
      </c>
      <c r="AD1327" s="209" t="s">
        <v>13086</v>
      </c>
      <c r="AE1327" s="210">
        <v>5132.42</v>
      </c>
      <c r="AF1327" s="93"/>
      <c r="AG1327" s="201" t="s">
        <v>13535</v>
      </c>
      <c r="AH1327" s="202">
        <v>2226.11</v>
      </c>
      <c r="AJ1327" s="319" t="s">
        <v>51216</v>
      </c>
      <c r="AK1327" s="320">
        <v>10442.02</v>
      </c>
      <c r="AM1327" s="265" t="s">
        <v>11802</v>
      </c>
      <c r="AN1327" s="266">
        <v>1078105</v>
      </c>
      <c r="AP1327" s="233" t="s">
        <v>11179</v>
      </c>
      <c r="AQ1327" s="234">
        <v>34266</v>
      </c>
      <c r="AS1327" s="211" t="s">
        <v>10615</v>
      </c>
      <c r="AT1327" s="212">
        <v>208986.77</v>
      </c>
    </row>
    <row r="1328" spans="1:46" x14ac:dyDescent="0.3">
      <c r="A1328" s="315" t="s">
        <v>65694</v>
      </c>
      <c r="B1328" s="315"/>
      <c r="C1328" s="316">
        <v>3944.13</v>
      </c>
      <c r="E1328" s="263" t="s">
        <v>5600</v>
      </c>
      <c r="F1328" s="263"/>
      <c r="G1328" s="264">
        <v>7992515.1699999999</v>
      </c>
      <c r="I1328" s="227" t="s">
        <v>3641</v>
      </c>
      <c r="J1328" s="227"/>
      <c r="K1328" s="228">
        <v>1374635.82</v>
      </c>
      <c r="M1328" s="205" t="s">
        <v>1662</v>
      </c>
      <c r="N1328" s="205"/>
      <c r="O1328" s="206">
        <v>18736</v>
      </c>
      <c r="U1328" s="309" t="s">
        <v>67181</v>
      </c>
      <c r="V1328" s="310">
        <v>229.5</v>
      </c>
      <c r="X1328" s="267" t="s">
        <v>63033</v>
      </c>
      <c r="Y1328" s="268">
        <v>-675.43</v>
      </c>
      <c r="AA1328" s="229" t="s">
        <v>51659</v>
      </c>
      <c r="AB1328" s="230">
        <v>6000</v>
      </c>
      <c r="AD1328" s="209" t="s">
        <v>15912</v>
      </c>
      <c r="AE1328" s="210">
        <v>150</v>
      </c>
      <c r="AF1328" s="93"/>
      <c r="AG1328" s="201" t="s">
        <v>13536</v>
      </c>
      <c r="AH1328" s="202">
        <v>161.91</v>
      </c>
      <c r="AJ1328" s="319" t="s">
        <v>51217</v>
      </c>
      <c r="AK1328" s="320">
        <v>3944.13</v>
      </c>
      <c r="AM1328" s="265" t="s">
        <v>11803</v>
      </c>
      <c r="AN1328" s="266">
        <v>7992515.1699999999</v>
      </c>
      <c r="AP1328" s="233" t="s">
        <v>9689</v>
      </c>
      <c r="AQ1328" s="234">
        <v>1374635.82</v>
      </c>
      <c r="AS1328" s="211" t="s">
        <v>10780</v>
      </c>
      <c r="AT1328" s="212">
        <v>1870</v>
      </c>
    </row>
    <row r="1329" spans="1:46" x14ac:dyDescent="0.3">
      <c r="A1329" s="315" t="s">
        <v>50945</v>
      </c>
      <c r="B1329" s="315"/>
      <c r="C1329" s="316">
        <v>11365.6</v>
      </c>
      <c r="E1329" s="263" t="s">
        <v>5601</v>
      </c>
      <c r="F1329" s="263"/>
      <c r="G1329" s="264">
        <v>1914065.44</v>
      </c>
      <c r="I1329" s="227" t="s">
        <v>4724</v>
      </c>
      <c r="J1329" s="227"/>
      <c r="K1329" s="228">
        <v>11739</v>
      </c>
      <c r="M1329" s="205" t="s">
        <v>1663</v>
      </c>
      <c r="N1329" s="205"/>
      <c r="O1329" s="206">
        <v>23725.11</v>
      </c>
      <c r="U1329" s="309" t="s">
        <v>58442</v>
      </c>
      <c r="V1329" s="310">
        <v>70.739999999999995</v>
      </c>
      <c r="X1329" s="267" t="s">
        <v>62943</v>
      </c>
      <c r="Y1329" s="268">
        <v>114350</v>
      </c>
      <c r="AA1329" s="229" t="s">
        <v>47762</v>
      </c>
      <c r="AB1329" s="230">
        <v>461009.06</v>
      </c>
      <c r="AD1329" s="209" t="s">
        <v>15913</v>
      </c>
      <c r="AE1329" s="210">
        <v>56164.94</v>
      </c>
      <c r="AF1329" s="93"/>
      <c r="AG1329" s="201" t="s">
        <v>32091</v>
      </c>
      <c r="AH1329" s="202">
        <v>106786.16</v>
      </c>
      <c r="AJ1329" s="319" t="s">
        <v>51218</v>
      </c>
      <c r="AK1329" s="320">
        <v>11365.6</v>
      </c>
      <c r="AM1329" s="265" t="s">
        <v>11804</v>
      </c>
      <c r="AN1329" s="266">
        <v>1914065.44</v>
      </c>
      <c r="AP1329" s="233" t="s">
        <v>11180</v>
      </c>
      <c r="AQ1329" s="234">
        <v>11739</v>
      </c>
      <c r="AS1329" s="211" t="s">
        <v>9605</v>
      </c>
      <c r="AT1329" s="212">
        <v>7500</v>
      </c>
    </row>
    <row r="1330" spans="1:46" x14ac:dyDescent="0.3">
      <c r="A1330" s="315" t="s">
        <v>50946</v>
      </c>
      <c r="B1330" s="315"/>
      <c r="C1330" s="316">
        <v>58057.13</v>
      </c>
      <c r="E1330" s="263" t="s">
        <v>5603</v>
      </c>
      <c r="F1330" s="263"/>
      <c r="G1330" s="264">
        <v>8674097.5800000001</v>
      </c>
      <c r="I1330" s="227" t="s">
        <v>4727</v>
      </c>
      <c r="J1330" s="227"/>
      <c r="K1330" s="228">
        <v>14866.19</v>
      </c>
      <c r="M1330" s="205" t="s">
        <v>1664</v>
      </c>
      <c r="N1330" s="205"/>
      <c r="O1330" s="206">
        <v>5274</v>
      </c>
      <c r="U1330" s="309" t="s">
        <v>60241</v>
      </c>
      <c r="V1330" s="310">
        <v>8351.52</v>
      </c>
      <c r="X1330" s="267" t="s">
        <v>58432</v>
      </c>
      <c r="Y1330" s="268">
        <v>2400</v>
      </c>
      <c r="AA1330" s="229" t="s">
        <v>47763</v>
      </c>
      <c r="AB1330" s="230">
        <v>8571.61</v>
      </c>
      <c r="AD1330" s="209" t="s">
        <v>15914</v>
      </c>
      <c r="AE1330" s="210">
        <v>136.88999999999999</v>
      </c>
      <c r="AF1330" s="93"/>
      <c r="AG1330" s="201" t="s">
        <v>32092</v>
      </c>
      <c r="AH1330" s="202">
        <v>5460.77</v>
      </c>
      <c r="AJ1330" s="319" t="s">
        <v>51219</v>
      </c>
      <c r="AK1330" s="320">
        <v>58057.13</v>
      </c>
      <c r="AM1330" s="265" t="s">
        <v>11806</v>
      </c>
      <c r="AN1330" s="266">
        <v>8674097.5800000001</v>
      </c>
      <c r="AP1330" s="233" t="s">
        <v>9690</v>
      </c>
      <c r="AQ1330" s="234">
        <v>14866.19</v>
      </c>
      <c r="AS1330" s="211" t="s">
        <v>9653</v>
      </c>
      <c r="AT1330" s="212">
        <v>277179.84999999998</v>
      </c>
    </row>
    <row r="1331" spans="1:46" x14ac:dyDescent="0.3">
      <c r="A1331" s="315" t="s">
        <v>50947</v>
      </c>
      <c r="B1331" s="315"/>
      <c r="C1331" s="316">
        <v>31764.1</v>
      </c>
      <c r="E1331" s="263" t="s">
        <v>5604</v>
      </c>
      <c r="F1331" s="263"/>
      <c r="G1331" s="264">
        <v>171838.34</v>
      </c>
      <c r="I1331" s="227" t="s">
        <v>4729</v>
      </c>
      <c r="J1331" s="227"/>
      <c r="K1331" s="228">
        <v>20647</v>
      </c>
      <c r="M1331" s="205" t="s">
        <v>1665</v>
      </c>
      <c r="N1331" s="205"/>
      <c r="O1331" s="206">
        <v>11648.37</v>
      </c>
      <c r="U1331" s="309" t="s">
        <v>60242</v>
      </c>
      <c r="V1331" s="310">
        <v>638.92999999999995</v>
      </c>
      <c r="X1331" s="267" t="s">
        <v>61288</v>
      </c>
      <c r="Y1331" s="268">
        <v>15363.23</v>
      </c>
      <c r="AA1331" s="229" t="s">
        <v>47764</v>
      </c>
      <c r="AB1331" s="230">
        <v>75485.679999999993</v>
      </c>
      <c r="AD1331" s="209" t="s">
        <v>13087</v>
      </c>
      <c r="AE1331" s="210">
        <v>36945.03</v>
      </c>
      <c r="AF1331" s="93"/>
      <c r="AG1331" s="201" t="s">
        <v>32093</v>
      </c>
      <c r="AH1331" s="202">
        <v>2010</v>
      </c>
      <c r="AJ1331" s="319" t="s">
        <v>51220</v>
      </c>
      <c r="AK1331" s="320">
        <v>31764.1</v>
      </c>
      <c r="AM1331" s="265" t="s">
        <v>11807</v>
      </c>
      <c r="AN1331" s="266">
        <v>171838.34</v>
      </c>
      <c r="AP1331" s="233" t="s">
        <v>11184</v>
      </c>
      <c r="AQ1331" s="234">
        <v>20647</v>
      </c>
      <c r="AS1331" s="211" t="s">
        <v>9710</v>
      </c>
      <c r="AT1331" s="212">
        <v>403205.99</v>
      </c>
    </row>
    <row r="1332" spans="1:46" x14ac:dyDescent="0.3">
      <c r="A1332" s="315" t="s">
        <v>50948</v>
      </c>
      <c r="B1332" s="315"/>
      <c r="C1332" s="316">
        <v>30675.14</v>
      </c>
      <c r="E1332" s="263" t="s">
        <v>5605</v>
      </c>
      <c r="F1332" s="263"/>
      <c r="G1332" s="264">
        <v>110188.66</v>
      </c>
      <c r="I1332" s="227" t="s">
        <v>4730</v>
      </c>
      <c r="J1332" s="227"/>
      <c r="K1332" s="228">
        <v>14623</v>
      </c>
      <c r="M1332" s="205" t="s">
        <v>1666</v>
      </c>
      <c r="N1332" s="205"/>
      <c r="O1332" s="206">
        <v>6284.91</v>
      </c>
      <c r="U1332" s="309" t="s">
        <v>60243</v>
      </c>
      <c r="V1332" s="310">
        <v>1915.86</v>
      </c>
      <c r="X1332" s="267" t="s">
        <v>58433</v>
      </c>
      <c r="Y1332" s="268">
        <v>1358.89</v>
      </c>
      <c r="AA1332" s="229" t="s">
        <v>47765</v>
      </c>
      <c r="AB1332" s="230">
        <v>32216.26</v>
      </c>
      <c r="AD1332" s="209" t="s">
        <v>13088</v>
      </c>
      <c r="AE1332" s="210">
        <v>4952.54</v>
      </c>
      <c r="AF1332" s="93"/>
      <c r="AG1332" s="201" t="s">
        <v>32094</v>
      </c>
      <c r="AH1332" s="202">
        <v>8510.17</v>
      </c>
      <c r="AJ1332" s="319" t="s">
        <v>51221</v>
      </c>
      <c r="AK1332" s="320">
        <v>30675.14</v>
      </c>
      <c r="AM1332" s="265" t="s">
        <v>11808</v>
      </c>
      <c r="AN1332" s="266">
        <v>110188.66</v>
      </c>
      <c r="AP1332" s="233" t="s">
        <v>11185</v>
      </c>
      <c r="AQ1332" s="234">
        <v>14623</v>
      </c>
      <c r="AS1332" s="211" t="s">
        <v>11535</v>
      </c>
      <c r="AT1332" s="212">
        <v>1356964.63</v>
      </c>
    </row>
    <row r="1333" spans="1:46" x14ac:dyDescent="0.3">
      <c r="A1333" s="315" t="s">
        <v>50949</v>
      </c>
      <c r="B1333" s="315"/>
      <c r="C1333" s="316">
        <v>-264.3</v>
      </c>
      <c r="E1333" s="263" t="s">
        <v>5606</v>
      </c>
      <c r="F1333" s="263"/>
      <c r="G1333" s="264">
        <v>4445264.8499999996</v>
      </c>
      <c r="I1333" s="227" t="s">
        <v>4731</v>
      </c>
      <c r="J1333" s="227"/>
      <c r="K1333" s="228">
        <v>13207</v>
      </c>
      <c r="M1333" s="205" t="s">
        <v>1667</v>
      </c>
      <c r="N1333" s="205"/>
      <c r="O1333" s="206">
        <v>3787</v>
      </c>
      <c r="U1333" s="309" t="s">
        <v>67182</v>
      </c>
      <c r="V1333" s="310">
        <v>100806</v>
      </c>
      <c r="X1333" s="267" t="s">
        <v>61289</v>
      </c>
      <c r="Y1333" s="268">
        <v>3476.64</v>
      </c>
      <c r="AA1333" s="229" t="s">
        <v>48689</v>
      </c>
      <c r="AB1333" s="230">
        <v>4172.5</v>
      </c>
      <c r="AD1333" s="209" t="s">
        <v>15915</v>
      </c>
      <c r="AE1333" s="210">
        <v>19638.18</v>
      </c>
      <c r="AF1333" s="93"/>
      <c r="AG1333" s="201" t="s">
        <v>32095</v>
      </c>
      <c r="AH1333" s="202">
        <v>149.9</v>
      </c>
      <c r="AJ1333" s="319" t="s">
        <v>51222</v>
      </c>
      <c r="AK1333" s="320">
        <v>-264.3</v>
      </c>
      <c r="AM1333" s="265" t="s">
        <v>11809</v>
      </c>
      <c r="AN1333" s="266">
        <v>4445264.8499999996</v>
      </c>
      <c r="AP1333" s="233" t="s">
        <v>11186</v>
      </c>
      <c r="AQ1333" s="234">
        <v>13207</v>
      </c>
      <c r="AS1333" s="211" t="s">
        <v>11880</v>
      </c>
      <c r="AT1333" s="212">
        <v>1158337.21</v>
      </c>
    </row>
    <row r="1334" spans="1:46" x14ac:dyDescent="0.3">
      <c r="A1334" s="315" t="s">
        <v>65697</v>
      </c>
      <c r="B1334" s="315"/>
      <c r="C1334" s="316">
        <v>58.11</v>
      </c>
      <c r="E1334" s="263" t="s">
        <v>5607</v>
      </c>
      <c r="F1334" s="263"/>
      <c r="G1334" s="264">
        <v>300349.77</v>
      </c>
      <c r="I1334" s="227" t="s">
        <v>4732</v>
      </c>
      <c r="J1334" s="227"/>
      <c r="K1334" s="228">
        <v>4205.1400000000003</v>
      </c>
      <c r="M1334" s="205" t="s">
        <v>1668</v>
      </c>
      <c r="N1334" s="205"/>
      <c r="O1334" s="206">
        <v>50813.93</v>
      </c>
      <c r="U1334" s="309" t="s">
        <v>38918</v>
      </c>
      <c r="V1334" s="310">
        <v>611567.61</v>
      </c>
      <c r="X1334" s="267" t="s">
        <v>61794</v>
      </c>
      <c r="Y1334" s="268">
        <v>121.11</v>
      </c>
      <c r="AA1334" s="229" t="s">
        <v>48690</v>
      </c>
      <c r="AB1334" s="230">
        <v>247.4</v>
      </c>
      <c r="AD1334" s="209" t="s">
        <v>15916</v>
      </c>
      <c r="AE1334" s="210">
        <v>5.44</v>
      </c>
      <c r="AF1334" s="93"/>
      <c r="AG1334" s="201" t="s">
        <v>13537</v>
      </c>
      <c r="AH1334" s="202">
        <v>314929.76</v>
      </c>
      <c r="AJ1334" s="319" t="s">
        <v>51223</v>
      </c>
      <c r="AK1334" s="320">
        <v>58.11</v>
      </c>
      <c r="AM1334" s="265" t="s">
        <v>11810</v>
      </c>
      <c r="AN1334" s="266">
        <v>300349.77</v>
      </c>
      <c r="AP1334" s="233" t="s">
        <v>11187</v>
      </c>
      <c r="AQ1334" s="234">
        <v>4205.1400000000003</v>
      </c>
      <c r="AS1334" s="211" t="s">
        <v>9837</v>
      </c>
      <c r="AT1334" s="212">
        <v>17414963.84</v>
      </c>
    </row>
    <row r="1335" spans="1:46" x14ac:dyDescent="0.3">
      <c r="A1335" s="315" t="s">
        <v>50953</v>
      </c>
      <c r="B1335" s="315"/>
      <c r="C1335" s="316">
        <v>7421.83</v>
      </c>
      <c r="E1335" s="263" t="s">
        <v>5608</v>
      </c>
      <c r="F1335" s="263"/>
      <c r="G1335" s="264">
        <v>156201.35</v>
      </c>
      <c r="I1335" s="227" t="s">
        <v>4733</v>
      </c>
      <c r="J1335" s="227"/>
      <c r="K1335" s="228">
        <v>14855.7</v>
      </c>
      <c r="M1335" s="205" t="s">
        <v>1669</v>
      </c>
      <c r="N1335" s="205"/>
      <c r="O1335" s="206">
        <v>1368</v>
      </c>
      <c r="U1335" s="309" t="s">
        <v>16967</v>
      </c>
      <c r="V1335" s="310">
        <v>27118.68</v>
      </c>
      <c r="X1335" s="267" t="s">
        <v>61795</v>
      </c>
      <c r="Y1335" s="268">
        <v>14153.04</v>
      </c>
      <c r="AA1335" s="229" t="s">
        <v>47766</v>
      </c>
      <c r="AB1335" s="230">
        <v>300</v>
      </c>
      <c r="AD1335" s="209" t="s">
        <v>13089</v>
      </c>
      <c r="AE1335" s="210">
        <v>9639.73</v>
      </c>
      <c r="AF1335" s="93"/>
      <c r="AG1335" s="201" t="s">
        <v>13538</v>
      </c>
      <c r="AH1335" s="202">
        <v>6969.98</v>
      </c>
      <c r="AJ1335" s="319" t="s">
        <v>51227</v>
      </c>
      <c r="AK1335" s="320">
        <v>7421.83</v>
      </c>
      <c r="AM1335" s="265" t="s">
        <v>11811</v>
      </c>
      <c r="AN1335" s="266">
        <v>156201.35</v>
      </c>
      <c r="AP1335" s="233" t="s">
        <v>11188</v>
      </c>
      <c r="AQ1335" s="234">
        <v>14855.7</v>
      </c>
      <c r="AS1335" s="211" t="s">
        <v>6686</v>
      </c>
      <c r="AT1335" s="212">
        <v>27450</v>
      </c>
    </row>
    <row r="1336" spans="1:46" x14ac:dyDescent="0.3">
      <c r="A1336" s="315" t="s">
        <v>65698</v>
      </c>
      <c r="B1336" s="315"/>
      <c r="C1336" s="316">
        <v>1234.78</v>
      </c>
      <c r="E1336" s="263" t="s">
        <v>5609</v>
      </c>
      <c r="F1336" s="263"/>
      <c r="G1336" s="264">
        <v>15092554.75</v>
      </c>
      <c r="I1336" s="227" t="s">
        <v>4734</v>
      </c>
      <c r="J1336" s="227"/>
      <c r="K1336" s="228">
        <v>17627.5</v>
      </c>
      <c r="M1336" s="205" t="s">
        <v>1670</v>
      </c>
      <c r="N1336" s="205"/>
      <c r="O1336" s="206">
        <v>2157</v>
      </c>
      <c r="U1336" s="309" t="s">
        <v>67183</v>
      </c>
      <c r="V1336" s="310">
        <v>174200.47</v>
      </c>
      <c r="X1336" s="267" t="s">
        <v>58837</v>
      </c>
      <c r="Y1336" s="268">
        <v>97424.76</v>
      </c>
      <c r="AA1336" s="229" t="s">
        <v>47767</v>
      </c>
      <c r="AB1336" s="230">
        <v>56360.26</v>
      </c>
      <c r="AD1336" s="209" t="s">
        <v>13090</v>
      </c>
      <c r="AE1336" s="210">
        <v>13120.82</v>
      </c>
      <c r="AF1336" s="93"/>
      <c r="AG1336" s="201" t="s">
        <v>13539</v>
      </c>
      <c r="AH1336" s="202">
        <v>92497.24</v>
      </c>
      <c r="AJ1336" s="319" t="s">
        <v>51228</v>
      </c>
      <c r="AK1336" s="320">
        <v>1234.78</v>
      </c>
      <c r="AM1336" s="265" t="s">
        <v>11812</v>
      </c>
      <c r="AN1336" s="266">
        <v>15092554.75</v>
      </c>
      <c r="AP1336" s="233" t="s">
        <v>11189</v>
      </c>
      <c r="AQ1336" s="234">
        <v>17627.5</v>
      </c>
      <c r="AS1336" s="211" t="s">
        <v>7355</v>
      </c>
      <c r="AT1336" s="212">
        <v>26164</v>
      </c>
    </row>
    <row r="1337" spans="1:46" x14ac:dyDescent="0.3">
      <c r="A1337" s="315" t="s">
        <v>50954</v>
      </c>
      <c r="B1337" s="315"/>
      <c r="C1337" s="316">
        <v>10594.05</v>
      </c>
      <c r="E1337" s="263" t="s">
        <v>5614</v>
      </c>
      <c r="F1337" s="263"/>
      <c r="G1337" s="264">
        <v>806743.35</v>
      </c>
      <c r="I1337" s="227" t="s">
        <v>4602</v>
      </c>
      <c r="J1337" s="227"/>
      <c r="K1337" s="228">
        <v>38525.83</v>
      </c>
      <c r="M1337" s="205" t="s">
        <v>472</v>
      </c>
      <c r="N1337" s="205"/>
      <c r="O1337" s="206">
        <v>370040</v>
      </c>
      <c r="U1337" s="309" t="s">
        <v>46725</v>
      </c>
      <c r="V1337" s="310">
        <v>6492</v>
      </c>
      <c r="X1337" s="267" t="s">
        <v>47774</v>
      </c>
      <c r="Y1337" s="268">
        <v>81453.75</v>
      </c>
      <c r="AA1337" s="229" t="s">
        <v>47768</v>
      </c>
      <c r="AB1337" s="230">
        <v>46408.89</v>
      </c>
      <c r="AD1337" s="209" t="s">
        <v>15917</v>
      </c>
      <c r="AE1337" s="210">
        <v>5050</v>
      </c>
      <c r="AF1337" s="93"/>
      <c r="AG1337" s="201" t="s">
        <v>13540</v>
      </c>
      <c r="AH1337" s="202">
        <v>80844.179999999993</v>
      </c>
      <c r="AJ1337" s="319" t="s">
        <v>51229</v>
      </c>
      <c r="AK1337" s="320">
        <v>10594.05</v>
      </c>
      <c r="AM1337" s="265" t="s">
        <v>11817</v>
      </c>
      <c r="AN1337" s="266">
        <v>806743.35</v>
      </c>
      <c r="AP1337" s="233" t="s">
        <v>11211</v>
      </c>
      <c r="AQ1337" s="234">
        <v>38525.83</v>
      </c>
      <c r="AS1337" s="211" t="s">
        <v>7766</v>
      </c>
      <c r="AT1337" s="212">
        <v>25515</v>
      </c>
    </row>
    <row r="1338" spans="1:46" x14ac:dyDescent="0.3">
      <c r="A1338" s="315" t="s">
        <v>50955</v>
      </c>
      <c r="B1338" s="315"/>
      <c r="C1338" s="316">
        <v>-6.77</v>
      </c>
      <c r="E1338" s="263" t="s">
        <v>5610</v>
      </c>
      <c r="F1338" s="263"/>
      <c r="G1338" s="264">
        <v>34106.14</v>
      </c>
      <c r="I1338" s="227" t="s">
        <v>4736</v>
      </c>
      <c r="J1338" s="227"/>
      <c r="K1338" s="228">
        <v>3749.4</v>
      </c>
      <c r="M1338" s="205" t="s">
        <v>1671</v>
      </c>
      <c r="N1338" s="205"/>
      <c r="O1338" s="206">
        <v>52023</v>
      </c>
      <c r="U1338" s="309" t="s">
        <v>67184</v>
      </c>
      <c r="V1338" s="310">
        <v>53995.4</v>
      </c>
      <c r="X1338" s="267" t="s">
        <v>63982</v>
      </c>
      <c r="Y1338" s="268">
        <v>-1712.81</v>
      </c>
      <c r="AA1338" s="229" t="s">
        <v>47769</v>
      </c>
      <c r="AB1338" s="230">
        <v>136932.06</v>
      </c>
      <c r="AD1338" s="209" t="s">
        <v>13091</v>
      </c>
      <c r="AE1338" s="210">
        <v>13418.66</v>
      </c>
      <c r="AF1338" s="93"/>
      <c r="AG1338" s="201" t="s">
        <v>13541</v>
      </c>
      <c r="AH1338" s="202">
        <v>9105.84</v>
      </c>
      <c r="AJ1338" s="319" t="s">
        <v>51230</v>
      </c>
      <c r="AK1338" s="320">
        <v>-6.77</v>
      </c>
      <c r="AM1338" s="265" t="s">
        <v>11813</v>
      </c>
      <c r="AN1338" s="266">
        <v>34106.14</v>
      </c>
      <c r="AP1338" s="233" t="s">
        <v>11191</v>
      </c>
      <c r="AQ1338" s="234">
        <v>3749.4</v>
      </c>
      <c r="AS1338" s="211" t="s">
        <v>8051</v>
      </c>
      <c r="AT1338" s="212">
        <v>1604</v>
      </c>
    </row>
    <row r="1339" spans="1:46" x14ac:dyDescent="0.3">
      <c r="A1339" s="315" t="s">
        <v>50956</v>
      </c>
      <c r="B1339" s="315"/>
      <c r="C1339" s="316">
        <v>742.01</v>
      </c>
      <c r="E1339" s="263" t="s">
        <v>5611</v>
      </c>
      <c r="F1339" s="263"/>
      <c r="G1339" s="264">
        <v>147574.04</v>
      </c>
      <c r="I1339" s="227" t="s">
        <v>4739</v>
      </c>
      <c r="J1339" s="227"/>
      <c r="K1339" s="228">
        <v>8284.3700000000008</v>
      </c>
      <c r="M1339" s="205" t="s">
        <v>1672</v>
      </c>
      <c r="N1339" s="205"/>
      <c r="O1339" s="206">
        <v>2912</v>
      </c>
      <c r="U1339" s="309" t="s">
        <v>67185</v>
      </c>
      <c r="V1339" s="310">
        <v>182728.18</v>
      </c>
      <c r="X1339" s="267" t="s">
        <v>57252</v>
      </c>
      <c r="Y1339" s="268">
        <v>710</v>
      </c>
      <c r="AA1339" s="229" t="s">
        <v>47770</v>
      </c>
      <c r="AB1339" s="230">
        <v>66527.399999999994</v>
      </c>
      <c r="AD1339" s="209" t="s">
        <v>13092</v>
      </c>
      <c r="AE1339" s="210">
        <v>312635.36</v>
      </c>
      <c r="AF1339" s="93"/>
      <c r="AG1339" s="201" t="s">
        <v>13542</v>
      </c>
      <c r="AH1339" s="202">
        <v>14588.26</v>
      </c>
      <c r="AJ1339" s="319" t="s">
        <v>51231</v>
      </c>
      <c r="AK1339" s="320">
        <v>742.01</v>
      </c>
      <c r="AM1339" s="265" t="s">
        <v>11814</v>
      </c>
      <c r="AN1339" s="266">
        <v>147574.04</v>
      </c>
      <c r="AP1339" s="233" t="s">
        <v>11193</v>
      </c>
      <c r="AQ1339" s="234">
        <v>8284.3700000000008</v>
      </c>
      <c r="AS1339" s="211" t="s">
        <v>8310</v>
      </c>
      <c r="AT1339" s="212">
        <v>9601</v>
      </c>
    </row>
    <row r="1340" spans="1:46" x14ac:dyDescent="0.3">
      <c r="A1340" s="315" t="s">
        <v>50957</v>
      </c>
      <c r="B1340" s="315"/>
      <c r="C1340" s="316">
        <v>26678.07</v>
      </c>
      <c r="E1340" s="263" t="s">
        <v>5612</v>
      </c>
      <c r="F1340" s="263"/>
      <c r="G1340" s="264">
        <v>110620.04</v>
      </c>
      <c r="I1340" s="227" t="s">
        <v>4740</v>
      </c>
      <c r="J1340" s="227"/>
      <c r="K1340" s="228">
        <v>9666</v>
      </c>
      <c r="M1340" s="205" t="s">
        <v>4051</v>
      </c>
      <c r="N1340" s="205"/>
      <c r="O1340" s="206">
        <v>3110</v>
      </c>
      <c r="U1340" s="309" t="s">
        <v>33219</v>
      </c>
      <c r="V1340" s="310">
        <v>21819.599999999999</v>
      </c>
      <c r="X1340" s="267" t="s">
        <v>55834</v>
      </c>
      <c r="Y1340" s="268">
        <v>10000</v>
      </c>
      <c r="AA1340" s="229" t="s">
        <v>49647</v>
      </c>
      <c r="AB1340" s="230">
        <v>4932.1499999999996</v>
      </c>
      <c r="AD1340" s="209" t="s">
        <v>15918</v>
      </c>
      <c r="AE1340" s="210">
        <v>4694.79</v>
      </c>
      <c r="AF1340" s="93"/>
      <c r="AG1340" s="201" t="s">
        <v>13543</v>
      </c>
      <c r="AH1340" s="202">
        <v>21223.47</v>
      </c>
      <c r="AJ1340" s="319" t="s">
        <v>51232</v>
      </c>
      <c r="AK1340" s="320">
        <v>26678.07</v>
      </c>
      <c r="AM1340" s="265" t="s">
        <v>11815</v>
      </c>
      <c r="AN1340" s="266">
        <v>110620.04</v>
      </c>
      <c r="AP1340" s="233" t="s">
        <v>11194</v>
      </c>
      <c r="AQ1340" s="234">
        <v>9666</v>
      </c>
      <c r="AS1340" s="211" t="s">
        <v>8525</v>
      </c>
      <c r="AT1340" s="212">
        <v>26571</v>
      </c>
    </row>
    <row r="1341" spans="1:46" x14ac:dyDescent="0.3">
      <c r="A1341" s="315" t="s">
        <v>50959</v>
      </c>
      <c r="B1341" s="315"/>
      <c r="C1341" s="316">
        <v>12631.25</v>
      </c>
      <c r="E1341" s="263" t="s">
        <v>5613</v>
      </c>
      <c r="F1341" s="263"/>
      <c r="G1341" s="264">
        <v>33817.71</v>
      </c>
      <c r="I1341" s="227" t="s">
        <v>4741</v>
      </c>
      <c r="J1341" s="227"/>
      <c r="K1341" s="228">
        <v>10088.17</v>
      </c>
      <c r="M1341" s="205" t="s">
        <v>1673</v>
      </c>
      <c r="N1341" s="205"/>
      <c r="O1341" s="206">
        <v>336.9</v>
      </c>
      <c r="U1341" s="309" t="s">
        <v>63626</v>
      </c>
      <c r="V1341" s="310">
        <v>59640</v>
      </c>
      <c r="X1341" s="267" t="s">
        <v>57253</v>
      </c>
      <c r="Y1341" s="268">
        <v>11550</v>
      </c>
      <c r="AA1341" s="229" t="s">
        <v>47771</v>
      </c>
      <c r="AB1341" s="230">
        <v>17589.68</v>
      </c>
      <c r="AD1341" s="209" t="s">
        <v>15919</v>
      </c>
      <c r="AE1341" s="210">
        <v>14515.62</v>
      </c>
      <c r="AF1341" s="93"/>
      <c r="AG1341" s="201" t="s">
        <v>13544</v>
      </c>
      <c r="AH1341" s="202">
        <v>9770.1200000000008</v>
      </c>
      <c r="AJ1341" s="319" t="s">
        <v>51234</v>
      </c>
      <c r="AK1341" s="320">
        <v>12631.25</v>
      </c>
      <c r="AM1341" s="265" t="s">
        <v>11816</v>
      </c>
      <c r="AN1341" s="266">
        <v>33817.71</v>
      </c>
      <c r="AP1341" s="233" t="s">
        <v>11195</v>
      </c>
      <c r="AQ1341" s="234">
        <v>10088.17</v>
      </c>
      <c r="AS1341" s="211" t="s">
        <v>8697</v>
      </c>
      <c r="AT1341" s="212">
        <v>2954</v>
      </c>
    </row>
    <row r="1342" spans="1:46" x14ac:dyDescent="0.3">
      <c r="A1342" s="315" t="s">
        <v>50960</v>
      </c>
      <c r="B1342" s="315"/>
      <c r="C1342" s="316">
        <v>680993.28000000003</v>
      </c>
      <c r="E1342" s="263" t="s">
        <v>46392</v>
      </c>
      <c r="F1342" s="263"/>
      <c r="G1342" s="264">
        <v>288020.49</v>
      </c>
      <c r="I1342" s="227" t="s">
        <v>4742</v>
      </c>
      <c r="J1342" s="227"/>
      <c r="K1342" s="228">
        <v>9666</v>
      </c>
      <c r="M1342" s="205" t="s">
        <v>1674</v>
      </c>
      <c r="N1342" s="205"/>
      <c r="O1342" s="206">
        <v>734</v>
      </c>
      <c r="U1342" s="309" t="s">
        <v>42231</v>
      </c>
      <c r="V1342" s="310">
        <v>452</v>
      </c>
      <c r="X1342" s="267" t="s">
        <v>55835</v>
      </c>
      <c r="Y1342" s="268">
        <v>1702.97</v>
      </c>
      <c r="AA1342" s="229" t="s">
        <v>51660</v>
      </c>
      <c r="AB1342" s="230">
        <v>4269.3</v>
      </c>
      <c r="AD1342" s="209" t="s">
        <v>15920</v>
      </c>
      <c r="AE1342" s="210">
        <v>363738.66</v>
      </c>
      <c r="AF1342" s="93"/>
      <c r="AG1342" s="201" t="s">
        <v>13545</v>
      </c>
      <c r="AH1342" s="202">
        <v>421715.92</v>
      </c>
      <c r="AJ1342" s="319" t="s">
        <v>51235</v>
      </c>
      <c r="AK1342" s="320">
        <v>680993.28000000003</v>
      </c>
      <c r="AM1342" s="265" t="s">
        <v>46496</v>
      </c>
      <c r="AN1342" s="266">
        <v>288020.49</v>
      </c>
      <c r="AP1342" s="233" t="s">
        <v>11196</v>
      </c>
      <c r="AQ1342" s="234">
        <v>9666</v>
      </c>
      <c r="AS1342" s="211" t="s">
        <v>8947</v>
      </c>
      <c r="AT1342" s="212">
        <v>63663</v>
      </c>
    </row>
    <row r="1343" spans="1:46" x14ac:dyDescent="0.3">
      <c r="A1343" s="315" t="s">
        <v>50962</v>
      </c>
      <c r="B1343" s="315"/>
      <c r="C1343" s="316">
        <v>15880.01</v>
      </c>
      <c r="E1343" s="263" t="s">
        <v>5615</v>
      </c>
      <c r="F1343" s="263"/>
      <c r="G1343" s="264">
        <v>17416.82</v>
      </c>
      <c r="I1343" s="227" t="s">
        <v>4748</v>
      </c>
      <c r="J1343" s="227"/>
      <c r="K1343" s="228">
        <v>2500</v>
      </c>
      <c r="M1343" s="205" t="s">
        <v>1675</v>
      </c>
      <c r="N1343" s="205"/>
      <c r="O1343" s="206">
        <v>3004</v>
      </c>
      <c r="U1343" s="309" t="s">
        <v>33220</v>
      </c>
      <c r="V1343" s="310">
        <v>2850</v>
      </c>
      <c r="X1343" s="267" t="s">
        <v>55836</v>
      </c>
      <c r="Y1343" s="268">
        <v>5243</v>
      </c>
      <c r="AA1343" s="229" t="s">
        <v>47772</v>
      </c>
      <c r="AB1343" s="230">
        <v>670.53</v>
      </c>
      <c r="AD1343" s="209" t="s">
        <v>15921</v>
      </c>
      <c r="AE1343" s="210">
        <v>38614.78</v>
      </c>
      <c r="AF1343" s="93"/>
      <c r="AG1343" s="201" t="s">
        <v>32096</v>
      </c>
      <c r="AH1343" s="202">
        <v>5460.77</v>
      </c>
      <c r="AJ1343" s="319" t="s">
        <v>51237</v>
      </c>
      <c r="AK1343" s="320">
        <v>15880.01</v>
      </c>
      <c r="AM1343" s="265" t="s">
        <v>11818</v>
      </c>
      <c r="AN1343" s="266">
        <v>17416.82</v>
      </c>
      <c r="AP1343" s="233" t="s">
        <v>11197</v>
      </c>
      <c r="AQ1343" s="234">
        <v>2500</v>
      </c>
      <c r="AS1343" s="211" t="s">
        <v>9282</v>
      </c>
      <c r="AT1343" s="212">
        <v>107566</v>
      </c>
    </row>
    <row r="1344" spans="1:46" x14ac:dyDescent="0.3">
      <c r="A1344" s="315" t="s">
        <v>50963</v>
      </c>
      <c r="B1344" s="315"/>
      <c r="C1344" s="316">
        <v>6479.5</v>
      </c>
      <c r="E1344" s="263" t="s">
        <v>5616</v>
      </c>
      <c r="F1344" s="263"/>
      <c r="G1344" s="264">
        <v>10807952.32</v>
      </c>
      <c r="I1344" s="227" t="s">
        <v>3643</v>
      </c>
      <c r="J1344" s="227"/>
      <c r="K1344" s="228">
        <v>88713.17</v>
      </c>
      <c r="M1344" s="205" t="s">
        <v>1676</v>
      </c>
      <c r="N1344" s="205"/>
      <c r="O1344" s="206">
        <v>4285</v>
      </c>
      <c r="U1344" s="309" t="s">
        <v>42232</v>
      </c>
      <c r="V1344" s="310">
        <v>238097.24</v>
      </c>
      <c r="X1344" s="267" t="s">
        <v>61796</v>
      </c>
      <c r="Y1344" s="268">
        <v>151.77000000000001</v>
      </c>
      <c r="AA1344" s="229" t="s">
        <v>47773</v>
      </c>
      <c r="AB1344" s="230">
        <v>30772.25</v>
      </c>
      <c r="AD1344" s="209" t="s">
        <v>15922</v>
      </c>
      <c r="AE1344" s="210">
        <v>20912.5</v>
      </c>
      <c r="AF1344" s="93"/>
      <c r="AG1344" s="201" t="s">
        <v>20584</v>
      </c>
      <c r="AH1344" s="202">
        <v>2010</v>
      </c>
      <c r="AJ1344" s="319" t="s">
        <v>51238</v>
      </c>
      <c r="AK1344" s="320">
        <v>6479.5</v>
      </c>
      <c r="AM1344" s="265" t="s">
        <v>11819</v>
      </c>
      <c r="AN1344" s="266">
        <v>10807952.32</v>
      </c>
      <c r="AP1344" s="233" t="s">
        <v>9693</v>
      </c>
      <c r="AQ1344" s="234">
        <v>88713.17</v>
      </c>
      <c r="AS1344" s="211" t="s">
        <v>9517</v>
      </c>
      <c r="AT1344" s="212">
        <v>9659</v>
      </c>
    </row>
    <row r="1345" spans="1:46" x14ac:dyDescent="0.3">
      <c r="A1345" s="315" t="s">
        <v>50964</v>
      </c>
      <c r="B1345" s="315"/>
      <c r="C1345" s="316">
        <v>78.39</v>
      </c>
      <c r="E1345" s="263" t="s">
        <v>5617</v>
      </c>
      <c r="F1345" s="263"/>
      <c r="G1345" s="264">
        <v>65043.08</v>
      </c>
      <c r="I1345" s="227" t="s">
        <v>4743</v>
      </c>
      <c r="J1345" s="227"/>
      <c r="K1345" s="228">
        <v>2640</v>
      </c>
      <c r="M1345" s="205" t="s">
        <v>1677</v>
      </c>
      <c r="N1345" s="205"/>
      <c r="O1345" s="206">
        <v>586197</v>
      </c>
      <c r="U1345" s="309" t="s">
        <v>38919</v>
      </c>
      <c r="V1345" s="310">
        <v>59534.21</v>
      </c>
      <c r="X1345" s="267" t="s">
        <v>58938</v>
      </c>
      <c r="Y1345" s="268">
        <v>1545.1</v>
      </c>
      <c r="AA1345" s="229" t="s">
        <v>48691</v>
      </c>
      <c r="AB1345" s="230">
        <v>3438.31</v>
      </c>
      <c r="AD1345" s="209" t="s">
        <v>15923</v>
      </c>
      <c r="AE1345" s="210">
        <v>24235</v>
      </c>
      <c r="AF1345" s="93"/>
      <c r="AG1345" s="201" t="s">
        <v>13546</v>
      </c>
      <c r="AH1345" s="202">
        <v>9478.36</v>
      </c>
      <c r="AJ1345" s="319" t="s">
        <v>51239</v>
      </c>
      <c r="AK1345" s="320">
        <v>78.39</v>
      </c>
      <c r="AM1345" s="265" t="s">
        <v>11820</v>
      </c>
      <c r="AN1345" s="266">
        <v>65043.08</v>
      </c>
      <c r="AP1345" s="233" t="s">
        <v>11198</v>
      </c>
      <c r="AQ1345" s="234">
        <v>2640</v>
      </c>
      <c r="AS1345" s="211" t="s">
        <v>9606</v>
      </c>
      <c r="AT1345" s="212">
        <v>3529</v>
      </c>
    </row>
    <row r="1346" spans="1:46" x14ac:dyDescent="0.3">
      <c r="A1346" s="315" t="s">
        <v>65707</v>
      </c>
      <c r="B1346" s="315"/>
      <c r="C1346" s="316">
        <v>55413.16</v>
      </c>
      <c r="E1346" s="263" t="s">
        <v>5618</v>
      </c>
      <c r="F1346" s="263"/>
      <c r="G1346" s="264">
        <v>10477990.710000001</v>
      </c>
      <c r="I1346" s="227" t="s">
        <v>3644</v>
      </c>
      <c r="J1346" s="227"/>
      <c r="K1346" s="228">
        <v>71402.69</v>
      </c>
      <c r="M1346" s="205" t="s">
        <v>1678</v>
      </c>
      <c r="N1346" s="205"/>
      <c r="O1346" s="206">
        <v>719.8</v>
      </c>
      <c r="U1346" s="309" t="s">
        <v>64065</v>
      </c>
      <c r="V1346" s="310">
        <v>4609.9799999999996</v>
      </c>
      <c r="X1346" s="267" t="s">
        <v>61797</v>
      </c>
      <c r="Y1346" s="268">
        <v>3640.35</v>
      </c>
      <c r="AA1346" s="229" t="s">
        <v>47774</v>
      </c>
      <c r="AB1346" s="230">
        <v>98441.07</v>
      </c>
      <c r="AD1346" s="209" t="s">
        <v>15924</v>
      </c>
      <c r="AE1346" s="210">
        <v>27531.25</v>
      </c>
      <c r="AF1346" s="93"/>
      <c r="AG1346" s="201" t="s">
        <v>20587</v>
      </c>
      <c r="AH1346" s="202">
        <v>149.9</v>
      </c>
      <c r="AJ1346" s="319" t="s">
        <v>51240</v>
      </c>
      <c r="AK1346" s="320">
        <v>55413.16</v>
      </c>
      <c r="AM1346" s="265" t="s">
        <v>11821</v>
      </c>
      <c r="AN1346" s="266">
        <v>10477990.710000001</v>
      </c>
      <c r="AP1346" s="233" t="s">
        <v>9694</v>
      </c>
      <c r="AQ1346" s="234">
        <v>71402.69</v>
      </c>
      <c r="AS1346" s="211" t="s">
        <v>9838</v>
      </c>
      <c r="AT1346" s="212">
        <v>304276</v>
      </c>
    </row>
    <row r="1347" spans="1:46" x14ac:dyDescent="0.3">
      <c r="A1347" s="315" t="s">
        <v>65708</v>
      </c>
      <c r="B1347" s="315"/>
      <c r="C1347" s="316">
        <v>22009.37</v>
      </c>
      <c r="E1347" s="263" t="s">
        <v>5623</v>
      </c>
      <c r="F1347" s="263"/>
      <c r="G1347" s="264">
        <v>4608202.67</v>
      </c>
      <c r="I1347" s="227" t="s">
        <v>4744</v>
      </c>
      <c r="J1347" s="227"/>
      <c r="K1347" s="228">
        <v>4997.7</v>
      </c>
      <c r="M1347" s="205" t="s">
        <v>1679</v>
      </c>
      <c r="N1347" s="205"/>
      <c r="O1347" s="206">
        <v>12659</v>
      </c>
      <c r="U1347" s="309" t="s">
        <v>67186</v>
      </c>
      <c r="V1347" s="310">
        <v>26850</v>
      </c>
      <c r="X1347" s="267" t="s">
        <v>63983</v>
      </c>
      <c r="Y1347" s="268">
        <v>7200</v>
      </c>
      <c r="AA1347" s="229" t="s">
        <v>44418</v>
      </c>
      <c r="AB1347" s="230">
        <v>1605000</v>
      </c>
      <c r="AD1347" s="209" t="s">
        <v>15925</v>
      </c>
      <c r="AE1347" s="210">
        <v>1758.65</v>
      </c>
      <c r="AF1347" s="93"/>
      <c r="AG1347" s="201" t="s">
        <v>13547</v>
      </c>
      <c r="AH1347" s="202">
        <v>959.7</v>
      </c>
      <c r="AJ1347" s="319" t="s">
        <v>51241</v>
      </c>
      <c r="AK1347" s="320">
        <v>22009.37</v>
      </c>
      <c r="AM1347" s="265" t="s">
        <v>2019</v>
      </c>
      <c r="AN1347" s="266">
        <v>4608202.67</v>
      </c>
      <c r="AP1347" s="233" t="s">
        <v>11199</v>
      </c>
      <c r="AQ1347" s="234">
        <v>4997.7</v>
      </c>
      <c r="AS1347" s="211" t="s">
        <v>6687</v>
      </c>
      <c r="AT1347" s="212">
        <v>31203</v>
      </c>
    </row>
    <row r="1348" spans="1:46" x14ac:dyDescent="0.3">
      <c r="A1348" s="315" t="s">
        <v>65710</v>
      </c>
      <c r="B1348" s="315"/>
      <c r="C1348" s="316">
        <v>3495.65</v>
      </c>
      <c r="E1348" s="263" t="s">
        <v>5619</v>
      </c>
      <c r="F1348" s="263"/>
      <c r="G1348" s="264">
        <v>275623.15999999997</v>
      </c>
      <c r="I1348" s="227" t="s">
        <v>4745</v>
      </c>
      <c r="J1348" s="227"/>
      <c r="K1348" s="228">
        <v>22295</v>
      </c>
      <c r="M1348" s="205" t="s">
        <v>1680</v>
      </c>
      <c r="N1348" s="205"/>
      <c r="O1348" s="206">
        <v>3249</v>
      </c>
      <c r="U1348" s="309" t="s">
        <v>57295</v>
      </c>
      <c r="V1348" s="310">
        <v>4350</v>
      </c>
      <c r="X1348" s="267" t="s">
        <v>63984</v>
      </c>
      <c r="Y1348" s="268">
        <v>550.79</v>
      </c>
      <c r="AA1348" s="229" t="s">
        <v>44419</v>
      </c>
      <c r="AB1348" s="230">
        <v>122170.32</v>
      </c>
      <c r="AD1348" s="209" t="s">
        <v>15926</v>
      </c>
      <c r="AE1348" s="210">
        <v>36456.47</v>
      </c>
      <c r="AF1348" s="93"/>
      <c r="AG1348" s="201" t="s">
        <v>13548</v>
      </c>
      <c r="AH1348" s="202">
        <v>2226.11</v>
      </c>
      <c r="AJ1348" s="319" t="s">
        <v>51242</v>
      </c>
      <c r="AK1348" s="320">
        <v>3495.65</v>
      </c>
      <c r="AM1348" s="265" t="s">
        <v>11822</v>
      </c>
      <c r="AN1348" s="266">
        <v>275623.15999999997</v>
      </c>
      <c r="AP1348" s="233" t="s">
        <v>11200</v>
      </c>
      <c r="AQ1348" s="234">
        <v>22295</v>
      </c>
      <c r="AS1348" s="211" t="s">
        <v>7100</v>
      </c>
      <c r="AT1348" s="212">
        <v>4211</v>
      </c>
    </row>
    <row r="1349" spans="1:46" x14ac:dyDescent="0.3">
      <c r="A1349" s="315" t="s">
        <v>50966</v>
      </c>
      <c r="B1349" s="315"/>
      <c r="C1349" s="316">
        <v>68792.94</v>
      </c>
      <c r="E1349" s="263" t="s">
        <v>5620</v>
      </c>
      <c r="F1349" s="263"/>
      <c r="G1349" s="264">
        <v>230210.66</v>
      </c>
      <c r="I1349" s="227" t="s">
        <v>3645</v>
      </c>
      <c r="J1349" s="227"/>
      <c r="K1349" s="228">
        <v>191599.09</v>
      </c>
      <c r="M1349" s="205" t="s">
        <v>1681</v>
      </c>
      <c r="N1349" s="205"/>
      <c r="O1349" s="206">
        <v>5309</v>
      </c>
      <c r="U1349" s="309" t="s">
        <v>33223</v>
      </c>
      <c r="V1349" s="310">
        <v>2060.04</v>
      </c>
      <c r="X1349" s="267" t="s">
        <v>63985</v>
      </c>
      <c r="Y1349" s="268">
        <v>1396.5</v>
      </c>
      <c r="AA1349" s="229" t="s">
        <v>49648</v>
      </c>
      <c r="AB1349" s="230">
        <v>7018</v>
      </c>
      <c r="AD1349" s="209" t="s">
        <v>15927</v>
      </c>
      <c r="AE1349" s="210">
        <v>7835</v>
      </c>
      <c r="AF1349" s="93"/>
      <c r="AG1349" s="201" t="s">
        <v>13549</v>
      </c>
      <c r="AH1349" s="202">
        <v>161.91</v>
      </c>
      <c r="AJ1349" s="319" t="s">
        <v>51244</v>
      </c>
      <c r="AK1349" s="320">
        <v>68792.94</v>
      </c>
      <c r="AM1349" s="265" t="s">
        <v>11823</v>
      </c>
      <c r="AN1349" s="266">
        <v>230210.66</v>
      </c>
      <c r="AP1349" s="233" t="s">
        <v>9695</v>
      </c>
      <c r="AQ1349" s="234">
        <v>191599.09</v>
      </c>
      <c r="AS1349" s="211" t="s">
        <v>7356</v>
      </c>
      <c r="AT1349" s="212">
        <v>80795</v>
      </c>
    </row>
    <row r="1350" spans="1:46" x14ac:dyDescent="0.3">
      <c r="A1350" s="315" t="s">
        <v>50967</v>
      </c>
      <c r="B1350" s="315"/>
      <c r="C1350" s="316">
        <v>696.51</v>
      </c>
      <c r="E1350" s="263" t="s">
        <v>5621</v>
      </c>
      <c r="F1350" s="263"/>
      <c r="G1350" s="264">
        <v>205766.14</v>
      </c>
      <c r="I1350" s="227" t="s">
        <v>4603</v>
      </c>
      <c r="J1350" s="227"/>
      <c r="K1350" s="228">
        <v>258672.31</v>
      </c>
      <c r="M1350" s="205" t="s">
        <v>1682</v>
      </c>
      <c r="N1350" s="205"/>
      <c r="O1350" s="206">
        <v>4772</v>
      </c>
      <c r="U1350" s="309" t="s">
        <v>16969</v>
      </c>
      <c r="V1350" s="310">
        <v>109133.8</v>
      </c>
      <c r="X1350" s="267" t="s">
        <v>61798</v>
      </c>
      <c r="Y1350" s="268">
        <v>49.09</v>
      </c>
      <c r="AA1350" s="229" t="s">
        <v>42168</v>
      </c>
      <c r="AB1350" s="230">
        <v>1004168.75</v>
      </c>
      <c r="AD1350" s="209" t="s">
        <v>15928</v>
      </c>
      <c r="AE1350" s="210">
        <v>14847.76</v>
      </c>
      <c r="AF1350" s="93"/>
      <c r="AG1350" s="201" t="s">
        <v>13550</v>
      </c>
      <c r="AH1350" s="202">
        <v>1509650.29</v>
      </c>
      <c r="AJ1350" s="319" t="s">
        <v>51245</v>
      </c>
      <c r="AK1350" s="320">
        <v>696.51</v>
      </c>
      <c r="AM1350" s="265" t="s">
        <v>11824</v>
      </c>
      <c r="AN1350" s="266">
        <v>205766.14</v>
      </c>
      <c r="AP1350" s="233" t="s">
        <v>11201</v>
      </c>
      <c r="AQ1350" s="234">
        <v>258672.31</v>
      </c>
      <c r="AS1350" s="211" t="s">
        <v>8311</v>
      </c>
      <c r="AT1350" s="212">
        <v>48893</v>
      </c>
    </row>
    <row r="1351" spans="1:46" x14ac:dyDescent="0.3">
      <c r="A1351" s="315" t="s">
        <v>50969</v>
      </c>
      <c r="B1351" s="315"/>
      <c r="C1351" s="316">
        <v>1689.58</v>
      </c>
      <c r="E1351" s="263" t="s">
        <v>5622</v>
      </c>
      <c r="F1351" s="263"/>
      <c r="G1351" s="264">
        <v>77223.070000000007</v>
      </c>
      <c r="I1351" s="227" t="s">
        <v>4746</v>
      </c>
      <c r="J1351" s="227"/>
      <c r="K1351" s="228">
        <v>27006</v>
      </c>
      <c r="M1351" s="205" t="s">
        <v>1683</v>
      </c>
      <c r="N1351" s="205"/>
      <c r="O1351" s="206">
        <v>1806</v>
      </c>
      <c r="U1351" s="309" t="s">
        <v>38920</v>
      </c>
      <c r="V1351" s="310">
        <v>349414.68</v>
      </c>
      <c r="X1351" s="267" t="s">
        <v>58187</v>
      </c>
      <c r="Y1351" s="268">
        <v>1727.39</v>
      </c>
      <c r="AA1351" s="229" t="s">
        <v>42169</v>
      </c>
      <c r="AB1351" s="230">
        <v>76756.990000000005</v>
      </c>
      <c r="AD1351" s="209" t="s">
        <v>15929</v>
      </c>
      <c r="AE1351" s="210">
        <v>229056.56</v>
      </c>
      <c r="AF1351" s="93"/>
      <c r="AG1351" s="201" t="s">
        <v>13551</v>
      </c>
      <c r="AH1351" s="202">
        <v>1014405.94</v>
      </c>
      <c r="AJ1351" s="319" t="s">
        <v>51247</v>
      </c>
      <c r="AK1351" s="320">
        <v>1689.58</v>
      </c>
      <c r="AM1351" s="265" t="s">
        <v>11825</v>
      </c>
      <c r="AN1351" s="266">
        <v>77223.070000000007</v>
      </c>
      <c r="AP1351" s="233" t="s">
        <v>11202</v>
      </c>
      <c r="AQ1351" s="234">
        <v>27006</v>
      </c>
      <c r="AS1351" s="211" t="s">
        <v>8526</v>
      </c>
      <c r="AT1351" s="212">
        <v>30311.49</v>
      </c>
    </row>
    <row r="1352" spans="1:46" x14ac:dyDescent="0.3">
      <c r="A1352" s="315" t="s">
        <v>50970</v>
      </c>
      <c r="B1352" s="315"/>
      <c r="C1352" s="316">
        <v>2578.7399999999998</v>
      </c>
      <c r="E1352" s="263" t="s">
        <v>5624</v>
      </c>
      <c r="F1352" s="263"/>
      <c r="G1352" s="264">
        <v>4527076.12</v>
      </c>
      <c r="I1352" s="227" t="s">
        <v>4747</v>
      </c>
      <c r="J1352" s="227"/>
      <c r="K1352" s="228">
        <v>23221</v>
      </c>
      <c r="M1352" s="205" t="s">
        <v>1684</v>
      </c>
      <c r="N1352" s="205"/>
      <c r="O1352" s="206">
        <v>1803</v>
      </c>
      <c r="U1352" s="309" t="s">
        <v>38921</v>
      </c>
      <c r="V1352" s="310">
        <v>148152.94</v>
      </c>
      <c r="X1352" s="267" t="s">
        <v>61078</v>
      </c>
      <c r="Y1352" s="268">
        <v>2000</v>
      </c>
      <c r="AA1352" s="229" t="s">
        <v>15911</v>
      </c>
      <c r="AB1352" s="230">
        <v>5518.75</v>
      </c>
      <c r="AD1352" s="209" t="s">
        <v>15930</v>
      </c>
      <c r="AE1352" s="210">
        <v>366617.83</v>
      </c>
      <c r="AF1352" s="93"/>
      <c r="AG1352" s="201" t="s">
        <v>13552</v>
      </c>
      <c r="AH1352" s="202">
        <v>21271.5</v>
      </c>
      <c r="AJ1352" s="319" t="s">
        <v>51248</v>
      </c>
      <c r="AK1352" s="320">
        <v>2578.7399999999998</v>
      </c>
      <c r="AM1352" s="265" t="s">
        <v>11826</v>
      </c>
      <c r="AN1352" s="266">
        <v>4527076.12</v>
      </c>
      <c r="AP1352" s="233" t="s">
        <v>11203</v>
      </c>
      <c r="AQ1352" s="234">
        <v>23221</v>
      </c>
      <c r="AS1352" s="211" t="s">
        <v>10514</v>
      </c>
      <c r="AT1352" s="212">
        <v>26843</v>
      </c>
    </row>
    <row r="1353" spans="1:46" x14ac:dyDescent="0.3">
      <c r="A1353" s="315" t="s">
        <v>50971</v>
      </c>
      <c r="B1353" s="315"/>
      <c r="C1353" s="316">
        <v>8561.25</v>
      </c>
      <c r="E1353" s="263" t="s">
        <v>5625</v>
      </c>
      <c r="F1353" s="263"/>
      <c r="G1353" s="264">
        <v>339947.54</v>
      </c>
      <c r="I1353" s="227" t="s">
        <v>4604</v>
      </c>
      <c r="J1353" s="227"/>
      <c r="K1353" s="228">
        <v>154705</v>
      </c>
      <c r="M1353" s="205" t="s">
        <v>1685</v>
      </c>
      <c r="N1353" s="205"/>
      <c r="O1353" s="206">
        <v>2196</v>
      </c>
      <c r="U1353" s="309" t="s">
        <v>16970</v>
      </c>
      <c r="V1353" s="310">
        <v>520390.96</v>
      </c>
      <c r="X1353" s="267" t="s">
        <v>61799</v>
      </c>
      <c r="Y1353" s="268">
        <v>2246.75</v>
      </c>
      <c r="AA1353" s="229" t="s">
        <v>34575</v>
      </c>
      <c r="AB1353" s="230">
        <v>4387.5</v>
      </c>
      <c r="AD1353" s="209" t="s">
        <v>13093</v>
      </c>
      <c r="AE1353" s="210">
        <v>5132.42</v>
      </c>
      <c r="AF1353" s="93"/>
      <c r="AG1353" s="201" t="s">
        <v>13553</v>
      </c>
      <c r="AH1353" s="202">
        <v>380492.67</v>
      </c>
      <c r="AJ1353" s="319" t="s">
        <v>51249</v>
      </c>
      <c r="AK1353" s="320">
        <v>8561.25</v>
      </c>
      <c r="AM1353" s="265" t="s">
        <v>11827</v>
      </c>
      <c r="AN1353" s="266">
        <v>339947.54</v>
      </c>
      <c r="AP1353" s="233" t="s">
        <v>11204</v>
      </c>
      <c r="AQ1353" s="234">
        <v>154705</v>
      </c>
      <c r="AS1353" s="211" t="s">
        <v>10539</v>
      </c>
      <c r="AT1353" s="212">
        <v>43154</v>
      </c>
    </row>
    <row r="1354" spans="1:46" x14ac:dyDescent="0.3">
      <c r="A1354" s="315" t="s">
        <v>50972</v>
      </c>
      <c r="B1354" s="315"/>
      <c r="C1354" s="316">
        <v>4063.33</v>
      </c>
      <c r="E1354" s="263" t="s">
        <v>5626</v>
      </c>
      <c r="F1354" s="263"/>
      <c r="G1354" s="264">
        <v>5082929.2300000004</v>
      </c>
      <c r="I1354" s="227" t="s">
        <v>4605</v>
      </c>
      <c r="J1354" s="227"/>
      <c r="K1354" s="228">
        <v>70919</v>
      </c>
      <c r="M1354" s="205" t="s">
        <v>1686</v>
      </c>
      <c r="N1354" s="205"/>
      <c r="O1354" s="206">
        <v>460</v>
      </c>
      <c r="U1354" s="309" t="s">
        <v>42233</v>
      </c>
      <c r="V1354" s="310">
        <v>3774288.78</v>
      </c>
      <c r="X1354" s="267" t="s">
        <v>58188</v>
      </c>
      <c r="Y1354" s="268">
        <v>6148.83</v>
      </c>
      <c r="AA1354" s="229" t="s">
        <v>51661</v>
      </c>
      <c r="AB1354" s="230">
        <v>4077.5</v>
      </c>
      <c r="AD1354" s="209" t="s">
        <v>15931</v>
      </c>
      <c r="AE1354" s="210">
        <v>38614.78</v>
      </c>
      <c r="AF1354" s="93"/>
      <c r="AG1354" s="201" t="s">
        <v>13554</v>
      </c>
      <c r="AH1354" s="202">
        <v>588468.81999999995</v>
      </c>
      <c r="AJ1354" s="319" t="s">
        <v>51250</v>
      </c>
      <c r="AK1354" s="320">
        <v>4063.33</v>
      </c>
      <c r="AM1354" s="265" t="s">
        <v>11828</v>
      </c>
      <c r="AN1354" s="266">
        <v>5082929.2300000004</v>
      </c>
      <c r="AP1354" s="233" t="s">
        <v>11205</v>
      </c>
      <c r="AQ1354" s="234">
        <v>70919</v>
      </c>
      <c r="AS1354" s="211" t="s">
        <v>9518</v>
      </c>
      <c r="AT1354" s="212">
        <v>11057</v>
      </c>
    </row>
    <row r="1355" spans="1:46" x14ac:dyDescent="0.3">
      <c r="A1355" s="315" t="s">
        <v>50975</v>
      </c>
      <c r="B1355" s="315"/>
      <c r="C1355" s="316">
        <v>25945.52</v>
      </c>
      <c r="E1355" s="263" t="s">
        <v>5627</v>
      </c>
      <c r="F1355" s="263"/>
      <c r="G1355" s="264">
        <v>97779.76</v>
      </c>
      <c r="I1355" s="227" t="s">
        <v>4848</v>
      </c>
      <c r="J1355" s="227"/>
      <c r="K1355" s="228">
        <v>22206</v>
      </c>
      <c r="M1355" s="205" t="s">
        <v>1687</v>
      </c>
      <c r="N1355" s="205"/>
      <c r="O1355" s="206">
        <v>2284</v>
      </c>
      <c r="U1355" s="309" t="s">
        <v>61313</v>
      </c>
      <c r="V1355" s="310">
        <v>-77282.17</v>
      </c>
      <c r="X1355" s="267" t="s">
        <v>49648</v>
      </c>
      <c r="Y1355" s="268">
        <v>90</v>
      </c>
      <c r="AA1355" s="229" t="s">
        <v>15912</v>
      </c>
      <c r="AB1355" s="230">
        <v>150</v>
      </c>
      <c r="AD1355" s="209" t="s">
        <v>15932</v>
      </c>
      <c r="AE1355" s="210">
        <v>2854.6</v>
      </c>
      <c r="AF1355" s="93"/>
      <c r="AG1355" s="201" t="s">
        <v>13555</v>
      </c>
      <c r="AH1355" s="202">
        <v>267647.53000000003</v>
      </c>
      <c r="AJ1355" s="319" t="s">
        <v>51253</v>
      </c>
      <c r="AK1355" s="320">
        <v>25945.52</v>
      </c>
      <c r="AM1355" s="265" t="s">
        <v>11829</v>
      </c>
      <c r="AN1355" s="266">
        <v>97779.76</v>
      </c>
      <c r="AP1355" s="233" t="s">
        <v>11213</v>
      </c>
      <c r="AQ1355" s="234">
        <v>22206</v>
      </c>
      <c r="AS1355" s="211" t="s">
        <v>10897</v>
      </c>
      <c r="AT1355" s="212">
        <v>4186</v>
      </c>
    </row>
    <row r="1356" spans="1:46" x14ac:dyDescent="0.3">
      <c r="A1356" s="315" t="s">
        <v>50978</v>
      </c>
      <c r="B1356" s="315"/>
      <c r="C1356" s="316">
        <v>26747.63</v>
      </c>
      <c r="E1356" s="263" t="s">
        <v>5628</v>
      </c>
      <c r="F1356" s="263"/>
      <c r="G1356" s="264">
        <v>2233292.16</v>
      </c>
      <c r="I1356" s="227" t="s">
        <v>4754</v>
      </c>
      <c r="J1356" s="227"/>
      <c r="K1356" s="228">
        <v>60404.17</v>
      </c>
      <c r="M1356" s="205" t="s">
        <v>1688</v>
      </c>
      <c r="N1356" s="205"/>
      <c r="O1356" s="206">
        <v>1829</v>
      </c>
      <c r="U1356" s="309" t="s">
        <v>58196</v>
      </c>
      <c r="V1356" s="310">
        <v>14900</v>
      </c>
      <c r="X1356" s="267" t="s">
        <v>61290</v>
      </c>
      <c r="Y1356" s="268">
        <v>21483.4</v>
      </c>
      <c r="AA1356" s="229" t="s">
        <v>38870</v>
      </c>
      <c r="AB1356" s="230">
        <v>43990.94</v>
      </c>
      <c r="AD1356" s="209" t="s">
        <v>15933</v>
      </c>
      <c r="AE1356" s="210">
        <v>441.88</v>
      </c>
      <c r="AF1356" s="93"/>
      <c r="AG1356" s="201" t="s">
        <v>13556</v>
      </c>
      <c r="AH1356" s="202">
        <v>518330.55</v>
      </c>
      <c r="AJ1356" s="319" t="s">
        <v>51256</v>
      </c>
      <c r="AK1356" s="320">
        <v>26747.63</v>
      </c>
      <c r="AM1356" s="265" t="s">
        <v>3651</v>
      </c>
      <c r="AN1356" s="266">
        <v>2233292.16</v>
      </c>
      <c r="AP1356" s="233" t="s">
        <v>11214</v>
      </c>
      <c r="AQ1356" s="234">
        <v>60404.17</v>
      </c>
      <c r="AS1356" s="211" t="s">
        <v>11075</v>
      </c>
      <c r="AT1356" s="212">
        <v>39930</v>
      </c>
    </row>
    <row r="1357" spans="1:46" x14ac:dyDescent="0.3">
      <c r="A1357" s="315" t="s">
        <v>50979</v>
      </c>
      <c r="B1357" s="315"/>
      <c r="C1357" s="316">
        <v>11835.08</v>
      </c>
      <c r="E1357" s="263" t="s">
        <v>5629</v>
      </c>
      <c r="F1357" s="263"/>
      <c r="G1357" s="264">
        <v>7751978.46</v>
      </c>
      <c r="I1357" s="227" t="s">
        <v>4849</v>
      </c>
      <c r="J1357" s="227"/>
      <c r="K1357" s="228">
        <v>8349</v>
      </c>
      <c r="M1357" s="205" t="s">
        <v>1689</v>
      </c>
      <c r="N1357" s="205"/>
      <c r="O1357" s="206">
        <v>686</v>
      </c>
      <c r="U1357" s="309" t="s">
        <v>61868</v>
      </c>
      <c r="V1357" s="310">
        <v>1430.7</v>
      </c>
      <c r="X1357" s="267" t="s">
        <v>61291</v>
      </c>
      <c r="Y1357" s="268">
        <v>1643.48</v>
      </c>
      <c r="AA1357" s="229" t="s">
        <v>15913</v>
      </c>
      <c r="AB1357" s="230">
        <v>11527.75</v>
      </c>
      <c r="AD1357" s="209" t="s">
        <v>15934</v>
      </c>
      <c r="AE1357" s="210">
        <v>103.65</v>
      </c>
      <c r="AF1357" s="93"/>
      <c r="AG1357" s="201" t="s">
        <v>13557</v>
      </c>
      <c r="AH1357" s="202">
        <v>54165.440000000002</v>
      </c>
      <c r="AJ1357" s="319" t="s">
        <v>51257</v>
      </c>
      <c r="AK1357" s="320">
        <v>11835.08</v>
      </c>
      <c r="AM1357" s="265" t="s">
        <v>11830</v>
      </c>
      <c r="AN1357" s="266">
        <v>7751978.46</v>
      </c>
      <c r="AP1357" s="233" t="s">
        <v>11215</v>
      </c>
      <c r="AQ1357" s="234">
        <v>8349</v>
      </c>
      <c r="AS1357" s="211" t="s">
        <v>9839</v>
      </c>
      <c r="AT1357" s="212">
        <v>320583.49</v>
      </c>
    </row>
    <row r="1358" spans="1:46" x14ac:dyDescent="0.3">
      <c r="A1358" s="315" t="s">
        <v>50980</v>
      </c>
      <c r="B1358" s="315"/>
      <c r="C1358" s="316">
        <v>1194.7</v>
      </c>
      <c r="E1358" s="263" t="s">
        <v>5630</v>
      </c>
      <c r="F1358" s="263"/>
      <c r="G1358" s="264">
        <v>3146976.08</v>
      </c>
      <c r="I1358" s="227" t="s">
        <v>4756</v>
      </c>
      <c r="J1358" s="227"/>
      <c r="K1358" s="228">
        <v>4977.6400000000003</v>
      </c>
      <c r="M1358" s="205" t="s">
        <v>1690</v>
      </c>
      <c r="N1358" s="205"/>
      <c r="O1358" s="206">
        <v>296</v>
      </c>
      <c r="U1358" s="309" t="s">
        <v>55884</v>
      </c>
      <c r="V1358" s="310">
        <v>534.57000000000005</v>
      </c>
      <c r="X1358" s="267" t="s">
        <v>61292</v>
      </c>
      <c r="Y1358" s="268">
        <v>5263.5</v>
      </c>
      <c r="AA1358" s="229" t="s">
        <v>15914</v>
      </c>
      <c r="AB1358" s="230">
        <v>144.5</v>
      </c>
      <c r="AD1358" s="209" t="s">
        <v>15935</v>
      </c>
      <c r="AE1358" s="210">
        <v>56164.94</v>
      </c>
      <c r="AF1358" s="93"/>
      <c r="AG1358" s="201" t="s">
        <v>13558</v>
      </c>
      <c r="AH1358" s="202">
        <v>84849.53</v>
      </c>
      <c r="AJ1358" s="319" t="s">
        <v>51258</v>
      </c>
      <c r="AK1358" s="320">
        <v>1194.7</v>
      </c>
      <c r="AM1358" s="265" t="s">
        <v>5630</v>
      </c>
      <c r="AN1358" s="266">
        <v>3146976.08</v>
      </c>
      <c r="AP1358" s="233" t="s">
        <v>11218</v>
      </c>
      <c r="AQ1358" s="234">
        <v>4977.6400000000003</v>
      </c>
      <c r="AS1358" s="211" t="s">
        <v>6688</v>
      </c>
      <c r="AT1358" s="212">
        <v>15997.8</v>
      </c>
    </row>
    <row r="1359" spans="1:46" x14ac:dyDescent="0.3">
      <c r="A1359" s="315" t="s">
        <v>65711</v>
      </c>
      <c r="B1359" s="315"/>
      <c r="C1359" s="316">
        <v>30917</v>
      </c>
      <c r="E1359" s="263" t="s">
        <v>5631</v>
      </c>
      <c r="F1359" s="263"/>
      <c r="G1359" s="264">
        <v>1196503.6499999999</v>
      </c>
      <c r="I1359" s="227" t="s">
        <v>4757</v>
      </c>
      <c r="J1359" s="227"/>
      <c r="K1359" s="228">
        <v>46690.44</v>
      </c>
      <c r="M1359" s="205" t="s">
        <v>1691</v>
      </c>
      <c r="N1359" s="205"/>
      <c r="O1359" s="206">
        <v>1130</v>
      </c>
      <c r="U1359" s="309" t="s">
        <v>67187</v>
      </c>
      <c r="V1359" s="310">
        <v>-53.47</v>
      </c>
      <c r="X1359" s="267" t="s">
        <v>42171</v>
      </c>
      <c r="Y1359" s="268">
        <v>61911.13</v>
      </c>
      <c r="AA1359" s="229" t="s">
        <v>13087</v>
      </c>
      <c r="AB1359" s="230">
        <v>19012.5</v>
      </c>
      <c r="AD1359" s="209" t="s">
        <v>15936</v>
      </c>
      <c r="AE1359" s="210">
        <v>1027.93</v>
      </c>
      <c r="AF1359" s="93"/>
      <c r="AG1359" s="201" t="s">
        <v>13559</v>
      </c>
      <c r="AH1359" s="202">
        <v>29903.78</v>
      </c>
      <c r="AJ1359" s="319" t="s">
        <v>51260</v>
      </c>
      <c r="AK1359" s="320">
        <v>30917</v>
      </c>
      <c r="AM1359" s="265" t="s">
        <v>11831</v>
      </c>
      <c r="AN1359" s="266">
        <v>1196503.6499999999</v>
      </c>
      <c r="AP1359" s="233" t="s">
        <v>11219</v>
      </c>
      <c r="AQ1359" s="234">
        <v>46690.44</v>
      </c>
      <c r="AS1359" s="211" t="s">
        <v>7357</v>
      </c>
      <c r="AT1359" s="212">
        <v>10197</v>
      </c>
    </row>
    <row r="1360" spans="1:46" x14ac:dyDescent="0.3">
      <c r="A1360" s="315" t="s">
        <v>65712</v>
      </c>
      <c r="B1360" s="315"/>
      <c r="C1360" s="316">
        <v>12134.03</v>
      </c>
      <c r="E1360" s="263" t="s">
        <v>5632</v>
      </c>
      <c r="F1360" s="263"/>
      <c r="G1360" s="264">
        <v>6664717.4699999997</v>
      </c>
      <c r="I1360" s="227" t="s">
        <v>4758</v>
      </c>
      <c r="J1360" s="227"/>
      <c r="K1360" s="228">
        <v>25650.639999999999</v>
      </c>
      <c r="M1360" s="205" t="s">
        <v>1692</v>
      </c>
      <c r="N1360" s="205"/>
      <c r="O1360" s="206">
        <v>2453</v>
      </c>
      <c r="U1360" s="309" t="s">
        <v>58197</v>
      </c>
      <c r="V1360" s="310">
        <v>25000</v>
      </c>
      <c r="X1360" s="267" t="s">
        <v>42172</v>
      </c>
      <c r="Y1360" s="268">
        <v>21500</v>
      </c>
      <c r="AA1360" s="229" t="s">
        <v>34576</v>
      </c>
      <c r="AB1360" s="230">
        <v>9150</v>
      </c>
      <c r="AD1360" s="209" t="s">
        <v>13095</v>
      </c>
      <c r="AE1360" s="210">
        <v>22822.89</v>
      </c>
      <c r="AF1360" s="93"/>
      <c r="AG1360" s="201" t="s">
        <v>13560</v>
      </c>
      <c r="AH1360" s="202">
        <v>139817.95000000001</v>
      </c>
      <c r="AJ1360" s="319" t="s">
        <v>51262</v>
      </c>
      <c r="AK1360" s="320">
        <v>12134.03</v>
      </c>
      <c r="AM1360" s="265" t="s">
        <v>11832</v>
      </c>
      <c r="AN1360" s="266">
        <v>6664717.4699999997</v>
      </c>
      <c r="AP1360" s="233" t="s">
        <v>11220</v>
      </c>
      <c r="AQ1360" s="234">
        <v>25650.639999999999</v>
      </c>
      <c r="AS1360" s="211" t="s">
        <v>7767</v>
      </c>
      <c r="AT1360" s="212">
        <v>285.68</v>
      </c>
    </row>
    <row r="1361" spans="1:46" x14ac:dyDescent="0.3">
      <c r="A1361" s="315" t="s">
        <v>50983</v>
      </c>
      <c r="B1361" s="315"/>
      <c r="C1361" s="316">
        <v>2841.97</v>
      </c>
      <c r="E1361" s="263" t="s">
        <v>5633</v>
      </c>
      <c r="F1361" s="263"/>
      <c r="G1361" s="264">
        <v>1958596.98</v>
      </c>
      <c r="I1361" s="227" t="s">
        <v>4759</v>
      </c>
      <c r="J1361" s="227"/>
      <c r="K1361" s="228">
        <v>14814.03</v>
      </c>
      <c r="M1361" s="205" t="s">
        <v>4052</v>
      </c>
      <c r="N1361" s="205"/>
      <c r="O1361" s="206">
        <v>89</v>
      </c>
      <c r="U1361" s="309" t="s">
        <v>51817</v>
      </c>
      <c r="V1361" s="310">
        <v>79.55</v>
      </c>
      <c r="X1361" s="267" t="s">
        <v>15921</v>
      </c>
      <c r="Y1361" s="268">
        <v>28502.5</v>
      </c>
      <c r="AA1361" s="229" t="s">
        <v>34577</v>
      </c>
      <c r="AB1361" s="230">
        <v>150</v>
      </c>
      <c r="AD1361" s="209" t="s">
        <v>15937</v>
      </c>
      <c r="AE1361" s="210">
        <v>136.88999999999999</v>
      </c>
      <c r="AF1361" s="93"/>
      <c r="AG1361" s="201" t="s">
        <v>32097</v>
      </c>
      <c r="AH1361" s="202">
        <v>79675</v>
      </c>
      <c r="AJ1361" s="319" t="s">
        <v>51263</v>
      </c>
      <c r="AK1361" s="320">
        <v>2841.97</v>
      </c>
      <c r="AM1361" s="265" t="s">
        <v>11833</v>
      </c>
      <c r="AN1361" s="266">
        <v>1958596.98</v>
      </c>
      <c r="AP1361" s="233" t="s">
        <v>11221</v>
      </c>
      <c r="AQ1361" s="234">
        <v>14814.03</v>
      </c>
      <c r="AS1361" s="211" t="s">
        <v>8052</v>
      </c>
      <c r="AT1361" s="212">
        <v>1233</v>
      </c>
    </row>
    <row r="1362" spans="1:46" x14ac:dyDescent="0.3">
      <c r="A1362" s="315" t="s">
        <v>50984</v>
      </c>
      <c r="B1362" s="315"/>
      <c r="C1362" s="316">
        <v>43453.38</v>
      </c>
      <c r="E1362" s="263" t="s">
        <v>5635</v>
      </c>
      <c r="F1362" s="263"/>
      <c r="G1362" s="264">
        <v>1492063.06</v>
      </c>
      <c r="I1362" s="227" t="s">
        <v>4760</v>
      </c>
      <c r="J1362" s="227"/>
      <c r="K1362" s="228">
        <v>100675.99</v>
      </c>
      <c r="M1362" s="205" t="s">
        <v>1693</v>
      </c>
      <c r="N1362" s="205"/>
      <c r="O1362" s="206">
        <v>20781</v>
      </c>
      <c r="U1362" s="309" t="s">
        <v>58843</v>
      </c>
      <c r="V1362" s="310">
        <v>1228.01</v>
      </c>
      <c r="X1362" s="267" t="s">
        <v>40127</v>
      </c>
      <c r="Y1362" s="268">
        <v>97745.62</v>
      </c>
      <c r="AA1362" s="229" t="s">
        <v>13089</v>
      </c>
      <c r="AB1362" s="230">
        <v>7463.52</v>
      </c>
      <c r="AD1362" s="209" t="s">
        <v>13096</v>
      </c>
      <c r="AE1362" s="210">
        <v>49941.49</v>
      </c>
      <c r="AF1362" s="93"/>
      <c r="AG1362" s="201" t="s">
        <v>32098</v>
      </c>
      <c r="AH1362" s="202">
        <v>8006.25</v>
      </c>
      <c r="AJ1362" s="319" t="s">
        <v>51264</v>
      </c>
      <c r="AK1362" s="320">
        <v>43453.38</v>
      </c>
      <c r="AM1362" s="265" t="s">
        <v>11835</v>
      </c>
      <c r="AN1362" s="266">
        <v>1492063.06</v>
      </c>
      <c r="AP1362" s="233" t="s">
        <v>11222</v>
      </c>
      <c r="AQ1362" s="234">
        <v>100675.99</v>
      </c>
      <c r="AS1362" s="211" t="s">
        <v>8948</v>
      </c>
      <c r="AT1362" s="212">
        <v>10523</v>
      </c>
    </row>
    <row r="1363" spans="1:46" x14ac:dyDescent="0.3">
      <c r="A1363" s="315" t="s">
        <v>50985</v>
      </c>
      <c r="B1363" s="315"/>
      <c r="C1363" s="316">
        <v>3113.09</v>
      </c>
      <c r="E1363" s="263" t="s">
        <v>5636</v>
      </c>
      <c r="F1363" s="263"/>
      <c r="G1363" s="264">
        <v>946593.64</v>
      </c>
      <c r="I1363" s="227" t="s">
        <v>4761</v>
      </c>
      <c r="J1363" s="227"/>
      <c r="K1363" s="228">
        <v>20425</v>
      </c>
      <c r="M1363" s="205" t="s">
        <v>1694</v>
      </c>
      <c r="N1363" s="205"/>
      <c r="O1363" s="206">
        <v>5338</v>
      </c>
      <c r="U1363" s="309" t="s">
        <v>67188</v>
      </c>
      <c r="V1363" s="310">
        <v>-14.73</v>
      </c>
      <c r="X1363" s="267" t="s">
        <v>15923</v>
      </c>
      <c r="Y1363" s="268">
        <v>34356.25</v>
      </c>
      <c r="AA1363" s="229" t="s">
        <v>13090</v>
      </c>
      <c r="AB1363" s="230">
        <v>9716.94</v>
      </c>
      <c r="AD1363" s="209" t="s">
        <v>13097</v>
      </c>
      <c r="AE1363" s="210">
        <v>30521.25</v>
      </c>
      <c r="AF1363" s="93"/>
      <c r="AG1363" s="201" t="s">
        <v>32099</v>
      </c>
      <c r="AH1363" s="202">
        <v>706078.8</v>
      </c>
      <c r="AJ1363" s="319" t="s">
        <v>51265</v>
      </c>
      <c r="AK1363" s="320">
        <v>3113.09</v>
      </c>
      <c r="AM1363" s="265" t="s">
        <v>11836</v>
      </c>
      <c r="AN1363" s="266">
        <v>946593.64</v>
      </c>
      <c r="AP1363" s="233" t="s">
        <v>11223</v>
      </c>
      <c r="AQ1363" s="234">
        <v>20425</v>
      </c>
      <c r="AS1363" s="211" t="s">
        <v>10433</v>
      </c>
      <c r="AT1363" s="212">
        <v>183</v>
      </c>
    </row>
    <row r="1364" spans="1:46" x14ac:dyDescent="0.3">
      <c r="A1364" s="315" t="s">
        <v>50986</v>
      </c>
      <c r="B1364" s="315"/>
      <c r="C1364" s="316">
        <v>1824.25</v>
      </c>
      <c r="E1364" s="263" t="s">
        <v>5637</v>
      </c>
      <c r="F1364" s="263"/>
      <c r="G1364" s="264">
        <v>10204926.5</v>
      </c>
      <c r="I1364" s="227" t="s">
        <v>4762</v>
      </c>
      <c r="J1364" s="227"/>
      <c r="K1364" s="228">
        <v>63306.879999999997</v>
      </c>
      <c r="M1364" s="205" t="s">
        <v>1695</v>
      </c>
      <c r="N1364" s="205"/>
      <c r="O1364" s="206">
        <v>4871</v>
      </c>
      <c r="U1364" s="309" t="s">
        <v>67189</v>
      </c>
      <c r="V1364" s="310">
        <v>47170.94</v>
      </c>
      <c r="X1364" s="267" t="s">
        <v>15924</v>
      </c>
      <c r="Y1364" s="268">
        <v>15608.21</v>
      </c>
      <c r="AA1364" s="229" t="s">
        <v>38871</v>
      </c>
      <c r="AB1364" s="230">
        <v>1043.92</v>
      </c>
      <c r="AD1364" s="209" t="s">
        <v>13098</v>
      </c>
      <c r="AE1364" s="210">
        <v>36945.03</v>
      </c>
      <c r="AF1364" s="93"/>
      <c r="AG1364" s="201" t="s">
        <v>32100</v>
      </c>
      <c r="AH1364" s="202">
        <v>1584768.95</v>
      </c>
      <c r="AJ1364" s="319" t="s">
        <v>51266</v>
      </c>
      <c r="AK1364" s="320">
        <v>1824.25</v>
      </c>
      <c r="AM1364" s="265" t="s">
        <v>11837</v>
      </c>
      <c r="AN1364" s="266">
        <v>10204926.5</v>
      </c>
      <c r="AP1364" s="233" t="s">
        <v>11440</v>
      </c>
      <c r="AQ1364" s="234">
        <v>63306.879999999997</v>
      </c>
      <c r="AS1364" s="211" t="s">
        <v>10616</v>
      </c>
      <c r="AT1364" s="212">
        <v>1183</v>
      </c>
    </row>
    <row r="1365" spans="1:46" x14ac:dyDescent="0.3">
      <c r="A1365" s="315" t="s">
        <v>50987</v>
      </c>
      <c r="B1365" s="315"/>
      <c r="C1365" s="316">
        <v>2522.5</v>
      </c>
      <c r="E1365" s="263" t="s">
        <v>5638</v>
      </c>
      <c r="F1365" s="263"/>
      <c r="G1365" s="264">
        <v>41033.949999999997</v>
      </c>
      <c r="I1365" s="227" t="s">
        <v>4852</v>
      </c>
      <c r="J1365" s="227"/>
      <c r="K1365" s="228">
        <v>459.42</v>
      </c>
      <c r="M1365" s="205" t="s">
        <v>1696</v>
      </c>
      <c r="N1365" s="205"/>
      <c r="O1365" s="206">
        <v>1314</v>
      </c>
      <c r="U1365" s="309" t="s">
        <v>63627</v>
      </c>
      <c r="V1365" s="310">
        <v>3608.53</v>
      </c>
      <c r="X1365" s="267" t="s">
        <v>49649</v>
      </c>
      <c r="Y1365" s="268">
        <v>13983.42</v>
      </c>
      <c r="AA1365" s="229" t="s">
        <v>15917</v>
      </c>
      <c r="AB1365" s="230">
        <v>15935</v>
      </c>
      <c r="AD1365" s="209" t="s">
        <v>13099</v>
      </c>
      <c r="AE1365" s="210">
        <v>51850.78</v>
      </c>
      <c r="AF1365" s="93"/>
      <c r="AG1365" s="201" t="s">
        <v>13561</v>
      </c>
      <c r="AH1365" s="202">
        <v>1509650.29</v>
      </c>
      <c r="AJ1365" s="319" t="s">
        <v>51267</v>
      </c>
      <c r="AK1365" s="320">
        <v>2522.5</v>
      </c>
      <c r="AM1365" s="265" t="s">
        <v>11838</v>
      </c>
      <c r="AN1365" s="266">
        <v>41033.949999999997</v>
      </c>
      <c r="AP1365" s="233" t="s">
        <v>11225</v>
      </c>
      <c r="AQ1365" s="234">
        <v>459.42</v>
      </c>
      <c r="AS1365" s="211" t="s">
        <v>10898</v>
      </c>
      <c r="AT1365" s="212">
        <v>741</v>
      </c>
    </row>
    <row r="1366" spans="1:46" x14ac:dyDescent="0.3">
      <c r="A1366" s="315" t="s">
        <v>50988</v>
      </c>
      <c r="B1366" s="315"/>
      <c r="C1366" s="316">
        <v>42656.28</v>
      </c>
      <c r="E1366" s="263" t="s">
        <v>5639</v>
      </c>
      <c r="F1366" s="263"/>
      <c r="G1366" s="264">
        <v>8168639.29</v>
      </c>
      <c r="I1366" s="227" t="s">
        <v>3646</v>
      </c>
      <c r="J1366" s="227"/>
      <c r="K1366" s="228">
        <v>72573.94</v>
      </c>
      <c r="M1366" s="205" t="s">
        <v>1697</v>
      </c>
      <c r="N1366" s="205"/>
      <c r="O1366" s="206">
        <v>2386</v>
      </c>
      <c r="U1366" s="309" t="s">
        <v>63628</v>
      </c>
      <c r="V1366" s="310">
        <v>11169.52</v>
      </c>
      <c r="X1366" s="267" t="s">
        <v>36036</v>
      </c>
      <c r="Y1366" s="268">
        <v>30925</v>
      </c>
      <c r="AA1366" s="229" t="s">
        <v>34578</v>
      </c>
      <c r="AB1366" s="230">
        <v>29532.91</v>
      </c>
      <c r="AD1366" s="209" t="s">
        <v>15938</v>
      </c>
      <c r="AE1366" s="210">
        <v>47456.28</v>
      </c>
      <c r="AF1366" s="93"/>
      <c r="AG1366" s="201" t="s">
        <v>13562</v>
      </c>
      <c r="AH1366" s="202">
        <v>1014405.94</v>
      </c>
      <c r="AJ1366" s="319" t="s">
        <v>51268</v>
      </c>
      <c r="AK1366" s="320">
        <v>42656.28</v>
      </c>
      <c r="AM1366" s="265" t="s">
        <v>11839</v>
      </c>
      <c r="AN1366" s="266">
        <v>8168639.29</v>
      </c>
      <c r="AP1366" s="233" t="s">
        <v>9696</v>
      </c>
      <c r="AQ1366" s="234">
        <v>72573.94</v>
      </c>
      <c r="AS1366" s="211" t="s">
        <v>11076</v>
      </c>
      <c r="AT1366" s="212">
        <v>4500</v>
      </c>
    </row>
    <row r="1367" spans="1:46" x14ac:dyDescent="0.3">
      <c r="A1367" s="315" t="s">
        <v>65715</v>
      </c>
      <c r="B1367" s="315"/>
      <c r="C1367" s="316">
        <v>15235.81</v>
      </c>
      <c r="E1367" s="263" t="s">
        <v>5641</v>
      </c>
      <c r="F1367" s="263"/>
      <c r="G1367" s="264">
        <v>2944498.99</v>
      </c>
      <c r="I1367" s="227" t="s">
        <v>4854</v>
      </c>
      <c r="J1367" s="227"/>
      <c r="K1367" s="228">
        <v>8442.6</v>
      </c>
      <c r="M1367" s="205" t="s">
        <v>1698</v>
      </c>
      <c r="N1367" s="205"/>
      <c r="O1367" s="206">
        <v>2460</v>
      </c>
      <c r="U1367" s="309" t="s">
        <v>64068</v>
      </c>
      <c r="V1367" s="310">
        <v>20559.97</v>
      </c>
      <c r="X1367" s="267" t="s">
        <v>51669</v>
      </c>
      <c r="Y1367" s="268">
        <v>19831.669999999998</v>
      </c>
      <c r="AA1367" s="229" t="s">
        <v>51662</v>
      </c>
      <c r="AB1367" s="230">
        <v>45439.11</v>
      </c>
      <c r="AD1367" s="209" t="s">
        <v>13100</v>
      </c>
      <c r="AE1367" s="210">
        <v>1764.09</v>
      </c>
      <c r="AF1367" s="93"/>
      <c r="AG1367" s="201" t="s">
        <v>13563</v>
      </c>
      <c r="AH1367" s="202">
        <v>21271.5</v>
      </c>
      <c r="AJ1367" s="319" t="s">
        <v>65264</v>
      </c>
      <c r="AK1367" s="320">
        <v>15235.81</v>
      </c>
      <c r="AM1367" s="265" t="s">
        <v>11841</v>
      </c>
      <c r="AN1367" s="266">
        <v>2944498.99</v>
      </c>
      <c r="AP1367" s="233" t="s">
        <v>11227</v>
      </c>
      <c r="AQ1367" s="234">
        <v>8442.6</v>
      </c>
      <c r="AS1367" s="211" t="s">
        <v>11538</v>
      </c>
      <c r="AT1367" s="212">
        <v>4621.1099999999997</v>
      </c>
    </row>
    <row r="1368" spans="1:46" x14ac:dyDescent="0.3">
      <c r="A1368" s="315" t="s">
        <v>50989</v>
      </c>
      <c r="B1368" s="315"/>
      <c r="C1368" s="316">
        <v>82027.740000000005</v>
      </c>
      <c r="E1368" s="263" t="s">
        <v>5640</v>
      </c>
      <c r="F1368" s="263"/>
      <c r="G1368" s="264">
        <v>72942.73</v>
      </c>
      <c r="I1368" s="227" t="s">
        <v>4855</v>
      </c>
      <c r="J1368" s="227"/>
      <c r="K1368" s="228">
        <v>1124</v>
      </c>
      <c r="M1368" s="205" t="s">
        <v>1699</v>
      </c>
      <c r="N1368" s="205"/>
      <c r="O1368" s="206">
        <v>2112</v>
      </c>
      <c r="U1368" s="309" t="s">
        <v>66544</v>
      </c>
      <c r="V1368" s="310">
        <v>197384.31</v>
      </c>
      <c r="X1368" s="267" t="s">
        <v>54817</v>
      </c>
      <c r="Y1368" s="268">
        <v>84800</v>
      </c>
      <c r="AA1368" s="229" t="s">
        <v>13092</v>
      </c>
      <c r="AB1368" s="230">
        <v>88481.53</v>
      </c>
      <c r="AD1368" s="209" t="s">
        <v>13101</v>
      </c>
      <c r="AE1368" s="210">
        <v>54333.09</v>
      </c>
      <c r="AF1368" s="93"/>
      <c r="AG1368" s="201" t="s">
        <v>13564</v>
      </c>
      <c r="AH1368" s="202">
        <v>380492.67</v>
      </c>
      <c r="AJ1368" s="319" t="s">
        <v>51269</v>
      </c>
      <c r="AK1368" s="320">
        <v>82027.740000000005</v>
      </c>
      <c r="AM1368" s="265" t="s">
        <v>11840</v>
      </c>
      <c r="AN1368" s="266">
        <v>72942.73</v>
      </c>
      <c r="AP1368" s="233" t="s">
        <v>11228</v>
      </c>
      <c r="AQ1368" s="234">
        <v>1124</v>
      </c>
      <c r="AS1368" s="211" t="s">
        <v>9840</v>
      </c>
      <c r="AT1368" s="212">
        <v>49464.59</v>
      </c>
    </row>
    <row r="1369" spans="1:46" x14ac:dyDescent="0.3">
      <c r="A1369" s="315" t="s">
        <v>50991</v>
      </c>
      <c r="B1369" s="315"/>
      <c r="C1369" s="316">
        <v>6118.57</v>
      </c>
      <c r="E1369" s="263" t="s">
        <v>5642</v>
      </c>
      <c r="F1369" s="263"/>
      <c r="G1369" s="264">
        <v>1072545.8500000001</v>
      </c>
      <c r="I1369" s="227" t="s">
        <v>4763</v>
      </c>
      <c r="J1369" s="227"/>
      <c r="K1369" s="228">
        <v>260145.05</v>
      </c>
      <c r="M1369" s="205" t="s">
        <v>1700</v>
      </c>
      <c r="N1369" s="205"/>
      <c r="O1369" s="206">
        <v>12291.62</v>
      </c>
      <c r="U1369" s="309" t="s">
        <v>58445</v>
      </c>
      <c r="V1369" s="310">
        <v>71187.58</v>
      </c>
      <c r="X1369" s="267" t="s">
        <v>15925</v>
      </c>
      <c r="Y1369" s="268">
        <v>203.67</v>
      </c>
      <c r="AA1369" s="229" t="s">
        <v>34579</v>
      </c>
      <c r="AB1369" s="230">
        <v>67954.399999999994</v>
      </c>
      <c r="AD1369" s="209" t="s">
        <v>13102</v>
      </c>
      <c r="AE1369" s="210">
        <v>31029.68</v>
      </c>
      <c r="AF1369" s="93"/>
      <c r="AG1369" s="201" t="s">
        <v>13565</v>
      </c>
      <c r="AH1369" s="202">
        <v>588468.81999999995</v>
      </c>
      <c r="AJ1369" s="319" t="s">
        <v>51271</v>
      </c>
      <c r="AK1369" s="320">
        <v>6118.57</v>
      </c>
      <c r="AM1369" s="265" t="s">
        <v>11842</v>
      </c>
      <c r="AN1369" s="266">
        <v>1072545.8500000001</v>
      </c>
      <c r="AP1369" s="233" t="s">
        <v>11229</v>
      </c>
      <c r="AQ1369" s="234">
        <v>260145.05</v>
      </c>
      <c r="AS1369" s="211" t="s">
        <v>6689</v>
      </c>
      <c r="AT1369" s="212">
        <v>28176</v>
      </c>
    </row>
    <row r="1370" spans="1:46" x14ac:dyDescent="0.3">
      <c r="A1370" s="315" t="s">
        <v>50992</v>
      </c>
      <c r="B1370" s="315"/>
      <c r="C1370" s="316">
        <v>145316</v>
      </c>
      <c r="E1370" s="263" t="s">
        <v>5643</v>
      </c>
      <c r="F1370" s="263"/>
      <c r="G1370" s="264">
        <v>14807712.539999999</v>
      </c>
      <c r="I1370" s="227" t="s">
        <v>4764</v>
      </c>
      <c r="J1370" s="227"/>
      <c r="K1370" s="228">
        <v>51198</v>
      </c>
      <c r="M1370" s="205" t="s">
        <v>1701</v>
      </c>
      <c r="N1370" s="205"/>
      <c r="O1370" s="206">
        <v>17130.77</v>
      </c>
      <c r="U1370" s="309" t="s">
        <v>58446</v>
      </c>
      <c r="V1370" s="310">
        <v>5368.26</v>
      </c>
      <c r="X1370" s="267" t="s">
        <v>15926</v>
      </c>
      <c r="Y1370" s="268">
        <v>30955.26</v>
      </c>
      <c r="AA1370" s="229" t="s">
        <v>44420</v>
      </c>
      <c r="AB1370" s="230">
        <v>-6807.58</v>
      </c>
      <c r="AD1370" s="209" t="s">
        <v>13103</v>
      </c>
      <c r="AE1370" s="210">
        <v>5323.6</v>
      </c>
      <c r="AF1370" s="93"/>
      <c r="AG1370" s="201" t="s">
        <v>13566</v>
      </c>
      <c r="AH1370" s="202">
        <v>267647.53000000003</v>
      </c>
      <c r="AJ1370" s="319" t="s">
        <v>51272</v>
      </c>
      <c r="AK1370" s="320">
        <v>145316</v>
      </c>
      <c r="AM1370" s="265" t="s">
        <v>11843</v>
      </c>
      <c r="AN1370" s="266">
        <v>14807712.539999999</v>
      </c>
      <c r="AP1370" s="233" t="s">
        <v>11230</v>
      </c>
      <c r="AQ1370" s="234">
        <v>51198</v>
      </c>
      <c r="AS1370" s="211" t="s">
        <v>6917</v>
      </c>
      <c r="AT1370" s="212">
        <v>1520</v>
      </c>
    </row>
    <row r="1371" spans="1:46" x14ac:dyDescent="0.3">
      <c r="A1371" s="315" t="s">
        <v>65716</v>
      </c>
      <c r="B1371" s="315"/>
      <c r="C1371" s="316">
        <v>30807.83</v>
      </c>
      <c r="E1371" s="263" t="s">
        <v>5644</v>
      </c>
      <c r="F1371" s="263"/>
      <c r="G1371" s="264">
        <v>38697902.990000002</v>
      </c>
      <c r="I1371" s="227" t="s">
        <v>4856</v>
      </c>
      <c r="J1371" s="227"/>
      <c r="K1371" s="228">
        <v>1</v>
      </c>
      <c r="M1371" s="205" t="s">
        <v>1702</v>
      </c>
      <c r="N1371" s="205"/>
      <c r="O1371" s="206">
        <v>28541.599999999999</v>
      </c>
      <c r="U1371" s="309" t="s">
        <v>58447</v>
      </c>
      <c r="V1371" s="310">
        <v>16926.810000000001</v>
      </c>
      <c r="X1371" s="267" t="s">
        <v>36037</v>
      </c>
      <c r="Y1371" s="268">
        <v>77234.55</v>
      </c>
      <c r="AA1371" s="229" t="s">
        <v>51663</v>
      </c>
      <c r="AB1371" s="230">
        <v>1336</v>
      </c>
      <c r="AD1371" s="209" t="s">
        <v>15939</v>
      </c>
      <c r="AE1371" s="210">
        <v>32052.65</v>
      </c>
      <c r="AF1371" s="93"/>
      <c r="AG1371" s="201" t="s">
        <v>13567</v>
      </c>
      <c r="AH1371" s="202">
        <v>518330.55</v>
      </c>
      <c r="AJ1371" s="319" t="s">
        <v>51273</v>
      </c>
      <c r="AK1371" s="320">
        <v>30807.83</v>
      </c>
      <c r="AM1371" s="265" t="s">
        <v>11844</v>
      </c>
      <c r="AN1371" s="266">
        <v>38697902.990000002</v>
      </c>
      <c r="AP1371" s="233" t="s">
        <v>11231</v>
      </c>
      <c r="AQ1371" s="234">
        <v>1</v>
      </c>
      <c r="AS1371" s="211" t="s">
        <v>7101</v>
      </c>
      <c r="AT1371" s="212">
        <v>458</v>
      </c>
    </row>
    <row r="1372" spans="1:46" x14ac:dyDescent="0.3">
      <c r="A1372" s="315" t="s">
        <v>50993</v>
      </c>
      <c r="B1372" s="315"/>
      <c r="C1372" s="316">
        <v>3856.91</v>
      </c>
      <c r="E1372" s="263" t="s">
        <v>5645</v>
      </c>
      <c r="F1372" s="263"/>
      <c r="G1372" s="264">
        <v>178987.02</v>
      </c>
      <c r="I1372" s="227" t="s">
        <v>4857</v>
      </c>
      <c r="J1372" s="227"/>
      <c r="K1372" s="228">
        <v>5122</v>
      </c>
      <c r="M1372" s="205" t="s">
        <v>1703</v>
      </c>
      <c r="N1372" s="205"/>
      <c r="O1372" s="206">
        <v>7999.93</v>
      </c>
      <c r="U1372" s="309" t="s">
        <v>67190</v>
      </c>
      <c r="V1372" s="310">
        <v>24.36</v>
      </c>
      <c r="X1372" s="267" t="s">
        <v>40128</v>
      </c>
      <c r="Y1372" s="268">
        <v>17133.68</v>
      </c>
      <c r="AA1372" s="229" t="s">
        <v>36035</v>
      </c>
      <c r="AB1372" s="230">
        <v>29532</v>
      </c>
      <c r="AD1372" s="209" t="s">
        <v>15940</v>
      </c>
      <c r="AE1372" s="210">
        <v>7835</v>
      </c>
      <c r="AF1372" s="93"/>
      <c r="AG1372" s="201" t="s">
        <v>13568</v>
      </c>
      <c r="AH1372" s="202">
        <v>54165.440000000002</v>
      </c>
      <c r="AJ1372" s="319" t="s">
        <v>51274</v>
      </c>
      <c r="AK1372" s="320">
        <v>3856.91</v>
      </c>
      <c r="AM1372" s="265" t="s">
        <v>11845</v>
      </c>
      <c r="AN1372" s="266">
        <v>178987.02</v>
      </c>
      <c r="AP1372" s="233" t="s">
        <v>11232</v>
      </c>
      <c r="AQ1372" s="234">
        <v>5122</v>
      </c>
      <c r="AS1372" s="211" t="s">
        <v>7358</v>
      </c>
      <c r="AT1372" s="212">
        <v>11127.26</v>
      </c>
    </row>
    <row r="1373" spans="1:46" x14ac:dyDescent="0.3">
      <c r="A1373" s="315" t="s">
        <v>50994</v>
      </c>
      <c r="B1373" s="315"/>
      <c r="C1373" s="316">
        <v>15426.64</v>
      </c>
      <c r="E1373" s="263" t="s">
        <v>5646</v>
      </c>
      <c r="F1373" s="263"/>
      <c r="G1373" s="264">
        <v>475023.11</v>
      </c>
      <c r="I1373" s="227" t="s">
        <v>4765</v>
      </c>
      <c r="J1373" s="227"/>
      <c r="K1373" s="228">
        <v>146978.73000000001</v>
      </c>
      <c r="M1373" s="205" t="s">
        <v>1704</v>
      </c>
      <c r="N1373" s="205"/>
      <c r="O1373" s="206">
        <v>25732.639999999999</v>
      </c>
      <c r="U1373" s="309" t="s">
        <v>61869</v>
      </c>
      <c r="V1373" s="310">
        <v>7210.04</v>
      </c>
      <c r="X1373" s="267" t="s">
        <v>15927</v>
      </c>
      <c r="Y1373" s="268">
        <v>700</v>
      </c>
      <c r="AA1373" s="229" t="s">
        <v>51664</v>
      </c>
      <c r="AB1373" s="230">
        <v>380.64</v>
      </c>
      <c r="AD1373" s="209" t="s">
        <v>15941</v>
      </c>
      <c r="AE1373" s="210">
        <v>230.46</v>
      </c>
      <c r="AF1373" s="93"/>
      <c r="AG1373" s="201" t="s">
        <v>20674</v>
      </c>
      <c r="AH1373" s="202">
        <v>79675</v>
      </c>
      <c r="AJ1373" s="319" t="s">
        <v>51275</v>
      </c>
      <c r="AK1373" s="320">
        <v>15426.64</v>
      </c>
      <c r="AM1373" s="265" t="s">
        <v>11846</v>
      </c>
      <c r="AN1373" s="266">
        <v>475023.11</v>
      </c>
      <c r="AP1373" s="233" t="s">
        <v>11234</v>
      </c>
      <c r="AQ1373" s="234">
        <v>146978.73000000001</v>
      </c>
      <c r="AS1373" s="211" t="s">
        <v>7768</v>
      </c>
      <c r="AT1373" s="212">
        <v>763</v>
      </c>
    </row>
    <row r="1374" spans="1:46" x14ac:dyDescent="0.3">
      <c r="A1374" s="315" t="s">
        <v>65718</v>
      </c>
      <c r="B1374" s="315"/>
      <c r="C1374" s="316">
        <v>29787.81</v>
      </c>
      <c r="E1374" s="263" t="s">
        <v>5647</v>
      </c>
      <c r="F1374" s="263"/>
      <c r="G1374" s="264">
        <v>1015162.87</v>
      </c>
      <c r="I1374" s="227" t="s">
        <v>4860</v>
      </c>
      <c r="J1374" s="227"/>
      <c r="K1374" s="228">
        <v>4326</v>
      </c>
      <c r="M1374" s="205" t="s">
        <v>1705</v>
      </c>
      <c r="N1374" s="205"/>
      <c r="O1374" s="206">
        <v>4058.22</v>
      </c>
      <c r="U1374" s="309" t="s">
        <v>61191</v>
      </c>
      <c r="V1374" s="310">
        <v>44763.47</v>
      </c>
      <c r="X1374" s="267" t="s">
        <v>47781</v>
      </c>
      <c r="Y1374" s="268">
        <v>252</v>
      </c>
      <c r="AA1374" s="229" t="s">
        <v>42170</v>
      </c>
      <c r="AB1374" s="230">
        <v>11587.36</v>
      </c>
      <c r="AD1374" s="209" t="s">
        <v>15942</v>
      </c>
      <c r="AE1374" s="210">
        <v>48.82</v>
      </c>
      <c r="AF1374" s="93"/>
      <c r="AG1374" s="201" t="s">
        <v>20675</v>
      </c>
      <c r="AH1374" s="202">
        <v>8006.25</v>
      </c>
      <c r="AJ1374" s="319" t="s">
        <v>51276</v>
      </c>
      <c r="AK1374" s="320">
        <v>29787.81</v>
      </c>
      <c r="AM1374" s="265" t="s">
        <v>11847</v>
      </c>
      <c r="AN1374" s="266">
        <v>1015162.87</v>
      </c>
      <c r="AP1374" s="233" t="s">
        <v>11235</v>
      </c>
      <c r="AQ1374" s="234">
        <v>4326</v>
      </c>
      <c r="AS1374" s="211" t="s">
        <v>8053</v>
      </c>
      <c r="AT1374" s="212">
        <v>1728</v>
      </c>
    </row>
    <row r="1375" spans="1:46" x14ac:dyDescent="0.3">
      <c r="A1375" s="315" t="s">
        <v>50995</v>
      </c>
      <c r="B1375" s="315"/>
      <c r="C1375" s="316">
        <v>10726.43</v>
      </c>
      <c r="E1375" s="263" t="s">
        <v>5648</v>
      </c>
      <c r="F1375" s="263"/>
      <c r="G1375" s="264">
        <v>1485895.66</v>
      </c>
      <c r="I1375" s="227" t="s">
        <v>3648</v>
      </c>
      <c r="J1375" s="227"/>
      <c r="K1375" s="228">
        <v>35827</v>
      </c>
      <c r="M1375" s="205" t="s">
        <v>1706</v>
      </c>
      <c r="N1375" s="205"/>
      <c r="O1375" s="206">
        <v>953</v>
      </c>
      <c r="U1375" s="309" t="s">
        <v>67191</v>
      </c>
      <c r="V1375" s="310">
        <v>-164.52</v>
      </c>
      <c r="X1375" s="267" t="s">
        <v>15928</v>
      </c>
      <c r="Y1375" s="268">
        <v>197353.09</v>
      </c>
      <c r="AA1375" s="229" t="s">
        <v>51665</v>
      </c>
      <c r="AB1375" s="230">
        <v>18590.689999999999</v>
      </c>
      <c r="AD1375" s="209" t="s">
        <v>13104</v>
      </c>
      <c r="AE1375" s="210">
        <v>28266.42</v>
      </c>
      <c r="AF1375" s="93"/>
      <c r="AG1375" s="201" t="s">
        <v>13569</v>
      </c>
      <c r="AH1375" s="202">
        <v>790928.33</v>
      </c>
      <c r="AJ1375" s="319" t="s">
        <v>51277</v>
      </c>
      <c r="AK1375" s="320">
        <v>10726.43</v>
      </c>
      <c r="AM1375" s="265" t="s">
        <v>11848</v>
      </c>
      <c r="AN1375" s="266">
        <v>1485895.66</v>
      </c>
      <c r="AP1375" s="233" t="s">
        <v>9699</v>
      </c>
      <c r="AQ1375" s="234">
        <v>35827</v>
      </c>
      <c r="AS1375" s="211" t="s">
        <v>8312</v>
      </c>
      <c r="AT1375" s="212">
        <v>1240.51</v>
      </c>
    </row>
    <row r="1376" spans="1:46" x14ac:dyDescent="0.3">
      <c r="A1376" s="315" t="s">
        <v>50996</v>
      </c>
      <c r="B1376" s="315"/>
      <c r="C1376" s="316">
        <v>2542.3200000000002</v>
      </c>
      <c r="E1376" s="263" t="s">
        <v>5649</v>
      </c>
      <c r="F1376" s="263"/>
      <c r="G1376" s="264">
        <v>13031321.51</v>
      </c>
      <c r="I1376" s="227" t="s">
        <v>5246</v>
      </c>
      <c r="J1376" s="227"/>
      <c r="K1376" s="228">
        <v>78489.25</v>
      </c>
      <c r="M1376" s="205" t="s">
        <v>1707</v>
      </c>
      <c r="N1376" s="205"/>
      <c r="O1376" s="206">
        <v>108868.96</v>
      </c>
      <c r="U1376" s="309" t="s">
        <v>67192</v>
      </c>
      <c r="V1376" s="310">
        <v>-9.4499999999999993</v>
      </c>
      <c r="X1376" s="267" t="s">
        <v>15929</v>
      </c>
      <c r="Y1376" s="268">
        <v>83296.320000000007</v>
      </c>
      <c r="AA1376" s="229" t="s">
        <v>51666</v>
      </c>
      <c r="AB1376" s="230">
        <v>1422.18</v>
      </c>
      <c r="AD1376" s="209" t="s">
        <v>13105</v>
      </c>
      <c r="AE1376" s="210">
        <v>677204.43</v>
      </c>
      <c r="AF1376" s="93"/>
      <c r="AG1376" s="201" t="s">
        <v>13570</v>
      </c>
      <c r="AH1376" s="202">
        <v>29903.78</v>
      </c>
      <c r="AJ1376" s="319" t="s">
        <v>51278</v>
      </c>
      <c r="AK1376" s="320">
        <v>2542.3200000000002</v>
      </c>
      <c r="AM1376" s="265" t="s">
        <v>11849</v>
      </c>
      <c r="AN1376" s="266">
        <v>13031321.51</v>
      </c>
      <c r="AP1376" s="233" t="s">
        <v>2017</v>
      </c>
      <c r="AQ1376" s="234">
        <v>78489.25</v>
      </c>
      <c r="AS1376" s="211" t="s">
        <v>8527</v>
      </c>
      <c r="AT1376" s="212">
        <v>2665</v>
      </c>
    </row>
    <row r="1377" spans="1:46" x14ac:dyDescent="0.3">
      <c r="A1377" s="315" t="s">
        <v>50997</v>
      </c>
      <c r="B1377" s="315"/>
      <c r="C1377" s="316">
        <v>79914.92</v>
      </c>
      <c r="E1377" s="263" t="s">
        <v>5651</v>
      </c>
      <c r="F1377" s="263"/>
      <c r="G1377" s="264">
        <v>3851137.62</v>
      </c>
      <c r="I1377" s="227" t="s">
        <v>4861</v>
      </c>
      <c r="J1377" s="227"/>
      <c r="K1377" s="228">
        <v>11286</v>
      </c>
      <c r="M1377" s="205" t="s">
        <v>1708</v>
      </c>
      <c r="N1377" s="205"/>
      <c r="O1377" s="206">
        <v>25430.48</v>
      </c>
      <c r="U1377" s="309" t="s">
        <v>62556</v>
      </c>
      <c r="V1377" s="310">
        <v>5004.1400000000003</v>
      </c>
      <c r="X1377" s="267" t="s">
        <v>33130</v>
      </c>
      <c r="Y1377" s="268">
        <v>2745</v>
      </c>
      <c r="AA1377" s="229" t="s">
        <v>51667</v>
      </c>
      <c r="AB1377" s="230">
        <v>3008.13</v>
      </c>
      <c r="AD1377" s="209" t="s">
        <v>15943</v>
      </c>
      <c r="AE1377" s="210">
        <v>72685.919999999998</v>
      </c>
      <c r="AF1377" s="93"/>
      <c r="AG1377" s="201" t="s">
        <v>13571</v>
      </c>
      <c r="AH1377" s="202">
        <v>139817.95000000001</v>
      </c>
      <c r="AJ1377" s="319" t="s">
        <v>51279</v>
      </c>
      <c r="AK1377" s="320">
        <v>79914.92</v>
      </c>
      <c r="AM1377" s="265" t="s">
        <v>11851</v>
      </c>
      <c r="AN1377" s="266">
        <v>3851137.62</v>
      </c>
      <c r="AP1377" s="233" t="s">
        <v>11236</v>
      </c>
      <c r="AQ1377" s="234">
        <v>11286</v>
      </c>
      <c r="AS1377" s="211" t="s">
        <v>8698</v>
      </c>
      <c r="AT1377" s="212">
        <v>1364.89</v>
      </c>
    </row>
    <row r="1378" spans="1:46" x14ac:dyDescent="0.3">
      <c r="A1378" s="315" t="s">
        <v>50998</v>
      </c>
      <c r="B1378" s="315"/>
      <c r="C1378" s="316">
        <v>1243.24</v>
      </c>
      <c r="E1378" s="263" t="s">
        <v>5652</v>
      </c>
      <c r="F1378" s="263"/>
      <c r="G1378" s="264">
        <v>2449353.61</v>
      </c>
      <c r="I1378" s="227" t="s">
        <v>4862</v>
      </c>
      <c r="J1378" s="227"/>
      <c r="K1378" s="228">
        <v>8370.75</v>
      </c>
      <c r="M1378" s="205" t="s">
        <v>1709</v>
      </c>
      <c r="N1378" s="205"/>
      <c r="O1378" s="206">
        <v>35656.639999999999</v>
      </c>
      <c r="U1378" s="309" t="s">
        <v>64069</v>
      </c>
      <c r="V1378" s="310">
        <v>340.63</v>
      </c>
      <c r="X1378" s="267" t="s">
        <v>44421</v>
      </c>
      <c r="Y1378" s="268">
        <v>560000</v>
      </c>
      <c r="AA1378" s="229" t="s">
        <v>46684</v>
      </c>
      <c r="AB1378" s="230">
        <v>39810</v>
      </c>
      <c r="AD1378" s="209" t="s">
        <v>15944</v>
      </c>
      <c r="AE1378" s="210">
        <v>4694.79</v>
      </c>
      <c r="AF1378" s="93"/>
      <c r="AG1378" s="201" t="s">
        <v>20681</v>
      </c>
      <c r="AH1378" s="202">
        <v>1584768.95</v>
      </c>
      <c r="AJ1378" s="319" t="s">
        <v>51280</v>
      </c>
      <c r="AK1378" s="320">
        <v>1243.24</v>
      </c>
      <c r="AM1378" s="265" t="s">
        <v>11852</v>
      </c>
      <c r="AN1378" s="266">
        <v>2449353.61</v>
      </c>
      <c r="AP1378" s="233" t="s">
        <v>11237</v>
      </c>
      <c r="AQ1378" s="234">
        <v>8370.75</v>
      </c>
      <c r="AS1378" s="211" t="s">
        <v>8949</v>
      </c>
      <c r="AT1378" s="212">
        <v>5107</v>
      </c>
    </row>
    <row r="1379" spans="1:46" x14ac:dyDescent="0.3">
      <c r="A1379" s="315" t="s">
        <v>65719</v>
      </c>
      <c r="B1379" s="315"/>
      <c r="C1379" s="316">
        <v>835.82</v>
      </c>
      <c r="E1379" s="263" t="s">
        <v>5650</v>
      </c>
      <c r="F1379" s="263"/>
      <c r="G1379" s="264">
        <v>204327.8</v>
      </c>
      <c r="I1379" s="227" t="s">
        <v>4863</v>
      </c>
      <c r="J1379" s="227"/>
      <c r="K1379" s="228">
        <v>4917.8999999999996</v>
      </c>
      <c r="M1379" s="205" t="s">
        <v>1710</v>
      </c>
      <c r="N1379" s="205"/>
      <c r="O1379" s="206">
        <v>6095</v>
      </c>
      <c r="U1379" s="309" t="s">
        <v>67193</v>
      </c>
      <c r="V1379" s="310">
        <v>-16.670000000000002</v>
      </c>
      <c r="X1379" s="267" t="s">
        <v>44422</v>
      </c>
      <c r="Y1379" s="268">
        <v>-1104.73</v>
      </c>
      <c r="AA1379" s="229" t="s">
        <v>46685</v>
      </c>
      <c r="AB1379" s="230">
        <v>35052.879999999997</v>
      </c>
      <c r="AD1379" s="209" t="s">
        <v>15945</v>
      </c>
      <c r="AE1379" s="210">
        <v>164493.26</v>
      </c>
      <c r="AF1379" s="93"/>
      <c r="AG1379" s="201" t="s">
        <v>32101</v>
      </c>
      <c r="AH1379" s="202">
        <v>25039</v>
      </c>
      <c r="AJ1379" s="319" t="s">
        <v>65265</v>
      </c>
      <c r="AK1379" s="320">
        <v>835.82</v>
      </c>
      <c r="AM1379" s="265" t="s">
        <v>11850</v>
      </c>
      <c r="AN1379" s="266">
        <v>204327.8</v>
      </c>
      <c r="AP1379" s="233" t="s">
        <v>11238</v>
      </c>
      <c r="AQ1379" s="234">
        <v>4917.8999999999996</v>
      </c>
      <c r="AS1379" s="211" t="s">
        <v>9444</v>
      </c>
      <c r="AT1379" s="212">
        <v>12824</v>
      </c>
    </row>
    <row r="1380" spans="1:46" x14ac:dyDescent="0.3">
      <c r="A1380" s="315" t="s">
        <v>51000</v>
      </c>
      <c r="B1380" s="315"/>
      <c r="C1380" s="316">
        <v>7105.9</v>
      </c>
      <c r="E1380" s="263" t="s">
        <v>5653</v>
      </c>
      <c r="F1380" s="263"/>
      <c r="G1380" s="264">
        <v>3548423.37</v>
      </c>
      <c r="I1380" s="227" t="s">
        <v>4766</v>
      </c>
      <c r="J1380" s="227"/>
      <c r="K1380" s="228">
        <v>19687.37</v>
      </c>
      <c r="M1380" s="205" t="s">
        <v>1711</v>
      </c>
      <c r="N1380" s="205"/>
      <c r="O1380" s="206">
        <v>2904</v>
      </c>
      <c r="U1380" s="309" t="s">
        <v>61314</v>
      </c>
      <c r="V1380" s="310">
        <v>-5268.96</v>
      </c>
      <c r="X1380" s="267" t="s">
        <v>63034</v>
      </c>
      <c r="Y1380" s="268">
        <v>28226</v>
      </c>
      <c r="AA1380" s="229" t="s">
        <v>47775</v>
      </c>
      <c r="AB1380" s="230">
        <v>7949</v>
      </c>
      <c r="AD1380" s="209" t="s">
        <v>15946</v>
      </c>
      <c r="AE1380" s="210">
        <v>9834.77</v>
      </c>
      <c r="AF1380" s="93"/>
      <c r="AG1380" s="201" t="s">
        <v>32102</v>
      </c>
      <c r="AH1380" s="202">
        <v>25039</v>
      </c>
      <c r="AJ1380" s="319" t="s">
        <v>51282</v>
      </c>
      <c r="AK1380" s="320">
        <v>7105.9</v>
      </c>
      <c r="AM1380" s="265" t="s">
        <v>11853</v>
      </c>
      <c r="AN1380" s="266">
        <v>3548423.37</v>
      </c>
      <c r="AP1380" s="233" t="s">
        <v>11240</v>
      </c>
      <c r="AQ1380" s="234">
        <v>19687.37</v>
      </c>
      <c r="AS1380" s="211" t="s">
        <v>9841</v>
      </c>
      <c r="AT1380" s="212">
        <v>66973.66</v>
      </c>
    </row>
    <row r="1381" spans="1:46" x14ac:dyDescent="0.3">
      <c r="A1381" s="315" t="s">
        <v>51001</v>
      </c>
      <c r="B1381" s="315"/>
      <c r="C1381" s="316">
        <v>-29.8</v>
      </c>
      <c r="E1381" s="263" t="s">
        <v>5654</v>
      </c>
      <c r="F1381" s="263"/>
      <c r="G1381" s="264">
        <v>8127063.8700000001</v>
      </c>
      <c r="I1381" s="227" t="s">
        <v>4767</v>
      </c>
      <c r="J1381" s="227"/>
      <c r="K1381" s="228">
        <v>255.65</v>
      </c>
      <c r="M1381" s="205" t="s">
        <v>1712</v>
      </c>
      <c r="N1381" s="205"/>
      <c r="O1381" s="206">
        <v>16685</v>
      </c>
      <c r="U1381" s="309" t="s">
        <v>59513</v>
      </c>
      <c r="V1381" s="310">
        <v>1049</v>
      </c>
      <c r="X1381" s="267" t="s">
        <v>54818</v>
      </c>
      <c r="Y1381" s="268">
        <v>1680</v>
      </c>
      <c r="AA1381" s="229" t="s">
        <v>34580</v>
      </c>
      <c r="AB1381" s="230">
        <v>7962.5</v>
      </c>
      <c r="AD1381" s="209" t="s">
        <v>15947</v>
      </c>
      <c r="AE1381" s="210">
        <v>635.20000000000005</v>
      </c>
      <c r="AF1381" s="93"/>
      <c r="AG1381" s="201" t="s">
        <v>32103</v>
      </c>
      <c r="AH1381" s="202">
        <v>2200</v>
      </c>
      <c r="AJ1381" s="319" t="s">
        <v>51283</v>
      </c>
      <c r="AK1381" s="320">
        <v>-29.8</v>
      </c>
      <c r="AM1381" s="265" t="s">
        <v>11854</v>
      </c>
      <c r="AN1381" s="266">
        <v>8127063.8700000001</v>
      </c>
      <c r="AP1381" s="233" t="s">
        <v>11241</v>
      </c>
      <c r="AQ1381" s="234">
        <v>255.65</v>
      </c>
      <c r="AS1381" s="211" t="s">
        <v>6690</v>
      </c>
      <c r="AT1381" s="212">
        <v>86365</v>
      </c>
    </row>
    <row r="1382" spans="1:46" x14ac:dyDescent="0.3">
      <c r="A1382" s="315" t="s">
        <v>51002</v>
      </c>
      <c r="B1382" s="315"/>
      <c r="C1382" s="316">
        <v>3375.23</v>
      </c>
      <c r="E1382" s="263" t="s">
        <v>5655</v>
      </c>
      <c r="F1382" s="263"/>
      <c r="G1382" s="264">
        <v>25389107.34</v>
      </c>
      <c r="I1382" s="227" t="s">
        <v>4768</v>
      </c>
      <c r="J1382" s="227"/>
      <c r="K1382" s="228">
        <v>102507.56</v>
      </c>
      <c r="M1382" s="205" t="s">
        <v>265</v>
      </c>
      <c r="N1382" s="205"/>
      <c r="O1382" s="206">
        <v>8991011.5299999993</v>
      </c>
      <c r="U1382" s="309" t="s">
        <v>59514</v>
      </c>
      <c r="V1382" s="310">
        <v>80.239999999999995</v>
      </c>
      <c r="X1382" s="267" t="s">
        <v>51671</v>
      </c>
      <c r="Y1382" s="268">
        <v>81024.100000000006</v>
      </c>
      <c r="AA1382" s="229" t="s">
        <v>47776</v>
      </c>
      <c r="AB1382" s="230">
        <v>460.5</v>
      </c>
      <c r="AD1382" s="209" t="s">
        <v>15948</v>
      </c>
      <c r="AE1382" s="210">
        <v>127.52</v>
      </c>
      <c r="AF1382" s="93"/>
      <c r="AG1382" s="201" t="s">
        <v>32104</v>
      </c>
      <c r="AH1382" s="202">
        <v>2336.0500000000002</v>
      </c>
      <c r="AJ1382" s="319" t="s">
        <v>51284</v>
      </c>
      <c r="AK1382" s="320">
        <v>3375.23</v>
      </c>
      <c r="AM1382" s="265" t="s">
        <v>11855</v>
      </c>
      <c r="AN1382" s="266">
        <v>25389107.34</v>
      </c>
      <c r="AP1382" s="233" t="s">
        <v>11242</v>
      </c>
      <c r="AQ1382" s="234">
        <v>102507.56</v>
      </c>
      <c r="AS1382" s="211" t="s">
        <v>6918</v>
      </c>
      <c r="AT1382" s="212">
        <v>10802</v>
      </c>
    </row>
    <row r="1383" spans="1:46" x14ac:dyDescent="0.3">
      <c r="A1383" s="315" t="s">
        <v>51004</v>
      </c>
      <c r="B1383" s="315"/>
      <c r="C1383" s="316">
        <v>877.2</v>
      </c>
      <c r="E1383" s="263" t="s">
        <v>5658</v>
      </c>
      <c r="F1383" s="263"/>
      <c r="G1383" s="264">
        <v>522731.72</v>
      </c>
      <c r="I1383" s="227" t="s">
        <v>4865</v>
      </c>
      <c r="J1383" s="227"/>
      <c r="K1383" s="228">
        <v>2660</v>
      </c>
      <c r="M1383" s="205" t="s">
        <v>1713</v>
      </c>
      <c r="N1383" s="205"/>
      <c r="O1383" s="206">
        <v>5581.52</v>
      </c>
      <c r="U1383" s="309" t="s">
        <v>59515</v>
      </c>
      <c r="V1383" s="310">
        <v>262.45999999999998</v>
      </c>
      <c r="X1383" s="267" t="s">
        <v>51672</v>
      </c>
      <c r="Y1383" s="268">
        <v>6326.92</v>
      </c>
      <c r="AA1383" s="229" t="s">
        <v>34581</v>
      </c>
      <c r="AB1383" s="230">
        <v>5996.35</v>
      </c>
      <c r="AD1383" s="209" t="s">
        <v>15949</v>
      </c>
      <c r="AE1383" s="210">
        <v>64.989999999999995</v>
      </c>
      <c r="AF1383" s="93"/>
      <c r="AG1383" s="201" t="s">
        <v>32105</v>
      </c>
      <c r="AH1383" s="202">
        <v>5539.12</v>
      </c>
      <c r="AJ1383" s="319" t="s">
        <v>51286</v>
      </c>
      <c r="AK1383" s="320">
        <v>877.2</v>
      </c>
      <c r="AM1383" s="265" t="s">
        <v>11858</v>
      </c>
      <c r="AN1383" s="266">
        <v>522731.72</v>
      </c>
      <c r="AP1383" s="233" t="s">
        <v>11243</v>
      </c>
      <c r="AQ1383" s="234">
        <v>2660</v>
      </c>
      <c r="AS1383" s="211" t="s">
        <v>7102</v>
      </c>
      <c r="AT1383" s="212">
        <v>3296</v>
      </c>
    </row>
    <row r="1384" spans="1:46" x14ac:dyDescent="0.3">
      <c r="A1384" s="315" t="s">
        <v>51005</v>
      </c>
      <c r="B1384" s="315"/>
      <c r="C1384" s="316">
        <v>41696.21</v>
      </c>
      <c r="E1384" s="263" t="s">
        <v>5659</v>
      </c>
      <c r="F1384" s="263"/>
      <c r="G1384" s="264">
        <v>1103536.3500000001</v>
      </c>
      <c r="I1384" s="227" t="s">
        <v>3649</v>
      </c>
      <c r="J1384" s="227"/>
      <c r="K1384" s="228">
        <v>2241.0700000000002</v>
      </c>
      <c r="M1384" s="205" t="s">
        <v>1714</v>
      </c>
      <c r="N1384" s="205"/>
      <c r="O1384" s="206">
        <v>11005.94</v>
      </c>
      <c r="U1384" s="309" t="s">
        <v>62447</v>
      </c>
      <c r="V1384" s="310">
        <v>188</v>
      </c>
      <c r="X1384" s="267" t="s">
        <v>51673</v>
      </c>
      <c r="Y1384" s="268">
        <v>12084.43</v>
      </c>
      <c r="AA1384" s="229" t="s">
        <v>34582</v>
      </c>
      <c r="AB1384" s="230">
        <v>21021.84</v>
      </c>
      <c r="AD1384" s="209" t="s">
        <v>15950</v>
      </c>
      <c r="AE1384" s="210">
        <v>12334.9</v>
      </c>
      <c r="AF1384" s="93"/>
      <c r="AG1384" s="201" t="s">
        <v>32106</v>
      </c>
      <c r="AH1384" s="202">
        <v>1189.83</v>
      </c>
      <c r="AJ1384" s="319" t="s">
        <v>51287</v>
      </c>
      <c r="AK1384" s="320">
        <v>41696.21</v>
      </c>
      <c r="AM1384" s="265" t="s">
        <v>11859</v>
      </c>
      <c r="AN1384" s="266">
        <v>1103536.3500000001</v>
      </c>
      <c r="AP1384" s="233" t="s">
        <v>3649</v>
      </c>
      <c r="AQ1384" s="234">
        <v>2241.0700000000002</v>
      </c>
      <c r="AS1384" s="211" t="s">
        <v>7769</v>
      </c>
      <c r="AT1384" s="212">
        <v>29420</v>
      </c>
    </row>
    <row r="1385" spans="1:46" x14ac:dyDescent="0.3">
      <c r="A1385" s="315" t="s">
        <v>51006</v>
      </c>
      <c r="B1385" s="315"/>
      <c r="C1385" s="316">
        <v>12462.38</v>
      </c>
      <c r="E1385" s="263" t="s">
        <v>5660</v>
      </c>
      <c r="F1385" s="263"/>
      <c r="G1385" s="264">
        <v>230540.38</v>
      </c>
      <c r="I1385" s="227" t="s">
        <v>3650</v>
      </c>
      <c r="J1385" s="227"/>
      <c r="K1385" s="228">
        <v>114927.49</v>
      </c>
      <c r="M1385" s="205" t="s">
        <v>1715</v>
      </c>
      <c r="N1385" s="205"/>
      <c r="O1385" s="206">
        <v>1522</v>
      </c>
      <c r="U1385" s="309" t="s">
        <v>58448</v>
      </c>
      <c r="V1385" s="310">
        <v>3742.5</v>
      </c>
      <c r="X1385" s="267" t="s">
        <v>55837</v>
      </c>
      <c r="Y1385" s="268">
        <v>645</v>
      </c>
      <c r="AA1385" s="229" t="s">
        <v>46686</v>
      </c>
      <c r="AB1385" s="230">
        <v>13497.52</v>
      </c>
      <c r="AD1385" s="209" t="s">
        <v>15951</v>
      </c>
      <c r="AE1385" s="210">
        <v>2658</v>
      </c>
      <c r="AF1385" s="93"/>
      <c r="AG1385" s="201" t="s">
        <v>13572</v>
      </c>
      <c r="AH1385" s="202">
        <v>30000</v>
      </c>
      <c r="AJ1385" s="319" t="s">
        <v>51288</v>
      </c>
      <c r="AK1385" s="320">
        <v>12462.38</v>
      </c>
      <c r="AM1385" s="265" t="s">
        <v>11860</v>
      </c>
      <c r="AN1385" s="266">
        <v>230540.38</v>
      </c>
      <c r="AP1385" s="233" t="s">
        <v>9700</v>
      </c>
      <c r="AQ1385" s="234">
        <v>114927.49</v>
      </c>
      <c r="AS1385" s="211" t="s">
        <v>8054</v>
      </c>
      <c r="AT1385" s="212">
        <v>31769</v>
      </c>
    </row>
    <row r="1386" spans="1:46" x14ac:dyDescent="0.3">
      <c r="A1386" s="315" t="s">
        <v>51007</v>
      </c>
      <c r="B1386" s="315"/>
      <c r="C1386" s="316">
        <v>6290.57</v>
      </c>
      <c r="E1386" s="263" t="s">
        <v>5661</v>
      </c>
      <c r="F1386" s="263"/>
      <c r="G1386" s="264">
        <v>106736.55</v>
      </c>
      <c r="I1386" s="227" t="s">
        <v>3651</v>
      </c>
      <c r="J1386" s="227"/>
      <c r="K1386" s="228">
        <v>44358.21</v>
      </c>
      <c r="M1386" s="205" t="s">
        <v>1716</v>
      </c>
      <c r="N1386" s="205"/>
      <c r="O1386" s="206">
        <v>9513</v>
      </c>
      <c r="U1386" s="309" t="s">
        <v>61870</v>
      </c>
      <c r="V1386" s="310">
        <v>377.41</v>
      </c>
      <c r="X1386" s="267" t="s">
        <v>51675</v>
      </c>
      <c r="Y1386" s="268">
        <v>908.03</v>
      </c>
      <c r="AA1386" s="229" t="s">
        <v>51668</v>
      </c>
      <c r="AB1386" s="230">
        <v>3875.41</v>
      </c>
      <c r="AD1386" s="209" t="s">
        <v>15952</v>
      </c>
      <c r="AE1386" s="210">
        <v>4302</v>
      </c>
      <c r="AF1386" s="93"/>
      <c r="AG1386" s="201" t="s">
        <v>32107</v>
      </c>
      <c r="AH1386" s="202">
        <v>2200</v>
      </c>
      <c r="AJ1386" s="319" t="s">
        <v>51289</v>
      </c>
      <c r="AK1386" s="320">
        <v>6290.57</v>
      </c>
      <c r="AM1386" s="265" t="s">
        <v>11861</v>
      </c>
      <c r="AN1386" s="266">
        <v>106736.55</v>
      </c>
      <c r="AP1386" s="233" t="s">
        <v>5628</v>
      </c>
      <c r="AQ1386" s="234">
        <v>44358.21</v>
      </c>
      <c r="AS1386" s="211" t="s">
        <v>8313</v>
      </c>
      <c r="AT1386" s="212">
        <v>51970</v>
      </c>
    </row>
    <row r="1387" spans="1:46" x14ac:dyDescent="0.3">
      <c r="A1387" s="315" t="s">
        <v>51008</v>
      </c>
      <c r="B1387" s="315"/>
      <c r="C1387" s="316">
        <v>6549.27</v>
      </c>
      <c r="E1387" s="263" t="s">
        <v>5662</v>
      </c>
      <c r="F1387" s="263"/>
      <c r="G1387" s="264">
        <v>214745.79</v>
      </c>
      <c r="I1387" s="227" t="s">
        <v>3652</v>
      </c>
      <c r="J1387" s="227"/>
      <c r="K1387" s="228">
        <v>13042.45</v>
      </c>
      <c r="M1387" s="205" t="s">
        <v>1717</v>
      </c>
      <c r="N1387" s="205"/>
      <c r="O1387" s="206">
        <v>19860.8</v>
      </c>
      <c r="U1387" s="309" t="s">
        <v>67194</v>
      </c>
      <c r="V1387" s="310">
        <v>-98.55</v>
      </c>
      <c r="X1387" s="267" t="s">
        <v>62538</v>
      </c>
      <c r="Y1387" s="268">
        <v>678.82</v>
      </c>
      <c r="AA1387" s="229" t="s">
        <v>47777</v>
      </c>
      <c r="AB1387" s="230">
        <v>9151.99</v>
      </c>
      <c r="AD1387" s="209" t="s">
        <v>15953</v>
      </c>
      <c r="AE1387" s="210">
        <v>5943</v>
      </c>
      <c r="AF1387" s="93"/>
      <c r="AG1387" s="201" t="s">
        <v>20720</v>
      </c>
      <c r="AH1387" s="202">
        <v>2336.0500000000002</v>
      </c>
      <c r="AJ1387" s="319" t="s">
        <v>51290</v>
      </c>
      <c r="AK1387" s="320">
        <v>6549.27</v>
      </c>
      <c r="AM1387" s="265" t="s">
        <v>11862</v>
      </c>
      <c r="AN1387" s="266">
        <v>214745.79</v>
      </c>
      <c r="AP1387" s="233" t="s">
        <v>9701</v>
      </c>
      <c r="AQ1387" s="234">
        <v>13042.45</v>
      </c>
      <c r="AS1387" s="211" t="s">
        <v>8528</v>
      </c>
      <c r="AT1387" s="212">
        <v>64519</v>
      </c>
    </row>
    <row r="1388" spans="1:46" x14ac:dyDescent="0.3">
      <c r="A1388" s="315" t="s">
        <v>51010</v>
      </c>
      <c r="B1388" s="315"/>
      <c r="C1388" s="316">
        <v>15382.51</v>
      </c>
      <c r="E1388" s="263" t="s">
        <v>5663</v>
      </c>
      <c r="F1388" s="263"/>
      <c r="G1388" s="264">
        <v>200370.61</v>
      </c>
      <c r="I1388" s="227" t="s">
        <v>4769</v>
      </c>
      <c r="J1388" s="227"/>
      <c r="K1388" s="228">
        <v>101205</v>
      </c>
      <c r="M1388" s="205" t="s">
        <v>1718</v>
      </c>
      <c r="N1388" s="205"/>
      <c r="O1388" s="206">
        <v>54033</v>
      </c>
      <c r="U1388" s="309" t="s">
        <v>63069</v>
      </c>
      <c r="V1388" s="310">
        <v>2000</v>
      </c>
      <c r="X1388" s="267" t="s">
        <v>59479</v>
      </c>
      <c r="Y1388" s="268">
        <v>-16.420000000000002</v>
      </c>
      <c r="AA1388" s="229" t="s">
        <v>47778</v>
      </c>
      <c r="AB1388" s="230">
        <v>38407.71</v>
      </c>
      <c r="AD1388" s="209" t="s">
        <v>15954</v>
      </c>
      <c r="AE1388" s="210">
        <v>454.35</v>
      </c>
      <c r="AF1388" s="93"/>
      <c r="AG1388" s="201" t="s">
        <v>20721</v>
      </c>
      <c r="AH1388" s="202">
        <v>5539.12</v>
      </c>
      <c r="AJ1388" s="319" t="s">
        <v>51292</v>
      </c>
      <c r="AK1388" s="320">
        <v>15382.51</v>
      </c>
      <c r="AM1388" s="265" t="s">
        <v>11863</v>
      </c>
      <c r="AN1388" s="266">
        <v>200370.61</v>
      </c>
      <c r="AP1388" s="233" t="s">
        <v>11244</v>
      </c>
      <c r="AQ1388" s="234">
        <v>101205</v>
      </c>
      <c r="AS1388" s="211" t="s">
        <v>8699</v>
      </c>
      <c r="AT1388" s="212">
        <v>3573</v>
      </c>
    </row>
    <row r="1389" spans="1:46" x14ac:dyDescent="0.3">
      <c r="A1389" s="315" t="s">
        <v>51011</v>
      </c>
      <c r="B1389" s="315"/>
      <c r="C1389" s="316">
        <v>7207.13</v>
      </c>
      <c r="E1389" s="263" t="s">
        <v>5664</v>
      </c>
      <c r="F1389" s="263"/>
      <c r="G1389" s="264">
        <v>196234.62</v>
      </c>
      <c r="I1389" s="227" t="s">
        <v>4867</v>
      </c>
      <c r="J1389" s="227"/>
      <c r="K1389" s="228">
        <v>6594</v>
      </c>
      <c r="M1389" s="205" t="s">
        <v>1719</v>
      </c>
      <c r="N1389" s="205"/>
      <c r="O1389" s="206">
        <v>57638.38</v>
      </c>
      <c r="U1389" s="309" t="s">
        <v>60244</v>
      </c>
      <c r="V1389" s="310">
        <v>5500</v>
      </c>
      <c r="X1389" s="267" t="s">
        <v>54819</v>
      </c>
      <c r="Y1389" s="268">
        <v>16880.009999999998</v>
      </c>
      <c r="AA1389" s="229" t="s">
        <v>47779</v>
      </c>
      <c r="AB1389" s="230">
        <v>3638.3</v>
      </c>
      <c r="AD1389" s="209" t="s">
        <v>15955</v>
      </c>
      <c r="AE1389" s="210">
        <v>5578.63</v>
      </c>
      <c r="AF1389" s="93"/>
      <c r="AG1389" s="201" t="s">
        <v>13573</v>
      </c>
      <c r="AH1389" s="202">
        <v>31189.83</v>
      </c>
      <c r="AJ1389" s="319" t="s">
        <v>51293</v>
      </c>
      <c r="AK1389" s="320">
        <v>7207.13</v>
      </c>
      <c r="AM1389" s="265" t="s">
        <v>11864</v>
      </c>
      <c r="AN1389" s="266">
        <v>196234.62</v>
      </c>
      <c r="AP1389" s="233" t="s">
        <v>11246</v>
      </c>
      <c r="AQ1389" s="234">
        <v>6594</v>
      </c>
      <c r="AS1389" s="211" t="s">
        <v>8950</v>
      </c>
      <c r="AT1389" s="212">
        <v>15550</v>
      </c>
    </row>
    <row r="1390" spans="1:46" x14ac:dyDescent="0.3">
      <c r="A1390" s="315" t="s">
        <v>51014</v>
      </c>
      <c r="B1390" s="315"/>
      <c r="C1390" s="316">
        <v>4855.67</v>
      </c>
      <c r="E1390" s="263" t="s">
        <v>5665</v>
      </c>
      <c r="F1390" s="263"/>
      <c r="G1390" s="264">
        <v>216237.6</v>
      </c>
      <c r="I1390" s="227" t="s">
        <v>4770</v>
      </c>
      <c r="J1390" s="227"/>
      <c r="K1390" s="228">
        <v>46540.53</v>
      </c>
      <c r="M1390" s="205" t="s">
        <v>1720</v>
      </c>
      <c r="N1390" s="205"/>
      <c r="O1390" s="206">
        <v>28692.91</v>
      </c>
      <c r="U1390" s="309" t="s">
        <v>60245</v>
      </c>
      <c r="V1390" s="310">
        <v>573.76</v>
      </c>
      <c r="X1390" s="267" t="s">
        <v>54820</v>
      </c>
      <c r="Y1390" s="268">
        <v>1291.3399999999999</v>
      </c>
      <c r="AA1390" s="229" t="s">
        <v>42171</v>
      </c>
      <c r="AB1390" s="230">
        <v>39817.64</v>
      </c>
      <c r="AD1390" s="209" t="s">
        <v>15956</v>
      </c>
      <c r="AE1390" s="210">
        <v>76.02</v>
      </c>
      <c r="AF1390" s="93"/>
      <c r="AG1390" s="201" t="s">
        <v>32108</v>
      </c>
      <c r="AH1390" s="202">
        <v>1152.03</v>
      </c>
      <c r="AJ1390" s="319" t="s">
        <v>51296</v>
      </c>
      <c r="AK1390" s="320">
        <v>4855.67</v>
      </c>
      <c r="AM1390" s="265" t="s">
        <v>11865</v>
      </c>
      <c r="AN1390" s="266">
        <v>216237.6</v>
      </c>
      <c r="AP1390" s="233" t="s">
        <v>11247</v>
      </c>
      <c r="AQ1390" s="234">
        <v>46540.53</v>
      </c>
      <c r="AS1390" s="211" t="s">
        <v>9283</v>
      </c>
      <c r="AT1390" s="212">
        <v>236187.31</v>
      </c>
    </row>
    <row r="1391" spans="1:46" x14ac:dyDescent="0.3">
      <c r="A1391" s="315" t="s">
        <v>51015</v>
      </c>
      <c r="B1391" s="315"/>
      <c r="C1391" s="316">
        <v>14505.05</v>
      </c>
      <c r="E1391" s="263" t="s">
        <v>5666</v>
      </c>
      <c r="F1391" s="263"/>
      <c r="G1391" s="264">
        <v>5800</v>
      </c>
      <c r="I1391" s="227" t="s">
        <v>4771</v>
      </c>
      <c r="J1391" s="227"/>
      <c r="K1391" s="228">
        <v>19225.7</v>
      </c>
      <c r="M1391" s="205" t="s">
        <v>1721</v>
      </c>
      <c r="N1391" s="205"/>
      <c r="O1391" s="206">
        <v>7559.72</v>
      </c>
      <c r="U1391" s="309" t="s">
        <v>60246</v>
      </c>
      <c r="V1391" s="310">
        <v>1876.5</v>
      </c>
      <c r="X1391" s="267" t="s">
        <v>54821</v>
      </c>
      <c r="Y1391" s="268">
        <v>3382.03</v>
      </c>
      <c r="AA1391" s="229" t="s">
        <v>15920</v>
      </c>
      <c r="AB1391" s="230">
        <v>335962.31</v>
      </c>
      <c r="AD1391" s="209" t="s">
        <v>15957</v>
      </c>
      <c r="AE1391" s="210">
        <v>2000</v>
      </c>
      <c r="AF1391" s="93"/>
      <c r="AG1391" s="201" t="s">
        <v>32109</v>
      </c>
      <c r="AH1391" s="202">
        <v>31851.97</v>
      </c>
      <c r="AJ1391" s="319" t="s">
        <v>51297</v>
      </c>
      <c r="AK1391" s="320">
        <v>14505.05</v>
      </c>
      <c r="AM1391" s="265" t="s">
        <v>11866</v>
      </c>
      <c r="AN1391" s="266">
        <v>5800</v>
      </c>
      <c r="AP1391" s="233" t="s">
        <v>9702</v>
      </c>
      <c r="AQ1391" s="234">
        <v>19225.7</v>
      </c>
      <c r="AS1391" s="211" t="s">
        <v>9587</v>
      </c>
      <c r="AT1391" s="212">
        <v>2618</v>
      </c>
    </row>
    <row r="1392" spans="1:46" x14ac:dyDescent="0.3">
      <c r="A1392" s="315" t="s">
        <v>51017</v>
      </c>
      <c r="B1392" s="315"/>
      <c r="C1392" s="316">
        <v>5136.92</v>
      </c>
      <c r="E1392" s="263" t="s">
        <v>5667</v>
      </c>
      <c r="F1392" s="263"/>
      <c r="G1392" s="264">
        <v>22000</v>
      </c>
      <c r="I1392" s="227" t="s">
        <v>4772</v>
      </c>
      <c r="J1392" s="227"/>
      <c r="K1392" s="228">
        <v>17490.57</v>
      </c>
      <c r="M1392" s="205" t="s">
        <v>1722</v>
      </c>
      <c r="N1392" s="205"/>
      <c r="O1392" s="206">
        <v>41356</v>
      </c>
      <c r="U1392" s="309" t="s">
        <v>67195</v>
      </c>
      <c r="V1392" s="310">
        <v>9744.57</v>
      </c>
      <c r="X1392" s="267" t="s">
        <v>55838</v>
      </c>
      <c r="Y1392" s="268">
        <v>1166.44</v>
      </c>
      <c r="AA1392" s="229" t="s">
        <v>47780</v>
      </c>
      <c r="AB1392" s="230">
        <v>540</v>
      </c>
      <c r="AD1392" s="209" t="s">
        <v>15958</v>
      </c>
      <c r="AE1392" s="210">
        <v>10844.92</v>
      </c>
      <c r="AF1392" s="93"/>
      <c r="AG1392" s="201" t="s">
        <v>20737</v>
      </c>
      <c r="AH1392" s="202">
        <v>1152.03</v>
      </c>
      <c r="AJ1392" s="319" t="s">
        <v>51299</v>
      </c>
      <c r="AK1392" s="320">
        <v>5136.92</v>
      </c>
      <c r="AM1392" s="265" t="s">
        <v>11867</v>
      </c>
      <c r="AN1392" s="266">
        <v>22000</v>
      </c>
      <c r="AP1392" s="233" t="s">
        <v>11248</v>
      </c>
      <c r="AQ1392" s="234">
        <v>17490.57</v>
      </c>
      <c r="AS1392" s="211" t="s">
        <v>9607</v>
      </c>
      <c r="AT1392" s="212">
        <v>12022.57</v>
      </c>
    </row>
    <row r="1393" spans="1:46" x14ac:dyDescent="0.3">
      <c r="A1393" s="315" t="s">
        <v>51018</v>
      </c>
      <c r="B1393" s="315"/>
      <c r="C1393" s="316">
        <v>1985.6</v>
      </c>
      <c r="E1393" s="263" t="s">
        <v>5668</v>
      </c>
      <c r="F1393" s="263"/>
      <c r="G1393" s="264">
        <v>739386.84</v>
      </c>
      <c r="I1393" s="227" t="s">
        <v>4773</v>
      </c>
      <c r="J1393" s="227"/>
      <c r="K1393" s="228">
        <v>141751.23000000001</v>
      </c>
      <c r="M1393" s="205" t="s">
        <v>1723</v>
      </c>
      <c r="N1393" s="205"/>
      <c r="O1393" s="206">
        <v>5708</v>
      </c>
      <c r="U1393" s="309" t="s">
        <v>61871</v>
      </c>
      <c r="V1393" s="310">
        <v>1018.52</v>
      </c>
      <c r="X1393" s="267" t="s">
        <v>54822</v>
      </c>
      <c r="Y1393" s="268">
        <v>8290</v>
      </c>
      <c r="AA1393" s="229" t="s">
        <v>42172</v>
      </c>
      <c r="AB1393" s="230">
        <v>15840</v>
      </c>
      <c r="AD1393" s="209" t="s">
        <v>15959</v>
      </c>
      <c r="AE1393" s="210">
        <v>759.07</v>
      </c>
      <c r="AF1393" s="93"/>
      <c r="AG1393" s="201" t="s">
        <v>20739</v>
      </c>
      <c r="AH1393" s="202">
        <v>31851.97</v>
      </c>
      <c r="AJ1393" s="319" t="s">
        <v>51300</v>
      </c>
      <c r="AK1393" s="320">
        <v>1985.6</v>
      </c>
      <c r="AM1393" s="265" t="s">
        <v>11868</v>
      </c>
      <c r="AN1393" s="266">
        <v>739386.84</v>
      </c>
      <c r="AP1393" s="233" t="s">
        <v>11249</v>
      </c>
      <c r="AQ1393" s="234">
        <v>141751.23000000001</v>
      </c>
      <c r="AS1393" s="211" t="s">
        <v>9654</v>
      </c>
      <c r="AT1393" s="212">
        <v>50489.46</v>
      </c>
    </row>
    <row r="1394" spans="1:46" x14ac:dyDescent="0.3">
      <c r="A1394" s="315" t="s">
        <v>51019</v>
      </c>
      <c r="B1394" s="315"/>
      <c r="C1394" s="316">
        <v>36674.160000000003</v>
      </c>
      <c r="E1394" s="263" t="s">
        <v>5669</v>
      </c>
      <c r="F1394" s="263"/>
      <c r="G1394" s="264">
        <v>140523.66</v>
      </c>
      <c r="I1394" s="227" t="s">
        <v>3653</v>
      </c>
      <c r="J1394" s="227"/>
      <c r="K1394" s="228">
        <v>4985.6400000000003</v>
      </c>
      <c r="M1394" s="205" t="s">
        <v>1724</v>
      </c>
      <c r="N1394" s="205"/>
      <c r="O1394" s="206">
        <v>195</v>
      </c>
      <c r="U1394" s="309" t="s">
        <v>60247</v>
      </c>
      <c r="V1394" s="310">
        <v>33715.68</v>
      </c>
      <c r="X1394" s="267" t="s">
        <v>63986</v>
      </c>
      <c r="Y1394" s="268">
        <v>9164.01</v>
      </c>
      <c r="AA1394" s="229" t="s">
        <v>15921</v>
      </c>
      <c r="AB1394" s="230">
        <v>59037.75</v>
      </c>
      <c r="AD1394" s="209" t="s">
        <v>15960</v>
      </c>
      <c r="AE1394" s="210">
        <v>2040</v>
      </c>
      <c r="AF1394" s="93"/>
      <c r="AG1394" s="201" t="s">
        <v>13574</v>
      </c>
      <c r="AH1394" s="202">
        <v>42606</v>
      </c>
      <c r="AJ1394" s="319" t="s">
        <v>51301</v>
      </c>
      <c r="AK1394" s="320">
        <v>36674.160000000003</v>
      </c>
      <c r="AM1394" s="265" t="s">
        <v>11869</v>
      </c>
      <c r="AN1394" s="266">
        <v>140523.66</v>
      </c>
      <c r="AP1394" s="233" t="s">
        <v>9703</v>
      </c>
      <c r="AQ1394" s="234">
        <v>4985.6400000000003</v>
      </c>
      <c r="AS1394" s="211" t="s">
        <v>9711</v>
      </c>
      <c r="AT1394" s="212">
        <v>3077.46</v>
      </c>
    </row>
    <row r="1395" spans="1:46" x14ac:dyDescent="0.3">
      <c r="A1395" s="315" t="s">
        <v>51021</v>
      </c>
      <c r="B1395" s="315"/>
      <c r="C1395" s="316">
        <v>1912.33</v>
      </c>
      <c r="E1395" s="263" t="s">
        <v>5670</v>
      </c>
      <c r="F1395" s="263"/>
      <c r="G1395" s="264">
        <v>5459989.3499999996</v>
      </c>
      <c r="I1395" s="227" t="s">
        <v>4774</v>
      </c>
      <c r="J1395" s="227"/>
      <c r="K1395" s="228">
        <v>93849.69</v>
      </c>
      <c r="M1395" s="205" t="s">
        <v>1725</v>
      </c>
      <c r="N1395" s="205"/>
      <c r="O1395" s="206">
        <v>28182</v>
      </c>
      <c r="U1395" s="309" t="s">
        <v>60248</v>
      </c>
      <c r="V1395" s="310">
        <v>2579.19</v>
      </c>
      <c r="X1395" s="267" t="s">
        <v>51677</v>
      </c>
      <c r="Y1395" s="268">
        <v>20155.68</v>
      </c>
      <c r="AA1395" s="229" t="s">
        <v>40127</v>
      </c>
      <c r="AB1395" s="230">
        <v>55040</v>
      </c>
      <c r="AD1395" s="209" t="s">
        <v>15961</v>
      </c>
      <c r="AE1395" s="210">
        <v>4552.3999999999996</v>
      </c>
      <c r="AF1395" s="93"/>
      <c r="AG1395" s="201" t="s">
        <v>32110</v>
      </c>
      <c r="AH1395" s="202">
        <v>266.88</v>
      </c>
      <c r="AJ1395" s="319" t="s">
        <v>51303</v>
      </c>
      <c r="AK1395" s="320">
        <v>1912.33</v>
      </c>
      <c r="AM1395" s="265" t="s">
        <v>11870</v>
      </c>
      <c r="AN1395" s="266">
        <v>5459989.3499999996</v>
      </c>
      <c r="AP1395" s="233" t="s">
        <v>11250</v>
      </c>
      <c r="AQ1395" s="234">
        <v>93849.69</v>
      </c>
      <c r="AS1395" s="211" t="s">
        <v>11539</v>
      </c>
      <c r="AT1395" s="212">
        <v>384139.44</v>
      </c>
    </row>
    <row r="1396" spans="1:46" x14ac:dyDescent="0.3">
      <c r="A1396" s="315" t="s">
        <v>51023</v>
      </c>
      <c r="B1396" s="315"/>
      <c r="C1396" s="316">
        <v>32475</v>
      </c>
      <c r="E1396" s="263" t="s">
        <v>5671</v>
      </c>
      <c r="F1396" s="263"/>
      <c r="G1396" s="264">
        <v>344914.98</v>
      </c>
      <c r="I1396" s="227" t="s">
        <v>4775</v>
      </c>
      <c r="J1396" s="227"/>
      <c r="K1396" s="228">
        <v>5862.33</v>
      </c>
      <c r="M1396" s="205" t="s">
        <v>1726</v>
      </c>
      <c r="N1396" s="205"/>
      <c r="O1396" s="206">
        <v>12916</v>
      </c>
      <c r="U1396" s="309" t="s">
        <v>60249</v>
      </c>
      <c r="V1396" s="310">
        <v>8435.7099999999991</v>
      </c>
      <c r="X1396" s="267" t="s">
        <v>62944</v>
      </c>
      <c r="Y1396" s="268">
        <v>3705.5</v>
      </c>
      <c r="AA1396" s="229" t="s">
        <v>15922</v>
      </c>
      <c r="AB1396" s="230">
        <v>27800</v>
      </c>
      <c r="AD1396" s="209" t="s">
        <v>15962</v>
      </c>
      <c r="AE1396" s="210">
        <v>6888.4</v>
      </c>
      <c r="AF1396" s="93"/>
      <c r="AG1396" s="201" t="s">
        <v>32111</v>
      </c>
      <c r="AH1396" s="202">
        <v>1527.25</v>
      </c>
      <c r="AJ1396" s="319" t="s">
        <v>51305</v>
      </c>
      <c r="AK1396" s="320">
        <v>32475</v>
      </c>
      <c r="AM1396" s="265" t="s">
        <v>11871</v>
      </c>
      <c r="AN1396" s="266">
        <v>344914.98</v>
      </c>
      <c r="AP1396" s="233" t="s">
        <v>9704</v>
      </c>
      <c r="AQ1396" s="234">
        <v>5862.33</v>
      </c>
      <c r="AS1396" s="211" t="s">
        <v>12223</v>
      </c>
      <c r="AT1396" s="212">
        <v>2490.19</v>
      </c>
    </row>
    <row r="1397" spans="1:46" x14ac:dyDescent="0.3">
      <c r="A1397" s="315" t="s">
        <v>51024</v>
      </c>
      <c r="B1397" s="315"/>
      <c r="C1397" s="316">
        <v>3282.89</v>
      </c>
      <c r="E1397" s="263" t="s">
        <v>5672</v>
      </c>
      <c r="F1397" s="263"/>
      <c r="G1397" s="264">
        <v>49694332.020000003</v>
      </c>
      <c r="I1397" s="227" t="s">
        <v>4868</v>
      </c>
      <c r="J1397" s="227"/>
      <c r="K1397" s="228">
        <v>8516.56</v>
      </c>
      <c r="M1397" s="205" t="s">
        <v>1727</v>
      </c>
      <c r="N1397" s="205"/>
      <c r="O1397" s="206">
        <v>5370.04</v>
      </c>
      <c r="U1397" s="309" t="s">
        <v>67196</v>
      </c>
      <c r="V1397" s="310">
        <v>0.01</v>
      </c>
      <c r="X1397" s="267" t="s">
        <v>59480</v>
      </c>
      <c r="Y1397" s="268">
        <v>-79.55</v>
      </c>
      <c r="AA1397" s="229" t="s">
        <v>15923</v>
      </c>
      <c r="AB1397" s="230">
        <v>35270</v>
      </c>
      <c r="AD1397" s="209" t="s">
        <v>15963</v>
      </c>
      <c r="AE1397" s="210">
        <v>1623.1</v>
      </c>
      <c r="AF1397" s="93"/>
      <c r="AG1397" s="201" t="s">
        <v>13575</v>
      </c>
      <c r="AH1397" s="202">
        <v>42606</v>
      </c>
      <c r="AJ1397" s="319" t="s">
        <v>51306</v>
      </c>
      <c r="AK1397" s="320">
        <v>3282.89</v>
      </c>
      <c r="AM1397" s="265" t="s">
        <v>11872</v>
      </c>
      <c r="AN1397" s="266">
        <v>49694332.020000003</v>
      </c>
      <c r="AP1397" s="233" t="s">
        <v>11251</v>
      </c>
      <c r="AQ1397" s="234">
        <v>8516.56</v>
      </c>
      <c r="AS1397" s="211" t="s">
        <v>9842</v>
      </c>
      <c r="AT1397" s="212">
        <v>988288.43</v>
      </c>
    </row>
    <row r="1398" spans="1:46" x14ac:dyDescent="0.3">
      <c r="A1398" s="315" t="s">
        <v>51025</v>
      </c>
      <c r="B1398" s="315"/>
      <c r="C1398" s="316">
        <v>132013.91</v>
      </c>
      <c r="E1398" s="263" t="s">
        <v>5673</v>
      </c>
      <c r="F1398" s="263"/>
      <c r="G1398" s="264">
        <v>444227.94</v>
      </c>
      <c r="I1398" s="227" t="s">
        <v>4776</v>
      </c>
      <c r="J1398" s="227"/>
      <c r="K1398" s="228">
        <v>105710.17</v>
      </c>
      <c r="M1398" s="205" t="s">
        <v>1728</v>
      </c>
      <c r="N1398" s="205"/>
      <c r="O1398" s="206">
        <v>1931</v>
      </c>
      <c r="U1398" s="309" t="s">
        <v>40156</v>
      </c>
      <c r="V1398" s="310">
        <v>882</v>
      </c>
      <c r="X1398" s="267" t="s">
        <v>63987</v>
      </c>
      <c r="Y1398" s="268">
        <v>1326.07</v>
      </c>
      <c r="AA1398" s="229" t="s">
        <v>15924</v>
      </c>
      <c r="AB1398" s="230">
        <v>39337.5</v>
      </c>
      <c r="AD1398" s="209" t="s">
        <v>15964</v>
      </c>
      <c r="AE1398" s="210">
        <v>3647</v>
      </c>
      <c r="AF1398" s="93"/>
      <c r="AG1398" s="201" t="s">
        <v>20761</v>
      </c>
      <c r="AH1398" s="202">
        <v>266.88</v>
      </c>
      <c r="AJ1398" s="319" t="s">
        <v>51307</v>
      </c>
      <c r="AK1398" s="320">
        <v>132013.91</v>
      </c>
      <c r="AM1398" s="265" t="s">
        <v>11873</v>
      </c>
      <c r="AN1398" s="266">
        <v>444227.94</v>
      </c>
      <c r="AP1398" s="233" t="s">
        <v>9706</v>
      </c>
      <c r="AQ1398" s="234">
        <v>105710.17</v>
      </c>
      <c r="AS1398" s="211" t="s">
        <v>6691</v>
      </c>
      <c r="AT1398" s="212">
        <v>42301.46</v>
      </c>
    </row>
    <row r="1399" spans="1:46" x14ac:dyDescent="0.3">
      <c r="A1399" s="315" t="s">
        <v>51026</v>
      </c>
      <c r="B1399" s="315"/>
      <c r="C1399" s="316">
        <v>2300</v>
      </c>
      <c r="E1399" s="263" t="s">
        <v>5674</v>
      </c>
      <c r="F1399" s="263"/>
      <c r="G1399" s="264">
        <v>475258.23</v>
      </c>
      <c r="I1399" s="227" t="s">
        <v>4777</v>
      </c>
      <c r="J1399" s="227"/>
      <c r="K1399" s="228">
        <v>641184</v>
      </c>
      <c r="M1399" s="205" t="s">
        <v>1729</v>
      </c>
      <c r="N1399" s="205"/>
      <c r="O1399" s="206">
        <v>6449</v>
      </c>
      <c r="U1399" s="309" t="s">
        <v>67197</v>
      </c>
      <c r="V1399" s="310">
        <v>6340.68</v>
      </c>
      <c r="X1399" s="267" t="s">
        <v>36039</v>
      </c>
      <c r="Y1399" s="268">
        <v>7940.07</v>
      </c>
      <c r="AA1399" s="229" t="s">
        <v>34583</v>
      </c>
      <c r="AB1399" s="230">
        <v>17600</v>
      </c>
      <c r="AD1399" s="209" t="s">
        <v>15965</v>
      </c>
      <c r="AE1399" s="210">
        <v>1638</v>
      </c>
      <c r="AF1399" s="93"/>
      <c r="AG1399" s="201" t="s">
        <v>20762</v>
      </c>
      <c r="AH1399" s="202">
        <v>1527.25</v>
      </c>
      <c r="AJ1399" s="319" t="s">
        <v>51308</v>
      </c>
      <c r="AK1399" s="320">
        <v>2300</v>
      </c>
      <c r="AM1399" s="265" t="s">
        <v>11874</v>
      </c>
      <c r="AN1399" s="266">
        <v>475258.23</v>
      </c>
      <c r="AP1399" s="233" t="s">
        <v>9707</v>
      </c>
      <c r="AQ1399" s="234">
        <v>641184</v>
      </c>
      <c r="AS1399" s="211" t="s">
        <v>7359</v>
      </c>
      <c r="AT1399" s="212">
        <v>24609.96</v>
      </c>
    </row>
    <row r="1400" spans="1:46" x14ac:dyDescent="0.3">
      <c r="A1400" s="315" t="s">
        <v>51027</v>
      </c>
      <c r="B1400" s="315"/>
      <c r="C1400" s="316">
        <v>3742.03</v>
      </c>
      <c r="E1400" s="263" t="s">
        <v>5675</v>
      </c>
      <c r="F1400" s="263"/>
      <c r="G1400" s="264">
        <v>500308.52</v>
      </c>
      <c r="I1400" s="227" t="s">
        <v>4778</v>
      </c>
      <c r="J1400" s="227"/>
      <c r="K1400" s="228">
        <v>42059.12</v>
      </c>
      <c r="M1400" s="205" t="s">
        <v>1730</v>
      </c>
      <c r="N1400" s="205"/>
      <c r="O1400" s="206">
        <v>2283</v>
      </c>
      <c r="U1400" s="309" t="s">
        <v>63629</v>
      </c>
      <c r="V1400" s="310">
        <v>2076.48</v>
      </c>
      <c r="X1400" s="267" t="s">
        <v>34584</v>
      </c>
      <c r="Y1400" s="268">
        <v>21300</v>
      </c>
      <c r="AA1400" s="229" t="s">
        <v>49649</v>
      </c>
      <c r="AB1400" s="230">
        <v>13797.92</v>
      </c>
      <c r="AD1400" s="209" t="s">
        <v>15966</v>
      </c>
      <c r="AE1400" s="210">
        <v>403</v>
      </c>
      <c r="AF1400" s="93"/>
      <c r="AG1400" s="201" t="s">
        <v>32112</v>
      </c>
      <c r="AH1400" s="202">
        <v>3247.61</v>
      </c>
      <c r="AJ1400" s="319" t="s">
        <v>51309</v>
      </c>
      <c r="AK1400" s="320">
        <v>3742.03</v>
      </c>
      <c r="AM1400" s="265" t="s">
        <v>11875</v>
      </c>
      <c r="AN1400" s="266">
        <v>500308.52</v>
      </c>
      <c r="AP1400" s="233" t="s">
        <v>11253</v>
      </c>
      <c r="AQ1400" s="234">
        <v>42059.12</v>
      </c>
      <c r="AS1400" s="211" t="s">
        <v>7601</v>
      </c>
      <c r="AT1400" s="212">
        <v>13029.66</v>
      </c>
    </row>
    <row r="1401" spans="1:46" x14ac:dyDescent="0.3">
      <c r="A1401" s="315" t="s">
        <v>51028</v>
      </c>
      <c r="B1401" s="315"/>
      <c r="C1401" s="316">
        <v>2448.6799999999998</v>
      </c>
      <c r="E1401" s="263" t="s">
        <v>5676</v>
      </c>
      <c r="F1401" s="263"/>
      <c r="G1401" s="264">
        <v>120091.48</v>
      </c>
      <c r="I1401" s="227" t="s">
        <v>4780</v>
      </c>
      <c r="J1401" s="227"/>
      <c r="K1401" s="228">
        <v>218925.99</v>
      </c>
      <c r="M1401" s="205" t="s">
        <v>1731</v>
      </c>
      <c r="N1401" s="205"/>
      <c r="O1401" s="206">
        <v>1142</v>
      </c>
      <c r="U1401" s="309" t="s">
        <v>63630</v>
      </c>
      <c r="V1401" s="310">
        <v>715.58</v>
      </c>
      <c r="X1401" s="267" t="s">
        <v>54823</v>
      </c>
      <c r="Y1401" s="268">
        <v>9277.5</v>
      </c>
      <c r="AA1401" s="229" t="s">
        <v>36036</v>
      </c>
      <c r="AB1401" s="230">
        <v>1875</v>
      </c>
      <c r="AD1401" s="209" t="s">
        <v>15967</v>
      </c>
      <c r="AE1401" s="210">
        <v>930</v>
      </c>
      <c r="AF1401" s="93"/>
      <c r="AG1401" s="201" t="s">
        <v>32113</v>
      </c>
      <c r="AH1401" s="202">
        <v>5707.67</v>
      </c>
      <c r="AJ1401" s="319" t="s">
        <v>51310</v>
      </c>
      <c r="AK1401" s="320">
        <v>2448.6799999999998</v>
      </c>
      <c r="AM1401" s="265" t="s">
        <v>11876</v>
      </c>
      <c r="AN1401" s="266">
        <v>120091.48</v>
      </c>
      <c r="AP1401" s="233" t="s">
        <v>11255</v>
      </c>
      <c r="AQ1401" s="234">
        <v>218925.99</v>
      </c>
      <c r="AS1401" s="211" t="s">
        <v>7770</v>
      </c>
      <c r="AT1401" s="212">
        <v>3325.56</v>
      </c>
    </row>
    <row r="1402" spans="1:46" x14ac:dyDescent="0.3">
      <c r="A1402" s="315" t="s">
        <v>51029</v>
      </c>
      <c r="B1402" s="315"/>
      <c r="C1402" s="316">
        <v>4019.74</v>
      </c>
      <c r="E1402" s="263" t="s">
        <v>5677</v>
      </c>
      <c r="F1402" s="263"/>
      <c r="G1402" s="264">
        <v>332988.78000000003</v>
      </c>
      <c r="I1402" s="227" t="s">
        <v>3655</v>
      </c>
      <c r="J1402" s="227"/>
      <c r="K1402" s="228">
        <v>31220.63</v>
      </c>
      <c r="M1402" s="205" t="s">
        <v>1732</v>
      </c>
      <c r="N1402" s="205"/>
      <c r="O1402" s="206">
        <v>11415</v>
      </c>
      <c r="U1402" s="309" t="s">
        <v>51835</v>
      </c>
      <c r="V1402" s="310">
        <v>4733.04</v>
      </c>
      <c r="X1402" s="267" t="s">
        <v>34585</v>
      </c>
      <c r="Y1402" s="268">
        <v>217803.57</v>
      </c>
      <c r="AA1402" s="229" t="s">
        <v>51669</v>
      </c>
      <c r="AB1402" s="230">
        <v>600</v>
      </c>
      <c r="AD1402" s="209" t="s">
        <v>15968</v>
      </c>
      <c r="AE1402" s="210">
        <v>42089.57</v>
      </c>
      <c r="AF1402" s="93"/>
      <c r="AG1402" s="201" t="s">
        <v>32114</v>
      </c>
      <c r="AH1402" s="202">
        <v>31779.3</v>
      </c>
      <c r="AJ1402" s="319" t="s">
        <v>51311</v>
      </c>
      <c r="AK1402" s="320">
        <v>4019.74</v>
      </c>
      <c r="AM1402" s="265" t="s">
        <v>11877</v>
      </c>
      <c r="AN1402" s="266">
        <v>332988.78000000003</v>
      </c>
      <c r="AP1402" s="233" t="s">
        <v>9708</v>
      </c>
      <c r="AQ1402" s="234">
        <v>31220.63</v>
      </c>
      <c r="AS1402" s="211" t="s">
        <v>8314</v>
      </c>
      <c r="AT1402" s="212">
        <v>21781.74</v>
      </c>
    </row>
    <row r="1403" spans="1:46" x14ac:dyDescent="0.3">
      <c r="A1403" s="315" t="s">
        <v>65727</v>
      </c>
      <c r="B1403" s="315"/>
      <c r="C1403" s="316">
        <v>12512.81</v>
      </c>
      <c r="E1403" s="263" t="s">
        <v>5678</v>
      </c>
      <c r="F1403" s="263"/>
      <c r="G1403" s="264">
        <v>5349367.68</v>
      </c>
      <c r="I1403" s="227" t="s">
        <v>4782</v>
      </c>
      <c r="J1403" s="227"/>
      <c r="K1403" s="228">
        <v>71374</v>
      </c>
      <c r="M1403" s="205" t="s">
        <v>1733</v>
      </c>
      <c r="N1403" s="205"/>
      <c r="O1403" s="206">
        <v>86765</v>
      </c>
      <c r="U1403" s="309" t="s">
        <v>51836</v>
      </c>
      <c r="V1403" s="310">
        <v>575.66999999999996</v>
      </c>
      <c r="X1403" s="267" t="s">
        <v>57254</v>
      </c>
      <c r="Y1403" s="268">
        <v>155750</v>
      </c>
      <c r="AA1403" s="229" t="s">
        <v>15925</v>
      </c>
      <c r="AB1403" s="230">
        <v>1655.23</v>
      </c>
      <c r="AD1403" s="209" t="s">
        <v>15969</v>
      </c>
      <c r="AE1403" s="210">
        <v>2844.29</v>
      </c>
      <c r="AF1403" s="93"/>
      <c r="AG1403" s="201" t="s">
        <v>20795</v>
      </c>
      <c r="AH1403" s="202">
        <v>3247.61</v>
      </c>
      <c r="AJ1403" s="319" t="s">
        <v>51312</v>
      </c>
      <c r="AK1403" s="320">
        <v>12512.81</v>
      </c>
      <c r="AM1403" s="265" t="s">
        <v>11878</v>
      </c>
      <c r="AN1403" s="266">
        <v>5349367.68</v>
      </c>
      <c r="AP1403" s="233" t="s">
        <v>11258</v>
      </c>
      <c r="AQ1403" s="234">
        <v>71374</v>
      </c>
      <c r="AS1403" s="211" t="s">
        <v>8529</v>
      </c>
      <c r="AT1403" s="212">
        <v>7448.57</v>
      </c>
    </row>
    <row r="1404" spans="1:46" x14ac:dyDescent="0.3">
      <c r="A1404" s="315" t="s">
        <v>51030</v>
      </c>
      <c r="B1404" s="315"/>
      <c r="C1404" s="316">
        <v>149561.57</v>
      </c>
      <c r="E1404" s="263" t="s">
        <v>5679</v>
      </c>
      <c r="F1404" s="263"/>
      <c r="G1404" s="264">
        <v>194728.78</v>
      </c>
      <c r="I1404" s="227" t="s">
        <v>4783</v>
      </c>
      <c r="J1404" s="227"/>
      <c r="K1404" s="228">
        <v>143388</v>
      </c>
      <c r="M1404" s="205" t="s">
        <v>1734</v>
      </c>
      <c r="N1404" s="205"/>
      <c r="O1404" s="206">
        <v>1522</v>
      </c>
      <c r="U1404" s="309" t="s">
        <v>51837</v>
      </c>
      <c r="V1404" s="310">
        <v>1562.11</v>
      </c>
      <c r="X1404" s="267" t="s">
        <v>47782</v>
      </c>
      <c r="Y1404" s="268">
        <v>11141.72</v>
      </c>
      <c r="AA1404" s="229" t="s">
        <v>15926</v>
      </c>
      <c r="AB1404" s="230">
        <v>48881.49</v>
      </c>
      <c r="AD1404" s="209" t="s">
        <v>15970</v>
      </c>
      <c r="AE1404" s="210">
        <v>31.31</v>
      </c>
      <c r="AF1404" s="93"/>
      <c r="AG1404" s="201" t="s">
        <v>20796</v>
      </c>
      <c r="AH1404" s="202">
        <v>5707.67</v>
      </c>
      <c r="AJ1404" s="319" t="s">
        <v>51313</v>
      </c>
      <c r="AK1404" s="320">
        <v>149561.57</v>
      </c>
      <c r="AM1404" s="265" t="s">
        <v>11879</v>
      </c>
      <c r="AN1404" s="266">
        <v>194728.78</v>
      </c>
      <c r="AP1404" s="233" t="s">
        <v>11259</v>
      </c>
      <c r="AQ1404" s="234">
        <v>143388</v>
      </c>
      <c r="AS1404" s="211" t="s">
        <v>8700</v>
      </c>
      <c r="AT1404" s="212">
        <v>2799</v>
      </c>
    </row>
    <row r="1405" spans="1:46" x14ac:dyDescent="0.3">
      <c r="A1405" s="315" t="s">
        <v>51034</v>
      </c>
      <c r="B1405" s="315"/>
      <c r="C1405" s="316">
        <v>11888.97</v>
      </c>
      <c r="E1405" s="263" t="s">
        <v>5680</v>
      </c>
      <c r="F1405" s="263"/>
      <c r="G1405" s="264">
        <v>31579898.52</v>
      </c>
      <c r="I1405" s="227" t="s">
        <v>4784</v>
      </c>
      <c r="J1405" s="227"/>
      <c r="K1405" s="228">
        <v>175710.25</v>
      </c>
      <c r="M1405" s="205" t="s">
        <v>1735</v>
      </c>
      <c r="N1405" s="205"/>
      <c r="O1405" s="206">
        <v>2089</v>
      </c>
      <c r="U1405" s="309" t="s">
        <v>63631</v>
      </c>
      <c r="V1405" s="310">
        <v>248.1</v>
      </c>
      <c r="X1405" s="267" t="s">
        <v>44425</v>
      </c>
      <c r="Y1405" s="268">
        <v>1050</v>
      </c>
      <c r="AA1405" s="229" t="s">
        <v>36037</v>
      </c>
      <c r="AB1405" s="230">
        <v>36644.25</v>
      </c>
      <c r="AD1405" s="209" t="s">
        <v>15971</v>
      </c>
      <c r="AE1405" s="210">
        <v>6143.15</v>
      </c>
      <c r="AF1405" s="93"/>
      <c r="AG1405" s="201" t="s">
        <v>20798</v>
      </c>
      <c r="AH1405" s="202">
        <v>31779.3</v>
      </c>
      <c r="AJ1405" s="319" t="s">
        <v>51317</v>
      </c>
      <c r="AK1405" s="320">
        <v>11888.97</v>
      </c>
      <c r="AM1405" s="265" t="s">
        <v>11880</v>
      </c>
      <c r="AN1405" s="266">
        <v>31579898.52</v>
      </c>
      <c r="AP1405" s="233" t="s">
        <v>11260</v>
      </c>
      <c r="AQ1405" s="234">
        <v>175710.25</v>
      </c>
      <c r="AS1405" s="211" t="s">
        <v>8951</v>
      </c>
      <c r="AT1405" s="212">
        <v>19837.96</v>
      </c>
    </row>
    <row r="1406" spans="1:46" x14ac:dyDescent="0.3">
      <c r="A1406" s="315" t="s">
        <v>65735</v>
      </c>
      <c r="B1406" s="315"/>
      <c r="C1406" s="316">
        <v>10662.51</v>
      </c>
      <c r="E1406" s="263" t="s">
        <v>5681</v>
      </c>
      <c r="F1406" s="263"/>
      <c r="G1406" s="264">
        <v>499631.41</v>
      </c>
      <c r="I1406" s="227" t="s">
        <v>4871</v>
      </c>
      <c r="J1406" s="227"/>
      <c r="K1406" s="228">
        <v>3868.54</v>
      </c>
      <c r="M1406" s="205" t="s">
        <v>1736</v>
      </c>
      <c r="N1406" s="205"/>
      <c r="O1406" s="206">
        <v>24.43</v>
      </c>
      <c r="U1406" s="309" t="s">
        <v>67198</v>
      </c>
      <c r="V1406" s="310">
        <v>53698.71</v>
      </c>
      <c r="X1406" s="267" t="s">
        <v>63988</v>
      </c>
      <c r="Y1406" s="268">
        <v>2400</v>
      </c>
      <c r="AA1406" s="229" t="s">
        <v>40128</v>
      </c>
      <c r="AB1406" s="230">
        <v>20894.14</v>
      </c>
      <c r="AD1406" s="209" t="s">
        <v>15972</v>
      </c>
      <c r="AE1406" s="210">
        <v>1494.12</v>
      </c>
      <c r="AF1406" s="93"/>
      <c r="AG1406" s="201" t="s">
        <v>32115</v>
      </c>
      <c r="AH1406" s="202">
        <v>9500</v>
      </c>
      <c r="AJ1406" s="319" t="s">
        <v>51318</v>
      </c>
      <c r="AK1406" s="320">
        <v>10662.51</v>
      </c>
      <c r="AM1406" s="265" t="s">
        <v>11881</v>
      </c>
      <c r="AN1406" s="266">
        <v>499631.41</v>
      </c>
      <c r="AP1406" s="233" t="s">
        <v>11261</v>
      </c>
      <c r="AQ1406" s="234">
        <v>3868.54</v>
      </c>
      <c r="AS1406" s="211" t="s">
        <v>9284</v>
      </c>
      <c r="AT1406" s="212">
        <v>319040.2</v>
      </c>
    </row>
    <row r="1407" spans="1:46" x14ac:dyDescent="0.3">
      <c r="A1407" s="315" t="s">
        <v>51035</v>
      </c>
      <c r="B1407" s="315"/>
      <c r="C1407" s="316">
        <v>16365.7</v>
      </c>
      <c r="E1407" s="263" t="s">
        <v>5682</v>
      </c>
      <c r="F1407" s="263"/>
      <c r="G1407" s="264">
        <v>91100.82</v>
      </c>
      <c r="I1407" s="227" t="s">
        <v>4872</v>
      </c>
      <c r="J1407" s="227"/>
      <c r="K1407" s="228">
        <v>6014</v>
      </c>
      <c r="M1407" s="205" t="s">
        <v>1737</v>
      </c>
      <c r="N1407" s="205"/>
      <c r="O1407" s="206">
        <v>381</v>
      </c>
      <c r="U1407" s="309" t="s">
        <v>67199</v>
      </c>
      <c r="V1407" s="310">
        <v>38826.68</v>
      </c>
      <c r="X1407" s="267" t="s">
        <v>54824</v>
      </c>
      <c r="Y1407" s="268">
        <v>77429.179999999993</v>
      </c>
      <c r="AA1407" s="229" t="s">
        <v>15927</v>
      </c>
      <c r="AB1407" s="230">
        <v>700</v>
      </c>
      <c r="AD1407" s="209" t="s">
        <v>15973</v>
      </c>
      <c r="AE1407" s="210">
        <v>36076.44</v>
      </c>
      <c r="AF1407" s="93"/>
      <c r="AG1407" s="201" t="s">
        <v>32116</v>
      </c>
      <c r="AH1407" s="202">
        <v>2095.12</v>
      </c>
      <c r="AJ1407" s="319" t="s">
        <v>51319</v>
      </c>
      <c r="AK1407" s="320">
        <v>16365.7</v>
      </c>
      <c r="AM1407" s="265" t="s">
        <v>11882</v>
      </c>
      <c r="AN1407" s="266">
        <v>91100.82</v>
      </c>
      <c r="AP1407" s="233" t="s">
        <v>11262</v>
      </c>
      <c r="AQ1407" s="234">
        <v>6014</v>
      </c>
      <c r="AS1407" s="211" t="s">
        <v>9655</v>
      </c>
      <c r="AT1407" s="212">
        <v>22632.9</v>
      </c>
    </row>
    <row r="1408" spans="1:46" x14ac:dyDescent="0.3">
      <c r="A1408" s="315" t="s">
        <v>65736</v>
      </c>
      <c r="B1408" s="315"/>
      <c r="C1408" s="316">
        <v>94259.78</v>
      </c>
      <c r="E1408" s="263" t="s">
        <v>5683</v>
      </c>
      <c r="F1408" s="263"/>
      <c r="G1408" s="264">
        <v>168584.07</v>
      </c>
      <c r="I1408" s="227" t="s">
        <v>4873</v>
      </c>
      <c r="J1408" s="227"/>
      <c r="K1408" s="228">
        <v>2908</v>
      </c>
      <c r="M1408" s="205" t="s">
        <v>4056</v>
      </c>
      <c r="N1408" s="205"/>
      <c r="O1408" s="206">
        <v>761</v>
      </c>
      <c r="U1408" s="309" t="s">
        <v>67200</v>
      </c>
      <c r="V1408" s="310">
        <v>194039.45</v>
      </c>
      <c r="X1408" s="267" t="s">
        <v>47783</v>
      </c>
      <c r="Y1408" s="268">
        <v>244.95</v>
      </c>
      <c r="AA1408" s="229" t="s">
        <v>36038</v>
      </c>
      <c r="AB1408" s="230">
        <v>12012.84</v>
      </c>
      <c r="AD1408" s="209" t="s">
        <v>15974</v>
      </c>
      <c r="AE1408" s="210">
        <v>3321.15</v>
      </c>
      <c r="AF1408" s="93"/>
      <c r="AG1408" s="201" t="s">
        <v>32117</v>
      </c>
      <c r="AH1408" s="202">
        <v>1163.08</v>
      </c>
      <c r="AJ1408" s="319" t="s">
        <v>51320</v>
      </c>
      <c r="AK1408" s="320">
        <v>94259.78</v>
      </c>
      <c r="AM1408" s="265" t="s">
        <v>11883</v>
      </c>
      <c r="AN1408" s="266">
        <v>168584.07</v>
      </c>
      <c r="AP1408" s="233" t="s">
        <v>11263</v>
      </c>
      <c r="AQ1408" s="234">
        <v>2908</v>
      </c>
      <c r="AS1408" s="211" t="s">
        <v>11540</v>
      </c>
      <c r="AT1408" s="212">
        <v>194154.28</v>
      </c>
    </row>
    <row r="1409" spans="1:46" x14ac:dyDescent="0.3">
      <c r="A1409" s="315" t="s">
        <v>51036</v>
      </c>
      <c r="B1409" s="315"/>
      <c r="C1409" s="316">
        <v>22888.46</v>
      </c>
      <c r="E1409" s="263" t="s">
        <v>5684</v>
      </c>
      <c r="F1409" s="263"/>
      <c r="G1409" s="264">
        <v>817741.59</v>
      </c>
      <c r="I1409" s="227" t="s">
        <v>4874</v>
      </c>
      <c r="J1409" s="227"/>
      <c r="K1409" s="228">
        <v>6459</v>
      </c>
      <c r="M1409" s="205" t="s">
        <v>1738</v>
      </c>
      <c r="N1409" s="205"/>
      <c r="O1409" s="206">
        <v>9038.86</v>
      </c>
      <c r="U1409" s="309" t="s">
        <v>67201</v>
      </c>
      <c r="V1409" s="310">
        <v>1632.54</v>
      </c>
      <c r="X1409" s="267" t="s">
        <v>34586</v>
      </c>
      <c r="Y1409" s="268">
        <v>37752</v>
      </c>
      <c r="AA1409" s="229" t="s">
        <v>47781</v>
      </c>
      <c r="AB1409" s="230">
        <v>106.29</v>
      </c>
      <c r="AD1409" s="209" t="s">
        <v>15975</v>
      </c>
      <c r="AE1409" s="210">
        <v>16.75</v>
      </c>
      <c r="AF1409" s="93"/>
      <c r="AG1409" s="201" t="s">
        <v>32118</v>
      </c>
      <c r="AH1409" s="202">
        <v>426.99</v>
      </c>
      <c r="AJ1409" s="319" t="s">
        <v>51321</v>
      </c>
      <c r="AK1409" s="320">
        <v>22888.46</v>
      </c>
      <c r="AM1409" s="265" t="s">
        <v>11884</v>
      </c>
      <c r="AN1409" s="266">
        <v>817741.59</v>
      </c>
      <c r="AP1409" s="233" t="s">
        <v>11264</v>
      </c>
      <c r="AQ1409" s="234">
        <v>6459</v>
      </c>
      <c r="AS1409" s="211" t="s">
        <v>9843</v>
      </c>
      <c r="AT1409" s="212">
        <v>670961.29</v>
      </c>
    </row>
    <row r="1410" spans="1:46" x14ac:dyDescent="0.3">
      <c r="A1410" s="315" t="s">
        <v>51037</v>
      </c>
      <c r="B1410" s="315"/>
      <c r="C1410" s="316">
        <v>3093.18</v>
      </c>
      <c r="E1410" s="263" t="s">
        <v>5685</v>
      </c>
      <c r="F1410" s="263"/>
      <c r="G1410" s="264">
        <v>803706.99</v>
      </c>
      <c r="I1410" s="227" t="s">
        <v>4875</v>
      </c>
      <c r="J1410" s="227"/>
      <c r="K1410" s="228">
        <v>298.37</v>
      </c>
      <c r="M1410" s="205" t="s">
        <v>1739</v>
      </c>
      <c r="N1410" s="205"/>
      <c r="O1410" s="206">
        <v>9513</v>
      </c>
      <c r="U1410" s="309" t="s">
        <v>34675</v>
      </c>
      <c r="V1410" s="310">
        <v>99723</v>
      </c>
      <c r="X1410" s="267" t="s">
        <v>34587</v>
      </c>
      <c r="Y1410" s="268">
        <v>64869.09</v>
      </c>
      <c r="AA1410" s="229" t="s">
        <v>51670</v>
      </c>
      <c r="AB1410" s="230">
        <v>129769.88</v>
      </c>
      <c r="AD1410" s="209" t="s">
        <v>15976</v>
      </c>
      <c r="AE1410" s="210">
        <v>10764.77</v>
      </c>
      <c r="AF1410" s="93"/>
      <c r="AG1410" s="201" t="s">
        <v>32119</v>
      </c>
      <c r="AH1410" s="202">
        <v>2185.98</v>
      </c>
      <c r="AJ1410" s="319" t="s">
        <v>51322</v>
      </c>
      <c r="AK1410" s="320">
        <v>3093.18</v>
      </c>
      <c r="AM1410" s="265" t="s">
        <v>11885</v>
      </c>
      <c r="AN1410" s="266">
        <v>803706.99</v>
      </c>
      <c r="AP1410" s="233" t="s">
        <v>11265</v>
      </c>
      <c r="AQ1410" s="234">
        <v>298.37</v>
      </c>
      <c r="AS1410" s="211" t="s">
        <v>6692</v>
      </c>
      <c r="AT1410" s="212">
        <v>179690.39</v>
      </c>
    </row>
    <row r="1411" spans="1:46" x14ac:dyDescent="0.3">
      <c r="A1411" s="315" t="s">
        <v>65738</v>
      </c>
      <c r="B1411" s="315"/>
      <c r="C1411" s="316">
        <v>23513.23</v>
      </c>
      <c r="E1411" s="263" t="s">
        <v>5686</v>
      </c>
      <c r="F1411" s="263"/>
      <c r="G1411" s="264">
        <v>3405838.12</v>
      </c>
      <c r="I1411" s="227" t="s">
        <v>4877</v>
      </c>
      <c r="J1411" s="227"/>
      <c r="K1411" s="228">
        <v>15395.38</v>
      </c>
      <c r="M1411" s="205" t="s">
        <v>1740</v>
      </c>
      <c r="N1411" s="205"/>
      <c r="O1411" s="206">
        <v>1522</v>
      </c>
      <c r="U1411" s="309" t="s">
        <v>67202</v>
      </c>
      <c r="V1411" s="310">
        <v>47486.59</v>
      </c>
      <c r="X1411" s="267" t="s">
        <v>34588</v>
      </c>
      <c r="Y1411" s="268">
        <v>26077.919999999998</v>
      </c>
      <c r="AA1411" s="229" t="s">
        <v>15929</v>
      </c>
      <c r="AB1411" s="230">
        <v>71822.8</v>
      </c>
      <c r="AD1411" s="209" t="s">
        <v>15977</v>
      </c>
      <c r="AE1411" s="210">
        <v>1494.12</v>
      </c>
      <c r="AF1411" s="93"/>
      <c r="AG1411" s="201" t="s">
        <v>32120</v>
      </c>
      <c r="AH1411" s="202">
        <v>4436.3599999999997</v>
      </c>
      <c r="AJ1411" s="319" t="s">
        <v>65266</v>
      </c>
      <c r="AK1411" s="320">
        <v>23513.23</v>
      </c>
      <c r="AM1411" s="265" t="s">
        <v>11886</v>
      </c>
      <c r="AN1411" s="266">
        <v>3405838.12</v>
      </c>
      <c r="AP1411" s="233" t="s">
        <v>11267</v>
      </c>
      <c r="AQ1411" s="234">
        <v>15395.38</v>
      </c>
      <c r="AS1411" s="211" t="s">
        <v>6919</v>
      </c>
      <c r="AT1411" s="212">
        <v>47000</v>
      </c>
    </row>
    <row r="1412" spans="1:46" x14ac:dyDescent="0.3">
      <c r="A1412" s="315" t="s">
        <v>51038</v>
      </c>
      <c r="B1412" s="315"/>
      <c r="C1412" s="316">
        <v>4467.42</v>
      </c>
      <c r="E1412" s="263" t="s">
        <v>5687</v>
      </c>
      <c r="F1412" s="263"/>
      <c r="G1412" s="264">
        <v>87929.52</v>
      </c>
      <c r="I1412" s="227" t="s">
        <v>4878</v>
      </c>
      <c r="J1412" s="227"/>
      <c r="K1412" s="228">
        <v>17.64</v>
      </c>
      <c r="M1412" s="205" t="s">
        <v>1741</v>
      </c>
      <c r="N1412" s="205"/>
      <c r="O1412" s="206">
        <v>3805</v>
      </c>
      <c r="U1412" s="309" t="s">
        <v>67203</v>
      </c>
      <c r="V1412" s="310">
        <v>25469.919999999998</v>
      </c>
      <c r="X1412" s="267" t="s">
        <v>63989</v>
      </c>
      <c r="Y1412" s="268">
        <v>116084.68</v>
      </c>
      <c r="AA1412" s="229" t="s">
        <v>49650</v>
      </c>
      <c r="AB1412" s="230">
        <v>13037</v>
      </c>
      <c r="AD1412" s="209" t="s">
        <v>15978</v>
      </c>
      <c r="AE1412" s="210">
        <v>3647</v>
      </c>
      <c r="AF1412" s="93"/>
      <c r="AG1412" s="201" t="s">
        <v>32121</v>
      </c>
      <c r="AH1412" s="202">
        <v>5719.47</v>
      </c>
      <c r="AJ1412" s="319" t="s">
        <v>51323</v>
      </c>
      <c r="AK1412" s="320">
        <v>4467.42</v>
      </c>
      <c r="AM1412" s="265" t="s">
        <v>11887</v>
      </c>
      <c r="AN1412" s="266">
        <v>87929.52</v>
      </c>
      <c r="AP1412" s="233" t="s">
        <v>11268</v>
      </c>
      <c r="AQ1412" s="234">
        <v>17.64</v>
      </c>
      <c r="AS1412" s="211" t="s">
        <v>7103</v>
      </c>
      <c r="AT1412" s="212">
        <v>12745.98</v>
      </c>
    </row>
    <row r="1413" spans="1:46" x14ac:dyDescent="0.3">
      <c r="A1413" s="315" t="s">
        <v>51040</v>
      </c>
      <c r="B1413" s="315"/>
      <c r="C1413" s="316">
        <v>58705.7</v>
      </c>
      <c r="E1413" s="263" t="s">
        <v>5688</v>
      </c>
      <c r="F1413" s="263"/>
      <c r="G1413" s="264">
        <v>4920943.53</v>
      </c>
      <c r="I1413" s="227" t="s">
        <v>4880</v>
      </c>
      <c r="J1413" s="227"/>
      <c r="K1413" s="228">
        <v>4373</v>
      </c>
      <c r="M1413" s="205" t="s">
        <v>1742</v>
      </c>
      <c r="N1413" s="205"/>
      <c r="O1413" s="206">
        <v>804</v>
      </c>
      <c r="U1413" s="309" t="s">
        <v>67204</v>
      </c>
      <c r="V1413" s="310">
        <v>30036.87</v>
      </c>
      <c r="X1413" s="267" t="s">
        <v>42177</v>
      </c>
      <c r="Y1413" s="268">
        <v>69980.289999999994</v>
      </c>
      <c r="AA1413" s="229" t="s">
        <v>33130</v>
      </c>
      <c r="AB1413" s="230">
        <v>8075</v>
      </c>
      <c r="AD1413" s="209" t="s">
        <v>15979</v>
      </c>
      <c r="AE1413" s="210">
        <v>84109.01</v>
      </c>
      <c r="AF1413" s="93"/>
      <c r="AG1413" s="201" t="s">
        <v>32122</v>
      </c>
      <c r="AH1413" s="202">
        <v>9500</v>
      </c>
      <c r="AJ1413" s="319" t="s">
        <v>51325</v>
      </c>
      <c r="AK1413" s="320">
        <v>58705.7</v>
      </c>
      <c r="AM1413" s="265" t="s">
        <v>11888</v>
      </c>
      <c r="AN1413" s="266">
        <v>4920943.53</v>
      </c>
      <c r="AP1413" s="233" t="s">
        <v>11270</v>
      </c>
      <c r="AQ1413" s="234">
        <v>4373</v>
      </c>
      <c r="AS1413" s="211" t="s">
        <v>7360</v>
      </c>
      <c r="AT1413" s="212">
        <v>581946</v>
      </c>
    </row>
    <row r="1414" spans="1:46" x14ac:dyDescent="0.3">
      <c r="A1414" s="315" t="s">
        <v>51041</v>
      </c>
      <c r="B1414" s="315"/>
      <c r="C1414" s="316">
        <v>22110.42</v>
      </c>
      <c r="E1414" s="263" t="s">
        <v>5689</v>
      </c>
      <c r="F1414" s="263"/>
      <c r="G1414" s="264">
        <v>45004331.600000001</v>
      </c>
      <c r="I1414" s="227" t="s">
        <v>12312</v>
      </c>
      <c r="J1414" s="227"/>
      <c r="K1414" s="228">
        <v>7806.63</v>
      </c>
      <c r="M1414" s="205" t="s">
        <v>1743</v>
      </c>
      <c r="N1414" s="205"/>
      <c r="O1414" s="206">
        <v>3740.59</v>
      </c>
      <c r="U1414" s="309" t="s">
        <v>67205</v>
      </c>
      <c r="V1414" s="310">
        <v>415.5</v>
      </c>
      <c r="X1414" s="267" t="s">
        <v>59481</v>
      </c>
      <c r="Y1414" s="268">
        <v>-4417.55</v>
      </c>
      <c r="AA1414" s="229" t="s">
        <v>44421</v>
      </c>
      <c r="AB1414" s="230">
        <v>7001.12</v>
      </c>
      <c r="AD1414" s="209" t="s">
        <v>15980</v>
      </c>
      <c r="AE1414" s="210">
        <v>1638</v>
      </c>
      <c r="AF1414" s="93"/>
      <c r="AG1414" s="201" t="s">
        <v>20820</v>
      </c>
      <c r="AH1414" s="202">
        <v>2095.12</v>
      </c>
      <c r="AJ1414" s="319" t="s">
        <v>51326</v>
      </c>
      <c r="AK1414" s="320">
        <v>22110.42</v>
      </c>
      <c r="AM1414" s="265" t="s">
        <v>11889</v>
      </c>
      <c r="AN1414" s="266">
        <v>45004331.600000001</v>
      </c>
      <c r="AP1414" s="233" t="s">
        <v>12066</v>
      </c>
      <c r="AQ1414" s="234">
        <v>7806.63</v>
      </c>
      <c r="AS1414" s="211" t="s">
        <v>7602</v>
      </c>
      <c r="AT1414" s="212">
        <v>156654</v>
      </c>
    </row>
    <row r="1415" spans="1:46" x14ac:dyDescent="0.3">
      <c r="A1415" s="315" t="s">
        <v>65740</v>
      </c>
      <c r="B1415" s="315"/>
      <c r="C1415" s="316">
        <v>6790.68</v>
      </c>
      <c r="E1415" s="263" t="s">
        <v>5691</v>
      </c>
      <c r="F1415" s="263"/>
      <c r="G1415" s="264">
        <v>338931.74</v>
      </c>
      <c r="I1415" s="227" t="s">
        <v>4881</v>
      </c>
      <c r="J1415" s="227"/>
      <c r="K1415" s="228">
        <v>3873.79</v>
      </c>
      <c r="M1415" s="205" t="s">
        <v>2902</v>
      </c>
      <c r="N1415" s="205"/>
      <c r="O1415" s="206">
        <v>432320.19</v>
      </c>
      <c r="U1415" s="309" t="s">
        <v>67206</v>
      </c>
      <c r="V1415" s="310">
        <v>9894.02</v>
      </c>
      <c r="X1415" s="267" t="s">
        <v>42178</v>
      </c>
      <c r="Y1415" s="268">
        <v>6608</v>
      </c>
      <c r="AA1415" s="229" t="s">
        <v>44422</v>
      </c>
      <c r="AB1415" s="230">
        <v>-4815.1899999999996</v>
      </c>
      <c r="AD1415" s="209" t="s">
        <v>15981</v>
      </c>
      <c r="AE1415" s="210">
        <v>7657.99</v>
      </c>
      <c r="AF1415" s="93"/>
      <c r="AG1415" s="201" t="s">
        <v>32123</v>
      </c>
      <c r="AH1415" s="202">
        <v>1163.08</v>
      </c>
      <c r="AJ1415" s="319" t="s">
        <v>63588</v>
      </c>
      <c r="AK1415" s="320">
        <v>6790.68</v>
      </c>
      <c r="AM1415" s="265" t="s">
        <v>11891</v>
      </c>
      <c r="AN1415" s="266">
        <v>338931.74</v>
      </c>
      <c r="AP1415" s="233" t="s">
        <v>11271</v>
      </c>
      <c r="AQ1415" s="234">
        <v>3873.79</v>
      </c>
      <c r="AS1415" s="211" t="s">
        <v>7771</v>
      </c>
      <c r="AT1415" s="212">
        <v>167213.20000000001</v>
      </c>
    </row>
    <row r="1416" spans="1:46" x14ac:dyDescent="0.3">
      <c r="A1416" s="315" t="s">
        <v>51043</v>
      </c>
      <c r="B1416" s="315"/>
      <c r="C1416" s="316">
        <v>819.64</v>
      </c>
      <c r="E1416" s="263" t="s">
        <v>5692</v>
      </c>
      <c r="F1416" s="263"/>
      <c r="G1416" s="264">
        <v>35625.94</v>
      </c>
      <c r="I1416" s="227" t="s">
        <v>4785</v>
      </c>
      <c r="J1416" s="227"/>
      <c r="K1416" s="228">
        <v>70730.850000000006</v>
      </c>
      <c r="M1416" s="205" t="s">
        <v>1744</v>
      </c>
      <c r="N1416" s="205"/>
      <c r="O1416" s="206">
        <v>111958.43</v>
      </c>
      <c r="U1416" s="309" t="s">
        <v>40157</v>
      </c>
      <c r="V1416" s="310">
        <v>15426.4</v>
      </c>
      <c r="X1416" s="267" t="s">
        <v>42179</v>
      </c>
      <c r="Y1416" s="268">
        <v>505.5</v>
      </c>
      <c r="AA1416" s="229" t="s">
        <v>42173</v>
      </c>
      <c r="AB1416" s="230">
        <v>9757.81</v>
      </c>
      <c r="AD1416" s="209" t="s">
        <v>15982</v>
      </c>
      <c r="AE1416" s="210">
        <v>48.06</v>
      </c>
      <c r="AF1416" s="93"/>
      <c r="AG1416" s="201" t="s">
        <v>32124</v>
      </c>
      <c r="AH1416" s="202">
        <v>426.99</v>
      </c>
      <c r="AJ1416" s="319" t="s">
        <v>51328</v>
      </c>
      <c r="AK1416" s="320">
        <v>819.64</v>
      </c>
      <c r="AM1416" s="265" t="s">
        <v>11892</v>
      </c>
      <c r="AN1416" s="266">
        <v>35625.94</v>
      </c>
      <c r="AP1416" s="233" t="s">
        <v>11273</v>
      </c>
      <c r="AQ1416" s="234">
        <v>70730.850000000006</v>
      </c>
      <c r="AS1416" s="211" t="s">
        <v>8055</v>
      </c>
      <c r="AT1416" s="212">
        <v>56144.95</v>
      </c>
    </row>
    <row r="1417" spans="1:46" x14ac:dyDescent="0.3">
      <c r="A1417" s="315" t="s">
        <v>65743</v>
      </c>
      <c r="B1417" s="315"/>
      <c r="C1417" s="316">
        <v>321542.17</v>
      </c>
      <c r="E1417" s="263" t="s">
        <v>5693</v>
      </c>
      <c r="F1417" s="263"/>
      <c r="G1417" s="264">
        <v>907627.53</v>
      </c>
      <c r="I1417" s="227" t="s">
        <v>4883</v>
      </c>
      <c r="J1417" s="227"/>
      <c r="K1417" s="228">
        <v>12379</v>
      </c>
      <c r="M1417" s="205" t="s">
        <v>1745</v>
      </c>
      <c r="N1417" s="205"/>
      <c r="O1417" s="206">
        <v>8623</v>
      </c>
      <c r="U1417" s="309" t="s">
        <v>67207</v>
      </c>
      <c r="V1417" s="310">
        <v>2792.26</v>
      </c>
      <c r="X1417" s="267" t="s">
        <v>63035</v>
      </c>
      <c r="Y1417" s="268">
        <v>131.91999999999999</v>
      </c>
      <c r="AA1417" s="229" t="s">
        <v>42174</v>
      </c>
      <c r="AB1417" s="230">
        <v>15191.8</v>
      </c>
      <c r="AD1417" s="209" t="s">
        <v>15983</v>
      </c>
      <c r="AE1417" s="210">
        <v>2040</v>
      </c>
      <c r="AF1417" s="93"/>
      <c r="AG1417" s="201" t="s">
        <v>32125</v>
      </c>
      <c r="AH1417" s="202">
        <v>2185.98</v>
      </c>
      <c r="AJ1417" s="319" t="s">
        <v>51329</v>
      </c>
      <c r="AK1417" s="320">
        <v>321542.17</v>
      </c>
      <c r="AM1417" s="265" t="s">
        <v>11893</v>
      </c>
      <c r="AN1417" s="266">
        <v>907627.53</v>
      </c>
      <c r="AP1417" s="233" t="s">
        <v>11274</v>
      </c>
      <c r="AQ1417" s="234">
        <v>12379</v>
      </c>
      <c r="AS1417" s="211" t="s">
        <v>8201</v>
      </c>
      <c r="AT1417" s="212">
        <v>784</v>
      </c>
    </row>
    <row r="1418" spans="1:46" x14ac:dyDescent="0.3">
      <c r="A1418" s="315" t="s">
        <v>51044</v>
      </c>
      <c r="B1418" s="315"/>
      <c r="C1418" s="316">
        <v>3180.13</v>
      </c>
      <c r="E1418" s="263" t="s">
        <v>5694</v>
      </c>
      <c r="F1418" s="263"/>
      <c r="G1418" s="264">
        <v>1398472.29</v>
      </c>
      <c r="I1418" s="227" t="s">
        <v>3656</v>
      </c>
      <c r="J1418" s="227"/>
      <c r="K1418" s="228">
        <v>326417.64</v>
      </c>
      <c r="M1418" s="205" t="s">
        <v>1746</v>
      </c>
      <c r="N1418" s="205"/>
      <c r="O1418" s="206">
        <v>41045</v>
      </c>
      <c r="U1418" s="309" t="s">
        <v>67208</v>
      </c>
      <c r="V1418" s="310">
        <v>171.86</v>
      </c>
      <c r="X1418" s="267" t="s">
        <v>63990</v>
      </c>
      <c r="Y1418" s="268">
        <v>1210.06</v>
      </c>
      <c r="AA1418" s="229" t="s">
        <v>42175</v>
      </c>
      <c r="AB1418" s="230">
        <v>1908.64</v>
      </c>
      <c r="AD1418" s="209" t="s">
        <v>15984</v>
      </c>
      <c r="AE1418" s="210">
        <v>5578.63</v>
      </c>
      <c r="AF1418" s="93"/>
      <c r="AG1418" s="201" t="s">
        <v>32126</v>
      </c>
      <c r="AH1418" s="202">
        <v>4436.3599999999997</v>
      </c>
      <c r="AJ1418" s="319" t="s">
        <v>51330</v>
      </c>
      <c r="AK1418" s="320">
        <v>3180.13</v>
      </c>
      <c r="AM1418" s="265" t="s">
        <v>11894</v>
      </c>
      <c r="AN1418" s="266">
        <v>1398472.29</v>
      </c>
      <c r="AP1418" s="233" t="s">
        <v>9709</v>
      </c>
      <c r="AQ1418" s="234">
        <v>326417.64</v>
      </c>
      <c r="AS1418" s="211" t="s">
        <v>8315</v>
      </c>
      <c r="AT1418" s="212">
        <v>206938</v>
      </c>
    </row>
    <row r="1419" spans="1:46" x14ac:dyDescent="0.3">
      <c r="A1419" s="315" t="s">
        <v>51045</v>
      </c>
      <c r="B1419" s="315"/>
      <c r="C1419" s="316">
        <v>16515.54</v>
      </c>
      <c r="E1419" s="263" t="s">
        <v>5695</v>
      </c>
      <c r="F1419" s="263"/>
      <c r="G1419" s="264">
        <v>861.55</v>
      </c>
      <c r="I1419" s="227" t="s">
        <v>4885</v>
      </c>
      <c r="J1419" s="227"/>
      <c r="K1419" s="228">
        <v>4657</v>
      </c>
      <c r="M1419" s="205" t="s">
        <v>1747</v>
      </c>
      <c r="N1419" s="205"/>
      <c r="O1419" s="206">
        <v>8387</v>
      </c>
      <c r="U1419" s="309" t="s">
        <v>34676</v>
      </c>
      <c r="V1419" s="310">
        <v>38433.480000000003</v>
      </c>
      <c r="X1419" s="267" t="s">
        <v>63036</v>
      </c>
      <c r="Y1419" s="268">
        <v>293.5</v>
      </c>
      <c r="AA1419" s="229" t="s">
        <v>42176</v>
      </c>
      <c r="AB1419" s="230">
        <v>3293.56</v>
      </c>
      <c r="AD1419" s="209" t="s">
        <v>15985</v>
      </c>
      <c r="AE1419" s="210">
        <v>76.02</v>
      </c>
      <c r="AF1419" s="93"/>
      <c r="AG1419" s="201" t="s">
        <v>20822</v>
      </c>
      <c r="AH1419" s="202">
        <v>5719.47</v>
      </c>
      <c r="AJ1419" s="319" t="s">
        <v>51331</v>
      </c>
      <c r="AK1419" s="320">
        <v>16515.54</v>
      </c>
      <c r="AM1419" s="265" t="s">
        <v>11895</v>
      </c>
      <c r="AN1419" s="266">
        <v>861.55</v>
      </c>
      <c r="AP1419" s="233" t="s">
        <v>11276</v>
      </c>
      <c r="AQ1419" s="234">
        <v>4657</v>
      </c>
      <c r="AS1419" s="211" t="s">
        <v>8530</v>
      </c>
      <c r="AT1419" s="212">
        <v>34027.980000000003</v>
      </c>
    </row>
    <row r="1420" spans="1:46" x14ac:dyDescent="0.3">
      <c r="A1420" s="315" t="s">
        <v>51047</v>
      </c>
      <c r="B1420" s="315"/>
      <c r="C1420" s="316">
        <v>31846.81</v>
      </c>
      <c r="E1420" s="263" t="s">
        <v>5696</v>
      </c>
      <c r="F1420" s="263"/>
      <c r="G1420" s="264">
        <v>114317.27</v>
      </c>
      <c r="I1420" s="227" t="s">
        <v>4887</v>
      </c>
      <c r="J1420" s="227"/>
      <c r="K1420" s="228">
        <v>2926.47</v>
      </c>
      <c r="M1420" s="205" t="s">
        <v>1748</v>
      </c>
      <c r="N1420" s="205"/>
      <c r="O1420" s="206">
        <v>27707</v>
      </c>
      <c r="U1420" s="309" t="s">
        <v>34677</v>
      </c>
      <c r="V1420" s="310">
        <v>129982.18</v>
      </c>
      <c r="X1420" s="267" t="s">
        <v>63991</v>
      </c>
      <c r="Y1420" s="268">
        <v>49.02</v>
      </c>
      <c r="AA1420" s="229" t="s">
        <v>51671</v>
      </c>
      <c r="AB1420" s="230">
        <v>3500</v>
      </c>
      <c r="AD1420" s="209" t="s">
        <v>15986</v>
      </c>
      <c r="AE1420" s="210">
        <v>15524.84</v>
      </c>
      <c r="AF1420" s="93"/>
      <c r="AG1420" s="201" t="s">
        <v>32127</v>
      </c>
      <c r="AH1420" s="202">
        <v>25947</v>
      </c>
      <c r="AJ1420" s="319" t="s">
        <v>51333</v>
      </c>
      <c r="AK1420" s="320">
        <v>31846.81</v>
      </c>
      <c r="AM1420" s="265" t="s">
        <v>11896</v>
      </c>
      <c r="AN1420" s="266">
        <v>114317.27</v>
      </c>
      <c r="AP1420" s="233" t="s">
        <v>11278</v>
      </c>
      <c r="AQ1420" s="234">
        <v>2926.47</v>
      </c>
      <c r="AS1420" s="211" t="s">
        <v>8701</v>
      </c>
      <c r="AT1420" s="212">
        <v>14550.03</v>
      </c>
    </row>
    <row r="1421" spans="1:46" x14ac:dyDescent="0.3">
      <c r="A1421" s="315" t="s">
        <v>51049</v>
      </c>
      <c r="B1421" s="315"/>
      <c r="C1421" s="316">
        <v>-1031.19</v>
      </c>
      <c r="E1421" s="263" t="s">
        <v>5697</v>
      </c>
      <c r="F1421" s="263"/>
      <c r="G1421" s="264">
        <v>348708.79</v>
      </c>
      <c r="I1421" s="227" t="s">
        <v>5005</v>
      </c>
      <c r="J1421" s="227"/>
      <c r="K1421" s="228">
        <v>3590</v>
      </c>
      <c r="M1421" s="205" t="s">
        <v>1749</v>
      </c>
      <c r="N1421" s="205"/>
      <c r="O1421" s="206">
        <v>5490.38</v>
      </c>
      <c r="U1421" s="309" t="s">
        <v>34678</v>
      </c>
      <c r="V1421" s="310">
        <v>83121.62</v>
      </c>
      <c r="X1421" s="267" t="s">
        <v>63992</v>
      </c>
      <c r="Y1421" s="268">
        <v>2011.92</v>
      </c>
      <c r="AA1421" s="229" t="s">
        <v>51672</v>
      </c>
      <c r="AB1421" s="230">
        <v>267.76</v>
      </c>
      <c r="AD1421" s="209" t="s">
        <v>15987</v>
      </c>
      <c r="AE1421" s="210">
        <v>3688.09</v>
      </c>
      <c r="AF1421" s="93"/>
      <c r="AG1421" s="201" t="s">
        <v>32128</v>
      </c>
      <c r="AH1421" s="202">
        <v>25947</v>
      </c>
      <c r="AJ1421" s="319" t="s">
        <v>51335</v>
      </c>
      <c r="AK1421" s="320">
        <v>-1031.19</v>
      </c>
      <c r="AM1421" s="265" t="s">
        <v>11897</v>
      </c>
      <c r="AN1421" s="266">
        <v>348708.79</v>
      </c>
      <c r="AP1421" s="233" t="s">
        <v>11279</v>
      </c>
      <c r="AQ1421" s="234">
        <v>3590</v>
      </c>
      <c r="AS1421" s="211" t="s">
        <v>8952</v>
      </c>
      <c r="AT1421" s="212">
        <v>199202.04</v>
      </c>
    </row>
    <row r="1422" spans="1:46" x14ac:dyDescent="0.3">
      <c r="A1422" s="315" t="s">
        <v>65746</v>
      </c>
      <c r="B1422" s="315"/>
      <c r="C1422" s="316">
        <v>47148.84</v>
      </c>
      <c r="E1422" s="263" t="s">
        <v>5698</v>
      </c>
      <c r="F1422" s="263"/>
      <c r="G1422" s="264">
        <v>284963.25</v>
      </c>
      <c r="I1422" s="227" t="s">
        <v>4786</v>
      </c>
      <c r="J1422" s="227"/>
      <c r="K1422" s="228">
        <v>124327</v>
      </c>
      <c r="M1422" s="205" t="s">
        <v>1750</v>
      </c>
      <c r="N1422" s="205"/>
      <c r="O1422" s="206">
        <v>14893.79</v>
      </c>
      <c r="U1422" s="309" t="s">
        <v>67209</v>
      </c>
      <c r="V1422" s="310">
        <v>14422</v>
      </c>
      <c r="X1422" s="267" t="s">
        <v>62945</v>
      </c>
      <c r="Y1422" s="268">
        <v>11546.73</v>
      </c>
      <c r="AA1422" s="229" t="s">
        <v>51673</v>
      </c>
      <c r="AB1422" s="230">
        <v>843.5</v>
      </c>
      <c r="AD1422" s="209" t="s">
        <v>15988</v>
      </c>
      <c r="AE1422" s="210">
        <v>6143.15</v>
      </c>
      <c r="AF1422" s="93"/>
      <c r="AG1422" s="201" t="s">
        <v>32129</v>
      </c>
      <c r="AH1422" s="202">
        <v>3882.98</v>
      </c>
      <c r="AJ1422" s="319" t="s">
        <v>51336</v>
      </c>
      <c r="AK1422" s="320">
        <v>47148.84</v>
      </c>
      <c r="AM1422" s="265" t="s">
        <v>11898</v>
      </c>
      <c r="AN1422" s="266">
        <v>284963.25</v>
      </c>
      <c r="AP1422" s="233" t="s">
        <v>11280</v>
      </c>
      <c r="AQ1422" s="234">
        <v>124327</v>
      </c>
      <c r="AS1422" s="211" t="s">
        <v>9167</v>
      </c>
      <c r="AT1422" s="212">
        <v>5145</v>
      </c>
    </row>
    <row r="1423" spans="1:46" x14ac:dyDescent="0.3">
      <c r="A1423" s="315" t="s">
        <v>51050</v>
      </c>
      <c r="B1423" s="315"/>
      <c r="C1423" s="316">
        <v>83321.33</v>
      </c>
      <c r="E1423" s="263" t="s">
        <v>5699</v>
      </c>
      <c r="F1423" s="263"/>
      <c r="G1423" s="264">
        <v>78307.86</v>
      </c>
      <c r="I1423" s="227" t="s">
        <v>4787</v>
      </c>
      <c r="J1423" s="227"/>
      <c r="K1423" s="228">
        <v>31.27</v>
      </c>
      <c r="M1423" s="205" t="s">
        <v>1751</v>
      </c>
      <c r="N1423" s="205"/>
      <c r="O1423" s="206">
        <v>1410</v>
      </c>
      <c r="U1423" s="309" t="s">
        <v>66545</v>
      </c>
      <c r="V1423" s="310">
        <v>45160.05</v>
      </c>
      <c r="X1423" s="267" t="s">
        <v>63993</v>
      </c>
      <c r="Y1423" s="268">
        <v>500</v>
      </c>
      <c r="AA1423" s="229" t="s">
        <v>51674</v>
      </c>
      <c r="AB1423" s="230">
        <v>877.46</v>
      </c>
      <c r="AD1423" s="209" t="s">
        <v>15989</v>
      </c>
      <c r="AE1423" s="210">
        <v>7647.47</v>
      </c>
      <c r="AF1423" s="93"/>
      <c r="AG1423" s="201" t="s">
        <v>32130</v>
      </c>
      <c r="AH1423" s="202">
        <v>1010.8</v>
      </c>
      <c r="AJ1423" s="319" t="s">
        <v>51337</v>
      </c>
      <c r="AK1423" s="320">
        <v>83321.33</v>
      </c>
      <c r="AM1423" s="265" t="s">
        <v>11899</v>
      </c>
      <c r="AN1423" s="266">
        <v>78307.86</v>
      </c>
      <c r="AP1423" s="233" t="s">
        <v>9710</v>
      </c>
      <c r="AQ1423" s="234">
        <v>31.27</v>
      </c>
      <c r="AS1423" s="211" t="s">
        <v>9285</v>
      </c>
      <c r="AT1423" s="212">
        <v>320305.21999999997</v>
      </c>
    </row>
    <row r="1424" spans="1:46" x14ac:dyDescent="0.3">
      <c r="A1424" s="315" t="s">
        <v>51051</v>
      </c>
      <c r="B1424" s="315"/>
      <c r="C1424" s="316">
        <v>12116</v>
      </c>
      <c r="E1424" s="263" t="s">
        <v>5700</v>
      </c>
      <c r="F1424" s="263"/>
      <c r="G1424" s="264">
        <v>2495505.3199999998</v>
      </c>
      <c r="I1424" s="227" t="s">
        <v>4888</v>
      </c>
      <c r="J1424" s="227"/>
      <c r="K1424" s="228">
        <v>17434</v>
      </c>
      <c r="M1424" s="205" t="s">
        <v>1752</v>
      </c>
      <c r="N1424" s="205"/>
      <c r="O1424" s="206">
        <v>79850.820000000007</v>
      </c>
      <c r="U1424" s="309" t="s">
        <v>67210</v>
      </c>
      <c r="V1424" s="310">
        <v>17846.400000000001</v>
      </c>
      <c r="X1424" s="267" t="s">
        <v>58939</v>
      </c>
      <c r="Y1424" s="268">
        <v>13791.8</v>
      </c>
      <c r="AA1424" s="229" t="s">
        <v>51675</v>
      </c>
      <c r="AB1424" s="230">
        <v>1226.4000000000001</v>
      </c>
      <c r="AD1424" s="209" t="s">
        <v>15990</v>
      </c>
      <c r="AE1424" s="210">
        <v>19294.900000000001</v>
      </c>
      <c r="AF1424" s="93"/>
      <c r="AG1424" s="201" t="s">
        <v>32131</v>
      </c>
      <c r="AH1424" s="202">
        <v>412.81</v>
      </c>
      <c r="AJ1424" s="319" t="s">
        <v>51338</v>
      </c>
      <c r="AK1424" s="320">
        <v>12116</v>
      </c>
      <c r="AM1424" s="265" t="s">
        <v>11900</v>
      </c>
      <c r="AN1424" s="266">
        <v>2495505.3199999998</v>
      </c>
      <c r="AP1424" s="233" t="s">
        <v>11281</v>
      </c>
      <c r="AQ1424" s="234">
        <v>17434</v>
      </c>
      <c r="AS1424" s="211" t="s">
        <v>9519</v>
      </c>
      <c r="AT1424" s="212">
        <v>52618</v>
      </c>
    </row>
    <row r="1425" spans="1:46" x14ac:dyDescent="0.3">
      <c r="A1425" s="315" t="s">
        <v>51053</v>
      </c>
      <c r="B1425" s="315"/>
      <c r="C1425" s="316">
        <v>27973.97</v>
      </c>
      <c r="E1425" s="263" t="s">
        <v>5703</v>
      </c>
      <c r="F1425" s="263"/>
      <c r="G1425" s="264">
        <v>3717764.72</v>
      </c>
      <c r="I1425" s="227" t="s">
        <v>4889</v>
      </c>
      <c r="J1425" s="227"/>
      <c r="K1425" s="228">
        <v>19972</v>
      </c>
      <c r="M1425" s="205" t="s">
        <v>1753</v>
      </c>
      <c r="N1425" s="205"/>
      <c r="O1425" s="206">
        <v>23180</v>
      </c>
      <c r="U1425" s="309" t="s">
        <v>40158</v>
      </c>
      <c r="V1425" s="310">
        <v>86006.46</v>
      </c>
      <c r="X1425" s="267" t="s">
        <v>58940</v>
      </c>
      <c r="Y1425" s="268">
        <v>1055.08</v>
      </c>
      <c r="AA1425" s="229" t="s">
        <v>51676</v>
      </c>
      <c r="AB1425" s="230">
        <v>1033.8599999999999</v>
      </c>
      <c r="AD1425" s="209" t="s">
        <v>15991</v>
      </c>
      <c r="AE1425" s="210">
        <v>9450</v>
      </c>
      <c r="AF1425" s="93"/>
      <c r="AG1425" s="201" t="s">
        <v>32132</v>
      </c>
      <c r="AH1425" s="202">
        <v>9039.41</v>
      </c>
      <c r="AJ1425" s="319" t="s">
        <v>51340</v>
      </c>
      <c r="AK1425" s="320">
        <v>27973.97</v>
      </c>
      <c r="AM1425" s="265" t="s">
        <v>11903</v>
      </c>
      <c r="AN1425" s="266">
        <v>3717764.72</v>
      </c>
      <c r="AP1425" s="233" t="s">
        <v>11282</v>
      </c>
      <c r="AQ1425" s="234">
        <v>19972</v>
      </c>
      <c r="AS1425" s="211" t="s">
        <v>10781</v>
      </c>
      <c r="AT1425" s="212">
        <v>1173.6400000000001</v>
      </c>
    </row>
    <row r="1426" spans="1:46" x14ac:dyDescent="0.3">
      <c r="A1426" s="315" t="s">
        <v>51054</v>
      </c>
      <c r="B1426" s="315"/>
      <c r="C1426" s="316">
        <v>1573508.29</v>
      </c>
      <c r="E1426" s="263" t="s">
        <v>5704</v>
      </c>
      <c r="F1426" s="263"/>
      <c r="G1426" s="264">
        <v>1425583.32</v>
      </c>
      <c r="I1426" s="227" t="s">
        <v>4890</v>
      </c>
      <c r="J1426" s="227"/>
      <c r="K1426" s="228">
        <v>2146</v>
      </c>
      <c r="M1426" s="205" t="s">
        <v>1754</v>
      </c>
      <c r="N1426" s="205"/>
      <c r="O1426" s="206">
        <v>1144</v>
      </c>
      <c r="U1426" s="309" t="s">
        <v>58200</v>
      </c>
      <c r="V1426" s="310">
        <v>32564.720000000001</v>
      </c>
      <c r="X1426" s="267" t="s">
        <v>63037</v>
      </c>
      <c r="Y1426" s="268">
        <v>1200</v>
      </c>
      <c r="AA1426" s="229" t="s">
        <v>51677</v>
      </c>
      <c r="AB1426" s="230">
        <v>6878.19</v>
      </c>
      <c r="AD1426" s="209" t="s">
        <v>15992</v>
      </c>
      <c r="AE1426" s="210">
        <v>695.5</v>
      </c>
      <c r="AF1426" s="93"/>
      <c r="AG1426" s="201" t="s">
        <v>20869</v>
      </c>
      <c r="AH1426" s="202">
        <v>3882.98</v>
      </c>
      <c r="AJ1426" s="319" t="s">
        <v>51341</v>
      </c>
      <c r="AK1426" s="320">
        <v>1573508.29</v>
      </c>
      <c r="AM1426" s="265" t="s">
        <v>11904</v>
      </c>
      <c r="AN1426" s="266">
        <v>1425583.32</v>
      </c>
      <c r="AP1426" s="233" t="s">
        <v>11283</v>
      </c>
      <c r="AQ1426" s="234">
        <v>2146</v>
      </c>
      <c r="AS1426" s="211" t="s">
        <v>10899</v>
      </c>
      <c r="AT1426" s="212">
        <v>1747.39</v>
      </c>
    </row>
    <row r="1427" spans="1:46" x14ac:dyDescent="0.3">
      <c r="A1427" s="315" t="s">
        <v>51057</v>
      </c>
      <c r="B1427" s="315"/>
      <c r="C1427" s="316">
        <v>5951.15</v>
      </c>
      <c r="E1427" s="263" t="s">
        <v>5701</v>
      </c>
      <c r="F1427" s="263"/>
      <c r="G1427" s="264">
        <v>835303.23</v>
      </c>
      <c r="I1427" s="227" t="s">
        <v>4891</v>
      </c>
      <c r="J1427" s="227"/>
      <c r="K1427" s="228">
        <v>3058</v>
      </c>
      <c r="M1427" s="205" t="s">
        <v>1755</v>
      </c>
      <c r="N1427" s="205"/>
      <c r="O1427" s="206">
        <v>85500</v>
      </c>
      <c r="U1427" s="309" t="s">
        <v>58201</v>
      </c>
      <c r="V1427" s="310">
        <v>237756.85</v>
      </c>
      <c r="X1427" s="267" t="s">
        <v>63994</v>
      </c>
      <c r="Y1427" s="268">
        <v>2479.58</v>
      </c>
      <c r="AA1427" s="229" t="s">
        <v>51678</v>
      </c>
      <c r="AB1427" s="230">
        <v>1146.08</v>
      </c>
      <c r="AD1427" s="209" t="s">
        <v>15993</v>
      </c>
      <c r="AE1427" s="210">
        <v>165.13</v>
      </c>
      <c r="AF1427" s="93"/>
      <c r="AG1427" s="201" t="s">
        <v>20870</v>
      </c>
      <c r="AH1427" s="202">
        <v>1010.8</v>
      </c>
      <c r="AJ1427" s="319" t="s">
        <v>51344</v>
      </c>
      <c r="AK1427" s="320">
        <v>5951.15</v>
      </c>
      <c r="AM1427" s="265" t="s">
        <v>11901</v>
      </c>
      <c r="AN1427" s="266">
        <v>835303.23</v>
      </c>
      <c r="AP1427" s="233" t="s">
        <v>11284</v>
      </c>
      <c r="AQ1427" s="234">
        <v>3058</v>
      </c>
      <c r="AS1427" s="211" t="s">
        <v>9628</v>
      </c>
      <c r="AT1427" s="212">
        <v>69942.42</v>
      </c>
    </row>
    <row r="1428" spans="1:46" x14ac:dyDescent="0.3">
      <c r="A1428" s="315" t="s">
        <v>51060</v>
      </c>
      <c r="B1428" s="315"/>
      <c r="C1428" s="316">
        <v>22650.62</v>
      </c>
      <c r="E1428" s="263" t="s">
        <v>5702</v>
      </c>
      <c r="F1428" s="263"/>
      <c r="G1428" s="264">
        <v>109165.42</v>
      </c>
      <c r="I1428" s="227" t="s">
        <v>4788</v>
      </c>
      <c r="J1428" s="227"/>
      <c r="K1428" s="228">
        <v>18176.3</v>
      </c>
      <c r="M1428" s="205" t="s">
        <v>1756</v>
      </c>
      <c r="N1428" s="205"/>
      <c r="O1428" s="206">
        <v>1276.3699999999999</v>
      </c>
      <c r="U1428" s="309" t="s">
        <v>62448</v>
      </c>
      <c r="V1428" s="310">
        <v>72978.460000000006</v>
      </c>
      <c r="X1428" s="267" t="s">
        <v>60205</v>
      </c>
      <c r="Y1428" s="268">
        <v>2067.52</v>
      </c>
      <c r="AA1428" s="229" t="s">
        <v>36039</v>
      </c>
      <c r="AB1428" s="230">
        <v>7624.75</v>
      </c>
      <c r="AD1428" s="209" t="s">
        <v>15994</v>
      </c>
      <c r="AE1428" s="210">
        <v>1030.6199999999999</v>
      </c>
      <c r="AF1428" s="93"/>
      <c r="AG1428" s="201" t="s">
        <v>32133</v>
      </c>
      <c r="AH1428" s="202">
        <v>412.81</v>
      </c>
      <c r="AJ1428" s="319" t="s">
        <v>51347</v>
      </c>
      <c r="AK1428" s="320">
        <v>22650.62</v>
      </c>
      <c r="AM1428" s="265" t="s">
        <v>11902</v>
      </c>
      <c r="AN1428" s="266">
        <v>109165.42</v>
      </c>
      <c r="AP1428" s="233" t="s">
        <v>9711</v>
      </c>
      <c r="AQ1428" s="234">
        <v>18176.3</v>
      </c>
      <c r="AS1428" s="211" t="s">
        <v>9656</v>
      </c>
      <c r="AT1428" s="212">
        <v>3379.81</v>
      </c>
    </row>
    <row r="1429" spans="1:46" x14ac:dyDescent="0.3">
      <c r="A1429" s="315" t="s">
        <v>51062</v>
      </c>
      <c r="B1429" s="315"/>
      <c r="C1429" s="316">
        <v>1006</v>
      </c>
      <c r="E1429" s="263" t="s">
        <v>5705</v>
      </c>
      <c r="F1429" s="263"/>
      <c r="G1429" s="264">
        <v>17862293.73</v>
      </c>
      <c r="I1429" s="227" t="s">
        <v>4789</v>
      </c>
      <c r="J1429" s="227"/>
      <c r="K1429" s="228">
        <v>16463.7</v>
      </c>
      <c r="M1429" s="205" t="s">
        <v>1757</v>
      </c>
      <c r="N1429" s="205"/>
      <c r="O1429" s="206">
        <v>172368.46</v>
      </c>
      <c r="U1429" s="309" t="s">
        <v>60070</v>
      </c>
      <c r="V1429" s="310">
        <v>190770</v>
      </c>
      <c r="X1429" s="267" t="s">
        <v>63995</v>
      </c>
      <c r="Y1429" s="268">
        <v>54.37</v>
      </c>
      <c r="AA1429" s="229" t="s">
        <v>44423</v>
      </c>
      <c r="AB1429" s="230">
        <v>2433.7600000000002</v>
      </c>
      <c r="AD1429" s="209" t="s">
        <v>15995</v>
      </c>
      <c r="AE1429" s="210">
        <v>5096.75</v>
      </c>
      <c r="AF1429" s="93"/>
      <c r="AG1429" s="201" t="s">
        <v>20872</v>
      </c>
      <c r="AH1429" s="202">
        <v>9039.41</v>
      </c>
      <c r="AJ1429" s="319" t="s">
        <v>51349</v>
      </c>
      <c r="AK1429" s="320">
        <v>1006</v>
      </c>
      <c r="AM1429" s="265" t="s">
        <v>11905</v>
      </c>
      <c r="AN1429" s="266">
        <v>17862293.73</v>
      </c>
      <c r="AP1429" s="233" t="s">
        <v>11285</v>
      </c>
      <c r="AQ1429" s="234">
        <v>16463.7</v>
      </c>
      <c r="AS1429" s="211" t="s">
        <v>11286</v>
      </c>
      <c r="AT1429" s="212">
        <v>8121.45</v>
      </c>
    </row>
    <row r="1430" spans="1:46" x14ac:dyDescent="0.3">
      <c r="A1430" s="315" t="s">
        <v>65751</v>
      </c>
      <c r="B1430" s="315"/>
      <c r="C1430" s="316">
        <v>726.15</v>
      </c>
      <c r="E1430" s="263" t="s">
        <v>5706</v>
      </c>
      <c r="F1430" s="263"/>
      <c r="G1430" s="264">
        <v>15111.13</v>
      </c>
      <c r="I1430" s="227" t="s">
        <v>4790</v>
      </c>
      <c r="J1430" s="227"/>
      <c r="K1430" s="228">
        <v>46595.62</v>
      </c>
      <c r="M1430" s="205" t="s">
        <v>1758</v>
      </c>
      <c r="N1430" s="205"/>
      <c r="O1430" s="206">
        <v>4302</v>
      </c>
      <c r="U1430" s="309" t="s">
        <v>46728</v>
      </c>
      <c r="V1430" s="310">
        <v>272.52</v>
      </c>
      <c r="X1430" s="267" t="s">
        <v>60068</v>
      </c>
      <c r="Y1430" s="268">
        <v>325.52999999999997</v>
      </c>
      <c r="AA1430" s="229" t="s">
        <v>34584</v>
      </c>
      <c r="AB1430" s="230">
        <v>57665.23</v>
      </c>
      <c r="AD1430" s="209" t="s">
        <v>15996</v>
      </c>
      <c r="AE1430" s="210">
        <v>9</v>
      </c>
      <c r="AF1430" s="93"/>
      <c r="AG1430" s="201" t="s">
        <v>32134</v>
      </c>
      <c r="AH1430" s="202">
        <v>22025</v>
      </c>
      <c r="AJ1430" s="319" t="s">
        <v>66299</v>
      </c>
      <c r="AK1430" s="320">
        <v>726.15</v>
      </c>
      <c r="AM1430" s="265" t="s">
        <v>11906</v>
      </c>
      <c r="AN1430" s="266">
        <v>15111.13</v>
      </c>
      <c r="AP1430" s="233" t="s">
        <v>11286</v>
      </c>
      <c r="AQ1430" s="234">
        <v>46595.62</v>
      </c>
      <c r="AS1430" s="211" t="s">
        <v>11541</v>
      </c>
      <c r="AT1430" s="212">
        <v>574182.06000000006</v>
      </c>
    </row>
    <row r="1431" spans="1:46" x14ac:dyDescent="0.3">
      <c r="A1431" s="315" t="s">
        <v>51063</v>
      </c>
      <c r="B1431" s="315"/>
      <c r="C1431" s="316">
        <v>4921.8500000000004</v>
      </c>
      <c r="E1431" s="263" t="s">
        <v>5707</v>
      </c>
      <c r="F1431" s="263"/>
      <c r="G1431" s="264">
        <v>2964881.58</v>
      </c>
      <c r="I1431" s="227" t="s">
        <v>12313</v>
      </c>
      <c r="J1431" s="227"/>
      <c r="K1431" s="228">
        <v>14032</v>
      </c>
      <c r="M1431" s="205" t="s">
        <v>1759</v>
      </c>
      <c r="N1431" s="205"/>
      <c r="O1431" s="206">
        <v>2960</v>
      </c>
      <c r="U1431" s="309" t="s">
        <v>48740</v>
      </c>
      <c r="V1431" s="310">
        <v>599.5</v>
      </c>
      <c r="X1431" s="267" t="s">
        <v>36042</v>
      </c>
      <c r="Y1431" s="268">
        <v>4745</v>
      </c>
      <c r="AA1431" s="229" t="s">
        <v>34585</v>
      </c>
      <c r="AB1431" s="230">
        <v>150103.1</v>
      </c>
      <c r="AD1431" s="209" t="s">
        <v>15997</v>
      </c>
      <c r="AE1431" s="210">
        <v>2560</v>
      </c>
      <c r="AF1431" s="93"/>
      <c r="AG1431" s="201" t="s">
        <v>32135</v>
      </c>
      <c r="AH1431" s="202">
        <v>22025</v>
      </c>
      <c r="AJ1431" s="319" t="s">
        <v>51350</v>
      </c>
      <c r="AK1431" s="320">
        <v>4921.8500000000004</v>
      </c>
      <c r="AM1431" s="265" t="s">
        <v>11907</v>
      </c>
      <c r="AN1431" s="266">
        <v>2964881.58</v>
      </c>
      <c r="AP1431" s="233" t="s">
        <v>12067</v>
      </c>
      <c r="AQ1431" s="234">
        <v>14032</v>
      </c>
      <c r="AS1431" s="211" t="s">
        <v>9844</v>
      </c>
      <c r="AT1431" s="212">
        <v>2693511.56</v>
      </c>
    </row>
    <row r="1432" spans="1:46" x14ac:dyDescent="0.3">
      <c r="A1432" s="315" t="s">
        <v>51068</v>
      </c>
      <c r="B1432" s="315"/>
      <c r="C1432" s="316">
        <v>430.6</v>
      </c>
      <c r="E1432" s="263" t="s">
        <v>5709</v>
      </c>
      <c r="F1432" s="263"/>
      <c r="G1432" s="264">
        <v>6253739.5499999998</v>
      </c>
      <c r="I1432" s="227" t="s">
        <v>4792</v>
      </c>
      <c r="J1432" s="227"/>
      <c r="K1432" s="228">
        <v>884383.78</v>
      </c>
      <c r="M1432" s="205" t="s">
        <v>1760</v>
      </c>
      <c r="N1432" s="205"/>
      <c r="O1432" s="206">
        <v>12828</v>
      </c>
      <c r="U1432" s="309" t="s">
        <v>63070</v>
      </c>
      <c r="V1432" s="310">
        <v>30998.06</v>
      </c>
      <c r="X1432" s="267" t="s">
        <v>33133</v>
      </c>
      <c r="Y1432" s="268">
        <v>131.69</v>
      </c>
      <c r="AA1432" s="229" t="s">
        <v>44424</v>
      </c>
      <c r="AB1432" s="230">
        <v>18504.66</v>
      </c>
      <c r="AD1432" s="209" t="s">
        <v>15998</v>
      </c>
      <c r="AE1432" s="210">
        <v>771</v>
      </c>
      <c r="AF1432" s="93"/>
      <c r="AG1432" s="201" t="s">
        <v>32136</v>
      </c>
      <c r="AH1432" s="202">
        <v>4325.3999999999996</v>
      </c>
      <c r="AJ1432" s="319" t="s">
        <v>51355</v>
      </c>
      <c r="AK1432" s="320">
        <v>430.6</v>
      </c>
      <c r="AM1432" s="265" t="s">
        <v>11909</v>
      </c>
      <c r="AN1432" s="266">
        <v>6253739.5499999998</v>
      </c>
      <c r="AP1432" s="233" t="s">
        <v>11288</v>
      </c>
      <c r="AQ1432" s="234">
        <v>884383.78</v>
      </c>
      <c r="AS1432" s="211" t="s">
        <v>6693</v>
      </c>
      <c r="AT1432" s="212">
        <v>43619</v>
      </c>
    </row>
    <row r="1433" spans="1:46" x14ac:dyDescent="0.3">
      <c r="A1433" s="315" t="s">
        <v>51069</v>
      </c>
      <c r="B1433" s="315"/>
      <c r="C1433" s="316">
        <v>7632.11</v>
      </c>
      <c r="E1433" s="263" t="s">
        <v>5710</v>
      </c>
      <c r="F1433" s="263"/>
      <c r="G1433" s="264">
        <v>74236.02</v>
      </c>
      <c r="I1433" s="227" t="s">
        <v>4893</v>
      </c>
      <c r="J1433" s="227"/>
      <c r="K1433" s="228">
        <v>1414.2</v>
      </c>
      <c r="M1433" s="205" t="s">
        <v>1761</v>
      </c>
      <c r="N1433" s="205"/>
      <c r="O1433" s="206">
        <v>937</v>
      </c>
      <c r="U1433" s="309" t="s">
        <v>51839</v>
      </c>
      <c r="V1433" s="310">
        <v>575</v>
      </c>
      <c r="X1433" s="267" t="s">
        <v>54825</v>
      </c>
      <c r="Y1433" s="268">
        <v>14601.33</v>
      </c>
      <c r="AA1433" s="229" t="s">
        <v>47782</v>
      </c>
      <c r="AB1433" s="230">
        <v>19646.849999999999</v>
      </c>
      <c r="AD1433" s="209" t="s">
        <v>15999</v>
      </c>
      <c r="AE1433" s="210">
        <v>1092.98</v>
      </c>
      <c r="AF1433" s="93"/>
      <c r="AG1433" s="201" t="s">
        <v>32137</v>
      </c>
      <c r="AH1433" s="202">
        <v>110</v>
      </c>
      <c r="AJ1433" s="319" t="s">
        <v>51356</v>
      </c>
      <c r="AK1433" s="320">
        <v>7632.11</v>
      </c>
      <c r="AM1433" s="265" t="s">
        <v>11910</v>
      </c>
      <c r="AN1433" s="266">
        <v>74236.02</v>
      </c>
      <c r="AP1433" s="233" t="s">
        <v>11289</v>
      </c>
      <c r="AQ1433" s="234">
        <v>1414.2</v>
      </c>
      <c r="AS1433" s="211" t="s">
        <v>7361</v>
      </c>
      <c r="AT1433" s="212">
        <v>11949.52</v>
      </c>
    </row>
    <row r="1434" spans="1:46" x14ac:dyDescent="0.3">
      <c r="A1434" s="315" t="s">
        <v>51070</v>
      </c>
      <c r="B1434" s="315"/>
      <c r="C1434" s="316">
        <v>24642.77</v>
      </c>
      <c r="E1434" s="263" t="s">
        <v>5711</v>
      </c>
      <c r="F1434" s="263"/>
      <c r="G1434" s="264">
        <v>2716523.05</v>
      </c>
      <c r="I1434" s="227" t="s">
        <v>4894</v>
      </c>
      <c r="J1434" s="227"/>
      <c r="K1434" s="228">
        <v>4380</v>
      </c>
      <c r="M1434" s="205" t="s">
        <v>1762</v>
      </c>
      <c r="N1434" s="205"/>
      <c r="O1434" s="206">
        <v>1881</v>
      </c>
      <c r="U1434" s="309" t="s">
        <v>67211</v>
      </c>
      <c r="V1434" s="310">
        <v>41322</v>
      </c>
      <c r="X1434" s="267" t="s">
        <v>36044</v>
      </c>
      <c r="Y1434" s="268">
        <v>11780.72</v>
      </c>
      <c r="AA1434" s="229" t="s">
        <v>44425</v>
      </c>
      <c r="AB1434" s="230">
        <v>2045836.24</v>
      </c>
      <c r="AD1434" s="209" t="s">
        <v>16000</v>
      </c>
      <c r="AE1434" s="210">
        <v>1444.5</v>
      </c>
      <c r="AF1434" s="93"/>
      <c r="AG1434" s="201" t="s">
        <v>32138</v>
      </c>
      <c r="AH1434" s="202">
        <v>2217.9</v>
      </c>
      <c r="AJ1434" s="319" t="s">
        <v>51357</v>
      </c>
      <c r="AK1434" s="320">
        <v>24642.77</v>
      </c>
      <c r="AM1434" s="265" t="s">
        <v>11911</v>
      </c>
      <c r="AN1434" s="266">
        <v>2716523.05</v>
      </c>
      <c r="AP1434" s="233" t="s">
        <v>11290</v>
      </c>
      <c r="AQ1434" s="234">
        <v>4380</v>
      </c>
      <c r="AS1434" s="211" t="s">
        <v>7772</v>
      </c>
      <c r="AT1434" s="212">
        <v>4919.9399999999996</v>
      </c>
    </row>
    <row r="1435" spans="1:46" x14ac:dyDescent="0.3">
      <c r="A1435" s="315" t="s">
        <v>51072</v>
      </c>
      <c r="B1435" s="315"/>
      <c r="C1435" s="316">
        <v>6705.92</v>
      </c>
      <c r="E1435" s="263" t="s">
        <v>5712</v>
      </c>
      <c r="F1435" s="263"/>
      <c r="G1435" s="264">
        <v>10864912.890000001</v>
      </c>
      <c r="I1435" s="227" t="s">
        <v>4895</v>
      </c>
      <c r="J1435" s="227"/>
      <c r="K1435" s="228">
        <v>12837</v>
      </c>
      <c r="M1435" s="205" t="s">
        <v>1763</v>
      </c>
      <c r="N1435" s="205"/>
      <c r="O1435" s="206">
        <v>148362</v>
      </c>
      <c r="U1435" s="309" t="s">
        <v>47852</v>
      </c>
      <c r="V1435" s="310">
        <v>13376</v>
      </c>
      <c r="X1435" s="267" t="s">
        <v>15974</v>
      </c>
      <c r="Y1435" s="268">
        <v>1018.21</v>
      </c>
      <c r="AA1435" s="229" t="s">
        <v>47783</v>
      </c>
      <c r="AB1435" s="230">
        <v>712.35</v>
      </c>
      <c r="AD1435" s="209" t="s">
        <v>16001</v>
      </c>
      <c r="AE1435" s="210">
        <v>6717.59</v>
      </c>
      <c r="AF1435" s="93"/>
      <c r="AG1435" s="201" t="s">
        <v>32139</v>
      </c>
      <c r="AH1435" s="202">
        <v>1984.7</v>
      </c>
      <c r="AJ1435" s="319" t="s">
        <v>51359</v>
      </c>
      <c r="AK1435" s="320">
        <v>6705.92</v>
      </c>
      <c r="AM1435" s="265" t="s">
        <v>11912</v>
      </c>
      <c r="AN1435" s="266">
        <v>10864912.890000001</v>
      </c>
      <c r="AP1435" s="233" t="s">
        <v>11291</v>
      </c>
      <c r="AQ1435" s="234">
        <v>12837</v>
      </c>
      <c r="AS1435" s="211" t="s">
        <v>8056</v>
      </c>
      <c r="AT1435" s="212">
        <v>1988</v>
      </c>
    </row>
    <row r="1436" spans="1:46" x14ac:dyDescent="0.3">
      <c r="A1436" s="315" t="s">
        <v>65756</v>
      </c>
      <c r="B1436" s="315"/>
      <c r="C1436" s="316">
        <v>36472.85</v>
      </c>
      <c r="E1436" s="263" t="s">
        <v>5713</v>
      </c>
      <c r="F1436" s="263"/>
      <c r="G1436" s="264">
        <v>338497.86</v>
      </c>
      <c r="I1436" s="227" t="s">
        <v>4896</v>
      </c>
      <c r="J1436" s="227"/>
      <c r="K1436" s="228">
        <v>9936</v>
      </c>
      <c r="M1436" s="205" t="s">
        <v>1764</v>
      </c>
      <c r="N1436" s="205"/>
      <c r="O1436" s="206">
        <v>4510</v>
      </c>
      <c r="U1436" s="309" t="s">
        <v>47853</v>
      </c>
      <c r="V1436" s="310">
        <v>4041.34</v>
      </c>
      <c r="X1436" s="267" t="s">
        <v>33138</v>
      </c>
      <c r="Y1436" s="268">
        <v>2955.52</v>
      </c>
      <c r="AA1436" s="229" t="s">
        <v>34586</v>
      </c>
      <c r="AB1436" s="230">
        <v>174537.83</v>
      </c>
      <c r="AD1436" s="209" t="s">
        <v>16002</v>
      </c>
      <c r="AE1436" s="210">
        <v>1285</v>
      </c>
      <c r="AF1436" s="93"/>
      <c r="AG1436" s="201" t="s">
        <v>20944</v>
      </c>
      <c r="AH1436" s="202">
        <v>4325.3999999999996</v>
      </c>
      <c r="AJ1436" s="319" t="s">
        <v>51360</v>
      </c>
      <c r="AK1436" s="320">
        <v>36472.85</v>
      </c>
      <c r="AM1436" s="265" t="s">
        <v>11913</v>
      </c>
      <c r="AN1436" s="266">
        <v>338497.86</v>
      </c>
      <c r="AP1436" s="233" t="s">
        <v>11292</v>
      </c>
      <c r="AQ1436" s="234">
        <v>9936</v>
      </c>
      <c r="AS1436" s="211" t="s">
        <v>8316</v>
      </c>
      <c r="AT1436" s="212">
        <v>23539.13</v>
      </c>
    </row>
    <row r="1437" spans="1:46" x14ac:dyDescent="0.3">
      <c r="A1437" s="315" t="s">
        <v>65757</v>
      </c>
      <c r="B1437" s="315"/>
      <c r="C1437" s="316">
        <v>7034.65</v>
      </c>
      <c r="E1437" s="263" t="s">
        <v>5714</v>
      </c>
      <c r="F1437" s="263"/>
      <c r="G1437" s="264">
        <v>8304933.3499999996</v>
      </c>
      <c r="I1437" s="227" t="s">
        <v>4898</v>
      </c>
      <c r="J1437" s="227"/>
      <c r="K1437" s="228">
        <v>5574</v>
      </c>
      <c r="M1437" s="205" t="s">
        <v>475</v>
      </c>
      <c r="N1437" s="205"/>
      <c r="O1437" s="206">
        <v>27927</v>
      </c>
      <c r="U1437" s="309" t="s">
        <v>47854</v>
      </c>
      <c r="V1437" s="310">
        <v>12547.74</v>
      </c>
      <c r="X1437" s="267" t="s">
        <v>33139</v>
      </c>
      <c r="Y1437" s="268">
        <v>1831.71</v>
      </c>
      <c r="AA1437" s="229" t="s">
        <v>34587</v>
      </c>
      <c r="AB1437" s="230">
        <v>539396.56999999995</v>
      </c>
      <c r="AD1437" s="209" t="s">
        <v>16003</v>
      </c>
      <c r="AE1437" s="210">
        <v>2960</v>
      </c>
      <c r="AF1437" s="93"/>
      <c r="AG1437" s="201" t="s">
        <v>32140</v>
      </c>
      <c r="AH1437" s="202">
        <v>110</v>
      </c>
      <c r="AJ1437" s="319" t="s">
        <v>51364</v>
      </c>
      <c r="AK1437" s="320">
        <v>7034.65</v>
      </c>
      <c r="AM1437" s="265" t="s">
        <v>11914</v>
      </c>
      <c r="AN1437" s="266">
        <v>8304933.3499999996</v>
      </c>
      <c r="AP1437" s="233" t="s">
        <v>11294</v>
      </c>
      <c r="AQ1437" s="234">
        <v>5574</v>
      </c>
      <c r="AS1437" s="211" t="s">
        <v>8531</v>
      </c>
      <c r="AT1437" s="212">
        <v>42140</v>
      </c>
    </row>
    <row r="1438" spans="1:46" x14ac:dyDescent="0.3">
      <c r="A1438" s="315" t="s">
        <v>51076</v>
      </c>
      <c r="B1438" s="315"/>
      <c r="C1438" s="316">
        <v>145561.49</v>
      </c>
      <c r="E1438" s="263" t="s">
        <v>5719</v>
      </c>
      <c r="F1438" s="263"/>
      <c r="G1438" s="264">
        <v>678178.29</v>
      </c>
      <c r="I1438" s="227" t="s">
        <v>4899</v>
      </c>
      <c r="J1438" s="227"/>
      <c r="K1438" s="228">
        <v>294.52999999999997</v>
      </c>
      <c r="M1438" s="205" t="s">
        <v>1765</v>
      </c>
      <c r="N1438" s="205"/>
      <c r="O1438" s="206">
        <v>499.95</v>
      </c>
      <c r="U1438" s="309" t="s">
        <v>48742</v>
      </c>
      <c r="V1438" s="310">
        <v>6068.96</v>
      </c>
      <c r="X1438" s="267" t="s">
        <v>15975</v>
      </c>
      <c r="Y1438" s="268">
        <v>3.65</v>
      </c>
      <c r="AA1438" s="229" t="s">
        <v>34588</v>
      </c>
      <c r="AB1438" s="230">
        <v>41032.879999999997</v>
      </c>
      <c r="AD1438" s="209" t="s">
        <v>16004</v>
      </c>
      <c r="AE1438" s="210">
        <v>2600</v>
      </c>
      <c r="AF1438" s="93"/>
      <c r="AG1438" s="201" t="s">
        <v>20950</v>
      </c>
      <c r="AH1438" s="202">
        <v>2217.9</v>
      </c>
      <c r="AJ1438" s="319" t="s">
        <v>51365</v>
      </c>
      <c r="AK1438" s="320">
        <v>145561.49</v>
      </c>
      <c r="AM1438" s="265" t="s">
        <v>11919</v>
      </c>
      <c r="AN1438" s="266">
        <v>678178.29</v>
      </c>
      <c r="AP1438" s="233" t="s">
        <v>11295</v>
      </c>
      <c r="AQ1438" s="234">
        <v>294.52999999999997</v>
      </c>
      <c r="AS1438" s="211" t="s">
        <v>8702</v>
      </c>
      <c r="AT1438" s="212">
        <v>2401</v>
      </c>
    </row>
    <row r="1439" spans="1:46" x14ac:dyDescent="0.3">
      <c r="A1439" s="315" t="s">
        <v>51077</v>
      </c>
      <c r="B1439" s="315"/>
      <c r="C1439" s="316">
        <v>9376.06</v>
      </c>
      <c r="E1439" s="263" t="s">
        <v>5715</v>
      </c>
      <c r="F1439" s="263"/>
      <c r="G1439" s="264">
        <v>102916.74</v>
      </c>
      <c r="I1439" s="227" t="s">
        <v>4900</v>
      </c>
      <c r="J1439" s="227"/>
      <c r="K1439" s="228">
        <v>3355</v>
      </c>
      <c r="M1439" s="205" t="s">
        <v>4061</v>
      </c>
      <c r="N1439" s="205"/>
      <c r="O1439" s="206">
        <v>1406.6</v>
      </c>
      <c r="U1439" s="309" t="s">
        <v>67212</v>
      </c>
      <c r="V1439" s="310">
        <v>11000</v>
      </c>
      <c r="X1439" s="267" t="s">
        <v>59482</v>
      </c>
      <c r="Y1439" s="268">
        <v>1915</v>
      </c>
      <c r="AA1439" s="229" t="s">
        <v>36040</v>
      </c>
      <c r="AB1439" s="230">
        <v>1226.32</v>
      </c>
      <c r="AD1439" s="209" t="s">
        <v>16005</v>
      </c>
      <c r="AE1439" s="210">
        <v>188.74</v>
      </c>
      <c r="AF1439" s="93"/>
      <c r="AG1439" s="201" t="s">
        <v>20954</v>
      </c>
      <c r="AH1439" s="202">
        <v>1984.7</v>
      </c>
      <c r="AJ1439" s="319" t="s">
        <v>51366</v>
      </c>
      <c r="AK1439" s="320">
        <v>9376.06</v>
      </c>
      <c r="AM1439" s="265" t="s">
        <v>11915</v>
      </c>
      <c r="AN1439" s="266">
        <v>102916.74</v>
      </c>
      <c r="AP1439" s="233" t="s">
        <v>11296</v>
      </c>
      <c r="AQ1439" s="234">
        <v>3355</v>
      </c>
      <c r="AS1439" s="211" t="s">
        <v>8953</v>
      </c>
      <c r="AT1439" s="212">
        <v>48215</v>
      </c>
    </row>
    <row r="1440" spans="1:46" x14ac:dyDescent="0.3">
      <c r="A1440" s="315" t="s">
        <v>51078</v>
      </c>
      <c r="B1440" s="315"/>
      <c r="C1440" s="316">
        <v>9305.5400000000009</v>
      </c>
      <c r="E1440" s="263" t="s">
        <v>5716</v>
      </c>
      <c r="F1440" s="263"/>
      <c r="G1440" s="264">
        <v>112754.16</v>
      </c>
      <c r="I1440" s="227" t="s">
        <v>12314</v>
      </c>
      <c r="J1440" s="227"/>
      <c r="K1440" s="228">
        <v>4138</v>
      </c>
      <c r="M1440" s="205" t="s">
        <v>1766</v>
      </c>
      <c r="N1440" s="205"/>
      <c r="O1440" s="206">
        <v>1069.9000000000001</v>
      </c>
      <c r="U1440" s="309" t="s">
        <v>67213</v>
      </c>
      <c r="V1440" s="310">
        <v>740.55</v>
      </c>
      <c r="X1440" s="267" t="s">
        <v>59483</v>
      </c>
      <c r="Y1440" s="268">
        <v>4920</v>
      </c>
      <c r="AA1440" s="229" t="s">
        <v>48692</v>
      </c>
      <c r="AB1440" s="230">
        <v>15471</v>
      </c>
      <c r="AD1440" s="209" t="s">
        <v>16006</v>
      </c>
      <c r="AE1440" s="210">
        <v>21.89</v>
      </c>
      <c r="AF1440" s="93"/>
      <c r="AG1440" s="201" t="s">
        <v>32141</v>
      </c>
      <c r="AH1440" s="202">
        <v>405.56</v>
      </c>
      <c r="AJ1440" s="319" t="s">
        <v>51367</v>
      </c>
      <c r="AK1440" s="320">
        <v>9305.5400000000009</v>
      </c>
      <c r="AM1440" s="265" t="s">
        <v>11916</v>
      </c>
      <c r="AN1440" s="266">
        <v>112754.16</v>
      </c>
      <c r="AP1440" s="233" t="s">
        <v>12068</v>
      </c>
      <c r="AQ1440" s="234">
        <v>4138</v>
      </c>
      <c r="AS1440" s="211" t="s">
        <v>9286</v>
      </c>
      <c r="AT1440" s="212">
        <v>22191</v>
      </c>
    </row>
    <row r="1441" spans="1:46" x14ac:dyDescent="0.3">
      <c r="A1441" s="315" t="s">
        <v>51080</v>
      </c>
      <c r="B1441" s="315"/>
      <c r="C1441" s="316">
        <v>899.69</v>
      </c>
      <c r="E1441" s="263" t="s">
        <v>5717</v>
      </c>
      <c r="F1441" s="263"/>
      <c r="G1441" s="264">
        <v>11730.15</v>
      </c>
      <c r="I1441" s="227" t="s">
        <v>4793</v>
      </c>
      <c r="J1441" s="227"/>
      <c r="K1441" s="228">
        <v>62885</v>
      </c>
      <c r="M1441" s="205" t="s">
        <v>4062</v>
      </c>
      <c r="N1441" s="205"/>
      <c r="O1441" s="206">
        <v>1237.73</v>
      </c>
      <c r="U1441" s="309" t="s">
        <v>67214</v>
      </c>
      <c r="V1441" s="310">
        <v>2523.4</v>
      </c>
      <c r="X1441" s="267" t="s">
        <v>59484</v>
      </c>
      <c r="Y1441" s="268">
        <v>375.86</v>
      </c>
      <c r="AA1441" s="229" t="s">
        <v>51679</v>
      </c>
      <c r="AB1441" s="230">
        <v>5.56</v>
      </c>
      <c r="AD1441" s="209" t="s">
        <v>16007</v>
      </c>
      <c r="AE1441" s="210">
        <v>381.18</v>
      </c>
      <c r="AF1441" s="93"/>
      <c r="AG1441" s="201" t="s">
        <v>32142</v>
      </c>
      <c r="AH1441" s="202">
        <v>3166.37</v>
      </c>
      <c r="AJ1441" s="319" t="s">
        <v>51369</v>
      </c>
      <c r="AK1441" s="320">
        <v>899.69</v>
      </c>
      <c r="AM1441" s="265" t="s">
        <v>11917</v>
      </c>
      <c r="AN1441" s="266">
        <v>11730.15</v>
      </c>
      <c r="AP1441" s="233" t="s">
        <v>11297</v>
      </c>
      <c r="AQ1441" s="234">
        <v>62885</v>
      </c>
      <c r="AS1441" s="211" t="s">
        <v>9445</v>
      </c>
      <c r="AT1441" s="212">
        <v>7698.42</v>
      </c>
    </row>
    <row r="1442" spans="1:46" x14ac:dyDescent="0.3">
      <c r="A1442" s="315" t="s">
        <v>51081</v>
      </c>
      <c r="B1442" s="315"/>
      <c r="C1442" s="316">
        <v>14.88</v>
      </c>
      <c r="E1442" s="263" t="s">
        <v>5718</v>
      </c>
      <c r="F1442" s="263"/>
      <c r="G1442" s="264">
        <v>87146.99</v>
      </c>
      <c r="I1442" s="227" t="s">
        <v>4794</v>
      </c>
      <c r="J1442" s="227"/>
      <c r="K1442" s="228">
        <v>37715.56</v>
      </c>
      <c r="M1442" s="205" t="s">
        <v>1767</v>
      </c>
      <c r="N1442" s="205"/>
      <c r="O1442" s="206">
        <v>82165</v>
      </c>
      <c r="U1442" s="309" t="s">
        <v>67215</v>
      </c>
      <c r="V1442" s="310">
        <v>1169.92</v>
      </c>
      <c r="X1442" s="267" t="s">
        <v>59485</v>
      </c>
      <c r="Y1442" s="268">
        <v>2.5499999999999998</v>
      </c>
      <c r="AA1442" s="229" t="s">
        <v>51680</v>
      </c>
      <c r="AB1442" s="230">
        <v>491765.69</v>
      </c>
      <c r="AD1442" s="209" t="s">
        <v>16008</v>
      </c>
      <c r="AE1442" s="210">
        <v>2205.19</v>
      </c>
      <c r="AF1442" s="93"/>
      <c r="AG1442" s="201" t="s">
        <v>32143</v>
      </c>
      <c r="AH1442" s="202">
        <v>149.9</v>
      </c>
      <c r="AJ1442" s="319" t="s">
        <v>51370</v>
      </c>
      <c r="AK1442" s="320">
        <v>14.88</v>
      </c>
      <c r="AM1442" s="265" t="s">
        <v>11918</v>
      </c>
      <c r="AN1442" s="266">
        <v>87146.99</v>
      </c>
      <c r="AP1442" s="233" t="s">
        <v>11298</v>
      </c>
      <c r="AQ1442" s="234">
        <v>37715.56</v>
      </c>
      <c r="AS1442" s="211" t="s">
        <v>10900</v>
      </c>
      <c r="AT1442" s="212">
        <v>393.75</v>
      </c>
    </row>
    <row r="1443" spans="1:46" x14ac:dyDescent="0.3">
      <c r="A1443" s="315" t="s">
        <v>51082</v>
      </c>
      <c r="B1443" s="315"/>
      <c r="C1443" s="316">
        <v>14325.96</v>
      </c>
      <c r="E1443" s="263" t="s">
        <v>5720</v>
      </c>
      <c r="F1443" s="263"/>
      <c r="G1443" s="264">
        <v>2180528.7000000002</v>
      </c>
      <c r="I1443" s="227" t="s">
        <v>4795</v>
      </c>
      <c r="J1443" s="227"/>
      <c r="K1443" s="228">
        <v>16310.86</v>
      </c>
      <c r="M1443" s="205" t="s">
        <v>1768</v>
      </c>
      <c r="N1443" s="205"/>
      <c r="O1443" s="206">
        <v>53040</v>
      </c>
      <c r="U1443" s="309" t="s">
        <v>67216</v>
      </c>
      <c r="V1443" s="310">
        <v>647.79999999999995</v>
      </c>
      <c r="X1443" s="267" t="s">
        <v>62539</v>
      </c>
      <c r="Y1443" s="268">
        <v>27.96</v>
      </c>
      <c r="AA1443" s="229" t="s">
        <v>42177</v>
      </c>
      <c r="AB1443" s="230">
        <v>205104.15</v>
      </c>
      <c r="AD1443" s="209" t="s">
        <v>16009</v>
      </c>
      <c r="AE1443" s="210">
        <v>179.98</v>
      </c>
      <c r="AF1443" s="93"/>
      <c r="AG1443" s="201" t="s">
        <v>32144</v>
      </c>
      <c r="AH1443" s="202">
        <v>2217.8000000000002</v>
      </c>
      <c r="AJ1443" s="319" t="s">
        <v>51371</v>
      </c>
      <c r="AK1443" s="320">
        <v>14325.96</v>
      </c>
      <c r="AM1443" s="265" t="s">
        <v>11920</v>
      </c>
      <c r="AN1443" s="266">
        <v>2180528.7000000002</v>
      </c>
      <c r="AP1443" s="233" t="s">
        <v>9713</v>
      </c>
      <c r="AQ1443" s="234">
        <v>16310.86</v>
      </c>
      <c r="AS1443" s="211" t="s">
        <v>11731</v>
      </c>
      <c r="AT1443" s="212">
        <v>64853.279999999999</v>
      </c>
    </row>
    <row r="1444" spans="1:46" x14ac:dyDescent="0.3">
      <c r="A1444" s="315" t="s">
        <v>51083</v>
      </c>
      <c r="B1444" s="315"/>
      <c r="C1444" s="316">
        <v>3510.97</v>
      </c>
      <c r="E1444" s="263" t="s">
        <v>5722</v>
      </c>
      <c r="F1444" s="263"/>
      <c r="G1444" s="264">
        <v>6028228.9800000004</v>
      </c>
      <c r="I1444" s="227" t="s">
        <v>4901</v>
      </c>
      <c r="J1444" s="227"/>
      <c r="K1444" s="228">
        <v>5808.63</v>
      </c>
      <c r="M1444" s="205" t="s">
        <v>1769</v>
      </c>
      <c r="N1444" s="205"/>
      <c r="O1444" s="206">
        <v>23978</v>
      </c>
      <c r="U1444" s="309" t="s">
        <v>67217</v>
      </c>
      <c r="V1444" s="310">
        <v>11028.26</v>
      </c>
      <c r="X1444" s="267" t="s">
        <v>55839</v>
      </c>
      <c r="Y1444" s="268">
        <v>2493.1</v>
      </c>
      <c r="AA1444" s="229" t="s">
        <v>42178</v>
      </c>
      <c r="AB1444" s="230">
        <v>17843.75</v>
      </c>
      <c r="AD1444" s="209" t="s">
        <v>16010</v>
      </c>
      <c r="AE1444" s="210">
        <v>1055</v>
      </c>
      <c r="AF1444" s="93"/>
      <c r="AG1444" s="201" t="s">
        <v>32145</v>
      </c>
      <c r="AH1444" s="202">
        <v>4685.37</v>
      </c>
      <c r="AJ1444" s="319" t="s">
        <v>51372</v>
      </c>
      <c r="AK1444" s="320">
        <v>3510.97</v>
      </c>
      <c r="AM1444" s="265" t="s">
        <v>11922</v>
      </c>
      <c r="AN1444" s="266">
        <v>6028228.9800000004</v>
      </c>
      <c r="AP1444" s="233" t="s">
        <v>11299</v>
      </c>
      <c r="AQ1444" s="234">
        <v>5808.63</v>
      </c>
      <c r="AS1444" s="211" t="s">
        <v>9845</v>
      </c>
      <c r="AT1444" s="212">
        <v>273908.03999999998</v>
      </c>
    </row>
    <row r="1445" spans="1:46" x14ac:dyDescent="0.3">
      <c r="A1445" s="315" t="s">
        <v>65760</v>
      </c>
      <c r="B1445" s="315"/>
      <c r="C1445" s="316">
        <v>97797.84</v>
      </c>
      <c r="E1445" s="263" t="s">
        <v>5723</v>
      </c>
      <c r="F1445" s="263"/>
      <c r="G1445" s="264">
        <v>78261.11</v>
      </c>
      <c r="I1445" s="227" t="s">
        <v>4796</v>
      </c>
      <c r="J1445" s="227"/>
      <c r="K1445" s="228">
        <v>112112.13</v>
      </c>
      <c r="M1445" s="205" t="s">
        <v>1770</v>
      </c>
      <c r="N1445" s="205"/>
      <c r="O1445" s="206">
        <v>174062.25</v>
      </c>
      <c r="U1445" s="309" t="s">
        <v>67218</v>
      </c>
      <c r="V1445" s="310">
        <v>8989.26</v>
      </c>
      <c r="X1445" s="267" t="s">
        <v>58941</v>
      </c>
      <c r="Y1445" s="268">
        <v>187.05</v>
      </c>
      <c r="AA1445" s="229" t="s">
        <v>42179</v>
      </c>
      <c r="AB1445" s="230">
        <v>1365.05</v>
      </c>
      <c r="AD1445" s="209" t="s">
        <v>16011</v>
      </c>
      <c r="AE1445" s="210">
        <v>10338</v>
      </c>
      <c r="AF1445" s="93"/>
      <c r="AG1445" s="201" t="s">
        <v>32146</v>
      </c>
      <c r="AH1445" s="202">
        <v>405.56</v>
      </c>
      <c r="AJ1445" s="319" t="s">
        <v>51373</v>
      </c>
      <c r="AK1445" s="320">
        <v>97797.84</v>
      </c>
      <c r="AM1445" s="265" t="s">
        <v>11923</v>
      </c>
      <c r="AN1445" s="266">
        <v>78261.11</v>
      </c>
      <c r="AP1445" s="233" t="s">
        <v>11301</v>
      </c>
      <c r="AQ1445" s="234">
        <v>112112.13</v>
      </c>
      <c r="AS1445" s="211" t="s">
        <v>6920</v>
      </c>
      <c r="AT1445" s="212">
        <v>3259</v>
      </c>
    </row>
    <row r="1446" spans="1:46" x14ac:dyDescent="0.3">
      <c r="A1446" s="315" t="s">
        <v>51084</v>
      </c>
      <c r="B1446" s="315"/>
      <c r="C1446" s="316">
        <v>7018.16</v>
      </c>
      <c r="E1446" s="263" t="s">
        <v>5724</v>
      </c>
      <c r="F1446" s="263"/>
      <c r="G1446" s="264">
        <v>1200.26</v>
      </c>
      <c r="I1446" s="227" t="s">
        <v>4903</v>
      </c>
      <c r="J1446" s="227"/>
      <c r="K1446" s="228">
        <v>2093</v>
      </c>
      <c r="M1446" s="205" t="s">
        <v>1771</v>
      </c>
      <c r="N1446" s="205"/>
      <c r="O1446" s="206">
        <v>19924.32</v>
      </c>
      <c r="U1446" s="309" t="s">
        <v>67219</v>
      </c>
      <c r="V1446" s="310">
        <v>15.93</v>
      </c>
      <c r="X1446" s="267" t="s">
        <v>59486</v>
      </c>
      <c r="Y1446" s="268">
        <v>2100</v>
      </c>
      <c r="AA1446" s="229" t="s">
        <v>51681</v>
      </c>
      <c r="AB1446" s="230">
        <v>2887.27</v>
      </c>
      <c r="AD1446" s="209" t="s">
        <v>16012</v>
      </c>
      <c r="AE1446" s="210">
        <v>5948.79</v>
      </c>
      <c r="AF1446" s="93"/>
      <c r="AG1446" s="201" t="s">
        <v>20974</v>
      </c>
      <c r="AH1446" s="202">
        <v>3166.37</v>
      </c>
      <c r="AJ1446" s="319" t="s">
        <v>51374</v>
      </c>
      <c r="AK1446" s="320">
        <v>7018.16</v>
      </c>
      <c r="AM1446" s="265" t="s">
        <v>11924</v>
      </c>
      <c r="AN1446" s="266">
        <v>1200.26</v>
      </c>
      <c r="AP1446" s="233" t="s">
        <v>11302</v>
      </c>
      <c r="AQ1446" s="234">
        <v>2093</v>
      </c>
      <c r="AS1446" s="211" t="s">
        <v>7104</v>
      </c>
      <c r="AT1446" s="212">
        <v>981</v>
      </c>
    </row>
    <row r="1447" spans="1:46" x14ac:dyDescent="0.3">
      <c r="A1447" s="315" t="s">
        <v>51087</v>
      </c>
      <c r="B1447" s="315"/>
      <c r="C1447" s="316">
        <v>43320.88</v>
      </c>
      <c r="E1447" s="263" t="s">
        <v>5725</v>
      </c>
      <c r="F1447" s="263"/>
      <c r="G1447" s="264">
        <v>733755.84</v>
      </c>
      <c r="I1447" s="227" t="s">
        <v>4904</v>
      </c>
      <c r="J1447" s="227"/>
      <c r="K1447" s="228">
        <v>4042</v>
      </c>
      <c r="M1447" s="205" t="s">
        <v>1772</v>
      </c>
      <c r="N1447" s="205"/>
      <c r="O1447" s="206">
        <v>65821.86</v>
      </c>
      <c r="U1447" s="309" t="s">
        <v>67220</v>
      </c>
      <c r="V1447" s="310">
        <v>160.91</v>
      </c>
      <c r="X1447" s="267" t="s">
        <v>49657</v>
      </c>
      <c r="Y1447" s="268">
        <v>14799.84</v>
      </c>
      <c r="AA1447" s="229" t="s">
        <v>42180</v>
      </c>
      <c r="AB1447" s="230">
        <v>13408.33</v>
      </c>
      <c r="AD1447" s="209" t="s">
        <v>16013</v>
      </c>
      <c r="AE1447" s="210">
        <v>411.86</v>
      </c>
      <c r="AF1447" s="93"/>
      <c r="AG1447" s="201" t="s">
        <v>20975</v>
      </c>
      <c r="AH1447" s="202">
        <v>149.9</v>
      </c>
      <c r="AJ1447" s="319" t="s">
        <v>51377</v>
      </c>
      <c r="AK1447" s="320">
        <v>43320.88</v>
      </c>
      <c r="AM1447" s="265" t="s">
        <v>11925</v>
      </c>
      <c r="AN1447" s="266">
        <v>733755.84</v>
      </c>
      <c r="AP1447" s="233" t="s">
        <v>11304</v>
      </c>
      <c r="AQ1447" s="234">
        <v>4042</v>
      </c>
      <c r="AS1447" s="211" t="s">
        <v>7362</v>
      </c>
      <c r="AT1447" s="212">
        <v>9805</v>
      </c>
    </row>
    <row r="1448" spans="1:46" x14ac:dyDescent="0.3">
      <c r="A1448" s="315" t="s">
        <v>51088</v>
      </c>
      <c r="B1448" s="315"/>
      <c r="C1448" s="316">
        <v>62539.89</v>
      </c>
      <c r="E1448" s="263" t="s">
        <v>5726</v>
      </c>
      <c r="F1448" s="263"/>
      <c r="G1448" s="264">
        <v>6769222.0099999998</v>
      </c>
      <c r="I1448" s="227" t="s">
        <v>4798</v>
      </c>
      <c r="J1448" s="227"/>
      <c r="K1448" s="228">
        <v>77816.84</v>
      </c>
      <c r="M1448" s="205" t="s">
        <v>1773</v>
      </c>
      <c r="N1448" s="205"/>
      <c r="O1448" s="206">
        <v>2293.9</v>
      </c>
      <c r="U1448" s="309" t="s">
        <v>67221</v>
      </c>
      <c r="V1448" s="310">
        <v>699.73</v>
      </c>
      <c r="X1448" s="267" t="s">
        <v>16023</v>
      </c>
      <c r="Y1448" s="268">
        <v>3316.88</v>
      </c>
      <c r="AA1448" s="229" t="s">
        <v>42181</v>
      </c>
      <c r="AB1448" s="230">
        <v>1025.75</v>
      </c>
      <c r="AD1448" s="209" t="s">
        <v>16014</v>
      </c>
      <c r="AE1448" s="210">
        <v>1444.5</v>
      </c>
      <c r="AF1448" s="93"/>
      <c r="AG1448" s="201" t="s">
        <v>32147</v>
      </c>
      <c r="AH1448" s="202">
        <v>2217.8000000000002</v>
      </c>
      <c r="AJ1448" s="319" t="s">
        <v>51378</v>
      </c>
      <c r="AK1448" s="320">
        <v>62539.89</v>
      </c>
      <c r="AM1448" s="265" t="s">
        <v>11926</v>
      </c>
      <c r="AN1448" s="266">
        <v>6769222.0099999998</v>
      </c>
      <c r="AP1448" s="233" t="s">
        <v>11305</v>
      </c>
      <c r="AQ1448" s="234">
        <v>77816.84</v>
      </c>
      <c r="AS1448" s="211" t="s">
        <v>7773</v>
      </c>
      <c r="AT1448" s="212">
        <v>1636</v>
      </c>
    </row>
    <row r="1449" spans="1:46" x14ac:dyDescent="0.3">
      <c r="A1449" s="315" t="s">
        <v>65762</v>
      </c>
      <c r="B1449" s="315"/>
      <c r="C1449" s="316">
        <v>49486.63</v>
      </c>
      <c r="E1449" s="263" t="s">
        <v>5728</v>
      </c>
      <c r="F1449" s="263"/>
      <c r="G1449" s="264">
        <v>478598.99</v>
      </c>
      <c r="I1449" s="227" t="s">
        <v>4905</v>
      </c>
      <c r="J1449" s="227"/>
      <c r="K1449" s="228">
        <v>2564</v>
      </c>
      <c r="M1449" s="205" t="s">
        <v>1774</v>
      </c>
      <c r="N1449" s="205"/>
      <c r="O1449" s="206">
        <v>26902.880000000001</v>
      </c>
      <c r="U1449" s="309" t="s">
        <v>67222</v>
      </c>
      <c r="V1449" s="310">
        <v>2431</v>
      </c>
      <c r="X1449" s="267" t="s">
        <v>58942</v>
      </c>
      <c r="Y1449" s="268">
        <v>288.13</v>
      </c>
      <c r="AA1449" s="229" t="s">
        <v>51682</v>
      </c>
      <c r="AB1449" s="230">
        <v>2169.59</v>
      </c>
      <c r="AD1449" s="209" t="s">
        <v>16015</v>
      </c>
      <c r="AE1449" s="210">
        <v>677.95</v>
      </c>
      <c r="AF1449" s="93"/>
      <c r="AG1449" s="201" t="s">
        <v>20976</v>
      </c>
      <c r="AH1449" s="202">
        <v>4685.37</v>
      </c>
      <c r="AJ1449" s="319" t="s">
        <v>65267</v>
      </c>
      <c r="AK1449" s="320">
        <v>49486.63</v>
      </c>
      <c r="AM1449" s="265" t="s">
        <v>11928</v>
      </c>
      <c r="AN1449" s="266">
        <v>478598.99</v>
      </c>
      <c r="AP1449" s="233" t="s">
        <v>11306</v>
      </c>
      <c r="AQ1449" s="234">
        <v>2564</v>
      </c>
      <c r="AS1449" s="211" t="s">
        <v>8202</v>
      </c>
      <c r="AT1449" s="212">
        <v>7237.8</v>
      </c>
    </row>
    <row r="1450" spans="1:46" x14ac:dyDescent="0.3">
      <c r="A1450" s="315" t="s">
        <v>51089</v>
      </c>
      <c r="B1450" s="315"/>
      <c r="C1450" s="316">
        <v>2767.5</v>
      </c>
      <c r="E1450" s="263" t="s">
        <v>5729</v>
      </c>
      <c r="F1450" s="263"/>
      <c r="G1450" s="264">
        <v>4303090.78</v>
      </c>
      <c r="I1450" s="227" t="s">
        <v>4906</v>
      </c>
      <c r="J1450" s="227"/>
      <c r="K1450" s="228">
        <v>4205</v>
      </c>
      <c r="M1450" s="205" t="s">
        <v>476</v>
      </c>
      <c r="N1450" s="205"/>
      <c r="O1450" s="206">
        <v>3990</v>
      </c>
      <c r="U1450" s="309" t="s">
        <v>67223</v>
      </c>
      <c r="V1450" s="310">
        <v>1189.72</v>
      </c>
      <c r="X1450" s="267" t="s">
        <v>34598</v>
      </c>
      <c r="Y1450" s="268">
        <v>36807.46</v>
      </c>
      <c r="AA1450" s="229" t="s">
        <v>47784</v>
      </c>
      <c r="AB1450" s="230">
        <v>92004.21</v>
      </c>
      <c r="AD1450" s="209" t="s">
        <v>16016</v>
      </c>
      <c r="AE1450" s="210">
        <v>17499.400000000001</v>
      </c>
      <c r="AF1450" s="93"/>
      <c r="AG1450" s="201" t="s">
        <v>13576</v>
      </c>
      <c r="AH1450" s="202">
        <v>144029.57</v>
      </c>
      <c r="AJ1450" s="319" t="s">
        <v>51379</v>
      </c>
      <c r="AK1450" s="320">
        <v>2767.5</v>
      </c>
      <c r="AM1450" s="265" t="s">
        <v>11929</v>
      </c>
      <c r="AN1450" s="266">
        <v>4303090.78</v>
      </c>
      <c r="AP1450" s="233" t="s">
        <v>11307</v>
      </c>
      <c r="AQ1450" s="234">
        <v>4205</v>
      </c>
      <c r="AS1450" s="211" t="s">
        <v>8532</v>
      </c>
      <c r="AT1450" s="212">
        <v>31934.799999999999</v>
      </c>
    </row>
    <row r="1451" spans="1:46" x14ac:dyDescent="0.3">
      <c r="A1451" s="315" t="s">
        <v>51090</v>
      </c>
      <c r="B1451" s="315"/>
      <c r="C1451" s="316">
        <v>26152.74</v>
      </c>
      <c r="E1451" s="263" t="s">
        <v>5730</v>
      </c>
      <c r="F1451" s="263"/>
      <c r="G1451" s="264">
        <v>1122.8499999999999</v>
      </c>
      <c r="I1451" s="227" t="s">
        <v>4799</v>
      </c>
      <c r="J1451" s="227"/>
      <c r="K1451" s="228">
        <v>48792</v>
      </c>
      <c r="M1451" s="205" t="s">
        <v>1775</v>
      </c>
      <c r="N1451" s="205"/>
      <c r="O1451" s="206">
        <v>3209.79</v>
      </c>
      <c r="U1451" s="309" t="s">
        <v>67224</v>
      </c>
      <c r="V1451" s="310">
        <v>22331.439999999999</v>
      </c>
      <c r="X1451" s="267" t="s">
        <v>55840</v>
      </c>
      <c r="Y1451" s="268">
        <v>42429.71</v>
      </c>
      <c r="AA1451" s="229" t="s">
        <v>49651</v>
      </c>
      <c r="AB1451" s="230">
        <v>1664.38</v>
      </c>
      <c r="AD1451" s="209" t="s">
        <v>16017</v>
      </c>
      <c r="AE1451" s="210">
        <v>2844</v>
      </c>
      <c r="AF1451" s="93"/>
      <c r="AG1451" s="201" t="s">
        <v>13577</v>
      </c>
      <c r="AH1451" s="202">
        <v>82860.429999999993</v>
      </c>
      <c r="AJ1451" s="319" t="s">
        <v>51380</v>
      </c>
      <c r="AK1451" s="320">
        <v>26152.74</v>
      </c>
      <c r="AM1451" s="265" t="s">
        <v>11930</v>
      </c>
      <c r="AN1451" s="266">
        <v>1122.8499999999999</v>
      </c>
      <c r="AP1451" s="233" t="s">
        <v>11308</v>
      </c>
      <c r="AQ1451" s="234">
        <v>48792</v>
      </c>
      <c r="AS1451" s="211" t="s">
        <v>8703</v>
      </c>
      <c r="AT1451" s="212">
        <v>2000</v>
      </c>
    </row>
    <row r="1452" spans="1:46" x14ac:dyDescent="0.3">
      <c r="A1452" s="315" t="s">
        <v>51091</v>
      </c>
      <c r="B1452" s="315"/>
      <c r="C1452" s="316">
        <v>184863.45</v>
      </c>
      <c r="E1452" s="263" t="s">
        <v>5731</v>
      </c>
      <c r="F1452" s="263"/>
      <c r="G1452" s="264">
        <v>4685852.0199999996</v>
      </c>
      <c r="I1452" s="227" t="s">
        <v>4800</v>
      </c>
      <c r="J1452" s="227"/>
      <c r="K1452" s="228">
        <v>86480.14</v>
      </c>
      <c r="M1452" s="205" t="s">
        <v>1776</v>
      </c>
      <c r="N1452" s="205"/>
      <c r="O1452" s="206">
        <v>139427.99</v>
      </c>
      <c r="U1452" s="309" t="s">
        <v>67225</v>
      </c>
      <c r="V1452" s="310">
        <v>1611.1</v>
      </c>
      <c r="X1452" s="267" t="s">
        <v>55841</v>
      </c>
      <c r="Y1452" s="268">
        <v>17788.48</v>
      </c>
      <c r="AA1452" s="229" t="s">
        <v>47785</v>
      </c>
      <c r="AB1452" s="230">
        <v>48055.6</v>
      </c>
      <c r="AD1452" s="209" t="s">
        <v>16018</v>
      </c>
      <c r="AE1452" s="210">
        <v>9547.24</v>
      </c>
      <c r="AF1452" s="93"/>
      <c r="AG1452" s="201" t="s">
        <v>32148</v>
      </c>
      <c r="AH1452" s="202">
        <v>7603.66</v>
      </c>
      <c r="AJ1452" s="319" t="s">
        <v>51381</v>
      </c>
      <c r="AK1452" s="320">
        <v>184863.45</v>
      </c>
      <c r="AM1452" s="265" t="s">
        <v>11931</v>
      </c>
      <c r="AN1452" s="266">
        <v>4685852.0199999996</v>
      </c>
      <c r="AP1452" s="233" t="s">
        <v>11309</v>
      </c>
      <c r="AQ1452" s="234">
        <v>86480.14</v>
      </c>
      <c r="AS1452" s="211" t="s">
        <v>8954</v>
      </c>
      <c r="AT1452" s="212">
        <v>11218</v>
      </c>
    </row>
    <row r="1453" spans="1:46" x14ac:dyDescent="0.3">
      <c r="A1453" s="315" t="s">
        <v>51092</v>
      </c>
      <c r="B1453" s="315"/>
      <c r="C1453" s="316">
        <v>15352.13</v>
      </c>
      <c r="E1453" s="263" t="s">
        <v>5732</v>
      </c>
      <c r="F1453" s="263"/>
      <c r="G1453" s="264">
        <v>178967.67999999999</v>
      </c>
      <c r="I1453" s="227" t="s">
        <v>4801</v>
      </c>
      <c r="J1453" s="227"/>
      <c r="K1453" s="228">
        <v>2005.27</v>
      </c>
      <c r="M1453" s="205" t="s">
        <v>1777</v>
      </c>
      <c r="N1453" s="205"/>
      <c r="O1453" s="206">
        <v>5050</v>
      </c>
      <c r="U1453" s="309" t="s">
        <v>67226</v>
      </c>
      <c r="V1453" s="310">
        <v>5587.25</v>
      </c>
      <c r="X1453" s="267" t="s">
        <v>34600</v>
      </c>
      <c r="Y1453" s="268">
        <v>7169.89</v>
      </c>
      <c r="AA1453" s="229" t="s">
        <v>47786</v>
      </c>
      <c r="AB1453" s="230">
        <v>12769.2</v>
      </c>
      <c r="AD1453" s="209" t="s">
        <v>16019</v>
      </c>
      <c r="AE1453" s="210">
        <v>724.76</v>
      </c>
      <c r="AF1453" s="93"/>
      <c r="AG1453" s="201" t="s">
        <v>32149</v>
      </c>
      <c r="AH1453" s="202">
        <v>22484.67</v>
      </c>
      <c r="AJ1453" s="319" t="s">
        <v>51382</v>
      </c>
      <c r="AK1453" s="320">
        <v>15352.13</v>
      </c>
      <c r="AM1453" s="265" t="s">
        <v>11932</v>
      </c>
      <c r="AN1453" s="266">
        <v>178967.67999999999</v>
      </c>
      <c r="AP1453" s="233" t="s">
        <v>11310</v>
      </c>
      <c r="AQ1453" s="234">
        <v>2005.27</v>
      </c>
      <c r="AS1453" s="211" t="s">
        <v>9446</v>
      </c>
      <c r="AT1453" s="212">
        <v>20589.7</v>
      </c>
    </row>
    <row r="1454" spans="1:46" x14ac:dyDescent="0.3">
      <c r="A1454" s="315" t="s">
        <v>51094</v>
      </c>
      <c r="B1454" s="315"/>
      <c r="C1454" s="316">
        <v>396535</v>
      </c>
      <c r="E1454" s="263" t="s">
        <v>5733</v>
      </c>
      <c r="F1454" s="263"/>
      <c r="G1454" s="264">
        <v>81401.47</v>
      </c>
      <c r="I1454" s="227" t="s">
        <v>4802</v>
      </c>
      <c r="J1454" s="227"/>
      <c r="K1454" s="228">
        <v>193992.66</v>
      </c>
      <c r="M1454" s="205" t="s">
        <v>1778</v>
      </c>
      <c r="N1454" s="205"/>
      <c r="O1454" s="206">
        <v>68470</v>
      </c>
      <c r="U1454" s="309" t="s">
        <v>67227</v>
      </c>
      <c r="V1454" s="310">
        <v>1278.04</v>
      </c>
      <c r="X1454" s="267" t="s">
        <v>36046</v>
      </c>
      <c r="Y1454" s="268">
        <v>1092</v>
      </c>
      <c r="AA1454" s="229" t="s">
        <v>47787</v>
      </c>
      <c r="AB1454" s="230">
        <v>7931.25</v>
      </c>
      <c r="AD1454" s="209" t="s">
        <v>16020</v>
      </c>
      <c r="AE1454" s="210">
        <v>10557.67</v>
      </c>
      <c r="AF1454" s="93"/>
      <c r="AG1454" s="201" t="s">
        <v>32150</v>
      </c>
      <c r="AH1454" s="202">
        <v>21768.54</v>
      </c>
      <c r="AJ1454" s="319" t="s">
        <v>51384</v>
      </c>
      <c r="AK1454" s="320">
        <v>396535</v>
      </c>
      <c r="AM1454" s="265" t="s">
        <v>11933</v>
      </c>
      <c r="AN1454" s="266">
        <v>81401.47</v>
      </c>
      <c r="AP1454" s="233" t="s">
        <v>11311</v>
      </c>
      <c r="AQ1454" s="234">
        <v>193992.66</v>
      </c>
      <c r="AS1454" s="211" t="s">
        <v>11078</v>
      </c>
      <c r="AT1454" s="212">
        <v>13078</v>
      </c>
    </row>
    <row r="1455" spans="1:46" x14ac:dyDescent="0.3">
      <c r="A1455" s="315" t="s">
        <v>51095</v>
      </c>
      <c r="B1455" s="315"/>
      <c r="C1455" s="316">
        <v>12590.12</v>
      </c>
      <c r="E1455" s="263" t="s">
        <v>5734</v>
      </c>
      <c r="F1455" s="263"/>
      <c r="G1455" s="264">
        <v>924485.43</v>
      </c>
      <c r="I1455" s="227" t="s">
        <v>4803</v>
      </c>
      <c r="J1455" s="227"/>
      <c r="K1455" s="228">
        <v>12708.65</v>
      </c>
      <c r="M1455" s="205" t="s">
        <v>1779</v>
      </c>
      <c r="N1455" s="205"/>
      <c r="O1455" s="206">
        <v>1223</v>
      </c>
      <c r="U1455" s="309" t="s">
        <v>67228</v>
      </c>
      <c r="V1455" s="310">
        <v>58752</v>
      </c>
      <c r="X1455" s="267" t="s">
        <v>34601</v>
      </c>
      <c r="Y1455" s="268">
        <v>15150.45</v>
      </c>
      <c r="AA1455" s="229" t="s">
        <v>47788</v>
      </c>
      <c r="AB1455" s="230">
        <v>11875.1</v>
      </c>
      <c r="AD1455" s="209" t="s">
        <v>16021</v>
      </c>
      <c r="AE1455" s="210">
        <v>807.68</v>
      </c>
      <c r="AF1455" s="93"/>
      <c r="AG1455" s="201" t="s">
        <v>21050</v>
      </c>
      <c r="AH1455" s="202">
        <v>7603.66</v>
      </c>
      <c r="AJ1455" s="319" t="s">
        <v>51385</v>
      </c>
      <c r="AK1455" s="320">
        <v>12590.12</v>
      </c>
      <c r="AM1455" s="265" t="s">
        <v>11934</v>
      </c>
      <c r="AN1455" s="266">
        <v>924485.43</v>
      </c>
      <c r="AP1455" s="233" t="s">
        <v>11312</v>
      </c>
      <c r="AQ1455" s="234">
        <v>12708.65</v>
      </c>
      <c r="AS1455" s="211" t="s">
        <v>11287</v>
      </c>
      <c r="AT1455" s="212">
        <v>5038.0200000000004</v>
      </c>
    </row>
    <row r="1456" spans="1:46" x14ac:dyDescent="0.3">
      <c r="A1456" s="315" t="s">
        <v>51097</v>
      </c>
      <c r="B1456" s="315"/>
      <c r="C1456" s="316">
        <v>11736.25</v>
      </c>
      <c r="E1456" s="263" t="s">
        <v>5735</v>
      </c>
      <c r="F1456" s="263"/>
      <c r="G1456" s="264">
        <v>3178274.09</v>
      </c>
      <c r="I1456" s="227" t="s">
        <v>4907</v>
      </c>
      <c r="J1456" s="227"/>
      <c r="K1456" s="228">
        <v>4901.3</v>
      </c>
      <c r="M1456" s="205" t="s">
        <v>1780</v>
      </c>
      <c r="N1456" s="205"/>
      <c r="O1456" s="206">
        <v>409.8</v>
      </c>
      <c r="U1456" s="309" t="s">
        <v>67229</v>
      </c>
      <c r="V1456" s="310">
        <v>49077</v>
      </c>
      <c r="X1456" s="267" t="s">
        <v>34602</v>
      </c>
      <c r="Y1456" s="268">
        <v>36.049999999999997</v>
      </c>
      <c r="AA1456" s="229" t="s">
        <v>47789</v>
      </c>
      <c r="AB1456" s="230">
        <v>30339.84</v>
      </c>
      <c r="AD1456" s="209" t="s">
        <v>16022</v>
      </c>
      <c r="AE1456" s="210">
        <v>5.85</v>
      </c>
      <c r="AF1456" s="93"/>
      <c r="AG1456" s="201" t="s">
        <v>13578</v>
      </c>
      <c r="AH1456" s="202">
        <v>166514.23999999999</v>
      </c>
      <c r="AJ1456" s="319" t="s">
        <v>51387</v>
      </c>
      <c r="AK1456" s="320">
        <v>11736.25</v>
      </c>
      <c r="AM1456" s="265" t="s">
        <v>11935</v>
      </c>
      <c r="AN1456" s="266">
        <v>3178274.09</v>
      </c>
      <c r="AP1456" s="233" t="s">
        <v>11313</v>
      </c>
      <c r="AQ1456" s="234">
        <v>4901.3</v>
      </c>
      <c r="AS1456" s="211" t="s">
        <v>11732</v>
      </c>
      <c r="AT1456" s="212">
        <v>20313.580000000002</v>
      </c>
    </row>
    <row r="1457" spans="1:46" x14ac:dyDescent="0.3">
      <c r="A1457" s="315" t="s">
        <v>51098</v>
      </c>
      <c r="B1457" s="315"/>
      <c r="C1457" s="316">
        <v>1955.51</v>
      </c>
      <c r="E1457" s="263" t="s">
        <v>5736</v>
      </c>
      <c r="F1457" s="263"/>
      <c r="G1457" s="264">
        <v>1608277.15</v>
      </c>
      <c r="I1457" s="227" t="s">
        <v>4909</v>
      </c>
      <c r="J1457" s="227"/>
      <c r="K1457" s="228">
        <v>12061.5</v>
      </c>
      <c r="M1457" s="205" t="s">
        <v>1781</v>
      </c>
      <c r="N1457" s="205"/>
      <c r="O1457" s="206">
        <v>141620</v>
      </c>
      <c r="U1457" s="309" t="s">
        <v>38932</v>
      </c>
      <c r="V1457" s="310">
        <v>114794.81</v>
      </c>
      <c r="X1457" s="267" t="s">
        <v>38874</v>
      </c>
      <c r="Y1457" s="268">
        <v>20600</v>
      </c>
      <c r="AA1457" s="229" t="s">
        <v>47790</v>
      </c>
      <c r="AB1457" s="230">
        <v>28038.5</v>
      </c>
      <c r="AD1457" s="209" t="s">
        <v>16023</v>
      </c>
      <c r="AE1457" s="210">
        <v>169.11</v>
      </c>
      <c r="AF1457" s="93"/>
      <c r="AG1457" s="201" t="s">
        <v>21058</v>
      </c>
      <c r="AH1457" s="202">
        <v>21768.54</v>
      </c>
      <c r="AJ1457" s="319" t="s">
        <v>51388</v>
      </c>
      <c r="AK1457" s="320">
        <v>1955.51</v>
      </c>
      <c r="AM1457" s="265" t="s">
        <v>11936</v>
      </c>
      <c r="AN1457" s="266">
        <v>1608277.15</v>
      </c>
      <c r="AP1457" s="233" t="s">
        <v>11314</v>
      </c>
      <c r="AQ1457" s="234">
        <v>12061.5</v>
      </c>
      <c r="AS1457" s="211" t="s">
        <v>9846</v>
      </c>
      <c r="AT1457" s="212">
        <v>127090.9</v>
      </c>
    </row>
    <row r="1458" spans="1:46" x14ac:dyDescent="0.3">
      <c r="A1458" s="315" t="s">
        <v>65764</v>
      </c>
      <c r="B1458" s="315"/>
      <c r="C1458" s="316">
        <v>14252.74</v>
      </c>
      <c r="E1458" s="263" t="s">
        <v>5737</v>
      </c>
      <c r="F1458" s="263"/>
      <c r="G1458" s="264">
        <v>61056.76</v>
      </c>
      <c r="I1458" s="227" t="s">
        <v>4910</v>
      </c>
      <c r="J1458" s="227"/>
      <c r="K1458" s="228">
        <v>18042.5</v>
      </c>
      <c r="M1458" s="205" t="s">
        <v>1782</v>
      </c>
      <c r="N1458" s="205"/>
      <c r="O1458" s="206">
        <v>333679</v>
      </c>
      <c r="U1458" s="309" t="s">
        <v>55888</v>
      </c>
      <c r="V1458" s="310">
        <v>145480.21</v>
      </c>
      <c r="X1458" s="267" t="s">
        <v>58943</v>
      </c>
      <c r="Y1458" s="268">
        <v>6500</v>
      </c>
      <c r="AA1458" s="229" t="s">
        <v>51683</v>
      </c>
      <c r="AB1458" s="230">
        <v>8011.13</v>
      </c>
      <c r="AD1458" s="209" t="s">
        <v>16024</v>
      </c>
      <c r="AE1458" s="210">
        <v>12050</v>
      </c>
      <c r="AF1458" s="93"/>
      <c r="AG1458" s="201" t="s">
        <v>13579</v>
      </c>
      <c r="AH1458" s="202">
        <v>82860.429999999993</v>
      </c>
      <c r="AJ1458" s="319" t="s">
        <v>65268</v>
      </c>
      <c r="AK1458" s="320">
        <v>14252.74</v>
      </c>
      <c r="AM1458" s="265" t="s">
        <v>11937</v>
      </c>
      <c r="AN1458" s="266">
        <v>61056.76</v>
      </c>
      <c r="AP1458" s="233" t="s">
        <v>11315</v>
      </c>
      <c r="AQ1458" s="234">
        <v>18042.5</v>
      </c>
      <c r="AS1458" s="211" t="s">
        <v>6694</v>
      </c>
      <c r="AT1458" s="212">
        <v>186789</v>
      </c>
    </row>
    <row r="1459" spans="1:46" x14ac:dyDescent="0.3">
      <c r="A1459" s="315" t="s">
        <v>65765</v>
      </c>
      <c r="B1459" s="315"/>
      <c r="C1459" s="316">
        <v>20574.87</v>
      </c>
      <c r="E1459" s="263" t="s">
        <v>5738</v>
      </c>
      <c r="F1459" s="263"/>
      <c r="G1459" s="264">
        <v>3038995.43</v>
      </c>
      <c r="I1459" s="227" t="s">
        <v>4804</v>
      </c>
      <c r="J1459" s="227"/>
      <c r="K1459" s="228">
        <v>30077.73</v>
      </c>
      <c r="M1459" s="205" t="s">
        <v>477</v>
      </c>
      <c r="N1459" s="205"/>
      <c r="O1459" s="206">
        <v>13412.65</v>
      </c>
      <c r="U1459" s="309" t="s">
        <v>17141</v>
      </c>
      <c r="V1459" s="310">
        <v>40079.449999999997</v>
      </c>
      <c r="X1459" s="267" t="s">
        <v>59487</v>
      </c>
      <c r="Y1459" s="268">
        <v>1732</v>
      </c>
      <c r="AA1459" s="229" t="s">
        <v>47791</v>
      </c>
      <c r="AB1459" s="230">
        <v>11191.79</v>
      </c>
      <c r="AD1459" s="209" t="s">
        <v>16025</v>
      </c>
      <c r="AE1459" s="210">
        <v>9547.24</v>
      </c>
      <c r="AF1459" s="93"/>
      <c r="AG1459" s="201" t="s">
        <v>13580</v>
      </c>
      <c r="AH1459" s="202">
        <v>4125</v>
      </c>
      <c r="AJ1459" s="319" t="s">
        <v>66308</v>
      </c>
      <c r="AK1459" s="320">
        <v>20574.87</v>
      </c>
      <c r="AM1459" s="265" t="s">
        <v>11938</v>
      </c>
      <c r="AN1459" s="266">
        <v>3038995.43</v>
      </c>
      <c r="AP1459" s="233" t="s">
        <v>11317</v>
      </c>
      <c r="AQ1459" s="234">
        <v>30077.73</v>
      </c>
      <c r="AS1459" s="211" t="s">
        <v>6921</v>
      </c>
      <c r="AT1459" s="212">
        <v>16274</v>
      </c>
    </row>
    <row r="1460" spans="1:46" x14ac:dyDescent="0.3">
      <c r="A1460" s="315" t="s">
        <v>51100</v>
      </c>
      <c r="B1460" s="315"/>
      <c r="C1460" s="316">
        <v>22693.46</v>
      </c>
      <c r="E1460" s="263" t="s">
        <v>5739</v>
      </c>
      <c r="F1460" s="263"/>
      <c r="G1460" s="264">
        <v>94154417.430000007</v>
      </c>
      <c r="I1460" s="227" t="s">
        <v>4912</v>
      </c>
      <c r="J1460" s="227"/>
      <c r="K1460" s="228">
        <v>3010</v>
      </c>
      <c r="M1460" s="205" t="s">
        <v>1783</v>
      </c>
      <c r="N1460" s="205"/>
      <c r="O1460" s="206">
        <v>97966.06</v>
      </c>
      <c r="U1460" s="309" t="s">
        <v>17142</v>
      </c>
      <c r="V1460" s="310">
        <v>20152.5</v>
      </c>
      <c r="X1460" s="267" t="s">
        <v>59488</v>
      </c>
      <c r="Y1460" s="268">
        <v>132.51</v>
      </c>
      <c r="AA1460" s="229" t="s">
        <v>47792</v>
      </c>
      <c r="AB1460" s="230">
        <v>18765.560000000001</v>
      </c>
      <c r="AD1460" s="209" t="s">
        <v>16026</v>
      </c>
      <c r="AE1460" s="210">
        <v>10557.67</v>
      </c>
      <c r="AF1460" s="93"/>
      <c r="AG1460" s="201" t="s">
        <v>13581</v>
      </c>
      <c r="AH1460" s="202">
        <v>315.54000000000002</v>
      </c>
      <c r="AJ1460" s="319" t="s">
        <v>51390</v>
      </c>
      <c r="AK1460" s="320">
        <v>22693.46</v>
      </c>
      <c r="AM1460" s="265" t="s">
        <v>11939</v>
      </c>
      <c r="AN1460" s="266">
        <v>94154417.430000007</v>
      </c>
      <c r="AP1460" s="233" t="s">
        <v>11318</v>
      </c>
      <c r="AQ1460" s="234">
        <v>3010</v>
      </c>
      <c r="AS1460" s="211" t="s">
        <v>7105</v>
      </c>
      <c r="AT1460" s="212">
        <v>5672</v>
      </c>
    </row>
    <row r="1461" spans="1:46" x14ac:dyDescent="0.3">
      <c r="A1461" s="315" t="s">
        <v>51101</v>
      </c>
      <c r="B1461" s="315"/>
      <c r="C1461" s="316">
        <v>34093.72</v>
      </c>
      <c r="E1461" s="263" t="s">
        <v>5740</v>
      </c>
      <c r="F1461" s="263"/>
      <c r="G1461" s="264">
        <v>2388404.02</v>
      </c>
      <c r="I1461" s="227" t="s">
        <v>4805</v>
      </c>
      <c r="J1461" s="227"/>
      <c r="K1461" s="228">
        <v>447465.65</v>
      </c>
      <c r="M1461" s="205" t="s">
        <v>1784</v>
      </c>
      <c r="N1461" s="205"/>
      <c r="O1461" s="206">
        <v>38271.31</v>
      </c>
      <c r="U1461" s="309" t="s">
        <v>67230</v>
      </c>
      <c r="V1461" s="310">
        <v>81518.84</v>
      </c>
      <c r="X1461" s="267" t="s">
        <v>54826</v>
      </c>
      <c r="Y1461" s="268">
        <v>4239</v>
      </c>
      <c r="AA1461" s="229" t="s">
        <v>47793</v>
      </c>
      <c r="AB1461" s="230">
        <v>295.39999999999998</v>
      </c>
      <c r="AD1461" s="209" t="s">
        <v>16027</v>
      </c>
      <c r="AE1461" s="210">
        <v>2416.6799999999998</v>
      </c>
      <c r="AF1461" s="93"/>
      <c r="AG1461" s="201" t="s">
        <v>13582</v>
      </c>
      <c r="AH1461" s="202">
        <v>650.09</v>
      </c>
      <c r="AJ1461" s="319" t="s">
        <v>51391</v>
      </c>
      <c r="AK1461" s="320">
        <v>34093.72</v>
      </c>
      <c r="AM1461" s="265" t="s">
        <v>11940</v>
      </c>
      <c r="AN1461" s="266">
        <v>2388404.02</v>
      </c>
      <c r="AP1461" s="233" t="s">
        <v>11319</v>
      </c>
      <c r="AQ1461" s="234">
        <v>447465.65</v>
      </c>
      <c r="AS1461" s="211" t="s">
        <v>7363</v>
      </c>
      <c r="AT1461" s="212">
        <v>85180</v>
      </c>
    </row>
    <row r="1462" spans="1:46" x14ac:dyDescent="0.3">
      <c r="A1462" s="315" t="s">
        <v>51102</v>
      </c>
      <c r="B1462" s="315"/>
      <c r="C1462" s="316">
        <v>2287.4299999999998</v>
      </c>
      <c r="E1462" s="263" t="s">
        <v>5741</v>
      </c>
      <c r="F1462" s="263"/>
      <c r="G1462" s="264">
        <v>64988.83</v>
      </c>
      <c r="I1462" s="227" t="s">
        <v>4913</v>
      </c>
      <c r="J1462" s="227"/>
      <c r="K1462" s="228">
        <v>157.16999999999999</v>
      </c>
      <c r="M1462" s="205" t="s">
        <v>1785</v>
      </c>
      <c r="N1462" s="205"/>
      <c r="O1462" s="206">
        <v>17240</v>
      </c>
      <c r="U1462" s="309" t="s">
        <v>61316</v>
      </c>
      <c r="V1462" s="310">
        <v>1140</v>
      </c>
      <c r="X1462" s="267" t="s">
        <v>54827</v>
      </c>
      <c r="Y1462" s="268">
        <v>510</v>
      </c>
      <c r="AA1462" s="229" t="s">
        <v>47794</v>
      </c>
      <c r="AB1462" s="230">
        <v>4784.92</v>
      </c>
      <c r="AD1462" s="209" t="s">
        <v>16028</v>
      </c>
      <c r="AE1462" s="210">
        <v>187.02</v>
      </c>
      <c r="AF1462" s="93"/>
      <c r="AG1462" s="201" t="s">
        <v>13583</v>
      </c>
      <c r="AH1462" s="202">
        <v>25423.71</v>
      </c>
      <c r="AJ1462" s="319" t="s">
        <v>51392</v>
      </c>
      <c r="AK1462" s="320">
        <v>2287.4299999999998</v>
      </c>
      <c r="AM1462" s="265" t="s">
        <v>11941</v>
      </c>
      <c r="AN1462" s="266">
        <v>64988.83</v>
      </c>
      <c r="AP1462" s="233" t="s">
        <v>11320</v>
      </c>
      <c r="AQ1462" s="234">
        <v>157.16999999999999</v>
      </c>
      <c r="AS1462" s="211" t="s">
        <v>7774</v>
      </c>
      <c r="AT1462" s="212">
        <v>9453</v>
      </c>
    </row>
    <row r="1463" spans="1:46" x14ac:dyDescent="0.3">
      <c r="A1463" s="315" t="s">
        <v>51104</v>
      </c>
      <c r="B1463" s="315"/>
      <c r="C1463" s="316">
        <v>6258.18</v>
      </c>
      <c r="E1463" s="263" t="s">
        <v>5742</v>
      </c>
      <c r="F1463" s="263"/>
      <c r="G1463" s="264">
        <v>82707.429999999993</v>
      </c>
      <c r="I1463" s="227" t="s">
        <v>4914</v>
      </c>
      <c r="J1463" s="227"/>
      <c r="K1463" s="228">
        <v>944.97</v>
      </c>
      <c r="M1463" s="205" t="s">
        <v>1786</v>
      </c>
      <c r="N1463" s="205"/>
      <c r="O1463" s="206">
        <v>1100.68</v>
      </c>
      <c r="U1463" s="309" t="s">
        <v>58449</v>
      </c>
      <c r="V1463" s="310">
        <v>181.4</v>
      </c>
      <c r="X1463" s="267" t="s">
        <v>33155</v>
      </c>
      <c r="Y1463" s="268">
        <v>586.73</v>
      </c>
      <c r="AA1463" s="229" t="s">
        <v>47795</v>
      </c>
      <c r="AB1463" s="230">
        <v>1518.95</v>
      </c>
      <c r="AD1463" s="209" t="s">
        <v>16029</v>
      </c>
      <c r="AE1463" s="210">
        <v>1411.8</v>
      </c>
      <c r="AF1463" s="93"/>
      <c r="AG1463" s="201" t="s">
        <v>13584</v>
      </c>
      <c r="AH1463" s="202">
        <v>2754.18</v>
      </c>
      <c r="AJ1463" s="319" t="s">
        <v>51394</v>
      </c>
      <c r="AK1463" s="320">
        <v>6258.18</v>
      </c>
      <c r="AM1463" s="265" t="s">
        <v>11942</v>
      </c>
      <c r="AN1463" s="266">
        <v>82707.429999999993</v>
      </c>
      <c r="AP1463" s="233" t="s">
        <v>11321</v>
      </c>
      <c r="AQ1463" s="234">
        <v>944.97</v>
      </c>
      <c r="AS1463" s="211" t="s">
        <v>8057</v>
      </c>
      <c r="AT1463" s="212">
        <v>34642</v>
      </c>
    </row>
    <row r="1464" spans="1:46" x14ac:dyDescent="0.3">
      <c r="A1464" s="315" t="s">
        <v>51105</v>
      </c>
      <c r="B1464" s="315"/>
      <c r="C1464" s="316">
        <v>12480.59</v>
      </c>
      <c r="E1464" s="263" t="s">
        <v>5743</v>
      </c>
      <c r="F1464" s="263"/>
      <c r="G1464" s="264">
        <v>139980.57999999999</v>
      </c>
      <c r="I1464" s="227" t="s">
        <v>4806</v>
      </c>
      <c r="J1464" s="227"/>
      <c r="K1464" s="228">
        <v>5112.5</v>
      </c>
      <c r="M1464" s="205" t="s">
        <v>1787</v>
      </c>
      <c r="N1464" s="205"/>
      <c r="O1464" s="206">
        <v>6178.2</v>
      </c>
      <c r="U1464" s="309" t="s">
        <v>17143</v>
      </c>
      <c r="V1464" s="310">
        <v>327</v>
      </c>
      <c r="X1464" s="267" t="s">
        <v>54828</v>
      </c>
      <c r="Y1464" s="268">
        <v>34440</v>
      </c>
      <c r="AA1464" s="229" t="s">
        <v>47796</v>
      </c>
      <c r="AB1464" s="230">
        <v>5291.25</v>
      </c>
      <c r="AD1464" s="209" t="s">
        <v>16030</v>
      </c>
      <c r="AE1464" s="210">
        <v>5.85</v>
      </c>
      <c r="AF1464" s="93"/>
      <c r="AG1464" s="201" t="s">
        <v>32151</v>
      </c>
      <c r="AH1464" s="202">
        <v>10643.3</v>
      </c>
      <c r="AJ1464" s="319" t="s">
        <v>51395</v>
      </c>
      <c r="AK1464" s="320">
        <v>12480.59</v>
      </c>
      <c r="AM1464" s="265" t="s">
        <v>11943</v>
      </c>
      <c r="AN1464" s="266">
        <v>139980.57999999999</v>
      </c>
      <c r="AP1464" s="233" t="s">
        <v>11322</v>
      </c>
      <c r="AQ1464" s="234">
        <v>5112.5</v>
      </c>
      <c r="AS1464" s="211" t="s">
        <v>8317</v>
      </c>
      <c r="AT1464" s="212">
        <v>52995</v>
      </c>
    </row>
    <row r="1465" spans="1:46" x14ac:dyDescent="0.3">
      <c r="A1465" s="315" t="s">
        <v>51106</v>
      </c>
      <c r="B1465" s="315"/>
      <c r="C1465" s="316">
        <v>11734.08</v>
      </c>
      <c r="E1465" s="263" t="s">
        <v>5744</v>
      </c>
      <c r="F1465" s="263"/>
      <c r="G1465" s="264">
        <v>1304358.6599999999</v>
      </c>
      <c r="I1465" s="227" t="s">
        <v>4916</v>
      </c>
      <c r="J1465" s="227"/>
      <c r="K1465" s="228">
        <v>3287</v>
      </c>
      <c r="M1465" s="205" t="s">
        <v>1788</v>
      </c>
      <c r="N1465" s="205"/>
      <c r="O1465" s="206">
        <v>96643.99</v>
      </c>
      <c r="U1465" s="309" t="s">
        <v>67231</v>
      </c>
      <c r="V1465" s="310">
        <v>49778.06</v>
      </c>
      <c r="X1465" s="267" t="s">
        <v>54829</v>
      </c>
      <c r="Y1465" s="268">
        <v>2577.48</v>
      </c>
      <c r="AA1465" s="229" t="s">
        <v>47797</v>
      </c>
      <c r="AB1465" s="230">
        <v>3468.91</v>
      </c>
      <c r="AD1465" s="209" t="s">
        <v>16031</v>
      </c>
      <c r="AE1465" s="210">
        <v>2560</v>
      </c>
      <c r="AF1465" s="93"/>
      <c r="AG1465" s="201" t="s">
        <v>32152</v>
      </c>
      <c r="AH1465" s="202">
        <v>101495.7</v>
      </c>
      <c r="AJ1465" s="319" t="s">
        <v>51396</v>
      </c>
      <c r="AK1465" s="320">
        <v>11734.08</v>
      </c>
      <c r="AM1465" s="265" t="s">
        <v>11944</v>
      </c>
      <c r="AN1465" s="266">
        <v>1304358.6599999999</v>
      </c>
      <c r="AP1465" s="233" t="s">
        <v>11324</v>
      </c>
      <c r="AQ1465" s="234">
        <v>3287</v>
      </c>
      <c r="AS1465" s="211" t="s">
        <v>8533</v>
      </c>
      <c r="AT1465" s="212">
        <v>175850</v>
      </c>
    </row>
    <row r="1466" spans="1:46" x14ac:dyDescent="0.3">
      <c r="A1466" s="315" t="s">
        <v>51107</v>
      </c>
      <c r="B1466" s="315"/>
      <c r="C1466" s="316">
        <v>37607.74</v>
      </c>
      <c r="E1466" s="263" t="s">
        <v>5745</v>
      </c>
      <c r="F1466" s="263"/>
      <c r="G1466" s="264">
        <v>191060.13</v>
      </c>
      <c r="I1466" s="227" t="s">
        <v>4917</v>
      </c>
      <c r="J1466" s="227"/>
      <c r="K1466" s="228">
        <v>1101.24</v>
      </c>
      <c r="M1466" s="205" t="s">
        <v>1789</v>
      </c>
      <c r="N1466" s="205"/>
      <c r="O1466" s="206">
        <v>9405</v>
      </c>
      <c r="U1466" s="309" t="s">
        <v>67232</v>
      </c>
      <c r="V1466" s="310">
        <v>33687.449999999997</v>
      </c>
      <c r="X1466" s="267" t="s">
        <v>54830</v>
      </c>
      <c r="Y1466" s="268">
        <v>17760</v>
      </c>
      <c r="AA1466" s="229" t="s">
        <v>51684</v>
      </c>
      <c r="AB1466" s="230">
        <v>1121.01</v>
      </c>
      <c r="AD1466" s="209" t="s">
        <v>16032</v>
      </c>
      <c r="AE1466" s="210">
        <v>1272.96</v>
      </c>
      <c r="AF1466" s="93"/>
      <c r="AG1466" s="201" t="s">
        <v>13585</v>
      </c>
      <c r="AH1466" s="202">
        <v>10913.88</v>
      </c>
      <c r="AJ1466" s="319" t="s">
        <v>51397</v>
      </c>
      <c r="AK1466" s="320">
        <v>37607.74</v>
      </c>
      <c r="AM1466" s="265" t="s">
        <v>11945</v>
      </c>
      <c r="AN1466" s="266">
        <v>191060.13</v>
      </c>
      <c r="AP1466" s="233" t="s">
        <v>11326</v>
      </c>
      <c r="AQ1466" s="234">
        <v>1101.24</v>
      </c>
      <c r="AS1466" s="211" t="s">
        <v>8704</v>
      </c>
      <c r="AT1466" s="212">
        <v>9341</v>
      </c>
    </row>
    <row r="1467" spans="1:46" x14ac:dyDescent="0.3">
      <c r="A1467" s="315" t="s">
        <v>51108</v>
      </c>
      <c r="B1467" s="315"/>
      <c r="C1467" s="316">
        <v>838003.04</v>
      </c>
      <c r="E1467" s="263" t="s">
        <v>5746</v>
      </c>
      <c r="F1467" s="263"/>
      <c r="G1467" s="264">
        <v>237435.19</v>
      </c>
      <c r="I1467" s="227" t="s">
        <v>4918</v>
      </c>
      <c r="J1467" s="227"/>
      <c r="K1467" s="228">
        <v>22154.34</v>
      </c>
      <c r="M1467" s="205" t="s">
        <v>1790</v>
      </c>
      <c r="N1467" s="205"/>
      <c r="O1467" s="206">
        <v>6195</v>
      </c>
      <c r="U1467" s="309" t="s">
        <v>33235</v>
      </c>
      <c r="V1467" s="310">
        <v>1650</v>
      </c>
      <c r="X1467" s="267" t="s">
        <v>54831</v>
      </c>
      <c r="Y1467" s="268">
        <v>1338.75</v>
      </c>
      <c r="AA1467" s="229" t="s">
        <v>49652</v>
      </c>
      <c r="AB1467" s="230">
        <v>47109.99</v>
      </c>
      <c r="AD1467" s="209" t="s">
        <v>16033</v>
      </c>
      <c r="AE1467" s="210">
        <v>27372.84</v>
      </c>
      <c r="AF1467" s="93"/>
      <c r="AG1467" s="201" t="s">
        <v>13586</v>
      </c>
      <c r="AH1467" s="202">
        <v>11592</v>
      </c>
      <c r="AJ1467" s="319" t="s">
        <v>51398</v>
      </c>
      <c r="AK1467" s="320">
        <v>838003.04</v>
      </c>
      <c r="AM1467" s="265" t="s">
        <v>11946</v>
      </c>
      <c r="AN1467" s="266">
        <v>237435.19</v>
      </c>
      <c r="AP1467" s="233" t="s">
        <v>11327</v>
      </c>
      <c r="AQ1467" s="234">
        <v>22154.34</v>
      </c>
      <c r="AS1467" s="211" t="s">
        <v>8955</v>
      </c>
      <c r="AT1467" s="212">
        <v>80285</v>
      </c>
    </row>
    <row r="1468" spans="1:46" x14ac:dyDescent="0.3">
      <c r="A1468" s="315" t="s">
        <v>51109</v>
      </c>
      <c r="B1468" s="315"/>
      <c r="C1468" s="316">
        <v>4200</v>
      </c>
      <c r="E1468" s="263" t="s">
        <v>5747</v>
      </c>
      <c r="F1468" s="263"/>
      <c r="G1468" s="264">
        <v>1043948.49</v>
      </c>
      <c r="I1468" s="227" t="s">
        <v>4809</v>
      </c>
      <c r="J1468" s="227"/>
      <c r="K1468" s="228">
        <v>38035.370000000003</v>
      </c>
      <c r="M1468" s="205" t="s">
        <v>1791</v>
      </c>
      <c r="N1468" s="205"/>
      <c r="O1468" s="206">
        <v>2801</v>
      </c>
      <c r="U1468" s="309" t="s">
        <v>40163</v>
      </c>
      <c r="V1468" s="310">
        <v>22582.73</v>
      </c>
      <c r="X1468" s="267" t="s">
        <v>49664</v>
      </c>
      <c r="Y1468" s="268">
        <v>31533</v>
      </c>
      <c r="AA1468" s="229" t="s">
        <v>49653</v>
      </c>
      <c r="AB1468" s="230">
        <v>14722</v>
      </c>
      <c r="AD1468" s="209" t="s">
        <v>16034</v>
      </c>
      <c r="AE1468" s="210">
        <v>411.86</v>
      </c>
      <c r="AF1468" s="93"/>
      <c r="AG1468" s="201" t="s">
        <v>13587</v>
      </c>
      <c r="AH1468" s="202">
        <v>4125</v>
      </c>
      <c r="AJ1468" s="319" t="s">
        <v>51399</v>
      </c>
      <c r="AK1468" s="320">
        <v>4200</v>
      </c>
      <c r="AM1468" s="265" t="s">
        <v>11947</v>
      </c>
      <c r="AN1468" s="266">
        <v>1043948.49</v>
      </c>
      <c r="AP1468" s="233" t="s">
        <v>11329</v>
      </c>
      <c r="AQ1468" s="234">
        <v>38035.370000000003</v>
      </c>
      <c r="AS1468" s="211" t="s">
        <v>9168</v>
      </c>
      <c r="AT1468" s="212">
        <v>5145</v>
      </c>
    </row>
    <row r="1469" spans="1:46" x14ac:dyDescent="0.3">
      <c r="A1469" s="315" t="s">
        <v>51111</v>
      </c>
      <c r="B1469" s="315"/>
      <c r="C1469" s="316">
        <v>11703.27</v>
      </c>
      <c r="E1469" s="263" t="s">
        <v>5748</v>
      </c>
      <c r="F1469" s="263"/>
      <c r="G1469" s="264">
        <v>260802.42</v>
      </c>
      <c r="I1469" s="227" t="s">
        <v>4811</v>
      </c>
      <c r="J1469" s="227"/>
      <c r="K1469" s="228">
        <v>46103.040000000001</v>
      </c>
      <c r="M1469" s="205" t="s">
        <v>1792</v>
      </c>
      <c r="N1469" s="205"/>
      <c r="O1469" s="206">
        <v>1351</v>
      </c>
      <c r="U1469" s="309" t="s">
        <v>67233</v>
      </c>
      <c r="V1469" s="310">
        <v>5024.8100000000004</v>
      </c>
      <c r="X1469" s="267" t="s">
        <v>61800</v>
      </c>
      <c r="Y1469" s="268">
        <v>46500.03</v>
      </c>
      <c r="AA1469" s="229" t="s">
        <v>44426</v>
      </c>
      <c r="AB1469" s="230">
        <v>383227.09</v>
      </c>
      <c r="AD1469" s="209" t="s">
        <v>16035</v>
      </c>
      <c r="AE1469" s="210">
        <v>3953</v>
      </c>
      <c r="AF1469" s="93"/>
      <c r="AG1469" s="201" t="s">
        <v>13588</v>
      </c>
      <c r="AH1469" s="202">
        <v>315.54000000000002</v>
      </c>
      <c r="AJ1469" s="319" t="s">
        <v>51401</v>
      </c>
      <c r="AK1469" s="320">
        <v>11703.27</v>
      </c>
      <c r="AM1469" s="265" t="s">
        <v>11948</v>
      </c>
      <c r="AN1469" s="266">
        <v>260802.42</v>
      </c>
      <c r="AP1469" s="233" t="s">
        <v>11331</v>
      </c>
      <c r="AQ1469" s="234">
        <v>46103.040000000001</v>
      </c>
      <c r="AS1469" s="211" t="s">
        <v>9287</v>
      </c>
      <c r="AT1469" s="212">
        <v>952655.6</v>
      </c>
    </row>
    <row r="1470" spans="1:46" x14ac:dyDescent="0.3">
      <c r="A1470" s="315" t="s">
        <v>65776</v>
      </c>
      <c r="B1470" s="315"/>
      <c r="C1470" s="316">
        <v>6807.42</v>
      </c>
      <c r="E1470" s="263" t="s">
        <v>5749</v>
      </c>
      <c r="F1470" s="263"/>
      <c r="G1470" s="264">
        <v>94.34</v>
      </c>
      <c r="I1470" s="227" t="s">
        <v>4920</v>
      </c>
      <c r="J1470" s="227"/>
      <c r="K1470" s="228">
        <v>283.36</v>
      </c>
      <c r="M1470" s="205" t="s">
        <v>1793</v>
      </c>
      <c r="N1470" s="205"/>
      <c r="O1470" s="206">
        <v>10471.790000000001</v>
      </c>
      <c r="U1470" s="309" t="s">
        <v>54934</v>
      </c>
      <c r="V1470" s="310">
        <v>10800</v>
      </c>
      <c r="X1470" s="267" t="s">
        <v>49666</v>
      </c>
      <c r="Y1470" s="268">
        <v>6021.31</v>
      </c>
      <c r="AA1470" s="229" t="s">
        <v>44427</v>
      </c>
      <c r="AB1470" s="230">
        <v>29316.91</v>
      </c>
      <c r="AD1470" s="209" t="s">
        <v>16036</v>
      </c>
      <c r="AE1470" s="210">
        <v>677.95</v>
      </c>
      <c r="AF1470" s="93"/>
      <c r="AG1470" s="201" t="s">
        <v>13589</v>
      </c>
      <c r="AH1470" s="202">
        <v>650.09</v>
      </c>
      <c r="AJ1470" s="319" t="s">
        <v>66319</v>
      </c>
      <c r="AK1470" s="320">
        <v>6807.42</v>
      </c>
      <c r="AM1470" s="265" t="s">
        <v>11949</v>
      </c>
      <c r="AN1470" s="266">
        <v>94.34</v>
      </c>
      <c r="AP1470" s="233" t="s">
        <v>11332</v>
      </c>
      <c r="AQ1470" s="234">
        <v>283.36</v>
      </c>
      <c r="AS1470" s="211" t="s">
        <v>9520</v>
      </c>
      <c r="AT1470" s="212">
        <v>17255.47</v>
      </c>
    </row>
    <row r="1471" spans="1:46" x14ac:dyDescent="0.3">
      <c r="A1471" s="315" t="s">
        <v>51112</v>
      </c>
      <c r="B1471" s="315"/>
      <c r="C1471" s="316">
        <v>4120.17</v>
      </c>
      <c r="E1471" s="263" t="s">
        <v>5750</v>
      </c>
      <c r="F1471" s="263"/>
      <c r="G1471" s="264">
        <v>161308.22</v>
      </c>
      <c r="I1471" s="227" t="s">
        <v>3658</v>
      </c>
      <c r="J1471" s="227"/>
      <c r="K1471" s="228">
        <v>76712.61</v>
      </c>
      <c r="M1471" s="205" t="s">
        <v>1794</v>
      </c>
      <c r="N1471" s="205"/>
      <c r="O1471" s="206">
        <v>5940</v>
      </c>
      <c r="U1471" s="309" t="s">
        <v>58985</v>
      </c>
      <c r="V1471" s="310">
        <v>15.39</v>
      </c>
      <c r="X1471" s="267" t="s">
        <v>61801</v>
      </c>
      <c r="Y1471" s="268">
        <v>16511.84</v>
      </c>
      <c r="AA1471" s="229" t="s">
        <v>51685</v>
      </c>
      <c r="AB1471" s="230">
        <v>1419</v>
      </c>
      <c r="AD1471" s="209" t="s">
        <v>16037</v>
      </c>
      <c r="AE1471" s="210">
        <v>28461.99</v>
      </c>
      <c r="AF1471" s="93"/>
      <c r="AG1471" s="201" t="s">
        <v>21112</v>
      </c>
      <c r="AH1471" s="202">
        <v>10643.3</v>
      </c>
      <c r="AJ1471" s="319" t="s">
        <v>51402</v>
      </c>
      <c r="AK1471" s="320">
        <v>4120.17</v>
      </c>
      <c r="AM1471" s="265" t="s">
        <v>11950</v>
      </c>
      <c r="AN1471" s="266">
        <v>161308.22</v>
      </c>
      <c r="AP1471" s="233" t="s">
        <v>9716</v>
      </c>
      <c r="AQ1471" s="234">
        <v>76712.61</v>
      </c>
      <c r="AS1471" s="211" t="s">
        <v>9588</v>
      </c>
      <c r="AT1471" s="212">
        <v>12959</v>
      </c>
    </row>
    <row r="1472" spans="1:46" x14ac:dyDescent="0.3">
      <c r="A1472" s="315" t="s">
        <v>51114</v>
      </c>
      <c r="B1472" s="315"/>
      <c r="C1472" s="316">
        <v>874.33</v>
      </c>
      <c r="E1472" s="263" t="s">
        <v>5766</v>
      </c>
      <c r="F1472" s="263"/>
      <c r="G1472" s="264">
        <v>362718.18</v>
      </c>
      <c r="I1472" s="227" t="s">
        <v>4812</v>
      </c>
      <c r="J1472" s="227"/>
      <c r="K1472" s="228">
        <v>707492.75</v>
      </c>
      <c r="M1472" s="205" t="s">
        <v>1795</v>
      </c>
      <c r="N1472" s="205"/>
      <c r="O1472" s="206">
        <v>8092</v>
      </c>
      <c r="U1472" s="309" t="s">
        <v>17144</v>
      </c>
      <c r="V1472" s="310">
        <v>46965.98</v>
      </c>
      <c r="X1472" s="267" t="s">
        <v>61802</v>
      </c>
      <c r="Y1472" s="268">
        <v>5579.14</v>
      </c>
      <c r="AA1472" s="229" t="s">
        <v>44428</v>
      </c>
      <c r="AB1472" s="230">
        <v>92575</v>
      </c>
      <c r="AD1472" s="209" t="s">
        <v>16038</v>
      </c>
      <c r="AE1472" s="210">
        <v>22200</v>
      </c>
      <c r="AF1472" s="93"/>
      <c r="AG1472" s="201" t="s">
        <v>13590</v>
      </c>
      <c r="AH1472" s="202">
        <v>36337.589999999997</v>
      </c>
      <c r="AJ1472" s="319" t="s">
        <v>51404</v>
      </c>
      <c r="AK1472" s="320">
        <v>874.33</v>
      </c>
      <c r="AM1472" s="265" t="s">
        <v>11966</v>
      </c>
      <c r="AN1472" s="266">
        <v>362718.18</v>
      </c>
      <c r="AP1472" s="233" t="s">
        <v>11333</v>
      </c>
      <c r="AQ1472" s="234">
        <v>707492.75</v>
      </c>
      <c r="AS1472" s="211" t="s">
        <v>9657</v>
      </c>
      <c r="AT1472" s="212">
        <v>14856.47</v>
      </c>
    </row>
    <row r="1473" spans="1:46" x14ac:dyDescent="0.3">
      <c r="A1473" s="315" t="s">
        <v>65782</v>
      </c>
      <c r="B1473" s="315"/>
      <c r="C1473" s="316">
        <v>261758.57</v>
      </c>
      <c r="E1473" s="263" t="s">
        <v>5751</v>
      </c>
      <c r="F1473" s="263"/>
      <c r="G1473" s="264">
        <v>80080.98</v>
      </c>
      <c r="I1473" s="227" t="s">
        <v>4921</v>
      </c>
      <c r="J1473" s="227"/>
      <c r="K1473" s="228">
        <v>22248</v>
      </c>
      <c r="M1473" s="205" t="s">
        <v>1796</v>
      </c>
      <c r="N1473" s="205"/>
      <c r="O1473" s="206">
        <v>5780</v>
      </c>
      <c r="U1473" s="309" t="s">
        <v>33236</v>
      </c>
      <c r="V1473" s="310">
        <v>153030.06</v>
      </c>
      <c r="X1473" s="267" t="s">
        <v>33157</v>
      </c>
      <c r="Y1473" s="268">
        <v>4474.72</v>
      </c>
      <c r="AA1473" s="229" t="s">
        <v>44429</v>
      </c>
      <c r="AB1473" s="230">
        <v>7082.03</v>
      </c>
      <c r="AD1473" s="209" t="s">
        <v>16039</v>
      </c>
      <c r="AE1473" s="210">
        <v>1698.34</v>
      </c>
      <c r="AF1473" s="93"/>
      <c r="AG1473" s="201" t="s">
        <v>13591</v>
      </c>
      <c r="AH1473" s="202">
        <v>11592</v>
      </c>
      <c r="AJ1473" s="319" t="s">
        <v>51405</v>
      </c>
      <c r="AK1473" s="320">
        <v>261758.57</v>
      </c>
      <c r="AM1473" s="265" t="s">
        <v>11951</v>
      </c>
      <c r="AN1473" s="266">
        <v>80080.98</v>
      </c>
      <c r="AP1473" s="233" t="s">
        <v>11334</v>
      </c>
      <c r="AQ1473" s="234">
        <v>22248</v>
      </c>
      <c r="AS1473" s="211" t="s">
        <v>9712</v>
      </c>
      <c r="AT1473" s="212">
        <v>56757</v>
      </c>
    </row>
    <row r="1474" spans="1:46" x14ac:dyDescent="0.3">
      <c r="A1474" s="315" t="s">
        <v>51116</v>
      </c>
      <c r="B1474" s="315"/>
      <c r="C1474" s="316">
        <v>56212.41</v>
      </c>
      <c r="E1474" s="263" t="s">
        <v>5752</v>
      </c>
      <c r="F1474" s="263"/>
      <c r="G1474" s="264">
        <v>191023.5</v>
      </c>
      <c r="I1474" s="227" t="s">
        <v>4922</v>
      </c>
      <c r="J1474" s="227"/>
      <c r="K1474" s="228">
        <v>2276.2399999999998</v>
      </c>
      <c r="M1474" s="205" t="s">
        <v>1797</v>
      </c>
      <c r="N1474" s="205"/>
      <c r="O1474" s="206">
        <v>1294</v>
      </c>
      <c r="U1474" s="309" t="s">
        <v>33237</v>
      </c>
      <c r="V1474" s="310">
        <v>95621.14</v>
      </c>
      <c r="X1474" s="267" t="s">
        <v>61803</v>
      </c>
      <c r="Y1474" s="268">
        <v>47211</v>
      </c>
      <c r="AA1474" s="229" t="s">
        <v>47798</v>
      </c>
      <c r="AB1474" s="230">
        <v>178.75</v>
      </c>
      <c r="AD1474" s="209" t="s">
        <v>16040</v>
      </c>
      <c r="AE1474" s="210">
        <v>4812.96</v>
      </c>
      <c r="AF1474" s="93"/>
      <c r="AG1474" s="201" t="s">
        <v>13592</v>
      </c>
      <c r="AH1474" s="202">
        <v>2754.18</v>
      </c>
      <c r="AJ1474" s="319" t="s">
        <v>51407</v>
      </c>
      <c r="AK1474" s="320">
        <v>56212.41</v>
      </c>
      <c r="AM1474" s="265" t="s">
        <v>11952</v>
      </c>
      <c r="AN1474" s="266">
        <v>191023.5</v>
      </c>
      <c r="AP1474" s="233" t="s">
        <v>11335</v>
      </c>
      <c r="AQ1474" s="234">
        <v>2276.2399999999998</v>
      </c>
      <c r="AS1474" s="211" t="s">
        <v>11543</v>
      </c>
      <c r="AT1474" s="212">
        <v>2007728.21</v>
      </c>
    </row>
    <row r="1475" spans="1:46" x14ac:dyDescent="0.3">
      <c r="A1475" s="315" t="s">
        <v>51117</v>
      </c>
      <c r="B1475" s="315"/>
      <c r="C1475" s="316">
        <v>81840.399999999994</v>
      </c>
      <c r="E1475" s="263" t="s">
        <v>5753</v>
      </c>
      <c r="F1475" s="263"/>
      <c r="G1475" s="264">
        <v>47801.71</v>
      </c>
      <c r="I1475" s="227" t="s">
        <v>4923</v>
      </c>
      <c r="J1475" s="227"/>
      <c r="K1475" s="228">
        <v>4813</v>
      </c>
      <c r="M1475" s="205" t="s">
        <v>1798</v>
      </c>
      <c r="N1475" s="205"/>
      <c r="O1475" s="206">
        <v>6702.79</v>
      </c>
      <c r="U1475" s="309" t="s">
        <v>58202</v>
      </c>
      <c r="V1475" s="310">
        <v>25331.35</v>
      </c>
      <c r="X1475" s="267" t="s">
        <v>63038</v>
      </c>
      <c r="Y1475" s="268">
        <v>11073.34</v>
      </c>
      <c r="AA1475" s="229" t="s">
        <v>47799</v>
      </c>
      <c r="AB1475" s="230">
        <v>13.67</v>
      </c>
      <c r="AD1475" s="209" t="s">
        <v>16041</v>
      </c>
      <c r="AE1475" s="210">
        <v>7419.47</v>
      </c>
      <c r="AF1475" s="93"/>
      <c r="AG1475" s="201" t="s">
        <v>32153</v>
      </c>
      <c r="AH1475" s="202">
        <v>101495.7</v>
      </c>
      <c r="AJ1475" s="319" t="s">
        <v>51408</v>
      </c>
      <c r="AK1475" s="320">
        <v>81840.399999999994</v>
      </c>
      <c r="AM1475" s="265" t="s">
        <v>11953</v>
      </c>
      <c r="AN1475" s="266">
        <v>47801.71</v>
      </c>
      <c r="AP1475" s="233" t="s">
        <v>11336</v>
      </c>
      <c r="AQ1475" s="234">
        <v>4813</v>
      </c>
      <c r="AS1475" s="211" t="s">
        <v>12226</v>
      </c>
      <c r="AT1475" s="212">
        <v>2250</v>
      </c>
    </row>
    <row r="1476" spans="1:46" x14ac:dyDescent="0.3">
      <c r="A1476" s="315" t="s">
        <v>49552</v>
      </c>
      <c r="B1476" s="315"/>
      <c r="C1476" s="316">
        <v>18749.47</v>
      </c>
      <c r="E1476" s="263" t="s">
        <v>5754</v>
      </c>
      <c r="F1476" s="263"/>
      <c r="G1476" s="264">
        <v>111294.84</v>
      </c>
      <c r="I1476" s="227" t="s">
        <v>4924</v>
      </c>
      <c r="J1476" s="227"/>
      <c r="K1476" s="228">
        <v>5356.14</v>
      </c>
      <c r="M1476" s="205" t="s">
        <v>1799</v>
      </c>
      <c r="N1476" s="205"/>
      <c r="O1476" s="206">
        <v>380620.07</v>
      </c>
      <c r="U1476" s="309" t="s">
        <v>34686</v>
      </c>
      <c r="V1476" s="310">
        <v>2000</v>
      </c>
      <c r="X1476" s="267" t="s">
        <v>47805</v>
      </c>
      <c r="Y1476" s="268">
        <v>4358.1000000000004</v>
      </c>
      <c r="AA1476" s="229" t="s">
        <v>47800</v>
      </c>
      <c r="AB1476" s="230">
        <v>236.37</v>
      </c>
      <c r="AD1476" s="209" t="s">
        <v>16042</v>
      </c>
      <c r="AE1476" s="210">
        <v>45285</v>
      </c>
      <c r="AF1476" s="93"/>
      <c r="AG1476" s="201" t="s">
        <v>13593</v>
      </c>
      <c r="AH1476" s="202">
        <v>2717.47</v>
      </c>
      <c r="AJ1476" s="319" t="s">
        <v>49543</v>
      </c>
      <c r="AK1476" s="320">
        <v>18749.47</v>
      </c>
      <c r="AM1476" s="265" t="s">
        <v>11954</v>
      </c>
      <c r="AN1476" s="266">
        <v>111294.84</v>
      </c>
      <c r="AP1476" s="233" t="s">
        <v>11337</v>
      </c>
      <c r="AQ1476" s="234">
        <v>5356.14</v>
      </c>
      <c r="AS1476" s="211" t="s">
        <v>9847</v>
      </c>
      <c r="AT1476" s="212">
        <v>3726087.75</v>
      </c>
    </row>
    <row r="1477" spans="1:46" x14ac:dyDescent="0.3">
      <c r="A1477" s="315" t="s">
        <v>56927</v>
      </c>
      <c r="B1477" s="315"/>
      <c r="C1477" s="316">
        <v>13198.89</v>
      </c>
      <c r="E1477" s="263" t="s">
        <v>5755</v>
      </c>
      <c r="F1477" s="263"/>
      <c r="G1477" s="264">
        <v>79276.87</v>
      </c>
      <c r="I1477" s="227" t="s">
        <v>4925</v>
      </c>
      <c r="J1477" s="227"/>
      <c r="K1477" s="228">
        <v>3559.8</v>
      </c>
      <c r="M1477" s="205" t="s">
        <v>1800</v>
      </c>
      <c r="N1477" s="205"/>
      <c r="O1477" s="206">
        <v>1069.9000000000001</v>
      </c>
      <c r="U1477" s="309" t="s">
        <v>67234</v>
      </c>
      <c r="V1477" s="310">
        <v>20000</v>
      </c>
      <c r="X1477" s="267" t="s">
        <v>38878</v>
      </c>
      <c r="Y1477" s="268">
        <v>2025</v>
      </c>
      <c r="AA1477" s="229" t="s">
        <v>47801</v>
      </c>
      <c r="AB1477" s="230">
        <v>170.23</v>
      </c>
      <c r="AD1477" s="209" t="s">
        <v>16043</v>
      </c>
      <c r="AE1477" s="210">
        <v>31899</v>
      </c>
      <c r="AF1477" s="93"/>
      <c r="AG1477" s="201" t="s">
        <v>13594</v>
      </c>
      <c r="AH1477" s="202">
        <v>207.88</v>
      </c>
      <c r="AJ1477" s="319" t="s">
        <v>56927</v>
      </c>
      <c r="AK1477" s="320">
        <v>13198.89</v>
      </c>
      <c r="AM1477" s="265" t="s">
        <v>11955</v>
      </c>
      <c r="AN1477" s="266">
        <v>79276.87</v>
      </c>
      <c r="AP1477" s="233" t="s">
        <v>11338</v>
      </c>
      <c r="AQ1477" s="234">
        <v>3559.8</v>
      </c>
      <c r="AS1477" s="211" t="s">
        <v>6695</v>
      </c>
      <c r="AT1477" s="212">
        <v>3308980</v>
      </c>
    </row>
    <row r="1478" spans="1:46" x14ac:dyDescent="0.3">
      <c r="A1478" s="315" t="s">
        <v>56928</v>
      </c>
      <c r="B1478" s="315"/>
      <c r="C1478" s="316">
        <v>14179.62</v>
      </c>
      <c r="E1478" s="263" t="s">
        <v>5756</v>
      </c>
      <c r="F1478" s="263"/>
      <c r="G1478" s="264">
        <v>168276.85</v>
      </c>
      <c r="I1478" s="227" t="s">
        <v>4927</v>
      </c>
      <c r="J1478" s="227"/>
      <c r="K1478" s="228">
        <v>11022</v>
      </c>
      <c r="M1478" s="205" t="s">
        <v>1801</v>
      </c>
      <c r="N1478" s="205"/>
      <c r="O1478" s="206">
        <v>105</v>
      </c>
      <c r="U1478" s="309" t="s">
        <v>38933</v>
      </c>
      <c r="V1478" s="310">
        <v>9951.07</v>
      </c>
      <c r="X1478" s="267" t="s">
        <v>38879</v>
      </c>
      <c r="Y1478" s="268">
        <v>15755.35</v>
      </c>
      <c r="AA1478" s="229" t="s">
        <v>47802</v>
      </c>
      <c r="AB1478" s="230">
        <v>0.1</v>
      </c>
      <c r="AD1478" s="209" t="s">
        <v>16044</v>
      </c>
      <c r="AE1478" s="210">
        <v>12828</v>
      </c>
      <c r="AF1478" s="93"/>
      <c r="AG1478" s="201" t="s">
        <v>13595</v>
      </c>
      <c r="AH1478" s="202">
        <v>418.77</v>
      </c>
      <c r="AJ1478" s="319" t="s">
        <v>57044</v>
      </c>
      <c r="AK1478" s="320">
        <v>14179.62</v>
      </c>
      <c r="AM1478" s="265" t="s">
        <v>11956</v>
      </c>
      <c r="AN1478" s="266">
        <v>168276.85</v>
      </c>
      <c r="AP1478" s="233" t="s">
        <v>11340</v>
      </c>
      <c r="AQ1478" s="234">
        <v>11022</v>
      </c>
      <c r="AS1478" s="211" t="s">
        <v>7106</v>
      </c>
      <c r="AT1478" s="212">
        <v>177382</v>
      </c>
    </row>
    <row r="1479" spans="1:46" x14ac:dyDescent="0.3">
      <c r="A1479" s="315" t="s">
        <v>56929</v>
      </c>
      <c r="B1479" s="315"/>
      <c r="C1479" s="316">
        <v>3713.2</v>
      </c>
      <c r="E1479" s="263" t="s">
        <v>5757</v>
      </c>
      <c r="F1479" s="263"/>
      <c r="G1479" s="264">
        <v>82597.38</v>
      </c>
      <c r="I1479" s="227" t="s">
        <v>4928</v>
      </c>
      <c r="J1479" s="227"/>
      <c r="K1479" s="228">
        <v>786.45</v>
      </c>
      <c r="M1479" s="205" t="s">
        <v>1802</v>
      </c>
      <c r="N1479" s="205"/>
      <c r="O1479" s="206">
        <v>62643</v>
      </c>
      <c r="U1479" s="309" t="s">
        <v>33238</v>
      </c>
      <c r="V1479" s="310">
        <v>3365.8</v>
      </c>
      <c r="X1479" s="267" t="s">
        <v>58944</v>
      </c>
      <c r="Y1479" s="268">
        <v>13698</v>
      </c>
      <c r="AA1479" s="229" t="s">
        <v>15961</v>
      </c>
      <c r="AB1479" s="230">
        <v>672.84</v>
      </c>
      <c r="AD1479" s="209" t="s">
        <v>16045</v>
      </c>
      <c r="AE1479" s="210">
        <v>2004</v>
      </c>
      <c r="AF1479" s="93"/>
      <c r="AG1479" s="201" t="s">
        <v>13596</v>
      </c>
      <c r="AH1479" s="202">
        <v>40285.78</v>
      </c>
      <c r="AJ1479" s="319" t="s">
        <v>57045</v>
      </c>
      <c r="AK1479" s="320">
        <v>3713.2</v>
      </c>
      <c r="AM1479" s="265" t="s">
        <v>11957</v>
      </c>
      <c r="AN1479" s="266">
        <v>82597.38</v>
      </c>
      <c r="AP1479" s="233" t="s">
        <v>11341</v>
      </c>
      <c r="AQ1479" s="234">
        <v>786.45</v>
      </c>
      <c r="AS1479" s="211" t="s">
        <v>7364</v>
      </c>
      <c r="AT1479" s="212">
        <v>2740831.65</v>
      </c>
    </row>
    <row r="1480" spans="1:46" x14ac:dyDescent="0.3">
      <c r="A1480" s="315" t="s">
        <v>56930</v>
      </c>
      <c r="B1480" s="315"/>
      <c r="C1480" s="316">
        <v>551.73</v>
      </c>
      <c r="E1480" s="263" t="s">
        <v>5758</v>
      </c>
      <c r="F1480" s="263"/>
      <c r="G1480" s="264">
        <v>620695.19999999995</v>
      </c>
      <c r="I1480" s="227" t="s">
        <v>4930</v>
      </c>
      <c r="J1480" s="227"/>
      <c r="K1480" s="228">
        <v>2901.97</v>
      </c>
      <c r="M1480" s="205" t="s">
        <v>1803</v>
      </c>
      <c r="N1480" s="205"/>
      <c r="O1480" s="206">
        <v>1773.96</v>
      </c>
      <c r="U1480" s="309" t="s">
        <v>36110</v>
      </c>
      <c r="V1480" s="310">
        <v>837809.69</v>
      </c>
      <c r="X1480" s="267" t="s">
        <v>59489</v>
      </c>
      <c r="Y1480" s="268">
        <v>919.99</v>
      </c>
      <c r="AA1480" s="229" t="s">
        <v>46687</v>
      </c>
      <c r="AB1480" s="230">
        <v>1216</v>
      </c>
      <c r="AD1480" s="209" t="s">
        <v>16046</v>
      </c>
      <c r="AE1480" s="210">
        <v>153.32</v>
      </c>
      <c r="AF1480" s="93"/>
      <c r="AG1480" s="201" t="s">
        <v>32154</v>
      </c>
      <c r="AH1480" s="202">
        <v>5982.33</v>
      </c>
      <c r="AJ1480" s="319" t="s">
        <v>57046</v>
      </c>
      <c r="AK1480" s="320">
        <v>551.73</v>
      </c>
      <c r="AM1480" s="265" t="s">
        <v>11958</v>
      </c>
      <c r="AN1480" s="266">
        <v>620695.19999999995</v>
      </c>
      <c r="AP1480" s="233" t="s">
        <v>11342</v>
      </c>
      <c r="AQ1480" s="234">
        <v>2901.97</v>
      </c>
      <c r="AS1480" s="211" t="s">
        <v>7775</v>
      </c>
      <c r="AT1480" s="212">
        <v>872718</v>
      </c>
    </row>
    <row r="1481" spans="1:46" x14ac:dyDescent="0.3">
      <c r="A1481" s="315" t="s">
        <v>46397</v>
      </c>
      <c r="B1481" s="315"/>
      <c r="C1481" s="316">
        <v>2030</v>
      </c>
      <c r="E1481" s="263" t="s">
        <v>5760</v>
      </c>
      <c r="F1481" s="263"/>
      <c r="G1481" s="264">
        <v>222482.47</v>
      </c>
      <c r="I1481" s="227" t="s">
        <v>4813</v>
      </c>
      <c r="J1481" s="227"/>
      <c r="K1481" s="228">
        <v>25278</v>
      </c>
      <c r="M1481" s="205" t="s">
        <v>1804</v>
      </c>
      <c r="N1481" s="205"/>
      <c r="O1481" s="206">
        <v>227446</v>
      </c>
      <c r="U1481" s="309" t="s">
        <v>34687</v>
      </c>
      <c r="V1481" s="310">
        <v>174462.84</v>
      </c>
      <c r="X1481" s="267" t="s">
        <v>58945</v>
      </c>
      <c r="Y1481" s="268">
        <v>620</v>
      </c>
      <c r="AA1481" s="229" t="s">
        <v>33132</v>
      </c>
      <c r="AB1481" s="230">
        <v>9442.24</v>
      </c>
      <c r="AD1481" s="209" t="s">
        <v>16047</v>
      </c>
      <c r="AE1481" s="210">
        <v>434.47</v>
      </c>
      <c r="AF1481" s="93"/>
      <c r="AG1481" s="201" t="s">
        <v>32155</v>
      </c>
      <c r="AH1481" s="202">
        <v>3605.79</v>
      </c>
      <c r="AJ1481" s="319" t="s">
        <v>46501</v>
      </c>
      <c r="AK1481" s="320">
        <v>2030</v>
      </c>
      <c r="AM1481" s="265" t="s">
        <v>11960</v>
      </c>
      <c r="AN1481" s="266">
        <v>222482.47</v>
      </c>
      <c r="AP1481" s="233" t="s">
        <v>11347</v>
      </c>
      <c r="AQ1481" s="234">
        <v>25278</v>
      </c>
      <c r="AS1481" s="211" t="s">
        <v>8058</v>
      </c>
      <c r="AT1481" s="212">
        <v>388500</v>
      </c>
    </row>
    <row r="1482" spans="1:46" x14ac:dyDescent="0.3">
      <c r="A1482" s="315" t="s">
        <v>46398</v>
      </c>
      <c r="B1482" s="315"/>
      <c r="C1482" s="316">
        <v>12203</v>
      </c>
      <c r="E1482" s="263" t="s">
        <v>5761</v>
      </c>
      <c r="F1482" s="263"/>
      <c r="G1482" s="264">
        <v>2941.25</v>
      </c>
      <c r="I1482" s="227" t="s">
        <v>4934</v>
      </c>
      <c r="J1482" s="227"/>
      <c r="K1482" s="228">
        <v>2032</v>
      </c>
      <c r="M1482" s="205" t="s">
        <v>1805</v>
      </c>
      <c r="N1482" s="205"/>
      <c r="O1482" s="206">
        <v>1604</v>
      </c>
      <c r="U1482" s="309" t="s">
        <v>33239</v>
      </c>
      <c r="V1482" s="310">
        <v>1426.9</v>
      </c>
      <c r="X1482" s="267" t="s">
        <v>54832</v>
      </c>
      <c r="Y1482" s="268">
        <v>900</v>
      </c>
      <c r="AA1482" s="229" t="s">
        <v>15963</v>
      </c>
      <c r="AB1482" s="230">
        <v>1534.9</v>
      </c>
      <c r="AD1482" s="209" t="s">
        <v>16048</v>
      </c>
      <c r="AE1482" s="210">
        <v>505.68</v>
      </c>
      <c r="AF1482" s="93"/>
      <c r="AG1482" s="201" t="s">
        <v>32156</v>
      </c>
      <c r="AH1482" s="202">
        <v>733.49</v>
      </c>
      <c r="AJ1482" s="319" t="s">
        <v>46502</v>
      </c>
      <c r="AK1482" s="320">
        <v>12203</v>
      </c>
      <c r="AM1482" s="265" t="s">
        <v>11961</v>
      </c>
      <c r="AN1482" s="266">
        <v>2941.25</v>
      </c>
      <c r="AP1482" s="233" t="s">
        <v>11348</v>
      </c>
      <c r="AQ1482" s="234">
        <v>2032</v>
      </c>
      <c r="AS1482" s="211" t="s">
        <v>8203</v>
      </c>
      <c r="AT1482" s="212">
        <v>156800</v>
      </c>
    </row>
    <row r="1483" spans="1:46" x14ac:dyDescent="0.3">
      <c r="A1483" s="315" t="s">
        <v>65787</v>
      </c>
      <c r="B1483" s="315"/>
      <c r="C1483" s="316">
        <v>53997</v>
      </c>
      <c r="E1483" s="263" t="s">
        <v>5762</v>
      </c>
      <c r="F1483" s="263"/>
      <c r="G1483" s="264">
        <v>167.8</v>
      </c>
      <c r="I1483" s="227" t="s">
        <v>4938</v>
      </c>
      <c r="J1483" s="227"/>
      <c r="K1483" s="228">
        <v>1593</v>
      </c>
      <c r="M1483" s="205" t="s">
        <v>1806</v>
      </c>
      <c r="N1483" s="205"/>
      <c r="O1483" s="206">
        <v>1233</v>
      </c>
      <c r="U1483" s="309" t="s">
        <v>66548</v>
      </c>
      <c r="V1483" s="310">
        <v>641.52</v>
      </c>
      <c r="X1483" s="267" t="s">
        <v>54833</v>
      </c>
      <c r="Y1483" s="268">
        <v>2157.59</v>
      </c>
      <c r="AA1483" s="229" t="s">
        <v>42182</v>
      </c>
      <c r="AB1483" s="230">
        <v>2616</v>
      </c>
      <c r="AD1483" s="209" t="s">
        <v>16049</v>
      </c>
      <c r="AE1483" s="210">
        <v>398</v>
      </c>
      <c r="AF1483" s="93"/>
      <c r="AG1483" s="201" t="s">
        <v>32157</v>
      </c>
      <c r="AH1483" s="202">
        <v>2800</v>
      </c>
      <c r="AJ1483" s="319" t="s">
        <v>65269</v>
      </c>
      <c r="AK1483" s="320">
        <v>53997</v>
      </c>
      <c r="AM1483" s="265" t="s">
        <v>11962</v>
      </c>
      <c r="AN1483" s="266">
        <v>167.8</v>
      </c>
      <c r="AP1483" s="233" t="s">
        <v>11352</v>
      </c>
      <c r="AQ1483" s="234">
        <v>1593</v>
      </c>
      <c r="AS1483" s="211" t="s">
        <v>8318</v>
      </c>
      <c r="AT1483" s="212">
        <v>1679255.85</v>
      </c>
    </row>
    <row r="1484" spans="1:46" x14ac:dyDescent="0.3">
      <c r="A1484" s="315" t="s">
        <v>46399</v>
      </c>
      <c r="B1484" s="315"/>
      <c r="C1484" s="316">
        <v>4125</v>
      </c>
      <c r="E1484" s="263" t="s">
        <v>5763</v>
      </c>
      <c r="F1484" s="263"/>
      <c r="G1484" s="264">
        <v>22772.85</v>
      </c>
      <c r="I1484" s="227" t="s">
        <v>4939</v>
      </c>
      <c r="J1484" s="227"/>
      <c r="K1484" s="228">
        <v>11534</v>
      </c>
      <c r="M1484" s="205" t="s">
        <v>1807</v>
      </c>
      <c r="N1484" s="205"/>
      <c r="O1484" s="206">
        <v>1728</v>
      </c>
      <c r="U1484" s="309" t="s">
        <v>49715</v>
      </c>
      <c r="V1484" s="310">
        <v>580.63</v>
      </c>
      <c r="X1484" s="267" t="s">
        <v>54834</v>
      </c>
      <c r="Y1484" s="268">
        <v>241.49</v>
      </c>
      <c r="AA1484" s="229" t="s">
        <v>36042</v>
      </c>
      <c r="AB1484" s="230">
        <v>6660</v>
      </c>
      <c r="AD1484" s="209" t="s">
        <v>16050</v>
      </c>
      <c r="AE1484" s="210">
        <v>56500</v>
      </c>
      <c r="AF1484" s="93"/>
      <c r="AG1484" s="201" t="s">
        <v>32158</v>
      </c>
      <c r="AH1484" s="202">
        <v>3564.7</v>
      </c>
      <c r="AJ1484" s="319" t="s">
        <v>46503</v>
      </c>
      <c r="AK1484" s="320">
        <v>4125</v>
      </c>
      <c r="AM1484" s="265" t="s">
        <v>11963</v>
      </c>
      <c r="AN1484" s="266">
        <v>22772.85</v>
      </c>
      <c r="AP1484" s="233" t="s">
        <v>11353</v>
      </c>
      <c r="AQ1484" s="234">
        <v>11534</v>
      </c>
      <c r="AS1484" s="211" t="s">
        <v>8705</v>
      </c>
      <c r="AT1484" s="212">
        <v>160590</v>
      </c>
    </row>
    <row r="1485" spans="1:46" x14ac:dyDescent="0.3">
      <c r="A1485" s="315" t="s">
        <v>65789</v>
      </c>
      <c r="B1485" s="315"/>
      <c r="C1485" s="316">
        <v>5458.34</v>
      </c>
      <c r="E1485" s="263" t="s">
        <v>5767</v>
      </c>
      <c r="F1485" s="263"/>
      <c r="G1485" s="264">
        <v>3632193.56</v>
      </c>
      <c r="I1485" s="227" t="s">
        <v>4940</v>
      </c>
      <c r="J1485" s="227"/>
      <c r="K1485" s="228">
        <v>471.9</v>
      </c>
      <c r="M1485" s="205" t="s">
        <v>1808</v>
      </c>
      <c r="N1485" s="205"/>
      <c r="O1485" s="206">
        <v>31769</v>
      </c>
      <c r="U1485" s="309" t="s">
        <v>66549</v>
      </c>
      <c r="V1485" s="310">
        <v>8750</v>
      </c>
      <c r="X1485" s="267" t="s">
        <v>54835</v>
      </c>
      <c r="Y1485" s="268">
        <v>57.92</v>
      </c>
      <c r="AA1485" s="229" t="s">
        <v>36043</v>
      </c>
      <c r="AB1485" s="230">
        <v>1</v>
      </c>
      <c r="AD1485" s="209" t="s">
        <v>16051</v>
      </c>
      <c r="AE1485" s="210">
        <v>8298</v>
      </c>
      <c r="AF1485" s="93"/>
      <c r="AG1485" s="201" t="s">
        <v>32159</v>
      </c>
      <c r="AH1485" s="202">
        <v>1118.4100000000001</v>
      </c>
      <c r="AJ1485" s="319" t="s">
        <v>46504</v>
      </c>
      <c r="AK1485" s="320">
        <v>5458.34</v>
      </c>
      <c r="AM1485" s="265" t="s">
        <v>11967</v>
      </c>
      <c r="AN1485" s="266">
        <v>3632193.56</v>
      </c>
      <c r="AP1485" s="233" t="s">
        <v>11354</v>
      </c>
      <c r="AQ1485" s="234">
        <v>471.9</v>
      </c>
      <c r="AS1485" s="211" t="s">
        <v>8956</v>
      </c>
      <c r="AT1485" s="212">
        <v>1311220</v>
      </c>
    </row>
    <row r="1486" spans="1:46" x14ac:dyDescent="0.3">
      <c r="A1486" s="315" t="s">
        <v>46400</v>
      </c>
      <c r="B1486" s="315"/>
      <c r="C1486" s="316">
        <v>6338.48</v>
      </c>
      <c r="E1486" s="263" t="s">
        <v>5768</v>
      </c>
      <c r="F1486" s="263"/>
      <c r="G1486" s="264">
        <v>96188.55</v>
      </c>
      <c r="I1486" s="227" t="s">
        <v>4942</v>
      </c>
      <c r="J1486" s="227"/>
      <c r="K1486" s="228">
        <v>6244</v>
      </c>
      <c r="M1486" s="205" t="s">
        <v>1809</v>
      </c>
      <c r="N1486" s="205"/>
      <c r="O1486" s="206">
        <v>56144.95</v>
      </c>
      <c r="U1486" s="309" t="s">
        <v>67235</v>
      </c>
      <c r="V1486" s="310">
        <v>1709.2</v>
      </c>
      <c r="X1486" s="267" t="s">
        <v>63039</v>
      </c>
      <c r="Y1486" s="268">
        <v>35875</v>
      </c>
      <c r="AA1486" s="229" t="s">
        <v>15967</v>
      </c>
      <c r="AB1486" s="230">
        <v>1050</v>
      </c>
      <c r="AD1486" s="209" t="s">
        <v>16052</v>
      </c>
      <c r="AE1486" s="210">
        <v>27837.439999999999</v>
      </c>
      <c r="AF1486" s="93"/>
      <c r="AG1486" s="201" t="s">
        <v>32160</v>
      </c>
      <c r="AH1486" s="202">
        <v>5313.36</v>
      </c>
      <c r="AJ1486" s="319" t="s">
        <v>46505</v>
      </c>
      <c r="AK1486" s="320">
        <v>6338.48</v>
      </c>
      <c r="AM1486" s="265" t="s">
        <v>11968</v>
      </c>
      <c r="AN1486" s="266">
        <v>96188.55</v>
      </c>
      <c r="AP1486" s="233" t="s">
        <v>11356</v>
      </c>
      <c r="AQ1486" s="234">
        <v>6244</v>
      </c>
      <c r="AS1486" s="211" t="s">
        <v>9288</v>
      </c>
      <c r="AT1486" s="212">
        <v>19540132.73</v>
      </c>
    </row>
    <row r="1487" spans="1:46" x14ac:dyDescent="0.3">
      <c r="A1487" s="315" t="s">
        <v>65790</v>
      </c>
      <c r="B1487" s="315"/>
      <c r="C1487" s="316">
        <v>49077.08</v>
      </c>
      <c r="E1487" s="263" t="s">
        <v>5765</v>
      </c>
      <c r="F1487" s="263"/>
      <c r="G1487" s="264">
        <v>144177.62</v>
      </c>
      <c r="I1487" s="227" t="s">
        <v>4944</v>
      </c>
      <c r="J1487" s="227"/>
      <c r="K1487" s="228">
        <v>1877</v>
      </c>
      <c r="M1487" s="205" t="s">
        <v>1810</v>
      </c>
      <c r="N1487" s="205"/>
      <c r="O1487" s="206">
        <v>1988</v>
      </c>
      <c r="U1487" s="309" t="s">
        <v>60256</v>
      </c>
      <c r="V1487" s="310">
        <v>3025</v>
      </c>
      <c r="X1487" s="267" t="s">
        <v>38880</v>
      </c>
      <c r="Y1487" s="268">
        <v>24433.32</v>
      </c>
      <c r="AA1487" s="229" t="s">
        <v>33133</v>
      </c>
      <c r="AB1487" s="230">
        <v>13612.5</v>
      </c>
      <c r="AD1487" s="209" t="s">
        <v>16053</v>
      </c>
      <c r="AE1487" s="210">
        <v>2129.56</v>
      </c>
      <c r="AF1487" s="93"/>
      <c r="AG1487" s="201" t="s">
        <v>32161</v>
      </c>
      <c r="AH1487" s="202">
        <v>965.84</v>
      </c>
      <c r="AJ1487" s="319" t="s">
        <v>46507</v>
      </c>
      <c r="AK1487" s="320">
        <v>49077.08</v>
      </c>
      <c r="AM1487" s="265" t="s">
        <v>11965</v>
      </c>
      <c r="AN1487" s="266">
        <v>144177.62</v>
      </c>
      <c r="AP1487" s="233" t="s">
        <v>11358</v>
      </c>
      <c r="AQ1487" s="234">
        <v>1877</v>
      </c>
      <c r="AS1487" s="211" t="s">
        <v>9521</v>
      </c>
      <c r="AT1487" s="212">
        <v>510812.04</v>
      </c>
    </row>
    <row r="1488" spans="1:46" x14ac:dyDescent="0.3">
      <c r="A1488" s="315" t="s">
        <v>46402</v>
      </c>
      <c r="B1488" s="315"/>
      <c r="C1488" s="316">
        <v>696</v>
      </c>
      <c r="E1488" s="263" t="s">
        <v>5769</v>
      </c>
      <c r="F1488" s="263"/>
      <c r="G1488" s="264">
        <v>4948498.75</v>
      </c>
      <c r="I1488" s="227" t="s">
        <v>4945</v>
      </c>
      <c r="J1488" s="227"/>
      <c r="K1488" s="228">
        <v>368</v>
      </c>
      <c r="M1488" s="205" t="s">
        <v>1811</v>
      </c>
      <c r="N1488" s="205"/>
      <c r="O1488" s="206">
        <v>34642</v>
      </c>
      <c r="U1488" s="309" t="s">
        <v>60257</v>
      </c>
      <c r="V1488" s="310">
        <v>231.43</v>
      </c>
      <c r="X1488" s="267" t="s">
        <v>38881</v>
      </c>
      <c r="Y1488" s="268">
        <v>4230.12</v>
      </c>
      <c r="AA1488" s="229" t="s">
        <v>33134</v>
      </c>
      <c r="AB1488" s="230">
        <v>13823.19</v>
      </c>
      <c r="AD1488" s="209" t="s">
        <v>16054</v>
      </c>
      <c r="AE1488" s="210">
        <v>13920.11</v>
      </c>
      <c r="AF1488" s="93"/>
      <c r="AG1488" s="201" t="s">
        <v>32162</v>
      </c>
      <c r="AH1488" s="202">
        <v>8011.08</v>
      </c>
      <c r="AJ1488" s="319" t="s">
        <v>46508</v>
      </c>
      <c r="AK1488" s="320">
        <v>696</v>
      </c>
      <c r="AM1488" s="265" t="s">
        <v>11969</v>
      </c>
      <c r="AN1488" s="266">
        <v>4948498.75</v>
      </c>
      <c r="AP1488" s="233" t="s">
        <v>11359</v>
      </c>
      <c r="AQ1488" s="234">
        <v>368</v>
      </c>
      <c r="AS1488" s="211" t="s">
        <v>9589</v>
      </c>
      <c r="AT1488" s="212">
        <v>616.89</v>
      </c>
    </row>
    <row r="1489" spans="1:46" x14ac:dyDescent="0.3">
      <c r="A1489" s="315" t="s">
        <v>65792</v>
      </c>
      <c r="B1489" s="315"/>
      <c r="C1489" s="316">
        <v>34477.42</v>
      </c>
      <c r="E1489" s="263" t="s">
        <v>5770</v>
      </c>
      <c r="F1489" s="263"/>
      <c r="G1489" s="264">
        <v>213314.77</v>
      </c>
      <c r="I1489" s="227" t="s">
        <v>4814</v>
      </c>
      <c r="J1489" s="227"/>
      <c r="K1489" s="228">
        <v>34839.54</v>
      </c>
      <c r="M1489" s="205" t="s">
        <v>1812</v>
      </c>
      <c r="N1489" s="205"/>
      <c r="O1489" s="206">
        <v>388500</v>
      </c>
      <c r="U1489" s="309" t="s">
        <v>60258</v>
      </c>
      <c r="V1489" s="310">
        <v>600.48</v>
      </c>
      <c r="X1489" s="267" t="s">
        <v>42186</v>
      </c>
      <c r="Y1489" s="268">
        <v>1052.5</v>
      </c>
      <c r="AA1489" s="229" t="s">
        <v>44430</v>
      </c>
      <c r="AB1489" s="230">
        <v>4900</v>
      </c>
      <c r="AD1489" s="209" t="s">
        <v>16055</v>
      </c>
      <c r="AE1489" s="210">
        <v>1064.8900000000001</v>
      </c>
      <c r="AF1489" s="93"/>
      <c r="AG1489" s="201" t="s">
        <v>21179</v>
      </c>
      <c r="AH1489" s="202">
        <v>5982.33</v>
      </c>
      <c r="AJ1489" s="319" t="s">
        <v>46510</v>
      </c>
      <c r="AK1489" s="320">
        <v>34477.42</v>
      </c>
      <c r="AM1489" s="265" t="s">
        <v>11970</v>
      </c>
      <c r="AN1489" s="266">
        <v>213314.77</v>
      </c>
      <c r="AP1489" s="233" t="s">
        <v>11360</v>
      </c>
      <c r="AQ1489" s="234">
        <v>34839.54</v>
      </c>
      <c r="AS1489" s="211" t="s">
        <v>10902</v>
      </c>
      <c r="AT1489" s="212">
        <v>111198.07</v>
      </c>
    </row>
    <row r="1490" spans="1:46" x14ac:dyDescent="0.3">
      <c r="A1490" s="315" t="s">
        <v>46404</v>
      </c>
      <c r="B1490" s="315"/>
      <c r="C1490" s="316">
        <v>1575</v>
      </c>
      <c r="E1490" s="263" t="s">
        <v>5771</v>
      </c>
      <c r="F1490" s="263"/>
      <c r="G1490" s="264">
        <v>11885481.220000001</v>
      </c>
      <c r="I1490" s="227" t="s">
        <v>4946</v>
      </c>
      <c r="J1490" s="227"/>
      <c r="K1490" s="228">
        <v>783</v>
      </c>
      <c r="M1490" s="205" t="s">
        <v>1813</v>
      </c>
      <c r="N1490" s="205"/>
      <c r="O1490" s="206">
        <v>3719</v>
      </c>
      <c r="U1490" s="309" t="s">
        <v>58204</v>
      </c>
      <c r="V1490" s="310">
        <v>6338.48</v>
      </c>
      <c r="X1490" s="267" t="s">
        <v>38882</v>
      </c>
      <c r="Y1490" s="268">
        <v>6164.1</v>
      </c>
      <c r="AA1490" s="229" t="s">
        <v>15969</v>
      </c>
      <c r="AB1490" s="230">
        <v>1121.69</v>
      </c>
      <c r="AD1490" s="209" t="s">
        <v>16056</v>
      </c>
      <c r="AE1490" s="210">
        <v>13920.11</v>
      </c>
      <c r="AF1490" s="93"/>
      <c r="AG1490" s="201" t="s">
        <v>13597</v>
      </c>
      <c r="AH1490" s="202">
        <v>6323.26</v>
      </c>
      <c r="AJ1490" s="319" t="s">
        <v>46511</v>
      </c>
      <c r="AK1490" s="320">
        <v>1575</v>
      </c>
      <c r="AM1490" s="265" t="s">
        <v>11971</v>
      </c>
      <c r="AN1490" s="266">
        <v>11885481.220000001</v>
      </c>
      <c r="AP1490" s="233" t="s">
        <v>11361</v>
      </c>
      <c r="AQ1490" s="234">
        <v>783</v>
      </c>
      <c r="AS1490" s="211" t="s">
        <v>11288</v>
      </c>
      <c r="AT1490" s="212">
        <v>14582.24</v>
      </c>
    </row>
    <row r="1491" spans="1:46" x14ac:dyDescent="0.3">
      <c r="A1491" s="315" t="s">
        <v>46405</v>
      </c>
      <c r="B1491" s="315"/>
      <c r="C1491" s="316">
        <v>6799</v>
      </c>
      <c r="E1491" s="263" t="s">
        <v>5772</v>
      </c>
      <c r="F1491" s="263"/>
      <c r="G1491" s="264">
        <v>612202.31000000006</v>
      </c>
      <c r="I1491" s="227" t="s">
        <v>4815</v>
      </c>
      <c r="J1491" s="227"/>
      <c r="K1491" s="228">
        <v>97261.67</v>
      </c>
      <c r="M1491" s="205" t="s">
        <v>1814</v>
      </c>
      <c r="N1491" s="205"/>
      <c r="O1491" s="206">
        <v>16848</v>
      </c>
      <c r="U1491" s="309" t="s">
        <v>55889</v>
      </c>
      <c r="V1491" s="310">
        <v>15359.81</v>
      </c>
      <c r="X1491" s="267" t="s">
        <v>55842</v>
      </c>
      <c r="Y1491" s="268">
        <v>27125</v>
      </c>
      <c r="AA1491" s="229" t="s">
        <v>33135</v>
      </c>
      <c r="AB1491" s="230">
        <v>3087.32</v>
      </c>
      <c r="AD1491" s="209" t="s">
        <v>16057</v>
      </c>
      <c r="AE1491" s="210">
        <v>27837.439999999999</v>
      </c>
      <c r="AF1491" s="93"/>
      <c r="AG1491" s="201" t="s">
        <v>13598</v>
      </c>
      <c r="AH1491" s="202">
        <v>941.37</v>
      </c>
      <c r="AJ1491" s="319" t="s">
        <v>46512</v>
      </c>
      <c r="AK1491" s="320">
        <v>6799</v>
      </c>
      <c r="AM1491" s="265" t="s">
        <v>11972</v>
      </c>
      <c r="AN1491" s="266">
        <v>612202.31000000006</v>
      </c>
      <c r="AP1491" s="233" t="s">
        <v>11364</v>
      </c>
      <c r="AQ1491" s="234">
        <v>97261.67</v>
      </c>
      <c r="AS1491" s="211" t="s">
        <v>11544</v>
      </c>
      <c r="AT1491" s="212">
        <v>2297995.48</v>
      </c>
    </row>
    <row r="1492" spans="1:46" x14ac:dyDescent="0.3">
      <c r="A1492" s="315" t="s">
        <v>46406</v>
      </c>
      <c r="B1492" s="315"/>
      <c r="C1492" s="316">
        <v>19258.78</v>
      </c>
      <c r="E1492" s="263" t="s">
        <v>5773</v>
      </c>
      <c r="F1492" s="263"/>
      <c r="G1492" s="264">
        <v>21066550.440000001</v>
      </c>
      <c r="I1492" s="227" t="s">
        <v>4950</v>
      </c>
      <c r="J1492" s="227"/>
      <c r="K1492" s="228">
        <v>1113.6600000000001</v>
      </c>
      <c r="M1492" s="205" t="s">
        <v>1815</v>
      </c>
      <c r="N1492" s="205"/>
      <c r="O1492" s="206">
        <v>3552</v>
      </c>
      <c r="U1492" s="309" t="s">
        <v>55890</v>
      </c>
      <c r="V1492" s="310">
        <v>59412.23</v>
      </c>
      <c r="X1492" s="267" t="s">
        <v>16094</v>
      </c>
      <c r="Y1492" s="268">
        <v>2197.5500000000002</v>
      </c>
      <c r="AA1492" s="229" t="s">
        <v>33136</v>
      </c>
      <c r="AB1492" s="230">
        <v>1762.67</v>
      </c>
      <c r="AD1492" s="209" t="s">
        <v>16058</v>
      </c>
      <c r="AE1492" s="210">
        <v>2004</v>
      </c>
      <c r="AF1492" s="93"/>
      <c r="AG1492" s="201" t="s">
        <v>13599</v>
      </c>
      <c r="AH1492" s="202">
        <v>418.77</v>
      </c>
      <c r="AJ1492" s="319" t="s">
        <v>46513</v>
      </c>
      <c r="AK1492" s="320">
        <v>19258.78</v>
      </c>
      <c r="AM1492" s="265" t="s">
        <v>11973</v>
      </c>
      <c r="AN1492" s="266">
        <v>21066550.440000001</v>
      </c>
      <c r="AP1492" s="233" t="s">
        <v>11366</v>
      </c>
      <c r="AQ1492" s="234">
        <v>1113.6600000000001</v>
      </c>
      <c r="AS1492" s="211" t="s">
        <v>9848</v>
      </c>
      <c r="AT1492" s="212">
        <v>33271614.949999999</v>
      </c>
    </row>
    <row r="1493" spans="1:46" x14ac:dyDescent="0.3">
      <c r="A1493" s="315" t="s">
        <v>65794</v>
      </c>
      <c r="B1493" s="315"/>
      <c r="C1493" s="316">
        <v>266246.11</v>
      </c>
      <c r="E1493" s="263" t="s">
        <v>5774</v>
      </c>
      <c r="F1493" s="263"/>
      <c r="G1493" s="264">
        <v>179637.39</v>
      </c>
      <c r="I1493" s="227" t="s">
        <v>4951</v>
      </c>
      <c r="J1493" s="227"/>
      <c r="K1493" s="228">
        <v>990.38</v>
      </c>
      <c r="M1493" s="205" t="s">
        <v>1816</v>
      </c>
      <c r="N1493" s="205"/>
      <c r="O1493" s="206">
        <v>2048</v>
      </c>
      <c r="U1493" s="309" t="s">
        <v>64081</v>
      </c>
      <c r="V1493" s="310">
        <v>44817.68</v>
      </c>
      <c r="X1493" s="267" t="s">
        <v>33159</v>
      </c>
      <c r="Y1493" s="268">
        <v>922.5</v>
      </c>
      <c r="AA1493" s="229" t="s">
        <v>15970</v>
      </c>
      <c r="AB1493" s="230">
        <v>6.13</v>
      </c>
      <c r="AD1493" s="209" t="s">
        <v>16059</v>
      </c>
      <c r="AE1493" s="210">
        <v>22200</v>
      </c>
      <c r="AF1493" s="93"/>
      <c r="AG1493" s="201" t="s">
        <v>21184</v>
      </c>
      <c r="AH1493" s="202">
        <v>2800</v>
      </c>
      <c r="AJ1493" s="319" t="s">
        <v>46514</v>
      </c>
      <c r="AK1493" s="320">
        <v>266246.11</v>
      </c>
      <c r="AM1493" s="265" t="s">
        <v>11974</v>
      </c>
      <c r="AN1493" s="266">
        <v>179637.39</v>
      </c>
      <c r="AP1493" s="233" t="s">
        <v>11367</v>
      </c>
      <c r="AQ1493" s="234">
        <v>990.38</v>
      </c>
      <c r="AS1493" s="211" t="s">
        <v>6696</v>
      </c>
      <c r="AT1493" s="212">
        <v>7268.46</v>
      </c>
    </row>
    <row r="1494" spans="1:46" x14ac:dyDescent="0.3">
      <c r="A1494" s="315" t="s">
        <v>65795</v>
      </c>
      <c r="B1494" s="315"/>
      <c r="C1494" s="316">
        <v>1508</v>
      </c>
      <c r="E1494" s="263" t="s">
        <v>5775</v>
      </c>
      <c r="F1494" s="263"/>
      <c r="G1494" s="264">
        <v>223996.98</v>
      </c>
      <c r="I1494" s="227" t="s">
        <v>4816</v>
      </c>
      <c r="J1494" s="227"/>
      <c r="K1494" s="228">
        <v>117563.83</v>
      </c>
      <c r="M1494" s="205" t="s">
        <v>1817</v>
      </c>
      <c r="N1494" s="205"/>
      <c r="O1494" s="206">
        <v>3804</v>
      </c>
      <c r="U1494" s="309" t="s">
        <v>67236</v>
      </c>
      <c r="V1494" s="310">
        <v>91446.16</v>
      </c>
      <c r="X1494" s="267" t="s">
        <v>33160</v>
      </c>
      <c r="Y1494" s="268">
        <v>3572.66</v>
      </c>
      <c r="AA1494" s="229" t="s">
        <v>34596</v>
      </c>
      <c r="AB1494" s="230">
        <v>757.34</v>
      </c>
      <c r="AD1494" s="209" t="s">
        <v>16060</v>
      </c>
      <c r="AE1494" s="210">
        <v>5046.1099999999997</v>
      </c>
      <c r="AF1494" s="93"/>
      <c r="AG1494" s="201" t="s">
        <v>32163</v>
      </c>
      <c r="AH1494" s="202">
        <v>3564.7</v>
      </c>
      <c r="AJ1494" s="319" t="s">
        <v>66332</v>
      </c>
      <c r="AK1494" s="320">
        <v>1508</v>
      </c>
      <c r="AM1494" s="265" t="s">
        <v>11975</v>
      </c>
      <c r="AN1494" s="266">
        <v>223996.98</v>
      </c>
      <c r="AP1494" s="233" t="s">
        <v>11368</v>
      </c>
      <c r="AQ1494" s="234">
        <v>117563.83</v>
      </c>
      <c r="AS1494" s="211" t="s">
        <v>7365</v>
      </c>
      <c r="AT1494" s="212">
        <v>39524</v>
      </c>
    </row>
    <row r="1495" spans="1:46" x14ac:dyDescent="0.3">
      <c r="A1495" s="315" t="s">
        <v>46407</v>
      </c>
      <c r="B1495" s="315"/>
      <c r="C1495" s="316">
        <v>76538.75</v>
      </c>
      <c r="E1495" s="263" t="s">
        <v>5776</v>
      </c>
      <c r="F1495" s="263"/>
      <c r="G1495" s="264">
        <v>346560.65</v>
      </c>
      <c r="I1495" s="227" t="s">
        <v>4952</v>
      </c>
      <c r="J1495" s="227"/>
      <c r="K1495" s="228">
        <v>13184.99</v>
      </c>
      <c r="M1495" s="205" t="s">
        <v>1818</v>
      </c>
      <c r="N1495" s="205"/>
      <c r="O1495" s="206">
        <v>3255</v>
      </c>
      <c r="U1495" s="309" t="s">
        <v>33245</v>
      </c>
      <c r="V1495" s="310">
        <v>203580.03</v>
      </c>
      <c r="X1495" s="267" t="s">
        <v>63040</v>
      </c>
      <c r="Y1495" s="268">
        <v>24449.32</v>
      </c>
      <c r="AA1495" s="229" t="s">
        <v>15971</v>
      </c>
      <c r="AB1495" s="230">
        <v>261.83999999999997</v>
      </c>
      <c r="AD1495" s="209" t="s">
        <v>16061</v>
      </c>
      <c r="AE1495" s="210">
        <v>5247.43</v>
      </c>
      <c r="AF1495" s="93"/>
      <c r="AG1495" s="201" t="s">
        <v>32164</v>
      </c>
      <c r="AH1495" s="202">
        <v>1118.4100000000001</v>
      </c>
      <c r="AJ1495" s="319" t="s">
        <v>46515</v>
      </c>
      <c r="AK1495" s="320">
        <v>76538.75</v>
      </c>
      <c r="AM1495" s="265" t="s">
        <v>11976</v>
      </c>
      <c r="AN1495" s="266">
        <v>346560.65</v>
      </c>
      <c r="AP1495" s="233" t="s">
        <v>11369</v>
      </c>
      <c r="AQ1495" s="234">
        <v>13184.99</v>
      </c>
      <c r="AS1495" s="211" t="s">
        <v>7776</v>
      </c>
      <c r="AT1495" s="212">
        <v>3191.48</v>
      </c>
    </row>
    <row r="1496" spans="1:46" x14ac:dyDescent="0.3">
      <c r="A1496" s="315" t="s">
        <v>46408</v>
      </c>
      <c r="B1496" s="315"/>
      <c r="C1496" s="316">
        <v>5307</v>
      </c>
      <c r="E1496" s="263" t="s">
        <v>5777</v>
      </c>
      <c r="F1496" s="263"/>
      <c r="G1496" s="264">
        <v>58767.67</v>
      </c>
      <c r="I1496" s="227" t="s">
        <v>4817</v>
      </c>
      <c r="J1496" s="227"/>
      <c r="K1496" s="228">
        <v>315999.38</v>
      </c>
      <c r="M1496" s="205" t="s">
        <v>1819</v>
      </c>
      <c r="N1496" s="205"/>
      <c r="O1496" s="206">
        <v>25455</v>
      </c>
      <c r="U1496" s="309" t="s">
        <v>33248</v>
      </c>
      <c r="V1496" s="310">
        <v>32171.82</v>
      </c>
      <c r="X1496" s="267" t="s">
        <v>63041</v>
      </c>
      <c r="Y1496" s="268">
        <v>1848.92</v>
      </c>
      <c r="AA1496" s="229" t="s">
        <v>42183</v>
      </c>
      <c r="AB1496" s="230">
        <v>2894</v>
      </c>
      <c r="AD1496" s="209" t="s">
        <v>16062</v>
      </c>
      <c r="AE1496" s="210">
        <v>7925.15</v>
      </c>
      <c r="AF1496" s="93"/>
      <c r="AG1496" s="201" t="s">
        <v>13600</v>
      </c>
      <c r="AH1496" s="202">
        <v>45599.14</v>
      </c>
      <c r="AJ1496" s="319" t="s">
        <v>46516</v>
      </c>
      <c r="AK1496" s="320">
        <v>5307</v>
      </c>
      <c r="AM1496" s="265" t="s">
        <v>11977</v>
      </c>
      <c r="AN1496" s="266">
        <v>58767.67</v>
      </c>
      <c r="AP1496" s="233" t="s">
        <v>11370</v>
      </c>
      <c r="AQ1496" s="234">
        <v>315999.38</v>
      </c>
      <c r="AS1496" s="211" t="s">
        <v>8319</v>
      </c>
      <c r="AT1496" s="212">
        <v>10665</v>
      </c>
    </row>
    <row r="1497" spans="1:46" x14ac:dyDescent="0.3">
      <c r="A1497" s="315" t="s">
        <v>46409</v>
      </c>
      <c r="B1497" s="315"/>
      <c r="C1497" s="316">
        <v>82800</v>
      </c>
      <c r="E1497" s="263" t="s">
        <v>5778</v>
      </c>
      <c r="F1497" s="263"/>
      <c r="G1497" s="264">
        <v>188034.55</v>
      </c>
      <c r="I1497" s="227" t="s">
        <v>4954</v>
      </c>
      <c r="J1497" s="227"/>
      <c r="K1497" s="228">
        <v>1100</v>
      </c>
      <c r="M1497" s="205" t="s">
        <v>1820</v>
      </c>
      <c r="N1497" s="205"/>
      <c r="O1497" s="206">
        <v>2827.44</v>
      </c>
      <c r="U1497" s="309" t="s">
        <v>33250</v>
      </c>
      <c r="V1497" s="310">
        <v>10378.08</v>
      </c>
      <c r="X1497" s="267" t="s">
        <v>63042</v>
      </c>
      <c r="Y1497" s="268">
        <v>704.35</v>
      </c>
      <c r="AA1497" s="229" t="s">
        <v>15972</v>
      </c>
      <c r="AB1497" s="230">
        <v>27617.18</v>
      </c>
      <c r="AD1497" s="209" t="s">
        <v>16063</v>
      </c>
      <c r="AE1497" s="210">
        <v>21126</v>
      </c>
      <c r="AF1497" s="93"/>
      <c r="AG1497" s="201" t="s">
        <v>21192</v>
      </c>
      <c r="AH1497" s="202">
        <v>965.84</v>
      </c>
      <c r="AJ1497" s="319" t="s">
        <v>46517</v>
      </c>
      <c r="AK1497" s="320">
        <v>82800</v>
      </c>
      <c r="AM1497" s="265" t="s">
        <v>11978</v>
      </c>
      <c r="AN1497" s="266">
        <v>188034.55</v>
      </c>
      <c r="AP1497" s="233" t="s">
        <v>11372</v>
      </c>
      <c r="AQ1497" s="234">
        <v>1100</v>
      </c>
      <c r="AS1497" s="211" t="s">
        <v>8706</v>
      </c>
      <c r="AT1497" s="212">
        <v>2000</v>
      </c>
    </row>
    <row r="1498" spans="1:46" x14ac:dyDescent="0.3">
      <c r="A1498" s="315" t="s">
        <v>46411</v>
      </c>
      <c r="B1498" s="315"/>
      <c r="C1498" s="316">
        <v>100491</v>
      </c>
      <c r="E1498" s="263" t="s">
        <v>5779</v>
      </c>
      <c r="F1498" s="263"/>
      <c r="G1498" s="264">
        <v>1606713.35</v>
      </c>
      <c r="I1498" s="227" t="s">
        <v>4955</v>
      </c>
      <c r="J1498" s="227"/>
      <c r="K1498" s="228">
        <v>2835</v>
      </c>
      <c r="M1498" s="205" t="s">
        <v>1821</v>
      </c>
      <c r="N1498" s="205"/>
      <c r="O1498" s="206">
        <v>3207</v>
      </c>
      <c r="U1498" s="309" t="s">
        <v>33251</v>
      </c>
      <c r="V1498" s="310">
        <v>2942.5</v>
      </c>
      <c r="X1498" s="267" t="s">
        <v>63043</v>
      </c>
      <c r="Y1498" s="268">
        <v>2330.41</v>
      </c>
      <c r="AA1498" s="229" t="s">
        <v>36044</v>
      </c>
      <c r="AB1498" s="230">
        <v>12580</v>
      </c>
      <c r="AD1498" s="209" t="s">
        <v>16064</v>
      </c>
      <c r="AE1498" s="210">
        <v>398</v>
      </c>
      <c r="AF1498" s="93"/>
      <c r="AG1498" s="201" t="s">
        <v>32165</v>
      </c>
      <c r="AH1498" s="202">
        <v>8011.08</v>
      </c>
      <c r="AJ1498" s="319" t="s">
        <v>46519</v>
      </c>
      <c r="AK1498" s="320">
        <v>100491</v>
      </c>
      <c r="AM1498" s="265" t="s">
        <v>11979</v>
      </c>
      <c r="AN1498" s="266">
        <v>1606713.35</v>
      </c>
      <c r="AP1498" s="233" t="s">
        <v>11373</v>
      </c>
      <c r="AQ1498" s="234">
        <v>2835</v>
      </c>
      <c r="AS1498" s="211" t="s">
        <v>8957</v>
      </c>
      <c r="AT1498" s="212">
        <v>6025.33</v>
      </c>
    </row>
    <row r="1499" spans="1:46" x14ac:dyDescent="0.3">
      <c r="A1499" s="315" t="s">
        <v>46413</v>
      </c>
      <c r="B1499" s="315"/>
      <c r="C1499" s="316">
        <v>435</v>
      </c>
      <c r="E1499" s="263" t="s">
        <v>5780</v>
      </c>
      <c r="F1499" s="263"/>
      <c r="G1499" s="264">
        <v>1484990.13</v>
      </c>
      <c r="I1499" s="227" t="s">
        <v>5007</v>
      </c>
      <c r="J1499" s="227"/>
      <c r="K1499" s="228">
        <v>2490</v>
      </c>
      <c r="M1499" s="205" t="s">
        <v>1822</v>
      </c>
      <c r="N1499" s="205"/>
      <c r="O1499" s="206">
        <v>223280</v>
      </c>
      <c r="U1499" s="309" t="s">
        <v>33252</v>
      </c>
      <c r="V1499" s="310">
        <v>1200</v>
      </c>
      <c r="X1499" s="267" t="s">
        <v>57255</v>
      </c>
      <c r="Y1499" s="268">
        <v>8438.33</v>
      </c>
      <c r="AA1499" s="229" t="s">
        <v>33137</v>
      </c>
      <c r="AB1499" s="230">
        <v>30735.61</v>
      </c>
      <c r="AD1499" s="209" t="s">
        <v>16065</v>
      </c>
      <c r="AE1499" s="210">
        <v>133684</v>
      </c>
      <c r="AF1499" s="93"/>
      <c r="AG1499" s="201" t="s">
        <v>13601</v>
      </c>
      <c r="AH1499" s="202">
        <v>15560.49</v>
      </c>
      <c r="AJ1499" s="319" t="s">
        <v>46521</v>
      </c>
      <c r="AK1499" s="320">
        <v>435</v>
      </c>
      <c r="AM1499" s="265" t="s">
        <v>11980</v>
      </c>
      <c r="AN1499" s="266">
        <v>1484990.13</v>
      </c>
      <c r="AP1499" s="233" t="s">
        <v>11377</v>
      </c>
      <c r="AQ1499" s="234">
        <v>2490</v>
      </c>
      <c r="AS1499" s="211" t="s">
        <v>9289</v>
      </c>
      <c r="AT1499" s="212">
        <v>10766.32</v>
      </c>
    </row>
    <row r="1500" spans="1:46" x14ac:dyDescent="0.3">
      <c r="A1500" s="315" t="s">
        <v>46414</v>
      </c>
      <c r="B1500" s="315"/>
      <c r="C1500" s="316">
        <v>250009</v>
      </c>
      <c r="E1500" s="263" t="s">
        <v>5781</v>
      </c>
      <c r="F1500" s="263"/>
      <c r="G1500" s="264">
        <v>13531279.35</v>
      </c>
      <c r="I1500" s="227" t="s">
        <v>4959</v>
      </c>
      <c r="J1500" s="227"/>
      <c r="K1500" s="228">
        <v>14300.19</v>
      </c>
      <c r="M1500" s="205" t="s">
        <v>1823</v>
      </c>
      <c r="N1500" s="205"/>
      <c r="O1500" s="206">
        <v>66708.17</v>
      </c>
      <c r="U1500" s="309" t="s">
        <v>33253</v>
      </c>
      <c r="V1500" s="310">
        <v>18400.72</v>
      </c>
      <c r="X1500" s="267" t="s">
        <v>57256</v>
      </c>
      <c r="Y1500" s="268">
        <v>632.84</v>
      </c>
      <c r="AA1500" s="229" t="s">
        <v>15974</v>
      </c>
      <c r="AB1500" s="230">
        <v>2112.71</v>
      </c>
      <c r="AD1500" s="209" t="s">
        <v>16066</v>
      </c>
      <c r="AE1500" s="210">
        <v>600</v>
      </c>
      <c r="AF1500" s="93"/>
      <c r="AG1500" s="201" t="s">
        <v>13602</v>
      </c>
      <c r="AH1500" s="202">
        <v>2675.7</v>
      </c>
      <c r="AJ1500" s="319" t="s">
        <v>46522</v>
      </c>
      <c r="AK1500" s="320">
        <v>250009</v>
      </c>
      <c r="AM1500" s="265" t="s">
        <v>11981</v>
      </c>
      <c r="AN1500" s="266">
        <v>13531279.35</v>
      </c>
      <c r="AP1500" s="233" t="s">
        <v>11378</v>
      </c>
      <c r="AQ1500" s="234">
        <v>14300.19</v>
      </c>
      <c r="AS1500" s="211" t="s">
        <v>10621</v>
      </c>
      <c r="AT1500" s="212">
        <v>5396</v>
      </c>
    </row>
    <row r="1501" spans="1:46" x14ac:dyDescent="0.3">
      <c r="A1501" s="315" t="s">
        <v>46415</v>
      </c>
      <c r="B1501" s="315"/>
      <c r="C1501" s="316">
        <v>4785</v>
      </c>
      <c r="E1501" s="263" t="s">
        <v>5782</v>
      </c>
      <c r="F1501" s="263"/>
      <c r="G1501" s="264">
        <v>201095.67999999999</v>
      </c>
      <c r="I1501" s="227" t="s">
        <v>4819</v>
      </c>
      <c r="J1501" s="227"/>
      <c r="K1501" s="228">
        <v>164398.71</v>
      </c>
      <c r="M1501" s="205" t="s">
        <v>1824</v>
      </c>
      <c r="N1501" s="205"/>
      <c r="O1501" s="206">
        <v>119034</v>
      </c>
      <c r="U1501" s="309" t="s">
        <v>34691</v>
      </c>
      <c r="V1501" s="310">
        <v>55039.66</v>
      </c>
      <c r="X1501" s="267" t="s">
        <v>57257</v>
      </c>
      <c r="Y1501" s="268">
        <v>245.7</v>
      </c>
      <c r="AA1501" s="229" t="s">
        <v>33138</v>
      </c>
      <c r="AB1501" s="230">
        <v>13029.02</v>
      </c>
      <c r="AD1501" s="209" t="s">
        <v>16067</v>
      </c>
      <c r="AE1501" s="210">
        <v>908</v>
      </c>
      <c r="AF1501" s="93"/>
      <c r="AG1501" s="201" t="s">
        <v>13603</v>
      </c>
      <c r="AH1501" s="202">
        <v>3272.03</v>
      </c>
      <c r="AJ1501" s="319" t="s">
        <v>46523</v>
      </c>
      <c r="AK1501" s="320">
        <v>4785</v>
      </c>
      <c r="AM1501" s="265" t="s">
        <v>11982</v>
      </c>
      <c r="AN1501" s="266">
        <v>201095.67999999999</v>
      </c>
      <c r="AP1501" s="233" t="s">
        <v>11379</v>
      </c>
      <c r="AQ1501" s="234">
        <v>164398.71</v>
      </c>
      <c r="AS1501" s="211" t="s">
        <v>11289</v>
      </c>
      <c r="AT1501" s="212">
        <v>824.26</v>
      </c>
    </row>
    <row r="1502" spans="1:46" x14ac:dyDescent="0.3">
      <c r="A1502" s="315" t="s">
        <v>46417</v>
      </c>
      <c r="B1502" s="315"/>
      <c r="C1502" s="316">
        <v>1537</v>
      </c>
      <c r="E1502" s="263" t="s">
        <v>5783</v>
      </c>
      <c r="F1502" s="263"/>
      <c r="G1502" s="264">
        <v>3510034.87</v>
      </c>
      <c r="I1502" s="227" t="s">
        <v>4820</v>
      </c>
      <c r="J1502" s="227"/>
      <c r="K1502" s="228">
        <v>77209</v>
      </c>
      <c r="M1502" s="205" t="s">
        <v>1825</v>
      </c>
      <c r="N1502" s="205"/>
      <c r="O1502" s="206">
        <v>16011</v>
      </c>
      <c r="U1502" s="309" t="s">
        <v>44544</v>
      </c>
      <c r="V1502" s="310">
        <v>1369</v>
      </c>
      <c r="X1502" s="267" t="s">
        <v>57258</v>
      </c>
      <c r="Y1502" s="268">
        <v>1509.59</v>
      </c>
      <c r="AA1502" s="229" t="s">
        <v>33139</v>
      </c>
      <c r="AB1502" s="230">
        <v>11425.3</v>
      </c>
      <c r="AD1502" s="209" t="s">
        <v>16068</v>
      </c>
      <c r="AE1502" s="210">
        <v>1587.57</v>
      </c>
      <c r="AF1502" s="93"/>
      <c r="AG1502" s="201" t="s">
        <v>32166</v>
      </c>
      <c r="AH1502" s="202">
        <v>2195.62</v>
      </c>
      <c r="AJ1502" s="319" t="s">
        <v>46525</v>
      </c>
      <c r="AK1502" s="320">
        <v>1537</v>
      </c>
      <c r="AM1502" s="265" t="s">
        <v>11983</v>
      </c>
      <c r="AN1502" s="266">
        <v>3510034.87</v>
      </c>
      <c r="AP1502" s="233" t="s">
        <v>11381</v>
      </c>
      <c r="AQ1502" s="234">
        <v>77209</v>
      </c>
      <c r="AS1502" s="211" t="s">
        <v>9849</v>
      </c>
      <c r="AT1502" s="212">
        <v>85660.85</v>
      </c>
    </row>
    <row r="1503" spans="1:46" x14ac:dyDescent="0.3">
      <c r="A1503" s="315" t="s">
        <v>46420</v>
      </c>
      <c r="B1503" s="315"/>
      <c r="C1503" s="316">
        <v>24370.81</v>
      </c>
      <c r="E1503" s="263" t="s">
        <v>5784</v>
      </c>
      <c r="F1503" s="263"/>
      <c r="G1503" s="264">
        <v>2037922.61</v>
      </c>
      <c r="I1503" s="227" t="s">
        <v>4821</v>
      </c>
      <c r="J1503" s="227"/>
      <c r="K1503" s="228">
        <v>112185</v>
      </c>
      <c r="M1503" s="205" t="s">
        <v>1826</v>
      </c>
      <c r="N1503" s="205"/>
      <c r="O1503" s="206">
        <v>44106.82</v>
      </c>
      <c r="U1503" s="309" t="s">
        <v>17222</v>
      </c>
      <c r="V1503" s="310">
        <v>180000</v>
      </c>
      <c r="X1503" s="267" t="s">
        <v>57259</v>
      </c>
      <c r="Y1503" s="268">
        <v>4910.3999999999996</v>
      </c>
      <c r="AA1503" s="229" t="s">
        <v>15975</v>
      </c>
      <c r="AB1503" s="230">
        <v>15.27</v>
      </c>
      <c r="AD1503" s="209" t="s">
        <v>16069</v>
      </c>
      <c r="AE1503" s="210">
        <v>18892.759999999998</v>
      </c>
      <c r="AF1503" s="93"/>
      <c r="AG1503" s="201" t="s">
        <v>32167</v>
      </c>
      <c r="AH1503" s="202">
        <v>18404.38</v>
      </c>
      <c r="AJ1503" s="319" t="s">
        <v>46528</v>
      </c>
      <c r="AK1503" s="320">
        <v>24370.81</v>
      </c>
      <c r="AM1503" s="265" t="s">
        <v>11984</v>
      </c>
      <c r="AN1503" s="266">
        <v>2037922.61</v>
      </c>
      <c r="AP1503" s="233" t="s">
        <v>11442</v>
      </c>
      <c r="AQ1503" s="234">
        <v>112185</v>
      </c>
      <c r="AS1503" s="211" t="s">
        <v>6697</v>
      </c>
      <c r="AT1503" s="212">
        <v>39404</v>
      </c>
    </row>
    <row r="1504" spans="1:46" x14ac:dyDescent="0.3">
      <c r="A1504" s="315" t="s">
        <v>46423</v>
      </c>
      <c r="B1504" s="315"/>
      <c r="C1504" s="316">
        <v>1164</v>
      </c>
      <c r="E1504" s="263" t="s">
        <v>5785</v>
      </c>
      <c r="F1504" s="263"/>
      <c r="G1504" s="264">
        <v>1087689.29</v>
      </c>
      <c r="I1504" s="227" t="s">
        <v>4822</v>
      </c>
      <c r="J1504" s="227"/>
      <c r="K1504" s="228">
        <v>20605</v>
      </c>
      <c r="M1504" s="205" t="s">
        <v>1827</v>
      </c>
      <c r="N1504" s="205"/>
      <c r="O1504" s="206">
        <v>104858.78</v>
      </c>
      <c r="U1504" s="309" t="s">
        <v>51865</v>
      </c>
      <c r="V1504" s="310">
        <v>38602.980000000003</v>
      </c>
      <c r="X1504" s="267" t="s">
        <v>54836</v>
      </c>
      <c r="Y1504" s="268">
        <v>2155</v>
      </c>
      <c r="AA1504" s="229" t="s">
        <v>46688</v>
      </c>
      <c r="AB1504" s="230">
        <v>832</v>
      </c>
      <c r="AD1504" s="209" t="s">
        <v>16070</v>
      </c>
      <c r="AE1504" s="210">
        <v>9.07</v>
      </c>
      <c r="AF1504" s="93"/>
      <c r="AG1504" s="201" t="s">
        <v>13604</v>
      </c>
      <c r="AH1504" s="202">
        <v>7525.45</v>
      </c>
      <c r="AJ1504" s="319" t="s">
        <v>46531</v>
      </c>
      <c r="AK1504" s="320">
        <v>1164</v>
      </c>
      <c r="AM1504" s="265" t="s">
        <v>11985</v>
      </c>
      <c r="AN1504" s="266">
        <v>1087689.29</v>
      </c>
      <c r="AP1504" s="233" t="s">
        <v>11383</v>
      </c>
      <c r="AQ1504" s="234">
        <v>20605</v>
      </c>
      <c r="AS1504" s="211" t="s">
        <v>7107</v>
      </c>
      <c r="AT1504" s="212">
        <v>659</v>
      </c>
    </row>
    <row r="1505" spans="1:46" x14ac:dyDescent="0.3">
      <c r="A1505" s="315" t="s">
        <v>46425</v>
      </c>
      <c r="B1505" s="315"/>
      <c r="C1505" s="316">
        <v>273560.8</v>
      </c>
      <c r="E1505" s="263" t="s">
        <v>5786</v>
      </c>
      <c r="F1505" s="263"/>
      <c r="G1505" s="264">
        <v>777461.3</v>
      </c>
      <c r="I1505" s="227" t="s">
        <v>4962</v>
      </c>
      <c r="J1505" s="227"/>
      <c r="K1505" s="228">
        <v>1167.95</v>
      </c>
      <c r="M1505" s="205" t="s">
        <v>1828</v>
      </c>
      <c r="N1505" s="205"/>
      <c r="O1505" s="206">
        <v>41088</v>
      </c>
      <c r="U1505" s="309" t="s">
        <v>40165</v>
      </c>
      <c r="V1505" s="310">
        <v>5995.95</v>
      </c>
      <c r="X1505" s="267" t="s">
        <v>54837</v>
      </c>
      <c r="Y1505" s="268">
        <v>55916.84</v>
      </c>
      <c r="AA1505" s="229" t="s">
        <v>33140</v>
      </c>
      <c r="AB1505" s="230">
        <v>6460.48</v>
      </c>
      <c r="AD1505" s="209" t="s">
        <v>16071</v>
      </c>
      <c r="AE1505" s="210">
        <v>1832</v>
      </c>
      <c r="AF1505" s="93"/>
      <c r="AG1505" s="201" t="s">
        <v>13605</v>
      </c>
      <c r="AH1505" s="202">
        <v>15560.49</v>
      </c>
      <c r="AJ1505" s="319" t="s">
        <v>46533</v>
      </c>
      <c r="AK1505" s="320">
        <v>273560.8</v>
      </c>
      <c r="AM1505" s="265" t="s">
        <v>11986</v>
      </c>
      <c r="AN1505" s="266">
        <v>777461.3</v>
      </c>
      <c r="AP1505" s="233" t="s">
        <v>11384</v>
      </c>
      <c r="AQ1505" s="234">
        <v>1167.95</v>
      </c>
      <c r="AS1505" s="211" t="s">
        <v>7366</v>
      </c>
      <c r="AT1505" s="212">
        <v>31795.83</v>
      </c>
    </row>
    <row r="1506" spans="1:46" x14ac:dyDescent="0.3">
      <c r="A1506" s="315" t="s">
        <v>46426</v>
      </c>
      <c r="B1506" s="315"/>
      <c r="C1506" s="316">
        <v>1800</v>
      </c>
      <c r="E1506" s="263" t="s">
        <v>5787</v>
      </c>
      <c r="F1506" s="263"/>
      <c r="G1506" s="264">
        <v>1433381.05</v>
      </c>
      <c r="I1506" s="227" t="s">
        <v>4823</v>
      </c>
      <c r="J1506" s="227"/>
      <c r="K1506" s="228">
        <v>14727.5</v>
      </c>
      <c r="M1506" s="205" t="s">
        <v>1829</v>
      </c>
      <c r="N1506" s="205"/>
      <c r="O1506" s="206">
        <v>919</v>
      </c>
      <c r="U1506" s="309" t="s">
        <v>67237</v>
      </c>
      <c r="V1506" s="310">
        <v>43963.45</v>
      </c>
      <c r="X1506" s="267" t="s">
        <v>55843</v>
      </c>
      <c r="Y1506" s="268">
        <v>27796.400000000001</v>
      </c>
      <c r="AA1506" s="229" t="s">
        <v>42184</v>
      </c>
      <c r="AB1506" s="230">
        <v>17642</v>
      </c>
      <c r="AD1506" s="209" t="s">
        <v>16072</v>
      </c>
      <c r="AE1506" s="210">
        <v>937</v>
      </c>
      <c r="AF1506" s="93"/>
      <c r="AG1506" s="201" t="s">
        <v>13606</v>
      </c>
      <c r="AH1506" s="202">
        <v>2675.7</v>
      </c>
      <c r="AJ1506" s="319" t="s">
        <v>46534</v>
      </c>
      <c r="AK1506" s="320">
        <v>1800</v>
      </c>
      <c r="AM1506" s="265" t="s">
        <v>11987</v>
      </c>
      <c r="AN1506" s="266">
        <v>1433381.05</v>
      </c>
      <c r="AP1506" s="233" t="s">
        <v>9719</v>
      </c>
      <c r="AQ1506" s="234">
        <v>14727.5</v>
      </c>
      <c r="AS1506" s="211" t="s">
        <v>7777</v>
      </c>
      <c r="AT1506" s="212">
        <v>1098</v>
      </c>
    </row>
    <row r="1507" spans="1:46" x14ac:dyDescent="0.3">
      <c r="A1507" s="315" t="s">
        <v>46427</v>
      </c>
      <c r="B1507" s="315"/>
      <c r="C1507" s="316">
        <v>61046</v>
      </c>
      <c r="E1507" s="263" t="s">
        <v>5788</v>
      </c>
      <c r="F1507" s="263"/>
      <c r="G1507" s="264">
        <v>30022.48</v>
      </c>
      <c r="I1507" s="227" t="s">
        <v>4824</v>
      </c>
      <c r="J1507" s="227"/>
      <c r="K1507" s="228">
        <v>103751.81</v>
      </c>
      <c r="M1507" s="205" t="s">
        <v>4064</v>
      </c>
      <c r="N1507" s="205"/>
      <c r="O1507" s="206">
        <v>9916.8799999999992</v>
      </c>
      <c r="U1507" s="309" t="s">
        <v>33254</v>
      </c>
      <c r="V1507" s="310">
        <v>15205.92</v>
      </c>
      <c r="X1507" s="267" t="s">
        <v>63044</v>
      </c>
      <c r="Y1507" s="268">
        <v>40077.839999999997</v>
      </c>
      <c r="AA1507" s="229" t="s">
        <v>42185</v>
      </c>
      <c r="AB1507" s="230">
        <v>921</v>
      </c>
      <c r="AD1507" s="209" t="s">
        <v>16073</v>
      </c>
      <c r="AE1507" s="210">
        <v>299</v>
      </c>
      <c r="AF1507" s="93"/>
      <c r="AG1507" s="201" t="s">
        <v>13607</v>
      </c>
      <c r="AH1507" s="202">
        <v>9721.07</v>
      </c>
      <c r="AJ1507" s="319" t="s">
        <v>46535</v>
      </c>
      <c r="AK1507" s="320">
        <v>61046</v>
      </c>
      <c r="AM1507" s="265" t="s">
        <v>11988</v>
      </c>
      <c r="AN1507" s="266">
        <v>30022.48</v>
      </c>
      <c r="AP1507" s="233" t="s">
        <v>11385</v>
      </c>
      <c r="AQ1507" s="234">
        <v>103751.81</v>
      </c>
      <c r="AS1507" s="211" t="s">
        <v>8958</v>
      </c>
      <c r="AT1507" s="212">
        <v>1123.5899999999999</v>
      </c>
    </row>
    <row r="1508" spans="1:46" x14ac:dyDescent="0.3">
      <c r="A1508" s="315" t="s">
        <v>46428</v>
      </c>
      <c r="B1508" s="315"/>
      <c r="C1508" s="316">
        <v>50441.5</v>
      </c>
      <c r="E1508" s="263" t="s">
        <v>5789</v>
      </c>
      <c r="F1508" s="263"/>
      <c r="G1508" s="264">
        <v>2174113.9700000002</v>
      </c>
      <c r="I1508" s="227" t="s">
        <v>3660</v>
      </c>
      <c r="J1508" s="227"/>
      <c r="K1508" s="228">
        <v>11656.13</v>
      </c>
      <c r="M1508" s="205" t="s">
        <v>4065</v>
      </c>
      <c r="N1508" s="205"/>
      <c r="O1508" s="206">
        <v>1061.96</v>
      </c>
      <c r="U1508" s="309" t="s">
        <v>34692</v>
      </c>
      <c r="V1508" s="310">
        <v>18200</v>
      </c>
      <c r="X1508" s="267" t="s">
        <v>59490</v>
      </c>
      <c r="Y1508" s="268">
        <v>44691.3</v>
      </c>
      <c r="AA1508" s="229" t="s">
        <v>44431</v>
      </c>
      <c r="AB1508" s="230">
        <v>28887</v>
      </c>
      <c r="AD1508" s="209" t="s">
        <v>16074</v>
      </c>
      <c r="AE1508" s="210">
        <v>9470</v>
      </c>
      <c r="AF1508" s="93"/>
      <c r="AG1508" s="201" t="s">
        <v>13608</v>
      </c>
      <c r="AH1508" s="202">
        <v>3272.03</v>
      </c>
      <c r="AJ1508" s="319" t="s">
        <v>46536</v>
      </c>
      <c r="AK1508" s="320">
        <v>50441.5</v>
      </c>
      <c r="AM1508" s="265" t="s">
        <v>11989</v>
      </c>
      <c r="AN1508" s="266">
        <v>2174113.9700000002</v>
      </c>
      <c r="AP1508" s="233" t="s">
        <v>9720</v>
      </c>
      <c r="AQ1508" s="234">
        <v>11656.13</v>
      </c>
      <c r="AS1508" s="211" t="s">
        <v>9290</v>
      </c>
      <c r="AT1508" s="212">
        <v>77716</v>
      </c>
    </row>
    <row r="1509" spans="1:46" x14ac:dyDescent="0.3">
      <c r="A1509" s="315" t="s">
        <v>46429</v>
      </c>
      <c r="B1509" s="315"/>
      <c r="C1509" s="316">
        <v>35322</v>
      </c>
      <c r="E1509" s="263" t="s">
        <v>5790</v>
      </c>
      <c r="F1509" s="263"/>
      <c r="G1509" s="264">
        <v>1183795.44</v>
      </c>
      <c r="I1509" s="227" t="s">
        <v>3661</v>
      </c>
      <c r="J1509" s="227"/>
      <c r="K1509" s="228">
        <v>41856.959999999999</v>
      </c>
      <c r="M1509" s="205" t="s">
        <v>1830</v>
      </c>
      <c r="N1509" s="205"/>
      <c r="O1509" s="206">
        <v>45603</v>
      </c>
      <c r="U1509" s="309" t="s">
        <v>55891</v>
      </c>
      <c r="V1509" s="310">
        <v>60130.01</v>
      </c>
      <c r="X1509" s="267" t="s">
        <v>63045</v>
      </c>
      <c r="Y1509" s="268">
        <v>122575.01</v>
      </c>
      <c r="AA1509" s="229" t="s">
        <v>16010</v>
      </c>
      <c r="AB1509" s="230">
        <v>299</v>
      </c>
      <c r="AD1509" s="209" t="s">
        <v>16075</v>
      </c>
      <c r="AE1509" s="210">
        <v>239.83</v>
      </c>
      <c r="AF1509" s="93"/>
      <c r="AG1509" s="201" t="s">
        <v>32168</v>
      </c>
      <c r="AH1509" s="202">
        <v>18404.38</v>
      </c>
      <c r="AJ1509" s="319" t="s">
        <v>46537</v>
      </c>
      <c r="AK1509" s="320">
        <v>35322</v>
      </c>
      <c r="AM1509" s="265" t="s">
        <v>11990</v>
      </c>
      <c r="AN1509" s="266">
        <v>1183795.44</v>
      </c>
      <c r="AP1509" s="233" t="s">
        <v>9721</v>
      </c>
      <c r="AQ1509" s="234">
        <v>41856.959999999999</v>
      </c>
      <c r="AS1509" s="211" t="s">
        <v>9850</v>
      </c>
      <c r="AT1509" s="212">
        <v>151796.42000000001</v>
      </c>
    </row>
    <row r="1510" spans="1:46" x14ac:dyDescent="0.3">
      <c r="A1510" s="315" t="s">
        <v>43569</v>
      </c>
      <c r="B1510" s="315"/>
      <c r="C1510" s="316">
        <v>73600</v>
      </c>
      <c r="E1510" s="263" t="s">
        <v>5791</v>
      </c>
      <c r="F1510" s="263"/>
      <c r="G1510" s="264">
        <v>1265212.3600000001</v>
      </c>
      <c r="I1510" s="227" t="s">
        <v>4825</v>
      </c>
      <c r="J1510" s="227"/>
      <c r="K1510" s="228">
        <v>344727.46</v>
      </c>
      <c r="M1510" s="205" t="s">
        <v>1831</v>
      </c>
      <c r="N1510" s="205"/>
      <c r="O1510" s="206">
        <v>3203</v>
      </c>
      <c r="U1510" s="309" t="s">
        <v>67238</v>
      </c>
      <c r="V1510" s="310">
        <v>14966.01</v>
      </c>
      <c r="X1510" s="267" t="s">
        <v>62540</v>
      </c>
      <c r="Y1510" s="268">
        <v>35859.25</v>
      </c>
      <c r="AA1510" s="229" t="s">
        <v>44432</v>
      </c>
      <c r="AB1510" s="230">
        <v>89500</v>
      </c>
      <c r="AD1510" s="209" t="s">
        <v>16076</v>
      </c>
      <c r="AE1510" s="210">
        <v>24.6</v>
      </c>
      <c r="AF1510" s="93"/>
      <c r="AG1510" s="201" t="s">
        <v>32169</v>
      </c>
      <c r="AH1510" s="202">
        <v>1027.69</v>
      </c>
      <c r="AJ1510" s="319" t="s">
        <v>43883</v>
      </c>
      <c r="AK1510" s="320">
        <v>73600</v>
      </c>
      <c r="AM1510" s="265" t="s">
        <v>11991</v>
      </c>
      <c r="AN1510" s="266">
        <v>1265212.3600000001</v>
      </c>
      <c r="AP1510" s="233" t="s">
        <v>9722</v>
      </c>
      <c r="AQ1510" s="234">
        <v>344727.46</v>
      </c>
      <c r="AS1510" s="211" t="s">
        <v>6698</v>
      </c>
      <c r="AT1510" s="212">
        <v>22162.7</v>
      </c>
    </row>
    <row r="1511" spans="1:46" x14ac:dyDescent="0.3">
      <c r="A1511" s="315" t="s">
        <v>65810</v>
      </c>
      <c r="B1511" s="315"/>
      <c r="C1511" s="316">
        <v>3527.5</v>
      </c>
      <c r="E1511" s="263" t="s">
        <v>5792</v>
      </c>
      <c r="F1511" s="263"/>
      <c r="G1511" s="264">
        <v>84899.16</v>
      </c>
      <c r="I1511" s="227" t="s">
        <v>4826</v>
      </c>
      <c r="J1511" s="227"/>
      <c r="K1511" s="228">
        <v>2545.4899999999998</v>
      </c>
      <c r="M1511" s="205" t="s">
        <v>1832</v>
      </c>
      <c r="N1511" s="205"/>
      <c r="O1511" s="206">
        <v>279399</v>
      </c>
      <c r="U1511" s="309" t="s">
        <v>67239</v>
      </c>
      <c r="V1511" s="310">
        <v>4636.67</v>
      </c>
      <c r="X1511" s="267" t="s">
        <v>62541</v>
      </c>
      <c r="Y1511" s="268">
        <v>18877.560000000001</v>
      </c>
      <c r="AA1511" s="229" t="s">
        <v>44433</v>
      </c>
      <c r="AB1511" s="230">
        <v>6846.73</v>
      </c>
      <c r="AD1511" s="209" t="s">
        <v>16077</v>
      </c>
      <c r="AE1511" s="210">
        <v>1424.89</v>
      </c>
      <c r="AF1511" s="93"/>
      <c r="AG1511" s="201" t="s">
        <v>32170</v>
      </c>
      <c r="AH1511" s="202">
        <v>4447.96</v>
      </c>
      <c r="AJ1511" s="319" t="s">
        <v>43888</v>
      </c>
      <c r="AK1511" s="320">
        <v>3527.5</v>
      </c>
      <c r="AM1511" s="265" t="s">
        <v>11992</v>
      </c>
      <c r="AN1511" s="266">
        <v>84899.16</v>
      </c>
      <c r="AP1511" s="233" t="s">
        <v>11389</v>
      </c>
      <c r="AQ1511" s="234">
        <v>2545.4899999999998</v>
      </c>
      <c r="AS1511" s="211" t="s">
        <v>7108</v>
      </c>
      <c r="AT1511" s="212">
        <v>5599</v>
      </c>
    </row>
    <row r="1512" spans="1:46" x14ac:dyDescent="0.3">
      <c r="A1512" s="315" t="s">
        <v>43574</v>
      </c>
      <c r="B1512" s="315"/>
      <c r="C1512" s="316">
        <v>9844</v>
      </c>
      <c r="E1512" s="263" t="s">
        <v>5793</v>
      </c>
      <c r="F1512" s="263"/>
      <c r="G1512" s="264">
        <v>9139177.3800000008</v>
      </c>
      <c r="I1512" s="227" t="s">
        <v>4827</v>
      </c>
      <c r="J1512" s="227"/>
      <c r="K1512" s="228">
        <v>202177.23</v>
      </c>
      <c r="M1512" s="205" t="s">
        <v>1833</v>
      </c>
      <c r="N1512" s="205"/>
      <c r="O1512" s="206">
        <v>6420</v>
      </c>
      <c r="U1512" s="309" t="s">
        <v>58450</v>
      </c>
      <c r="V1512" s="310">
        <v>400</v>
      </c>
      <c r="X1512" s="267" t="s">
        <v>62542</v>
      </c>
      <c r="Y1512" s="268">
        <v>25939.53</v>
      </c>
      <c r="AA1512" s="229" t="s">
        <v>38872</v>
      </c>
      <c r="AB1512" s="230">
        <v>4670.6099999999997</v>
      </c>
      <c r="AD1512" s="209" t="s">
        <v>16078</v>
      </c>
      <c r="AE1512" s="210">
        <v>1775</v>
      </c>
      <c r="AF1512" s="93"/>
      <c r="AG1512" s="201" t="s">
        <v>32171</v>
      </c>
      <c r="AH1512" s="202">
        <v>1485</v>
      </c>
      <c r="AJ1512" s="319" t="s">
        <v>43889</v>
      </c>
      <c r="AK1512" s="320">
        <v>9844</v>
      </c>
      <c r="AM1512" s="265" t="s">
        <v>11993</v>
      </c>
      <c r="AN1512" s="266">
        <v>9139177.3800000008</v>
      </c>
      <c r="AP1512" s="233" t="s">
        <v>11390</v>
      </c>
      <c r="AQ1512" s="234">
        <v>202177.23</v>
      </c>
      <c r="AS1512" s="211" t="s">
        <v>7367</v>
      </c>
      <c r="AT1512" s="212">
        <v>74227</v>
      </c>
    </row>
    <row r="1513" spans="1:46" x14ac:dyDescent="0.3">
      <c r="A1513" s="315" t="s">
        <v>43577</v>
      </c>
      <c r="B1513" s="315"/>
      <c r="C1513" s="316">
        <v>27713</v>
      </c>
      <c r="E1513" s="263" t="s">
        <v>5794</v>
      </c>
      <c r="F1513" s="263"/>
      <c r="G1513" s="264">
        <v>99459.71</v>
      </c>
      <c r="I1513" s="227" t="s">
        <v>4828</v>
      </c>
      <c r="J1513" s="227"/>
      <c r="K1513" s="228">
        <v>64189</v>
      </c>
      <c r="M1513" s="205" t="s">
        <v>1834</v>
      </c>
      <c r="N1513" s="205"/>
      <c r="O1513" s="206">
        <v>19800</v>
      </c>
      <c r="U1513" s="309" t="s">
        <v>55892</v>
      </c>
      <c r="V1513" s="310">
        <v>5603.01</v>
      </c>
      <c r="X1513" s="267" t="s">
        <v>47806</v>
      </c>
      <c r="Y1513" s="268">
        <v>657.53</v>
      </c>
      <c r="AA1513" s="229" t="s">
        <v>16012</v>
      </c>
      <c r="AB1513" s="230">
        <v>3498.92</v>
      </c>
      <c r="AD1513" s="209" t="s">
        <v>16079</v>
      </c>
      <c r="AE1513" s="210">
        <v>2000</v>
      </c>
      <c r="AF1513" s="93"/>
      <c r="AG1513" s="201" t="s">
        <v>21233</v>
      </c>
      <c r="AH1513" s="202">
        <v>1027.69</v>
      </c>
      <c r="AJ1513" s="319" t="s">
        <v>43892</v>
      </c>
      <c r="AK1513" s="320">
        <v>27713</v>
      </c>
      <c r="AM1513" s="265" t="s">
        <v>11994</v>
      </c>
      <c r="AN1513" s="266">
        <v>99459.71</v>
      </c>
      <c r="AP1513" s="233" t="s">
        <v>11391</v>
      </c>
      <c r="AQ1513" s="234">
        <v>64189</v>
      </c>
      <c r="AS1513" s="211" t="s">
        <v>7778</v>
      </c>
      <c r="AT1513" s="212">
        <v>3213</v>
      </c>
    </row>
    <row r="1514" spans="1:46" x14ac:dyDescent="0.3">
      <c r="A1514" s="315" t="s">
        <v>43582</v>
      </c>
      <c r="B1514" s="315"/>
      <c r="C1514" s="316">
        <v>1984.6</v>
      </c>
      <c r="E1514" s="263" t="s">
        <v>5795</v>
      </c>
      <c r="F1514" s="263"/>
      <c r="G1514" s="264">
        <v>131091.41</v>
      </c>
      <c r="I1514" s="227" t="s">
        <v>4966</v>
      </c>
      <c r="J1514" s="227"/>
      <c r="K1514" s="228">
        <v>12840.71</v>
      </c>
      <c r="M1514" s="205" t="s">
        <v>1835</v>
      </c>
      <c r="N1514" s="205"/>
      <c r="O1514" s="206">
        <v>2501</v>
      </c>
      <c r="U1514" s="309" t="s">
        <v>55893</v>
      </c>
      <c r="V1514" s="310">
        <v>16305.64</v>
      </c>
      <c r="X1514" s="267" t="s">
        <v>47807</v>
      </c>
      <c r="Y1514" s="268">
        <v>54.47</v>
      </c>
      <c r="AA1514" s="229" t="s">
        <v>34597</v>
      </c>
      <c r="AB1514" s="230">
        <v>2709.97</v>
      </c>
      <c r="AD1514" s="209" t="s">
        <v>16080</v>
      </c>
      <c r="AE1514" s="210">
        <v>5186</v>
      </c>
      <c r="AF1514" s="93"/>
      <c r="AG1514" s="201" t="s">
        <v>21235</v>
      </c>
      <c r="AH1514" s="202">
        <v>4447.96</v>
      </c>
      <c r="AJ1514" s="319" t="s">
        <v>43897</v>
      </c>
      <c r="AK1514" s="320">
        <v>1984.6</v>
      </c>
      <c r="AM1514" s="265" t="s">
        <v>11995</v>
      </c>
      <c r="AN1514" s="266">
        <v>131091.41</v>
      </c>
      <c r="AP1514" s="233" t="s">
        <v>11392</v>
      </c>
      <c r="AQ1514" s="234">
        <v>12840.71</v>
      </c>
      <c r="AS1514" s="211" t="s">
        <v>8959</v>
      </c>
      <c r="AT1514" s="212">
        <v>15092</v>
      </c>
    </row>
    <row r="1515" spans="1:46" x14ac:dyDescent="0.3">
      <c r="A1515" s="315" t="s">
        <v>43586</v>
      </c>
      <c r="B1515" s="315"/>
      <c r="C1515" s="316">
        <v>196890</v>
      </c>
      <c r="E1515" s="263" t="s">
        <v>5796</v>
      </c>
      <c r="F1515" s="263"/>
      <c r="G1515" s="264">
        <v>997465.37</v>
      </c>
      <c r="I1515" s="227" t="s">
        <v>4829</v>
      </c>
      <c r="J1515" s="227"/>
      <c r="K1515" s="228">
        <v>78928</v>
      </c>
      <c r="M1515" s="205" t="s">
        <v>4066</v>
      </c>
      <c r="N1515" s="205"/>
      <c r="O1515" s="206">
        <v>5128.6000000000004</v>
      </c>
      <c r="U1515" s="309" t="s">
        <v>64082</v>
      </c>
      <c r="V1515" s="310">
        <v>554</v>
      </c>
      <c r="X1515" s="267" t="s">
        <v>54838</v>
      </c>
      <c r="Y1515" s="268">
        <v>837</v>
      </c>
      <c r="AA1515" s="229" t="s">
        <v>49654</v>
      </c>
      <c r="AB1515" s="230">
        <v>4758.01</v>
      </c>
      <c r="AD1515" s="209" t="s">
        <v>16081</v>
      </c>
      <c r="AE1515" s="210">
        <v>2077</v>
      </c>
      <c r="AF1515" s="93"/>
      <c r="AG1515" s="201" t="s">
        <v>21236</v>
      </c>
      <c r="AH1515" s="202">
        <v>1485</v>
      </c>
      <c r="AJ1515" s="319" t="s">
        <v>43901</v>
      </c>
      <c r="AK1515" s="320">
        <v>196890</v>
      </c>
      <c r="AM1515" s="265" t="s">
        <v>11996</v>
      </c>
      <c r="AN1515" s="266">
        <v>997465.37</v>
      </c>
      <c r="AP1515" s="233" t="s">
        <v>11393</v>
      </c>
      <c r="AQ1515" s="234">
        <v>78928</v>
      </c>
      <c r="AS1515" s="211" t="s">
        <v>9291</v>
      </c>
      <c r="AT1515" s="212">
        <v>80162</v>
      </c>
    </row>
    <row r="1516" spans="1:46" x14ac:dyDescent="0.3">
      <c r="A1516" s="315" t="s">
        <v>43591</v>
      </c>
      <c r="B1516" s="315"/>
      <c r="C1516" s="316">
        <v>4462.5</v>
      </c>
      <c r="E1516" s="263" t="s">
        <v>5797</v>
      </c>
      <c r="F1516" s="263"/>
      <c r="G1516" s="264">
        <v>14303312.01</v>
      </c>
      <c r="I1516" s="227" t="s">
        <v>4830</v>
      </c>
      <c r="J1516" s="227"/>
      <c r="K1516" s="228">
        <v>431019</v>
      </c>
      <c r="M1516" s="205" t="s">
        <v>1836</v>
      </c>
      <c r="N1516" s="205"/>
      <c r="O1516" s="206">
        <v>51752.7</v>
      </c>
      <c r="U1516" s="309" t="s">
        <v>54939</v>
      </c>
      <c r="V1516" s="310">
        <v>47800</v>
      </c>
      <c r="X1516" s="267" t="s">
        <v>57260</v>
      </c>
      <c r="Y1516" s="268">
        <v>485.83</v>
      </c>
      <c r="AA1516" s="229" t="s">
        <v>49655</v>
      </c>
      <c r="AB1516" s="230">
        <v>363.99</v>
      </c>
      <c r="AD1516" s="209" t="s">
        <v>16082</v>
      </c>
      <c r="AE1516" s="210">
        <v>505</v>
      </c>
      <c r="AF1516" s="93"/>
      <c r="AG1516" s="201" t="s">
        <v>13609</v>
      </c>
      <c r="AH1516" s="202">
        <v>1165.9000000000001</v>
      </c>
      <c r="AJ1516" s="319" t="s">
        <v>43906</v>
      </c>
      <c r="AK1516" s="320">
        <v>4462.5</v>
      </c>
      <c r="AM1516" s="265" t="s">
        <v>11997</v>
      </c>
      <c r="AN1516" s="266">
        <v>14303312.01</v>
      </c>
      <c r="AP1516" s="233" t="s">
        <v>11394</v>
      </c>
      <c r="AQ1516" s="234">
        <v>431019</v>
      </c>
      <c r="AS1516" s="211" t="s">
        <v>9522</v>
      </c>
      <c r="AT1516" s="212">
        <v>7115</v>
      </c>
    </row>
    <row r="1517" spans="1:46" x14ac:dyDescent="0.3">
      <c r="A1517" s="315" t="s">
        <v>43592</v>
      </c>
      <c r="B1517" s="315"/>
      <c r="C1517" s="316">
        <v>30925</v>
      </c>
      <c r="E1517" s="263" t="s">
        <v>5799</v>
      </c>
      <c r="F1517" s="263"/>
      <c r="G1517" s="264">
        <v>1551849.17</v>
      </c>
      <c r="I1517" s="227" t="s">
        <v>5008</v>
      </c>
      <c r="J1517" s="227"/>
      <c r="K1517" s="228">
        <v>4832</v>
      </c>
      <c r="M1517" s="205" t="s">
        <v>1837</v>
      </c>
      <c r="N1517" s="205"/>
      <c r="O1517" s="206">
        <v>1906</v>
      </c>
      <c r="U1517" s="309" t="s">
        <v>67240</v>
      </c>
      <c r="V1517" s="310">
        <v>23610.13</v>
      </c>
      <c r="X1517" s="267" t="s">
        <v>57261</v>
      </c>
      <c r="Y1517" s="268">
        <v>37.17</v>
      </c>
      <c r="AA1517" s="229" t="s">
        <v>49656</v>
      </c>
      <c r="AB1517" s="230">
        <v>38628.449999999997</v>
      </c>
      <c r="AD1517" s="209" t="s">
        <v>16083</v>
      </c>
      <c r="AE1517" s="210">
        <v>221.79</v>
      </c>
      <c r="AF1517" s="93"/>
      <c r="AG1517" s="201" t="s">
        <v>13610</v>
      </c>
      <c r="AH1517" s="202">
        <v>12752.65</v>
      </c>
      <c r="AJ1517" s="319" t="s">
        <v>43907</v>
      </c>
      <c r="AK1517" s="320">
        <v>30925</v>
      </c>
      <c r="AM1517" s="265" t="s">
        <v>11999</v>
      </c>
      <c r="AN1517" s="266">
        <v>1551849.17</v>
      </c>
      <c r="AP1517" s="233" t="s">
        <v>11396</v>
      </c>
      <c r="AQ1517" s="234">
        <v>4832</v>
      </c>
      <c r="AS1517" s="211" t="s">
        <v>9851</v>
      </c>
      <c r="AT1517" s="212">
        <v>207570.7</v>
      </c>
    </row>
    <row r="1518" spans="1:46" x14ac:dyDescent="0.3">
      <c r="A1518" s="315" t="s">
        <v>43593</v>
      </c>
      <c r="B1518" s="315"/>
      <c r="C1518" s="316">
        <v>2536.2199999999998</v>
      </c>
      <c r="E1518" s="263" t="s">
        <v>5798</v>
      </c>
      <c r="F1518" s="263"/>
      <c r="G1518" s="264">
        <v>662761.01</v>
      </c>
      <c r="I1518" s="227" t="s">
        <v>4832</v>
      </c>
      <c r="J1518" s="227"/>
      <c r="K1518" s="228">
        <v>264124.71000000002</v>
      </c>
      <c r="M1518" s="205" t="s">
        <v>479</v>
      </c>
      <c r="N1518" s="205"/>
      <c r="O1518" s="206">
        <v>50350.62</v>
      </c>
      <c r="U1518" s="309" t="s">
        <v>67241</v>
      </c>
      <c r="V1518" s="310">
        <v>14302.55</v>
      </c>
      <c r="X1518" s="267" t="s">
        <v>46690</v>
      </c>
      <c r="Y1518" s="268">
        <v>17308.740000000002</v>
      </c>
      <c r="AA1518" s="229" t="s">
        <v>16020</v>
      </c>
      <c r="AB1518" s="230">
        <v>-270.70999999999998</v>
      </c>
      <c r="AD1518" s="209" t="s">
        <v>16084</v>
      </c>
      <c r="AE1518" s="210">
        <v>11992</v>
      </c>
      <c r="AF1518" s="93"/>
      <c r="AG1518" s="201" t="s">
        <v>13611</v>
      </c>
      <c r="AH1518" s="202">
        <v>15472.39</v>
      </c>
      <c r="AJ1518" s="319" t="s">
        <v>43908</v>
      </c>
      <c r="AK1518" s="320">
        <v>2536.2199999999998</v>
      </c>
      <c r="AM1518" s="265" t="s">
        <v>11998</v>
      </c>
      <c r="AN1518" s="266">
        <v>662761.01</v>
      </c>
      <c r="AP1518" s="233" t="s">
        <v>11444</v>
      </c>
      <c r="AQ1518" s="234">
        <v>264124.71000000002</v>
      </c>
      <c r="AS1518" s="211" t="s">
        <v>6699</v>
      </c>
      <c r="AT1518" s="212">
        <v>20174</v>
      </c>
    </row>
    <row r="1519" spans="1:46" x14ac:dyDescent="0.3">
      <c r="A1519" s="315" t="s">
        <v>43594</v>
      </c>
      <c r="B1519" s="315"/>
      <c r="C1519" s="316">
        <v>-9.4499999999999993</v>
      </c>
      <c r="E1519" s="263" t="s">
        <v>5800</v>
      </c>
      <c r="F1519" s="263"/>
      <c r="G1519" s="264">
        <v>2019224.87</v>
      </c>
      <c r="I1519" s="227" t="s">
        <v>3662</v>
      </c>
      <c r="J1519" s="227"/>
      <c r="K1519" s="228">
        <v>19553.32</v>
      </c>
      <c r="M1519" s="205" t="s">
        <v>1838</v>
      </c>
      <c r="N1519" s="205"/>
      <c r="O1519" s="206">
        <v>13946</v>
      </c>
      <c r="U1519" s="309" t="s">
        <v>51867</v>
      </c>
      <c r="V1519" s="310">
        <v>1558.61</v>
      </c>
      <c r="X1519" s="267" t="s">
        <v>46691</v>
      </c>
      <c r="Y1519" s="268">
        <v>1312.65</v>
      </c>
      <c r="AA1519" s="229" t="s">
        <v>33145</v>
      </c>
      <c r="AB1519" s="230">
        <v>7150</v>
      </c>
      <c r="AD1519" s="209" t="s">
        <v>16085</v>
      </c>
      <c r="AE1519" s="210">
        <v>8726.41</v>
      </c>
      <c r="AF1519" s="93"/>
      <c r="AG1519" s="201" t="s">
        <v>13612</v>
      </c>
      <c r="AH1519" s="202">
        <v>12053.46</v>
      </c>
      <c r="AJ1519" s="319" t="s">
        <v>43909</v>
      </c>
      <c r="AK1519" s="320">
        <v>-9.4499999999999993</v>
      </c>
      <c r="AM1519" s="265" t="s">
        <v>12000</v>
      </c>
      <c r="AN1519" s="266">
        <v>2019224.87</v>
      </c>
      <c r="AP1519" s="233" t="s">
        <v>9723</v>
      </c>
      <c r="AQ1519" s="234">
        <v>19553.32</v>
      </c>
      <c r="AS1519" s="211" t="s">
        <v>7368</v>
      </c>
      <c r="AT1519" s="212">
        <v>24200</v>
      </c>
    </row>
    <row r="1520" spans="1:46" x14ac:dyDescent="0.3">
      <c r="A1520" s="315" t="s">
        <v>43596</v>
      </c>
      <c r="B1520" s="315"/>
      <c r="C1520" s="316">
        <v>15359.81</v>
      </c>
      <c r="E1520" s="263" t="s">
        <v>5801</v>
      </c>
      <c r="F1520" s="263"/>
      <c r="G1520" s="264">
        <v>19761693.559999999</v>
      </c>
      <c r="I1520" s="227" t="s">
        <v>4969</v>
      </c>
      <c r="J1520" s="227"/>
      <c r="K1520" s="228">
        <v>12961.09</v>
      </c>
      <c r="M1520" s="205" t="s">
        <v>4067</v>
      </c>
      <c r="N1520" s="205"/>
      <c r="O1520" s="206">
        <v>369.93</v>
      </c>
      <c r="U1520" s="309" t="s">
        <v>55894</v>
      </c>
      <c r="V1520" s="310">
        <v>5920</v>
      </c>
      <c r="X1520" s="267" t="s">
        <v>44450</v>
      </c>
      <c r="Y1520" s="268">
        <v>1116</v>
      </c>
      <c r="AA1520" s="229" t="s">
        <v>16021</v>
      </c>
      <c r="AB1520" s="230">
        <v>3361.74</v>
      </c>
      <c r="AD1520" s="209" t="s">
        <v>16086</v>
      </c>
      <c r="AE1520" s="210">
        <v>11480.8</v>
      </c>
      <c r="AF1520" s="93"/>
      <c r="AG1520" s="201" t="s">
        <v>13613</v>
      </c>
      <c r="AH1520" s="202">
        <v>99540</v>
      </c>
      <c r="AJ1520" s="319" t="s">
        <v>43911</v>
      </c>
      <c r="AK1520" s="320">
        <v>15359.81</v>
      </c>
      <c r="AM1520" s="265" t="s">
        <v>12001</v>
      </c>
      <c r="AN1520" s="266">
        <v>19761693.559999999</v>
      </c>
      <c r="AP1520" s="233" t="s">
        <v>9724</v>
      </c>
      <c r="AQ1520" s="234">
        <v>12961.09</v>
      </c>
      <c r="AS1520" s="211" t="s">
        <v>7779</v>
      </c>
      <c r="AT1520" s="212">
        <v>80883.990000000005</v>
      </c>
    </row>
    <row r="1521" spans="1:46" x14ac:dyDescent="0.3">
      <c r="A1521" s="315" t="s">
        <v>65818</v>
      </c>
      <c r="B1521" s="315"/>
      <c r="C1521" s="316">
        <v>18825</v>
      </c>
      <c r="E1521" s="263" t="s">
        <v>5802</v>
      </c>
      <c r="F1521" s="263"/>
      <c r="G1521" s="264">
        <v>164413.88</v>
      </c>
      <c r="I1521" s="227" t="s">
        <v>4970</v>
      </c>
      <c r="J1521" s="227"/>
      <c r="K1521" s="228">
        <v>6689</v>
      </c>
      <c r="M1521" s="205" t="s">
        <v>4058</v>
      </c>
      <c r="N1521" s="205"/>
      <c r="O1521" s="206">
        <v>3818</v>
      </c>
      <c r="U1521" s="309" t="s">
        <v>55895</v>
      </c>
      <c r="V1521" s="310">
        <v>452.88</v>
      </c>
      <c r="X1521" s="267" t="s">
        <v>46692</v>
      </c>
      <c r="Y1521" s="268">
        <v>16179.12</v>
      </c>
      <c r="AA1521" s="229" t="s">
        <v>33146</v>
      </c>
      <c r="AB1521" s="230">
        <v>71.17</v>
      </c>
      <c r="AD1521" s="209" t="s">
        <v>16087</v>
      </c>
      <c r="AE1521" s="210">
        <v>1814.1</v>
      </c>
      <c r="AF1521" s="93"/>
      <c r="AG1521" s="201" t="s">
        <v>13614</v>
      </c>
      <c r="AH1521" s="202">
        <v>10785.71</v>
      </c>
      <c r="AJ1521" s="319" t="s">
        <v>43914</v>
      </c>
      <c r="AK1521" s="320">
        <v>18825</v>
      </c>
      <c r="AM1521" s="265" t="s">
        <v>12002</v>
      </c>
      <c r="AN1521" s="266">
        <v>164413.88</v>
      </c>
      <c r="AP1521" s="233" t="s">
        <v>11398</v>
      </c>
      <c r="AQ1521" s="234">
        <v>6689</v>
      </c>
      <c r="AS1521" s="211" t="s">
        <v>8059</v>
      </c>
      <c r="AT1521" s="212">
        <v>3719</v>
      </c>
    </row>
    <row r="1522" spans="1:46" x14ac:dyDescent="0.3">
      <c r="A1522" s="315" t="s">
        <v>43600</v>
      </c>
      <c r="B1522" s="315"/>
      <c r="C1522" s="316">
        <v>68302</v>
      </c>
      <c r="E1522" s="263" t="s">
        <v>46393</v>
      </c>
      <c r="F1522" s="263"/>
      <c r="G1522" s="264">
        <v>134968.44</v>
      </c>
      <c r="I1522" s="227" t="s">
        <v>4833</v>
      </c>
      <c r="J1522" s="227"/>
      <c r="K1522" s="228">
        <v>50448.66</v>
      </c>
      <c r="M1522" s="205" t="s">
        <v>1839</v>
      </c>
      <c r="N1522" s="205"/>
      <c r="O1522" s="206">
        <v>27851.18</v>
      </c>
      <c r="U1522" s="309" t="s">
        <v>55896</v>
      </c>
      <c r="V1522" s="310">
        <v>1481.2</v>
      </c>
      <c r="X1522" s="267" t="s">
        <v>46694</v>
      </c>
      <c r="Y1522" s="268">
        <v>1237.7</v>
      </c>
      <c r="AA1522" s="229" t="s">
        <v>33147</v>
      </c>
      <c r="AB1522" s="230">
        <v>7195.09</v>
      </c>
      <c r="AD1522" s="209" t="s">
        <v>16088</v>
      </c>
      <c r="AE1522" s="210">
        <v>5837.5</v>
      </c>
      <c r="AF1522" s="93"/>
      <c r="AG1522" s="201" t="s">
        <v>13615</v>
      </c>
      <c r="AH1522" s="202">
        <v>27336.59</v>
      </c>
      <c r="AJ1522" s="319" t="s">
        <v>43916</v>
      </c>
      <c r="AK1522" s="320">
        <v>68302</v>
      </c>
      <c r="AM1522" s="265" t="s">
        <v>46497</v>
      </c>
      <c r="AN1522" s="266">
        <v>134968.44</v>
      </c>
      <c r="AP1522" s="233" t="s">
        <v>9725</v>
      </c>
      <c r="AQ1522" s="234">
        <v>50448.66</v>
      </c>
      <c r="AS1522" s="211" t="s">
        <v>8320</v>
      </c>
      <c r="AT1522" s="212">
        <v>22205</v>
      </c>
    </row>
    <row r="1523" spans="1:46" x14ac:dyDescent="0.3">
      <c r="A1523" s="315" t="s">
        <v>43603</v>
      </c>
      <c r="B1523" s="315"/>
      <c r="C1523" s="316">
        <v>10025</v>
      </c>
      <c r="E1523" s="263" t="s">
        <v>5804</v>
      </c>
      <c r="F1523" s="263"/>
      <c r="G1523" s="264">
        <v>13206906.35</v>
      </c>
      <c r="I1523" s="227" t="s">
        <v>3663</v>
      </c>
      <c r="J1523" s="227"/>
      <c r="K1523" s="228">
        <v>20392.46</v>
      </c>
      <c r="M1523" s="205" t="s">
        <v>1840</v>
      </c>
      <c r="N1523" s="205"/>
      <c r="O1523" s="206">
        <v>6855</v>
      </c>
      <c r="U1523" s="309" t="s">
        <v>64083</v>
      </c>
      <c r="V1523" s="310">
        <v>182</v>
      </c>
      <c r="X1523" s="267" t="s">
        <v>61804</v>
      </c>
      <c r="Y1523" s="268">
        <v>7456.57</v>
      </c>
      <c r="AA1523" s="229" t="s">
        <v>16022</v>
      </c>
      <c r="AB1523" s="230">
        <v>25.74</v>
      </c>
      <c r="AD1523" s="209" t="s">
        <v>16089</v>
      </c>
      <c r="AE1523" s="210">
        <v>446.58</v>
      </c>
      <c r="AF1523" s="93"/>
      <c r="AG1523" s="201" t="s">
        <v>13616</v>
      </c>
      <c r="AH1523" s="202">
        <v>9297.31</v>
      </c>
      <c r="AJ1523" s="319" t="s">
        <v>43919</v>
      </c>
      <c r="AK1523" s="320">
        <v>10025</v>
      </c>
      <c r="AM1523" s="265" t="s">
        <v>12004</v>
      </c>
      <c r="AN1523" s="266">
        <v>13206906.35</v>
      </c>
      <c r="AP1523" s="233" t="s">
        <v>9726</v>
      </c>
      <c r="AQ1523" s="234">
        <v>20392.46</v>
      </c>
      <c r="AS1523" s="211" t="s">
        <v>8707</v>
      </c>
      <c r="AT1523" s="212">
        <v>2739</v>
      </c>
    </row>
    <row r="1524" spans="1:46" x14ac:dyDescent="0.3">
      <c r="A1524" s="315" t="s">
        <v>65819</v>
      </c>
      <c r="B1524" s="315"/>
      <c r="C1524" s="316">
        <v>450101.48</v>
      </c>
      <c r="E1524" s="263" t="s">
        <v>5805</v>
      </c>
      <c r="F1524" s="263"/>
      <c r="G1524" s="264">
        <v>522279.33</v>
      </c>
      <c r="I1524" s="227" t="s">
        <v>4834</v>
      </c>
      <c r="J1524" s="227"/>
      <c r="K1524" s="228">
        <v>47378.3</v>
      </c>
      <c r="M1524" s="205" t="s">
        <v>1841</v>
      </c>
      <c r="N1524" s="205"/>
      <c r="O1524" s="206">
        <v>624195</v>
      </c>
      <c r="U1524" s="309" t="s">
        <v>67242</v>
      </c>
      <c r="V1524" s="310">
        <v>6000</v>
      </c>
      <c r="X1524" s="267" t="s">
        <v>61805</v>
      </c>
      <c r="Y1524" s="268">
        <v>570.42999999999995</v>
      </c>
      <c r="AA1524" s="229" t="s">
        <v>49657</v>
      </c>
      <c r="AB1524" s="230">
        <v>17459.79</v>
      </c>
      <c r="AD1524" s="209" t="s">
        <v>16090</v>
      </c>
      <c r="AE1524" s="210">
        <v>5908.48</v>
      </c>
      <c r="AF1524" s="93"/>
      <c r="AG1524" s="201" t="s">
        <v>32172</v>
      </c>
      <c r="AH1524" s="202">
        <v>101269.72</v>
      </c>
      <c r="AJ1524" s="319" t="s">
        <v>43922</v>
      </c>
      <c r="AK1524" s="320">
        <v>450101.48</v>
      </c>
      <c r="AM1524" s="265" t="s">
        <v>12005</v>
      </c>
      <c r="AN1524" s="266">
        <v>522279.33</v>
      </c>
      <c r="AP1524" s="233" t="s">
        <v>11399</v>
      </c>
      <c r="AQ1524" s="234">
        <v>47378.3</v>
      </c>
      <c r="AS1524" s="211" t="s">
        <v>8960</v>
      </c>
      <c r="AT1524" s="212">
        <v>13103</v>
      </c>
    </row>
    <row r="1525" spans="1:46" x14ac:dyDescent="0.3">
      <c r="A1525" s="315" t="s">
        <v>43607</v>
      </c>
      <c r="B1525" s="315"/>
      <c r="C1525" s="316">
        <v>1877.91</v>
      </c>
      <c r="E1525" s="263" t="s">
        <v>5806</v>
      </c>
      <c r="F1525" s="263"/>
      <c r="G1525" s="264">
        <v>3926671.87</v>
      </c>
      <c r="I1525" s="227" t="s">
        <v>4971</v>
      </c>
      <c r="J1525" s="227"/>
      <c r="K1525" s="228">
        <v>4178.96</v>
      </c>
      <c r="M1525" s="205" t="s">
        <v>1842</v>
      </c>
      <c r="N1525" s="205"/>
      <c r="O1525" s="206">
        <v>9843.6</v>
      </c>
      <c r="U1525" s="309" t="s">
        <v>67243</v>
      </c>
      <c r="V1525" s="310">
        <v>4701.6499999999996</v>
      </c>
      <c r="X1525" s="267" t="s">
        <v>61806</v>
      </c>
      <c r="Y1525" s="268">
        <v>1526.24</v>
      </c>
      <c r="AA1525" s="229" t="s">
        <v>16023</v>
      </c>
      <c r="AB1525" s="230">
        <v>6471.88</v>
      </c>
      <c r="AD1525" s="209" t="s">
        <v>16091</v>
      </c>
      <c r="AE1525" s="210">
        <v>370.6</v>
      </c>
      <c r="AF1525" s="93"/>
      <c r="AG1525" s="201" t="s">
        <v>32173</v>
      </c>
      <c r="AH1525" s="202">
        <v>7308.16</v>
      </c>
      <c r="AJ1525" s="319" t="s">
        <v>43924</v>
      </c>
      <c r="AK1525" s="320">
        <v>1877.91</v>
      </c>
      <c r="AM1525" s="265" t="s">
        <v>12006</v>
      </c>
      <c r="AN1525" s="266">
        <v>3926671.87</v>
      </c>
      <c r="AP1525" s="233" t="s">
        <v>11400</v>
      </c>
      <c r="AQ1525" s="234">
        <v>4178.96</v>
      </c>
      <c r="AS1525" s="211" t="s">
        <v>9292</v>
      </c>
      <c r="AT1525" s="212">
        <v>238689</v>
      </c>
    </row>
    <row r="1526" spans="1:46" x14ac:dyDescent="0.3">
      <c r="A1526" s="315" t="s">
        <v>43608</v>
      </c>
      <c r="B1526" s="315"/>
      <c r="C1526" s="316">
        <v>73727</v>
      </c>
      <c r="E1526" s="263" t="s">
        <v>46394</v>
      </c>
      <c r="F1526" s="263"/>
      <c r="G1526" s="264">
        <v>101639.23</v>
      </c>
      <c r="I1526" s="227" t="s">
        <v>4836</v>
      </c>
      <c r="J1526" s="227"/>
      <c r="K1526" s="228">
        <v>62838.97</v>
      </c>
      <c r="M1526" s="205" t="s">
        <v>1843</v>
      </c>
      <c r="N1526" s="205"/>
      <c r="O1526" s="206">
        <v>3055.78</v>
      </c>
      <c r="U1526" s="309" t="s">
        <v>63562</v>
      </c>
      <c r="V1526" s="310">
        <v>382.69</v>
      </c>
      <c r="X1526" s="267" t="s">
        <v>61807</v>
      </c>
      <c r="Y1526" s="268">
        <v>116.76</v>
      </c>
      <c r="AA1526" s="229" t="s">
        <v>33148</v>
      </c>
      <c r="AB1526" s="230">
        <v>1612.09</v>
      </c>
      <c r="AD1526" s="209" t="s">
        <v>16092</v>
      </c>
      <c r="AE1526" s="210">
        <v>1043.92</v>
      </c>
      <c r="AF1526" s="93"/>
      <c r="AG1526" s="201" t="s">
        <v>32174</v>
      </c>
      <c r="AH1526" s="202">
        <v>18991.05</v>
      </c>
      <c r="AJ1526" s="319" t="s">
        <v>43925</v>
      </c>
      <c r="AK1526" s="320">
        <v>73727</v>
      </c>
      <c r="AM1526" s="265" t="s">
        <v>46498</v>
      </c>
      <c r="AN1526" s="266">
        <v>101639.23</v>
      </c>
      <c r="AP1526" s="233" t="s">
        <v>11402</v>
      </c>
      <c r="AQ1526" s="234">
        <v>62838.97</v>
      </c>
      <c r="AS1526" s="211" t="s">
        <v>10623</v>
      </c>
      <c r="AT1526" s="212">
        <v>8932</v>
      </c>
    </row>
    <row r="1527" spans="1:46" x14ac:dyDescent="0.3">
      <c r="A1527" s="315" t="s">
        <v>43610</v>
      </c>
      <c r="B1527" s="315"/>
      <c r="C1527" s="316">
        <v>10235</v>
      </c>
      <c r="E1527" s="263" t="s">
        <v>5807</v>
      </c>
      <c r="F1527" s="263"/>
      <c r="G1527" s="264">
        <v>8743389.5500000007</v>
      </c>
      <c r="I1527" s="227" t="s">
        <v>4837</v>
      </c>
      <c r="J1527" s="227"/>
      <c r="K1527" s="228">
        <v>7018.68</v>
      </c>
      <c r="M1527" s="205" t="s">
        <v>1844</v>
      </c>
      <c r="N1527" s="205"/>
      <c r="O1527" s="206">
        <v>49.99</v>
      </c>
      <c r="U1527" s="309" t="s">
        <v>61876</v>
      </c>
      <c r="V1527" s="310">
        <v>43902.1</v>
      </c>
      <c r="X1527" s="267" t="s">
        <v>16188</v>
      </c>
      <c r="Y1527" s="268">
        <v>537823.73</v>
      </c>
      <c r="AA1527" s="229" t="s">
        <v>33149</v>
      </c>
      <c r="AB1527" s="230">
        <v>11274.5</v>
      </c>
      <c r="AD1527" s="209" t="s">
        <v>16093</v>
      </c>
      <c r="AE1527" s="210">
        <v>7262.5</v>
      </c>
      <c r="AF1527" s="93"/>
      <c r="AG1527" s="201" t="s">
        <v>32175</v>
      </c>
      <c r="AH1527" s="202">
        <v>25468.18</v>
      </c>
      <c r="AJ1527" s="319" t="s">
        <v>43927</v>
      </c>
      <c r="AK1527" s="320">
        <v>10235</v>
      </c>
      <c r="AM1527" s="265" t="s">
        <v>12007</v>
      </c>
      <c r="AN1527" s="266">
        <v>8743389.5500000007</v>
      </c>
      <c r="AP1527" s="233" t="s">
        <v>11403</v>
      </c>
      <c r="AQ1527" s="234">
        <v>7018.68</v>
      </c>
      <c r="AS1527" s="211" t="s">
        <v>11548</v>
      </c>
      <c r="AT1527" s="212">
        <v>104007.82</v>
      </c>
    </row>
    <row r="1528" spans="1:46" x14ac:dyDescent="0.3">
      <c r="A1528" s="315" t="s">
        <v>43616</v>
      </c>
      <c r="B1528" s="315"/>
      <c r="C1528" s="316">
        <v>325</v>
      </c>
      <c r="E1528" s="263" t="s">
        <v>5808</v>
      </c>
      <c r="F1528" s="263"/>
      <c r="G1528" s="264">
        <v>174202.97</v>
      </c>
      <c r="I1528" s="227" t="s">
        <v>3665</v>
      </c>
      <c r="J1528" s="227"/>
      <c r="K1528" s="228">
        <v>2536.4499999999998</v>
      </c>
      <c r="M1528" s="205" t="s">
        <v>1845</v>
      </c>
      <c r="N1528" s="205"/>
      <c r="O1528" s="206">
        <v>3599.9</v>
      </c>
      <c r="U1528" s="309" t="s">
        <v>67244</v>
      </c>
      <c r="V1528" s="310">
        <v>20204.37</v>
      </c>
      <c r="X1528" s="267" t="s">
        <v>44454</v>
      </c>
      <c r="Y1528" s="268">
        <v>2700</v>
      </c>
      <c r="AA1528" s="229" t="s">
        <v>38873</v>
      </c>
      <c r="AB1528" s="230">
        <v>2651</v>
      </c>
      <c r="AD1528" s="209" t="s">
        <v>16094</v>
      </c>
      <c r="AE1528" s="210">
        <v>555.74</v>
      </c>
      <c r="AF1528" s="93"/>
      <c r="AG1528" s="201" t="s">
        <v>32176</v>
      </c>
      <c r="AH1528" s="202">
        <v>134916</v>
      </c>
      <c r="AJ1528" s="319" t="s">
        <v>43933</v>
      </c>
      <c r="AK1528" s="320">
        <v>325</v>
      </c>
      <c r="AM1528" s="265" t="s">
        <v>12008</v>
      </c>
      <c r="AN1528" s="266">
        <v>174202.97</v>
      </c>
      <c r="AP1528" s="233" t="s">
        <v>9728</v>
      </c>
      <c r="AQ1528" s="234">
        <v>2536.4499999999998</v>
      </c>
      <c r="AS1528" s="211" t="s">
        <v>11893</v>
      </c>
      <c r="AT1528" s="212">
        <v>13225</v>
      </c>
    </row>
    <row r="1529" spans="1:46" x14ac:dyDescent="0.3">
      <c r="A1529" s="315" t="s">
        <v>43618</v>
      </c>
      <c r="B1529" s="315"/>
      <c r="C1529" s="316">
        <v>4697.8999999999996</v>
      </c>
      <c r="E1529" s="263" t="s">
        <v>5809</v>
      </c>
      <c r="F1529" s="263"/>
      <c r="G1529" s="264">
        <v>160751.82</v>
      </c>
      <c r="I1529" s="227" t="s">
        <v>4973</v>
      </c>
      <c r="J1529" s="227"/>
      <c r="K1529" s="228">
        <v>304.08999999999997</v>
      </c>
      <c r="M1529" s="205" t="s">
        <v>1846</v>
      </c>
      <c r="N1529" s="205"/>
      <c r="O1529" s="206">
        <v>4987</v>
      </c>
      <c r="U1529" s="309" t="s">
        <v>55897</v>
      </c>
      <c r="V1529" s="310">
        <v>20788.560000000001</v>
      </c>
      <c r="X1529" s="267" t="s">
        <v>58946</v>
      </c>
      <c r="Y1529" s="268">
        <v>13563.8</v>
      </c>
      <c r="AA1529" s="229" t="s">
        <v>34598</v>
      </c>
      <c r="AB1529" s="230">
        <v>33295.870000000003</v>
      </c>
      <c r="AD1529" s="209" t="s">
        <v>16095</v>
      </c>
      <c r="AE1529" s="210">
        <v>16732.5</v>
      </c>
      <c r="AF1529" s="93"/>
      <c r="AG1529" s="201" t="s">
        <v>32177</v>
      </c>
      <c r="AH1529" s="202">
        <v>66734.69</v>
      </c>
      <c r="AJ1529" s="319" t="s">
        <v>43935</v>
      </c>
      <c r="AK1529" s="320">
        <v>4697.8999999999996</v>
      </c>
      <c r="AM1529" s="265" t="s">
        <v>12009</v>
      </c>
      <c r="AN1529" s="266">
        <v>160751.82</v>
      </c>
      <c r="AP1529" s="233" t="s">
        <v>9730</v>
      </c>
      <c r="AQ1529" s="234">
        <v>304.08999999999997</v>
      </c>
      <c r="AS1529" s="211" t="s">
        <v>9852</v>
      </c>
      <c r="AT1529" s="212">
        <v>531877.81000000006</v>
      </c>
    </row>
    <row r="1530" spans="1:46" x14ac:dyDescent="0.3">
      <c r="A1530" s="315" t="s">
        <v>65823</v>
      </c>
      <c r="B1530" s="315"/>
      <c r="C1530" s="316">
        <v>1500</v>
      </c>
      <c r="E1530" s="263" t="s">
        <v>5810</v>
      </c>
      <c r="F1530" s="263"/>
      <c r="G1530" s="264">
        <v>7299421.2599999998</v>
      </c>
      <c r="I1530" s="227" t="s">
        <v>4839</v>
      </c>
      <c r="J1530" s="227"/>
      <c r="K1530" s="228">
        <v>9790</v>
      </c>
      <c r="M1530" s="205" t="s">
        <v>4068</v>
      </c>
      <c r="N1530" s="205"/>
      <c r="O1530" s="206">
        <v>10398</v>
      </c>
      <c r="U1530" s="309" t="s">
        <v>67245</v>
      </c>
      <c r="V1530" s="310">
        <v>22.54</v>
      </c>
      <c r="X1530" s="267" t="s">
        <v>58434</v>
      </c>
      <c r="Y1530" s="268">
        <v>449530.78</v>
      </c>
      <c r="AA1530" s="229" t="s">
        <v>34599</v>
      </c>
      <c r="AB1530" s="230">
        <v>5175</v>
      </c>
      <c r="AD1530" s="209" t="s">
        <v>16096</v>
      </c>
      <c r="AE1530" s="210">
        <v>5837.5</v>
      </c>
      <c r="AF1530" s="93"/>
      <c r="AG1530" s="201" t="s">
        <v>32178</v>
      </c>
      <c r="AH1530" s="202">
        <v>481753.2</v>
      </c>
      <c r="AJ1530" s="319" t="s">
        <v>43936</v>
      </c>
      <c r="AK1530" s="320">
        <v>1500</v>
      </c>
      <c r="AM1530" s="265" t="s">
        <v>12010</v>
      </c>
      <c r="AN1530" s="266">
        <v>7299421.2599999998</v>
      </c>
      <c r="AP1530" s="233" t="s">
        <v>11406</v>
      </c>
      <c r="AQ1530" s="234">
        <v>9790</v>
      </c>
      <c r="AS1530" s="211" t="s">
        <v>6700</v>
      </c>
      <c r="AT1530" s="212">
        <v>27637</v>
      </c>
    </row>
    <row r="1531" spans="1:46" x14ac:dyDescent="0.3">
      <c r="A1531" s="315" t="s">
        <v>43623</v>
      </c>
      <c r="B1531" s="315"/>
      <c r="C1531" s="316">
        <v>971.17</v>
      </c>
      <c r="E1531" s="263" t="s">
        <v>5811</v>
      </c>
      <c r="F1531" s="263"/>
      <c r="G1531" s="264">
        <v>1403312.02</v>
      </c>
      <c r="I1531" s="227" t="s">
        <v>3667</v>
      </c>
      <c r="J1531" s="227"/>
      <c r="K1531" s="228">
        <v>141151.38</v>
      </c>
      <c r="M1531" s="205" t="s">
        <v>1847</v>
      </c>
      <c r="N1531" s="205"/>
      <c r="O1531" s="206">
        <v>1290</v>
      </c>
      <c r="U1531" s="309" t="s">
        <v>55898</v>
      </c>
      <c r="V1531" s="310">
        <v>1476.22</v>
      </c>
      <c r="X1531" s="267" t="s">
        <v>16189</v>
      </c>
      <c r="Y1531" s="268">
        <v>73539.02</v>
      </c>
      <c r="AA1531" s="229" t="s">
        <v>34600</v>
      </c>
      <c r="AB1531" s="230">
        <v>2920.06</v>
      </c>
      <c r="AD1531" s="209" t="s">
        <v>16097</v>
      </c>
      <c r="AE1531" s="210">
        <v>5908.48</v>
      </c>
      <c r="AF1531" s="93"/>
      <c r="AG1531" s="201" t="s">
        <v>13617</v>
      </c>
      <c r="AH1531" s="202">
        <v>1165.9000000000001</v>
      </c>
      <c r="AJ1531" s="319" t="s">
        <v>43941</v>
      </c>
      <c r="AK1531" s="320">
        <v>971.17</v>
      </c>
      <c r="AM1531" s="265" t="s">
        <v>12011</v>
      </c>
      <c r="AN1531" s="266">
        <v>1403312.02</v>
      </c>
      <c r="AP1531" s="233" t="s">
        <v>9731</v>
      </c>
      <c r="AQ1531" s="234">
        <v>141151.38</v>
      </c>
      <c r="AS1531" s="211" t="s">
        <v>7109</v>
      </c>
      <c r="AT1531" s="212">
        <v>2261</v>
      </c>
    </row>
    <row r="1532" spans="1:46" x14ac:dyDescent="0.3">
      <c r="A1532" s="315" t="s">
        <v>43624</v>
      </c>
      <c r="B1532" s="315"/>
      <c r="C1532" s="316">
        <v>28438.53</v>
      </c>
      <c r="E1532" s="263" t="s">
        <v>5812</v>
      </c>
      <c r="F1532" s="263"/>
      <c r="G1532" s="264">
        <v>6113802.71</v>
      </c>
      <c r="I1532" s="227" t="s">
        <v>4974</v>
      </c>
      <c r="J1532" s="227"/>
      <c r="K1532" s="228">
        <v>17032.37</v>
      </c>
      <c r="M1532" s="205" t="s">
        <v>1848</v>
      </c>
      <c r="N1532" s="205"/>
      <c r="O1532" s="206">
        <v>1612</v>
      </c>
      <c r="U1532" s="309" t="s">
        <v>55899</v>
      </c>
      <c r="V1532" s="310">
        <v>5206.96</v>
      </c>
      <c r="X1532" s="267" t="s">
        <v>16190</v>
      </c>
      <c r="Y1532" s="268">
        <v>160158.46</v>
      </c>
      <c r="AA1532" s="229" t="s">
        <v>36046</v>
      </c>
      <c r="AB1532" s="230">
        <v>530.51</v>
      </c>
      <c r="AD1532" s="209" t="s">
        <v>16098</v>
      </c>
      <c r="AE1532" s="210">
        <v>1612.75</v>
      </c>
      <c r="AF1532" s="93"/>
      <c r="AG1532" s="201" t="s">
        <v>13618</v>
      </c>
      <c r="AH1532" s="202">
        <v>12752.65</v>
      </c>
      <c r="AJ1532" s="319" t="s">
        <v>43942</v>
      </c>
      <c r="AK1532" s="320">
        <v>28438.53</v>
      </c>
      <c r="AM1532" s="265" t="s">
        <v>12012</v>
      </c>
      <c r="AN1532" s="266">
        <v>6113802.71</v>
      </c>
      <c r="AP1532" s="233" t="s">
        <v>11407</v>
      </c>
      <c r="AQ1532" s="234">
        <v>17032.37</v>
      </c>
      <c r="AS1532" s="211" t="s">
        <v>7369</v>
      </c>
      <c r="AT1532" s="212">
        <v>23946</v>
      </c>
    </row>
    <row r="1533" spans="1:46" x14ac:dyDescent="0.3">
      <c r="A1533" s="315" t="s">
        <v>43625</v>
      </c>
      <c r="B1533" s="315"/>
      <c r="C1533" s="316">
        <v>77682</v>
      </c>
      <c r="E1533" s="263" t="s">
        <v>5813</v>
      </c>
      <c r="F1533" s="263"/>
      <c r="G1533" s="264">
        <v>3763693.25</v>
      </c>
      <c r="I1533" s="227" t="s">
        <v>4976</v>
      </c>
      <c r="J1533" s="227"/>
      <c r="K1533" s="228">
        <v>12433</v>
      </c>
      <c r="M1533" s="205" t="s">
        <v>1849</v>
      </c>
      <c r="N1533" s="205"/>
      <c r="O1533" s="206">
        <v>3496</v>
      </c>
      <c r="U1533" s="309" t="s">
        <v>55900</v>
      </c>
      <c r="V1533" s="310">
        <v>4184.3</v>
      </c>
      <c r="X1533" s="267" t="s">
        <v>16191</v>
      </c>
      <c r="Y1533" s="268">
        <v>83831.759999999995</v>
      </c>
      <c r="AA1533" s="229" t="s">
        <v>34601</v>
      </c>
      <c r="AB1533" s="230">
        <v>6380.55</v>
      </c>
      <c r="AD1533" s="209" t="s">
        <v>16099</v>
      </c>
      <c r="AE1533" s="210">
        <v>24.6</v>
      </c>
      <c r="AF1533" s="93"/>
      <c r="AG1533" s="201" t="s">
        <v>21310</v>
      </c>
      <c r="AH1533" s="202">
        <v>101269.72</v>
      </c>
      <c r="AJ1533" s="319" t="s">
        <v>43943</v>
      </c>
      <c r="AK1533" s="320">
        <v>77682</v>
      </c>
      <c r="AM1533" s="265" t="s">
        <v>12013</v>
      </c>
      <c r="AN1533" s="266">
        <v>3763693.25</v>
      </c>
      <c r="AP1533" s="233" t="s">
        <v>11409</v>
      </c>
      <c r="AQ1533" s="234">
        <v>12433</v>
      </c>
      <c r="AS1533" s="211" t="s">
        <v>7780</v>
      </c>
      <c r="AT1533" s="212">
        <v>3976</v>
      </c>
    </row>
    <row r="1534" spans="1:46" x14ac:dyDescent="0.3">
      <c r="A1534" s="315" t="s">
        <v>43626</v>
      </c>
      <c r="B1534" s="315"/>
      <c r="C1534" s="316">
        <v>6119.74</v>
      </c>
      <c r="E1534" s="263" t="s">
        <v>5814</v>
      </c>
      <c r="F1534" s="263"/>
      <c r="G1534" s="264">
        <v>1561142.49</v>
      </c>
      <c r="I1534" s="227" t="s">
        <v>4840</v>
      </c>
      <c r="J1534" s="227"/>
      <c r="K1534" s="228">
        <v>104847.6</v>
      </c>
      <c r="M1534" s="205" t="s">
        <v>1850</v>
      </c>
      <c r="N1534" s="205"/>
      <c r="O1534" s="206">
        <v>33550</v>
      </c>
      <c r="U1534" s="309" t="s">
        <v>59517</v>
      </c>
      <c r="V1534" s="310">
        <v>1162.67</v>
      </c>
      <c r="X1534" s="267" t="s">
        <v>16192</v>
      </c>
      <c r="Y1534" s="268">
        <v>7025.33</v>
      </c>
      <c r="AA1534" s="229" t="s">
        <v>34602</v>
      </c>
      <c r="AB1534" s="230">
        <v>21.94</v>
      </c>
      <c r="AD1534" s="209" t="s">
        <v>16100</v>
      </c>
      <c r="AE1534" s="210">
        <v>2468.81</v>
      </c>
      <c r="AF1534" s="93"/>
      <c r="AG1534" s="201" t="s">
        <v>13619</v>
      </c>
      <c r="AH1534" s="202">
        <v>15472.39</v>
      </c>
      <c r="AJ1534" s="319" t="s">
        <v>43944</v>
      </c>
      <c r="AK1534" s="320">
        <v>6119.74</v>
      </c>
      <c r="AM1534" s="265" t="s">
        <v>12014</v>
      </c>
      <c r="AN1534" s="266">
        <v>1561142.49</v>
      </c>
      <c r="AP1534" s="233" t="s">
        <v>9733</v>
      </c>
      <c r="AQ1534" s="234">
        <v>104847.6</v>
      </c>
      <c r="AS1534" s="211" t="s">
        <v>8060</v>
      </c>
      <c r="AT1534" s="212">
        <v>16848</v>
      </c>
    </row>
    <row r="1535" spans="1:46" x14ac:dyDescent="0.3">
      <c r="A1535" s="315" t="s">
        <v>43631</v>
      </c>
      <c r="B1535" s="315"/>
      <c r="C1535" s="316">
        <v>2750</v>
      </c>
      <c r="E1535" s="263" t="s">
        <v>5815</v>
      </c>
      <c r="F1535" s="263"/>
      <c r="G1535" s="264">
        <v>4106364.75</v>
      </c>
      <c r="I1535" s="227" t="s">
        <v>4978</v>
      </c>
      <c r="J1535" s="227"/>
      <c r="K1535" s="228">
        <v>17137</v>
      </c>
      <c r="M1535" s="205" t="s">
        <v>1851</v>
      </c>
      <c r="N1535" s="205"/>
      <c r="O1535" s="206">
        <v>1408</v>
      </c>
      <c r="U1535" s="309" t="s">
        <v>51870</v>
      </c>
      <c r="V1535" s="310">
        <v>347.17</v>
      </c>
      <c r="X1535" s="267" t="s">
        <v>42192</v>
      </c>
      <c r="Y1535" s="268">
        <v>47100</v>
      </c>
      <c r="AA1535" s="229" t="s">
        <v>38874</v>
      </c>
      <c r="AB1535" s="230">
        <v>22416.66</v>
      </c>
      <c r="AD1535" s="209" t="s">
        <v>16101</v>
      </c>
      <c r="AE1535" s="210">
        <v>2880</v>
      </c>
      <c r="AF1535" s="93"/>
      <c r="AG1535" s="201" t="s">
        <v>13620</v>
      </c>
      <c r="AH1535" s="202">
        <v>12053.46</v>
      </c>
      <c r="AJ1535" s="319" t="s">
        <v>43949</v>
      </c>
      <c r="AK1535" s="320">
        <v>2750</v>
      </c>
      <c r="AM1535" s="265" t="s">
        <v>12015</v>
      </c>
      <c r="AN1535" s="266">
        <v>4106364.75</v>
      </c>
      <c r="AP1535" s="233" t="s">
        <v>11410</v>
      </c>
      <c r="AQ1535" s="234">
        <v>17137</v>
      </c>
      <c r="AS1535" s="211" t="s">
        <v>8708</v>
      </c>
      <c r="AT1535" s="212">
        <v>2713</v>
      </c>
    </row>
    <row r="1536" spans="1:46" x14ac:dyDescent="0.3">
      <c r="A1536" s="315" t="s">
        <v>43632</v>
      </c>
      <c r="B1536" s="315"/>
      <c r="C1536" s="316">
        <v>4218.75</v>
      </c>
      <c r="E1536" s="263" t="s">
        <v>5816</v>
      </c>
      <c r="F1536" s="263"/>
      <c r="G1536" s="264">
        <v>681635.46</v>
      </c>
      <c r="I1536" s="227" t="s">
        <v>3668</v>
      </c>
      <c r="J1536" s="227"/>
      <c r="K1536" s="228">
        <v>1252984.6599999999</v>
      </c>
      <c r="M1536" s="205" t="s">
        <v>1852</v>
      </c>
      <c r="N1536" s="205"/>
      <c r="O1536" s="206">
        <v>1704</v>
      </c>
      <c r="U1536" s="309" t="s">
        <v>67246</v>
      </c>
      <c r="V1536" s="310">
        <v>10860</v>
      </c>
      <c r="X1536" s="267" t="s">
        <v>16193</v>
      </c>
      <c r="Y1536" s="268">
        <v>305229.21000000002</v>
      </c>
      <c r="AA1536" s="229" t="s">
        <v>40129</v>
      </c>
      <c r="AB1536" s="230">
        <v>7600</v>
      </c>
      <c r="AD1536" s="209" t="s">
        <v>16102</v>
      </c>
      <c r="AE1536" s="210">
        <v>221.79</v>
      </c>
      <c r="AF1536" s="93"/>
      <c r="AG1536" s="201" t="s">
        <v>13621</v>
      </c>
      <c r="AH1536" s="202">
        <v>99540</v>
      </c>
      <c r="AJ1536" s="319" t="s">
        <v>43950</v>
      </c>
      <c r="AK1536" s="320">
        <v>4218.75</v>
      </c>
      <c r="AM1536" s="265" t="s">
        <v>12016</v>
      </c>
      <c r="AN1536" s="266">
        <v>681635.46</v>
      </c>
      <c r="AP1536" s="233" t="s">
        <v>9734</v>
      </c>
      <c r="AQ1536" s="234">
        <v>1252984.6599999999</v>
      </c>
      <c r="AS1536" s="211" t="s">
        <v>8961</v>
      </c>
      <c r="AT1536" s="212">
        <v>40519</v>
      </c>
    </row>
    <row r="1537" spans="1:46" x14ac:dyDescent="0.3">
      <c r="A1537" s="315" t="s">
        <v>43634</v>
      </c>
      <c r="B1537" s="315"/>
      <c r="C1537" s="316">
        <v>144068.75</v>
      </c>
      <c r="E1537" s="263" t="s">
        <v>5817</v>
      </c>
      <c r="F1537" s="263"/>
      <c r="G1537" s="264">
        <v>1397123.79</v>
      </c>
      <c r="I1537" s="227" t="s">
        <v>4979</v>
      </c>
      <c r="J1537" s="227"/>
      <c r="K1537" s="228">
        <v>5858</v>
      </c>
      <c r="M1537" s="205" t="s">
        <v>1853</v>
      </c>
      <c r="N1537" s="205"/>
      <c r="O1537" s="206">
        <v>713</v>
      </c>
      <c r="U1537" s="309" t="s">
        <v>67247</v>
      </c>
      <c r="V1537" s="310">
        <v>1777.3</v>
      </c>
      <c r="X1537" s="267" t="s">
        <v>34603</v>
      </c>
      <c r="Y1537" s="268">
        <v>35692.239999999998</v>
      </c>
      <c r="AA1537" s="229" t="s">
        <v>38875</v>
      </c>
      <c r="AB1537" s="230">
        <v>16.5</v>
      </c>
      <c r="AD1537" s="209" t="s">
        <v>16103</v>
      </c>
      <c r="AE1537" s="210">
        <v>18086</v>
      </c>
      <c r="AF1537" s="93"/>
      <c r="AG1537" s="201" t="s">
        <v>13622</v>
      </c>
      <c r="AH1537" s="202">
        <v>18093.87</v>
      </c>
      <c r="AJ1537" s="319" t="s">
        <v>43952</v>
      </c>
      <c r="AK1537" s="320">
        <v>144068.75</v>
      </c>
      <c r="AM1537" s="265" t="s">
        <v>12017</v>
      </c>
      <c r="AN1537" s="266">
        <v>1397123.79</v>
      </c>
      <c r="AP1537" s="233" t="s">
        <v>11411</v>
      </c>
      <c r="AQ1537" s="234">
        <v>5858</v>
      </c>
      <c r="AS1537" s="211" t="s">
        <v>11734</v>
      </c>
      <c r="AT1537" s="212">
        <v>26922.639999999999</v>
      </c>
    </row>
    <row r="1538" spans="1:46" x14ac:dyDescent="0.3">
      <c r="A1538" s="315" t="s">
        <v>43637</v>
      </c>
      <c r="B1538" s="315"/>
      <c r="C1538" s="316">
        <v>989.36</v>
      </c>
      <c r="E1538" s="263" t="s">
        <v>5818</v>
      </c>
      <c r="F1538" s="263"/>
      <c r="G1538" s="264">
        <v>170099.35</v>
      </c>
      <c r="I1538" s="227" t="s">
        <v>4981</v>
      </c>
      <c r="J1538" s="227"/>
      <c r="K1538" s="228">
        <v>3591.63</v>
      </c>
      <c r="M1538" s="205" t="s">
        <v>480</v>
      </c>
      <c r="N1538" s="205"/>
      <c r="O1538" s="206">
        <v>2476</v>
      </c>
      <c r="U1538" s="309" t="s">
        <v>67248</v>
      </c>
      <c r="V1538" s="310">
        <v>14287.34</v>
      </c>
      <c r="X1538" s="267" t="s">
        <v>61079</v>
      </c>
      <c r="Y1538" s="268">
        <v>43773.03</v>
      </c>
      <c r="AA1538" s="229" t="s">
        <v>49658</v>
      </c>
      <c r="AB1538" s="230">
        <v>12616.74</v>
      </c>
      <c r="AD1538" s="209" t="s">
        <v>16104</v>
      </c>
      <c r="AE1538" s="210">
        <v>17450.150000000001</v>
      </c>
      <c r="AF1538" s="93"/>
      <c r="AG1538" s="201" t="s">
        <v>13623</v>
      </c>
      <c r="AH1538" s="202">
        <v>46327.64</v>
      </c>
      <c r="AJ1538" s="319" t="s">
        <v>43955</v>
      </c>
      <c r="AK1538" s="320">
        <v>989.36</v>
      </c>
      <c r="AM1538" s="265" t="s">
        <v>12018</v>
      </c>
      <c r="AN1538" s="266">
        <v>170099.35</v>
      </c>
      <c r="AP1538" s="233" t="s">
        <v>11413</v>
      </c>
      <c r="AQ1538" s="234">
        <v>3591.63</v>
      </c>
      <c r="AS1538" s="211" t="s">
        <v>9853</v>
      </c>
      <c r="AT1538" s="212">
        <v>144822.64000000001</v>
      </c>
    </row>
    <row r="1539" spans="1:46" x14ac:dyDescent="0.3">
      <c r="A1539" s="315" t="s">
        <v>43638</v>
      </c>
      <c r="B1539" s="315"/>
      <c r="C1539" s="316">
        <v>68</v>
      </c>
      <c r="E1539" s="263" t="s">
        <v>5819</v>
      </c>
      <c r="F1539" s="263"/>
      <c r="G1539" s="264">
        <v>155176.60999999999</v>
      </c>
      <c r="I1539" s="227" t="s">
        <v>4982</v>
      </c>
      <c r="J1539" s="227"/>
      <c r="K1539" s="228">
        <v>6325.88</v>
      </c>
      <c r="M1539" s="205" t="s">
        <v>1854</v>
      </c>
      <c r="N1539" s="205"/>
      <c r="O1539" s="206">
        <v>990</v>
      </c>
      <c r="U1539" s="309" t="s">
        <v>67249</v>
      </c>
      <c r="V1539" s="310">
        <v>2059.7600000000002</v>
      </c>
      <c r="X1539" s="267" t="s">
        <v>38886</v>
      </c>
      <c r="Y1539" s="268">
        <v>-533.08000000000004</v>
      </c>
      <c r="AA1539" s="229" t="s">
        <v>49659</v>
      </c>
      <c r="AB1539" s="230">
        <v>965.18</v>
      </c>
      <c r="AD1539" s="209" t="s">
        <v>16105</v>
      </c>
      <c r="AE1539" s="210">
        <v>32205.56</v>
      </c>
      <c r="AF1539" s="93"/>
      <c r="AG1539" s="201" t="s">
        <v>13624</v>
      </c>
      <c r="AH1539" s="202">
        <v>34765.49</v>
      </c>
      <c r="AJ1539" s="319" t="s">
        <v>43956</v>
      </c>
      <c r="AK1539" s="320">
        <v>68</v>
      </c>
      <c r="AM1539" s="265" t="s">
        <v>12019</v>
      </c>
      <c r="AN1539" s="266">
        <v>155176.60999999999</v>
      </c>
      <c r="AP1539" s="233" t="s">
        <v>9735</v>
      </c>
      <c r="AQ1539" s="234">
        <v>6325.88</v>
      </c>
      <c r="AS1539" s="211" t="s">
        <v>6701</v>
      </c>
      <c r="AT1539" s="212">
        <v>30626.58</v>
      </c>
    </row>
    <row r="1540" spans="1:46" x14ac:dyDescent="0.3">
      <c r="A1540" s="315" t="s">
        <v>65827</v>
      </c>
      <c r="B1540" s="315"/>
      <c r="C1540" s="316">
        <v>11000</v>
      </c>
      <c r="E1540" s="263" t="s">
        <v>5820</v>
      </c>
      <c r="F1540" s="263"/>
      <c r="G1540" s="264">
        <v>1706473.35</v>
      </c>
      <c r="I1540" s="227" t="s">
        <v>4985</v>
      </c>
      <c r="J1540" s="227"/>
      <c r="K1540" s="228">
        <v>1828</v>
      </c>
      <c r="M1540" s="205" t="s">
        <v>4069</v>
      </c>
      <c r="N1540" s="205"/>
      <c r="O1540" s="206">
        <v>1372</v>
      </c>
      <c r="U1540" s="309" t="s">
        <v>67250</v>
      </c>
      <c r="V1540" s="310">
        <v>4019.37</v>
      </c>
      <c r="X1540" s="267" t="s">
        <v>62543</v>
      </c>
      <c r="Y1540" s="268">
        <v>61000</v>
      </c>
      <c r="AA1540" s="229" t="s">
        <v>49660</v>
      </c>
      <c r="AB1540" s="230">
        <v>370.5</v>
      </c>
      <c r="AD1540" s="209" t="s">
        <v>16106</v>
      </c>
      <c r="AE1540" s="210">
        <v>8640.92</v>
      </c>
      <c r="AF1540" s="93"/>
      <c r="AG1540" s="201" t="s">
        <v>32179</v>
      </c>
      <c r="AH1540" s="202">
        <v>134916</v>
      </c>
      <c r="AJ1540" s="319" t="s">
        <v>43958</v>
      </c>
      <c r="AK1540" s="320">
        <v>11000</v>
      </c>
      <c r="AM1540" s="265" t="s">
        <v>12020</v>
      </c>
      <c r="AN1540" s="266">
        <v>1706473.35</v>
      </c>
      <c r="AP1540" s="233" t="s">
        <v>11416</v>
      </c>
      <c r="AQ1540" s="234">
        <v>1828</v>
      </c>
      <c r="AS1540" s="211" t="s">
        <v>6922</v>
      </c>
      <c r="AT1540" s="212">
        <v>4897</v>
      </c>
    </row>
    <row r="1541" spans="1:46" x14ac:dyDescent="0.3">
      <c r="A1541" s="315" t="s">
        <v>43641</v>
      </c>
      <c r="B1541" s="315"/>
      <c r="C1541" s="316">
        <v>1010</v>
      </c>
      <c r="E1541" s="263" t="s">
        <v>5821</v>
      </c>
      <c r="F1541" s="263"/>
      <c r="G1541" s="264">
        <v>230007.42</v>
      </c>
      <c r="I1541" s="227" t="s">
        <v>4986</v>
      </c>
      <c r="J1541" s="227"/>
      <c r="K1541" s="228">
        <v>10327</v>
      </c>
      <c r="M1541" s="205" t="s">
        <v>481</v>
      </c>
      <c r="N1541" s="205"/>
      <c r="O1541" s="206">
        <v>22640</v>
      </c>
      <c r="U1541" s="309" t="s">
        <v>67251</v>
      </c>
      <c r="V1541" s="310">
        <v>274.05</v>
      </c>
      <c r="X1541" s="267" t="s">
        <v>48696</v>
      </c>
      <c r="Y1541" s="268">
        <v>13296.84</v>
      </c>
      <c r="AA1541" s="229" t="s">
        <v>49661</v>
      </c>
      <c r="AB1541" s="230">
        <v>1943.58</v>
      </c>
      <c r="AD1541" s="209" t="s">
        <v>16107</v>
      </c>
      <c r="AE1541" s="210">
        <v>578.74</v>
      </c>
      <c r="AF1541" s="93"/>
      <c r="AG1541" s="201" t="s">
        <v>21318</v>
      </c>
      <c r="AH1541" s="202">
        <v>66734.69</v>
      </c>
      <c r="AJ1541" s="319" t="s">
        <v>43960</v>
      </c>
      <c r="AK1541" s="320">
        <v>1010</v>
      </c>
      <c r="AM1541" s="265" t="s">
        <v>12021</v>
      </c>
      <c r="AN1541" s="266">
        <v>230007.42</v>
      </c>
      <c r="AP1541" s="233" t="s">
        <v>11417</v>
      </c>
      <c r="AQ1541" s="234">
        <v>10327</v>
      </c>
      <c r="AS1541" s="211" t="s">
        <v>7370</v>
      </c>
      <c r="AT1541" s="212">
        <v>84550.38</v>
      </c>
    </row>
    <row r="1542" spans="1:46" x14ac:dyDescent="0.3">
      <c r="A1542" s="315" t="s">
        <v>43642</v>
      </c>
      <c r="B1542" s="315"/>
      <c r="C1542" s="316">
        <v>24845</v>
      </c>
      <c r="E1542" s="263" t="s">
        <v>5822</v>
      </c>
      <c r="F1542" s="263"/>
      <c r="G1542" s="264">
        <v>426398.23</v>
      </c>
      <c r="I1542" s="227" t="s">
        <v>4987</v>
      </c>
      <c r="J1542" s="227"/>
      <c r="K1542" s="228">
        <v>7317</v>
      </c>
      <c r="M1542" s="205" t="s">
        <v>4070</v>
      </c>
      <c r="N1542" s="205"/>
      <c r="O1542" s="206">
        <v>221</v>
      </c>
      <c r="U1542" s="309" t="s">
        <v>59518</v>
      </c>
      <c r="V1542" s="310">
        <v>457.83</v>
      </c>
      <c r="X1542" s="267" t="s">
        <v>34604</v>
      </c>
      <c r="Y1542" s="268">
        <v>423035.09</v>
      </c>
      <c r="AA1542" s="229" t="s">
        <v>44434</v>
      </c>
      <c r="AB1542" s="230">
        <v>30552.6</v>
      </c>
      <c r="AD1542" s="209" t="s">
        <v>16108</v>
      </c>
      <c r="AE1542" s="210">
        <v>7280.34</v>
      </c>
      <c r="AF1542" s="93"/>
      <c r="AG1542" s="201" t="s">
        <v>32180</v>
      </c>
      <c r="AH1542" s="202">
        <v>481753.2</v>
      </c>
      <c r="AJ1542" s="319" t="s">
        <v>43961</v>
      </c>
      <c r="AK1542" s="320">
        <v>24845</v>
      </c>
      <c r="AM1542" s="265" t="s">
        <v>12022</v>
      </c>
      <c r="AN1542" s="266">
        <v>426398.23</v>
      </c>
      <c r="AP1542" s="233" t="s">
        <v>11418</v>
      </c>
      <c r="AQ1542" s="234">
        <v>7317</v>
      </c>
      <c r="AS1542" s="211" t="s">
        <v>8321</v>
      </c>
      <c r="AT1542" s="212">
        <v>1519</v>
      </c>
    </row>
    <row r="1543" spans="1:46" x14ac:dyDescent="0.3">
      <c r="A1543" s="315" t="s">
        <v>43643</v>
      </c>
      <c r="B1543" s="315"/>
      <c r="C1543" s="316">
        <v>39183.75</v>
      </c>
      <c r="E1543" s="263" t="s">
        <v>5823</v>
      </c>
      <c r="F1543" s="263"/>
      <c r="G1543" s="264">
        <v>19847828.850000001</v>
      </c>
      <c r="I1543" s="227" t="s">
        <v>4988</v>
      </c>
      <c r="J1543" s="227"/>
      <c r="K1543" s="228">
        <v>4132.2</v>
      </c>
      <c r="M1543" s="205" t="s">
        <v>1855</v>
      </c>
      <c r="N1543" s="205"/>
      <c r="O1543" s="206">
        <v>2505.88</v>
      </c>
      <c r="U1543" s="309" t="s">
        <v>60071</v>
      </c>
      <c r="V1543" s="310">
        <v>2415.0100000000002</v>
      </c>
      <c r="X1543" s="267" t="s">
        <v>61186</v>
      </c>
      <c r="Y1543" s="268">
        <v>32700</v>
      </c>
      <c r="AA1543" s="229" t="s">
        <v>44435</v>
      </c>
      <c r="AB1543" s="230">
        <v>2327.4</v>
      </c>
      <c r="AD1543" s="209" t="s">
        <v>16109</v>
      </c>
      <c r="AE1543" s="210">
        <v>1155</v>
      </c>
      <c r="AF1543" s="93"/>
      <c r="AG1543" s="201" t="s">
        <v>32181</v>
      </c>
      <c r="AH1543" s="202">
        <v>10706</v>
      </c>
      <c r="AJ1543" s="319" t="s">
        <v>43962</v>
      </c>
      <c r="AK1543" s="320">
        <v>39183.75</v>
      </c>
      <c r="AM1543" s="265" t="s">
        <v>12023</v>
      </c>
      <c r="AN1543" s="266">
        <v>19847828.850000001</v>
      </c>
      <c r="AP1543" s="233" t="s">
        <v>11419</v>
      </c>
      <c r="AQ1543" s="234">
        <v>4132.2</v>
      </c>
      <c r="AS1543" s="211" t="s">
        <v>8962</v>
      </c>
      <c r="AT1543" s="212">
        <v>9846</v>
      </c>
    </row>
    <row r="1544" spans="1:46" x14ac:dyDescent="0.3">
      <c r="A1544" s="315" t="s">
        <v>43645</v>
      </c>
      <c r="B1544" s="315"/>
      <c r="C1544" s="316">
        <v>64780.5</v>
      </c>
      <c r="E1544" s="263" t="s">
        <v>5824</v>
      </c>
      <c r="F1544" s="263"/>
      <c r="G1544" s="264">
        <v>255519.64</v>
      </c>
      <c r="I1544" s="227" t="s">
        <v>4989</v>
      </c>
      <c r="J1544" s="227"/>
      <c r="K1544" s="228">
        <v>4530</v>
      </c>
      <c r="M1544" s="205" t="s">
        <v>1856</v>
      </c>
      <c r="N1544" s="205"/>
      <c r="O1544" s="206">
        <v>48627.3</v>
      </c>
      <c r="U1544" s="309" t="s">
        <v>67252</v>
      </c>
      <c r="V1544" s="310">
        <v>266.36</v>
      </c>
      <c r="X1544" s="267" t="s">
        <v>38887</v>
      </c>
      <c r="Y1544" s="268">
        <v>27343</v>
      </c>
      <c r="AA1544" s="229" t="s">
        <v>44436</v>
      </c>
      <c r="AB1544" s="230">
        <v>209000</v>
      </c>
      <c r="AD1544" s="209" t="s">
        <v>16110</v>
      </c>
      <c r="AE1544" s="210">
        <v>348</v>
      </c>
      <c r="AF1544" s="93"/>
      <c r="AG1544" s="201" t="s">
        <v>21334</v>
      </c>
      <c r="AH1544" s="202">
        <v>10706</v>
      </c>
      <c r="AJ1544" s="319" t="s">
        <v>43964</v>
      </c>
      <c r="AK1544" s="320">
        <v>64780.5</v>
      </c>
      <c r="AM1544" s="265" t="s">
        <v>12024</v>
      </c>
      <c r="AN1544" s="266">
        <v>255519.64</v>
      </c>
      <c r="AP1544" s="233" t="s">
        <v>11420</v>
      </c>
      <c r="AQ1544" s="234">
        <v>4530</v>
      </c>
      <c r="AS1544" s="211" t="s">
        <v>9293</v>
      </c>
      <c r="AT1544" s="212">
        <v>210187.09</v>
      </c>
    </row>
    <row r="1545" spans="1:46" x14ac:dyDescent="0.3">
      <c r="A1545" s="315" t="s">
        <v>43646</v>
      </c>
      <c r="B1545" s="315"/>
      <c r="C1545" s="316">
        <v>2673.28</v>
      </c>
      <c r="E1545" s="263" t="s">
        <v>5825</v>
      </c>
      <c r="F1545" s="263"/>
      <c r="G1545" s="264">
        <v>46399.27</v>
      </c>
      <c r="I1545" s="227" t="s">
        <v>4991</v>
      </c>
      <c r="J1545" s="227"/>
      <c r="K1545" s="228">
        <v>930</v>
      </c>
      <c r="M1545" s="205" t="s">
        <v>1857</v>
      </c>
      <c r="N1545" s="205"/>
      <c r="O1545" s="206">
        <v>117378.03</v>
      </c>
      <c r="U1545" s="309" t="s">
        <v>63073</v>
      </c>
      <c r="V1545" s="310">
        <v>11392.15</v>
      </c>
      <c r="X1545" s="267" t="s">
        <v>54839</v>
      </c>
      <c r="Y1545" s="268">
        <v>5004.3</v>
      </c>
      <c r="AA1545" s="229" t="s">
        <v>44437</v>
      </c>
      <c r="AB1545" s="230">
        <v>15988.57</v>
      </c>
      <c r="AD1545" s="209" t="s">
        <v>16111</v>
      </c>
      <c r="AE1545" s="210">
        <v>3485</v>
      </c>
      <c r="AF1545" s="93"/>
      <c r="AG1545" s="201" t="s">
        <v>32182</v>
      </c>
      <c r="AH1545" s="202">
        <v>13008.93</v>
      </c>
      <c r="AJ1545" s="319" t="s">
        <v>43965</v>
      </c>
      <c r="AK1545" s="320">
        <v>2673.28</v>
      </c>
      <c r="AM1545" s="265" t="s">
        <v>12025</v>
      </c>
      <c r="AN1545" s="266">
        <v>46399.27</v>
      </c>
      <c r="AP1545" s="233" t="s">
        <v>11422</v>
      </c>
      <c r="AQ1545" s="234">
        <v>930</v>
      </c>
      <c r="AS1545" s="211" t="s">
        <v>9854</v>
      </c>
      <c r="AT1545" s="212">
        <v>341626.05</v>
      </c>
    </row>
    <row r="1546" spans="1:46" x14ac:dyDescent="0.3">
      <c r="A1546" s="315" t="s">
        <v>43647</v>
      </c>
      <c r="B1546" s="315"/>
      <c r="C1546" s="316">
        <v>92199.05</v>
      </c>
      <c r="E1546" s="263" t="s">
        <v>5826</v>
      </c>
      <c r="F1546" s="263"/>
      <c r="G1546" s="264">
        <v>14842.78</v>
      </c>
      <c r="I1546" s="227" t="s">
        <v>4841</v>
      </c>
      <c r="J1546" s="227"/>
      <c r="K1546" s="228">
        <v>27651.96</v>
      </c>
      <c r="M1546" s="205" t="s">
        <v>1858</v>
      </c>
      <c r="N1546" s="205"/>
      <c r="O1546" s="206">
        <v>82909.5</v>
      </c>
      <c r="U1546" s="309" t="s">
        <v>63074</v>
      </c>
      <c r="V1546" s="310">
        <v>871.58</v>
      </c>
      <c r="X1546" s="267" t="s">
        <v>54840</v>
      </c>
      <c r="Y1546" s="268">
        <v>19770</v>
      </c>
      <c r="AA1546" s="229" t="s">
        <v>16049</v>
      </c>
      <c r="AB1546" s="230">
        <v>4</v>
      </c>
      <c r="AD1546" s="209" t="s">
        <v>16112</v>
      </c>
      <c r="AE1546" s="210">
        <v>1881</v>
      </c>
      <c r="AF1546" s="93"/>
      <c r="AG1546" s="201" t="s">
        <v>32183</v>
      </c>
      <c r="AH1546" s="202">
        <v>78604.490000000005</v>
      </c>
      <c r="AJ1546" s="319" t="s">
        <v>43966</v>
      </c>
      <c r="AK1546" s="320">
        <v>92199.05</v>
      </c>
      <c r="AM1546" s="265" t="s">
        <v>12026</v>
      </c>
      <c r="AN1546" s="266">
        <v>14842.78</v>
      </c>
      <c r="AP1546" s="233" t="s">
        <v>11445</v>
      </c>
      <c r="AQ1546" s="234">
        <v>27651.96</v>
      </c>
      <c r="AS1546" s="211" t="s">
        <v>6702</v>
      </c>
      <c r="AT1546" s="212">
        <v>10117.64</v>
      </c>
    </row>
    <row r="1547" spans="1:46" x14ac:dyDescent="0.3">
      <c r="A1547" s="315" t="s">
        <v>43650</v>
      </c>
      <c r="B1547" s="315"/>
      <c r="C1547" s="316">
        <v>432.4</v>
      </c>
      <c r="E1547" s="263" t="s">
        <v>5827</v>
      </c>
      <c r="F1547" s="263"/>
      <c r="G1547" s="264">
        <v>8733046.4299999997</v>
      </c>
      <c r="I1547" s="227" t="s">
        <v>4995</v>
      </c>
      <c r="J1547" s="227"/>
      <c r="K1547" s="228">
        <v>4197.76</v>
      </c>
      <c r="M1547" s="205" t="s">
        <v>1859</v>
      </c>
      <c r="N1547" s="205"/>
      <c r="O1547" s="206">
        <v>165.99</v>
      </c>
      <c r="U1547" s="309" t="s">
        <v>63075</v>
      </c>
      <c r="V1547" s="310">
        <v>2733.04</v>
      </c>
      <c r="X1547" s="267" t="s">
        <v>54841</v>
      </c>
      <c r="Y1547" s="268">
        <v>113</v>
      </c>
      <c r="AA1547" s="229" t="s">
        <v>38877</v>
      </c>
      <c r="AB1547" s="230">
        <v>6060</v>
      </c>
      <c r="AD1547" s="209" t="s">
        <v>16113</v>
      </c>
      <c r="AE1547" s="210">
        <v>1685</v>
      </c>
      <c r="AF1547" s="93"/>
      <c r="AG1547" s="201" t="s">
        <v>32184</v>
      </c>
      <c r="AH1547" s="202">
        <v>68923.710000000006</v>
      </c>
      <c r="AJ1547" s="319" t="s">
        <v>43969</v>
      </c>
      <c r="AK1547" s="320">
        <v>432.4</v>
      </c>
      <c r="AM1547" s="265" t="s">
        <v>12027</v>
      </c>
      <c r="AN1547" s="266">
        <v>8733046.4299999997</v>
      </c>
      <c r="AP1547" s="233" t="s">
        <v>11425</v>
      </c>
      <c r="AQ1547" s="234">
        <v>4197.76</v>
      </c>
      <c r="AS1547" s="211" t="s">
        <v>7371</v>
      </c>
      <c r="AT1547" s="212">
        <v>47132.26</v>
      </c>
    </row>
    <row r="1548" spans="1:46" x14ac:dyDescent="0.3">
      <c r="A1548" s="315" t="s">
        <v>65833</v>
      </c>
      <c r="B1548" s="315"/>
      <c r="C1548" s="316">
        <v>361609.17</v>
      </c>
      <c r="E1548" s="263" t="s">
        <v>5828</v>
      </c>
      <c r="F1548" s="263"/>
      <c r="G1548" s="264">
        <v>30647.63</v>
      </c>
      <c r="I1548" s="227" t="s">
        <v>4996</v>
      </c>
      <c r="J1548" s="227"/>
      <c r="K1548" s="228">
        <v>5495</v>
      </c>
      <c r="M1548" s="205" t="s">
        <v>1860</v>
      </c>
      <c r="N1548" s="205"/>
      <c r="O1548" s="206">
        <v>934</v>
      </c>
      <c r="U1548" s="309" t="s">
        <v>64086</v>
      </c>
      <c r="V1548" s="310">
        <v>163.51</v>
      </c>
      <c r="X1548" s="267" t="s">
        <v>54842</v>
      </c>
      <c r="Y1548" s="268">
        <v>9186.51</v>
      </c>
      <c r="AA1548" s="229" t="s">
        <v>33153</v>
      </c>
      <c r="AB1548" s="230">
        <v>81921.039999999994</v>
      </c>
      <c r="AD1548" s="209" t="s">
        <v>16114</v>
      </c>
      <c r="AE1548" s="210">
        <v>128.88</v>
      </c>
      <c r="AF1548" s="93"/>
      <c r="AG1548" s="201" t="s">
        <v>32185</v>
      </c>
      <c r="AH1548" s="202">
        <v>12284.97</v>
      </c>
      <c r="AJ1548" s="319" t="s">
        <v>43972</v>
      </c>
      <c r="AK1548" s="320">
        <v>361609.17</v>
      </c>
      <c r="AM1548" s="265" t="s">
        <v>12028</v>
      </c>
      <c r="AN1548" s="266">
        <v>30647.63</v>
      </c>
      <c r="AP1548" s="233" t="s">
        <v>11426</v>
      </c>
      <c r="AQ1548" s="234">
        <v>5495</v>
      </c>
      <c r="AS1548" s="211" t="s">
        <v>7781</v>
      </c>
      <c r="AT1548" s="212">
        <v>2526.9</v>
      </c>
    </row>
    <row r="1549" spans="1:46" x14ac:dyDescent="0.3">
      <c r="A1549" s="315" t="s">
        <v>43655</v>
      </c>
      <c r="B1549" s="315"/>
      <c r="C1549" s="316">
        <v>19379.36</v>
      </c>
      <c r="E1549" s="263" t="s">
        <v>5829</v>
      </c>
      <c r="F1549" s="263"/>
      <c r="G1549" s="264">
        <v>199783.92</v>
      </c>
      <c r="I1549" s="227" t="s">
        <v>4997</v>
      </c>
      <c r="J1549" s="227"/>
      <c r="K1549" s="228">
        <v>3564</v>
      </c>
      <c r="M1549" s="205" t="s">
        <v>1861</v>
      </c>
      <c r="N1549" s="205"/>
      <c r="O1549" s="206">
        <v>357</v>
      </c>
      <c r="U1549" s="309" t="s">
        <v>67253</v>
      </c>
      <c r="V1549" s="310">
        <v>723.6</v>
      </c>
      <c r="X1549" s="267" t="s">
        <v>54843</v>
      </c>
      <c r="Y1549" s="268">
        <v>2606.6999999999998</v>
      </c>
      <c r="AA1549" s="229" t="s">
        <v>33154</v>
      </c>
      <c r="AB1549" s="230">
        <v>6266.96</v>
      </c>
      <c r="AD1549" s="209" t="s">
        <v>16115</v>
      </c>
      <c r="AE1549" s="210">
        <v>1351.75</v>
      </c>
      <c r="AF1549" s="93"/>
      <c r="AG1549" s="201" t="s">
        <v>32186</v>
      </c>
      <c r="AH1549" s="202">
        <v>30397.69</v>
      </c>
      <c r="AJ1549" s="319" t="s">
        <v>43975</v>
      </c>
      <c r="AK1549" s="320">
        <v>19379.36</v>
      </c>
      <c r="AM1549" s="265" t="s">
        <v>12029</v>
      </c>
      <c r="AN1549" s="266">
        <v>199783.92</v>
      </c>
      <c r="AP1549" s="233" t="s">
        <v>11427</v>
      </c>
      <c r="AQ1549" s="234">
        <v>3564</v>
      </c>
      <c r="AS1549" s="211" t="s">
        <v>8322</v>
      </c>
      <c r="AT1549" s="212">
        <v>8012.45</v>
      </c>
    </row>
    <row r="1550" spans="1:46" x14ac:dyDescent="0.3">
      <c r="A1550" s="315" t="s">
        <v>43657</v>
      </c>
      <c r="B1550" s="315"/>
      <c r="C1550" s="316">
        <v>12307.5</v>
      </c>
      <c r="E1550" s="263" t="s">
        <v>5830</v>
      </c>
      <c r="F1550" s="263"/>
      <c r="G1550" s="264">
        <v>55142398.07</v>
      </c>
      <c r="I1550" s="227" t="s">
        <v>4998</v>
      </c>
      <c r="J1550" s="227"/>
      <c r="K1550" s="228">
        <v>7903</v>
      </c>
      <c r="M1550" s="205" t="s">
        <v>1862</v>
      </c>
      <c r="N1550" s="205"/>
      <c r="O1550" s="206">
        <v>18190.02</v>
      </c>
      <c r="U1550" s="309" t="s">
        <v>60259</v>
      </c>
      <c r="V1550" s="310">
        <v>110.04</v>
      </c>
      <c r="X1550" s="267" t="s">
        <v>54844</v>
      </c>
      <c r="Y1550" s="268">
        <v>6655.32</v>
      </c>
      <c r="AA1550" s="229" t="s">
        <v>33155</v>
      </c>
      <c r="AB1550" s="230">
        <v>29811</v>
      </c>
      <c r="AD1550" s="209" t="s">
        <v>16116</v>
      </c>
      <c r="AE1550" s="210">
        <v>1188.3699999999999</v>
      </c>
      <c r="AF1550" s="93"/>
      <c r="AG1550" s="201" t="s">
        <v>32187</v>
      </c>
      <c r="AH1550" s="202">
        <v>20000.57</v>
      </c>
      <c r="AJ1550" s="319" t="s">
        <v>43977</v>
      </c>
      <c r="AK1550" s="320">
        <v>12307.5</v>
      </c>
      <c r="AM1550" s="265" t="s">
        <v>12030</v>
      </c>
      <c r="AN1550" s="266">
        <v>55142398.07</v>
      </c>
      <c r="AP1550" s="233" t="s">
        <v>11428</v>
      </c>
      <c r="AQ1550" s="234">
        <v>7903</v>
      </c>
      <c r="AS1550" s="211" t="s">
        <v>8709</v>
      </c>
      <c r="AT1550" s="212">
        <v>2000</v>
      </c>
    </row>
    <row r="1551" spans="1:46" x14ac:dyDescent="0.3">
      <c r="A1551" s="315" t="s">
        <v>43662</v>
      </c>
      <c r="B1551" s="315"/>
      <c r="C1551" s="316">
        <v>725000</v>
      </c>
      <c r="E1551" s="263" t="s">
        <v>5831</v>
      </c>
      <c r="F1551" s="263"/>
      <c r="G1551" s="264">
        <v>45484.18</v>
      </c>
      <c r="I1551" s="227" t="s">
        <v>4842</v>
      </c>
      <c r="J1551" s="227"/>
      <c r="K1551" s="228">
        <v>7099.69</v>
      </c>
      <c r="M1551" s="205" t="s">
        <v>1863</v>
      </c>
      <c r="N1551" s="205"/>
      <c r="O1551" s="206">
        <v>155330</v>
      </c>
      <c r="U1551" s="309" t="s">
        <v>66553</v>
      </c>
      <c r="V1551" s="310">
        <v>12365.25</v>
      </c>
      <c r="X1551" s="267" t="s">
        <v>63996</v>
      </c>
      <c r="Y1551" s="268">
        <v>580.25</v>
      </c>
      <c r="AA1551" s="229" t="s">
        <v>49662</v>
      </c>
      <c r="AB1551" s="230">
        <v>70422.67</v>
      </c>
      <c r="AD1551" s="209" t="s">
        <v>16117</v>
      </c>
      <c r="AE1551" s="210">
        <v>2000</v>
      </c>
      <c r="AF1551" s="93"/>
      <c r="AG1551" s="201" t="s">
        <v>32188</v>
      </c>
      <c r="AH1551" s="202">
        <v>29155.64</v>
      </c>
      <c r="AJ1551" s="319" t="s">
        <v>43982</v>
      </c>
      <c r="AK1551" s="320">
        <v>725000</v>
      </c>
      <c r="AM1551" s="265" t="s">
        <v>12031</v>
      </c>
      <c r="AN1551" s="266">
        <v>45484.18</v>
      </c>
      <c r="AP1551" s="233" t="s">
        <v>11429</v>
      </c>
      <c r="AQ1551" s="234">
        <v>7099.69</v>
      </c>
      <c r="AS1551" s="211" t="s">
        <v>8963</v>
      </c>
      <c r="AT1551" s="212">
        <v>5712.04</v>
      </c>
    </row>
    <row r="1552" spans="1:46" x14ac:dyDescent="0.3">
      <c r="A1552" s="315" t="s">
        <v>43664</v>
      </c>
      <c r="B1552" s="315"/>
      <c r="C1552" s="316">
        <v>978</v>
      </c>
      <c r="E1552" s="263" t="s">
        <v>5832</v>
      </c>
      <c r="F1552" s="263"/>
      <c r="G1552" s="264">
        <v>66336.460000000006</v>
      </c>
      <c r="I1552" s="227" t="s">
        <v>4999</v>
      </c>
      <c r="J1552" s="227"/>
      <c r="K1552" s="228">
        <v>1803</v>
      </c>
      <c r="M1552" s="205" t="s">
        <v>1864</v>
      </c>
      <c r="N1552" s="205"/>
      <c r="O1552" s="206">
        <v>1628</v>
      </c>
      <c r="U1552" s="309" t="s">
        <v>59519</v>
      </c>
      <c r="V1552" s="310">
        <v>9325</v>
      </c>
      <c r="X1552" s="267" t="s">
        <v>63622</v>
      </c>
      <c r="Y1552" s="268">
        <v>2497.13</v>
      </c>
      <c r="AA1552" s="229" t="s">
        <v>49663</v>
      </c>
      <c r="AB1552" s="230">
        <v>5387.33</v>
      </c>
      <c r="AD1552" s="209" t="s">
        <v>16118</v>
      </c>
      <c r="AE1552" s="210">
        <v>1641</v>
      </c>
      <c r="AF1552" s="93"/>
      <c r="AG1552" s="201" t="s">
        <v>21421</v>
      </c>
      <c r="AH1552" s="202">
        <v>13008.93</v>
      </c>
      <c r="AJ1552" s="319" t="s">
        <v>43984</v>
      </c>
      <c r="AK1552" s="320">
        <v>978</v>
      </c>
      <c r="AM1552" s="265" t="s">
        <v>12032</v>
      </c>
      <c r="AN1552" s="266">
        <v>66336.460000000006</v>
      </c>
      <c r="AP1552" s="233" t="s">
        <v>11430</v>
      </c>
      <c r="AQ1552" s="234">
        <v>1803</v>
      </c>
      <c r="AS1552" s="211" t="s">
        <v>9294</v>
      </c>
      <c r="AT1552" s="212">
        <v>587.14</v>
      </c>
    </row>
    <row r="1553" spans="1:46" x14ac:dyDescent="0.3">
      <c r="A1553" s="315" t="s">
        <v>43665</v>
      </c>
      <c r="B1553" s="315"/>
      <c r="C1553" s="316">
        <v>2303.46</v>
      </c>
      <c r="E1553" s="263" t="s">
        <v>5833</v>
      </c>
      <c r="F1553" s="263"/>
      <c r="G1553" s="264">
        <v>314091.31</v>
      </c>
      <c r="I1553" s="227" t="s">
        <v>5004</v>
      </c>
      <c r="J1553" s="227"/>
      <c r="K1553" s="228">
        <v>871.97</v>
      </c>
      <c r="M1553" s="205" t="s">
        <v>1865</v>
      </c>
      <c r="N1553" s="205"/>
      <c r="O1553" s="206">
        <v>117029</v>
      </c>
      <c r="U1553" s="309" t="s">
        <v>58451</v>
      </c>
      <c r="V1553" s="310">
        <v>7750</v>
      </c>
      <c r="X1553" s="267" t="s">
        <v>63997</v>
      </c>
      <c r="Y1553" s="268">
        <v>8226.08</v>
      </c>
      <c r="AA1553" s="229" t="s">
        <v>40130</v>
      </c>
      <c r="AB1553" s="230">
        <v>7435</v>
      </c>
      <c r="AD1553" s="209" t="s">
        <v>16119</v>
      </c>
      <c r="AE1553" s="210">
        <v>16222.14</v>
      </c>
      <c r="AF1553" s="93"/>
      <c r="AG1553" s="201" t="s">
        <v>32189</v>
      </c>
      <c r="AH1553" s="202">
        <v>78604.490000000005</v>
      </c>
      <c r="AJ1553" s="319" t="s">
        <v>43985</v>
      </c>
      <c r="AK1553" s="320">
        <v>2303.46</v>
      </c>
      <c r="AM1553" s="265" t="s">
        <v>12033</v>
      </c>
      <c r="AN1553" s="266">
        <v>314091.31</v>
      </c>
      <c r="AP1553" s="233" t="s">
        <v>11431</v>
      </c>
      <c r="AQ1553" s="234">
        <v>871.97</v>
      </c>
      <c r="AS1553" s="211" t="s">
        <v>10626</v>
      </c>
      <c r="AT1553" s="212">
        <v>5596</v>
      </c>
    </row>
    <row r="1554" spans="1:46" x14ac:dyDescent="0.3">
      <c r="A1554" s="315" t="s">
        <v>43666</v>
      </c>
      <c r="B1554" s="315"/>
      <c r="C1554" s="316">
        <v>2016.55</v>
      </c>
      <c r="E1554" s="263" t="s">
        <v>5834</v>
      </c>
      <c r="F1554" s="263"/>
      <c r="G1554" s="264">
        <v>86458.02</v>
      </c>
      <c r="I1554" s="227" t="s">
        <v>4843</v>
      </c>
      <c r="J1554" s="227"/>
      <c r="K1554" s="228">
        <v>53001</v>
      </c>
      <c r="M1554" s="205" t="s">
        <v>1866</v>
      </c>
      <c r="N1554" s="205"/>
      <c r="O1554" s="206">
        <v>114811</v>
      </c>
      <c r="U1554" s="309" t="s">
        <v>58452</v>
      </c>
      <c r="V1554" s="310">
        <v>592.88</v>
      </c>
      <c r="X1554" s="267" t="s">
        <v>63046</v>
      </c>
      <c r="Y1554" s="268">
        <v>3817</v>
      </c>
      <c r="AA1554" s="229" t="s">
        <v>33156</v>
      </c>
      <c r="AB1554" s="230">
        <v>32754</v>
      </c>
      <c r="AD1554" s="209" t="s">
        <v>16120</v>
      </c>
      <c r="AE1554" s="210">
        <v>1139.1099999999999</v>
      </c>
      <c r="AF1554" s="93"/>
      <c r="AG1554" s="201" t="s">
        <v>21422</v>
      </c>
      <c r="AH1554" s="202">
        <v>68923.710000000006</v>
      </c>
      <c r="AJ1554" s="319" t="s">
        <v>43986</v>
      </c>
      <c r="AK1554" s="320">
        <v>2016.55</v>
      </c>
      <c r="AM1554" s="265" t="s">
        <v>12034</v>
      </c>
      <c r="AN1554" s="266">
        <v>86458.02</v>
      </c>
      <c r="AP1554" s="233" t="s">
        <v>11432</v>
      </c>
      <c r="AQ1554" s="234">
        <v>53001</v>
      </c>
      <c r="AS1554" s="211" t="s">
        <v>11293</v>
      </c>
      <c r="AT1554" s="212">
        <v>581.91</v>
      </c>
    </row>
    <row r="1555" spans="1:46" x14ac:dyDescent="0.3">
      <c r="A1555" s="315" t="s">
        <v>43670</v>
      </c>
      <c r="B1555" s="315"/>
      <c r="C1555" s="316">
        <v>4500</v>
      </c>
      <c r="E1555" s="263" t="s">
        <v>5835</v>
      </c>
      <c r="F1555" s="263"/>
      <c r="G1555" s="264">
        <v>30019.11</v>
      </c>
      <c r="I1555" s="227" t="s">
        <v>3669</v>
      </c>
      <c r="J1555" s="227"/>
      <c r="K1555" s="228">
        <v>124069.82</v>
      </c>
      <c r="M1555" s="205" t="s">
        <v>1867</v>
      </c>
      <c r="N1555" s="205"/>
      <c r="O1555" s="206">
        <v>4502</v>
      </c>
      <c r="U1555" s="309" t="s">
        <v>58453</v>
      </c>
      <c r="V1555" s="310">
        <v>205.5</v>
      </c>
      <c r="X1555" s="267" t="s">
        <v>63877</v>
      </c>
      <c r="Y1555" s="268">
        <v>834.9</v>
      </c>
      <c r="AA1555" s="229" t="s">
        <v>47803</v>
      </c>
      <c r="AB1555" s="230">
        <v>6300</v>
      </c>
      <c r="AD1555" s="209" t="s">
        <v>16121</v>
      </c>
      <c r="AE1555" s="210">
        <v>2157.92</v>
      </c>
      <c r="AF1555" s="93"/>
      <c r="AG1555" s="201" t="s">
        <v>21428</v>
      </c>
      <c r="AH1555" s="202">
        <v>12284.97</v>
      </c>
      <c r="AJ1555" s="319" t="s">
        <v>43990</v>
      </c>
      <c r="AK1555" s="320">
        <v>4500</v>
      </c>
      <c r="AM1555" s="265" t="s">
        <v>12035</v>
      </c>
      <c r="AN1555" s="266">
        <v>30019.11</v>
      </c>
      <c r="AP1555" s="233" t="s">
        <v>9737</v>
      </c>
      <c r="AQ1555" s="234">
        <v>124069.82</v>
      </c>
      <c r="AS1555" s="211" t="s">
        <v>11550</v>
      </c>
      <c r="AT1555" s="212">
        <v>27202.83</v>
      </c>
    </row>
    <row r="1556" spans="1:46" x14ac:dyDescent="0.3">
      <c r="A1556" s="315" t="s">
        <v>43674</v>
      </c>
      <c r="B1556" s="315"/>
      <c r="C1556" s="316">
        <v>2697.67</v>
      </c>
      <c r="E1556" s="263" t="s">
        <v>5837</v>
      </c>
      <c r="F1556" s="263"/>
      <c r="G1556" s="264">
        <v>77540.02</v>
      </c>
      <c r="I1556" s="227" t="s">
        <v>5001</v>
      </c>
      <c r="J1556" s="227"/>
      <c r="K1556" s="228">
        <v>3807</v>
      </c>
      <c r="M1556" s="205" t="s">
        <v>1868</v>
      </c>
      <c r="N1556" s="205"/>
      <c r="O1556" s="206">
        <v>1187</v>
      </c>
      <c r="U1556" s="309" t="s">
        <v>63076</v>
      </c>
      <c r="V1556" s="310">
        <v>28600</v>
      </c>
      <c r="X1556" s="267" t="s">
        <v>54845</v>
      </c>
      <c r="Y1556" s="268">
        <v>45000</v>
      </c>
      <c r="AA1556" s="229" t="s">
        <v>49664</v>
      </c>
      <c r="AB1556" s="230">
        <v>94957.96</v>
      </c>
      <c r="AD1556" s="209" t="s">
        <v>16122</v>
      </c>
      <c r="AE1556" s="210">
        <v>165.08</v>
      </c>
      <c r="AF1556" s="93"/>
      <c r="AG1556" s="201" t="s">
        <v>21429</v>
      </c>
      <c r="AH1556" s="202">
        <v>30397.69</v>
      </c>
      <c r="AJ1556" s="319" t="s">
        <v>43994</v>
      </c>
      <c r="AK1556" s="320">
        <v>2697.67</v>
      </c>
      <c r="AM1556" s="265" t="s">
        <v>12037</v>
      </c>
      <c r="AN1556" s="266">
        <v>77540.02</v>
      </c>
      <c r="AP1556" s="233" t="s">
        <v>11434</v>
      </c>
      <c r="AQ1556" s="234">
        <v>3807</v>
      </c>
      <c r="AS1556" s="211" t="s">
        <v>9855</v>
      </c>
      <c r="AT1556" s="212">
        <v>109469.17</v>
      </c>
    </row>
    <row r="1557" spans="1:46" x14ac:dyDescent="0.3">
      <c r="A1557" s="315" t="s">
        <v>65841</v>
      </c>
      <c r="B1557" s="315"/>
      <c r="C1557" s="316">
        <v>37816</v>
      </c>
      <c r="E1557" s="263" t="s">
        <v>5844</v>
      </c>
      <c r="F1557" s="263"/>
      <c r="G1557" s="264">
        <v>1929396.83</v>
      </c>
      <c r="I1557" s="227" t="s">
        <v>5002</v>
      </c>
      <c r="J1557" s="227"/>
      <c r="K1557" s="228">
        <v>10487.8</v>
      </c>
      <c r="M1557" s="205" t="s">
        <v>1869</v>
      </c>
      <c r="N1557" s="205"/>
      <c r="O1557" s="206">
        <v>11639</v>
      </c>
      <c r="U1557" s="309" t="s">
        <v>67254</v>
      </c>
      <c r="V1557" s="310">
        <v>29825</v>
      </c>
      <c r="X1557" s="267" t="s">
        <v>54846</v>
      </c>
      <c r="Y1557" s="268">
        <v>3000</v>
      </c>
      <c r="AA1557" s="229" t="s">
        <v>49665</v>
      </c>
      <c r="AB1557" s="230">
        <v>15451</v>
      </c>
      <c r="AD1557" s="209" t="s">
        <v>16123</v>
      </c>
      <c r="AE1557" s="210">
        <v>10325.92</v>
      </c>
      <c r="AF1557" s="93"/>
      <c r="AG1557" s="201" t="s">
        <v>21434</v>
      </c>
      <c r="AH1557" s="202">
        <v>20000.57</v>
      </c>
      <c r="AJ1557" s="319" t="s">
        <v>43997</v>
      </c>
      <c r="AK1557" s="320">
        <v>37816</v>
      </c>
      <c r="AM1557" s="265" t="s">
        <v>12044</v>
      </c>
      <c r="AN1557" s="266">
        <v>1929396.83</v>
      </c>
      <c r="AP1557" s="233" t="s">
        <v>11435</v>
      </c>
      <c r="AQ1557" s="234">
        <v>10487.8</v>
      </c>
      <c r="AS1557" s="211" t="s">
        <v>7110</v>
      </c>
      <c r="AT1557" s="212">
        <v>3269.99</v>
      </c>
    </row>
    <row r="1558" spans="1:46" x14ac:dyDescent="0.3">
      <c r="A1558" s="315" t="s">
        <v>65843</v>
      </c>
      <c r="B1558" s="315"/>
      <c r="C1558" s="316">
        <v>2946</v>
      </c>
      <c r="E1558" s="263" t="s">
        <v>5845</v>
      </c>
      <c r="F1558" s="263"/>
      <c r="G1558" s="264">
        <v>49855.78</v>
      </c>
      <c r="I1558" s="227" t="s">
        <v>4844</v>
      </c>
      <c r="J1558" s="227"/>
      <c r="K1558" s="228">
        <v>122391.98</v>
      </c>
      <c r="M1558" s="205" t="s">
        <v>1870</v>
      </c>
      <c r="N1558" s="205"/>
      <c r="O1558" s="206">
        <v>34341.82</v>
      </c>
      <c r="U1558" s="309" t="s">
        <v>47861</v>
      </c>
      <c r="V1558" s="310">
        <v>4361.05</v>
      </c>
      <c r="X1558" s="267" t="s">
        <v>54847</v>
      </c>
      <c r="Y1558" s="268">
        <v>412.33</v>
      </c>
      <c r="AA1558" s="229" t="s">
        <v>49666</v>
      </c>
      <c r="AB1558" s="230">
        <v>7995.09</v>
      </c>
      <c r="AD1558" s="209" t="s">
        <v>16124</v>
      </c>
      <c r="AE1558" s="210">
        <v>16222.14</v>
      </c>
      <c r="AF1558" s="93"/>
      <c r="AG1558" s="201" t="s">
        <v>21439</v>
      </c>
      <c r="AH1558" s="202">
        <v>29155.64</v>
      </c>
      <c r="AJ1558" s="319" t="s">
        <v>43998</v>
      </c>
      <c r="AK1558" s="320">
        <v>2946</v>
      </c>
      <c r="AM1558" s="265" t="s">
        <v>12045</v>
      </c>
      <c r="AN1558" s="266">
        <v>49855.78</v>
      </c>
      <c r="AP1558" s="233" t="s">
        <v>11436</v>
      </c>
      <c r="AQ1558" s="234">
        <v>122391.98</v>
      </c>
      <c r="AS1558" s="211" t="s">
        <v>7372</v>
      </c>
      <c r="AT1558" s="212">
        <v>8561.52</v>
      </c>
    </row>
    <row r="1559" spans="1:46" x14ac:dyDescent="0.3">
      <c r="A1559" s="315" t="s">
        <v>43679</v>
      </c>
      <c r="B1559" s="315"/>
      <c r="C1559" s="316">
        <v>1272.4000000000001</v>
      </c>
      <c r="E1559" s="263" t="s">
        <v>5838</v>
      </c>
      <c r="F1559" s="263"/>
      <c r="G1559" s="264">
        <v>751678.2</v>
      </c>
      <c r="I1559" s="227" t="s">
        <v>4845</v>
      </c>
      <c r="J1559" s="227"/>
      <c r="K1559" s="228">
        <v>95838.73</v>
      </c>
      <c r="M1559" s="205" t="s">
        <v>1871</v>
      </c>
      <c r="N1559" s="205"/>
      <c r="O1559" s="206">
        <v>3993</v>
      </c>
      <c r="U1559" s="309" t="s">
        <v>46751</v>
      </c>
      <c r="V1559" s="310">
        <v>71241.88</v>
      </c>
      <c r="X1559" s="267" t="s">
        <v>54848</v>
      </c>
      <c r="Y1559" s="268">
        <v>3703.47</v>
      </c>
      <c r="AA1559" s="229" t="s">
        <v>33157</v>
      </c>
      <c r="AB1559" s="230">
        <v>37229.089999999997</v>
      </c>
      <c r="AD1559" s="209" t="s">
        <v>16125</v>
      </c>
      <c r="AE1559" s="210">
        <v>2157.92</v>
      </c>
      <c r="AF1559" s="93"/>
      <c r="AG1559" s="201" t="s">
        <v>32190</v>
      </c>
      <c r="AH1559" s="202">
        <v>6860</v>
      </c>
      <c r="AJ1559" s="319" t="s">
        <v>44001</v>
      </c>
      <c r="AK1559" s="320">
        <v>1272.4000000000001</v>
      </c>
      <c r="AM1559" s="265" t="s">
        <v>12038</v>
      </c>
      <c r="AN1559" s="266">
        <v>751678.2</v>
      </c>
      <c r="AP1559" s="233" t="s">
        <v>11437</v>
      </c>
      <c r="AQ1559" s="234">
        <v>95838.73</v>
      </c>
      <c r="AS1559" s="211" t="s">
        <v>7782</v>
      </c>
      <c r="AT1559" s="212">
        <v>1397</v>
      </c>
    </row>
    <row r="1560" spans="1:46" x14ac:dyDescent="0.3">
      <c r="A1560" s="315" t="s">
        <v>43680</v>
      </c>
      <c r="B1560" s="315"/>
      <c r="C1560" s="316">
        <v>76020</v>
      </c>
      <c r="E1560" s="263" t="s">
        <v>5839</v>
      </c>
      <c r="F1560" s="263"/>
      <c r="G1560" s="264">
        <v>236010.23999999999</v>
      </c>
      <c r="I1560" s="227" t="s">
        <v>5003</v>
      </c>
      <c r="J1560" s="227"/>
      <c r="K1560" s="228">
        <v>11011.28</v>
      </c>
      <c r="M1560" s="205" t="s">
        <v>1872</v>
      </c>
      <c r="N1560" s="205"/>
      <c r="O1560" s="206">
        <v>53393.68</v>
      </c>
      <c r="U1560" s="309" t="s">
        <v>46752</v>
      </c>
      <c r="V1560" s="310">
        <v>4883.82</v>
      </c>
      <c r="X1560" s="267" t="s">
        <v>54849</v>
      </c>
      <c r="Y1560" s="268">
        <v>11799.73</v>
      </c>
      <c r="AA1560" s="229" t="s">
        <v>47804</v>
      </c>
      <c r="AB1560" s="230">
        <v>4957.88</v>
      </c>
      <c r="AD1560" s="209" t="s">
        <v>16126</v>
      </c>
      <c r="AE1560" s="210">
        <v>2011.81</v>
      </c>
      <c r="AF1560" s="93"/>
      <c r="AG1560" s="201" t="s">
        <v>32191</v>
      </c>
      <c r="AH1560" s="202">
        <v>2205</v>
      </c>
      <c r="AJ1560" s="319" t="s">
        <v>44002</v>
      </c>
      <c r="AK1560" s="320">
        <v>76020</v>
      </c>
      <c r="AM1560" s="265" t="s">
        <v>12039</v>
      </c>
      <c r="AN1560" s="266">
        <v>236010.23999999999</v>
      </c>
      <c r="AP1560" s="233" t="s">
        <v>11438</v>
      </c>
      <c r="AQ1560" s="234">
        <v>11011.28</v>
      </c>
      <c r="AS1560" s="211" t="s">
        <v>8061</v>
      </c>
      <c r="AT1560" s="212">
        <v>3552</v>
      </c>
    </row>
    <row r="1561" spans="1:46" x14ac:dyDescent="0.3">
      <c r="A1561" s="315" t="s">
        <v>65844</v>
      </c>
      <c r="B1561" s="315"/>
      <c r="C1561" s="316">
        <v>2730</v>
      </c>
      <c r="E1561" s="263" t="s">
        <v>5840</v>
      </c>
      <c r="F1561" s="263"/>
      <c r="G1561" s="264">
        <v>25551.77</v>
      </c>
      <c r="I1561" s="227" t="s">
        <v>4846</v>
      </c>
      <c r="J1561" s="227"/>
      <c r="K1561" s="228">
        <v>16009.44</v>
      </c>
      <c r="M1561" s="205" t="s">
        <v>1873</v>
      </c>
      <c r="N1561" s="205"/>
      <c r="O1561" s="206">
        <v>28188</v>
      </c>
      <c r="U1561" s="309" t="s">
        <v>59521</v>
      </c>
      <c r="V1561" s="310">
        <v>9433.7999999999993</v>
      </c>
      <c r="X1561" s="267" t="s">
        <v>63998</v>
      </c>
      <c r="Y1561" s="268">
        <v>354.22</v>
      </c>
      <c r="AA1561" s="229" t="s">
        <v>47805</v>
      </c>
      <c r="AB1561" s="230">
        <v>379.28</v>
      </c>
      <c r="AD1561" s="209" t="s">
        <v>16127</v>
      </c>
      <c r="AE1561" s="210">
        <v>2506.75</v>
      </c>
      <c r="AF1561" s="93"/>
      <c r="AG1561" s="201" t="s">
        <v>32192</v>
      </c>
      <c r="AH1561" s="202">
        <v>2060</v>
      </c>
      <c r="AJ1561" s="319" t="s">
        <v>44003</v>
      </c>
      <c r="AK1561" s="320">
        <v>2730</v>
      </c>
      <c r="AM1561" s="265" t="s">
        <v>12040</v>
      </c>
      <c r="AN1561" s="266">
        <v>25551.77</v>
      </c>
      <c r="AP1561" s="233" t="s">
        <v>11439</v>
      </c>
      <c r="AQ1561" s="234">
        <v>16009.44</v>
      </c>
      <c r="AS1561" s="211" t="s">
        <v>8204</v>
      </c>
      <c r="AT1561" s="212">
        <v>6296.63</v>
      </c>
    </row>
    <row r="1562" spans="1:46" x14ac:dyDescent="0.3">
      <c r="A1562" s="315" t="s">
        <v>43681</v>
      </c>
      <c r="B1562" s="315"/>
      <c r="C1562" s="316">
        <v>-4444.2</v>
      </c>
      <c r="E1562" s="263" t="s">
        <v>5842</v>
      </c>
      <c r="F1562" s="263"/>
      <c r="G1562" s="264">
        <v>16850.43</v>
      </c>
      <c r="I1562" s="227" t="s">
        <v>4847</v>
      </c>
      <c r="J1562" s="227"/>
      <c r="K1562" s="228">
        <v>2072.52</v>
      </c>
      <c r="M1562" s="205" t="s">
        <v>1874</v>
      </c>
      <c r="N1562" s="205"/>
      <c r="O1562" s="206">
        <v>34234.720000000001</v>
      </c>
      <c r="U1562" s="309" t="s">
        <v>59522</v>
      </c>
      <c r="V1562" s="310">
        <v>706.61</v>
      </c>
      <c r="X1562" s="267" t="s">
        <v>51692</v>
      </c>
      <c r="Y1562" s="268">
        <v>950.88</v>
      </c>
      <c r="AA1562" s="229" t="s">
        <v>40131</v>
      </c>
      <c r="AB1562" s="230">
        <v>37765</v>
      </c>
      <c r="AD1562" s="209" t="s">
        <v>16128</v>
      </c>
      <c r="AE1562" s="210">
        <v>10457.709999999999</v>
      </c>
      <c r="AF1562" s="93"/>
      <c r="AG1562" s="201" t="s">
        <v>32193</v>
      </c>
      <c r="AH1562" s="202">
        <v>6860</v>
      </c>
      <c r="AJ1562" s="319" t="s">
        <v>44004</v>
      </c>
      <c r="AK1562" s="320">
        <v>-4444.2</v>
      </c>
      <c r="AM1562" s="265" t="s">
        <v>12042</v>
      </c>
      <c r="AN1562" s="266">
        <v>16850.43</v>
      </c>
      <c r="AP1562" s="233" t="s">
        <v>9738</v>
      </c>
      <c r="AQ1562" s="234">
        <v>2072.52</v>
      </c>
      <c r="AS1562" s="211" t="s">
        <v>8323</v>
      </c>
      <c r="AT1562" s="212">
        <v>4594</v>
      </c>
    </row>
    <row r="1563" spans="1:46" x14ac:dyDescent="0.3">
      <c r="A1563" s="315" t="s">
        <v>43686</v>
      </c>
      <c r="B1563" s="315"/>
      <c r="C1563" s="316">
        <v>138999</v>
      </c>
      <c r="E1563" s="263" t="s">
        <v>5843</v>
      </c>
      <c r="F1563" s="263"/>
      <c r="G1563" s="264">
        <v>220131.19</v>
      </c>
      <c r="I1563" s="227" t="s">
        <v>5311</v>
      </c>
      <c r="J1563" s="227"/>
      <c r="K1563" s="228">
        <v>727681.61</v>
      </c>
      <c r="M1563" s="205" t="s">
        <v>1875</v>
      </c>
      <c r="N1563" s="205"/>
      <c r="O1563" s="206">
        <v>5594</v>
      </c>
      <c r="U1563" s="309" t="s">
        <v>55902</v>
      </c>
      <c r="V1563" s="310">
        <v>5946</v>
      </c>
      <c r="X1563" s="267" t="s">
        <v>63999</v>
      </c>
      <c r="Y1563" s="268">
        <v>28900.75</v>
      </c>
      <c r="AA1563" s="229" t="s">
        <v>38878</v>
      </c>
      <c r="AB1563" s="230">
        <v>11450.9</v>
      </c>
      <c r="AD1563" s="209" t="s">
        <v>13107</v>
      </c>
      <c r="AE1563" s="210">
        <v>7366</v>
      </c>
      <c r="AF1563" s="93"/>
      <c r="AG1563" s="201" t="s">
        <v>32194</v>
      </c>
      <c r="AH1563" s="202">
        <v>2205</v>
      </c>
      <c r="AJ1563" s="319" t="s">
        <v>44009</v>
      </c>
      <c r="AK1563" s="320">
        <v>138999</v>
      </c>
      <c r="AM1563" s="265" t="s">
        <v>12043</v>
      </c>
      <c r="AN1563" s="266">
        <v>220131.19</v>
      </c>
      <c r="AP1563" s="233" t="s">
        <v>11511</v>
      </c>
      <c r="AQ1563" s="234">
        <v>727681.61</v>
      </c>
      <c r="AS1563" s="211" t="s">
        <v>8710</v>
      </c>
      <c r="AT1563" s="212">
        <v>645.80999999999995</v>
      </c>
    </row>
    <row r="1564" spans="1:46" x14ac:dyDescent="0.3">
      <c r="A1564" s="315" t="s">
        <v>43688</v>
      </c>
      <c r="B1564" s="315"/>
      <c r="C1564" s="316">
        <v>269.60000000000002</v>
      </c>
      <c r="E1564" s="263" t="s">
        <v>46395</v>
      </c>
      <c r="F1564" s="263"/>
      <c r="G1564" s="264">
        <v>114492.34</v>
      </c>
      <c r="I1564" s="227" t="s">
        <v>5312</v>
      </c>
      <c r="J1564" s="227"/>
      <c r="K1564" s="228">
        <v>826332.48</v>
      </c>
      <c r="M1564" s="205" t="s">
        <v>1876</v>
      </c>
      <c r="N1564" s="205"/>
      <c r="O1564" s="206">
        <v>169935</v>
      </c>
      <c r="U1564" s="309" t="s">
        <v>67255</v>
      </c>
      <c r="V1564" s="310">
        <v>5200</v>
      </c>
      <c r="X1564" s="267" t="s">
        <v>49669</v>
      </c>
      <c r="Y1564" s="268">
        <v>54742.31</v>
      </c>
      <c r="AA1564" s="229" t="s">
        <v>49667</v>
      </c>
      <c r="AB1564" s="230">
        <v>10008.74</v>
      </c>
      <c r="AD1564" s="209" t="s">
        <v>16129</v>
      </c>
      <c r="AE1564" s="210">
        <v>9555.35</v>
      </c>
      <c r="AF1564" s="93"/>
      <c r="AG1564" s="201" t="s">
        <v>21459</v>
      </c>
      <c r="AH1564" s="202">
        <v>2060</v>
      </c>
      <c r="AJ1564" s="319" t="s">
        <v>44011</v>
      </c>
      <c r="AK1564" s="320">
        <v>269.60000000000002</v>
      </c>
      <c r="AM1564" s="265" t="s">
        <v>46499</v>
      </c>
      <c r="AN1564" s="266">
        <v>114492.34</v>
      </c>
      <c r="AP1564" s="233" t="s">
        <v>11512</v>
      </c>
      <c r="AQ1564" s="234">
        <v>826332.48</v>
      </c>
      <c r="AS1564" s="211" t="s">
        <v>8964</v>
      </c>
      <c r="AT1564" s="212">
        <v>17687</v>
      </c>
    </row>
    <row r="1565" spans="1:46" x14ac:dyDescent="0.3">
      <c r="A1565" s="315" t="s">
        <v>43690</v>
      </c>
      <c r="B1565" s="315"/>
      <c r="C1565" s="316">
        <v>34000</v>
      </c>
      <c r="E1565" s="263" t="s">
        <v>5846</v>
      </c>
      <c r="F1565" s="263"/>
      <c r="G1565" s="264">
        <v>2590446.46</v>
      </c>
      <c r="I1565" s="227" t="s">
        <v>5247</v>
      </c>
      <c r="J1565" s="227"/>
      <c r="K1565" s="228">
        <v>13408971.529999999</v>
      </c>
      <c r="M1565" s="205" t="s">
        <v>1877</v>
      </c>
      <c r="N1565" s="205"/>
      <c r="O1565" s="206">
        <v>133841</v>
      </c>
      <c r="U1565" s="309" t="s">
        <v>17362</v>
      </c>
      <c r="V1565" s="310">
        <v>852.31</v>
      </c>
      <c r="X1565" s="267" t="s">
        <v>63047</v>
      </c>
      <c r="Y1565" s="268">
        <v>32198.560000000001</v>
      </c>
      <c r="AA1565" s="229" t="s">
        <v>38879</v>
      </c>
      <c r="AB1565" s="230">
        <v>110686.41</v>
      </c>
      <c r="AD1565" s="209" t="s">
        <v>16130</v>
      </c>
      <c r="AE1565" s="210">
        <v>110882.14</v>
      </c>
      <c r="AF1565" s="93"/>
      <c r="AG1565" s="201" t="s">
        <v>13625</v>
      </c>
      <c r="AH1565" s="202">
        <v>287027</v>
      </c>
      <c r="AJ1565" s="319" t="s">
        <v>44013</v>
      </c>
      <c r="AK1565" s="320">
        <v>34000</v>
      </c>
      <c r="AM1565" s="265" t="s">
        <v>12046</v>
      </c>
      <c r="AN1565" s="266">
        <v>2590446.46</v>
      </c>
      <c r="AP1565" s="233" t="s">
        <v>11447</v>
      </c>
      <c r="AQ1565" s="234">
        <v>13408971.529999999</v>
      </c>
      <c r="AS1565" s="211" t="s">
        <v>9295</v>
      </c>
      <c r="AT1565" s="212">
        <v>42946</v>
      </c>
    </row>
    <row r="1566" spans="1:46" x14ac:dyDescent="0.3">
      <c r="A1566" s="315" t="s">
        <v>43692</v>
      </c>
      <c r="B1566" s="315"/>
      <c r="C1566" s="316">
        <v>44707</v>
      </c>
      <c r="E1566" s="263" t="s">
        <v>5847</v>
      </c>
      <c r="F1566" s="263"/>
      <c r="G1566" s="264">
        <v>61238.9</v>
      </c>
      <c r="I1566" s="227" t="s">
        <v>5248</v>
      </c>
      <c r="J1566" s="227"/>
      <c r="K1566" s="228">
        <v>78134.38</v>
      </c>
      <c r="M1566" s="205" t="s">
        <v>1878</v>
      </c>
      <c r="N1566" s="205"/>
      <c r="O1566" s="206">
        <v>37705</v>
      </c>
      <c r="U1566" s="309" t="s">
        <v>51884</v>
      </c>
      <c r="V1566" s="310">
        <v>2730.77</v>
      </c>
      <c r="X1566" s="267" t="s">
        <v>55844</v>
      </c>
      <c r="Y1566" s="268">
        <v>27342.240000000002</v>
      </c>
      <c r="AA1566" s="229" t="s">
        <v>48693</v>
      </c>
      <c r="AB1566" s="230">
        <v>37974.97</v>
      </c>
      <c r="AD1566" s="209" t="s">
        <v>16131</v>
      </c>
      <c r="AE1566" s="210">
        <v>9213.5400000000009</v>
      </c>
      <c r="AF1566" s="93"/>
      <c r="AG1566" s="201" t="s">
        <v>13626</v>
      </c>
      <c r="AH1566" s="202">
        <v>116826</v>
      </c>
      <c r="AJ1566" s="319" t="s">
        <v>44015</v>
      </c>
      <c r="AK1566" s="320">
        <v>44707</v>
      </c>
      <c r="AM1566" s="265" t="s">
        <v>12047</v>
      </c>
      <c r="AN1566" s="266">
        <v>61238.9</v>
      </c>
      <c r="AP1566" s="233" t="s">
        <v>11448</v>
      </c>
      <c r="AQ1566" s="234">
        <v>78134.38</v>
      </c>
      <c r="AS1566" s="211" t="s">
        <v>11083</v>
      </c>
      <c r="AT1566" s="212">
        <v>2685.65</v>
      </c>
    </row>
    <row r="1567" spans="1:46" x14ac:dyDescent="0.3">
      <c r="A1567" s="315" t="s">
        <v>65850</v>
      </c>
      <c r="B1567" s="315"/>
      <c r="C1567" s="316">
        <v>16150</v>
      </c>
      <c r="E1567" s="263" t="s">
        <v>5859</v>
      </c>
      <c r="F1567" s="263"/>
      <c r="G1567" s="264">
        <v>16714.63</v>
      </c>
      <c r="I1567" s="227" t="s">
        <v>5249</v>
      </c>
      <c r="J1567" s="227"/>
      <c r="K1567" s="228">
        <v>313842.15000000002</v>
      </c>
      <c r="M1567" s="205" t="s">
        <v>1879</v>
      </c>
      <c r="N1567" s="205"/>
      <c r="O1567" s="206">
        <v>60672</v>
      </c>
      <c r="U1567" s="309" t="s">
        <v>17365</v>
      </c>
      <c r="V1567" s="310">
        <v>12073.15</v>
      </c>
      <c r="X1567" s="267" t="s">
        <v>64000</v>
      </c>
      <c r="Y1567" s="268">
        <v>-96.25</v>
      </c>
      <c r="AA1567" s="229" t="s">
        <v>48694</v>
      </c>
      <c r="AB1567" s="230">
        <v>2856.65</v>
      </c>
      <c r="AD1567" s="209" t="s">
        <v>16132</v>
      </c>
      <c r="AE1567" s="210">
        <v>25939.1</v>
      </c>
      <c r="AF1567" s="93"/>
      <c r="AG1567" s="201" t="s">
        <v>13627</v>
      </c>
      <c r="AH1567" s="202">
        <v>147800</v>
      </c>
      <c r="AJ1567" s="319" t="s">
        <v>44016</v>
      </c>
      <c r="AK1567" s="320">
        <v>16150</v>
      </c>
      <c r="AM1567" s="265" t="s">
        <v>12059</v>
      </c>
      <c r="AN1567" s="266">
        <v>16714.63</v>
      </c>
      <c r="AP1567" s="233" t="s">
        <v>11449</v>
      </c>
      <c r="AQ1567" s="234">
        <v>313842.15000000002</v>
      </c>
      <c r="AS1567" s="211" t="s">
        <v>9856</v>
      </c>
      <c r="AT1567" s="212">
        <v>91635.6</v>
      </c>
    </row>
    <row r="1568" spans="1:46" x14ac:dyDescent="0.3">
      <c r="A1568" s="315" t="s">
        <v>43694</v>
      </c>
      <c r="B1568" s="315"/>
      <c r="C1568" s="316">
        <v>1033.75</v>
      </c>
      <c r="E1568" s="263" t="s">
        <v>5848</v>
      </c>
      <c r="F1568" s="263"/>
      <c r="G1568" s="264">
        <v>3032799.74</v>
      </c>
      <c r="I1568" s="227" t="s">
        <v>5250</v>
      </c>
      <c r="J1568" s="227"/>
      <c r="K1568" s="228">
        <v>1607812.99</v>
      </c>
      <c r="M1568" s="205" t="s">
        <v>1880</v>
      </c>
      <c r="N1568" s="205"/>
      <c r="O1568" s="206">
        <v>214059</v>
      </c>
      <c r="U1568" s="309" t="s">
        <v>17366</v>
      </c>
      <c r="V1568" s="310">
        <v>56036.86</v>
      </c>
      <c r="X1568" s="267" t="s">
        <v>63623</v>
      </c>
      <c r="Y1568" s="268">
        <v>1000</v>
      </c>
      <c r="AA1568" s="229" t="s">
        <v>48695</v>
      </c>
      <c r="AB1568" s="230">
        <v>8239.3799999999992</v>
      </c>
      <c r="AD1568" s="209" t="s">
        <v>16133</v>
      </c>
      <c r="AE1568" s="210">
        <v>41507.14</v>
      </c>
      <c r="AF1568" s="93"/>
      <c r="AG1568" s="201" t="s">
        <v>13628</v>
      </c>
      <c r="AH1568" s="202">
        <v>42250</v>
      </c>
      <c r="AJ1568" s="319" t="s">
        <v>44018</v>
      </c>
      <c r="AK1568" s="320">
        <v>1033.75</v>
      </c>
      <c r="AM1568" s="265" t="s">
        <v>12048</v>
      </c>
      <c r="AN1568" s="266">
        <v>3032799.74</v>
      </c>
      <c r="AP1568" s="233" t="s">
        <v>11450</v>
      </c>
      <c r="AQ1568" s="234">
        <v>1607812.99</v>
      </c>
      <c r="AS1568" s="211" t="s">
        <v>6703</v>
      </c>
      <c r="AT1568" s="212">
        <v>12648.25</v>
      </c>
    </row>
    <row r="1569" spans="1:46" x14ac:dyDescent="0.3">
      <c r="A1569" s="315" t="s">
        <v>43697</v>
      </c>
      <c r="B1569" s="315"/>
      <c r="C1569" s="316">
        <v>58125</v>
      </c>
      <c r="E1569" s="263" t="s">
        <v>5849</v>
      </c>
      <c r="F1569" s="263"/>
      <c r="G1569" s="264">
        <v>33849.160000000003</v>
      </c>
      <c r="I1569" s="227" t="s">
        <v>5251</v>
      </c>
      <c r="J1569" s="227"/>
      <c r="K1569" s="228">
        <v>1557982.11</v>
      </c>
      <c r="M1569" s="205" t="s">
        <v>1881</v>
      </c>
      <c r="N1569" s="205"/>
      <c r="O1569" s="206">
        <v>889.49</v>
      </c>
      <c r="U1569" s="309" t="s">
        <v>64087</v>
      </c>
      <c r="V1569" s="310">
        <v>5626.03</v>
      </c>
      <c r="X1569" s="267" t="s">
        <v>48697</v>
      </c>
      <c r="Y1569" s="268">
        <v>41796</v>
      </c>
      <c r="AA1569" s="229" t="s">
        <v>44438</v>
      </c>
      <c r="AB1569" s="230">
        <v>92000</v>
      </c>
      <c r="AD1569" s="209" t="s">
        <v>16134</v>
      </c>
      <c r="AE1569" s="210">
        <v>284456.73</v>
      </c>
      <c r="AF1569" s="93"/>
      <c r="AG1569" s="201" t="s">
        <v>13629</v>
      </c>
      <c r="AH1569" s="202">
        <v>31207</v>
      </c>
      <c r="AJ1569" s="319" t="s">
        <v>44021</v>
      </c>
      <c r="AK1569" s="320">
        <v>58125</v>
      </c>
      <c r="AM1569" s="265" t="s">
        <v>12049</v>
      </c>
      <c r="AN1569" s="266">
        <v>33849.160000000003</v>
      </c>
      <c r="AP1569" s="233" t="s">
        <v>11451</v>
      </c>
      <c r="AQ1569" s="234">
        <v>1557982.11</v>
      </c>
      <c r="AS1569" s="211" t="s">
        <v>7373</v>
      </c>
      <c r="AT1569" s="212">
        <v>76224.009999999995</v>
      </c>
    </row>
    <row r="1570" spans="1:46" x14ac:dyDescent="0.3">
      <c r="A1570" s="315" t="s">
        <v>65851</v>
      </c>
      <c r="B1570" s="315"/>
      <c r="C1570" s="316">
        <v>10000</v>
      </c>
      <c r="E1570" s="263" t="s">
        <v>5850</v>
      </c>
      <c r="F1570" s="263"/>
      <c r="G1570" s="264">
        <v>9458296.6300000008</v>
      </c>
      <c r="I1570" s="227" t="s">
        <v>5252</v>
      </c>
      <c r="J1570" s="227"/>
      <c r="K1570" s="228">
        <v>2925053.37</v>
      </c>
      <c r="M1570" s="205" t="s">
        <v>1882</v>
      </c>
      <c r="N1570" s="205"/>
      <c r="O1570" s="206">
        <v>2721</v>
      </c>
      <c r="U1570" s="309" t="s">
        <v>55904</v>
      </c>
      <c r="V1570" s="310">
        <v>2000</v>
      </c>
      <c r="X1570" s="267" t="s">
        <v>63048</v>
      </c>
      <c r="Y1570" s="268">
        <v>28244.84</v>
      </c>
      <c r="AA1570" s="229" t="s">
        <v>44439</v>
      </c>
      <c r="AB1570" s="230">
        <v>6269</v>
      </c>
      <c r="AD1570" s="209" t="s">
        <v>16135</v>
      </c>
      <c r="AE1570" s="210">
        <v>37210</v>
      </c>
      <c r="AF1570" s="93"/>
      <c r="AG1570" s="201" t="s">
        <v>13630</v>
      </c>
      <c r="AH1570" s="202">
        <v>53400</v>
      </c>
      <c r="AJ1570" s="319" t="s">
        <v>66378</v>
      </c>
      <c r="AK1570" s="320">
        <v>10000</v>
      </c>
      <c r="AM1570" s="265" t="s">
        <v>12050</v>
      </c>
      <c r="AN1570" s="266">
        <v>9458296.6300000008</v>
      </c>
      <c r="AP1570" s="233" t="s">
        <v>11452</v>
      </c>
      <c r="AQ1570" s="234">
        <v>2925053.37</v>
      </c>
      <c r="AS1570" s="211" t="s">
        <v>7783</v>
      </c>
      <c r="AT1570" s="212">
        <v>3698.17</v>
      </c>
    </row>
    <row r="1571" spans="1:46" x14ac:dyDescent="0.3">
      <c r="A1571" s="315" t="s">
        <v>43699</v>
      </c>
      <c r="B1571" s="315"/>
      <c r="C1571" s="316">
        <v>21670.25</v>
      </c>
      <c r="E1571" s="263" t="s">
        <v>5851</v>
      </c>
      <c r="F1571" s="263"/>
      <c r="G1571" s="264">
        <v>16868.38</v>
      </c>
      <c r="I1571" s="227" t="s">
        <v>5253</v>
      </c>
      <c r="J1571" s="227"/>
      <c r="K1571" s="228">
        <v>1135605.6499999999</v>
      </c>
      <c r="M1571" s="205" t="s">
        <v>1883</v>
      </c>
      <c r="N1571" s="205"/>
      <c r="O1571" s="206">
        <v>190691.32</v>
      </c>
      <c r="U1571" s="309" t="s">
        <v>46757</v>
      </c>
      <c r="V1571" s="310">
        <v>-7710.9</v>
      </c>
      <c r="X1571" s="267" t="s">
        <v>16194</v>
      </c>
      <c r="Y1571" s="268">
        <v>99305.42</v>
      </c>
      <c r="AA1571" s="229" t="s">
        <v>44440</v>
      </c>
      <c r="AB1571" s="230">
        <v>128875</v>
      </c>
      <c r="AD1571" s="209" t="s">
        <v>16136</v>
      </c>
      <c r="AE1571" s="210">
        <v>21572</v>
      </c>
      <c r="AF1571" s="93"/>
      <c r="AG1571" s="201" t="s">
        <v>32195</v>
      </c>
      <c r="AH1571" s="202">
        <v>176469.6</v>
      </c>
      <c r="AJ1571" s="319" t="s">
        <v>44023</v>
      </c>
      <c r="AK1571" s="320">
        <v>21670.25</v>
      </c>
      <c r="AM1571" s="265" t="s">
        <v>12051</v>
      </c>
      <c r="AN1571" s="266">
        <v>16868.38</v>
      </c>
      <c r="AP1571" s="233" t="s">
        <v>11453</v>
      </c>
      <c r="AQ1571" s="234">
        <v>1135605.6499999999</v>
      </c>
      <c r="AS1571" s="211" t="s">
        <v>8324</v>
      </c>
      <c r="AT1571" s="212">
        <v>17242</v>
      </c>
    </row>
    <row r="1572" spans="1:46" x14ac:dyDescent="0.3">
      <c r="A1572" s="315" t="s">
        <v>65852</v>
      </c>
      <c r="B1572" s="315"/>
      <c r="C1572" s="316">
        <v>24071.43</v>
      </c>
      <c r="E1572" s="263" t="s">
        <v>5852</v>
      </c>
      <c r="F1572" s="263"/>
      <c r="G1572" s="264">
        <v>217818.4</v>
      </c>
      <c r="I1572" s="227" t="s">
        <v>5254</v>
      </c>
      <c r="J1572" s="227"/>
      <c r="K1572" s="228">
        <v>1774647.51</v>
      </c>
      <c r="M1572" s="205" t="s">
        <v>1884</v>
      </c>
      <c r="N1572" s="205"/>
      <c r="O1572" s="206">
        <v>50680</v>
      </c>
      <c r="U1572" s="309" t="s">
        <v>66554</v>
      </c>
      <c r="V1572" s="310">
        <v>4242</v>
      </c>
      <c r="X1572" s="267" t="s">
        <v>16195</v>
      </c>
      <c r="Y1572" s="268">
        <v>110167.2</v>
      </c>
      <c r="AA1572" s="229" t="s">
        <v>44441</v>
      </c>
      <c r="AB1572" s="230">
        <v>9858.92</v>
      </c>
      <c r="AD1572" s="209" t="s">
        <v>16137</v>
      </c>
      <c r="AE1572" s="210">
        <v>55145.14</v>
      </c>
      <c r="AF1572" s="93"/>
      <c r="AG1572" s="201" t="s">
        <v>32196</v>
      </c>
      <c r="AH1572" s="202">
        <v>6436</v>
      </c>
      <c r="AJ1572" s="319" t="s">
        <v>44025</v>
      </c>
      <c r="AK1572" s="320">
        <v>24071.43</v>
      </c>
      <c r="AM1572" s="265" t="s">
        <v>12052</v>
      </c>
      <c r="AN1572" s="266">
        <v>217818.4</v>
      </c>
      <c r="AP1572" s="233" t="s">
        <v>11454</v>
      </c>
      <c r="AQ1572" s="234">
        <v>1774647.51</v>
      </c>
      <c r="AS1572" s="211" t="s">
        <v>8711</v>
      </c>
      <c r="AT1572" s="212">
        <v>2000</v>
      </c>
    </row>
    <row r="1573" spans="1:46" x14ac:dyDescent="0.3">
      <c r="A1573" s="315" t="s">
        <v>65855</v>
      </c>
      <c r="B1573" s="315"/>
      <c r="C1573" s="316">
        <v>5334</v>
      </c>
      <c r="E1573" s="263" t="s">
        <v>5853</v>
      </c>
      <c r="F1573" s="263"/>
      <c r="G1573" s="264">
        <v>3343771.88</v>
      </c>
      <c r="I1573" s="227" t="s">
        <v>5255</v>
      </c>
      <c r="J1573" s="227"/>
      <c r="K1573" s="228">
        <v>411550.8</v>
      </c>
      <c r="M1573" s="205" t="s">
        <v>1885</v>
      </c>
      <c r="N1573" s="205"/>
      <c r="O1573" s="206">
        <v>5566</v>
      </c>
      <c r="U1573" s="309" t="s">
        <v>58205</v>
      </c>
      <c r="V1573" s="310">
        <v>134675.54999999999</v>
      </c>
      <c r="X1573" s="267" t="s">
        <v>54850</v>
      </c>
      <c r="Y1573" s="268">
        <v>4279.26</v>
      </c>
      <c r="AA1573" s="229" t="s">
        <v>49668</v>
      </c>
      <c r="AB1573" s="230">
        <v>4056</v>
      </c>
      <c r="AD1573" s="209" t="s">
        <v>16138</v>
      </c>
      <c r="AE1573" s="210">
        <v>165068.85999999999</v>
      </c>
      <c r="AF1573" s="93"/>
      <c r="AG1573" s="201" t="s">
        <v>32197</v>
      </c>
      <c r="AH1573" s="202">
        <v>12440.29</v>
      </c>
      <c r="AJ1573" s="319" t="s">
        <v>44028</v>
      </c>
      <c r="AK1573" s="320">
        <v>5334</v>
      </c>
      <c r="AM1573" s="265" t="s">
        <v>12053</v>
      </c>
      <c r="AN1573" s="266">
        <v>3343771.88</v>
      </c>
      <c r="AP1573" s="233" t="s">
        <v>11455</v>
      </c>
      <c r="AQ1573" s="234">
        <v>411550.8</v>
      </c>
      <c r="AS1573" s="211" t="s">
        <v>8965</v>
      </c>
      <c r="AT1573" s="212">
        <v>12354.99</v>
      </c>
    </row>
    <row r="1574" spans="1:46" x14ac:dyDescent="0.3">
      <c r="A1574" s="315" t="s">
        <v>43705</v>
      </c>
      <c r="B1574" s="315"/>
      <c r="C1574" s="316">
        <v>24210.9</v>
      </c>
      <c r="E1574" s="263" t="s">
        <v>5854</v>
      </c>
      <c r="F1574" s="263"/>
      <c r="G1574" s="264">
        <v>9460355.9399999995</v>
      </c>
      <c r="I1574" s="227" t="s">
        <v>5256</v>
      </c>
      <c r="J1574" s="227"/>
      <c r="K1574" s="228">
        <v>5507437.21</v>
      </c>
      <c r="M1574" s="205" t="s">
        <v>1886</v>
      </c>
      <c r="N1574" s="205"/>
      <c r="O1574" s="206">
        <v>88385.72</v>
      </c>
      <c r="U1574" s="309" t="s">
        <v>54945</v>
      </c>
      <c r="V1574" s="310">
        <v>18250</v>
      </c>
      <c r="X1574" s="267" t="s">
        <v>16197</v>
      </c>
      <c r="Y1574" s="268">
        <v>9200</v>
      </c>
      <c r="AA1574" s="229" t="s">
        <v>16087</v>
      </c>
      <c r="AB1574" s="230">
        <v>679.9</v>
      </c>
      <c r="AD1574" s="209" t="s">
        <v>16139</v>
      </c>
      <c r="AE1574" s="210">
        <v>58678.32</v>
      </c>
      <c r="AF1574" s="93"/>
      <c r="AG1574" s="201" t="s">
        <v>32198</v>
      </c>
      <c r="AH1574" s="202">
        <v>33420.42</v>
      </c>
      <c r="AJ1574" s="319" t="s">
        <v>44031</v>
      </c>
      <c r="AK1574" s="320">
        <v>24210.9</v>
      </c>
      <c r="AM1574" s="265" t="s">
        <v>12054</v>
      </c>
      <c r="AN1574" s="266">
        <v>9460355.9399999995</v>
      </c>
      <c r="AP1574" s="233" t="s">
        <v>11456</v>
      </c>
      <c r="AQ1574" s="234">
        <v>5507437.21</v>
      </c>
      <c r="AS1574" s="211" t="s">
        <v>9296</v>
      </c>
      <c r="AT1574" s="212">
        <v>63522.01</v>
      </c>
    </row>
    <row r="1575" spans="1:46" x14ac:dyDescent="0.3">
      <c r="A1575" s="315" t="s">
        <v>43709</v>
      </c>
      <c r="B1575" s="315"/>
      <c r="C1575" s="316">
        <v>-230.91</v>
      </c>
      <c r="E1575" s="263" t="s">
        <v>5855</v>
      </c>
      <c r="F1575" s="263"/>
      <c r="G1575" s="264">
        <v>1723275.8</v>
      </c>
      <c r="I1575" s="227" t="s">
        <v>5257</v>
      </c>
      <c r="J1575" s="227"/>
      <c r="K1575" s="228">
        <v>107718.26</v>
      </c>
      <c r="M1575" s="205" t="s">
        <v>1887</v>
      </c>
      <c r="N1575" s="205"/>
      <c r="O1575" s="206">
        <v>1291</v>
      </c>
      <c r="U1575" s="309" t="s">
        <v>51887</v>
      </c>
      <c r="V1575" s="310">
        <v>1396.13</v>
      </c>
      <c r="X1575" s="267" t="s">
        <v>54851</v>
      </c>
      <c r="Y1575" s="268">
        <v>6079.67</v>
      </c>
      <c r="AA1575" s="229" t="s">
        <v>16088</v>
      </c>
      <c r="AB1575" s="230">
        <v>7770.48</v>
      </c>
      <c r="AD1575" s="209" t="s">
        <v>16140</v>
      </c>
      <c r="AE1575" s="210">
        <v>5653.8</v>
      </c>
      <c r="AF1575" s="93"/>
      <c r="AG1575" s="201" t="s">
        <v>32199</v>
      </c>
      <c r="AH1575" s="202">
        <v>39375.339999999997</v>
      </c>
      <c r="AJ1575" s="319" t="s">
        <v>44035</v>
      </c>
      <c r="AK1575" s="320">
        <v>-230.91</v>
      </c>
      <c r="AM1575" s="265" t="s">
        <v>12055</v>
      </c>
      <c r="AN1575" s="266">
        <v>1723275.8</v>
      </c>
      <c r="AP1575" s="233" t="s">
        <v>11457</v>
      </c>
      <c r="AQ1575" s="234">
        <v>107718.26</v>
      </c>
      <c r="AS1575" s="211" t="s">
        <v>10628</v>
      </c>
      <c r="AT1575" s="212">
        <v>4748</v>
      </c>
    </row>
    <row r="1576" spans="1:46" x14ac:dyDescent="0.3">
      <c r="A1576" s="315" t="s">
        <v>65856</v>
      </c>
      <c r="B1576" s="315"/>
      <c r="C1576" s="316">
        <v>16854.32</v>
      </c>
      <c r="E1576" s="263" t="s">
        <v>5856</v>
      </c>
      <c r="F1576" s="263"/>
      <c r="G1576" s="264">
        <v>366905.85</v>
      </c>
      <c r="I1576" s="227" t="s">
        <v>5258</v>
      </c>
      <c r="J1576" s="227"/>
      <c r="K1576" s="228">
        <v>4562227.38</v>
      </c>
      <c r="M1576" s="205" t="s">
        <v>1888</v>
      </c>
      <c r="N1576" s="205"/>
      <c r="O1576" s="206">
        <v>58884</v>
      </c>
      <c r="U1576" s="309" t="s">
        <v>51888</v>
      </c>
      <c r="V1576" s="310">
        <v>4500.46</v>
      </c>
      <c r="X1576" s="267" t="s">
        <v>54852</v>
      </c>
      <c r="Y1576" s="268">
        <v>818.61</v>
      </c>
      <c r="AA1576" s="229" t="s">
        <v>16089</v>
      </c>
      <c r="AB1576" s="230">
        <v>594.44000000000005</v>
      </c>
      <c r="AD1576" s="209" t="s">
        <v>16141</v>
      </c>
      <c r="AE1576" s="210">
        <v>6571.49</v>
      </c>
      <c r="AF1576" s="93"/>
      <c r="AG1576" s="201" t="s">
        <v>32200</v>
      </c>
      <c r="AH1576" s="202">
        <v>148300.1</v>
      </c>
      <c r="AJ1576" s="319" t="s">
        <v>44036</v>
      </c>
      <c r="AK1576" s="320">
        <v>16854.32</v>
      </c>
      <c r="AM1576" s="265" t="s">
        <v>12056</v>
      </c>
      <c r="AN1576" s="266">
        <v>366905.85</v>
      </c>
      <c r="AP1576" s="233" t="s">
        <v>11458</v>
      </c>
      <c r="AQ1576" s="234">
        <v>4562227.38</v>
      </c>
      <c r="AS1576" s="211" t="s">
        <v>11295</v>
      </c>
      <c r="AT1576" s="212">
        <v>293.57</v>
      </c>
    </row>
    <row r="1577" spans="1:46" x14ac:dyDescent="0.3">
      <c r="A1577" s="315" t="s">
        <v>43710</v>
      </c>
      <c r="B1577" s="315"/>
      <c r="C1577" s="316">
        <v>1227.2</v>
      </c>
      <c r="E1577" s="263" t="s">
        <v>5857</v>
      </c>
      <c r="F1577" s="263"/>
      <c r="G1577" s="264">
        <v>2934999.45</v>
      </c>
      <c r="I1577" s="227" t="s">
        <v>5259</v>
      </c>
      <c r="J1577" s="227"/>
      <c r="K1577" s="228">
        <v>141067.69</v>
      </c>
      <c r="M1577" s="205" t="s">
        <v>1889</v>
      </c>
      <c r="N1577" s="205"/>
      <c r="O1577" s="206">
        <v>60390.06</v>
      </c>
      <c r="U1577" s="309" t="s">
        <v>51889</v>
      </c>
      <c r="V1577" s="310">
        <v>3718.82</v>
      </c>
      <c r="X1577" s="267" t="s">
        <v>47811</v>
      </c>
      <c r="Y1577" s="268">
        <v>111689.02</v>
      </c>
      <c r="AA1577" s="229" t="s">
        <v>38880</v>
      </c>
      <c r="AB1577" s="230">
        <v>46129.26</v>
      </c>
      <c r="AD1577" s="209" t="s">
        <v>16142</v>
      </c>
      <c r="AE1577" s="210">
        <v>3557.55</v>
      </c>
      <c r="AF1577" s="93"/>
      <c r="AG1577" s="201" t="s">
        <v>32201</v>
      </c>
      <c r="AH1577" s="202">
        <v>25693.25</v>
      </c>
      <c r="AJ1577" s="319" t="s">
        <v>44037</v>
      </c>
      <c r="AK1577" s="320">
        <v>1227.2</v>
      </c>
      <c r="AM1577" s="265" t="s">
        <v>12057</v>
      </c>
      <c r="AN1577" s="266">
        <v>2934999.45</v>
      </c>
      <c r="AP1577" s="233" t="s">
        <v>11459</v>
      </c>
      <c r="AQ1577" s="234">
        <v>141067.69</v>
      </c>
      <c r="AS1577" s="211" t="s">
        <v>9857</v>
      </c>
      <c r="AT1577" s="212">
        <v>192731</v>
      </c>
    </row>
    <row r="1578" spans="1:46" x14ac:dyDescent="0.3">
      <c r="A1578" s="315" t="s">
        <v>43711</v>
      </c>
      <c r="B1578" s="315"/>
      <c r="C1578" s="316">
        <v>-388.85</v>
      </c>
      <c r="E1578" s="263" t="s">
        <v>5858</v>
      </c>
      <c r="F1578" s="263"/>
      <c r="G1578" s="264">
        <v>2090895.79</v>
      </c>
      <c r="I1578" s="227" t="s">
        <v>5260</v>
      </c>
      <c r="J1578" s="227"/>
      <c r="K1578" s="228">
        <v>109573.63</v>
      </c>
      <c r="M1578" s="205" t="s">
        <v>1890</v>
      </c>
      <c r="N1578" s="205"/>
      <c r="O1578" s="206">
        <v>4219</v>
      </c>
      <c r="U1578" s="309" t="s">
        <v>54947</v>
      </c>
      <c r="V1578" s="310">
        <v>16511.09</v>
      </c>
      <c r="X1578" s="267" t="s">
        <v>55845</v>
      </c>
      <c r="Y1578" s="268">
        <v>89572</v>
      </c>
      <c r="AA1578" s="229" t="s">
        <v>38881</v>
      </c>
      <c r="AB1578" s="230">
        <v>3507.03</v>
      </c>
      <c r="AD1578" s="209" t="s">
        <v>16143</v>
      </c>
      <c r="AE1578" s="210">
        <v>5542.73</v>
      </c>
      <c r="AF1578" s="93"/>
      <c r="AG1578" s="201" t="s">
        <v>21567</v>
      </c>
      <c r="AH1578" s="202">
        <v>176469.6</v>
      </c>
      <c r="AJ1578" s="319" t="s">
        <v>44038</v>
      </c>
      <c r="AK1578" s="320">
        <v>-388.85</v>
      </c>
      <c r="AM1578" s="265" t="s">
        <v>12058</v>
      </c>
      <c r="AN1578" s="266">
        <v>2090895.79</v>
      </c>
      <c r="AP1578" s="233" t="s">
        <v>11460</v>
      </c>
      <c r="AQ1578" s="234">
        <v>109573.63</v>
      </c>
      <c r="AS1578" s="211" t="s">
        <v>6704</v>
      </c>
      <c r="AT1578" s="212">
        <v>24040</v>
      </c>
    </row>
    <row r="1579" spans="1:46" x14ac:dyDescent="0.3">
      <c r="A1579" s="315" t="s">
        <v>43712</v>
      </c>
      <c r="B1579" s="315"/>
      <c r="C1579" s="316">
        <v>3406</v>
      </c>
      <c r="E1579" s="263" t="s">
        <v>12773</v>
      </c>
      <c r="F1579" s="263"/>
      <c r="G1579" s="264">
        <v>56563.71</v>
      </c>
      <c r="I1579" s="227" t="s">
        <v>5261</v>
      </c>
      <c r="J1579" s="227"/>
      <c r="K1579" s="228">
        <v>6361951.0999999996</v>
      </c>
      <c r="M1579" s="205" t="s">
        <v>1891</v>
      </c>
      <c r="N1579" s="205"/>
      <c r="O1579" s="206">
        <v>31614.62</v>
      </c>
      <c r="U1579" s="309" t="s">
        <v>54948</v>
      </c>
      <c r="V1579" s="310">
        <v>1286.8399999999999</v>
      </c>
      <c r="X1579" s="267" t="s">
        <v>49671</v>
      </c>
      <c r="Y1579" s="268">
        <v>14325.13</v>
      </c>
      <c r="AA1579" s="229" t="s">
        <v>42186</v>
      </c>
      <c r="AB1579" s="230">
        <v>694.94</v>
      </c>
      <c r="AD1579" s="209" t="s">
        <v>16144</v>
      </c>
      <c r="AE1579" s="210">
        <v>7832.18</v>
      </c>
      <c r="AF1579" s="93"/>
      <c r="AG1579" s="201" t="s">
        <v>13631</v>
      </c>
      <c r="AH1579" s="202">
        <v>287027</v>
      </c>
      <c r="AJ1579" s="319" t="s">
        <v>44039</v>
      </c>
      <c r="AK1579" s="320">
        <v>3406</v>
      </c>
      <c r="AM1579" s="265" t="s">
        <v>12850</v>
      </c>
      <c r="AN1579" s="266">
        <v>56563.71</v>
      </c>
      <c r="AP1579" s="233" t="s">
        <v>11461</v>
      </c>
      <c r="AQ1579" s="234">
        <v>6361951.0999999996</v>
      </c>
      <c r="AS1579" s="211" t="s">
        <v>7111</v>
      </c>
      <c r="AT1579" s="212">
        <v>1842</v>
      </c>
    </row>
    <row r="1580" spans="1:46" x14ac:dyDescent="0.3">
      <c r="A1580" s="315" t="s">
        <v>43714</v>
      </c>
      <c r="B1580" s="315"/>
      <c r="C1580" s="316">
        <v>872</v>
      </c>
      <c r="E1580" s="263" t="s">
        <v>12774</v>
      </c>
      <c r="F1580" s="263"/>
      <c r="G1580" s="264">
        <v>123286.26</v>
      </c>
      <c r="I1580" s="227" t="s">
        <v>5262</v>
      </c>
      <c r="J1580" s="227"/>
      <c r="K1580" s="228">
        <v>362455.84</v>
      </c>
      <c r="M1580" s="205" t="s">
        <v>1892</v>
      </c>
      <c r="N1580" s="205"/>
      <c r="O1580" s="206">
        <v>13494.84</v>
      </c>
      <c r="U1580" s="309" t="s">
        <v>54949</v>
      </c>
      <c r="V1580" s="310">
        <v>4121.1899999999996</v>
      </c>
      <c r="X1580" s="267" t="s">
        <v>63624</v>
      </c>
      <c r="Y1580" s="268">
        <v>50242.1</v>
      </c>
      <c r="AA1580" s="229" t="s">
        <v>38882</v>
      </c>
      <c r="AB1580" s="230">
        <v>6622.86</v>
      </c>
      <c r="AD1580" s="209" t="s">
        <v>16145</v>
      </c>
      <c r="AE1580" s="210">
        <v>21029.96</v>
      </c>
      <c r="AF1580" s="93"/>
      <c r="AG1580" s="201" t="s">
        <v>13632</v>
      </c>
      <c r="AH1580" s="202">
        <v>123262</v>
      </c>
      <c r="AJ1580" s="319" t="s">
        <v>44041</v>
      </c>
      <c r="AK1580" s="320">
        <v>872</v>
      </c>
      <c r="AM1580" s="265" t="s">
        <v>12851</v>
      </c>
      <c r="AN1580" s="266">
        <v>123286.26</v>
      </c>
      <c r="AP1580" s="233" t="s">
        <v>11462</v>
      </c>
      <c r="AQ1580" s="234">
        <v>362455.84</v>
      </c>
      <c r="AS1580" s="211" t="s">
        <v>7374</v>
      </c>
      <c r="AT1580" s="212">
        <v>10778</v>
      </c>
    </row>
    <row r="1581" spans="1:46" x14ac:dyDescent="0.3">
      <c r="A1581" s="315" t="s">
        <v>65858</v>
      </c>
      <c r="B1581" s="315"/>
      <c r="C1581" s="316">
        <v>44427.5</v>
      </c>
      <c r="E1581" s="263" t="s">
        <v>12775</v>
      </c>
      <c r="F1581" s="263"/>
      <c r="G1581" s="264">
        <v>80422.789999999994</v>
      </c>
      <c r="I1581" s="227" t="s">
        <v>5263</v>
      </c>
      <c r="J1581" s="227"/>
      <c r="K1581" s="228">
        <v>60532</v>
      </c>
      <c r="M1581" s="205" t="s">
        <v>1893</v>
      </c>
      <c r="N1581" s="205"/>
      <c r="O1581" s="206">
        <v>23138</v>
      </c>
      <c r="U1581" s="309" t="s">
        <v>67256</v>
      </c>
      <c r="V1581" s="310">
        <v>22800</v>
      </c>
      <c r="X1581" s="267" t="s">
        <v>33167</v>
      </c>
      <c r="Y1581" s="268">
        <v>19110</v>
      </c>
      <c r="AA1581" s="229" t="s">
        <v>16093</v>
      </c>
      <c r="AB1581" s="230">
        <v>12610</v>
      </c>
      <c r="AD1581" s="209" t="s">
        <v>13109</v>
      </c>
      <c r="AE1581" s="210">
        <v>95153.24</v>
      </c>
      <c r="AF1581" s="93"/>
      <c r="AG1581" s="201" t="s">
        <v>13633</v>
      </c>
      <c r="AH1581" s="202">
        <v>147800</v>
      </c>
      <c r="AJ1581" s="319" t="s">
        <v>66382</v>
      </c>
      <c r="AK1581" s="320">
        <v>44427.5</v>
      </c>
      <c r="AM1581" s="265" t="s">
        <v>12852</v>
      </c>
      <c r="AN1581" s="266">
        <v>80422.789999999994</v>
      </c>
      <c r="AP1581" s="233" t="s">
        <v>11463</v>
      </c>
      <c r="AQ1581" s="234">
        <v>60532</v>
      </c>
      <c r="AS1581" s="211" t="s">
        <v>7784</v>
      </c>
      <c r="AT1581" s="212">
        <v>1193</v>
      </c>
    </row>
    <row r="1582" spans="1:46" x14ac:dyDescent="0.3">
      <c r="A1582" s="315" t="s">
        <v>65859</v>
      </c>
      <c r="B1582" s="315"/>
      <c r="C1582" s="316">
        <v>4812.5</v>
      </c>
      <c r="E1582" s="263" t="s">
        <v>12776</v>
      </c>
      <c r="F1582" s="263"/>
      <c r="G1582" s="264">
        <v>15420.16</v>
      </c>
      <c r="I1582" s="227" t="s">
        <v>5264</v>
      </c>
      <c r="J1582" s="227"/>
      <c r="K1582" s="228">
        <v>15947305.18</v>
      </c>
      <c r="M1582" s="205" t="s">
        <v>1894</v>
      </c>
      <c r="N1582" s="205"/>
      <c r="O1582" s="206">
        <v>25392.39</v>
      </c>
      <c r="U1582" s="309" t="s">
        <v>54950</v>
      </c>
      <c r="V1582" s="310">
        <v>239610.75</v>
      </c>
      <c r="X1582" s="267" t="s">
        <v>58947</v>
      </c>
      <c r="Y1582" s="268">
        <v>2900</v>
      </c>
      <c r="AA1582" s="229" t="s">
        <v>33158</v>
      </c>
      <c r="AB1582" s="230">
        <v>1971.5</v>
      </c>
      <c r="AD1582" s="209" t="s">
        <v>16146</v>
      </c>
      <c r="AE1582" s="210">
        <v>16738.150000000001</v>
      </c>
      <c r="AF1582" s="93"/>
      <c r="AG1582" s="201" t="s">
        <v>13634</v>
      </c>
      <c r="AH1582" s="202">
        <v>54690.29</v>
      </c>
      <c r="AJ1582" s="319" t="s">
        <v>44044</v>
      </c>
      <c r="AK1582" s="320">
        <v>4812.5</v>
      </c>
      <c r="AM1582" s="265" t="s">
        <v>12853</v>
      </c>
      <c r="AN1582" s="266">
        <v>15420.16</v>
      </c>
      <c r="AP1582" s="233" t="s">
        <v>11464</v>
      </c>
      <c r="AQ1582" s="234">
        <v>15947305.18</v>
      </c>
      <c r="AS1582" s="211" t="s">
        <v>8062</v>
      </c>
      <c r="AT1582" s="212">
        <v>2048</v>
      </c>
    </row>
    <row r="1583" spans="1:46" x14ac:dyDescent="0.3">
      <c r="A1583" s="315" t="s">
        <v>43717</v>
      </c>
      <c r="B1583" s="315"/>
      <c r="C1583" s="316">
        <v>868949.65</v>
      </c>
      <c r="E1583" s="263" t="s">
        <v>12777</v>
      </c>
      <c r="F1583" s="263"/>
      <c r="G1583" s="264">
        <v>63556.94</v>
      </c>
      <c r="I1583" s="227" t="s">
        <v>5269</v>
      </c>
      <c r="J1583" s="227"/>
      <c r="K1583" s="228">
        <v>988302.97</v>
      </c>
      <c r="M1583" s="205" t="s">
        <v>1895</v>
      </c>
      <c r="N1583" s="205"/>
      <c r="O1583" s="206">
        <v>1320</v>
      </c>
      <c r="U1583" s="309" t="s">
        <v>67257</v>
      </c>
      <c r="V1583" s="310">
        <v>117</v>
      </c>
      <c r="X1583" s="267" t="s">
        <v>58948</v>
      </c>
      <c r="Y1583" s="268">
        <v>1880.82</v>
      </c>
      <c r="AA1583" s="229" t="s">
        <v>16094</v>
      </c>
      <c r="AB1583" s="230">
        <v>1055.6500000000001</v>
      </c>
      <c r="AD1583" s="209" t="s">
        <v>16147</v>
      </c>
      <c r="AE1583" s="210">
        <v>5534.3</v>
      </c>
      <c r="AF1583" s="93"/>
      <c r="AG1583" s="201" t="s">
        <v>13635</v>
      </c>
      <c r="AH1583" s="202">
        <v>64627.42</v>
      </c>
      <c r="AJ1583" s="319" t="s">
        <v>44045</v>
      </c>
      <c r="AK1583" s="320">
        <v>868949.65</v>
      </c>
      <c r="AM1583" s="265" t="s">
        <v>12854</v>
      </c>
      <c r="AN1583" s="266">
        <v>63556.94</v>
      </c>
      <c r="AP1583" s="233" t="s">
        <v>11469</v>
      </c>
      <c r="AQ1583" s="234">
        <v>988302.97</v>
      </c>
      <c r="AS1583" s="211" t="s">
        <v>8205</v>
      </c>
      <c r="AT1583" s="212">
        <v>5872</v>
      </c>
    </row>
    <row r="1584" spans="1:46" x14ac:dyDescent="0.3">
      <c r="A1584" s="315" t="s">
        <v>43718</v>
      </c>
      <c r="B1584" s="315"/>
      <c r="C1584" s="316">
        <v>1114</v>
      </c>
      <c r="E1584" s="263" t="s">
        <v>12778</v>
      </c>
      <c r="F1584" s="263"/>
      <c r="G1584" s="264">
        <v>30195.75</v>
      </c>
      <c r="I1584" s="227" t="s">
        <v>5265</v>
      </c>
      <c r="J1584" s="227"/>
      <c r="K1584" s="228">
        <v>40382.68</v>
      </c>
      <c r="M1584" s="205" t="s">
        <v>1896</v>
      </c>
      <c r="N1584" s="205"/>
      <c r="O1584" s="206">
        <v>9311</v>
      </c>
      <c r="U1584" s="309" t="s">
        <v>54951</v>
      </c>
      <c r="V1584" s="310">
        <v>44544.25</v>
      </c>
      <c r="X1584" s="267" t="s">
        <v>58949</v>
      </c>
      <c r="Y1584" s="268">
        <v>500760</v>
      </c>
      <c r="AA1584" s="229" t="s">
        <v>33159</v>
      </c>
      <c r="AB1584" s="230">
        <v>285.06</v>
      </c>
      <c r="AD1584" s="209" t="s">
        <v>16148</v>
      </c>
      <c r="AE1584" s="210">
        <v>3674.28</v>
      </c>
      <c r="AF1584" s="93"/>
      <c r="AG1584" s="201" t="s">
        <v>21573</v>
      </c>
      <c r="AH1584" s="202">
        <v>39375.339999999997</v>
      </c>
      <c r="AJ1584" s="319" t="s">
        <v>44046</v>
      </c>
      <c r="AK1584" s="320">
        <v>1114</v>
      </c>
      <c r="AM1584" s="265" t="s">
        <v>12855</v>
      </c>
      <c r="AN1584" s="266">
        <v>30195.75</v>
      </c>
      <c r="AP1584" s="233" t="s">
        <v>11465</v>
      </c>
      <c r="AQ1584" s="234">
        <v>40382.68</v>
      </c>
      <c r="AS1584" s="211" t="s">
        <v>8325</v>
      </c>
      <c r="AT1584" s="212">
        <v>974</v>
      </c>
    </row>
    <row r="1585" spans="1:46" x14ac:dyDescent="0.3">
      <c r="A1585" s="315" t="s">
        <v>65861</v>
      </c>
      <c r="B1585" s="315"/>
      <c r="C1585" s="316">
        <v>7500</v>
      </c>
      <c r="E1585" s="263" t="s">
        <v>12779</v>
      </c>
      <c r="F1585" s="263"/>
      <c r="G1585" s="264">
        <v>4159.29</v>
      </c>
      <c r="I1585" s="227" t="s">
        <v>5266</v>
      </c>
      <c r="J1585" s="227"/>
      <c r="K1585" s="228">
        <v>92979.74</v>
      </c>
      <c r="M1585" s="205" t="s">
        <v>1897</v>
      </c>
      <c r="N1585" s="205"/>
      <c r="O1585" s="206">
        <v>210188</v>
      </c>
      <c r="U1585" s="309" t="s">
        <v>58457</v>
      </c>
      <c r="V1585" s="310">
        <v>70097.5</v>
      </c>
      <c r="X1585" s="267" t="s">
        <v>51695</v>
      </c>
      <c r="Y1585" s="268">
        <v>63480.77</v>
      </c>
      <c r="AA1585" s="229" t="s">
        <v>33160</v>
      </c>
      <c r="AB1585" s="230">
        <v>971.62</v>
      </c>
      <c r="AD1585" s="209" t="s">
        <v>16149</v>
      </c>
      <c r="AE1585" s="210">
        <v>42250</v>
      </c>
      <c r="AF1585" s="93"/>
      <c r="AG1585" s="201" t="s">
        <v>13636</v>
      </c>
      <c r="AH1585" s="202">
        <v>53400</v>
      </c>
      <c r="AJ1585" s="319" t="s">
        <v>44047</v>
      </c>
      <c r="AK1585" s="320">
        <v>7500</v>
      </c>
      <c r="AM1585" s="265" t="s">
        <v>12856</v>
      </c>
      <c r="AN1585" s="266">
        <v>4159.29</v>
      </c>
      <c r="AP1585" s="233" t="s">
        <v>11466</v>
      </c>
      <c r="AQ1585" s="234">
        <v>92979.74</v>
      </c>
      <c r="AS1585" s="211" t="s">
        <v>8712</v>
      </c>
      <c r="AT1585" s="212">
        <v>2000</v>
      </c>
    </row>
    <row r="1586" spans="1:46" x14ac:dyDescent="0.3">
      <c r="A1586" s="315" t="s">
        <v>43720</v>
      </c>
      <c r="B1586" s="315"/>
      <c r="C1586" s="316">
        <v>342</v>
      </c>
      <c r="E1586" s="263" t="s">
        <v>12780</v>
      </c>
      <c r="F1586" s="263"/>
      <c r="G1586" s="264">
        <v>17259.7</v>
      </c>
      <c r="I1586" s="227" t="s">
        <v>5267</v>
      </c>
      <c r="J1586" s="227"/>
      <c r="K1586" s="228">
        <v>117999</v>
      </c>
      <c r="M1586" s="205" t="s">
        <v>1898</v>
      </c>
      <c r="N1586" s="205"/>
      <c r="O1586" s="206">
        <v>1491.3</v>
      </c>
      <c r="U1586" s="309" t="s">
        <v>54952</v>
      </c>
      <c r="V1586" s="310">
        <v>253.5</v>
      </c>
      <c r="X1586" s="267" t="s">
        <v>16200</v>
      </c>
      <c r="Y1586" s="268">
        <v>86772.75</v>
      </c>
      <c r="AA1586" s="229" t="s">
        <v>51686</v>
      </c>
      <c r="AB1586" s="230">
        <v>12</v>
      </c>
      <c r="AD1586" s="209" t="s">
        <v>16150</v>
      </c>
      <c r="AE1586" s="210">
        <v>38298.97</v>
      </c>
      <c r="AF1586" s="93"/>
      <c r="AG1586" s="201" t="s">
        <v>21578</v>
      </c>
      <c r="AH1586" s="202">
        <v>148300.1</v>
      </c>
      <c r="AJ1586" s="319" t="s">
        <v>44049</v>
      </c>
      <c r="AK1586" s="320">
        <v>342</v>
      </c>
      <c r="AM1586" s="265" t="s">
        <v>12857</v>
      </c>
      <c r="AN1586" s="266">
        <v>17259.7</v>
      </c>
      <c r="AP1586" s="233" t="s">
        <v>11467</v>
      </c>
      <c r="AQ1586" s="234">
        <v>117999</v>
      </c>
      <c r="AS1586" s="211" t="s">
        <v>8966</v>
      </c>
      <c r="AT1586" s="212">
        <v>9353</v>
      </c>
    </row>
    <row r="1587" spans="1:46" x14ac:dyDescent="0.3">
      <c r="A1587" s="315" t="s">
        <v>43723</v>
      </c>
      <c r="B1587" s="315"/>
      <c r="C1587" s="316">
        <v>2212.5</v>
      </c>
      <c r="E1587" s="263" t="s">
        <v>12781</v>
      </c>
      <c r="F1587" s="263"/>
      <c r="G1587" s="264">
        <v>90328.02</v>
      </c>
      <c r="I1587" s="227" t="s">
        <v>5268</v>
      </c>
      <c r="J1587" s="227"/>
      <c r="K1587" s="228">
        <v>56954.09</v>
      </c>
      <c r="M1587" s="205" t="s">
        <v>4073</v>
      </c>
      <c r="N1587" s="205"/>
      <c r="O1587" s="206">
        <v>1767.79</v>
      </c>
      <c r="U1587" s="309" t="s">
        <v>33266</v>
      </c>
      <c r="V1587" s="310">
        <v>3835.88</v>
      </c>
      <c r="X1587" s="267" t="s">
        <v>47812</v>
      </c>
      <c r="Y1587" s="268">
        <v>256435.02</v>
      </c>
      <c r="AA1587" s="229" t="s">
        <v>44442</v>
      </c>
      <c r="AB1587" s="230">
        <v>61981.760000000002</v>
      </c>
      <c r="AD1587" s="209" t="s">
        <v>16151</v>
      </c>
      <c r="AE1587" s="210">
        <v>9513</v>
      </c>
      <c r="AF1587" s="93"/>
      <c r="AG1587" s="201" t="s">
        <v>21581</v>
      </c>
      <c r="AH1587" s="202">
        <v>25693.25</v>
      </c>
      <c r="AJ1587" s="319" t="s">
        <v>44052</v>
      </c>
      <c r="AK1587" s="320">
        <v>2212.5</v>
      </c>
      <c r="AM1587" s="265" t="s">
        <v>12858</v>
      </c>
      <c r="AN1587" s="266">
        <v>90328.02</v>
      </c>
      <c r="AP1587" s="233" t="s">
        <v>11468</v>
      </c>
      <c r="AQ1587" s="234">
        <v>56954.09</v>
      </c>
      <c r="AS1587" s="211" t="s">
        <v>9297</v>
      </c>
      <c r="AT1587" s="212">
        <v>49949.33</v>
      </c>
    </row>
    <row r="1588" spans="1:46" x14ac:dyDescent="0.3">
      <c r="A1588" s="315" t="s">
        <v>43729</v>
      </c>
      <c r="B1588" s="315"/>
      <c r="C1588" s="316">
        <v>31399.7</v>
      </c>
      <c r="E1588" s="263" t="s">
        <v>12782</v>
      </c>
      <c r="F1588" s="263"/>
      <c r="G1588" s="264">
        <v>229155.41</v>
      </c>
      <c r="I1588" s="227" t="s">
        <v>46388</v>
      </c>
      <c r="J1588" s="227"/>
      <c r="K1588" s="228">
        <v>25000</v>
      </c>
      <c r="M1588" s="205" t="s">
        <v>482</v>
      </c>
      <c r="N1588" s="205"/>
      <c r="O1588" s="206">
        <v>94601</v>
      </c>
      <c r="U1588" s="309" t="s">
        <v>17369</v>
      </c>
      <c r="V1588" s="310">
        <v>19800</v>
      </c>
      <c r="X1588" s="267" t="s">
        <v>47813</v>
      </c>
      <c r="Y1588" s="268">
        <v>55402.69</v>
      </c>
      <c r="AA1588" s="229" t="s">
        <v>44443</v>
      </c>
      <c r="AB1588" s="230">
        <v>4697.24</v>
      </c>
      <c r="AD1588" s="209" t="s">
        <v>16152</v>
      </c>
      <c r="AE1588" s="210">
        <v>26880</v>
      </c>
      <c r="AF1588" s="93"/>
      <c r="AG1588" s="201" t="s">
        <v>32202</v>
      </c>
      <c r="AH1588" s="202">
        <v>712.56</v>
      </c>
      <c r="AJ1588" s="319" t="s">
        <v>44058</v>
      </c>
      <c r="AK1588" s="320">
        <v>31399.7</v>
      </c>
      <c r="AM1588" s="265" t="s">
        <v>12859</v>
      </c>
      <c r="AN1588" s="266">
        <v>229155.41</v>
      </c>
      <c r="AP1588" s="233" t="s">
        <v>46492</v>
      </c>
      <c r="AQ1588" s="234">
        <v>25000</v>
      </c>
      <c r="AS1588" s="211" t="s">
        <v>11553</v>
      </c>
      <c r="AT1588" s="212">
        <v>69005.06</v>
      </c>
    </row>
    <row r="1589" spans="1:46" x14ac:dyDescent="0.3">
      <c r="A1589" s="315" t="s">
        <v>43734</v>
      </c>
      <c r="B1589" s="315"/>
      <c r="C1589" s="316">
        <v>3234.84</v>
      </c>
      <c r="E1589" s="263" t="s">
        <v>12784</v>
      </c>
      <c r="F1589" s="263"/>
      <c r="G1589" s="264">
        <v>201958.77</v>
      </c>
      <c r="I1589" s="227" t="s">
        <v>5270</v>
      </c>
      <c r="J1589" s="227"/>
      <c r="K1589" s="228">
        <v>42114.09</v>
      </c>
      <c r="M1589" s="205" t="s">
        <v>1899</v>
      </c>
      <c r="N1589" s="205"/>
      <c r="O1589" s="206">
        <v>12116</v>
      </c>
      <c r="U1589" s="309" t="s">
        <v>67258</v>
      </c>
      <c r="V1589" s="310">
        <v>67211.62</v>
      </c>
      <c r="X1589" s="267" t="s">
        <v>16201</v>
      </c>
      <c r="Y1589" s="268">
        <v>8076.95</v>
      </c>
      <c r="AA1589" s="229" t="s">
        <v>44444</v>
      </c>
      <c r="AB1589" s="230">
        <v>23875</v>
      </c>
      <c r="AD1589" s="209" t="s">
        <v>16153</v>
      </c>
      <c r="AE1589" s="210">
        <v>121482</v>
      </c>
      <c r="AF1589" s="93"/>
      <c r="AG1589" s="201" t="s">
        <v>32203</v>
      </c>
      <c r="AH1589" s="202">
        <v>4392.2299999999996</v>
      </c>
      <c r="AJ1589" s="319" t="s">
        <v>44063</v>
      </c>
      <c r="AK1589" s="320">
        <v>3234.84</v>
      </c>
      <c r="AM1589" s="265" t="s">
        <v>12861</v>
      </c>
      <c r="AN1589" s="266">
        <v>201958.77</v>
      </c>
      <c r="AP1589" s="233" t="s">
        <v>11470</v>
      </c>
      <c r="AQ1589" s="234">
        <v>42114.09</v>
      </c>
      <c r="AS1589" s="211" t="s">
        <v>11898</v>
      </c>
      <c r="AT1589" s="212">
        <v>58043.58</v>
      </c>
    </row>
    <row r="1590" spans="1:46" x14ac:dyDescent="0.3">
      <c r="A1590" s="315" t="s">
        <v>43735</v>
      </c>
      <c r="B1590" s="315"/>
      <c r="C1590" s="316">
        <v>211</v>
      </c>
      <c r="E1590" s="263" t="s">
        <v>12785</v>
      </c>
      <c r="F1590" s="263"/>
      <c r="G1590" s="264">
        <v>67564.850000000006</v>
      </c>
      <c r="I1590" s="227" t="s">
        <v>5271</v>
      </c>
      <c r="J1590" s="227"/>
      <c r="K1590" s="228">
        <v>7619176.1299999999</v>
      </c>
      <c r="M1590" s="205" t="s">
        <v>1900</v>
      </c>
      <c r="N1590" s="205"/>
      <c r="O1590" s="206">
        <v>14380</v>
      </c>
      <c r="U1590" s="309" t="s">
        <v>54953</v>
      </c>
      <c r="V1590" s="310">
        <v>2433.61</v>
      </c>
      <c r="X1590" s="267" t="s">
        <v>33168</v>
      </c>
      <c r="Y1590" s="268">
        <v>100950.05</v>
      </c>
      <c r="AA1590" s="229" t="s">
        <v>44445</v>
      </c>
      <c r="AB1590" s="230">
        <v>1780.12</v>
      </c>
      <c r="AD1590" s="209" t="s">
        <v>16154</v>
      </c>
      <c r="AE1590" s="210">
        <v>1011.99</v>
      </c>
      <c r="AF1590" s="93"/>
      <c r="AG1590" s="201" t="s">
        <v>32204</v>
      </c>
      <c r="AH1590" s="202">
        <v>1495.21</v>
      </c>
      <c r="AJ1590" s="319" t="s">
        <v>44064</v>
      </c>
      <c r="AK1590" s="320">
        <v>211</v>
      </c>
      <c r="AM1590" s="265" t="s">
        <v>12862</v>
      </c>
      <c r="AN1590" s="266">
        <v>67564.850000000006</v>
      </c>
      <c r="AP1590" s="233" t="s">
        <v>11471</v>
      </c>
      <c r="AQ1590" s="234">
        <v>7619176.1299999999</v>
      </c>
      <c r="AS1590" s="211" t="s">
        <v>9858</v>
      </c>
      <c r="AT1590" s="212">
        <v>235097.97</v>
      </c>
    </row>
    <row r="1591" spans="1:46" x14ac:dyDescent="0.3">
      <c r="A1591" s="315" t="s">
        <v>43743</v>
      </c>
      <c r="B1591" s="315"/>
      <c r="C1591" s="316">
        <v>815</v>
      </c>
      <c r="E1591" s="263" t="s">
        <v>12786</v>
      </c>
      <c r="F1591" s="263"/>
      <c r="G1591" s="264">
        <v>229921.57</v>
      </c>
      <c r="I1591" s="227" t="s">
        <v>5272</v>
      </c>
      <c r="J1591" s="227"/>
      <c r="K1591" s="228">
        <v>86202.42</v>
      </c>
      <c r="M1591" s="205" t="s">
        <v>1901</v>
      </c>
      <c r="N1591" s="205"/>
      <c r="O1591" s="206">
        <v>856949.83</v>
      </c>
      <c r="U1591" s="309" t="s">
        <v>17370</v>
      </c>
      <c r="V1591" s="310">
        <v>35869.07</v>
      </c>
      <c r="X1591" s="267" t="s">
        <v>61293</v>
      </c>
      <c r="Y1591" s="268">
        <v>2155.02</v>
      </c>
      <c r="AA1591" s="229" t="s">
        <v>51687</v>
      </c>
      <c r="AB1591" s="230">
        <v>23118.31</v>
      </c>
      <c r="AD1591" s="209" t="s">
        <v>16155</v>
      </c>
      <c r="AE1591" s="210">
        <v>43339.18</v>
      </c>
      <c r="AF1591" s="93"/>
      <c r="AG1591" s="201" t="s">
        <v>21598</v>
      </c>
      <c r="AH1591" s="202">
        <v>712.56</v>
      </c>
      <c r="AJ1591" s="319" t="s">
        <v>44072</v>
      </c>
      <c r="AK1591" s="320">
        <v>815</v>
      </c>
      <c r="AM1591" s="265" t="s">
        <v>12863</v>
      </c>
      <c r="AN1591" s="266">
        <v>229921.57</v>
      </c>
      <c r="AP1591" s="233" t="s">
        <v>11472</v>
      </c>
      <c r="AQ1591" s="234">
        <v>86202.42</v>
      </c>
      <c r="AS1591" s="211" t="s">
        <v>6705</v>
      </c>
      <c r="AT1591" s="212">
        <v>22569</v>
      </c>
    </row>
    <row r="1592" spans="1:46" x14ac:dyDescent="0.3">
      <c r="A1592" s="315" t="s">
        <v>43757</v>
      </c>
      <c r="B1592" s="315"/>
      <c r="C1592" s="316">
        <v>475</v>
      </c>
      <c r="E1592" s="263" t="s">
        <v>12787</v>
      </c>
      <c r="F1592" s="263"/>
      <c r="G1592" s="264">
        <v>93526.19</v>
      </c>
      <c r="I1592" s="227" t="s">
        <v>5273</v>
      </c>
      <c r="J1592" s="227"/>
      <c r="K1592" s="228">
        <v>9141083.4900000002</v>
      </c>
      <c r="M1592" s="205" t="s">
        <v>1902</v>
      </c>
      <c r="N1592" s="205"/>
      <c r="O1592" s="206">
        <v>643</v>
      </c>
      <c r="U1592" s="309" t="s">
        <v>17371</v>
      </c>
      <c r="V1592" s="310">
        <v>96923.49</v>
      </c>
      <c r="X1592" s="267" t="s">
        <v>44455</v>
      </c>
      <c r="Y1592" s="268">
        <v>155162.67000000001</v>
      </c>
      <c r="AA1592" s="229" t="s">
        <v>51688</v>
      </c>
      <c r="AB1592" s="230">
        <v>1881.69</v>
      </c>
      <c r="AD1592" s="209" t="s">
        <v>16156</v>
      </c>
      <c r="AE1592" s="210">
        <v>3392.88</v>
      </c>
      <c r="AF1592" s="93"/>
      <c r="AG1592" s="201" t="s">
        <v>21599</v>
      </c>
      <c r="AH1592" s="202">
        <v>4392.2299999999996</v>
      </c>
      <c r="AJ1592" s="319" t="s">
        <v>44086</v>
      </c>
      <c r="AK1592" s="320">
        <v>475</v>
      </c>
      <c r="AM1592" s="265" t="s">
        <v>12864</v>
      </c>
      <c r="AN1592" s="266">
        <v>93526.19</v>
      </c>
      <c r="AP1592" s="233" t="s">
        <v>11473</v>
      </c>
      <c r="AQ1592" s="234">
        <v>9141083.4900000002</v>
      </c>
      <c r="AS1592" s="211" t="s">
        <v>7112</v>
      </c>
      <c r="AT1592" s="212">
        <v>4196</v>
      </c>
    </row>
    <row r="1593" spans="1:46" x14ac:dyDescent="0.3">
      <c r="A1593" s="315" t="s">
        <v>43771</v>
      </c>
      <c r="B1593" s="315"/>
      <c r="C1593" s="316">
        <v>1912.38</v>
      </c>
      <c r="E1593" s="263" t="s">
        <v>12788</v>
      </c>
      <c r="F1593" s="263"/>
      <c r="G1593" s="264">
        <v>79477.88</v>
      </c>
      <c r="I1593" s="227" t="s">
        <v>5278</v>
      </c>
      <c r="J1593" s="227"/>
      <c r="K1593" s="228">
        <v>3039099.8</v>
      </c>
      <c r="M1593" s="205" t="s">
        <v>1903</v>
      </c>
      <c r="N1593" s="205"/>
      <c r="O1593" s="206">
        <v>7652</v>
      </c>
      <c r="U1593" s="309" t="s">
        <v>17372</v>
      </c>
      <c r="V1593" s="310">
        <v>8403.0300000000007</v>
      </c>
      <c r="X1593" s="267" t="s">
        <v>54853</v>
      </c>
      <c r="Y1593" s="268">
        <v>10065.200000000001</v>
      </c>
      <c r="AA1593" s="229" t="s">
        <v>47806</v>
      </c>
      <c r="AB1593" s="230">
        <v>3163.96</v>
      </c>
      <c r="AD1593" s="209" t="s">
        <v>16157</v>
      </c>
      <c r="AE1593" s="210">
        <v>9499.98</v>
      </c>
      <c r="AF1593" s="93"/>
      <c r="AG1593" s="201" t="s">
        <v>21600</v>
      </c>
      <c r="AH1593" s="202">
        <v>1495.21</v>
      </c>
      <c r="AJ1593" s="319" t="s">
        <v>44100</v>
      </c>
      <c r="AK1593" s="320">
        <v>1912.38</v>
      </c>
      <c r="AM1593" s="265" t="s">
        <v>12865</v>
      </c>
      <c r="AN1593" s="266">
        <v>79477.88</v>
      </c>
      <c r="AP1593" s="233" t="s">
        <v>11478</v>
      </c>
      <c r="AQ1593" s="234">
        <v>3039099.8</v>
      </c>
      <c r="AS1593" s="211" t="s">
        <v>7785</v>
      </c>
      <c r="AT1593" s="212">
        <v>14170.54</v>
      </c>
    </row>
    <row r="1594" spans="1:46" x14ac:dyDescent="0.3">
      <c r="A1594" s="315" t="s">
        <v>65884</v>
      </c>
      <c r="B1594" s="315"/>
      <c r="C1594" s="316">
        <v>1365.32</v>
      </c>
      <c r="E1594" s="263" t="s">
        <v>12789</v>
      </c>
      <c r="F1594" s="263"/>
      <c r="G1594" s="264">
        <v>144521.62</v>
      </c>
      <c r="I1594" s="227" t="s">
        <v>5274</v>
      </c>
      <c r="J1594" s="227"/>
      <c r="K1594" s="228">
        <v>157309.94</v>
      </c>
      <c r="M1594" s="205" t="s">
        <v>1904</v>
      </c>
      <c r="N1594" s="205"/>
      <c r="O1594" s="206">
        <v>2964</v>
      </c>
      <c r="U1594" s="309" t="s">
        <v>17373</v>
      </c>
      <c r="V1594" s="310">
        <v>67414.710000000006</v>
      </c>
      <c r="X1594" s="267" t="s">
        <v>54854</v>
      </c>
      <c r="Y1594" s="268">
        <v>57.1</v>
      </c>
      <c r="AA1594" s="229" t="s">
        <v>47807</v>
      </c>
      <c r="AB1594" s="230">
        <v>242.04</v>
      </c>
      <c r="AD1594" s="209" t="s">
        <v>16158</v>
      </c>
      <c r="AE1594" s="210">
        <v>72818.100000000006</v>
      </c>
      <c r="AF1594" s="93"/>
      <c r="AG1594" s="201" t="s">
        <v>32205</v>
      </c>
      <c r="AH1594" s="202">
        <v>3000</v>
      </c>
      <c r="AJ1594" s="319" t="s">
        <v>66406</v>
      </c>
      <c r="AK1594" s="320">
        <v>1365.32</v>
      </c>
      <c r="AM1594" s="265" t="s">
        <v>12866</v>
      </c>
      <c r="AN1594" s="266">
        <v>144521.62</v>
      </c>
      <c r="AP1594" s="233" t="s">
        <v>11474</v>
      </c>
      <c r="AQ1594" s="234">
        <v>157309.94</v>
      </c>
      <c r="AS1594" s="211" t="s">
        <v>8063</v>
      </c>
      <c r="AT1594" s="212">
        <v>3804</v>
      </c>
    </row>
    <row r="1595" spans="1:46" x14ac:dyDescent="0.3">
      <c r="A1595" s="315" t="s">
        <v>43784</v>
      </c>
      <c r="B1595" s="315"/>
      <c r="C1595" s="316">
        <v>6368.75</v>
      </c>
      <c r="E1595" s="263" t="s">
        <v>12790</v>
      </c>
      <c r="F1595" s="263"/>
      <c r="G1595" s="264">
        <v>45773.72</v>
      </c>
      <c r="I1595" s="227" t="s">
        <v>5275</v>
      </c>
      <c r="J1595" s="227"/>
      <c r="K1595" s="228">
        <v>206593.57</v>
      </c>
      <c r="M1595" s="205" t="s">
        <v>1905</v>
      </c>
      <c r="N1595" s="205"/>
      <c r="O1595" s="206">
        <v>5021</v>
      </c>
      <c r="U1595" s="309" t="s">
        <v>62949</v>
      </c>
      <c r="V1595" s="310">
        <v>7514.05</v>
      </c>
      <c r="X1595" s="267" t="s">
        <v>16202</v>
      </c>
      <c r="Y1595" s="268">
        <v>1485137.78</v>
      </c>
      <c r="AA1595" s="229" t="s">
        <v>44446</v>
      </c>
      <c r="AB1595" s="230">
        <v>4000</v>
      </c>
      <c r="AD1595" s="209" t="s">
        <v>16159</v>
      </c>
      <c r="AE1595" s="210">
        <v>208192.87</v>
      </c>
      <c r="AF1595" s="93"/>
      <c r="AG1595" s="201" t="s">
        <v>32206</v>
      </c>
      <c r="AH1595" s="202">
        <v>3000</v>
      </c>
      <c r="AJ1595" s="319" t="s">
        <v>44113</v>
      </c>
      <c r="AK1595" s="320">
        <v>6368.75</v>
      </c>
      <c r="AM1595" s="265" t="s">
        <v>12867</v>
      </c>
      <c r="AN1595" s="266">
        <v>45773.72</v>
      </c>
      <c r="AP1595" s="233" t="s">
        <v>11475</v>
      </c>
      <c r="AQ1595" s="234">
        <v>206593.57</v>
      </c>
      <c r="AS1595" s="211" t="s">
        <v>8326</v>
      </c>
      <c r="AT1595" s="212">
        <v>71</v>
      </c>
    </row>
    <row r="1596" spans="1:46" x14ac:dyDescent="0.3">
      <c r="A1596" s="315" t="s">
        <v>65890</v>
      </c>
      <c r="B1596" s="315"/>
      <c r="C1596" s="316">
        <v>7172</v>
      </c>
      <c r="E1596" s="263" t="s">
        <v>12791</v>
      </c>
      <c r="F1596" s="263"/>
      <c r="G1596" s="264">
        <v>190030.81</v>
      </c>
      <c r="I1596" s="227" t="s">
        <v>5276</v>
      </c>
      <c r="J1596" s="227"/>
      <c r="K1596" s="228">
        <v>37115.269999999997</v>
      </c>
      <c r="M1596" s="205" t="s">
        <v>1906</v>
      </c>
      <c r="N1596" s="205"/>
      <c r="O1596" s="206">
        <v>398</v>
      </c>
      <c r="U1596" s="309" t="s">
        <v>36119</v>
      </c>
      <c r="V1596" s="310">
        <v>48646.559999999998</v>
      </c>
      <c r="X1596" s="267" t="s">
        <v>16203</v>
      </c>
      <c r="Y1596" s="268">
        <v>79143.75</v>
      </c>
      <c r="AA1596" s="229" t="s">
        <v>44447</v>
      </c>
      <c r="AB1596" s="230">
        <v>298.43</v>
      </c>
      <c r="AD1596" s="209" t="s">
        <v>16160</v>
      </c>
      <c r="AE1596" s="210">
        <v>428172.88</v>
      </c>
      <c r="AF1596" s="93"/>
      <c r="AG1596" s="201" t="s">
        <v>32207</v>
      </c>
      <c r="AH1596" s="202">
        <v>4792</v>
      </c>
      <c r="AJ1596" s="319" t="s">
        <v>44126</v>
      </c>
      <c r="AK1596" s="320">
        <v>7172</v>
      </c>
      <c r="AM1596" s="265" t="s">
        <v>12868</v>
      </c>
      <c r="AN1596" s="266">
        <v>190030.81</v>
      </c>
      <c r="AP1596" s="233" t="s">
        <v>11476</v>
      </c>
      <c r="AQ1596" s="234">
        <v>37115.269999999997</v>
      </c>
      <c r="AS1596" s="211" t="s">
        <v>8713</v>
      </c>
      <c r="AT1596" s="212">
        <v>2000</v>
      </c>
    </row>
    <row r="1597" spans="1:46" x14ac:dyDescent="0.3">
      <c r="A1597" s="315" t="s">
        <v>65891</v>
      </c>
      <c r="B1597" s="315"/>
      <c r="C1597" s="316">
        <v>4171</v>
      </c>
      <c r="E1597" s="263" t="s">
        <v>12792</v>
      </c>
      <c r="F1597" s="263"/>
      <c r="G1597" s="264">
        <v>106006.01</v>
      </c>
      <c r="I1597" s="227" t="s">
        <v>5277</v>
      </c>
      <c r="J1597" s="227"/>
      <c r="K1597" s="228">
        <v>74702.710000000006</v>
      </c>
      <c r="M1597" s="205" t="s">
        <v>1907</v>
      </c>
      <c r="N1597" s="205"/>
      <c r="O1597" s="206">
        <v>4463</v>
      </c>
      <c r="U1597" s="309" t="s">
        <v>60264</v>
      </c>
      <c r="V1597" s="310">
        <v>-1590.84</v>
      </c>
      <c r="X1597" s="267" t="s">
        <v>55846</v>
      </c>
      <c r="Y1597" s="268">
        <v>49144.2</v>
      </c>
      <c r="AA1597" s="229" t="s">
        <v>44448</v>
      </c>
      <c r="AB1597" s="230">
        <v>41376.67</v>
      </c>
      <c r="AD1597" s="209" t="s">
        <v>16161</v>
      </c>
      <c r="AE1597" s="210">
        <v>18677.34</v>
      </c>
      <c r="AF1597" s="93"/>
      <c r="AG1597" s="201" t="s">
        <v>32208</v>
      </c>
      <c r="AH1597" s="202">
        <v>3000</v>
      </c>
      <c r="AJ1597" s="319" t="s">
        <v>44128</v>
      </c>
      <c r="AK1597" s="320">
        <v>4171</v>
      </c>
      <c r="AM1597" s="265" t="s">
        <v>12869</v>
      </c>
      <c r="AN1597" s="266">
        <v>106006.01</v>
      </c>
      <c r="AP1597" s="233" t="s">
        <v>11477</v>
      </c>
      <c r="AQ1597" s="234">
        <v>74702.710000000006</v>
      </c>
      <c r="AS1597" s="211" t="s">
        <v>8967</v>
      </c>
      <c r="AT1597" s="212">
        <v>2926</v>
      </c>
    </row>
    <row r="1598" spans="1:46" x14ac:dyDescent="0.3">
      <c r="A1598" s="315" t="s">
        <v>65897</v>
      </c>
      <c r="B1598" s="315"/>
      <c r="C1598" s="316">
        <v>3224</v>
      </c>
      <c r="E1598" s="263" t="s">
        <v>12793</v>
      </c>
      <c r="F1598" s="263"/>
      <c r="G1598" s="264">
        <v>6730.31</v>
      </c>
      <c r="I1598" s="227" t="s">
        <v>5279</v>
      </c>
      <c r="J1598" s="227"/>
      <c r="K1598" s="228">
        <v>6096257.6200000001</v>
      </c>
      <c r="M1598" s="205" t="s">
        <v>1908</v>
      </c>
      <c r="N1598" s="205"/>
      <c r="O1598" s="206">
        <v>154</v>
      </c>
      <c r="U1598" s="309" t="s">
        <v>67259</v>
      </c>
      <c r="V1598" s="310">
        <v>-124.62</v>
      </c>
      <c r="X1598" s="267" t="s">
        <v>55847</v>
      </c>
      <c r="Y1598" s="268">
        <v>546008.94999999995</v>
      </c>
      <c r="AA1598" s="229" t="s">
        <v>44449</v>
      </c>
      <c r="AB1598" s="230">
        <v>3165.33</v>
      </c>
      <c r="AD1598" s="209" t="s">
        <v>16162</v>
      </c>
      <c r="AE1598" s="210">
        <v>40720.78</v>
      </c>
      <c r="AF1598" s="93"/>
      <c r="AG1598" s="201" t="s">
        <v>32209</v>
      </c>
      <c r="AH1598" s="202">
        <v>3000</v>
      </c>
      <c r="AJ1598" s="319" t="s">
        <v>65270</v>
      </c>
      <c r="AK1598" s="320">
        <v>3224</v>
      </c>
      <c r="AM1598" s="265" t="s">
        <v>12870</v>
      </c>
      <c r="AN1598" s="266">
        <v>6730.31</v>
      </c>
      <c r="AP1598" s="233" t="s">
        <v>11479</v>
      </c>
      <c r="AQ1598" s="234">
        <v>6096257.6200000001</v>
      </c>
      <c r="AS1598" s="211" t="s">
        <v>9859</v>
      </c>
      <c r="AT1598" s="212">
        <v>49736.54</v>
      </c>
    </row>
    <row r="1599" spans="1:46" x14ac:dyDescent="0.3">
      <c r="A1599" s="315" t="s">
        <v>65900</v>
      </c>
      <c r="B1599" s="315"/>
      <c r="C1599" s="316">
        <v>23580</v>
      </c>
      <c r="E1599" s="263" t="s">
        <v>12794</v>
      </c>
      <c r="F1599" s="263"/>
      <c r="G1599" s="264">
        <v>100159.97</v>
      </c>
      <c r="I1599" s="227" t="s">
        <v>5280</v>
      </c>
      <c r="J1599" s="227"/>
      <c r="K1599" s="228">
        <v>496557.95</v>
      </c>
      <c r="M1599" s="205" t="s">
        <v>1910</v>
      </c>
      <c r="N1599" s="205"/>
      <c r="O1599" s="206">
        <v>3526</v>
      </c>
      <c r="U1599" s="309" t="s">
        <v>67260</v>
      </c>
      <c r="V1599" s="310">
        <v>5735.71</v>
      </c>
      <c r="X1599" s="267" t="s">
        <v>16204</v>
      </c>
      <c r="Y1599" s="268">
        <v>280560.71000000002</v>
      </c>
      <c r="AA1599" s="229" t="s">
        <v>16119</v>
      </c>
      <c r="AB1599" s="230">
        <v>165.12</v>
      </c>
      <c r="AD1599" s="209" t="s">
        <v>16163</v>
      </c>
      <c r="AE1599" s="210">
        <v>760.38</v>
      </c>
      <c r="AF1599" s="93"/>
      <c r="AG1599" s="201" t="s">
        <v>21627</v>
      </c>
      <c r="AH1599" s="202">
        <v>4792</v>
      </c>
      <c r="AJ1599" s="319" t="s">
        <v>44136</v>
      </c>
      <c r="AK1599" s="320">
        <v>23580</v>
      </c>
      <c r="AM1599" s="265" t="s">
        <v>12871</v>
      </c>
      <c r="AN1599" s="266">
        <v>100159.97</v>
      </c>
      <c r="AP1599" s="233" t="s">
        <v>11480</v>
      </c>
      <c r="AQ1599" s="234">
        <v>496557.95</v>
      </c>
      <c r="AS1599" s="211" t="s">
        <v>6923</v>
      </c>
      <c r="AT1599" s="212">
        <v>1028</v>
      </c>
    </row>
    <row r="1600" spans="1:46" x14ac:dyDescent="0.3">
      <c r="A1600" s="315" t="s">
        <v>43807</v>
      </c>
      <c r="B1600" s="315"/>
      <c r="C1600" s="316">
        <v>1408</v>
      </c>
      <c r="E1600" s="263" t="s">
        <v>12795</v>
      </c>
      <c r="F1600" s="263"/>
      <c r="G1600" s="264">
        <v>33808.93</v>
      </c>
      <c r="I1600" s="227" t="s">
        <v>5281</v>
      </c>
      <c r="J1600" s="227"/>
      <c r="K1600" s="228">
        <v>4971491.4400000004</v>
      </c>
      <c r="M1600" s="205" t="s">
        <v>1911</v>
      </c>
      <c r="N1600" s="205"/>
      <c r="O1600" s="206">
        <v>20766</v>
      </c>
      <c r="U1600" s="309" t="s">
        <v>67261</v>
      </c>
      <c r="V1600" s="310">
        <v>10800</v>
      </c>
      <c r="X1600" s="267" t="s">
        <v>57262</v>
      </c>
      <c r="Y1600" s="268">
        <v>45031.96</v>
      </c>
      <c r="AA1600" s="229" t="s">
        <v>16120</v>
      </c>
      <c r="AB1600" s="230">
        <v>12.63</v>
      </c>
      <c r="AD1600" s="209" t="s">
        <v>16164</v>
      </c>
      <c r="AE1600" s="210">
        <v>21881.62</v>
      </c>
      <c r="AF1600" s="93"/>
      <c r="AG1600" s="201" t="s">
        <v>13637</v>
      </c>
      <c r="AH1600" s="202">
        <v>44238.66</v>
      </c>
      <c r="AJ1600" s="319" t="s">
        <v>44139</v>
      </c>
      <c r="AK1600" s="320">
        <v>1408</v>
      </c>
      <c r="AM1600" s="265" t="s">
        <v>12872</v>
      </c>
      <c r="AN1600" s="266">
        <v>33808.93</v>
      </c>
      <c r="AP1600" s="233" t="s">
        <v>11481</v>
      </c>
      <c r="AQ1600" s="234">
        <v>4971491.4400000004</v>
      </c>
      <c r="AS1600" s="211" t="s">
        <v>7113</v>
      </c>
      <c r="AT1600" s="212">
        <v>769</v>
      </c>
    </row>
    <row r="1601" spans="1:46" x14ac:dyDescent="0.3">
      <c r="A1601" s="315" t="s">
        <v>65903</v>
      </c>
      <c r="B1601" s="315"/>
      <c r="C1601" s="316">
        <v>36111</v>
      </c>
      <c r="E1601" s="263" t="s">
        <v>12797</v>
      </c>
      <c r="F1601" s="263"/>
      <c r="G1601" s="264">
        <v>430423.52</v>
      </c>
      <c r="I1601" s="227" t="s">
        <v>5282</v>
      </c>
      <c r="J1601" s="227"/>
      <c r="K1601" s="228">
        <v>89565.63</v>
      </c>
      <c r="M1601" s="205" t="s">
        <v>1912</v>
      </c>
      <c r="N1601" s="205"/>
      <c r="O1601" s="206">
        <v>9795</v>
      </c>
      <c r="U1601" s="309" t="s">
        <v>67262</v>
      </c>
      <c r="V1601" s="310">
        <v>1241.3</v>
      </c>
      <c r="X1601" s="267" t="s">
        <v>33169</v>
      </c>
      <c r="Y1601" s="268">
        <v>169.07</v>
      </c>
      <c r="AA1601" s="229" t="s">
        <v>38883</v>
      </c>
      <c r="AB1601" s="230">
        <v>1283</v>
      </c>
      <c r="AD1601" s="209" t="s">
        <v>16165</v>
      </c>
      <c r="AE1601" s="210">
        <v>244748.21</v>
      </c>
      <c r="AF1601" s="93"/>
      <c r="AG1601" s="201" t="s">
        <v>13638</v>
      </c>
      <c r="AH1601" s="202">
        <v>203757.33</v>
      </c>
      <c r="AJ1601" s="319" t="s">
        <v>44144</v>
      </c>
      <c r="AK1601" s="320">
        <v>36111</v>
      </c>
      <c r="AM1601" s="265" t="s">
        <v>12874</v>
      </c>
      <c r="AN1601" s="266">
        <v>430423.52</v>
      </c>
      <c r="AP1601" s="233" t="s">
        <v>11482</v>
      </c>
      <c r="AQ1601" s="234">
        <v>89565.63</v>
      </c>
      <c r="AS1601" s="211" t="s">
        <v>7375</v>
      </c>
      <c r="AT1601" s="212">
        <v>7677</v>
      </c>
    </row>
    <row r="1602" spans="1:46" x14ac:dyDescent="0.3">
      <c r="A1602" s="315" t="s">
        <v>65906</v>
      </c>
      <c r="B1602" s="315"/>
      <c r="C1602" s="316">
        <v>2278</v>
      </c>
      <c r="E1602" s="263" t="s">
        <v>12798</v>
      </c>
      <c r="F1602" s="263"/>
      <c r="G1602" s="264">
        <v>10726.04</v>
      </c>
      <c r="I1602" s="227" t="s">
        <v>5283</v>
      </c>
      <c r="J1602" s="227"/>
      <c r="K1602" s="228">
        <v>1926156.81</v>
      </c>
      <c r="M1602" s="205" t="s">
        <v>1913</v>
      </c>
      <c r="N1602" s="205"/>
      <c r="O1602" s="206">
        <v>1520.79</v>
      </c>
      <c r="U1602" s="309" t="s">
        <v>67263</v>
      </c>
      <c r="V1602" s="310">
        <v>1354.52</v>
      </c>
      <c r="X1602" s="267" t="s">
        <v>33170</v>
      </c>
      <c r="Y1602" s="268">
        <v>6260850.5</v>
      </c>
      <c r="AA1602" s="229" t="s">
        <v>51689</v>
      </c>
      <c r="AB1602" s="230">
        <v>523</v>
      </c>
      <c r="AD1602" s="209" t="s">
        <v>16166</v>
      </c>
      <c r="AE1602" s="210">
        <v>553271.79</v>
      </c>
      <c r="AF1602" s="93"/>
      <c r="AG1602" s="201" t="s">
        <v>13639</v>
      </c>
      <c r="AH1602" s="202">
        <v>160200</v>
      </c>
      <c r="AJ1602" s="319" t="s">
        <v>44155</v>
      </c>
      <c r="AK1602" s="320">
        <v>2278</v>
      </c>
      <c r="AM1602" s="265" t="s">
        <v>12875</v>
      </c>
      <c r="AN1602" s="266">
        <v>10726.04</v>
      </c>
      <c r="AP1602" s="233" t="s">
        <v>11483</v>
      </c>
      <c r="AQ1602" s="234">
        <v>1926156.81</v>
      </c>
      <c r="AS1602" s="211" t="s">
        <v>7786</v>
      </c>
      <c r="AT1602" s="212">
        <v>1281</v>
      </c>
    </row>
    <row r="1603" spans="1:46" x14ac:dyDescent="0.3">
      <c r="A1603" s="315" t="s">
        <v>65909</v>
      </c>
      <c r="B1603" s="315"/>
      <c r="C1603" s="316">
        <v>1473</v>
      </c>
      <c r="E1603" s="263" t="s">
        <v>12799</v>
      </c>
      <c r="F1603" s="263"/>
      <c r="G1603" s="264">
        <v>2719.7</v>
      </c>
      <c r="I1603" s="227" t="s">
        <v>5284</v>
      </c>
      <c r="J1603" s="227"/>
      <c r="K1603" s="228">
        <v>3284407.18</v>
      </c>
      <c r="M1603" s="205" t="s">
        <v>1914</v>
      </c>
      <c r="N1603" s="205"/>
      <c r="O1603" s="206">
        <v>4739.7</v>
      </c>
      <c r="U1603" s="309" t="s">
        <v>67264</v>
      </c>
      <c r="V1603" s="310">
        <v>210.21</v>
      </c>
      <c r="X1603" s="267" t="s">
        <v>34605</v>
      </c>
      <c r="Y1603" s="268">
        <v>128532.52</v>
      </c>
      <c r="AA1603" s="229" t="s">
        <v>46689</v>
      </c>
      <c r="AB1603" s="230">
        <v>2880</v>
      </c>
      <c r="AD1603" s="209" t="s">
        <v>16167</v>
      </c>
      <c r="AE1603" s="210">
        <v>21676</v>
      </c>
      <c r="AF1603" s="93"/>
      <c r="AG1603" s="201" t="s">
        <v>13640</v>
      </c>
      <c r="AH1603" s="202">
        <v>32318.51</v>
      </c>
      <c r="AJ1603" s="319" t="s">
        <v>44159</v>
      </c>
      <c r="AK1603" s="320">
        <v>1473</v>
      </c>
      <c r="AM1603" s="265" t="s">
        <v>12876</v>
      </c>
      <c r="AN1603" s="266">
        <v>2719.7</v>
      </c>
      <c r="AP1603" s="233" t="s">
        <v>11484</v>
      </c>
      <c r="AQ1603" s="234">
        <v>3284407.18</v>
      </c>
      <c r="AS1603" s="211" t="s">
        <v>8064</v>
      </c>
      <c r="AT1603" s="212">
        <v>3255</v>
      </c>
    </row>
    <row r="1604" spans="1:46" x14ac:dyDescent="0.3">
      <c r="A1604" s="315" t="s">
        <v>65916</v>
      </c>
      <c r="B1604" s="315"/>
      <c r="C1604" s="316">
        <v>3712.21</v>
      </c>
      <c r="E1604" s="263" t="s">
        <v>12800</v>
      </c>
      <c r="F1604" s="263"/>
      <c r="G1604" s="264">
        <v>17211</v>
      </c>
      <c r="I1604" s="227" t="s">
        <v>5285</v>
      </c>
      <c r="J1604" s="227"/>
      <c r="K1604" s="228">
        <v>2394229.91</v>
      </c>
      <c r="M1604" s="205" t="s">
        <v>1915</v>
      </c>
      <c r="N1604" s="205"/>
      <c r="O1604" s="206">
        <v>2759</v>
      </c>
      <c r="U1604" s="309" t="s">
        <v>64088</v>
      </c>
      <c r="V1604" s="310">
        <v>-94.67</v>
      </c>
      <c r="X1604" s="267" t="s">
        <v>51698</v>
      </c>
      <c r="Y1604" s="268">
        <v>-48359.99</v>
      </c>
      <c r="AA1604" s="229" t="s">
        <v>46690</v>
      </c>
      <c r="AB1604" s="230">
        <v>39129.96</v>
      </c>
      <c r="AD1604" s="209" t="s">
        <v>16168</v>
      </c>
      <c r="AE1604" s="210">
        <v>728.93</v>
      </c>
      <c r="AF1604" s="93"/>
      <c r="AG1604" s="201" t="s">
        <v>13641</v>
      </c>
      <c r="AH1604" s="202">
        <v>69802.12</v>
      </c>
      <c r="AJ1604" s="319" t="s">
        <v>46540</v>
      </c>
      <c r="AK1604" s="320">
        <v>3712.21</v>
      </c>
      <c r="AM1604" s="265" t="s">
        <v>12877</v>
      </c>
      <c r="AN1604" s="266">
        <v>17211</v>
      </c>
      <c r="AP1604" s="233" t="s">
        <v>11485</v>
      </c>
      <c r="AQ1604" s="234">
        <v>2394229.91</v>
      </c>
      <c r="AS1604" s="211" t="s">
        <v>8968</v>
      </c>
      <c r="AT1604" s="212">
        <v>13867.25</v>
      </c>
    </row>
    <row r="1605" spans="1:46" x14ac:dyDescent="0.3">
      <c r="A1605" s="315" t="s">
        <v>46433</v>
      </c>
      <c r="B1605" s="315"/>
      <c r="C1605" s="316">
        <v>-32.21</v>
      </c>
      <c r="E1605" s="263" t="s">
        <v>12802</v>
      </c>
      <c r="F1605" s="263"/>
      <c r="G1605" s="264">
        <v>29718.78</v>
      </c>
      <c r="I1605" s="227" t="s">
        <v>5286</v>
      </c>
      <c r="J1605" s="227"/>
      <c r="K1605" s="228">
        <v>1263084.54</v>
      </c>
      <c r="M1605" s="205" t="s">
        <v>1916</v>
      </c>
      <c r="N1605" s="205"/>
      <c r="O1605" s="206">
        <v>11802.07</v>
      </c>
      <c r="U1605" s="309" t="s">
        <v>67265</v>
      </c>
      <c r="V1605" s="310">
        <v>3008</v>
      </c>
      <c r="X1605" s="267" t="s">
        <v>54855</v>
      </c>
      <c r="Y1605" s="268">
        <v>48217.22</v>
      </c>
      <c r="AA1605" s="229" t="s">
        <v>46691</v>
      </c>
      <c r="AB1605" s="230">
        <v>2984.13</v>
      </c>
      <c r="AD1605" s="209" t="s">
        <v>16169</v>
      </c>
      <c r="AE1605" s="210">
        <v>55.75</v>
      </c>
      <c r="AF1605" s="93"/>
      <c r="AG1605" s="201" t="s">
        <v>32210</v>
      </c>
      <c r="AH1605" s="202">
        <v>46800</v>
      </c>
      <c r="AJ1605" s="319" t="s">
        <v>46542</v>
      </c>
      <c r="AK1605" s="320">
        <v>-32.21</v>
      </c>
      <c r="AM1605" s="265" t="s">
        <v>12879</v>
      </c>
      <c r="AN1605" s="266">
        <v>29718.78</v>
      </c>
      <c r="AP1605" s="233" t="s">
        <v>11486</v>
      </c>
      <c r="AQ1605" s="234">
        <v>1263084.54</v>
      </c>
      <c r="AS1605" s="211" t="s">
        <v>10630</v>
      </c>
      <c r="AT1605" s="212">
        <v>2837</v>
      </c>
    </row>
    <row r="1606" spans="1:46" x14ac:dyDescent="0.3">
      <c r="A1606" s="315" t="s">
        <v>46434</v>
      </c>
      <c r="B1606" s="315"/>
      <c r="C1606" s="316">
        <v>4431.1099999999997</v>
      </c>
      <c r="E1606" s="263" t="s">
        <v>12803</v>
      </c>
      <c r="F1606" s="263"/>
      <c r="G1606" s="264">
        <v>161646.49</v>
      </c>
      <c r="I1606" s="227" t="s">
        <v>5287</v>
      </c>
      <c r="J1606" s="227"/>
      <c r="K1606" s="228">
        <v>2690401.02</v>
      </c>
      <c r="M1606" s="205" t="s">
        <v>1917</v>
      </c>
      <c r="N1606" s="205"/>
      <c r="O1606" s="206">
        <v>141893</v>
      </c>
      <c r="U1606" s="309" t="s">
        <v>63563</v>
      </c>
      <c r="V1606" s="310">
        <v>325.27</v>
      </c>
      <c r="X1606" s="267" t="s">
        <v>48698</v>
      </c>
      <c r="Y1606" s="268">
        <v>102027.5</v>
      </c>
      <c r="AA1606" s="229" t="s">
        <v>44450</v>
      </c>
      <c r="AB1606" s="230">
        <v>162</v>
      </c>
      <c r="AD1606" s="209" t="s">
        <v>16170</v>
      </c>
      <c r="AE1606" s="210">
        <v>48292.18</v>
      </c>
      <c r="AF1606" s="93"/>
      <c r="AG1606" s="201" t="s">
        <v>32211</v>
      </c>
      <c r="AH1606" s="202">
        <v>142400</v>
      </c>
      <c r="AJ1606" s="319" t="s">
        <v>46543</v>
      </c>
      <c r="AK1606" s="320">
        <v>4431.1099999999997</v>
      </c>
      <c r="AM1606" s="265" t="s">
        <v>12880</v>
      </c>
      <c r="AN1606" s="266">
        <v>161646.49</v>
      </c>
      <c r="AP1606" s="233" t="s">
        <v>11487</v>
      </c>
      <c r="AQ1606" s="234">
        <v>2690401.02</v>
      </c>
      <c r="AS1606" s="211" t="s">
        <v>9860</v>
      </c>
      <c r="AT1606" s="212">
        <v>30714.25</v>
      </c>
    </row>
    <row r="1607" spans="1:46" x14ac:dyDescent="0.3">
      <c r="A1607" s="315" t="s">
        <v>46435</v>
      </c>
      <c r="B1607" s="315"/>
      <c r="C1607" s="316">
        <v>5328.1</v>
      </c>
      <c r="E1607" s="263" t="s">
        <v>12804</v>
      </c>
      <c r="F1607" s="263"/>
      <c r="G1607" s="264">
        <v>139148.96</v>
      </c>
      <c r="I1607" s="227" t="s">
        <v>5288</v>
      </c>
      <c r="J1607" s="227"/>
      <c r="K1607" s="228">
        <v>1992722.45</v>
      </c>
      <c r="M1607" s="205" t="s">
        <v>1918</v>
      </c>
      <c r="N1607" s="205"/>
      <c r="O1607" s="206">
        <v>34487.9</v>
      </c>
      <c r="U1607" s="309" t="s">
        <v>67266</v>
      </c>
      <c r="V1607" s="310">
        <v>-41.2</v>
      </c>
      <c r="X1607" s="267" t="s">
        <v>55848</v>
      </c>
      <c r="Y1607" s="268">
        <v>2559.86</v>
      </c>
      <c r="AA1607" s="229" t="s">
        <v>46692</v>
      </c>
      <c r="AB1607" s="230">
        <v>45896.63</v>
      </c>
      <c r="AD1607" s="209" t="s">
        <v>16171</v>
      </c>
      <c r="AE1607" s="210">
        <v>3615.52</v>
      </c>
      <c r="AF1607" s="93"/>
      <c r="AG1607" s="201" t="s">
        <v>32212</v>
      </c>
      <c r="AH1607" s="202">
        <v>14473.83</v>
      </c>
      <c r="AJ1607" s="319" t="s">
        <v>46544</v>
      </c>
      <c r="AK1607" s="320">
        <v>5328.1</v>
      </c>
      <c r="AM1607" s="265" t="s">
        <v>12881</v>
      </c>
      <c r="AN1607" s="266">
        <v>139148.96</v>
      </c>
      <c r="AP1607" s="233" t="s">
        <v>11488</v>
      </c>
      <c r="AQ1607" s="234">
        <v>1992722.45</v>
      </c>
      <c r="AS1607" s="211" t="s">
        <v>6706</v>
      </c>
      <c r="AT1607" s="212">
        <v>71444</v>
      </c>
    </row>
    <row r="1608" spans="1:46" x14ac:dyDescent="0.3">
      <c r="A1608" s="315" t="s">
        <v>46436</v>
      </c>
      <c r="B1608" s="315"/>
      <c r="C1608" s="316">
        <v>-12.74</v>
      </c>
      <c r="E1608" s="263" t="s">
        <v>12805</v>
      </c>
      <c r="F1608" s="263"/>
      <c r="G1608" s="264">
        <v>58917.67</v>
      </c>
      <c r="I1608" s="227" t="s">
        <v>5289</v>
      </c>
      <c r="J1608" s="227"/>
      <c r="K1608" s="228">
        <v>144345.32999999999</v>
      </c>
      <c r="M1608" s="205" t="s">
        <v>483</v>
      </c>
      <c r="N1608" s="205"/>
      <c r="O1608" s="206">
        <v>633</v>
      </c>
      <c r="U1608" s="309" t="s">
        <v>67267</v>
      </c>
      <c r="V1608" s="310">
        <v>23073.82</v>
      </c>
      <c r="X1608" s="267" t="s">
        <v>47814</v>
      </c>
      <c r="Y1608" s="268">
        <v>7682.28</v>
      </c>
      <c r="AA1608" s="229" t="s">
        <v>47808</v>
      </c>
      <c r="AB1608" s="230">
        <v>45772.47</v>
      </c>
      <c r="AD1608" s="209" t="s">
        <v>16172</v>
      </c>
      <c r="AE1608" s="210">
        <v>1168467.5900000001</v>
      </c>
      <c r="AF1608" s="93"/>
      <c r="AG1608" s="201" t="s">
        <v>32213</v>
      </c>
      <c r="AH1608" s="202">
        <v>30298.6</v>
      </c>
      <c r="AJ1608" s="319" t="s">
        <v>46545</v>
      </c>
      <c r="AK1608" s="320">
        <v>-12.74</v>
      </c>
      <c r="AM1608" s="265" t="s">
        <v>12882</v>
      </c>
      <c r="AN1608" s="266">
        <v>58917.67</v>
      </c>
      <c r="AP1608" s="233" t="s">
        <v>11489</v>
      </c>
      <c r="AQ1608" s="234">
        <v>144345.32999999999</v>
      </c>
      <c r="AS1608" s="211" t="s">
        <v>6924</v>
      </c>
      <c r="AT1608" s="212">
        <v>15150</v>
      </c>
    </row>
    <row r="1609" spans="1:46" x14ac:dyDescent="0.3">
      <c r="A1609" s="315" t="s">
        <v>65919</v>
      </c>
      <c r="B1609" s="315"/>
      <c r="C1609" s="316">
        <v>1147.99</v>
      </c>
      <c r="E1609" s="263" t="s">
        <v>12807</v>
      </c>
      <c r="F1609" s="263"/>
      <c r="G1609" s="264">
        <v>216806.29</v>
      </c>
      <c r="I1609" s="227" t="s">
        <v>5290</v>
      </c>
      <c r="J1609" s="227"/>
      <c r="K1609" s="228">
        <v>866173.33</v>
      </c>
      <c r="M1609" s="205" t="s">
        <v>1919</v>
      </c>
      <c r="N1609" s="205"/>
      <c r="O1609" s="206">
        <v>150901.88</v>
      </c>
      <c r="U1609" s="309" t="s">
        <v>67268</v>
      </c>
      <c r="V1609" s="310">
        <v>1765.19</v>
      </c>
      <c r="X1609" s="267" t="s">
        <v>64001</v>
      </c>
      <c r="Y1609" s="268">
        <v>1237.54</v>
      </c>
      <c r="AA1609" s="229" t="s">
        <v>46693</v>
      </c>
      <c r="AB1609" s="230">
        <v>18853.23</v>
      </c>
      <c r="AD1609" s="209" t="s">
        <v>16173</v>
      </c>
      <c r="AE1609" s="210">
        <v>768916.77</v>
      </c>
      <c r="AF1609" s="93"/>
      <c r="AG1609" s="201" t="s">
        <v>32214</v>
      </c>
      <c r="AH1609" s="202">
        <v>4000</v>
      </c>
      <c r="AJ1609" s="319" t="s">
        <v>46549</v>
      </c>
      <c r="AK1609" s="320">
        <v>1147.99</v>
      </c>
      <c r="AM1609" s="265" t="s">
        <v>12884</v>
      </c>
      <c r="AN1609" s="266">
        <v>216806.29</v>
      </c>
      <c r="AP1609" s="233" t="s">
        <v>11490</v>
      </c>
      <c r="AQ1609" s="234">
        <v>866173.33</v>
      </c>
      <c r="AS1609" s="211" t="s">
        <v>7114</v>
      </c>
      <c r="AT1609" s="212">
        <v>4555</v>
      </c>
    </row>
    <row r="1610" spans="1:46" x14ac:dyDescent="0.3">
      <c r="A1610" s="315" t="s">
        <v>46443</v>
      </c>
      <c r="B1610" s="315"/>
      <c r="C1610" s="316">
        <v>1063</v>
      </c>
      <c r="E1610" s="263" t="s">
        <v>12810</v>
      </c>
      <c r="F1610" s="263"/>
      <c r="G1610" s="264">
        <v>312313.46999999997</v>
      </c>
      <c r="I1610" s="227" t="s">
        <v>5291</v>
      </c>
      <c r="J1610" s="227"/>
      <c r="K1610" s="228">
        <v>1112748.92</v>
      </c>
      <c r="M1610" s="205" t="s">
        <v>1920</v>
      </c>
      <c r="N1610" s="205"/>
      <c r="O1610" s="206">
        <v>12239</v>
      </c>
      <c r="U1610" s="309" t="s">
        <v>67269</v>
      </c>
      <c r="V1610" s="310">
        <v>4948.8</v>
      </c>
      <c r="X1610" s="267" t="s">
        <v>64002</v>
      </c>
      <c r="Y1610" s="268">
        <v>339696.71</v>
      </c>
      <c r="AA1610" s="229" t="s">
        <v>46694</v>
      </c>
      <c r="AB1610" s="230">
        <v>8445.3700000000008</v>
      </c>
      <c r="AD1610" s="209" t="s">
        <v>16174</v>
      </c>
      <c r="AE1610" s="210">
        <v>29842.47</v>
      </c>
      <c r="AF1610" s="93"/>
      <c r="AG1610" s="201" t="s">
        <v>32215</v>
      </c>
      <c r="AH1610" s="202">
        <v>24228.68</v>
      </c>
      <c r="AJ1610" s="319" t="s">
        <v>46553</v>
      </c>
      <c r="AK1610" s="320">
        <v>1063</v>
      </c>
      <c r="AM1610" s="265" t="s">
        <v>12887</v>
      </c>
      <c r="AN1610" s="266">
        <v>312313.46999999997</v>
      </c>
      <c r="AP1610" s="233" t="s">
        <v>11491</v>
      </c>
      <c r="AQ1610" s="234">
        <v>1112748.92</v>
      </c>
      <c r="AS1610" s="211" t="s">
        <v>7376</v>
      </c>
      <c r="AT1610" s="212">
        <v>81856</v>
      </c>
    </row>
    <row r="1611" spans="1:46" x14ac:dyDescent="0.3">
      <c r="A1611" s="315" t="s">
        <v>46445</v>
      </c>
      <c r="B1611" s="315"/>
      <c r="C1611" s="316">
        <v>2205.42</v>
      </c>
      <c r="E1611" s="263" t="s">
        <v>12812</v>
      </c>
      <c r="F1611" s="263"/>
      <c r="G1611" s="264">
        <v>24361.5</v>
      </c>
      <c r="I1611" s="227" t="s">
        <v>5292</v>
      </c>
      <c r="J1611" s="227"/>
      <c r="K1611" s="228">
        <v>4754840.21</v>
      </c>
      <c r="M1611" s="205" t="s">
        <v>1921</v>
      </c>
      <c r="N1611" s="205"/>
      <c r="O1611" s="206">
        <v>1824</v>
      </c>
      <c r="U1611" s="309" t="s">
        <v>67270</v>
      </c>
      <c r="V1611" s="310">
        <v>-12.74</v>
      </c>
      <c r="X1611" s="267" t="s">
        <v>64003</v>
      </c>
      <c r="Y1611" s="268">
        <v>21421.66</v>
      </c>
      <c r="AA1611" s="229" t="s">
        <v>44451</v>
      </c>
      <c r="AB1611" s="230">
        <v>14065.96</v>
      </c>
      <c r="AD1611" s="209" t="s">
        <v>16175</v>
      </c>
      <c r="AE1611" s="210">
        <v>31855.43</v>
      </c>
      <c r="AF1611" s="93"/>
      <c r="AG1611" s="201" t="s">
        <v>32216</v>
      </c>
      <c r="AH1611" s="202">
        <v>58095.39</v>
      </c>
      <c r="AJ1611" s="319" t="s">
        <v>46555</v>
      </c>
      <c r="AK1611" s="320">
        <v>2205.42</v>
      </c>
      <c r="AM1611" s="265" t="s">
        <v>12889</v>
      </c>
      <c r="AN1611" s="266">
        <v>24361.5</v>
      </c>
      <c r="AP1611" s="233" t="s">
        <v>11492</v>
      </c>
      <c r="AQ1611" s="234">
        <v>4754840.21</v>
      </c>
      <c r="AS1611" s="211" t="s">
        <v>7787</v>
      </c>
      <c r="AT1611" s="212">
        <v>3730</v>
      </c>
    </row>
    <row r="1612" spans="1:46" x14ac:dyDescent="0.3">
      <c r="A1612" s="315" t="s">
        <v>65921</v>
      </c>
      <c r="B1612" s="315"/>
      <c r="C1612" s="316">
        <v>866.1</v>
      </c>
      <c r="E1612" s="263" t="s">
        <v>12813</v>
      </c>
      <c r="F1612" s="263"/>
      <c r="G1612" s="264">
        <v>138741.22</v>
      </c>
      <c r="I1612" s="227" t="s">
        <v>5293</v>
      </c>
      <c r="J1612" s="227"/>
      <c r="K1612" s="228">
        <v>134968.22</v>
      </c>
      <c r="M1612" s="205" t="s">
        <v>484</v>
      </c>
      <c r="N1612" s="205"/>
      <c r="O1612" s="206">
        <v>504.31</v>
      </c>
      <c r="U1612" s="309" t="s">
        <v>60265</v>
      </c>
      <c r="V1612" s="310">
        <v>3703.53</v>
      </c>
      <c r="X1612" s="267" t="s">
        <v>64004</v>
      </c>
      <c r="Y1612" s="268">
        <v>27189.85</v>
      </c>
      <c r="AA1612" s="229" t="s">
        <v>44452</v>
      </c>
      <c r="AB1612" s="230">
        <v>1076.04</v>
      </c>
      <c r="AD1612" s="209" t="s">
        <v>16176</v>
      </c>
      <c r="AE1612" s="210">
        <v>10867.5</v>
      </c>
      <c r="AF1612" s="93"/>
      <c r="AG1612" s="201" t="s">
        <v>32217</v>
      </c>
      <c r="AH1612" s="202">
        <v>60205.5</v>
      </c>
      <c r="AJ1612" s="319" t="s">
        <v>46556</v>
      </c>
      <c r="AK1612" s="320">
        <v>866.1</v>
      </c>
      <c r="AM1612" s="265" t="s">
        <v>12890</v>
      </c>
      <c r="AN1612" s="266">
        <v>138741.22</v>
      </c>
      <c r="AP1612" s="233" t="s">
        <v>11493</v>
      </c>
      <c r="AQ1612" s="234">
        <v>134968.22</v>
      </c>
      <c r="AS1612" s="211" t="s">
        <v>7964</v>
      </c>
      <c r="AT1612" s="212">
        <v>195</v>
      </c>
    </row>
    <row r="1613" spans="1:46" x14ac:dyDescent="0.3">
      <c r="A1613" s="315" t="s">
        <v>65922</v>
      </c>
      <c r="B1613" s="315"/>
      <c r="C1613" s="316">
        <v>6986.52</v>
      </c>
      <c r="E1613" s="263" t="s">
        <v>12814</v>
      </c>
      <c r="F1613" s="263"/>
      <c r="G1613" s="264">
        <v>34604.32</v>
      </c>
      <c r="I1613" s="227" t="s">
        <v>5294</v>
      </c>
      <c r="J1613" s="227"/>
      <c r="K1613" s="228">
        <v>4387984.46</v>
      </c>
      <c r="M1613" s="205" t="s">
        <v>1922</v>
      </c>
      <c r="N1613" s="205"/>
      <c r="O1613" s="206">
        <v>20424</v>
      </c>
      <c r="U1613" s="309" t="s">
        <v>60266</v>
      </c>
      <c r="V1613" s="310">
        <v>283.29000000000002</v>
      </c>
      <c r="X1613" s="267" t="s">
        <v>64005</v>
      </c>
      <c r="Y1613" s="268">
        <v>87069.57</v>
      </c>
      <c r="AA1613" s="229" t="s">
        <v>42187</v>
      </c>
      <c r="AB1613" s="230">
        <v>2174475</v>
      </c>
      <c r="AD1613" s="209" t="s">
        <v>16177</v>
      </c>
      <c r="AE1613" s="210">
        <v>3268.35</v>
      </c>
      <c r="AF1613" s="93"/>
      <c r="AG1613" s="201" t="s">
        <v>13642</v>
      </c>
      <c r="AH1613" s="202">
        <v>17221.689999999999</v>
      </c>
      <c r="AJ1613" s="319" t="s">
        <v>46557</v>
      </c>
      <c r="AK1613" s="320">
        <v>6986.52</v>
      </c>
      <c r="AM1613" s="265" t="s">
        <v>12891</v>
      </c>
      <c r="AN1613" s="266">
        <v>34604.32</v>
      </c>
      <c r="AP1613" s="233" t="s">
        <v>11494</v>
      </c>
      <c r="AQ1613" s="234">
        <v>4387984.46</v>
      </c>
      <c r="AS1613" s="211" t="s">
        <v>8065</v>
      </c>
      <c r="AT1613" s="212">
        <v>25455</v>
      </c>
    </row>
    <row r="1614" spans="1:46" x14ac:dyDescent="0.3">
      <c r="A1614" s="315" t="s">
        <v>46446</v>
      </c>
      <c r="B1614" s="315"/>
      <c r="C1614" s="316">
        <v>881.48</v>
      </c>
      <c r="E1614" s="263" t="s">
        <v>12815</v>
      </c>
      <c r="F1614" s="263"/>
      <c r="G1614" s="264">
        <v>57151.41</v>
      </c>
      <c r="I1614" s="227" t="s">
        <v>5296</v>
      </c>
      <c r="J1614" s="227"/>
      <c r="K1614" s="228">
        <v>2614603.29</v>
      </c>
      <c r="M1614" s="205" t="s">
        <v>266</v>
      </c>
      <c r="N1614" s="205"/>
      <c r="O1614" s="206">
        <v>9046084.8699999992</v>
      </c>
      <c r="U1614" s="309" t="s">
        <v>60267</v>
      </c>
      <c r="V1614" s="310">
        <v>936.05</v>
      </c>
      <c r="X1614" s="267" t="s">
        <v>64006</v>
      </c>
      <c r="Y1614" s="268">
        <v>60818.61</v>
      </c>
      <c r="AA1614" s="229" t="s">
        <v>42188</v>
      </c>
      <c r="AB1614" s="230">
        <v>166117.74</v>
      </c>
      <c r="AD1614" s="209" t="s">
        <v>16178</v>
      </c>
      <c r="AE1614" s="210">
        <v>8718.17</v>
      </c>
      <c r="AF1614" s="93"/>
      <c r="AG1614" s="201" t="s">
        <v>13643</v>
      </c>
      <c r="AH1614" s="202">
        <v>2382.4699999999998</v>
      </c>
      <c r="AJ1614" s="319" t="s">
        <v>46558</v>
      </c>
      <c r="AK1614" s="320">
        <v>881.48</v>
      </c>
      <c r="AM1614" s="265" t="s">
        <v>12892</v>
      </c>
      <c r="AN1614" s="266">
        <v>57151.41</v>
      </c>
      <c r="AP1614" s="233" t="s">
        <v>11496</v>
      </c>
      <c r="AQ1614" s="234">
        <v>2614603.29</v>
      </c>
      <c r="AS1614" s="211" t="s">
        <v>8206</v>
      </c>
      <c r="AT1614" s="212">
        <v>1800</v>
      </c>
    </row>
    <row r="1615" spans="1:46" x14ac:dyDescent="0.3">
      <c r="A1615" s="315" t="s">
        <v>65923</v>
      </c>
      <c r="B1615" s="315"/>
      <c r="C1615" s="316">
        <v>8802</v>
      </c>
      <c r="E1615" s="263" t="s">
        <v>12816</v>
      </c>
      <c r="F1615" s="263"/>
      <c r="G1615" s="264">
        <v>28096.639999999999</v>
      </c>
      <c r="I1615" s="227" t="s">
        <v>5295</v>
      </c>
      <c r="J1615" s="227"/>
      <c r="K1615" s="228">
        <v>16529.599999999999</v>
      </c>
      <c r="M1615" s="205" t="s">
        <v>1923</v>
      </c>
      <c r="N1615" s="205"/>
      <c r="O1615" s="206">
        <v>7538</v>
      </c>
      <c r="U1615" s="309" t="s">
        <v>51905</v>
      </c>
      <c r="V1615" s="310">
        <v>-82.71</v>
      </c>
      <c r="X1615" s="267" t="s">
        <v>47815</v>
      </c>
      <c r="Y1615" s="268">
        <v>44922.2</v>
      </c>
      <c r="AA1615" s="229" t="s">
        <v>16172</v>
      </c>
      <c r="AB1615" s="230">
        <v>449550.94</v>
      </c>
      <c r="AD1615" s="209" t="s">
        <v>16179</v>
      </c>
      <c r="AE1615" s="210">
        <v>210148.32</v>
      </c>
      <c r="AF1615" s="93"/>
      <c r="AG1615" s="201" t="s">
        <v>13644</v>
      </c>
      <c r="AH1615" s="202">
        <v>96492.26</v>
      </c>
      <c r="AJ1615" s="319" t="s">
        <v>46559</v>
      </c>
      <c r="AK1615" s="320">
        <v>8802</v>
      </c>
      <c r="AM1615" s="265" t="s">
        <v>12893</v>
      </c>
      <c r="AN1615" s="266">
        <v>28096.639999999999</v>
      </c>
      <c r="AP1615" s="233" t="s">
        <v>11495</v>
      </c>
      <c r="AQ1615" s="234">
        <v>16529.599999999999</v>
      </c>
      <c r="AS1615" s="211" t="s">
        <v>8327</v>
      </c>
      <c r="AT1615" s="212">
        <v>63627</v>
      </c>
    </row>
    <row r="1616" spans="1:46" x14ac:dyDescent="0.3">
      <c r="A1616" s="315" t="s">
        <v>46448</v>
      </c>
      <c r="B1616" s="315"/>
      <c r="C1616" s="316">
        <v>1481.45</v>
      </c>
      <c r="E1616" s="263" t="s">
        <v>12817</v>
      </c>
      <c r="F1616" s="263"/>
      <c r="G1616" s="264">
        <v>10331.24</v>
      </c>
      <c r="I1616" s="227" t="s">
        <v>5297</v>
      </c>
      <c r="J1616" s="227"/>
      <c r="K1616" s="228">
        <v>514226.38</v>
      </c>
      <c r="M1616" s="205" t="s">
        <v>1924</v>
      </c>
      <c r="N1616" s="205"/>
      <c r="O1616" s="206">
        <v>1960</v>
      </c>
      <c r="U1616" s="309" t="s">
        <v>51906</v>
      </c>
      <c r="V1616" s="310">
        <v>-6.33</v>
      </c>
      <c r="X1616" s="267" t="s">
        <v>38888</v>
      </c>
      <c r="Y1616" s="268">
        <v>9000</v>
      </c>
      <c r="AA1616" s="229" t="s">
        <v>16173</v>
      </c>
      <c r="AB1616" s="230">
        <v>178750.32</v>
      </c>
      <c r="AD1616" s="209" t="s">
        <v>16180</v>
      </c>
      <c r="AE1616" s="210">
        <v>14327.8</v>
      </c>
      <c r="AF1616" s="93"/>
      <c r="AG1616" s="201" t="s">
        <v>13645</v>
      </c>
      <c r="AH1616" s="202">
        <v>98697.62</v>
      </c>
      <c r="AJ1616" s="319" t="s">
        <v>46561</v>
      </c>
      <c r="AK1616" s="320">
        <v>1481.45</v>
      </c>
      <c r="AM1616" s="265" t="s">
        <v>12894</v>
      </c>
      <c r="AN1616" s="266">
        <v>10331.24</v>
      </c>
      <c r="AP1616" s="233" t="s">
        <v>11497</v>
      </c>
      <c r="AQ1616" s="234">
        <v>514226.38</v>
      </c>
      <c r="AS1616" s="211" t="s">
        <v>8534</v>
      </c>
      <c r="AT1616" s="212">
        <v>269567</v>
      </c>
    </row>
    <row r="1617" spans="1:46" x14ac:dyDescent="0.3">
      <c r="A1617" s="315" t="s">
        <v>46454</v>
      </c>
      <c r="B1617" s="315"/>
      <c r="C1617" s="316">
        <v>1796.18</v>
      </c>
      <c r="E1617" s="263" t="s">
        <v>12818</v>
      </c>
      <c r="F1617" s="263"/>
      <c r="G1617" s="264">
        <v>38581.089999999997</v>
      </c>
      <c r="I1617" s="227" t="s">
        <v>5298</v>
      </c>
      <c r="J1617" s="227"/>
      <c r="K1617" s="228">
        <v>4393769.95</v>
      </c>
      <c r="M1617" s="205" t="s">
        <v>1925</v>
      </c>
      <c r="N1617" s="205"/>
      <c r="O1617" s="206">
        <v>5400</v>
      </c>
      <c r="U1617" s="309" t="s">
        <v>51907</v>
      </c>
      <c r="V1617" s="310">
        <v>-20.260000000000002</v>
      </c>
      <c r="X1617" s="267" t="s">
        <v>56925</v>
      </c>
      <c r="Y1617" s="268">
        <v>51000</v>
      </c>
      <c r="AA1617" s="229" t="s">
        <v>38885</v>
      </c>
      <c r="AB1617" s="230">
        <v>84797</v>
      </c>
      <c r="AD1617" s="209" t="s">
        <v>16181</v>
      </c>
      <c r="AE1617" s="210">
        <v>45516.38</v>
      </c>
      <c r="AF1617" s="93"/>
      <c r="AG1617" s="201" t="s">
        <v>13646</v>
      </c>
      <c r="AH1617" s="202">
        <v>44238.66</v>
      </c>
      <c r="AJ1617" s="319" t="s">
        <v>46567</v>
      </c>
      <c r="AK1617" s="320">
        <v>1796.18</v>
      </c>
      <c r="AM1617" s="265" t="s">
        <v>12895</v>
      </c>
      <c r="AN1617" s="266">
        <v>38581.089999999997</v>
      </c>
      <c r="AP1617" s="233" t="s">
        <v>11498</v>
      </c>
      <c r="AQ1617" s="234">
        <v>4393769.95</v>
      </c>
      <c r="AS1617" s="211" t="s">
        <v>8714</v>
      </c>
      <c r="AT1617" s="212">
        <v>22990</v>
      </c>
    </row>
    <row r="1618" spans="1:46" x14ac:dyDescent="0.3">
      <c r="A1618" s="315" t="s">
        <v>46455</v>
      </c>
      <c r="B1618" s="315"/>
      <c r="C1618" s="316">
        <v>97943.7</v>
      </c>
      <c r="E1618" s="263" t="s">
        <v>12819</v>
      </c>
      <c r="F1618" s="263"/>
      <c r="G1618" s="264">
        <v>127379.38</v>
      </c>
      <c r="I1618" s="227" t="s">
        <v>5299</v>
      </c>
      <c r="J1618" s="227"/>
      <c r="K1618" s="228">
        <v>17004899.09</v>
      </c>
      <c r="M1618" s="205" t="s">
        <v>1926</v>
      </c>
      <c r="N1618" s="205"/>
      <c r="O1618" s="206">
        <v>17440.400000000001</v>
      </c>
      <c r="U1618" s="309" t="s">
        <v>67271</v>
      </c>
      <c r="V1618" s="310">
        <v>1272</v>
      </c>
      <c r="X1618" s="267" t="s">
        <v>60206</v>
      </c>
      <c r="Y1618" s="268">
        <v>14326.56</v>
      </c>
      <c r="AA1618" s="229" t="s">
        <v>16174</v>
      </c>
      <c r="AB1618" s="230">
        <v>77.53</v>
      </c>
      <c r="AD1618" s="209" t="s">
        <v>16182</v>
      </c>
      <c r="AE1618" s="210">
        <v>26786.36</v>
      </c>
      <c r="AF1618" s="93"/>
      <c r="AG1618" s="201" t="s">
        <v>21773</v>
      </c>
      <c r="AH1618" s="202">
        <v>46800</v>
      </c>
      <c r="AJ1618" s="319" t="s">
        <v>46568</v>
      </c>
      <c r="AK1618" s="320">
        <v>97943.7</v>
      </c>
      <c r="AM1618" s="265" t="s">
        <v>12896</v>
      </c>
      <c r="AN1618" s="266">
        <v>127379.38</v>
      </c>
      <c r="AP1618" s="233" t="s">
        <v>11499</v>
      </c>
      <c r="AQ1618" s="234">
        <v>17004899.09</v>
      </c>
      <c r="AS1618" s="211" t="s">
        <v>9169</v>
      </c>
      <c r="AT1618" s="212">
        <v>7575</v>
      </c>
    </row>
    <row r="1619" spans="1:46" x14ac:dyDescent="0.3">
      <c r="A1619" s="315" t="s">
        <v>46456</v>
      </c>
      <c r="B1619" s="315"/>
      <c r="C1619" s="316">
        <v>73045.17</v>
      </c>
      <c r="E1619" s="263" t="s">
        <v>12820</v>
      </c>
      <c r="F1619" s="263"/>
      <c r="G1619" s="264">
        <v>116741.1</v>
      </c>
      <c r="I1619" s="227" t="s">
        <v>5300</v>
      </c>
      <c r="J1619" s="227"/>
      <c r="K1619" s="228">
        <v>170712.04</v>
      </c>
      <c r="M1619" s="205" t="s">
        <v>1927</v>
      </c>
      <c r="N1619" s="205"/>
      <c r="O1619" s="206">
        <v>18700</v>
      </c>
      <c r="U1619" s="309" t="s">
        <v>51911</v>
      </c>
      <c r="V1619" s="310">
        <v>12096</v>
      </c>
      <c r="X1619" s="267" t="s">
        <v>60207</v>
      </c>
      <c r="Y1619" s="268">
        <v>1095.93</v>
      </c>
      <c r="AA1619" s="229" t="s">
        <v>16175</v>
      </c>
      <c r="AB1619" s="230">
        <v>19063.34</v>
      </c>
      <c r="AD1619" s="209" t="s">
        <v>16183</v>
      </c>
      <c r="AE1619" s="210">
        <v>7380.89</v>
      </c>
      <c r="AF1619" s="93"/>
      <c r="AG1619" s="201" t="s">
        <v>13647</v>
      </c>
      <c r="AH1619" s="202">
        <v>346157.33</v>
      </c>
      <c r="AJ1619" s="319" t="s">
        <v>46569</v>
      </c>
      <c r="AK1619" s="320">
        <v>73045.17</v>
      </c>
      <c r="AM1619" s="265" t="s">
        <v>12897</v>
      </c>
      <c r="AN1619" s="266">
        <v>116741.1</v>
      </c>
      <c r="AP1619" s="233" t="s">
        <v>11500</v>
      </c>
      <c r="AQ1619" s="234">
        <v>170712.04</v>
      </c>
      <c r="AS1619" s="211" t="s">
        <v>9298</v>
      </c>
      <c r="AT1619" s="212">
        <v>1726897.65</v>
      </c>
    </row>
    <row r="1620" spans="1:46" x14ac:dyDescent="0.3">
      <c r="A1620" s="315" t="s">
        <v>46457</v>
      </c>
      <c r="B1620" s="315"/>
      <c r="C1620" s="316">
        <v>9714.42</v>
      </c>
      <c r="E1620" s="263" t="s">
        <v>12821</v>
      </c>
      <c r="F1620" s="263"/>
      <c r="G1620" s="264">
        <v>72022.89</v>
      </c>
      <c r="I1620" s="227" t="s">
        <v>5301</v>
      </c>
      <c r="J1620" s="227"/>
      <c r="K1620" s="228">
        <v>327831</v>
      </c>
      <c r="M1620" s="205" t="s">
        <v>1928</v>
      </c>
      <c r="N1620" s="205"/>
      <c r="O1620" s="206">
        <v>299</v>
      </c>
      <c r="U1620" s="309" t="s">
        <v>17488</v>
      </c>
      <c r="V1620" s="310">
        <v>3170.76</v>
      </c>
      <c r="X1620" s="267" t="s">
        <v>60208</v>
      </c>
      <c r="Y1620" s="268">
        <v>3510.06</v>
      </c>
      <c r="AA1620" s="229" t="s">
        <v>16176</v>
      </c>
      <c r="AB1620" s="230">
        <v>4140</v>
      </c>
      <c r="AD1620" s="209" t="s">
        <v>16184</v>
      </c>
      <c r="AE1620" s="210">
        <v>352.76</v>
      </c>
      <c r="AF1620" s="93"/>
      <c r="AG1620" s="201" t="s">
        <v>13648</v>
      </c>
      <c r="AH1620" s="202">
        <v>160200</v>
      </c>
      <c r="AJ1620" s="319" t="s">
        <v>46570</v>
      </c>
      <c r="AK1620" s="320">
        <v>9714.42</v>
      </c>
      <c r="AM1620" s="265" t="s">
        <v>12898</v>
      </c>
      <c r="AN1620" s="266">
        <v>72022.89</v>
      </c>
      <c r="AP1620" s="233" t="s">
        <v>11501</v>
      </c>
      <c r="AQ1620" s="234">
        <v>327831</v>
      </c>
      <c r="AS1620" s="211" t="s">
        <v>10631</v>
      </c>
      <c r="AT1620" s="212">
        <v>16810</v>
      </c>
    </row>
    <row r="1621" spans="1:46" x14ac:dyDescent="0.3">
      <c r="A1621" s="315" t="s">
        <v>46458</v>
      </c>
      <c r="B1621" s="315"/>
      <c r="C1621" s="316">
        <v>7833.86</v>
      </c>
      <c r="E1621" s="263" t="s">
        <v>12822</v>
      </c>
      <c r="F1621" s="263"/>
      <c r="G1621" s="264">
        <v>139.71</v>
      </c>
      <c r="I1621" s="227" t="s">
        <v>5302</v>
      </c>
      <c r="J1621" s="227"/>
      <c r="K1621" s="228">
        <v>1645394.9</v>
      </c>
      <c r="M1621" s="205" t="s">
        <v>1929</v>
      </c>
      <c r="N1621" s="205"/>
      <c r="O1621" s="206">
        <v>19598.759999999998</v>
      </c>
      <c r="U1621" s="309" t="s">
        <v>67272</v>
      </c>
      <c r="V1621" s="310">
        <v>11250</v>
      </c>
      <c r="X1621" s="267" t="s">
        <v>13112</v>
      </c>
      <c r="Y1621" s="268">
        <v>131</v>
      </c>
      <c r="AA1621" s="229" t="s">
        <v>33162</v>
      </c>
      <c r="AB1621" s="230">
        <v>7537.5</v>
      </c>
      <c r="AD1621" s="209" t="s">
        <v>16185</v>
      </c>
      <c r="AE1621" s="210">
        <v>26.98</v>
      </c>
      <c r="AF1621" s="93"/>
      <c r="AG1621" s="201" t="s">
        <v>13649</v>
      </c>
      <c r="AH1621" s="202">
        <v>46792.34</v>
      </c>
      <c r="AJ1621" s="319" t="s">
        <v>46571</v>
      </c>
      <c r="AK1621" s="320">
        <v>7833.86</v>
      </c>
      <c r="AM1621" s="265" t="s">
        <v>12899</v>
      </c>
      <c r="AN1621" s="266">
        <v>139.71</v>
      </c>
      <c r="AP1621" s="233" t="s">
        <v>11502</v>
      </c>
      <c r="AQ1621" s="234">
        <v>1645394.9</v>
      </c>
      <c r="AS1621" s="211" t="s">
        <v>9861</v>
      </c>
      <c r="AT1621" s="212">
        <v>2311651.65</v>
      </c>
    </row>
    <row r="1622" spans="1:46" x14ac:dyDescent="0.3">
      <c r="A1622" s="315" t="s">
        <v>46459</v>
      </c>
      <c r="B1622" s="315"/>
      <c r="C1622" s="316">
        <v>25688.35</v>
      </c>
      <c r="E1622" s="263" t="s">
        <v>12823</v>
      </c>
      <c r="F1622" s="263"/>
      <c r="G1622" s="264">
        <v>18211.07</v>
      </c>
      <c r="I1622" s="227" t="s">
        <v>5303</v>
      </c>
      <c r="J1622" s="227"/>
      <c r="K1622" s="228">
        <v>889803.7</v>
      </c>
      <c r="M1622" s="205" t="s">
        <v>1930</v>
      </c>
      <c r="N1622" s="205"/>
      <c r="O1622" s="206">
        <v>11968</v>
      </c>
      <c r="U1622" s="309" t="s">
        <v>51912</v>
      </c>
      <c r="V1622" s="310">
        <v>24150</v>
      </c>
      <c r="X1622" s="267" t="s">
        <v>54856</v>
      </c>
      <c r="Y1622" s="268">
        <v>2402</v>
      </c>
      <c r="AA1622" s="229" t="s">
        <v>33163</v>
      </c>
      <c r="AB1622" s="230">
        <v>24280.65</v>
      </c>
      <c r="AD1622" s="209" t="s">
        <v>16186</v>
      </c>
      <c r="AE1622" s="210">
        <v>2.04</v>
      </c>
      <c r="AF1622" s="93"/>
      <c r="AG1622" s="201" t="s">
        <v>13650</v>
      </c>
      <c r="AH1622" s="202">
        <v>100100.72</v>
      </c>
      <c r="AJ1622" s="319" t="s">
        <v>46572</v>
      </c>
      <c r="AK1622" s="320">
        <v>25688.35</v>
      </c>
      <c r="AM1622" s="265" t="s">
        <v>12900</v>
      </c>
      <c r="AN1622" s="266">
        <v>18211.07</v>
      </c>
      <c r="AP1622" s="233" t="s">
        <v>11503</v>
      </c>
      <c r="AQ1622" s="234">
        <v>889803.7</v>
      </c>
      <c r="AS1622" s="211" t="s">
        <v>6707</v>
      </c>
      <c r="AT1622" s="212">
        <v>67396.039999999994</v>
      </c>
    </row>
    <row r="1623" spans="1:46" x14ac:dyDescent="0.3">
      <c r="A1623" s="315" t="s">
        <v>46460</v>
      </c>
      <c r="B1623" s="315"/>
      <c r="C1623" s="316">
        <v>18749.8</v>
      </c>
      <c r="E1623" s="263" t="s">
        <v>12824</v>
      </c>
      <c r="F1623" s="263"/>
      <c r="G1623" s="264">
        <v>58530</v>
      </c>
      <c r="I1623" s="227" t="s">
        <v>5304</v>
      </c>
      <c r="J1623" s="227"/>
      <c r="K1623" s="228">
        <v>10215136.5</v>
      </c>
      <c r="M1623" s="205" t="s">
        <v>1931</v>
      </c>
      <c r="N1623" s="205"/>
      <c r="O1623" s="206">
        <v>223833.44</v>
      </c>
      <c r="U1623" s="309" t="s">
        <v>17494</v>
      </c>
      <c r="V1623" s="310">
        <v>3794.35</v>
      </c>
      <c r="X1623" s="267" t="s">
        <v>54857</v>
      </c>
      <c r="Y1623" s="268">
        <v>2049</v>
      </c>
      <c r="AA1623" s="229" t="s">
        <v>16177</v>
      </c>
      <c r="AB1623" s="230">
        <v>4339.26</v>
      </c>
      <c r="AD1623" s="209" t="s">
        <v>16187</v>
      </c>
      <c r="AE1623" s="210">
        <v>9.49</v>
      </c>
      <c r="AF1623" s="93"/>
      <c r="AG1623" s="201" t="s">
        <v>13651</v>
      </c>
      <c r="AH1623" s="202">
        <v>17221.689999999999</v>
      </c>
      <c r="AJ1623" s="319" t="s">
        <v>46573</v>
      </c>
      <c r="AK1623" s="320">
        <v>18749.8</v>
      </c>
      <c r="AM1623" s="265" t="s">
        <v>12901</v>
      </c>
      <c r="AN1623" s="266">
        <v>58530</v>
      </c>
      <c r="AP1623" s="233" t="s">
        <v>11504</v>
      </c>
      <c r="AQ1623" s="234">
        <v>10215136.5</v>
      </c>
      <c r="AS1623" s="211" t="s">
        <v>7377</v>
      </c>
      <c r="AT1623" s="212">
        <v>366181</v>
      </c>
    </row>
    <row r="1624" spans="1:46" x14ac:dyDescent="0.3">
      <c r="A1624" s="315" t="s">
        <v>46461</v>
      </c>
      <c r="B1624" s="315"/>
      <c r="C1624" s="316">
        <v>150228.42000000001</v>
      </c>
      <c r="E1624" s="263" t="s">
        <v>12825</v>
      </c>
      <c r="F1624" s="263"/>
      <c r="G1624" s="264">
        <v>87817.81</v>
      </c>
      <c r="I1624" s="227" t="s">
        <v>5306</v>
      </c>
      <c r="J1624" s="227"/>
      <c r="K1624" s="228">
        <v>2413050.64</v>
      </c>
      <c r="M1624" s="205" t="s">
        <v>1932</v>
      </c>
      <c r="N1624" s="205"/>
      <c r="O1624" s="206">
        <v>10775</v>
      </c>
      <c r="U1624" s="309" t="s">
        <v>33275</v>
      </c>
      <c r="V1624" s="310">
        <v>11608.26</v>
      </c>
      <c r="X1624" s="267" t="s">
        <v>46697</v>
      </c>
      <c r="Y1624" s="268">
        <v>11143.44</v>
      </c>
      <c r="AA1624" s="229" t="s">
        <v>16178</v>
      </c>
      <c r="AB1624" s="230">
        <v>10021.719999999999</v>
      </c>
      <c r="AD1624" s="209" t="s">
        <v>16188</v>
      </c>
      <c r="AE1624" s="210">
        <v>22919.83</v>
      </c>
      <c r="AF1624" s="93"/>
      <c r="AG1624" s="201" t="s">
        <v>21782</v>
      </c>
      <c r="AH1624" s="202">
        <v>4000</v>
      </c>
      <c r="AJ1624" s="319" t="s">
        <v>46574</v>
      </c>
      <c r="AK1624" s="320">
        <v>150228.42000000001</v>
      </c>
      <c r="AM1624" s="265" t="s">
        <v>12902</v>
      </c>
      <c r="AN1624" s="266">
        <v>87817.81</v>
      </c>
      <c r="AP1624" s="233" t="s">
        <v>11506</v>
      </c>
      <c r="AQ1624" s="234">
        <v>2413050.64</v>
      </c>
      <c r="AS1624" s="211" t="s">
        <v>7603</v>
      </c>
      <c r="AT1624" s="212">
        <v>22306</v>
      </c>
    </row>
    <row r="1625" spans="1:46" x14ac:dyDescent="0.3">
      <c r="A1625" s="315" t="s">
        <v>46462</v>
      </c>
      <c r="B1625" s="315"/>
      <c r="C1625" s="316">
        <v>40519.31</v>
      </c>
      <c r="E1625" s="263" t="s">
        <v>12826</v>
      </c>
      <c r="F1625" s="263"/>
      <c r="G1625" s="264">
        <v>210068.41</v>
      </c>
      <c r="I1625" s="227" t="s">
        <v>5307</v>
      </c>
      <c r="J1625" s="227"/>
      <c r="K1625" s="228">
        <v>1682844.48</v>
      </c>
      <c r="M1625" s="205" t="s">
        <v>1933</v>
      </c>
      <c r="N1625" s="205"/>
      <c r="O1625" s="206">
        <v>6750</v>
      </c>
      <c r="U1625" s="309" t="s">
        <v>55909</v>
      </c>
      <c r="V1625" s="310">
        <v>2664.67</v>
      </c>
      <c r="X1625" s="267" t="s">
        <v>36055</v>
      </c>
      <c r="Y1625" s="268">
        <v>49258.91</v>
      </c>
      <c r="AA1625" s="229" t="s">
        <v>33164</v>
      </c>
      <c r="AB1625" s="230">
        <v>1944.47</v>
      </c>
      <c r="AD1625" s="209" t="s">
        <v>16189</v>
      </c>
      <c r="AE1625" s="210">
        <v>1607.99</v>
      </c>
      <c r="AF1625" s="93"/>
      <c r="AG1625" s="201" t="s">
        <v>21783</v>
      </c>
      <c r="AH1625" s="202">
        <v>24228.68</v>
      </c>
      <c r="AJ1625" s="319" t="s">
        <v>46575</v>
      </c>
      <c r="AK1625" s="320">
        <v>40519.31</v>
      </c>
      <c r="AM1625" s="265" t="s">
        <v>12903</v>
      </c>
      <c r="AN1625" s="266">
        <v>210068.41</v>
      </c>
      <c r="AP1625" s="233" t="s">
        <v>11507</v>
      </c>
      <c r="AQ1625" s="234">
        <v>1682844.48</v>
      </c>
      <c r="AS1625" s="211" t="s">
        <v>7788</v>
      </c>
      <c r="AT1625" s="212">
        <v>9060</v>
      </c>
    </row>
    <row r="1626" spans="1:46" x14ac:dyDescent="0.3">
      <c r="A1626" s="315" t="s">
        <v>46463</v>
      </c>
      <c r="B1626" s="315"/>
      <c r="C1626" s="316">
        <v>69488.600000000006</v>
      </c>
      <c r="E1626" s="263" t="s">
        <v>12827</v>
      </c>
      <c r="F1626" s="263"/>
      <c r="G1626" s="264">
        <v>29378.16</v>
      </c>
      <c r="I1626" s="227" t="s">
        <v>5456</v>
      </c>
      <c r="J1626" s="227"/>
      <c r="K1626" s="228">
        <v>360707.96</v>
      </c>
      <c r="M1626" s="205" t="s">
        <v>1934</v>
      </c>
      <c r="N1626" s="205"/>
      <c r="O1626" s="206">
        <v>1980</v>
      </c>
      <c r="U1626" s="309" t="s">
        <v>34708</v>
      </c>
      <c r="V1626" s="310">
        <v>38635</v>
      </c>
      <c r="X1626" s="267" t="s">
        <v>36056</v>
      </c>
      <c r="Y1626" s="268">
        <v>4640.7299999999996</v>
      </c>
      <c r="AA1626" s="229" t="s">
        <v>33165</v>
      </c>
      <c r="AB1626" s="230">
        <v>512.61</v>
      </c>
      <c r="AD1626" s="209" t="s">
        <v>16190</v>
      </c>
      <c r="AE1626" s="210">
        <v>5012.75</v>
      </c>
      <c r="AF1626" s="93"/>
      <c r="AG1626" s="201" t="s">
        <v>13652</v>
      </c>
      <c r="AH1626" s="202">
        <v>2382.4699999999998</v>
      </c>
      <c r="AJ1626" s="319" t="s">
        <v>46576</v>
      </c>
      <c r="AK1626" s="320">
        <v>69488.600000000006</v>
      </c>
      <c r="AM1626" s="265" t="s">
        <v>12904</v>
      </c>
      <c r="AN1626" s="266">
        <v>29378.16</v>
      </c>
      <c r="AP1626" s="233" t="s">
        <v>11658</v>
      </c>
      <c r="AQ1626" s="234">
        <v>360707.96</v>
      </c>
      <c r="AS1626" s="211" t="s">
        <v>8328</v>
      </c>
      <c r="AT1626" s="212">
        <v>3661.9</v>
      </c>
    </row>
    <row r="1627" spans="1:46" x14ac:dyDescent="0.3">
      <c r="A1627" s="315" t="s">
        <v>46464</v>
      </c>
      <c r="B1627" s="315"/>
      <c r="C1627" s="316">
        <v>3116.47</v>
      </c>
      <c r="E1627" s="263" t="s">
        <v>12828</v>
      </c>
      <c r="F1627" s="263"/>
      <c r="G1627" s="264">
        <v>498527.54</v>
      </c>
      <c r="I1627" s="227" t="s">
        <v>5305</v>
      </c>
      <c r="J1627" s="227"/>
      <c r="K1627" s="228">
        <v>164632</v>
      </c>
      <c r="M1627" s="205" t="s">
        <v>1935</v>
      </c>
      <c r="N1627" s="205"/>
      <c r="O1627" s="206">
        <v>1496</v>
      </c>
      <c r="U1627" s="309" t="s">
        <v>17495</v>
      </c>
      <c r="V1627" s="310">
        <v>202.4</v>
      </c>
      <c r="X1627" s="267" t="s">
        <v>49672</v>
      </c>
      <c r="Y1627" s="268">
        <v>68.760000000000005</v>
      </c>
      <c r="AA1627" s="229" t="s">
        <v>44453</v>
      </c>
      <c r="AB1627" s="230">
        <v>632.75</v>
      </c>
      <c r="AD1627" s="209" t="s">
        <v>16191</v>
      </c>
      <c r="AE1627" s="210">
        <v>3131.76</v>
      </c>
      <c r="AF1627" s="93"/>
      <c r="AG1627" s="201" t="s">
        <v>13653</v>
      </c>
      <c r="AH1627" s="202">
        <v>154587.65</v>
      </c>
      <c r="AJ1627" s="319" t="s">
        <v>46577</v>
      </c>
      <c r="AK1627" s="320">
        <v>3116.47</v>
      </c>
      <c r="AM1627" s="265" t="s">
        <v>12905</v>
      </c>
      <c r="AN1627" s="266">
        <v>498527.54</v>
      </c>
      <c r="AP1627" s="233" t="s">
        <v>11505</v>
      </c>
      <c r="AQ1627" s="234">
        <v>164632</v>
      </c>
      <c r="AS1627" s="211" t="s">
        <v>8535</v>
      </c>
      <c r="AT1627" s="212">
        <v>156149.34</v>
      </c>
    </row>
    <row r="1628" spans="1:46" x14ac:dyDescent="0.3">
      <c r="A1628" s="315" t="s">
        <v>46465</v>
      </c>
      <c r="B1628" s="315"/>
      <c r="C1628" s="316">
        <v>10232.85</v>
      </c>
      <c r="E1628" s="263" t="s">
        <v>12829</v>
      </c>
      <c r="F1628" s="263"/>
      <c r="G1628" s="264">
        <v>110956.51</v>
      </c>
      <c r="I1628" s="227" t="s">
        <v>5308</v>
      </c>
      <c r="J1628" s="227"/>
      <c r="K1628" s="228">
        <v>1494335.52</v>
      </c>
      <c r="M1628" s="205" t="s">
        <v>1936</v>
      </c>
      <c r="N1628" s="205"/>
      <c r="O1628" s="206">
        <v>3040</v>
      </c>
      <c r="U1628" s="309" t="s">
        <v>17496</v>
      </c>
      <c r="V1628" s="310">
        <v>2532.14</v>
      </c>
      <c r="X1628" s="267" t="s">
        <v>49673</v>
      </c>
      <c r="Y1628" s="268">
        <v>5.24</v>
      </c>
      <c r="AA1628" s="229" t="s">
        <v>42189</v>
      </c>
      <c r="AB1628" s="230">
        <v>54499.79</v>
      </c>
      <c r="AD1628" s="209" t="s">
        <v>16192</v>
      </c>
      <c r="AE1628" s="210">
        <v>132.94</v>
      </c>
      <c r="AF1628" s="93"/>
      <c r="AG1628" s="201" t="s">
        <v>13654</v>
      </c>
      <c r="AH1628" s="202">
        <v>98697.62</v>
      </c>
      <c r="AJ1628" s="319" t="s">
        <v>46578</v>
      </c>
      <c r="AK1628" s="320">
        <v>10232.85</v>
      </c>
      <c r="AM1628" s="265" t="s">
        <v>12906</v>
      </c>
      <c r="AN1628" s="266">
        <v>110956.51</v>
      </c>
      <c r="AP1628" s="233" t="s">
        <v>11508</v>
      </c>
      <c r="AQ1628" s="234">
        <v>1494335.52</v>
      </c>
      <c r="AS1628" s="211" t="s">
        <v>8715</v>
      </c>
      <c r="AT1628" s="212">
        <v>4345</v>
      </c>
    </row>
    <row r="1629" spans="1:46" x14ac:dyDescent="0.3">
      <c r="A1629" s="315" t="s">
        <v>46466</v>
      </c>
      <c r="B1629" s="315"/>
      <c r="C1629" s="316">
        <v>5213.58</v>
      </c>
      <c r="E1629" s="263" t="s">
        <v>12830</v>
      </c>
      <c r="F1629" s="263"/>
      <c r="G1629" s="264">
        <v>51142.15</v>
      </c>
      <c r="I1629" s="227" t="s">
        <v>5309</v>
      </c>
      <c r="J1629" s="227"/>
      <c r="K1629" s="228">
        <v>2396998.86</v>
      </c>
      <c r="M1629" s="205" t="s">
        <v>1937</v>
      </c>
      <c r="N1629" s="205"/>
      <c r="O1629" s="206">
        <v>15558</v>
      </c>
      <c r="U1629" s="309" t="s">
        <v>64091</v>
      </c>
      <c r="V1629" s="310">
        <v>123.55</v>
      </c>
      <c r="X1629" s="267" t="s">
        <v>61294</v>
      </c>
      <c r="Y1629" s="268">
        <v>819.32</v>
      </c>
      <c r="AA1629" s="229" t="s">
        <v>16184</v>
      </c>
      <c r="AB1629" s="230">
        <v>39685.06</v>
      </c>
      <c r="AD1629" s="209" t="s">
        <v>16193</v>
      </c>
      <c r="AE1629" s="210">
        <v>815.87</v>
      </c>
      <c r="AF1629" s="93"/>
      <c r="AG1629" s="201" t="s">
        <v>32218</v>
      </c>
      <c r="AH1629" s="202">
        <v>60205.5</v>
      </c>
      <c r="AJ1629" s="319" t="s">
        <v>46579</v>
      </c>
      <c r="AK1629" s="320">
        <v>5213.58</v>
      </c>
      <c r="AM1629" s="265" t="s">
        <v>12907</v>
      </c>
      <c r="AN1629" s="266">
        <v>51142.15</v>
      </c>
      <c r="AP1629" s="233" t="s">
        <v>11509</v>
      </c>
      <c r="AQ1629" s="234">
        <v>2396998.86</v>
      </c>
      <c r="AS1629" s="211" t="s">
        <v>9170</v>
      </c>
      <c r="AT1629" s="212">
        <v>4875</v>
      </c>
    </row>
    <row r="1630" spans="1:46" x14ac:dyDescent="0.3">
      <c r="A1630" s="315" t="s">
        <v>46467</v>
      </c>
      <c r="B1630" s="315"/>
      <c r="C1630" s="316">
        <v>25111.32</v>
      </c>
      <c r="E1630" s="263" t="s">
        <v>12831</v>
      </c>
      <c r="F1630" s="263"/>
      <c r="G1630" s="264">
        <v>90966.51</v>
      </c>
      <c r="I1630" s="227" t="s">
        <v>5310</v>
      </c>
      <c r="J1630" s="227"/>
      <c r="K1630" s="228">
        <v>22839954.82</v>
      </c>
      <c r="M1630" s="205" t="s">
        <v>1938</v>
      </c>
      <c r="N1630" s="205"/>
      <c r="O1630" s="206">
        <v>15390</v>
      </c>
      <c r="U1630" s="309" t="s">
        <v>67273</v>
      </c>
      <c r="V1630" s="310">
        <v>3409.21</v>
      </c>
      <c r="X1630" s="267" t="s">
        <v>61295</v>
      </c>
      <c r="Y1630" s="268">
        <v>62.68</v>
      </c>
      <c r="AA1630" s="229" t="s">
        <v>16185</v>
      </c>
      <c r="AB1630" s="230">
        <v>12583.64</v>
      </c>
      <c r="AD1630" s="209" t="s">
        <v>16194</v>
      </c>
      <c r="AE1630" s="210">
        <v>309435</v>
      </c>
      <c r="AF1630" s="93"/>
      <c r="AG1630" s="201" t="s">
        <v>13655</v>
      </c>
      <c r="AH1630" s="202">
        <v>5165.59</v>
      </c>
      <c r="AJ1630" s="319" t="s">
        <v>46580</v>
      </c>
      <c r="AK1630" s="320">
        <v>25111.32</v>
      </c>
      <c r="AM1630" s="265" t="s">
        <v>12908</v>
      </c>
      <c r="AN1630" s="266">
        <v>90966.51</v>
      </c>
      <c r="AP1630" s="233" t="s">
        <v>11510</v>
      </c>
      <c r="AQ1630" s="234">
        <v>22839954.82</v>
      </c>
      <c r="AS1630" s="211" t="s">
        <v>9299</v>
      </c>
      <c r="AT1630" s="212">
        <v>369290.79</v>
      </c>
    </row>
    <row r="1631" spans="1:46" x14ac:dyDescent="0.3">
      <c r="A1631" s="315" t="s">
        <v>65925</v>
      </c>
      <c r="B1631" s="315"/>
      <c r="C1631" s="316">
        <v>118824.89</v>
      </c>
      <c r="E1631" s="263" t="s">
        <v>12832</v>
      </c>
      <c r="F1631" s="263"/>
      <c r="G1631" s="264">
        <v>87437.83</v>
      </c>
      <c r="I1631" s="227" t="s">
        <v>5313</v>
      </c>
      <c r="J1631" s="227"/>
      <c r="K1631" s="228">
        <v>363244.82</v>
      </c>
      <c r="M1631" s="205" t="s">
        <v>1939</v>
      </c>
      <c r="N1631" s="205"/>
      <c r="O1631" s="206">
        <v>115192</v>
      </c>
      <c r="U1631" s="309" t="s">
        <v>63632</v>
      </c>
      <c r="V1631" s="310">
        <v>3150</v>
      </c>
      <c r="X1631" s="267" t="s">
        <v>61296</v>
      </c>
      <c r="Y1631" s="268">
        <v>749.63</v>
      </c>
      <c r="AA1631" s="229" t="s">
        <v>42190</v>
      </c>
      <c r="AB1631" s="230">
        <v>17856.7</v>
      </c>
      <c r="AD1631" s="209" t="s">
        <v>16195</v>
      </c>
      <c r="AE1631" s="210">
        <v>19740</v>
      </c>
      <c r="AF1631" s="93"/>
      <c r="AG1631" s="201" t="s">
        <v>13656</v>
      </c>
      <c r="AH1631" s="202">
        <v>20524.72</v>
      </c>
      <c r="AJ1631" s="319" t="s">
        <v>46581</v>
      </c>
      <c r="AK1631" s="320">
        <v>118824.89</v>
      </c>
      <c r="AM1631" s="265" t="s">
        <v>12909</v>
      </c>
      <c r="AN1631" s="266">
        <v>87437.83</v>
      </c>
      <c r="AP1631" s="233" t="s">
        <v>11513</v>
      </c>
      <c r="AQ1631" s="234">
        <v>363244.82</v>
      </c>
      <c r="AS1631" s="211" t="s">
        <v>11086</v>
      </c>
      <c r="AT1631" s="212">
        <v>41734.71</v>
      </c>
    </row>
    <row r="1632" spans="1:46" x14ac:dyDescent="0.3">
      <c r="A1632" s="315" t="s">
        <v>46468</v>
      </c>
      <c r="B1632" s="315"/>
      <c r="C1632" s="316">
        <v>23760.7</v>
      </c>
      <c r="E1632" s="263" t="s">
        <v>12833</v>
      </c>
      <c r="F1632" s="263"/>
      <c r="G1632" s="264">
        <v>291407.58</v>
      </c>
      <c r="I1632" s="227" t="s">
        <v>5314</v>
      </c>
      <c r="J1632" s="227"/>
      <c r="K1632" s="228">
        <v>755325</v>
      </c>
      <c r="M1632" s="205" t="s">
        <v>1940</v>
      </c>
      <c r="N1632" s="205"/>
      <c r="O1632" s="206">
        <v>3975</v>
      </c>
      <c r="U1632" s="309" t="s">
        <v>51917</v>
      </c>
      <c r="V1632" s="310">
        <v>240.99</v>
      </c>
      <c r="X1632" s="267" t="s">
        <v>61297</v>
      </c>
      <c r="Y1632" s="268">
        <v>57.35</v>
      </c>
      <c r="AA1632" s="229" t="s">
        <v>51690</v>
      </c>
      <c r="AB1632" s="230">
        <v>18688.099999999999</v>
      </c>
      <c r="AD1632" s="209" t="s">
        <v>16196</v>
      </c>
      <c r="AE1632" s="210">
        <v>11970</v>
      </c>
      <c r="AF1632" s="93"/>
      <c r="AG1632" s="201" t="s">
        <v>13657</v>
      </c>
      <c r="AH1632" s="202">
        <v>332.66</v>
      </c>
      <c r="AJ1632" s="319" t="s">
        <v>46582</v>
      </c>
      <c r="AK1632" s="320">
        <v>23760.7</v>
      </c>
      <c r="AM1632" s="265" t="s">
        <v>12910</v>
      </c>
      <c r="AN1632" s="266">
        <v>291407.58</v>
      </c>
      <c r="AP1632" s="233" t="s">
        <v>11514</v>
      </c>
      <c r="AQ1632" s="234">
        <v>755325</v>
      </c>
      <c r="AS1632" s="211" t="s">
        <v>11298</v>
      </c>
      <c r="AT1632" s="212">
        <v>3923.44</v>
      </c>
    </row>
    <row r="1633" spans="1:46" x14ac:dyDescent="0.3">
      <c r="A1633" s="315" t="s">
        <v>46469</v>
      </c>
      <c r="B1633" s="315"/>
      <c r="C1633" s="316">
        <v>12459.91</v>
      </c>
      <c r="E1633" s="263" t="s">
        <v>12834</v>
      </c>
      <c r="F1633" s="263"/>
      <c r="G1633" s="264">
        <v>168356.29</v>
      </c>
      <c r="I1633" s="227" t="s">
        <v>5315</v>
      </c>
      <c r="J1633" s="227"/>
      <c r="K1633" s="228">
        <v>365044.58</v>
      </c>
      <c r="M1633" s="205" t="s">
        <v>1941</v>
      </c>
      <c r="N1633" s="205"/>
      <c r="O1633" s="206">
        <v>5417</v>
      </c>
      <c r="U1633" s="309" t="s">
        <v>51918</v>
      </c>
      <c r="V1633" s="310">
        <v>722.61</v>
      </c>
      <c r="X1633" s="267" t="s">
        <v>54858</v>
      </c>
      <c r="Y1633" s="268">
        <v>4838</v>
      </c>
      <c r="AA1633" s="229" t="s">
        <v>42191</v>
      </c>
      <c r="AB1633" s="230">
        <v>3032.69</v>
      </c>
      <c r="AD1633" s="209" t="s">
        <v>16197</v>
      </c>
      <c r="AE1633" s="210">
        <v>38346.5</v>
      </c>
      <c r="AF1633" s="93"/>
      <c r="AG1633" s="201" t="s">
        <v>13658</v>
      </c>
      <c r="AH1633" s="202">
        <v>1725.3</v>
      </c>
      <c r="AJ1633" s="319" t="s">
        <v>46583</v>
      </c>
      <c r="AK1633" s="320">
        <v>12459.91</v>
      </c>
      <c r="AM1633" s="265" t="s">
        <v>12911</v>
      </c>
      <c r="AN1633" s="266">
        <v>168356.29</v>
      </c>
      <c r="AP1633" s="233" t="s">
        <v>11515</v>
      </c>
      <c r="AQ1633" s="234">
        <v>365044.58</v>
      </c>
      <c r="AS1633" s="211" t="s">
        <v>11558</v>
      </c>
      <c r="AT1633" s="212">
        <v>195444.75</v>
      </c>
    </row>
    <row r="1634" spans="1:46" x14ac:dyDescent="0.3">
      <c r="A1634" s="315" t="s">
        <v>46470</v>
      </c>
      <c r="B1634" s="315"/>
      <c r="C1634" s="316">
        <v>85100.71</v>
      </c>
      <c r="E1634" s="263" t="s">
        <v>12835</v>
      </c>
      <c r="F1634" s="263"/>
      <c r="G1634" s="264">
        <v>6744.08</v>
      </c>
      <c r="I1634" s="227" t="s">
        <v>5316</v>
      </c>
      <c r="J1634" s="227"/>
      <c r="K1634" s="228">
        <v>151065.5</v>
      </c>
      <c r="M1634" s="205" t="s">
        <v>1942</v>
      </c>
      <c r="N1634" s="205"/>
      <c r="O1634" s="206">
        <v>12337</v>
      </c>
      <c r="U1634" s="309" t="s">
        <v>51919</v>
      </c>
      <c r="V1634" s="310">
        <v>561.1</v>
      </c>
      <c r="X1634" s="267" t="s">
        <v>54859</v>
      </c>
      <c r="Y1634" s="268">
        <v>1512</v>
      </c>
      <c r="AA1634" s="229" t="s">
        <v>47809</v>
      </c>
      <c r="AB1634" s="230">
        <v>5193.51</v>
      </c>
      <c r="AD1634" s="209" t="s">
        <v>16198</v>
      </c>
      <c r="AE1634" s="210">
        <v>1319.81</v>
      </c>
      <c r="AF1634" s="93"/>
      <c r="AG1634" s="201" t="s">
        <v>13659</v>
      </c>
      <c r="AH1634" s="202">
        <v>4512.45</v>
      </c>
      <c r="AJ1634" s="319" t="s">
        <v>46584</v>
      </c>
      <c r="AK1634" s="320">
        <v>85100.71</v>
      </c>
      <c r="AM1634" s="265" t="s">
        <v>12912</v>
      </c>
      <c r="AN1634" s="266">
        <v>6744.08</v>
      </c>
      <c r="AP1634" s="233" t="s">
        <v>11516</v>
      </c>
      <c r="AQ1634" s="234">
        <v>151065.5</v>
      </c>
      <c r="AS1634" s="211" t="s">
        <v>11903</v>
      </c>
      <c r="AT1634" s="212">
        <v>1334.86</v>
      </c>
    </row>
    <row r="1635" spans="1:46" x14ac:dyDescent="0.3">
      <c r="A1635" s="315" t="s">
        <v>46471</v>
      </c>
      <c r="B1635" s="315"/>
      <c r="C1635" s="316">
        <v>83447.55</v>
      </c>
      <c r="E1635" s="263" t="s">
        <v>12836</v>
      </c>
      <c r="F1635" s="263"/>
      <c r="G1635" s="264">
        <v>262209.2</v>
      </c>
      <c r="I1635" s="227" t="s">
        <v>5317</v>
      </c>
      <c r="J1635" s="227"/>
      <c r="K1635" s="228">
        <v>368974.83</v>
      </c>
      <c r="M1635" s="205" t="s">
        <v>1943</v>
      </c>
      <c r="N1635" s="205"/>
      <c r="O1635" s="206">
        <v>211680</v>
      </c>
      <c r="U1635" s="309" t="s">
        <v>55911</v>
      </c>
      <c r="V1635" s="310">
        <v>11369.18</v>
      </c>
      <c r="X1635" s="267" t="s">
        <v>48700</v>
      </c>
      <c r="Y1635" s="268">
        <v>-2949.66</v>
      </c>
      <c r="AA1635" s="229" t="s">
        <v>16188</v>
      </c>
      <c r="AB1635" s="230">
        <v>424733.86</v>
      </c>
      <c r="AD1635" s="209" t="s">
        <v>16199</v>
      </c>
      <c r="AE1635" s="210">
        <v>9477.25</v>
      </c>
      <c r="AF1635" s="93"/>
      <c r="AG1635" s="201" t="s">
        <v>13660</v>
      </c>
      <c r="AH1635" s="202">
        <v>2129.44</v>
      </c>
      <c r="AJ1635" s="319" t="s">
        <v>46585</v>
      </c>
      <c r="AK1635" s="320">
        <v>83447.55</v>
      </c>
      <c r="AM1635" s="265" t="s">
        <v>12913</v>
      </c>
      <c r="AN1635" s="266">
        <v>262209.2</v>
      </c>
      <c r="AP1635" s="233" t="s">
        <v>11517</v>
      </c>
      <c r="AQ1635" s="234">
        <v>368974.83</v>
      </c>
      <c r="AS1635" s="211" t="s">
        <v>9862</v>
      </c>
      <c r="AT1635" s="212">
        <v>1245702.83</v>
      </c>
    </row>
    <row r="1636" spans="1:46" x14ac:dyDescent="0.3">
      <c r="A1636" s="315" t="s">
        <v>46472</v>
      </c>
      <c r="B1636" s="315"/>
      <c r="C1636" s="316">
        <v>49254.31</v>
      </c>
      <c r="E1636" s="263" t="s">
        <v>12837</v>
      </c>
      <c r="F1636" s="263"/>
      <c r="G1636" s="264">
        <v>95399.75</v>
      </c>
      <c r="I1636" s="227" t="s">
        <v>5318</v>
      </c>
      <c r="J1636" s="227"/>
      <c r="K1636" s="228">
        <v>91517.91</v>
      </c>
      <c r="M1636" s="205" t="s">
        <v>1944</v>
      </c>
      <c r="N1636" s="205"/>
      <c r="O1636" s="206">
        <v>10000</v>
      </c>
      <c r="U1636" s="309" t="s">
        <v>36123</v>
      </c>
      <c r="V1636" s="310">
        <v>246</v>
      </c>
      <c r="X1636" s="267" t="s">
        <v>16315</v>
      </c>
      <c r="Y1636" s="268">
        <v>83.15</v>
      </c>
      <c r="AA1636" s="229" t="s">
        <v>44454</v>
      </c>
      <c r="AB1636" s="230">
        <v>1501541.41</v>
      </c>
      <c r="AD1636" s="209" t="s">
        <v>16200</v>
      </c>
      <c r="AE1636" s="210">
        <v>29856.87</v>
      </c>
      <c r="AF1636" s="93"/>
      <c r="AG1636" s="201" t="s">
        <v>13661</v>
      </c>
      <c r="AH1636" s="202">
        <v>9803.68</v>
      </c>
      <c r="AJ1636" s="319" t="s">
        <v>46586</v>
      </c>
      <c r="AK1636" s="320">
        <v>49254.31</v>
      </c>
      <c r="AM1636" s="265" t="s">
        <v>12914</v>
      </c>
      <c r="AN1636" s="266">
        <v>95399.75</v>
      </c>
      <c r="AP1636" s="233" t="s">
        <v>11518</v>
      </c>
      <c r="AQ1636" s="234">
        <v>91517.91</v>
      </c>
      <c r="AS1636" s="211" t="s">
        <v>6708</v>
      </c>
      <c r="AT1636" s="212">
        <v>55897.78</v>
      </c>
    </row>
    <row r="1637" spans="1:46" x14ac:dyDescent="0.3">
      <c r="A1637" s="315" t="s">
        <v>46474</v>
      </c>
      <c r="B1637" s="315"/>
      <c r="C1637" s="316">
        <v>93641.43</v>
      </c>
      <c r="E1637" s="263" t="s">
        <v>12838</v>
      </c>
      <c r="F1637" s="263"/>
      <c r="G1637" s="264">
        <v>24333.77</v>
      </c>
      <c r="I1637" s="227" t="s">
        <v>5319</v>
      </c>
      <c r="J1637" s="227"/>
      <c r="K1637" s="228">
        <v>108082.68</v>
      </c>
      <c r="M1637" s="205" t="s">
        <v>1945</v>
      </c>
      <c r="N1637" s="205"/>
      <c r="O1637" s="206">
        <v>60027</v>
      </c>
      <c r="U1637" s="309" t="s">
        <v>34710</v>
      </c>
      <c r="V1637" s="310">
        <v>2748.95</v>
      </c>
      <c r="X1637" s="267" t="s">
        <v>33180</v>
      </c>
      <c r="Y1637" s="268">
        <v>199233.85</v>
      </c>
      <c r="AA1637" s="229" t="s">
        <v>36047</v>
      </c>
      <c r="AB1637" s="230">
        <v>3158347</v>
      </c>
      <c r="AD1637" s="209" t="s">
        <v>16201</v>
      </c>
      <c r="AE1637" s="210">
        <v>2263.67</v>
      </c>
      <c r="AF1637" s="93"/>
      <c r="AG1637" s="201" t="s">
        <v>32219</v>
      </c>
      <c r="AH1637" s="202">
        <v>31138.400000000001</v>
      </c>
      <c r="AJ1637" s="319" t="s">
        <v>46588</v>
      </c>
      <c r="AK1637" s="320">
        <v>93641.43</v>
      </c>
      <c r="AM1637" s="265" t="s">
        <v>12915</v>
      </c>
      <c r="AN1637" s="266">
        <v>24333.77</v>
      </c>
      <c r="AP1637" s="233" t="s">
        <v>11519</v>
      </c>
      <c r="AQ1637" s="234">
        <v>108082.68</v>
      </c>
      <c r="AS1637" s="211" t="s">
        <v>6925</v>
      </c>
      <c r="AT1637" s="212">
        <v>5401</v>
      </c>
    </row>
    <row r="1638" spans="1:46" x14ac:dyDescent="0.3">
      <c r="A1638" s="315" t="s">
        <v>46476</v>
      </c>
      <c r="B1638" s="315"/>
      <c r="C1638" s="316">
        <v>166588.60999999999</v>
      </c>
      <c r="E1638" s="263" t="s">
        <v>12839</v>
      </c>
      <c r="F1638" s="263"/>
      <c r="G1638" s="264">
        <v>84422.03</v>
      </c>
      <c r="I1638" s="227" t="s">
        <v>5320</v>
      </c>
      <c r="J1638" s="227"/>
      <c r="K1638" s="228">
        <v>125544.22</v>
      </c>
      <c r="M1638" s="205" t="s">
        <v>1946</v>
      </c>
      <c r="N1638" s="205"/>
      <c r="O1638" s="206">
        <v>784</v>
      </c>
      <c r="U1638" s="309" t="s">
        <v>34711</v>
      </c>
      <c r="V1638" s="310">
        <v>42476.01</v>
      </c>
      <c r="X1638" s="267" t="s">
        <v>16316</v>
      </c>
      <c r="Y1638" s="268">
        <v>33363.67</v>
      </c>
      <c r="AA1638" s="229" t="s">
        <v>16189</v>
      </c>
      <c r="AB1638" s="230">
        <v>386313.72</v>
      </c>
      <c r="AD1638" s="209" t="s">
        <v>16202</v>
      </c>
      <c r="AE1638" s="210">
        <v>40612.870000000003</v>
      </c>
      <c r="AF1638" s="93"/>
      <c r="AG1638" s="201" t="s">
        <v>13662</v>
      </c>
      <c r="AH1638" s="202">
        <v>5165.59</v>
      </c>
      <c r="AJ1638" s="319" t="s">
        <v>46590</v>
      </c>
      <c r="AK1638" s="320">
        <v>166588.60999999999</v>
      </c>
      <c r="AM1638" s="265" t="s">
        <v>12916</v>
      </c>
      <c r="AN1638" s="266">
        <v>84422.03</v>
      </c>
      <c r="AP1638" s="233" t="s">
        <v>11520</v>
      </c>
      <c r="AQ1638" s="234">
        <v>125544.22</v>
      </c>
      <c r="AS1638" s="211" t="s">
        <v>7115</v>
      </c>
      <c r="AT1638" s="212">
        <v>1502.12</v>
      </c>
    </row>
    <row r="1639" spans="1:46" x14ac:dyDescent="0.3">
      <c r="A1639" s="315" t="s">
        <v>46477</v>
      </c>
      <c r="B1639" s="315"/>
      <c r="C1639" s="316">
        <v>84600</v>
      </c>
      <c r="E1639" s="263" t="s">
        <v>12840</v>
      </c>
      <c r="F1639" s="263"/>
      <c r="G1639" s="264">
        <v>95837.42</v>
      </c>
      <c r="I1639" s="227" t="s">
        <v>5321</v>
      </c>
      <c r="J1639" s="227"/>
      <c r="K1639" s="228">
        <v>113080.43</v>
      </c>
      <c r="M1639" s="205" t="s">
        <v>1947</v>
      </c>
      <c r="N1639" s="205"/>
      <c r="O1639" s="206">
        <v>7237.8</v>
      </c>
      <c r="U1639" s="309" t="s">
        <v>38947</v>
      </c>
      <c r="V1639" s="310">
        <v>3471</v>
      </c>
      <c r="X1639" s="267" t="s">
        <v>46699</v>
      </c>
      <c r="Y1639" s="268">
        <v>118930</v>
      </c>
      <c r="AA1639" s="229" t="s">
        <v>16190</v>
      </c>
      <c r="AB1639" s="230">
        <v>716754.96</v>
      </c>
      <c r="AD1639" s="209" t="s">
        <v>16203</v>
      </c>
      <c r="AE1639" s="210">
        <v>2377.7600000000002</v>
      </c>
      <c r="AF1639" s="93"/>
      <c r="AG1639" s="201" t="s">
        <v>13663</v>
      </c>
      <c r="AH1639" s="202">
        <v>20524.72</v>
      </c>
      <c r="AJ1639" s="319" t="s">
        <v>46591</v>
      </c>
      <c r="AK1639" s="320">
        <v>84600</v>
      </c>
      <c r="AM1639" s="265" t="s">
        <v>12917</v>
      </c>
      <c r="AN1639" s="266">
        <v>95837.42</v>
      </c>
      <c r="AP1639" s="233" t="s">
        <v>11521</v>
      </c>
      <c r="AQ1639" s="234">
        <v>113080.43</v>
      </c>
      <c r="AS1639" s="211" t="s">
        <v>7378</v>
      </c>
      <c r="AT1639" s="212">
        <v>30340.87</v>
      </c>
    </row>
    <row r="1640" spans="1:46" x14ac:dyDescent="0.3">
      <c r="A1640" s="315" t="s">
        <v>46478</v>
      </c>
      <c r="B1640" s="315"/>
      <c r="C1640" s="316">
        <v>19988.95</v>
      </c>
      <c r="E1640" s="263" t="s">
        <v>12841</v>
      </c>
      <c r="F1640" s="263"/>
      <c r="G1640" s="264">
        <v>38831.57</v>
      </c>
      <c r="I1640" s="227" t="s">
        <v>5323</v>
      </c>
      <c r="J1640" s="227"/>
      <c r="K1640" s="228">
        <v>417258.1</v>
      </c>
      <c r="M1640" s="205" t="s">
        <v>1948</v>
      </c>
      <c r="N1640" s="205"/>
      <c r="O1640" s="206">
        <v>156800</v>
      </c>
      <c r="U1640" s="309" t="s">
        <v>34713</v>
      </c>
      <c r="V1640" s="310">
        <v>1000</v>
      </c>
      <c r="X1640" s="267" t="s">
        <v>42194</v>
      </c>
      <c r="Y1640" s="268">
        <v>113970.1</v>
      </c>
      <c r="AA1640" s="229" t="s">
        <v>16191</v>
      </c>
      <c r="AB1640" s="230">
        <v>62755.86</v>
      </c>
      <c r="AD1640" s="209" t="s">
        <v>16204</v>
      </c>
      <c r="AE1640" s="210">
        <v>1208219.68</v>
      </c>
      <c r="AF1640" s="93"/>
      <c r="AG1640" s="201" t="s">
        <v>13664</v>
      </c>
      <c r="AH1640" s="202">
        <v>332.66</v>
      </c>
      <c r="AJ1640" s="319" t="s">
        <v>46592</v>
      </c>
      <c r="AK1640" s="320">
        <v>19988.95</v>
      </c>
      <c r="AM1640" s="265" t="s">
        <v>12918</v>
      </c>
      <c r="AN1640" s="266">
        <v>38831.57</v>
      </c>
      <c r="AP1640" s="233" t="s">
        <v>11523</v>
      </c>
      <c r="AQ1640" s="234">
        <v>417258.1</v>
      </c>
      <c r="AS1640" s="211" t="s">
        <v>7604</v>
      </c>
      <c r="AT1640" s="212">
        <v>27723.32</v>
      </c>
    </row>
    <row r="1641" spans="1:46" x14ac:dyDescent="0.3">
      <c r="A1641" s="315" t="s">
        <v>46479</v>
      </c>
      <c r="B1641" s="315"/>
      <c r="C1641" s="316">
        <v>20152.73</v>
      </c>
      <c r="E1641" s="263" t="s">
        <v>12842</v>
      </c>
      <c r="F1641" s="263"/>
      <c r="G1641" s="264">
        <v>73536.42</v>
      </c>
      <c r="I1641" s="227" t="s">
        <v>5324</v>
      </c>
      <c r="J1641" s="227"/>
      <c r="K1641" s="228">
        <v>76075.86</v>
      </c>
      <c r="M1641" s="205" t="s">
        <v>1949</v>
      </c>
      <c r="N1641" s="205"/>
      <c r="O1641" s="206">
        <v>6296.63</v>
      </c>
      <c r="U1641" s="309" t="s">
        <v>60268</v>
      </c>
      <c r="V1641" s="310">
        <v>50625</v>
      </c>
      <c r="X1641" s="267" t="s">
        <v>42195</v>
      </c>
      <c r="Y1641" s="268">
        <v>8718.59</v>
      </c>
      <c r="AA1641" s="229" t="s">
        <v>16192</v>
      </c>
      <c r="AB1641" s="230">
        <v>24410.46</v>
      </c>
      <c r="AD1641" s="209" t="s">
        <v>16205</v>
      </c>
      <c r="AE1641" s="210">
        <v>31855.43</v>
      </c>
      <c r="AF1641" s="93"/>
      <c r="AG1641" s="201" t="s">
        <v>13665</v>
      </c>
      <c r="AH1641" s="202">
        <v>1725.3</v>
      </c>
      <c r="AJ1641" s="319" t="s">
        <v>46593</v>
      </c>
      <c r="AK1641" s="320">
        <v>20152.73</v>
      </c>
      <c r="AM1641" s="265" t="s">
        <v>12919</v>
      </c>
      <c r="AN1641" s="266">
        <v>73536.42</v>
      </c>
      <c r="AP1641" s="233" t="s">
        <v>11524</v>
      </c>
      <c r="AQ1641" s="234">
        <v>76075.86</v>
      </c>
      <c r="AS1641" s="211" t="s">
        <v>7789</v>
      </c>
      <c r="AT1641" s="212">
        <v>2018.23</v>
      </c>
    </row>
    <row r="1642" spans="1:46" x14ac:dyDescent="0.3">
      <c r="A1642" s="315" t="s">
        <v>56941</v>
      </c>
      <c r="B1642" s="315"/>
      <c r="C1642" s="316">
        <v>42.43</v>
      </c>
      <c r="E1642" s="263" t="s">
        <v>12843</v>
      </c>
      <c r="F1642" s="263"/>
      <c r="G1642" s="264">
        <v>85543.14</v>
      </c>
      <c r="I1642" s="227" t="s">
        <v>5325</v>
      </c>
      <c r="J1642" s="227"/>
      <c r="K1642" s="228">
        <v>2386562.31</v>
      </c>
      <c r="M1642" s="205" t="s">
        <v>1950</v>
      </c>
      <c r="N1642" s="205"/>
      <c r="O1642" s="206">
        <v>5872</v>
      </c>
      <c r="U1642" s="309" t="s">
        <v>34715</v>
      </c>
      <c r="V1642" s="310">
        <v>7496.89</v>
      </c>
      <c r="X1642" s="267" t="s">
        <v>51709</v>
      </c>
      <c r="Y1642" s="268">
        <v>20536.86</v>
      </c>
      <c r="AA1642" s="229" t="s">
        <v>42192</v>
      </c>
      <c r="AB1642" s="230">
        <v>26697</v>
      </c>
      <c r="AD1642" s="209" t="s">
        <v>16206</v>
      </c>
      <c r="AE1642" s="210">
        <v>309435</v>
      </c>
      <c r="AF1642" s="93"/>
      <c r="AG1642" s="201" t="s">
        <v>13666</v>
      </c>
      <c r="AH1642" s="202">
        <v>4512.45</v>
      </c>
      <c r="AJ1642" s="319" t="s">
        <v>57057</v>
      </c>
      <c r="AK1642" s="320">
        <v>42.43</v>
      </c>
      <c r="AM1642" s="265" t="s">
        <v>12920</v>
      </c>
      <c r="AN1642" s="266">
        <v>85543.14</v>
      </c>
      <c r="AP1642" s="233" t="s">
        <v>11525</v>
      </c>
      <c r="AQ1642" s="234">
        <v>2386562.31</v>
      </c>
      <c r="AS1642" s="211" t="s">
        <v>8066</v>
      </c>
      <c r="AT1642" s="212">
        <v>2827.44</v>
      </c>
    </row>
    <row r="1643" spans="1:46" x14ac:dyDescent="0.3">
      <c r="A1643" s="315" t="s">
        <v>56947</v>
      </c>
      <c r="B1643" s="315"/>
      <c r="C1643" s="316">
        <v>2000</v>
      </c>
      <c r="E1643" s="263" t="s">
        <v>12844</v>
      </c>
      <c r="F1643" s="263"/>
      <c r="G1643" s="264">
        <v>12069.72</v>
      </c>
      <c r="I1643" s="227" t="s">
        <v>5326</v>
      </c>
      <c r="J1643" s="227"/>
      <c r="K1643" s="228">
        <v>705502.37</v>
      </c>
      <c r="M1643" s="205" t="s">
        <v>1951</v>
      </c>
      <c r="N1643" s="205"/>
      <c r="O1643" s="206">
        <v>1800</v>
      </c>
      <c r="U1643" s="309" t="s">
        <v>34716</v>
      </c>
      <c r="V1643" s="310">
        <v>23455.1</v>
      </c>
      <c r="X1643" s="267" t="s">
        <v>54860</v>
      </c>
      <c r="Y1643" s="268">
        <v>280081.68</v>
      </c>
      <c r="AA1643" s="229" t="s">
        <v>51691</v>
      </c>
      <c r="AB1643" s="230">
        <v>965370.86</v>
      </c>
      <c r="AD1643" s="209" t="s">
        <v>16207</v>
      </c>
      <c r="AE1643" s="210">
        <v>252808.15</v>
      </c>
      <c r="AF1643" s="93"/>
      <c r="AG1643" s="201" t="s">
        <v>13667</v>
      </c>
      <c r="AH1643" s="202">
        <v>2129.44</v>
      </c>
      <c r="AJ1643" s="319" t="s">
        <v>57063</v>
      </c>
      <c r="AK1643" s="320">
        <v>2000</v>
      </c>
      <c r="AM1643" s="265" t="s">
        <v>12921</v>
      </c>
      <c r="AN1643" s="266">
        <v>12069.72</v>
      </c>
      <c r="AP1643" s="233" t="s">
        <v>11526</v>
      </c>
      <c r="AQ1643" s="234">
        <v>705502.37</v>
      </c>
      <c r="AS1643" s="211" t="s">
        <v>8329</v>
      </c>
      <c r="AT1643" s="212">
        <v>23584.37</v>
      </c>
    </row>
    <row r="1644" spans="1:46" x14ac:dyDescent="0.3">
      <c r="A1644" s="315" t="s">
        <v>46480</v>
      </c>
      <c r="B1644" s="315"/>
      <c r="C1644" s="316">
        <v>-5268.96</v>
      </c>
      <c r="E1644" s="263" t="s">
        <v>12845</v>
      </c>
      <c r="F1644" s="263"/>
      <c r="G1644" s="264">
        <v>63750</v>
      </c>
      <c r="I1644" s="227" t="s">
        <v>5327</v>
      </c>
      <c r="J1644" s="227"/>
      <c r="K1644" s="228">
        <v>24632586.960000001</v>
      </c>
      <c r="M1644" s="205" t="s">
        <v>1952</v>
      </c>
      <c r="N1644" s="205"/>
      <c r="O1644" s="206">
        <v>5817</v>
      </c>
      <c r="U1644" s="309" t="s">
        <v>34717</v>
      </c>
      <c r="V1644" s="310">
        <v>7053.01</v>
      </c>
      <c r="X1644" s="267" t="s">
        <v>54861</v>
      </c>
      <c r="Y1644" s="268">
        <v>21255.78</v>
      </c>
      <c r="AA1644" s="229" t="s">
        <v>34603</v>
      </c>
      <c r="AB1644" s="230">
        <v>99622.17</v>
      </c>
      <c r="AD1644" s="209" t="s">
        <v>16208</v>
      </c>
      <c r="AE1644" s="210">
        <v>21525.35</v>
      </c>
      <c r="AF1644" s="93"/>
      <c r="AG1644" s="201" t="s">
        <v>13668</v>
      </c>
      <c r="AH1644" s="202">
        <v>9803.68</v>
      </c>
      <c r="AJ1644" s="319" t="s">
        <v>46594</v>
      </c>
      <c r="AK1644" s="320">
        <v>-5268.96</v>
      </c>
      <c r="AM1644" s="265" t="s">
        <v>12922</v>
      </c>
      <c r="AN1644" s="266">
        <v>63750</v>
      </c>
      <c r="AP1644" s="233" t="s">
        <v>11527</v>
      </c>
      <c r="AQ1644" s="234">
        <v>24632586.960000001</v>
      </c>
      <c r="AS1644" s="211" t="s">
        <v>8536</v>
      </c>
      <c r="AT1644" s="212">
        <v>54419.7</v>
      </c>
    </row>
    <row r="1645" spans="1:46" x14ac:dyDescent="0.3">
      <c r="A1645" s="315" t="s">
        <v>46482</v>
      </c>
      <c r="B1645" s="315"/>
      <c r="C1645" s="316">
        <v>59412.23</v>
      </c>
      <c r="E1645" s="263" t="s">
        <v>12846</v>
      </c>
      <c r="F1645" s="263"/>
      <c r="G1645" s="264">
        <v>17066.810000000001</v>
      </c>
      <c r="I1645" s="227" t="s">
        <v>5328</v>
      </c>
      <c r="J1645" s="227"/>
      <c r="K1645" s="228">
        <v>572815.05000000005</v>
      </c>
      <c r="M1645" s="205" t="s">
        <v>1953</v>
      </c>
      <c r="N1645" s="205"/>
      <c r="O1645" s="206">
        <v>5679</v>
      </c>
      <c r="U1645" s="309" t="s">
        <v>34718</v>
      </c>
      <c r="V1645" s="310">
        <v>21000</v>
      </c>
      <c r="X1645" s="267" t="s">
        <v>54862</v>
      </c>
      <c r="Y1645" s="268">
        <v>64464.91</v>
      </c>
      <c r="AA1645" s="229" t="s">
        <v>38886</v>
      </c>
      <c r="AB1645" s="230">
        <v>15367.08</v>
      </c>
      <c r="AD1645" s="209" t="s">
        <v>16209</v>
      </c>
      <c r="AE1645" s="210">
        <v>49214</v>
      </c>
      <c r="AF1645" s="93"/>
      <c r="AG1645" s="201" t="s">
        <v>32220</v>
      </c>
      <c r="AH1645" s="202">
        <v>31138.400000000001</v>
      </c>
      <c r="AJ1645" s="319" t="s">
        <v>46596</v>
      </c>
      <c r="AK1645" s="320">
        <v>59412.23</v>
      </c>
      <c r="AM1645" s="265" t="s">
        <v>12923</v>
      </c>
      <c r="AN1645" s="266">
        <v>17066.810000000001</v>
      </c>
      <c r="AP1645" s="233" t="s">
        <v>11528</v>
      </c>
      <c r="AQ1645" s="234">
        <v>572815.05000000005</v>
      </c>
      <c r="AS1645" s="211" t="s">
        <v>8969</v>
      </c>
      <c r="AT1645" s="212">
        <v>6009.51</v>
      </c>
    </row>
    <row r="1646" spans="1:46" x14ac:dyDescent="0.3">
      <c r="A1646" s="315" t="s">
        <v>65926</v>
      </c>
      <c r="B1646" s="315"/>
      <c r="C1646" s="316">
        <v>81250</v>
      </c>
      <c r="E1646" s="263" t="s">
        <v>12848</v>
      </c>
      <c r="F1646" s="263"/>
      <c r="G1646" s="264">
        <v>13727.52</v>
      </c>
      <c r="I1646" s="227" t="s">
        <v>5329</v>
      </c>
      <c r="J1646" s="227"/>
      <c r="K1646" s="228">
        <v>200158.57</v>
      </c>
      <c r="M1646" s="205" t="s">
        <v>1954</v>
      </c>
      <c r="N1646" s="205"/>
      <c r="O1646" s="206">
        <v>292</v>
      </c>
      <c r="U1646" s="309" t="s">
        <v>38949</v>
      </c>
      <c r="V1646" s="310">
        <v>59950.09</v>
      </c>
      <c r="X1646" s="267" t="s">
        <v>61080</v>
      </c>
      <c r="Y1646" s="268">
        <v>260</v>
      </c>
      <c r="AA1646" s="229" t="s">
        <v>48696</v>
      </c>
      <c r="AB1646" s="230">
        <v>116886.1</v>
      </c>
      <c r="AD1646" s="209" t="s">
        <v>16210</v>
      </c>
      <c r="AE1646" s="210">
        <v>1011.99</v>
      </c>
      <c r="AF1646" s="93"/>
      <c r="AG1646" s="201" t="s">
        <v>13669</v>
      </c>
      <c r="AH1646" s="202">
        <v>155369.21</v>
      </c>
      <c r="AJ1646" s="319" t="s">
        <v>46597</v>
      </c>
      <c r="AK1646" s="320">
        <v>81250</v>
      </c>
      <c r="AM1646" s="265" t="s">
        <v>12925</v>
      </c>
      <c r="AN1646" s="266">
        <v>13727.52</v>
      </c>
      <c r="AP1646" s="233" t="s">
        <v>11529</v>
      </c>
      <c r="AQ1646" s="234">
        <v>200158.57</v>
      </c>
      <c r="AS1646" s="211" t="s">
        <v>9171</v>
      </c>
      <c r="AT1646" s="212">
        <v>3025.43</v>
      </c>
    </row>
    <row r="1647" spans="1:46" x14ac:dyDescent="0.3">
      <c r="A1647" s="315" t="s">
        <v>46486</v>
      </c>
      <c r="B1647" s="315"/>
      <c r="C1647" s="316">
        <v>211500</v>
      </c>
      <c r="E1647" s="263" t="s">
        <v>39676</v>
      </c>
      <c r="F1647" s="263"/>
      <c r="G1647" s="264">
        <v>1634.6</v>
      </c>
      <c r="I1647" s="227" t="s">
        <v>5330</v>
      </c>
      <c r="J1647" s="227"/>
      <c r="K1647" s="228">
        <v>483867.6</v>
      </c>
      <c r="M1647" s="205" t="s">
        <v>1955</v>
      </c>
      <c r="N1647" s="205"/>
      <c r="O1647" s="206">
        <v>15960</v>
      </c>
      <c r="U1647" s="309" t="s">
        <v>58206</v>
      </c>
      <c r="V1647" s="310">
        <v>60581.13</v>
      </c>
      <c r="X1647" s="267" t="s">
        <v>61808</v>
      </c>
      <c r="Y1647" s="268">
        <v>22000</v>
      </c>
      <c r="AA1647" s="229" t="s">
        <v>34604</v>
      </c>
      <c r="AB1647" s="230">
        <v>115182.14</v>
      </c>
      <c r="AD1647" s="209" t="s">
        <v>16211</v>
      </c>
      <c r="AE1647" s="210">
        <v>1319.81</v>
      </c>
      <c r="AF1647" s="93"/>
      <c r="AG1647" s="201" t="s">
        <v>13670</v>
      </c>
      <c r="AH1647" s="202">
        <v>249642.09</v>
      </c>
      <c r="AJ1647" s="319" t="s">
        <v>46601</v>
      </c>
      <c r="AK1647" s="320">
        <v>211500</v>
      </c>
      <c r="AM1647" s="265" t="s">
        <v>39873</v>
      </c>
      <c r="AN1647" s="266">
        <v>1634.6</v>
      </c>
      <c r="AP1647" s="233" t="s">
        <v>11530</v>
      </c>
      <c r="AQ1647" s="234">
        <v>483867.6</v>
      </c>
      <c r="AS1647" s="211" t="s">
        <v>9300</v>
      </c>
      <c r="AT1647" s="212">
        <v>424941.99</v>
      </c>
    </row>
    <row r="1648" spans="1:46" x14ac:dyDescent="0.3">
      <c r="A1648" s="315" t="s">
        <v>65928</v>
      </c>
      <c r="B1648" s="315"/>
      <c r="C1648" s="316">
        <v>10000</v>
      </c>
      <c r="E1648" s="263" t="s">
        <v>39677</v>
      </c>
      <c r="F1648" s="263"/>
      <c r="G1648" s="264">
        <v>358.66</v>
      </c>
      <c r="I1648" s="227" t="s">
        <v>5331</v>
      </c>
      <c r="J1648" s="227"/>
      <c r="K1648" s="228">
        <v>91401.21</v>
      </c>
      <c r="M1648" s="205" t="s">
        <v>1956</v>
      </c>
      <c r="N1648" s="205"/>
      <c r="O1648" s="206">
        <v>6068</v>
      </c>
      <c r="U1648" s="309" t="s">
        <v>66556</v>
      </c>
      <c r="V1648" s="310">
        <v>644657.18999999994</v>
      </c>
      <c r="X1648" s="267" t="s">
        <v>57263</v>
      </c>
      <c r="Y1648" s="268">
        <v>537.91</v>
      </c>
      <c r="AA1648" s="229" t="s">
        <v>38887</v>
      </c>
      <c r="AB1648" s="230">
        <v>49270</v>
      </c>
      <c r="AD1648" s="209" t="s">
        <v>16212</v>
      </c>
      <c r="AE1648" s="210">
        <v>68155.570000000007</v>
      </c>
      <c r="AF1648" s="93"/>
      <c r="AG1648" s="201" t="s">
        <v>13671</v>
      </c>
      <c r="AH1648" s="202">
        <v>30983.599999999999</v>
      </c>
      <c r="AJ1648" s="319" t="s">
        <v>66436</v>
      </c>
      <c r="AK1648" s="320">
        <v>10000</v>
      </c>
      <c r="AM1648" s="265" t="s">
        <v>39874</v>
      </c>
      <c r="AN1648" s="266">
        <v>358.66</v>
      </c>
      <c r="AP1648" s="233" t="s">
        <v>11531</v>
      </c>
      <c r="AQ1648" s="234">
        <v>91401.21</v>
      </c>
      <c r="AS1648" s="211" t="s">
        <v>9523</v>
      </c>
      <c r="AT1648" s="212">
        <v>4761.96</v>
      </c>
    </row>
    <row r="1649" spans="1:46" x14ac:dyDescent="0.3">
      <c r="A1649" s="315" t="s">
        <v>56952</v>
      </c>
      <c r="B1649" s="315"/>
      <c r="C1649" s="316">
        <v>2119.5300000000002</v>
      </c>
      <c r="E1649" s="263" t="s">
        <v>39678</v>
      </c>
      <c r="F1649" s="263"/>
      <c r="G1649" s="264">
        <v>18895.8</v>
      </c>
      <c r="I1649" s="227" t="s">
        <v>5332</v>
      </c>
      <c r="J1649" s="227"/>
      <c r="K1649" s="228">
        <v>255920.54</v>
      </c>
      <c r="M1649" s="205" t="s">
        <v>1957</v>
      </c>
      <c r="N1649" s="205"/>
      <c r="O1649" s="206">
        <v>2955</v>
      </c>
      <c r="U1649" s="309" t="s">
        <v>60269</v>
      </c>
      <c r="V1649" s="310">
        <v>582203.87</v>
      </c>
      <c r="X1649" s="267" t="s">
        <v>51711</v>
      </c>
      <c r="Y1649" s="268">
        <v>89418.28</v>
      </c>
      <c r="AA1649" s="229" t="s">
        <v>47810</v>
      </c>
      <c r="AB1649" s="230">
        <v>82903</v>
      </c>
      <c r="AD1649" s="209" t="s">
        <v>16213</v>
      </c>
      <c r="AE1649" s="210">
        <v>5653.8</v>
      </c>
      <c r="AF1649" s="93"/>
      <c r="AG1649" s="201" t="s">
        <v>13672</v>
      </c>
      <c r="AH1649" s="202">
        <v>72581.17</v>
      </c>
      <c r="AJ1649" s="319" t="s">
        <v>57068</v>
      </c>
      <c r="AK1649" s="320">
        <v>2119.5300000000002</v>
      </c>
      <c r="AM1649" s="265" t="s">
        <v>39875</v>
      </c>
      <c r="AN1649" s="266">
        <v>18895.8</v>
      </c>
      <c r="AP1649" s="233" t="s">
        <v>11532</v>
      </c>
      <c r="AQ1649" s="234">
        <v>255920.54</v>
      </c>
      <c r="AS1649" s="211" t="s">
        <v>10904</v>
      </c>
      <c r="AT1649" s="212">
        <v>390</v>
      </c>
    </row>
    <row r="1650" spans="1:46" x14ac:dyDescent="0.3">
      <c r="A1650" s="315" t="s">
        <v>56953</v>
      </c>
      <c r="B1650" s="315"/>
      <c r="C1650" s="316">
        <v>54237.47</v>
      </c>
      <c r="E1650" s="263" t="s">
        <v>39679</v>
      </c>
      <c r="F1650" s="263"/>
      <c r="G1650" s="264">
        <v>8123.64</v>
      </c>
      <c r="I1650" s="227" t="s">
        <v>5333</v>
      </c>
      <c r="J1650" s="227"/>
      <c r="K1650" s="228">
        <v>3321845.41</v>
      </c>
      <c r="M1650" s="205" t="s">
        <v>1958</v>
      </c>
      <c r="N1650" s="205"/>
      <c r="O1650" s="206">
        <v>5700</v>
      </c>
      <c r="U1650" s="309" t="s">
        <v>60270</v>
      </c>
      <c r="V1650" s="310">
        <v>23952.61</v>
      </c>
      <c r="X1650" s="267" t="s">
        <v>48701</v>
      </c>
      <c r="Y1650" s="268">
        <v>142681.26</v>
      </c>
      <c r="AA1650" s="229" t="s">
        <v>51692</v>
      </c>
      <c r="AB1650" s="230">
        <v>140</v>
      </c>
      <c r="AD1650" s="209" t="s">
        <v>16214</v>
      </c>
      <c r="AE1650" s="210">
        <v>6571.49</v>
      </c>
      <c r="AF1650" s="93"/>
      <c r="AG1650" s="201" t="s">
        <v>13673</v>
      </c>
      <c r="AH1650" s="202">
        <v>18259.95</v>
      </c>
      <c r="AJ1650" s="319" t="s">
        <v>57069</v>
      </c>
      <c r="AK1650" s="320">
        <v>54237.47</v>
      </c>
      <c r="AM1650" s="265" t="s">
        <v>39876</v>
      </c>
      <c r="AN1650" s="266">
        <v>8123.64</v>
      </c>
      <c r="AP1650" s="233" t="s">
        <v>11533</v>
      </c>
      <c r="AQ1650" s="234">
        <v>3321845.41</v>
      </c>
      <c r="AS1650" s="211" t="s">
        <v>9658</v>
      </c>
      <c r="AT1650" s="212">
        <v>14094.05</v>
      </c>
    </row>
    <row r="1651" spans="1:46" x14ac:dyDescent="0.3">
      <c r="A1651" s="315" t="s">
        <v>56955</v>
      </c>
      <c r="B1651" s="315"/>
      <c r="C1651" s="316">
        <v>4525</v>
      </c>
      <c r="E1651" s="263" t="s">
        <v>39680</v>
      </c>
      <c r="F1651" s="263"/>
      <c r="G1651" s="264">
        <v>13584.9</v>
      </c>
      <c r="I1651" s="227" t="s">
        <v>5334</v>
      </c>
      <c r="J1651" s="227"/>
      <c r="K1651" s="228">
        <v>142281.21</v>
      </c>
      <c r="M1651" s="205" t="s">
        <v>1959</v>
      </c>
      <c r="N1651" s="205"/>
      <c r="O1651" s="206">
        <v>12046</v>
      </c>
      <c r="U1651" s="309" t="s">
        <v>64093</v>
      </c>
      <c r="V1651" s="310">
        <v>19020</v>
      </c>
      <c r="X1651" s="267" t="s">
        <v>57264</v>
      </c>
      <c r="Y1651" s="268">
        <v>1584.4</v>
      </c>
      <c r="AA1651" s="229" t="s">
        <v>51693</v>
      </c>
      <c r="AB1651" s="230">
        <v>806.34</v>
      </c>
      <c r="AD1651" s="209" t="s">
        <v>16215</v>
      </c>
      <c r="AE1651" s="210">
        <v>43339.18</v>
      </c>
      <c r="AF1651" s="93"/>
      <c r="AG1651" s="201" t="s">
        <v>13674</v>
      </c>
      <c r="AH1651" s="202">
        <v>4294.5</v>
      </c>
      <c r="AJ1651" s="319" t="s">
        <v>57071</v>
      </c>
      <c r="AK1651" s="320">
        <v>4525</v>
      </c>
      <c r="AM1651" s="265" t="s">
        <v>39877</v>
      </c>
      <c r="AN1651" s="266">
        <v>13584.9</v>
      </c>
      <c r="AP1651" s="233" t="s">
        <v>11534</v>
      </c>
      <c r="AQ1651" s="234">
        <v>142281.21</v>
      </c>
      <c r="AS1651" s="211" t="s">
        <v>9713</v>
      </c>
      <c r="AT1651" s="212">
        <v>4228.72</v>
      </c>
    </row>
    <row r="1652" spans="1:46" x14ac:dyDescent="0.3">
      <c r="A1652" s="315" t="s">
        <v>56956</v>
      </c>
      <c r="B1652" s="315"/>
      <c r="C1652" s="316">
        <v>9325</v>
      </c>
      <c r="E1652" s="263" t="s">
        <v>39681</v>
      </c>
      <c r="F1652" s="263"/>
      <c r="G1652" s="264">
        <v>2484.64</v>
      </c>
      <c r="I1652" s="227" t="s">
        <v>5335</v>
      </c>
      <c r="J1652" s="227"/>
      <c r="K1652" s="228">
        <v>12909603.6</v>
      </c>
      <c r="M1652" s="205" t="s">
        <v>1960</v>
      </c>
      <c r="N1652" s="205"/>
      <c r="O1652" s="206">
        <v>7750</v>
      </c>
      <c r="U1652" s="309" t="s">
        <v>67274</v>
      </c>
      <c r="V1652" s="310">
        <v>8651.8799999999992</v>
      </c>
      <c r="X1652" s="267" t="s">
        <v>62946</v>
      </c>
      <c r="Y1652" s="268">
        <v>2391.0100000000002</v>
      </c>
      <c r="AA1652" s="229" t="s">
        <v>49669</v>
      </c>
      <c r="AB1652" s="230">
        <v>5156.37</v>
      </c>
      <c r="AD1652" s="209" t="s">
        <v>16216</v>
      </c>
      <c r="AE1652" s="210">
        <v>111963.83</v>
      </c>
      <c r="AF1652" s="93"/>
      <c r="AG1652" s="201" t="s">
        <v>13675</v>
      </c>
      <c r="AH1652" s="202">
        <v>39049.910000000003</v>
      </c>
      <c r="AJ1652" s="319" t="s">
        <v>57072</v>
      </c>
      <c r="AK1652" s="320">
        <v>9325</v>
      </c>
      <c r="AM1652" s="265" t="s">
        <v>39879</v>
      </c>
      <c r="AN1652" s="266">
        <v>2484.64</v>
      </c>
      <c r="AP1652" s="233" t="s">
        <v>11535</v>
      </c>
      <c r="AQ1652" s="234">
        <v>12909603.6</v>
      </c>
      <c r="AS1652" s="211" t="s">
        <v>11904</v>
      </c>
      <c r="AT1652" s="212">
        <v>612477.21</v>
      </c>
    </row>
    <row r="1653" spans="1:46" x14ac:dyDescent="0.3">
      <c r="A1653" s="315" t="s">
        <v>56957</v>
      </c>
      <c r="B1653" s="315"/>
      <c r="C1653" s="316">
        <v>933.75</v>
      </c>
      <c r="E1653" s="263" t="s">
        <v>39682</v>
      </c>
      <c r="F1653" s="263"/>
      <c r="G1653" s="264">
        <v>3642.55</v>
      </c>
      <c r="I1653" s="227" t="s">
        <v>5336</v>
      </c>
      <c r="J1653" s="227"/>
      <c r="K1653" s="228">
        <v>489570.18</v>
      </c>
      <c r="M1653" s="205" t="s">
        <v>1961</v>
      </c>
      <c r="N1653" s="205"/>
      <c r="O1653" s="206">
        <v>7837</v>
      </c>
      <c r="U1653" s="309" t="s">
        <v>59524</v>
      </c>
      <c r="V1653" s="310">
        <v>8085</v>
      </c>
      <c r="X1653" s="267" t="s">
        <v>64007</v>
      </c>
      <c r="Y1653" s="268">
        <v>-1065.69</v>
      </c>
      <c r="AA1653" s="229" t="s">
        <v>49670</v>
      </c>
      <c r="AB1653" s="230">
        <v>239</v>
      </c>
      <c r="AD1653" s="209" t="s">
        <v>16217</v>
      </c>
      <c r="AE1653" s="210">
        <v>3557.55</v>
      </c>
      <c r="AF1653" s="93"/>
      <c r="AG1653" s="201" t="s">
        <v>13676</v>
      </c>
      <c r="AH1653" s="202">
        <v>21461.7</v>
      </c>
      <c r="AJ1653" s="319" t="s">
        <v>57073</v>
      </c>
      <c r="AK1653" s="320">
        <v>933.75</v>
      </c>
      <c r="AM1653" s="265" t="s">
        <v>39880</v>
      </c>
      <c r="AN1653" s="266">
        <v>3642.55</v>
      </c>
      <c r="AP1653" s="233" t="s">
        <v>11536</v>
      </c>
      <c r="AQ1653" s="234">
        <v>489570.18</v>
      </c>
      <c r="AS1653" s="211" t="s">
        <v>9863</v>
      </c>
      <c r="AT1653" s="212">
        <v>1273643.7</v>
      </c>
    </row>
    <row r="1654" spans="1:46" x14ac:dyDescent="0.3">
      <c r="A1654" s="315" t="s">
        <v>56960</v>
      </c>
      <c r="B1654" s="315"/>
      <c r="C1654" s="316">
        <v>1943.15</v>
      </c>
      <c r="E1654" s="263" t="s">
        <v>39683</v>
      </c>
      <c r="F1654" s="263"/>
      <c r="G1654" s="264">
        <v>3741.12</v>
      </c>
      <c r="I1654" s="227" t="s">
        <v>5337</v>
      </c>
      <c r="J1654" s="227"/>
      <c r="K1654" s="228">
        <v>105419</v>
      </c>
      <c r="M1654" s="205" t="s">
        <v>1962</v>
      </c>
      <c r="N1654" s="205"/>
      <c r="O1654" s="206">
        <v>2207</v>
      </c>
      <c r="U1654" s="309" t="s">
        <v>59525</v>
      </c>
      <c r="V1654" s="310">
        <v>618.54999999999995</v>
      </c>
      <c r="X1654" s="267" t="s">
        <v>54863</v>
      </c>
      <c r="Y1654" s="268">
        <v>46294.46</v>
      </c>
      <c r="AA1654" s="229" t="s">
        <v>48697</v>
      </c>
      <c r="AB1654" s="230">
        <v>10127</v>
      </c>
      <c r="AD1654" s="209" t="s">
        <v>16218</v>
      </c>
      <c r="AE1654" s="210">
        <v>67292.89</v>
      </c>
      <c r="AF1654" s="93"/>
      <c r="AG1654" s="201" t="s">
        <v>13677</v>
      </c>
      <c r="AH1654" s="202">
        <v>630.26</v>
      </c>
      <c r="AJ1654" s="319" t="s">
        <v>57076</v>
      </c>
      <c r="AK1654" s="320">
        <v>1943.15</v>
      </c>
      <c r="AM1654" s="265" t="s">
        <v>39881</v>
      </c>
      <c r="AN1654" s="266">
        <v>3741.12</v>
      </c>
      <c r="AP1654" s="233" t="s">
        <v>11537</v>
      </c>
      <c r="AQ1654" s="234">
        <v>105419</v>
      </c>
      <c r="AS1654" s="211" t="s">
        <v>6709</v>
      </c>
      <c r="AT1654" s="212">
        <v>23000</v>
      </c>
    </row>
    <row r="1655" spans="1:46" x14ac:dyDescent="0.3">
      <c r="A1655" s="315" t="s">
        <v>56961</v>
      </c>
      <c r="B1655" s="315"/>
      <c r="C1655" s="316">
        <v>15291.4</v>
      </c>
      <c r="E1655" s="263" t="s">
        <v>39684</v>
      </c>
      <c r="F1655" s="263"/>
      <c r="G1655" s="264">
        <v>40407.589999999997</v>
      </c>
      <c r="I1655" s="227" t="s">
        <v>5338</v>
      </c>
      <c r="J1655" s="227"/>
      <c r="K1655" s="228">
        <v>33684.17</v>
      </c>
      <c r="M1655" s="205" t="s">
        <v>1963</v>
      </c>
      <c r="N1655" s="205"/>
      <c r="O1655" s="206">
        <v>5876</v>
      </c>
      <c r="U1655" s="309" t="s">
        <v>59526</v>
      </c>
      <c r="V1655" s="310">
        <v>2022.88</v>
      </c>
      <c r="X1655" s="267" t="s">
        <v>54864</v>
      </c>
      <c r="Y1655" s="268">
        <v>3541.43</v>
      </c>
      <c r="AA1655" s="229" t="s">
        <v>16194</v>
      </c>
      <c r="AB1655" s="230">
        <v>298725</v>
      </c>
      <c r="AD1655" s="209" t="s">
        <v>16219</v>
      </c>
      <c r="AE1655" s="210">
        <v>102518.56</v>
      </c>
      <c r="AF1655" s="93"/>
      <c r="AG1655" s="201" t="s">
        <v>32221</v>
      </c>
      <c r="AH1655" s="202">
        <v>37824.97</v>
      </c>
      <c r="AJ1655" s="319" t="s">
        <v>57077</v>
      </c>
      <c r="AK1655" s="320">
        <v>15291.4</v>
      </c>
      <c r="AM1655" s="265" t="s">
        <v>39882</v>
      </c>
      <c r="AN1655" s="266">
        <v>40407.589999999997</v>
      </c>
      <c r="AP1655" s="233" t="s">
        <v>11538</v>
      </c>
      <c r="AQ1655" s="234">
        <v>33684.17</v>
      </c>
      <c r="AS1655" s="211" t="s">
        <v>7605</v>
      </c>
      <c r="AT1655" s="212">
        <v>105237</v>
      </c>
    </row>
    <row r="1656" spans="1:46" x14ac:dyDescent="0.3">
      <c r="A1656" s="315" t="s">
        <v>65929</v>
      </c>
      <c r="B1656" s="315"/>
      <c r="C1656" s="316">
        <v>3967.29</v>
      </c>
      <c r="E1656" s="263" t="s">
        <v>39685</v>
      </c>
      <c r="F1656" s="263"/>
      <c r="G1656" s="264">
        <v>8455.48</v>
      </c>
      <c r="I1656" s="227" t="s">
        <v>5339</v>
      </c>
      <c r="J1656" s="227"/>
      <c r="K1656" s="228">
        <v>602707.56000000006</v>
      </c>
      <c r="M1656" s="205" t="s">
        <v>1964</v>
      </c>
      <c r="N1656" s="205"/>
      <c r="O1656" s="206">
        <v>5984</v>
      </c>
      <c r="U1656" s="309" t="s">
        <v>67275</v>
      </c>
      <c r="V1656" s="310">
        <v>18825</v>
      </c>
      <c r="X1656" s="267" t="s">
        <v>54865</v>
      </c>
      <c r="Y1656" s="268">
        <v>10906.07</v>
      </c>
      <c r="AA1656" s="229" t="s">
        <v>16195</v>
      </c>
      <c r="AB1656" s="230">
        <v>45645</v>
      </c>
      <c r="AD1656" s="209" t="s">
        <v>16220</v>
      </c>
      <c r="AE1656" s="210">
        <v>50948.08</v>
      </c>
      <c r="AF1656" s="93"/>
      <c r="AG1656" s="201" t="s">
        <v>32222</v>
      </c>
      <c r="AH1656" s="202">
        <v>2893.62</v>
      </c>
      <c r="AJ1656" s="319" t="s">
        <v>57078</v>
      </c>
      <c r="AK1656" s="320">
        <v>3967.29</v>
      </c>
      <c r="AM1656" s="265" t="s">
        <v>39883</v>
      </c>
      <c r="AN1656" s="266">
        <v>8455.48</v>
      </c>
      <c r="AP1656" s="233" t="s">
        <v>11539</v>
      </c>
      <c r="AQ1656" s="234">
        <v>602707.56000000006</v>
      </c>
      <c r="AS1656" s="211" t="s">
        <v>8716</v>
      </c>
      <c r="AT1656" s="212">
        <v>2000</v>
      </c>
    </row>
    <row r="1657" spans="1:46" x14ac:dyDescent="0.3">
      <c r="A1657" s="315" t="s">
        <v>56962</v>
      </c>
      <c r="B1657" s="315"/>
      <c r="C1657" s="316">
        <v>31500</v>
      </c>
      <c r="E1657" s="263" t="s">
        <v>39686</v>
      </c>
      <c r="F1657" s="263"/>
      <c r="G1657" s="264">
        <v>8919.82</v>
      </c>
      <c r="I1657" s="227" t="s">
        <v>5340</v>
      </c>
      <c r="J1657" s="227"/>
      <c r="K1657" s="228">
        <v>921343.48</v>
      </c>
      <c r="M1657" s="205" t="s">
        <v>1965</v>
      </c>
      <c r="N1657" s="205"/>
      <c r="O1657" s="206">
        <v>28050</v>
      </c>
      <c r="U1657" s="309" t="s">
        <v>58460</v>
      </c>
      <c r="V1657" s="310">
        <v>933.75</v>
      </c>
      <c r="X1657" s="267" t="s">
        <v>55849</v>
      </c>
      <c r="Y1657" s="268">
        <v>33745</v>
      </c>
      <c r="AA1657" s="229" t="s">
        <v>16196</v>
      </c>
      <c r="AB1657" s="230">
        <v>17402.25</v>
      </c>
      <c r="AD1657" s="209" t="s">
        <v>16221</v>
      </c>
      <c r="AE1657" s="210">
        <v>2398.65</v>
      </c>
      <c r="AF1657" s="93"/>
      <c r="AG1657" s="201" t="s">
        <v>32223</v>
      </c>
      <c r="AH1657" s="202">
        <v>7451.52</v>
      </c>
      <c r="AJ1657" s="319" t="s">
        <v>57079</v>
      </c>
      <c r="AK1657" s="320">
        <v>31500</v>
      </c>
      <c r="AM1657" s="265" t="s">
        <v>39884</v>
      </c>
      <c r="AN1657" s="266">
        <v>8919.82</v>
      </c>
      <c r="AP1657" s="233" t="s">
        <v>11540</v>
      </c>
      <c r="AQ1657" s="234">
        <v>921343.48</v>
      </c>
      <c r="AS1657" s="211" t="s">
        <v>9301</v>
      </c>
      <c r="AT1657" s="212">
        <v>136985.09</v>
      </c>
    </row>
    <row r="1658" spans="1:46" x14ac:dyDescent="0.3">
      <c r="A1658" s="315" t="s">
        <v>56964</v>
      </c>
      <c r="B1658" s="315"/>
      <c r="C1658" s="316">
        <v>13775</v>
      </c>
      <c r="E1658" s="263" t="s">
        <v>39687</v>
      </c>
      <c r="F1658" s="263"/>
      <c r="G1658" s="264">
        <v>27124.75</v>
      </c>
      <c r="I1658" s="227" t="s">
        <v>5341</v>
      </c>
      <c r="J1658" s="227"/>
      <c r="K1658" s="228">
        <v>1685252.66</v>
      </c>
      <c r="M1658" s="205" t="s">
        <v>1966</v>
      </c>
      <c r="N1658" s="205"/>
      <c r="O1658" s="206">
        <v>6166</v>
      </c>
      <c r="U1658" s="309" t="s">
        <v>17562</v>
      </c>
      <c r="V1658" s="310">
        <v>8858.4500000000007</v>
      </c>
      <c r="X1658" s="267" t="s">
        <v>57265</v>
      </c>
      <c r="Y1658" s="268">
        <v>1304.96</v>
      </c>
      <c r="AA1658" s="229" t="s">
        <v>16197</v>
      </c>
      <c r="AB1658" s="230">
        <v>29847.5</v>
      </c>
      <c r="AD1658" s="209" t="s">
        <v>13110</v>
      </c>
      <c r="AE1658" s="210">
        <v>110788.48</v>
      </c>
      <c r="AF1658" s="93"/>
      <c r="AG1658" s="201" t="s">
        <v>32224</v>
      </c>
      <c r="AH1658" s="202">
        <v>8341</v>
      </c>
      <c r="AJ1658" s="319" t="s">
        <v>57081</v>
      </c>
      <c r="AK1658" s="320">
        <v>13775</v>
      </c>
      <c r="AM1658" s="265" t="s">
        <v>39885</v>
      </c>
      <c r="AN1658" s="266">
        <v>27124.75</v>
      </c>
      <c r="AP1658" s="233" t="s">
        <v>11541</v>
      </c>
      <c r="AQ1658" s="234">
        <v>1685252.66</v>
      </c>
      <c r="AS1658" s="211" t="s">
        <v>9524</v>
      </c>
      <c r="AT1658" s="212">
        <v>3686</v>
      </c>
    </row>
    <row r="1659" spans="1:46" x14ac:dyDescent="0.3">
      <c r="A1659" s="315" t="s">
        <v>56965</v>
      </c>
      <c r="B1659" s="315"/>
      <c r="C1659" s="316">
        <v>21175.08</v>
      </c>
      <c r="E1659" s="263" t="s">
        <v>39688</v>
      </c>
      <c r="F1659" s="263"/>
      <c r="G1659" s="264">
        <v>30816.21</v>
      </c>
      <c r="I1659" s="227" t="s">
        <v>5342</v>
      </c>
      <c r="J1659" s="227"/>
      <c r="K1659" s="228">
        <v>48661.47</v>
      </c>
      <c r="M1659" s="205" t="s">
        <v>1967</v>
      </c>
      <c r="N1659" s="205"/>
      <c r="O1659" s="206">
        <v>5229</v>
      </c>
      <c r="U1659" s="309" t="s">
        <v>17563</v>
      </c>
      <c r="V1659" s="310">
        <v>664.04</v>
      </c>
      <c r="X1659" s="267" t="s">
        <v>64008</v>
      </c>
      <c r="Y1659" s="268">
        <v>51257.74</v>
      </c>
      <c r="AA1659" s="229" t="s">
        <v>47811</v>
      </c>
      <c r="AB1659" s="230">
        <v>116688.75</v>
      </c>
      <c r="AD1659" s="209" t="s">
        <v>16222</v>
      </c>
      <c r="AE1659" s="210">
        <v>97111.3</v>
      </c>
      <c r="AF1659" s="93"/>
      <c r="AG1659" s="201" t="s">
        <v>32225</v>
      </c>
      <c r="AH1659" s="202">
        <v>7395</v>
      </c>
      <c r="AJ1659" s="319" t="s">
        <v>57082</v>
      </c>
      <c r="AK1659" s="320">
        <v>21175.08</v>
      </c>
      <c r="AM1659" s="265" t="s">
        <v>39886</v>
      </c>
      <c r="AN1659" s="266">
        <v>30816.21</v>
      </c>
      <c r="AP1659" s="233" t="s">
        <v>11542</v>
      </c>
      <c r="AQ1659" s="234">
        <v>48661.47</v>
      </c>
      <c r="AS1659" s="211" t="s">
        <v>9864</v>
      </c>
      <c r="AT1659" s="212">
        <v>270908.09000000003</v>
      </c>
    </row>
    <row r="1660" spans="1:46" x14ac:dyDescent="0.3">
      <c r="A1660" s="315" t="s">
        <v>56967</v>
      </c>
      <c r="B1660" s="315"/>
      <c r="C1660" s="316">
        <v>5600</v>
      </c>
      <c r="E1660" s="263" t="s">
        <v>39689</v>
      </c>
      <c r="F1660" s="263"/>
      <c r="G1660" s="264">
        <v>1891</v>
      </c>
      <c r="I1660" s="227" t="s">
        <v>5343</v>
      </c>
      <c r="J1660" s="227"/>
      <c r="K1660" s="228">
        <v>3284981.56</v>
      </c>
      <c r="M1660" s="205" t="s">
        <v>1968</v>
      </c>
      <c r="N1660" s="205"/>
      <c r="O1660" s="206">
        <v>10789</v>
      </c>
      <c r="U1660" s="309" t="s">
        <v>17564</v>
      </c>
      <c r="V1660" s="310">
        <v>2216.38</v>
      </c>
      <c r="X1660" s="267" t="s">
        <v>54866</v>
      </c>
      <c r="Y1660" s="268">
        <v>164024.76999999999</v>
      </c>
      <c r="AA1660" s="229" t="s">
        <v>16198</v>
      </c>
      <c r="AB1660" s="230">
        <v>4372.67</v>
      </c>
      <c r="AD1660" s="209" t="s">
        <v>13111</v>
      </c>
      <c r="AE1660" s="210">
        <v>1045339.62</v>
      </c>
      <c r="AF1660" s="93"/>
      <c r="AG1660" s="201" t="s">
        <v>32226</v>
      </c>
      <c r="AH1660" s="202">
        <v>8531.2900000000009</v>
      </c>
      <c r="AJ1660" s="319" t="s">
        <v>57084</v>
      </c>
      <c r="AK1660" s="320">
        <v>5600</v>
      </c>
      <c r="AM1660" s="265" t="s">
        <v>39887</v>
      </c>
      <c r="AN1660" s="266">
        <v>1891</v>
      </c>
      <c r="AP1660" s="233" t="s">
        <v>11543</v>
      </c>
      <c r="AQ1660" s="234">
        <v>3284981.56</v>
      </c>
      <c r="AS1660" s="211" t="s">
        <v>6710</v>
      </c>
      <c r="AT1660" s="212">
        <v>15148</v>
      </c>
    </row>
    <row r="1661" spans="1:46" x14ac:dyDescent="0.3">
      <c r="A1661" s="315" t="s">
        <v>56968</v>
      </c>
      <c r="B1661" s="315"/>
      <c r="C1661" s="316">
        <v>5434.98</v>
      </c>
      <c r="E1661" s="263" t="s">
        <v>39691</v>
      </c>
      <c r="F1661" s="263"/>
      <c r="G1661" s="264">
        <v>27859.47</v>
      </c>
      <c r="I1661" s="227" t="s">
        <v>5344</v>
      </c>
      <c r="J1661" s="227"/>
      <c r="K1661" s="228">
        <v>64862987.770000003</v>
      </c>
      <c r="M1661" s="205" t="s">
        <v>1969</v>
      </c>
      <c r="N1661" s="205"/>
      <c r="O1661" s="206">
        <v>449</v>
      </c>
      <c r="U1661" s="309" t="s">
        <v>67276</v>
      </c>
      <c r="V1661" s="310">
        <v>-72.069999999999993</v>
      </c>
      <c r="X1661" s="267" t="s">
        <v>55850</v>
      </c>
      <c r="Y1661" s="268">
        <v>80145.77</v>
      </c>
      <c r="AA1661" s="229" t="s">
        <v>49671</v>
      </c>
      <c r="AB1661" s="230">
        <v>2051.67</v>
      </c>
      <c r="AD1661" s="209" t="s">
        <v>16223</v>
      </c>
      <c r="AE1661" s="210">
        <v>1360440.63</v>
      </c>
      <c r="AF1661" s="93"/>
      <c r="AG1661" s="201" t="s">
        <v>32227</v>
      </c>
      <c r="AH1661" s="202">
        <v>125900.03</v>
      </c>
      <c r="AJ1661" s="319" t="s">
        <v>57085</v>
      </c>
      <c r="AK1661" s="320">
        <v>5434.98</v>
      </c>
      <c r="AM1661" s="265" t="s">
        <v>39889</v>
      </c>
      <c r="AN1661" s="266">
        <v>27859.47</v>
      </c>
      <c r="AP1661" s="233" t="s">
        <v>11544</v>
      </c>
      <c r="AQ1661" s="234">
        <v>64862987.770000003</v>
      </c>
      <c r="AS1661" s="211" t="s">
        <v>7116</v>
      </c>
      <c r="AT1661" s="212">
        <v>429</v>
      </c>
    </row>
    <row r="1662" spans="1:46" x14ac:dyDescent="0.3">
      <c r="A1662" s="315" t="s">
        <v>56969</v>
      </c>
      <c r="B1662" s="315"/>
      <c r="C1662" s="316">
        <v>1743.51</v>
      </c>
      <c r="E1662" s="263" t="s">
        <v>39692</v>
      </c>
      <c r="F1662" s="263"/>
      <c r="G1662" s="264">
        <v>23133.97</v>
      </c>
      <c r="I1662" s="227" t="s">
        <v>5345</v>
      </c>
      <c r="J1662" s="227"/>
      <c r="K1662" s="228">
        <v>58654.09</v>
      </c>
      <c r="M1662" s="205" t="s">
        <v>1970</v>
      </c>
      <c r="N1662" s="205"/>
      <c r="O1662" s="206">
        <v>15056</v>
      </c>
      <c r="U1662" s="309" t="s">
        <v>54961</v>
      </c>
      <c r="V1662" s="310">
        <v>562.5</v>
      </c>
      <c r="X1662" s="267" t="s">
        <v>61081</v>
      </c>
      <c r="Y1662" s="268">
        <v>212197.38</v>
      </c>
      <c r="AA1662" s="229" t="s">
        <v>33166</v>
      </c>
      <c r="AB1662" s="230">
        <v>2870.5</v>
      </c>
      <c r="AD1662" s="209" t="s">
        <v>16224</v>
      </c>
      <c r="AE1662" s="210">
        <v>16738.150000000001</v>
      </c>
      <c r="AF1662" s="93"/>
      <c r="AG1662" s="201" t="s">
        <v>32228</v>
      </c>
      <c r="AH1662" s="202">
        <v>85181.7</v>
      </c>
      <c r="AJ1662" s="319" t="s">
        <v>57086</v>
      </c>
      <c r="AK1662" s="320">
        <v>1743.51</v>
      </c>
      <c r="AM1662" s="265" t="s">
        <v>39890</v>
      </c>
      <c r="AN1662" s="266">
        <v>23133.97</v>
      </c>
      <c r="AP1662" s="233" t="s">
        <v>11545</v>
      </c>
      <c r="AQ1662" s="234">
        <v>58654.09</v>
      </c>
      <c r="AS1662" s="211" t="s">
        <v>7379</v>
      </c>
      <c r="AT1662" s="212">
        <v>4274</v>
      </c>
    </row>
    <row r="1663" spans="1:46" x14ac:dyDescent="0.3">
      <c r="A1663" s="315" t="s">
        <v>65930</v>
      </c>
      <c r="B1663" s="315"/>
      <c r="C1663" s="316">
        <v>19465</v>
      </c>
      <c r="E1663" s="263" t="s">
        <v>39693</v>
      </c>
      <c r="F1663" s="263"/>
      <c r="G1663" s="264">
        <v>28492.84</v>
      </c>
      <c r="I1663" s="227" t="s">
        <v>5346</v>
      </c>
      <c r="J1663" s="227"/>
      <c r="K1663" s="228">
        <v>208360</v>
      </c>
      <c r="M1663" s="205" t="s">
        <v>1971</v>
      </c>
      <c r="N1663" s="205"/>
      <c r="O1663" s="206">
        <v>6358</v>
      </c>
      <c r="U1663" s="309" t="s">
        <v>54962</v>
      </c>
      <c r="V1663" s="310">
        <v>1020.75</v>
      </c>
      <c r="X1663" s="267" t="s">
        <v>34609</v>
      </c>
      <c r="Y1663" s="268">
        <v>4743768.5999999996</v>
      </c>
      <c r="AA1663" s="229" t="s">
        <v>16199</v>
      </c>
      <c r="AB1663" s="230">
        <v>42920.53</v>
      </c>
      <c r="AD1663" s="209" t="s">
        <v>16225</v>
      </c>
      <c r="AE1663" s="210">
        <v>5534.3</v>
      </c>
      <c r="AF1663" s="93"/>
      <c r="AG1663" s="201" t="s">
        <v>32229</v>
      </c>
      <c r="AH1663" s="202">
        <v>61417.55</v>
      </c>
      <c r="AJ1663" s="319" t="s">
        <v>57087</v>
      </c>
      <c r="AK1663" s="320">
        <v>19465</v>
      </c>
      <c r="AM1663" s="265" t="s">
        <v>39891</v>
      </c>
      <c r="AN1663" s="266">
        <v>28492.84</v>
      </c>
      <c r="AP1663" s="233" t="s">
        <v>11546</v>
      </c>
      <c r="AQ1663" s="234">
        <v>208360</v>
      </c>
      <c r="AS1663" s="211" t="s">
        <v>7790</v>
      </c>
      <c r="AT1663" s="212">
        <v>715</v>
      </c>
    </row>
    <row r="1664" spans="1:46" x14ac:dyDescent="0.3">
      <c r="A1664" s="315" t="s">
        <v>56970</v>
      </c>
      <c r="B1664" s="315"/>
      <c r="C1664" s="316">
        <v>2305.8000000000002</v>
      </c>
      <c r="E1664" s="263" t="s">
        <v>39694</v>
      </c>
      <c r="F1664" s="263"/>
      <c r="G1664" s="264">
        <v>3931.2</v>
      </c>
      <c r="I1664" s="227" t="s">
        <v>5347</v>
      </c>
      <c r="J1664" s="227"/>
      <c r="K1664" s="228">
        <v>812546.9</v>
      </c>
      <c r="M1664" s="205" t="s">
        <v>1972</v>
      </c>
      <c r="N1664" s="205"/>
      <c r="O1664" s="206">
        <v>4778</v>
      </c>
      <c r="U1664" s="309" t="s">
        <v>54963</v>
      </c>
      <c r="V1664" s="310">
        <v>115.3</v>
      </c>
      <c r="X1664" s="267" t="s">
        <v>44465</v>
      </c>
      <c r="Y1664" s="268">
        <v>-1696.8</v>
      </c>
      <c r="AA1664" s="229" t="s">
        <v>33167</v>
      </c>
      <c r="AB1664" s="230">
        <v>115335</v>
      </c>
      <c r="AD1664" s="209" t="s">
        <v>16226</v>
      </c>
      <c r="AE1664" s="210">
        <v>1725413.66</v>
      </c>
      <c r="AF1664" s="93"/>
      <c r="AG1664" s="201" t="s">
        <v>32230</v>
      </c>
      <c r="AH1664" s="202">
        <v>351895.32</v>
      </c>
      <c r="AJ1664" s="319" t="s">
        <v>57088</v>
      </c>
      <c r="AK1664" s="320">
        <v>2305.8000000000002</v>
      </c>
      <c r="AM1664" s="265" t="s">
        <v>39892</v>
      </c>
      <c r="AN1664" s="266">
        <v>3931.2</v>
      </c>
      <c r="AP1664" s="233" t="s">
        <v>11548</v>
      </c>
      <c r="AQ1664" s="234">
        <v>812546.9</v>
      </c>
      <c r="AS1664" s="211" t="s">
        <v>8067</v>
      </c>
      <c r="AT1664" s="212">
        <v>3207</v>
      </c>
    </row>
    <row r="1665" spans="1:46" x14ac:dyDescent="0.3">
      <c r="A1665" s="315" t="s">
        <v>56975</v>
      </c>
      <c r="B1665" s="315"/>
      <c r="C1665" s="316">
        <v>513</v>
      </c>
      <c r="E1665" s="263" t="s">
        <v>39695</v>
      </c>
      <c r="F1665" s="263"/>
      <c r="G1665" s="264">
        <v>53862.239999999998</v>
      </c>
      <c r="I1665" s="227" t="s">
        <v>5348</v>
      </c>
      <c r="J1665" s="227"/>
      <c r="K1665" s="228">
        <v>462484.72</v>
      </c>
      <c r="M1665" s="205" t="s">
        <v>1973</v>
      </c>
      <c r="N1665" s="205"/>
      <c r="O1665" s="206">
        <v>610</v>
      </c>
      <c r="U1665" s="309" t="s">
        <v>54964</v>
      </c>
      <c r="V1665" s="310">
        <v>311.69</v>
      </c>
      <c r="X1665" s="267" t="s">
        <v>16319</v>
      </c>
      <c r="Y1665" s="268">
        <v>488005.7</v>
      </c>
      <c r="AA1665" s="229" t="s">
        <v>51694</v>
      </c>
      <c r="AB1665" s="230">
        <v>120</v>
      </c>
      <c r="AD1665" s="209" t="s">
        <v>16227</v>
      </c>
      <c r="AE1665" s="210">
        <v>1450338.73</v>
      </c>
      <c r="AF1665" s="93"/>
      <c r="AG1665" s="201" t="s">
        <v>13678</v>
      </c>
      <c r="AH1665" s="202">
        <v>155369.21</v>
      </c>
      <c r="AJ1665" s="319" t="s">
        <v>57093</v>
      </c>
      <c r="AK1665" s="320">
        <v>513</v>
      </c>
      <c r="AM1665" s="265" t="s">
        <v>39893</v>
      </c>
      <c r="AN1665" s="266">
        <v>53862.239999999998</v>
      </c>
      <c r="AP1665" s="233" t="s">
        <v>11549</v>
      </c>
      <c r="AQ1665" s="234">
        <v>462484.72</v>
      </c>
      <c r="AS1665" s="211" t="s">
        <v>8330</v>
      </c>
      <c r="AT1665" s="212">
        <v>1978.34</v>
      </c>
    </row>
    <row r="1666" spans="1:46" x14ac:dyDescent="0.3">
      <c r="A1666" s="315" t="s">
        <v>56977</v>
      </c>
      <c r="B1666" s="315"/>
      <c r="C1666" s="316">
        <v>20312.71</v>
      </c>
      <c r="E1666" s="263" t="s">
        <v>39696</v>
      </c>
      <c r="F1666" s="263"/>
      <c r="G1666" s="264">
        <v>38589.31</v>
      </c>
      <c r="I1666" s="227" t="s">
        <v>5349</v>
      </c>
      <c r="J1666" s="227"/>
      <c r="K1666" s="228">
        <v>22782.37</v>
      </c>
      <c r="M1666" s="205" t="s">
        <v>1974</v>
      </c>
      <c r="N1666" s="205"/>
      <c r="O1666" s="206">
        <v>6730</v>
      </c>
      <c r="U1666" s="309" t="s">
        <v>51929</v>
      </c>
      <c r="V1666" s="310">
        <v>6622.87</v>
      </c>
      <c r="X1666" s="267" t="s">
        <v>34610</v>
      </c>
      <c r="Y1666" s="268">
        <v>52060</v>
      </c>
      <c r="AA1666" s="229" t="s">
        <v>51695</v>
      </c>
      <c r="AB1666" s="230">
        <v>94164.6</v>
      </c>
      <c r="AD1666" s="209" t="s">
        <v>16228</v>
      </c>
      <c r="AE1666" s="210">
        <v>42250</v>
      </c>
      <c r="AF1666" s="93"/>
      <c r="AG1666" s="201" t="s">
        <v>32231</v>
      </c>
      <c r="AH1666" s="202">
        <v>37824.97</v>
      </c>
      <c r="AJ1666" s="319" t="s">
        <v>57095</v>
      </c>
      <c r="AK1666" s="320">
        <v>20312.71</v>
      </c>
      <c r="AM1666" s="265" t="s">
        <v>39894</v>
      </c>
      <c r="AN1666" s="266">
        <v>38589.31</v>
      </c>
      <c r="AP1666" s="233" t="s">
        <v>11550</v>
      </c>
      <c r="AQ1666" s="234">
        <v>22782.37</v>
      </c>
      <c r="AS1666" s="211" t="s">
        <v>8537</v>
      </c>
      <c r="AT1666" s="212">
        <v>19952</v>
      </c>
    </row>
    <row r="1667" spans="1:46" x14ac:dyDescent="0.3">
      <c r="A1667" s="315" t="s">
        <v>56980</v>
      </c>
      <c r="B1667" s="315"/>
      <c r="C1667" s="316">
        <v>10845.83</v>
      </c>
      <c r="E1667" s="263" t="s">
        <v>39697</v>
      </c>
      <c r="F1667" s="263"/>
      <c r="G1667" s="264">
        <v>706.72</v>
      </c>
      <c r="I1667" s="227" t="s">
        <v>5350</v>
      </c>
      <c r="J1667" s="227"/>
      <c r="K1667" s="228">
        <v>103303.25</v>
      </c>
      <c r="M1667" s="205" t="s">
        <v>1975</v>
      </c>
      <c r="N1667" s="205"/>
      <c r="O1667" s="206">
        <v>18700</v>
      </c>
      <c r="U1667" s="309" t="s">
        <v>67277</v>
      </c>
      <c r="V1667" s="310">
        <v>-16994.259999999998</v>
      </c>
      <c r="X1667" s="267" t="s">
        <v>16323</v>
      </c>
      <c r="Y1667" s="268">
        <v>52152</v>
      </c>
      <c r="AA1667" s="229" t="s">
        <v>16200</v>
      </c>
      <c r="AB1667" s="230">
        <v>53948.62</v>
      </c>
      <c r="AD1667" s="209" t="s">
        <v>16229</v>
      </c>
      <c r="AE1667" s="210">
        <v>15200</v>
      </c>
      <c r="AF1667" s="93"/>
      <c r="AG1667" s="201" t="s">
        <v>13679</v>
      </c>
      <c r="AH1667" s="202">
        <v>249642.09</v>
      </c>
      <c r="AJ1667" s="319" t="s">
        <v>57098</v>
      </c>
      <c r="AK1667" s="320">
        <v>10845.83</v>
      </c>
      <c r="AM1667" s="265" t="s">
        <v>39895</v>
      </c>
      <c r="AN1667" s="266">
        <v>706.72</v>
      </c>
      <c r="AP1667" s="233" t="s">
        <v>11551</v>
      </c>
      <c r="AQ1667" s="234">
        <v>103303.25</v>
      </c>
      <c r="AS1667" s="211" t="s">
        <v>8970</v>
      </c>
      <c r="AT1667" s="212">
        <v>5059</v>
      </c>
    </row>
    <row r="1668" spans="1:46" x14ac:dyDescent="0.3">
      <c r="A1668" s="315" t="s">
        <v>56981</v>
      </c>
      <c r="B1668" s="315"/>
      <c r="C1668" s="316">
        <v>5120.71</v>
      </c>
      <c r="E1668" s="263" t="s">
        <v>39699</v>
      </c>
      <c r="F1668" s="263"/>
      <c r="G1668" s="264">
        <v>3437.9</v>
      </c>
      <c r="I1668" s="227" t="s">
        <v>5351</v>
      </c>
      <c r="J1668" s="227"/>
      <c r="K1668" s="228">
        <v>408754.5</v>
      </c>
      <c r="M1668" s="205" t="s">
        <v>1976</v>
      </c>
      <c r="N1668" s="205"/>
      <c r="O1668" s="206">
        <v>8015.6</v>
      </c>
      <c r="U1668" s="309" t="s">
        <v>55912</v>
      </c>
      <c r="V1668" s="310">
        <v>50809.49</v>
      </c>
      <c r="X1668" s="267" t="s">
        <v>36060</v>
      </c>
      <c r="Y1668" s="268">
        <v>67008.28</v>
      </c>
      <c r="AA1668" s="229" t="s">
        <v>47812</v>
      </c>
      <c r="AB1668" s="230">
        <v>39030.49</v>
      </c>
      <c r="AD1668" s="209" t="s">
        <v>16230</v>
      </c>
      <c r="AE1668" s="210">
        <v>1162.79</v>
      </c>
      <c r="AF1668" s="93"/>
      <c r="AG1668" s="201" t="s">
        <v>13680</v>
      </c>
      <c r="AH1668" s="202">
        <v>33877.22</v>
      </c>
      <c r="AJ1668" s="319" t="s">
        <v>57099</v>
      </c>
      <c r="AK1668" s="320">
        <v>5120.71</v>
      </c>
      <c r="AM1668" s="265" t="s">
        <v>39897</v>
      </c>
      <c r="AN1668" s="266">
        <v>3437.9</v>
      </c>
      <c r="AP1668" s="233" t="s">
        <v>11552</v>
      </c>
      <c r="AQ1668" s="234">
        <v>408754.5</v>
      </c>
      <c r="AS1668" s="211" t="s">
        <v>9302</v>
      </c>
      <c r="AT1668" s="212">
        <v>18254</v>
      </c>
    </row>
    <row r="1669" spans="1:46" x14ac:dyDescent="0.3">
      <c r="A1669" s="315" t="s">
        <v>56983</v>
      </c>
      <c r="B1669" s="315"/>
      <c r="C1669" s="316">
        <v>-600.04999999999995</v>
      </c>
      <c r="E1669" s="263" t="s">
        <v>39700</v>
      </c>
      <c r="F1669" s="263"/>
      <c r="G1669" s="264">
        <v>4655.95</v>
      </c>
      <c r="I1669" s="227" t="s">
        <v>5352</v>
      </c>
      <c r="J1669" s="227"/>
      <c r="K1669" s="228">
        <v>344035.94</v>
      </c>
      <c r="M1669" s="205" t="s">
        <v>1977</v>
      </c>
      <c r="N1669" s="205"/>
      <c r="O1669" s="206">
        <v>30664</v>
      </c>
      <c r="U1669" s="309" t="s">
        <v>55913</v>
      </c>
      <c r="V1669" s="310">
        <v>96286</v>
      </c>
      <c r="X1669" s="267" t="s">
        <v>16325</v>
      </c>
      <c r="Y1669" s="268">
        <v>212994.96</v>
      </c>
      <c r="AA1669" s="229" t="s">
        <v>47813</v>
      </c>
      <c r="AB1669" s="230">
        <v>24529.5</v>
      </c>
      <c r="AD1669" s="209" t="s">
        <v>16231</v>
      </c>
      <c r="AE1669" s="210">
        <v>1882.21</v>
      </c>
      <c r="AF1669" s="93"/>
      <c r="AG1669" s="201" t="s">
        <v>13681</v>
      </c>
      <c r="AH1669" s="202">
        <v>80032.69</v>
      </c>
      <c r="AJ1669" s="319" t="s">
        <v>57101</v>
      </c>
      <c r="AK1669" s="320">
        <v>-600.04999999999995</v>
      </c>
      <c r="AM1669" s="265" t="s">
        <v>39898</v>
      </c>
      <c r="AN1669" s="266">
        <v>4655.95</v>
      </c>
      <c r="AP1669" s="233" t="s">
        <v>11553</v>
      </c>
      <c r="AQ1669" s="234">
        <v>344035.94</v>
      </c>
      <c r="AS1669" s="211" t="s">
        <v>11300</v>
      </c>
      <c r="AT1669" s="212">
        <v>2848</v>
      </c>
    </row>
    <row r="1670" spans="1:46" x14ac:dyDescent="0.3">
      <c r="A1670" s="315" t="s">
        <v>56984</v>
      </c>
      <c r="B1670" s="315"/>
      <c r="C1670" s="316">
        <v>3576.96</v>
      </c>
      <c r="E1670" s="263" t="s">
        <v>39701</v>
      </c>
      <c r="F1670" s="263"/>
      <c r="G1670" s="264">
        <v>6739.7</v>
      </c>
      <c r="I1670" s="227" t="s">
        <v>5354</v>
      </c>
      <c r="J1670" s="227"/>
      <c r="K1670" s="228">
        <v>5085158.7300000004</v>
      </c>
      <c r="M1670" s="205" t="s">
        <v>1978</v>
      </c>
      <c r="N1670" s="205"/>
      <c r="O1670" s="206">
        <v>1683</v>
      </c>
      <c r="U1670" s="309" t="s">
        <v>34725</v>
      </c>
      <c r="V1670" s="310">
        <v>100472</v>
      </c>
      <c r="X1670" s="267" t="s">
        <v>16326</v>
      </c>
      <c r="Y1670" s="268">
        <v>196200</v>
      </c>
      <c r="AA1670" s="229" t="s">
        <v>16201</v>
      </c>
      <c r="AB1670" s="230">
        <v>6028.69</v>
      </c>
      <c r="AD1670" s="209" t="s">
        <v>16232</v>
      </c>
      <c r="AE1670" s="210">
        <v>2162</v>
      </c>
      <c r="AF1670" s="93"/>
      <c r="AG1670" s="201" t="s">
        <v>13682</v>
      </c>
      <c r="AH1670" s="202">
        <v>26600.95</v>
      </c>
      <c r="AJ1670" s="319" t="s">
        <v>57102</v>
      </c>
      <c r="AK1670" s="320">
        <v>3576.96</v>
      </c>
      <c r="AM1670" s="265" t="s">
        <v>39899</v>
      </c>
      <c r="AN1670" s="266">
        <v>6739.7</v>
      </c>
      <c r="AP1670" s="233" t="s">
        <v>11555</v>
      </c>
      <c r="AQ1670" s="234">
        <v>5085158.7300000004</v>
      </c>
      <c r="AS1670" s="211" t="s">
        <v>11557</v>
      </c>
      <c r="AT1670" s="212">
        <v>2063.3200000000002</v>
      </c>
    </row>
    <row r="1671" spans="1:46" x14ac:dyDescent="0.3">
      <c r="A1671" s="315" t="s">
        <v>66485</v>
      </c>
      <c r="B1671" s="315"/>
      <c r="C1671" s="316">
        <v>21595.69</v>
      </c>
      <c r="E1671" s="263" t="s">
        <v>39702</v>
      </c>
      <c r="F1671" s="263"/>
      <c r="G1671" s="264">
        <v>802.37</v>
      </c>
      <c r="I1671" s="227" t="s">
        <v>5357</v>
      </c>
      <c r="J1671" s="227"/>
      <c r="K1671" s="228">
        <v>2619472.11</v>
      </c>
      <c r="M1671" s="205" t="s">
        <v>1979</v>
      </c>
      <c r="N1671" s="205"/>
      <c r="O1671" s="206">
        <v>5040.96</v>
      </c>
      <c r="U1671" s="309" t="s">
        <v>67278</v>
      </c>
      <c r="V1671" s="310">
        <v>13138.01</v>
      </c>
      <c r="X1671" s="267" t="s">
        <v>16327</v>
      </c>
      <c r="Y1671" s="268">
        <v>683774.33</v>
      </c>
      <c r="AA1671" s="229" t="s">
        <v>33168</v>
      </c>
      <c r="AB1671" s="230">
        <v>61688.67</v>
      </c>
      <c r="AD1671" s="209" t="s">
        <v>16233</v>
      </c>
      <c r="AE1671" s="210">
        <v>651</v>
      </c>
      <c r="AF1671" s="93"/>
      <c r="AG1671" s="201" t="s">
        <v>21917</v>
      </c>
      <c r="AH1671" s="202">
        <v>7395</v>
      </c>
      <c r="AJ1671" s="319" t="s">
        <v>66496</v>
      </c>
      <c r="AK1671" s="320">
        <v>21595.69</v>
      </c>
      <c r="AM1671" s="265" t="s">
        <v>39900</v>
      </c>
      <c r="AN1671" s="266">
        <v>802.37</v>
      </c>
      <c r="AP1671" s="233" t="s">
        <v>11558</v>
      </c>
      <c r="AQ1671" s="234">
        <v>2619472.11</v>
      </c>
      <c r="AS1671" s="211" t="s">
        <v>9865</v>
      </c>
      <c r="AT1671" s="212">
        <v>73927.66</v>
      </c>
    </row>
    <row r="1672" spans="1:46" x14ac:dyDescent="0.3">
      <c r="A1672" s="315" t="s">
        <v>56985</v>
      </c>
      <c r="B1672" s="315"/>
      <c r="C1672" s="316">
        <v>5601.06</v>
      </c>
      <c r="E1672" s="263" t="s">
        <v>39703</v>
      </c>
      <c r="F1672" s="263"/>
      <c r="G1672" s="264">
        <v>20000</v>
      </c>
      <c r="I1672" s="227" t="s">
        <v>5358</v>
      </c>
      <c r="J1672" s="227"/>
      <c r="K1672" s="228">
        <v>23236.58</v>
      </c>
      <c r="M1672" s="205" t="s">
        <v>1980</v>
      </c>
      <c r="N1672" s="205"/>
      <c r="O1672" s="206">
        <v>3534</v>
      </c>
      <c r="U1672" s="309" t="s">
        <v>55914</v>
      </c>
      <c r="V1672" s="310">
        <v>28021.16</v>
      </c>
      <c r="X1672" s="267" t="s">
        <v>40132</v>
      </c>
      <c r="Y1672" s="268">
        <v>2766.36</v>
      </c>
      <c r="AA1672" s="229" t="s">
        <v>44455</v>
      </c>
      <c r="AB1672" s="230">
        <v>71613.55</v>
      </c>
      <c r="AD1672" s="209" t="s">
        <v>16234</v>
      </c>
      <c r="AE1672" s="210">
        <v>6492</v>
      </c>
      <c r="AF1672" s="93"/>
      <c r="AG1672" s="201" t="s">
        <v>13683</v>
      </c>
      <c r="AH1672" s="202">
        <v>4294.5</v>
      </c>
      <c r="AJ1672" s="319" t="s">
        <v>57103</v>
      </c>
      <c r="AK1672" s="320">
        <v>5601.06</v>
      </c>
      <c r="AM1672" s="265" t="s">
        <v>39901</v>
      </c>
      <c r="AN1672" s="266">
        <v>20000</v>
      </c>
      <c r="AP1672" s="233" t="s">
        <v>11559</v>
      </c>
      <c r="AQ1672" s="234">
        <v>23236.58</v>
      </c>
      <c r="AS1672" s="211" t="s">
        <v>6711</v>
      </c>
      <c r="AT1672" s="212">
        <v>798718</v>
      </c>
    </row>
    <row r="1673" spans="1:46" x14ac:dyDescent="0.3">
      <c r="A1673" s="315" t="s">
        <v>56986</v>
      </c>
      <c r="B1673" s="315"/>
      <c r="C1673" s="316">
        <v>10315.84</v>
      </c>
      <c r="E1673" s="263" t="s">
        <v>39704</v>
      </c>
      <c r="F1673" s="263"/>
      <c r="G1673" s="264">
        <v>18437.169999999998</v>
      </c>
      <c r="I1673" s="227" t="s">
        <v>5355</v>
      </c>
      <c r="J1673" s="227"/>
      <c r="K1673" s="228">
        <v>600145.41</v>
      </c>
      <c r="M1673" s="205" t="s">
        <v>1981</v>
      </c>
      <c r="N1673" s="205"/>
      <c r="O1673" s="206">
        <v>7548</v>
      </c>
      <c r="U1673" s="309" t="s">
        <v>67279</v>
      </c>
      <c r="V1673" s="310">
        <v>5812.5</v>
      </c>
      <c r="X1673" s="267" t="s">
        <v>60209</v>
      </c>
      <c r="Y1673" s="268">
        <v>721.2</v>
      </c>
      <c r="AA1673" s="229" t="s">
        <v>51696</v>
      </c>
      <c r="AB1673" s="230">
        <v>1258.78</v>
      </c>
      <c r="AD1673" s="209" t="s">
        <v>16235</v>
      </c>
      <c r="AE1673" s="210">
        <v>1085</v>
      </c>
      <c r="AF1673" s="93"/>
      <c r="AG1673" s="201" t="s">
        <v>21921</v>
      </c>
      <c r="AH1673" s="202">
        <v>8531.2900000000009</v>
      </c>
      <c r="AJ1673" s="319" t="s">
        <v>57104</v>
      </c>
      <c r="AK1673" s="320">
        <v>10315.84</v>
      </c>
      <c r="AM1673" s="265" t="s">
        <v>39902</v>
      </c>
      <c r="AN1673" s="266">
        <v>18437.169999999998</v>
      </c>
      <c r="AP1673" s="233" t="s">
        <v>11556</v>
      </c>
      <c r="AQ1673" s="234">
        <v>600145.41</v>
      </c>
      <c r="AS1673" s="211" t="s">
        <v>6926</v>
      </c>
      <c r="AT1673" s="212">
        <v>101114</v>
      </c>
    </row>
    <row r="1674" spans="1:46" x14ac:dyDescent="0.3">
      <c r="A1674" s="315" t="s">
        <v>66487</v>
      </c>
      <c r="B1674" s="315"/>
      <c r="C1674" s="316">
        <v>2859.01</v>
      </c>
      <c r="E1674" s="263" t="s">
        <v>39705</v>
      </c>
      <c r="F1674" s="263"/>
      <c r="G1674" s="264">
        <v>11053.56</v>
      </c>
      <c r="I1674" s="227" t="s">
        <v>5356</v>
      </c>
      <c r="J1674" s="227"/>
      <c r="K1674" s="228">
        <v>62435.97</v>
      </c>
      <c r="M1674" s="205" t="s">
        <v>1982</v>
      </c>
      <c r="N1674" s="205"/>
      <c r="O1674" s="206">
        <v>5276</v>
      </c>
      <c r="U1674" s="309" t="s">
        <v>34726</v>
      </c>
      <c r="V1674" s="310">
        <v>112500</v>
      </c>
      <c r="X1674" s="267" t="s">
        <v>34611</v>
      </c>
      <c r="Y1674" s="268">
        <v>8376.02</v>
      </c>
      <c r="AA1674" s="229" t="s">
        <v>51697</v>
      </c>
      <c r="AB1674" s="230">
        <v>752454.74</v>
      </c>
      <c r="AD1674" s="209" t="s">
        <v>16236</v>
      </c>
      <c r="AE1674" s="210">
        <v>228.06</v>
      </c>
      <c r="AF1674" s="93"/>
      <c r="AG1674" s="201" t="s">
        <v>21922</v>
      </c>
      <c r="AH1674" s="202">
        <v>125900.03</v>
      </c>
      <c r="AJ1674" s="319" t="s">
        <v>66498</v>
      </c>
      <c r="AK1674" s="320">
        <v>2859.01</v>
      </c>
      <c r="AM1674" s="265" t="s">
        <v>39903</v>
      </c>
      <c r="AN1674" s="266">
        <v>11053.56</v>
      </c>
      <c r="AP1674" s="233" t="s">
        <v>11557</v>
      </c>
      <c r="AQ1674" s="234">
        <v>62435.97</v>
      </c>
      <c r="AS1674" s="211" t="s">
        <v>7117</v>
      </c>
      <c r="AT1674" s="212">
        <v>39791</v>
      </c>
    </row>
    <row r="1675" spans="1:46" x14ac:dyDescent="0.3">
      <c r="A1675" s="315" t="s">
        <v>56987</v>
      </c>
      <c r="B1675" s="315"/>
      <c r="C1675" s="316">
        <v>2700</v>
      </c>
      <c r="E1675" s="263" t="s">
        <v>39706</v>
      </c>
      <c r="F1675" s="263"/>
      <c r="G1675" s="264">
        <v>30274.53</v>
      </c>
      <c r="I1675" s="227" t="s">
        <v>5359</v>
      </c>
      <c r="J1675" s="227"/>
      <c r="K1675" s="228">
        <v>9824933.0800000001</v>
      </c>
      <c r="M1675" s="205" t="s">
        <v>1983</v>
      </c>
      <c r="N1675" s="205"/>
      <c r="O1675" s="206">
        <v>51300</v>
      </c>
      <c r="U1675" s="309" t="s">
        <v>67280</v>
      </c>
      <c r="V1675" s="310">
        <v>1165.5</v>
      </c>
      <c r="X1675" s="267" t="s">
        <v>60210</v>
      </c>
      <c r="Y1675" s="268">
        <v>4327.2</v>
      </c>
      <c r="AA1675" s="229" t="s">
        <v>16203</v>
      </c>
      <c r="AB1675" s="230">
        <v>180481.14</v>
      </c>
      <c r="AD1675" s="209" t="s">
        <v>16237</v>
      </c>
      <c r="AE1675" s="210">
        <v>4281.9399999999996</v>
      </c>
      <c r="AF1675" s="93"/>
      <c r="AG1675" s="201" t="s">
        <v>21924</v>
      </c>
      <c r="AH1675" s="202">
        <v>85181.7</v>
      </c>
      <c r="AJ1675" s="319" t="s">
        <v>57105</v>
      </c>
      <c r="AK1675" s="320">
        <v>2700</v>
      </c>
      <c r="AM1675" s="265" t="s">
        <v>39904</v>
      </c>
      <c r="AN1675" s="266">
        <v>30274.53</v>
      </c>
      <c r="AP1675" s="233" t="s">
        <v>11560</v>
      </c>
      <c r="AQ1675" s="234">
        <v>9824933.0800000001</v>
      </c>
      <c r="AS1675" s="211" t="s">
        <v>7380</v>
      </c>
      <c r="AT1675" s="212">
        <v>431568</v>
      </c>
    </row>
    <row r="1676" spans="1:46" x14ac:dyDescent="0.3">
      <c r="A1676" s="315" t="s">
        <v>56988</v>
      </c>
      <c r="B1676" s="315"/>
      <c r="C1676" s="316">
        <v>4574.42</v>
      </c>
      <c r="E1676" s="263" t="s">
        <v>39707</v>
      </c>
      <c r="F1676" s="263"/>
      <c r="G1676" s="264">
        <v>47274.78</v>
      </c>
      <c r="I1676" s="227" t="s">
        <v>5360</v>
      </c>
      <c r="J1676" s="227"/>
      <c r="K1676" s="228">
        <v>32267.81</v>
      </c>
      <c r="M1676" s="205" t="s">
        <v>1984</v>
      </c>
      <c r="N1676" s="205"/>
      <c r="O1676" s="206">
        <v>11830</v>
      </c>
      <c r="U1676" s="309" t="s">
        <v>17573</v>
      </c>
      <c r="V1676" s="310">
        <v>30126.52</v>
      </c>
      <c r="X1676" s="267" t="s">
        <v>49674</v>
      </c>
      <c r="Y1676" s="268">
        <v>132584.01</v>
      </c>
      <c r="AA1676" s="229" t="s">
        <v>16204</v>
      </c>
      <c r="AB1676" s="230">
        <v>822875.68</v>
      </c>
      <c r="AD1676" s="209" t="s">
        <v>16238</v>
      </c>
      <c r="AE1676" s="210">
        <v>7041.34</v>
      </c>
      <c r="AF1676" s="93"/>
      <c r="AG1676" s="201" t="s">
        <v>13684</v>
      </c>
      <c r="AH1676" s="202">
        <v>39049.910000000003</v>
      </c>
      <c r="AJ1676" s="319" t="s">
        <v>57106</v>
      </c>
      <c r="AK1676" s="320">
        <v>4574.42</v>
      </c>
      <c r="AM1676" s="265" t="s">
        <v>39905</v>
      </c>
      <c r="AN1676" s="266">
        <v>47274.78</v>
      </c>
      <c r="AP1676" s="233" t="s">
        <v>11561</v>
      </c>
      <c r="AQ1676" s="234">
        <v>32267.81</v>
      </c>
      <c r="AS1676" s="211" t="s">
        <v>7606</v>
      </c>
      <c r="AT1676" s="212">
        <v>856350</v>
      </c>
    </row>
    <row r="1677" spans="1:46" x14ac:dyDescent="0.3">
      <c r="A1677" s="315" t="s">
        <v>56989</v>
      </c>
      <c r="B1677" s="315"/>
      <c r="C1677" s="316">
        <v>679.47</v>
      </c>
      <c r="E1677" s="263" t="s">
        <v>39708</v>
      </c>
      <c r="F1677" s="263"/>
      <c r="G1677" s="264">
        <v>1595</v>
      </c>
      <c r="I1677" s="227" t="s">
        <v>5361</v>
      </c>
      <c r="J1677" s="227"/>
      <c r="K1677" s="228">
        <v>4313774.75</v>
      </c>
      <c r="M1677" s="205" t="s">
        <v>2903</v>
      </c>
      <c r="N1677" s="205"/>
      <c r="O1677" s="206">
        <v>1271122.5900000001</v>
      </c>
      <c r="U1677" s="309" t="s">
        <v>34727</v>
      </c>
      <c r="V1677" s="310">
        <v>99872.97</v>
      </c>
      <c r="X1677" s="267" t="s">
        <v>16328</v>
      </c>
      <c r="Y1677" s="268">
        <v>26302.17</v>
      </c>
      <c r="AA1677" s="229" t="s">
        <v>33169</v>
      </c>
      <c r="AB1677" s="230">
        <v>20549.62</v>
      </c>
      <c r="AD1677" s="209" t="s">
        <v>16239</v>
      </c>
      <c r="AE1677" s="210">
        <v>538.66</v>
      </c>
      <c r="AF1677" s="93"/>
      <c r="AG1677" s="201" t="s">
        <v>13685</v>
      </c>
      <c r="AH1677" s="202">
        <v>21461.7</v>
      </c>
      <c r="AJ1677" s="319" t="s">
        <v>57107</v>
      </c>
      <c r="AK1677" s="320">
        <v>679.47</v>
      </c>
      <c r="AM1677" s="265" t="s">
        <v>39906</v>
      </c>
      <c r="AN1677" s="266">
        <v>1595</v>
      </c>
      <c r="AP1677" s="233" t="s">
        <v>11562</v>
      </c>
      <c r="AQ1677" s="234">
        <v>4313774.75</v>
      </c>
      <c r="AS1677" s="211" t="s">
        <v>7791</v>
      </c>
      <c r="AT1677" s="212">
        <v>73494</v>
      </c>
    </row>
    <row r="1678" spans="1:46" x14ac:dyDescent="0.3">
      <c r="A1678" s="315" t="s">
        <v>69787</v>
      </c>
      <c r="B1678" s="315"/>
      <c r="C1678" s="316">
        <v>732.88</v>
      </c>
      <c r="E1678" s="263" t="s">
        <v>39710</v>
      </c>
      <c r="F1678" s="263"/>
      <c r="G1678" s="264">
        <v>668.03</v>
      </c>
      <c r="I1678" s="227" t="s">
        <v>5362</v>
      </c>
      <c r="J1678" s="227"/>
      <c r="K1678" s="228">
        <v>136994.1</v>
      </c>
      <c r="M1678" s="205" t="s">
        <v>1985</v>
      </c>
      <c r="N1678" s="205"/>
      <c r="O1678" s="206">
        <v>48638</v>
      </c>
      <c r="U1678" s="309" t="s">
        <v>34728</v>
      </c>
      <c r="V1678" s="310">
        <v>39833.19</v>
      </c>
      <c r="X1678" s="267" t="s">
        <v>16329</v>
      </c>
      <c r="Y1678" s="268">
        <v>489557.94</v>
      </c>
      <c r="AA1678" s="229" t="s">
        <v>33170</v>
      </c>
      <c r="AB1678" s="230">
        <v>2460868.2000000002</v>
      </c>
      <c r="AD1678" s="209" t="s">
        <v>16240</v>
      </c>
      <c r="AE1678" s="210">
        <v>8419.59</v>
      </c>
      <c r="AF1678" s="93"/>
      <c r="AG1678" s="201" t="s">
        <v>13686</v>
      </c>
      <c r="AH1678" s="202">
        <v>630.26</v>
      </c>
      <c r="AJ1678" s="319" t="s">
        <v>69783</v>
      </c>
      <c r="AK1678" s="320">
        <v>732.88</v>
      </c>
      <c r="AM1678" s="265" t="s">
        <v>39908</v>
      </c>
      <c r="AN1678" s="266">
        <v>668.03</v>
      </c>
      <c r="AP1678" s="233" t="s">
        <v>11563</v>
      </c>
      <c r="AQ1678" s="234">
        <v>136994.1</v>
      </c>
      <c r="AS1678" s="211" t="s">
        <v>8068</v>
      </c>
      <c r="AT1678" s="212">
        <v>223280</v>
      </c>
    </row>
    <row r="1679" spans="1:46" x14ac:dyDescent="0.3">
      <c r="A1679" s="315" t="s">
        <v>56990</v>
      </c>
      <c r="B1679" s="315"/>
      <c r="C1679" s="316">
        <v>13332.93</v>
      </c>
      <c r="E1679" s="263" t="s">
        <v>39712</v>
      </c>
      <c r="F1679" s="263"/>
      <c r="G1679" s="264">
        <v>1250.75</v>
      </c>
      <c r="I1679" s="227" t="s">
        <v>5363</v>
      </c>
      <c r="J1679" s="227"/>
      <c r="K1679" s="228">
        <v>7170849.8399999999</v>
      </c>
      <c r="M1679" s="205" t="s">
        <v>1986</v>
      </c>
      <c r="N1679" s="205"/>
      <c r="O1679" s="206">
        <v>57990.51</v>
      </c>
      <c r="U1679" s="309" t="s">
        <v>34729</v>
      </c>
      <c r="V1679" s="310">
        <v>21879.71</v>
      </c>
      <c r="X1679" s="267" t="s">
        <v>16330</v>
      </c>
      <c r="Y1679" s="268">
        <v>1527182.92</v>
      </c>
      <c r="AA1679" s="229" t="s">
        <v>34605</v>
      </c>
      <c r="AB1679" s="230">
        <v>693977.23</v>
      </c>
      <c r="AD1679" s="209" t="s">
        <v>16241</v>
      </c>
      <c r="AE1679" s="210">
        <v>6314.29</v>
      </c>
      <c r="AF1679" s="93"/>
      <c r="AG1679" s="201" t="s">
        <v>21928</v>
      </c>
      <c r="AH1679" s="202">
        <v>61417.55</v>
      </c>
      <c r="AJ1679" s="319" t="s">
        <v>57108</v>
      </c>
      <c r="AK1679" s="320">
        <v>13332.93</v>
      </c>
      <c r="AM1679" s="265" t="s">
        <v>39910</v>
      </c>
      <c r="AN1679" s="266">
        <v>1250.75</v>
      </c>
      <c r="AP1679" s="233" t="s">
        <v>11564</v>
      </c>
      <c r="AQ1679" s="234">
        <v>7170849.8399999999</v>
      </c>
      <c r="AS1679" s="211" t="s">
        <v>8331</v>
      </c>
      <c r="AT1679" s="212">
        <v>303314</v>
      </c>
    </row>
    <row r="1680" spans="1:46" x14ac:dyDescent="0.3">
      <c r="A1680" s="315" t="s">
        <v>56992</v>
      </c>
      <c r="B1680" s="315"/>
      <c r="C1680" s="316">
        <v>9998.5300000000007</v>
      </c>
      <c r="E1680" s="263" t="s">
        <v>39713</v>
      </c>
      <c r="F1680" s="263"/>
      <c r="G1680" s="264">
        <v>1246.01</v>
      </c>
      <c r="I1680" s="227" t="s">
        <v>5364</v>
      </c>
      <c r="J1680" s="227"/>
      <c r="K1680" s="228">
        <v>64980</v>
      </c>
      <c r="M1680" s="205" t="s">
        <v>1987</v>
      </c>
      <c r="N1680" s="205"/>
      <c r="O1680" s="206">
        <v>133768</v>
      </c>
      <c r="U1680" s="309" t="s">
        <v>46761</v>
      </c>
      <c r="V1680" s="310">
        <v>16075.62</v>
      </c>
      <c r="X1680" s="267" t="s">
        <v>33181</v>
      </c>
      <c r="Y1680" s="268">
        <v>787734.21</v>
      </c>
      <c r="AA1680" s="229" t="s">
        <v>51698</v>
      </c>
      <c r="AB1680" s="230">
        <v>-16.73</v>
      </c>
      <c r="AD1680" s="209" t="s">
        <v>16242</v>
      </c>
      <c r="AE1680" s="210">
        <v>1127.1199999999999</v>
      </c>
      <c r="AF1680" s="93"/>
      <c r="AG1680" s="201" t="s">
        <v>32232</v>
      </c>
      <c r="AH1680" s="202">
        <v>351895.32</v>
      </c>
      <c r="AJ1680" s="319" t="s">
        <v>57110</v>
      </c>
      <c r="AK1680" s="320">
        <v>9998.5300000000007</v>
      </c>
      <c r="AM1680" s="265" t="s">
        <v>39911</v>
      </c>
      <c r="AN1680" s="266">
        <v>1246.01</v>
      </c>
      <c r="AP1680" s="233" t="s">
        <v>11565</v>
      </c>
      <c r="AQ1680" s="234">
        <v>64980</v>
      </c>
      <c r="AS1680" s="211" t="s">
        <v>8538</v>
      </c>
      <c r="AT1680" s="212">
        <v>1210823</v>
      </c>
    </row>
    <row r="1681" spans="1:46" x14ac:dyDescent="0.3">
      <c r="A1681" s="315" t="s">
        <v>56993</v>
      </c>
      <c r="B1681" s="315"/>
      <c r="C1681" s="316">
        <v>100</v>
      </c>
      <c r="E1681" s="263" t="s">
        <v>39714</v>
      </c>
      <c r="F1681" s="263"/>
      <c r="G1681" s="264">
        <v>4516.54</v>
      </c>
      <c r="I1681" s="227" t="s">
        <v>5365</v>
      </c>
      <c r="J1681" s="227"/>
      <c r="K1681" s="228">
        <v>728848.21</v>
      </c>
      <c r="M1681" s="205" t="s">
        <v>1988</v>
      </c>
      <c r="N1681" s="205"/>
      <c r="O1681" s="206">
        <v>54</v>
      </c>
      <c r="U1681" s="309" t="s">
        <v>62951</v>
      </c>
      <c r="V1681" s="310">
        <v>121584.56</v>
      </c>
      <c r="X1681" s="267" t="s">
        <v>16331</v>
      </c>
      <c r="Y1681" s="268">
        <v>274704.69</v>
      </c>
      <c r="AA1681" s="229" t="s">
        <v>48698</v>
      </c>
      <c r="AB1681" s="230">
        <v>10059.75</v>
      </c>
      <c r="AD1681" s="209" t="s">
        <v>16243</v>
      </c>
      <c r="AE1681" s="210">
        <v>2000</v>
      </c>
      <c r="AF1681" s="93"/>
      <c r="AG1681" s="201" t="s">
        <v>13687</v>
      </c>
      <c r="AH1681" s="202">
        <v>178000</v>
      </c>
      <c r="AJ1681" s="319" t="s">
        <v>57111</v>
      </c>
      <c r="AK1681" s="320">
        <v>100</v>
      </c>
      <c r="AM1681" s="265" t="s">
        <v>39912</v>
      </c>
      <c r="AN1681" s="266">
        <v>4516.54</v>
      </c>
      <c r="AP1681" s="233" t="s">
        <v>11566</v>
      </c>
      <c r="AQ1681" s="234">
        <v>728848.21</v>
      </c>
      <c r="AS1681" s="211" t="s">
        <v>8717</v>
      </c>
      <c r="AT1681" s="212">
        <v>55244</v>
      </c>
    </row>
    <row r="1682" spans="1:46" x14ac:dyDescent="0.3">
      <c r="A1682" s="315" t="s">
        <v>66491</v>
      </c>
      <c r="B1682" s="315"/>
      <c r="C1682" s="316">
        <v>685.17</v>
      </c>
      <c r="E1682" s="263" t="s">
        <v>39715</v>
      </c>
      <c r="F1682" s="263"/>
      <c r="G1682" s="264">
        <v>1946.78</v>
      </c>
      <c r="I1682" s="227" t="s">
        <v>5366</v>
      </c>
      <c r="J1682" s="227"/>
      <c r="K1682" s="228">
        <v>5834005.0700000003</v>
      </c>
      <c r="M1682" s="205" t="s">
        <v>1989</v>
      </c>
      <c r="N1682" s="205"/>
      <c r="O1682" s="206">
        <v>132584</v>
      </c>
      <c r="U1682" s="309" t="s">
        <v>51932</v>
      </c>
      <c r="V1682" s="310">
        <v>9213.92</v>
      </c>
      <c r="X1682" s="267" t="s">
        <v>16333</v>
      </c>
      <c r="Y1682" s="268">
        <v>477152.78</v>
      </c>
      <c r="AA1682" s="229" t="s">
        <v>47814</v>
      </c>
      <c r="AB1682" s="230">
        <v>11905</v>
      </c>
      <c r="AD1682" s="209" t="s">
        <v>16244</v>
      </c>
      <c r="AE1682" s="210">
        <v>5626</v>
      </c>
      <c r="AF1682" s="93"/>
      <c r="AG1682" s="201" t="s">
        <v>13688</v>
      </c>
      <c r="AH1682" s="202">
        <v>13617</v>
      </c>
      <c r="AJ1682" s="319" t="s">
        <v>66502</v>
      </c>
      <c r="AK1682" s="320">
        <v>685.17</v>
      </c>
      <c r="AM1682" s="265" t="s">
        <v>39913</v>
      </c>
      <c r="AN1682" s="266">
        <v>1946.78</v>
      </c>
      <c r="AP1682" s="233" t="s">
        <v>11567</v>
      </c>
      <c r="AQ1682" s="234">
        <v>5834005.0700000003</v>
      </c>
      <c r="AS1682" s="211" t="s">
        <v>8971</v>
      </c>
      <c r="AT1682" s="212">
        <v>1009452</v>
      </c>
    </row>
    <row r="1683" spans="1:46" x14ac:dyDescent="0.3">
      <c r="A1683" s="315" t="s">
        <v>66492</v>
      </c>
      <c r="B1683" s="315"/>
      <c r="C1683" s="316">
        <v>2926.4</v>
      </c>
      <c r="E1683" s="263" t="s">
        <v>39716</v>
      </c>
      <c r="F1683" s="263"/>
      <c r="G1683" s="264">
        <v>20916.009999999998</v>
      </c>
      <c r="I1683" s="227" t="s">
        <v>5367</v>
      </c>
      <c r="J1683" s="227"/>
      <c r="K1683" s="228">
        <v>405066.17</v>
      </c>
      <c r="M1683" s="205" t="s">
        <v>1990</v>
      </c>
      <c r="N1683" s="205"/>
      <c r="O1683" s="206">
        <v>32497</v>
      </c>
      <c r="U1683" s="309" t="s">
        <v>59528</v>
      </c>
      <c r="V1683" s="310">
        <v>200</v>
      </c>
      <c r="X1683" s="267" t="s">
        <v>16334</v>
      </c>
      <c r="Y1683" s="268">
        <v>13231.64</v>
      </c>
      <c r="AA1683" s="229" t="s">
        <v>51699</v>
      </c>
      <c r="AB1683" s="230">
        <v>1734.2</v>
      </c>
      <c r="AD1683" s="209" t="s">
        <v>16245</v>
      </c>
      <c r="AE1683" s="210">
        <v>3589</v>
      </c>
      <c r="AF1683" s="93"/>
      <c r="AG1683" s="201" t="s">
        <v>32233</v>
      </c>
      <c r="AH1683" s="202">
        <v>101319.51</v>
      </c>
      <c r="AJ1683" s="319" t="s">
        <v>66503</v>
      </c>
      <c r="AK1683" s="320">
        <v>2926.4</v>
      </c>
      <c r="AM1683" s="265" t="s">
        <v>39914</v>
      </c>
      <c r="AN1683" s="266">
        <v>20916.009999999998</v>
      </c>
      <c r="AP1683" s="233" t="s">
        <v>11568</v>
      </c>
      <c r="AQ1683" s="234">
        <v>405066.17</v>
      </c>
      <c r="AS1683" s="211" t="s">
        <v>9303</v>
      </c>
      <c r="AT1683" s="212">
        <v>3657527.61</v>
      </c>
    </row>
    <row r="1684" spans="1:46" x14ac:dyDescent="0.3">
      <c r="A1684" s="315" t="s">
        <v>56994</v>
      </c>
      <c r="B1684" s="315"/>
      <c r="C1684" s="316">
        <v>21483.41</v>
      </c>
      <c r="E1684" s="263" t="s">
        <v>39717</v>
      </c>
      <c r="F1684" s="263"/>
      <c r="G1684" s="264">
        <v>8000</v>
      </c>
      <c r="I1684" s="227" t="s">
        <v>5368</v>
      </c>
      <c r="J1684" s="227"/>
      <c r="K1684" s="228">
        <v>6286078.79</v>
      </c>
      <c r="M1684" s="205" t="s">
        <v>1991</v>
      </c>
      <c r="N1684" s="205"/>
      <c r="O1684" s="206">
        <v>33200</v>
      </c>
      <c r="U1684" s="309" t="s">
        <v>51933</v>
      </c>
      <c r="V1684" s="310">
        <v>693.54</v>
      </c>
      <c r="X1684" s="267" t="s">
        <v>16335</v>
      </c>
      <c r="Y1684" s="268">
        <v>216665.02</v>
      </c>
      <c r="AA1684" s="229" t="s">
        <v>47815</v>
      </c>
      <c r="AB1684" s="230">
        <v>94096.4</v>
      </c>
      <c r="AD1684" s="209" t="s">
        <v>16246</v>
      </c>
      <c r="AE1684" s="210">
        <v>30660.93</v>
      </c>
      <c r="AF1684" s="93"/>
      <c r="AG1684" s="201" t="s">
        <v>32234</v>
      </c>
      <c r="AH1684" s="202">
        <v>7561.11</v>
      </c>
      <c r="AJ1684" s="319" t="s">
        <v>57112</v>
      </c>
      <c r="AK1684" s="320">
        <v>21483.41</v>
      </c>
      <c r="AM1684" s="265" t="s">
        <v>39915</v>
      </c>
      <c r="AN1684" s="266">
        <v>8000</v>
      </c>
      <c r="AP1684" s="233" t="s">
        <v>11569</v>
      </c>
      <c r="AQ1684" s="234">
        <v>6286078.79</v>
      </c>
      <c r="AS1684" s="211" t="s">
        <v>9866</v>
      </c>
      <c r="AT1684" s="212">
        <v>8760675.6099999994</v>
      </c>
    </row>
    <row r="1685" spans="1:46" x14ac:dyDescent="0.3">
      <c r="A1685" s="315" t="s">
        <v>56996</v>
      </c>
      <c r="B1685" s="315"/>
      <c r="C1685" s="316">
        <v>31846.12</v>
      </c>
      <c r="E1685" s="263" t="s">
        <v>39720</v>
      </c>
      <c r="F1685" s="263"/>
      <c r="G1685" s="264">
        <v>1316.17</v>
      </c>
      <c r="I1685" s="227" t="s">
        <v>5373</v>
      </c>
      <c r="J1685" s="227"/>
      <c r="K1685" s="228">
        <v>970966.54</v>
      </c>
      <c r="M1685" s="205" t="s">
        <v>1992</v>
      </c>
      <c r="N1685" s="205"/>
      <c r="O1685" s="206">
        <v>20578.169999999998</v>
      </c>
      <c r="U1685" s="309" t="s">
        <v>51934</v>
      </c>
      <c r="V1685" s="310">
        <v>2312.6999999999998</v>
      </c>
      <c r="X1685" s="267" t="s">
        <v>64009</v>
      </c>
      <c r="Y1685" s="268">
        <v>2334.9499999999998</v>
      </c>
      <c r="AA1685" s="229" t="s">
        <v>51700</v>
      </c>
      <c r="AB1685" s="230">
        <v>17500</v>
      </c>
      <c r="AD1685" s="209" t="s">
        <v>16247</v>
      </c>
      <c r="AE1685" s="210">
        <v>6314.29</v>
      </c>
      <c r="AF1685" s="93"/>
      <c r="AG1685" s="201" t="s">
        <v>32235</v>
      </c>
      <c r="AH1685" s="202">
        <v>19471.07</v>
      </c>
      <c r="AJ1685" s="319" t="s">
        <v>57114</v>
      </c>
      <c r="AK1685" s="320">
        <v>31846.12</v>
      </c>
      <c r="AM1685" s="265" t="s">
        <v>39919</v>
      </c>
      <c r="AN1685" s="266">
        <v>1316.17</v>
      </c>
      <c r="AP1685" s="233" t="s">
        <v>11574</v>
      </c>
      <c r="AQ1685" s="234">
        <v>970966.54</v>
      </c>
      <c r="AS1685" s="211" t="s">
        <v>6712</v>
      </c>
      <c r="AT1685" s="212">
        <v>16500</v>
      </c>
    </row>
    <row r="1686" spans="1:46" x14ac:dyDescent="0.3">
      <c r="A1686" s="315" t="s">
        <v>66494</v>
      </c>
      <c r="B1686" s="315"/>
      <c r="C1686" s="316">
        <v>6050.89</v>
      </c>
      <c r="E1686" s="263" t="s">
        <v>39721</v>
      </c>
      <c r="F1686" s="263"/>
      <c r="G1686" s="264">
        <v>31102.87</v>
      </c>
      <c r="I1686" s="227" t="s">
        <v>5369</v>
      </c>
      <c r="J1686" s="227"/>
      <c r="K1686" s="228">
        <v>67572.34</v>
      </c>
      <c r="M1686" s="205" t="s">
        <v>1993</v>
      </c>
      <c r="N1686" s="205"/>
      <c r="O1686" s="206">
        <v>66339.42</v>
      </c>
      <c r="U1686" s="309" t="s">
        <v>51935</v>
      </c>
      <c r="V1686" s="310">
        <v>3509.76</v>
      </c>
      <c r="X1686" s="267" t="s">
        <v>64010</v>
      </c>
      <c r="Y1686" s="268">
        <v>21497.07</v>
      </c>
      <c r="AA1686" s="229" t="s">
        <v>51701</v>
      </c>
      <c r="AB1686" s="230">
        <v>1338.75</v>
      </c>
      <c r="AD1686" s="209" t="s">
        <v>16248</v>
      </c>
      <c r="AE1686" s="210">
        <v>2828.57</v>
      </c>
      <c r="AF1686" s="93"/>
      <c r="AG1686" s="201" t="s">
        <v>32236</v>
      </c>
      <c r="AH1686" s="202">
        <v>77471.31</v>
      </c>
      <c r="AJ1686" s="319" t="s">
        <v>66505</v>
      </c>
      <c r="AK1686" s="320">
        <v>6050.89</v>
      </c>
      <c r="AM1686" s="265" t="s">
        <v>39920</v>
      </c>
      <c r="AN1686" s="266">
        <v>31102.87</v>
      </c>
      <c r="AP1686" s="233" t="s">
        <v>11570</v>
      </c>
      <c r="AQ1686" s="234">
        <v>67572.34</v>
      </c>
      <c r="AS1686" s="211" t="s">
        <v>7118</v>
      </c>
      <c r="AT1686" s="212">
        <v>482.17</v>
      </c>
    </row>
    <row r="1687" spans="1:46" x14ac:dyDescent="0.3">
      <c r="A1687" s="315" t="s">
        <v>56997</v>
      </c>
      <c r="B1687" s="315"/>
      <c r="C1687" s="316">
        <v>5278.95</v>
      </c>
      <c r="E1687" s="263" t="s">
        <v>39722</v>
      </c>
      <c r="F1687" s="263"/>
      <c r="G1687" s="264">
        <v>305.83</v>
      </c>
      <c r="I1687" s="227" t="s">
        <v>5370</v>
      </c>
      <c r="J1687" s="227"/>
      <c r="K1687" s="228">
        <v>156750.99</v>
      </c>
      <c r="M1687" s="205" t="s">
        <v>1994</v>
      </c>
      <c r="N1687" s="205"/>
      <c r="O1687" s="206">
        <v>181055</v>
      </c>
      <c r="U1687" s="309" t="s">
        <v>58208</v>
      </c>
      <c r="V1687" s="310">
        <v>2542.3200000000002</v>
      </c>
      <c r="X1687" s="267" t="s">
        <v>49675</v>
      </c>
      <c r="Y1687" s="268">
        <v>-1414.54</v>
      </c>
      <c r="AA1687" s="229" t="s">
        <v>51702</v>
      </c>
      <c r="AB1687" s="230">
        <v>3794</v>
      </c>
      <c r="AD1687" s="209" t="s">
        <v>16249</v>
      </c>
      <c r="AE1687" s="210">
        <v>7788</v>
      </c>
      <c r="AF1687" s="93"/>
      <c r="AG1687" s="201" t="s">
        <v>13689</v>
      </c>
      <c r="AH1687" s="202">
        <v>496.13</v>
      </c>
      <c r="AJ1687" s="319" t="s">
        <v>57115</v>
      </c>
      <c r="AK1687" s="320">
        <v>5278.95</v>
      </c>
      <c r="AM1687" s="265" t="s">
        <v>39921</v>
      </c>
      <c r="AN1687" s="266">
        <v>305.83</v>
      </c>
      <c r="AP1687" s="233" t="s">
        <v>11571</v>
      </c>
      <c r="AQ1687" s="234">
        <v>156750.99</v>
      </c>
      <c r="AS1687" s="211" t="s">
        <v>7792</v>
      </c>
      <c r="AT1687" s="212">
        <v>847</v>
      </c>
    </row>
    <row r="1688" spans="1:46" x14ac:dyDescent="0.3">
      <c r="A1688" s="315" t="s">
        <v>56998</v>
      </c>
      <c r="B1688" s="315"/>
      <c r="C1688" s="316">
        <v>11559.65</v>
      </c>
      <c r="E1688" s="263" t="s">
        <v>39723</v>
      </c>
      <c r="F1688" s="263"/>
      <c r="G1688" s="264">
        <v>34483.29</v>
      </c>
      <c r="I1688" s="227" t="s">
        <v>5371</v>
      </c>
      <c r="J1688" s="227"/>
      <c r="K1688" s="228">
        <v>28168.83</v>
      </c>
      <c r="M1688" s="205" t="s">
        <v>1995</v>
      </c>
      <c r="N1688" s="205"/>
      <c r="O1688" s="206">
        <v>5276</v>
      </c>
      <c r="U1688" s="309" t="s">
        <v>60275</v>
      </c>
      <c r="V1688" s="310">
        <v>2414.6</v>
      </c>
      <c r="X1688" s="267" t="s">
        <v>46700</v>
      </c>
      <c r="Y1688" s="268">
        <v>21584.18</v>
      </c>
      <c r="AA1688" s="229" t="s">
        <v>51703</v>
      </c>
      <c r="AB1688" s="230">
        <v>2207.1</v>
      </c>
      <c r="AD1688" s="209" t="s">
        <v>16250</v>
      </c>
      <c r="AE1688" s="210">
        <v>651</v>
      </c>
      <c r="AF1688" s="93"/>
      <c r="AG1688" s="201" t="s">
        <v>13690</v>
      </c>
      <c r="AH1688" s="202">
        <v>37.950000000000003</v>
      </c>
      <c r="AJ1688" s="319" t="s">
        <v>57116</v>
      </c>
      <c r="AK1688" s="320">
        <v>11559.65</v>
      </c>
      <c r="AM1688" s="265" t="s">
        <v>39922</v>
      </c>
      <c r="AN1688" s="266">
        <v>34483.29</v>
      </c>
      <c r="AP1688" s="233" t="s">
        <v>11572</v>
      </c>
      <c r="AQ1688" s="234">
        <v>28168.83</v>
      </c>
      <c r="AS1688" s="211" t="s">
        <v>8539</v>
      </c>
      <c r="AT1688" s="212">
        <v>15007</v>
      </c>
    </row>
    <row r="1689" spans="1:46" x14ac:dyDescent="0.3">
      <c r="A1689" s="315" t="s">
        <v>56999</v>
      </c>
      <c r="B1689" s="315"/>
      <c r="C1689" s="316">
        <v>4952.24</v>
      </c>
      <c r="E1689" s="263" t="s">
        <v>39724</v>
      </c>
      <c r="F1689" s="263"/>
      <c r="G1689" s="264">
        <v>19735.61</v>
      </c>
      <c r="I1689" s="227" t="s">
        <v>5372</v>
      </c>
      <c r="J1689" s="227"/>
      <c r="K1689" s="228">
        <v>198721.24</v>
      </c>
      <c r="M1689" s="205" t="s">
        <v>1996</v>
      </c>
      <c r="N1689" s="205"/>
      <c r="O1689" s="206">
        <v>53591.97</v>
      </c>
      <c r="U1689" s="309" t="s">
        <v>60276</v>
      </c>
      <c r="V1689" s="310">
        <v>173.78</v>
      </c>
      <c r="X1689" s="267" t="s">
        <v>46701</v>
      </c>
      <c r="Y1689" s="268">
        <v>1651.2</v>
      </c>
      <c r="AA1689" s="229" t="s">
        <v>51704</v>
      </c>
      <c r="AB1689" s="230">
        <v>84</v>
      </c>
      <c r="AD1689" s="209" t="s">
        <v>16251</v>
      </c>
      <c r="AE1689" s="210">
        <v>5471.21</v>
      </c>
      <c r="AF1689" s="93"/>
      <c r="AG1689" s="201" t="s">
        <v>13691</v>
      </c>
      <c r="AH1689" s="202">
        <v>97.74</v>
      </c>
      <c r="AJ1689" s="319" t="s">
        <v>57117</v>
      </c>
      <c r="AK1689" s="320">
        <v>4952.24</v>
      </c>
      <c r="AM1689" s="265" t="s">
        <v>39923</v>
      </c>
      <c r="AN1689" s="266">
        <v>19735.61</v>
      </c>
      <c r="AP1689" s="233" t="s">
        <v>11573</v>
      </c>
      <c r="AQ1689" s="234">
        <v>198721.24</v>
      </c>
      <c r="AS1689" s="211" t="s">
        <v>8972</v>
      </c>
      <c r="AT1689" s="212">
        <v>7192</v>
      </c>
    </row>
    <row r="1690" spans="1:46" x14ac:dyDescent="0.3">
      <c r="A1690" s="315" t="s">
        <v>57000</v>
      </c>
      <c r="B1690" s="315"/>
      <c r="C1690" s="316">
        <v>2876.57</v>
      </c>
      <c r="E1690" s="263" t="s">
        <v>39725</v>
      </c>
      <c r="F1690" s="263"/>
      <c r="G1690" s="264">
        <v>1350</v>
      </c>
      <c r="I1690" s="227" t="s">
        <v>5374</v>
      </c>
      <c r="J1690" s="227"/>
      <c r="K1690" s="228">
        <v>2527035.61</v>
      </c>
      <c r="M1690" s="205" t="s">
        <v>1997</v>
      </c>
      <c r="N1690" s="205"/>
      <c r="O1690" s="206">
        <v>104098</v>
      </c>
      <c r="U1690" s="309" t="s">
        <v>60277</v>
      </c>
      <c r="V1690" s="310">
        <v>604.12</v>
      </c>
      <c r="X1690" s="267" t="s">
        <v>51712</v>
      </c>
      <c r="Y1690" s="268">
        <v>3889.37</v>
      </c>
      <c r="AA1690" s="229" t="s">
        <v>38888</v>
      </c>
      <c r="AB1690" s="230">
        <v>9000</v>
      </c>
      <c r="AD1690" s="209" t="s">
        <v>13114</v>
      </c>
      <c r="AE1690" s="210">
        <v>2228.06</v>
      </c>
      <c r="AF1690" s="93"/>
      <c r="AG1690" s="201" t="s">
        <v>13692</v>
      </c>
      <c r="AH1690" s="202">
        <v>25.75</v>
      </c>
      <c r="AJ1690" s="319" t="s">
        <v>57118</v>
      </c>
      <c r="AK1690" s="320">
        <v>2876.57</v>
      </c>
      <c r="AM1690" s="265" t="s">
        <v>39925</v>
      </c>
      <c r="AN1690" s="266">
        <v>1350</v>
      </c>
      <c r="AP1690" s="233" t="s">
        <v>11575</v>
      </c>
      <c r="AQ1690" s="234">
        <v>2527035.61</v>
      </c>
      <c r="AS1690" s="211" t="s">
        <v>9867</v>
      </c>
      <c r="AT1690" s="212">
        <v>40028.17</v>
      </c>
    </row>
    <row r="1691" spans="1:46" x14ac:dyDescent="0.3">
      <c r="A1691" s="315" t="s">
        <v>57001</v>
      </c>
      <c r="B1691" s="315"/>
      <c r="C1691" s="316">
        <v>9982.31</v>
      </c>
      <c r="E1691" s="263" t="s">
        <v>39726</v>
      </c>
      <c r="F1691" s="263"/>
      <c r="G1691" s="264">
        <v>20836.21</v>
      </c>
      <c r="I1691" s="227" t="s">
        <v>5375</v>
      </c>
      <c r="J1691" s="227"/>
      <c r="K1691" s="228">
        <v>26</v>
      </c>
      <c r="M1691" s="205" t="s">
        <v>1998</v>
      </c>
      <c r="N1691" s="205"/>
      <c r="O1691" s="206">
        <v>11534.02</v>
      </c>
      <c r="U1691" s="309" t="s">
        <v>54969</v>
      </c>
      <c r="V1691" s="310">
        <v>10980</v>
      </c>
      <c r="X1691" s="267" t="s">
        <v>46702</v>
      </c>
      <c r="Y1691" s="268">
        <v>50500</v>
      </c>
      <c r="AA1691" s="229" t="s">
        <v>51705</v>
      </c>
      <c r="AB1691" s="230">
        <v>863.61</v>
      </c>
      <c r="AD1691" s="209" t="s">
        <v>13115</v>
      </c>
      <c r="AE1691" s="210">
        <v>11858.94</v>
      </c>
      <c r="AF1691" s="93"/>
      <c r="AG1691" s="201" t="s">
        <v>32237</v>
      </c>
      <c r="AH1691" s="202">
        <v>101319.51</v>
      </c>
      <c r="AJ1691" s="319" t="s">
        <v>57119</v>
      </c>
      <c r="AK1691" s="320">
        <v>9982.31</v>
      </c>
      <c r="AM1691" s="265" t="s">
        <v>39926</v>
      </c>
      <c r="AN1691" s="266">
        <v>20836.21</v>
      </c>
      <c r="AP1691" s="233" t="s">
        <v>11576</v>
      </c>
      <c r="AQ1691" s="234">
        <v>26</v>
      </c>
      <c r="AS1691" s="211" t="s">
        <v>7381</v>
      </c>
      <c r="AT1691" s="212">
        <v>21254</v>
      </c>
    </row>
    <row r="1692" spans="1:46" x14ac:dyDescent="0.3">
      <c r="A1692" s="315" t="s">
        <v>43496</v>
      </c>
      <c r="B1692" s="315"/>
      <c r="C1692" s="316">
        <v>1211.72</v>
      </c>
      <c r="E1692" s="263" t="s">
        <v>39727</v>
      </c>
      <c r="F1692" s="263"/>
      <c r="G1692" s="264">
        <v>48822.84</v>
      </c>
      <c r="I1692" s="227" t="s">
        <v>5376</v>
      </c>
      <c r="J1692" s="227"/>
      <c r="K1692" s="228">
        <v>16550570.130000001</v>
      </c>
      <c r="M1692" s="205" t="s">
        <v>1999</v>
      </c>
      <c r="N1692" s="205"/>
      <c r="O1692" s="206">
        <v>309254</v>
      </c>
      <c r="U1692" s="309" t="s">
        <v>34737</v>
      </c>
      <c r="V1692" s="310">
        <v>392.36</v>
      </c>
      <c r="X1692" s="267" t="s">
        <v>64011</v>
      </c>
      <c r="Y1692" s="268">
        <v>211.03</v>
      </c>
      <c r="AA1692" s="229" t="s">
        <v>47816</v>
      </c>
      <c r="AB1692" s="230">
        <v>120963</v>
      </c>
      <c r="AD1692" s="209" t="s">
        <v>16252</v>
      </c>
      <c r="AE1692" s="210">
        <v>139131.32999999999</v>
      </c>
      <c r="AF1692" s="93"/>
      <c r="AG1692" s="201" t="s">
        <v>13693</v>
      </c>
      <c r="AH1692" s="202">
        <v>178000</v>
      </c>
      <c r="AJ1692" s="319" t="s">
        <v>43515</v>
      </c>
      <c r="AK1692" s="320">
        <v>1211.72</v>
      </c>
      <c r="AM1692" s="265" t="s">
        <v>39927</v>
      </c>
      <c r="AN1692" s="266">
        <v>48822.84</v>
      </c>
      <c r="AP1692" s="233" t="s">
        <v>11577</v>
      </c>
      <c r="AQ1692" s="234">
        <v>16550570.130000001</v>
      </c>
      <c r="AS1692" s="211" t="s">
        <v>8207</v>
      </c>
      <c r="AT1692" s="212">
        <v>5817</v>
      </c>
    </row>
    <row r="1693" spans="1:46" x14ac:dyDescent="0.3">
      <c r="A1693" s="315" t="s">
        <v>65937</v>
      </c>
      <c r="B1693" s="315"/>
      <c r="C1693" s="316">
        <v>9926.2099999999991</v>
      </c>
      <c r="E1693" s="263" t="s">
        <v>39728</v>
      </c>
      <c r="F1693" s="263"/>
      <c r="G1693" s="264">
        <v>59163.58</v>
      </c>
      <c r="I1693" s="227" t="s">
        <v>5377</v>
      </c>
      <c r="J1693" s="227"/>
      <c r="K1693" s="228">
        <v>123797.65</v>
      </c>
      <c r="M1693" s="205" t="s">
        <v>2000</v>
      </c>
      <c r="N1693" s="205"/>
      <c r="O1693" s="206">
        <v>532150.01</v>
      </c>
      <c r="U1693" s="309" t="s">
        <v>33287</v>
      </c>
      <c r="V1693" s="310">
        <v>15657</v>
      </c>
      <c r="X1693" s="267" t="s">
        <v>61809</v>
      </c>
      <c r="Y1693" s="268">
        <v>1260.69</v>
      </c>
      <c r="AA1693" s="229" t="s">
        <v>47817</v>
      </c>
      <c r="AB1693" s="230">
        <v>37801</v>
      </c>
      <c r="AD1693" s="209" t="s">
        <v>16253</v>
      </c>
      <c r="AE1693" s="210">
        <v>3595.26</v>
      </c>
      <c r="AF1693" s="93"/>
      <c r="AG1693" s="201" t="s">
        <v>13694</v>
      </c>
      <c r="AH1693" s="202">
        <v>496.13</v>
      </c>
      <c r="AJ1693" s="319" t="s">
        <v>43516</v>
      </c>
      <c r="AK1693" s="320">
        <v>9926.2099999999991</v>
      </c>
      <c r="AM1693" s="265" t="s">
        <v>39928</v>
      </c>
      <c r="AN1693" s="266">
        <v>59163.58</v>
      </c>
      <c r="AP1693" s="233" t="s">
        <v>11578</v>
      </c>
      <c r="AQ1693" s="234">
        <v>123797.65</v>
      </c>
      <c r="AS1693" s="211" t="s">
        <v>8540</v>
      </c>
      <c r="AT1693" s="212">
        <v>931</v>
      </c>
    </row>
    <row r="1694" spans="1:46" x14ac:dyDescent="0.3">
      <c r="A1694" s="315" t="s">
        <v>65939</v>
      </c>
      <c r="B1694" s="315"/>
      <c r="C1694" s="316">
        <v>900</v>
      </c>
      <c r="E1694" s="263" t="s">
        <v>39729</v>
      </c>
      <c r="F1694" s="263"/>
      <c r="G1694" s="264">
        <v>3000</v>
      </c>
      <c r="I1694" s="227" t="s">
        <v>5378</v>
      </c>
      <c r="J1694" s="227"/>
      <c r="K1694" s="228">
        <v>577302.06000000006</v>
      </c>
      <c r="M1694" s="205" t="s">
        <v>2001</v>
      </c>
      <c r="N1694" s="205"/>
      <c r="O1694" s="206">
        <v>107026</v>
      </c>
      <c r="U1694" s="309" t="s">
        <v>55917</v>
      </c>
      <c r="V1694" s="310">
        <v>2720.99</v>
      </c>
      <c r="X1694" s="267" t="s">
        <v>63049</v>
      </c>
      <c r="Y1694" s="268">
        <v>354748.88</v>
      </c>
      <c r="AA1694" s="229" t="s">
        <v>44456</v>
      </c>
      <c r="AB1694" s="230">
        <v>647483.59</v>
      </c>
      <c r="AD1694" s="209" t="s">
        <v>16254</v>
      </c>
      <c r="AE1694" s="210">
        <v>34476.300000000003</v>
      </c>
      <c r="AF1694" s="93"/>
      <c r="AG1694" s="201" t="s">
        <v>13695</v>
      </c>
      <c r="AH1694" s="202">
        <v>21216.06</v>
      </c>
      <c r="AJ1694" s="319" t="s">
        <v>43518</v>
      </c>
      <c r="AK1694" s="320">
        <v>900</v>
      </c>
      <c r="AM1694" s="265" t="s">
        <v>39929</v>
      </c>
      <c r="AN1694" s="266">
        <v>3000</v>
      </c>
      <c r="AP1694" s="233" t="s">
        <v>11580</v>
      </c>
      <c r="AQ1694" s="234">
        <v>577302.06000000006</v>
      </c>
      <c r="AS1694" s="211" t="s">
        <v>8718</v>
      </c>
      <c r="AT1694" s="212">
        <v>2000</v>
      </c>
    </row>
    <row r="1695" spans="1:46" x14ac:dyDescent="0.3">
      <c r="A1695" s="315" t="s">
        <v>43498</v>
      </c>
      <c r="B1695" s="315"/>
      <c r="C1695" s="316">
        <v>10716.41</v>
      </c>
      <c r="E1695" s="263" t="s">
        <v>39731</v>
      </c>
      <c r="F1695" s="263"/>
      <c r="G1695" s="264">
        <v>12245.34</v>
      </c>
      <c r="I1695" s="227" t="s">
        <v>5379</v>
      </c>
      <c r="J1695" s="227"/>
      <c r="K1695" s="228">
        <v>3489002.74</v>
      </c>
      <c r="M1695" s="205" t="s">
        <v>2002</v>
      </c>
      <c r="N1695" s="205"/>
      <c r="O1695" s="206">
        <v>12052</v>
      </c>
      <c r="U1695" s="309" t="s">
        <v>33289</v>
      </c>
      <c r="V1695" s="310">
        <v>2232.08</v>
      </c>
      <c r="X1695" s="267" t="s">
        <v>61298</v>
      </c>
      <c r="Y1695" s="268">
        <v>56055.09</v>
      </c>
      <c r="AA1695" s="229" t="s">
        <v>44457</v>
      </c>
      <c r="AB1695" s="230">
        <v>49543.41</v>
      </c>
      <c r="AD1695" s="209" t="s">
        <v>16255</v>
      </c>
      <c r="AE1695" s="210">
        <v>13200</v>
      </c>
      <c r="AF1695" s="93"/>
      <c r="AG1695" s="201" t="s">
        <v>13696</v>
      </c>
      <c r="AH1695" s="202">
        <v>19568.810000000001</v>
      </c>
      <c r="AJ1695" s="319" t="s">
        <v>43519</v>
      </c>
      <c r="AK1695" s="320">
        <v>10716.41</v>
      </c>
      <c r="AM1695" s="265" t="s">
        <v>39931</v>
      </c>
      <c r="AN1695" s="266">
        <v>12245.34</v>
      </c>
      <c r="AP1695" s="233" t="s">
        <v>11581</v>
      </c>
      <c r="AQ1695" s="234">
        <v>3489002.74</v>
      </c>
      <c r="AS1695" s="211" t="s">
        <v>8973</v>
      </c>
      <c r="AT1695" s="212">
        <v>5385</v>
      </c>
    </row>
    <row r="1696" spans="1:46" x14ac:dyDescent="0.3">
      <c r="A1696" s="315" t="s">
        <v>65945</v>
      </c>
      <c r="B1696" s="315"/>
      <c r="C1696" s="316">
        <v>600</v>
      </c>
      <c r="E1696" s="263" t="s">
        <v>39732</v>
      </c>
      <c r="F1696" s="263"/>
      <c r="G1696" s="264">
        <v>1693.3</v>
      </c>
      <c r="I1696" s="227" t="s">
        <v>5380</v>
      </c>
      <c r="J1696" s="227"/>
      <c r="K1696" s="228">
        <v>24380</v>
      </c>
      <c r="M1696" s="205" t="s">
        <v>2003</v>
      </c>
      <c r="N1696" s="205"/>
      <c r="O1696" s="206">
        <v>5397</v>
      </c>
      <c r="U1696" s="309" t="s">
        <v>33290</v>
      </c>
      <c r="V1696" s="310">
        <v>6768.88</v>
      </c>
      <c r="X1696" s="267" t="s">
        <v>58950</v>
      </c>
      <c r="Y1696" s="268">
        <v>30174.07</v>
      </c>
      <c r="AA1696" s="229" t="s">
        <v>51706</v>
      </c>
      <c r="AB1696" s="230">
        <v>2732</v>
      </c>
      <c r="AD1696" s="209" t="s">
        <v>16256</v>
      </c>
      <c r="AE1696" s="210">
        <v>34349.68</v>
      </c>
      <c r="AF1696" s="93"/>
      <c r="AG1696" s="201" t="s">
        <v>13697</v>
      </c>
      <c r="AH1696" s="202">
        <v>25.75</v>
      </c>
      <c r="AJ1696" s="319" t="s">
        <v>43528</v>
      </c>
      <c r="AK1696" s="320">
        <v>600</v>
      </c>
      <c r="AM1696" s="265" t="s">
        <v>39932</v>
      </c>
      <c r="AN1696" s="266">
        <v>1693.3</v>
      </c>
      <c r="AP1696" s="233" t="s">
        <v>11582</v>
      </c>
      <c r="AQ1696" s="234">
        <v>24380</v>
      </c>
      <c r="AS1696" s="211" t="s">
        <v>9172</v>
      </c>
      <c r="AT1696" s="212">
        <v>500</v>
      </c>
    </row>
    <row r="1697" spans="1:46" x14ac:dyDescent="0.3">
      <c r="A1697" s="315" t="s">
        <v>65946</v>
      </c>
      <c r="B1697" s="315"/>
      <c r="C1697" s="316">
        <v>58297.47</v>
      </c>
      <c r="E1697" s="263" t="s">
        <v>39733</v>
      </c>
      <c r="F1697" s="263"/>
      <c r="G1697" s="264">
        <v>14907.15</v>
      </c>
      <c r="I1697" s="227" t="s">
        <v>5381</v>
      </c>
      <c r="J1697" s="227"/>
      <c r="K1697" s="228">
        <v>133621.65</v>
      </c>
      <c r="M1697" s="205" t="s">
        <v>2004</v>
      </c>
      <c r="N1697" s="205"/>
      <c r="O1697" s="206">
        <v>2591.79</v>
      </c>
      <c r="U1697" s="309" t="s">
        <v>34740</v>
      </c>
      <c r="V1697" s="310">
        <v>19303.68</v>
      </c>
      <c r="X1697" s="267" t="s">
        <v>63050</v>
      </c>
      <c r="Y1697" s="268">
        <v>86913.48</v>
      </c>
      <c r="AA1697" s="229" t="s">
        <v>51707</v>
      </c>
      <c r="AB1697" s="230">
        <v>209</v>
      </c>
      <c r="AD1697" s="209" t="s">
        <v>16257</v>
      </c>
      <c r="AE1697" s="210">
        <v>17193.580000000002</v>
      </c>
      <c r="AF1697" s="93"/>
      <c r="AG1697" s="201" t="s">
        <v>21983</v>
      </c>
      <c r="AH1697" s="202">
        <v>77471.31</v>
      </c>
      <c r="AJ1697" s="319" t="s">
        <v>43532</v>
      </c>
      <c r="AK1697" s="320">
        <v>58297.47</v>
      </c>
      <c r="AM1697" s="265" t="s">
        <v>39933</v>
      </c>
      <c r="AN1697" s="266">
        <v>14907.15</v>
      </c>
      <c r="AP1697" s="233" t="s">
        <v>11583</v>
      </c>
      <c r="AQ1697" s="234">
        <v>133621.65</v>
      </c>
      <c r="AS1697" s="211" t="s">
        <v>9868</v>
      </c>
      <c r="AT1697" s="212">
        <v>35887</v>
      </c>
    </row>
    <row r="1698" spans="1:46" x14ac:dyDescent="0.3">
      <c r="A1698" s="315" t="s">
        <v>65947</v>
      </c>
      <c r="B1698" s="315"/>
      <c r="C1698" s="316">
        <v>53126.9</v>
      </c>
      <c r="E1698" s="263" t="s">
        <v>39734</v>
      </c>
      <c r="F1698" s="263"/>
      <c r="G1698" s="264">
        <v>460.64</v>
      </c>
      <c r="I1698" s="227" t="s">
        <v>5382</v>
      </c>
      <c r="J1698" s="227"/>
      <c r="K1698" s="228">
        <v>6876696.5099999998</v>
      </c>
      <c r="M1698" s="205" t="s">
        <v>2005</v>
      </c>
      <c r="N1698" s="205"/>
      <c r="O1698" s="206">
        <v>12934.32</v>
      </c>
      <c r="U1698" s="309" t="s">
        <v>44589</v>
      </c>
      <c r="V1698" s="310">
        <v>744.89</v>
      </c>
      <c r="X1698" s="267" t="s">
        <v>63051</v>
      </c>
      <c r="Y1698" s="268">
        <v>34726.519999999997</v>
      </c>
      <c r="AA1698" s="229" t="s">
        <v>44458</v>
      </c>
      <c r="AB1698" s="230">
        <v>97000</v>
      </c>
      <c r="AD1698" s="209" t="s">
        <v>16258</v>
      </c>
      <c r="AE1698" s="210">
        <v>47890.52</v>
      </c>
      <c r="AF1698" s="93"/>
      <c r="AG1698" s="201" t="s">
        <v>32238</v>
      </c>
      <c r="AH1698" s="202">
        <v>2832.38</v>
      </c>
      <c r="AJ1698" s="319" t="s">
        <v>43533</v>
      </c>
      <c r="AK1698" s="320">
        <v>53126.9</v>
      </c>
      <c r="AM1698" s="265" t="s">
        <v>39934</v>
      </c>
      <c r="AN1698" s="266">
        <v>460.64</v>
      </c>
      <c r="AP1698" s="233" t="s">
        <v>11584</v>
      </c>
      <c r="AQ1698" s="234">
        <v>6876696.5099999998</v>
      </c>
      <c r="AS1698" s="211" t="s">
        <v>6713</v>
      </c>
      <c r="AT1698" s="212">
        <v>266052.73</v>
      </c>
    </row>
    <row r="1699" spans="1:46" x14ac:dyDescent="0.3">
      <c r="A1699" s="315" t="s">
        <v>43510</v>
      </c>
      <c r="B1699" s="315"/>
      <c r="C1699" s="316">
        <v>13602.67</v>
      </c>
      <c r="E1699" s="263" t="s">
        <v>39735</v>
      </c>
      <c r="F1699" s="263"/>
      <c r="G1699" s="264">
        <v>2228.04</v>
      </c>
      <c r="I1699" s="227" t="s">
        <v>5383</v>
      </c>
      <c r="J1699" s="227"/>
      <c r="K1699" s="228">
        <v>244877.84</v>
      </c>
      <c r="M1699" s="205" t="s">
        <v>2006</v>
      </c>
      <c r="N1699" s="205"/>
      <c r="O1699" s="206">
        <v>4354</v>
      </c>
      <c r="U1699" s="309" t="s">
        <v>17666</v>
      </c>
      <c r="V1699" s="310">
        <v>169540.31</v>
      </c>
      <c r="X1699" s="267" t="s">
        <v>58838</v>
      </c>
      <c r="Y1699" s="268">
        <v>296746.83</v>
      </c>
      <c r="AA1699" s="229" t="s">
        <v>44459</v>
      </c>
      <c r="AB1699" s="230">
        <v>7420.5</v>
      </c>
      <c r="AD1699" s="209" t="s">
        <v>16259</v>
      </c>
      <c r="AE1699" s="210">
        <v>149551.32</v>
      </c>
      <c r="AF1699" s="93"/>
      <c r="AG1699" s="201" t="s">
        <v>32239</v>
      </c>
      <c r="AH1699" s="202">
        <v>9236.7099999999991</v>
      </c>
      <c r="AJ1699" s="319" t="s">
        <v>43534</v>
      </c>
      <c r="AK1699" s="320">
        <v>13602.67</v>
      </c>
      <c r="AM1699" s="265" t="s">
        <v>39935</v>
      </c>
      <c r="AN1699" s="266">
        <v>2228.04</v>
      </c>
      <c r="AP1699" s="233" t="s">
        <v>11585</v>
      </c>
      <c r="AQ1699" s="234">
        <v>244877.84</v>
      </c>
      <c r="AS1699" s="211" t="s">
        <v>6927</v>
      </c>
      <c r="AT1699" s="212">
        <v>41500</v>
      </c>
    </row>
    <row r="1700" spans="1:46" x14ac:dyDescent="0.3">
      <c r="A1700" s="315" t="s">
        <v>69788</v>
      </c>
      <c r="B1700" s="315"/>
      <c r="C1700" s="316">
        <v>40.25</v>
      </c>
      <c r="E1700" s="263" t="s">
        <v>39738</v>
      </c>
      <c r="F1700" s="263"/>
      <c r="G1700" s="264">
        <v>300</v>
      </c>
      <c r="I1700" s="227" t="s">
        <v>5384</v>
      </c>
      <c r="J1700" s="227"/>
      <c r="K1700" s="228">
        <v>3791255.1</v>
      </c>
      <c r="M1700" s="205" t="s">
        <v>2007</v>
      </c>
      <c r="N1700" s="205"/>
      <c r="O1700" s="206">
        <v>338255</v>
      </c>
      <c r="U1700" s="309" t="s">
        <v>57314</v>
      </c>
      <c r="V1700" s="310">
        <v>1341216.31</v>
      </c>
      <c r="X1700" s="267" t="s">
        <v>64012</v>
      </c>
      <c r="Y1700" s="268">
        <v>108234.72</v>
      </c>
      <c r="AA1700" s="229" t="s">
        <v>36049</v>
      </c>
      <c r="AB1700" s="230">
        <v>8979.1</v>
      </c>
      <c r="AD1700" s="209" t="s">
        <v>16260</v>
      </c>
      <c r="AE1700" s="210">
        <v>690733.29</v>
      </c>
      <c r="AF1700" s="93"/>
      <c r="AG1700" s="201" t="s">
        <v>32240</v>
      </c>
      <c r="AH1700" s="202">
        <v>839.77</v>
      </c>
      <c r="AJ1700" s="319" t="s">
        <v>69784</v>
      </c>
      <c r="AK1700" s="320">
        <v>40.25</v>
      </c>
      <c r="AM1700" s="265" t="s">
        <v>39938</v>
      </c>
      <c r="AN1700" s="266">
        <v>300</v>
      </c>
      <c r="AP1700" s="233" t="s">
        <v>11586</v>
      </c>
      <c r="AQ1700" s="234">
        <v>3791255.1</v>
      </c>
      <c r="AS1700" s="211" t="s">
        <v>7119</v>
      </c>
      <c r="AT1700" s="212">
        <v>12876.65</v>
      </c>
    </row>
    <row r="1701" spans="1:46" x14ac:dyDescent="0.3">
      <c r="A1701" s="315" t="s">
        <v>43511</v>
      </c>
      <c r="B1701" s="315"/>
      <c r="C1701" s="316">
        <v>3309.71</v>
      </c>
      <c r="E1701" s="263" t="s">
        <v>39739</v>
      </c>
      <c r="F1701" s="263"/>
      <c r="G1701" s="264">
        <v>17714.89</v>
      </c>
      <c r="I1701" s="227" t="s">
        <v>5385</v>
      </c>
      <c r="J1701" s="227"/>
      <c r="K1701" s="228">
        <v>159900.64000000001</v>
      </c>
      <c r="M1701" s="205" t="s">
        <v>2008</v>
      </c>
      <c r="N1701" s="205"/>
      <c r="O1701" s="206">
        <v>7580</v>
      </c>
      <c r="U1701" s="309" t="s">
        <v>17667</v>
      </c>
      <c r="V1701" s="310">
        <v>55510.35</v>
      </c>
      <c r="X1701" s="267" t="s">
        <v>61810</v>
      </c>
      <c r="Y1701" s="268">
        <v>83984.04</v>
      </c>
      <c r="AA1701" s="229" t="s">
        <v>36050</v>
      </c>
      <c r="AB1701" s="230">
        <v>686.9</v>
      </c>
      <c r="AD1701" s="209" t="s">
        <v>16261</v>
      </c>
      <c r="AE1701" s="210">
        <v>132060</v>
      </c>
      <c r="AF1701" s="93"/>
      <c r="AG1701" s="201" t="s">
        <v>32241</v>
      </c>
      <c r="AH1701" s="202">
        <v>2275.29</v>
      </c>
      <c r="AJ1701" s="319" t="s">
        <v>43535</v>
      </c>
      <c r="AK1701" s="320">
        <v>3309.71</v>
      </c>
      <c r="AM1701" s="265" t="s">
        <v>39939</v>
      </c>
      <c r="AN1701" s="266">
        <v>17714.89</v>
      </c>
      <c r="AP1701" s="233" t="s">
        <v>11587</v>
      </c>
      <c r="AQ1701" s="234">
        <v>159900.64000000001</v>
      </c>
      <c r="AS1701" s="211" t="s">
        <v>7382</v>
      </c>
      <c r="AT1701" s="212">
        <v>134363.10999999999</v>
      </c>
    </row>
    <row r="1702" spans="1:46" x14ac:dyDescent="0.3">
      <c r="A1702" s="315" t="s">
        <v>65956</v>
      </c>
      <c r="B1702" s="315"/>
      <c r="C1702" s="316">
        <v>5843.3</v>
      </c>
      <c r="E1702" s="263" t="s">
        <v>39740</v>
      </c>
      <c r="F1702" s="263"/>
      <c r="G1702" s="264">
        <v>20174.72</v>
      </c>
      <c r="I1702" s="227" t="s">
        <v>5386</v>
      </c>
      <c r="J1702" s="227"/>
      <c r="K1702" s="228">
        <v>58307</v>
      </c>
      <c r="M1702" s="205" t="s">
        <v>2009</v>
      </c>
      <c r="N1702" s="205"/>
      <c r="O1702" s="206">
        <v>731637.28</v>
      </c>
      <c r="U1702" s="309" t="s">
        <v>58211</v>
      </c>
      <c r="V1702" s="310">
        <v>6194.5</v>
      </c>
      <c r="X1702" s="267" t="s">
        <v>60211</v>
      </c>
      <c r="Y1702" s="268">
        <v>21209.3</v>
      </c>
      <c r="AA1702" s="229" t="s">
        <v>36051</v>
      </c>
      <c r="AB1702" s="230">
        <v>4020</v>
      </c>
      <c r="AD1702" s="209" t="s">
        <v>16262</v>
      </c>
      <c r="AE1702" s="210">
        <v>24850.21</v>
      </c>
      <c r="AF1702" s="93"/>
      <c r="AG1702" s="201" t="s">
        <v>32242</v>
      </c>
      <c r="AH1702" s="202">
        <v>2661.8</v>
      </c>
      <c r="AJ1702" s="319" t="s">
        <v>57120</v>
      </c>
      <c r="AK1702" s="320">
        <v>5843.3</v>
      </c>
      <c r="AM1702" s="265" t="s">
        <v>39940</v>
      </c>
      <c r="AN1702" s="266">
        <v>20174.72</v>
      </c>
      <c r="AP1702" s="233" t="s">
        <v>11588</v>
      </c>
      <c r="AQ1702" s="234">
        <v>58307</v>
      </c>
      <c r="AS1702" s="211" t="s">
        <v>7607</v>
      </c>
      <c r="AT1702" s="212">
        <v>227472.69</v>
      </c>
    </row>
    <row r="1703" spans="1:46" x14ac:dyDescent="0.3">
      <c r="A1703" s="315" t="s">
        <v>57004</v>
      </c>
      <c r="B1703" s="315"/>
      <c r="C1703" s="316">
        <v>79501.02</v>
      </c>
      <c r="E1703" s="263" t="s">
        <v>39741</v>
      </c>
      <c r="F1703" s="263"/>
      <c r="G1703" s="264">
        <v>498.04</v>
      </c>
      <c r="I1703" s="227" t="s">
        <v>5387</v>
      </c>
      <c r="J1703" s="227"/>
      <c r="K1703" s="228">
        <v>1747046.03</v>
      </c>
      <c r="M1703" s="205" t="s">
        <v>2010</v>
      </c>
      <c r="N1703" s="205"/>
      <c r="O1703" s="206">
        <v>116752.8</v>
      </c>
      <c r="U1703" s="309" t="s">
        <v>54970</v>
      </c>
      <c r="V1703" s="310">
        <v>10801.27</v>
      </c>
      <c r="X1703" s="267" t="s">
        <v>60212</v>
      </c>
      <c r="Y1703" s="268">
        <v>1555.53</v>
      </c>
      <c r="AA1703" s="229" t="s">
        <v>36052</v>
      </c>
      <c r="AB1703" s="230">
        <v>306</v>
      </c>
      <c r="AD1703" s="209" t="s">
        <v>16263</v>
      </c>
      <c r="AE1703" s="210">
        <v>178897.36</v>
      </c>
      <c r="AF1703" s="93"/>
      <c r="AG1703" s="201" t="s">
        <v>32243</v>
      </c>
      <c r="AH1703" s="202">
        <v>1723.21</v>
      </c>
      <c r="AJ1703" s="319" t="s">
        <v>57123</v>
      </c>
      <c r="AK1703" s="320">
        <v>79501.02</v>
      </c>
      <c r="AM1703" s="265" t="s">
        <v>39941</v>
      </c>
      <c r="AN1703" s="266">
        <v>498.04</v>
      </c>
      <c r="AP1703" s="233" t="s">
        <v>11589</v>
      </c>
      <c r="AQ1703" s="234">
        <v>1747046.03</v>
      </c>
      <c r="AS1703" s="211" t="s">
        <v>7793</v>
      </c>
      <c r="AT1703" s="212">
        <v>177806.65</v>
      </c>
    </row>
    <row r="1704" spans="1:46" x14ac:dyDescent="0.3">
      <c r="A1704" s="315" t="s">
        <v>57005</v>
      </c>
      <c r="B1704" s="315"/>
      <c r="C1704" s="316">
        <v>937.61</v>
      </c>
      <c r="E1704" s="263" t="s">
        <v>39742</v>
      </c>
      <c r="F1704" s="263"/>
      <c r="G1704" s="264">
        <v>101564.4</v>
      </c>
      <c r="I1704" s="227" t="s">
        <v>5388</v>
      </c>
      <c r="J1704" s="227"/>
      <c r="K1704" s="228">
        <v>1637527.66</v>
      </c>
      <c r="M1704" s="205" t="s">
        <v>2011</v>
      </c>
      <c r="N1704" s="205"/>
      <c r="O1704" s="206">
        <v>9767</v>
      </c>
      <c r="U1704" s="309" t="s">
        <v>67281</v>
      </c>
      <c r="V1704" s="310">
        <v>3202.38</v>
      </c>
      <c r="X1704" s="267" t="s">
        <v>60213</v>
      </c>
      <c r="Y1704" s="268">
        <v>5196.2700000000004</v>
      </c>
      <c r="AA1704" s="229" t="s">
        <v>36053</v>
      </c>
      <c r="AB1704" s="230">
        <v>36620.9</v>
      </c>
      <c r="AD1704" s="209" t="s">
        <v>16264</v>
      </c>
      <c r="AE1704" s="210">
        <v>37102.639999999999</v>
      </c>
      <c r="AF1704" s="93"/>
      <c r="AG1704" s="201" t="s">
        <v>32244</v>
      </c>
      <c r="AH1704" s="202">
        <v>491.88</v>
      </c>
      <c r="AJ1704" s="319" t="s">
        <v>57124</v>
      </c>
      <c r="AK1704" s="320">
        <v>937.61</v>
      </c>
      <c r="AM1704" s="265" t="s">
        <v>39942</v>
      </c>
      <c r="AN1704" s="266">
        <v>101564.4</v>
      </c>
      <c r="AP1704" s="233" t="s">
        <v>11590</v>
      </c>
      <c r="AQ1704" s="234">
        <v>1637527.66</v>
      </c>
      <c r="AS1704" s="211" t="s">
        <v>8069</v>
      </c>
      <c r="AT1704" s="212">
        <v>66708.17</v>
      </c>
    </row>
    <row r="1705" spans="1:46" x14ac:dyDescent="0.3">
      <c r="A1705" s="315" t="s">
        <v>57007</v>
      </c>
      <c r="B1705" s="315"/>
      <c r="C1705" s="316">
        <v>2339.2600000000002</v>
      </c>
      <c r="E1705" s="263" t="s">
        <v>39744</v>
      </c>
      <c r="F1705" s="263"/>
      <c r="G1705" s="264">
        <v>89.94</v>
      </c>
      <c r="I1705" s="227" t="s">
        <v>5389</v>
      </c>
      <c r="J1705" s="227"/>
      <c r="K1705" s="228">
        <v>878533.42</v>
      </c>
      <c r="M1705" s="205" t="s">
        <v>4077</v>
      </c>
      <c r="N1705" s="205"/>
      <c r="O1705" s="206">
        <v>6629.12</v>
      </c>
      <c r="U1705" s="309" t="s">
        <v>54971</v>
      </c>
      <c r="V1705" s="310">
        <v>11368.77</v>
      </c>
      <c r="X1705" s="267" t="s">
        <v>60214</v>
      </c>
      <c r="Y1705" s="268">
        <v>12097.32</v>
      </c>
      <c r="AA1705" s="229" t="s">
        <v>46695</v>
      </c>
      <c r="AB1705" s="230">
        <v>28797.03</v>
      </c>
      <c r="AD1705" s="209" t="s">
        <v>16265</v>
      </c>
      <c r="AE1705" s="210">
        <v>64254.09</v>
      </c>
      <c r="AF1705" s="93"/>
      <c r="AG1705" s="201" t="s">
        <v>32245</v>
      </c>
      <c r="AH1705" s="202">
        <v>7.96</v>
      </c>
      <c r="AJ1705" s="319" t="s">
        <v>57126</v>
      </c>
      <c r="AK1705" s="320">
        <v>2339.2600000000002</v>
      </c>
      <c r="AM1705" s="265" t="s">
        <v>39944</v>
      </c>
      <c r="AN1705" s="266">
        <v>89.94</v>
      </c>
      <c r="AP1705" s="233" t="s">
        <v>11591</v>
      </c>
      <c r="AQ1705" s="234">
        <v>878533.42</v>
      </c>
      <c r="AS1705" s="211" t="s">
        <v>8332</v>
      </c>
      <c r="AT1705" s="212">
        <v>156156.09</v>
      </c>
    </row>
    <row r="1706" spans="1:46" x14ac:dyDescent="0.3">
      <c r="A1706" s="315" t="s">
        <v>57008</v>
      </c>
      <c r="B1706" s="315"/>
      <c r="C1706" s="316">
        <v>3300.24</v>
      </c>
      <c r="E1706" s="263" t="s">
        <v>39745</v>
      </c>
      <c r="F1706" s="263"/>
      <c r="G1706" s="264">
        <v>137275.71</v>
      </c>
      <c r="I1706" s="227" t="s">
        <v>5390</v>
      </c>
      <c r="J1706" s="227"/>
      <c r="K1706" s="228">
        <v>16034.64</v>
      </c>
      <c r="M1706" s="205" t="s">
        <v>2012</v>
      </c>
      <c r="N1706" s="205"/>
      <c r="O1706" s="206">
        <v>2005</v>
      </c>
      <c r="U1706" s="309" t="s">
        <v>63633</v>
      </c>
      <c r="V1706" s="310">
        <v>11583.77</v>
      </c>
      <c r="X1706" s="267" t="s">
        <v>62947</v>
      </c>
      <c r="Y1706" s="268">
        <v>12340</v>
      </c>
      <c r="AA1706" s="229" t="s">
        <v>36054</v>
      </c>
      <c r="AB1706" s="230">
        <v>5001.47</v>
      </c>
      <c r="AD1706" s="209" t="s">
        <v>16266</v>
      </c>
      <c r="AE1706" s="210">
        <v>20820.060000000001</v>
      </c>
      <c r="AF1706" s="93"/>
      <c r="AG1706" s="201" t="s">
        <v>13698</v>
      </c>
      <c r="AH1706" s="202">
        <v>2596.81</v>
      </c>
      <c r="AJ1706" s="319" t="s">
        <v>57127</v>
      </c>
      <c r="AK1706" s="320">
        <v>3300.24</v>
      </c>
      <c r="AM1706" s="265" t="s">
        <v>39945</v>
      </c>
      <c r="AN1706" s="266">
        <v>137275.71</v>
      </c>
      <c r="AP1706" s="233" t="s">
        <v>11592</v>
      </c>
      <c r="AQ1706" s="234">
        <v>16034.64</v>
      </c>
      <c r="AS1706" s="211" t="s">
        <v>8719</v>
      </c>
      <c r="AT1706" s="212">
        <v>15445</v>
      </c>
    </row>
    <row r="1707" spans="1:46" x14ac:dyDescent="0.3">
      <c r="A1707" s="315" t="s">
        <v>57009</v>
      </c>
      <c r="B1707" s="315"/>
      <c r="C1707" s="316">
        <v>20713.349999999999</v>
      </c>
      <c r="E1707" s="263" t="s">
        <v>39746</v>
      </c>
      <c r="F1707" s="263"/>
      <c r="G1707" s="264">
        <v>20000</v>
      </c>
      <c r="I1707" s="227" t="s">
        <v>5391</v>
      </c>
      <c r="J1707" s="227"/>
      <c r="K1707" s="228">
        <v>2292613.3199999998</v>
      </c>
      <c r="M1707" s="205" t="s">
        <v>4078</v>
      </c>
      <c r="N1707" s="205"/>
      <c r="O1707" s="206">
        <v>6829.26</v>
      </c>
      <c r="U1707" s="309" t="s">
        <v>63634</v>
      </c>
      <c r="V1707" s="310">
        <v>2495.41</v>
      </c>
      <c r="X1707" s="267" t="s">
        <v>64013</v>
      </c>
      <c r="Y1707" s="268">
        <v>8770.9699999999993</v>
      </c>
      <c r="AA1707" s="229" t="s">
        <v>46696</v>
      </c>
      <c r="AB1707" s="230">
        <v>15783.02</v>
      </c>
      <c r="AD1707" s="209" t="s">
        <v>13116</v>
      </c>
      <c r="AE1707" s="210">
        <v>250157.7</v>
      </c>
      <c r="AF1707" s="93"/>
      <c r="AG1707" s="201" t="s">
        <v>13699</v>
      </c>
      <c r="AH1707" s="202">
        <v>198.65</v>
      </c>
      <c r="AJ1707" s="319" t="s">
        <v>57128</v>
      </c>
      <c r="AK1707" s="320">
        <v>20713.349999999999</v>
      </c>
      <c r="AM1707" s="265" t="s">
        <v>39946</v>
      </c>
      <c r="AN1707" s="266">
        <v>20000</v>
      </c>
      <c r="AP1707" s="233" t="s">
        <v>11593</v>
      </c>
      <c r="AQ1707" s="234">
        <v>2292613.3199999998</v>
      </c>
      <c r="AS1707" s="211" t="s">
        <v>8974</v>
      </c>
      <c r="AT1707" s="212">
        <v>156744.12</v>
      </c>
    </row>
    <row r="1708" spans="1:46" x14ac:dyDescent="0.3">
      <c r="A1708" s="315" t="s">
        <v>57010</v>
      </c>
      <c r="B1708" s="315"/>
      <c r="C1708" s="316">
        <v>8548.3799999999992</v>
      </c>
      <c r="E1708" s="263" t="s">
        <v>39747</v>
      </c>
      <c r="F1708" s="263"/>
      <c r="G1708" s="264">
        <v>1401.84</v>
      </c>
      <c r="I1708" s="227" t="s">
        <v>5392</v>
      </c>
      <c r="J1708" s="227"/>
      <c r="K1708" s="228">
        <v>39399686.829999998</v>
      </c>
      <c r="M1708" s="205" t="s">
        <v>2013</v>
      </c>
      <c r="N1708" s="205"/>
      <c r="O1708" s="206">
        <v>253230</v>
      </c>
      <c r="U1708" s="309" t="s">
        <v>54972</v>
      </c>
      <c r="V1708" s="310">
        <v>3018.01</v>
      </c>
      <c r="X1708" s="267" t="s">
        <v>63052</v>
      </c>
      <c r="Y1708" s="268">
        <v>22869.69</v>
      </c>
      <c r="AA1708" s="229" t="s">
        <v>42193</v>
      </c>
      <c r="AB1708" s="230">
        <v>2453</v>
      </c>
      <c r="AD1708" s="209" t="s">
        <v>13117</v>
      </c>
      <c r="AE1708" s="210">
        <v>102854.45</v>
      </c>
      <c r="AF1708" s="93"/>
      <c r="AG1708" s="201" t="s">
        <v>13700</v>
      </c>
      <c r="AH1708" s="202">
        <v>511.57</v>
      </c>
      <c r="AJ1708" s="319" t="s">
        <v>57129</v>
      </c>
      <c r="AK1708" s="320">
        <v>8548.3799999999992</v>
      </c>
      <c r="AM1708" s="265" t="s">
        <v>39947</v>
      </c>
      <c r="AN1708" s="266">
        <v>1401.84</v>
      </c>
      <c r="AP1708" s="233" t="s">
        <v>11594</v>
      </c>
      <c r="AQ1708" s="234">
        <v>39399686.829999998</v>
      </c>
      <c r="AS1708" s="211" t="s">
        <v>9304</v>
      </c>
      <c r="AT1708" s="212">
        <v>488787.21</v>
      </c>
    </row>
    <row r="1709" spans="1:46" x14ac:dyDescent="0.3">
      <c r="A1709" s="315" t="s">
        <v>57011</v>
      </c>
      <c r="B1709" s="315"/>
      <c r="C1709" s="316">
        <v>1363.28</v>
      </c>
      <c r="E1709" s="263" t="s">
        <v>39749</v>
      </c>
      <c r="F1709" s="263"/>
      <c r="G1709" s="264">
        <v>18130.95</v>
      </c>
      <c r="I1709" s="227" t="s">
        <v>5393</v>
      </c>
      <c r="J1709" s="227"/>
      <c r="K1709" s="228">
        <v>1922319.46</v>
      </c>
      <c r="M1709" s="205" t="s">
        <v>2014</v>
      </c>
      <c r="N1709" s="205"/>
      <c r="O1709" s="206">
        <v>7535.84</v>
      </c>
      <c r="U1709" s="309" t="s">
        <v>54973</v>
      </c>
      <c r="V1709" s="310">
        <v>9050.2000000000007</v>
      </c>
      <c r="X1709" s="267" t="s">
        <v>63053</v>
      </c>
      <c r="Y1709" s="268">
        <v>1749.48</v>
      </c>
      <c r="AA1709" s="229" t="s">
        <v>46697</v>
      </c>
      <c r="AB1709" s="230">
        <v>81750.070000000007</v>
      </c>
      <c r="AD1709" s="209" t="s">
        <v>16267</v>
      </c>
      <c r="AE1709" s="210">
        <v>691581.94</v>
      </c>
      <c r="AF1709" s="93"/>
      <c r="AG1709" s="201" t="s">
        <v>13701</v>
      </c>
      <c r="AH1709" s="202">
        <v>2596.81</v>
      </c>
      <c r="AJ1709" s="319" t="s">
        <v>57130</v>
      </c>
      <c r="AK1709" s="320">
        <v>1363.28</v>
      </c>
      <c r="AM1709" s="265" t="s">
        <v>39949</v>
      </c>
      <c r="AN1709" s="266">
        <v>18130.95</v>
      </c>
      <c r="AP1709" s="233" t="s">
        <v>11595</v>
      </c>
      <c r="AQ1709" s="234">
        <v>1922319.46</v>
      </c>
      <c r="AS1709" s="211" t="s">
        <v>10635</v>
      </c>
      <c r="AT1709" s="212">
        <v>10700</v>
      </c>
    </row>
    <row r="1710" spans="1:46" x14ac:dyDescent="0.3">
      <c r="A1710" s="315" t="s">
        <v>57013</v>
      </c>
      <c r="B1710" s="315"/>
      <c r="C1710" s="316">
        <v>61737.68</v>
      </c>
      <c r="E1710" s="263" t="s">
        <v>39750</v>
      </c>
      <c r="F1710" s="263"/>
      <c r="G1710" s="264">
        <v>186.9</v>
      </c>
      <c r="I1710" s="227" t="s">
        <v>5394</v>
      </c>
      <c r="J1710" s="227"/>
      <c r="K1710" s="228">
        <v>112387.55</v>
      </c>
      <c r="M1710" s="205" t="s">
        <v>2015</v>
      </c>
      <c r="N1710" s="205"/>
      <c r="O1710" s="206">
        <v>171682</v>
      </c>
      <c r="U1710" s="309" t="s">
        <v>58462</v>
      </c>
      <c r="V1710" s="310">
        <v>309.63</v>
      </c>
      <c r="X1710" s="267" t="s">
        <v>63054</v>
      </c>
      <c r="Y1710" s="268">
        <v>5459.75</v>
      </c>
      <c r="AA1710" s="229" t="s">
        <v>36055</v>
      </c>
      <c r="AB1710" s="230">
        <v>49408.37</v>
      </c>
      <c r="AD1710" s="209" t="s">
        <v>13118</v>
      </c>
      <c r="AE1710" s="210">
        <v>7547.6</v>
      </c>
      <c r="AF1710" s="93"/>
      <c r="AG1710" s="201" t="s">
        <v>32246</v>
      </c>
      <c r="AH1710" s="202">
        <v>2832.38</v>
      </c>
      <c r="AJ1710" s="319" t="s">
        <v>57132</v>
      </c>
      <c r="AK1710" s="320">
        <v>61737.68</v>
      </c>
      <c r="AM1710" s="265" t="s">
        <v>39950</v>
      </c>
      <c r="AN1710" s="266">
        <v>186.9</v>
      </c>
      <c r="AP1710" s="233" t="s">
        <v>11596</v>
      </c>
      <c r="AQ1710" s="234">
        <v>112387.55</v>
      </c>
      <c r="AS1710" s="211" t="s">
        <v>10906</v>
      </c>
      <c r="AT1710" s="212">
        <v>54929.33</v>
      </c>
    </row>
    <row r="1711" spans="1:46" x14ac:dyDescent="0.3">
      <c r="A1711" s="315" t="s">
        <v>57014</v>
      </c>
      <c r="B1711" s="315"/>
      <c r="C1711" s="316">
        <v>21365.68</v>
      </c>
      <c r="E1711" s="263" t="s">
        <v>39751</v>
      </c>
      <c r="F1711" s="263"/>
      <c r="G1711" s="264">
        <v>10000</v>
      </c>
      <c r="I1711" s="227" t="s">
        <v>5395</v>
      </c>
      <c r="J1711" s="227"/>
      <c r="K1711" s="228">
        <v>7835</v>
      </c>
      <c r="M1711" s="205" t="s">
        <v>2016</v>
      </c>
      <c r="N1711" s="205"/>
      <c r="O1711" s="206">
        <v>3972</v>
      </c>
      <c r="U1711" s="309" t="s">
        <v>57315</v>
      </c>
      <c r="V1711" s="310">
        <v>32294</v>
      </c>
      <c r="X1711" s="267" t="s">
        <v>64014</v>
      </c>
      <c r="Y1711" s="268">
        <v>22058.98</v>
      </c>
      <c r="AA1711" s="229" t="s">
        <v>46698</v>
      </c>
      <c r="AB1711" s="230">
        <v>31642.36</v>
      </c>
      <c r="AD1711" s="209" t="s">
        <v>13119</v>
      </c>
      <c r="AE1711" s="210">
        <v>20070.57</v>
      </c>
      <c r="AF1711" s="93"/>
      <c r="AG1711" s="201" t="s">
        <v>32247</v>
      </c>
      <c r="AH1711" s="202">
        <v>9236.7099999999991</v>
      </c>
      <c r="AJ1711" s="319" t="s">
        <v>57133</v>
      </c>
      <c r="AK1711" s="320">
        <v>21365.68</v>
      </c>
      <c r="AM1711" s="265" t="s">
        <v>39951</v>
      </c>
      <c r="AN1711" s="266">
        <v>10000</v>
      </c>
      <c r="AP1711" s="233" t="s">
        <v>11597</v>
      </c>
      <c r="AQ1711" s="234">
        <v>7835</v>
      </c>
      <c r="AS1711" s="211" t="s">
        <v>11562</v>
      </c>
      <c r="AT1711" s="212">
        <v>370414.15</v>
      </c>
    </row>
    <row r="1712" spans="1:46" x14ac:dyDescent="0.3">
      <c r="A1712" s="315" t="s">
        <v>57017</v>
      </c>
      <c r="B1712" s="315"/>
      <c r="C1712" s="316">
        <v>856.8</v>
      </c>
      <c r="E1712" s="263" t="s">
        <v>39752</v>
      </c>
      <c r="F1712" s="263"/>
      <c r="G1712" s="264">
        <v>1897.62</v>
      </c>
      <c r="I1712" s="227" t="s">
        <v>5396</v>
      </c>
      <c r="J1712" s="227"/>
      <c r="K1712" s="228">
        <v>100256.7</v>
      </c>
      <c r="M1712" s="205" t="s">
        <v>2017</v>
      </c>
      <c r="N1712" s="205"/>
      <c r="O1712" s="206">
        <v>78610</v>
      </c>
      <c r="U1712" s="309" t="s">
        <v>67282</v>
      </c>
      <c r="V1712" s="310">
        <v>23710</v>
      </c>
      <c r="X1712" s="267" t="s">
        <v>62441</v>
      </c>
      <c r="Y1712" s="268">
        <v>64627.98</v>
      </c>
      <c r="AA1712" s="229" t="s">
        <v>36056</v>
      </c>
      <c r="AB1712" s="230">
        <v>12434.32</v>
      </c>
      <c r="AD1712" s="209" t="s">
        <v>13120</v>
      </c>
      <c r="AE1712" s="210">
        <v>10919.44</v>
      </c>
      <c r="AF1712" s="93"/>
      <c r="AG1712" s="201" t="s">
        <v>13702</v>
      </c>
      <c r="AH1712" s="202">
        <v>1038.42</v>
      </c>
      <c r="AJ1712" s="319" t="s">
        <v>57136</v>
      </c>
      <c r="AK1712" s="320">
        <v>856.8</v>
      </c>
      <c r="AM1712" s="265" t="s">
        <v>39952</v>
      </c>
      <c r="AN1712" s="266">
        <v>1897.62</v>
      </c>
      <c r="AP1712" s="233" t="s">
        <v>11598</v>
      </c>
      <c r="AQ1712" s="234">
        <v>100256.7</v>
      </c>
      <c r="AS1712" s="211" t="s">
        <v>12231</v>
      </c>
      <c r="AT1712" s="212">
        <v>5290</v>
      </c>
    </row>
    <row r="1713" spans="1:46" x14ac:dyDescent="0.3">
      <c r="A1713" s="315" t="s">
        <v>57018</v>
      </c>
      <c r="B1713" s="315"/>
      <c r="C1713" s="316">
        <v>14801.4</v>
      </c>
      <c r="E1713" s="263" t="s">
        <v>39753</v>
      </c>
      <c r="F1713" s="263"/>
      <c r="G1713" s="264">
        <v>13462.19</v>
      </c>
      <c r="I1713" s="227" t="s">
        <v>5397</v>
      </c>
      <c r="J1713" s="227"/>
      <c r="K1713" s="228">
        <v>891804.18</v>
      </c>
      <c r="M1713" s="205" t="s">
        <v>2018</v>
      </c>
      <c r="N1713" s="205"/>
      <c r="O1713" s="206">
        <v>430348</v>
      </c>
      <c r="U1713" s="309" t="s">
        <v>60278</v>
      </c>
      <c r="V1713" s="310">
        <v>9118.7000000000007</v>
      </c>
      <c r="X1713" s="267" t="s">
        <v>62442</v>
      </c>
      <c r="Y1713" s="268">
        <v>23933.759999999998</v>
      </c>
      <c r="AA1713" s="229" t="s">
        <v>49672</v>
      </c>
      <c r="AB1713" s="230">
        <v>15963.68</v>
      </c>
      <c r="AD1713" s="209" t="s">
        <v>16268</v>
      </c>
      <c r="AE1713" s="210">
        <v>6157.5</v>
      </c>
      <c r="AF1713" s="93"/>
      <c r="AG1713" s="201" t="s">
        <v>13703</v>
      </c>
      <c r="AH1713" s="202">
        <v>2786.86</v>
      </c>
      <c r="AJ1713" s="319" t="s">
        <v>57137</v>
      </c>
      <c r="AK1713" s="320">
        <v>14801.4</v>
      </c>
      <c r="AM1713" s="265" t="s">
        <v>39953</v>
      </c>
      <c r="AN1713" s="266">
        <v>13462.19</v>
      </c>
      <c r="AP1713" s="233" t="s">
        <v>11599</v>
      </c>
      <c r="AQ1713" s="234">
        <v>891804.18</v>
      </c>
      <c r="AS1713" s="211" t="s">
        <v>9869</v>
      </c>
      <c r="AT1713" s="212">
        <v>2185245.9</v>
      </c>
    </row>
    <row r="1714" spans="1:46" x14ac:dyDescent="0.3">
      <c r="A1714" s="315" t="s">
        <v>57019</v>
      </c>
      <c r="B1714" s="315"/>
      <c r="C1714" s="316">
        <v>529.6</v>
      </c>
      <c r="E1714" s="263" t="s">
        <v>39754</v>
      </c>
      <c r="F1714" s="263"/>
      <c r="G1714" s="264">
        <v>10778.64</v>
      </c>
      <c r="I1714" s="227" t="s">
        <v>5398</v>
      </c>
      <c r="J1714" s="227"/>
      <c r="K1714" s="228">
        <v>198870.73</v>
      </c>
      <c r="M1714" s="205" t="s">
        <v>2019</v>
      </c>
      <c r="N1714" s="205"/>
      <c r="O1714" s="206">
        <v>38913.949999999997</v>
      </c>
      <c r="U1714" s="309" t="s">
        <v>67283</v>
      </c>
      <c r="V1714" s="310">
        <v>114.12</v>
      </c>
      <c r="X1714" s="267" t="s">
        <v>63560</v>
      </c>
      <c r="Y1714" s="268">
        <v>13141.31</v>
      </c>
      <c r="AA1714" s="229" t="s">
        <v>49673</v>
      </c>
      <c r="AB1714" s="230">
        <v>1116.32</v>
      </c>
      <c r="AD1714" s="209" t="s">
        <v>13123</v>
      </c>
      <c r="AE1714" s="210">
        <v>3647.5</v>
      </c>
      <c r="AF1714" s="93"/>
      <c r="AG1714" s="201" t="s">
        <v>22014</v>
      </c>
      <c r="AH1714" s="202">
        <v>2661.8</v>
      </c>
      <c r="AJ1714" s="319" t="s">
        <v>57138</v>
      </c>
      <c r="AK1714" s="320">
        <v>529.6</v>
      </c>
      <c r="AM1714" s="265" t="s">
        <v>39954</v>
      </c>
      <c r="AN1714" s="266">
        <v>10778.64</v>
      </c>
      <c r="AP1714" s="233" t="s">
        <v>11600</v>
      </c>
      <c r="AQ1714" s="234">
        <v>198870.73</v>
      </c>
      <c r="AS1714" s="211" t="s">
        <v>6714</v>
      </c>
      <c r="AT1714" s="212">
        <v>10872.75</v>
      </c>
    </row>
    <row r="1715" spans="1:46" x14ac:dyDescent="0.3">
      <c r="A1715" s="315" t="s">
        <v>65959</v>
      </c>
      <c r="B1715" s="315"/>
      <c r="C1715" s="316">
        <v>802.48</v>
      </c>
      <c r="E1715" s="263" t="s">
        <v>39755</v>
      </c>
      <c r="F1715" s="263"/>
      <c r="G1715" s="264">
        <v>42641.03</v>
      </c>
      <c r="I1715" s="227" t="s">
        <v>5399</v>
      </c>
      <c r="J1715" s="227"/>
      <c r="K1715" s="228">
        <v>27087.3</v>
      </c>
      <c r="M1715" s="205" t="s">
        <v>2020</v>
      </c>
      <c r="N1715" s="205"/>
      <c r="O1715" s="206">
        <v>75623.72</v>
      </c>
      <c r="U1715" s="309" t="s">
        <v>54974</v>
      </c>
      <c r="V1715" s="310">
        <v>2638.6</v>
      </c>
      <c r="X1715" s="267" t="s">
        <v>61811</v>
      </c>
      <c r="Y1715" s="268">
        <v>13747.29</v>
      </c>
      <c r="AA1715" s="229" t="s">
        <v>44460</v>
      </c>
      <c r="AB1715" s="230">
        <v>27012.54</v>
      </c>
      <c r="AD1715" s="209" t="s">
        <v>13127</v>
      </c>
      <c r="AE1715" s="210">
        <v>92287.83</v>
      </c>
      <c r="AF1715" s="93"/>
      <c r="AG1715" s="201" t="s">
        <v>22018</v>
      </c>
      <c r="AH1715" s="202">
        <v>1723.21</v>
      </c>
      <c r="AJ1715" s="319" t="s">
        <v>57139</v>
      </c>
      <c r="AK1715" s="320">
        <v>802.48</v>
      </c>
      <c r="AM1715" s="265" t="s">
        <v>39955</v>
      </c>
      <c r="AN1715" s="266">
        <v>42641.03</v>
      </c>
      <c r="AP1715" s="233" t="s">
        <v>11601</v>
      </c>
      <c r="AQ1715" s="234">
        <v>27087.3</v>
      </c>
      <c r="AS1715" s="211" t="s">
        <v>7120</v>
      </c>
      <c r="AT1715" s="212">
        <v>609</v>
      </c>
    </row>
    <row r="1716" spans="1:46" x14ac:dyDescent="0.3">
      <c r="A1716" s="315" t="s">
        <v>57020</v>
      </c>
      <c r="B1716" s="315"/>
      <c r="C1716" s="316">
        <v>7283.1</v>
      </c>
      <c r="E1716" s="263" t="s">
        <v>39757</v>
      </c>
      <c r="F1716" s="263"/>
      <c r="G1716" s="264">
        <v>22362.2</v>
      </c>
      <c r="I1716" s="227" t="s">
        <v>5400</v>
      </c>
      <c r="J1716" s="227"/>
      <c r="K1716" s="228">
        <v>508934.58</v>
      </c>
      <c r="M1716" s="205" t="s">
        <v>2021</v>
      </c>
      <c r="N1716" s="205"/>
      <c r="O1716" s="206">
        <v>76500</v>
      </c>
      <c r="U1716" s="309" t="s">
        <v>51954</v>
      </c>
      <c r="V1716" s="310">
        <v>201.85</v>
      </c>
      <c r="X1716" s="267" t="s">
        <v>61812</v>
      </c>
      <c r="Y1716" s="268">
        <v>1051.6300000000001</v>
      </c>
      <c r="AA1716" s="229" t="s">
        <v>44461</v>
      </c>
      <c r="AB1716" s="230">
        <v>2066.46</v>
      </c>
      <c r="AD1716" s="209" t="s">
        <v>16269</v>
      </c>
      <c r="AE1716" s="210">
        <v>19860.8</v>
      </c>
      <c r="AF1716" s="93"/>
      <c r="AG1716" s="201" t="s">
        <v>22019</v>
      </c>
      <c r="AH1716" s="202">
        <v>491.88</v>
      </c>
      <c r="AJ1716" s="319" t="s">
        <v>57140</v>
      </c>
      <c r="AK1716" s="320">
        <v>7283.1</v>
      </c>
      <c r="AM1716" s="265" t="s">
        <v>39957</v>
      </c>
      <c r="AN1716" s="266">
        <v>22362.2</v>
      </c>
      <c r="AP1716" s="233" t="s">
        <v>11602</v>
      </c>
      <c r="AQ1716" s="234">
        <v>508934.58</v>
      </c>
      <c r="AS1716" s="211" t="s">
        <v>7383</v>
      </c>
      <c r="AT1716" s="212">
        <v>25638</v>
      </c>
    </row>
    <row r="1717" spans="1:46" x14ac:dyDescent="0.3">
      <c r="A1717" s="315" t="s">
        <v>57021</v>
      </c>
      <c r="B1717" s="315"/>
      <c r="C1717" s="316">
        <v>1901.21</v>
      </c>
      <c r="E1717" s="263" t="s">
        <v>39758</v>
      </c>
      <c r="F1717" s="263"/>
      <c r="G1717" s="264">
        <v>18092.07</v>
      </c>
      <c r="I1717" s="227" t="s">
        <v>5401</v>
      </c>
      <c r="J1717" s="227"/>
      <c r="K1717" s="228">
        <v>293919.93</v>
      </c>
      <c r="M1717" s="205" t="s">
        <v>2022</v>
      </c>
      <c r="N1717" s="205"/>
      <c r="O1717" s="206">
        <v>2252.67</v>
      </c>
      <c r="U1717" s="309" t="s">
        <v>51955</v>
      </c>
      <c r="V1717" s="310">
        <v>605.29</v>
      </c>
      <c r="X1717" s="267" t="s">
        <v>61813</v>
      </c>
      <c r="Y1717" s="268">
        <v>2901.85</v>
      </c>
      <c r="AA1717" s="229" t="s">
        <v>44462</v>
      </c>
      <c r="AB1717" s="230">
        <v>6022642.1299999999</v>
      </c>
      <c r="AD1717" s="209" t="s">
        <v>13128</v>
      </c>
      <c r="AE1717" s="210">
        <v>27927</v>
      </c>
      <c r="AF1717" s="93"/>
      <c r="AG1717" s="201" t="s">
        <v>32248</v>
      </c>
      <c r="AH1717" s="202">
        <v>7.96</v>
      </c>
      <c r="AJ1717" s="319" t="s">
        <v>57141</v>
      </c>
      <c r="AK1717" s="320">
        <v>1901.21</v>
      </c>
      <c r="AM1717" s="265" t="s">
        <v>39958</v>
      </c>
      <c r="AN1717" s="266">
        <v>18092.07</v>
      </c>
      <c r="AP1717" s="233" t="s">
        <v>11603</v>
      </c>
      <c r="AQ1717" s="234">
        <v>293919.93</v>
      </c>
      <c r="AS1717" s="211" t="s">
        <v>7794</v>
      </c>
      <c r="AT1717" s="212">
        <v>6662</v>
      </c>
    </row>
    <row r="1718" spans="1:46" x14ac:dyDescent="0.3">
      <c r="A1718" s="315" t="s">
        <v>57022</v>
      </c>
      <c r="B1718" s="315"/>
      <c r="C1718" s="316">
        <v>12457.74</v>
      </c>
      <c r="E1718" s="263" t="s">
        <v>39759</v>
      </c>
      <c r="F1718" s="263"/>
      <c r="G1718" s="264">
        <v>11685.69</v>
      </c>
      <c r="I1718" s="227" t="s">
        <v>5402</v>
      </c>
      <c r="J1718" s="227"/>
      <c r="K1718" s="228">
        <v>105</v>
      </c>
      <c r="M1718" s="205" t="s">
        <v>4079</v>
      </c>
      <c r="N1718" s="205"/>
      <c r="O1718" s="206">
        <v>1726</v>
      </c>
      <c r="U1718" s="309" t="s">
        <v>58463</v>
      </c>
      <c r="V1718" s="310">
        <v>14.51</v>
      </c>
      <c r="X1718" s="267" t="s">
        <v>61814</v>
      </c>
      <c r="Y1718" s="268">
        <v>5350</v>
      </c>
      <c r="AA1718" s="229" t="s">
        <v>44463</v>
      </c>
      <c r="AB1718" s="230">
        <v>460731.63</v>
      </c>
      <c r="AD1718" s="209" t="s">
        <v>16270</v>
      </c>
      <c r="AE1718" s="210">
        <v>19598.759999999998</v>
      </c>
      <c r="AF1718" s="93"/>
      <c r="AG1718" s="201" t="s">
        <v>13704</v>
      </c>
      <c r="AH1718" s="202">
        <v>8600</v>
      </c>
      <c r="AJ1718" s="319" t="s">
        <v>57142</v>
      </c>
      <c r="AK1718" s="320">
        <v>12457.74</v>
      </c>
      <c r="AM1718" s="265" t="s">
        <v>39959</v>
      </c>
      <c r="AN1718" s="266">
        <v>11685.69</v>
      </c>
      <c r="AP1718" s="233" t="s">
        <v>11604</v>
      </c>
      <c r="AQ1718" s="234">
        <v>105</v>
      </c>
      <c r="AS1718" s="211" t="s">
        <v>8208</v>
      </c>
      <c r="AT1718" s="212">
        <v>5679</v>
      </c>
    </row>
    <row r="1719" spans="1:46" x14ac:dyDescent="0.3">
      <c r="A1719" s="315" t="s">
        <v>65961</v>
      </c>
      <c r="B1719" s="315"/>
      <c r="C1719" s="316">
        <v>4826.84</v>
      </c>
      <c r="E1719" s="263" t="s">
        <v>39760</v>
      </c>
      <c r="F1719" s="263"/>
      <c r="G1719" s="264">
        <v>1042.8699999999999</v>
      </c>
      <c r="I1719" s="227" t="s">
        <v>5403</v>
      </c>
      <c r="J1719" s="227"/>
      <c r="K1719" s="228">
        <v>37461.72</v>
      </c>
      <c r="M1719" s="205" t="s">
        <v>2023</v>
      </c>
      <c r="N1719" s="205"/>
      <c r="O1719" s="206">
        <v>89696.9</v>
      </c>
      <c r="U1719" s="309" t="s">
        <v>51957</v>
      </c>
      <c r="V1719" s="310">
        <v>23031.78</v>
      </c>
      <c r="X1719" s="267" t="s">
        <v>61815</v>
      </c>
      <c r="Y1719" s="268">
        <v>196.51</v>
      </c>
      <c r="AA1719" s="229" t="s">
        <v>16290</v>
      </c>
      <c r="AB1719" s="230">
        <v>8109</v>
      </c>
      <c r="AD1719" s="209" t="s">
        <v>16271</v>
      </c>
      <c r="AE1719" s="210">
        <v>20000</v>
      </c>
      <c r="AF1719" s="93"/>
      <c r="AG1719" s="201" t="s">
        <v>13705</v>
      </c>
      <c r="AH1719" s="202">
        <v>657.83</v>
      </c>
      <c r="AJ1719" s="319" t="s">
        <v>57145</v>
      </c>
      <c r="AK1719" s="320">
        <v>4826.84</v>
      </c>
      <c r="AM1719" s="265" t="s">
        <v>39960</v>
      </c>
      <c r="AN1719" s="266">
        <v>1042.8699999999999</v>
      </c>
      <c r="AP1719" s="233" t="s">
        <v>11605</v>
      </c>
      <c r="AQ1719" s="234">
        <v>37461.72</v>
      </c>
      <c r="AS1719" s="211" t="s">
        <v>8975</v>
      </c>
      <c r="AT1719" s="212">
        <v>1770</v>
      </c>
    </row>
    <row r="1720" spans="1:46" x14ac:dyDescent="0.3">
      <c r="A1720" s="315" t="s">
        <v>57026</v>
      </c>
      <c r="B1720" s="315"/>
      <c r="C1720" s="316">
        <v>1720.01</v>
      </c>
      <c r="E1720" s="263" t="s">
        <v>39761</v>
      </c>
      <c r="F1720" s="263"/>
      <c r="G1720" s="264">
        <v>5840.91</v>
      </c>
      <c r="I1720" s="227" t="s">
        <v>5419</v>
      </c>
      <c r="J1720" s="227"/>
      <c r="K1720" s="228">
        <v>1345051.32</v>
      </c>
      <c r="M1720" s="205" t="s">
        <v>2024</v>
      </c>
      <c r="N1720" s="205"/>
      <c r="O1720" s="206">
        <v>7476</v>
      </c>
      <c r="U1720" s="309" t="s">
        <v>51958</v>
      </c>
      <c r="V1720" s="310">
        <v>5595.22</v>
      </c>
      <c r="X1720" s="267" t="s">
        <v>64015</v>
      </c>
      <c r="Y1720" s="268">
        <v>16934.150000000001</v>
      </c>
      <c r="AA1720" s="229" t="s">
        <v>13129</v>
      </c>
      <c r="AB1720" s="230">
        <v>359.8</v>
      </c>
      <c r="AD1720" s="209" t="s">
        <v>16272</v>
      </c>
      <c r="AE1720" s="210">
        <v>28130</v>
      </c>
      <c r="AF1720" s="93"/>
      <c r="AG1720" s="201" t="s">
        <v>13706</v>
      </c>
      <c r="AH1720" s="202">
        <v>788</v>
      </c>
      <c r="AJ1720" s="319" t="s">
        <v>57147</v>
      </c>
      <c r="AK1720" s="320">
        <v>1720.01</v>
      </c>
      <c r="AM1720" s="265" t="s">
        <v>39961</v>
      </c>
      <c r="AN1720" s="266">
        <v>5840.91</v>
      </c>
      <c r="AP1720" s="233" t="s">
        <v>11621</v>
      </c>
      <c r="AQ1720" s="234">
        <v>1345051.32</v>
      </c>
      <c r="AS1720" s="211" t="s">
        <v>9305</v>
      </c>
      <c r="AT1720" s="212">
        <v>44735</v>
      </c>
    </row>
    <row r="1721" spans="1:46" x14ac:dyDescent="0.3">
      <c r="A1721" s="315" t="s">
        <v>57027</v>
      </c>
      <c r="B1721" s="315"/>
      <c r="C1721" s="316">
        <v>1791.53</v>
      </c>
      <c r="E1721" s="263" t="s">
        <v>39762</v>
      </c>
      <c r="F1721" s="263"/>
      <c r="G1721" s="264">
        <v>3835.92</v>
      </c>
      <c r="I1721" s="227" t="s">
        <v>5404</v>
      </c>
      <c r="J1721" s="227"/>
      <c r="K1721" s="228">
        <v>12927.37</v>
      </c>
      <c r="M1721" s="205" t="s">
        <v>2025</v>
      </c>
      <c r="N1721" s="205"/>
      <c r="O1721" s="206">
        <v>24334.65</v>
      </c>
      <c r="U1721" s="309" t="s">
        <v>49753</v>
      </c>
      <c r="V1721" s="310">
        <v>19680.72</v>
      </c>
      <c r="X1721" s="267" t="s">
        <v>61816</v>
      </c>
      <c r="Y1721" s="268">
        <v>77918.59</v>
      </c>
      <c r="AA1721" s="229" t="s">
        <v>51708</v>
      </c>
      <c r="AB1721" s="230">
        <v>6903.6</v>
      </c>
      <c r="AD1721" s="209" t="s">
        <v>16273</v>
      </c>
      <c r="AE1721" s="210">
        <v>28130</v>
      </c>
      <c r="AF1721" s="93"/>
      <c r="AG1721" s="201" t="s">
        <v>13707</v>
      </c>
      <c r="AH1721" s="202">
        <v>2116.17</v>
      </c>
      <c r="AJ1721" s="319" t="s">
        <v>57148</v>
      </c>
      <c r="AK1721" s="320">
        <v>1791.53</v>
      </c>
      <c r="AM1721" s="265" t="s">
        <v>39962</v>
      </c>
      <c r="AN1721" s="266">
        <v>3835.92</v>
      </c>
      <c r="AP1721" s="233" t="s">
        <v>11606</v>
      </c>
      <c r="AQ1721" s="234">
        <v>12927.37</v>
      </c>
      <c r="AS1721" s="211" t="s">
        <v>9870</v>
      </c>
      <c r="AT1721" s="212">
        <v>95965.75</v>
      </c>
    </row>
    <row r="1722" spans="1:46" x14ac:dyDescent="0.3">
      <c r="A1722" s="315" t="s">
        <v>57029</v>
      </c>
      <c r="B1722" s="315"/>
      <c r="C1722" s="316">
        <v>4594.8999999999996</v>
      </c>
      <c r="E1722" s="263" t="s">
        <v>39763</v>
      </c>
      <c r="F1722" s="263"/>
      <c r="G1722" s="264">
        <v>11861.72</v>
      </c>
      <c r="I1722" s="227" t="s">
        <v>5405</v>
      </c>
      <c r="J1722" s="227"/>
      <c r="K1722" s="228">
        <v>120902.89</v>
      </c>
      <c r="M1722" s="205" t="s">
        <v>2026</v>
      </c>
      <c r="N1722" s="205"/>
      <c r="O1722" s="206">
        <v>35302.120000000003</v>
      </c>
      <c r="U1722" s="309" t="s">
        <v>51959</v>
      </c>
      <c r="V1722" s="310">
        <v>26.72</v>
      </c>
      <c r="X1722" s="267" t="s">
        <v>54867</v>
      </c>
      <c r="Y1722" s="268">
        <v>158112</v>
      </c>
      <c r="AA1722" s="229" t="s">
        <v>33174</v>
      </c>
      <c r="AB1722" s="230">
        <v>232844.4</v>
      </c>
      <c r="AD1722" s="209" t="s">
        <v>16274</v>
      </c>
      <c r="AE1722" s="210">
        <v>41560</v>
      </c>
      <c r="AF1722" s="93"/>
      <c r="AG1722" s="201" t="s">
        <v>32249</v>
      </c>
      <c r="AH1722" s="202">
        <v>2246.85</v>
      </c>
      <c r="AJ1722" s="319" t="s">
        <v>57150</v>
      </c>
      <c r="AK1722" s="320">
        <v>4594.8999999999996</v>
      </c>
      <c r="AM1722" s="265" t="s">
        <v>39963</v>
      </c>
      <c r="AN1722" s="266">
        <v>11861.72</v>
      </c>
      <c r="AP1722" s="233" t="s">
        <v>11607</v>
      </c>
      <c r="AQ1722" s="234">
        <v>120902.89</v>
      </c>
      <c r="AS1722" s="211" t="s">
        <v>6715</v>
      </c>
      <c r="AT1722" s="212">
        <v>484011</v>
      </c>
    </row>
    <row r="1723" spans="1:46" x14ac:dyDescent="0.3">
      <c r="A1723" s="315" t="s">
        <v>57030</v>
      </c>
      <c r="B1723" s="315"/>
      <c r="C1723" s="316">
        <v>27363.69</v>
      </c>
      <c r="E1723" s="263" t="s">
        <v>39764</v>
      </c>
      <c r="F1723" s="263"/>
      <c r="G1723" s="264">
        <v>56053.8</v>
      </c>
      <c r="I1723" s="227" t="s">
        <v>5406</v>
      </c>
      <c r="J1723" s="227"/>
      <c r="K1723" s="228">
        <v>58985.65</v>
      </c>
      <c r="M1723" s="205" t="s">
        <v>2027</v>
      </c>
      <c r="N1723" s="205"/>
      <c r="O1723" s="206">
        <v>411692.05</v>
      </c>
      <c r="U1723" s="309" t="s">
        <v>67284</v>
      </c>
      <c r="V1723" s="310">
        <v>-0.01</v>
      </c>
      <c r="X1723" s="267" t="s">
        <v>55851</v>
      </c>
      <c r="Y1723" s="268">
        <v>110938</v>
      </c>
      <c r="AA1723" s="229" t="s">
        <v>48699</v>
      </c>
      <c r="AB1723" s="230">
        <v>5152.6000000000004</v>
      </c>
      <c r="AD1723" s="209" t="s">
        <v>16275</v>
      </c>
      <c r="AE1723" s="210">
        <v>1473.04</v>
      </c>
      <c r="AF1723" s="93"/>
      <c r="AG1723" s="201" t="s">
        <v>13708</v>
      </c>
      <c r="AH1723" s="202">
        <v>8600</v>
      </c>
      <c r="AJ1723" s="319" t="s">
        <v>57151</v>
      </c>
      <c r="AK1723" s="320">
        <v>27363.69</v>
      </c>
      <c r="AM1723" s="265" t="s">
        <v>39964</v>
      </c>
      <c r="AN1723" s="266">
        <v>56053.8</v>
      </c>
      <c r="AP1723" s="233" t="s">
        <v>11608</v>
      </c>
      <c r="AQ1723" s="234">
        <v>58985.65</v>
      </c>
      <c r="AS1723" s="211" t="s">
        <v>6928</v>
      </c>
      <c r="AT1723" s="212">
        <v>70100</v>
      </c>
    </row>
    <row r="1724" spans="1:46" x14ac:dyDescent="0.3">
      <c r="A1724" s="315" t="s">
        <v>65967</v>
      </c>
      <c r="B1724" s="315"/>
      <c r="C1724" s="316">
        <v>7162.73</v>
      </c>
      <c r="E1724" s="263" t="s">
        <v>39765</v>
      </c>
      <c r="F1724" s="263"/>
      <c r="G1724" s="264">
        <v>1218.6300000000001</v>
      </c>
      <c r="I1724" s="227" t="s">
        <v>5407</v>
      </c>
      <c r="J1724" s="227"/>
      <c r="K1724" s="228">
        <v>117888.12</v>
      </c>
      <c r="M1724" s="205" t="s">
        <v>2028</v>
      </c>
      <c r="N1724" s="205"/>
      <c r="O1724" s="206">
        <v>11940</v>
      </c>
      <c r="U1724" s="309" t="s">
        <v>67285</v>
      </c>
      <c r="V1724" s="310">
        <v>172508.05</v>
      </c>
      <c r="X1724" s="267" t="s">
        <v>63055</v>
      </c>
      <c r="Y1724" s="268">
        <v>1531.81</v>
      </c>
      <c r="AA1724" s="229" t="s">
        <v>34606</v>
      </c>
      <c r="AB1724" s="230">
        <v>116128</v>
      </c>
      <c r="AD1724" s="209" t="s">
        <v>16276</v>
      </c>
      <c r="AE1724" s="210">
        <v>8826.69</v>
      </c>
      <c r="AF1724" s="93"/>
      <c r="AG1724" s="201" t="s">
        <v>13709</v>
      </c>
      <c r="AH1724" s="202">
        <v>657.83</v>
      </c>
      <c r="AJ1724" s="319" t="s">
        <v>57152</v>
      </c>
      <c r="AK1724" s="320">
        <v>7162.73</v>
      </c>
      <c r="AM1724" s="265" t="s">
        <v>39965</v>
      </c>
      <c r="AN1724" s="266">
        <v>1218.6300000000001</v>
      </c>
      <c r="AP1724" s="233" t="s">
        <v>11609</v>
      </c>
      <c r="AQ1724" s="234">
        <v>117888.12</v>
      </c>
      <c r="AS1724" s="211" t="s">
        <v>7121</v>
      </c>
      <c r="AT1724" s="212">
        <v>26043.95</v>
      </c>
    </row>
    <row r="1725" spans="1:46" x14ac:dyDescent="0.3">
      <c r="A1725" s="315" t="s">
        <v>57032</v>
      </c>
      <c r="B1725" s="315"/>
      <c r="C1725" s="316">
        <v>13702.54</v>
      </c>
      <c r="E1725" s="263" t="s">
        <v>39766</v>
      </c>
      <c r="F1725" s="263"/>
      <c r="G1725" s="264">
        <v>33793.47</v>
      </c>
      <c r="I1725" s="227" t="s">
        <v>5408</v>
      </c>
      <c r="J1725" s="227"/>
      <c r="K1725" s="228">
        <v>93929.22</v>
      </c>
      <c r="M1725" s="205" t="s">
        <v>2029</v>
      </c>
      <c r="N1725" s="205"/>
      <c r="O1725" s="206">
        <v>60728</v>
      </c>
      <c r="U1725" s="309" t="s">
        <v>34742</v>
      </c>
      <c r="V1725" s="310">
        <v>200648.33</v>
      </c>
      <c r="X1725" s="267" t="s">
        <v>59491</v>
      </c>
      <c r="Y1725" s="268">
        <v>28262.5</v>
      </c>
      <c r="AA1725" s="229" t="s">
        <v>16291</v>
      </c>
      <c r="AB1725" s="230">
        <v>107031.82</v>
      </c>
      <c r="AD1725" s="209" t="s">
        <v>16277</v>
      </c>
      <c r="AE1725" s="210">
        <v>9250.07</v>
      </c>
      <c r="AF1725" s="93"/>
      <c r="AG1725" s="201" t="s">
        <v>13710</v>
      </c>
      <c r="AH1725" s="202">
        <v>788</v>
      </c>
      <c r="AJ1725" s="319" t="s">
        <v>57154</v>
      </c>
      <c r="AK1725" s="320">
        <v>13702.54</v>
      </c>
      <c r="AM1725" s="265" t="s">
        <v>39966</v>
      </c>
      <c r="AN1725" s="266">
        <v>33793.47</v>
      </c>
      <c r="AP1725" s="233" t="s">
        <v>11610</v>
      </c>
      <c r="AQ1725" s="234">
        <v>93929.22</v>
      </c>
      <c r="AS1725" s="211" t="s">
        <v>7384</v>
      </c>
      <c r="AT1725" s="212">
        <v>467508</v>
      </c>
    </row>
    <row r="1726" spans="1:46" x14ac:dyDescent="0.3">
      <c r="A1726" s="315" t="s">
        <v>57033</v>
      </c>
      <c r="B1726" s="315"/>
      <c r="C1726" s="316">
        <v>230.73</v>
      </c>
      <c r="E1726" s="263" t="s">
        <v>39767</v>
      </c>
      <c r="F1726" s="263"/>
      <c r="G1726" s="264">
        <v>4000</v>
      </c>
      <c r="I1726" s="227" t="s">
        <v>5409</v>
      </c>
      <c r="J1726" s="227"/>
      <c r="K1726" s="228">
        <v>163461.62</v>
      </c>
      <c r="M1726" s="205" t="s">
        <v>2030</v>
      </c>
      <c r="N1726" s="205"/>
      <c r="O1726" s="206">
        <v>54006.99</v>
      </c>
      <c r="U1726" s="309" t="s">
        <v>36126</v>
      </c>
      <c r="V1726" s="310">
        <v>10189.67</v>
      </c>
      <c r="X1726" s="267" t="s">
        <v>64016</v>
      </c>
      <c r="Y1726" s="268">
        <v>4730.8599999999997</v>
      </c>
      <c r="AA1726" s="229" t="s">
        <v>16293</v>
      </c>
      <c r="AB1726" s="230">
        <v>8187.82</v>
      </c>
      <c r="AD1726" s="209" t="s">
        <v>16278</v>
      </c>
      <c r="AE1726" s="210">
        <v>27711.35</v>
      </c>
      <c r="AF1726" s="93"/>
      <c r="AG1726" s="201" t="s">
        <v>13711</v>
      </c>
      <c r="AH1726" s="202">
        <v>2116.17</v>
      </c>
      <c r="AJ1726" s="319" t="s">
        <v>57155</v>
      </c>
      <c r="AK1726" s="320">
        <v>230.73</v>
      </c>
      <c r="AM1726" s="265" t="s">
        <v>39967</v>
      </c>
      <c r="AN1726" s="266">
        <v>4000</v>
      </c>
      <c r="AP1726" s="233" t="s">
        <v>11611</v>
      </c>
      <c r="AQ1726" s="234">
        <v>163461.62</v>
      </c>
      <c r="AS1726" s="211" t="s">
        <v>7795</v>
      </c>
      <c r="AT1726" s="212">
        <v>43382</v>
      </c>
    </row>
    <row r="1727" spans="1:46" x14ac:dyDescent="0.3">
      <c r="A1727" s="315" t="s">
        <v>57034</v>
      </c>
      <c r="B1727" s="315"/>
      <c r="C1727" s="316">
        <v>315</v>
      </c>
      <c r="E1727" s="263" t="s">
        <v>39768</v>
      </c>
      <c r="F1727" s="263"/>
      <c r="G1727" s="264">
        <v>1669.12</v>
      </c>
      <c r="I1727" s="227" t="s">
        <v>5410</v>
      </c>
      <c r="J1727" s="227"/>
      <c r="K1727" s="228">
        <v>25103.279999999999</v>
      </c>
      <c r="M1727" s="205" t="s">
        <v>2031</v>
      </c>
      <c r="N1727" s="205"/>
      <c r="O1727" s="206">
        <v>156</v>
      </c>
      <c r="U1727" s="309" t="s">
        <v>34743</v>
      </c>
      <c r="V1727" s="310">
        <v>150552</v>
      </c>
      <c r="X1727" s="267" t="s">
        <v>58951</v>
      </c>
      <c r="Y1727" s="268">
        <v>25144.61</v>
      </c>
      <c r="AA1727" s="229" t="s">
        <v>16294</v>
      </c>
      <c r="AB1727" s="230">
        <v>28293.26</v>
      </c>
      <c r="AD1727" s="209" t="s">
        <v>16279</v>
      </c>
      <c r="AE1727" s="210">
        <v>11711.92</v>
      </c>
      <c r="AF1727" s="93"/>
      <c r="AG1727" s="201" t="s">
        <v>22054</v>
      </c>
      <c r="AH1727" s="202">
        <v>2246.85</v>
      </c>
      <c r="AJ1727" s="319" t="s">
        <v>57156</v>
      </c>
      <c r="AK1727" s="320">
        <v>315</v>
      </c>
      <c r="AM1727" s="265" t="s">
        <v>39969</v>
      </c>
      <c r="AN1727" s="266">
        <v>1669.12</v>
      </c>
      <c r="AP1727" s="233" t="s">
        <v>11612</v>
      </c>
      <c r="AQ1727" s="234">
        <v>25103.279999999999</v>
      </c>
      <c r="AS1727" s="211" t="s">
        <v>7965</v>
      </c>
      <c r="AT1727" s="212">
        <v>28182</v>
      </c>
    </row>
    <row r="1728" spans="1:46" x14ac:dyDescent="0.3">
      <c r="A1728" s="315" t="s">
        <v>57035</v>
      </c>
      <c r="B1728" s="315"/>
      <c r="C1728" s="316">
        <v>186.26</v>
      </c>
      <c r="E1728" s="263" t="s">
        <v>39769</v>
      </c>
      <c r="F1728" s="263"/>
      <c r="G1728" s="264">
        <v>4951.3500000000004</v>
      </c>
      <c r="I1728" s="227" t="s">
        <v>5411</v>
      </c>
      <c r="J1728" s="227"/>
      <c r="K1728" s="228">
        <v>585565.55000000005</v>
      </c>
      <c r="M1728" s="205" t="s">
        <v>2032</v>
      </c>
      <c r="N1728" s="205"/>
      <c r="O1728" s="206">
        <v>330160.33</v>
      </c>
      <c r="U1728" s="309" t="s">
        <v>67286</v>
      </c>
      <c r="V1728" s="310">
        <v>34248</v>
      </c>
      <c r="X1728" s="267" t="s">
        <v>58952</v>
      </c>
      <c r="Y1728" s="268">
        <v>1923.5</v>
      </c>
      <c r="AA1728" s="229" t="s">
        <v>33175</v>
      </c>
      <c r="AB1728" s="230">
        <v>793.51</v>
      </c>
      <c r="AD1728" s="209" t="s">
        <v>16280</v>
      </c>
      <c r="AE1728" s="210">
        <v>554844.21</v>
      </c>
      <c r="AF1728" s="93"/>
      <c r="AG1728" s="201" t="s">
        <v>32250</v>
      </c>
      <c r="AH1728" s="202">
        <v>11446.75</v>
      </c>
      <c r="AJ1728" s="319" t="s">
        <v>57157</v>
      </c>
      <c r="AK1728" s="320">
        <v>186.26</v>
      </c>
      <c r="AM1728" s="265" t="s">
        <v>39970</v>
      </c>
      <c r="AN1728" s="266">
        <v>4951.3500000000004</v>
      </c>
      <c r="AP1728" s="233" t="s">
        <v>11613</v>
      </c>
      <c r="AQ1728" s="234">
        <v>585565.55000000005</v>
      </c>
      <c r="AS1728" s="211" t="s">
        <v>8070</v>
      </c>
      <c r="AT1728" s="212">
        <v>119034</v>
      </c>
    </row>
    <row r="1729" spans="1:46" x14ac:dyDescent="0.3">
      <c r="A1729" s="315" t="s">
        <v>57037</v>
      </c>
      <c r="B1729" s="315"/>
      <c r="C1729" s="316">
        <v>11848.08</v>
      </c>
      <c r="E1729" s="263" t="s">
        <v>39770</v>
      </c>
      <c r="F1729" s="263"/>
      <c r="G1729" s="264">
        <v>1056.06</v>
      </c>
      <c r="I1729" s="227" t="s">
        <v>5412</v>
      </c>
      <c r="J1729" s="227"/>
      <c r="K1729" s="228">
        <v>142574.01999999999</v>
      </c>
      <c r="M1729" s="205" t="s">
        <v>2033</v>
      </c>
      <c r="N1729" s="205"/>
      <c r="O1729" s="206">
        <v>1340729</v>
      </c>
      <c r="U1729" s="309" t="s">
        <v>67287</v>
      </c>
      <c r="V1729" s="310">
        <v>5468.95</v>
      </c>
      <c r="X1729" s="267" t="s">
        <v>58953</v>
      </c>
      <c r="Y1729" s="268">
        <v>6160.5</v>
      </c>
      <c r="AA1729" s="229" t="s">
        <v>33176</v>
      </c>
      <c r="AB1729" s="230">
        <v>612.58000000000004</v>
      </c>
      <c r="AD1729" s="209" t="s">
        <v>16281</v>
      </c>
      <c r="AE1729" s="210">
        <v>13642.5</v>
      </c>
      <c r="AF1729" s="93"/>
      <c r="AG1729" s="201" t="s">
        <v>32251</v>
      </c>
      <c r="AH1729" s="202">
        <v>18295.25</v>
      </c>
      <c r="AJ1729" s="319" t="s">
        <v>57159</v>
      </c>
      <c r="AK1729" s="320">
        <v>11848.08</v>
      </c>
      <c r="AM1729" s="265" t="s">
        <v>39971</v>
      </c>
      <c r="AN1729" s="266">
        <v>1056.06</v>
      </c>
      <c r="AP1729" s="233" t="s">
        <v>11614</v>
      </c>
      <c r="AQ1729" s="234">
        <v>142574.01999999999</v>
      </c>
      <c r="AS1729" s="211" t="s">
        <v>8333</v>
      </c>
      <c r="AT1729" s="212">
        <v>148330.98000000001</v>
      </c>
    </row>
    <row r="1730" spans="1:46" x14ac:dyDescent="0.3">
      <c r="A1730" s="315" t="s">
        <v>57038</v>
      </c>
      <c r="B1730" s="315"/>
      <c r="C1730" s="316">
        <v>1499.99</v>
      </c>
      <c r="E1730" s="263" t="s">
        <v>39772</v>
      </c>
      <c r="F1730" s="263"/>
      <c r="G1730" s="264">
        <v>8284.7900000000009</v>
      </c>
      <c r="I1730" s="227" t="s">
        <v>5413</v>
      </c>
      <c r="J1730" s="227"/>
      <c r="K1730" s="228">
        <v>145175.56</v>
      </c>
      <c r="M1730" s="205" t="s">
        <v>2034</v>
      </c>
      <c r="N1730" s="205"/>
      <c r="O1730" s="206">
        <v>10195</v>
      </c>
      <c r="U1730" s="309" t="s">
        <v>67288</v>
      </c>
      <c r="V1730" s="310">
        <v>2149.6</v>
      </c>
      <c r="X1730" s="267" t="s">
        <v>59492</v>
      </c>
      <c r="Y1730" s="268">
        <v>51512.61</v>
      </c>
      <c r="AA1730" s="229" t="s">
        <v>16295</v>
      </c>
      <c r="AB1730" s="230">
        <v>6208.01</v>
      </c>
      <c r="AD1730" s="209" t="s">
        <v>16282</v>
      </c>
      <c r="AE1730" s="210">
        <v>39055</v>
      </c>
      <c r="AF1730" s="93"/>
      <c r="AG1730" s="201" t="s">
        <v>32252</v>
      </c>
      <c r="AH1730" s="202">
        <v>3740</v>
      </c>
      <c r="AJ1730" s="319" t="s">
        <v>57160</v>
      </c>
      <c r="AK1730" s="320">
        <v>1499.99</v>
      </c>
      <c r="AM1730" s="265" t="s">
        <v>39973</v>
      </c>
      <c r="AN1730" s="266">
        <v>8284.7900000000009</v>
      </c>
      <c r="AP1730" s="233" t="s">
        <v>11615</v>
      </c>
      <c r="AQ1730" s="234">
        <v>145175.56</v>
      </c>
      <c r="AS1730" s="211" t="s">
        <v>8720</v>
      </c>
      <c r="AT1730" s="212">
        <v>26098.55</v>
      </c>
    </row>
    <row r="1731" spans="1:46" x14ac:dyDescent="0.3">
      <c r="A1731" s="315" t="s">
        <v>65969</v>
      </c>
      <c r="B1731" s="315"/>
      <c r="C1731" s="316">
        <v>5382.5</v>
      </c>
      <c r="E1731" s="263" t="s">
        <v>39773</v>
      </c>
      <c r="F1731" s="263"/>
      <c r="G1731" s="264">
        <v>8902.0499999999993</v>
      </c>
      <c r="I1731" s="227" t="s">
        <v>5414</v>
      </c>
      <c r="J1731" s="227"/>
      <c r="K1731" s="228">
        <v>44063.67</v>
      </c>
      <c r="M1731" s="205" t="s">
        <v>2035</v>
      </c>
      <c r="N1731" s="205"/>
      <c r="O1731" s="206">
        <v>45584.22</v>
      </c>
      <c r="U1731" s="309" t="s">
        <v>60279</v>
      </c>
      <c r="V1731" s="310">
        <v>575.16999999999996</v>
      </c>
      <c r="X1731" s="267" t="s">
        <v>60215</v>
      </c>
      <c r="Y1731" s="268">
        <v>263.64</v>
      </c>
      <c r="AA1731" s="229" t="s">
        <v>16296</v>
      </c>
      <c r="AB1731" s="230">
        <v>62047.67</v>
      </c>
      <c r="AD1731" s="209" t="s">
        <v>16283</v>
      </c>
      <c r="AE1731" s="210">
        <v>757762.29</v>
      </c>
      <c r="AF1731" s="93"/>
      <c r="AG1731" s="201" t="s">
        <v>32253</v>
      </c>
      <c r="AH1731" s="202">
        <v>30904</v>
      </c>
      <c r="AJ1731" s="319" t="s">
        <v>57162</v>
      </c>
      <c r="AK1731" s="320">
        <v>5382.5</v>
      </c>
      <c r="AM1731" s="265" t="s">
        <v>39974</v>
      </c>
      <c r="AN1731" s="266">
        <v>8902.0499999999993</v>
      </c>
      <c r="AP1731" s="233" t="s">
        <v>11616</v>
      </c>
      <c r="AQ1731" s="234">
        <v>44063.67</v>
      </c>
      <c r="AS1731" s="211" t="s">
        <v>8976</v>
      </c>
      <c r="AT1731" s="212">
        <v>304710.55</v>
      </c>
    </row>
    <row r="1732" spans="1:46" x14ac:dyDescent="0.3">
      <c r="A1732" s="315" t="s">
        <v>65973</v>
      </c>
      <c r="B1732" s="315"/>
      <c r="C1732" s="316">
        <v>5591.63</v>
      </c>
      <c r="E1732" s="263" t="s">
        <v>39774</v>
      </c>
      <c r="F1732" s="263"/>
      <c r="G1732" s="264">
        <v>4289.12</v>
      </c>
      <c r="I1732" s="227" t="s">
        <v>5415</v>
      </c>
      <c r="J1732" s="227"/>
      <c r="K1732" s="228">
        <v>15459.73</v>
      </c>
      <c r="M1732" s="205" t="s">
        <v>2036</v>
      </c>
      <c r="N1732" s="205"/>
      <c r="O1732" s="206">
        <v>96410.41</v>
      </c>
      <c r="U1732" s="309" t="s">
        <v>34744</v>
      </c>
      <c r="V1732" s="310">
        <v>42326.11</v>
      </c>
      <c r="X1732" s="267" t="s">
        <v>58954</v>
      </c>
      <c r="Y1732" s="268">
        <v>3439</v>
      </c>
      <c r="AA1732" s="229" t="s">
        <v>16297</v>
      </c>
      <c r="AB1732" s="230">
        <v>4746.71</v>
      </c>
      <c r="AD1732" s="209" t="s">
        <v>16284</v>
      </c>
      <c r="AE1732" s="210">
        <v>91595</v>
      </c>
      <c r="AF1732" s="93"/>
      <c r="AG1732" s="201" t="s">
        <v>22086</v>
      </c>
      <c r="AH1732" s="202">
        <v>11446.75</v>
      </c>
      <c r="AJ1732" s="319" t="s">
        <v>57163</v>
      </c>
      <c r="AK1732" s="320">
        <v>5591.63</v>
      </c>
      <c r="AM1732" s="265" t="s">
        <v>39975</v>
      </c>
      <c r="AN1732" s="266">
        <v>4289.12</v>
      </c>
      <c r="AP1732" s="233" t="s">
        <v>11617</v>
      </c>
      <c r="AQ1732" s="234">
        <v>15459.73</v>
      </c>
      <c r="AS1732" s="211" t="s">
        <v>9306</v>
      </c>
      <c r="AT1732" s="212">
        <v>2098049.7200000002</v>
      </c>
    </row>
    <row r="1733" spans="1:46" x14ac:dyDescent="0.3">
      <c r="A1733" s="315" t="s">
        <v>57040</v>
      </c>
      <c r="B1733" s="315"/>
      <c r="C1733" s="316">
        <v>7816.91</v>
      </c>
      <c r="E1733" s="263" t="s">
        <v>39775</v>
      </c>
      <c r="F1733" s="263"/>
      <c r="G1733" s="264">
        <v>1331.76</v>
      </c>
      <c r="I1733" s="227" t="s">
        <v>5416</v>
      </c>
      <c r="J1733" s="227"/>
      <c r="K1733" s="228">
        <v>169308.79999999999</v>
      </c>
      <c r="M1733" s="205" t="s">
        <v>2037</v>
      </c>
      <c r="N1733" s="205"/>
      <c r="O1733" s="206">
        <v>277844.01</v>
      </c>
      <c r="U1733" s="309" t="s">
        <v>34745</v>
      </c>
      <c r="V1733" s="310">
        <v>138105.79</v>
      </c>
      <c r="X1733" s="267" t="s">
        <v>64017</v>
      </c>
      <c r="Y1733" s="268">
        <v>14804.62</v>
      </c>
      <c r="AA1733" s="229" t="s">
        <v>16298</v>
      </c>
      <c r="AB1733" s="230">
        <v>13453.3</v>
      </c>
      <c r="AD1733" s="209" t="s">
        <v>16285</v>
      </c>
      <c r="AE1733" s="210">
        <v>2184031.3199999998</v>
      </c>
      <c r="AF1733" s="93"/>
      <c r="AG1733" s="201" t="s">
        <v>32254</v>
      </c>
      <c r="AH1733" s="202">
        <v>18295.25</v>
      </c>
      <c r="AJ1733" s="319" t="s">
        <v>57164</v>
      </c>
      <c r="AK1733" s="320">
        <v>7816.91</v>
      </c>
      <c r="AM1733" s="265" t="s">
        <v>39976</v>
      </c>
      <c r="AN1733" s="266">
        <v>1331.76</v>
      </c>
      <c r="AP1733" s="233" t="s">
        <v>11618</v>
      </c>
      <c r="AQ1733" s="234">
        <v>169308.79999999999</v>
      </c>
      <c r="AS1733" s="211" t="s">
        <v>9525</v>
      </c>
      <c r="AT1733" s="212">
        <v>93649.8</v>
      </c>
    </row>
    <row r="1734" spans="1:46" x14ac:dyDescent="0.3">
      <c r="A1734" s="315" t="s">
        <v>43836</v>
      </c>
      <c r="B1734" s="315"/>
      <c r="C1734" s="316">
        <v>-0.04</v>
      </c>
      <c r="E1734" s="263" t="s">
        <v>39776</v>
      </c>
      <c r="F1734" s="263"/>
      <c r="G1734" s="264">
        <v>16977.490000000002</v>
      </c>
      <c r="I1734" s="227" t="s">
        <v>5420</v>
      </c>
      <c r="J1734" s="227"/>
      <c r="K1734" s="228">
        <v>3607861.12</v>
      </c>
      <c r="M1734" s="205" t="s">
        <v>2038</v>
      </c>
      <c r="N1734" s="205"/>
      <c r="O1734" s="206">
        <v>33296.959999999999</v>
      </c>
      <c r="U1734" s="309" t="s">
        <v>34746</v>
      </c>
      <c r="V1734" s="310">
        <v>66843.08</v>
      </c>
      <c r="X1734" s="267" t="s">
        <v>60216</v>
      </c>
      <c r="Y1734" s="268">
        <v>24388.5</v>
      </c>
      <c r="AA1734" s="229" t="s">
        <v>16299</v>
      </c>
      <c r="AB1734" s="230">
        <v>87325.7</v>
      </c>
      <c r="AD1734" s="209" t="s">
        <v>16286</v>
      </c>
      <c r="AE1734" s="210">
        <v>6710</v>
      </c>
      <c r="AF1734" s="93"/>
      <c r="AG1734" s="201" t="s">
        <v>22087</v>
      </c>
      <c r="AH1734" s="202">
        <v>3740</v>
      </c>
      <c r="AJ1734" s="319" t="s">
        <v>44171</v>
      </c>
      <c r="AK1734" s="320">
        <v>-0.04</v>
      </c>
      <c r="AM1734" s="265" t="s">
        <v>39977</v>
      </c>
      <c r="AN1734" s="266">
        <v>16977.490000000002</v>
      </c>
      <c r="AP1734" s="233" t="s">
        <v>11622</v>
      </c>
      <c r="AQ1734" s="234">
        <v>3607861.12</v>
      </c>
      <c r="AS1734" s="211" t="s">
        <v>9608</v>
      </c>
      <c r="AT1734" s="212">
        <v>10835.95</v>
      </c>
    </row>
    <row r="1735" spans="1:46" x14ac:dyDescent="0.3">
      <c r="A1735" s="315" t="s">
        <v>43848</v>
      </c>
      <c r="B1735" s="315"/>
      <c r="C1735" s="316">
        <v>168.25</v>
      </c>
      <c r="E1735" s="263" t="s">
        <v>39777</v>
      </c>
      <c r="F1735" s="263"/>
      <c r="G1735" s="264">
        <v>17899.43</v>
      </c>
      <c r="I1735" s="227" t="s">
        <v>5421</v>
      </c>
      <c r="J1735" s="227"/>
      <c r="K1735" s="228">
        <v>38378.61</v>
      </c>
      <c r="M1735" s="205" t="s">
        <v>2039</v>
      </c>
      <c r="N1735" s="205"/>
      <c r="O1735" s="206">
        <v>47105.46</v>
      </c>
      <c r="U1735" s="309" t="s">
        <v>44594</v>
      </c>
      <c r="V1735" s="310">
        <v>2305.91</v>
      </c>
      <c r="X1735" s="267" t="s">
        <v>60217</v>
      </c>
      <c r="Y1735" s="268">
        <v>1865.75</v>
      </c>
      <c r="AA1735" s="229" t="s">
        <v>16301</v>
      </c>
      <c r="AB1735" s="230">
        <v>4281.6899999999996</v>
      </c>
      <c r="AD1735" s="209" t="s">
        <v>16287</v>
      </c>
      <c r="AE1735" s="210">
        <v>218652.81</v>
      </c>
      <c r="AF1735" s="93"/>
      <c r="AG1735" s="201" t="s">
        <v>22089</v>
      </c>
      <c r="AH1735" s="202">
        <v>30904</v>
      </c>
      <c r="AJ1735" s="319" t="s">
        <v>44183</v>
      </c>
      <c r="AK1735" s="320">
        <v>168.25</v>
      </c>
      <c r="AM1735" s="265" t="s">
        <v>39978</v>
      </c>
      <c r="AN1735" s="266">
        <v>17899.43</v>
      </c>
      <c r="AP1735" s="233" t="s">
        <v>11623</v>
      </c>
      <c r="AQ1735" s="234">
        <v>38378.61</v>
      </c>
      <c r="AS1735" s="211" t="s">
        <v>9629</v>
      </c>
      <c r="AT1735" s="212">
        <v>67004.58</v>
      </c>
    </row>
    <row r="1736" spans="1:46" x14ac:dyDescent="0.3">
      <c r="A1736" s="315" t="s">
        <v>65979</v>
      </c>
      <c r="B1736" s="315"/>
      <c r="C1736" s="316">
        <v>9702.98</v>
      </c>
      <c r="E1736" s="263" t="s">
        <v>39778</v>
      </c>
      <c r="F1736" s="263"/>
      <c r="G1736" s="264">
        <v>11514.9</v>
      </c>
      <c r="I1736" s="227" t="s">
        <v>5417</v>
      </c>
      <c r="J1736" s="227"/>
      <c r="K1736" s="228">
        <v>57503.89</v>
      </c>
      <c r="M1736" s="205" t="s">
        <v>2040</v>
      </c>
      <c r="N1736" s="205"/>
      <c r="O1736" s="206">
        <v>1463</v>
      </c>
      <c r="U1736" s="309" t="s">
        <v>40178</v>
      </c>
      <c r="V1736" s="310">
        <v>8450</v>
      </c>
      <c r="X1736" s="267" t="s">
        <v>60218</v>
      </c>
      <c r="Y1736" s="268">
        <v>5975.16</v>
      </c>
      <c r="AA1736" s="229" t="s">
        <v>33177</v>
      </c>
      <c r="AB1736" s="230">
        <v>5243.72</v>
      </c>
      <c r="AD1736" s="209" t="s">
        <v>16288</v>
      </c>
      <c r="AE1736" s="210">
        <v>177593.75</v>
      </c>
      <c r="AF1736" s="93"/>
      <c r="AG1736" s="201" t="s">
        <v>13712</v>
      </c>
      <c r="AH1736" s="202">
        <v>86298.3</v>
      </c>
      <c r="AJ1736" s="319" t="s">
        <v>44192</v>
      </c>
      <c r="AK1736" s="320">
        <v>9702.98</v>
      </c>
      <c r="AM1736" s="265" t="s">
        <v>39979</v>
      </c>
      <c r="AN1736" s="266">
        <v>11514.9</v>
      </c>
      <c r="AP1736" s="233" t="s">
        <v>11619</v>
      </c>
      <c r="AQ1736" s="234">
        <v>57503.89</v>
      </c>
      <c r="AS1736" s="211" t="s">
        <v>9659</v>
      </c>
      <c r="AT1736" s="212">
        <v>57685.17</v>
      </c>
    </row>
    <row r="1737" spans="1:46" x14ac:dyDescent="0.3">
      <c r="A1737" s="315" t="s">
        <v>65980</v>
      </c>
      <c r="B1737" s="315"/>
      <c r="C1737" s="316">
        <v>18490</v>
      </c>
      <c r="E1737" s="263" t="s">
        <v>39779</v>
      </c>
      <c r="F1737" s="263"/>
      <c r="G1737" s="264">
        <v>2712.76</v>
      </c>
      <c r="I1737" s="227" t="s">
        <v>5418</v>
      </c>
      <c r="J1737" s="227"/>
      <c r="K1737" s="228">
        <v>256367.68</v>
      </c>
      <c r="M1737" s="205" t="s">
        <v>2041</v>
      </c>
      <c r="N1737" s="205"/>
      <c r="O1737" s="206">
        <v>6456</v>
      </c>
      <c r="U1737" s="309" t="s">
        <v>67289</v>
      </c>
      <c r="V1737" s="310">
        <v>1582.26</v>
      </c>
      <c r="X1737" s="267" t="s">
        <v>33183</v>
      </c>
      <c r="Y1737" s="268">
        <v>1788.47</v>
      </c>
      <c r="AA1737" s="229" t="s">
        <v>48700</v>
      </c>
      <c r="AB1737" s="230">
        <v>11008.35</v>
      </c>
      <c r="AD1737" s="209" t="s">
        <v>16289</v>
      </c>
      <c r="AE1737" s="210">
        <v>514910.62</v>
      </c>
      <c r="AF1737" s="93"/>
      <c r="AG1737" s="201" t="s">
        <v>13713</v>
      </c>
      <c r="AH1737" s="202">
        <v>9087.25</v>
      </c>
      <c r="AJ1737" s="319" t="s">
        <v>44196</v>
      </c>
      <c r="AK1737" s="320">
        <v>18490</v>
      </c>
      <c r="AM1737" s="265" t="s">
        <v>39980</v>
      </c>
      <c r="AN1737" s="266">
        <v>2712.76</v>
      </c>
      <c r="AP1737" s="233" t="s">
        <v>11620</v>
      </c>
      <c r="AQ1737" s="234">
        <v>256367.68</v>
      </c>
      <c r="AS1737" s="211" t="s">
        <v>11305</v>
      </c>
      <c r="AT1737" s="212">
        <v>428.07</v>
      </c>
    </row>
    <row r="1738" spans="1:46" x14ac:dyDescent="0.3">
      <c r="A1738" s="315" t="s">
        <v>65983</v>
      </c>
      <c r="B1738" s="315"/>
      <c r="C1738" s="316">
        <v>1573.95</v>
      </c>
      <c r="E1738" s="263" t="s">
        <v>39780</v>
      </c>
      <c r="F1738" s="263"/>
      <c r="G1738" s="264">
        <v>45708.24</v>
      </c>
      <c r="I1738" s="227" t="s">
        <v>5422</v>
      </c>
      <c r="J1738" s="227"/>
      <c r="K1738" s="228">
        <v>2717334.26</v>
      </c>
      <c r="M1738" s="205" t="s">
        <v>2042</v>
      </c>
      <c r="N1738" s="205"/>
      <c r="O1738" s="206">
        <v>142962.96</v>
      </c>
      <c r="U1738" s="309" t="s">
        <v>67290</v>
      </c>
      <c r="V1738" s="310">
        <v>1440</v>
      </c>
      <c r="X1738" s="267" t="s">
        <v>54868</v>
      </c>
      <c r="Y1738" s="268">
        <v>3264.51</v>
      </c>
      <c r="AA1738" s="229" t="s">
        <v>16302</v>
      </c>
      <c r="AB1738" s="230">
        <v>53660</v>
      </c>
      <c r="AD1738" s="209" t="s">
        <v>16290</v>
      </c>
      <c r="AE1738" s="210">
        <v>252387.07</v>
      </c>
      <c r="AF1738" s="93"/>
      <c r="AG1738" s="201" t="s">
        <v>13714</v>
      </c>
      <c r="AH1738" s="202">
        <v>9835.9599999999991</v>
      </c>
      <c r="AJ1738" s="319" t="s">
        <v>65271</v>
      </c>
      <c r="AK1738" s="320">
        <v>1573.95</v>
      </c>
      <c r="AM1738" s="265" t="s">
        <v>39981</v>
      </c>
      <c r="AN1738" s="266">
        <v>45708.24</v>
      </c>
      <c r="AP1738" s="233" t="s">
        <v>11624</v>
      </c>
      <c r="AQ1738" s="234">
        <v>2717334.26</v>
      </c>
      <c r="AS1738" s="211" t="s">
        <v>11564</v>
      </c>
      <c r="AT1738" s="212">
        <v>389438.02</v>
      </c>
    </row>
    <row r="1739" spans="1:46" x14ac:dyDescent="0.3">
      <c r="A1739" s="315" t="s">
        <v>65985</v>
      </c>
      <c r="B1739" s="315"/>
      <c r="C1739" s="316">
        <v>1500.82</v>
      </c>
      <c r="E1739" s="263" t="s">
        <v>39781</v>
      </c>
      <c r="F1739" s="263"/>
      <c r="G1739" s="264">
        <v>7739.32</v>
      </c>
      <c r="I1739" s="227" t="s">
        <v>5423</v>
      </c>
      <c r="J1739" s="227"/>
      <c r="K1739" s="228">
        <v>56202.25</v>
      </c>
      <c r="M1739" s="205" t="s">
        <v>2043</v>
      </c>
      <c r="N1739" s="205"/>
      <c r="O1739" s="206">
        <v>43910.32</v>
      </c>
      <c r="U1739" s="309" t="s">
        <v>42267</v>
      </c>
      <c r="V1739" s="310">
        <v>55257.82</v>
      </c>
      <c r="X1739" s="267" t="s">
        <v>16401</v>
      </c>
      <c r="Y1739" s="268">
        <v>386.55</v>
      </c>
      <c r="AA1739" s="229" t="s">
        <v>16304</v>
      </c>
      <c r="AB1739" s="230">
        <v>4097.34</v>
      </c>
      <c r="AD1739" s="209" t="s">
        <v>13129</v>
      </c>
      <c r="AE1739" s="210">
        <v>117705.2</v>
      </c>
      <c r="AF1739" s="93"/>
      <c r="AG1739" s="201" t="s">
        <v>13715</v>
      </c>
      <c r="AH1739" s="202">
        <v>11847.04</v>
      </c>
      <c r="AJ1739" s="319" t="s">
        <v>65272</v>
      </c>
      <c r="AK1739" s="320">
        <v>1500.82</v>
      </c>
      <c r="AM1739" s="265" t="s">
        <v>39982</v>
      </c>
      <c r="AN1739" s="266">
        <v>7739.32</v>
      </c>
      <c r="AP1739" s="233" t="s">
        <v>11625</v>
      </c>
      <c r="AQ1739" s="234">
        <v>56202.25</v>
      </c>
      <c r="AS1739" s="211" t="s">
        <v>12232</v>
      </c>
      <c r="AT1739" s="212">
        <v>22789.25</v>
      </c>
    </row>
    <row r="1740" spans="1:46" x14ac:dyDescent="0.3">
      <c r="A1740" s="315" t="s">
        <v>43871</v>
      </c>
      <c r="B1740" s="315"/>
      <c r="C1740" s="316">
        <v>107.53</v>
      </c>
      <c r="E1740" s="263" t="s">
        <v>39782</v>
      </c>
      <c r="F1740" s="263"/>
      <c r="G1740" s="264">
        <v>36861.599999999999</v>
      </c>
      <c r="I1740" s="227" t="s">
        <v>5424</v>
      </c>
      <c r="J1740" s="227"/>
      <c r="K1740" s="228">
        <v>7669045.3499999996</v>
      </c>
      <c r="M1740" s="205" t="s">
        <v>2044</v>
      </c>
      <c r="N1740" s="205"/>
      <c r="O1740" s="206">
        <v>357396</v>
      </c>
      <c r="U1740" s="309" t="s">
        <v>34748</v>
      </c>
      <c r="V1740" s="310">
        <v>161077.76999999999</v>
      </c>
      <c r="X1740" s="267" t="s">
        <v>16402</v>
      </c>
      <c r="Y1740" s="268">
        <v>437.42</v>
      </c>
      <c r="AA1740" s="229" t="s">
        <v>16305</v>
      </c>
      <c r="AB1740" s="230">
        <v>11703.06</v>
      </c>
      <c r="AD1740" s="209" t="s">
        <v>16291</v>
      </c>
      <c r="AE1740" s="210">
        <v>10591.1</v>
      </c>
      <c r="AF1740" s="93"/>
      <c r="AG1740" s="201" t="s">
        <v>13716</v>
      </c>
      <c r="AH1740" s="202">
        <v>3438.85</v>
      </c>
      <c r="AJ1740" s="319" t="s">
        <v>44208</v>
      </c>
      <c r="AK1740" s="320">
        <v>107.53</v>
      </c>
      <c r="AM1740" s="265" t="s">
        <v>39983</v>
      </c>
      <c r="AN1740" s="266">
        <v>36861.599999999999</v>
      </c>
      <c r="AP1740" s="233" t="s">
        <v>11626</v>
      </c>
      <c r="AQ1740" s="234">
        <v>7669045.3499999996</v>
      </c>
      <c r="AS1740" s="211" t="s">
        <v>9871</v>
      </c>
      <c r="AT1740" s="212">
        <v>4457281.59</v>
      </c>
    </row>
    <row r="1741" spans="1:46" x14ac:dyDescent="0.3">
      <c r="A1741" s="315" t="s">
        <v>60105</v>
      </c>
      <c r="B1741" s="315"/>
      <c r="C1741" s="316">
        <v>5958.4</v>
      </c>
      <c r="E1741" s="263" t="s">
        <v>39783</v>
      </c>
      <c r="F1741" s="263"/>
      <c r="G1741" s="264">
        <v>1143.01</v>
      </c>
      <c r="I1741" s="227" t="s">
        <v>5425</v>
      </c>
      <c r="J1741" s="227"/>
      <c r="K1741" s="228">
        <v>523116.78</v>
      </c>
      <c r="M1741" s="205" t="s">
        <v>2045</v>
      </c>
      <c r="N1741" s="205"/>
      <c r="O1741" s="206">
        <v>16064.59</v>
      </c>
      <c r="U1741" s="309" t="s">
        <v>36129</v>
      </c>
      <c r="V1741" s="310">
        <v>110786.52</v>
      </c>
      <c r="X1741" s="267" t="s">
        <v>16406</v>
      </c>
      <c r="Y1741" s="268">
        <v>1657.3</v>
      </c>
      <c r="AA1741" s="229" t="s">
        <v>16306</v>
      </c>
      <c r="AB1741" s="230">
        <v>5219.6000000000004</v>
      </c>
      <c r="AD1741" s="209" t="s">
        <v>16292</v>
      </c>
      <c r="AE1741" s="210">
        <v>626.02</v>
      </c>
      <c r="AF1741" s="93"/>
      <c r="AG1741" s="201" t="s">
        <v>13717</v>
      </c>
      <c r="AH1741" s="202">
        <v>23242.6</v>
      </c>
      <c r="AJ1741" s="319" t="s">
        <v>61000</v>
      </c>
      <c r="AK1741" s="320">
        <v>5958.4</v>
      </c>
      <c r="AM1741" s="265" t="s">
        <v>39984</v>
      </c>
      <c r="AN1741" s="266">
        <v>1143.01</v>
      </c>
      <c r="AP1741" s="233" t="s">
        <v>11627</v>
      </c>
      <c r="AQ1741" s="234">
        <v>523116.78</v>
      </c>
      <c r="AS1741" s="211" t="s">
        <v>6716</v>
      </c>
      <c r="AT1741" s="212">
        <v>18838</v>
      </c>
    </row>
    <row r="1742" spans="1:46" x14ac:dyDescent="0.3">
      <c r="A1742" s="315" t="s">
        <v>60107</v>
      </c>
      <c r="B1742" s="315"/>
      <c r="C1742" s="316">
        <v>5292.62</v>
      </c>
      <c r="E1742" s="263" t="s">
        <v>39784</v>
      </c>
      <c r="F1742" s="263"/>
      <c r="G1742" s="264">
        <v>74717.84</v>
      </c>
      <c r="I1742" s="227" t="s">
        <v>5426</v>
      </c>
      <c r="J1742" s="227"/>
      <c r="K1742" s="228">
        <v>18941508.050000001</v>
      </c>
      <c r="M1742" s="205" t="s">
        <v>2046</v>
      </c>
      <c r="N1742" s="205"/>
      <c r="O1742" s="206">
        <v>23661</v>
      </c>
      <c r="U1742" s="309" t="s">
        <v>59402</v>
      </c>
      <c r="V1742" s="310">
        <v>16514978.26</v>
      </c>
      <c r="X1742" s="267" t="s">
        <v>16409</v>
      </c>
      <c r="Y1742" s="268">
        <v>1444.23</v>
      </c>
      <c r="AA1742" s="229" t="s">
        <v>16307</v>
      </c>
      <c r="AB1742" s="230">
        <v>3313.55</v>
      </c>
      <c r="AD1742" s="209" t="s">
        <v>16293</v>
      </c>
      <c r="AE1742" s="210">
        <v>858.15</v>
      </c>
      <c r="AF1742" s="93"/>
      <c r="AG1742" s="201" t="s">
        <v>13718</v>
      </c>
      <c r="AH1742" s="202">
        <v>6206</v>
      </c>
      <c r="AJ1742" s="319" t="s">
        <v>61002</v>
      </c>
      <c r="AK1742" s="320">
        <v>5292.62</v>
      </c>
      <c r="AM1742" s="265" t="s">
        <v>39985</v>
      </c>
      <c r="AN1742" s="266">
        <v>74717.84</v>
      </c>
      <c r="AP1742" s="233" t="s">
        <v>11628</v>
      </c>
      <c r="AQ1742" s="234">
        <v>18941508.050000001</v>
      </c>
      <c r="AS1742" s="211" t="s">
        <v>6929</v>
      </c>
      <c r="AT1742" s="212">
        <v>1283</v>
      </c>
    </row>
    <row r="1743" spans="1:46" x14ac:dyDescent="0.3">
      <c r="A1743" s="315" t="s">
        <v>60108</v>
      </c>
      <c r="B1743" s="315"/>
      <c r="C1743" s="316">
        <v>4219.93</v>
      </c>
      <c r="E1743" s="263" t="s">
        <v>39785</v>
      </c>
      <c r="F1743" s="263"/>
      <c r="G1743" s="264">
        <v>342.52</v>
      </c>
      <c r="I1743" s="227" t="s">
        <v>5427</v>
      </c>
      <c r="J1743" s="227"/>
      <c r="K1743" s="228">
        <v>80231.490000000005</v>
      </c>
      <c r="M1743" s="205" t="s">
        <v>2047</v>
      </c>
      <c r="N1743" s="205"/>
      <c r="O1743" s="206">
        <v>1636</v>
      </c>
      <c r="U1743" s="309" t="s">
        <v>49758</v>
      </c>
      <c r="V1743" s="310">
        <v>595.38</v>
      </c>
      <c r="X1743" s="267" t="s">
        <v>49676</v>
      </c>
      <c r="Y1743" s="268">
        <v>-68.27</v>
      </c>
      <c r="AA1743" s="229" t="s">
        <v>16308</v>
      </c>
      <c r="AB1743" s="230">
        <v>25237.95</v>
      </c>
      <c r="AD1743" s="209" t="s">
        <v>16294</v>
      </c>
      <c r="AE1743" s="210">
        <v>2403.9499999999998</v>
      </c>
      <c r="AF1743" s="93"/>
      <c r="AG1743" s="201" t="s">
        <v>32255</v>
      </c>
      <c r="AH1743" s="202">
        <v>25647.97</v>
      </c>
      <c r="AJ1743" s="319" t="s">
        <v>61003</v>
      </c>
      <c r="AK1743" s="320">
        <v>4219.93</v>
      </c>
      <c r="AM1743" s="265" t="s">
        <v>39986</v>
      </c>
      <c r="AN1743" s="266">
        <v>342.52</v>
      </c>
      <c r="AP1743" s="233" t="s">
        <v>11629</v>
      </c>
      <c r="AQ1743" s="234">
        <v>80231.490000000005</v>
      </c>
      <c r="AS1743" s="211" t="s">
        <v>7122</v>
      </c>
      <c r="AT1743" s="212">
        <v>386</v>
      </c>
    </row>
    <row r="1744" spans="1:46" x14ac:dyDescent="0.3">
      <c r="A1744" s="315" t="s">
        <v>60109</v>
      </c>
      <c r="B1744" s="315"/>
      <c r="C1744" s="316">
        <v>16685.41</v>
      </c>
      <c r="E1744" s="263" t="s">
        <v>39786</v>
      </c>
      <c r="F1744" s="263"/>
      <c r="G1744" s="264">
        <v>51971.72</v>
      </c>
      <c r="I1744" s="227" t="s">
        <v>5428</v>
      </c>
      <c r="J1744" s="227"/>
      <c r="K1744" s="228">
        <v>90203.78</v>
      </c>
      <c r="M1744" s="205" t="s">
        <v>2048</v>
      </c>
      <c r="N1744" s="205"/>
      <c r="O1744" s="206">
        <v>9291.5</v>
      </c>
      <c r="U1744" s="309" t="s">
        <v>58465</v>
      </c>
      <c r="V1744" s="310">
        <v>185.87</v>
      </c>
      <c r="X1744" s="267" t="s">
        <v>51714</v>
      </c>
      <c r="Y1744" s="268">
        <v>8501</v>
      </c>
      <c r="AA1744" s="229" t="s">
        <v>16310</v>
      </c>
      <c r="AB1744" s="230">
        <v>1916.55</v>
      </c>
      <c r="AD1744" s="209" t="s">
        <v>16295</v>
      </c>
      <c r="AE1744" s="210">
        <v>509.52</v>
      </c>
      <c r="AF1744" s="93"/>
      <c r="AG1744" s="201" t="s">
        <v>32256</v>
      </c>
      <c r="AH1744" s="202">
        <v>272.7</v>
      </c>
      <c r="AJ1744" s="319" t="s">
        <v>61004</v>
      </c>
      <c r="AK1744" s="320">
        <v>16685.41</v>
      </c>
      <c r="AM1744" s="265" t="s">
        <v>39987</v>
      </c>
      <c r="AN1744" s="266">
        <v>51971.72</v>
      </c>
      <c r="AP1744" s="233" t="s">
        <v>11630</v>
      </c>
      <c r="AQ1744" s="234">
        <v>90203.78</v>
      </c>
      <c r="AS1744" s="211" t="s">
        <v>7385</v>
      </c>
      <c r="AT1744" s="212">
        <v>3849</v>
      </c>
    </row>
    <row r="1745" spans="1:46" x14ac:dyDescent="0.3">
      <c r="A1745" s="315" t="s">
        <v>60110</v>
      </c>
      <c r="B1745" s="315"/>
      <c r="C1745" s="316">
        <v>5439.58</v>
      </c>
      <c r="E1745" s="263" t="s">
        <v>39787</v>
      </c>
      <c r="F1745" s="263"/>
      <c r="G1745" s="264">
        <v>9853.5499999999993</v>
      </c>
      <c r="I1745" s="227" t="s">
        <v>5429</v>
      </c>
      <c r="J1745" s="227"/>
      <c r="K1745" s="228">
        <v>336622.82</v>
      </c>
      <c r="M1745" s="205" t="s">
        <v>2049</v>
      </c>
      <c r="N1745" s="205"/>
      <c r="O1745" s="206">
        <v>93362.07</v>
      </c>
      <c r="U1745" s="309" t="s">
        <v>57317</v>
      </c>
      <c r="V1745" s="310">
        <v>9549.1200000000008</v>
      </c>
      <c r="X1745" s="267" t="s">
        <v>57266</v>
      </c>
      <c r="Y1745" s="268">
        <v>1000</v>
      </c>
      <c r="AA1745" s="229" t="s">
        <v>16311</v>
      </c>
      <c r="AB1745" s="230">
        <v>4816.6000000000004</v>
      </c>
      <c r="AD1745" s="209" t="s">
        <v>16296</v>
      </c>
      <c r="AE1745" s="210">
        <v>11683.42</v>
      </c>
      <c r="AF1745" s="93"/>
      <c r="AG1745" s="201" t="s">
        <v>32257</v>
      </c>
      <c r="AH1745" s="202">
        <v>69296.33</v>
      </c>
      <c r="AJ1745" s="319" t="s">
        <v>61005</v>
      </c>
      <c r="AK1745" s="320">
        <v>5439.58</v>
      </c>
      <c r="AM1745" s="265" t="s">
        <v>39988</v>
      </c>
      <c r="AN1745" s="266">
        <v>9853.5499999999993</v>
      </c>
      <c r="AP1745" s="233" t="s">
        <v>11631</v>
      </c>
      <c r="AQ1745" s="234">
        <v>336622.82</v>
      </c>
      <c r="AS1745" s="211" t="s">
        <v>7796</v>
      </c>
      <c r="AT1745" s="212">
        <v>644</v>
      </c>
    </row>
    <row r="1746" spans="1:46" x14ac:dyDescent="0.3">
      <c r="A1746" s="315" t="s">
        <v>61147</v>
      </c>
      <c r="B1746" s="315"/>
      <c r="C1746" s="316">
        <v>22721.599999999999</v>
      </c>
      <c r="E1746" s="263" t="s">
        <v>39788</v>
      </c>
      <c r="F1746" s="263"/>
      <c r="G1746" s="264">
        <v>38187.15</v>
      </c>
      <c r="I1746" s="227" t="s">
        <v>5430</v>
      </c>
      <c r="J1746" s="227"/>
      <c r="K1746" s="228">
        <v>70444.899999999994</v>
      </c>
      <c r="M1746" s="205" t="s">
        <v>2050</v>
      </c>
      <c r="N1746" s="205"/>
      <c r="O1746" s="206">
        <v>1314157.26</v>
      </c>
      <c r="U1746" s="309" t="s">
        <v>67291</v>
      </c>
      <c r="V1746" s="310">
        <v>254.07</v>
      </c>
      <c r="X1746" s="267" t="s">
        <v>55852</v>
      </c>
      <c r="Y1746" s="268">
        <v>21123.8</v>
      </c>
      <c r="AA1746" s="229" t="s">
        <v>16312</v>
      </c>
      <c r="AB1746" s="230">
        <v>2333.9</v>
      </c>
      <c r="AD1746" s="209" t="s">
        <v>16297</v>
      </c>
      <c r="AE1746" s="210">
        <v>893.76</v>
      </c>
      <c r="AF1746" s="93"/>
      <c r="AG1746" s="201" t="s">
        <v>13719</v>
      </c>
      <c r="AH1746" s="202">
        <v>7500</v>
      </c>
      <c r="AJ1746" s="319" t="s">
        <v>61167</v>
      </c>
      <c r="AK1746" s="320">
        <v>22721.599999999999</v>
      </c>
      <c r="AM1746" s="265" t="s">
        <v>39989</v>
      </c>
      <c r="AN1746" s="266">
        <v>38187.15</v>
      </c>
      <c r="AP1746" s="233" t="s">
        <v>11632</v>
      </c>
      <c r="AQ1746" s="234">
        <v>70444.899999999994</v>
      </c>
      <c r="AS1746" s="211" t="s">
        <v>8334</v>
      </c>
      <c r="AT1746" s="212">
        <v>4832</v>
      </c>
    </row>
    <row r="1747" spans="1:46" x14ac:dyDescent="0.3">
      <c r="A1747" s="315" t="s">
        <v>60111</v>
      </c>
      <c r="B1747" s="315"/>
      <c r="C1747" s="316">
        <v>16031.85</v>
      </c>
      <c r="E1747" s="263" t="s">
        <v>39789</v>
      </c>
      <c r="F1747" s="263"/>
      <c r="G1747" s="264">
        <v>55535</v>
      </c>
      <c r="I1747" s="227" t="s">
        <v>5431</v>
      </c>
      <c r="J1747" s="227"/>
      <c r="K1747" s="228">
        <v>223464.67</v>
      </c>
      <c r="M1747" s="205" t="s">
        <v>2051</v>
      </c>
      <c r="N1747" s="205"/>
      <c r="O1747" s="206">
        <v>19104.63</v>
      </c>
      <c r="U1747" s="309" t="s">
        <v>51966</v>
      </c>
      <c r="V1747" s="310">
        <v>8704.19</v>
      </c>
      <c r="X1747" s="267" t="s">
        <v>55853</v>
      </c>
      <c r="Y1747" s="268">
        <v>2663.51</v>
      </c>
      <c r="AA1747" s="229" t="s">
        <v>16313</v>
      </c>
      <c r="AB1747" s="230">
        <v>1522</v>
      </c>
      <c r="AD1747" s="209" t="s">
        <v>16298</v>
      </c>
      <c r="AE1747" s="210">
        <v>2418.77</v>
      </c>
      <c r="AF1747" s="93"/>
      <c r="AG1747" s="201" t="s">
        <v>13720</v>
      </c>
      <c r="AH1747" s="202">
        <v>573.74</v>
      </c>
      <c r="AJ1747" s="319" t="s">
        <v>61006</v>
      </c>
      <c r="AK1747" s="320">
        <v>16031.85</v>
      </c>
      <c r="AM1747" s="265" t="s">
        <v>39990</v>
      </c>
      <c r="AN1747" s="266">
        <v>55535</v>
      </c>
      <c r="AP1747" s="233" t="s">
        <v>11633</v>
      </c>
      <c r="AQ1747" s="234">
        <v>223464.67</v>
      </c>
      <c r="AS1747" s="211" t="s">
        <v>8721</v>
      </c>
      <c r="AT1747" s="212">
        <v>2000</v>
      </c>
    </row>
    <row r="1748" spans="1:46" x14ac:dyDescent="0.3">
      <c r="A1748" s="315" t="s">
        <v>60112</v>
      </c>
      <c r="B1748" s="315"/>
      <c r="C1748" s="316">
        <v>28662.69</v>
      </c>
      <c r="E1748" s="263" t="s">
        <v>39790</v>
      </c>
      <c r="F1748" s="263"/>
      <c r="G1748" s="264">
        <v>29832.36</v>
      </c>
      <c r="I1748" s="227" t="s">
        <v>5432</v>
      </c>
      <c r="J1748" s="227"/>
      <c r="K1748" s="228">
        <v>2528555.91</v>
      </c>
      <c r="M1748" s="205" t="s">
        <v>2052</v>
      </c>
      <c r="N1748" s="205"/>
      <c r="O1748" s="206">
        <v>8369</v>
      </c>
      <c r="U1748" s="309" t="s">
        <v>49760</v>
      </c>
      <c r="V1748" s="310">
        <v>8689.9</v>
      </c>
      <c r="X1748" s="267" t="s">
        <v>57267</v>
      </c>
      <c r="Y1748" s="268">
        <v>800</v>
      </c>
      <c r="AA1748" s="229" t="s">
        <v>33178</v>
      </c>
      <c r="AB1748" s="230">
        <v>3691047.06</v>
      </c>
      <c r="AD1748" s="209" t="s">
        <v>16299</v>
      </c>
      <c r="AE1748" s="210">
        <v>139745.91</v>
      </c>
      <c r="AF1748" s="93"/>
      <c r="AG1748" s="201" t="s">
        <v>13721</v>
      </c>
      <c r="AH1748" s="202">
        <v>1477.5</v>
      </c>
      <c r="AJ1748" s="319" t="s">
        <v>61007</v>
      </c>
      <c r="AK1748" s="320">
        <v>28662.69</v>
      </c>
      <c r="AM1748" s="265" t="s">
        <v>39991</v>
      </c>
      <c r="AN1748" s="266">
        <v>29832.36</v>
      </c>
      <c r="AP1748" s="233" t="s">
        <v>11634</v>
      </c>
      <c r="AQ1748" s="234">
        <v>2528555.91</v>
      </c>
      <c r="AS1748" s="211" t="s">
        <v>8977</v>
      </c>
      <c r="AT1748" s="212">
        <v>3646</v>
      </c>
    </row>
    <row r="1749" spans="1:46" x14ac:dyDescent="0.3">
      <c r="A1749" s="315" t="s">
        <v>60113</v>
      </c>
      <c r="B1749" s="315"/>
      <c r="C1749" s="316">
        <v>5404.91</v>
      </c>
      <c r="E1749" s="263" t="s">
        <v>39791</v>
      </c>
      <c r="F1749" s="263"/>
      <c r="G1749" s="264">
        <v>1309.21</v>
      </c>
      <c r="I1749" s="227" t="s">
        <v>5433</v>
      </c>
      <c r="J1749" s="227"/>
      <c r="K1749" s="228">
        <v>870790.33</v>
      </c>
      <c r="M1749" s="205" t="s">
        <v>4086</v>
      </c>
      <c r="N1749" s="205"/>
      <c r="O1749" s="206">
        <v>3897</v>
      </c>
      <c r="U1749" s="309" t="s">
        <v>51967</v>
      </c>
      <c r="V1749" s="310">
        <v>192.35</v>
      </c>
      <c r="X1749" s="267" t="s">
        <v>55854</v>
      </c>
      <c r="Y1749" s="268">
        <v>1880.95</v>
      </c>
      <c r="AA1749" s="229" t="s">
        <v>44464</v>
      </c>
      <c r="AB1749" s="230">
        <v>73811.61</v>
      </c>
      <c r="AD1749" s="209" t="s">
        <v>16300</v>
      </c>
      <c r="AE1749" s="210">
        <v>5668.1</v>
      </c>
      <c r="AF1749" s="93"/>
      <c r="AG1749" s="201" t="s">
        <v>13722</v>
      </c>
      <c r="AH1749" s="202">
        <v>2112</v>
      </c>
      <c r="AJ1749" s="319" t="s">
        <v>61008</v>
      </c>
      <c r="AK1749" s="320">
        <v>5404.91</v>
      </c>
      <c r="AM1749" s="265" t="s">
        <v>39992</v>
      </c>
      <c r="AN1749" s="266">
        <v>1309.21</v>
      </c>
      <c r="AP1749" s="233" t="s">
        <v>11635</v>
      </c>
      <c r="AQ1749" s="234">
        <v>870790.33</v>
      </c>
      <c r="AS1749" s="211" t="s">
        <v>9447</v>
      </c>
      <c r="AT1749" s="212">
        <v>3336.88</v>
      </c>
    </row>
    <row r="1750" spans="1:46" x14ac:dyDescent="0.3">
      <c r="A1750" s="315" t="s">
        <v>60114</v>
      </c>
      <c r="B1750" s="315"/>
      <c r="C1750" s="316">
        <v>21197.72</v>
      </c>
      <c r="E1750" s="263" t="s">
        <v>39792</v>
      </c>
      <c r="F1750" s="263"/>
      <c r="G1750" s="264">
        <v>3946.52</v>
      </c>
      <c r="I1750" s="227" t="s">
        <v>5434</v>
      </c>
      <c r="J1750" s="227"/>
      <c r="K1750" s="228">
        <v>16539273.390000001</v>
      </c>
      <c r="M1750" s="205" t="s">
        <v>2053</v>
      </c>
      <c r="N1750" s="205"/>
      <c r="O1750" s="206">
        <v>97240.77</v>
      </c>
      <c r="U1750" s="309" t="s">
        <v>51968</v>
      </c>
      <c r="V1750" s="310">
        <v>7614.52</v>
      </c>
      <c r="X1750" s="267" t="s">
        <v>55855</v>
      </c>
      <c r="Y1750" s="268">
        <v>5795.7</v>
      </c>
      <c r="AA1750" s="229" t="s">
        <v>34607</v>
      </c>
      <c r="AB1750" s="230">
        <v>69315.289999999994</v>
      </c>
      <c r="AD1750" s="209" t="s">
        <v>16301</v>
      </c>
      <c r="AE1750" s="210">
        <v>527.71</v>
      </c>
      <c r="AF1750" s="93"/>
      <c r="AG1750" s="201" t="s">
        <v>22218</v>
      </c>
      <c r="AH1750" s="202">
        <v>25647.97</v>
      </c>
      <c r="AJ1750" s="319" t="s">
        <v>61009</v>
      </c>
      <c r="AK1750" s="320">
        <v>21197.72</v>
      </c>
      <c r="AM1750" s="265" t="s">
        <v>39993</v>
      </c>
      <c r="AN1750" s="266">
        <v>3946.52</v>
      </c>
      <c r="AP1750" s="233" t="s">
        <v>11636</v>
      </c>
      <c r="AQ1750" s="234">
        <v>16539273.390000001</v>
      </c>
      <c r="AS1750" s="211" t="s">
        <v>11089</v>
      </c>
      <c r="AT1750" s="212">
        <v>4475.33</v>
      </c>
    </row>
    <row r="1751" spans="1:46" x14ac:dyDescent="0.3">
      <c r="A1751" s="315" t="s">
        <v>60115</v>
      </c>
      <c r="B1751" s="315"/>
      <c r="C1751" s="316">
        <v>5246.18</v>
      </c>
      <c r="E1751" s="263" t="s">
        <v>39793</v>
      </c>
      <c r="F1751" s="263"/>
      <c r="G1751" s="264">
        <v>1787.06</v>
      </c>
      <c r="I1751" s="227" t="s">
        <v>5435</v>
      </c>
      <c r="J1751" s="227"/>
      <c r="K1751" s="228">
        <v>127198.19</v>
      </c>
      <c r="M1751" s="205" t="s">
        <v>2054</v>
      </c>
      <c r="N1751" s="205"/>
      <c r="O1751" s="206">
        <v>5847</v>
      </c>
      <c r="U1751" s="309" t="s">
        <v>46773</v>
      </c>
      <c r="V1751" s="310">
        <v>16200</v>
      </c>
      <c r="X1751" s="267" t="s">
        <v>44470</v>
      </c>
      <c r="Y1751" s="268">
        <v>-374.38</v>
      </c>
      <c r="AA1751" s="229" t="s">
        <v>36058</v>
      </c>
      <c r="AB1751" s="230">
        <v>813.95</v>
      </c>
      <c r="AD1751" s="209" t="s">
        <v>16302</v>
      </c>
      <c r="AE1751" s="210">
        <v>455074.67</v>
      </c>
      <c r="AF1751" s="93"/>
      <c r="AG1751" s="201" t="s">
        <v>13723</v>
      </c>
      <c r="AH1751" s="202">
        <v>86298.3</v>
      </c>
      <c r="AJ1751" s="319" t="s">
        <v>61010</v>
      </c>
      <c r="AK1751" s="320">
        <v>5246.18</v>
      </c>
      <c r="AM1751" s="265" t="s">
        <v>39994</v>
      </c>
      <c r="AN1751" s="266">
        <v>1787.06</v>
      </c>
      <c r="AP1751" s="233" t="s">
        <v>11637</v>
      </c>
      <c r="AQ1751" s="234">
        <v>127198.19</v>
      </c>
      <c r="AS1751" s="211" t="s">
        <v>11739</v>
      </c>
      <c r="AT1751" s="212">
        <v>8500.0400000000009</v>
      </c>
    </row>
    <row r="1752" spans="1:46" x14ac:dyDescent="0.3">
      <c r="A1752" s="315" t="s">
        <v>60116</v>
      </c>
      <c r="B1752" s="315"/>
      <c r="C1752" s="316">
        <v>17417.22</v>
      </c>
      <c r="E1752" s="263" t="s">
        <v>39794</v>
      </c>
      <c r="F1752" s="263"/>
      <c r="G1752" s="264">
        <v>19765.3</v>
      </c>
      <c r="I1752" s="227" t="s">
        <v>5436</v>
      </c>
      <c r="J1752" s="227"/>
      <c r="K1752" s="228">
        <v>2833817.69</v>
      </c>
      <c r="M1752" s="205" t="s">
        <v>2055</v>
      </c>
      <c r="N1752" s="205"/>
      <c r="O1752" s="206">
        <v>819993</v>
      </c>
      <c r="U1752" s="309" t="s">
        <v>46774</v>
      </c>
      <c r="V1752" s="310">
        <v>1202.58</v>
      </c>
      <c r="X1752" s="267" t="s">
        <v>16427</v>
      </c>
      <c r="Y1752" s="268">
        <v>-148.5</v>
      </c>
      <c r="AA1752" s="229" t="s">
        <v>16314</v>
      </c>
      <c r="AB1752" s="230">
        <v>2472000</v>
      </c>
      <c r="AD1752" s="209" t="s">
        <v>16303</v>
      </c>
      <c r="AE1752" s="210">
        <v>47780.74</v>
      </c>
      <c r="AF1752" s="93"/>
      <c r="AG1752" s="201" t="s">
        <v>13724</v>
      </c>
      <c r="AH1752" s="202">
        <v>7500</v>
      </c>
      <c r="AJ1752" s="319" t="s">
        <v>61011</v>
      </c>
      <c r="AK1752" s="320">
        <v>17417.22</v>
      </c>
      <c r="AM1752" s="265" t="s">
        <v>39995</v>
      </c>
      <c r="AN1752" s="266">
        <v>19765.3</v>
      </c>
      <c r="AP1752" s="233" t="s">
        <v>11638</v>
      </c>
      <c r="AQ1752" s="234">
        <v>2833817.69</v>
      </c>
      <c r="AS1752" s="211" t="s">
        <v>9872</v>
      </c>
      <c r="AT1752" s="212">
        <v>51790.25</v>
      </c>
    </row>
    <row r="1753" spans="1:46" x14ac:dyDescent="0.3">
      <c r="A1753" s="315" t="s">
        <v>60117</v>
      </c>
      <c r="B1753" s="315"/>
      <c r="C1753" s="316">
        <v>10906.31</v>
      </c>
      <c r="E1753" s="263" t="s">
        <v>39795</v>
      </c>
      <c r="F1753" s="263"/>
      <c r="G1753" s="264">
        <v>59276.18</v>
      </c>
      <c r="I1753" s="227" t="s">
        <v>5437</v>
      </c>
      <c r="J1753" s="227"/>
      <c r="K1753" s="228">
        <v>2353934.5299999998</v>
      </c>
      <c r="M1753" s="205" t="s">
        <v>2056</v>
      </c>
      <c r="N1753" s="205"/>
      <c r="O1753" s="206">
        <v>9601</v>
      </c>
      <c r="U1753" s="309" t="s">
        <v>46775</v>
      </c>
      <c r="V1753" s="310">
        <v>3716.28</v>
      </c>
      <c r="X1753" s="267" t="s">
        <v>16433</v>
      </c>
      <c r="Y1753" s="268">
        <v>-28.65</v>
      </c>
      <c r="AA1753" s="229" t="s">
        <v>34608</v>
      </c>
      <c r="AB1753" s="230">
        <v>446351.29</v>
      </c>
      <c r="AD1753" s="209" t="s">
        <v>16304</v>
      </c>
      <c r="AE1753" s="210">
        <v>37287.440000000002</v>
      </c>
      <c r="AF1753" s="93"/>
      <c r="AG1753" s="201" t="s">
        <v>13725</v>
      </c>
      <c r="AH1753" s="202">
        <v>846.44</v>
      </c>
      <c r="AJ1753" s="319" t="s">
        <v>61012</v>
      </c>
      <c r="AK1753" s="320">
        <v>10906.31</v>
      </c>
      <c r="AM1753" s="265" t="s">
        <v>39996</v>
      </c>
      <c r="AN1753" s="266">
        <v>59276.18</v>
      </c>
      <c r="AP1753" s="233" t="s">
        <v>11639</v>
      </c>
      <c r="AQ1753" s="234">
        <v>2353934.5299999998</v>
      </c>
      <c r="AS1753" s="211" t="s">
        <v>6717</v>
      </c>
      <c r="AT1753" s="212">
        <v>8539</v>
      </c>
    </row>
    <row r="1754" spans="1:46" x14ac:dyDescent="0.3">
      <c r="A1754" s="315" t="s">
        <v>60118</v>
      </c>
      <c r="B1754" s="315"/>
      <c r="C1754" s="316">
        <v>44730.58</v>
      </c>
      <c r="E1754" s="263" t="s">
        <v>39796</v>
      </c>
      <c r="F1754" s="263"/>
      <c r="G1754" s="264">
        <v>3331.69</v>
      </c>
      <c r="I1754" s="227" t="s">
        <v>5438</v>
      </c>
      <c r="J1754" s="227"/>
      <c r="K1754" s="228">
        <v>596923.98</v>
      </c>
      <c r="M1754" s="205" t="s">
        <v>2057</v>
      </c>
      <c r="N1754" s="205"/>
      <c r="O1754" s="206">
        <v>48893</v>
      </c>
      <c r="U1754" s="309" t="s">
        <v>54977</v>
      </c>
      <c r="V1754" s="310">
        <v>2339.84</v>
      </c>
      <c r="X1754" s="267" t="s">
        <v>16434</v>
      </c>
      <c r="Y1754" s="268">
        <v>-90.23</v>
      </c>
      <c r="AA1754" s="229" t="s">
        <v>16315</v>
      </c>
      <c r="AB1754" s="230">
        <v>503384.12</v>
      </c>
      <c r="AD1754" s="209" t="s">
        <v>16305</v>
      </c>
      <c r="AE1754" s="210">
        <v>109019.08</v>
      </c>
      <c r="AF1754" s="93"/>
      <c r="AG1754" s="201" t="s">
        <v>13726</v>
      </c>
      <c r="AH1754" s="202">
        <v>1477.5</v>
      </c>
      <c r="AJ1754" s="319" t="s">
        <v>61013</v>
      </c>
      <c r="AK1754" s="320">
        <v>44730.58</v>
      </c>
      <c r="AM1754" s="265" t="s">
        <v>39997</v>
      </c>
      <c r="AN1754" s="266">
        <v>3331.69</v>
      </c>
      <c r="AP1754" s="233" t="s">
        <v>11640</v>
      </c>
      <c r="AQ1754" s="234">
        <v>596923.98</v>
      </c>
      <c r="AS1754" s="211" t="s">
        <v>7123</v>
      </c>
      <c r="AT1754" s="212">
        <v>632</v>
      </c>
    </row>
    <row r="1755" spans="1:46" x14ac:dyDescent="0.3">
      <c r="A1755" s="315" t="s">
        <v>60120</v>
      </c>
      <c r="B1755" s="315"/>
      <c r="C1755" s="316">
        <v>4922.87</v>
      </c>
      <c r="E1755" s="263" t="s">
        <v>39797</v>
      </c>
      <c r="F1755" s="263"/>
      <c r="G1755" s="264">
        <v>452.15</v>
      </c>
      <c r="I1755" s="227" t="s">
        <v>5439</v>
      </c>
      <c r="J1755" s="227"/>
      <c r="K1755" s="228">
        <v>390459.32</v>
      </c>
      <c r="M1755" s="205" t="s">
        <v>2058</v>
      </c>
      <c r="N1755" s="205"/>
      <c r="O1755" s="206">
        <v>1240.51</v>
      </c>
      <c r="U1755" s="309" t="s">
        <v>48759</v>
      </c>
      <c r="V1755" s="310">
        <v>89.1</v>
      </c>
      <c r="X1755" s="267" t="s">
        <v>57268</v>
      </c>
      <c r="Y1755" s="268">
        <v>366946.39</v>
      </c>
      <c r="AA1755" s="229" t="s">
        <v>33179</v>
      </c>
      <c r="AB1755" s="230">
        <v>962181.26</v>
      </c>
      <c r="AD1755" s="209" t="s">
        <v>16306</v>
      </c>
      <c r="AE1755" s="210">
        <v>40344.42</v>
      </c>
      <c r="AF1755" s="93"/>
      <c r="AG1755" s="201" t="s">
        <v>13727</v>
      </c>
      <c r="AH1755" s="202">
        <v>9087.25</v>
      </c>
      <c r="AJ1755" s="319" t="s">
        <v>61015</v>
      </c>
      <c r="AK1755" s="320">
        <v>4922.87</v>
      </c>
      <c r="AM1755" s="265" t="s">
        <v>39998</v>
      </c>
      <c r="AN1755" s="266">
        <v>452.15</v>
      </c>
      <c r="AP1755" s="233" t="s">
        <v>11641</v>
      </c>
      <c r="AQ1755" s="234">
        <v>390459.32</v>
      </c>
      <c r="AS1755" s="211" t="s">
        <v>7386</v>
      </c>
      <c r="AT1755" s="212">
        <v>10695</v>
      </c>
    </row>
    <row r="1756" spans="1:46" x14ac:dyDescent="0.3">
      <c r="A1756" s="315" t="s">
        <v>60121</v>
      </c>
      <c r="B1756" s="315"/>
      <c r="C1756" s="316">
        <v>3192.5</v>
      </c>
      <c r="E1756" s="263" t="s">
        <v>39798</v>
      </c>
      <c r="F1756" s="263"/>
      <c r="G1756" s="264">
        <v>442009.99</v>
      </c>
      <c r="I1756" s="227" t="s">
        <v>5440</v>
      </c>
      <c r="J1756" s="227"/>
      <c r="K1756" s="228">
        <v>1157760.47</v>
      </c>
      <c r="M1756" s="205" t="s">
        <v>2059</v>
      </c>
      <c r="N1756" s="205"/>
      <c r="O1756" s="206">
        <v>51970</v>
      </c>
      <c r="U1756" s="309" t="s">
        <v>51969</v>
      </c>
      <c r="V1756" s="310">
        <v>532</v>
      </c>
      <c r="X1756" s="267" t="s">
        <v>49677</v>
      </c>
      <c r="Y1756" s="268">
        <v>-13564.37</v>
      </c>
      <c r="AA1756" s="229" t="s">
        <v>33180</v>
      </c>
      <c r="AB1756" s="230">
        <v>533820.5</v>
      </c>
      <c r="AD1756" s="209" t="s">
        <v>16307</v>
      </c>
      <c r="AE1756" s="210">
        <v>24263.73</v>
      </c>
      <c r="AF1756" s="93"/>
      <c r="AG1756" s="201" t="s">
        <v>13728</v>
      </c>
      <c r="AH1756" s="202">
        <v>2112</v>
      </c>
      <c r="AJ1756" s="319" t="s">
        <v>61016</v>
      </c>
      <c r="AK1756" s="320">
        <v>3192.5</v>
      </c>
      <c r="AM1756" s="265" t="s">
        <v>39999</v>
      </c>
      <c r="AN1756" s="266">
        <v>442009.99</v>
      </c>
      <c r="AP1756" s="233" t="s">
        <v>11642</v>
      </c>
      <c r="AQ1756" s="234">
        <v>1157760.47</v>
      </c>
      <c r="AS1756" s="211" t="s">
        <v>7797</v>
      </c>
      <c r="AT1756" s="212">
        <v>15861</v>
      </c>
    </row>
    <row r="1757" spans="1:46" x14ac:dyDescent="0.3">
      <c r="A1757" s="315" t="s">
        <v>60122</v>
      </c>
      <c r="B1757" s="315"/>
      <c r="C1757" s="316">
        <v>26253.96</v>
      </c>
      <c r="E1757" s="263" t="s">
        <v>39799</v>
      </c>
      <c r="F1757" s="263"/>
      <c r="G1757" s="264">
        <v>11773.91</v>
      </c>
      <c r="I1757" s="227" t="s">
        <v>5441</v>
      </c>
      <c r="J1757" s="227"/>
      <c r="K1757" s="228">
        <v>59586.65</v>
      </c>
      <c r="M1757" s="205" t="s">
        <v>2060</v>
      </c>
      <c r="N1757" s="205"/>
      <c r="O1757" s="206">
        <v>21781.74</v>
      </c>
      <c r="U1757" s="309" t="s">
        <v>60281</v>
      </c>
      <c r="V1757" s="310">
        <v>1711.93</v>
      </c>
      <c r="X1757" s="267" t="s">
        <v>54869</v>
      </c>
      <c r="Y1757" s="268">
        <v>43928.1</v>
      </c>
      <c r="AA1757" s="229" t="s">
        <v>16316</v>
      </c>
      <c r="AB1757" s="230">
        <v>388358.41</v>
      </c>
      <c r="AD1757" s="209" t="s">
        <v>16308</v>
      </c>
      <c r="AE1757" s="210">
        <v>197257.56</v>
      </c>
      <c r="AF1757" s="93"/>
      <c r="AG1757" s="201" t="s">
        <v>13729</v>
      </c>
      <c r="AH1757" s="202">
        <v>9835.9599999999991</v>
      </c>
      <c r="AJ1757" s="319" t="s">
        <v>61017</v>
      </c>
      <c r="AK1757" s="320">
        <v>26253.96</v>
      </c>
      <c r="AM1757" s="265" t="s">
        <v>40000</v>
      </c>
      <c r="AN1757" s="266">
        <v>11773.91</v>
      </c>
      <c r="AP1757" s="233" t="s">
        <v>11643</v>
      </c>
      <c r="AQ1757" s="234">
        <v>59586.65</v>
      </c>
      <c r="AS1757" s="211" t="s">
        <v>8335</v>
      </c>
      <c r="AT1757" s="212">
        <v>5363</v>
      </c>
    </row>
    <row r="1758" spans="1:46" x14ac:dyDescent="0.3">
      <c r="A1758" s="315" t="s">
        <v>60125</v>
      </c>
      <c r="B1758" s="315"/>
      <c r="C1758" s="316">
        <v>21669.43</v>
      </c>
      <c r="E1758" s="263" t="s">
        <v>39800</v>
      </c>
      <c r="F1758" s="263"/>
      <c r="G1758" s="264">
        <v>28197.279999999999</v>
      </c>
      <c r="I1758" s="227" t="s">
        <v>5442</v>
      </c>
      <c r="J1758" s="227"/>
      <c r="K1758" s="228">
        <v>3117271.58</v>
      </c>
      <c r="M1758" s="205" t="s">
        <v>2061</v>
      </c>
      <c r="N1758" s="205"/>
      <c r="O1758" s="206">
        <v>206938</v>
      </c>
      <c r="U1758" s="309" t="s">
        <v>67292</v>
      </c>
      <c r="V1758" s="310">
        <v>170.6</v>
      </c>
      <c r="X1758" s="267" t="s">
        <v>55856</v>
      </c>
      <c r="Y1758" s="268">
        <v>5909.64</v>
      </c>
      <c r="AA1758" s="229" t="s">
        <v>46699</v>
      </c>
      <c r="AB1758" s="230">
        <v>67770</v>
      </c>
      <c r="AD1758" s="209" t="s">
        <v>16309</v>
      </c>
      <c r="AE1758" s="210">
        <v>570</v>
      </c>
      <c r="AF1758" s="93"/>
      <c r="AG1758" s="201" t="s">
        <v>13730</v>
      </c>
      <c r="AH1758" s="202">
        <v>11847.04</v>
      </c>
      <c r="AJ1758" s="319" t="s">
        <v>61020</v>
      </c>
      <c r="AK1758" s="320">
        <v>21669.43</v>
      </c>
      <c r="AM1758" s="265" t="s">
        <v>40002</v>
      </c>
      <c r="AN1758" s="266">
        <v>28197.279999999999</v>
      </c>
      <c r="AP1758" s="233" t="s">
        <v>11644</v>
      </c>
      <c r="AQ1758" s="234">
        <v>3117271.58</v>
      </c>
      <c r="AS1758" s="211" t="s">
        <v>8722</v>
      </c>
      <c r="AT1758" s="212">
        <v>903</v>
      </c>
    </row>
    <row r="1759" spans="1:46" x14ac:dyDescent="0.3">
      <c r="A1759" s="315" t="s">
        <v>60126</v>
      </c>
      <c r="B1759" s="315"/>
      <c r="C1759" s="316">
        <v>10560.37</v>
      </c>
      <c r="E1759" s="263" t="s">
        <v>39801</v>
      </c>
      <c r="F1759" s="263"/>
      <c r="G1759" s="264">
        <v>4391.22</v>
      </c>
      <c r="I1759" s="227" t="s">
        <v>5443</v>
      </c>
      <c r="J1759" s="227"/>
      <c r="K1759" s="228">
        <v>847683.78</v>
      </c>
      <c r="M1759" s="205" t="s">
        <v>2062</v>
      </c>
      <c r="N1759" s="205"/>
      <c r="O1759" s="206">
        <v>23539.13</v>
      </c>
      <c r="U1759" s="309" t="s">
        <v>67293</v>
      </c>
      <c r="V1759" s="310">
        <v>102.64</v>
      </c>
      <c r="X1759" s="267" t="s">
        <v>54870</v>
      </c>
      <c r="Y1759" s="268">
        <v>14495.95</v>
      </c>
      <c r="AA1759" s="229" t="s">
        <v>42194</v>
      </c>
      <c r="AB1759" s="230">
        <v>81515.820000000007</v>
      </c>
      <c r="AD1759" s="209" t="s">
        <v>16310</v>
      </c>
      <c r="AE1759" s="210">
        <v>14694.9</v>
      </c>
      <c r="AF1759" s="93"/>
      <c r="AG1759" s="201" t="s">
        <v>13731</v>
      </c>
      <c r="AH1759" s="202">
        <v>3438.85</v>
      </c>
      <c r="AJ1759" s="319" t="s">
        <v>61021</v>
      </c>
      <c r="AK1759" s="320">
        <v>10560.37</v>
      </c>
      <c r="AM1759" s="265" t="s">
        <v>40003</v>
      </c>
      <c r="AN1759" s="266">
        <v>4391.22</v>
      </c>
      <c r="AP1759" s="233" t="s">
        <v>11645</v>
      </c>
      <c r="AQ1759" s="234">
        <v>847683.78</v>
      </c>
      <c r="AS1759" s="211" t="s">
        <v>8978</v>
      </c>
      <c r="AT1759" s="212">
        <v>2981</v>
      </c>
    </row>
    <row r="1760" spans="1:46" x14ac:dyDescent="0.3">
      <c r="A1760" s="315" t="s">
        <v>60127</v>
      </c>
      <c r="B1760" s="315"/>
      <c r="C1760" s="316">
        <v>36810.68</v>
      </c>
      <c r="E1760" s="263" t="s">
        <v>39802</v>
      </c>
      <c r="F1760" s="263"/>
      <c r="G1760" s="264">
        <v>22312.83</v>
      </c>
      <c r="I1760" s="227" t="s">
        <v>5444</v>
      </c>
      <c r="J1760" s="227"/>
      <c r="K1760" s="228">
        <v>1796510.77</v>
      </c>
      <c r="M1760" s="205" t="s">
        <v>2063</v>
      </c>
      <c r="N1760" s="205"/>
      <c r="O1760" s="206">
        <v>52995</v>
      </c>
      <c r="U1760" s="309" t="s">
        <v>66558</v>
      </c>
      <c r="V1760" s="310">
        <v>878.34</v>
      </c>
      <c r="X1760" s="267" t="s">
        <v>57269</v>
      </c>
      <c r="Y1760" s="268">
        <v>4002.94</v>
      </c>
      <c r="AA1760" s="229" t="s">
        <v>42195</v>
      </c>
      <c r="AB1760" s="230">
        <v>6235.99</v>
      </c>
      <c r="AD1760" s="209" t="s">
        <v>16311</v>
      </c>
      <c r="AE1760" s="210">
        <v>42678.720000000001</v>
      </c>
      <c r="AF1760" s="93"/>
      <c r="AG1760" s="201" t="s">
        <v>13732</v>
      </c>
      <c r="AH1760" s="202">
        <v>23242.6</v>
      </c>
      <c r="AJ1760" s="319" t="s">
        <v>61022</v>
      </c>
      <c r="AK1760" s="320">
        <v>36810.68</v>
      </c>
      <c r="AM1760" s="265" t="s">
        <v>40004</v>
      </c>
      <c r="AN1760" s="266">
        <v>22312.83</v>
      </c>
      <c r="AP1760" s="233" t="s">
        <v>11646</v>
      </c>
      <c r="AQ1760" s="234">
        <v>1796510.77</v>
      </c>
      <c r="AS1760" s="211" t="s">
        <v>9307</v>
      </c>
      <c r="AT1760" s="212">
        <v>16465</v>
      </c>
    </row>
    <row r="1761" spans="1:46" x14ac:dyDescent="0.3">
      <c r="A1761" s="315" t="s">
        <v>60128</v>
      </c>
      <c r="B1761" s="315"/>
      <c r="C1761" s="316">
        <v>21196.54</v>
      </c>
      <c r="E1761" s="263" t="s">
        <v>39803</v>
      </c>
      <c r="F1761" s="263"/>
      <c r="G1761" s="264">
        <v>17518.93</v>
      </c>
      <c r="I1761" s="227" t="s">
        <v>5445</v>
      </c>
      <c r="J1761" s="227"/>
      <c r="K1761" s="228">
        <v>119331.28</v>
      </c>
      <c r="M1761" s="205" t="s">
        <v>2064</v>
      </c>
      <c r="N1761" s="205"/>
      <c r="O1761" s="206">
        <v>1679255.85</v>
      </c>
      <c r="U1761" s="309" t="s">
        <v>67294</v>
      </c>
      <c r="V1761" s="310">
        <v>877.14</v>
      </c>
      <c r="X1761" s="267" t="s">
        <v>54871</v>
      </c>
      <c r="Y1761" s="268">
        <v>12582.12</v>
      </c>
      <c r="AA1761" s="229" t="s">
        <v>51709</v>
      </c>
      <c r="AB1761" s="230">
        <v>3893.55</v>
      </c>
      <c r="AD1761" s="209" t="s">
        <v>16312</v>
      </c>
      <c r="AE1761" s="210">
        <v>22891.48</v>
      </c>
      <c r="AF1761" s="93"/>
      <c r="AG1761" s="201" t="s">
        <v>13733</v>
      </c>
      <c r="AH1761" s="202">
        <v>6206</v>
      </c>
      <c r="AJ1761" s="319" t="s">
        <v>61023</v>
      </c>
      <c r="AK1761" s="320">
        <v>21196.54</v>
      </c>
      <c r="AM1761" s="265" t="s">
        <v>40005</v>
      </c>
      <c r="AN1761" s="266">
        <v>17518.93</v>
      </c>
      <c r="AP1761" s="233" t="s">
        <v>11647</v>
      </c>
      <c r="AQ1761" s="234">
        <v>119331.28</v>
      </c>
      <c r="AS1761" s="211" t="s">
        <v>9526</v>
      </c>
      <c r="AT1761" s="212">
        <v>2331</v>
      </c>
    </row>
    <row r="1762" spans="1:46" x14ac:dyDescent="0.3">
      <c r="A1762" s="315" t="s">
        <v>61148</v>
      </c>
      <c r="B1762" s="315"/>
      <c r="C1762" s="316">
        <v>34621.89</v>
      </c>
      <c r="E1762" s="263" t="s">
        <v>39804</v>
      </c>
      <c r="F1762" s="263"/>
      <c r="G1762" s="264">
        <v>527.29999999999995</v>
      </c>
      <c r="I1762" s="227" t="s">
        <v>5446</v>
      </c>
      <c r="J1762" s="227"/>
      <c r="K1762" s="228">
        <v>6768782.5899999999</v>
      </c>
      <c r="M1762" s="205" t="s">
        <v>2065</v>
      </c>
      <c r="N1762" s="205"/>
      <c r="O1762" s="206">
        <v>10665</v>
      </c>
      <c r="U1762" s="309" t="s">
        <v>67295</v>
      </c>
      <c r="V1762" s="310">
        <v>41417.25</v>
      </c>
      <c r="X1762" s="267" t="s">
        <v>54872</v>
      </c>
      <c r="Y1762" s="268">
        <v>6190.19</v>
      </c>
      <c r="AA1762" s="229" t="s">
        <v>51710</v>
      </c>
      <c r="AB1762" s="230">
        <v>25465</v>
      </c>
      <c r="AD1762" s="209" t="s">
        <v>16313</v>
      </c>
      <c r="AE1762" s="210">
        <v>9786.08</v>
      </c>
      <c r="AF1762" s="93"/>
      <c r="AG1762" s="201" t="s">
        <v>32258</v>
      </c>
      <c r="AH1762" s="202">
        <v>69296.33</v>
      </c>
      <c r="AJ1762" s="319" t="s">
        <v>61168</v>
      </c>
      <c r="AK1762" s="320">
        <v>34621.89</v>
      </c>
      <c r="AM1762" s="265" t="s">
        <v>40006</v>
      </c>
      <c r="AN1762" s="266">
        <v>527.29999999999995</v>
      </c>
      <c r="AP1762" s="233" t="s">
        <v>11648</v>
      </c>
      <c r="AQ1762" s="234">
        <v>6768782.5899999999</v>
      </c>
      <c r="AS1762" s="211" t="s">
        <v>9609</v>
      </c>
      <c r="AT1762" s="212">
        <v>2398</v>
      </c>
    </row>
    <row r="1763" spans="1:46" x14ac:dyDescent="0.3">
      <c r="A1763" s="315" t="s">
        <v>60129</v>
      </c>
      <c r="B1763" s="315"/>
      <c r="C1763" s="316">
        <v>27113.63</v>
      </c>
      <c r="E1763" s="263" t="s">
        <v>39805</v>
      </c>
      <c r="F1763" s="263"/>
      <c r="G1763" s="264">
        <v>130392.43</v>
      </c>
      <c r="I1763" s="227" t="s">
        <v>5447</v>
      </c>
      <c r="J1763" s="227"/>
      <c r="K1763" s="228">
        <v>260236.48</v>
      </c>
      <c r="M1763" s="205" t="s">
        <v>2066</v>
      </c>
      <c r="N1763" s="205"/>
      <c r="O1763" s="206">
        <v>22205</v>
      </c>
      <c r="U1763" s="309" t="s">
        <v>67296</v>
      </c>
      <c r="V1763" s="310">
        <v>0.28000000000000003</v>
      </c>
      <c r="X1763" s="267" t="s">
        <v>54873</v>
      </c>
      <c r="Y1763" s="268">
        <v>19475.23</v>
      </c>
      <c r="AA1763" s="229" t="s">
        <v>51711</v>
      </c>
      <c r="AB1763" s="230">
        <v>2291.87</v>
      </c>
      <c r="AD1763" s="209" t="s">
        <v>16314</v>
      </c>
      <c r="AE1763" s="210">
        <v>3542831.42</v>
      </c>
      <c r="AF1763" s="93"/>
      <c r="AG1763" s="201" t="s">
        <v>32259</v>
      </c>
      <c r="AH1763" s="202">
        <v>4312.5</v>
      </c>
      <c r="AJ1763" s="319" t="s">
        <v>61024</v>
      </c>
      <c r="AK1763" s="320">
        <v>27113.63</v>
      </c>
      <c r="AM1763" s="265" t="s">
        <v>40007</v>
      </c>
      <c r="AN1763" s="266">
        <v>130392.43</v>
      </c>
      <c r="AP1763" s="233" t="s">
        <v>11649</v>
      </c>
      <c r="AQ1763" s="234">
        <v>260236.48</v>
      </c>
      <c r="AS1763" s="211" t="s">
        <v>9660</v>
      </c>
      <c r="AT1763" s="212">
        <v>9666</v>
      </c>
    </row>
    <row r="1764" spans="1:46" x14ac:dyDescent="0.3">
      <c r="A1764" s="315" t="s">
        <v>60130</v>
      </c>
      <c r="B1764" s="315"/>
      <c r="C1764" s="316">
        <v>23976.89</v>
      </c>
      <c r="E1764" s="263" t="s">
        <v>39806</v>
      </c>
      <c r="F1764" s="263"/>
      <c r="G1764" s="264">
        <v>5416.68</v>
      </c>
      <c r="I1764" s="227" t="s">
        <v>5448</v>
      </c>
      <c r="J1764" s="227"/>
      <c r="K1764" s="228">
        <v>3154.95</v>
      </c>
      <c r="M1764" s="205" t="s">
        <v>2067</v>
      </c>
      <c r="N1764" s="205"/>
      <c r="O1764" s="206">
        <v>1519</v>
      </c>
      <c r="U1764" s="309" t="s">
        <v>67297</v>
      </c>
      <c r="V1764" s="310">
        <v>3235.66</v>
      </c>
      <c r="X1764" s="267" t="s">
        <v>64018</v>
      </c>
      <c r="Y1764" s="268">
        <v>13741.9</v>
      </c>
      <c r="AA1764" s="229" t="s">
        <v>48701</v>
      </c>
      <c r="AB1764" s="230">
        <v>51653.65</v>
      </c>
      <c r="AD1764" s="209" t="s">
        <v>16315</v>
      </c>
      <c r="AE1764" s="210">
        <v>271026.03999999998</v>
      </c>
      <c r="AF1764" s="93"/>
      <c r="AG1764" s="201" t="s">
        <v>32260</v>
      </c>
      <c r="AH1764" s="202">
        <v>258.39999999999998</v>
      </c>
      <c r="AJ1764" s="319" t="s">
        <v>61025</v>
      </c>
      <c r="AK1764" s="320">
        <v>23976.89</v>
      </c>
      <c r="AM1764" s="265" t="s">
        <v>40008</v>
      </c>
      <c r="AN1764" s="266">
        <v>5416.68</v>
      </c>
      <c r="AP1764" s="233" t="s">
        <v>11650</v>
      </c>
      <c r="AQ1764" s="234">
        <v>3154.95</v>
      </c>
      <c r="AS1764" s="211" t="s">
        <v>9873</v>
      </c>
      <c r="AT1764" s="212">
        <v>75834</v>
      </c>
    </row>
    <row r="1765" spans="1:46" x14ac:dyDescent="0.3">
      <c r="A1765" s="315" t="s">
        <v>60131</v>
      </c>
      <c r="B1765" s="315"/>
      <c r="C1765" s="316">
        <v>45732.75</v>
      </c>
      <c r="E1765" s="263" t="s">
        <v>39807</v>
      </c>
      <c r="F1765" s="263"/>
      <c r="G1765" s="264">
        <v>96513.44</v>
      </c>
      <c r="I1765" s="227" t="s">
        <v>5449</v>
      </c>
      <c r="J1765" s="227"/>
      <c r="K1765" s="228">
        <v>645823.74</v>
      </c>
      <c r="M1765" s="205" t="s">
        <v>2068</v>
      </c>
      <c r="N1765" s="205"/>
      <c r="O1765" s="206">
        <v>8012.45</v>
      </c>
      <c r="U1765" s="309" t="s">
        <v>67298</v>
      </c>
      <c r="V1765" s="310">
        <v>10201.530000000001</v>
      </c>
      <c r="X1765" s="267" t="s">
        <v>64019</v>
      </c>
      <c r="Y1765" s="268">
        <v>-208.79</v>
      </c>
      <c r="AA1765" s="229" t="s">
        <v>34609</v>
      </c>
      <c r="AB1765" s="230">
        <v>3251139.36</v>
      </c>
      <c r="AD1765" s="209" t="s">
        <v>16316</v>
      </c>
      <c r="AE1765" s="210">
        <v>134209.64000000001</v>
      </c>
      <c r="AF1765" s="93"/>
      <c r="AG1765" s="201" t="s">
        <v>32261</v>
      </c>
      <c r="AH1765" s="202">
        <v>79.900000000000006</v>
      </c>
      <c r="AJ1765" s="319" t="s">
        <v>61026</v>
      </c>
      <c r="AK1765" s="320">
        <v>45732.75</v>
      </c>
      <c r="AM1765" s="265" t="s">
        <v>40009</v>
      </c>
      <c r="AN1765" s="266">
        <v>96513.44</v>
      </c>
      <c r="AP1765" s="233" t="s">
        <v>11651</v>
      </c>
      <c r="AQ1765" s="234">
        <v>645823.74</v>
      </c>
      <c r="AS1765" s="211" t="s">
        <v>6718</v>
      </c>
      <c r="AT1765" s="212">
        <v>120908.43</v>
      </c>
    </row>
    <row r="1766" spans="1:46" x14ac:dyDescent="0.3">
      <c r="A1766" s="315" t="s">
        <v>60132</v>
      </c>
      <c r="B1766" s="315"/>
      <c r="C1766" s="316">
        <v>103703.85</v>
      </c>
      <c r="E1766" s="263" t="s">
        <v>39808</v>
      </c>
      <c r="F1766" s="263"/>
      <c r="G1766" s="264">
        <v>40446.76</v>
      </c>
      <c r="I1766" s="227" t="s">
        <v>5450</v>
      </c>
      <c r="J1766" s="227"/>
      <c r="K1766" s="228">
        <v>14166493</v>
      </c>
      <c r="M1766" s="205" t="s">
        <v>2069</v>
      </c>
      <c r="N1766" s="205"/>
      <c r="O1766" s="206">
        <v>4594</v>
      </c>
      <c r="U1766" s="309" t="s">
        <v>67299</v>
      </c>
      <c r="V1766" s="310">
        <v>53.69</v>
      </c>
      <c r="X1766" s="267" t="s">
        <v>54874</v>
      </c>
      <c r="Y1766" s="268">
        <v>76197.06</v>
      </c>
      <c r="AA1766" s="229" t="s">
        <v>16318</v>
      </c>
      <c r="AB1766" s="230">
        <v>1567248.47</v>
      </c>
      <c r="AD1766" s="209" t="s">
        <v>16317</v>
      </c>
      <c r="AE1766" s="210">
        <v>24679</v>
      </c>
      <c r="AF1766" s="93"/>
      <c r="AG1766" s="201" t="s">
        <v>32262</v>
      </c>
      <c r="AH1766" s="202">
        <v>1516.2</v>
      </c>
      <c r="AJ1766" s="319" t="s">
        <v>61027</v>
      </c>
      <c r="AK1766" s="320">
        <v>103703.85</v>
      </c>
      <c r="AM1766" s="265" t="s">
        <v>40010</v>
      </c>
      <c r="AN1766" s="266">
        <v>40446.76</v>
      </c>
      <c r="AP1766" s="233" t="s">
        <v>11652</v>
      </c>
      <c r="AQ1766" s="234">
        <v>14166493</v>
      </c>
      <c r="AS1766" s="211" t="s">
        <v>7124</v>
      </c>
      <c r="AT1766" s="212">
        <v>3441.46</v>
      </c>
    </row>
    <row r="1767" spans="1:46" x14ac:dyDescent="0.3">
      <c r="A1767" s="315" t="s">
        <v>60133</v>
      </c>
      <c r="B1767" s="315"/>
      <c r="C1767" s="316">
        <v>5279.08</v>
      </c>
      <c r="E1767" s="263" t="s">
        <v>39809</v>
      </c>
      <c r="F1767" s="263"/>
      <c r="G1767" s="264">
        <v>2898.55</v>
      </c>
      <c r="I1767" s="227" t="s">
        <v>5452</v>
      </c>
      <c r="J1767" s="227"/>
      <c r="K1767" s="228">
        <v>1289232.6200000001</v>
      </c>
      <c r="M1767" s="205" t="s">
        <v>2070</v>
      </c>
      <c r="N1767" s="205"/>
      <c r="O1767" s="206">
        <v>17242</v>
      </c>
      <c r="U1767" s="309" t="s">
        <v>64099</v>
      </c>
      <c r="V1767" s="310">
        <v>3331.42</v>
      </c>
      <c r="X1767" s="267" t="s">
        <v>54875</v>
      </c>
      <c r="Y1767" s="268">
        <v>1371.61</v>
      </c>
      <c r="AA1767" s="229" t="s">
        <v>44465</v>
      </c>
      <c r="AB1767" s="230">
        <v>43456.61</v>
      </c>
      <c r="AD1767" s="209" t="s">
        <v>16318</v>
      </c>
      <c r="AE1767" s="210">
        <v>243855.87</v>
      </c>
      <c r="AF1767" s="93"/>
      <c r="AG1767" s="201" t="s">
        <v>22249</v>
      </c>
      <c r="AH1767" s="202">
        <v>4312.5</v>
      </c>
      <c r="AJ1767" s="319" t="s">
        <v>61028</v>
      </c>
      <c r="AK1767" s="320">
        <v>5279.08</v>
      </c>
      <c r="AM1767" s="265" t="s">
        <v>40011</v>
      </c>
      <c r="AN1767" s="266">
        <v>2898.55</v>
      </c>
      <c r="AP1767" s="233" t="s">
        <v>11654</v>
      </c>
      <c r="AQ1767" s="234">
        <v>1289232.6200000001</v>
      </c>
      <c r="AS1767" s="211" t="s">
        <v>7387</v>
      </c>
      <c r="AT1767" s="212">
        <v>72917</v>
      </c>
    </row>
    <row r="1768" spans="1:46" x14ac:dyDescent="0.3">
      <c r="A1768" s="315" t="s">
        <v>60134</v>
      </c>
      <c r="B1768" s="315"/>
      <c r="C1768" s="316">
        <v>5649.16</v>
      </c>
      <c r="E1768" s="263" t="s">
        <v>39810</v>
      </c>
      <c r="F1768" s="263"/>
      <c r="G1768" s="264">
        <v>1545.24</v>
      </c>
      <c r="I1768" s="227" t="s">
        <v>5451</v>
      </c>
      <c r="J1768" s="227"/>
      <c r="K1768" s="228">
        <v>404407.58</v>
      </c>
      <c r="M1768" s="205" t="s">
        <v>2071</v>
      </c>
      <c r="N1768" s="205"/>
      <c r="O1768" s="206">
        <v>974</v>
      </c>
      <c r="U1768" s="309" t="s">
        <v>66560</v>
      </c>
      <c r="V1768" s="310">
        <v>20797.95</v>
      </c>
      <c r="X1768" s="267" t="s">
        <v>54876</v>
      </c>
      <c r="Y1768" s="268">
        <v>680</v>
      </c>
      <c r="AA1768" s="229" t="s">
        <v>16319</v>
      </c>
      <c r="AB1768" s="230">
        <v>497650.78</v>
      </c>
      <c r="AD1768" s="209" t="s">
        <v>16319</v>
      </c>
      <c r="AE1768" s="210">
        <v>3604.51</v>
      </c>
      <c r="AF1768" s="93"/>
      <c r="AG1768" s="201" t="s">
        <v>22251</v>
      </c>
      <c r="AH1768" s="202">
        <v>258.39999999999998</v>
      </c>
      <c r="AJ1768" s="319" t="s">
        <v>61029</v>
      </c>
      <c r="AK1768" s="320">
        <v>5649.16</v>
      </c>
      <c r="AM1768" s="265" t="s">
        <v>40013</v>
      </c>
      <c r="AN1768" s="266">
        <v>1545.24</v>
      </c>
      <c r="AP1768" s="233" t="s">
        <v>11653</v>
      </c>
      <c r="AQ1768" s="234">
        <v>404407.58</v>
      </c>
      <c r="AS1768" s="211" t="s">
        <v>7608</v>
      </c>
      <c r="AT1768" s="212">
        <v>243490.35</v>
      </c>
    </row>
    <row r="1769" spans="1:46" x14ac:dyDescent="0.3">
      <c r="A1769" s="315" t="s">
        <v>60135</v>
      </c>
      <c r="B1769" s="315"/>
      <c r="C1769" s="316">
        <v>5299.5</v>
      </c>
      <c r="E1769" s="263" t="s">
        <v>39811</v>
      </c>
      <c r="F1769" s="263"/>
      <c r="G1769" s="264">
        <v>482.79</v>
      </c>
      <c r="I1769" s="227" t="s">
        <v>5453</v>
      </c>
      <c r="J1769" s="227"/>
      <c r="K1769" s="228">
        <v>3930829.47</v>
      </c>
      <c r="M1769" s="205" t="s">
        <v>2072</v>
      </c>
      <c r="N1769" s="205"/>
      <c r="O1769" s="206">
        <v>71</v>
      </c>
      <c r="U1769" s="309" t="s">
        <v>66561</v>
      </c>
      <c r="V1769" s="310">
        <v>49077.08</v>
      </c>
      <c r="X1769" s="267" t="s">
        <v>54877</v>
      </c>
      <c r="Y1769" s="268">
        <v>5986.04</v>
      </c>
      <c r="AA1769" s="229" t="s">
        <v>34610</v>
      </c>
      <c r="AB1769" s="230">
        <v>92373.98</v>
      </c>
      <c r="AD1769" s="209" t="s">
        <v>16320</v>
      </c>
      <c r="AE1769" s="210">
        <v>14584.72</v>
      </c>
      <c r="AF1769" s="93"/>
      <c r="AG1769" s="201" t="s">
        <v>22252</v>
      </c>
      <c r="AH1769" s="202">
        <v>79.900000000000006</v>
      </c>
      <c r="AJ1769" s="319" t="s">
        <v>61030</v>
      </c>
      <c r="AK1769" s="320">
        <v>5299.5</v>
      </c>
      <c r="AM1769" s="265" t="s">
        <v>40014</v>
      </c>
      <c r="AN1769" s="266">
        <v>482.79</v>
      </c>
      <c r="AP1769" s="233" t="s">
        <v>11655</v>
      </c>
      <c r="AQ1769" s="234">
        <v>3930829.47</v>
      </c>
      <c r="AS1769" s="211" t="s">
        <v>7798</v>
      </c>
      <c r="AT1769" s="212">
        <v>7511.42</v>
      </c>
    </row>
    <row r="1770" spans="1:46" x14ac:dyDescent="0.3">
      <c r="A1770" s="315" t="s">
        <v>60136</v>
      </c>
      <c r="B1770" s="315"/>
      <c r="C1770" s="316">
        <v>5540.3</v>
      </c>
      <c r="E1770" s="263" t="s">
        <v>39812</v>
      </c>
      <c r="F1770" s="263"/>
      <c r="G1770" s="264">
        <v>226001.85</v>
      </c>
      <c r="I1770" s="227" t="s">
        <v>5454</v>
      </c>
      <c r="J1770" s="227"/>
      <c r="K1770" s="228">
        <v>15074507.48</v>
      </c>
      <c r="M1770" s="205" t="s">
        <v>2073</v>
      </c>
      <c r="N1770" s="205"/>
      <c r="O1770" s="206">
        <v>63627</v>
      </c>
      <c r="U1770" s="309" t="s">
        <v>57320</v>
      </c>
      <c r="V1770" s="310">
        <v>68302</v>
      </c>
      <c r="X1770" s="267" t="s">
        <v>54878</v>
      </c>
      <c r="Y1770" s="268">
        <v>18878.18</v>
      </c>
      <c r="AA1770" s="229" t="s">
        <v>36059</v>
      </c>
      <c r="AB1770" s="230">
        <v>63596.65</v>
      </c>
      <c r="AD1770" s="209" t="s">
        <v>16321</v>
      </c>
      <c r="AE1770" s="210">
        <v>3127.05</v>
      </c>
      <c r="AF1770" s="93"/>
      <c r="AG1770" s="201" t="s">
        <v>32263</v>
      </c>
      <c r="AH1770" s="202">
        <v>1516.2</v>
      </c>
      <c r="AJ1770" s="319" t="s">
        <v>61031</v>
      </c>
      <c r="AK1770" s="320">
        <v>5540.3</v>
      </c>
      <c r="AM1770" s="265" t="s">
        <v>40015</v>
      </c>
      <c r="AN1770" s="266">
        <v>226001.85</v>
      </c>
      <c r="AP1770" s="233" t="s">
        <v>11656</v>
      </c>
      <c r="AQ1770" s="234">
        <v>15074507.48</v>
      </c>
      <c r="AS1770" s="211" t="s">
        <v>8336</v>
      </c>
      <c r="AT1770" s="212">
        <v>18604.009999999998</v>
      </c>
    </row>
    <row r="1771" spans="1:46" x14ac:dyDescent="0.3">
      <c r="A1771" s="315" t="s">
        <v>61149</v>
      </c>
      <c r="B1771" s="315"/>
      <c r="C1771" s="316">
        <v>156521.25</v>
      </c>
      <c r="E1771" s="263" t="s">
        <v>39814</v>
      </c>
      <c r="F1771" s="263"/>
      <c r="G1771" s="264">
        <v>10297.56</v>
      </c>
      <c r="I1771" s="227" t="s">
        <v>5455</v>
      </c>
      <c r="J1771" s="227"/>
      <c r="K1771" s="228">
        <v>60697.73</v>
      </c>
      <c r="M1771" s="205" t="s">
        <v>2074</v>
      </c>
      <c r="N1771" s="205"/>
      <c r="O1771" s="206">
        <v>3661.9</v>
      </c>
      <c r="U1771" s="309" t="s">
        <v>58472</v>
      </c>
      <c r="V1771" s="310">
        <v>1335.35</v>
      </c>
      <c r="X1771" s="267" t="s">
        <v>54879</v>
      </c>
      <c r="Y1771" s="268">
        <v>23761.9</v>
      </c>
      <c r="AA1771" s="229" t="s">
        <v>16320</v>
      </c>
      <c r="AB1771" s="230">
        <v>133872.54999999999</v>
      </c>
      <c r="AD1771" s="209" t="s">
        <v>16322</v>
      </c>
      <c r="AE1771" s="210">
        <v>1510.92</v>
      </c>
      <c r="AF1771" s="93"/>
      <c r="AG1771" s="201" t="s">
        <v>13734</v>
      </c>
      <c r="AH1771" s="202">
        <v>373761</v>
      </c>
      <c r="AJ1771" s="319" t="s">
        <v>61169</v>
      </c>
      <c r="AK1771" s="320">
        <v>156521.25</v>
      </c>
      <c r="AM1771" s="265" t="s">
        <v>40017</v>
      </c>
      <c r="AN1771" s="266">
        <v>10297.56</v>
      </c>
      <c r="AP1771" s="233" t="s">
        <v>11657</v>
      </c>
      <c r="AQ1771" s="234">
        <v>60697.73</v>
      </c>
      <c r="AS1771" s="211" t="s">
        <v>8541</v>
      </c>
      <c r="AT1771" s="212">
        <v>234601</v>
      </c>
    </row>
    <row r="1772" spans="1:46" x14ac:dyDescent="0.3">
      <c r="A1772" s="315" t="s">
        <v>60137</v>
      </c>
      <c r="B1772" s="315"/>
      <c r="C1772" s="316">
        <v>20922.669999999998</v>
      </c>
      <c r="E1772" s="263" t="s">
        <v>39815</v>
      </c>
      <c r="F1772" s="263"/>
      <c r="G1772" s="264">
        <v>10008.57</v>
      </c>
      <c r="I1772" s="227" t="s">
        <v>46389</v>
      </c>
      <c r="J1772" s="227"/>
      <c r="K1772" s="228">
        <v>37493.75</v>
      </c>
      <c r="M1772" s="205" t="s">
        <v>2075</v>
      </c>
      <c r="N1772" s="205"/>
      <c r="O1772" s="206">
        <v>23584.37</v>
      </c>
      <c r="U1772" s="309" t="s">
        <v>60283</v>
      </c>
      <c r="V1772" s="310">
        <v>27.93</v>
      </c>
      <c r="X1772" s="267" t="s">
        <v>58435</v>
      </c>
      <c r="Y1772" s="268">
        <v>374.38</v>
      </c>
      <c r="AA1772" s="229" t="s">
        <v>16321</v>
      </c>
      <c r="AB1772" s="230">
        <v>18324.8</v>
      </c>
      <c r="AD1772" s="209" t="s">
        <v>16323</v>
      </c>
      <c r="AE1772" s="210">
        <v>1446.32</v>
      </c>
      <c r="AF1772" s="93"/>
      <c r="AG1772" s="201" t="s">
        <v>13735</v>
      </c>
      <c r="AH1772" s="202">
        <v>4540.53</v>
      </c>
      <c r="AJ1772" s="319" t="s">
        <v>61032</v>
      </c>
      <c r="AK1772" s="320">
        <v>20922.669999999998</v>
      </c>
      <c r="AM1772" s="265" t="s">
        <v>40018</v>
      </c>
      <c r="AN1772" s="266">
        <v>10008.57</v>
      </c>
      <c r="AP1772" s="233" t="s">
        <v>46493</v>
      </c>
      <c r="AQ1772" s="234">
        <v>37493.75</v>
      </c>
      <c r="AS1772" s="211" t="s">
        <v>8723</v>
      </c>
      <c r="AT1772" s="212">
        <v>4842.5200000000004</v>
      </c>
    </row>
    <row r="1773" spans="1:46" x14ac:dyDescent="0.3">
      <c r="A1773" s="315" t="s">
        <v>60138</v>
      </c>
      <c r="B1773" s="315"/>
      <c r="C1773" s="316">
        <v>31669.81</v>
      </c>
      <c r="E1773" s="263" t="s">
        <v>39816</v>
      </c>
      <c r="F1773" s="263"/>
      <c r="G1773" s="264">
        <v>448.25</v>
      </c>
      <c r="I1773" s="227" t="s">
        <v>5457</v>
      </c>
      <c r="J1773" s="227"/>
      <c r="K1773" s="228">
        <v>5358815.53</v>
      </c>
      <c r="M1773" s="205" t="s">
        <v>2076</v>
      </c>
      <c r="N1773" s="205"/>
      <c r="O1773" s="206">
        <v>1978.34</v>
      </c>
      <c r="U1773" s="309" t="s">
        <v>60284</v>
      </c>
      <c r="V1773" s="310">
        <v>19788.900000000001</v>
      </c>
      <c r="X1773" s="267" t="s">
        <v>48705</v>
      </c>
      <c r="Y1773" s="268">
        <v>149474.68</v>
      </c>
      <c r="AA1773" s="229" t="s">
        <v>16322</v>
      </c>
      <c r="AB1773" s="230">
        <v>22777.62</v>
      </c>
      <c r="AD1773" s="209" t="s">
        <v>16324</v>
      </c>
      <c r="AE1773" s="210">
        <v>873.6</v>
      </c>
      <c r="AF1773" s="93"/>
      <c r="AG1773" s="201" t="s">
        <v>13736</v>
      </c>
      <c r="AH1773" s="202">
        <v>132920.47</v>
      </c>
      <c r="AJ1773" s="319" t="s">
        <v>61033</v>
      </c>
      <c r="AK1773" s="320">
        <v>31669.81</v>
      </c>
      <c r="AM1773" s="265" t="s">
        <v>40019</v>
      </c>
      <c r="AN1773" s="266">
        <v>448.25</v>
      </c>
      <c r="AP1773" s="233" t="s">
        <v>11659</v>
      </c>
      <c r="AQ1773" s="234">
        <v>5358815.53</v>
      </c>
      <c r="AS1773" s="211" t="s">
        <v>8979</v>
      </c>
      <c r="AT1773" s="212">
        <v>22535.55</v>
      </c>
    </row>
    <row r="1774" spans="1:46" x14ac:dyDescent="0.3">
      <c r="A1774" s="315" t="s">
        <v>60139</v>
      </c>
      <c r="B1774" s="315"/>
      <c r="C1774" s="316">
        <v>81732.84</v>
      </c>
      <c r="E1774" s="263" t="s">
        <v>39817</v>
      </c>
      <c r="F1774" s="263"/>
      <c r="G1774" s="264">
        <v>25007.01</v>
      </c>
      <c r="I1774" s="227" t="s">
        <v>5458</v>
      </c>
      <c r="J1774" s="227"/>
      <c r="K1774" s="228">
        <v>180305.53</v>
      </c>
      <c r="M1774" s="205" t="s">
        <v>2077</v>
      </c>
      <c r="N1774" s="205"/>
      <c r="O1774" s="206">
        <v>303314</v>
      </c>
      <c r="U1774" s="309" t="s">
        <v>60285</v>
      </c>
      <c r="V1774" s="310">
        <v>1513.86</v>
      </c>
      <c r="X1774" s="267" t="s">
        <v>49679</v>
      </c>
      <c r="Y1774" s="268">
        <v>67226.929999999993</v>
      </c>
      <c r="AA1774" s="229" t="s">
        <v>16323</v>
      </c>
      <c r="AB1774" s="230">
        <v>74651.81</v>
      </c>
      <c r="AD1774" s="209" t="s">
        <v>16325</v>
      </c>
      <c r="AE1774" s="210">
        <v>1039.08</v>
      </c>
      <c r="AF1774" s="93"/>
      <c r="AG1774" s="201" t="s">
        <v>13737</v>
      </c>
      <c r="AH1774" s="202">
        <v>40127.33</v>
      </c>
      <c r="AJ1774" s="319" t="s">
        <v>61034</v>
      </c>
      <c r="AK1774" s="320">
        <v>81732.84</v>
      </c>
      <c r="AM1774" s="265" t="s">
        <v>40020</v>
      </c>
      <c r="AN1774" s="266">
        <v>25007.01</v>
      </c>
      <c r="AP1774" s="233" t="s">
        <v>11660</v>
      </c>
      <c r="AQ1774" s="234">
        <v>180305.53</v>
      </c>
      <c r="AS1774" s="211" t="s">
        <v>9173</v>
      </c>
      <c r="AT1774" s="212">
        <v>6259.5</v>
      </c>
    </row>
    <row r="1775" spans="1:46" x14ac:dyDescent="0.3">
      <c r="A1775" s="315" t="s">
        <v>60140</v>
      </c>
      <c r="B1775" s="315"/>
      <c r="C1775" s="316">
        <v>5279.21</v>
      </c>
      <c r="E1775" s="263" t="s">
        <v>39818</v>
      </c>
      <c r="F1775" s="263"/>
      <c r="G1775" s="264">
        <v>29821.26</v>
      </c>
      <c r="I1775" s="227" t="s">
        <v>5459</v>
      </c>
      <c r="J1775" s="227"/>
      <c r="K1775" s="228">
        <v>4942959.76</v>
      </c>
      <c r="M1775" s="205" t="s">
        <v>2078</v>
      </c>
      <c r="N1775" s="205"/>
      <c r="O1775" s="206">
        <v>156156.09</v>
      </c>
      <c r="U1775" s="309" t="s">
        <v>60286</v>
      </c>
      <c r="V1775" s="310">
        <v>4951.2</v>
      </c>
      <c r="X1775" s="267" t="s">
        <v>61299</v>
      </c>
      <c r="Y1775" s="268">
        <v>671.32</v>
      </c>
      <c r="AA1775" s="229" t="s">
        <v>36060</v>
      </c>
      <c r="AB1775" s="230">
        <v>16410</v>
      </c>
      <c r="AD1775" s="209" t="s">
        <v>16326</v>
      </c>
      <c r="AE1775" s="210">
        <v>304900</v>
      </c>
      <c r="AF1775" s="93"/>
      <c r="AG1775" s="201" t="s">
        <v>32264</v>
      </c>
      <c r="AH1775" s="202">
        <v>1333161.26</v>
      </c>
      <c r="AJ1775" s="319" t="s">
        <v>61035</v>
      </c>
      <c r="AK1775" s="320">
        <v>5279.21</v>
      </c>
      <c r="AM1775" s="265" t="s">
        <v>40021</v>
      </c>
      <c r="AN1775" s="266">
        <v>29821.26</v>
      </c>
      <c r="AP1775" s="233" t="s">
        <v>11661</v>
      </c>
      <c r="AQ1775" s="234">
        <v>4942959.76</v>
      </c>
      <c r="AS1775" s="211" t="s">
        <v>9308</v>
      </c>
      <c r="AT1775" s="212">
        <v>881169.55</v>
      </c>
    </row>
    <row r="1776" spans="1:46" x14ac:dyDescent="0.3">
      <c r="A1776" s="315" t="s">
        <v>60141</v>
      </c>
      <c r="B1776" s="315"/>
      <c r="C1776" s="316">
        <v>12281.63</v>
      </c>
      <c r="E1776" s="263" t="s">
        <v>39819</v>
      </c>
      <c r="F1776" s="263"/>
      <c r="G1776" s="264">
        <v>1162.2</v>
      </c>
      <c r="I1776" s="227" t="s">
        <v>5460</v>
      </c>
      <c r="J1776" s="227"/>
      <c r="K1776" s="228">
        <v>9097651.5500000007</v>
      </c>
      <c r="M1776" s="205" t="s">
        <v>2079</v>
      </c>
      <c r="N1776" s="205"/>
      <c r="O1776" s="206">
        <v>148330.98000000001</v>
      </c>
      <c r="U1776" s="309" t="s">
        <v>34754</v>
      </c>
      <c r="V1776" s="310">
        <v>5460</v>
      </c>
      <c r="X1776" s="267" t="s">
        <v>54880</v>
      </c>
      <c r="Y1776" s="268">
        <v>39980.61</v>
      </c>
      <c r="AA1776" s="229" t="s">
        <v>16325</v>
      </c>
      <c r="AB1776" s="230">
        <v>215862.71</v>
      </c>
      <c r="AD1776" s="209" t="s">
        <v>16327</v>
      </c>
      <c r="AE1776" s="210">
        <v>305</v>
      </c>
      <c r="AF1776" s="93"/>
      <c r="AG1776" s="201" t="s">
        <v>32265</v>
      </c>
      <c r="AH1776" s="202">
        <v>81247.66</v>
      </c>
      <c r="AJ1776" s="319" t="s">
        <v>61036</v>
      </c>
      <c r="AK1776" s="320">
        <v>12281.63</v>
      </c>
      <c r="AM1776" s="265" t="s">
        <v>40022</v>
      </c>
      <c r="AN1776" s="266">
        <v>1162.2</v>
      </c>
      <c r="AP1776" s="233" t="s">
        <v>11662</v>
      </c>
      <c r="AQ1776" s="234">
        <v>9097651.5500000007</v>
      </c>
      <c r="AS1776" s="211" t="s">
        <v>9527</v>
      </c>
      <c r="AT1776" s="212">
        <v>4500</v>
      </c>
    </row>
    <row r="1777" spans="1:46" x14ac:dyDescent="0.3">
      <c r="A1777" s="315" t="s">
        <v>60143</v>
      </c>
      <c r="B1777" s="315"/>
      <c r="C1777" s="316">
        <v>10839.18</v>
      </c>
      <c r="E1777" s="263" t="s">
        <v>39820</v>
      </c>
      <c r="F1777" s="263"/>
      <c r="G1777" s="264">
        <v>13518.34</v>
      </c>
      <c r="I1777" s="227" t="s">
        <v>5461</v>
      </c>
      <c r="J1777" s="227"/>
      <c r="K1777" s="228">
        <v>215694.56</v>
      </c>
      <c r="M1777" s="205" t="s">
        <v>2080</v>
      </c>
      <c r="N1777" s="205"/>
      <c r="O1777" s="206">
        <v>4832</v>
      </c>
      <c r="U1777" s="309" t="s">
        <v>34755</v>
      </c>
      <c r="V1777" s="310">
        <v>7188</v>
      </c>
      <c r="X1777" s="267" t="s">
        <v>49680</v>
      </c>
      <c r="Y1777" s="268">
        <v>32525.86</v>
      </c>
      <c r="AA1777" s="229" t="s">
        <v>16326</v>
      </c>
      <c r="AB1777" s="230">
        <v>294487.39</v>
      </c>
      <c r="AD1777" s="209" t="s">
        <v>16328</v>
      </c>
      <c r="AE1777" s="210">
        <v>3.82</v>
      </c>
      <c r="AF1777" s="93"/>
      <c r="AG1777" s="201" t="s">
        <v>32266</v>
      </c>
      <c r="AH1777" s="202">
        <v>58000</v>
      </c>
      <c r="AJ1777" s="319" t="s">
        <v>61038</v>
      </c>
      <c r="AK1777" s="320">
        <v>10839.18</v>
      </c>
      <c r="AM1777" s="265" t="s">
        <v>40023</v>
      </c>
      <c r="AN1777" s="266">
        <v>13518.34</v>
      </c>
      <c r="AP1777" s="233" t="s">
        <v>11663</v>
      </c>
      <c r="AQ1777" s="234">
        <v>215694.56</v>
      </c>
      <c r="AS1777" s="211" t="s">
        <v>11566</v>
      </c>
      <c r="AT1777" s="212">
        <v>1091699.83</v>
      </c>
    </row>
    <row r="1778" spans="1:46" x14ac:dyDescent="0.3">
      <c r="A1778" s="315" t="s">
        <v>60144</v>
      </c>
      <c r="B1778" s="315"/>
      <c r="C1778" s="316">
        <v>28421.75</v>
      </c>
      <c r="E1778" s="263" t="s">
        <v>39821</v>
      </c>
      <c r="F1778" s="263"/>
      <c r="G1778" s="264">
        <v>796.63</v>
      </c>
      <c r="I1778" s="227" t="s">
        <v>5462</v>
      </c>
      <c r="J1778" s="227"/>
      <c r="K1778" s="228">
        <v>71718.710000000006</v>
      </c>
      <c r="M1778" s="205" t="s">
        <v>2081</v>
      </c>
      <c r="N1778" s="205"/>
      <c r="O1778" s="206">
        <v>5363</v>
      </c>
      <c r="U1778" s="309" t="s">
        <v>34757</v>
      </c>
      <c r="V1778" s="310">
        <v>967.57</v>
      </c>
      <c r="X1778" s="267" t="s">
        <v>58436</v>
      </c>
      <c r="Y1778" s="268">
        <v>4856.8900000000003</v>
      </c>
      <c r="AA1778" s="229" t="s">
        <v>16327</v>
      </c>
      <c r="AB1778" s="230">
        <v>323766.49</v>
      </c>
      <c r="AD1778" s="209" t="s">
        <v>16329</v>
      </c>
      <c r="AE1778" s="210">
        <v>44006.79</v>
      </c>
      <c r="AF1778" s="93"/>
      <c r="AG1778" s="201" t="s">
        <v>13738</v>
      </c>
      <c r="AH1778" s="202">
        <v>1706922.26</v>
      </c>
      <c r="AJ1778" s="319" t="s">
        <v>61039</v>
      </c>
      <c r="AK1778" s="320">
        <v>28421.75</v>
      </c>
      <c r="AM1778" s="265" t="s">
        <v>40024</v>
      </c>
      <c r="AN1778" s="266">
        <v>796.63</v>
      </c>
      <c r="AP1778" s="233" t="s">
        <v>11664</v>
      </c>
      <c r="AQ1778" s="234">
        <v>71718.710000000006</v>
      </c>
      <c r="AS1778" s="211" t="s">
        <v>9874</v>
      </c>
      <c r="AT1778" s="212">
        <v>2712480.62</v>
      </c>
    </row>
    <row r="1779" spans="1:46" x14ac:dyDescent="0.3">
      <c r="A1779" s="315" t="s">
        <v>60145</v>
      </c>
      <c r="B1779" s="315"/>
      <c r="C1779" s="316">
        <v>6141.7</v>
      </c>
      <c r="E1779" s="263" t="s">
        <v>39822</v>
      </c>
      <c r="F1779" s="263"/>
      <c r="G1779" s="264">
        <v>6529.54</v>
      </c>
      <c r="I1779" s="227" t="s">
        <v>5463</v>
      </c>
      <c r="J1779" s="227"/>
      <c r="K1779" s="228">
        <v>6038773.4100000001</v>
      </c>
      <c r="M1779" s="205" t="s">
        <v>2082</v>
      </c>
      <c r="N1779" s="205"/>
      <c r="O1779" s="206">
        <v>18604.009999999998</v>
      </c>
      <c r="U1779" s="309" t="s">
        <v>34758</v>
      </c>
      <c r="V1779" s="310">
        <v>3090.54</v>
      </c>
      <c r="X1779" s="267" t="s">
        <v>49681</v>
      </c>
      <c r="Y1779" s="268">
        <v>29718</v>
      </c>
      <c r="AA1779" s="229" t="s">
        <v>40132</v>
      </c>
      <c r="AB1779" s="230">
        <v>793.73</v>
      </c>
      <c r="AD1779" s="209" t="s">
        <v>16330</v>
      </c>
      <c r="AE1779" s="210">
        <v>1037.8</v>
      </c>
      <c r="AF1779" s="93"/>
      <c r="AG1779" s="201" t="s">
        <v>13739</v>
      </c>
      <c r="AH1779" s="202">
        <v>85788.19</v>
      </c>
      <c r="AJ1779" s="319" t="s">
        <v>61040</v>
      </c>
      <c r="AK1779" s="320">
        <v>6141.7</v>
      </c>
      <c r="AM1779" s="265" t="s">
        <v>40025</v>
      </c>
      <c r="AN1779" s="266">
        <v>6529.54</v>
      </c>
      <c r="AP1779" s="233" t="s">
        <v>11665</v>
      </c>
      <c r="AQ1779" s="234">
        <v>6038773.4100000001</v>
      </c>
      <c r="AS1779" s="211" t="s">
        <v>6719</v>
      </c>
      <c r="AT1779" s="212">
        <v>420531</v>
      </c>
    </row>
    <row r="1780" spans="1:46" x14ac:dyDescent="0.3">
      <c r="A1780" s="315" t="s">
        <v>61151</v>
      </c>
      <c r="B1780" s="315"/>
      <c r="C1780" s="316">
        <v>5910.96</v>
      </c>
      <c r="E1780" s="263" t="s">
        <v>39823</v>
      </c>
      <c r="F1780" s="263"/>
      <c r="G1780" s="264">
        <v>59773.39</v>
      </c>
      <c r="I1780" s="227" t="s">
        <v>5464</v>
      </c>
      <c r="J1780" s="227"/>
      <c r="K1780" s="228">
        <v>577419.07999999996</v>
      </c>
      <c r="M1780" s="205" t="s">
        <v>2083</v>
      </c>
      <c r="N1780" s="205"/>
      <c r="O1780" s="206">
        <v>87457</v>
      </c>
      <c r="U1780" s="309" t="s">
        <v>34759</v>
      </c>
      <c r="V1780" s="310">
        <v>2924.6</v>
      </c>
      <c r="X1780" s="267" t="s">
        <v>44471</v>
      </c>
      <c r="Y1780" s="268">
        <v>76600</v>
      </c>
      <c r="AA1780" s="229" t="s">
        <v>34611</v>
      </c>
      <c r="AB1780" s="230">
        <v>7905.36</v>
      </c>
      <c r="AD1780" s="209" t="s">
        <v>16331</v>
      </c>
      <c r="AE1780" s="210">
        <v>61017.3</v>
      </c>
      <c r="AF1780" s="93"/>
      <c r="AG1780" s="201" t="s">
        <v>13740</v>
      </c>
      <c r="AH1780" s="202">
        <v>132920.47</v>
      </c>
      <c r="AJ1780" s="319" t="s">
        <v>61171</v>
      </c>
      <c r="AK1780" s="320">
        <v>5910.96</v>
      </c>
      <c r="AM1780" s="265" t="s">
        <v>40026</v>
      </c>
      <c r="AN1780" s="266">
        <v>59773.39</v>
      </c>
      <c r="AP1780" s="233" t="s">
        <v>11666</v>
      </c>
      <c r="AQ1780" s="234">
        <v>577419.07999999996</v>
      </c>
      <c r="AS1780" s="211" t="s">
        <v>6930</v>
      </c>
      <c r="AT1780" s="212">
        <v>23877</v>
      </c>
    </row>
    <row r="1781" spans="1:46" x14ac:dyDescent="0.3">
      <c r="A1781" s="315" t="s">
        <v>60146</v>
      </c>
      <c r="B1781" s="315"/>
      <c r="C1781" s="316">
        <v>5241.46</v>
      </c>
      <c r="E1781" s="263" t="s">
        <v>39824</v>
      </c>
      <c r="F1781" s="263"/>
      <c r="G1781" s="264">
        <v>346.71</v>
      </c>
      <c r="I1781" s="227" t="s">
        <v>5465</v>
      </c>
      <c r="J1781" s="227"/>
      <c r="K1781" s="228">
        <v>6408773.8399999999</v>
      </c>
      <c r="M1781" s="205" t="s">
        <v>2084</v>
      </c>
      <c r="N1781" s="205"/>
      <c r="O1781" s="206">
        <v>10572.66</v>
      </c>
      <c r="U1781" s="309" t="s">
        <v>67300</v>
      </c>
      <c r="V1781" s="310">
        <v>53649.43</v>
      </c>
      <c r="X1781" s="267" t="s">
        <v>36069</v>
      </c>
      <c r="Y1781" s="268">
        <v>2016468.35</v>
      </c>
      <c r="AA1781" s="229" t="s">
        <v>49674</v>
      </c>
      <c r="AB1781" s="230">
        <v>32037.51</v>
      </c>
      <c r="AD1781" s="209" t="s">
        <v>16332</v>
      </c>
      <c r="AE1781" s="210">
        <v>360287.28</v>
      </c>
      <c r="AF1781" s="93"/>
      <c r="AG1781" s="201" t="s">
        <v>13741</v>
      </c>
      <c r="AH1781" s="202">
        <v>98127.33</v>
      </c>
      <c r="AJ1781" s="319" t="s">
        <v>61041</v>
      </c>
      <c r="AK1781" s="320">
        <v>5241.46</v>
      </c>
      <c r="AM1781" s="265" t="s">
        <v>40027</v>
      </c>
      <c r="AN1781" s="266">
        <v>346.71</v>
      </c>
      <c r="AP1781" s="233" t="s">
        <v>11667</v>
      </c>
      <c r="AQ1781" s="234">
        <v>6408773.8399999999</v>
      </c>
      <c r="AS1781" s="211" t="s">
        <v>7125</v>
      </c>
      <c r="AT1781" s="212">
        <v>17166</v>
      </c>
    </row>
    <row r="1782" spans="1:46" x14ac:dyDescent="0.3">
      <c r="A1782" s="315" t="s">
        <v>61152</v>
      </c>
      <c r="B1782" s="315"/>
      <c r="C1782" s="316">
        <v>5044.8999999999996</v>
      </c>
      <c r="E1782" s="263" t="s">
        <v>39825</v>
      </c>
      <c r="F1782" s="263"/>
      <c r="G1782" s="264">
        <v>66072.63</v>
      </c>
      <c r="I1782" s="227" t="s">
        <v>5466</v>
      </c>
      <c r="J1782" s="227"/>
      <c r="K1782" s="228">
        <v>3379432.62</v>
      </c>
      <c r="M1782" s="205" t="s">
        <v>2085</v>
      </c>
      <c r="N1782" s="205"/>
      <c r="O1782" s="206">
        <v>418228</v>
      </c>
      <c r="U1782" s="309" t="s">
        <v>67301</v>
      </c>
      <c r="V1782" s="310">
        <v>16040.22</v>
      </c>
      <c r="X1782" s="267" t="s">
        <v>61817</v>
      </c>
      <c r="Y1782" s="268">
        <v>19675</v>
      </c>
      <c r="AA1782" s="229" t="s">
        <v>16328</v>
      </c>
      <c r="AB1782" s="230">
        <v>33197.96</v>
      </c>
      <c r="AD1782" s="209" t="s">
        <v>16333</v>
      </c>
      <c r="AE1782" s="210">
        <v>46366.91</v>
      </c>
      <c r="AF1782" s="93"/>
      <c r="AG1782" s="201" t="s">
        <v>32267</v>
      </c>
      <c r="AH1782" s="202">
        <v>187.86</v>
      </c>
      <c r="AJ1782" s="319" t="s">
        <v>61172</v>
      </c>
      <c r="AK1782" s="320">
        <v>5044.8999999999996</v>
      </c>
      <c r="AM1782" s="265" t="s">
        <v>40028</v>
      </c>
      <c r="AN1782" s="266">
        <v>66072.63</v>
      </c>
      <c r="AP1782" s="233" t="s">
        <v>11668</v>
      </c>
      <c r="AQ1782" s="234">
        <v>3379432.62</v>
      </c>
      <c r="AS1782" s="211" t="s">
        <v>7388</v>
      </c>
      <c r="AT1782" s="212">
        <v>187403</v>
      </c>
    </row>
    <row r="1783" spans="1:46" x14ac:dyDescent="0.3">
      <c r="A1783" s="315" t="s">
        <v>61153</v>
      </c>
      <c r="B1783" s="315"/>
      <c r="C1783" s="316">
        <v>55623.37</v>
      </c>
      <c r="E1783" s="263" t="s">
        <v>39826</v>
      </c>
      <c r="F1783" s="263"/>
      <c r="G1783" s="264">
        <v>21802.05</v>
      </c>
      <c r="I1783" s="227" t="s">
        <v>5467</v>
      </c>
      <c r="J1783" s="227"/>
      <c r="K1783" s="228">
        <v>2164799.15</v>
      </c>
      <c r="M1783" s="205" t="s">
        <v>2086</v>
      </c>
      <c r="N1783" s="205"/>
      <c r="O1783" s="206">
        <v>132457.88</v>
      </c>
      <c r="U1783" s="309" t="s">
        <v>38956</v>
      </c>
      <c r="V1783" s="310">
        <v>37.5</v>
      </c>
      <c r="X1783" s="267" t="s">
        <v>54881</v>
      </c>
      <c r="Y1783" s="268">
        <v>10550</v>
      </c>
      <c r="AA1783" s="229" t="s">
        <v>16329</v>
      </c>
      <c r="AB1783" s="230">
        <v>497274.93</v>
      </c>
      <c r="AD1783" s="209" t="s">
        <v>16334</v>
      </c>
      <c r="AE1783" s="210">
        <v>317033.23</v>
      </c>
      <c r="AF1783" s="93"/>
      <c r="AG1783" s="201" t="s">
        <v>32268</v>
      </c>
      <c r="AH1783" s="202">
        <v>36964.14</v>
      </c>
      <c r="AJ1783" s="319" t="s">
        <v>61173</v>
      </c>
      <c r="AK1783" s="320">
        <v>55623.37</v>
      </c>
      <c r="AM1783" s="265" t="s">
        <v>40029</v>
      </c>
      <c r="AN1783" s="266">
        <v>21802.05</v>
      </c>
      <c r="AP1783" s="233" t="s">
        <v>11669</v>
      </c>
      <c r="AQ1783" s="234">
        <v>2164799.15</v>
      </c>
      <c r="AS1783" s="211" t="s">
        <v>7609</v>
      </c>
      <c r="AT1783" s="212">
        <v>253241</v>
      </c>
    </row>
    <row r="1784" spans="1:46" x14ac:dyDescent="0.3">
      <c r="A1784" s="315" t="s">
        <v>60147</v>
      </c>
      <c r="B1784" s="315"/>
      <c r="C1784" s="316">
        <v>5986.15</v>
      </c>
      <c r="E1784" s="263" t="s">
        <v>39827</v>
      </c>
      <c r="F1784" s="263"/>
      <c r="G1784" s="264">
        <v>33283.589999999997</v>
      </c>
      <c r="I1784" s="227" t="s">
        <v>5468</v>
      </c>
      <c r="J1784" s="227"/>
      <c r="K1784" s="228">
        <v>4782127.24</v>
      </c>
      <c r="M1784" s="205" t="s">
        <v>2087</v>
      </c>
      <c r="N1784" s="205"/>
      <c r="O1784" s="206">
        <v>184.99</v>
      </c>
      <c r="U1784" s="309" t="s">
        <v>67302</v>
      </c>
      <c r="V1784" s="310">
        <v>53140.72</v>
      </c>
      <c r="X1784" s="267" t="s">
        <v>58437</v>
      </c>
      <c r="Y1784" s="268">
        <v>1884.3</v>
      </c>
      <c r="AA1784" s="229" t="s">
        <v>16330</v>
      </c>
      <c r="AB1784" s="230">
        <v>1044778.07</v>
      </c>
      <c r="AD1784" s="209" t="s">
        <v>16335</v>
      </c>
      <c r="AE1784" s="210">
        <v>20000</v>
      </c>
      <c r="AF1784" s="93"/>
      <c r="AG1784" s="201" t="s">
        <v>32269</v>
      </c>
      <c r="AH1784" s="202">
        <v>187.86</v>
      </c>
      <c r="AJ1784" s="319" t="s">
        <v>61042</v>
      </c>
      <c r="AK1784" s="320">
        <v>5986.15</v>
      </c>
      <c r="AM1784" s="265" t="s">
        <v>40030</v>
      </c>
      <c r="AN1784" s="266">
        <v>33283.589999999997</v>
      </c>
      <c r="AP1784" s="233" t="s">
        <v>11670</v>
      </c>
      <c r="AQ1784" s="234">
        <v>4782127.24</v>
      </c>
      <c r="AS1784" s="211" t="s">
        <v>7799</v>
      </c>
      <c r="AT1784" s="212">
        <v>27822</v>
      </c>
    </row>
    <row r="1785" spans="1:46" x14ac:dyDescent="0.3">
      <c r="A1785" s="315" t="s">
        <v>60148</v>
      </c>
      <c r="B1785" s="315"/>
      <c r="C1785" s="316">
        <v>19200.21</v>
      </c>
      <c r="E1785" s="263" t="s">
        <v>39828</v>
      </c>
      <c r="F1785" s="263"/>
      <c r="G1785" s="264">
        <v>9833.5499999999993</v>
      </c>
      <c r="I1785" s="227" t="s">
        <v>5469</v>
      </c>
      <c r="J1785" s="227"/>
      <c r="K1785" s="228">
        <v>448854.06</v>
      </c>
      <c r="M1785" s="205" t="s">
        <v>4081</v>
      </c>
      <c r="N1785" s="205"/>
      <c r="O1785" s="206">
        <v>20601.21</v>
      </c>
      <c r="U1785" s="309" t="s">
        <v>34761</v>
      </c>
      <c r="V1785" s="310">
        <v>9318.99</v>
      </c>
      <c r="X1785" s="267" t="s">
        <v>58438</v>
      </c>
      <c r="Y1785" s="268">
        <v>800</v>
      </c>
      <c r="AA1785" s="229" t="s">
        <v>33181</v>
      </c>
      <c r="AB1785" s="230">
        <v>491956.78</v>
      </c>
      <c r="AD1785" s="209" t="s">
        <v>16336</v>
      </c>
      <c r="AE1785" s="210">
        <v>2540420.21</v>
      </c>
      <c r="AF1785" s="93"/>
      <c r="AG1785" s="201" t="s">
        <v>22399</v>
      </c>
      <c r="AH1785" s="202">
        <v>36964.14</v>
      </c>
      <c r="AJ1785" s="319" t="s">
        <v>61043</v>
      </c>
      <c r="AK1785" s="320">
        <v>19200.21</v>
      </c>
      <c r="AM1785" s="265" t="s">
        <v>40031</v>
      </c>
      <c r="AN1785" s="266">
        <v>9833.5499999999993</v>
      </c>
      <c r="AP1785" s="233" t="s">
        <v>11671</v>
      </c>
      <c r="AQ1785" s="234">
        <v>448854.06</v>
      </c>
      <c r="AS1785" s="211" t="s">
        <v>8071</v>
      </c>
      <c r="AT1785" s="212">
        <v>16011</v>
      </c>
    </row>
    <row r="1786" spans="1:46" x14ac:dyDescent="0.3">
      <c r="A1786" s="315" t="s">
        <v>61154</v>
      </c>
      <c r="B1786" s="315"/>
      <c r="C1786" s="316">
        <v>5488.02</v>
      </c>
      <c r="E1786" s="263" t="s">
        <v>39829</v>
      </c>
      <c r="F1786" s="263"/>
      <c r="G1786" s="264">
        <v>2548.1799999999998</v>
      </c>
      <c r="I1786" s="227" t="s">
        <v>5470</v>
      </c>
      <c r="J1786" s="227"/>
      <c r="K1786" s="228">
        <v>800439.47</v>
      </c>
      <c r="M1786" s="205" t="s">
        <v>4082</v>
      </c>
      <c r="N1786" s="205"/>
      <c r="O1786" s="206">
        <v>9183.02</v>
      </c>
      <c r="U1786" s="309" t="s">
        <v>40181</v>
      </c>
      <c r="V1786" s="310">
        <v>13683.57</v>
      </c>
      <c r="X1786" s="267" t="s">
        <v>36070</v>
      </c>
      <c r="Y1786" s="268">
        <v>186297.83</v>
      </c>
      <c r="AA1786" s="229" t="s">
        <v>16331</v>
      </c>
      <c r="AB1786" s="230">
        <v>890291.26</v>
      </c>
      <c r="AD1786" s="209" t="s">
        <v>16337</v>
      </c>
      <c r="AE1786" s="210">
        <v>243855.87</v>
      </c>
      <c r="AF1786" s="93"/>
      <c r="AG1786" s="201" t="s">
        <v>32270</v>
      </c>
      <c r="AH1786" s="202">
        <v>28051</v>
      </c>
      <c r="AJ1786" s="319" t="s">
        <v>61174</v>
      </c>
      <c r="AK1786" s="320">
        <v>5488.02</v>
      </c>
      <c r="AM1786" s="265" t="s">
        <v>40032</v>
      </c>
      <c r="AN1786" s="266">
        <v>2548.1799999999998</v>
      </c>
      <c r="AP1786" s="233" t="s">
        <v>11672</v>
      </c>
      <c r="AQ1786" s="234">
        <v>800439.47</v>
      </c>
      <c r="AS1786" s="211" t="s">
        <v>8337</v>
      </c>
      <c r="AT1786" s="212">
        <v>87457</v>
      </c>
    </row>
    <row r="1787" spans="1:46" x14ac:dyDescent="0.3">
      <c r="A1787" s="315" t="s">
        <v>60149</v>
      </c>
      <c r="B1787" s="315"/>
      <c r="C1787" s="316">
        <v>27651.79</v>
      </c>
      <c r="E1787" s="263" t="s">
        <v>39830</v>
      </c>
      <c r="F1787" s="263"/>
      <c r="G1787" s="264">
        <v>300599.96000000002</v>
      </c>
      <c r="I1787" s="227" t="s">
        <v>5471</v>
      </c>
      <c r="J1787" s="227"/>
      <c r="K1787" s="228">
        <v>918456.24</v>
      </c>
      <c r="M1787" s="205" t="s">
        <v>2088</v>
      </c>
      <c r="N1787" s="205"/>
      <c r="O1787" s="206">
        <v>81495.039999999994</v>
      </c>
      <c r="U1787" s="309" t="s">
        <v>67303</v>
      </c>
      <c r="V1787" s="310">
        <v>12236.88</v>
      </c>
      <c r="X1787" s="267" t="s">
        <v>38894</v>
      </c>
      <c r="Y1787" s="268">
        <v>559349.73</v>
      </c>
      <c r="AA1787" s="229" t="s">
        <v>16332</v>
      </c>
      <c r="AB1787" s="230">
        <v>374364.04</v>
      </c>
      <c r="AD1787" s="209" t="s">
        <v>16338</v>
      </c>
      <c r="AE1787" s="210">
        <v>462274.44</v>
      </c>
      <c r="AF1787" s="93"/>
      <c r="AG1787" s="201" t="s">
        <v>22436</v>
      </c>
      <c r="AH1787" s="202">
        <v>28051</v>
      </c>
      <c r="AJ1787" s="319" t="s">
        <v>61044</v>
      </c>
      <c r="AK1787" s="320">
        <v>27651.79</v>
      </c>
      <c r="AM1787" s="265" t="s">
        <v>40033</v>
      </c>
      <c r="AN1787" s="266">
        <v>300599.96000000002</v>
      </c>
      <c r="AP1787" s="233" t="s">
        <v>11673</v>
      </c>
      <c r="AQ1787" s="234">
        <v>918456.24</v>
      </c>
      <c r="AS1787" s="211" t="s">
        <v>8542</v>
      </c>
      <c r="AT1787" s="212">
        <v>653059</v>
      </c>
    </row>
    <row r="1788" spans="1:46" x14ac:dyDescent="0.3">
      <c r="A1788" s="315" t="s">
        <v>60150</v>
      </c>
      <c r="B1788" s="315"/>
      <c r="C1788" s="316">
        <v>83629.95</v>
      </c>
      <c r="E1788" s="263" t="s">
        <v>39831</v>
      </c>
      <c r="F1788" s="263"/>
      <c r="G1788" s="264">
        <v>9878.65</v>
      </c>
      <c r="I1788" s="227" t="s">
        <v>5472</v>
      </c>
      <c r="J1788" s="227"/>
      <c r="K1788" s="228">
        <v>70406.710000000006</v>
      </c>
      <c r="M1788" s="205" t="s">
        <v>2089</v>
      </c>
      <c r="N1788" s="205"/>
      <c r="O1788" s="206">
        <v>2045</v>
      </c>
      <c r="U1788" s="309" t="s">
        <v>67304</v>
      </c>
      <c r="V1788" s="310">
        <v>584.37</v>
      </c>
      <c r="X1788" s="267" t="s">
        <v>46703</v>
      </c>
      <c r="Y1788" s="268">
        <v>40795.26</v>
      </c>
      <c r="AA1788" s="229" t="s">
        <v>16333</v>
      </c>
      <c r="AB1788" s="230">
        <v>457785.58</v>
      </c>
      <c r="AD1788" s="209" t="s">
        <v>16339</v>
      </c>
      <c r="AE1788" s="210">
        <v>28130</v>
      </c>
      <c r="AF1788" s="93"/>
      <c r="AG1788" s="201" t="s">
        <v>13742</v>
      </c>
      <c r="AH1788" s="202">
        <v>3305.96</v>
      </c>
      <c r="AJ1788" s="319" t="s">
        <v>61045</v>
      </c>
      <c r="AK1788" s="320">
        <v>83629.95</v>
      </c>
      <c r="AM1788" s="265" t="s">
        <v>40034</v>
      </c>
      <c r="AN1788" s="266">
        <v>9878.65</v>
      </c>
      <c r="AP1788" s="233" t="s">
        <v>11674</v>
      </c>
      <c r="AQ1788" s="234">
        <v>70406.710000000006</v>
      </c>
      <c r="AS1788" s="211" t="s">
        <v>8724</v>
      </c>
      <c r="AT1788" s="212">
        <v>7700</v>
      </c>
    </row>
    <row r="1789" spans="1:46" x14ac:dyDescent="0.3">
      <c r="A1789" s="315" t="s">
        <v>60151</v>
      </c>
      <c r="B1789" s="315"/>
      <c r="C1789" s="316">
        <v>455.37</v>
      </c>
      <c r="E1789" s="263" t="s">
        <v>39833</v>
      </c>
      <c r="F1789" s="263"/>
      <c r="G1789" s="264">
        <v>13391.81</v>
      </c>
      <c r="I1789" s="227" t="s">
        <v>5473</v>
      </c>
      <c r="J1789" s="227"/>
      <c r="K1789" s="228">
        <v>428010.78</v>
      </c>
      <c r="M1789" s="205" t="s">
        <v>2090</v>
      </c>
      <c r="N1789" s="205"/>
      <c r="O1789" s="206">
        <v>421284.99</v>
      </c>
      <c r="U1789" s="309" t="s">
        <v>36131</v>
      </c>
      <c r="V1789" s="310">
        <v>4000</v>
      </c>
      <c r="X1789" s="267" t="s">
        <v>49682</v>
      </c>
      <c r="Y1789" s="268">
        <v>15845.06</v>
      </c>
      <c r="AA1789" s="229" t="s">
        <v>16334</v>
      </c>
      <c r="AB1789" s="230">
        <v>52175.49</v>
      </c>
      <c r="AD1789" s="209" t="s">
        <v>16340</v>
      </c>
      <c r="AE1789" s="210">
        <v>28130</v>
      </c>
      <c r="AF1789" s="93"/>
      <c r="AG1789" s="201" t="s">
        <v>13743</v>
      </c>
      <c r="AH1789" s="202">
        <v>17171.080000000002</v>
      </c>
      <c r="AJ1789" s="319" t="s">
        <v>61046</v>
      </c>
      <c r="AK1789" s="320">
        <v>455.37</v>
      </c>
      <c r="AM1789" s="265" t="s">
        <v>40036</v>
      </c>
      <c r="AN1789" s="266">
        <v>13391.81</v>
      </c>
      <c r="AP1789" s="233" t="s">
        <v>11675</v>
      </c>
      <c r="AQ1789" s="234">
        <v>428010.78</v>
      </c>
      <c r="AS1789" s="211" t="s">
        <v>8980</v>
      </c>
      <c r="AT1789" s="212">
        <v>580322</v>
      </c>
    </row>
    <row r="1790" spans="1:46" x14ac:dyDescent="0.3">
      <c r="A1790" s="315" t="s">
        <v>62990</v>
      </c>
      <c r="B1790" s="315"/>
      <c r="C1790" s="316">
        <v>5038.74</v>
      </c>
      <c r="E1790" s="263" t="s">
        <v>39834</v>
      </c>
      <c r="F1790" s="263"/>
      <c r="G1790" s="264">
        <v>3426</v>
      </c>
      <c r="I1790" s="227" t="s">
        <v>5474</v>
      </c>
      <c r="J1790" s="227"/>
      <c r="K1790" s="228">
        <v>42334.54</v>
      </c>
      <c r="M1790" s="205" t="s">
        <v>2091</v>
      </c>
      <c r="N1790" s="205"/>
      <c r="O1790" s="206">
        <v>4161</v>
      </c>
      <c r="U1790" s="309" t="s">
        <v>47876</v>
      </c>
      <c r="V1790" s="310">
        <v>253.86</v>
      </c>
      <c r="X1790" s="267" t="s">
        <v>57270</v>
      </c>
      <c r="Y1790" s="268">
        <v>737989.19</v>
      </c>
      <c r="AA1790" s="229" t="s">
        <v>16335</v>
      </c>
      <c r="AB1790" s="230">
        <v>277047.48</v>
      </c>
      <c r="AD1790" s="209" t="s">
        <v>16341</v>
      </c>
      <c r="AE1790" s="210">
        <v>76036.3</v>
      </c>
      <c r="AF1790" s="93"/>
      <c r="AG1790" s="201" t="s">
        <v>13744</v>
      </c>
      <c r="AH1790" s="202">
        <v>10339.42</v>
      </c>
      <c r="AJ1790" s="319" t="s">
        <v>62991</v>
      </c>
      <c r="AK1790" s="320">
        <v>5038.74</v>
      </c>
      <c r="AM1790" s="265" t="s">
        <v>40037</v>
      </c>
      <c r="AN1790" s="266">
        <v>3426</v>
      </c>
      <c r="AP1790" s="233" t="s">
        <v>11676</v>
      </c>
      <c r="AQ1790" s="234">
        <v>42334.54</v>
      </c>
      <c r="AS1790" s="211" t="s">
        <v>9174</v>
      </c>
      <c r="AT1790" s="212">
        <v>19710</v>
      </c>
    </row>
    <row r="1791" spans="1:46" x14ac:dyDescent="0.3">
      <c r="A1791" s="315" t="s">
        <v>60152</v>
      </c>
      <c r="B1791" s="315"/>
      <c r="C1791" s="316">
        <v>6851.41</v>
      </c>
      <c r="E1791" s="263" t="s">
        <v>39835</v>
      </c>
      <c r="F1791" s="263"/>
      <c r="G1791" s="264">
        <v>30980.25</v>
      </c>
      <c r="I1791" s="227" t="s">
        <v>5475</v>
      </c>
      <c r="J1791" s="227"/>
      <c r="K1791" s="228">
        <v>331974.14</v>
      </c>
      <c r="M1791" s="205" t="s">
        <v>2092</v>
      </c>
      <c r="N1791" s="205"/>
      <c r="O1791" s="206">
        <v>12227.78</v>
      </c>
      <c r="U1791" s="309" t="s">
        <v>66563</v>
      </c>
      <c r="V1791" s="310">
        <v>329537.25</v>
      </c>
      <c r="X1791" s="267" t="s">
        <v>51722</v>
      </c>
      <c r="Y1791" s="268">
        <v>194083.82</v>
      </c>
      <c r="AA1791" s="229" t="s">
        <v>49675</v>
      </c>
      <c r="AB1791" s="230">
        <v>-6171.08</v>
      </c>
      <c r="AD1791" s="209" t="s">
        <v>16342</v>
      </c>
      <c r="AE1791" s="210">
        <v>14584.72</v>
      </c>
      <c r="AF1791" s="93"/>
      <c r="AG1791" s="201" t="s">
        <v>13745</v>
      </c>
      <c r="AH1791" s="202">
        <v>11450</v>
      </c>
      <c r="AJ1791" s="319" t="s">
        <v>61047</v>
      </c>
      <c r="AK1791" s="320">
        <v>6851.41</v>
      </c>
      <c r="AM1791" s="265" t="s">
        <v>40038</v>
      </c>
      <c r="AN1791" s="266">
        <v>30980.25</v>
      </c>
      <c r="AP1791" s="233" t="s">
        <v>11677</v>
      </c>
      <c r="AQ1791" s="234">
        <v>331974.14</v>
      </c>
      <c r="AS1791" s="211" t="s">
        <v>9309</v>
      </c>
      <c r="AT1791" s="212">
        <v>1391854.19</v>
      </c>
    </row>
    <row r="1792" spans="1:46" x14ac:dyDescent="0.3">
      <c r="A1792" s="315" t="s">
        <v>60153</v>
      </c>
      <c r="B1792" s="315"/>
      <c r="C1792" s="316">
        <v>32176.01</v>
      </c>
      <c r="E1792" s="263" t="s">
        <v>39836</v>
      </c>
      <c r="F1792" s="263"/>
      <c r="G1792" s="264">
        <v>9351.2000000000007</v>
      </c>
      <c r="I1792" s="227" t="s">
        <v>5476</v>
      </c>
      <c r="J1792" s="227"/>
      <c r="K1792" s="228">
        <v>15304857.289999999</v>
      </c>
      <c r="M1792" s="205" t="s">
        <v>2093</v>
      </c>
      <c r="N1792" s="205"/>
      <c r="O1792" s="206">
        <v>13496.63</v>
      </c>
      <c r="U1792" s="309" t="s">
        <v>67305</v>
      </c>
      <c r="V1792" s="310">
        <v>278.74</v>
      </c>
      <c r="X1792" s="267" t="s">
        <v>51723</v>
      </c>
      <c r="Y1792" s="268">
        <v>106507.72</v>
      </c>
      <c r="AA1792" s="229" t="s">
        <v>46700</v>
      </c>
      <c r="AB1792" s="230">
        <v>12569.2</v>
      </c>
      <c r="AD1792" s="209" t="s">
        <v>16343</v>
      </c>
      <c r="AE1792" s="210">
        <v>23747.56</v>
      </c>
      <c r="AF1792" s="93"/>
      <c r="AG1792" s="201" t="s">
        <v>13746</v>
      </c>
      <c r="AH1792" s="202">
        <v>3115.59</v>
      </c>
      <c r="AJ1792" s="319" t="s">
        <v>61048</v>
      </c>
      <c r="AK1792" s="320">
        <v>32176.01</v>
      </c>
      <c r="AM1792" s="265" t="s">
        <v>40039</v>
      </c>
      <c r="AN1792" s="266">
        <v>9351.2000000000007</v>
      </c>
      <c r="AP1792" s="233" t="s">
        <v>11678</v>
      </c>
      <c r="AQ1792" s="234">
        <v>15304857.289999999</v>
      </c>
      <c r="AS1792" s="211" t="s">
        <v>10785</v>
      </c>
      <c r="AT1792" s="212">
        <v>29920</v>
      </c>
    </row>
    <row r="1793" spans="1:46" x14ac:dyDescent="0.3">
      <c r="A1793" s="315" t="s">
        <v>60154</v>
      </c>
      <c r="B1793" s="315"/>
      <c r="C1793" s="316">
        <v>47209.2</v>
      </c>
      <c r="E1793" s="263" t="s">
        <v>39837</v>
      </c>
      <c r="F1793" s="263"/>
      <c r="G1793" s="264">
        <v>30836.09</v>
      </c>
      <c r="I1793" s="227" t="s">
        <v>5477</v>
      </c>
      <c r="J1793" s="227"/>
      <c r="K1793" s="228">
        <v>11809.64</v>
      </c>
      <c r="M1793" s="205" t="s">
        <v>2094</v>
      </c>
      <c r="N1793" s="205"/>
      <c r="O1793" s="206">
        <v>109043</v>
      </c>
      <c r="U1793" s="309" t="s">
        <v>67306</v>
      </c>
      <c r="V1793" s="310">
        <v>11120</v>
      </c>
      <c r="X1793" s="267" t="s">
        <v>62544</v>
      </c>
      <c r="Y1793" s="268">
        <v>6811.35</v>
      </c>
      <c r="AA1793" s="229" t="s">
        <v>46701</v>
      </c>
      <c r="AB1793" s="230">
        <v>961.55</v>
      </c>
      <c r="AD1793" s="209" t="s">
        <v>16344</v>
      </c>
      <c r="AE1793" s="210">
        <v>3127.05</v>
      </c>
      <c r="AF1793" s="93"/>
      <c r="AG1793" s="201" t="s">
        <v>13747</v>
      </c>
      <c r="AH1793" s="202">
        <v>7108.56</v>
      </c>
      <c r="AJ1793" s="319" t="s">
        <v>61049</v>
      </c>
      <c r="AK1793" s="320">
        <v>47209.2</v>
      </c>
      <c r="AM1793" s="265" t="s">
        <v>40040</v>
      </c>
      <c r="AN1793" s="266">
        <v>30836.09</v>
      </c>
      <c r="AP1793" s="233" t="s">
        <v>11679</v>
      </c>
      <c r="AQ1793" s="234">
        <v>11809.64</v>
      </c>
      <c r="AS1793" s="211" t="s">
        <v>10910</v>
      </c>
      <c r="AT1793" s="212">
        <v>46166.17</v>
      </c>
    </row>
    <row r="1794" spans="1:46" x14ac:dyDescent="0.3">
      <c r="A1794" s="315" t="s">
        <v>61155</v>
      </c>
      <c r="B1794" s="315"/>
      <c r="C1794" s="316">
        <v>5257.95</v>
      </c>
      <c r="E1794" s="263" t="s">
        <v>39838</v>
      </c>
      <c r="F1794" s="263"/>
      <c r="G1794" s="264">
        <v>61989.13</v>
      </c>
      <c r="I1794" s="227" t="s">
        <v>5478</v>
      </c>
      <c r="J1794" s="227"/>
      <c r="K1794" s="228">
        <v>27182.06</v>
      </c>
      <c r="M1794" s="205" t="s">
        <v>2095</v>
      </c>
      <c r="N1794" s="205"/>
      <c r="O1794" s="206">
        <v>219430.89</v>
      </c>
      <c r="U1794" s="309" t="s">
        <v>67307</v>
      </c>
      <c r="V1794" s="310">
        <v>4699</v>
      </c>
      <c r="X1794" s="267" t="s">
        <v>58839</v>
      </c>
      <c r="Y1794" s="268">
        <v>274817.15000000002</v>
      </c>
      <c r="AA1794" s="229" t="s">
        <v>51712</v>
      </c>
      <c r="AB1794" s="230">
        <v>600.36</v>
      </c>
      <c r="AD1794" s="209" t="s">
        <v>16345</v>
      </c>
      <c r="AE1794" s="210">
        <v>1510.92</v>
      </c>
      <c r="AF1794" s="93"/>
      <c r="AG1794" s="201" t="s">
        <v>13748</v>
      </c>
      <c r="AH1794" s="202">
        <v>6492.73</v>
      </c>
      <c r="AJ1794" s="319" t="s">
        <v>61175</v>
      </c>
      <c r="AK1794" s="320">
        <v>5257.95</v>
      </c>
      <c r="AM1794" s="265" t="s">
        <v>40041</v>
      </c>
      <c r="AN1794" s="266">
        <v>61989.13</v>
      </c>
      <c r="AP1794" s="233" t="s">
        <v>11680</v>
      </c>
      <c r="AQ1794" s="234">
        <v>27182.06</v>
      </c>
      <c r="AS1794" s="211" t="s">
        <v>11091</v>
      </c>
      <c r="AT1794" s="212">
        <v>10000.93</v>
      </c>
    </row>
    <row r="1795" spans="1:46" x14ac:dyDescent="0.3">
      <c r="A1795" s="315" t="s">
        <v>60156</v>
      </c>
      <c r="B1795" s="315"/>
      <c r="C1795" s="316">
        <v>15025.21</v>
      </c>
      <c r="E1795" s="263" t="s">
        <v>39839</v>
      </c>
      <c r="F1795" s="263"/>
      <c r="G1795" s="264">
        <v>13872.42</v>
      </c>
      <c r="I1795" s="227" t="s">
        <v>5480</v>
      </c>
      <c r="J1795" s="227"/>
      <c r="K1795" s="228">
        <v>3542407.25</v>
      </c>
      <c r="M1795" s="205" t="s">
        <v>2096</v>
      </c>
      <c r="N1795" s="205"/>
      <c r="O1795" s="206">
        <v>298135</v>
      </c>
      <c r="U1795" s="309" t="s">
        <v>51981</v>
      </c>
      <c r="V1795" s="310">
        <v>33091.599999999999</v>
      </c>
      <c r="X1795" s="267" t="s">
        <v>64020</v>
      </c>
      <c r="Y1795" s="268">
        <v>-1179.29</v>
      </c>
      <c r="AA1795" s="229" t="s">
        <v>46702</v>
      </c>
      <c r="AB1795" s="230">
        <v>50300</v>
      </c>
      <c r="AD1795" s="209" t="s">
        <v>16346</v>
      </c>
      <c r="AE1795" s="210">
        <v>1446.32</v>
      </c>
      <c r="AF1795" s="93"/>
      <c r="AG1795" s="201" t="s">
        <v>13749</v>
      </c>
      <c r="AH1795" s="202">
        <v>5345.12</v>
      </c>
      <c r="AJ1795" s="319" t="s">
        <v>61051</v>
      </c>
      <c r="AK1795" s="320">
        <v>15025.21</v>
      </c>
      <c r="AM1795" s="265" t="s">
        <v>40042</v>
      </c>
      <c r="AN1795" s="266">
        <v>13872.42</v>
      </c>
      <c r="AP1795" s="233" t="s">
        <v>11682</v>
      </c>
      <c r="AQ1795" s="234">
        <v>3542407.25</v>
      </c>
      <c r="AS1795" s="211" t="s">
        <v>11309</v>
      </c>
      <c r="AT1795" s="212">
        <v>12768.09</v>
      </c>
    </row>
    <row r="1796" spans="1:46" x14ac:dyDescent="0.3">
      <c r="A1796" s="315" t="s">
        <v>60157</v>
      </c>
      <c r="B1796" s="315"/>
      <c r="C1796" s="316">
        <v>5510.91</v>
      </c>
      <c r="E1796" s="263" t="s">
        <v>39840</v>
      </c>
      <c r="F1796" s="263"/>
      <c r="G1796" s="264">
        <v>108162.06</v>
      </c>
      <c r="I1796" s="227" t="s">
        <v>5481</v>
      </c>
      <c r="J1796" s="227"/>
      <c r="K1796" s="228">
        <v>88846.78</v>
      </c>
      <c r="M1796" s="205" t="s">
        <v>2097</v>
      </c>
      <c r="N1796" s="205"/>
      <c r="O1796" s="206">
        <v>29195</v>
      </c>
      <c r="U1796" s="309" t="s">
        <v>38966</v>
      </c>
      <c r="V1796" s="310">
        <v>20674</v>
      </c>
      <c r="X1796" s="267" t="s">
        <v>61300</v>
      </c>
      <c r="Y1796" s="268">
        <v>12316.63</v>
      </c>
      <c r="AA1796" s="229" t="s">
        <v>44466</v>
      </c>
      <c r="AB1796" s="230">
        <v>2149600</v>
      </c>
      <c r="AD1796" s="209" t="s">
        <v>16347</v>
      </c>
      <c r="AE1796" s="210">
        <v>873.6</v>
      </c>
      <c r="AF1796" s="93"/>
      <c r="AG1796" s="201" t="s">
        <v>32271</v>
      </c>
      <c r="AH1796" s="202">
        <v>4146.67</v>
      </c>
      <c r="AJ1796" s="319" t="s">
        <v>61052</v>
      </c>
      <c r="AK1796" s="320">
        <v>5510.91</v>
      </c>
      <c r="AM1796" s="265" t="s">
        <v>40043</v>
      </c>
      <c r="AN1796" s="266">
        <v>108162.06</v>
      </c>
      <c r="AP1796" s="233" t="s">
        <v>11683</v>
      </c>
      <c r="AQ1796" s="234">
        <v>88846.78</v>
      </c>
      <c r="AS1796" s="211" t="s">
        <v>11567</v>
      </c>
      <c r="AT1796" s="212">
        <v>1463974.11</v>
      </c>
    </row>
    <row r="1797" spans="1:46" x14ac:dyDescent="0.3">
      <c r="A1797" s="315" t="s">
        <v>60158</v>
      </c>
      <c r="B1797" s="315"/>
      <c r="C1797" s="316">
        <v>12211</v>
      </c>
      <c r="E1797" s="263" t="s">
        <v>39841</v>
      </c>
      <c r="F1797" s="263"/>
      <c r="G1797" s="264">
        <v>27276.44</v>
      </c>
      <c r="I1797" s="227" t="s">
        <v>5482</v>
      </c>
      <c r="J1797" s="227"/>
      <c r="K1797" s="228">
        <v>187834.04</v>
      </c>
      <c r="M1797" s="205" t="s">
        <v>4083</v>
      </c>
      <c r="N1797" s="205"/>
      <c r="O1797" s="206">
        <v>834.57</v>
      </c>
      <c r="U1797" s="309" t="s">
        <v>51990</v>
      </c>
      <c r="V1797" s="310">
        <v>200.72</v>
      </c>
      <c r="X1797" s="267" t="s">
        <v>61301</v>
      </c>
      <c r="Y1797" s="268">
        <v>20275</v>
      </c>
      <c r="AA1797" s="229" t="s">
        <v>44467</v>
      </c>
      <c r="AB1797" s="230">
        <v>116505</v>
      </c>
      <c r="AD1797" s="209" t="s">
        <v>16348</v>
      </c>
      <c r="AE1797" s="210">
        <v>7280</v>
      </c>
      <c r="AF1797" s="93"/>
      <c r="AG1797" s="201" t="s">
        <v>32272</v>
      </c>
      <c r="AH1797" s="202">
        <v>11132.52</v>
      </c>
      <c r="AJ1797" s="319" t="s">
        <v>61053</v>
      </c>
      <c r="AK1797" s="320">
        <v>12211</v>
      </c>
      <c r="AM1797" s="265" t="s">
        <v>40044</v>
      </c>
      <c r="AN1797" s="266">
        <v>27276.44</v>
      </c>
      <c r="AP1797" s="233" t="s">
        <v>11684</v>
      </c>
      <c r="AQ1797" s="234">
        <v>187834.04</v>
      </c>
      <c r="AS1797" s="211" t="s">
        <v>12234</v>
      </c>
      <c r="AT1797" s="212">
        <v>40188.410000000003</v>
      </c>
    </row>
    <row r="1798" spans="1:46" x14ac:dyDescent="0.3">
      <c r="A1798" s="315" t="s">
        <v>60159</v>
      </c>
      <c r="B1798" s="315"/>
      <c r="C1798" s="316">
        <v>13180.69</v>
      </c>
      <c r="E1798" s="263" t="s">
        <v>39842</v>
      </c>
      <c r="F1798" s="263"/>
      <c r="G1798" s="264">
        <v>9614.5400000000009</v>
      </c>
      <c r="I1798" s="227" t="s">
        <v>5483</v>
      </c>
      <c r="J1798" s="227"/>
      <c r="K1798" s="228">
        <v>60570455.93</v>
      </c>
      <c r="M1798" s="205" t="s">
        <v>2098</v>
      </c>
      <c r="N1798" s="205"/>
      <c r="O1798" s="206">
        <v>131009.45</v>
      </c>
      <c r="U1798" s="309" t="s">
        <v>51998</v>
      </c>
      <c r="V1798" s="310">
        <v>336.74</v>
      </c>
      <c r="X1798" s="267" t="s">
        <v>47818</v>
      </c>
      <c r="Y1798" s="268">
        <v>5360.5</v>
      </c>
      <c r="AA1798" s="229" t="s">
        <v>48702</v>
      </c>
      <c r="AB1798" s="230">
        <v>8360.43</v>
      </c>
      <c r="AD1798" s="209" t="s">
        <v>13130</v>
      </c>
      <c r="AE1798" s="210">
        <v>102854.45</v>
      </c>
      <c r="AF1798" s="93"/>
      <c r="AG1798" s="201" t="s">
        <v>32273</v>
      </c>
      <c r="AH1798" s="202">
        <v>1062.74</v>
      </c>
      <c r="AJ1798" s="319" t="s">
        <v>61054</v>
      </c>
      <c r="AK1798" s="320">
        <v>13180.69</v>
      </c>
      <c r="AM1798" s="265" t="s">
        <v>40045</v>
      </c>
      <c r="AN1798" s="266">
        <v>9614.5400000000009</v>
      </c>
      <c r="AP1798" s="233" t="s">
        <v>11685</v>
      </c>
      <c r="AQ1798" s="234">
        <v>60570455.93</v>
      </c>
      <c r="AS1798" s="211" t="s">
        <v>11912</v>
      </c>
      <c r="AT1798" s="212">
        <v>44050.46</v>
      </c>
    </row>
    <row r="1799" spans="1:46" x14ac:dyDescent="0.3">
      <c r="A1799" s="315" t="s">
        <v>61158</v>
      </c>
      <c r="B1799" s="315"/>
      <c r="C1799" s="316">
        <v>1824.93</v>
      </c>
      <c r="E1799" s="263" t="s">
        <v>39843</v>
      </c>
      <c r="F1799" s="263"/>
      <c r="G1799" s="264">
        <v>10000</v>
      </c>
      <c r="I1799" s="227" t="s">
        <v>5484</v>
      </c>
      <c r="J1799" s="227"/>
      <c r="K1799" s="228">
        <v>27430</v>
      </c>
      <c r="M1799" s="205" t="s">
        <v>2099</v>
      </c>
      <c r="N1799" s="205"/>
      <c r="O1799" s="206">
        <v>68391.02</v>
      </c>
      <c r="U1799" s="309" t="s">
        <v>17795</v>
      </c>
      <c r="V1799" s="310">
        <v>16124.78</v>
      </c>
      <c r="X1799" s="267" t="s">
        <v>49684</v>
      </c>
      <c r="Y1799" s="268">
        <v>1496.7</v>
      </c>
      <c r="AA1799" s="229" t="s">
        <v>48703</v>
      </c>
      <c r="AB1799" s="230">
        <v>680</v>
      </c>
      <c r="AD1799" s="209" t="s">
        <v>16349</v>
      </c>
      <c r="AE1799" s="210">
        <v>1039.08</v>
      </c>
      <c r="AF1799" s="93"/>
      <c r="AG1799" s="201" t="s">
        <v>32274</v>
      </c>
      <c r="AH1799" s="202">
        <v>1964.47</v>
      </c>
      <c r="AJ1799" s="319" t="s">
        <v>61178</v>
      </c>
      <c r="AK1799" s="320">
        <v>1824.93</v>
      </c>
      <c r="AM1799" s="265" t="s">
        <v>40046</v>
      </c>
      <c r="AN1799" s="266">
        <v>10000</v>
      </c>
      <c r="AP1799" s="233" t="s">
        <v>11686</v>
      </c>
      <c r="AQ1799" s="234">
        <v>27430</v>
      </c>
      <c r="AS1799" s="211" t="s">
        <v>9875</v>
      </c>
      <c r="AT1799" s="212">
        <v>5333221.3600000003</v>
      </c>
    </row>
    <row r="1800" spans="1:46" x14ac:dyDescent="0.3">
      <c r="A1800" s="315" t="s">
        <v>60160</v>
      </c>
      <c r="B1800" s="315"/>
      <c r="C1800" s="316">
        <v>11938.86</v>
      </c>
      <c r="E1800" s="263" t="s">
        <v>39844</v>
      </c>
      <c r="F1800" s="263"/>
      <c r="G1800" s="264">
        <v>9584.14</v>
      </c>
      <c r="I1800" s="227" t="s">
        <v>5485</v>
      </c>
      <c r="J1800" s="227"/>
      <c r="K1800" s="228">
        <v>99642</v>
      </c>
      <c r="M1800" s="205" t="s">
        <v>2100</v>
      </c>
      <c r="N1800" s="205"/>
      <c r="O1800" s="206">
        <v>133468.13</v>
      </c>
      <c r="U1800" s="309" t="s">
        <v>58474</v>
      </c>
      <c r="V1800" s="310">
        <v>51399.28</v>
      </c>
      <c r="X1800" s="267" t="s">
        <v>64021</v>
      </c>
      <c r="Y1800" s="268">
        <v>936</v>
      </c>
      <c r="AA1800" s="229" t="s">
        <v>51713</v>
      </c>
      <c r="AB1800" s="230">
        <v>400.57</v>
      </c>
      <c r="AD1800" s="209" t="s">
        <v>16350</v>
      </c>
      <c r="AE1800" s="210">
        <v>691581.94</v>
      </c>
      <c r="AF1800" s="93"/>
      <c r="AG1800" s="201" t="s">
        <v>32275</v>
      </c>
      <c r="AH1800" s="202">
        <v>1704.6</v>
      </c>
      <c r="AJ1800" s="319" t="s">
        <v>61055</v>
      </c>
      <c r="AK1800" s="320">
        <v>11938.86</v>
      </c>
      <c r="AM1800" s="265" t="s">
        <v>40047</v>
      </c>
      <c r="AN1800" s="266">
        <v>9584.14</v>
      </c>
      <c r="AP1800" s="233" t="s">
        <v>11687</v>
      </c>
      <c r="AQ1800" s="234">
        <v>99642</v>
      </c>
      <c r="AS1800" s="211" t="s">
        <v>6720</v>
      </c>
      <c r="AT1800" s="212">
        <v>8920.43</v>
      </c>
    </row>
    <row r="1801" spans="1:46" x14ac:dyDescent="0.3">
      <c r="A1801" s="315" t="s">
        <v>62508</v>
      </c>
      <c r="B1801" s="315"/>
      <c r="C1801" s="316">
        <v>5038.71</v>
      </c>
      <c r="E1801" s="263" t="s">
        <v>39845</v>
      </c>
      <c r="F1801" s="263"/>
      <c r="G1801" s="264">
        <v>20079.88</v>
      </c>
      <c r="I1801" s="227" t="s">
        <v>5486</v>
      </c>
      <c r="J1801" s="227"/>
      <c r="K1801" s="228">
        <v>252659.25</v>
      </c>
      <c r="M1801" s="205" t="s">
        <v>2101</v>
      </c>
      <c r="N1801" s="205"/>
      <c r="O1801" s="206">
        <v>5099</v>
      </c>
      <c r="U1801" s="309" t="s">
        <v>58991</v>
      </c>
      <c r="V1801" s="310">
        <v>47832</v>
      </c>
      <c r="X1801" s="267" t="s">
        <v>64022</v>
      </c>
      <c r="Y1801" s="268">
        <v>1223.05</v>
      </c>
      <c r="AA1801" s="229" t="s">
        <v>42196</v>
      </c>
      <c r="AB1801" s="230">
        <v>1068240.1000000001</v>
      </c>
      <c r="AD1801" s="209" t="s">
        <v>16351</v>
      </c>
      <c r="AE1801" s="210">
        <v>3847731.42</v>
      </c>
      <c r="AF1801" s="93"/>
      <c r="AG1801" s="201" t="s">
        <v>32276</v>
      </c>
      <c r="AH1801" s="202">
        <v>18822.919999999998</v>
      </c>
      <c r="AJ1801" s="319" t="s">
        <v>62940</v>
      </c>
      <c r="AK1801" s="320">
        <v>5038.71</v>
      </c>
      <c r="AM1801" s="265" t="s">
        <v>40048</v>
      </c>
      <c r="AN1801" s="266">
        <v>20079.88</v>
      </c>
      <c r="AP1801" s="233" t="s">
        <v>11688</v>
      </c>
      <c r="AQ1801" s="234">
        <v>252659.25</v>
      </c>
      <c r="AS1801" s="211" t="s">
        <v>7389</v>
      </c>
      <c r="AT1801" s="212">
        <v>7024.15</v>
      </c>
    </row>
    <row r="1802" spans="1:46" x14ac:dyDescent="0.3">
      <c r="A1802" s="315" t="s">
        <v>60161</v>
      </c>
      <c r="B1802" s="315"/>
      <c r="C1802" s="316">
        <v>20503.38</v>
      </c>
      <c r="E1802" s="263" t="s">
        <v>39846</v>
      </c>
      <c r="F1802" s="263"/>
      <c r="G1802" s="264">
        <v>5879.36</v>
      </c>
      <c r="I1802" s="227" t="s">
        <v>5487</v>
      </c>
      <c r="J1802" s="227"/>
      <c r="K1802" s="228">
        <v>49094</v>
      </c>
      <c r="M1802" s="205" t="s">
        <v>2102</v>
      </c>
      <c r="N1802" s="205"/>
      <c r="O1802" s="206">
        <v>109433.55</v>
      </c>
      <c r="U1802" s="309" t="s">
        <v>58475</v>
      </c>
      <c r="V1802" s="310">
        <v>24512</v>
      </c>
      <c r="X1802" s="267" t="s">
        <v>44472</v>
      </c>
      <c r="Y1802" s="268">
        <v>1692.99</v>
      </c>
      <c r="AA1802" s="229" t="s">
        <v>42197</v>
      </c>
      <c r="AB1802" s="230">
        <v>81181.19</v>
      </c>
      <c r="AD1802" s="209" t="s">
        <v>16352</v>
      </c>
      <c r="AE1802" s="210">
        <v>266738.55</v>
      </c>
      <c r="AF1802" s="93"/>
      <c r="AG1802" s="201" t="s">
        <v>13750</v>
      </c>
      <c r="AH1802" s="202">
        <v>7452.63</v>
      </c>
      <c r="AJ1802" s="319" t="s">
        <v>61056</v>
      </c>
      <c r="AK1802" s="320">
        <v>20503.38</v>
      </c>
      <c r="AM1802" s="265" t="s">
        <v>40049</v>
      </c>
      <c r="AN1802" s="266">
        <v>5879.36</v>
      </c>
      <c r="AP1802" s="233" t="s">
        <v>11689</v>
      </c>
      <c r="AQ1802" s="234">
        <v>49094</v>
      </c>
      <c r="AS1802" s="211" t="s">
        <v>7800</v>
      </c>
      <c r="AT1802" s="212">
        <v>38952</v>
      </c>
    </row>
    <row r="1803" spans="1:46" x14ac:dyDescent="0.3">
      <c r="A1803" s="315" t="s">
        <v>60162</v>
      </c>
      <c r="B1803" s="315"/>
      <c r="C1803" s="316">
        <v>5278.62</v>
      </c>
      <c r="E1803" s="263" t="s">
        <v>39847</v>
      </c>
      <c r="F1803" s="263"/>
      <c r="G1803" s="264">
        <v>98.43</v>
      </c>
      <c r="I1803" s="227" t="s">
        <v>5488</v>
      </c>
      <c r="J1803" s="227"/>
      <c r="K1803" s="228">
        <v>44571.12</v>
      </c>
      <c r="M1803" s="205" t="s">
        <v>2103</v>
      </c>
      <c r="N1803" s="205"/>
      <c r="O1803" s="206">
        <v>2383330.39</v>
      </c>
      <c r="U1803" s="309" t="s">
        <v>55924</v>
      </c>
      <c r="V1803" s="310">
        <v>145458.53</v>
      </c>
      <c r="X1803" s="267" t="s">
        <v>64023</v>
      </c>
      <c r="Y1803" s="268">
        <v>-168.03</v>
      </c>
      <c r="AA1803" s="229" t="s">
        <v>33183</v>
      </c>
      <c r="AB1803" s="230">
        <v>13218.92</v>
      </c>
      <c r="AD1803" s="209" t="s">
        <v>16353</v>
      </c>
      <c r="AE1803" s="210">
        <v>9452.7099999999991</v>
      </c>
      <c r="AF1803" s="93"/>
      <c r="AG1803" s="201" t="s">
        <v>13751</v>
      </c>
      <c r="AH1803" s="202">
        <v>17171.080000000002</v>
      </c>
      <c r="AJ1803" s="319" t="s">
        <v>61057</v>
      </c>
      <c r="AK1803" s="320">
        <v>5278.62</v>
      </c>
      <c r="AM1803" s="265" t="s">
        <v>40050</v>
      </c>
      <c r="AN1803" s="266">
        <v>98.43</v>
      </c>
      <c r="AP1803" s="233" t="s">
        <v>11690</v>
      </c>
      <c r="AQ1803" s="234">
        <v>44571.12</v>
      </c>
      <c r="AS1803" s="211" t="s">
        <v>7966</v>
      </c>
      <c r="AT1803" s="212">
        <v>12916</v>
      </c>
    </row>
    <row r="1804" spans="1:46" x14ac:dyDescent="0.3">
      <c r="A1804" s="315" t="s">
        <v>60163</v>
      </c>
      <c r="B1804" s="315"/>
      <c r="C1804" s="316">
        <v>87664.960000000006</v>
      </c>
      <c r="E1804" s="263" t="s">
        <v>39848</v>
      </c>
      <c r="F1804" s="263"/>
      <c r="G1804" s="264">
        <v>4825.71</v>
      </c>
      <c r="I1804" s="227" t="s">
        <v>5489</v>
      </c>
      <c r="J1804" s="227"/>
      <c r="K1804" s="228">
        <v>38984</v>
      </c>
      <c r="M1804" s="205" t="s">
        <v>2104</v>
      </c>
      <c r="N1804" s="205"/>
      <c r="O1804" s="206">
        <v>1508</v>
      </c>
      <c r="U1804" s="309" t="s">
        <v>58477</v>
      </c>
      <c r="V1804" s="310">
        <v>10721.14</v>
      </c>
      <c r="X1804" s="267" t="s">
        <v>58955</v>
      </c>
      <c r="Y1804" s="268">
        <v>8032.5</v>
      </c>
      <c r="AA1804" s="229" t="s">
        <v>33184</v>
      </c>
      <c r="AB1804" s="230">
        <v>7607.56</v>
      </c>
      <c r="AD1804" s="209" t="s">
        <v>16354</v>
      </c>
      <c r="AE1804" s="210">
        <v>13200</v>
      </c>
      <c r="AF1804" s="93"/>
      <c r="AG1804" s="201" t="s">
        <v>13752</v>
      </c>
      <c r="AH1804" s="202">
        <v>21471.94</v>
      </c>
      <c r="AJ1804" s="319" t="s">
        <v>61058</v>
      </c>
      <c r="AK1804" s="320">
        <v>87664.960000000006</v>
      </c>
      <c r="AM1804" s="265" t="s">
        <v>40051</v>
      </c>
      <c r="AN1804" s="266">
        <v>4825.71</v>
      </c>
      <c r="AP1804" s="233" t="s">
        <v>11691</v>
      </c>
      <c r="AQ1804" s="234">
        <v>38984</v>
      </c>
      <c r="AS1804" s="211" t="s">
        <v>8072</v>
      </c>
      <c r="AT1804" s="212">
        <v>44106.82</v>
      </c>
    </row>
    <row r="1805" spans="1:46" x14ac:dyDescent="0.3">
      <c r="A1805" s="315" t="s">
        <v>60164</v>
      </c>
      <c r="B1805" s="315"/>
      <c r="C1805" s="316">
        <v>10076.540000000001</v>
      </c>
      <c r="E1805" s="263" t="s">
        <v>39849</v>
      </c>
      <c r="F1805" s="263"/>
      <c r="G1805" s="264">
        <v>66185.5</v>
      </c>
      <c r="I1805" s="227" t="s">
        <v>5490</v>
      </c>
      <c r="J1805" s="227"/>
      <c r="K1805" s="228">
        <v>39119.980000000003</v>
      </c>
      <c r="M1805" s="205" t="s">
        <v>2105</v>
      </c>
      <c r="N1805" s="205"/>
      <c r="O1805" s="206">
        <v>18093.310000000001</v>
      </c>
      <c r="U1805" s="309" t="s">
        <v>58479</v>
      </c>
      <c r="V1805" s="310">
        <v>37626.93</v>
      </c>
      <c r="X1805" s="267" t="s">
        <v>58956</v>
      </c>
      <c r="Y1805" s="268">
        <v>447.3</v>
      </c>
      <c r="AA1805" s="229" t="s">
        <v>16395</v>
      </c>
      <c r="AB1805" s="230">
        <v>1941.51</v>
      </c>
      <c r="AD1805" s="209" t="s">
        <v>16355</v>
      </c>
      <c r="AE1805" s="210">
        <v>34349.68</v>
      </c>
      <c r="AF1805" s="93"/>
      <c r="AG1805" s="201" t="s">
        <v>13753</v>
      </c>
      <c r="AH1805" s="202">
        <v>11450</v>
      </c>
      <c r="AJ1805" s="319" t="s">
        <v>61059</v>
      </c>
      <c r="AK1805" s="320">
        <v>10076.540000000001</v>
      </c>
      <c r="AM1805" s="265" t="s">
        <v>40052</v>
      </c>
      <c r="AN1805" s="266">
        <v>66185.5</v>
      </c>
      <c r="AP1805" s="233" t="s">
        <v>11692</v>
      </c>
      <c r="AQ1805" s="234">
        <v>39119.980000000003</v>
      </c>
      <c r="AS1805" s="211" t="s">
        <v>8338</v>
      </c>
      <c r="AT1805" s="212">
        <v>10572.66</v>
      </c>
    </row>
    <row r="1806" spans="1:46" x14ac:dyDescent="0.3">
      <c r="A1806" s="315" t="s">
        <v>60165</v>
      </c>
      <c r="B1806" s="315"/>
      <c r="C1806" s="316">
        <v>64002.46</v>
      </c>
      <c r="E1806" s="263" t="s">
        <v>39850</v>
      </c>
      <c r="F1806" s="263"/>
      <c r="G1806" s="264">
        <v>46588.11</v>
      </c>
      <c r="I1806" s="227" t="s">
        <v>5497</v>
      </c>
      <c r="J1806" s="227"/>
      <c r="K1806" s="228">
        <v>2089087.51</v>
      </c>
      <c r="M1806" s="205" t="s">
        <v>2106</v>
      </c>
      <c r="N1806" s="205"/>
      <c r="O1806" s="206">
        <v>20040.59</v>
      </c>
      <c r="U1806" s="309" t="s">
        <v>55925</v>
      </c>
      <c r="V1806" s="310">
        <v>45132.08</v>
      </c>
      <c r="X1806" s="267" t="s">
        <v>47819</v>
      </c>
      <c r="Y1806" s="268">
        <v>827.46</v>
      </c>
      <c r="AA1806" s="229" t="s">
        <v>16401</v>
      </c>
      <c r="AB1806" s="230">
        <v>1741.78</v>
      </c>
      <c r="AD1806" s="209" t="s">
        <v>16356</v>
      </c>
      <c r="AE1806" s="210">
        <v>3.82</v>
      </c>
      <c r="AF1806" s="93"/>
      <c r="AG1806" s="201" t="s">
        <v>13754</v>
      </c>
      <c r="AH1806" s="202">
        <v>4178.33</v>
      </c>
      <c r="AJ1806" s="319" t="s">
        <v>61060</v>
      </c>
      <c r="AK1806" s="320">
        <v>64002.46</v>
      </c>
      <c r="AM1806" s="265" t="s">
        <v>40053</v>
      </c>
      <c r="AN1806" s="266">
        <v>46588.11</v>
      </c>
      <c r="AP1806" s="233" t="s">
        <v>11699</v>
      </c>
      <c r="AQ1806" s="234">
        <v>2089087.51</v>
      </c>
      <c r="AS1806" s="211" t="s">
        <v>8725</v>
      </c>
      <c r="AT1806" s="212">
        <v>318.44</v>
      </c>
    </row>
    <row r="1807" spans="1:46" x14ac:dyDescent="0.3">
      <c r="A1807" s="315" t="s">
        <v>60166</v>
      </c>
      <c r="B1807" s="315"/>
      <c r="C1807" s="316">
        <v>30950.48</v>
      </c>
      <c r="E1807" s="263" t="s">
        <v>39851</v>
      </c>
      <c r="F1807" s="263"/>
      <c r="G1807" s="264">
        <v>6448.84</v>
      </c>
      <c r="I1807" s="227" t="s">
        <v>5498</v>
      </c>
      <c r="J1807" s="227"/>
      <c r="K1807" s="228">
        <v>1253.74</v>
      </c>
      <c r="M1807" s="205" t="s">
        <v>2107</v>
      </c>
      <c r="N1807" s="205"/>
      <c r="O1807" s="206">
        <v>19084.919999999998</v>
      </c>
      <c r="U1807" s="309" t="s">
        <v>67308</v>
      </c>
      <c r="V1807" s="310">
        <v>362.8</v>
      </c>
      <c r="X1807" s="267" t="s">
        <v>64024</v>
      </c>
      <c r="Y1807" s="268">
        <v>210.77</v>
      </c>
      <c r="AA1807" s="229" t="s">
        <v>16402</v>
      </c>
      <c r="AB1807" s="230">
        <v>1043.92</v>
      </c>
      <c r="AD1807" s="209" t="s">
        <v>13131</v>
      </c>
      <c r="AE1807" s="210">
        <v>580352.07999999996</v>
      </c>
      <c r="AF1807" s="93"/>
      <c r="AG1807" s="201" t="s">
        <v>13755</v>
      </c>
      <c r="AH1807" s="202">
        <v>9073.0300000000007</v>
      </c>
      <c r="AJ1807" s="319" t="s">
        <v>61061</v>
      </c>
      <c r="AK1807" s="320">
        <v>30950.48</v>
      </c>
      <c r="AM1807" s="265" t="s">
        <v>40054</v>
      </c>
      <c r="AN1807" s="266">
        <v>6448.84</v>
      </c>
      <c r="AP1807" s="233" t="s">
        <v>11700</v>
      </c>
      <c r="AQ1807" s="234">
        <v>1253.74</v>
      </c>
      <c r="AS1807" s="211" t="s">
        <v>8981</v>
      </c>
      <c r="AT1807" s="212">
        <v>8537.86</v>
      </c>
    </row>
    <row r="1808" spans="1:46" x14ac:dyDescent="0.3">
      <c r="A1808" s="315" t="s">
        <v>60167</v>
      </c>
      <c r="B1808" s="315"/>
      <c r="C1808" s="316">
        <v>4385.4399999999996</v>
      </c>
      <c r="E1808" s="263" t="s">
        <v>39852</v>
      </c>
      <c r="F1808" s="263"/>
      <c r="G1808" s="264">
        <v>202.74</v>
      </c>
      <c r="I1808" s="227" t="s">
        <v>5491</v>
      </c>
      <c r="J1808" s="227"/>
      <c r="K1808" s="228">
        <v>474228.53</v>
      </c>
      <c r="M1808" s="205" t="s">
        <v>2108</v>
      </c>
      <c r="N1808" s="205"/>
      <c r="O1808" s="206">
        <v>10741.91</v>
      </c>
      <c r="U1808" s="309" t="s">
        <v>58480</v>
      </c>
      <c r="V1808" s="310">
        <v>57171.42</v>
      </c>
      <c r="X1808" s="267" t="s">
        <v>47820</v>
      </c>
      <c r="Y1808" s="268">
        <v>360</v>
      </c>
      <c r="AA1808" s="229" t="s">
        <v>16403</v>
      </c>
      <c r="AB1808" s="230">
        <v>2087.84</v>
      </c>
      <c r="AD1808" s="209" t="s">
        <v>13132</v>
      </c>
      <c r="AE1808" s="210">
        <v>768141.38</v>
      </c>
      <c r="AF1808" s="93"/>
      <c r="AG1808" s="201" t="s">
        <v>13756</v>
      </c>
      <c r="AH1808" s="202">
        <v>8197.33</v>
      </c>
      <c r="AJ1808" s="319" t="s">
        <v>61062</v>
      </c>
      <c r="AK1808" s="320">
        <v>4385.4399999999996</v>
      </c>
      <c r="AM1808" s="265" t="s">
        <v>40055</v>
      </c>
      <c r="AN1808" s="266">
        <v>202.74</v>
      </c>
      <c r="AP1808" s="233" t="s">
        <v>11693</v>
      </c>
      <c r="AQ1808" s="234">
        <v>474228.53</v>
      </c>
      <c r="AS1808" s="211" t="s">
        <v>9310</v>
      </c>
      <c r="AT1808" s="212">
        <v>91353.03</v>
      </c>
    </row>
    <row r="1809" spans="1:46" x14ac:dyDescent="0.3">
      <c r="A1809" s="315" t="s">
        <v>60168</v>
      </c>
      <c r="B1809" s="315"/>
      <c r="C1809" s="316">
        <v>458.77</v>
      </c>
      <c r="E1809" s="263" t="s">
        <v>39853</v>
      </c>
      <c r="F1809" s="263"/>
      <c r="G1809" s="264">
        <v>4514.26</v>
      </c>
      <c r="I1809" s="227" t="s">
        <v>5492</v>
      </c>
      <c r="J1809" s="227"/>
      <c r="K1809" s="228">
        <v>163246.82999999999</v>
      </c>
      <c r="M1809" s="205" t="s">
        <v>2109</v>
      </c>
      <c r="N1809" s="205"/>
      <c r="O1809" s="206">
        <v>1972.16</v>
      </c>
      <c r="U1809" s="309" t="s">
        <v>64105</v>
      </c>
      <c r="V1809" s="310">
        <v>5000</v>
      </c>
      <c r="X1809" s="267" t="s">
        <v>64025</v>
      </c>
      <c r="Y1809" s="268">
        <v>-24.48</v>
      </c>
      <c r="AA1809" s="229" t="s">
        <v>16406</v>
      </c>
      <c r="AB1809" s="230">
        <v>3251.26</v>
      </c>
      <c r="AD1809" s="209" t="s">
        <v>13133</v>
      </c>
      <c r="AE1809" s="210">
        <v>338254.33</v>
      </c>
      <c r="AF1809" s="93"/>
      <c r="AG1809" s="201" t="s">
        <v>13757</v>
      </c>
      <c r="AH1809" s="202">
        <v>24168.04</v>
      </c>
      <c r="AJ1809" s="319" t="s">
        <v>61063</v>
      </c>
      <c r="AK1809" s="320">
        <v>458.77</v>
      </c>
      <c r="AM1809" s="265" t="s">
        <v>40056</v>
      </c>
      <c r="AN1809" s="266">
        <v>4514.26</v>
      </c>
      <c r="AP1809" s="233" t="s">
        <v>11694</v>
      </c>
      <c r="AQ1809" s="234">
        <v>163246.82999999999</v>
      </c>
      <c r="AS1809" s="211" t="s">
        <v>11568</v>
      </c>
      <c r="AT1809" s="212">
        <v>184733.5</v>
      </c>
    </row>
    <row r="1810" spans="1:46" x14ac:dyDescent="0.3">
      <c r="A1810" s="315" t="s">
        <v>60169</v>
      </c>
      <c r="B1810" s="315"/>
      <c r="C1810" s="316">
        <v>16282.5</v>
      </c>
      <c r="E1810" s="263" t="s">
        <v>39854</v>
      </c>
      <c r="F1810" s="263"/>
      <c r="G1810" s="264">
        <v>59338.71</v>
      </c>
      <c r="I1810" s="227" t="s">
        <v>5493</v>
      </c>
      <c r="J1810" s="227"/>
      <c r="K1810" s="228">
        <v>63246.44</v>
      </c>
      <c r="M1810" s="205" t="s">
        <v>2110</v>
      </c>
      <c r="N1810" s="205"/>
      <c r="O1810" s="206">
        <v>25783.85</v>
      </c>
      <c r="U1810" s="309" t="s">
        <v>59531</v>
      </c>
      <c r="V1810" s="310">
        <v>2261.94</v>
      </c>
      <c r="X1810" s="267" t="s">
        <v>57271</v>
      </c>
      <c r="Y1810" s="268">
        <v>35000</v>
      </c>
      <c r="AA1810" s="229" t="s">
        <v>16407</v>
      </c>
      <c r="AB1810" s="230">
        <v>7549</v>
      </c>
      <c r="AD1810" s="209" t="s">
        <v>16357</v>
      </c>
      <c r="AE1810" s="210">
        <v>393303.07</v>
      </c>
      <c r="AF1810" s="93"/>
      <c r="AG1810" s="201" t="s">
        <v>13758</v>
      </c>
      <c r="AH1810" s="202">
        <v>4310.1400000000003</v>
      </c>
      <c r="AJ1810" s="319" t="s">
        <v>61064</v>
      </c>
      <c r="AK1810" s="320">
        <v>16282.5</v>
      </c>
      <c r="AM1810" s="265" t="s">
        <v>40057</v>
      </c>
      <c r="AN1810" s="266">
        <v>59338.71</v>
      </c>
      <c r="AP1810" s="233" t="s">
        <v>11695</v>
      </c>
      <c r="AQ1810" s="234">
        <v>63246.44</v>
      </c>
      <c r="AS1810" s="211" t="s">
        <v>11913</v>
      </c>
      <c r="AT1810" s="212">
        <v>29205.06</v>
      </c>
    </row>
    <row r="1811" spans="1:46" x14ac:dyDescent="0.3">
      <c r="A1811" s="315" t="s">
        <v>9776</v>
      </c>
      <c r="B1811" s="315"/>
      <c r="C1811" s="316">
        <v>4951300.3</v>
      </c>
      <c r="E1811" s="263" t="s">
        <v>39855</v>
      </c>
      <c r="F1811" s="263"/>
      <c r="G1811" s="264">
        <v>30846.02</v>
      </c>
      <c r="I1811" s="227" t="s">
        <v>5494</v>
      </c>
      <c r="J1811" s="227"/>
      <c r="K1811" s="228">
        <v>69810.03</v>
      </c>
      <c r="M1811" s="205" t="s">
        <v>2111</v>
      </c>
      <c r="N1811" s="205"/>
      <c r="O1811" s="206">
        <v>7894</v>
      </c>
      <c r="U1811" s="309" t="s">
        <v>64106</v>
      </c>
      <c r="V1811" s="310">
        <v>212.33</v>
      </c>
      <c r="X1811" s="267" t="s">
        <v>54882</v>
      </c>
      <c r="Y1811" s="268">
        <v>6280.74</v>
      </c>
      <c r="AA1811" s="229" t="s">
        <v>49676</v>
      </c>
      <c r="AB1811" s="230">
        <v>-3363.83</v>
      </c>
      <c r="AD1811" s="209" t="s">
        <v>16358</v>
      </c>
      <c r="AE1811" s="210">
        <v>149551.32</v>
      </c>
      <c r="AF1811" s="93"/>
      <c r="AG1811" s="201" t="s">
        <v>13759</v>
      </c>
      <c r="AH1811" s="202">
        <v>3777.34</v>
      </c>
      <c r="AJ1811" s="319" t="s">
        <v>9739</v>
      </c>
      <c r="AK1811" s="320">
        <v>1555551.69</v>
      </c>
      <c r="AM1811" s="265" t="s">
        <v>40058</v>
      </c>
      <c r="AN1811" s="266">
        <v>30846.02</v>
      </c>
      <c r="AP1811" s="233" t="s">
        <v>11696</v>
      </c>
      <c r="AQ1811" s="234">
        <v>69810.03</v>
      </c>
      <c r="AS1811" s="211" t="s">
        <v>9876</v>
      </c>
      <c r="AT1811" s="212">
        <v>436639.95</v>
      </c>
    </row>
    <row r="1812" spans="1:46" x14ac:dyDescent="0.3">
      <c r="A1812" s="315" t="s">
        <v>3313</v>
      </c>
      <c r="B1812" s="315"/>
      <c r="C1812" s="316">
        <v>14722.8</v>
      </c>
      <c r="E1812" s="263" t="s">
        <v>39856</v>
      </c>
      <c r="F1812" s="263"/>
      <c r="G1812" s="264">
        <v>4262.67</v>
      </c>
      <c r="I1812" s="227" t="s">
        <v>5496</v>
      </c>
      <c r="J1812" s="227"/>
      <c r="K1812" s="228">
        <v>73774.97</v>
      </c>
      <c r="M1812" s="205" t="s">
        <v>2112</v>
      </c>
      <c r="N1812" s="205"/>
      <c r="O1812" s="206">
        <v>9442</v>
      </c>
      <c r="U1812" s="309" t="s">
        <v>61326</v>
      </c>
      <c r="V1812" s="310">
        <v>54758.63</v>
      </c>
      <c r="X1812" s="267" t="s">
        <v>54883</v>
      </c>
      <c r="Y1812" s="268">
        <v>6658.66</v>
      </c>
      <c r="AA1812" s="229" t="s">
        <v>51714</v>
      </c>
      <c r="AB1812" s="230">
        <v>31000</v>
      </c>
      <c r="AD1812" s="209" t="s">
        <v>16359</v>
      </c>
      <c r="AE1812" s="210">
        <v>37102.639999999999</v>
      </c>
      <c r="AF1812" s="93"/>
      <c r="AG1812" s="201" t="s">
        <v>13760</v>
      </c>
      <c r="AH1812" s="202">
        <v>93666.45</v>
      </c>
      <c r="AJ1812" s="319" t="s">
        <v>9740</v>
      </c>
      <c r="AK1812" s="320">
        <v>1098156.7</v>
      </c>
      <c r="AM1812" s="265" t="s">
        <v>40059</v>
      </c>
      <c r="AN1812" s="266">
        <v>4262.67</v>
      </c>
      <c r="AP1812" s="233" t="s">
        <v>11698</v>
      </c>
      <c r="AQ1812" s="234">
        <v>73774.97</v>
      </c>
      <c r="AS1812" s="211" t="s">
        <v>6721</v>
      </c>
      <c r="AT1812" s="212">
        <v>700218</v>
      </c>
    </row>
    <row r="1813" spans="1:46" x14ac:dyDescent="0.3">
      <c r="A1813" s="315" t="s">
        <v>3671</v>
      </c>
      <c r="B1813" s="315"/>
      <c r="C1813" s="316">
        <v>209.62</v>
      </c>
      <c r="E1813" s="263" t="s">
        <v>39857</v>
      </c>
      <c r="F1813" s="263"/>
      <c r="G1813" s="264">
        <v>8568.26</v>
      </c>
      <c r="I1813" s="227" t="s">
        <v>46391</v>
      </c>
      <c r="J1813" s="227"/>
      <c r="K1813" s="228">
        <v>79422</v>
      </c>
      <c r="M1813" s="205" t="s">
        <v>2113</v>
      </c>
      <c r="N1813" s="205"/>
      <c r="O1813" s="206">
        <v>45179</v>
      </c>
      <c r="U1813" s="309" t="s">
        <v>38968</v>
      </c>
      <c r="V1813" s="310">
        <v>35296.42</v>
      </c>
      <c r="X1813" s="267" t="s">
        <v>54884</v>
      </c>
      <c r="Y1813" s="268">
        <v>1937.12</v>
      </c>
      <c r="AA1813" s="229" t="s">
        <v>44468</v>
      </c>
      <c r="AB1813" s="230">
        <v>3426.58</v>
      </c>
      <c r="AD1813" s="209" t="s">
        <v>16360</v>
      </c>
      <c r="AE1813" s="210">
        <v>365955.38</v>
      </c>
      <c r="AF1813" s="93"/>
      <c r="AG1813" s="201" t="s">
        <v>13761</v>
      </c>
      <c r="AH1813" s="202">
        <v>10613.98</v>
      </c>
      <c r="AJ1813" s="319" t="s">
        <v>9741</v>
      </c>
      <c r="AK1813" s="320">
        <v>22041353.98</v>
      </c>
      <c r="AM1813" s="265" t="s">
        <v>40060</v>
      </c>
      <c r="AN1813" s="266">
        <v>8568.26</v>
      </c>
      <c r="AP1813" s="233" t="s">
        <v>46495</v>
      </c>
      <c r="AQ1813" s="234">
        <v>79422</v>
      </c>
      <c r="AS1813" s="211" t="s">
        <v>6931</v>
      </c>
      <c r="AT1813" s="212">
        <v>130974.99</v>
      </c>
    </row>
    <row r="1814" spans="1:46" x14ac:dyDescent="0.3">
      <c r="A1814" s="315" t="s">
        <v>3673</v>
      </c>
      <c r="B1814" s="315"/>
      <c r="C1814" s="316">
        <v>39487.96</v>
      </c>
      <c r="E1814" s="263" t="s">
        <v>39858</v>
      </c>
      <c r="F1814" s="263"/>
      <c r="G1814" s="264">
        <v>7098.65</v>
      </c>
      <c r="I1814" s="227" t="s">
        <v>5499</v>
      </c>
      <c r="J1814" s="227"/>
      <c r="K1814" s="228">
        <v>746983.13</v>
      </c>
      <c r="M1814" s="205" t="s">
        <v>2114</v>
      </c>
      <c r="N1814" s="205"/>
      <c r="O1814" s="206">
        <v>1295.54</v>
      </c>
      <c r="U1814" s="309" t="s">
        <v>38969</v>
      </c>
      <c r="V1814" s="310">
        <v>117365.3</v>
      </c>
      <c r="X1814" s="267" t="s">
        <v>40134</v>
      </c>
      <c r="Y1814" s="268">
        <v>69994.259999999995</v>
      </c>
      <c r="AA1814" s="229" t="s">
        <v>36062</v>
      </c>
      <c r="AB1814" s="230">
        <v>16198.1</v>
      </c>
      <c r="AD1814" s="209" t="s">
        <v>16361</v>
      </c>
      <c r="AE1814" s="210">
        <v>6157.5</v>
      </c>
      <c r="AF1814" s="93"/>
      <c r="AG1814" s="201" t="s">
        <v>13762</v>
      </c>
      <c r="AH1814" s="202">
        <v>8198.57</v>
      </c>
      <c r="AJ1814" s="319" t="s">
        <v>9743</v>
      </c>
      <c r="AK1814" s="320">
        <v>1514</v>
      </c>
      <c r="AM1814" s="265" t="s">
        <v>40061</v>
      </c>
      <c r="AN1814" s="266">
        <v>7098.65</v>
      </c>
      <c r="AP1814" s="233" t="s">
        <v>11701</v>
      </c>
      <c r="AQ1814" s="234">
        <v>746983.13</v>
      </c>
      <c r="AS1814" s="211" t="s">
        <v>7126</v>
      </c>
      <c r="AT1814" s="212">
        <v>39184.79</v>
      </c>
    </row>
    <row r="1815" spans="1:46" x14ac:dyDescent="0.3">
      <c r="A1815" s="315" t="s">
        <v>3675</v>
      </c>
      <c r="B1815" s="315"/>
      <c r="C1815" s="316">
        <v>810913.3</v>
      </c>
      <c r="E1815" s="263" t="s">
        <v>39859</v>
      </c>
      <c r="F1815" s="263"/>
      <c r="G1815" s="264">
        <v>16860.03</v>
      </c>
      <c r="I1815" s="227" t="s">
        <v>5500</v>
      </c>
      <c r="J1815" s="227"/>
      <c r="K1815" s="228">
        <v>39569.46</v>
      </c>
      <c r="M1815" s="205" t="s">
        <v>2115</v>
      </c>
      <c r="N1815" s="205"/>
      <c r="O1815" s="206">
        <v>9466</v>
      </c>
      <c r="U1815" s="309" t="s">
        <v>55926</v>
      </c>
      <c r="V1815" s="310">
        <v>66872.149999999994</v>
      </c>
      <c r="X1815" s="267" t="s">
        <v>54885</v>
      </c>
      <c r="Y1815" s="268">
        <v>449.68</v>
      </c>
      <c r="AA1815" s="229" t="s">
        <v>16411</v>
      </c>
      <c r="AB1815" s="230">
        <v>42933.68</v>
      </c>
      <c r="AD1815" s="209" t="s">
        <v>13134</v>
      </c>
      <c r="AE1815" s="210">
        <v>333368.78999999998</v>
      </c>
      <c r="AF1815" s="93"/>
      <c r="AG1815" s="201" t="s">
        <v>13763</v>
      </c>
      <c r="AH1815" s="202">
        <v>21900.48</v>
      </c>
      <c r="AJ1815" s="319" t="s">
        <v>9744</v>
      </c>
      <c r="AK1815" s="320">
        <v>65602.45</v>
      </c>
      <c r="AM1815" s="265" t="s">
        <v>40062</v>
      </c>
      <c r="AN1815" s="266">
        <v>16860.03</v>
      </c>
      <c r="AP1815" s="233" t="s">
        <v>11702</v>
      </c>
      <c r="AQ1815" s="234">
        <v>39569.46</v>
      </c>
      <c r="AS1815" s="211" t="s">
        <v>7390</v>
      </c>
      <c r="AT1815" s="212">
        <v>348771.52</v>
      </c>
    </row>
    <row r="1816" spans="1:46" x14ac:dyDescent="0.3">
      <c r="A1816" s="315" t="s">
        <v>3676</v>
      </c>
      <c r="B1816" s="315"/>
      <c r="C1816" s="316">
        <v>491655.34</v>
      </c>
      <c r="E1816" s="263" t="s">
        <v>39860</v>
      </c>
      <c r="F1816" s="263"/>
      <c r="G1816" s="264">
        <v>11732.1</v>
      </c>
      <c r="I1816" s="227" t="s">
        <v>5512</v>
      </c>
      <c r="J1816" s="227"/>
      <c r="K1816" s="228">
        <v>13335.94</v>
      </c>
      <c r="M1816" s="205" t="s">
        <v>2116</v>
      </c>
      <c r="N1816" s="205"/>
      <c r="O1816" s="206">
        <v>3563</v>
      </c>
      <c r="U1816" s="309" t="s">
        <v>40193</v>
      </c>
      <c r="V1816" s="310">
        <v>674996.86</v>
      </c>
      <c r="X1816" s="267" t="s">
        <v>54886</v>
      </c>
      <c r="Y1816" s="268">
        <v>1712.35</v>
      </c>
      <c r="AA1816" s="229" t="s">
        <v>16412</v>
      </c>
      <c r="AB1816" s="230">
        <v>4910.05</v>
      </c>
      <c r="AD1816" s="209" t="s">
        <v>13135</v>
      </c>
      <c r="AE1816" s="210">
        <v>2384627.11</v>
      </c>
      <c r="AF1816" s="93"/>
      <c r="AG1816" s="201" t="s">
        <v>13764</v>
      </c>
      <c r="AH1816" s="202">
        <v>6658.25</v>
      </c>
      <c r="AJ1816" s="319" t="s">
        <v>9746</v>
      </c>
      <c r="AK1816" s="320">
        <v>2596347.96</v>
      </c>
      <c r="AM1816" s="265" t="s">
        <v>40064</v>
      </c>
      <c r="AN1816" s="266">
        <v>11732.1</v>
      </c>
      <c r="AP1816" s="233" t="s">
        <v>11714</v>
      </c>
      <c r="AQ1816" s="234">
        <v>13335.94</v>
      </c>
      <c r="AS1816" s="211" t="s">
        <v>7610</v>
      </c>
      <c r="AT1816" s="212">
        <v>424497</v>
      </c>
    </row>
    <row r="1817" spans="1:46" x14ac:dyDescent="0.3">
      <c r="A1817" s="315" t="s">
        <v>5860</v>
      </c>
      <c r="B1817" s="315"/>
      <c r="C1817" s="316">
        <v>117870798.43000001</v>
      </c>
      <c r="E1817" s="263" t="s">
        <v>39862</v>
      </c>
      <c r="F1817" s="263"/>
      <c r="G1817" s="264">
        <v>45682.19</v>
      </c>
      <c r="I1817" s="227" t="s">
        <v>5501</v>
      </c>
      <c r="J1817" s="227"/>
      <c r="K1817" s="228">
        <v>769685.49</v>
      </c>
      <c r="M1817" s="205" t="s">
        <v>2117</v>
      </c>
      <c r="N1817" s="205"/>
      <c r="O1817" s="206">
        <v>374</v>
      </c>
      <c r="U1817" s="309" t="s">
        <v>48761</v>
      </c>
      <c r="V1817" s="310">
        <v>16546.97</v>
      </c>
      <c r="X1817" s="267" t="s">
        <v>54887</v>
      </c>
      <c r="Y1817" s="268">
        <v>2280.7600000000002</v>
      </c>
      <c r="AA1817" s="229" t="s">
        <v>16413</v>
      </c>
      <c r="AB1817" s="230">
        <v>14537.32</v>
      </c>
      <c r="AD1817" s="209" t="s">
        <v>16362</v>
      </c>
      <c r="AE1817" s="210">
        <v>347807.82</v>
      </c>
      <c r="AF1817" s="93"/>
      <c r="AG1817" s="201" t="s">
        <v>13765</v>
      </c>
      <c r="AH1817" s="202">
        <v>20789.82</v>
      </c>
      <c r="AJ1817" s="319" t="s">
        <v>9747</v>
      </c>
      <c r="AK1817" s="320">
        <v>971287.25</v>
      </c>
      <c r="AM1817" s="265" t="s">
        <v>40066</v>
      </c>
      <c r="AN1817" s="266">
        <v>45682.19</v>
      </c>
      <c r="AP1817" s="233" t="s">
        <v>11703</v>
      </c>
      <c r="AQ1817" s="234">
        <v>769685.49</v>
      </c>
      <c r="AS1817" s="211" t="s">
        <v>7801</v>
      </c>
      <c r="AT1817" s="212">
        <v>64769.4</v>
      </c>
    </row>
    <row r="1818" spans="1:46" x14ac:dyDescent="0.3">
      <c r="A1818" s="315" t="s">
        <v>5861</v>
      </c>
      <c r="B1818" s="315"/>
      <c r="C1818" s="316">
        <v>409284.6</v>
      </c>
      <c r="E1818" s="263" t="s">
        <v>39863</v>
      </c>
      <c r="F1818" s="263"/>
      <c r="G1818" s="264">
        <v>55362.400000000001</v>
      </c>
      <c r="I1818" s="227" t="s">
        <v>5502</v>
      </c>
      <c r="J1818" s="227"/>
      <c r="K1818" s="228">
        <v>26638.42</v>
      </c>
      <c r="M1818" s="205" t="s">
        <v>2118</v>
      </c>
      <c r="N1818" s="205"/>
      <c r="O1818" s="206">
        <v>23144.74</v>
      </c>
      <c r="U1818" s="309" t="s">
        <v>67309</v>
      </c>
      <c r="V1818" s="310">
        <v>600</v>
      </c>
      <c r="X1818" s="267" t="s">
        <v>54888</v>
      </c>
      <c r="Y1818" s="268">
        <v>1303.29</v>
      </c>
      <c r="AA1818" s="229" t="s">
        <v>16414</v>
      </c>
      <c r="AB1818" s="230">
        <v>9083.93</v>
      </c>
      <c r="AD1818" s="209" t="s">
        <v>13137</v>
      </c>
      <c r="AE1818" s="210">
        <v>3647.5</v>
      </c>
      <c r="AF1818" s="93"/>
      <c r="AG1818" s="201" t="s">
        <v>32277</v>
      </c>
      <c r="AH1818" s="202">
        <v>214501.37</v>
      </c>
      <c r="AJ1818" s="319" t="s">
        <v>9748</v>
      </c>
      <c r="AK1818" s="320">
        <v>3893865.96</v>
      </c>
      <c r="AM1818" s="265" t="s">
        <v>40067</v>
      </c>
      <c r="AN1818" s="266">
        <v>55362.400000000001</v>
      </c>
      <c r="AP1818" s="233" t="s">
        <v>11704</v>
      </c>
      <c r="AQ1818" s="234">
        <v>26638.42</v>
      </c>
      <c r="AS1818" s="211" t="s">
        <v>7967</v>
      </c>
      <c r="AT1818" s="212">
        <v>5370.04</v>
      </c>
    </row>
    <row r="1819" spans="1:46" x14ac:dyDescent="0.3">
      <c r="A1819" s="315" t="s">
        <v>12771</v>
      </c>
      <c r="B1819" s="315"/>
      <c r="C1819" s="316">
        <v>1513274.38</v>
      </c>
      <c r="E1819" s="263" t="s">
        <v>39864</v>
      </c>
      <c r="F1819" s="263"/>
      <c r="G1819" s="264">
        <v>99953.52</v>
      </c>
      <c r="I1819" s="227" t="s">
        <v>5503</v>
      </c>
      <c r="J1819" s="227"/>
      <c r="K1819" s="228">
        <v>16562730.949999999</v>
      </c>
      <c r="M1819" s="205" t="s">
        <v>2119</v>
      </c>
      <c r="N1819" s="205"/>
      <c r="O1819" s="206">
        <v>19025.72</v>
      </c>
      <c r="U1819" s="309" t="s">
        <v>67310</v>
      </c>
      <c r="V1819" s="310">
        <v>72180</v>
      </c>
      <c r="X1819" s="267" t="s">
        <v>57272</v>
      </c>
      <c r="Y1819" s="268">
        <v>700</v>
      </c>
      <c r="AA1819" s="229" t="s">
        <v>51715</v>
      </c>
      <c r="AB1819" s="230">
        <v>837.78</v>
      </c>
      <c r="AD1819" s="209" t="s">
        <v>13140</v>
      </c>
      <c r="AE1819" s="210">
        <v>415083.54</v>
      </c>
      <c r="AF1819" s="93"/>
      <c r="AG1819" s="201" t="s">
        <v>32278</v>
      </c>
      <c r="AH1819" s="202">
        <v>15417.56</v>
      </c>
      <c r="AJ1819" s="319" t="s">
        <v>9749</v>
      </c>
      <c r="AK1819" s="320">
        <v>1565245</v>
      </c>
      <c r="AM1819" s="265" t="s">
        <v>40068</v>
      </c>
      <c r="AN1819" s="266">
        <v>99953.52</v>
      </c>
      <c r="AP1819" s="233" t="s">
        <v>11705</v>
      </c>
      <c r="AQ1819" s="234">
        <v>16562730.949999999</v>
      </c>
      <c r="AS1819" s="211" t="s">
        <v>8073</v>
      </c>
      <c r="AT1819" s="212">
        <v>104858.78</v>
      </c>
    </row>
    <row r="1820" spans="1:46" x14ac:dyDescent="0.3">
      <c r="A1820" s="315" t="s">
        <v>35935</v>
      </c>
      <c r="B1820" s="315"/>
      <c r="C1820" s="316">
        <v>268228.67</v>
      </c>
      <c r="E1820" s="263" t="s">
        <v>39865</v>
      </c>
      <c r="F1820" s="263"/>
      <c r="G1820" s="264">
        <v>51278.25</v>
      </c>
      <c r="I1820" s="227" t="s">
        <v>5504</v>
      </c>
      <c r="J1820" s="227"/>
      <c r="K1820" s="228">
        <v>61381.33</v>
      </c>
      <c r="M1820" s="205" t="s">
        <v>2120</v>
      </c>
      <c r="N1820" s="205"/>
      <c r="O1820" s="206">
        <v>2045</v>
      </c>
      <c r="U1820" s="309" t="s">
        <v>67311</v>
      </c>
      <c r="V1820" s="310">
        <v>472.71</v>
      </c>
      <c r="X1820" s="267" t="s">
        <v>49685</v>
      </c>
      <c r="Y1820" s="268">
        <v>3000</v>
      </c>
      <c r="AA1820" s="229" t="s">
        <v>38891</v>
      </c>
      <c r="AB1820" s="230">
        <v>40814.03</v>
      </c>
      <c r="AD1820" s="209" t="s">
        <v>16363</v>
      </c>
      <c r="AE1820" s="210">
        <v>37137.32</v>
      </c>
      <c r="AF1820" s="93"/>
      <c r="AG1820" s="201" t="s">
        <v>32279</v>
      </c>
      <c r="AH1820" s="202">
        <v>41452.74</v>
      </c>
      <c r="AJ1820" s="319" t="s">
        <v>9750</v>
      </c>
      <c r="AK1820" s="320">
        <v>1646361.73</v>
      </c>
      <c r="AM1820" s="265" t="s">
        <v>40069</v>
      </c>
      <c r="AN1820" s="266">
        <v>51278.25</v>
      </c>
      <c r="AP1820" s="233" t="s">
        <v>11706</v>
      </c>
      <c r="AQ1820" s="234">
        <v>61381.33</v>
      </c>
      <c r="AS1820" s="211" t="s">
        <v>8339</v>
      </c>
      <c r="AT1820" s="212">
        <v>418228</v>
      </c>
    </row>
    <row r="1821" spans="1:46" x14ac:dyDescent="0.3">
      <c r="A1821" s="315" t="s">
        <v>41504</v>
      </c>
      <c r="B1821" s="315"/>
      <c r="C1821" s="316">
        <v>2693501.09</v>
      </c>
      <c r="E1821" s="263" t="s">
        <v>39866</v>
      </c>
      <c r="F1821" s="263"/>
      <c r="G1821" s="264">
        <v>5222.5</v>
      </c>
      <c r="I1821" s="227" t="s">
        <v>5505</v>
      </c>
      <c r="J1821" s="227"/>
      <c r="K1821" s="228">
        <v>293423.11</v>
      </c>
      <c r="M1821" s="205" t="s">
        <v>2121</v>
      </c>
      <c r="N1821" s="205"/>
      <c r="O1821" s="206">
        <v>397</v>
      </c>
      <c r="U1821" s="309" t="s">
        <v>58481</v>
      </c>
      <c r="V1821" s="310">
        <v>100</v>
      </c>
      <c r="X1821" s="267" t="s">
        <v>60219</v>
      </c>
      <c r="Y1821" s="268">
        <v>1000</v>
      </c>
      <c r="AA1821" s="229" t="s">
        <v>44469</v>
      </c>
      <c r="AB1821" s="230">
        <v>375</v>
      </c>
      <c r="AD1821" s="209" t="s">
        <v>16364</v>
      </c>
      <c r="AE1821" s="210">
        <v>7545</v>
      </c>
      <c r="AF1821" s="93"/>
      <c r="AG1821" s="201" t="s">
        <v>32280</v>
      </c>
      <c r="AH1821" s="202">
        <v>42354.559999999998</v>
      </c>
      <c r="AJ1821" s="319" t="s">
        <v>9751</v>
      </c>
      <c r="AK1821" s="320">
        <v>49227.29</v>
      </c>
      <c r="AM1821" s="265" t="s">
        <v>40070</v>
      </c>
      <c r="AN1821" s="266">
        <v>5222.5</v>
      </c>
      <c r="AP1821" s="233" t="s">
        <v>11707</v>
      </c>
      <c r="AQ1821" s="234">
        <v>293423.11</v>
      </c>
      <c r="AS1821" s="211" t="s">
        <v>8726</v>
      </c>
      <c r="AT1821" s="212">
        <v>27962.53</v>
      </c>
    </row>
    <row r="1822" spans="1:46" x14ac:dyDescent="0.3">
      <c r="A1822" s="315" t="s">
        <v>38791</v>
      </c>
      <c r="B1822" s="315"/>
      <c r="C1822" s="316">
        <v>10570348.76</v>
      </c>
      <c r="E1822" s="263" t="s">
        <v>39867</v>
      </c>
      <c r="F1822" s="263"/>
      <c r="G1822" s="264">
        <v>3019.39</v>
      </c>
      <c r="I1822" s="227" t="s">
        <v>5506</v>
      </c>
      <c r="J1822" s="227"/>
      <c r="K1822" s="228">
        <v>4470998.0999999996</v>
      </c>
      <c r="M1822" s="205" t="s">
        <v>4084</v>
      </c>
      <c r="N1822" s="205"/>
      <c r="O1822" s="206">
        <v>2275.4</v>
      </c>
      <c r="U1822" s="309" t="s">
        <v>47878</v>
      </c>
      <c r="V1822" s="310">
        <v>151058.85</v>
      </c>
      <c r="X1822" s="267" t="s">
        <v>40135</v>
      </c>
      <c r="Y1822" s="268">
        <v>9073.58</v>
      </c>
      <c r="AA1822" s="229" t="s">
        <v>36063</v>
      </c>
      <c r="AB1822" s="230">
        <v>18950.5</v>
      </c>
      <c r="AD1822" s="209" t="s">
        <v>16365</v>
      </c>
      <c r="AE1822" s="210">
        <v>5600</v>
      </c>
      <c r="AF1822" s="93"/>
      <c r="AG1822" s="201" t="s">
        <v>32281</v>
      </c>
      <c r="AH1822" s="202">
        <v>231.08</v>
      </c>
      <c r="AJ1822" s="319" t="s">
        <v>9752</v>
      </c>
      <c r="AK1822" s="320">
        <v>5781417.4299999997</v>
      </c>
      <c r="AM1822" s="265" t="s">
        <v>40071</v>
      </c>
      <c r="AN1822" s="266">
        <v>3019.39</v>
      </c>
      <c r="AP1822" s="233" t="s">
        <v>11708</v>
      </c>
      <c r="AQ1822" s="234">
        <v>4470998.0999999996</v>
      </c>
      <c r="AS1822" s="211" t="s">
        <v>8982</v>
      </c>
      <c r="AT1822" s="212">
        <v>467940.96</v>
      </c>
    </row>
    <row r="1823" spans="1:46" x14ac:dyDescent="0.3">
      <c r="A1823" s="315" t="s">
        <v>38792</v>
      </c>
      <c r="B1823" s="315"/>
      <c r="C1823" s="316">
        <v>6677540.0499999998</v>
      </c>
      <c r="E1823" s="263" t="s">
        <v>39868</v>
      </c>
      <c r="F1823" s="263"/>
      <c r="G1823" s="264">
        <v>7276.52</v>
      </c>
      <c r="I1823" s="227" t="s">
        <v>5507</v>
      </c>
      <c r="J1823" s="227"/>
      <c r="K1823" s="228">
        <v>5465788.3700000001</v>
      </c>
      <c r="M1823" s="205" t="s">
        <v>2122</v>
      </c>
      <c r="N1823" s="205"/>
      <c r="O1823" s="206">
        <v>84449</v>
      </c>
      <c r="U1823" s="309" t="s">
        <v>58482</v>
      </c>
      <c r="V1823" s="310">
        <v>15000</v>
      </c>
      <c r="X1823" s="267" t="s">
        <v>40136</v>
      </c>
      <c r="Y1823" s="268">
        <v>30992.83</v>
      </c>
      <c r="AA1823" s="229" t="s">
        <v>36064</v>
      </c>
      <c r="AB1823" s="230">
        <v>4555.1899999999996</v>
      </c>
      <c r="AD1823" s="209" t="s">
        <v>16366</v>
      </c>
      <c r="AE1823" s="210">
        <v>3880</v>
      </c>
      <c r="AF1823" s="93"/>
      <c r="AG1823" s="201" t="s">
        <v>32282</v>
      </c>
      <c r="AH1823" s="202">
        <v>5175</v>
      </c>
      <c r="AJ1823" s="319" t="s">
        <v>9754</v>
      </c>
      <c r="AK1823" s="320">
        <v>5422416.2199999997</v>
      </c>
      <c r="AM1823" s="265" t="s">
        <v>40072</v>
      </c>
      <c r="AN1823" s="266">
        <v>7276.52</v>
      </c>
      <c r="AP1823" s="233" t="s">
        <v>11709</v>
      </c>
      <c r="AQ1823" s="234">
        <v>5465788.3700000001</v>
      </c>
      <c r="AS1823" s="211" t="s">
        <v>9311</v>
      </c>
      <c r="AT1823" s="212">
        <v>1868314.44</v>
      </c>
    </row>
    <row r="1824" spans="1:46" x14ac:dyDescent="0.3">
      <c r="A1824" s="315" t="s">
        <v>12181</v>
      </c>
      <c r="B1824" s="315"/>
      <c r="C1824" s="316">
        <v>412966.56</v>
      </c>
      <c r="E1824" s="263" t="s">
        <v>39869</v>
      </c>
      <c r="F1824" s="263"/>
      <c r="G1824" s="264">
        <v>26751.24</v>
      </c>
      <c r="I1824" s="227" t="s">
        <v>5508</v>
      </c>
      <c r="J1824" s="227"/>
      <c r="K1824" s="228">
        <v>1139244.18</v>
      </c>
      <c r="M1824" s="205" t="s">
        <v>2123</v>
      </c>
      <c r="N1824" s="205"/>
      <c r="O1824" s="206">
        <v>150165.67000000001</v>
      </c>
      <c r="U1824" s="309" t="s">
        <v>52000</v>
      </c>
      <c r="V1824" s="310">
        <v>358485.58</v>
      </c>
      <c r="X1824" s="267" t="s">
        <v>40137</v>
      </c>
      <c r="Y1824" s="268">
        <v>21544.01</v>
      </c>
      <c r="AA1824" s="229" t="s">
        <v>38892</v>
      </c>
      <c r="AB1824" s="230">
        <v>9511.31</v>
      </c>
      <c r="AD1824" s="209" t="s">
        <v>16367</v>
      </c>
      <c r="AE1824" s="210">
        <v>4143.2700000000004</v>
      </c>
      <c r="AF1824" s="93"/>
      <c r="AG1824" s="201" t="s">
        <v>32283</v>
      </c>
      <c r="AH1824" s="202">
        <v>16352.51</v>
      </c>
      <c r="AJ1824" s="319" t="s">
        <v>9756</v>
      </c>
      <c r="AK1824" s="320">
        <v>6914479.6500000004</v>
      </c>
      <c r="AM1824" s="265" t="s">
        <v>40073</v>
      </c>
      <c r="AN1824" s="266">
        <v>26751.24</v>
      </c>
      <c r="AP1824" s="233" t="s">
        <v>11710</v>
      </c>
      <c r="AQ1824" s="234">
        <v>1139244.18</v>
      </c>
      <c r="AS1824" s="211" t="s">
        <v>9590</v>
      </c>
      <c r="AT1824" s="212">
        <v>82082.22</v>
      </c>
    </row>
    <row r="1825" spans="1:46" x14ac:dyDescent="0.3">
      <c r="A1825" s="315" t="s">
        <v>5862</v>
      </c>
      <c r="B1825" s="315"/>
      <c r="C1825" s="316">
        <v>855297131.54999995</v>
      </c>
      <c r="E1825" s="263" t="s">
        <v>39870</v>
      </c>
      <c r="F1825" s="263"/>
      <c r="G1825" s="264">
        <v>8097.74</v>
      </c>
      <c r="I1825" s="227" t="s">
        <v>5509</v>
      </c>
      <c r="J1825" s="227"/>
      <c r="K1825" s="228">
        <v>32618</v>
      </c>
      <c r="M1825" s="205" t="s">
        <v>2124</v>
      </c>
      <c r="N1825" s="205"/>
      <c r="O1825" s="206">
        <v>5383.54</v>
      </c>
      <c r="U1825" s="309" t="s">
        <v>66564</v>
      </c>
      <c r="V1825" s="310">
        <v>48640.28</v>
      </c>
      <c r="X1825" s="267" t="s">
        <v>58957</v>
      </c>
      <c r="Y1825" s="268">
        <v>1596.61</v>
      </c>
      <c r="AA1825" s="229" t="s">
        <v>38893</v>
      </c>
      <c r="AB1825" s="230">
        <v>4283.22</v>
      </c>
      <c r="AD1825" s="209" t="s">
        <v>16368</v>
      </c>
      <c r="AE1825" s="210">
        <v>638.48</v>
      </c>
      <c r="AF1825" s="93"/>
      <c r="AG1825" s="201" t="s">
        <v>32284</v>
      </c>
      <c r="AH1825" s="202">
        <v>43200.18</v>
      </c>
      <c r="AJ1825" s="319" t="s">
        <v>9757</v>
      </c>
      <c r="AK1825" s="320">
        <v>231897.77</v>
      </c>
      <c r="AM1825" s="265" t="s">
        <v>40074</v>
      </c>
      <c r="AN1825" s="266">
        <v>8097.74</v>
      </c>
      <c r="AP1825" s="233" t="s">
        <v>11711</v>
      </c>
      <c r="AQ1825" s="234">
        <v>32618</v>
      </c>
      <c r="AS1825" s="211" t="s">
        <v>11569</v>
      </c>
      <c r="AT1825" s="212">
        <v>1212111.99</v>
      </c>
    </row>
    <row r="1826" spans="1:46" x14ac:dyDescent="0.3">
      <c r="A1826" s="315" t="s">
        <v>9781</v>
      </c>
      <c r="B1826" s="315"/>
      <c r="C1826" s="316">
        <v>3541133.32</v>
      </c>
      <c r="E1826" s="263" t="s">
        <v>37391</v>
      </c>
      <c r="F1826" s="263"/>
      <c r="G1826" s="264">
        <v>105224.89</v>
      </c>
      <c r="I1826" s="227" t="s">
        <v>5510</v>
      </c>
      <c r="J1826" s="227"/>
      <c r="K1826" s="228">
        <v>3028827.1</v>
      </c>
      <c r="M1826" s="205" t="s">
        <v>2125</v>
      </c>
      <c r="N1826" s="205"/>
      <c r="O1826" s="206">
        <v>444.96</v>
      </c>
      <c r="U1826" s="309" t="s">
        <v>52001</v>
      </c>
      <c r="V1826" s="310">
        <v>51348.88</v>
      </c>
      <c r="X1826" s="267" t="s">
        <v>48710</v>
      </c>
      <c r="Y1826" s="268">
        <v>4094.15</v>
      </c>
      <c r="AA1826" s="229" t="s">
        <v>16415</v>
      </c>
      <c r="AB1826" s="230">
        <v>202075.84</v>
      </c>
      <c r="AD1826" s="209" t="s">
        <v>16369</v>
      </c>
      <c r="AE1826" s="210">
        <v>74174.539999999994</v>
      </c>
      <c r="AF1826" s="93"/>
      <c r="AG1826" s="201" t="s">
        <v>13766</v>
      </c>
      <c r="AH1826" s="202">
        <v>4310.1400000000003</v>
      </c>
      <c r="AJ1826" s="319" t="s">
        <v>9758</v>
      </c>
      <c r="AK1826" s="320">
        <v>153433.46</v>
      </c>
      <c r="AM1826" s="265" t="s">
        <v>37836</v>
      </c>
      <c r="AN1826" s="266">
        <v>105224.89</v>
      </c>
      <c r="AP1826" s="233" t="s">
        <v>11712</v>
      </c>
      <c r="AQ1826" s="234">
        <v>3028827.1</v>
      </c>
      <c r="AS1826" s="211" t="s">
        <v>12236</v>
      </c>
      <c r="AT1826" s="212">
        <v>3300</v>
      </c>
    </row>
    <row r="1827" spans="1:46" x14ac:dyDescent="0.3">
      <c r="A1827" s="315" t="s">
        <v>39871</v>
      </c>
      <c r="B1827" s="315"/>
      <c r="C1827" s="316">
        <v>948038.6</v>
      </c>
      <c r="E1827" s="263" t="s">
        <v>37392</v>
      </c>
      <c r="F1827" s="263"/>
      <c r="G1827" s="264">
        <v>110219</v>
      </c>
      <c r="I1827" s="227" t="s">
        <v>5511</v>
      </c>
      <c r="J1827" s="227"/>
      <c r="K1827" s="228">
        <v>1397553</v>
      </c>
      <c r="M1827" s="205" t="s">
        <v>2126</v>
      </c>
      <c r="N1827" s="205"/>
      <c r="O1827" s="206">
        <v>227779.7</v>
      </c>
      <c r="U1827" s="309" t="s">
        <v>58484</v>
      </c>
      <c r="V1827" s="310">
        <v>503893.54</v>
      </c>
      <c r="X1827" s="267" t="s">
        <v>64026</v>
      </c>
      <c r="Y1827" s="268">
        <v>8958.52</v>
      </c>
      <c r="AA1827" s="229" t="s">
        <v>16416</v>
      </c>
      <c r="AB1827" s="230">
        <v>391214.93</v>
      </c>
      <c r="AD1827" s="209" t="s">
        <v>16370</v>
      </c>
      <c r="AE1827" s="210">
        <v>132387.26999999999</v>
      </c>
      <c r="AF1827" s="93"/>
      <c r="AG1827" s="201" t="s">
        <v>13767</v>
      </c>
      <c r="AH1827" s="202">
        <v>3777.34</v>
      </c>
      <c r="AJ1827" s="319" t="s">
        <v>9759</v>
      </c>
      <c r="AK1827" s="320">
        <v>10378767.050000001</v>
      </c>
      <c r="AM1827" s="265" t="s">
        <v>37838</v>
      </c>
      <c r="AN1827" s="266">
        <v>110219</v>
      </c>
      <c r="AP1827" s="233" t="s">
        <v>11713</v>
      </c>
      <c r="AQ1827" s="234">
        <v>1397553</v>
      </c>
      <c r="AS1827" s="211" t="s">
        <v>11914</v>
      </c>
      <c r="AT1827" s="212">
        <v>29994.89</v>
      </c>
    </row>
    <row r="1828" spans="1:46" x14ac:dyDescent="0.3">
      <c r="A1828" s="315" t="s">
        <v>39872</v>
      </c>
      <c r="B1828" s="315"/>
      <c r="C1828" s="316">
        <v>3785842.85</v>
      </c>
      <c r="E1828" s="263" t="s">
        <v>37393</v>
      </c>
      <c r="F1828" s="263"/>
      <c r="G1828" s="264">
        <v>1070226.1499999999</v>
      </c>
      <c r="I1828" s="227" t="s">
        <v>5513</v>
      </c>
      <c r="J1828" s="227"/>
      <c r="K1828" s="228">
        <v>5939.76</v>
      </c>
      <c r="M1828" s="205" t="s">
        <v>2127</v>
      </c>
      <c r="N1828" s="205"/>
      <c r="O1828" s="206">
        <v>12107</v>
      </c>
      <c r="U1828" s="309" t="s">
        <v>66565</v>
      </c>
      <c r="V1828" s="310">
        <v>237431</v>
      </c>
      <c r="X1828" s="267" t="s">
        <v>57273</v>
      </c>
      <c r="Y1828" s="268">
        <v>14272.57</v>
      </c>
      <c r="AA1828" s="229" t="s">
        <v>44470</v>
      </c>
      <c r="AB1828" s="230">
        <v>5148.3999999999996</v>
      </c>
      <c r="AD1828" s="209" t="s">
        <v>16371</v>
      </c>
      <c r="AE1828" s="210">
        <v>35966.19</v>
      </c>
      <c r="AF1828" s="93"/>
      <c r="AG1828" s="201" t="s">
        <v>32285</v>
      </c>
      <c r="AH1828" s="202">
        <v>214501.37</v>
      </c>
      <c r="AJ1828" s="319" t="s">
        <v>9760</v>
      </c>
      <c r="AK1828" s="320">
        <v>538641.61</v>
      </c>
      <c r="AM1828" s="265" t="s">
        <v>37842</v>
      </c>
      <c r="AN1828" s="266">
        <v>1070226.1499999999</v>
      </c>
      <c r="AP1828" s="233" t="s">
        <v>11715</v>
      </c>
      <c r="AQ1828" s="234">
        <v>5939.76</v>
      </c>
      <c r="AS1828" s="211" t="s">
        <v>9877</v>
      </c>
      <c r="AT1828" s="212">
        <v>5928579.5499999998</v>
      </c>
    </row>
    <row r="1829" spans="1:46" x14ac:dyDescent="0.3">
      <c r="A1829" s="315" t="s">
        <v>38793</v>
      </c>
      <c r="B1829" s="315"/>
      <c r="C1829" s="316">
        <v>14866768.43</v>
      </c>
      <c r="E1829" s="263" t="s">
        <v>37394</v>
      </c>
      <c r="F1829" s="263"/>
      <c r="G1829" s="264">
        <v>36171</v>
      </c>
      <c r="I1829" s="227" t="s">
        <v>5515</v>
      </c>
      <c r="J1829" s="227"/>
      <c r="K1829" s="228">
        <v>6650.6</v>
      </c>
      <c r="M1829" s="205" t="s">
        <v>2128</v>
      </c>
      <c r="N1829" s="205"/>
      <c r="O1829" s="206">
        <v>181245.29</v>
      </c>
      <c r="U1829" s="309" t="s">
        <v>63635</v>
      </c>
      <c r="V1829" s="310">
        <v>4901.1499999999996</v>
      </c>
      <c r="X1829" s="267" t="s">
        <v>64027</v>
      </c>
      <c r="Y1829" s="268">
        <v>-212.84</v>
      </c>
      <c r="AA1829" s="229" t="s">
        <v>34613</v>
      </c>
      <c r="AB1829" s="230">
        <v>32459</v>
      </c>
      <c r="AD1829" s="209" t="s">
        <v>16372</v>
      </c>
      <c r="AE1829" s="210">
        <v>36457</v>
      </c>
      <c r="AF1829" s="93"/>
      <c r="AG1829" s="201" t="s">
        <v>13768</v>
      </c>
      <c r="AH1829" s="202">
        <v>93666.45</v>
      </c>
      <c r="AJ1829" s="319" t="s">
        <v>9762</v>
      </c>
      <c r="AK1829" s="320">
        <v>15297533.09</v>
      </c>
      <c r="AM1829" s="265" t="s">
        <v>37844</v>
      </c>
      <c r="AN1829" s="266">
        <v>36171</v>
      </c>
      <c r="AP1829" s="233" t="s">
        <v>11717</v>
      </c>
      <c r="AQ1829" s="234">
        <v>6650.6</v>
      </c>
      <c r="AS1829" s="211" t="s">
        <v>6722</v>
      </c>
      <c r="AT1829" s="212">
        <v>151236.19</v>
      </c>
    </row>
    <row r="1830" spans="1:46" x14ac:dyDescent="0.3">
      <c r="A1830" s="315" t="s">
        <v>38794</v>
      </c>
      <c r="B1830" s="315"/>
      <c r="C1830" s="316">
        <v>1201898.3600000001</v>
      </c>
      <c r="E1830" s="263" t="s">
        <v>37398</v>
      </c>
      <c r="F1830" s="263"/>
      <c r="G1830" s="264">
        <v>239086.73</v>
      </c>
      <c r="I1830" s="227" t="s">
        <v>5516</v>
      </c>
      <c r="J1830" s="227"/>
      <c r="K1830" s="228">
        <v>115999</v>
      </c>
      <c r="M1830" s="205" t="s">
        <v>2129</v>
      </c>
      <c r="N1830" s="205"/>
      <c r="O1830" s="206">
        <v>15940</v>
      </c>
      <c r="U1830" s="309" t="s">
        <v>67312</v>
      </c>
      <c r="V1830" s="310">
        <v>27357.35</v>
      </c>
      <c r="X1830" s="267" t="s">
        <v>64028</v>
      </c>
      <c r="Y1830" s="268">
        <v>466.26</v>
      </c>
      <c r="AA1830" s="229" t="s">
        <v>16418</v>
      </c>
      <c r="AB1830" s="230">
        <v>6443.67</v>
      </c>
      <c r="AD1830" s="209" t="s">
        <v>16373</v>
      </c>
      <c r="AE1830" s="210">
        <v>11344.16</v>
      </c>
      <c r="AF1830" s="93"/>
      <c r="AG1830" s="201" t="s">
        <v>13769</v>
      </c>
      <c r="AH1830" s="202">
        <v>10613.98</v>
      </c>
      <c r="AJ1830" s="319" t="s">
        <v>9763</v>
      </c>
      <c r="AK1830" s="320">
        <v>1134690.5</v>
      </c>
      <c r="AM1830" s="265" t="s">
        <v>37853</v>
      </c>
      <c r="AN1830" s="266">
        <v>239086.73</v>
      </c>
      <c r="AP1830" s="233" t="s">
        <v>11718</v>
      </c>
      <c r="AQ1830" s="234">
        <v>115999</v>
      </c>
      <c r="AS1830" s="211" t="s">
        <v>6932</v>
      </c>
      <c r="AT1830" s="212">
        <v>19521.38</v>
      </c>
    </row>
    <row r="1831" spans="1:46" x14ac:dyDescent="0.3">
      <c r="A1831" s="315" t="s">
        <v>38795</v>
      </c>
      <c r="B1831" s="315"/>
      <c r="C1831" s="316">
        <v>633265.13</v>
      </c>
      <c r="E1831" s="263" t="s">
        <v>37399</v>
      </c>
      <c r="F1831" s="263"/>
      <c r="G1831" s="264">
        <v>71043.87</v>
      </c>
      <c r="I1831" s="227" t="s">
        <v>5517</v>
      </c>
      <c r="J1831" s="227"/>
      <c r="K1831" s="228">
        <v>74369.05</v>
      </c>
      <c r="M1831" s="205" t="s">
        <v>2130</v>
      </c>
      <c r="N1831" s="205"/>
      <c r="O1831" s="206">
        <v>6863</v>
      </c>
      <c r="U1831" s="309" t="s">
        <v>63636</v>
      </c>
      <c r="V1831" s="310">
        <v>2467.75</v>
      </c>
      <c r="X1831" s="267" t="s">
        <v>51725</v>
      </c>
      <c r="Y1831" s="268">
        <v>3616.38</v>
      </c>
      <c r="AA1831" s="229" t="s">
        <v>16419</v>
      </c>
      <c r="AB1831" s="230">
        <v>35694.78</v>
      </c>
      <c r="AD1831" s="209" t="s">
        <v>16374</v>
      </c>
      <c r="AE1831" s="210">
        <v>19750.3</v>
      </c>
      <c r="AF1831" s="93"/>
      <c r="AG1831" s="201" t="s">
        <v>13770</v>
      </c>
      <c r="AH1831" s="202">
        <v>23616.13</v>
      </c>
      <c r="AJ1831" s="319" t="s">
        <v>9764</v>
      </c>
      <c r="AK1831" s="320">
        <v>17924.36</v>
      </c>
      <c r="AM1831" s="265" t="s">
        <v>37858</v>
      </c>
      <c r="AN1831" s="266">
        <v>71043.87</v>
      </c>
      <c r="AP1831" s="233" t="s">
        <v>11719</v>
      </c>
      <c r="AQ1831" s="234">
        <v>74369.05</v>
      </c>
      <c r="AS1831" s="211" t="s">
        <v>7127</v>
      </c>
      <c r="AT1831" s="212">
        <v>12297.08</v>
      </c>
    </row>
    <row r="1832" spans="1:46" x14ac:dyDescent="0.3">
      <c r="A1832" s="315" t="s">
        <v>51119</v>
      </c>
      <c r="B1832" s="315"/>
      <c r="C1832" s="316">
        <v>6035273.5899999999</v>
      </c>
      <c r="E1832" s="263" t="s">
        <v>37400</v>
      </c>
      <c r="F1832" s="263"/>
      <c r="G1832" s="264">
        <v>190600.77</v>
      </c>
      <c r="I1832" s="227" t="s">
        <v>5518</v>
      </c>
      <c r="J1832" s="227"/>
      <c r="K1832" s="228">
        <v>59353.82</v>
      </c>
      <c r="M1832" s="205" t="s">
        <v>2131</v>
      </c>
      <c r="N1832" s="205"/>
      <c r="O1832" s="206">
        <v>7221</v>
      </c>
      <c r="U1832" s="309" t="s">
        <v>63637</v>
      </c>
      <c r="V1832" s="310">
        <v>7517.77</v>
      </c>
      <c r="X1832" s="267" t="s">
        <v>58189</v>
      </c>
      <c r="Y1832" s="268">
        <v>1802.94</v>
      </c>
      <c r="AA1832" s="229" t="s">
        <v>16420</v>
      </c>
      <c r="AB1832" s="230">
        <v>90762.83</v>
      </c>
      <c r="AD1832" s="209" t="s">
        <v>16375</v>
      </c>
      <c r="AE1832" s="210">
        <v>128942.45</v>
      </c>
      <c r="AF1832" s="93"/>
      <c r="AG1832" s="201" t="s">
        <v>13771</v>
      </c>
      <c r="AH1832" s="202">
        <v>63353.22</v>
      </c>
      <c r="AJ1832" s="319" t="s">
        <v>9765</v>
      </c>
      <c r="AK1832" s="320">
        <v>29992.87</v>
      </c>
      <c r="AM1832" s="265" t="s">
        <v>37863</v>
      </c>
      <c r="AN1832" s="266">
        <v>190600.77</v>
      </c>
      <c r="AP1832" s="233" t="s">
        <v>11720</v>
      </c>
      <c r="AQ1832" s="234">
        <v>59353.82</v>
      </c>
      <c r="AS1832" s="211" t="s">
        <v>7391</v>
      </c>
      <c r="AT1832" s="212">
        <v>90666</v>
      </c>
    </row>
    <row r="1833" spans="1:46" x14ac:dyDescent="0.3">
      <c r="A1833" s="315" t="s">
        <v>51120</v>
      </c>
      <c r="B1833" s="315"/>
      <c r="C1833" s="316">
        <v>6256226.1399999997</v>
      </c>
      <c r="E1833" s="263" t="s">
        <v>37401</v>
      </c>
      <c r="F1833" s="263"/>
      <c r="G1833" s="264">
        <v>93679.02</v>
      </c>
      <c r="I1833" s="227" t="s">
        <v>5520</v>
      </c>
      <c r="J1833" s="227"/>
      <c r="K1833" s="228">
        <v>1940.75</v>
      </c>
      <c r="M1833" s="205" t="s">
        <v>2132</v>
      </c>
      <c r="N1833" s="205"/>
      <c r="O1833" s="206">
        <v>47448.37</v>
      </c>
      <c r="U1833" s="309" t="s">
        <v>63638</v>
      </c>
      <c r="V1833" s="310">
        <v>61888.79</v>
      </c>
      <c r="X1833" s="267" t="s">
        <v>64029</v>
      </c>
      <c r="Y1833" s="268">
        <v>-96.17</v>
      </c>
      <c r="AA1833" s="229" t="s">
        <v>16421</v>
      </c>
      <c r="AB1833" s="230">
        <v>121.89</v>
      </c>
      <c r="AD1833" s="209" t="s">
        <v>16376</v>
      </c>
      <c r="AE1833" s="210">
        <v>24710</v>
      </c>
      <c r="AF1833" s="93"/>
      <c r="AG1833" s="201" t="s">
        <v>13772</v>
      </c>
      <c r="AH1833" s="202">
        <v>49012.81</v>
      </c>
      <c r="AJ1833" s="319" t="s">
        <v>9766</v>
      </c>
      <c r="AK1833" s="320">
        <v>46221.99</v>
      </c>
      <c r="AM1833" s="265" t="s">
        <v>37868</v>
      </c>
      <c r="AN1833" s="266">
        <v>93679.02</v>
      </c>
      <c r="AP1833" s="233" t="s">
        <v>11722</v>
      </c>
      <c r="AQ1833" s="234">
        <v>1940.75</v>
      </c>
      <c r="AS1833" s="211" t="s">
        <v>7611</v>
      </c>
      <c r="AT1833" s="212">
        <v>113350</v>
      </c>
    </row>
    <row r="1834" spans="1:46" x14ac:dyDescent="0.3">
      <c r="A1834" s="315" t="s">
        <v>9782</v>
      </c>
      <c r="B1834" s="315"/>
      <c r="C1834" s="316">
        <v>50392.91</v>
      </c>
      <c r="E1834" s="263" t="s">
        <v>37402</v>
      </c>
      <c r="F1834" s="263"/>
      <c r="G1834" s="264">
        <v>4909.0200000000004</v>
      </c>
      <c r="I1834" s="227" t="s">
        <v>5521</v>
      </c>
      <c r="J1834" s="227"/>
      <c r="K1834" s="228">
        <v>5327.98</v>
      </c>
      <c r="M1834" s="205" t="s">
        <v>2133</v>
      </c>
      <c r="N1834" s="205"/>
      <c r="O1834" s="206">
        <v>311228</v>
      </c>
      <c r="U1834" s="309" t="s">
        <v>67313</v>
      </c>
      <c r="V1834" s="310">
        <v>315.24</v>
      </c>
      <c r="X1834" s="267" t="s">
        <v>58958</v>
      </c>
      <c r="Y1834" s="268">
        <v>4471</v>
      </c>
      <c r="AA1834" s="229" t="s">
        <v>16422</v>
      </c>
      <c r="AB1834" s="230">
        <v>53.91</v>
      </c>
      <c r="AD1834" s="209" t="s">
        <v>16377</v>
      </c>
      <c r="AE1834" s="210">
        <v>157486.73000000001</v>
      </c>
      <c r="AF1834" s="93"/>
      <c r="AG1834" s="201" t="s">
        <v>13773</v>
      </c>
      <c r="AH1834" s="202">
        <v>21020.9</v>
      </c>
      <c r="AJ1834" s="319" t="s">
        <v>9767</v>
      </c>
      <c r="AK1834" s="320">
        <v>175363.88</v>
      </c>
      <c r="AM1834" s="265" t="s">
        <v>37873</v>
      </c>
      <c r="AN1834" s="266">
        <v>4909.0200000000004</v>
      </c>
      <c r="AP1834" s="233" t="s">
        <v>11723</v>
      </c>
      <c r="AQ1834" s="234">
        <v>5327.98</v>
      </c>
      <c r="AS1834" s="211" t="s">
        <v>7802</v>
      </c>
      <c r="AT1834" s="212">
        <v>19065.55</v>
      </c>
    </row>
    <row r="1835" spans="1:46" x14ac:dyDescent="0.3">
      <c r="A1835" s="315" t="s">
        <v>46488</v>
      </c>
      <c r="B1835" s="315"/>
      <c r="C1835" s="316">
        <v>1433397.07</v>
      </c>
      <c r="E1835" s="263" t="s">
        <v>37404</v>
      </c>
      <c r="F1835" s="263"/>
      <c r="G1835" s="264">
        <v>324382.92</v>
      </c>
      <c r="I1835" s="227" t="s">
        <v>5522</v>
      </c>
      <c r="J1835" s="227"/>
      <c r="K1835" s="228">
        <v>105840</v>
      </c>
      <c r="M1835" s="205" t="s">
        <v>2134</v>
      </c>
      <c r="N1835" s="205"/>
      <c r="O1835" s="206">
        <v>169060.28</v>
      </c>
      <c r="U1835" s="309" t="s">
        <v>61887</v>
      </c>
      <c r="V1835" s="310">
        <v>37.630000000000003</v>
      </c>
      <c r="X1835" s="267" t="s">
        <v>58959</v>
      </c>
      <c r="Y1835" s="268">
        <v>6251.53</v>
      </c>
      <c r="AA1835" s="229" t="s">
        <v>16423</v>
      </c>
      <c r="AB1835" s="230">
        <v>30.94</v>
      </c>
      <c r="AD1835" s="209" t="s">
        <v>16378</v>
      </c>
      <c r="AE1835" s="210">
        <v>39376.68</v>
      </c>
      <c r="AF1835" s="93"/>
      <c r="AG1835" s="201" t="s">
        <v>22608</v>
      </c>
      <c r="AH1835" s="202">
        <v>5175</v>
      </c>
      <c r="AJ1835" s="319" t="s">
        <v>38787</v>
      </c>
      <c r="AK1835" s="320">
        <v>49115</v>
      </c>
      <c r="AM1835" s="265" t="s">
        <v>37879</v>
      </c>
      <c r="AN1835" s="266">
        <v>324382.92</v>
      </c>
      <c r="AP1835" s="233" t="s">
        <v>11724</v>
      </c>
      <c r="AQ1835" s="234">
        <v>105840</v>
      </c>
      <c r="AS1835" s="211" t="s">
        <v>8074</v>
      </c>
      <c r="AT1835" s="212">
        <v>41088</v>
      </c>
    </row>
    <row r="1836" spans="1:46" x14ac:dyDescent="0.3">
      <c r="A1836" s="315" t="s">
        <v>43874</v>
      </c>
      <c r="B1836" s="315"/>
      <c r="C1836" s="316">
        <v>4119526.04</v>
      </c>
      <c r="E1836" s="263" t="s">
        <v>37406</v>
      </c>
      <c r="F1836" s="263"/>
      <c r="G1836" s="264">
        <v>95520.55</v>
      </c>
      <c r="I1836" s="227" t="s">
        <v>5525</v>
      </c>
      <c r="J1836" s="227"/>
      <c r="K1836" s="228">
        <v>92195.99</v>
      </c>
      <c r="M1836" s="205" t="s">
        <v>2135</v>
      </c>
      <c r="N1836" s="205"/>
      <c r="O1836" s="206">
        <v>247117</v>
      </c>
      <c r="U1836" s="309" t="s">
        <v>61888</v>
      </c>
      <c r="V1836" s="310">
        <v>-1.71</v>
      </c>
      <c r="X1836" s="267" t="s">
        <v>64030</v>
      </c>
      <c r="Y1836" s="268">
        <v>11900</v>
      </c>
      <c r="AA1836" s="229" t="s">
        <v>16424</v>
      </c>
      <c r="AB1836" s="230">
        <v>24314.400000000001</v>
      </c>
      <c r="AD1836" s="209" t="s">
        <v>16379</v>
      </c>
      <c r="AE1836" s="210">
        <v>15996.47</v>
      </c>
      <c r="AF1836" s="93"/>
      <c r="AG1836" s="201" t="s">
        <v>22610</v>
      </c>
      <c r="AH1836" s="202">
        <v>16352.51</v>
      </c>
      <c r="AJ1836" s="319" t="s">
        <v>9769</v>
      </c>
      <c r="AK1836" s="320">
        <v>5547259.7000000002</v>
      </c>
      <c r="AM1836" s="265" t="s">
        <v>37886</v>
      </c>
      <c r="AN1836" s="266">
        <v>95520.55</v>
      </c>
      <c r="AP1836" s="233" t="s">
        <v>11727</v>
      </c>
      <c r="AQ1836" s="234">
        <v>92195.99</v>
      </c>
      <c r="AS1836" s="211" t="s">
        <v>8340</v>
      </c>
      <c r="AT1836" s="212">
        <v>132457.88</v>
      </c>
    </row>
    <row r="1837" spans="1:46" x14ac:dyDescent="0.3">
      <c r="A1837" s="315" t="s">
        <v>43875</v>
      </c>
      <c r="B1837" s="315"/>
      <c r="C1837" s="316">
        <v>90353.45</v>
      </c>
      <c r="E1837" s="263" t="s">
        <v>37407</v>
      </c>
      <c r="F1837" s="263"/>
      <c r="G1837" s="264">
        <v>96130.89</v>
      </c>
      <c r="I1837" s="227" t="s">
        <v>5526</v>
      </c>
      <c r="J1837" s="227"/>
      <c r="K1837" s="228">
        <v>25359.06</v>
      </c>
      <c r="M1837" s="205" t="s">
        <v>2136</v>
      </c>
      <c r="N1837" s="205"/>
      <c r="O1837" s="206">
        <v>515</v>
      </c>
      <c r="U1837" s="309" t="s">
        <v>61889</v>
      </c>
      <c r="V1837" s="310">
        <v>2.75</v>
      </c>
      <c r="X1837" s="267" t="s">
        <v>64031</v>
      </c>
      <c r="Y1837" s="268">
        <v>500</v>
      </c>
      <c r="AA1837" s="229" t="s">
        <v>33185</v>
      </c>
      <c r="AB1837" s="230">
        <v>2587.5</v>
      </c>
      <c r="AD1837" s="209" t="s">
        <v>16380</v>
      </c>
      <c r="AE1837" s="210">
        <v>44300.01</v>
      </c>
      <c r="AF1837" s="93"/>
      <c r="AG1837" s="201" t="s">
        <v>22611</v>
      </c>
      <c r="AH1837" s="202">
        <v>43200.18</v>
      </c>
      <c r="AJ1837" s="319" t="s">
        <v>9770</v>
      </c>
      <c r="AK1837" s="320">
        <v>23654.82</v>
      </c>
      <c r="AM1837" s="265" t="s">
        <v>37891</v>
      </c>
      <c r="AN1837" s="266">
        <v>96130.89</v>
      </c>
      <c r="AP1837" s="233" t="s">
        <v>11728</v>
      </c>
      <c r="AQ1837" s="234">
        <v>25359.06</v>
      </c>
      <c r="AS1837" s="211" t="s">
        <v>8727</v>
      </c>
      <c r="AT1837" s="212">
        <v>9934</v>
      </c>
    </row>
    <row r="1838" spans="1:46" x14ac:dyDescent="0.3">
      <c r="A1838" s="315" t="s">
        <v>46489</v>
      </c>
      <c r="B1838" s="315"/>
      <c r="C1838" s="316">
        <v>38656.61</v>
      </c>
      <c r="E1838" s="263" t="s">
        <v>37408</v>
      </c>
      <c r="F1838" s="263"/>
      <c r="G1838" s="264">
        <v>36998</v>
      </c>
      <c r="I1838" s="227" t="s">
        <v>5527</v>
      </c>
      <c r="J1838" s="227"/>
      <c r="K1838" s="228">
        <v>101424.28</v>
      </c>
      <c r="M1838" s="205" t="s">
        <v>2137</v>
      </c>
      <c r="N1838" s="205"/>
      <c r="O1838" s="206">
        <v>5695</v>
      </c>
      <c r="U1838" s="309" t="s">
        <v>61890</v>
      </c>
      <c r="V1838" s="310">
        <v>8.99</v>
      </c>
      <c r="X1838" s="267" t="s">
        <v>63056</v>
      </c>
      <c r="Y1838" s="268">
        <v>43222.5</v>
      </c>
      <c r="AA1838" s="229" t="s">
        <v>16425</v>
      </c>
      <c r="AB1838" s="230">
        <v>1208.73</v>
      </c>
      <c r="AD1838" s="209" t="s">
        <v>16381</v>
      </c>
      <c r="AE1838" s="210">
        <v>41821.86</v>
      </c>
      <c r="AF1838" s="93"/>
      <c r="AG1838" s="201" t="s">
        <v>32286</v>
      </c>
      <c r="AH1838" s="202">
        <v>2995.79</v>
      </c>
      <c r="AJ1838" s="319" t="s">
        <v>9771</v>
      </c>
      <c r="AK1838" s="320">
        <v>7273462.5499999998</v>
      </c>
      <c r="AM1838" s="265" t="s">
        <v>37893</v>
      </c>
      <c r="AN1838" s="266">
        <v>36998</v>
      </c>
      <c r="AP1838" s="233" t="s">
        <v>11729</v>
      </c>
      <c r="AQ1838" s="234">
        <v>101424.28</v>
      </c>
      <c r="AS1838" s="211" t="s">
        <v>8983</v>
      </c>
      <c r="AT1838" s="212">
        <v>157361.1</v>
      </c>
    </row>
    <row r="1839" spans="1:46" x14ac:dyDescent="0.3">
      <c r="A1839" s="315" t="s">
        <v>46490</v>
      </c>
      <c r="B1839" s="315"/>
      <c r="C1839" s="316">
        <v>1294705.6399999999</v>
      </c>
      <c r="E1839" s="263" t="s">
        <v>37409</v>
      </c>
      <c r="F1839" s="263"/>
      <c r="G1839" s="264">
        <v>188908.6</v>
      </c>
      <c r="I1839" s="227" t="s">
        <v>5528</v>
      </c>
      <c r="J1839" s="227"/>
      <c r="K1839" s="228">
        <v>33631.58</v>
      </c>
      <c r="M1839" s="205" t="s">
        <v>2138</v>
      </c>
      <c r="N1839" s="205"/>
      <c r="O1839" s="206">
        <v>41750.26</v>
      </c>
      <c r="U1839" s="309" t="s">
        <v>61891</v>
      </c>
      <c r="V1839" s="310">
        <v>1195.58</v>
      </c>
      <c r="X1839" s="267" t="s">
        <v>58960</v>
      </c>
      <c r="Y1839" s="268">
        <v>596.87</v>
      </c>
      <c r="AA1839" s="229" t="s">
        <v>16426</v>
      </c>
      <c r="AB1839" s="230">
        <v>25067.13</v>
      </c>
      <c r="AD1839" s="209" t="s">
        <v>16382</v>
      </c>
      <c r="AE1839" s="210">
        <v>16127.92</v>
      </c>
      <c r="AF1839" s="93"/>
      <c r="AG1839" s="201" t="s">
        <v>32287</v>
      </c>
      <c r="AH1839" s="202">
        <v>8760</v>
      </c>
      <c r="AJ1839" s="319" t="s">
        <v>2904</v>
      </c>
      <c r="AK1839" s="320">
        <v>2563840.54</v>
      </c>
      <c r="AM1839" s="265" t="s">
        <v>37897</v>
      </c>
      <c r="AN1839" s="266">
        <v>188908.6</v>
      </c>
      <c r="AP1839" s="233" t="s">
        <v>11730</v>
      </c>
      <c r="AQ1839" s="234">
        <v>33631.58</v>
      </c>
      <c r="AS1839" s="211" t="s">
        <v>9312</v>
      </c>
      <c r="AT1839" s="212">
        <v>205544.21</v>
      </c>
    </row>
    <row r="1840" spans="1:46" x14ac:dyDescent="0.3">
      <c r="A1840" s="315" t="s">
        <v>55733</v>
      </c>
      <c r="B1840" s="315"/>
      <c r="C1840" s="316">
        <v>2042.43</v>
      </c>
      <c r="E1840" s="263" t="s">
        <v>37410</v>
      </c>
      <c r="F1840" s="263"/>
      <c r="G1840" s="264">
        <v>42080.13</v>
      </c>
      <c r="I1840" s="227" t="s">
        <v>5529</v>
      </c>
      <c r="J1840" s="227"/>
      <c r="K1840" s="228">
        <v>56705.72</v>
      </c>
      <c r="M1840" s="205" t="s">
        <v>2139</v>
      </c>
      <c r="N1840" s="205"/>
      <c r="O1840" s="206">
        <v>142371</v>
      </c>
      <c r="U1840" s="309" t="s">
        <v>34777</v>
      </c>
      <c r="V1840" s="310">
        <v>4913.66</v>
      </c>
      <c r="X1840" s="267" t="s">
        <v>58961</v>
      </c>
      <c r="Y1840" s="268">
        <v>4911.5</v>
      </c>
      <c r="AA1840" s="229" t="s">
        <v>33186</v>
      </c>
      <c r="AB1840" s="230">
        <v>18213.39</v>
      </c>
      <c r="AD1840" s="209" t="s">
        <v>16383</v>
      </c>
      <c r="AE1840" s="210">
        <v>21990.21</v>
      </c>
      <c r="AF1840" s="93"/>
      <c r="AG1840" s="201" t="s">
        <v>32288</v>
      </c>
      <c r="AH1840" s="202">
        <v>537.21</v>
      </c>
      <c r="AJ1840" s="319" t="s">
        <v>9772</v>
      </c>
      <c r="AK1840" s="320">
        <v>63220.87</v>
      </c>
      <c r="AM1840" s="265" t="s">
        <v>37899</v>
      </c>
      <c r="AN1840" s="266">
        <v>42080.13</v>
      </c>
      <c r="AP1840" s="233" t="s">
        <v>11731</v>
      </c>
      <c r="AQ1840" s="234">
        <v>56705.72</v>
      </c>
      <c r="AS1840" s="211" t="s">
        <v>10641</v>
      </c>
      <c r="AT1840" s="212">
        <v>42709</v>
      </c>
    </row>
    <row r="1841" spans="1:46" x14ac:dyDescent="0.3">
      <c r="A1841" s="315" t="s">
        <v>46491</v>
      </c>
      <c r="B1841" s="315"/>
      <c r="C1841" s="316">
        <v>356893.27</v>
      </c>
      <c r="E1841" s="263" t="s">
        <v>37411</v>
      </c>
      <c r="F1841" s="263"/>
      <c r="G1841" s="264">
        <v>6366.39</v>
      </c>
      <c r="I1841" s="227" t="s">
        <v>5530</v>
      </c>
      <c r="J1841" s="227"/>
      <c r="K1841" s="228">
        <v>112166.42</v>
      </c>
      <c r="M1841" s="205" t="s">
        <v>2140</v>
      </c>
      <c r="N1841" s="205"/>
      <c r="O1841" s="206">
        <v>5541.89</v>
      </c>
      <c r="U1841" s="309" t="s">
        <v>52026</v>
      </c>
      <c r="V1841" s="310">
        <v>4027.5</v>
      </c>
      <c r="X1841" s="267" t="s">
        <v>58962</v>
      </c>
      <c r="Y1841" s="268">
        <v>15237.45</v>
      </c>
      <c r="AA1841" s="229" t="s">
        <v>16427</v>
      </c>
      <c r="AB1841" s="230">
        <v>92548.26</v>
      </c>
      <c r="AD1841" s="209" t="s">
        <v>16384</v>
      </c>
      <c r="AE1841" s="210">
        <v>17804.12</v>
      </c>
      <c r="AF1841" s="93"/>
      <c r="AG1841" s="201" t="s">
        <v>13774</v>
      </c>
      <c r="AH1841" s="202">
        <v>4490</v>
      </c>
      <c r="AJ1841" s="319" t="s">
        <v>9773</v>
      </c>
      <c r="AK1841" s="320">
        <v>240992.33</v>
      </c>
      <c r="AM1841" s="265" t="s">
        <v>37901</v>
      </c>
      <c r="AN1841" s="266">
        <v>6366.39</v>
      </c>
      <c r="AP1841" s="233" t="s">
        <v>11732</v>
      </c>
      <c r="AQ1841" s="234">
        <v>112166.42</v>
      </c>
      <c r="AS1841" s="211" t="s">
        <v>10787</v>
      </c>
      <c r="AT1841" s="212">
        <v>23520</v>
      </c>
    </row>
    <row r="1842" spans="1:46" x14ac:dyDescent="0.3">
      <c r="A1842" s="315" t="s">
        <v>57041</v>
      </c>
      <c r="B1842" s="315"/>
      <c r="C1842" s="316">
        <v>230134.21</v>
      </c>
      <c r="E1842" s="263" t="s">
        <v>37412</v>
      </c>
      <c r="F1842" s="263"/>
      <c r="G1842" s="264">
        <v>384334.71</v>
      </c>
      <c r="I1842" s="227" t="s">
        <v>5531</v>
      </c>
      <c r="J1842" s="227"/>
      <c r="K1842" s="228">
        <v>70039.839999999997</v>
      </c>
      <c r="M1842" s="205" t="s">
        <v>2141</v>
      </c>
      <c r="N1842" s="205"/>
      <c r="O1842" s="206">
        <v>240326</v>
      </c>
      <c r="U1842" s="309" t="s">
        <v>67314</v>
      </c>
      <c r="V1842" s="310">
        <v>14240</v>
      </c>
      <c r="X1842" s="267" t="s">
        <v>58963</v>
      </c>
      <c r="Y1842" s="268">
        <v>563.29</v>
      </c>
      <c r="AA1842" s="229" t="s">
        <v>16428</v>
      </c>
      <c r="AB1842" s="230">
        <v>32098.19</v>
      </c>
      <c r="AD1842" s="209" t="s">
        <v>16385</v>
      </c>
      <c r="AE1842" s="210">
        <v>2791.83</v>
      </c>
      <c r="AF1842" s="93"/>
      <c r="AG1842" s="201" t="s">
        <v>32289</v>
      </c>
      <c r="AH1842" s="202">
        <v>2995.79</v>
      </c>
      <c r="AJ1842" s="319" t="s">
        <v>9774</v>
      </c>
      <c r="AK1842" s="320">
        <v>101705.38</v>
      </c>
      <c r="AM1842" s="265" t="s">
        <v>37906</v>
      </c>
      <c r="AN1842" s="266">
        <v>384334.71</v>
      </c>
      <c r="AP1842" s="233" t="s">
        <v>11733</v>
      </c>
      <c r="AQ1842" s="234">
        <v>70039.839999999997</v>
      </c>
      <c r="AS1842" s="211" t="s">
        <v>11312</v>
      </c>
      <c r="AT1842" s="212">
        <v>528.12</v>
      </c>
    </row>
    <row r="1843" spans="1:46" x14ac:dyDescent="0.3">
      <c r="A1843" s="315" t="s">
        <v>57042</v>
      </c>
      <c r="B1843" s="315"/>
      <c r="C1843" s="316">
        <v>173108.45</v>
      </c>
      <c r="E1843" s="263" t="s">
        <v>37417</v>
      </c>
      <c r="F1843" s="263"/>
      <c r="G1843" s="264">
        <v>29333</v>
      </c>
      <c r="I1843" s="227" t="s">
        <v>5532</v>
      </c>
      <c r="J1843" s="227"/>
      <c r="K1843" s="228">
        <v>199188.2</v>
      </c>
      <c r="M1843" s="205" t="s">
        <v>2142</v>
      </c>
      <c r="N1843" s="205"/>
      <c r="O1843" s="206">
        <v>38224</v>
      </c>
      <c r="U1843" s="309" t="s">
        <v>52027</v>
      </c>
      <c r="V1843" s="310">
        <v>1397.45</v>
      </c>
      <c r="X1843" s="267" t="s">
        <v>64032</v>
      </c>
      <c r="Y1843" s="268">
        <v>11323.77</v>
      </c>
      <c r="AA1843" s="229" t="s">
        <v>16429</v>
      </c>
      <c r="AB1843" s="230">
        <v>855362.51</v>
      </c>
      <c r="AD1843" s="209" t="s">
        <v>16386</v>
      </c>
      <c r="AE1843" s="210">
        <v>11725</v>
      </c>
      <c r="AF1843" s="93"/>
      <c r="AG1843" s="201" t="s">
        <v>22634</v>
      </c>
      <c r="AH1843" s="202">
        <v>8760</v>
      </c>
      <c r="AJ1843" s="319" t="s">
        <v>9775</v>
      </c>
      <c r="AK1843" s="320">
        <v>241186.03</v>
      </c>
      <c r="AM1843" s="265" t="s">
        <v>37919</v>
      </c>
      <c r="AN1843" s="266">
        <v>29333</v>
      </c>
      <c r="AP1843" s="233" t="s">
        <v>11734</v>
      </c>
      <c r="AQ1843" s="234">
        <v>199188.2</v>
      </c>
      <c r="AS1843" s="211" t="s">
        <v>11574</v>
      </c>
      <c r="AT1843" s="212">
        <v>101972</v>
      </c>
    </row>
    <row r="1844" spans="1:46" x14ac:dyDescent="0.3">
      <c r="A1844" s="315" t="s">
        <v>43513</v>
      </c>
      <c r="B1844" s="315"/>
      <c r="C1844" s="316">
        <v>151731.34</v>
      </c>
      <c r="E1844" s="263" t="s">
        <v>37418</v>
      </c>
      <c r="F1844" s="263"/>
      <c r="G1844" s="264">
        <v>712</v>
      </c>
      <c r="I1844" s="227" t="s">
        <v>5533</v>
      </c>
      <c r="J1844" s="227"/>
      <c r="K1844" s="228">
        <v>90950</v>
      </c>
      <c r="M1844" s="205" t="s">
        <v>2143</v>
      </c>
      <c r="N1844" s="205"/>
      <c r="O1844" s="206">
        <v>124255</v>
      </c>
      <c r="U1844" s="309" t="s">
        <v>52028</v>
      </c>
      <c r="V1844" s="310">
        <v>4190.57</v>
      </c>
      <c r="X1844" s="267" t="s">
        <v>58840</v>
      </c>
      <c r="Y1844" s="268">
        <v>174.7</v>
      </c>
      <c r="AA1844" s="229" t="s">
        <v>16430</v>
      </c>
      <c r="AB1844" s="230">
        <v>1066.8900000000001</v>
      </c>
      <c r="AD1844" s="209" t="s">
        <v>16387</v>
      </c>
      <c r="AE1844" s="210">
        <v>1110.54</v>
      </c>
      <c r="AF1844" s="93"/>
      <c r="AG1844" s="201" t="s">
        <v>22636</v>
      </c>
      <c r="AH1844" s="202">
        <v>537.21</v>
      </c>
      <c r="AJ1844" s="319" t="s">
        <v>9776</v>
      </c>
      <c r="AK1844" s="320">
        <v>7815015.2300000004</v>
      </c>
      <c r="AM1844" s="265" t="s">
        <v>37920</v>
      </c>
      <c r="AN1844" s="266">
        <v>712</v>
      </c>
      <c r="AP1844" s="233" t="s">
        <v>11735</v>
      </c>
      <c r="AQ1844" s="234">
        <v>90950</v>
      </c>
      <c r="AS1844" s="211" t="s">
        <v>11919</v>
      </c>
      <c r="AT1844" s="212">
        <v>205675.13</v>
      </c>
    </row>
    <row r="1845" spans="1:46" x14ac:dyDescent="0.3">
      <c r="A1845" s="315" t="s">
        <v>57043</v>
      </c>
      <c r="B1845" s="315"/>
      <c r="C1845" s="316">
        <v>338315.47</v>
      </c>
      <c r="E1845" s="263" t="s">
        <v>37419</v>
      </c>
      <c r="F1845" s="263"/>
      <c r="G1845" s="264">
        <v>8027</v>
      </c>
      <c r="I1845" s="227" t="s">
        <v>5534</v>
      </c>
      <c r="J1845" s="227"/>
      <c r="K1845" s="228">
        <v>61300.75</v>
      </c>
      <c r="M1845" s="205" t="s">
        <v>2144</v>
      </c>
      <c r="N1845" s="205"/>
      <c r="O1845" s="206">
        <v>554092</v>
      </c>
      <c r="U1845" s="309" t="s">
        <v>67315</v>
      </c>
      <c r="V1845" s="310">
        <v>9000</v>
      </c>
      <c r="X1845" s="267" t="s">
        <v>59493</v>
      </c>
      <c r="Y1845" s="268">
        <v>38630</v>
      </c>
      <c r="AA1845" s="229" t="s">
        <v>16431</v>
      </c>
      <c r="AB1845" s="230">
        <v>2612.39</v>
      </c>
      <c r="AD1845" s="209" t="s">
        <v>16388</v>
      </c>
      <c r="AE1845" s="210">
        <v>22284.48</v>
      </c>
      <c r="AF1845" s="93"/>
      <c r="AG1845" s="201" t="s">
        <v>13775</v>
      </c>
      <c r="AH1845" s="202">
        <v>4490</v>
      </c>
      <c r="AJ1845" s="319" t="s">
        <v>9777</v>
      </c>
      <c r="AK1845" s="320">
        <v>202683.51</v>
      </c>
      <c r="AM1845" s="265" t="s">
        <v>37921</v>
      </c>
      <c r="AN1845" s="266">
        <v>8027</v>
      </c>
      <c r="AP1845" s="233" t="s">
        <v>11736</v>
      </c>
      <c r="AQ1845" s="234">
        <v>61300.75</v>
      </c>
      <c r="AS1845" s="211" t="s">
        <v>9878</v>
      </c>
      <c r="AT1845" s="212">
        <v>1326925.6399999999</v>
      </c>
    </row>
    <row r="1846" spans="1:46" x14ac:dyDescent="0.3">
      <c r="A1846" s="315" t="s">
        <v>43876</v>
      </c>
      <c r="B1846" s="315"/>
      <c r="C1846" s="316">
        <v>31543.49</v>
      </c>
      <c r="E1846" s="263" t="s">
        <v>37420</v>
      </c>
      <c r="F1846" s="263"/>
      <c r="G1846" s="264">
        <v>581118.6</v>
      </c>
      <c r="I1846" s="227" t="s">
        <v>5535</v>
      </c>
      <c r="J1846" s="227"/>
      <c r="K1846" s="228">
        <v>369.88</v>
      </c>
      <c r="M1846" s="205" t="s">
        <v>2145</v>
      </c>
      <c r="N1846" s="205"/>
      <c r="O1846" s="206">
        <v>14081.82</v>
      </c>
      <c r="U1846" s="309" t="s">
        <v>67316</v>
      </c>
      <c r="V1846" s="310">
        <v>688.5</v>
      </c>
      <c r="X1846" s="267" t="s">
        <v>59494</v>
      </c>
      <c r="Y1846" s="268">
        <v>17620</v>
      </c>
      <c r="AA1846" s="229" t="s">
        <v>34614</v>
      </c>
      <c r="AB1846" s="230">
        <v>3309.24</v>
      </c>
      <c r="AD1846" s="209" t="s">
        <v>16389</v>
      </c>
      <c r="AE1846" s="210">
        <v>78840.95</v>
      </c>
      <c r="AF1846" s="93"/>
      <c r="AG1846" s="201" t="s">
        <v>13776</v>
      </c>
      <c r="AH1846" s="202">
        <v>68315.67</v>
      </c>
      <c r="AJ1846" s="319" t="s">
        <v>9778</v>
      </c>
      <c r="AK1846" s="320">
        <v>3387883.42</v>
      </c>
      <c r="AM1846" s="265" t="s">
        <v>37926</v>
      </c>
      <c r="AN1846" s="266">
        <v>581118.6</v>
      </c>
      <c r="AP1846" s="233" t="s">
        <v>11737</v>
      </c>
      <c r="AQ1846" s="234">
        <v>369.88</v>
      </c>
      <c r="AS1846" s="211" t="s">
        <v>6723</v>
      </c>
      <c r="AT1846" s="212">
        <v>19774</v>
      </c>
    </row>
    <row r="1847" spans="1:46" x14ac:dyDescent="0.3">
      <c r="A1847" s="315" t="s">
        <v>60170</v>
      </c>
      <c r="B1847" s="315"/>
      <c r="C1847" s="316">
        <v>1560347.39</v>
      </c>
      <c r="E1847" s="263" t="s">
        <v>37421</v>
      </c>
      <c r="F1847" s="263"/>
      <c r="G1847" s="264">
        <v>74</v>
      </c>
      <c r="I1847" s="227" t="s">
        <v>5536</v>
      </c>
      <c r="J1847" s="227"/>
      <c r="K1847" s="228">
        <v>27520.77</v>
      </c>
      <c r="M1847" s="205" t="s">
        <v>2146</v>
      </c>
      <c r="N1847" s="205"/>
      <c r="O1847" s="206">
        <v>5398.68</v>
      </c>
      <c r="U1847" s="309" t="s">
        <v>67317</v>
      </c>
      <c r="V1847" s="310">
        <v>2064.61</v>
      </c>
      <c r="X1847" s="267" t="s">
        <v>64033</v>
      </c>
      <c r="Y1847" s="268">
        <v>1000</v>
      </c>
      <c r="AA1847" s="229" t="s">
        <v>16432</v>
      </c>
      <c r="AB1847" s="230">
        <v>1.06</v>
      </c>
      <c r="AD1847" s="209" t="s">
        <v>16390</v>
      </c>
      <c r="AE1847" s="210">
        <v>30535.4</v>
      </c>
      <c r="AF1847" s="93"/>
      <c r="AG1847" s="201" t="s">
        <v>13777</v>
      </c>
      <c r="AH1847" s="202">
        <v>5226.1499999999996</v>
      </c>
      <c r="AJ1847" s="319" t="s">
        <v>3676</v>
      </c>
      <c r="AK1847" s="320">
        <v>1826900.18</v>
      </c>
      <c r="AM1847" s="265" t="s">
        <v>37928</v>
      </c>
      <c r="AN1847" s="266">
        <v>74</v>
      </c>
      <c r="AP1847" s="233" t="s">
        <v>11738</v>
      </c>
      <c r="AQ1847" s="234">
        <v>27520.77</v>
      </c>
      <c r="AS1847" s="211" t="s">
        <v>6933</v>
      </c>
      <c r="AT1847" s="212">
        <v>149</v>
      </c>
    </row>
    <row r="1848" spans="1:46" x14ac:dyDescent="0.3">
      <c r="E1848" s="263" t="s">
        <v>37422</v>
      </c>
      <c r="F1848" s="263"/>
      <c r="G1848" s="264">
        <v>1051583.6299999999</v>
      </c>
      <c r="I1848" s="227" t="s">
        <v>5537</v>
      </c>
      <c r="J1848" s="227"/>
      <c r="K1848" s="228">
        <v>26135.279999999999</v>
      </c>
      <c r="M1848" s="205" t="s">
        <v>2147</v>
      </c>
      <c r="N1848" s="205"/>
      <c r="O1848" s="206">
        <v>58237</v>
      </c>
      <c r="U1848" s="309" t="s">
        <v>67318</v>
      </c>
      <c r="V1848" s="310">
        <v>17356.09</v>
      </c>
      <c r="X1848" s="267" t="s">
        <v>63057</v>
      </c>
      <c r="Y1848" s="268">
        <v>2000</v>
      </c>
      <c r="AA1848" s="229" t="s">
        <v>16433</v>
      </c>
      <c r="AB1848" s="230">
        <v>137783.20000000001</v>
      </c>
      <c r="AD1848" s="209" t="s">
        <v>16391</v>
      </c>
      <c r="AE1848" s="210">
        <v>10298.25</v>
      </c>
      <c r="AF1848" s="93"/>
      <c r="AG1848" s="201" t="s">
        <v>13778</v>
      </c>
      <c r="AH1848" s="202">
        <v>13458.18</v>
      </c>
      <c r="AJ1848" s="319" t="s">
        <v>9780</v>
      </c>
      <c r="AK1848" s="320">
        <v>6940678.9800000004</v>
      </c>
      <c r="AM1848" s="265" t="s">
        <v>37933</v>
      </c>
      <c r="AN1848" s="266">
        <v>1051583.6299999999</v>
      </c>
      <c r="AP1848" s="233" t="s">
        <v>11739</v>
      </c>
      <c r="AQ1848" s="234">
        <v>26135.279999999999</v>
      </c>
      <c r="AS1848" s="211" t="s">
        <v>7128</v>
      </c>
      <c r="AT1848" s="212">
        <v>1128</v>
      </c>
    </row>
    <row r="1849" spans="1:46" x14ac:dyDescent="0.3">
      <c r="E1849" s="263" t="s">
        <v>37423</v>
      </c>
      <c r="F1849" s="263"/>
      <c r="G1849" s="264">
        <v>220636.29</v>
      </c>
      <c r="I1849" s="227" t="s">
        <v>5538</v>
      </c>
      <c r="J1849" s="227"/>
      <c r="K1849" s="228">
        <v>4378</v>
      </c>
      <c r="M1849" s="205" t="s">
        <v>2148</v>
      </c>
      <c r="N1849" s="205"/>
      <c r="O1849" s="206">
        <v>242559</v>
      </c>
      <c r="U1849" s="309" t="s">
        <v>55930</v>
      </c>
      <c r="V1849" s="310">
        <v>354302.01</v>
      </c>
      <c r="X1849" s="267" t="s">
        <v>63058</v>
      </c>
      <c r="Y1849" s="268">
        <v>229.5</v>
      </c>
      <c r="AA1849" s="229" t="s">
        <v>16434</v>
      </c>
      <c r="AB1849" s="230">
        <v>105061.94</v>
      </c>
      <c r="AD1849" s="209" t="s">
        <v>16392</v>
      </c>
      <c r="AE1849" s="210">
        <v>184367.76</v>
      </c>
      <c r="AF1849" s="93"/>
      <c r="AG1849" s="201" t="s">
        <v>13779</v>
      </c>
      <c r="AH1849" s="202">
        <v>13071.35</v>
      </c>
      <c r="AJ1849" s="319" t="s">
        <v>5862</v>
      </c>
      <c r="AK1849" s="320">
        <v>1666995.12</v>
      </c>
      <c r="AM1849" s="265" t="s">
        <v>37938</v>
      </c>
      <c r="AN1849" s="266">
        <v>220636.29</v>
      </c>
      <c r="AP1849" s="233" t="s">
        <v>11740</v>
      </c>
      <c r="AQ1849" s="234">
        <v>4378</v>
      </c>
      <c r="AS1849" s="211" t="s">
        <v>7392</v>
      </c>
      <c r="AT1849" s="212">
        <v>11243</v>
      </c>
    </row>
    <row r="1850" spans="1:46" x14ac:dyDescent="0.3">
      <c r="E1850" s="263" t="s">
        <v>37424</v>
      </c>
      <c r="F1850" s="263"/>
      <c r="G1850" s="264">
        <v>31778</v>
      </c>
      <c r="I1850" s="227" t="s">
        <v>5539</v>
      </c>
      <c r="J1850" s="227"/>
      <c r="K1850" s="228">
        <v>340200</v>
      </c>
      <c r="M1850" s="205" t="s">
        <v>2149</v>
      </c>
      <c r="N1850" s="205"/>
      <c r="O1850" s="206">
        <v>40651</v>
      </c>
      <c r="U1850" s="309" t="s">
        <v>34779</v>
      </c>
      <c r="V1850" s="310">
        <v>41816.94</v>
      </c>
      <c r="X1850" s="267" t="s">
        <v>59399</v>
      </c>
      <c r="Y1850" s="268">
        <v>2688.57</v>
      </c>
      <c r="AA1850" s="229" t="s">
        <v>16435</v>
      </c>
      <c r="AB1850" s="230">
        <v>90557.86</v>
      </c>
      <c r="AD1850" s="209" t="s">
        <v>16393</v>
      </c>
      <c r="AE1850" s="210">
        <v>7750</v>
      </c>
      <c r="AF1850" s="93"/>
      <c r="AG1850" s="201" t="s">
        <v>32290</v>
      </c>
      <c r="AH1850" s="202">
        <v>1030.1600000000001</v>
      </c>
      <c r="AJ1850" s="319" t="s">
        <v>9781</v>
      </c>
      <c r="AK1850" s="320">
        <v>2101655.2599999998</v>
      </c>
      <c r="AM1850" s="265" t="s">
        <v>37940</v>
      </c>
      <c r="AN1850" s="266">
        <v>31778</v>
      </c>
      <c r="AP1850" s="233" t="s">
        <v>11741</v>
      </c>
      <c r="AQ1850" s="234">
        <v>340200</v>
      </c>
      <c r="AS1850" s="211" t="s">
        <v>7803</v>
      </c>
      <c r="AT1850" s="212">
        <v>36918.160000000003</v>
      </c>
    </row>
    <row r="1851" spans="1:46" x14ac:dyDescent="0.3">
      <c r="E1851" s="263" t="s">
        <v>37426</v>
      </c>
      <c r="F1851" s="263"/>
      <c r="G1851" s="264">
        <v>636.36</v>
      </c>
      <c r="I1851" s="227" t="s">
        <v>5540</v>
      </c>
      <c r="J1851" s="227"/>
      <c r="K1851" s="228">
        <v>99319.16</v>
      </c>
      <c r="M1851" s="205" t="s">
        <v>2150</v>
      </c>
      <c r="N1851" s="205"/>
      <c r="O1851" s="206">
        <v>194075</v>
      </c>
      <c r="U1851" s="309" t="s">
        <v>34780</v>
      </c>
      <c r="V1851" s="310">
        <v>107552</v>
      </c>
      <c r="X1851" s="267" t="s">
        <v>60220</v>
      </c>
      <c r="Y1851" s="268">
        <v>3993.96</v>
      </c>
      <c r="AA1851" s="229" t="s">
        <v>36065</v>
      </c>
      <c r="AB1851" s="230">
        <v>33730.32</v>
      </c>
      <c r="AD1851" s="209" t="s">
        <v>16394</v>
      </c>
      <c r="AE1851" s="210">
        <v>13385.33</v>
      </c>
      <c r="AF1851" s="93"/>
      <c r="AG1851" s="201" t="s">
        <v>32291</v>
      </c>
      <c r="AH1851" s="202">
        <v>34503</v>
      </c>
      <c r="AJ1851" s="319" t="s">
        <v>9782</v>
      </c>
      <c r="AK1851" s="320">
        <v>1152245.46</v>
      </c>
      <c r="AM1851" s="265" t="s">
        <v>37951</v>
      </c>
      <c r="AN1851" s="266">
        <v>636.36</v>
      </c>
      <c r="AP1851" s="233" t="s">
        <v>11742</v>
      </c>
      <c r="AQ1851" s="234">
        <v>99319.16</v>
      </c>
      <c r="AS1851" s="211" t="s">
        <v>8209</v>
      </c>
      <c r="AT1851" s="212">
        <v>292</v>
      </c>
    </row>
    <row r="1852" spans="1:46" x14ac:dyDescent="0.3">
      <c r="E1852" s="263" t="s">
        <v>37427</v>
      </c>
      <c r="F1852" s="263"/>
      <c r="G1852" s="264">
        <v>227139.62</v>
      </c>
      <c r="I1852" s="227" t="s">
        <v>5541</v>
      </c>
      <c r="J1852" s="227"/>
      <c r="K1852" s="228">
        <v>38735.9</v>
      </c>
      <c r="M1852" s="205" t="s">
        <v>2151</v>
      </c>
      <c r="N1852" s="205"/>
      <c r="O1852" s="206">
        <v>754753</v>
      </c>
      <c r="U1852" s="309" t="s">
        <v>55931</v>
      </c>
      <c r="V1852" s="310">
        <v>125795.46</v>
      </c>
      <c r="X1852" s="267" t="s">
        <v>60221</v>
      </c>
      <c r="Y1852" s="268">
        <v>305.52</v>
      </c>
      <c r="AA1852" s="229" t="s">
        <v>36066</v>
      </c>
      <c r="AB1852" s="230">
        <v>900</v>
      </c>
      <c r="AD1852" s="209" t="s">
        <v>16395</v>
      </c>
      <c r="AE1852" s="210">
        <v>44340.26</v>
      </c>
      <c r="AF1852" s="93"/>
      <c r="AG1852" s="201" t="s">
        <v>32292</v>
      </c>
      <c r="AH1852" s="202">
        <v>527.66999999999996</v>
      </c>
      <c r="AJ1852" s="319" t="s">
        <v>9783</v>
      </c>
      <c r="AK1852" s="320">
        <v>62786.05</v>
      </c>
      <c r="AM1852" s="265" t="s">
        <v>37955</v>
      </c>
      <c r="AN1852" s="266">
        <v>227139.62</v>
      </c>
      <c r="AP1852" s="233" t="s">
        <v>11743</v>
      </c>
      <c r="AQ1852" s="234">
        <v>38735.9</v>
      </c>
      <c r="AS1852" s="211" t="s">
        <v>8728</v>
      </c>
      <c r="AT1852" s="212">
        <v>2000</v>
      </c>
    </row>
    <row r="1853" spans="1:46" x14ac:dyDescent="0.3">
      <c r="E1853" s="263" t="s">
        <v>37428</v>
      </c>
      <c r="F1853" s="263"/>
      <c r="G1853" s="264">
        <v>66634.11</v>
      </c>
      <c r="I1853" s="227" t="s">
        <v>5542</v>
      </c>
      <c r="J1853" s="227"/>
      <c r="K1853" s="228">
        <v>4384.6899999999996</v>
      </c>
      <c r="M1853" s="205" t="s">
        <v>2152</v>
      </c>
      <c r="N1853" s="205"/>
      <c r="O1853" s="206">
        <v>759</v>
      </c>
      <c r="U1853" s="309" t="s">
        <v>58993</v>
      </c>
      <c r="V1853" s="310">
        <v>29394.46</v>
      </c>
      <c r="X1853" s="267" t="s">
        <v>60222</v>
      </c>
      <c r="Y1853" s="268">
        <v>978.54</v>
      </c>
      <c r="AA1853" s="229" t="s">
        <v>16436</v>
      </c>
      <c r="AB1853" s="230">
        <v>4089.11</v>
      </c>
      <c r="AD1853" s="209" t="s">
        <v>16396</v>
      </c>
      <c r="AE1853" s="210">
        <v>10412.5</v>
      </c>
      <c r="AF1853" s="93"/>
      <c r="AG1853" s="201" t="s">
        <v>32293</v>
      </c>
      <c r="AH1853" s="202">
        <v>6775.78</v>
      </c>
      <c r="AJ1853" s="319" t="s">
        <v>9784</v>
      </c>
      <c r="AK1853" s="320">
        <v>76125.7</v>
      </c>
      <c r="AM1853" s="265" t="s">
        <v>37960</v>
      </c>
      <c r="AN1853" s="266">
        <v>66634.11</v>
      </c>
      <c r="AP1853" s="233" t="s">
        <v>11744</v>
      </c>
      <c r="AQ1853" s="234">
        <v>4384.6899999999996</v>
      </c>
      <c r="AS1853" s="211" t="s">
        <v>8984</v>
      </c>
      <c r="AT1853" s="212">
        <v>2450.09</v>
      </c>
    </row>
    <row r="1854" spans="1:46" x14ac:dyDescent="0.3">
      <c r="E1854" s="263" t="s">
        <v>37429</v>
      </c>
      <c r="F1854" s="263"/>
      <c r="G1854" s="264">
        <v>164402.88</v>
      </c>
      <c r="I1854" s="227" t="s">
        <v>5544</v>
      </c>
      <c r="J1854" s="227"/>
      <c r="K1854" s="228">
        <v>37029</v>
      </c>
      <c r="M1854" s="205" t="s">
        <v>2153</v>
      </c>
      <c r="N1854" s="205"/>
      <c r="O1854" s="206">
        <v>242172.43</v>
      </c>
      <c r="U1854" s="309" t="s">
        <v>34781</v>
      </c>
      <c r="V1854" s="310">
        <v>29310.84</v>
      </c>
      <c r="X1854" s="267" t="s">
        <v>16485</v>
      </c>
      <c r="Y1854" s="268">
        <v>14647.84</v>
      </c>
      <c r="AA1854" s="229" t="s">
        <v>36067</v>
      </c>
      <c r="AB1854" s="230">
        <v>68315.98</v>
      </c>
      <c r="AD1854" s="209" t="s">
        <v>16397</v>
      </c>
      <c r="AE1854" s="210">
        <v>1656</v>
      </c>
      <c r="AF1854" s="93"/>
      <c r="AG1854" s="201" t="s">
        <v>32294</v>
      </c>
      <c r="AH1854" s="202">
        <v>76939.520000000004</v>
      </c>
      <c r="AJ1854" s="319" t="s">
        <v>9785</v>
      </c>
      <c r="AK1854" s="320">
        <v>10140.41</v>
      </c>
      <c r="AM1854" s="265" t="s">
        <v>37965</v>
      </c>
      <c r="AN1854" s="266">
        <v>164402.88</v>
      </c>
      <c r="AP1854" s="233" t="s">
        <v>11746</v>
      </c>
      <c r="AQ1854" s="234">
        <v>37029</v>
      </c>
      <c r="AS1854" s="211" t="s">
        <v>9313</v>
      </c>
      <c r="AT1854" s="212">
        <v>31774.720000000001</v>
      </c>
    </row>
    <row r="1855" spans="1:46" x14ac:dyDescent="0.3">
      <c r="E1855" s="263" t="s">
        <v>37431</v>
      </c>
      <c r="F1855" s="263"/>
      <c r="G1855" s="264">
        <v>126398.72</v>
      </c>
      <c r="I1855" s="227" t="s">
        <v>5545</v>
      </c>
      <c r="J1855" s="227"/>
      <c r="K1855" s="228">
        <v>26770.6</v>
      </c>
      <c r="M1855" s="205" t="s">
        <v>2154</v>
      </c>
      <c r="N1855" s="205"/>
      <c r="O1855" s="206">
        <v>971</v>
      </c>
      <c r="U1855" s="309" t="s">
        <v>55932</v>
      </c>
      <c r="V1855" s="310">
        <v>26458.7</v>
      </c>
      <c r="X1855" s="267" t="s">
        <v>57274</v>
      </c>
      <c r="Y1855" s="268">
        <v>3122.5</v>
      </c>
      <c r="AA1855" s="229" t="s">
        <v>34615</v>
      </c>
      <c r="AB1855" s="230">
        <v>40.619999999999997</v>
      </c>
      <c r="AD1855" s="209" t="s">
        <v>16398</v>
      </c>
      <c r="AE1855" s="210">
        <v>414.61</v>
      </c>
      <c r="AF1855" s="93"/>
      <c r="AG1855" s="201" t="s">
        <v>32295</v>
      </c>
      <c r="AH1855" s="202">
        <v>869.52</v>
      </c>
      <c r="AJ1855" s="319" t="s">
        <v>9786</v>
      </c>
      <c r="AK1855" s="320">
        <v>1062452.94</v>
      </c>
      <c r="AM1855" s="265" t="s">
        <v>37971</v>
      </c>
      <c r="AN1855" s="266">
        <v>126398.72</v>
      </c>
      <c r="AP1855" s="233" t="s">
        <v>11747</v>
      </c>
      <c r="AQ1855" s="234">
        <v>26770.6</v>
      </c>
      <c r="AS1855" s="211" t="s">
        <v>9528</v>
      </c>
      <c r="AT1855" s="212">
        <v>2950.86</v>
      </c>
    </row>
    <row r="1856" spans="1:46" x14ac:dyDescent="0.3">
      <c r="E1856" s="263" t="s">
        <v>37432</v>
      </c>
      <c r="F1856" s="263"/>
      <c r="G1856" s="264">
        <v>327731.25</v>
      </c>
      <c r="I1856" s="227" t="s">
        <v>5546</v>
      </c>
      <c r="J1856" s="227"/>
      <c r="K1856" s="228">
        <v>132599.14000000001</v>
      </c>
      <c r="M1856" s="205" t="s">
        <v>2155</v>
      </c>
      <c r="N1856" s="205"/>
      <c r="O1856" s="206">
        <v>460700</v>
      </c>
      <c r="U1856" s="309" t="s">
        <v>57326</v>
      </c>
      <c r="V1856" s="310">
        <v>10749.3</v>
      </c>
      <c r="X1856" s="267" t="s">
        <v>57275</v>
      </c>
      <c r="Y1856" s="268">
        <v>3122.5</v>
      </c>
      <c r="AA1856" s="229" t="s">
        <v>36068</v>
      </c>
      <c r="AB1856" s="230">
        <v>21.86</v>
      </c>
      <c r="AD1856" s="209" t="s">
        <v>16399</v>
      </c>
      <c r="AE1856" s="210">
        <v>8030</v>
      </c>
      <c r="AF1856" s="93"/>
      <c r="AG1856" s="201" t="s">
        <v>32296</v>
      </c>
      <c r="AH1856" s="202">
        <v>134.57</v>
      </c>
      <c r="AJ1856" s="319" t="s">
        <v>9788</v>
      </c>
      <c r="AK1856" s="320">
        <v>1719916.83</v>
      </c>
      <c r="AM1856" s="265" t="s">
        <v>37976</v>
      </c>
      <c r="AN1856" s="266">
        <v>327731.25</v>
      </c>
      <c r="AP1856" s="233" t="s">
        <v>11749</v>
      </c>
      <c r="AQ1856" s="234">
        <v>132599.14000000001</v>
      </c>
      <c r="AS1856" s="211" t="s">
        <v>10788</v>
      </c>
      <c r="AT1856" s="212">
        <v>1104.75</v>
      </c>
    </row>
    <row r="1857" spans="5:46" x14ac:dyDescent="0.3">
      <c r="E1857" s="263" t="s">
        <v>37433</v>
      </c>
      <c r="F1857" s="263"/>
      <c r="G1857" s="264">
        <v>137107.89000000001</v>
      </c>
      <c r="I1857" s="227" t="s">
        <v>5547</v>
      </c>
      <c r="J1857" s="227"/>
      <c r="K1857" s="228">
        <v>71640</v>
      </c>
      <c r="M1857" s="205" t="s">
        <v>2156</v>
      </c>
      <c r="N1857" s="205"/>
      <c r="O1857" s="206">
        <v>131032</v>
      </c>
      <c r="U1857" s="309" t="s">
        <v>59534</v>
      </c>
      <c r="V1857" s="310">
        <v>682.5</v>
      </c>
      <c r="X1857" s="267" t="s">
        <v>16486</v>
      </c>
      <c r="Y1857" s="268">
        <v>2870.65</v>
      </c>
      <c r="AA1857" s="229" t="s">
        <v>33187</v>
      </c>
      <c r="AB1857" s="230">
        <v>174722.16</v>
      </c>
      <c r="AD1857" s="209" t="s">
        <v>16400</v>
      </c>
      <c r="AE1857" s="210">
        <v>25.44</v>
      </c>
      <c r="AF1857" s="93"/>
      <c r="AG1857" s="201" t="s">
        <v>32297</v>
      </c>
      <c r="AH1857" s="202">
        <v>9157.2199999999993</v>
      </c>
      <c r="AJ1857" s="319" t="s">
        <v>9789</v>
      </c>
      <c r="AK1857" s="320">
        <v>762547.62</v>
      </c>
      <c r="AM1857" s="265" t="s">
        <v>37981</v>
      </c>
      <c r="AN1857" s="266">
        <v>137107.89000000001</v>
      </c>
      <c r="AP1857" s="233" t="s">
        <v>11750</v>
      </c>
      <c r="AQ1857" s="234">
        <v>71640</v>
      </c>
      <c r="AS1857" s="211" t="s">
        <v>11095</v>
      </c>
      <c r="AT1857" s="212">
        <v>3229.5</v>
      </c>
    </row>
    <row r="1858" spans="5:46" x14ac:dyDescent="0.3">
      <c r="E1858" s="263" t="s">
        <v>37434</v>
      </c>
      <c r="F1858" s="263"/>
      <c r="G1858" s="264">
        <v>93267.88</v>
      </c>
      <c r="I1858" s="227" t="s">
        <v>5548</v>
      </c>
      <c r="J1858" s="227"/>
      <c r="K1858" s="228">
        <v>1287.22</v>
      </c>
      <c r="M1858" s="205" t="s">
        <v>2157</v>
      </c>
      <c r="N1858" s="205"/>
      <c r="O1858" s="206">
        <v>1272</v>
      </c>
      <c r="U1858" s="309" t="s">
        <v>36140</v>
      </c>
      <c r="V1858" s="310">
        <v>8098.39</v>
      </c>
      <c r="X1858" s="267" t="s">
        <v>60223</v>
      </c>
      <c r="Y1858" s="268">
        <v>12835</v>
      </c>
      <c r="AA1858" s="229" t="s">
        <v>49677</v>
      </c>
      <c r="AB1858" s="230">
        <v>-19.13</v>
      </c>
      <c r="AD1858" s="209" t="s">
        <v>16401</v>
      </c>
      <c r="AE1858" s="210">
        <v>5841.56</v>
      </c>
      <c r="AF1858" s="93"/>
      <c r="AG1858" s="201" t="s">
        <v>32298</v>
      </c>
      <c r="AH1858" s="202">
        <v>23608.720000000001</v>
      </c>
      <c r="AJ1858" s="319" t="s">
        <v>9790</v>
      </c>
      <c r="AK1858" s="320">
        <v>19767255.530000001</v>
      </c>
      <c r="AM1858" s="265" t="s">
        <v>37986</v>
      </c>
      <c r="AN1858" s="266">
        <v>93267.88</v>
      </c>
      <c r="AP1858" s="233" t="s">
        <v>11751</v>
      </c>
      <c r="AQ1858" s="234">
        <v>1287.22</v>
      </c>
      <c r="AS1858" s="211" t="s">
        <v>11570</v>
      </c>
      <c r="AT1858" s="212">
        <v>9805</v>
      </c>
    </row>
    <row r="1859" spans="5:46" x14ac:dyDescent="0.3">
      <c r="E1859" s="263" t="s">
        <v>37435</v>
      </c>
      <c r="F1859" s="263"/>
      <c r="G1859" s="264">
        <v>90495.03</v>
      </c>
      <c r="I1859" s="227" t="s">
        <v>5549</v>
      </c>
      <c r="J1859" s="227"/>
      <c r="K1859" s="228">
        <v>114705.16</v>
      </c>
      <c r="M1859" s="205" t="s">
        <v>2158</v>
      </c>
      <c r="N1859" s="205"/>
      <c r="O1859" s="206">
        <v>1813.33</v>
      </c>
      <c r="U1859" s="309" t="s">
        <v>67319</v>
      </c>
      <c r="V1859" s="310">
        <v>7637.25</v>
      </c>
      <c r="X1859" s="267" t="s">
        <v>16487</v>
      </c>
      <c r="Y1859" s="268">
        <v>1201.1600000000001</v>
      </c>
      <c r="AA1859" s="229" t="s">
        <v>33188</v>
      </c>
      <c r="AB1859" s="230">
        <v>601500</v>
      </c>
      <c r="AD1859" s="209" t="s">
        <v>16402</v>
      </c>
      <c r="AE1859" s="210">
        <v>9603.3700000000008</v>
      </c>
      <c r="AF1859" s="93"/>
      <c r="AG1859" s="201" t="s">
        <v>32299</v>
      </c>
      <c r="AH1859" s="202">
        <v>19044.810000000001</v>
      </c>
      <c r="AJ1859" s="319" t="s">
        <v>9791</v>
      </c>
      <c r="AK1859" s="320">
        <v>182576.25</v>
      </c>
      <c r="AM1859" s="265" t="s">
        <v>37991</v>
      </c>
      <c r="AN1859" s="266">
        <v>90495.03</v>
      </c>
      <c r="AP1859" s="233" t="s">
        <v>11752</v>
      </c>
      <c r="AQ1859" s="234">
        <v>114705.16</v>
      </c>
      <c r="AS1859" s="211" t="s">
        <v>9879</v>
      </c>
      <c r="AT1859" s="212">
        <v>122819.08</v>
      </c>
    </row>
    <row r="1860" spans="5:46" x14ac:dyDescent="0.3">
      <c r="E1860" s="263" t="s">
        <v>37436</v>
      </c>
      <c r="F1860" s="263"/>
      <c r="G1860" s="264">
        <v>25322</v>
      </c>
      <c r="I1860" s="227" t="s">
        <v>5550</v>
      </c>
      <c r="J1860" s="227"/>
      <c r="K1860" s="228">
        <v>79833.36</v>
      </c>
      <c r="M1860" s="205" t="s">
        <v>2159</v>
      </c>
      <c r="N1860" s="205"/>
      <c r="O1860" s="206">
        <v>157901.79</v>
      </c>
      <c r="U1860" s="309" t="s">
        <v>67320</v>
      </c>
      <c r="V1860" s="310">
        <v>5149</v>
      </c>
      <c r="X1860" s="267" t="s">
        <v>16490</v>
      </c>
      <c r="Y1860" s="268">
        <v>9.98</v>
      </c>
      <c r="AA1860" s="229" t="s">
        <v>40133</v>
      </c>
      <c r="AB1860" s="230">
        <v>34956</v>
      </c>
      <c r="AD1860" s="209" t="s">
        <v>16403</v>
      </c>
      <c r="AE1860" s="210">
        <v>8382.56</v>
      </c>
      <c r="AF1860" s="93"/>
      <c r="AG1860" s="201" t="s">
        <v>32300</v>
      </c>
      <c r="AH1860" s="202">
        <v>160921.79999999999</v>
      </c>
      <c r="AJ1860" s="319" t="s">
        <v>9792</v>
      </c>
      <c r="AK1860" s="320">
        <v>3354491.74</v>
      </c>
      <c r="AM1860" s="265" t="s">
        <v>37993</v>
      </c>
      <c r="AN1860" s="266">
        <v>25322</v>
      </c>
      <c r="AP1860" s="233" t="s">
        <v>11753</v>
      </c>
      <c r="AQ1860" s="234">
        <v>79833.36</v>
      </c>
      <c r="AS1860" s="211" t="s">
        <v>6724</v>
      </c>
      <c r="AT1860" s="212">
        <v>16352.89</v>
      </c>
    </row>
    <row r="1861" spans="5:46" x14ac:dyDescent="0.3">
      <c r="E1861" s="263" t="s">
        <v>37437</v>
      </c>
      <c r="F1861" s="263"/>
      <c r="G1861" s="264">
        <v>18674</v>
      </c>
      <c r="I1861" s="227" t="s">
        <v>5551</v>
      </c>
      <c r="J1861" s="227"/>
      <c r="K1861" s="228">
        <v>142332.45000000001</v>
      </c>
      <c r="M1861" s="205" t="s">
        <v>2160</v>
      </c>
      <c r="N1861" s="205"/>
      <c r="O1861" s="206">
        <v>14718</v>
      </c>
      <c r="U1861" s="309" t="s">
        <v>34782</v>
      </c>
      <c r="V1861" s="310">
        <v>10000</v>
      </c>
      <c r="X1861" s="267" t="s">
        <v>47822</v>
      </c>
      <c r="Y1861" s="268">
        <v>20552.22</v>
      </c>
      <c r="AA1861" s="229" t="s">
        <v>51716</v>
      </c>
      <c r="AB1861" s="230">
        <v>29232</v>
      </c>
      <c r="AD1861" s="209" t="s">
        <v>16404</v>
      </c>
      <c r="AE1861" s="210">
        <v>9364.0499999999993</v>
      </c>
      <c r="AF1861" s="93"/>
      <c r="AG1861" s="201" t="s">
        <v>32301</v>
      </c>
      <c r="AH1861" s="202">
        <v>1936.23</v>
      </c>
      <c r="AJ1861" s="319" t="s">
        <v>9793</v>
      </c>
      <c r="AK1861" s="320">
        <v>1942322.83</v>
      </c>
      <c r="AM1861" s="265" t="s">
        <v>37994</v>
      </c>
      <c r="AN1861" s="266">
        <v>18674</v>
      </c>
      <c r="AP1861" s="233" t="s">
        <v>11754</v>
      </c>
      <c r="AQ1861" s="234">
        <v>142332.45000000001</v>
      </c>
      <c r="AS1861" s="211" t="s">
        <v>6934</v>
      </c>
      <c r="AT1861" s="212">
        <v>660</v>
      </c>
    </row>
    <row r="1862" spans="5:46" x14ac:dyDescent="0.3">
      <c r="E1862" s="263" t="s">
        <v>37438</v>
      </c>
      <c r="F1862" s="263"/>
      <c r="G1862" s="264">
        <v>10862</v>
      </c>
      <c r="I1862" s="227" t="s">
        <v>5552</v>
      </c>
      <c r="J1862" s="227"/>
      <c r="K1862" s="228">
        <v>284940</v>
      </c>
      <c r="M1862" s="205" t="s">
        <v>2161</v>
      </c>
      <c r="N1862" s="205"/>
      <c r="O1862" s="206">
        <v>140512.35</v>
      </c>
      <c r="U1862" s="309" t="s">
        <v>40197</v>
      </c>
      <c r="V1862" s="310">
        <v>48881.54</v>
      </c>
      <c r="X1862" s="267" t="s">
        <v>49688</v>
      </c>
      <c r="Y1862" s="268">
        <v>14997.9</v>
      </c>
      <c r="AA1862" s="229" t="s">
        <v>51717</v>
      </c>
      <c r="AB1862" s="230">
        <v>2236.1799999999998</v>
      </c>
      <c r="AD1862" s="209" t="s">
        <v>16405</v>
      </c>
      <c r="AE1862" s="210">
        <v>1386.85</v>
      </c>
      <c r="AF1862" s="93"/>
      <c r="AG1862" s="201" t="s">
        <v>13780</v>
      </c>
      <c r="AH1862" s="202">
        <v>46740</v>
      </c>
      <c r="AJ1862" s="319" t="s">
        <v>9794</v>
      </c>
      <c r="AK1862" s="320">
        <v>38609.870000000003</v>
      </c>
      <c r="AM1862" s="265" t="s">
        <v>37995</v>
      </c>
      <c r="AN1862" s="266">
        <v>10862</v>
      </c>
      <c r="AP1862" s="233" t="s">
        <v>11755</v>
      </c>
      <c r="AQ1862" s="234">
        <v>284940</v>
      </c>
      <c r="AS1862" s="211" t="s">
        <v>7393</v>
      </c>
      <c r="AT1862" s="212">
        <v>4380</v>
      </c>
    </row>
    <row r="1863" spans="5:46" x14ac:dyDescent="0.3">
      <c r="E1863" s="263" t="s">
        <v>37439</v>
      </c>
      <c r="F1863" s="263"/>
      <c r="G1863" s="264">
        <v>61276.18</v>
      </c>
      <c r="I1863" s="227" t="s">
        <v>5553</v>
      </c>
      <c r="J1863" s="227"/>
      <c r="K1863" s="228">
        <v>53319</v>
      </c>
      <c r="M1863" s="205" t="s">
        <v>2162</v>
      </c>
      <c r="N1863" s="205"/>
      <c r="O1863" s="206">
        <v>269915.59000000003</v>
      </c>
      <c r="U1863" s="309" t="s">
        <v>59535</v>
      </c>
      <c r="V1863" s="310">
        <v>1396.92</v>
      </c>
      <c r="X1863" s="267" t="s">
        <v>34617</v>
      </c>
      <c r="Y1863" s="268">
        <v>4942.82</v>
      </c>
      <c r="AA1863" s="229" t="s">
        <v>51718</v>
      </c>
      <c r="AB1863" s="230">
        <v>6164.2</v>
      </c>
      <c r="AD1863" s="209" t="s">
        <v>16406</v>
      </c>
      <c r="AE1863" s="210">
        <v>154505.32</v>
      </c>
      <c r="AF1863" s="93"/>
      <c r="AG1863" s="201" t="s">
        <v>13781</v>
      </c>
      <c r="AH1863" s="202">
        <v>3575.62</v>
      </c>
      <c r="AJ1863" s="319" t="s">
        <v>9795</v>
      </c>
      <c r="AK1863" s="320">
        <v>681146.24</v>
      </c>
      <c r="AM1863" s="265" t="s">
        <v>37999</v>
      </c>
      <c r="AN1863" s="266">
        <v>61276.18</v>
      </c>
      <c r="AP1863" s="233" t="s">
        <v>11756</v>
      </c>
      <c r="AQ1863" s="234">
        <v>53319</v>
      </c>
      <c r="AS1863" s="211" t="s">
        <v>7804</v>
      </c>
      <c r="AT1863" s="212">
        <v>320</v>
      </c>
    </row>
    <row r="1864" spans="5:46" x14ac:dyDescent="0.3">
      <c r="E1864" s="263" t="s">
        <v>37441</v>
      </c>
      <c r="F1864" s="263"/>
      <c r="G1864" s="264">
        <v>6640.9</v>
      </c>
      <c r="I1864" s="227" t="s">
        <v>5554</v>
      </c>
      <c r="J1864" s="227"/>
      <c r="K1864" s="228">
        <v>19406.419999999998</v>
      </c>
      <c r="M1864" s="205" t="s">
        <v>2163</v>
      </c>
      <c r="N1864" s="205"/>
      <c r="O1864" s="206">
        <v>732.59</v>
      </c>
      <c r="U1864" s="309" t="s">
        <v>58486</v>
      </c>
      <c r="V1864" s="310">
        <v>60884.29</v>
      </c>
      <c r="X1864" s="267" t="s">
        <v>60224</v>
      </c>
      <c r="Y1864" s="268">
        <v>5596</v>
      </c>
      <c r="AA1864" s="229" t="s">
        <v>49678</v>
      </c>
      <c r="AB1864" s="230">
        <v>9901.64</v>
      </c>
      <c r="AD1864" s="209" t="s">
        <v>16407</v>
      </c>
      <c r="AE1864" s="210">
        <v>26670.9</v>
      </c>
      <c r="AF1864" s="93"/>
      <c r="AG1864" s="201" t="s">
        <v>13782</v>
      </c>
      <c r="AH1864" s="202">
        <v>9207.7900000000009</v>
      </c>
      <c r="AJ1864" s="319" t="s">
        <v>9796</v>
      </c>
      <c r="AK1864" s="320">
        <v>11552783.039999999</v>
      </c>
      <c r="AM1864" s="265" t="s">
        <v>38006</v>
      </c>
      <c r="AN1864" s="266">
        <v>6640.9</v>
      </c>
      <c r="AP1864" s="233" t="s">
        <v>11757</v>
      </c>
      <c r="AQ1864" s="234">
        <v>19406.419999999998</v>
      </c>
      <c r="AS1864" s="211" t="s">
        <v>8341</v>
      </c>
      <c r="AT1864" s="212">
        <v>184.99</v>
      </c>
    </row>
    <row r="1865" spans="5:46" x14ac:dyDescent="0.3">
      <c r="E1865" s="263" t="s">
        <v>37442</v>
      </c>
      <c r="F1865" s="263"/>
      <c r="G1865" s="264">
        <v>41319.589999999997</v>
      </c>
      <c r="I1865" s="227" t="s">
        <v>5555</v>
      </c>
      <c r="J1865" s="227"/>
      <c r="K1865" s="228">
        <v>92755</v>
      </c>
      <c r="M1865" s="205" t="s">
        <v>2164</v>
      </c>
      <c r="N1865" s="205"/>
      <c r="O1865" s="206">
        <v>163437</v>
      </c>
      <c r="U1865" s="309" t="s">
        <v>44622</v>
      </c>
      <c r="V1865" s="310">
        <v>18200</v>
      </c>
      <c r="X1865" s="267" t="s">
        <v>33190</v>
      </c>
      <c r="Y1865" s="268">
        <v>36170</v>
      </c>
      <c r="AA1865" s="229" t="s">
        <v>51719</v>
      </c>
      <c r="AB1865" s="230">
        <v>26030</v>
      </c>
      <c r="AD1865" s="209" t="s">
        <v>16408</v>
      </c>
      <c r="AE1865" s="210">
        <v>1178.8900000000001</v>
      </c>
      <c r="AF1865" s="93"/>
      <c r="AG1865" s="201" t="s">
        <v>32302</v>
      </c>
      <c r="AH1865" s="202">
        <v>1030.1600000000001</v>
      </c>
      <c r="AJ1865" s="319" t="s">
        <v>9797</v>
      </c>
      <c r="AK1865" s="320">
        <v>34100316.909999996</v>
      </c>
      <c r="AM1865" s="265" t="s">
        <v>38011</v>
      </c>
      <c r="AN1865" s="266">
        <v>41319.589999999997</v>
      </c>
      <c r="AP1865" s="233" t="s">
        <v>11758</v>
      </c>
      <c r="AQ1865" s="234">
        <v>92755</v>
      </c>
      <c r="AS1865" s="211" t="s">
        <v>8729</v>
      </c>
      <c r="AT1865" s="212">
        <v>830</v>
      </c>
    </row>
    <row r="1866" spans="5:46" x14ac:dyDescent="0.3">
      <c r="E1866" s="263" t="s">
        <v>37443</v>
      </c>
      <c r="F1866" s="263"/>
      <c r="G1866" s="264">
        <v>730189.1</v>
      </c>
      <c r="I1866" s="227" t="s">
        <v>5558</v>
      </c>
      <c r="J1866" s="227"/>
      <c r="K1866" s="228">
        <v>84960</v>
      </c>
      <c r="M1866" s="205" t="s">
        <v>2165</v>
      </c>
      <c r="N1866" s="205"/>
      <c r="O1866" s="206">
        <v>117989.21</v>
      </c>
      <c r="U1866" s="309" t="s">
        <v>67321</v>
      </c>
      <c r="V1866" s="310">
        <v>172320</v>
      </c>
      <c r="X1866" s="267" t="s">
        <v>54889</v>
      </c>
      <c r="Y1866" s="268">
        <v>2520</v>
      </c>
      <c r="AA1866" s="229" t="s">
        <v>48704</v>
      </c>
      <c r="AB1866" s="230">
        <v>50932.639999999999</v>
      </c>
      <c r="AD1866" s="209" t="s">
        <v>16409</v>
      </c>
      <c r="AE1866" s="210">
        <v>1029665.8</v>
      </c>
      <c r="AF1866" s="93"/>
      <c r="AG1866" s="201" t="s">
        <v>32303</v>
      </c>
      <c r="AH1866" s="202">
        <v>34503</v>
      </c>
      <c r="AJ1866" s="319" t="s">
        <v>9798</v>
      </c>
      <c r="AK1866" s="320">
        <v>393223.37</v>
      </c>
      <c r="AM1866" s="265" t="s">
        <v>38016</v>
      </c>
      <c r="AN1866" s="266">
        <v>730189.1</v>
      </c>
      <c r="AP1866" s="233" t="s">
        <v>11761</v>
      </c>
      <c r="AQ1866" s="234">
        <v>84960</v>
      </c>
      <c r="AS1866" s="211" t="s">
        <v>8985</v>
      </c>
      <c r="AT1866" s="212">
        <v>5197</v>
      </c>
    </row>
    <row r="1867" spans="5:46" x14ac:dyDescent="0.3">
      <c r="E1867" s="263" t="s">
        <v>37444</v>
      </c>
      <c r="F1867" s="263"/>
      <c r="G1867" s="264">
        <v>3028</v>
      </c>
      <c r="I1867" s="227" t="s">
        <v>5559</v>
      </c>
      <c r="J1867" s="227"/>
      <c r="K1867" s="228">
        <v>16806.259999999998</v>
      </c>
      <c r="M1867" s="205" t="s">
        <v>2166</v>
      </c>
      <c r="N1867" s="205"/>
      <c r="O1867" s="206">
        <v>23504</v>
      </c>
      <c r="U1867" s="309" t="s">
        <v>34783</v>
      </c>
      <c r="V1867" s="310">
        <v>78127.899999999994</v>
      </c>
      <c r="X1867" s="267" t="s">
        <v>44477</v>
      </c>
      <c r="Y1867" s="268">
        <v>6000</v>
      </c>
      <c r="AA1867" s="229" t="s">
        <v>48705</v>
      </c>
      <c r="AB1867" s="230">
        <v>75622.83</v>
      </c>
      <c r="AD1867" s="209" t="s">
        <v>16410</v>
      </c>
      <c r="AE1867" s="210">
        <v>11454</v>
      </c>
      <c r="AF1867" s="93"/>
      <c r="AG1867" s="201" t="s">
        <v>22715</v>
      </c>
      <c r="AH1867" s="202">
        <v>527.66999999999996</v>
      </c>
      <c r="AJ1867" s="319" t="s">
        <v>9799</v>
      </c>
      <c r="AK1867" s="320">
        <v>1124.95</v>
      </c>
      <c r="AM1867" s="265" t="s">
        <v>38018</v>
      </c>
      <c r="AN1867" s="266">
        <v>3028</v>
      </c>
      <c r="AP1867" s="233" t="s">
        <v>11762</v>
      </c>
      <c r="AQ1867" s="234">
        <v>16806.259999999998</v>
      </c>
      <c r="AS1867" s="211" t="s">
        <v>9314</v>
      </c>
      <c r="AT1867" s="212">
        <v>41514</v>
      </c>
    </row>
    <row r="1868" spans="5:46" x14ac:dyDescent="0.3">
      <c r="E1868" s="263" t="s">
        <v>37445</v>
      </c>
      <c r="F1868" s="263"/>
      <c r="G1868" s="264">
        <v>114993.03</v>
      </c>
      <c r="I1868" s="227" t="s">
        <v>5560</v>
      </c>
      <c r="J1868" s="227"/>
      <c r="K1868" s="228">
        <v>40500</v>
      </c>
      <c r="M1868" s="205" t="s">
        <v>2167</v>
      </c>
      <c r="N1868" s="205"/>
      <c r="O1868" s="206">
        <v>9598.2900000000009</v>
      </c>
      <c r="U1868" s="309" t="s">
        <v>34784</v>
      </c>
      <c r="V1868" s="310">
        <v>251169.01</v>
      </c>
      <c r="X1868" s="267" t="s">
        <v>38895</v>
      </c>
      <c r="Y1868" s="268">
        <v>16802.5</v>
      </c>
      <c r="AA1868" s="229" t="s">
        <v>49679</v>
      </c>
      <c r="AB1868" s="230">
        <v>25084</v>
      </c>
      <c r="AD1868" s="209" t="s">
        <v>16411</v>
      </c>
      <c r="AE1868" s="210">
        <v>53461.52</v>
      </c>
      <c r="AF1868" s="93"/>
      <c r="AG1868" s="201" t="s">
        <v>22716</v>
      </c>
      <c r="AH1868" s="202">
        <v>6775.78</v>
      </c>
      <c r="AJ1868" s="319" t="s">
        <v>9800</v>
      </c>
      <c r="AK1868" s="320">
        <v>1399242.34</v>
      </c>
      <c r="AM1868" s="265" t="s">
        <v>38023</v>
      </c>
      <c r="AN1868" s="266">
        <v>114993.03</v>
      </c>
      <c r="AP1868" s="233" t="s">
        <v>11763</v>
      </c>
      <c r="AQ1868" s="234">
        <v>40500</v>
      </c>
      <c r="AS1868" s="211" t="s">
        <v>9880</v>
      </c>
      <c r="AT1868" s="212">
        <v>69438.880000000005</v>
      </c>
    </row>
    <row r="1869" spans="5:46" x14ac:dyDescent="0.3">
      <c r="E1869" s="263" t="s">
        <v>37446</v>
      </c>
      <c r="F1869" s="263"/>
      <c r="G1869" s="264">
        <v>99955.839999999997</v>
      </c>
      <c r="I1869" s="227" t="s">
        <v>5561</v>
      </c>
      <c r="J1869" s="227"/>
      <c r="K1869" s="228">
        <v>104655.67</v>
      </c>
      <c r="M1869" s="205" t="s">
        <v>2168</v>
      </c>
      <c r="N1869" s="205"/>
      <c r="O1869" s="206">
        <v>60963.839999999997</v>
      </c>
      <c r="U1869" s="309" t="s">
        <v>34785</v>
      </c>
      <c r="V1869" s="310">
        <v>117119.84</v>
      </c>
      <c r="X1869" s="267" t="s">
        <v>33191</v>
      </c>
      <c r="Y1869" s="268">
        <v>4652.59</v>
      </c>
      <c r="AA1869" s="229" t="s">
        <v>49680</v>
      </c>
      <c r="AB1869" s="230">
        <v>4065.5</v>
      </c>
      <c r="AD1869" s="209" t="s">
        <v>16412</v>
      </c>
      <c r="AE1869" s="210">
        <v>3808.91</v>
      </c>
      <c r="AF1869" s="93"/>
      <c r="AG1869" s="201" t="s">
        <v>13783</v>
      </c>
      <c r="AH1869" s="202">
        <v>145255.19</v>
      </c>
      <c r="AJ1869" s="319" t="s">
        <v>9801</v>
      </c>
      <c r="AK1869" s="320">
        <v>623.95000000000005</v>
      </c>
      <c r="AM1869" s="265" t="s">
        <v>38028</v>
      </c>
      <c r="AN1869" s="266">
        <v>99955.839999999997</v>
      </c>
      <c r="AP1869" s="233" t="s">
        <v>11764</v>
      </c>
      <c r="AQ1869" s="234">
        <v>104655.67</v>
      </c>
      <c r="AS1869" s="211" t="s">
        <v>6725</v>
      </c>
      <c r="AT1869" s="212">
        <v>22579</v>
      </c>
    </row>
    <row r="1870" spans="5:46" x14ac:dyDescent="0.3">
      <c r="E1870" s="263" t="s">
        <v>37448</v>
      </c>
      <c r="F1870" s="263"/>
      <c r="G1870" s="264">
        <v>41270.629999999997</v>
      </c>
      <c r="I1870" s="227" t="s">
        <v>5562</v>
      </c>
      <c r="J1870" s="227"/>
      <c r="K1870" s="228">
        <v>12749</v>
      </c>
      <c r="M1870" s="205" t="s">
        <v>2169</v>
      </c>
      <c r="N1870" s="205"/>
      <c r="O1870" s="206">
        <v>74652.509999999995</v>
      </c>
      <c r="U1870" s="309" t="s">
        <v>58846</v>
      </c>
      <c r="V1870" s="310">
        <v>33582.46</v>
      </c>
      <c r="X1870" s="267" t="s">
        <v>33192</v>
      </c>
      <c r="Y1870" s="268">
        <v>12942.75</v>
      </c>
      <c r="AA1870" s="229" t="s">
        <v>51720</v>
      </c>
      <c r="AB1870" s="230">
        <v>85</v>
      </c>
      <c r="AD1870" s="209" t="s">
        <v>16413</v>
      </c>
      <c r="AE1870" s="210">
        <v>10936.33</v>
      </c>
      <c r="AF1870" s="93"/>
      <c r="AG1870" s="201" t="s">
        <v>32304</v>
      </c>
      <c r="AH1870" s="202">
        <v>869.52</v>
      </c>
      <c r="AJ1870" s="319" t="s">
        <v>9802</v>
      </c>
      <c r="AK1870" s="320">
        <v>1756921.08</v>
      </c>
      <c r="AM1870" s="265" t="s">
        <v>38031</v>
      </c>
      <c r="AN1870" s="266">
        <v>41270.629999999997</v>
      </c>
      <c r="AP1870" s="233" t="s">
        <v>11765</v>
      </c>
      <c r="AQ1870" s="234">
        <v>12749</v>
      </c>
      <c r="AS1870" s="211" t="s">
        <v>6935</v>
      </c>
      <c r="AT1870" s="212">
        <v>9400</v>
      </c>
    </row>
    <row r="1871" spans="5:46" x14ac:dyDescent="0.3">
      <c r="E1871" s="263" t="s">
        <v>37449</v>
      </c>
      <c r="F1871" s="263"/>
      <c r="G1871" s="264">
        <v>222461.27</v>
      </c>
      <c r="I1871" s="227" t="s">
        <v>5563</v>
      </c>
      <c r="J1871" s="227"/>
      <c r="K1871" s="228">
        <v>67500</v>
      </c>
      <c r="M1871" s="205" t="s">
        <v>2170</v>
      </c>
      <c r="N1871" s="205"/>
      <c r="O1871" s="206">
        <v>2283</v>
      </c>
      <c r="U1871" s="309" t="s">
        <v>54981</v>
      </c>
      <c r="V1871" s="310">
        <v>9528.19</v>
      </c>
      <c r="X1871" s="267" t="s">
        <v>33193</v>
      </c>
      <c r="Y1871" s="268">
        <v>1379.86</v>
      </c>
      <c r="AA1871" s="229" t="s">
        <v>49681</v>
      </c>
      <c r="AB1871" s="230">
        <v>2683.72</v>
      </c>
      <c r="AD1871" s="209" t="s">
        <v>16414</v>
      </c>
      <c r="AE1871" s="210">
        <v>2609.8000000000002</v>
      </c>
      <c r="AF1871" s="93"/>
      <c r="AG1871" s="201" t="s">
        <v>13784</v>
      </c>
      <c r="AH1871" s="202">
        <v>46740</v>
      </c>
      <c r="AJ1871" s="319" t="s">
        <v>9803</v>
      </c>
      <c r="AK1871" s="320">
        <v>3372360.64</v>
      </c>
      <c r="AM1871" s="265" t="s">
        <v>38036</v>
      </c>
      <c r="AN1871" s="266">
        <v>222461.27</v>
      </c>
      <c r="AP1871" s="233" t="s">
        <v>11766</v>
      </c>
      <c r="AQ1871" s="234">
        <v>67500</v>
      </c>
      <c r="AS1871" s="211" t="s">
        <v>7394</v>
      </c>
      <c r="AT1871" s="212">
        <v>36204</v>
      </c>
    </row>
    <row r="1872" spans="5:46" x14ac:dyDescent="0.3">
      <c r="E1872" s="263" t="s">
        <v>37450</v>
      </c>
      <c r="F1872" s="263"/>
      <c r="G1872" s="264">
        <v>2756398</v>
      </c>
      <c r="I1872" s="227" t="s">
        <v>5564</v>
      </c>
      <c r="J1872" s="227"/>
      <c r="K1872" s="228">
        <v>28618.23</v>
      </c>
      <c r="M1872" s="205" t="s">
        <v>2171</v>
      </c>
      <c r="N1872" s="205"/>
      <c r="O1872" s="206">
        <v>17583</v>
      </c>
      <c r="U1872" s="309" t="s">
        <v>38973</v>
      </c>
      <c r="V1872" s="310">
        <v>58742.21</v>
      </c>
      <c r="X1872" s="267" t="s">
        <v>33194</v>
      </c>
      <c r="Y1872" s="268">
        <v>83.57</v>
      </c>
      <c r="AA1872" s="229" t="s">
        <v>44471</v>
      </c>
      <c r="AB1872" s="230">
        <v>256200</v>
      </c>
      <c r="AD1872" s="209" t="s">
        <v>16415</v>
      </c>
      <c r="AE1872" s="210">
        <v>124250</v>
      </c>
      <c r="AF1872" s="93"/>
      <c r="AG1872" s="201" t="s">
        <v>32305</v>
      </c>
      <c r="AH1872" s="202">
        <v>134.57</v>
      </c>
      <c r="AJ1872" s="319" t="s">
        <v>9804</v>
      </c>
      <c r="AK1872" s="320">
        <v>2195580.27</v>
      </c>
      <c r="AM1872" s="265" t="s">
        <v>38041</v>
      </c>
      <c r="AN1872" s="266">
        <v>2756398</v>
      </c>
      <c r="AP1872" s="233" t="s">
        <v>11767</v>
      </c>
      <c r="AQ1872" s="234">
        <v>28618.23</v>
      </c>
      <c r="AS1872" s="211" t="s">
        <v>7805</v>
      </c>
      <c r="AT1872" s="212">
        <v>5600</v>
      </c>
    </row>
    <row r="1873" spans="5:46" x14ac:dyDescent="0.3">
      <c r="E1873" s="263" t="s">
        <v>37451</v>
      </c>
      <c r="F1873" s="263"/>
      <c r="G1873" s="264">
        <v>29735</v>
      </c>
      <c r="I1873" s="227" t="s">
        <v>5565</v>
      </c>
      <c r="J1873" s="227"/>
      <c r="K1873" s="228">
        <v>28647.13</v>
      </c>
      <c r="M1873" s="205" t="s">
        <v>2172</v>
      </c>
      <c r="N1873" s="205"/>
      <c r="O1873" s="206">
        <v>783240</v>
      </c>
      <c r="U1873" s="309" t="s">
        <v>58213</v>
      </c>
      <c r="V1873" s="310">
        <v>130646.27</v>
      </c>
      <c r="X1873" s="267" t="s">
        <v>36073</v>
      </c>
      <c r="Y1873" s="268">
        <v>32990.01</v>
      </c>
      <c r="AA1873" s="229" t="s">
        <v>36069</v>
      </c>
      <c r="AB1873" s="230">
        <v>1483586.14</v>
      </c>
      <c r="AD1873" s="209" t="s">
        <v>16416</v>
      </c>
      <c r="AE1873" s="210">
        <v>16944.439999999999</v>
      </c>
      <c r="AF1873" s="93"/>
      <c r="AG1873" s="201" t="s">
        <v>13785</v>
      </c>
      <c r="AH1873" s="202">
        <v>17958.990000000002</v>
      </c>
      <c r="AJ1873" s="319" t="s">
        <v>9805</v>
      </c>
      <c r="AK1873" s="320">
        <v>2821626.52</v>
      </c>
      <c r="AM1873" s="265" t="s">
        <v>38045</v>
      </c>
      <c r="AN1873" s="266">
        <v>29735</v>
      </c>
      <c r="AP1873" s="233" t="s">
        <v>11768</v>
      </c>
      <c r="AQ1873" s="234">
        <v>28647.13</v>
      </c>
      <c r="AS1873" s="211" t="s">
        <v>8075</v>
      </c>
      <c r="AT1873" s="212">
        <v>919</v>
      </c>
    </row>
    <row r="1874" spans="5:46" x14ac:dyDescent="0.3">
      <c r="E1874" s="263" t="s">
        <v>37454</v>
      </c>
      <c r="F1874" s="263"/>
      <c r="G1874" s="264">
        <v>129210.42</v>
      </c>
      <c r="I1874" s="227" t="s">
        <v>5566</v>
      </c>
      <c r="J1874" s="227"/>
      <c r="K1874" s="228">
        <v>23483</v>
      </c>
      <c r="M1874" s="205" t="s">
        <v>2173</v>
      </c>
      <c r="N1874" s="205"/>
      <c r="O1874" s="206">
        <v>14932.55</v>
      </c>
      <c r="U1874" s="309" t="s">
        <v>38974</v>
      </c>
      <c r="V1874" s="310">
        <v>1385.62</v>
      </c>
      <c r="X1874" s="267" t="s">
        <v>55857</v>
      </c>
      <c r="Y1874" s="268">
        <v>9279.91</v>
      </c>
      <c r="AA1874" s="229" t="s">
        <v>36070</v>
      </c>
      <c r="AB1874" s="230">
        <v>144050.1</v>
      </c>
      <c r="AD1874" s="209" t="s">
        <v>16417</v>
      </c>
      <c r="AE1874" s="210">
        <v>38470.21</v>
      </c>
      <c r="AF1874" s="93"/>
      <c r="AG1874" s="201" t="s">
        <v>13786</v>
      </c>
      <c r="AH1874" s="202">
        <v>46274.69</v>
      </c>
      <c r="AJ1874" s="319" t="s">
        <v>9808</v>
      </c>
      <c r="AK1874" s="320">
        <v>1904945.88</v>
      </c>
      <c r="AM1874" s="265" t="s">
        <v>38055</v>
      </c>
      <c r="AN1874" s="266">
        <v>129210.42</v>
      </c>
      <c r="AP1874" s="233" t="s">
        <v>11769</v>
      </c>
      <c r="AQ1874" s="234">
        <v>23483</v>
      </c>
      <c r="AS1874" s="211" t="s">
        <v>8730</v>
      </c>
      <c r="AT1874" s="212">
        <v>1750</v>
      </c>
    </row>
    <row r="1875" spans="5:46" x14ac:dyDescent="0.3">
      <c r="E1875" s="263" t="s">
        <v>37455</v>
      </c>
      <c r="F1875" s="263"/>
      <c r="G1875" s="264">
        <v>244115.49</v>
      </c>
      <c r="I1875" s="227" t="s">
        <v>5567</v>
      </c>
      <c r="J1875" s="227"/>
      <c r="K1875" s="228">
        <v>24275.35</v>
      </c>
      <c r="M1875" s="205" t="s">
        <v>2174</v>
      </c>
      <c r="N1875" s="205"/>
      <c r="O1875" s="206">
        <v>2779</v>
      </c>
      <c r="U1875" s="309" t="s">
        <v>38975</v>
      </c>
      <c r="V1875" s="310">
        <v>41190.660000000003</v>
      </c>
      <c r="X1875" s="267" t="s">
        <v>49689</v>
      </c>
      <c r="Y1875" s="268">
        <v>65499.51</v>
      </c>
      <c r="AA1875" s="229" t="s">
        <v>38894</v>
      </c>
      <c r="AB1875" s="230">
        <v>366506.2</v>
      </c>
      <c r="AD1875" s="209" t="s">
        <v>16418</v>
      </c>
      <c r="AE1875" s="210">
        <v>40175.42</v>
      </c>
      <c r="AF1875" s="93"/>
      <c r="AG1875" s="201" t="s">
        <v>13787</v>
      </c>
      <c r="AH1875" s="202">
        <v>32116.16</v>
      </c>
      <c r="AJ1875" s="319" t="s">
        <v>9809</v>
      </c>
      <c r="AK1875" s="320">
        <v>7054008.1299999999</v>
      </c>
      <c r="AM1875" s="265" t="s">
        <v>38060</v>
      </c>
      <c r="AN1875" s="266">
        <v>244115.49</v>
      </c>
      <c r="AP1875" s="233" t="s">
        <v>11770</v>
      </c>
      <c r="AQ1875" s="234">
        <v>24275.35</v>
      </c>
      <c r="AS1875" s="211" t="s">
        <v>8986</v>
      </c>
      <c r="AT1875" s="212">
        <v>62093</v>
      </c>
    </row>
    <row r="1876" spans="5:46" x14ac:dyDescent="0.3">
      <c r="E1876" s="263" t="s">
        <v>37456</v>
      </c>
      <c r="F1876" s="263"/>
      <c r="G1876" s="264">
        <v>24892.69</v>
      </c>
      <c r="I1876" s="227" t="s">
        <v>5568</v>
      </c>
      <c r="J1876" s="227"/>
      <c r="K1876" s="228">
        <v>66540.87</v>
      </c>
      <c r="M1876" s="205" t="s">
        <v>4085</v>
      </c>
      <c r="N1876" s="205"/>
      <c r="O1876" s="206">
        <v>7942.26</v>
      </c>
      <c r="U1876" s="309" t="s">
        <v>49767</v>
      </c>
      <c r="V1876" s="310">
        <v>40565</v>
      </c>
      <c r="X1876" s="267" t="s">
        <v>49690</v>
      </c>
      <c r="Y1876" s="268">
        <v>8128.02</v>
      </c>
      <c r="AA1876" s="229" t="s">
        <v>46703</v>
      </c>
      <c r="AB1876" s="230">
        <v>18712.09</v>
      </c>
      <c r="AD1876" s="209" t="s">
        <v>16419</v>
      </c>
      <c r="AE1876" s="210">
        <v>474.95</v>
      </c>
      <c r="AF1876" s="93"/>
      <c r="AG1876" s="201" t="s">
        <v>22725</v>
      </c>
      <c r="AH1876" s="202">
        <v>160921.79999999999</v>
      </c>
      <c r="AJ1876" s="319" t="s">
        <v>9810</v>
      </c>
      <c r="AK1876" s="320">
        <v>37713671.119999997</v>
      </c>
      <c r="AM1876" s="265" t="s">
        <v>38065</v>
      </c>
      <c r="AN1876" s="266">
        <v>24892.69</v>
      </c>
      <c r="AP1876" s="233" t="s">
        <v>11771</v>
      </c>
      <c r="AQ1876" s="234">
        <v>66540.87</v>
      </c>
      <c r="AS1876" s="211" t="s">
        <v>9448</v>
      </c>
      <c r="AT1876" s="212">
        <v>84411</v>
      </c>
    </row>
    <row r="1877" spans="5:46" x14ac:dyDescent="0.3">
      <c r="E1877" s="263" t="s">
        <v>37457</v>
      </c>
      <c r="F1877" s="263"/>
      <c r="G1877" s="264">
        <v>82457.490000000005</v>
      </c>
      <c r="I1877" s="227" t="s">
        <v>5569</v>
      </c>
      <c r="J1877" s="227"/>
      <c r="K1877" s="228">
        <v>132785.67000000001</v>
      </c>
      <c r="M1877" s="205" t="s">
        <v>2175</v>
      </c>
      <c r="N1877" s="205"/>
      <c r="O1877" s="206">
        <v>82442.75</v>
      </c>
      <c r="U1877" s="309" t="s">
        <v>67322</v>
      </c>
      <c r="V1877" s="310">
        <v>5688.75</v>
      </c>
      <c r="X1877" s="267" t="s">
        <v>40138</v>
      </c>
      <c r="Y1877" s="268">
        <v>55931.74</v>
      </c>
      <c r="AA1877" s="229" t="s">
        <v>49682</v>
      </c>
      <c r="AB1877" s="230">
        <v>11000</v>
      </c>
      <c r="AD1877" s="209" t="s">
        <v>16420</v>
      </c>
      <c r="AE1877" s="210">
        <v>49890.95</v>
      </c>
      <c r="AF1877" s="93"/>
      <c r="AG1877" s="201" t="s">
        <v>32306</v>
      </c>
      <c r="AH1877" s="202">
        <v>1936.23</v>
      </c>
      <c r="AJ1877" s="319" t="s">
        <v>9811</v>
      </c>
      <c r="AK1877" s="320">
        <v>446856.13</v>
      </c>
      <c r="AM1877" s="265" t="s">
        <v>38069</v>
      </c>
      <c r="AN1877" s="266">
        <v>82457.490000000005</v>
      </c>
      <c r="AP1877" s="233" t="s">
        <v>11772</v>
      </c>
      <c r="AQ1877" s="234">
        <v>132785.67000000001</v>
      </c>
      <c r="AS1877" s="211" t="s">
        <v>10915</v>
      </c>
      <c r="AT1877" s="212">
        <v>678.98</v>
      </c>
    </row>
    <row r="1878" spans="5:46" x14ac:dyDescent="0.3">
      <c r="E1878" s="263" t="s">
        <v>37460</v>
      </c>
      <c r="F1878" s="263"/>
      <c r="G1878" s="264">
        <v>295077.95</v>
      </c>
      <c r="I1878" s="227" t="s">
        <v>5570</v>
      </c>
      <c r="J1878" s="227"/>
      <c r="K1878" s="228">
        <v>188339.46</v>
      </c>
      <c r="M1878" s="205" t="s">
        <v>2176</v>
      </c>
      <c r="N1878" s="205"/>
      <c r="O1878" s="206">
        <v>12395</v>
      </c>
      <c r="U1878" s="309" t="s">
        <v>67323</v>
      </c>
      <c r="V1878" s="310">
        <v>393.75</v>
      </c>
      <c r="X1878" s="267" t="s">
        <v>62545</v>
      </c>
      <c r="Y1878" s="268">
        <v>23242.7</v>
      </c>
      <c r="AA1878" s="229" t="s">
        <v>51721</v>
      </c>
      <c r="AB1878" s="230">
        <v>10533.46</v>
      </c>
      <c r="AD1878" s="209" t="s">
        <v>16421</v>
      </c>
      <c r="AE1878" s="210">
        <v>31.32</v>
      </c>
      <c r="AF1878" s="93"/>
      <c r="AG1878" s="201" t="s">
        <v>13788</v>
      </c>
      <c r="AH1878" s="202">
        <v>8862</v>
      </c>
      <c r="AJ1878" s="319" t="s">
        <v>9812</v>
      </c>
      <c r="AK1878" s="320">
        <v>74196.36</v>
      </c>
      <c r="AM1878" s="265" t="s">
        <v>38076</v>
      </c>
      <c r="AN1878" s="266">
        <v>295077.95</v>
      </c>
      <c r="AP1878" s="233" t="s">
        <v>11773</v>
      </c>
      <c r="AQ1878" s="234">
        <v>188339.46</v>
      </c>
      <c r="AS1878" s="211" t="s">
        <v>11096</v>
      </c>
      <c r="AT1878" s="212">
        <v>22286.69</v>
      </c>
    </row>
    <row r="1879" spans="5:46" x14ac:dyDescent="0.3">
      <c r="E1879" s="263" t="s">
        <v>37461</v>
      </c>
      <c r="F1879" s="263"/>
      <c r="G1879" s="264">
        <v>152116.97</v>
      </c>
      <c r="I1879" s="227" t="s">
        <v>5571</v>
      </c>
      <c r="J1879" s="227"/>
      <c r="K1879" s="228">
        <v>73115.7</v>
      </c>
      <c r="M1879" s="205" t="s">
        <v>2177</v>
      </c>
      <c r="N1879" s="205"/>
      <c r="O1879" s="206">
        <v>3106257.51</v>
      </c>
      <c r="U1879" s="309" t="s">
        <v>67324</v>
      </c>
      <c r="V1879" s="310">
        <v>1290</v>
      </c>
      <c r="X1879" s="267" t="s">
        <v>61818</v>
      </c>
      <c r="Y1879" s="268">
        <v>23114.03</v>
      </c>
      <c r="AA1879" s="229" t="s">
        <v>49683</v>
      </c>
      <c r="AB1879" s="230">
        <v>23014.33</v>
      </c>
      <c r="AD1879" s="209" t="s">
        <v>16422</v>
      </c>
      <c r="AE1879" s="210">
        <v>21219.599999999999</v>
      </c>
      <c r="AF1879" s="93"/>
      <c r="AG1879" s="201" t="s">
        <v>13789</v>
      </c>
      <c r="AH1879" s="202">
        <v>4833.24</v>
      </c>
      <c r="AJ1879" s="319" t="s">
        <v>9813</v>
      </c>
      <c r="AK1879" s="320">
        <v>64553</v>
      </c>
      <c r="AM1879" s="265" t="s">
        <v>38081</v>
      </c>
      <c r="AN1879" s="266">
        <v>152116.97</v>
      </c>
      <c r="AP1879" s="233" t="s">
        <v>11774</v>
      </c>
      <c r="AQ1879" s="234">
        <v>73115.7</v>
      </c>
      <c r="AS1879" s="211" t="s">
        <v>11314</v>
      </c>
      <c r="AT1879" s="212">
        <v>12061.5</v>
      </c>
    </row>
    <row r="1880" spans="5:46" x14ac:dyDescent="0.3">
      <c r="E1880" s="263" t="s">
        <v>37462</v>
      </c>
      <c r="F1880" s="263"/>
      <c r="G1880" s="264">
        <v>861621.96</v>
      </c>
      <c r="I1880" s="227" t="s">
        <v>5572</v>
      </c>
      <c r="J1880" s="227"/>
      <c r="K1880" s="228">
        <v>39202.839999999997</v>
      </c>
      <c r="M1880" s="205" t="s">
        <v>2178</v>
      </c>
      <c r="N1880" s="205"/>
      <c r="O1880" s="206">
        <v>4469.8900000000003</v>
      </c>
      <c r="U1880" s="309" t="s">
        <v>67325</v>
      </c>
      <c r="V1880" s="310">
        <v>564</v>
      </c>
      <c r="X1880" s="267" t="s">
        <v>61819</v>
      </c>
      <c r="Y1880" s="268">
        <v>1766.09</v>
      </c>
      <c r="AA1880" s="229" t="s">
        <v>51722</v>
      </c>
      <c r="AB1880" s="230">
        <v>10688.96</v>
      </c>
      <c r="AD1880" s="209" t="s">
        <v>16423</v>
      </c>
      <c r="AE1880" s="210">
        <v>28.56</v>
      </c>
      <c r="AF1880" s="93"/>
      <c r="AG1880" s="201" t="s">
        <v>13790</v>
      </c>
      <c r="AH1880" s="202">
        <v>4433.34</v>
      </c>
      <c r="AJ1880" s="319" t="s">
        <v>9814</v>
      </c>
      <c r="AK1880" s="320">
        <v>340450.23</v>
      </c>
      <c r="AM1880" s="265" t="s">
        <v>38086</v>
      </c>
      <c r="AN1880" s="266">
        <v>861621.96</v>
      </c>
      <c r="AP1880" s="233" t="s">
        <v>11775</v>
      </c>
      <c r="AQ1880" s="234">
        <v>39202.839999999997</v>
      </c>
      <c r="AS1880" s="211" t="s">
        <v>9881</v>
      </c>
      <c r="AT1880" s="212">
        <v>257983.17</v>
      </c>
    </row>
    <row r="1881" spans="5:46" x14ac:dyDescent="0.3">
      <c r="E1881" s="263" t="s">
        <v>37463</v>
      </c>
      <c r="F1881" s="263"/>
      <c r="G1881" s="264">
        <v>17394.599999999999</v>
      </c>
      <c r="I1881" s="227" t="s">
        <v>5573</v>
      </c>
      <c r="J1881" s="227"/>
      <c r="K1881" s="228">
        <v>61293.99</v>
      </c>
      <c r="M1881" s="205" t="s">
        <v>2179</v>
      </c>
      <c r="N1881" s="205"/>
      <c r="O1881" s="206">
        <v>11459.65</v>
      </c>
      <c r="U1881" s="309" t="s">
        <v>67326</v>
      </c>
      <c r="V1881" s="310">
        <v>322.75</v>
      </c>
      <c r="X1881" s="267" t="s">
        <v>61820</v>
      </c>
      <c r="Y1881" s="268">
        <v>5656.09</v>
      </c>
      <c r="AA1881" s="229" t="s">
        <v>51723</v>
      </c>
      <c r="AB1881" s="230">
        <v>17923.189999999999</v>
      </c>
      <c r="AD1881" s="209" t="s">
        <v>16424</v>
      </c>
      <c r="AE1881" s="210">
        <v>6270.1</v>
      </c>
      <c r="AF1881" s="93"/>
      <c r="AG1881" s="201" t="s">
        <v>13791</v>
      </c>
      <c r="AH1881" s="202">
        <v>1309.72</v>
      </c>
      <c r="AJ1881" s="319" t="s">
        <v>9815</v>
      </c>
      <c r="AK1881" s="320">
        <v>271932.67</v>
      </c>
      <c r="AM1881" s="265" t="s">
        <v>38089</v>
      </c>
      <c r="AN1881" s="266">
        <v>17394.599999999999</v>
      </c>
      <c r="AP1881" s="233" t="s">
        <v>11776</v>
      </c>
      <c r="AQ1881" s="234">
        <v>61293.99</v>
      </c>
      <c r="AS1881" s="211" t="s">
        <v>6726</v>
      </c>
      <c r="AT1881" s="212">
        <v>43441.88</v>
      </c>
    </row>
    <row r="1882" spans="5:46" x14ac:dyDescent="0.3">
      <c r="E1882" s="263" t="s">
        <v>37464</v>
      </c>
      <c r="F1882" s="263"/>
      <c r="G1882" s="264">
        <v>19075.939999999999</v>
      </c>
      <c r="I1882" s="227" t="s">
        <v>5574</v>
      </c>
      <c r="J1882" s="227"/>
      <c r="K1882" s="228">
        <v>97343.25</v>
      </c>
      <c r="M1882" s="205" t="s">
        <v>2180</v>
      </c>
      <c r="N1882" s="205"/>
      <c r="O1882" s="206">
        <v>12417</v>
      </c>
      <c r="U1882" s="309" t="s">
        <v>47880</v>
      </c>
      <c r="V1882" s="310">
        <v>2537.2800000000002</v>
      </c>
      <c r="X1882" s="267" t="s">
        <v>61821</v>
      </c>
      <c r="Y1882" s="268">
        <v>1154.3</v>
      </c>
      <c r="AA1882" s="229" t="s">
        <v>47818</v>
      </c>
      <c r="AB1882" s="230">
        <v>1480.47</v>
      </c>
      <c r="AD1882" s="209" t="s">
        <v>16425</v>
      </c>
      <c r="AE1882" s="210">
        <v>1886.84</v>
      </c>
      <c r="AF1882" s="93"/>
      <c r="AG1882" s="201" t="s">
        <v>13792</v>
      </c>
      <c r="AH1882" s="202">
        <v>436.68</v>
      </c>
      <c r="AJ1882" s="319" t="s">
        <v>9816</v>
      </c>
      <c r="AK1882" s="320">
        <v>4855.67</v>
      </c>
      <c r="AM1882" s="265" t="s">
        <v>38091</v>
      </c>
      <c r="AN1882" s="266">
        <v>19075.939999999999</v>
      </c>
      <c r="AP1882" s="233" t="s">
        <v>11777</v>
      </c>
      <c r="AQ1882" s="234">
        <v>97343.25</v>
      </c>
      <c r="AS1882" s="211" t="s">
        <v>6936</v>
      </c>
      <c r="AT1882" s="212">
        <v>2430</v>
      </c>
    </row>
    <row r="1883" spans="5:46" x14ac:dyDescent="0.3">
      <c r="E1883" s="263" t="s">
        <v>37465</v>
      </c>
      <c r="F1883" s="263"/>
      <c r="G1883" s="264">
        <v>33020.550000000003</v>
      </c>
      <c r="I1883" s="227" t="s">
        <v>5575</v>
      </c>
      <c r="J1883" s="227"/>
      <c r="K1883" s="228">
        <v>209854.28</v>
      </c>
      <c r="M1883" s="205" t="s">
        <v>2181</v>
      </c>
      <c r="N1883" s="205"/>
      <c r="O1883" s="206">
        <v>21793</v>
      </c>
      <c r="U1883" s="309" t="s">
        <v>55935</v>
      </c>
      <c r="V1883" s="310">
        <v>37.74</v>
      </c>
      <c r="X1883" s="267" t="s">
        <v>61822</v>
      </c>
      <c r="Y1883" s="268">
        <v>87.49</v>
      </c>
      <c r="AA1883" s="229" t="s">
        <v>49684</v>
      </c>
      <c r="AB1883" s="230">
        <v>514.44000000000005</v>
      </c>
      <c r="AD1883" s="209" t="s">
        <v>16426</v>
      </c>
      <c r="AE1883" s="210">
        <v>225.84</v>
      </c>
      <c r="AF1883" s="93"/>
      <c r="AG1883" s="201" t="s">
        <v>13793</v>
      </c>
      <c r="AH1883" s="202">
        <v>488.02</v>
      </c>
      <c r="AJ1883" s="319" t="s">
        <v>9817</v>
      </c>
      <c r="AK1883" s="320">
        <v>265429.61</v>
      </c>
      <c r="AM1883" s="265" t="s">
        <v>38096</v>
      </c>
      <c r="AN1883" s="266">
        <v>33020.550000000003</v>
      </c>
      <c r="AP1883" s="233" t="s">
        <v>11778</v>
      </c>
      <c r="AQ1883" s="234">
        <v>209854.28</v>
      </c>
      <c r="AS1883" s="211" t="s">
        <v>7395</v>
      </c>
      <c r="AT1883" s="212">
        <v>30616.61</v>
      </c>
    </row>
    <row r="1884" spans="5:46" x14ac:dyDescent="0.3">
      <c r="E1884" s="263" t="s">
        <v>37467</v>
      </c>
      <c r="F1884" s="263"/>
      <c r="G1884" s="264">
        <v>36411.29</v>
      </c>
      <c r="I1884" s="227" t="s">
        <v>5576</v>
      </c>
      <c r="J1884" s="227"/>
      <c r="K1884" s="228">
        <v>119227</v>
      </c>
      <c r="M1884" s="205" t="s">
        <v>2182</v>
      </c>
      <c r="N1884" s="205"/>
      <c r="O1884" s="206">
        <v>12056</v>
      </c>
      <c r="U1884" s="309" t="s">
        <v>55936</v>
      </c>
      <c r="V1884" s="310">
        <v>1228.42</v>
      </c>
      <c r="X1884" s="267" t="s">
        <v>58964</v>
      </c>
      <c r="Y1884" s="268">
        <v>10407.1</v>
      </c>
      <c r="AA1884" s="229" t="s">
        <v>44472</v>
      </c>
      <c r="AB1884" s="230">
        <v>6829.51</v>
      </c>
      <c r="AD1884" s="209" t="s">
        <v>16427</v>
      </c>
      <c r="AE1884" s="210">
        <v>132455.54999999999</v>
      </c>
      <c r="AF1884" s="93"/>
      <c r="AG1884" s="201" t="s">
        <v>32307</v>
      </c>
      <c r="AH1884" s="202">
        <v>6575.43</v>
      </c>
      <c r="AJ1884" s="319" t="s">
        <v>9818</v>
      </c>
      <c r="AK1884" s="320">
        <v>422053.26</v>
      </c>
      <c r="AM1884" s="265" t="s">
        <v>38101</v>
      </c>
      <c r="AN1884" s="266">
        <v>36411.29</v>
      </c>
      <c r="AP1884" s="233" t="s">
        <v>11779</v>
      </c>
      <c r="AQ1884" s="234">
        <v>119227</v>
      </c>
      <c r="AS1884" s="211" t="s">
        <v>7612</v>
      </c>
      <c r="AT1884" s="212">
        <v>14167</v>
      </c>
    </row>
    <row r="1885" spans="5:46" x14ac:dyDescent="0.3">
      <c r="E1885" s="263" t="s">
        <v>37469</v>
      </c>
      <c r="F1885" s="263"/>
      <c r="G1885" s="264">
        <v>10399.959999999999</v>
      </c>
      <c r="I1885" s="227" t="s">
        <v>5577</v>
      </c>
      <c r="J1885" s="227"/>
      <c r="K1885" s="228">
        <v>8430.9599999999991</v>
      </c>
      <c r="M1885" s="205" t="s">
        <v>2183</v>
      </c>
      <c r="N1885" s="205"/>
      <c r="O1885" s="206">
        <v>15734.26</v>
      </c>
      <c r="U1885" s="309" t="s">
        <v>58487</v>
      </c>
      <c r="V1885" s="310">
        <v>798</v>
      </c>
      <c r="X1885" s="267" t="s">
        <v>58965</v>
      </c>
      <c r="Y1885" s="268">
        <v>776.21</v>
      </c>
      <c r="AA1885" s="229" t="s">
        <v>48706</v>
      </c>
      <c r="AB1885" s="230">
        <v>839.58</v>
      </c>
      <c r="AD1885" s="209" t="s">
        <v>16428</v>
      </c>
      <c r="AE1885" s="210">
        <v>21261.9</v>
      </c>
      <c r="AF1885" s="93"/>
      <c r="AG1885" s="201" t="s">
        <v>13794</v>
      </c>
      <c r="AH1885" s="202">
        <v>786.09</v>
      </c>
      <c r="AJ1885" s="319" t="s">
        <v>9820</v>
      </c>
      <c r="AK1885" s="320">
        <v>599590.5</v>
      </c>
      <c r="AM1885" s="265" t="s">
        <v>38107</v>
      </c>
      <c r="AN1885" s="266">
        <v>10399.959999999999</v>
      </c>
      <c r="AP1885" s="233" t="s">
        <v>11780</v>
      </c>
      <c r="AQ1885" s="234">
        <v>8430.9599999999991</v>
      </c>
      <c r="AS1885" s="211" t="s">
        <v>10468</v>
      </c>
      <c r="AT1885" s="212">
        <v>3625.57</v>
      </c>
    </row>
    <row r="1886" spans="5:46" x14ac:dyDescent="0.3">
      <c r="E1886" s="263" t="s">
        <v>37470</v>
      </c>
      <c r="F1886" s="263"/>
      <c r="G1886" s="264">
        <v>34467</v>
      </c>
      <c r="I1886" s="227" t="s">
        <v>5578</v>
      </c>
      <c r="J1886" s="227"/>
      <c r="K1886" s="228">
        <v>113656.87</v>
      </c>
      <c r="M1886" s="205" t="s">
        <v>2184</v>
      </c>
      <c r="N1886" s="205"/>
      <c r="O1886" s="206">
        <v>9051.31</v>
      </c>
      <c r="U1886" s="309" t="s">
        <v>58847</v>
      </c>
      <c r="V1886" s="310">
        <v>28080.400000000001</v>
      </c>
      <c r="X1886" s="267" t="s">
        <v>58966</v>
      </c>
      <c r="Y1886" s="268">
        <v>1655</v>
      </c>
      <c r="AA1886" s="229" t="s">
        <v>48707</v>
      </c>
      <c r="AB1886" s="230">
        <v>64.209999999999994</v>
      </c>
      <c r="AD1886" s="209" t="s">
        <v>16429</v>
      </c>
      <c r="AE1886" s="210">
        <v>221250.01</v>
      </c>
      <c r="AF1886" s="93"/>
      <c r="AG1886" s="201" t="s">
        <v>13795</v>
      </c>
      <c r="AH1886" s="202">
        <v>8862</v>
      </c>
      <c r="AJ1886" s="319" t="s">
        <v>9821</v>
      </c>
      <c r="AK1886" s="320">
        <v>165025.07</v>
      </c>
      <c r="AM1886" s="265" t="s">
        <v>38112</v>
      </c>
      <c r="AN1886" s="266">
        <v>34467</v>
      </c>
      <c r="AP1886" s="233" t="s">
        <v>11781</v>
      </c>
      <c r="AQ1886" s="234">
        <v>113656.87</v>
      </c>
      <c r="AS1886" s="211" t="s">
        <v>10479</v>
      </c>
      <c r="AT1886" s="212">
        <v>9916.8799999999992</v>
      </c>
    </row>
    <row r="1887" spans="5:46" x14ac:dyDescent="0.3">
      <c r="E1887" s="263" t="s">
        <v>37471</v>
      </c>
      <c r="F1887" s="263"/>
      <c r="G1887" s="264">
        <v>20256</v>
      </c>
      <c r="I1887" s="227" t="s">
        <v>5579</v>
      </c>
      <c r="J1887" s="227"/>
      <c r="K1887" s="228">
        <v>41935.379999999997</v>
      </c>
      <c r="M1887" s="205" t="s">
        <v>2185</v>
      </c>
      <c r="N1887" s="205"/>
      <c r="O1887" s="206">
        <v>14438</v>
      </c>
      <c r="U1887" s="309" t="s">
        <v>67327</v>
      </c>
      <c r="V1887" s="310">
        <v>9779.3700000000008</v>
      </c>
      <c r="X1887" s="267" t="s">
        <v>54890</v>
      </c>
      <c r="Y1887" s="268">
        <v>2746</v>
      </c>
      <c r="AA1887" s="229" t="s">
        <v>48708</v>
      </c>
      <c r="AB1887" s="230">
        <v>202.34</v>
      </c>
      <c r="AD1887" s="209" t="s">
        <v>16430</v>
      </c>
      <c r="AE1887" s="210">
        <v>733144.51</v>
      </c>
      <c r="AF1887" s="93"/>
      <c r="AG1887" s="201" t="s">
        <v>13796</v>
      </c>
      <c r="AH1887" s="202">
        <v>4833.24</v>
      </c>
      <c r="AJ1887" s="319" t="s">
        <v>9822</v>
      </c>
      <c r="AK1887" s="320">
        <v>27247.81</v>
      </c>
      <c r="AM1887" s="265" t="s">
        <v>38114</v>
      </c>
      <c r="AN1887" s="266">
        <v>20256</v>
      </c>
      <c r="AP1887" s="233" t="s">
        <v>11782</v>
      </c>
      <c r="AQ1887" s="234">
        <v>41935.379999999997</v>
      </c>
      <c r="AS1887" s="211" t="s">
        <v>8342</v>
      </c>
      <c r="AT1887" s="212">
        <v>20601.21</v>
      </c>
    </row>
    <row r="1888" spans="5:46" x14ac:dyDescent="0.3">
      <c r="E1888" s="263" t="s">
        <v>37473</v>
      </c>
      <c r="F1888" s="263"/>
      <c r="G1888" s="264">
        <v>23089.040000000001</v>
      </c>
      <c r="I1888" s="227" t="s">
        <v>5580</v>
      </c>
      <c r="J1888" s="227"/>
      <c r="K1888" s="228">
        <v>35696.17</v>
      </c>
      <c r="M1888" s="205" t="s">
        <v>2186</v>
      </c>
      <c r="N1888" s="205"/>
      <c r="O1888" s="206">
        <v>3096.95</v>
      </c>
      <c r="U1888" s="309" t="s">
        <v>55940</v>
      </c>
      <c r="V1888" s="310">
        <v>292.48</v>
      </c>
      <c r="X1888" s="267" t="s">
        <v>48713</v>
      </c>
      <c r="Y1888" s="268">
        <v>23620</v>
      </c>
      <c r="AA1888" s="229" t="s">
        <v>47819</v>
      </c>
      <c r="AB1888" s="230">
        <v>241.98</v>
      </c>
      <c r="AD1888" s="209" t="s">
        <v>16431</v>
      </c>
      <c r="AE1888" s="210">
        <v>1349.45</v>
      </c>
      <c r="AF1888" s="93"/>
      <c r="AG1888" s="201" t="s">
        <v>13797</v>
      </c>
      <c r="AH1888" s="202">
        <v>4433.34</v>
      </c>
      <c r="AJ1888" s="319" t="s">
        <v>9823</v>
      </c>
      <c r="AK1888" s="320">
        <v>466195.27</v>
      </c>
      <c r="AM1888" s="265" t="s">
        <v>38121</v>
      </c>
      <c r="AN1888" s="266">
        <v>23089.040000000001</v>
      </c>
      <c r="AP1888" s="233" t="s">
        <v>11783</v>
      </c>
      <c r="AQ1888" s="234">
        <v>35696.17</v>
      </c>
      <c r="AS1888" s="211" t="s">
        <v>8731</v>
      </c>
      <c r="AT1888" s="212">
        <v>3390</v>
      </c>
    </row>
    <row r="1889" spans="5:46" x14ac:dyDescent="0.3">
      <c r="E1889" s="263" t="s">
        <v>37474</v>
      </c>
      <c r="F1889" s="263"/>
      <c r="G1889" s="264">
        <v>49388</v>
      </c>
      <c r="I1889" s="227" t="s">
        <v>5581</v>
      </c>
      <c r="J1889" s="227"/>
      <c r="K1889" s="228">
        <v>109136</v>
      </c>
      <c r="M1889" s="205" t="s">
        <v>2187</v>
      </c>
      <c r="N1889" s="205"/>
      <c r="O1889" s="206">
        <v>14975</v>
      </c>
      <c r="U1889" s="309" t="s">
        <v>60290</v>
      </c>
      <c r="V1889" s="310">
        <v>712.93</v>
      </c>
      <c r="X1889" s="267" t="s">
        <v>51729</v>
      </c>
      <c r="Y1889" s="268">
        <v>15338.28</v>
      </c>
      <c r="AA1889" s="229" t="s">
        <v>48709</v>
      </c>
      <c r="AB1889" s="230">
        <v>1163.8599999999999</v>
      </c>
      <c r="AD1889" s="209" t="s">
        <v>16432</v>
      </c>
      <c r="AE1889" s="210">
        <v>107.82</v>
      </c>
      <c r="AF1889" s="93"/>
      <c r="AG1889" s="201" t="s">
        <v>13798</v>
      </c>
      <c r="AH1889" s="202">
        <v>1309.72</v>
      </c>
      <c r="AJ1889" s="319" t="s">
        <v>9824</v>
      </c>
      <c r="AK1889" s="320">
        <v>40891.58</v>
      </c>
      <c r="AM1889" s="265" t="s">
        <v>38124</v>
      </c>
      <c r="AN1889" s="266">
        <v>49388</v>
      </c>
      <c r="AP1889" s="233" t="s">
        <v>11784</v>
      </c>
      <c r="AQ1889" s="234">
        <v>109136</v>
      </c>
      <c r="AS1889" s="211" t="s">
        <v>8987</v>
      </c>
      <c r="AT1889" s="212">
        <v>36409</v>
      </c>
    </row>
    <row r="1890" spans="5:46" x14ac:dyDescent="0.3">
      <c r="E1890" s="263" t="s">
        <v>37475</v>
      </c>
      <c r="F1890" s="263"/>
      <c r="G1890" s="264">
        <v>466070.97</v>
      </c>
      <c r="I1890" s="227" t="s">
        <v>5582</v>
      </c>
      <c r="J1890" s="227"/>
      <c r="K1890" s="228">
        <v>67320</v>
      </c>
      <c r="M1890" s="205" t="s">
        <v>2188</v>
      </c>
      <c r="N1890" s="205"/>
      <c r="O1890" s="206">
        <v>13608</v>
      </c>
      <c r="U1890" s="309" t="s">
        <v>67328</v>
      </c>
      <c r="V1890" s="310">
        <v>630</v>
      </c>
      <c r="X1890" s="267" t="s">
        <v>49692</v>
      </c>
      <c r="Y1890" s="268">
        <v>645.71</v>
      </c>
      <c r="AA1890" s="229" t="s">
        <v>47820</v>
      </c>
      <c r="AB1890" s="230">
        <v>360</v>
      </c>
      <c r="AD1890" s="209" t="s">
        <v>16433</v>
      </c>
      <c r="AE1890" s="210">
        <v>106129.62</v>
      </c>
      <c r="AF1890" s="93"/>
      <c r="AG1890" s="201" t="s">
        <v>13799</v>
      </c>
      <c r="AH1890" s="202">
        <v>436.68</v>
      </c>
      <c r="AJ1890" s="319" t="s">
        <v>9825</v>
      </c>
      <c r="AK1890" s="320">
        <v>6965879.7199999997</v>
      </c>
      <c r="AM1890" s="265" t="s">
        <v>38128</v>
      </c>
      <c r="AN1890" s="266">
        <v>466070.97</v>
      </c>
      <c r="AP1890" s="233" t="s">
        <v>11785</v>
      </c>
      <c r="AQ1890" s="234">
        <v>67320</v>
      </c>
      <c r="AS1890" s="211" t="s">
        <v>9315</v>
      </c>
      <c r="AT1890" s="212">
        <v>17406.82</v>
      </c>
    </row>
    <row r="1891" spans="5:46" x14ac:dyDescent="0.3">
      <c r="E1891" s="263" t="s">
        <v>37476</v>
      </c>
      <c r="F1891" s="263"/>
      <c r="G1891" s="264">
        <v>35387</v>
      </c>
      <c r="I1891" s="227" t="s">
        <v>5584</v>
      </c>
      <c r="J1891" s="227"/>
      <c r="K1891" s="228">
        <v>64242.38</v>
      </c>
      <c r="M1891" s="205" t="s">
        <v>2189</v>
      </c>
      <c r="N1891" s="205"/>
      <c r="O1891" s="206">
        <v>2893</v>
      </c>
      <c r="U1891" s="309" t="s">
        <v>67329</v>
      </c>
      <c r="V1891" s="310">
        <v>48.2</v>
      </c>
      <c r="X1891" s="267" t="s">
        <v>64034</v>
      </c>
      <c r="Y1891" s="268">
        <v>-23740.23</v>
      </c>
      <c r="AA1891" s="229" t="s">
        <v>40134</v>
      </c>
      <c r="AB1891" s="230">
        <v>25052.81</v>
      </c>
      <c r="AD1891" s="209" t="s">
        <v>16434</v>
      </c>
      <c r="AE1891" s="210">
        <v>249948.16</v>
      </c>
      <c r="AF1891" s="93"/>
      <c r="AG1891" s="201" t="s">
        <v>13800</v>
      </c>
      <c r="AH1891" s="202">
        <v>488.02</v>
      </c>
      <c r="AJ1891" s="319" t="s">
        <v>9826</v>
      </c>
      <c r="AK1891" s="320">
        <v>322136.33</v>
      </c>
      <c r="AM1891" s="265" t="s">
        <v>38132</v>
      </c>
      <c r="AN1891" s="266">
        <v>35387</v>
      </c>
      <c r="AP1891" s="233" t="s">
        <v>11787</v>
      </c>
      <c r="AQ1891" s="234">
        <v>64242.38</v>
      </c>
      <c r="AS1891" s="211" t="s">
        <v>10541</v>
      </c>
      <c r="AT1891" s="212">
        <v>48309.15</v>
      </c>
    </row>
    <row r="1892" spans="5:46" x14ac:dyDescent="0.3">
      <c r="E1892" s="263" t="s">
        <v>37477</v>
      </c>
      <c r="F1892" s="263"/>
      <c r="G1892" s="264">
        <v>24166</v>
      </c>
      <c r="I1892" s="227" t="s">
        <v>5585</v>
      </c>
      <c r="J1892" s="227"/>
      <c r="K1892" s="228">
        <v>67191.22</v>
      </c>
      <c r="M1892" s="205" t="s">
        <v>2190</v>
      </c>
      <c r="N1892" s="205"/>
      <c r="O1892" s="206">
        <v>27758.63</v>
      </c>
      <c r="U1892" s="309" t="s">
        <v>67330</v>
      </c>
      <c r="V1892" s="310">
        <v>157.62</v>
      </c>
      <c r="X1892" s="267" t="s">
        <v>48714</v>
      </c>
      <c r="Y1892" s="268">
        <v>6774.64</v>
      </c>
      <c r="AA1892" s="229" t="s">
        <v>47821</v>
      </c>
      <c r="AB1892" s="230">
        <v>7192.51</v>
      </c>
      <c r="AD1892" s="209" t="s">
        <v>16435</v>
      </c>
      <c r="AE1892" s="210">
        <v>45735.23</v>
      </c>
      <c r="AF1892" s="93"/>
      <c r="AG1892" s="201" t="s">
        <v>13801</v>
      </c>
      <c r="AH1892" s="202">
        <v>7361.52</v>
      </c>
      <c r="AJ1892" s="319" t="s">
        <v>9827</v>
      </c>
      <c r="AK1892" s="320">
        <v>44301310.130000003</v>
      </c>
      <c r="AM1892" s="265" t="s">
        <v>38136</v>
      </c>
      <c r="AN1892" s="266">
        <v>24166</v>
      </c>
      <c r="AP1892" s="233" t="s">
        <v>11788</v>
      </c>
      <c r="AQ1892" s="234">
        <v>67191.22</v>
      </c>
      <c r="AS1892" s="211" t="s">
        <v>10644</v>
      </c>
      <c r="AT1892" s="212">
        <v>10871</v>
      </c>
    </row>
    <row r="1893" spans="5:46" x14ac:dyDescent="0.3">
      <c r="E1893" s="263" t="s">
        <v>37478</v>
      </c>
      <c r="F1893" s="263"/>
      <c r="G1893" s="264">
        <v>36155</v>
      </c>
      <c r="I1893" s="227" t="s">
        <v>5586</v>
      </c>
      <c r="J1893" s="227"/>
      <c r="K1893" s="228">
        <v>135120.26</v>
      </c>
      <c r="M1893" s="205" t="s">
        <v>2191</v>
      </c>
      <c r="N1893" s="205"/>
      <c r="O1893" s="206">
        <v>7209</v>
      </c>
      <c r="U1893" s="309" t="s">
        <v>58214</v>
      </c>
      <c r="V1893" s="310">
        <v>696</v>
      </c>
      <c r="X1893" s="267" t="s">
        <v>48715</v>
      </c>
      <c r="Y1893" s="268">
        <v>35431.65</v>
      </c>
      <c r="AA1893" s="229" t="s">
        <v>42198</v>
      </c>
      <c r="AB1893" s="230">
        <v>1344.96</v>
      </c>
      <c r="AD1893" s="209" t="s">
        <v>16436</v>
      </c>
      <c r="AE1893" s="210">
        <v>142668.73000000001</v>
      </c>
      <c r="AF1893" s="93"/>
      <c r="AG1893" s="201" t="s">
        <v>13802</v>
      </c>
      <c r="AH1893" s="202">
        <v>30095.66</v>
      </c>
      <c r="AJ1893" s="319" t="s">
        <v>9828</v>
      </c>
      <c r="AK1893" s="320">
        <v>612450.30000000005</v>
      </c>
      <c r="AM1893" s="265" t="s">
        <v>38137</v>
      </c>
      <c r="AN1893" s="266">
        <v>36155</v>
      </c>
      <c r="AP1893" s="233" t="s">
        <v>11789</v>
      </c>
      <c r="AQ1893" s="234">
        <v>135120.26</v>
      </c>
      <c r="AS1893" s="211" t="s">
        <v>9661</v>
      </c>
      <c r="AT1893" s="212">
        <v>19469</v>
      </c>
    </row>
    <row r="1894" spans="5:46" x14ac:dyDescent="0.3">
      <c r="E1894" s="263" t="s">
        <v>37479</v>
      </c>
      <c r="F1894" s="263"/>
      <c r="G1894" s="264">
        <v>6714</v>
      </c>
      <c r="I1894" s="227" t="s">
        <v>5587</v>
      </c>
      <c r="J1894" s="227"/>
      <c r="K1894" s="228">
        <v>100249.97</v>
      </c>
      <c r="M1894" s="205" t="s">
        <v>2192</v>
      </c>
      <c r="N1894" s="205"/>
      <c r="O1894" s="206">
        <v>184470.8</v>
      </c>
      <c r="U1894" s="309" t="s">
        <v>54983</v>
      </c>
      <c r="V1894" s="310">
        <v>10025</v>
      </c>
      <c r="X1894" s="267" t="s">
        <v>61823</v>
      </c>
      <c r="Y1894" s="268">
        <v>23620</v>
      </c>
      <c r="AA1894" s="229" t="s">
        <v>49685</v>
      </c>
      <c r="AB1894" s="230">
        <v>2500</v>
      </c>
      <c r="AD1894" s="209" t="s">
        <v>16437</v>
      </c>
      <c r="AE1894" s="210">
        <v>161387.32</v>
      </c>
      <c r="AF1894" s="93"/>
      <c r="AG1894" s="201" t="s">
        <v>13803</v>
      </c>
      <c r="AH1894" s="202">
        <v>5512.2</v>
      </c>
      <c r="AJ1894" s="319" t="s">
        <v>9829</v>
      </c>
      <c r="AK1894" s="320">
        <v>110614.59</v>
      </c>
      <c r="AM1894" s="265" t="s">
        <v>38140</v>
      </c>
      <c r="AN1894" s="266">
        <v>6714</v>
      </c>
      <c r="AP1894" s="233" t="s">
        <v>11790</v>
      </c>
      <c r="AQ1894" s="234">
        <v>100249.97</v>
      </c>
      <c r="AS1894" s="211" t="s">
        <v>11315</v>
      </c>
      <c r="AT1894" s="212">
        <v>2098.5</v>
      </c>
    </row>
    <row r="1895" spans="5:46" x14ac:dyDescent="0.3">
      <c r="E1895" s="263" t="s">
        <v>37480</v>
      </c>
      <c r="F1895" s="263"/>
      <c r="G1895" s="264">
        <v>20226.560000000001</v>
      </c>
      <c r="I1895" s="227" t="s">
        <v>5588</v>
      </c>
      <c r="J1895" s="227"/>
      <c r="K1895" s="228">
        <v>46500</v>
      </c>
      <c r="M1895" s="205" t="s">
        <v>2193</v>
      </c>
      <c r="N1895" s="205"/>
      <c r="O1895" s="206">
        <v>7443.01</v>
      </c>
      <c r="U1895" s="309" t="s">
        <v>54984</v>
      </c>
      <c r="V1895" s="310">
        <v>475</v>
      </c>
      <c r="X1895" s="267" t="s">
        <v>61824</v>
      </c>
      <c r="Y1895" s="268">
        <v>2080</v>
      </c>
      <c r="AA1895" s="229" t="s">
        <v>51724</v>
      </c>
      <c r="AB1895" s="230">
        <v>59.64</v>
      </c>
      <c r="AD1895" s="209" t="s">
        <v>16438</v>
      </c>
      <c r="AE1895" s="210">
        <v>16944.439999999999</v>
      </c>
      <c r="AF1895" s="93"/>
      <c r="AG1895" s="201" t="s">
        <v>13804</v>
      </c>
      <c r="AH1895" s="202">
        <v>20228.72</v>
      </c>
      <c r="AJ1895" s="319" t="s">
        <v>9830</v>
      </c>
      <c r="AK1895" s="320">
        <v>593218.16</v>
      </c>
      <c r="AM1895" s="265" t="s">
        <v>38142</v>
      </c>
      <c r="AN1895" s="266">
        <v>20226.560000000001</v>
      </c>
      <c r="AP1895" s="233" t="s">
        <v>11791</v>
      </c>
      <c r="AQ1895" s="234">
        <v>46500</v>
      </c>
      <c r="AS1895" s="211" t="s">
        <v>9882</v>
      </c>
      <c r="AT1895" s="212">
        <v>262752.62</v>
      </c>
    </row>
    <row r="1896" spans="5:46" x14ac:dyDescent="0.3">
      <c r="E1896" s="263" t="s">
        <v>37481</v>
      </c>
      <c r="F1896" s="263"/>
      <c r="G1896" s="264">
        <v>7781.45</v>
      </c>
      <c r="I1896" s="227" t="s">
        <v>5590</v>
      </c>
      <c r="J1896" s="227"/>
      <c r="K1896" s="228">
        <v>6000</v>
      </c>
      <c r="M1896" s="205" t="s">
        <v>2194</v>
      </c>
      <c r="N1896" s="205"/>
      <c r="O1896" s="206">
        <v>119895</v>
      </c>
      <c r="U1896" s="309" t="s">
        <v>61328</v>
      </c>
      <c r="V1896" s="310">
        <v>6074.72</v>
      </c>
      <c r="X1896" s="267" t="s">
        <v>59495</v>
      </c>
      <c r="Y1896" s="268">
        <v>18903.849999999999</v>
      </c>
      <c r="AA1896" s="229" t="s">
        <v>40135</v>
      </c>
      <c r="AB1896" s="230">
        <v>2614.66</v>
      </c>
      <c r="AD1896" s="209" t="s">
        <v>16439</v>
      </c>
      <c r="AE1896" s="210">
        <v>38470.21</v>
      </c>
      <c r="AF1896" s="93"/>
      <c r="AG1896" s="201" t="s">
        <v>13805</v>
      </c>
      <c r="AH1896" s="202">
        <v>4271.59</v>
      </c>
      <c r="AJ1896" s="319" t="s">
        <v>9831</v>
      </c>
      <c r="AK1896" s="320">
        <v>971.17</v>
      </c>
      <c r="AM1896" s="265" t="s">
        <v>38144</v>
      </c>
      <c r="AN1896" s="266">
        <v>7781.45</v>
      </c>
      <c r="AP1896" s="233" t="s">
        <v>11793</v>
      </c>
      <c r="AQ1896" s="234">
        <v>6000</v>
      </c>
      <c r="AS1896" s="211" t="s">
        <v>6727</v>
      </c>
      <c r="AT1896" s="212">
        <v>50207.62</v>
      </c>
    </row>
    <row r="1897" spans="5:46" x14ac:dyDescent="0.3">
      <c r="E1897" s="263" t="s">
        <v>37482</v>
      </c>
      <c r="F1897" s="263"/>
      <c r="G1897" s="264">
        <v>271704.53999999998</v>
      </c>
      <c r="I1897" s="227" t="s">
        <v>12415</v>
      </c>
      <c r="J1897" s="227"/>
      <c r="K1897" s="228">
        <v>15882</v>
      </c>
      <c r="M1897" s="205" t="s">
        <v>2195</v>
      </c>
      <c r="N1897" s="205"/>
      <c r="O1897" s="206">
        <v>3065</v>
      </c>
      <c r="U1897" s="309" t="s">
        <v>52034</v>
      </c>
      <c r="V1897" s="310">
        <v>25386.77</v>
      </c>
      <c r="X1897" s="267" t="s">
        <v>59496</v>
      </c>
      <c r="Y1897" s="268">
        <v>110229.35</v>
      </c>
      <c r="AA1897" s="229" t="s">
        <v>40136</v>
      </c>
      <c r="AB1897" s="230">
        <v>7894.05</v>
      </c>
      <c r="AD1897" s="209" t="s">
        <v>16440</v>
      </c>
      <c r="AE1897" s="210">
        <v>93636.94</v>
      </c>
      <c r="AF1897" s="93"/>
      <c r="AG1897" s="201" t="s">
        <v>13806</v>
      </c>
      <c r="AH1897" s="202">
        <v>9525.92</v>
      </c>
      <c r="AJ1897" s="319" t="s">
        <v>9832</v>
      </c>
      <c r="AK1897" s="320">
        <v>112427.3</v>
      </c>
      <c r="AM1897" s="265" t="s">
        <v>38148</v>
      </c>
      <c r="AN1897" s="266">
        <v>271704.53999999998</v>
      </c>
      <c r="AP1897" s="233" t="s">
        <v>12636</v>
      </c>
      <c r="AQ1897" s="234">
        <v>15882</v>
      </c>
      <c r="AS1897" s="211" t="s">
        <v>7129</v>
      </c>
      <c r="AT1897" s="212">
        <v>1248.8800000000001</v>
      </c>
    </row>
    <row r="1898" spans="5:46" x14ac:dyDescent="0.3">
      <c r="E1898" s="263" t="s">
        <v>37483</v>
      </c>
      <c r="F1898" s="263"/>
      <c r="G1898" s="264">
        <v>19559</v>
      </c>
      <c r="I1898" s="227" t="s">
        <v>12416</v>
      </c>
      <c r="J1898" s="227"/>
      <c r="K1898" s="228">
        <v>4184</v>
      </c>
      <c r="M1898" s="205" t="s">
        <v>2196</v>
      </c>
      <c r="N1898" s="205"/>
      <c r="O1898" s="206">
        <v>102684.53</v>
      </c>
      <c r="U1898" s="309" t="s">
        <v>48765</v>
      </c>
      <c r="V1898" s="310">
        <v>2439.42</v>
      </c>
      <c r="X1898" s="267" t="s">
        <v>59497</v>
      </c>
      <c r="Y1898" s="268">
        <v>1457.05</v>
      </c>
      <c r="AA1898" s="229" t="s">
        <v>40137</v>
      </c>
      <c r="AB1898" s="230">
        <v>4434.22</v>
      </c>
      <c r="AD1898" s="209" t="s">
        <v>16441</v>
      </c>
      <c r="AE1898" s="210">
        <v>474.95</v>
      </c>
      <c r="AF1898" s="93"/>
      <c r="AG1898" s="201" t="s">
        <v>13807</v>
      </c>
      <c r="AH1898" s="202">
        <v>30754.62</v>
      </c>
      <c r="AJ1898" s="319" t="s">
        <v>9833</v>
      </c>
      <c r="AK1898" s="320">
        <v>570661.21</v>
      </c>
      <c r="AM1898" s="265" t="s">
        <v>38150</v>
      </c>
      <c r="AN1898" s="266">
        <v>19559</v>
      </c>
      <c r="AP1898" s="233" t="s">
        <v>12638</v>
      </c>
      <c r="AQ1898" s="234">
        <v>4184</v>
      </c>
      <c r="AS1898" s="211" t="s">
        <v>7396</v>
      </c>
      <c r="AT1898" s="212">
        <v>2675.33</v>
      </c>
    </row>
    <row r="1899" spans="5:46" x14ac:dyDescent="0.3">
      <c r="E1899" s="263" t="s">
        <v>37484</v>
      </c>
      <c r="F1899" s="263"/>
      <c r="G1899" s="264">
        <v>19666</v>
      </c>
      <c r="I1899" s="227" t="s">
        <v>12417</v>
      </c>
      <c r="J1899" s="227"/>
      <c r="K1899" s="228">
        <v>2159</v>
      </c>
      <c r="M1899" s="205" t="s">
        <v>2197</v>
      </c>
      <c r="N1899" s="205"/>
      <c r="O1899" s="206">
        <v>11458</v>
      </c>
      <c r="U1899" s="309" t="s">
        <v>67331</v>
      </c>
      <c r="V1899" s="310">
        <v>875.06</v>
      </c>
      <c r="X1899" s="267" t="s">
        <v>64035</v>
      </c>
      <c r="Y1899" s="268">
        <v>99620.41</v>
      </c>
      <c r="AA1899" s="229" t="s">
        <v>48710</v>
      </c>
      <c r="AB1899" s="230">
        <v>6350.37</v>
      </c>
      <c r="AD1899" s="209" t="s">
        <v>16442</v>
      </c>
      <c r="AE1899" s="210">
        <v>49890.95</v>
      </c>
      <c r="AF1899" s="93"/>
      <c r="AG1899" s="201" t="s">
        <v>32308</v>
      </c>
      <c r="AH1899" s="202">
        <v>64639.25</v>
      </c>
      <c r="AJ1899" s="319" t="s">
        <v>9834</v>
      </c>
      <c r="AK1899" s="320">
        <v>7293074.6799999997</v>
      </c>
      <c r="AM1899" s="265" t="s">
        <v>38151</v>
      </c>
      <c r="AN1899" s="266">
        <v>19666</v>
      </c>
      <c r="AP1899" s="233" t="s">
        <v>12639</v>
      </c>
      <c r="AQ1899" s="234">
        <v>2159</v>
      </c>
      <c r="AS1899" s="211" t="s">
        <v>7613</v>
      </c>
      <c r="AT1899" s="212">
        <v>14013</v>
      </c>
    </row>
    <row r="1900" spans="5:46" x14ac:dyDescent="0.3">
      <c r="E1900" s="263" t="s">
        <v>37485</v>
      </c>
      <c r="F1900" s="263"/>
      <c r="G1900" s="264">
        <v>1392966.32</v>
      </c>
      <c r="I1900" s="227" t="s">
        <v>12322</v>
      </c>
      <c r="J1900" s="227"/>
      <c r="K1900" s="228">
        <v>8066.25</v>
      </c>
      <c r="M1900" s="205" t="s">
        <v>2198</v>
      </c>
      <c r="N1900" s="205"/>
      <c r="O1900" s="206">
        <v>194352</v>
      </c>
      <c r="U1900" s="309" t="s">
        <v>67332</v>
      </c>
      <c r="V1900" s="310">
        <v>1245.08</v>
      </c>
      <c r="X1900" s="267" t="s">
        <v>55858</v>
      </c>
      <c r="Y1900" s="268">
        <v>38047.160000000003</v>
      </c>
      <c r="AA1900" s="229" t="s">
        <v>42199</v>
      </c>
      <c r="AB1900" s="230">
        <v>8795.4</v>
      </c>
      <c r="AD1900" s="209" t="s">
        <v>16443</v>
      </c>
      <c r="AE1900" s="210">
        <v>13385.33</v>
      </c>
      <c r="AF1900" s="93"/>
      <c r="AG1900" s="201" t="s">
        <v>32309</v>
      </c>
      <c r="AH1900" s="202">
        <v>9750</v>
      </c>
      <c r="AJ1900" s="319" t="s">
        <v>9835</v>
      </c>
      <c r="AK1900" s="320">
        <v>89300.46</v>
      </c>
      <c r="AM1900" s="265" t="s">
        <v>38155</v>
      </c>
      <c r="AN1900" s="266">
        <v>1392966.32</v>
      </c>
      <c r="AP1900" s="233" t="s">
        <v>12535</v>
      </c>
      <c r="AQ1900" s="234">
        <v>8066.25</v>
      </c>
      <c r="AS1900" s="211" t="s">
        <v>7806</v>
      </c>
      <c r="AT1900" s="212">
        <v>1902</v>
      </c>
    </row>
    <row r="1901" spans="5:46" x14ac:dyDescent="0.3">
      <c r="E1901" s="263" t="s">
        <v>37486</v>
      </c>
      <c r="F1901" s="263"/>
      <c r="G1901" s="264">
        <v>41594.53</v>
      </c>
      <c r="I1901" s="227" t="s">
        <v>12323</v>
      </c>
      <c r="J1901" s="227"/>
      <c r="K1901" s="228">
        <v>18817</v>
      </c>
      <c r="M1901" s="205" t="s">
        <v>2199</v>
      </c>
      <c r="N1901" s="205"/>
      <c r="O1901" s="206">
        <v>128749.17</v>
      </c>
      <c r="U1901" s="309" t="s">
        <v>48767</v>
      </c>
      <c r="V1901" s="310">
        <v>1377.1</v>
      </c>
      <c r="X1901" s="267" t="s">
        <v>55859</v>
      </c>
      <c r="Y1901" s="268">
        <v>31800.9</v>
      </c>
      <c r="AA1901" s="229" t="s">
        <v>42200</v>
      </c>
      <c r="AB1901" s="230">
        <v>1280.7</v>
      </c>
      <c r="AD1901" s="209" t="s">
        <v>16444</v>
      </c>
      <c r="AE1901" s="210">
        <v>44371.58</v>
      </c>
      <c r="AF1901" s="93"/>
      <c r="AG1901" s="201" t="s">
        <v>32310</v>
      </c>
      <c r="AH1901" s="202">
        <v>4944.97</v>
      </c>
      <c r="AJ1901" s="319" t="s">
        <v>9836</v>
      </c>
      <c r="AK1901" s="320">
        <v>48047.06</v>
      </c>
      <c r="AM1901" s="265" t="s">
        <v>38157</v>
      </c>
      <c r="AN1901" s="266">
        <v>41594.53</v>
      </c>
      <c r="AP1901" s="233" t="s">
        <v>12536</v>
      </c>
      <c r="AQ1901" s="234">
        <v>18817</v>
      </c>
      <c r="AS1901" s="211" t="s">
        <v>8076</v>
      </c>
      <c r="AT1901" s="212">
        <v>1061.96</v>
      </c>
    </row>
    <row r="1902" spans="5:46" x14ac:dyDescent="0.3">
      <c r="E1902" s="263" t="s">
        <v>37488</v>
      </c>
      <c r="F1902" s="263"/>
      <c r="G1902" s="264">
        <v>10996</v>
      </c>
      <c r="I1902" s="227" t="s">
        <v>12418</v>
      </c>
      <c r="J1902" s="227"/>
      <c r="K1902" s="228">
        <v>720</v>
      </c>
      <c r="M1902" s="205" t="s">
        <v>2200</v>
      </c>
      <c r="N1902" s="205"/>
      <c r="O1902" s="206">
        <v>62138</v>
      </c>
      <c r="U1902" s="309" t="s">
        <v>55942</v>
      </c>
      <c r="V1902" s="310">
        <v>260</v>
      </c>
      <c r="X1902" s="267" t="s">
        <v>55860</v>
      </c>
      <c r="Y1902" s="268">
        <v>77160.95</v>
      </c>
      <c r="AA1902" s="229" t="s">
        <v>51725</v>
      </c>
      <c r="AB1902" s="230">
        <v>4573.1899999999996</v>
      </c>
      <c r="AD1902" s="209" t="s">
        <v>16445</v>
      </c>
      <c r="AE1902" s="210">
        <v>21219.599999999999</v>
      </c>
      <c r="AF1902" s="93"/>
      <c r="AG1902" s="201" t="s">
        <v>32311</v>
      </c>
      <c r="AH1902" s="202">
        <v>9126.52</v>
      </c>
      <c r="AJ1902" s="319" t="s">
        <v>9837</v>
      </c>
      <c r="AK1902" s="320">
        <v>20596737.789999999</v>
      </c>
      <c r="AM1902" s="265" t="s">
        <v>38166</v>
      </c>
      <c r="AN1902" s="266">
        <v>10996</v>
      </c>
      <c r="AP1902" s="233" t="s">
        <v>12640</v>
      </c>
      <c r="AQ1902" s="234">
        <v>720</v>
      </c>
      <c r="AS1902" s="211" t="s">
        <v>8343</v>
      </c>
      <c r="AT1902" s="212">
        <v>9183.02</v>
      </c>
    </row>
    <row r="1903" spans="5:46" x14ac:dyDescent="0.3">
      <c r="E1903" s="263" t="s">
        <v>37489</v>
      </c>
      <c r="F1903" s="263"/>
      <c r="G1903" s="264">
        <v>10743.02</v>
      </c>
      <c r="I1903" s="227" t="s">
        <v>12326</v>
      </c>
      <c r="J1903" s="227"/>
      <c r="K1903" s="228">
        <v>8775</v>
      </c>
      <c r="M1903" s="205" t="s">
        <v>2904</v>
      </c>
      <c r="N1903" s="205"/>
      <c r="O1903" s="206">
        <v>28698016.420000002</v>
      </c>
      <c r="U1903" s="309" t="s">
        <v>57328</v>
      </c>
      <c r="V1903" s="310">
        <v>951.72</v>
      </c>
      <c r="X1903" s="267" t="s">
        <v>34618</v>
      </c>
      <c r="Y1903" s="268">
        <v>10453.26</v>
      </c>
      <c r="AA1903" s="229" t="s">
        <v>44473</v>
      </c>
      <c r="AB1903" s="230">
        <v>274000</v>
      </c>
      <c r="AD1903" s="209" t="s">
        <v>16446</v>
      </c>
      <c r="AE1903" s="210">
        <v>2820.39</v>
      </c>
      <c r="AF1903" s="93"/>
      <c r="AG1903" s="201" t="s">
        <v>32312</v>
      </c>
      <c r="AH1903" s="202">
        <v>57975.58</v>
      </c>
      <c r="AJ1903" s="319" t="s">
        <v>9838</v>
      </c>
      <c r="AK1903" s="320">
        <v>335898.23</v>
      </c>
      <c r="AM1903" s="265" t="s">
        <v>38168</v>
      </c>
      <c r="AN1903" s="266">
        <v>10743.02</v>
      </c>
      <c r="AP1903" s="233" t="s">
        <v>12540</v>
      </c>
      <c r="AQ1903" s="234">
        <v>8775</v>
      </c>
      <c r="AS1903" s="211" t="s">
        <v>8988</v>
      </c>
      <c r="AT1903" s="212">
        <v>11240.23</v>
      </c>
    </row>
    <row r="1904" spans="5:46" x14ac:dyDescent="0.3">
      <c r="E1904" s="263" t="s">
        <v>37491</v>
      </c>
      <c r="F1904" s="263"/>
      <c r="G1904" s="264">
        <v>43174.6</v>
      </c>
      <c r="I1904" s="227" t="s">
        <v>12327</v>
      </c>
      <c r="J1904" s="227"/>
      <c r="K1904" s="228">
        <v>81989</v>
      </c>
      <c r="M1904" s="205" t="s">
        <v>4087</v>
      </c>
      <c r="N1904" s="205"/>
      <c r="O1904" s="206">
        <v>108340.53</v>
      </c>
      <c r="U1904" s="309" t="s">
        <v>46785</v>
      </c>
      <c r="V1904" s="310">
        <v>10208.35</v>
      </c>
      <c r="X1904" s="267" t="s">
        <v>55861</v>
      </c>
      <c r="Y1904" s="268">
        <v>887.31</v>
      </c>
      <c r="AA1904" s="229" t="s">
        <v>44474</v>
      </c>
      <c r="AB1904" s="230">
        <v>20960.849999999999</v>
      </c>
      <c r="AD1904" s="209" t="s">
        <v>16447</v>
      </c>
      <c r="AE1904" s="210">
        <v>30980.1</v>
      </c>
      <c r="AF1904" s="93"/>
      <c r="AG1904" s="201" t="s">
        <v>32313</v>
      </c>
      <c r="AH1904" s="202">
        <v>24000</v>
      </c>
      <c r="AJ1904" s="319" t="s">
        <v>9839</v>
      </c>
      <c r="AK1904" s="320">
        <v>43600</v>
      </c>
      <c r="AM1904" s="265" t="s">
        <v>38177</v>
      </c>
      <c r="AN1904" s="266">
        <v>43174.6</v>
      </c>
      <c r="AP1904" s="233" t="s">
        <v>12541</v>
      </c>
      <c r="AQ1904" s="234">
        <v>81989</v>
      </c>
      <c r="AS1904" s="211" t="s">
        <v>9316</v>
      </c>
      <c r="AT1904" s="212">
        <v>7729.65</v>
      </c>
    </row>
    <row r="1905" spans="5:46" x14ac:dyDescent="0.3">
      <c r="E1905" s="263" t="s">
        <v>37492</v>
      </c>
      <c r="F1905" s="263"/>
      <c r="G1905" s="264">
        <v>114136.41</v>
      </c>
      <c r="I1905" s="227" t="s">
        <v>12328</v>
      </c>
      <c r="J1905" s="227"/>
      <c r="K1905" s="228">
        <v>8024</v>
      </c>
      <c r="M1905" s="205" t="s">
        <v>4088</v>
      </c>
      <c r="N1905" s="205"/>
      <c r="O1905" s="206">
        <v>202500</v>
      </c>
      <c r="U1905" s="309" t="s">
        <v>46786</v>
      </c>
      <c r="V1905" s="310">
        <v>133958.06</v>
      </c>
      <c r="X1905" s="267" t="s">
        <v>64036</v>
      </c>
      <c r="Y1905" s="268">
        <v>959.6</v>
      </c>
      <c r="AA1905" s="229" t="s">
        <v>44475</v>
      </c>
      <c r="AB1905" s="230">
        <v>116100</v>
      </c>
      <c r="AD1905" s="209" t="s">
        <v>16448</v>
      </c>
      <c r="AE1905" s="210">
        <v>10412.5</v>
      </c>
      <c r="AF1905" s="93"/>
      <c r="AG1905" s="201" t="s">
        <v>32314</v>
      </c>
      <c r="AH1905" s="202">
        <v>113712.01</v>
      </c>
      <c r="AJ1905" s="319" t="s">
        <v>9840</v>
      </c>
      <c r="AK1905" s="320">
        <v>65514.9</v>
      </c>
      <c r="AM1905" s="265" t="s">
        <v>38182</v>
      </c>
      <c r="AN1905" s="266">
        <v>114136.41</v>
      </c>
      <c r="AP1905" s="233" t="s">
        <v>12542</v>
      </c>
      <c r="AQ1905" s="234">
        <v>8024</v>
      </c>
      <c r="AS1905" s="211" t="s">
        <v>9529</v>
      </c>
      <c r="AT1905" s="212">
        <v>4691</v>
      </c>
    </row>
    <row r="1906" spans="5:46" x14ac:dyDescent="0.3">
      <c r="E1906" s="263" t="s">
        <v>37494</v>
      </c>
      <c r="F1906" s="263"/>
      <c r="G1906" s="264">
        <v>33179</v>
      </c>
      <c r="I1906" s="227" t="s">
        <v>12422</v>
      </c>
      <c r="J1906" s="227"/>
      <c r="K1906" s="228">
        <v>2894</v>
      </c>
      <c r="M1906" s="205" t="s">
        <v>4089</v>
      </c>
      <c r="N1906" s="205"/>
      <c r="O1906" s="206">
        <v>172865.98</v>
      </c>
      <c r="U1906" s="309" t="s">
        <v>67333</v>
      </c>
      <c r="V1906" s="310">
        <v>8932.6</v>
      </c>
      <c r="X1906" s="267" t="s">
        <v>51734</v>
      </c>
      <c r="Y1906" s="268">
        <v>1943</v>
      </c>
      <c r="AA1906" s="229" t="s">
        <v>44476</v>
      </c>
      <c r="AB1906" s="230">
        <v>8236</v>
      </c>
      <c r="AD1906" s="209" t="s">
        <v>16449</v>
      </c>
      <c r="AE1906" s="210">
        <v>3542.84</v>
      </c>
      <c r="AF1906" s="93"/>
      <c r="AG1906" s="201" t="s">
        <v>32315</v>
      </c>
      <c r="AH1906" s="202">
        <v>128054.67</v>
      </c>
      <c r="AJ1906" s="319" t="s">
        <v>9841</v>
      </c>
      <c r="AK1906" s="320">
        <v>22807.21</v>
      </c>
      <c r="AM1906" s="265" t="s">
        <v>38189</v>
      </c>
      <c r="AN1906" s="266">
        <v>33179</v>
      </c>
      <c r="AP1906" s="233" t="s">
        <v>12644</v>
      </c>
      <c r="AQ1906" s="234">
        <v>2894</v>
      </c>
      <c r="AS1906" s="211" t="s">
        <v>11316</v>
      </c>
      <c r="AT1906" s="212">
        <v>6646.25</v>
      </c>
    </row>
    <row r="1907" spans="5:46" x14ac:dyDescent="0.3">
      <c r="E1907" s="263" t="s">
        <v>37495</v>
      </c>
      <c r="F1907" s="263"/>
      <c r="G1907" s="264">
        <v>159120.84</v>
      </c>
      <c r="I1907" s="227" t="s">
        <v>12423</v>
      </c>
      <c r="J1907" s="227"/>
      <c r="K1907" s="228">
        <v>2651</v>
      </c>
      <c r="M1907" s="205" t="s">
        <v>4090</v>
      </c>
      <c r="N1907" s="205"/>
      <c r="O1907" s="206">
        <v>265565.90999999997</v>
      </c>
      <c r="U1907" s="309" t="s">
        <v>67334</v>
      </c>
      <c r="V1907" s="310">
        <v>2579.21</v>
      </c>
      <c r="X1907" s="267" t="s">
        <v>55862</v>
      </c>
      <c r="Y1907" s="268">
        <v>59353.73</v>
      </c>
      <c r="AA1907" s="229" t="s">
        <v>13141</v>
      </c>
      <c r="AB1907" s="230">
        <v>2433.84</v>
      </c>
      <c r="AD1907" s="209" t="s">
        <v>16450</v>
      </c>
      <c r="AE1907" s="210">
        <v>225.84</v>
      </c>
      <c r="AF1907" s="93"/>
      <c r="AG1907" s="201" t="s">
        <v>13808</v>
      </c>
      <c r="AH1907" s="202">
        <v>32779.19</v>
      </c>
      <c r="AJ1907" s="319" t="s">
        <v>9842</v>
      </c>
      <c r="AK1907" s="320">
        <v>554745.06999999995</v>
      </c>
      <c r="AM1907" s="265" t="s">
        <v>38193</v>
      </c>
      <c r="AN1907" s="266">
        <v>159120.84</v>
      </c>
      <c r="AP1907" s="233" t="s">
        <v>12645</v>
      </c>
      <c r="AQ1907" s="234">
        <v>2651</v>
      </c>
      <c r="AS1907" s="211" t="s">
        <v>9883</v>
      </c>
      <c r="AT1907" s="212">
        <v>110598.94</v>
      </c>
    </row>
    <row r="1908" spans="5:46" x14ac:dyDescent="0.3">
      <c r="E1908" s="263" t="s">
        <v>37497</v>
      </c>
      <c r="F1908" s="263"/>
      <c r="G1908" s="264">
        <v>29980.880000000001</v>
      </c>
      <c r="I1908" s="227" t="s">
        <v>12424</v>
      </c>
      <c r="J1908" s="227"/>
      <c r="K1908" s="228">
        <v>6300</v>
      </c>
      <c r="M1908" s="205" t="s">
        <v>3988</v>
      </c>
      <c r="N1908" s="205"/>
      <c r="O1908" s="206">
        <v>4000245.33</v>
      </c>
      <c r="U1908" s="309" t="s">
        <v>67335</v>
      </c>
      <c r="V1908" s="310">
        <v>15904.14</v>
      </c>
      <c r="X1908" s="267" t="s">
        <v>55863</v>
      </c>
      <c r="Y1908" s="268">
        <v>60347.9</v>
      </c>
      <c r="AA1908" s="229" t="s">
        <v>49686</v>
      </c>
      <c r="AB1908" s="230">
        <v>22552</v>
      </c>
      <c r="AD1908" s="209" t="s">
        <v>16451</v>
      </c>
      <c r="AE1908" s="210">
        <v>289942.28000000003</v>
      </c>
      <c r="AF1908" s="93"/>
      <c r="AG1908" s="201" t="s">
        <v>13809</v>
      </c>
      <c r="AH1908" s="202">
        <v>2507.64</v>
      </c>
      <c r="AJ1908" s="319" t="s">
        <v>9843</v>
      </c>
      <c r="AK1908" s="320">
        <v>666342.68999999994</v>
      </c>
      <c r="AM1908" s="265" t="s">
        <v>38200</v>
      </c>
      <c r="AN1908" s="266">
        <v>29980.880000000001</v>
      </c>
      <c r="AP1908" s="233" t="s">
        <v>12646</v>
      </c>
      <c r="AQ1908" s="234">
        <v>6300</v>
      </c>
      <c r="AS1908" s="211" t="s">
        <v>6728</v>
      </c>
      <c r="AT1908" s="212">
        <v>181015</v>
      </c>
    </row>
    <row r="1909" spans="5:46" x14ac:dyDescent="0.3">
      <c r="E1909" s="263" t="s">
        <v>37498</v>
      </c>
      <c r="F1909" s="263"/>
      <c r="G1909" s="264">
        <v>21724</v>
      </c>
      <c r="I1909" s="227" t="s">
        <v>12425</v>
      </c>
      <c r="J1909" s="227"/>
      <c r="K1909" s="228">
        <v>162</v>
      </c>
      <c r="M1909" s="205" t="s">
        <v>4091</v>
      </c>
      <c r="N1909" s="205"/>
      <c r="O1909" s="206">
        <v>112000</v>
      </c>
      <c r="U1909" s="309" t="s">
        <v>55943</v>
      </c>
      <c r="V1909" s="310">
        <v>337671.26</v>
      </c>
      <c r="X1909" s="267" t="s">
        <v>38899</v>
      </c>
      <c r="Y1909" s="268">
        <v>49612.800000000003</v>
      </c>
      <c r="AA1909" s="229" t="s">
        <v>49687</v>
      </c>
      <c r="AB1909" s="230">
        <v>11286</v>
      </c>
      <c r="AD1909" s="209" t="s">
        <v>16452</v>
      </c>
      <c r="AE1909" s="210">
        <v>60638.58</v>
      </c>
      <c r="AF1909" s="93"/>
      <c r="AG1909" s="201" t="s">
        <v>13810</v>
      </c>
      <c r="AH1909" s="202">
        <v>5940.75</v>
      </c>
      <c r="AJ1909" s="319" t="s">
        <v>9844</v>
      </c>
      <c r="AK1909" s="320">
        <v>6388812.6200000001</v>
      </c>
      <c r="AM1909" s="265" t="s">
        <v>38203</v>
      </c>
      <c r="AN1909" s="266">
        <v>21724</v>
      </c>
      <c r="AP1909" s="233" t="s">
        <v>12648</v>
      </c>
      <c r="AQ1909" s="234">
        <v>162</v>
      </c>
      <c r="AS1909" s="211" t="s">
        <v>6937</v>
      </c>
      <c r="AT1909" s="212">
        <v>22954</v>
      </c>
    </row>
    <row r="1910" spans="5:46" x14ac:dyDescent="0.3">
      <c r="E1910" s="263" t="s">
        <v>37500</v>
      </c>
      <c r="F1910" s="263"/>
      <c r="G1910" s="264">
        <v>36338.5</v>
      </c>
      <c r="I1910" s="227" t="s">
        <v>12330</v>
      </c>
      <c r="J1910" s="227"/>
      <c r="K1910" s="228">
        <v>49270</v>
      </c>
      <c r="M1910" s="205" t="s">
        <v>4092</v>
      </c>
      <c r="N1910" s="205"/>
      <c r="O1910" s="206">
        <v>110398.43</v>
      </c>
      <c r="U1910" s="309" t="s">
        <v>61330</v>
      </c>
      <c r="V1910" s="310">
        <v>1500</v>
      </c>
      <c r="X1910" s="267" t="s">
        <v>33195</v>
      </c>
      <c r="Y1910" s="268">
        <v>10097.51</v>
      </c>
      <c r="AA1910" s="229" t="s">
        <v>16486</v>
      </c>
      <c r="AB1910" s="230">
        <v>2835</v>
      </c>
      <c r="AD1910" s="209" t="s">
        <v>16453</v>
      </c>
      <c r="AE1910" s="210">
        <v>221250.01</v>
      </c>
      <c r="AF1910" s="93"/>
      <c r="AG1910" s="201" t="s">
        <v>13811</v>
      </c>
      <c r="AH1910" s="202">
        <v>1027.8</v>
      </c>
      <c r="AJ1910" s="319" t="s">
        <v>9845</v>
      </c>
      <c r="AK1910" s="320">
        <v>60455.27</v>
      </c>
      <c r="AM1910" s="265" t="s">
        <v>38205</v>
      </c>
      <c r="AN1910" s="266">
        <v>36338.5</v>
      </c>
      <c r="AP1910" s="233" t="s">
        <v>12544</v>
      </c>
      <c r="AQ1910" s="234">
        <v>49270</v>
      </c>
      <c r="AS1910" s="211" t="s">
        <v>7130</v>
      </c>
      <c r="AT1910" s="212">
        <v>6378.4</v>
      </c>
    </row>
    <row r="1911" spans="5:46" x14ac:dyDescent="0.3">
      <c r="E1911" s="263" t="s">
        <v>37501</v>
      </c>
      <c r="F1911" s="263"/>
      <c r="G1911" s="264">
        <v>24839.99</v>
      </c>
      <c r="I1911" s="227" t="s">
        <v>12426</v>
      </c>
      <c r="J1911" s="227"/>
      <c r="K1911" s="228">
        <v>2453</v>
      </c>
      <c r="M1911" s="205" t="s">
        <v>4093</v>
      </c>
      <c r="N1911" s="205"/>
      <c r="O1911" s="206">
        <v>184818.02</v>
      </c>
      <c r="U1911" s="309" t="s">
        <v>67336</v>
      </c>
      <c r="V1911" s="310">
        <v>16595.689999999999</v>
      </c>
      <c r="X1911" s="267" t="s">
        <v>55864</v>
      </c>
      <c r="Y1911" s="268">
        <v>750.27</v>
      </c>
      <c r="AA1911" s="229" t="s">
        <v>51726</v>
      </c>
      <c r="AB1911" s="230">
        <v>2520</v>
      </c>
      <c r="AD1911" s="209" t="s">
        <v>16454</v>
      </c>
      <c r="AE1911" s="210">
        <v>733144.51</v>
      </c>
      <c r="AF1911" s="93"/>
      <c r="AG1911" s="201" t="s">
        <v>13812</v>
      </c>
      <c r="AH1911" s="202">
        <v>30095.66</v>
      </c>
      <c r="AJ1911" s="319" t="s">
        <v>9846</v>
      </c>
      <c r="AK1911" s="320">
        <v>4218.75</v>
      </c>
      <c r="AM1911" s="265" t="s">
        <v>38209</v>
      </c>
      <c r="AN1911" s="266">
        <v>24839.99</v>
      </c>
      <c r="AP1911" s="233" t="s">
        <v>12649</v>
      </c>
      <c r="AQ1911" s="234">
        <v>2453</v>
      </c>
      <c r="AS1911" s="211" t="s">
        <v>7397</v>
      </c>
      <c r="AT1911" s="212">
        <v>75553</v>
      </c>
    </row>
    <row r="1912" spans="5:46" x14ac:dyDescent="0.3">
      <c r="E1912" s="263" t="s">
        <v>37502</v>
      </c>
      <c r="F1912" s="263"/>
      <c r="G1912" s="264">
        <v>34039</v>
      </c>
      <c r="I1912" s="227" t="s">
        <v>12331</v>
      </c>
      <c r="J1912" s="227"/>
      <c r="K1912" s="228">
        <v>67770</v>
      </c>
      <c r="M1912" s="205" t="s">
        <v>4094</v>
      </c>
      <c r="N1912" s="205"/>
      <c r="O1912" s="206">
        <v>224836</v>
      </c>
      <c r="U1912" s="309" t="s">
        <v>67337</v>
      </c>
      <c r="V1912" s="310">
        <v>4853.7</v>
      </c>
      <c r="X1912" s="267" t="s">
        <v>16554</v>
      </c>
      <c r="Y1912" s="268">
        <v>25603.93</v>
      </c>
      <c r="AA1912" s="229" t="s">
        <v>51727</v>
      </c>
      <c r="AB1912" s="230">
        <v>7440</v>
      </c>
      <c r="AD1912" s="209" t="s">
        <v>16455</v>
      </c>
      <c r="AE1912" s="210">
        <v>414.61</v>
      </c>
      <c r="AF1912" s="93"/>
      <c r="AG1912" s="201" t="s">
        <v>13813</v>
      </c>
      <c r="AH1912" s="202">
        <v>97418.44</v>
      </c>
      <c r="AJ1912" s="319" t="s">
        <v>9847</v>
      </c>
      <c r="AK1912" s="320">
        <v>4185408.58</v>
      </c>
      <c r="AM1912" s="265" t="s">
        <v>38210</v>
      </c>
      <c r="AN1912" s="266">
        <v>34039</v>
      </c>
      <c r="AP1912" s="233" t="s">
        <v>12545</v>
      </c>
      <c r="AQ1912" s="234">
        <v>67770</v>
      </c>
      <c r="AS1912" s="211" t="s">
        <v>7614</v>
      </c>
      <c r="AT1912" s="212">
        <v>29219.56</v>
      </c>
    </row>
    <row r="1913" spans="5:46" x14ac:dyDescent="0.3">
      <c r="E1913" s="263" t="s">
        <v>37504</v>
      </c>
      <c r="F1913" s="263"/>
      <c r="G1913" s="264">
        <v>37758.629999999997</v>
      </c>
      <c r="I1913" s="227" t="s">
        <v>12332</v>
      </c>
      <c r="J1913" s="227"/>
      <c r="K1913" s="228">
        <v>34956</v>
      </c>
      <c r="M1913" s="205" t="s">
        <v>4095</v>
      </c>
      <c r="N1913" s="205"/>
      <c r="O1913" s="206">
        <v>153606.85999999999</v>
      </c>
      <c r="U1913" s="309" t="s">
        <v>67338</v>
      </c>
      <c r="V1913" s="310">
        <v>33534.67</v>
      </c>
      <c r="X1913" s="267" t="s">
        <v>51737</v>
      </c>
      <c r="Y1913" s="268">
        <v>1891</v>
      </c>
      <c r="AA1913" s="229" t="s">
        <v>42201</v>
      </c>
      <c r="AB1913" s="230">
        <v>3000</v>
      </c>
      <c r="AD1913" s="209" t="s">
        <v>16456</v>
      </c>
      <c r="AE1913" s="210">
        <v>8894.4500000000007</v>
      </c>
      <c r="AF1913" s="93"/>
      <c r="AG1913" s="201" t="s">
        <v>13814</v>
      </c>
      <c r="AH1913" s="202">
        <v>5512.2</v>
      </c>
      <c r="AJ1913" s="319" t="s">
        <v>9848</v>
      </c>
      <c r="AK1913" s="320">
        <v>74219170</v>
      </c>
      <c r="AM1913" s="265" t="s">
        <v>38214</v>
      </c>
      <c r="AN1913" s="266">
        <v>37758.629999999997</v>
      </c>
      <c r="AP1913" s="233" t="s">
        <v>12546</v>
      </c>
      <c r="AQ1913" s="234">
        <v>34956</v>
      </c>
      <c r="AS1913" s="211" t="s">
        <v>7807</v>
      </c>
      <c r="AT1913" s="212">
        <v>11639</v>
      </c>
    </row>
    <row r="1914" spans="5:46" x14ac:dyDescent="0.3">
      <c r="E1914" s="263" t="s">
        <v>37505</v>
      </c>
      <c r="F1914" s="263"/>
      <c r="G1914" s="264">
        <v>12379.74</v>
      </c>
      <c r="I1914" s="227" t="s">
        <v>12428</v>
      </c>
      <c r="J1914" s="227"/>
      <c r="K1914" s="228">
        <v>5751</v>
      </c>
      <c r="M1914" s="205" t="s">
        <v>4096</v>
      </c>
      <c r="N1914" s="205"/>
      <c r="O1914" s="206">
        <v>295000</v>
      </c>
      <c r="U1914" s="309" t="s">
        <v>34787</v>
      </c>
      <c r="V1914" s="310">
        <v>105895.29</v>
      </c>
      <c r="X1914" s="267" t="s">
        <v>63059</v>
      </c>
      <c r="Y1914" s="268">
        <v>1309</v>
      </c>
      <c r="AA1914" s="229" t="s">
        <v>16487</v>
      </c>
      <c r="AB1914" s="230">
        <v>1198.26</v>
      </c>
      <c r="AD1914" s="209" t="s">
        <v>16457</v>
      </c>
      <c r="AE1914" s="210">
        <v>11725</v>
      </c>
      <c r="AF1914" s="93"/>
      <c r="AG1914" s="201" t="s">
        <v>13815</v>
      </c>
      <c r="AH1914" s="202">
        <v>20228.72</v>
      </c>
      <c r="AJ1914" s="319" t="s">
        <v>9849</v>
      </c>
      <c r="AK1914" s="320">
        <v>65674.94</v>
      </c>
      <c r="AM1914" s="265" t="s">
        <v>38216</v>
      </c>
      <c r="AN1914" s="266">
        <v>12379.74</v>
      </c>
      <c r="AP1914" s="233" t="s">
        <v>12651</v>
      </c>
      <c r="AQ1914" s="234">
        <v>5751</v>
      </c>
      <c r="AS1914" s="211" t="s">
        <v>8077</v>
      </c>
      <c r="AT1914" s="212">
        <v>45603</v>
      </c>
    </row>
    <row r="1915" spans="5:46" x14ac:dyDescent="0.3">
      <c r="E1915" s="263" t="s">
        <v>37506</v>
      </c>
      <c r="F1915" s="263"/>
      <c r="G1915" s="264">
        <v>15944</v>
      </c>
      <c r="I1915" s="227" t="s">
        <v>12429</v>
      </c>
      <c r="J1915" s="227"/>
      <c r="K1915" s="228">
        <v>2560</v>
      </c>
      <c r="M1915" s="205" t="s">
        <v>4097</v>
      </c>
      <c r="N1915" s="205"/>
      <c r="O1915" s="206">
        <v>229076.3</v>
      </c>
      <c r="U1915" s="309" t="s">
        <v>61895</v>
      </c>
      <c r="V1915" s="310">
        <v>2236.3000000000002</v>
      </c>
      <c r="X1915" s="267" t="s">
        <v>58967</v>
      </c>
      <c r="Y1915" s="268">
        <v>4606.3999999999996</v>
      </c>
      <c r="AA1915" s="229" t="s">
        <v>16488</v>
      </c>
      <c r="AB1915" s="230">
        <v>1388.16</v>
      </c>
      <c r="AD1915" s="209" t="s">
        <v>16458</v>
      </c>
      <c r="AE1915" s="210">
        <v>5600</v>
      </c>
      <c r="AF1915" s="93"/>
      <c r="AG1915" s="201" t="s">
        <v>22892</v>
      </c>
      <c r="AH1915" s="202">
        <v>9750</v>
      </c>
      <c r="AJ1915" s="319" t="s">
        <v>9850</v>
      </c>
      <c r="AK1915" s="320">
        <v>286001.2</v>
      </c>
      <c r="AM1915" s="265" t="s">
        <v>38217</v>
      </c>
      <c r="AN1915" s="266">
        <v>15944</v>
      </c>
      <c r="AP1915" s="233" t="s">
        <v>12652</v>
      </c>
      <c r="AQ1915" s="234">
        <v>2560</v>
      </c>
      <c r="AS1915" s="211" t="s">
        <v>8344</v>
      </c>
      <c r="AT1915" s="212">
        <v>81495.039999999994</v>
      </c>
    </row>
    <row r="1916" spans="5:46" x14ac:dyDescent="0.3">
      <c r="E1916" s="263" t="s">
        <v>37507</v>
      </c>
      <c r="F1916" s="263"/>
      <c r="G1916" s="264">
        <v>25056</v>
      </c>
      <c r="I1916" s="227" t="s">
        <v>12333</v>
      </c>
      <c r="J1916" s="227"/>
      <c r="K1916" s="228">
        <v>66139.5</v>
      </c>
      <c r="M1916" s="205" t="s">
        <v>4098</v>
      </c>
      <c r="N1916" s="205"/>
      <c r="O1916" s="206">
        <v>192512.71</v>
      </c>
      <c r="U1916" s="309" t="s">
        <v>61896</v>
      </c>
      <c r="V1916" s="310">
        <v>171.07</v>
      </c>
      <c r="X1916" s="267" t="s">
        <v>57276</v>
      </c>
      <c r="Y1916" s="268">
        <v>4166</v>
      </c>
      <c r="AA1916" s="229" t="s">
        <v>47822</v>
      </c>
      <c r="AB1916" s="230">
        <v>18592.5</v>
      </c>
      <c r="AD1916" s="209" t="s">
        <v>16459</v>
      </c>
      <c r="AE1916" s="210">
        <v>11910</v>
      </c>
      <c r="AF1916" s="93"/>
      <c r="AG1916" s="201" t="s">
        <v>13816</v>
      </c>
      <c r="AH1916" s="202">
        <v>11724.2</v>
      </c>
      <c r="AJ1916" s="319" t="s">
        <v>9851</v>
      </c>
      <c r="AK1916" s="320">
        <v>298211.49</v>
      </c>
      <c r="AM1916" s="265" t="s">
        <v>38218</v>
      </c>
      <c r="AN1916" s="266">
        <v>25056</v>
      </c>
      <c r="AP1916" s="233" t="s">
        <v>12547</v>
      </c>
      <c r="AQ1916" s="234">
        <v>66139.5</v>
      </c>
      <c r="AS1916" s="211" t="s">
        <v>8732</v>
      </c>
      <c r="AT1916" s="212">
        <v>8298</v>
      </c>
    </row>
    <row r="1917" spans="5:46" x14ac:dyDescent="0.3">
      <c r="E1917" s="263" t="s">
        <v>37508</v>
      </c>
      <c r="F1917" s="263"/>
      <c r="G1917" s="264">
        <v>17182</v>
      </c>
      <c r="I1917" s="227" t="s">
        <v>12430</v>
      </c>
      <c r="J1917" s="227"/>
      <c r="K1917" s="228">
        <v>1533</v>
      </c>
      <c r="M1917" s="205" t="s">
        <v>4099</v>
      </c>
      <c r="N1917" s="205"/>
      <c r="O1917" s="206">
        <v>151511.85999999999</v>
      </c>
      <c r="U1917" s="309" t="s">
        <v>59538</v>
      </c>
      <c r="V1917" s="310">
        <v>7105.9</v>
      </c>
      <c r="X1917" s="267" t="s">
        <v>57277</v>
      </c>
      <c r="Y1917" s="268">
        <v>1302</v>
      </c>
      <c r="AA1917" s="229" t="s">
        <v>49688</v>
      </c>
      <c r="AB1917" s="230">
        <v>4832.3599999999997</v>
      </c>
      <c r="AD1917" s="209" t="s">
        <v>16460</v>
      </c>
      <c r="AE1917" s="210">
        <v>133.26</v>
      </c>
      <c r="AF1917" s="93"/>
      <c r="AG1917" s="201" t="s">
        <v>13817</v>
      </c>
      <c r="AH1917" s="202">
        <v>24593.19</v>
      </c>
      <c r="AJ1917" s="319" t="s">
        <v>9852</v>
      </c>
      <c r="AK1917" s="320">
        <v>875224.18</v>
      </c>
      <c r="AM1917" s="265" t="s">
        <v>38219</v>
      </c>
      <c r="AN1917" s="266">
        <v>17182</v>
      </c>
      <c r="AP1917" s="233" t="s">
        <v>12654</v>
      </c>
      <c r="AQ1917" s="234">
        <v>1533</v>
      </c>
      <c r="AS1917" s="211" t="s">
        <v>8989</v>
      </c>
      <c r="AT1917" s="212">
        <v>98853</v>
      </c>
    </row>
    <row r="1918" spans="5:46" x14ac:dyDescent="0.3">
      <c r="E1918" s="263" t="s">
        <v>37509</v>
      </c>
      <c r="F1918" s="263"/>
      <c r="G1918" s="264">
        <v>11718.91</v>
      </c>
      <c r="I1918" s="227" t="s">
        <v>12336</v>
      </c>
      <c r="J1918" s="227"/>
      <c r="K1918" s="228">
        <v>26000</v>
      </c>
      <c r="M1918" s="205" t="s">
        <v>4100</v>
      </c>
      <c r="N1918" s="205"/>
      <c r="O1918" s="206">
        <v>179041</v>
      </c>
      <c r="U1918" s="309" t="s">
        <v>18104</v>
      </c>
      <c r="V1918" s="310">
        <v>281333.36</v>
      </c>
      <c r="X1918" s="267" t="s">
        <v>61825</v>
      </c>
      <c r="Y1918" s="268">
        <v>22976.2</v>
      </c>
      <c r="AA1918" s="229" t="s">
        <v>47823</v>
      </c>
      <c r="AB1918" s="230">
        <v>326.56</v>
      </c>
      <c r="AD1918" s="209" t="s">
        <v>16461</v>
      </c>
      <c r="AE1918" s="210">
        <v>137030.37</v>
      </c>
      <c r="AF1918" s="93"/>
      <c r="AG1918" s="201" t="s">
        <v>22897</v>
      </c>
      <c r="AH1918" s="202">
        <v>57975.58</v>
      </c>
      <c r="AJ1918" s="319" t="s">
        <v>9853</v>
      </c>
      <c r="AK1918" s="320">
        <v>109173.05</v>
      </c>
      <c r="AM1918" s="265" t="s">
        <v>38223</v>
      </c>
      <c r="AN1918" s="266">
        <v>11718.91</v>
      </c>
      <c r="AP1918" s="233" t="s">
        <v>12551</v>
      </c>
      <c r="AQ1918" s="234">
        <v>26000</v>
      </c>
      <c r="AS1918" s="211" t="s">
        <v>9175</v>
      </c>
      <c r="AT1918" s="212">
        <v>8820</v>
      </c>
    </row>
    <row r="1919" spans="5:46" x14ac:dyDescent="0.3">
      <c r="E1919" s="263" t="s">
        <v>37510</v>
      </c>
      <c r="F1919" s="263"/>
      <c r="G1919" s="264">
        <v>68435.149999999994</v>
      </c>
      <c r="I1919" s="227" t="s">
        <v>12337</v>
      </c>
      <c r="J1919" s="227"/>
      <c r="K1919" s="228">
        <v>10500</v>
      </c>
      <c r="M1919" s="205" t="s">
        <v>4101</v>
      </c>
      <c r="N1919" s="205"/>
      <c r="O1919" s="206">
        <v>228698</v>
      </c>
      <c r="U1919" s="309" t="s">
        <v>18106</v>
      </c>
      <c r="V1919" s="310">
        <v>21522</v>
      </c>
      <c r="X1919" s="267" t="s">
        <v>51746</v>
      </c>
      <c r="Y1919" s="268">
        <v>1176.31</v>
      </c>
      <c r="AA1919" s="229" t="s">
        <v>34617</v>
      </c>
      <c r="AB1919" s="230">
        <v>12044.89</v>
      </c>
      <c r="AD1919" s="209" t="s">
        <v>16462</v>
      </c>
      <c r="AE1919" s="210">
        <v>315426.34999999998</v>
      </c>
      <c r="AF1919" s="93"/>
      <c r="AG1919" s="201" t="s">
        <v>32316</v>
      </c>
      <c r="AH1919" s="202">
        <v>24000</v>
      </c>
      <c r="AJ1919" s="319" t="s">
        <v>9854</v>
      </c>
      <c r="AK1919" s="320">
        <v>196904.37</v>
      </c>
      <c r="AM1919" s="265" t="s">
        <v>38228</v>
      </c>
      <c r="AN1919" s="266">
        <v>68435.149999999994</v>
      </c>
      <c r="AP1919" s="233" t="s">
        <v>12552</v>
      </c>
      <c r="AQ1919" s="234">
        <v>10500</v>
      </c>
      <c r="AS1919" s="211" t="s">
        <v>9317</v>
      </c>
      <c r="AT1919" s="212">
        <v>888507.1</v>
      </c>
    </row>
    <row r="1920" spans="5:46" x14ac:dyDescent="0.3">
      <c r="E1920" s="263" t="s">
        <v>37511</v>
      </c>
      <c r="F1920" s="263"/>
      <c r="G1920" s="264">
        <v>20818.13</v>
      </c>
      <c r="I1920" s="227" t="s">
        <v>12338</v>
      </c>
      <c r="J1920" s="227"/>
      <c r="K1920" s="228">
        <v>57796</v>
      </c>
      <c r="M1920" s="205" t="s">
        <v>4102</v>
      </c>
      <c r="N1920" s="205"/>
      <c r="O1920" s="206">
        <v>51062.55</v>
      </c>
      <c r="U1920" s="309" t="s">
        <v>38980</v>
      </c>
      <c r="V1920" s="310">
        <v>2616.4</v>
      </c>
      <c r="X1920" s="267" t="s">
        <v>48718</v>
      </c>
      <c r="Y1920" s="268">
        <v>17657.48</v>
      </c>
      <c r="AA1920" s="229" t="s">
        <v>46704</v>
      </c>
      <c r="AB1920" s="230">
        <v>83085.91</v>
      </c>
      <c r="AD1920" s="209" t="s">
        <v>16463</v>
      </c>
      <c r="AE1920" s="210">
        <v>98549.45</v>
      </c>
      <c r="AF1920" s="93"/>
      <c r="AG1920" s="201" t="s">
        <v>13818</v>
      </c>
      <c r="AH1920" s="202">
        <v>1027.8</v>
      </c>
      <c r="AJ1920" s="319" t="s">
        <v>9855</v>
      </c>
      <c r="AK1920" s="320">
        <v>35898.559999999998</v>
      </c>
      <c r="AM1920" s="265" t="s">
        <v>38233</v>
      </c>
      <c r="AN1920" s="266">
        <v>20818.13</v>
      </c>
      <c r="AP1920" s="233" t="s">
        <v>12553</v>
      </c>
      <c r="AQ1920" s="234">
        <v>57796</v>
      </c>
      <c r="AS1920" s="211" t="s">
        <v>11098</v>
      </c>
      <c r="AT1920" s="212">
        <v>6604.11</v>
      </c>
    </row>
    <row r="1921" spans="5:46" x14ac:dyDescent="0.3">
      <c r="E1921" s="263" t="s">
        <v>37512</v>
      </c>
      <c r="F1921" s="263"/>
      <c r="G1921" s="264">
        <v>28406.25</v>
      </c>
      <c r="I1921" s="227" t="s">
        <v>12431</v>
      </c>
      <c r="J1921" s="227"/>
      <c r="K1921" s="228">
        <v>3284</v>
      </c>
      <c r="M1921" s="205" t="s">
        <v>4103</v>
      </c>
      <c r="N1921" s="205"/>
      <c r="O1921" s="206">
        <v>92037.11</v>
      </c>
      <c r="U1921" s="309" t="s">
        <v>18107</v>
      </c>
      <c r="V1921" s="310">
        <v>48516</v>
      </c>
      <c r="X1921" s="267" t="s">
        <v>51747</v>
      </c>
      <c r="Y1921" s="268">
        <v>12656.2</v>
      </c>
      <c r="AA1921" s="229" t="s">
        <v>47824</v>
      </c>
      <c r="AB1921" s="230">
        <v>2266.84</v>
      </c>
      <c r="AD1921" s="209" t="s">
        <v>16464</v>
      </c>
      <c r="AE1921" s="210">
        <v>68105.53</v>
      </c>
      <c r="AF1921" s="93"/>
      <c r="AG1921" s="201" t="s">
        <v>22903</v>
      </c>
      <c r="AH1921" s="202">
        <v>113712.01</v>
      </c>
      <c r="AJ1921" s="319" t="s">
        <v>9856</v>
      </c>
      <c r="AK1921" s="320">
        <v>85709.38</v>
      </c>
      <c r="AM1921" s="265" t="s">
        <v>38237</v>
      </c>
      <c r="AN1921" s="266">
        <v>28406.25</v>
      </c>
      <c r="AP1921" s="233" t="s">
        <v>12655</v>
      </c>
      <c r="AQ1921" s="234">
        <v>3284</v>
      </c>
      <c r="AS1921" s="211" t="s">
        <v>11317</v>
      </c>
      <c r="AT1921" s="212">
        <v>20265.27</v>
      </c>
    </row>
    <row r="1922" spans="5:46" x14ac:dyDescent="0.3">
      <c r="E1922" s="263" t="s">
        <v>37513</v>
      </c>
      <c r="F1922" s="263"/>
      <c r="G1922" s="264">
        <v>14042.81</v>
      </c>
      <c r="I1922" s="227" t="s">
        <v>12432</v>
      </c>
      <c r="J1922" s="227"/>
      <c r="K1922" s="228">
        <v>1768</v>
      </c>
      <c r="M1922" s="205" t="s">
        <v>4104</v>
      </c>
      <c r="N1922" s="205"/>
      <c r="O1922" s="206">
        <v>80025.88</v>
      </c>
      <c r="U1922" s="309" t="s">
        <v>38982</v>
      </c>
      <c r="V1922" s="310">
        <v>1330.99</v>
      </c>
      <c r="X1922" s="267" t="s">
        <v>51748</v>
      </c>
      <c r="Y1922" s="268">
        <v>58538.38</v>
      </c>
      <c r="AA1922" s="229" t="s">
        <v>42202</v>
      </c>
      <c r="AB1922" s="230">
        <v>17779.46</v>
      </c>
      <c r="AD1922" s="209" t="s">
        <v>16465</v>
      </c>
      <c r="AE1922" s="210">
        <v>1386.85</v>
      </c>
      <c r="AF1922" s="93"/>
      <c r="AG1922" s="201" t="s">
        <v>13819</v>
      </c>
      <c r="AH1922" s="202">
        <v>30754.62</v>
      </c>
      <c r="AJ1922" s="319" t="s">
        <v>9857</v>
      </c>
      <c r="AK1922" s="320">
        <v>43178.32</v>
      </c>
      <c r="AM1922" s="265" t="s">
        <v>38238</v>
      </c>
      <c r="AN1922" s="266">
        <v>14042.81</v>
      </c>
      <c r="AP1922" s="233" t="s">
        <v>12656</v>
      </c>
      <c r="AQ1922" s="234">
        <v>1768</v>
      </c>
      <c r="AS1922" s="211" t="s">
        <v>11575</v>
      </c>
      <c r="AT1922" s="212">
        <v>305627.13</v>
      </c>
    </row>
    <row r="1923" spans="5:46" x14ac:dyDescent="0.3">
      <c r="E1923" s="263" t="s">
        <v>37514</v>
      </c>
      <c r="F1923" s="263"/>
      <c r="G1923" s="264">
        <v>254696.48</v>
      </c>
      <c r="I1923" s="227" t="s">
        <v>12433</v>
      </c>
      <c r="J1923" s="227"/>
      <c r="K1923" s="228">
        <v>1239</v>
      </c>
      <c r="M1923" s="205" t="s">
        <v>4105</v>
      </c>
      <c r="N1923" s="205"/>
      <c r="O1923" s="206">
        <v>48832.59</v>
      </c>
      <c r="U1923" s="309" t="s">
        <v>46789</v>
      </c>
      <c r="V1923" s="310">
        <v>212.88</v>
      </c>
      <c r="X1923" s="267" t="s">
        <v>61826</v>
      </c>
      <c r="Y1923" s="268">
        <v>11242.7</v>
      </c>
      <c r="AA1923" s="229" t="s">
        <v>33190</v>
      </c>
      <c r="AB1923" s="230">
        <v>32083.75</v>
      </c>
      <c r="AD1923" s="209" t="s">
        <v>16466</v>
      </c>
      <c r="AE1923" s="210">
        <v>662029.38</v>
      </c>
      <c r="AF1923" s="93"/>
      <c r="AG1923" s="201" t="s">
        <v>32317</v>
      </c>
      <c r="AH1923" s="202">
        <v>128054.67</v>
      </c>
      <c r="AJ1923" s="319" t="s">
        <v>9858</v>
      </c>
      <c r="AK1923" s="320">
        <v>8000.01</v>
      </c>
      <c r="AM1923" s="265" t="s">
        <v>38243</v>
      </c>
      <c r="AN1923" s="266">
        <v>254696.48</v>
      </c>
      <c r="AP1923" s="233" t="s">
        <v>12657</v>
      </c>
      <c r="AQ1923" s="234">
        <v>1239</v>
      </c>
      <c r="AS1923" s="211" t="s">
        <v>12238</v>
      </c>
      <c r="AT1923" s="212">
        <v>7907.3</v>
      </c>
    </row>
    <row r="1924" spans="5:46" x14ac:dyDescent="0.3">
      <c r="E1924" s="263" t="s">
        <v>37515</v>
      </c>
      <c r="F1924" s="263"/>
      <c r="G1924" s="264">
        <v>10838</v>
      </c>
      <c r="I1924" s="227" t="s">
        <v>12339</v>
      </c>
      <c r="J1924" s="227"/>
      <c r="K1924" s="228">
        <v>16720.25</v>
      </c>
      <c r="M1924" s="205" t="s">
        <v>4106</v>
      </c>
      <c r="N1924" s="205"/>
      <c r="O1924" s="206">
        <v>200044.13</v>
      </c>
      <c r="U1924" s="309" t="s">
        <v>42290</v>
      </c>
      <c r="V1924" s="310">
        <v>255</v>
      </c>
      <c r="X1924" s="267" t="s">
        <v>61827</v>
      </c>
      <c r="Y1924" s="268">
        <v>598.12</v>
      </c>
      <c r="AA1924" s="229" t="s">
        <v>51728</v>
      </c>
      <c r="AB1924" s="230">
        <v>27275</v>
      </c>
      <c r="AD1924" s="209" t="s">
        <v>16467</v>
      </c>
      <c r="AE1924" s="210">
        <v>208310.72</v>
      </c>
      <c r="AF1924" s="93"/>
      <c r="AG1924" s="201" t="s">
        <v>32318</v>
      </c>
      <c r="AH1924" s="202">
        <v>1251.94</v>
      </c>
      <c r="AJ1924" s="319" t="s">
        <v>9860</v>
      </c>
      <c r="AK1924" s="320">
        <v>69621</v>
      </c>
      <c r="AM1924" s="265" t="s">
        <v>38245</v>
      </c>
      <c r="AN1924" s="266">
        <v>10838</v>
      </c>
      <c r="AP1924" s="233" t="s">
        <v>12554</v>
      </c>
      <c r="AQ1924" s="234">
        <v>16720.25</v>
      </c>
      <c r="AS1924" s="211" t="s">
        <v>11920</v>
      </c>
      <c r="AT1924" s="212">
        <v>55</v>
      </c>
    </row>
    <row r="1925" spans="5:46" x14ac:dyDescent="0.3">
      <c r="E1925" s="263" t="s">
        <v>37517</v>
      </c>
      <c r="F1925" s="263"/>
      <c r="G1925" s="264">
        <v>355929.29</v>
      </c>
      <c r="I1925" s="227" t="s">
        <v>12434</v>
      </c>
      <c r="J1925" s="227"/>
      <c r="K1925" s="228">
        <v>7538</v>
      </c>
      <c r="M1925" s="205" t="s">
        <v>4107</v>
      </c>
      <c r="N1925" s="205"/>
      <c r="O1925" s="206">
        <v>186989.5</v>
      </c>
      <c r="U1925" s="309" t="s">
        <v>40199</v>
      </c>
      <c r="V1925" s="310">
        <v>19382.64</v>
      </c>
      <c r="X1925" s="267" t="s">
        <v>64037</v>
      </c>
      <c r="Y1925" s="268">
        <v>-17917.259999999998</v>
      </c>
      <c r="AA1925" s="229" t="s">
        <v>44477</v>
      </c>
      <c r="AB1925" s="230">
        <v>31520</v>
      </c>
      <c r="AD1925" s="209" t="s">
        <v>16468</v>
      </c>
      <c r="AE1925" s="210">
        <v>1178.8900000000001</v>
      </c>
      <c r="AF1925" s="93"/>
      <c r="AG1925" s="201" t="s">
        <v>32319</v>
      </c>
      <c r="AH1925" s="202">
        <v>46533.21</v>
      </c>
      <c r="AJ1925" s="319" t="s">
        <v>12060</v>
      </c>
      <c r="AK1925" s="320">
        <v>273341.76</v>
      </c>
      <c r="AM1925" s="265" t="s">
        <v>38251</v>
      </c>
      <c r="AN1925" s="266">
        <v>355929.29</v>
      </c>
      <c r="AP1925" s="233" t="s">
        <v>12658</v>
      </c>
      <c r="AQ1925" s="234">
        <v>7538</v>
      </c>
      <c r="AS1925" s="211" t="s">
        <v>9884</v>
      </c>
      <c r="AT1925" s="212">
        <v>1798793.91</v>
      </c>
    </row>
    <row r="1926" spans="5:46" x14ac:dyDescent="0.3">
      <c r="E1926" s="263" t="s">
        <v>37518</v>
      </c>
      <c r="F1926" s="263"/>
      <c r="G1926" s="264">
        <v>7593.86</v>
      </c>
      <c r="I1926" s="227" t="s">
        <v>12340</v>
      </c>
      <c r="J1926" s="227"/>
      <c r="K1926" s="228">
        <v>32242.720000000001</v>
      </c>
      <c r="M1926" s="205" t="s">
        <v>4108</v>
      </c>
      <c r="N1926" s="205"/>
      <c r="O1926" s="206">
        <v>79500</v>
      </c>
      <c r="U1926" s="309" t="s">
        <v>38983</v>
      </c>
      <c r="V1926" s="310">
        <v>156.07</v>
      </c>
      <c r="X1926" s="267" t="s">
        <v>61828</v>
      </c>
      <c r="Y1926" s="268">
        <v>17917.439999999999</v>
      </c>
      <c r="AA1926" s="229" t="s">
        <v>38895</v>
      </c>
      <c r="AB1926" s="230">
        <v>8660</v>
      </c>
      <c r="AD1926" s="209" t="s">
        <v>16469</v>
      </c>
      <c r="AE1926" s="210">
        <v>1264904.17</v>
      </c>
      <c r="AF1926" s="93"/>
      <c r="AG1926" s="201" t="s">
        <v>32320</v>
      </c>
      <c r="AH1926" s="202">
        <v>879.18</v>
      </c>
      <c r="AJ1926" s="319" t="s">
        <v>9861</v>
      </c>
      <c r="AK1926" s="320">
        <v>5333181.49</v>
      </c>
      <c r="AM1926" s="265" t="s">
        <v>38253</v>
      </c>
      <c r="AN1926" s="266">
        <v>7593.86</v>
      </c>
      <c r="AP1926" s="233" t="s">
        <v>12555</v>
      </c>
      <c r="AQ1926" s="234">
        <v>32242.720000000001</v>
      </c>
      <c r="AS1926" s="211" t="s">
        <v>6729</v>
      </c>
      <c r="AT1926" s="212">
        <v>16500</v>
      </c>
    </row>
    <row r="1927" spans="5:46" x14ac:dyDescent="0.3">
      <c r="E1927" s="263" t="s">
        <v>37519</v>
      </c>
      <c r="F1927" s="263"/>
      <c r="G1927" s="264">
        <v>466029.39</v>
      </c>
      <c r="I1927" s="227" t="s">
        <v>12341</v>
      </c>
      <c r="J1927" s="227"/>
      <c r="K1927" s="228">
        <v>11340</v>
      </c>
      <c r="M1927" s="205" t="s">
        <v>4109</v>
      </c>
      <c r="N1927" s="205"/>
      <c r="O1927" s="206">
        <v>270000</v>
      </c>
      <c r="U1927" s="309" t="s">
        <v>38984</v>
      </c>
      <c r="V1927" s="310">
        <v>627.14</v>
      </c>
      <c r="X1927" s="267" t="s">
        <v>59498</v>
      </c>
      <c r="Y1927" s="268">
        <v>76916.78</v>
      </c>
      <c r="AA1927" s="229" t="s">
        <v>33191</v>
      </c>
      <c r="AB1927" s="230">
        <v>5084.26</v>
      </c>
      <c r="AD1927" s="209" t="s">
        <v>16470</v>
      </c>
      <c r="AE1927" s="210">
        <v>8420.6299999999992</v>
      </c>
      <c r="AF1927" s="93"/>
      <c r="AG1927" s="201" t="s">
        <v>32321</v>
      </c>
      <c r="AH1927" s="202">
        <v>19445.53</v>
      </c>
      <c r="AJ1927" s="319" t="s">
        <v>9862</v>
      </c>
      <c r="AK1927" s="320">
        <v>945032.35</v>
      </c>
      <c r="AM1927" s="265" t="s">
        <v>38258</v>
      </c>
      <c r="AN1927" s="266">
        <v>466029.39</v>
      </c>
      <c r="AP1927" s="233" t="s">
        <v>12556</v>
      </c>
      <c r="AQ1927" s="234">
        <v>11340</v>
      </c>
      <c r="AS1927" s="211" t="s">
        <v>7131</v>
      </c>
      <c r="AT1927" s="212">
        <v>2672</v>
      </c>
    </row>
    <row r="1928" spans="5:46" x14ac:dyDescent="0.3">
      <c r="E1928" s="263" t="s">
        <v>37522</v>
      </c>
      <c r="F1928" s="263"/>
      <c r="G1928" s="264">
        <v>118541.79</v>
      </c>
      <c r="I1928" s="227" t="s">
        <v>12342</v>
      </c>
      <c r="J1928" s="227"/>
      <c r="K1928" s="228">
        <v>84677</v>
      </c>
      <c r="M1928" s="205" t="s">
        <v>4110</v>
      </c>
      <c r="N1928" s="205"/>
      <c r="O1928" s="206">
        <v>94963.56</v>
      </c>
      <c r="U1928" s="309" t="s">
        <v>18109</v>
      </c>
      <c r="V1928" s="310">
        <v>8459.4500000000007</v>
      </c>
      <c r="X1928" s="267" t="s">
        <v>59499</v>
      </c>
      <c r="Y1928" s="268">
        <v>306.29000000000002</v>
      </c>
      <c r="AA1928" s="229" t="s">
        <v>33192</v>
      </c>
      <c r="AB1928" s="230">
        <v>8270.5499999999993</v>
      </c>
      <c r="AD1928" s="209" t="s">
        <v>16471</v>
      </c>
      <c r="AE1928" s="210">
        <v>611.91</v>
      </c>
      <c r="AF1928" s="93"/>
      <c r="AG1928" s="201" t="s">
        <v>32322</v>
      </c>
      <c r="AH1928" s="202">
        <v>9570.14</v>
      </c>
      <c r="AJ1928" s="319" t="s">
        <v>9863</v>
      </c>
      <c r="AK1928" s="320">
        <v>1685337.19</v>
      </c>
      <c r="AM1928" s="265" t="s">
        <v>38266</v>
      </c>
      <c r="AN1928" s="266">
        <v>118541.79</v>
      </c>
      <c r="AP1928" s="233" t="s">
        <v>12557</v>
      </c>
      <c r="AQ1928" s="234">
        <v>84677</v>
      </c>
      <c r="AS1928" s="211" t="s">
        <v>7398</v>
      </c>
      <c r="AT1928" s="212">
        <v>4518</v>
      </c>
    </row>
    <row r="1929" spans="5:46" x14ac:dyDescent="0.3">
      <c r="E1929" s="263" t="s">
        <v>37523</v>
      </c>
      <c r="F1929" s="263"/>
      <c r="G1929" s="264">
        <v>383811.04</v>
      </c>
      <c r="I1929" s="227" t="s">
        <v>12346</v>
      </c>
      <c r="J1929" s="227"/>
      <c r="K1929" s="228">
        <v>14678.2</v>
      </c>
      <c r="M1929" s="205" t="s">
        <v>4111</v>
      </c>
      <c r="N1929" s="205"/>
      <c r="O1929" s="206">
        <v>20443.41</v>
      </c>
      <c r="U1929" s="309" t="s">
        <v>18110</v>
      </c>
      <c r="V1929" s="310">
        <v>28700</v>
      </c>
      <c r="X1929" s="267" t="s">
        <v>64038</v>
      </c>
      <c r="Y1929" s="268">
        <v>636.36</v>
      </c>
      <c r="AA1929" s="229" t="s">
        <v>33193</v>
      </c>
      <c r="AB1929" s="230">
        <v>2482.2199999999998</v>
      </c>
      <c r="AD1929" s="209" t="s">
        <v>16472</v>
      </c>
      <c r="AE1929" s="210">
        <v>2046.23</v>
      </c>
      <c r="AF1929" s="93"/>
      <c r="AG1929" s="201" t="s">
        <v>32323</v>
      </c>
      <c r="AH1929" s="202">
        <v>1251.94</v>
      </c>
      <c r="AJ1929" s="319" t="s">
        <v>9864</v>
      </c>
      <c r="AK1929" s="320">
        <v>647400.25</v>
      </c>
      <c r="AM1929" s="265" t="s">
        <v>38271</v>
      </c>
      <c r="AN1929" s="266">
        <v>383811.04</v>
      </c>
      <c r="AP1929" s="233" t="s">
        <v>12562</v>
      </c>
      <c r="AQ1929" s="234">
        <v>14678.2</v>
      </c>
      <c r="AS1929" s="211" t="s">
        <v>7808</v>
      </c>
      <c r="AT1929" s="212">
        <v>1930</v>
      </c>
    </row>
    <row r="1930" spans="5:46" x14ac:dyDescent="0.3">
      <c r="E1930" s="263" t="s">
        <v>37524</v>
      </c>
      <c r="F1930" s="263"/>
      <c r="G1930" s="264">
        <v>29371.1</v>
      </c>
      <c r="I1930" s="227" t="s">
        <v>12438</v>
      </c>
      <c r="J1930" s="227"/>
      <c r="K1930" s="228">
        <v>3399</v>
      </c>
      <c r="M1930" s="205" t="s">
        <v>4112</v>
      </c>
      <c r="N1930" s="205"/>
      <c r="O1930" s="206">
        <v>65575</v>
      </c>
      <c r="U1930" s="309" t="s">
        <v>18111</v>
      </c>
      <c r="V1930" s="310">
        <v>18825.38</v>
      </c>
      <c r="X1930" s="267" t="s">
        <v>55865</v>
      </c>
      <c r="Y1930" s="268">
        <v>166876.28</v>
      </c>
      <c r="AA1930" s="229" t="s">
        <v>33194</v>
      </c>
      <c r="AB1930" s="230">
        <v>46.32</v>
      </c>
      <c r="AD1930" s="209" t="s">
        <v>16473</v>
      </c>
      <c r="AE1930" s="210">
        <v>997.23</v>
      </c>
      <c r="AF1930" s="93"/>
      <c r="AG1930" s="201" t="s">
        <v>22942</v>
      </c>
      <c r="AH1930" s="202">
        <v>46533.21</v>
      </c>
      <c r="AJ1930" s="319" t="s">
        <v>9866</v>
      </c>
      <c r="AK1930" s="320">
        <v>25692842.16</v>
      </c>
      <c r="AM1930" s="265" t="s">
        <v>38276</v>
      </c>
      <c r="AN1930" s="266">
        <v>29371.1</v>
      </c>
      <c r="AP1930" s="233" t="s">
        <v>12662</v>
      </c>
      <c r="AQ1930" s="234">
        <v>3399</v>
      </c>
      <c r="AS1930" s="211" t="s">
        <v>8078</v>
      </c>
      <c r="AT1930" s="212">
        <v>3203</v>
      </c>
    </row>
    <row r="1931" spans="5:46" x14ac:dyDescent="0.3">
      <c r="E1931" s="263" t="s">
        <v>37525</v>
      </c>
      <c r="F1931" s="263"/>
      <c r="G1931" s="264">
        <v>997697.38</v>
      </c>
      <c r="I1931" s="227" t="s">
        <v>12347</v>
      </c>
      <c r="J1931" s="227"/>
      <c r="K1931" s="228">
        <v>38618</v>
      </c>
      <c r="M1931" s="205" t="s">
        <v>2201</v>
      </c>
      <c r="N1931" s="205"/>
      <c r="O1931" s="206">
        <v>1211754</v>
      </c>
      <c r="U1931" s="309" t="s">
        <v>36148</v>
      </c>
      <c r="V1931" s="310">
        <v>1277008.1499999999</v>
      </c>
      <c r="X1931" s="267" t="s">
        <v>54891</v>
      </c>
      <c r="Y1931" s="268">
        <v>4900.97</v>
      </c>
      <c r="AA1931" s="229" t="s">
        <v>36073</v>
      </c>
      <c r="AB1931" s="230">
        <v>26149</v>
      </c>
      <c r="AD1931" s="209" t="s">
        <v>16474</v>
      </c>
      <c r="AE1931" s="210">
        <v>1692</v>
      </c>
      <c r="AF1931" s="93"/>
      <c r="AG1931" s="201" t="s">
        <v>22943</v>
      </c>
      <c r="AH1931" s="202">
        <v>879.18</v>
      </c>
      <c r="AJ1931" s="319" t="s">
        <v>9867</v>
      </c>
      <c r="AK1931" s="320">
        <v>69890.42</v>
      </c>
      <c r="AM1931" s="265" t="s">
        <v>38281</v>
      </c>
      <c r="AN1931" s="266">
        <v>997697.38</v>
      </c>
      <c r="AP1931" s="233" t="s">
        <v>12563</v>
      </c>
      <c r="AQ1931" s="234">
        <v>38618</v>
      </c>
      <c r="AS1931" s="211" t="s">
        <v>8733</v>
      </c>
      <c r="AT1931" s="212">
        <v>2000</v>
      </c>
    </row>
    <row r="1932" spans="5:46" x14ac:dyDescent="0.3">
      <c r="E1932" s="263" t="s">
        <v>37526</v>
      </c>
      <c r="F1932" s="263"/>
      <c r="G1932" s="264">
        <v>174839.55</v>
      </c>
      <c r="I1932" s="227" t="s">
        <v>12439</v>
      </c>
      <c r="J1932" s="227"/>
      <c r="K1932" s="228">
        <v>4127</v>
      </c>
      <c r="M1932" s="205" t="s">
        <v>2202</v>
      </c>
      <c r="N1932" s="205"/>
      <c r="O1932" s="206">
        <v>42022</v>
      </c>
      <c r="U1932" s="309" t="s">
        <v>67339</v>
      </c>
      <c r="V1932" s="310">
        <v>70200</v>
      </c>
      <c r="X1932" s="267" t="s">
        <v>46707</v>
      </c>
      <c r="Y1932" s="268">
        <v>374.91</v>
      </c>
      <c r="AA1932" s="229" t="s">
        <v>49689</v>
      </c>
      <c r="AB1932" s="230">
        <v>9877.08</v>
      </c>
      <c r="AD1932" s="209" t="s">
        <v>16475</v>
      </c>
      <c r="AE1932" s="210">
        <v>41878.339999999997</v>
      </c>
      <c r="AF1932" s="93"/>
      <c r="AG1932" s="201" t="s">
        <v>32324</v>
      </c>
      <c r="AH1932" s="202">
        <v>19445.53</v>
      </c>
      <c r="AJ1932" s="319" t="s">
        <v>9868</v>
      </c>
      <c r="AK1932" s="320">
        <v>1010</v>
      </c>
      <c r="AM1932" s="265" t="s">
        <v>38286</v>
      </c>
      <c r="AN1932" s="266">
        <v>174839.55</v>
      </c>
      <c r="AP1932" s="233" t="s">
        <v>12663</v>
      </c>
      <c r="AQ1932" s="234">
        <v>4127</v>
      </c>
      <c r="AS1932" s="211" t="s">
        <v>8990</v>
      </c>
      <c r="AT1932" s="212">
        <v>4253</v>
      </c>
    </row>
    <row r="1933" spans="5:46" x14ac:dyDescent="0.3">
      <c r="E1933" s="263" t="s">
        <v>37527</v>
      </c>
      <c r="F1933" s="263"/>
      <c r="G1933" s="264">
        <v>27026</v>
      </c>
      <c r="I1933" s="227" t="s">
        <v>12441</v>
      </c>
      <c r="J1933" s="227"/>
      <c r="K1933" s="228">
        <v>350</v>
      </c>
      <c r="M1933" s="205" t="s">
        <v>2203</v>
      </c>
      <c r="N1933" s="205"/>
      <c r="O1933" s="206">
        <v>5051</v>
      </c>
      <c r="U1933" s="309" t="s">
        <v>67340</v>
      </c>
      <c r="V1933" s="310">
        <v>2400</v>
      </c>
      <c r="X1933" s="267" t="s">
        <v>54892</v>
      </c>
      <c r="Y1933" s="268">
        <v>1200.74</v>
      </c>
      <c r="AA1933" s="229" t="s">
        <v>49690</v>
      </c>
      <c r="AB1933" s="230">
        <v>1499.75</v>
      </c>
      <c r="AD1933" s="209" t="s">
        <v>16476</v>
      </c>
      <c r="AE1933" s="210">
        <v>4757</v>
      </c>
      <c r="AF1933" s="93"/>
      <c r="AG1933" s="201" t="s">
        <v>22945</v>
      </c>
      <c r="AH1933" s="202">
        <v>9570.14</v>
      </c>
      <c r="AJ1933" s="319" t="s">
        <v>9869</v>
      </c>
      <c r="AK1933" s="320">
        <v>3225472.64</v>
      </c>
      <c r="AM1933" s="265" t="s">
        <v>38290</v>
      </c>
      <c r="AN1933" s="266">
        <v>27026</v>
      </c>
      <c r="AP1933" s="233" t="s">
        <v>12665</v>
      </c>
      <c r="AQ1933" s="234">
        <v>350</v>
      </c>
      <c r="AS1933" s="211" t="s">
        <v>9449</v>
      </c>
      <c r="AT1933" s="212">
        <v>10541</v>
      </c>
    </row>
    <row r="1934" spans="5:46" x14ac:dyDescent="0.3">
      <c r="E1934" s="263" t="s">
        <v>37529</v>
      </c>
      <c r="F1934" s="263"/>
      <c r="G1934" s="264">
        <v>34878.22</v>
      </c>
      <c r="I1934" s="227" t="s">
        <v>12443</v>
      </c>
      <c r="J1934" s="227"/>
      <c r="K1934" s="228">
        <v>600</v>
      </c>
      <c r="M1934" s="205" t="s">
        <v>2204</v>
      </c>
      <c r="N1934" s="205"/>
      <c r="O1934" s="206">
        <v>21682</v>
      </c>
      <c r="U1934" s="309" t="s">
        <v>67341</v>
      </c>
      <c r="V1934" s="310">
        <v>11131.25</v>
      </c>
      <c r="X1934" s="267" t="s">
        <v>57278</v>
      </c>
      <c r="Y1934" s="268">
        <v>5386.69</v>
      </c>
      <c r="AA1934" s="229" t="s">
        <v>40138</v>
      </c>
      <c r="AB1934" s="230">
        <v>1039.3800000000001</v>
      </c>
      <c r="AD1934" s="209" t="s">
        <v>16477</v>
      </c>
      <c r="AE1934" s="210">
        <v>499.95</v>
      </c>
      <c r="AF1934" s="93"/>
      <c r="AG1934" s="201" t="s">
        <v>13820</v>
      </c>
      <c r="AH1934" s="202">
        <v>1047.06</v>
      </c>
      <c r="AJ1934" s="319" t="s">
        <v>9870</v>
      </c>
      <c r="AK1934" s="320">
        <v>64539.199999999997</v>
      </c>
      <c r="AM1934" s="265" t="s">
        <v>38295</v>
      </c>
      <c r="AN1934" s="266">
        <v>34878.22</v>
      </c>
      <c r="AP1934" s="233" t="s">
        <v>12669</v>
      </c>
      <c r="AQ1934" s="234">
        <v>600</v>
      </c>
      <c r="AS1934" s="211" t="s">
        <v>10646</v>
      </c>
      <c r="AT1934" s="212">
        <v>1668</v>
      </c>
    </row>
    <row r="1935" spans="5:46" x14ac:dyDescent="0.3">
      <c r="E1935" s="263" t="s">
        <v>37530</v>
      </c>
      <c r="F1935" s="263"/>
      <c r="G1935" s="264">
        <v>22102.080000000002</v>
      </c>
      <c r="I1935" s="227" t="s">
        <v>12444</v>
      </c>
      <c r="J1935" s="227"/>
      <c r="K1935" s="228">
        <v>1195</v>
      </c>
      <c r="M1935" s="205" t="s">
        <v>2205</v>
      </c>
      <c r="N1935" s="205"/>
      <c r="O1935" s="206">
        <v>237403</v>
      </c>
      <c r="U1935" s="309" t="s">
        <v>67342</v>
      </c>
      <c r="V1935" s="310">
        <v>2125</v>
      </c>
      <c r="X1935" s="267" t="s">
        <v>34621</v>
      </c>
      <c r="Y1935" s="268">
        <v>7900</v>
      </c>
      <c r="AA1935" s="229" t="s">
        <v>49691</v>
      </c>
      <c r="AB1935" s="230">
        <v>8787</v>
      </c>
      <c r="AD1935" s="209" t="s">
        <v>16478</v>
      </c>
      <c r="AE1935" s="210">
        <v>2639.54</v>
      </c>
      <c r="AF1935" s="93"/>
      <c r="AG1935" s="201" t="s">
        <v>13821</v>
      </c>
      <c r="AH1935" s="202">
        <v>109340</v>
      </c>
      <c r="AJ1935" s="319" t="s">
        <v>9871</v>
      </c>
      <c r="AK1935" s="320">
        <v>6543137.4800000004</v>
      </c>
      <c r="AM1935" s="265" t="s">
        <v>38298</v>
      </c>
      <c r="AN1935" s="266">
        <v>22102.080000000002</v>
      </c>
      <c r="AP1935" s="233" t="s">
        <v>12670</v>
      </c>
      <c r="AQ1935" s="234">
        <v>1195</v>
      </c>
      <c r="AS1935" s="211" t="s">
        <v>9885</v>
      </c>
      <c r="AT1935" s="212">
        <v>47285</v>
      </c>
    </row>
    <row r="1936" spans="5:46" x14ac:dyDescent="0.3">
      <c r="E1936" s="263" t="s">
        <v>37531</v>
      </c>
      <c r="F1936" s="263"/>
      <c r="G1936" s="264">
        <v>23704.3</v>
      </c>
      <c r="I1936" s="227" t="s">
        <v>12349</v>
      </c>
      <c r="J1936" s="227"/>
      <c r="K1936" s="228">
        <v>18000</v>
      </c>
      <c r="M1936" s="205" t="s">
        <v>2206</v>
      </c>
      <c r="N1936" s="205"/>
      <c r="O1936" s="206">
        <v>385706</v>
      </c>
      <c r="U1936" s="309" t="s">
        <v>67343</v>
      </c>
      <c r="V1936" s="310">
        <v>6549.79</v>
      </c>
      <c r="X1936" s="267" t="s">
        <v>55866</v>
      </c>
      <c r="Y1936" s="268">
        <v>8750</v>
      </c>
      <c r="AA1936" s="229" t="s">
        <v>44478</v>
      </c>
      <c r="AB1936" s="230">
        <v>53490</v>
      </c>
      <c r="AD1936" s="209" t="s">
        <v>16479</v>
      </c>
      <c r="AE1936" s="210">
        <v>3546.71</v>
      </c>
      <c r="AF1936" s="93"/>
      <c r="AG1936" s="201" t="s">
        <v>13822</v>
      </c>
      <c r="AH1936" s="202">
        <v>8444.61</v>
      </c>
      <c r="AJ1936" s="319" t="s">
        <v>9872</v>
      </c>
      <c r="AK1936" s="320">
        <v>32275.759999999998</v>
      </c>
      <c r="AM1936" s="265" t="s">
        <v>38301</v>
      </c>
      <c r="AN1936" s="266">
        <v>23704.3</v>
      </c>
      <c r="AP1936" s="233" t="s">
        <v>12566</v>
      </c>
      <c r="AQ1936" s="234">
        <v>18000</v>
      </c>
      <c r="AS1936" s="211" t="s">
        <v>8345</v>
      </c>
      <c r="AT1936" s="212">
        <v>2045</v>
      </c>
    </row>
    <row r="1937" spans="5:46" x14ac:dyDescent="0.3">
      <c r="E1937" s="263" t="s">
        <v>37532</v>
      </c>
      <c r="F1937" s="263"/>
      <c r="G1937" s="264">
        <v>197842.4</v>
      </c>
      <c r="I1937" s="227" t="s">
        <v>12445</v>
      </c>
      <c r="J1937" s="227"/>
      <c r="K1937" s="228">
        <v>5300</v>
      </c>
      <c r="M1937" s="205" t="s">
        <v>2207</v>
      </c>
      <c r="N1937" s="205"/>
      <c r="O1937" s="206">
        <v>87266</v>
      </c>
      <c r="U1937" s="309" t="s">
        <v>67344</v>
      </c>
      <c r="V1937" s="310">
        <v>18890.14</v>
      </c>
      <c r="X1937" s="267" t="s">
        <v>57279</v>
      </c>
      <c r="Y1937" s="268">
        <v>5000</v>
      </c>
      <c r="AA1937" s="229" t="s">
        <v>42203</v>
      </c>
      <c r="AB1937" s="230">
        <v>52343.199999999997</v>
      </c>
      <c r="AD1937" s="209" t="s">
        <v>16480</v>
      </c>
      <c r="AE1937" s="210">
        <v>3580.75</v>
      </c>
      <c r="AF1937" s="93"/>
      <c r="AG1937" s="201" t="s">
        <v>13823</v>
      </c>
      <c r="AH1937" s="202">
        <v>13549.66</v>
      </c>
      <c r="AJ1937" s="319" t="s">
        <v>9874</v>
      </c>
      <c r="AK1937" s="320">
        <v>2556941.3199999998</v>
      </c>
      <c r="AM1937" s="265" t="s">
        <v>38305</v>
      </c>
      <c r="AN1937" s="266">
        <v>197842.4</v>
      </c>
      <c r="AP1937" s="233" t="s">
        <v>12671</v>
      </c>
      <c r="AQ1937" s="234">
        <v>5300</v>
      </c>
      <c r="AS1937" s="211" t="s">
        <v>8991</v>
      </c>
      <c r="AT1937" s="212">
        <v>1991</v>
      </c>
    </row>
    <row r="1938" spans="5:46" x14ac:dyDescent="0.3">
      <c r="E1938" s="263" t="s">
        <v>37534</v>
      </c>
      <c r="F1938" s="263"/>
      <c r="G1938" s="264">
        <v>2476.17</v>
      </c>
      <c r="I1938" s="227" t="s">
        <v>12447</v>
      </c>
      <c r="J1938" s="227"/>
      <c r="K1938" s="228">
        <v>2773</v>
      </c>
      <c r="M1938" s="205" t="s">
        <v>2208</v>
      </c>
      <c r="N1938" s="205"/>
      <c r="O1938" s="206">
        <v>3889</v>
      </c>
      <c r="U1938" s="309" t="s">
        <v>67345</v>
      </c>
      <c r="V1938" s="310">
        <v>1492.96</v>
      </c>
      <c r="X1938" s="267" t="s">
        <v>33200</v>
      </c>
      <c r="Y1938" s="268">
        <v>2048.13</v>
      </c>
      <c r="AA1938" s="229" t="s">
        <v>42204</v>
      </c>
      <c r="AB1938" s="230">
        <v>38.799999999999997</v>
      </c>
      <c r="AD1938" s="209" t="s">
        <v>16481</v>
      </c>
      <c r="AE1938" s="210">
        <v>4730</v>
      </c>
      <c r="AF1938" s="93"/>
      <c r="AG1938" s="201" t="s">
        <v>32325</v>
      </c>
      <c r="AH1938" s="202">
        <v>17891.28</v>
      </c>
      <c r="AJ1938" s="319" t="s">
        <v>9875</v>
      </c>
      <c r="AK1938" s="320">
        <v>3417873.47</v>
      </c>
      <c r="AM1938" s="265" t="s">
        <v>38308</v>
      </c>
      <c r="AN1938" s="266">
        <v>2476.17</v>
      </c>
      <c r="AP1938" s="233" t="s">
        <v>12673</v>
      </c>
      <c r="AQ1938" s="234">
        <v>2773</v>
      </c>
      <c r="AS1938" s="211" t="s">
        <v>10542</v>
      </c>
      <c r="AT1938" s="212">
        <v>1888.8</v>
      </c>
    </row>
    <row r="1939" spans="5:46" x14ac:dyDescent="0.3">
      <c r="E1939" s="263" t="s">
        <v>37535</v>
      </c>
      <c r="F1939" s="263"/>
      <c r="G1939" s="264">
        <v>1348262.63</v>
      </c>
      <c r="I1939" s="227" t="s">
        <v>12449</v>
      </c>
      <c r="J1939" s="227"/>
      <c r="K1939" s="228">
        <v>6529</v>
      </c>
      <c r="M1939" s="205" t="s">
        <v>2209</v>
      </c>
      <c r="N1939" s="205"/>
      <c r="O1939" s="206">
        <v>182835.51</v>
      </c>
      <c r="U1939" s="309" t="s">
        <v>64116</v>
      </c>
      <c r="V1939" s="310">
        <v>4194.25</v>
      </c>
      <c r="X1939" s="267" t="s">
        <v>33201</v>
      </c>
      <c r="Y1939" s="268">
        <v>4076.26</v>
      </c>
      <c r="AA1939" s="229" t="s">
        <v>16503</v>
      </c>
      <c r="AB1939" s="230">
        <v>1012.46</v>
      </c>
      <c r="AD1939" s="209" t="s">
        <v>16482</v>
      </c>
      <c r="AE1939" s="210">
        <v>12845.79</v>
      </c>
      <c r="AF1939" s="93"/>
      <c r="AG1939" s="201" t="s">
        <v>32326</v>
      </c>
      <c r="AH1939" s="202">
        <v>7329.8</v>
      </c>
      <c r="AJ1939" s="319" t="s">
        <v>9876</v>
      </c>
      <c r="AK1939" s="320">
        <v>667959.36</v>
      </c>
      <c r="AM1939" s="265" t="s">
        <v>38312</v>
      </c>
      <c r="AN1939" s="266">
        <v>1348262.63</v>
      </c>
      <c r="AP1939" s="233" t="s">
        <v>12675</v>
      </c>
      <c r="AQ1939" s="234">
        <v>6529</v>
      </c>
      <c r="AS1939" s="211" t="s">
        <v>9886</v>
      </c>
      <c r="AT1939" s="212">
        <v>5924.8</v>
      </c>
    </row>
    <row r="1940" spans="5:46" x14ac:dyDescent="0.3">
      <c r="E1940" s="263" t="s">
        <v>37536</v>
      </c>
      <c r="F1940" s="263"/>
      <c r="G1940" s="264">
        <v>39825</v>
      </c>
      <c r="I1940" s="227" t="s">
        <v>12531</v>
      </c>
      <c r="J1940" s="227"/>
      <c r="K1940" s="228">
        <v>937.33</v>
      </c>
      <c r="M1940" s="205" t="s">
        <v>2210</v>
      </c>
      <c r="N1940" s="205"/>
      <c r="O1940" s="206">
        <v>25031</v>
      </c>
      <c r="U1940" s="309" t="s">
        <v>63564</v>
      </c>
      <c r="V1940" s="310">
        <v>46679.34</v>
      </c>
      <c r="X1940" s="267" t="s">
        <v>57280</v>
      </c>
      <c r="Y1940" s="268">
        <v>1396.41</v>
      </c>
      <c r="AA1940" s="229" t="s">
        <v>16504</v>
      </c>
      <c r="AB1940" s="230">
        <v>1648.5</v>
      </c>
      <c r="AD1940" s="209" t="s">
        <v>16483</v>
      </c>
      <c r="AE1940" s="210">
        <v>361.5</v>
      </c>
      <c r="AF1940" s="93"/>
      <c r="AG1940" s="201" t="s">
        <v>32327</v>
      </c>
      <c r="AH1940" s="202">
        <v>10.81</v>
      </c>
      <c r="AJ1940" s="319" t="s">
        <v>9877</v>
      </c>
      <c r="AK1940" s="320">
        <v>8963605.9000000004</v>
      </c>
      <c r="AM1940" s="265" t="s">
        <v>38314</v>
      </c>
      <c r="AN1940" s="266">
        <v>39825</v>
      </c>
      <c r="AP1940" s="233" t="s">
        <v>12769</v>
      </c>
      <c r="AQ1940" s="234">
        <v>937.33</v>
      </c>
      <c r="AS1940" s="211" t="s">
        <v>6730</v>
      </c>
      <c r="AT1940" s="212">
        <v>1701511</v>
      </c>
    </row>
    <row r="1941" spans="5:46" x14ac:dyDescent="0.3">
      <c r="E1941" s="263" t="s">
        <v>37537</v>
      </c>
      <c r="F1941" s="263"/>
      <c r="G1941" s="264">
        <v>34094.61</v>
      </c>
      <c r="I1941" s="227" t="s">
        <v>12351</v>
      </c>
      <c r="J1941" s="227"/>
      <c r="K1941" s="228">
        <v>44393.36</v>
      </c>
      <c r="M1941" s="205" t="s">
        <v>2211</v>
      </c>
      <c r="N1941" s="205"/>
      <c r="O1941" s="206">
        <v>487571</v>
      </c>
      <c r="U1941" s="309" t="s">
        <v>63565</v>
      </c>
      <c r="V1941" s="310">
        <v>11730</v>
      </c>
      <c r="X1941" s="267" t="s">
        <v>57281</v>
      </c>
      <c r="Y1941" s="268">
        <v>13355.14</v>
      </c>
      <c r="AA1941" s="229" t="s">
        <v>42205</v>
      </c>
      <c r="AB1941" s="230">
        <v>7359.8</v>
      </c>
      <c r="AD1941" s="209" t="s">
        <v>13141</v>
      </c>
      <c r="AE1941" s="210">
        <v>5932.84</v>
      </c>
      <c r="AF1941" s="93"/>
      <c r="AG1941" s="201" t="s">
        <v>32328</v>
      </c>
      <c r="AH1941" s="202">
        <v>1789.53</v>
      </c>
      <c r="AJ1941" s="319" t="s">
        <v>9878</v>
      </c>
      <c r="AK1941" s="320">
        <v>1127702.58</v>
      </c>
      <c r="AM1941" s="265" t="s">
        <v>38316</v>
      </c>
      <c r="AN1941" s="266">
        <v>34094.61</v>
      </c>
      <c r="AP1941" s="233" t="s">
        <v>12568</v>
      </c>
      <c r="AQ1941" s="234">
        <v>44393.36</v>
      </c>
      <c r="AS1941" s="211" t="s">
        <v>7132</v>
      </c>
      <c r="AT1941" s="212">
        <v>72071</v>
      </c>
    </row>
    <row r="1942" spans="5:46" x14ac:dyDescent="0.3">
      <c r="E1942" s="263" t="s">
        <v>37538</v>
      </c>
      <c r="F1942" s="263"/>
      <c r="G1942" s="264">
        <v>51237.16</v>
      </c>
      <c r="I1942" s="227" t="s">
        <v>12451</v>
      </c>
      <c r="J1942" s="227"/>
      <c r="K1942" s="228">
        <v>4795</v>
      </c>
      <c r="M1942" s="205" t="s">
        <v>2212</v>
      </c>
      <c r="N1942" s="205"/>
      <c r="O1942" s="206">
        <v>15861</v>
      </c>
      <c r="U1942" s="309" t="s">
        <v>67346</v>
      </c>
      <c r="V1942" s="310">
        <v>21181.99</v>
      </c>
      <c r="X1942" s="267" t="s">
        <v>55867</v>
      </c>
      <c r="Y1942" s="268">
        <v>567570.72</v>
      </c>
      <c r="AA1942" s="229" t="s">
        <v>16506</v>
      </c>
      <c r="AB1942" s="230">
        <v>630</v>
      </c>
      <c r="AD1942" s="209" t="s">
        <v>16484</v>
      </c>
      <c r="AE1942" s="210">
        <v>8900</v>
      </c>
      <c r="AF1942" s="93"/>
      <c r="AG1942" s="201" t="s">
        <v>32329</v>
      </c>
      <c r="AH1942" s="202">
        <v>3416.24</v>
      </c>
      <c r="AJ1942" s="319" t="s">
        <v>9879</v>
      </c>
      <c r="AK1942" s="320">
        <v>22328.34</v>
      </c>
      <c r="AM1942" s="265" t="s">
        <v>38320</v>
      </c>
      <c r="AN1942" s="266">
        <v>51237.16</v>
      </c>
      <c r="AP1942" s="233" t="s">
        <v>12677</v>
      </c>
      <c r="AQ1942" s="234">
        <v>4795</v>
      </c>
      <c r="AS1942" s="211" t="s">
        <v>7399</v>
      </c>
      <c r="AT1942" s="212">
        <v>671563</v>
      </c>
    </row>
    <row r="1943" spans="5:46" x14ac:dyDescent="0.3">
      <c r="E1943" s="263" t="s">
        <v>37539</v>
      </c>
      <c r="F1943" s="263"/>
      <c r="G1943" s="264">
        <v>244503.51</v>
      </c>
      <c r="I1943" s="227" t="s">
        <v>12452</v>
      </c>
      <c r="J1943" s="227"/>
      <c r="K1943" s="228">
        <v>1246</v>
      </c>
      <c r="M1943" s="205" t="s">
        <v>2213</v>
      </c>
      <c r="N1943" s="205"/>
      <c r="O1943" s="206">
        <v>30535.4</v>
      </c>
      <c r="U1943" s="309" t="s">
        <v>44637</v>
      </c>
      <c r="V1943" s="310">
        <v>413972.47</v>
      </c>
      <c r="X1943" s="267" t="s">
        <v>34622</v>
      </c>
      <c r="Y1943" s="268">
        <v>34176</v>
      </c>
      <c r="AA1943" s="229" t="s">
        <v>16508</v>
      </c>
      <c r="AB1943" s="230">
        <v>164.43</v>
      </c>
      <c r="AD1943" s="209" t="s">
        <v>16485</v>
      </c>
      <c r="AE1943" s="210">
        <v>147.06</v>
      </c>
      <c r="AF1943" s="93"/>
      <c r="AG1943" s="201" t="s">
        <v>32330</v>
      </c>
      <c r="AH1943" s="202">
        <v>3422.01</v>
      </c>
      <c r="AJ1943" s="319" t="s">
        <v>9880</v>
      </c>
      <c r="AK1943" s="320">
        <v>17479.63</v>
      </c>
      <c r="AM1943" s="265" t="s">
        <v>38325</v>
      </c>
      <c r="AN1943" s="266">
        <v>244503.51</v>
      </c>
      <c r="AP1943" s="233" t="s">
        <v>12678</v>
      </c>
      <c r="AQ1943" s="234">
        <v>1246</v>
      </c>
      <c r="AS1943" s="211" t="s">
        <v>7615</v>
      </c>
      <c r="AT1943" s="212">
        <v>328549</v>
      </c>
    </row>
    <row r="1944" spans="5:46" x14ac:dyDescent="0.3">
      <c r="E1944" s="263" t="s">
        <v>37541</v>
      </c>
      <c r="F1944" s="263"/>
      <c r="G1944" s="264">
        <v>15833</v>
      </c>
      <c r="I1944" s="227" t="s">
        <v>12453</v>
      </c>
      <c r="J1944" s="227"/>
      <c r="K1944" s="228">
        <v>2274</v>
      </c>
      <c r="M1944" s="205" t="s">
        <v>2214</v>
      </c>
      <c r="N1944" s="205"/>
      <c r="O1944" s="206">
        <v>482185</v>
      </c>
      <c r="U1944" s="309" t="s">
        <v>64117</v>
      </c>
      <c r="V1944" s="310">
        <v>11801.67</v>
      </c>
      <c r="X1944" s="267" t="s">
        <v>51754</v>
      </c>
      <c r="Y1944" s="268">
        <v>369341.92</v>
      </c>
      <c r="AA1944" s="229" t="s">
        <v>16511</v>
      </c>
      <c r="AB1944" s="230">
        <v>262.91000000000003</v>
      </c>
      <c r="AD1944" s="209" t="s">
        <v>16486</v>
      </c>
      <c r="AE1944" s="210">
        <v>14580</v>
      </c>
      <c r="AF1944" s="93"/>
      <c r="AG1944" s="201" t="s">
        <v>32331</v>
      </c>
      <c r="AH1944" s="202">
        <v>387.22</v>
      </c>
      <c r="AJ1944" s="319" t="s">
        <v>9881</v>
      </c>
      <c r="AK1944" s="320">
        <v>102758.86</v>
      </c>
      <c r="AM1944" s="265" t="s">
        <v>38331</v>
      </c>
      <c r="AN1944" s="266">
        <v>15833</v>
      </c>
      <c r="AP1944" s="233" t="s">
        <v>12679</v>
      </c>
      <c r="AQ1944" s="234">
        <v>2274</v>
      </c>
      <c r="AS1944" s="211" t="s">
        <v>7809</v>
      </c>
      <c r="AT1944" s="212">
        <v>119841</v>
      </c>
    </row>
    <row r="1945" spans="5:46" x14ac:dyDescent="0.3">
      <c r="E1945" s="263" t="s">
        <v>37542</v>
      </c>
      <c r="F1945" s="263"/>
      <c r="G1945" s="264">
        <v>199669.71</v>
      </c>
      <c r="I1945" s="227" t="s">
        <v>12353</v>
      </c>
      <c r="J1945" s="227"/>
      <c r="K1945" s="228">
        <v>9585</v>
      </c>
      <c r="M1945" s="205" t="s">
        <v>2215</v>
      </c>
      <c r="N1945" s="205"/>
      <c r="O1945" s="206">
        <v>46599.46</v>
      </c>
      <c r="U1945" s="309" t="s">
        <v>34800</v>
      </c>
      <c r="V1945" s="310">
        <v>302628.25</v>
      </c>
      <c r="X1945" s="267" t="s">
        <v>44493</v>
      </c>
      <c r="Y1945" s="268">
        <v>10922.09</v>
      </c>
      <c r="AA1945" s="229" t="s">
        <v>44479</v>
      </c>
      <c r="AB1945" s="230">
        <v>119500</v>
      </c>
      <c r="AD1945" s="209" t="s">
        <v>16487</v>
      </c>
      <c r="AE1945" s="210">
        <v>1061.3800000000001</v>
      </c>
      <c r="AF1945" s="93"/>
      <c r="AG1945" s="201" t="s">
        <v>32332</v>
      </c>
      <c r="AH1945" s="202">
        <v>29500.37</v>
      </c>
      <c r="AJ1945" s="319" t="s">
        <v>9882</v>
      </c>
      <c r="AK1945" s="320">
        <v>315070.98</v>
      </c>
      <c r="AM1945" s="265" t="s">
        <v>38336</v>
      </c>
      <c r="AN1945" s="266">
        <v>199669.71</v>
      </c>
      <c r="AP1945" s="233" t="s">
        <v>12570</v>
      </c>
      <c r="AQ1945" s="234">
        <v>9585</v>
      </c>
      <c r="AS1945" s="211" t="s">
        <v>8079</v>
      </c>
      <c r="AT1945" s="212">
        <v>279399</v>
      </c>
    </row>
    <row r="1946" spans="5:46" x14ac:dyDescent="0.3">
      <c r="E1946" s="263" t="s">
        <v>37544</v>
      </c>
      <c r="F1946" s="263"/>
      <c r="G1946" s="264">
        <v>451634.49</v>
      </c>
      <c r="I1946" s="227" t="s">
        <v>12354</v>
      </c>
      <c r="J1946" s="227"/>
      <c r="K1946" s="228">
        <v>1680</v>
      </c>
      <c r="M1946" s="205" t="s">
        <v>2216</v>
      </c>
      <c r="N1946" s="205"/>
      <c r="O1946" s="206">
        <v>72697.42</v>
      </c>
      <c r="U1946" s="309" t="s">
        <v>44638</v>
      </c>
      <c r="V1946" s="310">
        <v>303864.83</v>
      </c>
      <c r="X1946" s="267" t="s">
        <v>59500</v>
      </c>
      <c r="Y1946" s="268">
        <v>946.51</v>
      </c>
      <c r="AA1946" s="229" t="s">
        <v>44480</v>
      </c>
      <c r="AB1946" s="230">
        <v>9141.75</v>
      </c>
      <c r="AD1946" s="209" t="s">
        <v>16488</v>
      </c>
      <c r="AE1946" s="210">
        <v>2897.51</v>
      </c>
      <c r="AF1946" s="93"/>
      <c r="AG1946" s="201" t="s">
        <v>32333</v>
      </c>
      <c r="AH1946" s="202">
        <v>10000</v>
      </c>
      <c r="AJ1946" s="319" t="s">
        <v>9883</v>
      </c>
      <c r="AK1946" s="320">
        <v>151965.69</v>
      </c>
      <c r="AM1946" s="265" t="s">
        <v>38343</v>
      </c>
      <c r="AN1946" s="266">
        <v>451634.49</v>
      </c>
      <c r="AP1946" s="233" t="s">
        <v>12571</v>
      </c>
      <c r="AQ1946" s="234">
        <v>1680</v>
      </c>
      <c r="AS1946" s="211" t="s">
        <v>8210</v>
      </c>
      <c r="AT1946" s="212">
        <v>15960</v>
      </c>
    </row>
    <row r="1947" spans="5:46" x14ac:dyDescent="0.3">
      <c r="E1947" s="263" t="s">
        <v>37545</v>
      </c>
      <c r="F1947" s="263"/>
      <c r="G1947" s="264">
        <v>78638</v>
      </c>
      <c r="I1947" s="227" t="s">
        <v>12454</v>
      </c>
      <c r="J1947" s="227"/>
      <c r="K1947" s="228">
        <v>6970</v>
      </c>
      <c r="M1947" s="205" t="s">
        <v>2217</v>
      </c>
      <c r="N1947" s="205"/>
      <c r="O1947" s="206">
        <v>1852</v>
      </c>
      <c r="U1947" s="309" t="s">
        <v>54986</v>
      </c>
      <c r="V1947" s="310">
        <v>172911.42</v>
      </c>
      <c r="X1947" s="267" t="s">
        <v>42209</v>
      </c>
      <c r="Y1947" s="268">
        <v>877135.88</v>
      </c>
      <c r="AA1947" s="229" t="s">
        <v>16512</v>
      </c>
      <c r="AB1947" s="230">
        <v>7666.81</v>
      </c>
      <c r="AD1947" s="209" t="s">
        <v>16489</v>
      </c>
      <c r="AE1947" s="210">
        <v>994.06</v>
      </c>
      <c r="AF1947" s="93"/>
      <c r="AG1947" s="201" t="s">
        <v>32334</v>
      </c>
      <c r="AH1947" s="202">
        <v>374.63</v>
      </c>
      <c r="AJ1947" s="319" t="s">
        <v>9884</v>
      </c>
      <c r="AK1947" s="320">
        <v>1386432.02</v>
      </c>
      <c r="AM1947" s="265" t="s">
        <v>38347</v>
      </c>
      <c r="AN1947" s="266">
        <v>78638</v>
      </c>
      <c r="AP1947" s="233" t="s">
        <v>12680</v>
      </c>
      <c r="AQ1947" s="234">
        <v>6970</v>
      </c>
      <c r="AS1947" s="211" t="s">
        <v>8346</v>
      </c>
      <c r="AT1947" s="212">
        <v>421284.99</v>
      </c>
    </row>
    <row r="1948" spans="5:46" x14ac:dyDescent="0.3">
      <c r="E1948" s="263" t="s">
        <v>37546</v>
      </c>
      <c r="F1948" s="263"/>
      <c r="G1948" s="264">
        <v>33474.400000000001</v>
      </c>
      <c r="I1948" s="227" t="s">
        <v>12356</v>
      </c>
      <c r="J1948" s="227"/>
      <c r="K1948" s="228">
        <v>12636</v>
      </c>
      <c r="M1948" s="205" t="s">
        <v>2218</v>
      </c>
      <c r="N1948" s="205"/>
      <c r="O1948" s="206">
        <v>56266.89</v>
      </c>
      <c r="U1948" s="309" t="s">
        <v>47883</v>
      </c>
      <c r="V1948" s="310">
        <v>393992.47</v>
      </c>
      <c r="X1948" s="267" t="s">
        <v>61829</v>
      </c>
      <c r="Y1948" s="268">
        <v>1669.95</v>
      </c>
      <c r="AA1948" s="229" t="s">
        <v>16514</v>
      </c>
      <c r="AB1948" s="230">
        <v>12861.97</v>
      </c>
      <c r="AD1948" s="209" t="s">
        <v>16490</v>
      </c>
      <c r="AE1948" s="210">
        <v>36.729999999999997</v>
      </c>
      <c r="AF1948" s="93"/>
      <c r="AG1948" s="201" t="s">
        <v>32335</v>
      </c>
      <c r="AH1948" s="202">
        <v>60076.11</v>
      </c>
      <c r="AJ1948" s="319" t="s">
        <v>9885</v>
      </c>
      <c r="AK1948" s="320">
        <v>314</v>
      </c>
      <c r="AM1948" s="265" t="s">
        <v>38357</v>
      </c>
      <c r="AN1948" s="266">
        <v>33474.400000000001</v>
      </c>
      <c r="AP1948" s="233" t="s">
        <v>12573</v>
      </c>
      <c r="AQ1948" s="234">
        <v>12636</v>
      </c>
      <c r="AS1948" s="211" t="s">
        <v>8543</v>
      </c>
      <c r="AT1948" s="212">
        <v>3402884</v>
      </c>
    </row>
    <row r="1949" spans="5:46" x14ac:dyDescent="0.3">
      <c r="E1949" s="263" t="s">
        <v>37547</v>
      </c>
      <c r="F1949" s="263"/>
      <c r="G1949" s="264">
        <v>-60</v>
      </c>
      <c r="I1949" s="227" t="s">
        <v>12456</v>
      </c>
      <c r="J1949" s="227"/>
      <c r="K1949" s="228">
        <v>2613</v>
      </c>
      <c r="M1949" s="205" t="s">
        <v>2219</v>
      </c>
      <c r="N1949" s="205"/>
      <c r="O1949" s="206">
        <v>543213</v>
      </c>
      <c r="U1949" s="309" t="s">
        <v>57329</v>
      </c>
      <c r="V1949" s="310">
        <v>234147.08</v>
      </c>
      <c r="X1949" s="267" t="s">
        <v>34623</v>
      </c>
      <c r="Y1949" s="268">
        <v>139454.6</v>
      </c>
      <c r="AA1949" s="229" t="s">
        <v>44481</v>
      </c>
      <c r="AB1949" s="230">
        <v>21557.25</v>
      </c>
      <c r="AD1949" s="209" t="s">
        <v>16491</v>
      </c>
      <c r="AE1949" s="210">
        <v>23000.63</v>
      </c>
      <c r="AF1949" s="93"/>
      <c r="AG1949" s="201" t="s">
        <v>13824</v>
      </c>
      <c r="AH1949" s="202">
        <v>4.4800000000000004</v>
      </c>
      <c r="AJ1949" s="319" t="s">
        <v>9886</v>
      </c>
      <c r="AK1949" s="320">
        <v>3462.91</v>
      </c>
      <c r="AM1949" s="265" t="s">
        <v>38362</v>
      </c>
      <c r="AN1949" s="266">
        <v>-60</v>
      </c>
      <c r="AP1949" s="233" t="s">
        <v>12682</v>
      </c>
      <c r="AQ1949" s="234">
        <v>2613</v>
      </c>
      <c r="AS1949" s="211" t="s">
        <v>8734</v>
      </c>
      <c r="AT1949" s="212">
        <v>72809</v>
      </c>
    </row>
    <row r="1950" spans="5:46" x14ac:dyDescent="0.3">
      <c r="E1950" s="263" t="s">
        <v>37548</v>
      </c>
      <c r="F1950" s="263"/>
      <c r="G1950" s="264">
        <v>152246.07</v>
      </c>
      <c r="I1950" s="227" t="s">
        <v>12457</v>
      </c>
      <c r="J1950" s="227"/>
      <c r="K1950" s="228">
        <v>6951</v>
      </c>
      <c r="M1950" s="205" t="s">
        <v>2220</v>
      </c>
      <c r="N1950" s="205"/>
      <c r="O1950" s="206">
        <v>65703</v>
      </c>
      <c r="U1950" s="309" t="s">
        <v>54987</v>
      </c>
      <c r="V1950" s="310">
        <v>100</v>
      </c>
      <c r="X1950" s="267" t="s">
        <v>34624</v>
      </c>
      <c r="Y1950" s="268">
        <v>441610.92</v>
      </c>
      <c r="AA1950" s="229" t="s">
        <v>44482</v>
      </c>
      <c r="AB1950" s="230">
        <v>1638.75</v>
      </c>
      <c r="AD1950" s="209" t="s">
        <v>16492</v>
      </c>
      <c r="AE1950" s="210">
        <v>1673.29</v>
      </c>
      <c r="AF1950" s="93"/>
      <c r="AG1950" s="201" t="s">
        <v>13825</v>
      </c>
      <c r="AH1950" s="202">
        <v>157.32</v>
      </c>
      <c r="AJ1950" s="319" t="s">
        <v>9887</v>
      </c>
      <c r="AK1950" s="320">
        <v>24133333.25</v>
      </c>
      <c r="AM1950" s="265" t="s">
        <v>38367</v>
      </c>
      <c r="AN1950" s="266">
        <v>152246.07</v>
      </c>
      <c r="AP1950" s="233" t="s">
        <v>12683</v>
      </c>
      <c r="AQ1950" s="234">
        <v>6951</v>
      </c>
      <c r="AS1950" s="211" t="s">
        <v>8992</v>
      </c>
      <c r="AT1950" s="212">
        <v>554820</v>
      </c>
    </row>
    <row r="1951" spans="5:46" x14ac:dyDescent="0.3">
      <c r="E1951" s="263" t="s">
        <v>37550</v>
      </c>
      <c r="F1951" s="263"/>
      <c r="G1951" s="264">
        <v>167076.35</v>
      </c>
      <c r="I1951" s="227" t="s">
        <v>12460</v>
      </c>
      <c r="J1951" s="227"/>
      <c r="K1951" s="228">
        <v>875</v>
      </c>
      <c r="M1951" s="205" t="s">
        <v>2221</v>
      </c>
      <c r="N1951" s="205"/>
      <c r="O1951" s="206">
        <v>378164</v>
      </c>
      <c r="U1951" s="309" t="s">
        <v>38986</v>
      </c>
      <c r="V1951" s="310">
        <v>2636.75</v>
      </c>
      <c r="X1951" s="267" t="s">
        <v>34625</v>
      </c>
      <c r="Y1951" s="268">
        <v>145483.12</v>
      </c>
      <c r="AA1951" s="229" t="s">
        <v>16516</v>
      </c>
      <c r="AB1951" s="230">
        <v>7461.72</v>
      </c>
      <c r="AD1951" s="209" t="s">
        <v>16493</v>
      </c>
      <c r="AE1951" s="210">
        <v>4943.74</v>
      </c>
      <c r="AF1951" s="93"/>
      <c r="AG1951" s="201" t="s">
        <v>13826</v>
      </c>
      <c r="AH1951" s="202">
        <v>1047.06</v>
      </c>
      <c r="AJ1951" s="319" t="s">
        <v>9888</v>
      </c>
      <c r="AK1951" s="320">
        <v>138143.71</v>
      </c>
      <c r="AM1951" s="265" t="s">
        <v>38373</v>
      </c>
      <c r="AN1951" s="266">
        <v>167076.35</v>
      </c>
      <c r="AP1951" s="233" t="s">
        <v>12686</v>
      </c>
      <c r="AQ1951" s="234">
        <v>875</v>
      </c>
      <c r="AS1951" s="211" t="s">
        <v>9318</v>
      </c>
      <c r="AT1951" s="212">
        <v>3557830.26</v>
      </c>
    </row>
    <row r="1952" spans="5:46" x14ac:dyDescent="0.3">
      <c r="E1952" s="263" t="s">
        <v>37551</v>
      </c>
      <c r="F1952" s="263"/>
      <c r="G1952" s="264">
        <v>3570746.45</v>
      </c>
      <c r="I1952" s="227" t="s">
        <v>12461</v>
      </c>
      <c r="J1952" s="227"/>
      <c r="K1952" s="228">
        <v>2185</v>
      </c>
      <c r="M1952" s="205" t="s">
        <v>2222</v>
      </c>
      <c r="N1952" s="205"/>
      <c r="O1952" s="206">
        <v>128120.49</v>
      </c>
      <c r="U1952" s="309" t="s">
        <v>67347</v>
      </c>
      <c r="V1952" s="310">
        <v>9057.89</v>
      </c>
      <c r="X1952" s="267" t="s">
        <v>51755</v>
      </c>
      <c r="Y1952" s="268">
        <v>9940.7099999999991</v>
      </c>
      <c r="AA1952" s="229" t="s">
        <v>48711</v>
      </c>
      <c r="AB1952" s="230">
        <v>291.85000000000002</v>
      </c>
      <c r="AD1952" s="209" t="s">
        <v>16494</v>
      </c>
      <c r="AE1952" s="210">
        <v>1991.29</v>
      </c>
      <c r="AF1952" s="93"/>
      <c r="AG1952" s="201" t="s">
        <v>23071</v>
      </c>
      <c r="AH1952" s="202">
        <v>17891.28</v>
      </c>
      <c r="AJ1952" s="319" t="s">
        <v>9889</v>
      </c>
      <c r="AK1952" s="320">
        <v>77172.38</v>
      </c>
      <c r="AM1952" s="265" t="s">
        <v>38378</v>
      </c>
      <c r="AN1952" s="266">
        <v>3570746.45</v>
      </c>
      <c r="AP1952" s="233" t="s">
        <v>12687</v>
      </c>
      <c r="AQ1952" s="234">
        <v>2185</v>
      </c>
      <c r="AS1952" s="211" t="s">
        <v>10918</v>
      </c>
      <c r="AT1952" s="212">
        <v>10201.1</v>
      </c>
    </row>
    <row r="1953" spans="5:46" x14ac:dyDescent="0.3">
      <c r="E1953" s="263" t="s">
        <v>37552</v>
      </c>
      <c r="F1953" s="263"/>
      <c r="G1953" s="264">
        <v>58455.360000000001</v>
      </c>
      <c r="I1953" s="227" t="s">
        <v>12358</v>
      </c>
      <c r="J1953" s="227"/>
      <c r="K1953" s="228">
        <v>7425</v>
      </c>
      <c r="M1953" s="205" t="s">
        <v>2223</v>
      </c>
      <c r="N1953" s="205"/>
      <c r="O1953" s="206">
        <v>8361</v>
      </c>
      <c r="U1953" s="309" t="s">
        <v>44639</v>
      </c>
      <c r="V1953" s="310">
        <v>33143</v>
      </c>
      <c r="X1953" s="267" t="s">
        <v>36076</v>
      </c>
      <c r="Y1953" s="268">
        <v>31527.26</v>
      </c>
      <c r="AA1953" s="229" t="s">
        <v>16517</v>
      </c>
      <c r="AB1953" s="230">
        <v>617.17999999999995</v>
      </c>
      <c r="AD1953" s="209" t="s">
        <v>16495</v>
      </c>
      <c r="AE1953" s="210">
        <v>36.729999999999997</v>
      </c>
      <c r="AF1953" s="93"/>
      <c r="AG1953" s="201" t="s">
        <v>23072</v>
      </c>
      <c r="AH1953" s="202">
        <v>7329.8</v>
      </c>
      <c r="AJ1953" s="319" t="s">
        <v>9890</v>
      </c>
      <c r="AK1953" s="320">
        <v>795645.05</v>
      </c>
      <c r="AM1953" s="265" t="s">
        <v>38383</v>
      </c>
      <c r="AN1953" s="266">
        <v>58455.360000000001</v>
      </c>
      <c r="AP1953" s="233" t="s">
        <v>12576</v>
      </c>
      <c r="AQ1953" s="234">
        <v>7425</v>
      </c>
      <c r="AS1953" s="211" t="s">
        <v>11100</v>
      </c>
      <c r="AT1953" s="212">
        <v>22016.07</v>
      </c>
    </row>
    <row r="1954" spans="5:46" x14ac:dyDescent="0.3">
      <c r="E1954" s="263" t="s">
        <v>37553</v>
      </c>
      <c r="F1954" s="263"/>
      <c r="G1954" s="264">
        <v>66615.960000000006</v>
      </c>
      <c r="I1954" s="227" t="s">
        <v>12462</v>
      </c>
      <c r="J1954" s="227"/>
      <c r="K1954" s="228">
        <v>4152</v>
      </c>
      <c r="M1954" s="205" t="s">
        <v>2224</v>
      </c>
      <c r="N1954" s="205"/>
      <c r="O1954" s="206">
        <v>70684</v>
      </c>
      <c r="U1954" s="309" t="s">
        <v>58998</v>
      </c>
      <c r="V1954" s="310">
        <v>9246.75</v>
      </c>
      <c r="X1954" s="267" t="s">
        <v>51756</v>
      </c>
      <c r="Y1954" s="268">
        <v>285572</v>
      </c>
      <c r="AA1954" s="229" t="s">
        <v>48712</v>
      </c>
      <c r="AB1954" s="230">
        <v>76000</v>
      </c>
      <c r="AD1954" s="209" t="s">
        <v>16496</v>
      </c>
      <c r="AE1954" s="210">
        <v>7369.54</v>
      </c>
      <c r="AF1954" s="93"/>
      <c r="AG1954" s="201" t="s">
        <v>13827</v>
      </c>
      <c r="AH1954" s="202">
        <v>109340</v>
      </c>
      <c r="AJ1954" s="319" t="s">
        <v>9891</v>
      </c>
      <c r="AK1954" s="320">
        <v>3863498.69</v>
      </c>
      <c r="AM1954" s="265" t="s">
        <v>38384</v>
      </c>
      <c r="AN1954" s="266">
        <v>66615.960000000006</v>
      </c>
      <c r="AP1954" s="233" t="s">
        <v>12688</v>
      </c>
      <c r="AQ1954" s="234">
        <v>4152</v>
      </c>
      <c r="AS1954" s="211" t="s">
        <v>11577</v>
      </c>
      <c r="AT1954" s="212">
        <v>5125757.84</v>
      </c>
    </row>
    <row r="1955" spans="5:46" x14ac:dyDescent="0.3">
      <c r="E1955" s="263" t="s">
        <v>37554</v>
      </c>
      <c r="F1955" s="263"/>
      <c r="G1955" s="264">
        <v>10198.379999999999</v>
      </c>
      <c r="I1955" s="227" t="s">
        <v>12359</v>
      </c>
      <c r="J1955" s="227"/>
      <c r="K1955" s="228">
        <v>133065</v>
      </c>
      <c r="M1955" s="205" t="s">
        <v>2225</v>
      </c>
      <c r="N1955" s="205"/>
      <c r="O1955" s="206">
        <v>243287.35</v>
      </c>
      <c r="U1955" s="309" t="s">
        <v>52058</v>
      </c>
      <c r="V1955" s="310">
        <v>100</v>
      </c>
      <c r="X1955" s="267" t="s">
        <v>36077</v>
      </c>
      <c r="Y1955" s="268">
        <v>52295</v>
      </c>
      <c r="AA1955" s="229" t="s">
        <v>48713</v>
      </c>
      <c r="AB1955" s="230">
        <v>5560</v>
      </c>
      <c r="AD1955" s="209" t="s">
        <v>16497</v>
      </c>
      <c r="AE1955" s="210">
        <v>3546.71</v>
      </c>
      <c r="AF1955" s="93"/>
      <c r="AG1955" s="201" t="s">
        <v>32336</v>
      </c>
      <c r="AH1955" s="202">
        <v>10.81</v>
      </c>
      <c r="AJ1955" s="319" t="s">
        <v>9892</v>
      </c>
      <c r="AK1955" s="320">
        <v>9870.92</v>
      </c>
      <c r="AM1955" s="265" t="s">
        <v>38385</v>
      </c>
      <c r="AN1955" s="266">
        <v>10198.379999999999</v>
      </c>
      <c r="AP1955" s="233" t="s">
        <v>12578</v>
      </c>
      <c r="AQ1955" s="234">
        <v>133065</v>
      </c>
      <c r="AS1955" s="211" t="s">
        <v>9887</v>
      </c>
      <c r="AT1955" s="212">
        <v>16356497.26</v>
      </c>
    </row>
    <row r="1956" spans="5:46" x14ac:dyDescent="0.3">
      <c r="E1956" s="263" t="s">
        <v>37555</v>
      </c>
      <c r="F1956" s="263"/>
      <c r="G1956" s="264">
        <v>31847.85</v>
      </c>
      <c r="I1956" s="227" t="s">
        <v>12463</v>
      </c>
      <c r="J1956" s="227"/>
      <c r="K1956" s="228">
        <v>175</v>
      </c>
      <c r="M1956" s="205" t="s">
        <v>2226</v>
      </c>
      <c r="N1956" s="205"/>
      <c r="O1956" s="206">
        <v>5233656</v>
      </c>
      <c r="U1956" s="309" t="s">
        <v>42296</v>
      </c>
      <c r="V1956" s="310">
        <v>87250</v>
      </c>
      <c r="X1956" s="267" t="s">
        <v>38902</v>
      </c>
      <c r="Y1956" s="268">
        <v>58076.49</v>
      </c>
      <c r="AA1956" s="229" t="s">
        <v>51729</v>
      </c>
      <c r="AB1956" s="230">
        <v>11100</v>
      </c>
      <c r="AD1956" s="209" t="s">
        <v>16498</v>
      </c>
      <c r="AE1956" s="210">
        <v>361.5</v>
      </c>
      <c r="AF1956" s="93"/>
      <c r="AG1956" s="201" t="s">
        <v>13828</v>
      </c>
      <c r="AH1956" s="202">
        <v>10234.14</v>
      </c>
      <c r="AJ1956" s="319" t="s">
        <v>9893</v>
      </c>
      <c r="AK1956" s="320">
        <v>1237</v>
      </c>
      <c r="AM1956" s="265" t="s">
        <v>38386</v>
      </c>
      <c r="AN1956" s="266">
        <v>31847.85</v>
      </c>
      <c r="AP1956" s="233" t="s">
        <v>12689</v>
      </c>
      <c r="AQ1956" s="234">
        <v>175</v>
      </c>
      <c r="AS1956" s="211" t="s">
        <v>6731</v>
      </c>
      <c r="AT1956" s="212">
        <v>37537</v>
      </c>
    </row>
    <row r="1957" spans="5:46" x14ac:dyDescent="0.3">
      <c r="E1957" s="263" t="s">
        <v>37557</v>
      </c>
      <c r="F1957" s="263"/>
      <c r="G1957" s="264">
        <v>29222</v>
      </c>
      <c r="I1957" s="227" t="s">
        <v>12464</v>
      </c>
      <c r="J1957" s="227"/>
      <c r="K1957" s="228">
        <v>1310</v>
      </c>
      <c r="M1957" s="205" t="s">
        <v>2227</v>
      </c>
      <c r="N1957" s="205"/>
      <c r="O1957" s="206">
        <v>26603.45</v>
      </c>
      <c r="U1957" s="309" t="s">
        <v>34801</v>
      </c>
      <c r="V1957" s="310">
        <v>60845.919999999998</v>
      </c>
      <c r="X1957" s="267" t="s">
        <v>64039</v>
      </c>
      <c r="Y1957" s="268">
        <v>-13279.6</v>
      </c>
      <c r="AA1957" s="229" t="s">
        <v>49692</v>
      </c>
      <c r="AB1957" s="230">
        <v>9770.32</v>
      </c>
      <c r="AD1957" s="209" t="s">
        <v>13143</v>
      </c>
      <c r="AE1957" s="210">
        <v>24051.38</v>
      </c>
      <c r="AF1957" s="93"/>
      <c r="AG1957" s="201" t="s">
        <v>13829</v>
      </c>
      <c r="AH1957" s="202">
        <v>16965.900000000001</v>
      </c>
      <c r="AJ1957" s="319" t="s">
        <v>9894</v>
      </c>
      <c r="AK1957" s="320">
        <v>11704058.960000001</v>
      </c>
      <c r="AM1957" s="265" t="s">
        <v>38389</v>
      </c>
      <c r="AN1957" s="266">
        <v>29222</v>
      </c>
      <c r="AP1957" s="233" t="s">
        <v>12690</v>
      </c>
      <c r="AQ1957" s="234">
        <v>1310</v>
      </c>
      <c r="AS1957" s="211" t="s">
        <v>7133</v>
      </c>
      <c r="AT1957" s="212">
        <v>1820</v>
      </c>
    </row>
    <row r="1958" spans="5:46" x14ac:dyDescent="0.3">
      <c r="E1958" s="263" t="s">
        <v>37561</v>
      </c>
      <c r="F1958" s="263"/>
      <c r="G1958" s="264">
        <v>8240</v>
      </c>
      <c r="I1958" s="227" t="s">
        <v>12465</v>
      </c>
      <c r="J1958" s="227"/>
      <c r="K1958" s="228">
        <v>2450</v>
      </c>
      <c r="M1958" s="205" t="s">
        <v>2228</v>
      </c>
      <c r="N1958" s="205"/>
      <c r="O1958" s="206">
        <v>324135.8</v>
      </c>
      <c r="U1958" s="309" t="s">
        <v>44640</v>
      </c>
      <c r="V1958" s="310">
        <v>14401.81</v>
      </c>
      <c r="X1958" s="267" t="s">
        <v>40139</v>
      </c>
      <c r="Y1958" s="268">
        <v>6441.5</v>
      </c>
      <c r="AA1958" s="229" t="s">
        <v>48714</v>
      </c>
      <c r="AB1958" s="230">
        <v>30039.35</v>
      </c>
      <c r="AD1958" s="209" t="s">
        <v>16499</v>
      </c>
      <c r="AE1958" s="210">
        <v>56035.29</v>
      </c>
      <c r="AF1958" s="93"/>
      <c r="AG1958" s="201" t="s">
        <v>23076</v>
      </c>
      <c r="AH1958" s="202">
        <v>3422.01</v>
      </c>
      <c r="AJ1958" s="319" t="s">
        <v>9895</v>
      </c>
      <c r="AK1958" s="320">
        <v>18312</v>
      </c>
      <c r="AM1958" s="265" t="s">
        <v>38397</v>
      </c>
      <c r="AN1958" s="266">
        <v>8240</v>
      </c>
      <c r="AP1958" s="233" t="s">
        <v>12691</v>
      </c>
      <c r="AQ1958" s="234">
        <v>2450</v>
      </c>
      <c r="AS1958" s="211" t="s">
        <v>7400</v>
      </c>
      <c r="AT1958" s="212">
        <v>18214</v>
      </c>
    </row>
    <row r="1959" spans="5:46" x14ac:dyDescent="0.3">
      <c r="E1959" s="263" t="s">
        <v>37563</v>
      </c>
      <c r="F1959" s="263"/>
      <c r="G1959" s="264">
        <v>49249.88</v>
      </c>
      <c r="I1959" s="227" t="s">
        <v>12363</v>
      </c>
      <c r="J1959" s="227"/>
      <c r="K1959" s="228">
        <v>4032</v>
      </c>
      <c r="M1959" s="205" t="s">
        <v>2229</v>
      </c>
      <c r="N1959" s="205"/>
      <c r="O1959" s="206">
        <v>49293.55</v>
      </c>
      <c r="U1959" s="309" t="s">
        <v>67348</v>
      </c>
      <c r="V1959" s="310">
        <v>103.47</v>
      </c>
      <c r="X1959" s="267" t="s">
        <v>51757</v>
      </c>
      <c r="Y1959" s="268">
        <v>11704.5</v>
      </c>
      <c r="AA1959" s="229" t="s">
        <v>48715</v>
      </c>
      <c r="AB1959" s="230">
        <v>16592.650000000001</v>
      </c>
      <c r="AD1959" s="209" t="s">
        <v>16500</v>
      </c>
      <c r="AE1959" s="210">
        <v>147.06</v>
      </c>
      <c r="AF1959" s="93"/>
      <c r="AG1959" s="201" t="s">
        <v>23081</v>
      </c>
      <c r="AH1959" s="202">
        <v>387.22</v>
      </c>
      <c r="AJ1959" s="319" t="s">
        <v>9896</v>
      </c>
      <c r="AK1959" s="320">
        <v>4839540.2699999996</v>
      </c>
      <c r="AM1959" s="265" t="s">
        <v>38402</v>
      </c>
      <c r="AN1959" s="266">
        <v>49249.88</v>
      </c>
      <c r="AP1959" s="233" t="s">
        <v>12583</v>
      </c>
      <c r="AQ1959" s="234">
        <v>4032</v>
      </c>
      <c r="AS1959" s="211" t="s">
        <v>7810</v>
      </c>
      <c r="AT1959" s="212">
        <v>3747.67</v>
      </c>
    </row>
    <row r="1960" spans="5:46" x14ac:dyDescent="0.3">
      <c r="E1960" s="263" t="s">
        <v>37565</v>
      </c>
      <c r="F1960" s="263"/>
      <c r="G1960" s="264">
        <v>4259.67</v>
      </c>
      <c r="I1960" s="227" t="s">
        <v>12364</v>
      </c>
      <c r="J1960" s="227"/>
      <c r="K1960" s="228">
        <v>53216.67</v>
      </c>
      <c r="M1960" s="205" t="s">
        <v>2230</v>
      </c>
      <c r="N1960" s="205"/>
      <c r="O1960" s="206">
        <v>88340.43</v>
      </c>
      <c r="U1960" s="309" t="s">
        <v>57330</v>
      </c>
      <c r="V1960" s="310">
        <v>132700</v>
      </c>
      <c r="X1960" s="267" t="s">
        <v>51758</v>
      </c>
      <c r="Y1960" s="268">
        <v>55641.48</v>
      </c>
      <c r="AA1960" s="229" t="s">
        <v>48716</v>
      </c>
      <c r="AB1960" s="230">
        <v>57531.25</v>
      </c>
      <c r="AD1960" s="209" t="s">
        <v>16501</v>
      </c>
      <c r="AE1960" s="210">
        <v>5432.24</v>
      </c>
      <c r="AF1960" s="93"/>
      <c r="AG1960" s="201" t="s">
        <v>13830</v>
      </c>
      <c r="AH1960" s="202">
        <v>4.4800000000000004</v>
      </c>
      <c r="AJ1960" s="319" t="s">
        <v>9897</v>
      </c>
      <c r="AK1960" s="320">
        <v>458475.78</v>
      </c>
      <c r="AM1960" s="265" t="s">
        <v>38406</v>
      </c>
      <c r="AN1960" s="266">
        <v>4259.67</v>
      </c>
      <c r="AP1960" s="233" t="s">
        <v>12584</v>
      </c>
      <c r="AQ1960" s="234">
        <v>53216.67</v>
      </c>
      <c r="AS1960" s="211" t="s">
        <v>8347</v>
      </c>
      <c r="AT1960" s="212">
        <v>4161</v>
      </c>
    </row>
    <row r="1961" spans="5:46" x14ac:dyDescent="0.3">
      <c r="E1961" s="263" t="s">
        <v>37566</v>
      </c>
      <c r="F1961" s="263"/>
      <c r="G1961" s="264">
        <v>75786.41</v>
      </c>
      <c r="I1961" s="227" t="s">
        <v>12467</v>
      </c>
      <c r="J1961" s="227"/>
      <c r="K1961" s="228">
        <v>12074</v>
      </c>
      <c r="M1961" s="205" t="s">
        <v>2231</v>
      </c>
      <c r="N1961" s="205"/>
      <c r="O1961" s="206">
        <v>16775</v>
      </c>
      <c r="U1961" s="309" t="s">
        <v>63639</v>
      </c>
      <c r="V1961" s="310">
        <v>90</v>
      </c>
      <c r="X1961" s="267" t="s">
        <v>51759</v>
      </c>
      <c r="Y1961" s="268">
        <v>5151.8</v>
      </c>
      <c r="AA1961" s="229" t="s">
        <v>51730</v>
      </c>
      <c r="AB1961" s="230">
        <v>5751</v>
      </c>
      <c r="AD1961" s="209" t="s">
        <v>16502</v>
      </c>
      <c r="AE1961" s="210">
        <v>2490</v>
      </c>
      <c r="AF1961" s="93"/>
      <c r="AG1961" s="201" t="s">
        <v>13831</v>
      </c>
      <c r="AH1961" s="202">
        <v>29657.69</v>
      </c>
      <c r="AJ1961" s="319" t="s">
        <v>9898</v>
      </c>
      <c r="AK1961" s="320">
        <v>79637.210000000006</v>
      </c>
      <c r="AM1961" s="265" t="s">
        <v>38410</v>
      </c>
      <c r="AN1961" s="266">
        <v>75786.41</v>
      </c>
      <c r="AP1961" s="233" t="s">
        <v>12693</v>
      </c>
      <c r="AQ1961" s="234">
        <v>12074</v>
      </c>
      <c r="AS1961" s="211" t="s">
        <v>8544</v>
      </c>
      <c r="AT1961" s="212">
        <v>71251.44</v>
      </c>
    </row>
    <row r="1962" spans="5:46" x14ac:dyDescent="0.3">
      <c r="E1962" s="263" t="s">
        <v>37570</v>
      </c>
      <c r="F1962" s="263"/>
      <c r="G1962" s="264">
        <v>6353</v>
      </c>
      <c r="I1962" s="227" t="s">
        <v>12468</v>
      </c>
      <c r="J1962" s="227"/>
      <c r="K1962" s="228">
        <v>9984</v>
      </c>
      <c r="M1962" s="205" t="s">
        <v>2232</v>
      </c>
      <c r="N1962" s="205"/>
      <c r="O1962" s="206">
        <v>17272</v>
      </c>
      <c r="U1962" s="309" t="s">
        <v>47884</v>
      </c>
      <c r="V1962" s="310">
        <v>12698.69</v>
      </c>
      <c r="X1962" s="267" t="s">
        <v>51760</v>
      </c>
      <c r="Y1962" s="268">
        <v>16499.759999999998</v>
      </c>
      <c r="AA1962" s="229" t="s">
        <v>49693</v>
      </c>
      <c r="AB1962" s="230">
        <v>3136.5</v>
      </c>
      <c r="AD1962" s="209" t="s">
        <v>16503</v>
      </c>
      <c r="AE1962" s="210">
        <v>711.4</v>
      </c>
      <c r="AF1962" s="93"/>
      <c r="AG1962" s="201" t="s">
        <v>23084</v>
      </c>
      <c r="AH1962" s="202">
        <v>10000</v>
      </c>
      <c r="AJ1962" s="319" t="s">
        <v>9899</v>
      </c>
      <c r="AK1962" s="320">
        <v>4664183.76</v>
      </c>
      <c r="AM1962" s="265" t="s">
        <v>38419</v>
      </c>
      <c r="AN1962" s="266">
        <v>6353</v>
      </c>
      <c r="AP1962" s="233" t="s">
        <v>12694</v>
      </c>
      <c r="AQ1962" s="234">
        <v>9984</v>
      </c>
      <c r="AS1962" s="211" t="s">
        <v>8993</v>
      </c>
      <c r="AT1962" s="212">
        <v>14387</v>
      </c>
    </row>
    <row r="1963" spans="5:46" x14ac:dyDescent="0.3">
      <c r="E1963" s="263" t="s">
        <v>37571</v>
      </c>
      <c r="F1963" s="263"/>
      <c r="G1963" s="264">
        <v>11135.79</v>
      </c>
      <c r="I1963" s="227" t="s">
        <v>12366</v>
      </c>
      <c r="J1963" s="227"/>
      <c r="K1963" s="228">
        <v>22849</v>
      </c>
      <c r="M1963" s="205" t="s">
        <v>2233</v>
      </c>
      <c r="N1963" s="205"/>
      <c r="O1963" s="206">
        <v>42319.57</v>
      </c>
      <c r="U1963" s="309" t="s">
        <v>34802</v>
      </c>
      <c r="V1963" s="310">
        <v>162549.54</v>
      </c>
      <c r="X1963" s="267" t="s">
        <v>51761</v>
      </c>
      <c r="Y1963" s="268">
        <v>1045</v>
      </c>
      <c r="AA1963" s="229" t="s">
        <v>49694</v>
      </c>
      <c r="AB1963" s="230">
        <v>47578.12</v>
      </c>
      <c r="AD1963" s="209" t="s">
        <v>16504</v>
      </c>
      <c r="AE1963" s="210">
        <v>15509.29</v>
      </c>
      <c r="AF1963" s="93"/>
      <c r="AG1963" s="201" t="s">
        <v>23086</v>
      </c>
      <c r="AH1963" s="202">
        <v>374.63</v>
      </c>
      <c r="AJ1963" s="319" t="s">
        <v>9900</v>
      </c>
      <c r="AK1963" s="320">
        <v>870899.75</v>
      </c>
      <c r="AM1963" s="265" t="s">
        <v>38423</v>
      </c>
      <c r="AN1963" s="266">
        <v>11135.79</v>
      </c>
      <c r="AP1963" s="233" t="s">
        <v>12586</v>
      </c>
      <c r="AQ1963" s="234">
        <v>22849</v>
      </c>
      <c r="AS1963" s="211" t="s">
        <v>9319</v>
      </c>
      <c r="AT1963" s="212">
        <v>14310.42</v>
      </c>
    </row>
    <row r="1964" spans="5:46" x14ac:dyDescent="0.3">
      <c r="E1964" s="263" t="s">
        <v>37572</v>
      </c>
      <c r="F1964" s="263"/>
      <c r="G1964" s="264">
        <v>36141.64</v>
      </c>
      <c r="I1964" s="227" t="s">
        <v>12469</v>
      </c>
      <c r="J1964" s="227"/>
      <c r="K1964" s="228">
        <v>1514</v>
      </c>
      <c r="M1964" s="205" t="s">
        <v>2234</v>
      </c>
      <c r="N1964" s="205"/>
      <c r="O1964" s="206">
        <v>1052169.32</v>
      </c>
      <c r="U1964" s="309" t="s">
        <v>34803</v>
      </c>
      <c r="V1964" s="310">
        <v>457889.21</v>
      </c>
      <c r="X1964" s="267" t="s">
        <v>54893</v>
      </c>
      <c r="Y1964" s="268">
        <v>14678.46</v>
      </c>
      <c r="AA1964" s="229" t="s">
        <v>49695</v>
      </c>
      <c r="AB1964" s="230">
        <v>3040.88</v>
      </c>
      <c r="AD1964" s="209" t="s">
        <v>16505</v>
      </c>
      <c r="AE1964" s="210">
        <v>22943</v>
      </c>
      <c r="AF1964" s="93"/>
      <c r="AG1964" s="201" t="s">
        <v>23088</v>
      </c>
      <c r="AH1964" s="202">
        <v>60076.11</v>
      </c>
      <c r="AJ1964" s="319" t="s">
        <v>9901</v>
      </c>
      <c r="AK1964" s="320">
        <v>2524560</v>
      </c>
      <c r="AM1964" s="265" t="s">
        <v>38424</v>
      </c>
      <c r="AN1964" s="266">
        <v>36141.64</v>
      </c>
      <c r="AP1964" s="233" t="s">
        <v>12696</v>
      </c>
      <c r="AQ1964" s="234">
        <v>1514</v>
      </c>
      <c r="AS1964" s="211" t="s">
        <v>11320</v>
      </c>
      <c r="AT1964" s="212">
        <v>983.28</v>
      </c>
    </row>
    <row r="1965" spans="5:46" x14ac:dyDescent="0.3">
      <c r="E1965" s="263" t="s">
        <v>37573</v>
      </c>
      <c r="F1965" s="263"/>
      <c r="G1965" s="264">
        <v>11570.81</v>
      </c>
      <c r="I1965" s="227" t="s">
        <v>12367</v>
      </c>
      <c r="J1965" s="227"/>
      <c r="K1965" s="228">
        <v>78485.64</v>
      </c>
      <c r="M1965" s="205" t="s">
        <v>2235</v>
      </c>
      <c r="N1965" s="205"/>
      <c r="O1965" s="206">
        <v>283698.45</v>
      </c>
      <c r="U1965" s="309" t="s">
        <v>34804</v>
      </c>
      <c r="V1965" s="310">
        <v>209120.68</v>
      </c>
      <c r="X1965" s="267" t="s">
        <v>51762</v>
      </c>
      <c r="Y1965" s="268">
        <v>8192.68</v>
      </c>
      <c r="AA1965" s="229" t="s">
        <v>16537</v>
      </c>
      <c r="AB1965" s="230">
        <v>20</v>
      </c>
      <c r="AD1965" s="209" t="s">
        <v>16506</v>
      </c>
      <c r="AE1965" s="210">
        <v>2270.16</v>
      </c>
      <c r="AF1965" s="93"/>
      <c r="AG1965" s="201" t="s">
        <v>13832</v>
      </c>
      <c r="AH1965" s="202">
        <v>6711.08</v>
      </c>
      <c r="AJ1965" s="319" t="s">
        <v>9902</v>
      </c>
      <c r="AK1965" s="320">
        <v>33202.33</v>
      </c>
      <c r="AM1965" s="265" t="s">
        <v>38425</v>
      </c>
      <c r="AN1965" s="266">
        <v>11570.81</v>
      </c>
      <c r="AP1965" s="233" t="s">
        <v>12587</v>
      </c>
      <c r="AQ1965" s="234">
        <v>78485.64</v>
      </c>
      <c r="AS1965" s="211" t="s">
        <v>11578</v>
      </c>
      <c r="AT1965" s="212">
        <v>62616.25</v>
      </c>
    </row>
    <row r="1966" spans="5:46" x14ac:dyDescent="0.3">
      <c r="E1966" s="263" t="s">
        <v>37574</v>
      </c>
      <c r="F1966" s="263"/>
      <c r="G1966" s="264">
        <v>6218.84</v>
      </c>
      <c r="I1966" s="227" t="s">
        <v>12470</v>
      </c>
      <c r="J1966" s="227"/>
      <c r="K1966" s="228">
        <v>1300</v>
      </c>
      <c r="M1966" s="205" t="s">
        <v>2236</v>
      </c>
      <c r="N1966" s="205"/>
      <c r="O1966" s="206">
        <v>127877.67</v>
      </c>
      <c r="U1966" s="309" t="s">
        <v>38987</v>
      </c>
      <c r="V1966" s="310">
        <v>14747.9</v>
      </c>
      <c r="X1966" s="267" t="s">
        <v>51763</v>
      </c>
      <c r="Y1966" s="268">
        <v>14884</v>
      </c>
      <c r="AA1966" s="229" t="s">
        <v>42206</v>
      </c>
      <c r="AB1966" s="230">
        <v>82747.33</v>
      </c>
      <c r="AD1966" s="209" t="s">
        <v>16507</v>
      </c>
      <c r="AE1966" s="210">
        <v>1406.6</v>
      </c>
      <c r="AF1966" s="93"/>
      <c r="AG1966" s="201" t="s">
        <v>13833</v>
      </c>
      <c r="AH1966" s="202">
        <v>43952.89</v>
      </c>
      <c r="AJ1966" s="319" t="s">
        <v>9903</v>
      </c>
      <c r="AK1966" s="320">
        <v>2134571.75</v>
      </c>
      <c r="AM1966" s="265" t="s">
        <v>38426</v>
      </c>
      <c r="AN1966" s="266">
        <v>6218.84</v>
      </c>
      <c r="AP1966" s="233" t="s">
        <v>12697</v>
      </c>
      <c r="AQ1966" s="234">
        <v>1300</v>
      </c>
      <c r="AS1966" s="211" t="s">
        <v>9888</v>
      </c>
      <c r="AT1966" s="212">
        <v>229028.06</v>
      </c>
    </row>
    <row r="1967" spans="5:46" x14ac:dyDescent="0.3">
      <c r="E1967" s="263" t="s">
        <v>37576</v>
      </c>
      <c r="F1967" s="263"/>
      <c r="G1967" s="264">
        <v>34057</v>
      </c>
      <c r="I1967" s="227" t="s">
        <v>12471</v>
      </c>
      <c r="J1967" s="227"/>
      <c r="K1967" s="228">
        <v>2543</v>
      </c>
      <c r="M1967" s="205" t="s">
        <v>2237</v>
      </c>
      <c r="N1967" s="205"/>
      <c r="O1967" s="206">
        <v>479054.48</v>
      </c>
      <c r="U1967" s="309" t="s">
        <v>55945</v>
      </c>
      <c r="V1967" s="310">
        <v>691676.2</v>
      </c>
      <c r="X1967" s="267" t="s">
        <v>49697</v>
      </c>
      <c r="Y1967" s="268">
        <v>24116.45</v>
      </c>
      <c r="AA1967" s="229" t="s">
        <v>42207</v>
      </c>
      <c r="AB1967" s="230">
        <v>5404.67</v>
      </c>
      <c r="AD1967" s="209" t="s">
        <v>16508</v>
      </c>
      <c r="AE1967" s="210">
        <v>5835.02</v>
      </c>
      <c r="AF1967" s="93"/>
      <c r="AG1967" s="201" t="s">
        <v>13834</v>
      </c>
      <c r="AH1967" s="202">
        <v>3531.9</v>
      </c>
      <c r="AJ1967" s="319" t="s">
        <v>9904</v>
      </c>
      <c r="AK1967" s="320">
        <v>115642596.77</v>
      </c>
      <c r="AM1967" s="265" t="s">
        <v>38430</v>
      </c>
      <c r="AN1967" s="266">
        <v>34057</v>
      </c>
      <c r="AP1967" s="233" t="s">
        <v>12699</v>
      </c>
      <c r="AQ1967" s="234">
        <v>2543</v>
      </c>
      <c r="AS1967" s="211" t="s">
        <v>6732</v>
      </c>
      <c r="AT1967" s="212">
        <v>28075.58</v>
      </c>
    </row>
    <row r="1968" spans="5:46" x14ac:dyDescent="0.3">
      <c r="E1968" s="263" t="s">
        <v>37578</v>
      </c>
      <c r="F1968" s="263"/>
      <c r="G1968" s="264">
        <v>30169</v>
      </c>
      <c r="I1968" s="227" t="s">
        <v>12472</v>
      </c>
      <c r="J1968" s="227"/>
      <c r="K1968" s="228">
        <v>730</v>
      </c>
      <c r="M1968" s="205" t="s">
        <v>2238</v>
      </c>
      <c r="N1968" s="205"/>
      <c r="O1968" s="206">
        <v>4782.22</v>
      </c>
      <c r="U1968" s="309" t="s">
        <v>60296</v>
      </c>
      <c r="V1968" s="310">
        <v>84358.61</v>
      </c>
      <c r="X1968" s="267" t="s">
        <v>64040</v>
      </c>
      <c r="Y1968" s="268">
        <v>-101.83</v>
      </c>
      <c r="AA1968" s="229" t="s">
        <v>16546</v>
      </c>
      <c r="AB1968" s="230">
        <v>98341.02</v>
      </c>
      <c r="AD1968" s="209" t="s">
        <v>16509</v>
      </c>
      <c r="AE1968" s="210">
        <v>794.1</v>
      </c>
      <c r="AF1968" s="93"/>
      <c r="AG1968" s="201" t="s">
        <v>13835</v>
      </c>
      <c r="AH1968" s="202">
        <v>7559.97</v>
      </c>
      <c r="AJ1968" s="319" t="s">
        <v>9905</v>
      </c>
      <c r="AK1968" s="320">
        <v>1256178.42</v>
      </c>
      <c r="AM1968" s="265" t="s">
        <v>38434</v>
      </c>
      <c r="AN1968" s="266">
        <v>30169</v>
      </c>
      <c r="AP1968" s="233" t="s">
        <v>12700</v>
      </c>
      <c r="AQ1968" s="234">
        <v>730</v>
      </c>
      <c r="AS1968" s="211" t="s">
        <v>7401</v>
      </c>
      <c r="AT1968" s="212">
        <v>42708</v>
      </c>
    </row>
    <row r="1969" spans="5:46" x14ac:dyDescent="0.3">
      <c r="E1969" s="263" t="s">
        <v>37579</v>
      </c>
      <c r="F1969" s="263"/>
      <c r="G1969" s="264">
        <v>197577.13</v>
      </c>
      <c r="I1969" s="227" t="s">
        <v>12473</v>
      </c>
      <c r="J1969" s="227"/>
      <c r="K1969" s="228">
        <v>1067</v>
      </c>
      <c r="M1969" s="205" t="s">
        <v>2239</v>
      </c>
      <c r="N1969" s="205"/>
      <c r="O1969" s="206">
        <v>28365.56</v>
      </c>
      <c r="U1969" s="309" t="s">
        <v>44641</v>
      </c>
      <c r="V1969" s="310">
        <v>4980.58</v>
      </c>
      <c r="X1969" s="267" t="s">
        <v>54894</v>
      </c>
      <c r="Y1969" s="268">
        <v>23038.98</v>
      </c>
      <c r="AA1969" s="229" t="s">
        <v>16547</v>
      </c>
      <c r="AB1969" s="230">
        <v>7514.41</v>
      </c>
      <c r="AD1969" s="209" t="s">
        <v>16510</v>
      </c>
      <c r="AE1969" s="210">
        <v>1089.5999999999999</v>
      </c>
      <c r="AF1969" s="93"/>
      <c r="AG1969" s="201" t="s">
        <v>13836</v>
      </c>
      <c r="AH1969" s="202">
        <v>6365.35</v>
      </c>
      <c r="AJ1969" s="319" t="s">
        <v>9906</v>
      </c>
      <c r="AK1969" s="320">
        <v>508491.85</v>
      </c>
      <c r="AM1969" s="265" t="s">
        <v>38443</v>
      </c>
      <c r="AN1969" s="266">
        <v>197577.13</v>
      </c>
      <c r="AP1969" s="233" t="s">
        <v>12701</v>
      </c>
      <c r="AQ1969" s="234">
        <v>1067</v>
      </c>
      <c r="AS1969" s="211" t="s">
        <v>7811</v>
      </c>
      <c r="AT1969" s="212">
        <v>2241.17</v>
      </c>
    </row>
    <row r="1970" spans="5:46" x14ac:dyDescent="0.3">
      <c r="E1970" s="263" t="s">
        <v>37580</v>
      </c>
      <c r="F1970" s="263"/>
      <c r="G1970" s="264">
        <v>7494</v>
      </c>
      <c r="I1970" s="227" t="s">
        <v>12370</v>
      </c>
      <c r="J1970" s="227"/>
      <c r="K1970" s="228">
        <v>72581</v>
      </c>
      <c r="M1970" s="205" t="s">
        <v>2240</v>
      </c>
      <c r="N1970" s="205"/>
      <c r="O1970" s="206">
        <v>354659</v>
      </c>
      <c r="U1970" s="309" t="s">
        <v>67349</v>
      </c>
      <c r="V1970" s="310">
        <v>12913</v>
      </c>
      <c r="X1970" s="267" t="s">
        <v>54895</v>
      </c>
      <c r="Y1970" s="268">
        <v>1762.44</v>
      </c>
      <c r="AA1970" s="229" t="s">
        <v>51731</v>
      </c>
      <c r="AB1970" s="230">
        <v>5328</v>
      </c>
      <c r="AD1970" s="209" t="s">
        <v>16511</v>
      </c>
      <c r="AE1970" s="210">
        <v>20088.57</v>
      </c>
      <c r="AF1970" s="93"/>
      <c r="AG1970" s="201" t="s">
        <v>13837</v>
      </c>
      <c r="AH1970" s="202">
        <v>7151.63</v>
      </c>
      <c r="AJ1970" s="319" t="s">
        <v>9907</v>
      </c>
      <c r="AK1970" s="320">
        <v>58846.38</v>
      </c>
      <c r="AM1970" s="265" t="s">
        <v>38445</v>
      </c>
      <c r="AN1970" s="266">
        <v>7494</v>
      </c>
      <c r="AP1970" s="233" t="s">
        <v>12590</v>
      </c>
      <c r="AQ1970" s="234">
        <v>72581</v>
      </c>
      <c r="AS1970" s="211" t="s">
        <v>8348</v>
      </c>
      <c r="AT1970" s="212">
        <v>12227.78</v>
      </c>
    </row>
    <row r="1971" spans="5:46" x14ac:dyDescent="0.3">
      <c r="E1971" s="263" t="s">
        <v>37584</v>
      </c>
      <c r="F1971" s="263"/>
      <c r="G1971" s="264">
        <v>322089.21999999997</v>
      </c>
      <c r="I1971" s="227" t="s">
        <v>12474</v>
      </c>
      <c r="J1971" s="227"/>
      <c r="K1971" s="228">
        <v>2025</v>
      </c>
      <c r="M1971" s="205" t="s">
        <v>2241</v>
      </c>
      <c r="N1971" s="205"/>
      <c r="O1971" s="206">
        <v>26571</v>
      </c>
      <c r="U1971" s="309" t="s">
        <v>38988</v>
      </c>
      <c r="V1971" s="310">
        <v>63882.68</v>
      </c>
      <c r="X1971" s="267" t="s">
        <v>54896</v>
      </c>
      <c r="Y1971" s="268">
        <v>5414.39</v>
      </c>
      <c r="AA1971" s="229" t="s">
        <v>44483</v>
      </c>
      <c r="AB1971" s="230">
        <v>4996</v>
      </c>
      <c r="AD1971" s="209" t="s">
        <v>16512</v>
      </c>
      <c r="AE1971" s="210">
        <v>22377.54</v>
      </c>
      <c r="AF1971" s="93"/>
      <c r="AG1971" s="201" t="s">
        <v>32337</v>
      </c>
      <c r="AH1971" s="202">
        <v>16992.810000000001</v>
      </c>
      <c r="AJ1971" s="319" t="s">
        <v>9908</v>
      </c>
      <c r="AK1971" s="320">
        <v>7819.5</v>
      </c>
      <c r="AM1971" s="265" t="s">
        <v>38455</v>
      </c>
      <c r="AN1971" s="266">
        <v>322089.21999999997</v>
      </c>
      <c r="AP1971" s="233" t="s">
        <v>12702</v>
      </c>
      <c r="AQ1971" s="234">
        <v>2025</v>
      </c>
      <c r="AS1971" s="211" t="s">
        <v>8545</v>
      </c>
      <c r="AT1971" s="212">
        <v>18518.310000000001</v>
      </c>
    </row>
    <row r="1972" spans="5:46" x14ac:dyDescent="0.3">
      <c r="E1972" s="263" t="s">
        <v>37585</v>
      </c>
      <c r="F1972" s="263"/>
      <c r="G1972" s="264">
        <v>4709</v>
      </c>
      <c r="I1972" s="227" t="s">
        <v>12475</v>
      </c>
      <c r="J1972" s="227"/>
      <c r="K1972" s="228">
        <v>1149</v>
      </c>
      <c r="M1972" s="205" t="s">
        <v>2242</v>
      </c>
      <c r="N1972" s="205"/>
      <c r="O1972" s="206">
        <v>30311.49</v>
      </c>
      <c r="U1972" s="309" t="s">
        <v>34805</v>
      </c>
      <c r="V1972" s="310">
        <v>335009.91999999998</v>
      </c>
      <c r="X1972" s="267" t="s">
        <v>54897</v>
      </c>
      <c r="Y1972" s="268">
        <v>10408.51</v>
      </c>
      <c r="AA1972" s="229" t="s">
        <v>36074</v>
      </c>
      <c r="AB1972" s="230">
        <v>4917.8999999999996</v>
      </c>
      <c r="AD1972" s="209" t="s">
        <v>16513</v>
      </c>
      <c r="AE1972" s="210">
        <v>3301.01</v>
      </c>
      <c r="AF1972" s="93"/>
      <c r="AG1972" s="201" t="s">
        <v>32338</v>
      </c>
      <c r="AH1972" s="202">
        <v>5701.4</v>
      </c>
      <c r="AJ1972" s="319" t="s">
        <v>9909</v>
      </c>
      <c r="AK1972" s="320">
        <v>157631.34</v>
      </c>
      <c r="AM1972" s="265" t="s">
        <v>38458</v>
      </c>
      <c r="AN1972" s="266">
        <v>4709</v>
      </c>
      <c r="AP1972" s="233" t="s">
        <v>12703</v>
      </c>
      <c r="AQ1972" s="234">
        <v>1149</v>
      </c>
      <c r="AS1972" s="211" t="s">
        <v>8735</v>
      </c>
      <c r="AT1972" s="212">
        <v>2000</v>
      </c>
    </row>
    <row r="1973" spans="5:46" x14ac:dyDescent="0.3">
      <c r="E1973" s="263" t="s">
        <v>37586</v>
      </c>
      <c r="F1973" s="263"/>
      <c r="G1973" s="264">
        <v>10885.73</v>
      </c>
      <c r="I1973" s="227" t="s">
        <v>12371</v>
      </c>
      <c r="J1973" s="227"/>
      <c r="K1973" s="228">
        <v>16060</v>
      </c>
      <c r="M1973" s="205" t="s">
        <v>2243</v>
      </c>
      <c r="N1973" s="205"/>
      <c r="O1973" s="206">
        <v>2665</v>
      </c>
      <c r="U1973" s="309" t="s">
        <v>36150</v>
      </c>
      <c r="V1973" s="310">
        <v>282097.27</v>
      </c>
      <c r="X1973" s="267" t="s">
        <v>54898</v>
      </c>
      <c r="Y1973" s="268">
        <v>25581.71</v>
      </c>
      <c r="AA1973" s="229" t="s">
        <v>51732</v>
      </c>
      <c r="AB1973" s="230">
        <v>32184.799999999999</v>
      </c>
      <c r="AD1973" s="209" t="s">
        <v>16514</v>
      </c>
      <c r="AE1973" s="210">
        <v>21071.67</v>
      </c>
      <c r="AF1973" s="93"/>
      <c r="AG1973" s="201" t="s">
        <v>32339</v>
      </c>
      <c r="AH1973" s="202">
        <v>2691.66</v>
      </c>
      <c r="AJ1973" s="319" t="s">
        <v>9910</v>
      </c>
      <c r="AK1973" s="320">
        <v>71998.97</v>
      </c>
      <c r="AM1973" s="265" t="s">
        <v>38460</v>
      </c>
      <c r="AN1973" s="266">
        <v>10885.73</v>
      </c>
      <c r="AP1973" s="233" t="s">
        <v>12591</v>
      </c>
      <c r="AQ1973" s="234">
        <v>16060</v>
      </c>
      <c r="AS1973" s="211" t="s">
        <v>8994</v>
      </c>
      <c r="AT1973" s="212">
        <v>16202</v>
      </c>
    </row>
    <row r="1974" spans="5:46" x14ac:dyDescent="0.3">
      <c r="E1974" s="263" t="s">
        <v>37588</v>
      </c>
      <c r="F1974" s="263"/>
      <c r="G1974" s="264">
        <v>657419.69999999995</v>
      </c>
      <c r="I1974" s="227" t="s">
        <v>12372</v>
      </c>
      <c r="J1974" s="227"/>
      <c r="K1974" s="228">
        <v>14789</v>
      </c>
      <c r="M1974" s="205" t="s">
        <v>2244</v>
      </c>
      <c r="N1974" s="205"/>
      <c r="O1974" s="206">
        <v>64519</v>
      </c>
      <c r="U1974" s="309" t="s">
        <v>58488</v>
      </c>
      <c r="V1974" s="310">
        <v>3536</v>
      </c>
      <c r="X1974" s="267" t="s">
        <v>64041</v>
      </c>
      <c r="Y1974" s="268">
        <v>14060.77</v>
      </c>
      <c r="AA1974" s="229" t="s">
        <v>34618</v>
      </c>
      <c r="AB1974" s="230">
        <v>2776.69</v>
      </c>
      <c r="AD1974" s="209" t="s">
        <v>16515</v>
      </c>
      <c r="AE1974" s="210">
        <v>6423</v>
      </c>
      <c r="AF1974" s="93"/>
      <c r="AG1974" s="201" t="s">
        <v>32340</v>
      </c>
      <c r="AH1974" s="202">
        <v>1816.86</v>
      </c>
      <c r="AJ1974" s="319" t="s">
        <v>9911</v>
      </c>
      <c r="AK1974" s="320">
        <v>54857.56</v>
      </c>
      <c r="AM1974" s="265" t="s">
        <v>38466</v>
      </c>
      <c r="AN1974" s="266">
        <v>657419.69999999995</v>
      </c>
      <c r="AP1974" s="233" t="s">
        <v>12592</v>
      </c>
      <c r="AQ1974" s="234">
        <v>14789</v>
      </c>
      <c r="AS1974" s="211" t="s">
        <v>9320</v>
      </c>
      <c r="AT1974" s="212">
        <v>20883.560000000001</v>
      </c>
    </row>
    <row r="1975" spans="5:46" x14ac:dyDescent="0.3">
      <c r="E1975" s="263" t="s">
        <v>37589</v>
      </c>
      <c r="F1975" s="263"/>
      <c r="G1975" s="264">
        <v>47909</v>
      </c>
      <c r="I1975" s="227" t="s">
        <v>12476</v>
      </c>
      <c r="J1975" s="227"/>
      <c r="K1975" s="228">
        <v>2683</v>
      </c>
      <c r="M1975" s="205" t="s">
        <v>2245</v>
      </c>
      <c r="N1975" s="205"/>
      <c r="O1975" s="206">
        <v>7448.57</v>
      </c>
      <c r="U1975" s="309" t="s">
        <v>38989</v>
      </c>
      <c r="V1975" s="310">
        <v>15817.48</v>
      </c>
      <c r="X1975" s="267" t="s">
        <v>55868</v>
      </c>
      <c r="Y1975" s="268">
        <v>26899.919999999998</v>
      </c>
      <c r="AA1975" s="229" t="s">
        <v>38897</v>
      </c>
      <c r="AB1975" s="230">
        <v>2153.7800000000002</v>
      </c>
      <c r="AD1975" s="209" t="s">
        <v>16516</v>
      </c>
      <c r="AE1975" s="210">
        <v>2859.33</v>
      </c>
      <c r="AF1975" s="93"/>
      <c r="AG1975" s="201" t="s">
        <v>32341</v>
      </c>
      <c r="AH1975" s="202">
        <v>4707.95</v>
      </c>
      <c r="AJ1975" s="319" t="s">
        <v>9912</v>
      </c>
      <c r="AK1975" s="320">
        <v>1037603.13</v>
      </c>
      <c r="AM1975" s="265" t="s">
        <v>38468</v>
      </c>
      <c r="AN1975" s="266">
        <v>47909</v>
      </c>
      <c r="AP1975" s="233" t="s">
        <v>12704</v>
      </c>
      <c r="AQ1975" s="234">
        <v>2683</v>
      </c>
      <c r="AS1975" s="211" t="s">
        <v>10649</v>
      </c>
      <c r="AT1975" s="212">
        <v>5069</v>
      </c>
    </row>
    <row r="1976" spans="5:46" x14ac:dyDescent="0.3">
      <c r="E1976" s="263" t="s">
        <v>37590</v>
      </c>
      <c r="F1976" s="263"/>
      <c r="G1976" s="264">
        <v>278498.06</v>
      </c>
      <c r="I1976" s="227" t="s">
        <v>12374</v>
      </c>
      <c r="J1976" s="227"/>
      <c r="K1976" s="228">
        <v>452503.9</v>
      </c>
      <c r="M1976" s="205" t="s">
        <v>2246</v>
      </c>
      <c r="N1976" s="205"/>
      <c r="O1976" s="206">
        <v>34027.980000000003</v>
      </c>
      <c r="U1976" s="309" t="s">
        <v>59541</v>
      </c>
      <c r="V1976" s="310">
        <v>-69549.149999999994</v>
      </c>
      <c r="X1976" s="267" t="s">
        <v>63060</v>
      </c>
      <c r="Y1976" s="268">
        <v>4482.42</v>
      </c>
      <c r="AA1976" s="229" t="s">
        <v>51733</v>
      </c>
      <c r="AB1976" s="230">
        <v>2560</v>
      </c>
      <c r="AD1976" s="209" t="s">
        <v>16517</v>
      </c>
      <c r="AE1976" s="210">
        <v>358.92</v>
      </c>
      <c r="AF1976" s="93"/>
      <c r="AG1976" s="201" t="s">
        <v>32342</v>
      </c>
      <c r="AH1976" s="202">
        <v>4511.71</v>
      </c>
      <c r="AJ1976" s="319" t="s">
        <v>9913</v>
      </c>
      <c r="AK1976" s="320">
        <v>206497.16</v>
      </c>
      <c r="AM1976" s="265" t="s">
        <v>38472</v>
      </c>
      <c r="AN1976" s="266">
        <v>278498.06</v>
      </c>
      <c r="AP1976" s="233" t="s">
        <v>12594</v>
      </c>
      <c r="AQ1976" s="234">
        <v>452503.9</v>
      </c>
      <c r="AS1976" s="211" t="s">
        <v>11102</v>
      </c>
      <c r="AT1976" s="212">
        <v>4624.8</v>
      </c>
    </row>
    <row r="1977" spans="5:46" x14ac:dyDescent="0.3">
      <c r="E1977" s="263" t="s">
        <v>37591</v>
      </c>
      <c r="F1977" s="263"/>
      <c r="G1977" s="264">
        <v>14324</v>
      </c>
      <c r="I1977" s="227" t="s">
        <v>12478</v>
      </c>
      <c r="J1977" s="227"/>
      <c r="K1977" s="228">
        <v>14182</v>
      </c>
      <c r="M1977" s="205" t="s">
        <v>2247</v>
      </c>
      <c r="N1977" s="205"/>
      <c r="O1977" s="206">
        <v>42140</v>
      </c>
      <c r="U1977" s="309" t="s">
        <v>57331</v>
      </c>
      <c r="V1977" s="310">
        <v>4944298.3</v>
      </c>
      <c r="X1977" s="267" t="s">
        <v>62443</v>
      </c>
      <c r="Y1977" s="268">
        <v>31073.62</v>
      </c>
      <c r="AA1977" s="229" t="s">
        <v>51734</v>
      </c>
      <c r="AB1977" s="230">
        <v>3000</v>
      </c>
      <c r="AD1977" s="209" t="s">
        <v>16518</v>
      </c>
      <c r="AE1977" s="210">
        <v>2859.33</v>
      </c>
      <c r="AF1977" s="93"/>
      <c r="AG1977" s="201" t="s">
        <v>32343</v>
      </c>
      <c r="AH1977" s="202">
        <v>3330</v>
      </c>
      <c r="AJ1977" s="319" t="s">
        <v>9914</v>
      </c>
      <c r="AK1977" s="320">
        <v>118523.44</v>
      </c>
      <c r="AM1977" s="265" t="s">
        <v>38475</v>
      </c>
      <c r="AN1977" s="266">
        <v>14324</v>
      </c>
      <c r="AP1977" s="233" t="s">
        <v>12706</v>
      </c>
      <c r="AQ1977" s="234">
        <v>14182</v>
      </c>
      <c r="AS1977" s="211" t="s">
        <v>11321</v>
      </c>
      <c r="AT1977" s="212">
        <v>587.14</v>
      </c>
    </row>
    <row r="1978" spans="5:46" x14ac:dyDescent="0.3">
      <c r="E1978" s="263" t="s">
        <v>37595</v>
      </c>
      <c r="F1978" s="263"/>
      <c r="G1978" s="264">
        <v>30410</v>
      </c>
      <c r="I1978" s="227" t="s">
        <v>12479</v>
      </c>
      <c r="J1978" s="227"/>
      <c r="K1978" s="228">
        <v>2543</v>
      </c>
      <c r="M1978" s="205" t="s">
        <v>2248</v>
      </c>
      <c r="N1978" s="205"/>
      <c r="O1978" s="206">
        <v>31934.799999999999</v>
      </c>
      <c r="U1978" s="309" t="s">
        <v>44644</v>
      </c>
      <c r="V1978" s="310">
        <v>-13.82</v>
      </c>
      <c r="X1978" s="267" t="s">
        <v>64042</v>
      </c>
      <c r="Y1978" s="268">
        <v>1250.5999999999999</v>
      </c>
      <c r="AA1978" s="229" t="s">
        <v>38898</v>
      </c>
      <c r="AB1978" s="230">
        <v>30000</v>
      </c>
      <c r="AD1978" s="209" t="s">
        <v>16519</v>
      </c>
      <c r="AE1978" s="210">
        <v>358.92</v>
      </c>
      <c r="AF1978" s="93"/>
      <c r="AG1978" s="201" t="s">
        <v>32344</v>
      </c>
      <c r="AH1978" s="202">
        <v>35604.080000000002</v>
      </c>
      <c r="AJ1978" s="319" t="s">
        <v>9917</v>
      </c>
      <c r="AK1978" s="320">
        <v>227608.33</v>
      </c>
      <c r="AM1978" s="265" t="s">
        <v>38481</v>
      </c>
      <c r="AN1978" s="266">
        <v>30410</v>
      </c>
      <c r="AP1978" s="233" t="s">
        <v>12707</v>
      </c>
      <c r="AQ1978" s="234">
        <v>2543</v>
      </c>
      <c r="AS1978" s="211" t="s">
        <v>9889</v>
      </c>
      <c r="AT1978" s="212">
        <v>153137.34</v>
      </c>
    </row>
    <row r="1979" spans="5:46" x14ac:dyDescent="0.3">
      <c r="E1979" s="263" t="s">
        <v>37596</v>
      </c>
      <c r="F1979" s="263"/>
      <c r="G1979" s="264">
        <v>7393</v>
      </c>
      <c r="I1979" s="227" t="s">
        <v>12480</v>
      </c>
      <c r="J1979" s="227"/>
      <c r="K1979" s="228">
        <v>1000</v>
      </c>
      <c r="M1979" s="205" t="s">
        <v>2249</v>
      </c>
      <c r="N1979" s="205"/>
      <c r="O1979" s="206">
        <v>175850</v>
      </c>
      <c r="U1979" s="309" t="s">
        <v>44645</v>
      </c>
      <c r="V1979" s="310">
        <v>2339.84</v>
      </c>
      <c r="X1979" s="267" t="s">
        <v>63061</v>
      </c>
      <c r="Y1979" s="268">
        <v>61941.4</v>
      </c>
      <c r="AA1979" s="229" t="s">
        <v>51735</v>
      </c>
      <c r="AB1979" s="230">
        <v>10266.32</v>
      </c>
      <c r="AD1979" s="209" t="s">
        <v>16520</v>
      </c>
      <c r="AE1979" s="210">
        <v>2490</v>
      </c>
      <c r="AF1979" s="93"/>
      <c r="AG1979" s="201" t="s">
        <v>32345</v>
      </c>
      <c r="AH1979" s="202">
        <v>4250.62</v>
      </c>
      <c r="AJ1979" s="319" t="s">
        <v>9918</v>
      </c>
      <c r="AK1979" s="320">
        <v>489119.73</v>
      </c>
      <c r="AM1979" s="265" t="s">
        <v>38485</v>
      </c>
      <c r="AN1979" s="266">
        <v>7393</v>
      </c>
      <c r="AP1979" s="233" t="s">
        <v>12708</v>
      </c>
      <c r="AQ1979" s="234">
        <v>1000</v>
      </c>
      <c r="AS1979" s="211" t="s">
        <v>6733</v>
      </c>
      <c r="AT1979" s="212">
        <v>62901.74</v>
      </c>
    </row>
    <row r="1980" spans="5:46" x14ac:dyDescent="0.3">
      <c r="E1980" s="263" t="s">
        <v>37597</v>
      </c>
      <c r="F1980" s="263"/>
      <c r="G1980" s="264">
        <v>22195.18</v>
      </c>
      <c r="I1980" s="227" t="s">
        <v>12481</v>
      </c>
      <c r="J1980" s="227"/>
      <c r="K1980" s="228">
        <v>750</v>
      </c>
      <c r="M1980" s="205" t="s">
        <v>2250</v>
      </c>
      <c r="N1980" s="205"/>
      <c r="O1980" s="206">
        <v>269567</v>
      </c>
      <c r="U1980" s="309" t="s">
        <v>61335</v>
      </c>
      <c r="V1980" s="310">
        <v>132.25</v>
      </c>
      <c r="X1980" s="267" t="s">
        <v>61302</v>
      </c>
      <c r="Y1980" s="268">
        <v>200000</v>
      </c>
      <c r="AA1980" s="229" t="s">
        <v>38899</v>
      </c>
      <c r="AB1980" s="230">
        <v>17821.78</v>
      </c>
      <c r="AD1980" s="209" t="s">
        <v>16521</v>
      </c>
      <c r="AE1980" s="210">
        <v>77387.77</v>
      </c>
      <c r="AF1980" s="93"/>
      <c r="AG1980" s="201" t="s">
        <v>32346</v>
      </c>
      <c r="AH1980" s="202">
        <v>4279.91</v>
      </c>
      <c r="AJ1980" s="319" t="s">
        <v>9920</v>
      </c>
      <c r="AK1980" s="320">
        <v>36546.58</v>
      </c>
      <c r="AM1980" s="265" t="s">
        <v>38490</v>
      </c>
      <c r="AN1980" s="266">
        <v>22195.18</v>
      </c>
      <c r="AP1980" s="233" t="s">
        <v>12709</v>
      </c>
      <c r="AQ1980" s="234">
        <v>750</v>
      </c>
      <c r="AS1980" s="211" t="s">
        <v>7134</v>
      </c>
      <c r="AT1980" s="212">
        <v>2083.9299999999998</v>
      </c>
    </row>
    <row r="1981" spans="5:46" x14ac:dyDescent="0.3">
      <c r="E1981" s="263" t="s">
        <v>37599</v>
      </c>
      <c r="F1981" s="263"/>
      <c r="G1981" s="264">
        <v>1309041</v>
      </c>
      <c r="I1981" s="227" t="s">
        <v>12482</v>
      </c>
      <c r="J1981" s="227"/>
      <c r="K1981" s="228">
        <v>5762</v>
      </c>
      <c r="M1981" s="205" t="s">
        <v>2251</v>
      </c>
      <c r="N1981" s="205"/>
      <c r="O1981" s="206">
        <v>156149.34</v>
      </c>
      <c r="U1981" s="309" t="s">
        <v>67350</v>
      </c>
      <c r="V1981" s="310">
        <v>3712.5</v>
      </c>
      <c r="X1981" s="267" t="s">
        <v>16646</v>
      </c>
      <c r="Y1981" s="268">
        <v>46230</v>
      </c>
      <c r="AA1981" s="229" t="s">
        <v>33195</v>
      </c>
      <c r="AB1981" s="230">
        <v>4694.8</v>
      </c>
      <c r="AD1981" s="209" t="s">
        <v>16522</v>
      </c>
      <c r="AE1981" s="210">
        <v>28523.599999999999</v>
      </c>
      <c r="AF1981" s="93"/>
      <c r="AG1981" s="201" t="s">
        <v>13838</v>
      </c>
      <c r="AH1981" s="202">
        <v>3228.38</v>
      </c>
      <c r="AJ1981" s="319" t="s">
        <v>9921</v>
      </c>
      <c r="AK1981" s="320">
        <v>3366263.56</v>
      </c>
      <c r="AM1981" s="265" t="s">
        <v>38498</v>
      </c>
      <c r="AN1981" s="266">
        <v>1309041</v>
      </c>
      <c r="AP1981" s="233" t="s">
        <v>12711</v>
      </c>
      <c r="AQ1981" s="234">
        <v>5762</v>
      </c>
      <c r="AS1981" s="211" t="s">
        <v>7402</v>
      </c>
      <c r="AT1981" s="212">
        <v>27917</v>
      </c>
    </row>
    <row r="1982" spans="5:46" x14ac:dyDescent="0.3">
      <c r="E1982" s="263" t="s">
        <v>37600</v>
      </c>
      <c r="F1982" s="263"/>
      <c r="G1982" s="264">
        <v>1623.99</v>
      </c>
      <c r="I1982" s="227" t="s">
        <v>12483</v>
      </c>
      <c r="J1982" s="227"/>
      <c r="K1982" s="228">
        <v>5805</v>
      </c>
      <c r="M1982" s="205" t="s">
        <v>2252</v>
      </c>
      <c r="N1982" s="205"/>
      <c r="O1982" s="206">
        <v>54419.7</v>
      </c>
      <c r="U1982" s="309" t="s">
        <v>67351</v>
      </c>
      <c r="V1982" s="310">
        <v>41200</v>
      </c>
      <c r="X1982" s="267" t="s">
        <v>57282</v>
      </c>
      <c r="Y1982" s="268">
        <v>16841.27</v>
      </c>
      <c r="AA1982" s="229" t="s">
        <v>16553</v>
      </c>
      <c r="AB1982" s="230">
        <v>2500</v>
      </c>
      <c r="AD1982" s="209" t="s">
        <v>16523</v>
      </c>
      <c r="AE1982" s="210">
        <v>23341.83</v>
      </c>
      <c r="AF1982" s="93"/>
      <c r="AG1982" s="201" t="s">
        <v>13839</v>
      </c>
      <c r="AH1982" s="202">
        <v>6711.08</v>
      </c>
      <c r="AJ1982" s="319" t="s">
        <v>9922</v>
      </c>
      <c r="AK1982" s="320">
        <v>43563.02</v>
      </c>
      <c r="AM1982" s="265" t="s">
        <v>38501</v>
      </c>
      <c r="AN1982" s="266">
        <v>1623.99</v>
      </c>
      <c r="AP1982" s="233" t="s">
        <v>12712</v>
      </c>
      <c r="AQ1982" s="234">
        <v>5805</v>
      </c>
      <c r="AS1982" s="211" t="s">
        <v>7616</v>
      </c>
      <c r="AT1982" s="212">
        <v>23227</v>
      </c>
    </row>
    <row r="1983" spans="5:46" x14ac:dyDescent="0.3">
      <c r="E1983" s="263" t="s">
        <v>37601</v>
      </c>
      <c r="F1983" s="263"/>
      <c r="G1983" s="264">
        <v>417962</v>
      </c>
      <c r="I1983" s="227" t="s">
        <v>12484</v>
      </c>
      <c r="J1983" s="227"/>
      <c r="K1983" s="228">
        <v>2408</v>
      </c>
      <c r="M1983" s="205" t="s">
        <v>2253</v>
      </c>
      <c r="N1983" s="205"/>
      <c r="O1983" s="206">
        <v>19952</v>
      </c>
      <c r="U1983" s="309" t="s">
        <v>67352</v>
      </c>
      <c r="V1983" s="310">
        <v>3434.55</v>
      </c>
      <c r="X1983" s="267" t="s">
        <v>64043</v>
      </c>
      <c r="Y1983" s="268">
        <v>558094.11</v>
      </c>
      <c r="AA1983" s="229" t="s">
        <v>51736</v>
      </c>
      <c r="AB1983" s="230">
        <v>6513.96</v>
      </c>
      <c r="AD1983" s="209" t="s">
        <v>16524</v>
      </c>
      <c r="AE1983" s="210">
        <v>15575.93</v>
      </c>
      <c r="AF1983" s="93"/>
      <c r="AG1983" s="201" t="s">
        <v>32347</v>
      </c>
      <c r="AH1983" s="202">
        <v>16992.810000000001</v>
      </c>
      <c r="AJ1983" s="319" t="s">
        <v>9923</v>
      </c>
      <c r="AK1983" s="320">
        <v>27164.76</v>
      </c>
      <c r="AM1983" s="265" t="s">
        <v>38505</v>
      </c>
      <c r="AN1983" s="266">
        <v>417962</v>
      </c>
      <c r="AP1983" s="233" t="s">
        <v>12713</v>
      </c>
      <c r="AQ1983" s="234">
        <v>2408</v>
      </c>
      <c r="AS1983" s="211" t="s">
        <v>7812</v>
      </c>
      <c r="AT1983" s="212">
        <v>2630</v>
      </c>
    </row>
    <row r="1984" spans="5:46" x14ac:dyDescent="0.3">
      <c r="E1984" s="263" t="s">
        <v>37602</v>
      </c>
      <c r="F1984" s="263"/>
      <c r="G1984" s="264">
        <v>479951.18</v>
      </c>
      <c r="I1984" s="227" t="s">
        <v>12485</v>
      </c>
      <c r="J1984" s="227"/>
      <c r="K1984" s="228">
        <v>1375</v>
      </c>
      <c r="M1984" s="205" t="s">
        <v>2254</v>
      </c>
      <c r="N1984" s="205"/>
      <c r="O1984" s="206">
        <v>1210823</v>
      </c>
      <c r="U1984" s="309" t="s">
        <v>67353</v>
      </c>
      <c r="V1984" s="310">
        <v>11027.57</v>
      </c>
      <c r="X1984" s="267" t="s">
        <v>60225</v>
      </c>
      <c r="Y1984" s="268">
        <v>125</v>
      </c>
      <c r="AA1984" s="229" t="s">
        <v>16554</v>
      </c>
      <c r="AB1984" s="230">
        <v>62874.93</v>
      </c>
      <c r="AD1984" s="209" t="s">
        <v>16525</v>
      </c>
      <c r="AE1984" s="210">
        <v>204.58</v>
      </c>
      <c r="AF1984" s="93"/>
      <c r="AG1984" s="201" t="s">
        <v>13840</v>
      </c>
      <c r="AH1984" s="202">
        <v>49654.29</v>
      </c>
      <c r="AJ1984" s="319" t="s">
        <v>9924</v>
      </c>
      <c r="AK1984" s="320">
        <v>269284.07</v>
      </c>
      <c r="AM1984" s="265" t="s">
        <v>38510</v>
      </c>
      <c r="AN1984" s="266">
        <v>479951.18</v>
      </c>
      <c r="AP1984" s="233" t="s">
        <v>12714</v>
      </c>
      <c r="AQ1984" s="234">
        <v>1375</v>
      </c>
      <c r="AS1984" s="211" t="s">
        <v>7968</v>
      </c>
      <c r="AT1984" s="212">
        <v>1931</v>
      </c>
    </row>
    <row r="1985" spans="5:46" x14ac:dyDescent="0.3">
      <c r="E1985" s="263" t="s">
        <v>37603</v>
      </c>
      <c r="F1985" s="263"/>
      <c r="G1985" s="264">
        <v>39944</v>
      </c>
      <c r="I1985" s="227" t="s">
        <v>12486</v>
      </c>
      <c r="J1985" s="227"/>
      <c r="K1985" s="228">
        <v>2811</v>
      </c>
      <c r="M1985" s="205" t="s">
        <v>2255</v>
      </c>
      <c r="N1985" s="205"/>
      <c r="O1985" s="206">
        <v>15007</v>
      </c>
      <c r="U1985" s="309" t="s">
        <v>67354</v>
      </c>
      <c r="V1985" s="310">
        <v>614.04</v>
      </c>
      <c r="X1985" s="267" t="s">
        <v>16649</v>
      </c>
      <c r="Y1985" s="268">
        <v>59251.32</v>
      </c>
      <c r="AA1985" s="229" t="s">
        <v>16555</v>
      </c>
      <c r="AB1985" s="230">
        <v>45536.37</v>
      </c>
      <c r="AD1985" s="209" t="s">
        <v>16526</v>
      </c>
      <c r="AE1985" s="210">
        <v>9167</v>
      </c>
      <c r="AF1985" s="93"/>
      <c r="AG1985" s="201" t="s">
        <v>23149</v>
      </c>
      <c r="AH1985" s="202">
        <v>2691.66</v>
      </c>
      <c r="AJ1985" s="319" t="s">
        <v>9925</v>
      </c>
      <c r="AK1985" s="320">
        <v>5512.14</v>
      </c>
      <c r="AM1985" s="265" t="s">
        <v>38513</v>
      </c>
      <c r="AN1985" s="266">
        <v>39944</v>
      </c>
      <c r="AP1985" s="233" t="s">
        <v>12715</v>
      </c>
      <c r="AQ1985" s="234">
        <v>2811</v>
      </c>
      <c r="AS1985" s="211" t="s">
        <v>8080</v>
      </c>
      <c r="AT1985" s="212">
        <v>6420</v>
      </c>
    </row>
    <row r="1986" spans="5:46" x14ac:dyDescent="0.3">
      <c r="E1986" s="263" t="s">
        <v>37604</v>
      </c>
      <c r="F1986" s="263"/>
      <c r="G1986" s="264">
        <v>13953</v>
      </c>
      <c r="I1986" s="227" t="s">
        <v>12375</v>
      </c>
      <c r="J1986" s="227"/>
      <c r="K1986" s="228">
        <v>12100</v>
      </c>
      <c r="M1986" s="205" t="s">
        <v>2256</v>
      </c>
      <c r="N1986" s="205"/>
      <c r="O1986" s="206">
        <v>931</v>
      </c>
      <c r="U1986" s="309" t="s">
        <v>66567</v>
      </c>
      <c r="V1986" s="310">
        <v>34469</v>
      </c>
      <c r="X1986" s="267" t="s">
        <v>60226</v>
      </c>
      <c r="Y1986" s="268">
        <v>181479.25</v>
      </c>
      <c r="AA1986" s="229" t="s">
        <v>51737</v>
      </c>
      <c r="AB1986" s="230">
        <v>709</v>
      </c>
      <c r="AD1986" s="209" t="s">
        <v>16527</v>
      </c>
      <c r="AE1986" s="210">
        <v>11346.49</v>
      </c>
      <c r="AF1986" s="93"/>
      <c r="AG1986" s="201" t="s">
        <v>13841</v>
      </c>
      <c r="AH1986" s="202">
        <v>5348.76</v>
      </c>
      <c r="AJ1986" s="319" t="s">
        <v>9926</v>
      </c>
      <c r="AK1986" s="320">
        <v>18698.650000000001</v>
      </c>
      <c r="AM1986" s="265" t="s">
        <v>38516</v>
      </c>
      <c r="AN1986" s="266">
        <v>13953</v>
      </c>
      <c r="AP1986" s="233" t="s">
        <v>12595</v>
      </c>
      <c r="AQ1986" s="234">
        <v>12100</v>
      </c>
      <c r="AS1986" s="211" t="s">
        <v>8349</v>
      </c>
      <c r="AT1986" s="212">
        <v>13496.63</v>
      </c>
    </row>
    <row r="1987" spans="5:46" x14ac:dyDescent="0.3">
      <c r="E1987" s="263" t="s">
        <v>37605</v>
      </c>
      <c r="F1987" s="263"/>
      <c r="G1987" s="264">
        <v>88613</v>
      </c>
      <c r="I1987" s="227" t="s">
        <v>12487</v>
      </c>
      <c r="J1987" s="227"/>
      <c r="K1987" s="228">
        <v>1303</v>
      </c>
      <c r="M1987" s="205" t="s">
        <v>2257</v>
      </c>
      <c r="N1987" s="205"/>
      <c r="O1987" s="206">
        <v>234601</v>
      </c>
      <c r="U1987" s="309" t="s">
        <v>67355</v>
      </c>
      <c r="V1987" s="310">
        <v>46.5</v>
      </c>
      <c r="X1987" s="267" t="s">
        <v>61303</v>
      </c>
      <c r="Y1987" s="268">
        <v>25323.119999999999</v>
      </c>
      <c r="AA1987" s="229" t="s">
        <v>51738</v>
      </c>
      <c r="AB1987" s="230">
        <v>4000</v>
      </c>
      <c r="AD1987" s="209" t="s">
        <v>16528</v>
      </c>
      <c r="AE1987" s="210">
        <v>775</v>
      </c>
      <c r="AF1987" s="93"/>
      <c r="AG1987" s="201" t="s">
        <v>13842</v>
      </c>
      <c r="AH1987" s="202">
        <v>12267.92</v>
      </c>
      <c r="AJ1987" s="319" t="s">
        <v>9927</v>
      </c>
      <c r="AK1987" s="320">
        <v>10000</v>
      </c>
      <c r="AM1987" s="265" t="s">
        <v>38520</v>
      </c>
      <c r="AN1987" s="266">
        <v>88613</v>
      </c>
      <c r="AP1987" s="233" t="s">
        <v>12716</v>
      </c>
      <c r="AQ1987" s="234">
        <v>1303</v>
      </c>
      <c r="AS1987" s="211" t="s">
        <v>8546</v>
      </c>
      <c r="AT1987" s="212">
        <v>27699</v>
      </c>
    </row>
    <row r="1988" spans="5:46" x14ac:dyDescent="0.3">
      <c r="E1988" s="263" t="s">
        <v>37607</v>
      </c>
      <c r="F1988" s="263"/>
      <c r="G1988" s="264">
        <v>307999</v>
      </c>
      <c r="I1988" s="227" t="s">
        <v>12490</v>
      </c>
      <c r="J1988" s="227"/>
      <c r="K1988" s="228">
        <v>6024</v>
      </c>
      <c r="M1988" s="205" t="s">
        <v>2258</v>
      </c>
      <c r="N1988" s="205"/>
      <c r="O1988" s="206">
        <v>653059</v>
      </c>
      <c r="U1988" s="309" t="s">
        <v>63640</v>
      </c>
      <c r="V1988" s="310">
        <v>43646.25</v>
      </c>
      <c r="X1988" s="267" t="s">
        <v>16650</v>
      </c>
      <c r="Y1988" s="268">
        <v>4378.66</v>
      </c>
      <c r="AA1988" s="229" t="s">
        <v>51739</v>
      </c>
      <c r="AB1988" s="230">
        <v>1400</v>
      </c>
      <c r="AD1988" s="209" t="s">
        <v>16529</v>
      </c>
      <c r="AE1988" s="210">
        <v>7749</v>
      </c>
      <c r="AF1988" s="93"/>
      <c r="AG1988" s="201" t="s">
        <v>13843</v>
      </c>
      <c r="AH1988" s="202">
        <v>10877.06</v>
      </c>
      <c r="AJ1988" s="319" t="s">
        <v>9928</v>
      </c>
      <c r="AK1988" s="320">
        <v>21784.13</v>
      </c>
      <c r="AM1988" s="265" t="s">
        <v>38528</v>
      </c>
      <c r="AN1988" s="266">
        <v>307999</v>
      </c>
      <c r="AP1988" s="233" t="s">
        <v>12719</v>
      </c>
      <c r="AQ1988" s="234">
        <v>6024</v>
      </c>
      <c r="AS1988" s="211" t="s">
        <v>8736</v>
      </c>
      <c r="AT1988" s="212">
        <v>5214</v>
      </c>
    </row>
    <row r="1989" spans="5:46" x14ac:dyDescent="0.3">
      <c r="E1989" s="263" t="s">
        <v>37609</v>
      </c>
      <c r="F1989" s="263"/>
      <c r="G1989" s="264">
        <v>278841.01</v>
      </c>
      <c r="I1989" s="227" t="s">
        <v>12491</v>
      </c>
      <c r="J1989" s="227"/>
      <c r="K1989" s="228">
        <v>1375</v>
      </c>
      <c r="M1989" s="205" t="s">
        <v>2259</v>
      </c>
      <c r="N1989" s="205"/>
      <c r="O1989" s="206">
        <v>3402884</v>
      </c>
      <c r="U1989" s="309" t="s">
        <v>64118</v>
      </c>
      <c r="V1989" s="310">
        <v>2882.97</v>
      </c>
      <c r="X1989" s="267" t="s">
        <v>58190</v>
      </c>
      <c r="Y1989" s="268">
        <v>97186</v>
      </c>
      <c r="AA1989" s="229" t="s">
        <v>48717</v>
      </c>
      <c r="AB1989" s="230">
        <v>18049.25</v>
      </c>
      <c r="AD1989" s="209" t="s">
        <v>16530</v>
      </c>
      <c r="AE1989" s="210">
        <v>3232.53</v>
      </c>
      <c r="AF1989" s="93"/>
      <c r="AG1989" s="201" t="s">
        <v>32348</v>
      </c>
      <c r="AH1989" s="202">
        <v>3330</v>
      </c>
      <c r="AJ1989" s="319" t="s">
        <v>9929</v>
      </c>
      <c r="AK1989" s="320">
        <v>30675.040000000001</v>
      </c>
      <c r="AM1989" s="265" t="s">
        <v>38536</v>
      </c>
      <c r="AN1989" s="266">
        <v>278841.01</v>
      </c>
      <c r="AP1989" s="233" t="s">
        <v>12720</v>
      </c>
      <c r="AQ1989" s="234">
        <v>1375</v>
      </c>
      <c r="AS1989" s="211" t="s">
        <v>8995</v>
      </c>
      <c r="AT1989" s="212">
        <v>45679.92</v>
      </c>
    </row>
    <row r="1990" spans="5:46" x14ac:dyDescent="0.3">
      <c r="E1990" s="263" t="s">
        <v>37610</v>
      </c>
      <c r="F1990" s="263"/>
      <c r="G1990" s="264">
        <v>28081.27</v>
      </c>
      <c r="I1990" s="227" t="s">
        <v>12492</v>
      </c>
      <c r="J1990" s="227"/>
      <c r="K1990" s="228">
        <v>3715</v>
      </c>
      <c r="M1990" s="205" t="s">
        <v>2260</v>
      </c>
      <c r="N1990" s="205"/>
      <c r="O1990" s="206">
        <v>71251.44</v>
      </c>
      <c r="U1990" s="309" t="s">
        <v>63641</v>
      </c>
      <c r="V1990" s="310">
        <v>23418.37</v>
      </c>
      <c r="X1990" s="267" t="s">
        <v>34626</v>
      </c>
      <c r="Y1990" s="268">
        <v>81428.95</v>
      </c>
      <c r="AA1990" s="229" t="s">
        <v>44484</v>
      </c>
      <c r="AB1990" s="230">
        <v>26000</v>
      </c>
      <c r="AD1990" s="209" t="s">
        <v>16531</v>
      </c>
      <c r="AE1990" s="210">
        <v>186.82</v>
      </c>
      <c r="AF1990" s="93"/>
      <c r="AG1990" s="201" t="s">
        <v>13844</v>
      </c>
      <c r="AH1990" s="202">
        <v>45984.09</v>
      </c>
      <c r="AJ1990" s="319" t="s">
        <v>9930</v>
      </c>
      <c r="AK1990" s="320">
        <v>28168.92</v>
      </c>
      <c r="AM1990" s="265" t="s">
        <v>38542</v>
      </c>
      <c r="AN1990" s="266">
        <v>28081.27</v>
      </c>
      <c r="AP1990" s="233" t="s">
        <v>12721</v>
      </c>
      <c r="AQ1990" s="234">
        <v>3715</v>
      </c>
      <c r="AS1990" s="211" t="s">
        <v>9321</v>
      </c>
      <c r="AT1990" s="212">
        <v>303343.05</v>
      </c>
    </row>
    <row r="1991" spans="5:46" x14ac:dyDescent="0.3">
      <c r="E1991" s="263" t="s">
        <v>37611</v>
      </c>
      <c r="F1991" s="263"/>
      <c r="G1991" s="264">
        <v>266904</v>
      </c>
      <c r="I1991" s="227" t="s">
        <v>12493</v>
      </c>
      <c r="J1991" s="227"/>
      <c r="K1991" s="228">
        <v>1500</v>
      </c>
      <c r="M1991" s="205" t="s">
        <v>2261</v>
      </c>
      <c r="N1991" s="205"/>
      <c r="O1991" s="206">
        <v>18518.310000000001</v>
      </c>
      <c r="U1991" s="309" t="s">
        <v>67356</v>
      </c>
      <c r="V1991" s="310">
        <v>-152.74</v>
      </c>
      <c r="X1991" s="267" t="s">
        <v>51764</v>
      </c>
      <c r="Y1991" s="268">
        <v>282916.74</v>
      </c>
      <c r="AA1991" s="229" t="s">
        <v>44485</v>
      </c>
      <c r="AB1991" s="230">
        <v>1497</v>
      </c>
      <c r="AD1991" s="209" t="s">
        <v>16532</v>
      </c>
      <c r="AE1991" s="210">
        <v>-17.78</v>
      </c>
      <c r="AF1991" s="93"/>
      <c r="AG1991" s="201" t="s">
        <v>32349</v>
      </c>
      <c r="AH1991" s="202">
        <v>4250.62</v>
      </c>
      <c r="AJ1991" s="319" t="s">
        <v>9931</v>
      </c>
      <c r="AK1991" s="320">
        <v>252331.76</v>
      </c>
      <c r="AM1991" s="265" t="s">
        <v>38547</v>
      </c>
      <c r="AN1991" s="266">
        <v>266904</v>
      </c>
      <c r="AP1991" s="233" t="s">
        <v>12723</v>
      </c>
      <c r="AQ1991" s="234">
        <v>1500</v>
      </c>
      <c r="AS1991" s="211" t="s">
        <v>9662</v>
      </c>
      <c r="AT1991" s="212">
        <v>25000</v>
      </c>
    </row>
    <row r="1992" spans="5:46" x14ac:dyDescent="0.3">
      <c r="E1992" s="263" t="s">
        <v>37612</v>
      </c>
      <c r="F1992" s="263"/>
      <c r="G1992" s="264">
        <v>16145</v>
      </c>
      <c r="I1992" s="227" t="s">
        <v>12376</v>
      </c>
      <c r="J1992" s="227"/>
      <c r="K1992" s="228">
        <v>24194</v>
      </c>
      <c r="M1992" s="205" t="s">
        <v>2262</v>
      </c>
      <c r="N1992" s="205"/>
      <c r="O1992" s="206">
        <v>27699</v>
      </c>
      <c r="U1992" s="309" t="s">
        <v>67357</v>
      </c>
      <c r="V1992" s="310">
        <v>-29.8</v>
      </c>
      <c r="X1992" s="267" t="s">
        <v>34627</v>
      </c>
      <c r="Y1992" s="268">
        <v>1419722.17</v>
      </c>
      <c r="AA1992" s="229" t="s">
        <v>44486</v>
      </c>
      <c r="AB1992" s="230">
        <v>76329</v>
      </c>
      <c r="AD1992" s="209" t="s">
        <v>16533</v>
      </c>
      <c r="AE1992" s="210">
        <v>10898.43</v>
      </c>
      <c r="AF1992" s="93"/>
      <c r="AG1992" s="201" t="s">
        <v>32350</v>
      </c>
      <c r="AH1992" s="202">
        <v>4279.91</v>
      </c>
      <c r="AJ1992" s="319" t="s">
        <v>9933</v>
      </c>
      <c r="AK1992" s="320">
        <v>119352.66</v>
      </c>
      <c r="AM1992" s="265" t="s">
        <v>38550</v>
      </c>
      <c r="AN1992" s="266">
        <v>16145</v>
      </c>
      <c r="AP1992" s="233" t="s">
        <v>12596</v>
      </c>
      <c r="AQ1992" s="234">
        <v>24194</v>
      </c>
      <c r="AS1992" s="211" t="s">
        <v>11322</v>
      </c>
      <c r="AT1992" s="212">
        <v>1516</v>
      </c>
    </row>
    <row r="1993" spans="5:46" x14ac:dyDescent="0.3">
      <c r="E1993" s="263" t="s">
        <v>37613</v>
      </c>
      <c r="F1993" s="263"/>
      <c r="G1993" s="264">
        <v>26646</v>
      </c>
      <c r="I1993" s="227" t="s">
        <v>12494</v>
      </c>
      <c r="J1993" s="227"/>
      <c r="K1993" s="228">
        <v>4121</v>
      </c>
      <c r="M1993" s="205" t="s">
        <v>2263</v>
      </c>
      <c r="N1993" s="205"/>
      <c r="O1993" s="206">
        <v>474961</v>
      </c>
      <c r="U1993" s="309" t="s">
        <v>67358</v>
      </c>
      <c r="V1993" s="310">
        <v>2927.9</v>
      </c>
      <c r="X1993" s="267" t="s">
        <v>61304</v>
      </c>
      <c r="Y1993" s="268">
        <v>11581.75</v>
      </c>
      <c r="AA1993" s="229" t="s">
        <v>44487</v>
      </c>
      <c r="AB1993" s="230">
        <v>11500</v>
      </c>
      <c r="AD1993" s="209" t="s">
        <v>16534</v>
      </c>
      <c r="AE1993" s="210">
        <v>2446</v>
      </c>
      <c r="AF1993" s="93"/>
      <c r="AG1993" s="201" t="s">
        <v>13845</v>
      </c>
      <c r="AH1993" s="202">
        <v>18875</v>
      </c>
      <c r="AJ1993" s="319" t="s">
        <v>9934</v>
      </c>
      <c r="AK1993" s="320">
        <v>1524.75</v>
      </c>
      <c r="AM1993" s="265" t="s">
        <v>38552</v>
      </c>
      <c r="AN1993" s="266">
        <v>26646</v>
      </c>
      <c r="AP1993" s="233" t="s">
        <v>12725</v>
      </c>
      <c r="AQ1993" s="234">
        <v>4121</v>
      </c>
      <c r="AS1993" s="211" t="s">
        <v>11580</v>
      </c>
      <c r="AT1993" s="212">
        <v>321293.87</v>
      </c>
    </row>
    <row r="1994" spans="5:46" x14ac:dyDescent="0.3">
      <c r="E1994" s="263" t="s">
        <v>37614</v>
      </c>
      <c r="F1994" s="263"/>
      <c r="G1994" s="264">
        <v>1170911.29</v>
      </c>
      <c r="I1994" s="227" t="s">
        <v>12377</v>
      </c>
      <c r="J1994" s="227"/>
      <c r="K1994" s="228">
        <v>46525</v>
      </c>
      <c r="M1994" s="205" t="s">
        <v>2264</v>
      </c>
      <c r="N1994" s="205"/>
      <c r="O1994" s="206">
        <v>11179.6</v>
      </c>
      <c r="U1994" s="309" t="s">
        <v>62585</v>
      </c>
      <c r="V1994" s="310">
        <v>223.85</v>
      </c>
      <c r="X1994" s="267" t="s">
        <v>64044</v>
      </c>
      <c r="Y1994" s="268">
        <v>-21684.6</v>
      </c>
      <c r="AA1994" s="229" t="s">
        <v>16579</v>
      </c>
      <c r="AB1994" s="230">
        <v>50730.85</v>
      </c>
      <c r="AD1994" s="209" t="s">
        <v>16535</v>
      </c>
      <c r="AE1994" s="210">
        <v>1069.9000000000001</v>
      </c>
      <c r="AF1994" s="93"/>
      <c r="AG1994" s="201" t="s">
        <v>13846</v>
      </c>
      <c r="AH1994" s="202">
        <v>1444.06</v>
      </c>
      <c r="AJ1994" s="319" t="s">
        <v>9936</v>
      </c>
      <c r="AK1994" s="320">
        <v>277288.77</v>
      </c>
      <c r="AM1994" s="265" t="s">
        <v>38556</v>
      </c>
      <c r="AN1994" s="266">
        <v>1170911.29</v>
      </c>
      <c r="AP1994" s="233" t="s">
        <v>12597</v>
      </c>
      <c r="AQ1994" s="234">
        <v>46525</v>
      </c>
      <c r="AS1994" s="211" t="s">
        <v>12240</v>
      </c>
      <c r="AT1994" s="212">
        <v>1373.84</v>
      </c>
    </row>
    <row r="1995" spans="5:46" x14ac:dyDescent="0.3">
      <c r="E1995" s="263" t="s">
        <v>37615</v>
      </c>
      <c r="F1995" s="263"/>
      <c r="G1995" s="264">
        <v>7420</v>
      </c>
      <c r="I1995" s="227" t="s">
        <v>12495</v>
      </c>
      <c r="J1995" s="227"/>
      <c r="K1995" s="228">
        <v>4753</v>
      </c>
      <c r="M1995" s="205" t="s">
        <v>2265</v>
      </c>
      <c r="N1995" s="205"/>
      <c r="O1995" s="206">
        <v>6255</v>
      </c>
      <c r="U1995" s="309" t="s">
        <v>62586</v>
      </c>
      <c r="V1995" s="310">
        <v>45.39</v>
      </c>
      <c r="X1995" s="267" t="s">
        <v>62546</v>
      </c>
      <c r="Y1995" s="268">
        <v>19247</v>
      </c>
      <c r="AA1995" s="229" t="s">
        <v>16581</v>
      </c>
      <c r="AB1995" s="230">
        <v>28.45</v>
      </c>
      <c r="AD1995" s="209" t="s">
        <v>16536</v>
      </c>
      <c r="AE1995" s="210">
        <v>2005</v>
      </c>
      <c r="AF1995" s="93"/>
      <c r="AG1995" s="201" t="s">
        <v>32351</v>
      </c>
      <c r="AH1995" s="202">
        <v>18119.310000000001</v>
      </c>
      <c r="AJ1995" s="319" t="s">
        <v>9937</v>
      </c>
      <c r="AK1995" s="320">
        <v>1260541.1000000001</v>
      </c>
      <c r="AM1995" s="265" t="s">
        <v>38559</v>
      </c>
      <c r="AN1995" s="266">
        <v>7420</v>
      </c>
      <c r="AP1995" s="233" t="s">
        <v>12726</v>
      </c>
      <c r="AQ1995" s="234">
        <v>4753</v>
      </c>
      <c r="AS1995" s="211" t="s">
        <v>11925</v>
      </c>
      <c r="AT1995" s="212">
        <v>100852.29</v>
      </c>
    </row>
    <row r="1996" spans="5:46" x14ac:dyDescent="0.3">
      <c r="E1996" s="263" t="s">
        <v>37616</v>
      </c>
      <c r="F1996" s="263"/>
      <c r="G1996" s="264">
        <v>85324.97</v>
      </c>
      <c r="I1996" s="227" t="s">
        <v>12378</v>
      </c>
      <c r="J1996" s="227"/>
      <c r="K1996" s="228">
        <v>3434.6</v>
      </c>
      <c r="M1996" s="205" t="s">
        <v>2266</v>
      </c>
      <c r="N1996" s="205"/>
      <c r="O1996" s="206">
        <v>550110</v>
      </c>
      <c r="U1996" s="309" t="s">
        <v>63085</v>
      </c>
      <c r="V1996" s="310">
        <v>27.17</v>
      </c>
      <c r="X1996" s="267" t="s">
        <v>58191</v>
      </c>
      <c r="Y1996" s="268">
        <v>1544955.38</v>
      </c>
      <c r="AA1996" s="229" t="s">
        <v>51740</v>
      </c>
      <c r="AB1996" s="230">
        <v>8085.5</v>
      </c>
      <c r="AD1996" s="209" t="s">
        <v>16537</v>
      </c>
      <c r="AE1996" s="210">
        <v>10106</v>
      </c>
      <c r="AF1996" s="93"/>
      <c r="AG1996" s="201" t="s">
        <v>32352</v>
      </c>
      <c r="AH1996" s="202">
        <v>1121.27</v>
      </c>
      <c r="AJ1996" s="319" t="s">
        <v>9938</v>
      </c>
      <c r="AK1996" s="320">
        <v>91299.87</v>
      </c>
      <c r="AM1996" s="265" t="s">
        <v>38563</v>
      </c>
      <c r="AN1996" s="266">
        <v>85324.97</v>
      </c>
      <c r="AP1996" s="233" t="s">
        <v>12598</v>
      </c>
      <c r="AQ1996" s="234">
        <v>3434.6</v>
      </c>
      <c r="AS1996" s="211" t="s">
        <v>9890</v>
      </c>
      <c r="AT1996" s="212">
        <v>972579.27</v>
      </c>
    </row>
    <row r="1997" spans="5:46" x14ac:dyDescent="0.3">
      <c r="E1997" s="263" t="s">
        <v>37617</v>
      </c>
      <c r="F1997" s="263"/>
      <c r="G1997" s="264">
        <v>797086.08</v>
      </c>
      <c r="I1997" s="227" t="s">
        <v>12497</v>
      </c>
      <c r="J1997" s="227"/>
      <c r="K1997" s="228">
        <v>1596.85</v>
      </c>
      <c r="M1997" s="205" t="s">
        <v>2267</v>
      </c>
      <c r="N1997" s="205"/>
      <c r="O1997" s="206">
        <v>6621</v>
      </c>
      <c r="U1997" s="309" t="s">
        <v>61193</v>
      </c>
      <c r="V1997" s="310">
        <v>4458.12</v>
      </c>
      <c r="X1997" s="267" t="s">
        <v>58192</v>
      </c>
      <c r="Y1997" s="268">
        <v>21424.03</v>
      </c>
      <c r="AA1997" s="229" t="s">
        <v>51741</v>
      </c>
      <c r="AB1997" s="230">
        <v>618.54</v>
      </c>
      <c r="AD1997" s="209" t="s">
        <v>16538</v>
      </c>
      <c r="AE1997" s="210">
        <v>8510</v>
      </c>
      <c r="AF1997" s="93"/>
      <c r="AG1997" s="201" t="s">
        <v>32353</v>
      </c>
      <c r="AH1997" s="202">
        <v>3569.5</v>
      </c>
      <c r="AJ1997" s="319" t="s">
        <v>9939</v>
      </c>
      <c r="AK1997" s="320">
        <v>177420.18</v>
      </c>
      <c r="AM1997" s="265" t="s">
        <v>38568</v>
      </c>
      <c r="AN1997" s="266">
        <v>797086.08</v>
      </c>
      <c r="AP1997" s="233" t="s">
        <v>12728</v>
      </c>
      <c r="AQ1997" s="234">
        <v>1596.85</v>
      </c>
      <c r="AS1997" s="211" t="s">
        <v>6734</v>
      </c>
      <c r="AT1997" s="212">
        <v>453793</v>
      </c>
    </row>
    <row r="1998" spans="5:46" x14ac:dyDescent="0.3">
      <c r="E1998" s="263" t="s">
        <v>37618</v>
      </c>
      <c r="F1998" s="263"/>
      <c r="G1998" s="264">
        <v>125544.89</v>
      </c>
      <c r="I1998" s="227" t="s">
        <v>12498</v>
      </c>
      <c r="J1998" s="227"/>
      <c r="K1998" s="228">
        <v>3750</v>
      </c>
      <c r="M1998" s="205" t="s">
        <v>4113</v>
      </c>
      <c r="N1998" s="205"/>
      <c r="O1998" s="206">
        <v>1841</v>
      </c>
      <c r="U1998" s="309" t="s">
        <v>63086</v>
      </c>
      <c r="V1998" s="310">
        <v>173.35</v>
      </c>
      <c r="X1998" s="267" t="s">
        <v>46708</v>
      </c>
      <c r="Y1998" s="268">
        <v>11957.37</v>
      </c>
      <c r="AA1998" s="229" t="s">
        <v>51742</v>
      </c>
      <c r="AB1998" s="230">
        <v>27873.200000000001</v>
      </c>
      <c r="AD1998" s="209" t="s">
        <v>16539</v>
      </c>
      <c r="AE1998" s="210">
        <v>10166.6</v>
      </c>
      <c r="AF1998" s="93"/>
      <c r="AG1998" s="201" t="s">
        <v>32354</v>
      </c>
      <c r="AH1998" s="202">
        <v>4575.05</v>
      </c>
      <c r="AJ1998" s="319" t="s">
        <v>9940</v>
      </c>
      <c r="AK1998" s="320">
        <v>26430.36</v>
      </c>
      <c r="AM1998" s="265" t="s">
        <v>38573</v>
      </c>
      <c r="AN1998" s="266">
        <v>125544.89</v>
      </c>
      <c r="AP1998" s="233" t="s">
        <v>12729</v>
      </c>
      <c r="AQ1998" s="234">
        <v>3750</v>
      </c>
      <c r="AS1998" s="211" t="s">
        <v>6938</v>
      </c>
      <c r="AT1998" s="212">
        <v>2687.52</v>
      </c>
    </row>
    <row r="1999" spans="5:46" x14ac:dyDescent="0.3">
      <c r="E1999" s="263" t="s">
        <v>37620</v>
      </c>
      <c r="F1999" s="263"/>
      <c r="G1999" s="264">
        <v>229920.15</v>
      </c>
      <c r="I1999" s="227" t="s">
        <v>12499</v>
      </c>
      <c r="J1999" s="227"/>
      <c r="K1999" s="228">
        <v>1023.75</v>
      </c>
      <c r="M1999" s="205" t="s">
        <v>2268</v>
      </c>
      <c r="N1999" s="205"/>
      <c r="O1999" s="206">
        <v>132433.34</v>
      </c>
      <c r="U1999" s="309" t="s">
        <v>67359</v>
      </c>
      <c r="V1999" s="310">
        <v>-21.92</v>
      </c>
      <c r="X1999" s="267" t="s">
        <v>62948</v>
      </c>
      <c r="Y1999" s="268">
        <v>1500</v>
      </c>
      <c r="AA1999" s="229" t="s">
        <v>51743</v>
      </c>
      <c r="AB1999" s="230">
        <v>7020</v>
      </c>
      <c r="AD1999" s="209" t="s">
        <v>16540</v>
      </c>
      <c r="AE1999" s="210">
        <v>13750.5</v>
      </c>
      <c r="AF1999" s="93"/>
      <c r="AG1999" s="201" t="s">
        <v>32355</v>
      </c>
      <c r="AH1999" s="202">
        <v>89699.87</v>
      </c>
      <c r="AJ1999" s="319" t="s">
        <v>9941</v>
      </c>
      <c r="AK1999" s="320">
        <v>2657056.65</v>
      </c>
      <c r="AM1999" s="265" t="s">
        <v>38579</v>
      </c>
      <c r="AN1999" s="266">
        <v>229920.15</v>
      </c>
      <c r="AP1999" s="233" t="s">
        <v>12730</v>
      </c>
      <c r="AQ1999" s="234">
        <v>1023.75</v>
      </c>
      <c r="AS1999" s="211" t="s">
        <v>7135</v>
      </c>
      <c r="AT1999" s="212">
        <v>19064</v>
      </c>
    </row>
    <row r="2000" spans="5:46" x14ac:dyDescent="0.3">
      <c r="E2000" s="263" t="s">
        <v>37621</v>
      </c>
      <c r="F2000" s="263"/>
      <c r="G2000" s="264">
        <v>173153.03</v>
      </c>
      <c r="I2000" s="227" t="s">
        <v>12500</v>
      </c>
      <c r="J2000" s="227"/>
      <c r="K2000" s="228">
        <v>843</v>
      </c>
      <c r="M2000" s="205" t="s">
        <v>2269</v>
      </c>
      <c r="N2000" s="205"/>
      <c r="O2000" s="206">
        <v>27406</v>
      </c>
      <c r="U2000" s="309" t="s">
        <v>61336</v>
      </c>
      <c r="V2000" s="310">
        <v>1900</v>
      </c>
      <c r="X2000" s="267" t="s">
        <v>51766</v>
      </c>
      <c r="Y2000" s="268">
        <v>326.33</v>
      </c>
      <c r="AA2000" s="229" t="s">
        <v>51744</v>
      </c>
      <c r="AB2000" s="230">
        <v>3184.25</v>
      </c>
      <c r="AD2000" s="209" t="s">
        <v>16541</v>
      </c>
      <c r="AE2000" s="210">
        <v>1755.82</v>
      </c>
      <c r="AF2000" s="93"/>
      <c r="AG2000" s="201" t="s">
        <v>23234</v>
      </c>
      <c r="AH2000" s="202">
        <v>18119.310000000001</v>
      </c>
      <c r="AJ2000" s="319" t="s">
        <v>9942</v>
      </c>
      <c r="AK2000" s="320">
        <v>1272.4000000000001</v>
      </c>
      <c r="AM2000" s="265" t="s">
        <v>38584</v>
      </c>
      <c r="AN2000" s="266">
        <v>173153.03</v>
      </c>
      <c r="AP2000" s="233" t="s">
        <v>12731</v>
      </c>
      <c r="AQ2000" s="234">
        <v>843</v>
      </c>
      <c r="AS2000" s="211" t="s">
        <v>7403</v>
      </c>
      <c r="AT2000" s="212">
        <v>194419</v>
      </c>
    </row>
    <row r="2001" spans="5:46" x14ac:dyDescent="0.3">
      <c r="E2001" s="263" t="s">
        <v>37622</v>
      </c>
      <c r="F2001" s="263"/>
      <c r="G2001" s="264">
        <v>7986</v>
      </c>
      <c r="I2001" s="227" t="s">
        <v>12532</v>
      </c>
      <c r="J2001" s="227"/>
      <c r="K2001" s="228">
        <v>1374</v>
      </c>
      <c r="M2001" s="205" t="s">
        <v>2270</v>
      </c>
      <c r="N2001" s="205"/>
      <c r="O2001" s="206">
        <v>169303.9</v>
      </c>
      <c r="U2001" s="309" t="s">
        <v>61899</v>
      </c>
      <c r="V2001" s="310">
        <v>43.15</v>
      </c>
      <c r="X2001" s="267" t="s">
        <v>49698</v>
      </c>
      <c r="Y2001" s="268">
        <v>2987.26</v>
      </c>
      <c r="AA2001" s="229" t="s">
        <v>51745</v>
      </c>
      <c r="AB2001" s="230">
        <v>3401.31</v>
      </c>
      <c r="AD2001" s="209" t="s">
        <v>16542</v>
      </c>
      <c r="AE2001" s="210">
        <v>35523.08</v>
      </c>
      <c r="AF2001" s="93"/>
      <c r="AG2001" s="201" t="s">
        <v>13847</v>
      </c>
      <c r="AH2001" s="202">
        <v>18875</v>
      </c>
      <c r="AJ2001" s="319" t="s">
        <v>9945</v>
      </c>
      <c r="AK2001" s="320">
        <v>9776890.4600000009</v>
      </c>
      <c r="AM2001" s="265" t="s">
        <v>38586</v>
      </c>
      <c r="AN2001" s="266">
        <v>7986</v>
      </c>
      <c r="AP2001" s="233" t="s">
        <v>12770</v>
      </c>
      <c r="AQ2001" s="234">
        <v>1374</v>
      </c>
      <c r="AS2001" s="211" t="s">
        <v>7617</v>
      </c>
      <c r="AT2001" s="212">
        <v>316133</v>
      </c>
    </row>
    <row r="2002" spans="5:46" x14ac:dyDescent="0.3">
      <c r="E2002" s="263" t="s">
        <v>37623</v>
      </c>
      <c r="F2002" s="263"/>
      <c r="G2002" s="264">
        <v>464655.6</v>
      </c>
      <c r="I2002" s="227" t="s">
        <v>12501</v>
      </c>
      <c r="J2002" s="227"/>
      <c r="K2002" s="228">
        <v>2415</v>
      </c>
      <c r="M2002" s="205" t="s">
        <v>2271</v>
      </c>
      <c r="N2002" s="205"/>
      <c r="O2002" s="206">
        <v>10777</v>
      </c>
      <c r="U2002" s="309" t="s">
        <v>61900</v>
      </c>
      <c r="V2002" s="310">
        <v>40000</v>
      </c>
      <c r="X2002" s="267" t="s">
        <v>64045</v>
      </c>
      <c r="Y2002" s="268">
        <v>-7.84</v>
      </c>
      <c r="AA2002" s="229" t="s">
        <v>51746</v>
      </c>
      <c r="AB2002" s="230">
        <v>3173.14</v>
      </c>
      <c r="AD2002" s="209" t="s">
        <v>16543</v>
      </c>
      <c r="AE2002" s="210">
        <v>2859</v>
      </c>
      <c r="AF2002" s="93"/>
      <c r="AG2002" s="201" t="s">
        <v>13848</v>
      </c>
      <c r="AH2002" s="202">
        <v>2565.33</v>
      </c>
      <c r="AJ2002" s="319" t="s">
        <v>9946</v>
      </c>
      <c r="AK2002" s="320">
        <v>933996.86</v>
      </c>
      <c r="AM2002" s="265" t="s">
        <v>38590</v>
      </c>
      <c r="AN2002" s="266">
        <v>464655.6</v>
      </c>
      <c r="AP2002" s="233" t="s">
        <v>12732</v>
      </c>
      <c r="AQ2002" s="234">
        <v>2415</v>
      </c>
      <c r="AS2002" s="211" t="s">
        <v>7813</v>
      </c>
      <c r="AT2002" s="212">
        <v>31772</v>
      </c>
    </row>
    <row r="2003" spans="5:46" x14ac:dyDescent="0.3">
      <c r="E2003" s="263" t="s">
        <v>37624</v>
      </c>
      <c r="F2003" s="263"/>
      <c r="G2003" s="264">
        <v>30788</v>
      </c>
      <c r="I2003" s="227" t="s">
        <v>12380</v>
      </c>
      <c r="J2003" s="227"/>
      <c r="K2003" s="228">
        <v>34080</v>
      </c>
      <c r="M2003" s="205" t="s">
        <v>2272</v>
      </c>
      <c r="N2003" s="205"/>
      <c r="O2003" s="206">
        <v>194583</v>
      </c>
      <c r="U2003" s="309" t="s">
        <v>61901</v>
      </c>
      <c r="V2003" s="310">
        <v>3060</v>
      </c>
      <c r="X2003" s="267" t="s">
        <v>61830</v>
      </c>
      <c r="Y2003" s="268">
        <v>2450</v>
      </c>
      <c r="AA2003" s="229" t="s">
        <v>48718</v>
      </c>
      <c r="AB2003" s="230">
        <v>11913.77</v>
      </c>
      <c r="AD2003" s="209" t="s">
        <v>16544</v>
      </c>
      <c r="AE2003" s="210">
        <v>2180</v>
      </c>
      <c r="AF2003" s="93"/>
      <c r="AG2003" s="201" t="s">
        <v>23242</v>
      </c>
      <c r="AH2003" s="202">
        <v>3569.5</v>
      </c>
      <c r="AJ2003" s="319" t="s">
        <v>9947</v>
      </c>
      <c r="AK2003" s="320">
        <v>27487232.59</v>
      </c>
      <c r="AM2003" s="265" t="s">
        <v>38592</v>
      </c>
      <c r="AN2003" s="266">
        <v>30788</v>
      </c>
      <c r="AP2003" s="233" t="s">
        <v>12601</v>
      </c>
      <c r="AQ2003" s="234">
        <v>34080</v>
      </c>
      <c r="AS2003" s="211" t="s">
        <v>7969</v>
      </c>
      <c r="AT2003" s="212">
        <v>6449</v>
      </c>
    </row>
    <row r="2004" spans="5:46" x14ac:dyDescent="0.3">
      <c r="E2004" s="263" t="s">
        <v>37625</v>
      </c>
      <c r="F2004" s="263"/>
      <c r="G2004" s="264">
        <v>8162.82</v>
      </c>
      <c r="I2004" s="227" t="s">
        <v>12381</v>
      </c>
      <c r="J2004" s="227"/>
      <c r="K2004" s="228">
        <v>10961</v>
      </c>
      <c r="M2004" s="205" t="s">
        <v>2273</v>
      </c>
      <c r="N2004" s="205"/>
      <c r="O2004" s="206">
        <v>14839</v>
      </c>
      <c r="U2004" s="309" t="s">
        <v>62587</v>
      </c>
      <c r="V2004" s="310">
        <v>16022.25</v>
      </c>
      <c r="X2004" s="267" t="s">
        <v>54899</v>
      </c>
      <c r="Y2004" s="268">
        <v>22085.35</v>
      </c>
      <c r="AA2004" s="229" t="s">
        <v>51747</v>
      </c>
      <c r="AB2004" s="230">
        <v>2250</v>
      </c>
      <c r="AD2004" s="209" t="s">
        <v>16545</v>
      </c>
      <c r="AE2004" s="210">
        <v>6216</v>
      </c>
      <c r="AF2004" s="93"/>
      <c r="AG2004" s="201" t="s">
        <v>23243</v>
      </c>
      <c r="AH2004" s="202">
        <v>4575.05</v>
      </c>
      <c r="AJ2004" s="319" t="s">
        <v>9948</v>
      </c>
      <c r="AK2004" s="320">
        <v>89886.31</v>
      </c>
      <c r="AM2004" s="265" t="s">
        <v>38594</v>
      </c>
      <c r="AN2004" s="266">
        <v>8162.82</v>
      </c>
      <c r="AP2004" s="233" t="s">
        <v>12602</v>
      </c>
      <c r="AQ2004" s="234">
        <v>10961</v>
      </c>
      <c r="AS2004" s="211" t="s">
        <v>8081</v>
      </c>
      <c r="AT2004" s="212">
        <v>19800</v>
      </c>
    </row>
    <row r="2005" spans="5:46" x14ac:dyDescent="0.3">
      <c r="E2005" s="263" t="s">
        <v>37626</v>
      </c>
      <c r="F2005" s="263"/>
      <c r="G2005" s="264">
        <v>588390.36</v>
      </c>
      <c r="I2005" s="227" t="s">
        <v>12502</v>
      </c>
      <c r="J2005" s="227"/>
      <c r="K2005" s="228">
        <v>2396</v>
      </c>
      <c r="M2005" s="205" t="s">
        <v>2274</v>
      </c>
      <c r="N2005" s="205"/>
      <c r="O2005" s="206">
        <v>801506.2</v>
      </c>
      <c r="U2005" s="309" t="s">
        <v>67360</v>
      </c>
      <c r="V2005" s="310">
        <v>2042.6</v>
      </c>
      <c r="X2005" s="267" t="s">
        <v>48721</v>
      </c>
      <c r="Y2005" s="268">
        <v>11150</v>
      </c>
      <c r="AA2005" s="229" t="s">
        <v>51748</v>
      </c>
      <c r="AB2005" s="230">
        <v>15887.04</v>
      </c>
      <c r="AD2005" s="209" t="s">
        <v>16546</v>
      </c>
      <c r="AE2005" s="210">
        <v>60334.57</v>
      </c>
      <c r="AF2005" s="93"/>
      <c r="AG2005" s="201" t="s">
        <v>32356</v>
      </c>
      <c r="AH2005" s="202">
        <v>89699.87</v>
      </c>
      <c r="AJ2005" s="319" t="s">
        <v>9950</v>
      </c>
      <c r="AK2005" s="320">
        <v>247795.54</v>
      </c>
      <c r="AM2005" s="265" t="s">
        <v>38598</v>
      </c>
      <c r="AN2005" s="266">
        <v>588390.36</v>
      </c>
      <c r="AP2005" s="233" t="s">
        <v>12733</v>
      </c>
      <c r="AQ2005" s="234">
        <v>2396</v>
      </c>
      <c r="AS2005" s="211" t="s">
        <v>8350</v>
      </c>
      <c r="AT2005" s="212">
        <v>109043</v>
      </c>
    </row>
    <row r="2006" spans="5:46" x14ac:dyDescent="0.3">
      <c r="E2006" s="263" t="s">
        <v>37629</v>
      </c>
      <c r="F2006" s="263"/>
      <c r="G2006" s="264">
        <v>33055.9</v>
      </c>
      <c r="I2006" s="227" t="s">
        <v>12503</v>
      </c>
      <c r="J2006" s="227"/>
      <c r="K2006" s="228">
        <v>3420</v>
      </c>
      <c r="M2006" s="205" t="s">
        <v>2275</v>
      </c>
      <c r="N2006" s="205"/>
      <c r="O2006" s="206">
        <v>156976</v>
      </c>
      <c r="U2006" s="309" t="s">
        <v>63087</v>
      </c>
      <c r="V2006" s="310">
        <v>612.83000000000004</v>
      </c>
      <c r="X2006" s="267" t="s">
        <v>48722</v>
      </c>
      <c r="Y2006" s="268">
        <v>2729.89</v>
      </c>
      <c r="AA2006" s="229" t="s">
        <v>51749</v>
      </c>
      <c r="AB2006" s="230">
        <v>1622.48</v>
      </c>
      <c r="AD2006" s="209" t="s">
        <v>16547</v>
      </c>
      <c r="AE2006" s="210">
        <v>5938.63</v>
      </c>
      <c r="AF2006" s="93"/>
      <c r="AG2006" s="201" t="s">
        <v>32357</v>
      </c>
      <c r="AH2006" s="202">
        <v>16509</v>
      </c>
      <c r="AJ2006" s="319" t="s">
        <v>9952</v>
      </c>
      <c r="AK2006" s="320">
        <v>18748</v>
      </c>
      <c r="AM2006" s="265" t="s">
        <v>38606</v>
      </c>
      <c r="AN2006" s="266">
        <v>33055.9</v>
      </c>
      <c r="AP2006" s="233" t="s">
        <v>12734</v>
      </c>
      <c r="AQ2006" s="234">
        <v>3420</v>
      </c>
      <c r="AS2006" s="211" t="s">
        <v>8547</v>
      </c>
      <c r="AT2006" s="212">
        <v>474961</v>
      </c>
    </row>
    <row r="2007" spans="5:46" x14ac:dyDescent="0.3">
      <c r="E2007" s="263" t="s">
        <v>37630</v>
      </c>
      <c r="F2007" s="263"/>
      <c r="G2007" s="264">
        <v>399734.56</v>
      </c>
      <c r="I2007" s="227" t="s">
        <v>12384</v>
      </c>
      <c r="J2007" s="227"/>
      <c r="K2007" s="228">
        <v>33602</v>
      </c>
      <c r="M2007" s="205" t="s">
        <v>2276</v>
      </c>
      <c r="N2007" s="205"/>
      <c r="O2007" s="206">
        <v>91333.69</v>
      </c>
      <c r="U2007" s="309" t="s">
        <v>40202</v>
      </c>
      <c r="V2007" s="310">
        <v>240</v>
      </c>
      <c r="X2007" s="267" t="s">
        <v>54900</v>
      </c>
      <c r="Y2007" s="268">
        <v>8081.43</v>
      </c>
      <c r="AA2007" s="229" t="s">
        <v>44488</v>
      </c>
      <c r="AB2007" s="230">
        <v>42500</v>
      </c>
      <c r="AD2007" s="209" t="s">
        <v>16548</v>
      </c>
      <c r="AE2007" s="210">
        <v>4725.26</v>
      </c>
      <c r="AF2007" s="93"/>
      <c r="AG2007" s="201" t="s">
        <v>13849</v>
      </c>
      <c r="AH2007" s="202">
        <v>11591.37</v>
      </c>
      <c r="AJ2007" s="319" t="s">
        <v>9953</v>
      </c>
      <c r="AK2007" s="320">
        <v>370941.73</v>
      </c>
      <c r="AM2007" s="265" t="s">
        <v>38613</v>
      </c>
      <c r="AN2007" s="266">
        <v>399734.56</v>
      </c>
      <c r="AP2007" s="233" t="s">
        <v>12605</v>
      </c>
      <c r="AQ2007" s="234">
        <v>33602</v>
      </c>
      <c r="AS2007" s="211" t="s">
        <v>8737</v>
      </c>
      <c r="AT2007" s="212">
        <v>21215</v>
      </c>
    </row>
    <row r="2008" spans="5:46" x14ac:dyDescent="0.3">
      <c r="E2008" s="263" t="s">
        <v>37631</v>
      </c>
      <c r="F2008" s="263"/>
      <c r="G2008" s="264">
        <v>197365.79</v>
      </c>
      <c r="I2008" s="227" t="s">
        <v>12388</v>
      </c>
      <c r="J2008" s="227"/>
      <c r="K2008" s="228">
        <v>11665</v>
      </c>
      <c r="M2008" s="205" t="s">
        <v>2277</v>
      </c>
      <c r="N2008" s="205"/>
      <c r="O2008" s="206">
        <v>1363914</v>
      </c>
      <c r="U2008" s="309" t="s">
        <v>67361</v>
      </c>
      <c r="V2008" s="310">
        <v>2759.69</v>
      </c>
      <c r="X2008" s="267" t="s">
        <v>62547</v>
      </c>
      <c r="Y2008" s="268">
        <v>294.16000000000003</v>
      </c>
      <c r="AA2008" s="229" t="s">
        <v>51750</v>
      </c>
      <c r="AB2008" s="230">
        <v>3480.75</v>
      </c>
      <c r="AD2008" s="209" t="s">
        <v>16549</v>
      </c>
      <c r="AE2008" s="210">
        <v>6000</v>
      </c>
      <c r="AF2008" s="93"/>
      <c r="AG2008" s="201" t="s">
        <v>13850</v>
      </c>
      <c r="AH2008" s="202">
        <v>28100.37</v>
      </c>
      <c r="AJ2008" s="319" t="s">
        <v>9955</v>
      </c>
      <c r="AK2008" s="320">
        <v>368356.33</v>
      </c>
      <c r="AM2008" s="265" t="s">
        <v>38621</v>
      </c>
      <c r="AN2008" s="266">
        <v>197365.79</v>
      </c>
      <c r="AP2008" s="233" t="s">
        <v>12609</v>
      </c>
      <c r="AQ2008" s="234">
        <v>11665</v>
      </c>
      <c r="AS2008" s="211" t="s">
        <v>8996</v>
      </c>
      <c r="AT2008" s="212">
        <v>277102</v>
      </c>
    </row>
    <row r="2009" spans="5:46" x14ac:dyDescent="0.3">
      <c r="E2009" s="263" t="s">
        <v>37632</v>
      </c>
      <c r="F2009" s="263"/>
      <c r="G2009" s="264">
        <v>138226.79</v>
      </c>
      <c r="I2009" s="227" t="s">
        <v>12389</v>
      </c>
      <c r="J2009" s="227"/>
      <c r="K2009" s="228">
        <v>2165</v>
      </c>
      <c r="M2009" s="205" t="s">
        <v>4117</v>
      </c>
      <c r="N2009" s="205"/>
      <c r="O2009" s="206">
        <v>3245</v>
      </c>
      <c r="U2009" s="309" t="s">
        <v>40203</v>
      </c>
      <c r="V2009" s="310">
        <v>3427.95</v>
      </c>
      <c r="X2009" s="267" t="s">
        <v>49699</v>
      </c>
      <c r="Y2009" s="268">
        <v>57936.51</v>
      </c>
      <c r="AA2009" s="229" t="s">
        <v>44489</v>
      </c>
      <c r="AB2009" s="230">
        <v>2142697.54</v>
      </c>
      <c r="AD2009" s="209" t="s">
        <v>16550</v>
      </c>
      <c r="AE2009" s="210">
        <v>9745.11</v>
      </c>
      <c r="AF2009" s="93"/>
      <c r="AG2009" s="201" t="s">
        <v>13851</v>
      </c>
      <c r="AH2009" s="202">
        <v>18045.7</v>
      </c>
      <c r="AJ2009" s="319" t="s">
        <v>9956</v>
      </c>
      <c r="AK2009" s="320">
        <v>2924804.63</v>
      </c>
      <c r="AM2009" s="265" t="s">
        <v>38626</v>
      </c>
      <c r="AN2009" s="266">
        <v>138226.79</v>
      </c>
      <c r="AP2009" s="233" t="s">
        <v>12610</v>
      </c>
      <c r="AQ2009" s="234">
        <v>2165</v>
      </c>
      <c r="AS2009" s="211" t="s">
        <v>9322</v>
      </c>
      <c r="AT2009" s="212">
        <v>922711.5</v>
      </c>
    </row>
    <row r="2010" spans="5:46" x14ac:dyDescent="0.3">
      <c r="E2010" s="263" t="s">
        <v>37633</v>
      </c>
      <c r="F2010" s="263"/>
      <c r="G2010" s="264">
        <v>28424.61</v>
      </c>
      <c r="I2010" s="227" t="s">
        <v>12390</v>
      </c>
      <c r="J2010" s="227"/>
      <c r="K2010" s="228">
        <v>41300</v>
      </c>
      <c r="M2010" s="205" t="s">
        <v>2278</v>
      </c>
      <c r="N2010" s="205"/>
      <c r="O2010" s="206">
        <v>19161.05</v>
      </c>
      <c r="U2010" s="309" t="s">
        <v>42303</v>
      </c>
      <c r="V2010" s="310">
        <v>3104722.23</v>
      </c>
      <c r="X2010" s="267" t="s">
        <v>51767</v>
      </c>
      <c r="Y2010" s="268">
        <v>4489.3599999999997</v>
      </c>
      <c r="AA2010" s="229" t="s">
        <v>44490</v>
      </c>
      <c r="AB2010" s="230">
        <v>163869.89000000001</v>
      </c>
      <c r="AD2010" s="209" t="s">
        <v>16551</v>
      </c>
      <c r="AE2010" s="210">
        <v>1185</v>
      </c>
      <c r="AF2010" s="93"/>
      <c r="AG2010" s="201" t="s">
        <v>13852</v>
      </c>
      <c r="AH2010" s="202">
        <v>18315.48</v>
      </c>
      <c r="AJ2010" s="319" t="s">
        <v>9957</v>
      </c>
      <c r="AK2010" s="320">
        <v>1164341.0900000001</v>
      </c>
      <c r="AM2010" s="265" t="s">
        <v>38628</v>
      </c>
      <c r="AN2010" s="266">
        <v>28424.61</v>
      </c>
      <c r="AP2010" s="233" t="s">
        <v>12611</v>
      </c>
      <c r="AQ2010" s="234">
        <v>41300</v>
      </c>
      <c r="AS2010" s="211" t="s">
        <v>9591</v>
      </c>
      <c r="AT2010" s="212">
        <v>13889</v>
      </c>
    </row>
    <row r="2011" spans="5:46" x14ac:dyDescent="0.3">
      <c r="E2011" s="263" t="s">
        <v>37634</v>
      </c>
      <c r="F2011" s="263"/>
      <c r="G2011" s="264">
        <v>291135.57</v>
      </c>
      <c r="I2011" s="227" t="s">
        <v>12392</v>
      </c>
      <c r="J2011" s="227"/>
      <c r="K2011" s="228">
        <v>11360</v>
      </c>
      <c r="M2011" s="205" t="s">
        <v>2279</v>
      </c>
      <c r="N2011" s="205"/>
      <c r="O2011" s="206">
        <v>341089</v>
      </c>
      <c r="U2011" s="309" t="s">
        <v>67362</v>
      </c>
      <c r="V2011" s="310">
        <v>1400</v>
      </c>
      <c r="X2011" s="267" t="s">
        <v>46709</v>
      </c>
      <c r="Y2011" s="268">
        <v>107054.85</v>
      </c>
      <c r="AA2011" s="229" t="s">
        <v>16628</v>
      </c>
      <c r="AB2011" s="230">
        <v>360102.87</v>
      </c>
      <c r="AD2011" s="209" t="s">
        <v>16552</v>
      </c>
      <c r="AE2011" s="210">
        <v>246.1</v>
      </c>
      <c r="AF2011" s="93"/>
      <c r="AG2011" s="201" t="s">
        <v>13853</v>
      </c>
      <c r="AH2011" s="202">
        <v>18031.21</v>
      </c>
      <c r="AJ2011" s="319" t="s">
        <v>9958</v>
      </c>
      <c r="AK2011" s="320">
        <v>11540709.890000001</v>
      </c>
      <c r="AM2011" s="265" t="s">
        <v>38632</v>
      </c>
      <c r="AN2011" s="266">
        <v>291135.57</v>
      </c>
      <c r="AP2011" s="233" t="s">
        <v>12613</v>
      </c>
      <c r="AQ2011" s="234">
        <v>11360</v>
      </c>
      <c r="AS2011" s="211" t="s">
        <v>10921</v>
      </c>
      <c r="AT2011" s="212">
        <v>3951.18</v>
      </c>
    </row>
    <row r="2012" spans="5:46" x14ac:dyDescent="0.3">
      <c r="E2012" s="263" t="s">
        <v>37636</v>
      </c>
      <c r="F2012" s="263"/>
      <c r="G2012" s="264">
        <v>58238.38</v>
      </c>
      <c r="I2012" s="227" t="s">
        <v>12393</v>
      </c>
      <c r="J2012" s="227"/>
      <c r="K2012" s="228">
        <v>26107.01</v>
      </c>
      <c r="M2012" s="205" t="s">
        <v>2280</v>
      </c>
      <c r="N2012" s="205"/>
      <c r="O2012" s="206">
        <v>43824</v>
      </c>
      <c r="U2012" s="309" t="s">
        <v>67363</v>
      </c>
      <c r="V2012" s="310">
        <v>-155.24</v>
      </c>
      <c r="X2012" s="267" t="s">
        <v>49700</v>
      </c>
      <c r="Y2012" s="268">
        <v>10426.92</v>
      </c>
      <c r="AA2012" s="229" t="s">
        <v>44491</v>
      </c>
      <c r="AB2012" s="230">
        <v>6131.56</v>
      </c>
      <c r="AD2012" s="209" t="s">
        <v>16553</v>
      </c>
      <c r="AE2012" s="210">
        <v>800</v>
      </c>
      <c r="AF2012" s="93"/>
      <c r="AG2012" s="201" t="s">
        <v>13854</v>
      </c>
      <c r="AH2012" s="202">
        <v>149915.45000000001</v>
      </c>
      <c r="AJ2012" s="319" t="s">
        <v>9959</v>
      </c>
      <c r="AK2012" s="320">
        <v>24840.06</v>
      </c>
      <c r="AM2012" s="265" t="s">
        <v>38642</v>
      </c>
      <c r="AN2012" s="266">
        <v>58238.38</v>
      </c>
      <c r="AP2012" s="233" t="s">
        <v>12614</v>
      </c>
      <c r="AQ2012" s="234">
        <v>26107.01</v>
      </c>
      <c r="AS2012" s="211" t="s">
        <v>11581</v>
      </c>
      <c r="AT2012" s="212">
        <v>1123822.69</v>
      </c>
    </row>
    <row r="2013" spans="5:46" x14ac:dyDescent="0.3">
      <c r="E2013" s="263" t="s">
        <v>37637</v>
      </c>
      <c r="F2013" s="263"/>
      <c r="G2013" s="264">
        <v>69982.5</v>
      </c>
      <c r="I2013" s="227" t="s">
        <v>12506</v>
      </c>
      <c r="J2013" s="227"/>
      <c r="K2013" s="228">
        <v>8707</v>
      </c>
      <c r="M2013" s="205" t="s">
        <v>2281</v>
      </c>
      <c r="N2013" s="205"/>
      <c r="O2013" s="206">
        <v>357028</v>
      </c>
      <c r="U2013" s="309" t="s">
        <v>36157</v>
      </c>
      <c r="V2013" s="310">
        <v>229061.1</v>
      </c>
      <c r="X2013" s="267" t="s">
        <v>61187</v>
      </c>
      <c r="Y2013" s="268">
        <v>441.15</v>
      </c>
      <c r="AA2013" s="229" t="s">
        <v>16629</v>
      </c>
      <c r="AB2013" s="230">
        <v>313527.73</v>
      </c>
      <c r="AD2013" s="209" t="s">
        <v>16554</v>
      </c>
      <c r="AE2013" s="210">
        <v>55.78</v>
      </c>
      <c r="AF2013" s="93"/>
      <c r="AG2013" s="201" t="s">
        <v>13855</v>
      </c>
      <c r="AH2013" s="202">
        <v>54872.85</v>
      </c>
      <c r="AJ2013" s="319" t="s">
        <v>9960</v>
      </c>
      <c r="AK2013" s="320">
        <v>1813236.84</v>
      </c>
      <c r="AM2013" s="265" t="s">
        <v>38647</v>
      </c>
      <c r="AN2013" s="266">
        <v>69982.5</v>
      </c>
      <c r="AP2013" s="233" t="s">
        <v>12737</v>
      </c>
      <c r="AQ2013" s="234">
        <v>8707</v>
      </c>
      <c r="AS2013" s="211" t="s">
        <v>12241</v>
      </c>
      <c r="AT2013" s="212">
        <v>14100</v>
      </c>
    </row>
    <row r="2014" spans="5:46" x14ac:dyDescent="0.3">
      <c r="E2014" s="263" t="s">
        <v>37638</v>
      </c>
      <c r="F2014" s="263"/>
      <c r="G2014" s="264">
        <v>21455.43</v>
      </c>
      <c r="I2014" s="227" t="s">
        <v>12395</v>
      </c>
      <c r="J2014" s="227"/>
      <c r="K2014" s="228">
        <v>4123.25</v>
      </c>
      <c r="M2014" s="205" t="s">
        <v>2282</v>
      </c>
      <c r="N2014" s="205"/>
      <c r="O2014" s="206">
        <v>25691</v>
      </c>
      <c r="U2014" s="309" t="s">
        <v>38998</v>
      </c>
      <c r="V2014" s="310">
        <v>633934.43999999994</v>
      </c>
      <c r="X2014" s="267" t="s">
        <v>54901</v>
      </c>
      <c r="Y2014" s="268">
        <v>2720</v>
      </c>
      <c r="AA2014" s="229" t="s">
        <v>16630</v>
      </c>
      <c r="AB2014" s="230">
        <v>7392.65</v>
      </c>
      <c r="AD2014" s="209" t="s">
        <v>16555</v>
      </c>
      <c r="AE2014" s="210">
        <v>6599.86</v>
      </c>
      <c r="AF2014" s="93"/>
      <c r="AG2014" s="201" t="s">
        <v>13856</v>
      </c>
      <c r="AH2014" s="202">
        <v>51714.34</v>
      </c>
      <c r="AJ2014" s="319" t="s">
        <v>9961</v>
      </c>
      <c r="AK2014" s="320">
        <v>1130367.4099999999</v>
      </c>
      <c r="AM2014" s="265" t="s">
        <v>38649</v>
      </c>
      <c r="AN2014" s="266">
        <v>21455.43</v>
      </c>
      <c r="AP2014" s="233" t="s">
        <v>12616</v>
      </c>
      <c r="AQ2014" s="234">
        <v>4123.25</v>
      </c>
      <c r="AS2014" s="211" t="s">
        <v>11926</v>
      </c>
      <c r="AT2014" s="212">
        <v>223364.14</v>
      </c>
    </row>
    <row r="2015" spans="5:46" x14ac:dyDescent="0.3">
      <c r="E2015" s="263" t="s">
        <v>37639</v>
      </c>
      <c r="F2015" s="263"/>
      <c r="G2015" s="264">
        <v>65153.94</v>
      </c>
      <c r="I2015" s="227" t="s">
        <v>12396</v>
      </c>
      <c r="J2015" s="227"/>
      <c r="K2015" s="228">
        <v>18817</v>
      </c>
      <c r="M2015" s="205" t="s">
        <v>2283</v>
      </c>
      <c r="N2015" s="205"/>
      <c r="O2015" s="206">
        <v>65294</v>
      </c>
      <c r="U2015" s="309" t="s">
        <v>38999</v>
      </c>
      <c r="V2015" s="310">
        <v>3509.76</v>
      </c>
      <c r="X2015" s="267" t="s">
        <v>64046</v>
      </c>
      <c r="Y2015" s="268">
        <v>309.45999999999998</v>
      </c>
      <c r="AA2015" s="229" t="s">
        <v>16631</v>
      </c>
      <c r="AB2015" s="230">
        <v>202.8</v>
      </c>
      <c r="AD2015" s="209" t="s">
        <v>16556</v>
      </c>
      <c r="AE2015" s="210">
        <v>6216</v>
      </c>
      <c r="AF2015" s="93"/>
      <c r="AG2015" s="201" t="s">
        <v>13857</v>
      </c>
      <c r="AH2015" s="202">
        <v>23312.720000000001</v>
      </c>
      <c r="AJ2015" s="319" t="s">
        <v>9962</v>
      </c>
      <c r="AK2015" s="320">
        <v>25777.759999999998</v>
      </c>
      <c r="AM2015" s="265" t="s">
        <v>38653</v>
      </c>
      <c r="AN2015" s="266">
        <v>65153.94</v>
      </c>
      <c r="AP2015" s="233" t="s">
        <v>12617</v>
      </c>
      <c r="AQ2015" s="234">
        <v>18817</v>
      </c>
      <c r="AS2015" s="211" t="s">
        <v>9891</v>
      </c>
      <c r="AT2015" s="212">
        <v>4228277.03</v>
      </c>
    </row>
    <row r="2016" spans="5:46" x14ac:dyDescent="0.3">
      <c r="E2016" s="263" t="s">
        <v>37641</v>
      </c>
      <c r="F2016" s="263"/>
      <c r="G2016" s="264">
        <v>172397.7</v>
      </c>
      <c r="I2016" s="227" t="s">
        <v>12402</v>
      </c>
      <c r="J2016" s="227"/>
      <c r="K2016" s="228">
        <v>2340</v>
      </c>
      <c r="M2016" s="205" t="s">
        <v>2284</v>
      </c>
      <c r="N2016" s="205"/>
      <c r="O2016" s="206">
        <v>24126.98</v>
      </c>
      <c r="U2016" s="309" t="s">
        <v>33310</v>
      </c>
      <c r="V2016" s="310">
        <v>72762.77</v>
      </c>
      <c r="X2016" s="267" t="s">
        <v>55869</v>
      </c>
      <c r="Y2016" s="268">
        <v>6393.53</v>
      </c>
      <c r="AA2016" s="229" t="s">
        <v>44492</v>
      </c>
      <c r="AB2016" s="230">
        <v>2700</v>
      </c>
      <c r="AD2016" s="209" t="s">
        <v>16557</v>
      </c>
      <c r="AE2016" s="210">
        <v>25742.53</v>
      </c>
      <c r="AF2016" s="93"/>
      <c r="AG2016" s="201" t="s">
        <v>13858</v>
      </c>
      <c r="AH2016" s="202">
        <v>21525.26</v>
      </c>
      <c r="AJ2016" s="319" t="s">
        <v>9963</v>
      </c>
      <c r="AK2016" s="320">
        <v>51893.05</v>
      </c>
      <c r="AM2016" s="265" t="s">
        <v>38660</v>
      </c>
      <c r="AN2016" s="266">
        <v>172397.7</v>
      </c>
      <c r="AP2016" s="233" t="s">
        <v>12623</v>
      </c>
      <c r="AQ2016" s="234">
        <v>2340</v>
      </c>
      <c r="AS2016" s="211" t="s">
        <v>6939</v>
      </c>
      <c r="AT2016" s="212">
        <v>1735</v>
      </c>
    </row>
    <row r="2017" spans="5:46" x14ac:dyDescent="0.3">
      <c r="E2017" s="263" t="s">
        <v>37643</v>
      </c>
      <c r="F2017" s="263"/>
      <c r="G2017" s="264">
        <v>20831.2</v>
      </c>
      <c r="I2017" s="227" t="s">
        <v>12507</v>
      </c>
      <c r="J2017" s="227"/>
      <c r="K2017" s="228">
        <v>900</v>
      </c>
      <c r="M2017" s="205" t="s">
        <v>2285</v>
      </c>
      <c r="N2017" s="205"/>
      <c r="O2017" s="206">
        <v>16661</v>
      </c>
      <c r="U2017" s="309" t="s">
        <v>57333</v>
      </c>
      <c r="V2017" s="310">
        <v>4234.6099999999997</v>
      </c>
      <c r="X2017" s="267" t="s">
        <v>61188</v>
      </c>
      <c r="Y2017" s="268">
        <v>6213.92</v>
      </c>
      <c r="AA2017" s="229" t="s">
        <v>16632</v>
      </c>
      <c r="AB2017" s="230">
        <v>3582.81</v>
      </c>
      <c r="AD2017" s="209" t="s">
        <v>16558</v>
      </c>
      <c r="AE2017" s="210">
        <v>2180</v>
      </c>
      <c r="AF2017" s="93"/>
      <c r="AG2017" s="201" t="s">
        <v>32358</v>
      </c>
      <c r="AH2017" s="202">
        <v>60244.06</v>
      </c>
      <c r="AJ2017" s="319" t="s">
        <v>9964</v>
      </c>
      <c r="AK2017" s="320">
        <v>868618.84</v>
      </c>
      <c r="AM2017" s="265" t="s">
        <v>38667</v>
      </c>
      <c r="AN2017" s="266">
        <v>20831.2</v>
      </c>
      <c r="AP2017" s="233" t="s">
        <v>12740</v>
      </c>
      <c r="AQ2017" s="234">
        <v>900</v>
      </c>
      <c r="AS2017" s="211" t="s">
        <v>7136</v>
      </c>
      <c r="AT2017" s="212">
        <v>614</v>
      </c>
    </row>
    <row r="2018" spans="5:46" x14ac:dyDescent="0.3">
      <c r="E2018" s="263" t="s">
        <v>37644</v>
      </c>
      <c r="F2018" s="263"/>
      <c r="G2018" s="264">
        <v>853479.85</v>
      </c>
      <c r="I2018" s="227" t="s">
        <v>12508</v>
      </c>
      <c r="J2018" s="227"/>
      <c r="K2018" s="228">
        <v>2875</v>
      </c>
      <c r="M2018" s="205" t="s">
        <v>2286</v>
      </c>
      <c r="N2018" s="205"/>
      <c r="O2018" s="206">
        <v>602125</v>
      </c>
      <c r="U2018" s="309" t="s">
        <v>34808</v>
      </c>
      <c r="V2018" s="310">
        <v>250790.17</v>
      </c>
      <c r="X2018" s="267" t="s">
        <v>61831</v>
      </c>
      <c r="Y2018" s="268">
        <v>8604.32</v>
      </c>
      <c r="AA2018" s="229" t="s">
        <v>16633</v>
      </c>
      <c r="AB2018" s="230">
        <v>50977.49</v>
      </c>
      <c r="AD2018" s="209" t="s">
        <v>16559</v>
      </c>
      <c r="AE2018" s="210">
        <v>60334.57</v>
      </c>
      <c r="AF2018" s="93"/>
      <c r="AG2018" s="201" t="s">
        <v>32359</v>
      </c>
      <c r="AH2018" s="202">
        <v>4234.63</v>
      </c>
      <c r="AJ2018" s="319" t="s">
        <v>9965</v>
      </c>
      <c r="AK2018" s="320">
        <v>288311.87</v>
      </c>
      <c r="AM2018" s="265" t="s">
        <v>38672</v>
      </c>
      <c r="AN2018" s="266">
        <v>853479.85</v>
      </c>
      <c r="AP2018" s="233" t="s">
        <v>12741</v>
      </c>
      <c r="AQ2018" s="234">
        <v>2875</v>
      </c>
      <c r="AS2018" s="211" t="s">
        <v>7404</v>
      </c>
      <c r="AT2018" s="212">
        <v>5976</v>
      </c>
    </row>
    <row r="2019" spans="5:46" x14ac:dyDescent="0.3">
      <c r="E2019" s="263" t="s">
        <v>37645</v>
      </c>
      <c r="F2019" s="263"/>
      <c r="G2019" s="264">
        <v>77876.77</v>
      </c>
      <c r="I2019" s="227" t="s">
        <v>12404</v>
      </c>
      <c r="J2019" s="227"/>
      <c r="K2019" s="228">
        <v>2544</v>
      </c>
      <c r="M2019" s="205" t="s">
        <v>2287</v>
      </c>
      <c r="N2019" s="205"/>
      <c r="O2019" s="206">
        <v>19653</v>
      </c>
      <c r="U2019" s="309" t="s">
        <v>62952</v>
      </c>
      <c r="V2019" s="310">
        <v>138863.78</v>
      </c>
      <c r="X2019" s="267" t="s">
        <v>61832</v>
      </c>
      <c r="Y2019" s="268">
        <v>658.29</v>
      </c>
      <c r="AA2019" s="229" t="s">
        <v>16634</v>
      </c>
      <c r="AB2019" s="230">
        <v>156783.94</v>
      </c>
      <c r="AD2019" s="209" t="s">
        <v>16560</v>
      </c>
      <c r="AE2019" s="210">
        <v>3232.53</v>
      </c>
      <c r="AF2019" s="93"/>
      <c r="AG2019" s="201" t="s">
        <v>32360</v>
      </c>
      <c r="AH2019" s="202">
        <v>11868.09</v>
      </c>
      <c r="AJ2019" s="319" t="s">
        <v>9966</v>
      </c>
      <c r="AK2019" s="320">
        <v>7920348.3200000003</v>
      </c>
      <c r="AM2019" s="265" t="s">
        <v>38674</v>
      </c>
      <c r="AN2019" s="266">
        <v>77876.77</v>
      </c>
      <c r="AP2019" s="233" t="s">
        <v>12625</v>
      </c>
      <c r="AQ2019" s="234">
        <v>2544</v>
      </c>
      <c r="AS2019" s="211" t="s">
        <v>7814</v>
      </c>
      <c r="AT2019" s="212">
        <v>1030</v>
      </c>
    </row>
    <row r="2020" spans="5:46" x14ac:dyDescent="0.3">
      <c r="E2020" s="263" t="s">
        <v>37646</v>
      </c>
      <c r="F2020" s="263"/>
      <c r="G2020" s="264">
        <v>59</v>
      </c>
      <c r="I2020" s="227" t="s">
        <v>12509</v>
      </c>
      <c r="J2020" s="227"/>
      <c r="K2020" s="228">
        <v>12687</v>
      </c>
      <c r="M2020" s="205" t="s">
        <v>2288</v>
      </c>
      <c r="N2020" s="205"/>
      <c r="O2020" s="206">
        <v>1267.56</v>
      </c>
      <c r="U2020" s="309" t="s">
        <v>67364</v>
      </c>
      <c r="V2020" s="310">
        <v>52382.75</v>
      </c>
      <c r="X2020" s="267" t="s">
        <v>61833</v>
      </c>
      <c r="Y2020" s="268">
        <v>2108.0700000000002</v>
      </c>
      <c r="AA2020" s="229" t="s">
        <v>16635</v>
      </c>
      <c r="AB2020" s="230">
        <v>113284.91</v>
      </c>
      <c r="AD2020" s="209" t="s">
        <v>16561</v>
      </c>
      <c r="AE2020" s="210">
        <v>6330.03</v>
      </c>
      <c r="AF2020" s="93"/>
      <c r="AG2020" s="201" t="s">
        <v>32361</v>
      </c>
      <c r="AH2020" s="202">
        <v>8517.76</v>
      </c>
      <c r="AJ2020" s="319" t="s">
        <v>9967</v>
      </c>
      <c r="AK2020" s="320">
        <v>122611.43</v>
      </c>
      <c r="AM2020" s="265" t="s">
        <v>38676</v>
      </c>
      <c r="AN2020" s="266">
        <v>59</v>
      </c>
      <c r="AP2020" s="233" t="s">
        <v>12742</v>
      </c>
      <c r="AQ2020" s="234">
        <v>12687</v>
      </c>
      <c r="AS2020" s="211" t="s">
        <v>7970</v>
      </c>
      <c r="AT2020" s="212">
        <v>2283</v>
      </c>
    </row>
    <row r="2021" spans="5:46" x14ac:dyDescent="0.3">
      <c r="E2021" s="263" t="s">
        <v>37648</v>
      </c>
      <c r="F2021" s="263"/>
      <c r="G2021" s="264">
        <v>14186</v>
      </c>
      <c r="I2021" s="227" t="s">
        <v>12510</v>
      </c>
      <c r="J2021" s="227"/>
      <c r="K2021" s="228">
        <v>3512.97</v>
      </c>
      <c r="M2021" s="205" t="s">
        <v>2289</v>
      </c>
      <c r="N2021" s="205"/>
      <c r="O2021" s="206">
        <v>1276054.06</v>
      </c>
      <c r="U2021" s="309" t="s">
        <v>49776</v>
      </c>
      <c r="V2021" s="310">
        <v>48150</v>
      </c>
      <c r="X2021" s="267" t="s">
        <v>64047</v>
      </c>
      <c r="Y2021" s="268">
        <v>1042.57</v>
      </c>
      <c r="AA2021" s="229" t="s">
        <v>16636</v>
      </c>
      <c r="AB2021" s="230">
        <v>4050.46</v>
      </c>
      <c r="AD2021" s="209" t="s">
        <v>16562</v>
      </c>
      <c r="AE2021" s="210">
        <v>-17.78</v>
      </c>
      <c r="AF2021" s="93"/>
      <c r="AG2021" s="201" t="s">
        <v>32362</v>
      </c>
      <c r="AH2021" s="202">
        <v>23110.92</v>
      </c>
      <c r="AJ2021" s="319" t="s">
        <v>9968</v>
      </c>
      <c r="AK2021" s="320">
        <v>6873989.5300000003</v>
      </c>
      <c r="AM2021" s="265" t="s">
        <v>38684</v>
      </c>
      <c r="AN2021" s="266">
        <v>14186</v>
      </c>
      <c r="AP2021" s="233" t="s">
        <v>12743</v>
      </c>
      <c r="AQ2021" s="234">
        <v>3512.97</v>
      </c>
      <c r="AS2021" s="211" t="s">
        <v>8082</v>
      </c>
      <c r="AT2021" s="212">
        <v>2501</v>
      </c>
    </row>
    <row r="2022" spans="5:46" x14ac:dyDescent="0.3">
      <c r="E2022" s="263" t="s">
        <v>37649</v>
      </c>
      <c r="F2022" s="263"/>
      <c r="G2022" s="264">
        <v>254306.71</v>
      </c>
      <c r="I2022" s="227" t="s">
        <v>12511</v>
      </c>
      <c r="J2022" s="227"/>
      <c r="K2022" s="228">
        <v>658</v>
      </c>
      <c r="M2022" s="205" t="s">
        <v>2290</v>
      </c>
      <c r="N2022" s="205"/>
      <c r="O2022" s="206">
        <v>614668</v>
      </c>
      <c r="U2022" s="309" t="s">
        <v>64119</v>
      </c>
      <c r="V2022" s="310">
        <v>793735.7</v>
      </c>
      <c r="X2022" s="267" t="s">
        <v>57283</v>
      </c>
      <c r="Y2022" s="268">
        <v>36853.089999999997</v>
      </c>
      <c r="AA2022" s="229" t="s">
        <v>51751</v>
      </c>
      <c r="AB2022" s="230">
        <v>29999.68</v>
      </c>
      <c r="AD2022" s="209" t="s">
        <v>16563</v>
      </c>
      <c r="AE2022" s="210">
        <v>24922.5</v>
      </c>
      <c r="AF2022" s="93"/>
      <c r="AG2022" s="201" t="s">
        <v>32363</v>
      </c>
      <c r="AH2022" s="202">
        <v>14007.53</v>
      </c>
      <c r="AJ2022" s="319" t="s">
        <v>9969</v>
      </c>
      <c r="AK2022" s="320">
        <v>1700784.09</v>
      </c>
      <c r="AM2022" s="265" t="s">
        <v>38688</v>
      </c>
      <c r="AN2022" s="266">
        <v>254306.71</v>
      </c>
      <c r="AP2022" s="233" t="s">
        <v>12745</v>
      </c>
      <c r="AQ2022" s="234">
        <v>658</v>
      </c>
      <c r="AS2022" s="211" t="s">
        <v>8211</v>
      </c>
      <c r="AT2022" s="212">
        <v>6068</v>
      </c>
    </row>
    <row r="2023" spans="5:46" x14ac:dyDescent="0.3">
      <c r="E2023" s="263" t="s">
        <v>37650</v>
      </c>
      <c r="F2023" s="263"/>
      <c r="G2023" s="264">
        <v>37841</v>
      </c>
      <c r="I2023" s="227" t="s">
        <v>12407</v>
      </c>
      <c r="J2023" s="227"/>
      <c r="K2023" s="228">
        <v>24500</v>
      </c>
      <c r="M2023" s="205" t="s">
        <v>2291</v>
      </c>
      <c r="N2023" s="205"/>
      <c r="O2023" s="206">
        <v>82633</v>
      </c>
      <c r="U2023" s="309" t="s">
        <v>34811</v>
      </c>
      <c r="V2023" s="310">
        <v>175408.36</v>
      </c>
      <c r="X2023" s="267" t="s">
        <v>61189</v>
      </c>
      <c r="Y2023" s="268">
        <v>3414.46</v>
      </c>
      <c r="AA2023" s="229" t="s">
        <v>16637</v>
      </c>
      <c r="AB2023" s="230">
        <v>25000</v>
      </c>
      <c r="AD2023" s="209" t="s">
        <v>16564</v>
      </c>
      <c r="AE2023" s="210">
        <v>800</v>
      </c>
      <c r="AF2023" s="93"/>
      <c r="AG2023" s="201" t="s">
        <v>32364</v>
      </c>
      <c r="AH2023" s="202">
        <v>63632.71</v>
      </c>
      <c r="AJ2023" s="319" t="s">
        <v>9970</v>
      </c>
      <c r="AK2023" s="320">
        <v>4469479.88</v>
      </c>
      <c r="AM2023" s="265" t="s">
        <v>38690</v>
      </c>
      <c r="AN2023" s="266">
        <v>37841</v>
      </c>
      <c r="AP2023" s="233" t="s">
        <v>12628</v>
      </c>
      <c r="AQ2023" s="234">
        <v>24500</v>
      </c>
      <c r="AS2023" s="211" t="s">
        <v>8548</v>
      </c>
      <c r="AT2023" s="212">
        <v>11179.6</v>
      </c>
    </row>
    <row r="2024" spans="5:46" x14ac:dyDescent="0.3">
      <c r="E2024" s="263" t="s">
        <v>37651</v>
      </c>
      <c r="F2024" s="263"/>
      <c r="G2024" s="264">
        <v>37339</v>
      </c>
      <c r="I2024" s="227" t="s">
        <v>12513</v>
      </c>
      <c r="J2024" s="227"/>
      <c r="K2024" s="228">
        <v>1000</v>
      </c>
      <c r="M2024" s="205" t="s">
        <v>2292</v>
      </c>
      <c r="N2024" s="205"/>
      <c r="O2024" s="206">
        <v>492687</v>
      </c>
      <c r="U2024" s="309" t="s">
        <v>44650</v>
      </c>
      <c r="V2024" s="310">
        <v>966162.51</v>
      </c>
      <c r="X2024" s="267" t="s">
        <v>61834</v>
      </c>
      <c r="Y2024" s="268">
        <v>1500</v>
      </c>
      <c r="AA2024" s="229" t="s">
        <v>16639</v>
      </c>
      <c r="AB2024" s="230">
        <v>-6390.76</v>
      </c>
      <c r="AD2024" s="209" t="s">
        <v>16565</v>
      </c>
      <c r="AE2024" s="210">
        <v>14066.04</v>
      </c>
      <c r="AF2024" s="93"/>
      <c r="AG2024" s="201" t="s">
        <v>32365</v>
      </c>
      <c r="AH2024" s="202">
        <v>3134.3</v>
      </c>
      <c r="AJ2024" s="319" t="s">
        <v>9971</v>
      </c>
      <c r="AK2024" s="320">
        <v>11672.75</v>
      </c>
      <c r="AM2024" s="265" t="s">
        <v>38695</v>
      </c>
      <c r="AN2024" s="266">
        <v>37339</v>
      </c>
      <c r="AP2024" s="233" t="s">
        <v>12748</v>
      </c>
      <c r="AQ2024" s="234">
        <v>1000</v>
      </c>
      <c r="AS2024" s="211" t="s">
        <v>8738</v>
      </c>
      <c r="AT2024" s="212">
        <v>2000</v>
      </c>
    </row>
    <row r="2025" spans="5:46" x14ac:dyDescent="0.3">
      <c r="E2025" s="263" t="s">
        <v>37652</v>
      </c>
      <c r="F2025" s="263"/>
      <c r="G2025" s="264">
        <v>5786092.7699999996</v>
      </c>
      <c r="I2025" s="227" t="s">
        <v>12515</v>
      </c>
      <c r="J2025" s="227"/>
      <c r="K2025" s="228">
        <v>7755</v>
      </c>
      <c r="M2025" s="205" t="s">
        <v>2293</v>
      </c>
      <c r="N2025" s="205"/>
      <c r="O2025" s="206">
        <v>1617720.82</v>
      </c>
      <c r="U2025" s="309" t="s">
        <v>44651</v>
      </c>
      <c r="V2025" s="310">
        <v>233994.25</v>
      </c>
      <c r="X2025" s="267" t="s">
        <v>58968</v>
      </c>
      <c r="Y2025" s="268">
        <v>3773.4</v>
      </c>
      <c r="AA2025" s="229" t="s">
        <v>16640</v>
      </c>
      <c r="AB2025" s="230">
        <v>64.91</v>
      </c>
      <c r="AD2025" s="209" t="s">
        <v>16566</v>
      </c>
      <c r="AE2025" s="210">
        <v>33383.31</v>
      </c>
      <c r="AF2025" s="93"/>
      <c r="AG2025" s="201" t="s">
        <v>32366</v>
      </c>
      <c r="AH2025" s="202">
        <v>45000</v>
      </c>
      <c r="AJ2025" s="319" t="s">
        <v>9972</v>
      </c>
      <c r="AK2025" s="320">
        <v>96700.21</v>
      </c>
      <c r="AM2025" s="265" t="s">
        <v>38700</v>
      </c>
      <c r="AN2025" s="266">
        <v>5786092.7699999996</v>
      </c>
      <c r="AP2025" s="233" t="s">
        <v>12750</v>
      </c>
      <c r="AQ2025" s="234">
        <v>7755</v>
      </c>
      <c r="AS2025" s="211" t="s">
        <v>8997</v>
      </c>
      <c r="AT2025" s="212">
        <v>2917</v>
      </c>
    </row>
    <row r="2026" spans="5:46" x14ac:dyDescent="0.3">
      <c r="E2026" s="263" t="s">
        <v>37653</v>
      </c>
      <c r="F2026" s="263"/>
      <c r="G2026" s="264">
        <v>18347</v>
      </c>
      <c r="I2026" s="227" t="s">
        <v>12516</v>
      </c>
      <c r="J2026" s="227"/>
      <c r="K2026" s="228">
        <v>3577</v>
      </c>
      <c r="M2026" s="205" t="s">
        <v>2294</v>
      </c>
      <c r="N2026" s="205"/>
      <c r="O2026" s="206">
        <v>8154</v>
      </c>
      <c r="U2026" s="309" t="s">
        <v>63090</v>
      </c>
      <c r="V2026" s="310">
        <v>161439</v>
      </c>
      <c r="X2026" s="267" t="s">
        <v>58969</v>
      </c>
      <c r="Y2026" s="268">
        <v>403.41</v>
      </c>
      <c r="AA2026" s="229" t="s">
        <v>16641</v>
      </c>
      <c r="AB2026" s="230">
        <v>71746.67</v>
      </c>
      <c r="AD2026" s="209" t="s">
        <v>16567</v>
      </c>
      <c r="AE2026" s="210">
        <v>20643.54</v>
      </c>
      <c r="AF2026" s="93"/>
      <c r="AG2026" s="201" t="s">
        <v>13859</v>
      </c>
      <c r="AH2026" s="202">
        <v>504.5</v>
      </c>
      <c r="AJ2026" s="319" t="s">
        <v>9973</v>
      </c>
      <c r="AK2026" s="320">
        <v>26857580.18</v>
      </c>
      <c r="AM2026" s="265" t="s">
        <v>38702</v>
      </c>
      <c r="AN2026" s="266">
        <v>18347</v>
      </c>
      <c r="AP2026" s="233" t="s">
        <v>12751</v>
      </c>
      <c r="AQ2026" s="234">
        <v>3577</v>
      </c>
      <c r="AS2026" s="211" t="s">
        <v>9323</v>
      </c>
      <c r="AT2026" s="212">
        <v>7681</v>
      </c>
    </row>
    <row r="2027" spans="5:46" x14ac:dyDescent="0.3">
      <c r="E2027" s="263" t="s">
        <v>37655</v>
      </c>
      <c r="F2027" s="263"/>
      <c r="G2027" s="264">
        <v>26987</v>
      </c>
      <c r="I2027" s="227" t="s">
        <v>12518</v>
      </c>
      <c r="J2027" s="227"/>
      <c r="K2027" s="228">
        <v>5847</v>
      </c>
      <c r="M2027" s="205" t="s">
        <v>2295</v>
      </c>
      <c r="N2027" s="205"/>
      <c r="O2027" s="206">
        <v>4093</v>
      </c>
      <c r="U2027" s="309" t="s">
        <v>39000</v>
      </c>
      <c r="V2027" s="310">
        <v>1190551.53</v>
      </c>
      <c r="X2027" s="267" t="s">
        <v>58970</v>
      </c>
      <c r="Y2027" s="268">
        <v>924.48</v>
      </c>
      <c r="AA2027" s="229" t="s">
        <v>47825</v>
      </c>
      <c r="AB2027" s="230">
        <v>-63.7</v>
      </c>
      <c r="AD2027" s="209" t="s">
        <v>16568</v>
      </c>
      <c r="AE2027" s="210">
        <v>7784.86</v>
      </c>
      <c r="AF2027" s="93"/>
      <c r="AG2027" s="201" t="s">
        <v>13860</v>
      </c>
      <c r="AH2027" s="202">
        <v>14881.96</v>
      </c>
      <c r="AJ2027" s="319" t="s">
        <v>9974</v>
      </c>
      <c r="AK2027" s="320">
        <v>182934.67</v>
      </c>
      <c r="AM2027" s="265" t="s">
        <v>38704</v>
      </c>
      <c r="AN2027" s="266">
        <v>26987</v>
      </c>
      <c r="AP2027" s="233" t="s">
        <v>12753</v>
      </c>
      <c r="AQ2027" s="234">
        <v>5847</v>
      </c>
      <c r="AS2027" s="211" t="s">
        <v>10544</v>
      </c>
      <c r="AT2027" s="212">
        <v>3729</v>
      </c>
    </row>
    <row r="2028" spans="5:46" x14ac:dyDescent="0.3">
      <c r="E2028" s="263" t="s">
        <v>37658</v>
      </c>
      <c r="F2028" s="263"/>
      <c r="G2028" s="264">
        <v>33890.5</v>
      </c>
      <c r="I2028" s="227" t="s">
        <v>12408</v>
      </c>
      <c r="J2028" s="227"/>
      <c r="K2028" s="228">
        <v>9662.4</v>
      </c>
      <c r="M2028" s="205" t="s">
        <v>2296</v>
      </c>
      <c r="N2028" s="205"/>
      <c r="O2028" s="206">
        <v>22425.5</v>
      </c>
      <c r="U2028" s="309" t="s">
        <v>39001</v>
      </c>
      <c r="V2028" s="310">
        <v>759047.63</v>
      </c>
      <c r="X2028" s="267" t="s">
        <v>63561</v>
      </c>
      <c r="Y2028" s="268">
        <v>6525</v>
      </c>
      <c r="AA2028" s="229" t="s">
        <v>46705</v>
      </c>
      <c r="AB2028" s="230">
        <v>67808.03</v>
      </c>
      <c r="AD2028" s="209" t="s">
        <v>16569</v>
      </c>
      <c r="AE2028" s="210">
        <v>45718.080000000002</v>
      </c>
      <c r="AF2028" s="93"/>
      <c r="AG2028" s="201" t="s">
        <v>13861</v>
      </c>
      <c r="AH2028" s="202">
        <v>18045.7</v>
      </c>
      <c r="AJ2028" s="319" t="s">
        <v>9975</v>
      </c>
      <c r="AK2028" s="320">
        <v>42872.62</v>
      </c>
      <c r="AM2028" s="265" t="s">
        <v>38708</v>
      </c>
      <c r="AN2028" s="266">
        <v>33890.5</v>
      </c>
      <c r="AP2028" s="233" t="s">
        <v>12629</v>
      </c>
      <c r="AQ2028" s="234">
        <v>9662.4</v>
      </c>
      <c r="AS2028" s="211" t="s">
        <v>9530</v>
      </c>
      <c r="AT2028" s="212">
        <v>2281</v>
      </c>
    </row>
    <row r="2029" spans="5:46" x14ac:dyDescent="0.3">
      <c r="E2029" s="263" t="s">
        <v>37660</v>
      </c>
      <c r="F2029" s="263"/>
      <c r="G2029" s="264">
        <v>37095</v>
      </c>
      <c r="I2029" s="227" t="s">
        <v>12520</v>
      </c>
      <c r="J2029" s="227"/>
      <c r="K2029" s="228">
        <v>2681</v>
      </c>
      <c r="M2029" s="205" t="s">
        <v>2297</v>
      </c>
      <c r="N2029" s="205"/>
      <c r="O2029" s="206">
        <v>14582</v>
      </c>
      <c r="U2029" s="309" t="s">
        <v>67365</v>
      </c>
      <c r="V2029" s="310">
        <v>-0.11</v>
      </c>
      <c r="X2029" s="267" t="s">
        <v>60227</v>
      </c>
      <c r="Y2029" s="268">
        <v>10692.77</v>
      </c>
      <c r="AA2029" s="229" t="s">
        <v>46706</v>
      </c>
      <c r="AB2029" s="230">
        <v>17637.23</v>
      </c>
      <c r="AD2029" s="209" t="s">
        <v>16570</v>
      </c>
      <c r="AE2029" s="210">
        <v>34159.120000000003</v>
      </c>
      <c r="AF2029" s="93"/>
      <c r="AG2029" s="201" t="s">
        <v>13862</v>
      </c>
      <c r="AH2029" s="202">
        <v>18315.48</v>
      </c>
      <c r="AJ2029" s="319" t="s">
        <v>9976</v>
      </c>
      <c r="AK2029" s="320">
        <v>1051704.46</v>
      </c>
      <c r="AM2029" s="265" t="s">
        <v>38710</v>
      </c>
      <c r="AN2029" s="266">
        <v>37095</v>
      </c>
      <c r="AP2029" s="233" t="s">
        <v>12756</v>
      </c>
      <c r="AQ2029" s="234">
        <v>2681</v>
      </c>
      <c r="AS2029" s="211" t="s">
        <v>10793</v>
      </c>
      <c r="AT2029" s="212">
        <v>1891</v>
      </c>
    </row>
    <row r="2030" spans="5:46" x14ac:dyDescent="0.3">
      <c r="E2030" s="263" t="s">
        <v>37661</v>
      </c>
      <c r="F2030" s="263"/>
      <c r="G2030" s="264">
        <v>21568</v>
      </c>
      <c r="I2030" s="227" t="s">
        <v>12521</v>
      </c>
      <c r="J2030" s="227"/>
      <c r="K2030" s="228">
        <v>5279</v>
      </c>
      <c r="M2030" s="205" t="s">
        <v>2298</v>
      </c>
      <c r="N2030" s="205"/>
      <c r="O2030" s="206">
        <v>436393</v>
      </c>
      <c r="U2030" s="309" t="s">
        <v>67366</v>
      </c>
      <c r="V2030" s="310">
        <v>11573.23</v>
      </c>
      <c r="X2030" s="267" t="s">
        <v>64048</v>
      </c>
      <c r="Y2030" s="268">
        <v>349.16</v>
      </c>
      <c r="AA2030" s="229" t="s">
        <v>46707</v>
      </c>
      <c r="AB2030" s="230">
        <v>6536.54</v>
      </c>
      <c r="AD2030" s="209" t="s">
        <v>16571</v>
      </c>
      <c r="AE2030" s="210">
        <v>1895.01</v>
      </c>
      <c r="AF2030" s="93"/>
      <c r="AG2030" s="201" t="s">
        <v>13863</v>
      </c>
      <c r="AH2030" s="202">
        <v>18031.21</v>
      </c>
      <c r="AJ2030" s="319" t="s">
        <v>9977</v>
      </c>
      <c r="AK2030" s="320">
        <v>7942083.3300000001</v>
      </c>
      <c r="AM2030" s="265" t="s">
        <v>38711</v>
      </c>
      <c r="AN2030" s="266">
        <v>21568</v>
      </c>
      <c r="AP2030" s="233" t="s">
        <v>12757</v>
      </c>
      <c r="AQ2030" s="234">
        <v>5279</v>
      </c>
      <c r="AS2030" s="211" t="s">
        <v>9663</v>
      </c>
      <c r="AT2030" s="212">
        <v>9666</v>
      </c>
    </row>
    <row r="2031" spans="5:46" x14ac:dyDescent="0.3">
      <c r="E2031" s="263" t="s">
        <v>37662</v>
      </c>
      <c r="F2031" s="263"/>
      <c r="G2031" s="264">
        <v>12175</v>
      </c>
      <c r="I2031" s="227" t="s">
        <v>12522</v>
      </c>
      <c r="J2031" s="227"/>
      <c r="K2031" s="228">
        <v>3143</v>
      </c>
      <c r="M2031" s="205" t="s">
        <v>2299</v>
      </c>
      <c r="N2031" s="205"/>
      <c r="O2031" s="206">
        <v>2915</v>
      </c>
      <c r="U2031" s="309" t="s">
        <v>55003</v>
      </c>
      <c r="V2031" s="310">
        <v>280489.14</v>
      </c>
      <c r="X2031" s="267" t="s">
        <v>58971</v>
      </c>
      <c r="Y2031" s="268">
        <v>28200</v>
      </c>
      <c r="AA2031" s="229" t="s">
        <v>51752</v>
      </c>
      <c r="AB2031" s="230">
        <v>10453.73</v>
      </c>
      <c r="AD2031" s="209" t="s">
        <v>16572</v>
      </c>
      <c r="AE2031" s="210">
        <v>15768.87</v>
      </c>
      <c r="AF2031" s="93"/>
      <c r="AG2031" s="201" t="s">
        <v>32367</v>
      </c>
      <c r="AH2031" s="202">
        <v>60244.06</v>
      </c>
      <c r="AJ2031" s="319" t="s">
        <v>9978</v>
      </c>
      <c r="AK2031" s="320">
        <v>3210355.28</v>
      </c>
      <c r="AM2031" s="265" t="s">
        <v>38712</v>
      </c>
      <c r="AN2031" s="266">
        <v>12175</v>
      </c>
      <c r="AP2031" s="233" t="s">
        <v>12759</v>
      </c>
      <c r="AQ2031" s="234">
        <v>3143</v>
      </c>
      <c r="AS2031" s="211" t="s">
        <v>9714</v>
      </c>
      <c r="AT2031" s="212">
        <v>4132</v>
      </c>
    </row>
    <row r="2032" spans="5:46" x14ac:dyDescent="0.3">
      <c r="E2032" s="263" t="s">
        <v>37664</v>
      </c>
      <c r="F2032" s="263"/>
      <c r="G2032" s="264">
        <v>6287</v>
      </c>
      <c r="I2032" s="227" t="s">
        <v>12523</v>
      </c>
      <c r="J2032" s="227"/>
      <c r="K2032" s="228">
        <v>1968</v>
      </c>
      <c r="M2032" s="205" t="s">
        <v>2300</v>
      </c>
      <c r="N2032" s="205"/>
      <c r="O2032" s="206">
        <v>235206</v>
      </c>
      <c r="U2032" s="309" t="s">
        <v>33311</v>
      </c>
      <c r="V2032" s="310">
        <v>22403.08</v>
      </c>
      <c r="X2032" s="267" t="s">
        <v>64049</v>
      </c>
      <c r="Y2032" s="268">
        <v>10000</v>
      </c>
      <c r="AA2032" s="229" t="s">
        <v>34619</v>
      </c>
      <c r="AB2032" s="230">
        <v>47980.61</v>
      </c>
      <c r="AD2032" s="209" t="s">
        <v>16573</v>
      </c>
      <c r="AE2032" s="210">
        <v>2989</v>
      </c>
      <c r="AF2032" s="93"/>
      <c r="AG2032" s="201" t="s">
        <v>13864</v>
      </c>
      <c r="AH2032" s="202">
        <v>149915.45000000001</v>
      </c>
      <c r="AJ2032" s="319" t="s">
        <v>9979</v>
      </c>
      <c r="AK2032" s="320">
        <v>67684.960000000006</v>
      </c>
      <c r="AM2032" s="265" t="s">
        <v>38714</v>
      </c>
      <c r="AN2032" s="266">
        <v>6287</v>
      </c>
      <c r="AP2032" s="233" t="s">
        <v>12760</v>
      </c>
      <c r="AQ2032" s="234">
        <v>1968</v>
      </c>
      <c r="AS2032" s="211" t="s">
        <v>11582</v>
      </c>
      <c r="AT2032" s="212">
        <v>4380</v>
      </c>
    </row>
    <row r="2033" spans="5:46" x14ac:dyDescent="0.3">
      <c r="E2033" s="263" t="s">
        <v>37665</v>
      </c>
      <c r="F2033" s="263"/>
      <c r="G2033" s="264">
        <v>31639.64</v>
      </c>
      <c r="I2033" s="227" t="s">
        <v>12524</v>
      </c>
      <c r="J2033" s="227"/>
      <c r="K2033" s="228">
        <v>1150</v>
      </c>
      <c r="M2033" s="205" t="s">
        <v>2301</v>
      </c>
      <c r="N2033" s="205"/>
      <c r="O2033" s="206">
        <v>6830</v>
      </c>
      <c r="U2033" s="309" t="s">
        <v>33312</v>
      </c>
      <c r="V2033" s="310">
        <v>1240185.8700000001</v>
      </c>
      <c r="X2033" s="267" t="s">
        <v>64050</v>
      </c>
      <c r="Y2033" s="268">
        <v>764.98</v>
      </c>
      <c r="AA2033" s="229" t="s">
        <v>49696</v>
      </c>
      <c r="AB2033" s="230">
        <v>12948.6</v>
      </c>
      <c r="AD2033" s="209" t="s">
        <v>16574</v>
      </c>
      <c r="AE2033" s="210">
        <v>11820.5</v>
      </c>
      <c r="AF2033" s="93"/>
      <c r="AG2033" s="201" t="s">
        <v>13865</v>
      </c>
      <c r="AH2033" s="202">
        <v>54872.85</v>
      </c>
      <c r="AJ2033" s="319" t="s">
        <v>9980</v>
      </c>
      <c r="AK2033" s="320">
        <v>6051276.7199999997</v>
      </c>
      <c r="AM2033" s="265" t="s">
        <v>38715</v>
      </c>
      <c r="AN2033" s="266">
        <v>31639.64</v>
      </c>
      <c r="AP2033" s="233" t="s">
        <v>12762</v>
      </c>
      <c r="AQ2033" s="234">
        <v>1150</v>
      </c>
      <c r="AS2033" s="211" t="s">
        <v>11746</v>
      </c>
      <c r="AT2033" s="212">
        <v>5852</v>
      </c>
    </row>
    <row r="2034" spans="5:46" x14ac:dyDescent="0.3">
      <c r="E2034" s="263" t="s">
        <v>37666</v>
      </c>
      <c r="F2034" s="263"/>
      <c r="G2034" s="264">
        <v>33171.120000000003</v>
      </c>
      <c r="I2034" s="227" t="s">
        <v>12410</v>
      </c>
      <c r="J2034" s="227"/>
      <c r="K2034" s="228">
        <v>115622</v>
      </c>
      <c r="M2034" s="205" t="s">
        <v>2302</v>
      </c>
      <c r="N2034" s="205"/>
      <c r="O2034" s="206">
        <v>8360.26</v>
      </c>
      <c r="U2034" s="309" t="s">
        <v>34813</v>
      </c>
      <c r="V2034" s="310">
        <v>124775.44</v>
      </c>
      <c r="X2034" s="267" t="s">
        <v>64051</v>
      </c>
      <c r="Y2034" s="268">
        <v>2450</v>
      </c>
      <c r="AA2034" s="229" t="s">
        <v>33196</v>
      </c>
      <c r="AB2034" s="230">
        <v>34090.74</v>
      </c>
      <c r="AD2034" s="209" t="s">
        <v>16575</v>
      </c>
      <c r="AE2034" s="210">
        <v>1477.56</v>
      </c>
      <c r="AF2034" s="93"/>
      <c r="AG2034" s="201" t="s">
        <v>13866</v>
      </c>
      <c r="AH2034" s="202">
        <v>51714.34</v>
      </c>
      <c r="AJ2034" s="319" t="s">
        <v>9981</v>
      </c>
      <c r="AK2034" s="320">
        <v>32888527.140000001</v>
      </c>
      <c r="AM2034" s="265" t="s">
        <v>38718</v>
      </c>
      <c r="AN2034" s="266">
        <v>33171.120000000003</v>
      </c>
      <c r="AP2034" s="233" t="s">
        <v>12631</v>
      </c>
      <c r="AQ2034" s="234">
        <v>115622</v>
      </c>
      <c r="AS2034" s="211" t="s">
        <v>9892</v>
      </c>
      <c r="AT2034" s="212">
        <v>75915.600000000006</v>
      </c>
    </row>
    <row r="2035" spans="5:46" x14ac:dyDescent="0.3">
      <c r="E2035" s="263" t="s">
        <v>37668</v>
      </c>
      <c r="F2035" s="263"/>
      <c r="G2035" s="264">
        <v>123930.24000000001</v>
      </c>
      <c r="I2035" s="227" t="s">
        <v>12527</v>
      </c>
      <c r="J2035" s="227"/>
      <c r="K2035" s="228">
        <v>235.5</v>
      </c>
      <c r="M2035" s="205" t="s">
        <v>2303</v>
      </c>
      <c r="N2035" s="205"/>
      <c r="O2035" s="206">
        <v>407638</v>
      </c>
      <c r="U2035" s="309" t="s">
        <v>33314</v>
      </c>
      <c r="V2035" s="310">
        <v>2310259.2000000002</v>
      </c>
      <c r="X2035" s="267" t="s">
        <v>64052</v>
      </c>
      <c r="Y2035" s="268">
        <v>210</v>
      </c>
      <c r="AA2035" s="229" t="s">
        <v>33197</v>
      </c>
      <c r="AB2035" s="230">
        <v>6857.93</v>
      </c>
      <c r="AD2035" s="209" t="s">
        <v>16576</v>
      </c>
      <c r="AE2035" s="210">
        <v>1237.73</v>
      </c>
      <c r="AF2035" s="93"/>
      <c r="AG2035" s="201" t="s">
        <v>13867</v>
      </c>
      <c r="AH2035" s="202">
        <v>27547.35</v>
      </c>
      <c r="AJ2035" s="319" t="s">
        <v>9982</v>
      </c>
      <c r="AK2035" s="320">
        <v>18506.310000000001</v>
      </c>
      <c r="AM2035" s="265" t="s">
        <v>38725</v>
      </c>
      <c r="AN2035" s="266">
        <v>123930.24000000001</v>
      </c>
      <c r="AP2035" s="233" t="s">
        <v>12765</v>
      </c>
      <c r="AQ2035" s="234">
        <v>235.5</v>
      </c>
      <c r="AS2035" s="211" t="s">
        <v>6940</v>
      </c>
      <c r="AT2035" s="212">
        <v>1636</v>
      </c>
    </row>
    <row r="2036" spans="5:46" x14ac:dyDescent="0.3">
      <c r="E2036" s="263" t="s">
        <v>37669</v>
      </c>
      <c r="F2036" s="263"/>
      <c r="G2036" s="264">
        <v>7486</v>
      </c>
      <c r="I2036" s="227" t="s">
        <v>12528</v>
      </c>
      <c r="J2036" s="227"/>
      <c r="K2036" s="228">
        <v>6995</v>
      </c>
      <c r="M2036" s="205" t="s">
        <v>2304</v>
      </c>
      <c r="N2036" s="205"/>
      <c r="O2036" s="206">
        <v>156486</v>
      </c>
      <c r="U2036" s="309" t="s">
        <v>34814</v>
      </c>
      <c r="V2036" s="310">
        <v>99601.8</v>
      </c>
      <c r="X2036" s="267" t="s">
        <v>64053</v>
      </c>
      <c r="Y2036" s="268">
        <v>271.05</v>
      </c>
      <c r="AA2036" s="229" t="s">
        <v>33198</v>
      </c>
      <c r="AB2036" s="230">
        <v>20962.099999999999</v>
      </c>
      <c r="AD2036" s="209" t="s">
        <v>16577</v>
      </c>
      <c r="AE2036" s="210">
        <v>6829.26</v>
      </c>
      <c r="AF2036" s="93"/>
      <c r="AG2036" s="201" t="s">
        <v>13868</v>
      </c>
      <c r="AH2036" s="202">
        <v>33393.35</v>
      </c>
      <c r="AJ2036" s="319" t="s">
        <v>36930</v>
      </c>
      <c r="AK2036" s="320">
        <v>73793.789999999994</v>
      </c>
      <c r="AM2036" s="265" t="s">
        <v>38728</v>
      </c>
      <c r="AN2036" s="266">
        <v>7486</v>
      </c>
      <c r="AP2036" s="233" t="s">
        <v>12766</v>
      </c>
      <c r="AQ2036" s="234">
        <v>6995</v>
      </c>
      <c r="AS2036" s="211" t="s">
        <v>7137</v>
      </c>
      <c r="AT2036" s="212">
        <v>493</v>
      </c>
    </row>
    <row r="2037" spans="5:46" x14ac:dyDescent="0.3">
      <c r="E2037" s="263" t="s">
        <v>37670</v>
      </c>
      <c r="F2037" s="263"/>
      <c r="G2037" s="264">
        <v>23577</v>
      </c>
      <c r="I2037" s="227" t="s">
        <v>12413</v>
      </c>
      <c r="J2037" s="227"/>
      <c r="K2037" s="228">
        <v>9327.5</v>
      </c>
      <c r="M2037" s="205" t="s">
        <v>2305</v>
      </c>
      <c r="N2037" s="205"/>
      <c r="O2037" s="206">
        <v>507258.64</v>
      </c>
      <c r="U2037" s="309" t="s">
        <v>33315</v>
      </c>
      <c r="V2037" s="310">
        <v>201919.13</v>
      </c>
      <c r="X2037" s="267" t="s">
        <v>60228</v>
      </c>
      <c r="Y2037" s="268">
        <v>15976.56</v>
      </c>
      <c r="AA2037" s="229" t="s">
        <v>34620</v>
      </c>
      <c r="AB2037" s="230">
        <v>9185.69</v>
      </c>
      <c r="AD2037" s="209" t="s">
        <v>16578</v>
      </c>
      <c r="AE2037" s="210">
        <v>8644.76</v>
      </c>
      <c r="AF2037" s="93"/>
      <c r="AG2037" s="201" t="s">
        <v>23361</v>
      </c>
      <c r="AH2037" s="202">
        <v>8517.76</v>
      </c>
      <c r="AJ2037" s="319" t="s">
        <v>9984</v>
      </c>
      <c r="AK2037" s="320">
        <v>9552916.7200000007</v>
      </c>
      <c r="AM2037" s="265" t="s">
        <v>38729</v>
      </c>
      <c r="AN2037" s="266">
        <v>23577</v>
      </c>
      <c r="AP2037" s="233" t="s">
        <v>12634</v>
      </c>
      <c r="AQ2037" s="234">
        <v>9327.5</v>
      </c>
      <c r="AS2037" s="211" t="s">
        <v>7405</v>
      </c>
      <c r="AT2037" s="212">
        <v>4933</v>
      </c>
    </row>
    <row r="2038" spans="5:46" x14ac:dyDescent="0.3">
      <c r="E2038" s="263" t="s">
        <v>37671</v>
      </c>
      <c r="F2038" s="263"/>
      <c r="G2038" s="264">
        <v>26892</v>
      </c>
      <c r="I2038" s="227" t="s">
        <v>36934</v>
      </c>
      <c r="J2038" s="227"/>
      <c r="K2038" s="228">
        <v>28600.2</v>
      </c>
      <c r="M2038" s="205" t="s">
        <v>2306</v>
      </c>
      <c r="N2038" s="205"/>
      <c r="O2038" s="206">
        <v>306918.24</v>
      </c>
      <c r="U2038" s="309" t="s">
        <v>39002</v>
      </c>
      <c r="V2038" s="310">
        <v>178459.23</v>
      </c>
      <c r="X2038" s="267" t="s">
        <v>60229</v>
      </c>
      <c r="Y2038" s="268">
        <v>1222.21</v>
      </c>
      <c r="AA2038" s="229" t="s">
        <v>36075</v>
      </c>
      <c r="AB2038" s="230">
        <v>84185.33</v>
      </c>
      <c r="AD2038" s="209" t="s">
        <v>16579</v>
      </c>
      <c r="AE2038" s="210">
        <v>21386.41</v>
      </c>
      <c r="AF2038" s="93"/>
      <c r="AG2038" s="201" t="s">
        <v>32368</v>
      </c>
      <c r="AH2038" s="202">
        <v>23110.92</v>
      </c>
      <c r="AJ2038" s="319" t="s">
        <v>9985</v>
      </c>
      <c r="AK2038" s="320">
        <v>93864.99</v>
      </c>
      <c r="AM2038" s="265" t="s">
        <v>38731</v>
      </c>
      <c r="AN2038" s="266">
        <v>26892</v>
      </c>
      <c r="AP2038" s="233" t="s">
        <v>37850</v>
      </c>
      <c r="AQ2038" s="234">
        <v>28600.2</v>
      </c>
      <c r="AS2038" s="211" t="s">
        <v>7815</v>
      </c>
      <c r="AT2038" s="212">
        <v>821</v>
      </c>
    </row>
    <row r="2039" spans="5:46" x14ac:dyDescent="0.3">
      <c r="E2039" s="263" t="s">
        <v>37672</v>
      </c>
      <c r="F2039" s="263"/>
      <c r="G2039" s="264">
        <v>28863.66</v>
      </c>
      <c r="I2039" s="227" t="s">
        <v>36935</v>
      </c>
      <c r="J2039" s="227"/>
      <c r="K2039" s="228">
        <v>9816</v>
      </c>
      <c r="M2039" s="205" t="s">
        <v>2307</v>
      </c>
      <c r="N2039" s="205"/>
      <c r="O2039" s="206">
        <v>39670</v>
      </c>
      <c r="U2039" s="309" t="s">
        <v>33316</v>
      </c>
      <c r="V2039" s="310">
        <v>292078.02</v>
      </c>
      <c r="X2039" s="267" t="s">
        <v>60230</v>
      </c>
      <c r="Y2039" s="268">
        <v>3914.28</v>
      </c>
      <c r="AA2039" s="229" t="s">
        <v>34621</v>
      </c>
      <c r="AB2039" s="230">
        <v>8957.77</v>
      </c>
      <c r="AD2039" s="209" t="s">
        <v>16580</v>
      </c>
      <c r="AE2039" s="210">
        <v>23.43</v>
      </c>
      <c r="AF2039" s="93"/>
      <c r="AG2039" s="201" t="s">
        <v>23366</v>
      </c>
      <c r="AH2039" s="202">
        <v>14007.53</v>
      </c>
      <c r="AJ2039" s="319" t="s">
        <v>9987</v>
      </c>
      <c r="AK2039" s="320">
        <v>19870179.359999999</v>
      </c>
      <c r="AM2039" s="265" t="s">
        <v>38732</v>
      </c>
      <c r="AN2039" s="266">
        <v>28863.66</v>
      </c>
      <c r="AP2039" s="233" t="s">
        <v>37855</v>
      </c>
      <c r="AQ2039" s="234">
        <v>9816</v>
      </c>
      <c r="AS2039" s="211" t="s">
        <v>8083</v>
      </c>
      <c r="AT2039" s="212">
        <v>5128.6000000000004</v>
      </c>
    </row>
    <row r="2040" spans="5:46" x14ac:dyDescent="0.3">
      <c r="E2040" s="263" t="s">
        <v>37673</v>
      </c>
      <c r="F2040" s="263"/>
      <c r="G2040" s="264">
        <v>22293</v>
      </c>
      <c r="I2040" s="227" t="s">
        <v>36937</v>
      </c>
      <c r="J2040" s="227"/>
      <c r="K2040" s="228">
        <v>20440</v>
      </c>
      <c r="M2040" s="205" t="s">
        <v>2308</v>
      </c>
      <c r="N2040" s="205"/>
      <c r="O2040" s="206">
        <v>227882</v>
      </c>
      <c r="U2040" s="309" t="s">
        <v>67367</v>
      </c>
      <c r="V2040" s="310">
        <v>2649.9</v>
      </c>
      <c r="X2040" s="267" t="s">
        <v>54902</v>
      </c>
      <c r="Y2040" s="268">
        <v>6196</v>
      </c>
      <c r="AA2040" s="229" t="s">
        <v>33199</v>
      </c>
      <c r="AB2040" s="230">
        <v>4743.5200000000004</v>
      </c>
      <c r="AD2040" s="209" t="s">
        <v>16581</v>
      </c>
      <c r="AE2040" s="210">
        <v>3132</v>
      </c>
      <c r="AF2040" s="93"/>
      <c r="AG2040" s="201" t="s">
        <v>13869</v>
      </c>
      <c r="AH2040" s="202">
        <v>504.5</v>
      </c>
      <c r="AJ2040" s="319" t="s">
        <v>38789</v>
      </c>
      <c r="AK2040" s="320">
        <v>196525.79</v>
      </c>
      <c r="AM2040" s="265" t="s">
        <v>38733</v>
      </c>
      <c r="AN2040" s="266">
        <v>22293</v>
      </c>
      <c r="AP2040" s="233" t="s">
        <v>37865</v>
      </c>
      <c r="AQ2040" s="234">
        <v>20440</v>
      </c>
      <c r="AS2040" s="211" t="s">
        <v>8549</v>
      </c>
      <c r="AT2040" s="212">
        <v>6255</v>
      </c>
    </row>
    <row r="2041" spans="5:46" x14ac:dyDescent="0.3">
      <c r="E2041" s="263" t="s">
        <v>37675</v>
      </c>
      <c r="F2041" s="263"/>
      <c r="G2041" s="264">
        <v>23161.29</v>
      </c>
      <c r="I2041" s="227" t="s">
        <v>36938</v>
      </c>
      <c r="J2041" s="227"/>
      <c r="K2041" s="228">
        <v>13213.65</v>
      </c>
      <c r="M2041" s="205" t="s">
        <v>2309</v>
      </c>
      <c r="N2041" s="205"/>
      <c r="O2041" s="206">
        <v>342211.34</v>
      </c>
      <c r="U2041" s="309" t="s">
        <v>33317</v>
      </c>
      <c r="V2041" s="310">
        <v>316403.06</v>
      </c>
      <c r="X2041" s="267" t="s">
        <v>54903</v>
      </c>
      <c r="Y2041" s="268">
        <v>473.99</v>
      </c>
      <c r="AA2041" s="229" t="s">
        <v>33200</v>
      </c>
      <c r="AB2041" s="230">
        <v>1048.1400000000001</v>
      </c>
      <c r="AD2041" s="209" t="s">
        <v>16582</v>
      </c>
      <c r="AE2041" s="210">
        <v>6000</v>
      </c>
      <c r="AF2041" s="93"/>
      <c r="AG2041" s="201" t="s">
        <v>13870</v>
      </c>
      <c r="AH2041" s="202">
        <v>78514.67</v>
      </c>
      <c r="AJ2041" s="319" t="s">
        <v>9989</v>
      </c>
      <c r="AK2041" s="320">
        <v>7052724</v>
      </c>
      <c r="AM2041" s="265" t="s">
        <v>38739</v>
      </c>
      <c r="AN2041" s="266">
        <v>23161.29</v>
      </c>
      <c r="AP2041" s="233" t="s">
        <v>37870</v>
      </c>
      <c r="AQ2041" s="234">
        <v>13213.65</v>
      </c>
      <c r="AS2041" s="211" t="s">
        <v>8739</v>
      </c>
      <c r="AT2041" s="212">
        <v>2000</v>
      </c>
    </row>
    <row r="2042" spans="5:46" x14ac:dyDescent="0.3">
      <c r="E2042" s="263" t="s">
        <v>37677</v>
      </c>
      <c r="F2042" s="263"/>
      <c r="G2042" s="264">
        <v>54624.04</v>
      </c>
      <c r="I2042" s="227" t="s">
        <v>36939</v>
      </c>
      <c r="J2042" s="227"/>
      <c r="K2042" s="228">
        <v>20378.78</v>
      </c>
      <c r="M2042" s="205" t="s">
        <v>2310</v>
      </c>
      <c r="N2042" s="205"/>
      <c r="O2042" s="206">
        <v>41150</v>
      </c>
      <c r="U2042" s="309" t="s">
        <v>34815</v>
      </c>
      <c r="V2042" s="310">
        <v>94505.12</v>
      </c>
      <c r="X2042" s="267" t="s">
        <v>55870</v>
      </c>
      <c r="Y2042" s="268">
        <v>76.05</v>
      </c>
      <c r="AA2042" s="229" t="s">
        <v>33201</v>
      </c>
      <c r="AB2042" s="230">
        <v>2928.81</v>
      </c>
      <c r="AD2042" s="209" t="s">
        <v>16583</v>
      </c>
      <c r="AE2042" s="210">
        <v>34159.120000000003</v>
      </c>
      <c r="AF2042" s="93"/>
      <c r="AG2042" s="201" t="s">
        <v>23367</v>
      </c>
      <c r="AH2042" s="202">
        <v>3134.3</v>
      </c>
      <c r="AJ2042" s="319" t="s">
        <v>9990</v>
      </c>
      <c r="AK2042" s="320">
        <v>115843.42</v>
      </c>
      <c r="AM2042" s="265" t="s">
        <v>38744</v>
      </c>
      <c r="AN2042" s="266">
        <v>54624.04</v>
      </c>
      <c r="AP2042" s="233" t="s">
        <v>37876</v>
      </c>
      <c r="AQ2042" s="234">
        <v>20378.78</v>
      </c>
      <c r="AS2042" s="211" t="s">
        <v>8998</v>
      </c>
      <c r="AT2042" s="212">
        <v>3283.98</v>
      </c>
    </row>
    <row r="2043" spans="5:46" x14ac:dyDescent="0.3">
      <c r="E2043" s="263" t="s">
        <v>37678</v>
      </c>
      <c r="F2043" s="263"/>
      <c r="G2043" s="264">
        <v>13473</v>
      </c>
      <c r="I2043" s="227" t="s">
        <v>36940</v>
      </c>
      <c r="J2043" s="227"/>
      <c r="K2043" s="228">
        <v>13834</v>
      </c>
      <c r="M2043" s="205" t="s">
        <v>2311</v>
      </c>
      <c r="N2043" s="205"/>
      <c r="O2043" s="206">
        <v>94782.58</v>
      </c>
      <c r="U2043" s="309" t="s">
        <v>55946</v>
      </c>
      <c r="V2043" s="310">
        <v>54576</v>
      </c>
      <c r="X2043" s="267" t="s">
        <v>38906</v>
      </c>
      <c r="Y2043" s="268">
        <v>150.75</v>
      </c>
      <c r="AA2043" s="229" t="s">
        <v>51753</v>
      </c>
      <c r="AB2043" s="230">
        <v>2009.13</v>
      </c>
      <c r="AD2043" s="209" t="s">
        <v>16584</v>
      </c>
      <c r="AE2043" s="210">
        <v>6000</v>
      </c>
      <c r="AF2043" s="93"/>
      <c r="AG2043" s="201" t="s">
        <v>32369</v>
      </c>
      <c r="AH2043" s="202">
        <v>45000</v>
      </c>
      <c r="AJ2043" s="319" t="s">
        <v>9991</v>
      </c>
      <c r="AK2043" s="320">
        <v>39096.080000000002</v>
      </c>
      <c r="AM2043" s="265" t="s">
        <v>38748</v>
      </c>
      <c r="AN2043" s="266">
        <v>13473</v>
      </c>
      <c r="AP2043" s="233" t="s">
        <v>37883</v>
      </c>
      <c r="AQ2043" s="234">
        <v>13834</v>
      </c>
      <c r="AS2043" s="211" t="s">
        <v>10525</v>
      </c>
      <c r="AT2043" s="212">
        <v>7947.77</v>
      </c>
    </row>
    <row r="2044" spans="5:46" x14ac:dyDescent="0.3">
      <c r="E2044" s="263" t="s">
        <v>37679</v>
      </c>
      <c r="F2044" s="263"/>
      <c r="G2044" s="264">
        <v>6055</v>
      </c>
      <c r="I2044" s="227" t="s">
        <v>36941</v>
      </c>
      <c r="J2044" s="227"/>
      <c r="K2044" s="228">
        <v>87839.5</v>
      </c>
      <c r="M2044" s="205" t="s">
        <v>2312</v>
      </c>
      <c r="N2044" s="205"/>
      <c r="O2044" s="206">
        <v>28844</v>
      </c>
      <c r="U2044" s="309" t="s">
        <v>36159</v>
      </c>
      <c r="V2044" s="310">
        <v>59489.18</v>
      </c>
      <c r="X2044" s="267" t="s">
        <v>48723</v>
      </c>
      <c r="Y2044" s="268">
        <v>3483.88</v>
      </c>
      <c r="AA2044" s="229" t="s">
        <v>34622</v>
      </c>
      <c r="AB2044" s="230">
        <v>32660.37</v>
      </c>
      <c r="AD2044" s="209" t="s">
        <v>16585</v>
      </c>
      <c r="AE2044" s="210">
        <v>1895.01</v>
      </c>
      <c r="AF2044" s="93"/>
      <c r="AG2044" s="201" t="s">
        <v>13871</v>
      </c>
      <c r="AH2044" s="202">
        <v>724218.16</v>
      </c>
      <c r="AJ2044" s="319" t="s">
        <v>9992</v>
      </c>
      <c r="AK2044" s="320">
        <v>11242329.92</v>
      </c>
      <c r="AM2044" s="265" t="s">
        <v>38749</v>
      </c>
      <c r="AN2044" s="266">
        <v>6055</v>
      </c>
      <c r="AP2044" s="233" t="s">
        <v>37894</v>
      </c>
      <c r="AQ2044" s="234">
        <v>87839.5</v>
      </c>
      <c r="AS2044" s="211" t="s">
        <v>9531</v>
      </c>
      <c r="AT2044" s="212">
        <v>1818</v>
      </c>
    </row>
    <row r="2045" spans="5:46" x14ac:dyDescent="0.3">
      <c r="E2045" s="263" t="s">
        <v>37680</v>
      </c>
      <c r="F2045" s="263"/>
      <c r="G2045" s="264">
        <v>236236.71</v>
      </c>
      <c r="I2045" s="227" t="s">
        <v>36942</v>
      </c>
      <c r="J2045" s="227"/>
      <c r="K2045" s="228">
        <v>130185.51</v>
      </c>
      <c r="M2045" s="205" t="s">
        <v>2313</v>
      </c>
      <c r="N2045" s="205"/>
      <c r="O2045" s="206">
        <v>44566</v>
      </c>
      <c r="U2045" s="309" t="s">
        <v>48776</v>
      </c>
      <c r="V2045" s="310">
        <v>1243</v>
      </c>
      <c r="X2045" s="267" t="s">
        <v>58193</v>
      </c>
      <c r="Y2045" s="268">
        <v>1624.93</v>
      </c>
      <c r="AA2045" s="229" t="s">
        <v>51754</v>
      </c>
      <c r="AB2045" s="230">
        <v>10942.5</v>
      </c>
      <c r="AD2045" s="209" t="s">
        <v>16586</v>
      </c>
      <c r="AE2045" s="210">
        <v>2989</v>
      </c>
      <c r="AF2045" s="93"/>
      <c r="AG2045" s="201" t="s">
        <v>13872</v>
      </c>
      <c r="AH2045" s="202">
        <v>226114.75</v>
      </c>
      <c r="AJ2045" s="319" t="s">
        <v>9993</v>
      </c>
      <c r="AK2045" s="320">
        <v>3206078.81</v>
      </c>
      <c r="AM2045" s="265" t="s">
        <v>38752</v>
      </c>
      <c r="AN2045" s="266">
        <v>236236.71</v>
      </c>
      <c r="AP2045" s="233" t="s">
        <v>37903</v>
      </c>
      <c r="AQ2045" s="234">
        <v>130185.51</v>
      </c>
      <c r="AS2045" s="211" t="s">
        <v>11104</v>
      </c>
      <c r="AT2045" s="212">
        <v>9666</v>
      </c>
    </row>
    <row r="2046" spans="5:46" x14ac:dyDescent="0.3">
      <c r="E2046" s="263" t="s">
        <v>37681</v>
      </c>
      <c r="F2046" s="263"/>
      <c r="G2046" s="264">
        <v>6797</v>
      </c>
      <c r="I2046" s="227" t="s">
        <v>36943</v>
      </c>
      <c r="J2046" s="227"/>
      <c r="K2046" s="228">
        <v>30151.81</v>
      </c>
      <c r="M2046" s="205" t="s">
        <v>2314</v>
      </c>
      <c r="N2046" s="205"/>
      <c r="O2046" s="206">
        <v>1080</v>
      </c>
      <c r="U2046" s="309" t="s">
        <v>34816</v>
      </c>
      <c r="V2046" s="310">
        <v>266693.09000000003</v>
      </c>
      <c r="X2046" s="267" t="s">
        <v>61835</v>
      </c>
      <c r="Y2046" s="268">
        <v>-12.46</v>
      </c>
      <c r="AA2046" s="229" t="s">
        <v>44493</v>
      </c>
      <c r="AB2046" s="230">
        <v>147800.93</v>
      </c>
      <c r="AD2046" s="209" t="s">
        <v>16587</v>
      </c>
      <c r="AE2046" s="210">
        <v>64449.8</v>
      </c>
      <c r="AF2046" s="93"/>
      <c r="AG2046" s="201" t="s">
        <v>13873</v>
      </c>
      <c r="AH2046" s="202">
        <v>543351.32999999996</v>
      </c>
      <c r="AJ2046" s="319" t="s">
        <v>9994</v>
      </c>
      <c r="AK2046" s="320">
        <v>5386766.46</v>
      </c>
      <c r="AM2046" s="265" t="s">
        <v>38754</v>
      </c>
      <c r="AN2046" s="266">
        <v>6797</v>
      </c>
      <c r="AP2046" s="233" t="s">
        <v>37908</v>
      </c>
      <c r="AQ2046" s="234">
        <v>30151.81</v>
      </c>
      <c r="AS2046" s="211" t="s">
        <v>9893</v>
      </c>
      <c r="AT2046" s="212">
        <v>43982.35</v>
      </c>
    </row>
    <row r="2047" spans="5:46" x14ac:dyDescent="0.3">
      <c r="E2047" s="263" t="s">
        <v>37682</v>
      </c>
      <c r="F2047" s="263"/>
      <c r="G2047" s="264">
        <v>691907.1</v>
      </c>
      <c r="I2047" s="227" t="s">
        <v>36944</v>
      </c>
      <c r="J2047" s="227"/>
      <c r="K2047" s="228">
        <v>82903</v>
      </c>
      <c r="M2047" s="205" t="s">
        <v>2315</v>
      </c>
      <c r="N2047" s="205"/>
      <c r="O2047" s="206">
        <v>30898.31</v>
      </c>
      <c r="U2047" s="309" t="s">
        <v>39003</v>
      </c>
      <c r="V2047" s="310">
        <v>3038.53</v>
      </c>
      <c r="X2047" s="267" t="s">
        <v>49702</v>
      </c>
      <c r="Y2047" s="268">
        <v>18600</v>
      </c>
      <c r="AA2047" s="229" t="s">
        <v>44494</v>
      </c>
      <c r="AB2047" s="230">
        <v>695702.8</v>
      </c>
      <c r="AD2047" s="209" t="s">
        <v>16588</v>
      </c>
      <c r="AE2047" s="210">
        <v>3132</v>
      </c>
      <c r="AF2047" s="93"/>
      <c r="AG2047" s="201" t="s">
        <v>13874</v>
      </c>
      <c r="AH2047" s="202">
        <v>911777</v>
      </c>
      <c r="AJ2047" s="319" t="s">
        <v>9995</v>
      </c>
      <c r="AK2047" s="320">
        <v>4453684.78</v>
      </c>
      <c r="AM2047" s="265" t="s">
        <v>38758</v>
      </c>
      <c r="AN2047" s="266">
        <v>691907.1</v>
      </c>
      <c r="AP2047" s="233" t="s">
        <v>37923</v>
      </c>
      <c r="AQ2047" s="234">
        <v>82903</v>
      </c>
      <c r="AS2047" s="211" t="s">
        <v>6735</v>
      </c>
      <c r="AT2047" s="212">
        <v>289951.64</v>
      </c>
    </row>
    <row r="2048" spans="5:46" x14ac:dyDescent="0.3">
      <c r="E2048" s="263" t="s">
        <v>37683</v>
      </c>
      <c r="F2048" s="263"/>
      <c r="G2048" s="264">
        <v>2776</v>
      </c>
      <c r="I2048" s="227" t="s">
        <v>36945</v>
      </c>
      <c r="J2048" s="227"/>
      <c r="K2048" s="228">
        <v>91645.36</v>
      </c>
      <c r="M2048" s="205" t="s">
        <v>2316</v>
      </c>
      <c r="N2048" s="205"/>
      <c r="O2048" s="206">
        <v>234318.84</v>
      </c>
      <c r="U2048" s="309" t="s">
        <v>33318</v>
      </c>
      <c r="V2048" s="310">
        <v>1610.67</v>
      </c>
      <c r="X2048" s="267" t="s">
        <v>61836</v>
      </c>
      <c r="Y2048" s="268">
        <v>-6.05</v>
      </c>
      <c r="AA2048" s="229" t="s">
        <v>42208</v>
      </c>
      <c r="AB2048" s="230">
        <v>17130.150000000001</v>
      </c>
      <c r="AD2048" s="209" t="s">
        <v>16589</v>
      </c>
      <c r="AE2048" s="210">
        <v>23.43</v>
      </c>
      <c r="AF2048" s="93"/>
      <c r="AG2048" s="201" t="s">
        <v>13875</v>
      </c>
      <c r="AH2048" s="202">
        <v>184017.89</v>
      </c>
      <c r="AJ2048" s="319" t="s">
        <v>9996</v>
      </c>
      <c r="AK2048" s="320">
        <v>17335.150000000001</v>
      </c>
      <c r="AM2048" s="265" t="s">
        <v>38761</v>
      </c>
      <c r="AN2048" s="266">
        <v>2776</v>
      </c>
      <c r="AP2048" s="233" t="s">
        <v>37930</v>
      </c>
      <c r="AQ2048" s="234">
        <v>91645.36</v>
      </c>
      <c r="AS2048" s="211" t="s">
        <v>6941</v>
      </c>
      <c r="AT2048" s="212">
        <v>42887.25</v>
      </c>
    </row>
    <row r="2049" spans="5:46" x14ac:dyDescent="0.3">
      <c r="E2049" s="263" t="s">
        <v>37684</v>
      </c>
      <c r="F2049" s="263"/>
      <c r="G2049" s="264">
        <v>53645</v>
      </c>
      <c r="I2049" s="227" t="s">
        <v>36946</v>
      </c>
      <c r="J2049" s="227"/>
      <c r="K2049" s="228">
        <v>37632.379999999997</v>
      </c>
      <c r="M2049" s="205" t="s">
        <v>2317</v>
      </c>
      <c r="N2049" s="205"/>
      <c r="O2049" s="206">
        <v>16131</v>
      </c>
      <c r="U2049" s="309" t="s">
        <v>33319</v>
      </c>
      <c r="V2049" s="310">
        <v>83618.98</v>
      </c>
      <c r="X2049" s="267" t="s">
        <v>40140</v>
      </c>
      <c r="Y2049" s="268">
        <v>3849.02</v>
      </c>
      <c r="AA2049" s="229" t="s">
        <v>42209</v>
      </c>
      <c r="AB2049" s="230">
        <v>2753652.09</v>
      </c>
      <c r="AD2049" s="209" t="s">
        <v>16590</v>
      </c>
      <c r="AE2049" s="210">
        <v>2715.29</v>
      </c>
      <c r="AF2049" s="93"/>
      <c r="AG2049" s="201" t="s">
        <v>13876</v>
      </c>
      <c r="AH2049" s="202">
        <v>471828.74</v>
      </c>
      <c r="AJ2049" s="319" t="s">
        <v>9997</v>
      </c>
      <c r="AK2049" s="320">
        <v>5042323.3</v>
      </c>
      <c r="AM2049" s="265" t="s">
        <v>38762</v>
      </c>
      <c r="AN2049" s="266">
        <v>53645</v>
      </c>
      <c r="AP2049" s="233" t="s">
        <v>37935</v>
      </c>
      <c r="AQ2049" s="234">
        <v>37632.379999999997</v>
      </c>
      <c r="AS2049" s="211" t="s">
        <v>7406</v>
      </c>
      <c r="AT2049" s="212">
        <v>299192</v>
      </c>
    </row>
    <row r="2050" spans="5:46" x14ac:dyDescent="0.3">
      <c r="E2050" s="263" t="s">
        <v>37685</v>
      </c>
      <c r="F2050" s="263"/>
      <c r="G2050" s="264">
        <v>322078.05</v>
      </c>
      <c r="I2050" s="227" t="s">
        <v>36947</v>
      </c>
      <c r="J2050" s="227"/>
      <c r="K2050" s="228">
        <v>3136.5</v>
      </c>
      <c r="M2050" s="205" t="s">
        <v>2318</v>
      </c>
      <c r="N2050" s="205"/>
      <c r="O2050" s="206">
        <v>61909.81</v>
      </c>
      <c r="U2050" s="309" t="s">
        <v>67368</v>
      </c>
      <c r="V2050" s="310">
        <v>87387</v>
      </c>
      <c r="X2050" s="267" t="s">
        <v>61837</v>
      </c>
      <c r="Y2050" s="268">
        <v>-397.87</v>
      </c>
      <c r="AA2050" s="229" t="s">
        <v>34623</v>
      </c>
      <c r="AB2050" s="230">
        <v>279126.39</v>
      </c>
      <c r="AD2050" s="209" t="s">
        <v>16591</v>
      </c>
      <c r="AE2050" s="210">
        <v>161800</v>
      </c>
      <c r="AF2050" s="93"/>
      <c r="AG2050" s="201" t="s">
        <v>32370</v>
      </c>
      <c r="AH2050" s="202">
        <v>294370.67</v>
      </c>
      <c r="AJ2050" s="319" t="s">
        <v>9998</v>
      </c>
      <c r="AK2050" s="320">
        <v>4282060.71</v>
      </c>
      <c r="AM2050" s="265" t="s">
        <v>38766</v>
      </c>
      <c r="AN2050" s="266">
        <v>322078.05</v>
      </c>
      <c r="AP2050" s="233" t="s">
        <v>37941</v>
      </c>
      <c r="AQ2050" s="234">
        <v>3136.5</v>
      </c>
      <c r="AS2050" s="211" t="s">
        <v>7618</v>
      </c>
      <c r="AT2050" s="212">
        <v>597736</v>
      </c>
    </row>
    <row r="2051" spans="5:46" x14ac:dyDescent="0.3">
      <c r="E2051" s="263" t="s">
        <v>37686</v>
      </c>
      <c r="F2051" s="263"/>
      <c r="G2051" s="264">
        <v>116544.4</v>
      </c>
      <c r="I2051" s="227" t="s">
        <v>36948</v>
      </c>
      <c r="J2051" s="227"/>
      <c r="K2051" s="228">
        <v>1622.48</v>
      </c>
      <c r="M2051" s="205" t="s">
        <v>2319</v>
      </c>
      <c r="N2051" s="205"/>
      <c r="O2051" s="206">
        <v>242825</v>
      </c>
      <c r="U2051" s="309" t="s">
        <v>39004</v>
      </c>
      <c r="V2051" s="310">
        <v>213650</v>
      </c>
      <c r="X2051" s="267" t="s">
        <v>42213</v>
      </c>
      <c r="Y2051" s="268">
        <v>1100</v>
      </c>
      <c r="AA2051" s="229" t="s">
        <v>34624</v>
      </c>
      <c r="AB2051" s="230">
        <v>625559.66</v>
      </c>
      <c r="AD2051" s="209" t="s">
        <v>16592</v>
      </c>
      <c r="AE2051" s="210">
        <v>12377.7</v>
      </c>
      <c r="AF2051" s="93"/>
      <c r="AG2051" s="201" t="s">
        <v>32371</v>
      </c>
      <c r="AH2051" s="202">
        <v>22519.69</v>
      </c>
      <c r="AJ2051" s="319" t="s">
        <v>9999</v>
      </c>
      <c r="AK2051" s="320">
        <v>538071.19999999995</v>
      </c>
      <c r="AM2051" s="265" t="s">
        <v>38771</v>
      </c>
      <c r="AN2051" s="266">
        <v>116544.4</v>
      </c>
      <c r="AP2051" s="233" t="s">
        <v>37949</v>
      </c>
      <c r="AQ2051" s="234">
        <v>1622.48</v>
      </c>
      <c r="AS2051" s="211" t="s">
        <v>7816</v>
      </c>
      <c r="AT2051" s="212">
        <v>27364.31</v>
      </c>
    </row>
    <row r="2052" spans="5:46" x14ac:dyDescent="0.3">
      <c r="E2052" s="263" t="s">
        <v>37687</v>
      </c>
      <c r="F2052" s="263"/>
      <c r="G2052" s="264">
        <v>58418</v>
      </c>
      <c r="I2052" s="227" t="s">
        <v>36949</v>
      </c>
      <c r="J2052" s="227"/>
      <c r="K2052" s="228">
        <v>78188</v>
      </c>
      <c r="M2052" s="205" t="s">
        <v>2320</v>
      </c>
      <c r="N2052" s="205"/>
      <c r="O2052" s="206">
        <v>110226.39</v>
      </c>
      <c r="U2052" s="309" t="s">
        <v>52071</v>
      </c>
      <c r="V2052" s="310">
        <v>35.42</v>
      </c>
      <c r="X2052" s="267" t="s">
        <v>42214</v>
      </c>
      <c r="Y2052" s="268">
        <v>84.18</v>
      </c>
      <c r="AA2052" s="229" t="s">
        <v>34625</v>
      </c>
      <c r="AB2052" s="230">
        <v>8293.68</v>
      </c>
      <c r="AD2052" s="209" t="s">
        <v>16593</v>
      </c>
      <c r="AE2052" s="210">
        <v>35078.239999999998</v>
      </c>
      <c r="AF2052" s="93"/>
      <c r="AG2052" s="201" t="s">
        <v>32372</v>
      </c>
      <c r="AH2052" s="202">
        <v>55293.43</v>
      </c>
      <c r="AJ2052" s="319" t="s">
        <v>10000</v>
      </c>
      <c r="AK2052" s="320">
        <v>1234168.74</v>
      </c>
      <c r="AM2052" s="265" t="s">
        <v>38775</v>
      </c>
      <c r="AN2052" s="266">
        <v>58418</v>
      </c>
      <c r="AP2052" s="233" t="s">
        <v>37952</v>
      </c>
      <c r="AQ2052" s="234">
        <v>78188</v>
      </c>
      <c r="AS2052" s="211" t="s">
        <v>8084</v>
      </c>
      <c r="AT2052" s="212">
        <v>51752.7</v>
      </c>
    </row>
    <row r="2053" spans="5:46" x14ac:dyDescent="0.3">
      <c r="E2053" s="263" t="s">
        <v>37688</v>
      </c>
      <c r="F2053" s="263"/>
      <c r="G2053" s="264">
        <v>19805.259999999998</v>
      </c>
      <c r="I2053" s="227" t="s">
        <v>36950</v>
      </c>
      <c r="J2053" s="227"/>
      <c r="K2053" s="228">
        <v>11816.34</v>
      </c>
      <c r="M2053" s="205" t="s">
        <v>2321</v>
      </c>
      <c r="N2053" s="205"/>
      <c r="O2053" s="206">
        <v>1483.25</v>
      </c>
      <c r="U2053" s="309" t="s">
        <v>39005</v>
      </c>
      <c r="V2053" s="310">
        <v>9550</v>
      </c>
      <c r="X2053" s="267" t="s">
        <v>42215</v>
      </c>
      <c r="Y2053" s="268">
        <v>110.25</v>
      </c>
      <c r="AA2053" s="229" t="s">
        <v>51755</v>
      </c>
      <c r="AB2053" s="230">
        <v>21091.78</v>
      </c>
      <c r="AD2053" s="209" t="s">
        <v>16594</v>
      </c>
      <c r="AE2053" s="210">
        <v>129210.48</v>
      </c>
      <c r="AF2053" s="93"/>
      <c r="AG2053" s="201" t="s">
        <v>32373</v>
      </c>
      <c r="AH2053" s="202">
        <v>31420.74</v>
      </c>
      <c r="AJ2053" s="319" t="s">
        <v>10001</v>
      </c>
      <c r="AK2053" s="320">
        <v>35218.58</v>
      </c>
      <c r="AM2053" s="265" t="s">
        <v>38776</v>
      </c>
      <c r="AN2053" s="266">
        <v>19805.259999999998</v>
      </c>
      <c r="AP2053" s="233" t="s">
        <v>37957</v>
      </c>
      <c r="AQ2053" s="234">
        <v>11816.34</v>
      </c>
      <c r="AS2053" s="211" t="s">
        <v>8351</v>
      </c>
      <c r="AT2053" s="212">
        <v>219430.89</v>
      </c>
    </row>
    <row r="2054" spans="5:46" x14ac:dyDescent="0.3">
      <c r="E2054" s="263" t="s">
        <v>37689</v>
      </c>
      <c r="F2054" s="263"/>
      <c r="G2054" s="264">
        <v>211803.96</v>
      </c>
      <c r="I2054" s="227" t="s">
        <v>36951</v>
      </c>
      <c r="J2054" s="227"/>
      <c r="K2054" s="228">
        <v>55739.07</v>
      </c>
      <c r="M2054" s="205" t="s">
        <v>2322</v>
      </c>
      <c r="N2054" s="205"/>
      <c r="O2054" s="206">
        <v>2342893</v>
      </c>
      <c r="U2054" s="309" t="s">
        <v>60300</v>
      </c>
      <c r="V2054" s="310">
        <v>5852.36</v>
      </c>
      <c r="X2054" s="267" t="s">
        <v>48726</v>
      </c>
      <c r="Y2054" s="268">
        <v>31.93</v>
      </c>
      <c r="AA2054" s="229" t="s">
        <v>36076</v>
      </c>
      <c r="AB2054" s="230">
        <v>52088.5</v>
      </c>
      <c r="AD2054" s="209" t="s">
        <v>16595</v>
      </c>
      <c r="AE2054" s="210">
        <v>139258.57999999999</v>
      </c>
      <c r="AF2054" s="93"/>
      <c r="AG2054" s="201" t="s">
        <v>32374</v>
      </c>
      <c r="AH2054" s="202">
        <v>216275.73</v>
      </c>
      <c r="AJ2054" s="319" t="s">
        <v>10002</v>
      </c>
      <c r="AK2054" s="320">
        <v>532135.17000000004</v>
      </c>
      <c r="AM2054" s="265" t="s">
        <v>38780</v>
      </c>
      <c r="AN2054" s="266">
        <v>211803.96</v>
      </c>
      <c r="AP2054" s="233" t="s">
        <v>37962</v>
      </c>
      <c r="AQ2054" s="234">
        <v>55739.07</v>
      </c>
      <c r="AS2054" s="211" t="s">
        <v>8550</v>
      </c>
      <c r="AT2054" s="212">
        <v>550110</v>
      </c>
    </row>
    <row r="2055" spans="5:46" x14ac:dyDescent="0.3">
      <c r="E2055" s="263" t="s">
        <v>37690</v>
      </c>
      <c r="F2055" s="263"/>
      <c r="G2055" s="264">
        <v>42996.06</v>
      </c>
      <c r="I2055" s="227" t="s">
        <v>36952</v>
      </c>
      <c r="J2055" s="227"/>
      <c r="K2055" s="228">
        <v>17158.14</v>
      </c>
      <c r="M2055" s="205" t="s">
        <v>2323</v>
      </c>
      <c r="N2055" s="205"/>
      <c r="O2055" s="206">
        <v>18491.759999999998</v>
      </c>
      <c r="U2055" s="309" t="s">
        <v>55947</v>
      </c>
      <c r="V2055" s="310">
        <v>12000</v>
      </c>
      <c r="X2055" s="267" t="s">
        <v>54904</v>
      </c>
      <c r="Y2055" s="268">
        <v>38974</v>
      </c>
      <c r="AA2055" s="229" t="s">
        <v>51756</v>
      </c>
      <c r="AB2055" s="230">
        <v>612984.56000000006</v>
      </c>
      <c r="AD2055" s="209" t="s">
        <v>16596</v>
      </c>
      <c r="AE2055" s="210">
        <v>53035</v>
      </c>
      <c r="AF2055" s="93"/>
      <c r="AG2055" s="201" t="s">
        <v>32375</v>
      </c>
      <c r="AH2055" s="202">
        <v>3855.85</v>
      </c>
      <c r="AJ2055" s="319" t="s">
        <v>10003</v>
      </c>
      <c r="AK2055" s="320">
        <v>13671.14</v>
      </c>
      <c r="AM2055" s="265" t="s">
        <v>38785</v>
      </c>
      <c r="AN2055" s="266">
        <v>42996.06</v>
      </c>
      <c r="AP2055" s="233" t="s">
        <v>37968</v>
      </c>
      <c r="AQ2055" s="234">
        <v>17158.14</v>
      </c>
      <c r="AS2055" s="211" t="s">
        <v>8999</v>
      </c>
      <c r="AT2055" s="212">
        <v>206304</v>
      </c>
    </row>
    <row r="2056" spans="5:46" x14ac:dyDescent="0.3">
      <c r="E2056" s="263" t="s">
        <v>37691</v>
      </c>
      <c r="F2056" s="263"/>
      <c r="G2056" s="264">
        <v>4655</v>
      </c>
      <c r="I2056" s="227" t="s">
        <v>36953</v>
      </c>
      <c r="J2056" s="227"/>
      <c r="K2056" s="228">
        <v>109630</v>
      </c>
      <c r="M2056" s="205" t="s">
        <v>2324</v>
      </c>
      <c r="N2056" s="205"/>
      <c r="O2056" s="206">
        <v>19340</v>
      </c>
      <c r="U2056" s="309" t="s">
        <v>44652</v>
      </c>
      <c r="V2056" s="310">
        <v>13156.43</v>
      </c>
      <c r="X2056" s="267" t="s">
        <v>54905</v>
      </c>
      <c r="Y2056" s="268">
        <v>750</v>
      </c>
      <c r="AA2056" s="229" t="s">
        <v>36077</v>
      </c>
      <c r="AB2056" s="230">
        <v>119310.06</v>
      </c>
      <c r="AD2056" s="209" t="s">
        <v>16597</v>
      </c>
      <c r="AE2056" s="210">
        <v>22003</v>
      </c>
      <c r="AF2056" s="93"/>
      <c r="AG2056" s="201" t="s">
        <v>32376</v>
      </c>
      <c r="AH2056" s="202">
        <v>21014.3</v>
      </c>
      <c r="AJ2056" s="319" t="s">
        <v>10004</v>
      </c>
      <c r="AK2056" s="320">
        <v>3639227.67</v>
      </c>
      <c r="AM2056" s="265" t="s">
        <v>37837</v>
      </c>
      <c r="AN2056" s="266">
        <v>4655</v>
      </c>
      <c r="AP2056" s="233" t="s">
        <v>37973</v>
      </c>
      <c r="AQ2056" s="234">
        <v>109630</v>
      </c>
      <c r="AS2056" s="211" t="s">
        <v>9324</v>
      </c>
      <c r="AT2056" s="212">
        <v>1059338.74</v>
      </c>
    </row>
    <row r="2057" spans="5:46" x14ac:dyDescent="0.3">
      <c r="E2057" s="263" t="s">
        <v>37692</v>
      </c>
      <c r="F2057" s="263"/>
      <c r="G2057" s="264">
        <v>85923.23</v>
      </c>
      <c r="I2057" s="227" t="s">
        <v>36954</v>
      </c>
      <c r="J2057" s="227"/>
      <c r="K2057" s="228">
        <v>28681.27</v>
      </c>
      <c r="M2057" s="205" t="s">
        <v>2325</v>
      </c>
      <c r="N2057" s="205"/>
      <c r="O2057" s="206">
        <v>385696.35</v>
      </c>
      <c r="U2057" s="309" t="s">
        <v>39006</v>
      </c>
      <c r="V2057" s="310">
        <v>1316.86</v>
      </c>
      <c r="X2057" s="267" t="s">
        <v>54906</v>
      </c>
      <c r="Y2057" s="268">
        <v>2175</v>
      </c>
      <c r="AA2057" s="229" t="s">
        <v>33202</v>
      </c>
      <c r="AB2057" s="230">
        <v>5113.33</v>
      </c>
      <c r="AD2057" s="209" t="s">
        <v>16598</v>
      </c>
      <c r="AE2057" s="210">
        <v>222778</v>
      </c>
      <c r="AF2057" s="93"/>
      <c r="AG2057" s="201" t="s">
        <v>32377</v>
      </c>
      <c r="AH2057" s="202">
        <v>886188.55</v>
      </c>
      <c r="AJ2057" s="319" t="s">
        <v>10005</v>
      </c>
      <c r="AK2057" s="320">
        <v>3406</v>
      </c>
      <c r="AM2057" s="265" t="s">
        <v>37843</v>
      </c>
      <c r="AN2057" s="266">
        <v>85923.23</v>
      </c>
      <c r="AP2057" s="233" t="s">
        <v>37978</v>
      </c>
      <c r="AQ2057" s="234">
        <v>28681.27</v>
      </c>
      <c r="AS2057" s="211" t="s">
        <v>10922</v>
      </c>
      <c r="AT2057" s="212">
        <v>3925.46</v>
      </c>
    </row>
    <row r="2058" spans="5:46" x14ac:dyDescent="0.3">
      <c r="E2058" s="263" t="s">
        <v>37693</v>
      </c>
      <c r="F2058" s="263"/>
      <c r="G2058" s="264">
        <v>17464.14</v>
      </c>
      <c r="I2058" s="227" t="s">
        <v>36955</v>
      </c>
      <c r="J2058" s="227"/>
      <c r="K2058" s="228">
        <v>20392</v>
      </c>
      <c r="M2058" s="205" t="s">
        <v>2326</v>
      </c>
      <c r="N2058" s="205"/>
      <c r="O2058" s="206">
        <v>5441</v>
      </c>
      <c r="U2058" s="309" t="s">
        <v>64124</v>
      </c>
      <c r="V2058" s="310">
        <v>3400</v>
      </c>
      <c r="X2058" s="267" t="s">
        <v>54907</v>
      </c>
      <c r="Y2058" s="268">
        <v>3211.64</v>
      </c>
      <c r="AA2058" s="229" t="s">
        <v>38901</v>
      </c>
      <c r="AB2058" s="230">
        <v>91353.95</v>
      </c>
      <c r="AD2058" s="209" t="s">
        <v>13145</v>
      </c>
      <c r="AE2058" s="210">
        <v>19351.310000000001</v>
      </c>
      <c r="AF2058" s="93"/>
      <c r="AG2058" s="201" t="s">
        <v>32378</v>
      </c>
      <c r="AH2058" s="202">
        <v>887479.93</v>
      </c>
      <c r="AJ2058" s="319" t="s">
        <v>10006</v>
      </c>
      <c r="AK2058" s="320">
        <v>725870.5</v>
      </c>
      <c r="AM2058" s="265" t="s">
        <v>37854</v>
      </c>
      <c r="AN2058" s="266">
        <v>17464.14</v>
      </c>
      <c r="AP2058" s="233" t="s">
        <v>37983</v>
      </c>
      <c r="AQ2058" s="234">
        <v>20392</v>
      </c>
      <c r="AS2058" s="211" t="s">
        <v>11105</v>
      </c>
      <c r="AT2058" s="212">
        <v>21810.32</v>
      </c>
    </row>
    <row r="2059" spans="5:46" x14ac:dyDescent="0.3">
      <c r="E2059" s="263" t="s">
        <v>37694</v>
      </c>
      <c r="F2059" s="263"/>
      <c r="G2059" s="264">
        <v>10141</v>
      </c>
      <c r="I2059" s="227" t="s">
        <v>36956</v>
      </c>
      <c r="J2059" s="227"/>
      <c r="K2059" s="228">
        <v>63151</v>
      </c>
      <c r="M2059" s="205" t="s">
        <v>2327</v>
      </c>
      <c r="N2059" s="205"/>
      <c r="O2059" s="206">
        <v>241524.35</v>
      </c>
      <c r="U2059" s="309" t="s">
        <v>39007</v>
      </c>
      <c r="V2059" s="310">
        <v>35565.11</v>
      </c>
      <c r="X2059" s="267" t="s">
        <v>51768</v>
      </c>
      <c r="Y2059" s="268">
        <v>-17.010000000000002</v>
      </c>
      <c r="AA2059" s="229" t="s">
        <v>38902</v>
      </c>
      <c r="AB2059" s="230">
        <v>556519.27</v>
      </c>
      <c r="AD2059" s="209" t="s">
        <v>16599</v>
      </c>
      <c r="AE2059" s="210">
        <v>18017.560000000001</v>
      </c>
      <c r="AF2059" s="93"/>
      <c r="AG2059" s="201" t="s">
        <v>13877</v>
      </c>
      <c r="AH2059" s="202">
        <v>724218.16</v>
      </c>
      <c r="AJ2059" s="319" t="s">
        <v>10007</v>
      </c>
      <c r="AK2059" s="320">
        <v>17140579.579999998</v>
      </c>
      <c r="AM2059" s="265" t="s">
        <v>37859</v>
      </c>
      <c r="AN2059" s="266">
        <v>10141</v>
      </c>
      <c r="AP2059" s="233" t="s">
        <v>37988</v>
      </c>
      <c r="AQ2059" s="234">
        <v>63151</v>
      </c>
      <c r="AS2059" s="211" t="s">
        <v>11584</v>
      </c>
      <c r="AT2059" s="212">
        <v>2055313.7</v>
      </c>
    </row>
    <row r="2060" spans="5:46" x14ac:dyDescent="0.3">
      <c r="E2060" s="263" t="s">
        <v>37695</v>
      </c>
      <c r="F2060" s="263"/>
      <c r="G2060" s="264">
        <v>16345.02</v>
      </c>
      <c r="I2060" s="227" t="s">
        <v>36957</v>
      </c>
      <c r="J2060" s="227"/>
      <c r="K2060" s="228">
        <v>21519</v>
      </c>
      <c r="M2060" s="205" t="s">
        <v>2328</v>
      </c>
      <c r="N2060" s="205"/>
      <c r="O2060" s="206">
        <v>42269</v>
      </c>
      <c r="U2060" s="309" t="s">
        <v>33320</v>
      </c>
      <c r="V2060" s="310">
        <v>577.91999999999996</v>
      </c>
      <c r="X2060" s="267" t="s">
        <v>61838</v>
      </c>
      <c r="Y2060" s="268">
        <v>-12.34</v>
      </c>
      <c r="AA2060" s="229" t="s">
        <v>38903</v>
      </c>
      <c r="AB2060" s="230">
        <v>66927.600000000006</v>
      </c>
      <c r="AD2060" s="209" t="s">
        <v>13146</v>
      </c>
      <c r="AE2060" s="210">
        <v>2859.27</v>
      </c>
      <c r="AF2060" s="93"/>
      <c r="AG2060" s="201" t="s">
        <v>13878</v>
      </c>
      <c r="AH2060" s="202">
        <v>226114.75</v>
      </c>
      <c r="AJ2060" s="319" t="s">
        <v>10008</v>
      </c>
      <c r="AK2060" s="320">
        <v>272536.03999999998</v>
      </c>
      <c r="AM2060" s="265" t="s">
        <v>37864</v>
      </c>
      <c r="AN2060" s="266">
        <v>16345.02</v>
      </c>
      <c r="AP2060" s="233" t="s">
        <v>37996</v>
      </c>
      <c r="AQ2060" s="234">
        <v>21519</v>
      </c>
      <c r="AS2060" s="211" t="s">
        <v>9894</v>
      </c>
      <c r="AT2060" s="212">
        <v>5425117.0099999998</v>
      </c>
    </row>
    <row r="2061" spans="5:46" x14ac:dyDescent="0.3">
      <c r="E2061" s="263" t="s">
        <v>37696</v>
      </c>
      <c r="F2061" s="263"/>
      <c r="G2061" s="264">
        <v>8344.5400000000009</v>
      </c>
      <c r="I2061" s="227" t="s">
        <v>36958</v>
      </c>
      <c r="J2061" s="227"/>
      <c r="K2061" s="228">
        <v>1350</v>
      </c>
      <c r="M2061" s="205" t="s">
        <v>2329</v>
      </c>
      <c r="N2061" s="205"/>
      <c r="O2061" s="206">
        <v>41976</v>
      </c>
      <c r="U2061" s="309" t="s">
        <v>33321</v>
      </c>
      <c r="V2061" s="310">
        <v>445630.17</v>
      </c>
      <c r="X2061" s="267" t="s">
        <v>54908</v>
      </c>
      <c r="Y2061" s="268">
        <v>2800</v>
      </c>
      <c r="AA2061" s="229" t="s">
        <v>40139</v>
      </c>
      <c r="AB2061" s="230">
        <v>66139.5</v>
      </c>
      <c r="AD2061" s="209" t="s">
        <v>13147</v>
      </c>
      <c r="AE2061" s="210">
        <v>5949.42</v>
      </c>
      <c r="AF2061" s="93"/>
      <c r="AG2061" s="201" t="s">
        <v>13879</v>
      </c>
      <c r="AH2061" s="202">
        <v>837722</v>
      </c>
      <c r="AJ2061" s="319" t="s">
        <v>10009</v>
      </c>
      <c r="AK2061" s="320">
        <v>85727.78</v>
      </c>
      <c r="AM2061" s="265" t="s">
        <v>37874</v>
      </c>
      <c r="AN2061" s="266">
        <v>8344.5400000000009</v>
      </c>
      <c r="AP2061" s="233" t="s">
        <v>38001</v>
      </c>
      <c r="AQ2061" s="234">
        <v>1350</v>
      </c>
      <c r="AS2061" s="211" t="s">
        <v>6736</v>
      </c>
      <c r="AT2061" s="212">
        <v>16652</v>
      </c>
    </row>
    <row r="2062" spans="5:46" x14ac:dyDescent="0.3">
      <c r="E2062" s="263" t="s">
        <v>37697</v>
      </c>
      <c r="F2062" s="263"/>
      <c r="G2062" s="264">
        <v>42730.14</v>
      </c>
      <c r="I2062" s="227" t="s">
        <v>36959</v>
      </c>
      <c r="J2062" s="227"/>
      <c r="K2062" s="228">
        <v>12810.38</v>
      </c>
      <c r="M2062" s="205" t="s">
        <v>2330</v>
      </c>
      <c r="N2062" s="205"/>
      <c r="O2062" s="206">
        <v>447953</v>
      </c>
      <c r="U2062" s="309" t="s">
        <v>33322</v>
      </c>
      <c r="V2062" s="310">
        <v>1350463.91</v>
      </c>
      <c r="X2062" s="267" t="s">
        <v>54909</v>
      </c>
      <c r="Y2062" s="268">
        <v>214.18</v>
      </c>
      <c r="AA2062" s="229" t="s">
        <v>42210</v>
      </c>
      <c r="AB2062" s="230">
        <v>61488.04</v>
      </c>
      <c r="AD2062" s="209" t="s">
        <v>16600</v>
      </c>
      <c r="AE2062" s="210">
        <v>71868.37</v>
      </c>
      <c r="AF2062" s="93"/>
      <c r="AG2062" s="201" t="s">
        <v>13880</v>
      </c>
      <c r="AH2062" s="202">
        <v>911777</v>
      </c>
      <c r="AJ2062" s="319" t="s">
        <v>10010</v>
      </c>
      <c r="AK2062" s="320">
        <v>148348.22</v>
      </c>
      <c r="AM2062" s="265" t="s">
        <v>37880</v>
      </c>
      <c r="AN2062" s="266">
        <v>42730.14</v>
      </c>
      <c r="AP2062" s="233" t="s">
        <v>38003</v>
      </c>
      <c r="AQ2062" s="234">
        <v>12810.38</v>
      </c>
      <c r="AS2062" s="211" t="s">
        <v>7138</v>
      </c>
      <c r="AT2062" s="212">
        <v>323</v>
      </c>
    </row>
    <row r="2063" spans="5:46" x14ac:dyDescent="0.3">
      <c r="E2063" s="263" t="s">
        <v>37698</v>
      </c>
      <c r="F2063" s="263"/>
      <c r="G2063" s="264">
        <v>18044.240000000002</v>
      </c>
      <c r="I2063" s="227" t="s">
        <v>36960</v>
      </c>
      <c r="J2063" s="227"/>
      <c r="K2063" s="228">
        <v>6382.13</v>
      </c>
      <c r="M2063" s="205" t="s">
        <v>2905</v>
      </c>
      <c r="N2063" s="205"/>
      <c r="O2063" s="206">
        <v>36310863.469999999</v>
      </c>
      <c r="U2063" s="309" t="s">
        <v>34817</v>
      </c>
      <c r="V2063" s="310">
        <v>558306.25</v>
      </c>
      <c r="X2063" s="267" t="s">
        <v>61839</v>
      </c>
      <c r="Y2063" s="268">
        <v>2000</v>
      </c>
      <c r="AA2063" s="229" t="s">
        <v>42211</v>
      </c>
      <c r="AB2063" s="230">
        <v>4706.05</v>
      </c>
      <c r="AD2063" s="209" t="s">
        <v>16601</v>
      </c>
      <c r="AE2063" s="210">
        <v>1066.1400000000001</v>
      </c>
      <c r="AF2063" s="93"/>
      <c r="AG2063" s="201" t="s">
        <v>13881</v>
      </c>
      <c r="AH2063" s="202">
        <v>206537.58</v>
      </c>
      <c r="AJ2063" s="319" t="s">
        <v>10011</v>
      </c>
      <c r="AK2063" s="320">
        <v>54057.11</v>
      </c>
      <c r="AM2063" s="265" t="s">
        <v>37887</v>
      </c>
      <c r="AN2063" s="266">
        <v>18044.240000000002</v>
      </c>
      <c r="AP2063" s="233" t="s">
        <v>38009</v>
      </c>
      <c r="AQ2063" s="234">
        <v>6382.13</v>
      </c>
      <c r="AS2063" s="211" t="s">
        <v>7407</v>
      </c>
      <c r="AT2063" s="212">
        <v>3232</v>
      </c>
    </row>
    <row r="2064" spans="5:46" x14ac:dyDescent="0.3">
      <c r="E2064" s="263" t="s">
        <v>37699</v>
      </c>
      <c r="F2064" s="263"/>
      <c r="G2064" s="264">
        <v>6656.86</v>
      </c>
      <c r="I2064" s="227" t="s">
        <v>36961</v>
      </c>
      <c r="J2064" s="227"/>
      <c r="K2064" s="228">
        <v>98400</v>
      </c>
      <c r="M2064" s="205" t="s">
        <v>2331</v>
      </c>
      <c r="N2064" s="205"/>
      <c r="O2064" s="206">
        <v>3729</v>
      </c>
      <c r="U2064" s="309" t="s">
        <v>34818</v>
      </c>
      <c r="V2064" s="310">
        <v>2631963.08</v>
      </c>
      <c r="X2064" s="267" t="s">
        <v>51772</v>
      </c>
      <c r="Y2064" s="268">
        <v>29.08</v>
      </c>
      <c r="AA2064" s="229" t="s">
        <v>42212</v>
      </c>
      <c r="AB2064" s="230">
        <v>11993.91</v>
      </c>
      <c r="AD2064" s="209" t="s">
        <v>13149</v>
      </c>
      <c r="AE2064" s="210">
        <v>6101.7</v>
      </c>
      <c r="AF2064" s="93"/>
      <c r="AG2064" s="201" t="s">
        <v>13882</v>
      </c>
      <c r="AH2064" s="202">
        <v>527122.17000000004</v>
      </c>
      <c r="AJ2064" s="319" t="s">
        <v>10012</v>
      </c>
      <c r="AK2064" s="320">
        <v>2802.59</v>
      </c>
      <c r="AM2064" s="265" t="s">
        <v>37892</v>
      </c>
      <c r="AN2064" s="266">
        <v>6656.86</v>
      </c>
      <c r="AP2064" s="233" t="s">
        <v>38013</v>
      </c>
      <c r="AQ2064" s="234">
        <v>98400</v>
      </c>
      <c r="AS2064" s="211" t="s">
        <v>7817</v>
      </c>
      <c r="AT2064" s="212">
        <v>538</v>
      </c>
    </row>
    <row r="2065" spans="5:46" x14ac:dyDescent="0.3">
      <c r="E2065" s="263" t="s">
        <v>37700</v>
      </c>
      <c r="F2065" s="263"/>
      <c r="G2065" s="264">
        <v>5515.69</v>
      </c>
      <c r="I2065" s="227" t="s">
        <v>36962</v>
      </c>
      <c r="J2065" s="227"/>
      <c r="K2065" s="228">
        <v>37560</v>
      </c>
      <c r="M2065" s="205" t="s">
        <v>2332</v>
      </c>
      <c r="N2065" s="205"/>
      <c r="O2065" s="206">
        <v>44789</v>
      </c>
      <c r="U2065" s="309" t="s">
        <v>34819</v>
      </c>
      <c r="V2065" s="310">
        <v>461001.6</v>
      </c>
      <c r="X2065" s="267" t="s">
        <v>51773</v>
      </c>
      <c r="Y2065" s="268">
        <v>141.61000000000001</v>
      </c>
      <c r="AA2065" s="229" t="s">
        <v>51757</v>
      </c>
      <c r="AB2065" s="230">
        <v>9216</v>
      </c>
      <c r="AD2065" s="209" t="s">
        <v>16602</v>
      </c>
      <c r="AE2065" s="210">
        <v>94043.23</v>
      </c>
      <c r="AF2065" s="93"/>
      <c r="AG2065" s="201" t="s">
        <v>23509</v>
      </c>
      <c r="AH2065" s="202">
        <v>31420.74</v>
      </c>
      <c r="AJ2065" s="319" t="s">
        <v>10013</v>
      </c>
      <c r="AK2065" s="320">
        <v>11638201.539999999</v>
      </c>
      <c r="AM2065" s="265" t="s">
        <v>37898</v>
      </c>
      <c r="AN2065" s="266">
        <v>5515.69</v>
      </c>
      <c r="AP2065" s="233" t="s">
        <v>38020</v>
      </c>
      <c r="AQ2065" s="234">
        <v>37560</v>
      </c>
      <c r="AS2065" s="211" t="s">
        <v>8085</v>
      </c>
      <c r="AT2065" s="212">
        <v>1906</v>
      </c>
    </row>
    <row r="2066" spans="5:46" x14ac:dyDescent="0.3">
      <c r="E2066" s="263" t="s">
        <v>37701</v>
      </c>
      <c r="F2066" s="263"/>
      <c r="G2066" s="264">
        <v>1600.68</v>
      </c>
      <c r="I2066" s="227" t="s">
        <v>36963</v>
      </c>
      <c r="J2066" s="227"/>
      <c r="K2066" s="228">
        <v>14860.03</v>
      </c>
      <c r="M2066" s="205" t="s">
        <v>2333</v>
      </c>
      <c r="N2066" s="205"/>
      <c r="O2066" s="206">
        <v>2000</v>
      </c>
      <c r="U2066" s="309" t="s">
        <v>40204</v>
      </c>
      <c r="V2066" s="310">
        <v>16200</v>
      </c>
      <c r="X2066" s="267" t="s">
        <v>51774</v>
      </c>
      <c r="Y2066" s="268">
        <v>11388.93</v>
      </c>
      <c r="AA2066" s="229" t="s">
        <v>51758</v>
      </c>
      <c r="AB2066" s="230">
        <v>41350</v>
      </c>
      <c r="AD2066" s="209" t="s">
        <v>16603</v>
      </c>
      <c r="AE2066" s="210">
        <v>177419</v>
      </c>
      <c r="AF2066" s="93"/>
      <c r="AG2066" s="201" t="s">
        <v>23512</v>
      </c>
      <c r="AH2066" s="202">
        <v>216275.73</v>
      </c>
      <c r="AJ2066" s="319" t="s">
        <v>10014</v>
      </c>
      <c r="AK2066" s="320">
        <v>125862.15</v>
      </c>
      <c r="AM2066" s="265" t="s">
        <v>37900</v>
      </c>
      <c r="AN2066" s="266">
        <v>1600.68</v>
      </c>
      <c r="AP2066" s="233" t="s">
        <v>38025</v>
      </c>
      <c r="AQ2066" s="234">
        <v>14860.03</v>
      </c>
      <c r="AS2066" s="211" t="s">
        <v>8551</v>
      </c>
      <c r="AT2066" s="212">
        <v>6621</v>
      </c>
    </row>
    <row r="2067" spans="5:46" x14ac:dyDescent="0.3">
      <c r="E2067" s="263" t="s">
        <v>37702</v>
      </c>
      <c r="F2067" s="263"/>
      <c r="G2067" s="264">
        <v>279.99</v>
      </c>
      <c r="I2067" s="227" t="s">
        <v>36964</v>
      </c>
      <c r="J2067" s="227"/>
      <c r="K2067" s="228">
        <v>92417.64</v>
      </c>
      <c r="M2067" s="205" t="s">
        <v>2334</v>
      </c>
      <c r="N2067" s="205"/>
      <c r="O2067" s="206">
        <v>2000</v>
      </c>
      <c r="U2067" s="309" t="s">
        <v>36161</v>
      </c>
      <c r="V2067" s="310">
        <v>694541.68</v>
      </c>
      <c r="X2067" s="267" t="s">
        <v>61840</v>
      </c>
      <c r="Y2067" s="268">
        <v>-19.61</v>
      </c>
      <c r="AA2067" s="229" t="s">
        <v>51759</v>
      </c>
      <c r="AB2067" s="230">
        <v>3868.34</v>
      </c>
      <c r="AD2067" s="209" t="s">
        <v>16604</v>
      </c>
      <c r="AE2067" s="210">
        <v>82165</v>
      </c>
      <c r="AF2067" s="93"/>
      <c r="AG2067" s="201" t="s">
        <v>23517</v>
      </c>
      <c r="AH2067" s="202">
        <v>3855.85</v>
      </c>
      <c r="AJ2067" s="319" t="s">
        <v>10015</v>
      </c>
      <c r="AK2067" s="320">
        <v>3649085.46</v>
      </c>
      <c r="AM2067" s="265" t="s">
        <v>37902</v>
      </c>
      <c r="AN2067" s="266">
        <v>279.99</v>
      </c>
      <c r="AP2067" s="233" t="s">
        <v>38033</v>
      </c>
      <c r="AQ2067" s="234">
        <v>92417.64</v>
      </c>
      <c r="AS2067" s="211" t="s">
        <v>9000</v>
      </c>
      <c r="AT2067" s="212">
        <v>1522</v>
      </c>
    </row>
    <row r="2068" spans="5:46" x14ac:dyDescent="0.3">
      <c r="E2068" s="263" t="s">
        <v>37703</v>
      </c>
      <c r="F2068" s="263"/>
      <c r="G2068" s="264">
        <v>52803.75</v>
      </c>
      <c r="I2068" s="227" t="s">
        <v>36965</v>
      </c>
      <c r="J2068" s="227"/>
      <c r="K2068" s="228">
        <v>297467.11</v>
      </c>
      <c r="M2068" s="205" t="s">
        <v>2335</v>
      </c>
      <c r="N2068" s="205"/>
      <c r="O2068" s="206">
        <v>768</v>
      </c>
      <c r="U2068" s="309" t="s">
        <v>66568</v>
      </c>
      <c r="V2068" s="310">
        <v>12325</v>
      </c>
      <c r="X2068" s="267" t="s">
        <v>61305</v>
      </c>
      <c r="Y2068" s="268">
        <v>10156.44</v>
      </c>
      <c r="AA2068" s="229" t="s">
        <v>51760</v>
      </c>
      <c r="AB2068" s="230">
        <v>12186.41</v>
      </c>
      <c r="AD2068" s="209" t="s">
        <v>16605</v>
      </c>
      <c r="AE2068" s="210">
        <v>43884.59</v>
      </c>
      <c r="AF2068" s="93"/>
      <c r="AG2068" s="201" t="s">
        <v>23519</v>
      </c>
      <c r="AH2068" s="202">
        <v>21014.3</v>
      </c>
      <c r="AJ2068" s="319" t="s">
        <v>10016</v>
      </c>
      <c r="AK2068" s="320">
        <v>43892470.710000001</v>
      </c>
      <c r="AM2068" s="265" t="s">
        <v>37907</v>
      </c>
      <c r="AN2068" s="266">
        <v>52803.75</v>
      </c>
      <c r="AP2068" s="233" t="s">
        <v>38038</v>
      </c>
      <c r="AQ2068" s="234">
        <v>297467.11</v>
      </c>
      <c r="AS2068" s="211" t="s">
        <v>9325</v>
      </c>
      <c r="AT2068" s="212">
        <v>75081.91</v>
      </c>
    </row>
    <row r="2069" spans="5:46" x14ac:dyDescent="0.3">
      <c r="E2069" s="263" t="s">
        <v>37706</v>
      </c>
      <c r="F2069" s="263"/>
      <c r="G2069" s="264">
        <v>1643</v>
      </c>
      <c r="I2069" s="227" t="s">
        <v>35934</v>
      </c>
      <c r="J2069" s="227"/>
      <c r="K2069" s="228">
        <v>3871</v>
      </c>
      <c r="M2069" s="205" t="s">
        <v>2336</v>
      </c>
      <c r="N2069" s="205"/>
      <c r="O2069" s="206">
        <v>1700</v>
      </c>
      <c r="U2069" s="309" t="s">
        <v>60301</v>
      </c>
      <c r="V2069" s="310">
        <v>461741.43</v>
      </c>
      <c r="X2069" s="267" t="s">
        <v>64054</v>
      </c>
      <c r="Y2069" s="268">
        <v>18446.400000000001</v>
      </c>
      <c r="AA2069" s="229" t="s">
        <v>51761</v>
      </c>
      <c r="AB2069" s="230">
        <v>3250</v>
      </c>
      <c r="AD2069" s="209" t="s">
        <v>16606</v>
      </c>
      <c r="AE2069" s="210">
        <v>54912.42</v>
      </c>
      <c r="AF2069" s="93"/>
      <c r="AG2069" s="201" t="s">
        <v>23521</v>
      </c>
      <c r="AH2069" s="202">
        <v>886188.55</v>
      </c>
      <c r="AJ2069" s="319" t="s">
        <v>10017</v>
      </c>
      <c r="AK2069" s="320">
        <v>62527.75</v>
      </c>
      <c r="AM2069" s="265" t="s">
        <v>37922</v>
      </c>
      <c r="AN2069" s="266">
        <v>1643</v>
      </c>
      <c r="AP2069" s="233" t="s">
        <v>36929</v>
      </c>
      <c r="AQ2069" s="234">
        <v>3871</v>
      </c>
      <c r="AS2069" s="211" t="s">
        <v>9532</v>
      </c>
      <c r="AT2069" s="212">
        <v>1191</v>
      </c>
    </row>
    <row r="2070" spans="5:46" x14ac:dyDescent="0.3">
      <c r="E2070" s="263" t="s">
        <v>37707</v>
      </c>
      <c r="F2070" s="263"/>
      <c r="G2070" s="264">
        <v>9000</v>
      </c>
      <c r="I2070" s="227" t="s">
        <v>36966</v>
      </c>
      <c r="J2070" s="227"/>
      <c r="K2070" s="228">
        <v>30159</v>
      </c>
      <c r="M2070" s="205" t="s">
        <v>2337</v>
      </c>
      <c r="N2070" s="205"/>
      <c r="O2070" s="206">
        <v>7700</v>
      </c>
      <c r="U2070" s="309" t="s">
        <v>33323</v>
      </c>
      <c r="V2070" s="310">
        <v>1074.08</v>
      </c>
      <c r="X2070" s="267" t="s">
        <v>54910</v>
      </c>
      <c r="Y2070" s="268">
        <v>9726</v>
      </c>
      <c r="AA2070" s="229" t="s">
        <v>51762</v>
      </c>
      <c r="AB2070" s="230">
        <v>6743</v>
      </c>
      <c r="AD2070" s="209" t="s">
        <v>16607</v>
      </c>
      <c r="AE2070" s="210">
        <v>5445.84</v>
      </c>
      <c r="AF2070" s="93"/>
      <c r="AG2070" s="201" t="s">
        <v>32379</v>
      </c>
      <c r="AH2070" s="202">
        <v>887479.93</v>
      </c>
      <c r="AJ2070" s="319" t="s">
        <v>10020</v>
      </c>
      <c r="AK2070" s="320">
        <v>24300</v>
      </c>
      <c r="AM2070" s="265" t="s">
        <v>37927</v>
      </c>
      <c r="AN2070" s="266">
        <v>9000</v>
      </c>
      <c r="AP2070" s="233" t="s">
        <v>38046</v>
      </c>
      <c r="AQ2070" s="234">
        <v>30159</v>
      </c>
      <c r="AS2070" s="211" t="s">
        <v>10795</v>
      </c>
      <c r="AT2070" s="212">
        <v>5074</v>
      </c>
    </row>
    <row r="2071" spans="5:46" x14ac:dyDescent="0.3">
      <c r="E2071" s="263" t="s">
        <v>37708</v>
      </c>
      <c r="F2071" s="263"/>
      <c r="G2071" s="264">
        <v>882</v>
      </c>
      <c r="I2071" s="227" t="s">
        <v>36967</v>
      </c>
      <c r="J2071" s="227"/>
      <c r="K2071" s="228">
        <v>35956.839999999997</v>
      </c>
      <c r="M2071" s="205" t="s">
        <v>2338</v>
      </c>
      <c r="N2071" s="205"/>
      <c r="O2071" s="206">
        <v>3464</v>
      </c>
      <c r="U2071" s="309" t="s">
        <v>48777</v>
      </c>
      <c r="V2071" s="310">
        <v>15489.82</v>
      </c>
      <c r="X2071" s="267" t="s">
        <v>61306</v>
      </c>
      <c r="Y2071" s="268">
        <v>1129.22</v>
      </c>
      <c r="AA2071" s="229" t="s">
        <v>51763</v>
      </c>
      <c r="AB2071" s="230">
        <v>9047.0300000000007</v>
      </c>
      <c r="AD2071" s="209" t="s">
        <v>16608</v>
      </c>
      <c r="AE2071" s="210">
        <v>8068.79</v>
      </c>
      <c r="AF2071" s="93"/>
      <c r="AG2071" s="201" t="s">
        <v>32380</v>
      </c>
      <c r="AH2071" s="202">
        <v>9197.98</v>
      </c>
      <c r="AJ2071" s="319" t="s">
        <v>10021</v>
      </c>
      <c r="AK2071" s="320">
        <v>11590.45</v>
      </c>
      <c r="AM2071" s="265" t="s">
        <v>37929</v>
      </c>
      <c r="AN2071" s="266">
        <v>882</v>
      </c>
      <c r="AP2071" s="233" t="s">
        <v>38052</v>
      </c>
      <c r="AQ2071" s="234">
        <v>35956.839999999997</v>
      </c>
      <c r="AS2071" s="211" t="s">
        <v>9630</v>
      </c>
      <c r="AT2071" s="212">
        <v>350000</v>
      </c>
    </row>
    <row r="2072" spans="5:46" x14ac:dyDescent="0.3">
      <c r="E2072" s="263" t="s">
        <v>37709</v>
      </c>
      <c r="F2072" s="263"/>
      <c r="G2072" s="264">
        <v>61169.39</v>
      </c>
      <c r="I2072" s="227" t="s">
        <v>36968</v>
      </c>
      <c r="J2072" s="227"/>
      <c r="K2072" s="228">
        <v>129513</v>
      </c>
      <c r="M2072" s="205" t="s">
        <v>2339</v>
      </c>
      <c r="N2072" s="205"/>
      <c r="O2072" s="206">
        <v>8562</v>
      </c>
      <c r="U2072" s="309" t="s">
        <v>52072</v>
      </c>
      <c r="V2072" s="310">
        <v>3995</v>
      </c>
      <c r="X2072" s="267" t="s">
        <v>36081</v>
      </c>
      <c r="Y2072" s="268">
        <v>2047.06</v>
      </c>
      <c r="AA2072" s="229" t="s">
        <v>49697</v>
      </c>
      <c r="AB2072" s="230">
        <v>7148.5</v>
      </c>
      <c r="AD2072" s="209" t="s">
        <v>16609</v>
      </c>
      <c r="AE2072" s="210">
        <v>22545.64</v>
      </c>
      <c r="AF2072" s="93"/>
      <c r="AG2072" s="201" t="s">
        <v>13883</v>
      </c>
      <c r="AH2072" s="202">
        <v>46180</v>
      </c>
      <c r="AJ2072" s="319" t="s">
        <v>10024</v>
      </c>
      <c r="AK2072" s="320">
        <v>373259.57</v>
      </c>
      <c r="AM2072" s="265" t="s">
        <v>37934</v>
      </c>
      <c r="AN2072" s="266">
        <v>61169.39</v>
      </c>
      <c r="AP2072" s="233" t="s">
        <v>38057</v>
      </c>
      <c r="AQ2072" s="234">
        <v>129513</v>
      </c>
      <c r="AS2072" s="211" t="s">
        <v>11106</v>
      </c>
      <c r="AT2072" s="212">
        <v>4240</v>
      </c>
    </row>
    <row r="2073" spans="5:46" x14ac:dyDescent="0.3">
      <c r="E2073" s="263" t="s">
        <v>37710</v>
      </c>
      <c r="F2073" s="263"/>
      <c r="G2073" s="264">
        <v>5789.41</v>
      </c>
      <c r="I2073" s="227" t="s">
        <v>36969</v>
      </c>
      <c r="J2073" s="227"/>
      <c r="K2073" s="228">
        <v>18792.98</v>
      </c>
      <c r="M2073" s="205" t="s">
        <v>2340</v>
      </c>
      <c r="N2073" s="205"/>
      <c r="O2073" s="206">
        <v>6855.14</v>
      </c>
      <c r="U2073" s="309" t="s">
        <v>49778</v>
      </c>
      <c r="V2073" s="310">
        <v>85286</v>
      </c>
      <c r="X2073" s="267" t="s">
        <v>42217</v>
      </c>
      <c r="Y2073" s="268">
        <v>4519.37</v>
      </c>
      <c r="AA2073" s="229" t="s">
        <v>16643</v>
      </c>
      <c r="AB2073" s="230">
        <v>8304.4599999999991</v>
      </c>
      <c r="AD2073" s="209" t="s">
        <v>16610</v>
      </c>
      <c r="AE2073" s="210">
        <v>13163.49</v>
      </c>
      <c r="AF2073" s="93"/>
      <c r="AG2073" s="201" t="s">
        <v>13884</v>
      </c>
      <c r="AH2073" s="202">
        <v>46180</v>
      </c>
      <c r="AJ2073" s="319" t="s">
        <v>10025</v>
      </c>
      <c r="AK2073" s="320">
        <v>8998.41</v>
      </c>
      <c r="AM2073" s="265" t="s">
        <v>37939</v>
      </c>
      <c r="AN2073" s="266">
        <v>5789.41</v>
      </c>
      <c r="AP2073" s="233" t="s">
        <v>38062</v>
      </c>
      <c r="AQ2073" s="234">
        <v>18792.98</v>
      </c>
      <c r="AS2073" s="211" t="s">
        <v>11326</v>
      </c>
      <c r="AT2073" s="212">
        <v>1051.76</v>
      </c>
    </row>
    <row r="2074" spans="5:46" x14ac:dyDescent="0.3">
      <c r="E2074" s="263" t="s">
        <v>37711</v>
      </c>
      <c r="F2074" s="263"/>
      <c r="G2074" s="264">
        <v>15636.91</v>
      </c>
      <c r="I2074" s="227" t="s">
        <v>36970</v>
      </c>
      <c r="J2074" s="227"/>
      <c r="K2074" s="228">
        <v>42482</v>
      </c>
      <c r="M2074" s="205" t="s">
        <v>2341</v>
      </c>
      <c r="N2074" s="205"/>
      <c r="O2074" s="206">
        <v>4616.3999999999996</v>
      </c>
      <c r="U2074" s="309" t="s">
        <v>63091</v>
      </c>
      <c r="V2074" s="310">
        <v>1396686.58</v>
      </c>
      <c r="X2074" s="267" t="s">
        <v>51777</v>
      </c>
      <c r="Y2074" s="268">
        <v>1880.68</v>
      </c>
      <c r="AA2074" s="229" t="s">
        <v>16644</v>
      </c>
      <c r="AB2074" s="230">
        <v>58062.36</v>
      </c>
      <c r="AD2074" s="209" t="s">
        <v>16611</v>
      </c>
      <c r="AE2074" s="210">
        <v>750</v>
      </c>
      <c r="AF2074" s="93"/>
      <c r="AG2074" s="201" t="s">
        <v>23555</v>
      </c>
      <c r="AH2074" s="202">
        <v>9197.98</v>
      </c>
      <c r="AJ2074" s="319" t="s">
        <v>10026</v>
      </c>
      <c r="AK2074" s="320">
        <v>54491.49</v>
      </c>
      <c r="AM2074" s="265" t="s">
        <v>37956</v>
      </c>
      <c r="AN2074" s="266">
        <v>15636.91</v>
      </c>
      <c r="AP2074" s="233" t="s">
        <v>38073</v>
      </c>
      <c r="AQ2074" s="234">
        <v>42482</v>
      </c>
      <c r="AS2074" s="211" t="s">
        <v>11585</v>
      </c>
      <c r="AT2074" s="212">
        <v>64178.16</v>
      </c>
    </row>
    <row r="2075" spans="5:46" x14ac:dyDescent="0.3">
      <c r="E2075" s="263" t="s">
        <v>37712</v>
      </c>
      <c r="F2075" s="263"/>
      <c r="G2075" s="264">
        <v>21363.75</v>
      </c>
      <c r="I2075" s="227" t="s">
        <v>36971</v>
      </c>
      <c r="J2075" s="227"/>
      <c r="K2075" s="228">
        <v>59917.86</v>
      </c>
      <c r="M2075" s="205" t="s">
        <v>2342</v>
      </c>
      <c r="N2075" s="205"/>
      <c r="O2075" s="206">
        <v>2000</v>
      </c>
      <c r="U2075" s="309" t="s">
        <v>34821</v>
      </c>
      <c r="V2075" s="310">
        <v>870390.48</v>
      </c>
      <c r="X2075" s="267" t="s">
        <v>40141</v>
      </c>
      <c r="Y2075" s="268">
        <v>260183.88</v>
      </c>
      <c r="AA2075" s="229" t="s">
        <v>16645</v>
      </c>
      <c r="AB2075" s="230">
        <v>17278.259999999998</v>
      </c>
      <c r="AD2075" s="209" t="s">
        <v>16612</v>
      </c>
      <c r="AE2075" s="210">
        <v>44924.65</v>
      </c>
      <c r="AF2075" s="93"/>
      <c r="AG2075" s="201" t="s">
        <v>32381</v>
      </c>
      <c r="AH2075" s="202">
        <v>33913</v>
      </c>
      <c r="AJ2075" s="319" t="s">
        <v>10027</v>
      </c>
      <c r="AK2075" s="320">
        <v>12997.13</v>
      </c>
      <c r="AM2075" s="265" t="s">
        <v>37966</v>
      </c>
      <c r="AN2075" s="266">
        <v>21363.75</v>
      </c>
      <c r="AP2075" s="233" t="s">
        <v>38078</v>
      </c>
      <c r="AQ2075" s="234">
        <v>59917.86</v>
      </c>
      <c r="AS2075" s="211" t="s">
        <v>11930</v>
      </c>
      <c r="AT2075" s="212">
        <v>88568.93</v>
      </c>
    </row>
    <row r="2076" spans="5:46" x14ac:dyDescent="0.3">
      <c r="E2076" s="263" t="s">
        <v>37713</v>
      </c>
      <c r="F2076" s="263"/>
      <c r="G2076" s="264">
        <v>20773</v>
      </c>
      <c r="I2076" s="227" t="s">
        <v>36972</v>
      </c>
      <c r="J2076" s="227"/>
      <c r="K2076" s="228">
        <v>232900.41</v>
      </c>
      <c r="M2076" s="205" t="s">
        <v>2343</v>
      </c>
      <c r="N2076" s="205"/>
      <c r="O2076" s="206">
        <v>16477</v>
      </c>
      <c r="U2076" s="309" t="s">
        <v>67369</v>
      </c>
      <c r="V2076" s="310">
        <v>1380.5</v>
      </c>
      <c r="X2076" s="267" t="s">
        <v>16709</v>
      </c>
      <c r="Y2076" s="268">
        <v>1920.39</v>
      </c>
      <c r="AA2076" s="229" t="s">
        <v>16646</v>
      </c>
      <c r="AB2076" s="230">
        <v>99559.74</v>
      </c>
      <c r="AD2076" s="209" t="s">
        <v>16613</v>
      </c>
      <c r="AE2076" s="210">
        <v>7559.38</v>
      </c>
      <c r="AF2076" s="93"/>
      <c r="AG2076" s="201" t="s">
        <v>23601</v>
      </c>
      <c r="AH2076" s="202">
        <v>33913</v>
      </c>
      <c r="AJ2076" s="319" t="s">
        <v>10028</v>
      </c>
      <c r="AK2076" s="320">
        <v>34599.97</v>
      </c>
      <c r="AM2076" s="265" t="s">
        <v>37972</v>
      </c>
      <c r="AN2076" s="266">
        <v>20773</v>
      </c>
      <c r="AP2076" s="233" t="s">
        <v>38083</v>
      </c>
      <c r="AQ2076" s="234">
        <v>232900.41</v>
      </c>
      <c r="AS2076" s="211" t="s">
        <v>9895</v>
      </c>
      <c r="AT2076" s="212">
        <v>620179.76</v>
      </c>
    </row>
    <row r="2077" spans="5:46" x14ac:dyDescent="0.3">
      <c r="E2077" s="263" t="s">
        <v>37714</v>
      </c>
      <c r="F2077" s="263"/>
      <c r="G2077" s="264">
        <v>47365.35</v>
      </c>
      <c r="I2077" s="227" t="s">
        <v>36973</v>
      </c>
      <c r="J2077" s="227"/>
      <c r="K2077" s="228">
        <v>4036.91</v>
      </c>
      <c r="M2077" s="205" t="s">
        <v>2344</v>
      </c>
      <c r="N2077" s="205"/>
      <c r="O2077" s="206">
        <v>2000</v>
      </c>
      <c r="U2077" s="309" t="s">
        <v>34822</v>
      </c>
      <c r="V2077" s="310">
        <v>852463.83</v>
      </c>
      <c r="X2077" s="267" t="s">
        <v>16710</v>
      </c>
      <c r="Y2077" s="268">
        <v>3090.79</v>
      </c>
      <c r="AA2077" s="229" t="s">
        <v>16647</v>
      </c>
      <c r="AB2077" s="230">
        <v>10297.59</v>
      </c>
      <c r="AD2077" s="209" t="s">
        <v>16614</v>
      </c>
      <c r="AE2077" s="210">
        <v>51975.199999999997</v>
      </c>
      <c r="AF2077" s="93"/>
      <c r="AG2077" s="201" t="s">
        <v>32382</v>
      </c>
      <c r="AH2077" s="202">
        <v>5983.97</v>
      </c>
      <c r="AJ2077" s="319" t="s">
        <v>10029</v>
      </c>
      <c r="AK2077" s="320">
        <v>26977.58</v>
      </c>
      <c r="AM2077" s="265" t="s">
        <v>37977</v>
      </c>
      <c r="AN2077" s="266">
        <v>47365.35</v>
      </c>
      <c r="AP2077" s="233" t="s">
        <v>38088</v>
      </c>
      <c r="AQ2077" s="234">
        <v>4036.91</v>
      </c>
      <c r="AS2077" s="211" t="s">
        <v>6737</v>
      </c>
      <c r="AT2077" s="212">
        <v>417940.43</v>
      </c>
    </row>
    <row r="2078" spans="5:46" x14ac:dyDescent="0.3">
      <c r="E2078" s="263" t="s">
        <v>37715</v>
      </c>
      <c r="F2078" s="263"/>
      <c r="G2078" s="264">
        <v>4226.21</v>
      </c>
      <c r="I2078" s="227" t="s">
        <v>36974</v>
      </c>
      <c r="J2078" s="227"/>
      <c r="K2078" s="228">
        <v>4594.9799999999996</v>
      </c>
      <c r="M2078" s="205" t="s">
        <v>2345</v>
      </c>
      <c r="N2078" s="205"/>
      <c r="O2078" s="206">
        <v>6564</v>
      </c>
      <c r="U2078" s="309" t="s">
        <v>39009</v>
      </c>
      <c r="V2078" s="310">
        <v>10776.9</v>
      </c>
      <c r="X2078" s="267" t="s">
        <v>46711</v>
      </c>
      <c r="Y2078" s="268">
        <v>39723.15</v>
      </c>
      <c r="AA2078" s="229" t="s">
        <v>16648</v>
      </c>
      <c r="AB2078" s="230">
        <v>982.98</v>
      </c>
      <c r="AD2078" s="209" t="s">
        <v>16615</v>
      </c>
      <c r="AE2078" s="210">
        <v>146986.01</v>
      </c>
      <c r="AF2078" s="93"/>
      <c r="AG2078" s="201" t="s">
        <v>32383</v>
      </c>
      <c r="AH2078" s="202">
        <v>43.03</v>
      </c>
      <c r="AJ2078" s="319" t="s">
        <v>10030</v>
      </c>
      <c r="AK2078" s="320">
        <v>53177.16</v>
      </c>
      <c r="AM2078" s="265" t="s">
        <v>37987</v>
      </c>
      <c r="AN2078" s="266">
        <v>4226.21</v>
      </c>
      <c r="AP2078" s="233" t="s">
        <v>38097</v>
      </c>
      <c r="AQ2078" s="234">
        <v>4594.9799999999996</v>
      </c>
      <c r="AS2078" s="211" t="s">
        <v>6942</v>
      </c>
      <c r="AT2078" s="212">
        <v>74264</v>
      </c>
    </row>
    <row r="2079" spans="5:46" x14ac:dyDescent="0.3">
      <c r="E2079" s="263" t="s">
        <v>37718</v>
      </c>
      <c r="F2079" s="263"/>
      <c r="G2079" s="264">
        <v>12906</v>
      </c>
      <c r="I2079" s="227" t="s">
        <v>36975</v>
      </c>
      <c r="J2079" s="227"/>
      <c r="K2079" s="228">
        <v>1567</v>
      </c>
      <c r="M2079" s="205" t="s">
        <v>2346</v>
      </c>
      <c r="N2079" s="205"/>
      <c r="O2079" s="206">
        <v>2000</v>
      </c>
      <c r="U2079" s="309" t="s">
        <v>39010</v>
      </c>
      <c r="V2079" s="310">
        <v>538007.75</v>
      </c>
      <c r="X2079" s="267" t="s">
        <v>38907</v>
      </c>
      <c r="Y2079" s="268">
        <v>-2719.4</v>
      </c>
      <c r="AA2079" s="229" t="s">
        <v>33203</v>
      </c>
      <c r="AB2079" s="230">
        <v>164852.87</v>
      </c>
      <c r="AD2079" s="209" t="s">
        <v>16616</v>
      </c>
      <c r="AE2079" s="210">
        <v>5940.15</v>
      </c>
      <c r="AF2079" s="93"/>
      <c r="AG2079" s="201" t="s">
        <v>23614</v>
      </c>
      <c r="AH2079" s="202">
        <v>5983.97</v>
      </c>
      <c r="AJ2079" s="319" t="s">
        <v>10031</v>
      </c>
      <c r="AK2079" s="320">
        <v>63876.51</v>
      </c>
      <c r="AM2079" s="265" t="s">
        <v>38007</v>
      </c>
      <c r="AN2079" s="266">
        <v>12906</v>
      </c>
      <c r="AP2079" s="233" t="s">
        <v>38103</v>
      </c>
      <c r="AQ2079" s="234">
        <v>1567</v>
      </c>
      <c r="AS2079" s="211" t="s">
        <v>7139</v>
      </c>
      <c r="AT2079" s="212">
        <v>114788</v>
      </c>
    </row>
    <row r="2080" spans="5:46" x14ac:dyDescent="0.3">
      <c r="E2080" s="263" t="s">
        <v>37719</v>
      </c>
      <c r="F2080" s="263"/>
      <c r="G2080" s="264">
        <v>3229.12</v>
      </c>
      <c r="I2080" s="227" t="s">
        <v>36976</v>
      </c>
      <c r="J2080" s="227"/>
      <c r="K2080" s="228">
        <v>3084</v>
      </c>
      <c r="M2080" s="205" t="s">
        <v>2347</v>
      </c>
      <c r="N2080" s="205"/>
      <c r="O2080" s="206">
        <v>9498.68</v>
      </c>
      <c r="U2080" s="309" t="s">
        <v>34823</v>
      </c>
      <c r="V2080" s="310">
        <v>5852.88</v>
      </c>
      <c r="X2080" s="267" t="s">
        <v>61841</v>
      </c>
      <c r="Y2080" s="268">
        <v>45040</v>
      </c>
      <c r="AA2080" s="229" t="s">
        <v>16649</v>
      </c>
      <c r="AB2080" s="230">
        <v>27505.45</v>
      </c>
      <c r="AD2080" s="209" t="s">
        <v>16617</v>
      </c>
      <c r="AE2080" s="210">
        <v>69774.320000000007</v>
      </c>
      <c r="AF2080" s="93"/>
      <c r="AG2080" s="201" t="s">
        <v>23615</v>
      </c>
      <c r="AH2080" s="202">
        <v>43.03</v>
      </c>
      <c r="AJ2080" s="319" t="s">
        <v>10032</v>
      </c>
      <c r="AK2080" s="320">
        <v>238076.54</v>
      </c>
      <c r="AM2080" s="265" t="s">
        <v>38012</v>
      </c>
      <c r="AN2080" s="266">
        <v>3229.12</v>
      </c>
      <c r="AP2080" s="233" t="s">
        <v>38113</v>
      </c>
      <c r="AQ2080" s="234">
        <v>3084</v>
      </c>
      <c r="AS2080" s="211" t="s">
        <v>7408</v>
      </c>
      <c r="AT2080" s="212">
        <v>233981.14</v>
      </c>
    </row>
    <row r="2081" spans="5:46" x14ac:dyDescent="0.3">
      <c r="E2081" s="263" t="s">
        <v>37720</v>
      </c>
      <c r="F2081" s="263"/>
      <c r="G2081" s="264">
        <v>38399.47</v>
      </c>
      <c r="I2081" s="227" t="s">
        <v>36977</v>
      </c>
      <c r="J2081" s="227"/>
      <c r="K2081" s="228">
        <v>38383.86</v>
      </c>
      <c r="M2081" s="205" t="s">
        <v>2348</v>
      </c>
      <c r="N2081" s="205"/>
      <c r="O2081" s="206">
        <v>25147</v>
      </c>
      <c r="U2081" s="309" t="s">
        <v>39011</v>
      </c>
      <c r="V2081" s="310">
        <v>1668372.6</v>
      </c>
      <c r="X2081" s="267" t="s">
        <v>61842</v>
      </c>
      <c r="Y2081" s="268">
        <v>3406.96</v>
      </c>
      <c r="AA2081" s="229" t="s">
        <v>16650</v>
      </c>
      <c r="AB2081" s="230">
        <v>2010.22</v>
      </c>
      <c r="AD2081" s="209" t="s">
        <v>16618</v>
      </c>
      <c r="AE2081" s="210">
        <v>54960</v>
      </c>
      <c r="AF2081" s="93"/>
      <c r="AG2081" s="201" t="s">
        <v>32384</v>
      </c>
      <c r="AH2081" s="202">
        <v>19873</v>
      </c>
      <c r="AJ2081" s="319" t="s">
        <v>10033</v>
      </c>
      <c r="AK2081" s="320">
        <v>109357.9</v>
      </c>
      <c r="AM2081" s="265" t="s">
        <v>38017</v>
      </c>
      <c r="AN2081" s="266">
        <v>38399.47</v>
      </c>
      <c r="AP2081" s="233" t="s">
        <v>38118</v>
      </c>
      <c r="AQ2081" s="234">
        <v>38383.86</v>
      </c>
      <c r="AS2081" s="211" t="s">
        <v>7619</v>
      </c>
      <c r="AT2081" s="212">
        <v>378686.52</v>
      </c>
    </row>
    <row r="2082" spans="5:46" x14ac:dyDescent="0.3">
      <c r="E2082" s="263" t="s">
        <v>37721</v>
      </c>
      <c r="F2082" s="263"/>
      <c r="G2082" s="264">
        <v>1153.31</v>
      </c>
      <c r="I2082" s="227" t="s">
        <v>36978</v>
      </c>
      <c r="J2082" s="227"/>
      <c r="K2082" s="228">
        <v>6697.8</v>
      </c>
      <c r="M2082" s="205" t="s">
        <v>2349</v>
      </c>
      <c r="N2082" s="205"/>
      <c r="O2082" s="206">
        <v>2132</v>
      </c>
      <c r="U2082" s="309" t="s">
        <v>63092</v>
      </c>
      <c r="V2082" s="310">
        <v>5693235.4000000004</v>
      </c>
      <c r="X2082" s="267" t="s">
        <v>61843</v>
      </c>
      <c r="Y2082" s="268">
        <v>11034.8</v>
      </c>
      <c r="AA2082" s="229" t="s">
        <v>34626</v>
      </c>
      <c r="AB2082" s="230">
        <v>227513.37</v>
      </c>
      <c r="AD2082" s="209" t="s">
        <v>16619</v>
      </c>
      <c r="AE2082" s="210">
        <v>20747.57</v>
      </c>
      <c r="AF2082" s="93"/>
      <c r="AG2082" s="201" t="s">
        <v>23653</v>
      </c>
      <c r="AH2082" s="202">
        <v>19873</v>
      </c>
      <c r="AJ2082" s="319" t="s">
        <v>10034</v>
      </c>
      <c r="AK2082" s="320">
        <v>2935548.65</v>
      </c>
      <c r="AM2082" s="265" t="s">
        <v>38019</v>
      </c>
      <c r="AN2082" s="266">
        <v>1153.31</v>
      </c>
      <c r="AP2082" s="233" t="s">
        <v>38123</v>
      </c>
      <c r="AQ2082" s="234">
        <v>6697.8</v>
      </c>
      <c r="AS2082" s="211" t="s">
        <v>7818</v>
      </c>
      <c r="AT2082" s="212">
        <v>36513.65</v>
      </c>
    </row>
    <row r="2083" spans="5:46" x14ac:dyDescent="0.3">
      <c r="E2083" s="263" t="s">
        <v>37722</v>
      </c>
      <c r="F2083" s="263"/>
      <c r="G2083" s="264">
        <v>25878.99</v>
      </c>
      <c r="I2083" s="227" t="s">
        <v>36979</v>
      </c>
      <c r="J2083" s="227"/>
      <c r="K2083" s="228">
        <v>299870.43</v>
      </c>
      <c r="M2083" s="205" t="s">
        <v>2350</v>
      </c>
      <c r="N2083" s="205"/>
      <c r="O2083" s="206">
        <v>2000</v>
      </c>
      <c r="U2083" s="309" t="s">
        <v>34824</v>
      </c>
      <c r="V2083" s="310">
        <v>362723.48</v>
      </c>
      <c r="X2083" s="267" t="s">
        <v>61844</v>
      </c>
      <c r="Y2083" s="268">
        <v>4857.6499999999996</v>
      </c>
      <c r="AA2083" s="229" t="s">
        <v>51764</v>
      </c>
      <c r="AB2083" s="230">
        <v>283328.62</v>
      </c>
      <c r="AD2083" s="209" t="s">
        <v>16620</v>
      </c>
      <c r="AE2083" s="210">
        <v>45069.67</v>
      </c>
      <c r="AF2083" s="93"/>
      <c r="AG2083" s="201" t="s">
        <v>32385</v>
      </c>
      <c r="AH2083" s="202">
        <v>1312.5</v>
      </c>
      <c r="AJ2083" s="319" t="s">
        <v>10035</v>
      </c>
      <c r="AK2083" s="320">
        <v>443719.74</v>
      </c>
      <c r="AM2083" s="265" t="s">
        <v>38024</v>
      </c>
      <c r="AN2083" s="266">
        <v>25878.99</v>
      </c>
      <c r="AP2083" s="233" t="s">
        <v>38125</v>
      </c>
      <c r="AQ2083" s="234">
        <v>299870.43</v>
      </c>
      <c r="AS2083" s="211" t="s">
        <v>8086</v>
      </c>
      <c r="AT2083" s="212">
        <v>50350.62</v>
      </c>
    </row>
    <row r="2084" spans="5:46" x14ac:dyDescent="0.3">
      <c r="E2084" s="263" t="s">
        <v>37723</v>
      </c>
      <c r="F2084" s="263"/>
      <c r="G2084" s="264">
        <v>10883.15</v>
      </c>
      <c r="I2084" s="227" t="s">
        <v>36980</v>
      </c>
      <c r="J2084" s="227"/>
      <c r="K2084" s="228">
        <v>4836.21</v>
      </c>
      <c r="M2084" s="205" t="s">
        <v>2351</v>
      </c>
      <c r="N2084" s="205"/>
      <c r="O2084" s="206">
        <v>47882.49</v>
      </c>
      <c r="U2084" s="309" t="s">
        <v>33324</v>
      </c>
      <c r="V2084" s="310">
        <v>122648.19</v>
      </c>
      <c r="X2084" s="267" t="s">
        <v>48727</v>
      </c>
      <c r="Y2084" s="268">
        <v>1567.73</v>
      </c>
      <c r="AA2084" s="229" t="s">
        <v>34627</v>
      </c>
      <c r="AB2084" s="230">
        <v>1887630.11</v>
      </c>
      <c r="AD2084" s="209" t="s">
        <v>16621</v>
      </c>
      <c r="AE2084" s="210">
        <v>17557.48</v>
      </c>
      <c r="AF2084" s="93"/>
      <c r="AG2084" s="201" t="s">
        <v>32386</v>
      </c>
      <c r="AH2084" s="202">
        <v>6406.92</v>
      </c>
      <c r="AJ2084" s="319" t="s">
        <v>10036</v>
      </c>
      <c r="AK2084" s="320">
        <v>251832.8</v>
      </c>
      <c r="AM2084" s="265" t="s">
        <v>38029</v>
      </c>
      <c r="AN2084" s="266">
        <v>10883.15</v>
      </c>
      <c r="AP2084" s="233" t="s">
        <v>38131</v>
      </c>
      <c r="AQ2084" s="234">
        <v>4836.21</v>
      </c>
      <c r="AS2084" s="211" t="s">
        <v>8352</v>
      </c>
      <c r="AT2084" s="212">
        <v>298135</v>
      </c>
    </row>
    <row r="2085" spans="5:46" x14ac:dyDescent="0.3">
      <c r="E2085" s="263" t="s">
        <v>37724</v>
      </c>
      <c r="F2085" s="263"/>
      <c r="G2085" s="264">
        <v>2389.2199999999998</v>
      </c>
      <c r="I2085" s="227" t="s">
        <v>36981</v>
      </c>
      <c r="J2085" s="227"/>
      <c r="K2085" s="228">
        <v>1579.04</v>
      </c>
      <c r="M2085" s="205" t="s">
        <v>2352</v>
      </c>
      <c r="N2085" s="205"/>
      <c r="O2085" s="206">
        <v>8437</v>
      </c>
      <c r="U2085" s="309" t="s">
        <v>67370</v>
      </c>
      <c r="V2085" s="310">
        <v>26442.35</v>
      </c>
      <c r="X2085" s="267" t="s">
        <v>46712</v>
      </c>
      <c r="Y2085" s="268">
        <v>933.92</v>
      </c>
      <c r="AA2085" s="229" t="s">
        <v>48719</v>
      </c>
      <c r="AB2085" s="230">
        <v>586.6</v>
      </c>
      <c r="AD2085" s="209" t="s">
        <v>16622</v>
      </c>
      <c r="AE2085" s="210">
        <v>57546.239999999998</v>
      </c>
      <c r="AF2085" s="93"/>
      <c r="AG2085" s="201" t="s">
        <v>32387</v>
      </c>
      <c r="AH2085" s="202">
        <v>562.65</v>
      </c>
      <c r="AJ2085" s="319" t="s">
        <v>10037</v>
      </c>
      <c r="AK2085" s="320">
        <v>181969.79</v>
      </c>
      <c r="AM2085" s="265" t="s">
        <v>38032</v>
      </c>
      <c r="AN2085" s="266">
        <v>2389.2199999999998</v>
      </c>
      <c r="AP2085" s="233" t="s">
        <v>38133</v>
      </c>
      <c r="AQ2085" s="234">
        <v>1579.04</v>
      </c>
      <c r="AS2085" s="211" t="s">
        <v>8740</v>
      </c>
      <c r="AT2085" s="212">
        <v>17876</v>
      </c>
    </row>
    <row r="2086" spans="5:46" x14ac:dyDescent="0.3">
      <c r="E2086" s="263" t="s">
        <v>37725</v>
      </c>
      <c r="F2086" s="263"/>
      <c r="G2086" s="264">
        <v>69457.75</v>
      </c>
      <c r="I2086" s="227" t="s">
        <v>36982</v>
      </c>
      <c r="J2086" s="227"/>
      <c r="K2086" s="228">
        <v>44858.96</v>
      </c>
      <c r="M2086" s="205" t="s">
        <v>2353</v>
      </c>
      <c r="N2086" s="205"/>
      <c r="O2086" s="206">
        <v>2000</v>
      </c>
      <c r="U2086" s="309" t="s">
        <v>67371</v>
      </c>
      <c r="V2086" s="310">
        <v>1974.3</v>
      </c>
      <c r="X2086" s="267" t="s">
        <v>61845</v>
      </c>
      <c r="Y2086" s="268">
        <v>-206.95</v>
      </c>
      <c r="AA2086" s="229" t="s">
        <v>48720</v>
      </c>
      <c r="AB2086" s="230">
        <v>619.82000000000005</v>
      </c>
      <c r="AD2086" s="209" t="s">
        <v>16623</v>
      </c>
      <c r="AE2086" s="210">
        <v>51329.58</v>
      </c>
      <c r="AF2086" s="93"/>
      <c r="AG2086" s="201" t="s">
        <v>32388</v>
      </c>
      <c r="AH2086" s="202">
        <v>985</v>
      </c>
      <c r="AJ2086" s="319" t="s">
        <v>10038</v>
      </c>
      <c r="AK2086" s="320">
        <v>102330.89</v>
      </c>
      <c r="AM2086" s="265" t="s">
        <v>38037</v>
      </c>
      <c r="AN2086" s="266">
        <v>69457.75</v>
      </c>
      <c r="AP2086" s="233" t="s">
        <v>38145</v>
      </c>
      <c r="AQ2086" s="234">
        <v>44858.96</v>
      </c>
      <c r="AS2086" s="211" t="s">
        <v>9001</v>
      </c>
      <c r="AT2086" s="212">
        <v>337911</v>
      </c>
    </row>
    <row r="2087" spans="5:46" x14ac:dyDescent="0.3">
      <c r="E2087" s="263" t="s">
        <v>37726</v>
      </c>
      <c r="F2087" s="263"/>
      <c r="G2087" s="264">
        <v>182136</v>
      </c>
      <c r="I2087" s="227" t="s">
        <v>36984</v>
      </c>
      <c r="J2087" s="227"/>
      <c r="K2087" s="228">
        <v>4780.05</v>
      </c>
      <c r="M2087" s="205" t="s">
        <v>2354</v>
      </c>
      <c r="N2087" s="205"/>
      <c r="O2087" s="206">
        <v>1234.98</v>
      </c>
      <c r="U2087" s="309" t="s">
        <v>67372</v>
      </c>
      <c r="V2087" s="310">
        <v>6489.16</v>
      </c>
      <c r="X2087" s="267" t="s">
        <v>58841</v>
      </c>
      <c r="Y2087" s="268">
        <v>14400</v>
      </c>
      <c r="AA2087" s="229" t="s">
        <v>51765</v>
      </c>
      <c r="AB2087" s="230">
        <v>11.38</v>
      </c>
      <c r="AD2087" s="209" t="s">
        <v>16624</v>
      </c>
      <c r="AE2087" s="210">
        <v>12273.98</v>
      </c>
      <c r="AF2087" s="93"/>
      <c r="AG2087" s="201" t="s">
        <v>32389</v>
      </c>
      <c r="AH2087" s="202">
        <v>1064.72</v>
      </c>
      <c r="AJ2087" s="319" t="s">
        <v>10039</v>
      </c>
      <c r="AK2087" s="320">
        <v>37920.17</v>
      </c>
      <c r="AM2087" s="265" t="s">
        <v>38042</v>
      </c>
      <c r="AN2087" s="266">
        <v>182136</v>
      </c>
      <c r="AP2087" s="233" t="s">
        <v>38159</v>
      </c>
      <c r="AQ2087" s="234">
        <v>4780.05</v>
      </c>
      <c r="AS2087" s="211" t="s">
        <v>9326</v>
      </c>
      <c r="AT2087" s="212">
        <v>1587481.31</v>
      </c>
    </row>
    <row r="2088" spans="5:46" x14ac:dyDescent="0.3">
      <c r="E2088" s="263" t="s">
        <v>37729</v>
      </c>
      <c r="F2088" s="263"/>
      <c r="G2088" s="264">
        <v>64617.87</v>
      </c>
      <c r="I2088" s="227" t="s">
        <v>36985</v>
      </c>
      <c r="J2088" s="227"/>
      <c r="K2088" s="228">
        <v>1357</v>
      </c>
      <c r="M2088" s="205" t="s">
        <v>2355</v>
      </c>
      <c r="N2088" s="205"/>
      <c r="O2088" s="206">
        <v>2000</v>
      </c>
      <c r="U2088" s="309" t="s">
        <v>67373</v>
      </c>
      <c r="V2088" s="310">
        <v>3599.34</v>
      </c>
      <c r="X2088" s="267" t="s">
        <v>60231</v>
      </c>
      <c r="Y2088" s="268">
        <v>3994.5</v>
      </c>
      <c r="AA2088" s="229" t="s">
        <v>46708</v>
      </c>
      <c r="AB2088" s="230">
        <v>1089.33</v>
      </c>
      <c r="AD2088" s="209" t="s">
        <v>16625</v>
      </c>
      <c r="AE2088" s="210">
        <v>22806</v>
      </c>
      <c r="AF2088" s="93"/>
      <c r="AG2088" s="201" t="s">
        <v>32390</v>
      </c>
      <c r="AH2088" s="202">
        <v>1800</v>
      </c>
      <c r="AJ2088" s="319" t="s">
        <v>10040</v>
      </c>
      <c r="AK2088" s="320">
        <v>63460.89</v>
      </c>
      <c r="AM2088" s="265" t="s">
        <v>38061</v>
      </c>
      <c r="AN2088" s="266">
        <v>64617.87</v>
      </c>
      <c r="AP2088" s="233" t="s">
        <v>38164</v>
      </c>
      <c r="AQ2088" s="234">
        <v>1357</v>
      </c>
      <c r="AS2088" s="211" t="s">
        <v>9533</v>
      </c>
      <c r="AT2088" s="212">
        <v>78475.22</v>
      </c>
    </row>
    <row r="2089" spans="5:46" x14ac:dyDescent="0.3">
      <c r="E2089" s="263" t="s">
        <v>37730</v>
      </c>
      <c r="F2089" s="263"/>
      <c r="G2089" s="264">
        <v>24864</v>
      </c>
      <c r="I2089" s="227" t="s">
        <v>36986</v>
      </c>
      <c r="J2089" s="227"/>
      <c r="K2089" s="228">
        <v>11105</v>
      </c>
      <c r="M2089" s="205" t="s">
        <v>2356</v>
      </c>
      <c r="N2089" s="205"/>
      <c r="O2089" s="206">
        <v>2000</v>
      </c>
      <c r="U2089" s="309" t="s">
        <v>67374</v>
      </c>
      <c r="V2089" s="310">
        <v>919.2</v>
      </c>
      <c r="X2089" s="267" t="s">
        <v>60232</v>
      </c>
      <c r="Y2089" s="268">
        <v>305.62</v>
      </c>
      <c r="AA2089" s="229" t="s">
        <v>51766</v>
      </c>
      <c r="AB2089" s="230">
        <v>32.299999999999997</v>
      </c>
      <c r="AD2089" s="209" t="s">
        <v>16626</v>
      </c>
      <c r="AE2089" s="210">
        <v>464669</v>
      </c>
      <c r="AF2089" s="93"/>
      <c r="AG2089" s="201" t="s">
        <v>32391</v>
      </c>
      <c r="AH2089" s="202">
        <v>10422.780000000001</v>
      </c>
      <c r="AJ2089" s="319" t="s">
        <v>10041</v>
      </c>
      <c r="AK2089" s="320">
        <v>84161.77</v>
      </c>
      <c r="AM2089" s="265" t="s">
        <v>38066</v>
      </c>
      <c r="AN2089" s="266">
        <v>24864</v>
      </c>
      <c r="AP2089" s="233" t="s">
        <v>38169</v>
      </c>
      <c r="AQ2089" s="234">
        <v>11105</v>
      </c>
      <c r="AS2089" s="211" t="s">
        <v>10796</v>
      </c>
      <c r="AT2089" s="212">
        <v>15257</v>
      </c>
    </row>
    <row r="2090" spans="5:46" x14ac:dyDescent="0.3">
      <c r="E2090" s="263" t="s">
        <v>37731</v>
      </c>
      <c r="F2090" s="263"/>
      <c r="G2090" s="264">
        <v>11305.49</v>
      </c>
      <c r="I2090" s="227" t="s">
        <v>36987</v>
      </c>
      <c r="J2090" s="227"/>
      <c r="K2090" s="228">
        <v>7807.95</v>
      </c>
      <c r="M2090" s="205" t="s">
        <v>2357</v>
      </c>
      <c r="N2090" s="205"/>
      <c r="O2090" s="206">
        <v>22642</v>
      </c>
      <c r="U2090" s="309" t="s">
        <v>64125</v>
      </c>
      <c r="V2090" s="310">
        <v>6323.88</v>
      </c>
      <c r="X2090" s="267" t="s">
        <v>60233</v>
      </c>
      <c r="Y2090" s="268">
        <v>978.66</v>
      </c>
      <c r="AA2090" s="229" t="s">
        <v>49698</v>
      </c>
      <c r="AB2090" s="230">
        <v>669.35</v>
      </c>
      <c r="AD2090" s="209" t="s">
        <v>16627</v>
      </c>
      <c r="AE2090" s="210">
        <v>43146</v>
      </c>
      <c r="AF2090" s="93"/>
      <c r="AG2090" s="201" t="s">
        <v>32392</v>
      </c>
      <c r="AH2090" s="202">
        <v>1312.5</v>
      </c>
      <c r="AJ2090" s="319" t="s">
        <v>10042</v>
      </c>
      <c r="AK2090" s="320">
        <v>7826</v>
      </c>
      <c r="AM2090" s="265" t="s">
        <v>38070</v>
      </c>
      <c r="AN2090" s="266">
        <v>11305.49</v>
      </c>
      <c r="AP2090" s="233" t="s">
        <v>38174</v>
      </c>
      <c r="AQ2090" s="234">
        <v>7807.95</v>
      </c>
      <c r="AS2090" s="211" t="s">
        <v>9664</v>
      </c>
      <c r="AT2090" s="212">
        <v>234345.37</v>
      </c>
    </row>
    <row r="2091" spans="5:46" x14ac:dyDescent="0.3">
      <c r="E2091" s="263" t="s">
        <v>37732</v>
      </c>
      <c r="F2091" s="263"/>
      <c r="G2091" s="264">
        <v>22264.92</v>
      </c>
      <c r="I2091" s="227" t="s">
        <v>36988</v>
      </c>
      <c r="J2091" s="227"/>
      <c r="K2091" s="228">
        <v>48840.63</v>
      </c>
      <c r="M2091" s="205" t="s">
        <v>2358</v>
      </c>
      <c r="N2091" s="205"/>
      <c r="O2091" s="206">
        <v>2000</v>
      </c>
      <c r="U2091" s="309" t="s">
        <v>66569</v>
      </c>
      <c r="V2091" s="310">
        <v>19109.98</v>
      </c>
      <c r="X2091" s="267" t="s">
        <v>51779</v>
      </c>
      <c r="Y2091" s="268">
        <v>800</v>
      </c>
      <c r="AA2091" s="229" t="s">
        <v>48721</v>
      </c>
      <c r="AB2091" s="230">
        <v>195</v>
      </c>
      <c r="AD2091" s="209" t="s">
        <v>16628</v>
      </c>
      <c r="AE2091" s="210">
        <v>354038.94</v>
      </c>
      <c r="AF2091" s="93"/>
      <c r="AG2091" s="201" t="s">
        <v>32393</v>
      </c>
      <c r="AH2091" s="202">
        <v>6406.92</v>
      </c>
      <c r="AJ2091" s="319" t="s">
        <v>10043</v>
      </c>
      <c r="AK2091" s="320">
        <v>91729.13</v>
      </c>
      <c r="AM2091" s="265" t="s">
        <v>38077</v>
      </c>
      <c r="AN2091" s="266">
        <v>22264.92</v>
      </c>
      <c r="AP2091" s="233" t="s">
        <v>38179</v>
      </c>
      <c r="AQ2091" s="234">
        <v>48840.63</v>
      </c>
      <c r="AS2091" s="211" t="s">
        <v>9715</v>
      </c>
      <c r="AT2091" s="212">
        <v>127422.27</v>
      </c>
    </row>
    <row r="2092" spans="5:46" x14ac:dyDescent="0.3">
      <c r="E2092" s="263" t="s">
        <v>37733</v>
      </c>
      <c r="F2092" s="263"/>
      <c r="G2092" s="264">
        <v>603.37</v>
      </c>
      <c r="I2092" s="227" t="s">
        <v>36989</v>
      </c>
      <c r="J2092" s="227"/>
      <c r="K2092" s="228">
        <v>20057</v>
      </c>
      <c r="M2092" s="205" t="s">
        <v>2359</v>
      </c>
      <c r="N2092" s="205"/>
      <c r="O2092" s="206">
        <v>52697.5</v>
      </c>
      <c r="U2092" s="309" t="s">
        <v>67375</v>
      </c>
      <c r="V2092" s="310">
        <v>9100</v>
      </c>
      <c r="X2092" s="267" t="s">
        <v>13165</v>
      </c>
      <c r="Y2092" s="268">
        <v>61.2</v>
      </c>
      <c r="AA2092" s="229" t="s">
        <v>48722</v>
      </c>
      <c r="AB2092" s="230">
        <v>14.9</v>
      </c>
      <c r="AD2092" s="209" t="s">
        <v>16629</v>
      </c>
      <c r="AE2092" s="210">
        <v>382799.82</v>
      </c>
      <c r="AF2092" s="93"/>
      <c r="AG2092" s="201" t="s">
        <v>23703</v>
      </c>
      <c r="AH2092" s="202">
        <v>562.65</v>
      </c>
      <c r="AJ2092" s="319" t="s">
        <v>38790</v>
      </c>
      <c r="AK2092" s="320">
        <v>45024.43</v>
      </c>
      <c r="AM2092" s="265" t="s">
        <v>38082</v>
      </c>
      <c r="AN2092" s="266">
        <v>603.37</v>
      </c>
      <c r="AP2092" s="233" t="s">
        <v>38190</v>
      </c>
      <c r="AQ2092" s="234">
        <v>20057</v>
      </c>
      <c r="AS2092" s="211" t="s">
        <v>11586</v>
      </c>
      <c r="AT2092" s="212">
        <v>1029105.86</v>
      </c>
    </row>
    <row r="2093" spans="5:46" x14ac:dyDescent="0.3">
      <c r="E2093" s="263" t="s">
        <v>37734</v>
      </c>
      <c r="F2093" s="263"/>
      <c r="G2093" s="264">
        <v>10151.209999999999</v>
      </c>
      <c r="I2093" s="227" t="s">
        <v>36990</v>
      </c>
      <c r="J2093" s="227"/>
      <c r="K2093" s="228">
        <v>307317.90999999997</v>
      </c>
      <c r="M2093" s="205" t="s">
        <v>2360</v>
      </c>
      <c r="N2093" s="205"/>
      <c r="O2093" s="206">
        <v>10298.25</v>
      </c>
      <c r="U2093" s="309" t="s">
        <v>63642</v>
      </c>
      <c r="V2093" s="310">
        <v>696.15</v>
      </c>
      <c r="X2093" s="267" t="s">
        <v>16756</v>
      </c>
      <c r="Y2093" s="268">
        <v>6563.95</v>
      </c>
      <c r="AA2093" s="229" t="s">
        <v>49699</v>
      </c>
      <c r="AB2093" s="230">
        <v>1453.64</v>
      </c>
      <c r="AD2093" s="209" t="s">
        <v>16630</v>
      </c>
      <c r="AE2093" s="210">
        <v>7386</v>
      </c>
      <c r="AF2093" s="93"/>
      <c r="AG2093" s="201" t="s">
        <v>23704</v>
      </c>
      <c r="AH2093" s="202">
        <v>985</v>
      </c>
      <c r="AJ2093" s="319" t="s">
        <v>10044</v>
      </c>
      <c r="AK2093" s="320">
        <v>957918.58</v>
      </c>
      <c r="AM2093" s="265" t="s">
        <v>38087</v>
      </c>
      <c r="AN2093" s="266">
        <v>10151.209999999999</v>
      </c>
      <c r="AP2093" s="233" t="s">
        <v>38195</v>
      </c>
      <c r="AQ2093" s="234">
        <v>307317.90999999997</v>
      </c>
      <c r="AS2093" s="211" t="s">
        <v>11931</v>
      </c>
      <c r="AT2093" s="212">
        <v>67468.320000000007</v>
      </c>
    </row>
    <row r="2094" spans="5:46" x14ac:dyDescent="0.3">
      <c r="E2094" s="263" t="s">
        <v>37736</v>
      </c>
      <c r="F2094" s="263"/>
      <c r="G2094" s="264">
        <v>25372.78</v>
      </c>
      <c r="I2094" s="227" t="s">
        <v>36991</v>
      </c>
      <c r="J2094" s="227"/>
      <c r="K2094" s="228">
        <v>908.5</v>
      </c>
      <c r="M2094" s="205" t="s">
        <v>2361</v>
      </c>
      <c r="N2094" s="205"/>
      <c r="O2094" s="206">
        <v>4730</v>
      </c>
      <c r="U2094" s="309" t="s">
        <v>63643</v>
      </c>
      <c r="V2094" s="310">
        <v>2101.6799999999998</v>
      </c>
      <c r="X2094" s="267" t="s">
        <v>44503</v>
      </c>
      <c r="Y2094" s="268">
        <v>22857.54</v>
      </c>
      <c r="AA2094" s="229" t="s">
        <v>51767</v>
      </c>
      <c r="AB2094" s="230">
        <v>163.41999999999999</v>
      </c>
      <c r="AD2094" s="209" t="s">
        <v>16631</v>
      </c>
      <c r="AE2094" s="210">
        <v>488.37</v>
      </c>
      <c r="AF2094" s="93"/>
      <c r="AG2094" s="201" t="s">
        <v>23705</v>
      </c>
      <c r="AH2094" s="202">
        <v>1064.72</v>
      </c>
      <c r="AJ2094" s="319" t="s">
        <v>10045</v>
      </c>
      <c r="AK2094" s="320">
        <v>26863.31</v>
      </c>
      <c r="AM2094" s="265" t="s">
        <v>38122</v>
      </c>
      <c r="AN2094" s="266">
        <v>25372.78</v>
      </c>
      <c r="AP2094" s="233" t="s">
        <v>38215</v>
      </c>
      <c r="AQ2094" s="234">
        <v>908.5</v>
      </c>
      <c r="AS2094" s="211" t="s">
        <v>9896</v>
      </c>
      <c r="AT2094" s="212">
        <v>5100001.71</v>
      </c>
    </row>
    <row r="2095" spans="5:46" x14ac:dyDescent="0.3">
      <c r="E2095" s="263" t="s">
        <v>37737</v>
      </c>
      <c r="F2095" s="263"/>
      <c r="G2095" s="264">
        <v>206713</v>
      </c>
      <c r="I2095" s="227" t="s">
        <v>36992</v>
      </c>
      <c r="J2095" s="227"/>
      <c r="K2095" s="228">
        <v>13125.84</v>
      </c>
      <c r="M2095" s="205" t="s">
        <v>4120</v>
      </c>
      <c r="N2095" s="205"/>
      <c r="O2095" s="206">
        <v>1089.5999999999999</v>
      </c>
      <c r="U2095" s="309" t="s">
        <v>61909</v>
      </c>
      <c r="V2095" s="310">
        <v>90750</v>
      </c>
      <c r="X2095" s="267" t="s">
        <v>36082</v>
      </c>
      <c r="Y2095" s="268">
        <v>9856</v>
      </c>
      <c r="AA2095" s="229" t="s">
        <v>46709</v>
      </c>
      <c r="AB2095" s="230">
        <v>2583.6799999999998</v>
      </c>
      <c r="AD2095" s="209" t="s">
        <v>16632</v>
      </c>
      <c r="AE2095" s="210">
        <v>3759.66</v>
      </c>
      <c r="AF2095" s="93"/>
      <c r="AG2095" s="201" t="s">
        <v>32394</v>
      </c>
      <c r="AH2095" s="202">
        <v>1800</v>
      </c>
      <c r="AJ2095" s="319" t="s">
        <v>10046</v>
      </c>
      <c r="AK2095" s="320">
        <v>25237.22</v>
      </c>
      <c r="AM2095" s="265" t="s">
        <v>38129</v>
      </c>
      <c r="AN2095" s="266">
        <v>206713</v>
      </c>
      <c r="AP2095" s="233" t="s">
        <v>38220</v>
      </c>
      <c r="AQ2095" s="234">
        <v>13125.84</v>
      </c>
      <c r="AS2095" s="211" t="s">
        <v>6738</v>
      </c>
      <c r="AT2095" s="212">
        <v>38312</v>
      </c>
    </row>
    <row r="2096" spans="5:46" x14ac:dyDescent="0.3">
      <c r="E2096" s="263" t="s">
        <v>37738</v>
      </c>
      <c r="F2096" s="263"/>
      <c r="G2096" s="264">
        <v>28195.62</v>
      </c>
      <c r="I2096" s="227" t="s">
        <v>36993</v>
      </c>
      <c r="J2096" s="227"/>
      <c r="K2096" s="228">
        <v>19241.89</v>
      </c>
      <c r="M2096" s="205" t="s">
        <v>2362</v>
      </c>
      <c r="N2096" s="205"/>
      <c r="O2096" s="206">
        <v>10106</v>
      </c>
      <c r="U2096" s="309" t="s">
        <v>58491</v>
      </c>
      <c r="V2096" s="310">
        <v>77091.44</v>
      </c>
      <c r="X2096" s="267" t="s">
        <v>55871</v>
      </c>
      <c r="Y2096" s="268">
        <v>15747.61</v>
      </c>
      <c r="AA2096" s="229" t="s">
        <v>49700</v>
      </c>
      <c r="AB2096" s="230">
        <v>4648.92</v>
      </c>
      <c r="AD2096" s="209" t="s">
        <v>16633</v>
      </c>
      <c r="AE2096" s="210">
        <v>58308.93</v>
      </c>
      <c r="AF2096" s="93"/>
      <c r="AG2096" s="201" t="s">
        <v>23710</v>
      </c>
      <c r="AH2096" s="202">
        <v>10422.780000000001</v>
      </c>
      <c r="AJ2096" s="319" t="s">
        <v>10047</v>
      </c>
      <c r="AK2096" s="320">
        <v>763713.29</v>
      </c>
      <c r="AM2096" s="265" t="s">
        <v>38149</v>
      </c>
      <c r="AN2096" s="266">
        <v>28195.62</v>
      </c>
      <c r="AP2096" s="233" t="s">
        <v>38225</v>
      </c>
      <c r="AQ2096" s="234">
        <v>19241.89</v>
      </c>
      <c r="AS2096" s="211" t="s">
        <v>6943</v>
      </c>
      <c r="AT2096" s="212">
        <v>13831</v>
      </c>
    </row>
    <row r="2097" spans="5:46" x14ac:dyDescent="0.3">
      <c r="E2097" s="263" t="s">
        <v>37739</v>
      </c>
      <c r="F2097" s="263"/>
      <c r="G2097" s="264">
        <v>430.77</v>
      </c>
      <c r="I2097" s="227" t="s">
        <v>36994</v>
      </c>
      <c r="J2097" s="227"/>
      <c r="K2097" s="228">
        <v>5255</v>
      </c>
      <c r="M2097" s="205" t="s">
        <v>2363</v>
      </c>
      <c r="N2097" s="205"/>
      <c r="O2097" s="206">
        <v>22806</v>
      </c>
      <c r="U2097" s="309" t="s">
        <v>64131</v>
      </c>
      <c r="V2097" s="310">
        <v>32151.42</v>
      </c>
      <c r="X2097" s="267" t="s">
        <v>16770</v>
      </c>
      <c r="Y2097" s="268">
        <v>3726.81</v>
      </c>
      <c r="AA2097" s="229" t="s">
        <v>49701</v>
      </c>
      <c r="AB2097" s="230">
        <v>100661.1</v>
      </c>
      <c r="AD2097" s="209" t="s">
        <v>16634</v>
      </c>
      <c r="AE2097" s="210">
        <v>169896.83</v>
      </c>
      <c r="AF2097" s="93"/>
      <c r="AG2097" s="201" t="s">
        <v>32395</v>
      </c>
      <c r="AH2097" s="202">
        <v>2008.73</v>
      </c>
      <c r="AJ2097" s="319" t="s">
        <v>10048</v>
      </c>
      <c r="AK2097" s="320">
        <v>53470.98</v>
      </c>
      <c r="AM2097" s="265" t="s">
        <v>38158</v>
      </c>
      <c r="AN2097" s="266">
        <v>430.77</v>
      </c>
      <c r="AP2097" s="233" t="s">
        <v>38230</v>
      </c>
      <c r="AQ2097" s="234">
        <v>5255</v>
      </c>
      <c r="AS2097" s="211" t="s">
        <v>7409</v>
      </c>
      <c r="AT2097" s="212">
        <v>41654</v>
      </c>
    </row>
    <row r="2098" spans="5:46" x14ac:dyDescent="0.3">
      <c r="E2098" s="263" t="s">
        <v>37742</v>
      </c>
      <c r="F2098" s="263"/>
      <c r="G2098" s="264">
        <v>3930.52</v>
      </c>
      <c r="I2098" s="227" t="s">
        <v>36995</v>
      </c>
      <c r="J2098" s="227"/>
      <c r="K2098" s="228">
        <v>4525</v>
      </c>
      <c r="M2098" s="205" t="s">
        <v>2364</v>
      </c>
      <c r="N2098" s="205"/>
      <c r="O2098" s="206">
        <v>2957</v>
      </c>
      <c r="U2098" s="309" t="s">
        <v>66570</v>
      </c>
      <c r="V2098" s="310">
        <v>13760.34</v>
      </c>
      <c r="X2098" s="267" t="s">
        <v>16776</v>
      </c>
      <c r="Y2098" s="268">
        <v>1295.72</v>
      </c>
      <c r="AA2098" s="229" t="s">
        <v>44495</v>
      </c>
      <c r="AB2098" s="230">
        <v>751899</v>
      </c>
      <c r="AD2098" s="209" t="s">
        <v>16635</v>
      </c>
      <c r="AE2098" s="210">
        <v>105373.59</v>
      </c>
      <c r="AF2098" s="93"/>
      <c r="AG2098" s="201" t="s">
        <v>32396</v>
      </c>
      <c r="AH2098" s="202">
        <v>9879.6</v>
      </c>
      <c r="AJ2098" s="319" t="s">
        <v>10049</v>
      </c>
      <c r="AK2098" s="320">
        <v>12018003.789999999</v>
      </c>
      <c r="AM2098" s="265" t="s">
        <v>38178</v>
      </c>
      <c r="AN2098" s="266">
        <v>3930.52</v>
      </c>
      <c r="AP2098" s="233" t="s">
        <v>38235</v>
      </c>
      <c r="AQ2098" s="234">
        <v>4525</v>
      </c>
      <c r="AS2098" s="211" t="s">
        <v>7819</v>
      </c>
      <c r="AT2098" s="212">
        <v>36896</v>
      </c>
    </row>
    <row r="2099" spans="5:46" x14ac:dyDescent="0.3">
      <c r="E2099" s="263" t="s">
        <v>37743</v>
      </c>
      <c r="F2099" s="263"/>
      <c r="G2099" s="264">
        <v>4922.54</v>
      </c>
      <c r="I2099" s="227" t="s">
        <v>36996</v>
      </c>
      <c r="J2099" s="227"/>
      <c r="K2099" s="228">
        <v>144027.87</v>
      </c>
      <c r="M2099" s="205" t="s">
        <v>2365</v>
      </c>
      <c r="N2099" s="205"/>
      <c r="O2099" s="206">
        <v>16674</v>
      </c>
      <c r="U2099" s="309" t="s">
        <v>60304</v>
      </c>
      <c r="V2099" s="310">
        <v>148484.76999999999</v>
      </c>
      <c r="X2099" s="267" t="s">
        <v>59501</v>
      </c>
      <c r="Y2099" s="268">
        <v>1027.95</v>
      </c>
      <c r="AA2099" s="229" t="s">
        <v>44496</v>
      </c>
      <c r="AB2099" s="230">
        <v>57527.9</v>
      </c>
      <c r="AD2099" s="209" t="s">
        <v>16636</v>
      </c>
      <c r="AE2099" s="210">
        <v>5932.04</v>
      </c>
      <c r="AF2099" s="93"/>
      <c r="AG2099" s="201" t="s">
        <v>23738</v>
      </c>
      <c r="AH2099" s="202">
        <v>2008.73</v>
      </c>
      <c r="AJ2099" s="319" t="s">
        <v>10050</v>
      </c>
      <c r="AK2099" s="320">
        <v>424940.66</v>
      </c>
      <c r="AM2099" s="265" t="s">
        <v>38183</v>
      </c>
      <c r="AN2099" s="266">
        <v>4922.54</v>
      </c>
      <c r="AP2099" s="233" t="s">
        <v>38240</v>
      </c>
      <c r="AQ2099" s="234">
        <v>144027.87</v>
      </c>
      <c r="AS2099" s="211" t="s">
        <v>8087</v>
      </c>
      <c r="AT2099" s="212">
        <v>13946</v>
      </c>
    </row>
    <row r="2100" spans="5:46" x14ac:dyDescent="0.3">
      <c r="E2100" s="263" t="s">
        <v>37744</v>
      </c>
      <c r="F2100" s="263"/>
      <c r="G2100" s="264">
        <v>21615</v>
      </c>
      <c r="I2100" s="227" t="s">
        <v>36997</v>
      </c>
      <c r="J2100" s="227"/>
      <c r="K2100" s="228">
        <v>46086</v>
      </c>
      <c r="M2100" s="205" t="s">
        <v>2366</v>
      </c>
      <c r="N2100" s="205"/>
      <c r="O2100" s="206">
        <v>74.989999999999995</v>
      </c>
      <c r="U2100" s="309" t="s">
        <v>63644</v>
      </c>
      <c r="V2100" s="310">
        <v>1731.29</v>
      </c>
      <c r="X2100" s="267" t="s">
        <v>51783</v>
      </c>
      <c r="Y2100" s="268">
        <v>16489.740000000002</v>
      </c>
      <c r="AA2100" s="229" t="s">
        <v>44497</v>
      </c>
      <c r="AB2100" s="230">
        <v>365725</v>
      </c>
      <c r="AD2100" s="209" t="s">
        <v>13150</v>
      </c>
      <c r="AE2100" s="210">
        <v>26090.09</v>
      </c>
      <c r="AF2100" s="93"/>
      <c r="AG2100" s="201" t="s">
        <v>23742</v>
      </c>
      <c r="AH2100" s="202">
        <v>9879.6</v>
      </c>
      <c r="AJ2100" s="319" t="s">
        <v>10051</v>
      </c>
      <c r="AK2100" s="320">
        <v>330128.73</v>
      </c>
      <c r="AM2100" s="265" t="s">
        <v>38194</v>
      </c>
      <c r="AN2100" s="266">
        <v>21615</v>
      </c>
      <c r="AP2100" s="233" t="s">
        <v>38248</v>
      </c>
      <c r="AQ2100" s="234">
        <v>46086</v>
      </c>
      <c r="AS2100" s="211" t="s">
        <v>8212</v>
      </c>
      <c r="AT2100" s="212">
        <v>2955</v>
      </c>
    </row>
    <row r="2101" spans="5:46" x14ac:dyDescent="0.3">
      <c r="E2101" s="263" t="s">
        <v>37746</v>
      </c>
      <c r="F2101" s="263"/>
      <c r="G2101" s="264">
        <v>319.04000000000002</v>
      </c>
      <c r="I2101" s="227" t="s">
        <v>36998</v>
      </c>
      <c r="J2101" s="227"/>
      <c r="K2101" s="228">
        <v>93729</v>
      </c>
      <c r="M2101" s="205" t="s">
        <v>2367</v>
      </c>
      <c r="N2101" s="205"/>
      <c r="O2101" s="206">
        <v>6565</v>
      </c>
      <c r="U2101" s="309" t="s">
        <v>64133</v>
      </c>
      <c r="V2101" s="310">
        <v>508.48</v>
      </c>
      <c r="X2101" s="267" t="s">
        <v>16777</v>
      </c>
      <c r="Y2101" s="268">
        <v>1736.51</v>
      </c>
      <c r="AA2101" s="229" t="s">
        <v>44498</v>
      </c>
      <c r="AB2101" s="230">
        <v>28404.400000000001</v>
      </c>
      <c r="AD2101" s="209" t="s">
        <v>13151</v>
      </c>
      <c r="AE2101" s="210">
        <v>1714</v>
      </c>
      <c r="AF2101" s="93"/>
      <c r="AG2101" s="201" t="s">
        <v>32397</v>
      </c>
      <c r="AH2101" s="202">
        <v>1582.54</v>
      </c>
      <c r="AJ2101" s="319" t="s">
        <v>10052</v>
      </c>
      <c r="AK2101" s="320">
        <v>12390418.189999999</v>
      </c>
      <c r="AM2101" s="265" t="s">
        <v>38229</v>
      </c>
      <c r="AN2101" s="266">
        <v>319.04000000000002</v>
      </c>
      <c r="AP2101" s="233" t="s">
        <v>38255</v>
      </c>
      <c r="AQ2101" s="234">
        <v>93729</v>
      </c>
      <c r="AS2101" s="211" t="s">
        <v>8353</v>
      </c>
      <c r="AT2101" s="212">
        <v>29195</v>
      </c>
    </row>
    <row r="2102" spans="5:46" x14ac:dyDescent="0.3">
      <c r="E2102" s="263" t="s">
        <v>37747</v>
      </c>
      <c r="F2102" s="263"/>
      <c r="G2102" s="264">
        <v>6631.13</v>
      </c>
      <c r="I2102" s="227" t="s">
        <v>36999</v>
      </c>
      <c r="J2102" s="227"/>
      <c r="K2102" s="228">
        <v>7353.41</v>
      </c>
      <c r="M2102" s="205" t="s">
        <v>2368</v>
      </c>
      <c r="N2102" s="205"/>
      <c r="O2102" s="206">
        <v>26790.28</v>
      </c>
      <c r="U2102" s="309" t="s">
        <v>63645</v>
      </c>
      <c r="V2102" s="310">
        <v>171.36</v>
      </c>
      <c r="X2102" s="267" t="s">
        <v>38910</v>
      </c>
      <c r="Y2102" s="268">
        <v>38592</v>
      </c>
      <c r="AA2102" s="229" t="s">
        <v>16704</v>
      </c>
      <c r="AB2102" s="230">
        <v>93784.51</v>
      </c>
      <c r="AD2102" s="209" t="s">
        <v>16637</v>
      </c>
      <c r="AE2102" s="210">
        <v>17500</v>
      </c>
      <c r="AF2102" s="93"/>
      <c r="AG2102" s="201" t="s">
        <v>32398</v>
      </c>
      <c r="AH2102" s="202">
        <v>2700</v>
      </c>
      <c r="AJ2102" s="319" t="s">
        <v>10054</v>
      </c>
      <c r="AK2102" s="320">
        <v>18900720.809999999</v>
      </c>
      <c r="AM2102" s="265" t="s">
        <v>38234</v>
      </c>
      <c r="AN2102" s="266">
        <v>6631.13</v>
      </c>
      <c r="AP2102" s="233" t="s">
        <v>38263</v>
      </c>
      <c r="AQ2102" s="234">
        <v>7353.41</v>
      </c>
      <c r="AS2102" s="211" t="s">
        <v>8741</v>
      </c>
      <c r="AT2102" s="212">
        <v>2696</v>
      </c>
    </row>
    <row r="2103" spans="5:46" x14ac:dyDescent="0.3">
      <c r="E2103" s="263" t="s">
        <v>37749</v>
      </c>
      <c r="F2103" s="263"/>
      <c r="G2103" s="264">
        <v>44344.78</v>
      </c>
      <c r="I2103" s="227" t="s">
        <v>37001</v>
      </c>
      <c r="J2103" s="227"/>
      <c r="K2103" s="228">
        <v>3766</v>
      </c>
      <c r="M2103" s="205" t="s">
        <v>2369</v>
      </c>
      <c r="N2103" s="205"/>
      <c r="O2103" s="206">
        <v>9102</v>
      </c>
      <c r="U2103" s="309" t="s">
        <v>63646</v>
      </c>
      <c r="V2103" s="310">
        <v>560.39</v>
      </c>
      <c r="X2103" s="267" t="s">
        <v>60234</v>
      </c>
      <c r="Y2103" s="268">
        <v>-60103.58</v>
      </c>
      <c r="AA2103" s="229" t="s">
        <v>38905</v>
      </c>
      <c r="AB2103" s="230">
        <v>-571.58000000000004</v>
      </c>
      <c r="AD2103" s="209" t="s">
        <v>16638</v>
      </c>
      <c r="AE2103" s="210">
        <v>57105.599999999999</v>
      </c>
      <c r="AF2103" s="93"/>
      <c r="AG2103" s="201" t="s">
        <v>32399</v>
      </c>
      <c r="AH2103" s="202">
        <v>144.36000000000001</v>
      </c>
      <c r="AJ2103" s="319" t="s">
        <v>10055</v>
      </c>
      <c r="AK2103" s="320">
        <v>785125.67</v>
      </c>
      <c r="AM2103" s="265" t="s">
        <v>38244</v>
      </c>
      <c r="AN2103" s="266">
        <v>44344.78</v>
      </c>
      <c r="AP2103" s="233" t="s">
        <v>38273</v>
      </c>
      <c r="AQ2103" s="234">
        <v>3766</v>
      </c>
      <c r="AS2103" s="211" t="s">
        <v>9002</v>
      </c>
      <c r="AT2103" s="212">
        <v>28428</v>
      </c>
    </row>
    <row r="2104" spans="5:46" x14ac:dyDescent="0.3">
      <c r="E2104" s="263" t="s">
        <v>37750</v>
      </c>
      <c r="F2104" s="263"/>
      <c r="G2104" s="264">
        <v>631</v>
      </c>
      <c r="I2104" s="227" t="s">
        <v>37002</v>
      </c>
      <c r="J2104" s="227"/>
      <c r="K2104" s="228">
        <v>144008</v>
      </c>
      <c r="M2104" s="205" t="s">
        <v>2370</v>
      </c>
      <c r="N2104" s="205"/>
      <c r="O2104" s="206">
        <v>16031.81</v>
      </c>
      <c r="U2104" s="309" t="s">
        <v>64134</v>
      </c>
      <c r="V2104" s="310">
        <v>403.71</v>
      </c>
      <c r="X2104" s="267" t="s">
        <v>63062</v>
      </c>
      <c r="Y2104" s="268">
        <v>52419</v>
      </c>
      <c r="AA2104" s="229" t="s">
        <v>38906</v>
      </c>
      <c r="AB2104" s="230">
        <v>302.41000000000003</v>
      </c>
      <c r="AD2104" s="209" t="s">
        <v>16639</v>
      </c>
      <c r="AE2104" s="210">
        <v>-188.83</v>
      </c>
      <c r="AF2104" s="93"/>
      <c r="AG2104" s="201" t="s">
        <v>32400</v>
      </c>
      <c r="AH2104" s="202">
        <v>1582.54</v>
      </c>
      <c r="AJ2104" s="319" t="s">
        <v>10056</v>
      </c>
      <c r="AK2104" s="320">
        <v>5229.09</v>
      </c>
      <c r="AM2104" s="265" t="s">
        <v>38247</v>
      </c>
      <c r="AN2104" s="266">
        <v>631</v>
      </c>
      <c r="AP2104" s="233" t="s">
        <v>38278</v>
      </c>
      <c r="AQ2104" s="234">
        <v>144008</v>
      </c>
      <c r="AS2104" s="211" t="s">
        <v>9327</v>
      </c>
      <c r="AT2104" s="212">
        <v>41157</v>
      </c>
    </row>
    <row r="2105" spans="5:46" x14ac:dyDescent="0.3">
      <c r="E2105" s="263" t="s">
        <v>37751</v>
      </c>
      <c r="F2105" s="263"/>
      <c r="G2105" s="264">
        <v>7726.44</v>
      </c>
      <c r="I2105" s="227" t="s">
        <v>37003</v>
      </c>
      <c r="J2105" s="227"/>
      <c r="K2105" s="228">
        <v>41725.17</v>
      </c>
      <c r="M2105" s="205" t="s">
        <v>2371</v>
      </c>
      <c r="N2105" s="205"/>
      <c r="O2105" s="206">
        <v>15592.4</v>
      </c>
      <c r="U2105" s="309" t="s">
        <v>67376</v>
      </c>
      <c r="V2105" s="310">
        <v>34477.42</v>
      </c>
      <c r="X2105" s="267" t="s">
        <v>54911</v>
      </c>
      <c r="Y2105" s="268">
        <v>11309.68</v>
      </c>
      <c r="AA2105" s="229" t="s">
        <v>48723</v>
      </c>
      <c r="AB2105" s="230">
        <v>350</v>
      </c>
      <c r="AD2105" s="209" t="s">
        <v>16640</v>
      </c>
      <c r="AE2105" s="210">
        <v>205.87</v>
      </c>
      <c r="AF2105" s="93"/>
      <c r="AG2105" s="201" t="s">
        <v>23760</v>
      </c>
      <c r="AH2105" s="202">
        <v>2700</v>
      </c>
      <c r="AJ2105" s="319" t="s">
        <v>10057</v>
      </c>
      <c r="AK2105" s="320">
        <v>1758052.97</v>
      </c>
      <c r="AM2105" s="265" t="s">
        <v>38252</v>
      </c>
      <c r="AN2105" s="266">
        <v>7726.44</v>
      </c>
      <c r="AP2105" s="233" t="s">
        <v>38283</v>
      </c>
      <c r="AQ2105" s="234">
        <v>41725.17</v>
      </c>
      <c r="AS2105" s="211" t="s">
        <v>11327</v>
      </c>
      <c r="AT2105" s="212">
        <v>5600.66</v>
      </c>
    </row>
    <row r="2106" spans="5:46" x14ac:dyDescent="0.3">
      <c r="E2106" s="263" t="s">
        <v>37752</v>
      </c>
      <c r="F2106" s="263"/>
      <c r="G2106" s="264">
        <v>1308</v>
      </c>
      <c r="I2106" s="227" t="s">
        <v>37004</v>
      </c>
      <c r="J2106" s="227"/>
      <c r="K2106" s="228">
        <v>5401.97</v>
      </c>
      <c r="M2106" s="205" t="s">
        <v>2372</v>
      </c>
      <c r="N2106" s="205"/>
      <c r="O2106" s="206">
        <v>499.98</v>
      </c>
      <c r="U2106" s="309" t="s">
        <v>66573</v>
      </c>
      <c r="V2106" s="310">
        <v>450101.48</v>
      </c>
      <c r="X2106" s="267" t="s">
        <v>54912</v>
      </c>
      <c r="Y2106" s="268">
        <v>52764.93</v>
      </c>
      <c r="AA2106" s="229" t="s">
        <v>49702</v>
      </c>
      <c r="AB2106" s="230">
        <v>6800</v>
      </c>
      <c r="AD2106" s="209" t="s">
        <v>16641</v>
      </c>
      <c r="AE2106" s="210">
        <v>9236.25</v>
      </c>
      <c r="AF2106" s="93"/>
      <c r="AG2106" s="201" t="s">
        <v>23764</v>
      </c>
      <c r="AH2106" s="202">
        <v>144.36000000000001</v>
      </c>
      <c r="AJ2106" s="319" t="s">
        <v>10058</v>
      </c>
      <c r="AK2106" s="320">
        <v>1402139.02</v>
      </c>
      <c r="AM2106" s="265" t="s">
        <v>38254</v>
      </c>
      <c r="AN2106" s="266">
        <v>1308</v>
      </c>
      <c r="AP2106" s="233" t="s">
        <v>38297</v>
      </c>
      <c r="AQ2106" s="234">
        <v>5401.97</v>
      </c>
      <c r="AS2106" s="211" t="s">
        <v>9897</v>
      </c>
      <c r="AT2106" s="212">
        <v>254670.66</v>
      </c>
    </row>
    <row r="2107" spans="5:46" x14ac:dyDescent="0.3">
      <c r="E2107" s="263" t="s">
        <v>37753</v>
      </c>
      <c r="F2107" s="263"/>
      <c r="G2107" s="264">
        <v>17463.68</v>
      </c>
      <c r="I2107" s="227" t="s">
        <v>37005</v>
      </c>
      <c r="J2107" s="227"/>
      <c r="K2107" s="228">
        <v>2290.5</v>
      </c>
      <c r="M2107" s="205" t="s">
        <v>2373</v>
      </c>
      <c r="N2107" s="205"/>
      <c r="O2107" s="206">
        <v>7903</v>
      </c>
      <c r="U2107" s="309" t="s">
        <v>63094</v>
      </c>
      <c r="V2107" s="310">
        <v>13462.4</v>
      </c>
      <c r="X2107" s="267" t="s">
        <v>54913</v>
      </c>
      <c r="Y2107" s="268">
        <v>5162.8</v>
      </c>
      <c r="AA2107" s="229" t="s">
        <v>48724</v>
      </c>
      <c r="AB2107" s="230">
        <v>6.33</v>
      </c>
      <c r="AD2107" s="209" t="s">
        <v>16642</v>
      </c>
      <c r="AE2107" s="210">
        <v>14586</v>
      </c>
      <c r="AF2107" s="93"/>
      <c r="AG2107" s="201" t="s">
        <v>32401</v>
      </c>
      <c r="AH2107" s="202">
        <v>828.82</v>
      </c>
      <c r="AJ2107" s="319" t="s">
        <v>10059</v>
      </c>
      <c r="AK2107" s="320">
        <v>124374.23</v>
      </c>
      <c r="AM2107" s="265" t="s">
        <v>38259</v>
      </c>
      <c r="AN2107" s="266">
        <v>17463.68</v>
      </c>
      <c r="AP2107" s="233" t="s">
        <v>38299</v>
      </c>
      <c r="AQ2107" s="234">
        <v>2290.5</v>
      </c>
      <c r="AS2107" s="211" t="s">
        <v>6739</v>
      </c>
      <c r="AT2107" s="212">
        <v>16500</v>
      </c>
    </row>
    <row r="2108" spans="5:46" x14ac:dyDescent="0.3">
      <c r="E2108" s="263" t="s">
        <v>37755</v>
      </c>
      <c r="F2108" s="263"/>
      <c r="G2108" s="264">
        <v>8428.61</v>
      </c>
      <c r="I2108" s="227" t="s">
        <v>37006</v>
      </c>
      <c r="J2108" s="227"/>
      <c r="K2108" s="228">
        <v>25153</v>
      </c>
      <c r="M2108" s="205" t="s">
        <v>2374</v>
      </c>
      <c r="N2108" s="205"/>
      <c r="O2108" s="206">
        <v>5787.52</v>
      </c>
      <c r="U2108" s="309" t="s">
        <v>64136</v>
      </c>
      <c r="V2108" s="310">
        <v>1829</v>
      </c>
      <c r="X2108" s="267" t="s">
        <v>54914</v>
      </c>
      <c r="Y2108" s="268">
        <v>9761.67</v>
      </c>
      <c r="AA2108" s="229" t="s">
        <v>36079</v>
      </c>
      <c r="AB2108" s="230">
        <v>249.32</v>
      </c>
      <c r="AD2108" s="209" t="s">
        <v>16643</v>
      </c>
      <c r="AE2108" s="210">
        <v>46470.3</v>
      </c>
      <c r="AF2108" s="93"/>
      <c r="AG2108" s="201" t="s">
        <v>32402</v>
      </c>
      <c r="AH2108" s="202">
        <v>13017.18</v>
      </c>
      <c r="AJ2108" s="319" t="s">
        <v>42044</v>
      </c>
      <c r="AK2108" s="320">
        <v>315563.24</v>
      </c>
      <c r="AM2108" s="265" t="s">
        <v>38267</v>
      </c>
      <c r="AN2108" s="266">
        <v>8428.61</v>
      </c>
      <c r="AP2108" s="233" t="s">
        <v>38302</v>
      </c>
      <c r="AQ2108" s="234">
        <v>25153</v>
      </c>
      <c r="AS2108" s="211" t="s">
        <v>7140</v>
      </c>
      <c r="AT2108" s="212">
        <v>210</v>
      </c>
    </row>
    <row r="2109" spans="5:46" x14ac:dyDescent="0.3">
      <c r="E2109" s="263" t="s">
        <v>37756</v>
      </c>
      <c r="F2109" s="263"/>
      <c r="G2109" s="264">
        <v>31117.040000000001</v>
      </c>
      <c r="I2109" s="227" t="s">
        <v>37007</v>
      </c>
      <c r="J2109" s="227"/>
      <c r="K2109" s="228">
        <v>245896.11</v>
      </c>
      <c r="M2109" s="205" t="s">
        <v>2375</v>
      </c>
      <c r="N2109" s="205"/>
      <c r="O2109" s="206">
        <v>4918</v>
      </c>
      <c r="U2109" s="309" t="s">
        <v>59545</v>
      </c>
      <c r="V2109" s="310">
        <v>12500</v>
      </c>
      <c r="X2109" s="267" t="s">
        <v>54915</v>
      </c>
      <c r="Y2109" s="268">
        <v>2298.75</v>
      </c>
      <c r="AA2109" s="229" t="s">
        <v>34631</v>
      </c>
      <c r="AB2109" s="230">
        <v>7998.66</v>
      </c>
      <c r="AD2109" s="209" t="s">
        <v>16644</v>
      </c>
      <c r="AE2109" s="210">
        <v>383834.64</v>
      </c>
      <c r="AF2109" s="93"/>
      <c r="AG2109" s="201" t="s">
        <v>23779</v>
      </c>
      <c r="AH2109" s="202">
        <v>828.82</v>
      </c>
      <c r="AJ2109" s="319" t="s">
        <v>10061</v>
      </c>
      <c r="AK2109" s="320">
        <v>134780.57999999999</v>
      </c>
      <c r="AM2109" s="265" t="s">
        <v>38272</v>
      </c>
      <c r="AN2109" s="266">
        <v>31117.040000000001</v>
      </c>
      <c r="AP2109" s="233" t="s">
        <v>38309</v>
      </c>
      <c r="AQ2109" s="234">
        <v>245896.11</v>
      </c>
      <c r="AS2109" s="211" t="s">
        <v>7410</v>
      </c>
      <c r="AT2109" s="212">
        <v>2111.04</v>
      </c>
    </row>
    <row r="2110" spans="5:46" x14ac:dyDescent="0.3">
      <c r="E2110" s="263" t="s">
        <v>37757</v>
      </c>
      <c r="F2110" s="263"/>
      <c r="G2110" s="264">
        <v>3239.65</v>
      </c>
      <c r="I2110" s="227" t="s">
        <v>37008</v>
      </c>
      <c r="J2110" s="227"/>
      <c r="K2110" s="228">
        <v>6725.42</v>
      </c>
      <c r="M2110" s="205" t="s">
        <v>2376</v>
      </c>
      <c r="N2110" s="205"/>
      <c r="O2110" s="206">
        <v>3100.86</v>
      </c>
      <c r="U2110" s="309" t="s">
        <v>59546</v>
      </c>
      <c r="V2110" s="310">
        <v>956.26</v>
      </c>
      <c r="X2110" s="267" t="s">
        <v>54916</v>
      </c>
      <c r="Y2110" s="268">
        <v>6219.25</v>
      </c>
      <c r="AA2110" s="229" t="s">
        <v>34632</v>
      </c>
      <c r="AB2110" s="230">
        <v>109907.42</v>
      </c>
      <c r="AD2110" s="209" t="s">
        <v>16645</v>
      </c>
      <c r="AE2110" s="210">
        <v>53089.19</v>
      </c>
      <c r="AF2110" s="93"/>
      <c r="AG2110" s="201" t="s">
        <v>23780</v>
      </c>
      <c r="AH2110" s="202">
        <v>13017.18</v>
      </c>
      <c r="AJ2110" s="319" t="s">
        <v>10064</v>
      </c>
      <c r="AK2110" s="320">
        <v>121853.08</v>
      </c>
      <c r="AM2110" s="265" t="s">
        <v>38277</v>
      </c>
      <c r="AN2110" s="266">
        <v>3239.65</v>
      </c>
      <c r="AP2110" s="233" t="s">
        <v>38317</v>
      </c>
      <c r="AQ2110" s="234">
        <v>6725.42</v>
      </c>
      <c r="AS2110" s="211" t="s">
        <v>7820</v>
      </c>
      <c r="AT2110" s="212">
        <v>297.60000000000002</v>
      </c>
    </row>
    <row r="2111" spans="5:46" x14ac:dyDescent="0.3">
      <c r="E2111" s="263" t="s">
        <v>37758</v>
      </c>
      <c r="F2111" s="263"/>
      <c r="G2111" s="264">
        <v>66757.97</v>
      </c>
      <c r="I2111" s="227" t="s">
        <v>37010</v>
      </c>
      <c r="J2111" s="227"/>
      <c r="K2111" s="228">
        <v>1698</v>
      </c>
      <c r="M2111" s="205" t="s">
        <v>2377</v>
      </c>
      <c r="N2111" s="205"/>
      <c r="O2111" s="206">
        <v>33429</v>
      </c>
      <c r="U2111" s="309" t="s">
        <v>59547</v>
      </c>
      <c r="V2111" s="310">
        <v>3127.5</v>
      </c>
      <c r="X2111" s="267" t="s">
        <v>54917</v>
      </c>
      <c r="Y2111" s="268">
        <v>18654.41</v>
      </c>
      <c r="AA2111" s="229" t="s">
        <v>34633</v>
      </c>
      <c r="AB2111" s="230">
        <v>6366.84</v>
      </c>
      <c r="AD2111" s="209" t="s">
        <v>16646</v>
      </c>
      <c r="AE2111" s="210">
        <v>1406.16</v>
      </c>
      <c r="AF2111" s="93"/>
      <c r="AG2111" s="201" t="s">
        <v>32403</v>
      </c>
      <c r="AH2111" s="202">
        <v>2700</v>
      </c>
      <c r="AJ2111" s="319" t="s">
        <v>10066</v>
      </c>
      <c r="AK2111" s="320">
        <v>311396.53000000003</v>
      </c>
      <c r="AM2111" s="265" t="s">
        <v>38282</v>
      </c>
      <c r="AN2111" s="266">
        <v>66757.97</v>
      </c>
      <c r="AP2111" s="233" t="s">
        <v>38330</v>
      </c>
      <c r="AQ2111" s="234">
        <v>1698</v>
      </c>
      <c r="AS2111" s="211" t="s">
        <v>10480</v>
      </c>
      <c r="AT2111" s="212">
        <v>369.93</v>
      </c>
    </row>
    <row r="2112" spans="5:46" x14ac:dyDescent="0.3">
      <c r="E2112" s="263" t="s">
        <v>37759</v>
      </c>
      <c r="F2112" s="263"/>
      <c r="G2112" s="264">
        <v>23816.91</v>
      </c>
      <c r="I2112" s="227" t="s">
        <v>37011</v>
      </c>
      <c r="J2112" s="227"/>
      <c r="K2112" s="228">
        <v>53859.38</v>
      </c>
      <c r="M2112" s="205" t="s">
        <v>2378</v>
      </c>
      <c r="N2112" s="205"/>
      <c r="O2112" s="206">
        <v>2175</v>
      </c>
      <c r="U2112" s="309" t="s">
        <v>61340</v>
      </c>
      <c r="V2112" s="310">
        <v>2528.85</v>
      </c>
      <c r="X2112" s="267" t="s">
        <v>54918</v>
      </c>
      <c r="Y2112" s="268">
        <v>4784.8</v>
      </c>
      <c r="AA2112" s="229" t="s">
        <v>34634</v>
      </c>
      <c r="AB2112" s="230">
        <v>9538.82</v>
      </c>
      <c r="AD2112" s="209" t="s">
        <v>16647</v>
      </c>
      <c r="AE2112" s="210">
        <v>40549.57</v>
      </c>
      <c r="AF2112" s="93"/>
      <c r="AG2112" s="201" t="s">
        <v>32404</v>
      </c>
      <c r="AH2112" s="202">
        <v>14186</v>
      </c>
      <c r="AJ2112" s="319" t="s">
        <v>42045</v>
      </c>
      <c r="AK2112" s="320">
        <v>217456</v>
      </c>
      <c r="AM2112" s="265" t="s">
        <v>38287</v>
      </c>
      <c r="AN2112" s="266">
        <v>23816.91</v>
      </c>
      <c r="AP2112" s="233" t="s">
        <v>38333</v>
      </c>
      <c r="AQ2112" s="234">
        <v>53859.38</v>
      </c>
      <c r="AS2112" s="211" t="s">
        <v>8354</v>
      </c>
      <c r="AT2112" s="212">
        <v>834.57</v>
      </c>
    </row>
    <row r="2113" spans="5:46" x14ac:dyDescent="0.3">
      <c r="E2113" s="263" t="s">
        <v>37760</v>
      </c>
      <c r="F2113" s="263"/>
      <c r="G2113" s="264">
        <v>451.04</v>
      </c>
      <c r="I2113" s="227" t="s">
        <v>37012</v>
      </c>
      <c r="J2113" s="227"/>
      <c r="K2113" s="228">
        <v>1162</v>
      </c>
      <c r="M2113" s="205" t="s">
        <v>2379</v>
      </c>
      <c r="N2113" s="205"/>
      <c r="O2113" s="206">
        <v>15491</v>
      </c>
      <c r="U2113" s="309" t="s">
        <v>64137</v>
      </c>
      <c r="V2113" s="310">
        <v>2253.0700000000002</v>
      </c>
      <c r="X2113" s="267" t="s">
        <v>64055</v>
      </c>
      <c r="Y2113" s="268">
        <v>4949.47</v>
      </c>
      <c r="AA2113" s="229" t="s">
        <v>34635</v>
      </c>
      <c r="AB2113" s="230">
        <v>11539.57</v>
      </c>
      <c r="AD2113" s="209" t="s">
        <v>16648</v>
      </c>
      <c r="AE2113" s="210">
        <v>3014.39</v>
      </c>
      <c r="AF2113" s="93"/>
      <c r="AG2113" s="201" t="s">
        <v>32405</v>
      </c>
      <c r="AH2113" s="202">
        <v>2700</v>
      </c>
      <c r="AJ2113" s="319" t="s">
        <v>44211</v>
      </c>
      <c r="AK2113" s="320">
        <v>84242.09</v>
      </c>
      <c r="AM2113" s="265" t="s">
        <v>38291</v>
      </c>
      <c r="AN2113" s="266">
        <v>451.04</v>
      </c>
      <c r="AP2113" s="233" t="s">
        <v>38338</v>
      </c>
      <c r="AQ2113" s="234">
        <v>1162</v>
      </c>
      <c r="AS2113" s="211" t="s">
        <v>9003</v>
      </c>
      <c r="AT2113" s="212">
        <v>3380.37</v>
      </c>
    </row>
    <row r="2114" spans="5:46" x14ac:dyDescent="0.3">
      <c r="E2114" s="263" t="s">
        <v>37761</v>
      </c>
      <c r="F2114" s="263"/>
      <c r="G2114" s="264">
        <v>3763</v>
      </c>
      <c r="I2114" s="227" t="s">
        <v>37013</v>
      </c>
      <c r="J2114" s="227"/>
      <c r="K2114" s="228">
        <v>79407</v>
      </c>
      <c r="M2114" s="205" t="s">
        <v>2380</v>
      </c>
      <c r="N2114" s="205"/>
      <c r="O2114" s="206">
        <v>6310</v>
      </c>
      <c r="U2114" s="309" t="s">
        <v>60305</v>
      </c>
      <c r="V2114" s="310">
        <v>16259.68</v>
      </c>
      <c r="X2114" s="267" t="s">
        <v>54919</v>
      </c>
      <c r="Y2114" s="268">
        <v>101627.56</v>
      </c>
      <c r="AA2114" s="229" t="s">
        <v>34636</v>
      </c>
      <c r="AB2114" s="230">
        <v>1546.64</v>
      </c>
      <c r="AD2114" s="209" t="s">
        <v>16649</v>
      </c>
      <c r="AE2114" s="210">
        <v>40331.46</v>
      </c>
      <c r="AF2114" s="93"/>
      <c r="AG2114" s="201" t="s">
        <v>23810</v>
      </c>
      <c r="AH2114" s="202">
        <v>14186</v>
      </c>
      <c r="AJ2114" s="319" t="s">
        <v>10068</v>
      </c>
      <c r="AK2114" s="320">
        <v>18646.41</v>
      </c>
      <c r="AM2114" s="265" t="s">
        <v>38296</v>
      </c>
      <c r="AN2114" s="266">
        <v>3763</v>
      </c>
      <c r="AP2114" s="233" t="s">
        <v>38340</v>
      </c>
      <c r="AQ2114" s="234">
        <v>79407</v>
      </c>
      <c r="AS2114" s="211" t="s">
        <v>10546</v>
      </c>
      <c r="AT2114" s="212">
        <v>5225</v>
      </c>
    </row>
    <row r="2115" spans="5:46" x14ac:dyDescent="0.3">
      <c r="E2115" s="263" t="s">
        <v>37762</v>
      </c>
      <c r="F2115" s="263"/>
      <c r="G2115" s="264">
        <v>23950</v>
      </c>
      <c r="I2115" s="227" t="s">
        <v>37014</v>
      </c>
      <c r="J2115" s="227"/>
      <c r="K2115" s="228">
        <v>626.51</v>
      </c>
      <c r="M2115" s="205" t="s">
        <v>2381</v>
      </c>
      <c r="N2115" s="205"/>
      <c r="O2115" s="206">
        <v>2000</v>
      </c>
      <c r="U2115" s="309" t="s">
        <v>60306</v>
      </c>
      <c r="V2115" s="310">
        <v>1243.8800000000001</v>
      </c>
      <c r="X2115" s="267" t="s">
        <v>57284</v>
      </c>
      <c r="Y2115" s="268">
        <v>4229.68</v>
      </c>
      <c r="AA2115" s="229" t="s">
        <v>34637</v>
      </c>
      <c r="AB2115" s="230">
        <v>660</v>
      </c>
      <c r="AD2115" s="209" t="s">
        <v>16650</v>
      </c>
      <c r="AE2115" s="210">
        <v>1551.62</v>
      </c>
      <c r="AF2115" s="93"/>
      <c r="AG2115" s="201" t="s">
        <v>13885</v>
      </c>
      <c r="AH2115" s="202">
        <v>12335</v>
      </c>
      <c r="AJ2115" s="319" t="s">
        <v>10069</v>
      </c>
      <c r="AK2115" s="320">
        <v>200304.15</v>
      </c>
      <c r="AM2115" s="265" t="s">
        <v>38306</v>
      </c>
      <c r="AN2115" s="266">
        <v>23950</v>
      </c>
      <c r="AP2115" s="233" t="s">
        <v>38349</v>
      </c>
      <c r="AQ2115" s="234">
        <v>626.51</v>
      </c>
      <c r="AS2115" s="211" t="s">
        <v>9534</v>
      </c>
      <c r="AT2115" s="212">
        <v>827</v>
      </c>
    </row>
    <row r="2116" spans="5:46" x14ac:dyDescent="0.3">
      <c r="E2116" s="263" t="s">
        <v>37763</v>
      </c>
      <c r="F2116" s="263"/>
      <c r="G2116" s="264">
        <v>11115.87</v>
      </c>
      <c r="I2116" s="227" t="s">
        <v>37015</v>
      </c>
      <c r="J2116" s="227"/>
      <c r="K2116" s="228">
        <v>31245</v>
      </c>
      <c r="M2116" s="205" t="s">
        <v>2382</v>
      </c>
      <c r="N2116" s="205"/>
      <c r="O2116" s="206">
        <v>2000</v>
      </c>
      <c r="U2116" s="309" t="s">
        <v>60307</v>
      </c>
      <c r="V2116" s="310">
        <v>4068.18</v>
      </c>
      <c r="X2116" s="267" t="s">
        <v>51786</v>
      </c>
      <c r="Y2116" s="268">
        <v>360</v>
      </c>
      <c r="AA2116" s="229" t="s">
        <v>34638</v>
      </c>
      <c r="AB2116" s="230">
        <v>4632.38</v>
      </c>
      <c r="AD2116" s="209" t="s">
        <v>16651</v>
      </c>
      <c r="AE2116" s="210">
        <v>4778.25</v>
      </c>
      <c r="AF2116" s="93"/>
      <c r="AG2116" s="201" t="s">
        <v>32406</v>
      </c>
      <c r="AH2116" s="202">
        <v>1605.5</v>
      </c>
      <c r="AJ2116" s="319" t="s">
        <v>44212</v>
      </c>
      <c r="AK2116" s="320">
        <v>231375.04</v>
      </c>
      <c r="AM2116" s="265" t="s">
        <v>38313</v>
      </c>
      <c r="AN2116" s="266">
        <v>11115.87</v>
      </c>
      <c r="AP2116" s="233" t="s">
        <v>38354</v>
      </c>
      <c r="AQ2116" s="234">
        <v>31245</v>
      </c>
      <c r="AS2116" s="211" t="s">
        <v>11108</v>
      </c>
      <c r="AT2116" s="212">
        <v>5221.67</v>
      </c>
    </row>
    <row r="2117" spans="5:46" x14ac:dyDescent="0.3">
      <c r="E2117" s="263" t="s">
        <v>37764</v>
      </c>
      <c r="F2117" s="263"/>
      <c r="G2117" s="264">
        <v>8731</v>
      </c>
      <c r="I2117" s="227" t="s">
        <v>37016</v>
      </c>
      <c r="J2117" s="227"/>
      <c r="K2117" s="228">
        <v>15677.92</v>
      </c>
      <c r="M2117" s="205" t="s">
        <v>2383</v>
      </c>
      <c r="N2117" s="205"/>
      <c r="O2117" s="206">
        <v>33036.32</v>
      </c>
      <c r="U2117" s="309" t="s">
        <v>61341</v>
      </c>
      <c r="V2117" s="310">
        <v>97.69</v>
      </c>
      <c r="X2117" s="267" t="s">
        <v>51788</v>
      </c>
      <c r="Y2117" s="268">
        <v>27.54</v>
      </c>
      <c r="AA2117" s="229" t="s">
        <v>34639</v>
      </c>
      <c r="AB2117" s="230">
        <v>4381.84</v>
      </c>
      <c r="AD2117" s="209" t="s">
        <v>16652</v>
      </c>
      <c r="AE2117" s="210">
        <v>43146</v>
      </c>
      <c r="AF2117" s="93"/>
      <c r="AG2117" s="201" t="s">
        <v>32407</v>
      </c>
      <c r="AH2117" s="202">
        <v>121.55</v>
      </c>
      <c r="AJ2117" s="319" t="s">
        <v>10070</v>
      </c>
      <c r="AK2117" s="320">
        <v>122851.78</v>
      </c>
      <c r="AM2117" s="265" t="s">
        <v>38321</v>
      </c>
      <c r="AN2117" s="266">
        <v>8731</v>
      </c>
      <c r="AP2117" s="233" t="s">
        <v>38359</v>
      </c>
      <c r="AQ2117" s="234">
        <v>15677.92</v>
      </c>
      <c r="AS2117" s="211" t="s">
        <v>11328</v>
      </c>
      <c r="AT2117" s="212">
        <v>1485</v>
      </c>
    </row>
    <row r="2118" spans="5:46" x14ac:dyDescent="0.3">
      <c r="E2118" s="263" t="s">
        <v>37765</v>
      </c>
      <c r="F2118" s="263"/>
      <c r="G2118" s="264">
        <v>11999.92</v>
      </c>
      <c r="I2118" s="227" t="s">
        <v>37017</v>
      </c>
      <c r="J2118" s="227"/>
      <c r="K2118" s="228">
        <v>17816.669999999998</v>
      </c>
      <c r="M2118" s="205" t="s">
        <v>2384</v>
      </c>
      <c r="N2118" s="205"/>
      <c r="O2118" s="206">
        <v>111973.31</v>
      </c>
      <c r="U2118" s="309" t="s">
        <v>47889</v>
      </c>
      <c r="V2118" s="310">
        <v>52304</v>
      </c>
      <c r="X2118" s="267" t="s">
        <v>51789</v>
      </c>
      <c r="Y2118" s="268">
        <v>88.2</v>
      </c>
      <c r="AA2118" s="229" t="s">
        <v>34640</v>
      </c>
      <c r="AB2118" s="230">
        <v>4969.1499999999996</v>
      </c>
      <c r="AD2118" s="209" t="s">
        <v>16653</v>
      </c>
      <c r="AE2118" s="210">
        <v>46470.3</v>
      </c>
      <c r="AF2118" s="93"/>
      <c r="AG2118" s="201" t="s">
        <v>32408</v>
      </c>
      <c r="AH2118" s="202">
        <v>22.56</v>
      </c>
      <c r="AJ2118" s="319" t="s">
        <v>10072</v>
      </c>
      <c r="AK2118" s="320">
        <v>18589.419999999998</v>
      </c>
      <c r="AM2118" s="265" t="s">
        <v>38326</v>
      </c>
      <c r="AN2118" s="266">
        <v>11999.92</v>
      </c>
      <c r="AP2118" s="233" t="s">
        <v>38364</v>
      </c>
      <c r="AQ2118" s="234">
        <v>17816.669999999998</v>
      </c>
      <c r="AS2118" s="211" t="s">
        <v>9898</v>
      </c>
      <c r="AT2118" s="212">
        <v>36462.18</v>
      </c>
    </row>
    <row r="2119" spans="5:46" x14ac:dyDescent="0.3">
      <c r="E2119" s="263" t="s">
        <v>37766</v>
      </c>
      <c r="F2119" s="263"/>
      <c r="G2119" s="264">
        <v>9518.0300000000007</v>
      </c>
      <c r="I2119" s="227" t="s">
        <v>37019</v>
      </c>
      <c r="J2119" s="227"/>
      <c r="K2119" s="228">
        <v>797057.18</v>
      </c>
      <c r="M2119" s="205" t="s">
        <v>2385</v>
      </c>
      <c r="N2119" s="205"/>
      <c r="O2119" s="206">
        <v>2024</v>
      </c>
      <c r="U2119" s="309" t="s">
        <v>47890</v>
      </c>
      <c r="V2119" s="310">
        <v>3894.67</v>
      </c>
      <c r="X2119" s="267" t="s">
        <v>51791</v>
      </c>
      <c r="Y2119" s="268">
        <v>1314.96</v>
      </c>
      <c r="AA2119" s="229" t="s">
        <v>34641</v>
      </c>
      <c r="AB2119" s="230">
        <v>49800</v>
      </c>
      <c r="AD2119" s="209" t="s">
        <v>16654</v>
      </c>
      <c r="AE2119" s="210">
        <v>501024.95</v>
      </c>
      <c r="AF2119" s="93"/>
      <c r="AG2119" s="201" t="s">
        <v>32409</v>
      </c>
      <c r="AH2119" s="202">
        <v>139.19</v>
      </c>
      <c r="AJ2119" s="319" t="s">
        <v>10073</v>
      </c>
      <c r="AK2119" s="320">
        <v>197668.83</v>
      </c>
      <c r="AM2119" s="265" t="s">
        <v>38337</v>
      </c>
      <c r="AN2119" s="266">
        <v>9518.0300000000007</v>
      </c>
      <c r="AP2119" s="233" t="s">
        <v>38375</v>
      </c>
      <c r="AQ2119" s="234">
        <v>797057.18</v>
      </c>
      <c r="AS2119" s="211" t="s">
        <v>6740</v>
      </c>
      <c r="AT2119" s="212">
        <v>163131.35</v>
      </c>
    </row>
    <row r="2120" spans="5:46" x14ac:dyDescent="0.3">
      <c r="E2120" s="263" t="s">
        <v>37767</v>
      </c>
      <c r="F2120" s="263"/>
      <c r="G2120" s="264">
        <v>34949.760000000002</v>
      </c>
      <c r="I2120" s="227" t="s">
        <v>37020</v>
      </c>
      <c r="J2120" s="227"/>
      <c r="K2120" s="228">
        <v>12000</v>
      </c>
      <c r="M2120" s="205" t="s">
        <v>2386</v>
      </c>
      <c r="N2120" s="205"/>
      <c r="O2120" s="206">
        <v>2000</v>
      </c>
      <c r="U2120" s="309" t="s">
        <v>52076</v>
      </c>
      <c r="V2120" s="310">
        <v>2951.45</v>
      </c>
      <c r="X2120" s="267" t="s">
        <v>51792</v>
      </c>
      <c r="Y2120" s="268">
        <v>16927.560000000001</v>
      </c>
      <c r="AA2120" s="229" t="s">
        <v>34642</v>
      </c>
      <c r="AB2120" s="230">
        <v>16167.47</v>
      </c>
      <c r="AD2120" s="209" t="s">
        <v>16655</v>
      </c>
      <c r="AE2120" s="210">
        <v>383834.64</v>
      </c>
      <c r="AF2120" s="93"/>
      <c r="AG2120" s="201" t="s">
        <v>32410</v>
      </c>
      <c r="AH2120" s="202">
        <v>308.2</v>
      </c>
      <c r="AJ2120" s="319" t="s">
        <v>10077</v>
      </c>
      <c r="AK2120" s="320">
        <v>152907.17000000001</v>
      </c>
      <c r="AM2120" s="265" t="s">
        <v>38344</v>
      </c>
      <c r="AN2120" s="266">
        <v>34949.760000000002</v>
      </c>
      <c r="AP2120" s="233" t="s">
        <v>38380</v>
      </c>
      <c r="AQ2120" s="234">
        <v>12000</v>
      </c>
      <c r="AS2120" s="211" t="s">
        <v>6944</v>
      </c>
      <c r="AT2120" s="212">
        <v>8314.6299999999992</v>
      </c>
    </row>
    <row r="2121" spans="5:46" x14ac:dyDescent="0.3">
      <c r="E2121" s="263" t="s">
        <v>37768</v>
      </c>
      <c r="F2121" s="263"/>
      <c r="G2121" s="264">
        <v>4059</v>
      </c>
      <c r="I2121" s="227" t="s">
        <v>37021</v>
      </c>
      <c r="J2121" s="227"/>
      <c r="K2121" s="228">
        <v>1232</v>
      </c>
      <c r="M2121" s="205" t="s">
        <v>2387</v>
      </c>
      <c r="N2121" s="205"/>
      <c r="O2121" s="206">
        <v>5530.21</v>
      </c>
      <c r="U2121" s="309" t="s">
        <v>67377</v>
      </c>
      <c r="V2121" s="310">
        <v>117516.98</v>
      </c>
      <c r="X2121" s="267" t="s">
        <v>51793</v>
      </c>
      <c r="Y2121" s="268">
        <v>26066.58</v>
      </c>
      <c r="AA2121" s="229" t="s">
        <v>40140</v>
      </c>
      <c r="AB2121" s="230">
        <v>206497.29</v>
      </c>
      <c r="AD2121" s="209" t="s">
        <v>16656</v>
      </c>
      <c r="AE2121" s="210">
        <v>43884.59</v>
      </c>
      <c r="AF2121" s="93"/>
      <c r="AG2121" s="201" t="s">
        <v>13886</v>
      </c>
      <c r="AH2121" s="202">
        <v>2754.3</v>
      </c>
      <c r="AJ2121" s="319" t="s">
        <v>10079</v>
      </c>
      <c r="AK2121" s="320">
        <v>113903.63</v>
      </c>
      <c r="AM2121" s="265" t="s">
        <v>38348</v>
      </c>
      <c r="AN2121" s="266">
        <v>4059</v>
      </c>
      <c r="AP2121" s="233" t="s">
        <v>38395</v>
      </c>
      <c r="AQ2121" s="234">
        <v>1232</v>
      </c>
      <c r="AS2121" s="211" t="s">
        <v>7141</v>
      </c>
      <c r="AT2121" s="212">
        <v>5816</v>
      </c>
    </row>
    <row r="2122" spans="5:46" x14ac:dyDescent="0.3">
      <c r="E2122" s="263" t="s">
        <v>37770</v>
      </c>
      <c r="F2122" s="263"/>
      <c r="G2122" s="264">
        <v>-3</v>
      </c>
      <c r="I2122" s="227" t="s">
        <v>37023</v>
      </c>
      <c r="J2122" s="227"/>
      <c r="K2122" s="228">
        <v>12354.05</v>
      </c>
      <c r="M2122" s="205" t="s">
        <v>2388</v>
      </c>
      <c r="N2122" s="205"/>
      <c r="O2122" s="206">
        <v>567.44000000000005</v>
      </c>
      <c r="U2122" s="309" t="s">
        <v>64138</v>
      </c>
      <c r="V2122" s="310">
        <v>117324.21</v>
      </c>
      <c r="X2122" s="267" t="s">
        <v>60235</v>
      </c>
      <c r="Y2122" s="268">
        <v>-382.51</v>
      </c>
      <c r="AA2122" s="229" t="s">
        <v>48725</v>
      </c>
      <c r="AB2122" s="230">
        <v>6315.64</v>
      </c>
      <c r="AD2122" s="209" t="s">
        <v>16657</v>
      </c>
      <c r="AE2122" s="210">
        <v>59029.34</v>
      </c>
      <c r="AF2122" s="93"/>
      <c r="AG2122" s="201" t="s">
        <v>13887</v>
      </c>
      <c r="AH2122" s="202">
        <v>400</v>
      </c>
      <c r="AJ2122" s="319" t="s">
        <v>42046</v>
      </c>
      <c r="AK2122" s="320">
        <v>148767.62</v>
      </c>
      <c r="AM2122" s="265" t="s">
        <v>38363</v>
      </c>
      <c r="AN2122" s="266">
        <v>-3</v>
      </c>
      <c r="AP2122" s="233" t="s">
        <v>38407</v>
      </c>
      <c r="AQ2122" s="234">
        <v>12354.05</v>
      </c>
      <c r="AS2122" s="211" t="s">
        <v>7411</v>
      </c>
      <c r="AT2122" s="212">
        <v>175576</v>
      </c>
    </row>
    <row r="2123" spans="5:46" x14ac:dyDescent="0.3">
      <c r="E2123" s="263" t="s">
        <v>37771</v>
      </c>
      <c r="F2123" s="263"/>
      <c r="G2123" s="264">
        <v>5770.3</v>
      </c>
      <c r="I2123" s="227" t="s">
        <v>37024</v>
      </c>
      <c r="J2123" s="227"/>
      <c r="K2123" s="228">
        <v>6565</v>
      </c>
      <c r="M2123" s="205" t="s">
        <v>2389</v>
      </c>
      <c r="N2123" s="205"/>
      <c r="O2123" s="206">
        <v>8990</v>
      </c>
      <c r="U2123" s="309" t="s">
        <v>64139</v>
      </c>
      <c r="V2123" s="310">
        <v>17982.060000000001</v>
      </c>
      <c r="X2123" s="267" t="s">
        <v>34652</v>
      </c>
      <c r="Y2123" s="268">
        <v>269839.65999999997</v>
      </c>
      <c r="AA2123" s="229" t="s">
        <v>34643</v>
      </c>
      <c r="AB2123" s="230">
        <v>35202.21</v>
      </c>
      <c r="AD2123" s="209" t="s">
        <v>16658</v>
      </c>
      <c r="AE2123" s="210">
        <v>382799.82</v>
      </c>
      <c r="AF2123" s="93"/>
      <c r="AG2123" s="201" t="s">
        <v>13888</v>
      </c>
      <c r="AH2123" s="202">
        <v>2033.96</v>
      </c>
      <c r="AJ2123" s="319" t="s">
        <v>44213</v>
      </c>
      <c r="AK2123" s="320">
        <v>27984.66</v>
      </c>
      <c r="AM2123" s="265" t="s">
        <v>38374</v>
      </c>
      <c r="AN2123" s="266">
        <v>5770.3</v>
      </c>
      <c r="AP2123" s="233" t="s">
        <v>38420</v>
      </c>
      <c r="AQ2123" s="234">
        <v>6565</v>
      </c>
      <c r="AS2123" s="211" t="s">
        <v>7620</v>
      </c>
      <c r="AT2123" s="212">
        <v>109799</v>
      </c>
    </row>
    <row r="2124" spans="5:46" x14ac:dyDescent="0.3">
      <c r="E2124" s="263" t="s">
        <v>37772</v>
      </c>
      <c r="F2124" s="263"/>
      <c r="G2124" s="264">
        <v>197959.7</v>
      </c>
      <c r="I2124" s="227" t="s">
        <v>37025</v>
      </c>
      <c r="J2124" s="227"/>
      <c r="K2124" s="228">
        <v>1402.5</v>
      </c>
      <c r="M2124" s="205" t="s">
        <v>2390</v>
      </c>
      <c r="N2124" s="205"/>
      <c r="O2124" s="206">
        <v>32483.27</v>
      </c>
      <c r="U2124" s="309" t="s">
        <v>67378</v>
      </c>
      <c r="V2124" s="310">
        <v>81250</v>
      </c>
      <c r="X2124" s="267" t="s">
        <v>34653</v>
      </c>
      <c r="Y2124" s="268">
        <v>125836</v>
      </c>
      <c r="AA2124" s="229" t="s">
        <v>46710</v>
      </c>
      <c r="AB2124" s="230">
        <v>21034.02</v>
      </c>
      <c r="AD2124" s="209" t="s">
        <v>16659</v>
      </c>
      <c r="AE2124" s="210">
        <v>78566.48</v>
      </c>
      <c r="AF2124" s="93"/>
      <c r="AG2124" s="201" t="s">
        <v>13889</v>
      </c>
      <c r="AH2124" s="202">
        <v>1416.8</v>
      </c>
      <c r="AJ2124" s="319" t="s">
        <v>44214</v>
      </c>
      <c r="AK2124" s="320">
        <v>139725.6</v>
      </c>
      <c r="AM2124" s="265" t="s">
        <v>38379</v>
      </c>
      <c r="AN2124" s="266">
        <v>197959.7</v>
      </c>
      <c r="AP2124" s="233" t="s">
        <v>38436</v>
      </c>
      <c r="AQ2124" s="234">
        <v>1402.5</v>
      </c>
      <c r="AS2124" s="211" t="s">
        <v>7821</v>
      </c>
      <c r="AT2124" s="212">
        <v>23631</v>
      </c>
    </row>
    <row r="2125" spans="5:46" x14ac:dyDescent="0.3">
      <c r="E2125" s="263" t="s">
        <v>37774</v>
      </c>
      <c r="F2125" s="263"/>
      <c r="G2125" s="264">
        <v>5288.8</v>
      </c>
      <c r="I2125" s="227" t="s">
        <v>37026</v>
      </c>
      <c r="J2125" s="227"/>
      <c r="K2125" s="228">
        <v>16147.5</v>
      </c>
      <c r="M2125" s="205" t="s">
        <v>2391</v>
      </c>
      <c r="N2125" s="205"/>
      <c r="O2125" s="206">
        <v>47946</v>
      </c>
      <c r="U2125" s="309" t="s">
        <v>61915</v>
      </c>
      <c r="V2125" s="310">
        <v>1124.95</v>
      </c>
      <c r="X2125" s="267" t="s">
        <v>55872</v>
      </c>
      <c r="Y2125" s="268">
        <v>406560</v>
      </c>
      <c r="AA2125" s="229" t="s">
        <v>42213</v>
      </c>
      <c r="AB2125" s="230">
        <v>10000</v>
      </c>
      <c r="AD2125" s="209" t="s">
        <v>16660</v>
      </c>
      <c r="AE2125" s="210">
        <v>488.37</v>
      </c>
      <c r="AF2125" s="93"/>
      <c r="AG2125" s="201" t="s">
        <v>23835</v>
      </c>
      <c r="AH2125" s="202">
        <v>1605.5</v>
      </c>
      <c r="AJ2125" s="319" t="s">
        <v>42047</v>
      </c>
      <c r="AK2125" s="320">
        <v>11111.03</v>
      </c>
      <c r="AM2125" s="265" t="s">
        <v>38411</v>
      </c>
      <c r="AN2125" s="266">
        <v>5288.8</v>
      </c>
      <c r="AP2125" s="233" t="s">
        <v>38440</v>
      </c>
      <c r="AQ2125" s="234">
        <v>16147.5</v>
      </c>
      <c r="AS2125" s="211" t="s">
        <v>8355</v>
      </c>
      <c r="AT2125" s="212">
        <v>131009.45</v>
      </c>
    </row>
    <row r="2126" spans="5:46" x14ac:dyDescent="0.3">
      <c r="E2126" s="263" t="s">
        <v>37776</v>
      </c>
      <c r="F2126" s="263"/>
      <c r="G2126" s="264">
        <v>1598</v>
      </c>
      <c r="I2126" s="227" t="s">
        <v>37027</v>
      </c>
      <c r="J2126" s="227"/>
      <c r="K2126" s="228">
        <v>4490</v>
      </c>
      <c r="M2126" s="205" t="s">
        <v>2392</v>
      </c>
      <c r="N2126" s="205"/>
      <c r="O2126" s="206">
        <v>6688.43</v>
      </c>
      <c r="U2126" s="309" t="s">
        <v>33338</v>
      </c>
      <c r="V2126" s="310">
        <v>500</v>
      </c>
      <c r="X2126" s="267" t="s">
        <v>34654</v>
      </c>
      <c r="Y2126" s="268">
        <v>794680.51</v>
      </c>
      <c r="AA2126" s="229" t="s">
        <v>42214</v>
      </c>
      <c r="AB2126" s="230">
        <v>764.95</v>
      </c>
      <c r="AD2126" s="209" t="s">
        <v>13152</v>
      </c>
      <c r="AE2126" s="210">
        <v>59900.88</v>
      </c>
      <c r="AF2126" s="93"/>
      <c r="AG2126" s="201" t="s">
        <v>23837</v>
      </c>
      <c r="AH2126" s="202">
        <v>121.55</v>
      </c>
      <c r="AJ2126" s="292"/>
      <c r="AK2126" s="293"/>
      <c r="AM2126" s="265" t="s">
        <v>38417</v>
      </c>
      <c r="AN2126" s="266">
        <v>1598</v>
      </c>
      <c r="AP2126" s="233" t="s">
        <v>38446</v>
      </c>
      <c r="AQ2126" s="234">
        <v>4490</v>
      </c>
      <c r="AS2126" s="211" t="s">
        <v>8742</v>
      </c>
      <c r="AT2126" s="212">
        <v>22817</v>
      </c>
    </row>
    <row r="2127" spans="5:46" x14ac:dyDescent="0.3">
      <c r="E2127" s="263" t="s">
        <v>37777</v>
      </c>
      <c r="F2127" s="263"/>
      <c r="G2127" s="264">
        <v>1344</v>
      </c>
      <c r="I2127" s="227" t="s">
        <v>37028</v>
      </c>
      <c r="J2127" s="227"/>
      <c r="K2127" s="228">
        <v>90515.58</v>
      </c>
      <c r="M2127" s="205" t="s">
        <v>2393</v>
      </c>
      <c r="N2127" s="205"/>
      <c r="O2127" s="206">
        <v>3300</v>
      </c>
      <c r="U2127" s="309" t="s">
        <v>33339</v>
      </c>
      <c r="V2127" s="310">
        <v>38.25</v>
      </c>
      <c r="X2127" s="267" t="s">
        <v>63063</v>
      </c>
      <c r="Y2127" s="268">
        <v>1402</v>
      </c>
      <c r="AA2127" s="229" t="s">
        <v>42215</v>
      </c>
      <c r="AB2127" s="230">
        <v>758.8</v>
      </c>
      <c r="AD2127" s="209" t="s">
        <v>16661</v>
      </c>
      <c r="AE2127" s="210">
        <v>3014.39</v>
      </c>
      <c r="AF2127" s="93"/>
      <c r="AG2127" s="201" t="s">
        <v>32411</v>
      </c>
      <c r="AH2127" s="202">
        <v>22.56</v>
      </c>
      <c r="AJ2127" s="292"/>
      <c r="AK2127" s="293"/>
      <c r="AM2127" s="265" t="s">
        <v>38427</v>
      </c>
      <c r="AN2127" s="266">
        <v>1344</v>
      </c>
      <c r="AP2127" s="233" t="s">
        <v>38452</v>
      </c>
      <c r="AQ2127" s="234">
        <v>90515.58</v>
      </c>
      <c r="AS2127" s="211" t="s">
        <v>9004</v>
      </c>
      <c r="AT2127" s="212">
        <v>103895</v>
      </c>
    </row>
    <row r="2128" spans="5:46" x14ac:dyDescent="0.3">
      <c r="E2128" s="263" t="s">
        <v>37778</v>
      </c>
      <c r="F2128" s="263"/>
      <c r="G2128" s="264">
        <v>1397</v>
      </c>
      <c r="I2128" s="227" t="s">
        <v>37029</v>
      </c>
      <c r="J2128" s="227"/>
      <c r="K2128" s="228">
        <v>62021.94</v>
      </c>
      <c r="M2128" s="205" t="s">
        <v>2394</v>
      </c>
      <c r="N2128" s="205"/>
      <c r="O2128" s="206">
        <v>15884.4</v>
      </c>
      <c r="U2128" s="309" t="s">
        <v>55950</v>
      </c>
      <c r="V2128" s="310">
        <v>125.1</v>
      </c>
      <c r="X2128" s="267" t="s">
        <v>63625</v>
      </c>
      <c r="Y2128" s="268">
        <v>8019.89</v>
      </c>
      <c r="AA2128" s="229" t="s">
        <v>48726</v>
      </c>
      <c r="AB2128" s="230">
        <v>292.58999999999997</v>
      </c>
      <c r="AD2128" s="209" t="s">
        <v>16662</v>
      </c>
      <c r="AE2128" s="210">
        <v>18017.560000000001</v>
      </c>
      <c r="AF2128" s="93"/>
      <c r="AG2128" s="201" t="s">
        <v>32412</v>
      </c>
      <c r="AH2128" s="202">
        <v>139.19</v>
      </c>
      <c r="AJ2128" s="292"/>
      <c r="AK2128" s="293"/>
      <c r="AM2128" s="265" t="s">
        <v>38435</v>
      </c>
      <c r="AN2128" s="266">
        <v>1397</v>
      </c>
      <c r="AP2128" s="233" t="s">
        <v>38463</v>
      </c>
      <c r="AQ2128" s="234">
        <v>62021.94</v>
      </c>
      <c r="AS2128" s="211" t="s">
        <v>9328</v>
      </c>
      <c r="AT2128" s="212">
        <v>1090862.19</v>
      </c>
    </row>
    <row r="2129" spans="5:46" x14ac:dyDescent="0.3">
      <c r="E2129" s="263" t="s">
        <v>37779</v>
      </c>
      <c r="F2129" s="263"/>
      <c r="G2129" s="264">
        <v>13132.11</v>
      </c>
      <c r="I2129" s="227" t="s">
        <v>37030</v>
      </c>
      <c r="J2129" s="227"/>
      <c r="K2129" s="228">
        <v>181024</v>
      </c>
      <c r="M2129" s="205" t="s">
        <v>2395</v>
      </c>
      <c r="N2129" s="205"/>
      <c r="O2129" s="206">
        <v>23395.84</v>
      </c>
      <c r="U2129" s="309" t="s">
        <v>52080</v>
      </c>
      <c r="V2129" s="310">
        <v>527.99</v>
      </c>
      <c r="X2129" s="267" t="s">
        <v>51794</v>
      </c>
      <c r="Y2129" s="268">
        <v>34348.25</v>
      </c>
      <c r="AA2129" s="229" t="s">
        <v>51768</v>
      </c>
      <c r="AB2129" s="230">
        <v>40.43</v>
      </c>
      <c r="AD2129" s="209" t="s">
        <v>16663</v>
      </c>
      <c r="AE2129" s="210">
        <v>3759.66</v>
      </c>
      <c r="AF2129" s="93"/>
      <c r="AG2129" s="201" t="s">
        <v>13890</v>
      </c>
      <c r="AH2129" s="202">
        <v>3062.5</v>
      </c>
      <c r="AJ2129" s="292"/>
      <c r="AK2129" s="293"/>
      <c r="AM2129" s="265" t="s">
        <v>38444</v>
      </c>
      <c r="AN2129" s="266">
        <v>13132.11</v>
      </c>
      <c r="AP2129" s="233" t="s">
        <v>38469</v>
      </c>
      <c r="AQ2129" s="234">
        <v>181024</v>
      </c>
      <c r="AS2129" s="211" t="s">
        <v>9535</v>
      </c>
      <c r="AT2129" s="212">
        <v>31837</v>
      </c>
    </row>
    <row r="2130" spans="5:46" x14ac:dyDescent="0.3">
      <c r="E2130" s="263" t="s">
        <v>37780</v>
      </c>
      <c r="F2130" s="263"/>
      <c r="G2130" s="264">
        <v>73164.56</v>
      </c>
      <c r="I2130" s="227" t="s">
        <v>37031</v>
      </c>
      <c r="J2130" s="227"/>
      <c r="K2130" s="228">
        <v>2151.9699999999998</v>
      </c>
      <c r="M2130" s="205" t="s">
        <v>2396</v>
      </c>
      <c r="N2130" s="205"/>
      <c r="O2130" s="206">
        <v>84564</v>
      </c>
      <c r="U2130" s="309" t="s">
        <v>34840</v>
      </c>
      <c r="V2130" s="310">
        <v>66.86</v>
      </c>
      <c r="X2130" s="267" t="s">
        <v>42221</v>
      </c>
      <c r="Y2130" s="268">
        <v>1901.25</v>
      </c>
      <c r="AA2130" s="229" t="s">
        <v>51769</v>
      </c>
      <c r="AB2130" s="230">
        <v>515.33000000000004</v>
      </c>
      <c r="AD2130" s="209" t="s">
        <v>16664</v>
      </c>
      <c r="AE2130" s="210">
        <v>216760</v>
      </c>
      <c r="AF2130" s="93"/>
      <c r="AG2130" s="201" t="s">
        <v>13891</v>
      </c>
      <c r="AH2130" s="202">
        <v>400</v>
      </c>
      <c r="AJ2130" s="292"/>
      <c r="AK2130" s="293"/>
      <c r="AM2130" s="265" t="s">
        <v>38456</v>
      </c>
      <c r="AN2130" s="266">
        <v>73164.56</v>
      </c>
      <c r="AP2130" s="233" t="s">
        <v>38482</v>
      </c>
      <c r="AQ2130" s="234">
        <v>2151.9699999999998</v>
      </c>
      <c r="AS2130" s="211" t="s">
        <v>9592</v>
      </c>
      <c r="AT2130" s="212">
        <v>17578</v>
      </c>
    </row>
    <row r="2131" spans="5:46" x14ac:dyDescent="0.3">
      <c r="E2131" s="263" t="s">
        <v>37782</v>
      </c>
      <c r="F2131" s="263"/>
      <c r="G2131" s="264">
        <v>1388</v>
      </c>
      <c r="I2131" s="227" t="s">
        <v>37032</v>
      </c>
      <c r="J2131" s="227"/>
      <c r="K2131" s="228">
        <v>9796.2800000000007</v>
      </c>
      <c r="M2131" s="205" t="s">
        <v>2397</v>
      </c>
      <c r="N2131" s="205"/>
      <c r="O2131" s="206">
        <v>2000</v>
      </c>
      <c r="U2131" s="309" t="s">
        <v>33340</v>
      </c>
      <c r="V2131" s="310">
        <v>8536.01</v>
      </c>
      <c r="X2131" s="267" t="s">
        <v>58972</v>
      </c>
      <c r="Y2131" s="268">
        <v>780</v>
      </c>
      <c r="AA2131" s="229" t="s">
        <v>51770</v>
      </c>
      <c r="AB2131" s="230">
        <v>1000</v>
      </c>
      <c r="AD2131" s="209" t="s">
        <v>16665</v>
      </c>
      <c r="AE2131" s="210">
        <v>54912.42</v>
      </c>
      <c r="AF2131" s="93"/>
      <c r="AG2131" s="201" t="s">
        <v>13892</v>
      </c>
      <c r="AH2131" s="202">
        <v>2033.96</v>
      </c>
      <c r="AJ2131" s="292"/>
      <c r="AK2131" s="293"/>
      <c r="AM2131" s="265" t="s">
        <v>38462</v>
      </c>
      <c r="AN2131" s="266">
        <v>1388</v>
      </c>
      <c r="AP2131" s="233" t="s">
        <v>38487</v>
      </c>
      <c r="AQ2131" s="234">
        <v>9796.2800000000007</v>
      </c>
      <c r="AS2131" s="211" t="s">
        <v>10925</v>
      </c>
      <c r="AT2131" s="212">
        <v>26093.119999999999</v>
      </c>
    </row>
    <row r="2132" spans="5:46" x14ac:dyDescent="0.3">
      <c r="E2132" s="263" t="s">
        <v>37783</v>
      </c>
      <c r="F2132" s="263"/>
      <c r="G2132" s="264">
        <v>75111.320000000007</v>
      </c>
      <c r="I2132" s="227" t="s">
        <v>37033</v>
      </c>
      <c r="J2132" s="227"/>
      <c r="K2132" s="228">
        <v>9044</v>
      </c>
      <c r="M2132" s="205" t="s">
        <v>2398</v>
      </c>
      <c r="N2132" s="205"/>
      <c r="O2132" s="206">
        <v>2000</v>
      </c>
      <c r="U2132" s="309" t="s">
        <v>55008</v>
      </c>
      <c r="V2132" s="310">
        <v>800</v>
      </c>
      <c r="X2132" s="267" t="s">
        <v>36086</v>
      </c>
      <c r="Y2132" s="268">
        <v>98163.28</v>
      </c>
      <c r="AA2132" s="229" t="s">
        <v>51771</v>
      </c>
      <c r="AB2132" s="230">
        <v>77</v>
      </c>
      <c r="AD2132" s="209" t="s">
        <v>16666</v>
      </c>
      <c r="AE2132" s="210">
        <v>5445.84</v>
      </c>
      <c r="AF2132" s="93"/>
      <c r="AG2132" s="201" t="s">
        <v>13893</v>
      </c>
      <c r="AH2132" s="202">
        <v>13751.8</v>
      </c>
      <c r="AJ2132" s="292"/>
      <c r="AK2132" s="293"/>
      <c r="AM2132" s="265" t="s">
        <v>38473</v>
      </c>
      <c r="AN2132" s="266">
        <v>75111.320000000007</v>
      </c>
      <c r="AP2132" s="233" t="s">
        <v>38492</v>
      </c>
      <c r="AQ2132" s="234">
        <v>9044</v>
      </c>
      <c r="AS2132" s="211" t="s">
        <v>11109</v>
      </c>
      <c r="AT2132" s="212">
        <v>34627.07</v>
      </c>
    </row>
    <row r="2133" spans="5:46" x14ac:dyDescent="0.3">
      <c r="E2133" s="263" t="s">
        <v>37784</v>
      </c>
      <c r="F2133" s="263"/>
      <c r="G2133" s="264">
        <v>637</v>
      </c>
      <c r="I2133" s="227" t="s">
        <v>37034</v>
      </c>
      <c r="J2133" s="227"/>
      <c r="K2133" s="228">
        <v>192205</v>
      </c>
      <c r="M2133" s="205" t="s">
        <v>2399</v>
      </c>
      <c r="N2133" s="205"/>
      <c r="O2133" s="206">
        <v>2000</v>
      </c>
      <c r="U2133" s="309" t="s">
        <v>52090</v>
      </c>
      <c r="V2133" s="310">
        <v>61.2</v>
      </c>
      <c r="X2133" s="267" t="s">
        <v>44504</v>
      </c>
      <c r="Y2133" s="268">
        <v>3042.22</v>
      </c>
      <c r="AA2133" s="229" t="s">
        <v>51772</v>
      </c>
      <c r="AB2133" s="230">
        <v>81.260000000000005</v>
      </c>
      <c r="AD2133" s="209" t="s">
        <v>13153</v>
      </c>
      <c r="AE2133" s="210">
        <v>142693.72</v>
      </c>
      <c r="AF2133" s="93"/>
      <c r="AG2133" s="201" t="s">
        <v>32413</v>
      </c>
      <c r="AH2133" s="202">
        <v>125.96</v>
      </c>
      <c r="AJ2133" s="292"/>
      <c r="AK2133" s="293"/>
      <c r="AM2133" s="265" t="s">
        <v>38478</v>
      </c>
      <c r="AN2133" s="266">
        <v>637</v>
      </c>
      <c r="AP2133" s="233" t="s">
        <v>38495</v>
      </c>
      <c r="AQ2133" s="234">
        <v>192205</v>
      </c>
      <c r="AS2133" s="211" t="s">
        <v>11329</v>
      </c>
      <c r="AT2133" s="212">
        <v>24425.63</v>
      </c>
    </row>
    <row r="2134" spans="5:46" x14ac:dyDescent="0.3">
      <c r="E2134" s="263" t="s">
        <v>37785</v>
      </c>
      <c r="F2134" s="263"/>
      <c r="G2134" s="264">
        <v>6754.31</v>
      </c>
      <c r="I2134" s="227" t="s">
        <v>37035</v>
      </c>
      <c r="J2134" s="227"/>
      <c r="K2134" s="228">
        <v>1168</v>
      </c>
      <c r="M2134" s="205" t="s">
        <v>2400</v>
      </c>
      <c r="N2134" s="205"/>
      <c r="O2134" s="206">
        <v>2217</v>
      </c>
      <c r="U2134" s="309" t="s">
        <v>52091</v>
      </c>
      <c r="V2134" s="310">
        <v>200.16</v>
      </c>
      <c r="X2134" s="267" t="s">
        <v>64056</v>
      </c>
      <c r="Y2134" s="268">
        <v>10065.34</v>
      </c>
      <c r="AA2134" s="229" t="s">
        <v>51773</v>
      </c>
      <c r="AB2134" s="230">
        <v>28.16</v>
      </c>
      <c r="AD2134" s="209" t="s">
        <v>13154</v>
      </c>
      <c r="AE2134" s="210">
        <v>278539.8</v>
      </c>
      <c r="AF2134" s="93"/>
      <c r="AG2134" s="201" t="s">
        <v>13894</v>
      </c>
      <c r="AH2134" s="202">
        <v>4500</v>
      </c>
      <c r="AJ2134" s="292"/>
      <c r="AK2134" s="293"/>
      <c r="AM2134" s="265" t="s">
        <v>38491</v>
      </c>
      <c r="AN2134" s="266">
        <v>6754.31</v>
      </c>
      <c r="AP2134" s="233" t="s">
        <v>38500</v>
      </c>
      <c r="AQ2134" s="234">
        <v>1168</v>
      </c>
      <c r="AS2134" s="211" t="s">
        <v>11589</v>
      </c>
      <c r="AT2134" s="212">
        <v>154852.67000000001</v>
      </c>
    </row>
    <row r="2135" spans="5:46" x14ac:dyDescent="0.3">
      <c r="E2135" s="263" t="s">
        <v>37787</v>
      </c>
      <c r="F2135" s="263"/>
      <c r="G2135" s="264">
        <v>5090.13</v>
      </c>
      <c r="I2135" s="227" t="s">
        <v>37036</v>
      </c>
      <c r="J2135" s="227"/>
      <c r="K2135" s="228">
        <v>30249.67</v>
      </c>
      <c r="M2135" s="205" t="s">
        <v>2401</v>
      </c>
      <c r="N2135" s="205"/>
      <c r="O2135" s="206">
        <v>2000</v>
      </c>
      <c r="U2135" s="309" t="s">
        <v>64148</v>
      </c>
      <c r="V2135" s="310">
        <v>59.53</v>
      </c>
      <c r="X2135" s="267" t="s">
        <v>42223</v>
      </c>
      <c r="Y2135" s="268">
        <v>2250</v>
      </c>
      <c r="AA2135" s="229" t="s">
        <v>51774</v>
      </c>
      <c r="AB2135" s="230">
        <v>325.77999999999997</v>
      </c>
      <c r="AD2135" s="209" t="s">
        <v>16667</v>
      </c>
      <c r="AE2135" s="210">
        <v>136094.56</v>
      </c>
      <c r="AF2135" s="93"/>
      <c r="AG2135" s="201" t="s">
        <v>23866</v>
      </c>
      <c r="AH2135" s="202">
        <v>125.96</v>
      </c>
      <c r="AJ2135" s="292"/>
      <c r="AK2135" s="293"/>
      <c r="AM2135" s="265" t="s">
        <v>38506</v>
      </c>
      <c r="AN2135" s="266">
        <v>5090.13</v>
      </c>
      <c r="AP2135" s="233" t="s">
        <v>38502</v>
      </c>
      <c r="AQ2135" s="234">
        <v>30249.67</v>
      </c>
      <c r="AS2135" s="211" t="s">
        <v>11934</v>
      </c>
      <c r="AT2135" s="212">
        <v>136958.24</v>
      </c>
    </row>
    <row r="2136" spans="5:46" x14ac:dyDescent="0.3">
      <c r="E2136" s="263" t="s">
        <v>37788</v>
      </c>
      <c r="F2136" s="263"/>
      <c r="G2136" s="264">
        <v>33865</v>
      </c>
      <c r="I2136" s="227" t="s">
        <v>37037</v>
      </c>
      <c r="J2136" s="227"/>
      <c r="K2136" s="228">
        <v>79706.17</v>
      </c>
      <c r="M2136" s="205" t="s">
        <v>2402</v>
      </c>
      <c r="N2136" s="205"/>
      <c r="O2136" s="206">
        <v>1841</v>
      </c>
      <c r="U2136" s="309" t="s">
        <v>52092</v>
      </c>
      <c r="V2136" s="310">
        <v>-16.64</v>
      </c>
      <c r="X2136" s="267" t="s">
        <v>36087</v>
      </c>
      <c r="Y2136" s="268">
        <v>20393.71</v>
      </c>
      <c r="AA2136" s="229" t="s">
        <v>51775</v>
      </c>
      <c r="AB2136" s="230">
        <v>702.37</v>
      </c>
      <c r="AD2136" s="209" t="s">
        <v>16668</v>
      </c>
      <c r="AE2136" s="210">
        <v>7483.66</v>
      </c>
      <c r="AF2136" s="93"/>
      <c r="AG2136" s="201" t="s">
        <v>13895</v>
      </c>
      <c r="AH2136" s="202">
        <v>4500</v>
      </c>
      <c r="AJ2136" s="292"/>
      <c r="AK2136" s="293"/>
      <c r="AM2136" s="265" t="s">
        <v>38511</v>
      </c>
      <c r="AN2136" s="266">
        <v>33865</v>
      </c>
      <c r="AP2136" s="233" t="s">
        <v>38507</v>
      </c>
      <c r="AQ2136" s="234">
        <v>79706.17</v>
      </c>
      <c r="AS2136" s="211" t="s">
        <v>9899</v>
      </c>
      <c r="AT2136" s="212">
        <v>2261223.35</v>
      </c>
    </row>
    <row r="2137" spans="5:46" x14ac:dyDescent="0.3">
      <c r="E2137" s="263" t="s">
        <v>37789</v>
      </c>
      <c r="F2137" s="263"/>
      <c r="G2137" s="264">
        <v>27770</v>
      </c>
      <c r="I2137" s="227" t="s">
        <v>37038</v>
      </c>
      <c r="J2137" s="227"/>
      <c r="K2137" s="228">
        <v>8681</v>
      </c>
      <c r="M2137" s="205" t="s">
        <v>2403</v>
      </c>
      <c r="N2137" s="205"/>
      <c r="O2137" s="206">
        <v>2000</v>
      </c>
      <c r="U2137" s="309" t="s">
        <v>55951</v>
      </c>
      <c r="V2137" s="310">
        <v>59013</v>
      </c>
      <c r="X2137" s="267" t="s">
        <v>34655</v>
      </c>
      <c r="Y2137" s="268">
        <v>129226.71</v>
      </c>
      <c r="AA2137" s="229" t="s">
        <v>51776</v>
      </c>
      <c r="AB2137" s="230">
        <v>62093.760000000002</v>
      </c>
      <c r="AD2137" s="209" t="s">
        <v>16669</v>
      </c>
      <c r="AE2137" s="210">
        <v>134137.24</v>
      </c>
      <c r="AF2137" s="93"/>
      <c r="AG2137" s="201" t="s">
        <v>32414</v>
      </c>
      <c r="AH2137" s="202">
        <v>1450</v>
      </c>
      <c r="AJ2137" s="292"/>
      <c r="AK2137" s="293"/>
      <c r="AM2137" s="265" t="s">
        <v>38529</v>
      </c>
      <c r="AN2137" s="266">
        <v>27770</v>
      </c>
      <c r="AP2137" s="233" t="s">
        <v>38517</v>
      </c>
      <c r="AQ2137" s="234">
        <v>8681</v>
      </c>
      <c r="AS2137" s="211" t="s">
        <v>6741</v>
      </c>
      <c r="AT2137" s="212">
        <v>27156</v>
      </c>
    </row>
    <row r="2138" spans="5:46" x14ac:dyDescent="0.3">
      <c r="E2138" s="263" t="s">
        <v>37790</v>
      </c>
      <c r="F2138" s="263"/>
      <c r="G2138" s="264">
        <v>32391.19</v>
      </c>
      <c r="I2138" s="227" t="s">
        <v>37039</v>
      </c>
      <c r="J2138" s="227"/>
      <c r="K2138" s="228">
        <v>3787</v>
      </c>
      <c r="M2138" s="205" t="s">
        <v>2404</v>
      </c>
      <c r="N2138" s="205"/>
      <c r="O2138" s="206">
        <v>249.99</v>
      </c>
      <c r="U2138" s="309" t="s">
        <v>33343</v>
      </c>
      <c r="V2138" s="310">
        <v>52533</v>
      </c>
      <c r="X2138" s="267" t="s">
        <v>34656</v>
      </c>
      <c r="Y2138" s="268">
        <v>403454.03</v>
      </c>
      <c r="AA2138" s="229" t="s">
        <v>36080</v>
      </c>
      <c r="AB2138" s="230">
        <v>3612.96</v>
      </c>
      <c r="AD2138" s="209" t="s">
        <v>16670</v>
      </c>
      <c r="AE2138" s="210">
        <v>22003</v>
      </c>
      <c r="AF2138" s="93"/>
      <c r="AG2138" s="201" t="s">
        <v>32415</v>
      </c>
      <c r="AH2138" s="202">
        <v>4083.97</v>
      </c>
      <c r="AJ2138" s="292"/>
      <c r="AK2138" s="293"/>
      <c r="AM2138" s="265" t="s">
        <v>38537</v>
      </c>
      <c r="AN2138" s="266">
        <v>32391.19</v>
      </c>
      <c r="AP2138" s="233" t="s">
        <v>38521</v>
      </c>
      <c r="AQ2138" s="234">
        <v>3787</v>
      </c>
      <c r="AS2138" s="211" t="s">
        <v>7412</v>
      </c>
      <c r="AT2138" s="212">
        <v>159012.69</v>
      </c>
    </row>
    <row r="2139" spans="5:46" x14ac:dyDescent="0.3">
      <c r="E2139" s="263" t="s">
        <v>37791</v>
      </c>
      <c r="F2139" s="263"/>
      <c r="G2139" s="264">
        <v>8340.8799999999992</v>
      </c>
      <c r="I2139" s="227" t="s">
        <v>37040</v>
      </c>
      <c r="J2139" s="227"/>
      <c r="K2139" s="228">
        <v>36466</v>
      </c>
      <c r="M2139" s="205" t="s">
        <v>2405</v>
      </c>
      <c r="N2139" s="205"/>
      <c r="O2139" s="206">
        <v>14280.22</v>
      </c>
      <c r="U2139" s="309" t="s">
        <v>39020</v>
      </c>
      <c r="V2139" s="310">
        <v>255416</v>
      </c>
      <c r="X2139" s="267" t="s">
        <v>34657</v>
      </c>
      <c r="Y2139" s="268">
        <v>210530.46</v>
      </c>
      <c r="AA2139" s="229" t="s">
        <v>42216</v>
      </c>
      <c r="AB2139" s="230">
        <v>120200</v>
      </c>
      <c r="AD2139" s="209" t="s">
        <v>13155</v>
      </c>
      <c r="AE2139" s="210">
        <v>31074.21</v>
      </c>
      <c r="AF2139" s="93"/>
      <c r="AG2139" s="201" t="s">
        <v>32416</v>
      </c>
      <c r="AH2139" s="202">
        <v>186.03</v>
      </c>
      <c r="AJ2139" s="292"/>
      <c r="AK2139" s="293"/>
      <c r="AM2139" s="265" t="s">
        <v>38543</v>
      </c>
      <c r="AN2139" s="266">
        <v>8340.8799999999992</v>
      </c>
      <c r="AP2139" s="233" t="s">
        <v>38525</v>
      </c>
      <c r="AQ2139" s="234">
        <v>36466</v>
      </c>
      <c r="AS2139" s="211" t="s">
        <v>7621</v>
      </c>
      <c r="AT2139" s="212">
        <v>12519.31</v>
      </c>
    </row>
    <row r="2140" spans="5:46" x14ac:dyDescent="0.3">
      <c r="E2140" s="263" t="s">
        <v>37794</v>
      </c>
      <c r="F2140" s="263"/>
      <c r="G2140" s="264">
        <v>81519.460000000006</v>
      </c>
      <c r="I2140" s="227" t="s">
        <v>37041</v>
      </c>
      <c r="J2140" s="227"/>
      <c r="K2140" s="228">
        <v>68206.850000000006</v>
      </c>
      <c r="M2140" s="205" t="s">
        <v>2406</v>
      </c>
      <c r="N2140" s="205"/>
      <c r="O2140" s="206">
        <v>128345.7</v>
      </c>
      <c r="U2140" s="309" t="s">
        <v>39021</v>
      </c>
      <c r="V2140" s="310">
        <v>162425.25</v>
      </c>
      <c r="X2140" s="267" t="s">
        <v>59502</v>
      </c>
      <c r="Y2140" s="268">
        <v>1489.09</v>
      </c>
      <c r="AA2140" s="229" t="s">
        <v>36081</v>
      </c>
      <c r="AB2140" s="230">
        <v>13769.63</v>
      </c>
      <c r="AD2140" s="209" t="s">
        <v>13156</v>
      </c>
      <c r="AE2140" s="210">
        <v>763716.08</v>
      </c>
      <c r="AF2140" s="93"/>
      <c r="AG2140" s="201" t="s">
        <v>23900</v>
      </c>
      <c r="AH2140" s="202">
        <v>1450</v>
      </c>
      <c r="AJ2140" s="292"/>
      <c r="AK2140" s="293"/>
      <c r="AM2140" s="265" t="s">
        <v>38557</v>
      </c>
      <c r="AN2140" s="266">
        <v>81519.460000000006</v>
      </c>
      <c r="AP2140" s="233" t="s">
        <v>38533</v>
      </c>
      <c r="AQ2140" s="234">
        <v>68206.850000000006</v>
      </c>
      <c r="AS2140" s="211" t="s">
        <v>10481</v>
      </c>
      <c r="AT2140" s="212">
        <v>3818</v>
      </c>
    </row>
    <row r="2141" spans="5:46" x14ac:dyDescent="0.3">
      <c r="E2141" s="263" t="s">
        <v>37795</v>
      </c>
      <c r="F2141" s="263"/>
      <c r="G2141" s="264">
        <v>8741.82</v>
      </c>
      <c r="I2141" s="227" t="s">
        <v>37042</v>
      </c>
      <c r="J2141" s="227"/>
      <c r="K2141" s="228">
        <v>11376</v>
      </c>
      <c r="M2141" s="205" t="s">
        <v>2407</v>
      </c>
      <c r="N2141" s="205"/>
      <c r="O2141" s="206">
        <v>2000</v>
      </c>
      <c r="U2141" s="309" t="s">
        <v>36171</v>
      </c>
      <c r="V2141" s="310">
        <v>405.6</v>
      </c>
      <c r="X2141" s="267" t="s">
        <v>36088</v>
      </c>
      <c r="Y2141" s="268">
        <v>846683.31</v>
      </c>
      <c r="AA2141" s="229" t="s">
        <v>42217</v>
      </c>
      <c r="AB2141" s="230">
        <v>39332.15</v>
      </c>
      <c r="AD2141" s="209" t="s">
        <v>16671</v>
      </c>
      <c r="AE2141" s="210">
        <v>62221.75</v>
      </c>
      <c r="AF2141" s="93"/>
      <c r="AG2141" s="201" t="s">
        <v>23904</v>
      </c>
      <c r="AH2141" s="202">
        <v>4083.97</v>
      </c>
      <c r="AJ2141" s="292"/>
      <c r="AK2141" s="293"/>
      <c r="AM2141" s="265" t="s">
        <v>38564</v>
      </c>
      <c r="AN2141" s="266">
        <v>8741.82</v>
      </c>
      <c r="AP2141" s="233" t="s">
        <v>38539</v>
      </c>
      <c r="AQ2141" s="234">
        <v>11376</v>
      </c>
      <c r="AS2141" s="211" t="s">
        <v>8356</v>
      </c>
      <c r="AT2141" s="212">
        <v>68391.02</v>
      </c>
    </row>
    <row r="2142" spans="5:46" x14ac:dyDescent="0.3">
      <c r="E2142" s="263" t="s">
        <v>37796</v>
      </c>
      <c r="F2142" s="263"/>
      <c r="G2142" s="264">
        <v>1386.65</v>
      </c>
      <c r="I2142" s="227" t="s">
        <v>37043</v>
      </c>
      <c r="J2142" s="227"/>
      <c r="K2142" s="228">
        <v>29946.85</v>
      </c>
      <c r="M2142" s="205" t="s">
        <v>2408</v>
      </c>
      <c r="N2142" s="205"/>
      <c r="O2142" s="206">
        <v>35569</v>
      </c>
      <c r="U2142" s="309" t="s">
        <v>67379</v>
      </c>
      <c r="V2142" s="310">
        <v>1750</v>
      </c>
      <c r="X2142" s="267" t="s">
        <v>44505</v>
      </c>
      <c r="Y2142" s="268">
        <v>61784.72</v>
      </c>
      <c r="AA2142" s="229" t="s">
        <v>51777</v>
      </c>
      <c r="AB2142" s="230">
        <v>4751.79</v>
      </c>
      <c r="AD2142" s="209" t="s">
        <v>13158</v>
      </c>
      <c r="AE2142" s="210">
        <v>6101.7</v>
      </c>
      <c r="AF2142" s="93"/>
      <c r="AG2142" s="201" t="s">
        <v>23906</v>
      </c>
      <c r="AH2142" s="202">
        <v>186.03</v>
      </c>
      <c r="AJ2142" s="292"/>
      <c r="AK2142" s="293"/>
      <c r="AM2142" s="265" t="s">
        <v>38569</v>
      </c>
      <c r="AN2142" s="266">
        <v>1386.65</v>
      </c>
      <c r="AP2142" s="233" t="s">
        <v>38544</v>
      </c>
      <c r="AQ2142" s="234">
        <v>29946.85</v>
      </c>
      <c r="AS2142" s="211" t="s">
        <v>10495</v>
      </c>
      <c r="AT2142" s="212">
        <v>1841</v>
      </c>
    </row>
    <row r="2143" spans="5:46" x14ac:dyDescent="0.3">
      <c r="E2143" s="263" t="s">
        <v>37797</v>
      </c>
      <c r="F2143" s="263"/>
      <c r="G2143" s="264">
        <v>17527.77</v>
      </c>
      <c r="I2143" s="227" t="s">
        <v>37044</v>
      </c>
      <c r="J2143" s="227"/>
      <c r="K2143" s="228">
        <v>2785</v>
      </c>
      <c r="M2143" s="205" t="s">
        <v>2409</v>
      </c>
      <c r="N2143" s="205"/>
      <c r="O2143" s="206">
        <v>20260</v>
      </c>
      <c r="U2143" s="309" t="s">
        <v>63648</v>
      </c>
      <c r="V2143" s="310">
        <v>2200</v>
      </c>
      <c r="X2143" s="267" t="s">
        <v>51795</v>
      </c>
      <c r="Y2143" s="268">
        <v>82440.39</v>
      </c>
      <c r="AA2143" s="229" t="s">
        <v>40141</v>
      </c>
      <c r="AB2143" s="230">
        <v>40184.33</v>
      </c>
      <c r="AD2143" s="209" t="s">
        <v>16672</v>
      </c>
      <c r="AE2143" s="210">
        <v>151148.82999999999</v>
      </c>
      <c r="AF2143" s="93"/>
      <c r="AG2143" s="201" t="s">
        <v>32417</v>
      </c>
      <c r="AH2143" s="202">
        <v>250</v>
      </c>
      <c r="AJ2143" s="292"/>
      <c r="AK2143" s="293"/>
      <c r="AM2143" s="265" t="s">
        <v>38580</v>
      </c>
      <c r="AN2143" s="266">
        <v>17527.77</v>
      </c>
      <c r="AP2143" s="233" t="s">
        <v>38549</v>
      </c>
      <c r="AQ2143" s="234">
        <v>2785</v>
      </c>
      <c r="AS2143" s="211" t="s">
        <v>8743</v>
      </c>
      <c r="AT2143" s="212">
        <v>5797.5</v>
      </c>
    </row>
    <row r="2144" spans="5:46" x14ac:dyDescent="0.3">
      <c r="E2144" s="263" t="s">
        <v>37799</v>
      </c>
      <c r="F2144" s="263"/>
      <c r="G2144" s="264">
        <v>36044.339999999997</v>
      </c>
      <c r="I2144" s="227" t="s">
        <v>37045</v>
      </c>
      <c r="J2144" s="227"/>
      <c r="K2144" s="228">
        <v>163818.71</v>
      </c>
      <c r="M2144" s="205" t="s">
        <v>2410</v>
      </c>
      <c r="N2144" s="205"/>
      <c r="O2144" s="206">
        <v>2000</v>
      </c>
      <c r="U2144" s="309" t="s">
        <v>33344</v>
      </c>
      <c r="V2144" s="310">
        <v>37982.31</v>
      </c>
      <c r="X2144" s="267" t="s">
        <v>63064</v>
      </c>
      <c r="Y2144" s="268">
        <v>20286.93</v>
      </c>
      <c r="AA2144" s="229" t="s">
        <v>47826</v>
      </c>
      <c r="AB2144" s="230">
        <v>1400</v>
      </c>
      <c r="AD2144" s="209" t="s">
        <v>16673</v>
      </c>
      <c r="AE2144" s="210">
        <v>673595.78</v>
      </c>
      <c r="AF2144" s="93"/>
      <c r="AG2144" s="201" t="s">
        <v>32418</v>
      </c>
      <c r="AH2144" s="202">
        <v>12100</v>
      </c>
      <c r="AJ2144" s="292"/>
      <c r="AK2144" s="293"/>
      <c r="AM2144" s="265" t="s">
        <v>38591</v>
      </c>
      <c r="AN2144" s="266">
        <v>36044.339999999997</v>
      </c>
      <c r="AP2144" s="233" t="s">
        <v>38553</v>
      </c>
      <c r="AQ2144" s="234">
        <v>163818.71</v>
      </c>
      <c r="AS2144" s="211" t="s">
        <v>9005</v>
      </c>
      <c r="AT2144" s="212">
        <v>34612.94</v>
      </c>
    </row>
    <row r="2145" spans="5:46" x14ac:dyDescent="0.3">
      <c r="E2145" s="263" t="s">
        <v>37800</v>
      </c>
      <c r="F2145" s="263"/>
      <c r="G2145" s="264">
        <v>16748.240000000002</v>
      </c>
      <c r="I2145" s="227" t="s">
        <v>37046</v>
      </c>
      <c r="J2145" s="227"/>
      <c r="K2145" s="228">
        <v>14580.86</v>
      </c>
      <c r="M2145" s="205" t="s">
        <v>2411</v>
      </c>
      <c r="N2145" s="205"/>
      <c r="O2145" s="206">
        <v>67956</v>
      </c>
      <c r="U2145" s="309" t="s">
        <v>33345</v>
      </c>
      <c r="V2145" s="310">
        <v>133542.32</v>
      </c>
      <c r="X2145" s="267" t="s">
        <v>54920</v>
      </c>
      <c r="Y2145" s="268">
        <v>123498</v>
      </c>
      <c r="AA2145" s="229" t="s">
        <v>16709</v>
      </c>
      <c r="AB2145" s="230">
        <v>7021.81</v>
      </c>
      <c r="AD2145" s="209" t="s">
        <v>16674</v>
      </c>
      <c r="AE2145" s="210">
        <v>-188.83</v>
      </c>
      <c r="AF2145" s="93"/>
      <c r="AG2145" s="201" t="s">
        <v>32419</v>
      </c>
      <c r="AH2145" s="202">
        <v>19.12</v>
      </c>
      <c r="AJ2145" s="292"/>
      <c r="AK2145" s="293"/>
      <c r="AM2145" s="265" t="s">
        <v>38599</v>
      </c>
      <c r="AN2145" s="266">
        <v>16748.240000000002</v>
      </c>
      <c r="AP2145" s="233" t="s">
        <v>38560</v>
      </c>
      <c r="AQ2145" s="234">
        <v>14580.86</v>
      </c>
      <c r="AS2145" s="211" t="s">
        <v>9329</v>
      </c>
      <c r="AT2145" s="212">
        <v>637323.62</v>
      </c>
    </row>
    <row r="2146" spans="5:46" x14ac:dyDescent="0.3">
      <c r="E2146" s="263" t="s">
        <v>37801</v>
      </c>
      <c r="F2146" s="263"/>
      <c r="G2146" s="264">
        <v>6112.26</v>
      </c>
      <c r="I2146" s="227" t="s">
        <v>37047</v>
      </c>
      <c r="J2146" s="227"/>
      <c r="K2146" s="228">
        <v>110117</v>
      </c>
      <c r="M2146" s="205" t="s">
        <v>2412</v>
      </c>
      <c r="N2146" s="205"/>
      <c r="O2146" s="206">
        <v>2954</v>
      </c>
      <c r="U2146" s="309" t="s">
        <v>34841</v>
      </c>
      <c r="V2146" s="310">
        <v>67635.11</v>
      </c>
      <c r="X2146" s="267" t="s">
        <v>60236</v>
      </c>
      <c r="Y2146" s="268">
        <v>-1694.52</v>
      </c>
      <c r="AA2146" s="229" t="s">
        <v>16710</v>
      </c>
      <c r="AB2146" s="230">
        <v>65000.62</v>
      </c>
      <c r="AD2146" s="209" t="s">
        <v>16675</v>
      </c>
      <c r="AE2146" s="210">
        <v>4305</v>
      </c>
      <c r="AF2146" s="93"/>
      <c r="AG2146" s="201" t="s">
        <v>32420</v>
      </c>
      <c r="AH2146" s="202">
        <v>85.53</v>
      </c>
      <c r="AJ2146" s="292"/>
      <c r="AK2146" s="293"/>
      <c r="AM2146" s="265" t="s">
        <v>38605</v>
      </c>
      <c r="AN2146" s="266">
        <v>6112.26</v>
      </c>
      <c r="AP2146" s="233" t="s">
        <v>38565</v>
      </c>
      <c r="AQ2146" s="234">
        <v>110117</v>
      </c>
      <c r="AS2146" s="211" t="s">
        <v>10798</v>
      </c>
      <c r="AT2146" s="212">
        <v>9911</v>
      </c>
    </row>
    <row r="2147" spans="5:46" x14ac:dyDescent="0.3">
      <c r="E2147" s="263" t="s">
        <v>37802</v>
      </c>
      <c r="F2147" s="263"/>
      <c r="G2147" s="264">
        <v>2194.12</v>
      </c>
      <c r="I2147" s="227" t="s">
        <v>37048</v>
      </c>
      <c r="J2147" s="227"/>
      <c r="K2147" s="228">
        <v>31982</v>
      </c>
      <c r="M2147" s="205" t="s">
        <v>2413</v>
      </c>
      <c r="N2147" s="205"/>
      <c r="O2147" s="206">
        <v>1364.89</v>
      </c>
      <c r="U2147" s="309" t="s">
        <v>52093</v>
      </c>
      <c r="V2147" s="310">
        <v>34337.42</v>
      </c>
      <c r="X2147" s="267" t="s">
        <v>63065</v>
      </c>
      <c r="Y2147" s="268">
        <v>1427948</v>
      </c>
      <c r="AA2147" s="229" t="s">
        <v>46711</v>
      </c>
      <c r="AB2147" s="230">
        <v>136402.59</v>
      </c>
      <c r="AD2147" s="209" t="s">
        <v>16676</v>
      </c>
      <c r="AE2147" s="210">
        <v>2788.06</v>
      </c>
      <c r="AF2147" s="93"/>
      <c r="AG2147" s="201" t="s">
        <v>32421</v>
      </c>
      <c r="AH2147" s="202">
        <v>73.400000000000006</v>
      </c>
      <c r="AJ2147" s="292"/>
      <c r="AK2147" s="293"/>
      <c r="AM2147" s="265" t="s">
        <v>38607</v>
      </c>
      <c r="AN2147" s="266">
        <v>2194.12</v>
      </c>
      <c r="AP2147" s="233" t="s">
        <v>38570</v>
      </c>
      <c r="AQ2147" s="234">
        <v>31982</v>
      </c>
      <c r="AS2147" s="211" t="s">
        <v>10926</v>
      </c>
      <c r="AT2147" s="212">
        <v>7718.41</v>
      </c>
    </row>
    <row r="2148" spans="5:46" x14ac:dyDescent="0.3">
      <c r="E2148" s="263" t="s">
        <v>37803</v>
      </c>
      <c r="F2148" s="263"/>
      <c r="G2148" s="264">
        <v>2659</v>
      </c>
      <c r="I2148" s="227" t="s">
        <v>37049</v>
      </c>
      <c r="J2148" s="227"/>
      <c r="K2148" s="228">
        <v>48859</v>
      </c>
      <c r="M2148" s="205" t="s">
        <v>2414</v>
      </c>
      <c r="N2148" s="205"/>
      <c r="O2148" s="206">
        <v>3573</v>
      </c>
      <c r="U2148" s="309" t="s">
        <v>36172</v>
      </c>
      <c r="V2148" s="310">
        <v>161611.5</v>
      </c>
      <c r="X2148" s="267" t="s">
        <v>61846</v>
      </c>
      <c r="Y2148" s="268">
        <v>3088.89</v>
      </c>
      <c r="AA2148" s="229" t="s">
        <v>38907</v>
      </c>
      <c r="AB2148" s="230">
        <v>-5.23</v>
      </c>
      <c r="AD2148" s="209" t="s">
        <v>16677</v>
      </c>
      <c r="AE2148" s="210">
        <v>542.52</v>
      </c>
      <c r="AF2148" s="93"/>
      <c r="AG2148" s="201" t="s">
        <v>32422</v>
      </c>
      <c r="AH2148" s="202">
        <v>1176.94</v>
      </c>
      <c r="AJ2148" s="292"/>
      <c r="AK2148" s="293"/>
      <c r="AM2148" s="265" t="s">
        <v>38609</v>
      </c>
      <c r="AN2148" s="266">
        <v>2659</v>
      </c>
      <c r="AP2148" s="233" t="s">
        <v>38576</v>
      </c>
      <c r="AQ2148" s="234">
        <v>48859</v>
      </c>
      <c r="AS2148" s="211" t="s">
        <v>11330</v>
      </c>
      <c r="AT2148" s="212">
        <v>32663.62</v>
      </c>
    </row>
    <row r="2149" spans="5:46" x14ac:dyDescent="0.3">
      <c r="E2149" s="263" t="s">
        <v>37804</v>
      </c>
      <c r="F2149" s="263"/>
      <c r="G2149" s="264">
        <v>37373.919999999998</v>
      </c>
      <c r="I2149" s="227" t="s">
        <v>37050</v>
      </c>
      <c r="J2149" s="227"/>
      <c r="K2149" s="228">
        <v>148286.25</v>
      </c>
      <c r="M2149" s="205" t="s">
        <v>2415</v>
      </c>
      <c r="N2149" s="205"/>
      <c r="O2149" s="206">
        <v>2799</v>
      </c>
      <c r="U2149" s="309" t="s">
        <v>67380</v>
      </c>
      <c r="V2149" s="310">
        <v>393795</v>
      </c>
      <c r="X2149" s="267" t="s">
        <v>61847</v>
      </c>
      <c r="Y2149" s="268">
        <v>233.14</v>
      </c>
      <c r="AA2149" s="229" t="s">
        <v>48727</v>
      </c>
      <c r="AB2149" s="230">
        <v>280.43</v>
      </c>
      <c r="AD2149" s="209" t="s">
        <v>16678</v>
      </c>
      <c r="AE2149" s="210">
        <v>1522.67</v>
      </c>
      <c r="AF2149" s="93"/>
      <c r="AG2149" s="201" t="s">
        <v>32423</v>
      </c>
      <c r="AH2149" s="202">
        <v>7960.84</v>
      </c>
      <c r="AJ2149" s="292"/>
      <c r="AK2149" s="293"/>
      <c r="AM2149" s="265" t="s">
        <v>38614</v>
      </c>
      <c r="AN2149" s="266">
        <v>37373.919999999998</v>
      </c>
      <c r="AP2149" s="233" t="s">
        <v>38581</v>
      </c>
      <c r="AQ2149" s="234">
        <v>148286.25</v>
      </c>
      <c r="AS2149" s="211" t="s">
        <v>11590</v>
      </c>
      <c r="AT2149" s="212">
        <v>674342.62</v>
      </c>
    </row>
    <row r="2150" spans="5:46" x14ac:dyDescent="0.3">
      <c r="E2150" s="263" t="s">
        <v>37805</v>
      </c>
      <c r="F2150" s="263"/>
      <c r="G2150" s="264">
        <v>10037.58</v>
      </c>
      <c r="I2150" s="227" t="s">
        <v>37051</v>
      </c>
      <c r="J2150" s="227"/>
      <c r="K2150" s="228">
        <v>130578</v>
      </c>
      <c r="M2150" s="205" t="s">
        <v>2416</v>
      </c>
      <c r="N2150" s="205"/>
      <c r="O2150" s="206">
        <v>14550.03</v>
      </c>
      <c r="U2150" s="309" t="s">
        <v>62954</v>
      </c>
      <c r="V2150" s="310">
        <v>17038.91</v>
      </c>
      <c r="X2150" s="267" t="s">
        <v>61848</v>
      </c>
      <c r="Y2150" s="268">
        <v>756.78</v>
      </c>
      <c r="AA2150" s="229" t="s">
        <v>46712</v>
      </c>
      <c r="AB2150" s="230">
        <v>10540.4</v>
      </c>
      <c r="AD2150" s="209" t="s">
        <v>16679</v>
      </c>
      <c r="AE2150" s="210">
        <v>747.58</v>
      </c>
      <c r="AF2150" s="93"/>
      <c r="AG2150" s="201" t="s">
        <v>32424</v>
      </c>
      <c r="AH2150" s="202">
        <v>799.6</v>
      </c>
      <c r="AJ2150" s="292"/>
      <c r="AK2150" s="293"/>
      <c r="AM2150" s="265" t="s">
        <v>38622</v>
      </c>
      <c r="AN2150" s="266">
        <v>10037.58</v>
      </c>
      <c r="AP2150" s="233" t="s">
        <v>38595</v>
      </c>
      <c r="AQ2150" s="234">
        <v>130578</v>
      </c>
      <c r="AS2150" s="211" t="s">
        <v>12245</v>
      </c>
      <c r="AT2150" s="212">
        <v>8529.7000000000007</v>
      </c>
    </row>
    <row r="2151" spans="5:46" x14ac:dyDescent="0.3">
      <c r="E2151" s="263" t="s">
        <v>37806</v>
      </c>
      <c r="F2151" s="263"/>
      <c r="G2151" s="264">
        <v>41137.910000000003</v>
      </c>
      <c r="I2151" s="227" t="s">
        <v>37052</v>
      </c>
      <c r="J2151" s="227"/>
      <c r="K2151" s="228">
        <v>53015</v>
      </c>
      <c r="M2151" s="205" t="s">
        <v>2417</v>
      </c>
      <c r="N2151" s="205"/>
      <c r="O2151" s="206">
        <v>2401</v>
      </c>
      <c r="U2151" s="309" t="s">
        <v>55009</v>
      </c>
      <c r="V2151" s="310">
        <v>3714.3</v>
      </c>
      <c r="X2151" s="267" t="s">
        <v>61849</v>
      </c>
      <c r="Y2151" s="268">
        <v>652.21</v>
      </c>
      <c r="AA2151" s="229" t="s">
        <v>47827</v>
      </c>
      <c r="AB2151" s="230">
        <v>504.5</v>
      </c>
      <c r="AD2151" s="209" t="s">
        <v>16680</v>
      </c>
      <c r="AE2151" s="210">
        <v>17156.2</v>
      </c>
      <c r="AF2151" s="93"/>
      <c r="AG2151" s="201" t="s">
        <v>32425</v>
      </c>
      <c r="AH2151" s="202">
        <v>788.33</v>
      </c>
      <c r="AJ2151" s="292"/>
      <c r="AK2151" s="293"/>
      <c r="AM2151" s="265" t="s">
        <v>38627</v>
      </c>
      <c r="AN2151" s="266">
        <v>41137.910000000003</v>
      </c>
      <c r="AP2151" s="233" t="s">
        <v>38601</v>
      </c>
      <c r="AQ2151" s="234">
        <v>53015</v>
      </c>
      <c r="AS2151" s="211" t="s">
        <v>11935</v>
      </c>
      <c r="AT2151" s="212">
        <v>14705.5</v>
      </c>
    </row>
    <row r="2152" spans="5:46" x14ac:dyDescent="0.3">
      <c r="E2152" s="263" t="s">
        <v>37807</v>
      </c>
      <c r="F2152" s="263"/>
      <c r="G2152" s="264">
        <v>18404.580000000002</v>
      </c>
      <c r="I2152" s="227" t="s">
        <v>37053</v>
      </c>
      <c r="J2152" s="227"/>
      <c r="K2152" s="228">
        <v>55707.34</v>
      </c>
      <c r="M2152" s="205" t="s">
        <v>2418</v>
      </c>
      <c r="N2152" s="205"/>
      <c r="O2152" s="206">
        <v>2000</v>
      </c>
      <c r="U2152" s="309" t="s">
        <v>55010</v>
      </c>
      <c r="V2152" s="310">
        <v>284.14999999999998</v>
      </c>
      <c r="X2152" s="267" t="s">
        <v>57285</v>
      </c>
      <c r="Y2152" s="268">
        <v>22660.36</v>
      </c>
      <c r="AA2152" s="229" t="s">
        <v>44499</v>
      </c>
      <c r="AB2152" s="230">
        <v>152008.97</v>
      </c>
      <c r="AD2152" s="209" t="s">
        <v>16681</v>
      </c>
      <c r="AE2152" s="210">
        <v>5712</v>
      </c>
      <c r="AF2152" s="93"/>
      <c r="AG2152" s="201" t="s">
        <v>32426</v>
      </c>
      <c r="AH2152" s="202">
        <v>109.24</v>
      </c>
      <c r="AJ2152" s="292"/>
      <c r="AK2152" s="293"/>
      <c r="AM2152" s="265" t="s">
        <v>38633</v>
      </c>
      <c r="AN2152" s="266">
        <v>18404.580000000002</v>
      </c>
      <c r="AP2152" s="233" t="s">
        <v>38610</v>
      </c>
      <c r="AQ2152" s="234">
        <v>55707.34</v>
      </c>
      <c r="AS2152" s="211" t="s">
        <v>9900</v>
      </c>
      <c r="AT2152" s="212">
        <v>1698342.93</v>
      </c>
    </row>
    <row r="2153" spans="5:46" x14ac:dyDescent="0.3">
      <c r="E2153" s="263" t="s">
        <v>37808</v>
      </c>
      <c r="F2153" s="263"/>
      <c r="G2153" s="264">
        <v>3958.36</v>
      </c>
      <c r="I2153" s="227" t="s">
        <v>37054</v>
      </c>
      <c r="J2153" s="227"/>
      <c r="K2153" s="228">
        <v>20538</v>
      </c>
      <c r="M2153" s="205" t="s">
        <v>2419</v>
      </c>
      <c r="N2153" s="205"/>
      <c r="O2153" s="206">
        <v>9341</v>
      </c>
      <c r="U2153" s="309" t="s">
        <v>55011</v>
      </c>
      <c r="V2153" s="310">
        <v>929.32</v>
      </c>
      <c r="X2153" s="267" t="s">
        <v>60069</v>
      </c>
      <c r="Y2153" s="268">
        <v>315.43</v>
      </c>
      <c r="AA2153" s="229" t="s">
        <v>44500</v>
      </c>
      <c r="AB2153" s="230">
        <v>11628.03</v>
      </c>
      <c r="AD2153" s="209" t="s">
        <v>16682</v>
      </c>
      <c r="AE2153" s="210">
        <v>3794.2</v>
      </c>
      <c r="AF2153" s="93"/>
      <c r="AG2153" s="201" t="s">
        <v>13896</v>
      </c>
      <c r="AH2153" s="202">
        <v>342.7</v>
      </c>
      <c r="AJ2153" s="292"/>
      <c r="AK2153" s="293"/>
      <c r="AM2153" s="265" t="s">
        <v>38638</v>
      </c>
      <c r="AN2153" s="266">
        <v>3958.36</v>
      </c>
      <c r="AP2153" s="233" t="s">
        <v>38615</v>
      </c>
      <c r="AQ2153" s="234">
        <v>20538</v>
      </c>
      <c r="AS2153" s="211" t="s">
        <v>6742</v>
      </c>
      <c r="AT2153" s="212">
        <v>116788.82</v>
      </c>
    </row>
    <row r="2154" spans="5:46" x14ac:dyDescent="0.3">
      <c r="E2154" s="263" t="s">
        <v>37809</v>
      </c>
      <c r="F2154" s="263"/>
      <c r="G2154" s="264">
        <v>5457.13</v>
      </c>
      <c r="I2154" s="227" t="s">
        <v>37056</v>
      </c>
      <c r="J2154" s="227"/>
      <c r="K2154" s="228">
        <v>58118</v>
      </c>
      <c r="M2154" s="205" t="s">
        <v>2420</v>
      </c>
      <c r="N2154" s="205"/>
      <c r="O2154" s="206">
        <v>160590</v>
      </c>
      <c r="U2154" s="309" t="s">
        <v>63095</v>
      </c>
      <c r="V2154" s="310">
        <v>961.09</v>
      </c>
      <c r="X2154" s="267" t="s">
        <v>64057</v>
      </c>
      <c r="Y2154" s="268">
        <v>152.66</v>
      </c>
      <c r="AA2154" s="229" t="s">
        <v>16735</v>
      </c>
      <c r="AB2154" s="230">
        <v>10983</v>
      </c>
      <c r="AD2154" s="209" t="s">
        <v>16683</v>
      </c>
      <c r="AE2154" s="210">
        <v>123194.68</v>
      </c>
      <c r="AF2154" s="93"/>
      <c r="AG2154" s="201" t="s">
        <v>32427</v>
      </c>
      <c r="AH2154" s="202">
        <v>250</v>
      </c>
      <c r="AJ2154" s="292"/>
      <c r="AK2154" s="293"/>
      <c r="AM2154" s="265" t="s">
        <v>38643</v>
      </c>
      <c r="AN2154" s="266">
        <v>5457.13</v>
      </c>
      <c r="AP2154" s="233" t="s">
        <v>38623</v>
      </c>
      <c r="AQ2154" s="234">
        <v>58118</v>
      </c>
      <c r="AS2154" s="211" t="s">
        <v>6945</v>
      </c>
      <c r="AT2154" s="212">
        <v>12200</v>
      </c>
    </row>
    <row r="2155" spans="5:46" x14ac:dyDescent="0.3">
      <c r="E2155" s="263" t="s">
        <v>37810</v>
      </c>
      <c r="F2155" s="263"/>
      <c r="G2155" s="264">
        <v>6801.5</v>
      </c>
      <c r="I2155" s="227" t="s">
        <v>37057</v>
      </c>
      <c r="J2155" s="227"/>
      <c r="K2155" s="228">
        <v>40456</v>
      </c>
      <c r="M2155" s="205" t="s">
        <v>2421</v>
      </c>
      <c r="N2155" s="205"/>
      <c r="O2155" s="206">
        <v>2000</v>
      </c>
      <c r="U2155" s="309" t="s">
        <v>67381</v>
      </c>
      <c r="V2155" s="310">
        <v>600.79</v>
      </c>
      <c r="X2155" s="267" t="s">
        <v>61082</v>
      </c>
      <c r="Y2155" s="268">
        <v>37702.53</v>
      </c>
      <c r="AA2155" s="229" t="s">
        <v>16737</v>
      </c>
      <c r="AB2155" s="230">
        <v>172</v>
      </c>
      <c r="AD2155" s="209" t="s">
        <v>16684</v>
      </c>
      <c r="AE2155" s="210">
        <v>9997.69</v>
      </c>
      <c r="AF2155" s="93"/>
      <c r="AG2155" s="201" t="s">
        <v>32428</v>
      </c>
      <c r="AH2155" s="202">
        <v>12100</v>
      </c>
      <c r="AJ2155" s="292"/>
      <c r="AK2155" s="293"/>
      <c r="AM2155" s="265" t="s">
        <v>38648</v>
      </c>
      <c r="AN2155" s="266">
        <v>6801.5</v>
      </c>
      <c r="AP2155" s="233" t="s">
        <v>38629</v>
      </c>
      <c r="AQ2155" s="234">
        <v>40456</v>
      </c>
      <c r="AS2155" s="211" t="s">
        <v>7142</v>
      </c>
      <c r="AT2155" s="212">
        <v>5730</v>
      </c>
    </row>
    <row r="2156" spans="5:46" x14ac:dyDescent="0.3">
      <c r="E2156" s="263" t="s">
        <v>37811</v>
      </c>
      <c r="F2156" s="263"/>
      <c r="G2156" s="264">
        <v>4558.84</v>
      </c>
      <c r="I2156" s="227" t="s">
        <v>37058</v>
      </c>
      <c r="J2156" s="227"/>
      <c r="K2156" s="228">
        <v>51341.41</v>
      </c>
      <c r="M2156" s="205" t="s">
        <v>2422</v>
      </c>
      <c r="N2156" s="205"/>
      <c r="O2156" s="206">
        <v>2739</v>
      </c>
      <c r="U2156" s="309" t="s">
        <v>67382</v>
      </c>
      <c r="V2156" s="310">
        <v>324.51</v>
      </c>
      <c r="X2156" s="267" t="s">
        <v>58973</v>
      </c>
      <c r="Y2156" s="268">
        <v>13901.66</v>
      </c>
      <c r="AA2156" s="229" t="s">
        <v>44501</v>
      </c>
      <c r="AB2156" s="230">
        <v>1559418.14</v>
      </c>
      <c r="AD2156" s="209" t="s">
        <v>16685</v>
      </c>
      <c r="AE2156" s="210">
        <v>2919.5</v>
      </c>
      <c r="AF2156" s="93"/>
      <c r="AG2156" s="201" t="s">
        <v>23944</v>
      </c>
      <c r="AH2156" s="202">
        <v>19.12</v>
      </c>
      <c r="AJ2156" s="292"/>
      <c r="AK2156" s="293"/>
      <c r="AM2156" s="265" t="s">
        <v>38654</v>
      </c>
      <c r="AN2156" s="266">
        <v>4558.84</v>
      </c>
      <c r="AP2156" s="233" t="s">
        <v>38634</v>
      </c>
      <c r="AQ2156" s="234">
        <v>51341.41</v>
      </c>
      <c r="AS2156" s="211" t="s">
        <v>7413</v>
      </c>
      <c r="AT2156" s="212">
        <v>68918.7</v>
      </c>
    </row>
    <row r="2157" spans="5:46" x14ac:dyDescent="0.3">
      <c r="E2157" s="263" t="s">
        <v>37812</v>
      </c>
      <c r="F2157" s="263"/>
      <c r="G2157" s="264">
        <v>544.99</v>
      </c>
      <c r="I2157" s="227" t="s">
        <v>37059</v>
      </c>
      <c r="J2157" s="227"/>
      <c r="K2157" s="228">
        <v>7807</v>
      </c>
      <c r="M2157" s="205" t="s">
        <v>2423</v>
      </c>
      <c r="N2157" s="205"/>
      <c r="O2157" s="206">
        <v>2713</v>
      </c>
      <c r="U2157" s="309" t="s">
        <v>67383</v>
      </c>
      <c r="V2157" s="310">
        <v>166.53</v>
      </c>
      <c r="X2157" s="267" t="s">
        <v>61307</v>
      </c>
      <c r="Y2157" s="268">
        <v>3377.25</v>
      </c>
      <c r="AA2157" s="229" t="s">
        <v>44502</v>
      </c>
      <c r="AB2157" s="230">
        <v>119056.39</v>
      </c>
      <c r="AD2157" s="209" t="s">
        <v>16686</v>
      </c>
      <c r="AE2157" s="210">
        <v>946.47</v>
      </c>
      <c r="AF2157" s="93"/>
      <c r="AG2157" s="201" t="s">
        <v>32429</v>
      </c>
      <c r="AH2157" s="202">
        <v>85.53</v>
      </c>
      <c r="AJ2157" s="292"/>
      <c r="AK2157" s="293"/>
      <c r="AM2157" s="265" t="s">
        <v>38656</v>
      </c>
      <c r="AN2157" s="266">
        <v>544.99</v>
      </c>
      <c r="AP2157" s="233" t="s">
        <v>38639</v>
      </c>
      <c r="AQ2157" s="234">
        <v>7807</v>
      </c>
      <c r="AS2157" s="211" t="s">
        <v>7622</v>
      </c>
      <c r="AT2157" s="212">
        <v>179530</v>
      </c>
    </row>
    <row r="2158" spans="5:46" x14ac:dyDescent="0.3">
      <c r="E2158" s="263" t="s">
        <v>37813</v>
      </c>
      <c r="F2158" s="263"/>
      <c r="G2158" s="264">
        <v>23494.7</v>
      </c>
      <c r="I2158" s="227" t="s">
        <v>37060</v>
      </c>
      <c r="J2158" s="227"/>
      <c r="K2158" s="228">
        <v>11152.73</v>
      </c>
      <c r="M2158" s="205" t="s">
        <v>2424</v>
      </c>
      <c r="N2158" s="205"/>
      <c r="O2158" s="206">
        <v>2000</v>
      </c>
      <c r="U2158" s="309" t="s">
        <v>67384</v>
      </c>
      <c r="V2158" s="310">
        <v>533.75</v>
      </c>
      <c r="X2158" s="267" t="s">
        <v>64058</v>
      </c>
      <c r="Y2158" s="268">
        <v>523.59</v>
      </c>
      <c r="AA2158" s="229" t="s">
        <v>16748</v>
      </c>
      <c r="AB2158" s="230">
        <v>8165.45</v>
      </c>
      <c r="AD2158" s="209" t="s">
        <v>16687</v>
      </c>
      <c r="AE2158" s="210">
        <v>936.92</v>
      </c>
      <c r="AF2158" s="93"/>
      <c r="AG2158" s="201" t="s">
        <v>32430</v>
      </c>
      <c r="AH2158" s="202">
        <v>73.400000000000006</v>
      </c>
      <c r="AJ2158" s="292"/>
      <c r="AK2158" s="293"/>
      <c r="AM2158" s="265" t="s">
        <v>38661</v>
      </c>
      <c r="AN2158" s="266">
        <v>23494.7</v>
      </c>
      <c r="AP2158" s="233" t="s">
        <v>38644</v>
      </c>
      <c r="AQ2158" s="234">
        <v>11152.73</v>
      </c>
      <c r="AS2158" s="211" t="s">
        <v>7822</v>
      </c>
      <c r="AT2158" s="212">
        <v>8181.73</v>
      </c>
    </row>
    <row r="2159" spans="5:46" x14ac:dyDescent="0.3">
      <c r="E2159" s="263" t="s">
        <v>37814</v>
      </c>
      <c r="F2159" s="263"/>
      <c r="G2159" s="264">
        <v>558.28</v>
      </c>
      <c r="I2159" s="227" t="s">
        <v>37061</v>
      </c>
      <c r="J2159" s="227"/>
      <c r="K2159" s="228">
        <v>13545.63</v>
      </c>
      <c r="M2159" s="205" t="s">
        <v>2425</v>
      </c>
      <c r="N2159" s="205"/>
      <c r="O2159" s="206">
        <v>645.80999999999995</v>
      </c>
      <c r="U2159" s="309" t="s">
        <v>67385</v>
      </c>
      <c r="V2159" s="310">
        <v>266.82</v>
      </c>
      <c r="X2159" s="267" t="s">
        <v>59503</v>
      </c>
      <c r="Y2159" s="268">
        <v>29.97</v>
      </c>
      <c r="AA2159" s="229" t="s">
        <v>51778</v>
      </c>
      <c r="AB2159" s="230">
        <v>4629.29</v>
      </c>
      <c r="AD2159" s="209" t="s">
        <v>16688</v>
      </c>
      <c r="AE2159" s="210">
        <v>1528.1</v>
      </c>
      <c r="AF2159" s="93"/>
      <c r="AG2159" s="201" t="s">
        <v>32431</v>
      </c>
      <c r="AH2159" s="202">
        <v>1176.94</v>
      </c>
      <c r="AJ2159" s="292"/>
      <c r="AK2159" s="293"/>
      <c r="AM2159" s="265" t="s">
        <v>38663</v>
      </c>
      <c r="AN2159" s="266">
        <v>558.28</v>
      </c>
      <c r="AP2159" s="233" t="s">
        <v>38650</v>
      </c>
      <c r="AQ2159" s="234">
        <v>13545.63</v>
      </c>
      <c r="AS2159" s="211" t="s">
        <v>8088</v>
      </c>
      <c r="AT2159" s="212">
        <v>27851.18</v>
      </c>
    </row>
    <row r="2160" spans="5:46" x14ac:dyDescent="0.3">
      <c r="E2160" s="263" t="s">
        <v>37815</v>
      </c>
      <c r="F2160" s="263"/>
      <c r="G2160" s="264">
        <v>5828.34</v>
      </c>
      <c r="I2160" s="227" t="s">
        <v>37062</v>
      </c>
      <c r="J2160" s="227"/>
      <c r="K2160" s="228">
        <v>11512.84</v>
      </c>
      <c r="M2160" s="205" t="s">
        <v>2426</v>
      </c>
      <c r="N2160" s="205"/>
      <c r="O2160" s="206">
        <v>2000</v>
      </c>
      <c r="U2160" s="309" t="s">
        <v>67386</v>
      </c>
      <c r="V2160" s="310">
        <v>96.6</v>
      </c>
      <c r="X2160" s="267" t="s">
        <v>58974</v>
      </c>
      <c r="Y2160" s="268">
        <v>164645</v>
      </c>
      <c r="AA2160" s="229" t="s">
        <v>16752</v>
      </c>
      <c r="AB2160" s="230">
        <v>99.08</v>
      </c>
      <c r="AD2160" s="209" t="s">
        <v>16689</v>
      </c>
      <c r="AE2160" s="210">
        <v>3968.5</v>
      </c>
      <c r="AF2160" s="93"/>
      <c r="AG2160" s="201" t="s">
        <v>23947</v>
      </c>
      <c r="AH2160" s="202">
        <v>7960.84</v>
      </c>
      <c r="AJ2160" s="292"/>
      <c r="AK2160" s="293"/>
      <c r="AM2160" s="265" t="s">
        <v>38668</v>
      </c>
      <c r="AN2160" s="266">
        <v>5828.34</v>
      </c>
      <c r="AP2160" s="233" t="s">
        <v>38657</v>
      </c>
      <c r="AQ2160" s="234">
        <v>11512.84</v>
      </c>
      <c r="AS2160" s="211" t="s">
        <v>8357</v>
      </c>
      <c r="AT2160" s="212">
        <v>133468.13</v>
      </c>
    </row>
    <row r="2161" spans="5:46" x14ac:dyDescent="0.3">
      <c r="E2161" s="263" t="s">
        <v>37816</v>
      </c>
      <c r="F2161" s="263"/>
      <c r="G2161" s="264">
        <v>3297.25</v>
      </c>
      <c r="I2161" s="227" t="s">
        <v>37063</v>
      </c>
      <c r="J2161" s="227"/>
      <c r="K2161" s="228">
        <v>4379</v>
      </c>
      <c r="M2161" s="205" t="s">
        <v>2427</v>
      </c>
      <c r="N2161" s="205"/>
      <c r="O2161" s="206">
        <v>2000</v>
      </c>
      <c r="U2161" s="309" t="s">
        <v>61918</v>
      </c>
      <c r="V2161" s="310">
        <v>200</v>
      </c>
      <c r="X2161" s="267" t="s">
        <v>60237</v>
      </c>
      <c r="Y2161" s="268">
        <v>-242.12</v>
      </c>
      <c r="AA2161" s="229" t="s">
        <v>51779</v>
      </c>
      <c r="AB2161" s="230">
        <v>10800</v>
      </c>
      <c r="AD2161" s="209" t="s">
        <v>16690</v>
      </c>
      <c r="AE2161" s="210">
        <v>328.13</v>
      </c>
      <c r="AF2161" s="93"/>
      <c r="AG2161" s="201" t="s">
        <v>13897</v>
      </c>
      <c r="AH2161" s="202">
        <v>1142.3</v>
      </c>
      <c r="AJ2161" s="292"/>
      <c r="AK2161" s="293"/>
      <c r="AM2161" s="265" t="s">
        <v>38675</v>
      </c>
      <c r="AN2161" s="266">
        <v>3297.25</v>
      </c>
      <c r="AP2161" s="233" t="s">
        <v>38664</v>
      </c>
      <c r="AQ2161" s="234">
        <v>4379</v>
      </c>
      <c r="AS2161" s="211" t="s">
        <v>8552</v>
      </c>
      <c r="AT2161" s="212">
        <v>132433.34</v>
      </c>
    </row>
    <row r="2162" spans="5:46" x14ac:dyDescent="0.3">
      <c r="E2162" s="263" t="s">
        <v>37817</v>
      </c>
      <c r="F2162" s="263"/>
      <c r="G2162" s="264">
        <v>1307.79</v>
      </c>
      <c r="I2162" s="227" t="s">
        <v>37064</v>
      </c>
      <c r="J2162" s="227"/>
      <c r="K2162" s="228">
        <v>245831.52</v>
      </c>
      <c r="M2162" s="205" t="s">
        <v>2428</v>
      </c>
      <c r="N2162" s="205"/>
      <c r="O2162" s="206">
        <v>2000</v>
      </c>
      <c r="U2162" s="309" t="s">
        <v>61919</v>
      </c>
      <c r="V2162" s="310">
        <v>22.69</v>
      </c>
      <c r="X2162" s="267" t="s">
        <v>58975</v>
      </c>
      <c r="Y2162" s="268">
        <v>21363.75</v>
      </c>
      <c r="AA2162" s="229" t="s">
        <v>16753</v>
      </c>
      <c r="AB2162" s="230">
        <v>74387.47</v>
      </c>
      <c r="AD2162" s="209" t="s">
        <v>16691</v>
      </c>
      <c r="AE2162" s="210">
        <v>13123.53</v>
      </c>
      <c r="AF2162" s="93"/>
      <c r="AG2162" s="201" t="s">
        <v>32432</v>
      </c>
      <c r="AH2162" s="202">
        <v>788.33</v>
      </c>
      <c r="AJ2162" s="292"/>
      <c r="AK2162" s="293"/>
      <c r="AM2162" s="265" t="s">
        <v>38689</v>
      </c>
      <c r="AN2162" s="266">
        <v>1307.79</v>
      </c>
      <c r="AP2162" s="233" t="s">
        <v>38669</v>
      </c>
      <c r="AQ2162" s="234">
        <v>245831.52</v>
      </c>
      <c r="AS2162" s="211" t="s">
        <v>9006</v>
      </c>
      <c r="AT2162" s="212">
        <v>96402</v>
      </c>
    </row>
    <row r="2163" spans="5:46" x14ac:dyDescent="0.3">
      <c r="E2163" s="263" t="s">
        <v>37818</v>
      </c>
      <c r="F2163" s="263"/>
      <c r="G2163" s="264">
        <v>261536.72</v>
      </c>
      <c r="I2163" s="227" t="s">
        <v>37065</v>
      </c>
      <c r="J2163" s="227"/>
      <c r="K2163" s="228">
        <v>7247</v>
      </c>
      <c r="M2163" s="205" t="s">
        <v>2429</v>
      </c>
      <c r="N2163" s="205"/>
      <c r="O2163" s="206">
        <v>22990</v>
      </c>
      <c r="U2163" s="309" t="s">
        <v>61920</v>
      </c>
      <c r="V2163" s="310">
        <v>14.16</v>
      </c>
      <c r="X2163" s="267" t="s">
        <v>63066</v>
      </c>
      <c r="Y2163" s="268">
        <v>33000</v>
      </c>
      <c r="AA2163" s="229" t="s">
        <v>13164</v>
      </c>
      <c r="AB2163" s="230">
        <v>5000</v>
      </c>
      <c r="AD2163" s="209" t="s">
        <v>16692</v>
      </c>
      <c r="AE2163" s="210">
        <v>1760.08</v>
      </c>
      <c r="AF2163" s="93"/>
      <c r="AG2163" s="201" t="s">
        <v>32433</v>
      </c>
      <c r="AH2163" s="202">
        <v>109.24</v>
      </c>
      <c r="AJ2163" s="292"/>
      <c r="AK2163" s="293"/>
      <c r="AM2163" s="265" t="s">
        <v>38701</v>
      </c>
      <c r="AN2163" s="266">
        <v>261536.72</v>
      </c>
      <c r="AP2163" s="233" t="s">
        <v>38678</v>
      </c>
      <c r="AQ2163" s="234">
        <v>7247</v>
      </c>
      <c r="AS2163" s="211" t="s">
        <v>9176</v>
      </c>
      <c r="AT2163" s="212">
        <v>5002.5</v>
      </c>
    </row>
    <row r="2164" spans="5:46" x14ac:dyDescent="0.3">
      <c r="E2164" s="263" t="s">
        <v>37820</v>
      </c>
      <c r="F2164" s="263"/>
      <c r="G2164" s="264">
        <v>616</v>
      </c>
      <c r="I2164" s="227" t="s">
        <v>37066</v>
      </c>
      <c r="J2164" s="227"/>
      <c r="K2164" s="228">
        <v>36821</v>
      </c>
      <c r="M2164" s="205" t="s">
        <v>2430</v>
      </c>
      <c r="N2164" s="205"/>
      <c r="O2164" s="206">
        <v>4345</v>
      </c>
      <c r="U2164" s="309" t="s">
        <v>61196</v>
      </c>
      <c r="V2164" s="310">
        <v>543.75</v>
      </c>
      <c r="X2164" s="267" t="s">
        <v>63067</v>
      </c>
      <c r="Y2164" s="268">
        <v>2524.4899999999998</v>
      </c>
      <c r="AA2164" s="229" t="s">
        <v>13165</v>
      </c>
      <c r="AB2164" s="230">
        <v>1840.96</v>
      </c>
      <c r="AD2164" s="209" t="s">
        <v>16693</v>
      </c>
      <c r="AE2164" s="210">
        <v>3982.28</v>
      </c>
      <c r="AF2164" s="93"/>
      <c r="AG2164" s="201" t="s">
        <v>32434</v>
      </c>
      <c r="AH2164" s="202">
        <v>5946</v>
      </c>
      <c r="AJ2164" s="292"/>
      <c r="AK2164" s="293"/>
      <c r="AM2164" s="265" t="s">
        <v>38726</v>
      </c>
      <c r="AN2164" s="266">
        <v>616</v>
      </c>
      <c r="AP2164" s="233" t="s">
        <v>38685</v>
      </c>
      <c r="AQ2164" s="234">
        <v>36821</v>
      </c>
      <c r="AS2164" s="211" t="s">
        <v>9330</v>
      </c>
      <c r="AT2164" s="212">
        <v>576906.25</v>
      </c>
    </row>
    <row r="2165" spans="5:46" x14ac:dyDescent="0.3">
      <c r="E2165" s="263" t="s">
        <v>37821</v>
      </c>
      <c r="F2165" s="263"/>
      <c r="G2165" s="264">
        <v>743.52</v>
      </c>
      <c r="I2165" s="227" t="s">
        <v>37067</v>
      </c>
      <c r="J2165" s="227"/>
      <c r="K2165" s="228">
        <v>6674.31</v>
      </c>
      <c r="M2165" s="205" t="s">
        <v>2431</v>
      </c>
      <c r="N2165" s="205"/>
      <c r="O2165" s="206">
        <v>2000</v>
      </c>
      <c r="U2165" s="309" t="s">
        <v>60308</v>
      </c>
      <c r="V2165" s="310">
        <v>175.36</v>
      </c>
      <c r="X2165" s="267" t="s">
        <v>63068</v>
      </c>
      <c r="Y2165" s="268">
        <v>8085</v>
      </c>
      <c r="AA2165" s="229" t="s">
        <v>13166</v>
      </c>
      <c r="AB2165" s="230">
        <v>3172.88</v>
      </c>
      <c r="AD2165" s="209" t="s">
        <v>16694</v>
      </c>
      <c r="AE2165" s="210">
        <v>439.3</v>
      </c>
      <c r="AF2165" s="93"/>
      <c r="AG2165" s="201" t="s">
        <v>32435</v>
      </c>
      <c r="AH2165" s="202">
        <v>5946</v>
      </c>
      <c r="AJ2165" s="292"/>
      <c r="AK2165" s="293"/>
      <c r="AM2165" s="265" t="s">
        <v>38734</v>
      </c>
      <c r="AN2165" s="266">
        <v>743.52</v>
      </c>
      <c r="AP2165" s="233" t="s">
        <v>38692</v>
      </c>
      <c r="AQ2165" s="234">
        <v>6674.31</v>
      </c>
      <c r="AS2165" s="211" t="s">
        <v>10655</v>
      </c>
      <c r="AT2165" s="212">
        <v>21144</v>
      </c>
    </row>
    <row r="2166" spans="5:46" x14ac:dyDescent="0.3">
      <c r="E2166" s="263" t="s">
        <v>37822</v>
      </c>
      <c r="F2166" s="263"/>
      <c r="G2166" s="264">
        <v>836.87</v>
      </c>
      <c r="I2166" s="227" t="s">
        <v>37068</v>
      </c>
      <c r="J2166" s="227"/>
      <c r="K2166" s="228">
        <v>1034944.96</v>
      </c>
      <c r="M2166" s="205" t="s">
        <v>2432</v>
      </c>
      <c r="N2166" s="205"/>
      <c r="O2166" s="206">
        <v>55244</v>
      </c>
      <c r="U2166" s="309" t="s">
        <v>48780</v>
      </c>
      <c r="V2166" s="310">
        <v>448.59</v>
      </c>
      <c r="X2166" s="267" t="s">
        <v>64059</v>
      </c>
      <c r="Y2166" s="268">
        <v>1591.18</v>
      </c>
      <c r="AA2166" s="229" t="s">
        <v>16756</v>
      </c>
      <c r="AB2166" s="230">
        <v>36211.360000000001</v>
      </c>
      <c r="AD2166" s="209" t="s">
        <v>16695</v>
      </c>
      <c r="AE2166" s="210">
        <v>381.59</v>
      </c>
      <c r="AF2166" s="93"/>
      <c r="AG2166" s="201" t="s">
        <v>13898</v>
      </c>
      <c r="AH2166" s="202">
        <v>48721.120000000003</v>
      </c>
      <c r="AJ2166" s="292"/>
      <c r="AK2166" s="293"/>
      <c r="AM2166" s="265" t="s">
        <v>38745</v>
      </c>
      <c r="AN2166" s="266">
        <v>836.87</v>
      </c>
      <c r="AP2166" s="233" t="s">
        <v>38697</v>
      </c>
      <c r="AQ2166" s="234">
        <v>1034944.96</v>
      </c>
      <c r="AS2166" s="211" t="s">
        <v>11111</v>
      </c>
      <c r="AT2166" s="212">
        <v>1236.6400000000001</v>
      </c>
    </row>
    <row r="2167" spans="5:46" x14ac:dyDescent="0.3">
      <c r="E2167" s="263" t="s">
        <v>37823</v>
      </c>
      <c r="F2167" s="263"/>
      <c r="G2167" s="264">
        <v>5748</v>
      </c>
      <c r="I2167" s="227" t="s">
        <v>37069</v>
      </c>
      <c r="J2167" s="227"/>
      <c r="K2167" s="228">
        <v>2454</v>
      </c>
      <c r="M2167" s="205" t="s">
        <v>2433</v>
      </c>
      <c r="N2167" s="205"/>
      <c r="O2167" s="206">
        <v>2000</v>
      </c>
      <c r="U2167" s="309" t="s">
        <v>18410</v>
      </c>
      <c r="V2167" s="310">
        <v>5586.94</v>
      </c>
      <c r="X2167" s="267" t="s">
        <v>61190</v>
      </c>
      <c r="Y2167" s="268">
        <v>8991.5300000000007</v>
      </c>
      <c r="AA2167" s="229" t="s">
        <v>48728</v>
      </c>
      <c r="AB2167" s="230">
        <v>524.99</v>
      </c>
      <c r="AD2167" s="209" t="s">
        <v>16696</v>
      </c>
      <c r="AE2167" s="210">
        <v>972.59</v>
      </c>
      <c r="AF2167" s="93"/>
      <c r="AG2167" s="201" t="s">
        <v>13899</v>
      </c>
      <c r="AH2167" s="202">
        <v>6742.19</v>
      </c>
      <c r="AJ2167" s="292"/>
      <c r="AK2167" s="293"/>
      <c r="AM2167" s="265" t="s">
        <v>38753</v>
      </c>
      <c r="AN2167" s="266">
        <v>5748</v>
      </c>
      <c r="AP2167" s="233" t="s">
        <v>38716</v>
      </c>
      <c r="AQ2167" s="234">
        <v>2454</v>
      </c>
      <c r="AS2167" s="211" t="s">
        <v>11591</v>
      </c>
      <c r="AT2167" s="212">
        <v>1264928.57</v>
      </c>
    </row>
    <row r="2168" spans="5:46" x14ac:dyDescent="0.3">
      <c r="E2168" s="263" t="s">
        <v>37824</v>
      </c>
      <c r="F2168" s="263"/>
      <c r="G2168" s="264">
        <v>83872</v>
      </c>
      <c r="I2168" s="227" t="s">
        <v>37070</v>
      </c>
      <c r="J2168" s="227"/>
      <c r="K2168" s="228">
        <v>12406.64</v>
      </c>
      <c r="M2168" s="205" t="s">
        <v>2434</v>
      </c>
      <c r="N2168" s="205"/>
      <c r="O2168" s="206">
        <v>15445</v>
      </c>
      <c r="U2168" s="309" t="s">
        <v>33357</v>
      </c>
      <c r="V2168" s="310">
        <v>2400</v>
      </c>
      <c r="X2168" s="267" t="s">
        <v>57286</v>
      </c>
      <c r="Y2168" s="268">
        <v>42872.5</v>
      </c>
      <c r="AA2168" s="229" t="s">
        <v>16758</v>
      </c>
      <c r="AB2168" s="230">
        <v>2046.49</v>
      </c>
      <c r="AD2168" s="209" t="s">
        <v>16697</v>
      </c>
      <c r="AE2168" s="210">
        <v>24657.759999999998</v>
      </c>
      <c r="AF2168" s="93"/>
      <c r="AG2168" s="201" t="s">
        <v>32436</v>
      </c>
      <c r="AH2168" s="202">
        <v>54379.95</v>
      </c>
      <c r="AJ2168" s="292"/>
      <c r="AK2168" s="293"/>
      <c r="AM2168" s="265" t="s">
        <v>38759</v>
      </c>
      <c r="AN2168" s="266">
        <v>83872</v>
      </c>
      <c r="AP2168" s="233" t="s">
        <v>38722</v>
      </c>
      <c r="AQ2168" s="234">
        <v>12406.64</v>
      </c>
      <c r="AS2168" s="211" t="s">
        <v>9901</v>
      </c>
      <c r="AT2168" s="212">
        <v>2650721.86</v>
      </c>
    </row>
    <row r="2169" spans="5:46" x14ac:dyDescent="0.3">
      <c r="E2169" s="263" t="s">
        <v>37825</v>
      </c>
      <c r="F2169" s="263"/>
      <c r="G2169" s="264">
        <v>1212.82</v>
      </c>
      <c r="I2169" s="227" t="s">
        <v>37071</v>
      </c>
      <c r="J2169" s="227"/>
      <c r="K2169" s="228">
        <v>2307.52</v>
      </c>
      <c r="M2169" s="205" t="s">
        <v>2435</v>
      </c>
      <c r="N2169" s="205"/>
      <c r="O2169" s="206">
        <v>26098.55</v>
      </c>
      <c r="U2169" s="309" t="s">
        <v>55953</v>
      </c>
      <c r="V2169" s="310">
        <v>62425</v>
      </c>
      <c r="X2169" s="267" t="s">
        <v>58194</v>
      </c>
      <c r="Y2169" s="268">
        <v>52140</v>
      </c>
      <c r="AA2169" s="229" t="s">
        <v>13167</v>
      </c>
      <c r="AB2169" s="230">
        <v>8302.61</v>
      </c>
      <c r="AD2169" s="209" t="s">
        <v>16698</v>
      </c>
      <c r="AE2169" s="210">
        <v>18803.25</v>
      </c>
      <c r="AF2169" s="93"/>
      <c r="AG2169" s="201" t="s">
        <v>32437</v>
      </c>
      <c r="AH2169" s="202">
        <v>4160.0600000000004</v>
      </c>
      <c r="AJ2169" s="292"/>
      <c r="AK2169" s="293"/>
      <c r="AM2169" s="265" t="s">
        <v>38767</v>
      </c>
      <c r="AN2169" s="266">
        <v>1212.82</v>
      </c>
      <c r="AP2169" s="233" t="s">
        <v>38737</v>
      </c>
      <c r="AQ2169" s="234">
        <v>2307.52</v>
      </c>
      <c r="AS2169" s="211" t="s">
        <v>7143</v>
      </c>
      <c r="AT2169" s="212">
        <v>808</v>
      </c>
    </row>
    <row r="2170" spans="5:46" x14ac:dyDescent="0.3">
      <c r="E2170" s="263" t="s">
        <v>37826</v>
      </c>
      <c r="F2170" s="263"/>
      <c r="G2170" s="264">
        <v>47776.89</v>
      </c>
      <c r="I2170" s="227" t="s">
        <v>37072</v>
      </c>
      <c r="J2170" s="227"/>
      <c r="K2170" s="228">
        <v>3782.09</v>
      </c>
      <c r="M2170" s="205" t="s">
        <v>2436</v>
      </c>
      <c r="N2170" s="205"/>
      <c r="O2170" s="206">
        <v>2000</v>
      </c>
      <c r="U2170" s="309" t="s">
        <v>18411</v>
      </c>
      <c r="V2170" s="310">
        <v>4147.13</v>
      </c>
      <c r="X2170" s="267" t="s">
        <v>64060</v>
      </c>
      <c r="Y2170" s="268">
        <v>21.97</v>
      </c>
      <c r="AA2170" s="229" t="s">
        <v>16759</v>
      </c>
      <c r="AB2170" s="230">
        <v>164623.99</v>
      </c>
      <c r="AD2170" s="209" t="s">
        <v>16699</v>
      </c>
      <c r="AE2170" s="210">
        <v>3138.45</v>
      </c>
      <c r="AF2170" s="93"/>
      <c r="AG2170" s="201" t="s">
        <v>32438</v>
      </c>
      <c r="AH2170" s="202">
        <v>5470.73</v>
      </c>
      <c r="AJ2170" s="292"/>
      <c r="AK2170" s="293"/>
      <c r="AM2170" s="265" t="s">
        <v>38772</v>
      </c>
      <c r="AN2170" s="266">
        <v>47776.89</v>
      </c>
      <c r="AP2170" s="233" t="s">
        <v>38741</v>
      </c>
      <c r="AQ2170" s="234">
        <v>3782.09</v>
      </c>
      <c r="AS2170" s="211" t="s">
        <v>7414</v>
      </c>
      <c r="AT2170" s="212">
        <v>8084</v>
      </c>
    </row>
    <row r="2171" spans="5:46" x14ac:dyDescent="0.3">
      <c r="E2171" s="263" t="s">
        <v>37827</v>
      </c>
      <c r="F2171" s="263"/>
      <c r="G2171" s="264">
        <v>18816.240000000002</v>
      </c>
      <c r="I2171" s="227" t="s">
        <v>37073</v>
      </c>
      <c r="J2171" s="227"/>
      <c r="K2171" s="228">
        <v>33083.300000000003</v>
      </c>
      <c r="M2171" s="205" t="s">
        <v>2437</v>
      </c>
      <c r="N2171" s="205"/>
      <c r="O2171" s="206">
        <v>903</v>
      </c>
      <c r="U2171" s="309" t="s">
        <v>39030</v>
      </c>
      <c r="V2171" s="310">
        <v>10014.76</v>
      </c>
      <c r="X2171" s="267" t="s">
        <v>62444</v>
      </c>
      <c r="Y2171" s="268">
        <v>726.2</v>
      </c>
      <c r="AA2171" s="229" t="s">
        <v>16760</v>
      </c>
      <c r="AB2171" s="230">
        <v>5874.5</v>
      </c>
      <c r="AD2171" s="209" t="s">
        <v>16700</v>
      </c>
      <c r="AE2171" s="210">
        <v>2957</v>
      </c>
      <c r="AF2171" s="93"/>
      <c r="AG2171" s="201" t="s">
        <v>32439</v>
      </c>
      <c r="AH2171" s="202">
        <v>5863.25</v>
      </c>
      <c r="AJ2171" s="292"/>
      <c r="AK2171" s="293"/>
      <c r="AM2171" s="265" t="s">
        <v>38781</v>
      </c>
      <c r="AN2171" s="266">
        <v>18816.240000000002</v>
      </c>
      <c r="AP2171" s="233" t="s">
        <v>38750</v>
      </c>
      <c r="AQ2171" s="234">
        <v>33083.300000000003</v>
      </c>
      <c r="AS2171" s="211" t="s">
        <v>7823</v>
      </c>
      <c r="AT2171" s="212">
        <v>1346</v>
      </c>
    </row>
    <row r="2172" spans="5:46" x14ac:dyDescent="0.3">
      <c r="E2172" s="263" t="s">
        <v>37828</v>
      </c>
      <c r="F2172" s="263"/>
      <c r="G2172" s="264">
        <v>4203.7</v>
      </c>
      <c r="I2172" s="227" t="s">
        <v>37074</v>
      </c>
      <c r="J2172" s="227"/>
      <c r="K2172" s="228">
        <v>125538</v>
      </c>
      <c r="M2172" s="205" t="s">
        <v>2438</v>
      </c>
      <c r="N2172" s="205"/>
      <c r="O2172" s="206">
        <v>4842.5200000000004</v>
      </c>
      <c r="U2172" s="309" t="s">
        <v>39031</v>
      </c>
      <c r="V2172" s="310">
        <v>3509.76</v>
      </c>
      <c r="X2172" s="267" t="s">
        <v>62548</v>
      </c>
      <c r="Y2172" s="268">
        <v>15000</v>
      </c>
      <c r="AA2172" s="229" t="s">
        <v>47828</v>
      </c>
      <c r="AB2172" s="230">
        <v>-16666.66</v>
      </c>
      <c r="AD2172" s="209" t="s">
        <v>16701</v>
      </c>
      <c r="AE2172" s="210">
        <v>97013.69</v>
      </c>
      <c r="AF2172" s="93"/>
      <c r="AG2172" s="201" t="s">
        <v>13900</v>
      </c>
      <c r="AH2172" s="202">
        <v>97158.13</v>
      </c>
      <c r="AJ2172" s="292"/>
      <c r="AK2172" s="293"/>
      <c r="AM2172" s="265" t="s">
        <v>38786</v>
      </c>
      <c r="AN2172" s="266">
        <v>4203.7</v>
      </c>
      <c r="AP2172" s="233" t="s">
        <v>38755</v>
      </c>
      <c r="AQ2172" s="234">
        <v>125538</v>
      </c>
      <c r="AS2172" s="211" t="s">
        <v>8089</v>
      </c>
      <c r="AT2172" s="212">
        <v>6855</v>
      </c>
    </row>
    <row r="2173" spans="5:46" x14ac:dyDescent="0.3">
      <c r="E2173" s="263" t="s">
        <v>37829</v>
      </c>
      <c r="F2173" s="263"/>
      <c r="G2173" s="264">
        <v>65133</v>
      </c>
      <c r="I2173" s="227" t="s">
        <v>37075</v>
      </c>
      <c r="J2173" s="227"/>
      <c r="K2173" s="228">
        <v>2061</v>
      </c>
      <c r="M2173" s="205" t="s">
        <v>2439</v>
      </c>
      <c r="N2173" s="205"/>
      <c r="O2173" s="206">
        <v>7700</v>
      </c>
      <c r="U2173" s="309" t="s">
        <v>34847</v>
      </c>
      <c r="V2173" s="310">
        <v>1350</v>
      </c>
      <c r="X2173" s="267" t="s">
        <v>62549</v>
      </c>
      <c r="Y2173" s="268">
        <v>5000</v>
      </c>
      <c r="AA2173" s="229" t="s">
        <v>51780</v>
      </c>
      <c r="AB2173" s="230">
        <v>1054.56</v>
      </c>
      <c r="AD2173" s="209" t="s">
        <v>16702</v>
      </c>
      <c r="AE2173" s="210">
        <v>294.31</v>
      </c>
      <c r="AF2173" s="93"/>
      <c r="AG2173" s="201" t="s">
        <v>13901</v>
      </c>
      <c r="AH2173" s="202">
        <v>48721.120000000003</v>
      </c>
      <c r="AJ2173" s="292"/>
      <c r="AK2173" s="293"/>
      <c r="AM2173" s="265" t="s">
        <v>37881</v>
      </c>
      <c r="AN2173" s="266">
        <v>65133</v>
      </c>
      <c r="AP2173" s="233" t="s">
        <v>38760</v>
      </c>
      <c r="AQ2173" s="234">
        <v>2061</v>
      </c>
      <c r="AS2173" s="211" t="s">
        <v>8358</v>
      </c>
      <c r="AT2173" s="212">
        <v>5099</v>
      </c>
    </row>
    <row r="2174" spans="5:46" x14ac:dyDescent="0.3">
      <c r="E2174" s="263" t="s">
        <v>37830</v>
      </c>
      <c r="F2174" s="263"/>
      <c r="G2174" s="264">
        <v>8276.2099999999991</v>
      </c>
      <c r="I2174" s="227" t="s">
        <v>37076</v>
      </c>
      <c r="J2174" s="227"/>
      <c r="K2174" s="228">
        <v>61629.65</v>
      </c>
      <c r="M2174" s="205" t="s">
        <v>2440</v>
      </c>
      <c r="N2174" s="205"/>
      <c r="O2174" s="206">
        <v>318.44</v>
      </c>
      <c r="U2174" s="309" t="s">
        <v>34848</v>
      </c>
      <c r="V2174" s="310">
        <v>463.06</v>
      </c>
      <c r="X2174" s="267" t="s">
        <v>62550</v>
      </c>
      <c r="Y2174" s="268">
        <v>1530.01</v>
      </c>
      <c r="AA2174" s="229" t="s">
        <v>44503</v>
      </c>
      <c r="AB2174" s="230">
        <v>33595.46</v>
      </c>
      <c r="AD2174" s="209" t="s">
        <v>16703</v>
      </c>
      <c r="AE2174" s="210">
        <v>34912.949999999997</v>
      </c>
      <c r="AF2174" s="93"/>
      <c r="AG2174" s="201" t="s">
        <v>24070</v>
      </c>
      <c r="AH2174" s="202">
        <v>54379.95</v>
      </c>
      <c r="AJ2174" s="292"/>
      <c r="AK2174" s="293"/>
      <c r="AM2174" s="265" t="s">
        <v>37888</v>
      </c>
      <c r="AN2174" s="266">
        <v>8276.2099999999991</v>
      </c>
      <c r="AP2174" s="233" t="s">
        <v>38763</v>
      </c>
      <c r="AQ2174" s="234">
        <v>61629.65</v>
      </c>
      <c r="AS2174" s="211" t="s">
        <v>8553</v>
      </c>
      <c r="AT2174" s="212">
        <v>27406</v>
      </c>
    </row>
    <row r="2175" spans="5:46" x14ac:dyDescent="0.3">
      <c r="E2175" s="263" t="s">
        <v>37831</v>
      </c>
      <c r="F2175" s="263"/>
      <c r="G2175" s="264">
        <v>10291.14</v>
      </c>
      <c r="I2175" s="227" t="s">
        <v>37077</v>
      </c>
      <c r="J2175" s="227"/>
      <c r="K2175" s="228">
        <v>61495.21</v>
      </c>
      <c r="M2175" s="205" t="s">
        <v>2441</v>
      </c>
      <c r="N2175" s="205"/>
      <c r="O2175" s="206">
        <v>27962.53</v>
      </c>
      <c r="U2175" s="309" t="s">
        <v>18412</v>
      </c>
      <c r="V2175" s="310">
        <v>10551.03</v>
      </c>
      <c r="X2175" s="267" t="s">
        <v>62551</v>
      </c>
      <c r="Y2175" s="268">
        <v>1225</v>
      </c>
      <c r="AA2175" s="229" t="s">
        <v>51781</v>
      </c>
      <c r="AB2175" s="230">
        <v>455.3</v>
      </c>
      <c r="AD2175" s="209" t="s">
        <v>16704</v>
      </c>
      <c r="AE2175" s="210">
        <v>2890.92</v>
      </c>
      <c r="AF2175" s="93"/>
      <c r="AG2175" s="201" t="s">
        <v>13902</v>
      </c>
      <c r="AH2175" s="202">
        <v>10902.25</v>
      </c>
      <c r="AJ2175" s="292"/>
      <c r="AK2175" s="293"/>
      <c r="AM2175" s="265" t="s">
        <v>38008</v>
      </c>
      <c r="AN2175" s="266">
        <v>10291.14</v>
      </c>
      <c r="AP2175" s="233" t="s">
        <v>38768</v>
      </c>
      <c r="AQ2175" s="234">
        <v>61495.21</v>
      </c>
      <c r="AS2175" s="211" t="s">
        <v>8744</v>
      </c>
      <c r="AT2175" s="212">
        <v>1008</v>
      </c>
    </row>
    <row r="2176" spans="5:46" x14ac:dyDescent="0.3">
      <c r="E2176" s="263" t="s">
        <v>37832</v>
      </c>
      <c r="F2176" s="263"/>
      <c r="G2176" s="264">
        <v>3253.44</v>
      </c>
      <c r="I2176" s="227" t="s">
        <v>37078</v>
      </c>
      <c r="J2176" s="227"/>
      <c r="K2176" s="228">
        <v>7623</v>
      </c>
      <c r="M2176" s="205" t="s">
        <v>2442</v>
      </c>
      <c r="N2176" s="205"/>
      <c r="O2176" s="206">
        <v>9934</v>
      </c>
      <c r="U2176" s="309" t="s">
        <v>36175</v>
      </c>
      <c r="V2176" s="310">
        <v>1285.8</v>
      </c>
      <c r="X2176" s="267" t="s">
        <v>61850</v>
      </c>
      <c r="Y2176" s="268">
        <v>589.95000000000005</v>
      </c>
      <c r="AA2176" s="229" t="s">
        <v>51782</v>
      </c>
      <c r="AB2176" s="230">
        <v>14504.7</v>
      </c>
      <c r="AD2176" s="209" t="s">
        <v>16705</v>
      </c>
      <c r="AE2176" s="210">
        <v>870.21</v>
      </c>
      <c r="AF2176" s="93"/>
      <c r="AG2176" s="201" t="s">
        <v>24074</v>
      </c>
      <c r="AH2176" s="202">
        <v>5470.73</v>
      </c>
      <c r="AJ2176" s="292"/>
      <c r="AK2176" s="293"/>
      <c r="AM2176" s="265" t="s">
        <v>38130</v>
      </c>
      <c r="AN2176" s="266">
        <v>3253.44</v>
      </c>
      <c r="AP2176" s="233" t="s">
        <v>38773</v>
      </c>
      <c r="AQ2176" s="234">
        <v>7623</v>
      </c>
      <c r="AS2176" s="211" t="s">
        <v>9007</v>
      </c>
      <c r="AT2176" s="212">
        <v>9525</v>
      </c>
    </row>
    <row r="2177" spans="5:46" x14ac:dyDescent="0.3">
      <c r="E2177" s="263" t="s">
        <v>37833</v>
      </c>
      <c r="F2177" s="263"/>
      <c r="G2177" s="264">
        <v>8506.5</v>
      </c>
      <c r="I2177" s="227" t="s">
        <v>37079</v>
      </c>
      <c r="J2177" s="227"/>
      <c r="K2177" s="228">
        <v>35344.01</v>
      </c>
      <c r="M2177" s="205" t="s">
        <v>2443</v>
      </c>
      <c r="N2177" s="205"/>
      <c r="O2177" s="206">
        <v>2000</v>
      </c>
      <c r="U2177" s="309" t="s">
        <v>67387</v>
      </c>
      <c r="V2177" s="310">
        <v>13877.5</v>
      </c>
      <c r="X2177" s="267" t="s">
        <v>64061</v>
      </c>
      <c r="Y2177" s="268">
        <v>706.19</v>
      </c>
      <c r="AA2177" s="229" t="s">
        <v>36082</v>
      </c>
      <c r="AB2177" s="230">
        <v>17550.25</v>
      </c>
      <c r="AD2177" s="209" t="s">
        <v>16706</v>
      </c>
      <c r="AE2177" s="210">
        <v>273.58</v>
      </c>
      <c r="AF2177" s="93"/>
      <c r="AG2177" s="201" t="s">
        <v>13903</v>
      </c>
      <c r="AH2177" s="202">
        <v>97158.13</v>
      </c>
      <c r="AJ2177" s="292"/>
      <c r="AK2177" s="293"/>
      <c r="AM2177" s="265" t="s">
        <v>38457</v>
      </c>
      <c r="AN2177" s="266">
        <v>8506.5</v>
      </c>
      <c r="AP2177" s="233" t="s">
        <v>38777</v>
      </c>
      <c r="AQ2177" s="234">
        <v>35344.01</v>
      </c>
      <c r="AS2177" s="211" t="s">
        <v>9177</v>
      </c>
      <c r="AT2177" s="212">
        <v>1187</v>
      </c>
    </row>
    <row r="2178" spans="5:46" x14ac:dyDescent="0.3">
      <c r="E2178" s="263" t="s">
        <v>37834</v>
      </c>
      <c r="F2178" s="263"/>
      <c r="G2178" s="264">
        <v>219470</v>
      </c>
      <c r="I2178" s="227" t="s">
        <v>37080</v>
      </c>
      <c r="J2178" s="227"/>
      <c r="K2178" s="228">
        <v>14558</v>
      </c>
      <c r="M2178" s="205" t="s">
        <v>2444</v>
      </c>
      <c r="N2178" s="205"/>
      <c r="O2178" s="206">
        <v>830</v>
      </c>
      <c r="U2178" s="309" t="s">
        <v>67388</v>
      </c>
      <c r="V2178" s="310">
        <v>33601</v>
      </c>
      <c r="X2178" s="267" t="s">
        <v>60238</v>
      </c>
      <c r="Y2178" s="268">
        <v>15613.98</v>
      </c>
      <c r="AA2178" s="229" t="s">
        <v>46713</v>
      </c>
      <c r="AB2178" s="230">
        <v>221481</v>
      </c>
      <c r="AD2178" s="209" t="s">
        <v>16707</v>
      </c>
      <c r="AE2178" s="210">
        <v>1086.32</v>
      </c>
      <c r="AF2178" s="93"/>
      <c r="AG2178" s="201" t="s">
        <v>24083</v>
      </c>
      <c r="AH2178" s="202">
        <v>5863.25</v>
      </c>
      <c r="AJ2178" s="292"/>
      <c r="AK2178" s="293"/>
      <c r="AM2178" s="265" t="s">
        <v>38474</v>
      </c>
      <c r="AN2178" s="266">
        <v>219470</v>
      </c>
      <c r="AP2178" s="233" t="s">
        <v>38782</v>
      </c>
      <c r="AQ2178" s="234">
        <v>14558</v>
      </c>
      <c r="AS2178" s="211" t="s">
        <v>9331</v>
      </c>
      <c r="AT2178" s="212">
        <v>14177.63</v>
      </c>
    </row>
    <row r="2179" spans="5:46" x14ac:dyDescent="0.3">
      <c r="E2179" s="263" t="s">
        <v>50880</v>
      </c>
      <c r="F2179" s="263"/>
      <c r="G2179" s="264">
        <v>69722.899999999994</v>
      </c>
      <c r="I2179" s="227" t="s">
        <v>41171</v>
      </c>
      <c r="J2179" s="227"/>
      <c r="K2179" s="228">
        <v>165082.25</v>
      </c>
      <c r="M2179" s="205" t="s">
        <v>2445</v>
      </c>
      <c r="N2179" s="205"/>
      <c r="O2179" s="206">
        <v>1750</v>
      </c>
      <c r="U2179" s="309" t="s">
        <v>67389</v>
      </c>
      <c r="V2179" s="310">
        <v>4300</v>
      </c>
      <c r="X2179" s="267" t="s">
        <v>60239</v>
      </c>
      <c r="Y2179" s="268">
        <v>1193.3</v>
      </c>
      <c r="AA2179" s="229" t="s">
        <v>38909</v>
      </c>
      <c r="AB2179" s="230">
        <v>56653.53</v>
      </c>
      <c r="AD2179" s="209" t="s">
        <v>16708</v>
      </c>
      <c r="AE2179" s="210">
        <v>29422.04</v>
      </c>
      <c r="AF2179" s="93"/>
      <c r="AG2179" s="201" t="s">
        <v>32440</v>
      </c>
      <c r="AH2179" s="202">
        <v>148.59</v>
      </c>
      <c r="AJ2179" s="292"/>
      <c r="AK2179" s="293"/>
      <c r="AM2179" s="265" t="s">
        <v>51121</v>
      </c>
      <c r="AN2179" s="266">
        <v>69722.899999999994</v>
      </c>
      <c r="AP2179" s="233" t="s">
        <v>41712</v>
      </c>
      <c r="AQ2179" s="234">
        <v>165082.25</v>
      </c>
      <c r="AS2179" s="211" t="s">
        <v>10927</v>
      </c>
      <c r="AT2179" s="212">
        <v>788</v>
      </c>
    </row>
    <row r="2180" spans="5:46" x14ac:dyDescent="0.3">
      <c r="E2180" s="263" t="s">
        <v>50881</v>
      </c>
      <c r="F2180" s="263"/>
      <c r="G2180" s="264">
        <v>12590.12</v>
      </c>
      <c r="I2180" s="227" t="s">
        <v>41172</v>
      </c>
      <c r="J2180" s="227"/>
      <c r="K2180" s="228">
        <v>315355</v>
      </c>
      <c r="M2180" s="205" t="s">
        <v>4122</v>
      </c>
      <c r="N2180" s="205"/>
      <c r="O2180" s="206">
        <v>3390</v>
      </c>
      <c r="U2180" s="309" t="s">
        <v>67390</v>
      </c>
      <c r="V2180" s="310">
        <v>309.32</v>
      </c>
      <c r="X2180" s="267" t="s">
        <v>60240</v>
      </c>
      <c r="Y2180" s="268">
        <v>3825.42</v>
      </c>
      <c r="AA2180" s="229" t="s">
        <v>36083</v>
      </c>
      <c r="AB2180" s="230">
        <v>32789.54</v>
      </c>
      <c r="AD2180" s="209" t="s">
        <v>16709</v>
      </c>
      <c r="AE2180" s="210">
        <v>7.23</v>
      </c>
      <c r="AF2180" s="93"/>
      <c r="AG2180" s="201" t="s">
        <v>32441</v>
      </c>
      <c r="AH2180" s="202">
        <v>445.74</v>
      </c>
      <c r="AJ2180" s="292"/>
      <c r="AK2180" s="293"/>
      <c r="AM2180" s="265" t="s">
        <v>51122</v>
      </c>
      <c r="AN2180" s="266">
        <v>12590.12</v>
      </c>
      <c r="AP2180" s="233" t="s">
        <v>41713</v>
      </c>
      <c r="AQ2180" s="234">
        <v>315355</v>
      </c>
      <c r="AS2180" s="211" t="s">
        <v>11112</v>
      </c>
      <c r="AT2180" s="212">
        <v>10761</v>
      </c>
    </row>
    <row r="2181" spans="5:46" x14ac:dyDescent="0.3">
      <c r="E2181" s="263" t="s">
        <v>50882</v>
      </c>
      <c r="F2181" s="263"/>
      <c r="G2181" s="264">
        <v>16781.72</v>
      </c>
      <c r="I2181" s="227" t="s">
        <v>41173</v>
      </c>
      <c r="J2181" s="227"/>
      <c r="K2181" s="228">
        <v>278570.03000000003</v>
      </c>
      <c r="M2181" s="205" t="s">
        <v>2446</v>
      </c>
      <c r="N2181" s="205"/>
      <c r="O2181" s="206">
        <v>8298</v>
      </c>
      <c r="U2181" s="309" t="s">
        <v>67391</v>
      </c>
      <c r="V2181" s="310">
        <v>1075.8599999999999</v>
      </c>
      <c r="X2181" s="267" t="s">
        <v>36090</v>
      </c>
      <c r="Y2181" s="268">
        <v>5461.32</v>
      </c>
      <c r="AA2181" s="229" t="s">
        <v>36084</v>
      </c>
      <c r="AB2181" s="230">
        <v>7196.68</v>
      </c>
      <c r="AD2181" s="209" t="s">
        <v>16710</v>
      </c>
      <c r="AE2181" s="210">
        <v>255.69</v>
      </c>
      <c r="AF2181" s="93"/>
      <c r="AG2181" s="201" t="s">
        <v>32442</v>
      </c>
      <c r="AH2181" s="202">
        <v>150</v>
      </c>
      <c r="AJ2181" s="292"/>
      <c r="AK2181" s="293"/>
      <c r="AM2181" s="265" t="s">
        <v>51123</v>
      </c>
      <c r="AN2181" s="266">
        <v>16781.72</v>
      </c>
      <c r="AP2181" s="233" t="s">
        <v>41714</v>
      </c>
      <c r="AQ2181" s="234">
        <v>278570.03000000003</v>
      </c>
      <c r="AS2181" s="211" t="s">
        <v>11332</v>
      </c>
      <c r="AT2181" s="212">
        <v>5102.6400000000003</v>
      </c>
    </row>
    <row r="2182" spans="5:46" x14ac:dyDescent="0.3">
      <c r="E2182" s="263" t="s">
        <v>50883</v>
      </c>
      <c r="F2182" s="263"/>
      <c r="G2182" s="264">
        <v>52979.96</v>
      </c>
      <c r="I2182" s="227" t="s">
        <v>41174</v>
      </c>
      <c r="J2182" s="227"/>
      <c r="K2182" s="228">
        <v>134542.14000000001</v>
      </c>
      <c r="M2182" s="205" t="s">
        <v>2447</v>
      </c>
      <c r="N2182" s="205"/>
      <c r="O2182" s="206">
        <v>2000</v>
      </c>
      <c r="U2182" s="309" t="s">
        <v>67392</v>
      </c>
      <c r="V2182" s="310">
        <v>6133.8</v>
      </c>
      <c r="X2182" s="267" t="s">
        <v>36092</v>
      </c>
      <c r="Y2182" s="268">
        <v>417.85</v>
      </c>
      <c r="AA2182" s="229" t="s">
        <v>36085</v>
      </c>
      <c r="AB2182" s="230">
        <v>5867.81</v>
      </c>
      <c r="AD2182" s="209" t="s">
        <v>16711</v>
      </c>
      <c r="AE2182" s="210">
        <v>4305</v>
      </c>
      <c r="AF2182" s="93"/>
      <c r="AG2182" s="201" t="s">
        <v>32443</v>
      </c>
      <c r="AH2182" s="202">
        <v>1733.45</v>
      </c>
      <c r="AJ2182" s="292"/>
      <c r="AK2182" s="293"/>
      <c r="AM2182" s="265" t="s">
        <v>51124</v>
      </c>
      <c r="AN2182" s="266">
        <v>52979.96</v>
      </c>
      <c r="AP2182" s="233" t="s">
        <v>41715</v>
      </c>
      <c r="AQ2182" s="234">
        <v>134542.14000000001</v>
      </c>
      <c r="AS2182" s="211" t="s">
        <v>11592</v>
      </c>
      <c r="AT2182" s="212">
        <v>79735.06</v>
      </c>
    </row>
    <row r="2183" spans="5:46" x14ac:dyDescent="0.3">
      <c r="E2183" s="263" t="s">
        <v>50884</v>
      </c>
      <c r="F2183" s="263"/>
      <c r="G2183" s="264">
        <v>50550.11</v>
      </c>
      <c r="I2183" s="227" t="s">
        <v>41175</v>
      </c>
      <c r="J2183" s="227"/>
      <c r="K2183" s="228">
        <v>112730.8</v>
      </c>
      <c r="M2183" s="205" t="s">
        <v>2448</v>
      </c>
      <c r="N2183" s="205"/>
      <c r="O2183" s="206">
        <v>72809</v>
      </c>
      <c r="U2183" s="309" t="s">
        <v>67393</v>
      </c>
      <c r="V2183" s="310">
        <v>2518.8000000000002</v>
      </c>
      <c r="X2183" s="267" t="s">
        <v>58976</v>
      </c>
      <c r="Y2183" s="268">
        <v>37822.800000000003</v>
      </c>
      <c r="AA2183" s="229" t="s">
        <v>16764</v>
      </c>
      <c r="AB2183" s="230">
        <v>-1187.52</v>
      </c>
      <c r="AD2183" s="209" t="s">
        <v>16712</v>
      </c>
      <c r="AE2183" s="210">
        <v>1760.08</v>
      </c>
      <c r="AF2183" s="93"/>
      <c r="AG2183" s="201" t="s">
        <v>32444</v>
      </c>
      <c r="AH2183" s="202">
        <v>148.59</v>
      </c>
      <c r="AJ2183" s="292"/>
      <c r="AK2183" s="293"/>
      <c r="AM2183" s="265" t="s">
        <v>51126</v>
      </c>
      <c r="AN2183" s="266">
        <v>50550.11</v>
      </c>
      <c r="AP2183" s="233" t="s">
        <v>41716</v>
      </c>
      <c r="AQ2183" s="234">
        <v>112730.8</v>
      </c>
      <c r="AS2183" s="211" t="s">
        <v>11937</v>
      </c>
      <c r="AT2183" s="212">
        <v>61563.91</v>
      </c>
    </row>
    <row r="2184" spans="5:46" x14ac:dyDescent="0.3">
      <c r="E2184" s="263" t="s">
        <v>50885</v>
      </c>
      <c r="F2184" s="263"/>
      <c r="G2184" s="264">
        <v>8157.08</v>
      </c>
      <c r="I2184" s="227" t="s">
        <v>41176</v>
      </c>
      <c r="J2184" s="227"/>
      <c r="K2184" s="228">
        <v>34870.720000000001</v>
      </c>
      <c r="M2184" s="205" t="s">
        <v>2449</v>
      </c>
      <c r="N2184" s="205"/>
      <c r="O2184" s="206">
        <v>2000</v>
      </c>
      <c r="U2184" s="309" t="s">
        <v>67394</v>
      </c>
      <c r="V2184" s="310">
        <v>6936.5</v>
      </c>
      <c r="X2184" s="267" t="s">
        <v>58977</v>
      </c>
      <c r="Y2184" s="268">
        <v>15072</v>
      </c>
      <c r="AA2184" s="229" t="s">
        <v>16765</v>
      </c>
      <c r="AB2184" s="230">
        <v>38923.06</v>
      </c>
      <c r="AD2184" s="209" t="s">
        <v>16713</v>
      </c>
      <c r="AE2184" s="210">
        <v>3982.28</v>
      </c>
      <c r="AF2184" s="93"/>
      <c r="AG2184" s="201" t="s">
        <v>32445</v>
      </c>
      <c r="AH2184" s="202">
        <v>445.74</v>
      </c>
      <c r="AJ2184" s="292"/>
      <c r="AK2184" s="293"/>
      <c r="AM2184" s="265" t="s">
        <v>51127</v>
      </c>
      <c r="AN2184" s="266">
        <v>8157.08</v>
      </c>
      <c r="AP2184" s="233" t="s">
        <v>41717</v>
      </c>
      <c r="AQ2184" s="234">
        <v>34870.720000000001</v>
      </c>
      <c r="AS2184" s="211" t="s">
        <v>9902</v>
      </c>
      <c r="AT2184" s="212">
        <v>233446.24</v>
      </c>
    </row>
    <row r="2185" spans="5:46" x14ac:dyDescent="0.3">
      <c r="E2185" s="263" t="s">
        <v>50886</v>
      </c>
      <c r="F2185" s="263"/>
      <c r="G2185" s="264">
        <v>68223.149999999994</v>
      </c>
      <c r="I2185" s="227" t="s">
        <v>43563</v>
      </c>
      <c r="J2185" s="227"/>
      <c r="K2185" s="228">
        <v>75656.73</v>
      </c>
      <c r="M2185" s="205" t="s">
        <v>2450</v>
      </c>
      <c r="N2185" s="205"/>
      <c r="O2185" s="206">
        <v>5214</v>
      </c>
      <c r="U2185" s="309" t="s">
        <v>64152</v>
      </c>
      <c r="V2185" s="310">
        <v>633.59</v>
      </c>
      <c r="X2185" s="267" t="s">
        <v>61851</v>
      </c>
      <c r="Y2185" s="268">
        <v>1749.96</v>
      </c>
      <c r="AA2185" s="229" t="s">
        <v>16767</v>
      </c>
      <c r="AB2185" s="230">
        <v>318776.49</v>
      </c>
      <c r="AD2185" s="209" t="s">
        <v>16714</v>
      </c>
      <c r="AE2185" s="210">
        <v>9997.69</v>
      </c>
      <c r="AF2185" s="93"/>
      <c r="AG2185" s="201" t="s">
        <v>32446</v>
      </c>
      <c r="AH2185" s="202">
        <v>150</v>
      </c>
      <c r="AJ2185" s="292"/>
      <c r="AK2185" s="293"/>
      <c r="AM2185" s="265" t="s">
        <v>51128</v>
      </c>
      <c r="AN2185" s="266">
        <v>68223.149999999994</v>
      </c>
      <c r="AP2185" s="233" t="s">
        <v>43877</v>
      </c>
      <c r="AQ2185" s="234">
        <v>75656.73</v>
      </c>
      <c r="AS2185" s="211" t="s">
        <v>6743</v>
      </c>
      <c r="AT2185" s="212">
        <v>292917.94</v>
      </c>
    </row>
    <row r="2186" spans="5:46" x14ac:dyDescent="0.3">
      <c r="E2186" s="263" t="s">
        <v>50887</v>
      </c>
      <c r="F2186" s="263"/>
      <c r="G2186" s="264">
        <v>114350</v>
      </c>
      <c r="I2186" s="227" t="s">
        <v>41177</v>
      </c>
      <c r="J2186" s="227"/>
      <c r="K2186" s="228">
        <v>413126.8</v>
      </c>
      <c r="M2186" s="205" t="s">
        <v>2451</v>
      </c>
      <c r="N2186" s="205"/>
      <c r="O2186" s="206">
        <v>21215</v>
      </c>
      <c r="U2186" s="309" t="s">
        <v>18413</v>
      </c>
      <c r="V2186" s="310">
        <v>4695.3599999999997</v>
      </c>
      <c r="X2186" s="267" t="s">
        <v>58978</v>
      </c>
      <c r="Y2186" s="268">
        <v>4081.97</v>
      </c>
      <c r="AA2186" s="229" t="s">
        <v>46714</v>
      </c>
      <c r="AB2186" s="230">
        <v>101.63</v>
      </c>
      <c r="AD2186" s="209" t="s">
        <v>16715</v>
      </c>
      <c r="AE2186" s="210">
        <v>2919.5</v>
      </c>
      <c r="AF2186" s="93"/>
      <c r="AG2186" s="201" t="s">
        <v>24116</v>
      </c>
      <c r="AH2186" s="202">
        <v>1733.45</v>
      </c>
      <c r="AJ2186" s="292"/>
      <c r="AK2186" s="293"/>
      <c r="AM2186" s="265" t="s">
        <v>51129</v>
      </c>
      <c r="AN2186" s="266">
        <v>114350</v>
      </c>
      <c r="AP2186" s="233" t="s">
        <v>41718</v>
      </c>
      <c r="AQ2186" s="234">
        <v>413126.8</v>
      </c>
      <c r="AS2186" s="211" t="s">
        <v>6946</v>
      </c>
      <c r="AT2186" s="212">
        <v>37807</v>
      </c>
    </row>
    <row r="2187" spans="5:46" x14ac:dyDescent="0.3">
      <c r="E2187" s="263" t="s">
        <v>50888</v>
      </c>
      <c r="F2187" s="263"/>
      <c r="G2187" s="264">
        <v>14058.65</v>
      </c>
      <c r="I2187" s="227" t="s">
        <v>43564</v>
      </c>
      <c r="J2187" s="227"/>
      <c r="K2187" s="228">
        <v>206539.1</v>
      </c>
      <c r="M2187" s="205" t="s">
        <v>2452</v>
      </c>
      <c r="N2187" s="205"/>
      <c r="O2187" s="206">
        <v>2000</v>
      </c>
      <c r="U2187" s="309" t="s">
        <v>39032</v>
      </c>
      <c r="V2187" s="310">
        <v>42448</v>
      </c>
      <c r="X2187" s="267" t="s">
        <v>34658</v>
      </c>
      <c r="Y2187" s="268">
        <v>37422.559999999998</v>
      </c>
      <c r="AA2187" s="229" t="s">
        <v>16768</v>
      </c>
      <c r="AB2187" s="230">
        <v>22689.59</v>
      </c>
      <c r="AD2187" s="209" t="s">
        <v>16716</v>
      </c>
      <c r="AE2187" s="210">
        <v>2788.06</v>
      </c>
      <c r="AF2187" s="93"/>
      <c r="AG2187" s="201" t="s">
        <v>32447</v>
      </c>
      <c r="AH2187" s="202">
        <v>3926</v>
      </c>
      <c r="AJ2187" s="292"/>
      <c r="AK2187" s="293"/>
      <c r="AM2187" s="265" t="s">
        <v>51130</v>
      </c>
      <c r="AN2187" s="266">
        <v>14058.65</v>
      </c>
      <c r="AP2187" s="233" t="s">
        <v>43878</v>
      </c>
      <c r="AQ2187" s="234">
        <v>206539.1</v>
      </c>
      <c r="AS2187" s="211" t="s">
        <v>7144</v>
      </c>
      <c r="AT2187" s="212">
        <v>12179.23</v>
      </c>
    </row>
    <row r="2188" spans="5:46" x14ac:dyDescent="0.3">
      <c r="E2188" s="263" t="s">
        <v>50889</v>
      </c>
      <c r="F2188" s="263"/>
      <c r="G2188" s="264">
        <v>153840.95000000001</v>
      </c>
      <c r="I2188" s="227" t="s">
        <v>43565</v>
      </c>
      <c r="J2188" s="227"/>
      <c r="K2188" s="228">
        <v>150806.23000000001</v>
      </c>
      <c r="M2188" s="205" t="s">
        <v>4123</v>
      </c>
      <c r="N2188" s="205"/>
      <c r="O2188" s="206">
        <v>2000</v>
      </c>
      <c r="U2188" s="309" t="s">
        <v>67395</v>
      </c>
      <c r="V2188" s="310">
        <v>2084.83</v>
      </c>
      <c r="X2188" s="267" t="s">
        <v>36095</v>
      </c>
      <c r="Y2188" s="268">
        <v>1630.47</v>
      </c>
      <c r="AA2188" s="229" t="s">
        <v>16769</v>
      </c>
      <c r="AB2188" s="230">
        <v>15457.58</v>
      </c>
      <c r="AD2188" s="209" t="s">
        <v>16717</v>
      </c>
      <c r="AE2188" s="210">
        <v>1928.29</v>
      </c>
      <c r="AF2188" s="93"/>
      <c r="AG2188" s="201" t="s">
        <v>24141</v>
      </c>
      <c r="AH2188" s="202">
        <v>3926</v>
      </c>
      <c r="AJ2188" s="292"/>
      <c r="AK2188" s="293"/>
      <c r="AM2188" s="265" t="s">
        <v>51133</v>
      </c>
      <c r="AN2188" s="266">
        <v>153840.95000000001</v>
      </c>
      <c r="AP2188" s="233" t="s">
        <v>43879</v>
      </c>
      <c r="AQ2188" s="234">
        <v>150806.23000000001</v>
      </c>
      <c r="AS2188" s="211" t="s">
        <v>7415</v>
      </c>
      <c r="AT2188" s="212">
        <v>127662</v>
      </c>
    </row>
    <row r="2189" spans="5:46" x14ac:dyDescent="0.3">
      <c r="E2189" s="263" t="s">
        <v>50890</v>
      </c>
      <c r="F2189" s="263"/>
      <c r="G2189" s="264">
        <v>1309</v>
      </c>
      <c r="I2189" s="227" t="s">
        <v>41178</v>
      </c>
      <c r="J2189" s="227"/>
      <c r="K2189" s="228">
        <v>16368.47</v>
      </c>
      <c r="M2189" s="205" t="s">
        <v>2453</v>
      </c>
      <c r="N2189" s="205"/>
      <c r="O2189" s="206">
        <v>17876</v>
      </c>
      <c r="U2189" s="309" t="s">
        <v>34849</v>
      </c>
      <c r="V2189" s="310">
        <v>609339.67000000004</v>
      </c>
      <c r="X2189" s="267" t="s">
        <v>59504</v>
      </c>
      <c r="Y2189" s="268">
        <v>2962.44</v>
      </c>
      <c r="AA2189" s="229" t="s">
        <v>16770</v>
      </c>
      <c r="AB2189" s="230">
        <v>64302.39</v>
      </c>
      <c r="AD2189" s="209" t="s">
        <v>16718</v>
      </c>
      <c r="AE2189" s="210">
        <v>2841.18</v>
      </c>
      <c r="AF2189" s="93"/>
      <c r="AG2189" s="201" t="s">
        <v>32448</v>
      </c>
      <c r="AH2189" s="202">
        <v>200</v>
      </c>
      <c r="AJ2189" s="292"/>
      <c r="AK2189" s="293"/>
      <c r="AM2189" s="265" t="s">
        <v>51136</v>
      </c>
      <c r="AN2189" s="266">
        <v>1309</v>
      </c>
      <c r="AP2189" s="233" t="s">
        <v>41719</v>
      </c>
      <c r="AQ2189" s="234">
        <v>16368.47</v>
      </c>
      <c r="AS2189" s="211" t="s">
        <v>7824</v>
      </c>
      <c r="AT2189" s="212">
        <v>5608.65</v>
      </c>
    </row>
    <row r="2190" spans="5:46" x14ac:dyDescent="0.3">
      <c r="E2190" s="263" t="s">
        <v>50891</v>
      </c>
      <c r="F2190" s="263"/>
      <c r="G2190" s="264">
        <v>53131.15</v>
      </c>
      <c r="I2190" s="227" t="s">
        <v>41179</v>
      </c>
      <c r="J2190" s="227"/>
      <c r="K2190" s="228">
        <v>72445.600000000006</v>
      </c>
      <c r="M2190" s="205" t="s">
        <v>2454</v>
      </c>
      <c r="N2190" s="205"/>
      <c r="O2190" s="206">
        <v>2696</v>
      </c>
      <c r="U2190" s="309" t="s">
        <v>34850</v>
      </c>
      <c r="V2190" s="310">
        <v>79541.31</v>
      </c>
      <c r="X2190" s="267" t="s">
        <v>59505</v>
      </c>
      <c r="Y2190" s="268">
        <v>226.56</v>
      </c>
      <c r="AA2190" s="229" t="s">
        <v>40142</v>
      </c>
      <c r="AB2190" s="230">
        <v>25132.7</v>
      </c>
      <c r="AD2190" s="209" t="s">
        <v>16719</v>
      </c>
      <c r="AE2190" s="210">
        <v>1528.1</v>
      </c>
      <c r="AF2190" s="93"/>
      <c r="AG2190" s="201" t="s">
        <v>32449</v>
      </c>
      <c r="AH2190" s="202">
        <v>939.9</v>
      </c>
      <c r="AJ2190" s="292"/>
      <c r="AK2190" s="293"/>
      <c r="AM2190" s="265" t="s">
        <v>51139</v>
      </c>
      <c r="AN2190" s="266">
        <v>53131.15</v>
      </c>
      <c r="AP2190" s="233" t="s">
        <v>41720</v>
      </c>
      <c r="AQ2190" s="234">
        <v>72445.600000000006</v>
      </c>
      <c r="AS2190" s="211" t="s">
        <v>8213</v>
      </c>
      <c r="AT2190" s="212">
        <v>5700</v>
      </c>
    </row>
    <row r="2191" spans="5:46" x14ac:dyDescent="0.3">
      <c r="E2191" s="263" t="s">
        <v>50892</v>
      </c>
      <c r="F2191" s="263"/>
      <c r="G2191" s="264">
        <v>8131.49</v>
      </c>
      <c r="I2191" s="227" t="s">
        <v>41180</v>
      </c>
      <c r="J2191" s="227"/>
      <c r="K2191" s="228">
        <v>160056.78</v>
      </c>
      <c r="M2191" s="205" t="s">
        <v>2455</v>
      </c>
      <c r="N2191" s="205"/>
      <c r="O2191" s="206">
        <v>22817</v>
      </c>
      <c r="U2191" s="309" t="s">
        <v>34851</v>
      </c>
      <c r="V2191" s="310">
        <v>168520</v>
      </c>
      <c r="X2191" s="267" t="s">
        <v>57287</v>
      </c>
      <c r="Y2191" s="268">
        <v>500</v>
      </c>
      <c r="AA2191" s="229" t="s">
        <v>33205</v>
      </c>
      <c r="AB2191" s="230">
        <v>3057.6</v>
      </c>
      <c r="AD2191" s="209" t="s">
        <v>16720</v>
      </c>
      <c r="AE2191" s="210">
        <v>99904.61</v>
      </c>
      <c r="AF2191" s="93"/>
      <c r="AG2191" s="201" t="s">
        <v>32450</v>
      </c>
      <c r="AH2191" s="202">
        <v>2466.35</v>
      </c>
      <c r="AJ2191" s="292"/>
      <c r="AK2191" s="293"/>
      <c r="AM2191" s="265" t="s">
        <v>51140</v>
      </c>
      <c r="AN2191" s="266">
        <v>8131.49</v>
      </c>
      <c r="AP2191" s="233" t="s">
        <v>41721</v>
      </c>
      <c r="AQ2191" s="234">
        <v>160056.78</v>
      </c>
      <c r="AS2191" s="211" t="s">
        <v>8359</v>
      </c>
      <c r="AT2191" s="212">
        <v>109433.55</v>
      </c>
    </row>
    <row r="2192" spans="5:46" x14ac:dyDescent="0.3">
      <c r="E2192" s="263" t="s">
        <v>50893</v>
      </c>
      <c r="F2192" s="263"/>
      <c r="G2192" s="264">
        <v>2143.41</v>
      </c>
      <c r="I2192" s="227" t="s">
        <v>43566</v>
      </c>
      <c r="J2192" s="227"/>
      <c r="K2192" s="228">
        <v>51302.28</v>
      </c>
      <c r="M2192" s="205" t="s">
        <v>2456</v>
      </c>
      <c r="N2192" s="205"/>
      <c r="O2192" s="206">
        <v>5797.5</v>
      </c>
      <c r="U2192" s="309" t="s">
        <v>42319</v>
      </c>
      <c r="V2192" s="310">
        <v>25409.26</v>
      </c>
      <c r="X2192" s="267" t="s">
        <v>58979</v>
      </c>
      <c r="Y2192" s="268">
        <v>685</v>
      </c>
      <c r="AA2192" s="229" t="s">
        <v>16771</v>
      </c>
      <c r="AB2192" s="230">
        <v>22263.8</v>
      </c>
      <c r="AD2192" s="209" t="s">
        <v>16721</v>
      </c>
      <c r="AE2192" s="210">
        <v>877.44</v>
      </c>
      <c r="AF2192" s="93"/>
      <c r="AG2192" s="201" t="s">
        <v>24173</v>
      </c>
      <c r="AH2192" s="202">
        <v>200</v>
      </c>
      <c r="AJ2192" s="292"/>
      <c r="AK2192" s="293"/>
      <c r="AM2192" s="265" t="s">
        <v>51143</v>
      </c>
      <c r="AN2192" s="266">
        <v>2143.41</v>
      </c>
      <c r="AP2192" s="233" t="s">
        <v>43880</v>
      </c>
      <c r="AQ2192" s="234">
        <v>51302.28</v>
      </c>
      <c r="AS2192" s="211" t="s">
        <v>8554</v>
      </c>
      <c r="AT2192" s="212">
        <v>169303.9</v>
      </c>
    </row>
    <row r="2193" spans="5:46" x14ac:dyDescent="0.3">
      <c r="E2193" s="263" t="s">
        <v>50894</v>
      </c>
      <c r="F2193" s="263"/>
      <c r="G2193" s="264">
        <v>11056.42</v>
      </c>
      <c r="I2193" s="227" t="s">
        <v>41181</v>
      </c>
      <c r="J2193" s="227"/>
      <c r="K2193" s="228">
        <v>127326.89</v>
      </c>
      <c r="M2193" s="205" t="s">
        <v>2457</v>
      </c>
      <c r="N2193" s="205"/>
      <c r="O2193" s="206">
        <v>1008</v>
      </c>
      <c r="U2193" s="309" t="s">
        <v>34852</v>
      </c>
      <c r="V2193" s="310">
        <v>42629.26</v>
      </c>
      <c r="X2193" s="267" t="s">
        <v>46717</v>
      </c>
      <c r="Y2193" s="268">
        <v>8297.64</v>
      </c>
      <c r="AA2193" s="229" t="s">
        <v>40143</v>
      </c>
      <c r="AB2193" s="230">
        <v>501981.23</v>
      </c>
      <c r="AD2193" s="209" t="s">
        <v>16722</v>
      </c>
      <c r="AE2193" s="210">
        <v>65614.350000000006</v>
      </c>
      <c r="AF2193" s="93"/>
      <c r="AG2193" s="201" t="s">
        <v>32451</v>
      </c>
      <c r="AH2193" s="202">
        <v>939.9</v>
      </c>
      <c r="AJ2193" s="292"/>
      <c r="AK2193" s="293"/>
      <c r="AM2193" s="265" t="s">
        <v>51146</v>
      </c>
      <c r="AN2193" s="266">
        <v>11056.42</v>
      </c>
      <c r="AP2193" s="233" t="s">
        <v>41722</v>
      </c>
      <c r="AQ2193" s="234">
        <v>127326.89</v>
      </c>
      <c r="AS2193" s="211" t="s">
        <v>8745</v>
      </c>
      <c r="AT2193" s="212">
        <v>13940</v>
      </c>
    </row>
    <row r="2194" spans="5:46" x14ac:dyDescent="0.3">
      <c r="E2194" s="263" t="s">
        <v>50895</v>
      </c>
      <c r="F2194" s="263"/>
      <c r="G2194" s="264">
        <v>12973.65</v>
      </c>
      <c r="I2194" s="227" t="s">
        <v>41182</v>
      </c>
      <c r="J2194" s="227"/>
      <c r="K2194" s="228">
        <v>194501.29</v>
      </c>
      <c r="M2194" s="205" t="s">
        <v>2458</v>
      </c>
      <c r="N2194" s="205"/>
      <c r="O2194" s="206">
        <v>13940</v>
      </c>
      <c r="U2194" s="309" t="s">
        <v>36176</v>
      </c>
      <c r="V2194" s="310">
        <v>13960</v>
      </c>
      <c r="X2194" s="267" t="s">
        <v>46718</v>
      </c>
      <c r="Y2194" s="268">
        <v>607.45000000000005</v>
      </c>
      <c r="AA2194" s="229" t="s">
        <v>16772</v>
      </c>
      <c r="AB2194" s="230">
        <v>308684.62</v>
      </c>
      <c r="AD2194" s="209" t="s">
        <v>16723</v>
      </c>
      <c r="AE2194" s="210">
        <v>42884.95</v>
      </c>
      <c r="AF2194" s="93"/>
      <c r="AG2194" s="201" t="s">
        <v>24175</v>
      </c>
      <c r="AH2194" s="202">
        <v>2466.35</v>
      </c>
      <c r="AJ2194" s="292"/>
      <c r="AK2194" s="293"/>
      <c r="AM2194" s="265" t="s">
        <v>51147</v>
      </c>
      <c r="AN2194" s="266">
        <v>12973.65</v>
      </c>
      <c r="AP2194" s="233" t="s">
        <v>41723</v>
      </c>
      <c r="AQ2194" s="234">
        <v>194501.29</v>
      </c>
      <c r="AS2194" s="211" t="s">
        <v>9008</v>
      </c>
      <c r="AT2194" s="212">
        <v>190534.73</v>
      </c>
    </row>
    <row r="2195" spans="5:46" x14ac:dyDescent="0.3">
      <c r="E2195" s="263" t="s">
        <v>50896</v>
      </c>
      <c r="F2195" s="263"/>
      <c r="G2195" s="264">
        <v>497648.79</v>
      </c>
      <c r="I2195" s="227" t="s">
        <v>43567</v>
      </c>
      <c r="J2195" s="227"/>
      <c r="K2195" s="228">
        <v>26591.29</v>
      </c>
      <c r="M2195" s="205" t="s">
        <v>2459</v>
      </c>
      <c r="N2195" s="205"/>
      <c r="O2195" s="206">
        <v>437913</v>
      </c>
      <c r="U2195" s="309" t="s">
        <v>58492</v>
      </c>
      <c r="V2195" s="310">
        <v>177.28</v>
      </c>
      <c r="X2195" s="267" t="s">
        <v>46719</v>
      </c>
      <c r="Y2195" s="268">
        <v>2032.92</v>
      </c>
      <c r="AA2195" s="229" t="s">
        <v>16773</v>
      </c>
      <c r="AB2195" s="230">
        <v>1472.69</v>
      </c>
      <c r="AD2195" s="209" t="s">
        <v>16724</v>
      </c>
      <c r="AE2195" s="210">
        <v>328.13</v>
      </c>
      <c r="AF2195" s="93"/>
      <c r="AG2195" s="201" t="s">
        <v>32452</v>
      </c>
      <c r="AH2195" s="202">
        <v>999.29</v>
      </c>
      <c r="AJ2195" s="292"/>
      <c r="AK2195" s="293"/>
      <c r="AM2195" s="265" t="s">
        <v>51148</v>
      </c>
      <c r="AN2195" s="266">
        <v>497648.79</v>
      </c>
      <c r="AP2195" s="233" t="s">
        <v>43881</v>
      </c>
      <c r="AQ2195" s="234">
        <v>26591.29</v>
      </c>
      <c r="AS2195" s="211" t="s">
        <v>9332</v>
      </c>
      <c r="AT2195" s="212">
        <v>681912.84</v>
      </c>
    </row>
    <row r="2196" spans="5:46" x14ac:dyDescent="0.3">
      <c r="E2196" s="263" t="s">
        <v>50897</v>
      </c>
      <c r="F2196" s="263"/>
      <c r="G2196" s="264">
        <v>5920.45</v>
      </c>
      <c r="I2196" s="227" t="s">
        <v>43568</v>
      </c>
      <c r="J2196" s="227"/>
      <c r="K2196" s="228">
        <v>157982.42000000001</v>
      </c>
      <c r="M2196" s="205" t="s">
        <v>2460</v>
      </c>
      <c r="N2196" s="205"/>
      <c r="O2196" s="206">
        <v>24118</v>
      </c>
      <c r="U2196" s="309" t="s">
        <v>42321</v>
      </c>
      <c r="V2196" s="310">
        <v>17200</v>
      </c>
      <c r="X2196" s="267" t="s">
        <v>33213</v>
      </c>
      <c r="Y2196" s="268">
        <v>2239.33</v>
      </c>
      <c r="AA2196" s="229" t="s">
        <v>16774</v>
      </c>
      <c r="AB2196" s="230">
        <v>62589.45</v>
      </c>
      <c r="AD2196" s="209" t="s">
        <v>16725</v>
      </c>
      <c r="AE2196" s="210">
        <v>146549.29</v>
      </c>
      <c r="AF2196" s="93"/>
      <c r="AG2196" s="201" t="s">
        <v>32453</v>
      </c>
      <c r="AH2196" s="202">
        <v>1051.81</v>
      </c>
      <c r="AJ2196" s="292"/>
      <c r="AK2196" s="293"/>
      <c r="AM2196" s="265" t="s">
        <v>51149</v>
      </c>
      <c r="AN2196" s="266">
        <v>5920.45</v>
      </c>
      <c r="AP2196" s="233" t="s">
        <v>43882</v>
      </c>
      <c r="AQ2196" s="234">
        <v>157982.42000000001</v>
      </c>
      <c r="AS2196" s="211" t="s">
        <v>9536</v>
      </c>
      <c r="AT2196" s="212">
        <v>41324</v>
      </c>
    </row>
    <row r="2197" spans="5:46" x14ac:dyDescent="0.3">
      <c r="E2197" s="263" t="s">
        <v>50898</v>
      </c>
      <c r="F2197" s="263"/>
      <c r="G2197" s="264">
        <v>10400</v>
      </c>
      <c r="I2197" s="227" t="s">
        <v>41183</v>
      </c>
      <c r="J2197" s="227"/>
      <c r="K2197" s="228">
        <v>176369.36</v>
      </c>
      <c r="M2197" s="205" t="s">
        <v>2461</v>
      </c>
      <c r="N2197" s="205"/>
      <c r="O2197" s="206">
        <v>2400</v>
      </c>
      <c r="U2197" s="309" t="s">
        <v>34853</v>
      </c>
      <c r="V2197" s="310">
        <v>71959.600000000006</v>
      </c>
      <c r="X2197" s="267" t="s">
        <v>51805</v>
      </c>
      <c r="Y2197" s="268">
        <v>596.14</v>
      </c>
      <c r="AA2197" s="229" t="s">
        <v>16775</v>
      </c>
      <c r="AB2197" s="230">
        <v>20998.54</v>
      </c>
      <c r="AD2197" s="209" t="s">
        <v>16726</v>
      </c>
      <c r="AE2197" s="210">
        <v>29422.04</v>
      </c>
      <c r="AF2197" s="93"/>
      <c r="AG2197" s="201" t="s">
        <v>24191</v>
      </c>
      <c r="AH2197" s="202">
        <v>999.29</v>
      </c>
      <c r="AJ2197" s="292"/>
      <c r="AK2197" s="293"/>
      <c r="AM2197" s="265" t="s">
        <v>51150</v>
      </c>
      <c r="AN2197" s="266">
        <v>10400</v>
      </c>
      <c r="AP2197" s="233" t="s">
        <v>41724</v>
      </c>
      <c r="AQ2197" s="234">
        <v>176369.36</v>
      </c>
      <c r="AS2197" s="211" t="s">
        <v>9593</v>
      </c>
      <c r="AT2197" s="212">
        <v>7480</v>
      </c>
    </row>
    <row r="2198" spans="5:46" x14ac:dyDescent="0.3">
      <c r="E2198" s="263" t="s">
        <v>50899</v>
      </c>
      <c r="F2198" s="263"/>
      <c r="G2198" s="264">
        <v>0.01</v>
      </c>
      <c r="I2198" s="227" t="s">
        <v>37081</v>
      </c>
      <c r="J2198" s="227"/>
      <c r="K2198" s="228">
        <v>1206.22</v>
      </c>
      <c r="M2198" s="205" t="s">
        <v>2462</v>
      </c>
      <c r="N2198" s="205"/>
      <c r="O2198" s="206">
        <v>2692</v>
      </c>
      <c r="U2198" s="309" t="s">
        <v>34854</v>
      </c>
      <c r="V2198" s="310">
        <v>233044.1</v>
      </c>
      <c r="X2198" s="267" t="s">
        <v>16858</v>
      </c>
      <c r="Y2198" s="268">
        <v>182000</v>
      </c>
      <c r="AA2198" s="229" t="s">
        <v>16776</v>
      </c>
      <c r="AB2198" s="230">
        <v>4409.12</v>
      </c>
      <c r="AD2198" s="209" t="s">
        <v>16727</v>
      </c>
      <c r="AE2198" s="210">
        <v>4140.8500000000004</v>
      </c>
      <c r="AF2198" s="93"/>
      <c r="AG2198" s="201" t="s">
        <v>24192</v>
      </c>
      <c r="AH2198" s="202">
        <v>1051.81</v>
      </c>
      <c r="AJ2198" s="292"/>
      <c r="AK2198" s="293"/>
      <c r="AM2198" s="265" t="s">
        <v>51151</v>
      </c>
      <c r="AN2198" s="266">
        <v>0.01</v>
      </c>
      <c r="AP2198" s="233" t="s">
        <v>37840</v>
      </c>
      <c r="AQ2198" s="234">
        <v>1206.22</v>
      </c>
      <c r="AS2198" s="211" t="s">
        <v>9610</v>
      </c>
      <c r="AT2198" s="212">
        <v>6400.64</v>
      </c>
    </row>
    <row r="2199" spans="5:46" x14ac:dyDescent="0.3">
      <c r="E2199" s="263" t="s">
        <v>50900</v>
      </c>
      <c r="F2199" s="263"/>
      <c r="G2199" s="264">
        <v>45361.08</v>
      </c>
      <c r="I2199" s="227" t="s">
        <v>37082</v>
      </c>
      <c r="J2199" s="227"/>
      <c r="K2199" s="228">
        <v>7200</v>
      </c>
      <c r="M2199" s="205" t="s">
        <v>2463</v>
      </c>
      <c r="N2199" s="205"/>
      <c r="O2199" s="206">
        <v>8179</v>
      </c>
      <c r="U2199" s="309" t="s">
        <v>34855</v>
      </c>
      <c r="V2199" s="310">
        <v>102003.64</v>
      </c>
      <c r="X2199" s="267" t="s">
        <v>16860</v>
      </c>
      <c r="Y2199" s="268">
        <v>20595.36</v>
      </c>
      <c r="AA2199" s="229" t="s">
        <v>33206</v>
      </c>
      <c r="AB2199" s="230">
        <v>39052.160000000003</v>
      </c>
      <c r="AD2199" s="209" t="s">
        <v>16728</v>
      </c>
      <c r="AE2199" s="210">
        <v>65899.55</v>
      </c>
      <c r="AF2199" s="93"/>
      <c r="AG2199" s="201" t="s">
        <v>13904</v>
      </c>
      <c r="AH2199" s="202">
        <v>399</v>
      </c>
      <c r="AJ2199" s="292"/>
      <c r="AK2199" s="293"/>
      <c r="AM2199" s="265" t="s">
        <v>51152</v>
      </c>
      <c r="AN2199" s="266">
        <v>45361.08</v>
      </c>
      <c r="AP2199" s="233" t="s">
        <v>37848</v>
      </c>
      <c r="AQ2199" s="234">
        <v>7200</v>
      </c>
      <c r="AS2199" s="211" t="s">
        <v>9665</v>
      </c>
      <c r="AT2199" s="212">
        <v>33344.129999999997</v>
      </c>
    </row>
    <row r="2200" spans="5:46" x14ac:dyDescent="0.3">
      <c r="E2200" s="263" t="s">
        <v>50901</v>
      </c>
      <c r="F2200" s="263"/>
      <c r="G2200" s="264">
        <v>5362.57</v>
      </c>
      <c r="I2200" s="227" t="s">
        <v>37085</v>
      </c>
      <c r="J2200" s="227"/>
      <c r="K2200" s="228">
        <v>67461.66</v>
      </c>
      <c r="M2200" s="205" t="s">
        <v>2464</v>
      </c>
      <c r="N2200" s="205"/>
      <c r="O2200" s="206">
        <v>2000</v>
      </c>
      <c r="U2200" s="309" t="s">
        <v>67396</v>
      </c>
      <c r="V2200" s="310">
        <v>1592.94</v>
      </c>
      <c r="X2200" s="267" t="s">
        <v>16861</v>
      </c>
      <c r="Y2200" s="268">
        <v>43676.73</v>
      </c>
      <c r="AA2200" s="229" t="s">
        <v>51783</v>
      </c>
      <c r="AB2200" s="230">
        <v>22500</v>
      </c>
      <c r="AD2200" s="209" t="s">
        <v>16729</v>
      </c>
      <c r="AE2200" s="210">
        <v>2355.34</v>
      </c>
      <c r="AF2200" s="93"/>
      <c r="AG2200" s="201" t="s">
        <v>32454</v>
      </c>
      <c r="AH2200" s="202">
        <v>200.25</v>
      </c>
      <c r="AJ2200" s="292"/>
      <c r="AK2200" s="293"/>
      <c r="AM2200" s="265" t="s">
        <v>51153</v>
      </c>
      <c r="AN2200" s="266">
        <v>5362.57</v>
      </c>
      <c r="AP2200" s="233" t="s">
        <v>37861</v>
      </c>
      <c r="AQ2200" s="234">
        <v>67461.66</v>
      </c>
      <c r="AS2200" s="211" t="s">
        <v>9716</v>
      </c>
      <c r="AT2200" s="212">
        <v>8351.39</v>
      </c>
    </row>
    <row r="2201" spans="5:46" x14ac:dyDescent="0.3">
      <c r="E2201" s="263" t="s">
        <v>50902</v>
      </c>
      <c r="F2201" s="263"/>
      <c r="G2201" s="264">
        <v>54974.81</v>
      </c>
      <c r="I2201" s="227" t="s">
        <v>37086</v>
      </c>
      <c r="J2201" s="227"/>
      <c r="K2201" s="228">
        <v>26873.01</v>
      </c>
      <c r="M2201" s="205" t="s">
        <v>2465</v>
      </c>
      <c r="N2201" s="205"/>
      <c r="O2201" s="206">
        <v>2000</v>
      </c>
      <c r="U2201" s="309" t="s">
        <v>36177</v>
      </c>
      <c r="V2201" s="310">
        <v>1610.39</v>
      </c>
      <c r="X2201" s="267" t="s">
        <v>16864</v>
      </c>
      <c r="Y2201" s="268">
        <v>6959.06</v>
      </c>
      <c r="AA2201" s="229" t="s">
        <v>33207</v>
      </c>
      <c r="AB2201" s="230">
        <v>70.28</v>
      </c>
      <c r="AD2201" s="209" t="s">
        <v>16730</v>
      </c>
      <c r="AE2201" s="210">
        <v>5537.95</v>
      </c>
      <c r="AF2201" s="93"/>
      <c r="AG2201" s="201" t="s">
        <v>32455</v>
      </c>
      <c r="AH2201" s="202">
        <v>1802.75</v>
      </c>
      <c r="AJ2201" s="292"/>
      <c r="AK2201" s="293"/>
      <c r="AM2201" s="265" t="s">
        <v>51155</v>
      </c>
      <c r="AN2201" s="266">
        <v>54974.81</v>
      </c>
      <c r="AP2201" s="233" t="s">
        <v>37866</v>
      </c>
      <c r="AQ2201" s="234">
        <v>26873.01</v>
      </c>
      <c r="AS2201" s="211" t="s">
        <v>11593</v>
      </c>
      <c r="AT2201" s="212">
        <v>31406.92</v>
      </c>
    </row>
    <row r="2202" spans="5:46" x14ac:dyDescent="0.3">
      <c r="E2202" s="263" t="s">
        <v>50903</v>
      </c>
      <c r="F2202" s="263"/>
      <c r="G2202" s="264">
        <v>8922</v>
      </c>
      <c r="I2202" s="227" t="s">
        <v>37087</v>
      </c>
      <c r="J2202" s="227"/>
      <c r="K2202" s="228">
        <v>7042.3</v>
      </c>
      <c r="M2202" s="205" t="s">
        <v>2466</v>
      </c>
      <c r="N2202" s="205"/>
      <c r="O2202" s="206">
        <v>2000</v>
      </c>
      <c r="U2202" s="309" t="s">
        <v>67397</v>
      </c>
      <c r="V2202" s="310">
        <v>20702.87</v>
      </c>
      <c r="X2202" s="267" t="s">
        <v>54921</v>
      </c>
      <c r="Y2202" s="268">
        <v>12674.25</v>
      </c>
      <c r="AA2202" s="229" t="s">
        <v>33208</v>
      </c>
      <c r="AB2202" s="230">
        <v>3116.26</v>
      </c>
      <c r="AD2202" s="209" t="s">
        <v>16731</v>
      </c>
      <c r="AE2202" s="210">
        <v>15695.42</v>
      </c>
      <c r="AF2202" s="93"/>
      <c r="AG2202" s="201" t="s">
        <v>13905</v>
      </c>
      <c r="AH2202" s="202">
        <v>7883.17</v>
      </c>
      <c r="AJ2202" s="292"/>
      <c r="AK2202" s="293"/>
      <c r="AM2202" s="265" t="s">
        <v>51156</v>
      </c>
      <c r="AN2202" s="266">
        <v>8922</v>
      </c>
      <c r="AP2202" s="233" t="s">
        <v>37871</v>
      </c>
      <c r="AQ2202" s="234">
        <v>7042.3</v>
      </c>
      <c r="AS2202" s="211" t="s">
        <v>9903</v>
      </c>
      <c r="AT2202" s="212">
        <v>1775306.92</v>
      </c>
    </row>
    <row r="2203" spans="5:46" x14ac:dyDescent="0.3">
      <c r="E2203" s="263" t="s">
        <v>50904</v>
      </c>
      <c r="F2203" s="263"/>
      <c r="G2203" s="264">
        <v>9838</v>
      </c>
      <c r="I2203" s="227" t="s">
        <v>37088</v>
      </c>
      <c r="J2203" s="227"/>
      <c r="K2203" s="228">
        <v>19435.46</v>
      </c>
      <c r="M2203" s="205" t="s">
        <v>2467</v>
      </c>
      <c r="N2203" s="205"/>
      <c r="O2203" s="206">
        <v>2000</v>
      </c>
      <c r="U2203" s="309" t="s">
        <v>67398</v>
      </c>
      <c r="V2203" s="310">
        <v>45215.03</v>
      </c>
      <c r="X2203" s="267" t="s">
        <v>16865</v>
      </c>
      <c r="Y2203" s="268">
        <v>45778.78</v>
      </c>
      <c r="AA2203" s="229" t="s">
        <v>33209</v>
      </c>
      <c r="AB2203" s="230">
        <v>544731.5</v>
      </c>
      <c r="AD2203" s="209" t="s">
        <v>16732</v>
      </c>
      <c r="AE2203" s="210">
        <v>2078.77</v>
      </c>
      <c r="AF2203" s="93"/>
      <c r="AG2203" s="201" t="s">
        <v>32456</v>
      </c>
      <c r="AH2203" s="202">
        <v>200.25</v>
      </c>
      <c r="AJ2203" s="292"/>
      <c r="AK2203" s="293"/>
      <c r="AM2203" s="265" t="s">
        <v>51157</v>
      </c>
      <c r="AN2203" s="266">
        <v>9838</v>
      </c>
      <c r="AP2203" s="233" t="s">
        <v>37877</v>
      </c>
      <c r="AQ2203" s="234">
        <v>19435.46</v>
      </c>
      <c r="AS2203" s="211" t="s">
        <v>6744</v>
      </c>
      <c r="AT2203" s="212">
        <v>6594436</v>
      </c>
    </row>
    <row r="2204" spans="5:46" x14ac:dyDescent="0.3">
      <c r="E2204" s="263" t="s">
        <v>50905</v>
      </c>
      <c r="F2204" s="263"/>
      <c r="G2204" s="264">
        <v>16784.439999999999</v>
      </c>
      <c r="I2204" s="227" t="s">
        <v>37089</v>
      </c>
      <c r="J2204" s="227"/>
      <c r="K2204" s="228">
        <v>48558.83</v>
      </c>
      <c r="M2204" s="205" t="s">
        <v>4124</v>
      </c>
      <c r="N2204" s="205"/>
      <c r="O2204" s="206">
        <v>2000</v>
      </c>
      <c r="U2204" s="309" t="s">
        <v>67399</v>
      </c>
      <c r="V2204" s="310">
        <v>2744.04</v>
      </c>
      <c r="X2204" s="267" t="s">
        <v>16866</v>
      </c>
      <c r="Y2204" s="268">
        <v>1214.9100000000001</v>
      </c>
      <c r="AA2204" s="229" t="s">
        <v>38910</v>
      </c>
      <c r="AB2204" s="230">
        <v>2952368.27</v>
      </c>
      <c r="AD2204" s="209" t="s">
        <v>16733</v>
      </c>
      <c r="AE2204" s="210">
        <v>122258.12</v>
      </c>
      <c r="AF2204" s="93"/>
      <c r="AG2204" s="201" t="s">
        <v>13906</v>
      </c>
      <c r="AH2204" s="202">
        <v>9685.92</v>
      </c>
      <c r="AJ2204" s="292"/>
      <c r="AK2204" s="293"/>
      <c r="AM2204" s="265" t="s">
        <v>51158</v>
      </c>
      <c r="AN2204" s="266">
        <v>16784.439999999999</v>
      </c>
      <c r="AP2204" s="233" t="s">
        <v>37884</v>
      </c>
      <c r="AQ2204" s="234">
        <v>48558.83</v>
      </c>
      <c r="AS2204" s="211" t="s">
        <v>6947</v>
      </c>
      <c r="AT2204" s="212">
        <v>727500</v>
      </c>
    </row>
    <row r="2205" spans="5:46" x14ac:dyDescent="0.3">
      <c r="E2205" s="263" t="s">
        <v>50906</v>
      </c>
      <c r="F2205" s="263"/>
      <c r="G2205" s="264">
        <v>10549.71</v>
      </c>
      <c r="I2205" s="227" t="s">
        <v>37090</v>
      </c>
      <c r="J2205" s="227"/>
      <c r="K2205" s="228">
        <v>59291.44</v>
      </c>
      <c r="M2205" s="205" t="s">
        <v>2468</v>
      </c>
      <c r="N2205" s="205"/>
      <c r="O2205" s="206">
        <v>3458.7</v>
      </c>
      <c r="U2205" s="309" t="s">
        <v>67400</v>
      </c>
      <c r="V2205" s="310">
        <v>207.24</v>
      </c>
      <c r="X2205" s="267" t="s">
        <v>16867</v>
      </c>
      <c r="Y2205" s="268">
        <v>30464.84</v>
      </c>
      <c r="AA2205" s="229" t="s">
        <v>42218</v>
      </c>
      <c r="AB2205" s="230">
        <v>41912.1</v>
      </c>
      <c r="AD2205" s="209" t="s">
        <v>16734</v>
      </c>
      <c r="AE2205" s="210">
        <v>52512.79</v>
      </c>
      <c r="AF2205" s="93"/>
      <c r="AG2205" s="201" t="s">
        <v>13907</v>
      </c>
      <c r="AH2205" s="202">
        <v>399</v>
      </c>
      <c r="AJ2205" s="292"/>
      <c r="AK2205" s="293"/>
      <c r="AM2205" s="265" t="s">
        <v>51159</v>
      </c>
      <c r="AN2205" s="266">
        <v>10549.71</v>
      </c>
      <c r="AP2205" s="233" t="s">
        <v>37889</v>
      </c>
      <c r="AQ2205" s="234">
        <v>59291.44</v>
      </c>
      <c r="AS2205" s="211" t="s">
        <v>7145</v>
      </c>
      <c r="AT2205" s="212">
        <v>285311</v>
      </c>
    </row>
    <row r="2206" spans="5:46" x14ac:dyDescent="0.3">
      <c r="E2206" s="263" t="s">
        <v>50907</v>
      </c>
      <c r="F2206" s="263"/>
      <c r="G2206" s="264">
        <v>73834.080000000002</v>
      </c>
      <c r="I2206" s="227" t="s">
        <v>37091</v>
      </c>
      <c r="J2206" s="227"/>
      <c r="K2206" s="228">
        <v>37445.07</v>
      </c>
      <c r="M2206" s="205" t="s">
        <v>2469</v>
      </c>
      <c r="N2206" s="205"/>
      <c r="O2206" s="206">
        <v>2000</v>
      </c>
      <c r="U2206" s="309" t="s">
        <v>67401</v>
      </c>
      <c r="V2206" s="310">
        <v>88.7</v>
      </c>
      <c r="X2206" s="267" t="s">
        <v>16869</v>
      </c>
      <c r="Y2206" s="268">
        <v>46000</v>
      </c>
      <c r="AA2206" s="229" t="s">
        <v>42219</v>
      </c>
      <c r="AB2206" s="230">
        <v>3206.27</v>
      </c>
      <c r="AD2206" s="209" t="s">
        <v>16735</v>
      </c>
      <c r="AE2206" s="210">
        <v>4788.3100000000004</v>
      </c>
      <c r="AF2206" s="93"/>
      <c r="AG2206" s="201" t="s">
        <v>13908</v>
      </c>
      <c r="AH2206" s="202">
        <v>13539.28</v>
      </c>
      <c r="AJ2206" s="292"/>
      <c r="AK2206" s="293"/>
      <c r="AM2206" s="265" t="s">
        <v>51162</v>
      </c>
      <c r="AN2206" s="266">
        <v>73834.080000000002</v>
      </c>
      <c r="AP2206" s="233" t="s">
        <v>37895</v>
      </c>
      <c r="AQ2206" s="234">
        <v>37445.07</v>
      </c>
      <c r="AS2206" s="211" t="s">
        <v>7416</v>
      </c>
      <c r="AT2206" s="212">
        <v>2895764</v>
      </c>
    </row>
    <row r="2207" spans="5:46" x14ac:dyDescent="0.3">
      <c r="E2207" s="263" t="s">
        <v>50908</v>
      </c>
      <c r="F2207" s="263"/>
      <c r="G2207" s="264">
        <v>22282.63</v>
      </c>
      <c r="I2207" s="227" t="s">
        <v>37092</v>
      </c>
      <c r="J2207" s="227"/>
      <c r="K2207" s="228">
        <v>34800.730000000003</v>
      </c>
      <c r="M2207" s="205" t="s">
        <v>2470</v>
      </c>
      <c r="N2207" s="205"/>
      <c r="O2207" s="206">
        <v>2000</v>
      </c>
      <c r="U2207" s="309" t="s">
        <v>67402</v>
      </c>
      <c r="V2207" s="310">
        <v>26446.84</v>
      </c>
      <c r="X2207" s="267" t="s">
        <v>54922</v>
      </c>
      <c r="Y2207" s="268">
        <v>25044.95</v>
      </c>
      <c r="AA2207" s="229" t="s">
        <v>42220</v>
      </c>
      <c r="AB2207" s="230">
        <v>8924.2999999999993</v>
      </c>
      <c r="AD2207" s="209" t="s">
        <v>16736</v>
      </c>
      <c r="AE2207" s="210">
        <v>153748.93</v>
      </c>
      <c r="AF2207" s="93"/>
      <c r="AG2207" s="201" t="s">
        <v>32457</v>
      </c>
      <c r="AH2207" s="202">
        <v>286.55</v>
      </c>
      <c r="AJ2207" s="292"/>
      <c r="AK2207" s="293"/>
      <c r="AM2207" s="265" t="s">
        <v>51163</v>
      </c>
      <c r="AN2207" s="266">
        <v>22282.63</v>
      </c>
      <c r="AP2207" s="233" t="s">
        <v>37904</v>
      </c>
      <c r="AQ2207" s="234">
        <v>34800.730000000003</v>
      </c>
      <c r="AS2207" s="211" t="s">
        <v>7623</v>
      </c>
      <c r="AT2207" s="212">
        <v>3685053</v>
      </c>
    </row>
    <row r="2208" spans="5:46" x14ac:dyDescent="0.3">
      <c r="E2208" s="263" t="s">
        <v>50909</v>
      </c>
      <c r="F2208" s="263"/>
      <c r="G2208" s="264">
        <v>50000</v>
      </c>
      <c r="I2208" s="227" t="s">
        <v>37093</v>
      </c>
      <c r="J2208" s="227"/>
      <c r="K2208" s="228">
        <v>6715.12</v>
      </c>
      <c r="M2208" s="205" t="s">
        <v>2471</v>
      </c>
      <c r="N2208" s="205"/>
      <c r="O2208" s="206">
        <v>1984.25</v>
      </c>
      <c r="U2208" s="309" t="s">
        <v>67403</v>
      </c>
      <c r="V2208" s="310">
        <v>1740.26</v>
      </c>
      <c r="X2208" s="267" t="s">
        <v>16870</v>
      </c>
      <c r="Y2208" s="268">
        <v>31040.87</v>
      </c>
      <c r="AA2208" s="229" t="s">
        <v>51784</v>
      </c>
      <c r="AB2208" s="230">
        <v>1696.4</v>
      </c>
      <c r="AD2208" s="209" t="s">
        <v>16737</v>
      </c>
      <c r="AE2208" s="210">
        <v>124152.13</v>
      </c>
      <c r="AF2208" s="93"/>
      <c r="AG2208" s="201" t="s">
        <v>32458</v>
      </c>
      <c r="AH2208" s="202">
        <v>14206.45</v>
      </c>
      <c r="AJ2208" s="292"/>
      <c r="AK2208" s="293"/>
      <c r="AM2208" s="265" t="s">
        <v>51166</v>
      </c>
      <c r="AN2208" s="266">
        <v>50000</v>
      </c>
      <c r="AP2208" s="233" t="s">
        <v>37909</v>
      </c>
      <c r="AQ2208" s="234">
        <v>6715.12</v>
      </c>
      <c r="AS2208" s="211" t="s">
        <v>7825</v>
      </c>
      <c r="AT2208" s="212">
        <v>728461</v>
      </c>
    </row>
    <row r="2209" spans="5:46" x14ac:dyDescent="0.3">
      <c r="E2209" s="263" t="s">
        <v>50910</v>
      </c>
      <c r="F2209" s="263"/>
      <c r="G2209" s="264">
        <v>33030.879999999997</v>
      </c>
      <c r="I2209" s="227" t="s">
        <v>37096</v>
      </c>
      <c r="J2209" s="227"/>
      <c r="K2209" s="228">
        <v>79410.52</v>
      </c>
      <c r="M2209" s="205" t="s">
        <v>2472</v>
      </c>
      <c r="N2209" s="205"/>
      <c r="O2209" s="206">
        <v>15000</v>
      </c>
      <c r="U2209" s="309" t="s">
        <v>64154</v>
      </c>
      <c r="V2209" s="310">
        <v>9000</v>
      </c>
      <c r="X2209" s="267" t="s">
        <v>34663</v>
      </c>
      <c r="Y2209" s="268">
        <v>76191.81</v>
      </c>
      <c r="AA2209" s="229" t="s">
        <v>51785</v>
      </c>
      <c r="AB2209" s="230">
        <v>11303.6</v>
      </c>
      <c r="AD2209" s="209" t="s">
        <v>16738</v>
      </c>
      <c r="AE2209" s="210">
        <v>53040</v>
      </c>
      <c r="AF2209" s="93"/>
      <c r="AG2209" s="201" t="s">
        <v>13909</v>
      </c>
      <c r="AH2209" s="202">
        <v>39892</v>
      </c>
      <c r="AJ2209" s="292"/>
      <c r="AK2209" s="293"/>
      <c r="AM2209" s="265" t="s">
        <v>51167</v>
      </c>
      <c r="AN2209" s="266">
        <v>33030.879999999997</v>
      </c>
      <c r="AP2209" s="233" t="s">
        <v>37931</v>
      </c>
      <c r="AQ2209" s="234">
        <v>79410.52</v>
      </c>
      <c r="AS2209" s="211" t="s">
        <v>8090</v>
      </c>
      <c r="AT2209" s="212">
        <v>624195</v>
      </c>
    </row>
    <row r="2210" spans="5:46" x14ac:dyDescent="0.3">
      <c r="E2210" s="263" t="s">
        <v>50911</v>
      </c>
      <c r="F2210" s="263"/>
      <c r="G2210" s="264">
        <v>1202674.6000000001</v>
      </c>
      <c r="I2210" s="227" t="s">
        <v>37097</v>
      </c>
      <c r="J2210" s="227"/>
      <c r="K2210" s="228">
        <v>9901.64</v>
      </c>
      <c r="M2210" s="205" t="s">
        <v>2473</v>
      </c>
      <c r="N2210" s="205"/>
      <c r="O2210" s="206">
        <v>2000</v>
      </c>
      <c r="U2210" s="309" t="s">
        <v>67404</v>
      </c>
      <c r="V2210" s="310">
        <v>2124.62</v>
      </c>
      <c r="X2210" s="267" t="s">
        <v>36100</v>
      </c>
      <c r="Y2210" s="268">
        <v>2240.2399999999998</v>
      </c>
      <c r="AA2210" s="229" t="s">
        <v>51786</v>
      </c>
      <c r="AB2210" s="230">
        <v>62.55</v>
      </c>
      <c r="AD2210" s="209" t="s">
        <v>16739</v>
      </c>
      <c r="AE2210" s="210">
        <v>1066.55</v>
      </c>
      <c r="AF2210" s="93"/>
      <c r="AG2210" s="201" t="s">
        <v>13910</v>
      </c>
      <c r="AH2210" s="202">
        <v>13825.83</v>
      </c>
      <c r="AJ2210" s="292"/>
      <c r="AK2210" s="293"/>
      <c r="AM2210" s="265" t="s">
        <v>51168</v>
      </c>
      <c r="AN2210" s="266">
        <v>1202674.6000000001</v>
      </c>
      <c r="AP2210" s="233" t="s">
        <v>37936</v>
      </c>
      <c r="AQ2210" s="234">
        <v>9901.64</v>
      </c>
      <c r="AS2210" s="211" t="s">
        <v>8360</v>
      </c>
      <c r="AT2210" s="212">
        <v>2383330.39</v>
      </c>
    </row>
    <row r="2211" spans="5:46" x14ac:dyDescent="0.3">
      <c r="E2211" s="263" t="s">
        <v>50912</v>
      </c>
      <c r="F2211" s="263"/>
      <c r="G2211" s="264">
        <v>600</v>
      </c>
      <c r="I2211" s="227" t="s">
        <v>37100</v>
      </c>
      <c r="J2211" s="227"/>
      <c r="K2211" s="228">
        <v>92809.279999999999</v>
      </c>
      <c r="M2211" s="205" t="s">
        <v>4125</v>
      </c>
      <c r="N2211" s="205"/>
      <c r="O2211" s="206">
        <v>2000</v>
      </c>
      <c r="U2211" s="309" t="s">
        <v>67405</v>
      </c>
      <c r="V2211" s="310">
        <v>245</v>
      </c>
      <c r="X2211" s="267" t="s">
        <v>33214</v>
      </c>
      <c r="Y2211" s="268">
        <v>47463.93</v>
      </c>
      <c r="AA2211" s="229" t="s">
        <v>51787</v>
      </c>
      <c r="AB2211" s="230">
        <v>9000</v>
      </c>
      <c r="AD2211" s="209" t="s">
        <v>16740</v>
      </c>
      <c r="AE2211" s="210">
        <v>5673.36</v>
      </c>
      <c r="AF2211" s="93"/>
      <c r="AG2211" s="201" t="s">
        <v>13911</v>
      </c>
      <c r="AH2211" s="202">
        <v>54098.45</v>
      </c>
      <c r="AJ2211" s="292"/>
      <c r="AK2211" s="293"/>
      <c r="AM2211" s="265" t="s">
        <v>51169</v>
      </c>
      <c r="AN2211" s="266">
        <v>600</v>
      </c>
      <c r="AP2211" s="233" t="s">
        <v>37953</v>
      </c>
      <c r="AQ2211" s="234">
        <v>92809.279999999999</v>
      </c>
      <c r="AS2211" s="211" t="s">
        <v>8746</v>
      </c>
      <c r="AT2211" s="212">
        <v>437913</v>
      </c>
    </row>
    <row r="2212" spans="5:46" x14ac:dyDescent="0.3">
      <c r="E2212" s="263" t="s">
        <v>50913</v>
      </c>
      <c r="F2212" s="263"/>
      <c r="G2212" s="264">
        <v>16279</v>
      </c>
      <c r="I2212" s="227" t="s">
        <v>37101</v>
      </c>
      <c r="J2212" s="227"/>
      <c r="K2212" s="228">
        <v>1632.76</v>
      </c>
      <c r="M2212" s="205" t="s">
        <v>2474</v>
      </c>
      <c r="N2212" s="205"/>
      <c r="O2212" s="206">
        <v>2000</v>
      </c>
      <c r="U2212" s="309" t="s">
        <v>67406</v>
      </c>
      <c r="V2212" s="310">
        <v>6936.5</v>
      </c>
      <c r="X2212" s="267" t="s">
        <v>34664</v>
      </c>
      <c r="Y2212" s="268">
        <v>23795.88</v>
      </c>
      <c r="AA2212" s="229" t="s">
        <v>51788</v>
      </c>
      <c r="AB2212" s="230">
        <v>1558.05</v>
      </c>
      <c r="AD2212" s="209" t="s">
        <v>16741</v>
      </c>
      <c r="AE2212" s="210">
        <v>547.83000000000004</v>
      </c>
      <c r="AF2212" s="93"/>
      <c r="AG2212" s="201" t="s">
        <v>32459</v>
      </c>
      <c r="AH2212" s="202">
        <v>11730</v>
      </c>
      <c r="AJ2212" s="292"/>
      <c r="AK2212" s="293"/>
      <c r="AM2212" s="265" t="s">
        <v>51170</v>
      </c>
      <c r="AN2212" s="266">
        <v>16279</v>
      </c>
      <c r="AP2212" s="233" t="s">
        <v>37958</v>
      </c>
      <c r="AQ2212" s="234">
        <v>1632.76</v>
      </c>
      <c r="AS2212" s="211" t="s">
        <v>9009</v>
      </c>
      <c r="AT2212" s="212">
        <v>1750768</v>
      </c>
    </row>
    <row r="2213" spans="5:46" x14ac:dyDescent="0.3">
      <c r="E2213" s="263" t="s">
        <v>50914</v>
      </c>
      <c r="F2213" s="263"/>
      <c r="G2213" s="264">
        <v>33918.839999999997</v>
      </c>
      <c r="I2213" s="227" t="s">
        <v>37103</v>
      </c>
      <c r="J2213" s="227"/>
      <c r="K2213" s="228">
        <v>63593</v>
      </c>
      <c r="M2213" s="205" t="s">
        <v>2475</v>
      </c>
      <c r="N2213" s="205"/>
      <c r="O2213" s="206">
        <v>9506</v>
      </c>
      <c r="U2213" s="309" t="s">
        <v>67407</v>
      </c>
      <c r="V2213" s="310">
        <v>27000</v>
      </c>
      <c r="X2213" s="267" t="s">
        <v>16871</v>
      </c>
      <c r="Y2213" s="268">
        <v>27476.240000000002</v>
      </c>
      <c r="AA2213" s="229" t="s">
        <v>51789</v>
      </c>
      <c r="AB2213" s="230">
        <v>4893.18</v>
      </c>
      <c r="AD2213" s="209" t="s">
        <v>16742</v>
      </c>
      <c r="AE2213" s="210">
        <v>243.59</v>
      </c>
      <c r="AF2213" s="93"/>
      <c r="AG2213" s="201" t="s">
        <v>24271</v>
      </c>
      <c r="AH2213" s="202">
        <v>11730</v>
      </c>
      <c r="AJ2213" s="292"/>
      <c r="AK2213" s="293"/>
      <c r="AM2213" s="265" t="s">
        <v>51171</v>
      </c>
      <c r="AN2213" s="266">
        <v>33918.839999999997</v>
      </c>
      <c r="AP2213" s="233" t="s">
        <v>37969</v>
      </c>
      <c r="AQ2213" s="234">
        <v>63593</v>
      </c>
      <c r="AS2213" s="211" t="s">
        <v>9333</v>
      </c>
      <c r="AT2213" s="212">
        <v>26441306.34</v>
      </c>
    </row>
    <row r="2214" spans="5:46" x14ac:dyDescent="0.3">
      <c r="E2214" s="263" t="s">
        <v>50915</v>
      </c>
      <c r="F2214" s="263"/>
      <c r="G2214" s="264">
        <v>20577.61</v>
      </c>
      <c r="I2214" s="227" t="s">
        <v>37104</v>
      </c>
      <c r="J2214" s="227"/>
      <c r="K2214" s="228">
        <v>27103.5</v>
      </c>
      <c r="M2214" s="205" t="s">
        <v>2476</v>
      </c>
      <c r="N2214" s="205"/>
      <c r="O2214" s="206">
        <v>1150</v>
      </c>
      <c r="U2214" s="309" t="s">
        <v>59006</v>
      </c>
      <c r="V2214" s="310">
        <v>1935</v>
      </c>
      <c r="X2214" s="267" t="s">
        <v>16872</v>
      </c>
      <c r="Y2214" s="268">
        <v>143.24</v>
      </c>
      <c r="AA2214" s="229" t="s">
        <v>51790</v>
      </c>
      <c r="AB2214" s="230">
        <v>3490</v>
      </c>
      <c r="AD2214" s="209" t="s">
        <v>16743</v>
      </c>
      <c r="AE2214" s="210">
        <v>22.98</v>
      </c>
      <c r="AF2214" s="93"/>
      <c r="AG2214" s="201" t="s">
        <v>32460</v>
      </c>
      <c r="AH2214" s="202">
        <v>279.88</v>
      </c>
      <c r="AJ2214" s="292"/>
      <c r="AK2214" s="293"/>
      <c r="AM2214" s="265" t="s">
        <v>51172</v>
      </c>
      <c r="AN2214" s="266">
        <v>20577.61</v>
      </c>
      <c r="AP2214" s="233" t="s">
        <v>37974</v>
      </c>
      <c r="AQ2214" s="234">
        <v>27103.5</v>
      </c>
      <c r="AS2214" s="211" t="s">
        <v>10928</v>
      </c>
      <c r="AT2214" s="212">
        <v>91621.56</v>
      </c>
    </row>
    <row r="2215" spans="5:46" x14ac:dyDescent="0.3">
      <c r="E2215" s="263" t="s">
        <v>50916</v>
      </c>
      <c r="F2215" s="263"/>
      <c r="G2215" s="264">
        <v>7694.28</v>
      </c>
      <c r="I2215" s="227" t="s">
        <v>37105</v>
      </c>
      <c r="J2215" s="227"/>
      <c r="K2215" s="228">
        <v>98227.54</v>
      </c>
      <c r="M2215" s="205" t="s">
        <v>2477</v>
      </c>
      <c r="N2215" s="205"/>
      <c r="O2215" s="206">
        <v>4320</v>
      </c>
      <c r="U2215" s="309" t="s">
        <v>59007</v>
      </c>
      <c r="V2215" s="310">
        <v>6755.4</v>
      </c>
      <c r="X2215" s="267" t="s">
        <v>33215</v>
      </c>
      <c r="Y2215" s="268">
        <v>67300.539999999994</v>
      </c>
      <c r="AA2215" s="229" t="s">
        <v>51791</v>
      </c>
      <c r="AB2215" s="230">
        <v>1620.58</v>
      </c>
      <c r="AD2215" s="209" t="s">
        <v>16744</v>
      </c>
      <c r="AE2215" s="210">
        <v>2730</v>
      </c>
      <c r="AF2215" s="93"/>
      <c r="AG2215" s="201" t="s">
        <v>32461</v>
      </c>
      <c r="AH2215" s="202">
        <v>2951.12</v>
      </c>
      <c r="AJ2215" s="292"/>
      <c r="AK2215" s="293"/>
      <c r="AM2215" s="265" t="s">
        <v>51173</v>
      </c>
      <c r="AN2215" s="266">
        <v>7694.28</v>
      </c>
      <c r="AP2215" s="233" t="s">
        <v>37979</v>
      </c>
      <c r="AQ2215" s="234">
        <v>98227.54</v>
      </c>
      <c r="AS2215" s="211" t="s">
        <v>9666</v>
      </c>
      <c r="AT2215" s="212">
        <v>452694.04</v>
      </c>
    </row>
    <row r="2216" spans="5:46" x14ac:dyDescent="0.3">
      <c r="E2216" s="263" t="s">
        <v>50917</v>
      </c>
      <c r="F2216" s="263"/>
      <c r="G2216" s="264">
        <v>188886.29</v>
      </c>
      <c r="I2216" s="227" t="s">
        <v>37106</v>
      </c>
      <c r="J2216" s="227"/>
      <c r="K2216" s="228">
        <v>50417.94</v>
      </c>
      <c r="M2216" s="205" t="s">
        <v>2478</v>
      </c>
      <c r="N2216" s="205"/>
      <c r="O2216" s="206">
        <v>64611.81</v>
      </c>
      <c r="U2216" s="309" t="s">
        <v>61087</v>
      </c>
      <c r="V2216" s="310">
        <v>6005.81</v>
      </c>
      <c r="X2216" s="267" t="s">
        <v>58439</v>
      </c>
      <c r="Y2216" s="268">
        <v>-7777.49</v>
      </c>
      <c r="AA2216" s="229" t="s">
        <v>51792</v>
      </c>
      <c r="AB2216" s="230">
        <v>16806.669999999998</v>
      </c>
      <c r="AD2216" s="209" t="s">
        <v>16745</v>
      </c>
      <c r="AE2216" s="210">
        <v>161397.69</v>
      </c>
      <c r="AF2216" s="93"/>
      <c r="AG2216" s="201" t="s">
        <v>24301</v>
      </c>
      <c r="AH2216" s="202">
        <v>279.88</v>
      </c>
      <c r="AJ2216" s="292"/>
      <c r="AK2216" s="293"/>
      <c r="AM2216" s="265" t="s">
        <v>51176</v>
      </c>
      <c r="AN2216" s="266">
        <v>188886.29</v>
      </c>
      <c r="AP2216" s="233" t="s">
        <v>37984</v>
      </c>
      <c r="AQ2216" s="234">
        <v>50417.94</v>
      </c>
      <c r="AS2216" s="211" t="s">
        <v>11333</v>
      </c>
      <c r="AT2216" s="212">
        <v>174307.55</v>
      </c>
    </row>
    <row r="2217" spans="5:46" x14ac:dyDescent="0.3">
      <c r="E2217" s="263" t="s">
        <v>50918</v>
      </c>
      <c r="F2217" s="263"/>
      <c r="G2217" s="264">
        <v>640.6</v>
      </c>
      <c r="I2217" s="227" t="s">
        <v>37107</v>
      </c>
      <c r="J2217" s="227"/>
      <c r="K2217" s="228">
        <v>51662</v>
      </c>
      <c r="M2217" s="205" t="s">
        <v>2479</v>
      </c>
      <c r="N2217" s="205"/>
      <c r="O2217" s="206">
        <v>35214</v>
      </c>
      <c r="U2217" s="309" t="s">
        <v>52113</v>
      </c>
      <c r="V2217" s="310">
        <v>1877.91</v>
      </c>
      <c r="X2217" s="267" t="s">
        <v>64062</v>
      </c>
      <c r="Y2217" s="268">
        <v>1000</v>
      </c>
      <c r="AA2217" s="229" t="s">
        <v>51793</v>
      </c>
      <c r="AB2217" s="230">
        <v>4513.28</v>
      </c>
      <c r="AD2217" s="209" t="s">
        <v>16746</v>
      </c>
      <c r="AE2217" s="210">
        <v>16674</v>
      </c>
      <c r="AF2217" s="93"/>
      <c r="AG2217" s="201" t="s">
        <v>24304</v>
      </c>
      <c r="AH2217" s="202">
        <v>2951.12</v>
      </c>
      <c r="AJ2217" s="292"/>
      <c r="AK2217" s="293"/>
      <c r="AM2217" s="265" t="s">
        <v>51177</v>
      </c>
      <c r="AN2217" s="266">
        <v>640.6</v>
      </c>
      <c r="AP2217" s="233" t="s">
        <v>37989</v>
      </c>
      <c r="AQ2217" s="234">
        <v>51662</v>
      </c>
      <c r="AS2217" s="211" t="s">
        <v>11594</v>
      </c>
      <c r="AT2217" s="212">
        <v>27782957.039999999</v>
      </c>
    </row>
    <row r="2218" spans="5:46" x14ac:dyDescent="0.3">
      <c r="E2218" s="263" t="s">
        <v>50919</v>
      </c>
      <c r="F2218" s="263"/>
      <c r="G2218" s="264">
        <v>105961.58</v>
      </c>
      <c r="I2218" s="227" t="s">
        <v>37108</v>
      </c>
      <c r="J2218" s="227"/>
      <c r="K2218" s="228">
        <v>961.47</v>
      </c>
      <c r="M2218" s="205" t="s">
        <v>2480</v>
      </c>
      <c r="N2218" s="205"/>
      <c r="O2218" s="206">
        <v>87030.34</v>
      </c>
      <c r="U2218" s="309" t="s">
        <v>60309</v>
      </c>
      <c r="V2218" s="310">
        <v>7988.46</v>
      </c>
      <c r="X2218" s="267" t="s">
        <v>62552</v>
      </c>
      <c r="Y2218" s="268">
        <v>246.4</v>
      </c>
      <c r="AA2218" s="229" t="s">
        <v>34652</v>
      </c>
      <c r="AB2218" s="230">
        <v>199134.7</v>
      </c>
      <c r="AD2218" s="209" t="s">
        <v>16747</v>
      </c>
      <c r="AE2218" s="210">
        <v>148831</v>
      </c>
      <c r="AF2218" s="93"/>
      <c r="AG2218" s="201" t="s">
        <v>13912</v>
      </c>
      <c r="AH2218" s="202">
        <v>9370</v>
      </c>
      <c r="AJ2218" s="292"/>
      <c r="AK2218" s="293"/>
      <c r="AM2218" s="265" t="s">
        <v>51178</v>
      </c>
      <c r="AN2218" s="266">
        <v>105961.58</v>
      </c>
      <c r="AP2218" s="233" t="s">
        <v>37997</v>
      </c>
      <c r="AQ2218" s="234">
        <v>961.47</v>
      </c>
      <c r="AS2218" s="211" t="s">
        <v>9904</v>
      </c>
      <c r="AT2218" s="212">
        <v>75055617.920000002</v>
      </c>
    </row>
    <row r="2219" spans="5:46" x14ac:dyDescent="0.3">
      <c r="E2219" s="263" t="s">
        <v>50920</v>
      </c>
      <c r="F2219" s="263"/>
      <c r="G2219" s="264">
        <v>20855.29</v>
      </c>
      <c r="I2219" s="227" t="s">
        <v>37111</v>
      </c>
      <c r="J2219" s="227"/>
      <c r="K2219" s="228">
        <v>136822.65</v>
      </c>
      <c r="M2219" s="205" t="s">
        <v>2481</v>
      </c>
      <c r="N2219" s="205"/>
      <c r="O2219" s="206">
        <v>750</v>
      </c>
      <c r="U2219" s="309" t="s">
        <v>60310</v>
      </c>
      <c r="V2219" s="310">
        <v>573.20000000000005</v>
      </c>
      <c r="X2219" s="267" t="s">
        <v>61852</v>
      </c>
      <c r="Y2219" s="268">
        <v>5446.6</v>
      </c>
      <c r="AA2219" s="229" t="s">
        <v>46715</v>
      </c>
      <c r="AB2219" s="230">
        <v>3067.96</v>
      </c>
      <c r="AD2219" s="209" t="s">
        <v>16748</v>
      </c>
      <c r="AE2219" s="210">
        <v>15348.83</v>
      </c>
      <c r="AF2219" s="93"/>
      <c r="AG2219" s="201" t="s">
        <v>13913</v>
      </c>
      <c r="AH2219" s="202">
        <v>1562</v>
      </c>
      <c r="AJ2219" s="292"/>
      <c r="AK2219" s="293"/>
      <c r="AM2219" s="265" t="s">
        <v>51179</v>
      </c>
      <c r="AN2219" s="266">
        <v>20855.29</v>
      </c>
      <c r="AP2219" s="233" t="s">
        <v>38021</v>
      </c>
      <c r="AQ2219" s="234">
        <v>136822.65</v>
      </c>
      <c r="AS2219" s="211" t="s">
        <v>6745</v>
      </c>
      <c r="AT2219" s="212">
        <v>60528.36</v>
      </c>
    </row>
    <row r="2220" spans="5:46" x14ac:dyDescent="0.3">
      <c r="E2220" s="263" t="s">
        <v>50921</v>
      </c>
      <c r="F2220" s="263"/>
      <c r="G2220" s="264">
        <v>44148.59</v>
      </c>
      <c r="I2220" s="227" t="s">
        <v>37112</v>
      </c>
      <c r="J2220" s="227"/>
      <c r="K2220" s="228">
        <v>36584.18</v>
      </c>
      <c r="M2220" s="205" t="s">
        <v>2482</v>
      </c>
      <c r="N2220" s="205"/>
      <c r="O2220" s="206">
        <v>2000</v>
      </c>
      <c r="U2220" s="309" t="s">
        <v>60311</v>
      </c>
      <c r="V2220" s="310">
        <v>1998.71</v>
      </c>
      <c r="X2220" s="267" t="s">
        <v>62553</v>
      </c>
      <c r="Y2220" s="268">
        <v>165.63</v>
      </c>
      <c r="AA2220" s="229" t="s">
        <v>34653</v>
      </c>
      <c r="AB2220" s="230">
        <v>44866.38</v>
      </c>
      <c r="AD2220" s="209" t="s">
        <v>16749</v>
      </c>
      <c r="AE2220" s="210">
        <v>1497.24</v>
      </c>
      <c r="AF2220" s="93"/>
      <c r="AG2220" s="201" t="s">
        <v>13914</v>
      </c>
      <c r="AH2220" s="202">
        <v>2831</v>
      </c>
      <c r="AJ2220" s="292"/>
      <c r="AK2220" s="293"/>
      <c r="AM2220" s="265" t="s">
        <v>51180</v>
      </c>
      <c r="AN2220" s="266">
        <v>44148.59</v>
      </c>
      <c r="AP2220" s="233" t="s">
        <v>38026</v>
      </c>
      <c r="AQ2220" s="234">
        <v>36584.18</v>
      </c>
      <c r="AS2220" s="211" t="s">
        <v>7417</v>
      </c>
      <c r="AT2220" s="212">
        <v>283758</v>
      </c>
    </row>
    <row r="2221" spans="5:46" x14ac:dyDescent="0.3">
      <c r="E2221" s="263" t="s">
        <v>50922</v>
      </c>
      <c r="F2221" s="263"/>
      <c r="G2221" s="264">
        <v>5074</v>
      </c>
      <c r="I2221" s="227" t="s">
        <v>37114</v>
      </c>
      <c r="J2221" s="227"/>
      <c r="K2221" s="228">
        <v>30820.81</v>
      </c>
      <c r="M2221" s="205" t="s">
        <v>2483</v>
      </c>
      <c r="N2221" s="205"/>
      <c r="O2221" s="206">
        <v>6462</v>
      </c>
      <c r="U2221" s="309" t="s">
        <v>39035</v>
      </c>
      <c r="V2221" s="310">
        <v>4365.59</v>
      </c>
      <c r="X2221" s="267" t="s">
        <v>61853</v>
      </c>
      <c r="Y2221" s="268">
        <v>3661.22</v>
      </c>
      <c r="AA2221" s="229" t="s">
        <v>34654</v>
      </c>
      <c r="AB2221" s="230">
        <v>585773.31999999995</v>
      </c>
      <c r="AD2221" s="209" t="s">
        <v>16750</v>
      </c>
      <c r="AE2221" s="210">
        <v>13474.89</v>
      </c>
      <c r="AF2221" s="93"/>
      <c r="AG2221" s="201" t="s">
        <v>32462</v>
      </c>
      <c r="AH2221" s="202">
        <v>2831</v>
      </c>
      <c r="AJ2221" s="292"/>
      <c r="AK2221" s="293"/>
      <c r="AM2221" s="265" t="s">
        <v>51181</v>
      </c>
      <c r="AN2221" s="266">
        <v>5074</v>
      </c>
      <c r="AP2221" s="233" t="s">
        <v>38039</v>
      </c>
      <c r="AQ2221" s="234">
        <v>30820.81</v>
      </c>
      <c r="AS2221" s="211" t="s">
        <v>7624</v>
      </c>
      <c r="AT2221" s="212">
        <v>2838.77</v>
      </c>
    </row>
    <row r="2222" spans="5:46" x14ac:dyDescent="0.3">
      <c r="E2222" s="263" t="s">
        <v>50923</v>
      </c>
      <c r="F2222" s="263"/>
      <c r="G2222" s="264">
        <v>11473.51</v>
      </c>
      <c r="I2222" s="227" t="s">
        <v>37116</v>
      </c>
      <c r="J2222" s="227"/>
      <c r="K2222" s="228">
        <v>9285.14</v>
      </c>
      <c r="M2222" s="205" t="s">
        <v>2484</v>
      </c>
      <c r="N2222" s="205"/>
      <c r="O2222" s="206">
        <v>2809</v>
      </c>
      <c r="U2222" s="309" t="s">
        <v>60312</v>
      </c>
      <c r="V2222" s="310">
        <v>46719.5</v>
      </c>
      <c r="X2222" s="267" t="s">
        <v>59506</v>
      </c>
      <c r="Y2222" s="268">
        <v>121392.46</v>
      </c>
      <c r="AA2222" s="229" t="s">
        <v>51794</v>
      </c>
      <c r="AB2222" s="230">
        <v>1839.59</v>
      </c>
      <c r="AD2222" s="209" t="s">
        <v>16751</v>
      </c>
      <c r="AE2222" s="210">
        <v>6872.72</v>
      </c>
      <c r="AF2222" s="93"/>
      <c r="AG2222" s="201" t="s">
        <v>32463</v>
      </c>
      <c r="AH2222" s="202">
        <v>312.95999999999998</v>
      </c>
      <c r="AJ2222" s="292"/>
      <c r="AK2222" s="293"/>
      <c r="AM2222" s="265" t="s">
        <v>51183</v>
      </c>
      <c r="AN2222" s="266">
        <v>11473.51</v>
      </c>
      <c r="AP2222" s="233" t="s">
        <v>38047</v>
      </c>
      <c r="AQ2222" s="234">
        <v>9285.14</v>
      </c>
      <c r="AS2222" s="211" t="s">
        <v>7826</v>
      </c>
      <c r="AT2222" s="212">
        <v>4049.96</v>
      </c>
    </row>
    <row r="2223" spans="5:46" x14ac:dyDescent="0.3">
      <c r="E2223" s="263" t="s">
        <v>50924</v>
      </c>
      <c r="F2223" s="263"/>
      <c r="G2223" s="264">
        <v>199035.3</v>
      </c>
      <c r="I2223" s="227" t="s">
        <v>37117</v>
      </c>
      <c r="J2223" s="227"/>
      <c r="K2223" s="228">
        <v>125293.44</v>
      </c>
      <c r="M2223" s="205" t="s">
        <v>2485</v>
      </c>
      <c r="N2223" s="205"/>
      <c r="O2223" s="206">
        <v>76385</v>
      </c>
      <c r="U2223" s="309" t="s">
        <v>55013</v>
      </c>
      <c r="V2223" s="310">
        <v>0.45</v>
      </c>
      <c r="X2223" s="267" t="s">
        <v>58440</v>
      </c>
      <c r="Y2223" s="268">
        <v>42554.51</v>
      </c>
      <c r="AA2223" s="229" t="s">
        <v>42221</v>
      </c>
      <c r="AB2223" s="230">
        <v>1262.5</v>
      </c>
      <c r="AD2223" s="209" t="s">
        <v>16752</v>
      </c>
      <c r="AE2223" s="210">
        <v>35357.480000000003</v>
      </c>
      <c r="AF2223" s="93"/>
      <c r="AG2223" s="201" t="s">
        <v>32464</v>
      </c>
      <c r="AH2223" s="202">
        <v>44.97</v>
      </c>
      <c r="AJ2223" s="292"/>
      <c r="AK2223" s="293"/>
      <c r="AM2223" s="265" t="s">
        <v>51184</v>
      </c>
      <c r="AN2223" s="266">
        <v>199035.3</v>
      </c>
      <c r="AP2223" s="233" t="s">
        <v>38053</v>
      </c>
      <c r="AQ2223" s="234">
        <v>125293.44</v>
      </c>
      <c r="AS2223" s="211" t="s">
        <v>8091</v>
      </c>
      <c r="AT2223" s="212">
        <v>9843.6</v>
      </c>
    </row>
    <row r="2224" spans="5:46" x14ac:dyDescent="0.3">
      <c r="E2224" s="263" t="s">
        <v>50925</v>
      </c>
      <c r="F2224" s="263"/>
      <c r="G2224" s="264">
        <v>4209.1400000000003</v>
      </c>
      <c r="I2224" s="227" t="s">
        <v>37118</v>
      </c>
      <c r="J2224" s="227"/>
      <c r="K2224" s="228">
        <v>252540</v>
      </c>
      <c r="M2224" s="205" t="s">
        <v>2486</v>
      </c>
      <c r="N2224" s="205"/>
      <c r="O2224" s="206">
        <v>1767</v>
      </c>
      <c r="U2224" s="309" t="s">
        <v>48783</v>
      </c>
      <c r="V2224" s="310">
        <v>0.05</v>
      </c>
      <c r="X2224" s="267" t="s">
        <v>55873</v>
      </c>
      <c r="Y2224" s="268">
        <v>12902.36</v>
      </c>
      <c r="AA2224" s="229" t="s">
        <v>36086</v>
      </c>
      <c r="AB2224" s="230">
        <v>142294.98000000001</v>
      </c>
      <c r="AD2224" s="209" t="s">
        <v>16753</v>
      </c>
      <c r="AE2224" s="210">
        <v>727.31</v>
      </c>
      <c r="AF2224" s="93"/>
      <c r="AG2224" s="201" t="s">
        <v>32465</v>
      </c>
      <c r="AH2224" s="202">
        <v>4647.07</v>
      </c>
      <c r="AJ2224" s="292"/>
      <c r="AK2224" s="293"/>
      <c r="AM2224" s="265" t="s">
        <v>51185</v>
      </c>
      <c r="AN2224" s="266">
        <v>4209.1400000000003</v>
      </c>
      <c r="AP2224" s="233" t="s">
        <v>38058</v>
      </c>
      <c r="AQ2224" s="234">
        <v>252540</v>
      </c>
      <c r="AS2224" s="211" t="s">
        <v>8214</v>
      </c>
      <c r="AT2224" s="212">
        <v>12046</v>
      </c>
    </row>
    <row r="2225" spans="5:46" x14ac:dyDescent="0.3">
      <c r="E2225" s="263" t="s">
        <v>50926</v>
      </c>
      <c r="F2225" s="263"/>
      <c r="G2225" s="264">
        <v>2495</v>
      </c>
      <c r="I2225" s="227" t="s">
        <v>37121</v>
      </c>
      <c r="J2225" s="227"/>
      <c r="K2225" s="228">
        <v>5486.36</v>
      </c>
      <c r="M2225" s="205" t="s">
        <v>2487</v>
      </c>
      <c r="N2225" s="205"/>
      <c r="O2225" s="206">
        <v>2000</v>
      </c>
      <c r="U2225" s="309" t="s">
        <v>55954</v>
      </c>
      <c r="V2225" s="310">
        <v>7987.22</v>
      </c>
      <c r="X2225" s="267" t="s">
        <v>44514</v>
      </c>
      <c r="Y2225" s="268">
        <v>178748.75</v>
      </c>
      <c r="AA2225" s="229" t="s">
        <v>42222</v>
      </c>
      <c r="AB2225" s="230">
        <v>66350</v>
      </c>
      <c r="AD2225" s="209" t="s">
        <v>13164</v>
      </c>
      <c r="AE2225" s="210">
        <v>55260</v>
      </c>
      <c r="AF2225" s="93"/>
      <c r="AG2225" s="201" t="s">
        <v>24326</v>
      </c>
      <c r="AH2225" s="202">
        <v>2831</v>
      </c>
      <c r="AJ2225" s="292"/>
      <c r="AK2225" s="293"/>
      <c r="AM2225" s="265" t="s">
        <v>51186</v>
      </c>
      <c r="AN2225" s="266">
        <v>2495</v>
      </c>
      <c r="AP2225" s="233" t="s">
        <v>38074</v>
      </c>
      <c r="AQ2225" s="234">
        <v>5486.36</v>
      </c>
      <c r="AS2225" s="211" t="s">
        <v>8361</v>
      </c>
      <c r="AT2225" s="212">
        <v>1508</v>
      </c>
    </row>
    <row r="2226" spans="5:46" x14ac:dyDescent="0.3">
      <c r="E2226" s="263" t="s">
        <v>50927</v>
      </c>
      <c r="F2226" s="263"/>
      <c r="G2226" s="264">
        <v>137636.06</v>
      </c>
      <c r="I2226" s="227" t="s">
        <v>37122</v>
      </c>
      <c r="J2226" s="227"/>
      <c r="K2226" s="228">
        <v>30125.200000000001</v>
      </c>
      <c r="M2226" s="205" t="s">
        <v>2488</v>
      </c>
      <c r="N2226" s="205"/>
      <c r="O2226" s="206">
        <v>3467</v>
      </c>
      <c r="U2226" s="309" t="s">
        <v>55957</v>
      </c>
      <c r="V2226" s="310">
        <v>1043.32</v>
      </c>
      <c r="X2226" s="267" t="s">
        <v>42224</v>
      </c>
      <c r="Y2226" s="268">
        <v>994874.45</v>
      </c>
      <c r="AA2226" s="229" t="s">
        <v>44504</v>
      </c>
      <c r="AB2226" s="230">
        <v>1781.53</v>
      </c>
      <c r="AD2226" s="209" t="s">
        <v>16754</v>
      </c>
      <c r="AE2226" s="210">
        <v>18.34</v>
      </c>
      <c r="AF2226" s="93"/>
      <c r="AG2226" s="201" t="s">
        <v>24327</v>
      </c>
      <c r="AH2226" s="202">
        <v>312.95999999999998</v>
      </c>
      <c r="AJ2226" s="292"/>
      <c r="AK2226" s="293"/>
      <c r="AM2226" s="265" t="s">
        <v>51187</v>
      </c>
      <c r="AN2226" s="266">
        <v>137636.06</v>
      </c>
      <c r="AP2226" s="233" t="s">
        <v>38079</v>
      </c>
      <c r="AQ2226" s="234">
        <v>30125.200000000001</v>
      </c>
      <c r="AS2226" s="211" t="s">
        <v>9010</v>
      </c>
      <c r="AT2226" s="212">
        <v>15004.27</v>
      </c>
    </row>
    <row r="2227" spans="5:46" x14ac:dyDescent="0.3">
      <c r="E2227" s="263" t="s">
        <v>50928</v>
      </c>
      <c r="F2227" s="263"/>
      <c r="G2227" s="264">
        <v>31091.56</v>
      </c>
      <c r="I2227" s="227" t="s">
        <v>37124</v>
      </c>
      <c r="J2227" s="227"/>
      <c r="K2227" s="228">
        <v>8761.3700000000008</v>
      </c>
      <c r="M2227" s="205" t="s">
        <v>2489</v>
      </c>
      <c r="N2227" s="205"/>
      <c r="O2227" s="206">
        <v>1497.05</v>
      </c>
      <c r="U2227" s="309" t="s">
        <v>55962</v>
      </c>
      <c r="V2227" s="310">
        <v>690.84</v>
      </c>
      <c r="X2227" s="267" t="s">
        <v>58441</v>
      </c>
      <c r="Y2227" s="268">
        <v>890.1</v>
      </c>
      <c r="AA2227" s="229" t="s">
        <v>42223</v>
      </c>
      <c r="AB2227" s="230">
        <v>794146.93</v>
      </c>
      <c r="AD2227" s="209" t="s">
        <v>13165</v>
      </c>
      <c r="AE2227" s="210">
        <v>9714.9599999999991</v>
      </c>
      <c r="AF2227" s="93"/>
      <c r="AG2227" s="201" t="s">
        <v>24328</v>
      </c>
      <c r="AH2227" s="202">
        <v>44.97</v>
      </c>
      <c r="AJ2227" s="292"/>
      <c r="AK2227" s="293"/>
      <c r="AM2227" s="265" t="s">
        <v>51189</v>
      </c>
      <c r="AN2227" s="266">
        <v>31091.56</v>
      </c>
      <c r="AP2227" s="233" t="s">
        <v>38098</v>
      </c>
      <c r="AQ2227" s="234">
        <v>8761.3700000000008</v>
      </c>
      <c r="AS2227" s="211" t="s">
        <v>9334</v>
      </c>
      <c r="AT2227" s="212">
        <v>123470.59</v>
      </c>
    </row>
    <row r="2228" spans="5:46" x14ac:dyDescent="0.3">
      <c r="E2228" s="263" t="s">
        <v>50929</v>
      </c>
      <c r="F2228" s="263"/>
      <c r="G2228" s="264">
        <v>22465.65</v>
      </c>
      <c r="I2228" s="227" t="s">
        <v>37125</v>
      </c>
      <c r="J2228" s="227"/>
      <c r="K2228" s="228">
        <v>40245</v>
      </c>
      <c r="M2228" s="205" t="s">
        <v>2490</v>
      </c>
      <c r="N2228" s="205"/>
      <c r="O2228" s="206">
        <v>23851.62</v>
      </c>
      <c r="U2228" s="309" t="s">
        <v>55963</v>
      </c>
      <c r="V2228" s="310">
        <v>1962.22</v>
      </c>
      <c r="X2228" s="267" t="s">
        <v>54923</v>
      </c>
      <c r="Y2228" s="268">
        <v>2055.11</v>
      </c>
      <c r="AA2228" s="229" t="s">
        <v>36087</v>
      </c>
      <c r="AB2228" s="230">
        <v>10765.94</v>
      </c>
      <c r="AD2228" s="209" t="s">
        <v>13166</v>
      </c>
      <c r="AE2228" s="210">
        <v>23410.76</v>
      </c>
      <c r="AF2228" s="93"/>
      <c r="AG2228" s="201" t="s">
        <v>13915</v>
      </c>
      <c r="AH2228" s="202">
        <v>18410.07</v>
      </c>
      <c r="AJ2228" s="292"/>
      <c r="AK2228" s="293"/>
      <c r="AM2228" s="265" t="s">
        <v>51191</v>
      </c>
      <c r="AN2228" s="266">
        <v>22465.65</v>
      </c>
      <c r="AP2228" s="233" t="s">
        <v>38100</v>
      </c>
      <c r="AQ2228" s="234">
        <v>40245</v>
      </c>
      <c r="AS2228" s="211" t="s">
        <v>9611</v>
      </c>
      <c r="AT2228" s="212">
        <v>2639</v>
      </c>
    </row>
    <row r="2229" spans="5:46" x14ac:dyDescent="0.3">
      <c r="E2229" s="263" t="s">
        <v>50930</v>
      </c>
      <c r="F2229" s="263"/>
      <c r="G2229" s="264">
        <v>36617</v>
      </c>
      <c r="I2229" s="227" t="s">
        <v>37128</v>
      </c>
      <c r="J2229" s="227"/>
      <c r="K2229" s="228">
        <v>2563.75</v>
      </c>
      <c r="M2229" s="205" t="s">
        <v>2491</v>
      </c>
      <c r="N2229" s="205"/>
      <c r="O2229" s="206">
        <v>13175</v>
      </c>
      <c r="U2229" s="309" t="s">
        <v>55964</v>
      </c>
      <c r="V2229" s="310">
        <v>42385.91</v>
      </c>
      <c r="X2229" s="267" t="s">
        <v>55874</v>
      </c>
      <c r="Y2229" s="268">
        <v>37875.839999999997</v>
      </c>
      <c r="AA2229" s="229" t="s">
        <v>34655</v>
      </c>
      <c r="AB2229" s="230">
        <v>129643.63</v>
      </c>
      <c r="AD2229" s="209" t="s">
        <v>16755</v>
      </c>
      <c r="AE2229" s="210">
        <v>1586.68</v>
      </c>
      <c r="AF2229" s="93"/>
      <c r="AG2229" s="201" t="s">
        <v>13916</v>
      </c>
      <c r="AH2229" s="202">
        <v>1166.67</v>
      </c>
      <c r="AJ2229" s="292"/>
      <c r="AK2229" s="293"/>
      <c r="AM2229" s="265" t="s">
        <v>51193</v>
      </c>
      <c r="AN2229" s="266">
        <v>36617</v>
      </c>
      <c r="AP2229" s="233" t="s">
        <v>38115</v>
      </c>
      <c r="AQ2229" s="234">
        <v>2563.75</v>
      </c>
      <c r="AS2229" s="211" t="s">
        <v>11595</v>
      </c>
      <c r="AT2229" s="212">
        <v>74602.58</v>
      </c>
    </row>
    <row r="2230" spans="5:46" x14ac:dyDescent="0.3">
      <c r="E2230" s="263" t="s">
        <v>50931</v>
      </c>
      <c r="F2230" s="263"/>
      <c r="G2230" s="264">
        <v>18849.189999999999</v>
      </c>
      <c r="I2230" s="227" t="s">
        <v>37129</v>
      </c>
      <c r="J2230" s="227"/>
      <c r="K2230" s="228">
        <v>52278.559999999998</v>
      </c>
      <c r="M2230" s="205" t="s">
        <v>2492</v>
      </c>
      <c r="N2230" s="205"/>
      <c r="O2230" s="206">
        <v>4084</v>
      </c>
      <c r="U2230" s="309" t="s">
        <v>48785</v>
      </c>
      <c r="V2230" s="310">
        <v>1252.01</v>
      </c>
      <c r="X2230" s="267" t="s">
        <v>59507</v>
      </c>
      <c r="Y2230" s="268">
        <v>20826.02</v>
      </c>
      <c r="AA2230" s="229" t="s">
        <v>34656</v>
      </c>
      <c r="AB2230" s="230">
        <v>374296.97</v>
      </c>
      <c r="AD2230" s="209" t="s">
        <v>16756</v>
      </c>
      <c r="AE2230" s="210">
        <v>263498.8</v>
      </c>
      <c r="AF2230" s="93"/>
      <c r="AG2230" s="201" t="s">
        <v>13917</v>
      </c>
      <c r="AH2230" s="202">
        <v>1989.33</v>
      </c>
      <c r="AJ2230" s="292"/>
      <c r="AK2230" s="293"/>
      <c r="AM2230" s="265" t="s">
        <v>51194</v>
      </c>
      <c r="AN2230" s="266">
        <v>18849.189999999999</v>
      </c>
      <c r="AP2230" s="233" t="s">
        <v>38119</v>
      </c>
      <c r="AQ2230" s="234">
        <v>52278.559999999998</v>
      </c>
      <c r="AS2230" s="211" t="s">
        <v>9905</v>
      </c>
      <c r="AT2230" s="212">
        <v>590289.13</v>
      </c>
    </row>
    <row r="2231" spans="5:46" x14ac:dyDescent="0.3">
      <c r="E2231" s="263" t="s">
        <v>50932</v>
      </c>
      <c r="F2231" s="263"/>
      <c r="G2231" s="264">
        <v>2000</v>
      </c>
      <c r="I2231" s="227" t="s">
        <v>37130</v>
      </c>
      <c r="J2231" s="227"/>
      <c r="K2231" s="228">
        <v>644521.55000000005</v>
      </c>
      <c r="M2231" s="205" t="s">
        <v>2493</v>
      </c>
      <c r="N2231" s="205"/>
      <c r="O2231" s="206">
        <v>8683.7199999999993</v>
      </c>
      <c r="U2231" s="309" t="s">
        <v>40209</v>
      </c>
      <c r="V2231" s="310">
        <v>75406.009999999995</v>
      </c>
      <c r="X2231" s="267" t="s">
        <v>42225</v>
      </c>
      <c r="Y2231" s="268">
        <v>105646.63</v>
      </c>
      <c r="AA2231" s="229" t="s">
        <v>34657</v>
      </c>
      <c r="AB2231" s="230">
        <v>108731.67</v>
      </c>
      <c r="AD2231" s="209" t="s">
        <v>16757</v>
      </c>
      <c r="AE2231" s="210">
        <v>6285</v>
      </c>
      <c r="AF2231" s="93"/>
      <c r="AG2231" s="201" t="s">
        <v>13918</v>
      </c>
      <c r="AH2231" s="202">
        <v>1000</v>
      </c>
      <c r="AJ2231" s="292"/>
      <c r="AK2231" s="293"/>
      <c r="AM2231" s="265" t="s">
        <v>51195</v>
      </c>
      <c r="AN2231" s="266">
        <v>2000</v>
      </c>
      <c r="AP2231" s="233" t="s">
        <v>38126</v>
      </c>
      <c r="AQ2231" s="234">
        <v>644521.55000000005</v>
      </c>
      <c r="AS2231" s="211" t="s">
        <v>6746</v>
      </c>
      <c r="AT2231" s="212">
        <v>15851.35</v>
      </c>
    </row>
    <row r="2232" spans="5:46" x14ac:dyDescent="0.3">
      <c r="E2232" s="263" t="s">
        <v>50933</v>
      </c>
      <c r="F2232" s="263"/>
      <c r="G2232" s="264">
        <v>41812.29</v>
      </c>
      <c r="I2232" s="227" t="s">
        <v>37134</v>
      </c>
      <c r="J2232" s="227"/>
      <c r="K2232" s="228">
        <v>212492.57</v>
      </c>
      <c r="M2232" s="205" t="s">
        <v>2494</v>
      </c>
      <c r="N2232" s="205"/>
      <c r="O2232" s="206">
        <v>1179.18</v>
      </c>
      <c r="U2232" s="309" t="s">
        <v>55017</v>
      </c>
      <c r="V2232" s="310">
        <v>330896.78000000003</v>
      </c>
      <c r="X2232" s="267" t="s">
        <v>42226</v>
      </c>
      <c r="Y2232" s="268">
        <v>292716.40999999997</v>
      </c>
      <c r="AA2232" s="229" t="s">
        <v>36088</v>
      </c>
      <c r="AB2232" s="230">
        <v>343220.7</v>
      </c>
      <c r="AD2232" s="209" t="s">
        <v>16758</v>
      </c>
      <c r="AE2232" s="210">
        <v>14400</v>
      </c>
      <c r="AF2232" s="93"/>
      <c r="AG2232" s="201" t="s">
        <v>32466</v>
      </c>
      <c r="AH2232" s="202">
        <v>1567.88</v>
      </c>
      <c r="AJ2232" s="292"/>
      <c r="AK2232" s="293"/>
      <c r="AM2232" s="265" t="s">
        <v>51196</v>
      </c>
      <c r="AN2232" s="266">
        <v>41812.29</v>
      </c>
      <c r="AP2232" s="233" t="s">
        <v>38146</v>
      </c>
      <c r="AQ2232" s="234">
        <v>212492.57</v>
      </c>
      <c r="AS2232" s="211" t="s">
        <v>7146</v>
      </c>
      <c r="AT2232" s="212">
        <v>2851.68</v>
      </c>
    </row>
    <row r="2233" spans="5:46" x14ac:dyDescent="0.3">
      <c r="E2233" s="263" t="s">
        <v>50934</v>
      </c>
      <c r="F2233" s="263"/>
      <c r="G2233" s="264">
        <v>2175.36</v>
      </c>
      <c r="I2233" s="227" t="s">
        <v>37135</v>
      </c>
      <c r="J2233" s="227"/>
      <c r="K2233" s="228">
        <v>41811.919999999998</v>
      </c>
      <c r="M2233" s="205" t="s">
        <v>2495</v>
      </c>
      <c r="N2233" s="205"/>
      <c r="O2233" s="206">
        <v>60889</v>
      </c>
      <c r="U2233" s="309" t="s">
        <v>34870</v>
      </c>
      <c r="V2233" s="310">
        <v>270552.59999999998</v>
      </c>
      <c r="X2233" s="267" t="s">
        <v>57288</v>
      </c>
      <c r="Y2233" s="268">
        <v>55404.37</v>
      </c>
      <c r="AA2233" s="229" t="s">
        <v>44505</v>
      </c>
      <c r="AB2233" s="230">
        <v>89546.99</v>
      </c>
      <c r="AD2233" s="209" t="s">
        <v>13167</v>
      </c>
      <c r="AE2233" s="210">
        <v>21252.49</v>
      </c>
      <c r="AF2233" s="93"/>
      <c r="AG2233" s="201" t="s">
        <v>32467</v>
      </c>
      <c r="AH2233" s="202">
        <v>371.12</v>
      </c>
      <c r="AJ2233" s="292"/>
      <c r="AK2233" s="293"/>
      <c r="AM2233" s="265" t="s">
        <v>51198</v>
      </c>
      <c r="AN2233" s="266">
        <v>2175.36</v>
      </c>
      <c r="AP2233" s="233" t="s">
        <v>38153</v>
      </c>
      <c r="AQ2233" s="234">
        <v>41811.919999999998</v>
      </c>
      <c r="AS2233" s="211" t="s">
        <v>7418</v>
      </c>
      <c r="AT2233" s="212">
        <v>36205.4</v>
      </c>
    </row>
    <row r="2234" spans="5:46" x14ac:dyDescent="0.3">
      <c r="E2234" s="263" t="s">
        <v>50935</v>
      </c>
      <c r="F2234" s="263"/>
      <c r="G2234" s="264">
        <v>719</v>
      </c>
      <c r="I2234" s="227" t="s">
        <v>37137</v>
      </c>
      <c r="J2234" s="227"/>
      <c r="K2234" s="228">
        <v>5734</v>
      </c>
      <c r="M2234" s="205" t="s">
        <v>2496</v>
      </c>
      <c r="N2234" s="205"/>
      <c r="O2234" s="206">
        <v>2000</v>
      </c>
      <c r="U2234" s="309" t="s">
        <v>55018</v>
      </c>
      <c r="V2234" s="310">
        <v>72099.070000000007</v>
      </c>
      <c r="X2234" s="267" t="s">
        <v>62554</v>
      </c>
      <c r="Y2234" s="268">
        <v>13433</v>
      </c>
      <c r="AA2234" s="229" t="s">
        <v>51795</v>
      </c>
      <c r="AB2234" s="230">
        <v>81876.990000000005</v>
      </c>
      <c r="AD2234" s="209" t="s">
        <v>16759</v>
      </c>
      <c r="AE2234" s="210">
        <v>365461.26</v>
      </c>
      <c r="AF2234" s="93"/>
      <c r="AG2234" s="201" t="s">
        <v>13919</v>
      </c>
      <c r="AH2234" s="202">
        <v>1166.67</v>
      </c>
      <c r="AJ2234" s="292"/>
      <c r="AK2234" s="293"/>
      <c r="AM2234" s="265" t="s">
        <v>51199</v>
      </c>
      <c r="AN2234" s="266">
        <v>719</v>
      </c>
      <c r="AP2234" s="233" t="s">
        <v>38165</v>
      </c>
      <c r="AQ2234" s="234">
        <v>5734</v>
      </c>
      <c r="AS2234" s="211" t="s">
        <v>7827</v>
      </c>
      <c r="AT2234" s="212">
        <v>20657.27</v>
      </c>
    </row>
    <row r="2235" spans="5:46" x14ac:dyDescent="0.3">
      <c r="E2235" s="263" t="s">
        <v>50936</v>
      </c>
      <c r="F2235" s="263"/>
      <c r="G2235" s="264">
        <v>2196.04</v>
      </c>
      <c r="I2235" s="227" t="s">
        <v>37139</v>
      </c>
      <c r="J2235" s="227"/>
      <c r="K2235" s="228">
        <v>4973.03</v>
      </c>
      <c r="M2235" s="205" t="s">
        <v>2497</v>
      </c>
      <c r="N2235" s="205"/>
      <c r="O2235" s="206">
        <v>3158.28</v>
      </c>
      <c r="U2235" s="309" t="s">
        <v>60313</v>
      </c>
      <c r="V2235" s="310">
        <v>47347.32</v>
      </c>
      <c r="X2235" s="267" t="s">
        <v>54924</v>
      </c>
      <c r="Y2235" s="268">
        <v>37942.5</v>
      </c>
      <c r="AA2235" s="229" t="s">
        <v>51796</v>
      </c>
      <c r="AB2235" s="230">
        <v>54926.1</v>
      </c>
      <c r="AD2235" s="209" t="s">
        <v>16760</v>
      </c>
      <c r="AE2235" s="210">
        <v>276024.42</v>
      </c>
      <c r="AF2235" s="93"/>
      <c r="AG2235" s="201" t="s">
        <v>13920</v>
      </c>
      <c r="AH2235" s="202">
        <v>1989.33</v>
      </c>
      <c r="AJ2235" s="292"/>
      <c r="AK2235" s="293"/>
      <c r="AM2235" s="265" t="s">
        <v>51200</v>
      </c>
      <c r="AN2235" s="266">
        <v>2196.04</v>
      </c>
      <c r="AP2235" s="233" t="s">
        <v>38170</v>
      </c>
      <c r="AQ2235" s="234">
        <v>4973.03</v>
      </c>
      <c r="AS2235" s="211" t="s">
        <v>8362</v>
      </c>
      <c r="AT2235" s="212">
        <v>18093.310000000001</v>
      </c>
    </row>
    <row r="2236" spans="5:46" x14ac:dyDescent="0.3">
      <c r="E2236" s="263" t="s">
        <v>50937</v>
      </c>
      <c r="F2236" s="263"/>
      <c r="G2236" s="264">
        <v>96376.37</v>
      </c>
      <c r="I2236" s="227" t="s">
        <v>37142</v>
      </c>
      <c r="J2236" s="227"/>
      <c r="K2236" s="228">
        <v>12564.54</v>
      </c>
      <c r="M2236" s="205" t="s">
        <v>2498</v>
      </c>
      <c r="N2236" s="205"/>
      <c r="O2236" s="206">
        <v>37560</v>
      </c>
      <c r="U2236" s="309" t="s">
        <v>55019</v>
      </c>
      <c r="V2236" s="310">
        <v>13344.31</v>
      </c>
      <c r="X2236" s="267" t="s">
        <v>55875</v>
      </c>
      <c r="Y2236" s="268">
        <v>41805.269999999997</v>
      </c>
      <c r="AA2236" s="229" t="s">
        <v>51797</v>
      </c>
      <c r="AB2236" s="230">
        <v>405.65</v>
      </c>
      <c r="AD2236" s="209" t="s">
        <v>16761</v>
      </c>
      <c r="AE2236" s="210">
        <v>24123.03</v>
      </c>
      <c r="AF2236" s="93"/>
      <c r="AG2236" s="201" t="s">
        <v>13921</v>
      </c>
      <c r="AH2236" s="202">
        <v>1000</v>
      </c>
      <c r="AJ2236" s="292"/>
      <c r="AK2236" s="293"/>
      <c r="AM2236" s="265" t="s">
        <v>51201</v>
      </c>
      <c r="AN2236" s="266">
        <v>96376.37</v>
      </c>
      <c r="AP2236" s="233" t="s">
        <v>38184</v>
      </c>
      <c r="AQ2236" s="234">
        <v>12564.54</v>
      </c>
      <c r="AS2236" s="211" t="s">
        <v>8747</v>
      </c>
      <c r="AT2236" s="212">
        <v>24118</v>
      </c>
    </row>
    <row r="2237" spans="5:46" x14ac:dyDescent="0.3">
      <c r="E2237" s="263" t="s">
        <v>50938</v>
      </c>
      <c r="F2237" s="263"/>
      <c r="G2237" s="264">
        <v>4555</v>
      </c>
      <c r="I2237" s="227" t="s">
        <v>37143</v>
      </c>
      <c r="J2237" s="227"/>
      <c r="K2237" s="228">
        <v>17318.740000000002</v>
      </c>
      <c r="M2237" s="205" t="s">
        <v>2499</v>
      </c>
      <c r="N2237" s="205"/>
      <c r="O2237" s="206">
        <v>10548</v>
      </c>
      <c r="U2237" s="309" t="s">
        <v>55020</v>
      </c>
      <c r="V2237" s="310">
        <v>48074.27</v>
      </c>
      <c r="X2237" s="267" t="s">
        <v>51809</v>
      </c>
      <c r="Y2237" s="268">
        <v>95023.12</v>
      </c>
      <c r="AA2237" s="229" t="s">
        <v>47829</v>
      </c>
      <c r="AB2237" s="230">
        <v>12923</v>
      </c>
      <c r="AD2237" s="209" t="s">
        <v>16762</v>
      </c>
      <c r="AE2237" s="210">
        <v>124034.26</v>
      </c>
      <c r="AF2237" s="93"/>
      <c r="AG2237" s="201" t="s">
        <v>24353</v>
      </c>
      <c r="AH2237" s="202">
        <v>1567.88</v>
      </c>
      <c r="AJ2237" s="292"/>
      <c r="AK2237" s="293"/>
      <c r="AM2237" s="265" t="s">
        <v>51204</v>
      </c>
      <c r="AN2237" s="266">
        <v>4555</v>
      </c>
      <c r="AP2237" s="233" t="s">
        <v>38187</v>
      </c>
      <c r="AQ2237" s="234">
        <v>17318.740000000002</v>
      </c>
      <c r="AS2237" s="211" t="s">
        <v>9011</v>
      </c>
      <c r="AT2237" s="212">
        <v>52297</v>
      </c>
    </row>
    <row r="2238" spans="5:46" x14ac:dyDescent="0.3">
      <c r="E2238" s="263" t="s">
        <v>50939</v>
      </c>
      <c r="F2238" s="263"/>
      <c r="G2238" s="264">
        <v>84204.93</v>
      </c>
      <c r="I2238" s="227" t="s">
        <v>37144</v>
      </c>
      <c r="J2238" s="227"/>
      <c r="K2238" s="228">
        <v>47873.919999999998</v>
      </c>
      <c r="M2238" s="205" t="s">
        <v>2500</v>
      </c>
      <c r="N2238" s="205"/>
      <c r="O2238" s="206">
        <v>70151</v>
      </c>
      <c r="U2238" s="309" t="s">
        <v>55021</v>
      </c>
      <c r="V2238" s="310">
        <v>31777.33</v>
      </c>
      <c r="X2238" s="267" t="s">
        <v>55876</v>
      </c>
      <c r="Y2238" s="268">
        <v>4387.46</v>
      </c>
      <c r="AA2238" s="229" t="s">
        <v>44506</v>
      </c>
      <c r="AB2238" s="230">
        <v>651523.93999999994</v>
      </c>
      <c r="AD2238" s="209" t="s">
        <v>16763</v>
      </c>
      <c r="AE2238" s="210">
        <v>441.44</v>
      </c>
      <c r="AF2238" s="93"/>
      <c r="AG2238" s="201" t="s">
        <v>24354</v>
      </c>
      <c r="AH2238" s="202">
        <v>371.12</v>
      </c>
      <c r="AJ2238" s="292"/>
      <c r="AK2238" s="293"/>
      <c r="AM2238" s="265" t="s">
        <v>51205</v>
      </c>
      <c r="AN2238" s="266">
        <v>84204.93</v>
      </c>
      <c r="AP2238" s="233" t="s">
        <v>38191</v>
      </c>
      <c r="AQ2238" s="234">
        <v>47873.919999999998</v>
      </c>
      <c r="AS2238" s="211" t="s">
        <v>9178</v>
      </c>
      <c r="AT2238" s="212">
        <v>4187.5</v>
      </c>
    </row>
    <row r="2239" spans="5:46" x14ac:dyDescent="0.3">
      <c r="E2239" s="263" t="s">
        <v>50940</v>
      </c>
      <c r="F2239" s="263"/>
      <c r="G2239" s="264">
        <v>101847.7</v>
      </c>
      <c r="I2239" s="227" t="s">
        <v>37146</v>
      </c>
      <c r="J2239" s="227"/>
      <c r="K2239" s="228">
        <v>12028</v>
      </c>
      <c r="M2239" s="205" t="s">
        <v>2502</v>
      </c>
      <c r="N2239" s="205"/>
      <c r="O2239" s="206">
        <v>2000</v>
      </c>
      <c r="U2239" s="309" t="s">
        <v>55022</v>
      </c>
      <c r="V2239" s="310">
        <v>39072.74</v>
      </c>
      <c r="X2239" s="267" t="s">
        <v>57289</v>
      </c>
      <c r="Y2239" s="268">
        <v>174813.8</v>
      </c>
      <c r="AA2239" s="229" t="s">
        <v>44507</v>
      </c>
      <c r="AB2239" s="230">
        <v>52171.06</v>
      </c>
      <c r="AD2239" s="209" t="s">
        <v>16764</v>
      </c>
      <c r="AE2239" s="210">
        <v>5729.28</v>
      </c>
      <c r="AF2239" s="93"/>
      <c r="AG2239" s="201" t="s">
        <v>32468</v>
      </c>
      <c r="AH2239" s="202">
        <v>233.16</v>
      </c>
      <c r="AJ2239" s="292"/>
      <c r="AK2239" s="293"/>
      <c r="AM2239" s="265" t="s">
        <v>51206</v>
      </c>
      <c r="AN2239" s="266">
        <v>101847.7</v>
      </c>
      <c r="AP2239" s="233" t="s">
        <v>38201</v>
      </c>
      <c r="AQ2239" s="234">
        <v>12028</v>
      </c>
      <c r="AS2239" s="211" t="s">
        <v>9450</v>
      </c>
      <c r="AT2239" s="212">
        <v>39462.080000000002</v>
      </c>
    </row>
    <row r="2240" spans="5:46" x14ac:dyDescent="0.3">
      <c r="E2240" s="263" t="s">
        <v>50941</v>
      </c>
      <c r="F2240" s="263"/>
      <c r="G2240" s="264">
        <v>1765</v>
      </c>
      <c r="I2240" s="227" t="s">
        <v>37147</v>
      </c>
      <c r="J2240" s="227"/>
      <c r="K2240" s="228">
        <v>22749</v>
      </c>
      <c r="M2240" s="205" t="s">
        <v>2503</v>
      </c>
      <c r="N2240" s="205"/>
      <c r="O2240" s="206">
        <v>25907</v>
      </c>
      <c r="U2240" s="309" t="s">
        <v>44685</v>
      </c>
      <c r="V2240" s="310">
        <v>3150</v>
      </c>
      <c r="X2240" s="267" t="s">
        <v>61854</v>
      </c>
      <c r="Y2240" s="268">
        <v>21446.75</v>
      </c>
      <c r="AA2240" s="229" t="s">
        <v>44508</v>
      </c>
      <c r="AB2240" s="230">
        <v>46937.5</v>
      </c>
      <c r="AD2240" s="209" t="s">
        <v>16765</v>
      </c>
      <c r="AE2240" s="210">
        <v>44092.55</v>
      </c>
      <c r="AF2240" s="93"/>
      <c r="AG2240" s="201" t="s">
        <v>32469</v>
      </c>
      <c r="AH2240" s="202">
        <v>2538.0100000000002</v>
      </c>
      <c r="AJ2240" s="292"/>
      <c r="AK2240" s="293"/>
      <c r="AM2240" s="265" t="s">
        <v>51207</v>
      </c>
      <c r="AN2240" s="266">
        <v>1765</v>
      </c>
      <c r="AP2240" s="233" t="s">
        <v>38207</v>
      </c>
      <c r="AQ2240" s="234">
        <v>22749</v>
      </c>
      <c r="AS2240" s="211" t="s">
        <v>10659</v>
      </c>
      <c r="AT2240" s="212">
        <v>7650</v>
      </c>
    </row>
    <row r="2241" spans="5:46" x14ac:dyDescent="0.3">
      <c r="E2241" s="263" t="s">
        <v>50942</v>
      </c>
      <c r="F2241" s="263"/>
      <c r="G2241" s="264">
        <v>12474.96</v>
      </c>
      <c r="I2241" s="227" t="s">
        <v>37148</v>
      </c>
      <c r="J2241" s="227"/>
      <c r="K2241" s="228">
        <v>2150.4899999999998</v>
      </c>
      <c r="M2241" s="205" t="s">
        <v>2504</v>
      </c>
      <c r="N2241" s="205"/>
      <c r="O2241" s="206">
        <v>2000</v>
      </c>
      <c r="U2241" s="309" t="s">
        <v>40210</v>
      </c>
      <c r="V2241" s="310">
        <v>13883.84</v>
      </c>
      <c r="X2241" s="267" t="s">
        <v>61855</v>
      </c>
      <c r="Y2241" s="268">
        <v>36827.68</v>
      </c>
      <c r="AA2241" s="229" t="s">
        <v>44509</v>
      </c>
      <c r="AB2241" s="230">
        <v>3590.72</v>
      </c>
      <c r="AD2241" s="209" t="s">
        <v>16766</v>
      </c>
      <c r="AE2241" s="210">
        <v>2763.68</v>
      </c>
      <c r="AF2241" s="93"/>
      <c r="AG2241" s="201" t="s">
        <v>32470</v>
      </c>
      <c r="AH2241" s="202">
        <v>14.99</v>
      </c>
      <c r="AJ2241" s="292"/>
      <c r="AK2241" s="293"/>
      <c r="AM2241" s="265" t="s">
        <v>51210</v>
      </c>
      <c r="AN2241" s="266">
        <v>12474.96</v>
      </c>
      <c r="AP2241" s="233" t="s">
        <v>38211</v>
      </c>
      <c r="AQ2241" s="234">
        <v>2150.4899999999998</v>
      </c>
      <c r="AS2241" s="211" t="s">
        <v>10929</v>
      </c>
      <c r="AT2241" s="212">
        <v>1735.24</v>
      </c>
    </row>
    <row r="2242" spans="5:46" x14ac:dyDescent="0.3">
      <c r="E2242" s="263" t="s">
        <v>50943</v>
      </c>
      <c r="F2242" s="263"/>
      <c r="G2242" s="264">
        <v>32838.639999999999</v>
      </c>
      <c r="I2242" s="227" t="s">
        <v>37150</v>
      </c>
      <c r="J2242" s="227"/>
      <c r="K2242" s="228">
        <v>70230</v>
      </c>
      <c r="M2242" s="205" t="s">
        <v>2505</v>
      </c>
      <c r="N2242" s="205"/>
      <c r="O2242" s="206">
        <v>40791</v>
      </c>
      <c r="U2242" s="309" t="s">
        <v>42327</v>
      </c>
      <c r="V2242" s="310">
        <v>167922.82</v>
      </c>
      <c r="X2242" s="267" t="s">
        <v>61856</v>
      </c>
      <c r="Y2242" s="268">
        <v>10000</v>
      </c>
      <c r="AA2242" s="229" t="s">
        <v>48729</v>
      </c>
      <c r="AB2242" s="230">
        <v>14722.68</v>
      </c>
      <c r="AD2242" s="209" t="s">
        <v>16767</v>
      </c>
      <c r="AE2242" s="210">
        <v>269545.06</v>
      </c>
      <c r="AF2242" s="93"/>
      <c r="AG2242" s="201" t="s">
        <v>32471</v>
      </c>
      <c r="AH2242" s="202">
        <v>35.97</v>
      </c>
      <c r="AJ2242" s="292"/>
      <c r="AK2242" s="293"/>
      <c r="AM2242" s="265" t="s">
        <v>51211</v>
      </c>
      <c r="AN2242" s="266">
        <v>32838.639999999999</v>
      </c>
      <c r="AP2242" s="233" t="s">
        <v>38226</v>
      </c>
      <c r="AQ2242" s="234">
        <v>70230</v>
      </c>
      <c r="AS2242" s="211" t="s">
        <v>11335</v>
      </c>
      <c r="AT2242" s="212">
        <v>19244.3</v>
      </c>
    </row>
    <row r="2243" spans="5:46" x14ac:dyDescent="0.3">
      <c r="E2243" s="263" t="s">
        <v>50944</v>
      </c>
      <c r="F2243" s="263"/>
      <c r="G2243" s="264">
        <v>12504.96</v>
      </c>
      <c r="I2243" s="227" t="s">
        <v>37151</v>
      </c>
      <c r="J2243" s="227"/>
      <c r="K2243" s="228">
        <v>3750</v>
      </c>
      <c r="M2243" s="205" t="s">
        <v>2506</v>
      </c>
      <c r="N2243" s="205"/>
      <c r="O2243" s="206">
        <v>158527</v>
      </c>
      <c r="U2243" s="309" t="s">
        <v>67408</v>
      </c>
      <c r="V2243" s="310">
        <v>72.930000000000007</v>
      </c>
      <c r="X2243" s="267" t="s">
        <v>61857</v>
      </c>
      <c r="Y2243" s="268">
        <v>5202</v>
      </c>
      <c r="AA2243" s="229" t="s">
        <v>48730</v>
      </c>
      <c r="AB2243" s="230">
        <v>1126.4100000000001</v>
      </c>
      <c r="AD2243" s="209" t="s">
        <v>16768</v>
      </c>
      <c r="AE2243" s="210">
        <v>17732.439999999999</v>
      </c>
      <c r="AF2243" s="93"/>
      <c r="AG2243" s="201" t="s">
        <v>32472</v>
      </c>
      <c r="AH2243" s="202">
        <v>233.16</v>
      </c>
      <c r="AJ2243" s="292"/>
      <c r="AK2243" s="293"/>
      <c r="AM2243" s="265" t="s">
        <v>51215</v>
      </c>
      <c r="AN2243" s="266">
        <v>12504.96</v>
      </c>
      <c r="AP2243" s="233" t="s">
        <v>38236</v>
      </c>
      <c r="AQ2243" s="234">
        <v>3750</v>
      </c>
      <c r="AS2243" s="211" t="s">
        <v>9906</v>
      </c>
      <c r="AT2243" s="212">
        <v>242353.13</v>
      </c>
    </row>
    <row r="2244" spans="5:46" x14ac:dyDescent="0.3">
      <c r="E2244" s="263" t="s">
        <v>50945</v>
      </c>
      <c r="F2244" s="263"/>
      <c r="G2244" s="264">
        <v>235871.78</v>
      </c>
      <c r="I2244" s="227" t="s">
        <v>37152</v>
      </c>
      <c r="J2244" s="227"/>
      <c r="K2244" s="228">
        <v>111.38</v>
      </c>
      <c r="M2244" s="205" t="s">
        <v>2507</v>
      </c>
      <c r="N2244" s="205"/>
      <c r="O2244" s="206">
        <v>273</v>
      </c>
      <c r="U2244" s="309" t="s">
        <v>34871</v>
      </c>
      <c r="V2244" s="310">
        <v>82415.7</v>
      </c>
      <c r="X2244" s="267" t="s">
        <v>61858</v>
      </c>
      <c r="Y2244" s="268">
        <v>5254.44</v>
      </c>
      <c r="AA2244" s="229" t="s">
        <v>16811</v>
      </c>
      <c r="AB2244" s="230">
        <v>1000</v>
      </c>
      <c r="AD2244" s="209" t="s">
        <v>16769</v>
      </c>
      <c r="AE2244" s="210">
        <v>3688.36</v>
      </c>
      <c r="AF2244" s="93"/>
      <c r="AG2244" s="201" t="s">
        <v>24373</v>
      </c>
      <c r="AH2244" s="202">
        <v>2538.0100000000002</v>
      </c>
      <c r="AJ2244" s="292"/>
      <c r="AK2244" s="293"/>
      <c r="AM2244" s="265" t="s">
        <v>51218</v>
      </c>
      <c r="AN2244" s="266">
        <v>235871.78</v>
      </c>
      <c r="AP2244" s="233" t="s">
        <v>38241</v>
      </c>
      <c r="AQ2244" s="234">
        <v>111.38</v>
      </c>
      <c r="AS2244" s="211" t="s">
        <v>6948</v>
      </c>
      <c r="AT2244" s="212">
        <v>7999</v>
      </c>
    </row>
    <row r="2245" spans="5:46" x14ac:dyDescent="0.3">
      <c r="E2245" s="263" t="s">
        <v>50946</v>
      </c>
      <c r="F2245" s="263"/>
      <c r="G2245" s="264">
        <v>7763.63</v>
      </c>
      <c r="I2245" s="227" t="s">
        <v>37154</v>
      </c>
      <c r="J2245" s="227"/>
      <c r="K2245" s="228">
        <v>77442.759999999995</v>
      </c>
      <c r="M2245" s="205" t="s">
        <v>2508</v>
      </c>
      <c r="N2245" s="205"/>
      <c r="O2245" s="206">
        <v>2000</v>
      </c>
      <c r="U2245" s="309" t="s">
        <v>34872</v>
      </c>
      <c r="V2245" s="310">
        <v>263087.08</v>
      </c>
      <c r="X2245" s="267" t="s">
        <v>61859</v>
      </c>
      <c r="Y2245" s="268">
        <v>5065.93</v>
      </c>
      <c r="AA2245" s="229" t="s">
        <v>47830</v>
      </c>
      <c r="AB2245" s="230">
        <v>1469</v>
      </c>
      <c r="AD2245" s="209" t="s">
        <v>16770</v>
      </c>
      <c r="AE2245" s="210">
        <v>17705.759999999998</v>
      </c>
      <c r="AF2245" s="93"/>
      <c r="AG2245" s="201" t="s">
        <v>24374</v>
      </c>
      <c r="AH2245" s="202">
        <v>14.99</v>
      </c>
      <c r="AJ2245" s="292"/>
      <c r="AK2245" s="293"/>
      <c r="AM2245" s="265" t="s">
        <v>51219</v>
      </c>
      <c r="AN2245" s="266">
        <v>7763.63</v>
      </c>
      <c r="AP2245" s="233" t="s">
        <v>38256</v>
      </c>
      <c r="AQ2245" s="234">
        <v>77442.759999999995</v>
      </c>
      <c r="AS2245" s="211" t="s">
        <v>7147</v>
      </c>
      <c r="AT2245" s="212">
        <v>112.94</v>
      </c>
    </row>
    <row r="2246" spans="5:46" x14ac:dyDescent="0.3">
      <c r="E2246" s="263" t="s">
        <v>50947</v>
      </c>
      <c r="F2246" s="263"/>
      <c r="G2246" s="264">
        <v>45590.400000000001</v>
      </c>
      <c r="I2246" s="227" t="s">
        <v>37155</v>
      </c>
      <c r="J2246" s="227"/>
      <c r="K2246" s="228">
        <v>65387.15</v>
      </c>
      <c r="M2246" s="205" t="s">
        <v>2509</v>
      </c>
      <c r="N2246" s="205"/>
      <c r="O2246" s="206">
        <v>19337.38</v>
      </c>
      <c r="U2246" s="309" t="s">
        <v>34873</v>
      </c>
      <c r="V2246" s="310">
        <v>66150.179999999993</v>
      </c>
      <c r="X2246" s="267" t="s">
        <v>61860</v>
      </c>
      <c r="Y2246" s="268">
        <v>33013.29</v>
      </c>
      <c r="AA2246" s="229" t="s">
        <v>46716</v>
      </c>
      <c r="AB2246" s="230">
        <v>8979.1200000000008</v>
      </c>
      <c r="AD2246" s="209" t="s">
        <v>16771</v>
      </c>
      <c r="AE2246" s="210">
        <v>5254.95</v>
      </c>
      <c r="AF2246" s="93"/>
      <c r="AG2246" s="201" t="s">
        <v>32473</v>
      </c>
      <c r="AH2246" s="202">
        <v>35.97</v>
      </c>
      <c r="AJ2246" s="292"/>
      <c r="AK2246" s="293"/>
      <c r="AM2246" s="265" t="s">
        <v>51220</v>
      </c>
      <c r="AN2246" s="266">
        <v>45590.400000000001</v>
      </c>
      <c r="AP2246" s="233" t="s">
        <v>38264</v>
      </c>
      <c r="AQ2246" s="234">
        <v>65387.15</v>
      </c>
      <c r="AS2246" s="211" t="s">
        <v>7419</v>
      </c>
      <c r="AT2246" s="212">
        <v>5457.7</v>
      </c>
    </row>
    <row r="2247" spans="5:46" x14ac:dyDescent="0.3">
      <c r="E2247" s="263" t="s">
        <v>50948</v>
      </c>
      <c r="F2247" s="263"/>
      <c r="G2247" s="264">
        <v>23976.43</v>
      </c>
      <c r="I2247" s="227" t="s">
        <v>37156</v>
      </c>
      <c r="J2247" s="227"/>
      <c r="K2247" s="228">
        <v>247801</v>
      </c>
      <c r="M2247" s="205" t="s">
        <v>2510</v>
      </c>
      <c r="N2247" s="205"/>
      <c r="O2247" s="206">
        <v>6096</v>
      </c>
      <c r="U2247" s="309" t="s">
        <v>58495</v>
      </c>
      <c r="V2247" s="310">
        <v>453660.26</v>
      </c>
      <c r="X2247" s="267" t="s">
        <v>61861</v>
      </c>
      <c r="Y2247" s="268">
        <v>5000</v>
      </c>
      <c r="AA2247" s="229" t="s">
        <v>40144</v>
      </c>
      <c r="AB2247" s="230">
        <v>686.88</v>
      </c>
      <c r="AD2247" s="209" t="s">
        <v>16772</v>
      </c>
      <c r="AE2247" s="210">
        <v>508566.08</v>
      </c>
      <c r="AF2247" s="93"/>
      <c r="AG2247" s="201" t="s">
        <v>32474</v>
      </c>
      <c r="AH2247" s="202">
        <v>38.1</v>
      </c>
      <c r="AJ2247" s="292"/>
      <c r="AK2247" s="293"/>
      <c r="AM2247" s="265" t="s">
        <v>51221</v>
      </c>
      <c r="AN2247" s="266">
        <v>23976.43</v>
      </c>
      <c r="AP2247" s="233" t="s">
        <v>38269</v>
      </c>
      <c r="AQ2247" s="234">
        <v>247801</v>
      </c>
      <c r="AS2247" s="211" t="s">
        <v>7828</v>
      </c>
      <c r="AT2247" s="212">
        <v>14553.76</v>
      </c>
    </row>
    <row r="2248" spans="5:46" x14ac:dyDescent="0.3">
      <c r="E2248" s="263" t="s">
        <v>50949</v>
      </c>
      <c r="F2248" s="263"/>
      <c r="G2248" s="264">
        <v>80928.39</v>
      </c>
      <c r="I2248" s="227" t="s">
        <v>37158</v>
      </c>
      <c r="J2248" s="227"/>
      <c r="K2248" s="228">
        <v>5306.65</v>
      </c>
      <c r="M2248" s="205" t="s">
        <v>2511</v>
      </c>
      <c r="N2248" s="205"/>
      <c r="O2248" s="206">
        <v>15940</v>
      </c>
      <c r="U2248" s="309" t="s">
        <v>67409</v>
      </c>
      <c r="V2248" s="310">
        <v>30283.48</v>
      </c>
      <c r="X2248" s="267" t="s">
        <v>62555</v>
      </c>
      <c r="Y2248" s="268">
        <v>4041.9</v>
      </c>
      <c r="AA2248" s="229" t="s">
        <v>51798</v>
      </c>
      <c r="AB2248" s="230">
        <v>2470.92</v>
      </c>
      <c r="AD2248" s="209" t="s">
        <v>16773</v>
      </c>
      <c r="AE2248" s="210">
        <v>863.61</v>
      </c>
      <c r="AF2248" s="93"/>
      <c r="AG2248" s="201" t="s">
        <v>32475</v>
      </c>
      <c r="AH2248" s="202">
        <v>2320.9</v>
      </c>
      <c r="AJ2248" s="292"/>
      <c r="AK2248" s="293"/>
      <c r="AM2248" s="265" t="s">
        <v>51222</v>
      </c>
      <c r="AN2248" s="266">
        <v>80928.39</v>
      </c>
      <c r="AP2248" s="233" t="s">
        <v>38279</v>
      </c>
      <c r="AQ2248" s="234">
        <v>5306.65</v>
      </c>
      <c r="AS2248" s="211" t="s">
        <v>8748</v>
      </c>
      <c r="AT2248" s="212">
        <v>2400</v>
      </c>
    </row>
    <row r="2249" spans="5:46" x14ac:dyDescent="0.3">
      <c r="E2249" s="263" t="s">
        <v>50950</v>
      </c>
      <c r="F2249" s="263"/>
      <c r="G2249" s="264">
        <v>2891.09</v>
      </c>
      <c r="I2249" s="227" t="s">
        <v>37159</v>
      </c>
      <c r="J2249" s="227"/>
      <c r="K2249" s="228">
        <v>68302.820000000007</v>
      </c>
      <c r="M2249" s="205" t="s">
        <v>2512</v>
      </c>
      <c r="N2249" s="205"/>
      <c r="O2249" s="206">
        <v>17467</v>
      </c>
      <c r="U2249" s="309" t="s">
        <v>60314</v>
      </c>
      <c r="V2249" s="310">
        <v>1550.86</v>
      </c>
      <c r="X2249" s="267" t="s">
        <v>61862</v>
      </c>
      <c r="Y2249" s="268">
        <v>546.73</v>
      </c>
      <c r="AA2249" s="229" t="s">
        <v>51799</v>
      </c>
      <c r="AB2249" s="230">
        <v>189.08</v>
      </c>
      <c r="AD2249" s="209" t="s">
        <v>16774</v>
      </c>
      <c r="AE2249" s="210">
        <v>67072.5</v>
      </c>
      <c r="AF2249" s="93"/>
      <c r="AG2249" s="201" t="s">
        <v>32476</v>
      </c>
      <c r="AH2249" s="202">
        <v>38.1</v>
      </c>
      <c r="AJ2249" s="292"/>
      <c r="AK2249" s="293"/>
      <c r="AM2249" s="265" t="s">
        <v>51224</v>
      </c>
      <c r="AN2249" s="266">
        <v>2891.09</v>
      </c>
      <c r="AP2249" s="233" t="s">
        <v>38284</v>
      </c>
      <c r="AQ2249" s="234">
        <v>68302.820000000007</v>
      </c>
      <c r="AS2249" s="211" t="s">
        <v>9012</v>
      </c>
      <c r="AT2249" s="212">
        <v>7154.01</v>
      </c>
    </row>
    <row r="2250" spans="5:46" x14ac:dyDescent="0.3">
      <c r="E2250" s="263" t="s">
        <v>50951</v>
      </c>
      <c r="F2250" s="263"/>
      <c r="G2250" s="264">
        <v>43349.78</v>
      </c>
      <c r="I2250" s="227" t="s">
        <v>37160</v>
      </c>
      <c r="J2250" s="227"/>
      <c r="K2250" s="228">
        <v>4147.83</v>
      </c>
      <c r="M2250" s="205" t="s">
        <v>2513</v>
      </c>
      <c r="N2250" s="205"/>
      <c r="O2250" s="206">
        <v>2919.17</v>
      </c>
      <c r="U2250" s="309" t="s">
        <v>59549</v>
      </c>
      <c r="V2250" s="310">
        <v>160038.68</v>
      </c>
      <c r="X2250" s="267" t="s">
        <v>61863</v>
      </c>
      <c r="Y2250" s="268">
        <v>13915</v>
      </c>
      <c r="AA2250" s="229" t="s">
        <v>36090</v>
      </c>
      <c r="AB2250" s="230">
        <v>55768.13</v>
      </c>
      <c r="AD2250" s="209" t="s">
        <v>16775</v>
      </c>
      <c r="AE2250" s="210">
        <v>115834.86</v>
      </c>
      <c r="AF2250" s="93"/>
      <c r="AG2250" s="201" t="s">
        <v>32477</v>
      </c>
      <c r="AH2250" s="202">
        <v>2320.9</v>
      </c>
      <c r="AJ2250" s="292"/>
      <c r="AK2250" s="293"/>
      <c r="AM2250" s="265" t="s">
        <v>51225</v>
      </c>
      <c r="AN2250" s="266">
        <v>43349.78</v>
      </c>
      <c r="AP2250" s="233" t="s">
        <v>38288</v>
      </c>
      <c r="AQ2250" s="234">
        <v>4147.83</v>
      </c>
      <c r="AS2250" s="211" t="s">
        <v>9179</v>
      </c>
      <c r="AT2250" s="212">
        <v>1443.75</v>
      </c>
    </row>
    <row r="2251" spans="5:46" x14ac:dyDescent="0.3">
      <c r="E2251" s="263" t="s">
        <v>50952</v>
      </c>
      <c r="F2251" s="263"/>
      <c r="G2251" s="264">
        <v>23073.13</v>
      </c>
      <c r="I2251" s="227" t="s">
        <v>37161</v>
      </c>
      <c r="J2251" s="227"/>
      <c r="K2251" s="228">
        <v>2738.11</v>
      </c>
      <c r="M2251" s="205" t="s">
        <v>2514</v>
      </c>
      <c r="N2251" s="205"/>
      <c r="O2251" s="206">
        <v>11623</v>
      </c>
      <c r="U2251" s="309" t="s">
        <v>48786</v>
      </c>
      <c r="V2251" s="310">
        <v>28429.9</v>
      </c>
      <c r="X2251" s="267" t="s">
        <v>61864</v>
      </c>
      <c r="Y2251" s="268">
        <v>1064.5</v>
      </c>
      <c r="AA2251" s="229" t="s">
        <v>36091</v>
      </c>
      <c r="AB2251" s="230">
        <v>20424.36</v>
      </c>
      <c r="AD2251" s="209" t="s">
        <v>16776</v>
      </c>
      <c r="AE2251" s="210">
        <v>188.03</v>
      </c>
      <c r="AF2251" s="93"/>
      <c r="AG2251" s="201" t="s">
        <v>32478</v>
      </c>
      <c r="AH2251" s="202">
        <v>869.67</v>
      </c>
      <c r="AJ2251" s="292"/>
      <c r="AK2251" s="293"/>
      <c r="AM2251" s="265" t="s">
        <v>51226</v>
      </c>
      <c r="AN2251" s="266">
        <v>23073.13</v>
      </c>
      <c r="AP2251" s="233" t="s">
        <v>38294</v>
      </c>
      <c r="AQ2251" s="234">
        <v>2738.11</v>
      </c>
      <c r="AS2251" s="211" t="s">
        <v>9451</v>
      </c>
      <c r="AT2251" s="212">
        <v>11003.28</v>
      </c>
    </row>
    <row r="2252" spans="5:46" x14ac:dyDescent="0.3">
      <c r="E2252" s="263" t="s">
        <v>50953</v>
      </c>
      <c r="F2252" s="263"/>
      <c r="G2252" s="264">
        <v>3717.18</v>
      </c>
      <c r="I2252" s="227" t="s">
        <v>37163</v>
      </c>
      <c r="J2252" s="227"/>
      <c r="K2252" s="228">
        <v>61061.55</v>
      </c>
      <c r="M2252" s="205" t="s">
        <v>2515</v>
      </c>
      <c r="N2252" s="205"/>
      <c r="O2252" s="206">
        <v>13878.72</v>
      </c>
      <c r="U2252" s="309" t="s">
        <v>34874</v>
      </c>
      <c r="V2252" s="310">
        <v>277091.7</v>
      </c>
      <c r="X2252" s="267" t="s">
        <v>61865</v>
      </c>
      <c r="Y2252" s="268">
        <v>3409.18</v>
      </c>
      <c r="AA2252" s="229" t="s">
        <v>36092</v>
      </c>
      <c r="AB2252" s="230">
        <v>5598.82</v>
      </c>
      <c r="AD2252" s="209" t="s">
        <v>16777</v>
      </c>
      <c r="AE2252" s="210">
        <v>23766.639999999999</v>
      </c>
      <c r="AF2252" s="93"/>
      <c r="AG2252" s="201" t="s">
        <v>32479</v>
      </c>
      <c r="AH2252" s="202">
        <v>7160.33</v>
      </c>
      <c r="AJ2252" s="292"/>
      <c r="AK2252" s="293"/>
      <c r="AM2252" s="265" t="s">
        <v>51227</v>
      </c>
      <c r="AN2252" s="266">
        <v>3717.18</v>
      </c>
      <c r="AP2252" s="233" t="s">
        <v>38303</v>
      </c>
      <c r="AQ2252" s="234">
        <v>61061.55</v>
      </c>
      <c r="AS2252" s="211" t="s">
        <v>9907</v>
      </c>
      <c r="AT2252" s="212">
        <v>50124.44</v>
      </c>
    </row>
    <row r="2253" spans="5:46" x14ac:dyDescent="0.3">
      <c r="E2253" s="263" t="s">
        <v>50954</v>
      </c>
      <c r="F2253" s="263"/>
      <c r="G2253" s="264">
        <v>1331.55</v>
      </c>
      <c r="I2253" s="227" t="s">
        <v>37167</v>
      </c>
      <c r="J2253" s="227"/>
      <c r="K2253" s="228">
        <v>3250</v>
      </c>
      <c r="M2253" s="205" t="s">
        <v>2516</v>
      </c>
      <c r="N2253" s="205"/>
      <c r="O2253" s="206">
        <v>2412</v>
      </c>
      <c r="U2253" s="309" t="s">
        <v>55023</v>
      </c>
      <c r="V2253" s="310">
        <v>487420.03</v>
      </c>
      <c r="X2253" s="267" t="s">
        <v>61866</v>
      </c>
      <c r="Y2253" s="268">
        <v>1485.22</v>
      </c>
      <c r="AA2253" s="229" t="s">
        <v>36093</v>
      </c>
      <c r="AB2253" s="230">
        <v>7774.32</v>
      </c>
      <c r="AD2253" s="209" t="s">
        <v>16778</v>
      </c>
      <c r="AE2253" s="210">
        <v>5729.28</v>
      </c>
      <c r="AF2253" s="93"/>
      <c r="AG2253" s="201" t="s">
        <v>24410</v>
      </c>
      <c r="AH2253" s="202">
        <v>869.67</v>
      </c>
      <c r="AJ2253" s="292"/>
      <c r="AK2253" s="293"/>
      <c r="AM2253" s="265" t="s">
        <v>51229</v>
      </c>
      <c r="AN2253" s="266">
        <v>1331.55</v>
      </c>
      <c r="AP2253" s="233" t="s">
        <v>38327</v>
      </c>
      <c r="AQ2253" s="234">
        <v>3250</v>
      </c>
      <c r="AS2253" s="211" t="s">
        <v>6747</v>
      </c>
      <c r="AT2253" s="212">
        <v>24649.87</v>
      </c>
    </row>
    <row r="2254" spans="5:46" x14ac:dyDescent="0.3">
      <c r="E2254" s="263" t="s">
        <v>50955</v>
      </c>
      <c r="F2254" s="263"/>
      <c r="G2254" s="264">
        <v>403.6</v>
      </c>
      <c r="I2254" s="227" t="s">
        <v>37169</v>
      </c>
      <c r="J2254" s="227"/>
      <c r="K2254" s="228">
        <v>19163.38</v>
      </c>
      <c r="M2254" s="205" t="s">
        <v>2517</v>
      </c>
      <c r="N2254" s="205"/>
      <c r="O2254" s="206">
        <v>3635</v>
      </c>
      <c r="U2254" s="309" t="s">
        <v>55024</v>
      </c>
      <c r="V2254" s="310">
        <v>100577.92</v>
      </c>
      <c r="X2254" s="267" t="s">
        <v>61867</v>
      </c>
      <c r="Y2254" s="268">
        <v>899.1</v>
      </c>
      <c r="AA2254" s="229" t="s">
        <v>47831</v>
      </c>
      <c r="AB2254" s="230">
        <v>1533</v>
      </c>
      <c r="AD2254" s="209" t="s">
        <v>16779</v>
      </c>
      <c r="AE2254" s="210">
        <v>48233.4</v>
      </c>
      <c r="AF2254" s="93"/>
      <c r="AG2254" s="201" t="s">
        <v>24413</v>
      </c>
      <c r="AH2254" s="202">
        <v>7160.33</v>
      </c>
      <c r="AJ2254" s="292"/>
      <c r="AK2254" s="293"/>
      <c r="AM2254" s="265" t="s">
        <v>51230</v>
      </c>
      <c r="AN2254" s="266">
        <v>403.6</v>
      </c>
      <c r="AP2254" s="233" t="s">
        <v>38341</v>
      </c>
      <c r="AQ2254" s="234">
        <v>19163.38</v>
      </c>
      <c r="AS2254" s="211" t="s">
        <v>6949</v>
      </c>
      <c r="AT2254" s="212">
        <v>3187</v>
      </c>
    </row>
    <row r="2255" spans="5:46" x14ac:dyDescent="0.3">
      <c r="E2255" s="263" t="s">
        <v>50956</v>
      </c>
      <c r="F2255" s="263"/>
      <c r="G2255" s="264">
        <v>3031.49</v>
      </c>
      <c r="I2255" s="227" t="s">
        <v>37170</v>
      </c>
      <c r="J2255" s="227"/>
      <c r="K2255" s="228">
        <v>5703.98</v>
      </c>
      <c r="M2255" s="205" t="s">
        <v>2518</v>
      </c>
      <c r="N2255" s="205"/>
      <c r="O2255" s="206">
        <v>11186</v>
      </c>
      <c r="U2255" s="309" t="s">
        <v>67410</v>
      </c>
      <c r="V2255" s="310">
        <v>25325.18</v>
      </c>
      <c r="X2255" s="267" t="s">
        <v>62445</v>
      </c>
      <c r="Y2255" s="268">
        <v>53131.15</v>
      </c>
      <c r="AA2255" s="229" t="s">
        <v>34658</v>
      </c>
      <c r="AB2255" s="230">
        <v>51188.34</v>
      </c>
      <c r="AD2255" s="209" t="s">
        <v>16780</v>
      </c>
      <c r="AE2255" s="210">
        <v>84012.06</v>
      </c>
      <c r="AF2255" s="93"/>
      <c r="AG2255" s="201" t="s">
        <v>13922</v>
      </c>
      <c r="AH2255" s="202">
        <v>2506.5100000000002</v>
      </c>
      <c r="AJ2255" s="292"/>
      <c r="AK2255" s="293"/>
      <c r="AM2255" s="265" t="s">
        <v>51231</v>
      </c>
      <c r="AN2255" s="266">
        <v>3031.49</v>
      </c>
      <c r="AP2255" s="233" t="s">
        <v>38345</v>
      </c>
      <c r="AQ2255" s="234">
        <v>5703.98</v>
      </c>
      <c r="AS2255" s="211" t="s">
        <v>7148</v>
      </c>
      <c r="AT2255" s="212">
        <v>911.87</v>
      </c>
    </row>
    <row r="2256" spans="5:46" x14ac:dyDescent="0.3">
      <c r="E2256" s="263" t="s">
        <v>50957</v>
      </c>
      <c r="F2256" s="263"/>
      <c r="G2256" s="264">
        <v>9511.15</v>
      </c>
      <c r="I2256" s="227" t="s">
        <v>37172</v>
      </c>
      <c r="J2256" s="227"/>
      <c r="K2256" s="228">
        <v>813.31</v>
      </c>
      <c r="M2256" s="205" t="s">
        <v>2519</v>
      </c>
      <c r="N2256" s="205"/>
      <c r="O2256" s="206">
        <v>2000</v>
      </c>
      <c r="U2256" s="309" t="s">
        <v>67411</v>
      </c>
      <c r="V2256" s="310">
        <v>167.2</v>
      </c>
      <c r="X2256" s="267" t="s">
        <v>64063</v>
      </c>
      <c r="Y2256" s="268">
        <v>52293.06</v>
      </c>
      <c r="AA2256" s="229" t="s">
        <v>36094</v>
      </c>
      <c r="AB2256" s="230">
        <v>30000</v>
      </c>
      <c r="AD2256" s="209" t="s">
        <v>16781</v>
      </c>
      <c r="AE2256" s="210">
        <v>272108.84999999998</v>
      </c>
      <c r="AF2256" s="93"/>
      <c r="AG2256" s="201" t="s">
        <v>13923</v>
      </c>
      <c r="AH2256" s="202">
        <v>3651.29</v>
      </c>
      <c r="AJ2256" s="292"/>
      <c r="AK2256" s="293"/>
      <c r="AM2256" s="265" t="s">
        <v>51232</v>
      </c>
      <c r="AN2256" s="266">
        <v>9511.15</v>
      </c>
      <c r="AP2256" s="233" t="s">
        <v>38355</v>
      </c>
      <c r="AQ2256" s="234">
        <v>813.31</v>
      </c>
      <c r="AS2256" s="211" t="s">
        <v>7420</v>
      </c>
      <c r="AT2256" s="212">
        <v>85833.16</v>
      </c>
    </row>
    <row r="2257" spans="5:46" x14ac:dyDescent="0.3">
      <c r="E2257" s="263" t="s">
        <v>50958</v>
      </c>
      <c r="F2257" s="263"/>
      <c r="G2257" s="264">
        <v>8751.7800000000007</v>
      </c>
      <c r="I2257" s="227" t="s">
        <v>37173</v>
      </c>
      <c r="J2257" s="227"/>
      <c r="K2257" s="228">
        <v>23207.14</v>
      </c>
      <c r="M2257" s="205" t="s">
        <v>2520</v>
      </c>
      <c r="N2257" s="205"/>
      <c r="O2257" s="206">
        <v>7781</v>
      </c>
      <c r="U2257" s="309" t="s">
        <v>52131</v>
      </c>
      <c r="V2257" s="310">
        <v>6430.5</v>
      </c>
      <c r="X2257" s="267" t="s">
        <v>55877</v>
      </c>
      <c r="Y2257" s="268">
        <v>21488.78</v>
      </c>
      <c r="AA2257" s="229" t="s">
        <v>36095</v>
      </c>
      <c r="AB2257" s="230">
        <v>15104.3</v>
      </c>
      <c r="AD2257" s="209" t="s">
        <v>16782</v>
      </c>
      <c r="AE2257" s="210">
        <v>33562.67</v>
      </c>
      <c r="AF2257" s="93"/>
      <c r="AG2257" s="201" t="s">
        <v>13924</v>
      </c>
      <c r="AH2257" s="202">
        <v>49547.06</v>
      </c>
      <c r="AJ2257" s="292"/>
      <c r="AK2257" s="293"/>
      <c r="AM2257" s="265" t="s">
        <v>51233</v>
      </c>
      <c r="AN2257" s="266">
        <v>8751.7800000000007</v>
      </c>
      <c r="AP2257" s="233" t="s">
        <v>38360</v>
      </c>
      <c r="AQ2257" s="234">
        <v>23207.14</v>
      </c>
      <c r="AS2257" s="211" t="s">
        <v>7829</v>
      </c>
      <c r="AT2257" s="212">
        <v>2193.2399999999998</v>
      </c>
    </row>
    <row r="2258" spans="5:46" x14ac:dyDescent="0.3">
      <c r="E2258" s="263" t="s">
        <v>50959</v>
      </c>
      <c r="F2258" s="263"/>
      <c r="G2258" s="264">
        <v>19725.12</v>
      </c>
      <c r="I2258" s="227" t="s">
        <v>37174</v>
      </c>
      <c r="J2258" s="227"/>
      <c r="K2258" s="228">
        <v>9482.31</v>
      </c>
      <c r="M2258" s="205" t="s">
        <v>2521</v>
      </c>
      <c r="N2258" s="205"/>
      <c r="O2258" s="206">
        <v>2000</v>
      </c>
      <c r="U2258" s="309" t="s">
        <v>52132</v>
      </c>
      <c r="V2258" s="310">
        <v>2218.1999999999998</v>
      </c>
      <c r="X2258" s="267" t="s">
        <v>58442</v>
      </c>
      <c r="Y2258" s="268">
        <v>771.85</v>
      </c>
      <c r="AA2258" s="229" t="s">
        <v>40145</v>
      </c>
      <c r="AB2258" s="230">
        <v>10000</v>
      </c>
      <c r="AD2258" s="209" t="s">
        <v>16783</v>
      </c>
      <c r="AE2258" s="210">
        <v>3688.36</v>
      </c>
      <c r="AF2258" s="93"/>
      <c r="AG2258" s="201" t="s">
        <v>13925</v>
      </c>
      <c r="AH2258" s="202">
        <v>38779.120000000003</v>
      </c>
      <c r="AJ2258" s="292"/>
      <c r="AK2258" s="293"/>
      <c r="AM2258" s="265" t="s">
        <v>51234</v>
      </c>
      <c r="AN2258" s="266">
        <v>19725.12</v>
      </c>
      <c r="AP2258" s="233" t="s">
        <v>38365</v>
      </c>
      <c r="AQ2258" s="234">
        <v>9482.31</v>
      </c>
      <c r="AS2258" s="211" t="s">
        <v>8092</v>
      </c>
      <c r="AT2258" s="212">
        <v>3055.78</v>
      </c>
    </row>
    <row r="2259" spans="5:46" x14ac:dyDescent="0.3">
      <c r="E2259" s="263" t="s">
        <v>50960</v>
      </c>
      <c r="F2259" s="263"/>
      <c r="G2259" s="264">
        <v>106592.22</v>
      </c>
      <c r="I2259" s="227" t="s">
        <v>37176</v>
      </c>
      <c r="J2259" s="227"/>
      <c r="K2259" s="228">
        <v>281070.28999999998</v>
      </c>
      <c r="M2259" s="205" t="s">
        <v>2522</v>
      </c>
      <c r="N2259" s="205"/>
      <c r="O2259" s="206">
        <v>2000</v>
      </c>
      <c r="U2259" s="309" t="s">
        <v>55025</v>
      </c>
      <c r="V2259" s="310">
        <v>7904.46</v>
      </c>
      <c r="X2259" s="267" t="s">
        <v>58443</v>
      </c>
      <c r="Y2259" s="268">
        <v>55</v>
      </c>
      <c r="AA2259" s="229" t="s">
        <v>51800</v>
      </c>
      <c r="AB2259" s="230">
        <v>919.98</v>
      </c>
      <c r="AD2259" s="209" t="s">
        <v>16784</v>
      </c>
      <c r="AE2259" s="210">
        <v>17705.759999999998</v>
      </c>
      <c r="AF2259" s="93"/>
      <c r="AG2259" s="201" t="s">
        <v>13926</v>
      </c>
      <c r="AH2259" s="202">
        <v>7144.74</v>
      </c>
      <c r="AJ2259" s="292"/>
      <c r="AK2259" s="293"/>
      <c r="AM2259" s="265" t="s">
        <v>51235</v>
      </c>
      <c r="AN2259" s="266">
        <v>106592.22</v>
      </c>
      <c r="AP2259" s="233" t="s">
        <v>38376</v>
      </c>
      <c r="AQ2259" s="234">
        <v>281070.28999999998</v>
      </c>
      <c r="AS2259" s="211" t="s">
        <v>8363</v>
      </c>
      <c r="AT2259" s="212">
        <v>20040.59</v>
      </c>
    </row>
    <row r="2260" spans="5:46" x14ac:dyDescent="0.3">
      <c r="E2260" s="263" t="s">
        <v>50961</v>
      </c>
      <c r="F2260" s="263"/>
      <c r="G2260" s="264">
        <v>1878.83</v>
      </c>
      <c r="I2260" s="227" t="s">
        <v>37177</v>
      </c>
      <c r="J2260" s="227"/>
      <c r="K2260" s="228">
        <v>44465</v>
      </c>
      <c r="M2260" s="205" t="s">
        <v>2523</v>
      </c>
      <c r="N2260" s="205"/>
      <c r="O2260" s="206">
        <v>68757.679999999993</v>
      </c>
      <c r="U2260" s="309" t="s">
        <v>67412</v>
      </c>
      <c r="V2260" s="310">
        <v>4363.46</v>
      </c>
      <c r="X2260" s="267" t="s">
        <v>61308</v>
      </c>
      <c r="Y2260" s="268">
        <v>37.409999999999997</v>
      </c>
      <c r="AA2260" s="229" t="s">
        <v>34659</v>
      </c>
      <c r="AB2260" s="230">
        <v>9310.84</v>
      </c>
      <c r="AD2260" s="209" t="s">
        <v>16785</v>
      </c>
      <c r="AE2260" s="210">
        <v>5673.36</v>
      </c>
      <c r="AF2260" s="93"/>
      <c r="AG2260" s="201" t="s">
        <v>13927</v>
      </c>
      <c r="AH2260" s="202">
        <v>17771.25</v>
      </c>
      <c r="AJ2260" s="292"/>
      <c r="AK2260" s="293"/>
      <c r="AM2260" s="265" t="s">
        <v>51236</v>
      </c>
      <c r="AN2260" s="266">
        <v>1878.83</v>
      </c>
      <c r="AP2260" s="233" t="s">
        <v>38381</v>
      </c>
      <c r="AQ2260" s="234">
        <v>44465</v>
      </c>
      <c r="AS2260" s="211" t="s">
        <v>8749</v>
      </c>
      <c r="AT2260" s="212">
        <v>2692</v>
      </c>
    </row>
    <row r="2261" spans="5:46" x14ac:dyDescent="0.3">
      <c r="E2261" s="263" t="s">
        <v>50962</v>
      </c>
      <c r="F2261" s="263"/>
      <c r="G2261" s="264">
        <v>14365.43</v>
      </c>
      <c r="I2261" s="227" t="s">
        <v>37178</v>
      </c>
      <c r="J2261" s="227"/>
      <c r="K2261" s="228">
        <v>27457.4</v>
      </c>
      <c r="M2261" s="205" t="s">
        <v>2524</v>
      </c>
      <c r="N2261" s="205"/>
      <c r="O2261" s="206">
        <v>4257</v>
      </c>
      <c r="U2261" s="309" t="s">
        <v>61926</v>
      </c>
      <c r="V2261" s="310">
        <v>64.84</v>
      </c>
      <c r="X2261" s="267" t="s">
        <v>60241</v>
      </c>
      <c r="Y2261" s="268">
        <v>8351.52</v>
      </c>
      <c r="AA2261" s="229" t="s">
        <v>48731</v>
      </c>
      <c r="AB2261" s="230">
        <v>8297.2800000000007</v>
      </c>
      <c r="AD2261" s="209" t="s">
        <v>16786</v>
      </c>
      <c r="AE2261" s="210">
        <v>12127.67</v>
      </c>
      <c r="AF2261" s="93"/>
      <c r="AG2261" s="201" t="s">
        <v>13928</v>
      </c>
      <c r="AH2261" s="202">
        <v>1498.03</v>
      </c>
      <c r="AJ2261" s="292"/>
      <c r="AK2261" s="293"/>
      <c r="AM2261" s="265" t="s">
        <v>51237</v>
      </c>
      <c r="AN2261" s="266">
        <v>14365.43</v>
      </c>
      <c r="AP2261" s="233" t="s">
        <v>38387</v>
      </c>
      <c r="AQ2261" s="234">
        <v>27457.4</v>
      </c>
      <c r="AS2261" s="211" t="s">
        <v>9013</v>
      </c>
      <c r="AT2261" s="212">
        <v>23420.400000000001</v>
      </c>
    </row>
    <row r="2262" spans="5:46" x14ac:dyDescent="0.3">
      <c r="E2262" s="263" t="s">
        <v>50963</v>
      </c>
      <c r="F2262" s="263"/>
      <c r="G2262" s="264">
        <v>879.91</v>
      </c>
      <c r="I2262" s="227" t="s">
        <v>37179</v>
      </c>
      <c r="J2262" s="227"/>
      <c r="K2262" s="228">
        <v>3750</v>
      </c>
      <c r="M2262" s="205" t="s">
        <v>4127</v>
      </c>
      <c r="N2262" s="205"/>
      <c r="O2262" s="206">
        <v>303</v>
      </c>
      <c r="U2262" s="309" t="s">
        <v>58497</v>
      </c>
      <c r="V2262" s="310">
        <v>3413.12</v>
      </c>
      <c r="X2262" s="267" t="s">
        <v>60242</v>
      </c>
      <c r="Y2262" s="268">
        <v>638.88</v>
      </c>
      <c r="AA2262" s="229" t="s">
        <v>48732</v>
      </c>
      <c r="AB2262" s="230">
        <v>634.72</v>
      </c>
      <c r="AD2262" s="209" t="s">
        <v>13168</v>
      </c>
      <c r="AE2262" s="210">
        <v>35357.480000000003</v>
      </c>
      <c r="AF2262" s="93"/>
      <c r="AG2262" s="201" t="s">
        <v>13929</v>
      </c>
      <c r="AH2262" s="202">
        <v>2442</v>
      </c>
      <c r="AJ2262" s="292"/>
      <c r="AK2262" s="293"/>
      <c r="AM2262" s="265" t="s">
        <v>51238</v>
      </c>
      <c r="AN2262" s="266">
        <v>879.91</v>
      </c>
      <c r="AP2262" s="233" t="s">
        <v>38391</v>
      </c>
      <c r="AQ2262" s="234">
        <v>3750</v>
      </c>
      <c r="AS2262" s="211" t="s">
        <v>9335</v>
      </c>
      <c r="AT2262" s="212">
        <v>22994.6</v>
      </c>
    </row>
    <row r="2263" spans="5:46" x14ac:dyDescent="0.3">
      <c r="E2263" s="263" t="s">
        <v>50964</v>
      </c>
      <c r="F2263" s="263"/>
      <c r="G2263" s="264">
        <v>180131.3</v>
      </c>
      <c r="I2263" s="227" t="s">
        <v>37181</v>
      </c>
      <c r="J2263" s="227"/>
      <c r="K2263" s="228">
        <v>10333</v>
      </c>
      <c r="M2263" s="205" t="s">
        <v>4128</v>
      </c>
      <c r="N2263" s="205"/>
      <c r="O2263" s="206">
        <v>2007.69</v>
      </c>
      <c r="U2263" s="309" t="s">
        <v>67413</v>
      </c>
      <c r="V2263" s="310">
        <v>291.01</v>
      </c>
      <c r="X2263" s="267" t="s">
        <v>60243</v>
      </c>
      <c r="Y2263" s="268">
        <v>2046.12</v>
      </c>
      <c r="AA2263" s="229" t="s">
        <v>44510</v>
      </c>
      <c r="AB2263" s="230">
        <v>15007.04</v>
      </c>
      <c r="AD2263" s="209" t="s">
        <v>16787</v>
      </c>
      <c r="AE2263" s="210">
        <v>727.31</v>
      </c>
      <c r="AF2263" s="93"/>
      <c r="AG2263" s="201" t="s">
        <v>32480</v>
      </c>
      <c r="AH2263" s="202">
        <v>4767.1899999999996</v>
      </c>
      <c r="AJ2263" s="292"/>
      <c r="AK2263" s="293"/>
      <c r="AM2263" s="265" t="s">
        <v>51239</v>
      </c>
      <c r="AN2263" s="266">
        <v>180131.3</v>
      </c>
      <c r="AP2263" s="233" t="s">
        <v>38399</v>
      </c>
      <c r="AQ2263" s="234">
        <v>10333</v>
      </c>
      <c r="AS2263" s="211" t="s">
        <v>9452</v>
      </c>
      <c r="AT2263" s="212">
        <v>31541</v>
      </c>
    </row>
    <row r="2264" spans="5:46" x14ac:dyDescent="0.3">
      <c r="E2264" s="263" t="s">
        <v>50965</v>
      </c>
      <c r="F2264" s="263"/>
      <c r="G2264" s="264">
        <v>16767.04</v>
      </c>
      <c r="I2264" s="227" t="s">
        <v>37183</v>
      </c>
      <c r="J2264" s="227"/>
      <c r="K2264" s="228">
        <v>15292.44</v>
      </c>
      <c r="M2264" s="205" t="s">
        <v>2525</v>
      </c>
      <c r="N2264" s="205"/>
      <c r="O2264" s="206">
        <v>1147</v>
      </c>
      <c r="U2264" s="309" t="s">
        <v>48787</v>
      </c>
      <c r="V2264" s="310">
        <v>2941.04</v>
      </c>
      <c r="X2264" s="267" t="s">
        <v>16940</v>
      </c>
      <c r="Y2264" s="268">
        <v>15509.61</v>
      </c>
      <c r="AA2264" s="229" t="s">
        <v>44511</v>
      </c>
      <c r="AB2264" s="230">
        <v>1147.96</v>
      </c>
      <c r="AD2264" s="209" t="s">
        <v>13170</v>
      </c>
      <c r="AE2264" s="210">
        <v>563826.07999999996</v>
      </c>
      <c r="AF2264" s="93"/>
      <c r="AG2264" s="201" t="s">
        <v>32481</v>
      </c>
      <c r="AH2264" s="202">
        <v>6187.49</v>
      </c>
      <c r="AJ2264" s="292"/>
      <c r="AK2264" s="293"/>
      <c r="AM2264" s="265" t="s">
        <v>51243</v>
      </c>
      <c r="AN2264" s="266">
        <v>16767.04</v>
      </c>
      <c r="AP2264" s="233" t="s">
        <v>38408</v>
      </c>
      <c r="AQ2264" s="234">
        <v>15292.44</v>
      </c>
      <c r="AS2264" s="211" t="s">
        <v>10661</v>
      </c>
      <c r="AT2264" s="212">
        <v>6638.99</v>
      </c>
    </row>
    <row r="2265" spans="5:46" x14ac:dyDescent="0.3">
      <c r="E2265" s="263" t="s">
        <v>50966</v>
      </c>
      <c r="F2265" s="263"/>
      <c r="G2265" s="264">
        <v>10810.28</v>
      </c>
      <c r="I2265" s="227" t="s">
        <v>37185</v>
      </c>
      <c r="J2265" s="227"/>
      <c r="K2265" s="228">
        <v>8274.9699999999993</v>
      </c>
      <c r="M2265" s="205" t="s">
        <v>2526</v>
      </c>
      <c r="N2265" s="205"/>
      <c r="O2265" s="206">
        <v>20760.849999999999</v>
      </c>
      <c r="U2265" s="309" t="s">
        <v>47902</v>
      </c>
      <c r="V2265" s="310">
        <v>319.44</v>
      </c>
      <c r="X2265" s="267" t="s">
        <v>16944</v>
      </c>
      <c r="Y2265" s="268">
        <v>1187.24</v>
      </c>
      <c r="AA2265" s="229" t="s">
        <v>44512</v>
      </c>
      <c r="AB2265" s="230">
        <v>494000</v>
      </c>
      <c r="AD2265" s="209" t="s">
        <v>16788</v>
      </c>
      <c r="AE2265" s="210">
        <v>881.95</v>
      </c>
      <c r="AF2265" s="93"/>
      <c r="AG2265" s="201" t="s">
        <v>32482</v>
      </c>
      <c r="AH2265" s="202">
        <v>97217.03</v>
      </c>
      <c r="AJ2265" s="292"/>
      <c r="AK2265" s="293"/>
      <c r="AM2265" s="265" t="s">
        <v>51244</v>
      </c>
      <c r="AN2265" s="266">
        <v>10810.28</v>
      </c>
      <c r="AP2265" s="233" t="s">
        <v>38421</v>
      </c>
      <c r="AQ2265" s="234">
        <v>8274.9699999999993</v>
      </c>
      <c r="AS2265" s="211" t="s">
        <v>11116</v>
      </c>
      <c r="AT2265" s="212">
        <v>12151.51</v>
      </c>
    </row>
    <row r="2266" spans="5:46" x14ac:dyDescent="0.3">
      <c r="E2266" s="263" t="s">
        <v>50967</v>
      </c>
      <c r="F2266" s="263"/>
      <c r="G2266" s="264">
        <v>11241.82</v>
      </c>
      <c r="I2266" s="227" t="s">
        <v>37187</v>
      </c>
      <c r="J2266" s="227"/>
      <c r="K2266" s="228">
        <v>3163.24</v>
      </c>
      <c r="M2266" s="205" t="s">
        <v>2527</v>
      </c>
      <c r="N2266" s="205"/>
      <c r="O2266" s="206">
        <v>2467</v>
      </c>
      <c r="U2266" s="309" t="s">
        <v>52134</v>
      </c>
      <c r="V2266" s="310">
        <v>8000</v>
      </c>
      <c r="X2266" s="267" t="s">
        <v>16945</v>
      </c>
      <c r="Y2266" s="268">
        <v>3799.85</v>
      </c>
      <c r="AA2266" s="229" t="s">
        <v>44513</v>
      </c>
      <c r="AB2266" s="230">
        <v>37836.51</v>
      </c>
      <c r="AD2266" s="209" t="s">
        <v>13171</v>
      </c>
      <c r="AE2266" s="210">
        <v>82873.240000000005</v>
      </c>
      <c r="AF2266" s="93"/>
      <c r="AG2266" s="201" t="s">
        <v>32483</v>
      </c>
      <c r="AH2266" s="202">
        <v>10707.59</v>
      </c>
      <c r="AJ2266" s="292"/>
      <c r="AK2266" s="293"/>
      <c r="AM2266" s="265" t="s">
        <v>51245</v>
      </c>
      <c r="AN2266" s="266">
        <v>11241.82</v>
      </c>
      <c r="AP2266" s="233" t="s">
        <v>38431</v>
      </c>
      <c r="AQ2266" s="234">
        <v>3163.24</v>
      </c>
      <c r="AS2266" s="211" t="s">
        <v>11337</v>
      </c>
      <c r="AT2266" s="212">
        <v>2266.56</v>
      </c>
    </row>
    <row r="2267" spans="5:46" x14ac:dyDescent="0.3">
      <c r="E2267" s="263" t="s">
        <v>50968</v>
      </c>
      <c r="F2267" s="263"/>
      <c r="G2267" s="264">
        <v>15834.13</v>
      </c>
      <c r="I2267" s="227" t="s">
        <v>37190</v>
      </c>
      <c r="J2267" s="227"/>
      <c r="K2267" s="228">
        <v>5980.66</v>
      </c>
      <c r="M2267" s="205" t="s">
        <v>2528</v>
      </c>
      <c r="N2267" s="205"/>
      <c r="O2267" s="206">
        <v>2903</v>
      </c>
      <c r="U2267" s="309" t="s">
        <v>48793</v>
      </c>
      <c r="V2267" s="310">
        <v>325.63</v>
      </c>
      <c r="X2267" s="267" t="s">
        <v>16946</v>
      </c>
      <c r="Y2267" s="268">
        <v>7019.04</v>
      </c>
      <c r="AA2267" s="229" t="s">
        <v>16850</v>
      </c>
      <c r="AB2267" s="230">
        <v>179.24</v>
      </c>
      <c r="AD2267" s="209" t="s">
        <v>13172</v>
      </c>
      <c r="AE2267" s="210">
        <v>155184.63</v>
      </c>
      <c r="AF2267" s="93"/>
      <c r="AG2267" s="201" t="s">
        <v>32484</v>
      </c>
      <c r="AH2267" s="202">
        <v>18333.849999999999</v>
      </c>
      <c r="AJ2267" s="292"/>
      <c r="AK2267" s="293"/>
      <c r="AM2267" s="265" t="s">
        <v>51246</v>
      </c>
      <c r="AN2267" s="266">
        <v>15834.13</v>
      </c>
      <c r="AP2267" s="233" t="s">
        <v>38447</v>
      </c>
      <c r="AQ2267" s="234">
        <v>5980.66</v>
      </c>
      <c r="AS2267" s="211" t="s">
        <v>11596</v>
      </c>
      <c r="AT2267" s="212">
        <v>92503.84</v>
      </c>
    </row>
    <row r="2268" spans="5:46" x14ac:dyDescent="0.3">
      <c r="E2268" s="263" t="s">
        <v>50969</v>
      </c>
      <c r="F2268" s="263"/>
      <c r="G2268" s="264">
        <v>40779.56</v>
      </c>
      <c r="I2268" s="227" t="s">
        <v>37192</v>
      </c>
      <c r="J2268" s="227"/>
      <c r="K2268" s="228">
        <v>131820.72</v>
      </c>
      <c r="M2268" s="205" t="s">
        <v>2529</v>
      </c>
      <c r="N2268" s="205"/>
      <c r="O2268" s="206">
        <v>268346</v>
      </c>
      <c r="U2268" s="309" t="s">
        <v>48794</v>
      </c>
      <c r="V2268" s="310">
        <v>7117.35</v>
      </c>
      <c r="X2268" s="267" t="s">
        <v>16948</v>
      </c>
      <c r="Y2268" s="268">
        <v>761.91</v>
      </c>
      <c r="AA2268" s="229" t="s">
        <v>16851</v>
      </c>
      <c r="AB2268" s="230">
        <v>11741.57</v>
      </c>
      <c r="AD2268" s="209" t="s">
        <v>16789</v>
      </c>
      <c r="AE2268" s="210">
        <v>1797.69</v>
      </c>
      <c r="AF2268" s="93"/>
      <c r="AG2268" s="201" t="s">
        <v>32485</v>
      </c>
      <c r="AH2268" s="202">
        <v>7482.85</v>
      </c>
      <c r="AJ2268" s="292"/>
      <c r="AK2268" s="293"/>
      <c r="AM2268" s="265" t="s">
        <v>51247</v>
      </c>
      <c r="AN2268" s="266">
        <v>40779.56</v>
      </c>
      <c r="AP2268" s="233" t="s">
        <v>38464</v>
      </c>
      <c r="AQ2268" s="234">
        <v>131820.72</v>
      </c>
      <c r="AS2268" s="211" t="s">
        <v>9908</v>
      </c>
      <c r="AT2268" s="212">
        <v>334080.40999999997</v>
      </c>
    </row>
    <row r="2269" spans="5:46" x14ac:dyDescent="0.3">
      <c r="E2269" s="263" t="s">
        <v>50970</v>
      </c>
      <c r="F2269" s="263"/>
      <c r="G2269" s="264">
        <v>4258.3999999999996</v>
      </c>
      <c r="I2269" s="227" t="s">
        <v>37195</v>
      </c>
      <c r="J2269" s="227"/>
      <c r="K2269" s="228">
        <v>5599.4</v>
      </c>
      <c r="M2269" s="205" t="s">
        <v>4129</v>
      </c>
      <c r="N2269" s="205"/>
      <c r="O2269" s="206">
        <v>1416.25</v>
      </c>
      <c r="U2269" s="309" t="s">
        <v>63098</v>
      </c>
      <c r="V2269" s="310">
        <v>199.58</v>
      </c>
      <c r="X2269" s="267" t="s">
        <v>34666</v>
      </c>
      <c r="Y2269" s="268">
        <v>19040.07</v>
      </c>
      <c r="AA2269" s="229" t="s">
        <v>16852</v>
      </c>
      <c r="AB2269" s="230">
        <v>14952.18</v>
      </c>
      <c r="AD2269" s="209" t="s">
        <v>16790</v>
      </c>
      <c r="AE2269" s="210">
        <v>316453.03000000003</v>
      </c>
      <c r="AF2269" s="93"/>
      <c r="AG2269" s="201" t="s">
        <v>13930</v>
      </c>
      <c r="AH2269" s="202">
        <v>56336.41</v>
      </c>
      <c r="AJ2269" s="292"/>
      <c r="AK2269" s="293"/>
      <c r="AM2269" s="265" t="s">
        <v>51248</v>
      </c>
      <c r="AN2269" s="266">
        <v>4258.3999999999996</v>
      </c>
      <c r="AP2269" s="233" t="s">
        <v>38483</v>
      </c>
      <c r="AQ2269" s="234">
        <v>5599.4</v>
      </c>
      <c r="AS2269" s="211" t="s">
        <v>6748</v>
      </c>
      <c r="AT2269" s="212">
        <v>23539</v>
      </c>
    </row>
    <row r="2270" spans="5:46" x14ac:dyDescent="0.3">
      <c r="E2270" s="263" t="s">
        <v>50971</v>
      </c>
      <c r="F2270" s="263"/>
      <c r="G2270" s="264">
        <v>41594.61</v>
      </c>
      <c r="I2270" s="227" t="s">
        <v>37196</v>
      </c>
      <c r="J2270" s="227"/>
      <c r="K2270" s="228">
        <v>21655.79</v>
      </c>
      <c r="M2270" s="205" t="s">
        <v>2530</v>
      </c>
      <c r="N2270" s="205"/>
      <c r="O2270" s="206">
        <v>2000</v>
      </c>
      <c r="U2270" s="309" t="s">
        <v>57344</v>
      </c>
      <c r="V2270" s="310">
        <v>9265.5499999999993</v>
      </c>
      <c r="X2270" s="267" t="s">
        <v>51811</v>
      </c>
      <c r="Y2270" s="268">
        <v>6684.82</v>
      </c>
      <c r="AA2270" s="229" t="s">
        <v>16853</v>
      </c>
      <c r="AB2270" s="230">
        <v>201183.49</v>
      </c>
      <c r="AD2270" s="209" t="s">
        <v>16791</v>
      </c>
      <c r="AE2270" s="210">
        <v>2078.77</v>
      </c>
      <c r="AF2270" s="93"/>
      <c r="AG2270" s="201" t="s">
        <v>13931</v>
      </c>
      <c r="AH2270" s="202">
        <v>7273.7</v>
      </c>
      <c r="AJ2270" s="292"/>
      <c r="AK2270" s="293"/>
      <c r="AM2270" s="265" t="s">
        <v>51249</v>
      </c>
      <c r="AN2270" s="266">
        <v>41594.61</v>
      </c>
      <c r="AP2270" s="233" t="s">
        <v>38488</v>
      </c>
      <c r="AQ2270" s="234">
        <v>21655.79</v>
      </c>
      <c r="AS2270" s="211" t="s">
        <v>6950</v>
      </c>
      <c r="AT2270" s="212">
        <v>8962</v>
      </c>
    </row>
    <row r="2271" spans="5:46" x14ac:dyDescent="0.3">
      <c r="E2271" s="263" t="s">
        <v>50972</v>
      </c>
      <c r="F2271" s="263"/>
      <c r="G2271" s="264">
        <v>41169.949999999997</v>
      </c>
      <c r="I2271" s="227" t="s">
        <v>37197</v>
      </c>
      <c r="J2271" s="227"/>
      <c r="K2271" s="228">
        <v>3750</v>
      </c>
      <c r="M2271" s="205" t="s">
        <v>2531</v>
      </c>
      <c r="N2271" s="205"/>
      <c r="O2271" s="206">
        <v>2000</v>
      </c>
      <c r="U2271" s="309" t="s">
        <v>67414</v>
      </c>
      <c r="V2271" s="310">
        <v>148.08000000000001</v>
      </c>
      <c r="X2271" s="267" t="s">
        <v>33216</v>
      </c>
      <c r="Y2271" s="268">
        <v>1967.93</v>
      </c>
      <c r="AA2271" s="229" t="s">
        <v>51801</v>
      </c>
      <c r="AB2271" s="230">
        <v>908.41</v>
      </c>
      <c r="AD2271" s="209" t="s">
        <v>16792</v>
      </c>
      <c r="AE2271" s="210">
        <v>9015</v>
      </c>
      <c r="AF2271" s="93"/>
      <c r="AG2271" s="201" t="s">
        <v>13932</v>
      </c>
      <c r="AH2271" s="202">
        <v>9838.7800000000007</v>
      </c>
      <c r="AJ2271" s="292"/>
      <c r="AK2271" s="293"/>
      <c r="AM2271" s="265" t="s">
        <v>51250</v>
      </c>
      <c r="AN2271" s="266">
        <v>41169.949999999997</v>
      </c>
      <c r="AP2271" s="233" t="s">
        <v>38493</v>
      </c>
      <c r="AQ2271" s="234">
        <v>3750</v>
      </c>
      <c r="AS2271" s="211" t="s">
        <v>7149</v>
      </c>
      <c r="AT2271" s="212">
        <v>2699</v>
      </c>
    </row>
    <row r="2272" spans="5:46" x14ac:dyDescent="0.3">
      <c r="E2272" s="263" t="s">
        <v>50973</v>
      </c>
      <c r="F2272" s="263"/>
      <c r="G2272" s="264">
        <v>86194</v>
      </c>
      <c r="I2272" s="227" t="s">
        <v>37198</v>
      </c>
      <c r="J2272" s="227"/>
      <c r="K2272" s="228">
        <v>20845.080000000002</v>
      </c>
      <c r="M2272" s="205" t="s">
        <v>2532</v>
      </c>
      <c r="N2272" s="205"/>
      <c r="O2272" s="206">
        <v>8360.75</v>
      </c>
      <c r="U2272" s="309" t="s">
        <v>67415</v>
      </c>
      <c r="V2272" s="310">
        <v>11.33</v>
      </c>
      <c r="X2272" s="267" t="s">
        <v>34668</v>
      </c>
      <c r="Y2272" s="268">
        <v>6302.59</v>
      </c>
      <c r="AA2272" s="229" t="s">
        <v>34661</v>
      </c>
      <c r="AB2272" s="230">
        <v>16735.59</v>
      </c>
      <c r="AD2272" s="209" t="s">
        <v>16793</v>
      </c>
      <c r="AE2272" s="210">
        <v>14400</v>
      </c>
      <c r="AF2272" s="93"/>
      <c r="AG2272" s="201" t="s">
        <v>24523</v>
      </c>
      <c r="AH2272" s="202">
        <v>97217.03</v>
      </c>
      <c r="AJ2272" s="292"/>
      <c r="AK2272" s="293"/>
      <c r="AM2272" s="265" t="s">
        <v>51251</v>
      </c>
      <c r="AN2272" s="266">
        <v>86194</v>
      </c>
      <c r="AP2272" s="233" t="s">
        <v>38496</v>
      </c>
      <c r="AQ2272" s="234">
        <v>20845.080000000002</v>
      </c>
      <c r="AS2272" s="211" t="s">
        <v>7421</v>
      </c>
      <c r="AT2272" s="212">
        <v>26996</v>
      </c>
    </row>
    <row r="2273" spans="5:46" x14ac:dyDescent="0.3">
      <c r="E2273" s="263" t="s">
        <v>50974</v>
      </c>
      <c r="F2273" s="263"/>
      <c r="G2273" s="264">
        <v>608.85</v>
      </c>
      <c r="I2273" s="227" t="s">
        <v>37199</v>
      </c>
      <c r="J2273" s="227"/>
      <c r="K2273" s="228">
        <v>17124.71</v>
      </c>
      <c r="M2273" s="205" t="s">
        <v>2533</v>
      </c>
      <c r="N2273" s="205"/>
      <c r="O2273" s="206">
        <v>2002</v>
      </c>
      <c r="U2273" s="309" t="s">
        <v>67416</v>
      </c>
      <c r="V2273" s="310">
        <v>112.55</v>
      </c>
      <c r="X2273" s="267" t="s">
        <v>33217</v>
      </c>
      <c r="Y2273" s="268">
        <v>102</v>
      </c>
      <c r="AA2273" s="229" t="s">
        <v>51802</v>
      </c>
      <c r="AB2273" s="230">
        <v>306.63</v>
      </c>
      <c r="AD2273" s="209" t="s">
        <v>13173</v>
      </c>
      <c r="AE2273" s="210">
        <v>45019.13</v>
      </c>
      <c r="AF2273" s="93"/>
      <c r="AG2273" s="201" t="s">
        <v>13933</v>
      </c>
      <c r="AH2273" s="202">
        <v>49547.06</v>
      </c>
      <c r="AJ2273" s="292"/>
      <c r="AK2273" s="293"/>
      <c r="AM2273" s="265" t="s">
        <v>51252</v>
      </c>
      <c r="AN2273" s="266">
        <v>608.85</v>
      </c>
      <c r="AP2273" s="233" t="s">
        <v>38503</v>
      </c>
      <c r="AQ2273" s="234">
        <v>17124.71</v>
      </c>
      <c r="AS2273" s="211" t="s">
        <v>7830</v>
      </c>
      <c r="AT2273" s="212">
        <v>28538.52</v>
      </c>
    </row>
    <row r="2274" spans="5:46" x14ac:dyDescent="0.3">
      <c r="E2274" s="263" t="s">
        <v>50975</v>
      </c>
      <c r="F2274" s="263"/>
      <c r="G2274" s="264">
        <v>85128.09</v>
      </c>
      <c r="I2274" s="227" t="s">
        <v>37200</v>
      </c>
      <c r="J2274" s="227"/>
      <c r="K2274" s="228">
        <v>33027.879999999997</v>
      </c>
      <c r="M2274" s="205" t="s">
        <v>2534</v>
      </c>
      <c r="N2274" s="205"/>
      <c r="O2274" s="206">
        <v>2000</v>
      </c>
      <c r="U2274" s="309" t="s">
        <v>67417</v>
      </c>
      <c r="V2274" s="310">
        <v>29.14</v>
      </c>
      <c r="X2274" s="267" t="s">
        <v>47835</v>
      </c>
      <c r="Y2274" s="268">
        <v>1895.82</v>
      </c>
      <c r="AA2274" s="229" t="s">
        <v>33211</v>
      </c>
      <c r="AB2274" s="230">
        <v>5649</v>
      </c>
      <c r="AD2274" s="209" t="s">
        <v>16794</v>
      </c>
      <c r="AE2274" s="210">
        <v>680478.26</v>
      </c>
      <c r="AF2274" s="93"/>
      <c r="AG2274" s="201" t="s">
        <v>13934</v>
      </c>
      <c r="AH2274" s="202">
        <v>38779.120000000003</v>
      </c>
      <c r="AJ2274" s="292"/>
      <c r="AK2274" s="293"/>
      <c r="AM2274" s="265" t="s">
        <v>51253</v>
      </c>
      <c r="AN2274" s="266">
        <v>85128.09</v>
      </c>
      <c r="AP2274" s="233" t="s">
        <v>38508</v>
      </c>
      <c r="AQ2274" s="234">
        <v>33027.879999999997</v>
      </c>
      <c r="AS2274" s="211" t="s">
        <v>8093</v>
      </c>
      <c r="AT2274" s="212">
        <v>49.99</v>
      </c>
    </row>
    <row r="2275" spans="5:46" x14ac:dyDescent="0.3">
      <c r="E2275" s="263" t="s">
        <v>50976</v>
      </c>
      <c r="F2275" s="263"/>
      <c r="G2275" s="264">
        <v>27020.21</v>
      </c>
      <c r="I2275" s="227" t="s">
        <v>37202</v>
      </c>
      <c r="J2275" s="227"/>
      <c r="K2275" s="228">
        <v>19025.77</v>
      </c>
      <c r="M2275" s="205" t="s">
        <v>2535</v>
      </c>
      <c r="N2275" s="205"/>
      <c r="O2275" s="206">
        <v>698</v>
      </c>
      <c r="U2275" s="309" t="s">
        <v>61342</v>
      </c>
      <c r="V2275" s="310">
        <v>741.17</v>
      </c>
      <c r="X2275" s="267" t="s">
        <v>16955</v>
      </c>
      <c r="Y2275" s="268">
        <v>18295</v>
      </c>
      <c r="AA2275" s="229" t="s">
        <v>48733</v>
      </c>
      <c r="AB2275" s="230">
        <v>892.92</v>
      </c>
      <c r="AD2275" s="209" t="s">
        <v>16795</v>
      </c>
      <c r="AE2275" s="210">
        <v>414956.54</v>
      </c>
      <c r="AF2275" s="93"/>
      <c r="AG2275" s="201" t="s">
        <v>13935</v>
      </c>
      <c r="AH2275" s="202">
        <v>17852.330000000002</v>
      </c>
      <c r="AJ2275" s="292"/>
      <c r="AK2275" s="293"/>
      <c r="AM2275" s="265" t="s">
        <v>51254</v>
      </c>
      <c r="AN2275" s="266">
        <v>27020.21</v>
      </c>
      <c r="AP2275" s="233" t="s">
        <v>38518</v>
      </c>
      <c r="AQ2275" s="234">
        <v>19025.77</v>
      </c>
      <c r="AS2275" s="211" t="s">
        <v>8364</v>
      </c>
      <c r="AT2275" s="212">
        <v>19084.919999999998</v>
      </c>
    </row>
    <row r="2276" spans="5:46" x14ac:dyDescent="0.3">
      <c r="E2276" s="263" t="s">
        <v>50977</v>
      </c>
      <c r="F2276" s="263"/>
      <c r="G2276" s="264">
        <v>11243</v>
      </c>
      <c r="I2276" s="227" t="s">
        <v>37203</v>
      </c>
      <c r="J2276" s="227"/>
      <c r="K2276" s="228">
        <v>15998</v>
      </c>
      <c r="M2276" s="205" t="s">
        <v>2536</v>
      </c>
      <c r="N2276" s="205"/>
      <c r="O2276" s="206">
        <v>375</v>
      </c>
      <c r="U2276" s="309" t="s">
        <v>61343</v>
      </c>
      <c r="V2276" s="310">
        <v>91.32</v>
      </c>
      <c r="X2276" s="267" t="s">
        <v>16956</v>
      </c>
      <c r="Y2276" s="268">
        <v>656</v>
      </c>
      <c r="AA2276" s="229" t="s">
        <v>48734</v>
      </c>
      <c r="AB2276" s="230">
        <v>68.319999999999993</v>
      </c>
      <c r="AD2276" s="209" t="s">
        <v>16796</v>
      </c>
      <c r="AE2276" s="210">
        <v>24123.03</v>
      </c>
      <c r="AF2276" s="93"/>
      <c r="AG2276" s="201" t="s">
        <v>13936</v>
      </c>
      <c r="AH2276" s="202">
        <v>36105.1</v>
      </c>
      <c r="AJ2276" s="292"/>
      <c r="AK2276" s="293"/>
      <c r="AM2276" s="265" t="s">
        <v>51255</v>
      </c>
      <c r="AN2276" s="266">
        <v>11243</v>
      </c>
      <c r="AP2276" s="233" t="s">
        <v>38522</v>
      </c>
      <c r="AQ2276" s="234">
        <v>15998</v>
      </c>
      <c r="AS2276" s="211" t="s">
        <v>8750</v>
      </c>
      <c r="AT2276" s="212">
        <v>8179</v>
      </c>
    </row>
    <row r="2277" spans="5:46" x14ac:dyDescent="0.3">
      <c r="E2277" s="263" t="s">
        <v>50978</v>
      </c>
      <c r="F2277" s="263"/>
      <c r="G2277" s="264">
        <v>134297.67000000001</v>
      </c>
      <c r="I2277" s="227" t="s">
        <v>37204</v>
      </c>
      <c r="J2277" s="227"/>
      <c r="K2277" s="228">
        <v>101968.42</v>
      </c>
      <c r="M2277" s="205" t="s">
        <v>2537</v>
      </c>
      <c r="N2277" s="205"/>
      <c r="O2277" s="206">
        <v>2000</v>
      </c>
      <c r="U2277" s="309" t="s">
        <v>61927</v>
      </c>
      <c r="V2277" s="310">
        <v>190.67</v>
      </c>
      <c r="X2277" s="267" t="s">
        <v>16957</v>
      </c>
      <c r="Y2277" s="268">
        <v>1498.86</v>
      </c>
      <c r="AA2277" s="229" t="s">
        <v>48735</v>
      </c>
      <c r="AB2277" s="230">
        <v>215.2</v>
      </c>
      <c r="AD2277" s="209" t="s">
        <v>16797</v>
      </c>
      <c r="AE2277" s="210">
        <v>454975.32</v>
      </c>
      <c r="AF2277" s="93"/>
      <c r="AG2277" s="201" t="s">
        <v>13937</v>
      </c>
      <c r="AH2277" s="202">
        <v>8980.8799999999992</v>
      </c>
      <c r="AJ2277" s="292"/>
      <c r="AK2277" s="293"/>
      <c r="AM2277" s="265" t="s">
        <v>51256</v>
      </c>
      <c r="AN2277" s="266">
        <v>134297.67000000001</v>
      </c>
      <c r="AP2277" s="233" t="s">
        <v>38526</v>
      </c>
      <c r="AQ2277" s="234">
        <v>101968.42</v>
      </c>
      <c r="AS2277" s="211" t="s">
        <v>9014</v>
      </c>
      <c r="AT2277" s="212">
        <v>33138</v>
      </c>
    </row>
    <row r="2278" spans="5:46" x14ac:dyDescent="0.3">
      <c r="E2278" s="263" t="s">
        <v>50979</v>
      </c>
      <c r="F2278" s="263"/>
      <c r="G2278" s="264">
        <v>18526.46</v>
      </c>
      <c r="I2278" s="227" t="s">
        <v>37206</v>
      </c>
      <c r="J2278" s="227"/>
      <c r="K2278" s="228">
        <v>12530.73</v>
      </c>
      <c r="M2278" s="205" t="s">
        <v>2538</v>
      </c>
      <c r="N2278" s="205"/>
      <c r="O2278" s="206">
        <v>2000</v>
      </c>
      <c r="U2278" s="309" t="s">
        <v>61928</v>
      </c>
      <c r="V2278" s="310">
        <v>252.22</v>
      </c>
      <c r="X2278" s="267" t="s">
        <v>16958</v>
      </c>
      <c r="Y2278" s="268">
        <v>4070.44</v>
      </c>
      <c r="AA2278" s="229" t="s">
        <v>33212</v>
      </c>
      <c r="AB2278" s="230">
        <v>23996.03</v>
      </c>
      <c r="AD2278" s="209" t="s">
        <v>16798</v>
      </c>
      <c r="AE2278" s="210">
        <v>6731.08</v>
      </c>
      <c r="AF2278" s="93"/>
      <c r="AG2278" s="201" t="s">
        <v>13938</v>
      </c>
      <c r="AH2278" s="202">
        <v>56336.41</v>
      </c>
      <c r="AJ2278" s="292"/>
      <c r="AK2278" s="293"/>
      <c r="AM2278" s="265" t="s">
        <v>51257</v>
      </c>
      <c r="AN2278" s="266">
        <v>18526.46</v>
      </c>
      <c r="AP2278" s="233" t="s">
        <v>38534</v>
      </c>
      <c r="AQ2278" s="234">
        <v>12530.73</v>
      </c>
      <c r="AS2278" s="211" t="s">
        <v>9453</v>
      </c>
      <c r="AT2278" s="212">
        <v>62925</v>
      </c>
    </row>
    <row r="2279" spans="5:46" x14ac:dyDescent="0.3">
      <c r="E2279" s="263" t="s">
        <v>50980</v>
      </c>
      <c r="F2279" s="263"/>
      <c r="G2279" s="264">
        <v>8006.52</v>
      </c>
      <c r="I2279" s="227" t="s">
        <v>37207</v>
      </c>
      <c r="J2279" s="227"/>
      <c r="K2279" s="228">
        <v>41518</v>
      </c>
      <c r="M2279" s="205" t="s">
        <v>2539</v>
      </c>
      <c r="N2279" s="205"/>
      <c r="O2279" s="206">
        <v>2000</v>
      </c>
      <c r="U2279" s="309" t="s">
        <v>61929</v>
      </c>
      <c r="V2279" s="310">
        <v>6664.76</v>
      </c>
      <c r="X2279" s="267" t="s">
        <v>16959</v>
      </c>
      <c r="Y2279" s="268">
        <v>2591.44</v>
      </c>
      <c r="AA2279" s="229" t="s">
        <v>51803</v>
      </c>
      <c r="AB2279" s="230">
        <v>35</v>
      </c>
      <c r="AD2279" s="209" t="s">
        <v>16799</v>
      </c>
      <c r="AE2279" s="210">
        <v>513.04</v>
      </c>
      <c r="AF2279" s="93"/>
      <c r="AG2279" s="201" t="s">
        <v>13939</v>
      </c>
      <c r="AH2279" s="202">
        <v>2442</v>
      </c>
      <c r="AJ2279" s="292"/>
      <c r="AK2279" s="293"/>
      <c r="AM2279" s="265" t="s">
        <v>51258</v>
      </c>
      <c r="AN2279" s="266">
        <v>8006.52</v>
      </c>
      <c r="AP2279" s="233" t="s">
        <v>38540</v>
      </c>
      <c r="AQ2279" s="234">
        <v>41518</v>
      </c>
      <c r="AS2279" s="211" t="s">
        <v>9537</v>
      </c>
      <c r="AT2279" s="212">
        <v>9959</v>
      </c>
    </row>
    <row r="2280" spans="5:46" x14ac:dyDescent="0.3">
      <c r="E2280" s="263" t="s">
        <v>50981</v>
      </c>
      <c r="F2280" s="263"/>
      <c r="G2280" s="264">
        <v>1864.51</v>
      </c>
      <c r="I2280" s="227" t="s">
        <v>37208</v>
      </c>
      <c r="J2280" s="227"/>
      <c r="K2280" s="228">
        <v>62066.55</v>
      </c>
      <c r="M2280" s="205" t="s">
        <v>2540</v>
      </c>
      <c r="N2280" s="205"/>
      <c r="O2280" s="206">
        <v>4560</v>
      </c>
      <c r="U2280" s="309" t="s">
        <v>61344</v>
      </c>
      <c r="V2280" s="310">
        <v>607.52</v>
      </c>
      <c r="X2280" s="267" t="s">
        <v>55878</v>
      </c>
      <c r="Y2280" s="268">
        <v>75361.600000000006</v>
      </c>
      <c r="AA2280" s="229" t="s">
        <v>51804</v>
      </c>
      <c r="AB2280" s="230">
        <v>756.53</v>
      </c>
      <c r="AD2280" s="209" t="s">
        <v>16800</v>
      </c>
      <c r="AE2280" s="210">
        <v>3000</v>
      </c>
      <c r="AF2280" s="93"/>
      <c r="AG2280" s="201" t="s">
        <v>32486</v>
      </c>
      <c r="AH2280" s="202">
        <v>1257.74</v>
      </c>
      <c r="AJ2280" s="292"/>
      <c r="AK2280" s="293"/>
      <c r="AM2280" s="265" t="s">
        <v>51259</v>
      </c>
      <c r="AN2280" s="266">
        <v>1864.51</v>
      </c>
      <c r="AP2280" s="233" t="s">
        <v>38545</v>
      </c>
      <c r="AQ2280" s="234">
        <v>62066.55</v>
      </c>
      <c r="AS2280" s="211" t="s">
        <v>10931</v>
      </c>
      <c r="AT2280" s="212">
        <v>2524.39</v>
      </c>
    </row>
    <row r="2281" spans="5:46" x14ac:dyDescent="0.3">
      <c r="E2281" s="263" t="s">
        <v>50982</v>
      </c>
      <c r="F2281" s="263"/>
      <c r="G2281" s="264">
        <v>10826.46</v>
      </c>
      <c r="I2281" s="227" t="s">
        <v>37210</v>
      </c>
      <c r="J2281" s="227"/>
      <c r="K2281" s="228">
        <v>649.49</v>
      </c>
      <c r="M2281" s="205" t="s">
        <v>2541</v>
      </c>
      <c r="N2281" s="205"/>
      <c r="O2281" s="206">
        <v>2295</v>
      </c>
      <c r="U2281" s="309" t="s">
        <v>61345</v>
      </c>
      <c r="V2281" s="310">
        <v>1956.44</v>
      </c>
      <c r="X2281" s="267" t="s">
        <v>47836</v>
      </c>
      <c r="Y2281" s="268">
        <v>612.65</v>
      </c>
      <c r="AA2281" s="229" t="s">
        <v>47832</v>
      </c>
      <c r="AB2281" s="230">
        <v>340</v>
      </c>
      <c r="AD2281" s="209" t="s">
        <v>16801</v>
      </c>
      <c r="AE2281" s="210">
        <v>8022.7</v>
      </c>
      <c r="AF2281" s="93"/>
      <c r="AG2281" s="201" t="s">
        <v>32487</v>
      </c>
      <c r="AH2281" s="202">
        <v>54</v>
      </c>
      <c r="AJ2281" s="292"/>
      <c r="AK2281" s="293"/>
      <c r="AM2281" s="265" t="s">
        <v>51261</v>
      </c>
      <c r="AN2281" s="266">
        <v>10826.46</v>
      </c>
      <c r="AP2281" s="233" t="s">
        <v>38561</v>
      </c>
      <c r="AQ2281" s="234">
        <v>649.49</v>
      </c>
      <c r="AS2281" s="211" t="s">
        <v>9667</v>
      </c>
      <c r="AT2281" s="212">
        <v>18034.28</v>
      </c>
    </row>
    <row r="2282" spans="5:46" x14ac:dyDescent="0.3">
      <c r="E2282" s="263" t="s">
        <v>50983</v>
      </c>
      <c r="F2282" s="263"/>
      <c r="G2282" s="264">
        <v>806.98</v>
      </c>
      <c r="I2282" s="227" t="s">
        <v>37211</v>
      </c>
      <c r="J2282" s="227"/>
      <c r="K2282" s="228">
        <v>134682.4</v>
      </c>
      <c r="M2282" s="205" t="s">
        <v>2542</v>
      </c>
      <c r="N2282" s="205"/>
      <c r="O2282" s="206">
        <v>2000</v>
      </c>
      <c r="U2282" s="309" t="s">
        <v>67418</v>
      </c>
      <c r="V2282" s="310">
        <v>1958.28</v>
      </c>
      <c r="X2282" s="267" t="s">
        <v>44519</v>
      </c>
      <c r="Y2282" s="268">
        <v>11440</v>
      </c>
      <c r="AA2282" s="229" t="s">
        <v>46717</v>
      </c>
      <c r="AB2282" s="230">
        <v>52340</v>
      </c>
      <c r="AD2282" s="209" t="s">
        <v>16802</v>
      </c>
      <c r="AE2282" s="210">
        <v>2353.15</v>
      </c>
      <c r="AF2282" s="93"/>
      <c r="AG2282" s="201" t="s">
        <v>32488</v>
      </c>
      <c r="AH2282" s="202">
        <v>955.26</v>
      </c>
      <c r="AJ2282" s="292"/>
      <c r="AK2282" s="293"/>
      <c r="AM2282" s="265" t="s">
        <v>51263</v>
      </c>
      <c r="AN2282" s="266">
        <v>806.98</v>
      </c>
      <c r="AP2282" s="233" t="s">
        <v>38566</v>
      </c>
      <c r="AQ2282" s="234">
        <v>134682.4</v>
      </c>
      <c r="AS2282" s="211" t="s">
        <v>9717</v>
      </c>
      <c r="AT2282" s="212">
        <v>17987.990000000002</v>
      </c>
    </row>
    <row r="2283" spans="5:46" x14ac:dyDescent="0.3">
      <c r="E2283" s="263" t="s">
        <v>50984</v>
      </c>
      <c r="F2283" s="263"/>
      <c r="G2283" s="264">
        <v>118100.02</v>
      </c>
      <c r="I2283" s="227" t="s">
        <v>37212</v>
      </c>
      <c r="J2283" s="227"/>
      <c r="K2283" s="228">
        <v>885.84</v>
      </c>
      <c r="M2283" s="205" t="s">
        <v>2543</v>
      </c>
      <c r="N2283" s="205"/>
      <c r="O2283" s="206">
        <v>9734</v>
      </c>
      <c r="U2283" s="309" t="s">
        <v>55965</v>
      </c>
      <c r="V2283" s="310">
        <v>73727</v>
      </c>
      <c r="X2283" s="267" t="s">
        <v>16961</v>
      </c>
      <c r="Y2283" s="268">
        <v>768.26</v>
      </c>
      <c r="AA2283" s="229" t="s">
        <v>46718</v>
      </c>
      <c r="AB2283" s="230">
        <v>3890.98</v>
      </c>
      <c r="AD2283" s="209" t="s">
        <v>16803</v>
      </c>
      <c r="AE2283" s="210">
        <v>1192.93</v>
      </c>
      <c r="AF2283" s="93"/>
      <c r="AG2283" s="201" t="s">
        <v>24558</v>
      </c>
      <c r="AH2283" s="202">
        <v>1257.74</v>
      </c>
      <c r="AJ2283" s="292"/>
      <c r="AK2283" s="293"/>
      <c r="AM2283" s="265" t="s">
        <v>51264</v>
      </c>
      <c r="AN2283" s="266">
        <v>118100.02</v>
      </c>
      <c r="AP2283" s="233" t="s">
        <v>38571</v>
      </c>
      <c r="AQ2283" s="234">
        <v>885.84</v>
      </c>
      <c r="AS2283" s="211" t="s">
        <v>11752</v>
      </c>
      <c r="AT2283" s="212">
        <v>107822.48</v>
      </c>
    </row>
    <row r="2284" spans="5:46" x14ac:dyDescent="0.3">
      <c r="E2284" s="263" t="s">
        <v>50985</v>
      </c>
      <c r="F2284" s="263"/>
      <c r="G2284" s="264">
        <v>99152.61</v>
      </c>
      <c r="I2284" s="227" t="s">
        <v>37213</v>
      </c>
      <c r="J2284" s="227"/>
      <c r="K2284" s="228">
        <v>9006.9599999999991</v>
      </c>
      <c r="M2284" s="205" t="s">
        <v>2544</v>
      </c>
      <c r="N2284" s="205"/>
      <c r="O2284" s="206">
        <v>45757.07</v>
      </c>
      <c r="U2284" s="309" t="s">
        <v>60317</v>
      </c>
      <c r="V2284" s="310">
        <v>25300.92</v>
      </c>
      <c r="X2284" s="267" t="s">
        <v>16962</v>
      </c>
      <c r="Y2284" s="268">
        <v>239.34</v>
      </c>
      <c r="AA2284" s="229" t="s">
        <v>46719</v>
      </c>
      <c r="AB2284" s="230">
        <v>12066.69</v>
      </c>
      <c r="AD2284" s="209" t="s">
        <v>16804</v>
      </c>
      <c r="AE2284" s="210">
        <v>3336</v>
      </c>
      <c r="AF2284" s="93"/>
      <c r="AG2284" s="201" t="s">
        <v>32489</v>
      </c>
      <c r="AH2284" s="202">
        <v>54</v>
      </c>
      <c r="AJ2284" s="292"/>
      <c r="AK2284" s="293"/>
      <c r="AM2284" s="265" t="s">
        <v>51265</v>
      </c>
      <c r="AN2284" s="266">
        <v>99152.61</v>
      </c>
      <c r="AP2284" s="233" t="s">
        <v>38577</v>
      </c>
      <c r="AQ2284" s="234">
        <v>9006.9599999999991</v>
      </c>
      <c r="AS2284" s="211" t="s">
        <v>9909</v>
      </c>
      <c r="AT2284" s="212">
        <v>370439.57</v>
      </c>
    </row>
    <row r="2285" spans="5:46" x14ac:dyDescent="0.3">
      <c r="E2285" s="263" t="s">
        <v>50986</v>
      </c>
      <c r="F2285" s="263"/>
      <c r="G2285" s="264">
        <v>12838.31</v>
      </c>
      <c r="I2285" s="227" t="s">
        <v>37215</v>
      </c>
      <c r="J2285" s="227"/>
      <c r="K2285" s="228">
        <v>294258</v>
      </c>
      <c r="M2285" s="205" t="s">
        <v>2545</v>
      </c>
      <c r="N2285" s="205"/>
      <c r="O2285" s="206">
        <v>2000</v>
      </c>
      <c r="U2285" s="309" t="s">
        <v>67419</v>
      </c>
      <c r="V2285" s="310">
        <v>907.2</v>
      </c>
      <c r="X2285" s="267" t="s">
        <v>47838</v>
      </c>
      <c r="Y2285" s="268">
        <v>344.67</v>
      </c>
      <c r="AA2285" s="229" t="s">
        <v>33213</v>
      </c>
      <c r="AB2285" s="230">
        <v>7540.88</v>
      </c>
      <c r="AD2285" s="209" t="s">
        <v>16805</v>
      </c>
      <c r="AE2285" s="210">
        <v>398</v>
      </c>
      <c r="AF2285" s="93"/>
      <c r="AG2285" s="201" t="s">
        <v>32490</v>
      </c>
      <c r="AH2285" s="202">
        <v>955.26</v>
      </c>
      <c r="AJ2285" s="292"/>
      <c r="AK2285" s="293"/>
      <c r="AM2285" s="265" t="s">
        <v>51266</v>
      </c>
      <c r="AN2285" s="266">
        <v>12838.31</v>
      </c>
      <c r="AP2285" s="233" t="s">
        <v>38588</v>
      </c>
      <c r="AQ2285" s="234">
        <v>294258</v>
      </c>
      <c r="AS2285" s="211" t="s">
        <v>6749</v>
      </c>
      <c r="AT2285" s="212">
        <v>11174.12</v>
      </c>
    </row>
    <row r="2286" spans="5:46" x14ac:dyDescent="0.3">
      <c r="E2286" s="263" t="s">
        <v>50987</v>
      </c>
      <c r="F2286" s="263"/>
      <c r="G2286" s="264">
        <v>4606.3999999999996</v>
      </c>
      <c r="I2286" s="227" t="s">
        <v>37216</v>
      </c>
      <c r="J2286" s="227"/>
      <c r="K2286" s="228">
        <v>63.92</v>
      </c>
      <c r="M2286" s="205" t="s">
        <v>2546</v>
      </c>
      <c r="N2286" s="205"/>
      <c r="O2286" s="206">
        <v>21134.7</v>
      </c>
      <c r="U2286" s="309" t="s">
        <v>60318</v>
      </c>
      <c r="V2286" s="310">
        <v>1974.05</v>
      </c>
      <c r="X2286" s="267" t="s">
        <v>38912</v>
      </c>
      <c r="Y2286" s="268">
        <v>72567</v>
      </c>
      <c r="AA2286" s="229" t="s">
        <v>51805</v>
      </c>
      <c r="AB2286" s="230">
        <v>4134.97</v>
      </c>
      <c r="AD2286" s="209" t="s">
        <v>16806</v>
      </c>
      <c r="AE2286" s="210">
        <v>3992</v>
      </c>
      <c r="AF2286" s="93"/>
      <c r="AG2286" s="201" t="s">
        <v>32491</v>
      </c>
      <c r="AH2286" s="202">
        <v>6899</v>
      </c>
      <c r="AJ2286" s="292"/>
      <c r="AK2286" s="293"/>
      <c r="AM2286" s="265" t="s">
        <v>51267</v>
      </c>
      <c r="AN2286" s="266">
        <v>4606.3999999999996</v>
      </c>
      <c r="AP2286" s="233" t="s">
        <v>38593</v>
      </c>
      <c r="AQ2286" s="234">
        <v>63.92</v>
      </c>
      <c r="AS2286" s="211" t="s">
        <v>6951</v>
      </c>
      <c r="AT2286" s="212">
        <v>2512.5</v>
      </c>
    </row>
    <row r="2287" spans="5:46" x14ac:dyDescent="0.3">
      <c r="E2287" s="263" t="s">
        <v>50988</v>
      </c>
      <c r="F2287" s="263"/>
      <c r="G2287" s="264">
        <v>52680.800000000003</v>
      </c>
      <c r="I2287" s="227" t="s">
        <v>37217</v>
      </c>
      <c r="J2287" s="227"/>
      <c r="K2287" s="228">
        <v>378569.79</v>
      </c>
      <c r="M2287" s="205" t="s">
        <v>2547</v>
      </c>
      <c r="N2287" s="205"/>
      <c r="O2287" s="206">
        <v>2000</v>
      </c>
      <c r="U2287" s="309" t="s">
        <v>60319</v>
      </c>
      <c r="V2287" s="310">
        <v>6557.25</v>
      </c>
      <c r="X2287" s="267" t="s">
        <v>47839</v>
      </c>
      <c r="Y2287" s="268">
        <v>121380</v>
      </c>
      <c r="AA2287" s="229" t="s">
        <v>16854</v>
      </c>
      <c r="AB2287" s="230">
        <v>571.29</v>
      </c>
      <c r="AD2287" s="209" t="s">
        <v>16807</v>
      </c>
      <c r="AE2287" s="210">
        <v>837</v>
      </c>
      <c r="AF2287" s="93"/>
      <c r="AG2287" s="201" t="s">
        <v>24578</v>
      </c>
      <c r="AH2287" s="202">
        <v>6899</v>
      </c>
      <c r="AJ2287" s="292"/>
      <c r="AK2287" s="293"/>
      <c r="AM2287" s="265" t="s">
        <v>51268</v>
      </c>
      <c r="AN2287" s="266">
        <v>52680.800000000003</v>
      </c>
      <c r="AP2287" s="233" t="s">
        <v>38596</v>
      </c>
      <c r="AQ2287" s="234">
        <v>378569.79</v>
      </c>
      <c r="AS2287" s="211" t="s">
        <v>7150</v>
      </c>
      <c r="AT2287" s="212">
        <v>1375.05</v>
      </c>
    </row>
    <row r="2288" spans="5:46" x14ac:dyDescent="0.3">
      <c r="E2288" s="263" t="s">
        <v>50989</v>
      </c>
      <c r="F2288" s="263"/>
      <c r="G2288" s="264">
        <v>54192.2</v>
      </c>
      <c r="I2288" s="227" t="s">
        <v>37218</v>
      </c>
      <c r="J2288" s="227"/>
      <c r="K2288" s="228">
        <v>5109.99</v>
      </c>
      <c r="M2288" s="205" t="s">
        <v>2548</v>
      </c>
      <c r="N2288" s="205"/>
      <c r="O2288" s="206">
        <v>28813</v>
      </c>
      <c r="U2288" s="309" t="s">
        <v>60320</v>
      </c>
      <c r="V2288" s="310">
        <v>2071.2600000000002</v>
      </c>
      <c r="X2288" s="267" t="s">
        <v>38913</v>
      </c>
      <c r="Y2288" s="268">
        <v>1074089.6000000001</v>
      </c>
      <c r="AA2288" s="229" t="s">
        <v>16855</v>
      </c>
      <c r="AB2288" s="230">
        <v>376.9</v>
      </c>
      <c r="AD2288" s="209" t="s">
        <v>16808</v>
      </c>
      <c r="AE2288" s="210">
        <v>3972</v>
      </c>
      <c r="AF2288" s="93"/>
      <c r="AG2288" s="201" t="s">
        <v>13940</v>
      </c>
      <c r="AH2288" s="202">
        <v>101701.99</v>
      </c>
      <c r="AJ2288" s="292"/>
      <c r="AK2288" s="293"/>
      <c r="AM2288" s="265" t="s">
        <v>51269</v>
      </c>
      <c r="AN2288" s="266">
        <v>54192.2</v>
      </c>
      <c r="AP2288" s="233" t="s">
        <v>38602</v>
      </c>
      <c r="AQ2288" s="234">
        <v>5109.99</v>
      </c>
      <c r="AS2288" s="211" t="s">
        <v>7422</v>
      </c>
      <c r="AT2288" s="212">
        <v>14294</v>
      </c>
    </row>
    <row r="2289" spans="5:46" x14ac:dyDescent="0.3">
      <c r="E2289" s="263" t="s">
        <v>50990</v>
      </c>
      <c r="F2289" s="263"/>
      <c r="G2289" s="264">
        <v>3689</v>
      </c>
      <c r="I2289" s="227" t="s">
        <v>37220</v>
      </c>
      <c r="J2289" s="227"/>
      <c r="K2289" s="228">
        <v>4754.72</v>
      </c>
      <c r="M2289" s="205" t="s">
        <v>2549</v>
      </c>
      <c r="N2289" s="205"/>
      <c r="O2289" s="206">
        <v>21356.81</v>
      </c>
      <c r="U2289" s="309" t="s">
        <v>67420</v>
      </c>
      <c r="V2289" s="310">
        <v>10.49</v>
      </c>
      <c r="X2289" s="267" t="s">
        <v>57290</v>
      </c>
      <c r="Y2289" s="268">
        <v>516.27</v>
      </c>
      <c r="AA2289" s="229" t="s">
        <v>16856</v>
      </c>
      <c r="AB2289" s="230">
        <v>1177.5</v>
      </c>
      <c r="AD2289" s="209" t="s">
        <v>16809</v>
      </c>
      <c r="AE2289" s="210">
        <v>74.989999999999995</v>
      </c>
      <c r="AF2289" s="93"/>
      <c r="AG2289" s="201" t="s">
        <v>13941</v>
      </c>
      <c r="AH2289" s="202">
        <v>63975.18</v>
      </c>
      <c r="AJ2289" s="292"/>
      <c r="AK2289" s="293"/>
      <c r="AM2289" s="265" t="s">
        <v>51270</v>
      </c>
      <c r="AN2289" s="266">
        <v>3689</v>
      </c>
      <c r="AP2289" s="233" t="s">
        <v>38616</v>
      </c>
      <c r="AQ2289" s="234">
        <v>4754.72</v>
      </c>
      <c r="AS2289" s="211" t="s">
        <v>7831</v>
      </c>
      <c r="AT2289" s="212">
        <v>3834.81</v>
      </c>
    </row>
    <row r="2290" spans="5:46" x14ac:dyDescent="0.3">
      <c r="E2290" s="263" t="s">
        <v>50991</v>
      </c>
      <c r="F2290" s="263"/>
      <c r="G2290" s="264">
        <v>52293.06</v>
      </c>
      <c r="I2290" s="227" t="s">
        <v>37221</v>
      </c>
      <c r="J2290" s="227"/>
      <c r="K2290" s="228">
        <v>174432.85</v>
      </c>
      <c r="M2290" s="205" t="s">
        <v>2550</v>
      </c>
      <c r="N2290" s="205"/>
      <c r="O2290" s="206">
        <v>7757.41</v>
      </c>
      <c r="U2290" s="309" t="s">
        <v>67421</v>
      </c>
      <c r="V2290" s="310">
        <v>209.62</v>
      </c>
      <c r="X2290" s="267" t="s">
        <v>55879</v>
      </c>
      <c r="Y2290" s="268">
        <v>170600</v>
      </c>
      <c r="AA2290" s="229" t="s">
        <v>16857</v>
      </c>
      <c r="AB2290" s="230">
        <v>115.38</v>
      </c>
      <c r="AD2290" s="209" t="s">
        <v>16810</v>
      </c>
      <c r="AE2290" s="210">
        <v>2966.66</v>
      </c>
      <c r="AF2290" s="93"/>
      <c r="AG2290" s="201" t="s">
        <v>13942</v>
      </c>
      <c r="AH2290" s="202">
        <v>30459.99</v>
      </c>
      <c r="AJ2290" s="292"/>
      <c r="AK2290" s="293"/>
      <c r="AM2290" s="265" t="s">
        <v>51271</v>
      </c>
      <c r="AN2290" s="266">
        <v>52293.06</v>
      </c>
      <c r="AP2290" s="233" t="s">
        <v>38619</v>
      </c>
      <c r="AQ2290" s="234">
        <v>174432.85</v>
      </c>
      <c r="AS2290" s="211" t="s">
        <v>8094</v>
      </c>
      <c r="AT2290" s="212">
        <v>3599.9</v>
      </c>
    </row>
    <row r="2291" spans="5:46" x14ac:dyDescent="0.3">
      <c r="E2291" s="263" t="s">
        <v>50992</v>
      </c>
      <c r="F2291" s="263"/>
      <c r="G2291" s="264">
        <v>100110.47</v>
      </c>
      <c r="I2291" s="227" t="s">
        <v>37222</v>
      </c>
      <c r="J2291" s="227"/>
      <c r="K2291" s="228">
        <v>41347.699999999997</v>
      </c>
      <c r="M2291" s="205" t="s">
        <v>2551</v>
      </c>
      <c r="N2291" s="205"/>
      <c r="O2291" s="206">
        <v>5036</v>
      </c>
      <c r="U2291" s="309" t="s">
        <v>18562</v>
      </c>
      <c r="V2291" s="310">
        <v>4391</v>
      </c>
      <c r="X2291" s="267" t="s">
        <v>46724</v>
      </c>
      <c r="Y2291" s="268">
        <v>6120</v>
      </c>
      <c r="AA2291" s="229" t="s">
        <v>16858</v>
      </c>
      <c r="AB2291" s="230">
        <v>247431.98</v>
      </c>
      <c r="AD2291" s="209" t="s">
        <v>16811</v>
      </c>
      <c r="AE2291" s="210">
        <v>880.46</v>
      </c>
      <c r="AF2291" s="93"/>
      <c r="AG2291" s="201" t="s">
        <v>13943</v>
      </c>
      <c r="AH2291" s="202">
        <v>15004.4</v>
      </c>
      <c r="AJ2291" s="292"/>
      <c r="AK2291" s="293"/>
      <c r="AM2291" s="265" t="s">
        <v>51272</v>
      </c>
      <c r="AN2291" s="266">
        <v>100110.47</v>
      </c>
      <c r="AP2291" s="233" t="s">
        <v>38624</v>
      </c>
      <c r="AQ2291" s="234">
        <v>41347.699999999997</v>
      </c>
      <c r="AS2291" s="211" t="s">
        <v>8365</v>
      </c>
      <c r="AT2291" s="212">
        <v>10741.91</v>
      </c>
    </row>
    <row r="2292" spans="5:46" x14ac:dyDescent="0.3">
      <c r="E2292" s="263" t="s">
        <v>50993</v>
      </c>
      <c r="F2292" s="263"/>
      <c r="G2292" s="264">
        <v>13457.64</v>
      </c>
      <c r="I2292" s="227" t="s">
        <v>37223</v>
      </c>
      <c r="J2292" s="227"/>
      <c r="K2292" s="228">
        <v>170137.17</v>
      </c>
      <c r="M2292" s="205" t="s">
        <v>2906</v>
      </c>
      <c r="N2292" s="205"/>
      <c r="O2292" s="206">
        <v>3717536.71</v>
      </c>
      <c r="U2292" s="309" t="s">
        <v>34878</v>
      </c>
      <c r="V2292" s="310">
        <v>9686</v>
      </c>
      <c r="X2292" s="267" t="s">
        <v>55880</v>
      </c>
      <c r="Y2292" s="268">
        <v>326405.36</v>
      </c>
      <c r="AA2292" s="229" t="s">
        <v>16859</v>
      </c>
      <c r="AB2292" s="230">
        <v>27850.82</v>
      </c>
      <c r="AD2292" s="209" t="s">
        <v>16812</v>
      </c>
      <c r="AE2292" s="210">
        <v>10902.45</v>
      </c>
      <c r="AF2292" s="93"/>
      <c r="AG2292" s="201" t="s">
        <v>13944</v>
      </c>
      <c r="AH2292" s="202">
        <v>38020.980000000003</v>
      </c>
      <c r="AJ2292" s="292"/>
      <c r="AK2292" s="293"/>
      <c r="AM2292" s="265" t="s">
        <v>51274</v>
      </c>
      <c r="AN2292" s="266">
        <v>13457.64</v>
      </c>
      <c r="AP2292" s="233" t="s">
        <v>38630</v>
      </c>
      <c r="AQ2292" s="234">
        <v>170137.17</v>
      </c>
      <c r="AS2292" s="211" t="s">
        <v>9015</v>
      </c>
      <c r="AT2292" s="212">
        <v>12427.36</v>
      </c>
    </row>
    <row r="2293" spans="5:46" x14ac:dyDescent="0.3">
      <c r="E2293" s="263" t="s">
        <v>50994</v>
      </c>
      <c r="F2293" s="263"/>
      <c r="G2293" s="264">
        <v>94879.03</v>
      </c>
      <c r="I2293" s="227" t="s">
        <v>37224</v>
      </c>
      <c r="J2293" s="227"/>
      <c r="K2293" s="228">
        <v>34065.42</v>
      </c>
      <c r="M2293" s="205" t="s">
        <v>2552</v>
      </c>
      <c r="N2293" s="205"/>
      <c r="O2293" s="206">
        <v>1000000</v>
      </c>
      <c r="U2293" s="309" t="s">
        <v>49787</v>
      </c>
      <c r="V2293" s="310">
        <v>5366.91</v>
      </c>
      <c r="X2293" s="267" t="s">
        <v>55881</v>
      </c>
      <c r="Y2293" s="268">
        <v>174453.48</v>
      </c>
      <c r="AA2293" s="229" t="s">
        <v>47833</v>
      </c>
      <c r="AB2293" s="230">
        <v>2360</v>
      </c>
      <c r="AD2293" s="209" t="s">
        <v>16813</v>
      </c>
      <c r="AE2293" s="210">
        <v>6731.08</v>
      </c>
      <c r="AF2293" s="93"/>
      <c r="AG2293" s="201" t="s">
        <v>13945</v>
      </c>
      <c r="AH2293" s="202">
        <v>11227.82</v>
      </c>
      <c r="AJ2293" s="292"/>
      <c r="AK2293" s="293"/>
      <c r="AM2293" s="265" t="s">
        <v>51275</v>
      </c>
      <c r="AN2293" s="266">
        <v>94879.03</v>
      </c>
      <c r="AP2293" s="233" t="s">
        <v>38635</v>
      </c>
      <c r="AQ2293" s="234">
        <v>34065.42</v>
      </c>
      <c r="AS2293" s="211" t="s">
        <v>9336</v>
      </c>
      <c r="AT2293" s="212">
        <v>11398</v>
      </c>
    </row>
    <row r="2294" spans="5:46" x14ac:dyDescent="0.3">
      <c r="E2294" s="263" t="s">
        <v>50995</v>
      </c>
      <c r="F2294" s="263"/>
      <c r="G2294" s="264">
        <v>13496.14</v>
      </c>
      <c r="I2294" s="227" t="s">
        <v>37225</v>
      </c>
      <c r="J2294" s="227"/>
      <c r="K2294" s="228">
        <v>5825.31</v>
      </c>
      <c r="M2294" s="205" t="s">
        <v>2553</v>
      </c>
      <c r="N2294" s="205"/>
      <c r="O2294" s="206">
        <v>107212</v>
      </c>
      <c r="U2294" s="309" t="s">
        <v>57346</v>
      </c>
      <c r="V2294" s="310">
        <v>430800</v>
      </c>
      <c r="X2294" s="267" t="s">
        <v>40147</v>
      </c>
      <c r="Y2294" s="268">
        <v>186844.3</v>
      </c>
      <c r="AA2294" s="229" t="s">
        <v>16860</v>
      </c>
      <c r="AB2294" s="230">
        <v>16395.099999999999</v>
      </c>
      <c r="AD2294" s="209" t="s">
        <v>16814</v>
      </c>
      <c r="AE2294" s="210">
        <v>513.04</v>
      </c>
      <c r="AF2294" s="93"/>
      <c r="AG2294" s="201" t="s">
        <v>32492</v>
      </c>
      <c r="AH2294" s="202">
        <v>-0.11</v>
      </c>
      <c r="AJ2294" s="292"/>
      <c r="AK2294" s="293"/>
      <c r="AM2294" s="265" t="s">
        <v>51277</v>
      </c>
      <c r="AN2294" s="266">
        <v>13496.14</v>
      </c>
      <c r="AP2294" s="233" t="s">
        <v>38640</v>
      </c>
      <c r="AQ2294" s="234">
        <v>5825.31</v>
      </c>
      <c r="AS2294" s="211" t="s">
        <v>9454</v>
      </c>
      <c r="AT2294" s="212">
        <v>10345.129999999999</v>
      </c>
    </row>
    <row r="2295" spans="5:46" x14ac:dyDescent="0.3">
      <c r="E2295" s="263" t="s">
        <v>50996</v>
      </c>
      <c r="F2295" s="263"/>
      <c r="G2295" s="264">
        <v>10199.959999999999</v>
      </c>
      <c r="I2295" s="227" t="s">
        <v>37226</v>
      </c>
      <c r="J2295" s="227"/>
      <c r="K2295" s="228">
        <v>21453.200000000001</v>
      </c>
      <c r="M2295" s="205" t="s">
        <v>2554</v>
      </c>
      <c r="N2295" s="205"/>
      <c r="O2295" s="206">
        <v>3961</v>
      </c>
      <c r="U2295" s="309" t="s">
        <v>18564</v>
      </c>
      <c r="V2295" s="310">
        <v>1250</v>
      </c>
      <c r="X2295" s="267" t="s">
        <v>40148</v>
      </c>
      <c r="Y2295" s="268">
        <v>658768.93000000005</v>
      </c>
      <c r="AA2295" s="229" t="s">
        <v>36099</v>
      </c>
      <c r="AB2295" s="230">
        <v>22807.56</v>
      </c>
      <c r="AD2295" s="209" t="s">
        <v>16815</v>
      </c>
      <c r="AE2295" s="210">
        <v>7382.99</v>
      </c>
      <c r="AF2295" s="93"/>
      <c r="AG2295" s="201" t="s">
        <v>32493</v>
      </c>
      <c r="AH2295" s="202">
        <v>-0.01</v>
      </c>
      <c r="AJ2295" s="292"/>
      <c r="AK2295" s="293"/>
      <c r="AM2295" s="265" t="s">
        <v>51278</v>
      </c>
      <c r="AN2295" s="266">
        <v>10199.959999999999</v>
      </c>
      <c r="AP2295" s="233" t="s">
        <v>38645</v>
      </c>
      <c r="AQ2295" s="234">
        <v>21453.200000000001</v>
      </c>
      <c r="AS2295" s="211" t="s">
        <v>9538</v>
      </c>
      <c r="AT2295" s="212">
        <v>5045</v>
      </c>
    </row>
    <row r="2296" spans="5:46" x14ac:dyDescent="0.3">
      <c r="E2296" s="263" t="s">
        <v>50997</v>
      </c>
      <c r="F2296" s="263"/>
      <c r="G2296" s="264">
        <v>44603.360000000001</v>
      </c>
      <c r="I2296" s="227" t="s">
        <v>37227</v>
      </c>
      <c r="J2296" s="227"/>
      <c r="K2296" s="228">
        <v>1777.57</v>
      </c>
      <c r="M2296" s="205" t="s">
        <v>2555</v>
      </c>
      <c r="N2296" s="205"/>
      <c r="O2296" s="206">
        <v>97308</v>
      </c>
      <c r="U2296" s="309" t="s">
        <v>46822</v>
      </c>
      <c r="V2296" s="310">
        <v>60552.66</v>
      </c>
      <c r="X2296" s="267" t="s">
        <v>38914</v>
      </c>
      <c r="Y2296" s="268">
        <v>11714.25</v>
      </c>
      <c r="AA2296" s="229" t="s">
        <v>16861</v>
      </c>
      <c r="AB2296" s="230">
        <v>32508.34</v>
      </c>
      <c r="AD2296" s="209" t="s">
        <v>16816</v>
      </c>
      <c r="AE2296" s="210">
        <v>3000</v>
      </c>
      <c r="AF2296" s="93"/>
      <c r="AG2296" s="201" t="s">
        <v>32494</v>
      </c>
      <c r="AH2296" s="202">
        <v>18807.61</v>
      </c>
      <c r="AJ2296" s="292"/>
      <c r="AK2296" s="293"/>
      <c r="AM2296" s="265" t="s">
        <v>51279</v>
      </c>
      <c r="AN2296" s="266">
        <v>44603.360000000001</v>
      </c>
      <c r="AP2296" s="233" t="s">
        <v>38651</v>
      </c>
      <c r="AQ2296" s="234">
        <v>1777.57</v>
      </c>
      <c r="AS2296" s="211" t="s">
        <v>9910</v>
      </c>
      <c r="AT2296" s="212">
        <v>86747.78</v>
      </c>
    </row>
    <row r="2297" spans="5:46" x14ac:dyDescent="0.3">
      <c r="E2297" s="263" t="s">
        <v>50998</v>
      </c>
      <c r="F2297" s="263"/>
      <c r="G2297" s="264">
        <v>31917.02</v>
      </c>
      <c r="I2297" s="227" t="s">
        <v>37228</v>
      </c>
      <c r="J2297" s="227"/>
      <c r="K2297" s="228">
        <v>11155.92</v>
      </c>
      <c r="M2297" s="205" t="s">
        <v>2556</v>
      </c>
      <c r="N2297" s="205"/>
      <c r="O2297" s="206">
        <v>99645</v>
      </c>
      <c r="U2297" s="309" t="s">
        <v>18565</v>
      </c>
      <c r="V2297" s="310">
        <v>37630.04</v>
      </c>
      <c r="X2297" s="267" t="s">
        <v>58980</v>
      </c>
      <c r="Y2297" s="268">
        <v>12836.86</v>
      </c>
      <c r="AA2297" s="229" t="s">
        <v>34662</v>
      </c>
      <c r="AB2297" s="230">
        <v>50325</v>
      </c>
      <c r="AD2297" s="209" t="s">
        <v>16817</v>
      </c>
      <c r="AE2297" s="210">
        <v>12267.82</v>
      </c>
      <c r="AF2297" s="93"/>
      <c r="AG2297" s="201" t="s">
        <v>32495</v>
      </c>
      <c r="AH2297" s="202">
        <v>157777.65</v>
      </c>
      <c r="AJ2297" s="292"/>
      <c r="AK2297" s="293"/>
      <c r="AM2297" s="265" t="s">
        <v>51280</v>
      </c>
      <c r="AN2297" s="266">
        <v>31917.02</v>
      </c>
      <c r="AP2297" s="233" t="s">
        <v>38658</v>
      </c>
      <c r="AQ2297" s="234">
        <v>11155.92</v>
      </c>
      <c r="AS2297" s="211" t="s">
        <v>6952</v>
      </c>
      <c r="AT2297" s="212">
        <v>1431.98</v>
      </c>
    </row>
    <row r="2298" spans="5:46" x14ac:dyDescent="0.3">
      <c r="E2298" s="263" t="s">
        <v>50999</v>
      </c>
      <c r="F2298" s="263"/>
      <c r="G2298" s="264">
        <v>2049</v>
      </c>
      <c r="I2298" s="227" t="s">
        <v>37229</v>
      </c>
      <c r="J2298" s="227"/>
      <c r="K2298" s="228">
        <v>4683.24</v>
      </c>
      <c r="M2298" s="205" t="s">
        <v>2557</v>
      </c>
      <c r="N2298" s="205"/>
      <c r="O2298" s="206">
        <v>82529</v>
      </c>
      <c r="U2298" s="309" t="s">
        <v>18566</v>
      </c>
      <c r="V2298" s="310">
        <v>18645.39</v>
      </c>
      <c r="X2298" s="267" t="s">
        <v>57291</v>
      </c>
      <c r="Y2298" s="268">
        <v>536760</v>
      </c>
      <c r="AA2298" s="229" t="s">
        <v>16862</v>
      </c>
      <c r="AB2298" s="230">
        <v>2824.52</v>
      </c>
      <c r="AD2298" s="209" t="s">
        <v>16818</v>
      </c>
      <c r="AE2298" s="210">
        <v>2353.15</v>
      </c>
      <c r="AF2298" s="93"/>
      <c r="AG2298" s="201" t="s">
        <v>32496</v>
      </c>
      <c r="AH2298" s="202">
        <v>20640.3</v>
      </c>
      <c r="AJ2298" s="292"/>
      <c r="AK2298" s="293"/>
      <c r="AM2298" s="265" t="s">
        <v>51281</v>
      </c>
      <c r="AN2298" s="266">
        <v>2049</v>
      </c>
      <c r="AP2298" s="233" t="s">
        <v>38665</v>
      </c>
      <c r="AQ2298" s="234">
        <v>4683.24</v>
      </c>
      <c r="AS2298" s="211" t="s">
        <v>7151</v>
      </c>
      <c r="AT2298" s="212">
        <v>830</v>
      </c>
    </row>
    <row r="2299" spans="5:46" x14ac:dyDescent="0.3">
      <c r="E2299" s="263" t="s">
        <v>51000</v>
      </c>
      <c r="F2299" s="263"/>
      <c r="G2299" s="264">
        <v>21352.1</v>
      </c>
      <c r="I2299" s="227" t="s">
        <v>37230</v>
      </c>
      <c r="J2299" s="227"/>
      <c r="K2299" s="228">
        <v>65411.77</v>
      </c>
      <c r="M2299" s="205" t="s">
        <v>2558</v>
      </c>
      <c r="N2299" s="205"/>
      <c r="O2299" s="206">
        <v>115000</v>
      </c>
      <c r="U2299" s="309" t="s">
        <v>18567</v>
      </c>
      <c r="V2299" s="310">
        <v>2339.84</v>
      </c>
      <c r="X2299" s="267" t="s">
        <v>57292</v>
      </c>
      <c r="Y2299" s="268">
        <v>13468.24</v>
      </c>
      <c r="AA2299" s="229" t="s">
        <v>16863</v>
      </c>
      <c r="AB2299" s="230">
        <v>5854.38</v>
      </c>
      <c r="AD2299" s="209" t="s">
        <v>16819</v>
      </c>
      <c r="AE2299" s="210">
        <v>1192.93</v>
      </c>
      <c r="AF2299" s="93"/>
      <c r="AG2299" s="201" t="s">
        <v>32497</v>
      </c>
      <c r="AH2299" s="202">
        <v>52040.52</v>
      </c>
      <c r="AJ2299" s="292"/>
      <c r="AK2299" s="293"/>
      <c r="AM2299" s="265" t="s">
        <v>51282</v>
      </c>
      <c r="AN2299" s="266">
        <v>21352.1</v>
      </c>
      <c r="AP2299" s="233" t="s">
        <v>38670</v>
      </c>
      <c r="AQ2299" s="234">
        <v>65411.77</v>
      </c>
      <c r="AS2299" s="211" t="s">
        <v>7423</v>
      </c>
      <c r="AT2299" s="212">
        <v>8221</v>
      </c>
    </row>
    <row r="2300" spans="5:46" x14ac:dyDescent="0.3">
      <c r="E2300" s="263" t="s">
        <v>51001</v>
      </c>
      <c r="F2300" s="263"/>
      <c r="G2300" s="264">
        <v>307006</v>
      </c>
      <c r="I2300" s="227" t="s">
        <v>37231</v>
      </c>
      <c r="J2300" s="227"/>
      <c r="K2300" s="228">
        <v>4644.97</v>
      </c>
      <c r="M2300" s="205" t="s">
        <v>2559</v>
      </c>
      <c r="N2300" s="205"/>
      <c r="O2300" s="206">
        <v>34028</v>
      </c>
      <c r="U2300" s="309" t="s">
        <v>18568</v>
      </c>
      <c r="V2300" s="310">
        <v>31158.14</v>
      </c>
      <c r="X2300" s="267" t="s">
        <v>40149</v>
      </c>
      <c r="Y2300" s="268">
        <v>64426.74</v>
      </c>
      <c r="AA2300" s="229" t="s">
        <v>16864</v>
      </c>
      <c r="AB2300" s="230">
        <v>17440.580000000002</v>
      </c>
      <c r="AD2300" s="209" t="s">
        <v>16820</v>
      </c>
      <c r="AE2300" s="210">
        <v>15731.45</v>
      </c>
      <c r="AF2300" s="93"/>
      <c r="AG2300" s="201" t="s">
        <v>32498</v>
      </c>
      <c r="AH2300" s="202">
        <v>27049.66</v>
      </c>
      <c r="AJ2300" s="292"/>
      <c r="AK2300" s="293"/>
      <c r="AM2300" s="265" t="s">
        <v>51283</v>
      </c>
      <c r="AN2300" s="266">
        <v>307006</v>
      </c>
      <c r="AP2300" s="233" t="s">
        <v>38673</v>
      </c>
      <c r="AQ2300" s="234">
        <v>4644.97</v>
      </c>
      <c r="AS2300" s="211" t="s">
        <v>7832</v>
      </c>
      <c r="AT2300" s="212">
        <v>4227</v>
      </c>
    </row>
    <row r="2301" spans="5:46" x14ac:dyDescent="0.3">
      <c r="E2301" s="263" t="s">
        <v>51002</v>
      </c>
      <c r="F2301" s="263"/>
      <c r="G2301" s="264">
        <v>134170.47</v>
      </c>
      <c r="I2301" s="227" t="s">
        <v>37232</v>
      </c>
      <c r="J2301" s="227"/>
      <c r="K2301" s="228">
        <v>6395.74</v>
      </c>
      <c r="M2301" s="205" t="s">
        <v>2560</v>
      </c>
      <c r="N2301" s="205"/>
      <c r="O2301" s="206">
        <v>68258</v>
      </c>
      <c r="U2301" s="309" t="s">
        <v>61347</v>
      </c>
      <c r="V2301" s="310">
        <v>-31158.14</v>
      </c>
      <c r="X2301" s="267" t="s">
        <v>40150</v>
      </c>
      <c r="Y2301" s="268">
        <v>8453.36</v>
      </c>
      <c r="AA2301" s="229" t="s">
        <v>16865</v>
      </c>
      <c r="AB2301" s="230">
        <v>31489.439999999999</v>
      </c>
      <c r="AD2301" s="209" t="s">
        <v>16821</v>
      </c>
      <c r="AE2301" s="210">
        <v>50798.75</v>
      </c>
      <c r="AF2301" s="93"/>
      <c r="AG2301" s="201" t="s">
        <v>32499</v>
      </c>
      <c r="AH2301" s="202">
        <v>222443.6</v>
      </c>
      <c r="AJ2301" s="292"/>
      <c r="AK2301" s="293"/>
      <c r="AM2301" s="265" t="s">
        <v>51284</v>
      </c>
      <c r="AN2301" s="266">
        <v>134170.47</v>
      </c>
      <c r="AP2301" s="233" t="s">
        <v>38679</v>
      </c>
      <c r="AQ2301" s="234">
        <v>6395.74</v>
      </c>
      <c r="AS2301" s="211" t="s">
        <v>8366</v>
      </c>
      <c r="AT2301" s="212">
        <v>1972.16</v>
      </c>
    </row>
    <row r="2302" spans="5:46" x14ac:dyDescent="0.3">
      <c r="E2302" s="263" t="s">
        <v>51003</v>
      </c>
      <c r="F2302" s="263"/>
      <c r="G2302" s="264">
        <v>10123.33</v>
      </c>
      <c r="I2302" s="227" t="s">
        <v>37233</v>
      </c>
      <c r="J2302" s="227"/>
      <c r="K2302" s="228">
        <v>6979.09</v>
      </c>
      <c r="M2302" s="205" t="s">
        <v>2907</v>
      </c>
      <c r="N2302" s="205"/>
      <c r="O2302" s="206">
        <v>2707941</v>
      </c>
      <c r="U2302" s="309" t="s">
        <v>48800</v>
      </c>
      <c r="V2302" s="310">
        <v>24253.63</v>
      </c>
      <c r="X2302" s="267" t="s">
        <v>51812</v>
      </c>
      <c r="Y2302" s="268">
        <v>400</v>
      </c>
      <c r="AA2302" s="229" t="s">
        <v>16866</v>
      </c>
      <c r="AB2302" s="230">
        <v>2890.47</v>
      </c>
      <c r="AD2302" s="209" t="s">
        <v>16822</v>
      </c>
      <c r="AE2302" s="210">
        <v>3886.08</v>
      </c>
      <c r="AF2302" s="93"/>
      <c r="AG2302" s="201" t="s">
        <v>13946</v>
      </c>
      <c r="AH2302" s="202">
        <v>101701.99</v>
      </c>
      <c r="AJ2302" s="292"/>
      <c r="AK2302" s="293"/>
      <c r="AM2302" s="265" t="s">
        <v>51285</v>
      </c>
      <c r="AN2302" s="266">
        <v>10123.33</v>
      </c>
      <c r="AP2302" s="233" t="s">
        <v>38682</v>
      </c>
      <c r="AQ2302" s="234">
        <v>6979.09</v>
      </c>
      <c r="AS2302" s="211" t="s">
        <v>8751</v>
      </c>
      <c r="AT2302" s="212">
        <v>2000</v>
      </c>
    </row>
    <row r="2303" spans="5:46" x14ac:dyDescent="0.3">
      <c r="E2303" s="263" t="s">
        <v>51004</v>
      </c>
      <c r="F2303" s="263"/>
      <c r="G2303" s="264">
        <v>63099.3</v>
      </c>
      <c r="I2303" s="227" t="s">
        <v>37238</v>
      </c>
      <c r="J2303" s="227"/>
      <c r="K2303" s="228">
        <v>52494</v>
      </c>
      <c r="M2303" s="205" t="s">
        <v>4132</v>
      </c>
      <c r="N2303" s="205"/>
      <c r="O2303" s="206">
        <v>1100000</v>
      </c>
      <c r="U2303" s="309" t="s">
        <v>18570</v>
      </c>
      <c r="V2303" s="310">
        <v>140157.14000000001</v>
      </c>
      <c r="X2303" s="267" t="s">
        <v>49703</v>
      </c>
      <c r="Y2303" s="268">
        <v>504194.89</v>
      </c>
      <c r="AA2303" s="229" t="s">
        <v>16869</v>
      </c>
      <c r="AB2303" s="230">
        <v>682123.23</v>
      </c>
      <c r="AD2303" s="209" t="s">
        <v>16823</v>
      </c>
      <c r="AE2303" s="210">
        <v>11013.21</v>
      </c>
      <c r="AF2303" s="93"/>
      <c r="AG2303" s="201" t="s">
        <v>13947</v>
      </c>
      <c r="AH2303" s="202">
        <v>63975.18</v>
      </c>
      <c r="AJ2303" s="292"/>
      <c r="AK2303" s="293"/>
      <c r="AM2303" s="265" t="s">
        <v>51286</v>
      </c>
      <c r="AN2303" s="266">
        <v>63099.3</v>
      </c>
      <c r="AP2303" s="233" t="s">
        <v>38723</v>
      </c>
      <c r="AQ2303" s="234">
        <v>52494</v>
      </c>
      <c r="AS2303" s="211" t="s">
        <v>9016</v>
      </c>
      <c r="AT2303" s="212">
        <v>3386</v>
      </c>
    </row>
    <row r="2304" spans="5:46" x14ac:dyDescent="0.3">
      <c r="E2304" s="263" t="s">
        <v>51005</v>
      </c>
      <c r="F2304" s="263"/>
      <c r="G2304" s="264">
        <v>28870.959999999999</v>
      </c>
      <c r="I2304" s="227" t="s">
        <v>37240</v>
      </c>
      <c r="J2304" s="227"/>
      <c r="K2304" s="228">
        <v>10157.030000000001</v>
      </c>
      <c r="M2304" s="205" t="s">
        <v>2561</v>
      </c>
      <c r="N2304" s="205"/>
      <c r="O2304" s="206">
        <v>375.22</v>
      </c>
      <c r="U2304" s="309" t="s">
        <v>18571</v>
      </c>
      <c r="V2304" s="310">
        <v>5587.11</v>
      </c>
      <c r="X2304" s="267" t="s">
        <v>38915</v>
      </c>
      <c r="Y2304" s="268">
        <v>224494.73</v>
      </c>
      <c r="AA2304" s="229" t="s">
        <v>16870</v>
      </c>
      <c r="AB2304" s="230">
        <v>87126.81</v>
      </c>
      <c r="AD2304" s="209" t="s">
        <v>16824</v>
      </c>
      <c r="AE2304" s="210">
        <v>38596.75</v>
      </c>
      <c r="AF2304" s="93"/>
      <c r="AG2304" s="201" t="s">
        <v>13948</v>
      </c>
      <c r="AH2304" s="202">
        <v>30459.99</v>
      </c>
      <c r="AJ2304" s="292"/>
      <c r="AK2304" s="293"/>
      <c r="AM2304" s="265" t="s">
        <v>51287</v>
      </c>
      <c r="AN2304" s="266">
        <v>28870.959999999999</v>
      </c>
      <c r="AP2304" s="233" t="s">
        <v>38742</v>
      </c>
      <c r="AQ2304" s="234">
        <v>10157.030000000001</v>
      </c>
      <c r="AS2304" s="211" t="s">
        <v>9337</v>
      </c>
      <c r="AT2304" s="212">
        <v>42685.75</v>
      </c>
    </row>
    <row r="2305" spans="5:46" x14ac:dyDescent="0.3">
      <c r="E2305" s="263" t="s">
        <v>51006</v>
      </c>
      <c r="F2305" s="263"/>
      <c r="G2305" s="264">
        <v>269172.59999999998</v>
      </c>
      <c r="I2305" s="227" t="s">
        <v>37242</v>
      </c>
      <c r="J2305" s="227"/>
      <c r="K2305" s="228">
        <v>45430.29</v>
      </c>
      <c r="M2305" s="205" t="s">
        <v>2562</v>
      </c>
      <c r="N2305" s="205"/>
      <c r="O2305" s="206">
        <v>13880.68</v>
      </c>
      <c r="U2305" s="309" t="s">
        <v>67422</v>
      </c>
      <c r="V2305" s="310">
        <v>2561.62</v>
      </c>
      <c r="X2305" s="267" t="s">
        <v>64064</v>
      </c>
      <c r="Y2305" s="268">
        <v>1366466.67</v>
      </c>
      <c r="AA2305" s="229" t="s">
        <v>34663</v>
      </c>
      <c r="AB2305" s="230">
        <v>17150.64</v>
      </c>
      <c r="AD2305" s="209" t="s">
        <v>16825</v>
      </c>
      <c r="AE2305" s="210">
        <v>8490.2099999999991</v>
      </c>
      <c r="AF2305" s="93"/>
      <c r="AG2305" s="201" t="s">
        <v>13949</v>
      </c>
      <c r="AH2305" s="202">
        <v>15004.29</v>
      </c>
      <c r="AJ2305" s="292"/>
      <c r="AK2305" s="293"/>
      <c r="AM2305" s="265" t="s">
        <v>51288</v>
      </c>
      <c r="AN2305" s="266">
        <v>269172.59999999998</v>
      </c>
      <c r="AP2305" s="233" t="s">
        <v>38751</v>
      </c>
      <c r="AQ2305" s="234">
        <v>45430.29</v>
      </c>
      <c r="AS2305" s="211" t="s">
        <v>11339</v>
      </c>
      <c r="AT2305" s="212">
        <v>3523</v>
      </c>
    </row>
    <row r="2306" spans="5:46" x14ac:dyDescent="0.3">
      <c r="E2306" s="263" t="s">
        <v>51007</v>
      </c>
      <c r="F2306" s="263"/>
      <c r="G2306" s="264">
        <v>17138.07</v>
      </c>
      <c r="I2306" s="227" t="s">
        <v>37243</v>
      </c>
      <c r="J2306" s="227"/>
      <c r="K2306" s="228">
        <v>28993.78</v>
      </c>
      <c r="M2306" s="205" t="s">
        <v>2563</v>
      </c>
      <c r="N2306" s="205"/>
      <c r="O2306" s="206">
        <v>207905</v>
      </c>
      <c r="U2306" s="309" t="s">
        <v>18572</v>
      </c>
      <c r="V2306" s="310">
        <v>4419.1000000000004</v>
      </c>
      <c r="X2306" s="267" t="s">
        <v>44521</v>
      </c>
      <c r="Y2306" s="268">
        <v>12900.38</v>
      </c>
      <c r="AA2306" s="229" t="s">
        <v>36100</v>
      </c>
      <c r="AB2306" s="230">
        <v>8710.7000000000007</v>
      </c>
      <c r="AD2306" s="209" t="s">
        <v>16826</v>
      </c>
      <c r="AE2306" s="210">
        <v>9638.83</v>
      </c>
      <c r="AF2306" s="93"/>
      <c r="AG2306" s="201" t="s">
        <v>13950</v>
      </c>
      <c r="AH2306" s="202">
        <v>38020.97</v>
      </c>
      <c r="AJ2306" s="292"/>
      <c r="AK2306" s="293"/>
      <c r="AM2306" s="265" t="s">
        <v>51289</v>
      </c>
      <c r="AN2306" s="266">
        <v>17138.07</v>
      </c>
      <c r="AP2306" s="233" t="s">
        <v>38756</v>
      </c>
      <c r="AQ2306" s="234">
        <v>28993.78</v>
      </c>
      <c r="AS2306" s="211" t="s">
        <v>11598</v>
      </c>
      <c r="AT2306" s="212">
        <v>10416.68</v>
      </c>
    </row>
    <row r="2307" spans="5:46" x14ac:dyDescent="0.3">
      <c r="E2307" s="263" t="s">
        <v>51008</v>
      </c>
      <c r="F2307" s="263"/>
      <c r="G2307" s="264">
        <v>6987.09</v>
      </c>
      <c r="I2307" s="227" t="s">
        <v>37244</v>
      </c>
      <c r="J2307" s="227"/>
      <c r="K2307" s="228">
        <v>42140.84</v>
      </c>
      <c r="M2307" s="205" t="s">
        <v>2564</v>
      </c>
      <c r="N2307" s="205"/>
      <c r="O2307" s="206">
        <v>7511</v>
      </c>
      <c r="U2307" s="309" t="s">
        <v>67423</v>
      </c>
      <c r="V2307" s="310">
        <v>5161</v>
      </c>
      <c r="X2307" s="267" t="s">
        <v>54925</v>
      </c>
      <c r="Y2307" s="268">
        <v>1123.9000000000001</v>
      </c>
      <c r="AA2307" s="229" t="s">
        <v>33214</v>
      </c>
      <c r="AB2307" s="230">
        <v>62469.440000000002</v>
      </c>
      <c r="AD2307" s="209" t="s">
        <v>16827</v>
      </c>
      <c r="AE2307" s="210">
        <v>4782</v>
      </c>
      <c r="AF2307" s="93"/>
      <c r="AG2307" s="201" t="s">
        <v>13951</v>
      </c>
      <c r="AH2307" s="202">
        <v>11227.82</v>
      </c>
      <c r="AJ2307" s="292"/>
      <c r="AK2307" s="293"/>
      <c r="AM2307" s="265" t="s">
        <v>51290</v>
      </c>
      <c r="AN2307" s="266">
        <v>6987.09</v>
      </c>
      <c r="AP2307" s="233" t="s">
        <v>38764</v>
      </c>
      <c r="AQ2307" s="234">
        <v>42140.84</v>
      </c>
      <c r="AS2307" s="211" t="s">
        <v>9911</v>
      </c>
      <c r="AT2307" s="212">
        <v>78693.570000000007</v>
      </c>
    </row>
    <row r="2308" spans="5:46" x14ac:dyDescent="0.3">
      <c r="E2308" s="263" t="s">
        <v>51009</v>
      </c>
      <c r="F2308" s="263"/>
      <c r="G2308" s="264">
        <v>12180</v>
      </c>
      <c r="I2308" s="227" t="s">
        <v>37245</v>
      </c>
      <c r="J2308" s="227"/>
      <c r="K2308" s="228">
        <v>12455.09</v>
      </c>
      <c r="M2308" s="205" t="s">
        <v>2565</v>
      </c>
      <c r="N2308" s="205"/>
      <c r="O2308" s="206">
        <v>1971.88</v>
      </c>
      <c r="U2308" s="309" t="s">
        <v>67424</v>
      </c>
      <c r="V2308" s="310">
        <v>4623.45</v>
      </c>
      <c r="X2308" s="267" t="s">
        <v>59508</v>
      </c>
      <c r="Y2308" s="268">
        <v>6250</v>
      </c>
      <c r="AA2308" s="229" t="s">
        <v>34664</v>
      </c>
      <c r="AB2308" s="230">
        <v>21283.040000000001</v>
      </c>
      <c r="AD2308" s="209" t="s">
        <v>16828</v>
      </c>
      <c r="AE2308" s="210">
        <v>59764.79</v>
      </c>
      <c r="AF2308" s="93"/>
      <c r="AG2308" s="201" t="s">
        <v>32500</v>
      </c>
      <c r="AH2308" s="202">
        <v>18807.61</v>
      </c>
      <c r="AJ2308" s="292"/>
      <c r="AK2308" s="293"/>
      <c r="AM2308" s="265" t="s">
        <v>51291</v>
      </c>
      <c r="AN2308" s="266">
        <v>12180</v>
      </c>
      <c r="AP2308" s="233" t="s">
        <v>38769</v>
      </c>
      <c r="AQ2308" s="234">
        <v>12455.09</v>
      </c>
      <c r="AS2308" s="211" t="s">
        <v>6750</v>
      </c>
      <c r="AT2308" s="212">
        <v>63563</v>
      </c>
    </row>
    <row r="2309" spans="5:46" x14ac:dyDescent="0.3">
      <c r="E2309" s="263" t="s">
        <v>51010</v>
      </c>
      <c r="F2309" s="263"/>
      <c r="G2309" s="264">
        <v>188161.88</v>
      </c>
      <c r="I2309" s="227" t="s">
        <v>37246</v>
      </c>
      <c r="J2309" s="227"/>
      <c r="K2309" s="228">
        <v>32202</v>
      </c>
      <c r="M2309" s="205" t="s">
        <v>2566</v>
      </c>
      <c r="N2309" s="205"/>
      <c r="O2309" s="206">
        <v>17137</v>
      </c>
      <c r="U2309" s="309" t="s">
        <v>55032</v>
      </c>
      <c r="V2309" s="310">
        <v>339.73</v>
      </c>
      <c r="X2309" s="267" t="s">
        <v>16963</v>
      </c>
      <c r="Y2309" s="268">
        <v>196957.8</v>
      </c>
      <c r="AA2309" s="229" t="s">
        <v>16871</v>
      </c>
      <c r="AB2309" s="230">
        <v>96000.19</v>
      </c>
      <c r="AD2309" s="209" t="s">
        <v>16829</v>
      </c>
      <c r="AE2309" s="210">
        <v>40299.440000000002</v>
      </c>
      <c r="AF2309" s="93"/>
      <c r="AG2309" s="201" t="s">
        <v>24690</v>
      </c>
      <c r="AH2309" s="202">
        <v>157777.65</v>
      </c>
      <c r="AJ2309" s="292"/>
      <c r="AK2309" s="293"/>
      <c r="AM2309" s="265" t="s">
        <v>51292</v>
      </c>
      <c r="AN2309" s="266">
        <v>188161.88</v>
      </c>
      <c r="AP2309" s="233" t="s">
        <v>38774</v>
      </c>
      <c r="AQ2309" s="234">
        <v>32202</v>
      </c>
      <c r="AS2309" s="211" t="s">
        <v>7152</v>
      </c>
      <c r="AT2309" s="212">
        <v>1656</v>
      </c>
    </row>
    <row r="2310" spans="5:46" x14ac:dyDescent="0.3">
      <c r="E2310" s="263" t="s">
        <v>51011</v>
      </c>
      <c r="F2310" s="263"/>
      <c r="G2310" s="264">
        <v>589278.25</v>
      </c>
      <c r="I2310" s="227" t="s">
        <v>37247</v>
      </c>
      <c r="J2310" s="227"/>
      <c r="K2310" s="228">
        <v>6676.86</v>
      </c>
      <c r="M2310" s="205" t="s">
        <v>2567</v>
      </c>
      <c r="N2310" s="205"/>
      <c r="O2310" s="206">
        <v>2785.59</v>
      </c>
      <c r="U2310" s="309" t="s">
        <v>55033</v>
      </c>
      <c r="V2310" s="310">
        <v>1156.78</v>
      </c>
      <c r="X2310" s="267" t="s">
        <v>40151</v>
      </c>
      <c r="Y2310" s="268">
        <v>16108.12</v>
      </c>
      <c r="AA2310" s="229" t="s">
        <v>16872</v>
      </c>
      <c r="AB2310" s="230">
        <v>55108.26</v>
      </c>
      <c r="AD2310" s="209" t="s">
        <v>16830</v>
      </c>
      <c r="AE2310" s="210">
        <v>11844.21</v>
      </c>
      <c r="AF2310" s="93"/>
      <c r="AG2310" s="201" t="s">
        <v>24691</v>
      </c>
      <c r="AH2310" s="202">
        <v>20640.3</v>
      </c>
      <c r="AJ2310" s="292"/>
      <c r="AK2310" s="293"/>
      <c r="AM2310" s="265" t="s">
        <v>51293</v>
      </c>
      <c r="AN2310" s="266">
        <v>589278.25</v>
      </c>
      <c r="AP2310" s="233" t="s">
        <v>38778</v>
      </c>
      <c r="AQ2310" s="234">
        <v>6676.86</v>
      </c>
      <c r="AS2310" s="211" t="s">
        <v>7424</v>
      </c>
      <c r="AT2310" s="212">
        <v>45053.56</v>
      </c>
    </row>
    <row r="2311" spans="5:46" x14ac:dyDescent="0.3">
      <c r="E2311" s="263" t="s">
        <v>51012</v>
      </c>
      <c r="F2311" s="263"/>
      <c r="G2311" s="264">
        <v>15914.76</v>
      </c>
      <c r="I2311" s="227" t="s">
        <v>37249</v>
      </c>
      <c r="J2311" s="227"/>
      <c r="K2311" s="228">
        <v>1645.85</v>
      </c>
      <c r="M2311" s="205" t="s">
        <v>2568</v>
      </c>
      <c r="N2311" s="205"/>
      <c r="O2311" s="206">
        <v>254247</v>
      </c>
      <c r="U2311" s="309" t="s">
        <v>55034</v>
      </c>
      <c r="V2311" s="310">
        <v>9874.0499999999993</v>
      </c>
      <c r="X2311" s="267" t="s">
        <v>16964</v>
      </c>
      <c r="Y2311" s="268">
        <v>420068.92</v>
      </c>
      <c r="AA2311" s="229" t="s">
        <v>16873</v>
      </c>
      <c r="AB2311" s="230">
        <v>6272</v>
      </c>
      <c r="AD2311" s="209" t="s">
        <v>16831</v>
      </c>
      <c r="AE2311" s="210">
        <v>627.36</v>
      </c>
      <c r="AF2311" s="93"/>
      <c r="AG2311" s="201" t="s">
        <v>24692</v>
      </c>
      <c r="AH2311" s="202">
        <v>52040.52</v>
      </c>
      <c r="AJ2311" s="292"/>
      <c r="AK2311" s="293"/>
      <c r="AM2311" s="265" t="s">
        <v>51294</v>
      </c>
      <c r="AN2311" s="266">
        <v>15914.76</v>
      </c>
      <c r="AP2311" s="233" t="s">
        <v>37841</v>
      </c>
      <c r="AQ2311" s="234">
        <v>1645.85</v>
      </c>
      <c r="AS2311" s="211" t="s">
        <v>7833</v>
      </c>
      <c r="AT2311" s="212">
        <v>2759</v>
      </c>
    </row>
    <row r="2312" spans="5:46" x14ac:dyDescent="0.3">
      <c r="E2312" s="263" t="s">
        <v>51013</v>
      </c>
      <c r="F2312" s="263"/>
      <c r="G2312" s="264">
        <v>14000</v>
      </c>
      <c r="I2312" s="227" t="s">
        <v>37252</v>
      </c>
      <c r="J2312" s="227"/>
      <c r="K2312" s="228">
        <v>7826.29</v>
      </c>
      <c r="M2312" s="205" t="s">
        <v>2569</v>
      </c>
      <c r="N2312" s="205"/>
      <c r="O2312" s="206">
        <v>61231</v>
      </c>
      <c r="U2312" s="309" t="s">
        <v>67425</v>
      </c>
      <c r="V2312" s="310">
        <v>12186.09</v>
      </c>
      <c r="X2312" s="267" t="s">
        <v>38916</v>
      </c>
      <c r="Y2312" s="268">
        <v>1116518.45</v>
      </c>
      <c r="AA2312" s="229" t="s">
        <v>33215</v>
      </c>
      <c r="AB2312" s="230">
        <v>429734.31</v>
      </c>
      <c r="AD2312" s="209" t="s">
        <v>13176</v>
      </c>
      <c r="AE2312" s="210">
        <v>3769.25</v>
      </c>
      <c r="AF2312" s="93"/>
      <c r="AG2312" s="201" t="s">
        <v>24693</v>
      </c>
      <c r="AH2312" s="202">
        <v>27049.66</v>
      </c>
      <c r="AJ2312" s="292"/>
      <c r="AK2312" s="293"/>
      <c r="AM2312" s="265" t="s">
        <v>51295</v>
      </c>
      <c r="AN2312" s="266">
        <v>14000</v>
      </c>
      <c r="AP2312" s="233" t="s">
        <v>37862</v>
      </c>
      <c r="AQ2312" s="234">
        <v>7826.29</v>
      </c>
      <c r="AS2312" s="211" t="s">
        <v>8095</v>
      </c>
      <c r="AT2312" s="212">
        <v>4987</v>
      </c>
    </row>
    <row r="2313" spans="5:46" x14ac:dyDescent="0.3">
      <c r="E2313" s="263" t="s">
        <v>51014</v>
      </c>
      <c r="F2313" s="263"/>
      <c r="G2313" s="264">
        <v>14959.25</v>
      </c>
      <c r="I2313" s="227" t="s">
        <v>37253</v>
      </c>
      <c r="J2313" s="227"/>
      <c r="K2313" s="228">
        <v>9472.5300000000007</v>
      </c>
      <c r="M2313" s="205" t="s">
        <v>2570</v>
      </c>
      <c r="N2313" s="205"/>
      <c r="O2313" s="206">
        <v>29022</v>
      </c>
      <c r="U2313" s="309" t="s">
        <v>44690</v>
      </c>
      <c r="V2313" s="310">
        <v>5930.56</v>
      </c>
      <c r="X2313" s="267" t="s">
        <v>38917</v>
      </c>
      <c r="Y2313" s="268">
        <v>331688.53999999998</v>
      </c>
      <c r="AA2313" s="229" t="s">
        <v>48736</v>
      </c>
      <c r="AB2313" s="230">
        <v>15118.21</v>
      </c>
      <c r="AD2313" s="209" t="s">
        <v>13177</v>
      </c>
      <c r="AE2313" s="210">
        <v>9186.2900000000009</v>
      </c>
      <c r="AF2313" s="93"/>
      <c r="AG2313" s="201" t="s">
        <v>32501</v>
      </c>
      <c r="AH2313" s="202">
        <v>222443.6</v>
      </c>
      <c r="AJ2313" s="292"/>
      <c r="AK2313" s="293"/>
      <c r="AM2313" s="265" t="s">
        <v>51296</v>
      </c>
      <c r="AN2313" s="266">
        <v>14959.25</v>
      </c>
      <c r="AP2313" s="233" t="s">
        <v>37867</v>
      </c>
      <c r="AQ2313" s="234">
        <v>9472.5300000000007</v>
      </c>
      <c r="AS2313" s="211" t="s">
        <v>8752</v>
      </c>
      <c r="AT2313" s="212">
        <v>2000</v>
      </c>
    </row>
    <row r="2314" spans="5:46" x14ac:dyDescent="0.3">
      <c r="E2314" s="263" t="s">
        <v>51015</v>
      </c>
      <c r="F2314" s="263"/>
      <c r="G2314" s="264">
        <v>5022.5</v>
      </c>
      <c r="I2314" s="227" t="s">
        <v>37254</v>
      </c>
      <c r="J2314" s="227"/>
      <c r="K2314" s="228">
        <v>4068.92</v>
      </c>
      <c r="M2314" s="205" t="s">
        <v>2571</v>
      </c>
      <c r="N2314" s="205"/>
      <c r="O2314" s="206">
        <v>54326</v>
      </c>
      <c r="U2314" s="309" t="s">
        <v>48801</v>
      </c>
      <c r="V2314" s="310">
        <v>1123.28</v>
      </c>
      <c r="X2314" s="267" t="s">
        <v>58444</v>
      </c>
      <c r="Y2314" s="268">
        <v>124241</v>
      </c>
      <c r="AA2314" s="229" t="s">
        <v>48737</v>
      </c>
      <c r="AB2314" s="230">
        <v>1156.54</v>
      </c>
      <c r="AD2314" s="209" t="s">
        <v>16832</v>
      </c>
      <c r="AE2314" s="210">
        <v>11420.58</v>
      </c>
      <c r="AF2314" s="93"/>
      <c r="AG2314" s="201" t="s">
        <v>32502</v>
      </c>
      <c r="AH2314" s="202">
        <v>1767.69</v>
      </c>
      <c r="AJ2314" s="292"/>
      <c r="AK2314" s="293"/>
      <c r="AM2314" s="265" t="s">
        <v>51297</v>
      </c>
      <c r="AN2314" s="266">
        <v>5022.5</v>
      </c>
      <c r="AP2314" s="233" t="s">
        <v>37872</v>
      </c>
      <c r="AQ2314" s="234">
        <v>4068.92</v>
      </c>
      <c r="AS2314" s="211" t="s">
        <v>9017</v>
      </c>
      <c r="AT2314" s="212">
        <v>907</v>
      </c>
    </row>
    <row r="2315" spans="5:46" x14ac:dyDescent="0.3">
      <c r="E2315" s="263" t="s">
        <v>51016</v>
      </c>
      <c r="F2315" s="263"/>
      <c r="G2315" s="264">
        <v>1507.23</v>
      </c>
      <c r="I2315" s="227" t="s">
        <v>37256</v>
      </c>
      <c r="J2315" s="227"/>
      <c r="K2315" s="228">
        <v>19987.48</v>
      </c>
      <c r="M2315" s="205" t="s">
        <v>2572</v>
      </c>
      <c r="N2315" s="205"/>
      <c r="O2315" s="206">
        <v>80176.240000000005</v>
      </c>
      <c r="U2315" s="309" t="s">
        <v>39038</v>
      </c>
      <c r="V2315" s="310">
        <v>148669.79999999999</v>
      </c>
      <c r="X2315" s="267" t="s">
        <v>59509</v>
      </c>
      <c r="Y2315" s="268">
        <v>1031.1199999999999</v>
      </c>
      <c r="AA2315" s="229" t="s">
        <v>51806</v>
      </c>
      <c r="AB2315" s="230">
        <v>883.39</v>
      </c>
      <c r="AD2315" s="209" t="s">
        <v>13178</v>
      </c>
      <c r="AE2315" s="210">
        <v>1280.73</v>
      </c>
      <c r="AF2315" s="93"/>
      <c r="AG2315" s="201" t="s">
        <v>32503</v>
      </c>
      <c r="AH2315" s="202">
        <v>13755.31</v>
      </c>
      <c r="AJ2315" s="292"/>
      <c r="AK2315" s="293"/>
      <c r="AM2315" s="265" t="s">
        <v>51298</v>
      </c>
      <c r="AN2315" s="266">
        <v>1507.23</v>
      </c>
      <c r="AP2315" s="233" t="s">
        <v>37885</v>
      </c>
      <c r="AQ2315" s="234">
        <v>19987.48</v>
      </c>
      <c r="AS2315" s="211" t="s">
        <v>9338</v>
      </c>
      <c r="AT2315" s="212">
        <v>196686.85</v>
      </c>
    </row>
    <row r="2316" spans="5:46" x14ac:dyDescent="0.3">
      <c r="E2316" s="263" t="s">
        <v>51017</v>
      </c>
      <c r="F2316" s="263"/>
      <c r="G2316" s="264">
        <v>7986.55</v>
      </c>
      <c r="I2316" s="227" t="s">
        <v>37257</v>
      </c>
      <c r="J2316" s="227"/>
      <c r="K2316" s="228">
        <v>62009.35</v>
      </c>
      <c r="M2316" s="205" t="s">
        <v>2573</v>
      </c>
      <c r="N2316" s="205"/>
      <c r="O2316" s="206">
        <v>2507</v>
      </c>
      <c r="U2316" s="309" t="s">
        <v>58498</v>
      </c>
      <c r="V2316" s="310">
        <v>57000</v>
      </c>
      <c r="X2316" s="267" t="s">
        <v>58195</v>
      </c>
      <c r="Y2316" s="268">
        <v>17958.18</v>
      </c>
      <c r="AA2316" s="229" t="s">
        <v>51807</v>
      </c>
      <c r="AB2316" s="230">
        <v>63593</v>
      </c>
      <c r="AD2316" s="209" t="s">
        <v>16833</v>
      </c>
      <c r="AE2316" s="210">
        <v>30613.14</v>
      </c>
      <c r="AF2316" s="93"/>
      <c r="AG2316" s="201" t="s">
        <v>24721</v>
      </c>
      <c r="AH2316" s="202">
        <v>1767.69</v>
      </c>
      <c r="AJ2316" s="292"/>
      <c r="AK2316" s="293"/>
      <c r="AM2316" s="265" t="s">
        <v>51299</v>
      </c>
      <c r="AN2316" s="266">
        <v>7986.55</v>
      </c>
      <c r="AP2316" s="233" t="s">
        <v>37890</v>
      </c>
      <c r="AQ2316" s="234">
        <v>62009.35</v>
      </c>
      <c r="AS2316" s="211" t="s">
        <v>10662</v>
      </c>
      <c r="AT2316" s="212">
        <v>6109</v>
      </c>
    </row>
    <row r="2317" spans="5:46" x14ac:dyDescent="0.3">
      <c r="E2317" s="263" t="s">
        <v>51018</v>
      </c>
      <c r="F2317" s="263"/>
      <c r="G2317" s="264">
        <v>5211.55</v>
      </c>
      <c r="I2317" s="227" t="s">
        <v>37258</v>
      </c>
      <c r="J2317" s="227"/>
      <c r="K2317" s="228">
        <v>67695.73</v>
      </c>
      <c r="M2317" s="205" t="s">
        <v>2574</v>
      </c>
      <c r="N2317" s="205"/>
      <c r="O2317" s="206">
        <v>118514</v>
      </c>
      <c r="U2317" s="309" t="s">
        <v>39040</v>
      </c>
      <c r="V2317" s="310">
        <v>10020</v>
      </c>
      <c r="X2317" s="267" t="s">
        <v>58842</v>
      </c>
      <c r="Y2317" s="268">
        <v>5546.25</v>
      </c>
      <c r="AA2317" s="229" t="s">
        <v>51808</v>
      </c>
      <c r="AB2317" s="230">
        <v>40524.15</v>
      </c>
      <c r="AD2317" s="209" t="s">
        <v>16834</v>
      </c>
      <c r="AE2317" s="210">
        <v>7932.05</v>
      </c>
      <c r="AF2317" s="93"/>
      <c r="AG2317" s="201" t="s">
        <v>24723</v>
      </c>
      <c r="AH2317" s="202">
        <v>13755.31</v>
      </c>
      <c r="AJ2317" s="292"/>
      <c r="AK2317" s="293"/>
      <c r="AM2317" s="265" t="s">
        <v>51300</v>
      </c>
      <c r="AN2317" s="266">
        <v>5211.55</v>
      </c>
      <c r="AP2317" s="233" t="s">
        <v>37896</v>
      </c>
      <c r="AQ2317" s="234">
        <v>67695.73</v>
      </c>
      <c r="AS2317" s="211" t="s">
        <v>9912</v>
      </c>
      <c r="AT2317" s="212">
        <v>323721.40999999997</v>
      </c>
    </row>
    <row r="2318" spans="5:46" x14ac:dyDescent="0.3">
      <c r="E2318" s="263" t="s">
        <v>51019</v>
      </c>
      <c r="F2318" s="263"/>
      <c r="G2318" s="264">
        <v>18145.86</v>
      </c>
      <c r="I2318" s="227" t="s">
        <v>37259</v>
      </c>
      <c r="J2318" s="227"/>
      <c r="K2318" s="228">
        <v>31373.9</v>
      </c>
      <c r="M2318" s="205" t="s">
        <v>2575</v>
      </c>
      <c r="N2318" s="205"/>
      <c r="O2318" s="206">
        <v>8013</v>
      </c>
      <c r="U2318" s="309" t="s">
        <v>55036</v>
      </c>
      <c r="V2318" s="310">
        <v>8190</v>
      </c>
      <c r="X2318" s="267" t="s">
        <v>16965</v>
      </c>
      <c r="Y2318" s="268">
        <v>889829.78</v>
      </c>
      <c r="AA2318" s="229" t="s">
        <v>44514</v>
      </c>
      <c r="AB2318" s="230">
        <v>65600</v>
      </c>
      <c r="AD2318" s="209" t="s">
        <v>16835</v>
      </c>
      <c r="AE2318" s="210">
        <v>23978</v>
      </c>
      <c r="AF2318" s="93"/>
      <c r="AG2318" s="201" t="s">
        <v>32504</v>
      </c>
      <c r="AH2318" s="202">
        <v>19756</v>
      </c>
      <c r="AJ2318" s="292"/>
      <c r="AK2318" s="293"/>
      <c r="AM2318" s="265" t="s">
        <v>51301</v>
      </c>
      <c r="AN2318" s="266">
        <v>18145.86</v>
      </c>
      <c r="AP2318" s="233" t="s">
        <v>37905</v>
      </c>
      <c r="AQ2318" s="234">
        <v>31373.9</v>
      </c>
      <c r="AS2318" s="211" t="s">
        <v>6751</v>
      </c>
      <c r="AT2318" s="212">
        <v>31741</v>
      </c>
    </row>
    <row r="2319" spans="5:46" x14ac:dyDescent="0.3">
      <c r="E2319" s="263" t="s">
        <v>51020</v>
      </c>
      <c r="F2319" s="263"/>
      <c r="G2319" s="264">
        <v>74291.66</v>
      </c>
      <c r="I2319" s="227" t="s">
        <v>37260</v>
      </c>
      <c r="J2319" s="227"/>
      <c r="K2319" s="228">
        <v>7912.05</v>
      </c>
      <c r="M2319" s="205" t="s">
        <v>2576</v>
      </c>
      <c r="N2319" s="205"/>
      <c r="O2319" s="206">
        <v>18178.86</v>
      </c>
      <c r="U2319" s="309" t="s">
        <v>39041</v>
      </c>
      <c r="V2319" s="310">
        <v>210751.66</v>
      </c>
      <c r="X2319" s="267" t="s">
        <v>47842</v>
      </c>
      <c r="Y2319" s="268">
        <v>141706.37</v>
      </c>
      <c r="AA2319" s="229" t="s">
        <v>42224</v>
      </c>
      <c r="AB2319" s="230">
        <v>873854.4</v>
      </c>
      <c r="AD2319" s="209" t="s">
        <v>16836</v>
      </c>
      <c r="AE2319" s="210">
        <v>7800</v>
      </c>
      <c r="AF2319" s="93"/>
      <c r="AG2319" s="201" t="s">
        <v>13952</v>
      </c>
      <c r="AH2319" s="202">
        <v>57210</v>
      </c>
      <c r="AJ2319" s="292"/>
      <c r="AK2319" s="293"/>
      <c r="AM2319" s="265" t="s">
        <v>51302</v>
      </c>
      <c r="AN2319" s="266">
        <v>74291.66</v>
      </c>
      <c r="AP2319" s="233" t="s">
        <v>37910</v>
      </c>
      <c r="AQ2319" s="234">
        <v>7912.05</v>
      </c>
      <c r="AS2319" s="211" t="s">
        <v>10446</v>
      </c>
      <c r="AT2319" s="212">
        <v>7018</v>
      </c>
    </row>
    <row r="2320" spans="5:46" x14ac:dyDescent="0.3">
      <c r="E2320" s="263" t="s">
        <v>51021</v>
      </c>
      <c r="F2320" s="263"/>
      <c r="G2320" s="264">
        <v>11008</v>
      </c>
      <c r="I2320" s="227" t="s">
        <v>37262</v>
      </c>
      <c r="J2320" s="227"/>
      <c r="K2320" s="228">
        <v>6341.71</v>
      </c>
      <c r="M2320" s="205" t="s">
        <v>2577</v>
      </c>
      <c r="N2320" s="205"/>
      <c r="O2320" s="206">
        <v>711</v>
      </c>
      <c r="U2320" s="309" t="s">
        <v>64162</v>
      </c>
      <c r="V2320" s="310">
        <v>3983</v>
      </c>
      <c r="X2320" s="267" t="s">
        <v>36102</v>
      </c>
      <c r="Y2320" s="268">
        <v>-12222.54</v>
      </c>
      <c r="AA2320" s="229" t="s">
        <v>42225</v>
      </c>
      <c r="AB2320" s="230">
        <v>71569.960000000006</v>
      </c>
      <c r="AD2320" s="209" t="s">
        <v>16837</v>
      </c>
      <c r="AE2320" s="210">
        <v>596.70000000000005</v>
      </c>
      <c r="AF2320" s="93"/>
      <c r="AG2320" s="201" t="s">
        <v>13953</v>
      </c>
      <c r="AH2320" s="202">
        <v>76966</v>
      </c>
      <c r="AJ2320" s="292"/>
      <c r="AK2320" s="293"/>
      <c r="AM2320" s="265" t="s">
        <v>51303</v>
      </c>
      <c r="AN2320" s="266">
        <v>11008</v>
      </c>
      <c r="AP2320" s="233" t="s">
        <v>37925</v>
      </c>
      <c r="AQ2320" s="234">
        <v>6341.71</v>
      </c>
      <c r="AS2320" s="211" t="s">
        <v>10456</v>
      </c>
      <c r="AT2320" s="212">
        <v>309.8</v>
      </c>
    </row>
    <row r="2321" spans="5:46" x14ac:dyDescent="0.3">
      <c r="E2321" s="263" t="s">
        <v>51022</v>
      </c>
      <c r="F2321" s="263"/>
      <c r="G2321" s="264">
        <v>15459</v>
      </c>
      <c r="I2321" s="227" t="s">
        <v>37266</v>
      </c>
      <c r="J2321" s="227"/>
      <c r="K2321" s="228">
        <v>3000</v>
      </c>
      <c r="M2321" s="205" t="s">
        <v>2578</v>
      </c>
      <c r="N2321" s="205"/>
      <c r="O2321" s="206">
        <v>87974.080000000002</v>
      </c>
      <c r="U2321" s="309" t="s">
        <v>39042</v>
      </c>
      <c r="V2321" s="310">
        <v>33589.75</v>
      </c>
      <c r="X2321" s="267" t="s">
        <v>61309</v>
      </c>
      <c r="Y2321" s="268">
        <v>-7347.74</v>
      </c>
      <c r="AA2321" s="229" t="s">
        <v>42226</v>
      </c>
      <c r="AB2321" s="230">
        <v>198808.46</v>
      </c>
      <c r="AD2321" s="209" t="s">
        <v>16838</v>
      </c>
      <c r="AE2321" s="210">
        <v>1691.04</v>
      </c>
      <c r="AF2321" s="93"/>
      <c r="AG2321" s="201" t="s">
        <v>32505</v>
      </c>
      <c r="AH2321" s="202">
        <v>1927.2</v>
      </c>
      <c r="AJ2321" s="292"/>
      <c r="AK2321" s="293"/>
      <c r="AM2321" s="265" t="s">
        <v>51304</v>
      </c>
      <c r="AN2321" s="266">
        <v>15459</v>
      </c>
      <c r="AP2321" s="233" t="s">
        <v>37946</v>
      </c>
      <c r="AQ2321" s="234">
        <v>3000</v>
      </c>
      <c r="AS2321" s="211" t="s">
        <v>7425</v>
      </c>
      <c r="AT2321" s="212">
        <v>21130</v>
      </c>
    </row>
    <row r="2322" spans="5:46" x14ac:dyDescent="0.3">
      <c r="E2322" s="263" t="s">
        <v>51023</v>
      </c>
      <c r="F2322" s="263"/>
      <c r="G2322" s="264">
        <v>80238.37</v>
      </c>
      <c r="I2322" s="227" t="s">
        <v>37268</v>
      </c>
      <c r="J2322" s="227"/>
      <c r="K2322" s="228">
        <v>1137.57</v>
      </c>
      <c r="M2322" s="205" t="s">
        <v>2579</v>
      </c>
      <c r="N2322" s="205"/>
      <c r="O2322" s="206">
        <v>11327.29</v>
      </c>
      <c r="U2322" s="309" t="s">
        <v>39043</v>
      </c>
      <c r="V2322" s="310">
        <v>99732.2</v>
      </c>
      <c r="X2322" s="267" t="s">
        <v>54926</v>
      </c>
      <c r="Y2322" s="268">
        <v>182992.77</v>
      </c>
      <c r="AA2322" s="229" t="s">
        <v>51809</v>
      </c>
      <c r="AB2322" s="230">
        <v>65669.73</v>
      </c>
      <c r="AD2322" s="209" t="s">
        <v>16839</v>
      </c>
      <c r="AE2322" s="210">
        <v>43609.64</v>
      </c>
      <c r="AF2322" s="93"/>
      <c r="AG2322" s="201" t="s">
        <v>32506</v>
      </c>
      <c r="AH2322" s="202">
        <v>1420</v>
      </c>
      <c r="AJ2322" s="292"/>
      <c r="AK2322" s="293"/>
      <c r="AM2322" s="265" t="s">
        <v>51305</v>
      </c>
      <c r="AN2322" s="266">
        <v>80238.37</v>
      </c>
      <c r="AP2322" s="233" t="s">
        <v>37959</v>
      </c>
      <c r="AQ2322" s="234">
        <v>1137.57</v>
      </c>
      <c r="AS2322" s="211" t="s">
        <v>7834</v>
      </c>
      <c r="AT2322" s="212">
        <v>3522</v>
      </c>
    </row>
    <row r="2323" spans="5:46" x14ac:dyDescent="0.3">
      <c r="E2323" s="263" t="s">
        <v>51024</v>
      </c>
      <c r="F2323" s="263"/>
      <c r="G2323" s="264">
        <v>9541.11</v>
      </c>
      <c r="I2323" s="227" t="s">
        <v>37269</v>
      </c>
      <c r="J2323" s="227"/>
      <c r="K2323" s="228">
        <v>53247.91</v>
      </c>
      <c r="M2323" s="205" t="s">
        <v>2580</v>
      </c>
      <c r="N2323" s="205"/>
      <c r="O2323" s="206">
        <v>533881</v>
      </c>
      <c r="U2323" s="309" t="s">
        <v>39044</v>
      </c>
      <c r="V2323" s="310">
        <v>29879.69</v>
      </c>
      <c r="X2323" s="267" t="s">
        <v>57293</v>
      </c>
      <c r="Y2323" s="268">
        <v>1830</v>
      </c>
      <c r="AA2323" s="229" t="s">
        <v>42227</v>
      </c>
      <c r="AB2323" s="230">
        <v>315750</v>
      </c>
      <c r="AD2323" s="209" t="s">
        <v>16840</v>
      </c>
      <c r="AE2323" s="210">
        <v>24912.62</v>
      </c>
      <c r="AF2323" s="93"/>
      <c r="AG2323" s="201" t="s">
        <v>32507</v>
      </c>
      <c r="AH2323" s="202">
        <v>718.8</v>
      </c>
      <c r="AJ2323" s="292"/>
      <c r="AK2323" s="293"/>
      <c r="AM2323" s="265" t="s">
        <v>51306</v>
      </c>
      <c r="AN2323" s="266">
        <v>9541.11</v>
      </c>
      <c r="AP2323" s="233" t="s">
        <v>37964</v>
      </c>
      <c r="AQ2323" s="234">
        <v>53247.91</v>
      </c>
      <c r="AS2323" s="211" t="s">
        <v>10482</v>
      </c>
      <c r="AT2323" s="212">
        <v>10398</v>
      </c>
    </row>
    <row r="2324" spans="5:46" x14ac:dyDescent="0.3">
      <c r="E2324" s="263" t="s">
        <v>51025</v>
      </c>
      <c r="F2324" s="263"/>
      <c r="G2324" s="264">
        <v>256140.68</v>
      </c>
      <c r="I2324" s="227" t="s">
        <v>37270</v>
      </c>
      <c r="J2324" s="227"/>
      <c r="K2324" s="228">
        <v>40524.15</v>
      </c>
      <c r="M2324" s="205" t="s">
        <v>2581</v>
      </c>
      <c r="N2324" s="205"/>
      <c r="O2324" s="206">
        <v>29845</v>
      </c>
      <c r="U2324" s="309" t="s">
        <v>40212</v>
      </c>
      <c r="V2324" s="310">
        <v>40260.400000000001</v>
      </c>
      <c r="X2324" s="267" t="s">
        <v>54927</v>
      </c>
      <c r="Y2324" s="268">
        <v>10535.63</v>
      </c>
      <c r="AA2324" s="229" t="s">
        <v>44515</v>
      </c>
      <c r="AB2324" s="230">
        <v>141000</v>
      </c>
      <c r="AD2324" s="209" t="s">
        <v>16841</v>
      </c>
      <c r="AE2324" s="210">
        <v>55139.71</v>
      </c>
      <c r="AF2324" s="93"/>
      <c r="AG2324" s="201" t="s">
        <v>24767</v>
      </c>
      <c r="AH2324" s="202">
        <v>1927.2</v>
      </c>
      <c r="AJ2324" s="292"/>
      <c r="AK2324" s="293"/>
      <c r="AM2324" s="265" t="s">
        <v>51307</v>
      </c>
      <c r="AN2324" s="266">
        <v>256140.68</v>
      </c>
      <c r="AP2324" s="233" t="s">
        <v>37970</v>
      </c>
      <c r="AQ2324" s="234">
        <v>40524.15</v>
      </c>
      <c r="AS2324" s="211" t="s">
        <v>8367</v>
      </c>
      <c r="AT2324" s="212">
        <v>25783.85</v>
      </c>
    </row>
    <row r="2325" spans="5:46" x14ac:dyDescent="0.3">
      <c r="E2325" s="263" t="s">
        <v>51026</v>
      </c>
      <c r="F2325" s="263"/>
      <c r="G2325" s="264">
        <v>5210.2299999999996</v>
      </c>
      <c r="I2325" s="227" t="s">
        <v>37271</v>
      </c>
      <c r="J2325" s="227"/>
      <c r="K2325" s="228">
        <v>31935.06</v>
      </c>
      <c r="M2325" s="205" t="s">
        <v>2582</v>
      </c>
      <c r="N2325" s="205"/>
      <c r="O2325" s="206">
        <v>11632</v>
      </c>
      <c r="U2325" s="309" t="s">
        <v>39045</v>
      </c>
      <c r="V2325" s="310">
        <v>41379.15</v>
      </c>
      <c r="X2325" s="267" t="s">
        <v>57294</v>
      </c>
      <c r="Y2325" s="268">
        <v>40500</v>
      </c>
      <c r="AA2325" s="229" t="s">
        <v>44516</v>
      </c>
      <c r="AB2325" s="230">
        <v>10786.5</v>
      </c>
      <c r="AD2325" s="209" t="s">
        <v>16842</v>
      </c>
      <c r="AE2325" s="210">
        <v>17557.71</v>
      </c>
      <c r="AF2325" s="93"/>
      <c r="AG2325" s="201" t="s">
        <v>24768</v>
      </c>
      <c r="AH2325" s="202">
        <v>1420</v>
      </c>
      <c r="AJ2325" s="292"/>
      <c r="AK2325" s="293"/>
      <c r="AM2325" s="265" t="s">
        <v>51308</v>
      </c>
      <c r="AN2325" s="266">
        <v>5210.2299999999996</v>
      </c>
      <c r="AP2325" s="233" t="s">
        <v>37975</v>
      </c>
      <c r="AQ2325" s="234">
        <v>31935.06</v>
      </c>
      <c r="AS2325" s="211" t="s">
        <v>9018</v>
      </c>
      <c r="AT2325" s="212">
        <v>9971.11</v>
      </c>
    </row>
    <row r="2326" spans="5:46" x14ac:dyDescent="0.3">
      <c r="E2326" s="263" t="s">
        <v>51027</v>
      </c>
      <c r="F2326" s="263"/>
      <c r="G2326" s="264">
        <v>941.97</v>
      </c>
      <c r="I2326" s="227" t="s">
        <v>37272</v>
      </c>
      <c r="J2326" s="227"/>
      <c r="K2326" s="228">
        <v>26804.63</v>
      </c>
      <c r="M2326" s="205" t="s">
        <v>2583</v>
      </c>
      <c r="N2326" s="205"/>
      <c r="O2326" s="206">
        <v>644855</v>
      </c>
      <c r="U2326" s="309" t="s">
        <v>67426</v>
      </c>
      <c r="V2326" s="310">
        <v>31158.14</v>
      </c>
      <c r="X2326" s="267" t="s">
        <v>54928</v>
      </c>
      <c r="Y2326" s="268">
        <v>20621.439999999999</v>
      </c>
      <c r="AA2326" s="229" t="s">
        <v>44517</v>
      </c>
      <c r="AB2326" s="230">
        <v>2779159.95</v>
      </c>
      <c r="AD2326" s="209" t="s">
        <v>16843</v>
      </c>
      <c r="AE2326" s="210">
        <v>6565</v>
      </c>
      <c r="AF2326" s="93"/>
      <c r="AG2326" s="201" t="s">
        <v>24769</v>
      </c>
      <c r="AH2326" s="202">
        <v>718.8</v>
      </c>
      <c r="AJ2326" s="292"/>
      <c r="AK2326" s="293"/>
      <c r="AM2326" s="265" t="s">
        <v>51309</v>
      </c>
      <c r="AN2326" s="266">
        <v>941.97</v>
      </c>
      <c r="AP2326" s="233" t="s">
        <v>37980</v>
      </c>
      <c r="AQ2326" s="234">
        <v>26804.63</v>
      </c>
      <c r="AS2326" s="211" t="s">
        <v>10526</v>
      </c>
      <c r="AT2326" s="212">
        <v>9973</v>
      </c>
    </row>
    <row r="2327" spans="5:46" x14ac:dyDescent="0.3">
      <c r="E2327" s="263" t="s">
        <v>51028</v>
      </c>
      <c r="F2327" s="263"/>
      <c r="G2327" s="264">
        <v>2210.1999999999998</v>
      </c>
      <c r="I2327" s="227" t="s">
        <v>37273</v>
      </c>
      <c r="J2327" s="227"/>
      <c r="K2327" s="228">
        <v>15223.3</v>
      </c>
      <c r="M2327" s="205" t="s">
        <v>2584</v>
      </c>
      <c r="N2327" s="205"/>
      <c r="O2327" s="206">
        <v>39468</v>
      </c>
      <c r="U2327" s="309" t="s">
        <v>67427</v>
      </c>
      <c r="V2327" s="310">
        <v>400</v>
      </c>
      <c r="X2327" s="267" t="s">
        <v>54929</v>
      </c>
      <c r="Y2327" s="268">
        <v>64693.83</v>
      </c>
      <c r="AA2327" s="229" t="s">
        <v>44518</v>
      </c>
      <c r="AB2327" s="230">
        <v>211565.47</v>
      </c>
      <c r="AD2327" s="209" t="s">
        <v>16844</v>
      </c>
      <c r="AE2327" s="210">
        <v>38531</v>
      </c>
      <c r="AF2327" s="93"/>
      <c r="AG2327" s="201" t="s">
        <v>13954</v>
      </c>
      <c r="AH2327" s="202">
        <v>32039.14</v>
      </c>
      <c r="AJ2327" s="292"/>
      <c r="AK2327" s="293"/>
      <c r="AM2327" s="265" t="s">
        <v>51310</v>
      </c>
      <c r="AN2327" s="266">
        <v>2210.1999999999998</v>
      </c>
      <c r="AP2327" s="233" t="s">
        <v>37985</v>
      </c>
      <c r="AQ2327" s="234">
        <v>15223.3</v>
      </c>
      <c r="AS2327" s="211" t="s">
        <v>10547</v>
      </c>
      <c r="AT2327" s="212">
        <v>39300</v>
      </c>
    </row>
    <row r="2328" spans="5:46" x14ac:dyDescent="0.3">
      <c r="E2328" s="263" t="s">
        <v>51029</v>
      </c>
      <c r="F2328" s="263"/>
      <c r="G2328" s="264">
        <v>13591.88</v>
      </c>
      <c r="I2328" s="227" t="s">
        <v>37275</v>
      </c>
      <c r="J2328" s="227"/>
      <c r="K2328" s="228">
        <v>3295.83</v>
      </c>
      <c r="M2328" s="205" t="s">
        <v>2585</v>
      </c>
      <c r="N2328" s="205"/>
      <c r="O2328" s="206">
        <v>11603.99</v>
      </c>
      <c r="U2328" s="309" t="s">
        <v>48803</v>
      </c>
      <c r="V2328" s="310">
        <v>38790.339999999997</v>
      </c>
      <c r="X2328" s="267" t="s">
        <v>55882</v>
      </c>
      <c r="Y2328" s="268">
        <v>11975.96</v>
      </c>
      <c r="AA2328" s="229" t="s">
        <v>16937</v>
      </c>
      <c r="AB2328" s="230">
        <v>102072</v>
      </c>
      <c r="AD2328" s="209" t="s">
        <v>16845</v>
      </c>
      <c r="AE2328" s="210">
        <v>90548.84</v>
      </c>
      <c r="AF2328" s="93"/>
      <c r="AG2328" s="201" t="s">
        <v>13955</v>
      </c>
      <c r="AH2328" s="202">
        <v>25658.03</v>
      </c>
      <c r="AJ2328" s="292"/>
      <c r="AK2328" s="293"/>
      <c r="AM2328" s="265" t="s">
        <v>51311</v>
      </c>
      <c r="AN2328" s="266">
        <v>13591.88</v>
      </c>
      <c r="AP2328" s="233" t="s">
        <v>37998</v>
      </c>
      <c r="AQ2328" s="234">
        <v>3295.83</v>
      </c>
      <c r="AS2328" s="211" t="s">
        <v>10663</v>
      </c>
      <c r="AT2328" s="212">
        <v>7799</v>
      </c>
    </row>
    <row r="2329" spans="5:46" x14ac:dyDescent="0.3">
      <c r="E2329" s="263" t="s">
        <v>51030</v>
      </c>
      <c r="F2329" s="263"/>
      <c r="G2329" s="264">
        <v>328252.74</v>
      </c>
      <c r="I2329" s="227" t="s">
        <v>37276</v>
      </c>
      <c r="J2329" s="227"/>
      <c r="K2329" s="228">
        <v>4922.93</v>
      </c>
      <c r="M2329" s="205" t="s">
        <v>2586</v>
      </c>
      <c r="N2329" s="205"/>
      <c r="O2329" s="206">
        <v>10338</v>
      </c>
      <c r="U2329" s="309" t="s">
        <v>39046</v>
      </c>
      <c r="V2329" s="310">
        <v>209143.72</v>
      </c>
      <c r="X2329" s="267" t="s">
        <v>51814</v>
      </c>
      <c r="Y2329" s="268">
        <v>37728.800000000003</v>
      </c>
      <c r="AA2329" s="229" t="s">
        <v>46720</v>
      </c>
      <c r="AB2329" s="230">
        <v>3571.99</v>
      </c>
      <c r="AD2329" s="209" t="s">
        <v>16846</v>
      </c>
      <c r="AE2329" s="210">
        <v>9984.6200000000008</v>
      </c>
      <c r="AF2329" s="93"/>
      <c r="AG2329" s="201" t="s">
        <v>13956</v>
      </c>
      <c r="AH2329" s="202">
        <v>69047.399999999994</v>
      </c>
      <c r="AJ2329" s="292"/>
      <c r="AK2329" s="293"/>
      <c r="AM2329" s="265" t="s">
        <v>51313</v>
      </c>
      <c r="AN2329" s="266">
        <v>328252.74</v>
      </c>
      <c r="AP2329" s="233" t="s">
        <v>38005</v>
      </c>
      <c r="AQ2329" s="234">
        <v>4922.93</v>
      </c>
      <c r="AS2329" s="211" t="s">
        <v>10933</v>
      </c>
      <c r="AT2329" s="212">
        <v>6059.99</v>
      </c>
    </row>
    <row r="2330" spans="5:46" x14ac:dyDescent="0.3">
      <c r="E2330" s="263" t="s">
        <v>51031</v>
      </c>
      <c r="F2330" s="263"/>
      <c r="G2330" s="264">
        <v>5538.6</v>
      </c>
      <c r="I2330" s="227" t="s">
        <v>37277</v>
      </c>
      <c r="J2330" s="227"/>
      <c r="K2330" s="228">
        <v>1024.6099999999999</v>
      </c>
      <c r="M2330" s="205" t="s">
        <v>2587</v>
      </c>
      <c r="N2330" s="205"/>
      <c r="O2330" s="206">
        <v>505.68</v>
      </c>
      <c r="U2330" s="309" t="s">
        <v>55971</v>
      </c>
      <c r="V2330" s="310">
        <v>44502.58</v>
      </c>
      <c r="X2330" s="267" t="s">
        <v>51815</v>
      </c>
      <c r="Y2330" s="268">
        <v>2630.88</v>
      </c>
      <c r="AA2330" s="229" t="s">
        <v>16938</v>
      </c>
      <c r="AB2330" s="230">
        <v>98545</v>
      </c>
      <c r="AD2330" s="209" t="s">
        <v>16847</v>
      </c>
      <c r="AE2330" s="210">
        <v>7140.86</v>
      </c>
      <c r="AF2330" s="93"/>
      <c r="AG2330" s="201" t="s">
        <v>13957</v>
      </c>
      <c r="AH2330" s="202">
        <v>406528.74</v>
      </c>
      <c r="AJ2330" s="292"/>
      <c r="AK2330" s="293"/>
      <c r="AM2330" s="265" t="s">
        <v>51314</v>
      </c>
      <c r="AN2330" s="266">
        <v>5538.6</v>
      </c>
      <c r="AP2330" s="233" t="s">
        <v>38010</v>
      </c>
      <c r="AQ2330" s="234">
        <v>1024.6099999999999</v>
      </c>
      <c r="AS2330" s="211" t="s">
        <v>9913</v>
      </c>
      <c r="AT2330" s="212">
        <v>173005.75</v>
      </c>
    </row>
    <row r="2331" spans="5:46" x14ac:dyDescent="0.3">
      <c r="E2331" s="263" t="s">
        <v>51032</v>
      </c>
      <c r="F2331" s="263"/>
      <c r="G2331" s="264">
        <v>14050.76</v>
      </c>
      <c r="I2331" s="227" t="s">
        <v>37278</v>
      </c>
      <c r="J2331" s="227"/>
      <c r="K2331" s="228">
        <v>38613.660000000003</v>
      </c>
      <c r="M2331" s="205" t="s">
        <v>2588</v>
      </c>
      <c r="N2331" s="205"/>
      <c r="O2331" s="206">
        <v>5186</v>
      </c>
      <c r="U2331" s="309" t="s">
        <v>39047</v>
      </c>
      <c r="V2331" s="310">
        <v>184869.58</v>
      </c>
      <c r="X2331" s="267" t="s">
        <v>61310</v>
      </c>
      <c r="Y2331" s="268">
        <v>-502.81</v>
      </c>
      <c r="AA2331" s="229" t="s">
        <v>16939</v>
      </c>
      <c r="AB2331" s="230">
        <v>85412</v>
      </c>
      <c r="AD2331" s="209" t="s">
        <v>16848</v>
      </c>
      <c r="AE2331" s="210">
        <v>21782.31</v>
      </c>
      <c r="AF2331" s="93"/>
      <c r="AG2331" s="201" t="s">
        <v>13958</v>
      </c>
      <c r="AH2331" s="202">
        <v>123512.68</v>
      </c>
      <c r="AJ2331" s="292"/>
      <c r="AK2331" s="293"/>
      <c r="AM2331" s="265" t="s">
        <v>51315</v>
      </c>
      <c r="AN2331" s="266">
        <v>14050.76</v>
      </c>
      <c r="AP2331" s="233" t="s">
        <v>38015</v>
      </c>
      <c r="AQ2331" s="234">
        <v>38613.660000000003</v>
      </c>
      <c r="AS2331" s="211" t="s">
        <v>6752</v>
      </c>
      <c r="AT2331" s="212">
        <v>16500</v>
      </c>
    </row>
    <row r="2332" spans="5:46" x14ac:dyDescent="0.3">
      <c r="E2332" s="263" t="s">
        <v>51033</v>
      </c>
      <c r="F2332" s="263"/>
      <c r="G2332" s="264">
        <v>51060</v>
      </c>
      <c r="I2332" s="227" t="s">
        <v>37279</v>
      </c>
      <c r="J2332" s="227"/>
      <c r="K2332" s="228">
        <v>34348.07</v>
      </c>
      <c r="M2332" s="205" t="s">
        <v>2589</v>
      </c>
      <c r="N2332" s="205"/>
      <c r="O2332" s="206">
        <v>1641</v>
      </c>
      <c r="U2332" s="309" t="s">
        <v>46825</v>
      </c>
      <c r="V2332" s="310">
        <v>4559.3900000000003</v>
      </c>
      <c r="X2332" s="267" t="s">
        <v>54930</v>
      </c>
      <c r="Y2332" s="268">
        <v>36589.32</v>
      </c>
      <c r="AA2332" s="229" t="s">
        <v>16940</v>
      </c>
      <c r="AB2332" s="230">
        <v>664109.88</v>
      </c>
      <c r="AD2332" s="209" t="s">
        <v>16849</v>
      </c>
      <c r="AE2332" s="210">
        <v>11217.08</v>
      </c>
      <c r="AF2332" s="93"/>
      <c r="AG2332" s="201" t="s">
        <v>13959</v>
      </c>
      <c r="AH2332" s="202">
        <v>51053.33</v>
      </c>
      <c r="AJ2332" s="292"/>
      <c r="AK2332" s="293"/>
      <c r="AM2332" s="265" t="s">
        <v>51316</v>
      </c>
      <c r="AN2332" s="266">
        <v>51060</v>
      </c>
      <c r="AP2332" s="233" t="s">
        <v>38022</v>
      </c>
      <c r="AQ2332" s="234">
        <v>34348.07</v>
      </c>
      <c r="AS2332" s="211" t="s">
        <v>6953</v>
      </c>
      <c r="AT2332" s="212">
        <v>872</v>
      </c>
    </row>
    <row r="2333" spans="5:46" x14ac:dyDescent="0.3">
      <c r="E2333" s="263" t="s">
        <v>51034</v>
      </c>
      <c r="F2333" s="263"/>
      <c r="G2333" s="264">
        <v>36222.74</v>
      </c>
      <c r="I2333" s="227" t="s">
        <v>37280</v>
      </c>
      <c r="J2333" s="227"/>
      <c r="K2333" s="228">
        <v>17956.650000000001</v>
      </c>
      <c r="M2333" s="205" t="s">
        <v>2590</v>
      </c>
      <c r="N2333" s="205"/>
      <c r="O2333" s="206">
        <v>798020</v>
      </c>
      <c r="U2333" s="309" t="s">
        <v>39048</v>
      </c>
      <c r="V2333" s="310">
        <v>20062.259999999998</v>
      </c>
      <c r="X2333" s="267" t="s">
        <v>55883</v>
      </c>
      <c r="Y2333" s="268">
        <v>3000</v>
      </c>
      <c r="AA2333" s="229" t="s">
        <v>16941</v>
      </c>
      <c r="AB2333" s="230">
        <v>67501.600000000006</v>
      </c>
      <c r="AD2333" s="209" t="s">
        <v>16850</v>
      </c>
      <c r="AE2333" s="210">
        <v>1761.33</v>
      </c>
      <c r="AF2333" s="93"/>
      <c r="AG2333" s="201" t="s">
        <v>13960</v>
      </c>
      <c r="AH2333" s="202">
        <v>119579.02</v>
      </c>
      <c r="AJ2333" s="292"/>
      <c r="AK2333" s="293"/>
      <c r="AM2333" s="265" t="s">
        <v>51317</v>
      </c>
      <c r="AN2333" s="266">
        <v>36222.74</v>
      </c>
      <c r="AP2333" s="233" t="s">
        <v>38027</v>
      </c>
      <c r="AQ2333" s="234">
        <v>17956.650000000001</v>
      </c>
      <c r="AS2333" s="211" t="s">
        <v>7153</v>
      </c>
      <c r="AT2333" s="212">
        <v>263</v>
      </c>
    </row>
    <row r="2334" spans="5:46" x14ac:dyDescent="0.3">
      <c r="E2334" s="263" t="s">
        <v>51035</v>
      </c>
      <c r="F2334" s="263"/>
      <c r="G2334" s="264">
        <v>79235.92</v>
      </c>
      <c r="I2334" s="227" t="s">
        <v>37281</v>
      </c>
      <c r="J2334" s="227"/>
      <c r="K2334" s="228">
        <v>66322.53</v>
      </c>
      <c r="M2334" s="205" t="s">
        <v>2591</v>
      </c>
      <c r="N2334" s="205"/>
      <c r="O2334" s="206">
        <v>9215</v>
      </c>
      <c r="U2334" s="309" t="s">
        <v>55037</v>
      </c>
      <c r="V2334" s="310">
        <v>2194.48</v>
      </c>
      <c r="X2334" s="267" t="s">
        <v>54931</v>
      </c>
      <c r="Y2334" s="268">
        <v>3045.22</v>
      </c>
      <c r="AA2334" s="229" t="s">
        <v>16942</v>
      </c>
      <c r="AB2334" s="230">
        <v>17935.86</v>
      </c>
      <c r="AD2334" s="209" t="s">
        <v>16851</v>
      </c>
      <c r="AE2334" s="210">
        <v>30629.27</v>
      </c>
      <c r="AF2334" s="93"/>
      <c r="AG2334" s="201" t="s">
        <v>13961</v>
      </c>
      <c r="AH2334" s="202">
        <v>107494.66</v>
      </c>
      <c r="AJ2334" s="292"/>
      <c r="AK2334" s="293"/>
      <c r="AM2334" s="265" t="s">
        <v>51319</v>
      </c>
      <c r="AN2334" s="266">
        <v>79235.92</v>
      </c>
      <c r="AP2334" s="233" t="s">
        <v>38035</v>
      </c>
      <c r="AQ2334" s="234">
        <v>66322.53</v>
      </c>
      <c r="AS2334" s="211" t="s">
        <v>7426</v>
      </c>
      <c r="AT2334" s="212">
        <v>2634</v>
      </c>
    </row>
    <row r="2335" spans="5:46" x14ac:dyDescent="0.3">
      <c r="E2335" s="263" t="s">
        <v>51036</v>
      </c>
      <c r="F2335" s="263"/>
      <c r="G2335" s="264">
        <v>36660.04</v>
      </c>
      <c r="I2335" s="227" t="s">
        <v>37282</v>
      </c>
      <c r="J2335" s="227"/>
      <c r="K2335" s="228">
        <v>238682.93</v>
      </c>
      <c r="M2335" s="205" t="s">
        <v>2592</v>
      </c>
      <c r="N2335" s="205"/>
      <c r="O2335" s="206">
        <v>757762.29</v>
      </c>
      <c r="U2335" s="309" t="s">
        <v>52145</v>
      </c>
      <c r="V2335" s="310">
        <v>164.17</v>
      </c>
      <c r="X2335" s="267" t="s">
        <v>54932</v>
      </c>
      <c r="Y2335" s="268">
        <v>9699.4</v>
      </c>
      <c r="AA2335" s="229" t="s">
        <v>16944</v>
      </c>
      <c r="AB2335" s="230">
        <v>74725.539999999994</v>
      </c>
      <c r="AD2335" s="209" t="s">
        <v>16852</v>
      </c>
      <c r="AE2335" s="210">
        <v>64153.4</v>
      </c>
      <c r="AF2335" s="93"/>
      <c r="AG2335" s="201" t="s">
        <v>32508</v>
      </c>
      <c r="AH2335" s="202">
        <v>775</v>
      </c>
      <c r="AJ2335" s="292"/>
      <c r="AK2335" s="293"/>
      <c r="AM2335" s="265" t="s">
        <v>51321</v>
      </c>
      <c r="AN2335" s="266">
        <v>36660.04</v>
      </c>
      <c r="AP2335" s="233" t="s">
        <v>38040</v>
      </c>
      <c r="AQ2335" s="234">
        <v>238682.93</v>
      </c>
      <c r="AS2335" s="211" t="s">
        <v>7835</v>
      </c>
      <c r="AT2335" s="212">
        <v>438</v>
      </c>
    </row>
    <row r="2336" spans="5:46" x14ac:dyDescent="0.3">
      <c r="E2336" s="263" t="s">
        <v>51037</v>
      </c>
      <c r="F2336" s="263"/>
      <c r="G2336" s="264">
        <v>1552.73</v>
      </c>
      <c r="I2336" s="227" t="s">
        <v>37284</v>
      </c>
      <c r="J2336" s="227"/>
      <c r="K2336" s="228">
        <v>2330.92</v>
      </c>
      <c r="M2336" s="205" t="s">
        <v>2593</v>
      </c>
      <c r="N2336" s="205"/>
      <c r="O2336" s="206">
        <v>184367.76</v>
      </c>
      <c r="U2336" s="309" t="s">
        <v>52146</v>
      </c>
      <c r="V2336" s="310">
        <v>500.4</v>
      </c>
      <c r="X2336" s="267" t="s">
        <v>51816</v>
      </c>
      <c r="Y2336" s="268">
        <v>24254.639999999999</v>
      </c>
      <c r="AA2336" s="229" t="s">
        <v>16945</v>
      </c>
      <c r="AB2336" s="230">
        <v>238161.06</v>
      </c>
      <c r="AD2336" s="209" t="s">
        <v>16853</v>
      </c>
      <c r="AE2336" s="210">
        <v>310186.81</v>
      </c>
      <c r="AF2336" s="93"/>
      <c r="AG2336" s="201" t="s">
        <v>32509</v>
      </c>
      <c r="AH2336" s="202">
        <v>450</v>
      </c>
      <c r="AJ2336" s="292"/>
      <c r="AK2336" s="293"/>
      <c r="AM2336" s="265" t="s">
        <v>51322</v>
      </c>
      <c r="AN2336" s="266">
        <v>1552.73</v>
      </c>
      <c r="AP2336" s="233" t="s">
        <v>38048</v>
      </c>
      <c r="AQ2336" s="234">
        <v>2330.92</v>
      </c>
      <c r="AS2336" s="211" t="s">
        <v>8096</v>
      </c>
      <c r="AT2336" s="212">
        <v>1290</v>
      </c>
    </row>
    <row r="2337" spans="5:46" x14ac:dyDescent="0.3">
      <c r="E2337" s="263" t="s">
        <v>51038</v>
      </c>
      <c r="F2337" s="263"/>
      <c r="G2337" s="264">
        <v>55994.7</v>
      </c>
      <c r="I2337" s="227" t="s">
        <v>37285</v>
      </c>
      <c r="J2337" s="227"/>
      <c r="K2337" s="228">
        <v>28826.98</v>
      </c>
      <c r="M2337" s="205" t="s">
        <v>2594</v>
      </c>
      <c r="N2337" s="205"/>
      <c r="O2337" s="206">
        <v>12845.79</v>
      </c>
      <c r="U2337" s="309" t="s">
        <v>52147</v>
      </c>
      <c r="V2337" s="310">
        <v>121.97</v>
      </c>
      <c r="X2337" s="267" t="s">
        <v>49704</v>
      </c>
      <c r="Y2337" s="268">
        <v>163807.03</v>
      </c>
      <c r="AA2337" s="229" t="s">
        <v>16946</v>
      </c>
      <c r="AB2337" s="230">
        <v>119443.58</v>
      </c>
      <c r="AD2337" s="209" t="s">
        <v>16854</v>
      </c>
      <c r="AE2337" s="210">
        <v>27538.84</v>
      </c>
      <c r="AF2337" s="93"/>
      <c r="AG2337" s="201" t="s">
        <v>32510</v>
      </c>
      <c r="AH2337" s="202">
        <v>250</v>
      </c>
      <c r="AJ2337" s="292"/>
      <c r="AK2337" s="293"/>
      <c r="AM2337" s="265" t="s">
        <v>51323</v>
      </c>
      <c r="AN2337" s="266">
        <v>55994.7</v>
      </c>
      <c r="AP2337" s="233" t="s">
        <v>38059</v>
      </c>
      <c r="AQ2337" s="234">
        <v>28826.98</v>
      </c>
      <c r="AS2337" s="211" t="s">
        <v>8215</v>
      </c>
      <c r="AT2337" s="212">
        <v>7750</v>
      </c>
    </row>
    <row r="2338" spans="5:46" x14ac:dyDescent="0.3">
      <c r="E2338" s="263" t="s">
        <v>51039</v>
      </c>
      <c r="F2338" s="263"/>
      <c r="G2338" s="264">
        <v>1154.43</v>
      </c>
      <c r="I2338" s="227" t="s">
        <v>37286</v>
      </c>
      <c r="J2338" s="227"/>
      <c r="K2338" s="228">
        <v>24437.66</v>
      </c>
      <c r="M2338" s="205" t="s">
        <v>4135</v>
      </c>
      <c r="N2338" s="205"/>
      <c r="O2338" s="206">
        <v>20088.57</v>
      </c>
      <c r="U2338" s="309" t="s">
        <v>64163</v>
      </c>
      <c r="V2338" s="310">
        <v>250</v>
      </c>
      <c r="X2338" s="267" t="s">
        <v>61311</v>
      </c>
      <c r="Y2338" s="268">
        <v>-601.66999999999996</v>
      </c>
      <c r="AA2338" s="229" t="s">
        <v>16948</v>
      </c>
      <c r="AB2338" s="230">
        <v>36065.94</v>
      </c>
      <c r="AD2338" s="209" t="s">
        <v>16855</v>
      </c>
      <c r="AE2338" s="210">
        <v>2106.71</v>
      </c>
      <c r="AF2338" s="93"/>
      <c r="AG2338" s="201" t="s">
        <v>32511</v>
      </c>
      <c r="AH2338" s="202">
        <v>78711.22</v>
      </c>
      <c r="AJ2338" s="292"/>
      <c r="AK2338" s="293"/>
      <c r="AM2338" s="265" t="s">
        <v>51324</v>
      </c>
      <c r="AN2338" s="266">
        <v>1154.43</v>
      </c>
      <c r="AP2338" s="233" t="s">
        <v>38064</v>
      </c>
      <c r="AQ2338" s="234">
        <v>24437.66</v>
      </c>
      <c r="AS2338" s="211" t="s">
        <v>8753</v>
      </c>
      <c r="AT2338" s="212">
        <v>2000</v>
      </c>
    </row>
    <row r="2339" spans="5:46" x14ac:dyDescent="0.3">
      <c r="E2339" s="263" t="s">
        <v>51040</v>
      </c>
      <c r="F2339" s="263"/>
      <c r="G2339" s="264">
        <v>18193.12</v>
      </c>
      <c r="I2339" s="227" t="s">
        <v>37288</v>
      </c>
      <c r="J2339" s="227"/>
      <c r="K2339" s="228">
        <v>1534.87</v>
      </c>
      <c r="M2339" s="205" t="s">
        <v>2595</v>
      </c>
      <c r="N2339" s="205"/>
      <c r="O2339" s="206">
        <v>8510</v>
      </c>
      <c r="U2339" s="309" t="s">
        <v>52148</v>
      </c>
      <c r="V2339" s="310">
        <v>2638.26</v>
      </c>
      <c r="X2339" s="267" t="s">
        <v>61312</v>
      </c>
      <c r="Y2339" s="268">
        <v>2157.2600000000002</v>
      </c>
      <c r="AA2339" s="229" t="s">
        <v>51810</v>
      </c>
      <c r="AB2339" s="230">
        <v>-2735.02</v>
      </c>
      <c r="AD2339" s="209" t="s">
        <v>16856</v>
      </c>
      <c r="AE2339" s="210">
        <v>5970.42</v>
      </c>
      <c r="AF2339" s="93"/>
      <c r="AG2339" s="201" t="s">
        <v>32512</v>
      </c>
      <c r="AH2339" s="202">
        <v>14029.72</v>
      </c>
      <c r="AJ2339" s="292"/>
      <c r="AK2339" s="293"/>
      <c r="AM2339" s="265" t="s">
        <v>51325</v>
      </c>
      <c r="AN2339" s="266">
        <v>18193.12</v>
      </c>
      <c r="AP2339" s="233" t="s">
        <v>38075</v>
      </c>
      <c r="AQ2339" s="234">
        <v>1534.87</v>
      </c>
      <c r="AS2339" s="211" t="s">
        <v>9019</v>
      </c>
      <c r="AT2339" s="212">
        <v>5241</v>
      </c>
    </row>
    <row r="2340" spans="5:46" x14ac:dyDescent="0.3">
      <c r="E2340" s="263" t="s">
        <v>51041</v>
      </c>
      <c r="F2340" s="263"/>
      <c r="G2340" s="264">
        <v>25598.25</v>
      </c>
      <c r="I2340" s="227" t="s">
        <v>37289</v>
      </c>
      <c r="J2340" s="227"/>
      <c r="K2340" s="228">
        <v>116752.37</v>
      </c>
      <c r="M2340" s="205" t="s">
        <v>4136</v>
      </c>
      <c r="N2340" s="205"/>
      <c r="O2340" s="206">
        <v>8644.76</v>
      </c>
      <c r="U2340" s="309" t="s">
        <v>49791</v>
      </c>
      <c r="V2340" s="310">
        <v>1867.88</v>
      </c>
      <c r="X2340" s="267" t="s">
        <v>16966</v>
      </c>
      <c r="Y2340" s="268">
        <v>19170.54</v>
      </c>
      <c r="AA2340" s="229" t="s">
        <v>47834</v>
      </c>
      <c r="AB2340" s="230">
        <v>760.53</v>
      </c>
      <c r="AD2340" s="209" t="s">
        <v>16857</v>
      </c>
      <c r="AE2340" s="210">
        <v>2110.96</v>
      </c>
      <c r="AF2340" s="93"/>
      <c r="AG2340" s="201" t="s">
        <v>32513</v>
      </c>
      <c r="AH2340" s="202">
        <v>7207.78</v>
      </c>
      <c r="AJ2340" s="292"/>
      <c r="AK2340" s="293"/>
      <c r="AM2340" s="265" t="s">
        <v>51326</v>
      </c>
      <c r="AN2340" s="266">
        <v>25598.25</v>
      </c>
      <c r="AP2340" s="233" t="s">
        <v>38080</v>
      </c>
      <c r="AQ2340" s="234">
        <v>116752.37</v>
      </c>
      <c r="AS2340" s="211" t="s">
        <v>9339</v>
      </c>
      <c r="AT2340" s="212">
        <v>48246.94</v>
      </c>
    </row>
    <row r="2341" spans="5:46" x14ac:dyDescent="0.3">
      <c r="E2341" s="263" t="s">
        <v>51042</v>
      </c>
      <c r="F2341" s="263"/>
      <c r="G2341" s="264">
        <v>6265</v>
      </c>
      <c r="I2341" s="227" t="s">
        <v>37290</v>
      </c>
      <c r="J2341" s="227"/>
      <c r="K2341" s="228">
        <v>2264.52</v>
      </c>
      <c r="M2341" s="205" t="s">
        <v>2596</v>
      </c>
      <c r="N2341" s="205"/>
      <c r="O2341" s="206">
        <v>464669</v>
      </c>
      <c r="U2341" s="309" t="s">
        <v>52149</v>
      </c>
      <c r="V2341" s="310">
        <v>160.82</v>
      </c>
      <c r="X2341" s="267" t="s">
        <v>38918</v>
      </c>
      <c r="Y2341" s="268">
        <v>561085.93000000005</v>
      </c>
      <c r="AA2341" s="229" t="s">
        <v>34665</v>
      </c>
      <c r="AB2341" s="230">
        <v>31029.47</v>
      </c>
      <c r="AD2341" s="209" t="s">
        <v>16858</v>
      </c>
      <c r="AE2341" s="210">
        <v>52847.18</v>
      </c>
      <c r="AF2341" s="93"/>
      <c r="AG2341" s="201" t="s">
        <v>32514</v>
      </c>
      <c r="AH2341" s="202">
        <v>18054.55</v>
      </c>
      <c r="AJ2341" s="292"/>
      <c r="AK2341" s="293"/>
      <c r="AM2341" s="265" t="s">
        <v>51327</v>
      </c>
      <c r="AN2341" s="266">
        <v>6265</v>
      </c>
      <c r="AP2341" s="233" t="s">
        <v>38085</v>
      </c>
      <c r="AQ2341" s="234">
        <v>2264.52</v>
      </c>
      <c r="AS2341" s="211" t="s">
        <v>9539</v>
      </c>
      <c r="AT2341" s="212">
        <v>970</v>
      </c>
    </row>
    <row r="2342" spans="5:46" x14ac:dyDescent="0.3">
      <c r="E2342" s="263" t="s">
        <v>51043</v>
      </c>
      <c r="F2342" s="263"/>
      <c r="G2342" s="264">
        <v>142.5</v>
      </c>
      <c r="I2342" s="227" t="s">
        <v>37292</v>
      </c>
      <c r="J2342" s="227"/>
      <c r="K2342" s="228">
        <v>1500</v>
      </c>
      <c r="M2342" s="205" t="s">
        <v>2597</v>
      </c>
      <c r="N2342" s="205"/>
      <c r="O2342" s="206">
        <v>34912.949999999997</v>
      </c>
      <c r="U2342" s="309" t="s">
        <v>55038</v>
      </c>
      <c r="V2342" s="310">
        <v>37647.94</v>
      </c>
      <c r="X2342" s="267" t="s">
        <v>16967</v>
      </c>
      <c r="Y2342" s="268">
        <v>1202708.57</v>
      </c>
      <c r="AA2342" s="229" t="s">
        <v>34666</v>
      </c>
      <c r="AB2342" s="230">
        <v>42304.02</v>
      </c>
      <c r="AD2342" s="209" t="s">
        <v>16859</v>
      </c>
      <c r="AE2342" s="210">
        <v>5822.46</v>
      </c>
      <c r="AF2342" s="93"/>
      <c r="AG2342" s="201" t="s">
        <v>32515</v>
      </c>
      <c r="AH2342" s="202">
        <v>121523.36</v>
      </c>
      <c r="AJ2342" s="292"/>
      <c r="AK2342" s="293"/>
      <c r="AM2342" s="265" t="s">
        <v>51328</v>
      </c>
      <c r="AN2342" s="266">
        <v>142.5</v>
      </c>
      <c r="AP2342" s="233" t="s">
        <v>38116</v>
      </c>
      <c r="AQ2342" s="234">
        <v>1500</v>
      </c>
      <c r="AS2342" s="211" t="s">
        <v>11341</v>
      </c>
      <c r="AT2342" s="212">
        <v>968.55</v>
      </c>
    </row>
    <row r="2343" spans="5:46" x14ac:dyDescent="0.3">
      <c r="E2343" s="263" t="s">
        <v>51044</v>
      </c>
      <c r="F2343" s="263"/>
      <c r="G2343" s="264">
        <v>17973.66</v>
      </c>
      <c r="I2343" s="227" t="s">
        <v>37293</v>
      </c>
      <c r="J2343" s="227"/>
      <c r="K2343" s="228">
        <v>16211.04</v>
      </c>
      <c r="M2343" s="205" t="s">
        <v>2598</v>
      </c>
      <c r="N2343" s="205"/>
      <c r="O2343" s="206">
        <v>148831</v>
      </c>
      <c r="U2343" s="309" t="s">
        <v>67428</v>
      </c>
      <c r="V2343" s="310">
        <v>12774.05</v>
      </c>
      <c r="X2343" s="267" t="s">
        <v>63626</v>
      </c>
      <c r="Y2343" s="268">
        <v>59640</v>
      </c>
      <c r="AA2343" s="229" t="s">
        <v>46721</v>
      </c>
      <c r="AB2343" s="230">
        <v>0.74</v>
      </c>
      <c r="AD2343" s="209" t="s">
        <v>16860</v>
      </c>
      <c r="AE2343" s="210">
        <v>2344.2399999999998</v>
      </c>
      <c r="AF2343" s="93"/>
      <c r="AG2343" s="201" t="s">
        <v>32516</v>
      </c>
      <c r="AH2343" s="202">
        <v>5444.74</v>
      </c>
      <c r="AJ2343" s="292"/>
      <c r="AK2343" s="293"/>
      <c r="AM2343" s="265" t="s">
        <v>51330</v>
      </c>
      <c r="AN2343" s="266">
        <v>17973.66</v>
      </c>
      <c r="AP2343" s="233" t="s">
        <v>38120</v>
      </c>
      <c r="AQ2343" s="234">
        <v>16211.04</v>
      </c>
      <c r="AS2343" s="211" t="s">
        <v>11600</v>
      </c>
      <c r="AT2343" s="212">
        <v>13500</v>
      </c>
    </row>
    <row r="2344" spans="5:46" x14ac:dyDescent="0.3">
      <c r="E2344" s="263" t="s">
        <v>51045</v>
      </c>
      <c r="F2344" s="263"/>
      <c r="G2344" s="264">
        <v>43657.59</v>
      </c>
      <c r="I2344" s="227" t="s">
        <v>37294</v>
      </c>
      <c r="J2344" s="227"/>
      <c r="K2344" s="228">
        <v>62904.52</v>
      </c>
      <c r="M2344" s="205" t="s">
        <v>2599</v>
      </c>
      <c r="N2344" s="205"/>
      <c r="O2344" s="206">
        <v>2966.66</v>
      </c>
      <c r="U2344" s="309" t="s">
        <v>55039</v>
      </c>
      <c r="V2344" s="310">
        <v>3739.35</v>
      </c>
      <c r="X2344" s="267" t="s">
        <v>42231</v>
      </c>
      <c r="Y2344" s="268">
        <v>3785.5</v>
      </c>
      <c r="AA2344" s="229" t="s">
        <v>51811</v>
      </c>
      <c r="AB2344" s="230">
        <v>727.6</v>
      </c>
      <c r="AD2344" s="209" t="s">
        <v>16861</v>
      </c>
      <c r="AE2344" s="210">
        <v>7144.61</v>
      </c>
      <c r="AF2344" s="93"/>
      <c r="AG2344" s="201" t="s">
        <v>32517</v>
      </c>
      <c r="AH2344" s="202">
        <v>335575.63</v>
      </c>
      <c r="AJ2344" s="292"/>
      <c r="AK2344" s="293"/>
      <c r="AM2344" s="265" t="s">
        <v>51331</v>
      </c>
      <c r="AN2344" s="266">
        <v>43657.59</v>
      </c>
      <c r="AP2344" s="233" t="s">
        <v>38127</v>
      </c>
      <c r="AQ2344" s="234">
        <v>62904.52</v>
      </c>
      <c r="AS2344" s="211" t="s">
        <v>9914</v>
      </c>
      <c r="AT2344" s="212">
        <v>100673.49</v>
      </c>
    </row>
    <row r="2345" spans="5:46" x14ac:dyDescent="0.3">
      <c r="E2345" s="263" t="s">
        <v>51046</v>
      </c>
      <c r="F2345" s="263"/>
      <c r="G2345" s="264">
        <v>14013</v>
      </c>
      <c r="I2345" s="227" t="s">
        <v>37297</v>
      </c>
      <c r="J2345" s="227"/>
      <c r="K2345" s="228">
        <v>108480</v>
      </c>
      <c r="M2345" s="205" t="s">
        <v>2600</v>
      </c>
      <c r="N2345" s="205"/>
      <c r="O2345" s="206">
        <v>38531</v>
      </c>
      <c r="U2345" s="309" t="s">
        <v>55040</v>
      </c>
      <c r="V2345" s="310">
        <v>11914.08</v>
      </c>
      <c r="X2345" s="267" t="s">
        <v>33220</v>
      </c>
      <c r="Y2345" s="268">
        <v>36454.230000000003</v>
      </c>
      <c r="AA2345" s="229" t="s">
        <v>34667</v>
      </c>
      <c r="AB2345" s="230">
        <v>888.06</v>
      </c>
      <c r="AD2345" s="209" t="s">
        <v>16862</v>
      </c>
      <c r="AE2345" s="210">
        <v>538.02</v>
      </c>
      <c r="AF2345" s="93"/>
      <c r="AG2345" s="201" t="s">
        <v>13962</v>
      </c>
      <c r="AH2345" s="202">
        <v>32814.14</v>
      </c>
      <c r="AJ2345" s="292"/>
      <c r="AK2345" s="293"/>
      <c r="AM2345" s="265" t="s">
        <v>51332</v>
      </c>
      <c r="AN2345" s="266">
        <v>14013</v>
      </c>
      <c r="AP2345" s="233" t="s">
        <v>38147</v>
      </c>
      <c r="AQ2345" s="234">
        <v>108480</v>
      </c>
      <c r="AS2345" s="211" t="s">
        <v>6753</v>
      </c>
      <c r="AT2345" s="212">
        <v>22528</v>
      </c>
    </row>
    <row r="2346" spans="5:46" x14ac:dyDescent="0.3">
      <c r="E2346" s="263" t="s">
        <v>51047</v>
      </c>
      <c r="F2346" s="263"/>
      <c r="G2346" s="264">
        <v>122176.94</v>
      </c>
      <c r="I2346" s="227" t="s">
        <v>37301</v>
      </c>
      <c r="J2346" s="227"/>
      <c r="K2346" s="228">
        <v>4866.68</v>
      </c>
      <c r="M2346" s="205" t="s">
        <v>2601</v>
      </c>
      <c r="N2346" s="205"/>
      <c r="O2346" s="206">
        <v>428495.5</v>
      </c>
      <c r="U2346" s="309" t="s">
        <v>67429</v>
      </c>
      <c r="V2346" s="310">
        <v>16237.59</v>
      </c>
      <c r="X2346" s="267" t="s">
        <v>42232</v>
      </c>
      <c r="Y2346" s="268">
        <v>47460</v>
      </c>
      <c r="AA2346" s="229" t="s">
        <v>33216</v>
      </c>
      <c r="AB2346" s="230">
        <v>3364.35</v>
      </c>
      <c r="AD2346" s="209" t="s">
        <v>16863</v>
      </c>
      <c r="AE2346" s="210">
        <v>1143.78</v>
      </c>
      <c r="AF2346" s="93"/>
      <c r="AG2346" s="201" t="s">
        <v>32518</v>
      </c>
      <c r="AH2346" s="202">
        <v>450</v>
      </c>
      <c r="AJ2346" s="292"/>
      <c r="AK2346" s="293"/>
      <c r="AM2346" s="265" t="s">
        <v>51333</v>
      </c>
      <c r="AN2346" s="266">
        <v>122176.94</v>
      </c>
      <c r="AP2346" s="233" t="s">
        <v>38176</v>
      </c>
      <c r="AQ2346" s="234">
        <v>4866.68</v>
      </c>
      <c r="AS2346" s="211" t="s">
        <v>7154</v>
      </c>
      <c r="AT2346" s="212">
        <v>213</v>
      </c>
    </row>
    <row r="2347" spans="5:46" x14ac:dyDescent="0.3">
      <c r="E2347" s="263" t="s">
        <v>51048</v>
      </c>
      <c r="F2347" s="263"/>
      <c r="G2347" s="264">
        <v>5153</v>
      </c>
      <c r="I2347" s="227" t="s">
        <v>37302</v>
      </c>
      <c r="J2347" s="227"/>
      <c r="K2347" s="228">
        <v>734.04</v>
      </c>
      <c r="M2347" s="205" t="s">
        <v>2602</v>
      </c>
      <c r="N2347" s="205"/>
      <c r="O2347" s="206">
        <v>236480</v>
      </c>
      <c r="U2347" s="309" t="s">
        <v>66576</v>
      </c>
      <c r="V2347" s="310">
        <v>7550.49</v>
      </c>
      <c r="X2347" s="267" t="s">
        <v>16968</v>
      </c>
      <c r="Y2347" s="268">
        <v>4500</v>
      </c>
      <c r="AA2347" s="229" t="s">
        <v>34668</v>
      </c>
      <c r="AB2347" s="230">
        <v>1549.57</v>
      </c>
      <c r="AD2347" s="209" t="s">
        <v>16864</v>
      </c>
      <c r="AE2347" s="210">
        <v>2454.7600000000002</v>
      </c>
      <c r="AF2347" s="93"/>
      <c r="AG2347" s="201" t="s">
        <v>13963</v>
      </c>
      <c r="AH2347" s="202">
        <v>25658.03</v>
      </c>
      <c r="AJ2347" s="292"/>
      <c r="AK2347" s="293"/>
      <c r="AM2347" s="265" t="s">
        <v>51334</v>
      </c>
      <c r="AN2347" s="266">
        <v>5153</v>
      </c>
      <c r="AP2347" s="233" t="s">
        <v>38181</v>
      </c>
      <c r="AQ2347" s="234">
        <v>734.04</v>
      </c>
      <c r="AS2347" s="211" t="s">
        <v>7427</v>
      </c>
      <c r="AT2347" s="212">
        <v>21831</v>
      </c>
    </row>
    <row r="2348" spans="5:46" x14ac:dyDescent="0.3">
      <c r="E2348" s="263" t="s">
        <v>51049</v>
      </c>
      <c r="F2348" s="263"/>
      <c r="G2348" s="264">
        <v>255337.19</v>
      </c>
      <c r="I2348" s="227" t="s">
        <v>37303</v>
      </c>
      <c r="J2348" s="227"/>
      <c r="K2348" s="228">
        <v>17567.310000000001</v>
      </c>
      <c r="M2348" s="205" t="s">
        <v>2603</v>
      </c>
      <c r="N2348" s="205"/>
      <c r="O2348" s="206">
        <v>110318.64</v>
      </c>
      <c r="U2348" s="309" t="s">
        <v>67430</v>
      </c>
      <c r="V2348" s="310">
        <v>1560</v>
      </c>
      <c r="X2348" s="267" t="s">
        <v>38919</v>
      </c>
      <c r="Y2348" s="268">
        <v>47430.9</v>
      </c>
      <c r="AA2348" s="229" t="s">
        <v>34669</v>
      </c>
      <c r="AB2348" s="230">
        <v>194.65</v>
      </c>
      <c r="AD2348" s="209" t="s">
        <v>16865</v>
      </c>
      <c r="AE2348" s="210">
        <v>5854.16</v>
      </c>
      <c r="AF2348" s="93"/>
      <c r="AG2348" s="201" t="s">
        <v>13964</v>
      </c>
      <c r="AH2348" s="202">
        <v>69297.399999999994</v>
      </c>
      <c r="AJ2348" s="292"/>
      <c r="AK2348" s="293"/>
      <c r="AM2348" s="265" t="s">
        <v>51335</v>
      </c>
      <c r="AN2348" s="266">
        <v>255337.19</v>
      </c>
      <c r="AP2348" s="233" t="s">
        <v>38185</v>
      </c>
      <c r="AQ2348" s="234">
        <v>17567.310000000001</v>
      </c>
      <c r="AS2348" s="211" t="s">
        <v>9020</v>
      </c>
      <c r="AT2348" s="212">
        <v>155.87</v>
      </c>
    </row>
    <row r="2349" spans="5:46" x14ac:dyDescent="0.3">
      <c r="E2349" s="263" t="s">
        <v>51050</v>
      </c>
      <c r="F2349" s="263"/>
      <c r="G2349" s="264">
        <v>6802.2</v>
      </c>
      <c r="I2349" s="227" t="s">
        <v>37304</v>
      </c>
      <c r="J2349" s="227"/>
      <c r="K2349" s="228">
        <v>9923.0499999999993</v>
      </c>
      <c r="M2349" s="205" t="s">
        <v>2604</v>
      </c>
      <c r="N2349" s="205"/>
      <c r="O2349" s="206">
        <v>232601.60000000001</v>
      </c>
      <c r="U2349" s="309" t="s">
        <v>67431</v>
      </c>
      <c r="V2349" s="310">
        <v>250</v>
      </c>
      <c r="X2349" s="267" t="s">
        <v>40152</v>
      </c>
      <c r="Y2349" s="268">
        <v>429000</v>
      </c>
      <c r="AA2349" s="229" t="s">
        <v>33217</v>
      </c>
      <c r="AB2349" s="230">
        <v>227.23</v>
      </c>
      <c r="AD2349" s="209" t="s">
        <v>16866</v>
      </c>
      <c r="AE2349" s="210">
        <v>479.94</v>
      </c>
      <c r="AF2349" s="93"/>
      <c r="AG2349" s="201" t="s">
        <v>24862</v>
      </c>
      <c r="AH2349" s="202">
        <v>78711.22</v>
      </c>
      <c r="AJ2349" s="292"/>
      <c r="AK2349" s="293"/>
      <c r="AM2349" s="265" t="s">
        <v>51337</v>
      </c>
      <c r="AN2349" s="266">
        <v>6802.2</v>
      </c>
      <c r="AP2349" s="233" t="s">
        <v>38188</v>
      </c>
      <c r="AQ2349" s="234">
        <v>9923.0499999999993</v>
      </c>
      <c r="AS2349" s="211" t="s">
        <v>9340</v>
      </c>
      <c r="AT2349" s="212">
        <v>34679.24</v>
      </c>
    </row>
    <row r="2350" spans="5:46" x14ac:dyDescent="0.3">
      <c r="E2350" s="263" t="s">
        <v>51051</v>
      </c>
      <c r="F2350" s="263"/>
      <c r="G2350" s="264">
        <v>2716.32</v>
      </c>
      <c r="I2350" s="227" t="s">
        <v>37305</v>
      </c>
      <c r="J2350" s="227"/>
      <c r="K2350" s="228">
        <v>22260.87</v>
      </c>
      <c r="M2350" s="205" t="s">
        <v>2605</v>
      </c>
      <c r="N2350" s="205"/>
      <c r="O2350" s="206">
        <v>986</v>
      </c>
      <c r="U2350" s="309" t="s">
        <v>67432</v>
      </c>
      <c r="V2350" s="310">
        <v>23</v>
      </c>
      <c r="X2350" s="267" t="s">
        <v>64065</v>
      </c>
      <c r="Y2350" s="268">
        <v>2120.4299999999998</v>
      </c>
      <c r="AA2350" s="229" t="s">
        <v>47835</v>
      </c>
      <c r="AB2350" s="230">
        <v>1207.27</v>
      </c>
      <c r="AD2350" s="209" t="s">
        <v>16867</v>
      </c>
      <c r="AE2350" s="210">
        <v>576.01</v>
      </c>
      <c r="AF2350" s="93"/>
      <c r="AG2350" s="201" t="s">
        <v>13965</v>
      </c>
      <c r="AH2350" s="202">
        <v>420558.46</v>
      </c>
      <c r="AJ2350" s="292"/>
      <c r="AK2350" s="293"/>
      <c r="AM2350" s="265" t="s">
        <v>51338</v>
      </c>
      <c r="AN2350" s="266">
        <v>2716.32</v>
      </c>
      <c r="AP2350" s="233" t="s">
        <v>38192</v>
      </c>
      <c r="AQ2350" s="234">
        <v>22260.87</v>
      </c>
      <c r="AS2350" s="211" t="s">
        <v>11120</v>
      </c>
      <c r="AT2350" s="212">
        <v>2760</v>
      </c>
    </row>
    <row r="2351" spans="5:46" x14ac:dyDescent="0.3">
      <c r="E2351" s="263" t="s">
        <v>51052</v>
      </c>
      <c r="F2351" s="263"/>
      <c r="G2351" s="264">
        <v>8378.1299999999992</v>
      </c>
      <c r="I2351" s="227" t="s">
        <v>37306</v>
      </c>
      <c r="J2351" s="227"/>
      <c r="K2351" s="228">
        <v>240431.83</v>
      </c>
      <c r="M2351" s="205" t="s">
        <v>2606</v>
      </c>
      <c r="N2351" s="205"/>
      <c r="O2351" s="206">
        <v>1779.78</v>
      </c>
      <c r="U2351" s="309" t="s">
        <v>61352</v>
      </c>
      <c r="V2351" s="310">
        <v>3237.56</v>
      </c>
      <c r="X2351" s="267" t="s">
        <v>57295</v>
      </c>
      <c r="Y2351" s="268">
        <v>56050</v>
      </c>
      <c r="AA2351" s="229" t="s">
        <v>46722</v>
      </c>
      <c r="AB2351" s="230">
        <v>2369.2399999999998</v>
      </c>
      <c r="AD2351" s="209" t="s">
        <v>16868</v>
      </c>
      <c r="AE2351" s="210">
        <v>281.45999999999998</v>
      </c>
      <c r="AF2351" s="93"/>
      <c r="AG2351" s="201" t="s">
        <v>13966</v>
      </c>
      <c r="AH2351" s="202">
        <v>123512.68</v>
      </c>
      <c r="AJ2351" s="292"/>
      <c r="AK2351" s="293"/>
      <c r="AM2351" s="265" t="s">
        <v>51339</v>
      </c>
      <c r="AN2351" s="266">
        <v>8378.1299999999992</v>
      </c>
      <c r="AP2351" s="233" t="s">
        <v>38197</v>
      </c>
      <c r="AQ2351" s="234">
        <v>240431.83</v>
      </c>
      <c r="AS2351" s="211" t="s">
        <v>9718</v>
      </c>
      <c r="AT2351" s="212">
        <v>1211.0899999999999</v>
      </c>
    </row>
    <row r="2352" spans="5:46" x14ac:dyDescent="0.3">
      <c r="E2352" s="263" t="s">
        <v>51053</v>
      </c>
      <c r="F2352" s="263"/>
      <c r="G2352" s="264">
        <v>15919.38</v>
      </c>
      <c r="I2352" s="227" t="s">
        <v>37307</v>
      </c>
      <c r="J2352" s="227"/>
      <c r="K2352" s="228">
        <v>5326</v>
      </c>
      <c r="M2352" s="205" t="s">
        <v>2607</v>
      </c>
      <c r="N2352" s="205"/>
      <c r="O2352" s="206">
        <v>6802</v>
      </c>
      <c r="U2352" s="309" t="s">
        <v>66577</v>
      </c>
      <c r="V2352" s="310">
        <v>66433.38</v>
      </c>
      <c r="X2352" s="267" t="s">
        <v>16969</v>
      </c>
      <c r="Y2352" s="268">
        <v>181827.51</v>
      </c>
      <c r="AA2352" s="229" t="s">
        <v>16955</v>
      </c>
      <c r="AB2352" s="230">
        <v>197758.78</v>
      </c>
      <c r="AD2352" s="209" t="s">
        <v>16869</v>
      </c>
      <c r="AE2352" s="210">
        <v>5739.36</v>
      </c>
      <c r="AF2352" s="93"/>
      <c r="AG2352" s="201" t="s">
        <v>13967</v>
      </c>
      <c r="AH2352" s="202">
        <v>58261.11</v>
      </c>
      <c r="AJ2352" s="292"/>
      <c r="AK2352" s="293"/>
      <c r="AM2352" s="265" t="s">
        <v>51340</v>
      </c>
      <c r="AN2352" s="266">
        <v>15919.38</v>
      </c>
      <c r="AP2352" s="233" t="s">
        <v>38202</v>
      </c>
      <c r="AQ2352" s="234">
        <v>5326</v>
      </c>
      <c r="AS2352" s="211" t="s">
        <v>11601</v>
      </c>
      <c r="AT2352" s="212">
        <v>67926.080000000002</v>
      </c>
    </row>
    <row r="2353" spans="5:46" x14ac:dyDescent="0.3">
      <c r="E2353" s="263" t="s">
        <v>51054</v>
      </c>
      <c r="F2353" s="263"/>
      <c r="G2353" s="264">
        <v>124360.28</v>
      </c>
      <c r="I2353" s="227" t="s">
        <v>37308</v>
      </c>
      <c r="J2353" s="227"/>
      <c r="K2353" s="228">
        <v>11353</v>
      </c>
      <c r="M2353" s="205" t="s">
        <v>2608</v>
      </c>
      <c r="N2353" s="205"/>
      <c r="O2353" s="206">
        <v>4330</v>
      </c>
      <c r="U2353" s="309" t="s">
        <v>67433</v>
      </c>
      <c r="V2353" s="310">
        <v>216.36</v>
      </c>
      <c r="X2353" s="267" t="s">
        <v>38920</v>
      </c>
      <c r="Y2353" s="268">
        <v>573295.64</v>
      </c>
      <c r="AA2353" s="229" t="s">
        <v>16956</v>
      </c>
      <c r="AB2353" s="230">
        <v>11249.79</v>
      </c>
      <c r="AD2353" s="209" t="s">
        <v>16870</v>
      </c>
      <c r="AE2353" s="210">
        <v>6519.87</v>
      </c>
      <c r="AF2353" s="93"/>
      <c r="AG2353" s="201" t="s">
        <v>13968</v>
      </c>
      <c r="AH2353" s="202">
        <v>137633.57</v>
      </c>
      <c r="AJ2353" s="292"/>
      <c r="AK2353" s="293"/>
      <c r="AM2353" s="265" t="s">
        <v>51341</v>
      </c>
      <c r="AN2353" s="266">
        <v>124360.28</v>
      </c>
      <c r="AP2353" s="233" t="s">
        <v>38208</v>
      </c>
      <c r="AQ2353" s="234">
        <v>11353</v>
      </c>
      <c r="AS2353" s="211" t="s">
        <v>9915</v>
      </c>
      <c r="AT2353" s="212">
        <v>151304.28</v>
      </c>
    </row>
    <row r="2354" spans="5:46" x14ac:dyDescent="0.3">
      <c r="E2354" s="263" t="s">
        <v>51055</v>
      </c>
      <c r="F2354" s="263"/>
      <c r="G2354" s="264">
        <v>44678</v>
      </c>
      <c r="I2354" s="227" t="s">
        <v>37310</v>
      </c>
      <c r="J2354" s="227"/>
      <c r="K2354" s="228">
        <v>36453</v>
      </c>
      <c r="M2354" s="205" t="s">
        <v>2609</v>
      </c>
      <c r="N2354" s="205"/>
      <c r="O2354" s="206">
        <v>54443</v>
      </c>
      <c r="U2354" s="309" t="s">
        <v>63649</v>
      </c>
      <c r="V2354" s="310">
        <v>4007.81</v>
      </c>
      <c r="X2354" s="267" t="s">
        <v>38921</v>
      </c>
      <c r="Y2354" s="268">
        <v>96537.36</v>
      </c>
      <c r="AA2354" s="229" t="s">
        <v>16957</v>
      </c>
      <c r="AB2354" s="230">
        <v>15450.36</v>
      </c>
      <c r="AD2354" s="209" t="s">
        <v>16871</v>
      </c>
      <c r="AE2354" s="210">
        <v>6675.16</v>
      </c>
      <c r="AF2354" s="93"/>
      <c r="AG2354" s="201" t="s">
        <v>13969</v>
      </c>
      <c r="AH2354" s="202">
        <v>107494.66</v>
      </c>
      <c r="AJ2354" s="292"/>
      <c r="AK2354" s="293"/>
      <c r="AM2354" s="265" t="s">
        <v>51342</v>
      </c>
      <c r="AN2354" s="266">
        <v>44678</v>
      </c>
      <c r="AP2354" s="233" t="s">
        <v>38222</v>
      </c>
      <c r="AQ2354" s="234">
        <v>36453</v>
      </c>
      <c r="AS2354" s="211" t="s">
        <v>6754</v>
      </c>
      <c r="AT2354" s="212">
        <v>23528.01</v>
      </c>
    </row>
    <row r="2355" spans="5:46" x14ac:dyDescent="0.3">
      <c r="E2355" s="263" t="s">
        <v>51056</v>
      </c>
      <c r="F2355" s="263"/>
      <c r="G2355" s="264">
        <v>20753.16</v>
      </c>
      <c r="I2355" s="227" t="s">
        <v>37311</v>
      </c>
      <c r="J2355" s="227"/>
      <c r="K2355" s="228">
        <v>16161.43</v>
      </c>
      <c r="M2355" s="205" t="s">
        <v>2610</v>
      </c>
      <c r="N2355" s="205"/>
      <c r="O2355" s="206">
        <v>410534</v>
      </c>
      <c r="U2355" s="309" t="s">
        <v>63650</v>
      </c>
      <c r="V2355" s="310">
        <v>306.43</v>
      </c>
      <c r="X2355" s="267" t="s">
        <v>59510</v>
      </c>
      <c r="Y2355" s="268">
        <v>7435.93</v>
      </c>
      <c r="AA2355" s="229" t="s">
        <v>16958</v>
      </c>
      <c r="AB2355" s="230">
        <v>31117.56</v>
      </c>
      <c r="AD2355" s="209" t="s">
        <v>16872</v>
      </c>
      <c r="AE2355" s="210">
        <v>10251.290000000001</v>
      </c>
      <c r="AF2355" s="93"/>
      <c r="AG2355" s="201" t="s">
        <v>24876</v>
      </c>
      <c r="AH2355" s="202">
        <v>121523.36</v>
      </c>
      <c r="AJ2355" s="292"/>
      <c r="AK2355" s="293"/>
      <c r="AM2355" s="265" t="s">
        <v>51343</v>
      </c>
      <c r="AN2355" s="266">
        <v>20753.16</v>
      </c>
      <c r="AP2355" s="233" t="s">
        <v>38227</v>
      </c>
      <c r="AQ2355" s="234">
        <v>16161.43</v>
      </c>
      <c r="AS2355" s="211" t="s">
        <v>6954</v>
      </c>
      <c r="AT2355" s="212">
        <v>2271</v>
      </c>
    </row>
    <row r="2356" spans="5:46" x14ac:dyDescent="0.3">
      <c r="E2356" s="263" t="s">
        <v>51057</v>
      </c>
      <c r="F2356" s="263"/>
      <c r="G2356" s="264">
        <v>22487.37</v>
      </c>
      <c r="I2356" s="227" t="s">
        <v>37312</v>
      </c>
      <c r="J2356" s="227"/>
      <c r="K2356" s="228">
        <v>5100.29</v>
      </c>
      <c r="M2356" s="205" t="s">
        <v>2611</v>
      </c>
      <c r="N2356" s="205"/>
      <c r="O2356" s="206">
        <v>12554.83</v>
      </c>
      <c r="U2356" s="309" t="s">
        <v>63651</v>
      </c>
      <c r="V2356" s="310">
        <v>920.85</v>
      </c>
      <c r="X2356" s="267" t="s">
        <v>47844</v>
      </c>
      <c r="Y2356" s="268">
        <v>144975.51999999999</v>
      </c>
      <c r="AA2356" s="229" t="s">
        <v>16959</v>
      </c>
      <c r="AB2356" s="230">
        <v>10717.89</v>
      </c>
      <c r="AD2356" s="209" t="s">
        <v>16873</v>
      </c>
      <c r="AE2356" s="210">
        <v>10625.83</v>
      </c>
      <c r="AF2356" s="93"/>
      <c r="AG2356" s="201" t="s">
        <v>24877</v>
      </c>
      <c r="AH2356" s="202">
        <v>5444.74</v>
      </c>
      <c r="AJ2356" s="292"/>
      <c r="AK2356" s="293"/>
      <c r="AM2356" s="265" t="s">
        <v>51344</v>
      </c>
      <c r="AN2356" s="266">
        <v>22487.37</v>
      </c>
      <c r="AP2356" s="233" t="s">
        <v>38232</v>
      </c>
      <c r="AQ2356" s="234">
        <v>5100.29</v>
      </c>
      <c r="AS2356" s="211" t="s">
        <v>7155</v>
      </c>
      <c r="AT2356" s="212">
        <v>684</v>
      </c>
    </row>
    <row r="2357" spans="5:46" x14ac:dyDescent="0.3">
      <c r="E2357" s="263" t="s">
        <v>51058</v>
      </c>
      <c r="F2357" s="263"/>
      <c r="G2357" s="264">
        <v>7137</v>
      </c>
      <c r="I2357" s="227" t="s">
        <v>37313</v>
      </c>
      <c r="J2357" s="227"/>
      <c r="K2357" s="228">
        <v>46656.83</v>
      </c>
      <c r="M2357" s="205" t="s">
        <v>2612</v>
      </c>
      <c r="N2357" s="205"/>
      <c r="O2357" s="206">
        <v>38205</v>
      </c>
      <c r="U2357" s="309" t="s">
        <v>67434</v>
      </c>
      <c r="V2357" s="310">
        <v>8900</v>
      </c>
      <c r="X2357" s="267" t="s">
        <v>16970</v>
      </c>
      <c r="Y2357" s="268">
        <v>789140.81</v>
      </c>
      <c r="AA2357" s="229" t="s">
        <v>47836</v>
      </c>
      <c r="AB2357" s="230">
        <v>6584.95</v>
      </c>
      <c r="AD2357" s="209" t="s">
        <v>16874</v>
      </c>
      <c r="AE2357" s="210">
        <v>50798.75</v>
      </c>
      <c r="AF2357" s="93"/>
      <c r="AG2357" s="201" t="s">
        <v>24881</v>
      </c>
      <c r="AH2357" s="202">
        <v>335575.63</v>
      </c>
      <c r="AJ2357" s="292"/>
      <c r="AK2357" s="293"/>
      <c r="AM2357" s="265" t="s">
        <v>51345</v>
      </c>
      <c r="AN2357" s="266">
        <v>7137</v>
      </c>
      <c r="AP2357" s="233" t="s">
        <v>38242</v>
      </c>
      <c r="AQ2357" s="234">
        <v>46656.83</v>
      </c>
      <c r="AS2357" s="211" t="s">
        <v>7428</v>
      </c>
      <c r="AT2357" s="212">
        <v>18061</v>
      </c>
    </row>
    <row r="2358" spans="5:46" x14ac:dyDescent="0.3">
      <c r="E2358" s="263" t="s">
        <v>51059</v>
      </c>
      <c r="F2358" s="263"/>
      <c r="G2358" s="264">
        <v>2240.5</v>
      </c>
      <c r="I2358" s="227" t="s">
        <v>37315</v>
      </c>
      <c r="J2358" s="227"/>
      <c r="K2358" s="228">
        <v>6217.6</v>
      </c>
      <c r="M2358" s="205" t="s">
        <v>2613</v>
      </c>
      <c r="N2358" s="205"/>
      <c r="O2358" s="206">
        <v>63290.03</v>
      </c>
      <c r="U2358" s="309" t="s">
        <v>63652</v>
      </c>
      <c r="V2358" s="310">
        <v>475.68</v>
      </c>
      <c r="X2358" s="267" t="s">
        <v>42233</v>
      </c>
      <c r="Y2358" s="268">
        <v>3558676.56</v>
      </c>
      <c r="AA2358" s="229" t="s">
        <v>44519</v>
      </c>
      <c r="AB2358" s="230">
        <v>33360</v>
      </c>
      <c r="AD2358" s="209" t="s">
        <v>16875</v>
      </c>
      <c r="AE2358" s="210">
        <v>52847.18</v>
      </c>
      <c r="AF2358" s="93"/>
      <c r="AG2358" s="201" t="s">
        <v>13970</v>
      </c>
      <c r="AH2358" s="202">
        <v>8791.3799999999992</v>
      </c>
      <c r="AJ2358" s="292"/>
      <c r="AK2358" s="293"/>
      <c r="AM2358" s="265" t="s">
        <v>51346</v>
      </c>
      <c r="AN2358" s="266">
        <v>2240.5</v>
      </c>
      <c r="AP2358" s="233" t="s">
        <v>38257</v>
      </c>
      <c r="AQ2358" s="234">
        <v>6217.6</v>
      </c>
      <c r="AS2358" s="211" t="s">
        <v>7836</v>
      </c>
      <c r="AT2358" s="212">
        <v>1140</v>
      </c>
    </row>
    <row r="2359" spans="5:46" x14ac:dyDescent="0.3">
      <c r="E2359" s="263" t="s">
        <v>51060</v>
      </c>
      <c r="F2359" s="263"/>
      <c r="G2359" s="264">
        <v>16405.38</v>
      </c>
      <c r="I2359" s="227" t="s">
        <v>37316</v>
      </c>
      <c r="J2359" s="227"/>
      <c r="K2359" s="228">
        <v>30955.200000000001</v>
      </c>
      <c r="M2359" s="205" t="s">
        <v>2614</v>
      </c>
      <c r="N2359" s="205"/>
      <c r="O2359" s="206">
        <v>2434</v>
      </c>
      <c r="U2359" s="309" t="s">
        <v>61354</v>
      </c>
      <c r="V2359" s="310">
        <v>237.46</v>
      </c>
      <c r="X2359" s="267" t="s">
        <v>61313</v>
      </c>
      <c r="Y2359" s="268">
        <v>-50146.43</v>
      </c>
      <c r="AA2359" s="229" t="s">
        <v>46723</v>
      </c>
      <c r="AB2359" s="230">
        <v>360</v>
      </c>
      <c r="AD2359" s="209" t="s">
        <v>16876</v>
      </c>
      <c r="AE2359" s="210">
        <v>5822.46</v>
      </c>
      <c r="AF2359" s="93"/>
      <c r="AG2359" s="201" t="s">
        <v>13971</v>
      </c>
      <c r="AH2359" s="202">
        <v>672.49</v>
      </c>
      <c r="AJ2359" s="292"/>
      <c r="AK2359" s="293"/>
      <c r="AM2359" s="265" t="s">
        <v>51347</v>
      </c>
      <c r="AN2359" s="266">
        <v>16405.38</v>
      </c>
      <c r="AP2359" s="233" t="s">
        <v>38265</v>
      </c>
      <c r="AQ2359" s="234">
        <v>30955.200000000001</v>
      </c>
      <c r="AS2359" s="211" t="s">
        <v>7971</v>
      </c>
      <c r="AT2359" s="212">
        <v>1142</v>
      </c>
    </row>
    <row r="2360" spans="5:46" x14ac:dyDescent="0.3">
      <c r="E2360" s="263" t="s">
        <v>51061</v>
      </c>
      <c r="F2360" s="263"/>
      <c r="G2360" s="264">
        <v>5738</v>
      </c>
      <c r="I2360" s="227" t="s">
        <v>37317</v>
      </c>
      <c r="J2360" s="227"/>
      <c r="K2360" s="228">
        <v>151066</v>
      </c>
      <c r="M2360" s="205" t="s">
        <v>2615</v>
      </c>
      <c r="N2360" s="205"/>
      <c r="O2360" s="206">
        <v>28261</v>
      </c>
      <c r="U2360" s="309" t="s">
        <v>60322</v>
      </c>
      <c r="V2360" s="310">
        <v>6053.11</v>
      </c>
      <c r="X2360" s="267" t="s">
        <v>58196</v>
      </c>
      <c r="Y2360" s="268">
        <v>5000</v>
      </c>
      <c r="AA2360" s="229" t="s">
        <v>47837</v>
      </c>
      <c r="AB2360" s="230">
        <v>2257.6</v>
      </c>
      <c r="AD2360" s="209" t="s">
        <v>16877</v>
      </c>
      <c r="AE2360" s="210">
        <v>2344.2399999999998</v>
      </c>
      <c r="AF2360" s="93"/>
      <c r="AG2360" s="201" t="s">
        <v>13972</v>
      </c>
      <c r="AH2360" s="202">
        <v>52.07</v>
      </c>
      <c r="AJ2360" s="292"/>
      <c r="AK2360" s="293"/>
      <c r="AM2360" s="265" t="s">
        <v>51348</v>
      </c>
      <c r="AN2360" s="266">
        <v>5738</v>
      </c>
      <c r="AP2360" s="233" t="s">
        <v>38270</v>
      </c>
      <c r="AQ2360" s="234">
        <v>151066</v>
      </c>
      <c r="AS2360" s="211" t="s">
        <v>8097</v>
      </c>
      <c r="AT2360" s="212">
        <v>1612</v>
      </c>
    </row>
    <row r="2361" spans="5:46" x14ac:dyDescent="0.3">
      <c r="E2361" s="263" t="s">
        <v>51062</v>
      </c>
      <c r="F2361" s="263"/>
      <c r="G2361" s="264">
        <v>8937</v>
      </c>
      <c r="I2361" s="227" t="s">
        <v>37319</v>
      </c>
      <c r="J2361" s="227"/>
      <c r="K2361" s="228">
        <v>73674.05</v>
      </c>
      <c r="M2361" s="205" t="s">
        <v>2616</v>
      </c>
      <c r="N2361" s="205"/>
      <c r="O2361" s="206">
        <v>187420.32</v>
      </c>
      <c r="U2361" s="309" t="s">
        <v>67435</v>
      </c>
      <c r="V2361" s="310">
        <v>4763.66</v>
      </c>
      <c r="X2361" s="267" t="s">
        <v>64066</v>
      </c>
      <c r="Y2361" s="268">
        <v>12999.99</v>
      </c>
      <c r="AA2361" s="229" t="s">
        <v>16961</v>
      </c>
      <c r="AB2361" s="230">
        <v>2481.35</v>
      </c>
      <c r="AD2361" s="209" t="s">
        <v>16878</v>
      </c>
      <c r="AE2361" s="210">
        <v>7144.61</v>
      </c>
      <c r="AF2361" s="93"/>
      <c r="AG2361" s="201" t="s">
        <v>13973</v>
      </c>
      <c r="AH2361" s="202">
        <v>19859.400000000001</v>
      </c>
      <c r="AJ2361" s="292"/>
      <c r="AK2361" s="293"/>
      <c r="AM2361" s="265" t="s">
        <v>51349</v>
      </c>
      <c r="AN2361" s="266">
        <v>8937</v>
      </c>
      <c r="AP2361" s="233" t="s">
        <v>38280</v>
      </c>
      <c r="AQ2361" s="234">
        <v>73674.05</v>
      </c>
      <c r="AS2361" s="211" t="s">
        <v>8216</v>
      </c>
      <c r="AT2361" s="212">
        <v>7837</v>
      </c>
    </row>
    <row r="2362" spans="5:46" x14ac:dyDescent="0.3">
      <c r="E2362" s="263" t="s">
        <v>51063</v>
      </c>
      <c r="F2362" s="263"/>
      <c r="G2362" s="264">
        <v>7589.12</v>
      </c>
      <c r="I2362" s="227" t="s">
        <v>37320</v>
      </c>
      <c r="J2362" s="227"/>
      <c r="K2362" s="228">
        <v>16838.37</v>
      </c>
      <c r="M2362" s="205" t="s">
        <v>2617</v>
      </c>
      <c r="N2362" s="205"/>
      <c r="O2362" s="206">
        <v>603406.67000000004</v>
      </c>
      <c r="U2362" s="309" t="s">
        <v>33389</v>
      </c>
      <c r="V2362" s="310">
        <v>129.6</v>
      </c>
      <c r="X2362" s="267" t="s">
        <v>61868</v>
      </c>
      <c r="Y2362" s="268">
        <v>2339.9499999999998</v>
      </c>
      <c r="AA2362" s="229" t="s">
        <v>16962</v>
      </c>
      <c r="AB2362" s="230">
        <v>8537.49</v>
      </c>
      <c r="AD2362" s="209" t="s">
        <v>16879</v>
      </c>
      <c r="AE2362" s="210">
        <v>90548.84</v>
      </c>
      <c r="AF2362" s="93"/>
      <c r="AG2362" s="201" t="s">
        <v>32519</v>
      </c>
      <c r="AH2362" s="202">
        <v>3214.38</v>
      </c>
      <c r="AJ2362" s="292"/>
      <c r="AK2362" s="293"/>
      <c r="AM2362" s="265" t="s">
        <v>51350</v>
      </c>
      <c r="AN2362" s="266">
        <v>7589.12</v>
      </c>
      <c r="AP2362" s="233" t="s">
        <v>38285</v>
      </c>
      <c r="AQ2362" s="234">
        <v>16838.37</v>
      </c>
      <c r="AS2362" s="211" t="s">
        <v>8754</v>
      </c>
      <c r="AT2362" s="212">
        <v>2000</v>
      </c>
    </row>
    <row r="2363" spans="5:46" x14ac:dyDescent="0.3">
      <c r="E2363" s="263" t="s">
        <v>51064</v>
      </c>
      <c r="F2363" s="263"/>
      <c r="G2363" s="264">
        <v>5973</v>
      </c>
      <c r="I2363" s="227" t="s">
        <v>37321</v>
      </c>
      <c r="J2363" s="227"/>
      <c r="K2363" s="228">
        <v>6614</v>
      </c>
      <c r="M2363" s="205" t="s">
        <v>2618</v>
      </c>
      <c r="N2363" s="205"/>
      <c r="O2363" s="206">
        <v>8304</v>
      </c>
      <c r="U2363" s="309" t="s">
        <v>18637</v>
      </c>
      <c r="V2363" s="310">
        <v>21052.99</v>
      </c>
      <c r="X2363" s="267" t="s">
        <v>55884</v>
      </c>
      <c r="Y2363" s="268">
        <v>2794.03</v>
      </c>
      <c r="AA2363" s="229" t="s">
        <v>44520</v>
      </c>
      <c r="AB2363" s="230">
        <v>3887.16</v>
      </c>
      <c r="AD2363" s="209" t="s">
        <v>16880</v>
      </c>
      <c r="AE2363" s="210">
        <v>538.02</v>
      </c>
      <c r="AF2363" s="93"/>
      <c r="AG2363" s="201" t="s">
        <v>32520</v>
      </c>
      <c r="AH2363" s="202">
        <v>38726.620000000003</v>
      </c>
      <c r="AJ2363" s="292"/>
      <c r="AK2363" s="293"/>
      <c r="AM2363" s="265" t="s">
        <v>51351</v>
      </c>
      <c r="AN2363" s="266">
        <v>5973</v>
      </c>
      <c r="AP2363" s="233" t="s">
        <v>38289</v>
      </c>
      <c r="AQ2363" s="234">
        <v>6614</v>
      </c>
      <c r="AS2363" s="211" t="s">
        <v>9021</v>
      </c>
      <c r="AT2363" s="212">
        <v>10136</v>
      </c>
    </row>
    <row r="2364" spans="5:46" x14ac:dyDescent="0.3">
      <c r="E2364" s="263" t="s">
        <v>51065</v>
      </c>
      <c r="F2364" s="263"/>
      <c r="G2364" s="264">
        <v>2986</v>
      </c>
      <c r="I2364" s="227" t="s">
        <v>37322</v>
      </c>
      <c r="J2364" s="227"/>
      <c r="K2364" s="228">
        <v>41782.53</v>
      </c>
      <c r="M2364" s="205" t="s">
        <v>2619</v>
      </c>
      <c r="N2364" s="205"/>
      <c r="O2364" s="206">
        <v>12375</v>
      </c>
      <c r="U2364" s="309" t="s">
        <v>63653</v>
      </c>
      <c r="V2364" s="310">
        <v>27800</v>
      </c>
      <c r="X2364" s="267" t="s">
        <v>58197</v>
      </c>
      <c r="Y2364" s="268">
        <v>24800</v>
      </c>
      <c r="AA2364" s="229" t="s">
        <v>40146</v>
      </c>
      <c r="AB2364" s="230">
        <v>61294.41</v>
      </c>
      <c r="AD2364" s="209" t="s">
        <v>16881</v>
      </c>
      <c r="AE2364" s="210">
        <v>1143.78</v>
      </c>
      <c r="AF2364" s="93"/>
      <c r="AG2364" s="201" t="s">
        <v>13974</v>
      </c>
      <c r="AH2364" s="202">
        <v>435</v>
      </c>
      <c r="AJ2364" s="292"/>
      <c r="AK2364" s="293"/>
      <c r="AM2364" s="265" t="s">
        <v>51352</v>
      </c>
      <c r="AN2364" s="266">
        <v>2986</v>
      </c>
      <c r="AP2364" s="233" t="s">
        <v>38304</v>
      </c>
      <c r="AQ2364" s="234">
        <v>41782.53</v>
      </c>
      <c r="AS2364" s="211" t="s">
        <v>9341</v>
      </c>
      <c r="AT2364" s="212">
        <v>145440.38</v>
      </c>
    </row>
    <row r="2365" spans="5:46" x14ac:dyDescent="0.3">
      <c r="E2365" s="263" t="s">
        <v>51066</v>
      </c>
      <c r="F2365" s="263"/>
      <c r="G2365" s="264">
        <v>18445</v>
      </c>
      <c r="I2365" s="227" t="s">
        <v>37323</v>
      </c>
      <c r="J2365" s="227"/>
      <c r="K2365" s="228">
        <v>66079.34</v>
      </c>
      <c r="M2365" s="205" t="s">
        <v>2620</v>
      </c>
      <c r="N2365" s="205"/>
      <c r="O2365" s="206">
        <v>293.45999999999998</v>
      </c>
      <c r="U2365" s="309" t="s">
        <v>18638</v>
      </c>
      <c r="V2365" s="310">
        <v>4111.63</v>
      </c>
      <c r="X2365" s="267" t="s">
        <v>51817</v>
      </c>
      <c r="Y2365" s="268">
        <v>3017.48</v>
      </c>
      <c r="AA2365" s="229" t="s">
        <v>47838</v>
      </c>
      <c r="AB2365" s="230">
        <v>2749.48</v>
      </c>
      <c r="AD2365" s="209" t="s">
        <v>16882</v>
      </c>
      <c r="AE2365" s="210">
        <v>2454.7600000000002</v>
      </c>
      <c r="AF2365" s="93"/>
      <c r="AG2365" s="201" t="s">
        <v>13975</v>
      </c>
      <c r="AH2365" s="202">
        <v>8791.3799999999992</v>
      </c>
      <c r="AJ2365" s="292"/>
      <c r="AK2365" s="293"/>
      <c r="AM2365" s="265" t="s">
        <v>51353</v>
      </c>
      <c r="AN2365" s="266">
        <v>18445</v>
      </c>
      <c r="AP2365" s="233" t="s">
        <v>38311</v>
      </c>
      <c r="AQ2365" s="234">
        <v>66079.34</v>
      </c>
      <c r="AS2365" s="211" t="s">
        <v>10934</v>
      </c>
      <c r="AT2365" s="212">
        <v>630</v>
      </c>
    </row>
    <row r="2366" spans="5:46" x14ac:dyDescent="0.3">
      <c r="E2366" s="263" t="s">
        <v>51067</v>
      </c>
      <c r="F2366" s="263"/>
      <c r="G2366" s="264">
        <v>30601.759999999998</v>
      </c>
      <c r="I2366" s="227" t="s">
        <v>37324</v>
      </c>
      <c r="J2366" s="227"/>
      <c r="K2366" s="228">
        <v>17717.28</v>
      </c>
      <c r="M2366" s="205" t="s">
        <v>2621</v>
      </c>
      <c r="N2366" s="205"/>
      <c r="O2366" s="206">
        <v>73748.27</v>
      </c>
      <c r="U2366" s="309" t="s">
        <v>18639</v>
      </c>
      <c r="V2366" s="310">
        <v>10540.1</v>
      </c>
      <c r="X2366" s="267" t="s">
        <v>58843</v>
      </c>
      <c r="Y2366" s="268">
        <v>2014.88</v>
      </c>
      <c r="AA2366" s="229" t="s">
        <v>38912</v>
      </c>
      <c r="AB2366" s="230">
        <v>76116</v>
      </c>
      <c r="AD2366" s="209" t="s">
        <v>16883</v>
      </c>
      <c r="AE2366" s="210">
        <v>5854.16</v>
      </c>
      <c r="AF2366" s="93"/>
      <c r="AG2366" s="201" t="s">
        <v>13976</v>
      </c>
      <c r="AH2366" s="202">
        <v>672.49</v>
      </c>
      <c r="AJ2366" s="292"/>
      <c r="AK2366" s="293"/>
      <c r="AM2366" s="265" t="s">
        <v>51354</v>
      </c>
      <c r="AN2366" s="266">
        <v>30601.759999999998</v>
      </c>
      <c r="AP2366" s="233" t="s">
        <v>38319</v>
      </c>
      <c r="AQ2366" s="234">
        <v>17717.28</v>
      </c>
      <c r="AS2366" s="211" t="s">
        <v>11342</v>
      </c>
      <c r="AT2366" s="212">
        <v>1647.03</v>
      </c>
    </row>
    <row r="2367" spans="5:46" x14ac:dyDescent="0.3">
      <c r="E2367" s="263" t="s">
        <v>51068</v>
      </c>
      <c r="F2367" s="263"/>
      <c r="G2367" s="264">
        <v>914.78</v>
      </c>
      <c r="I2367" s="227" t="s">
        <v>37325</v>
      </c>
      <c r="J2367" s="227"/>
      <c r="K2367" s="228">
        <v>14690.02</v>
      </c>
      <c r="M2367" s="205" t="s">
        <v>2622</v>
      </c>
      <c r="N2367" s="205"/>
      <c r="O2367" s="206">
        <v>411942.24</v>
      </c>
      <c r="U2367" s="309" t="s">
        <v>55977</v>
      </c>
      <c r="V2367" s="310">
        <v>1855.18</v>
      </c>
      <c r="X2367" s="267" t="s">
        <v>51818</v>
      </c>
      <c r="Y2367" s="268">
        <v>240039.34</v>
      </c>
      <c r="AA2367" s="229" t="s">
        <v>47839</v>
      </c>
      <c r="AB2367" s="230">
        <v>17223.439999999999</v>
      </c>
      <c r="AD2367" s="209" t="s">
        <v>16884</v>
      </c>
      <c r="AE2367" s="210">
        <v>10464.56</v>
      </c>
      <c r="AF2367" s="93"/>
      <c r="AG2367" s="201" t="s">
        <v>13977</v>
      </c>
      <c r="AH2367" s="202">
        <v>52.07</v>
      </c>
      <c r="AJ2367" s="292"/>
      <c r="AK2367" s="293"/>
      <c r="AM2367" s="265" t="s">
        <v>51355</v>
      </c>
      <c r="AN2367" s="266">
        <v>914.78</v>
      </c>
      <c r="AP2367" s="233" t="s">
        <v>38324</v>
      </c>
      <c r="AQ2367" s="234">
        <v>14690.02</v>
      </c>
      <c r="AS2367" s="211" t="s">
        <v>11602</v>
      </c>
      <c r="AT2367" s="212">
        <v>24171.59</v>
      </c>
    </row>
    <row r="2368" spans="5:46" x14ac:dyDescent="0.3">
      <c r="E2368" s="263" t="s">
        <v>51069</v>
      </c>
      <c r="F2368" s="263"/>
      <c r="G2368" s="264">
        <v>8524.36</v>
      </c>
      <c r="I2368" s="227" t="s">
        <v>37326</v>
      </c>
      <c r="J2368" s="227"/>
      <c r="K2368" s="228">
        <v>2000</v>
      </c>
      <c r="M2368" s="205" t="s">
        <v>2623</v>
      </c>
      <c r="N2368" s="205"/>
      <c r="O2368" s="206">
        <v>54134.05</v>
      </c>
      <c r="U2368" s="309" t="s">
        <v>55044</v>
      </c>
      <c r="V2368" s="310">
        <v>54060.79</v>
      </c>
      <c r="X2368" s="267" t="s">
        <v>51819</v>
      </c>
      <c r="Y2368" s="268">
        <v>18704.169999999998</v>
      </c>
      <c r="AA2368" s="229" t="s">
        <v>38913</v>
      </c>
      <c r="AB2368" s="230">
        <v>212672.57</v>
      </c>
      <c r="AD2368" s="209" t="s">
        <v>16885</v>
      </c>
      <c r="AE2368" s="210">
        <v>40875.449999999997</v>
      </c>
      <c r="AF2368" s="93"/>
      <c r="AG2368" s="201" t="s">
        <v>32521</v>
      </c>
      <c r="AH2368" s="202">
        <v>3214.38</v>
      </c>
      <c r="AJ2368" s="292"/>
      <c r="AK2368" s="293"/>
      <c r="AM2368" s="265" t="s">
        <v>51356</v>
      </c>
      <c r="AN2368" s="266">
        <v>8524.36</v>
      </c>
      <c r="AP2368" s="233" t="s">
        <v>38328</v>
      </c>
      <c r="AQ2368" s="234">
        <v>2000</v>
      </c>
      <c r="AS2368" s="211" t="s">
        <v>9916</v>
      </c>
      <c r="AT2368" s="212">
        <v>240300.01</v>
      </c>
    </row>
    <row r="2369" spans="5:46" x14ac:dyDescent="0.3">
      <c r="E2369" s="263" t="s">
        <v>51070</v>
      </c>
      <c r="F2369" s="263"/>
      <c r="G2369" s="264">
        <v>45859.63</v>
      </c>
      <c r="I2369" s="227" t="s">
        <v>37327</v>
      </c>
      <c r="J2369" s="227"/>
      <c r="K2369" s="228">
        <v>19776.73</v>
      </c>
      <c r="M2369" s="205" t="s">
        <v>2624</v>
      </c>
      <c r="N2369" s="205"/>
      <c r="O2369" s="206">
        <v>24205.24</v>
      </c>
      <c r="U2369" s="309" t="s">
        <v>18641</v>
      </c>
      <c r="V2369" s="310">
        <v>19982.79</v>
      </c>
      <c r="X2369" s="267" t="s">
        <v>51820</v>
      </c>
      <c r="Y2369" s="268">
        <v>59902.48</v>
      </c>
      <c r="AA2369" s="229" t="s">
        <v>46724</v>
      </c>
      <c r="AB2369" s="230">
        <v>2188.4699999999998</v>
      </c>
      <c r="AD2369" s="209" t="s">
        <v>16886</v>
      </c>
      <c r="AE2369" s="210">
        <v>12125.67</v>
      </c>
      <c r="AF2369" s="93"/>
      <c r="AG2369" s="201" t="s">
        <v>13978</v>
      </c>
      <c r="AH2369" s="202">
        <v>39161.620000000003</v>
      </c>
      <c r="AJ2369" s="292"/>
      <c r="AK2369" s="293"/>
      <c r="AM2369" s="265" t="s">
        <v>51357</v>
      </c>
      <c r="AN2369" s="266">
        <v>45859.63</v>
      </c>
      <c r="AP2369" s="233" t="s">
        <v>38335</v>
      </c>
      <c r="AQ2369" s="234">
        <v>19776.73</v>
      </c>
      <c r="AS2369" s="211" t="s">
        <v>6755</v>
      </c>
      <c r="AT2369" s="212">
        <v>45539</v>
      </c>
    </row>
    <row r="2370" spans="5:46" x14ac:dyDescent="0.3">
      <c r="E2370" s="263" t="s">
        <v>51071</v>
      </c>
      <c r="F2370" s="263"/>
      <c r="G2370" s="264">
        <v>336577</v>
      </c>
      <c r="I2370" s="227" t="s">
        <v>37328</v>
      </c>
      <c r="J2370" s="227"/>
      <c r="K2370" s="228">
        <v>33954.47</v>
      </c>
      <c r="M2370" s="205" t="s">
        <v>2625</v>
      </c>
      <c r="N2370" s="205"/>
      <c r="O2370" s="206">
        <v>19344.09</v>
      </c>
      <c r="U2370" s="309" t="s">
        <v>39050</v>
      </c>
      <c r="V2370" s="310">
        <v>167663.66</v>
      </c>
      <c r="X2370" s="267" t="s">
        <v>59511</v>
      </c>
      <c r="Y2370" s="268">
        <v>254.89</v>
      </c>
      <c r="AA2370" s="229" t="s">
        <v>40147</v>
      </c>
      <c r="AB2370" s="230">
        <v>162627.76</v>
      </c>
      <c r="AD2370" s="209" t="s">
        <v>16887</v>
      </c>
      <c r="AE2370" s="210">
        <v>5739.36</v>
      </c>
      <c r="AF2370" s="93"/>
      <c r="AG2370" s="201" t="s">
        <v>13979</v>
      </c>
      <c r="AH2370" s="202">
        <v>19859.400000000001</v>
      </c>
      <c r="AJ2370" s="292"/>
      <c r="AK2370" s="293"/>
      <c r="AM2370" s="265" t="s">
        <v>51358</v>
      </c>
      <c r="AN2370" s="266">
        <v>336577</v>
      </c>
      <c r="AP2370" s="233" t="s">
        <v>38342</v>
      </c>
      <c r="AQ2370" s="234">
        <v>33954.47</v>
      </c>
      <c r="AS2370" s="211" t="s">
        <v>6955</v>
      </c>
      <c r="AT2370" s="212">
        <v>775</v>
      </c>
    </row>
    <row r="2371" spans="5:46" x14ac:dyDescent="0.3">
      <c r="E2371" s="263" t="s">
        <v>51072</v>
      </c>
      <c r="F2371" s="263"/>
      <c r="G2371" s="264">
        <v>18824.080000000002</v>
      </c>
      <c r="I2371" s="227" t="s">
        <v>37330</v>
      </c>
      <c r="J2371" s="227"/>
      <c r="K2371" s="228">
        <v>39185.85</v>
      </c>
      <c r="M2371" s="205" t="s">
        <v>2626</v>
      </c>
      <c r="N2371" s="205"/>
      <c r="O2371" s="206">
        <v>11769</v>
      </c>
      <c r="U2371" s="309" t="s">
        <v>34887</v>
      </c>
      <c r="V2371" s="310">
        <v>1398228.92</v>
      </c>
      <c r="X2371" s="267" t="s">
        <v>51821</v>
      </c>
      <c r="Y2371" s="268">
        <v>8830.3700000000008</v>
      </c>
      <c r="AA2371" s="229" t="s">
        <v>40148</v>
      </c>
      <c r="AB2371" s="230">
        <v>500807.13</v>
      </c>
      <c r="AD2371" s="209" t="s">
        <v>16888</v>
      </c>
      <c r="AE2371" s="210">
        <v>627.36</v>
      </c>
      <c r="AF2371" s="93"/>
      <c r="AG2371" s="201" t="s">
        <v>13980</v>
      </c>
      <c r="AH2371" s="202">
        <v>137886.39999999999</v>
      </c>
      <c r="AJ2371" s="292"/>
      <c r="AK2371" s="293"/>
      <c r="AM2371" s="265" t="s">
        <v>51359</v>
      </c>
      <c r="AN2371" s="266">
        <v>18824.080000000002</v>
      </c>
      <c r="AP2371" s="233" t="s">
        <v>38356</v>
      </c>
      <c r="AQ2371" s="234">
        <v>39185.85</v>
      </c>
      <c r="AS2371" s="211" t="s">
        <v>7156</v>
      </c>
      <c r="AT2371" s="212">
        <v>2841</v>
      </c>
    </row>
    <row r="2372" spans="5:46" x14ac:dyDescent="0.3">
      <c r="E2372" s="263" t="s">
        <v>51073</v>
      </c>
      <c r="F2372" s="263"/>
      <c r="G2372" s="264">
        <v>9330.08</v>
      </c>
      <c r="I2372" s="227" t="s">
        <v>37331</v>
      </c>
      <c r="J2372" s="227"/>
      <c r="K2372" s="228">
        <v>32511.9</v>
      </c>
      <c r="M2372" s="205" t="s">
        <v>2627</v>
      </c>
      <c r="N2372" s="205"/>
      <c r="O2372" s="206">
        <v>111436.94</v>
      </c>
      <c r="U2372" s="309" t="s">
        <v>36186</v>
      </c>
      <c r="V2372" s="310">
        <v>106.8</v>
      </c>
      <c r="X2372" s="267" t="s">
        <v>49706</v>
      </c>
      <c r="Y2372" s="268">
        <v>26756.76</v>
      </c>
      <c r="AA2372" s="229" t="s">
        <v>38914</v>
      </c>
      <c r="AB2372" s="230">
        <v>77657.11</v>
      </c>
      <c r="AD2372" s="209" t="s">
        <v>16889</v>
      </c>
      <c r="AE2372" s="210">
        <v>7800</v>
      </c>
      <c r="AF2372" s="93"/>
      <c r="AG2372" s="201" t="s">
        <v>13981</v>
      </c>
      <c r="AH2372" s="202">
        <v>47951.86</v>
      </c>
      <c r="AJ2372" s="292"/>
      <c r="AK2372" s="293"/>
      <c r="AM2372" s="265" t="s">
        <v>51361</v>
      </c>
      <c r="AN2372" s="266">
        <v>9330.08</v>
      </c>
      <c r="AP2372" s="233" t="s">
        <v>38361</v>
      </c>
      <c r="AQ2372" s="234">
        <v>32511.9</v>
      </c>
      <c r="AS2372" s="211" t="s">
        <v>7429</v>
      </c>
      <c r="AT2372" s="212">
        <v>78279</v>
      </c>
    </row>
    <row r="2373" spans="5:46" x14ac:dyDescent="0.3">
      <c r="E2373" s="263" t="s">
        <v>51074</v>
      </c>
      <c r="F2373" s="263"/>
      <c r="G2373" s="264">
        <v>1874</v>
      </c>
      <c r="I2373" s="227" t="s">
        <v>37332</v>
      </c>
      <c r="J2373" s="227"/>
      <c r="K2373" s="228">
        <v>10445.32</v>
      </c>
      <c r="M2373" s="205" t="s">
        <v>2628</v>
      </c>
      <c r="N2373" s="205"/>
      <c r="O2373" s="206">
        <v>217371</v>
      </c>
      <c r="U2373" s="309" t="s">
        <v>67436</v>
      </c>
      <c r="V2373" s="310">
        <v>17400</v>
      </c>
      <c r="X2373" s="267" t="s">
        <v>49707</v>
      </c>
      <c r="Y2373" s="268">
        <v>1129.4000000000001</v>
      </c>
      <c r="AA2373" s="229" t="s">
        <v>40149</v>
      </c>
      <c r="AB2373" s="230">
        <v>49206.38</v>
      </c>
      <c r="AD2373" s="209" t="s">
        <v>16890</v>
      </c>
      <c r="AE2373" s="210">
        <v>27538.84</v>
      </c>
      <c r="AF2373" s="93"/>
      <c r="AG2373" s="201" t="s">
        <v>13982</v>
      </c>
      <c r="AH2373" s="202">
        <v>144490.63</v>
      </c>
      <c r="AJ2373" s="292"/>
      <c r="AK2373" s="293"/>
      <c r="AM2373" s="265" t="s">
        <v>51362</v>
      </c>
      <c r="AN2373" s="266">
        <v>1874</v>
      </c>
      <c r="AP2373" s="233" t="s">
        <v>38366</v>
      </c>
      <c r="AQ2373" s="234">
        <v>10445.32</v>
      </c>
      <c r="AS2373" s="211" t="s">
        <v>7837</v>
      </c>
      <c r="AT2373" s="212">
        <v>10169</v>
      </c>
    </row>
    <row r="2374" spans="5:46" x14ac:dyDescent="0.3">
      <c r="E2374" s="263" t="s">
        <v>51075</v>
      </c>
      <c r="F2374" s="263"/>
      <c r="G2374" s="264">
        <v>9185.2000000000007</v>
      </c>
      <c r="I2374" s="227" t="s">
        <v>37333</v>
      </c>
      <c r="J2374" s="227"/>
      <c r="K2374" s="228">
        <v>9959.2900000000009</v>
      </c>
      <c r="M2374" s="205" t="s">
        <v>2629</v>
      </c>
      <c r="N2374" s="205"/>
      <c r="O2374" s="206">
        <v>296070.63</v>
      </c>
      <c r="U2374" s="309" t="s">
        <v>55047</v>
      </c>
      <c r="V2374" s="310">
        <v>1331.11</v>
      </c>
      <c r="X2374" s="267" t="s">
        <v>47846</v>
      </c>
      <c r="Y2374" s="268">
        <v>2068.16</v>
      </c>
      <c r="AA2374" s="229" t="s">
        <v>40150</v>
      </c>
      <c r="AB2374" s="230">
        <v>1036.8599999999999</v>
      </c>
      <c r="AD2374" s="209" t="s">
        <v>13180</v>
      </c>
      <c r="AE2374" s="210">
        <v>24019.47</v>
      </c>
      <c r="AF2374" s="93"/>
      <c r="AG2374" s="201" t="s">
        <v>13983</v>
      </c>
      <c r="AH2374" s="202">
        <v>17797.830000000002</v>
      </c>
      <c r="AJ2374" s="292"/>
      <c r="AK2374" s="293"/>
      <c r="AM2374" s="265" t="s">
        <v>51363</v>
      </c>
      <c r="AN2374" s="266">
        <v>9185.2000000000007</v>
      </c>
      <c r="AP2374" s="233" t="s">
        <v>38372</v>
      </c>
      <c r="AQ2374" s="234">
        <v>9959.2900000000009</v>
      </c>
      <c r="AS2374" s="211" t="s">
        <v>8217</v>
      </c>
      <c r="AT2374" s="212">
        <v>2207</v>
      </c>
    </row>
    <row r="2375" spans="5:46" x14ac:dyDescent="0.3">
      <c r="E2375" s="263" t="s">
        <v>51076</v>
      </c>
      <c r="F2375" s="263"/>
      <c r="G2375" s="264">
        <v>168320.84</v>
      </c>
      <c r="I2375" s="227" t="s">
        <v>37334</v>
      </c>
      <c r="J2375" s="227"/>
      <c r="K2375" s="228">
        <v>83716.42</v>
      </c>
      <c r="M2375" s="205" t="s">
        <v>2630</v>
      </c>
      <c r="N2375" s="205"/>
      <c r="O2375" s="206">
        <v>5834</v>
      </c>
      <c r="U2375" s="309" t="s">
        <v>55048</v>
      </c>
      <c r="V2375" s="310">
        <v>3991.56</v>
      </c>
      <c r="X2375" s="267" t="s">
        <v>49708</v>
      </c>
      <c r="Y2375" s="268">
        <v>6832.12</v>
      </c>
      <c r="AA2375" s="229" t="s">
        <v>51812</v>
      </c>
      <c r="AB2375" s="230">
        <v>11454.71</v>
      </c>
      <c r="AD2375" s="209" t="s">
        <v>13181</v>
      </c>
      <c r="AE2375" s="210">
        <v>49643.27</v>
      </c>
      <c r="AF2375" s="93"/>
      <c r="AG2375" s="201" t="s">
        <v>13984</v>
      </c>
      <c r="AH2375" s="202">
        <v>45024.85</v>
      </c>
      <c r="AJ2375" s="292"/>
      <c r="AK2375" s="293"/>
      <c r="AM2375" s="265" t="s">
        <v>51365</v>
      </c>
      <c r="AN2375" s="266">
        <v>168320.84</v>
      </c>
      <c r="AP2375" s="233" t="s">
        <v>38377</v>
      </c>
      <c r="AQ2375" s="234">
        <v>83716.42</v>
      </c>
      <c r="AS2375" s="211" t="s">
        <v>8368</v>
      </c>
      <c r="AT2375" s="212">
        <v>7894</v>
      </c>
    </row>
    <row r="2376" spans="5:46" x14ac:dyDescent="0.3">
      <c r="E2376" s="263" t="s">
        <v>51077</v>
      </c>
      <c r="F2376" s="263"/>
      <c r="G2376" s="264">
        <v>94686.13</v>
      </c>
      <c r="I2376" s="227" t="s">
        <v>37335</v>
      </c>
      <c r="J2376" s="227"/>
      <c r="K2376" s="228">
        <v>28562</v>
      </c>
      <c r="M2376" s="205" t="s">
        <v>2631</v>
      </c>
      <c r="N2376" s="205"/>
      <c r="O2376" s="206">
        <v>10942</v>
      </c>
      <c r="U2376" s="309" t="s">
        <v>55978</v>
      </c>
      <c r="V2376" s="310">
        <v>1825.8</v>
      </c>
      <c r="X2376" s="267" t="s">
        <v>49709</v>
      </c>
      <c r="Y2376" s="268">
        <v>9295.2000000000007</v>
      </c>
      <c r="AA2376" s="229" t="s">
        <v>49703</v>
      </c>
      <c r="AB2376" s="230">
        <v>148158.22</v>
      </c>
      <c r="AD2376" s="209" t="s">
        <v>16891</v>
      </c>
      <c r="AE2376" s="210">
        <v>22637.66</v>
      </c>
      <c r="AF2376" s="93"/>
      <c r="AG2376" s="201" t="s">
        <v>13985</v>
      </c>
      <c r="AH2376" s="202">
        <v>4893</v>
      </c>
      <c r="AJ2376" s="292"/>
      <c r="AK2376" s="293"/>
      <c r="AM2376" s="265" t="s">
        <v>51366</v>
      </c>
      <c r="AN2376" s="266">
        <v>94686.13</v>
      </c>
      <c r="AP2376" s="233" t="s">
        <v>38382</v>
      </c>
      <c r="AQ2376" s="234">
        <v>28562</v>
      </c>
      <c r="AS2376" s="211" t="s">
        <v>9022</v>
      </c>
      <c r="AT2376" s="212">
        <v>27163</v>
      </c>
    </row>
    <row r="2377" spans="5:46" x14ac:dyDescent="0.3">
      <c r="E2377" s="263" t="s">
        <v>51078</v>
      </c>
      <c r="F2377" s="263"/>
      <c r="G2377" s="264">
        <v>230046.28</v>
      </c>
      <c r="I2377" s="227" t="s">
        <v>37336</v>
      </c>
      <c r="J2377" s="227"/>
      <c r="K2377" s="228">
        <v>5971</v>
      </c>
      <c r="M2377" s="205" t="s">
        <v>2632</v>
      </c>
      <c r="N2377" s="205"/>
      <c r="O2377" s="206">
        <v>5865</v>
      </c>
      <c r="U2377" s="309" t="s">
        <v>67437</v>
      </c>
      <c r="V2377" s="310">
        <v>17400</v>
      </c>
      <c r="X2377" s="267" t="s">
        <v>59512</v>
      </c>
      <c r="Y2377" s="268">
        <v>7.5</v>
      </c>
      <c r="AA2377" s="229" t="s">
        <v>38915</v>
      </c>
      <c r="AB2377" s="230">
        <v>42310.559999999998</v>
      </c>
      <c r="AD2377" s="209" t="s">
        <v>16892</v>
      </c>
      <c r="AE2377" s="210">
        <v>59813.47</v>
      </c>
      <c r="AF2377" s="93"/>
      <c r="AG2377" s="201" t="s">
        <v>13986</v>
      </c>
      <c r="AH2377" s="202">
        <v>12447</v>
      </c>
      <c r="AJ2377" s="292"/>
      <c r="AK2377" s="293"/>
      <c r="AM2377" s="265" t="s">
        <v>51367</v>
      </c>
      <c r="AN2377" s="266">
        <v>230046.28</v>
      </c>
      <c r="AP2377" s="233" t="s">
        <v>38400</v>
      </c>
      <c r="AQ2377" s="234">
        <v>5971</v>
      </c>
      <c r="AS2377" s="211" t="s">
        <v>9342</v>
      </c>
      <c r="AT2377" s="212">
        <v>17553.3</v>
      </c>
    </row>
    <row r="2378" spans="5:46" x14ac:dyDescent="0.3">
      <c r="E2378" s="263" t="s">
        <v>51079</v>
      </c>
      <c r="F2378" s="263"/>
      <c r="G2378" s="264">
        <v>11594</v>
      </c>
      <c r="I2378" s="227" t="s">
        <v>37338</v>
      </c>
      <c r="J2378" s="227"/>
      <c r="K2378" s="228">
        <v>34224.86</v>
      </c>
      <c r="M2378" s="205" t="s">
        <v>2633</v>
      </c>
      <c r="N2378" s="205"/>
      <c r="O2378" s="206">
        <v>4566.12</v>
      </c>
      <c r="U2378" s="309" t="s">
        <v>55052</v>
      </c>
      <c r="V2378" s="310">
        <v>1331.07</v>
      </c>
      <c r="X2378" s="267" t="s">
        <v>51822</v>
      </c>
      <c r="Y2378" s="268">
        <v>1276.21</v>
      </c>
      <c r="AA2378" s="229" t="s">
        <v>44521</v>
      </c>
      <c r="AB2378" s="230">
        <v>4397.88</v>
      </c>
      <c r="AD2378" s="209" t="s">
        <v>16893</v>
      </c>
      <c r="AE2378" s="210">
        <v>1761.33</v>
      </c>
      <c r="AF2378" s="93"/>
      <c r="AG2378" s="201" t="s">
        <v>13987</v>
      </c>
      <c r="AH2378" s="202">
        <v>172</v>
      </c>
      <c r="AJ2378" s="292"/>
      <c r="AK2378" s="293"/>
      <c r="AM2378" s="265" t="s">
        <v>51368</v>
      </c>
      <c r="AN2378" s="266">
        <v>11594</v>
      </c>
      <c r="AP2378" s="233" t="s">
        <v>38409</v>
      </c>
      <c r="AQ2378" s="234">
        <v>34224.86</v>
      </c>
      <c r="AS2378" s="211" t="s">
        <v>9455</v>
      </c>
      <c r="AT2378" s="212">
        <v>46971</v>
      </c>
    </row>
    <row r="2379" spans="5:46" x14ac:dyDescent="0.3">
      <c r="E2379" s="263" t="s">
        <v>51080</v>
      </c>
      <c r="F2379" s="263"/>
      <c r="G2379" s="264">
        <v>24045.439999999999</v>
      </c>
      <c r="I2379" s="227" t="s">
        <v>37339</v>
      </c>
      <c r="J2379" s="227"/>
      <c r="K2379" s="228">
        <v>6790.83</v>
      </c>
      <c r="M2379" s="205" t="s">
        <v>2634</v>
      </c>
      <c r="N2379" s="205"/>
      <c r="O2379" s="206">
        <v>12207.08</v>
      </c>
      <c r="U2379" s="309" t="s">
        <v>55053</v>
      </c>
      <c r="V2379" s="310">
        <v>3441</v>
      </c>
      <c r="X2379" s="267" t="s">
        <v>64067</v>
      </c>
      <c r="Y2379" s="268">
        <v>6000</v>
      </c>
      <c r="AA2379" s="229" t="s">
        <v>16963</v>
      </c>
      <c r="AB2379" s="230">
        <v>34098.83</v>
      </c>
      <c r="AD2379" s="209" t="s">
        <v>16894</v>
      </c>
      <c r="AE2379" s="210">
        <v>39415.39</v>
      </c>
      <c r="AF2379" s="93"/>
      <c r="AG2379" s="201" t="s">
        <v>32522</v>
      </c>
      <c r="AH2379" s="202">
        <v>43893.29</v>
      </c>
      <c r="AJ2379" s="292"/>
      <c r="AK2379" s="293"/>
      <c r="AM2379" s="265" t="s">
        <v>51369</v>
      </c>
      <c r="AN2379" s="266">
        <v>24045.439999999999</v>
      </c>
      <c r="AP2379" s="233" t="s">
        <v>38422</v>
      </c>
      <c r="AQ2379" s="234">
        <v>6790.83</v>
      </c>
      <c r="AS2379" s="211" t="s">
        <v>9540</v>
      </c>
      <c r="AT2379" s="212">
        <v>10308</v>
      </c>
    </row>
    <row r="2380" spans="5:46" x14ac:dyDescent="0.3">
      <c r="E2380" s="263" t="s">
        <v>51081</v>
      </c>
      <c r="F2380" s="263"/>
      <c r="G2380" s="264">
        <v>13402.65</v>
      </c>
      <c r="I2380" s="227" t="s">
        <v>37341</v>
      </c>
      <c r="J2380" s="227"/>
      <c r="K2380" s="228">
        <v>14591.91</v>
      </c>
      <c r="M2380" s="205" t="s">
        <v>2635</v>
      </c>
      <c r="N2380" s="205"/>
      <c r="O2380" s="206">
        <v>12543</v>
      </c>
      <c r="U2380" s="309" t="s">
        <v>47903</v>
      </c>
      <c r="V2380" s="310">
        <v>15412.84</v>
      </c>
      <c r="X2380" s="267" t="s">
        <v>63627</v>
      </c>
      <c r="Y2380" s="268">
        <v>442.4</v>
      </c>
      <c r="AA2380" s="229" t="s">
        <v>40151</v>
      </c>
      <c r="AB2380" s="230">
        <v>9575.91</v>
      </c>
      <c r="AD2380" s="209" t="s">
        <v>13182</v>
      </c>
      <c r="AE2380" s="210">
        <v>237647.5</v>
      </c>
      <c r="AF2380" s="93"/>
      <c r="AG2380" s="201" t="s">
        <v>32523</v>
      </c>
      <c r="AH2380" s="202">
        <v>29694.12</v>
      </c>
      <c r="AJ2380" s="292"/>
      <c r="AK2380" s="293"/>
      <c r="AM2380" s="265" t="s">
        <v>51370</v>
      </c>
      <c r="AN2380" s="266">
        <v>13402.65</v>
      </c>
      <c r="AP2380" s="233" t="s">
        <v>38442</v>
      </c>
      <c r="AQ2380" s="234">
        <v>14591.91</v>
      </c>
      <c r="AS2380" s="211" t="s">
        <v>10935</v>
      </c>
      <c r="AT2380" s="212">
        <v>5839.5</v>
      </c>
    </row>
    <row r="2381" spans="5:46" x14ac:dyDescent="0.3">
      <c r="E2381" s="263" t="s">
        <v>51082</v>
      </c>
      <c r="F2381" s="263"/>
      <c r="G2381" s="264">
        <v>95066.77</v>
      </c>
      <c r="I2381" s="227" t="s">
        <v>37343</v>
      </c>
      <c r="J2381" s="227"/>
      <c r="K2381" s="228">
        <v>2694.33</v>
      </c>
      <c r="M2381" s="205" t="s">
        <v>2636</v>
      </c>
      <c r="N2381" s="205"/>
      <c r="O2381" s="206">
        <v>12914</v>
      </c>
      <c r="U2381" s="309" t="s">
        <v>57348</v>
      </c>
      <c r="V2381" s="310">
        <v>3784.95</v>
      </c>
      <c r="X2381" s="267" t="s">
        <v>63628</v>
      </c>
      <c r="Y2381" s="268">
        <v>1470</v>
      </c>
      <c r="AA2381" s="229" t="s">
        <v>16964</v>
      </c>
      <c r="AB2381" s="230">
        <v>101453.98</v>
      </c>
      <c r="AD2381" s="209" t="s">
        <v>16895</v>
      </c>
      <c r="AE2381" s="210">
        <v>10625.83</v>
      </c>
      <c r="AF2381" s="93"/>
      <c r="AG2381" s="201" t="s">
        <v>32524</v>
      </c>
      <c r="AH2381" s="202">
        <v>214395.73</v>
      </c>
      <c r="AJ2381" s="292"/>
      <c r="AK2381" s="293"/>
      <c r="AM2381" s="265" t="s">
        <v>51371</v>
      </c>
      <c r="AN2381" s="266">
        <v>95066.77</v>
      </c>
      <c r="AP2381" s="233" t="s">
        <v>38454</v>
      </c>
      <c r="AQ2381" s="234">
        <v>2694.33</v>
      </c>
      <c r="AS2381" s="211" t="s">
        <v>11122</v>
      </c>
      <c r="AT2381" s="212">
        <v>37226</v>
      </c>
    </row>
    <row r="2382" spans="5:46" x14ac:dyDescent="0.3">
      <c r="E2382" s="263" t="s">
        <v>51083</v>
      </c>
      <c r="F2382" s="263"/>
      <c r="G2382" s="264">
        <v>21207.68</v>
      </c>
      <c r="I2382" s="227" t="s">
        <v>37344</v>
      </c>
      <c r="J2382" s="227"/>
      <c r="K2382" s="228">
        <v>28000.75</v>
      </c>
      <c r="M2382" s="205" t="s">
        <v>2637</v>
      </c>
      <c r="N2382" s="205"/>
      <c r="O2382" s="206">
        <v>1932</v>
      </c>
      <c r="U2382" s="309" t="s">
        <v>39051</v>
      </c>
      <c r="V2382" s="310">
        <v>368447.07</v>
      </c>
      <c r="X2382" s="267" t="s">
        <v>64068</v>
      </c>
      <c r="Y2382" s="268">
        <v>219.09</v>
      </c>
      <c r="AA2382" s="229" t="s">
        <v>38916</v>
      </c>
      <c r="AB2382" s="230">
        <v>154593.84</v>
      </c>
      <c r="AD2382" s="209" t="s">
        <v>16896</v>
      </c>
      <c r="AE2382" s="210">
        <v>30613.14</v>
      </c>
      <c r="AF2382" s="93"/>
      <c r="AG2382" s="201" t="s">
        <v>32525</v>
      </c>
      <c r="AH2382" s="202">
        <v>272896.86</v>
      </c>
      <c r="AJ2382" s="292"/>
      <c r="AK2382" s="293"/>
      <c r="AM2382" s="265" t="s">
        <v>51372</v>
      </c>
      <c r="AN2382" s="266">
        <v>21207.68</v>
      </c>
      <c r="AP2382" s="233" t="s">
        <v>38465</v>
      </c>
      <c r="AQ2382" s="234">
        <v>28000.75</v>
      </c>
      <c r="AS2382" s="211" t="s">
        <v>11343</v>
      </c>
      <c r="AT2382" s="212">
        <v>18616</v>
      </c>
    </row>
    <row r="2383" spans="5:46" x14ac:dyDescent="0.3">
      <c r="E2383" s="263" t="s">
        <v>51084</v>
      </c>
      <c r="F2383" s="263"/>
      <c r="G2383" s="264">
        <v>3781.48</v>
      </c>
      <c r="I2383" s="227" t="s">
        <v>37345</v>
      </c>
      <c r="J2383" s="227"/>
      <c r="K2383" s="228">
        <v>172362.23999999999</v>
      </c>
      <c r="M2383" s="205" t="s">
        <v>2638</v>
      </c>
      <c r="N2383" s="205"/>
      <c r="O2383" s="206">
        <v>6566</v>
      </c>
      <c r="U2383" s="309" t="s">
        <v>67438</v>
      </c>
      <c r="V2383" s="310">
        <v>10300</v>
      </c>
      <c r="X2383" s="267" t="s">
        <v>58445</v>
      </c>
      <c r="Y2383" s="268">
        <v>61784.06</v>
      </c>
      <c r="AA2383" s="229" t="s">
        <v>38917</v>
      </c>
      <c r="AB2383" s="230">
        <v>73816.67</v>
      </c>
      <c r="AD2383" s="209" t="s">
        <v>16897</v>
      </c>
      <c r="AE2383" s="210">
        <v>427909.57</v>
      </c>
      <c r="AF2383" s="93"/>
      <c r="AG2383" s="201" t="s">
        <v>13988</v>
      </c>
      <c r="AH2383" s="202">
        <v>137886.39999999999</v>
      </c>
      <c r="AJ2383" s="292"/>
      <c r="AK2383" s="293"/>
      <c r="AM2383" s="265" t="s">
        <v>51374</v>
      </c>
      <c r="AN2383" s="266">
        <v>3781.48</v>
      </c>
      <c r="AP2383" s="233" t="s">
        <v>38471</v>
      </c>
      <c r="AQ2383" s="234">
        <v>172362.23999999999</v>
      </c>
      <c r="AS2383" s="211" t="s">
        <v>9917</v>
      </c>
      <c r="AT2383" s="212">
        <v>311380.8</v>
      </c>
    </row>
    <row r="2384" spans="5:46" x14ac:dyDescent="0.3">
      <c r="E2384" s="263" t="s">
        <v>51085</v>
      </c>
      <c r="F2384" s="263"/>
      <c r="G2384" s="264">
        <v>93149.46</v>
      </c>
      <c r="I2384" s="227" t="s">
        <v>37346</v>
      </c>
      <c r="J2384" s="227"/>
      <c r="K2384" s="228">
        <v>14734.46</v>
      </c>
      <c r="M2384" s="205" t="s">
        <v>2639</v>
      </c>
      <c r="N2384" s="205"/>
      <c r="O2384" s="206">
        <v>2901</v>
      </c>
      <c r="U2384" s="309" t="s">
        <v>39052</v>
      </c>
      <c r="V2384" s="310">
        <v>30367.87</v>
      </c>
      <c r="X2384" s="267" t="s">
        <v>58446</v>
      </c>
      <c r="Y2384" s="268">
        <v>4667.5200000000004</v>
      </c>
      <c r="AA2384" s="229" t="s">
        <v>47840</v>
      </c>
      <c r="AB2384" s="230">
        <v>11816.67</v>
      </c>
      <c r="AD2384" s="209" t="s">
        <v>16898</v>
      </c>
      <c r="AE2384" s="210">
        <v>12413.51</v>
      </c>
      <c r="AF2384" s="93"/>
      <c r="AG2384" s="201" t="s">
        <v>13989</v>
      </c>
      <c r="AH2384" s="202">
        <v>47951.86</v>
      </c>
      <c r="AJ2384" s="292"/>
      <c r="AK2384" s="293"/>
      <c r="AM2384" s="265" t="s">
        <v>51375</v>
      </c>
      <c r="AN2384" s="266">
        <v>93149.46</v>
      </c>
      <c r="AP2384" s="233" t="s">
        <v>38489</v>
      </c>
      <c r="AQ2384" s="234">
        <v>14734.46</v>
      </c>
      <c r="AS2384" s="211" t="s">
        <v>7430</v>
      </c>
      <c r="AT2384" s="212">
        <v>8985</v>
      </c>
    </row>
    <row r="2385" spans="5:46" x14ac:dyDescent="0.3">
      <c r="E2385" s="263" t="s">
        <v>51086</v>
      </c>
      <c r="F2385" s="263"/>
      <c r="G2385" s="264">
        <v>4800.93</v>
      </c>
      <c r="I2385" s="227" t="s">
        <v>37347</v>
      </c>
      <c r="J2385" s="227"/>
      <c r="K2385" s="228">
        <v>137144.53</v>
      </c>
      <c r="M2385" s="205" t="s">
        <v>2640</v>
      </c>
      <c r="N2385" s="205"/>
      <c r="O2385" s="206">
        <v>10143</v>
      </c>
      <c r="U2385" s="309" t="s">
        <v>39053</v>
      </c>
      <c r="V2385" s="310">
        <v>94086.57</v>
      </c>
      <c r="X2385" s="267" t="s">
        <v>58447</v>
      </c>
      <c r="Y2385" s="268">
        <v>14935.27</v>
      </c>
      <c r="AA2385" s="229" t="s">
        <v>47841</v>
      </c>
      <c r="AB2385" s="230">
        <v>34184.11</v>
      </c>
      <c r="AD2385" s="209" t="s">
        <v>16899</v>
      </c>
      <c r="AE2385" s="210">
        <v>1992.6</v>
      </c>
      <c r="AF2385" s="93"/>
      <c r="AG2385" s="201" t="s">
        <v>13990</v>
      </c>
      <c r="AH2385" s="202">
        <v>144490.63</v>
      </c>
      <c r="AJ2385" s="292"/>
      <c r="AK2385" s="293"/>
      <c r="AM2385" s="265" t="s">
        <v>51376</v>
      </c>
      <c r="AN2385" s="266">
        <v>4800.93</v>
      </c>
      <c r="AP2385" s="233" t="s">
        <v>38497</v>
      </c>
      <c r="AQ2385" s="234">
        <v>137144.53</v>
      </c>
      <c r="AS2385" s="211" t="s">
        <v>9343</v>
      </c>
      <c r="AT2385" s="212">
        <v>74087.149999999994</v>
      </c>
    </row>
    <row r="2386" spans="5:46" x14ac:dyDescent="0.3">
      <c r="E2386" s="263" t="s">
        <v>51087</v>
      </c>
      <c r="F2386" s="263"/>
      <c r="G2386" s="264">
        <v>131476.64000000001</v>
      </c>
      <c r="I2386" s="227" t="s">
        <v>37348</v>
      </c>
      <c r="J2386" s="227"/>
      <c r="K2386" s="228">
        <v>4457.26</v>
      </c>
      <c r="M2386" s="205" t="s">
        <v>2641</v>
      </c>
      <c r="N2386" s="205"/>
      <c r="O2386" s="206">
        <v>6528</v>
      </c>
      <c r="U2386" s="309" t="s">
        <v>57349</v>
      </c>
      <c r="V2386" s="310">
        <v>1178.56</v>
      </c>
      <c r="X2386" s="267" t="s">
        <v>61869</v>
      </c>
      <c r="Y2386" s="268">
        <v>10125.959999999999</v>
      </c>
      <c r="AA2386" s="229" t="s">
        <v>16965</v>
      </c>
      <c r="AB2386" s="230">
        <v>78518.48</v>
      </c>
      <c r="AD2386" s="209" t="s">
        <v>16900</v>
      </c>
      <c r="AE2386" s="210">
        <v>61447.8</v>
      </c>
      <c r="AF2386" s="93"/>
      <c r="AG2386" s="201" t="s">
        <v>13991</v>
      </c>
      <c r="AH2386" s="202">
        <v>17797.830000000002</v>
      </c>
      <c r="AJ2386" s="292"/>
      <c r="AK2386" s="293"/>
      <c r="AM2386" s="265" t="s">
        <v>51377</v>
      </c>
      <c r="AN2386" s="266">
        <v>131476.64000000001</v>
      </c>
      <c r="AP2386" s="233" t="s">
        <v>38504</v>
      </c>
      <c r="AQ2386" s="234">
        <v>4457.26</v>
      </c>
      <c r="AS2386" s="211" t="s">
        <v>9918</v>
      </c>
      <c r="AT2386" s="212">
        <v>83072.149999999994</v>
      </c>
    </row>
    <row r="2387" spans="5:46" x14ac:dyDescent="0.3">
      <c r="E2387" s="263" t="s">
        <v>51088</v>
      </c>
      <c r="F2387" s="263"/>
      <c r="G2387" s="264">
        <v>6932.38</v>
      </c>
      <c r="I2387" s="227" t="s">
        <v>37351</v>
      </c>
      <c r="J2387" s="227"/>
      <c r="K2387" s="228">
        <v>20964.509999999998</v>
      </c>
      <c r="M2387" s="205" t="s">
        <v>2642</v>
      </c>
      <c r="N2387" s="205"/>
      <c r="O2387" s="206">
        <v>135000</v>
      </c>
      <c r="U2387" s="309" t="s">
        <v>48804</v>
      </c>
      <c r="V2387" s="310">
        <v>20123.07</v>
      </c>
      <c r="X2387" s="267" t="s">
        <v>61191</v>
      </c>
      <c r="Y2387" s="268">
        <v>8597.66</v>
      </c>
      <c r="AA2387" s="229" t="s">
        <v>47842</v>
      </c>
      <c r="AB2387" s="230">
        <v>42620.1</v>
      </c>
      <c r="AD2387" s="209" t="s">
        <v>34396</v>
      </c>
      <c r="AE2387" s="210">
        <v>539.58000000000004</v>
      </c>
      <c r="AF2387" s="93"/>
      <c r="AG2387" s="201" t="s">
        <v>13992</v>
      </c>
      <c r="AH2387" s="202">
        <v>45024.85</v>
      </c>
      <c r="AJ2387" s="292"/>
      <c r="AK2387" s="293"/>
      <c r="AM2387" s="265" t="s">
        <v>51378</v>
      </c>
      <c r="AN2387" s="266">
        <v>6932.38</v>
      </c>
      <c r="AP2387" s="233" t="s">
        <v>38519</v>
      </c>
      <c r="AQ2387" s="234">
        <v>20964.509999999998</v>
      </c>
      <c r="AS2387" s="211" t="s">
        <v>6756</v>
      </c>
      <c r="AT2387" s="212">
        <v>22081</v>
      </c>
    </row>
    <row r="2388" spans="5:46" x14ac:dyDescent="0.3">
      <c r="E2388" s="263" t="s">
        <v>51089</v>
      </c>
      <c r="F2388" s="263"/>
      <c r="G2388" s="264">
        <v>35429.379999999997</v>
      </c>
      <c r="I2388" s="227" t="s">
        <v>37352</v>
      </c>
      <c r="J2388" s="227"/>
      <c r="K2388" s="228">
        <v>7336.11</v>
      </c>
      <c r="M2388" s="205" t="s">
        <v>2643</v>
      </c>
      <c r="N2388" s="205"/>
      <c r="O2388" s="206">
        <v>23420</v>
      </c>
      <c r="U2388" s="309" t="s">
        <v>55981</v>
      </c>
      <c r="V2388" s="310">
        <v>95300</v>
      </c>
      <c r="X2388" s="267" t="s">
        <v>49710</v>
      </c>
      <c r="Y2388" s="268">
        <v>401</v>
      </c>
      <c r="AA2388" s="229" t="s">
        <v>47843</v>
      </c>
      <c r="AB2388" s="230">
        <v>4998.2</v>
      </c>
      <c r="AD2388" s="209" t="s">
        <v>16901</v>
      </c>
      <c r="AE2388" s="210">
        <v>3411.1</v>
      </c>
      <c r="AF2388" s="93"/>
      <c r="AG2388" s="201" t="s">
        <v>24998</v>
      </c>
      <c r="AH2388" s="202">
        <v>43893.29</v>
      </c>
      <c r="AJ2388" s="292"/>
      <c r="AK2388" s="293"/>
      <c r="AM2388" s="265" t="s">
        <v>51379</v>
      </c>
      <c r="AN2388" s="266">
        <v>35429.379999999997</v>
      </c>
      <c r="AP2388" s="233" t="s">
        <v>38523</v>
      </c>
      <c r="AQ2388" s="234">
        <v>7336.11</v>
      </c>
      <c r="AS2388" s="211" t="s">
        <v>6956</v>
      </c>
      <c r="AT2388" s="212">
        <v>2361</v>
      </c>
    </row>
    <row r="2389" spans="5:46" x14ac:dyDescent="0.3">
      <c r="E2389" s="263" t="s">
        <v>51090</v>
      </c>
      <c r="F2389" s="263"/>
      <c r="G2389" s="264">
        <v>38990.660000000003</v>
      </c>
      <c r="I2389" s="227" t="s">
        <v>37353</v>
      </c>
      <c r="J2389" s="227"/>
      <c r="K2389" s="228">
        <v>64391.31</v>
      </c>
      <c r="M2389" s="205" t="s">
        <v>2644</v>
      </c>
      <c r="N2389" s="205"/>
      <c r="O2389" s="206">
        <v>1555636</v>
      </c>
      <c r="U2389" s="309" t="s">
        <v>66580</v>
      </c>
      <c r="V2389" s="310">
        <v>55651.17</v>
      </c>
      <c r="X2389" s="267" t="s">
        <v>62556</v>
      </c>
      <c r="Y2389" s="268">
        <v>5737.62</v>
      </c>
      <c r="AA2389" s="229" t="s">
        <v>36102</v>
      </c>
      <c r="AB2389" s="230">
        <v>1432873.3</v>
      </c>
      <c r="AD2389" s="209" t="s">
        <v>16902</v>
      </c>
      <c r="AE2389" s="210">
        <v>10173</v>
      </c>
      <c r="AF2389" s="93"/>
      <c r="AG2389" s="201" t="s">
        <v>32526</v>
      </c>
      <c r="AH2389" s="202">
        <v>29694.12</v>
      </c>
      <c r="AJ2389" s="292"/>
      <c r="AK2389" s="293"/>
      <c r="AM2389" s="265" t="s">
        <v>51380</v>
      </c>
      <c r="AN2389" s="266">
        <v>38990.660000000003</v>
      </c>
      <c r="AP2389" s="233" t="s">
        <v>38527</v>
      </c>
      <c r="AQ2389" s="234">
        <v>64391.31</v>
      </c>
      <c r="AS2389" s="211" t="s">
        <v>7157</v>
      </c>
      <c r="AT2389" s="212">
        <v>711</v>
      </c>
    </row>
    <row r="2390" spans="5:46" x14ac:dyDescent="0.3">
      <c r="E2390" s="263" t="s">
        <v>51091</v>
      </c>
      <c r="F2390" s="263"/>
      <c r="G2390" s="264">
        <v>59217.63</v>
      </c>
      <c r="I2390" s="227" t="s">
        <v>37355</v>
      </c>
      <c r="J2390" s="227"/>
      <c r="K2390" s="228">
        <v>12859.95</v>
      </c>
      <c r="M2390" s="205" t="s">
        <v>2645</v>
      </c>
      <c r="N2390" s="205"/>
      <c r="O2390" s="206">
        <v>7705.79</v>
      </c>
      <c r="U2390" s="309" t="s">
        <v>39054</v>
      </c>
      <c r="V2390" s="310">
        <v>31224.11</v>
      </c>
      <c r="X2390" s="267" t="s">
        <v>64069</v>
      </c>
      <c r="Y2390" s="268">
        <v>645.65</v>
      </c>
      <c r="AA2390" s="229" t="s">
        <v>42228</v>
      </c>
      <c r="AB2390" s="230">
        <v>94279.25</v>
      </c>
      <c r="AD2390" s="209" t="s">
        <v>16903</v>
      </c>
      <c r="AE2390" s="210">
        <v>52379.93</v>
      </c>
      <c r="AF2390" s="93"/>
      <c r="AG2390" s="201" t="s">
        <v>25004</v>
      </c>
      <c r="AH2390" s="202">
        <v>214395.73</v>
      </c>
      <c r="AJ2390" s="292"/>
      <c r="AK2390" s="293"/>
      <c r="AM2390" s="265" t="s">
        <v>51381</v>
      </c>
      <c r="AN2390" s="266">
        <v>59217.63</v>
      </c>
      <c r="AP2390" s="233" t="s">
        <v>38535</v>
      </c>
      <c r="AQ2390" s="234">
        <v>12859.95</v>
      </c>
      <c r="AS2390" s="211" t="s">
        <v>7431</v>
      </c>
      <c r="AT2390" s="212">
        <v>7090</v>
      </c>
    </row>
    <row r="2391" spans="5:46" x14ac:dyDescent="0.3">
      <c r="E2391" s="263" t="s">
        <v>51092</v>
      </c>
      <c r="F2391" s="263"/>
      <c r="G2391" s="264">
        <v>56726.27</v>
      </c>
      <c r="I2391" s="227" t="s">
        <v>37357</v>
      </c>
      <c r="J2391" s="227"/>
      <c r="K2391" s="228">
        <v>14641.84</v>
      </c>
      <c r="M2391" s="205" t="s">
        <v>2646</v>
      </c>
      <c r="N2391" s="205"/>
      <c r="O2391" s="206">
        <v>14062</v>
      </c>
      <c r="U2391" s="309" t="s">
        <v>49795</v>
      </c>
      <c r="V2391" s="310">
        <v>26591.97</v>
      </c>
      <c r="X2391" s="267" t="s">
        <v>51823</v>
      </c>
      <c r="Y2391" s="268">
        <v>30985.13</v>
      </c>
      <c r="AA2391" s="229" t="s">
        <v>42229</v>
      </c>
      <c r="AB2391" s="230">
        <v>7412.69</v>
      </c>
      <c r="AD2391" s="209" t="s">
        <v>16904</v>
      </c>
      <c r="AE2391" s="210">
        <v>10692.22</v>
      </c>
      <c r="AF2391" s="93"/>
      <c r="AG2391" s="201" t="s">
        <v>13993</v>
      </c>
      <c r="AH2391" s="202">
        <v>4893</v>
      </c>
      <c r="AJ2391" s="292"/>
      <c r="AK2391" s="293"/>
      <c r="AM2391" s="265" t="s">
        <v>51382</v>
      </c>
      <c r="AN2391" s="266">
        <v>56726.27</v>
      </c>
      <c r="AP2391" s="233" t="s">
        <v>38546</v>
      </c>
      <c r="AQ2391" s="234">
        <v>14641.84</v>
      </c>
      <c r="AS2391" s="211" t="s">
        <v>7838</v>
      </c>
      <c r="AT2391" s="212">
        <v>1185</v>
      </c>
    </row>
    <row r="2392" spans="5:46" x14ac:dyDescent="0.3">
      <c r="E2392" s="263" t="s">
        <v>51093</v>
      </c>
      <c r="F2392" s="263"/>
      <c r="G2392" s="264">
        <v>4969.74</v>
      </c>
      <c r="I2392" s="227" t="s">
        <v>37358</v>
      </c>
      <c r="J2392" s="227"/>
      <c r="K2392" s="228">
        <v>37268.46</v>
      </c>
      <c r="M2392" s="205" t="s">
        <v>2647</v>
      </c>
      <c r="N2392" s="205"/>
      <c r="O2392" s="206">
        <v>7865.43</v>
      </c>
      <c r="U2392" s="309" t="s">
        <v>36188</v>
      </c>
      <c r="V2392" s="310">
        <v>118878.94</v>
      </c>
      <c r="X2392" s="267" t="s">
        <v>51824</v>
      </c>
      <c r="Y2392" s="268">
        <v>275349.96999999997</v>
      </c>
      <c r="AA2392" s="229" t="s">
        <v>42230</v>
      </c>
      <c r="AB2392" s="230">
        <v>5315.31</v>
      </c>
      <c r="AD2392" s="209" t="s">
        <v>16905</v>
      </c>
      <c r="AE2392" s="210">
        <v>23765.1</v>
      </c>
      <c r="AF2392" s="93"/>
      <c r="AG2392" s="201" t="s">
        <v>13994</v>
      </c>
      <c r="AH2392" s="202">
        <v>12447</v>
      </c>
      <c r="AJ2392" s="292"/>
      <c r="AK2392" s="293"/>
      <c r="AM2392" s="265" t="s">
        <v>51383</v>
      </c>
      <c r="AN2392" s="266">
        <v>4969.74</v>
      </c>
      <c r="AP2392" s="233" t="s">
        <v>38555</v>
      </c>
      <c r="AQ2392" s="234">
        <v>37268.46</v>
      </c>
      <c r="AS2392" s="211" t="s">
        <v>8098</v>
      </c>
      <c r="AT2392" s="212">
        <v>3496</v>
      </c>
    </row>
    <row r="2393" spans="5:46" x14ac:dyDescent="0.3">
      <c r="E2393" s="263" t="s">
        <v>51094</v>
      </c>
      <c r="F2393" s="263"/>
      <c r="G2393" s="264">
        <v>102165</v>
      </c>
      <c r="I2393" s="227" t="s">
        <v>37359</v>
      </c>
      <c r="J2393" s="227"/>
      <c r="K2393" s="228">
        <v>162.86000000000001</v>
      </c>
      <c r="M2393" s="205" t="s">
        <v>2648</v>
      </c>
      <c r="N2393" s="205"/>
      <c r="O2393" s="206">
        <v>1074.8599999999999</v>
      </c>
      <c r="U2393" s="309" t="s">
        <v>58219</v>
      </c>
      <c r="V2393" s="310">
        <v>1335.79</v>
      </c>
      <c r="X2393" s="267" t="s">
        <v>61314</v>
      </c>
      <c r="Y2393" s="268">
        <v>-5886.56</v>
      </c>
      <c r="AA2393" s="229" t="s">
        <v>51813</v>
      </c>
      <c r="AB2393" s="230">
        <v>2622.75</v>
      </c>
      <c r="AD2393" s="209" t="s">
        <v>16906</v>
      </c>
      <c r="AE2393" s="210">
        <v>2119.04</v>
      </c>
      <c r="AF2393" s="93"/>
      <c r="AG2393" s="201" t="s">
        <v>13995</v>
      </c>
      <c r="AH2393" s="202">
        <v>172</v>
      </c>
      <c r="AJ2393" s="292"/>
      <c r="AK2393" s="293"/>
      <c r="AM2393" s="265" t="s">
        <v>51384</v>
      </c>
      <c r="AN2393" s="266">
        <v>102165</v>
      </c>
      <c r="AP2393" s="233" t="s">
        <v>38562</v>
      </c>
      <c r="AQ2393" s="234">
        <v>162.86000000000001</v>
      </c>
      <c r="AS2393" s="211" t="s">
        <v>8369</v>
      </c>
      <c r="AT2393" s="212">
        <v>9442</v>
      </c>
    </row>
    <row r="2394" spans="5:46" x14ac:dyDescent="0.3">
      <c r="E2394" s="263" t="s">
        <v>51095</v>
      </c>
      <c r="F2394" s="263"/>
      <c r="G2394" s="264">
        <v>58996.92</v>
      </c>
      <c r="I2394" s="227" t="s">
        <v>37360</v>
      </c>
      <c r="J2394" s="227"/>
      <c r="K2394" s="228">
        <v>34542.699999999997</v>
      </c>
      <c r="M2394" s="205" t="s">
        <v>2649</v>
      </c>
      <c r="N2394" s="205"/>
      <c r="O2394" s="206">
        <v>11459</v>
      </c>
      <c r="U2394" s="309" t="s">
        <v>66581</v>
      </c>
      <c r="V2394" s="310">
        <v>-50000</v>
      </c>
      <c r="X2394" s="267" t="s">
        <v>59513</v>
      </c>
      <c r="Y2394" s="268">
        <v>1500</v>
      </c>
      <c r="AA2394" s="229" t="s">
        <v>51814</v>
      </c>
      <c r="AB2394" s="230">
        <v>514.54999999999995</v>
      </c>
      <c r="AD2394" s="209" t="s">
        <v>16907</v>
      </c>
      <c r="AE2394" s="210">
        <v>9600</v>
      </c>
      <c r="AF2394" s="93"/>
      <c r="AG2394" s="201" t="s">
        <v>32527</v>
      </c>
      <c r="AH2394" s="202">
        <v>272896.86</v>
      </c>
      <c r="AJ2394" s="292"/>
      <c r="AK2394" s="293"/>
      <c r="AM2394" s="265" t="s">
        <v>51385</v>
      </c>
      <c r="AN2394" s="266">
        <v>58996.92</v>
      </c>
      <c r="AP2394" s="233" t="s">
        <v>38567</v>
      </c>
      <c r="AQ2394" s="234">
        <v>34542.699999999997</v>
      </c>
      <c r="AS2394" s="211" t="s">
        <v>10502</v>
      </c>
      <c r="AT2394" s="212">
        <v>2000</v>
      </c>
    </row>
    <row r="2395" spans="5:46" x14ac:dyDescent="0.3">
      <c r="E2395" s="263" t="s">
        <v>51096</v>
      </c>
      <c r="F2395" s="263"/>
      <c r="G2395" s="264">
        <v>832.69</v>
      </c>
      <c r="I2395" s="227" t="s">
        <v>37361</v>
      </c>
      <c r="J2395" s="227"/>
      <c r="K2395" s="228">
        <v>284.70999999999998</v>
      </c>
      <c r="M2395" s="205" t="s">
        <v>2650</v>
      </c>
      <c r="N2395" s="205"/>
      <c r="O2395" s="206">
        <v>5104</v>
      </c>
      <c r="U2395" s="309" t="s">
        <v>57350</v>
      </c>
      <c r="V2395" s="310">
        <v>100926.52</v>
      </c>
      <c r="X2395" s="267" t="s">
        <v>59514</v>
      </c>
      <c r="Y2395" s="268">
        <v>114.75</v>
      </c>
      <c r="AA2395" s="229" t="s">
        <v>51815</v>
      </c>
      <c r="AB2395" s="230">
        <v>26588.95</v>
      </c>
      <c r="AD2395" s="209" t="s">
        <v>16908</v>
      </c>
      <c r="AE2395" s="210">
        <v>56822.12</v>
      </c>
      <c r="AF2395" s="93"/>
      <c r="AG2395" s="201" t="s">
        <v>32528</v>
      </c>
      <c r="AH2395" s="202">
        <v>682.5</v>
      </c>
      <c r="AJ2395" s="292"/>
      <c r="AK2395" s="293"/>
      <c r="AM2395" s="265" t="s">
        <v>51386</v>
      </c>
      <c r="AN2395" s="266">
        <v>832.69</v>
      </c>
      <c r="AP2395" s="233" t="s">
        <v>38572</v>
      </c>
      <c r="AQ2395" s="234">
        <v>284.70999999999998</v>
      </c>
      <c r="AS2395" s="211" t="s">
        <v>9023</v>
      </c>
      <c r="AT2395" s="212">
        <v>3354</v>
      </c>
    </row>
    <row r="2396" spans="5:46" x14ac:dyDescent="0.3">
      <c r="E2396" s="263" t="s">
        <v>51097</v>
      </c>
      <c r="F2396" s="263"/>
      <c r="G2396" s="264">
        <v>107156.81</v>
      </c>
      <c r="I2396" s="227" t="s">
        <v>37363</v>
      </c>
      <c r="J2396" s="227"/>
      <c r="K2396" s="228">
        <v>118436.88</v>
      </c>
      <c r="M2396" s="205" t="s">
        <v>2651</v>
      </c>
      <c r="N2396" s="205"/>
      <c r="O2396" s="206">
        <v>149086</v>
      </c>
      <c r="U2396" s="309" t="s">
        <v>36189</v>
      </c>
      <c r="V2396" s="310">
        <v>66873.899999999994</v>
      </c>
      <c r="X2396" s="267" t="s">
        <v>59515</v>
      </c>
      <c r="Y2396" s="268">
        <v>367.5</v>
      </c>
      <c r="AA2396" s="229" t="s">
        <v>51816</v>
      </c>
      <c r="AB2396" s="230">
        <v>764</v>
      </c>
      <c r="AD2396" s="209" t="s">
        <v>16909</v>
      </c>
      <c r="AE2396" s="210">
        <v>435200</v>
      </c>
      <c r="AF2396" s="93"/>
      <c r="AG2396" s="201" t="s">
        <v>32529</v>
      </c>
      <c r="AH2396" s="202">
        <v>154</v>
      </c>
      <c r="AJ2396" s="292"/>
      <c r="AK2396" s="293"/>
      <c r="AM2396" s="265" t="s">
        <v>51387</v>
      </c>
      <c r="AN2396" s="266">
        <v>107156.81</v>
      </c>
      <c r="AP2396" s="233" t="s">
        <v>38583</v>
      </c>
      <c r="AQ2396" s="234">
        <v>118436.88</v>
      </c>
      <c r="AS2396" s="211" t="s">
        <v>9344</v>
      </c>
      <c r="AT2396" s="212">
        <v>5014</v>
      </c>
    </row>
    <row r="2397" spans="5:46" x14ac:dyDescent="0.3">
      <c r="E2397" s="263" t="s">
        <v>51098</v>
      </c>
      <c r="F2397" s="263"/>
      <c r="G2397" s="264">
        <v>11885.78</v>
      </c>
      <c r="I2397" s="227" t="s">
        <v>37364</v>
      </c>
      <c r="J2397" s="227"/>
      <c r="K2397" s="228">
        <v>86104.52</v>
      </c>
      <c r="M2397" s="205" t="s">
        <v>2652</v>
      </c>
      <c r="N2397" s="205"/>
      <c r="O2397" s="206">
        <v>5324.89</v>
      </c>
      <c r="U2397" s="309" t="s">
        <v>55982</v>
      </c>
      <c r="V2397" s="310">
        <v>1290.2</v>
      </c>
      <c r="X2397" s="267" t="s">
        <v>62446</v>
      </c>
      <c r="Y2397" s="268">
        <v>4131.6899999999996</v>
      </c>
      <c r="AA2397" s="229" t="s">
        <v>49704</v>
      </c>
      <c r="AB2397" s="230">
        <v>31171.06</v>
      </c>
      <c r="AD2397" s="209" t="s">
        <v>16910</v>
      </c>
      <c r="AE2397" s="210">
        <v>102000</v>
      </c>
      <c r="AF2397" s="93"/>
      <c r="AG2397" s="201" t="s">
        <v>32530</v>
      </c>
      <c r="AH2397" s="202">
        <v>1591.23</v>
      </c>
      <c r="AJ2397" s="292"/>
      <c r="AK2397" s="293"/>
      <c r="AM2397" s="265" t="s">
        <v>51388</v>
      </c>
      <c r="AN2397" s="266">
        <v>11885.78</v>
      </c>
      <c r="AP2397" s="233" t="s">
        <v>38589</v>
      </c>
      <c r="AQ2397" s="234">
        <v>86104.52</v>
      </c>
      <c r="AS2397" s="211" t="s">
        <v>9456</v>
      </c>
      <c r="AT2397" s="212">
        <v>11589</v>
      </c>
    </row>
    <row r="2398" spans="5:46" x14ac:dyDescent="0.3">
      <c r="E2398" s="263" t="s">
        <v>51099</v>
      </c>
      <c r="F2398" s="263"/>
      <c r="G2398" s="264">
        <v>3795</v>
      </c>
      <c r="I2398" s="227" t="s">
        <v>37365</v>
      </c>
      <c r="J2398" s="227"/>
      <c r="K2398" s="228">
        <v>15073.08</v>
      </c>
      <c r="M2398" s="205" t="s">
        <v>2653</v>
      </c>
      <c r="N2398" s="205"/>
      <c r="O2398" s="206">
        <v>4074</v>
      </c>
      <c r="U2398" s="309" t="s">
        <v>52151</v>
      </c>
      <c r="V2398" s="310">
        <v>98.7</v>
      </c>
      <c r="X2398" s="267" t="s">
        <v>62447</v>
      </c>
      <c r="Y2398" s="268">
        <v>154</v>
      </c>
      <c r="AA2398" s="229" t="s">
        <v>38918</v>
      </c>
      <c r="AB2398" s="230">
        <v>886787.81</v>
      </c>
      <c r="AD2398" s="209" t="s">
        <v>16911</v>
      </c>
      <c r="AE2398" s="210">
        <v>30737</v>
      </c>
      <c r="AF2398" s="93"/>
      <c r="AG2398" s="201" t="s">
        <v>32531</v>
      </c>
      <c r="AH2398" s="202">
        <v>6204.27</v>
      </c>
      <c r="AJ2398" s="292"/>
      <c r="AK2398" s="293"/>
      <c r="AM2398" s="265" t="s">
        <v>51389</v>
      </c>
      <c r="AN2398" s="266">
        <v>3795</v>
      </c>
      <c r="AP2398" s="233" t="s">
        <v>38597</v>
      </c>
      <c r="AQ2398" s="234">
        <v>15073.08</v>
      </c>
      <c r="AS2398" s="211" t="s">
        <v>9541</v>
      </c>
      <c r="AT2398" s="212">
        <v>2623</v>
      </c>
    </row>
    <row r="2399" spans="5:46" x14ac:dyDescent="0.3">
      <c r="E2399" s="263" t="s">
        <v>51100</v>
      </c>
      <c r="F2399" s="263"/>
      <c r="G2399" s="264">
        <v>15824.23</v>
      </c>
      <c r="I2399" s="227" t="s">
        <v>37366</v>
      </c>
      <c r="J2399" s="227"/>
      <c r="K2399" s="228">
        <v>2146.1999999999998</v>
      </c>
      <c r="M2399" s="205" t="s">
        <v>2654</v>
      </c>
      <c r="N2399" s="205"/>
      <c r="O2399" s="206">
        <v>937221</v>
      </c>
      <c r="U2399" s="309" t="s">
        <v>52152</v>
      </c>
      <c r="V2399" s="310">
        <v>322.81</v>
      </c>
      <c r="X2399" s="267" t="s">
        <v>58448</v>
      </c>
      <c r="Y2399" s="268">
        <v>7000</v>
      </c>
      <c r="AA2399" s="229" t="s">
        <v>16967</v>
      </c>
      <c r="AB2399" s="230">
        <v>1760257.79</v>
      </c>
      <c r="AD2399" s="209" t="s">
        <v>16912</v>
      </c>
      <c r="AE2399" s="210">
        <v>75086</v>
      </c>
      <c r="AF2399" s="93"/>
      <c r="AG2399" s="201" t="s">
        <v>25039</v>
      </c>
      <c r="AH2399" s="202">
        <v>682.5</v>
      </c>
      <c r="AJ2399" s="292"/>
      <c r="AK2399" s="293"/>
      <c r="AM2399" s="265" t="s">
        <v>51390</v>
      </c>
      <c r="AN2399" s="266">
        <v>15824.23</v>
      </c>
      <c r="AP2399" s="233" t="s">
        <v>38603</v>
      </c>
      <c r="AQ2399" s="234">
        <v>2146.1999999999998</v>
      </c>
      <c r="AS2399" s="211" t="s">
        <v>10936</v>
      </c>
      <c r="AT2399" s="212">
        <v>2398</v>
      </c>
    </row>
    <row r="2400" spans="5:46" x14ac:dyDescent="0.3">
      <c r="E2400" s="263" t="s">
        <v>51101</v>
      </c>
      <c r="F2400" s="263"/>
      <c r="G2400" s="264">
        <v>53858.46</v>
      </c>
      <c r="I2400" s="227" t="s">
        <v>37368</v>
      </c>
      <c r="J2400" s="227"/>
      <c r="K2400" s="228">
        <v>8401.4500000000007</v>
      </c>
      <c r="M2400" s="205" t="s">
        <v>2655</v>
      </c>
      <c r="N2400" s="205"/>
      <c r="O2400" s="206">
        <v>63663</v>
      </c>
      <c r="U2400" s="309" t="s">
        <v>49796</v>
      </c>
      <c r="V2400" s="310">
        <v>70.3</v>
      </c>
      <c r="X2400" s="267" t="s">
        <v>61870</v>
      </c>
      <c r="Y2400" s="268">
        <v>1909.02</v>
      </c>
      <c r="AA2400" s="229" t="s">
        <v>33218</v>
      </c>
      <c r="AB2400" s="230">
        <v>29691.65</v>
      </c>
      <c r="AD2400" s="209" t="s">
        <v>16913</v>
      </c>
      <c r="AE2400" s="210">
        <v>162724</v>
      </c>
      <c r="AF2400" s="93"/>
      <c r="AG2400" s="201" t="s">
        <v>32532</v>
      </c>
      <c r="AH2400" s="202">
        <v>154</v>
      </c>
      <c r="AJ2400" s="292"/>
      <c r="AK2400" s="293"/>
      <c r="AM2400" s="265" t="s">
        <v>51391</v>
      </c>
      <c r="AN2400" s="266">
        <v>53858.46</v>
      </c>
      <c r="AP2400" s="233" t="s">
        <v>38617</v>
      </c>
      <c r="AQ2400" s="234">
        <v>8401.4500000000007</v>
      </c>
      <c r="AS2400" s="211" t="s">
        <v>11124</v>
      </c>
      <c r="AT2400" s="212">
        <v>9666</v>
      </c>
    </row>
    <row r="2401" spans="5:46" x14ac:dyDescent="0.3">
      <c r="E2401" s="263" t="s">
        <v>51102</v>
      </c>
      <c r="F2401" s="263"/>
      <c r="G2401" s="264">
        <v>23162.61</v>
      </c>
      <c r="I2401" s="227" t="s">
        <v>37369</v>
      </c>
      <c r="J2401" s="227"/>
      <c r="K2401" s="228">
        <v>60737.279999999999</v>
      </c>
      <c r="M2401" s="205" t="s">
        <v>2656</v>
      </c>
      <c r="N2401" s="205"/>
      <c r="O2401" s="206">
        <v>10523</v>
      </c>
      <c r="U2401" s="309" t="s">
        <v>66583</v>
      </c>
      <c r="V2401" s="310">
        <v>474.33</v>
      </c>
      <c r="X2401" s="267" t="s">
        <v>61083</v>
      </c>
      <c r="Y2401" s="268">
        <v>2484.46</v>
      </c>
      <c r="AA2401" s="229" t="s">
        <v>46725</v>
      </c>
      <c r="AB2401" s="230">
        <v>10045</v>
      </c>
      <c r="AD2401" s="209" t="s">
        <v>16914</v>
      </c>
      <c r="AE2401" s="210">
        <v>330.69</v>
      </c>
      <c r="AF2401" s="93"/>
      <c r="AG2401" s="201" t="s">
        <v>25041</v>
      </c>
      <c r="AH2401" s="202">
        <v>1591.23</v>
      </c>
      <c r="AJ2401" s="292"/>
      <c r="AK2401" s="293"/>
      <c r="AM2401" s="265" t="s">
        <v>51392</v>
      </c>
      <c r="AN2401" s="266">
        <v>23162.61</v>
      </c>
      <c r="AP2401" s="233" t="s">
        <v>38620</v>
      </c>
      <c r="AQ2401" s="234">
        <v>60737.279999999999</v>
      </c>
      <c r="AS2401" s="211" t="s">
        <v>11345</v>
      </c>
      <c r="AT2401" s="212">
        <v>4724</v>
      </c>
    </row>
    <row r="2402" spans="5:46" x14ac:dyDescent="0.3">
      <c r="E2402" s="263" t="s">
        <v>51103</v>
      </c>
      <c r="F2402" s="263"/>
      <c r="G2402" s="264">
        <v>8017.69</v>
      </c>
      <c r="I2402" s="227" t="s">
        <v>37370</v>
      </c>
      <c r="J2402" s="227"/>
      <c r="K2402" s="228">
        <v>14937.92</v>
      </c>
      <c r="M2402" s="205" t="s">
        <v>2657</v>
      </c>
      <c r="N2402" s="205"/>
      <c r="O2402" s="206">
        <v>5107</v>
      </c>
      <c r="U2402" s="309" t="s">
        <v>55056</v>
      </c>
      <c r="V2402" s="310">
        <v>4800</v>
      </c>
      <c r="X2402" s="267" t="s">
        <v>58198</v>
      </c>
      <c r="Y2402" s="268">
        <v>1212.1500000000001</v>
      </c>
      <c r="AA2402" s="229" t="s">
        <v>33219</v>
      </c>
      <c r="AB2402" s="230">
        <v>192041.74</v>
      </c>
      <c r="AD2402" s="209" t="s">
        <v>13183</v>
      </c>
      <c r="AE2402" s="210">
        <v>3410.84</v>
      </c>
      <c r="AF2402" s="93"/>
      <c r="AG2402" s="201" t="s">
        <v>25044</v>
      </c>
      <c r="AH2402" s="202">
        <v>6204.27</v>
      </c>
      <c r="AJ2402" s="292"/>
      <c r="AK2402" s="293"/>
      <c r="AM2402" s="265" t="s">
        <v>51393</v>
      </c>
      <c r="AN2402" s="266">
        <v>8017.69</v>
      </c>
      <c r="AP2402" s="233" t="s">
        <v>38625</v>
      </c>
      <c r="AQ2402" s="234">
        <v>14937.92</v>
      </c>
      <c r="AS2402" s="211" t="s">
        <v>11604</v>
      </c>
      <c r="AT2402" s="212">
        <v>25881</v>
      </c>
    </row>
    <row r="2403" spans="5:46" x14ac:dyDescent="0.3">
      <c r="E2403" s="263" t="s">
        <v>51104</v>
      </c>
      <c r="F2403" s="263"/>
      <c r="G2403" s="264">
        <v>6459.7</v>
      </c>
      <c r="I2403" s="227" t="s">
        <v>37371</v>
      </c>
      <c r="J2403" s="227"/>
      <c r="K2403" s="228">
        <v>18579.740000000002</v>
      </c>
      <c r="M2403" s="205" t="s">
        <v>2658</v>
      </c>
      <c r="N2403" s="205"/>
      <c r="O2403" s="206">
        <v>15550</v>
      </c>
      <c r="U2403" s="309" t="s">
        <v>55057</v>
      </c>
      <c r="V2403" s="310">
        <v>367.2</v>
      </c>
      <c r="X2403" s="267" t="s">
        <v>63069</v>
      </c>
      <c r="Y2403" s="268">
        <v>3000</v>
      </c>
      <c r="AA2403" s="229" t="s">
        <v>42231</v>
      </c>
      <c r="AB2403" s="230">
        <v>435</v>
      </c>
      <c r="AD2403" s="209" t="s">
        <v>16915</v>
      </c>
      <c r="AE2403" s="210">
        <v>337486.27</v>
      </c>
      <c r="AF2403" s="93"/>
      <c r="AG2403" s="201" t="s">
        <v>13996</v>
      </c>
      <c r="AH2403" s="202">
        <v>2491</v>
      </c>
      <c r="AJ2403" s="292"/>
      <c r="AK2403" s="293"/>
      <c r="AM2403" s="265" t="s">
        <v>51394</v>
      </c>
      <c r="AN2403" s="266">
        <v>6459.7</v>
      </c>
      <c r="AP2403" s="233" t="s">
        <v>38631</v>
      </c>
      <c r="AQ2403" s="234">
        <v>18579.740000000002</v>
      </c>
      <c r="AS2403" s="211" t="s">
        <v>9919</v>
      </c>
      <c r="AT2403" s="212">
        <v>113615</v>
      </c>
    </row>
    <row r="2404" spans="5:46" x14ac:dyDescent="0.3">
      <c r="E2404" s="263" t="s">
        <v>51105</v>
      </c>
      <c r="F2404" s="263"/>
      <c r="G2404" s="264">
        <v>9993.86</v>
      </c>
      <c r="I2404" s="227" t="s">
        <v>37372</v>
      </c>
      <c r="J2404" s="227"/>
      <c r="K2404" s="228">
        <v>24900</v>
      </c>
      <c r="M2404" s="205" t="s">
        <v>2659</v>
      </c>
      <c r="N2404" s="205"/>
      <c r="O2404" s="206">
        <v>19837.96</v>
      </c>
      <c r="U2404" s="309" t="s">
        <v>55058</v>
      </c>
      <c r="V2404" s="310">
        <v>1200.96</v>
      </c>
      <c r="X2404" s="267" t="s">
        <v>60244</v>
      </c>
      <c r="Y2404" s="268">
        <v>5000</v>
      </c>
      <c r="AA2404" s="229" t="s">
        <v>33220</v>
      </c>
      <c r="AB2404" s="230">
        <v>50064.59</v>
      </c>
      <c r="AD2404" s="209" t="s">
        <v>16916</v>
      </c>
      <c r="AE2404" s="210">
        <v>74287.759999999995</v>
      </c>
      <c r="AF2404" s="93"/>
      <c r="AG2404" s="201" t="s">
        <v>13997</v>
      </c>
      <c r="AH2404" s="202">
        <v>419</v>
      </c>
      <c r="AJ2404" s="292"/>
      <c r="AK2404" s="293"/>
      <c r="AM2404" s="265" t="s">
        <v>51395</v>
      </c>
      <c r="AN2404" s="266">
        <v>9993.86</v>
      </c>
      <c r="AP2404" s="233" t="s">
        <v>38636</v>
      </c>
      <c r="AQ2404" s="234">
        <v>24900</v>
      </c>
      <c r="AS2404" s="211" t="s">
        <v>9024</v>
      </c>
      <c r="AT2404" s="212">
        <v>1366</v>
      </c>
    </row>
    <row r="2405" spans="5:46" x14ac:dyDescent="0.3">
      <c r="E2405" s="263" t="s">
        <v>51106</v>
      </c>
      <c r="F2405" s="263"/>
      <c r="G2405" s="264">
        <v>6300</v>
      </c>
      <c r="I2405" s="227" t="s">
        <v>37373</v>
      </c>
      <c r="J2405" s="227"/>
      <c r="K2405" s="228">
        <v>2346.64</v>
      </c>
      <c r="M2405" s="205" t="s">
        <v>2660</v>
      </c>
      <c r="N2405" s="205"/>
      <c r="O2405" s="206">
        <v>199202.04</v>
      </c>
      <c r="U2405" s="309" t="s">
        <v>63104</v>
      </c>
      <c r="V2405" s="310">
        <v>232.68</v>
      </c>
      <c r="X2405" s="267" t="s">
        <v>60245</v>
      </c>
      <c r="Y2405" s="268">
        <v>612.04999999999995</v>
      </c>
      <c r="AA2405" s="229" t="s">
        <v>33221</v>
      </c>
      <c r="AB2405" s="230">
        <v>264987.99</v>
      </c>
      <c r="AD2405" s="209" t="s">
        <v>13184</v>
      </c>
      <c r="AE2405" s="210">
        <v>28225</v>
      </c>
      <c r="AF2405" s="93"/>
      <c r="AG2405" s="201" t="s">
        <v>32533</v>
      </c>
      <c r="AH2405" s="202">
        <v>2381.75</v>
      </c>
      <c r="AJ2405" s="292"/>
      <c r="AK2405" s="293"/>
      <c r="AM2405" s="265" t="s">
        <v>51396</v>
      </c>
      <c r="AN2405" s="266">
        <v>6300</v>
      </c>
      <c r="AP2405" s="233" t="s">
        <v>38641</v>
      </c>
      <c r="AQ2405" s="234">
        <v>2346.64</v>
      </c>
      <c r="AS2405" s="211" t="s">
        <v>9920</v>
      </c>
      <c r="AT2405" s="212">
        <v>1366</v>
      </c>
    </row>
    <row r="2406" spans="5:46" x14ac:dyDescent="0.3">
      <c r="E2406" s="263" t="s">
        <v>51107</v>
      </c>
      <c r="F2406" s="263"/>
      <c r="G2406" s="264">
        <v>28345.21</v>
      </c>
      <c r="I2406" s="227" t="s">
        <v>37374</v>
      </c>
      <c r="J2406" s="227"/>
      <c r="K2406" s="228">
        <v>2926.35</v>
      </c>
      <c r="M2406" s="205" t="s">
        <v>2661</v>
      </c>
      <c r="N2406" s="205"/>
      <c r="O2406" s="206">
        <v>48215</v>
      </c>
      <c r="U2406" s="309" t="s">
        <v>52153</v>
      </c>
      <c r="V2406" s="310">
        <v>867</v>
      </c>
      <c r="X2406" s="267" t="s">
        <v>60246</v>
      </c>
      <c r="Y2406" s="268">
        <v>1960</v>
      </c>
      <c r="AA2406" s="229" t="s">
        <v>33222</v>
      </c>
      <c r="AB2406" s="230">
        <v>714.67</v>
      </c>
      <c r="AD2406" s="209" t="s">
        <v>13185</v>
      </c>
      <c r="AE2406" s="210">
        <v>21622.43</v>
      </c>
      <c r="AF2406" s="93"/>
      <c r="AG2406" s="201" t="s">
        <v>25057</v>
      </c>
      <c r="AH2406" s="202">
        <v>2381.75</v>
      </c>
      <c r="AJ2406" s="292"/>
      <c r="AK2406" s="293"/>
      <c r="AM2406" s="265" t="s">
        <v>51397</v>
      </c>
      <c r="AN2406" s="266">
        <v>28345.21</v>
      </c>
      <c r="AP2406" s="233" t="s">
        <v>38646</v>
      </c>
      <c r="AQ2406" s="234">
        <v>2926.35</v>
      </c>
      <c r="AS2406" s="211" t="s">
        <v>6757</v>
      </c>
      <c r="AT2406" s="212">
        <v>75024</v>
      </c>
    </row>
    <row r="2407" spans="5:46" x14ac:dyDescent="0.3">
      <c r="E2407" s="263" t="s">
        <v>51108</v>
      </c>
      <c r="F2407" s="263"/>
      <c r="G2407" s="264">
        <v>41835.83</v>
      </c>
      <c r="I2407" s="227" t="s">
        <v>37375</v>
      </c>
      <c r="J2407" s="227"/>
      <c r="K2407" s="228">
        <v>1307.01</v>
      </c>
      <c r="M2407" s="205" t="s">
        <v>2662</v>
      </c>
      <c r="N2407" s="205"/>
      <c r="O2407" s="206">
        <v>11218</v>
      </c>
      <c r="U2407" s="309" t="s">
        <v>55059</v>
      </c>
      <c r="V2407" s="310">
        <v>19435</v>
      </c>
      <c r="X2407" s="267" t="s">
        <v>61871</v>
      </c>
      <c r="Y2407" s="268">
        <v>1189.67</v>
      </c>
      <c r="AA2407" s="229" t="s">
        <v>42232</v>
      </c>
      <c r="AB2407" s="230">
        <v>28449</v>
      </c>
      <c r="AD2407" s="209" t="s">
        <v>16917</v>
      </c>
      <c r="AE2407" s="210">
        <v>4113.9399999999996</v>
      </c>
      <c r="AF2407" s="93"/>
      <c r="AG2407" s="201" t="s">
        <v>13998</v>
      </c>
      <c r="AH2407" s="202">
        <v>2910</v>
      </c>
      <c r="AJ2407" s="292"/>
      <c r="AK2407" s="293"/>
      <c r="AM2407" s="265" t="s">
        <v>51398</v>
      </c>
      <c r="AN2407" s="266">
        <v>41835.83</v>
      </c>
      <c r="AP2407" s="233" t="s">
        <v>38652</v>
      </c>
      <c r="AQ2407" s="234">
        <v>1307.01</v>
      </c>
      <c r="AS2407" s="211" t="s">
        <v>6957</v>
      </c>
      <c r="AT2407" s="212">
        <v>8402.08</v>
      </c>
    </row>
    <row r="2408" spans="5:46" x14ac:dyDescent="0.3">
      <c r="E2408" s="263" t="s">
        <v>51109</v>
      </c>
      <c r="F2408" s="263"/>
      <c r="G2408" s="264">
        <v>7473</v>
      </c>
      <c r="I2408" s="227" t="s">
        <v>37376</v>
      </c>
      <c r="J2408" s="227"/>
      <c r="K2408" s="228">
        <v>667.71</v>
      </c>
      <c r="M2408" s="205" t="s">
        <v>2663</v>
      </c>
      <c r="N2408" s="205"/>
      <c r="O2408" s="206">
        <v>80285</v>
      </c>
      <c r="U2408" s="309" t="s">
        <v>55060</v>
      </c>
      <c r="V2408" s="310">
        <v>757.33</v>
      </c>
      <c r="X2408" s="267" t="s">
        <v>60247</v>
      </c>
      <c r="Y2408" s="268">
        <v>37945.879999999997</v>
      </c>
      <c r="AA2408" s="229" t="s">
        <v>16968</v>
      </c>
      <c r="AB2408" s="230">
        <v>1141784.3999999999</v>
      </c>
      <c r="AD2408" s="209" t="s">
        <v>16918</v>
      </c>
      <c r="AE2408" s="210">
        <v>76324.98</v>
      </c>
      <c r="AF2408" s="93"/>
      <c r="AG2408" s="201" t="s">
        <v>32534</v>
      </c>
      <c r="AH2408" s="202">
        <v>210.29</v>
      </c>
      <c r="AJ2408" s="292"/>
      <c r="AK2408" s="293"/>
      <c r="AM2408" s="265" t="s">
        <v>51399</v>
      </c>
      <c r="AN2408" s="266">
        <v>7473</v>
      </c>
      <c r="AP2408" s="233" t="s">
        <v>38659</v>
      </c>
      <c r="AQ2408" s="234">
        <v>667.71</v>
      </c>
      <c r="AS2408" s="211" t="s">
        <v>7158</v>
      </c>
      <c r="AT2408" s="212">
        <v>3626</v>
      </c>
    </row>
    <row r="2409" spans="5:46" x14ac:dyDescent="0.3">
      <c r="E2409" s="263" t="s">
        <v>51110</v>
      </c>
      <c r="F2409" s="263"/>
      <c r="G2409" s="264">
        <v>17560.27</v>
      </c>
      <c r="I2409" s="227" t="s">
        <v>37377</v>
      </c>
      <c r="J2409" s="227"/>
      <c r="K2409" s="228">
        <v>6627.33</v>
      </c>
      <c r="M2409" s="205" t="s">
        <v>2664</v>
      </c>
      <c r="N2409" s="205"/>
      <c r="O2409" s="206">
        <v>1311220</v>
      </c>
      <c r="U2409" s="309" t="s">
        <v>55061</v>
      </c>
      <c r="V2409" s="310">
        <v>2271.06</v>
      </c>
      <c r="X2409" s="267" t="s">
        <v>60248</v>
      </c>
      <c r="Y2409" s="268">
        <v>2854</v>
      </c>
      <c r="AA2409" s="229" t="s">
        <v>38919</v>
      </c>
      <c r="AB2409" s="230">
        <v>73593.2</v>
      </c>
      <c r="AD2409" s="209" t="s">
        <v>13186</v>
      </c>
      <c r="AE2409" s="210">
        <v>13200</v>
      </c>
      <c r="AF2409" s="93"/>
      <c r="AG2409" s="201" t="s">
        <v>32535</v>
      </c>
      <c r="AH2409" s="202">
        <v>341.05</v>
      </c>
      <c r="AJ2409" s="292"/>
      <c r="AK2409" s="293"/>
      <c r="AM2409" s="265" t="s">
        <v>51400</v>
      </c>
      <c r="AN2409" s="266">
        <v>17560.27</v>
      </c>
      <c r="AP2409" s="233" t="s">
        <v>38666</v>
      </c>
      <c r="AQ2409" s="234">
        <v>6627.33</v>
      </c>
      <c r="AS2409" s="211" t="s">
        <v>7432</v>
      </c>
      <c r="AT2409" s="212">
        <v>37936</v>
      </c>
    </row>
    <row r="2410" spans="5:46" x14ac:dyDescent="0.3">
      <c r="E2410" s="263" t="s">
        <v>51111</v>
      </c>
      <c r="F2410" s="263"/>
      <c r="G2410" s="264">
        <v>9696.06</v>
      </c>
      <c r="I2410" s="227" t="s">
        <v>37378</v>
      </c>
      <c r="J2410" s="227"/>
      <c r="K2410" s="228">
        <v>139546.72</v>
      </c>
      <c r="M2410" s="205" t="s">
        <v>2665</v>
      </c>
      <c r="N2410" s="205"/>
      <c r="O2410" s="206">
        <v>6025.33</v>
      </c>
      <c r="U2410" s="309" t="s">
        <v>67439</v>
      </c>
      <c r="V2410" s="310">
        <v>12314.44</v>
      </c>
      <c r="X2410" s="267" t="s">
        <v>60249</v>
      </c>
      <c r="Y2410" s="268">
        <v>9296.8799999999992</v>
      </c>
      <c r="AA2410" s="229" t="s">
        <v>40152</v>
      </c>
      <c r="AB2410" s="230">
        <v>3596150</v>
      </c>
      <c r="AD2410" s="209" t="s">
        <v>13187</v>
      </c>
      <c r="AE2410" s="210">
        <v>37086.339999999997</v>
      </c>
      <c r="AF2410" s="93"/>
      <c r="AG2410" s="201" t="s">
        <v>32536</v>
      </c>
      <c r="AH2410" s="202">
        <v>776.66</v>
      </c>
      <c r="AJ2410" s="292"/>
      <c r="AK2410" s="293"/>
      <c r="AM2410" s="265" t="s">
        <v>51401</v>
      </c>
      <c r="AN2410" s="266">
        <v>9696.06</v>
      </c>
      <c r="AP2410" s="233" t="s">
        <v>38671</v>
      </c>
      <c r="AQ2410" s="234">
        <v>139546.72</v>
      </c>
      <c r="AS2410" s="211" t="s">
        <v>7625</v>
      </c>
      <c r="AT2410" s="212">
        <v>23154</v>
      </c>
    </row>
    <row r="2411" spans="5:46" x14ac:dyDescent="0.3">
      <c r="E2411" s="263" t="s">
        <v>51112</v>
      </c>
      <c r="F2411" s="263"/>
      <c r="G2411" s="264">
        <v>24047.85</v>
      </c>
      <c r="I2411" s="227" t="s">
        <v>37380</v>
      </c>
      <c r="J2411" s="227"/>
      <c r="K2411" s="228">
        <v>12353.91</v>
      </c>
      <c r="M2411" s="205" t="s">
        <v>2666</v>
      </c>
      <c r="N2411" s="205"/>
      <c r="O2411" s="206">
        <v>1123.5899999999999</v>
      </c>
      <c r="U2411" s="309" t="s">
        <v>59016</v>
      </c>
      <c r="V2411" s="310">
        <v>1170</v>
      </c>
      <c r="X2411" s="267" t="s">
        <v>17036</v>
      </c>
      <c r="Y2411" s="268">
        <v>7829.42</v>
      </c>
      <c r="AA2411" s="229" t="s">
        <v>33223</v>
      </c>
      <c r="AB2411" s="230">
        <v>9277</v>
      </c>
      <c r="AD2411" s="209" t="s">
        <v>16919</v>
      </c>
      <c r="AE2411" s="210">
        <v>49962.79</v>
      </c>
      <c r="AF2411" s="93"/>
      <c r="AG2411" s="201" t="s">
        <v>32537</v>
      </c>
      <c r="AH2411" s="202">
        <v>1375</v>
      </c>
      <c r="AJ2411" s="292"/>
      <c r="AK2411" s="293"/>
      <c r="AM2411" s="265" t="s">
        <v>51402</v>
      </c>
      <c r="AN2411" s="266">
        <v>24047.85</v>
      </c>
      <c r="AP2411" s="233" t="s">
        <v>38687</v>
      </c>
      <c r="AQ2411" s="234">
        <v>12353.91</v>
      </c>
      <c r="AS2411" s="211" t="s">
        <v>7839</v>
      </c>
      <c r="AT2411" s="212">
        <v>6043</v>
      </c>
    </row>
    <row r="2412" spans="5:46" x14ac:dyDescent="0.3">
      <c r="E2412" s="263" t="s">
        <v>51113</v>
      </c>
      <c r="F2412" s="263"/>
      <c r="G2412" s="264">
        <v>7630.99</v>
      </c>
      <c r="I2412" s="227" t="s">
        <v>37381</v>
      </c>
      <c r="J2412" s="227"/>
      <c r="K2412" s="228">
        <v>15838.2</v>
      </c>
      <c r="M2412" s="205" t="s">
        <v>2667</v>
      </c>
      <c r="N2412" s="205"/>
      <c r="O2412" s="206">
        <v>15092</v>
      </c>
      <c r="U2412" s="309" t="s">
        <v>63654</v>
      </c>
      <c r="V2412" s="310">
        <v>2912.33</v>
      </c>
      <c r="X2412" s="267" t="s">
        <v>57296</v>
      </c>
      <c r="Y2412" s="268">
        <v>64504</v>
      </c>
      <c r="AA2412" s="229" t="s">
        <v>16969</v>
      </c>
      <c r="AB2412" s="230">
        <v>608838.39</v>
      </c>
      <c r="AD2412" s="209" t="s">
        <v>16920</v>
      </c>
      <c r="AE2412" s="210">
        <v>2653.83</v>
      </c>
      <c r="AF2412" s="93"/>
      <c r="AG2412" s="201" t="s">
        <v>32538</v>
      </c>
      <c r="AH2412" s="202">
        <v>210.29</v>
      </c>
      <c r="AJ2412" s="292"/>
      <c r="AK2412" s="293"/>
      <c r="AM2412" s="265" t="s">
        <v>51403</v>
      </c>
      <c r="AN2412" s="266">
        <v>7630.99</v>
      </c>
      <c r="AP2412" s="233" t="s">
        <v>38699</v>
      </c>
      <c r="AQ2412" s="234">
        <v>15838.2</v>
      </c>
      <c r="AS2412" s="211" t="s">
        <v>8099</v>
      </c>
      <c r="AT2412" s="212">
        <v>33550</v>
      </c>
    </row>
    <row r="2413" spans="5:46" x14ac:dyDescent="0.3">
      <c r="E2413" s="263" t="s">
        <v>51114</v>
      </c>
      <c r="F2413" s="263"/>
      <c r="G2413" s="264">
        <v>4629.67</v>
      </c>
      <c r="I2413" s="227" t="s">
        <v>37382</v>
      </c>
      <c r="J2413" s="227"/>
      <c r="K2413" s="228">
        <v>5101.88</v>
      </c>
      <c r="M2413" s="205" t="s">
        <v>2668</v>
      </c>
      <c r="N2413" s="205"/>
      <c r="O2413" s="206">
        <v>13103</v>
      </c>
      <c r="U2413" s="309" t="s">
        <v>63655</v>
      </c>
      <c r="V2413" s="310">
        <v>593</v>
      </c>
      <c r="X2413" s="267" t="s">
        <v>42237</v>
      </c>
      <c r="Y2413" s="268">
        <v>-64504</v>
      </c>
      <c r="AA2413" s="229" t="s">
        <v>38920</v>
      </c>
      <c r="AB2413" s="230">
        <v>1009657.2</v>
      </c>
      <c r="AD2413" s="209" t="s">
        <v>16921</v>
      </c>
      <c r="AE2413" s="210">
        <v>27506.6</v>
      </c>
      <c r="AF2413" s="93"/>
      <c r="AG2413" s="201" t="s">
        <v>32539</v>
      </c>
      <c r="AH2413" s="202">
        <v>341.05</v>
      </c>
      <c r="AJ2413" s="292"/>
      <c r="AK2413" s="293"/>
      <c r="AM2413" s="265" t="s">
        <v>51404</v>
      </c>
      <c r="AN2413" s="266">
        <v>4629.67</v>
      </c>
      <c r="AP2413" s="233" t="s">
        <v>38720</v>
      </c>
      <c r="AQ2413" s="234">
        <v>5101.88</v>
      </c>
      <c r="AS2413" s="211" t="s">
        <v>8370</v>
      </c>
      <c r="AT2413" s="212">
        <v>45179</v>
      </c>
    </row>
    <row r="2414" spans="5:46" x14ac:dyDescent="0.3">
      <c r="E2414" s="263" t="s">
        <v>51115</v>
      </c>
      <c r="F2414" s="263"/>
      <c r="G2414" s="264">
        <v>2607.66</v>
      </c>
      <c r="I2414" s="227" t="s">
        <v>37383</v>
      </c>
      <c r="J2414" s="227"/>
      <c r="K2414" s="228">
        <v>10506.92</v>
      </c>
      <c r="M2414" s="205" t="s">
        <v>2669</v>
      </c>
      <c r="N2414" s="205"/>
      <c r="O2414" s="206">
        <v>40519</v>
      </c>
      <c r="U2414" s="309" t="s">
        <v>63656</v>
      </c>
      <c r="V2414" s="310">
        <v>728.66</v>
      </c>
      <c r="X2414" s="267" t="s">
        <v>36103</v>
      </c>
      <c r="Y2414" s="268">
        <v>8.48</v>
      </c>
      <c r="AA2414" s="229" t="s">
        <v>38921</v>
      </c>
      <c r="AB2414" s="230">
        <v>108449.66</v>
      </c>
      <c r="AD2414" s="209" t="s">
        <v>16922</v>
      </c>
      <c r="AE2414" s="210">
        <v>51150.28</v>
      </c>
      <c r="AF2414" s="93"/>
      <c r="AG2414" s="201" t="s">
        <v>25081</v>
      </c>
      <c r="AH2414" s="202">
        <v>776.66</v>
      </c>
      <c r="AJ2414" s="292"/>
      <c r="AK2414" s="293"/>
      <c r="AM2414" s="265" t="s">
        <v>51406</v>
      </c>
      <c r="AN2414" s="266">
        <v>2607.66</v>
      </c>
      <c r="AP2414" s="233" t="s">
        <v>38724</v>
      </c>
      <c r="AQ2414" s="234">
        <v>10506.92</v>
      </c>
      <c r="AS2414" s="211" t="s">
        <v>8555</v>
      </c>
      <c r="AT2414" s="212">
        <v>10777</v>
      </c>
    </row>
    <row r="2415" spans="5:46" x14ac:dyDescent="0.3">
      <c r="E2415" s="263" t="s">
        <v>51116</v>
      </c>
      <c r="F2415" s="263"/>
      <c r="G2415" s="264">
        <v>23038.9</v>
      </c>
      <c r="I2415" s="227" t="s">
        <v>37386</v>
      </c>
      <c r="J2415" s="227"/>
      <c r="K2415" s="228">
        <v>55740.19</v>
      </c>
      <c r="M2415" s="205" t="s">
        <v>2670</v>
      </c>
      <c r="N2415" s="205"/>
      <c r="O2415" s="206">
        <v>9846</v>
      </c>
      <c r="U2415" s="309" t="s">
        <v>67440</v>
      </c>
      <c r="V2415" s="310">
        <v>4839.25</v>
      </c>
      <c r="X2415" s="267" t="s">
        <v>17044</v>
      </c>
      <c r="Y2415" s="268">
        <v>33904</v>
      </c>
      <c r="AA2415" s="229" t="s">
        <v>47844</v>
      </c>
      <c r="AB2415" s="230">
        <v>117202.61</v>
      </c>
      <c r="AD2415" s="209" t="s">
        <v>16923</v>
      </c>
      <c r="AE2415" s="210">
        <v>174062.25</v>
      </c>
      <c r="AF2415" s="93"/>
      <c r="AG2415" s="201" t="s">
        <v>25082</v>
      </c>
      <c r="AH2415" s="202">
        <v>1375</v>
      </c>
      <c r="AJ2415" s="292"/>
      <c r="AK2415" s="293"/>
      <c r="AM2415" s="265" t="s">
        <v>51407</v>
      </c>
      <c r="AN2415" s="266">
        <v>23038.9</v>
      </c>
      <c r="AP2415" s="233" t="s">
        <v>38757</v>
      </c>
      <c r="AQ2415" s="234">
        <v>55740.19</v>
      </c>
      <c r="AS2415" s="211" t="s">
        <v>8755</v>
      </c>
      <c r="AT2415" s="212">
        <v>3458.7</v>
      </c>
    </row>
    <row r="2416" spans="5:46" x14ac:dyDescent="0.3">
      <c r="E2416" s="263" t="s">
        <v>51117</v>
      </c>
      <c r="F2416" s="263"/>
      <c r="G2416" s="264">
        <v>7611.93</v>
      </c>
      <c r="I2416" s="227" t="s">
        <v>37388</v>
      </c>
      <c r="J2416" s="227"/>
      <c r="K2416" s="228">
        <v>6762.95</v>
      </c>
      <c r="M2416" s="205" t="s">
        <v>2671</v>
      </c>
      <c r="N2416" s="205"/>
      <c r="O2416" s="206">
        <v>5712.04</v>
      </c>
      <c r="U2416" s="309" t="s">
        <v>63106</v>
      </c>
      <c r="V2416" s="310">
        <v>314.55</v>
      </c>
      <c r="X2416" s="267" t="s">
        <v>47850</v>
      </c>
      <c r="Y2416" s="268">
        <v>245663.39</v>
      </c>
      <c r="AA2416" s="229" t="s">
        <v>16970</v>
      </c>
      <c r="AB2416" s="230">
        <v>306596.09999999998</v>
      </c>
      <c r="AD2416" s="209" t="s">
        <v>16924</v>
      </c>
      <c r="AE2416" s="210">
        <v>149638.64000000001</v>
      </c>
      <c r="AF2416" s="93"/>
      <c r="AG2416" s="201" t="s">
        <v>13999</v>
      </c>
      <c r="AH2416" s="202">
        <v>4255</v>
      </c>
      <c r="AJ2416" s="292"/>
      <c r="AK2416" s="293"/>
      <c r="AM2416" s="265" t="s">
        <v>51408</v>
      </c>
      <c r="AN2416" s="266">
        <v>7611.93</v>
      </c>
      <c r="AP2416" s="233" t="s">
        <v>38770</v>
      </c>
      <c r="AQ2416" s="234">
        <v>6762.95</v>
      </c>
      <c r="AS2416" s="211" t="s">
        <v>9025</v>
      </c>
      <c r="AT2416" s="212">
        <v>42772</v>
      </c>
    </row>
    <row r="2417" spans="5:46" x14ac:dyDescent="0.3">
      <c r="E2417" s="263" t="s">
        <v>51118</v>
      </c>
      <c r="F2417" s="263"/>
      <c r="G2417" s="264">
        <v>115940</v>
      </c>
      <c r="I2417" s="227" t="s">
        <v>37389</v>
      </c>
      <c r="J2417" s="227"/>
      <c r="K2417" s="228">
        <v>5037.3900000000003</v>
      </c>
      <c r="M2417" s="205" t="s">
        <v>2672</v>
      </c>
      <c r="N2417" s="205"/>
      <c r="O2417" s="206">
        <v>17687</v>
      </c>
      <c r="U2417" s="309" t="s">
        <v>61935</v>
      </c>
      <c r="V2417" s="310">
        <v>707.46</v>
      </c>
      <c r="X2417" s="267" t="s">
        <v>55885</v>
      </c>
      <c r="Y2417" s="268">
        <v>1032.54</v>
      </c>
      <c r="AA2417" s="229" t="s">
        <v>42233</v>
      </c>
      <c r="AB2417" s="230">
        <v>2620593.27</v>
      </c>
      <c r="AD2417" s="209" t="s">
        <v>16925</v>
      </c>
      <c r="AE2417" s="210">
        <v>35912.26</v>
      </c>
      <c r="AF2417" s="93"/>
      <c r="AG2417" s="201" t="s">
        <v>32540</v>
      </c>
      <c r="AH2417" s="202">
        <v>3260.8</v>
      </c>
      <c r="AJ2417" s="292"/>
      <c r="AK2417" s="293"/>
      <c r="AM2417" s="265" t="s">
        <v>51409</v>
      </c>
      <c r="AN2417" s="266">
        <v>115940</v>
      </c>
      <c r="AP2417" s="233" t="s">
        <v>38779</v>
      </c>
      <c r="AQ2417" s="234">
        <v>5037.3900000000003</v>
      </c>
      <c r="AS2417" s="211" t="s">
        <v>9345</v>
      </c>
      <c r="AT2417" s="212">
        <v>291917.53999999998</v>
      </c>
    </row>
    <row r="2418" spans="5:46" x14ac:dyDescent="0.3">
      <c r="E2418" s="263" t="s">
        <v>49552</v>
      </c>
      <c r="F2418" s="263"/>
      <c r="G2418" s="264">
        <v>24168.22</v>
      </c>
      <c r="I2418" s="227" t="s">
        <v>12086</v>
      </c>
      <c r="J2418" s="227"/>
      <c r="K2418" s="228">
        <v>24243.759999999998</v>
      </c>
      <c r="M2418" s="205" t="s">
        <v>2673</v>
      </c>
      <c r="N2418" s="205"/>
      <c r="O2418" s="206">
        <v>12354.99</v>
      </c>
      <c r="U2418" s="309" t="s">
        <v>59017</v>
      </c>
      <c r="V2418" s="310">
        <v>4822.7700000000004</v>
      </c>
      <c r="X2418" s="267" t="s">
        <v>36104</v>
      </c>
      <c r="Y2418" s="268">
        <v>109800</v>
      </c>
      <c r="AA2418" s="229" t="s">
        <v>49705</v>
      </c>
      <c r="AB2418" s="230">
        <v>10000</v>
      </c>
      <c r="AD2418" s="209" t="s">
        <v>16926</v>
      </c>
      <c r="AE2418" s="210">
        <v>67610.600000000006</v>
      </c>
      <c r="AF2418" s="93"/>
      <c r="AG2418" s="201" t="s">
        <v>32541</v>
      </c>
      <c r="AH2418" s="202">
        <v>1417.2</v>
      </c>
      <c r="AJ2418" s="292"/>
      <c r="AK2418" s="293"/>
      <c r="AM2418" s="265" t="s">
        <v>49543</v>
      </c>
      <c r="AN2418" s="266">
        <v>24168.22</v>
      </c>
      <c r="AP2418" s="233" t="s">
        <v>12182</v>
      </c>
      <c r="AQ2418" s="234">
        <v>24243.759999999998</v>
      </c>
      <c r="AS2418" s="211" t="s">
        <v>10666</v>
      </c>
      <c r="AT2418" s="212">
        <v>11403</v>
      </c>
    </row>
    <row r="2419" spans="5:46" x14ac:dyDescent="0.3">
      <c r="E2419" s="263" t="s">
        <v>56927</v>
      </c>
      <c r="F2419" s="263"/>
      <c r="G2419" s="264">
        <v>2891.29</v>
      </c>
      <c r="I2419" s="227" t="s">
        <v>12087</v>
      </c>
      <c r="J2419" s="227"/>
      <c r="K2419" s="228">
        <v>27636</v>
      </c>
      <c r="M2419" s="205" t="s">
        <v>2674</v>
      </c>
      <c r="N2419" s="205"/>
      <c r="O2419" s="206">
        <v>9353</v>
      </c>
      <c r="U2419" s="309" t="s">
        <v>59018</v>
      </c>
      <c r="V2419" s="310">
        <v>368.96</v>
      </c>
      <c r="X2419" s="267" t="s">
        <v>48738</v>
      </c>
      <c r="Y2419" s="268">
        <v>63761.56</v>
      </c>
      <c r="AA2419" s="229" t="s">
        <v>51817</v>
      </c>
      <c r="AB2419" s="230">
        <v>245.1</v>
      </c>
      <c r="AD2419" s="209" t="s">
        <v>16927</v>
      </c>
      <c r="AE2419" s="210">
        <v>311.61</v>
      </c>
      <c r="AF2419" s="93"/>
      <c r="AG2419" s="201" t="s">
        <v>25100</v>
      </c>
      <c r="AH2419" s="202">
        <v>3260.8</v>
      </c>
      <c r="AJ2419" s="292"/>
      <c r="AK2419" s="293"/>
      <c r="AM2419" s="265" t="s">
        <v>56927</v>
      </c>
      <c r="AN2419" s="266">
        <v>2891.29</v>
      </c>
      <c r="AP2419" s="233" t="s">
        <v>12183</v>
      </c>
      <c r="AQ2419" s="234">
        <v>27636</v>
      </c>
      <c r="AS2419" s="211" t="s">
        <v>9668</v>
      </c>
      <c r="AT2419" s="212">
        <v>70365.69</v>
      </c>
    </row>
    <row r="2420" spans="5:46" x14ac:dyDescent="0.3">
      <c r="E2420" s="263" t="s">
        <v>56928</v>
      </c>
      <c r="F2420" s="263"/>
      <c r="G2420" s="264">
        <v>3405.76</v>
      </c>
      <c r="I2420" s="227" t="s">
        <v>12089</v>
      </c>
      <c r="J2420" s="227"/>
      <c r="K2420" s="228">
        <v>18427</v>
      </c>
      <c r="M2420" s="205" t="s">
        <v>2675</v>
      </c>
      <c r="N2420" s="205"/>
      <c r="O2420" s="206">
        <v>2926</v>
      </c>
      <c r="U2420" s="309" t="s">
        <v>59019</v>
      </c>
      <c r="V2420" s="310">
        <v>1206.68</v>
      </c>
      <c r="X2420" s="267" t="s">
        <v>55886</v>
      </c>
      <c r="Y2420" s="268">
        <v>76098.16</v>
      </c>
      <c r="AA2420" s="229" t="s">
        <v>51818</v>
      </c>
      <c r="AB2420" s="230">
        <v>356900</v>
      </c>
      <c r="AD2420" s="209" t="s">
        <v>16928</v>
      </c>
      <c r="AE2420" s="210">
        <v>18149.72</v>
      </c>
      <c r="AF2420" s="93"/>
      <c r="AG2420" s="201" t="s">
        <v>25102</v>
      </c>
      <c r="AH2420" s="202">
        <v>1417.2</v>
      </c>
      <c r="AJ2420" s="292"/>
      <c r="AK2420" s="293"/>
      <c r="AM2420" s="265" t="s">
        <v>57044</v>
      </c>
      <c r="AN2420" s="266">
        <v>3405.76</v>
      </c>
      <c r="AP2420" s="233" t="s">
        <v>12185</v>
      </c>
      <c r="AQ2420" s="234">
        <v>18427</v>
      </c>
      <c r="AS2420" s="211" t="s">
        <v>11621</v>
      </c>
      <c r="AT2420" s="212">
        <v>129772.67</v>
      </c>
    </row>
    <row r="2421" spans="5:46" x14ac:dyDescent="0.3">
      <c r="E2421" s="263" t="s">
        <v>56929</v>
      </c>
      <c r="F2421" s="263"/>
      <c r="G2421" s="264">
        <v>2135.6799999999998</v>
      </c>
      <c r="I2421" s="227" t="s">
        <v>12092</v>
      </c>
      <c r="J2421" s="227"/>
      <c r="K2421" s="228">
        <v>33981.19</v>
      </c>
      <c r="M2421" s="205" t="s">
        <v>2676</v>
      </c>
      <c r="N2421" s="205"/>
      <c r="O2421" s="206">
        <v>13867.25</v>
      </c>
      <c r="U2421" s="309" t="s">
        <v>63107</v>
      </c>
      <c r="V2421" s="310">
        <v>150.86000000000001</v>
      </c>
      <c r="X2421" s="267" t="s">
        <v>44526</v>
      </c>
      <c r="Y2421" s="268">
        <v>29908</v>
      </c>
      <c r="AA2421" s="229" t="s">
        <v>51819</v>
      </c>
      <c r="AB2421" s="230">
        <v>27302.91</v>
      </c>
      <c r="AD2421" s="209" t="s">
        <v>16929</v>
      </c>
      <c r="AE2421" s="210">
        <v>54737.78</v>
      </c>
      <c r="AF2421" s="93"/>
      <c r="AG2421" s="201" t="s">
        <v>14000</v>
      </c>
      <c r="AH2421" s="202">
        <v>4255</v>
      </c>
      <c r="AJ2421" s="292"/>
      <c r="AK2421" s="293"/>
      <c r="AM2421" s="265" t="s">
        <v>57045</v>
      </c>
      <c r="AN2421" s="266">
        <v>2135.6799999999998</v>
      </c>
      <c r="AP2421" s="233" t="s">
        <v>12188</v>
      </c>
      <c r="AQ2421" s="234">
        <v>33981.19</v>
      </c>
      <c r="AS2421" s="211" t="s">
        <v>12246</v>
      </c>
      <c r="AT2421" s="212">
        <v>770</v>
      </c>
    </row>
    <row r="2422" spans="5:46" x14ac:dyDescent="0.3">
      <c r="E2422" s="263" t="s">
        <v>56930</v>
      </c>
      <c r="F2422" s="263"/>
      <c r="G2422" s="264">
        <v>3333.11</v>
      </c>
      <c r="I2422" s="227" t="s">
        <v>12094</v>
      </c>
      <c r="J2422" s="227"/>
      <c r="K2422" s="228">
        <v>22318.1</v>
      </c>
      <c r="M2422" s="205" t="s">
        <v>2677</v>
      </c>
      <c r="N2422" s="205"/>
      <c r="O2422" s="206">
        <v>6009.51</v>
      </c>
      <c r="U2422" s="309" t="s">
        <v>58499</v>
      </c>
      <c r="V2422" s="310">
        <v>1575</v>
      </c>
      <c r="X2422" s="267" t="s">
        <v>58981</v>
      </c>
      <c r="Y2422" s="268">
        <v>2400</v>
      </c>
      <c r="AA2422" s="229" t="s">
        <v>51820</v>
      </c>
      <c r="AB2422" s="230">
        <v>85627.3</v>
      </c>
      <c r="AD2422" s="209" t="s">
        <v>16930</v>
      </c>
      <c r="AE2422" s="210">
        <v>15117.55</v>
      </c>
      <c r="AF2422" s="93"/>
      <c r="AG2422" s="201" t="s">
        <v>14001</v>
      </c>
      <c r="AH2422" s="202">
        <v>10622.22</v>
      </c>
      <c r="AJ2422" s="292"/>
      <c r="AK2422" s="293"/>
      <c r="AM2422" s="265" t="s">
        <v>57046</v>
      </c>
      <c r="AN2422" s="266">
        <v>3333.11</v>
      </c>
      <c r="AP2422" s="233" t="s">
        <v>12190</v>
      </c>
      <c r="AQ2422" s="234">
        <v>22318.1</v>
      </c>
      <c r="AS2422" s="211" t="s">
        <v>9921</v>
      </c>
      <c r="AT2422" s="212">
        <v>794150.68</v>
      </c>
    </row>
    <row r="2423" spans="5:46" x14ac:dyDescent="0.3">
      <c r="E2423" s="263" t="s">
        <v>46396</v>
      </c>
      <c r="F2423" s="263"/>
      <c r="G2423" s="264">
        <v>19875</v>
      </c>
      <c r="I2423" s="227" t="s">
        <v>12095</v>
      </c>
      <c r="J2423" s="227"/>
      <c r="K2423" s="228">
        <v>72127</v>
      </c>
      <c r="M2423" s="205" t="s">
        <v>2678</v>
      </c>
      <c r="N2423" s="205"/>
      <c r="O2423" s="206">
        <v>5059</v>
      </c>
      <c r="U2423" s="309" t="s">
        <v>57352</v>
      </c>
      <c r="V2423" s="310">
        <v>10235</v>
      </c>
      <c r="X2423" s="267" t="s">
        <v>48739</v>
      </c>
      <c r="Y2423" s="268">
        <v>106651.5</v>
      </c>
      <c r="AA2423" s="229" t="s">
        <v>51821</v>
      </c>
      <c r="AB2423" s="230">
        <v>11515.54</v>
      </c>
      <c r="AD2423" s="209" t="s">
        <v>16931</v>
      </c>
      <c r="AE2423" s="210">
        <v>70796.259999999995</v>
      </c>
      <c r="AF2423" s="93"/>
      <c r="AG2423" s="201" t="s">
        <v>32542</v>
      </c>
      <c r="AH2423" s="202">
        <v>10227.68</v>
      </c>
      <c r="AJ2423" s="292"/>
      <c r="AK2423" s="293"/>
      <c r="AM2423" s="265" t="s">
        <v>46500</v>
      </c>
      <c r="AN2423" s="266">
        <v>19875</v>
      </c>
      <c r="AP2423" s="233" t="s">
        <v>12191</v>
      </c>
      <c r="AQ2423" s="234">
        <v>72127</v>
      </c>
      <c r="AS2423" s="211" t="s">
        <v>6758</v>
      </c>
      <c r="AT2423" s="212">
        <v>20550</v>
      </c>
    </row>
    <row r="2424" spans="5:46" x14ac:dyDescent="0.3">
      <c r="E2424" s="263" t="s">
        <v>46397</v>
      </c>
      <c r="F2424" s="263"/>
      <c r="G2424" s="264">
        <v>4292</v>
      </c>
      <c r="I2424" s="227" t="s">
        <v>12097</v>
      </c>
      <c r="J2424" s="227"/>
      <c r="K2424" s="228">
        <v>8770.83</v>
      </c>
      <c r="M2424" s="205" t="s">
        <v>2679</v>
      </c>
      <c r="N2424" s="205"/>
      <c r="O2424" s="206">
        <v>1009452</v>
      </c>
      <c r="U2424" s="309" t="s">
        <v>49799</v>
      </c>
      <c r="V2424" s="310">
        <v>82339.05</v>
      </c>
      <c r="X2424" s="267" t="s">
        <v>17052</v>
      </c>
      <c r="Y2424" s="268">
        <v>827.86</v>
      </c>
      <c r="AA2424" s="229" t="s">
        <v>49706</v>
      </c>
      <c r="AB2424" s="230">
        <v>9911.1299999999992</v>
      </c>
      <c r="AD2424" s="209" t="s">
        <v>16932</v>
      </c>
      <c r="AE2424" s="210">
        <v>780</v>
      </c>
      <c r="AF2424" s="93"/>
      <c r="AG2424" s="201" t="s">
        <v>14002</v>
      </c>
      <c r="AH2424" s="202">
        <v>20849.900000000001</v>
      </c>
      <c r="AJ2424" s="292"/>
      <c r="AK2424" s="293"/>
      <c r="AM2424" s="265" t="s">
        <v>46501</v>
      </c>
      <c r="AN2424" s="266">
        <v>4292</v>
      </c>
      <c r="AP2424" s="233" t="s">
        <v>12193</v>
      </c>
      <c r="AQ2424" s="234">
        <v>8770.83</v>
      </c>
      <c r="AS2424" s="211" t="s">
        <v>6958</v>
      </c>
      <c r="AT2424" s="212">
        <v>750</v>
      </c>
    </row>
    <row r="2425" spans="5:46" x14ac:dyDescent="0.3">
      <c r="E2425" s="263" t="s">
        <v>46398</v>
      </c>
      <c r="F2425" s="263"/>
      <c r="G2425" s="264">
        <v>25955</v>
      </c>
      <c r="I2425" s="227" t="s">
        <v>12100</v>
      </c>
      <c r="J2425" s="227"/>
      <c r="K2425" s="228">
        <v>26030</v>
      </c>
      <c r="M2425" s="205" t="s">
        <v>2680</v>
      </c>
      <c r="N2425" s="205"/>
      <c r="O2425" s="206">
        <v>7192</v>
      </c>
      <c r="U2425" s="309" t="s">
        <v>49800</v>
      </c>
      <c r="V2425" s="310">
        <v>6299.23</v>
      </c>
      <c r="X2425" s="267" t="s">
        <v>34674</v>
      </c>
      <c r="Y2425" s="268">
        <v>900</v>
      </c>
      <c r="AA2425" s="229" t="s">
        <v>47845</v>
      </c>
      <c r="AB2425" s="230">
        <v>585</v>
      </c>
      <c r="AD2425" s="209" t="s">
        <v>16933</v>
      </c>
      <c r="AE2425" s="210">
        <v>17293.580000000002</v>
      </c>
      <c r="AF2425" s="93"/>
      <c r="AG2425" s="201" t="s">
        <v>14003</v>
      </c>
      <c r="AH2425" s="202">
        <v>17276</v>
      </c>
      <c r="AJ2425" s="292"/>
      <c r="AK2425" s="293"/>
      <c r="AM2425" s="265" t="s">
        <v>46502</v>
      </c>
      <c r="AN2425" s="266">
        <v>25955</v>
      </c>
      <c r="AP2425" s="233" t="s">
        <v>12196</v>
      </c>
      <c r="AQ2425" s="234">
        <v>26030</v>
      </c>
      <c r="AS2425" s="211" t="s">
        <v>7159</v>
      </c>
      <c r="AT2425" s="212">
        <v>303</v>
      </c>
    </row>
    <row r="2426" spans="5:46" x14ac:dyDescent="0.3">
      <c r="E2426" s="263" t="s">
        <v>46399</v>
      </c>
      <c r="F2426" s="263"/>
      <c r="G2426" s="264">
        <v>42872.5</v>
      </c>
      <c r="I2426" s="227" t="s">
        <v>12105</v>
      </c>
      <c r="J2426" s="227"/>
      <c r="K2426" s="228">
        <v>5796.68</v>
      </c>
      <c r="M2426" s="205" t="s">
        <v>2681</v>
      </c>
      <c r="N2426" s="205"/>
      <c r="O2426" s="206">
        <v>5385</v>
      </c>
      <c r="U2426" s="309" t="s">
        <v>49801</v>
      </c>
      <c r="V2426" s="310">
        <v>16625.14</v>
      </c>
      <c r="X2426" s="267" t="s">
        <v>40155</v>
      </c>
      <c r="Y2426" s="268">
        <v>27911.41</v>
      </c>
      <c r="AA2426" s="229" t="s">
        <v>49707</v>
      </c>
      <c r="AB2426" s="230">
        <v>9.67</v>
      </c>
      <c r="AD2426" s="209" t="s">
        <v>16934</v>
      </c>
      <c r="AE2426" s="210">
        <v>26790.28</v>
      </c>
      <c r="AF2426" s="93"/>
      <c r="AG2426" s="201" t="s">
        <v>32543</v>
      </c>
      <c r="AH2426" s="202">
        <v>4580.01</v>
      </c>
      <c r="AJ2426" s="292"/>
      <c r="AK2426" s="293"/>
      <c r="AM2426" s="265" t="s">
        <v>46503</v>
      </c>
      <c r="AN2426" s="266">
        <v>42872.5</v>
      </c>
      <c r="AP2426" s="233" t="s">
        <v>12202</v>
      </c>
      <c r="AQ2426" s="234">
        <v>5796.68</v>
      </c>
      <c r="AS2426" s="211" t="s">
        <v>7433</v>
      </c>
      <c r="AT2426" s="212">
        <v>6873</v>
      </c>
    </row>
    <row r="2427" spans="5:46" x14ac:dyDescent="0.3">
      <c r="E2427" s="263" t="s">
        <v>46400</v>
      </c>
      <c r="F2427" s="263"/>
      <c r="G2427" s="264">
        <v>10933</v>
      </c>
      <c r="I2427" s="227" t="s">
        <v>12106</v>
      </c>
      <c r="J2427" s="227"/>
      <c r="K2427" s="228">
        <v>51354</v>
      </c>
      <c r="M2427" s="205" t="s">
        <v>2682</v>
      </c>
      <c r="N2427" s="205"/>
      <c r="O2427" s="206">
        <v>156744.12</v>
      </c>
      <c r="U2427" s="309" t="s">
        <v>52180</v>
      </c>
      <c r="V2427" s="310">
        <v>171.58</v>
      </c>
      <c r="X2427" s="267" t="s">
        <v>38925</v>
      </c>
      <c r="Y2427" s="268">
        <v>6200</v>
      </c>
      <c r="AA2427" s="229" t="s">
        <v>47846</v>
      </c>
      <c r="AB2427" s="230">
        <v>732.16</v>
      </c>
      <c r="AD2427" s="209" t="s">
        <v>16935</v>
      </c>
      <c r="AE2427" s="210">
        <v>73427.63</v>
      </c>
      <c r="AF2427" s="93"/>
      <c r="AG2427" s="201" t="s">
        <v>32544</v>
      </c>
      <c r="AH2427" s="202">
        <v>1678.99</v>
      </c>
      <c r="AJ2427" s="292"/>
      <c r="AK2427" s="293"/>
      <c r="AM2427" s="265" t="s">
        <v>46505</v>
      </c>
      <c r="AN2427" s="266">
        <v>10933</v>
      </c>
      <c r="AP2427" s="233" t="s">
        <v>12203</v>
      </c>
      <c r="AQ2427" s="234">
        <v>51354</v>
      </c>
      <c r="AS2427" s="211" t="s">
        <v>7840</v>
      </c>
      <c r="AT2427" s="212">
        <v>2067</v>
      </c>
    </row>
    <row r="2428" spans="5:46" x14ac:dyDescent="0.3">
      <c r="E2428" s="263" t="s">
        <v>46401</v>
      </c>
      <c r="F2428" s="263"/>
      <c r="G2428" s="264">
        <v>12006</v>
      </c>
      <c r="I2428" s="227" t="s">
        <v>12108</v>
      </c>
      <c r="J2428" s="227"/>
      <c r="K2428" s="228">
        <v>-13.92</v>
      </c>
      <c r="M2428" s="205" t="s">
        <v>2683</v>
      </c>
      <c r="N2428" s="205"/>
      <c r="O2428" s="206">
        <v>1770</v>
      </c>
      <c r="U2428" s="309" t="s">
        <v>55983</v>
      </c>
      <c r="V2428" s="310">
        <v>144.97</v>
      </c>
      <c r="X2428" s="267" t="s">
        <v>61872</v>
      </c>
      <c r="Y2428" s="268">
        <v>640.04</v>
      </c>
      <c r="AA2428" s="229" t="s">
        <v>49708</v>
      </c>
      <c r="AB2428" s="230">
        <v>2390.91</v>
      </c>
      <c r="AD2428" s="209" t="s">
        <v>16936</v>
      </c>
      <c r="AE2428" s="210">
        <v>355067.87</v>
      </c>
      <c r="AF2428" s="93"/>
      <c r="AG2428" s="201" t="s">
        <v>14004</v>
      </c>
      <c r="AH2428" s="202">
        <v>17276</v>
      </c>
      <c r="AJ2428" s="292"/>
      <c r="AK2428" s="293"/>
      <c r="AM2428" s="265" t="s">
        <v>46506</v>
      </c>
      <c r="AN2428" s="266">
        <v>12006</v>
      </c>
      <c r="AP2428" s="233" t="s">
        <v>12205</v>
      </c>
      <c r="AQ2428" s="234">
        <v>-13.92</v>
      </c>
      <c r="AS2428" s="211" t="s">
        <v>8371</v>
      </c>
      <c r="AT2428" s="212">
        <v>1295.54</v>
      </c>
    </row>
    <row r="2429" spans="5:46" x14ac:dyDescent="0.3">
      <c r="E2429" s="263" t="s">
        <v>46402</v>
      </c>
      <c r="F2429" s="263"/>
      <c r="G2429" s="264">
        <v>3482.81</v>
      </c>
      <c r="I2429" s="227" t="s">
        <v>12111</v>
      </c>
      <c r="J2429" s="227"/>
      <c r="K2429" s="228">
        <v>-230</v>
      </c>
      <c r="M2429" s="205" t="s">
        <v>2684</v>
      </c>
      <c r="N2429" s="205"/>
      <c r="O2429" s="206">
        <v>304710.55</v>
      </c>
      <c r="U2429" s="309" t="s">
        <v>52181</v>
      </c>
      <c r="V2429" s="310">
        <v>15583.82</v>
      </c>
      <c r="X2429" s="267" t="s">
        <v>51825</v>
      </c>
      <c r="Y2429" s="268">
        <v>162.6</v>
      </c>
      <c r="AA2429" s="229" t="s">
        <v>49709</v>
      </c>
      <c r="AB2429" s="230">
        <v>647.86</v>
      </c>
      <c r="AD2429" s="209" t="s">
        <v>16937</v>
      </c>
      <c r="AE2429" s="210">
        <v>43840</v>
      </c>
      <c r="AF2429" s="93"/>
      <c r="AG2429" s="201" t="s">
        <v>32545</v>
      </c>
      <c r="AH2429" s="202">
        <v>4580.01</v>
      </c>
      <c r="AJ2429" s="292"/>
      <c r="AK2429" s="293"/>
      <c r="AM2429" s="265" t="s">
        <v>46508</v>
      </c>
      <c r="AN2429" s="266">
        <v>3482.81</v>
      </c>
      <c r="AP2429" s="233" t="s">
        <v>12208</v>
      </c>
      <c r="AQ2429" s="234">
        <v>-230</v>
      </c>
      <c r="AS2429" s="211" t="s">
        <v>9026</v>
      </c>
      <c r="AT2429" s="212">
        <v>2383.54</v>
      </c>
    </row>
    <row r="2430" spans="5:46" x14ac:dyDescent="0.3">
      <c r="E2430" s="263" t="s">
        <v>46403</v>
      </c>
      <c r="F2430" s="263"/>
      <c r="G2430" s="264">
        <v>60.59</v>
      </c>
      <c r="I2430" s="227" t="s">
        <v>12112</v>
      </c>
      <c r="J2430" s="227"/>
      <c r="K2430" s="228">
        <v>41454.379999999997</v>
      </c>
      <c r="M2430" s="205" t="s">
        <v>2685</v>
      </c>
      <c r="N2430" s="205"/>
      <c r="O2430" s="206">
        <v>3646</v>
      </c>
      <c r="U2430" s="309" t="s">
        <v>52182</v>
      </c>
      <c r="V2430" s="310">
        <v>1192.1600000000001</v>
      </c>
      <c r="X2430" s="267" t="s">
        <v>55887</v>
      </c>
      <c r="Y2430" s="268">
        <v>267.14</v>
      </c>
      <c r="AA2430" s="229" t="s">
        <v>51822</v>
      </c>
      <c r="AB2430" s="230">
        <v>349.92</v>
      </c>
      <c r="AD2430" s="209" t="s">
        <v>16938</v>
      </c>
      <c r="AE2430" s="210">
        <v>30800</v>
      </c>
      <c r="AF2430" s="93"/>
      <c r="AG2430" s="201" t="s">
        <v>25148</v>
      </c>
      <c r="AH2430" s="202">
        <v>1678.99</v>
      </c>
      <c r="AJ2430" s="292"/>
      <c r="AK2430" s="293"/>
      <c r="AM2430" s="265" t="s">
        <v>46509</v>
      </c>
      <c r="AN2430" s="266">
        <v>60.59</v>
      </c>
      <c r="AP2430" s="233" t="s">
        <v>12209</v>
      </c>
      <c r="AQ2430" s="234">
        <v>41454.379999999997</v>
      </c>
      <c r="AS2430" s="211" t="s">
        <v>9457</v>
      </c>
      <c r="AT2430" s="212">
        <v>4309.91</v>
      </c>
    </row>
    <row r="2431" spans="5:46" x14ac:dyDescent="0.3">
      <c r="E2431" s="263" t="s">
        <v>46404</v>
      </c>
      <c r="F2431" s="263"/>
      <c r="G2431" s="264">
        <v>27724</v>
      </c>
      <c r="I2431" s="227" t="s">
        <v>12114</v>
      </c>
      <c r="J2431" s="227"/>
      <c r="K2431" s="228">
        <v>-119.6</v>
      </c>
      <c r="M2431" s="205" t="s">
        <v>2686</v>
      </c>
      <c r="N2431" s="205"/>
      <c r="O2431" s="206">
        <v>2981</v>
      </c>
      <c r="U2431" s="309" t="s">
        <v>52183</v>
      </c>
      <c r="V2431" s="310">
        <v>3547.38</v>
      </c>
      <c r="X2431" s="267" t="s">
        <v>17055</v>
      </c>
      <c r="Y2431" s="268">
        <v>50619.32</v>
      </c>
      <c r="AA2431" s="229" t="s">
        <v>49710</v>
      </c>
      <c r="AB2431" s="230">
        <v>160890</v>
      </c>
      <c r="AD2431" s="209" t="s">
        <v>16939</v>
      </c>
      <c r="AE2431" s="210">
        <v>43840</v>
      </c>
      <c r="AF2431" s="93"/>
      <c r="AG2431" s="201" t="s">
        <v>32546</v>
      </c>
      <c r="AH2431" s="202">
        <v>302.95999999999998</v>
      </c>
      <c r="AJ2431" s="292"/>
      <c r="AK2431" s="293"/>
      <c r="AM2431" s="265" t="s">
        <v>46511</v>
      </c>
      <c r="AN2431" s="266">
        <v>27724</v>
      </c>
      <c r="AP2431" s="233" t="s">
        <v>12211</v>
      </c>
      <c r="AQ2431" s="234">
        <v>-119.6</v>
      </c>
      <c r="AS2431" s="211" t="s">
        <v>10938</v>
      </c>
      <c r="AT2431" s="212">
        <v>500</v>
      </c>
    </row>
    <row r="2432" spans="5:46" x14ac:dyDescent="0.3">
      <c r="E2432" s="263" t="s">
        <v>46405</v>
      </c>
      <c r="F2432" s="263"/>
      <c r="G2432" s="264">
        <v>22124.400000000001</v>
      </c>
      <c r="I2432" s="227" t="s">
        <v>12115</v>
      </c>
      <c r="J2432" s="227"/>
      <c r="K2432" s="228">
        <v>982.1</v>
      </c>
      <c r="M2432" s="205" t="s">
        <v>2687</v>
      </c>
      <c r="N2432" s="205"/>
      <c r="O2432" s="206">
        <v>22535.55</v>
      </c>
      <c r="U2432" s="309" t="s">
        <v>55985</v>
      </c>
      <c r="V2432" s="310">
        <v>1065.8499999999999</v>
      </c>
      <c r="X2432" s="267" t="s">
        <v>36105</v>
      </c>
      <c r="Y2432" s="268">
        <v>114571.15</v>
      </c>
      <c r="AA2432" s="229" t="s">
        <v>51823</v>
      </c>
      <c r="AB2432" s="230">
        <v>7539.89</v>
      </c>
      <c r="AD2432" s="209" t="s">
        <v>16940</v>
      </c>
      <c r="AE2432" s="210">
        <v>565477</v>
      </c>
      <c r="AF2432" s="93"/>
      <c r="AG2432" s="201" t="s">
        <v>32547</v>
      </c>
      <c r="AH2432" s="202">
        <v>4294.04</v>
      </c>
      <c r="AJ2432" s="292"/>
      <c r="AK2432" s="293"/>
      <c r="AM2432" s="265" t="s">
        <v>46512</v>
      </c>
      <c r="AN2432" s="266">
        <v>22124.400000000001</v>
      </c>
      <c r="AP2432" s="233" t="s">
        <v>12212</v>
      </c>
      <c r="AQ2432" s="234">
        <v>982.1</v>
      </c>
      <c r="AS2432" s="211" t="s">
        <v>11757</v>
      </c>
      <c r="AT2432" s="212">
        <v>1871.81</v>
      </c>
    </row>
    <row r="2433" spans="5:46" x14ac:dyDescent="0.3">
      <c r="E2433" s="263" t="s">
        <v>46406</v>
      </c>
      <c r="F2433" s="263"/>
      <c r="G2433" s="264">
        <v>56257.22</v>
      </c>
      <c r="I2433" s="227" t="s">
        <v>12118</v>
      </c>
      <c r="J2433" s="227"/>
      <c r="K2433" s="228">
        <v>13510</v>
      </c>
      <c r="M2433" s="205" t="s">
        <v>2688</v>
      </c>
      <c r="N2433" s="205"/>
      <c r="O2433" s="206">
        <v>580322</v>
      </c>
      <c r="U2433" s="309" t="s">
        <v>55986</v>
      </c>
      <c r="V2433" s="310">
        <v>41834</v>
      </c>
      <c r="X2433" s="267" t="s">
        <v>36106</v>
      </c>
      <c r="Y2433" s="268">
        <v>63803.15</v>
      </c>
      <c r="AA2433" s="229" t="s">
        <v>51824</v>
      </c>
      <c r="AB2433" s="230">
        <v>307625</v>
      </c>
      <c r="AD2433" s="209" t="s">
        <v>16941</v>
      </c>
      <c r="AE2433" s="210">
        <v>55296.72</v>
      </c>
      <c r="AF2433" s="93"/>
      <c r="AG2433" s="201" t="s">
        <v>25189</v>
      </c>
      <c r="AH2433" s="202">
        <v>302.95999999999998</v>
      </c>
      <c r="AJ2433" s="292"/>
      <c r="AK2433" s="293"/>
      <c r="AM2433" s="265" t="s">
        <v>46513</v>
      </c>
      <c r="AN2433" s="266">
        <v>56257.22</v>
      </c>
      <c r="AP2433" s="233" t="s">
        <v>12215</v>
      </c>
      <c r="AQ2433" s="234">
        <v>13510</v>
      </c>
      <c r="AS2433" s="211" t="s">
        <v>9922</v>
      </c>
      <c r="AT2433" s="212">
        <v>40903.800000000003</v>
      </c>
    </row>
    <row r="2434" spans="5:46" x14ac:dyDescent="0.3">
      <c r="E2434" s="263" t="s">
        <v>46407</v>
      </c>
      <c r="F2434" s="263"/>
      <c r="G2434" s="264">
        <v>246490</v>
      </c>
      <c r="I2434" s="227" t="s">
        <v>12119</v>
      </c>
      <c r="J2434" s="227"/>
      <c r="K2434" s="228">
        <v>34982</v>
      </c>
      <c r="M2434" s="205" t="s">
        <v>2689</v>
      </c>
      <c r="N2434" s="205"/>
      <c r="O2434" s="206">
        <v>8537.86</v>
      </c>
      <c r="U2434" s="309" t="s">
        <v>55063</v>
      </c>
      <c r="V2434" s="310">
        <v>63.46</v>
      </c>
      <c r="X2434" s="267" t="s">
        <v>17056</v>
      </c>
      <c r="Y2434" s="268">
        <v>5526.45</v>
      </c>
      <c r="AA2434" s="229" t="s">
        <v>44522</v>
      </c>
      <c r="AB2434" s="230">
        <v>991762.92</v>
      </c>
      <c r="AD2434" s="209" t="s">
        <v>16942</v>
      </c>
      <c r="AE2434" s="210">
        <v>15205.35</v>
      </c>
      <c r="AF2434" s="93"/>
      <c r="AG2434" s="201" t="s">
        <v>25191</v>
      </c>
      <c r="AH2434" s="202">
        <v>4294.04</v>
      </c>
      <c r="AJ2434" s="292"/>
      <c r="AK2434" s="293"/>
      <c r="AM2434" s="265" t="s">
        <v>46515</v>
      </c>
      <c r="AN2434" s="266">
        <v>246490</v>
      </c>
      <c r="AP2434" s="233" t="s">
        <v>12216</v>
      </c>
      <c r="AQ2434" s="234">
        <v>34982</v>
      </c>
      <c r="AS2434" s="211" t="s">
        <v>6759</v>
      </c>
      <c r="AT2434" s="212">
        <v>16500</v>
      </c>
    </row>
    <row r="2435" spans="5:46" x14ac:dyDescent="0.3">
      <c r="E2435" s="263" t="s">
        <v>46408</v>
      </c>
      <c r="F2435" s="263"/>
      <c r="G2435" s="264">
        <v>11484</v>
      </c>
      <c r="I2435" s="227" t="s">
        <v>12124</v>
      </c>
      <c r="J2435" s="227"/>
      <c r="K2435" s="228">
        <v>44898</v>
      </c>
      <c r="M2435" s="205" t="s">
        <v>2690</v>
      </c>
      <c r="N2435" s="205"/>
      <c r="O2435" s="206">
        <v>467940.96</v>
      </c>
      <c r="U2435" s="309" t="s">
        <v>55987</v>
      </c>
      <c r="V2435" s="310">
        <v>3008.12</v>
      </c>
      <c r="X2435" s="267" t="s">
        <v>17057</v>
      </c>
      <c r="Y2435" s="268">
        <v>74044.55</v>
      </c>
      <c r="AA2435" s="229" t="s">
        <v>44523</v>
      </c>
      <c r="AB2435" s="230">
        <v>73891</v>
      </c>
      <c r="AD2435" s="209" t="s">
        <v>16943</v>
      </c>
      <c r="AE2435" s="210">
        <v>226.98</v>
      </c>
      <c r="AF2435" s="93"/>
      <c r="AG2435" s="201" t="s">
        <v>14005</v>
      </c>
      <c r="AH2435" s="202">
        <v>110657</v>
      </c>
      <c r="AJ2435" s="292"/>
      <c r="AK2435" s="293"/>
      <c r="AM2435" s="265" t="s">
        <v>46516</v>
      </c>
      <c r="AN2435" s="266">
        <v>11484</v>
      </c>
      <c r="AP2435" s="233" t="s">
        <v>12221</v>
      </c>
      <c r="AQ2435" s="234">
        <v>44898</v>
      </c>
      <c r="AS2435" s="211" t="s">
        <v>7160</v>
      </c>
      <c r="AT2435" s="212">
        <v>469</v>
      </c>
    </row>
    <row r="2436" spans="5:46" x14ac:dyDescent="0.3">
      <c r="E2436" s="263" t="s">
        <v>46409</v>
      </c>
      <c r="F2436" s="263"/>
      <c r="G2436" s="264">
        <v>294250</v>
      </c>
      <c r="I2436" s="227" t="s">
        <v>12125</v>
      </c>
      <c r="J2436" s="227"/>
      <c r="K2436" s="228">
        <v>177330.99</v>
      </c>
      <c r="M2436" s="205" t="s">
        <v>2691</v>
      </c>
      <c r="N2436" s="205"/>
      <c r="O2436" s="206">
        <v>157361.1</v>
      </c>
      <c r="U2436" s="309" t="s">
        <v>55990</v>
      </c>
      <c r="V2436" s="310">
        <v>20842.48</v>
      </c>
      <c r="X2436" s="267" t="s">
        <v>58982</v>
      </c>
      <c r="Y2436" s="268">
        <v>194092.34</v>
      </c>
      <c r="AA2436" s="229" t="s">
        <v>42234</v>
      </c>
      <c r="AB2436" s="230">
        <v>719847.2</v>
      </c>
      <c r="AD2436" s="209" t="s">
        <v>16944</v>
      </c>
      <c r="AE2436" s="210">
        <v>53545.02</v>
      </c>
      <c r="AF2436" s="93"/>
      <c r="AG2436" s="201" t="s">
        <v>14006</v>
      </c>
      <c r="AH2436" s="202">
        <v>9237</v>
      </c>
      <c r="AJ2436" s="292"/>
      <c r="AK2436" s="293"/>
      <c r="AM2436" s="265" t="s">
        <v>46517</v>
      </c>
      <c r="AN2436" s="266">
        <v>294250</v>
      </c>
      <c r="AP2436" s="233" t="s">
        <v>12222</v>
      </c>
      <c r="AQ2436" s="234">
        <v>177330.99</v>
      </c>
      <c r="AS2436" s="211" t="s">
        <v>7434</v>
      </c>
      <c r="AT2436" s="212">
        <v>4690</v>
      </c>
    </row>
    <row r="2437" spans="5:46" x14ac:dyDescent="0.3">
      <c r="E2437" s="263" t="s">
        <v>46410</v>
      </c>
      <c r="F2437" s="263"/>
      <c r="G2437" s="264">
        <v>12945</v>
      </c>
      <c r="I2437" s="227" t="s">
        <v>12126</v>
      </c>
      <c r="J2437" s="227"/>
      <c r="K2437" s="228">
        <v>-4.5</v>
      </c>
      <c r="M2437" s="205" t="s">
        <v>2692</v>
      </c>
      <c r="N2437" s="205"/>
      <c r="O2437" s="206">
        <v>2450.09</v>
      </c>
      <c r="U2437" s="309" t="s">
        <v>48808</v>
      </c>
      <c r="V2437" s="310">
        <v>34112.51</v>
      </c>
      <c r="X2437" s="267" t="s">
        <v>17058</v>
      </c>
      <c r="Y2437" s="268">
        <v>429.15</v>
      </c>
      <c r="AA2437" s="229" t="s">
        <v>42235</v>
      </c>
      <c r="AB2437" s="230">
        <v>52468.17</v>
      </c>
      <c r="AD2437" s="209" t="s">
        <v>16945</v>
      </c>
      <c r="AE2437" s="210">
        <v>163615.88</v>
      </c>
      <c r="AF2437" s="93"/>
      <c r="AG2437" s="201" t="s">
        <v>14007</v>
      </c>
      <c r="AH2437" s="202">
        <v>10000</v>
      </c>
      <c r="AJ2437" s="292"/>
      <c r="AK2437" s="293"/>
      <c r="AM2437" s="265" t="s">
        <v>46518</v>
      </c>
      <c r="AN2437" s="266">
        <v>12945</v>
      </c>
      <c r="AP2437" s="233" t="s">
        <v>12223</v>
      </c>
      <c r="AQ2437" s="234">
        <v>-4.5</v>
      </c>
      <c r="AS2437" s="211" t="s">
        <v>7841</v>
      </c>
      <c r="AT2437" s="212">
        <v>1780</v>
      </c>
    </row>
    <row r="2438" spans="5:46" x14ac:dyDescent="0.3">
      <c r="E2438" s="263" t="s">
        <v>46411</v>
      </c>
      <c r="F2438" s="263"/>
      <c r="G2438" s="264">
        <v>82378.42</v>
      </c>
      <c r="I2438" s="227" t="s">
        <v>12127</v>
      </c>
      <c r="J2438" s="227"/>
      <c r="K2438" s="228">
        <v>6347</v>
      </c>
      <c r="M2438" s="205" t="s">
        <v>2693</v>
      </c>
      <c r="N2438" s="205"/>
      <c r="O2438" s="206">
        <v>5197</v>
      </c>
      <c r="U2438" s="309" t="s">
        <v>55991</v>
      </c>
      <c r="V2438" s="310">
        <v>71930.600000000006</v>
      </c>
      <c r="X2438" s="267" t="s">
        <v>36107</v>
      </c>
      <c r="Y2438" s="268">
        <v>76750.67</v>
      </c>
      <c r="AA2438" s="229" t="s">
        <v>17030</v>
      </c>
      <c r="AB2438" s="230">
        <v>142707.85</v>
      </c>
      <c r="AD2438" s="209" t="s">
        <v>16946</v>
      </c>
      <c r="AE2438" s="210">
        <v>69253.64</v>
      </c>
      <c r="AF2438" s="93"/>
      <c r="AG2438" s="201" t="s">
        <v>32548</v>
      </c>
      <c r="AH2438" s="202">
        <v>31977.16</v>
      </c>
      <c r="AJ2438" s="292"/>
      <c r="AK2438" s="293"/>
      <c r="AM2438" s="265" t="s">
        <v>46519</v>
      </c>
      <c r="AN2438" s="266">
        <v>82378.42</v>
      </c>
      <c r="AP2438" s="233" t="s">
        <v>12224</v>
      </c>
      <c r="AQ2438" s="234">
        <v>6347</v>
      </c>
      <c r="AS2438" s="211" t="s">
        <v>8100</v>
      </c>
      <c r="AT2438" s="212">
        <v>1408</v>
      </c>
    </row>
    <row r="2439" spans="5:46" x14ac:dyDescent="0.3">
      <c r="E2439" s="263" t="s">
        <v>46412</v>
      </c>
      <c r="F2439" s="263"/>
      <c r="G2439" s="264">
        <v>38878</v>
      </c>
      <c r="I2439" s="227" t="s">
        <v>12128</v>
      </c>
      <c r="J2439" s="227"/>
      <c r="K2439" s="228">
        <v>40622</v>
      </c>
      <c r="M2439" s="205" t="s">
        <v>2694</v>
      </c>
      <c r="N2439" s="205"/>
      <c r="O2439" s="206">
        <v>62093</v>
      </c>
      <c r="U2439" s="309" t="s">
        <v>34900</v>
      </c>
      <c r="V2439" s="310">
        <v>51288</v>
      </c>
      <c r="X2439" s="267" t="s">
        <v>57297</v>
      </c>
      <c r="Y2439" s="268">
        <v>64504</v>
      </c>
      <c r="AA2439" s="229" t="s">
        <v>47847</v>
      </c>
      <c r="AB2439" s="230">
        <v>1205.68</v>
      </c>
      <c r="AD2439" s="209" t="s">
        <v>16947</v>
      </c>
      <c r="AE2439" s="210">
        <v>1597.6</v>
      </c>
      <c r="AF2439" s="93"/>
      <c r="AG2439" s="201" t="s">
        <v>32549</v>
      </c>
      <c r="AH2439" s="202">
        <v>2360.0500000000002</v>
      </c>
      <c r="AJ2439" s="292"/>
      <c r="AK2439" s="293"/>
      <c r="AM2439" s="265" t="s">
        <v>46520</v>
      </c>
      <c r="AN2439" s="266">
        <v>38878</v>
      </c>
      <c r="AP2439" s="233" t="s">
        <v>12225</v>
      </c>
      <c r="AQ2439" s="234">
        <v>40622</v>
      </c>
      <c r="AS2439" s="211" t="s">
        <v>8756</v>
      </c>
      <c r="AT2439" s="212">
        <v>2000</v>
      </c>
    </row>
    <row r="2440" spans="5:46" x14ac:dyDescent="0.3">
      <c r="E2440" s="263" t="s">
        <v>46413</v>
      </c>
      <c r="F2440" s="263"/>
      <c r="G2440" s="264">
        <v>464</v>
      </c>
      <c r="I2440" s="227" t="s">
        <v>12129</v>
      </c>
      <c r="J2440" s="227"/>
      <c r="K2440" s="228">
        <v>14197</v>
      </c>
      <c r="M2440" s="205" t="s">
        <v>4137</v>
      </c>
      <c r="N2440" s="205"/>
      <c r="O2440" s="206">
        <v>36409</v>
      </c>
      <c r="U2440" s="309" t="s">
        <v>34901</v>
      </c>
      <c r="V2440" s="310">
        <v>262776</v>
      </c>
      <c r="X2440" s="267" t="s">
        <v>47851</v>
      </c>
      <c r="Y2440" s="268">
        <v>-85.62</v>
      </c>
      <c r="AA2440" s="229" t="s">
        <v>42236</v>
      </c>
      <c r="AB2440" s="230">
        <v>60462.89</v>
      </c>
      <c r="AD2440" s="209" t="s">
        <v>16948</v>
      </c>
      <c r="AE2440" s="210">
        <v>21389.02</v>
      </c>
      <c r="AF2440" s="93"/>
      <c r="AG2440" s="201" t="s">
        <v>32550</v>
      </c>
      <c r="AH2440" s="202">
        <v>6299.47</v>
      </c>
      <c r="AJ2440" s="292"/>
      <c r="AK2440" s="293"/>
      <c r="AM2440" s="265" t="s">
        <v>46521</v>
      </c>
      <c r="AN2440" s="266">
        <v>464</v>
      </c>
      <c r="AP2440" s="233" t="s">
        <v>12226</v>
      </c>
      <c r="AQ2440" s="234">
        <v>14197</v>
      </c>
      <c r="AS2440" s="211" t="s">
        <v>9027</v>
      </c>
      <c r="AT2440" s="212">
        <v>5885</v>
      </c>
    </row>
    <row r="2441" spans="5:46" x14ac:dyDescent="0.3">
      <c r="E2441" s="263" t="s">
        <v>46414</v>
      </c>
      <c r="F2441" s="263"/>
      <c r="G2441" s="264">
        <v>164142.95000000001</v>
      </c>
      <c r="I2441" s="227" t="s">
        <v>12130</v>
      </c>
      <c r="J2441" s="227"/>
      <c r="K2441" s="228">
        <v>403212</v>
      </c>
      <c r="M2441" s="205" t="s">
        <v>4138</v>
      </c>
      <c r="N2441" s="205"/>
      <c r="O2441" s="206">
        <v>11240.23</v>
      </c>
      <c r="U2441" s="309" t="s">
        <v>57354</v>
      </c>
      <c r="V2441" s="310">
        <v>33375.339999999997</v>
      </c>
      <c r="X2441" s="267" t="s">
        <v>51828</v>
      </c>
      <c r="Y2441" s="268">
        <v>31.5</v>
      </c>
      <c r="AA2441" s="229" t="s">
        <v>17032</v>
      </c>
      <c r="AB2441" s="230">
        <v>73099</v>
      </c>
      <c r="AD2441" s="209" t="s">
        <v>16949</v>
      </c>
      <c r="AE2441" s="210">
        <v>16482.63</v>
      </c>
      <c r="AF2441" s="93"/>
      <c r="AG2441" s="201" t="s">
        <v>32551</v>
      </c>
      <c r="AH2441" s="202">
        <v>5172.74</v>
      </c>
      <c r="AJ2441" s="292"/>
      <c r="AK2441" s="293"/>
      <c r="AM2441" s="265" t="s">
        <v>46522</v>
      </c>
      <c r="AN2441" s="266">
        <v>164142.95000000001</v>
      </c>
      <c r="AP2441" s="233" t="s">
        <v>12227</v>
      </c>
      <c r="AQ2441" s="234">
        <v>403212</v>
      </c>
      <c r="AS2441" s="211" t="s">
        <v>9346</v>
      </c>
      <c r="AT2441" s="212">
        <v>16823</v>
      </c>
    </row>
    <row r="2442" spans="5:46" x14ac:dyDescent="0.3">
      <c r="E2442" s="263" t="s">
        <v>46415</v>
      </c>
      <c r="F2442" s="263"/>
      <c r="G2442" s="264">
        <v>8932</v>
      </c>
      <c r="I2442" s="227" t="s">
        <v>12134</v>
      </c>
      <c r="J2442" s="227"/>
      <c r="K2442" s="228">
        <v>2750</v>
      </c>
      <c r="M2442" s="205" t="s">
        <v>2695</v>
      </c>
      <c r="N2442" s="205"/>
      <c r="O2442" s="206">
        <v>98853</v>
      </c>
      <c r="U2442" s="309" t="s">
        <v>55064</v>
      </c>
      <c r="V2442" s="310">
        <v>6133.95</v>
      </c>
      <c r="X2442" s="267" t="s">
        <v>51829</v>
      </c>
      <c r="Y2442" s="268">
        <v>60</v>
      </c>
      <c r="AA2442" s="229" t="s">
        <v>44524</v>
      </c>
      <c r="AB2442" s="230">
        <v>824.65</v>
      </c>
      <c r="AD2442" s="209" t="s">
        <v>16950</v>
      </c>
      <c r="AE2442" s="210">
        <v>29258.59</v>
      </c>
      <c r="AF2442" s="93"/>
      <c r="AG2442" s="201" t="s">
        <v>32552</v>
      </c>
      <c r="AH2442" s="202">
        <v>39.28</v>
      </c>
      <c r="AJ2442" s="292"/>
      <c r="AK2442" s="293"/>
      <c r="AM2442" s="265" t="s">
        <v>46523</v>
      </c>
      <c r="AN2442" s="266">
        <v>8932</v>
      </c>
      <c r="AP2442" s="233" t="s">
        <v>12232</v>
      </c>
      <c r="AQ2442" s="234">
        <v>2750</v>
      </c>
      <c r="AS2442" s="211" t="s">
        <v>10668</v>
      </c>
      <c r="AT2442" s="212">
        <v>1689</v>
      </c>
    </row>
    <row r="2443" spans="5:46" x14ac:dyDescent="0.3">
      <c r="E2443" s="263" t="s">
        <v>46416</v>
      </c>
      <c r="F2443" s="263"/>
      <c r="G2443" s="264">
        <v>6008.18</v>
      </c>
      <c r="I2443" s="227" t="s">
        <v>12136</v>
      </c>
      <c r="J2443" s="227"/>
      <c r="K2443" s="228">
        <v>110464.02</v>
      </c>
      <c r="M2443" s="205" t="s">
        <v>2696</v>
      </c>
      <c r="N2443" s="205"/>
      <c r="O2443" s="206">
        <v>4253</v>
      </c>
      <c r="U2443" s="309" t="s">
        <v>67441</v>
      </c>
      <c r="V2443" s="310">
        <v>56.25</v>
      </c>
      <c r="X2443" s="267" t="s">
        <v>51830</v>
      </c>
      <c r="Y2443" s="268">
        <v>7</v>
      </c>
      <c r="AA2443" s="229" t="s">
        <v>44525</v>
      </c>
      <c r="AB2443" s="230">
        <v>41000</v>
      </c>
      <c r="AD2443" s="209" t="s">
        <v>16951</v>
      </c>
      <c r="AE2443" s="210">
        <v>6689.61</v>
      </c>
      <c r="AF2443" s="93"/>
      <c r="AG2443" s="201" t="s">
        <v>32553</v>
      </c>
      <c r="AH2443" s="202">
        <v>14923.3</v>
      </c>
      <c r="AJ2443" s="292"/>
      <c r="AK2443" s="293"/>
      <c r="AM2443" s="265" t="s">
        <v>46524</v>
      </c>
      <c r="AN2443" s="266">
        <v>6008.18</v>
      </c>
      <c r="AP2443" s="233" t="s">
        <v>12236</v>
      </c>
      <c r="AQ2443" s="234">
        <v>110464.02</v>
      </c>
      <c r="AS2443" s="211" t="s">
        <v>11349</v>
      </c>
      <c r="AT2443" s="212">
        <v>3125</v>
      </c>
    </row>
    <row r="2444" spans="5:46" x14ac:dyDescent="0.3">
      <c r="E2444" s="263" t="s">
        <v>46417</v>
      </c>
      <c r="F2444" s="263"/>
      <c r="G2444" s="264">
        <v>464</v>
      </c>
      <c r="I2444" s="227" t="s">
        <v>12137</v>
      </c>
      <c r="J2444" s="227"/>
      <c r="K2444" s="228">
        <v>34341</v>
      </c>
      <c r="M2444" s="205" t="s">
        <v>2697</v>
      </c>
      <c r="N2444" s="205"/>
      <c r="O2444" s="206">
        <v>1991</v>
      </c>
      <c r="U2444" s="309" t="s">
        <v>47913</v>
      </c>
      <c r="V2444" s="310">
        <v>19634.96</v>
      </c>
      <c r="X2444" s="267" t="s">
        <v>51831</v>
      </c>
      <c r="Y2444" s="268">
        <v>22.42</v>
      </c>
      <c r="AA2444" s="229" t="s">
        <v>49711</v>
      </c>
      <c r="AB2444" s="230">
        <v>6615.5</v>
      </c>
      <c r="AD2444" s="209" t="s">
        <v>16952</v>
      </c>
      <c r="AE2444" s="210">
        <v>31754.880000000001</v>
      </c>
      <c r="AF2444" s="93"/>
      <c r="AG2444" s="201" t="s">
        <v>14008</v>
      </c>
      <c r="AH2444" s="202">
        <v>60850</v>
      </c>
      <c r="AJ2444" s="292"/>
      <c r="AK2444" s="293"/>
      <c r="AM2444" s="265" t="s">
        <v>46525</v>
      </c>
      <c r="AN2444" s="266">
        <v>464</v>
      </c>
      <c r="AP2444" s="233" t="s">
        <v>12237</v>
      </c>
      <c r="AQ2444" s="234">
        <v>34341</v>
      </c>
      <c r="AS2444" s="211" t="s">
        <v>9923</v>
      </c>
      <c r="AT2444" s="212">
        <v>54369</v>
      </c>
    </row>
    <row r="2445" spans="5:46" x14ac:dyDescent="0.3">
      <c r="E2445" s="263" t="s">
        <v>46418</v>
      </c>
      <c r="F2445" s="263"/>
      <c r="G2445" s="264">
        <v>24882</v>
      </c>
      <c r="I2445" s="227" t="s">
        <v>12138</v>
      </c>
      <c r="J2445" s="227"/>
      <c r="K2445" s="228">
        <v>-166.28</v>
      </c>
      <c r="M2445" s="205" t="s">
        <v>2698</v>
      </c>
      <c r="N2445" s="205"/>
      <c r="O2445" s="206">
        <v>554820</v>
      </c>
      <c r="U2445" s="309" t="s">
        <v>67442</v>
      </c>
      <c r="V2445" s="310">
        <v>2186.25</v>
      </c>
      <c r="X2445" s="267" t="s">
        <v>61873</v>
      </c>
      <c r="Y2445" s="268">
        <v>-5.14</v>
      </c>
      <c r="AA2445" s="229" t="s">
        <v>17033</v>
      </c>
      <c r="AB2445" s="230">
        <v>24017.62</v>
      </c>
      <c r="AD2445" s="209" t="s">
        <v>16953</v>
      </c>
      <c r="AE2445" s="210">
        <v>2112.6</v>
      </c>
      <c r="AF2445" s="93"/>
      <c r="AG2445" s="201" t="s">
        <v>32554</v>
      </c>
      <c r="AH2445" s="202">
        <v>31977.16</v>
      </c>
      <c r="AJ2445" s="292"/>
      <c r="AK2445" s="293"/>
      <c r="AM2445" s="265" t="s">
        <v>46526</v>
      </c>
      <c r="AN2445" s="266">
        <v>24882</v>
      </c>
      <c r="AP2445" s="233" t="s">
        <v>12238</v>
      </c>
      <c r="AQ2445" s="234">
        <v>-166.28</v>
      </c>
      <c r="AS2445" s="211" t="s">
        <v>9347</v>
      </c>
      <c r="AT2445" s="212">
        <v>46159.79</v>
      </c>
    </row>
    <row r="2446" spans="5:46" x14ac:dyDescent="0.3">
      <c r="E2446" s="263" t="s">
        <v>46419</v>
      </c>
      <c r="F2446" s="263"/>
      <c r="G2446" s="264">
        <v>71000</v>
      </c>
      <c r="I2446" s="227" t="s">
        <v>12142</v>
      </c>
      <c r="J2446" s="227"/>
      <c r="K2446" s="228">
        <v>50198</v>
      </c>
      <c r="M2446" s="205" t="s">
        <v>2699</v>
      </c>
      <c r="N2446" s="205"/>
      <c r="O2446" s="206">
        <v>14387</v>
      </c>
      <c r="U2446" s="309" t="s">
        <v>67443</v>
      </c>
      <c r="V2446" s="310">
        <v>206.8</v>
      </c>
      <c r="X2446" s="267" t="s">
        <v>63629</v>
      </c>
      <c r="Y2446" s="268">
        <v>4926.25</v>
      </c>
      <c r="AA2446" s="229" t="s">
        <v>17034</v>
      </c>
      <c r="AB2446" s="230">
        <v>49356.27</v>
      </c>
      <c r="AD2446" s="209" t="s">
        <v>16954</v>
      </c>
      <c r="AE2446" s="210">
        <v>111306.4</v>
      </c>
      <c r="AF2446" s="93"/>
      <c r="AG2446" s="201" t="s">
        <v>14009</v>
      </c>
      <c r="AH2446" s="202">
        <v>110657</v>
      </c>
      <c r="AJ2446" s="292"/>
      <c r="AK2446" s="293"/>
      <c r="AM2446" s="265" t="s">
        <v>46527</v>
      </c>
      <c r="AN2446" s="266">
        <v>71000</v>
      </c>
      <c r="AP2446" s="233" t="s">
        <v>12242</v>
      </c>
      <c r="AQ2446" s="234">
        <v>50198</v>
      </c>
      <c r="AS2446" s="211" t="s">
        <v>9924</v>
      </c>
      <c r="AT2446" s="212">
        <v>46159.79</v>
      </c>
    </row>
    <row r="2447" spans="5:46" x14ac:dyDescent="0.3">
      <c r="E2447" s="263" t="s">
        <v>46420</v>
      </c>
      <c r="F2447" s="263"/>
      <c r="G2447" s="264">
        <v>18254.849999999999</v>
      </c>
      <c r="I2447" s="227" t="s">
        <v>12143</v>
      </c>
      <c r="J2447" s="227"/>
      <c r="K2447" s="228">
        <v>64704</v>
      </c>
      <c r="M2447" s="205" t="s">
        <v>2700</v>
      </c>
      <c r="N2447" s="205"/>
      <c r="O2447" s="206">
        <v>16202</v>
      </c>
      <c r="U2447" s="309" t="s">
        <v>42348</v>
      </c>
      <c r="V2447" s="310">
        <v>178650</v>
      </c>
      <c r="X2447" s="267" t="s">
        <v>63630</v>
      </c>
      <c r="Y2447" s="268">
        <v>1386.88</v>
      </c>
      <c r="AA2447" s="229" t="s">
        <v>17035</v>
      </c>
      <c r="AB2447" s="230">
        <v>22024.799999999999</v>
      </c>
      <c r="AD2447" s="209" t="s">
        <v>16955</v>
      </c>
      <c r="AE2447" s="210">
        <v>11100</v>
      </c>
      <c r="AF2447" s="93"/>
      <c r="AG2447" s="201" t="s">
        <v>14010</v>
      </c>
      <c r="AH2447" s="202">
        <v>11597.05</v>
      </c>
      <c r="AJ2447" s="292"/>
      <c r="AK2447" s="293"/>
      <c r="AM2447" s="265" t="s">
        <v>46528</v>
      </c>
      <c r="AN2447" s="266">
        <v>18254.849999999999</v>
      </c>
      <c r="AP2447" s="233" t="s">
        <v>12243</v>
      </c>
      <c r="AQ2447" s="234">
        <v>64704</v>
      </c>
      <c r="AS2447" s="211" t="s">
        <v>6760</v>
      </c>
      <c r="AT2447" s="212">
        <v>22510</v>
      </c>
    </row>
    <row r="2448" spans="5:46" x14ac:dyDescent="0.3">
      <c r="E2448" s="263" t="s">
        <v>46421</v>
      </c>
      <c r="F2448" s="263"/>
      <c r="G2448" s="264">
        <v>16116.76</v>
      </c>
      <c r="I2448" s="227" t="s">
        <v>12144</v>
      </c>
      <c r="J2448" s="227"/>
      <c r="K2448" s="228">
        <v>2529.98</v>
      </c>
      <c r="M2448" s="205" t="s">
        <v>2701</v>
      </c>
      <c r="N2448" s="205"/>
      <c r="O2448" s="206">
        <v>45679.92</v>
      </c>
      <c r="U2448" s="309" t="s">
        <v>40218</v>
      </c>
      <c r="V2448" s="310">
        <v>14195.62</v>
      </c>
      <c r="X2448" s="267" t="s">
        <v>51835</v>
      </c>
      <c r="Y2448" s="268">
        <v>13667.02</v>
      </c>
      <c r="AA2448" s="229" t="s">
        <v>17037</v>
      </c>
      <c r="AB2448" s="230">
        <v>23345.34</v>
      </c>
      <c r="AD2448" s="209" t="s">
        <v>16956</v>
      </c>
      <c r="AE2448" s="210">
        <v>592</v>
      </c>
      <c r="AF2448" s="93"/>
      <c r="AG2448" s="201" t="s">
        <v>25221</v>
      </c>
      <c r="AH2448" s="202">
        <v>6299.47</v>
      </c>
      <c r="AJ2448" s="292"/>
      <c r="AK2448" s="293"/>
      <c r="AM2448" s="265" t="s">
        <v>46529</v>
      </c>
      <c r="AN2448" s="266">
        <v>16116.76</v>
      </c>
      <c r="AP2448" s="233" t="s">
        <v>12244</v>
      </c>
      <c r="AQ2448" s="234">
        <v>2529.98</v>
      </c>
      <c r="AS2448" s="211" t="s">
        <v>7161</v>
      </c>
      <c r="AT2448" s="212">
        <v>1167</v>
      </c>
    </row>
    <row r="2449" spans="5:46" x14ac:dyDescent="0.3">
      <c r="E2449" s="263" t="s">
        <v>46422</v>
      </c>
      <c r="F2449" s="263"/>
      <c r="G2449" s="264">
        <v>2878.07</v>
      </c>
      <c r="I2449" s="227" t="s">
        <v>12146</v>
      </c>
      <c r="J2449" s="227"/>
      <c r="K2449" s="228">
        <v>658.66</v>
      </c>
      <c r="M2449" s="205" t="s">
        <v>2702</v>
      </c>
      <c r="N2449" s="205"/>
      <c r="O2449" s="206">
        <v>277102</v>
      </c>
      <c r="U2449" s="309" t="s">
        <v>67444</v>
      </c>
      <c r="V2449" s="310">
        <v>13685.6</v>
      </c>
      <c r="X2449" s="267" t="s">
        <v>51836</v>
      </c>
      <c r="Y2449" s="268">
        <v>1528.48</v>
      </c>
      <c r="AA2449" s="229" t="s">
        <v>17038</v>
      </c>
      <c r="AB2449" s="230">
        <v>55786.63</v>
      </c>
      <c r="AD2449" s="209" t="s">
        <v>16957</v>
      </c>
      <c r="AE2449" s="210">
        <v>809.73</v>
      </c>
      <c r="AF2449" s="93"/>
      <c r="AG2449" s="201" t="s">
        <v>32555</v>
      </c>
      <c r="AH2449" s="202">
        <v>5172.74</v>
      </c>
      <c r="AJ2449" s="292"/>
      <c r="AK2449" s="293"/>
      <c r="AM2449" s="265" t="s">
        <v>46530</v>
      </c>
      <c r="AN2449" s="266">
        <v>2878.07</v>
      </c>
      <c r="AP2449" s="233" t="s">
        <v>12246</v>
      </c>
      <c r="AQ2449" s="234">
        <v>658.66</v>
      </c>
      <c r="AS2449" s="211" t="s">
        <v>7435</v>
      </c>
      <c r="AT2449" s="212">
        <v>21344</v>
      </c>
    </row>
    <row r="2450" spans="5:46" x14ac:dyDescent="0.3">
      <c r="E2450" s="263" t="s">
        <v>46423</v>
      </c>
      <c r="F2450" s="263"/>
      <c r="G2450" s="264">
        <v>2436</v>
      </c>
      <c r="I2450" s="227" t="s">
        <v>12148</v>
      </c>
      <c r="J2450" s="227"/>
      <c r="K2450" s="228">
        <v>17928.66</v>
      </c>
      <c r="M2450" s="205" t="s">
        <v>2703</v>
      </c>
      <c r="N2450" s="205"/>
      <c r="O2450" s="206">
        <v>2917</v>
      </c>
      <c r="U2450" s="309" t="s">
        <v>55065</v>
      </c>
      <c r="V2450" s="310">
        <v>34284.769999999997</v>
      </c>
      <c r="X2450" s="267" t="s">
        <v>51837</v>
      </c>
      <c r="Y2450" s="268">
        <v>4555.34</v>
      </c>
      <c r="AA2450" s="229" t="s">
        <v>17039</v>
      </c>
      <c r="AB2450" s="230">
        <v>60134.17</v>
      </c>
      <c r="AD2450" s="209" t="s">
        <v>16958</v>
      </c>
      <c r="AE2450" s="210">
        <v>2534.83</v>
      </c>
      <c r="AF2450" s="93"/>
      <c r="AG2450" s="201" t="s">
        <v>14011</v>
      </c>
      <c r="AH2450" s="202">
        <v>60850</v>
      </c>
      <c r="AJ2450" s="292"/>
      <c r="AK2450" s="293"/>
      <c r="AM2450" s="265" t="s">
        <v>46531</v>
      </c>
      <c r="AN2450" s="266">
        <v>2436</v>
      </c>
      <c r="AP2450" s="233" t="s">
        <v>12248</v>
      </c>
      <c r="AQ2450" s="234">
        <v>17928.66</v>
      </c>
      <c r="AS2450" s="211" t="s">
        <v>7842</v>
      </c>
      <c r="AT2450" s="212">
        <v>6301</v>
      </c>
    </row>
    <row r="2451" spans="5:46" x14ac:dyDescent="0.3">
      <c r="E2451" s="263" t="s">
        <v>46424</v>
      </c>
      <c r="F2451" s="263"/>
      <c r="G2451" s="264">
        <v>13679</v>
      </c>
      <c r="I2451" s="227" t="s">
        <v>12150</v>
      </c>
      <c r="J2451" s="227"/>
      <c r="K2451" s="228">
        <v>6360.2</v>
      </c>
      <c r="M2451" s="205" t="s">
        <v>4139</v>
      </c>
      <c r="N2451" s="205"/>
      <c r="O2451" s="206">
        <v>3283.98</v>
      </c>
      <c r="U2451" s="309" t="s">
        <v>61355</v>
      </c>
      <c r="V2451" s="310">
        <v>5793.75</v>
      </c>
      <c r="X2451" s="267" t="s">
        <v>58983</v>
      </c>
      <c r="Y2451" s="268">
        <v>2073.0100000000002</v>
      </c>
      <c r="AA2451" s="229" t="s">
        <v>17040</v>
      </c>
      <c r="AB2451" s="230">
        <v>3473.88</v>
      </c>
      <c r="AD2451" s="209" t="s">
        <v>16959</v>
      </c>
      <c r="AE2451" s="210">
        <v>1565.88</v>
      </c>
      <c r="AF2451" s="93"/>
      <c r="AG2451" s="201" t="s">
        <v>25224</v>
      </c>
      <c r="AH2451" s="202">
        <v>39.28</v>
      </c>
      <c r="AJ2451" s="292"/>
      <c r="AK2451" s="293"/>
      <c r="AM2451" s="265" t="s">
        <v>46532</v>
      </c>
      <c r="AN2451" s="266">
        <v>13679</v>
      </c>
      <c r="AP2451" s="233" t="s">
        <v>12250</v>
      </c>
      <c r="AQ2451" s="234">
        <v>6360.2</v>
      </c>
      <c r="AS2451" s="211" t="s">
        <v>8372</v>
      </c>
      <c r="AT2451" s="212">
        <v>9466</v>
      </c>
    </row>
    <row r="2452" spans="5:46" x14ac:dyDescent="0.3">
      <c r="E2452" s="263" t="s">
        <v>46425</v>
      </c>
      <c r="F2452" s="263"/>
      <c r="G2452" s="264">
        <v>93744</v>
      </c>
      <c r="I2452" s="227" t="s">
        <v>12151</v>
      </c>
      <c r="J2452" s="227"/>
      <c r="K2452" s="228">
        <v>82795</v>
      </c>
      <c r="M2452" s="205" t="s">
        <v>2704</v>
      </c>
      <c r="N2452" s="205"/>
      <c r="O2452" s="206">
        <v>206304</v>
      </c>
      <c r="U2452" s="309" t="s">
        <v>57355</v>
      </c>
      <c r="V2452" s="310">
        <v>20.02</v>
      </c>
      <c r="X2452" s="267" t="s">
        <v>63631</v>
      </c>
      <c r="Y2452" s="268">
        <v>3658.23</v>
      </c>
      <c r="AA2452" s="229" t="s">
        <v>42237</v>
      </c>
      <c r="AB2452" s="230">
        <v>141561</v>
      </c>
      <c r="AD2452" s="209" t="s">
        <v>16960</v>
      </c>
      <c r="AE2452" s="210">
        <v>41969.17</v>
      </c>
      <c r="AF2452" s="93"/>
      <c r="AG2452" s="201" t="s">
        <v>14012</v>
      </c>
      <c r="AH2452" s="202">
        <v>24923.3</v>
      </c>
      <c r="AJ2452" s="292"/>
      <c r="AK2452" s="293"/>
      <c r="AM2452" s="265" t="s">
        <v>46533</v>
      </c>
      <c r="AN2452" s="266">
        <v>93744</v>
      </c>
      <c r="AP2452" s="233" t="s">
        <v>12251</v>
      </c>
      <c r="AQ2452" s="234">
        <v>82795</v>
      </c>
      <c r="AS2452" s="211" t="s">
        <v>8757</v>
      </c>
      <c r="AT2452" s="212">
        <v>2000</v>
      </c>
    </row>
    <row r="2453" spans="5:46" x14ac:dyDescent="0.3">
      <c r="E2453" s="263" t="s">
        <v>46426</v>
      </c>
      <c r="F2453" s="263"/>
      <c r="G2453" s="264">
        <v>1800</v>
      </c>
      <c r="I2453" s="227" t="s">
        <v>12154</v>
      </c>
      <c r="J2453" s="227"/>
      <c r="K2453" s="228">
        <v>31096.34</v>
      </c>
      <c r="M2453" s="205" t="s">
        <v>2705</v>
      </c>
      <c r="N2453" s="205"/>
      <c r="O2453" s="206">
        <v>1522</v>
      </c>
      <c r="U2453" s="309" t="s">
        <v>34902</v>
      </c>
      <c r="V2453" s="310">
        <v>55255.82</v>
      </c>
      <c r="X2453" s="267" t="s">
        <v>58199</v>
      </c>
      <c r="Y2453" s="268">
        <v>24184</v>
      </c>
      <c r="AA2453" s="229" t="s">
        <v>47848</v>
      </c>
      <c r="AB2453" s="230">
        <v>-4020.76</v>
      </c>
      <c r="AD2453" s="209" t="s">
        <v>16961</v>
      </c>
      <c r="AE2453" s="210">
        <v>3207.02</v>
      </c>
      <c r="AF2453" s="93"/>
      <c r="AG2453" s="201" t="s">
        <v>14013</v>
      </c>
      <c r="AH2453" s="202">
        <v>75635.91</v>
      </c>
      <c r="AJ2453" s="292"/>
      <c r="AK2453" s="293"/>
      <c r="AM2453" s="265" t="s">
        <v>46534</v>
      </c>
      <c r="AN2453" s="266">
        <v>1800</v>
      </c>
      <c r="AP2453" s="233" t="s">
        <v>12255</v>
      </c>
      <c r="AQ2453" s="234">
        <v>31096.34</v>
      </c>
      <c r="AS2453" s="211" t="s">
        <v>9028</v>
      </c>
      <c r="AT2453" s="212">
        <v>5961</v>
      </c>
    </row>
    <row r="2454" spans="5:46" x14ac:dyDescent="0.3">
      <c r="E2454" s="263" t="s">
        <v>46427</v>
      </c>
      <c r="F2454" s="263"/>
      <c r="G2454" s="264">
        <v>92771</v>
      </c>
      <c r="I2454" s="227" t="s">
        <v>12155</v>
      </c>
      <c r="J2454" s="227"/>
      <c r="K2454" s="228">
        <v>9783</v>
      </c>
      <c r="M2454" s="205" t="s">
        <v>2706</v>
      </c>
      <c r="N2454" s="205"/>
      <c r="O2454" s="206">
        <v>337911</v>
      </c>
      <c r="U2454" s="309" t="s">
        <v>34903</v>
      </c>
      <c r="V2454" s="310">
        <v>136555.17000000001</v>
      </c>
      <c r="X2454" s="267" t="s">
        <v>34675</v>
      </c>
      <c r="Y2454" s="268">
        <v>51465</v>
      </c>
      <c r="AA2454" s="229" t="s">
        <v>40153</v>
      </c>
      <c r="AB2454" s="230">
        <v>968.53</v>
      </c>
      <c r="AD2454" s="209" t="s">
        <v>16962</v>
      </c>
      <c r="AE2454" s="210">
        <v>8772.02</v>
      </c>
      <c r="AF2454" s="93"/>
      <c r="AG2454" s="201" t="s">
        <v>14014</v>
      </c>
      <c r="AH2454" s="202">
        <v>200.78</v>
      </c>
      <c r="AJ2454" s="292"/>
      <c r="AK2454" s="293"/>
      <c r="AM2454" s="265" t="s">
        <v>46535</v>
      </c>
      <c r="AN2454" s="266">
        <v>92771</v>
      </c>
      <c r="AP2454" s="233" t="s">
        <v>12257</v>
      </c>
      <c r="AQ2454" s="234">
        <v>9783</v>
      </c>
      <c r="AS2454" s="211" t="s">
        <v>9348</v>
      </c>
      <c r="AT2454" s="212">
        <v>14013.4</v>
      </c>
    </row>
    <row r="2455" spans="5:46" x14ac:dyDescent="0.3">
      <c r="E2455" s="263" t="s">
        <v>46428</v>
      </c>
      <c r="F2455" s="263"/>
      <c r="G2455" s="264">
        <v>6435.5</v>
      </c>
      <c r="I2455" s="227" t="s">
        <v>12157</v>
      </c>
      <c r="J2455" s="227"/>
      <c r="K2455" s="228">
        <v>137598</v>
      </c>
      <c r="M2455" s="205" t="s">
        <v>2707</v>
      </c>
      <c r="N2455" s="205"/>
      <c r="O2455" s="206">
        <v>28428</v>
      </c>
      <c r="U2455" s="309" t="s">
        <v>34904</v>
      </c>
      <c r="V2455" s="310">
        <v>54295.56</v>
      </c>
      <c r="X2455" s="267" t="s">
        <v>64070</v>
      </c>
      <c r="Y2455" s="268">
        <v>7322.51</v>
      </c>
      <c r="AA2455" s="229" t="s">
        <v>38924</v>
      </c>
      <c r="AB2455" s="230">
        <v>28138.47</v>
      </c>
      <c r="AD2455" s="209" t="s">
        <v>16963</v>
      </c>
      <c r="AE2455" s="210">
        <v>36171.29</v>
      </c>
      <c r="AF2455" s="93"/>
      <c r="AG2455" s="201" t="s">
        <v>14015</v>
      </c>
      <c r="AH2455" s="202">
        <v>6309.59</v>
      </c>
      <c r="AJ2455" s="292"/>
      <c r="AK2455" s="293"/>
      <c r="AM2455" s="265" t="s">
        <v>46536</v>
      </c>
      <c r="AN2455" s="266">
        <v>6435.5</v>
      </c>
      <c r="AP2455" s="233" t="s">
        <v>12259</v>
      </c>
      <c r="AQ2455" s="234">
        <v>137598</v>
      </c>
      <c r="AS2455" s="211" t="s">
        <v>9458</v>
      </c>
      <c r="AT2455" s="212">
        <v>12003</v>
      </c>
    </row>
    <row r="2456" spans="5:46" x14ac:dyDescent="0.3">
      <c r="E2456" s="263" t="s">
        <v>46429</v>
      </c>
      <c r="F2456" s="263"/>
      <c r="G2456" s="264">
        <v>21402</v>
      </c>
      <c r="I2456" s="227" t="s">
        <v>12160</v>
      </c>
      <c r="J2456" s="227"/>
      <c r="K2456" s="228">
        <v>-57.01</v>
      </c>
      <c r="M2456" s="205" t="s">
        <v>4140</v>
      </c>
      <c r="N2456" s="205"/>
      <c r="O2456" s="206">
        <v>3380.37</v>
      </c>
      <c r="U2456" s="309" t="s">
        <v>46838</v>
      </c>
      <c r="V2456" s="310">
        <v>77964.34</v>
      </c>
      <c r="X2456" s="267" t="s">
        <v>64071</v>
      </c>
      <c r="Y2456" s="268">
        <v>32899.800000000003</v>
      </c>
      <c r="AA2456" s="229" t="s">
        <v>40154</v>
      </c>
      <c r="AB2456" s="230">
        <v>298.67</v>
      </c>
      <c r="AD2456" s="209" t="s">
        <v>16964</v>
      </c>
      <c r="AE2456" s="210">
        <v>2767.15</v>
      </c>
      <c r="AF2456" s="93"/>
      <c r="AG2456" s="201" t="s">
        <v>14016</v>
      </c>
      <c r="AH2456" s="202">
        <v>14725.72</v>
      </c>
      <c r="AJ2456" s="292"/>
      <c r="AK2456" s="293"/>
      <c r="AM2456" s="265" t="s">
        <v>46537</v>
      </c>
      <c r="AN2456" s="266">
        <v>21402</v>
      </c>
      <c r="AP2456" s="233" t="s">
        <v>12262</v>
      </c>
      <c r="AQ2456" s="234">
        <v>-57.01</v>
      </c>
      <c r="AS2456" s="211" t="s">
        <v>11129</v>
      </c>
      <c r="AT2456" s="212">
        <v>16837</v>
      </c>
    </row>
    <row r="2457" spans="5:46" x14ac:dyDescent="0.3">
      <c r="E2457" s="263" t="s">
        <v>43571</v>
      </c>
      <c r="F2457" s="263"/>
      <c r="G2457" s="264">
        <v>30707.5</v>
      </c>
      <c r="I2457" s="227" t="s">
        <v>12161</v>
      </c>
      <c r="J2457" s="227"/>
      <c r="K2457" s="228">
        <v>66503</v>
      </c>
      <c r="M2457" s="205" t="s">
        <v>2708</v>
      </c>
      <c r="N2457" s="205"/>
      <c r="O2457" s="206">
        <v>103895</v>
      </c>
      <c r="U2457" s="309" t="s">
        <v>55066</v>
      </c>
      <c r="V2457" s="310">
        <v>186621.79</v>
      </c>
      <c r="X2457" s="267" t="s">
        <v>64072</v>
      </c>
      <c r="Y2457" s="268">
        <v>15465</v>
      </c>
      <c r="AA2457" s="229" t="s">
        <v>34672</v>
      </c>
      <c r="AB2457" s="230">
        <v>8677.33</v>
      </c>
      <c r="AD2457" s="209" t="s">
        <v>16965</v>
      </c>
      <c r="AE2457" s="210">
        <v>739.05</v>
      </c>
      <c r="AF2457" s="93"/>
      <c r="AG2457" s="201" t="s">
        <v>32556</v>
      </c>
      <c r="AH2457" s="202">
        <v>41.05</v>
      </c>
      <c r="AJ2457" s="292"/>
      <c r="AK2457" s="293"/>
      <c r="AM2457" s="265" t="s">
        <v>43885</v>
      </c>
      <c r="AN2457" s="266">
        <v>30707.5</v>
      </c>
      <c r="AP2457" s="233" t="s">
        <v>12263</v>
      </c>
      <c r="AQ2457" s="234">
        <v>66503</v>
      </c>
      <c r="AS2457" s="211" t="s">
        <v>11351</v>
      </c>
      <c r="AT2457" s="212">
        <v>8409</v>
      </c>
    </row>
    <row r="2458" spans="5:46" x14ac:dyDescent="0.3">
      <c r="E2458" s="263" t="s">
        <v>43572</v>
      </c>
      <c r="F2458" s="263"/>
      <c r="G2458" s="264">
        <v>13832</v>
      </c>
      <c r="I2458" s="227" t="s">
        <v>12163</v>
      </c>
      <c r="J2458" s="227"/>
      <c r="K2458" s="228">
        <v>43251</v>
      </c>
      <c r="M2458" s="205" t="s">
        <v>2709</v>
      </c>
      <c r="N2458" s="205"/>
      <c r="O2458" s="206">
        <v>34612.94</v>
      </c>
      <c r="U2458" s="309" t="s">
        <v>67445</v>
      </c>
      <c r="V2458" s="310">
        <v>192.18</v>
      </c>
      <c r="X2458" s="267" t="s">
        <v>40157</v>
      </c>
      <c r="Y2458" s="268">
        <v>4653</v>
      </c>
      <c r="AA2458" s="229" t="s">
        <v>17041</v>
      </c>
      <c r="AB2458" s="230">
        <v>2503.34</v>
      </c>
      <c r="AD2458" s="209" t="s">
        <v>16966</v>
      </c>
      <c r="AE2458" s="210">
        <v>62862.02</v>
      </c>
      <c r="AF2458" s="93"/>
      <c r="AG2458" s="201" t="s">
        <v>32557</v>
      </c>
      <c r="AH2458" s="202">
        <v>15575.9</v>
      </c>
      <c r="AJ2458" s="292"/>
      <c r="AK2458" s="293"/>
      <c r="AM2458" s="265" t="s">
        <v>43886</v>
      </c>
      <c r="AN2458" s="266">
        <v>13832</v>
      </c>
      <c r="AP2458" s="233" t="s">
        <v>12265</v>
      </c>
      <c r="AQ2458" s="234">
        <v>43251</v>
      </c>
      <c r="AS2458" s="211" t="s">
        <v>11953</v>
      </c>
      <c r="AT2458" s="212">
        <v>4000</v>
      </c>
    </row>
    <row r="2459" spans="5:46" x14ac:dyDescent="0.3">
      <c r="E2459" s="263" t="s">
        <v>43574</v>
      </c>
      <c r="F2459" s="263"/>
      <c r="G2459" s="264">
        <v>1750</v>
      </c>
      <c r="I2459" s="227" t="s">
        <v>12164</v>
      </c>
      <c r="J2459" s="227"/>
      <c r="K2459" s="228">
        <v>46213</v>
      </c>
      <c r="M2459" s="205" t="s">
        <v>2710</v>
      </c>
      <c r="N2459" s="205"/>
      <c r="O2459" s="206">
        <v>96402</v>
      </c>
      <c r="U2459" s="309" t="s">
        <v>34905</v>
      </c>
      <c r="V2459" s="310">
        <v>106223.15</v>
      </c>
      <c r="X2459" s="267" t="s">
        <v>64073</v>
      </c>
      <c r="Y2459" s="268">
        <v>417500</v>
      </c>
      <c r="AA2459" s="229" t="s">
        <v>33228</v>
      </c>
      <c r="AB2459" s="230">
        <v>1307</v>
      </c>
      <c r="AD2459" s="209" t="s">
        <v>16967</v>
      </c>
      <c r="AE2459" s="210">
        <v>667.33</v>
      </c>
      <c r="AF2459" s="93"/>
      <c r="AG2459" s="201" t="s">
        <v>32558</v>
      </c>
      <c r="AH2459" s="202">
        <v>35339.050000000003</v>
      </c>
      <c r="AJ2459" s="292"/>
      <c r="AK2459" s="293"/>
      <c r="AM2459" s="265" t="s">
        <v>43889</v>
      </c>
      <c r="AN2459" s="266">
        <v>1750</v>
      </c>
      <c r="AP2459" s="233" t="s">
        <v>12266</v>
      </c>
      <c r="AQ2459" s="234">
        <v>46213</v>
      </c>
      <c r="AS2459" s="211" t="s">
        <v>9925</v>
      </c>
      <c r="AT2459" s="212">
        <v>124011.4</v>
      </c>
    </row>
    <row r="2460" spans="5:46" x14ac:dyDescent="0.3">
      <c r="E2460" s="263" t="s">
        <v>43575</v>
      </c>
      <c r="F2460" s="263"/>
      <c r="G2460" s="264">
        <v>38960</v>
      </c>
      <c r="I2460" s="227" t="s">
        <v>12165</v>
      </c>
      <c r="J2460" s="227"/>
      <c r="K2460" s="228">
        <v>17530.77</v>
      </c>
      <c r="M2460" s="205" t="s">
        <v>2711</v>
      </c>
      <c r="N2460" s="205"/>
      <c r="O2460" s="206">
        <v>9525</v>
      </c>
      <c r="U2460" s="309" t="s">
        <v>18780</v>
      </c>
      <c r="V2460" s="310">
        <v>318263.78000000003</v>
      </c>
      <c r="X2460" s="267" t="s">
        <v>34676</v>
      </c>
      <c r="Y2460" s="268">
        <v>39857.19</v>
      </c>
      <c r="AA2460" s="229" t="s">
        <v>34673</v>
      </c>
      <c r="AB2460" s="230">
        <v>300</v>
      </c>
      <c r="AD2460" s="209" t="s">
        <v>16968</v>
      </c>
      <c r="AE2460" s="210">
        <v>30600</v>
      </c>
      <c r="AF2460" s="93"/>
      <c r="AG2460" s="201" t="s">
        <v>14017</v>
      </c>
      <c r="AH2460" s="202">
        <v>75635.91</v>
      </c>
      <c r="AJ2460" s="292"/>
      <c r="AK2460" s="293"/>
      <c r="AM2460" s="265" t="s">
        <v>43890</v>
      </c>
      <c r="AN2460" s="266">
        <v>38960</v>
      </c>
      <c r="AP2460" s="233" t="s">
        <v>12267</v>
      </c>
      <c r="AQ2460" s="234">
        <v>17530.77</v>
      </c>
      <c r="AS2460" s="211" t="s">
        <v>6761</v>
      </c>
      <c r="AT2460" s="212">
        <v>15471</v>
      </c>
    </row>
    <row r="2461" spans="5:46" x14ac:dyDescent="0.3">
      <c r="E2461" s="263" t="s">
        <v>43577</v>
      </c>
      <c r="F2461" s="263"/>
      <c r="G2461" s="264">
        <v>79740.94</v>
      </c>
      <c r="I2461" s="227" t="s">
        <v>12169</v>
      </c>
      <c r="J2461" s="227"/>
      <c r="K2461" s="228">
        <v>37381</v>
      </c>
      <c r="M2461" s="205" t="s">
        <v>2712</v>
      </c>
      <c r="N2461" s="205"/>
      <c r="O2461" s="206">
        <v>190534.73</v>
      </c>
      <c r="U2461" s="309" t="s">
        <v>61938</v>
      </c>
      <c r="V2461" s="310">
        <v>450.5</v>
      </c>
      <c r="X2461" s="267" t="s">
        <v>34677</v>
      </c>
      <c r="Y2461" s="268">
        <v>118769.11</v>
      </c>
      <c r="AA2461" s="229" t="s">
        <v>17042</v>
      </c>
      <c r="AB2461" s="230">
        <v>314.44</v>
      </c>
      <c r="AD2461" s="209" t="s">
        <v>16969</v>
      </c>
      <c r="AE2461" s="210">
        <v>2392.61</v>
      </c>
      <c r="AF2461" s="93"/>
      <c r="AG2461" s="201" t="s">
        <v>14018</v>
      </c>
      <c r="AH2461" s="202">
        <v>200.78</v>
      </c>
      <c r="AJ2461" s="292"/>
      <c r="AK2461" s="293"/>
      <c r="AM2461" s="265" t="s">
        <v>43892</v>
      </c>
      <c r="AN2461" s="266">
        <v>79740.94</v>
      </c>
      <c r="AP2461" s="233" t="s">
        <v>12271</v>
      </c>
      <c r="AQ2461" s="234">
        <v>37381</v>
      </c>
      <c r="AS2461" s="211" t="s">
        <v>7162</v>
      </c>
      <c r="AT2461" s="212">
        <v>1356</v>
      </c>
    </row>
    <row r="2462" spans="5:46" x14ac:dyDescent="0.3">
      <c r="E2462" s="263" t="s">
        <v>43579</v>
      </c>
      <c r="F2462" s="263"/>
      <c r="G2462" s="264">
        <v>2100</v>
      </c>
      <c r="I2462" s="227" t="s">
        <v>12170</v>
      </c>
      <c r="J2462" s="227"/>
      <c r="K2462" s="228">
        <v>8293</v>
      </c>
      <c r="M2462" s="205" t="s">
        <v>2713</v>
      </c>
      <c r="N2462" s="205"/>
      <c r="O2462" s="206">
        <v>1750768</v>
      </c>
      <c r="U2462" s="309" t="s">
        <v>67446</v>
      </c>
      <c r="V2462" s="310">
        <v>4445.62</v>
      </c>
      <c r="X2462" s="267" t="s">
        <v>34678</v>
      </c>
      <c r="Y2462" s="268">
        <v>11501.93</v>
      </c>
      <c r="AA2462" s="229" t="s">
        <v>17043</v>
      </c>
      <c r="AB2462" s="230">
        <v>788.62</v>
      </c>
      <c r="AD2462" s="209" t="s">
        <v>16970</v>
      </c>
      <c r="AE2462" s="210">
        <v>638.87</v>
      </c>
      <c r="AF2462" s="93"/>
      <c r="AG2462" s="201" t="s">
        <v>14019</v>
      </c>
      <c r="AH2462" s="202">
        <v>6309.59</v>
      </c>
      <c r="AJ2462" s="292"/>
      <c r="AK2462" s="293"/>
      <c r="AM2462" s="265" t="s">
        <v>43894</v>
      </c>
      <c r="AN2462" s="266">
        <v>2100</v>
      </c>
      <c r="AP2462" s="233" t="s">
        <v>12273</v>
      </c>
      <c r="AQ2462" s="234">
        <v>8293</v>
      </c>
      <c r="AS2462" s="211" t="s">
        <v>10462</v>
      </c>
      <c r="AT2462" s="212">
        <v>13554</v>
      </c>
    </row>
    <row r="2463" spans="5:46" x14ac:dyDescent="0.3">
      <c r="E2463" s="263" t="s">
        <v>43580</v>
      </c>
      <c r="F2463" s="263"/>
      <c r="G2463" s="264">
        <v>4239</v>
      </c>
      <c r="I2463" s="227" t="s">
        <v>12171</v>
      </c>
      <c r="J2463" s="227"/>
      <c r="K2463" s="228">
        <v>1611.07</v>
      </c>
      <c r="M2463" s="205" t="s">
        <v>2714</v>
      </c>
      <c r="N2463" s="205"/>
      <c r="O2463" s="206">
        <v>15004.27</v>
      </c>
      <c r="U2463" s="309" t="s">
        <v>48809</v>
      </c>
      <c r="V2463" s="310">
        <v>8077.06</v>
      </c>
      <c r="X2463" s="267" t="s">
        <v>40158</v>
      </c>
      <c r="Y2463" s="268">
        <v>286081.69</v>
      </c>
      <c r="AA2463" s="229" t="s">
        <v>36103</v>
      </c>
      <c r="AB2463" s="230">
        <v>18486.84</v>
      </c>
      <c r="AD2463" s="209" t="s">
        <v>16971</v>
      </c>
      <c r="AE2463" s="210">
        <v>12413.51</v>
      </c>
      <c r="AF2463" s="93"/>
      <c r="AG2463" s="201" t="s">
        <v>32559</v>
      </c>
      <c r="AH2463" s="202">
        <v>41.05</v>
      </c>
      <c r="AJ2463" s="292"/>
      <c r="AK2463" s="293"/>
      <c r="AM2463" s="265" t="s">
        <v>43895</v>
      </c>
      <c r="AN2463" s="266">
        <v>4239</v>
      </c>
      <c r="AP2463" s="233" t="s">
        <v>12274</v>
      </c>
      <c r="AQ2463" s="234">
        <v>1611.07</v>
      </c>
      <c r="AS2463" s="211" t="s">
        <v>7843</v>
      </c>
      <c r="AT2463" s="212">
        <v>26253</v>
      </c>
    </row>
    <row r="2464" spans="5:46" x14ac:dyDescent="0.3">
      <c r="E2464" s="263" t="s">
        <v>43581</v>
      </c>
      <c r="F2464" s="263"/>
      <c r="G2464" s="264">
        <v>13698</v>
      </c>
      <c r="I2464" s="227" t="s">
        <v>12173</v>
      </c>
      <c r="J2464" s="227"/>
      <c r="K2464" s="228">
        <v>31030.66</v>
      </c>
      <c r="M2464" s="205" t="s">
        <v>2715</v>
      </c>
      <c r="N2464" s="205"/>
      <c r="O2464" s="206">
        <v>52297</v>
      </c>
      <c r="U2464" s="309" t="s">
        <v>59022</v>
      </c>
      <c r="V2464" s="310">
        <v>1.18</v>
      </c>
      <c r="X2464" s="267" t="s">
        <v>58984</v>
      </c>
      <c r="Y2464" s="268">
        <v>50802.559999999998</v>
      </c>
      <c r="AA2464" s="229" t="s">
        <v>17044</v>
      </c>
      <c r="AB2464" s="230">
        <v>69495</v>
      </c>
      <c r="AD2464" s="209" t="s">
        <v>16972</v>
      </c>
      <c r="AE2464" s="210">
        <v>1992.6</v>
      </c>
      <c r="AF2464" s="93"/>
      <c r="AG2464" s="201" t="s">
        <v>25243</v>
      </c>
      <c r="AH2464" s="202">
        <v>15575.9</v>
      </c>
      <c r="AJ2464" s="292"/>
      <c r="AK2464" s="293"/>
      <c r="AM2464" s="265" t="s">
        <v>43896</v>
      </c>
      <c r="AN2464" s="266">
        <v>13698</v>
      </c>
      <c r="AP2464" s="233" t="s">
        <v>12276</v>
      </c>
      <c r="AQ2464" s="234">
        <v>31030.66</v>
      </c>
      <c r="AS2464" s="211" t="s">
        <v>8101</v>
      </c>
      <c r="AT2464" s="212">
        <v>1704</v>
      </c>
    </row>
    <row r="2465" spans="5:46" x14ac:dyDescent="0.3">
      <c r="E2465" s="263" t="s">
        <v>43582</v>
      </c>
      <c r="F2465" s="263"/>
      <c r="G2465" s="264">
        <v>4910.3999999999996</v>
      </c>
      <c r="I2465" s="227" t="s">
        <v>12174</v>
      </c>
      <c r="J2465" s="227"/>
      <c r="K2465" s="228">
        <v>197064.68</v>
      </c>
      <c r="M2465" s="205" t="s">
        <v>2716</v>
      </c>
      <c r="N2465" s="205"/>
      <c r="O2465" s="206">
        <v>7154.01</v>
      </c>
      <c r="U2465" s="309" t="s">
        <v>59024</v>
      </c>
      <c r="V2465" s="310">
        <v>3782.16</v>
      </c>
      <c r="X2465" s="267" t="s">
        <v>58200</v>
      </c>
      <c r="Y2465" s="268">
        <v>338953.03</v>
      </c>
      <c r="AA2465" s="229" t="s">
        <v>47849</v>
      </c>
      <c r="AB2465" s="230">
        <v>41160.49</v>
      </c>
      <c r="AD2465" s="209" t="s">
        <v>16973</v>
      </c>
      <c r="AE2465" s="210">
        <v>211086.44</v>
      </c>
      <c r="AF2465" s="93"/>
      <c r="AG2465" s="201" t="s">
        <v>14020</v>
      </c>
      <c r="AH2465" s="202">
        <v>14725.72</v>
      </c>
      <c r="AJ2465" s="292"/>
      <c r="AK2465" s="293"/>
      <c r="AM2465" s="265" t="s">
        <v>43897</v>
      </c>
      <c r="AN2465" s="266">
        <v>4910.3999999999996</v>
      </c>
      <c r="AP2465" s="233" t="s">
        <v>12277</v>
      </c>
      <c r="AQ2465" s="234">
        <v>197064.68</v>
      </c>
      <c r="AS2465" s="211" t="s">
        <v>8373</v>
      </c>
      <c r="AT2465" s="212">
        <v>3563</v>
      </c>
    </row>
    <row r="2466" spans="5:46" x14ac:dyDescent="0.3">
      <c r="E2466" s="263" t="s">
        <v>43583</v>
      </c>
      <c r="F2466" s="263"/>
      <c r="G2466" s="264">
        <v>837</v>
      </c>
      <c r="I2466" s="227" t="s">
        <v>12178</v>
      </c>
      <c r="J2466" s="227"/>
      <c r="K2466" s="228">
        <v>56532</v>
      </c>
      <c r="M2466" s="205" t="s">
        <v>2717</v>
      </c>
      <c r="N2466" s="205"/>
      <c r="O2466" s="206">
        <v>23420.400000000001</v>
      </c>
      <c r="U2466" s="309" t="s">
        <v>59025</v>
      </c>
      <c r="V2466" s="310">
        <v>418.71</v>
      </c>
      <c r="X2466" s="267" t="s">
        <v>58201</v>
      </c>
      <c r="Y2466" s="268">
        <v>157885.9</v>
      </c>
      <c r="AA2466" s="229" t="s">
        <v>17046</v>
      </c>
      <c r="AB2466" s="230">
        <v>3148.78</v>
      </c>
      <c r="AD2466" s="209" t="s">
        <v>16974</v>
      </c>
      <c r="AE2466" s="210">
        <v>667.33</v>
      </c>
      <c r="AF2466" s="93"/>
      <c r="AG2466" s="201" t="s">
        <v>32560</v>
      </c>
      <c r="AH2466" s="202">
        <v>35339.050000000003</v>
      </c>
      <c r="AJ2466" s="292"/>
      <c r="AK2466" s="293"/>
      <c r="AM2466" s="265" t="s">
        <v>43898</v>
      </c>
      <c r="AN2466" s="266">
        <v>837</v>
      </c>
      <c r="AP2466" s="233" t="s">
        <v>12282</v>
      </c>
      <c r="AQ2466" s="234">
        <v>56532</v>
      </c>
      <c r="AS2466" s="211" t="s">
        <v>9029</v>
      </c>
      <c r="AT2466" s="212">
        <v>13212</v>
      </c>
    </row>
    <row r="2467" spans="5:46" x14ac:dyDescent="0.3">
      <c r="E2467" s="263" t="s">
        <v>43585</v>
      </c>
      <c r="F2467" s="263"/>
      <c r="G2467" s="264">
        <v>4838</v>
      </c>
      <c r="I2467" s="227" t="s">
        <v>5656</v>
      </c>
      <c r="J2467" s="227"/>
      <c r="K2467" s="228">
        <v>235220.32</v>
      </c>
      <c r="M2467" s="205" t="s">
        <v>2718</v>
      </c>
      <c r="N2467" s="205"/>
      <c r="O2467" s="206">
        <v>33138</v>
      </c>
      <c r="U2467" s="309" t="s">
        <v>49804</v>
      </c>
      <c r="V2467" s="310">
        <v>0.04</v>
      </c>
      <c r="X2467" s="267" t="s">
        <v>62448</v>
      </c>
      <c r="Y2467" s="268">
        <v>1581819.36</v>
      </c>
      <c r="AA2467" s="229" t="s">
        <v>17047</v>
      </c>
      <c r="AB2467" s="230">
        <v>48.94</v>
      </c>
      <c r="AD2467" s="209" t="s">
        <v>16975</v>
      </c>
      <c r="AE2467" s="210">
        <v>43840</v>
      </c>
      <c r="AF2467" s="93"/>
      <c r="AG2467" s="201" t="s">
        <v>14021</v>
      </c>
      <c r="AH2467" s="202">
        <v>20252.79</v>
      </c>
      <c r="AJ2467" s="292"/>
      <c r="AK2467" s="293"/>
      <c r="AM2467" s="265" t="s">
        <v>43900</v>
      </c>
      <c r="AN2467" s="266">
        <v>4838</v>
      </c>
      <c r="AP2467" s="233" t="s">
        <v>11856</v>
      </c>
      <c r="AQ2467" s="234">
        <v>235220.32</v>
      </c>
      <c r="AS2467" s="211" t="s">
        <v>9349</v>
      </c>
      <c r="AT2467" s="212">
        <v>40605</v>
      </c>
    </row>
    <row r="2468" spans="5:46" x14ac:dyDescent="0.3">
      <c r="E2468" s="263" t="s">
        <v>43586</v>
      </c>
      <c r="F2468" s="263"/>
      <c r="G2468" s="264">
        <v>158112</v>
      </c>
      <c r="I2468" s="227" t="s">
        <v>5657</v>
      </c>
      <c r="J2468" s="227"/>
      <c r="K2468" s="228">
        <v>401223.37</v>
      </c>
      <c r="M2468" s="205" t="s">
        <v>2719</v>
      </c>
      <c r="N2468" s="205"/>
      <c r="O2468" s="206">
        <v>12427.36</v>
      </c>
      <c r="U2468" s="309" t="s">
        <v>67447</v>
      </c>
      <c r="V2468" s="310">
        <v>967.58</v>
      </c>
      <c r="X2468" s="267" t="s">
        <v>60070</v>
      </c>
      <c r="Y2468" s="268">
        <v>32000</v>
      </c>
      <c r="AA2468" s="229" t="s">
        <v>17048</v>
      </c>
      <c r="AB2468" s="230">
        <v>19144</v>
      </c>
      <c r="AD2468" s="209" t="s">
        <v>34397</v>
      </c>
      <c r="AE2468" s="210">
        <v>539.58000000000004</v>
      </c>
      <c r="AF2468" s="93"/>
      <c r="AG2468" s="201" t="s">
        <v>14022</v>
      </c>
      <c r="AH2468" s="202">
        <v>7590.13</v>
      </c>
      <c r="AJ2468" s="292"/>
      <c r="AK2468" s="293"/>
      <c r="AM2468" s="265" t="s">
        <v>43901</v>
      </c>
      <c r="AN2468" s="266">
        <v>158112</v>
      </c>
      <c r="AP2468" s="233" t="s">
        <v>11857</v>
      </c>
      <c r="AQ2468" s="234">
        <v>401223.37</v>
      </c>
      <c r="AS2468" s="211" t="s">
        <v>9926</v>
      </c>
      <c r="AT2468" s="212">
        <v>115718</v>
      </c>
    </row>
    <row r="2469" spans="5:46" x14ac:dyDescent="0.3">
      <c r="E2469" s="263" t="s">
        <v>43587</v>
      </c>
      <c r="F2469" s="263"/>
      <c r="G2469" s="264">
        <v>38630</v>
      </c>
      <c r="I2469" s="227" t="s">
        <v>5591</v>
      </c>
      <c r="J2469" s="227"/>
      <c r="K2469" s="228">
        <v>13465022.07</v>
      </c>
      <c r="M2469" s="205" t="s">
        <v>2720</v>
      </c>
      <c r="N2469" s="205"/>
      <c r="O2469" s="206">
        <v>3386</v>
      </c>
      <c r="U2469" s="309" t="s">
        <v>67448</v>
      </c>
      <c r="V2469" s="310">
        <v>505.44</v>
      </c>
      <c r="X2469" s="267" t="s">
        <v>46728</v>
      </c>
      <c r="Y2469" s="268">
        <v>28313</v>
      </c>
      <c r="AA2469" s="229" t="s">
        <v>47850</v>
      </c>
      <c r="AB2469" s="230">
        <v>194200.69</v>
      </c>
      <c r="AD2469" s="209" t="s">
        <v>16976</v>
      </c>
      <c r="AE2469" s="210">
        <v>41900</v>
      </c>
      <c r="AF2469" s="93"/>
      <c r="AG2469" s="201" t="s">
        <v>14023</v>
      </c>
      <c r="AH2469" s="202">
        <v>103155</v>
      </c>
      <c r="AJ2469" s="292"/>
      <c r="AK2469" s="293"/>
      <c r="AM2469" s="265" t="s">
        <v>43902</v>
      </c>
      <c r="AN2469" s="266">
        <v>38630</v>
      </c>
      <c r="AP2469" s="233" t="s">
        <v>11794</v>
      </c>
      <c r="AQ2469" s="234">
        <v>13465022.07</v>
      </c>
      <c r="AS2469" s="211" t="s">
        <v>6762</v>
      </c>
      <c r="AT2469" s="212">
        <v>16985</v>
      </c>
    </row>
    <row r="2470" spans="5:46" x14ac:dyDescent="0.3">
      <c r="E2470" s="263" t="s">
        <v>43589</v>
      </c>
      <c r="F2470" s="263"/>
      <c r="G2470" s="264">
        <v>4166</v>
      </c>
      <c r="I2470" s="227" t="s">
        <v>5592</v>
      </c>
      <c r="J2470" s="227"/>
      <c r="K2470" s="228">
        <v>230086.37</v>
      </c>
      <c r="M2470" s="205" t="s">
        <v>2721</v>
      </c>
      <c r="N2470" s="205"/>
      <c r="O2470" s="206">
        <v>907</v>
      </c>
      <c r="U2470" s="309" t="s">
        <v>67449</v>
      </c>
      <c r="V2470" s="310">
        <v>768.69</v>
      </c>
      <c r="X2470" s="267" t="s">
        <v>57298</v>
      </c>
      <c r="Y2470" s="268">
        <v>187</v>
      </c>
      <c r="AA2470" s="229" t="s">
        <v>17049</v>
      </c>
      <c r="AB2470" s="230">
        <v>253454.67</v>
      </c>
      <c r="AD2470" s="209" t="s">
        <v>16977</v>
      </c>
      <c r="AE2470" s="210">
        <v>47251.1</v>
      </c>
      <c r="AF2470" s="93"/>
      <c r="AG2470" s="201" t="s">
        <v>14024</v>
      </c>
      <c r="AH2470" s="202">
        <v>11472</v>
      </c>
      <c r="AJ2470" s="292"/>
      <c r="AK2470" s="293"/>
      <c r="AM2470" s="265" t="s">
        <v>43904</v>
      </c>
      <c r="AN2470" s="266">
        <v>4166</v>
      </c>
      <c r="AP2470" s="233" t="s">
        <v>11795</v>
      </c>
      <c r="AQ2470" s="234">
        <v>230086.37</v>
      </c>
      <c r="AS2470" s="211" t="s">
        <v>6959</v>
      </c>
      <c r="AT2470" s="212">
        <v>795</v>
      </c>
    </row>
    <row r="2471" spans="5:46" x14ac:dyDescent="0.3">
      <c r="E2471" s="263" t="s">
        <v>43591</v>
      </c>
      <c r="F2471" s="263"/>
      <c r="G2471" s="264">
        <v>14400</v>
      </c>
      <c r="I2471" s="227" t="s">
        <v>5593</v>
      </c>
      <c r="J2471" s="227"/>
      <c r="K2471" s="228">
        <v>319453.32</v>
      </c>
      <c r="M2471" s="205" t="s">
        <v>2722</v>
      </c>
      <c r="N2471" s="205"/>
      <c r="O2471" s="206">
        <v>9971.11</v>
      </c>
      <c r="U2471" s="309" t="s">
        <v>67450</v>
      </c>
      <c r="V2471" s="310">
        <v>50.17</v>
      </c>
      <c r="X2471" s="267" t="s">
        <v>61874</v>
      </c>
      <c r="Y2471" s="268">
        <v>-7.16</v>
      </c>
      <c r="AA2471" s="229" t="s">
        <v>46726</v>
      </c>
      <c r="AB2471" s="230">
        <v>3049.3</v>
      </c>
      <c r="AD2471" s="209" t="s">
        <v>16978</v>
      </c>
      <c r="AE2471" s="210">
        <v>35912.26</v>
      </c>
      <c r="AF2471" s="93"/>
      <c r="AG2471" s="201" t="s">
        <v>14025</v>
      </c>
      <c r="AH2471" s="202">
        <v>22439.55</v>
      </c>
      <c r="AJ2471" s="292"/>
      <c r="AK2471" s="293"/>
      <c r="AM2471" s="265" t="s">
        <v>43906</v>
      </c>
      <c r="AN2471" s="266">
        <v>14400</v>
      </c>
      <c r="AP2471" s="233" t="s">
        <v>11796</v>
      </c>
      <c r="AQ2471" s="234">
        <v>319453.32</v>
      </c>
      <c r="AS2471" s="211" t="s">
        <v>7436</v>
      </c>
      <c r="AT2471" s="212">
        <v>4317</v>
      </c>
    </row>
    <row r="2472" spans="5:46" x14ac:dyDescent="0.3">
      <c r="E2472" s="263" t="s">
        <v>43592</v>
      </c>
      <c r="F2472" s="263"/>
      <c r="G2472" s="264">
        <v>52140</v>
      </c>
      <c r="I2472" s="227" t="s">
        <v>5594</v>
      </c>
      <c r="J2472" s="227"/>
      <c r="K2472" s="228">
        <v>2496183.7799999998</v>
      </c>
      <c r="M2472" s="205" t="s">
        <v>2723</v>
      </c>
      <c r="N2472" s="205"/>
      <c r="O2472" s="206">
        <v>5241</v>
      </c>
      <c r="U2472" s="309" t="s">
        <v>67451</v>
      </c>
      <c r="V2472" s="310">
        <v>206.94</v>
      </c>
      <c r="X2472" s="267" t="s">
        <v>48740</v>
      </c>
      <c r="Y2472" s="268">
        <v>301.70999999999998</v>
      </c>
      <c r="AA2472" s="229" t="s">
        <v>36104</v>
      </c>
      <c r="AB2472" s="230">
        <v>37682.379999999997</v>
      </c>
      <c r="AD2472" s="209" t="s">
        <v>16979</v>
      </c>
      <c r="AE2472" s="210">
        <v>10173</v>
      </c>
      <c r="AF2472" s="93"/>
      <c r="AG2472" s="201" t="s">
        <v>14026</v>
      </c>
      <c r="AH2472" s="202">
        <v>3856.94</v>
      </c>
      <c r="AJ2472" s="292"/>
      <c r="AK2472" s="293"/>
      <c r="AM2472" s="265" t="s">
        <v>43907</v>
      </c>
      <c r="AN2472" s="266">
        <v>52140</v>
      </c>
      <c r="AP2472" s="233" t="s">
        <v>11797</v>
      </c>
      <c r="AQ2472" s="234">
        <v>2496183.7799999998</v>
      </c>
      <c r="AS2472" s="211" t="s">
        <v>8102</v>
      </c>
      <c r="AT2472" s="212">
        <v>713</v>
      </c>
    </row>
    <row r="2473" spans="5:46" x14ac:dyDescent="0.3">
      <c r="E2473" s="263" t="s">
        <v>43593</v>
      </c>
      <c r="F2473" s="263"/>
      <c r="G2473" s="264">
        <v>21488.78</v>
      </c>
      <c r="I2473" s="227" t="s">
        <v>5595</v>
      </c>
      <c r="J2473" s="227"/>
      <c r="K2473" s="228">
        <v>1586344.23</v>
      </c>
      <c r="M2473" s="205" t="s">
        <v>2724</v>
      </c>
      <c r="N2473" s="205"/>
      <c r="O2473" s="206">
        <v>155.87</v>
      </c>
      <c r="U2473" s="309" t="s">
        <v>57356</v>
      </c>
      <c r="V2473" s="310">
        <v>6799</v>
      </c>
      <c r="X2473" s="267" t="s">
        <v>63070</v>
      </c>
      <c r="Y2473" s="268">
        <v>1007.5</v>
      </c>
      <c r="AA2473" s="229" t="s">
        <v>17050</v>
      </c>
      <c r="AB2473" s="230">
        <v>47419.4</v>
      </c>
      <c r="AD2473" s="209" t="s">
        <v>16980</v>
      </c>
      <c r="AE2473" s="210">
        <v>565477</v>
      </c>
      <c r="AF2473" s="93"/>
      <c r="AG2473" s="201" t="s">
        <v>14027</v>
      </c>
      <c r="AH2473" s="202">
        <v>51354.93</v>
      </c>
      <c r="AJ2473" s="292"/>
      <c r="AK2473" s="293"/>
      <c r="AM2473" s="265" t="s">
        <v>43908</v>
      </c>
      <c r="AN2473" s="266">
        <v>21488.78</v>
      </c>
      <c r="AP2473" s="233" t="s">
        <v>11798</v>
      </c>
      <c r="AQ2473" s="234">
        <v>1586344.23</v>
      </c>
      <c r="AS2473" s="211" t="s">
        <v>8374</v>
      </c>
      <c r="AT2473" s="212">
        <v>374</v>
      </c>
    </row>
    <row r="2474" spans="5:46" x14ac:dyDescent="0.3">
      <c r="E2474" s="263" t="s">
        <v>43594</v>
      </c>
      <c r="F2474" s="263"/>
      <c r="G2474" s="264">
        <v>401</v>
      </c>
      <c r="I2474" s="227" t="s">
        <v>5596</v>
      </c>
      <c r="J2474" s="227"/>
      <c r="K2474" s="228">
        <v>92988.09</v>
      </c>
      <c r="M2474" s="205" t="s">
        <v>2725</v>
      </c>
      <c r="N2474" s="205"/>
      <c r="O2474" s="206">
        <v>10136</v>
      </c>
      <c r="U2474" s="309" t="s">
        <v>67452</v>
      </c>
      <c r="V2474" s="310">
        <v>305.5</v>
      </c>
      <c r="X2474" s="267" t="s">
        <v>47852</v>
      </c>
      <c r="Y2474" s="268">
        <v>66880</v>
      </c>
      <c r="AA2474" s="229" t="s">
        <v>48738</v>
      </c>
      <c r="AB2474" s="230">
        <v>18999.02</v>
      </c>
      <c r="AD2474" s="209" t="s">
        <v>16981</v>
      </c>
      <c r="AE2474" s="210">
        <v>330.69</v>
      </c>
      <c r="AF2474" s="93"/>
      <c r="AG2474" s="201" t="s">
        <v>14028</v>
      </c>
      <c r="AH2474" s="202">
        <v>8778.2199999999993</v>
      </c>
      <c r="AJ2474" s="292"/>
      <c r="AK2474" s="293"/>
      <c r="AM2474" s="265" t="s">
        <v>43909</v>
      </c>
      <c r="AN2474" s="266">
        <v>401</v>
      </c>
      <c r="AP2474" s="233" t="s">
        <v>11799</v>
      </c>
      <c r="AQ2474" s="234">
        <v>92988.09</v>
      </c>
      <c r="AS2474" s="211" t="s">
        <v>8758</v>
      </c>
      <c r="AT2474" s="212">
        <v>1984.25</v>
      </c>
    </row>
    <row r="2475" spans="5:46" x14ac:dyDescent="0.3">
      <c r="E2475" s="263" t="s">
        <v>43596</v>
      </c>
      <c r="F2475" s="263"/>
      <c r="G2475" s="264">
        <v>14413.19</v>
      </c>
      <c r="I2475" s="227" t="s">
        <v>5597</v>
      </c>
      <c r="J2475" s="227"/>
      <c r="K2475" s="228">
        <v>699549.1</v>
      </c>
      <c r="M2475" s="205" t="s">
        <v>2726</v>
      </c>
      <c r="N2475" s="205"/>
      <c r="O2475" s="206">
        <v>27163</v>
      </c>
      <c r="U2475" s="309" t="s">
        <v>67453</v>
      </c>
      <c r="V2475" s="310">
        <v>551.29999999999995</v>
      </c>
      <c r="X2475" s="267" t="s">
        <v>49712</v>
      </c>
      <c r="Y2475" s="268">
        <v>5350.4</v>
      </c>
      <c r="AA2475" s="229" t="s">
        <v>44526</v>
      </c>
      <c r="AB2475" s="230">
        <v>33879.49</v>
      </c>
      <c r="AD2475" s="209" t="s">
        <v>13189</v>
      </c>
      <c r="AE2475" s="210">
        <v>3410.84</v>
      </c>
      <c r="AF2475" s="93"/>
      <c r="AG2475" s="201" t="s">
        <v>14029</v>
      </c>
      <c r="AH2475" s="202">
        <v>4759.66</v>
      </c>
      <c r="AJ2475" s="292"/>
      <c r="AK2475" s="293"/>
      <c r="AM2475" s="265" t="s">
        <v>43911</v>
      </c>
      <c r="AN2475" s="266">
        <v>14413.19</v>
      </c>
      <c r="AP2475" s="233" t="s">
        <v>11800</v>
      </c>
      <c r="AQ2475" s="234">
        <v>699549.1</v>
      </c>
      <c r="AS2475" s="211" t="s">
        <v>9030</v>
      </c>
      <c r="AT2475" s="212">
        <v>2826</v>
      </c>
    </row>
    <row r="2476" spans="5:46" x14ac:dyDescent="0.3">
      <c r="E2476" s="263" t="s">
        <v>43598</v>
      </c>
      <c r="F2476" s="263"/>
      <c r="G2476" s="264">
        <v>5624</v>
      </c>
      <c r="I2476" s="227" t="s">
        <v>5598</v>
      </c>
      <c r="J2476" s="227"/>
      <c r="K2476" s="228">
        <v>1298283.1000000001</v>
      </c>
      <c r="M2476" s="205" t="s">
        <v>2727</v>
      </c>
      <c r="N2476" s="205"/>
      <c r="O2476" s="206">
        <v>3354</v>
      </c>
      <c r="U2476" s="309" t="s">
        <v>60325</v>
      </c>
      <c r="V2476" s="310">
        <v>15976.92</v>
      </c>
      <c r="X2476" s="267" t="s">
        <v>47853</v>
      </c>
      <c r="Y2476" s="268">
        <v>5439.13</v>
      </c>
      <c r="AA2476" s="229" t="s">
        <v>17051</v>
      </c>
      <c r="AB2476" s="230">
        <v>13304.17</v>
      </c>
      <c r="AD2476" s="209" t="s">
        <v>16982</v>
      </c>
      <c r="AE2476" s="210">
        <v>337486.27</v>
      </c>
      <c r="AF2476" s="93"/>
      <c r="AG2476" s="201" t="s">
        <v>14030</v>
      </c>
      <c r="AH2476" s="202">
        <v>94.63</v>
      </c>
      <c r="AJ2476" s="292"/>
      <c r="AK2476" s="293"/>
      <c r="AM2476" s="265" t="s">
        <v>43913</v>
      </c>
      <c r="AN2476" s="266">
        <v>5624</v>
      </c>
      <c r="AP2476" s="233" t="s">
        <v>11801</v>
      </c>
      <c r="AQ2476" s="234">
        <v>1298283.1000000001</v>
      </c>
      <c r="AS2476" s="211" t="s">
        <v>9350</v>
      </c>
      <c r="AT2476" s="212">
        <v>8223.43</v>
      </c>
    </row>
    <row r="2477" spans="5:46" x14ac:dyDescent="0.3">
      <c r="E2477" s="263" t="s">
        <v>43599</v>
      </c>
      <c r="F2477" s="263"/>
      <c r="G2477" s="264">
        <v>10376.42</v>
      </c>
      <c r="I2477" s="227" t="s">
        <v>5599</v>
      </c>
      <c r="J2477" s="227"/>
      <c r="K2477" s="228">
        <v>755857.38</v>
      </c>
      <c r="M2477" s="205" t="s">
        <v>2728</v>
      </c>
      <c r="N2477" s="205"/>
      <c r="O2477" s="206">
        <v>1366</v>
      </c>
      <c r="U2477" s="309" t="s">
        <v>60326</v>
      </c>
      <c r="V2477" s="310">
        <v>1222.18</v>
      </c>
      <c r="X2477" s="267" t="s">
        <v>47854</v>
      </c>
      <c r="Y2477" s="268">
        <v>17696.439999999999</v>
      </c>
      <c r="AA2477" s="229" t="s">
        <v>48739</v>
      </c>
      <c r="AB2477" s="230">
        <v>1470</v>
      </c>
      <c r="AD2477" s="209" t="s">
        <v>16983</v>
      </c>
      <c r="AE2477" s="210">
        <v>74287.759999999995</v>
      </c>
      <c r="AF2477" s="93"/>
      <c r="AG2477" s="201" t="s">
        <v>14031</v>
      </c>
      <c r="AH2477" s="202">
        <v>522982.63</v>
      </c>
      <c r="AJ2477" s="292"/>
      <c r="AK2477" s="293"/>
      <c r="AM2477" s="265" t="s">
        <v>43915</v>
      </c>
      <c r="AN2477" s="266">
        <v>10376.42</v>
      </c>
      <c r="AP2477" s="233" t="s">
        <v>11802</v>
      </c>
      <c r="AQ2477" s="234">
        <v>755857.38</v>
      </c>
      <c r="AS2477" s="211" t="s">
        <v>11610</v>
      </c>
      <c r="AT2477" s="212">
        <v>949.99</v>
      </c>
    </row>
    <row r="2478" spans="5:46" x14ac:dyDescent="0.3">
      <c r="E2478" s="263" t="s">
        <v>43600</v>
      </c>
      <c r="F2478" s="263"/>
      <c r="G2478" s="264">
        <v>6530.09</v>
      </c>
      <c r="I2478" s="227" t="s">
        <v>5600</v>
      </c>
      <c r="J2478" s="227"/>
      <c r="K2478" s="228">
        <v>2871374.38</v>
      </c>
      <c r="M2478" s="205" t="s">
        <v>2729</v>
      </c>
      <c r="N2478" s="205"/>
      <c r="O2478" s="206">
        <v>42772</v>
      </c>
      <c r="U2478" s="309" t="s">
        <v>60327</v>
      </c>
      <c r="V2478" s="310">
        <v>3997.44</v>
      </c>
      <c r="X2478" s="267" t="s">
        <v>48742</v>
      </c>
      <c r="Y2478" s="268">
        <v>7396.92</v>
      </c>
      <c r="AA2478" s="229" t="s">
        <v>17052</v>
      </c>
      <c r="AB2478" s="230">
        <v>21081.57</v>
      </c>
      <c r="AD2478" s="209" t="s">
        <v>16984</v>
      </c>
      <c r="AE2478" s="210">
        <v>30600</v>
      </c>
      <c r="AF2478" s="93"/>
      <c r="AG2478" s="201" t="s">
        <v>32561</v>
      </c>
      <c r="AH2478" s="202">
        <v>204788.3</v>
      </c>
      <c r="AJ2478" s="292"/>
      <c r="AK2478" s="293"/>
      <c r="AM2478" s="265" t="s">
        <v>43916</v>
      </c>
      <c r="AN2478" s="266">
        <v>6530.09</v>
      </c>
      <c r="AP2478" s="233" t="s">
        <v>11803</v>
      </c>
      <c r="AQ2478" s="234">
        <v>2871374.38</v>
      </c>
      <c r="AS2478" s="211" t="s">
        <v>11955</v>
      </c>
      <c r="AT2478" s="212">
        <v>14959.33</v>
      </c>
    </row>
    <row r="2479" spans="5:46" x14ac:dyDescent="0.3">
      <c r="E2479" s="263" t="s">
        <v>43601</v>
      </c>
      <c r="F2479" s="263"/>
      <c r="G2479" s="264">
        <v>12199</v>
      </c>
      <c r="I2479" s="227" t="s">
        <v>5601</v>
      </c>
      <c r="J2479" s="227"/>
      <c r="K2479" s="228">
        <v>1386287.47</v>
      </c>
      <c r="M2479" s="205" t="s">
        <v>2730</v>
      </c>
      <c r="N2479" s="205"/>
      <c r="O2479" s="206">
        <v>2383.54</v>
      </c>
      <c r="U2479" s="309" t="s">
        <v>34913</v>
      </c>
      <c r="V2479" s="310">
        <v>16830</v>
      </c>
      <c r="X2479" s="267" t="s">
        <v>62557</v>
      </c>
      <c r="Y2479" s="268">
        <v>34345</v>
      </c>
      <c r="AA2479" s="229" t="s">
        <v>17053</v>
      </c>
      <c r="AB2479" s="230">
        <v>790.26</v>
      </c>
      <c r="AD2479" s="209" t="s">
        <v>16985</v>
      </c>
      <c r="AE2479" s="210">
        <v>55888.72</v>
      </c>
      <c r="AF2479" s="93"/>
      <c r="AG2479" s="201" t="s">
        <v>32562</v>
      </c>
      <c r="AH2479" s="202">
        <v>475231.94</v>
      </c>
      <c r="AJ2479" s="292"/>
      <c r="AK2479" s="293"/>
      <c r="AM2479" s="265" t="s">
        <v>43917</v>
      </c>
      <c r="AN2479" s="266">
        <v>12199</v>
      </c>
      <c r="AP2479" s="233" t="s">
        <v>11804</v>
      </c>
      <c r="AQ2479" s="234">
        <v>1386287.47</v>
      </c>
      <c r="AS2479" s="211" t="s">
        <v>9927</v>
      </c>
      <c r="AT2479" s="212">
        <v>52127</v>
      </c>
    </row>
    <row r="2480" spans="5:46" x14ac:dyDescent="0.3">
      <c r="E2480" s="263" t="s">
        <v>43602</v>
      </c>
      <c r="F2480" s="263"/>
      <c r="G2480" s="264">
        <v>42696</v>
      </c>
      <c r="I2480" s="227" t="s">
        <v>5602</v>
      </c>
      <c r="J2480" s="227"/>
      <c r="K2480" s="228">
        <v>71667.16</v>
      </c>
      <c r="M2480" s="205" t="s">
        <v>2731</v>
      </c>
      <c r="N2480" s="205"/>
      <c r="O2480" s="206">
        <v>5885</v>
      </c>
      <c r="U2480" s="309" t="s">
        <v>18877</v>
      </c>
      <c r="V2480" s="310">
        <v>8529.14</v>
      </c>
      <c r="X2480" s="267" t="s">
        <v>61084</v>
      </c>
      <c r="Y2480" s="268">
        <v>105500</v>
      </c>
      <c r="AA2480" s="229" t="s">
        <v>17054</v>
      </c>
      <c r="AB2480" s="230">
        <v>9674.84</v>
      </c>
      <c r="AD2480" s="209" t="s">
        <v>16986</v>
      </c>
      <c r="AE2480" s="210">
        <v>15205.35</v>
      </c>
      <c r="AF2480" s="93"/>
      <c r="AG2480" s="201" t="s">
        <v>32563</v>
      </c>
      <c r="AH2480" s="202">
        <v>11215.74</v>
      </c>
      <c r="AJ2480" s="292"/>
      <c r="AK2480" s="293"/>
      <c r="AM2480" s="265" t="s">
        <v>43918</v>
      </c>
      <c r="AN2480" s="266">
        <v>42696</v>
      </c>
      <c r="AP2480" s="233" t="s">
        <v>11805</v>
      </c>
      <c r="AQ2480" s="234">
        <v>71667.16</v>
      </c>
      <c r="AS2480" s="211" t="s">
        <v>6763</v>
      </c>
      <c r="AT2480" s="212">
        <v>11752.66</v>
      </c>
    </row>
    <row r="2481" spans="5:46" x14ac:dyDescent="0.3">
      <c r="E2481" s="263" t="s">
        <v>43603</v>
      </c>
      <c r="F2481" s="263"/>
      <c r="G2481" s="264">
        <v>3800</v>
      </c>
      <c r="I2481" s="227" t="s">
        <v>5603</v>
      </c>
      <c r="J2481" s="227"/>
      <c r="K2481" s="228">
        <v>1906135.36</v>
      </c>
      <c r="M2481" s="205" t="s">
        <v>2732</v>
      </c>
      <c r="N2481" s="205"/>
      <c r="O2481" s="206">
        <v>5961</v>
      </c>
      <c r="U2481" s="309" t="s">
        <v>55067</v>
      </c>
      <c r="V2481" s="310">
        <v>42294.06</v>
      </c>
      <c r="X2481" s="267" t="s">
        <v>17134</v>
      </c>
      <c r="Y2481" s="268">
        <v>5835</v>
      </c>
      <c r="AA2481" s="229" t="s">
        <v>34674</v>
      </c>
      <c r="AB2481" s="230">
        <v>82376.63</v>
      </c>
      <c r="AD2481" s="209" t="s">
        <v>13190</v>
      </c>
      <c r="AE2481" s="210">
        <v>28225</v>
      </c>
      <c r="AF2481" s="93"/>
      <c r="AG2481" s="201" t="s">
        <v>32564</v>
      </c>
      <c r="AH2481" s="202">
        <v>332820.02</v>
      </c>
      <c r="AJ2481" s="292"/>
      <c r="AK2481" s="293"/>
      <c r="AM2481" s="265" t="s">
        <v>43919</v>
      </c>
      <c r="AN2481" s="266">
        <v>3800</v>
      </c>
      <c r="AP2481" s="233" t="s">
        <v>11806</v>
      </c>
      <c r="AQ2481" s="234">
        <v>1906135.36</v>
      </c>
      <c r="AS2481" s="211" t="s">
        <v>6960</v>
      </c>
      <c r="AT2481" s="212">
        <v>4940</v>
      </c>
    </row>
    <row r="2482" spans="5:46" x14ac:dyDescent="0.3">
      <c r="E2482" s="263" t="s">
        <v>43604</v>
      </c>
      <c r="F2482" s="263"/>
      <c r="G2482" s="264">
        <v>1168</v>
      </c>
      <c r="I2482" s="227" t="s">
        <v>5604</v>
      </c>
      <c r="J2482" s="227"/>
      <c r="K2482" s="228">
        <v>190758.02</v>
      </c>
      <c r="M2482" s="205" t="s">
        <v>2733</v>
      </c>
      <c r="N2482" s="205"/>
      <c r="O2482" s="206">
        <v>13212</v>
      </c>
      <c r="U2482" s="309" t="s">
        <v>47917</v>
      </c>
      <c r="V2482" s="310">
        <v>35000</v>
      </c>
      <c r="X2482" s="267" t="s">
        <v>17135</v>
      </c>
      <c r="Y2482" s="268">
        <v>9902.5499999999993</v>
      </c>
      <c r="AA2482" s="229" t="s">
        <v>40155</v>
      </c>
      <c r="AB2482" s="230">
        <v>11061.66</v>
      </c>
      <c r="AD2482" s="209" t="s">
        <v>16987</v>
      </c>
      <c r="AE2482" s="210">
        <v>67610.600000000006</v>
      </c>
      <c r="AF2482" s="93"/>
      <c r="AG2482" s="201" t="s">
        <v>14032</v>
      </c>
      <c r="AH2482" s="202">
        <v>20252.79</v>
      </c>
      <c r="AJ2482" s="292"/>
      <c r="AK2482" s="293"/>
      <c r="AM2482" s="265" t="s">
        <v>43920</v>
      </c>
      <c r="AN2482" s="266">
        <v>1168</v>
      </c>
      <c r="AP2482" s="233" t="s">
        <v>11807</v>
      </c>
      <c r="AQ2482" s="234">
        <v>190758.02</v>
      </c>
      <c r="AS2482" s="211" t="s">
        <v>7163</v>
      </c>
      <c r="AT2482" s="212">
        <v>1733</v>
      </c>
    </row>
    <row r="2483" spans="5:46" x14ac:dyDescent="0.3">
      <c r="E2483" s="263" t="s">
        <v>43605</v>
      </c>
      <c r="F2483" s="263"/>
      <c r="G2483" s="264">
        <v>31464.9</v>
      </c>
      <c r="I2483" s="227" t="s">
        <v>5605</v>
      </c>
      <c r="J2483" s="227"/>
      <c r="K2483" s="228">
        <v>275061.59000000003</v>
      </c>
      <c r="M2483" s="205" t="s">
        <v>2734</v>
      </c>
      <c r="N2483" s="205"/>
      <c r="O2483" s="206">
        <v>2826</v>
      </c>
      <c r="U2483" s="309" t="s">
        <v>39074</v>
      </c>
      <c r="V2483" s="310">
        <v>5000</v>
      </c>
      <c r="X2483" s="267" t="s">
        <v>61315</v>
      </c>
      <c r="Y2483" s="268">
        <v>68068</v>
      </c>
      <c r="AA2483" s="229" t="s">
        <v>38925</v>
      </c>
      <c r="AB2483" s="230">
        <v>986933.58</v>
      </c>
      <c r="AD2483" s="209" t="s">
        <v>16988</v>
      </c>
      <c r="AE2483" s="210">
        <v>226.98</v>
      </c>
      <c r="AF2483" s="93"/>
      <c r="AG2483" s="201" t="s">
        <v>14033</v>
      </c>
      <c r="AH2483" s="202">
        <v>7590.13</v>
      </c>
      <c r="AJ2483" s="292"/>
      <c r="AK2483" s="293"/>
      <c r="AM2483" s="265" t="s">
        <v>43921</v>
      </c>
      <c r="AN2483" s="266">
        <v>31464.9</v>
      </c>
      <c r="AP2483" s="233" t="s">
        <v>11808</v>
      </c>
      <c r="AQ2483" s="234">
        <v>275061.59000000003</v>
      </c>
      <c r="AS2483" s="211" t="s">
        <v>7437</v>
      </c>
      <c r="AT2483" s="212">
        <v>71577</v>
      </c>
    </row>
    <row r="2484" spans="5:46" x14ac:dyDescent="0.3">
      <c r="E2484" s="263" t="s">
        <v>43606</v>
      </c>
      <c r="F2484" s="263"/>
      <c r="G2484" s="264">
        <v>6895.32</v>
      </c>
      <c r="I2484" s="227" t="s">
        <v>5606</v>
      </c>
      <c r="J2484" s="227"/>
      <c r="K2484" s="228">
        <v>9268264.5199999996</v>
      </c>
      <c r="M2484" s="205" t="s">
        <v>2735</v>
      </c>
      <c r="N2484" s="205"/>
      <c r="O2484" s="206">
        <v>9478.09</v>
      </c>
      <c r="U2484" s="309" t="s">
        <v>55992</v>
      </c>
      <c r="V2484" s="310">
        <v>1455.51</v>
      </c>
      <c r="X2484" s="267" t="s">
        <v>34682</v>
      </c>
      <c r="Y2484" s="268">
        <v>48000</v>
      </c>
      <c r="AA2484" s="229" t="s">
        <v>51825</v>
      </c>
      <c r="AB2484" s="230">
        <v>14328.61</v>
      </c>
      <c r="AD2484" s="209" t="s">
        <v>16989</v>
      </c>
      <c r="AE2484" s="210">
        <v>130520.39</v>
      </c>
      <c r="AF2484" s="93"/>
      <c r="AG2484" s="201" t="s">
        <v>14034</v>
      </c>
      <c r="AH2484" s="202">
        <v>103155</v>
      </c>
      <c r="AJ2484" s="292"/>
      <c r="AK2484" s="293"/>
      <c r="AM2484" s="265" t="s">
        <v>43923</v>
      </c>
      <c r="AN2484" s="266">
        <v>6895.32</v>
      </c>
      <c r="AP2484" s="233" t="s">
        <v>11809</v>
      </c>
      <c r="AQ2484" s="234">
        <v>9268264.5199999996</v>
      </c>
      <c r="AS2484" s="211" t="s">
        <v>8375</v>
      </c>
      <c r="AT2484" s="212">
        <v>23144.74</v>
      </c>
    </row>
    <row r="2485" spans="5:46" x14ac:dyDescent="0.3">
      <c r="E2485" s="263" t="s">
        <v>43607</v>
      </c>
      <c r="F2485" s="263"/>
      <c r="G2485" s="264">
        <v>26559.56</v>
      </c>
      <c r="I2485" s="227" t="s">
        <v>5607</v>
      </c>
      <c r="J2485" s="227"/>
      <c r="K2485" s="228">
        <v>223809.83</v>
      </c>
      <c r="M2485" s="205" t="s">
        <v>2736</v>
      </c>
      <c r="N2485" s="205"/>
      <c r="O2485" s="206">
        <v>4558</v>
      </c>
      <c r="U2485" s="309" t="s">
        <v>18878</v>
      </c>
      <c r="V2485" s="310">
        <v>8102.46</v>
      </c>
      <c r="X2485" s="267" t="s">
        <v>33229</v>
      </c>
      <c r="Y2485" s="268">
        <v>102611.03</v>
      </c>
      <c r="AA2485" s="229" t="s">
        <v>17055</v>
      </c>
      <c r="AB2485" s="230">
        <v>129472.07</v>
      </c>
      <c r="AD2485" s="209" t="s">
        <v>16990</v>
      </c>
      <c r="AE2485" s="210">
        <v>311.61</v>
      </c>
      <c r="AF2485" s="93"/>
      <c r="AG2485" s="201" t="s">
        <v>14035</v>
      </c>
      <c r="AH2485" s="202">
        <v>11472</v>
      </c>
      <c r="AJ2485" s="292"/>
      <c r="AK2485" s="293"/>
      <c r="AM2485" s="265" t="s">
        <v>43924</v>
      </c>
      <c r="AN2485" s="266">
        <v>26559.56</v>
      </c>
      <c r="AP2485" s="233" t="s">
        <v>11810</v>
      </c>
      <c r="AQ2485" s="234">
        <v>223809.83</v>
      </c>
      <c r="AS2485" s="211" t="s">
        <v>8759</v>
      </c>
      <c r="AT2485" s="212">
        <v>15000</v>
      </c>
    </row>
    <row r="2486" spans="5:46" x14ac:dyDescent="0.3">
      <c r="E2486" s="263" t="s">
        <v>43608</v>
      </c>
      <c r="F2486" s="263"/>
      <c r="G2486" s="264">
        <v>117100</v>
      </c>
      <c r="I2486" s="227" t="s">
        <v>5608</v>
      </c>
      <c r="J2486" s="227"/>
      <c r="K2486" s="228">
        <v>45114.879999999997</v>
      </c>
      <c r="M2486" s="205" t="s">
        <v>2737</v>
      </c>
      <c r="N2486" s="205"/>
      <c r="O2486" s="206">
        <v>9353</v>
      </c>
      <c r="U2486" s="309" t="s">
        <v>18879</v>
      </c>
      <c r="V2486" s="310">
        <v>14920.37</v>
      </c>
      <c r="X2486" s="267" t="s">
        <v>46730</v>
      </c>
      <c r="Y2486" s="268">
        <v>62579.98</v>
      </c>
      <c r="AA2486" s="229" t="s">
        <v>36105</v>
      </c>
      <c r="AB2486" s="230">
        <v>276740.03000000003</v>
      </c>
      <c r="AD2486" s="209" t="s">
        <v>13191</v>
      </c>
      <c r="AE2486" s="210">
        <v>113185.9</v>
      </c>
      <c r="AF2486" s="93"/>
      <c r="AG2486" s="201" t="s">
        <v>14036</v>
      </c>
      <c r="AH2486" s="202">
        <v>22439.55</v>
      </c>
      <c r="AJ2486" s="292"/>
      <c r="AK2486" s="293"/>
      <c r="AM2486" s="265" t="s">
        <v>43925</v>
      </c>
      <c r="AN2486" s="266">
        <v>117100</v>
      </c>
      <c r="AP2486" s="233" t="s">
        <v>11811</v>
      </c>
      <c r="AQ2486" s="234">
        <v>45114.879999999997</v>
      </c>
      <c r="AS2486" s="211" t="s">
        <v>10434</v>
      </c>
      <c r="AT2486" s="212">
        <v>191</v>
      </c>
    </row>
    <row r="2487" spans="5:46" x14ac:dyDescent="0.3">
      <c r="E2487" s="263" t="s">
        <v>43610</v>
      </c>
      <c r="F2487" s="263"/>
      <c r="G2487" s="264">
        <v>6411</v>
      </c>
      <c r="I2487" s="227" t="s">
        <v>5609</v>
      </c>
      <c r="J2487" s="227"/>
      <c r="K2487" s="228">
        <v>13429039.68</v>
      </c>
      <c r="M2487" s="205" t="s">
        <v>2738</v>
      </c>
      <c r="N2487" s="205"/>
      <c r="O2487" s="206">
        <v>3281</v>
      </c>
      <c r="U2487" s="309" t="s">
        <v>33396</v>
      </c>
      <c r="V2487" s="310">
        <v>15208.96</v>
      </c>
      <c r="X2487" s="267" t="s">
        <v>46731</v>
      </c>
      <c r="Y2487" s="268">
        <v>42622.92</v>
      </c>
      <c r="AA2487" s="229" t="s">
        <v>36106</v>
      </c>
      <c r="AB2487" s="230">
        <v>32473.91</v>
      </c>
      <c r="AD2487" s="209" t="s">
        <v>16991</v>
      </c>
      <c r="AE2487" s="210">
        <v>257539.55</v>
      </c>
      <c r="AF2487" s="93"/>
      <c r="AG2487" s="201" t="s">
        <v>14037</v>
      </c>
      <c r="AH2487" s="202">
        <v>3856.94</v>
      </c>
      <c r="AJ2487" s="292"/>
      <c r="AK2487" s="293"/>
      <c r="AM2487" s="265" t="s">
        <v>43927</v>
      </c>
      <c r="AN2487" s="266">
        <v>6411</v>
      </c>
      <c r="AP2487" s="233" t="s">
        <v>11812</v>
      </c>
      <c r="AQ2487" s="234">
        <v>13429039.68</v>
      </c>
      <c r="AS2487" s="211" t="s">
        <v>10548</v>
      </c>
      <c r="AT2487" s="212">
        <v>514</v>
      </c>
    </row>
    <row r="2488" spans="5:46" x14ac:dyDescent="0.3">
      <c r="E2488" s="263" t="s">
        <v>43611</v>
      </c>
      <c r="F2488" s="263"/>
      <c r="G2488" s="264">
        <v>5820</v>
      </c>
      <c r="I2488" s="227" t="s">
        <v>5614</v>
      </c>
      <c r="J2488" s="227"/>
      <c r="K2488" s="228">
        <v>3763442.19</v>
      </c>
      <c r="M2488" s="205" t="s">
        <v>2739</v>
      </c>
      <c r="N2488" s="205"/>
      <c r="O2488" s="206">
        <v>6117</v>
      </c>
      <c r="U2488" s="309" t="s">
        <v>57363</v>
      </c>
      <c r="V2488" s="310">
        <v>55221.88</v>
      </c>
      <c r="X2488" s="267" t="s">
        <v>40160</v>
      </c>
      <c r="Y2488" s="268">
        <v>12152.56</v>
      </c>
      <c r="AA2488" s="229" t="s">
        <v>17056</v>
      </c>
      <c r="AB2488" s="230">
        <v>3526</v>
      </c>
      <c r="AD2488" s="209" t="s">
        <v>16992</v>
      </c>
      <c r="AE2488" s="210">
        <v>164381.09</v>
      </c>
      <c r="AF2488" s="93"/>
      <c r="AG2488" s="201" t="s">
        <v>14038</v>
      </c>
      <c r="AH2488" s="202">
        <v>256143.23</v>
      </c>
      <c r="AJ2488" s="292"/>
      <c r="AK2488" s="293"/>
      <c r="AM2488" s="265" t="s">
        <v>43928</v>
      </c>
      <c r="AN2488" s="266">
        <v>5820</v>
      </c>
      <c r="AP2488" s="233" t="s">
        <v>11817</v>
      </c>
      <c r="AQ2488" s="234">
        <v>3763442.19</v>
      </c>
      <c r="AS2488" s="211" t="s">
        <v>10671</v>
      </c>
      <c r="AT2488" s="212">
        <v>6395</v>
      </c>
    </row>
    <row r="2489" spans="5:46" x14ac:dyDescent="0.3">
      <c r="E2489" s="263" t="s">
        <v>43613</v>
      </c>
      <c r="F2489" s="263"/>
      <c r="G2489" s="264">
        <v>3133.14</v>
      </c>
      <c r="I2489" s="227" t="s">
        <v>5610</v>
      </c>
      <c r="J2489" s="227"/>
      <c r="K2489" s="228">
        <v>104807.57</v>
      </c>
      <c r="M2489" s="205" t="s">
        <v>2740</v>
      </c>
      <c r="N2489" s="205"/>
      <c r="O2489" s="206">
        <v>5093.76</v>
      </c>
      <c r="U2489" s="309" t="s">
        <v>18880</v>
      </c>
      <c r="V2489" s="310">
        <v>78835.070000000007</v>
      </c>
      <c r="X2489" s="267" t="s">
        <v>49713</v>
      </c>
      <c r="Y2489" s="268">
        <v>1884.28</v>
      </c>
      <c r="AA2489" s="229" t="s">
        <v>17057</v>
      </c>
      <c r="AB2489" s="230">
        <v>79549.919999999998</v>
      </c>
      <c r="AD2489" s="209" t="s">
        <v>13192</v>
      </c>
      <c r="AE2489" s="210">
        <v>190225.23</v>
      </c>
      <c r="AF2489" s="93"/>
      <c r="AG2489" s="201" t="s">
        <v>25359</v>
      </c>
      <c r="AH2489" s="202">
        <v>475231.94</v>
      </c>
      <c r="AJ2489" s="292"/>
      <c r="AK2489" s="293"/>
      <c r="AM2489" s="265" t="s">
        <v>43930</v>
      </c>
      <c r="AN2489" s="266">
        <v>3133.14</v>
      </c>
      <c r="AP2489" s="233" t="s">
        <v>11813</v>
      </c>
      <c r="AQ2489" s="234">
        <v>104807.57</v>
      </c>
      <c r="AS2489" s="211" t="s">
        <v>10941</v>
      </c>
      <c r="AT2489" s="212">
        <v>3357</v>
      </c>
    </row>
    <row r="2490" spans="5:46" x14ac:dyDescent="0.3">
      <c r="E2490" s="263" t="s">
        <v>43614</v>
      </c>
      <c r="F2490" s="263"/>
      <c r="G2490" s="264">
        <v>221781</v>
      </c>
      <c r="I2490" s="227" t="s">
        <v>5611</v>
      </c>
      <c r="J2490" s="227"/>
      <c r="K2490" s="228">
        <v>78357.09</v>
      </c>
      <c r="M2490" s="205" t="s">
        <v>4141</v>
      </c>
      <c r="N2490" s="205"/>
      <c r="O2490" s="206">
        <v>4135.96</v>
      </c>
      <c r="U2490" s="309" t="s">
        <v>55993</v>
      </c>
      <c r="V2490" s="310">
        <v>49179.99</v>
      </c>
      <c r="X2490" s="267" t="s">
        <v>33230</v>
      </c>
      <c r="Y2490" s="268">
        <v>24903.54</v>
      </c>
      <c r="AA2490" s="229" t="s">
        <v>17058</v>
      </c>
      <c r="AB2490" s="230">
        <v>362.21</v>
      </c>
      <c r="AD2490" s="209" t="s">
        <v>16993</v>
      </c>
      <c r="AE2490" s="210">
        <v>9600</v>
      </c>
      <c r="AF2490" s="93"/>
      <c r="AG2490" s="201" t="s">
        <v>14039</v>
      </c>
      <c r="AH2490" s="202">
        <v>8778.2199999999993</v>
      </c>
      <c r="AJ2490" s="292"/>
      <c r="AK2490" s="293"/>
      <c r="AM2490" s="265" t="s">
        <v>43931</v>
      </c>
      <c r="AN2490" s="266">
        <v>221781</v>
      </c>
      <c r="AP2490" s="233" t="s">
        <v>11814</v>
      </c>
      <c r="AQ2490" s="234">
        <v>78357.09</v>
      </c>
      <c r="AS2490" s="211" t="s">
        <v>11131</v>
      </c>
      <c r="AT2490" s="212">
        <v>23093</v>
      </c>
    </row>
    <row r="2491" spans="5:46" x14ac:dyDescent="0.3">
      <c r="E2491" s="263" t="s">
        <v>43615</v>
      </c>
      <c r="F2491" s="263"/>
      <c r="G2491" s="264">
        <v>6668</v>
      </c>
      <c r="I2491" s="227" t="s">
        <v>5612</v>
      </c>
      <c r="J2491" s="227"/>
      <c r="K2491" s="228">
        <v>155633.14000000001</v>
      </c>
      <c r="M2491" s="205" t="s">
        <v>2741</v>
      </c>
      <c r="N2491" s="205"/>
      <c r="O2491" s="206">
        <v>34792</v>
      </c>
      <c r="U2491" s="309" t="s">
        <v>33397</v>
      </c>
      <c r="V2491" s="310">
        <v>92221.5</v>
      </c>
      <c r="X2491" s="267" t="s">
        <v>33231</v>
      </c>
      <c r="Y2491" s="268">
        <v>82790.13</v>
      </c>
      <c r="AA2491" s="229" t="s">
        <v>36107</v>
      </c>
      <c r="AB2491" s="230">
        <v>111428.33</v>
      </c>
      <c r="AD2491" s="209" t="s">
        <v>16994</v>
      </c>
      <c r="AE2491" s="210">
        <v>30737</v>
      </c>
      <c r="AF2491" s="93"/>
      <c r="AG2491" s="201" t="s">
        <v>14040</v>
      </c>
      <c r="AH2491" s="202">
        <v>4759.66</v>
      </c>
      <c r="AJ2491" s="292"/>
      <c r="AK2491" s="293"/>
      <c r="AM2491" s="265" t="s">
        <v>43932</v>
      </c>
      <c r="AN2491" s="266">
        <v>6668</v>
      </c>
      <c r="AP2491" s="233" t="s">
        <v>11815</v>
      </c>
      <c r="AQ2491" s="234">
        <v>155633.14000000001</v>
      </c>
      <c r="AS2491" s="211" t="s">
        <v>9928</v>
      </c>
      <c r="AT2491" s="212">
        <v>161697.4</v>
      </c>
    </row>
    <row r="2492" spans="5:46" x14ac:dyDescent="0.3">
      <c r="E2492" s="263" t="s">
        <v>43616</v>
      </c>
      <c r="F2492" s="263"/>
      <c r="G2492" s="264">
        <v>1550</v>
      </c>
      <c r="I2492" s="227" t="s">
        <v>5613</v>
      </c>
      <c r="J2492" s="227"/>
      <c r="K2492" s="228">
        <v>16905.830000000002</v>
      </c>
      <c r="M2492" s="205" t="s">
        <v>2742</v>
      </c>
      <c r="N2492" s="205"/>
      <c r="O2492" s="206">
        <v>4246</v>
      </c>
      <c r="U2492" s="309" t="s">
        <v>57365</v>
      </c>
      <c r="V2492" s="310">
        <v>27479.3</v>
      </c>
      <c r="X2492" s="267" t="s">
        <v>33232</v>
      </c>
      <c r="Y2492" s="268">
        <v>46263.96</v>
      </c>
      <c r="AA2492" s="229" t="s">
        <v>38926</v>
      </c>
      <c r="AB2492" s="230">
        <v>11874.6</v>
      </c>
      <c r="AD2492" s="209" t="s">
        <v>16995</v>
      </c>
      <c r="AE2492" s="210">
        <v>75086</v>
      </c>
      <c r="AF2492" s="93"/>
      <c r="AG2492" s="201" t="s">
        <v>14041</v>
      </c>
      <c r="AH2492" s="202">
        <v>94.63</v>
      </c>
      <c r="AJ2492" s="292"/>
      <c r="AK2492" s="293"/>
      <c r="AM2492" s="265" t="s">
        <v>43933</v>
      </c>
      <c r="AN2492" s="266">
        <v>1550</v>
      </c>
      <c r="AP2492" s="233" t="s">
        <v>11816</v>
      </c>
      <c r="AQ2492" s="234">
        <v>16905.830000000002</v>
      </c>
      <c r="AS2492" s="211" t="s">
        <v>6764</v>
      </c>
      <c r="AT2492" s="212">
        <v>17038.8</v>
      </c>
    </row>
    <row r="2493" spans="5:46" x14ac:dyDescent="0.3">
      <c r="E2493" s="263" t="s">
        <v>43617</v>
      </c>
      <c r="F2493" s="263"/>
      <c r="G2493" s="264">
        <v>4445</v>
      </c>
      <c r="I2493" s="227" t="s">
        <v>5615</v>
      </c>
      <c r="J2493" s="227"/>
      <c r="K2493" s="228">
        <v>118967.7</v>
      </c>
      <c r="M2493" s="205" t="s">
        <v>2743</v>
      </c>
      <c r="N2493" s="205"/>
      <c r="O2493" s="206">
        <v>7346</v>
      </c>
      <c r="U2493" s="309" t="s">
        <v>57366</v>
      </c>
      <c r="V2493" s="310">
        <v>149705.95000000001</v>
      </c>
      <c r="X2493" s="267" t="s">
        <v>34684</v>
      </c>
      <c r="Y2493" s="268">
        <v>35000</v>
      </c>
      <c r="AA2493" s="229" t="s">
        <v>47851</v>
      </c>
      <c r="AB2493" s="230">
        <v>-47.43</v>
      </c>
      <c r="AD2493" s="209" t="s">
        <v>16996</v>
      </c>
      <c r="AE2493" s="210">
        <v>24879.54</v>
      </c>
      <c r="AF2493" s="93"/>
      <c r="AG2493" s="201" t="s">
        <v>14042</v>
      </c>
      <c r="AH2493" s="202">
        <v>522982.63</v>
      </c>
      <c r="AJ2493" s="292"/>
      <c r="AK2493" s="293"/>
      <c r="AM2493" s="265" t="s">
        <v>43934</v>
      </c>
      <c r="AN2493" s="266">
        <v>4445</v>
      </c>
      <c r="AP2493" s="233" t="s">
        <v>11818</v>
      </c>
      <c r="AQ2493" s="234">
        <v>118967.7</v>
      </c>
      <c r="AS2493" s="211" t="s">
        <v>7438</v>
      </c>
      <c r="AT2493" s="212">
        <v>79417</v>
      </c>
    </row>
    <row r="2494" spans="5:46" x14ac:dyDescent="0.3">
      <c r="E2494" s="263" t="s">
        <v>43618</v>
      </c>
      <c r="F2494" s="263"/>
      <c r="G2494" s="264">
        <v>4697.8999999999996</v>
      </c>
      <c r="I2494" s="227" t="s">
        <v>5616</v>
      </c>
      <c r="J2494" s="227"/>
      <c r="K2494" s="228">
        <v>5979618.4000000004</v>
      </c>
      <c r="M2494" s="205" t="s">
        <v>2744</v>
      </c>
      <c r="N2494" s="205"/>
      <c r="O2494" s="206">
        <v>376564.28</v>
      </c>
      <c r="U2494" s="309" t="s">
        <v>34914</v>
      </c>
      <c r="V2494" s="310">
        <v>93400.3</v>
      </c>
      <c r="X2494" s="267" t="s">
        <v>36109</v>
      </c>
      <c r="Y2494" s="268">
        <v>10000</v>
      </c>
      <c r="AA2494" s="229" t="s">
        <v>40156</v>
      </c>
      <c r="AB2494" s="230">
        <v>26000</v>
      </c>
      <c r="AD2494" s="209" t="s">
        <v>13193</v>
      </c>
      <c r="AE2494" s="210">
        <v>536255.22</v>
      </c>
      <c r="AF2494" s="93"/>
      <c r="AG2494" s="201" t="s">
        <v>25361</v>
      </c>
      <c r="AH2494" s="202">
        <v>11215.74</v>
      </c>
      <c r="AJ2494" s="292"/>
      <c r="AK2494" s="293"/>
      <c r="AM2494" s="265" t="s">
        <v>43935</v>
      </c>
      <c r="AN2494" s="266">
        <v>4697.8999999999996</v>
      </c>
      <c r="AP2494" s="233" t="s">
        <v>11819</v>
      </c>
      <c r="AQ2494" s="234">
        <v>5979618.4000000004</v>
      </c>
      <c r="AS2494" s="211" t="s">
        <v>7844</v>
      </c>
      <c r="AT2494" s="212">
        <v>2338</v>
      </c>
    </row>
    <row r="2495" spans="5:46" x14ac:dyDescent="0.3">
      <c r="E2495" s="263" t="s">
        <v>43619</v>
      </c>
      <c r="F2495" s="263"/>
      <c r="G2495" s="264">
        <v>3031</v>
      </c>
      <c r="I2495" s="227" t="s">
        <v>5617</v>
      </c>
      <c r="J2495" s="227"/>
      <c r="K2495" s="228">
        <v>175235.12</v>
      </c>
      <c r="M2495" s="205" t="s">
        <v>2745</v>
      </c>
      <c r="N2495" s="205"/>
      <c r="O2495" s="206">
        <v>15725.98</v>
      </c>
      <c r="U2495" s="309" t="s">
        <v>57367</v>
      </c>
      <c r="V2495" s="310">
        <v>541560.76</v>
      </c>
      <c r="X2495" s="267" t="s">
        <v>51842</v>
      </c>
      <c r="Y2495" s="268">
        <v>46487.12</v>
      </c>
      <c r="AA2495" s="229" t="s">
        <v>44527</v>
      </c>
      <c r="AB2495" s="230">
        <v>22435.67</v>
      </c>
      <c r="AD2495" s="209" t="s">
        <v>16997</v>
      </c>
      <c r="AE2495" s="210">
        <v>666197.29</v>
      </c>
      <c r="AF2495" s="93"/>
      <c r="AG2495" s="201" t="s">
        <v>25362</v>
      </c>
      <c r="AH2495" s="202">
        <v>332820.02</v>
      </c>
      <c r="AJ2495" s="292"/>
      <c r="AK2495" s="293"/>
      <c r="AM2495" s="265" t="s">
        <v>43937</v>
      </c>
      <c r="AN2495" s="266">
        <v>3031</v>
      </c>
      <c r="AP2495" s="233" t="s">
        <v>11820</v>
      </c>
      <c r="AQ2495" s="234">
        <v>175235.12</v>
      </c>
      <c r="AS2495" s="211" t="s">
        <v>8376</v>
      </c>
      <c r="AT2495" s="212">
        <v>19025.72</v>
      </c>
    </row>
    <row r="2496" spans="5:46" x14ac:dyDescent="0.3">
      <c r="E2496" s="263" t="s">
        <v>43620</v>
      </c>
      <c r="F2496" s="263"/>
      <c r="G2496" s="264">
        <v>2709</v>
      </c>
      <c r="I2496" s="227" t="s">
        <v>5618</v>
      </c>
      <c r="J2496" s="227"/>
      <c r="K2496" s="228">
        <v>10769056.33</v>
      </c>
      <c r="M2496" s="205" t="s">
        <v>2746</v>
      </c>
      <c r="N2496" s="205"/>
      <c r="O2496" s="206">
        <v>10401</v>
      </c>
      <c r="U2496" s="309" t="s">
        <v>34915</v>
      </c>
      <c r="V2496" s="310">
        <v>532694.53</v>
      </c>
      <c r="X2496" s="267" t="s">
        <v>34685</v>
      </c>
      <c r="Y2496" s="268">
        <v>431704.31</v>
      </c>
      <c r="AA2496" s="229" t="s">
        <v>44528</v>
      </c>
      <c r="AB2496" s="230">
        <v>1636.92</v>
      </c>
      <c r="AD2496" s="209" t="s">
        <v>16998</v>
      </c>
      <c r="AE2496" s="210">
        <v>49962.79</v>
      </c>
      <c r="AF2496" s="93"/>
      <c r="AG2496" s="201" t="s">
        <v>14043</v>
      </c>
      <c r="AH2496" s="202">
        <v>5957.68</v>
      </c>
      <c r="AJ2496" s="292"/>
      <c r="AK2496" s="293"/>
      <c r="AM2496" s="265" t="s">
        <v>43938</v>
      </c>
      <c r="AN2496" s="266">
        <v>2709</v>
      </c>
      <c r="AP2496" s="233" t="s">
        <v>11821</v>
      </c>
      <c r="AQ2496" s="234">
        <v>10769056.33</v>
      </c>
      <c r="AS2496" s="211" t="s">
        <v>8760</v>
      </c>
      <c r="AT2496" s="212">
        <v>2000</v>
      </c>
    </row>
    <row r="2497" spans="5:46" x14ac:dyDescent="0.3">
      <c r="E2497" s="263" t="s">
        <v>43621</v>
      </c>
      <c r="F2497" s="263"/>
      <c r="G2497" s="264">
        <v>3131.6</v>
      </c>
      <c r="I2497" s="227" t="s">
        <v>5623</v>
      </c>
      <c r="J2497" s="227"/>
      <c r="K2497" s="228">
        <v>2500688.16</v>
      </c>
      <c r="M2497" s="205" t="s">
        <v>2747</v>
      </c>
      <c r="N2497" s="205"/>
      <c r="O2497" s="206">
        <v>3540.97</v>
      </c>
      <c r="U2497" s="309" t="s">
        <v>67454</v>
      </c>
      <c r="V2497" s="310">
        <v>115569.96</v>
      </c>
      <c r="X2497" s="267" t="s">
        <v>33233</v>
      </c>
      <c r="Y2497" s="268">
        <v>184135.23</v>
      </c>
      <c r="AA2497" s="229" t="s">
        <v>44529</v>
      </c>
      <c r="AB2497" s="230">
        <v>4608.68</v>
      </c>
      <c r="AD2497" s="209" t="s">
        <v>16999</v>
      </c>
      <c r="AE2497" s="210">
        <v>2653.83</v>
      </c>
      <c r="AF2497" s="93"/>
      <c r="AG2497" s="201" t="s">
        <v>14044</v>
      </c>
      <c r="AH2497" s="202">
        <v>6261.09</v>
      </c>
      <c r="AJ2497" s="292"/>
      <c r="AK2497" s="293"/>
      <c r="AM2497" s="265" t="s">
        <v>43939</v>
      </c>
      <c r="AN2497" s="266">
        <v>3131.6</v>
      </c>
      <c r="AP2497" s="233" t="s">
        <v>2019</v>
      </c>
      <c r="AQ2497" s="234">
        <v>2500688.16</v>
      </c>
      <c r="AS2497" s="211" t="s">
        <v>9031</v>
      </c>
      <c r="AT2497" s="212">
        <v>9478.09</v>
      </c>
    </row>
    <row r="2498" spans="5:46" x14ac:dyDescent="0.3">
      <c r="E2498" s="263" t="s">
        <v>43622</v>
      </c>
      <c r="F2498" s="263"/>
      <c r="G2498" s="264">
        <v>234683</v>
      </c>
      <c r="I2498" s="227" t="s">
        <v>5619</v>
      </c>
      <c r="J2498" s="227"/>
      <c r="K2498" s="228">
        <v>153987.31</v>
      </c>
      <c r="M2498" s="205" t="s">
        <v>2748</v>
      </c>
      <c r="N2498" s="205"/>
      <c r="O2498" s="206">
        <v>133946.04999999999</v>
      </c>
      <c r="U2498" s="309" t="s">
        <v>67455</v>
      </c>
      <c r="V2498" s="310">
        <v>73800</v>
      </c>
      <c r="X2498" s="267" t="s">
        <v>42241</v>
      </c>
      <c r="Y2498" s="268">
        <v>3392.5</v>
      </c>
      <c r="AA2498" s="229" t="s">
        <v>51826</v>
      </c>
      <c r="AB2498" s="230">
        <v>5256.15</v>
      </c>
      <c r="AD2498" s="209" t="s">
        <v>17000</v>
      </c>
      <c r="AE2498" s="210">
        <v>6689.61</v>
      </c>
      <c r="AF2498" s="93"/>
      <c r="AG2498" s="201" t="s">
        <v>14045</v>
      </c>
      <c r="AH2498" s="202">
        <v>932.87</v>
      </c>
      <c r="AJ2498" s="292"/>
      <c r="AK2498" s="293"/>
      <c r="AM2498" s="265" t="s">
        <v>43940</v>
      </c>
      <c r="AN2498" s="266">
        <v>234683</v>
      </c>
      <c r="AP2498" s="233" t="s">
        <v>11822</v>
      </c>
      <c r="AQ2498" s="234">
        <v>153987.31</v>
      </c>
      <c r="AS2498" s="211" t="s">
        <v>9351</v>
      </c>
      <c r="AT2498" s="212">
        <v>36056.28</v>
      </c>
    </row>
    <row r="2499" spans="5:46" x14ac:dyDescent="0.3">
      <c r="E2499" s="263" t="s">
        <v>43623</v>
      </c>
      <c r="F2499" s="263"/>
      <c r="G2499" s="264">
        <v>4445.83</v>
      </c>
      <c r="I2499" s="227" t="s">
        <v>5621</v>
      </c>
      <c r="J2499" s="227"/>
      <c r="K2499" s="228">
        <v>180208.16</v>
      </c>
      <c r="M2499" s="205" t="s">
        <v>2749</v>
      </c>
      <c r="N2499" s="205"/>
      <c r="O2499" s="206">
        <v>339</v>
      </c>
      <c r="U2499" s="309" t="s">
        <v>36199</v>
      </c>
      <c r="V2499" s="310">
        <v>85610.77</v>
      </c>
      <c r="X2499" s="267" t="s">
        <v>60250</v>
      </c>
      <c r="Y2499" s="268">
        <v>-5539.71</v>
      </c>
      <c r="AA2499" s="229" t="s">
        <v>51827</v>
      </c>
      <c r="AB2499" s="230">
        <v>3496.25</v>
      </c>
      <c r="AD2499" s="209" t="s">
        <v>17001</v>
      </c>
      <c r="AE2499" s="210">
        <v>436984.99</v>
      </c>
      <c r="AF2499" s="93"/>
      <c r="AG2499" s="201" t="s">
        <v>14046</v>
      </c>
      <c r="AH2499" s="202">
        <v>912.52</v>
      </c>
      <c r="AJ2499" s="292"/>
      <c r="AK2499" s="293"/>
      <c r="AM2499" s="265" t="s">
        <v>43941</v>
      </c>
      <c r="AN2499" s="266">
        <v>4445.83</v>
      </c>
      <c r="AP2499" s="233" t="s">
        <v>11824</v>
      </c>
      <c r="AQ2499" s="234">
        <v>180208.16</v>
      </c>
      <c r="AS2499" s="211" t="s">
        <v>10672</v>
      </c>
      <c r="AT2499" s="212">
        <v>5175</v>
      </c>
    </row>
    <row r="2500" spans="5:46" x14ac:dyDescent="0.3">
      <c r="E2500" s="263" t="s">
        <v>43624</v>
      </c>
      <c r="F2500" s="263"/>
      <c r="G2500" s="264">
        <v>28449.63</v>
      </c>
      <c r="I2500" s="227" t="s">
        <v>5624</v>
      </c>
      <c r="J2500" s="227"/>
      <c r="K2500" s="228">
        <v>2787326.03</v>
      </c>
      <c r="M2500" s="205" t="s">
        <v>2750</v>
      </c>
      <c r="N2500" s="205"/>
      <c r="O2500" s="206">
        <v>863547.55</v>
      </c>
      <c r="U2500" s="309" t="s">
        <v>67456</v>
      </c>
      <c r="V2500" s="310">
        <v>61828</v>
      </c>
      <c r="X2500" s="267" t="s">
        <v>42242</v>
      </c>
      <c r="Y2500" s="268">
        <v>8317</v>
      </c>
      <c r="AA2500" s="229" t="s">
        <v>51828</v>
      </c>
      <c r="AB2500" s="230">
        <v>5021.75</v>
      </c>
      <c r="AD2500" s="209" t="s">
        <v>17002</v>
      </c>
      <c r="AE2500" s="210">
        <v>27506.6</v>
      </c>
      <c r="AF2500" s="93"/>
      <c r="AG2500" s="201" t="s">
        <v>32565</v>
      </c>
      <c r="AH2500" s="202">
        <v>4791.66</v>
      </c>
      <c r="AJ2500" s="292"/>
      <c r="AK2500" s="293"/>
      <c r="AM2500" s="265" t="s">
        <v>43942</v>
      </c>
      <c r="AN2500" s="266">
        <v>28449.63</v>
      </c>
      <c r="AP2500" s="233" t="s">
        <v>11826</v>
      </c>
      <c r="AQ2500" s="234">
        <v>2787326.03</v>
      </c>
      <c r="AS2500" s="211" t="s">
        <v>11354</v>
      </c>
      <c r="AT2500" s="212">
        <v>294.94</v>
      </c>
    </row>
    <row r="2501" spans="5:46" x14ac:dyDescent="0.3">
      <c r="E2501" s="263" t="s">
        <v>43625</v>
      </c>
      <c r="F2501" s="263"/>
      <c r="G2501" s="264">
        <v>103224</v>
      </c>
      <c r="I2501" s="227" t="s">
        <v>5625</v>
      </c>
      <c r="J2501" s="227"/>
      <c r="K2501" s="228">
        <v>493764.41</v>
      </c>
      <c r="M2501" s="205" t="s">
        <v>2751</v>
      </c>
      <c r="N2501" s="205"/>
      <c r="O2501" s="206">
        <v>4302</v>
      </c>
      <c r="U2501" s="309" t="s">
        <v>55995</v>
      </c>
      <c r="V2501" s="310">
        <v>2972.81</v>
      </c>
      <c r="X2501" s="267" t="s">
        <v>51843</v>
      </c>
      <c r="Y2501" s="268">
        <v>3780</v>
      </c>
      <c r="AA2501" s="229" t="s">
        <v>51829</v>
      </c>
      <c r="AB2501" s="230">
        <v>59003.54</v>
      </c>
      <c r="AD2501" s="209" t="s">
        <v>17003</v>
      </c>
      <c r="AE2501" s="210">
        <v>4397.04</v>
      </c>
      <c r="AF2501" s="93"/>
      <c r="AG2501" s="201" t="s">
        <v>32566</v>
      </c>
      <c r="AH2501" s="202">
        <v>1134.53</v>
      </c>
      <c r="AJ2501" s="292"/>
      <c r="AK2501" s="293"/>
      <c r="AM2501" s="265" t="s">
        <v>43943</v>
      </c>
      <c r="AN2501" s="266">
        <v>103224</v>
      </c>
      <c r="AP2501" s="233" t="s">
        <v>11827</v>
      </c>
      <c r="AQ2501" s="234">
        <v>493764.41</v>
      </c>
      <c r="AS2501" s="211" t="s">
        <v>11612</v>
      </c>
      <c r="AT2501" s="212">
        <v>172309.84</v>
      </c>
    </row>
    <row r="2502" spans="5:46" x14ac:dyDescent="0.3">
      <c r="E2502" s="271" t="s">
        <v>43626</v>
      </c>
      <c r="F2502" s="271"/>
      <c r="G2502" s="272">
        <v>7226.52</v>
      </c>
      <c r="I2502" s="227" t="s">
        <v>5626</v>
      </c>
      <c r="J2502" s="227"/>
      <c r="K2502" s="228">
        <v>3033526.88</v>
      </c>
      <c r="M2502" s="205" t="s">
        <v>2752</v>
      </c>
      <c r="N2502" s="205"/>
      <c r="O2502" s="206">
        <v>1422</v>
      </c>
      <c r="U2502" s="309" t="s">
        <v>55997</v>
      </c>
      <c r="V2502" s="310">
        <v>913.74</v>
      </c>
      <c r="X2502" s="267" t="s">
        <v>51844</v>
      </c>
      <c r="Y2502" s="268">
        <v>1920</v>
      </c>
      <c r="AA2502" s="229" t="s">
        <v>51830</v>
      </c>
      <c r="AB2502" s="230">
        <v>5278.56</v>
      </c>
      <c r="AD2502" s="209" t="s">
        <v>17004</v>
      </c>
      <c r="AE2502" s="210">
        <v>61545.32</v>
      </c>
      <c r="AF2502" s="93"/>
      <c r="AG2502" s="201" t="s">
        <v>32567</v>
      </c>
      <c r="AH2502" s="202">
        <v>348.81</v>
      </c>
      <c r="AJ2502" s="292"/>
      <c r="AK2502" s="293"/>
      <c r="AM2502" s="265" t="s">
        <v>43944</v>
      </c>
      <c r="AN2502" s="266">
        <v>7226.52</v>
      </c>
      <c r="AP2502" s="233" t="s">
        <v>11828</v>
      </c>
      <c r="AQ2502" s="234">
        <v>3033526.88</v>
      </c>
      <c r="AS2502" s="211" t="s">
        <v>9929</v>
      </c>
      <c r="AT2502" s="212">
        <v>343133.67</v>
      </c>
    </row>
    <row r="2503" spans="5:46" x14ac:dyDescent="0.3">
      <c r="E2503" s="271" t="s">
        <v>43627</v>
      </c>
      <c r="F2503" s="271"/>
      <c r="G2503" s="272">
        <v>17574</v>
      </c>
      <c r="I2503" s="227" t="s">
        <v>5627</v>
      </c>
      <c r="J2503" s="227"/>
      <c r="K2503" s="228">
        <v>116523.46</v>
      </c>
      <c r="M2503" s="205" t="s">
        <v>4142</v>
      </c>
      <c r="N2503" s="205"/>
      <c r="O2503" s="206">
        <v>2073</v>
      </c>
      <c r="U2503" s="309" t="s">
        <v>55998</v>
      </c>
      <c r="V2503" s="310">
        <v>49.84</v>
      </c>
      <c r="X2503" s="267" t="s">
        <v>51845</v>
      </c>
      <c r="Y2503" s="268">
        <v>14385</v>
      </c>
      <c r="AA2503" s="229" t="s">
        <v>51831</v>
      </c>
      <c r="AB2503" s="230">
        <v>16658.45</v>
      </c>
      <c r="AD2503" s="209" t="s">
        <v>17005</v>
      </c>
      <c r="AE2503" s="210">
        <v>2924.28</v>
      </c>
      <c r="AF2503" s="93"/>
      <c r="AG2503" s="201" t="s">
        <v>14047</v>
      </c>
      <c r="AH2503" s="202">
        <v>10749.34</v>
      </c>
      <c r="AJ2503" s="292"/>
      <c r="AK2503" s="293"/>
      <c r="AM2503" s="265" t="s">
        <v>43945</v>
      </c>
      <c r="AN2503" s="266">
        <v>17574</v>
      </c>
      <c r="AP2503" s="233" t="s">
        <v>11829</v>
      </c>
      <c r="AQ2503" s="234">
        <v>116523.46</v>
      </c>
      <c r="AS2503" s="211" t="s">
        <v>6765</v>
      </c>
      <c r="AT2503" s="212">
        <v>21609</v>
      </c>
    </row>
    <row r="2504" spans="5:46" x14ac:dyDescent="0.3">
      <c r="E2504" s="271" t="s">
        <v>43628</v>
      </c>
      <c r="F2504" s="271"/>
      <c r="G2504" s="272">
        <v>4894.5600000000004</v>
      </c>
      <c r="I2504" s="227" t="s">
        <v>5628</v>
      </c>
      <c r="J2504" s="227"/>
      <c r="K2504" s="228">
        <v>1591252.55</v>
      </c>
      <c r="M2504" s="205" t="s">
        <v>2753</v>
      </c>
      <c r="N2504" s="205"/>
      <c r="O2504" s="206">
        <v>6700</v>
      </c>
      <c r="U2504" s="309" t="s">
        <v>55999</v>
      </c>
      <c r="V2504" s="310">
        <v>681.96</v>
      </c>
      <c r="X2504" s="267" t="s">
        <v>51846</v>
      </c>
      <c r="Y2504" s="268">
        <v>1536.53</v>
      </c>
      <c r="AA2504" s="229" t="s">
        <v>51832</v>
      </c>
      <c r="AB2504" s="230">
        <v>3268.49</v>
      </c>
      <c r="AD2504" s="209" t="s">
        <v>17006</v>
      </c>
      <c r="AE2504" s="210">
        <v>3326.05</v>
      </c>
      <c r="AF2504" s="93"/>
      <c r="AG2504" s="201" t="s">
        <v>14048</v>
      </c>
      <c r="AH2504" s="202">
        <v>6261.09</v>
      </c>
      <c r="AJ2504" s="292"/>
      <c r="AK2504" s="293"/>
      <c r="AM2504" s="265" t="s">
        <v>43946</v>
      </c>
      <c r="AN2504" s="266">
        <v>4894.5600000000004</v>
      </c>
      <c r="AP2504" s="233" t="s">
        <v>3651</v>
      </c>
      <c r="AQ2504" s="234">
        <v>1591252.55</v>
      </c>
      <c r="AS2504" s="211" t="s">
        <v>6961</v>
      </c>
      <c r="AT2504" s="212">
        <v>1283</v>
      </c>
    </row>
    <row r="2505" spans="5:46" x14ac:dyDescent="0.3">
      <c r="E2505" s="271" t="s">
        <v>43629</v>
      </c>
      <c r="F2505" s="271"/>
      <c r="G2505" s="272">
        <v>16164.68</v>
      </c>
      <c r="I2505" s="227" t="s">
        <v>5629</v>
      </c>
      <c r="J2505" s="227"/>
      <c r="K2505" s="228">
        <v>12815617.07</v>
      </c>
      <c r="M2505" s="205" t="s">
        <v>2754</v>
      </c>
      <c r="N2505" s="205"/>
      <c r="O2505" s="206">
        <v>1777</v>
      </c>
      <c r="U2505" s="309" t="s">
        <v>52185</v>
      </c>
      <c r="V2505" s="310">
        <v>3225.05</v>
      </c>
      <c r="X2505" s="267" t="s">
        <v>51847</v>
      </c>
      <c r="Y2505" s="268">
        <v>4801.33</v>
      </c>
      <c r="AA2505" s="229" t="s">
        <v>51833</v>
      </c>
      <c r="AB2505" s="230">
        <v>244.35</v>
      </c>
      <c r="AD2505" s="209" t="s">
        <v>17007</v>
      </c>
      <c r="AE2505" s="210">
        <v>5079.13</v>
      </c>
      <c r="AF2505" s="93"/>
      <c r="AG2505" s="201" t="s">
        <v>14049</v>
      </c>
      <c r="AH2505" s="202">
        <v>2067.4</v>
      </c>
      <c r="AJ2505" s="292"/>
      <c r="AK2505" s="293"/>
      <c r="AM2505" s="265" t="s">
        <v>43947</v>
      </c>
      <c r="AN2505" s="266">
        <v>16164.68</v>
      </c>
      <c r="AP2505" s="233" t="s">
        <v>11830</v>
      </c>
      <c r="AQ2505" s="234">
        <v>12815617.07</v>
      </c>
      <c r="AS2505" s="211" t="s">
        <v>7164</v>
      </c>
      <c r="AT2505" s="212">
        <v>386</v>
      </c>
    </row>
    <row r="2506" spans="5:46" x14ac:dyDescent="0.3">
      <c r="E2506" s="271" t="s">
        <v>43630</v>
      </c>
      <c r="F2506" s="271"/>
      <c r="G2506" s="272">
        <v>6748.99</v>
      </c>
      <c r="I2506" s="227" t="s">
        <v>5630</v>
      </c>
      <c r="J2506" s="227"/>
      <c r="K2506" s="228">
        <v>78812.350000000006</v>
      </c>
      <c r="M2506" s="205" t="s">
        <v>2755</v>
      </c>
      <c r="N2506" s="205"/>
      <c r="O2506" s="206">
        <v>3919</v>
      </c>
      <c r="U2506" s="309" t="s">
        <v>48812</v>
      </c>
      <c r="V2506" s="310">
        <v>27530.959999999999</v>
      </c>
      <c r="X2506" s="267" t="s">
        <v>64074</v>
      </c>
      <c r="Y2506" s="268">
        <v>3439.2</v>
      </c>
      <c r="AA2506" s="229" t="s">
        <v>51834</v>
      </c>
      <c r="AB2506" s="230">
        <v>5256.14</v>
      </c>
      <c r="AD2506" s="209" t="s">
        <v>17008</v>
      </c>
      <c r="AE2506" s="210">
        <v>963.15</v>
      </c>
      <c r="AF2506" s="93"/>
      <c r="AG2506" s="201" t="s">
        <v>25395</v>
      </c>
      <c r="AH2506" s="202">
        <v>348.81</v>
      </c>
      <c r="AJ2506" s="292"/>
      <c r="AK2506" s="293"/>
      <c r="AM2506" s="265" t="s">
        <v>43948</v>
      </c>
      <c r="AN2506" s="266">
        <v>6748.99</v>
      </c>
      <c r="AP2506" s="233" t="s">
        <v>5630</v>
      </c>
      <c r="AQ2506" s="234">
        <v>78812.350000000006</v>
      </c>
      <c r="AS2506" s="211" t="s">
        <v>7439</v>
      </c>
      <c r="AT2506" s="212">
        <v>7755</v>
      </c>
    </row>
    <row r="2507" spans="5:46" x14ac:dyDescent="0.3">
      <c r="E2507" s="271" t="s">
        <v>43631</v>
      </c>
      <c r="F2507" s="271"/>
      <c r="G2507" s="272">
        <v>55072.32</v>
      </c>
      <c r="I2507" s="227" t="s">
        <v>5631</v>
      </c>
      <c r="J2507" s="227"/>
      <c r="K2507" s="228">
        <v>1131710.6499999999</v>
      </c>
      <c r="M2507" s="205" t="s">
        <v>2756</v>
      </c>
      <c r="N2507" s="205"/>
      <c r="O2507" s="206">
        <v>13918.95</v>
      </c>
      <c r="U2507" s="309" t="s">
        <v>34916</v>
      </c>
      <c r="V2507" s="310">
        <v>114406.57</v>
      </c>
      <c r="X2507" s="267" t="s">
        <v>51849</v>
      </c>
      <c r="Y2507" s="268">
        <v>1000</v>
      </c>
      <c r="AA2507" s="229" t="s">
        <v>51835</v>
      </c>
      <c r="AB2507" s="230">
        <v>14419</v>
      </c>
      <c r="AD2507" s="209" t="s">
        <v>17009</v>
      </c>
      <c r="AE2507" s="210">
        <v>6207.51</v>
      </c>
      <c r="AF2507" s="93"/>
      <c r="AG2507" s="201" t="s">
        <v>14050</v>
      </c>
      <c r="AH2507" s="202">
        <v>912.52</v>
      </c>
      <c r="AJ2507" s="292"/>
      <c r="AK2507" s="293"/>
      <c r="AM2507" s="265" t="s">
        <v>43949</v>
      </c>
      <c r="AN2507" s="266">
        <v>55072.32</v>
      </c>
      <c r="AP2507" s="233" t="s">
        <v>11831</v>
      </c>
      <c r="AQ2507" s="234">
        <v>1131710.6499999999</v>
      </c>
      <c r="AS2507" s="211" t="s">
        <v>7845</v>
      </c>
      <c r="AT2507" s="212">
        <v>1025</v>
      </c>
    </row>
    <row r="2508" spans="5:46" x14ac:dyDescent="0.3">
      <c r="E2508" s="271" t="s">
        <v>43632</v>
      </c>
      <c r="F2508" s="271"/>
      <c r="G2508" s="272">
        <v>4218.75</v>
      </c>
      <c r="I2508" s="227" t="s">
        <v>5632</v>
      </c>
      <c r="J2508" s="227"/>
      <c r="K2508" s="228">
        <v>5426605.04</v>
      </c>
      <c r="M2508" s="205" t="s">
        <v>2757</v>
      </c>
      <c r="N2508" s="205"/>
      <c r="O2508" s="206">
        <v>964116</v>
      </c>
      <c r="U2508" s="309" t="s">
        <v>47921</v>
      </c>
      <c r="V2508" s="310">
        <v>4653.1899999999996</v>
      </c>
      <c r="X2508" s="267" t="s">
        <v>51850</v>
      </c>
      <c r="Y2508" s="268">
        <v>5880</v>
      </c>
      <c r="AA2508" s="229" t="s">
        <v>51836</v>
      </c>
      <c r="AB2508" s="230">
        <v>1495.88</v>
      </c>
      <c r="AD2508" s="209" t="s">
        <v>17010</v>
      </c>
      <c r="AE2508" s="210">
        <v>6384</v>
      </c>
      <c r="AF2508" s="93"/>
      <c r="AG2508" s="201" t="s">
        <v>14051</v>
      </c>
      <c r="AH2508" s="202">
        <v>37110.46</v>
      </c>
      <c r="AJ2508" s="292"/>
      <c r="AK2508" s="293"/>
      <c r="AM2508" s="265" t="s">
        <v>43950</v>
      </c>
      <c r="AN2508" s="266">
        <v>4218.75</v>
      </c>
      <c r="AP2508" s="233" t="s">
        <v>11832</v>
      </c>
      <c r="AQ2508" s="234">
        <v>5426605.04</v>
      </c>
      <c r="AS2508" s="211" t="s">
        <v>8377</v>
      </c>
      <c r="AT2508" s="212">
        <v>2045</v>
      </c>
    </row>
    <row r="2509" spans="5:46" x14ac:dyDescent="0.3">
      <c r="E2509" s="271" t="s">
        <v>43634</v>
      </c>
      <c r="F2509" s="271"/>
      <c r="G2509" s="272">
        <v>376038.25</v>
      </c>
      <c r="I2509" s="227" t="s">
        <v>5633</v>
      </c>
      <c r="J2509" s="227"/>
      <c r="K2509" s="228">
        <v>4199200.74</v>
      </c>
      <c r="M2509" s="205" t="s">
        <v>2758</v>
      </c>
      <c r="N2509" s="205"/>
      <c r="O2509" s="206">
        <v>7230</v>
      </c>
      <c r="U2509" s="309" t="s">
        <v>18883</v>
      </c>
      <c r="V2509" s="310">
        <v>22860</v>
      </c>
      <c r="X2509" s="267" t="s">
        <v>51851</v>
      </c>
      <c r="Y2509" s="268">
        <v>526.36</v>
      </c>
      <c r="AA2509" s="229" t="s">
        <v>51837</v>
      </c>
      <c r="AB2509" s="230">
        <v>4741.6899999999996</v>
      </c>
      <c r="AD2509" s="209" t="s">
        <v>17011</v>
      </c>
      <c r="AE2509" s="210">
        <v>18047.21</v>
      </c>
      <c r="AF2509" s="93"/>
      <c r="AG2509" s="201" t="s">
        <v>14052</v>
      </c>
      <c r="AH2509" s="202">
        <v>2896</v>
      </c>
      <c r="AJ2509" s="292"/>
      <c r="AK2509" s="293"/>
      <c r="AM2509" s="265" t="s">
        <v>43952</v>
      </c>
      <c r="AN2509" s="266">
        <v>376038.25</v>
      </c>
      <c r="AP2509" s="233" t="s">
        <v>11833</v>
      </c>
      <c r="AQ2509" s="234">
        <v>4199200.74</v>
      </c>
      <c r="AS2509" s="211" t="s">
        <v>9032</v>
      </c>
      <c r="AT2509" s="212">
        <v>4558</v>
      </c>
    </row>
    <row r="2510" spans="5:46" x14ac:dyDescent="0.3">
      <c r="E2510" s="271" t="s">
        <v>43635</v>
      </c>
      <c r="F2510" s="271"/>
      <c r="G2510" s="272">
        <v>4983</v>
      </c>
      <c r="I2510" s="227" t="s">
        <v>5634</v>
      </c>
      <c r="J2510" s="227"/>
      <c r="K2510" s="228">
        <v>365722.1</v>
      </c>
      <c r="M2510" s="205" t="s">
        <v>2759</v>
      </c>
      <c r="N2510" s="205"/>
      <c r="O2510" s="206">
        <v>234698</v>
      </c>
      <c r="U2510" s="309" t="s">
        <v>56002</v>
      </c>
      <c r="V2510" s="310">
        <v>61179</v>
      </c>
      <c r="X2510" s="267" t="s">
        <v>51852</v>
      </c>
      <c r="Y2510" s="268">
        <v>1685.6</v>
      </c>
      <c r="AA2510" s="229" t="s">
        <v>51838</v>
      </c>
      <c r="AB2510" s="230">
        <v>891.92</v>
      </c>
      <c r="AD2510" s="209" t="s">
        <v>17012</v>
      </c>
      <c r="AE2510" s="210">
        <v>9415.7199999999993</v>
      </c>
      <c r="AF2510" s="93"/>
      <c r="AG2510" s="201" t="s">
        <v>14053</v>
      </c>
      <c r="AH2510" s="202">
        <v>747.37</v>
      </c>
      <c r="AJ2510" s="292"/>
      <c r="AK2510" s="293"/>
      <c r="AM2510" s="265" t="s">
        <v>43953</v>
      </c>
      <c r="AN2510" s="266">
        <v>4983</v>
      </c>
      <c r="AP2510" s="233" t="s">
        <v>11834</v>
      </c>
      <c r="AQ2510" s="234">
        <v>365722.1</v>
      </c>
      <c r="AS2510" s="211" t="s">
        <v>9459</v>
      </c>
      <c r="AT2510" s="212">
        <v>7362.56</v>
      </c>
    </row>
    <row r="2511" spans="5:46" x14ac:dyDescent="0.3">
      <c r="E2511" s="271" t="s">
        <v>43636</v>
      </c>
      <c r="F2511" s="271"/>
      <c r="G2511" s="272">
        <v>13181</v>
      </c>
      <c r="I2511" s="227" t="s">
        <v>5635</v>
      </c>
      <c r="J2511" s="227"/>
      <c r="K2511" s="228">
        <v>922723.24</v>
      </c>
      <c r="M2511" s="205" t="s">
        <v>2760</v>
      </c>
      <c r="N2511" s="205"/>
      <c r="O2511" s="206">
        <v>112617</v>
      </c>
      <c r="U2511" s="309" t="s">
        <v>67457</v>
      </c>
      <c r="V2511" s="310">
        <v>492.51</v>
      </c>
      <c r="X2511" s="267" t="s">
        <v>61875</v>
      </c>
      <c r="Y2511" s="268">
        <v>1484</v>
      </c>
      <c r="AA2511" s="229" t="s">
        <v>46727</v>
      </c>
      <c r="AB2511" s="230">
        <v>785</v>
      </c>
      <c r="AD2511" s="209" t="s">
        <v>17013</v>
      </c>
      <c r="AE2511" s="210">
        <v>39724.589999999997</v>
      </c>
      <c r="AF2511" s="93"/>
      <c r="AG2511" s="201" t="s">
        <v>14054</v>
      </c>
      <c r="AH2511" s="202">
        <v>1706.75</v>
      </c>
      <c r="AJ2511" s="292"/>
      <c r="AK2511" s="293"/>
      <c r="AM2511" s="265" t="s">
        <v>43954</v>
      </c>
      <c r="AN2511" s="266">
        <v>13181</v>
      </c>
      <c r="AP2511" s="233" t="s">
        <v>11835</v>
      </c>
      <c r="AQ2511" s="234">
        <v>922723.24</v>
      </c>
      <c r="AS2511" s="211" t="s">
        <v>10673</v>
      </c>
      <c r="AT2511" s="212">
        <v>1426</v>
      </c>
    </row>
    <row r="2512" spans="5:46" x14ac:dyDescent="0.3">
      <c r="E2512" s="271" t="s">
        <v>43637</v>
      </c>
      <c r="F2512" s="271"/>
      <c r="G2512" s="272">
        <v>8104.64</v>
      </c>
      <c r="I2512" s="227" t="s">
        <v>5636</v>
      </c>
      <c r="J2512" s="227"/>
      <c r="K2512" s="228">
        <v>799182.57</v>
      </c>
      <c r="M2512" s="205" t="s">
        <v>2761</v>
      </c>
      <c r="N2512" s="205"/>
      <c r="O2512" s="206">
        <v>4371</v>
      </c>
      <c r="U2512" s="309" t="s">
        <v>18884</v>
      </c>
      <c r="V2512" s="310">
        <v>53053.68</v>
      </c>
      <c r="X2512" s="267" t="s">
        <v>54933</v>
      </c>
      <c r="Y2512" s="268">
        <v>62.12</v>
      </c>
      <c r="AA2512" s="229" t="s">
        <v>34675</v>
      </c>
      <c r="AB2512" s="230">
        <v>48242</v>
      </c>
      <c r="AD2512" s="209" t="s">
        <v>17014</v>
      </c>
      <c r="AE2512" s="210">
        <v>7875</v>
      </c>
      <c r="AF2512" s="93"/>
      <c r="AG2512" s="201" t="s">
        <v>14055</v>
      </c>
      <c r="AH2512" s="202">
        <v>32675.4</v>
      </c>
      <c r="AJ2512" s="292"/>
      <c r="AK2512" s="293"/>
      <c r="AM2512" s="265" t="s">
        <v>43955</v>
      </c>
      <c r="AN2512" s="266">
        <v>8104.64</v>
      </c>
      <c r="AP2512" s="233" t="s">
        <v>11836</v>
      </c>
      <c r="AQ2512" s="234">
        <v>799182.57</v>
      </c>
      <c r="AS2512" s="211" t="s">
        <v>10942</v>
      </c>
      <c r="AT2512" s="212">
        <v>523</v>
      </c>
    </row>
    <row r="2513" spans="5:46" x14ac:dyDescent="0.3">
      <c r="E2513" s="271" t="s">
        <v>43638</v>
      </c>
      <c r="F2513" s="271"/>
      <c r="G2513" s="272">
        <v>4305</v>
      </c>
      <c r="I2513" s="227" t="s">
        <v>5637</v>
      </c>
      <c r="J2513" s="227"/>
      <c r="K2513" s="228">
        <v>3118595.91</v>
      </c>
      <c r="M2513" s="205" t="s">
        <v>2762</v>
      </c>
      <c r="N2513" s="205"/>
      <c r="O2513" s="206">
        <v>7213</v>
      </c>
      <c r="U2513" s="309" t="s">
        <v>36200</v>
      </c>
      <c r="V2513" s="310">
        <v>71892.55</v>
      </c>
      <c r="X2513" s="267" t="s">
        <v>64075</v>
      </c>
      <c r="Y2513" s="268">
        <v>3662.56</v>
      </c>
      <c r="AA2513" s="229" t="s">
        <v>44530</v>
      </c>
      <c r="AB2513" s="230">
        <v>300</v>
      </c>
      <c r="AD2513" s="209" t="s">
        <v>17015</v>
      </c>
      <c r="AE2513" s="210">
        <v>82829</v>
      </c>
      <c r="AF2513" s="93"/>
      <c r="AG2513" s="201" t="s">
        <v>32568</v>
      </c>
      <c r="AH2513" s="202">
        <v>103860</v>
      </c>
      <c r="AJ2513" s="292"/>
      <c r="AK2513" s="293"/>
      <c r="AM2513" s="265" t="s">
        <v>43956</v>
      </c>
      <c r="AN2513" s="266">
        <v>4305</v>
      </c>
      <c r="AP2513" s="233" t="s">
        <v>11837</v>
      </c>
      <c r="AQ2513" s="234">
        <v>3118595.91</v>
      </c>
      <c r="AS2513" s="211" t="s">
        <v>11355</v>
      </c>
      <c r="AT2513" s="212">
        <v>2564</v>
      </c>
    </row>
    <row r="2514" spans="5:46" x14ac:dyDescent="0.3">
      <c r="E2514" s="271" t="s">
        <v>43639</v>
      </c>
      <c r="F2514" s="271"/>
      <c r="G2514" s="272">
        <v>6327</v>
      </c>
      <c r="I2514" s="227" t="s">
        <v>5638</v>
      </c>
      <c r="J2514" s="227"/>
      <c r="K2514" s="228">
        <v>162695.99</v>
      </c>
      <c r="M2514" s="205" t="s">
        <v>2763</v>
      </c>
      <c r="N2514" s="205"/>
      <c r="O2514" s="206">
        <v>15837.96</v>
      </c>
      <c r="U2514" s="309" t="s">
        <v>18885</v>
      </c>
      <c r="V2514" s="310">
        <v>75191.710000000006</v>
      </c>
      <c r="X2514" s="267" t="s">
        <v>62449</v>
      </c>
      <c r="Y2514" s="268">
        <v>17500.849999999999</v>
      </c>
      <c r="AA2514" s="229" t="s">
        <v>40157</v>
      </c>
      <c r="AB2514" s="230">
        <v>4412.43</v>
      </c>
      <c r="AD2514" s="209" t="s">
        <v>13195</v>
      </c>
      <c r="AE2514" s="210">
        <v>18070.34</v>
      </c>
      <c r="AF2514" s="93"/>
      <c r="AG2514" s="201" t="s">
        <v>32569</v>
      </c>
      <c r="AH2514" s="202">
        <v>28388.34</v>
      </c>
      <c r="AJ2514" s="292"/>
      <c r="AK2514" s="293"/>
      <c r="AM2514" s="265" t="s">
        <v>43957</v>
      </c>
      <c r="AN2514" s="266">
        <v>6327</v>
      </c>
      <c r="AP2514" s="233" t="s">
        <v>11838</v>
      </c>
      <c r="AQ2514" s="234">
        <v>162695.99</v>
      </c>
      <c r="AS2514" s="211" t="s">
        <v>11759</v>
      </c>
      <c r="AT2514" s="212">
        <v>44100</v>
      </c>
    </row>
    <row r="2515" spans="5:46" x14ac:dyDescent="0.3">
      <c r="E2515" s="271" t="s">
        <v>43640</v>
      </c>
      <c r="F2515" s="271"/>
      <c r="G2515" s="272">
        <v>74800</v>
      </c>
      <c r="I2515" s="227" t="s">
        <v>5639</v>
      </c>
      <c r="J2515" s="227"/>
      <c r="K2515" s="228">
        <v>495521.81</v>
      </c>
      <c r="M2515" s="205" t="s">
        <v>2764</v>
      </c>
      <c r="N2515" s="205"/>
      <c r="O2515" s="206">
        <v>3426</v>
      </c>
      <c r="U2515" s="309" t="s">
        <v>67458</v>
      </c>
      <c r="V2515" s="310">
        <v>17069.62</v>
      </c>
      <c r="X2515" s="267" t="s">
        <v>60251</v>
      </c>
      <c r="Y2515" s="268">
        <v>-61.55</v>
      </c>
      <c r="AA2515" s="229" t="s">
        <v>34676</v>
      </c>
      <c r="AB2515" s="230">
        <v>4036.85</v>
      </c>
      <c r="AD2515" s="209" t="s">
        <v>17016</v>
      </c>
      <c r="AE2515" s="210">
        <v>1463.67</v>
      </c>
      <c r="AF2515" s="93"/>
      <c r="AG2515" s="201" t="s">
        <v>32570</v>
      </c>
      <c r="AH2515" s="202">
        <v>38215.040000000001</v>
      </c>
      <c r="AJ2515" s="292"/>
      <c r="AK2515" s="293"/>
      <c r="AM2515" s="265" t="s">
        <v>43959</v>
      </c>
      <c r="AN2515" s="266">
        <v>74800</v>
      </c>
      <c r="AP2515" s="233" t="s">
        <v>11839</v>
      </c>
      <c r="AQ2515" s="234">
        <v>495521.81</v>
      </c>
      <c r="AS2515" s="211" t="s">
        <v>9930</v>
      </c>
      <c r="AT2515" s="212">
        <v>94636.56</v>
      </c>
    </row>
    <row r="2516" spans="5:46" x14ac:dyDescent="0.3">
      <c r="E2516" s="271" t="s">
        <v>43641</v>
      </c>
      <c r="F2516" s="271"/>
      <c r="G2516" s="272">
        <v>526</v>
      </c>
      <c r="I2516" s="227" t="s">
        <v>5641</v>
      </c>
      <c r="J2516" s="227"/>
      <c r="K2516" s="228">
        <v>1174210.8600000001</v>
      </c>
      <c r="M2516" s="205" t="s">
        <v>2765</v>
      </c>
      <c r="N2516" s="205"/>
      <c r="O2516" s="206">
        <v>116234.04</v>
      </c>
      <c r="U2516" s="309" t="s">
        <v>18886</v>
      </c>
      <c r="V2516" s="310">
        <v>74448.289999999994</v>
      </c>
      <c r="X2516" s="267" t="s">
        <v>62450</v>
      </c>
      <c r="Y2516" s="268">
        <v>7241.76</v>
      </c>
      <c r="AA2516" s="229" t="s">
        <v>34677</v>
      </c>
      <c r="AB2516" s="230">
        <v>12312.84</v>
      </c>
      <c r="AD2516" s="209" t="s">
        <v>13197</v>
      </c>
      <c r="AE2516" s="210">
        <v>1451.87</v>
      </c>
      <c r="AF2516" s="93"/>
      <c r="AG2516" s="201" t="s">
        <v>32571</v>
      </c>
      <c r="AH2516" s="202">
        <v>1029.9100000000001</v>
      </c>
      <c r="AJ2516" s="292"/>
      <c r="AK2516" s="293"/>
      <c r="AM2516" s="265" t="s">
        <v>43960</v>
      </c>
      <c r="AN2516" s="266">
        <v>526</v>
      </c>
      <c r="AP2516" s="233" t="s">
        <v>11841</v>
      </c>
      <c r="AQ2516" s="234">
        <v>1174210.8600000001</v>
      </c>
      <c r="AS2516" s="211" t="s">
        <v>6766</v>
      </c>
      <c r="AT2516" s="212">
        <v>47904.23</v>
      </c>
    </row>
    <row r="2517" spans="5:46" x14ac:dyDescent="0.3">
      <c r="E2517" s="271" t="s">
        <v>43642</v>
      </c>
      <c r="F2517" s="271"/>
      <c r="G2517" s="272">
        <v>47220</v>
      </c>
      <c r="I2517" s="227" t="s">
        <v>5640</v>
      </c>
      <c r="J2517" s="227"/>
      <c r="K2517" s="228">
        <v>153628.62</v>
      </c>
      <c r="M2517" s="205" t="s">
        <v>2766</v>
      </c>
      <c r="N2517" s="205"/>
      <c r="O2517" s="206">
        <v>11594</v>
      </c>
      <c r="U2517" s="309" t="s">
        <v>67459</v>
      </c>
      <c r="V2517" s="310">
        <v>17931.07</v>
      </c>
      <c r="X2517" s="267" t="s">
        <v>55888</v>
      </c>
      <c r="Y2517" s="268">
        <v>86721.9</v>
      </c>
      <c r="AA2517" s="229" t="s">
        <v>34678</v>
      </c>
      <c r="AB2517" s="230">
        <v>5975</v>
      </c>
      <c r="AD2517" s="209" t="s">
        <v>13198</v>
      </c>
      <c r="AE2517" s="210">
        <v>2193.5100000000002</v>
      </c>
      <c r="AF2517" s="93"/>
      <c r="AG2517" s="201" t="s">
        <v>32572</v>
      </c>
      <c r="AH2517" s="202">
        <v>49709.22</v>
      </c>
      <c r="AJ2517" s="292"/>
      <c r="AK2517" s="293"/>
      <c r="AM2517" s="265" t="s">
        <v>43961</v>
      </c>
      <c r="AN2517" s="266">
        <v>47220</v>
      </c>
      <c r="AP2517" s="233" t="s">
        <v>11840</v>
      </c>
      <c r="AQ2517" s="234">
        <v>153628.62</v>
      </c>
      <c r="AS2517" s="211" t="s">
        <v>6962</v>
      </c>
      <c r="AT2517" s="212">
        <v>3111</v>
      </c>
    </row>
    <row r="2518" spans="5:46" x14ac:dyDescent="0.3">
      <c r="E2518" s="271" t="s">
        <v>43643</v>
      </c>
      <c r="F2518" s="271"/>
      <c r="G2518" s="272">
        <v>48465</v>
      </c>
      <c r="I2518" s="227" t="s">
        <v>5642</v>
      </c>
      <c r="J2518" s="227"/>
      <c r="K2518" s="228">
        <v>354029.49</v>
      </c>
      <c r="M2518" s="205" t="s">
        <v>2767</v>
      </c>
      <c r="N2518" s="205"/>
      <c r="O2518" s="206">
        <v>257181</v>
      </c>
      <c r="U2518" s="309" t="s">
        <v>36201</v>
      </c>
      <c r="V2518" s="310">
        <v>124098.38</v>
      </c>
      <c r="X2518" s="267" t="s">
        <v>33234</v>
      </c>
      <c r="Y2518" s="268">
        <v>117288.08</v>
      </c>
      <c r="AA2518" s="229" t="s">
        <v>38927</v>
      </c>
      <c r="AB2518" s="230">
        <v>125.78</v>
      </c>
      <c r="AD2518" s="209" t="s">
        <v>13199</v>
      </c>
      <c r="AE2518" s="210">
        <v>1462.24</v>
      </c>
      <c r="AF2518" s="93"/>
      <c r="AG2518" s="201" t="s">
        <v>32573</v>
      </c>
      <c r="AH2518" s="202">
        <v>303.45999999999998</v>
      </c>
      <c r="AJ2518" s="292"/>
      <c r="AK2518" s="293"/>
      <c r="AM2518" s="265" t="s">
        <v>43962</v>
      </c>
      <c r="AN2518" s="266">
        <v>48465</v>
      </c>
      <c r="AP2518" s="233" t="s">
        <v>11842</v>
      </c>
      <c r="AQ2518" s="234">
        <v>354029.49</v>
      </c>
      <c r="AS2518" s="211" t="s">
        <v>7165</v>
      </c>
      <c r="AT2518" s="212">
        <v>937</v>
      </c>
    </row>
    <row r="2519" spans="5:46" x14ac:dyDescent="0.3">
      <c r="E2519" s="271" t="s">
        <v>43644</v>
      </c>
      <c r="F2519" s="271"/>
      <c r="G2519" s="272">
        <v>25362</v>
      </c>
      <c r="I2519" s="227" t="s">
        <v>5643</v>
      </c>
      <c r="J2519" s="227"/>
      <c r="K2519" s="228">
        <v>6130385.7000000002</v>
      </c>
      <c r="M2519" s="205" t="s">
        <v>2768</v>
      </c>
      <c r="N2519" s="205"/>
      <c r="O2519" s="206">
        <v>37030</v>
      </c>
      <c r="U2519" s="309" t="s">
        <v>36202</v>
      </c>
      <c r="V2519" s="310">
        <v>9278.75</v>
      </c>
      <c r="X2519" s="267" t="s">
        <v>17141</v>
      </c>
      <c r="Y2519" s="268">
        <v>11280</v>
      </c>
      <c r="AA2519" s="229" t="s">
        <v>40158</v>
      </c>
      <c r="AB2519" s="230">
        <v>2622.45</v>
      </c>
      <c r="AD2519" s="209" t="s">
        <v>17017</v>
      </c>
      <c r="AE2519" s="210">
        <v>81139.94</v>
      </c>
      <c r="AF2519" s="93"/>
      <c r="AG2519" s="201" t="s">
        <v>32574</v>
      </c>
      <c r="AH2519" s="202">
        <v>5450.03</v>
      </c>
      <c r="AJ2519" s="292"/>
      <c r="AK2519" s="293"/>
      <c r="AM2519" s="265" t="s">
        <v>43963</v>
      </c>
      <c r="AN2519" s="266">
        <v>25362</v>
      </c>
      <c r="AP2519" s="233" t="s">
        <v>11843</v>
      </c>
      <c r="AQ2519" s="234">
        <v>6130385.7000000002</v>
      </c>
      <c r="AS2519" s="211" t="s">
        <v>7440</v>
      </c>
      <c r="AT2519" s="212">
        <v>10073</v>
      </c>
    </row>
    <row r="2520" spans="5:46" x14ac:dyDescent="0.3">
      <c r="E2520" s="271" t="s">
        <v>43646</v>
      </c>
      <c r="F2520" s="271"/>
      <c r="G2520" s="272">
        <v>2602</v>
      </c>
      <c r="I2520" s="227" t="s">
        <v>5644</v>
      </c>
      <c r="J2520" s="227"/>
      <c r="K2520" s="228">
        <v>38731917.049999997</v>
      </c>
      <c r="M2520" s="205" t="s">
        <v>2769</v>
      </c>
      <c r="N2520" s="205"/>
      <c r="O2520" s="206">
        <v>187883</v>
      </c>
      <c r="U2520" s="309" t="s">
        <v>47922</v>
      </c>
      <c r="V2520" s="310">
        <v>26897.5</v>
      </c>
      <c r="X2520" s="267" t="s">
        <v>17142</v>
      </c>
      <c r="Y2520" s="268">
        <v>44251.23</v>
      </c>
      <c r="AA2520" s="229" t="s">
        <v>46728</v>
      </c>
      <c r="AB2520" s="230">
        <v>1093.19</v>
      </c>
      <c r="AD2520" s="209" t="s">
        <v>17018</v>
      </c>
      <c r="AE2520" s="210">
        <v>33743.519999999997</v>
      </c>
      <c r="AF2520" s="93"/>
      <c r="AG2520" s="201" t="s">
        <v>14056</v>
      </c>
      <c r="AH2520" s="202">
        <v>37110.46</v>
      </c>
      <c r="AJ2520" s="292"/>
      <c r="AK2520" s="293"/>
      <c r="AM2520" s="265" t="s">
        <v>43965</v>
      </c>
      <c r="AN2520" s="266">
        <v>2602</v>
      </c>
      <c r="AP2520" s="233" t="s">
        <v>11844</v>
      </c>
      <c r="AQ2520" s="234">
        <v>38731917.049999997</v>
      </c>
      <c r="AS2520" s="211" t="s">
        <v>7626</v>
      </c>
      <c r="AT2520" s="212">
        <v>46210</v>
      </c>
    </row>
    <row r="2521" spans="5:46" x14ac:dyDescent="0.3">
      <c r="E2521" s="271" t="s">
        <v>43647</v>
      </c>
      <c r="F2521" s="271"/>
      <c r="G2521" s="272">
        <v>116108.95</v>
      </c>
      <c r="I2521" s="227" t="s">
        <v>5646</v>
      </c>
      <c r="J2521" s="227"/>
      <c r="K2521" s="228">
        <v>262028.2</v>
      </c>
      <c r="M2521" s="205" t="s">
        <v>2770</v>
      </c>
      <c r="N2521" s="205"/>
      <c r="O2521" s="206">
        <v>14067</v>
      </c>
      <c r="U2521" s="309" t="s">
        <v>33398</v>
      </c>
      <c r="V2521" s="310">
        <v>234.32</v>
      </c>
      <c r="X2521" s="267" t="s">
        <v>61316</v>
      </c>
      <c r="Y2521" s="268">
        <v>329</v>
      </c>
      <c r="AA2521" s="229" t="s">
        <v>48740</v>
      </c>
      <c r="AB2521" s="230">
        <v>369.5</v>
      </c>
      <c r="AD2521" s="209" t="s">
        <v>17019</v>
      </c>
      <c r="AE2521" s="210">
        <v>34983.94</v>
      </c>
      <c r="AF2521" s="93"/>
      <c r="AG2521" s="201" t="s">
        <v>14057</v>
      </c>
      <c r="AH2521" s="202">
        <v>2896</v>
      </c>
      <c r="AJ2521" s="292"/>
      <c r="AK2521" s="293"/>
      <c r="AM2521" s="265" t="s">
        <v>43966</v>
      </c>
      <c r="AN2521" s="266">
        <v>116108.95</v>
      </c>
      <c r="AP2521" s="233" t="s">
        <v>11846</v>
      </c>
      <c r="AQ2521" s="234">
        <v>262028.2</v>
      </c>
      <c r="AS2521" s="211" t="s">
        <v>8103</v>
      </c>
      <c r="AT2521" s="212">
        <v>2476</v>
      </c>
    </row>
    <row r="2522" spans="5:46" x14ac:dyDescent="0.3">
      <c r="E2522" s="271" t="s">
        <v>43648</v>
      </c>
      <c r="F2522" s="271"/>
      <c r="G2522" s="272">
        <v>11474</v>
      </c>
      <c r="I2522" s="227" t="s">
        <v>5647</v>
      </c>
      <c r="J2522" s="227"/>
      <c r="K2522" s="228">
        <v>1025941.59</v>
      </c>
      <c r="M2522" s="205" t="s">
        <v>2771</v>
      </c>
      <c r="N2522" s="205"/>
      <c r="O2522" s="206">
        <v>19579</v>
      </c>
      <c r="U2522" s="309" t="s">
        <v>33399</v>
      </c>
      <c r="V2522" s="310">
        <v>155226.93</v>
      </c>
      <c r="X2522" s="267" t="s">
        <v>58449</v>
      </c>
      <c r="Y2522" s="268">
        <v>430.23</v>
      </c>
      <c r="AA2522" s="229" t="s">
        <v>51839</v>
      </c>
      <c r="AB2522" s="230">
        <v>380.12</v>
      </c>
      <c r="AD2522" s="209" t="s">
        <v>17020</v>
      </c>
      <c r="AE2522" s="210">
        <v>12982.15</v>
      </c>
      <c r="AF2522" s="93"/>
      <c r="AG2522" s="201" t="s">
        <v>25456</v>
      </c>
      <c r="AH2522" s="202">
        <v>103860</v>
      </c>
      <c r="AJ2522" s="292"/>
      <c r="AK2522" s="293"/>
      <c r="AM2522" s="265" t="s">
        <v>43967</v>
      </c>
      <c r="AN2522" s="266">
        <v>11474</v>
      </c>
      <c r="AP2522" s="233" t="s">
        <v>11847</v>
      </c>
      <c r="AQ2522" s="234">
        <v>1025941.59</v>
      </c>
      <c r="AS2522" s="211" t="s">
        <v>8761</v>
      </c>
      <c r="AT2522" s="212">
        <v>2000</v>
      </c>
    </row>
    <row r="2523" spans="5:46" x14ac:dyDescent="0.3">
      <c r="E2523" s="271" t="s">
        <v>43650</v>
      </c>
      <c r="F2523" s="271"/>
      <c r="G2523" s="272">
        <v>7693.73</v>
      </c>
      <c r="I2523" s="227" t="s">
        <v>5648</v>
      </c>
      <c r="J2523" s="227"/>
      <c r="K2523" s="228">
        <v>1413792.17</v>
      </c>
      <c r="M2523" s="205" t="s">
        <v>2772</v>
      </c>
      <c r="N2523" s="205"/>
      <c r="O2523" s="206">
        <v>313916</v>
      </c>
      <c r="U2523" s="309" t="s">
        <v>33400</v>
      </c>
      <c r="V2523" s="310">
        <v>2287.8000000000002</v>
      </c>
      <c r="X2523" s="267" t="s">
        <v>17143</v>
      </c>
      <c r="Y2523" s="268">
        <v>208.27</v>
      </c>
      <c r="AA2523" s="229" t="s">
        <v>47852</v>
      </c>
      <c r="AB2523" s="230">
        <v>16725.419999999998</v>
      </c>
      <c r="AD2523" s="209" t="s">
        <v>17021</v>
      </c>
      <c r="AE2523" s="210">
        <v>16000</v>
      </c>
      <c r="AF2523" s="93"/>
      <c r="AG2523" s="201" t="s">
        <v>14058</v>
      </c>
      <c r="AH2523" s="202">
        <v>747.37</v>
      </c>
      <c r="AJ2523" s="292"/>
      <c r="AK2523" s="293"/>
      <c r="AM2523" s="265" t="s">
        <v>43969</v>
      </c>
      <c r="AN2523" s="266">
        <v>7693.73</v>
      </c>
      <c r="AP2523" s="233" t="s">
        <v>11848</v>
      </c>
      <c r="AQ2523" s="234">
        <v>1413792.17</v>
      </c>
      <c r="AS2523" s="211" t="s">
        <v>9033</v>
      </c>
      <c r="AT2523" s="212">
        <v>9353</v>
      </c>
    </row>
    <row r="2524" spans="5:46" x14ac:dyDescent="0.3">
      <c r="E2524" s="271" t="s">
        <v>43652</v>
      </c>
      <c r="F2524" s="271"/>
      <c r="G2524" s="272">
        <v>538</v>
      </c>
      <c r="I2524" s="227" t="s">
        <v>5649</v>
      </c>
      <c r="J2524" s="227"/>
      <c r="K2524" s="228">
        <v>8147672.3899999997</v>
      </c>
      <c r="M2524" s="205" t="s">
        <v>2773</v>
      </c>
      <c r="N2524" s="205"/>
      <c r="O2524" s="206">
        <v>4393.8500000000004</v>
      </c>
      <c r="U2524" s="309" t="s">
        <v>18889</v>
      </c>
      <c r="V2524" s="310">
        <v>239500</v>
      </c>
      <c r="X2524" s="267" t="s">
        <v>33235</v>
      </c>
      <c r="Y2524" s="268">
        <v>486748.4</v>
      </c>
      <c r="AA2524" s="229" t="s">
        <v>49712</v>
      </c>
      <c r="AB2524" s="230">
        <v>2684</v>
      </c>
      <c r="AD2524" s="209" t="s">
        <v>17022</v>
      </c>
      <c r="AE2524" s="210">
        <v>1165.81</v>
      </c>
      <c r="AF2524" s="93"/>
      <c r="AG2524" s="201" t="s">
        <v>14059</v>
      </c>
      <c r="AH2524" s="202">
        <v>1706.75</v>
      </c>
      <c r="AJ2524" s="292"/>
      <c r="AK2524" s="293"/>
      <c r="AM2524" s="265" t="s">
        <v>43971</v>
      </c>
      <c r="AN2524" s="266">
        <v>538</v>
      </c>
      <c r="AP2524" s="233" t="s">
        <v>11849</v>
      </c>
      <c r="AQ2524" s="234">
        <v>8147672.3899999997</v>
      </c>
      <c r="AS2524" s="211" t="s">
        <v>9352</v>
      </c>
      <c r="AT2524" s="212">
        <v>64689.51</v>
      </c>
    </row>
    <row r="2525" spans="5:46" x14ac:dyDescent="0.3">
      <c r="E2525" s="271" t="s">
        <v>43653</v>
      </c>
      <c r="F2525" s="271"/>
      <c r="G2525" s="272">
        <v>5789.56</v>
      </c>
      <c r="I2525" s="227" t="s">
        <v>5651</v>
      </c>
      <c r="J2525" s="227"/>
      <c r="K2525" s="228">
        <v>3252963.68</v>
      </c>
      <c r="M2525" s="205" t="s">
        <v>2774</v>
      </c>
      <c r="N2525" s="205"/>
      <c r="O2525" s="206">
        <v>2059.89</v>
      </c>
      <c r="U2525" s="309" t="s">
        <v>40222</v>
      </c>
      <c r="V2525" s="310">
        <v>53284.45</v>
      </c>
      <c r="X2525" s="267" t="s">
        <v>40163</v>
      </c>
      <c r="Y2525" s="268">
        <v>17583.2</v>
      </c>
      <c r="AA2525" s="229" t="s">
        <v>48741</v>
      </c>
      <c r="AB2525" s="230">
        <v>1793.2</v>
      </c>
      <c r="AD2525" s="209" t="s">
        <v>17023</v>
      </c>
      <c r="AE2525" s="210">
        <v>3468.8</v>
      </c>
      <c r="AF2525" s="93"/>
      <c r="AG2525" s="201" t="s">
        <v>32575</v>
      </c>
      <c r="AH2525" s="202">
        <v>28388.34</v>
      </c>
      <c r="AJ2525" s="292"/>
      <c r="AK2525" s="293"/>
      <c r="AM2525" s="265" t="s">
        <v>43973</v>
      </c>
      <c r="AN2525" s="266">
        <v>5789.56</v>
      </c>
      <c r="AP2525" s="233" t="s">
        <v>11851</v>
      </c>
      <c r="AQ2525" s="234">
        <v>3252963.68</v>
      </c>
      <c r="AS2525" s="211" t="s">
        <v>9542</v>
      </c>
      <c r="AT2525" s="212">
        <v>3457</v>
      </c>
    </row>
    <row r="2526" spans="5:46" x14ac:dyDescent="0.3">
      <c r="E2526" s="271" t="s">
        <v>43654</v>
      </c>
      <c r="F2526" s="271"/>
      <c r="G2526" s="272">
        <v>4191</v>
      </c>
      <c r="I2526" s="227" t="s">
        <v>5652</v>
      </c>
      <c r="J2526" s="227"/>
      <c r="K2526" s="228">
        <v>2322763.64</v>
      </c>
      <c r="M2526" s="205" t="s">
        <v>2775</v>
      </c>
      <c r="N2526" s="205"/>
      <c r="O2526" s="206">
        <v>74415.05</v>
      </c>
      <c r="U2526" s="309" t="s">
        <v>36203</v>
      </c>
      <c r="V2526" s="310">
        <v>1600.19</v>
      </c>
      <c r="X2526" s="267" t="s">
        <v>54934</v>
      </c>
      <c r="Y2526" s="268">
        <v>14400</v>
      </c>
      <c r="AA2526" s="229" t="s">
        <v>47853</v>
      </c>
      <c r="AB2526" s="230">
        <v>1597.06</v>
      </c>
      <c r="AD2526" s="209" t="s">
        <v>17024</v>
      </c>
      <c r="AE2526" s="210">
        <v>1778.32</v>
      </c>
      <c r="AF2526" s="93"/>
      <c r="AG2526" s="201" t="s">
        <v>32576</v>
      </c>
      <c r="AH2526" s="202">
        <v>38215.040000000001</v>
      </c>
      <c r="AJ2526" s="292"/>
      <c r="AK2526" s="293"/>
      <c r="AM2526" s="265" t="s">
        <v>43974</v>
      </c>
      <c r="AN2526" s="266">
        <v>4191</v>
      </c>
      <c r="AP2526" s="233" t="s">
        <v>11852</v>
      </c>
      <c r="AQ2526" s="234">
        <v>2322763.64</v>
      </c>
      <c r="AS2526" s="211" t="s">
        <v>11133</v>
      </c>
      <c r="AT2526" s="212">
        <v>6610.12</v>
      </c>
    </row>
    <row r="2527" spans="5:46" x14ac:dyDescent="0.3">
      <c r="E2527" s="271" t="s">
        <v>43655</v>
      </c>
      <c r="F2527" s="271"/>
      <c r="G2527" s="272">
        <v>82469.64</v>
      </c>
      <c r="I2527" s="227" t="s">
        <v>5803</v>
      </c>
      <c r="J2527" s="227"/>
      <c r="K2527" s="228">
        <v>712088.15</v>
      </c>
      <c r="M2527" s="205" t="s">
        <v>2776</v>
      </c>
      <c r="N2527" s="205"/>
      <c r="O2527" s="206">
        <v>196755.45</v>
      </c>
      <c r="U2527" s="309" t="s">
        <v>40223</v>
      </c>
      <c r="V2527" s="310">
        <v>24000</v>
      </c>
      <c r="X2527" s="267" t="s">
        <v>51855</v>
      </c>
      <c r="Y2527" s="268">
        <v>40565</v>
      </c>
      <c r="AA2527" s="229" t="s">
        <v>47854</v>
      </c>
      <c r="AB2527" s="230">
        <v>5109.83</v>
      </c>
      <c r="AD2527" s="209" t="s">
        <v>17025</v>
      </c>
      <c r="AE2527" s="210">
        <v>7722.5</v>
      </c>
      <c r="AF2527" s="93"/>
      <c r="AG2527" s="201" t="s">
        <v>32577</v>
      </c>
      <c r="AH2527" s="202">
        <v>1029.9100000000001</v>
      </c>
      <c r="AJ2527" s="292"/>
      <c r="AK2527" s="293"/>
      <c r="AM2527" s="265" t="s">
        <v>43975</v>
      </c>
      <c r="AN2527" s="266">
        <v>82469.64</v>
      </c>
      <c r="AP2527" s="233" t="s">
        <v>12003</v>
      </c>
      <c r="AQ2527" s="234">
        <v>712088.15</v>
      </c>
      <c r="AS2527" s="211" t="s">
        <v>11613</v>
      </c>
      <c r="AT2527" s="212">
        <v>65774.45</v>
      </c>
    </row>
    <row r="2528" spans="5:46" x14ac:dyDescent="0.3">
      <c r="E2528" s="271" t="s">
        <v>43657</v>
      </c>
      <c r="F2528" s="271"/>
      <c r="G2528" s="272">
        <v>8910</v>
      </c>
      <c r="I2528" s="227" t="s">
        <v>5650</v>
      </c>
      <c r="J2528" s="227"/>
      <c r="K2528" s="228">
        <v>165824.29999999999</v>
      </c>
      <c r="M2528" s="205" t="s">
        <v>2777</v>
      </c>
      <c r="N2528" s="205"/>
      <c r="O2528" s="206">
        <v>47088</v>
      </c>
      <c r="U2528" s="309" t="s">
        <v>39075</v>
      </c>
      <c r="V2528" s="310">
        <v>800</v>
      </c>
      <c r="X2528" s="267" t="s">
        <v>58985</v>
      </c>
      <c r="Y2528" s="268">
        <v>33.1</v>
      </c>
      <c r="AA2528" s="229" t="s">
        <v>48742</v>
      </c>
      <c r="AB2528" s="230">
        <v>1295.72</v>
      </c>
      <c r="AD2528" s="209" t="s">
        <v>17026</v>
      </c>
      <c r="AE2528" s="210">
        <v>8778.52</v>
      </c>
      <c r="AF2528" s="93"/>
      <c r="AG2528" s="201" t="s">
        <v>32578</v>
      </c>
      <c r="AH2528" s="202">
        <v>49709.22</v>
      </c>
      <c r="AJ2528" s="292"/>
      <c r="AK2528" s="293"/>
      <c r="AM2528" s="265" t="s">
        <v>43977</v>
      </c>
      <c r="AN2528" s="266">
        <v>8910</v>
      </c>
      <c r="AP2528" s="233" t="s">
        <v>11850</v>
      </c>
      <c r="AQ2528" s="234">
        <v>165824.29999999999</v>
      </c>
      <c r="AS2528" s="211" t="s">
        <v>11958</v>
      </c>
      <c r="AT2528" s="212">
        <v>7197.93</v>
      </c>
    </row>
    <row r="2529" spans="5:46" x14ac:dyDescent="0.3">
      <c r="E2529" s="271" t="s">
        <v>43658</v>
      </c>
      <c r="F2529" s="271"/>
      <c r="G2529" s="272">
        <v>1592</v>
      </c>
      <c r="I2529" s="227" t="s">
        <v>5653</v>
      </c>
      <c r="J2529" s="227"/>
      <c r="K2529" s="228">
        <v>1570200.16</v>
      </c>
      <c r="M2529" s="205" t="s">
        <v>2778</v>
      </c>
      <c r="N2529" s="205"/>
      <c r="O2529" s="206">
        <v>178035</v>
      </c>
      <c r="U2529" s="309" t="s">
        <v>64170</v>
      </c>
      <c r="V2529" s="310">
        <v>14423.7</v>
      </c>
      <c r="X2529" s="267" t="s">
        <v>17144</v>
      </c>
      <c r="Y2529" s="268">
        <v>61822.9</v>
      </c>
      <c r="AA2529" s="229" t="s">
        <v>48743</v>
      </c>
      <c r="AB2529" s="230">
        <v>38771.25</v>
      </c>
      <c r="AD2529" s="209" t="s">
        <v>17027</v>
      </c>
      <c r="AE2529" s="210">
        <v>9102</v>
      </c>
      <c r="AF2529" s="93"/>
      <c r="AG2529" s="201" t="s">
        <v>25461</v>
      </c>
      <c r="AH2529" s="202">
        <v>303.45999999999998</v>
      </c>
      <c r="AJ2529" s="292"/>
      <c r="AK2529" s="293"/>
      <c r="AM2529" s="265" t="s">
        <v>43978</v>
      </c>
      <c r="AN2529" s="266">
        <v>1592</v>
      </c>
      <c r="AP2529" s="233" t="s">
        <v>11853</v>
      </c>
      <c r="AQ2529" s="234">
        <v>1570200.16</v>
      </c>
      <c r="AS2529" s="211" t="s">
        <v>9931</v>
      </c>
      <c r="AT2529" s="212">
        <v>269793.24</v>
      </c>
    </row>
    <row r="2530" spans="5:46" x14ac:dyDescent="0.3">
      <c r="E2530" s="271" t="s">
        <v>43660</v>
      </c>
      <c r="F2530" s="271"/>
      <c r="G2530" s="272">
        <v>21000</v>
      </c>
      <c r="I2530" s="227" t="s">
        <v>5654</v>
      </c>
      <c r="J2530" s="227"/>
      <c r="K2530" s="228">
        <v>3497634.33</v>
      </c>
      <c r="M2530" s="205" t="s">
        <v>2779</v>
      </c>
      <c r="N2530" s="205"/>
      <c r="O2530" s="206">
        <v>422624</v>
      </c>
      <c r="U2530" s="309" t="s">
        <v>48819</v>
      </c>
      <c r="V2530" s="310">
        <v>1816.21</v>
      </c>
      <c r="X2530" s="267" t="s">
        <v>33236</v>
      </c>
      <c r="Y2530" s="268">
        <v>70701.899999999994</v>
      </c>
      <c r="AA2530" s="229" t="s">
        <v>44531</v>
      </c>
      <c r="AB2530" s="230">
        <v>264196.58</v>
      </c>
      <c r="AD2530" s="209" t="s">
        <v>17028</v>
      </c>
      <c r="AE2530" s="210">
        <v>105412.37</v>
      </c>
      <c r="AF2530" s="93"/>
      <c r="AG2530" s="201" t="s">
        <v>25463</v>
      </c>
      <c r="AH2530" s="202">
        <v>5450.03</v>
      </c>
      <c r="AJ2530" s="292"/>
      <c r="AK2530" s="293"/>
      <c r="AM2530" s="265" t="s">
        <v>43980</v>
      </c>
      <c r="AN2530" s="266">
        <v>21000</v>
      </c>
      <c r="AP2530" s="233" t="s">
        <v>11854</v>
      </c>
      <c r="AQ2530" s="234">
        <v>3497634.33</v>
      </c>
      <c r="AS2530" s="211" t="s">
        <v>7166</v>
      </c>
      <c r="AT2530" s="212">
        <v>219</v>
      </c>
    </row>
    <row r="2531" spans="5:46" x14ac:dyDescent="0.3">
      <c r="E2531" s="271" t="s">
        <v>43661</v>
      </c>
      <c r="F2531" s="271"/>
      <c r="G2531" s="272">
        <v>743</v>
      </c>
      <c r="I2531" s="227" t="s">
        <v>5655</v>
      </c>
      <c r="J2531" s="227"/>
      <c r="K2531" s="228">
        <v>17257944.550000001</v>
      </c>
      <c r="M2531" s="205" t="s">
        <v>2780</v>
      </c>
      <c r="N2531" s="205"/>
      <c r="O2531" s="206">
        <v>904.67</v>
      </c>
      <c r="U2531" s="309" t="s">
        <v>18890</v>
      </c>
      <c r="V2531" s="310">
        <v>87015.43</v>
      </c>
      <c r="X2531" s="267" t="s">
        <v>33237</v>
      </c>
      <c r="Y2531" s="268">
        <v>31900.34</v>
      </c>
      <c r="AA2531" s="229" t="s">
        <v>44532</v>
      </c>
      <c r="AB2531" s="230">
        <v>18921.419999999998</v>
      </c>
      <c r="AD2531" s="209" t="s">
        <v>17029</v>
      </c>
      <c r="AE2531" s="210">
        <v>131067.63</v>
      </c>
      <c r="AF2531" s="93"/>
      <c r="AG2531" s="201" t="s">
        <v>14060</v>
      </c>
      <c r="AH2531" s="202">
        <v>32675.4</v>
      </c>
      <c r="AJ2531" s="292"/>
      <c r="AK2531" s="293"/>
      <c r="AM2531" s="265" t="s">
        <v>43981</v>
      </c>
      <c r="AN2531" s="266">
        <v>743</v>
      </c>
      <c r="AP2531" s="233" t="s">
        <v>11855</v>
      </c>
      <c r="AQ2531" s="234">
        <v>17257944.550000001</v>
      </c>
      <c r="AS2531" s="211" t="s">
        <v>7441</v>
      </c>
      <c r="AT2531" s="212">
        <v>2309</v>
      </c>
    </row>
    <row r="2532" spans="5:46" x14ac:dyDescent="0.3">
      <c r="E2532" s="271" t="s">
        <v>43662</v>
      </c>
      <c r="F2532" s="271"/>
      <c r="G2532" s="272">
        <v>262063</v>
      </c>
      <c r="I2532" s="227" t="s">
        <v>5658</v>
      </c>
      <c r="J2532" s="227"/>
      <c r="K2532" s="228">
        <v>632987.77</v>
      </c>
      <c r="M2532" s="205" t="s">
        <v>2781</v>
      </c>
      <c r="N2532" s="205"/>
      <c r="O2532" s="206">
        <v>20750</v>
      </c>
      <c r="U2532" s="309" t="s">
        <v>33401</v>
      </c>
      <c r="V2532" s="310">
        <v>154887.42000000001</v>
      </c>
      <c r="X2532" s="267" t="s">
        <v>58202</v>
      </c>
      <c r="Y2532" s="268">
        <v>22726.34</v>
      </c>
      <c r="AA2532" s="229" t="s">
        <v>42238</v>
      </c>
      <c r="AB2532" s="230">
        <v>564356.80000000005</v>
      </c>
      <c r="AD2532" s="209" t="s">
        <v>17030</v>
      </c>
      <c r="AE2532" s="210">
        <v>5720</v>
      </c>
      <c r="AF2532" s="93"/>
      <c r="AG2532" s="201" t="s">
        <v>14061</v>
      </c>
      <c r="AH2532" s="202">
        <v>197729.29</v>
      </c>
      <c r="AJ2532" s="292"/>
      <c r="AK2532" s="293"/>
      <c r="AM2532" s="265" t="s">
        <v>43982</v>
      </c>
      <c r="AN2532" s="266">
        <v>262063</v>
      </c>
      <c r="AP2532" s="233" t="s">
        <v>11858</v>
      </c>
      <c r="AQ2532" s="234">
        <v>632987.77</v>
      </c>
      <c r="AS2532" s="211" t="s">
        <v>7846</v>
      </c>
      <c r="AT2532" s="212">
        <v>386</v>
      </c>
    </row>
    <row r="2533" spans="5:46" x14ac:dyDescent="0.3">
      <c r="E2533" s="271" t="s">
        <v>43663</v>
      </c>
      <c r="F2533" s="271"/>
      <c r="G2533" s="272">
        <v>4233</v>
      </c>
      <c r="I2533" s="227" t="s">
        <v>5659</v>
      </c>
      <c r="J2533" s="227"/>
      <c r="K2533" s="228">
        <v>521698.95</v>
      </c>
      <c r="M2533" s="205" t="s">
        <v>2782</v>
      </c>
      <c r="N2533" s="205"/>
      <c r="O2533" s="206">
        <v>13727</v>
      </c>
      <c r="U2533" s="309" t="s">
        <v>33402</v>
      </c>
      <c r="V2533" s="310">
        <v>99511.1</v>
      </c>
      <c r="X2533" s="267" t="s">
        <v>34686</v>
      </c>
      <c r="Y2533" s="268">
        <v>4000</v>
      </c>
      <c r="AA2533" s="229" t="s">
        <v>42239</v>
      </c>
      <c r="AB2533" s="230">
        <v>42714.13</v>
      </c>
      <c r="AD2533" s="209" t="s">
        <v>17031</v>
      </c>
      <c r="AE2533" s="210">
        <v>1734.59</v>
      </c>
      <c r="AF2533" s="93"/>
      <c r="AG2533" s="201" t="s">
        <v>32579</v>
      </c>
      <c r="AH2533" s="202">
        <v>202835.38</v>
      </c>
      <c r="AJ2533" s="292"/>
      <c r="AK2533" s="293"/>
      <c r="AM2533" s="265" t="s">
        <v>43983</v>
      </c>
      <c r="AN2533" s="266">
        <v>4233</v>
      </c>
      <c r="AP2533" s="233" t="s">
        <v>11859</v>
      </c>
      <c r="AQ2533" s="234">
        <v>521698.95</v>
      </c>
      <c r="AS2533" s="211" t="s">
        <v>8104</v>
      </c>
      <c r="AT2533" s="212">
        <v>990</v>
      </c>
    </row>
    <row r="2534" spans="5:46" x14ac:dyDescent="0.3">
      <c r="E2534" s="271" t="s">
        <v>43664</v>
      </c>
      <c r="F2534" s="271"/>
      <c r="G2534" s="272">
        <v>10749</v>
      </c>
      <c r="I2534" s="227" t="s">
        <v>5660</v>
      </c>
      <c r="J2534" s="227"/>
      <c r="K2534" s="228">
        <v>390424.44</v>
      </c>
      <c r="M2534" s="205" t="s">
        <v>2783</v>
      </c>
      <c r="N2534" s="205"/>
      <c r="O2534" s="206">
        <v>21201</v>
      </c>
      <c r="U2534" s="309" t="s">
        <v>47923</v>
      </c>
      <c r="V2534" s="310">
        <v>49110.85</v>
      </c>
      <c r="X2534" s="267" t="s">
        <v>38933</v>
      </c>
      <c r="Y2534" s="268">
        <v>10223.280000000001</v>
      </c>
      <c r="AA2534" s="229" t="s">
        <v>17114</v>
      </c>
      <c r="AB2534" s="230">
        <v>28402.25</v>
      </c>
      <c r="AD2534" s="209" t="s">
        <v>17032</v>
      </c>
      <c r="AE2534" s="210">
        <v>72014</v>
      </c>
      <c r="AF2534" s="93"/>
      <c r="AG2534" s="201" t="s">
        <v>32580</v>
      </c>
      <c r="AH2534" s="202">
        <v>19448.990000000002</v>
      </c>
      <c r="AJ2534" s="292"/>
      <c r="AK2534" s="293"/>
      <c r="AM2534" s="265" t="s">
        <v>43984</v>
      </c>
      <c r="AN2534" s="266">
        <v>10749</v>
      </c>
      <c r="AP2534" s="233" t="s">
        <v>11860</v>
      </c>
      <c r="AQ2534" s="234">
        <v>390424.44</v>
      </c>
      <c r="AS2534" s="211" t="s">
        <v>8218</v>
      </c>
      <c r="AT2534" s="212">
        <v>5876</v>
      </c>
    </row>
    <row r="2535" spans="5:46" x14ac:dyDescent="0.3">
      <c r="E2535" s="271" t="s">
        <v>43665</v>
      </c>
      <c r="F2535" s="271"/>
      <c r="G2535" s="272">
        <v>1986.54</v>
      </c>
      <c r="I2535" s="227" t="s">
        <v>5661</v>
      </c>
      <c r="J2535" s="227"/>
      <c r="K2535" s="228">
        <v>175980.55</v>
      </c>
      <c r="M2535" s="205" t="s">
        <v>2784</v>
      </c>
      <c r="N2535" s="205"/>
      <c r="O2535" s="206">
        <v>603907.99</v>
      </c>
      <c r="U2535" s="309" t="s">
        <v>34917</v>
      </c>
      <c r="V2535" s="310">
        <v>9856.5300000000007</v>
      </c>
      <c r="X2535" s="267" t="s">
        <v>33238</v>
      </c>
      <c r="Y2535" s="268">
        <v>3259.13</v>
      </c>
      <c r="AA2535" s="229" t="s">
        <v>17115</v>
      </c>
      <c r="AB2535" s="230">
        <v>1188.0899999999999</v>
      </c>
      <c r="AD2535" s="209" t="s">
        <v>17033</v>
      </c>
      <c r="AE2535" s="210">
        <v>6079.33</v>
      </c>
      <c r="AF2535" s="93"/>
      <c r="AG2535" s="201" t="s">
        <v>32581</v>
      </c>
      <c r="AH2535" s="202">
        <v>157245.63</v>
      </c>
      <c r="AJ2535" s="292"/>
      <c r="AK2535" s="293"/>
      <c r="AM2535" s="265" t="s">
        <v>43985</v>
      </c>
      <c r="AN2535" s="266">
        <v>1986.54</v>
      </c>
      <c r="AP2535" s="233" t="s">
        <v>11861</v>
      </c>
      <c r="AQ2535" s="234">
        <v>175980.55</v>
      </c>
      <c r="AS2535" s="211" t="s">
        <v>8762</v>
      </c>
      <c r="AT2535" s="212">
        <v>2000</v>
      </c>
    </row>
    <row r="2536" spans="5:46" x14ac:dyDescent="0.3">
      <c r="E2536" s="271" t="s">
        <v>43667</v>
      </c>
      <c r="F2536" s="271"/>
      <c r="G2536" s="272">
        <v>840.35</v>
      </c>
      <c r="I2536" s="227" t="s">
        <v>5662</v>
      </c>
      <c r="J2536" s="227"/>
      <c r="K2536" s="228">
        <v>126470.93</v>
      </c>
      <c r="M2536" s="205" t="s">
        <v>4143</v>
      </c>
      <c r="N2536" s="205"/>
      <c r="O2536" s="206">
        <v>3035</v>
      </c>
      <c r="U2536" s="309" t="s">
        <v>42350</v>
      </c>
      <c r="V2536" s="310">
        <v>1045.73</v>
      </c>
      <c r="X2536" s="267" t="s">
        <v>17145</v>
      </c>
      <c r="Y2536" s="268">
        <v>45433.31</v>
      </c>
      <c r="AA2536" s="229" t="s">
        <v>17116</v>
      </c>
      <c r="AB2536" s="230">
        <v>2099.31</v>
      </c>
      <c r="AD2536" s="209" t="s">
        <v>17034</v>
      </c>
      <c r="AE2536" s="210">
        <v>1240.0999999999999</v>
      </c>
      <c r="AF2536" s="93"/>
      <c r="AG2536" s="201" t="s">
        <v>14062</v>
      </c>
      <c r="AH2536" s="202">
        <v>197729.29</v>
      </c>
      <c r="AJ2536" s="292"/>
      <c r="AK2536" s="293"/>
      <c r="AM2536" s="265" t="s">
        <v>43987</v>
      </c>
      <c r="AN2536" s="266">
        <v>840.35</v>
      </c>
      <c r="AP2536" s="233" t="s">
        <v>11862</v>
      </c>
      <c r="AQ2536" s="234">
        <v>126470.93</v>
      </c>
      <c r="AS2536" s="211" t="s">
        <v>9034</v>
      </c>
      <c r="AT2536" s="212">
        <v>3281</v>
      </c>
    </row>
    <row r="2537" spans="5:46" x14ac:dyDescent="0.3">
      <c r="E2537" s="271" t="s">
        <v>43669</v>
      </c>
      <c r="F2537" s="271"/>
      <c r="G2537" s="272">
        <v>2254</v>
      </c>
      <c r="I2537" s="227" t="s">
        <v>5663</v>
      </c>
      <c r="J2537" s="227"/>
      <c r="K2537" s="228">
        <v>163293.24</v>
      </c>
      <c r="M2537" s="205" t="s">
        <v>2785</v>
      </c>
      <c r="N2537" s="205"/>
      <c r="O2537" s="206">
        <v>154060</v>
      </c>
      <c r="U2537" s="309" t="s">
        <v>67460</v>
      </c>
      <c r="V2537" s="310">
        <v>16886.57</v>
      </c>
      <c r="X2537" s="267" t="s">
        <v>36110</v>
      </c>
      <c r="Y2537" s="268">
        <v>62702.78</v>
      </c>
      <c r="AA2537" s="229" t="s">
        <v>17117</v>
      </c>
      <c r="AB2537" s="230">
        <v>6808.61</v>
      </c>
      <c r="AD2537" s="209" t="s">
        <v>17035</v>
      </c>
      <c r="AE2537" s="210">
        <v>1283.94</v>
      </c>
      <c r="AF2537" s="93"/>
      <c r="AG2537" s="201" t="s">
        <v>32582</v>
      </c>
      <c r="AH2537" s="202">
        <v>202835.38</v>
      </c>
      <c r="AJ2537" s="292"/>
      <c r="AK2537" s="293"/>
      <c r="AM2537" s="265" t="s">
        <v>43989</v>
      </c>
      <c r="AN2537" s="266">
        <v>2254</v>
      </c>
      <c r="AP2537" s="233" t="s">
        <v>11863</v>
      </c>
      <c r="AQ2537" s="234">
        <v>163293.24</v>
      </c>
      <c r="AS2537" s="211" t="s">
        <v>9353</v>
      </c>
      <c r="AT2537" s="212">
        <v>40890.25</v>
      </c>
    </row>
    <row r="2538" spans="5:46" x14ac:dyDescent="0.3">
      <c r="E2538" s="271" t="s">
        <v>43670</v>
      </c>
      <c r="F2538" s="271"/>
      <c r="G2538" s="272">
        <v>3674</v>
      </c>
      <c r="I2538" s="227" t="s">
        <v>5664</v>
      </c>
      <c r="J2538" s="227"/>
      <c r="K2538" s="228">
        <v>14823.01</v>
      </c>
      <c r="M2538" s="205" t="s">
        <v>2786</v>
      </c>
      <c r="N2538" s="205"/>
      <c r="O2538" s="206">
        <v>61651</v>
      </c>
      <c r="U2538" s="309" t="s">
        <v>36204</v>
      </c>
      <c r="V2538" s="310">
        <v>250962.93</v>
      </c>
      <c r="X2538" s="267" t="s">
        <v>34687</v>
      </c>
      <c r="Y2538" s="268">
        <v>27161.25</v>
      </c>
      <c r="AA2538" s="229" t="s">
        <v>17118</v>
      </c>
      <c r="AB2538" s="230">
        <v>7018.92</v>
      </c>
      <c r="AD2538" s="209" t="s">
        <v>17036</v>
      </c>
      <c r="AE2538" s="210">
        <v>33439.51</v>
      </c>
      <c r="AF2538" s="93"/>
      <c r="AG2538" s="201" t="s">
        <v>25509</v>
      </c>
      <c r="AH2538" s="202">
        <v>19448.990000000002</v>
      </c>
      <c r="AJ2538" s="292"/>
      <c r="AK2538" s="293"/>
      <c r="AM2538" s="265" t="s">
        <v>43990</v>
      </c>
      <c r="AN2538" s="266">
        <v>3674</v>
      </c>
      <c r="AP2538" s="233" t="s">
        <v>11864</v>
      </c>
      <c r="AQ2538" s="234">
        <v>14823.01</v>
      </c>
      <c r="AS2538" s="211" t="s">
        <v>11614</v>
      </c>
      <c r="AT2538" s="212">
        <v>48583.03</v>
      </c>
    </row>
    <row r="2539" spans="5:46" x14ac:dyDescent="0.3">
      <c r="E2539" s="271" t="s">
        <v>43671</v>
      </c>
      <c r="F2539" s="271"/>
      <c r="G2539" s="272">
        <v>8239</v>
      </c>
      <c r="I2539" s="227" t="s">
        <v>5665</v>
      </c>
      <c r="J2539" s="227"/>
      <c r="K2539" s="228">
        <v>326664.01</v>
      </c>
      <c r="M2539" s="205" t="s">
        <v>2787</v>
      </c>
      <c r="N2539" s="205"/>
      <c r="O2539" s="206">
        <v>17058</v>
      </c>
      <c r="U2539" s="309" t="s">
        <v>58222</v>
      </c>
      <c r="V2539" s="310">
        <v>8385.75</v>
      </c>
      <c r="X2539" s="267" t="s">
        <v>33239</v>
      </c>
      <c r="Y2539" s="268">
        <v>1746.1</v>
      </c>
      <c r="AA2539" s="229" t="s">
        <v>17122</v>
      </c>
      <c r="AB2539" s="230">
        <v>5617.5</v>
      </c>
      <c r="AD2539" s="209" t="s">
        <v>17037</v>
      </c>
      <c r="AE2539" s="210">
        <v>4074.56</v>
      </c>
      <c r="AF2539" s="93"/>
      <c r="AG2539" s="201" t="s">
        <v>25513</v>
      </c>
      <c r="AH2539" s="202">
        <v>157245.63</v>
      </c>
      <c r="AJ2539" s="292"/>
      <c r="AK2539" s="293"/>
      <c r="AM2539" s="265" t="s">
        <v>43991</v>
      </c>
      <c r="AN2539" s="266">
        <v>8239</v>
      </c>
      <c r="AP2539" s="233" t="s">
        <v>11865</v>
      </c>
      <c r="AQ2539" s="234">
        <v>326664.01</v>
      </c>
      <c r="AS2539" s="211" t="s">
        <v>9932</v>
      </c>
      <c r="AT2539" s="212">
        <v>104534.28</v>
      </c>
    </row>
    <row r="2540" spans="5:46" x14ac:dyDescent="0.3">
      <c r="E2540" s="271" t="s">
        <v>43672</v>
      </c>
      <c r="F2540" s="271"/>
      <c r="G2540" s="272">
        <v>3711</v>
      </c>
      <c r="I2540" s="227" t="s">
        <v>5666</v>
      </c>
      <c r="J2540" s="227"/>
      <c r="K2540" s="228">
        <v>2755</v>
      </c>
      <c r="M2540" s="205" t="s">
        <v>2788</v>
      </c>
      <c r="N2540" s="205"/>
      <c r="O2540" s="206">
        <v>146789</v>
      </c>
      <c r="U2540" s="309" t="s">
        <v>40224</v>
      </c>
      <c r="V2540" s="310">
        <v>43783.95</v>
      </c>
      <c r="X2540" s="267" t="s">
        <v>46734</v>
      </c>
      <c r="Y2540" s="268">
        <v>36544.6</v>
      </c>
      <c r="AA2540" s="229" t="s">
        <v>17123</v>
      </c>
      <c r="AB2540" s="230">
        <v>84301.35</v>
      </c>
      <c r="AD2540" s="209" t="s">
        <v>17038</v>
      </c>
      <c r="AE2540" s="210">
        <v>12209.89</v>
      </c>
      <c r="AF2540" s="93"/>
      <c r="AG2540" s="201" t="s">
        <v>32583</v>
      </c>
      <c r="AH2540" s="202">
        <v>10292</v>
      </c>
      <c r="AJ2540" s="292"/>
      <c r="AK2540" s="293"/>
      <c r="AM2540" s="265" t="s">
        <v>43992</v>
      </c>
      <c r="AN2540" s="266">
        <v>3711</v>
      </c>
      <c r="AP2540" s="233" t="s">
        <v>11866</v>
      </c>
      <c r="AQ2540" s="234">
        <v>2755</v>
      </c>
      <c r="AS2540" s="211" t="s">
        <v>6767</v>
      </c>
      <c r="AT2540" s="212">
        <v>15299</v>
      </c>
    </row>
    <row r="2541" spans="5:46" x14ac:dyDescent="0.3">
      <c r="E2541" s="271" t="s">
        <v>43673</v>
      </c>
      <c r="F2541" s="271"/>
      <c r="G2541" s="272">
        <v>2522</v>
      </c>
      <c r="I2541" s="227" t="s">
        <v>5669</v>
      </c>
      <c r="J2541" s="227"/>
      <c r="K2541" s="228">
        <v>77060.55</v>
      </c>
      <c r="M2541" s="205" t="s">
        <v>2789</v>
      </c>
      <c r="N2541" s="205"/>
      <c r="O2541" s="206">
        <v>225314</v>
      </c>
      <c r="U2541" s="309" t="s">
        <v>34918</v>
      </c>
      <c r="V2541" s="310">
        <v>118946.06</v>
      </c>
      <c r="X2541" s="267" t="s">
        <v>60252</v>
      </c>
      <c r="Y2541" s="268">
        <v>-1556.69</v>
      </c>
      <c r="AA2541" s="229" t="s">
        <v>17124</v>
      </c>
      <c r="AB2541" s="230">
        <v>33671</v>
      </c>
      <c r="AD2541" s="209" t="s">
        <v>17039</v>
      </c>
      <c r="AE2541" s="210">
        <v>10658.93</v>
      </c>
      <c r="AF2541" s="93"/>
      <c r="AG2541" s="201" t="s">
        <v>32584</v>
      </c>
      <c r="AH2541" s="202">
        <v>1000</v>
      </c>
      <c r="AJ2541" s="292"/>
      <c r="AK2541" s="293"/>
      <c r="AM2541" s="265" t="s">
        <v>43993</v>
      </c>
      <c r="AN2541" s="266">
        <v>2522</v>
      </c>
      <c r="AP2541" s="233" t="s">
        <v>11869</v>
      </c>
      <c r="AQ2541" s="234">
        <v>77060.55</v>
      </c>
      <c r="AS2541" s="211" t="s">
        <v>6963</v>
      </c>
      <c r="AT2541" s="212">
        <v>1501</v>
      </c>
    </row>
    <row r="2542" spans="5:46" x14ac:dyDescent="0.3">
      <c r="E2542" s="271" t="s">
        <v>43674</v>
      </c>
      <c r="F2542" s="271"/>
      <c r="G2542" s="272">
        <v>5944.33</v>
      </c>
      <c r="I2542" s="227" t="s">
        <v>5670</v>
      </c>
      <c r="J2542" s="227"/>
      <c r="K2542" s="228">
        <v>4640326.5999999996</v>
      </c>
      <c r="M2542" s="205" t="s">
        <v>2790</v>
      </c>
      <c r="N2542" s="205"/>
      <c r="O2542" s="206">
        <v>61554</v>
      </c>
      <c r="U2542" s="309" t="s">
        <v>34919</v>
      </c>
      <c r="V2542" s="310">
        <v>5007</v>
      </c>
      <c r="X2542" s="267" t="s">
        <v>60253</v>
      </c>
      <c r="Y2542" s="268">
        <v>3479.72</v>
      </c>
      <c r="AA2542" s="229" t="s">
        <v>44533</v>
      </c>
      <c r="AB2542" s="230">
        <v>-3930.88</v>
      </c>
      <c r="AD2542" s="209" t="s">
        <v>17040</v>
      </c>
      <c r="AE2542" s="210">
        <v>24936.21</v>
      </c>
      <c r="AF2542" s="93"/>
      <c r="AG2542" s="201" t="s">
        <v>32585</v>
      </c>
      <c r="AH2542" s="202">
        <v>11000</v>
      </c>
      <c r="AJ2542" s="292"/>
      <c r="AK2542" s="293"/>
      <c r="AM2542" s="265" t="s">
        <v>43994</v>
      </c>
      <c r="AN2542" s="266">
        <v>5944.33</v>
      </c>
      <c r="AP2542" s="233" t="s">
        <v>11870</v>
      </c>
      <c r="AQ2542" s="234">
        <v>4640326.5999999996</v>
      </c>
      <c r="AS2542" s="211" t="s">
        <v>7167</v>
      </c>
      <c r="AT2542" s="212">
        <v>452</v>
      </c>
    </row>
    <row r="2543" spans="5:46" x14ac:dyDescent="0.3">
      <c r="E2543" s="271" t="s">
        <v>43676</v>
      </c>
      <c r="F2543" s="271"/>
      <c r="G2543" s="272">
        <v>2921.5</v>
      </c>
      <c r="I2543" s="227" t="s">
        <v>5671</v>
      </c>
      <c r="J2543" s="227"/>
      <c r="K2543" s="228">
        <v>826591.27</v>
      </c>
      <c r="M2543" s="205" t="s">
        <v>2791</v>
      </c>
      <c r="N2543" s="205"/>
      <c r="O2543" s="206">
        <v>5293.85</v>
      </c>
      <c r="U2543" s="309" t="s">
        <v>34920</v>
      </c>
      <c r="V2543" s="310">
        <v>87493.17</v>
      </c>
      <c r="X2543" s="267" t="s">
        <v>64076</v>
      </c>
      <c r="Y2543" s="268">
        <v>452.92</v>
      </c>
      <c r="AA2543" s="229" t="s">
        <v>17134</v>
      </c>
      <c r="AB2543" s="230">
        <v>23340</v>
      </c>
      <c r="AD2543" s="209" t="s">
        <v>17041</v>
      </c>
      <c r="AE2543" s="210">
        <v>320</v>
      </c>
      <c r="AF2543" s="93"/>
      <c r="AG2543" s="201" t="s">
        <v>25536</v>
      </c>
      <c r="AH2543" s="202">
        <v>10292</v>
      </c>
      <c r="AJ2543" s="292"/>
      <c r="AK2543" s="293"/>
      <c r="AM2543" s="265" t="s">
        <v>43996</v>
      </c>
      <c r="AN2543" s="266">
        <v>2921.5</v>
      </c>
      <c r="AP2543" s="233" t="s">
        <v>11871</v>
      </c>
      <c r="AQ2543" s="234">
        <v>826591.27</v>
      </c>
      <c r="AS2543" s="211" t="s">
        <v>7442</v>
      </c>
      <c r="AT2543" s="212">
        <v>31246.86</v>
      </c>
    </row>
    <row r="2544" spans="5:46" x14ac:dyDescent="0.3">
      <c r="E2544" s="271" t="s">
        <v>43679</v>
      </c>
      <c r="F2544" s="271"/>
      <c r="G2544" s="272">
        <v>2788.6</v>
      </c>
      <c r="I2544" s="227" t="s">
        <v>5672</v>
      </c>
      <c r="J2544" s="227"/>
      <c r="K2544" s="228">
        <v>52289941.109999999</v>
      </c>
      <c r="M2544" s="205" t="s">
        <v>2792</v>
      </c>
      <c r="N2544" s="205"/>
      <c r="O2544" s="206">
        <v>76843</v>
      </c>
      <c r="U2544" s="309" t="s">
        <v>39077</v>
      </c>
      <c r="V2544" s="310">
        <v>31175.16</v>
      </c>
      <c r="X2544" s="267" t="s">
        <v>60254</v>
      </c>
      <c r="Y2544" s="268">
        <v>-1.44</v>
      </c>
      <c r="AA2544" s="229" t="s">
        <v>17135</v>
      </c>
      <c r="AB2544" s="230">
        <v>39600</v>
      </c>
      <c r="AD2544" s="209" t="s">
        <v>17042</v>
      </c>
      <c r="AE2544" s="210">
        <v>24.49</v>
      </c>
      <c r="AF2544" s="93"/>
      <c r="AG2544" s="201" t="s">
        <v>25537</v>
      </c>
      <c r="AH2544" s="202">
        <v>1000</v>
      </c>
      <c r="AJ2544" s="292"/>
      <c r="AK2544" s="293"/>
      <c r="AM2544" s="265" t="s">
        <v>44001</v>
      </c>
      <c r="AN2544" s="266">
        <v>2788.6</v>
      </c>
      <c r="AP2544" s="233" t="s">
        <v>11872</v>
      </c>
      <c r="AQ2544" s="234">
        <v>52289941.109999999</v>
      </c>
      <c r="AS2544" s="211" t="s">
        <v>9354</v>
      </c>
      <c r="AT2544" s="212">
        <v>15316</v>
      </c>
    </row>
    <row r="2545" spans="5:46" x14ac:dyDescent="0.3">
      <c r="E2545" s="271" t="s">
        <v>43680</v>
      </c>
      <c r="F2545" s="271"/>
      <c r="G2545" s="272">
        <v>73500</v>
      </c>
      <c r="I2545" s="227" t="s">
        <v>5673</v>
      </c>
      <c r="J2545" s="227"/>
      <c r="K2545" s="228">
        <v>589583.62</v>
      </c>
      <c r="M2545" s="205" t="s">
        <v>2793</v>
      </c>
      <c r="N2545" s="205"/>
      <c r="O2545" s="206">
        <v>205850.63</v>
      </c>
      <c r="U2545" s="309" t="s">
        <v>62614</v>
      </c>
      <c r="V2545" s="310">
        <v>-83500.149999999994</v>
      </c>
      <c r="X2545" s="267" t="s">
        <v>64077</v>
      </c>
      <c r="Y2545" s="268">
        <v>454.52</v>
      </c>
      <c r="AA2545" s="229" t="s">
        <v>17136</v>
      </c>
      <c r="AB2545" s="230">
        <v>10824.56</v>
      </c>
      <c r="AD2545" s="209" t="s">
        <v>17043</v>
      </c>
      <c r="AE2545" s="210">
        <v>13.44</v>
      </c>
      <c r="AF2545" s="93"/>
      <c r="AG2545" s="201" t="s">
        <v>25538</v>
      </c>
      <c r="AH2545" s="202">
        <v>11000</v>
      </c>
      <c r="AJ2545" s="292"/>
      <c r="AK2545" s="293"/>
      <c r="AM2545" s="265" t="s">
        <v>44002</v>
      </c>
      <c r="AN2545" s="266">
        <v>73500</v>
      </c>
      <c r="AP2545" s="233" t="s">
        <v>11873</v>
      </c>
      <c r="AQ2545" s="234">
        <v>589583.62</v>
      </c>
      <c r="AS2545" s="211" t="s">
        <v>11134</v>
      </c>
      <c r="AT2545" s="212">
        <v>9199</v>
      </c>
    </row>
    <row r="2546" spans="5:46" x14ac:dyDescent="0.3">
      <c r="E2546" s="271" t="s">
        <v>43681</v>
      </c>
      <c r="F2546" s="271"/>
      <c r="G2546" s="272">
        <v>211346.4</v>
      </c>
      <c r="I2546" s="227" t="s">
        <v>5674</v>
      </c>
      <c r="J2546" s="227"/>
      <c r="K2546" s="228">
        <v>779397.11</v>
      </c>
      <c r="M2546" s="205" t="s">
        <v>2794</v>
      </c>
      <c r="N2546" s="205"/>
      <c r="O2546" s="206">
        <v>44772.51</v>
      </c>
      <c r="U2546" s="309" t="s">
        <v>42351</v>
      </c>
      <c r="V2546" s="310">
        <v>1258663.8700000001</v>
      </c>
      <c r="X2546" s="267" t="s">
        <v>58203</v>
      </c>
      <c r="Y2546" s="268">
        <v>3492</v>
      </c>
      <c r="AA2546" s="229" t="s">
        <v>17137</v>
      </c>
      <c r="AB2546" s="230">
        <v>828.08</v>
      </c>
      <c r="AD2546" s="209" t="s">
        <v>17044</v>
      </c>
      <c r="AE2546" s="210">
        <v>26696</v>
      </c>
      <c r="AF2546" s="93"/>
      <c r="AG2546" s="201" t="s">
        <v>32586</v>
      </c>
      <c r="AH2546" s="202">
        <v>2187.73</v>
      </c>
      <c r="AJ2546" s="292"/>
      <c r="AK2546" s="293"/>
      <c r="AM2546" s="265" t="s">
        <v>44004</v>
      </c>
      <c r="AN2546" s="266">
        <v>211346.4</v>
      </c>
      <c r="AP2546" s="233" t="s">
        <v>11874</v>
      </c>
      <c r="AQ2546" s="234">
        <v>779397.11</v>
      </c>
      <c r="AS2546" s="211" t="s">
        <v>9933</v>
      </c>
      <c r="AT2546" s="212">
        <v>73013.86</v>
      </c>
    </row>
    <row r="2547" spans="5:46" x14ac:dyDescent="0.3">
      <c r="E2547" s="271" t="s">
        <v>43682</v>
      </c>
      <c r="F2547" s="271"/>
      <c r="G2547" s="272">
        <v>4218</v>
      </c>
      <c r="I2547" s="227" t="s">
        <v>5675</v>
      </c>
      <c r="J2547" s="227"/>
      <c r="K2547" s="228">
        <v>186693.23</v>
      </c>
      <c r="M2547" s="205" t="s">
        <v>2795</v>
      </c>
      <c r="N2547" s="205"/>
      <c r="O2547" s="206">
        <v>22505</v>
      </c>
      <c r="U2547" s="309" t="s">
        <v>18892</v>
      </c>
      <c r="V2547" s="310">
        <v>886895.06</v>
      </c>
      <c r="X2547" s="267" t="s">
        <v>44536</v>
      </c>
      <c r="Y2547" s="268">
        <v>83324.12</v>
      </c>
      <c r="AA2547" s="229" t="s">
        <v>51840</v>
      </c>
      <c r="AB2547" s="230">
        <v>1389.81</v>
      </c>
      <c r="AD2547" s="209" t="s">
        <v>17045</v>
      </c>
      <c r="AE2547" s="210">
        <v>9769.2000000000007</v>
      </c>
      <c r="AF2547" s="93"/>
      <c r="AG2547" s="201" t="s">
        <v>32587</v>
      </c>
      <c r="AH2547" s="202">
        <v>61.78</v>
      </c>
      <c r="AJ2547" s="292"/>
      <c r="AK2547" s="293"/>
      <c r="AM2547" s="265" t="s">
        <v>44005</v>
      </c>
      <c r="AN2547" s="266">
        <v>4218</v>
      </c>
      <c r="AP2547" s="233" t="s">
        <v>11875</v>
      </c>
      <c r="AQ2547" s="234">
        <v>186693.23</v>
      </c>
      <c r="AS2547" s="211" t="s">
        <v>6768</v>
      </c>
      <c r="AT2547" s="212">
        <v>16500</v>
      </c>
    </row>
    <row r="2548" spans="5:46" x14ac:dyDescent="0.3">
      <c r="E2548" s="271" t="s">
        <v>43683</v>
      </c>
      <c r="F2548" s="271"/>
      <c r="G2548" s="272">
        <v>6784.45</v>
      </c>
      <c r="I2548" s="227" t="s">
        <v>5676</v>
      </c>
      <c r="J2548" s="227"/>
      <c r="K2548" s="228">
        <v>87723.49</v>
      </c>
      <c r="M2548" s="205" t="s">
        <v>2796</v>
      </c>
      <c r="N2548" s="205"/>
      <c r="O2548" s="206">
        <v>23324.959999999999</v>
      </c>
      <c r="U2548" s="309" t="s">
        <v>34921</v>
      </c>
      <c r="V2548" s="310">
        <v>102504.78</v>
      </c>
      <c r="X2548" s="267" t="s">
        <v>44537</v>
      </c>
      <c r="Y2548" s="268">
        <v>6374.2</v>
      </c>
      <c r="AA2548" s="229" t="s">
        <v>34680</v>
      </c>
      <c r="AB2548" s="230">
        <v>95742.97</v>
      </c>
      <c r="AD2548" s="209" t="s">
        <v>17046</v>
      </c>
      <c r="AE2548" s="210">
        <v>747.34</v>
      </c>
      <c r="AF2548" s="93"/>
      <c r="AG2548" s="201" t="s">
        <v>32588</v>
      </c>
      <c r="AH2548" s="202">
        <v>8795.49</v>
      </c>
      <c r="AJ2548" s="292"/>
      <c r="AK2548" s="293"/>
      <c r="AM2548" s="265" t="s">
        <v>44006</v>
      </c>
      <c r="AN2548" s="266">
        <v>6784.45</v>
      </c>
      <c r="AP2548" s="233" t="s">
        <v>11876</v>
      </c>
      <c r="AQ2548" s="234">
        <v>87723.49</v>
      </c>
      <c r="AS2548" s="211" t="s">
        <v>7168</v>
      </c>
      <c r="AT2548" s="212">
        <v>2007</v>
      </c>
    </row>
    <row r="2549" spans="5:46" x14ac:dyDescent="0.3">
      <c r="E2549" s="271" t="s">
        <v>43684</v>
      </c>
      <c r="F2549" s="271"/>
      <c r="G2549" s="272">
        <v>2358</v>
      </c>
      <c r="I2549" s="227" t="s">
        <v>5677</v>
      </c>
      <c r="J2549" s="227"/>
      <c r="K2549" s="228">
        <v>372317.5</v>
      </c>
      <c r="M2549" s="205" t="s">
        <v>2797</v>
      </c>
      <c r="N2549" s="205"/>
      <c r="O2549" s="206">
        <v>2931.47</v>
      </c>
      <c r="U2549" s="309" t="s">
        <v>57370</v>
      </c>
      <c r="V2549" s="310">
        <v>80323.25</v>
      </c>
      <c r="X2549" s="267" t="s">
        <v>51857</v>
      </c>
      <c r="Y2549" s="268">
        <v>3569.56</v>
      </c>
      <c r="AA2549" s="229" t="s">
        <v>34681</v>
      </c>
      <c r="AB2549" s="230">
        <v>488.37</v>
      </c>
      <c r="AD2549" s="209" t="s">
        <v>17047</v>
      </c>
      <c r="AE2549" s="210">
        <v>410.25</v>
      </c>
      <c r="AF2549" s="93"/>
      <c r="AG2549" s="201" t="s">
        <v>25560</v>
      </c>
      <c r="AH2549" s="202">
        <v>2187.73</v>
      </c>
      <c r="AJ2549" s="292"/>
      <c r="AK2549" s="293"/>
      <c r="AM2549" s="265" t="s">
        <v>44007</v>
      </c>
      <c r="AN2549" s="266">
        <v>2358</v>
      </c>
      <c r="AP2549" s="233" t="s">
        <v>11877</v>
      </c>
      <c r="AQ2549" s="234">
        <v>372317.5</v>
      </c>
      <c r="AS2549" s="211" t="s">
        <v>7443</v>
      </c>
      <c r="AT2549" s="212">
        <v>1135.45</v>
      </c>
    </row>
    <row r="2550" spans="5:46" x14ac:dyDescent="0.3">
      <c r="E2550" s="271" t="s">
        <v>43685</v>
      </c>
      <c r="F2550" s="271"/>
      <c r="G2550" s="272">
        <v>13315</v>
      </c>
      <c r="I2550" s="227" t="s">
        <v>5678</v>
      </c>
      <c r="J2550" s="227"/>
      <c r="K2550" s="228">
        <v>5488629.04</v>
      </c>
      <c r="M2550" s="205" t="s">
        <v>2798</v>
      </c>
      <c r="N2550" s="205"/>
      <c r="O2550" s="206">
        <v>62260.15</v>
      </c>
      <c r="U2550" s="309" t="s">
        <v>61089</v>
      </c>
      <c r="V2550" s="310">
        <v>5951.65</v>
      </c>
      <c r="X2550" s="267" t="s">
        <v>44538</v>
      </c>
      <c r="Y2550" s="268">
        <v>3925.88</v>
      </c>
      <c r="AA2550" s="229" t="s">
        <v>46729</v>
      </c>
      <c r="AB2550" s="230">
        <v>4185.8599999999997</v>
      </c>
      <c r="AD2550" s="209" t="s">
        <v>17048</v>
      </c>
      <c r="AE2550" s="210">
        <v>4800</v>
      </c>
      <c r="AF2550" s="93"/>
      <c r="AG2550" s="201" t="s">
        <v>25564</v>
      </c>
      <c r="AH2550" s="202">
        <v>61.78</v>
      </c>
      <c r="AJ2550" s="292"/>
      <c r="AK2550" s="293"/>
      <c r="AM2550" s="265" t="s">
        <v>44008</v>
      </c>
      <c r="AN2550" s="266">
        <v>13315</v>
      </c>
      <c r="AP2550" s="233" t="s">
        <v>11878</v>
      </c>
      <c r="AQ2550" s="234">
        <v>5488629.04</v>
      </c>
      <c r="AS2550" s="211" t="s">
        <v>8378</v>
      </c>
      <c r="AT2550" s="212">
        <v>397</v>
      </c>
    </row>
    <row r="2551" spans="5:46" x14ac:dyDescent="0.3">
      <c r="E2551" s="271" t="s">
        <v>43686</v>
      </c>
      <c r="F2551" s="271"/>
      <c r="G2551" s="272">
        <v>58667</v>
      </c>
      <c r="I2551" s="227" t="s">
        <v>5679</v>
      </c>
      <c r="J2551" s="227"/>
      <c r="K2551" s="228">
        <v>84007.59</v>
      </c>
      <c r="M2551" s="205" t="s">
        <v>2799</v>
      </c>
      <c r="N2551" s="205"/>
      <c r="O2551" s="206">
        <v>11715.06</v>
      </c>
      <c r="U2551" s="309" t="s">
        <v>67461</v>
      </c>
      <c r="V2551" s="310">
        <v>432.82</v>
      </c>
      <c r="X2551" s="267" t="s">
        <v>44539</v>
      </c>
      <c r="Y2551" s="268">
        <v>300.33</v>
      </c>
      <c r="AA2551" s="229" t="s">
        <v>34682</v>
      </c>
      <c r="AB2551" s="230">
        <v>115232.16</v>
      </c>
      <c r="AD2551" s="209" t="s">
        <v>17049</v>
      </c>
      <c r="AE2551" s="210">
        <v>68657.320000000007</v>
      </c>
      <c r="AF2551" s="93"/>
      <c r="AG2551" s="201" t="s">
        <v>25566</v>
      </c>
      <c r="AH2551" s="202">
        <v>8795.49</v>
      </c>
      <c r="AJ2551" s="292"/>
      <c r="AK2551" s="293"/>
      <c r="AM2551" s="265" t="s">
        <v>44009</v>
      </c>
      <c r="AN2551" s="266">
        <v>58667</v>
      </c>
      <c r="AP2551" s="233" t="s">
        <v>11879</v>
      </c>
      <c r="AQ2551" s="234">
        <v>84007.59</v>
      </c>
      <c r="AS2551" s="211" t="s">
        <v>9035</v>
      </c>
      <c r="AT2551" s="212">
        <v>6117</v>
      </c>
    </row>
    <row r="2552" spans="5:46" x14ac:dyDescent="0.3">
      <c r="E2552" s="271" t="s">
        <v>43687</v>
      </c>
      <c r="F2552" s="271"/>
      <c r="G2552" s="272">
        <v>57222.879999999997</v>
      </c>
      <c r="I2552" s="227" t="s">
        <v>5680</v>
      </c>
      <c r="J2552" s="227"/>
      <c r="K2552" s="228">
        <v>12021634.119999999</v>
      </c>
      <c r="M2552" s="205" t="s">
        <v>2800</v>
      </c>
      <c r="N2552" s="205"/>
      <c r="O2552" s="206">
        <v>12214</v>
      </c>
      <c r="U2552" s="309" t="s">
        <v>61090</v>
      </c>
      <c r="V2552" s="310">
        <v>2347.5700000000002</v>
      </c>
      <c r="X2552" s="267" t="s">
        <v>60255</v>
      </c>
      <c r="Y2552" s="268">
        <v>391.85</v>
      </c>
      <c r="AA2552" s="229" t="s">
        <v>34683</v>
      </c>
      <c r="AB2552" s="230">
        <v>128512</v>
      </c>
      <c r="AD2552" s="209" t="s">
        <v>17050</v>
      </c>
      <c r="AE2552" s="210">
        <v>10002.34</v>
      </c>
      <c r="AF2552" s="93"/>
      <c r="AG2552" s="201" t="s">
        <v>14063</v>
      </c>
      <c r="AH2552" s="202">
        <v>21189.759999999998</v>
      </c>
      <c r="AJ2552" s="292"/>
      <c r="AK2552" s="293"/>
      <c r="AM2552" s="265" t="s">
        <v>44010</v>
      </c>
      <c r="AN2552" s="266">
        <v>57222.879999999997</v>
      </c>
      <c r="AP2552" s="233" t="s">
        <v>11880</v>
      </c>
      <c r="AQ2552" s="234">
        <v>12021634.119999999</v>
      </c>
      <c r="AS2552" s="211" t="s">
        <v>9180</v>
      </c>
      <c r="AT2552" s="212">
        <v>347</v>
      </c>
    </row>
    <row r="2553" spans="5:46" x14ac:dyDescent="0.3">
      <c r="E2553" s="271" t="s">
        <v>43688</v>
      </c>
      <c r="F2553" s="271"/>
      <c r="G2553" s="272">
        <v>3658.4</v>
      </c>
      <c r="I2553" s="227" t="s">
        <v>5681</v>
      </c>
      <c r="J2553" s="227"/>
      <c r="K2553" s="228">
        <v>150117.07</v>
      </c>
      <c r="M2553" s="205" t="s">
        <v>2801</v>
      </c>
      <c r="N2553" s="205"/>
      <c r="O2553" s="206">
        <v>403274</v>
      </c>
      <c r="U2553" s="309" t="s">
        <v>67462</v>
      </c>
      <c r="V2553" s="310">
        <v>138.25</v>
      </c>
      <c r="X2553" s="267" t="s">
        <v>60256</v>
      </c>
      <c r="Y2553" s="268">
        <v>9890</v>
      </c>
      <c r="AA2553" s="229" t="s">
        <v>33229</v>
      </c>
      <c r="AB2553" s="230">
        <v>85262.38</v>
      </c>
      <c r="AD2553" s="209" t="s">
        <v>17051</v>
      </c>
      <c r="AE2553" s="210">
        <v>6718.97</v>
      </c>
      <c r="AF2553" s="93"/>
      <c r="AG2553" s="201" t="s">
        <v>14064</v>
      </c>
      <c r="AH2553" s="202">
        <v>1567.4</v>
      </c>
      <c r="AJ2553" s="292"/>
      <c r="AK2553" s="293"/>
      <c r="AM2553" s="265" t="s">
        <v>44011</v>
      </c>
      <c r="AN2553" s="266">
        <v>3658.4</v>
      </c>
      <c r="AP2553" s="233" t="s">
        <v>11881</v>
      </c>
      <c r="AQ2553" s="234">
        <v>150117.07</v>
      </c>
      <c r="AS2553" s="211" t="s">
        <v>9355</v>
      </c>
      <c r="AT2553" s="212">
        <v>4011.9</v>
      </c>
    </row>
    <row r="2554" spans="5:46" x14ac:dyDescent="0.3">
      <c r="E2554" s="271" t="s">
        <v>43690</v>
      </c>
      <c r="F2554" s="271"/>
      <c r="G2554" s="272">
        <v>17472.03</v>
      </c>
      <c r="I2554" s="227" t="s">
        <v>5682</v>
      </c>
      <c r="J2554" s="227"/>
      <c r="K2554" s="228">
        <v>65112.99</v>
      </c>
      <c r="M2554" s="205" t="s">
        <v>2802</v>
      </c>
      <c r="N2554" s="205"/>
      <c r="O2554" s="206">
        <v>45097</v>
      </c>
      <c r="U2554" s="309" t="s">
        <v>67463</v>
      </c>
      <c r="V2554" s="310">
        <v>10.59</v>
      </c>
      <c r="X2554" s="267" t="s">
        <v>60257</v>
      </c>
      <c r="Y2554" s="268">
        <v>723.84</v>
      </c>
      <c r="AA2554" s="229" t="s">
        <v>40159</v>
      </c>
      <c r="AB2554" s="230">
        <v>162.79</v>
      </c>
      <c r="AD2554" s="209" t="s">
        <v>17052</v>
      </c>
      <c r="AE2554" s="210">
        <v>3000.33</v>
      </c>
      <c r="AF2554" s="93"/>
      <c r="AG2554" s="201" t="s">
        <v>14065</v>
      </c>
      <c r="AH2554" s="202">
        <v>4174.3900000000003</v>
      </c>
      <c r="AJ2554" s="292"/>
      <c r="AK2554" s="293"/>
      <c r="AM2554" s="265" t="s">
        <v>44013</v>
      </c>
      <c r="AN2554" s="266">
        <v>17472.03</v>
      </c>
      <c r="AP2554" s="233" t="s">
        <v>11882</v>
      </c>
      <c r="AQ2554" s="234">
        <v>65112.99</v>
      </c>
      <c r="AS2554" s="211" t="s">
        <v>9934</v>
      </c>
      <c r="AT2554" s="212">
        <v>30515.35</v>
      </c>
    </row>
    <row r="2555" spans="5:46" x14ac:dyDescent="0.3">
      <c r="E2555" s="271" t="s">
        <v>43691</v>
      </c>
      <c r="F2555" s="271"/>
      <c r="G2555" s="272">
        <v>7753</v>
      </c>
      <c r="I2555" s="227" t="s">
        <v>5683</v>
      </c>
      <c r="J2555" s="227"/>
      <c r="K2555" s="228">
        <v>348261.52</v>
      </c>
      <c r="M2555" s="205" t="s">
        <v>2803</v>
      </c>
      <c r="N2555" s="205"/>
      <c r="O2555" s="206">
        <v>12278</v>
      </c>
      <c r="U2555" s="309" t="s">
        <v>67464</v>
      </c>
      <c r="V2555" s="310">
        <v>34.590000000000003</v>
      </c>
      <c r="X2555" s="267" t="s">
        <v>60258</v>
      </c>
      <c r="Y2555" s="268">
        <v>902.04</v>
      </c>
      <c r="AA2555" s="229" t="s">
        <v>46730</v>
      </c>
      <c r="AB2555" s="230">
        <v>1300</v>
      </c>
      <c r="AD2555" s="209" t="s">
        <v>17053</v>
      </c>
      <c r="AE2555" s="210">
        <v>1174.82</v>
      </c>
      <c r="AF2555" s="93"/>
      <c r="AG2555" s="201" t="s">
        <v>14066</v>
      </c>
      <c r="AH2555" s="202">
        <v>1924.66</v>
      </c>
      <c r="AJ2555" s="292"/>
      <c r="AK2555" s="293"/>
      <c r="AM2555" s="265" t="s">
        <v>44014</v>
      </c>
      <c r="AN2555" s="266">
        <v>7753</v>
      </c>
      <c r="AP2555" s="233" t="s">
        <v>11883</v>
      </c>
      <c r="AQ2555" s="234">
        <v>348261.52</v>
      </c>
      <c r="AS2555" s="211" t="s">
        <v>10447</v>
      </c>
      <c r="AT2555" s="212">
        <v>3188</v>
      </c>
    </row>
    <row r="2556" spans="5:46" x14ac:dyDescent="0.3">
      <c r="E2556" s="271" t="s">
        <v>43692</v>
      </c>
      <c r="F2556" s="271"/>
      <c r="G2556" s="272">
        <v>30000</v>
      </c>
      <c r="I2556" s="227" t="s">
        <v>5684</v>
      </c>
      <c r="J2556" s="227"/>
      <c r="K2556" s="228">
        <v>824867.17</v>
      </c>
      <c r="M2556" s="205" t="s">
        <v>4144</v>
      </c>
      <c r="N2556" s="205"/>
      <c r="O2556" s="206">
        <v>21110.95</v>
      </c>
      <c r="U2556" s="309" t="s">
        <v>66587</v>
      </c>
      <c r="V2556" s="310">
        <v>21445</v>
      </c>
      <c r="X2556" s="267" t="s">
        <v>64078</v>
      </c>
      <c r="Y2556" s="268">
        <v>1549.91</v>
      </c>
      <c r="AA2556" s="229" t="s">
        <v>46731</v>
      </c>
      <c r="AB2556" s="230">
        <v>14998.93</v>
      </c>
      <c r="AD2556" s="209" t="s">
        <v>17054</v>
      </c>
      <c r="AE2556" s="210">
        <v>671.57</v>
      </c>
      <c r="AF2556" s="93"/>
      <c r="AG2556" s="201" t="s">
        <v>14067</v>
      </c>
      <c r="AH2556" s="202">
        <v>3396.11</v>
      </c>
      <c r="AJ2556" s="292"/>
      <c r="AK2556" s="293"/>
      <c r="AM2556" s="265" t="s">
        <v>44015</v>
      </c>
      <c r="AN2556" s="266">
        <v>30000</v>
      </c>
      <c r="AP2556" s="233" t="s">
        <v>11884</v>
      </c>
      <c r="AQ2556" s="234">
        <v>824867.17</v>
      </c>
      <c r="AS2556" s="211" t="s">
        <v>7169</v>
      </c>
      <c r="AT2556" s="212">
        <v>867.91</v>
      </c>
    </row>
    <row r="2557" spans="5:46" x14ac:dyDescent="0.3">
      <c r="E2557" s="271" t="s">
        <v>43693</v>
      </c>
      <c r="F2557" s="271"/>
      <c r="G2557" s="272">
        <v>38950</v>
      </c>
      <c r="I2557" s="227" t="s">
        <v>5685</v>
      </c>
      <c r="J2557" s="227"/>
      <c r="K2557" s="228">
        <v>1055327.5900000001</v>
      </c>
      <c r="M2557" s="205" t="s">
        <v>2804</v>
      </c>
      <c r="N2557" s="205"/>
      <c r="O2557" s="206">
        <v>3847</v>
      </c>
      <c r="U2557" s="309" t="s">
        <v>66588</v>
      </c>
      <c r="V2557" s="310">
        <v>20611.66</v>
      </c>
      <c r="X2557" s="267" t="s">
        <v>58204</v>
      </c>
      <c r="Y2557" s="268">
        <v>10933</v>
      </c>
      <c r="AA2557" s="229" t="s">
        <v>40160</v>
      </c>
      <c r="AB2557" s="230">
        <v>36690.1</v>
      </c>
      <c r="AD2557" s="209" t="s">
        <v>17055</v>
      </c>
      <c r="AE2557" s="210">
        <v>7269.4</v>
      </c>
      <c r="AF2557" s="93"/>
      <c r="AG2557" s="201" t="s">
        <v>32589</v>
      </c>
      <c r="AH2557" s="202">
        <v>49879</v>
      </c>
      <c r="AJ2557" s="292"/>
      <c r="AK2557" s="293"/>
      <c r="AM2557" s="265" t="s">
        <v>44017</v>
      </c>
      <c r="AN2557" s="266">
        <v>38950</v>
      </c>
      <c r="AP2557" s="233" t="s">
        <v>11885</v>
      </c>
      <c r="AQ2557" s="234">
        <v>1055327.5900000001</v>
      </c>
      <c r="AS2557" s="211" t="s">
        <v>7444</v>
      </c>
      <c r="AT2557" s="212">
        <v>9614</v>
      </c>
    </row>
    <row r="2558" spans="5:46" x14ac:dyDescent="0.3">
      <c r="E2558" s="271" t="s">
        <v>43694</v>
      </c>
      <c r="F2558" s="271"/>
      <c r="G2558" s="272">
        <v>1033.75</v>
      </c>
      <c r="I2558" s="227" t="s">
        <v>5686</v>
      </c>
      <c r="J2558" s="227"/>
      <c r="K2558" s="228">
        <v>2124919.0699999998</v>
      </c>
      <c r="M2558" s="205" t="s">
        <v>2805</v>
      </c>
      <c r="N2558" s="205"/>
      <c r="O2558" s="206">
        <v>2078</v>
      </c>
      <c r="U2558" s="309" t="s">
        <v>59035</v>
      </c>
      <c r="V2558" s="310">
        <v>2987.71</v>
      </c>
      <c r="X2558" s="267" t="s">
        <v>55889</v>
      </c>
      <c r="Y2558" s="268">
        <v>14413.19</v>
      </c>
      <c r="AA2558" s="229" t="s">
        <v>49713</v>
      </c>
      <c r="AB2558" s="230">
        <v>216.54</v>
      </c>
      <c r="AD2558" s="209" t="s">
        <v>17056</v>
      </c>
      <c r="AE2558" s="210">
        <v>3093</v>
      </c>
      <c r="AF2558" s="93"/>
      <c r="AG2558" s="201" t="s">
        <v>14068</v>
      </c>
      <c r="AH2558" s="202">
        <v>21189.759999999998</v>
      </c>
      <c r="AJ2558" s="292"/>
      <c r="AK2558" s="293"/>
      <c r="AM2558" s="265" t="s">
        <v>44018</v>
      </c>
      <c r="AN2558" s="266">
        <v>1033.75</v>
      </c>
      <c r="AP2558" s="233" t="s">
        <v>11886</v>
      </c>
      <c r="AQ2558" s="234">
        <v>2124919.0699999998</v>
      </c>
      <c r="AS2558" s="211" t="s">
        <v>7847</v>
      </c>
      <c r="AT2558" s="212">
        <v>11122</v>
      </c>
    </row>
    <row r="2559" spans="5:46" x14ac:dyDescent="0.3">
      <c r="E2559" s="271" t="s">
        <v>43695</v>
      </c>
      <c r="F2559" s="271"/>
      <c r="G2559" s="272">
        <v>6952.75</v>
      </c>
      <c r="I2559" s="227" t="s">
        <v>5687</v>
      </c>
      <c r="J2559" s="227"/>
      <c r="K2559" s="228">
        <v>80918.23</v>
      </c>
      <c r="M2559" s="205" t="s">
        <v>2806</v>
      </c>
      <c r="N2559" s="205"/>
      <c r="O2559" s="206">
        <v>50488</v>
      </c>
      <c r="U2559" s="309" t="s">
        <v>61360</v>
      </c>
      <c r="V2559" s="310">
        <v>837.62</v>
      </c>
      <c r="X2559" s="267" t="s">
        <v>64079</v>
      </c>
      <c r="Y2559" s="268">
        <v>359.65</v>
      </c>
      <c r="AA2559" s="229" t="s">
        <v>46732</v>
      </c>
      <c r="AB2559" s="230">
        <v>4468.1099999999997</v>
      </c>
      <c r="AD2559" s="209" t="s">
        <v>17057</v>
      </c>
      <c r="AE2559" s="210">
        <v>4199.17</v>
      </c>
      <c r="AF2559" s="93"/>
      <c r="AG2559" s="201" t="s">
        <v>14069</v>
      </c>
      <c r="AH2559" s="202">
        <v>1567.4</v>
      </c>
      <c r="AJ2559" s="292"/>
      <c r="AK2559" s="293"/>
      <c r="AM2559" s="265" t="s">
        <v>44019</v>
      </c>
      <c r="AN2559" s="266">
        <v>6952.75</v>
      </c>
      <c r="AP2559" s="233" t="s">
        <v>11887</v>
      </c>
      <c r="AQ2559" s="234">
        <v>80918.23</v>
      </c>
      <c r="AS2559" s="211" t="s">
        <v>9036</v>
      </c>
      <c r="AT2559" s="212">
        <v>5093.76</v>
      </c>
    </row>
    <row r="2560" spans="5:46" x14ac:dyDescent="0.3">
      <c r="E2560" s="271" t="s">
        <v>43696</v>
      </c>
      <c r="F2560" s="271"/>
      <c r="G2560" s="272">
        <v>1503</v>
      </c>
      <c r="I2560" s="227" t="s">
        <v>5688</v>
      </c>
      <c r="J2560" s="227"/>
      <c r="K2560" s="228">
        <v>1026125.1</v>
      </c>
      <c r="M2560" s="205" t="s">
        <v>2807</v>
      </c>
      <c r="N2560" s="205"/>
      <c r="O2560" s="206">
        <v>20863.97</v>
      </c>
      <c r="U2560" s="309" t="s">
        <v>67465</v>
      </c>
      <c r="V2560" s="310">
        <v>-1280.56</v>
      </c>
      <c r="X2560" s="267" t="s">
        <v>57299</v>
      </c>
      <c r="Y2560" s="268">
        <v>8944.35</v>
      </c>
      <c r="AA2560" s="229" t="s">
        <v>51841</v>
      </c>
      <c r="AB2560" s="230">
        <v>14400</v>
      </c>
      <c r="AD2560" s="209" t="s">
        <v>17058</v>
      </c>
      <c r="AE2560" s="210">
        <v>2255.71</v>
      </c>
      <c r="AF2560" s="93"/>
      <c r="AG2560" s="201" t="s">
        <v>14070</v>
      </c>
      <c r="AH2560" s="202">
        <v>4174.3900000000003</v>
      </c>
      <c r="AJ2560" s="292"/>
      <c r="AK2560" s="293"/>
      <c r="AM2560" s="265" t="s">
        <v>44020</v>
      </c>
      <c r="AN2560" s="266">
        <v>1503</v>
      </c>
      <c r="AP2560" s="233" t="s">
        <v>11888</v>
      </c>
      <c r="AQ2560" s="234">
        <v>1026125.1</v>
      </c>
      <c r="AS2560" s="211" t="s">
        <v>10549</v>
      </c>
      <c r="AT2560" s="212">
        <v>9178.75</v>
      </c>
    </row>
    <row r="2561" spans="5:46" x14ac:dyDescent="0.3">
      <c r="E2561" s="271" t="s">
        <v>43697</v>
      </c>
      <c r="F2561" s="271"/>
      <c r="G2561" s="272">
        <v>92112.02</v>
      </c>
      <c r="I2561" s="227" t="s">
        <v>5689</v>
      </c>
      <c r="J2561" s="227"/>
      <c r="K2561" s="228">
        <v>32362304.539999999</v>
      </c>
      <c r="M2561" s="205" t="s">
        <v>2808</v>
      </c>
      <c r="N2561" s="205"/>
      <c r="O2561" s="206">
        <v>35719</v>
      </c>
      <c r="U2561" s="309" t="s">
        <v>56004</v>
      </c>
      <c r="V2561" s="310">
        <v>31200</v>
      </c>
      <c r="X2561" s="267" t="s">
        <v>64080</v>
      </c>
      <c r="Y2561" s="268">
        <v>10331.450000000001</v>
      </c>
      <c r="AA2561" s="229" t="s">
        <v>36108</v>
      </c>
      <c r="AB2561" s="230">
        <v>2810.49</v>
      </c>
      <c r="AD2561" s="209" t="s">
        <v>17059</v>
      </c>
      <c r="AE2561" s="210">
        <v>9197.0400000000009</v>
      </c>
      <c r="AF2561" s="93"/>
      <c r="AG2561" s="201" t="s">
        <v>14071</v>
      </c>
      <c r="AH2561" s="202">
        <v>1924.66</v>
      </c>
      <c r="AJ2561" s="292"/>
      <c r="AK2561" s="293"/>
      <c r="AM2561" s="265" t="s">
        <v>44021</v>
      </c>
      <c r="AN2561" s="266">
        <v>92112.02</v>
      </c>
      <c r="AP2561" s="233" t="s">
        <v>11889</v>
      </c>
      <c r="AQ2561" s="234">
        <v>32362304.539999999</v>
      </c>
      <c r="AS2561" s="211" t="s">
        <v>10676</v>
      </c>
      <c r="AT2561" s="212">
        <v>2310.79</v>
      </c>
    </row>
    <row r="2562" spans="5:46" x14ac:dyDescent="0.3">
      <c r="E2562" s="271" t="s">
        <v>43698</v>
      </c>
      <c r="F2562" s="271"/>
      <c r="G2562" s="272">
        <v>3467</v>
      </c>
      <c r="I2562" s="227" t="s">
        <v>5690</v>
      </c>
      <c r="J2562" s="227"/>
      <c r="K2562" s="228">
        <v>132917</v>
      </c>
      <c r="M2562" s="205" t="s">
        <v>2809</v>
      </c>
      <c r="N2562" s="205"/>
      <c r="O2562" s="206">
        <v>1483411</v>
      </c>
      <c r="U2562" s="309" t="s">
        <v>67466</v>
      </c>
      <c r="V2562" s="310">
        <v>5792.98</v>
      </c>
      <c r="X2562" s="267" t="s">
        <v>55890</v>
      </c>
      <c r="Y2562" s="268">
        <v>79375</v>
      </c>
      <c r="AA2562" s="229" t="s">
        <v>33230</v>
      </c>
      <c r="AB2562" s="230">
        <v>37464.949999999997</v>
      </c>
      <c r="AD2562" s="209" t="s">
        <v>17060</v>
      </c>
      <c r="AE2562" s="210">
        <v>67265.320000000007</v>
      </c>
      <c r="AF2562" s="93"/>
      <c r="AG2562" s="201" t="s">
        <v>14072</v>
      </c>
      <c r="AH2562" s="202">
        <v>3396.11</v>
      </c>
      <c r="AJ2562" s="292"/>
      <c r="AK2562" s="293"/>
      <c r="AM2562" s="265" t="s">
        <v>44022</v>
      </c>
      <c r="AN2562" s="266">
        <v>3467</v>
      </c>
      <c r="AP2562" s="233" t="s">
        <v>11890</v>
      </c>
      <c r="AQ2562" s="234">
        <v>132917</v>
      </c>
      <c r="AS2562" s="211" t="s">
        <v>11136</v>
      </c>
      <c r="AT2562" s="212">
        <v>8637</v>
      </c>
    </row>
    <row r="2563" spans="5:46" x14ac:dyDescent="0.3">
      <c r="E2563" s="271" t="s">
        <v>43699</v>
      </c>
      <c r="F2563" s="271"/>
      <c r="G2563" s="272">
        <v>-771.4</v>
      </c>
      <c r="I2563" s="227" t="s">
        <v>5691</v>
      </c>
      <c r="J2563" s="227"/>
      <c r="K2563" s="228">
        <v>451384.94</v>
      </c>
      <c r="M2563" s="205" t="s">
        <v>2810</v>
      </c>
      <c r="N2563" s="205"/>
      <c r="O2563" s="206">
        <v>19516</v>
      </c>
      <c r="U2563" s="309" t="s">
        <v>64172</v>
      </c>
      <c r="V2563" s="310">
        <v>27180</v>
      </c>
      <c r="X2563" s="267" t="s">
        <v>64081</v>
      </c>
      <c r="Y2563" s="268">
        <v>212425.22</v>
      </c>
      <c r="AA2563" s="229" t="s">
        <v>33231</v>
      </c>
      <c r="AB2563" s="230">
        <v>114857.15</v>
      </c>
      <c r="AD2563" s="209" t="s">
        <v>17061</v>
      </c>
      <c r="AE2563" s="210">
        <v>68977.320000000007</v>
      </c>
      <c r="AF2563" s="93"/>
      <c r="AG2563" s="201" t="s">
        <v>32590</v>
      </c>
      <c r="AH2563" s="202">
        <v>49879</v>
      </c>
      <c r="AJ2563" s="292"/>
      <c r="AK2563" s="293"/>
      <c r="AM2563" s="265" t="s">
        <v>44023</v>
      </c>
      <c r="AN2563" s="266">
        <v>-771.4</v>
      </c>
      <c r="AP2563" s="233" t="s">
        <v>11891</v>
      </c>
      <c r="AQ2563" s="234">
        <v>451384.94</v>
      </c>
      <c r="AS2563" s="211" t="s">
        <v>11617</v>
      </c>
      <c r="AT2563" s="212">
        <v>17881.98</v>
      </c>
    </row>
    <row r="2564" spans="5:46" x14ac:dyDescent="0.3">
      <c r="E2564" s="271" t="s">
        <v>43700</v>
      </c>
      <c r="F2564" s="271"/>
      <c r="G2564" s="272">
        <v>32692</v>
      </c>
      <c r="I2564" s="227" t="s">
        <v>5692</v>
      </c>
      <c r="J2564" s="227"/>
      <c r="K2564" s="228">
        <v>55049.02</v>
      </c>
      <c r="M2564" s="205" t="s">
        <v>2811</v>
      </c>
      <c r="N2564" s="205"/>
      <c r="O2564" s="206">
        <v>5136.75</v>
      </c>
      <c r="U2564" s="309" t="s">
        <v>59036</v>
      </c>
      <c r="V2564" s="310">
        <v>240</v>
      </c>
      <c r="X2564" s="267" t="s">
        <v>33245</v>
      </c>
      <c r="Y2564" s="268">
        <v>523481.58</v>
      </c>
      <c r="AA2564" s="229" t="s">
        <v>33232</v>
      </c>
      <c r="AB2564" s="230">
        <v>54624.37</v>
      </c>
      <c r="AD2564" s="209" t="s">
        <v>17062</v>
      </c>
      <c r="AE2564" s="210">
        <v>2924.28</v>
      </c>
      <c r="AF2564" s="93"/>
      <c r="AG2564" s="201" t="s">
        <v>14073</v>
      </c>
      <c r="AH2564" s="202">
        <v>7729.94</v>
      </c>
      <c r="AJ2564" s="292"/>
      <c r="AK2564" s="293"/>
      <c r="AM2564" s="265" t="s">
        <v>44024</v>
      </c>
      <c r="AN2564" s="266">
        <v>32692</v>
      </c>
      <c r="AP2564" s="233" t="s">
        <v>11892</v>
      </c>
      <c r="AQ2564" s="234">
        <v>55049.02</v>
      </c>
      <c r="AS2564" s="211" t="s">
        <v>11760</v>
      </c>
      <c r="AT2564" s="212">
        <v>56762.66</v>
      </c>
    </row>
    <row r="2565" spans="5:46" x14ac:dyDescent="0.3">
      <c r="E2565" s="271" t="s">
        <v>43701</v>
      </c>
      <c r="F2565" s="271"/>
      <c r="G2565" s="272">
        <v>72880</v>
      </c>
      <c r="I2565" s="227" t="s">
        <v>5693</v>
      </c>
      <c r="J2565" s="227"/>
      <c r="K2565" s="228">
        <v>554814.03</v>
      </c>
      <c r="M2565" s="205" t="s">
        <v>2812</v>
      </c>
      <c r="N2565" s="205"/>
      <c r="O2565" s="206">
        <v>11666</v>
      </c>
      <c r="U2565" s="309" t="s">
        <v>56005</v>
      </c>
      <c r="V2565" s="310">
        <v>4846.3900000000003</v>
      </c>
      <c r="X2565" s="267" t="s">
        <v>33248</v>
      </c>
      <c r="Y2565" s="268">
        <v>53841.47</v>
      </c>
      <c r="AA2565" s="229" t="s">
        <v>42240</v>
      </c>
      <c r="AB2565" s="230">
        <v>1188</v>
      </c>
      <c r="AD2565" s="209" t="s">
        <v>17063</v>
      </c>
      <c r="AE2565" s="210">
        <v>3326.05</v>
      </c>
      <c r="AF2565" s="93"/>
      <c r="AG2565" s="201" t="s">
        <v>14074</v>
      </c>
      <c r="AH2565" s="202">
        <v>4504.8999999999996</v>
      </c>
      <c r="AJ2565" s="292"/>
      <c r="AK2565" s="293"/>
      <c r="AM2565" s="265" t="s">
        <v>44026</v>
      </c>
      <c r="AN2565" s="266">
        <v>72880</v>
      </c>
      <c r="AP2565" s="233" t="s">
        <v>11893</v>
      </c>
      <c r="AQ2565" s="234">
        <v>554814.03</v>
      </c>
      <c r="AS2565" s="211" t="s">
        <v>9935</v>
      </c>
      <c r="AT2565" s="212">
        <v>124656.85</v>
      </c>
    </row>
    <row r="2566" spans="5:46" x14ac:dyDescent="0.3">
      <c r="E2566" s="271" t="s">
        <v>43702</v>
      </c>
      <c r="F2566" s="271"/>
      <c r="G2566" s="272">
        <v>14070</v>
      </c>
      <c r="I2566" s="227" t="s">
        <v>5694</v>
      </c>
      <c r="J2566" s="227"/>
      <c r="K2566" s="228">
        <v>681379.38</v>
      </c>
      <c r="M2566" s="205" t="s">
        <v>2813</v>
      </c>
      <c r="N2566" s="205"/>
      <c r="O2566" s="206">
        <v>34901</v>
      </c>
      <c r="U2566" s="309" t="s">
        <v>56006</v>
      </c>
      <c r="V2566" s="310">
        <v>15497.13</v>
      </c>
      <c r="X2566" s="267" t="s">
        <v>54935</v>
      </c>
      <c r="Y2566" s="268">
        <v>4585.59</v>
      </c>
      <c r="AA2566" s="229" t="s">
        <v>34684</v>
      </c>
      <c r="AB2566" s="230">
        <v>18375.02</v>
      </c>
      <c r="AD2566" s="209" t="s">
        <v>17064</v>
      </c>
      <c r="AE2566" s="210">
        <v>11736.93</v>
      </c>
      <c r="AF2566" s="93"/>
      <c r="AG2566" s="201" t="s">
        <v>14075</v>
      </c>
      <c r="AH2566" s="202">
        <v>297.39</v>
      </c>
      <c r="AJ2566" s="292"/>
      <c r="AK2566" s="293"/>
      <c r="AM2566" s="265" t="s">
        <v>44027</v>
      </c>
      <c r="AN2566" s="266">
        <v>14070</v>
      </c>
      <c r="AP2566" s="233" t="s">
        <v>11894</v>
      </c>
      <c r="AQ2566" s="234">
        <v>681379.38</v>
      </c>
      <c r="AS2566" s="211" t="s">
        <v>7170</v>
      </c>
      <c r="AT2566" s="212">
        <v>1179</v>
      </c>
    </row>
    <row r="2567" spans="5:46" x14ac:dyDescent="0.3">
      <c r="E2567" s="271" t="s">
        <v>43705</v>
      </c>
      <c r="F2567" s="271"/>
      <c r="G2567" s="272">
        <v>37223.72</v>
      </c>
      <c r="I2567" s="227" t="s">
        <v>5695</v>
      </c>
      <c r="J2567" s="227"/>
      <c r="K2567" s="228">
        <v>112790</v>
      </c>
      <c r="M2567" s="205" t="s">
        <v>2814</v>
      </c>
      <c r="N2567" s="205"/>
      <c r="O2567" s="206">
        <v>10285.82</v>
      </c>
      <c r="U2567" s="309" t="s">
        <v>59037</v>
      </c>
      <c r="V2567" s="310">
        <v>7845.8</v>
      </c>
      <c r="X2567" s="267" t="s">
        <v>54936</v>
      </c>
      <c r="Y2567" s="268">
        <v>1085.27</v>
      </c>
      <c r="AA2567" s="229" t="s">
        <v>36109</v>
      </c>
      <c r="AB2567" s="230">
        <v>20000</v>
      </c>
      <c r="AD2567" s="209" t="s">
        <v>17065</v>
      </c>
      <c r="AE2567" s="210">
        <v>14848.33</v>
      </c>
      <c r="AF2567" s="93"/>
      <c r="AG2567" s="201" t="s">
        <v>14076</v>
      </c>
      <c r="AH2567" s="202">
        <v>922.53</v>
      </c>
      <c r="AJ2567" s="292"/>
      <c r="AK2567" s="293"/>
      <c r="AM2567" s="265" t="s">
        <v>44031</v>
      </c>
      <c r="AN2567" s="266">
        <v>37223.72</v>
      </c>
      <c r="AP2567" s="233" t="s">
        <v>11895</v>
      </c>
      <c r="AQ2567" s="234">
        <v>112790</v>
      </c>
      <c r="AS2567" s="211" t="s">
        <v>7445</v>
      </c>
      <c r="AT2567" s="212">
        <v>7224</v>
      </c>
    </row>
    <row r="2568" spans="5:46" x14ac:dyDescent="0.3">
      <c r="E2568" s="271" t="s">
        <v>43706</v>
      </c>
      <c r="F2568" s="271"/>
      <c r="G2568" s="272">
        <v>84827</v>
      </c>
      <c r="I2568" s="227" t="s">
        <v>5696</v>
      </c>
      <c r="J2568" s="227"/>
      <c r="K2568" s="228">
        <v>194385.62</v>
      </c>
      <c r="M2568" s="205" t="s">
        <v>2815</v>
      </c>
      <c r="N2568" s="205"/>
      <c r="O2568" s="206">
        <v>5114</v>
      </c>
      <c r="U2568" s="309" t="s">
        <v>62453</v>
      </c>
      <c r="V2568" s="310">
        <v>19935.48</v>
      </c>
      <c r="X2568" s="267" t="s">
        <v>54937</v>
      </c>
      <c r="Y2568" s="268">
        <v>7875.57</v>
      </c>
      <c r="AA2568" s="229" t="s">
        <v>51842</v>
      </c>
      <c r="AB2568" s="230">
        <v>41918.449999999997</v>
      </c>
      <c r="AD2568" s="209" t="s">
        <v>17066</v>
      </c>
      <c r="AE2568" s="210">
        <v>6718.97</v>
      </c>
      <c r="AF2568" s="93"/>
      <c r="AG2568" s="201" t="s">
        <v>14077</v>
      </c>
      <c r="AH2568" s="202">
        <v>2260.59</v>
      </c>
      <c r="AJ2568" s="292"/>
      <c r="AK2568" s="293"/>
      <c r="AM2568" s="265" t="s">
        <v>44032</v>
      </c>
      <c r="AN2568" s="266">
        <v>84827</v>
      </c>
      <c r="AP2568" s="233" t="s">
        <v>11896</v>
      </c>
      <c r="AQ2568" s="234">
        <v>194385.62</v>
      </c>
      <c r="AS2568" s="211" t="s">
        <v>7627</v>
      </c>
      <c r="AT2568" s="212">
        <v>10923</v>
      </c>
    </row>
    <row r="2569" spans="5:46" x14ac:dyDescent="0.3">
      <c r="E2569" s="271" t="s">
        <v>43707</v>
      </c>
      <c r="F2569" s="271"/>
      <c r="G2569" s="272">
        <v>37834</v>
      </c>
      <c r="I2569" s="227" t="s">
        <v>5697</v>
      </c>
      <c r="J2569" s="227"/>
      <c r="K2569" s="228">
        <v>241688.31</v>
      </c>
      <c r="M2569" s="205" t="s">
        <v>2816</v>
      </c>
      <c r="N2569" s="205"/>
      <c r="O2569" s="206">
        <v>5104</v>
      </c>
      <c r="U2569" s="309" t="s">
        <v>67467</v>
      </c>
      <c r="V2569" s="310">
        <v>1375</v>
      </c>
      <c r="X2569" s="267" t="s">
        <v>33249</v>
      </c>
      <c r="Y2569" s="268">
        <v>6362.2</v>
      </c>
      <c r="AA2569" s="229" t="s">
        <v>34685</v>
      </c>
      <c r="AB2569" s="230">
        <v>311109.32</v>
      </c>
      <c r="AD2569" s="209" t="s">
        <v>17067</v>
      </c>
      <c r="AE2569" s="210">
        <v>72014</v>
      </c>
      <c r="AF2569" s="93"/>
      <c r="AG2569" s="201" t="s">
        <v>14078</v>
      </c>
      <c r="AH2569" s="202">
        <v>368.39</v>
      </c>
      <c r="AJ2569" s="292"/>
      <c r="AK2569" s="293"/>
      <c r="AM2569" s="265" t="s">
        <v>44033</v>
      </c>
      <c r="AN2569" s="266">
        <v>37834</v>
      </c>
      <c r="AP2569" s="233" t="s">
        <v>11897</v>
      </c>
      <c r="AQ2569" s="234">
        <v>241688.31</v>
      </c>
      <c r="AS2569" s="211" t="s">
        <v>7848</v>
      </c>
      <c r="AT2569" s="212">
        <v>9503</v>
      </c>
    </row>
    <row r="2570" spans="5:46" x14ac:dyDescent="0.3">
      <c r="E2570" s="271" t="s">
        <v>43708</v>
      </c>
      <c r="F2570" s="271"/>
      <c r="G2570" s="272">
        <v>3652</v>
      </c>
      <c r="I2570" s="227" t="s">
        <v>5698</v>
      </c>
      <c r="J2570" s="227"/>
      <c r="K2570" s="228">
        <v>585609.07999999996</v>
      </c>
      <c r="M2570" s="205" t="s">
        <v>2817</v>
      </c>
      <c r="N2570" s="205"/>
      <c r="O2570" s="206">
        <v>8078.21</v>
      </c>
      <c r="U2570" s="309" t="s">
        <v>57371</v>
      </c>
      <c r="V2570" s="310">
        <v>222325.02</v>
      </c>
      <c r="X2570" s="267" t="s">
        <v>54938</v>
      </c>
      <c r="Y2570" s="268">
        <v>2944.12</v>
      </c>
      <c r="AA2570" s="229" t="s">
        <v>33233</v>
      </c>
      <c r="AB2570" s="230">
        <v>117860.58</v>
      </c>
      <c r="AD2570" s="209" t="s">
        <v>13201</v>
      </c>
      <c r="AE2570" s="210">
        <v>22033.82</v>
      </c>
      <c r="AF2570" s="93"/>
      <c r="AG2570" s="201" t="s">
        <v>14079</v>
      </c>
      <c r="AH2570" s="202">
        <v>2688.07</v>
      </c>
      <c r="AJ2570" s="292"/>
      <c r="AK2570" s="293"/>
      <c r="AM2570" s="265" t="s">
        <v>44034</v>
      </c>
      <c r="AN2570" s="266">
        <v>3652</v>
      </c>
      <c r="AP2570" s="233" t="s">
        <v>11898</v>
      </c>
      <c r="AQ2570" s="234">
        <v>585609.07999999996</v>
      </c>
      <c r="AS2570" s="211" t="s">
        <v>10483</v>
      </c>
      <c r="AT2570" s="212">
        <v>1372</v>
      </c>
    </row>
    <row r="2571" spans="5:46" x14ac:dyDescent="0.3">
      <c r="E2571" s="271" t="s">
        <v>43709</v>
      </c>
      <c r="F2571" s="271"/>
      <c r="G2571" s="272">
        <v>10980.88</v>
      </c>
      <c r="I2571" s="227" t="s">
        <v>5703</v>
      </c>
      <c r="J2571" s="227"/>
      <c r="K2571" s="228">
        <v>819421.56</v>
      </c>
      <c r="M2571" s="205" t="s">
        <v>2818</v>
      </c>
      <c r="N2571" s="205"/>
      <c r="O2571" s="206">
        <v>9110.74</v>
      </c>
      <c r="U2571" s="309" t="s">
        <v>58223</v>
      </c>
      <c r="V2571" s="310">
        <v>161</v>
      </c>
      <c r="X2571" s="267" t="s">
        <v>33250</v>
      </c>
      <c r="Y2571" s="268">
        <v>21013.77</v>
      </c>
      <c r="AA2571" s="229" t="s">
        <v>42241</v>
      </c>
      <c r="AB2571" s="230">
        <v>41216</v>
      </c>
      <c r="AD2571" s="209" t="s">
        <v>17068</v>
      </c>
      <c r="AE2571" s="210">
        <v>2638.49</v>
      </c>
      <c r="AF2571" s="93"/>
      <c r="AG2571" s="201" t="s">
        <v>32591</v>
      </c>
      <c r="AH2571" s="202">
        <v>11466.11</v>
      </c>
      <c r="AJ2571" s="292"/>
      <c r="AK2571" s="293"/>
      <c r="AM2571" s="265" t="s">
        <v>44035</v>
      </c>
      <c r="AN2571" s="266">
        <v>10980.88</v>
      </c>
      <c r="AP2571" s="233" t="s">
        <v>11903</v>
      </c>
      <c r="AQ2571" s="234">
        <v>819421.56</v>
      </c>
      <c r="AS2571" s="211" t="s">
        <v>8379</v>
      </c>
      <c r="AT2571" s="212">
        <v>2275.4</v>
      </c>
    </row>
    <row r="2572" spans="5:46" x14ac:dyDescent="0.3">
      <c r="E2572" s="271" t="s">
        <v>43710</v>
      </c>
      <c r="F2572" s="271"/>
      <c r="G2572" s="272">
        <v>18796.8</v>
      </c>
      <c r="I2572" s="227" t="s">
        <v>5704</v>
      </c>
      <c r="J2572" s="227"/>
      <c r="K2572" s="228">
        <v>1085355.3899999999</v>
      </c>
      <c r="M2572" s="205" t="s">
        <v>2819</v>
      </c>
      <c r="N2572" s="205"/>
      <c r="O2572" s="206">
        <v>18372</v>
      </c>
      <c r="U2572" s="309" t="s">
        <v>67468</v>
      </c>
      <c r="V2572" s="310">
        <v>877.56</v>
      </c>
      <c r="X2572" s="267" t="s">
        <v>33251</v>
      </c>
      <c r="Y2572" s="268">
        <v>16908.599999999999</v>
      </c>
      <c r="AA2572" s="229" t="s">
        <v>42242</v>
      </c>
      <c r="AB2572" s="230">
        <v>10500</v>
      </c>
      <c r="AD2572" s="209" t="s">
        <v>17069</v>
      </c>
      <c r="AE2572" s="210">
        <v>671.57</v>
      </c>
      <c r="AF2572" s="93"/>
      <c r="AG2572" s="201" t="s">
        <v>32592</v>
      </c>
      <c r="AH2572" s="202">
        <v>3615.76</v>
      </c>
      <c r="AJ2572" s="292"/>
      <c r="AK2572" s="293"/>
      <c r="AM2572" s="265" t="s">
        <v>44037</v>
      </c>
      <c r="AN2572" s="266">
        <v>18796.8</v>
      </c>
      <c r="AP2572" s="233" t="s">
        <v>11904</v>
      </c>
      <c r="AQ2572" s="234">
        <v>1085355.3899999999</v>
      </c>
      <c r="AS2572" s="211" t="s">
        <v>9037</v>
      </c>
      <c r="AT2572" s="212">
        <v>4135.96</v>
      </c>
    </row>
    <row r="2573" spans="5:46" x14ac:dyDescent="0.3">
      <c r="E2573" s="271" t="s">
        <v>43711</v>
      </c>
      <c r="F2573" s="271"/>
      <c r="G2573" s="272">
        <v>30738.87</v>
      </c>
      <c r="I2573" s="227" t="s">
        <v>5702</v>
      </c>
      <c r="J2573" s="227"/>
      <c r="K2573" s="228">
        <v>53188.84</v>
      </c>
      <c r="M2573" s="205" t="s">
        <v>2820</v>
      </c>
      <c r="N2573" s="205"/>
      <c r="O2573" s="206">
        <v>103.96</v>
      </c>
      <c r="U2573" s="309" t="s">
        <v>67469</v>
      </c>
      <c r="V2573" s="310">
        <v>52.16</v>
      </c>
      <c r="X2573" s="267" t="s">
        <v>33252</v>
      </c>
      <c r="Y2573" s="268">
        <v>261200</v>
      </c>
      <c r="AA2573" s="229" t="s">
        <v>40161</v>
      </c>
      <c r="AB2573" s="230">
        <v>18942.849999999999</v>
      </c>
      <c r="AD2573" s="209" t="s">
        <v>17070</v>
      </c>
      <c r="AE2573" s="210">
        <v>16000</v>
      </c>
      <c r="AF2573" s="93"/>
      <c r="AG2573" s="201" t="s">
        <v>32593</v>
      </c>
      <c r="AH2573" s="202">
        <v>1139.17</v>
      </c>
      <c r="AJ2573" s="292"/>
      <c r="AK2573" s="293"/>
      <c r="AM2573" s="265" t="s">
        <v>44038</v>
      </c>
      <c r="AN2573" s="266">
        <v>30738.87</v>
      </c>
      <c r="AP2573" s="233" t="s">
        <v>11902</v>
      </c>
      <c r="AQ2573" s="234">
        <v>53188.84</v>
      </c>
      <c r="AS2573" s="211" t="s">
        <v>10516</v>
      </c>
      <c r="AT2573" s="212">
        <v>21173.21</v>
      </c>
    </row>
    <row r="2574" spans="5:46" x14ac:dyDescent="0.3">
      <c r="E2574" s="271" t="s">
        <v>43712</v>
      </c>
      <c r="F2574" s="271"/>
      <c r="G2574" s="272">
        <v>1246</v>
      </c>
      <c r="I2574" s="227" t="s">
        <v>5705</v>
      </c>
      <c r="J2574" s="227"/>
      <c r="K2574" s="228">
        <v>3795782.92</v>
      </c>
      <c r="M2574" s="205" t="s">
        <v>2821</v>
      </c>
      <c r="N2574" s="205"/>
      <c r="O2574" s="206">
        <v>696.49</v>
      </c>
      <c r="U2574" s="309" t="s">
        <v>67470</v>
      </c>
      <c r="V2574" s="310">
        <v>9090.52</v>
      </c>
      <c r="X2574" s="267" t="s">
        <v>33253</v>
      </c>
      <c r="Y2574" s="268">
        <v>67814.55</v>
      </c>
      <c r="AA2574" s="229" t="s">
        <v>40162</v>
      </c>
      <c r="AB2574" s="230">
        <v>1449.15</v>
      </c>
      <c r="AD2574" s="209" t="s">
        <v>17071</v>
      </c>
      <c r="AE2574" s="210">
        <v>6207.51</v>
      </c>
      <c r="AF2574" s="93"/>
      <c r="AG2574" s="201" t="s">
        <v>32594</v>
      </c>
      <c r="AH2574" s="202">
        <v>1499.7</v>
      </c>
      <c r="AJ2574" s="292"/>
      <c r="AK2574" s="293"/>
      <c r="AM2574" s="265" t="s">
        <v>44039</v>
      </c>
      <c r="AN2574" s="266">
        <v>1246</v>
      </c>
      <c r="AP2574" s="233" t="s">
        <v>11905</v>
      </c>
      <c r="AQ2574" s="234">
        <v>3795782.92</v>
      </c>
      <c r="AS2574" s="211" t="s">
        <v>9543</v>
      </c>
      <c r="AT2574" s="212">
        <v>2092.06</v>
      </c>
    </row>
    <row r="2575" spans="5:46" x14ac:dyDescent="0.3">
      <c r="E2575" s="271" t="s">
        <v>43714</v>
      </c>
      <c r="F2575" s="271"/>
      <c r="G2575" s="272">
        <v>5749</v>
      </c>
      <c r="I2575" s="227" t="s">
        <v>5706</v>
      </c>
      <c r="J2575" s="227"/>
      <c r="K2575" s="228">
        <v>69323.44</v>
      </c>
      <c r="M2575" s="205" t="s">
        <v>2822</v>
      </c>
      <c r="N2575" s="205"/>
      <c r="O2575" s="206">
        <v>13977</v>
      </c>
      <c r="U2575" s="309" t="s">
        <v>58224</v>
      </c>
      <c r="V2575" s="310">
        <v>4318.5200000000004</v>
      </c>
      <c r="X2575" s="267" t="s">
        <v>34691</v>
      </c>
      <c r="Y2575" s="268">
        <v>145451.01</v>
      </c>
      <c r="AA2575" s="229" t="s">
        <v>51843</v>
      </c>
      <c r="AB2575" s="230">
        <v>6720</v>
      </c>
      <c r="AD2575" s="209" t="s">
        <v>13203</v>
      </c>
      <c r="AE2575" s="210">
        <v>23122.240000000002</v>
      </c>
      <c r="AF2575" s="93"/>
      <c r="AG2575" s="201" t="s">
        <v>32595</v>
      </c>
      <c r="AH2575" s="202">
        <v>1714.21</v>
      </c>
      <c r="AJ2575" s="292"/>
      <c r="AK2575" s="293"/>
      <c r="AM2575" s="265" t="s">
        <v>44041</v>
      </c>
      <c r="AN2575" s="266">
        <v>5749</v>
      </c>
      <c r="AP2575" s="233" t="s">
        <v>11906</v>
      </c>
      <c r="AQ2575" s="234">
        <v>69323.44</v>
      </c>
      <c r="AS2575" s="211" t="s">
        <v>11137</v>
      </c>
      <c r="AT2575" s="212">
        <v>8837.25</v>
      </c>
    </row>
    <row r="2576" spans="5:46" x14ac:dyDescent="0.3">
      <c r="E2576" s="271" t="s">
        <v>43715</v>
      </c>
      <c r="F2576" s="271"/>
      <c r="G2576" s="272">
        <v>1230</v>
      </c>
      <c r="I2576" s="227" t="s">
        <v>5707</v>
      </c>
      <c r="J2576" s="227"/>
      <c r="K2576" s="228">
        <v>1335033.07</v>
      </c>
      <c r="M2576" s="205" t="s">
        <v>2823</v>
      </c>
      <c r="N2576" s="205"/>
      <c r="O2576" s="206">
        <v>6602</v>
      </c>
      <c r="U2576" s="309" t="s">
        <v>66590</v>
      </c>
      <c r="V2576" s="310">
        <v>19143.62</v>
      </c>
      <c r="X2576" s="267" t="s">
        <v>44544</v>
      </c>
      <c r="Y2576" s="268">
        <v>4331</v>
      </c>
      <c r="AA2576" s="229" t="s">
        <v>51844</v>
      </c>
      <c r="AB2576" s="230">
        <v>1920</v>
      </c>
      <c r="AD2576" s="209" t="s">
        <v>13204</v>
      </c>
      <c r="AE2576" s="210">
        <v>24949.62</v>
      </c>
      <c r="AF2576" s="93"/>
      <c r="AG2576" s="201" t="s">
        <v>32596</v>
      </c>
      <c r="AH2576" s="202">
        <v>61.96</v>
      </c>
      <c r="AJ2576" s="292"/>
      <c r="AK2576" s="293"/>
      <c r="AM2576" s="265" t="s">
        <v>44042</v>
      </c>
      <c r="AN2576" s="266">
        <v>1230</v>
      </c>
      <c r="AP2576" s="233" t="s">
        <v>11907</v>
      </c>
      <c r="AQ2576" s="234">
        <v>1335033.07</v>
      </c>
      <c r="AS2576" s="211" t="s">
        <v>11359</v>
      </c>
      <c r="AT2576" s="212">
        <v>4445</v>
      </c>
    </row>
    <row r="2577" spans="5:46" x14ac:dyDescent="0.3">
      <c r="E2577" s="271" t="s">
        <v>43717</v>
      </c>
      <c r="F2577" s="271"/>
      <c r="G2577" s="272">
        <v>326921.19</v>
      </c>
      <c r="I2577" s="227" t="s">
        <v>5708</v>
      </c>
      <c r="J2577" s="227"/>
      <c r="K2577" s="228">
        <v>273144.42</v>
      </c>
      <c r="M2577" s="205" t="s">
        <v>2824</v>
      </c>
      <c r="N2577" s="205"/>
      <c r="O2577" s="206">
        <v>9320.2900000000009</v>
      </c>
      <c r="U2577" s="309" t="s">
        <v>66591</v>
      </c>
      <c r="V2577" s="310">
        <v>3295.47</v>
      </c>
      <c r="X2577" s="267" t="s">
        <v>17222</v>
      </c>
      <c r="Y2577" s="268">
        <v>267164.79999999999</v>
      </c>
      <c r="AA2577" s="229" t="s">
        <v>51845</v>
      </c>
      <c r="AB2577" s="230">
        <v>25550</v>
      </c>
      <c r="AD2577" s="209" t="s">
        <v>13205</v>
      </c>
      <c r="AE2577" s="210">
        <v>2746.18</v>
      </c>
      <c r="AF2577" s="93"/>
      <c r="AG2577" s="201" t="s">
        <v>32597</v>
      </c>
      <c r="AH2577" s="202">
        <v>346.09</v>
      </c>
      <c r="AJ2577" s="292"/>
      <c r="AK2577" s="293"/>
      <c r="AM2577" s="265" t="s">
        <v>44045</v>
      </c>
      <c r="AN2577" s="266">
        <v>326921.19</v>
      </c>
      <c r="AP2577" s="233" t="s">
        <v>11908</v>
      </c>
      <c r="AQ2577" s="234">
        <v>273144.42</v>
      </c>
      <c r="AS2577" s="211" t="s">
        <v>9936</v>
      </c>
      <c r="AT2577" s="212">
        <v>73159.88</v>
      </c>
    </row>
    <row r="2578" spans="5:46" x14ac:dyDescent="0.3">
      <c r="E2578" s="271" t="s">
        <v>43718</v>
      </c>
      <c r="F2578" s="271"/>
      <c r="G2578" s="272">
        <v>3600</v>
      </c>
      <c r="I2578" s="227" t="s">
        <v>5709</v>
      </c>
      <c r="J2578" s="227"/>
      <c r="K2578" s="228">
        <v>2113843.41</v>
      </c>
      <c r="M2578" s="205" t="s">
        <v>2825</v>
      </c>
      <c r="N2578" s="205"/>
      <c r="O2578" s="206">
        <v>14817.97</v>
      </c>
      <c r="U2578" s="309" t="s">
        <v>66592</v>
      </c>
      <c r="V2578" s="310">
        <v>9246.93</v>
      </c>
      <c r="X2578" s="267" t="s">
        <v>51865</v>
      </c>
      <c r="Y2578" s="268">
        <v>24577.21</v>
      </c>
      <c r="AA2578" s="229" t="s">
        <v>51846</v>
      </c>
      <c r="AB2578" s="230">
        <v>2615.59</v>
      </c>
      <c r="AD2578" s="209" t="s">
        <v>17072</v>
      </c>
      <c r="AE2578" s="210">
        <v>65006.83</v>
      </c>
      <c r="AF2578" s="93"/>
      <c r="AG2578" s="201" t="s">
        <v>32598</v>
      </c>
      <c r="AH2578" s="202">
        <v>11466.11</v>
      </c>
      <c r="AJ2578" s="292"/>
      <c r="AK2578" s="293"/>
      <c r="AM2578" s="265" t="s">
        <v>44046</v>
      </c>
      <c r="AN2578" s="266">
        <v>3600</v>
      </c>
      <c r="AP2578" s="233" t="s">
        <v>11909</v>
      </c>
      <c r="AQ2578" s="234">
        <v>2113843.41</v>
      </c>
      <c r="AS2578" s="211" t="s">
        <v>6769</v>
      </c>
      <c r="AT2578" s="212">
        <v>106846</v>
      </c>
    </row>
    <row r="2579" spans="5:46" x14ac:dyDescent="0.3">
      <c r="E2579" s="271" t="s">
        <v>43719</v>
      </c>
      <c r="F2579" s="271"/>
      <c r="G2579" s="272">
        <v>10617</v>
      </c>
      <c r="I2579" s="227" t="s">
        <v>5710</v>
      </c>
      <c r="J2579" s="227"/>
      <c r="K2579" s="228">
        <v>71884</v>
      </c>
      <c r="M2579" s="205" t="s">
        <v>2826</v>
      </c>
      <c r="N2579" s="205"/>
      <c r="O2579" s="206">
        <v>11194</v>
      </c>
      <c r="U2579" s="309" t="s">
        <v>66593</v>
      </c>
      <c r="V2579" s="310">
        <v>673.89</v>
      </c>
      <c r="X2579" s="267" t="s">
        <v>40165</v>
      </c>
      <c r="Y2579" s="268">
        <v>63762.87</v>
      </c>
      <c r="AA2579" s="229" t="s">
        <v>51847</v>
      </c>
      <c r="AB2579" s="230">
        <v>8239.7900000000009</v>
      </c>
      <c r="AD2579" s="209" t="s">
        <v>17073</v>
      </c>
      <c r="AE2579" s="210">
        <v>7722.5</v>
      </c>
      <c r="AF2579" s="93"/>
      <c r="AG2579" s="201" t="s">
        <v>25654</v>
      </c>
      <c r="AH2579" s="202">
        <v>3615.76</v>
      </c>
      <c r="AJ2579" s="292"/>
      <c r="AK2579" s="293"/>
      <c r="AM2579" s="265" t="s">
        <v>44048</v>
      </c>
      <c r="AN2579" s="266">
        <v>10617</v>
      </c>
      <c r="AP2579" s="233" t="s">
        <v>11910</v>
      </c>
      <c r="AQ2579" s="234">
        <v>71884</v>
      </c>
      <c r="AS2579" s="211" t="s">
        <v>6964</v>
      </c>
      <c r="AT2579" s="212">
        <v>24305</v>
      </c>
    </row>
    <row r="2580" spans="5:46" x14ac:dyDescent="0.3">
      <c r="E2580" s="271" t="s">
        <v>43721</v>
      </c>
      <c r="F2580" s="271"/>
      <c r="G2580" s="272">
        <v>1571</v>
      </c>
      <c r="I2580" s="227" t="s">
        <v>5711</v>
      </c>
      <c r="J2580" s="227"/>
      <c r="K2580" s="228">
        <v>762319.42</v>
      </c>
      <c r="M2580" s="205" t="s">
        <v>2827</v>
      </c>
      <c r="N2580" s="205"/>
      <c r="O2580" s="206">
        <v>3670</v>
      </c>
      <c r="U2580" s="309" t="s">
        <v>64175</v>
      </c>
      <c r="V2580" s="310">
        <v>2931.46</v>
      </c>
      <c r="X2580" s="267" t="s">
        <v>44545</v>
      </c>
      <c r="Y2580" s="268">
        <v>169101.19</v>
      </c>
      <c r="AA2580" s="229" t="s">
        <v>51848</v>
      </c>
      <c r="AB2580" s="230">
        <v>5372.56</v>
      </c>
      <c r="AD2580" s="209" t="s">
        <v>17074</v>
      </c>
      <c r="AE2580" s="210">
        <v>8697.42</v>
      </c>
      <c r="AF2580" s="93"/>
      <c r="AG2580" s="201" t="s">
        <v>14080</v>
      </c>
      <c r="AH2580" s="202">
        <v>7729.94</v>
      </c>
      <c r="AJ2580" s="292"/>
      <c r="AK2580" s="293"/>
      <c r="AM2580" s="265" t="s">
        <v>44050</v>
      </c>
      <c r="AN2580" s="266">
        <v>1571</v>
      </c>
      <c r="AP2580" s="233" t="s">
        <v>11911</v>
      </c>
      <c r="AQ2580" s="234">
        <v>762319.42</v>
      </c>
      <c r="AS2580" s="211" t="s">
        <v>7171</v>
      </c>
      <c r="AT2580" s="212">
        <v>7374</v>
      </c>
    </row>
    <row r="2581" spans="5:46" x14ac:dyDescent="0.3">
      <c r="E2581" s="271" t="s">
        <v>43723</v>
      </c>
      <c r="F2581" s="271"/>
      <c r="G2581" s="272">
        <v>2532</v>
      </c>
      <c r="I2581" s="227" t="s">
        <v>5712</v>
      </c>
      <c r="J2581" s="227"/>
      <c r="K2581" s="228">
        <v>5008117.49</v>
      </c>
      <c r="M2581" s="205" t="s">
        <v>2828</v>
      </c>
      <c r="N2581" s="205"/>
      <c r="O2581" s="206">
        <v>3719</v>
      </c>
      <c r="U2581" s="309" t="s">
        <v>64176</v>
      </c>
      <c r="V2581" s="310">
        <v>1420.02</v>
      </c>
      <c r="X2581" s="267" t="s">
        <v>33254</v>
      </c>
      <c r="Y2581" s="268">
        <v>33642.589999999997</v>
      </c>
      <c r="AA2581" s="229" t="s">
        <v>51849</v>
      </c>
      <c r="AB2581" s="230">
        <v>1000</v>
      </c>
      <c r="AD2581" s="209" t="s">
        <v>13206</v>
      </c>
      <c r="AE2581" s="210">
        <v>145947.21</v>
      </c>
      <c r="AF2581" s="93"/>
      <c r="AG2581" s="201" t="s">
        <v>14081</v>
      </c>
      <c r="AH2581" s="202">
        <v>4504.8999999999996</v>
      </c>
      <c r="AJ2581" s="292"/>
      <c r="AK2581" s="293"/>
      <c r="AM2581" s="265" t="s">
        <v>44052</v>
      </c>
      <c r="AN2581" s="266">
        <v>2532</v>
      </c>
      <c r="AP2581" s="233" t="s">
        <v>11912</v>
      </c>
      <c r="AQ2581" s="234">
        <v>5008117.49</v>
      </c>
      <c r="AS2581" s="211" t="s">
        <v>7446</v>
      </c>
      <c r="AT2581" s="212">
        <v>86704</v>
      </c>
    </row>
    <row r="2582" spans="5:46" x14ac:dyDescent="0.3">
      <c r="E2582" s="271" t="s">
        <v>43726</v>
      </c>
      <c r="F2582" s="271"/>
      <c r="G2582" s="272">
        <v>11692</v>
      </c>
      <c r="I2582" s="227" t="s">
        <v>5713</v>
      </c>
      <c r="J2582" s="227"/>
      <c r="K2582" s="228">
        <v>533745.30000000005</v>
      </c>
      <c r="M2582" s="205" t="s">
        <v>2829</v>
      </c>
      <c r="N2582" s="205"/>
      <c r="O2582" s="206">
        <v>7686</v>
      </c>
      <c r="U2582" s="309" t="s">
        <v>63657</v>
      </c>
      <c r="V2582" s="310">
        <v>428.3</v>
      </c>
      <c r="X2582" s="267" t="s">
        <v>49721</v>
      </c>
      <c r="Y2582" s="268">
        <v>41216.129999999997</v>
      </c>
      <c r="AA2582" s="229" t="s">
        <v>51850</v>
      </c>
      <c r="AB2582" s="230">
        <v>6720</v>
      </c>
      <c r="AD2582" s="209" t="s">
        <v>17075</v>
      </c>
      <c r="AE2582" s="210">
        <v>19760.93</v>
      </c>
      <c r="AF2582" s="93"/>
      <c r="AG2582" s="201" t="s">
        <v>14082</v>
      </c>
      <c r="AH2582" s="202">
        <v>297.39</v>
      </c>
      <c r="AJ2582" s="292"/>
      <c r="AK2582" s="293"/>
      <c r="AM2582" s="265" t="s">
        <v>44055</v>
      </c>
      <c r="AN2582" s="266">
        <v>11692</v>
      </c>
      <c r="AP2582" s="233" t="s">
        <v>11913</v>
      </c>
      <c r="AQ2582" s="234">
        <v>533745.30000000005</v>
      </c>
      <c r="AS2582" s="211" t="s">
        <v>7628</v>
      </c>
      <c r="AT2582" s="212">
        <v>158718</v>
      </c>
    </row>
    <row r="2583" spans="5:46" x14ac:dyDescent="0.3">
      <c r="E2583" s="271" t="s">
        <v>43727</v>
      </c>
      <c r="F2583" s="271"/>
      <c r="G2583" s="272">
        <v>2347</v>
      </c>
      <c r="I2583" s="227" t="s">
        <v>5714</v>
      </c>
      <c r="J2583" s="227"/>
      <c r="K2583" s="228">
        <v>15539403.390000001</v>
      </c>
      <c r="M2583" s="205" t="s">
        <v>2830</v>
      </c>
      <c r="N2583" s="205"/>
      <c r="O2583" s="206">
        <v>7180.64</v>
      </c>
      <c r="U2583" s="309" t="s">
        <v>63658</v>
      </c>
      <c r="V2583" s="310">
        <v>613.15</v>
      </c>
      <c r="X2583" s="267" t="s">
        <v>34692</v>
      </c>
      <c r="Y2583" s="268">
        <v>294204.84999999998</v>
      </c>
      <c r="AA2583" s="229" t="s">
        <v>51851</v>
      </c>
      <c r="AB2583" s="230">
        <v>590.58000000000004</v>
      </c>
      <c r="AD2583" s="209" t="s">
        <v>17076</v>
      </c>
      <c r="AE2583" s="210">
        <v>81139.94</v>
      </c>
      <c r="AF2583" s="93"/>
      <c r="AG2583" s="201" t="s">
        <v>14083</v>
      </c>
      <c r="AH2583" s="202">
        <v>2061.6999999999998</v>
      </c>
      <c r="AJ2583" s="292"/>
      <c r="AK2583" s="293"/>
      <c r="AM2583" s="265" t="s">
        <v>44056</v>
      </c>
      <c r="AN2583" s="266">
        <v>2347</v>
      </c>
      <c r="AP2583" s="233" t="s">
        <v>11914</v>
      </c>
      <c r="AQ2583" s="234">
        <v>15539403.390000001</v>
      </c>
      <c r="AS2583" s="211" t="s">
        <v>7849</v>
      </c>
      <c r="AT2583" s="212">
        <v>12290</v>
      </c>
    </row>
    <row r="2584" spans="5:46" x14ac:dyDescent="0.3">
      <c r="E2584" s="271" t="s">
        <v>43728</v>
      </c>
      <c r="F2584" s="271"/>
      <c r="G2584" s="272">
        <v>1674.55</v>
      </c>
      <c r="I2584" s="227" t="s">
        <v>5719</v>
      </c>
      <c r="J2584" s="227"/>
      <c r="K2584" s="228">
        <v>3708288.34</v>
      </c>
      <c r="M2584" s="205" t="s">
        <v>2831</v>
      </c>
      <c r="N2584" s="205"/>
      <c r="O2584" s="206">
        <v>5978.71</v>
      </c>
      <c r="U2584" s="309" t="s">
        <v>63659</v>
      </c>
      <c r="V2584" s="310">
        <v>1182.95</v>
      </c>
      <c r="X2584" s="267" t="s">
        <v>55891</v>
      </c>
      <c r="Y2584" s="268">
        <v>3790.64</v>
      </c>
      <c r="AA2584" s="229" t="s">
        <v>51852</v>
      </c>
      <c r="AB2584" s="230">
        <v>1860.52</v>
      </c>
      <c r="AD2584" s="209" t="s">
        <v>17077</v>
      </c>
      <c r="AE2584" s="210">
        <v>189747.36</v>
      </c>
      <c r="AF2584" s="93"/>
      <c r="AG2584" s="201" t="s">
        <v>14084</v>
      </c>
      <c r="AH2584" s="202">
        <v>3760.29</v>
      </c>
      <c r="AJ2584" s="292"/>
      <c r="AK2584" s="293"/>
      <c r="AM2584" s="265" t="s">
        <v>44057</v>
      </c>
      <c r="AN2584" s="266">
        <v>1674.55</v>
      </c>
      <c r="AP2584" s="233" t="s">
        <v>11919</v>
      </c>
      <c r="AQ2584" s="234">
        <v>3708288.34</v>
      </c>
      <c r="AS2584" s="211" t="s">
        <v>8105</v>
      </c>
      <c r="AT2584" s="212">
        <v>22640</v>
      </c>
    </row>
    <row r="2585" spans="5:46" x14ac:dyDescent="0.3">
      <c r="E2585" s="271" t="s">
        <v>43729</v>
      </c>
      <c r="F2585" s="271"/>
      <c r="G2585" s="272">
        <v>17808.3</v>
      </c>
      <c r="I2585" s="227" t="s">
        <v>5715</v>
      </c>
      <c r="J2585" s="227"/>
      <c r="K2585" s="228">
        <v>132094.42000000001</v>
      </c>
      <c r="M2585" s="205" t="s">
        <v>2832</v>
      </c>
      <c r="N2585" s="205"/>
      <c r="O2585" s="206">
        <v>4858</v>
      </c>
      <c r="U2585" s="309" t="s">
        <v>61091</v>
      </c>
      <c r="V2585" s="310">
        <v>21000</v>
      </c>
      <c r="X2585" s="267" t="s">
        <v>58450</v>
      </c>
      <c r="Y2585" s="268">
        <v>4750</v>
      </c>
      <c r="AA2585" s="229" t="s">
        <v>51853</v>
      </c>
      <c r="AB2585" s="230">
        <v>1622.2</v>
      </c>
      <c r="AD2585" s="209" t="s">
        <v>17078</v>
      </c>
      <c r="AE2585" s="210">
        <v>170519.67999999999</v>
      </c>
      <c r="AF2585" s="93"/>
      <c r="AG2585" s="201" t="s">
        <v>14085</v>
      </c>
      <c r="AH2585" s="202">
        <v>2082.6</v>
      </c>
      <c r="AJ2585" s="292"/>
      <c r="AK2585" s="293"/>
      <c r="AM2585" s="265" t="s">
        <v>44058</v>
      </c>
      <c r="AN2585" s="266">
        <v>17808.3</v>
      </c>
      <c r="AP2585" s="233" t="s">
        <v>11915</v>
      </c>
      <c r="AQ2585" s="234">
        <v>132094.42000000001</v>
      </c>
      <c r="AS2585" s="211" t="s">
        <v>8380</v>
      </c>
      <c r="AT2585" s="212">
        <v>84449</v>
      </c>
    </row>
    <row r="2586" spans="5:46" x14ac:dyDescent="0.3">
      <c r="E2586" s="271" t="s">
        <v>43730</v>
      </c>
      <c r="F2586" s="271"/>
      <c r="G2586" s="272">
        <v>185389</v>
      </c>
      <c r="I2586" s="227" t="s">
        <v>5716</v>
      </c>
      <c r="J2586" s="227"/>
      <c r="K2586" s="228">
        <v>236806.45</v>
      </c>
      <c r="M2586" s="205" t="s">
        <v>2833</v>
      </c>
      <c r="N2586" s="205"/>
      <c r="O2586" s="206">
        <v>8442</v>
      </c>
      <c r="U2586" s="309" t="s">
        <v>64177</v>
      </c>
      <c r="V2586" s="310">
        <v>1183.6600000000001</v>
      </c>
      <c r="X2586" s="267" t="s">
        <v>55892</v>
      </c>
      <c r="Y2586" s="268">
        <v>653.35</v>
      </c>
      <c r="AA2586" s="229" t="s">
        <v>49714</v>
      </c>
      <c r="AB2586" s="230">
        <v>3430</v>
      </c>
      <c r="AD2586" s="209" t="s">
        <v>17079</v>
      </c>
      <c r="AE2586" s="210">
        <v>63228.93</v>
      </c>
      <c r="AF2586" s="93"/>
      <c r="AG2586" s="201" t="s">
        <v>25656</v>
      </c>
      <c r="AH2586" s="202">
        <v>61.96</v>
      </c>
      <c r="AJ2586" s="292"/>
      <c r="AK2586" s="293"/>
      <c r="AM2586" s="265" t="s">
        <v>44059</v>
      </c>
      <c r="AN2586" s="266">
        <v>185389</v>
      </c>
      <c r="AP2586" s="233" t="s">
        <v>11916</v>
      </c>
      <c r="AQ2586" s="234">
        <v>236806.45</v>
      </c>
      <c r="AS2586" s="211" t="s">
        <v>8556</v>
      </c>
      <c r="AT2586" s="212">
        <v>194583</v>
      </c>
    </row>
    <row r="2587" spans="5:46" x14ac:dyDescent="0.3">
      <c r="E2587" s="271" t="s">
        <v>43731</v>
      </c>
      <c r="F2587" s="271"/>
      <c r="G2587" s="272">
        <v>2843</v>
      </c>
      <c r="I2587" s="227" t="s">
        <v>5720</v>
      </c>
      <c r="J2587" s="227"/>
      <c r="K2587" s="228">
        <v>3302736.23</v>
      </c>
      <c r="M2587" s="205" t="s">
        <v>4145</v>
      </c>
      <c r="N2587" s="205"/>
      <c r="O2587" s="206">
        <v>5376.56</v>
      </c>
      <c r="U2587" s="309" t="s">
        <v>60329</v>
      </c>
      <c r="V2587" s="310">
        <v>12646.8</v>
      </c>
      <c r="X2587" s="267" t="s">
        <v>55893</v>
      </c>
      <c r="Y2587" s="268">
        <v>1602.46</v>
      </c>
      <c r="AA2587" s="229" t="s">
        <v>51854</v>
      </c>
      <c r="AB2587" s="230">
        <v>617.70000000000005</v>
      </c>
      <c r="AD2587" s="209" t="s">
        <v>17080</v>
      </c>
      <c r="AE2587" s="210">
        <v>5744.65</v>
      </c>
      <c r="AF2587" s="93"/>
      <c r="AG2587" s="201" t="s">
        <v>14086</v>
      </c>
      <c r="AH2587" s="202">
        <v>2688.07</v>
      </c>
      <c r="AJ2587" s="292"/>
      <c r="AK2587" s="293"/>
      <c r="AM2587" s="265" t="s">
        <v>44060</v>
      </c>
      <c r="AN2587" s="266">
        <v>2843</v>
      </c>
      <c r="AP2587" s="233" t="s">
        <v>11920</v>
      </c>
      <c r="AQ2587" s="234">
        <v>3302736.23</v>
      </c>
      <c r="AS2587" s="211" t="s">
        <v>8763</v>
      </c>
      <c r="AT2587" s="212">
        <v>9506</v>
      </c>
    </row>
    <row r="2588" spans="5:46" x14ac:dyDescent="0.3">
      <c r="E2588" s="271" t="s">
        <v>43732</v>
      </c>
      <c r="F2588" s="271"/>
      <c r="G2588" s="272">
        <v>37013</v>
      </c>
      <c r="I2588" s="227" t="s">
        <v>5721</v>
      </c>
      <c r="J2588" s="227"/>
      <c r="K2588" s="228">
        <v>4306</v>
      </c>
      <c r="M2588" s="205" t="s">
        <v>2834</v>
      </c>
      <c r="N2588" s="205"/>
      <c r="O2588" s="206">
        <v>12549</v>
      </c>
      <c r="U2588" s="309" t="s">
        <v>60330</v>
      </c>
      <c r="V2588" s="310">
        <v>932.25</v>
      </c>
      <c r="X2588" s="267" t="s">
        <v>64082</v>
      </c>
      <c r="Y2588" s="268">
        <v>192</v>
      </c>
      <c r="AA2588" s="229" t="s">
        <v>17139</v>
      </c>
      <c r="AB2588" s="230">
        <v>5178.9799999999996</v>
      </c>
      <c r="AD2588" s="209" t="s">
        <v>17081</v>
      </c>
      <c r="AE2588" s="210">
        <v>11000</v>
      </c>
      <c r="AF2588" s="93"/>
      <c r="AG2588" s="201" t="s">
        <v>32599</v>
      </c>
      <c r="AH2588" s="202">
        <v>346.09</v>
      </c>
      <c r="AJ2588" s="292"/>
      <c r="AK2588" s="293"/>
      <c r="AM2588" s="265" t="s">
        <v>44061</v>
      </c>
      <c r="AN2588" s="266">
        <v>37013</v>
      </c>
      <c r="AP2588" s="233" t="s">
        <v>11921</v>
      </c>
      <c r="AQ2588" s="234">
        <v>4306</v>
      </c>
      <c r="AS2588" s="211" t="s">
        <v>9038</v>
      </c>
      <c r="AT2588" s="212">
        <v>34792</v>
      </c>
    </row>
    <row r="2589" spans="5:46" x14ac:dyDescent="0.3">
      <c r="E2589" s="271" t="s">
        <v>43733</v>
      </c>
      <c r="F2589" s="271"/>
      <c r="G2589" s="272">
        <v>77449</v>
      </c>
      <c r="I2589" s="227" t="s">
        <v>5722</v>
      </c>
      <c r="J2589" s="227"/>
      <c r="K2589" s="228">
        <v>6773184.7199999997</v>
      </c>
      <c r="M2589" s="205" t="s">
        <v>2835</v>
      </c>
      <c r="N2589" s="205"/>
      <c r="O2589" s="206">
        <v>1671.56</v>
      </c>
      <c r="U2589" s="309" t="s">
        <v>60331</v>
      </c>
      <c r="V2589" s="310">
        <v>3048.95</v>
      </c>
      <c r="X2589" s="267" t="s">
        <v>54939</v>
      </c>
      <c r="Y2589" s="268">
        <v>1800</v>
      </c>
      <c r="AA2589" s="229" t="s">
        <v>38932</v>
      </c>
      <c r="AB2589" s="230">
        <v>70204.89</v>
      </c>
      <c r="AD2589" s="209" t="s">
        <v>17082</v>
      </c>
      <c r="AE2589" s="210">
        <v>521.35</v>
      </c>
      <c r="AF2589" s="93"/>
      <c r="AG2589" s="201" t="s">
        <v>14087</v>
      </c>
      <c r="AH2589" s="202">
        <v>16892.32</v>
      </c>
      <c r="AJ2589" s="292"/>
      <c r="AK2589" s="293"/>
      <c r="AM2589" s="265" t="s">
        <v>44062</v>
      </c>
      <c r="AN2589" s="266">
        <v>77449</v>
      </c>
      <c r="AP2589" s="233" t="s">
        <v>11922</v>
      </c>
      <c r="AQ2589" s="234">
        <v>6773184.7199999997</v>
      </c>
      <c r="AS2589" s="211" t="s">
        <v>9356</v>
      </c>
      <c r="AT2589" s="212">
        <v>914038.41</v>
      </c>
    </row>
    <row r="2590" spans="5:46" x14ac:dyDescent="0.3">
      <c r="E2590" s="271" t="s">
        <v>43734</v>
      </c>
      <c r="F2590" s="271"/>
      <c r="G2590" s="272">
        <v>48826.16</v>
      </c>
      <c r="I2590" s="227" t="s">
        <v>5723</v>
      </c>
      <c r="J2590" s="227"/>
      <c r="K2590" s="228">
        <v>45744.65</v>
      </c>
      <c r="M2590" s="205" t="s">
        <v>2836</v>
      </c>
      <c r="N2590" s="205"/>
      <c r="O2590" s="206">
        <v>1951</v>
      </c>
      <c r="U2590" s="309" t="s">
        <v>67471</v>
      </c>
      <c r="V2590" s="310">
        <v>-1245.49</v>
      </c>
      <c r="X2590" s="267" t="s">
        <v>51866</v>
      </c>
      <c r="Y2590" s="268">
        <v>478.37</v>
      </c>
      <c r="AA2590" s="229" t="s">
        <v>17140</v>
      </c>
      <c r="AB2590" s="230">
        <v>90171.03</v>
      </c>
      <c r="AD2590" s="209" t="s">
        <v>17083</v>
      </c>
      <c r="AE2590" s="210">
        <v>7426.6</v>
      </c>
      <c r="AF2590" s="93"/>
      <c r="AG2590" s="201" t="s">
        <v>32600</v>
      </c>
      <c r="AH2590" s="202">
        <v>111830.78</v>
      </c>
      <c r="AJ2590" s="292"/>
      <c r="AK2590" s="293"/>
      <c r="AM2590" s="265" t="s">
        <v>44063</v>
      </c>
      <c r="AN2590" s="266">
        <v>48826.16</v>
      </c>
      <c r="AP2590" s="233" t="s">
        <v>11923</v>
      </c>
      <c r="AQ2590" s="234">
        <v>45744.65</v>
      </c>
      <c r="AS2590" s="211" t="s">
        <v>9669</v>
      </c>
      <c r="AT2590" s="212">
        <v>11599.16</v>
      </c>
    </row>
    <row r="2591" spans="5:46" x14ac:dyDescent="0.3">
      <c r="E2591" s="271" t="s">
        <v>43735</v>
      </c>
      <c r="F2591" s="271"/>
      <c r="G2591" s="272">
        <v>21199</v>
      </c>
      <c r="I2591" s="227" t="s">
        <v>5724</v>
      </c>
      <c r="J2591" s="227"/>
      <c r="K2591" s="228">
        <v>161154</v>
      </c>
      <c r="M2591" s="205" t="s">
        <v>2837</v>
      </c>
      <c r="N2591" s="205"/>
      <c r="O2591" s="206">
        <v>106965</v>
      </c>
      <c r="U2591" s="309" t="s">
        <v>49817</v>
      </c>
      <c r="V2591" s="310">
        <v>19258.78</v>
      </c>
      <c r="X2591" s="267" t="s">
        <v>51867</v>
      </c>
      <c r="Y2591" s="268">
        <v>11970.55</v>
      </c>
      <c r="AA2591" s="229" t="s">
        <v>46733</v>
      </c>
      <c r="AB2591" s="230">
        <v>705.51</v>
      </c>
      <c r="AD2591" s="209" t="s">
        <v>17084</v>
      </c>
      <c r="AE2591" s="210">
        <v>6418.58</v>
      </c>
      <c r="AF2591" s="93"/>
      <c r="AG2591" s="201" t="s">
        <v>32601</v>
      </c>
      <c r="AH2591" s="202">
        <v>1605</v>
      </c>
      <c r="AJ2591" s="292"/>
      <c r="AK2591" s="293"/>
      <c r="AM2591" s="265" t="s">
        <v>44064</v>
      </c>
      <c r="AN2591" s="266">
        <v>21199</v>
      </c>
      <c r="AP2591" s="233" t="s">
        <v>11924</v>
      </c>
      <c r="AQ2591" s="234">
        <v>161154</v>
      </c>
      <c r="AS2591" s="211" t="s">
        <v>11622</v>
      </c>
      <c r="AT2591" s="212">
        <v>26055.67</v>
      </c>
    </row>
    <row r="2592" spans="5:46" x14ac:dyDescent="0.3">
      <c r="E2592" s="271" t="s">
        <v>43737</v>
      </c>
      <c r="F2592" s="271"/>
      <c r="G2592" s="272">
        <v>4323</v>
      </c>
      <c r="I2592" s="227" t="s">
        <v>5725</v>
      </c>
      <c r="J2592" s="227"/>
      <c r="K2592" s="228">
        <v>1158609.6299999999</v>
      </c>
      <c r="M2592" s="205" t="s">
        <v>2838</v>
      </c>
      <c r="N2592" s="205"/>
      <c r="O2592" s="206">
        <v>2714.48</v>
      </c>
      <c r="U2592" s="309" t="s">
        <v>67472</v>
      </c>
      <c r="V2592" s="310">
        <v>3450</v>
      </c>
      <c r="X2592" s="267" t="s">
        <v>55894</v>
      </c>
      <c r="Y2592" s="268">
        <v>3840</v>
      </c>
      <c r="AA2592" s="229" t="s">
        <v>33234</v>
      </c>
      <c r="AB2592" s="230">
        <v>15639.59</v>
      </c>
      <c r="AD2592" s="209" t="s">
        <v>17085</v>
      </c>
      <c r="AE2592" s="210">
        <v>17707.57</v>
      </c>
      <c r="AF2592" s="93"/>
      <c r="AG2592" s="201" t="s">
        <v>32602</v>
      </c>
      <c r="AH2592" s="202">
        <v>34892.720000000001</v>
      </c>
      <c r="AJ2592" s="292"/>
      <c r="AK2592" s="293"/>
      <c r="AM2592" s="265" t="s">
        <v>44066</v>
      </c>
      <c r="AN2592" s="266">
        <v>4323</v>
      </c>
      <c r="AP2592" s="233" t="s">
        <v>11925</v>
      </c>
      <c r="AQ2592" s="234">
        <v>1158609.6299999999</v>
      </c>
      <c r="AS2592" s="211" t="s">
        <v>11967</v>
      </c>
      <c r="AT2592" s="212">
        <v>191748.75</v>
      </c>
    </row>
    <row r="2593" spans="5:46" x14ac:dyDescent="0.3">
      <c r="E2593" s="271" t="s">
        <v>43743</v>
      </c>
      <c r="F2593" s="271"/>
      <c r="G2593" s="272">
        <v>510</v>
      </c>
      <c r="I2593" s="227" t="s">
        <v>5726</v>
      </c>
      <c r="J2593" s="227"/>
      <c r="K2593" s="228">
        <v>8038522.9299999997</v>
      </c>
      <c r="M2593" s="205" t="s">
        <v>2839</v>
      </c>
      <c r="N2593" s="205"/>
      <c r="O2593" s="206">
        <v>2348.02</v>
      </c>
      <c r="U2593" s="309" t="s">
        <v>67473</v>
      </c>
      <c r="V2593" s="310">
        <v>517.29</v>
      </c>
      <c r="X2593" s="267" t="s">
        <v>55895</v>
      </c>
      <c r="Y2593" s="268">
        <v>293.76</v>
      </c>
      <c r="AA2593" s="229" t="s">
        <v>17141</v>
      </c>
      <c r="AB2593" s="230">
        <v>33269.870000000003</v>
      </c>
      <c r="AD2593" s="209" t="s">
        <v>17086</v>
      </c>
      <c r="AE2593" s="210">
        <v>1064.72</v>
      </c>
      <c r="AF2593" s="93"/>
      <c r="AG2593" s="201" t="s">
        <v>32603</v>
      </c>
      <c r="AH2593" s="202">
        <v>61746.5</v>
      </c>
      <c r="AJ2593" s="292"/>
      <c r="AK2593" s="293"/>
      <c r="AM2593" s="265" t="s">
        <v>44072</v>
      </c>
      <c r="AN2593" s="266">
        <v>510</v>
      </c>
      <c r="AP2593" s="233" t="s">
        <v>11926</v>
      </c>
      <c r="AQ2593" s="234">
        <v>8038522.9299999997</v>
      </c>
      <c r="AS2593" s="211" t="s">
        <v>9937</v>
      </c>
      <c r="AT2593" s="212">
        <v>1885648.99</v>
      </c>
    </row>
    <row r="2594" spans="5:46" x14ac:dyDescent="0.3">
      <c r="E2594" s="271" t="s">
        <v>43744</v>
      </c>
      <c r="F2594" s="271"/>
      <c r="G2594" s="272">
        <v>2155</v>
      </c>
      <c r="I2594" s="227" t="s">
        <v>5727</v>
      </c>
      <c r="J2594" s="227"/>
      <c r="K2594" s="228">
        <v>64844</v>
      </c>
      <c r="M2594" s="205" t="s">
        <v>2840</v>
      </c>
      <c r="N2594" s="205"/>
      <c r="O2594" s="206">
        <v>4117</v>
      </c>
      <c r="U2594" s="309" t="s">
        <v>61365</v>
      </c>
      <c r="V2594" s="310">
        <v>26055.48</v>
      </c>
      <c r="X2594" s="267" t="s">
        <v>55896</v>
      </c>
      <c r="Y2594" s="268">
        <v>940.8</v>
      </c>
      <c r="AA2594" s="229" t="s">
        <v>17142</v>
      </c>
      <c r="AB2594" s="230">
        <v>29376.02</v>
      </c>
      <c r="AD2594" s="209" t="s">
        <v>17087</v>
      </c>
      <c r="AE2594" s="210">
        <v>20233.419999999998</v>
      </c>
      <c r="AF2594" s="93"/>
      <c r="AG2594" s="201" t="s">
        <v>25751</v>
      </c>
      <c r="AH2594" s="202">
        <v>111830.78</v>
      </c>
      <c r="AJ2594" s="292"/>
      <c r="AK2594" s="293"/>
      <c r="AM2594" s="265" t="s">
        <v>44073</v>
      </c>
      <c r="AN2594" s="266">
        <v>2155</v>
      </c>
      <c r="AP2594" s="233" t="s">
        <v>11927</v>
      </c>
      <c r="AQ2594" s="234">
        <v>64844</v>
      </c>
      <c r="AS2594" s="211" t="s">
        <v>6770</v>
      </c>
      <c r="AT2594" s="212">
        <v>1500</v>
      </c>
    </row>
    <row r="2595" spans="5:46" x14ac:dyDescent="0.3">
      <c r="E2595" s="271" t="s">
        <v>43746</v>
      </c>
      <c r="F2595" s="271"/>
      <c r="G2595" s="272">
        <v>1512</v>
      </c>
      <c r="I2595" s="227" t="s">
        <v>5728</v>
      </c>
      <c r="J2595" s="227"/>
      <c r="K2595" s="228">
        <v>264941.57</v>
      </c>
      <c r="M2595" s="205" t="s">
        <v>2841</v>
      </c>
      <c r="N2595" s="205"/>
      <c r="O2595" s="206">
        <v>23446</v>
      </c>
      <c r="U2595" s="309" t="s">
        <v>61366</v>
      </c>
      <c r="V2595" s="310">
        <v>1993.09</v>
      </c>
      <c r="X2595" s="267" t="s">
        <v>64083</v>
      </c>
      <c r="Y2595" s="268">
        <v>175</v>
      </c>
      <c r="AA2595" s="229" t="s">
        <v>17143</v>
      </c>
      <c r="AB2595" s="230">
        <v>5340</v>
      </c>
      <c r="AD2595" s="209" t="s">
        <v>17088</v>
      </c>
      <c r="AE2595" s="210">
        <v>3395.84</v>
      </c>
      <c r="AF2595" s="93"/>
      <c r="AG2595" s="201" t="s">
        <v>25752</v>
      </c>
      <c r="AH2595" s="202">
        <v>1605</v>
      </c>
      <c r="AJ2595" s="292"/>
      <c r="AK2595" s="293"/>
      <c r="AM2595" s="265" t="s">
        <v>44075</v>
      </c>
      <c r="AN2595" s="266">
        <v>1512</v>
      </c>
      <c r="AP2595" s="233" t="s">
        <v>11928</v>
      </c>
      <c r="AQ2595" s="234">
        <v>264941.57</v>
      </c>
      <c r="AS2595" s="211" t="s">
        <v>6965</v>
      </c>
      <c r="AT2595" s="212">
        <v>385</v>
      </c>
    </row>
    <row r="2596" spans="5:46" x14ac:dyDescent="0.3">
      <c r="E2596" s="271" t="s">
        <v>43747</v>
      </c>
      <c r="F2596" s="271"/>
      <c r="G2596" s="272">
        <v>110938</v>
      </c>
      <c r="I2596" s="227" t="s">
        <v>5729</v>
      </c>
      <c r="J2596" s="227"/>
      <c r="K2596" s="228">
        <v>1044583.54</v>
      </c>
      <c r="M2596" s="205" t="s">
        <v>2842</v>
      </c>
      <c r="N2596" s="205"/>
      <c r="O2596" s="206">
        <v>447430.45</v>
      </c>
      <c r="U2596" s="309" t="s">
        <v>61367</v>
      </c>
      <c r="V2596" s="310">
        <v>6573.32</v>
      </c>
      <c r="X2596" s="267" t="s">
        <v>59516</v>
      </c>
      <c r="Y2596" s="268">
        <v>2055.87</v>
      </c>
      <c r="AA2596" s="229" t="s">
        <v>33235</v>
      </c>
      <c r="AB2596" s="230">
        <v>544711.31000000006</v>
      </c>
      <c r="AD2596" s="209" t="s">
        <v>17089</v>
      </c>
      <c r="AE2596" s="210">
        <v>56045</v>
      </c>
      <c r="AF2596" s="93"/>
      <c r="AG2596" s="201" t="s">
        <v>25754</v>
      </c>
      <c r="AH2596" s="202">
        <v>34892.720000000001</v>
      </c>
      <c r="AJ2596" s="292"/>
      <c r="AK2596" s="293"/>
      <c r="AM2596" s="265" t="s">
        <v>44076</v>
      </c>
      <c r="AN2596" s="266">
        <v>110938</v>
      </c>
      <c r="AP2596" s="233" t="s">
        <v>11929</v>
      </c>
      <c r="AQ2596" s="234">
        <v>1044583.54</v>
      </c>
      <c r="AS2596" s="211" t="s">
        <v>7172</v>
      </c>
      <c r="AT2596" s="212">
        <v>116</v>
      </c>
    </row>
    <row r="2597" spans="5:46" x14ac:dyDescent="0.3">
      <c r="E2597" s="271" t="s">
        <v>43748</v>
      </c>
      <c r="F2597" s="271"/>
      <c r="G2597" s="272">
        <v>17620</v>
      </c>
      <c r="I2597" s="227" t="s">
        <v>5730</v>
      </c>
      <c r="J2597" s="227"/>
      <c r="K2597" s="228">
        <v>605146.06999999995</v>
      </c>
      <c r="M2597" s="205" t="s">
        <v>2843</v>
      </c>
      <c r="N2597" s="205"/>
      <c r="O2597" s="206">
        <v>1568</v>
      </c>
      <c r="U2597" s="309" t="s">
        <v>34926</v>
      </c>
      <c r="V2597" s="310">
        <v>6857379.6900000004</v>
      </c>
      <c r="X2597" s="267" t="s">
        <v>63562</v>
      </c>
      <c r="Y2597" s="268">
        <v>948.8</v>
      </c>
      <c r="AA2597" s="229" t="s">
        <v>40163</v>
      </c>
      <c r="AB2597" s="230">
        <v>4982.3500000000004</v>
      </c>
      <c r="AD2597" s="209" t="s">
        <v>13207</v>
      </c>
      <c r="AE2597" s="210">
        <v>39433.629999999997</v>
      </c>
      <c r="AF2597" s="93"/>
      <c r="AG2597" s="201" t="s">
        <v>14088</v>
      </c>
      <c r="AH2597" s="202">
        <v>16892.32</v>
      </c>
      <c r="AJ2597" s="292"/>
      <c r="AK2597" s="293"/>
      <c r="AM2597" s="265" t="s">
        <v>44077</v>
      </c>
      <c r="AN2597" s="266">
        <v>17620</v>
      </c>
      <c r="AP2597" s="233" t="s">
        <v>11930</v>
      </c>
      <c r="AQ2597" s="234">
        <v>605146.06999999995</v>
      </c>
      <c r="AS2597" s="211" t="s">
        <v>7447</v>
      </c>
      <c r="AT2597" s="212">
        <v>2203</v>
      </c>
    </row>
    <row r="2598" spans="5:46" x14ac:dyDescent="0.3">
      <c r="E2598" s="271" t="s">
        <v>43749</v>
      </c>
      <c r="F2598" s="271"/>
      <c r="G2598" s="272">
        <v>2746</v>
      </c>
      <c r="I2598" s="227" t="s">
        <v>5731</v>
      </c>
      <c r="J2598" s="227"/>
      <c r="K2598" s="228">
        <v>5899006.9100000001</v>
      </c>
      <c r="M2598" s="205" t="s">
        <v>2844</v>
      </c>
      <c r="N2598" s="205"/>
      <c r="O2598" s="206">
        <v>180123.15</v>
      </c>
      <c r="U2598" s="309" t="s">
        <v>52201</v>
      </c>
      <c r="V2598" s="310">
        <v>6400</v>
      </c>
      <c r="X2598" s="267" t="s">
        <v>61876</v>
      </c>
      <c r="Y2598" s="268">
        <v>86684.88</v>
      </c>
      <c r="AA2598" s="229" t="s">
        <v>47855</v>
      </c>
      <c r="AB2598" s="230">
        <v>2854.01</v>
      </c>
      <c r="AD2598" s="209" t="s">
        <v>13210</v>
      </c>
      <c r="AE2598" s="210">
        <v>13121.77</v>
      </c>
      <c r="AF2598" s="93"/>
      <c r="AG2598" s="201" t="s">
        <v>32604</v>
      </c>
      <c r="AH2598" s="202">
        <v>61746.5</v>
      </c>
      <c r="AJ2598" s="292"/>
      <c r="AK2598" s="293"/>
      <c r="AM2598" s="265" t="s">
        <v>44078</v>
      </c>
      <c r="AN2598" s="266">
        <v>2746</v>
      </c>
      <c r="AP2598" s="233" t="s">
        <v>11931</v>
      </c>
      <c r="AQ2598" s="234">
        <v>5899006.9100000001</v>
      </c>
      <c r="AS2598" s="211" t="s">
        <v>7850</v>
      </c>
      <c r="AT2598" s="212">
        <v>193</v>
      </c>
    </row>
    <row r="2599" spans="5:46" x14ac:dyDescent="0.3">
      <c r="E2599" s="271" t="s">
        <v>43750</v>
      </c>
      <c r="F2599" s="271"/>
      <c r="G2599" s="272">
        <v>1302</v>
      </c>
      <c r="I2599" s="227" t="s">
        <v>5732</v>
      </c>
      <c r="J2599" s="227"/>
      <c r="K2599" s="228">
        <v>25342.45</v>
      </c>
      <c r="M2599" s="205" t="s">
        <v>2845</v>
      </c>
      <c r="N2599" s="205"/>
      <c r="O2599" s="206">
        <v>5730</v>
      </c>
      <c r="U2599" s="309" t="s">
        <v>18974</v>
      </c>
      <c r="V2599" s="310">
        <v>516013.91</v>
      </c>
      <c r="X2599" s="267" t="s">
        <v>38939</v>
      </c>
      <c r="Y2599" s="268">
        <v>97440</v>
      </c>
      <c r="AA2599" s="229" t="s">
        <v>51855</v>
      </c>
      <c r="AB2599" s="230">
        <v>25238.39</v>
      </c>
      <c r="AD2599" s="209" t="s">
        <v>17090</v>
      </c>
      <c r="AE2599" s="210">
        <v>3739.65</v>
      </c>
      <c r="AF2599" s="93"/>
      <c r="AG2599" s="201" t="s">
        <v>32605</v>
      </c>
      <c r="AH2599" s="202">
        <v>10056.31</v>
      </c>
      <c r="AJ2599" s="292"/>
      <c r="AK2599" s="293"/>
      <c r="AM2599" s="265" t="s">
        <v>44079</v>
      </c>
      <c r="AN2599" s="266">
        <v>1302</v>
      </c>
      <c r="AP2599" s="233" t="s">
        <v>11932</v>
      </c>
      <c r="AQ2599" s="234">
        <v>25342.45</v>
      </c>
      <c r="AS2599" s="211" t="s">
        <v>8106</v>
      </c>
      <c r="AT2599" s="212">
        <v>221</v>
      </c>
    </row>
    <row r="2600" spans="5:46" x14ac:dyDescent="0.3">
      <c r="E2600" s="271" t="s">
        <v>43751</v>
      </c>
      <c r="F2600" s="271"/>
      <c r="G2600" s="272">
        <v>685</v>
      </c>
      <c r="I2600" s="227" t="s">
        <v>5734</v>
      </c>
      <c r="J2600" s="227"/>
      <c r="K2600" s="228">
        <v>4512144.16</v>
      </c>
      <c r="M2600" s="205" t="s">
        <v>2846</v>
      </c>
      <c r="N2600" s="205"/>
      <c r="O2600" s="206">
        <v>6164.8</v>
      </c>
      <c r="U2600" s="309" t="s">
        <v>33412</v>
      </c>
      <c r="V2600" s="310">
        <v>1601.28</v>
      </c>
      <c r="X2600" s="267" t="s">
        <v>34693</v>
      </c>
      <c r="Y2600" s="268">
        <v>489070</v>
      </c>
      <c r="AA2600" s="229" t="s">
        <v>17144</v>
      </c>
      <c r="AB2600" s="230">
        <v>61976.99</v>
      </c>
      <c r="AD2600" s="209" t="s">
        <v>17091</v>
      </c>
      <c r="AE2600" s="210">
        <v>284.45</v>
      </c>
      <c r="AF2600" s="93"/>
      <c r="AG2600" s="201" t="s">
        <v>32606</v>
      </c>
      <c r="AH2600" s="202">
        <v>7800</v>
      </c>
      <c r="AJ2600" s="292"/>
      <c r="AK2600" s="293"/>
      <c r="AM2600" s="265" t="s">
        <v>44080</v>
      </c>
      <c r="AN2600" s="266">
        <v>685</v>
      </c>
      <c r="AP2600" s="233" t="s">
        <v>11934</v>
      </c>
      <c r="AQ2600" s="234">
        <v>4512144.16</v>
      </c>
      <c r="AS2600" s="211" t="s">
        <v>8557</v>
      </c>
      <c r="AT2600" s="212">
        <v>14839</v>
      </c>
    </row>
    <row r="2601" spans="5:46" x14ac:dyDescent="0.3">
      <c r="E2601" s="271" t="s">
        <v>43752</v>
      </c>
      <c r="F2601" s="271"/>
      <c r="G2601" s="272">
        <v>9304</v>
      </c>
      <c r="I2601" s="227" t="s">
        <v>5735</v>
      </c>
      <c r="J2601" s="227"/>
      <c r="K2601" s="228">
        <v>1546097.58</v>
      </c>
      <c r="M2601" s="205" t="s">
        <v>2847</v>
      </c>
      <c r="N2601" s="205"/>
      <c r="O2601" s="206">
        <v>25749</v>
      </c>
      <c r="U2601" s="309" t="s">
        <v>39084</v>
      </c>
      <c r="V2601" s="310">
        <v>21338.75</v>
      </c>
      <c r="X2601" s="267" t="s">
        <v>34694</v>
      </c>
      <c r="Y2601" s="268">
        <v>95200</v>
      </c>
      <c r="AA2601" s="229" t="s">
        <v>33236</v>
      </c>
      <c r="AB2601" s="230">
        <v>32903.360000000001</v>
      </c>
      <c r="AD2601" s="209" t="s">
        <v>17092</v>
      </c>
      <c r="AE2601" s="210">
        <v>4906.46</v>
      </c>
      <c r="AF2601" s="93"/>
      <c r="AG2601" s="201" t="s">
        <v>32607</v>
      </c>
      <c r="AH2601" s="202">
        <v>400</v>
      </c>
      <c r="AJ2601" s="292"/>
      <c r="AK2601" s="293"/>
      <c r="AM2601" s="265" t="s">
        <v>44081</v>
      </c>
      <c r="AN2601" s="266">
        <v>9304</v>
      </c>
      <c r="AP2601" s="233" t="s">
        <v>11935</v>
      </c>
      <c r="AQ2601" s="234">
        <v>1546097.58</v>
      </c>
      <c r="AS2601" s="211" t="s">
        <v>8764</v>
      </c>
      <c r="AT2601" s="212">
        <v>1150</v>
      </c>
    </row>
    <row r="2602" spans="5:46" x14ac:dyDescent="0.3">
      <c r="E2602" s="271" t="s">
        <v>43755</v>
      </c>
      <c r="F2602" s="271"/>
      <c r="G2602" s="272">
        <v>45173</v>
      </c>
      <c r="I2602" s="227" t="s">
        <v>5736</v>
      </c>
      <c r="J2602" s="227"/>
      <c r="K2602" s="228">
        <v>1271425.6100000001</v>
      </c>
      <c r="M2602" s="205" t="s">
        <v>2848</v>
      </c>
      <c r="N2602" s="205"/>
      <c r="O2602" s="206">
        <v>64032</v>
      </c>
      <c r="U2602" s="309" t="s">
        <v>36213</v>
      </c>
      <c r="V2602" s="310">
        <v>359845.09</v>
      </c>
      <c r="X2602" s="267" t="s">
        <v>34695</v>
      </c>
      <c r="Y2602" s="268">
        <v>901184.25</v>
      </c>
      <c r="AA2602" s="229" t="s">
        <v>33237</v>
      </c>
      <c r="AB2602" s="230">
        <v>14895.52</v>
      </c>
      <c r="AD2602" s="209" t="s">
        <v>17093</v>
      </c>
      <c r="AE2602" s="210">
        <v>9506.0400000000009</v>
      </c>
      <c r="AF2602" s="93"/>
      <c r="AG2602" s="201" t="s">
        <v>32608</v>
      </c>
      <c r="AH2602" s="202">
        <v>2510.15</v>
      </c>
      <c r="AJ2602" s="292"/>
      <c r="AK2602" s="293"/>
      <c r="AM2602" s="265" t="s">
        <v>44084</v>
      </c>
      <c r="AN2602" s="266">
        <v>45173</v>
      </c>
      <c r="AP2602" s="233" t="s">
        <v>11936</v>
      </c>
      <c r="AQ2602" s="234">
        <v>1271425.6100000001</v>
      </c>
      <c r="AS2602" s="211" t="s">
        <v>9039</v>
      </c>
      <c r="AT2602" s="212">
        <v>4246</v>
      </c>
    </row>
    <row r="2603" spans="5:46" x14ac:dyDescent="0.3">
      <c r="E2603" s="271" t="s">
        <v>43757</v>
      </c>
      <c r="F2603" s="271"/>
      <c r="G2603" s="272">
        <v>6700</v>
      </c>
      <c r="I2603" s="227" t="s">
        <v>5737</v>
      </c>
      <c r="J2603" s="227"/>
      <c r="K2603" s="228">
        <v>68226.210000000006</v>
      </c>
      <c r="M2603" s="205" t="s">
        <v>2908</v>
      </c>
      <c r="N2603" s="205"/>
      <c r="O2603" s="206">
        <v>29952061.059999999</v>
      </c>
      <c r="U2603" s="309" t="s">
        <v>36214</v>
      </c>
      <c r="V2603" s="310">
        <v>141423.67999999999</v>
      </c>
      <c r="X2603" s="267" t="s">
        <v>38940</v>
      </c>
      <c r="Y2603" s="268">
        <v>3483292.63</v>
      </c>
      <c r="AA2603" s="229" t="s">
        <v>34686</v>
      </c>
      <c r="AB2603" s="230">
        <v>43250</v>
      </c>
      <c r="AD2603" s="209" t="s">
        <v>17094</v>
      </c>
      <c r="AE2603" s="210">
        <v>9524</v>
      </c>
      <c r="AF2603" s="93"/>
      <c r="AG2603" s="201" t="s">
        <v>32609</v>
      </c>
      <c r="AH2603" s="202">
        <v>832.54</v>
      </c>
      <c r="AJ2603" s="292"/>
      <c r="AK2603" s="293"/>
      <c r="AM2603" s="265" t="s">
        <v>44086</v>
      </c>
      <c r="AN2603" s="266">
        <v>6700</v>
      </c>
      <c r="AP2603" s="233" t="s">
        <v>11937</v>
      </c>
      <c r="AQ2603" s="234">
        <v>68226.210000000006</v>
      </c>
      <c r="AS2603" s="211" t="s">
        <v>9357</v>
      </c>
      <c r="AT2603" s="212">
        <v>10973</v>
      </c>
    </row>
    <row r="2604" spans="5:46" x14ac:dyDescent="0.3">
      <c r="E2604" s="271" t="s">
        <v>43758</v>
      </c>
      <c r="F2604" s="271"/>
      <c r="G2604" s="272">
        <v>107</v>
      </c>
      <c r="I2604" s="227" t="s">
        <v>5738</v>
      </c>
      <c r="J2604" s="227"/>
      <c r="K2604" s="228">
        <v>3250860.75</v>
      </c>
      <c r="M2604" s="205" t="s">
        <v>2849</v>
      </c>
      <c r="N2604" s="205"/>
      <c r="O2604" s="206">
        <v>5250</v>
      </c>
      <c r="U2604" s="309" t="s">
        <v>58227</v>
      </c>
      <c r="V2604" s="310">
        <v>92384</v>
      </c>
      <c r="X2604" s="267" t="s">
        <v>42247</v>
      </c>
      <c r="Y2604" s="268">
        <v>4384.8</v>
      </c>
      <c r="AA2604" s="229" t="s">
        <v>38933</v>
      </c>
      <c r="AB2604" s="230">
        <v>15332.74</v>
      </c>
      <c r="AD2604" s="209" t="s">
        <v>17095</v>
      </c>
      <c r="AE2604" s="210">
        <v>8397.85</v>
      </c>
      <c r="AF2604" s="93"/>
      <c r="AG2604" s="201" t="s">
        <v>32610</v>
      </c>
      <c r="AH2604" s="202">
        <v>1200</v>
      </c>
      <c r="AJ2604" s="292"/>
      <c r="AK2604" s="293"/>
      <c r="AM2604" s="265" t="s">
        <v>44087</v>
      </c>
      <c r="AN2604" s="266">
        <v>107</v>
      </c>
      <c r="AP2604" s="233" t="s">
        <v>11938</v>
      </c>
      <c r="AQ2604" s="234">
        <v>3250860.75</v>
      </c>
      <c r="AS2604" s="211" t="s">
        <v>9938</v>
      </c>
      <c r="AT2604" s="212">
        <v>35826</v>
      </c>
    </row>
    <row r="2605" spans="5:46" x14ac:dyDescent="0.3">
      <c r="E2605" s="271" t="s">
        <v>43759</v>
      </c>
      <c r="F2605" s="271"/>
      <c r="G2605" s="272">
        <v>59633</v>
      </c>
      <c r="I2605" s="227" t="s">
        <v>5739</v>
      </c>
      <c r="J2605" s="227"/>
      <c r="K2605" s="228">
        <v>62435757.880000003</v>
      </c>
      <c r="M2605" s="205" t="s">
        <v>2850</v>
      </c>
      <c r="N2605" s="205"/>
      <c r="O2605" s="206">
        <v>5572</v>
      </c>
      <c r="U2605" s="309" t="s">
        <v>42358</v>
      </c>
      <c r="V2605" s="310">
        <v>1259.26</v>
      </c>
      <c r="X2605" s="267" t="s">
        <v>33255</v>
      </c>
      <c r="Y2605" s="268">
        <v>372298.78</v>
      </c>
      <c r="AA2605" s="229" t="s">
        <v>33238</v>
      </c>
      <c r="AB2605" s="230">
        <v>360</v>
      </c>
      <c r="AD2605" s="209" t="s">
        <v>17096</v>
      </c>
      <c r="AE2605" s="210">
        <v>11526.47</v>
      </c>
      <c r="AF2605" s="93"/>
      <c r="AG2605" s="201" t="s">
        <v>32611</v>
      </c>
      <c r="AH2605" s="202">
        <v>10056.31</v>
      </c>
      <c r="AJ2605" s="292"/>
      <c r="AK2605" s="293"/>
      <c r="AM2605" s="265" t="s">
        <v>44088</v>
      </c>
      <c r="AN2605" s="266">
        <v>59633</v>
      </c>
      <c r="AP2605" s="233" t="s">
        <v>11939</v>
      </c>
      <c r="AQ2605" s="234">
        <v>62435757.880000003</v>
      </c>
      <c r="AS2605" s="211" t="s">
        <v>6771</v>
      </c>
      <c r="AT2605" s="212">
        <v>8710.94</v>
      </c>
    </row>
    <row r="2606" spans="5:46" x14ac:dyDescent="0.3">
      <c r="E2606" s="271" t="s">
        <v>43761</v>
      </c>
      <c r="F2606" s="271"/>
      <c r="G2606" s="272">
        <v>7204</v>
      </c>
      <c r="I2606" s="227" t="s">
        <v>5740</v>
      </c>
      <c r="J2606" s="227"/>
      <c r="K2606" s="228">
        <v>782182.17</v>
      </c>
      <c r="M2606" s="205" t="s">
        <v>2851</v>
      </c>
      <c r="N2606" s="205"/>
      <c r="O2606" s="206">
        <v>22354</v>
      </c>
      <c r="U2606" s="309" t="s">
        <v>42359</v>
      </c>
      <c r="V2606" s="310">
        <v>96.33</v>
      </c>
      <c r="X2606" s="267" t="s">
        <v>33256</v>
      </c>
      <c r="Y2606" s="268">
        <v>381717.75</v>
      </c>
      <c r="AA2606" s="229" t="s">
        <v>17145</v>
      </c>
      <c r="AB2606" s="230">
        <v>37593.85</v>
      </c>
      <c r="AD2606" s="209" t="s">
        <v>17097</v>
      </c>
      <c r="AE2606" s="210">
        <v>10857.42</v>
      </c>
      <c r="AF2606" s="93"/>
      <c r="AG2606" s="201" t="s">
        <v>25780</v>
      </c>
      <c r="AH2606" s="202">
        <v>7800</v>
      </c>
      <c r="AJ2606" s="292"/>
      <c r="AK2606" s="293"/>
      <c r="AM2606" s="265" t="s">
        <v>44090</v>
      </c>
      <c r="AN2606" s="266">
        <v>7204</v>
      </c>
      <c r="AP2606" s="233" t="s">
        <v>11940</v>
      </c>
      <c r="AQ2606" s="234">
        <v>782182.17</v>
      </c>
      <c r="AS2606" s="211" t="s">
        <v>7173</v>
      </c>
      <c r="AT2606" s="212">
        <v>607.9</v>
      </c>
    </row>
    <row r="2607" spans="5:46" x14ac:dyDescent="0.3">
      <c r="E2607" s="271" t="s">
        <v>43764</v>
      </c>
      <c r="F2607" s="271"/>
      <c r="G2607" s="272">
        <v>1244</v>
      </c>
      <c r="I2607" s="227" t="s">
        <v>5741</v>
      </c>
      <c r="J2607" s="227"/>
      <c r="K2607" s="228">
        <v>295633.71999999997</v>
      </c>
      <c r="M2607" s="205" t="s">
        <v>2852</v>
      </c>
      <c r="N2607" s="205"/>
      <c r="O2607" s="206">
        <v>216</v>
      </c>
      <c r="U2607" s="309" t="s">
        <v>58501</v>
      </c>
      <c r="V2607" s="310">
        <v>603.59</v>
      </c>
      <c r="X2607" s="267" t="s">
        <v>34696</v>
      </c>
      <c r="Y2607" s="268">
        <v>176326.38</v>
      </c>
      <c r="AA2607" s="229" t="s">
        <v>36110</v>
      </c>
      <c r="AB2607" s="230">
        <v>20659.37</v>
      </c>
      <c r="AD2607" s="209" t="s">
        <v>17098</v>
      </c>
      <c r="AE2607" s="210">
        <v>15600</v>
      </c>
      <c r="AF2607" s="93"/>
      <c r="AG2607" s="201" t="s">
        <v>25783</v>
      </c>
      <c r="AH2607" s="202">
        <v>400</v>
      </c>
      <c r="AJ2607" s="292"/>
      <c r="AK2607" s="293"/>
      <c r="AM2607" s="265" t="s">
        <v>44093</v>
      </c>
      <c r="AN2607" s="266">
        <v>1244</v>
      </c>
      <c r="AP2607" s="233" t="s">
        <v>11941</v>
      </c>
      <c r="AQ2607" s="234">
        <v>295633.71999999997</v>
      </c>
      <c r="AS2607" s="211" t="s">
        <v>7448</v>
      </c>
      <c r="AT2607" s="212">
        <v>57378</v>
      </c>
    </row>
    <row r="2608" spans="5:46" x14ac:dyDescent="0.3">
      <c r="E2608" s="271" t="s">
        <v>43766</v>
      </c>
      <c r="F2608" s="271"/>
      <c r="G2608" s="272">
        <v>3218</v>
      </c>
      <c r="I2608" s="227" t="s">
        <v>5743</v>
      </c>
      <c r="J2608" s="227"/>
      <c r="K2608" s="228">
        <v>190331.5</v>
      </c>
      <c r="M2608" s="205" t="s">
        <v>2853</v>
      </c>
      <c r="N2608" s="205"/>
      <c r="O2608" s="206">
        <v>7304</v>
      </c>
      <c r="U2608" s="309" t="s">
        <v>66594</v>
      </c>
      <c r="V2608" s="310">
        <v>10684.51</v>
      </c>
      <c r="X2608" s="267" t="s">
        <v>44548</v>
      </c>
      <c r="Y2608" s="268">
        <v>19206</v>
      </c>
      <c r="AA2608" s="229" t="s">
        <v>34687</v>
      </c>
      <c r="AB2608" s="230">
        <v>47242</v>
      </c>
      <c r="AD2608" s="209" t="s">
        <v>17099</v>
      </c>
      <c r="AE2608" s="210">
        <v>1934.37</v>
      </c>
      <c r="AF2608" s="93"/>
      <c r="AG2608" s="201" t="s">
        <v>25784</v>
      </c>
      <c r="AH2608" s="202">
        <v>2510.15</v>
      </c>
      <c r="AJ2608" s="292"/>
      <c r="AK2608" s="293"/>
      <c r="AM2608" s="265" t="s">
        <v>44095</v>
      </c>
      <c r="AN2608" s="266">
        <v>3218</v>
      </c>
      <c r="AP2608" s="233" t="s">
        <v>11943</v>
      </c>
      <c r="AQ2608" s="234">
        <v>190331.5</v>
      </c>
      <c r="AS2608" s="211" t="s">
        <v>10517</v>
      </c>
      <c r="AT2608" s="212">
        <v>40394.81</v>
      </c>
    </row>
    <row r="2609" spans="5:46" x14ac:dyDescent="0.3">
      <c r="E2609" s="271" t="s">
        <v>43767</v>
      </c>
      <c r="F2609" s="271"/>
      <c r="G2609" s="272">
        <v>845</v>
      </c>
      <c r="I2609" s="227" t="s">
        <v>5745</v>
      </c>
      <c r="J2609" s="227"/>
      <c r="K2609" s="228">
        <v>6973.95</v>
      </c>
      <c r="M2609" s="205" t="s">
        <v>2854</v>
      </c>
      <c r="N2609" s="205"/>
      <c r="O2609" s="206">
        <v>37285</v>
      </c>
      <c r="U2609" s="309" t="s">
        <v>52205</v>
      </c>
      <c r="V2609" s="310">
        <v>106492.1</v>
      </c>
      <c r="X2609" s="267" t="s">
        <v>44549</v>
      </c>
      <c r="Y2609" s="268">
        <v>5105.34</v>
      </c>
      <c r="AA2609" s="229" t="s">
        <v>33239</v>
      </c>
      <c r="AB2609" s="230">
        <v>7718.85</v>
      </c>
      <c r="AD2609" s="209" t="s">
        <v>17100</v>
      </c>
      <c r="AE2609" s="210">
        <v>5733.69</v>
      </c>
      <c r="AF2609" s="93"/>
      <c r="AG2609" s="201" t="s">
        <v>25788</v>
      </c>
      <c r="AH2609" s="202">
        <v>832.54</v>
      </c>
      <c r="AJ2609" s="292"/>
      <c r="AK2609" s="293"/>
      <c r="AM2609" s="265" t="s">
        <v>44096</v>
      </c>
      <c r="AN2609" s="266">
        <v>845</v>
      </c>
      <c r="AP2609" s="233" t="s">
        <v>11945</v>
      </c>
      <c r="AQ2609" s="234">
        <v>6973.95</v>
      </c>
      <c r="AS2609" s="211" t="s">
        <v>10678</v>
      </c>
      <c r="AT2609" s="212">
        <v>3044</v>
      </c>
    </row>
    <row r="2610" spans="5:46" x14ac:dyDescent="0.3">
      <c r="E2610" s="271" t="s">
        <v>43768</v>
      </c>
      <c r="F2610" s="271"/>
      <c r="G2610" s="272">
        <v>3063</v>
      </c>
      <c r="I2610" s="227" t="s">
        <v>5746</v>
      </c>
      <c r="J2610" s="227"/>
      <c r="K2610" s="228">
        <v>122387.12</v>
      </c>
      <c r="M2610" s="205" t="s">
        <v>2855</v>
      </c>
      <c r="N2610" s="205"/>
      <c r="O2610" s="206">
        <v>3149</v>
      </c>
      <c r="U2610" s="309" t="s">
        <v>52206</v>
      </c>
      <c r="V2610" s="310">
        <v>8109.71</v>
      </c>
      <c r="X2610" s="267" t="s">
        <v>38941</v>
      </c>
      <c r="Y2610" s="268">
        <v>84.83</v>
      </c>
      <c r="AA2610" s="229" t="s">
        <v>46734</v>
      </c>
      <c r="AB2610" s="230">
        <v>27285</v>
      </c>
      <c r="AD2610" s="209" t="s">
        <v>17101</v>
      </c>
      <c r="AE2610" s="210">
        <v>1043.1600000000001</v>
      </c>
      <c r="AF2610" s="93"/>
      <c r="AG2610" s="201" t="s">
        <v>25789</v>
      </c>
      <c r="AH2610" s="202">
        <v>1200</v>
      </c>
      <c r="AJ2610" s="292"/>
      <c r="AK2610" s="293"/>
      <c r="AM2610" s="265" t="s">
        <v>44097</v>
      </c>
      <c r="AN2610" s="266">
        <v>3063</v>
      </c>
      <c r="AP2610" s="233" t="s">
        <v>11946</v>
      </c>
      <c r="AQ2610" s="234">
        <v>122387.12</v>
      </c>
      <c r="AS2610" s="211" t="s">
        <v>10945</v>
      </c>
      <c r="AT2610" s="212">
        <v>916</v>
      </c>
    </row>
    <row r="2611" spans="5:46" x14ac:dyDescent="0.3">
      <c r="E2611" s="271" t="s">
        <v>43769</v>
      </c>
      <c r="F2611" s="271"/>
      <c r="G2611" s="272">
        <v>1692.5</v>
      </c>
      <c r="I2611" s="227" t="s">
        <v>5747</v>
      </c>
      <c r="J2611" s="227"/>
      <c r="K2611" s="228">
        <v>91542.05</v>
      </c>
      <c r="M2611" s="205" t="s">
        <v>2856</v>
      </c>
      <c r="N2611" s="205"/>
      <c r="O2611" s="206">
        <v>2077</v>
      </c>
      <c r="U2611" s="309" t="s">
        <v>52207</v>
      </c>
      <c r="V2611" s="310">
        <v>26083.9</v>
      </c>
      <c r="X2611" s="267" t="s">
        <v>44550</v>
      </c>
      <c r="Y2611" s="268">
        <v>639586.22</v>
      </c>
      <c r="AA2611" s="229" t="s">
        <v>44534</v>
      </c>
      <c r="AB2611" s="230">
        <v>3343.39</v>
      </c>
      <c r="AD2611" s="209" t="s">
        <v>17102</v>
      </c>
      <c r="AE2611" s="210">
        <v>3060</v>
      </c>
      <c r="AF2611" s="93"/>
      <c r="AG2611" s="201" t="s">
        <v>14089</v>
      </c>
      <c r="AH2611" s="202">
        <v>183108.97</v>
      </c>
      <c r="AJ2611" s="292"/>
      <c r="AK2611" s="293"/>
      <c r="AM2611" s="265" t="s">
        <v>44098</v>
      </c>
      <c r="AN2611" s="266">
        <v>1692.5</v>
      </c>
      <c r="AP2611" s="233" t="s">
        <v>11947</v>
      </c>
      <c r="AQ2611" s="234">
        <v>91542.05</v>
      </c>
      <c r="AS2611" s="211" t="s">
        <v>11139</v>
      </c>
      <c r="AT2611" s="212">
        <v>10993</v>
      </c>
    </row>
    <row r="2612" spans="5:46" x14ac:dyDescent="0.3">
      <c r="E2612" s="271" t="s">
        <v>43770</v>
      </c>
      <c r="F2612" s="271"/>
      <c r="G2612" s="272">
        <v>100238</v>
      </c>
      <c r="I2612" s="227" t="s">
        <v>5748</v>
      </c>
      <c r="J2612" s="227"/>
      <c r="K2612" s="228">
        <v>135270.29</v>
      </c>
      <c r="M2612" s="205" t="s">
        <v>2857</v>
      </c>
      <c r="N2612" s="205"/>
      <c r="O2612" s="206">
        <v>21676</v>
      </c>
      <c r="U2612" s="309" t="s">
        <v>64185</v>
      </c>
      <c r="V2612" s="310">
        <v>182527.56</v>
      </c>
      <c r="X2612" s="267" t="s">
        <v>40168</v>
      </c>
      <c r="Y2612" s="268">
        <v>-179.51</v>
      </c>
      <c r="AA2612" s="229" t="s">
        <v>44535</v>
      </c>
      <c r="AB2612" s="230">
        <v>255.77</v>
      </c>
      <c r="AD2612" s="209" t="s">
        <v>17103</v>
      </c>
      <c r="AE2612" s="210">
        <v>27227.4</v>
      </c>
      <c r="AF2612" s="93"/>
      <c r="AG2612" s="201" t="s">
        <v>14090</v>
      </c>
      <c r="AH2612" s="202">
        <v>23630.94</v>
      </c>
      <c r="AJ2612" s="292"/>
      <c r="AK2612" s="293"/>
      <c r="AM2612" s="265" t="s">
        <v>44099</v>
      </c>
      <c r="AN2612" s="266">
        <v>100238</v>
      </c>
      <c r="AP2612" s="233" t="s">
        <v>11948</v>
      </c>
      <c r="AQ2612" s="234">
        <v>135270.29</v>
      </c>
      <c r="AS2612" s="211" t="s">
        <v>9939</v>
      </c>
      <c r="AT2612" s="212">
        <v>122044.65</v>
      </c>
    </row>
    <row r="2613" spans="5:46" x14ac:dyDescent="0.3">
      <c r="E2613" s="271" t="s">
        <v>43771</v>
      </c>
      <c r="F2613" s="271"/>
      <c r="G2613" s="272">
        <v>2258.2399999999998</v>
      </c>
      <c r="I2613" s="227" t="s">
        <v>5749</v>
      </c>
      <c r="J2613" s="227"/>
      <c r="K2613" s="228">
        <v>58361</v>
      </c>
      <c r="M2613" s="205" t="s">
        <v>2858</v>
      </c>
      <c r="N2613" s="205"/>
      <c r="O2613" s="206">
        <v>91595</v>
      </c>
      <c r="U2613" s="309" t="s">
        <v>52208</v>
      </c>
      <c r="V2613" s="310">
        <v>10976.76</v>
      </c>
      <c r="X2613" s="267" t="s">
        <v>55897</v>
      </c>
      <c r="Y2613" s="268">
        <v>34402.720000000001</v>
      </c>
      <c r="AA2613" s="229" t="s">
        <v>47856</v>
      </c>
      <c r="AB2613" s="230">
        <v>20</v>
      </c>
      <c r="AD2613" s="209" t="s">
        <v>17104</v>
      </c>
      <c r="AE2613" s="210">
        <v>10167.68</v>
      </c>
      <c r="AF2613" s="93"/>
      <c r="AG2613" s="201" t="s">
        <v>14091</v>
      </c>
      <c r="AH2613" s="202">
        <v>15284.77</v>
      </c>
      <c r="AJ2613" s="292"/>
      <c r="AK2613" s="293"/>
      <c r="AM2613" s="265" t="s">
        <v>44100</v>
      </c>
      <c r="AN2613" s="266">
        <v>2258.2399999999998</v>
      </c>
      <c r="AP2613" s="233" t="s">
        <v>11949</v>
      </c>
      <c r="AQ2613" s="234">
        <v>58361</v>
      </c>
      <c r="AS2613" s="211" t="s">
        <v>6966</v>
      </c>
      <c r="AT2613" s="212">
        <v>1219</v>
      </c>
    </row>
    <row r="2614" spans="5:46" x14ac:dyDescent="0.3">
      <c r="E2614" s="271" t="s">
        <v>43772</v>
      </c>
      <c r="F2614" s="271"/>
      <c r="G2614" s="272">
        <v>5492</v>
      </c>
      <c r="I2614" s="227" t="s">
        <v>5750</v>
      </c>
      <c r="J2614" s="227"/>
      <c r="K2614" s="228">
        <v>158147.29999999999</v>
      </c>
      <c r="M2614" s="205" t="s">
        <v>2859</v>
      </c>
      <c r="N2614" s="205"/>
      <c r="O2614" s="206">
        <v>7750</v>
      </c>
      <c r="U2614" s="309" t="s">
        <v>64186</v>
      </c>
      <c r="V2614" s="310">
        <v>85732.31</v>
      </c>
      <c r="X2614" s="267" t="s">
        <v>63071</v>
      </c>
      <c r="Y2614" s="268">
        <v>126.77</v>
      </c>
      <c r="AA2614" s="229" t="s">
        <v>51856</v>
      </c>
      <c r="AB2614" s="230">
        <v>440.59</v>
      </c>
      <c r="AD2614" s="209" t="s">
        <v>17105</v>
      </c>
      <c r="AE2614" s="210">
        <v>1265.76</v>
      </c>
      <c r="AF2614" s="93"/>
      <c r="AG2614" s="201" t="s">
        <v>14092</v>
      </c>
      <c r="AH2614" s="202">
        <v>23328.79</v>
      </c>
      <c r="AJ2614" s="292"/>
      <c r="AK2614" s="293"/>
      <c r="AM2614" s="265" t="s">
        <v>44101</v>
      </c>
      <c r="AN2614" s="266">
        <v>5492</v>
      </c>
      <c r="AP2614" s="233" t="s">
        <v>11950</v>
      </c>
      <c r="AQ2614" s="234">
        <v>158147.29999999999</v>
      </c>
      <c r="AS2614" s="211" t="s">
        <v>7174</v>
      </c>
      <c r="AT2614" s="212">
        <v>1009</v>
      </c>
    </row>
    <row r="2615" spans="5:46" x14ac:dyDescent="0.3">
      <c r="E2615" s="271" t="s">
        <v>43774</v>
      </c>
      <c r="F2615" s="271"/>
      <c r="G2615" s="272">
        <v>22762.65</v>
      </c>
      <c r="I2615" s="227" t="s">
        <v>5766</v>
      </c>
      <c r="J2615" s="227"/>
      <c r="K2615" s="228">
        <v>356278.82</v>
      </c>
      <c r="M2615" s="205" t="s">
        <v>2860</v>
      </c>
      <c r="N2615" s="205"/>
      <c r="O2615" s="206">
        <v>12744</v>
      </c>
      <c r="U2615" s="309" t="s">
        <v>60333</v>
      </c>
      <c r="V2615" s="310">
        <v>4883.08</v>
      </c>
      <c r="X2615" s="267" t="s">
        <v>55898</v>
      </c>
      <c r="Y2615" s="268">
        <v>2583.34</v>
      </c>
      <c r="AA2615" s="229" t="s">
        <v>49715</v>
      </c>
      <c r="AB2615" s="230">
        <v>74.900000000000006</v>
      </c>
      <c r="AD2615" s="209" t="s">
        <v>17106</v>
      </c>
      <c r="AE2615" s="210">
        <v>14766.05</v>
      </c>
      <c r="AF2615" s="93"/>
      <c r="AG2615" s="201" t="s">
        <v>32612</v>
      </c>
      <c r="AH2615" s="202">
        <v>167613.31</v>
      </c>
      <c r="AJ2615" s="292"/>
      <c r="AK2615" s="293"/>
      <c r="AM2615" s="265" t="s">
        <v>44103</v>
      </c>
      <c r="AN2615" s="266">
        <v>22762.65</v>
      </c>
      <c r="AP2615" s="233" t="s">
        <v>11966</v>
      </c>
      <c r="AQ2615" s="234">
        <v>356278.82</v>
      </c>
      <c r="AS2615" s="211" t="s">
        <v>7449</v>
      </c>
      <c r="AT2615" s="212">
        <v>4966</v>
      </c>
    </row>
    <row r="2616" spans="5:46" x14ac:dyDescent="0.3">
      <c r="E2616" s="271" t="s">
        <v>43775</v>
      </c>
      <c r="F2616" s="271"/>
      <c r="G2616" s="272">
        <v>2756</v>
      </c>
      <c r="I2616" s="227" t="s">
        <v>5751</v>
      </c>
      <c r="J2616" s="227"/>
      <c r="K2616" s="228">
        <v>85519.52</v>
      </c>
      <c r="M2616" s="205" t="s">
        <v>2861</v>
      </c>
      <c r="N2616" s="205"/>
      <c r="O2616" s="206">
        <v>900</v>
      </c>
      <c r="U2616" s="309" t="s">
        <v>58854</v>
      </c>
      <c r="V2616" s="310">
        <v>100227.47</v>
      </c>
      <c r="X2616" s="267" t="s">
        <v>55899</v>
      </c>
      <c r="Y2616" s="268">
        <v>8459.7000000000007</v>
      </c>
      <c r="AA2616" s="229" t="s">
        <v>44536</v>
      </c>
      <c r="AB2616" s="230">
        <v>59250</v>
      </c>
      <c r="AD2616" s="209" t="s">
        <v>17107</v>
      </c>
      <c r="AE2616" s="210">
        <v>65134.95</v>
      </c>
      <c r="AF2616" s="93"/>
      <c r="AG2616" s="201" t="s">
        <v>32613</v>
      </c>
      <c r="AH2616" s="202">
        <v>14017.97</v>
      </c>
      <c r="AJ2616" s="292"/>
      <c r="AK2616" s="293"/>
      <c r="AM2616" s="265" t="s">
        <v>44104</v>
      </c>
      <c r="AN2616" s="266">
        <v>2756</v>
      </c>
      <c r="AP2616" s="233" t="s">
        <v>11951</v>
      </c>
      <c r="AQ2616" s="234">
        <v>85519.52</v>
      </c>
      <c r="AS2616" s="211" t="s">
        <v>7851</v>
      </c>
      <c r="AT2616" s="212">
        <v>171.56</v>
      </c>
    </row>
    <row r="2617" spans="5:46" x14ac:dyDescent="0.3">
      <c r="E2617" s="271" t="s">
        <v>43777</v>
      </c>
      <c r="F2617" s="271"/>
      <c r="G2617" s="272">
        <v>4248</v>
      </c>
      <c r="I2617" s="227" t="s">
        <v>5752</v>
      </c>
      <c r="J2617" s="227"/>
      <c r="K2617" s="228">
        <v>66889.36</v>
      </c>
      <c r="M2617" s="205" t="s">
        <v>2862</v>
      </c>
      <c r="N2617" s="205"/>
      <c r="O2617" s="206">
        <v>16405</v>
      </c>
      <c r="U2617" s="309" t="s">
        <v>67474</v>
      </c>
      <c r="V2617" s="310">
        <v>152492</v>
      </c>
      <c r="X2617" s="267" t="s">
        <v>55900</v>
      </c>
      <c r="Y2617" s="268">
        <v>6101.2</v>
      </c>
      <c r="AA2617" s="229" t="s">
        <v>44537</v>
      </c>
      <c r="AB2617" s="230">
        <v>4532.55</v>
      </c>
      <c r="AD2617" s="209" t="s">
        <v>17108</v>
      </c>
      <c r="AE2617" s="210">
        <v>29655.08</v>
      </c>
      <c r="AF2617" s="93"/>
      <c r="AG2617" s="201" t="s">
        <v>32614</v>
      </c>
      <c r="AH2617" s="202">
        <v>122127.14</v>
      </c>
      <c r="AJ2617" s="292"/>
      <c r="AK2617" s="293"/>
      <c r="AM2617" s="265" t="s">
        <v>44106</v>
      </c>
      <c r="AN2617" s="266">
        <v>4248</v>
      </c>
      <c r="AP2617" s="233" t="s">
        <v>11952</v>
      </c>
      <c r="AQ2617" s="234">
        <v>66889.36</v>
      </c>
      <c r="AS2617" s="211" t="s">
        <v>8107</v>
      </c>
      <c r="AT2617" s="212">
        <v>2505.88</v>
      </c>
    </row>
    <row r="2618" spans="5:46" x14ac:dyDescent="0.3">
      <c r="E2618" s="271" t="s">
        <v>43778</v>
      </c>
      <c r="F2618" s="271"/>
      <c r="G2618" s="272">
        <v>6671</v>
      </c>
      <c r="I2618" s="227" t="s">
        <v>5753</v>
      </c>
      <c r="J2618" s="227"/>
      <c r="K2618" s="228">
        <v>81330.320000000007</v>
      </c>
      <c r="M2618" s="205" t="s">
        <v>2863</v>
      </c>
      <c r="N2618" s="205"/>
      <c r="O2618" s="206">
        <v>143270</v>
      </c>
      <c r="U2618" s="309" t="s">
        <v>57373</v>
      </c>
      <c r="V2618" s="310">
        <v>112515.18</v>
      </c>
      <c r="X2618" s="267" t="s">
        <v>64084</v>
      </c>
      <c r="Y2618" s="268">
        <v>293</v>
      </c>
      <c r="AA2618" s="229" t="s">
        <v>51857</v>
      </c>
      <c r="AB2618" s="230">
        <v>2191.5700000000002</v>
      </c>
      <c r="AD2618" s="209" t="s">
        <v>17109</v>
      </c>
      <c r="AE2618" s="210">
        <v>15528.61</v>
      </c>
      <c r="AF2618" s="93"/>
      <c r="AG2618" s="201" t="s">
        <v>32615</v>
      </c>
      <c r="AH2618" s="202">
        <v>56286.58</v>
      </c>
      <c r="AJ2618" s="292"/>
      <c r="AK2618" s="293"/>
      <c r="AM2618" s="265" t="s">
        <v>44107</v>
      </c>
      <c r="AN2618" s="266">
        <v>6671</v>
      </c>
      <c r="AP2618" s="233" t="s">
        <v>11953</v>
      </c>
      <c r="AQ2618" s="234">
        <v>81330.320000000007</v>
      </c>
      <c r="AS2618" s="211" t="s">
        <v>8765</v>
      </c>
      <c r="AT2618" s="212">
        <v>4320</v>
      </c>
    </row>
    <row r="2619" spans="5:46" x14ac:dyDescent="0.3">
      <c r="E2619" s="271" t="s">
        <v>43779</v>
      </c>
      <c r="F2619" s="271"/>
      <c r="G2619" s="272">
        <v>549</v>
      </c>
      <c r="I2619" s="227" t="s">
        <v>5754</v>
      </c>
      <c r="J2619" s="227"/>
      <c r="K2619" s="228">
        <v>216020.78</v>
      </c>
      <c r="M2619" s="205" t="s">
        <v>2864</v>
      </c>
      <c r="N2619" s="205"/>
      <c r="O2619" s="206">
        <v>1607</v>
      </c>
      <c r="U2619" s="309" t="s">
        <v>55073</v>
      </c>
      <c r="V2619" s="310">
        <v>1412630.89</v>
      </c>
      <c r="X2619" s="267" t="s">
        <v>59517</v>
      </c>
      <c r="Y2619" s="268">
        <v>758.82</v>
      </c>
      <c r="AA2619" s="229" t="s">
        <v>44538</v>
      </c>
      <c r="AB2619" s="230">
        <v>7500</v>
      </c>
      <c r="AD2619" s="209" t="s">
        <v>17110</v>
      </c>
      <c r="AE2619" s="210">
        <v>63465.120000000003</v>
      </c>
      <c r="AF2619" s="93"/>
      <c r="AG2619" s="201" t="s">
        <v>14093</v>
      </c>
      <c r="AH2619" s="202">
        <v>183108.97</v>
      </c>
      <c r="AJ2619" s="292"/>
      <c r="AK2619" s="293"/>
      <c r="AM2619" s="265" t="s">
        <v>44108</v>
      </c>
      <c r="AN2619" s="266">
        <v>549</v>
      </c>
      <c r="AP2619" s="233" t="s">
        <v>11954</v>
      </c>
      <c r="AQ2619" s="234">
        <v>216020.78</v>
      </c>
      <c r="AS2619" s="211" t="s">
        <v>9040</v>
      </c>
      <c r="AT2619" s="212">
        <v>7346</v>
      </c>
    </row>
    <row r="2620" spans="5:46" x14ac:dyDescent="0.3">
      <c r="E2620" s="271" t="s">
        <v>43782</v>
      </c>
      <c r="F2620" s="271"/>
      <c r="G2620" s="272">
        <v>1803</v>
      </c>
      <c r="I2620" s="227" t="s">
        <v>5755</v>
      </c>
      <c r="J2620" s="227"/>
      <c r="K2620" s="228">
        <v>146715.01</v>
      </c>
      <c r="M2620" s="205" t="s">
        <v>2865</v>
      </c>
      <c r="N2620" s="205"/>
      <c r="O2620" s="206">
        <v>3903.75</v>
      </c>
      <c r="U2620" s="309" t="s">
        <v>55074</v>
      </c>
      <c r="V2620" s="310">
        <v>69143.47</v>
      </c>
      <c r="X2620" s="267" t="s">
        <v>51870</v>
      </c>
      <c r="Y2620" s="268">
        <v>1145.19</v>
      </c>
      <c r="AA2620" s="229" t="s">
        <v>44539</v>
      </c>
      <c r="AB2620" s="230">
        <v>573.79</v>
      </c>
      <c r="AD2620" s="209" t="s">
        <v>17111</v>
      </c>
      <c r="AE2620" s="210">
        <v>488.37</v>
      </c>
      <c r="AF2620" s="93"/>
      <c r="AG2620" s="201" t="s">
        <v>14094</v>
      </c>
      <c r="AH2620" s="202">
        <v>23630.94</v>
      </c>
      <c r="AJ2620" s="292"/>
      <c r="AK2620" s="293"/>
      <c r="AM2620" s="265" t="s">
        <v>44111</v>
      </c>
      <c r="AN2620" s="266">
        <v>1803</v>
      </c>
      <c r="AP2620" s="233" t="s">
        <v>11955</v>
      </c>
      <c r="AQ2620" s="234">
        <v>146715.01</v>
      </c>
      <c r="AS2620" s="211" t="s">
        <v>10528</v>
      </c>
      <c r="AT2620" s="212">
        <v>65401.33</v>
      </c>
    </row>
    <row r="2621" spans="5:46" x14ac:dyDescent="0.3">
      <c r="E2621" s="271" t="s">
        <v>43783</v>
      </c>
      <c r="F2621" s="271"/>
      <c r="G2621" s="272">
        <v>65096</v>
      </c>
      <c r="I2621" s="227" t="s">
        <v>5756</v>
      </c>
      <c r="J2621" s="227"/>
      <c r="K2621" s="228">
        <v>296941.11</v>
      </c>
      <c r="M2621" s="205" t="s">
        <v>2866</v>
      </c>
      <c r="N2621" s="205"/>
      <c r="O2621" s="206">
        <v>641</v>
      </c>
      <c r="U2621" s="309" t="s">
        <v>60334</v>
      </c>
      <c r="V2621" s="310">
        <v>368920</v>
      </c>
      <c r="X2621" s="267" t="s">
        <v>51871</v>
      </c>
      <c r="Y2621" s="268">
        <v>-8.5</v>
      </c>
      <c r="AA2621" s="229" t="s">
        <v>44540</v>
      </c>
      <c r="AB2621" s="230">
        <v>186578.69</v>
      </c>
      <c r="AD2621" s="209" t="s">
        <v>17112</v>
      </c>
      <c r="AE2621" s="210">
        <v>66000</v>
      </c>
      <c r="AF2621" s="93"/>
      <c r="AG2621" s="201" t="s">
        <v>14095</v>
      </c>
      <c r="AH2621" s="202">
        <v>15284.77</v>
      </c>
      <c r="AJ2621" s="292"/>
      <c r="AK2621" s="293"/>
      <c r="AM2621" s="265" t="s">
        <v>44112</v>
      </c>
      <c r="AN2621" s="266">
        <v>65096</v>
      </c>
      <c r="AP2621" s="233" t="s">
        <v>11956</v>
      </c>
      <c r="AQ2621" s="234">
        <v>296941.11</v>
      </c>
      <c r="AS2621" s="211" t="s">
        <v>11140</v>
      </c>
      <c r="AT2621" s="212">
        <v>3192.37</v>
      </c>
    </row>
    <row r="2622" spans="5:46" x14ac:dyDescent="0.3">
      <c r="E2622" s="271" t="s">
        <v>43784</v>
      </c>
      <c r="F2622" s="271"/>
      <c r="G2622" s="272">
        <v>13076.25</v>
      </c>
      <c r="I2622" s="227" t="s">
        <v>5757</v>
      </c>
      <c r="J2622" s="227"/>
      <c r="K2622" s="228">
        <v>207868.7</v>
      </c>
      <c r="M2622" s="205" t="s">
        <v>2867</v>
      </c>
      <c r="N2622" s="205"/>
      <c r="O2622" s="206">
        <v>700</v>
      </c>
      <c r="U2622" s="309" t="s">
        <v>56009</v>
      </c>
      <c r="V2622" s="310">
        <v>247565.54</v>
      </c>
      <c r="X2622" s="267" t="s">
        <v>55901</v>
      </c>
      <c r="Y2622" s="268">
        <v>399.97</v>
      </c>
      <c r="AA2622" s="229" t="s">
        <v>44541</v>
      </c>
      <c r="AB2622" s="230">
        <v>13967.31</v>
      </c>
      <c r="AD2622" s="209" t="s">
        <v>17113</v>
      </c>
      <c r="AE2622" s="210">
        <v>80</v>
      </c>
      <c r="AF2622" s="93"/>
      <c r="AG2622" s="201" t="s">
        <v>14096</v>
      </c>
      <c r="AH2622" s="202">
        <v>23328.79</v>
      </c>
      <c r="AJ2622" s="292"/>
      <c r="AK2622" s="293"/>
      <c r="AM2622" s="265" t="s">
        <v>44113</v>
      </c>
      <c r="AN2622" s="266">
        <v>13076.25</v>
      </c>
      <c r="AP2622" s="233" t="s">
        <v>11957</v>
      </c>
      <c r="AQ2622" s="234">
        <v>207868.7</v>
      </c>
      <c r="AS2622" s="211" t="s">
        <v>11363</v>
      </c>
      <c r="AT2622" s="212">
        <v>2443</v>
      </c>
    </row>
    <row r="2623" spans="5:46" x14ac:dyDescent="0.3">
      <c r="E2623" s="271" t="s">
        <v>43786</v>
      </c>
      <c r="F2623" s="271"/>
      <c r="G2623" s="272">
        <v>11614</v>
      </c>
      <c r="I2623" s="227" t="s">
        <v>5758</v>
      </c>
      <c r="J2623" s="227"/>
      <c r="K2623" s="228">
        <v>467270.6</v>
      </c>
      <c r="M2623" s="205" t="s">
        <v>2868</v>
      </c>
      <c r="N2623" s="205"/>
      <c r="O2623" s="206">
        <v>5145</v>
      </c>
      <c r="U2623" s="309" t="s">
        <v>55075</v>
      </c>
      <c r="V2623" s="310">
        <v>685400.71</v>
      </c>
      <c r="X2623" s="267" t="s">
        <v>59518</v>
      </c>
      <c r="Y2623" s="268">
        <v>38.81</v>
      </c>
      <c r="AA2623" s="229" t="s">
        <v>51858</v>
      </c>
      <c r="AB2623" s="230">
        <v>561.5</v>
      </c>
      <c r="AD2623" s="209" t="s">
        <v>17114</v>
      </c>
      <c r="AE2623" s="210">
        <v>11422.57</v>
      </c>
      <c r="AF2623" s="93"/>
      <c r="AG2623" s="201" t="s">
        <v>25852</v>
      </c>
      <c r="AH2623" s="202">
        <v>167613.31</v>
      </c>
      <c r="AJ2623" s="292"/>
      <c r="AK2623" s="293"/>
      <c r="AM2623" s="265" t="s">
        <v>44115</v>
      </c>
      <c r="AN2623" s="266">
        <v>11614</v>
      </c>
      <c r="AP2623" s="233" t="s">
        <v>11958</v>
      </c>
      <c r="AQ2623" s="234">
        <v>467270.6</v>
      </c>
      <c r="AS2623" s="211" t="s">
        <v>11620</v>
      </c>
      <c r="AT2623" s="212">
        <v>91682.32</v>
      </c>
    </row>
    <row r="2624" spans="5:46" x14ac:dyDescent="0.3">
      <c r="E2624" s="271" t="s">
        <v>43787</v>
      </c>
      <c r="F2624" s="271"/>
      <c r="G2624" s="272">
        <v>82</v>
      </c>
      <c r="I2624" s="227" t="s">
        <v>5759</v>
      </c>
      <c r="J2624" s="227"/>
      <c r="K2624" s="228">
        <v>332706.07</v>
      </c>
      <c r="M2624" s="205" t="s">
        <v>2869</v>
      </c>
      <c r="N2624" s="205"/>
      <c r="O2624" s="206">
        <v>5145</v>
      </c>
      <c r="U2624" s="309" t="s">
        <v>60335</v>
      </c>
      <c r="V2624" s="310">
        <v>184215.41</v>
      </c>
      <c r="X2624" s="267" t="s">
        <v>60071</v>
      </c>
      <c r="Y2624" s="268">
        <v>1348.28</v>
      </c>
      <c r="AA2624" s="229" t="s">
        <v>51859</v>
      </c>
      <c r="AB2624" s="230">
        <v>42.95</v>
      </c>
      <c r="AD2624" s="209" t="s">
        <v>17115</v>
      </c>
      <c r="AE2624" s="210">
        <v>10357.209999999999</v>
      </c>
      <c r="AF2624" s="93"/>
      <c r="AG2624" s="201" t="s">
        <v>25853</v>
      </c>
      <c r="AH2624" s="202">
        <v>14017.97</v>
      </c>
      <c r="AJ2624" s="292"/>
      <c r="AK2624" s="293"/>
      <c r="AM2624" s="265" t="s">
        <v>44116</v>
      </c>
      <c r="AN2624" s="266">
        <v>82</v>
      </c>
      <c r="AP2624" s="233" t="s">
        <v>11959</v>
      </c>
      <c r="AQ2624" s="234">
        <v>332706.07</v>
      </c>
      <c r="AS2624" s="211" t="s">
        <v>9940</v>
      </c>
      <c r="AT2624" s="212">
        <v>184256.46</v>
      </c>
    </row>
    <row r="2625" spans="5:46" x14ac:dyDescent="0.3">
      <c r="E2625" s="271" t="s">
        <v>43788</v>
      </c>
      <c r="F2625" s="271"/>
      <c r="G2625" s="272">
        <v>118197</v>
      </c>
      <c r="I2625" s="227" t="s">
        <v>5760</v>
      </c>
      <c r="J2625" s="227"/>
      <c r="K2625" s="228">
        <v>34412.85</v>
      </c>
      <c r="M2625" s="205" t="s">
        <v>2870</v>
      </c>
      <c r="N2625" s="205"/>
      <c r="O2625" s="206">
        <v>7575</v>
      </c>
      <c r="U2625" s="309" t="s">
        <v>57374</v>
      </c>
      <c r="V2625" s="310">
        <v>187042.56</v>
      </c>
      <c r="X2625" s="267" t="s">
        <v>54940</v>
      </c>
      <c r="Y2625" s="268">
        <v>49252.46</v>
      </c>
      <c r="AA2625" s="229" t="s">
        <v>51860</v>
      </c>
      <c r="AB2625" s="230">
        <v>135.32</v>
      </c>
      <c r="AD2625" s="209" t="s">
        <v>17116</v>
      </c>
      <c r="AE2625" s="210">
        <v>11128.61</v>
      </c>
      <c r="AF2625" s="93"/>
      <c r="AG2625" s="201" t="s">
        <v>25856</v>
      </c>
      <c r="AH2625" s="202">
        <v>122127.14</v>
      </c>
      <c r="AJ2625" s="292"/>
      <c r="AK2625" s="293"/>
      <c r="AM2625" s="265" t="s">
        <v>44117</v>
      </c>
      <c r="AN2625" s="266">
        <v>118197</v>
      </c>
      <c r="AP2625" s="233" t="s">
        <v>11960</v>
      </c>
      <c r="AQ2625" s="234">
        <v>34412.85</v>
      </c>
      <c r="AS2625" s="211" t="s">
        <v>6772</v>
      </c>
      <c r="AT2625" s="212">
        <v>493675.03</v>
      </c>
    </row>
    <row r="2626" spans="5:46" x14ac:dyDescent="0.3">
      <c r="E2626" s="271" t="s">
        <v>43789</v>
      </c>
      <c r="F2626" s="271"/>
      <c r="G2626" s="272">
        <v>3279</v>
      </c>
      <c r="I2626" s="227" t="s">
        <v>5761</v>
      </c>
      <c r="J2626" s="227"/>
      <c r="K2626" s="228">
        <v>117203.79</v>
      </c>
      <c r="M2626" s="205" t="s">
        <v>2871</v>
      </c>
      <c r="N2626" s="205"/>
      <c r="O2626" s="206">
        <v>4875</v>
      </c>
      <c r="U2626" s="309" t="s">
        <v>58502</v>
      </c>
      <c r="V2626" s="310">
        <v>96775.89</v>
      </c>
      <c r="X2626" s="267" t="s">
        <v>54941</v>
      </c>
      <c r="Y2626" s="268">
        <v>16229.01</v>
      </c>
      <c r="AA2626" s="229" t="s">
        <v>51861</v>
      </c>
      <c r="AB2626" s="230">
        <v>88.23</v>
      </c>
      <c r="AD2626" s="209" t="s">
        <v>17117</v>
      </c>
      <c r="AE2626" s="210">
        <v>32895.769999999997</v>
      </c>
      <c r="AF2626" s="93"/>
      <c r="AG2626" s="201" t="s">
        <v>32616</v>
      </c>
      <c r="AH2626" s="202">
        <v>56286.58</v>
      </c>
      <c r="AJ2626" s="292"/>
      <c r="AK2626" s="293"/>
      <c r="AM2626" s="265" t="s">
        <v>44118</v>
      </c>
      <c r="AN2626" s="266">
        <v>3279</v>
      </c>
      <c r="AP2626" s="233" t="s">
        <v>11961</v>
      </c>
      <c r="AQ2626" s="234">
        <v>117203.79</v>
      </c>
      <c r="AS2626" s="211" t="s">
        <v>6967</v>
      </c>
      <c r="AT2626" s="212">
        <v>38837.75</v>
      </c>
    </row>
    <row r="2627" spans="5:46" x14ac:dyDescent="0.3">
      <c r="E2627" s="271" t="s">
        <v>43791</v>
      </c>
      <c r="F2627" s="271"/>
      <c r="G2627" s="272">
        <v>498</v>
      </c>
      <c r="I2627" s="227" t="s">
        <v>5762</v>
      </c>
      <c r="J2627" s="227"/>
      <c r="K2627" s="228">
        <v>103743</v>
      </c>
      <c r="M2627" s="205" t="s">
        <v>2872</v>
      </c>
      <c r="N2627" s="205"/>
      <c r="O2627" s="206">
        <v>3025.43</v>
      </c>
      <c r="U2627" s="309" t="s">
        <v>56011</v>
      </c>
      <c r="V2627" s="310">
        <v>727416.15</v>
      </c>
      <c r="X2627" s="267" t="s">
        <v>47858</v>
      </c>
      <c r="Y2627" s="268">
        <v>5009.22</v>
      </c>
      <c r="AA2627" s="229" t="s">
        <v>42243</v>
      </c>
      <c r="AB2627" s="230">
        <v>1793304.9</v>
      </c>
      <c r="AD2627" s="209" t="s">
        <v>17118</v>
      </c>
      <c r="AE2627" s="210">
        <v>13163.4</v>
      </c>
      <c r="AF2627" s="93"/>
      <c r="AG2627" s="201" t="s">
        <v>14097</v>
      </c>
      <c r="AH2627" s="202">
        <v>907.62</v>
      </c>
      <c r="AJ2627" s="292"/>
      <c r="AK2627" s="293"/>
      <c r="AM2627" s="265" t="s">
        <v>44120</v>
      </c>
      <c r="AN2627" s="266">
        <v>498</v>
      </c>
      <c r="AP2627" s="233" t="s">
        <v>11962</v>
      </c>
      <c r="AQ2627" s="234">
        <v>103743</v>
      </c>
      <c r="AS2627" s="211" t="s">
        <v>7175</v>
      </c>
      <c r="AT2627" s="212">
        <v>924.48</v>
      </c>
    </row>
    <row r="2628" spans="5:46" x14ac:dyDescent="0.3">
      <c r="E2628" s="271" t="s">
        <v>43792</v>
      </c>
      <c r="F2628" s="271"/>
      <c r="G2628" s="272">
        <v>14389</v>
      </c>
      <c r="I2628" s="227" t="s">
        <v>5767</v>
      </c>
      <c r="J2628" s="227"/>
      <c r="K2628" s="228">
        <v>1994364.59</v>
      </c>
      <c r="M2628" s="205" t="s">
        <v>2873</v>
      </c>
      <c r="N2628" s="205"/>
      <c r="O2628" s="206">
        <v>500</v>
      </c>
      <c r="U2628" s="309" t="s">
        <v>67475</v>
      </c>
      <c r="V2628" s="310">
        <v>104060.53</v>
      </c>
      <c r="X2628" s="267" t="s">
        <v>47859</v>
      </c>
      <c r="Y2628" s="268">
        <v>16042.96</v>
      </c>
      <c r="AA2628" s="229" t="s">
        <v>42244</v>
      </c>
      <c r="AB2628" s="230">
        <v>134540.5</v>
      </c>
      <c r="AD2628" s="209" t="s">
        <v>17119</v>
      </c>
      <c r="AE2628" s="210">
        <v>3450</v>
      </c>
      <c r="AF2628" s="93"/>
      <c r="AG2628" s="201" t="s">
        <v>14098</v>
      </c>
      <c r="AH2628" s="202">
        <v>528.01</v>
      </c>
      <c r="AJ2628" s="292"/>
      <c r="AK2628" s="293"/>
      <c r="AM2628" s="265" t="s">
        <v>44121</v>
      </c>
      <c r="AN2628" s="266">
        <v>14389</v>
      </c>
      <c r="AP2628" s="233" t="s">
        <v>11967</v>
      </c>
      <c r="AQ2628" s="234">
        <v>1994364.59</v>
      </c>
      <c r="AS2628" s="211" t="s">
        <v>7450</v>
      </c>
      <c r="AT2628" s="212">
        <v>331701</v>
      </c>
    </row>
    <row r="2629" spans="5:46" x14ac:dyDescent="0.3">
      <c r="E2629" s="271" t="s">
        <v>43793</v>
      </c>
      <c r="F2629" s="271"/>
      <c r="G2629" s="272">
        <v>1357</v>
      </c>
      <c r="I2629" s="227" t="s">
        <v>5768</v>
      </c>
      <c r="J2629" s="227"/>
      <c r="K2629" s="228">
        <v>71254.92</v>
      </c>
      <c r="M2629" s="205" t="s">
        <v>2874</v>
      </c>
      <c r="N2629" s="205"/>
      <c r="O2629" s="206">
        <v>6259.5</v>
      </c>
      <c r="U2629" s="309" t="s">
        <v>67476</v>
      </c>
      <c r="V2629" s="310">
        <v>217102.49</v>
      </c>
      <c r="X2629" s="267" t="s">
        <v>51875</v>
      </c>
      <c r="Y2629" s="268">
        <v>408</v>
      </c>
      <c r="AA2629" s="229" t="s">
        <v>17200</v>
      </c>
      <c r="AB2629" s="230">
        <v>35991.42</v>
      </c>
      <c r="AD2629" s="209" t="s">
        <v>17120</v>
      </c>
      <c r="AE2629" s="210">
        <v>69.55</v>
      </c>
      <c r="AF2629" s="93"/>
      <c r="AG2629" s="201" t="s">
        <v>14099</v>
      </c>
      <c r="AH2629" s="202">
        <v>2460.91</v>
      </c>
      <c r="AJ2629" s="292"/>
      <c r="AK2629" s="293"/>
      <c r="AM2629" s="265" t="s">
        <v>44122</v>
      </c>
      <c r="AN2629" s="266">
        <v>1357</v>
      </c>
      <c r="AP2629" s="233" t="s">
        <v>11968</v>
      </c>
      <c r="AQ2629" s="234">
        <v>71254.92</v>
      </c>
      <c r="AS2629" s="211" t="s">
        <v>7629</v>
      </c>
      <c r="AT2629" s="212">
        <v>385522.31</v>
      </c>
    </row>
    <row r="2630" spans="5:46" x14ac:dyDescent="0.3">
      <c r="E2630" s="271" t="s">
        <v>43794</v>
      </c>
      <c r="F2630" s="271"/>
      <c r="G2630" s="272">
        <v>18815</v>
      </c>
      <c r="I2630" s="227" t="s">
        <v>5764</v>
      </c>
      <c r="J2630" s="227"/>
      <c r="K2630" s="228">
        <v>275210.37</v>
      </c>
      <c r="M2630" s="205" t="s">
        <v>2875</v>
      </c>
      <c r="N2630" s="205"/>
      <c r="O2630" s="206">
        <v>19710</v>
      </c>
      <c r="U2630" s="309" t="s">
        <v>61369</v>
      </c>
      <c r="V2630" s="310">
        <v>62672.94</v>
      </c>
      <c r="X2630" s="267" t="s">
        <v>46743</v>
      </c>
      <c r="Y2630" s="268">
        <v>415.97</v>
      </c>
      <c r="AA2630" s="229" t="s">
        <v>17204</v>
      </c>
      <c r="AB2630" s="230">
        <v>15</v>
      </c>
      <c r="AD2630" s="209" t="s">
        <v>17121</v>
      </c>
      <c r="AE2630" s="210">
        <v>20000</v>
      </c>
      <c r="AF2630" s="93"/>
      <c r="AG2630" s="201" t="s">
        <v>14100</v>
      </c>
      <c r="AH2630" s="202">
        <v>35.6</v>
      </c>
      <c r="AJ2630" s="292"/>
      <c r="AK2630" s="293"/>
      <c r="AM2630" s="265" t="s">
        <v>44123</v>
      </c>
      <c r="AN2630" s="266">
        <v>18815</v>
      </c>
      <c r="AP2630" s="233" t="s">
        <v>11964</v>
      </c>
      <c r="AQ2630" s="234">
        <v>275210.37</v>
      </c>
      <c r="AS2630" s="211" t="s">
        <v>7852</v>
      </c>
      <c r="AT2630" s="212">
        <v>109151.48</v>
      </c>
    </row>
    <row r="2631" spans="5:46" x14ac:dyDescent="0.3">
      <c r="E2631" s="271" t="s">
        <v>43795</v>
      </c>
      <c r="F2631" s="271"/>
      <c r="G2631" s="272">
        <v>470437</v>
      </c>
      <c r="I2631" s="227" t="s">
        <v>5765</v>
      </c>
      <c r="J2631" s="227"/>
      <c r="K2631" s="228">
        <v>617093.77</v>
      </c>
      <c r="M2631" s="205" t="s">
        <v>2876</v>
      </c>
      <c r="N2631" s="205"/>
      <c r="O2631" s="206">
        <v>8820</v>
      </c>
      <c r="U2631" s="309" t="s">
        <v>63112</v>
      </c>
      <c r="V2631" s="310">
        <v>2583557.33</v>
      </c>
      <c r="X2631" s="267" t="s">
        <v>51877</v>
      </c>
      <c r="Y2631" s="268">
        <v>1921.05</v>
      </c>
      <c r="AA2631" s="229" t="s">
        <v>40164</v>
      </c>
      <c r="AB2631" s="230">
        <v>1079.74</v>
      </c>
      <c r="AD2631" s="209" t="s">
        <v>17122</v>
      </c>
      <c r="AE2631" s="210">
        <v>26456.11</v>
      </c>
      <c r="AF2631" s="93"/>
      <c r="AG2631" s="201" t="s">
        <v>32617</v>
      </c>
      <c r="AH2631" s="202">
        <v>87.9</v>
      </c>
      <c r="AJ2631" s="292"/>
      <c r="AK2631" s="293"/>
      <c r="AM2631" s="265" t="s">
        <v>44124</v>
      </c>
      <c r="AN2631" s="266">
        <v>470437</v>
      </c>
      <c r="AP2631" s="233" t="s">
        <v>11965</v>
      </c>
      <c r="AQ2631" s="234">
        <v>617093.77</v>
      </c>
      <c r="AS2631" s="211" t="s">
        <v>8108</v>
      </c>
      <c r="AT2631" s="212">
        <v>48627.3</v>
      </c>
    </row>
    <row r="2632" spans="5:46" x14ac:dyDescent="0.3">
      <c r="E2632" s="271" t="s">
        <v>43796</v>
      </c>
      <c r="F2632" s="271"/>
      <c r="G2632" s="272">
        <v>4514.6400000000003</v>
      </c>
      <c r="I2632" s="227" t="s">
        <v>5769</v>
      </c>
      <c r="J2632" s="227"/>
      <c r="K2632" s="228">
        <v>5683806.3300000001</v>
      </c>
      <c r="M2632" s="205" t="s">
        <v>2877</v>
      </c>
      <c r="N2632" s="205"/>
      <c r="O2632" s="206">
        <v>5002.5</v>
      </c>
      <c r="U2632" s="309" t="s">
        <v>63660</v>
      </c>
      <c r="V2632" s="310">
        <v>49377.7</v>
      </c>
      <c r="X2632" s="267" t="s">
        <v>46744</v>
      </c>
      <c r="Y2632" s="268">
        <v>1216.3599999999999</v>
      </c>
      <c r="AA2632" s="229" t="s">
        <v>17206</v>
      </c>
      <c r="AB2632" s="230">
        <v>2757.87</v>
      </c>
      <c r="AD2632" s="209" t="s">
        <v>17123</v>
      </c>
      <c r="AE2632" s="210">
        <v>168507.95</v>
      </c>
      <c r="AF2632" s="93"/>
      <c r="AG2632" s="201" t="s">
        <v>32618</v>
      </c>
      <c r="AH2632" s="202">
        <v>57398.1</v>
      </c>
      <c r="AJ2632" s="292"/>
      <c r="AK2632" s="293"/>
      <c r="AM2632" s="265" t="s">
        <v>44125</v>
      </c>
      <c r="AN2632" s="266">
        <v>4514.6400000000003</v>
      </c>
      <c r="AP2632" s="233" t="s">
        <v>11969</v>
      </c>
      <c r="AQ2632" s="234">
        <v>5683806.3300000001</v>
      </c>
      <c r="AS2632" s="211" t="s">
        <v>8219</v>
      </c>
      <c r="AT2632" s="212">
        <v>5984</v>
      </c>
    </row>
    <row r="2633" spans="5:46" x14ac:dyDescent="0.3">
      <c r="E2633" s="271" t="s">
        <v>43797</v>
      </c>
      <c r="F2633" s="271"/>
      <c r="G2633" s="272">
        <v>1341</v>
      </c>
      <c r="I2633" s="227" t="s">
        <v>5770</v>
      </c>
      <c r="J2633" s="227"/>
      <c r="K2633" s="228">
        <v>174571.01</v>
      </c>
      <c r="M2633" s="205" t="s">
        <v>2878</v>
      </c>
      <c r="N2633" s="205"/>
      <c r="O2633" s="206">
        <v>1187</v>
      </c>
      <c r="U2633" s="309" t="s">
        <v>56012</v>
      </c>
      <c r="V2633" s="310">
        <v>21220.47</v>
      </c>
      <c r="X2633" s="267" t="s">
        <v>63072</v>
      </c>
      <c r="Y2633" s="268">
        <v>402.5</v>
      </c>
      <c r="AA2633" s="229" t="s">
        <v>17207</v>
      </c>
      <c r="AB2633" s="230">
        <v>6382.3</v>
      </c>
      <c r="AD2633" s="209" t="s">
        <v>17124</v>
      </c>
      <c r="AE2633" s="210">
        <v>65996.52</v>
      </c>
      <c r="AF2633" s="93"/>
      <c r="AG2633" s="201" t="s">
        <v>14101</v>
      </c>
      <c r="AH2633" s="202">
        <v>907.62</v>
      </c>
      <c r="AJ2633" s="292"/>
      <c r="AK2633" s="293"/>
      <c r="AM2633" s="265" t="s">
        <v>44127</v>
      </c>
      <c r="AN2633" s="266">
        <v>1341</v>
      </c>
      <c r="AP2633" s="233" t="s">
        <v>11970</v>
      </c>
      <c r="AQ2633" s="234">
        <v>174571.01</v>
      </c>
      <c r="AS2633" s="211" t="s">
        <v>8381</v>
      </c>
      <c r="AT2633" s="212">
        <v>150165.67000000001</v>
      </c>
    </row>
    <row r="2634" spans="5:46" x14ac:dyDescent="0.3">
      <c r="E2634" s="271" t="s">
        <v>43798</v>
      </c>
      <c r="F2634" s="271"/>
      <c r="G2634" s="272">
        <v>3150</v>
      </c>
      <c r="I2634" s="227" t="s">
        <v>5771</v>
      </c>
      <c r="J2634" s="227"/>
      <c r="K2634" s="228">
        <v>10334944.369999999</v>
      </c>
      <c r="M2634" s="205" t="s">
        <v>2879</v>
      </c>
      <c r="N2634" s="205"/>
      <c r="O2634" s="206">
        <v>4187.5</v>
      </c>
      <c r="U2634" s="309" t="s">
        <v>40226</v>
      </c>
      <c r="V2634" s="310">
        <v>4431697.05</v>
      </c>
      <c r="X2634" s="267" t="s">
        <v>63073</v>
      </c>
      <c r="Y2634" s="268">
        <v>3430</v>
      </c>
      <c r="AA2634" s="229" t="s">
        <v>17208</v>
      </c>
      <c r="AB2634" s="230">
        <v>3664.12</v>
      </c>
      <c r="AD2634" s="209" t="s">
        <v>17125</v>
      </c>
      <c r="AE2634" s="210">
        <v>7013.85</v>
      </c>
      <c r="AF2634" s="93"/>
      <c r="AG2634" s="201" t="s">
        <v>25973</v>
      </c>
      <c r="AH2634" s="202">
        <v>87.9</v>
      </c>
      <c r="AJ2634" s="292"/>
      <c r="AK2634" s="293"/>
      <c r="AM2634" s="265" t="s">
        <v>44129</v>
      </c>
      <c r="AN2634" s="266">
        <v>3150</v>
      </c>
      <c r="AP2634" s="233" t="s">
        <v>11971</v>
      </c>
      <c r="AQ2634" s="234">
        <v>10334944.369999999</v>
      </c>
      <c r="AS2634" s="211" t="s">
        <v>8766</v>
      </c>
      <c r="AT2634" s="212">
        <v>64611.81</v>
      </c>
    </row>
    <row r="2635" spans="5:46" x14ac:dyDescent="0.3">
      <c r="E2635" s="271" t="s">
        <v>43801</v>
      </c>
      <c r="F2635" s="271"/>
      <c r="G2635" s="272">
        <v>921</v>
      </c>
      <c r="I2635" s="227" t="s">
        <v>5772</v>
      </c>
      <c r="J2635" s="227"/>
      <c r="K2635" s="228">
        <v>487371.42</v>
      </c>
      <c r="M2635" s="205" t="s">
        <v>2880</v>
      </c>
      <c r="N2635" s="205"/>
      <c r="O2635" s="206">
        <v>1443.75</v>
      </c>
      <c r="U2635" s="309" t="s">
        <v>55076</v>
      </c>
      <c r="V2635" s="310">
        <v>431022.82</v>
      </c>
      <c r="X2635" s="267" t="s">
        <v>63074</v>
      </c>
      <c r="Y2635" s="268">
        <v>293.22000000000003</v>
      </c>
      <c r="AA2635" s="229" t="s">
        <v>44542</v>
      </c>
      <c r="AB2635" s="230">
        <v>2049.8200000000002</v>
      </c>
      <c r="AD2635" s="209" t="s">
        <v>17126</v>
      </c>
      <c r="AE2635" s="210">
        <v>7802.82</v>
      </c>
      <c r="AF2635" s="93"/>
      <c r="AG2635" s="201" t="s">
        <v>14102</v>
      </c>
      <c r="AH2635" s="202">
        <v>528.01</v>
      </c>
      <c r="AJ2635" s="292"/>
      <c r="AK2635" s="293"/>
      <c r="AM2635" s="265" t="s">
        <v>44132</v>
      </c>
      <c r="AN2635" s="266">
        <v>921</v>
      </c>
      <c r="AP2635" s="233" t="s">
        <v>11972</v>
      </c>
      <c r="AQ2635" s="234">
        <v>487371.42</v>
      </c>
      <c r="AS2635" s="211" t="s">
        <v>9041</v>
      </c>
      <c r="AT2635" s="212">
        <v>376564.28</v>
      </c>
    </row>
    <row r="2636" spans="5:46" x14ac:dyDescent="0.3">
      <c r="E2636" s="271" t="s">
        <v>43802</v>
      </c>
      <c r="F2636" s="271"/>
      <c r="G2636" s="272">
        <v>1318</v>
      </c>
      <c r="I2636" s="227" t="s">
        <v>5773</v>
      </c>
      <c r="J2636" s="227"/>
      <c r="K2636" s="228">
        <v>4482070.21</v>
      </c>
      <c r="M2636" s="205" t="s">
        <v>2881</v>
      </c>
      <c r="N2636" s="205"/>
      <c r="O2636" s="206">
        <v>347</v>
      </c>
      <c r="U2636" s="309" t="s">
        <v>58503</v>
      </c>
      <c r="V2636" s="310">
        <v>7086.12</v>
      </c>
      <c r="X2636" s="267" t="s">
        <v>63075</v>
      </c>
      <c r="Y2636" s="268">
        <v>634.59</v>
      </c>
      <c r="AA2636" s="229" t="s">
        <v>38935</v>
      </c>
      <c r="AB2636" s="230">
        <v>61667.18</v>
      </c>
      <c r="AD2636" s="209" t="s">
        <v>17127</v>
      </c>
      <c r="AE2636" s="210">
        <v>21087</v>
      </c>
      <c r="AF2636" s="93"/>
      <c r="AG2636" s="201" t="s">
        <v>14103</v>
      </c>
      <c r="AH2636" s="202">
        <v>2460.91</v>
      </c>
      <c r="AJ2636" s="292"/>
      <c r="AK2636" s="293"/>
      <c r="AM2636" s="265" t="s">
        <v>44133</v>
      </c>
      <c r="AN2636" s="266">
        <v>1318</v>
      </c>
      <c r="AP2636" s="233" t="s">
        <v>11973</v>
      </c>
      <c r="AQ2636" s="234">
        <v>4482070.21</v>
      </c>
      <c r="AS2636" s="211" t="s">
        <v>9358</v>
      </c>
      <c r="AT2636" s="212">
        <v>749423.12</v>
      </c>
    </row>
    <row r="2637" spans="5:46" x14ac:dyDescent="0.3">
      <c r="E2637" s="271" t="s">
        <v>43803</v>
      </c>
      <c r="F2637" s="271"/>
      <c r="G2637" s="272">
        <v>1192</v>
      </c>
      <c r="I2637" s="227" t="s">
        <v>5774</v>
      </c>
      <c r="J2637" s="227"/>
      <c r="K2637" s="228">
        <v>19490.189999999999</v>
      </c>
      <c r="M2637" s="205" t="s">
        <v>2882</v>
      </c>
      <c r="N2637" s="205"/>
      <c r="O2637" s="206">
        <v>65715</v>
      </c>
      <c r="U2637" s="309" t="s">
        <v>55077</v>
      </c>
      <c r="V2637" s="310">
        <v>6816.75</v>
      </c>
      <c r="X2637" s="267" t="s">
        <v>64085</v>
      </c>
      <c r="Y2637" s="268">
        <v>174</v>
      </c>
      <c r="AA2637" s="229" t="s">
        <v>44543</v>
      </c>
      <c r="AB2637" s="230">
        <v>782.07</v>
      </c>
      <c r="AD2637" s="209" t="s">
        <v>17128</v>
      </c>
      <c r="AE2637" s="210">
        <v>9724</v>
      </c>
      <c r="AF2637" s="93"/>
      <c r="AG2637" s="201" t="s">
        <v>14104</v>
      </c>
      <c r="AH2637" s="202">
        <v>35.6</v>
      </c>
      <c r="AJ2637" s="292"/>
      <c r="AK2637" s="293"/>
      <c r="AM2637" s="265" t="s">
        <v>44134</v>
      </c>
      <c r="AN2637" s="266">
        <v>1192</v>
      </c>
      <c r="AP2637" s="233" t="s">
        <v>11974</v>
      </c>
      <c r="AQ2637" s="234">
        <v>19490.189999999999</v>
      </c>
      <c r="AS2637" s="211" t="s">
        <v>10680</v>
      </c>
      <c r="AT2637" s="212">
        <v>43516.9</v>
      </c>
    </row>
    <row r="2638" spans="5:46" x14ac:dyDescent="0.3">
      <c r="E2638" s="271" t="s">
        <v>43804</v>
      </c>
      <c r="F2638" s="271"/>
      <c r="G2638" s="272">
        <v>88082</v>
      </c>
      <c r="I2638" s="227" t="s">
        <v>5775</v>
      </c>
      <c r="J2638" s="227"/>
      <c r="K2638" s="228">
        <v>3769</v>
      </c>
      <c r="M2638" s="205" t="s">
        <v>2883</v>
      </c>
      <c r="N2638" s="205"/>
      <c r="O2638" s="206">
        <v>1321</v>
      </c>
      <c r="U2638" s="309" t="s">
        <v>67477</v>
      </c>
      <c r="V2638" s="310">
        <v>22000</v>
      </c>
      <c r="X2638" s="267" t="s">
        <v>64086</v>
      </c>
      <c r="Y2638" s="268">
        <v>843.11</v>
      </c>
      <c r="AA2638" s="229" t="s">
        <v>34688</v>
      </c>
      <c r="AB2638" s="230">
        <v>23527.93</v>
      </c>
      <c r="AD2638" s="209" t="s">
        <v>17129</v>
      </c>
      <c r="AE2638" s="210">
        <v>10377.5</v>
      </c>
      <c r="AF2638" s="93"/>
      <c r="AG2638" s="201" t="s">
        <v>32619</v>
      </c>
      <c r="AH2638" s="202">
        <v>57398.1</v>
      </c>
      <c r="AJ2638" s="292"/>
      <c r="AK2638" s="293"/>
      <c r="AM2638" s="265" t="s">
        <v>44135</v>
      </c>
      <c r="AN2638" s="266">
        <v>88082</v>
      </c>
      <c r="AP2638" s="233" t="s">
        <v>11975</v>
      </c>
      <c r="AQ2638" s="234">
        <v>3769</v>
      </c>
      <c r="AS2638" s="211" t="s">
        <v>9594</v>
      </c>
      <c r="AT2638" s="212">
        <v>26180</v>
      </c>
    </row>
    <row r="2639" spans="5:46" x14ac:dyDescent="0.3">
      <c r="E2639" s="271" t="s">
        <v>43805</v>
      </c>
      <c r="F2639" s="271"/>
      <c r="G2639" s="272">
        <v>16713.400000000001</v>
      </c>
      <c r="I2639" s="227" t="s">
        <v>5776</v>
      </c>
      <c r="J2639" s="227"/>
      <c r="K2639" s="228">
        <v>137350.89000000001</v>
      </c>
      <c r="M2639" s="205" t="s">
        <v>2884</v>
      </c>
      <c r="N2639" s="205"/>
      <c r="O2639" s="206">
        <v>787</v>
      </c>
      <c r="U2639" s="309" t="s">
        <v>60336</v>
      </c>
      <c r="V2639" s="310">
        <v>1602311.36</v>
      </c>
      <c r="X2639" s="267" t="s">
        <v>62558</v>
      </c>
      <c r="Y2639" s="268">
        <v>2041.86</v>
      </c>
      <c r="AA2639" s="229" t="s">
        <v>17216</v>
      </c>
      <c r="AB2639" s="230">
        <v>389.98</v>
      </c>
      <c r="AD2639" s="209" t="s">
        <v>17130</v>
      </c>
      <c r="AE2639" s="210">
        <v>2590</v>
      </c>
      <c r="AF2639" s="93"/>
      <c r="AG2639" s="201" t="s">
        <v>14105</v>
      </c>
      <c r="AH2639" s="202">
        <v>3318.02</v>
      </c>
      <c r="AJ2639" s="292"/>
      <c r="AK2639" s="293"/>
      <c r="AM2639" s="265" t="s">
        <v>44137</v>
      </c>
      <c r="AN2639" s="266">
        <v>16713.400000000001</v>
      </c>
      <c r="AP2639" s="233" t="s">
        <v>11976</v>
      </c>
      <c r="AQ2639" s="234">
        <v>137350.89000000001</v>
      </c>
      <c r="AS2639" s="211" t="s">
        <v>10946</v>
      </c>
      <c r="AT2639" s="212">
        <v>31018.37</v>
      </c>
    </row>
    <row r="2640" spans="5:46" x14ac:dyDescent="0.3">
      <c r="E2640" s="271" t="s">
        <v>43806</v>
      </c>
      <c r="F2640" s="271"/>
      <c r="G2640" s="272">
        <v>2423</v>
      </c>
      <c r="I2640" s="227" t="s">
        <v>5777</v>
      </c>
      <c r="J2640" s="227"/>
      <c r="K2640" s="228">
        <v>272422.46000000002</v>
      </c>
      <c r="M2640" s="205" t="s">
        <v>2885</v>
      </c>
      <c r="N2640" s="205"/>
      <c r="O2640" s="206">
        <v>57095</v>
      </c>
      <c r="U2640" s="309" t="s">
        <v>61370</v>
      </c>
      <c r="V2640" s="310">
        <v>27642.15</v>
      </c>
      <c r="X2640" s="267" t="s">
        <v>58844</v>
      </c>
      <c r="Y2640" s="268">
        <v>50650</v>
      </c>
      <c r="AA2640" s="229" t="s">
        <v>46735</v>
      </c>
      <c r="AB2640" s="230">
        <v>103.18</v>
      </c>
      <c r="AD2640" s="209" t="s">
        <v>17131</v>
      </c>
      <c r="AE2640" s="210">
        <v>3491.25</v>
      </c>
      <c r="AF2640" s="93"/>
      <c r="AG2640" s="201" t="s">
        <v>14106</v>
      </c>
      <c r="AH2640" s="202">
        <v>129741.43</v>
      </c>
      <c r="AJ2640" s="292"/>
      <c r="AK2640" s="293"/>
      <c r="AM2640" s="265" t="s">
        <v>44138</v>
      </c>
      <c r="AN2640" s="266">
        <v>2423</v>
      </c>
      <c r="AP2640" s="233" t="s">
        <v>11977</v>
      </c>
      <c r="AQ2640" s="234">
        <v>272422.46000000002</v>
      </c>
      <c r="AS2640" s="211" t="s">
        <v>9670</v>
      </c>
      <c r="AT2640" s="212">
        <v>299556.34000000003</v>
      </c>
    </row>
    <row r="2641" spans="5:46" x14ac:dyDescent="0.3">
      <c r="E2641" s="271" t="s">
        <v>43808</v>
      </c>
      <c r="F2641" s="271"/>
      <c r="G2641" s="272">
        <v>6697</v>
      </c>
      <c r="I2641" s="227" t="s">
        <v>5779</v>
      </c>
      <c r="J2641" s="227"/>
      <c r="K2641" s="228">
        <v>1681491.67</v>
      </c>
      <c r="M2641" s="205" t="s">
        <v>2886</v>
      </c>
      <c r="N2641" s="205"/>
      <c r="O2641" s="206">
        <v>5775</v>
      </c>
      <c r="U2641" s="309" t="s">
        <v>56013</v>
      </c>
      <c r="V2641" s="310">
        <v>1254.03</v>
      </c>
      <c r="X2641" s="267" t="s">
        <v>62559</v>
      </c>
      <c r="Y2641" s="268">
        <v>36409.75</v>
      </c>
      <c r="AA2641" s="229" t="s">
        <v>33244</v>
      </c>
      <c r="AB2641" s="230">
        <v>1308.04</v>
      </c>
      <c r="AD2641" s="209" t="s">
        <v>17132</v>
      </c>
      <c r="AE2641" s="210">
        <v>1259.1199999999999</v>
      </c>
      <c r="AF2641" s="93"/>
      <c r="AG2641" s="201" t="s">
        <v>14107</v>
      </c>
      <c r="AH2641" s="202">
        <v>11786.8</v>
      </c>
      <c r="AJ2641" s="292"/>
      <c r="AK2641" s="293"/>
      <c r="AM2641" s="265" t="s">
        <v>44140</v>
      </c>
      <c r="AN2641" s="266">
        <v>6697</v>
      </c>
      <c r="AP2641" s="233" t="s">
        <v>11979</v>
      </c>
      <c r="AQ2641" s="234">
        <v>1681491.67</v>
      </c>
      <c r="AS2641" s="211" t="s">
        <v>11624</v>
      </c>
      <c r="AT2641" s="212">
        <v>1796.29</v>
      </c>
    </row>
    <row r="2642" spans="5:46" x14ac:dyDescent="0.3">
      <c r="E2642" s="271" t="s">
        <v>43809</v>
      </c>
      <c r="F2642" s="271"/>
      <c r="G2642" s="272">
        <v>49450</v>
      </c>
      <c r="I2642" s="227" t="s">
        <v>5781</v>
      </c>
      <c r="J2642" s="227"/>
      <c r="K2642" s="228">
        <v>5529807.29</v>
      </c>
      <c r="M2642" s="205" t="s">
        <v>2887</v>
      </c>
      <c r="N2642" s="205"/>
      <c r="O2642" s="206">
        <v>12571</v>
      </c>
      <c r="U2642" s="309" t="s">
        <v>40227</v>
      </c>
      <c r="V2642" s="310">
        <v>1052240.57</v>
      </c>
      <c r="X2642" s="267" t="s">
        <v>60259</v>
      </c>
      <c r="Y2642" s="268">
        <v>2828.5</v>
      </c>
      <c r="AA2642" s="229" t="s">
        <v>34689</v>
      </c>
      <c r="AB2642" s="230">
        <v>572.33000000000004</v>
      </c>
      <c r="AD2642" s="209" t="s">
        <v>17133</v>
      </c>
      <c r="AE2642" s="210">
        <v>27.13</v>
      </c>
      <c r="AF2642" s="93"/>
      <c r="AG2642" s="201" t="s">
        <v>14108</v>
      </c>
      <c r="AH2642" s="202">
        <v>29379.01</v>
      </c>
      <c r="AJ2642" s="292"/>
      <c r="AK2642" s="293"/>
      <c r="AM2642" s="265" t="s">
        <v>44141</v>
      </c>
      <c r="AN2642" s="266">
        <v>49450</v>
      </c>
      <c r="AP2642" s="233" t="s">
        <v>11981</v>
      </c>
      <c r="AQ2642" s="234">
        <v>5529807.29</v>
      </c>
      <c r="AS2642" s="211" t="s">
        <v>12248</v>
      </c>
      <c r="AT2642" s="212">
        <v>46235.02</v>
      </c>
    </row>
    <row r="2643" spans="5:46" x14ac:dyDescent="0.3">
      <c r="E2643" s="271" t="s">
        <v>43811</v>
      </c>
      <c r="F2643" s="271"/>
      <c r="G2643" s="272">
        <v>67716</v>
      </c>
      <c r="I2643" s="227" t="s">
        <v>5782</v>
      </c>
      <c r="J2643" s="227"/>
      <c r="K2643" s="228">
        <v>347863.33</v>
      </c>
      <c r="M2643" s="205" t="s">
        <v>2888</v>
      </c>
      <c r="N2643" s="205"/>
      <c r="O2643" s="206">
        <v>26952.5</v>
      </c>
      <c r="U2643" s="309" t="s">
        <v>55078</v>
      </c>
      <c r="V2643" s="310">
        <v>1519100.77</v>
      </c>
      <c r="X2643" s="267" t="s">
        <v>62560</v>
      </c>
      <c r="Y2643" s="268">
        <v>62.79</v>
      </c>
      <c r="AA2643" s="229" t="s">
        <v>17217</v>
      </c>
      <c r="AB2643" s="230">
        <v>997.69</v>
      </c>
      <c r="AD2643" s="209" t="s">
        <v>17134</v>
      </c>
      <c r="AE2643" s="210">
        <v>9725.4500000000007</v>
      </c>
      <c r="AF2643" s="93"/>
      <c r="AG2643" s="201" t="s">
        <v>14109</v>
      </c>
      <c r="AH2643" s="202">
        <v>1452.93</v>
      </c>
      <c r="AJ2643" s="292"/>
      <c r="AK2643" s="293"/>
      <c r="AM2643" s="265" t="s">
        <v>44143</v>
      </c>
      <c r="AN2643" s="266">
        <v>67716</v>
      </c>
      <c r="AP2643" s="233" t="s">
        <v>11982</v>
      </c>
      <c r="AQ2643" s="234">
        <v>347863.33</v>
      </c>
      <c r="AS2643" s="211" t="s">
        <v>11969</v>
      </c>
      <c r="AT2643" s="212">
        <v>225177.26</v>
      </c>
    </row>
    <row r="2644" spans="5:46" x14ac:dyDescent="0.3">
      <c r="E2644" s="271" t="s">
        <v>43812</v>
      </c>
      <c r="F2644" s="271"/>
      <c r="G2644" s="272">
        <v>59449</v>
      </c>
      <c r="I2644" s="227" t="s">
        <v>5783</v>
      </c>
      <c r="J2644" s="227"/>
      <c r="K2644" s="228">
        <v>1098700.8400000001</v>
      </c>
      <c r="M2644" s="205" t="s">
        <v>2889</v>
      </c>
      <c r="N2644" s="205"/>
      <c r="O2644" s="206">
        <v>17765</v>
      </c>
      <c r="U2644" s="309" t="s">
        <v>56014</v>
      </c>
      <c r="V2644" s="310">
        <v>471939.1</v>
      </c>
      <c r="X2644" s="267" t="s">
        <v>61877</v>
      </c>
      <c r="Y2644" s="268">
        <v>12006</v>
      </c>
      <c r="AA2644" s="229" t="s">
        <v>17218</v>
      </c>
      <c r="AB2644" s="230">
        <v>257.89</v>
      </c>
      <c r="AD2644" s="209" t="s">
        <v>17135</v>
      </c>
      <c r="AE2644" s="210">
        <v>16500</v>
      </c>
      <c r="AF2644" s="93"/>
      <c r="AG2644" s="201" t="s">
        <v>32620</v>
      </c>
      <c r="AH2644" s="202">
        <v>162690</v>
      </c>
      <c r="AJ2644" s="292"/>
      <c r="AK2644" s="293"/>
      <c r="AM2644" s="265" t="s">
        <v>44145</v>
      </c>
      <c r="AN2644" s="266">
        <v>59449</v>
      </c>
      <c r="AP2644" s="233" t="s">
        <v>11983</v>
      </c>
      <c r="AQ2644" s="234">
        <v>1098700.8400000001</v>
      </c>
      <c r="AS2644" s="211" t="s">
        <v>9941</v>
      </c>
      <c r="AT2644" s="212">
        <v>3428668.41</v>
      </c>
    </row>
    <row r="2645" spans="5:46" x14ac:dyDescent="0.3">
      <c r="E2645" s="271" t="s">
        <v>43813</v>
      </c>
      <c r="F2645" s="271"/>
      <c r="G2645" s="272">
        <v>1667</v>
      </c>
      <c r="I2645" s="227" t="s">
        <v>5784</v>
      </c>
      <c r="J2645" s="227"/>
      <c r="K2645" s="228">
        <v>4367824.6500000004</v>
      </c>
      <c r="M2645" s="205" t="s">
        <v>2890</v>
      </c>
      <c r="N2645" s="205"/>
      <c r="O2645" s="206">
        <v>11957</v>
      </c>
      <c r="U2645" s="309" t="s">
        <v>49824</v>
      </c>
      <c r="V2645" s="310">
        <v>870278.49</v>
      </c>
      <c r="X2645" s="267" t="s">
        <v>59519</v>
      </c>
      <c r="Y2645" s="268">
        <v>10275</v>
      </c>
      <c r="AA2645" s="229" t="s">
        <v>17219</v>
      </c>
      <c r="AB2645" s="230">
        <v>733.56</v>
      </c>
      <c r="AD2645" s="209" t="s">
        <v>17136</v>
      </c>
      <c r="AE2645" s="210">
        <v>21381.3</v>
      </c>
      <c r="AF2645" s="93"/>
      <c r="AG2645" s="201" t="s">
        <v>14110</v>
      </c>
      <c r="AH2645" s="202">
        <v>2337.5</v>
      </c>
      <c r="AJ2645" s="292"/>
      <c r="AK2645" s="293"/>
      <c r="AM2645" s="265" t="s">
        <v>44146</v>
      </c>
      <c r="AN2645" s="266">
        <v>1667</v>
      </c>
      <c r="AP2645" s="233" t="s">
        <v>11984</v>
      </c>
      <c r="AQ2645" s="234">
        <v>4367824.6500000004</v>
      </c>
      <c r="AS2645" s="211" t="s">
        <v>6773</v>
      </c>
      <c r="AT2645" s="212">
        <v>18141</v>
      </c>
    </row>
    <row r="2646" spans="5:46" x14ac:dyDescent="0.3">
      <c r="E2646" s="271" t="s">
        <v>43814</v>
      </c>
      <c r="F2646" s="271"/>
      <c r="G2646" s="272">
        <v>26523</v>
      </c>
      <c r="I2646" s="227" t="s">
        <v>5785</v>
      </c>
      <c r="J2646" s="227"/>
      <c r="K2646" s="228">
        <v>1296985.32</v>
      </c>
      <c r="M2646" s="205" t="s">
        <v>2891</v>
      </c>
      <c r="N2646" s="205"/>
      <c r="O2646" s="206">
        <v>2915.75</v>
      </c>
      <c r="U2646" s="309" t="s">
        <v>61942</v>
      </c>
      <c r="V2646" s="310">
        <v>5342.5</v>
      </c>
      <c r="X2646" s="267" t="s">
        <v>62561</v>
      </c>
      <c r="Y2646" s="268">
        <v>228.11</v>
      </c>
      <c r="AA2646" s="229" t="s">
        <v>17220</v>
      </c>
      <c r="AB2646" s="230">
        <v>178</v>
      </c>
      <c r="AD2646" s="209" t="s">
        <v>17137</v>
      </c>
      <c r="AE2646" s="210">
        <v>1635.67</v>
      </c>
      <c r="AF2646" s="93"/>
      <c r="AG2646" s="201" t="s">
        <v>14111</v>
      </c>
      <c r="AH2646" s="202">
        <v>178.83</v>
      </c>
      <c r="AJ2646" s="292"/>
      <c r="AK2646" s="293"/>
      <c r="AM2646" s="265" t="s">
        <v>44147</v>
      </c>
      <c r="AN2646" s="266">
        <v>26523</v>
      </c>
      <c r="AP2646" s="233" t="s">
        <v>11985</v>
      </c>
      <c r="AQ2646" s="234">
        <v>1296985.32</v>
      </c>
      <c r="AS2646" s="211" t="s">
        <v>7176</v>
      </c>
      <c r="AT2646" s="212">
        <v>1488.99</v>
      </c>
    </row>
    <row r="2647" spans="5:46" x14ac:dyDescent="0.3">
      <c r="E2647" s="271" t="s">
        <v>43816</v>
      </c>
      <c r="F2647" s="271"/>
      <c r="G2647" s="272">
        <v>23641</v>
      </c>
      <c r="I2647" s="227" t="s">
        <v>5786</v>
      </c>
      <c r="J2647" s="227"/>
      <c r="K2647" s="228">
        <v>201025.41</v>
      </c>
      <c r="M2647" s="205" t="s">
        <v>2892</v>
      </c>
      <c r="N2647" s="205"/>
      <c r="O2647" s="206">
        <v>12724.6</v>
      </c>
      <c r="U2647" s="309" t="s">
        <v>66595</v>
      </c>
      <c r="V2647" s="310">
        <v>3750.92</v>
      </c>
      <c r="X2647" s="267" t="s">
        <v>58451</v>
      </c>
      <c r="Y2647" s="268">
        <v>25000</v>
      </c>
      <c r="AA2647" s="229" t="s">
        <v>34690</v>
      </c>
      <c r="AB2647" s="230">
        <v>42032.24</v>
      </c>
      <c r="AD2647" s="209" t="s">
        <v>17138</v>
      </c>
      <c r="AE2647" s="210">
        <v>1284.58</v>
      </c>
      <c r="AF2647" s="93"/>
      <c r="AG2647" s="201" t="s">
        <v>14112</v>
      </c>
      <c r="AH2647" s="202">
        <v>460.49</v>
      </c>
      <c r="AJ2647" s="292"/>
      <c r="AK2647" s="293"/>
      <c r="AM2647" s="265" t="s">
        <v>44149</v>
      </c>
      <c r="AN2647" s="266">
        <v>23641</v>
      </c>
      <c r="AP2647" s="233" t="s">
        <v>11986</v>
      </c>
      <c r="AQ2647" s="234">
        <v>201025.41</v>
      </c>
      <c r="AS2647" s="211" t="s">
        <v>7451</v>
      </c>
      <c r="AT2647" s="212">
        <v>13279</v>
      </c>
    </row>
    <row r="2648" spans="5:46" x14ac:dyDescent="0.3">
      <c r="E2648" s="271" t="s">
        <v>43817</v>
      </c>
      <c r="F2648" s="271"/>
      <c r="G2648" s="272">
        <v>3935</v>
      </c>
      <c r="I2648" s="227" t="s">
        <v>5787</v>
      </c>
      <c r="J2648" s="227"/>
      <c r="K2648" s="228">
        <v>680485.75</v>
      </c>
      <c r="M2648" s="205" t="s">
        <v>2893</v>
      </c>
      <c r="N2648" s="205"/>
      <c r="O2648" s="206">
        <v>132610</v>
      </c>
      <c r="U2648" s="309" t="s">
        <v>44724</v>
      </c>
      <c r="V2648" s="310">
        <v>416776.35</v>
      </c>
      <c r="X2648" s="267" t="s">
        <v>58452</v>
      </c>
      <c r="Y2648" s="268">
        <v>1912.51</v>
      </c>
      <c r="AA2648" s="229" t="s">
        <v>17221</v>
      </c>
      <c r="AB2648" s="230">
        <v>283.7</v>
      </c>
      <c r="AD2648" s="209" t="s">
        <v>17139</v>
      </c>
      <c r="AE2648" s="210">
        <v>10658.32</v>
      </c>
      <c r="AF2648" s="93"/>
      <c r="AG2648" s="201" t="s">
        <v>14113</v>
      </c>
      <c r="AH2648" s="202">
        <v>2337.5</v>
      </c>
      <c r="AJ2648" s="292"/>
      <c r="AK2648" s="293"/>
      <c r="AM2648" s="265" t="s">
        <v>44150</v>
      </c>
      <c r="AN2648" s="266">
        <v>3935</v>
      </c>
      <c r="AP2648" s="233" t="s">
        <v>11987</v>
      </c>
      <c r="AQ2648" s="234">
        <v>680485.75</v>
      </c>
      <c r="AS2648" s="211" t="s">
        <v>7853</v>
      </c>
      <c r="AT2648" s="212">
        <v>1436</v>
      </c>
    </row>
    <row r="2649" spans="5:46" x14ac:dyDescent="0.3">
      <c r="E2649" s="271" t="s">
        <v>43818</v>
      </c>
      <c r="F2649" s="271"/>
      <c r="G2649" s="272">
        <v>6258</v>
      </c>
      <c r="I2649" s="227" t="s">
        <v>5789</v>
      </c>
      <c r="J2649" s="227"/>
      <c r="K2649" s="228">
        <v>2934531.27</v>
      </c>
      <c r="M2649" s="205" t="s">
        <v>2894</v>
      </c>
      <c r="N2649" s="205"/>
      <c r="O2649" s="206">
        <v>1452</v>
      </c>
      <c r="U2649" s="309" t="s">
        <v>52209</v>
      </c>
      <c r="V2649" s="310">
        <v>552496.54</v>
      </c>
      <c r="X2649" s="267" t="s">
        <v>58453</v>
      </c>
      <c r="Y2649" s="268">
        <v>1771</v>
      </c>
      <c r="AA2649" s="229" t="s">
        <v>46736</v>
      </c>
      <c r="AB2649" s="230">
        <v>4014.02</v>
      </c>
      <c r="AD2649" s="209" t="s">
        <v>17140</v>
      </c>
      <c r="AE2649" s="210">
        <v>214861.12</v>
      </c>
      <c r="AF2649" s="93"/>
      <c r="AG2649" s="201" t="s">
        <v>14114</v>
      </c>
      <c r="AH2649" s="202">
        <v>3318.02</v>
      </c>
      <c r="AJ2649" s="292"/>
      <c r="AK2649" s="293"/>
      <c r="AM2649" s="265" t="s">
        <v>44151</v>
      </c>
      <c r="AN2649" s="266">
        <v>6258</v>
      </c>
      <c r="AP2649" s="233" t="s">
        <v>11989</v>
      </c>
      <c r="AQ2649" s="234">
        <v>2934531.27</v>
      </c>
      <c r="AS2649" s="211" t="s">
        <v>9042</v>
      </c>
      <c r="AT2649" s="212">
        <v>15725.98</v>
      </c>
    </row>
    <row r="2650" spans="5:46" x14ac:dyDescent="0.3">
      <c r="E2650" s="271" t="s">
        <v>43819</v>
      </c>
      <c r="F2650" s="271"/>
      <c r="G2650" s="272">
        <v>10645</v>
      </c>
      <c r="I2650" s="227" t="s">
        <v>5790</v>
      </c>
      <c r="J2650" s="227"/>
      <c r="K2650" s="228">
        <v>722222.38</v>
      </c>
      <c r="M2650" s="205" t="s">
        <v>2895</v>
      </c>
      <c r="N2650" s="205"/>
      <c r="O2650" s="206">
        <v>1327</v>
      </c>
      <c r="U2650" s="309" t="s">
        <v>52210</v>
      </c>
      <c r="V2650" s="310">
        <v>9578.85</v>
      </c>
      <c r="X2650" s="267" t="s">
        <v>58986</v>
      </c>
      <c r="Y2650" s="268">
        <v>75</v>
      </c>
      <c r="AA2650" s="229" t="s">
        <v>46737</v>
      </c>
      <c r="AB2650" s="230">
        <v>165</v>
      </c>
      <c r="AD2650" s="209" t="s">
        <v>17141</v>
      </c>
      <c r="AE2650" s="210">
        <v>33610</v>
      </c>
      <c r="AF2650" s="93"/>
      <c r="AG2650" s="201" t="s">
        <v>14115</v>
      </c>
      <c r="AH2650" s="202">
        <v>129741.43</v>
      </c>
      <c r="AJ2650" s="292"/>
      <c r="AK2650" s="293"/>
      <c r="AM2650" s="265" t="s">
        <v>44152</v>
      </c>
      <c r="AN2650" s="266">
        <v>10645</v>
      </c>
      <c r="AP2650" s="233" t="s">
        <v>11990</v>
      </c>
      <c r="AQ2650" s="234">
        <v>722222.38</v>
      </c>
      <c r="AS2650" s="211" t="s">
        <v>9460</v>
      </c>
      <c r="AT2650" s="212">
        <v>25290</v>
      </c>
    </row>
    <row r="2651" spans="5:46" x14ac:dyDescent="0.3">
      <c r="E2651" s="271" t="s">
        <v>43820</v>
      </c>
      <c r="F2651" s="271"/>
      <c r="G2651" s="272">
        <v>1454</v>
      </c>
      <c r="I2651" s="227" t="s">
        <v>5791</v>
      </c>
      <c r="J2651" s="227"/>
      <c r="K2651" s="228">
        <v>2613010.48</v>
      </c>
      <c r="M2651" s="205" t="s">
        <v>2896</v>
      </c>
      <c r="N2651" s="205"/>
      <c r="O2651" s="206">
        <v>4843</v>
      </c>
      <c r="U2651" s="309" t="s">
        <v>62456</v>
      </c>
      <c r="V2651" s="310">
        <v>16381.58</v>
      </c>
      <c r="X2651" s="267" t="s">
        <v>59400</v>
      </c>
      <c r="Y2651" s="268">
        <v>1320</v>
      </c>
      <c r="AA2651" s="229" t="s">
        <v>46738</v>
      </c>
      <c r="AB2651" s="230">
        <v>157035.54</v>
      </c>
      <c r="AD2651" s="209" t="s">
        <v>17142</v>
      </c>
      <c r="AE2651" s="210">
        <v>1367.6</v>
      </c>
      <c r="AF2651" s="93"/>
      <c r="AG2651" s="201" t="s">
        <v>14116</v>
      </c>
      <c r="AH2651" s="202">
        <v>11965.63</v>
      </c>
      <c r="AJ2651" s="292"/>
      <c r="AK2651" s="293"/>
      <c r="AM2651" s="265" t="s">
        <v>44153</v>
      </c>
      <c r="AN2651" s="266">
        <v>1454</v>
      </c>
      <c r="AP2651" s="233" t="s">
        <v>11991</v>
      </c>
      <c r="AQ2651" s="234">
        <v>2613010.48</v>
      </c>
      <c r="AS2651" s="211" t="s">
        <v>9544</v>
      </c>
      <c r="AT2651" s="212">
        <v>3179</v>
      </c>
    </row>
    <row r="2652" spans="5:46" x14ac:dyDescent="0.3">
      <c r="E2652" s="271" t="s">
        <v>43822</v>
      </c>
      <c r="F2652" s="271"/>
      <c r="G2652" s="272">
        <v>384</v>
      </c>
      <c r="I2652" s="227" t="s">
        <v>5792</v>
      </c>
      <c r="J2652" s="227"/>
      <c r="K2652" s="228">
        <v>127562.1</v>
      </c>
      <c r="M2652" s="205" t="s">
        <v>2897</v>
      </c>
      <c r="N2652" s="205"/>
      <c r="O2652" s="206">
        <v>325</v>
      </c>
      <c r="U2652" s="309" t="s">
        <v>52211</v>
      </c>
      <c r="V2652" s="310">
        <v>341510.65</v>
      </c>
      <c r="X2652" s="267" t="s">
        <v>59520</v>
      </c>
      <c r="Y2652" s="268">
        <v>667.74</v>
      </c>
      <c r="AA2652" s="229" t="s">
        <v>46739</v>
      </c>
      <c r="AB2652" s="230">
        <v>11642.33</v>
      </c>
      <c r="AD2652" s="209" t="s">
        <v>17143</v>
      </c>
      <c r="AE2652" s="210">
        <v>5700</v>
      </c>
      <c r="AF2652" s="93"/>
      <c r="AG2652" s="201" t="s">
        <v>14117</v>
      </c>
      <c r="AH2652" s="202">
        <v>29839.5</v>
      </c>
      <c r="AJ2652" s="292"/>
      <c r="AK2652" s="293"/>
      <c r="AM2652" s="265" t="s">
        <v>44156</v>
      </c>
      <c r="AN2652" s="266">
        <v>384</v>
      </c>
      <c r="AP2652" s="233" t="s">
        <v>11992</v>
      </c>
      <c r="AQ2652" s="234">
        <v>127562.1</v>
      </c>
      <c r="AS2652" s="211" t="s">
        <v>11141</v>
      </c>
      <c r="AT2652" s="212">
        <v>8735.7999999999993</v>
      </c>
    </row>
    <row r="2653" spans="5:46" x14ac:dyDescent="0.3">
      <c r="E2653" s="271" t="s">
        <v>43823</v>
      </c>
      <c r="F2653" s="271"/>
      <c r="G2653" s="272">
        <v>16395</v>
      </c>
      <c r="I2653" s="227" t="s">
        <v>5793</v>
      </c>
      <c r="J2653" s="227"/>
      <c r="K2653" s="228">
        <v>15856081.52</v>
      </c>
      <c r="M2653" s="205" t="s">
        <v>2898</v>
      </c>
      <c r="N2653" s="205"/>
      <c r="O2653" s="206">
        <v>63030</v>
      </c>
      <c r="U2653" s="309" t="s">
        <v>52213</v>
      </c>
      <c r="V2653" s="310">
        <v>4306977.59</v>
      </c>
      <c r="X2653" s="267" t="s">
        <v>60260</v>
      </c>
      <c r="Y2653" s="268">
        <v>1707.85</v>
      </c>
      <c r="AA2653" s="229" t="s">
        <v>46740</v>
      </c>
      <c r="AB2653" s="230">
        <v>36146.019999999997</v>
      </c>
      <c r="AD2653" s="209" t="s">
        <v>17144</v>
      </c>
      <c r="AE2653" s="210">
        <v>19548.759999999998</v>
      </c>
      <c r="AF2653" s="93"/>
      <c r="AG2653" s="201" t="s">
        <v>14118</v>
      </c>
      <c r="AH2653" s="202">
        <v>1452.93</v>
      </c>
      <c r="AJ2653" s="292"/>
      <c r="AK2653" s="293"/>
      <c r="AM2653" s="265" t="s">
        <v>44157</v>
      </c>
      <c r="AN2653" s="266">
        <v>16395</v>
      </c>
      <c r="AP2653" s="233" t="s">
        <v>11993</v>
      </c>
      <c r="AQ2653" s="234">
        <v>15856081.52</v>
      </c>
      <c r="AS2653" s="211" t="s">
        <v>11365</v>
      </c>
      <c r="AT2653" s="212">
        <v>5738</v>
      </c>
    </row>
    <row r="2654" spans="5:46" x14ac:dyDescent="0.3">
      <c r="E2654" s="271" t="s">
        <v>43824</v>
      </c>
      <c r="F2654" s="271"/>
      <c r="G2654" s="272">
        <v>3085</v>
      </c>
      <c r="I2654" s="227" t="s">
        <v>5794</v>
      </c>
      <c r="J2654" s="227"/>
      <c r="K2654" s="228">
        <v>277595.3</v>
      </c>
      <c r="M2654" s="205" t="s">
        <v>2899</v>
      </c>
      <c r="N2654" s="205"/>
      <c r="O2654" s="206">
        <v>5849</v>
      </c>
      <c r="U2654" s="309" t="s">
        <v>60074</v>
      </c>
      <c r="V2654" s="310">
        <v>2562963.02</v>
      </c>
      <c r="X2654" s="267" t="s">
        <v>60261</v>
      </c>
      <c r="Y2654" s="268">
        <v>130.85</v>
      </c>
      <c r="AA2654" s="229" t="s">
        <v>46741</v>
      </c>
      <c r="AB2654" s="230">
        <v>25136.34</v>
      </c>
      <c r="AD2654" s="209" t="s">
        <v>17145</v>
      </c>
      <c r="AE2654" s="210">
        <v>15352.63</v>
      </c>
      <c r="AF2654" s="93"/>
      <c r="AG2654" s="201" t="s">
        <v>32621</v>
      </c>
      <c r="AH2654" s="202">
        <v>162690</v>
      </c>
      <c r="AJ2654" s="292"/>
      <c r="AK2654" s="293"/>
      <c r="AM2654" s="265" t="s">
        <v>44158</v>
      </c>
      <c r="AN2654" s="266">
        <v>3085</v>
      </c>
      <c r="AP2654" s="233" t="s">
        <v>11994</v>
      </c>
      <c r="AQ2654" s="234">
        <v>277595.3</v>
      </c>
      <c r="AS2654" s="211" t="s">
        <v>9942</v>
      </c>
      <c r="AT2654" s="212">
        <v>93013.77</v>
      </c>
    </row>
    <row r="2655" spans="5:46" x14ac:dyDescent="0.3">
      <c r="E2655" s="271" t="s">
        <v>43825</v>
      </c>
      <c r="F2655" s="271"/>
      <c r="G2655" s="272">
        <v>5654</v>
      </c>
      <c r="I2655" s="227" t="s">
        <v>5795</v>
      </c>
      <c r="J2655" s="227"/>
      <c r="K2655" s="228">
        <v>108567.6</v>
      </c>
      <c r="M2655" s="205" t="s">
        <v>2909</v>
      </c>
      <c r="N2655" s="205"/>
      <c r="O2655" s="206">
        <v>882636.28</v>
      </c>
      <c r="U2655" s="309" t="s">
        <v>66597</v>
      </c>
      <c r="V2655" s="310">
        <v>1081857.5</v>
      </c>
      <c r="X2655" s="267" t="s">
        <v>60262</v>
      </c>
      <c r="Y2655" s="268">
        <v>418.43</v>
      </c>
      <c r="AA2655" s="229" t="s">
        <v>51862</v>
      </c>
      <c r="AB2655" s="230">
        <v>1005</v>
      </c>
      <c r="AD2655" s="209" t="s">
        <v>17146</v>
      </c>
      <c r="AE2655" s="210">
        <v>126694.05</v>
      </c>
      <c r="AF2655" s="93"/>
      <c r="AG2655" s="201" t="s">
        <v>32622</v>
      </c>
      <c r="AH2655" s="202">
        <v>4566.3100000000004</v>
      </c>
      <c r="AJ2655" s="292"/>
      <c r="AK2655" s="293"/>
      <c r="AM2655" s="265" t="s">
        <v>44160</v>
      </c>
      <c r="AN2655" s="266">
        <v>5654</v>
      </c>
      <c r="AP2655" s="233" t="s">
        <v>11995</v>
      </c>
      <c r="AQ2655" s="234">
        <v>108567.6</v>
      </c>
      <c r="AS2655" s="211" t="s">
        <v>6774</v>
      </c>
      <c r="AT2655" s="212">
        <v>16500</v>
      </c>
    </row>
    <row r="2656" spans="5:46" x14ac:dyDescent="0.3">
      <c r="E2656" s="271" t="s">
        <v>43827</v>
      </c>
      <c r="F2656" s="271"/>
      <c r="G2656" s="272">
        <v>491</v>
      </c>
      <c r="I2656" s="227" t="s">
        <v>5796</v>
      </c>
      <c r="J2656" s="227"/>
      <c r="K2656" s="228">
        <v>1694971.89</v>
      </c>
      <c r="M2656" s="205" t="s">
        <v>3241</v>
      </c>
      <c r="N2656" s="205"/>
      <c r="O2656" s="206">
        <v>237339.3</v>
      </c>
      <c r="U2656" s="309" t="s">
        <v>60075</v>
      </c>
      <c r="V2656" s="310">
        <v>386446</v>
      </c>
      <c r="X2656" s="267" t="s">
        <v>42250</v>
      </c>
      <c r="Y2656" s="268">
        <v>6858.45</v>
      </c>
      <c r="AA2656" s="229" t="s">
        <v>51863</v>
      </c>
      <c r="AB2656" s="230">
        <v>7682.77</v>
      </c>
      <c r="AD2656" s="209" t="s">
        <v>17147</v>
      </c>
      <c r="AE2656" s="210">
        <v>5744.65</v>
      </c>
      <c r="AF2656" s="93"/>
      <c r="AG2656" s="201" t="s">
        <v>32623</v>
      </c>
      <c r="AH2656" s="202">
        <v>339.39</v>
      </c>
      <c r="AJ2656" s="292"/>
      <c r="AK2656" s="293"/>
      <c r="AM2656" s="265" t="s">
        <v>44162</v>
      </c>
      <c r="AN2656" s="266">
        <v>491</v>
      </c>
      <c r="AP2656" s="233" t="s">
        <v>11996</v>
      </c>
      <c r="AQ2656" s="234">
        <v>1694971.89</v>
      </c>
      <c r="AS2656" s="211" t="s">
        <v>7177</v>
      </c>
      <c r="AT2656" s="212">
        <v>1111</v>
      </c>
    </row>
    <row r="2657" spans="5:46" x14ac:dyDescent="0.3">
      <c r="E2657" s="271" t="s">
        <v>43828</v>
      </c>
      <c r="F2657" s="271"/>
      <c r="G2657" s="272">
        <v>2068</v>
      </c>
      <c r="I2657" s="227" t="s">
        <v>5797</v>
      </c>
      <c r="J2657" s="227"/>
      <c r="K2657" s="228">
        <v>2107913.1800000002</v>
      </c>
      <c r="M2657" s="205" t="s">
        <v>3314</v>
      </c>
      <c r="N2657" s="205"/>
      <c r="O2657" s="206">
        <v>225178</v>
      </c>
      <c r="U2657" s="309" t="s">
        <v>58229</v>
      </c>
      <c r="V2657" s="310">
        <v>736456.43</v>
      </c>
      <c r="X2657" s="267" t="s">
        <v>49724</v>
      </c>
      <c r="Y2657" s="268">
        <v>500</v>
      </c>
      <c r="AA2657" s="229" t="s">
        <v>49716</v>
      </c>
      <c r="AB2657" s="230">
        <v>58200</v>
      </c>
      <c r="AD2657" s="209" t="s">
        <v>17148</v>
      </c>
      <c r="AE2657" s="210">
        <v>488.37</v>
      </c>
      <c r="AF2657" s="93"/>
      <c r="AG2657" s="201" t="s">
        <v>32624</v>
      </c>
      <c r="AH2657" s="202">
        <v>4440</v>
      </c>
      <c r="AJ2657" s="292"/>
      <c r="AK2657" s="293"/>
      <c r="AM2657" s="265" t="s">
        <v>44163</v>
      </c>
      <c r="AN2657" s="266">
        <v>2068</v>
      </c>
      <c r="AP2657" s="233" t="s">
        <v>11997</v>
      </c>
      <c r="AQ2657" s="234">
        <v>2107913.1800000002</v>
      </c>
      <c r="AS2657" s="211" t="s">
        <v>7452</v>
      </c>
      <c r="AT2657" s="212">
        <v>28064</v>
      </c>
    </row>
    <row r="2658" spans="5:46" x14ac:dyDescent="0.3">
      <c r="E2658" s="271" t="s">
        <v>43830</v>
      </c>
      <c r="F2658" s="271"/>
      <c r="G2658" s="272">
        <v>3654</v>
      </c>
      <c r="I2658" s="227" t="s">
        <v>5799</v>
      </c>
      <c r="J2658" s="227"/>
      <c r="K2658" s="228">
        <v>4213214.82</v>
      </c>
      <c r="M2658" s="205" t="s">
        <v>3315</v>
      </c>
      <c r="N2658" s="205"/>
      <c r="O2658" s="206">
        <v>5309204.53</v>
      </c>
      <c r="U2658" s="309" t="s">
        <v>59406</v>
      </c>
      <c r="V2658" s="310">
        <v>4955.88</v>
      </c>
      <c r="X2658" s="267" t="s">
        <v>57300</v>
      </c>
      <c r="Y2658" s="268">
        <v>6847.2</v>
      </c>
      <c r="AA2658" s="229" t="s">
        <v>49717</v>
      </c>
      <c r="AB2658" s="230">
        <v>4452.3</v>
      </c>
      <c r="AD2658" s="209" t="s">
        <v>17149</v>
      </c>
      <c r="AE2658" s="210">
        <v>225238.62</v>
      </c>
      <c r="AF2658" s="93"/>
      <c r="AG2658" s="201" t="s">
        <v>32625</v>
      </c>
      <c r="AH2658" s="202">
        <v>620.35</v>
      </c>
      <c r="AJ2658" s="292"/>
      <c r="AK2658" s="293"/>
      <c r="AM2658" s="265" t="s">
        <v>44165</v>
      </c>
      <c r="AN2658" s="266">
        <v>3654</v>
      </c>
      <c r="AP2658" s="233" t="s">
        <v>11999</v>
      </c>
      <c r="AQ2658" s="234">
        <v>4213214.82</v>
      </c>
      <c r="AS2658" s="211" t="s">
        <v>7854</v>
      </c>
      <c r="AT2658" s="212">
        <v>1851</v>
      </c>
    </row>
    <row r="2659" spans="5:46" x14ac:dyDescent="0.3">
      <c r="E2659" s="271" t="s">
        <v>43831</v>
      </c>
      <c r="F2659" s="271"/>
      <c r="G2659" s="272">
        <v>15378</v>
      </c>
      <c r="I2659" s="227" t="s">
        <v>5798</v>
      </c>
      <c r="J2659" s="227"/>
      <c r="K2659" s="228">
        <v>308058.87</v>
      </c>
      <c r="M2659" s="205" t="s">
        <v>3242</v>
      </c>
      <c r="N2659" s="205"/>
      <c r="O2659" s="206">
        <v>1629.98</v>
      </c>
      <c r="U2659" s="309" t="s">
        <v>58230</v>
      </c>
      <c r="V2659" s="310">
        <v>36000</v>
      </c>
      <c r="X2659" s="267" t="s">
        <v>57301</v>
      </c>
      <c r="Y2659" s="268">
        <v>523.79999999999995</v>
      </c>
      <c r="AA2659" s="229" t="s">
        <v>49718</v>
      </c>
      <c r="AB2659" s="230">
        <v>14026.2</v>
      </c>
      <c r="AD2659" s="209" t="s">
        <v>17150</v>
      </c>
      <c r="AE2659" s="210">
        <v>66000</v>
      </c>
      <c r="AF2659" s="93"/>
      <c r="AG2659" s="201" t="s">
        <v>32626</v>
      </c>
      <c r="AH2659" s="202">
        <v>368.75</v>
      </c>
      <c r="AJ2659" s="292"/>
      <c r="AK2659" s="293"/>
      <c r="AM2659" s="265" t="s">
        <v>44166</v>
      </c>
      <c r="AN2659" s="266">
        <v>15378</v>
      </c>
      <c r="AP2659" s="233" t="s">
        <v>11998</v>
      </c>
      <c r="AQ2659" s="234">
        <v>308058.87</v>
      </c>
      <c r="AS2659" s="211" t="s">
        <v>8382</v>
      </c>
      <c r="AT2659" s="212">
        <v>5383.54</v>
      </c>
    </row>
    <row r="2660" spans="5:46" x14ac:dyDescent="0.3">
      <c r="E2660" s="271" t="s">
        <v>43832</v>
      </c>
      <c r="F2660" s="271"/>
      <c r="G2660" s="272">
        <v>57934</v>
      </c>
      <c r="I2660" s="227" t="s">
        <v>5800</v>
      </c>
      <c r="J2660" s="227"/>
      <c r="K2660" s="228">
        <v>971855.82</v>
      </c>
      <c r="M2660" s="205" t="s">
        <v>3316</v>
      </c>
      <c r="N2660" s="205"/>
      <c r="O2660" s="206">
        <v>933840.06</v>
      </c>
      <c r="U2660" s="309" t="s">
        <v>52215</v>
      </c>
      <c r="V2660" s="310">
        <v>35750</v>
      </c>
      <c r="X2660" s="267" t="s">
        <v>40169</v>
      </c>
      <c r="Y2660" s="268">
        <v>31074</v>
      </c>
      <c r="AA2660" s="229" t="s">
        <v>49719</v>
      </c>
      <c r="AB2660" s="230">
        <v>20798</v>
      </c>
      <c r="AD2660" s="209" t="s">
        <v>17151</v>
      </c>
      <c r="AE2660" s="210">
        <v>13447.42</v>
      </c>
      <c r="AF2660" s="93"/>
      <c r="AG2660" s="201" t="s">
        <v>32627</v>
      </c>
      <c r="AH2660" s="202">
        <v>4585.2</v>
      </c>
      <c r="AJ2660" s="292"/>
      <c r="AK2660" s="293"/>
      <c r="AM2660" s="265" t="s">
        <v>44167</v>
      </c>
      <c r="AN2660" s="266">
        <v>57934</v>
      </c>
      <c r="AP2660" s="233" t="s">
        <v>12000</v>
      </c>
      <c r="AQ2660" s="234">
        <v>971855.82</v>
      </c>
      <c r="AS2660" s="211" t="s">
        <v>9043</v>
      </c>
      <c r="AT2660" s="212">
        <v>10401</v>
      </c>
    </row>
    <row r="2661" spans="5:46" x14ac:dyDescent="0.3">
      <c r="E2661" s="271" t="s">
        <v>43833</v>
      </c>
      <c r="F2661" s="271"/>
      <c r="G2661" s="272">
        <v>28487</v>
      </c>
      <c r="I2661" s="227" t="s">
        <v>5801</v>
      </c>
      <c r="J2661" s="227"/>
      <c r="K2661" s="228">
        <v>12282547.130000001</v>
      </c>
      <c r="M2661" s="205" t="s">
        <v>3243</v>
      </c>
      <c r="N2661" s="205"/>
      <c r="O2661" s="206">
        <v>236329.71</v>
      </c>
      <c r="U2661" s="309" t="s">
        <v>48823</v>
      </c>
      <c r="V2661" s="310">
        <v>760.03</v>
      </c>
      <c r="X2661" s="267" t="s">
        <v>40171</v>
      </c>
      <c r="Y2661" s="268">
        <v>2376.9499999999998</v>
      </c>
      <c r="AA2661" s="229" t="s">
        <v>49720</v>
      </c>
      <c r="AB2661" s="230">
        <v>472.67</v>
      </c>
      <c r="AD2661" s="209" t="s">
        <v>17152</v>
      </c>
      <c r="AE2661" s="210">
        <v>11000</v>
      </c>
      <c r="AF2661" s="93"/>
      <c r="AG2661" s="201" t="s">
        <v>32628</v>
      </c>
      <c r="AH2661" s="202">
        <v>4566.3100000000004</v>
      </c>
      <c r="AJ2661" s="292"/>
      <c r="AK2661" s="293"/>
      <c r="AM2661" s="265" t="s">
        <v>44168</v>
      </c>
      <c r="AN2661" s="266">
        <v>28487</v>
      </c>
      <c r="AP2661" s="233" t="s">
        <v>12001</v>
      </c>
      <c r="AQ2661" s="234">
        <v>12282547.130000001</v>
      </c>
      <c r="AS2661" s="211" t="s">
        <v>9359</v>
      </c>
      <c r="AT2661" s="212">
        <v>408</v>
      </c>
    </row>
    <row r="2662" spans="5:46" x14ac:dyDescent="0.3">
      <c r="E2662" s="271" t="s">
        <v>43834</v>
      </c>
      <c r="F2662" s="271"/>
      <c r="G2662" s="272">
        <v>34499</v>
      </c>
      <c r="I2662" s="227" t="s">
        <v>5802</v>
      </c>
      <c r="J2662" s="227"/>
      <c r="K2662" s="228">
        <v>77012.66</v>
      </c>
      <c r="M2662" s="205" t="s">
        <v>3317</v>
      </c>
      <c r="N2662" s="205"/>
      <c r="O2662" s="206">
        <v>519379.88</v>
      </c>
      <c r="U2662" s="309" t="s">
        <v>58504</v>
      </c>
      <c r="V2662" s="310">
        <v>38775.300000000003</v>
      </c>
      <c r="X2662" s="267" t="s">
        <v>40172</v>
      </c>
      <c r="Y2662" s="268">
        <v>180</v>
      </c>
      <c r="AA2662" s="229" t="s">
        <v>51864</v>
      </c>
      <c r="AB2662" s="230">
        <v>3255.83</v>
      </c>
      <c r="AD2662" s="209" t="s">
        <v>17153</v>
      </c>
      <c r="AE2662" s="210">
        <v>33610</v>
      </c>
      <c r="AF2662" s="93"/>
      <c r="AG2662" s="201" t="s">
        <v>26083</v>
      </c>
      <c r="AH2662" s="202">
        <v>339.39</v>
      </c>
      <c r="AJ2662" s="292"/>
      <c r="AK2662" s="293"/>
      <c r="AM2662" s="265" t="s">
        <v>44169</v>
      </c>
      <c r="AN2662" s="266">
        <v>34499</v>
      </c>
      <c r="AP2662" s="233" t="s">
        <v>12002</v>
      </c>
      <c r="AQ2662" s="234">
        <v>77012.66</v>
      </c>
      <c r="AS2662" s="211" t="s">
        <v>11142</v>
      </c>
      <c r="AT2662" s="212">
        <v>14803</v>
      </c>
    </row>
    <row r="2663" spans="5:46" x14ac:dyDescent="0.3">
      <c r="E2663" s="271" t="s">
        <v>46430</v>
      </c>
      <c r="F2663" s="271"/>
      <c r="G2663" s="272">
        <v>3978.91</v>
      </c>
      <c r="I2663" s="227" t="s">
        <v>5804</v>
      </c>
      <c r="J2663" s="227"/>
      <c r="K2663" s="228">
        <v>5209702.09</v>
      </c>
      <c r="M2663" s="205" t="s">
        <v>3318</v>
      </c>
      <c r="N2663" s="205"/>
      <c r="O2663" s="206">
        <v>604789.30000000005</v>
      </c>
      <c r="U2663" s="309" t="s">
        <v>63661</v>
      </c>
      <c r="V2663" s="310">
        <v>5762.1</v>
      </c>
      <c r="X2663" s="267" t="s">
        <v>63076</v>
      </c>
      <c r="Y2663" s="268">
        <v>14374.98</v>
      </c>
      <c r="AA2663" s="229" t="s">
        <v>38936</v>
      </c>
      <c r="AB2663" s="230">
        <v>3617.77</v>
      </c>
      <c r="AD2663" s="209" t="s">
        <v>17154</v>
      </c>
      <c r="AE2663" s="210">
        <v>22748.9</v>
      </c>
      <c r="AF2663" s="93"/>
      <c r="AG2663" s="201" t="s">
        <v>32629</v>
      </c>
      <c r="AH2663" s="202">
        <v>4440</v>
      </c>
      <c r="AJ2663" s="292"/>
      <c r="AK2663" s="293"/>
      <c r="AM2663" s="265" t="s">
        <v>46538</v>
      </c>
      <c r="AN2663" s="266">
        <v>3978.91</v>
      </c>
      <c r="AP2663" s="233" t="s">
        <v>12004</v>
      </c>
      <c r="AQ2663" s="234">
        <v>5209702.09</v>
      </c>
      <c r="AS2663" s="211" t="s">
        <v>11366</v>
      </c>
      <c r="AT2663" s="212">
        <v>6277.34</v>
      </c>
    </row>
    <row r="2664" spans="5:46" x14ac:dyDescent="0.3">
      <c r="E2664" s="271" t="s">
        <v>46431</v>
      </c>
      <c r="F2664" s="271"/>
      <c r="G2664" s="272">
        <v>2635</v>
      </c>
      <c r="I2664" s="227" t="s">
        <v>5805</v>
      </c>
      <c r="J2664" s="227"/>
      <c r="K2664" s="228">
        <v>243017.36</v>
      </c>
      <c r="M2664" s="205" t="s">
        <v>3319</v>
      </c>
      <c r="N2664" s="205"/>
      <c r="O2664" s="206">
        <v>654336.61</v>
      </c>
      <c r="U2664" s="309" t="s">
        <v>58505</v>
      </c>
      <c r="V2664" s="310">
        <v>3308.25</v>
      </c>
      <c r="X2664" s="267" t="s">
        <v>47861</v>
      </c>
      <c r="Y2664" s="268">
        <v>1045.18</v>
      </c>
      <c r="AA2664" s="229" t="s">
        <v>33245</v>
      </c>
      <c r="AB2664" s="230">
        <v>654061.35</v>
      </c>
      <c r="AD2664" s="209" t="s">
        <v>17155</v>
      </c>
      <c r="AE2664" s="210">
        <v>3491.25</v>
      </c>
      <c r="AF2664" s="93"/>
      <c r="AG2664" s="201" t="s">
        <v>32630</v>
      </c>
      <c r="AH2664" s="202">
        <v>620.35</v>
      </c>
      <c r="AJ2664" s="292"/>
      <c r="AK2664" s="293"/>
      <c r="AM2664" s="265" t="s">
        <v>46539</v>
      </c>
      <c r="AN2664" s="266">
        <v>2635</v>
      </c>
      <c r="AP2664" s="233" t="s">
        <v>12005</v>
      </c>
      <c r="AQ2664" s="234">
        <v>243017.36</v>
      </c>
      <c r="AS2664" s="211" t="s">
        <v>11625</v>
      </c>
      <c r="AT2664" s="212">
        <v>50003.43</v>
      </c>
    </row>
    <row r="2665" spans="5:46" x14ac:dyDescent="0.3">
      <c r="E2665" s="271" t="s">
        <v>46432</v>
      </c>
      <c r="F2665" s="271"/>
      <c r="G2665" s="272">
        <v>2447.42</v>
      </c>
      <c r="I2665" s="227" t="s">
        <v>5806</v>
      </c>
      <c r="J2665" s="227"/>
      <c r="K2665" s="228">
        <v>5734954.4800000004</v>
      </c>
      <c r="M2665" s="205" t="s">
        <v>3244</v>
      </c>
      <c r="N2665" s="205"/>
      <c r="O2665" s="206">
        <v>199985.78</v>
      </c>
      <c r="U2665" s="309" t="s">
        <v>58506</v>
      </c>
      <c r="V2665" s="310">
        <v>10937.99</v>
      </c>
      <c r="X2665" s="267" t="s">
        <v>62562</v>
      </c>
      <c r="Y2665" s="268">
        <v>23523.360000000001</v>
      </c>
      <c r="AA2665" s="229" t="s">
        <v>33246</v>
      </c>
      <c r="AB2665" s="230">
        <v>39640.74</v>
      </c>
      <c r="AD2665" s="209" t="s">
        <v>17156</v>
      </c>
      <c r="AE2665" s="210">
        <v>80</v>
      </c>
      <c r="AF2665" s="93"/>
      <c r="AG2665" s="201" t="s">
        <v>32631</v>
      </c>
      <c r="AH2665" s="202">
        <v>368.75</v>
      </c>
      <c r="AJ2665" s="292"/>
      <c r="AK2665" s="293"/>
      <c r="AM2665" s="265" t="s">
        <v>46541</v>
      </c>
      <c r="AN2665" s="266">
        <v>2447.42</v>
      </c>
      <c r="AP2665" s="233" t="s">
        <v>12006</v>
      </c>
      <c r="AQ2665" s="234">
        <v>5734954.4800000004</v>
      </c>
      <c r="AS2665" s="211" t="s">
        <v>11970</v>
      </c>
      <c r="AT2665" s="212">
        <v>63437.5</v>
      </c>
    </row>
    <row r="2666" spans="5:46" x14ac:dyDescent="0.3">
      <c r="E2666" s="271" t="s">
        <v>46433</v>
      </c>
      <c r="F2666" s="271"/>
      <c r="G2666" s="272">
        <v>1531.81</v>
      </c>
      <c r="I2666" s="227" t="s">
        <v>5807</v>
      </c>
      <c r="J2666" s="227"/>
      <c r="K2666" s="228">
        <v>2596867.2599999998</v>
      </c>
      <c r="M2666" s="205" t="s">
        <v>3245</v>
      </c>
      <c r="N2666" s="205"/>
      <c r="O2666" s="206">
        <v>134967.39000000001</v>
      </c>
      <c r="U2666" s="309" t="s">
        <v>59557</v>
      </c>
      <c r="V2666" s="310">
        <v>6792.88</v>
      </c>
      <c r="X2666" s="267" t="s">
        <v>62563</v>
      </c>
      <c r="Y2666" s="268">
        <v>1798.64</v>
      </c>
      <c r="AA2666" s="229" t="s">
        <v>33247</v>
      </c>
      <c r="AB2666" s="230">
        <v>62491.3</v>
      </c>
      <c r="AD2666" s="209" t="s">
        <v>17157</v>
      </c>
      <c r="AE2666" s="210">
        <v>6221.35</v>
      </c>
      <c r="AF2666" s="93"/>
      <c r="AG2666" s="201" t="s">
        <v>26085</v>
      </c>
      <c r="AH2666" s="202">
        <v>4585.2</v>
      </c>
      <c r="AJ2666" s="292"/>
      <c r="AK2666" s="293"/>
      <c r="AM2666" s="265" t="s">
        <v>46542</v>
      </c>
      <c r="AN2666" s="266">
        <v>1531.81</v>
      </c>
      <c r="AP2666" s="233" t="s">
        <v>12007</v>
      </c>
      <c r="AQ2666" s="234">
        <v>2596867.2599999998</v>
      </c>
      <c r="AS2666" s="211" t="s">
        <v>9943</v>
      </c>
      <c r="AT2666" s="212">
        <v>198239.81</v>
      </c>
    </row>
    <row r="2667" spans="5:46" x14ac:dyDescent="0.3">
      <c r="E2667" s="271" t="s">
        <v>46434</v>
      </c>
      <c r="F2667" s="271"/>
      <c r="G2667" s="272">
        <v>748.17</v>
      </c>
      <c r="I2667" s="227" t="s">
        <v>5808</v>
      </c>
      <c r="J2667" s="227"/>
      <c r="K2667" s="228">
        <v>242645.26</v>
      </c>
      <c r="M2667" s="205" t="s">
        <v>3246</v>
      </c>
      <c r="N2667" s="205"/>
      <c r="O2667" s="206">
        <v>491657.59</v>
      </c>
      <c r="U2667" s="309" t="s">
        <v>58231</v>
      </c>
      <c r="V2667" s="310">
        <v>21675</v>
      </c>
      <c r="X2667" s="267" t="s">
        <v>57302</v>
      </c>
      <c r="Y2667" s="268">
        <v>5624</v>
      </c>
      <c r="AA2667" s="229" t="s">
        <v>33248</v>
      </c>
      <c r="AB2667" s="230">
        <v>150130.29999999999</v>
      </c>
      <c r="AD2667" s="209" t="s">
        <v>17158</v>
      </c>
      <c r="AE2667" s="210">
        <v>11422.57</v>
      </c>
      <c r="AF2667" s="93"/>
      <c r="AG2667" s="201" t="s">
        <v>32632</v>
      </c>
      <c r="AH2667" s="202">
        <v>2512</v>
      </c>
      <c r="AJ2667" s="292"/>
      <c r="AK2667" s="293"/>
      <c r="AM2667" s="265" t="s">
        <v>46543</v>
      </c>
      <c r="AN2667" s="266">
        <v>748.17</v>
      </c>
      <c r="AP2667" s="233" t="s">
        <v>12008</v>
      </c>
      <c r="AQ2667" s="234">
        <v>242645.26</v>
      </c>
      <c r="AS2667" s="211" t="s">
        <v>6775</v>
      </c>
      <c r="AT2667" s="212">
        <v>16657.84</v>
      </c>
    </row>
    <row r="2668" spans="5:46" x14ac:dyDescent="0.3">
      <c r="E2668" s="271" t="s">
        <v>46435</v>
      </c>
      <c r="F2668" s="271"/>
      <c r="G2668" s="272">
        <v>6383.27</v>
      </c>
      <c r="I2668" s="227" t="s">
        <v>5809</v>
      </c>
      <c r="J2668" s="227"/>
      <c r="K2668" s="228">
        <v>293823.96000000002</v>
      </c>
      <c r="M2668" s="205" t="s">
        <v>3320</v>
      </c>
      <c r="N2668" s="205"/>
      <c r="O2668" s="206">
        <v>137156</v>
      </c>
      <c r="U2668" s="309" t="s">
        <v>57375</v>
      </c>
      <c r="V2668" s="310">
        <v>16991.09</v>
      </c>
      <c r="X2668" s="267" t="s">
        <v>17274</v>
      </c>
      <c r="Y2668" s="268">
        <v>4401.96</v>
      </c>
      <c r="AA2668" s="229" t="s">
        <v>33249</v>
      </c>
      <c r="AB2668" s="230">
        <v>3476</v>
      </c>
      <c r="AD2668" s="209" t="s">
        <v>13211</v>
      </c>
      <c r="AE2668" s="210">
        <v>39433.629999999997</v>
      </c>
      <c r="AF2668" s="93"/>
      <c r="AG2668" s="201" t="s">
        <v>32633</v>
      </c>
      <c r="AH2668" s="202">
        <v>387.2</v>
      </c>
      <c r="AJ2668" s="292"/>
      <c r="AK2668" s="293"/>
      <c r="AM2668" s="265" t="s">
        <v>46544</v>
      </c>
      <c r="AN2668" s="266">
        <v>6383.27</v>
      </c>
      <c r="AP2668" s="233" t="s">
        <v>12009</v>
      </c>
      <c r="AQ2668" s="234">
        <v>293823.96000000002</v>
      </c>
      <c r="AS2668" s="211" t="s">
        <v>7178</v>
      </c>
      <c r="AT2668" s="212">
        <v>718</v>
      </c>
    </row>
    <row r="2669" spans="5:46" x14ac:dyDescent="0.3">
      <c r="E2669" s="271" t="s">
        <v>46436</v>
      </c>
      <c r="F2669" s="271"/>
      <c r="G2669" s="272">
        <v>606</v>
      </c>
      <c r="I2669" s="227" t="s">
        <v>5810</v>
      </c>
      <c r="J2669" s="227"/>
      <c r="K2669" s="228">
        <v>5693453.6900000004</v>
      </c>
      <c r="M2669" s="205" t="s">
        <v>3247</v>
      </c>
      <c r="N2669" s="205"/>
      <c r="O2669" s="206">
        <v>1068755.97</v>
      </c>
      <c r="U2669" s="309" t="s">
        <v>63114</v>
      </c>
      <c r="V2669" s="310">
        <v>26500</v>
      </c>
      <c r="X2669" s="267" t="s">
        <v>17275</v>
      </c>
      <c r="Y2669" s="268">
        <v>344.2</v>
      </c>
      <c r="AA2669" s="229" t="s">
        <v>33250</v>
      </c>
      <c r="AB2669" s="230">
        <v>29974.07</v>
      </c>
      <c r="AD2669" s="209" t="s">
        <v>17159</v>
      </c>
      <c r="AE2669" s="210">
        <v>10357.209999999999</v>
      </c>
      <c r="AF2669" s="93"/>
      <c r="AG2669" s="201" t="s">
        <v>32634</v>
      </c>
      <c r="AH2669" s="202">
        <v>221.77</v>
      </c>
      <c r="AJ2669" s="292"/>
      <c r="AK2669" s="293"/>
      <c r="AM2669" s="265" t="s">
        <v>46545</v>
      </c>
      <c r="AN2669" s="266">
        <v>606</v>
      </c>
      <c r="AP2669" s="233" t="s">
        <v>12010</v>
      </c>
      <c r="AQ2669" s="234">
        <v>5693453.6900000004</v>
      </c>
      <c r="AS2669" s="211" t="s">
        <v>7453</v>
      </c>
      <c r="AT2669" s="212">
        <v>6817.88</v>
      </c>
    </row>
    <row r="2670" spans="5:46" x14ac:dyDescent="0.3">
      <c r="E2670" s="271" t="s">
        <v>46437</v>
      </c>
      <c r="F2670" s="271"/>
      <c r="G2670" s="272">
        <v>15760</v>
      </c>
      <c r="I2670" s="227" t="s">
        <v>5811</v>
      </c>
      <c r="J2670" s="227"/>
      <c r="K2670" s="228">
        <v>1464864.35</v>
      </c>
      <c r="M2670" s="205" t="s">
        <v>3321</v>
      </c>
      <c r="N2670" s="205"/>
      <c r="O2670" s="206">
        <v>69784</v>
      </c>
      <c r="U2670" s="309" t="s">
        <v>58507</v>
      </c>
      <c r="V2670" s="310">
        <v>2792.17</v>
      </c>
      <c r="X2670" s="267" t="s">
        <v>57303</v>
      </c>
      <c r="Y2670" s="268">
        <v>1254</v>
      </c>
      <c r="AA2670" s="229" t="s">
        <v>33251</v>
      </c>
      <c r="AB2670" s="230">
        <v>22231.38</v>
      </c>
      <c r="AD2670" s="209" t="s">
        <v>17160</v>
      </c>
      <c r="AE2670" s="210">
        <v>15600</v>
      </c>
      <c r="AF2670" s="93"/>
      <c r="AG2670" s="201" t="s">
        <v>32635</v>
      </c>
      <c r="AH2670" s="202">
        <v>212.76</v>
      </c>
      <c r="AJ2670" s="292"/>
      <c r="AK2670" s="293"/>
      <c r="AM2670" s="265" t="s">
        <v>46546</v>
      </c>
      <c r="AN2670" s="266">
        <v>15760</v>
      </c>
      <c r="AP2670" s="233" t="s">
        <v>12011</v>
      </c>
      <c r="AQ2670" s="234">
        <v>1464864.35</v>
      </c>
      <c r="AS2670" s="211" t="s">
        <v>7855</v>
      </c>
      <c r="AT2670" s="212">
        <v>1653</v>
      </c>
    </row>
    <row r="2671" spans="5:46" x14ac:dyDescent="0.3">
      <c r="E2671" s="271" t="s">
        <v>46438</v>
      </c>
      <c r="F2671" s="271"/>
      <c r="G2671" s="272">
        <v>311.19</v>
      </c>
      <c r="I2671" s="227" t="s">
        <v>5812</v>
      </c>
      <c r="J2671" s="227"/>
      <c r="K2671" s="228">
        <v>1514796.5</v>
      </c>
      <c r="M2671" s="205" t="s">
        <v>3322</v>
      </c>
      <c r="N2671" s="205"/>
      <c r="O2671" s="206">
        <v>92963</v>
      </c>
      <c r="U2671" s="309" t="s">
        <v>60076</v>
      </c>
      <c r="V2671" s="310">
        <v>2465.8000000000002</v>
      </c>
      <c r="X2671" s="267" t="s">
        <v>57304</v>
      </c>
      <c r="Y2671" s="268">
        <v>1115</v>
      </c>
      <c r="AA2671" s="229" t="s">
        <v>33252</v>
      </c>
      <c r="AB2671" s="230">
        <v>238939.19</v>
      </c>
      <c r="AD2671" s="209" t="s">
        <v>17161</v>
      </c>
      <c r="AE2671" s="210">
        <v>7426.6</v>
      </c>
      <c r="AF2671" s="93"/>
      <c r="AG2671" s="201" t="s">
        <v>32636</v>
      </c>
      <c r="AH2671" s="202">
        <v>6300</v>
      </c>
      <c r="AJ2671" s="292"/>
      <c r="AK2671" s="293"/>
      <c r="AM2671" s="265" t="s">
        <v>46547</v>
      </c>
      <c r="AN2671" s="266">
        <v>311.19</v>
      </c>
      <c r="AP2671" s="233" t="s">
        <v>12012</v>
      </c>
      <c r="AQ2671" s="234">
        <v>1514796.5</v>
      </c>
      <c r="AS2671" s="211" t="s">
        <v>8383</v>
      </c>
      <c r="AT2671" s="212">
        <v>444.96</v>
      </c>
    </row>
    <row r="2672" spans="5:46" x14ac:dyDescent="0.3">
      <c r="E2672" s="271" t="s">
        <v>46439</v>
      </c>
      <c r="F2672" s="271"/>
      <c r="G2672" s="272">
        <v>3199.42</v>
      </c>
      <c r="I2672" s="227" t="s">
        <v>5813</v>
      </c>
      <c r="J2672" s="227"/>
      <c r="K2672" s="228">
        <v>5188926.45</v>
      </c>
      <c r="M2672" s="205" t="s">
        <v>3323</v>
      </c>
      <c r="N2672" s="205"/>
      <c r="O2672" s="206">
        <v>2764137.63</v>
      </c>
      <c r="U2672" s="309" t="s">
        <v>46847</v>
      </c>
      <c r="V2672" s="310">
        <v>44364.6</v>
      </c>
      <c r="X2672" s="267" t="s">
        <v>57305</v>
      </c>
      <c r="Y2672" s="268">
        <v>181</v>
      </c>
      <c r="AA2672" s="229" t="s">
        <v>33253</v>
      </c>
      <c r="AB2672" s="230">
        <v>91596.7</v>
      </c>
      <c r="AD2672" s="209" t="s">
        <v>13213</v>
      </c>
      <c r="AE2672" s="210">
        <v>41925.11</v>
      </c>
      <c r="AF2672" s="93"/>
      <c r="AG2672" s="201" t="s">
        <v>32637</v>
      </c>
      <c r="AH2672" s="202">
        <v>10209.27</v>
      </c>
      <c r="AJ2672" s="292"/>
      <c r="AK2672" s="293"/>
      <c r="AM2672" s="265" t="s">
        <v>46548</v>
      </c>
      <c r="AN2672" s="266">
        <v>3199.42</v>
      </c>
      <c r="AP2672" s="233" t="s">
        <v>12013</v>
      </c>
      <c r="AQ2672" s="234">
        <v>5188926.45</v>
      </c>
      <c r="AS2672" s="211" t="s">
        <v>9044</v>
      </c>
      <c r="AT2672" s="212">
        <v>3540.97</v>
      </c>
    </row>
    <row r="2673" spans="5:46" x14ac:dyDescent="0.3">
      <c r="E2673" s="271" t="s">
        <v>46440</v>
      </c>
      <c r="F2673" s="271"/>
      <c r="G2673" s="272">
        <v>1156.75</v>
      </c>
      <c r="I2673" s="227" t="s">
        <v>5814</v>
      </c>
      <c r="J2673" s="227"/>
      <c r="K2673" s="228">
        <v>2045905.91</v>
      </c>
      <c r="M2673" s="205" t="s">
        <v>3324</v>
      </c>
      <c r="N2673" s="205"/>
      <c r="O2673" s="206">
        <v>132457.48000000001</v>
      </c>
      <c r="U2673" s="309" t="s">
        <v>52216</v>
      </c>
      <c r="V2673" s="310">
        <v>968.37</v>
      </c>
      <c r="X2673" s="267" t="s">
        <v>46749</v>
      </c>
      <c r="Y2673" s="268">
        <v>30809.040000000001</v>
      </c>
      <c r="AA2673" s="229" t="s">
        <v>34691</v>
      </c>
      <c r="AB2673" s="230">
        <v>1080.3599999999999</v>
      </c>
      <c r="AD2673" s="209" t="s">
        <v>17162</v>
      </c>
      <c r="AE2673" s="210">
        <v>56337.03</v>
      </c>
      <c r="AF2673" s="93"/>
      <c r="AG2673" s="201" t="s">
        <v>32638</v>
      </c>
      <c r="AH2673" s="202">
        <v>5799</v>
      </c>
      <c r="AJ2673" s="292"/>
      <c r="AK2673" s="293"/>
      <c r="AM2673" s="265" t="s">
        <v>46550</v>
      </c>
      <c r="AN2673" s="266">
        <v>1156.75</v>
      </c>
      <c r="AP2673" s="233" t="s">
        <v>12014</v>
      </c>
      <c r="AQ2673" s="234">
        <v>2045905.91</v>
      </c>
      <c r="AS2673" s="211" t="s">
        <v>9461</v>
      </c>
      <c r="AT2673" s="212">
        <v>5270</v>
      </c>
    </row>
    <row r="2674" spans="5:46" x14ac:dyDescent="0.3">
      <c r="E2674" s="271" t="s">
        <v>46441</v>
      </c>
      <c r="F2674" s="271"/>
      <c r="G2674" s="272">
        <v>2609</v>
      </c>
      <c r="I2674" s="227" t="s">
        <v>5815</v>
      </c>
      <c r="J2674" s="227"/>
      <c r="K2674" s="228">
        <v>3969929.19</v>
      </c>
      <c r="M2674" s="205" t="s">
        <v>3325</v>
      </c>
      <c r="N2674" s="205"/>
      <c r="O2674" s="206">
        <v>24851.4</v>
      </c>
      <c r="U2674" s="309" t="s">
        <v>67478</v>
      </c>
      <c r="V2674" s="310">
        <v>32367</v>
      </c>
      <c r="X2674" s="267" t="s">
        <v>46750</v>
      </c>
      <c r="Y2674" s="268">
        <v>2357.14</v>
      </c>
      <c r="AA2674" s="229" t="s">
        <v>44544</v>
      </c>
      <c r="AB2674" s="230">
        <v>8110</v>
      </c>
      <c r="AD2674" s="209" t="s">
        <v>17163</v>
      </c>
      <c r="AE2674" s="210">
        <v>15271.28</v>
      </c>
      <c r="AF2674" s="93"/>
      <c r="AG2674" s="201" t="s">
        <v>32639</v>
      </c>
      <c r="AH2674" s="202">
        <v>1050</v>
      </c>
      <c r="AJ2674" s="292"/>
      <c r="AK2674" s="293"/>
      <c r="AM2674" s="265" t="s">
        <v>46551</v>
      </c>
      <c r="AN2674" s="266">
        <v>2609</v>
      </c>
      <c r="AP2674" s="233" t="s">
        <v>12015</v>
      </c>
      <c r="AQ2674" s="234">
        <v>3969929.19</v>
      </c>
      <c r="AS2674" s="211" t="s">
        <v>10681</v>
      </c>
      <c r="AT2674" s="212">
        <v>834</v>
      </c>
    </row>
    <row r="2675" spans="5:46" x14ac:dyDescent="0.3">
      <c r="E2675" s="271" t="s">
        <v>46442</v>
      </c>
      <c r="F2675" s="271"/>
      <c r="G2675" s="272">
        <v>3062.13</v>
      </c>
      <c r="I2675" s="227" t="s">
        <v>5816</v>
      </c>
      <c r="J2675" s="227"/>
      <c r="K2675" s="228">
        <v>660863.44999999995</v>
      </c>
      <c r="M2675" s="205" t="s">
        <v>3326</v>
      </c>
      <c r="N2675" s="205"/>
      <c r="O2675" s="206">
        <v>3991667.94</v>
      </c>
      <c r="U2675" s="309" t="s">
        <v>46848</v>
      </c>
      <c r="V2675" s="310">
        <v>5944.09</v>
      </c>
      <c r="X2675" s="267" t="s">
        <v>46751</v>
      </c>
      <c r="Y2675" s="268">
        <v>59047.19</v>
      </c>
      <c r="AA2675" s="229" t="s">
        <v>17222</v>
      </c>
      <c r="AB2675" s="230">
        <v>248649.86</v>
      </c>
      <c r="AD2675" s="209" t="s">
        <v>17164</v>
      </c>
      <c r="AE2675" s="210">
        <v>10991.21</v>
      </c>
      <c r="AF2675" s="93"/>
      <c r="AG2675" s="201" t="s">
        <v>26112</v>
      </c>
      <c r="AH2675" s="202">
        <v>2512</v>
      </c>
      <c r="AJ2675" s="292"/>
      <c r="AK2675" s="293"/>
      <c r="AM2675" s="265" t="s">
        <v>46552</v>
      </c>
      <c r="AN2675" s="266">
        <v>3062.13</v>
      </c>
      <c r="AP2675" s="233" t="s">
        <v>12016</v>
      </c>
      <c r="AQ2675" s="234">
        <v>660863.44999999995</v>
      </c>
      <c r="AS2675" s="211" t="s">
        <v>10947</v>
      </c>
      <c r="AT2675" s="212">
        <v>698</v>
      </c>
    </row>
    <row r="2676" spans="5:46" x14ac:dyDescent="0.3">
      <c r="E2676" s="271" t="s">
        <v>46443</v>
      </c>
      <c r="F2676" s="271"/>
      <c r="G2676" s="272">
        <v>416.66</v>
      </c>
      <c r="I2676" s="227" t="s">
        <v>5817</v>
      </c>
      <c r="J2676" s="227"/>
      <c r="K2676" s="228">
        <v>1346140.79</v>
      </c>
      <c r="M2676" s="205" t="s">
        <v>3248</v>
      </c>
      <c r="N2676" s="205"/>
      <c r="O2676" s="206">
        <v>499079.59</v>
      </c>
      <c r="U2676" s="309" t="s">
        <v>46849</v>
      </c>
      <c r="V2676" s="310">
        <v>16871.36</v>
      </c>
      <c r="X2676" s="267" t="s">
        <v>46752</v>
      </c>
      <c r="Y2676" s="268">
        <v>4509.75</v>
      </c>
      <c r="AA2676" s="229" t="s">
        <v>38937</v>
      </c>
      <c r="AB2676" s="230">
        <v>21906.74</v>
      </c>
      <c r="AD2676" s="209" t="s">
        <v>17165</v>
      </c>
      <c r="AE2676" s="210">
        <v>3450</v>
      </c>
      <c r="AF2676" s="93"/>
      <c r="AG2676" s="201" t="s">
        <v>32640</v>
      </c>
      <c r="AH2676" s="202">
        <v>387.2</v>
      </c>
      <c r="AJ2676" s="292"/>
      <c r="AK2676" s="293"/>
      <c r="AM2676" s="265" t="s">
        <v>46553</v>
      </c>
      <c r="AN2676" s="266">
        <v>416.66</v>
      </c>
      <c r="AP2676" s="233" t="s">
        <v>12017</v>
      </c>
      <c r="AQ2676" s="234">
        <v>1346140.79</v>
      </c>
      <c r="AS2676" s="211" t="s">
        <v>9944</v>
      </c>
      <c r="AT2676" s="212">
        <v>36634.65</v>
      </c>
    </row>
    <row r="2677" spans="5:46" x14ac:dyDescent="0.3">
      <c r="E2677" s="271" t="s">
        <v>46444</v>
      </c>
      <c r="F2677" s="271"/>
      <c r="G2677" s="272">
        <v>676.08</v>
      </c>
      <c r="I2677" s="227" t="s">
        <v>5818</v>
      </c>
      <c r="J2677" s="227"/>
      <c r="K2677" s="228">
        <v>521271.84</v>
      </c>
      <c r="M2677" s="205" t="s">
        <v>4147</v>
      </c>
      <c r="N2677" s="205"/>
      <c r="O2677" s="206">
        <v>13480.8</v>
      </c>
      <c r="U2677" s="309" t="s">
        <v>46850</v>
      </c>
      <c r="V2677" s="310">
        <v>6930</v>
      </c>
      <c r="X2677" s="267" t="s">
        <v>62564</v>
      </c>
      <c r="Y2677" s="268">
        <v>17378.16</v>
      </c>
      <c r="AA2677" s="229" t="s">
        <v>51865</v>
      </c>
      <c r="AB2677" s="230">
        <v>49047.71</v>
      </c>
      <c r="AD2677" s="209" t="s">
        <v>17166</v>
      </c>
      <c r="AE2677" s="210">
        <v>69.55</v>
      </c>
      <c r="AF2677" s="93"/>
      <c r="AG2677" s="201" t="s">
        <v>26114</v>
      </c>
      <c r="AH2677" s="202">
        <v>221.77</v>
      </c>
      <c r="AJ2677" s="292"/>
      <c r="AK2677" s="293"/>
      <c r="AM2677" s="265" t="s">
        <v>46554</v>
      </c>
      <c r="AN2677" s="266">
        <v>676.08</v>
      </c>
      <c r="AP2677" s="233" t="s">
        <v>12018</v>
      </c>
      <c r="AQ2677" s="234">
        <v>521271.84</v>
      </c>
      <c r="AS2677" s="211" t="s">
        <v>6776</v>
      </c>
      <c r="AT2677" s="212">
        <v>962396.57</v>
      </c>
    </row>
    <row r="2678" spans="5:46" x14ac:dyDescent="0.3">
      <c r="E2678" s="271" t="s">
        <v>46445</v>
      </c>
      <c r="F2678" s="271"/>
      <c r="G2678" s="272">
        <v>3893.14</v>
      </c>
      <c r="I2678" s="227" t="s">
        <v>5820</v>
      </c>
      <c r="J2678" s="227"/>
      <c r="K2678" s="228">
        <v>3192885.51</v>
      </c>
      <c r="M2678" s="205" t="s">
        <v>3327</v>
      </c>
      <c r="N2678" s="205"/>
      <c r="O2678" s="206">
        <v>25982.5</v>
      </c>
      <c r="U2678" s="309" t="s">
        <v>58232</v>
      </c>
      <c r="V2678" s="310">
        <v>57758.14</v>
      </c>
      <c r="X2678" s="267" t="s">
        <v>62565</v>
      </c>
      <c r="Y2678" s="268">
        <v>1295.8399999999999</v>
      </c>
      <c r="AA2678" s="229" t="s">
        <v>40165</v>
      </c>
      <c r="AB2678" s="230">
        <v>27512.09</v>
      </c>
      <c r="AD2678" s="209" t="s">
        <v>17167</v>
      </c>
      <c r="AE2678" s="210">
        <v>19560</v>
      </c>
      <c r="AF2678" s="93"/>
      <c r="AG2678" s="201" t="s">
        <v>26115</v>
      </c>
      <c r="AH2678" s="202">
        <v>212.76</v>
      </c>
      <c r="AJ2678" s="292"/>
      <c r="AK2678" s="293"/>
      <c r="AM2678" s="265" t="s">
        <v>46555</v>
      </c>
      <c r="AN2678" s="266">
        <v>3893.14</v>
      </c>
      <c r="AP2678" s="233" t="s">
        <v>12020</v>
      </c>
      <c r="AQ2678" s="234">
        <v>3192885.51</v>
      </c>
      <c r="AS2678" s="211" t="s">
        <v>6968</v>
      </c>
      <c r="AT2678" s="212">
        <v>64050</v>
      </c>
    </row>
    <row r="2679" spans="5:46" x14ac:dyDescent="0.3">
      <c r="E2679" s="271" t="s">
        <v>46446</v>
      </c>
      <c r="F2679" s="271"/>
      <c r="G2679" s="272">
        <v>409.52</v>
      </c>
      <c r="I2679" s="227" t="s">
        <v>5821</v>
      </c>
      <c r="J2679" s="227"/>
      <c r="K2679" s="228">
        <v>97936.46</v>
      </c>
      <c r="M2679" s="205" t="s">
        <v>3328</v>
      </c>
      <c r="N2679" s="205"/>
      <c r="O2679" s="206">
        <v>56898</v>
      </c>
      <c r="U2679" s="309" t="s">
        <v>67479</v>
      </c>
      <c r="V2679" s="310">
        <v>2523.98</v>
      </c>
      <c r="X2679" s="267" t="s">
        <v>57306</v>
      </c>
      <c r="Y2679" s="268">
        <v>1533</v>
      </c>
      <c r="AA2679" s="229" t="s">
        <v>44545</v>
      </c>
      <c r="AB2679" s="230">
        <v>246010.15</v>
      </c>
      <c r="AD2679" s="209" t="s">
        <v>17168</v>
      </c>
      <c r="AE2679" s="210">
        <v>20000</v>
      </c>
      <c r="AF2679" s="93"/>
      <c r="AG2679" s="201" t="s">
        <v>32641</v>
      </c>
      <c r="AH2679" s="202">
        <v>6300</v>
      </c>
      <c r="AJ2679" s="292"/>
      <c r="AK2679" s="293"/>
      <c r="AM2679" s="265" t="s">
        <v>46558</v>
      </c>
      <c r="AN2679" s="266">
        <v>409.52</v>
      </c>
      <c r="AP2679" s="233" t="s">
        <v>12021</v>
      </c>
      <c r="AQ2679" s="234">
        <v>97936.46</v>
      </c>
      <c r="AS2679" s="211" t="s">
        <v>7179</v>
      </c>
      <c r="AT2679" s="212">
        <v>21943.53</v>
      </c>
    </row>
    <row r="2680" spans="5:46" x14ac:dyDescent="0.3">
      <c r="E2680" s="271" t="s">
        <v>46447</v>
      </c>
      <c r="F2680" s="271"/>
      <c r="G2680" s="272">
        <v>264</v>
      </c>
      <c r="I2680" s="227" t="s">
        <v>5822</v>
      </c>
      <c r="J2680" s="227"/>
      <c r="K2680" s="228">
        <v>386289.93</v>
      </c>
      <c r="M2680" s="205" t="s">
        <v>3329</v>
      </c>
      <c r="N2680" s="205"/>
      <c r="O2680" s="206">
        <v>32926</v>
      </c>
      <c r="U2680" s="309" t="s">
        <v>48824</v>
      </c>
      <c r="V2680" s="310">
        <v>15089.39</v>
      </c>
      <c r="X2680" s="267" t="s">
        <v>62566</v>
      </c>
      <c r="Y2680" s="268">
        <v>49860</v>
      </c>
      <c r="AA2680" s="229" t="s">
        <v>33254</v>
      </c>
      <c r="AB2680" s="230">
        <v>243754.6</v>
      </c>
      <c r="AD2680" s="209" t="s">
        <v>17169</v>
      </c>
      <c r="AE2680" s="210">
        <v>43120.45</v>
      </c>
      <c r="AF2680" s="93"/>
      <c r="AG2680" s="201" t="s">
        <v>26117</v>
      </c>
      <c r="AH2680" s="202">
        <v>10209.27</v>
      </c>
      <c r="AJ2680" s="292"/>
      <c r="AK2680" s="293"/>
      <c r="AM2680" s="265" t="s">
        <v>46560</v>
      </c>
      <c r="AN2680" s="266">
        <v>264</v>
      </c>
      <c r="AP2680" s="233" t="s">
        <v>12022</v>
      </c>
      <c r="AQ2680" s="234">
        <v>386289.93</v>
      </c>
      <c r="AS2680" s="211" t="s">
        <v>7454</v>
      </c>
      <c r="AT2680" s="212">
        <v>323792</v>
      </c>
    </row>
    <row r="2681" spans="5:46" x14ac:dyDescent="0.3">
      <c r="E2681" s="271" t="s">
        <v>46448</v>
      </c>
      <c r="F2681" s="271"/>
      <c r="G2681" s="272">
        <v>2097.3200000000002</v>
      </c>
      <c r="I2681" s="227" t="s">
        <v>5823</v>
      </c>
      <c r="J2681" s="227"/>
      <c r="K2681" s="228">
        <v>3406934.03</v>
      </c>
      <c r="M2681" s="205" t="s">
        <v>4148</v>
      </c>
      <c r="N2681" s="205"/>
      <c r="O2681" s="206">
        <v>17361.25</v>
      </c>
      <c r="U2681" s="309" t="s">
        <v>59407</v>
      </c>
      <c r="V2681" s="310">
        <v>92461.79</v>
      </c>
      <c r="X2681" s="267" t="s">
        <v>42253</v>
      </c>
      <c r="Y2681" s="268">
        <v>2</v>
      </c>
      <c r="AA2681" s="229" t="s">
        <v>49721</v>
      </c>
      <c r="AB2681" s="230">
        <v>4259.4399999999996</v>
      </c>
      <c r="AD2681" s="209" t="s">
        <v>13214</v>
      </c>
      <c r="AE2681" s="210">
        <v>277387.90999999997</v>
      </c>
      <c r="AF2681" s="93"/>
      <c r="AG2681" s="201" t="s">
        <v>26118</v>
      </c>
      <c r="AH2681" s="202">
        <v>5799</v>
      </c>
      <c r="AJ2681" s="292"/>
      <c r="AK2681" s="293"/>
      <c r="AM2681" s="265" t="s">
        <v>46561</v>
      </c>
      <c r="AN2681" s="266">
        <v>2097.3200000000002</v>
      </c>
      <c r="AP2681" s="233" t="s">
        <v>12023</v>
      </c>
      <c r="AQ2681" s="234">
        <v>3406934.03</v>
      </c>
      <c r="AS2681" s="211" t="s">
        <v>7856</v>
      </c>
      <c r="AT2681" s="212">
        <v>47082.080000000002</v>
      </c>
    </row>
    <row r="2682" spans="5:46" x14ac:dyDescent="0.3">
      <c r="E2682" s="271" t="s">
        <v>46449</v>
      </c>
      <c r="F2682" s="271"/>
      <c r="G2682" s="272">
        <v>4874.08</v>
      </c>
      <c r="I2682" s="227" t="s">
        <v>5825</v>
      </c>
      <c r="J2682" s="227"/>
      <c r="K2682" s="228">
        <v>68036.539999999994</v>
      </c>
      <c r="M2682" s="205" t="s">
        <v>3330</v>
      </c>
      <c r="N2682" s="205"/>
      <c r="O2682" s="206">
        <v>1990076.74</v>
      </c>
      <c r="U2682" s="309" t="s">
        <v>67480</v>
      </c>
      <c r="V2682" s="310">
        <v>107285.38</v>
      </c>
      <c r="X2682" s="267" t="s">
        <v>59521</v>
      </c>
      <c r="Y2682" s="268">
        <v>28289.56</v>
      </c>
      <c r="AA2682" s="229" t="s">
        <v>34692</v>
      </c>
      <c r="AB2682" s="230">
        <v>495095.55</v>
      </c>
      <c r="AD2682" s="209" t="s">
        <v>17170</v>
      </c>
      <c r="AE2682" s="210">
        <v>220171.81</v>
      </c>
      <c r="AF2682" s="93"/>
      <c r="AG2682" s="201" t="s">
        <v>26120</v>
      </c>
      <c r="AH2682" s="202">
        <v>1050</v>
      </c>
      <c r="AJ2682" s="292"/>
      <c r="AK2682" s="293"/>
      <c r="AM2682" s="265" t="s">
        <v>46562</v>
      </c>
      <c r="AN2682" s="266">
        <v>4874.08</v>
      </c>
      <c r="AP2682" s="233" t="s">
        <v>12025</v>
      </c>
      <c r="AQ2682" s="234">
        <v>68036.539999999994</v>
      </c>
      <c r="AS2682" s="211" t="s">
        <v>8109</v>
      </c>
      <c r="AT2682" s="212">
        <v>117378.03</v>
      </c>
    </row>
    <row r="2683" spans="5:46" x14ac:dyDescent="0.3">
      <c r="E2683" s="271" t="s">
        <v>46450</v>
      </c>
      <c r="F2683" s="271"/>
      <c r="G2683" s="272">
        <v>866.07</v>
      </c>
      <c r="I2683" s="227" t="s">
        <v>5826</v>
      </c>
      <c r="J2683" s="227"/>
      <c r="K2683" s="228">
        <v>82802.259999999995</v>
      </c>
      <c r="M2683" s="205" t="s">
        <v>3250</v>
      </c>
      <c r="N2683" s="205"/>
      <c r="O2683" s="206">
        <v>3471990.77</v>
      </c>
      <c r="U2683" s="309" t="s">
        <v>48826</v>
      </c>
      <c r="V2683" s="310">
        <v>5162.1499999999996</v>
      </c>
      <c r="X2683" s="267" t="s">
        <v>59522</v>
      </c>
      <c r="Y2683" s="268">
        <v>1906.19</v>
      </c>
      <c r="AA2683" s="229" t="s">
        <v>38938</v>
      </c>
      <c r="AB2683" s="230">
        <v>7920.32</v>
      </c>
      <c r="AD2683" s="209" t="s">
        <v>17171</v>
      </c>
      <c r="AE2683" s="210">
        <v>284.45</v>
      </c>
      <c r="AF2683" s="93"/>
      <c r="AG2683" s="201" t="s">
        <v>14119</v>
      </c>
      <c r="AH2683" s="202">
        <v>223159.06</v>
      </c>
      <c r="AJ2683" s="292"/>
      <c r="AK2683" s="293"/>
      <c r="AM2683" s="265" t="s">
        <v>46563</v>
      </c>
      <c r="AN2683" s="266">
        <v>866.07</v>
      </c>
      <c r="AP2683" s="233" t="s">
        <v>12026</v>
      </c>
      <c r="AQ2683" s="234">
        <v>82802.259999999995</v>
      </c>
      <c r="AS2683" s="211" t="s">
        <v>8384</v>
      </c>
      <c r="AT2683" s="212">
        <v>227779.7</v>
      </c>
    </row>
    <row r="2684" spans="5:46" x14ac:dyDescent="0.3">
      <c r="E2684" s="271" t="s">
        <v>46451</v>
      </c>
      <c r="F2684" s="271"/>
      <c r="G2684" s="272">
        <v>5350</v>
      </c>
      <c r="I2684" s="227" t="s">
        <v>5827</v>
      </c>
      <c r="J2684" s="227"/>
      <c r="K2684" s="228">
        <v>1674809.77</v>
      </c>
      <c r="M2684" s="205" t="s">
        <v>3331</v>
      </c>
      <c r="N2684" s="205"/>
      <c r="O2684" s="206">
        <v>1324863.44</v>
      </c>
      <c r="U2684" s="309" t="s">
        <v>67481</v>
      </c>
      <c r="V2684" s="310">
        <v>105955.53</v>
      </c>
      <c r="X2684" s="267" t="s">
        <v>58987</v>
      </c>
      <c r="Y2684" s="268">
        <v>10090.08</v>
      </c>
      <c r="AA2684" s="229" t="s">
        <v>44546</v>
      </c>
      <c r="AB2684" s="230">
        <v>40895.4</v>
      </c>
      <c r="AD2684" s="209" t="s">
        <v>17172</v>
      </c>
      <c r="AE2684" s="210">
        <v>4906.46</v>
      </c>
      <c r="AF2684" s="93"/>
      <c r="AG2684" s="201" t="s">
        <v>14120</v>
      </c>
      <c r="AH2684" s="202">
        <v>88853.47</v>
      </c>
      <c r="AJ2684" s="292"/>
      <c r="AK2684" s="293"/>
      <c r="AM2684" s="265" t="s">
        <v>46564</v>
      </c>
      <c r="AN2684" s="266">
        <v>5350</v>
      </c>
      <c r="AP2684" s="233" t="s">
        <v>12027</v>
      </c>
      <c r="AQ2684" s="234">
        <v>1674809.77</v>
      </c>
      <c r="AS2684" s="211" t="s">
        <v>8558</v>
      </c>
      <c r="AT2684" s="212">
        <v>801506.2</v>
      </c>
    </row>
    <row r="2685" spans="5:46" x14ac:dyDescent="0.3">
      <c r="E2685" s="271" t="s">
        <v>46452</v>
      </c>
      <c r="F2685" s="271"/>
      <c r="G2685" s="272">
        <v>496.88</v>
      </c>
      <c r="I2685" s="227" t="s">
        <v>5828</v>
      </c>
      <c r="J2685" s="227"/>
      <c r="K2685" s="228">
        <v>224258.76</v>
      </c>
      <c r="M2685" s="205" t="s">
        <v>3251</v>
      </c>
      <c r="N2685" s="205"/>
      <c r="O2685" s="206">
        <v>15341.4</v>
      </c>
      <c r="U2685" s="309" t="s">
        <v>61943</v>
      </c>
      <c r="V2685" s="310">
        <v>5180</v>
      </c>
      <c r="X2685" s="267" t="s">
        <v>58988</v>
      </c>
      <c r="Y2685" s="268">
        <v>771.92</v>
      </c>
      <c r="AA2685" s="229" t="s">
        <v>40166</v>
      </c>
      <c r="AB2685" s="230">
        <v>57796</v>
      </c>
      <c r="AD2685" s="209" t="s">
        <v>17173</v>
      </c>
      <c r="AE2685" s="210">
        <v>46174.97</v>
      </c>
      <c r="AF2685" s="93"/>
      <c r="AG2685" s="201" t="s">
        <v>14121</v>
      </c>
      <c r="AH2685" s="202">
        <v>272.26</v>
      </c>
      <c r="AJ2685" s="292"/>
      <c r="AK2685" s="293"/>
      <c r="AM2685" s="265" t="s">
        <v>46565</v>
      </c>
      <c r="AN2685" s="266">
        <v>496.88</v>
      </c>
      <c r="AP2685" s="233" t="s">
        <v>12028</v>
      </c>
      <c r="AQ2685" s="234">
        <v>224258.76</v>
      </c>
      <c r="AS2685" s="211" t="s">
        <v>8767</v>
      </c>
      <c r="AT2685" s="212">
        <v>35214</v>
      </c>
    </row>
    <row r="2686" spans="5:46" x14ac:dyDescent="0.3">
      <c r="E2686" s="271" t="s">
        <v>46454</v>
      </c>
      <c r="F2686" s="271"/>
      <c r="G2686" s="272">
        <v>462.46</v>
      </c>
      <c r="I2686" s="227" t="s">
        <v>5829</v>
      </c>
      <c r="J2686" s="227"/>
      <c r="K2686" s="228">
        <v>196301.68</v>
      </c>
      <c r="M2686" s="205" t="s">
        <v>3332</v>
      </c>
      <c r="N2686" s="205"/>
      <c r="O2686" s="206">
        <v>46750.22</v>
      </c>
      <c r="U2686" s="309" t="s">
        <v>61944</v>
      </c>
      <c r="V2686" s="310">
        <v>396.27</v>
      </c>
      <c r="X2686" s="267" t="s">
        <v>36114</v>
      </c>
      <c r="Y2686" s="268">
        <v>1655</v>
      </c>
      <c r="AA2686" s="229" t="s">
        <v>42245</v>
      </c>
      <c r="AB2686" s="230">
        <v>57823.63</v>
      </c>
      <c r="AD2686" s="209" t="s">
        <v>17174</v>
      </c>
      <c r="AE2686" s="210">
        <v>11526.47</v>
      </c>
      <c r="AF2686" s="93"/>
      <c r="AG2686" s="201" t="s">
        <v>14122</v>
      </c>
      <c r="AH2686" s="202">
        <v>22218.12</v>
      </c>
      <c r="AJ2686" s="292"/>
      <c r="AK2686" s="293"/>
      <c r="AM2686" s="265" t="s">
        <v>46567</v>
      </c>
      <c r="AN2686" s="266">
        <v>462.46</v>
      </c>
      <c r="AP2686" s="233" t="s">
        <v>12029</v>
      </c>
      <c r="AQ2686" s="234">
        <v>196301.68</v>
      </c>
      <c r="AS2686" s="211" t="s">
        <v>9045</v>
      </c>
      <c r="AT2686" s="212">
        <v>133946.04999999999</v>
      </c>
    </row>
    <row r="2687" spans="5:46" x14ac:dyDescent="0.3">
      <c r="E2687" s="271" t="s">
        <v>46455</v>
      </c>
      <c r="F2687" s="271"/>
      <c r="G2687" s="272">
        <v>60932.26</v>
      </c>
      <c r="I2687" s="227" t="s">
        <v>5830</v>
      </c>
      <c r="J2687" s="227"/>
      <c r="K2687" s="228">
        <v>83481678.439999998</v>
      </c>
      <c r="M2687" s="205" t="s">
        <v>3333</v>
      </c>
      <c r="N2687" s="205"/>
      <c r="O2687" s="206">
        <v>61196</v>
      </c>
      <c r="U2687" s="309" t="s">
        <v>61945</v>
      </c>
      <c r="V2687" s="310">
        <v>1296.04</v>
      </c>
      <c r="X2687" s="267" t="s">
        <v>54942</v>
      </c>
      <c r="Y2687" s="268">
        <v>14400</v>
      </c>
      <c r="AA2687" s="229" t="s">
        <v>42246</v>
      </c>
      <c r="AB2687" s="230">
        <v>5175.29</v>
      </c>
      <c r="AD2687" s="209" t="s">
        <v>17175</v>
      </c>
      <c r="AE2687" s="210">
        <v>33499.11</v>
      </c>
      <c r="AF2687" s="93"/>
      <c r="AG2687" s="201" t="s">
        <v>14123</v>
      </c>
      <c r="AH2687" s="202">
        <v>57327.839999999997</v>
      </c>
      <c r="AJ2687" s="292"/>
      <c r="AK2687" s="293"/>
      <c r="AM2687" s="265" t="s">
        <v>46568</v>
      </c>
      <c r="AN2687" s="266">
        <v>60932.26</v>
      </c>
      <c r="AP2687" s="233" t="s">
        <v>12030</v>
      </c>
      <c r="AQ2687" s="234">
        <v>83481678.439999998</v>
      </c>
      <c r="AS2687" s="211" t="s">
        <v>9360</v>
      </c>
      <c r="AT2687" s="212">
        <v>2475728.7000000002</v>
      </c>
    </row>
    <row r="2688" spans="5:46" x14ac:dyDescent="0.3">
      <c r="E2688" s="271" t="s">
        <v>46456</v>
      </c>
      <c r="F2688" s="271"/>
      <c r="G2688" s="272">
        <v>72503.509999999995</v>
      </c>
      <c r="I2688" s="227" t="s">
        <v>5832</v>
      </c>
      <c r="J2688" s="227"/>
      <c r="K2688" s="228">
        <v>157707.5</v>
      </c>
      <c r="M2688" s="205" t="s">
        <v>3334</v>
      </c>
      <c r="N2688" s="205"/>
      <c r="O2688" s="206">
        <v>21409.84</v>
      </c>
      <c r="U2688" s="309" t="s">
        <v>63117</v>
      </c>
      <c r="V2688" s="310">
        <v>334.82</v>
      </c>
      <c r="X2688" s="267" t="s">
        <v>36115</v>
      </c>
      <c r="Y2688" s="268">
        <v>1228.27</v>
      </c>
      <c r="AA2688" s="229" t="s">
        <v>44547</v>
      </c>
      <c r="AB2688" s="230">
        <v>152.08000000000001</v>
      </c>
      <c r="AD2688" s="209" t="s">
        <v>17176</v>
      </c>
      <c r="AE2688" s="210">
        <v>32626.51</v>
      </c>
      <c r="AF2688" s="93"/>
      <c r="AG2688" s="201" t="s">
        <v>14124</v>
      </c>
      <c r="AH2688" s="202">
        <v>30441.26</v>
      </c>
      <c r="AJ2688" s="292"/>
      <c r="AK2688" s="293"/>
      <c r="AM2688" s="265" t="s">
        <v>46569</v>
      </c>
      <c r="AN2688" s="266">
        <v>72503.509999999995</v>
      </c>
      <c r="AP2688" s="233" t="s">
        <v>12032</v>
      </c>
      <c r="AQ2688" s="234">
        <v>157707.5</v>
      </c>
      <c r="AS2688" s="211" t="s">
        <v>10682</v>
      </c>
      <c r="AT2688" s="212">
        <v>52443.14</v>
      </c>
    </row>
    <row r="2689" spans="5:46" x14ac:dyDescent="0.3">
      <c r="E2689" s="271" t="s">
        <v>46457</v>
      </c>
      <c r="F2689" s="271"/>
      <c r="G2689" s="272">
        <v>34543.19</v>
      </c>
      <c r="I2689" s="227" t="s">
        <v>5833</v>
      </c>
      <c r="J2689" s="227"/>
      <c r="K2689" s="228">
        <v>122901.16</v>
      </c>
      <c r="M2689" s="205" t="s">
        <v>3252</v>
      </c>
      <c r="N2689" s="205"/>
      <c r="O2689" s="206">
        <v>1233351.04</v>
      </c>
      <c r="U2689" s="309" t="s">
        <v>66600</v>
      </c>
      <c r="V2689" s="310">
        <v>266246.11</v>
      </c>
      <c r="X2689" s="267" t="s">
        <v>36116</v>
      </c>
      <c r="Y2689" s="268">
        <v>3928.34</v>
      </c>
      <c r="AA2689" s="229" t="s">
        <v>51866</v>
      </c>
      <c r="AB2689" s="230">
        <v>1662</v>
      </c>
      <c r="AD2689" s="209" t="s">
        <v>17177</v>
      </c>
      <c r="AE2689" s="210">
        <v>4086.19</v>
      </c>
      <c r="AF2689" s="93"/>
      <c r="AG2689" s="201" t="s">
        <v>14125</v>
      </c>
      <c r="AH2689" s="202">
        <v>88689.62</v>
      </c>
      <c r="AJ2689" s="292"/>
      <c r="AK2689" s="293"/>
      <c r="AM2689" s="265" t="s">
        <v>46570</v>
      </c>
      <c r="AN2689" s="266">
        <v>34543.19</v>
      </c>
      <c r="AP2689" s="233" t="s">
        <v>12033</v>
      </c>
      <c r="AQ2689" s="234">
        <v>122901.16</v>
      </c>
      <c r="AS2689" s="211" t="s">
        <v>9631</v>
      </c>
      <c r="AT2689" s="212">
        <v>69290.179999999993</v>
      </c>
    </row>
    <row r="2690" spans="5:46" x14ac:dyDescent="0.3">
      <c r="E2690" s="271" t="s">
        <v>46458</v>
      </c>
      <c r="F2690" s="271"/>
      <c r="G2690" s="272">
        <v>32378.83</v>
      </c>
      <c r="I2690" s="227" t="s">
        <v>5834</v>
      </c>
      <c r="J2690" s="227"/>
      <c r="K2690" s="228">
        <v>10949.15</v>
      </c>
      <c r="M2690" s="205" t="s">
        <v>3335</v>
      </c>
      <c r="N2690" s="205"/>
      <c r="O2690" s="206">
        <v>34543.07</v>
      </c>
      <c r="U2690" s="309" t="s">
        <v>67482</v>
      </c>
      <c r="V2690" s="310">
        <v>5113.33</v>
      </c>
      <c r="X2690" s="267" t="s">
        <v>36117</v>
      </c>
      <c r="Y2690" s="268">
        <v>537.89</v>
      </c>
      <c r="AA2690" s="229" t="s">
        <v>51867</v>
      </c>
      <c r="AB2690" s="230">
        <v>50000</v>
      </c>
      <c r="AD2690" s="209" t="s">
        <v>17178</v>
      </c>
      <c r="AE2690" s="210">
        <v>2788.57</v>
      </c>
      <c r="AF2690" s="93"/>
      <c r="AG2690" s="201" t="s">
        <v>14126</v>
      </c>
      <c r="AH2690" s="202">
        <v>37439.410000000003</v>
      </c>
      <c r="AJ2690" s="292"/>
      <c r="AK2690" s="293"/>
      <c r="AM2690" s="265" t="s">
        <v>46571</v>
      </c>
      <c r="AN2690" s="266">
        <v>32378.83</v>
      </c>
      <c r="AP2690" s="233" t="s">
        <v>12034</v>
      </c>
      <c r="AQ2690" s="234">
        <v>10949.15</v>
      </c>
      <c r="AS2690" s="211" t="s">
        <v>11626</v>
      </c>
      <c r="AT2690" s="212">
        <v>2833810.79</v>
      </c>
    </row>
    <row r="2691" spans="5:46" x14ac:dyDescent="0.3">
      <c r="E2691" s="271" t="s">
        <v>46459</v>
      </c>
      <c r="F2691" s="271"/>
      <c r="G2691" s="272">
        <v>30188.03</v>
      </c>
      <c r="I2691" s="227" t="s">
        <v>5835</v>
      </c>
      <c r="J2691" s="227"/>
      <c r="K2691" s="228">
        <v>109607.41</v>
      </c>
      <c r="M2691" s="205" t="s">
        <v>3253</v>
      </c>
      <c r="N2691" s="205"/>
      <c r="O2691" s="206">
        <v>1258348.47</v>
      </c>
      <c r="U2691" s="309" t="s">
        <v>63662</v>
      </c>
      <c r="V2691" s="310">
        <v>391.17</v>
      </c>
      <c r="X2691" s="267" t="s">
        <v>38942</v>
      </c>
      <c r="Y2691" s="268">
        <v>1269.3499999999999</v>
      </c>
      <c r="AA2691" s="229" t="s">
        <v>40167</v>
      </c>
      <c r="AB2691" s="230">
        <v>51354</v>
      </c>
      <c r="AD2691" s="209" t="s">
        <v>17179</v>
      </c>
      <c r="AE2691" s="210">
        <v>13482.79</v>
      </c>
      <c r="AF2691" s="93"/>
      <c r="AG2691" s="201" t="s">
        <v>32642</v>
      </c>
      <c r="AH2691" s="202">
        <v>3768.68</v>
      </c>
      <c r="AJ2691" s="292"/>
      <c r="AK2691" s="293"/>
      <c r="AM2691" s="265" t="s">
        <v>46572</v>
      </c>
      <c r="AN2691" s="266">
        <v>30188.03</v>
      </c>
      <c r="AP2691" s="233" t="s">
        <v>12035</v>
      </c>
      <c r="AQ2691" s="234">
        <v>109607.41</v>
      </c>
      <c r="AS2691" s="211" t="s">
        <v>9945</v>
      </c>
      <c r="AT2691" s="212">
        <v>8166360.9699999997</v>
      </c>
    </row>
    <row r="2692" spans="5:46" x14ac:dyDescent="0.3">
      <c r="E2692" s="271" t="s">
        <v>46460</v>
      </c>
      <c r="F2692" s="271"/>
      <c r="G2692" s="272">
        <v>39802.97</v>
      </c>
      <c r="I2692" s="227" t="s">
        <v>5836</v>
      </c>
      <c r="J2692" s="227"/>
      <c r="K2692" s="228">
        <v>87535</v>
      </c>
      <c r="M2692" s="205" t="s">
        <v>3336</v>
      </c>
      <c r="N2692" s="205"/>
      <c r="O2692" s="206">
        <v>11782.91</v>
      </c>
      <c r="U2692" s="309" t="s">
        <v>67483</v>
      </c>
      <c r="V2692" s="310">
        <v>1279.3599999999999</v>
      </c>
      <c r="X2692" s="267" t="s">
        <v>38943</v>
      </c>
      <c r="Y2692" s="268">
        <v>97.12</v>
      </c>
      <c r="AA2692" s="229" t="s">
        <v>38939</v>
      </c>
      <c r="AB2692" s="230">
        <v>66560.160000000003</v>
      </c>
      <c r="AD2692" s="209" t="s">
        <v>17180</v>
      </c>
      <c r="AE2692" s="210">
        <v>16600</v>
      </c>
      <c r="AF2692" s="93"/>
      <c r="AG2692" s="201" t="s">
        <v>32643</v>
      </c>
      <c r="AH2692" s="202">
        <v>57841</v>
      </c>
      <c r="AJ2692" s="292"/>
      <c r="AK2692" s="293"/>
      <c r="AM2692" s="265" t="s">
        <v>46573</v>
      </c>
      <c r="AN2692" s="266">
        <v>39802.97</v>
      </c>
      <c r="AP2692" s="233" t="s">
        <v>12036</v>
      </c>
      <c r="AQ2692" s="234">
        <v>87535</v>
      </c>
      <c r="AS2692" s="211" t="s">
        <v>6777</v>
      </c>
      <c r="AT2692" s="212">
        <v>20049</v>
      </c>
    </row>
    <row r="2693" spans="5:46" x14ac:dyDescent="0.3">
      <c r="E2693" s="271" t="s">
        <v>46461</v>
      </c>
      <c r="F2693" s="271"/>
      <c r="G2693" s="272">
        <v>195131.19</v>
      </c>
      <c r="I2693" s="227" t="s">
        <v>5844</v>
      </c>
      <c r="J2693" s="227"/>
      <c r="K2693" s="228">
        <v>78498.27</v>
      </c>
      <c r="M2693" s="205" t="s">
        <v>3337</v>
      </c>
      <c r="N2693" s="205"/>
      <c r="O2693" s="206">
        <v>547404.52</v>
      </c>
      <c r="U2693" s="309" t="s">
        <v>58508</v>
      </c>
      <c r="V2693" s="310">
        <v>856.52</v>
      </c>
      <c r="X2693" s="267" t="s">
        <v>55902</v>
      </c>
      <c r="Y2693" s="268">
        <v>31370.15</v>
      </c>
      <c r="AA2693" s="229" t="s">
        <v>34693</v>
      </c>
      <c r="AB2693" s="230">
        <v>577074.74</v>
      </c>
      <c r="AD2693" s="209" t="s">
        <v>17181</v>
      </c>
      <c r="AE2693" s="210">
        <v>7700</v>
      </c>
      <c r="AF2693" s="93"/>
      <c r="AG2693" s="201" t="s">
        <v>32644</v>
      </c>
      <c r="AH2693" s="202">
        <v>4713.3100000000004</v>
      </c>
      <c r="AJ2693" s="292"/>
      <c r="AK2693" s="293"/>
      <c r="AM2693" s="265" t="s">
        <v>46574</v>
      </c>
      <c r="AN2693" s="266">
        <v>195131.19</v>
      </c>
      <c r="AP2693" s="233" t="s">
        <v>12044</v>
      </c>
      <c r="AQ2693" s="234">
        <v>78498.27</v>
      </c>
      <c r="AS2693" s="211" t="s">
        <v>7455</v>
      </c>
      <c r="AT2693" s="212">
        <v>20633.8</v>
      </c>
    </row>
    <row r="2694" spans="5:46" x14ac:dyDescent="0.3">
      <c r="E2694" s="271" t="s">
        <v>46462</v>
      </c>
      <c r="F2694" s="271"/>
      <c r="G2694" s="272">
        <v>22592.94</v>
      </c>
      <c r="I2694" s="227" t="s">
        <v>5845</v>
      </c>
      <c r="J2694" s="227"/>
      <c r="K2694" s="228">
        <v>81000</v>
      </c>
      <c r="M2694" s="205" t="s">
        <v>3338</v>
      </c>
      <c r="N2694" s="205"/>
      <c r="O2694" s="206">
        <v>1148272.92</v>
      </c>
      <c r="U2694" s="309" t="s">
        <v>66601</v>
      </c>
      <c r="V2694" s="310">
        <v>7897.97</v>
      </c>
      <c r="X2694" s="267" t="s">
        <v>54943</v>
      </c>
      <c r="Y2694" s="268">
        <v>59400</v>
      </c>
      <c r="AA2694" s="229" t="s">
        <v>46742</v>
      </c>
      <c r="AB2694" s="230">
        <v>20112.36</v>
      </c>
      <c r="AD2694" s="209" t="s">
        <v>17182</v>
      </c>
      <c r="AE2694" s="210">
        <v>5912.17</v>
      </c>
      <c r="AF2694" s="93"/>
      <c r="AG2694" s="201" t="s">
        <v>32645</v>
      </c>
      <c r="AH2694" s="202">
        <v>12136.44</v>
      </c>
      <c r="AJ2694" s="292"/>
      <c r="AK2694" s="293"/>
      <c r="AM2694" s="265" t="s">
        <v>46575</v>
      </c>
      <c r="AN2694" s="266">
        <v>22592.94</v>
      </c>
      <c r="AP2694" s="233" t="s">
        <v>12045</v>
      </c>
      <c r="AQ2694" s="234">
        <v>81000</v>
      </c>
      <c r="AS2694" s="211" t="s">
        <v>7630</v>
      </c>
      <c r="AT2694" s="212">
        <v>24668</v>
      </c>
    </row>
    <row r="2695" spans="5:46" x14ac:dyDescent="0.3">
      <c r="E2695" s="271" t="s">
        <v>46463</v>
      </c>
      <c r="F2695" s="271"/>
      <c r="G2695" s="272">
        <v>309455.05</v>
      </c>
      <c r="I2695" s="227" t="s">
        <v>5838</v>
      </c>
      <c r="J2695" s="227"/>
      <c r="K2695" s="228">
        <v>331163.86</v>
      </c>
      <c r="M2695" s="205" t="s">
        <v>3339</v>
      </c>
      <c r="N2695" s="205"/>
      <c r="O2695" s="206">
        <v>173391.06</v>
      </c>
      <c r="U2695" s="309" t="s">
        <v>66602</v>
      </c>
      <c r="V2695" s="310">
        <v>10150</v>
      </c>
      <c r="X2695" s="267" t="s">
        <v>58454</v>
      </c>
      <c r="Y2695" s="268">
        <v>52350.76</v>
      </c>
      <c r="AA2695" s="229" t="s">
        <v>34694</v>
      </c>
      <c r="AB2695" s="230">
        <v>51908.88</v>
      </c>
      <c r="AD2695" s="209" t="s">
        <v>17183</v>
      </c>
      <c r="AE2695" s="210">
        <v>15750.07</v>
      </c>
      <c r="AF2695" s="93"/>
      <c r="AG2695" s="201" t="s">
        <v>32646</v>
      </c>
      <c r="AH2695" s="202">
        <v>7550</v>
      </c>
      <c r="AJ2695" s="292"/>
      <c r="AK2695" s="293"/>
      <c r="AM2695" s="265" t="s">
        <v>46576</v>
      </c>
      <c r="AN2695" s="266">
        <v>309455.05</v>
      </c>
      <c r="AP2695" s="233" t="s">
        <v>12038</v>
      </c>
      <c r="AQ2695" s="234">
        <v>331163.86</v>
      </c>
      <c r="AS2695" s="211" t="s">
        <v>7857</v>
      </c>
      <c r="AT2695" s="212">
        <v>5107.79</v>
      </c>
    </row>
    <row r="2696" spans="5:46" x14ac:dyDescent="0.3">
      <c r="E2696" s="271" t="s">
        <v>46464</v>
      </c>
      <c r="F2696" s="271"/>
      <c r="G2696" s="272">
        <v>3220.45</v>
      </c>
      <c r="I2696" s="227" t="s">
        <v>5839</v>
      </c>
      <c r="J2696" s="227"/>
      <c r="K2696" s="228">
        <v>75250.38</v>
      </c>
      <c r="M2696" s="205" t="s">
        <v>3340</v>
      </c>
      <c r="N2696" s="205"/>
      <c r="O2696" s="206">
        <v>508297.85</v>
      </c>
      <c r="U2696" s="309" t="s">
        <v>59558</v>
      </c>
      <c r="V2696" s="310">
        <v>156.30000000000001</v>
      </c>
      <c r="X2696" s="267" t="s">
        <v>17362</v>
      </c>
      <c r="Y2696" s="268">
        <v>10025.959999999999</v>
      </c>
      <c r="AA2696" s="229" t="s">
        <v>34695</v>
      </c>
      <c r="AB2696" s="230">
        <v>778515.88</v>
      </c>
      <c r="AD2696" s="209" t="s">
        <v>17184</v>
      </c>
      <c r="AE2696" s="210">
        <v>125094.01</v>
      </c>
      <c r="AF2696" s="93"/>
      <c r="AG2696" s="201" t="s">
        <v>32647</v>
      </c>
      <c r="AH2696" s="202">
        <v>25377.56</v>
      </c>
      <c r="AJ2696" s="292"/>
      <c r="AK2696" s="293"/>
      <c r="AM2696" s="265" t="s">
        <v>46577</v>
      </c>
      <c r="AN2696" s="266">
        <v>3220.45</v>
      </c>
      <c r="AP2696" s="233" t="s">
        <v>12039</v>
      </c>
      <c r="AQ2696" s="234">
        <v>75250.38</v>
      </c>
      <c r="AS2696" s="211" t="s">
        <v>8385</v>
      </c>
      <c r="AT2696" s="212">
        <v>12107</v>
      </c>
    </row>
    <row r="2697" spans="5:46" x14ac:dyDescent="0.3">
      <c r="E2697" s="271" t="s">
        <v>46465</v>
      </c>
      <c r="F2697" s="271"/>
      <c r="G2697" s="272">
        <v>2963.1</v>
      </c>
      <c r="I2697" s="227" t="s">
        <v>5840</v>
      </c>
      <c r="J2697" s="227"/>
      <c r="K2697" s="228">
        <v>123814.5</v>
      </c>
      <c r="M2697" s="205" t="s">
        <v>3341</v>
      </c>
      <c r="N2697" s="205"/>
      <c r="O2697" s="206">
        <v>1326397.55</v>
      </c>
      <c r="U2697" s="309" t="s">
        <v>59559</v>
      </c>
      <c r="V2697" s="310">
        <v>11.95</v>
      </c>
      <c r="X2697" s="267" t="s">
        <v>51884</v>
      </c>
      <c r="Y2697" s="268">
        <v>35069.760000000002</v>
      </c>
      <c r="AA2697" s="229" t="s">
        <v>51868</v>
      </c>
      <c r="AB2697" s="230">
        <v>95000</v>
      </c>
      <c r="AD2697" s="209" t="s">
        <v>17185</v>
      </c>
      <c r="AE2697" s="210">
        <v>39874.69</v>
      </c>
      <c r="AF2697" s="93"/>
      <c r="AG2697" s="201" t="s">
        <v>32648</v>
      </c>
      <c r="AH2697" s="202">
        <v>275505.78999999998</v>
      </c>
      <c r="AJ2697" s="292"/>
      <c r="AK2697" s="293"/>
      <c r="AM2697" s="265" t="s">
        <v>46578</v>
      </c>
      <c r="AN2697" s="266">
        <v>2963.1</v>
      </c>
      <c r="AP2697" s="233" t="s">
        <v>12040</v>
      </c>
      <c r="AQ2697" s="234">
        <v>123814.5</v>
      </c>
      <c r="AS2697" s="211" t="s">
        <v>8559</v>
      </c>
      <c r="AT2697" s="212">
        <v>156976</v>
      </c>
    </row>
    <row r="2698" spans="5:46" x14ac:dyDescent="0.3">
      <c r="E2698" s="271" t="s">
        <v>46466</v>
      </c>
      <c r="F2698" s="271"/>
      <c r="G2698" s="272">
        <v>11166.95</v>
      </c>
      <c r="I2698" s="227" t="s">
        <v>5841</v>
      </c>
      <c r="J2698" s="227"/>
      <c r="K2698" s="228">
        <v>114190.04</v>
      </c>
      <c r="M2698" s="205" t="s">
        <v>3342</v>
      </c>
      <c r="N2698" s="205"/>
      <c r="O2698" s="206">
        <v>721893.75</v>
      </c>
      <c r="U2698" s="309" t="s">
        <v>60337</v>
      </c>
      <c r="V2698" s="310">
        <v>20513.580000000002</v>
      </c>
      <c r="X2698" s="267" t="s">
        <v>54944</v>
      </c>
      <c r="Y2698" s="268">
        <v>10683.29</v>
      </c>
      <c r="AA2698" s="229" t="s">
        <v>36112</v>
      </c>
      <c r="AB2698" s="230">
        <v>3553.7</v>
      </c>
      <c r="AD2698" s="209" t="s">
        <v>17186</v>
      </c>
      <c r="AE2698" s="210">
        <v>47060</v>
      </c>
      <c r="AF2698" s="93"/>
      <c r="AG2698" s="201" t="s">
        <v>32649</v>
      </c>
      <c r="AH2698" s="202">
        <v>2880</v>
      </c>
      <c r="AJ2698" s="292"/>
      <c r="AK2698" s="293"/>
      <c r="AM2698" s="265" t="s">
        <v>46579</v>
      </c>
      <c r="AN2698" s="266">
        <v>11166.95</v>
      </c>
      <c r="AP2698" s="233" t="s">
        <v>12041</v>
      </c>
      <c r="AQ2698" s="234">
        <v>114190.04</v>
      </c>
      <c r="AS2698" s="211" t="s">
        <v>9046</v>
      </c>
      <c r="AT2698" s="212">
        <v>339</v>
      </c>
    </row>
    <row r="2699" spans="5:46" x14ac:dyDescent="0.3">
      <c r="E2699" s="271" t="s">
        <v>46467</v>
      </c>
      <c r="F2699" s="271"/>
      <c r="G2699" s="272">
        <v>20167.09</v>
      </c>
      <c r="I2699" s="227" t="s">
        <v>5842</v>
      </c>
      <c r="J2699" s="227"/>
      <c r="K2699" s="228">
        <v>35110.410000000003</v>
      </c>
      <c r="M2699" s="205" t="s">
        <v>3343</v>
      </c>
      <c r="N2699" s="205"/>
      <c r="O2699" s="206">
        <v>39104.839999999997</v>
      </c>
      <c r="U2699" s="309" t="s">
        <v>60338</v>
      </c>
      <c r="V2699" s="310">
        <v>1467.51</v>
      </c>
      <c r="X2699" s="267" t="s">
        <v>17363</v>
      </c>
      <c r="Y2699" s="268">
        <v>527.64</v>
      </c>
      <c r="AA2699" s="229" t="s">
        <v>38940</v>
      </c>
      <c r="AB2699" s="230">
        <v>2233725.8199999998</v>
      </c>
      <c r="AD2699" s="209" t="s">
        <v>17187</v>
      </c>
      <c r="AE2699" s="210">
        <v>17257.34</v>
      </c>
      <c r="AF2699" s="93"/>
      <c r="AG2699" s="201" t="s">
        <v>32650</v>
      </c>
      <c r="AH2699" s="202">
        <v>152617.60000000001</v>
      </c>
      <c r="AJ2699" s="292"/>
      <c r="AK2699" s="293"/>
      <c r="AM2699" s="265" t="s">
        <v>46580</v>
      </c>
      <c r="AN2699" s="266">
        <v>20167.09</v>
      </c>
      <c r="AP2699" s="233" t="s">
        <v>12042</v>
      </c>
      <c r="AQ2699" s="234">
        <v>35110.410000000003</v>
      </c>
      <c r="AS2699" s="211" t="s">
        <v>9361</v>
      </c>
      <c r="AT2699" s="212">
        <v>247258.61</v>
      </c>
    </row>
    <row r="2700" spans="5:46" x14ac:dyDescent="0.3">
      <c r="E2700" s="271" t="s">
        <v>46468</v>
      </c>
      <c r="F2700" s="271"/>
      <c r="G2700" s="272">
        <v>20286.650000000001</v>
      </c>
      <c r="I2700" s="227" t="s">
        <v>5846</v>
      </c>
      <c r="J2700" s="227"/>
      <c r="K2700" s="228">
        <v>730154.31</v>
      </c>
      <c r="M2700" s="205" t="s">
        <v>3344</v>
      </c>
      <c r="N2700" s="205"/>
      <c r="O2700" s="206">
        <v>371939.34</v>
      </c>
      <c r="U2700" s="309" t="s">
        <v>60339</v>
      </c>
      <c r="V2700" s="310">
        <v>5132.54</v>
      </c>
      <c r="X2700" s="267" t="s">
        <v>55903</v>
      </c>
      <c r="Y2700" s="268">
        <v>81320</v>
      </c>
      <c r="AA2700" s="229" t="s">
        <v>42247</v>
      </c>
      <c r="AB2700" s="230">
        <v>3961.4</v>
      </c>
      <c r="AD2700" s="209" t="s">
        <v>17188</v>
      </c>
      <c r="AE2700" s="210">
        <v>107734.73</v>
      </c>
      <c r="AF2700" s="93"/>
      <c r="AG2700" s="201" t="s">
        <v>32651</v>
      </c>
      <c r="AH2700" s="202">
        <v>365647.62</v>
      </c>
      <c r="AJ2700" s="292"/>
      <c r="AK2700" s="293"/>
      <c r="AM2700" s="265" t="s">
        <v>46582</v>
      </c>
      <c r="AN2700" s="266">
        <v>20286.650000000001</v>
      </c>
      <c r="AP2700" s="233" t="s">
        <v>12046</v>
      </c>
      <c r="AQ2700" s="234">
        <v>730154.31</v>
      </c>
      <c r="AS2700" s="211" t="s">
        <v>10949</v>
      </c>
      <c r="AT2700" s="212">
        <v>1776.23</v>
      </c>
    </row>
    <row r="2701" spans="5:46" x14ac:dyDescent="0.3">
      <c r="E2701" s="271" t="s">
        <v>46469</v>
      </c>
      <c r="F2701" s="271"/>
      <c r="G2701" s="272">
        <v>32685.62</v>
      </c>
      <c r="I2701" s="227" t="s">
        <v>5847</v>
      </c>
      <c r="J2701" s="227"/>
      <c r="K2701" s="228">
        <v>65715.88</v>
      </c>
      <c r="M2701" s="205" t="s">
        <v>3254</v>
      </c>
      <c r="N2701" s="205"/>
      <c r="O2701" s="206">
        <v>333657.63</v>
      </c>
      <c r="U2701" s="309" t="s">
        <v>57376</v>
      </c>
      <c r="V2701" s="310">
        <v>7908.41</v>
      </c>
      <c r="X2701" s="267" t="s">
        <v>33262</v>
      </c>
      <c r="Y2701" s="268">
        <v>95595.54</v>
      </c>
      <c r="AA2701" s="229" t="s">
        <v>51869</v>
      </c>
      <c r="AB2701" s="230">
        <v>28432</v>
      </c>
      <c r="AD2701" s="209" t="s">
        <v>17189</v>
      </c>
      <c r="AE2701" s="210">
        <v>43838.41</v>
      </c>
      <c r="AF2701" s="93"/>
      <c r="AG2701" s="201" t="s">
        <v>32652</v>
      </c>
      <c r="AH2701" s="202">
        <v>3768.68</v>
      </c>
      <c r="AJ2701" s="292"/>
      <c r="AK2701" s="293"/>
      <c r="AM2701" s="265" t="s">
        <v>46583</v>
      </c>
      <c r="AN2701" s="266">
        <v>32685.62</v>
      </c>
      <c r="AP2701" s="233" t="s">
        <v>12047</v>
      </c>
      <c r="AQ2701" s="234">
        <v>65715.88</v>
      </c>
      <c r="AS2701" s="211" t="s">
        <v>11972</v>
      </c>
      <c r="AT2701" s="212">
        <v>78472.05</v>
      </c>
    </row>
    <row r="2702" spans="5:46" x14ac:dyDescent="0.3">
      <c r="E2702" s="271" t="s">
        <v>46470</v>
      </c>
      <c r="F2702" s="271"/>
      <c r="G2702" s="272">
        <v>86780.26</v>
      </c>
      <c r="I2702" s="227" t="s">
        <v>5859</v>
      </c>
      <c r="J2702" s="227"/>
      <c r="K2702" s="228">
        <v>52218.21</v>
      </c>
      <c r="M2702" s="205" t="s">
        <v>3345</v>
      </c>
      <c r="N2702" s="205"/>
      <c r="O2702" s="206">
        <v>3365945.63</v>
      </c>
      <c r="U2702" s="309" t="s">
        <v>46854</v>
      </c>
      <c r="V2702" s="310">
        <v>56612.47</v>
      </c>
      <c r="X2702" s="267" t="s">
        <v>17364</v>
      </c>
      <c r="Y2702" s="268">
        <v>25133.119999999999</v>
      </c>
      <c r="AA2702" s="229" t="s">
        <v>33255</v>
      </c>
      <c r="AB2702" s="230">
        <v>286960.57</v>
      </c>
      <c r="AD2702" s="209" t="s">
        <v>17190</v>
      </c>
      <c r="AE2702" s="210">
        <v>3102.93</v>
      </c>
      <c r="AF2702" s="93"/>
      <c r="AG2702" s="201" t="s">
        <v>26225</v>
      </c>
      <c r="AH2702" s="202">
        <v>57841</v>
      </c>
      <c r="AJ2702" s="292"/>
      <c r="AK2702" s="293"/>
      <c r="AM2702" s="265" t="s">
        <v>46584</v>
      </c>
      <c r="AN2702" s="266">
        <v>86780.26</v>
      </c>
      <c r="AP2702" s="233" t="s">
        <v>12059</v>
      </c>
      <c r="AQ2702" s="234">
        <v>52218.21</v>
      </c>
      <c r="AS2702" s="211" t="s">
        <v>9946</v>
      </c>
      <c r="AT2702" s="212">
        <v>567387.48</v>
      </c>
    </row>
    <row r="2703" spans="5:46" x14ac:dyDescent="0.3">
      <c r="E2703" s="271" t="s">
        <v>46471</v>
      </c>
      <c r="F2703" s="271"/>
      <c r="G2703" s="272">
        <v>475647.97</v>
      </c>
      <c r="I2703" s="227" t="s">
        <v>5848</v>
      </c>
      <c r="J2703" s="227"/>
      <c r="K2703" s="228">
        <v>1846000.1</v>
      </c>
      <c r="M2703" s="205" t="s">
        <v>3346</v>
      </c>
      <c r="N2703" s="205"/>
      <c r="O2703" s="206">
        <v>680518.28</v>
      </c>
      <c r="U2703" s="309" t="s">
        <v>46855</v>
      </c>
      <c r="V2703" s="310">
        <v>304112.87</v>
      </c>
      <c r="X2703" s="267" t="s">
        <v>17365</v>
      </c>
      <c r="Y2703" s="268">
        <v>153667.16</v>
      </c>
      <c r="AA2703" s="229" t="s">
        <v>33256</v>
      </c>
      <c r="AB2703" s="230">
        <v>368670.39</v>
      </c>
      <c r="AD2703" s="209" t="s">
        <v>13216</v>
      </c>
      <c r="AE2703" s="210">
        <v>364874.59</v>
      </c>
      <c r="AF2703" s="93"/>
      <c r="AG2703" s="201" t="s">
        <v>14127</v>
      </c>
      <c r="AH2703" s="202">
        <v>223159.06</v>
      </c>
      <c r="AJ2703" s="292"/>
      <c r="AK2703" s="293"/>
      <c r="AM2703" s="265" t="s">
        <v>46585</v>
      </c>
      <c r="AN2703" s="266">
        <v>475647.97</v>
      </c>
      <c r="AP2703" s="233" t="s">
        <v>12048</v>
      </c>
      <c r="AQ2703" s="234">
        <v>1846000.1</v>
      </c>
      <c r="AS2703" s="211" t="s">
        <v>6778</v>
      </c>
      <c r="AT2703" s="212">
        <v>873994.16</v>
      </c>
    </row>
    <row r="2704" spans="5:46" x14ac:dyDescent="0.3">
      <c r="E2704" s="271" t="s">
        <v>46472</v>
      </c>
      <c r="F2704" s="271"/>
      <c r="G2704" s="272">
        <v>701.3</v>
      </c>
      <c r="I2704" s="227" t="s">
        <v>5850</v>
      </c>
      <c r="J2704" s="227"/>
      <c r="K2704" s="228">
        <v>15226029.939999999</v>
      </c>
      <c r="M2704" s="205" t="s">
        <v>3347</v>
      </c>
      <c r="N2704" s="205"/>
      <c r="O2704" s="206">
        <v>577374.81000000006</v>
      </c>
      <c r="U2704" s="309" t="s">
        <v>46856</v>
      </c>
      <c r="V2704" s="310">
        <v>40808.44</v>
      </c>
      <c r="X2704" s="267" t="s">
        <v>17366</v>
      </c>
      <c r="Y2704" s="268">
        <v>89099.77</v>
      </c>
      <c r="AA2704" s="229" t="s">
        <v>34696</v>
      </c>
      <c r="AB2704" s="230">
        <v>143784.51</v>
      </c>
      <c r="AD2704" s="209" t="s">
        <v>17191</v>
      </c>
      <c r="AE2704" s="210">
        <v>81643.850000000006</v>
      </c>
      <c r="AF2704" s="93"/>
      <c r="AG2704" s="201" t="s">
        <v>14128</v>
      </c>
      <c r="AH2704" s="202">
        <v>88853.47</v>
      </c>
      <c r="AJ2704" s="292"/>
      <c r="AK2704" s="293"/>
      <c r="AM2704" s="265" t="s">
        <v>46586</v>
      </c>
      <c r="AN2704" s="266">
        <v>701.3</v>
      </c>
      <c r="AP2704" s="233" t="s">
        <v>12050</v>
      </c>
      <c r="AQ2704" s="234">
        <v>15226029.939999999</v>
      </c>
      <c r="AS2704" s="211" t="s">
        <v>6969</v>
      </c>
      <c r="AT2704" s="212">
        <v>7650</v>
      </c>
    </row>
    <row r="2705" spans="5:46" x14ac:dyDescent="0.3">
      <c r="E2705" s="271" t="s">
        <v>46473</v>
      </c>
      <c r="F2705" s="271"/>
      <c r="G2705" s="272">
        <v>41350.07</v>
      </c>
      <c r="I2705" s="227" t="s">
        <v>5851</v>
      </c>
      <c r="J2705" s="227"/>
      <c r="K2705" s="228">
        <v>63132.87</v>
      </c>
      <c r="M2705" s="205" t="s">
        <v>3348</v>
      </c>
      <c r="N2705" s="205"/>
      <c r="O2705" s="206">
        <v>24766.6</v>
      </c>
      <c r="U2705" s="309" t="s">
        <v>46858</v>
      </c>
      <c r="V2705" s="310">
        <v>29353.279999999999</v>
      </c>
      <c r="X2705" s="267" t="s">
        <v>64087</v>
      </c>
      <c r="Y2705" s="268">
        <v>99367.54</v>
      </c>
      <c r="AA2705" s="229" t="s">
        <v>44548</v>
      </c>
      <c r="AB2705" s="230">
        <v>20904</v>
      </c>
      <c r="AD2705" s="209" t="s">
        <v>13217</v>
      </c>
      <c r="AE2705" s="210">
        <v>17667.63</v>
      </c>
      <c r="AF2705" s="93"/>
      <c r="AG2705" s="201" t="s">
        <v>14129</v>
      </c>
      <c r="AH2705" s="202">
        <v>272.26</v>
      </c>
      <c r="AJ2705" s="292"/>
      <c r="AK2705" s="293"/>
      <c r="AM2705" s="265" t="s">
        <v>46587</v>
      </c>
      <c r="AN2705" s="266">
        <v>41350.07</v>
      </c>
      <c r="AP2705" s="233" t="s">
        <v>12051</v>
      </c>
      <c r="AQ2705" s="234">
        <v>63132.87</v>
      </c>
      <c r="AS2705" s="211" t="s">
        <v>7180</v>
      </c>
      <c r="AT2705" s="212">
        <v>25155</v>
      </c>
    </row>
    <row r="2706" spans="5:46" x14ac:dyDescent="0.3">
      <c r="E2706" s="271" t="s">
        <v>46474</v>
      </c>
      <c r="F2706" s="271"/>
      <c r="G2706" s="272">
        <v>15900</v>
      </c>
      <c r="I2706" s="227" t="s">
        <v>5852</v>
      </c>
      <c r="J2706" s="227"/>
      <c r="K2706" s="228">
        <v>231897.52</v>
      </c>
      <c r="M2706" s="205" t="s">
        <v>3349</v>
      </c>
      <c r="N2706" s="205"/>
      <c r="O2706" s="206">
        <v>136801.87</v>
      </c>
      <c r="U2706" s="309" t="s">
        <v>66603</v>
      </c>
      <c r="V2706" s="310">
        <v>1332.18</v>
      </c>
      <c r="X2706" s="267" t="s">
        <v>33263</v>
      </c>
      <c r="Y2706" s="268">
        <v>196393.27</v>
      </c>
      <c r="AA2706" s="229" t="s">
        <v>44549</v>
      </c>
      <c r="AB2706" s="230">
        <v>213400</v>
      </c>
      <c r="AD2706" s="209" t="s">
        <v>17192</v>
      </c>
      <c r="AE2706" s="210">
        <v>28760.59</v>
      </c>
      <c r="AF2706" s="93"/>
      <c r="AG2706" s="201" t="s">
        <v>14130</v>
      </c>
      <c r="AH2706" s="202">
        <v>26931.43</v>
      </c>
      <c r="AJ2706" s="292"/>
      <c r="AK2706" s="293"/>
      <c r="AM2706" s="265" t="s">
        <v>46588</v>
      </c>
      <c r="AN2706" s="266">
        <v>15900</v>
      </c>
      <c r="AP2706" s="233" t="s">
        <v>12052</v>
      </c>
      <c r="AQ2706" s="234">
        <v>231897.52</v>
      </c>
      <c r="AS2706" s="211" t="s">
        <v>7456</v>
      </c>
      <c r="AT2706" s="212">
        <v>1494785</v>
      </c>
    </row>
    <row r="2707" spans="5:46" x14ac:dyDescent="0.3">
      <c r="E2707" s="271" t="s">
        <v>46475</v>
      </c>
      <c r="F2707" s="271"/>
      <c r="G2707" s="272">
        <v>56158</v>
      </c>
      <c r="I2707" s="227" t="s">
        <v>5853</v>
      </c>
      <c r="J2707" s="227"/>
      <c r="K2707" s="228">
        <v>997230.44</v>
      </c>
      <c r="M2707" s="205" t="s">
        <v>3350</v>
      </c>
      <c r="N2707" s="205"/>
      <c r="O2707" s="206">
        <v>2064504.99</v>
      </c>
      <c r="U2707" s="309" t="s">
        <v>55079</v>
      </c>
      <c r="V2707" s="310">
        <v>6250</v>
      </c>
      <c r="X2707" s="267" t="s">
        <v>55904</v>
      </c>
      <c r="Y2707" s="268">
        <v>46131.88</v>
      </c>
      <c r="AA2707" s="229" t="s">
        <v>38941</v>
      </c>
      <c r="AB2707" s="230">
        <v>1058.7</v>
      </c>
      <c r="AD2707" s="209" t="s">
        <v>17193</v>
      </c>
      <c r="AE2707" s="210">
        <v>54033</v>
      </c>
      <c r="AF2707" s="93"/>
      <c r="AG2707" s="201" t="s">
        <v>14131</v>
      </c>
      <c r="AH2707" s="202">
        <v>69464.28</v>
      </c>
      <c r="AJ2707" s="292"/>
      <c r="AK2707" s="293"/>
      <c r="AM2707" s="265" t="s">
        <v>46589</v>
      </c>
      <c r="AN2707" s="266">
        <v>56158</v>
      </c>
      <c r="AP2707" s="233" t="s">
        <v>12053</v>
      </c>
      <c r="AQ2707" s="234">
        <v>997230.44</v>
      </c>
      <c r="AS2707" s="211" t="s">
        <v>7631</v>
      </c>
      <c r="AT2707" s="212">
        <v>379877.49</v>
      </c>
    </row>
    <row r="2708" spans="5:46" x14ac:dyDescent="0.3">
      <c r="E2708" s="271" t="s">
        <v>46476</v>
      </c>
      <c r="F2708" s="271"/>
      <c r="G2708" s="272">
        <v>158349.82999999999</v>
      </c>
      <c r="I2708" s="227" t="s">
        <v>5854</v>
      </c>
      <c r="J2708" s="227"/>
      <c r="K2708" s="228">
        <v>2214533.5099999998</v>
      </c>
      <c r="M2708" s="205" t="s">
        <v>3255</v>
      </c>
      <c r="N2708" s="205"/>
      <c r="O2708" s="206">
        <v>11295435.189999999</v>
      </c>
      <c r="U2708" s="309" t="s">
        <v>55080</v>
      </c>
      <c r="V2708" s="310">
        <v>478.48</v>
      </c>
      <c r="X2708" s="267" t="s">
        <v>17367</v>
      </c>
      <c r="Y2708" s="268">
        <v>9336.11</v>
      </c>
      <c r="AA2708" s="229" t="s">
        <v>44550</v>
      </c>
      <c r="AB2708" s="230">
        <v>524445.31999999995</v>
      </c>
      <c r="AD2708" s="209" t="s">
        <v>17194</v>
      </c>
      <c r="AE2708" s="210">
        <v>65821.86</v>
      </c>
      <c r="AF2708" s="93"/>
      <c r="AG2708" s="201" t="s">
        <v>14132</v>
      </c>
      <c r="AH2708" s="202">
        <v>30441.26</v>
      </c>
      <c r="AJ2708" s="292"/>
      <c r="AK2708" s="293"/>
      <c r="AM2708" s="265" t="s">
        <v>46590</v>
      </c>
      <c r="AN2708" s="266">
        <v>158349.82999999999</v>
      </c>
      <c r="AP2708" s="233" t="s">
        <v>12054</v>
      </c>
      <c r="AQ2708" s="234">
        <v>2214533.5099999998</v>
      </c>
      <c r="AS2708" s="211" t="s">
        <v>7858</v>
      </c>
      <c r="AT2708" s="212">
        <v>165938.31</v>
      </c>
    </row>
    <row r="2709" spans="5:46" x14ac:dyDescent="0.3">
      <c r="E2709" s="271" t="s">
        <v>46477</v>
      </c>
      <c r="F2709" s="271"/>
      <c r="G2709" s="272">
        <v>77250</v>
      </c>
      <c r="I2709" s="227" t="s">
        <v>5855</v>
      </c>
      <c r="J2709" s="227"/>
      <c r="K2709" s="228">
        <v>755876.6</v>
      </c>
      <c r="M2709" s="205" t="s">
        <v>3351</v>
      </c>
      <c r="N2709" s="205"/>
      <c r="O2709" s="206">
        <v>238641</v>
      </c>
      <c r="U2709" s="309" t="s">
        <v>52221</v>
      </c>
      <c r="V2709" s="310">
        <v>67809.899999999994</v>
      </c>
      <c r="X2709" s="267" t="s">
        <v>57307</v>
      </c>
      <c r="Y2709" s="268">
        <v>43340.34</v>
      </c>
      <c r="AA2709" s="229" t="s">
        <v>40168</v>
      </c>
      <c r="AB2709" s="230">
        <v>8536.61</v>
      </c>
      <c r="AD2709" s="209" t="s">
        <v>17195</v>
      </c>
      <c r="AE2709" s="210">
        <v>11968</v>
      </c>
      <c r="AF2709" s="93"/>
      <c r="AG2709" s="201" t="s">
        <v>26230</v>
      </c>
      <c r="AH2709" s="202">
        <v>7550</v>
      </c>
      <c r="AJ2709" s="292"/>
      <c r="AK2709" s="293"/>
      <c r="AM2709" s="265" t="s">
        <v>46591</v>
      </c>
      <c r="AN2709" s="266">
        <v>77250</v>
      </c>
      <c r="AP2709" s="233" t="s">
        <v>12055</v>
      </c>
      <c r="AQ2709" s="234">
        <v>755876.6</v>
      </c>
      <c r="AS2709" s="211" t="s">
        <v>8110</v>
      </c>
      <c r="AT2709" s="212">
        <v>82909.5</v>
      </c>
    </row>
    <row r="2710" spans="5:46" x14ac:dyDescent="0.3">
      <c r="E2710" s="271" t="s">
        <v>46478</v>
      </c>
      <c r="F2710" s="271"/>
      <c r="G2710" s="272">
        <v>93893.11</v>
      </c>
      <c r="I2710" s="227" t="s">
        <v>5857</v>
      </c>
      <c r="J2710" s="227"/>
      <c r="K2710" s="228">
        <v>1820483.33</v>
      </c>
      <c r="M2710" s="205" t="s">
        <v>4149</v>
      </c>
      <c r="N2710" s="205"/>
      <c r="O2710" s="206">
        <v>86961</v>
      </c>
      <c r="U2710" s="309" t="s">
        <v>46862</v>
      </c>
      <c r="V2710" s="310">
        <v>5074.46</v>
      </c>
      <c r="X2710" s="267" t="s">
        <v>46757</v>
      </c>
      <c r="Y2710" s="268">
        <v>-2244.4</v>
      </c>
      <c r="AA2710" s="229" t="s">
        <v>51870</v>
      </c>
      <c r="AB2710" s="230">
        <v>11.66</v>
      </c>
      <c r="AD2710" s="209" t="s">
        <v>17196</v>
      </c>
      <c r="AE2710" s="210">
        <v>76500</v>
      </c>
      <c r="AF2710" s="93"/>
      <c r="AG2710" s="201" t="s">
        <v>26233</v>
      </c>
      <c r="AH2710" s="202">
        <v>25377.56</v>
      </c>
      <c r="AJ2710" s="292"/>
      <c r="AK2710" s="293"/>
      <c r="AM2710" s="265" t="s">
        <v>46592</v>
      </c>
      <c r="AN2710" s="266">
        <v>93893.11</v>
      </c>
      <c r="AP2710" s="233" t="s">
        <v>12057</v>
      </c>
      <c r="AQ2710" s="234">
        <v>1820483.33</v>
      </c>
      <c r="AS2710" s="211" t="s">
        <v>8220</v>
      </c>
      <c r="AT2710" s="212">
        <v>28050</v>
      </c>
    </row>
    <row r="2711" spans="5:46" x14ac:dyDescent="0.3">
      <c r="E2711" s="271" t="s">
        <v>46479</v>
      </c>
      <c r="F2711" s="271"/>
      <c r="G2711" s="272">
        <v>46144.51</v>
      </c>
      <c r="I2711" s="227" t="s">
        <v>5858</v>
      </c>
      <c r="J2711" s="227"/>
      <c r="K2711" s="228">
        <v>593161.04</v>
      </c>
      <c r="M2711" s="205" t="s">
        <v>3256</v>
      </c>
      <c r="N2711" s="205"/>
      <c r="O2711" s="206">
        <v>392391.7</v>
      </c>
      <c r="U2711" s="309" t="s">
        <v>67484</v>
      </c>
      <c r="V2711" s="310">
        <v>1312</v>
      </c>
      <c r="X2711" s="267" t="s">
        <v>58205</v>
      </c>
      <c r="Y2711" s="268">
        <v>26525.3</v>
      </c>
      <c r="AA2711" s="229" t="s">
        <v>51871</v>
      </c>
      <c r="AB2711" s="230">
        <v>350.72</v>
      </c>
      <c r="AD2711" s="209" t="s">
        <v>17197</v>
      </c>
      <c r="AE2711" s="210">
        <v>15592.4</v>
      </c>
      <c r="AF2711" s="93"/>
      <c r="AG2711" s="201" t="s">
        <v>14133</v>
      </c>
      <c r="AH2711" s="202">
        <v>364195.41</v>
      </c>
      <c r="AJ2711" s="292"/>
      <c r="AK2711" s="293"/>
      <c r="AM2711" s="265" t="s">
        <v>46593</v>
      </c>
      <c r="AN2711" s="266">
        <v>46144.51</v>
      </c>
      <c r="AP2711" s="233" t="s">
        <v>12058</v>
      </c>
      <c r="AQ2711" s="234">
        <v>593161.04</v>
      </c>
      <c r="AS2711" s="211" t="s">
        <v>8386</v>
      </c>
      <c r="AT2711" s="212">
        <v>181245.29</v>
      </c>
    </row>
    <row r="2712" spans="5:46" x14ac:dyDescent="0.3">
      <c r="E2712" s="271" t="s">
        <v>56931</v>
      </c>
      <c r="F2712" s="271"/>
      <c r="G2712" s="272">
        <v>60000</v>
      </c>
      <c r="I2712" s="227" t="s">
        <v>12772</v>
      </c>
      <c r="J2712" s="227"/>
      <c r="K2712" s="228">
        <v>316500</v>
      </c>
      <c r="M2712" s="205" t="s">
        <v>3352</v>
      </c>
      <c r="N2712" s="205"/>
      <c r="O2712" s="206">
        <v>88549.07</v>
      </c>
      <c r="U2712" s="309" t="s">
        <v>63118</v>
      </c>
      <c r="V2712" s="310">
        <v>22300</v>
      </c>
      <c r="X2712" s="267" t="s">
        <v>55905</v>
      </c>
      <c r="Y2712" s="268">
        <v>5069.2</v>
      </c>
      <c r="AA2712" s="229" t="s">
        <v>51872</v>
      </c>
      <c r="AB2712" s="230">
        <v>92276.5</v>
      </c>
      <c r="AD2712" s="209" t="s">
        <v>17198</v>
      </c>
      <c r="AE2712" s="210">
        <v>188733.8</v>
      </c>
      <c r="AF2712" s="93"/>
      <c r="AG2712" s="201" t="s">
        <v>26238</v>
      </c>
      <c r="AH2712" s="202">
        <v>2880</v>
      </c>
      <c r="AJ2712" s="292"/>
      <c r="AK2712" s="293"/>
      <c r="AM2712" s="265" t="s">
        <v>57047</v>
      </c>
      <c r="AN2712" s="266">
        <v>60000</v>
      </c>
      <c r="AP2712" s="233" t="s">
        <v>12849</v>
      </c>
      <c r="AQ2712" s="234">
        <v>316500</v>
      </c>
      <c r="AS2712" s="211" t="s">
        <v>8768</v>
      </c>
      <c r="AT2712" s="212">
        <v>87030.34</v>
      </c>
    </row>
    <row r="2713" spans="5:46" x14ac:dyDescent="0.3">
      <c r="E2713" s="271" t="s">
        <v>55732</v>
      </c>
      <c r="F2713" s="271"/>
      <c r="G2713" s="272">
        <v>51000</v>
      </c>
      <c r="I2713" s="227" t="s">
        <v>12773</v>
      </c>
      <c r="J2713" s="227"/>
      <c r="K2713" s="228">
        <v>27777.91</v>
      </c>
      <c r="M2713" s="205" t="s">
        <v>3353</v>
      </c>
      <c r="N2713" s="205"/>
      <c r="O2713" s="206">
        <v>2477719.39</v>
      </c>
      <c r="U2713" s="309" t="s">
        <v>36223</v>
      </c>
      <c r="V2713" s="310">
        <v>29552</v>
      </c>
      <c r="X2713" s="267" t="s">
        <v>54945</v>
      </c>
      <c r="Y2713" s="268">
        <v>19628.400000000001</v>
      </c>
      <c r="AA2713" s="229" t="s">
        <v>51873</v>
      </c>
      <c r="AB2713" s="230">
        <v>25000</v>
      </c>
      <c r="AD2713" s="209" t="s">
        <v>17199</v>
      </c>
      <c r="AE2713" s="210">
        <v>43867.8</v>
      </c>
      <c r="AF2713" s="93"/>
      <c r="AG2713" s="201" t="s">
        <v>14134</v>
      </c>
      <c r="AH2713" s="202">
        <v>37439.410000000003</v>
      </c>
      <c r="AJ2713" s="292"/>
      <c r="AK2713" s="293"/>
      <c r="AM2713" s="265" t="s">
        <v>56924</v>
      </c>
      <c r="AN2713" s="266">
        <v>51000</v>
      </c>
      <c r="AP2713" s="233" t="s">
        <v>12850</v>
      </c>
      <c r="AQ2713" s="234">
        <v>27777.91</v>
      </c>
      <c r="AS2713" s="211" t="s">
        <v>9047</v>
      </c>
      <c r="AT2713" s="212">
        <v>863547.55</v>
      </c>
    </row>
    <row r="2714" spans="5:46" x14ac:dyDescent="0.3">
      <c r="E2714" s="271" t="s">
        <v>56932</v>
      </c>
      <c r="F2714" s="271"/>
      <c r="G2714" s="272">
        <v>30000</v>
      </c>
      <c r="I2714" s="227" t="s">
        <v>12774</v>
      </c>
      <c r="J2714" s="227"/>
      <c r="K2714" s="228">
        <v>44875.26</v>
      </c>
      <c r="M2714" s="205" t="s">
        <v>3354</v>
      </c>
      <c r="N2714" s="205"/>
      <c r="O2714" s="206">
        <v>953866.76</v>
      </c>
      <c r="U2714" s="309" t="s">
        <v>67485</v>
      </c>
      <c r="V2714" s="310">
        <v>11514.05</v>
      </c>
      <c r="X2714" s="267" t="s">
        <v>54946</v>
      </c>
      <c r="Y2714" s="268">
        <v>3001</v>
      </c>
      <c r="AA2714" s="229" t="s">
        <v>47857</v>
      </c>
      <c r="AB2714" s="230">
        <v>35862.5</v>
      </c>
      <c r="AD2714" s="209" t="s">
        <v>17200</v>
      </c>
      <c r="AE2714" s="210">
        <v>49351.86</v>
      </c>
      <c r="AF2714" s="93"/>
      <c r="AG2714" s="201" t="s">
        <v>26240</v>
      </c>
      <c r="AH2714" s="202">
        <v>152617.60000000001</v>
      </c>
      <c r="AJ2714" s="292"/>
      <c r="AK2714" s="293"/>
      <c r="AM2714" s="265" t="s">
        <v>57048</v>
      </c>
      <c r="AN2714" s="266">
        <v>30000</v>
      </c>
      <c r="AP2714" s="233" t="s">
        <v>12851</v>
      </c>
      <c r="AQ2714" s="234">
        <v>44875.26</v>
      </c>
      <c r="AS2714" s="211" t="s">
        <v>9181</v>
      </c>
      <c r="AT2714" s="212">
        <v>65715</v>
      </c>
    </row>
    <row r="2715" spans="5:46" x14ac:dyDescent="0.3">
      <c r="E2715" s="271" t="s">
        <v>56933</v>
      </c>
      <c r="F2715" s="271"/>
      <c r="G2715" s="272">
        <v>29880</v>
      </c>
      <c r="I2715" s="227" t="s">
        <v>12775</v>
      </c>
      <c r="J2715" s="227"/>
      <c r="K2715" s="228">
        <v>175248.21</v>
      </c>
      <c r="M2715" s="205" t="s">
        <v>3257</v>
      </c>
      <c r="N2715" s="205"/>
      <c r="O2715" s="206">
        <v>646562.52</v>
      </c>
      <c r="U2715" s="309" t="s">
        <v>67486</v>
      </c>
      <c r="V2715" s="310">
        <v>861.95</v>
      </c>
      <c r="X2715" s="267" t="s">
        <v>51886</v>
      </c>
      <c r="Y2715" s="268">
        <v>8009.9</v>
      </c>
      <c r="AA2715" s="229" t="s">
        <v>47858</v>
      </c>
      <c r="AB2715" s="230">
        <v>12031.66</v>
      </c>
      <c r="AD2715" s="209" t="s">
        <v>17201</v>
      </c>
      <c r="AE2715" s="210">
        <v>4831.6400000000003</v>
      </c>
      <c r="AF2715" s="93"/>
      <c r="AG2715" s="201" t="s">
        <v>32653</v>
      </c>
      <c r="AH2715" s="202">
        <v>365647.62</v>
      </c>
      <c r="AJ2715" s="292"/>
      <c r="AK2715" s="293"/>
      <c r="AM2715" s="265" t="s">
        <v>57049</v>
      </c>
      <c r="AN2715" s="266">
        <v>29880</v>
      </c>
      <c r="AP2715" s="233" t="s">
        <v>12852</v>
      </c>
      <c r="AQ2715" s="234">
        <v>175248.21</v>
      </c>
      <c r="AS2715" s="211" t="s">
        <v>9362</v>
      </c>
      <c r="AT2715" s="212">
        <v>1789803</v>
      </c>
    </row>
    <row r="2716" spans="5:46" x14ac:dyDescent="0.3">
      <c r="E2716" s="271" t="s">
        <v>56934</v>
      </c>
      <c r="F2716" s="271"/>
      <c r="G2716" s="272">
        <v>27000</v>
      </c>
      <c r="I2716" s="227" t="s">
        <v>12776</v>
      </c>
      <c r="J2716" s="227"/>
      <c r="K2716" s="228">
        <v>8612.02</v>
      </c>
      <c r="M2716" s="205" t="s">
        <v>3355</v>
      </c>
      <c r="N2716" s="205"/>
      <c r="O2716" s="206">
        <v>15944.57</v>
      </c>
      <c r="U2716" s="309" t="s">
        <v>49837</v>
      </c>
      <c r="V2716" s="310">
        <v>325</v>
      </c>
      <c r="X2716" s="267" t="s">
        <v>51887</v>
      </c>
      <c r="Y2716" s="268">
        <v>2731.65</v>
      </c>
      <c r="AA2716" s="229" t="s">
        <v>47859</v>
      </c>
      <c r="AB2716" s="230">
        <v>30910.66</v>
      </c>
      <c r="AD2716" s="209" t="s">
        <v>17202</v>
      </c>
      <c r="AE2716" s="210">
        <v>53900</v>
      </c>
      <c r="AF2716" s="93"/>
      <c r="AG2716" s="201" t="s">
        <v>32654</v>
      </c>
      <c r="AH2716" s="202">
        <v>25979</v>
      </c>
      <c r="AJ2716" s="292"/>
      <c r="AK2716" s="293"/>
      <c r="AM2716" s="265" t="s">
        <v>57050</v>
      </c>
      <c r="AN2716" s="266">
        <v>27000</v>
      </c>
      <c r="AP2716" s="233" t="s">
        <v>12853</v>
      </c>
      <c r="AQ2716" s="234">
        <v>8612.02</v>
      </c>
      <c r="AS2716" s="211" t="s">
        <v>9545</v>
      </c>
      <c r="AT2716" s="212">
        <v>135172.62</v>
      </c>
    </row>
    <row r="2717" spans="5:46" x14ac:dyDescent="0.3">
      <c r="E2717" s="271" t="s">
        <v>56935</v>
      </c>
      <c r="F2717" s="271"/>
      <c r="G2717" s="272">
        <v>43500</v>
      </c>
      <c r="I2717" s="227" t="s">
        <v>12777</v>
      </c>
      <c r="J2717" s="227"/>
      <c r="K2717" s="228">
        <v>39632.449999999997</v>
      </c>
      <c r="M2717" s="205" t="s">
        <v>3356</v>
      </c>
      <c r="N2717" s="205"/>
      <c r="O2717" s="206">
        <v>42230</v>
      </c>
      <c r="U2717" s="309" t="s">
        <v>61948</v>
      </c>
      <c r="V2717" s="310">
        <v>18000</v>
      </c>
      <c r="X2717" s="267" t="s">
        <v>51888</v>
      </c>
      <c r="Y2717" s="268">
        <v>8275.27</v>
      </c>
      <c r="AA2717" s="229" t="s">
        <v>51874</v>
      </c>
      <c r="AB2717" s="230">
        <v>14038</v>
      </c>
      <c r="AD2717" s="209" t="s">
        <v>17203</v>
      </c>
      <c r="AE2717" s="210">
        <v>41889.480000000003</v>
      </c>
      <c r="AF2717" s="93"/>
      <c r="AG2717" s="201" t="s">
        <v>26267</v>
      </c>
      <c r="AH2717" s="202">
        <v>25979</v>
      </c>
      <c r="AJ2717" s="292"/>
      <c r="AK2717" s="293"/>
      <c r="AM2717" s="265" t="s">
        <v>57051</v>
      </c>
      <c r="AN2717" s="266">
        <v>43500</v>
      </c>
      <c r="AP2717" s="233" t="s">
        <v>12854</v>
      </c>
      <c r="AQ2717" s="234">
        <v>39632.449999999997</v>
      </c>
      <c r="AS2717" s="211" t="s">
        <v>9632</v>
      </c>
      <c r="AT2717" s="212">
        <v>100792</v>
      </c>
    </row>
    <row r="2718" spans="5:46" x14ac:dyDescent="0.3">
      <c r="E2718" s="271" t="s">
        <v>56936</v>
      </c>
      <c r="F2718" s="271"/>
      <c r="G2718" s="272">
        <v>152280</v>
      </c>
      <c r="I2718" s="227" t="s">
        <v>12778</v>
      </c>
      <c r="J2718" s="227"/>
      <c r="K2718" s="228">
        <v>14355.24</v>
      </c>
      <c r="M2718" s="205" t="s">
        <v>3357</v>
      </c>
      <c r="N2718" s="205"/>
      <c r="O2718" s="206">
        <v>805687.97</v>
      </c>
      <c r="U2718" s="309" t="s">
        <v>67487</v>
      </c>
      <c r="V2718" s="310">
        <v>3150</v>
      </c>
      <c r="X2718" s="267" t="s">
        <v>58455</v>
      </c>
      <c r="Y2718" s="268">
        <v>402.4</v>
      </c>
      <c r="AA2718" s="229" t="s">
        <v>51875</v>
      </c>
      <c r="AB2718" s="230">
        <v>983</v>
      </c>
      <c r="AD2718" s="209" t="s">
        <v>17204</v>
      </c>
      <c r="AE2718" s="210">
        <v>23663.15</v>
      </c>
      <c r="AF2718" s="93"/>
      <c r="AG2718" s="201" t="s">
        <v>32655</v>
      </c>
      <c r="AH2718" s="202">
        <v>4349.26</v>
      </c>
      <c r="AJ2718" s="292"/>
      <c r="AK2718" s="293"/>
      <c r="AM2718" s="265" t="s">
        <v>57052</v>
      </c>
      <c r="AN2718" s="266">
        <v>152280</v>
      </c>
      <c r="AP2718" s="233" t="s">
        <v>12855</v>
      </c>
      <c r="AQ2718" s="234">
        <v>14355.24</v>
      </c>
      <c r="AS2718" s="211" t="s">
        <v>9671</v>
      </c>
      <c r="AT2718" s="212">
        <v>114562.05</v>
      </c>
    </row>
    <row r="2719" spans="5:46" x14ac:dyDescent="0.3">
      <c r="E2719" s="271" t="s">
        <v>56937</v>
      </c>
      <c r="F2719" s="271"/>
      <c r="G2719" s="272">
        <v>48000</v>
      </c>
      <c r="I2719" s="227" t="s">
        <v>12779</v>
      </c>
      <c r="J2719" s="227"/>
      <c r="K2719" s="228">
        <v>7772.3</v>
      </c>
      <c r="M2719" s="205" t="s">
        <v>3358</v>
      </c>
      <c r="N2719" s="205"/>
      <c r="O2719" s="206">
        <v>870433.08</v>
      </c>
      <c r="U2719" s="309" t="s">
        <v>48827</v>
      </c>
      <c r="V2719" s="310">
        <v>3720</v>
      </c>
      <c r="X2719" s="267" t="s">
        <v>51889</v>
      </c>
      <c r="Y2719" s="268">
        <v>9076.2999999999993</v>
      </c>
      <c r="AA2719" s="229" t="s">
        <v>51876</v>
      </c>
      <c r="AB2719" s="230">
        <v>35000</v>
      </c>
      <c r="AD2719" s="209" t="s">
        <v>17205</v>
      </c>
      <c r="AE2719" s="210">
        <v>195699</v>
      </c>
      <c r="AF2719" s="93"/>
      <c r="AG2719" s="201" t="s">
        <v>26286</v>
      </c>
      <c r="AH2719" s="202">
        <v>4349.26</v>
      </c>
      <c r="AJ2719" s="292"/>
      <c r="AK2719" s="293"/>
      <c r="AM2719" s="265" t="s">
        <v>57053</v>
      </c>
      <c r="AN2719" s="266">
        <v>48000</v>
      </c>
      <c r="AP2719" s="233" t="s">
        <v>12856</v>
      </c>
      <c r="AQ2719" s="234">
        <v>7772.3</v>
      </c>
      <c r="AS2719" s="211" t="s">
        <v>11370</v>
      </c>
      <c r="AT2719" s="212">
        <v>11497.96</v>
      </c>
    </row>
    <row r="2720" spans="5:46" x14ac:dyDescent="0.3">
      <c r="E2720" s="271" t="s">
        <v>56938</v>
      </c>
      <c r="F2720" s="271"/>
      <c r="G2720" s="272">
        <v>90240</v>
      </c>
      <c r="I2720" s="227" t="s">
        <v>12781</v>
      </c>
      <c r="J2720" s="227"/>
      <c r="K2720" s="228">
        <v>144871.98000000001</v>
      </c>
      <c r="M2720" s="205" t="s">
        <v>3359</v>
      </c>
      <c r="N2720" s="205"/>
      <c r="O2720" s="206">
        <v>8199368.3600000003</v>
      </c>
      <c r="U2720" s="309" t="s">
        <v>67488</v>
      </c>
      <c r="V2720" s="310">
        <v>240</v>
      </c>
      <c r="X2720" s="267" t="s">
        <v>54947</v>
      </c>
      <c r="Y2720" s="268">
        <v>22307.200000000001</v>
      </c>
      <c r="AA2720" s="229" t="s">
        <v>46743</v>
      </c>
      <c r="AB2720" s="230">
        <v>8751.7099999999991</v>
      </c>
      <c r="AD2720" s="209" t="s">
        <v>17206</v>
      </c>
      <c r="AE2720" s="210">
        <v>27457.01</v>
      </c>
      <c r="AF2720" s="93"/>
      <c r="AG2720" s="201" t="s">
        <v>14135</v>
      </c>
      <c r="AH2720" s="202">
        <v>2876.63</v>
      </c>
      <c r="AJ2720" s="292"/>
      <c r="AK2720" s="293"/>
      <c r="AM2720" s="265" t="s">
        <v>57054</v>
      </c>
      <c r="AN2720" s="266">
        <v>90240</v>
      </c>
      <c r="AP2720" s="233" t="s">
        <v>12858</v>
      </c>
      <c r="AQ2720" s="234">
        <v>144871.98000000001</v>
      </c>
      <c r="AS2720" s="211" t="s">
        <v>11628</v>
      </c>
      <c r="AT2720" s="212">
        <v>3641.45</v>
      </c>
    </row>
    <row r="2721" spans="5:46" x14ac:dyDescent="0.3">
      <c r="E2721" s="271" t="s">
        <v>56939</v>
      </c>
      <c r="F2721" s="271"/>
      <c r="G2721" s="272">
        <v>9000</v>
      </c>
      <c r="I2721" s="227" t="s">
        <v>12782</v>
      </c>
      <c r="J2721" s="227"/>
      <c r="K2721" s="228">
        <v>13662.5</v>
      </c>
      <c r="M2721" s="205" t="s">
        <v>3360</v>
      </c>
      <c r="N2721" s="205"/>
      <c r="O2721" s="206">
        <v>201830</v>
      </c>
      <c r="U2721" s="309" t="s">
        <v>67489</v>
      </c>
      <c r="V2721" s="310">
        <v>412.88</v>
      </c>
      <c r="X2721" s="267" t="s">
        <v>54948</v>
      </c>
      <c r="Y2721" s="268">
        <v>1706.53</v>
      </c>
      <c r="AA2721" s="229" t="s">
        <v>48744</v>
      </c>
      <c r="AB2721" s="230">
        <v>4428.72</v>
      </c>
      <c r="AD2721" s="209" t="s">
        <v>17207</v>
      </c>
      <c r="AE2721" s="210">
        <v>79641.47</v>
      </c>
      <c r="AF2721" s="93"/>
      <c r="AG2721" s="201" t="s">
        <v>14136</v>
      </c>
      <c r="AH2721" s="202">
        <v>6365.31</v>
      </c>
      <c r="AJ2721" s="292"/>
      <c r="AK2721" s="293"/>
      <c r="AM2721" s="265" t="s">
        <v>57055</v>
      </c>
      <c r="AN2721" s="266">
        <v>9000</v>
      </c>
      <c r="AP2721" s="233" t="s">
        <v>12859</v>
      </c>
      <c r="AQ2721" s="234">
        <v>13662.5</v>
      </c>
      <c r="AS2721" s="211" t="s">
        <v>12249</v>
      </c>
      <c r="AT2721" s="212">
        <v>6066</v>
      </c>
    </row>
    <row r="2722" spans="5:46" x14ac:dyDescent="0.3">
      <c r="E2722" s="271" t="s">
        <v>56940</v>
      </c>
      <c r="F2722" s="271"/>
      <c r="G2722" s="272">
        <v>28920</v>
      </c>
      <c r="I2722" s="227" t="s">
        <v>12783</v>
      </c>
      <c r="J2722" s="227"/>
      <c r="K2722" s="228">
        <v>84</v>
      </c>
      <c r="M2722" s="205" t="s">
        <v>3361</v>
      </c>
      <c r="N2722" s="205"/>
      <c r="O2722" s="206">
        <v>166761</v>
      </c>
      <c r="U2722" s="309" t="s">
        <v>33421</v>
      </c>
      <c r="V2722" s="310">
        <v>1709.74</v>
      </c>
      <c r="X2722" s="267" t="s">
        <v>54949</v>
      </c>
      <c r="Y2722" s="268">
        <v>5056.6000000000004</v>
      </c>
      <c r="AA2722" s="229" t="s">
        <v>51877</v>
      </c>
      <c r="AB2722" s="230">
        <v>9819.06</v>
      </c>
      <c r="AD2722" s="209" t="s">
        <v>17208</v>
      </c>
      <c r="AE2722" s="210">
        <v>14103.32</v>
      </c>
      <c r="AF2722" s="93"/>
      <c r="AG2722" s="201" t="s">
        <v>14137</v>
      </c>
      <c r="AH2722" s="202">
        <v>4833.8999999999996</v>
      </c>
      <c r="AJ2722" s="292"/>
      <c r="AK2722" s="293"/>
      <c r="AM2722" s="265" t="s">
        <v>57056</v>
      </c>
      <c r="AN2722" s="266">
        <v>28920</v>
      </c>
      <c r="AP2722" s="233" t="s">
        <v>12860</v>
      </c>
      <c r="AQ2722" s="234">
        <v>84</v>
      </c>
      <c r="AS2722" s="211" t="s">
        <v>9947</v>
      </c>
      <c r="AT2722" s="212">
        <v>6417432.7199999997</v>
      </c>
    </row>
    <row r="2723" spans="5:46" x14ac:dyDescent="0.3">
      <c r="E2723" s="271" t="s">
        <v>56941</v>
      </c>
      <c r="F2723" s="271"/>
      <c r="G2723" s="272">
        <v>55757.57</v>
      </c>
      <c r="I2723" s="227" t="s">
        <v>12784</v>
      </c>
      <c r="J2723" s="227"/>
      <c r="K2723" s="228">
        <v>93674.96</v>
      </c>
      <c r="M2723" s="205" t="s">
        <v>3362</v>
      </c>
      <c r="N2723" s="205"/>
      <c r="O2723" s="206">
        <v>105211</v>
      </c>
      <c r="U2723" s="309" t="s">
        <v>46864</v>
      </c>
      <c r="V2723" s="310">
        <v>225</v>
      </c>
      <c r="X2723" s="267" t="s">
        <v>58456</v>
      </c>
      <c r="Y2723" s="268">
        <v>93.17</v>
      </c>
      <c r="AA2723" s="229" t="s">
        <v>46744</v>
      </c>
      <c r="AB2723" s="230">
        <v>69099.22</v>
      </c>
      <c r="AD2723" s="209" t="s">
        <v>17209</v>
      </c>
      <c r="AE2723" s="210">
        <v>2671</v>
      </c>
      <c r="AF2723" s="93"/>
      <c r="AG2723" s="201" t="s">
        <v>14138</v>
      </c>
      <c r="AH2723" s="202">
        <v>10973.4</v>
      </c>
      <c r="AJ2723" s="292"/>
      <c r="AK2723" s="293"/>
      <c r="AM2723" s="265" t="s">
        <v>57057</v>
      </c>
      <c r="AN2723" s="266">
        <v>55757.57</v>
      </c>
      <c r="AP2723" s="233" t="s">
        <v>12861</v>
      </c>
      <c r="AQ2723" s="234">
        <v>93674.96</v>
      </c>
      <c r="AS2723" s="211" t="s">
        <v>6779</v>
      </c>
      <c r="AT2723" s="212">
        <v>17364</v>
      </c>
    </row>
    <row r="2724" spans="5:46" x14ac:dyDescent="0.3">
      <c r="E2724" s="271" t="s">
        <v>56942</v>
      </c>
      <c r="F2724" s="271"/>
      <c r="G2724" s="272">
        <v>126000</v>
      </c>
      <c r="I2724" s="227" t="s">
        <v>12785</v>
      </c>
      <c r="J2724" s="227"/>
      <c r="K2724" s="228">
        <v>87666.75</v>
      </c>
      <c r="M2724" s="205" t="s">
        <v>3363</v>
      </c>
      <c r="N2724" s="205"/>
      <c r="O2724" s="206">
        <v>70962.48</v>
      </c>
      <c r="U2724" s="309" t="s">
        <v>67490</v>
      </c>
      <c r="V2724" s="310">
        <v>1185.1400000000001</v>
      </c>
      <c r="X2724" s="267" t="s">
        <v>51890</v>
      </c>
      <c r="Y2724" s="268">
        <v>5458.92</v>
      </c>
      <c r="AA2724" s="229" t="s">
        <v>51878</v>
      </c>
      <c r="AB2724" s="230">
        <v>3000</v>
      </c>
      <c r="AD2724" s="209" t="s">
        <v>17210</v>
      </c>
      <c r="AE2724" s="210">
        <v>187067.31</v>
      </c>
      <c r="AF2724" s="93"/>
      <c r="AG2724" s="201" t="s">
        <v>14139</v>
      </c>
      <c r="AH2724" s="202">
        <v>1752.47</v>
      </c>
      <c r="AJ2724" s="292"/>
      <c r="AK2724" s="293"/>
      <c r="AM2724" s="265" t="s">
        <v>57058</v>
      </c>
      <c r="AN2724" s="266">
        <v>126000</v>
      </c>
      <c r="AP2724" s="233" t="s">
        <v>12862</v>
      </c>
      <c r="AQ2724" s="234">
        <v>87666.75</v>
      </c>
      <c r="AS2724" s="211" t="s">
        <v>6970</v>
      </c>
      <c r="AT2724" s="212">
        <v>3976</v>
      </c>
    </row>
    <row r="2725" spans="5:46" x14ac:dyDescent="0.3">
      <c r="E2725" s="271" t="s">
        <v>56943</v>
      </c>
      <c r="F2725" s="271"/>
      <c r="G2725" s="272">
        <v>45000</v>
      </c>
      <c r="I2725" s="227" t="s">
        <v>12786</v>
      </c>
      <c r="J2725" s="227"/>
      <c r="K2725" s="228">
        <v>182773.43</v>
      </c>
      <c r="M2725" s="205" t="s">
        <v>3364</v>
      </c>
      <c r="N2725" s="205"/>
      <c r="O2725" s="206">
        <v>44377</v>
      </c>
      <c r="U2725" s="309" t="s">
        <v>33423</v>
      </c>
      <c r="V2725" s="310">
        <v>2391.46</v>
      </c>
      <c r="X2725" s="267" t="s">
        <v>60263</v>
      </c>
      <c r="Y2725" s="268">
        <v>-21.37</v>
      </c>
      <c r="AA2725" s="229" t="s">
        <v>46745</v>
      </c>
      <c r="AB2725" s="230">
        <v>13354.94</v>
      </c>
      <c r="AD2725" s="209" t="s">
        <v>17211</v>
      </c>
      <c r="AE2725" s="210">
        <v>26600</v>
      </c>
      <c r="AF2725" s="93"/>
      <c r="AG2725" s="201" t="s">
        <v>14140</v>
      </c>
      <c r="AH2725" s="202">
        <v>2772.96</v>
      </c>
      <c r="AJ2725" s="292"/>
      <c r="AK2725" s="293"/>
      <c r="AM2725" s="265" t="s">
        <v>57059</v>
      </c>
      <c r="AN2725" s="266">
        <v>45000</v>
      </c>
      <c r="AP2725" s="233" t="s">
        <v>12863</v>
      </c>
      <c r="AQ2725" s="234">
        <v>182773.43</v>
      </c>
      <c r="AS2725" s="211" t="s">
        <v>7181</v>
      </c>
      <c r="AT2725" s="212">
        <v>781</v>
      </c>
    </row>
    <row r="2726" spans="5:46" x14ac:dyDescent="0.3">
      <c r="E2726" s="271" t="s">
        <v>56944</v>
      </c>
      <c r="F2726" s="271"/>
      <c r="G2726" s="272">
        <v>10800</v>
      </c>
      <c r="I2726" s="227" t="s">
        <v>12787</v>
      </c>
      <c r="J2726" s="227"/>
      <c r="K2726" s="228">
        <v>30515.05</v>
      </c>
      <c r="M2726" s="205" t="s">
        <v>3365</v>
      </c>
      <c r="N2726" s="205"/>
      <c r="O2726" s="206">
        <v>56902</v>
      </c>
      <c r="U2726" s="309" t="s">
        <v>67491</v>
      </c>
      <c r="V2726" s="310">
        <v>539.95000000000005</v>
      </c>
      <c r="X2726" s="267" t="s">
        <v>54950</v>
      </c>
      <c r="Y2726" s="268">
        <v>400553.6</v>
      </c>
      <c r="AA2726" s="229" t="s">
        <v>51879</v>
      </c>
      <c r="AB2726" s="230">
        <v>1151.1600000000001</v>
      </c>
      <c r="AD2726" s="209" t="s">
        <v>17212</v>
      </c>
      <c r="AE2726" s="210">
        <v>27258.68</v>
      </c>
      <c r="AF2726" s="93"/>
      <c r="AG2726" s="201" t="s">
        <v>14141</v>
      </c>
      <c r="AH2726" s="202">
        <v>2600.9499999999998</v>
      </c>
      <c r="AJ2726" s="292"/>
      <c r="AK2726" s="293"/>
      <c r="AM2726" s="265" t="s">
        <v>57060</v>
      </c>
      <c r="AN2726" s="266">
        <v>10800</v>
      </c>
      <c r="AP2726" s="233" t="s">
        <v>12864</v>
      </c>
      <c r="AQ2726" s="234">
        <v>30515.05</v>
      </c>
      <c r="AS2726" s="211" t="s">
        <v>7457</v>
      </c>
      <c r="AT2726" s="212">
        <v>6024.01</v>
      </c>
    </row>
    <row r="2727" spans="5:46" x14ac:dyDescent="0.3">
      <c r="E2727" s="271" t="s">
        <v>56945</v>
      </c>
      <c r="F2727" s="271"/>
      <c r="G2727" s="272">
        <v>31800</v>
      </c>
      <c r="I2727" s="227" t="s">
        <v>12788</v>
      </c>
      <c r="J2727" s="227"/>
      <c r="K2727" s="228">
        <v>126376.3</v>
      </c>
      <c r="M2727" s="205" t="s">
        <v>3366</v>
      </c>
      <c r="N2727" s="205"/>
      <c r="O2727" s="206">
        <v>61206</v>
      </c>
      <c r="U2727" s="309" t="s">
        <v>34938</v>
      </c>
      <c r="V2727" s="310">
        <v>43636.4</v>
      </c>
      <c r="X2727" s="267" t="s">
        <v>34409</v>
      </c>
      <c r="Y2727" s="268">
        <v>4383</v>
      </c>
      <c r="AA2727" s="229" t="s">
        <v>46746</v>
      </c>
      <c r="AB2727" s="230">
        <v>4631.84</v>
      </c>
      <c r="AD2727" s="209" t="s">
        <v>17213</v>
      </c>
      <c r="AE2727" s="210">
        <v>172639.91</v>
      </c>
      <c r="AF2727" s="93"/>
      <c r="AG2727" s="201" t="s">
        <v>14142</v>
      </c>
      <c r="AH2727" s="202">
        <v>346.84</v>
      </c>
      <c r="AJ2727" s="292"/>
      <c r="AK2727" s="293"/>
      <c r="AM2727" s="265" t="s">
        <v>57061</v>
      </c>
      <c r="AN2727" s="266">
        <v>31800</v>
      </c>
      <c r="AP2727" s="233" t="s">
        <v>12865</v>
      </c>
      <c r="AQ2727" s="234">
        <v>126376.3</v>
      </c>
      <c r="AS2727" s="211" t="s">
        <v>7859</v>
      </c>
      <c r="AT2727" s="212">
        <v>2094.62</v>
      </c>
    </row>
    <row r="2728" spans="5:46" x14ac:dyDescent="0.3">
      <c r="E2728" s="271" t="s">
        <v>56946</v>
      </c>
      <c r="F2728" s="271"/>
      <c r="G2728" s="272">
        <v>3000</v>
      </c>
      <c r="I2728" s="227" t="s">
        <v>12789</v>
      </c>
      <c r="J2728" s="227"/>
      <c r="K2728" s="228">
        <v>149878.38</v>
      </c>
      <c r="M2728" s="205" t="s">
        <v>4150</v>
      </c>
      <c r="N2728" s="205"/>
      <c r="O2728" s="206">
        <v>97517.47</v>
      </c>
      <c r="U2728" s="309" t="s">
        <v>40229</v>
      </c>
      <c r="V2728" s="310">
        <v>25818.16</v>
      </c>
      <c r="X2728" s="267" t="s">
        <v>54951</v>
      </c>
      <c r="Y2728" s="268">
        <v>24916.75</v>
      </c>
      <c r="AA2728" s="229" t="s">
        <v>44551</v>
      </c>
      <c r="AB2728" s="230">
        <v>30000</v>
      </c>
      <c r="AD2728" s="209" t="s">
        <v>17214</v>
      </c>
      <c r="AE2728" s="210">
        <v>199938.36</v>
      </c>
      <c r="AF2728" s="93"/>
      <c r="AG2728" s="201" t="s">
        <v>14143</v>
      </c>
      <c r="AH2728" s="202">
        <v>1991.6</v>
      </c>
      <c r="AJ2728" s="292"/>
      <c r="AK2728" s="293"/>
      <c r="AM2728" s="265" t="s">
        <v>57062</v>
      </c>
      <c r="AN2728" s="266">
        <v>3000</v>
      </c>
      <c r="AP2728" s="233" t="s">
        <v>12866</v>
      </c>
      <c r="AQ2728" s="234">
        <v>149878.38</v>
      </c>
      <c r="AS2728" s="211" t="s">
        <v>8111</v>
      </c>
      <c r="AT2728" s="212">
        <v>165.99</v>
      </c>
    </row>
    <row r="2729" spans="5:46" x14ac:dyDescent="0.3">
      <c r="E2729" s="271" t="s">
        <v>56947</v>
      </c>
      <c r="F2729" s="271"/>
      <c r="G2729" s="272">
        <v>22000</v>
      </c>
      <c r="I2729" s="227" t="s">
        <v>12790</v>
      </c>
      <c r="J2729" s="227"/>
      <c r="K2729" s="228">
        <v>5619.35</v>
      </c>
      <c r="M2729" s="205" t="s">
        <v>4151</v>
      </c>
      <c r="N2729" s="205"/>
      <c r="O2729" s="206">
        <v>33284</v>
      </c>
      <c r="U2729" s="309" t="s">
        <v>67492</v>
      </c>
      <c r="V2729" s="310">
        <v>61970</v>
      </c>
      <c r="X2729" s="267" t="s">
        <v>58457</v>
      </c>
      <c r="Y2729" s="268">
        <v>51629.97</v>
      </c>
      <c r="AA2729" s="229" t="s">
        <v>49722</v>
      </c>
      <c r="AB2729" s="230">
        <v>94405</v>
      </c>
      <c r="AD2729" s="209" t="s">
        <v>17215</v>
      </c>
      <c r="AE2729" s="210">
        <v>219685.36</v>
      </c>
      <c r="AF2729" s="93"/>
      <c r="AG2729" s="201" t="s">
        <v>32656</v>
      </c>
      <c r="AH2729" s="202">
        <v>6695.98</v>
      </c>
      <c r="AJ2729" s="292"/>
      <c r="AK2729" s="293"/>
      <c r="AM2729" s="265" t="s">
        <v>57063</v>
      </c>
      <c r="AN2729" s="266">
        <v>22000</v>
      </c>
      <c r="AP2729" s="233" t="s">
        <v>12867</v>
      </c>
      <c r="AQ2729" s="234">
        <v>5619.35</v>
      </c>
      <c r="AS2729" s="211" t="s">
        <v>8387</v>
      </c>
      <c r="AT2729" s="212">
        <v>15940</v>
      </c>
    </row>
    <row r="2730" spans="5:46" x14ac:dyDescent="0.3">
      <c r="E2730" s="271" t="s">
        <v>56948</v>
      </c>
      <c r="F2730" s="271"/>
      <c r="G2730" s="272">
        <v>791952.37</v>
      </c>
      <c r="I2730" s="227" t="s">
        <v>12791</v>
      </c>
      <c r="J2730" s="227"/>
      <c r="K2730" s="228">
        <v>67729.63</v>
      </c>
      <c r="M2730" s="205" t="s">
        <v>3367</v>
      </c>
      <c r="N2730" s="205"/>
      <c r="O2730" s="206">
        <v>105597.72</v>
      </c>
      <c r="U2730" s="309" t="s">
        <v>34939</v>
      </c>
      <c r="V2730" s="310">
        <v>9672.84</v>
      </c>
      <c r="X2730" s="267" t="s">
        <v>61317</v>
      </c>
      <c r="Y2730" s="268">
        <v>172.09</v>
      </c>
      <c r="AA2730" s="229" t="s">
        <v>51880</v>
      </c>
      <c r="AB2730" s="230">
        <v>842.43</v>
      </c>
      <c r="AD2730" s="209" t="s">
        <v>17216</v>
      </c>
      <c r="AE2730" s="210">
        <v>239.76</v>
      </c>
      <c r="AF2730" s="93"/>
      <c r="AG2730" s="201" t="s">
        <v>32657</v>
      </c>
      <c r="AH2730" s="202">
        <v>496.45</v>
      </c>
      <c r="AJ2730" s="292"/>
      <c r="AK2730" s="293"/>
      <c r="AM2730" s="265" t="s">
        <v>57064</v>
      </c>
      <c r="AN2730" s="266">
        <v>791952.37</v>
      </c>
      <c r="AP2730" s="233" t="s">
        <v>12868</v>
      </c>
      <c r="AQ2730" s="234">
        <v>67729.63</v>
      </c>
      <c r="AS2730" s="211" t="s">
        <v>9048</v>
      </c>
      <c r="AT2730" s="212">
        <v>4302</v>
      </c>
    </row>
    <row r="2731" spans="5:46" x14ac:dyDescent="0.3">
      <c r="E2731" s="271" t="s">
        <v>56949</v>
      </c>
      <c r="F2731" s="271"/>
      <c r="G2731" s="272">
        <v>30000</v>
      </c>
      <c r="I2731" s="227" t="s">
        <v>12792</v>
      </c>
      <c r="J2731" s="227"/>
      <c r="K2731" s="228">
        <v>8690.34</v>
      </c>
      <c r="M2731" s="205" t="s">
        <v>3259</v>
      </c>
      <c r="N2731" s="205"/>
      <c r="O2731" s="206">
        <v>637.32000000000005</v>
      </c>
      <c r="U2731" s="309" t="s">
        <v>34941</v>
      </c>
      <c r="V2731" s="310">
        <v>6124.36</v>
      </c>
      <c r="X2731" s="267" t="s">
        <v>54952</v>
      </c>
      <c r="Y2731" s="268">
        <v>17382.29</v>
      </c>
      <c r="AA2731" s="229" t="s">
        <v>49723</v>
      </c>
      <c r="AB2731" s="230">
        <v>25344</v>
      </c>
      <c r="AD2731" s="209" t="s">
        <v>17217</v>
      </c>
      <c r="AE2731" s="210">
        <v>627.53</v>
      </c>
      <c r="AF2731" s="93"/>
      <c r="AG2731" s="201" t="s">
        <v>32658</v>
      </c>
      <c r="AH2731" s="202">
        <v>1319.11</v>
      </c>
      <c r="AJ2731" s="292"/>
      <c r="AK2731" s="293"/>
      <c r="AM2731" s="265" t="s">
        <v>57065</v>
      </c>
      <c r="AN2731" s="266">
        <v>30000</v>
      </c>
      <c r="AP2731" s="233" t="s">
        <v>12869</v>
      </c>
      <c r="AQ2731" s="234">
        <v>8690.34</v>
      </c>
      <c r="AS2731" s="211" t="s">
        <v>9363</v>
      </c>
      <c r="AT2731" s="212">
        <v>33184.58</v>
      </c>
    </row>
    <row r="2732" spans="5:46" x14ac:dyDescent="0.3">
      <c r="E2732" s="271" t="s">
        <v>56950</v>
      </c>
      <c r="F2732" s="271"/>
      <c r="G2732" s="272">
        <v>74280</v>
      </c>
      <c r="I2732" s="227" t="s">
        <v>12793</v>
      </c>
      <c r="J2732" s="227"/>
      <c r="K2732" s="228">
        <v>109177.32</v>
      </c>
      <c r="M2732" s="205" t="s">
        <v>3260</v>
      </c>
      <c r="N2732" s="205"/>
      <c r="O2732" s="206">
        <v>1410954.69</v>
      </c>
      <c r="U2732" s="309" t="s">
        <v>48828</v>
      </c>
      <c r="V2732" s="310">
        <v>89864.94</v>
      </c>
      <c r="X2732" s="267" t="s">
        <v>33266</v>
      </c>
      <c r="Y2732" s="268">
        <v>1893.13</v>
      </c>
      <c r="AA2732" s="229" t="s">
        <v>44552</v>
      </c>
      <c r="AB2732" s="230">
        <v>609728.28</v>
      </c>
      <c r="AD2732" s="209" t="s">
        <v>17218</v>
      </c>
      <c r="AE2732" s="210">
        <v>66.349999999999994</v>
      </c>
      <c r="AF2732" s="93"/>
      <c r="AG2732" s="201" t="s">
        <v>32659</v>
      </c>
      <c r="AH2732" s="202">
        <v>1461.41</v>
      </c>
      <c r="AJ2732" s="292"/>
      <c r="AK2732" s="293"/>
      <c r="AM2732" s="265" t="s">
        <v>57066</v>
      </c>
      <c r="AN2732" s="266">
        <v>74280</v>
      </c>
      <c r="AP2732" s="233" t="s">
        <v>12870</v>
      </c>
      <c r="AQ2732" s="234">
        <v>109177.32</v>
      </c>
      <c r="AS2732" s="211" t="s">
        <v>10950</v>
      </c>
      <c r="AT2732" s="212">
        <v>2660</v>
      </c>
    </row>
    <row r="2733" spans="5:46" x14ac:dyDescent="0.3">
      <c r="E2733" s="271" t="s">
        <v>56951</v>
      </c>
      <c r="F2733" s="271"/>
      <c r="G2733" s="272">
        <v>26400</v>
      </c>
      <c r="I2733" s="227" t="s">
        <v>12795</v>
      </c>
      <c r="J2733" s="227"/>
      <c r="K2733" s="228">
        <v>9696.68</v>
      </c>
      <c r="M2733" s="205" t="s">
        <v>3368</v>
      </c>
      <c r="N2733" s="205"/>
      <c r="O2733" s="206">
        <v>168364.98</v>
      </c>
      <c r="U2733" s="309" t="s">
        <v>39097</v>
      </c>
      <c r="V2733" s="310">
        <v>4396.96</v>
      </c>
      <c r="X2733" s="267" t="s">
        <v>42257</v>
      </c>
      <c r="Y2733" s="268">
        <v>699533</v>
      </c>
      <c r="AA2733" s="229" t="s">
        <v>44553</v>
      </c>
      <c r="AB2733" s="230">
        <v>46753.72</v>
      </c>
      <c r="AD2733" s="209" t="s">
        <v>17219</v>
      </c>
      <c r="AE2733" s="210">
        <v>188.03</v>
      </c>
      <c r="AF2733" s="93"/>
      <c r="AG2733" s="201" t="s">
        <v>32660</v>
      </c>
      <c r="AH2733" s="202">
        <v>7727.72</v>
      </c>
      <c r="AJ2733" s="292"/>
      <c r="AK2733" s="293"/>
      <c r="AM2733" s="265" t="s">
        <v>57067</v>
      </c>
      <c r="AN2733" s="266">
        <v>26400</v>
      </c>
      <c r="AP2733" s="233" t="s">
        <v>12872</v>
      </c>
      <c r="AQ2733" s="234">
        <v>9696.68</v>
      </c>
      <c r="AS2733" s="211" t="s">
        <v>9672</v>
      </c>
      <c r="AT2733" s="212">
        <v>7147</v>
      </c>
    </row>
    <row r="2734" spans="5:46" x14ac:dyDescent="0.3">
      <c r="E2734" s="271" t="s">
        <v>46480</v>
      </c>
      <c r="F2734" s="271"/>
      <c r="G2734" s="272">
        <v>300448.53999999998</v>
      </c>
      <c r="I2734" s="227" t="s">
        <v>12796</v>
      </c>
      <c r="J2734" s="227"/>
      <c r="K2734" s="228">
        <v>8567</v>
      </c>
      <c r="M2734" s="205" t="s">
        <v>3261</v>
      </c>
      <c r="N2734" s="205"/>
      <c r="O2734" s="206">
        <v>9680948.9299999997</v>
      </c>
      <c r="U2734" s="309" t="s">
        <v>67493</v>
      </c>
      <c r="V2734" s="310">
        <v>13848.06</v>
      </c>
      <c r="X2734" s="267" t="s">
        <v>17369</v>
      </c>
      <c r="Y2734" s="268">
        <v>21500</v>
      </c>
      <c r="AA2734" s="229" t="s">
        <v>42248</v>
      </c>
      <c r="AB2734" s="230">
        <v>106622.36</v>
      </c>
      <c r="AD2734" s="209" t="s">
        <v>17220</v>
      </c>
      <c r="AE2734" s="210">
        <v>165</v>
      </c>
      <c r="AF2734" s="93"/>
      <c r="AG2734" s="201" t="s">
        <v>32661</v>
      </c>
      <c r="AH2734" s="202">
        <v>50754.33</v>
      </c>
      <c r="AJ2734" s="292"/>
      <c r="AK2734" s="293"/>
      <c r="AM2734" s="265" t="s">
        <v>46594</v>
      </c>
      <c r="AN2734" s="266">
        <v>300448.53999999998</v>
      </c>
      <c r="AP2734" s="233" t="s">
        <v>12873</v>
      </c>
      <c r="AQ2734" s="234">
        <v>8567</v>
      </c>
      <c r="AS2734" s="211" t="s">
        <v>11371</v>
      </c>
      <c r="AT2734" s="212">
        <v>5211</v>
      </c>
    </row>
    <row r="2735" spans="5:46" x14ac:dyDescent="0.3">
      <c r="E2735" s="271" t="s">
        <v>46481</v>
      </c>
      <c r="F2735" s="271"/>
      <c r="G2735" s="272">
        <v>105500</v>
      </c>
      <c r="I2735" s="227" t="s">
        <v>12797</v>
      </c>
      <c r="J2735" s="227"/>
      <c r="K2735" s="228">
        <v>236673.5</v>
      </c>
      <c r="M2735" s="205" t="s">
        <v>3369</v>
      </c>
      <c r="N2735" s="205"/>
      <c r="O2735" s="206">
        <v>168613.98</v>
      </c>
      <c r="U2735" s="309" t="s">
        <v>67494</v>
      </c>
      <c r="V2735" s="310">
        <v>551.38</v>
      </c>
      <c r="X2735" s="267" t="s">
        <v>54953</v>
      </c>
      <c r="Y2735" s="268">
        <v>11981.7</v>
      </c>
      <c r="AA2735" s="229" t="s">
        <v>42249</v>
      </c>
      <c r="AB2735" s="230">
        <v>7917.64</v>
      </c>
      <c r="AD2735" s="209" t="s">
        <v>17221</v>
      </c>
      <c r="AE2735" s="210">
        <v>31.7</v>
      </c>
      <c r="AF2735" s="93"/>
      <c r="AG2735" s="201" t="s">
        <v>14144</v>
      </c>
      <c r="AH2735" s="202">
        <v>2876.63</v>
      </c>
      <c r="AJ2735" s="292"/>
      <c r="AK2735" s="293"/>
      <c r="AM2735" s="265" t="s">
        <v>46595</v>
      </c>
      <c r="AN2735" s="266">
        <v>105500</v>
      </c>
      <c r="AP2735" s="233" t="s">
        <v>12874</v>
      </c>
      <c r="AQ2735" s="234">
        <v>236673.5</v>
      </c>
      <c r="AS2735" s="211" t="s">
        <v>11629</v>
      </c>
      <c r="AT2735" s="212">
        <v>13256.81</v>
      </c>
    </row>
    <row r="2736" spans="5:46" x14ac:dyDescent="0.3">
      <c r="E2736" s="271" t="s">
        <v>46482</v>
      </c>
      <c r="F2736" s="271"/>
      <c r="G2736" s="272">
        <v>89706.45</v>
      </c>
      <c r="I2736" s="227" t="s">
        <v>12799</v>
      </c>
      <c r="J2736" s="227"/>
      <c r="K2736" s="228">
        <v>92080.3</v>
      </c>
      <c r="M2736" s="205" t="s">
        <v>3370</v>
      </c>
      <c r="N2736" s="205"/>
      <c r="O2736" s="206">
        <v>127221.93</v>
      </c>
      <c r="U2736" s="309" t="s">
        <v>49839</v>
      </c>
      <c r="V2736" s="310">
        <v>26999</v>
      </c>
      <c r="X2736" s="267" t="s">
        <v>17370</v>
      </c>
      <c r="Y2736" s="268">
        <v>94117.01</v>
      </c>
      <c r="AA2736" s="229" t="s">
        <v>42250</v>
      </c>
      <c r="AB2736" s="230">
        <v>8141.55</v>
      </c>
      <c r="AD2736" s="209" t="s">
        <v>17222</v>
      </c>
      <c r="AE2736" s="210">
        <v>59430</v>
      </c>
      <c r="AF2736" s="93"/>
      <c r="AG2736" s="201" t="s">
        <v>26364</v>
      </c>
      <c r="AH2736" s="202">
        <v>6695.98</v>
      </c>
      <c r="AJ2736" s="292"/>
      <c r="AK2736" s="293"/>
      <c r="AM2736" s="265" t="s">
        <v>46596</v>
      </c>
      <c r="AN2736" s="266">
        <v>89706.45</v>
      </c>
      <c r="AP2736" s="233" t="s">
        <v>12876</v>
      </c>
      <c r="AQ2736" s="234">
        <v>92080.3</v>
      </c>
      <c r="AS2736" s="211" t="s">
        <v>9948</v>
      </c>
      <c r="AT2736" s="212">
        <v>112107.01</v>
      </c>
    </row>
    <row r="2737" spans="5:46" x14ac:dyDescent="0.3">
      <c r="E2737" s="271" t="s">
        <v>46483</v>
      </c>
      <c r="F2737" s="271"/>
      <c r="G2737" s="272">
        <v>29250</v>
      </c>
      <c r="I2737" s="227" t="s">
        <v>12801</v>
      </c>
      <c r="J2737" s="227"/>
      <c r="K2737" s="228">
        <v>6304.92</v>
      </c>
      <c r="M2737" s="205" t="s">
        <v>3371</v>
      </c>
      <c r="N2737" s="205"/>
      <c r="O2737" s="206">
        <v>83526.850000000006</v>
      </c>
      <c r="U2737" s="309" t="s">
        <v>66604</v>
      </c>
      <c r="V2737" s="310">
        <v>19365.63</v>
      </c>
      <c r="X2737" s="267" t="s">
        <v>17371</v>
      </c>
      <c r="Y2737" s="268">
        <v>113458.54</v>
      </c>
      <c r="AA2737" s="229" t="s">
        <v>49724</v>
      </c>
      <c r="AB2737" s="230">
        <v>1000</v>
      </c>
      <c r="AD2737" s="209" t="s">
        <v>17223</v>
      </c>
      <c r="AE2737" s="210">
        <v>49351.86</v>
      </c>
      <c r="AF2737" s="93"/>
      <c r="AG2737" s="201" t="s">
        <v>14145</v>
      </c>
      <c r="AH2737" s="202">
        <v>6365.31</v>
      </c>
      <c r="AJ2737" s="292"/>
      <c r="AK2737" s="293"/>
      <c r="AM2737" s="265" t="s">
        <v>46598</v>
      </c>
      <c r="AN2737" s="266">
        <v>29250</v>
      </c>
      <c r="AP2737" s="233" t="s">
        <v>12878</v>
      </c>
      <c r="AQ2737" s="234">
        <v>6304.92</v>
      </c>
      <c r="AS2737" s="211" t="s">
        <v>6780</v>
      </c>
      <c r="AT2737" s="212">
        <v>10704.25</v>
      </c>
    </row>
    <row r="2738" spans="5:46" x14ac:dyDescent="0.3">
      <c r="E2738" s="271" t="s">
        <v>46485</v>
      </c>
      <c r="F2738" s="271"/>
      <c r="G2738" s="272">
        <v>10010.290000000001</v>
      </c>
      <c r="I2738" s="227" t="s">
        <v>12802</v>
      </c>
      <c r="J2738" s="227"/>
      <c r="K2738" s="228">
        <v>65057.22</v>
      </c>
      <c r="M2738" s="205" t="s">
        <v>4152</v>
      </c>
      <c r="N2738" s="205"/>
      <c r="O2738" s="206">
        <v>23622</v>
      </c>
      <c r="U2738" s="309" t="s">
        <v>67495</v>
      </c>
      <c r="V2738" s="310">
        <v>697.15</v>
      </c>
      <c r="X2738" s="267" t="s">
        <v>33267</v>
      </c>
      <c r="Y2738" s="268">
        <v>2047.82</v>
      </c>
      <c r="AA2738" s="229" t="s">
        <v>49725</v>
      </c>
      <c r="AB2738" s="230">
        <v>593</v>
      </c>
      <c r="AD2738" s="209" t="s">
        <v>17224</v>
      </c>
      <c r="AE2738" s="210">
        <v>32866.269999999997</v>
      </c>
      <c r="AF2738" s="93"/>
      <c r="AG2738" s="201" t="s">
        <v>14146</v>
      </c>
      <c r="AH2738" s="202">
        <v>4833.8999999999996</v>
      </c>
      <c r="AJ2738" s="292"/>
      <c r="AK2738" s="293"/>
      <c r="AM2738" s="265" t="s">
        <v>46600</v>
      </c>
      <c r="AN2738" s="266">
        <v>10010.290000000001</v>
      </c>
      <c r="AP2738" s="233" t="s">
        <v>12879</v>
      </c>
      <c r="AQ2738" s="234">
        <v>65057.22</v>
      </c>
      <c r="AS2738" s="211" t="s">
        <v>9364</v>
      </c>
      <c r="AT2738" s="212">
        <v>33342.6</v>
      </c>
    </row>
    <row r="2739" spans="5:46" x14ac:dyDescent="0.3">
      <c r="E2739" s="271" t="s">
        <v>46486</v>
      </c>
      <c r="F2739" s="271"/>
      <c r="G2739" s="272">
        <v>211500</v>
      </c>
      <c r="I2739" s="227" t="s">
        <v>12803</v>
      </c>
      <c r="J2739" s="227"/>
      <c r="K2739" s="228">
        <v>15556.54</v>
      </c>
      <c r="M2739" s="205" t="s">
        <v>3372</v>
      </c>
      <c r="N2739" s="205"/>
      <c r="O2739" s="206">
        <v>145648</v>
      </c>
      <c r="U2739" s="309" t="s">
        <v>67496</v>
      </c>
      <c r="V2739" s="310">
        <v>4929.22</v>
      </c>
      <c r="X2739" s="267" t="s">
        <v>17372</v>
      </c>
      <c r="Y2739" s="268">
        <v>11334.37</v>
      </c>
      <c r="AA2739" s="229" t="s">
        <v>46747</v>
      </c>
      <c r="AB2739" s="230">
        <v>13680</v>
      </c>
      <c r="AD2739" s="209" t="s">
        <v>17225</v>
      </c>
      <c r="AE2739" s="210">
        <v>4086.19</v>
      </c>
      <c r="AF2739" s="93"/>
      <c r="AG2739" s="201" t="s">
        <v>14147</v>
      </c>
      <c r="AH2739" s="202">
        <v>10973.4</v>
      </c>
      <c r="AJ2739" s="292"/>
      <c r="AK2739" s="293"/>
      <c r="AM2739" s="265" t="s">
        <v>46601</v>
      </c>
      <c r="AN2739" s="266">
        <v>211500</v>
      </c>
      <c r="AP2739" s="233" t="s">
        <v>12880</v>
      </c>
      <c r="AQ2739" s="234">
        <v>15556.54</v>
      </c>
      <c r="AS2739" s="211" t="s">
        <v>9949</v>
      </c>
      <c r="AT2739" s="212">
        <v>44046.85</v>
      </c>
    </row>
    <row r="2740" spans="5:46" x14ac:dyDescent="0.3">
      <c r="E2740" s="271" t="s">
        <v>46487</v>
      </c>
      <c r="F2740" s="271"/>
      <c r="G2740" s="272">
        <v>35055</v>
      </c>
      <c r="I2740" s="227" t="s">
        <v>12804</v>
      </c>
      <c r="J2740" s="227"/>
      <c r="K2740" s="228">
        <v>104716.12</v>
      </c>
      <c r="M2740" s="205" t="s">
        <v>3373</v>
      </c>
      <c r="N2740" s="205"/>
      <c r="O2740" s="206">
        <v>1654638.06</v>
      </c>
      <c r="U2740" s="309" t="s">
        <v>67497</v>
      </c>
      <c r="V2740" s="310">
        <v>1001.96</v>
      </c>
      <c r="X2740" s="267" t="s">
        <v>33268</v>
      </c>
      <c r="Y2740" s="268">
        <v>45465</v>
      </c>
      <c r="AA2740" s="229" t="s">
        <v>46748</v>
      </c>
      <c r="AB2740" s="230">
        <v>1046</v>
      </c>
      <c r="AD2740" s="209" t="s">
        <v>17226</v>
      </c>
      <c r="AE2740" s="210">
        <v>4831.6400000000003</v>
      </c>
      <c r="AF2740" s="93"/>
      <c r="AG2740" s="201" t="s">
        <v>14148</v>
      </c>
      <c r="AH2740" s="202">
        <v>2248.92</v>
      </c>
      <c r="AJ2740" s="292"/>
      <c r="AK2740" s="293"/>
      <c r="AM2740" s="265" t="s">
        <v>46602</v>
      </c>
      <c r="AN2740" s="266">
        <v>35055</v>
      </c>
      <c r="AP2740" s="233" t="s">
        <v>12881</v>
      </c>
      <c r="AQ2740" s="234">
        <v>104716.12</v>
      </c>
      <c r="AS2740" s="211" t="s">
        <v>6781</v>
      </c>
      <c r="AT2740" s="212">
        <v>11636.06</v>
      </c>
    </row>
    <row r="2741" spans="5:46" x14ac:dyDescent="0.3">
      <c r="E2741" s="271" t="s">
        <v>56952</v>
      </c>
      <c r="F2741" s="271"/>
      <c r="G2741" s="272">
        <v>3197.76</v>
      </c>
      <c r="I2741" s="227" t="s">
        <v>12805</v>
      </c>
      <c r="J2741" s="227"/>
      <c r="K2741" s="228">
        <v>15589.89</v>
      </c>
      <c r="M2741" s="205" t="s">
        <v>3262</v>
      </c>
      <c r="N2741" s="205"/>
      <c r="O2741" s="206">
        <v>22240.31</v>
      </c>
      <c r="U2741" s="309" t="s">
        <v>49843</v>
      </c>
      <c r="V2741" s="310">
        <v>31609.9</v>
      </c>
      <c r="X2741" s="267" t="s">
        <v>34700</v>
      </c>
      <c r="Y2741" s="268">
        <v>9130.0499999999993</v>
      </c>
      <c r="AA2741" s="229" t="s">
        <v>40169</v>
      </c>
      <c r="AB2741" s="230">
        <v>56939.82</v>
      </c>
      <c r="AD2741" s="209" t="s">
        <v>17227</v>
      </c>
      <c r="AE2741" s="210">
        <v>56688.57</v>
      </c>
      <c r="AF2741" s="93"/>
      <c r="AG2741" s="201" t="s">
        <v>14149</v>
      </c>
      <c r="AH2741" s="202">
        <v>4092.07</v>
      </c>
      <c r="AJ2741" s="292"/>
      <c r="AK2741" s="293"/>
      <c r="AM2741" s="265" t="s">
        <v>57068</v>
      </c>
      <c r="AN2741" s="266">
        <v>3197.76</v>
      </c>
      <c r="AP2741" s="233" t="s">
        <v>12882</v>
      </c>
      <c r="AQ2741" s="234">
        <v>15589.89</v>
      </c>
      <c r="AS2741" s="211" t="s">
        <v>7182</v>
      </c>
      <c r="AT2741" s="212">
        <v>243</v>
      </c>
    </row>
    <row r="2742" spans="5:46" x14ac:dyDescent="0.3">
      <c r="E2742" s="271" t="s">
        <v>56953</v>
      </c>
      <c r="F2742" s="271"/>
      <c r="G2742" s="272">
        <v>22128.43</v>
      </c>
      <c r="I2742" s="227" t="s">
        <v>12806</v>
      </c>
      <c r="J2742" s="227"/>
      <c r="K2742" s="228">
        <v>604.89</v>
      </c>
      <c r="M2742" s="205" t="s">
        <v>3374</v>
      </c>
      <c r="N2742" s="205"/>
      <c r="O2742" s="206">
        <v>7058253.3899999997</v>
      </c>
      <c r="U2742" s="309" t="s">
        <v>42371</v>
      </c>
      <c r="V2742" s="310">
        <v>4551.75</v>
      </c>
      <c r="X2742" s="267" t="s">
        <v>17373</v>
      </c>
      <c r="Y2742" s="268">
        <v>310052.44</v>
      </c>
      <c r="AA2742" s="229" t="s">
        <v>40170</v>
      </c>
      <c r="AB2742" s="230">
        <v>11111.1</v>
      </c>
      <c r="AD2742" s="209" t="s">
        <v>17228</v>
      </c>
      <c r="AE2742" s="210">
        <v>13482.79</v>
      </c>
      <c r="AF2742" s="93"/>
      <c r="AG2742" s="201" t="s">
        <v>14150</v>
      </c>
      <c r="AH2742" s="202">
        <v>4062.36</v>
      </c>
      <c r="AJ2742" s="292"/>
      <c r="AK2742" s="293"/>
      <c r="AM2742" s="265" t="s">
        <v>57069</v>
      </c>
      <c r="AN2742" s="266">
        <v>22128.43</v>
      </c>
      <c r="AP2742" s="233" t="s">
        <v>12883</v>
      </c>
      <c r="AQ2742" s="234">
        <v>604.89</v>
      </c>
      <c r="AS2742" s="211" t="s">
        <v>7458</v>
      </c>
      <c r="AT2742" s="212">
        <v>13303</v>
      </c>
    </row>
    <row r="2743" spans="5:46" x14ac:dyDescent="0.3">
      <c r="E2743" s="271" t="s">
        <v>56954</v>
      </c>
      <c r="F2743" s="271"/>
      <c r="G2743" s="272">
        <v>32993.360000000001</v>
      </c>
      <c r="I2743" s="227" t="s">
        <v>12807</v>
      </c>
      <c r="J2743" s="227"/>
      <c r="K2743" s="228">
        <v>144807.76999999999</v>
      </c>
      <c r="M2743" s="205" t="s">
        <v>3375</v>
      </c>
      <c r="N2743" s="205"/>
      <c r="O2743" s="206">
        <v>107566</v>
      </c>
      <c r="U2743" s="309" t="s">
        <v>64200</v>
      </c>
      <c r="V2743" s="310">
        <v>279.64999999999998</v>
      </c>
      <c r="X2743" s="267" t="s">
        <v>62949</v>
      </c>
      <c r="Y2743" s="268">
        <v>4184.5600000000004</v>
      </c>
      <c r="AA2743" s="229" t="s">
        <v>40171</v>
      </c>
      <c r="AB2743" s="230">
        <v>5118.13</v>
      </c>
      <c r="AD2743" s="209" t="s">
        <v>17229</v>
      </c>
      <c r="AE2743" s="210">
        <v>627.53</v>
      </c>
      <c r="AF2743" s="93"/>
      <c r="AG2743" s="201" t="s">
        <v>14151</v>
      </c>
      <c r="AH2743" s="202">
        <v>346.84</v>
      </c>
      <c r="AJ2743" s="292"/>
      <c r="AK2743" s="293"/>
      <c r="AM2743" s="265" t="s">
        <v>57070</v>
      </c>
      <c r="AN2743" s="266">
        <v>32993.360000000001</v>
      </c>
      <c r="AP2743" s="233" t="s">
        <v>12884</v>
      </c>
      <c r="AQ2743" s="234">
        <v>144807.76999999999</v>
      </c>
      <c r="AS2743" s="211" t="s">
        <v>7860</v>
      </c>
      <c r="AT2743" s="212">
        <v>10274</v>
      </c>
    </row>
    <row r="2744" spans="5:46" x14ac:dyDescent="0.3">
      <c r="E2744" s="271" t="s">
        <v>56955</v>
      </c>
      <c r="F2744" s="271"/>
      <c r="G2744" s="272">
        <v>28200</v>
      </c>
      <c r="I2744" s="227" t="s">
        <v>12808</v>
      </c>
      <c r="J2744" s="227"/>
      <c r="K2744" s="228">
        <v>80608.850000000006</v>
      </c>
      <c r="M2744" s="205" t="s">
        <v>4153</v>
      </c>
      <c r="N2744" s="205"/>
      <c r="O2744" s="206">
        <v>26843</v>
      </c>
      <c r="U2744" s="309" t="s">
        <v>42374</v>
      </c>
      <c r="V2744" s="310">
        <v>760.59</v>
      </c>
      <c r="X2744" s="267" t="s">
        <v>36119</v>
      </c>
      <c r="Y2744" s="268">
        <v>157513.94</v>
      </c>
      <c r="AA2744" s="229" t="s">
        <v>40172</v>
      </c>
      <c r="AB2744" s="230">
        <v>1200</v>
      </c>
      <c r="AD2744" s="209" t="s">
        <v>17230</v>
      </c>
      <c r="AE2744" s="210">
        <v>41889.480000000003</v>
      </c>
      <c r="AF2744" s="93"/>
      <c r="AG2744" s="201" t="s">
        <v>26373</v>
      </c>
      <c r="AH2744" s="202">
        <v>7727.72</v>
      </c>
      <c r="AJ2744" s="292"/>
      <c r="AK2744" s="293"/>
      <c r="AM2744" s="265" t="s">
        <v>57071</v>
      </c>
      <c r="AN2744" s="266">
        <v>28200</v>
      </c>
      <c r="AP2744" s="233" t="s">
        <v>12885</v>
      </c>
      <c r="AQ2744" s="234">
        <v>80608.850000000006</v>
      </c>
      <c r="AS2744" s="211" t="s">
        <v>8769</v>
      </c>
      <c r="AT2744" s="212">
        <v>750</v>
      </c>
    </row>
    <row r="2745" spans="5:46" x14ac:dyDescent="0.3">
      <c r="E2745" s="271" t="s">
        <v>56956</v>
      </c>
      <c r="F2745" s="271"/>
      <c r="G2745" s="272">
        <v>10503.11</v>
      </c>
      <c r="I2745" s="227" t="s">
        <v>12809</v>
      </c>
      <c r="J2745" s="227"/>
      <c r="K2745" s="228">
        <v>199559.53</v>
      </c>
      <c r="M2745" s="205" t="s">
        <v>3263</v>
      </c>
      <c r="N2745" s="205"/>
      <c r="O2745" s="206">
        <v>183</v>
      </c>
      <c r="U2745" s="309" t="s">
        <v>42375</v>
      </c>
      <c r="V2745" s="310">
        <v>20954.72</v>
      </c>
      <c r="X2745" s="267" t="s">
        <v>60264</v>
      </c>
      <c r="Y2745" s="268">
        <v>-22652.28</v>
      </c>
      <c r="AA2745" s="229" t="s">
        <v>47860</v>
      </c>
      <c r="AB2745" s="230">
        <v>8000</v>
      </c>
      <c r="AD2745" s="209" t="s">
        <v>17231</v>
      </c>
      <c r="AE2745" s="210">
        <v>23663.15</v>
      </c>
      <c r="AF2745" s="93"/>
      <c r="AG2745" s="201" t="s">
        <v>14152</v>
      </c>
      <c r="AH2745" s="202">
        <v>1991.6</v>
      </c>
      <c r="AJ2745" s="292"/>
      <c r="AK2745" s="293"/>
      <c r="AM2745" s="265" t="s">
        <v>57072</v>
      </c>
      <c r="AN2745" s="266">
        <v>10503.11</v>
      </c>
      <c r="AP2745" s="233" t="s">
        <v>12886</v>
      </c>
      <c r="AQ2745" s="234">
        <v>199559.53</v>
      </c>
      <c r="AS2745" s="211" t="s">
        <v>9049</v>
      </c>
      <c r="AT2745" s="212">
        <v>1422</v>
      </c>
    </row>
    <row r="2746" spans="5:46" x14ac:dyDescent="0.3">
      <c r="E2746" s="271" t="s">
        <v>56957</v>
      </c>
      <c r="F2746" s="271"/>
      <c r="G2746" s="272">
        <v>3451.21</v>
      </c>
      <c r="I2746" s="227" t="s">
        <v>12811</v>
      </c>
      <c r="J2746" s="227"/>
      <c r="K2746" s="228">
        <v>118021</v>
      </c>
      <c r="M2746" s="205" t="s">
        <v>3376</v>
      </c>
      <c r="N2746" s="205"/>
      <c r="O2746" s="206">
        <v>236187.31</v>
      </c>
      <c r="U2746" s="309" t="s">
        <v>49845</v>
      </c>
      <c r="V2746" s="310">
        <v>4907.0600000000004</v>
      </c>
      <c r="X2746" s="267" t="s">
        <v>51893</v>
      </c>
      <c r="Y2746" s="268">
        <v>10008</v>
      </c>
      <c r="AA2746" s="229" t="s">
        <v>47861</v>
      </c>
      <c r="AB2746" s="230">
        <v>612.02</v>
      </c>
      <c r="AD2746" s="209" t="s">
        <v>17232</v>
      </c>
      <c r="AE2746" s="210">
        <v>16600</v>
      </c>
      <c r="AF2746" s="93"/>
      <c r="AG2746" s="201" t="s">
        <v>32662</v>
      </c>
      <c r="AH2746" s="202">
        <v>50754.33</v>
      </c>
      <c r="AJ2746" s="292"/>
      <c r="AK2746" s="293"/>
      <c r="AM2746" s="265" t="s">
        <v>57073</v>
      </c>
      <c r="AN2746" s="266">
        <v>3451.21</v>
      </c>
      <c r="AP2746" s="233" t="s">
        <v>12888</v>
      </c>
      <c r="AQ2746" s="234">
        <v>118021</v>
      </c>
      <c r="AS2746" s="211" t="s">
        <v>9365</v>
      </c>
      <c r="AT2746" s="212">
        <v>37843.01</v>
      </c>
    </row>
    <row r="2747" spans="5:46" x14ac:dyDescent="0.3">
      <c r="E2747" s="271" t="s">
        <v>56958</v>
      </c>
      <c r="F2747" s="271"/>
      <c r="G2747" s="272">
        <v>27899</v>
      </c>
      <c r="I2747" s="227" t="s">
        <v>12812</v>
      </c>
      <c r="J2747" s="227"/>
      <c r="K2747" s="228">
        <v>16136.45</v>
      </c>
      <c r="M2747" s="205" t="s">
        <v>3264</v>
      </c>
      <c r="N2747" s="205"/>
      <c r="O2747" s="206">
        <v>319040.2</v>
      </c>
      <c r="U2747" s="309" t="s">
        <v>64201</v>
      </c>
      <c r="V2747" s="310">
        <v>-4907.0600000000004</v>
      </c>
      <c r="X2747" s="267" t="s">
        <v>51894</v>
      </c>
      <c r="Y2747" s="268">
        <v>765.61</v>
      </c>
      <c r="AA2747" s="229" t="s">
        <v>44554</v>
      </c>
      <c r="AB2747" s="230">
        <v>36941</v>
      </c>
      <c r="AD2747" s="209" t="s">
        <v>17233</v>
      </c>
      <c r="AE2747" s="210">
        <v>195699</v>
      </c>
      <c r="AF2747" s="93"/>
      <c r="AG2747" s="201" t="s">
        <v>32663</v>
      </c>
      <c r="AH2747" s="202">
        <v>260535.27</v>
      </c>
      <c r="AJ2747" s="292"/>
      <c r="AK2747" s="293"/>
      <c r="AM2747" s="265" t="s">
        <v>57074</v>
      </c>
      <c r="AN2747" s="266">
        <v>27899</v>
      </c>
      <c r="AP2747" s="233" t="s">
        <v>12889</v>
      </c>
      <c r="AQ2747" s="234">
        <v>16136.45</v>
      </c>
      <c r="AS2747" s="211" t="s">
        <v>9546</v>
      </c>
      <c r="AT2747" s="212">
        <v>898</v>
      </c>
    </row>
    <row r="2748" spans="5:46" x14ac:dyDescent="0.3">
      <c r="E2748" s="271" t="s">
        <v>56959</v>
      </c>
      <c r="F2748" s="271"/>
      <c r="G2748" s="272">
        <v>485.01</v>
      </c>
      <c r="I2748" s="227" t="s">
        <v>12813</v>
      </c>
      <c r="J2748" s="227"/>
      <c r="K2748" s="228">
        <v>61991.43</v>
      </c>
      <c r="M2748" s="205" t="s">
        <v>3377</v>
      </c>
      <c r="N2748" s="205"/>
      <c r="O2748" s="206">
        <v>320305.21999999997</v>
      </c>
      <c r="U2748" s="309" t="s">
        <v>42377</v>
      </c>
      <c r="V2748" s="310">
        <v>20104.259999999998</v>
      </c>
      <c r="X2748" s="267" t="s">
        <v>51895</v>
      </c>
      <c r="Y2748" s="268">
        <v>2451.96</v>
      </c>
      <c r="AA2748" s="229" t="s">
        <v>44555</v>
      </c>
      <c r="AB2748" s="230">
        <v>2907</v>
      </c>
      <c r="AD2748" s="209" t="s">
        <v>17234</v>
      </c>
      <c r="AE2748" s="210">
        <v>7700</v>
      </c>
      <c r="AF2748" s="93"/>
      <c r="AG2748" s="201" t="s">
        <v>32664</v>
      </c>
      <c r="AH2748" s="202">
        <v>19930.95</v>
      </c>
      <c r="AJ2748" s="292"/>
      <c r="AK2748" s="293"/>
      <c r="AM2748" s="265" t="s">
        <v>57075</v>
      </c>
      <c r="AN2748" s="266">
        <v>485.01</v>
      </c>
      <c r="AP2748" s="233" t="s">
        <v>12890</v>
      </c>
      <c r="AQ2748" s="234">
        <v>61991.43</v>
      </c>
      <c r="AS2748" s="211" t="s">
        <v>9950</v>
      </c>
      <c r="AT2748" s="212">
        <v>76369.070000000007</v>
      </c>
    </row>
    <row r="2749" spans="5:46" x14ac:dyDescent="0.3">
      <c r="E2749" s="271" t="s">
        <v>56960</v>
      </c>
      <c r="F2749" s="271"/>
      <c r="G2749" s="272">
        <v>1978.91</v>
      </c>
      <c r="I2749" s="227" t="s">
        <v>12814</v>
      </c>
      <c r="J2749" s="227"/>
      <c r="K2749" s="228">
        <v>35395.949999999997</v>
      </c>
      <c r="M2749" s="205" t="s">
        <v>3378</v>
      </c>
      <c r="N2749" s="205"/>
      <c r="O2749" s="206">
        <v>22191</v>
      </c>
      <c r="U2749" s="309" t="s">
        <v>49846</v>
      </c>
      <c r="V2749" s="310">
        <v>8677.9</v>
      </c>
      <c r="X2749" s="267" t="s">
        <v>58458</v>
      </c>
      <c r="Y2749" s="268">
        <v>719.55</v>
      </c>
      <c r="AA2749" s="229" t="s">
        <v>44556</v>
      </c>
      <c r="AB2749" s="230">
        <v>108671.86</v>
      </c>
      <c r="AD2749" s="209" t="s">
        <v>13218</v>
      </c>
      <c r="AE2749" s="210">
        <v>33435.53</v>
      </c>
      <c r="AF2749" s="93"/>
      <c r="AG2749" s="201" t="s">
        <v>32665</v>
      </c>
      <c r="AH2749" s="202">
        <v>51325.43</v>
      </c>
      <c r="AJ2749" s="292"/>
      <c r="AK2749" s="293"/>
      <c r="AM2749" s="265" t="s">
        <v>57076</v>
      </c>
      <c r="AN2749" s="266">
        <v>1978.91</v>
      </c>
      <c r="AP2749" s="233" t="s">
        <v>12891</v>
      </c>
      <c r="AQ2749" s="234">
        <v>35395.949999999997</v>
      </c>
      <c r="AS2749" s="211" t="s">
        <v>6782</v>
      </c>
      <c r="AT2749" s="212">
        <v>15411</v>
      </c>
    </row>
    <row r="2750" spans="5:46" x14ac:dyDescent="0.3">
      <c r="E2750" s="271" t="s">
        <v>56961</v>
      </c>
      <c r="F2750" s="271"/>
      <c r="G2750" s="272">
        <v>7354.77</v>
      </c>
      <c r="I2750" s="227" t="s">
        <v>12815</v>
      </c>
      <c r="J2750" s="227"/>
      <c r="K2750" s="228">
        <v>95731.59</v>
      </c>
      <c r="M2750" s="205" t="s">
        <v>3265</v>
      </c>
      <c r="N2750" s="205"/>
      <c r="O2750" s="206">
        <v>952655.6</v>
      </c>
      <c r="U2750" s="309" t="s">
        <v>49847</v>
      </c>
      <c r="V2750" s="310">
        <v>43260</v>
      </c>
      <c r="X2750" s="267" t="s">
        <v>55906</v>
      </c>
      <c r="Y2750" s="268">
        <v>5820.18</v>
      </c>
      <c r="AA2750" s="229" t="s">
        <v>44557</v>
      </c>
      <c r="AB2750" s="230">
        <v>8296.14</v>
      </c>
      <c r="AD2750" s="209" t="s">
        <v>17235</v>
      </c>
      <c r="AE2750" s="210">
        <v>95579.57</v>
      </c>
      <c r="AF2750" s="93"/>
      <c r="AG2750" s="201" t="s">
        <v>32666</v>
      </c>
      <c r="AH2750" s="202">
        <v>27023.46</v>
      </c>
      <c r="AJ2750" s="292"/>
      <c r="AK2750" s="293"/>
      <c r="AM2750" s="265" t="s">
        <v>57077</v>
      </c>
      <c r="AN2750" s="266">
        <v>7354.77</v>
      </c>
      <c r="AP2750" s="233" t="s">
        <v>12892</v>
      </c>
      <c r="AQ2750" s="234">
        <v>95731.59</v>
      </c>
      <c r="AS2750" s="211" t="s">
        <v>7183</v>
      </c>
      <c r="AT2750" s="212">
        <v>425</v>
      </c>
    </row>
    <row r="2751" spans="5:46" x14ac:dyDescent="0.3">
      <c r="E2751" s="271" t="s">
        <v>56962</v>
      </c>
      <c r="F2751" s="271"/>
      <c r="G2751" s="272">
        <v>23750</v>
      </c>
      <c r="I2751" s="227" t="s">
        <v>12816</v>
      </c>
      <c r="J2751" s="227"/>
      <c r="K2751" s="228">
        <v>152947.07</v>
      </c>
      <c r="M2751" s="205" t="s">
        <v>3379</v>
      </c>
      <c r="N2751" s="205"/>
      <c r="O2751" s="206">
        <v>19540132.73</v>
      </c>
      <c r="U2751" s="309" t="s">
        <v>60348</v>
      </c>
      <c r="V2751" s="310">
        <v>61058.22</v>
      </c>
      <c r="X2751" s="267" t="s">
        <v>51896</v>
      </c>
      <c r="Y2751" s="268">
        <v>2180.13</v>
      </c>
      <c r="AA2751" s="229" t="s">
        <v>17277</v>
      </c>
      <c r="AB2751" s="230">
        <v>803.94</v>
      </c>
      <c r="AD2751" s="209" t="s">
        <v>17236</v>
      </c>
      <c r="AE2751" s="210">
        <v>14103.32</v>
      </c>
      <c r="AF2751" s="93"/>
      <c r="AG2751" s="201" t="s">
        <v>32667</v>
      </c>
      <c r="AH2751" s="202">
        <v>47733.71</v>
      </c>
      <c r="AJ2751" s="292"/>
      <c r="AK2751" s="293"/>
      <c r="AM2751" s="265" t="s">
        <v>57079</v>
      </c>
      <c r="AN2751" s="266">
        <v>23750</v>
      </c>
      <c r="AP2751" s="233" t="s">
        <v>12893</v>
      </c>
      <c r="AQ2751" s="234">
        <v>152947.07</v>
      </c>
      <c r="AS2751" s="211" t="s">
        <v>7861</v>
      </c>
      <c r="AT2751" s="212">
        <v>10061</v>
      </c>
    </row>
    <row r="2752" spans="5:46" x14ac:dyDescent="0.3">
      <c r="E2752" s="271" t="s">
        <v>56963</v>
      </c>
      <c r="F2752" s="271"/>
      <c r="G2752" s="272">
        <v>6700</v>
      </c>
      <c r="I2752" s="227" t="s">
        <v>12817</v>
      </c>
      <c r="J2752" s="227"/>
      <c r="K2752" s="228">
        <v>47268.76</v>
      </c>
      <c r="M2752" s="205" t="s">
        <v>3380</v>
      </c>
      <c r="N2752" s="205"/>
      <c r="O2752" s="206">
        <v>10766.32</v>
      </c>
      <c r="U2752" s="309" t="s">
        <v>42378</v>
      </c>
      <c r="V2752" s="310">
        <v>13832.95</v>
      </c>
      <c r="X2752" s="267" t="s">
        <v>54954</v>
      </c>
      <c r="Y2752" s="268">
        <v>30056.58</v>
      </c>
      <c r="AA2752" s="229" t="s">
        <v>49726</v>
      </c>
      <c r="AB2752" s="230">
        <v>807</v>
      </c>
      <c r="AD2752" s="209" t="s">
        <v>17237</v>
      </c>
      <c r="AE2752" s="210">
        <v>2836</v>
      </c>
      <c r="AF2752" s="93"/>
      <c r="AG2752" s="201" t="s">
        <v>32668</v>
      </c>
      <c r="AH2752" s="202">
        <v>193969.47</v>
      </c>
      <c r="AJ2752" s="292"/>
      <c r="AK2752" s="293"/>
      <c r="AM2752" s="265" t="s">
        <v>57080</v>
      </c>
      <c r="AN2752" s="266">
        <v>6700</v>
      </c>
      <c r="AP2752" s="233" t="s">
        <v>12894</v>
      </c>
      <c r="AQ2752" s="234">
        <v>47268.76</v>
      </c>
      <c r="AS2752" s="211" t="s">
        <v>8388</v>
      </c>
      <c r="AT2752" s="212">
        <v>6863</v>
      </c>
    </row>
    <row r="2753" spans="5:46" x14ac:dyDescent="0.3">
      <c r="E2753" s="271" t="s">
        <v>56964</v>
      </c>
      <c r="F2753" s="271"/>
      <c r="G2753" s="272">
        <v>3469.56</v>
      </c>
      <c r="I2753" s="227" t="s">
        <v>12818</v>
      </c>
      <c r="J2753" s="227"/>
      <c r="K2753" s="228">
        <v>51252.13</v>
      </c>
      <c r="M2753" s="205" t="s">
        <v>3266</v>
      </c>
      <c r="N2753" s="205"/>
      <c r="O2753" s="206">
        <v>77716</v>
      </c>
      <c r="U2753" s="309" t="s">
        <v>49849</v>
      </c>
      <c r="V2753" s="310">
        <v>5057.6400000000003</v>
      </c>
      <c r="X2753" s="267" t="s">
        <v>51897</v>
      </c>
      <c r="Y2753" s="268">
        <v>1000</v>
      </c>
      <c r="AA2753" s="229" t="s">
        <v>49727</v>
      </c>
      <c r="AB2753" s="230">
        <v>12267.96</v>
      </c>
      <c r="AD2753" s="209" t="s">
        <v>17238</v>
      </c>
      <c r="AE2753" s="210">
        <v>370057.31</v>
      </c>
      <c r="AF2753" s="93"/>
      <c r="AG2753" s="201" t="s">
        <v>32669</v>
      </c>
      <c r="AH2753" s="202">
        <v>33180.699999999997</v>
      </c>
      <c r="AJ2753" s="292"/>
      <c r="AK2753" s="293"/>
      <c r="AM2753" s="265" t="s">
        <v>57081</v>
      </c>
      <c r="AN2753" s="266">
        <v>3469.56</v>
      </c>
      <c r="AP2753" s="233" t="s">
        <v>12895</v>
      </c>
      <c r="AQ2753" s="234">
        <v>51252.13</v>
      </c>
      <c r="AS2753" s="211" t="s">
        <v>10509</v>
      </c>
      <c r="AT2753" s="212">
        <v>2073</v>
      </c>
    </row>
    <row r="2754" spans="5:46" x14ac:dyDescent="0.3">
      <c r="E2754" s="271" t="s">
        <v>56965</v>
      </c>
      <c r="F2754" s="271"/>
      <c r="G2754" s="272">
        <v>60922.68</v>
      </c>
      <c r="I2754" s="227" t="s">
        <v>12819</v>
      </c>
      <c r="J2754" s="227"/>
      <c r="K2754" s="228">
        <v>136272.62</v>
      </c>
      <c r="M2754" s="205" t="s">
        <v>3381</v>
      </c>
      <c r="N2754" s="205"/>
      <c r="O2754" s="206">
        <v>80162</v>
      </c>
      <c r="U2754" s="309" t="s">
        <v>60349</v>
      </c>
      <c r="V2754" s="310">
        <v>-2424.5300000000002</v>
      </c>
      <c r="X2754" s="267" t="s">
        <v>47863</v>
      </c>
      <c r="Y2754" s="268">
        <v>2526.3200000000002</v>
      </c>
      <c r="AA2754" s="229" t="s">
        <v>49728</v>
      </c>
      <c r="AB2754" s="230">
        <v>939.04</v>
      </c>
      <c r="AD2754" s="209" t="s">
        <v>17239</v>
      </c>
      <c r="AE2754" s="210">
        <v>26600</v>
      </c>
      <c r="AF2754" s="93"/>
      <c r="AG2754" s="201" t="s">
        <v>26482</v>
      </c>
      <c r="AH2754" s="202">
        <v>260535.27</v>
      </c>
      <c r="AJ2754" s="292"/>
      <c r="AK2754" s="293"/>
      <c r="AM2754" s="265" t="s">
        <v>57082</v>
      </c>
      <c r="AN2754" s="266">
        <v>60922.68</v>
      </c>
      <c r="AP2754" s="233" t="s">
        <v>12896</v>
      </c>
      <c r="AQ2754" s="234">
        <v>136272.62</v>
      </c>
      <c r="AS2754" s="211" t="s">
        <v>9462</v>
      </c>
      <c r="AT2754" s="212">
        <v>16385</v>
      </c>
    </row>
    <row r="2755" spans="5:46" x14ac:dyDescent="0.3">
      <c r="E2755" s="271" t="s">
        <v>56966</v>
      </c>
      <c r="F2755" s="271"/>
      <c r="G2755" s="272">
        <v>35625</v>
      </c>
      <c r="I2755" s="227" t="s">
        <v>12823</v>
      </c>
      <c r="J2755" s="227"/>
      <c r="K2755" s="228">
        <v>153647.76999999999</v>
      </c>
      <c r="M2755" s="205" t="s">
        <v>3382</v>
      </c>
      <c r="N2755" s="205"/>
      <c r="O2755" s="206">
        <v>238689</v>
      </c>
      <c r="U2755" s="309" t="s">
        <v>42380</v>
      </c>
      <c r="V2755" s="310">
        <v>586.27</v>
      </c>
      <c r="X2755" s="267" t="s">
        <v>47864</v>
      </c>
      <c r="Y2755" s="268">
        <v>779.13</v>
      </c>
      <c r="AA2755" s="229" t="s">
        <v>49729</v>
      </c>
      <c r="AB2755" s="230">
        <v>6125.04</v>
      </c>
      <c r="AD2755" s="209" t="s">
        <v>17240</v>
      </c>
      <c r="AE2755" s="210">
        <v>3102.93</v>
      </c>
      <c r="AF2755" s="93"/>
      <c r="AG2755" s="201" t="s">
        <v>26489</v>
      </c>
      <c r="AH2755" s="202">
        <v>19930.95</v>
      </c>
      <c r="AJ2755" s="292"/>
      <c r="AK2755" s="293"/>
      <c r="AM2755" s="265" t="s">
        <v>57083</v>
      </c>
      <c r="AN2755" s="266">
        <v>35625</v>
      </c>
      <c r="AP2755" s="233" t="s">
        <v>12900</v>
      </c>
      <c r="AQ2755" s="234">
        <v>153647.76999999999</v>
      </c>
      <c r="AS2755" s="211" t="s">
        <v>9612</v>
      </c>
      <c r="AT2755" s="212">
        <v>1162.6400000000001</v>
      </c>
    </row>
    <row r="2756" spans="5:46" x14ac:dyDescent="0.3">
      <c r="E2756" s="271" t="s">
        <v>56967</v>
      </c>
      <c r="F2756" s="271"/>
      <c r="G2756" s="272">
        <v>6750</v>
      </c>
      <c r="I2756" s="227" t="s">
        <v>12824</v>
      </c>
      <c r="J2756" s="227"/>
      <c r="K2756" s="228">
        <v>8446.36</v>
      </c>
      <c r="M2756" s="205" t="s">
        <v>3383</v>
      </c>
      <c r="N2756" s="205"/>
      <c r="O2756" s="206">
        <v>210187.09</v>
      </c>
      <c r="U2756" s="309" t="s">
        <v>49850</v>
      </c>
      <c r="V2756" s="310">
        <v>288.12</v>
      </c>
      <c r="X2756" s="267" t="s">
        <v>48745</v>
      </c>
      <c r="Y2756" s="268">
        <v>802.8</v>
      </c>
      <c r="AA2756" s="229" t="s">
        <v>49730</v>
      </c>
      <c r="AB2756" s="230">
        <v>468.96</v>
      </c>
      <c r="AD2756" s="209" t="s">
        <v>17241</v>
      </c>
      <c r="AE2756" s="210">
        <v>27290.38</v>
      </c>
      <c r="AF2756" s="93"/>
      <c r="AG2756" s="201" t="s">
        <v>26490</v>
      </c>
      <c r="AH2756" s="202">
        <v>51325.43</v>
      </c>
      <c r="AJ2756" s="292"/>
      <c r="AK2756" s="293"/>
      <c r="AM2756" s="265" t="s">
        <v>57084</v>
      </c>
      <c r="AN2756" s="266">
        <v>6750</v>
      </c>
      <c r="AP2756" s="233" t="s">
        <v>12901</v>
      </c>
      <c r="AQ2756" s="234">
        <v>8446.36</v>
      </c>
      <c r="AS2756" s="211" t="s">
        <v>9951</v>
      </c>
      <c r="AT2756" s="212">
        <v>52380.639999999999</v>
      </c>
    </row>
    <row r="2757" spans="5:46" x14ac:dyDescent="0.3">
      <c r="E2757" s="271" t="s">
        <v>56968</v>
      </c>
      <c r="F2757" s="271"/>
      <c r="G2757" s="272">
        <v>8029.02</v>
      </c>
      <c r="I2757" s="227" t="s">
        <v>12826</v>
      </c>
      <c r="J2757" s="227"/>
      <c r="K2757" s="228">
        <v>107054.44</v>
      </c>
      <c r="M2757" s="205" t="s">
        <v>3384</v>
      </c>
      <c r="N2757" s="205"/>
      <c r="O2757" s="206">
        <v>587.14</v>
      </c>
      <c r="U2757" s="309" t="s">
        <v>60350</v>
      </c>
      <c r="V2757" s="310">
        <v>-155.97999999999999</v>
      </c>
      <c r="X2757" s="267" t="s">
        <v>55907</v>
      </c>
      <c r="Y2757" s="268">
        <v>22726.9</v>
      </c>
      <c r="AA2757" s="229" t="s">
        <v>46749</v>
      </c>
      <c r="AB2757" s="230">
        <v>35684</v>
      </c>
      <c r="AD2757" s="209" t="s">
        <v>13219</v>
      </c>
      <c r="AE2757" s="210">
        <v>868599.65</v>
      </c>
      <c r="AF2757" s="93"/>
      <c r="AG2757" s="201" t="s">
        <v>26491</v>
      </c>
      <c r="AH2757" s="202">
        <v>27023.46</v>
      </c>
      <c r="AJ2757" s="292"/>
      <c r="AK2757" s="293"/>
      <c r="AM2757" s="265" t="s">
        <v>57085</v>
      </c>
      <c r="AN2757" s="266">
        <v>8029.02</v>
      </c>
      <c r="AP2757" s="233" t="s">
        <v>12903</v>
      </c>
      <c r="AQ2757" s="234">
        <v>107054.44</v>
      </c>
      <c r="AS2757" s="211" t="s">
        <v>6783</v>
      </c>
      <c r="AT2757" s="212">
        <v>44865.36</v>
      </c>
    </row>
    <row r="2758" spans="5:46" x14ac:dyDescent="0.3">
      <c r="E2758" s="271" t="s">
        <v>56969</v>
      </c>
      <c r="F2758" s="271"/>
      <c r="G2758" s="272">
        <v>11595.42</v>
      </c>
      <c r="I2758" s="227" t="s">
        <v>12827</v>
      </c>
      <c r="J2758" s="227"/>
      <c r="K2758" s="228">
        <v>212291.65</v>
      </c>
      <c r="M2758" s="205" t="s">
        <v>3385</v>
      </c>
      <c r="N2758" s="205"/>
      <c r="O2758" s="206">
        <v>42946</v>
      </c>
      <c r="U2758" s="309" t="s">
        <v>60351</v>
      </c>
      <c r="V2758" s="310">
        <v>26.39</v>
      </c>
      <c r="X2758" s="267" t="s">
        <v>48746</v>
      </c>
      <c r="Y2758" s="268">
        <v>1204.32</v>
      </c>
      <c r="AA2758" s="229" t="s">
        <v>46750</v>
      </c>
      <c r="AB2758" s="230">
        <v>2729.81</v>
      </c>
      <c r="AD2758" s="209" t="s">
        <v>17242</v>
      </c>
      <c r="AE2758" s="210">
        <v>375108.18</v>
      </c>
      <c r="AF2758" s="93"/>
      <c r="AG2758" s="201" t="s">
        <v>26495</v>
      </c>
      <c r="AH2758" s="202">
        <v>47733.71</v>
      </c>
      <c r="AJ2758" s="292"/>
      <c r="AK2758" s="293"/>
      <c r="AM2758" s="265" t="s">
        <v>57086</v>
      </c>
      <c r="AN2758" s="266">
        <v>11595.42</v>
      </c>
      <c r="AP2758" s="233" t="s">
        <v>12904</v>
      </c>
      <c r="AQ2758" s="234">
        <v>212291.65</v>
      </c>
      <c r="AS2758" s="211" t="s">
        <v>7459</v>
      </c>
      <c r="AT2758" s="212">
        <v>18579.22</v>
      </c>
    </row>
    <row r="2759" spans="5:46" x14ac:dyDescent="0.3">
      <c r="E2759" s="271" t="s">
        <v>56970</v>
      </c>
      <c r="F2759" s="271"/>
      <c r="G2759" s="272">
        <v>2597.2800000000002</v>
      </c>
      <c r="I2759" s="227" t="s">
        <v>12828</v>
      </c>
      <c r="J2759" s="227"/>
      <c r="K2759" s="228">
        <v>91366.93</v>
      </c>
      <c r="M2759" s="205" t="s">
        <v>3386</v>
      </c>
      <c r="N2759" s="205"/>
      <c r="O2759" s="206">
        <v>63522.01</v>
      </c>
      <c r="U2759" s="309" t="s">
        <v>67498</v>
      </c>
      <c r="V2759" s="310">
        <v>875</v>
      </c>
      <c r="X2759" s="267" t="s">
        <v>64088</v>
      </c>
      <c r="Y2759" s="268">
        <v>193.67</v>
      </c>
      <c r="AA2759" s="229" t="s">
        <v>49731</v>
      </c>
      <c r="AB2759" s="230">
        <v>20940.009999999998</v>
      </c>
      <c r="AD2759" s="209" t="s">
        <v>17243</v>
      </c>
      <c r="AE2759" s="210">
        <v>125511.65</v>
      </c>
      <c r="AF2759" s="93"/>
      <c r="AG2759" s="201" t="s">
        <v>26498</v>
      </c>
      <c r="AH2759" s="202">
        <v>193969.47</v>
      </c>
      <c r="AJ2759" s="292"/>
      <c r="AK2759" s="293"/>
      <c r="AM2759" s="265" t="s">
        <v>57088</v>
      </c>
      <c r="AN2759" s="266">
        <v>2597.2800000000002</v>
      </c>
      <c r="AP2759" s="233" t="s">
        <v>12905</v>
      </c>
      <c r="AQ2759" s="234">
        <v>91366.93</v>
      </c>
      <c r="AS2759" s="211" t="s">
        <v>7862</v>
      </c>
      <c r="AT2759" s="212">
        <v>8214</v>
      </c>
    </row>
    <row r="2760" spans="5:46" x14ac:dyDescent="0.3">
      <c r="E2760" s="271" t="s">
        <v>56971</v>
      </c>
      <c r="F2760" s="271"/>
      <c r="G2760" s="272">
        <v>15200</v>
      </c>
      <c r="I2760" s="227" t="s">
        <v>12829</v>
      </c>
      <c r="J2760" s="227"/>
      <c r="K2760" s="228">
        <v>66499.149999999994</v>
      </c>
      <c r="M2760" s="205" t="s">
        <v>3387</v>
      </c>
      <c r="N2760" s="205"/>
      <c r="O2760" s="206">
        <v>49949.33</v>
      </c>
      <c r="U2760" s="309" t="s">
        <v>42381</v>
      </c>
      <c r="V2760" s="310">
        <v>1825.02</v>
      </c>
      <c r="X2760" s="267" t="s">
        <v>63563</v>
      </c>
      <c r="Y2760" s="268">
        <v>1949.74</v>
      </c>
      <c r="AA2760" s="229" t="s">
        <v>49732</v>
      </c>
      <c r="AB2760" s="230">
        <v>3284</v>
      </c>
      <c r="AD2760" s="209" t="s">
        <v>13220</v>
      </c>
      <c r="AE2760" s="210">
        <v>429806.85</v>
      </c>
      <c r="AF2760" s="93"/>
      <c r="AG2760" s="201" t="s">
        <v>26505</v>
      </c>
      <c r="AH2760" s="202">
        <v>33180.699999999997</v>
      </c>
      <c r="AJ2760" s="292"/>
      <c r="AK2760" s="293"/>
      <c r="AM2760" s="265" t="s">
        <v>57089</v>
      </c>
      <c r="AN2760" s="266">
        <v>15200</v>
      </c>
      <c r="AP2760" s="233" t="s">
        <v>12906</v>
      </c>
      <c r="AQ2760" s="234">
        <v>66499.149999999994</v>
      </c>
      <c r="AS2760" s="211" t="s">
        <v>9463</v>
      </c>
      <c r="AT2760" s="212">
        <v>40606</v>
      </c>
    </row>
    <row r="2761" spans="5:46" x14ac:dyDescent="0.3">
      <c r="E2761" s="271" t="s">
        <v>56972</v>
      </c>
      <c r="F2761" s="271"/>
      <c r="G2761" s="272">
        <v>15810</v>
      </c>
      <c r="I2761" s="227" t="s">
        <v>12830</v>
      </c>
      <c r="J2761" s="227"/>
      <c r="K2761" s="228">
        <v>20324.61</v>
      </c>
      <c r="M2761" s="205" t="s">
        <v>3388</v>
      </c>
      <c r="N2761" s="205"/>
      <c r="O2761" s="206">
        <v>1726897.65</v>
      </c>
      <c r="U2761" s="309" t="s">
        <v>42382</v>
      </c>
      <c r="V2761" s="310">
        <v>31737.73</v>
      </c>
      <c r="X2761" s="267" t="s">
        <v>62950</v>
      </c>
      <c r="Y2761" s="268">
        <v>606</v>
      </c>
      <c r="AA2761" s="229" t="s">
        <v>46751</v>
      </c>
      <c r="AB2761" s="230">
        <v>36817</v>
      </c>
      <c r="AD2761" s="209" t="s">
        <v>17244</v>
      </c>
      <c r="AE2761" s="210">
        <v>8820</v>
      </c>
      <c r="AF2761" s="93"/>
      <c r="AG2761" s="201" t="s">
        <v>32670</v>
      </c>
      <c r="AH2761" s="202">
        <v>100534.23</v>
      </c>
      <c r="AJ2761" s="292"/>
      <c r="AK2761" s="293"/>
      <c r="AM2761" s="265" t="s">
        <v>57090</v>
      </c>
      <c r="AN2761" s="266">
        <v>15810</v>
      </c>
      <c r="AP2761" s="233" t="s">
        <v>12907</v>
      </c>
      <c r="AQ2761" s="234">
        <v>20324.61</v>
      </c>
      <c r="AS2761" s="211" t="s">
        <v>9952</v>
      </c>
      <c r="AT2761" s="212">
        <v>112264.58</v>
      </c>
    </row>
    <row r="2762" spans="5:46" x14ac:dyDescent="0.3">
      <c r="E2762" s="271" t="s">
        <v>56973</v>
      </c>
      <c r="F2762" s="271"/>
      <c r="G2762" s="272">
        <v>3075</v>
      </c>
      <c r="I2762" s="227" t="s">
        <v>12831</v>
      </c>
      <c r="J2762" s="227"/>
      <c r="K2762" s="228">
        <v>72233.490000000005</v>
      </c>
      <c r="M2762" s="205" t="s">
        <v>3267</v>
      </c>
      <c r="N2762" s="205"/>
      <c r="O2762" s="206">
        <v>369290.79</v>
      </c>
      <c r="U2762" s="309" t="s">
        <v>60352</v>
      </c>
      <c r="V2762" s="310">
        <v>19099.98</v>
      </c>
      <c r="X2762" s="267" t="s">
        <v>60265</v>
      </c>
      <c r="Y2762" s="268">
        <v>4361.75</v>
      </c>
      <c r="AA2762" s="229" t="s">
        <v>46752</v>
      </c>
      <c r="AB2762" s="230">
        <v>2815.45</v>
      </c>
      <c r="AD2762" s="209" t="s">
        <v>17245</v>
      </c>
      <c r="AE2762" s="210">
        <v>660.83</v>
      </c>
      <c r="AF2762" s="93"/>
      <c r="AG2762" s="201" t="s">
        <v>32671</v>
      </c>
      <c r="AH2762" s="202">
        <v>7396.67</v>
      </c>
      <c r="AJ2762" s="292"/>
      <c r="AK2762" s="293"/>
      <c r="AM2762" s="265" t="s">
        <v>57091</v>
      </c>
      <c r="AN2762" s="266">
        <v>3075</v>
      </c>
      <c r="AP2762" s="233" t="s">
        <v>12908</v>
      </c>
      <c r="AQ2762" s="234">
        <v>72233.490000000005</v>
      </c>
      <c r="AS2762" s="211" t="s">
        <v>7460</v>
      </c>
      <c r="AT2762" s="212">
        <v>15582</v>
      </c>
    </row>
    <row r="2763" spans="5:46" x14ac:dyDescent="0.3">
      <c r="E2763" s="271" t="s">
        <v>56974</v>
      </c>
      <c r="F2763" s="271"/>
      <c r="G2763" s="272">
        <v>13300</v>
      </c>
      <c r="I2763" s="227" t="s">
        <v>12832</v>
      </c>
      <c r="J2763" s="227"/>
      <c r="K2763" s="228">
        <v>158962.17000000001</v>
      </c>
      <c r="M2763" s="205" t="s">
        <v>3389</v>
      </c>
      <c r="N2763" s="205"/>
      <c r="O2763" s="206">
        <v>424941.99</v>
      </c>
      <c r="U2763" s="309" t="s">
        <v>67499</v>
      </c>
      <c r="V2763" s="310">
        <v>0.88</v>
      </c>
      <c r="X2763" s="267" t="s">
        <v>60266</v>
      </c>
      <c r="Y2763" s="268">
        <v>333.72</v>
      </c>
      <c r="AA2763" s="229" t="s">
        <v>44558</v>
      </c>
      <c r="AB2763" s="230">
        <v>35000</v>
      </c>
      <c r="AD2763" s="209" t="s">
        <v>17246</v>
      </c>
      <c r="AE2763" s="210">
        <v>1620.17</v>
      </c>
      <c r="AF2763" s="93"/>
      <c r="AG2763" s="201" t="s">
        <v>32672</v>
      </c>
      <c r="AH2763" s="202">
        <v>18949.95</v>
      </c>
      <c r="AJ2763" s="292"/>
      <c r="AK2763" s="293"/>
      <c r="AM2763" s="265" t="s">
        <v>57092</v>
      </c>
      <c r="AN2763" s="266">
        <v>13300</v>
      </c>
      <c r="AP2763" s="233" t="s">
        <v>12909</v>
      </c>
      <c r="AQ2763" s="234">
        <v>158962.17000000001</v>
      </c>
      <c r="AS2763" s="211" t="s">
        <v>7863</v>
      </c>
      <c r="AT2763" s="212">
        <v>947</v>
      </c>
    </row>
    <row r="2764" spans="5:46" x14ac:dyDescent="0.3">
      <c r="E2764" s="271" t="s">
        <v>56975</v>
      </c>
      <c r="F2764" s="271"/>
      <c r="G2764" s="272">
        <v>21995.43</v>
      </c>
      <c r="I2764" s="227" t="s">
        <v>12833</v>
      </c>
      <c r="J2764" s="227"/>
      <c r="K2764" s="228">
        <v>154616.10999999999</v>
      </c>
      <c r="M2764" s="205" t="s">
        <v>3268</v>
      </c>
      <c r="N2764" s="205"/>
      <c r="O2764" s="206">
        <v>136985.09</v>
      </c>
      <c r="U2764" s="309" t="s">
        <v>67500</v>
      </c>
      <c r="V2764" s="310">
        <v>9926.2099999999991</v>
      </c>
      <c r="X2764" s="267" t="s">
        <v>60267</v>
      </c>
      <c r="Y2764" s="268">
        <v>1068.6500000000001</v>
      </c>
      <c r="AA2764" s="229" t="s">
        <v>44559</v>
      </c>
      <c r="AB2764" s="230">
        <v>2677.5</v>
      </c>
      <c r="AD2764" s="209" t="s">
        <v>17247</v>
      </c>
      <c r="AE2764" s="210">
        <v>8124</v>
      </c>
      <c r="AF2764" s="93"/>
      <c r="AG2764" s="201" t="s">
        <v>32673</v>
      </c>
      <c r="AH2764" s="202">
        <v>22653.77</v>
      </c>
      <c r="AJ2764" s="292"/>
      <c r="AK2764" s="293"/>
      <c r="AM2764" s="265" t="s">
        <v>57093</v>
      </c>
      <c r="AN2764" s="266">
        <v>21995.43</v>
      </c>
      <c r="AP2764" s="233" t="s">
        <v>12910</v>
      </c>
      <c r="AQ2764" s="234">
        <v>154616.10999999999</v>
      </c>
      <c r="AS2764" s="211" t="s">
        <v>8112</v>
      </c>
      <c r="AT2764" s="212">
        <v>934</v>
      </c>
    </row>
    <row r="2765" spans="5:46" x14ac:dyDescent="0.3">
      <c r="E2765" s="271" t="s">
        <v>56976</v>
      </c>
      <c r="F2765" s="271"/>
      <c r="G2765" s="272">
        <v>5823.37</v>
      </c>
      <c r="I2765" s="227" t="s">
        <v>12834</v>
      </c>
      <c r="J2765" s="227"/>
      <c r="K2765" s="228">
        <v>79213.960000000006</v>
      </c>
      <c r="M2765" s="205" t="s">
        <v>3390</v>
      </c>
      <c r="N2765" s="205"/>
      <c r="O2765" s="206">
        <v>18254</v>
      </c>
      <c r="U2765" s="309" t="s">
        <v>60353</v>
      </c>
      <c r="V2765" s="310">
        <v>3771.68</v>
      </c>
      <c r="X2765" s="267" t="s">
        <v>51905</v>
      </c>
      <c r="Y2765" s="268">
        <v>4178.01</v>
      </c>
      <c r="AA2765" s="229" t="s">
        <v>42251</v>
      </c>
      <c r="AB2765" s="230">
        <v>47054.79</v>
      </c>
      <c r="AD2765" s="209" t="s">
        <v>17248</v>
      </c>
      <c r="AE2765" s="210">
        <v>4086</v>
      </c>
      <c r="AF2765" s="93"/>
      <c r="AG2765" s="201" t="s">
        <v>32674</v>
      </c>
      <c r="AH2765" s="202">
        <v>28911.38</v>
      </c>
      <c r="AJ2765" s="292"/>
      <c r="AK2765" s="293"/>
      <c r="AM2765" s="265" t="s">
        <v>57094</v>
      </c>
      <c r="AN2765" s="266">
        <v>5823.37</v>
      </c>
      <c r="AP2765" s="233" t="s">
        <v>12911</v>
      </c>
      <c r="AQ2765" s="234">
        <v>79213.960000000006</v>
      </c>
      <c r="AS2765" s="211" t="s">
        <v>8221</v>
      </c>
      <c r="AT2765" s="212">
        <v>6166</v>
      </c>
    </row>
    <row r="2766" spans="5:46" x14ac:dyDescent="0.3">
      <c r="E2766" s="271" t="s">
        <v>56977</v>
      </c>
      <c r="F2766" s="271"/>
      <c r="G2766" s="272">
        <v>6425.01</v>
      </c>
      <c r="I2766" s="227" t="s">
        <v>12835</v>
      </c>
      <c r="J2766" s="227"/>
      <c r="K2766" s="228">
        <v>10312.700000000001</v>
      </c>
      <c r="M2766" s="205" t="s">
        <v>3391</v>
      </c>
      <c r="N2766" s="205"/>
      <c r="O2766" s="206">
        <v>3657527.61</v>
      </c>
      <c r="U2766" s="309" t="s">
        <v>60354</v>
      </c>
      <c r="V2766" s="310">
        <v>135.54</v>
      </c>
      <c r="X2766" s="267" t="s">
        <v>51906</v>
      </c>
      <c r="Y2766" s="268">
        <v>252.35</v>
      </c>
      <c r="AA2766" s="229" t="s">
        <v>42252</v>
      </c>
      <c r="AB2766" s="230">
        <v>3931.21</v>
      </c>
      <c r="AD2766" s="209" t="s">
        <v>17249</v>
      </c>
      <c r="AE2766" s="210">
        <v>32547.200000000001</v>
      </c>
      <c r="AF2766" s="93"/>
      <c r="AG2766" s="201" t="s">
        <v>14153</v>
      </c>
      <c r="AH2766" s="202">
        <v>44127.87</v>
      </c>
      <c r="AJ2766" s="292"/>
      <c r="AK2766" s="293"/>
      <c r="AM2766" s="265" t="s">
        <v>57095</v>
      </c>
      <c r="AN2766" s="266">
        <v>6425.01</v>
      </c>
      <c r="AP2766" s="233" t="s">
        <v>12912</v>
      </c>
      <c r="AQ2766" s="234">
        <v>10312.700000000001</v>
      </c>
      <c r="AS2766" s="211" t="s">
        <v>9050</v>
      </c>
      <c r="AT2766" s="212">
        <v>6700</v>
      </c>
    </row>
    <row r="2767" spans="5:46" x14ac:dyDescent="0.3">
      <c r="E2767" s="271" t="s">
        <v>56978</v>
      </c>
      <c r="F2767" s="271"/>
      <c r="G2767" s="272">
        <v>879.4</v>
      </c>
      <c r="I2767" s="227" t="s">
        <v>12836</v>
      </c>
      <c r="J2767" s="227"/>
      <c r="K2767" s="228">
        <v>28562.81</v>
      </c>
      <c r="M2767" s="205" t="s">
        <v>3392</v>
      </c>
      <c r="N2767" s="205"/>
      <c r="O2767" s="206">
        <v>488787.21</v>
      </c>
      <c r="U2767" s="309" t="s">
        <v>60355</v>
      </c>
      <c r="V2767" s="310">
        <v>948.45</v>
      </c>
      <c r="X2767" s="267" t="s">
        <v>51907</v>
      </c>
      <c r="Y2767" s="268">
        <v>1023.61</v>
      </c>
      <c r="AA2767" s="229" t="s">
        <v>51881</v>
      </c>
      <c r="AB2767" s="230">
        <v>9684</v>
      </c>
      <c r="AD2767" s="209" t="s">
        <v>17250</v>
      </c>
      <c r="AE2767" s="210">
        <v>1410.99</v>
      </c>
      <c r="AF2767" s="93"/>
      <c r="AG2767" s="201" t="s">
        <v>26577</v>
      </c>
      <c r="AH2767" s="202">
        <v>100534.23</v>
      </c>
      <c r="AJ2767" s="292"/>
      <c r="AK2767" s="293"/>
      <c r="AM2767" s="265" t="s">
        <v>57096</v>
      </c>
      <c r="AN2767" s="266">
        <v>879.4</v>
      </c>
      <c r="AP2767" s="233" t="s">
        <v>12913</v>
      </c>
      <c r="AQ2767" s="234">
        <v>28562.81</v>
      </c>
      <c r="AS2767" s="211" t="s">
        <v>10518</v>
      </c>
      <c r="AT2767" s="212">
        <v>61912</v>
      </c>
    </row>
    <row r="2768" spans="5:46" x14ac:dyDescent="0.3">
      <c r="E2768" s="271" t="s">
        <v>56979</v>
      </c>
      <c r="F2768" s="271"/>
      <c r="G2768" s="272">
        <v>22868</v>
      </c>
      <c r="I2768" s="227" t="s">
        <v>12837</v>
      </c>
      <c r="J2768" s="227"/>
      <c r="K2768" s="228">
        <v>11420</v>
      </c>
      <c r="M2768" s="205" t="s">
        <v>3393</v>
      </c>
      <c r="N2768" s="205"/>
      <c r="O2768" s="206">
        <v>44735</v>
      </c>
      <c r="U2768" s="309" t="s">
        <v>67501</v>
      </c>
      <c r="V2768" s="310">
        <v>8415</v>
      </c>
      <c r="X2768" s="267" t="s">
        <v>51908</v>
      </c>
      <c r="Y2768" s="268">
        <v>-821.71</v>
      </c>
      <c r="AA2768" s="229" t="s">
        <v>42253</v>
      </c>
      <c r="AB2768" s="230">
        <v>1768</v>
      </c>
      <c r="AD2768" s="209" t="s">
        <v>17251</v>
      </c>
      <c r="AE2768" s="210">
        <v>986</v>
      </c>
      <c r="AF2768" s="93"/>
      <c r="AG2768" s="201" t="s">
        <v>26581</v>
      </c>
      <c r="AH2768" s="202">
        <v>7396.67</v>
      </c>
      <c r="AJ2768" s="292"/>
      <c r="AK2768" s="293"/>
      <c r="AM2768" s="265" t="s">
        <v>57097</v>
      </c>
      <c r="AN2768" s="266">
        <v>22868</v>
      </c>
      <c r="AP2768" s="233" t="s">
        <v>12914</v>
      </c>
      <c r="AQ2768" s="234">
        <v>11420</v>
      </c>
      <c r="AS2768" s="211" t="s">
        <v>9547</v>
      </c>
      <c r="AT2768" s="212">
        <v>2096</v>
      </c>
    </row>
    <row r="2769" spans="5:46" x14ac:dyDescent="0.3">
      <c r="E2769" s="271" t="s">
        <v>56980</v>
      </c>
      <c r="F2769" s="271"/>
      <c r="G2769" s="272">
        <v>28993.75</v>
      </c>
      <c r="I2769" s="227" t="s">
        <v>12838</v>
      </c>
      <c r="J2769" s="227"/>
      <c r="K2769" s="228">
        <v>186419.37</v>
      </c>
      <c r="M2769" s="205" t="s">
        <v>3394</v>
      </c>
      <c r="N2769" s="205"/>
      <c r="O2769" s="206">
        <v>2098049.7200000002</v>
      </c>
      <c r="U2769" s="309" t="s">
        <v>57386</v>
      </c>
      <c r="V2769" s="310">
        <v>33936.400000000001</v>
      </c>
      <c r="X2769" s="267" t="s">
        <v>57308</v>
      </c>
      <c r="Y2769" s="268">
        <v>103.42</v>
      </c>
      <c r="AA2769" s="229" t="s">
        <v>51882</v>
      </c>
      <c r="AB2769" s="230">
        <v>6411</v>
      </c>
      <c r="AD2769" s="209" t="s">
        <v>17252</v>
      </c>
      <c r="AE2769" s="210">
        <v>20975</v>
      </c>
      <c r="AF2769" s="93"/>
      <c r="AG2769" s="201" t="s">
        <v>26582</v>
      </c>
      <c r="AH2769" s="202">
        <v>18949.95</v>
      </c>
      <c r="AJ2769" s="292"/>
      <c r="AK2769" s="293"/>
      <c r="AM2769" s="265" t="s">
        <v>57098</v>
      </c>
      <c r="AN2769" s="266">
        <v>28993.75</v>
      </c>
      <c r="AP2769" s="233" t="s">
        <v>12915</v>
      </c>
      <c r="AQ2769" s="234">
        <v>186419.37</v>
      </c>
      <c r="AS2769" s="211" t="s">
        <v>10951</v>
      </c>
      <c r="AT2769" s="212">
        <v>1744</v>
      </c>
    </row>
    <row r="2770" spans="5:46" x14ac:dyDescent="0.3">
      <c r="E2770" s="271" t="s">
        <v>56981</v>
      </c>
      <c r="F2770" s="271"/>
      <c r="G2770" s="272">
        <v>10450</v>
      </c>
      <c r="I2770" s="227" t="s">
        <v>12839</v>
      </c>
      <c r="J2770" s="227"/>
      <c r="K2770" s="228">
        <v>105835.25</v>
      </c>
      <c r="M2770" s="205" t="s">
        <v>3395</v>
      </c>
      <c r="N2770" s="205"/>
      <c r="O2770" s="206">
        <v>16465</v>
      </c>
      <c r="U2770" s="309" t="s">
        <v>67502</v>
      </c>
      <c r="V2770" s="310">
        <v>34858.46</v>
      </c>
      <c r="X2770" s="267" t="s">
        <v>17486</v>
      </c>
      <c r="Y2770" s="268">
        <v>7189.82</v>
      </c>
      <c r="AA2770" s="229" t="s">
        <v>46753</v>
      </c>
      <c r="AB2770" s="230">
        <v>7944.24</v>
      </c>
      <c r="AD2770" s="209" t="s">
        <v>17253</v>
      </c>
      <c r="AE2770" s="210">
        <v>4078</v>
      </c>
      <c r="AF2770" s="93"/>
      <c r="AG2770" s="201" t="s">
        <v>26583</v>
      </c>
      <c r="AH2770" s="202">
        <v>22653.77</v>
      </c>
      <c r="AJ2770" s="292"/>
      <c r="AK2770" s="293"/>
      <c r="AM2770" s="265" t="s">
        <v>57099</v>
      </c>
      <c r="AN2770" s="266">
        <v>10450</v>
      </c>
      <c r="AP2770" s="233" t="s">
        <v>12916</v>
      </c>
      <c r="AQ2770" s="234">
        <v>105835.25</v>
      </c>
      <c r="AS2770" s="211" t="s">
        <v>11148</v>
      </c>
      <c r="AT2770" s="212">
        <v>9666</v>
      </c>
    </row>
    <row r="2771" spans="5:46" x14ac:dyDescent="0.3">
      <c r="E2771" s="271" t="s">
        <v>56982</v>
      </c>
      <c r="F2771" s="271"/>
      <c r="G2771" s="272">
        <v>1900</v>
      </c>
      <c r="I2771" s="227" t="s">
        <v>12840</v>
      </c>
      <c r="J2771" s="227"/>
      <c r="K2771" s="228">
        <v>585.41999999999996</v>
      </c>
      <c r="M2771" s="205" t="s">
        <v>3396</v>
      </c>
      <c r="N2771" s="205"/>
      <c r="O2771" s="206">
        <v>881169.55</v>
      </c>
      <c r="U2771" s="309" t="s">
        <v>52247</v>
      </c>
      <c r="V2771" s="310">
        <v>43126.64</v>
      </c>
      <c r="X2771" s="267" t="s">
        <v>51911</v>
      </c>
      <c r="Y2771" s="268">
        <v>3476.84</v>
      </c>
      <c r="AA2771" s="229" t="s">
        <v>44560</v>
      </c>
      <c r="AB2771" s="230">
        <v>22000</v>
      </c>
      <c r="AD2771" s="209" t="s">
        <v>17254</v>
      </c>
      <c r="AE2771" s="210">
        <v>8820</v>
      </c>
      <c r="AF2771" s="93"/>
      <c r="AG2771" s="201" t="s">
        <v>32675</v>
      </c>
      <c r="AH2771" s="202">
        <v>28911.38</v>
      </c>
      <c r="AJ2771" s="292"/>
      <c r="AK2771" s="293"/>
      <c r="AM2771" s="265" t="s">
        <v>57100</v>
      </c>
      <c r="AN2771" s="266">
        <v>1900</v>
      </c>
      <c r="AP2771" s="233" t="s">
        <v>12917</v>
      </c>
      <c r="AQ2771" s="234">
        <v>585.41999999999996</v>
      </c>
      <c r="AS2771" s="211" t="s">
        <v>11375</v>
      </c>
      <c r="AT2771" s="212">
        <v>3794</v>
      </c>
    </row>
    <row r="2772" spans="5:46" x14ac:dyDescent="0.3">
      <c r="E2772" s="271" t="s">
        <v>56983</v>
      </c>
      <c r="F2772" s="271"/>
      <c r="G2772" s="272">
        <v>60970.69</v>
      </c>
      <c r="I2772" s="227" t="s">
        <v>12841</v>
      </c>
      <c r="J2772" s="227"/>
      <c r="K2772" s="228">
        <v>5293.91</v>
      </c>
      <c r="M2772" s="205" t="s">
        <v>3269</v>
      </c>
      <c r="N2772" s="205"/>
      <c r="O2772" s="206">
        <v>1391854.19</v>
      </c>
      <c r="U2772" s="309" t="s">
        <v>44747</v>
      </c>
      <c r="V2772" s="310">
        <v>1164.3</v>
      </c>
      <c r="X2772" s="267" t="s">
        <v>55908</v>
      </c>
      <c r="Y2772" s="268">
        <v>15000</v>
      </c>
      <c r="AA2772" s="229" t="s">
        <v>44561</v>
      </c>
      <c r="AB2772" s="230">
        <v>1683</v>
      </c>
      <c r="AD2772" s="209" t="s">
        <v>17255</v>
      </c>
      <c r="AE2772" s="210">
        <v>660.83</v>
      </c>
      <c r="AF2772" s="93"/>
      <c r="AG2772" s="201" t="s">
        <v>14154</v>
      </c>
      <c r="AH2772" s="202">
        <v>44127.87</v>
      </c>
      <c r="AJ2772" s="292"/>
      <c r="AK2772" s="293"/>
      <c r="AM2772" s="265" t="s">
        <v>57101</v>
      </c>
      <c r="AN2772" s="266">
        <v>60970.69</v>
      </c>
      <c r="AP2772" s="233" t="s">
        <v>12918</v>
      </c>
      <c r="AQ2772" s="234">
        <v>5293.91</v>
      </c>
      <c r="AS2772" s="211" t="s">
        <v>11631</v>
      </c>
      <c r="AT2772" s="212">
        <v>90860.18</v>
      </c>
    </row>
    <row r="2773" spans="5:46" x14ac:dyDescent="0.3">
      <c r="E2773" s="271" t="s">
        <v>56984</v>
      </c>
      <c r="F2773" s="271"/>
      <c r="G2773" s="272">
        <v>21319.35</v>
      </c>
      <c r="I2773" s="227" t="s">
        <v>12843</v>
      </c>
      <c r="J2773" s="227"/>
      <c r="K2773" s="228">
        <v>96828.84</v>
      </c>
      <c r="M2773" s="205" t="s">
        <v>3397</v>
      </c>
      <c r="N2773" s="205"/>
      <c r="O2773" s="206">
        <v>91353.03</v>
      </c>
      <c r="U2773" s="309" t="s">
        <v>46865</v>
      </c>
      <c r="V2773" s="310">
        <v>2426.46</v>
      </c>
      <c r="X2773" s="267" t="s">
        <v>57309</v>
      </c>
      <c r="Y2773" s="268">
        <v>46750.3</v>
      </c>
      <c r="AA2773" s="229" t="s">
        <v>44562</v>
      </c>
      <c r="AB2773" s="230">
        <v>674825</v>
      </c>
      <c r="AD2773" s="209" t="s">
        <v>17256</v>
      </c>
      <c r="AE2773" s="210">
        <v>1620.17</v>
      </c>
      <c r="AF2773" s="93"/>
      <c r="AG2773" s="201" t="s">
        <v>32676</v>
      </c>
      <c r="AH2773" s="202">
        <v>47036.98</v>
      </c>
      <c r="AJ2773" s="292"/>
      <c r="AK2773" s="293"/>
      <c r="AM2773" s="265" t="s">
        <v>57102</v>
      </c>
      <c r="AN2773" s="266">
        <v>21319.35</v>
      </c>
      <c r="AP2773" s="233" t="s">
        <v>12920</v>
      </c>
      <c r="AQ2773" s="234">
        <v>96828.84</v>
      </c>
      <c r="AS2773" s="211" t="s">
        <v>9953</v>
      </c>
      <c r="AT2773" s="212">
        <v>200401.18</v>
      </c>
    </row>
    <row r="2774" spans="5:46" x14ac:dyDescent="0.3">
      <c r="E2774" s="271" t="s">
        <v>56985</v>
      </c>
      <c r="F2774" s="271"/>
      <c r="G2774" s="272">
        <v>18873.57</v>
      </c>
      <c r="I2774" s="227" t="s">
        <v>12844</v>
      </c>
      <c r="J2774" s="227"/>
      <c r="K2774" s="228">
        <v>57984.69</v>
      </c>
      <c r="M2774" s="205" t="s">
        <v>3398</v>
      </c>
      <c r="N2774" s="205"/>
      <c r="O2774" s="206">
        <v>1868314.44</v>
      </c>
      <c r="U2774" s="309" t="s">
        <v>46866</v>
      </c>
      <c r="V2774" s="310">
        <v>674.54</v>
      </c>
      <c r="X2774" s="267" t="s">
        <v>48751</v>
      </c>
      <c r="Y2774" s="268">
        <v>1006</v>
      </c>
      <c r="AA2774" s="229" t="s">
        <v>44563</v>
      </c>
      <c r="AB2774" s="230">
        <v>51624.17</v>
      </c>
      <c r="AD2774" s="209" t="s">
        <v>17257</v>
      </c>
      <c r="AE2774" s="210">
        <v>9150</v>
      </c>
      <c r="AF2774" s="93"/>
      <c r="AG2774" s="201" t="s">
        <v>32677</v>
      </c>
      <c r="AH2774" s="202">
        <v>3347.12</v>
      </c>
      <c r="AJ2774" s="292"/>
      <c r="AK2774" s="293"/>
      <c r="AM2774" s="265" t="s">
        <v>57103</v>
      </c>
      <c r="AN2774" s="266">
        <v>18873.57</v>
      </c>
      <c r="AP2774" s="233" t="s">
        <v>12921</v>
      </c>
      <c r="AQ2774" s="234">
        <v>57984.69</v>
      </c>
      <c r="AS2774" s="211" t="s">
        <v>6971</v>
      </c>
      <c r="AT2774" s="212">
        <v>3996</v>
      </c>
    </row>
    <row r="2775" spans="5:46" x14ac:dyDescent="0.3">
      <c r="E2775" s="271" t="s">
        <v>56986</v>
      </c>
      <c r="F2775" s="271"/>
      <c r="G2775" s="272">
        <v>53096.27</v>
      </c>
      <c r="I2775" s="227" t="s">
        <v>12845</v>
      </c>
      <c r="J2775" s="227"/>
      <c r="K2775" s="228">
        <v>233250</v>
      </c>
      <c r="M2775" s="205" t="s">
        <v>3270</v>
      </c>
      <c r="N2775" s="205"/>
      <c r="O2775" s="206">
        <v>205544.21</v>
      </c>
      <c r="U2775" s="309" t="s">
        <v>67503</v>
      </c>
      <c r="V2775" s="310">
        <v>8.5299999999999994</v>
      </c>
      <c r="X2775" s="267" t="s">
        <v>59523</v>
      </c>
      <c r="Y2775" s="268">
        <v>344.18</v>
      </c>
      <c r="AA2775" s="229" t="s">
        <v>17350</v>
      </c>
      <c r="AB2775" s="230">
        <v>5950.49</v>
      </c>
      <c r="AD2775" s="209" t="s">
        <v>17258</v>
      </c>
      <c r="AE2775" s="210">
        <v>29099</v>
      </c>
      <c r="AF2775" s="93"/>
      <c r="AG2775" s="201" t="s">
        <v>32678</v>
      </c>
      <c r="AH2775" s="202">
        <v>6716.74</v>
      </c>
      <c r="AJ2775" s="292"/>
      <c r="AK2775" s="293"/>
      <c r="AM2775" s="265" t="s">
        <v>57104</v>
      </c>
      <c r="AN2775" s="266">
        <v>53096.27</v>
      </c>
      <c r="AP2775" s="233" t="s">
        <v>12922</v>
      </c>
      <c r="AQ2775" s="234">
        <v>233250</v>
      </c>
      <c r="AS2775" s="211" t="s">
        <v>7184</v>
      </c>
      <c r="AT2775" s="212">
        <v>270</v>
      </c>
    </row>
    <row r="2776" spans="5:46" x14ac:dyDescent="0.3">
      <c r="E2776" s="271" t="s">
        <v>56987</v>
      </c>
      <c r="F2776" s="271"/>
      <c r="G2776" s="272">
        <v>13463.09</v>
      </c>
      <c r="I2776" s="227" t="s">
        <v>12846</v>
      </c>
      <c r="J2776" s="227"/>
      <c r="K2776" s="228">
        <v>15520.31</v>
      </c>
      <c r="M2776" s="205" t="s">
        <v>3271</v>
      </c>
      <c r="N2776" s="205"/>
      <c r="O2776" s="206">
        <v>31774.720000000001</v>
      </c>
      <c r="U2776" s="309" t="s">
        <v>59039</v>
      </c>
      <c r="V2776" s="310">
        <v>23204.61</v>
      </c>
      <c r="X2776" s="267" t="s">
        <v>51912</v>
      </c>
      <c r="Y2776" s="268">
        <v>61414.400000000001</v>
      </c>
      <c r="AA2776" s="229" t="s">
        <v>17351</v>
      </c>
      <c r="AB2776" s="230">
        <v>140</v>
      </c>
      <c r="AD2776" s="209" t="s">
        <v>17259</v>
      </c>
      <c r="AE2776" s="210">
        <v>33958.19</v>
      </c>
      <c r="AF2776" s="93"/>
      <c r="AG2776" s="201" t="s">
        <v>32679</v>
      </c>
      <c r="AH2776" s="202">
        <v>7453.04</v>
      </c>
      <c r="AJ2776" s="292"/>
      <c r="AK2776" s="293"/>
      <c r="AM2776" s="265" t="s">
        <v>57105</v>
      </c>
      <c r="AN2776" s="266">
        <v>13463.09</v>
      </c>
      <c r="AP2776" s="233" t="s">
        <v>12923</v>
      </c>
      <c r="AQ2776" s="234">
        <v>15520.31</v>
      </c>
      <c r="AS2776" s="211" t="s">
        <v>7461</v>
      </c>
      <c r="AT2776" s="212">
        <v>2715</v>
      </c>
    </row>
    <row r="2777" spans="5:46" x14ac:dyDescent="0.3">
      <c r="E2777" s="271" t="s">
        <v>56988</v>
      </c>
      <c r="F2777" s="271"/>
      <c r="G2777" s="272">
        <v>41685.440000000002</v>
      </c>
      <c r="I2777" s="227" t="s">
        <v>12847</v>
      </c>
      <c r="J2777" s="227"/>
      <c r="K2777" s="228">
        <v>71672</v>
      </c>
      <c r="M2777" s="205" t="s">
        <v>3399</v>
      </c>
      <c r="N2777" s="205"/>
      <c r="O2777" s="206">
        <v>41514</v>
      </c>
      <c r="U2777" s="309" t="s">
        <v>60356</v>
      </c>
      <c r="V2777" s="310">
        <v>57915.27</v>
      </c>
      <c r="X2777" s="267" t="s">
        <v>51913</v>
      </c>
      <c r="Y2777" s="268">
        <v>6278.02</v>
      </c>
      <c r="AA2777" s="229" t="s">
        <v>34698</v>
      </c>
      <c r="AB2777" s="230">
        <v>110310.54</v>
      </c>
      <c r="AD2777" s="209" t="s">
        <v>17260</v>
      </c>
      <c r="AE2777" s="210">
        <v>11787.73</v>
      </c>
      <c r="AF2777" s="93"/>
      <c r="AG2777" s="201" t="s">
        <v>32680</v>
      </c>
      <c r="AH2777" s="202">
        <v>59.28</v>
      </c>
      <c r="AJ2777" s="292"/>
      <c r="AK2777" s="293"/>
      <c r="AM2777" s="265" t="s">
        <v>57106</v>
      </c>
      <c r="AN2777" s="266">
        <v>41685.440000000002</v>
      </c>
      <c r="AP2777" s="233" t="s">
        <v>12924</v>
      </c>
      <c r="AQ2777" s="234">
        <v>71672</v>
      </c>
      <c r="AS2777" s="211" t="s">
        <v>7864</v>
      </c>
      <c r="AT2777" s="212">
        <v>451</v>
      </c>
    </row>
    <row r="2778" spans="5:46" x14ac:dyDescent="0.3">
      <c r="E2778" s="271" t="s">
        <v>56989</v>
      </c>
      <c r="F2778" s="271"/>
      <c r="G2778" s="272">
        <v>14314.73</v>
      </c>
      <c r="I2778" s="227" t="s">
        <v>12848</v>
      </c>
      <c r="J2778" s="227"/>
      <c r="K2778" s="228">
        <v>11993.48</v>
      </c>
      <c r="M2778" s="205" t="s">
        <v>3400</v>
      </c>
      <c r="N2778" s="205"/>
      <c r="O2778" s="206">
        <v>17406.82</v>
      </c>
      <c r="U2778" s="309" t="s">
        <v>56018</v>
      </c>
      <c r="V2778" s="310">
        <v>33625.5</v>
      </c>
      <c r="X2778" s="267" t="s">
        <v>17494</v>
      </c>
      <c r="Y2778" s="268">
        <v>10794.8</v>
      </c>
      <c r="AA2778" s="229" t="s">
        <v>17353</v>
      </c>
      <c r="AB2778" s="230">
        <v>87247.33</v>
      </c>
      <c r="AD2778" s="209" t="s">
        <v>17261</v>
      </c>
      <c r="AE2778" s="210">
        <v>901.75</v>
      </c>
      <c r="AF2778" s="93"/>
      <c r="AG2778" s="201" t="s">
        <v>32681</v>
      </c>
      <c r="AH2778" s="202">
        <v>206.98</v>
      </c>
      <c r="AJ2778" s="292"/>
      <c r="AK2778" s="293"/>
      <c r="AM2778" s="265" t="s">
        <v>57107</v>
      </c>
      <c r="AN2778" s="266">
        <v>14314.73</v>
      </c>
      <c r="AP2778" s="233" t="s">
        <v>12925</v>
      </c>
      <c r="AQ2778" s="234">
        <v>11993.48</v>
      </c>
      <c r="AS2778" s="211" t="s">
        <v>8113</v>
      </c>
      <c r="AT2778" s="212">
        <v>357</v>
      </c>
    </row>
    <row r="2779" spans="5:46" x14ac:dyDescent="0.3">
      <c r="E2779" s="271" t="s">
        <v>56990</v>
      </c>
      <c r="F2779" s="271"/>
      <c r="G2779" s="272">
        <v>43690.38</v>
      </c>
      <c r="I2779" s="227" t="s">
        <v>39677</v>
      </c>
      <c r="J2779" s="227"/>
      <c r="K2779" s="228">
        <v>1886.56</v>
      </c>
      <c r="M2779" s="205" t="s">
        <v>4155</v>
      </c>
      <c r="N2779" s="205"/>
      <c r="O2779" s="206">
        <v>7729.65</v>
      </c>
      <c r="U2779" s="309" t="s">
        <v>67504</v>
      </c>
      <c r="V2779" s="310">
        <v>6514.75</v>
      </c>
      <c r="X2779" s="267" t="s">
        <v>33275</v>
      </c>
      <c r="Y2779" s="268">
        <v>22637.15</v>
      </c>
      <c r="AA2779" s="229" t="s">
        <v>46754</v>
      </c>
      <c r="AB2779" s="230">
        <v>-8731.11</v>
      </c>
      <c r="AD2779" s="209" t="s">
        <v>17262</v>
      </c>
      <c r="AE2779" s="210">
        <v>15.32</v>
      </c>
      <c r="AF2779" s="93"/>
      <c r="AG2779" s="201" t="s">
        <v>32682</v>
      </c>
      <c r="AH2779" s="202">
        <v>712.16</v>
      </c>
      <c r="AJ2779" s="292"/>
      <c r="AK2779" s="293"/>
      <c r="AM2779" s="265" t="s">
        <v>57108</v>
      </c>
      <c r="AN2779" s="266">
        <v>43690.38</v>
      </c>
      <c r="AP2779" s="233" t="s">
        <v>39874</v>
      </c>
      <c r="AQ2779" s="234">
        <v>1886.56</v>
      </c>
      <c r="AS2779" s="211" t="s">
        <v>8770</v>
      </c>
      <c r="AT2779" s="212">
        <v>2000</v>
      </c>
    </row>
    <row r="2780" spans="5:46" x14ac:dyDescent="0.3">
      <c r="E2780" s="271" t="s">
        <v>56991</v>
      </c>
      <c r="F2780" s="271"/>
      <c r="G2780" s="272">
        <v>200631.76</v>
      </c>
      <c r="I2780" s="227" t="s">
        <v>39679</v>
      </c>
      <c r="J2780" s="227"/>
      <c r="K2780" s="228">
        <v>5583.65</v>
      </c>
      <c r="M2780" s="205" t="s">
        <v>3272</v>
      </c>
      <c r="N2780" s="205"/>
      <c r="O2780" s="206">
        <v>888507.1</v>
      </c>
      <c r="U2780" s="309" t="s">
        <v>47935</v>
      </c>
      <c r="V2780" s="310">
        <v>356.2</v>
      </c>
      <c r="X2780" s="267" t="s">
        <v>55909</v>
      </c>
      <c r="Y2780" s="268">
        <v>3176.4</v>
      </c>
      <c r="AA2780" s="229" t="s">
        <v>44564</v>
      </c>
      <c r="AB2780" s="230">
        <v>665.9</v>
      </c>
      <c r="AD2780" s="209" t="s">
        <v>17263</v>
      </c>
      <c r="AE2780" s="210">
        <v>17046</v>
      </c>
      <c r="AF2780" s="93"/>
      <c r="AG2780" s="201" t="s">
        <v>32683</v>
      </c>
      <c r="AH2780" s="202">
        <v>2889.7</v>
      </c>
      <c r="AJ2780" s="292"/>
      <c r="AK2780" s="293"/>
      <c r="AM2780" s="265" t="s">
        <v>57109</v>
      </c>
      <c r="AN2780" s="266">
        <v>200631.76</v>
      </c>
      <c r="AP2780" s="233" t="s">
        <v>39876</v>
      </c>
      <c r="AQ2780" s="234">
        <v>5583.65</v>
      </c>
      <c r="AS2780" s="211" t="s">
        <v>9051</v>
      </c>
      <c r="AT2780" s="212">
        <v>1777</v>
      </c>
    </row>
    <row r="2781" spans="5:46" x14ac:dyDescent="0.3">
      <c r="E2781" s="271" t="s">
        <v>56992</v>
      </c>
      <c r="F2781" s="271"/>
      <c r="G2781" s="272">
        <v>12781.07</v>
      </c>
      <c r="I2781" s="227" t="s">
        <v>39680</v>
      </c>
      <c r="J2781" s="227"/>
      <c r="K2781" s="228">
        <v>86.4</v>
      </c>
      <c r="M2781" s="205" t="s">
        <v>3401</v>
      </c>
      <c r="N2781" s="205"/>
      <c r="O2781" s="206">
        <v>3557830.26</v>
      </c>
      <c r="U2781" s="309" t="s">
        <v>59561</v>
      </c>
      <c r="V2781" s="310">
        <v>14505.05</v>
      </c>
      <c r="X2781" s="267" t="s">
        <v>34708</v>
      </c>
      <c r="Y2781" s="268">
        <v>33138.75</v>
      </c>
      <c r="AA2781" s="229" t="s">
        <v>42254</v>
      </c>
      <c r="AB2781" s="230">
        <v>21747.1</v>
      </c>
      <c r="AD2781" s="209" t="s">
        <v>17264</v>
      </c>
      <c r="AE2781" s="210">
        <v>18923</v>
      </c>
      <c r="AF2781" s="93"/>
      <c r="AG2781" s="201" t="s">
        <v>32684</v>
      </c>
      <c r="AH2781" s="202">
        <v>47036.98</v>
      </c>
      <c r="AJ2781" s="292"/>
      <c r="AK2781" s="293"/>
      <c r="AM2781" s="265" t="s">
        <v>57110</v>
      </c>
      <c r="AN2781" s="266">
        <v>12781.07</v>
      </c>
      <c r="AP2781" s="233" t="s">
        <v>39877</v>
      </c>
      <c r="AQ2781" s="234">
        <v>86.4</v>
      </c>
      <c r="AS2781" s="211" t="s">
        <v>10529</v>
      </c>
      <c r="AT2781" s="212">
        <v>26747</v>
      </c>
    </row>
    <row r="2782" spans="5:46" x14ac:dyDescent="0.3">
      <c r="E2782" s="271" t="s">
        <v>56993</v>
      </c>
      <c r="F2782" s="271"/>
      <c r="G2782" s="272">
        <v>22029.4</v>
      </c>
      <c r="I2782" s="227" t="s">
        <v>39681</v>
      </c>
      <c r="J2782" s="227"/>
      <c r="K2782" s="228">
        <v>17515.36</v>
      </c>
      <c r="M2782" s="205" t="s">
        <v>3402</v>
      </c>
      <c r="N2782" s="205"/>
      <c r="O2782" s="206">
        <v>14310.42</v>
      </c>
      <c r="U2782" s="309" t="s">
        <v>49856</v>
      </c>
      <c r="V2782" s="310">
        <v>4697.8999999999996</v>
      </c>
      <c r="X2782" s="267" t="s">
        <v>17495</v>
      </c>
      <c r="Y2782" s="268">
        <v>20071.88</v>
      </c>
      <c r="AA2782" s="229" t="s">
        <v>44565</v>
      </c>
      <c r="AB2782" s="230">
        <v>668.16</v>
      </c>
      <c r="AD2782" s="209" t="s">
        <v>17265</v>
      </c>
      <c r="AE2782" s="210">
        <v>1652</v>
      </c>
      <c r="AF2782" s="93"/>
      <c r="AG2782" s="201" t="s">
        <v>26625</v>
      </c>
      <c r="AH2782" s="202">
        <v>3347.12</v>
      </c>
      <c r="AJ2782" s="292"/>
      <c r="AK2782" s="293"/>
      <c r="AM2782" s="265" t="s">
        <v>57111</v>
      </c>
      <c r="AN2782" s="266">
        <v>22029.4</v>
      </c>
      <c r="AP2782" s="233" t="s">
        <v>39879</v>
      </c>
      <c r="AQ2782" s="234">
        <v>17515.36</v>
      </c>
      <c r="AS2782" s="211" t="s">
        <v>9548</v>
      </c>
      <c r="AT2782" s="212">
        <v>998</v>
      </c>
    </row>
    <row r="2783" spans="5:46" x14ac:dyDescent="0.3">
      <c r="E2783" s="271" t="s">
        <v>56994</v>
      </c>
      <c r="F2783" s="271"/>
      <c r="G2783" s="272">
        <v>28095.19</v>
      </c>
      <c r="I2783" s="227" t="s">
        <v>39683</v>
      </c>
      <c r="J2783" s="227"/>
      <c r="K2783" s="228">
        <v>454.17</v>
      </c>
      <c r="M2783" s="205" t="s">
        <v>3403</v>
      </c>
      <c r="N2783" s="205"/>
      <c r="O2783" s="206">
        <v>20883.560000000001</v>
      </c>
      <c r="U2783" s="309" t="s">
        <v>33433</v>
      </c>
      <c r="V2783" s="310">
        <v>13783.75</v>
      </c>
      <c r="X2783" s="267" t="s">
        <v>33276</v>
      </c>
      <c r="Y2783" s="268">
        <v>165</v>
      </c>
      <c r="AA2783" s="229" t="s">
        <v>36113</v>
      </c>
      <c r="AB2783" s="230">
        <v>21584.639999999999</v>
      </c>
      <c r="AD2783" s="209" t="s">
        <v>17266</v>
      </c>
      <c r="AE2783" s="210">
        <v>2293.9</v>
      </c>
      <c r="AF2783" s="93"/>
      <c r="AG2783" s="201" t="s">
        <v>26626</v>
      </c>
      <c r="AH2783" s="202">
        <v>6716.74</v>
      </c>
      <c r="AJ2783" s="292"/>
      <c r="AK2783" s="293"/>
      <c r="AM2783" s="265" t="s">
        <v>57112</v>
      </c>
      <c r="AN2783" s="266">
        <v>28095.19</v>
      </c>
      <c r="AP2783" s="233" t="s">
        <v>39881</v>
      </c>
      <c r="AQ2783" s="234">
        <v>454.17</v>
      </c>
      <c r="AS2783" s="211" t="s">
        <v>11149</v>
      </c>
      <c r="AT2783" s="212">
        <v>7732.5</v>
      </c>
    </row>
    <row r="2784" spans="5:46" x14ac:dyDescent="0.3">
      <c r="E2784" s="271" t="s">
        <v>56995</v>
      </c>
      <c r="F2784" s="271"/>
      <c r="G2784" s="272">
        <v>15215.42</v>
      </c>
      <c r="I2784" s="227" t="s">
        <v>39684</v>
      </c>
      <c r="J2784" s="227"/>
      <c r="K2784" s="228">
        <v>21008.26</v>
      </c>
      <c r="M2784" s="205" t="s">
        <v>3404</v>
      </c>
      <c r="N2784" s="205"/>
      <c r="O2784" s="206">
        <v>303343.05</v>
      </c>
      <c r="U2784" s="309" t="s">
        <v>33434</v>
      </c>
      <c r="V2784" s="310">
        <v>1029.8800000000001</v>
      </c>
      <c r="X2784" s="267" t="s">
        <v>17496</v>
      </c>
      <c r="Y2784" s="268">
        <v>8302.19</v>
      </c>
      <c r="AA2784" s="229" t="s">
        <v>46755</v>
      </c>
      <c r="AB2784" s="230">
        <v>850</v>
      </c>
      <c r="AD2784" s="209" t="s">
        <v>17267</v>
      </c>
      <c r="AE2784" s="210">
        <v>358.75</v>
      </c>
      <c r="AF2784" s="93"/>
      <c r="AG2784" s="201" t="s">
        <v>32685</v>
      </c>
      <c r="AH2784" s="202">
        <v>7453.04</v>
      </c>
      <c r="AJ2784" s="292"/>
      <c r="AK2784" s="293"/>
      <c r="AM2784" s="265" t="s">
        <v>57113</v>
      </c>
      <c r="AN2784" s="266">
        <v>15215.42</v>
      </c>
      <c r="AP2784" s="233" t="s">
        <v>39882</v>
      </c>
      <c r="AQ2784" s="234">
        <v>21008.26</v>
      </c>
      <c r="AS2784" s="211" t="s">
        <v>11376</v>
      </c>
      <c r="AT2784" s="212">
        <v>1800</v>
      </c>
    </row>
    <row r="2785" spans="5:46" x14ac:dyDescent="0.3">
      <c r="E2785" s="271" t="s">
        <v>56996</v>
      </c>
      <c r="F2785" s="271"/>
      <c r="G2785" s="272">
        <v>145537.24</v>
      </c>
      <c r="I2785" s="227" t="s">
        <v>39685</v>
      </c>
      <c r="J2785" s="227"/>
      <c r="K2785" s="228">
        <v>22096.07</v>
      </c>
      <c r="M2785" s="205" t="s">
        <v>3405</v>
      </c>
      <c r="N2785" s="205"/>
      <c r="O2785" s="206">
        <v>922711.5</v>
      </c>
      <c r="U2785" s="309" t="s">
        <v>57388</v>
      </c>
      <c r="V2785" s="310">
        <v>186.01</v>
      </c>
      <c r="X2785" s="267" t="s">
        <v>17497</v>
      </c>
      <c r="Y2785" s="268">
        <v>432.32</v>
      </c>
      <c r="AA2785" s="229" t="s">
        <v>36114</v>
      </c>
      <c r="AB2785" s="230">
        <v>59760.02</v>
      </c>
      <c r="AD2785" s="209" t="s">
        <v>17268</v>
      </c>
      <c r="AE2785" s="210">
        <v>27.45</v>
      </c>
      <c r="AF2785" s="93"/>
      <c r="AG2785" s="201" t="s">
        <v>32686</v>
      </c>
      <c r="AH2785" s="202">
        <v>59.28</v>
      </c>
      <c r="AJ2785" s="292"/>
      <c r="AK2785" s="293"/>
      <c r="AM2785" s="265" t="s">
        <v>57114</v>
      </c>
      <c r="AN2785" s="266">
        <v>145537.24</v>
      </c>
      <c r="AP2785" s="233" t="s">
        <v>39883</v>
      </c>
      <c r="AQ2785" s="234">
        <v>22096.07</v>
      </c>
      <c r="AS2785" s="211" t="s">
        <v>11632</v>
      </c>
      <c r="AT2785" s="212">
        <v>13180</v>
      </c>
    </row>
    <row r="2786" spans="5:46" x14ac:dyDescent="0.3">
      <c r="E2786" s="271" t="s">
        <v>56997</v>
      </c>
      <c r="F2786" s="271"/>
      <c r="G2786" s="272">
        <v>53700.98</v>
      </c>
      <c r="I2786" s="227" t="s">
        <v>39686</v>
      </c>
      <c r="J2786" s="227"/>
      <c r="K2786" s="228">
        <v>13639.2</v>
      </c>
      <c r="M2786" s="205" t="s">
        <v>3273</v>
      </c>
      <c r="N2786" s="205"/>
      <c r="O2786" s="206">
        <v>7681</v>
      </c>
      <c r="U2786" s="309" t="s">
        <v>59040</v>
      </c>
      <c r="V2786" s="310">
        <v>967.84</v>
      </c>
      <c r="X2786" s="267" t="s">
        <v>17498</v>
      </c>
      <c r="Y2786" s="268">
        <v>6000</v>
      </c>
      <c r="AA2786" s="229" t="s">
        <v>36115</v>
      </c>
      <c r="AB2786" s="230">
        <v>3891.53</v>
      </c>
      <c r="AD2786" s="209" t="s">
        <v>17269</v>
      </c>
      <c r="AE2786" s="210">
        <v>234.5</v>
      </c>
      <c r="AF2786" s="93"/>
      <c r="AG2786" s="201" t="s">
        <v>26627</v>
      </c>
      <c r="AH2786" s="202">
        <v>206.98</v>
      </c>
      <c r="AJ2786" s="292"/>
      <c r="AK2786" s="293"/>
      <c r="AM2786" s="265" t="s">
        <v>57115</v>
      </c>
      <c r="AN2786" s="266">
        <v>53700.98</v>
      </c>
      <c r="AP2786" s="233" t="s">
        <v>39884</v>
      </c>
      <c r="AQ2786" s="234">
        <v>13639.2</v>
      </c>
      <c r="AS2786" s="211" t="s">
        <v>9954</v>
      </c>
      <c r="AT2786" s="212">
        <v>62023.5</v>
      </c>
    </row>
    <row r="2787" spans="5:46" x14ac:dyDescent="0.3">
      <c r="E2787" s="271" t="s">
        <v>56998</v>
      </c>
      <c r="F2787" s="271"/>
      <c r="G2787" s="272">
        <v>16270.6</v>
      </c>
      <c r="I2787" s="227" t="s">
        <v>39687</v>
      </c>
      <c r="J2787" s="227"/>
      <c r="K2787" s="228">
        <v>14131.11</v>
      </c>
      <c r="M2787" s="205" t="s">
        <v>4156</v>
      </c>
      <c r="N2787" s="205"/>
      <c r="O2787" s="206">
        <v>7947.77</v>
      </c>
      <c r="U2787" s="309" t="s">
        <v>55086</v>
      </c>
      <c r="V2787" s="310">
        <v>23.93</v>
      </c>
      <c r="X2787" s="267" t="s">
        <v>51914</v>
      </c>
      <c r="Y2787" s="268">
        <v>3093.09</v>
      </c>
      <c r="AA2787" s="229" t="s">
        <v>36116</v>
      </c>
      <c r="AB2787" s="230">
        <v>13954.82</v>
      </c>
      <c r="AD2787" s="209" t="s">
        <v>17270</v>
      </c>
      <c r="AE2787" s="210">
        <v>690</v>
      </c>
      <c r="AF2787" s="93"/>
      <c r="AG2787" s="201" t="s">
        <v>26629</v>
      </c>
      <c r="AH2787" s="202">
        <v>712.16</v>
      </c>
      <c r="AJ2787" s="292"/>
      <c r="AK2787" s="293"/>
      <c r="AM2787" s="265" t="s">
        <v>57116</v>
      </c>
      <c r="AN2787" s="266">
        <v>16270.6</v>
      </c>
      <c r="AP2787" s="233" t="s">
        <v>39885</v>
      </c>
      <c r="AQ2787" s="234">
        <v>14131.11</v>
      </c>
      <c r="AS2787" s="211" t="s">
        <v>6972</v>
      </c>
      <c r="AT2787" s="212">
        <v>1379</v>
      </c>
    </row>
    <row r="2788" spans="5:46" x14ac:dyDescent="0.3">
      <c r="E2788" s="271" t="s">
        <v>56999</v>
      </c>
      <c r="F2788" s="271"/>
      <c r="G2788" s="272">
        <v>112912.92</v>
      </c>
      <c r="I2788" s="227" t="s">
        <v>39688</v>
      </c>
      <c r="J2788" s="227"/>
      <c r="K2788" s="228">
        <v>8824.42</v>
      </c>
      <c r="M2788" s="205" t="s">
        <v>3274</v>
      </c>
      <c r="N2788" s="205"/>
      <c r="O2788" s="206">
        <v>1059338.74</v>
      </c>
      <c r="U2788" s="309" t="s">
        <v>34946</v>
      </c>
      <c r="V2788" s="310">
        <v>3303.7</v>
      </c>
      <c r="X2788" s="267" t="s">
        <v>49738</v>
      </c>
      <c r="Y2788" s="268">
        <v>-4643.93</v>
      </c>
      <c r="AA2788" s="229" t="s">
        <v>36117</v>
      </c>
      <c r="AB2788" s="230">
        <v>5916.21</v>
      </c>
      <c r="AD2788" s="209" t="s">
        <v>17271</v>
      </c>
      <c r="AE2788" s="210">
        <v>44.97</v>
      </c>
      <c r="AF2788" s="93"/>
      <c r="AG2788" s="201" t="s">
        <v>26630</v>
      </c>
      <c r="AH2788" s="202">
        <v>2889.7</v>
      </c>
      <c r="AJ2788" s="292"/>
      <c r="AK2788" s="293"/>
      <c r="AM2788" s="265" t="s">
        <v>57117</v>
      </c>
      <c r="AN2788" s="266">
        <v>112912.92</v>
      </c>
      <c r="AP2788" s="233" t="s">
        <v>39886</v>
      </c>
      <c r="AQ2788" s="234">
        <v>8824.42</v>
      </c>
      <c r="AS2788" s="211" t="s">
        <v>8389</v>
      </c>
      <c r="AT2788" s="212">
        <v>7221</v>
      </c>
    </row>
    <row r="2789" spans="5:46" x14ac:dyDescent="0.3">
      <c r="E2789" s="271" t="s">
        <v>57000</v>
      </c>
      <c r="F2789" s="271"/>
      <c r="G2789" s="272">
        <v>36836.03</v>
      </c>
      <c r="I2789" s="227" t="s">
        <v>39689</v>
      </c>
      <c r="J2789" s="227"/>
      <c r="K2789" s="228">
        <v>6109</v>
      </c>
      <c r="M2789" s="205" t="s">
        <v>3275</v>
      </c>
      <c r="N2789" s="205"/>
      <c r="O2789" s="206">
        <v>75081.91</v>
      </c>
      <c r="U2789" s="309" t="s">
        <v>67505</v>
      </c>
      <c r="V2789" s="310">
        <v>1437</v>
      </c>
      <c r="X2789" s="267" t="s">
        <v>57310</v>
      </c>
      <c r="Y2789" s="268">
        <v>658000</v>
      </c>
      <c r="AA2789" s="229" t="s">
        <v>44566</v>
      </c>
      <c r="AB2789" s="230">
        <v>296.97000000000003</v>
      </c>
      <c r="AD2789" s="209" t="s">
        <v>17272</v>
      </c>
      <c r="AE2789" s="210">
        <v>897</v>
      </c>
      <c r="AF2789" s="93"/>
      <c r="AG2789" s="201" t="s">
        <v>14155</v>
      </c>
      <c r="AH2789" s="202">
        <v>61150.62</v>
      </c>
      <c r="AJ2789" s="292"/>
      <c r="AK2789" s="293"/>
      <c r="AM2789" s="265" t="s">
        <v>57118</v>
      </c>
      <c r="AN2789" s="266">
        <v>36836.03</v>
      </c>
      <c r="AP2789" s="233" t="s">
        <v>39887</v>
      </c>
      <c r="AQ2789" s="234">
        <v>6109</v>
      </c>
      <c r="AS2789" s="211" t="s">
        <v>9052</v>
      </c>
      <c r="AT2789" s="212">
        <v>3919</v>
      </c>
    </row>
    <row r="2790" spans="5:46" x14ac:dyDescent="0.3">
      <c r="E2790" s="271" t="s">
        <v>57001</v>
      </c>
      <c r="F2790" s="271"/>
      <c r="G2790" s="272">
        <v>32903.82</v>
      </c>
      <c r="I2790" s="227" t="s">
        <v>39690</v>
      </c>
      <c r="J2790" s="227"/>
      <c r="K2790" s="228">
        <v>1217.8</v>
      </c>
      <c r="M2790" s="205" t="s">
        <v>3276</v>
      </c>
      <c r="N2790" s="205"/>
      <c r="O2790" s="206">
        <v>1587481.31</v>
      </c>
      <c r="U2790" s="309" t="s">
        <v>48832</v>
      </c>
      <c r="V2790" s="310">
        <v>45757</v>
      </c>
      <c r="X2790" s="267" t="s">
        <v>54955</v>
      </c>
      <c r="Y2790" s="268">
        <v>26755.31</v>
      </c>
      <c r="AA2790" s="229" t="s">
        <v>44567</v>
      </c>
      <c r="AB2790" s="230">
        <v>2648.95</v>
      </c>
      <c r="AD2790" s="209" t="s">
        <v>17273</v>
      </c>
      <c r="AE2790" s="210">
        <v>1779.78</v>
      </c>
      <c r="AF2790" s="93"/>
      <c r="AG2790" s="201" t="s">
        <v>14156</v>
      </c>
      <c r="AH2790" s="202">
        <v>4677.8</v>
      </c>
      <c r="AJ2790" s="292"/>
      <c r="AK2790" s="293"/>
      <c r="AM2790" s="265" t="s">
        <v>57119</v>
      </c>
      <c r="AN2790" s="266">
        <v>32903.82</v>
      </c>
      <c r="AP2790" s="233" t="s">
        <v>39888</v>
      </c>
      <c r="AQ2790" s="234">
        <v>1217.8</v>
      </c>
      <c r="AS2790" s="211" t="s">
        <v>9366</v>
      </c>
      <c r="AT2790" s="212">
        <v>50901.919999999998</v>
      </c>
    </row>
    <row r="2791" spans="5:46" x14ac:dyDescent="0.3">
      <c r="E2791" s="271" t="s">
        <v>43496</v>
      </c>
      <c r="F2791" s="271"/>
      <c r="G2791" s="272">
        <v>327.5</v>
      </c>
      <c r="I2791" s="227" t="s">
        <v>39693</v>
      </c>
      <c r="J2791" s="227"/>
      <c r="K2791" s="228">
        <v>1093.19</v>
      </c>
      <c r="M2791" s="205" t="s">
        <v>3406</v>
      </c>
      <c r="N2791" s="205"/>
      <c r="O2791" s="206">
        <v>41157</v>
      </c>
      <c r="U2791" s="309" t="s">
        <v>33436</v>
      </c>
      <c r="V2791" s="310">
        <v>27499.98</v>
      </c>
      <c r="X2791" s="267" t="s">
        <v>54956</v>
      </c>
      <c r="Y2791" s="268">
        <v>2355.25</v>
      </c>
      <c r="AA2791" s="229" t="s">
        <v>38942</v>
      </c>
      <c r="AB2791" s="230">
        <v>36075.300000000003</v>
      </c>
      <c r="AD2791" s="209" t="s">
        <v>17274</v>
      </c>
      <c r="AE2791" s="210">
        <v>7488</v>
      </c>
      <c r="AF2791" s="93"/>
      <c r="AG2791" s="201" t="s">
        <v>14157</v>
      </c>
      <c r="AH2791" s="202">
        <v>2060.5</v>
      </c>
      <c r="AJ2791" s="292"/>
      <c r="AK2791" s="293"/>
      <c r="AM2791" s="265" t="s">
        <v>43515</v>
      </c>
      <c r="AN2791" s="266">
        <v>327.5</v>
      </c>
      <c r="AP2791" s="233" t="s">
        <v>39891</v>
      </c>
      <c r="AQ2791" s="234">
        <v>1093.19</v>
      </c>
      <c r="AS2791" s="211" t="s">
        <v>9955</v>
      </c>
      <c r="AT2791" s="212">
        <v>63420.92</v>
      </c>
    </row>
    <row r="2792" spans="5:46" x14ac:dyDescent="0.3">
      <c r="E2792" s="271" t="s">
        <v>43498</v>
      </c>
      <c r="F2792" s="271"/>
      <c r="G2792" s="272">
        <v>118094.31</v>
      </c>
      <c r="I2792" s="227" t="s">
        <v>39694</v>
      </c>
      <c r="J2792" s="227"/>
      <c r="K2792" s="228">
        <v>4134.6499999999996</v>
      </c>
      <c r="M2792" s="205" t="s">
        <v>3277</v>
      </c>
      <c r="N2792" s="205"/>
      <c r="O2792" s="206">
        <v>1090862.19</v>
      </c>
      <c r="U2792" s="309" t="s">
        <v>67506</v>
      </c>
      <c r="V2792" s="310">
        <v>59775</v>
      </c>
      <c r="X2792" s="267" t="s">
        <v>64089</v>
      </c>
      <c r="Y2792" s="268">
        <v>348.5</v>
      </c>
      <c r="AA2792" s="229" t="s">
        <v>38943</v>
      </c>
      <c r="AB2792" s="230">
        <v>2759.88</v>
      </c>
      <c r="AD2792" s="209" t="s">
        <v>17275</v>
      </c>
      <c r="AE2792" s="210">
        <v>572.84</v>
      </c>
      <c r="AF2792" s="93"/>
      <c r="AG2792" s="201" t="s">
        <v>14158</v>
      </c>
      <c r="AH2792" s="202">
        <v>14742.01</v>
      </c>
      <c r="AJ2792" s="292"/>
      <c r="AK2792" s="293"/>
      <c r="AM2792" s="265" t="s">
        <v>43519</v>
      </c>
      <c r="AN2792" s="266">
        <v>118094.31</v>
      </c>
      <c r="AP2792" s="233" t="s">
        <v>39892</v>
      </c>
      <c r="AQ2792" s="234">
        <v>4134.6499999999996</v>
      </c>
      <c r="AS2792" s="211" t="s">
        <v>6784</v>
      </c>
      <c r="AT2792" s="212">
        <v>74075.86</v>
      </c>
    </row>
    <row r="2793" spans="5:46" x14ac:dyDescent="0.3">
      <c r="E2793" s="271" t="s">
        <v>43499</v>
      </c>
      <c r="F2793" s="271"/>
      <c r="G2793" s="272">
        <v>5845.5</v>
      </c>
      <c r="I2793" s="227" t="s">
        <v>39695</v>
      </c>
      <c r="J2793" s="227"/>
      <c r="K2793" s="228">
        <v>362.38</v>
      </c>
      <c r="M2793" s="205" t="s">
        <v>3278</v>
      </c>
      <c r="N2793" s="205"/>
      <c r="O2793" s="206">
        <v>637323.62</v>
      </c>
      <c r="U2793" s="309" t="s">
        <v>67507</v>
      </c>
      <c r="V2793" s="310">
        <v>34080</v>
      </c>
      <c r="X2793" s="267" t="s">
        <v>64090</v>
      </c>
      <c r="Y2793" s="268">
        <v>5912.5</v>
      </c>
      <c r="AA2793" s="229" t="s">
        <v>46756</v>
      </c>
      <c r="AB2793" s="230">
        <v>237.8</v>
      </c>
      <c r="AD2793" s="209" t="s">
        <v>17276</v>
      </c>
      <c r="AE2793" s="210">
        <v>5200</v>
      </c>
      <c r="AF2793" s="93"/>
      <c r="AG2793" s="201" t="s">
        <v>14159</v>
      </c>
      <c r="AH2793" s="202">
        <v>36307.019999999997</v>
      </c>
      <c r="AJ2793" s="292"/>
      <c r="AK2793" s="293"/>
      <c r="AM2793" s="265" t="s">
        <v>43520</v>
      </c>
      <c r="AN2793" s="266">
        <v>5845.5</v>
      </c>
      <c r="AP2793" s="233" t="s">
        <v>39893</v>
      </c>
      <c r="AQ2793" s="234">
        <v>362.38</v>
      </c>
      <c r="AS2793" s="211" t="s">
        <v>6973</v>
      </c>
      <c r="AT2793" s="212">
        <v>10464.719999999999</v>
      </c>
    </row>
    <row r="2794" spans="5:46" x14ac:dyDescent="0.3">
      <c r="E2794" s="271" t="s">
        <v>43500</v>
      </c>
      <c r="F2794" s="271"/>
      <c r="G2794" s="272">
        <v>1800</v>
      </c>
      <c r="I2794" s="227" t="s">
        <v>39696</v>
      </c>
      <c r="J2794" s="227"/>
      <c r="K2794" s="228">
        <v>2633.24</v>
      </c>
      <c r="M2794" s="205" t="s">
        <v>3407</v>
      </c>
      <c r="N2794" s="205"/>
      <c r="O2794" s="206">
        <v>576906.25</v>
      </c>
      <c r="U2794" s="309" t="s">
        <v>67508</v>
      </c>
      <c r="V2794" s="310">
        <v>42094.75</v>
      </c>
      <c r="X2794" s="267" t="s">
        <v>54957</v>
      </c>
      <c r="Y2794" s="268">
        <v>2705.95</v>
      </c>
      <c r="AA2794" s="229" t="s">
        <v>44568</v>
      </c>
      <c r="AB2794" s="230">
        <v>1212.1400000000001</v>
      </c>
      <c r="AD2794" s="209" t="s">
        <v>17277</v>
      </c>
      <c r="AE2794" s="210">
        <v>4296.0600000000004</v>
      </c>
      <c r="AF2794" s="93"/>
      <c r="AG2794" s="201" t="s">
        <v>14160</v>
      </c>
      <c r="AH2794" s="202">
        <v>15669.83</v>
      </c>
      <c r="AJ2794" s="292"/>
      <c r="AK2794" s="293"/>
      <c r="AM2794" s="265" t="s">
        <v>43521</v>
      </c>
      <c r="AN2794" s="266">
        <v>1800</v>
      </c>
      <c r="AP2794" s="233" t="s">
        <v>39894</v>
      </c>
      <c r="AQ2794" s="234">
        <v>2633.24</v>
      </c>
      <c r="AS2794" s="211" t="s">
        <v>7185</v>
      </c>
      <c r="AT2794" s="212">
        <v>2962</v>
      </c>
    </row>
    <row r="2795" spans="5:46" x14ac:dyDescent="0.3">
      <c r="E2795" s="271" t="s">
        <v>43501</v>
      </c>
      <c r="F2795" s="271"/>
      <c r="G2795" s="272">
        <v>909.6</v>
      </c>
      <c r="I2795" s="227" t="s">
        <v>39697</v>
      </c>
      <c r="J2795" s="227"/>
      <c r="K2795" s="228">
        <v>1936.4</v>
      </c>
      <c r="M2795" s="205" t="s">
        <v>3279</v>
      </c>
      <c r="N2795" s="205"/>
      <c r="O2795" s="206">
        <v>14177.63</v>
      </c>
      <c r="U2795" s="309" t="s">
        <v>33437</v>
      </c>
      <c r="V2795" s="310">
        <v>15558.14</v>
      </c>
      <c r="X2795" s="267" t="s">
        <v>54958</v>
      </c>
      <c r="Y2795" s="268">
        <v>8666.0300000000007</v>
      </c>
      <c r="AA2795" s="229" t="s">
        <v>51883</v>
      </c>
      <c r="AB2795" s="230">
        <v>6255.41</v>
      </c>
      <c r="AD2795" s="209" t="s">
        <v>17278</v>
      </c>
      <c r="AE2795" s="210">
        <v>3657</v>
      </c>
      <c r="AF2795" s="93"/>
      <c r="AG2795" s="201" t="s">
        <v>32687</v>
      </c>
      <c r="AH2795" s="202">
        <v>4084.17</v>
      </c>
      <c r="AJ2795" s="292"/>
      <c r="AK2795" s="293"/>
      <c r="AM2795" s="265" t="s">
        <v>43522</v>
      </c>
      <c r="AN2795" s="266">
        <v>909.6</v>
      </c>
      <c r="AP2795" s="233" t="s">
        <v>39895</v>
      </c>
      <c r="AQ2795" s="234">
        <v>1936.4</v>
      </c>
      <c r="AS2795" s="211" t="s">
        <v>7462</v>
      </c>
      <c r="AT2795" s="212">
        <v>58595</v>
      </c>
    </row>
    <row r="2796" spans="5:46" x14ac:dyDescent="0.3">
      <c r="E2796" s="271" t="s">
        <v>43505</v>
      </c>
      <c r="F2796" s="271"/>
      <c r="G2796" s="272">
        <v>54481</v>
      </c>
      <c r="I2796" s="227" t="s">
        <v>39698</v>
      </c>
      <c r="J2796" s="227"/>
      <c r="K2796" s="228">
        <v>20000</v>
      </c>
      <c r="M2796" s="205" t="s">
        <v>3280</v>
      </c>
      <c r="N2796" s="205"/>
      <c r="O2796" s="206">
        <v>681912.84</v>
      </c>
      <c r="U2796" s="309" t="s">
        <v>56020</v>
      </c>
      <c r="V2796" s="310">
        <v>1400.21</v>
      </c>
      <c r="X2796" s="267" t="s">
        <v>64091</v>
      </c>
      <c r="Y2796" s="268">
        <v>2031.7</v>
      </c>
      <c r="AA2796" s="229" t="s">
        <v>17358</v>
      </c>
      <c r="AB2796" s="230">
        <v>864277.91</v>
      </c>
      <c r="AD2796" s="209" t="s">
        <v>17279</v>
      </c>
      <c r="AE2796" s="210">
        <v>19634.48</v>
      </c>
      <c r="AF2796" s="93"/>
      <c r="AG2796" s="201" t="s">
        <v>32688</v>
      </c>
      <c r="AH2796" s="202">
        <v>141521.38</v>
      </c>
      <c r="AJ2796" s="292"/>
      <c r="AK2796" s="293"/>
      <c r="AM2796" s="265" t="s">
        <v>43526</v>
      </c>
      <c r="AN2796" s="266">
        <v>54481</v>
      </c>
      <c r="AP2796" s="233" t="s">
        <v>39896</v>
      </c>
      <c r="AQ2796" s="234">
        <v>20000</v>
      </c>
      <c r="AS2796" s="211" t="s">
        <v>7865</v>
      </c>
      <c r="AT2796" s="212">
        <v>10305.39</v>
      </c>
    </row>
    <row r="2797" spans="5:46" x14ac:dyDescent="0.3">
      <c r="E2797" s="271" t="s">
        <v>43506</v>
      </c>
      <c r="F2797" s="271"/>
      <c r="G2797" s="272">
        <v>21600</v>
      </c>
      <c r="I2797" s="227" t="s">
        <v>39699</v>
      </c>
      <c r="J2797" s="227"/>
      <c r="K2797" s="228">
        <v>529.98</v>
      </c>
      <c r="M2797" s="205" t="s">
        <v>3281</v>
      </c>
      <c r="N2797" s="205"/>
      <c r="O2797" s="206">
        <v>26441306.34</v>
      </c>
      <c r="U2797" s="309" t="s">
        <v>39099</v>
      </c>
      <c r="V2797" s="310">
        <v>19946.04</v>
      </c>
      <c r="X2797" s="267" t="s">
        <v>57311</v>
      </c>
      <c r="Y2797" s="268">
        <v>2980</v>
      </c>
      <c r="AA2797" s="229" t="s">
        <v>17359</v>
      </c>
      <c r="AB2797" s="230">
        <v>73279.12</v>
      </c>
      <c r="AD2797" s="209" t="s">
        <v>17280</v>
      </c>
      <c r="AE2797" s="210">
        <v>1502.04</v>
      </c>
      <c r="AF2797" s="93"/>
      <c r="AG2797" s="201" t="s">
        <v>32689</v>
      </c>
      <c r="AH2797" s="202">
        <v>2993.05</v>
      </c>
      <c r="AJ2797" s="292"/>
      <c r="AK2797" s="293"/>
      <c r="AM2797" s="265" t="s">
        <v>43527</v>
      </c>
      <c r="AN2797" s="266">
        <v>21600</v>
      </c>
      <c r="AP2797" s="233" t="s">
        <v>39897</v>
      </c>
      <c r="AQ2797" s="234">
        <v>529.98</v>
      </c>
      <c r="AS2797" s="211" t="s">
        <v>7972</v>
      </c>
      <c r="AT2797" s="212">
        <v>11415</v>
      </c>
    </row>
    <row r="2798" spans="5:46" x14ac:dyDescent="0.3">
      <c r="E2798" s="271" t="s">
        <v>43507</v>
      </c>
      <c r="F2798" s="271"/>
      <c r="G2798" s="272">
        <v>9000</v>
      </c>
      <c r="I2798" s="227" t="s">
        <v>39702</v>
      </c>
      <c r="J2798" s="227"/>
      <c r="K2798" s="228">
        <v>7741.22</v>
      </c>
      <c r="M2798" s="205" t="s">
        <v>3282</v>
      </c>
      <c r="N2798" s="205"/>
      <c r="O2798" s="206">
        <v>123470.59</v>
      </c>
      <c r="U2798" s="309" t="s">
        <v>55087</v>
      </c>
      <c r="V2798" s="310">
        <v>568.47</v>
      </c>
      <c r="X2798" s="267" t="s">
        <v>51915</v>
      </c>
      <c r="Y2798" s="268">
        <v>1464.56</v>
      </c>
      <c r="AA2798" s="229" t="s">
        <v>17360</v>
      </c>
      <c r="AB2798" s="230">
        <v>145719.79999999999</v>
      </c>
      <c r="AD2798" s="209" t="s">
        <v>17281</v>
      </c>
      <c r="AE2798" s="210">
        <v>234.5</v>
      </c>
      <c r="AF2798" s="93"/>
      <c r="AG2798" s="201" t="s">
        <v>32690</v>
      </c>
      <c r="AH2798" s="202">
        <v>141920.4</v>
      </c>
      <c r="AJ2798" s="292"/>
      <c r="AK2798" s="293"/>
      <c r="AM2798" s="273" t="s">
        <v>43529</v>
      </c>
      <c r="AN2798" s="274">
        <v>9000</v>
      </c>
      <c r="AP2798" s="233" t="s">
        <v>39900</v>
      </c>
      <c r="AQ2798" s="234">
        <v>7741.22</v>
      </c>
      <c r="AS2798" s="211" t="s">
        <v>8114</v>
      </c>
      <c r="AT2798" s="212">
        <v>18190.02</v>
      </c>
    </row>
    <row r="2799" spans="5:46" x14ac:dyDescent="0.3">
      <c r="E2799" s="271" t="s">
        <v>43508</v>
      </c>
      <c r="F2799" s="271"/>
      <c r="G2799" s="272">
        <v>18000</v>
      </c>
      <c r="I2799" s="227" t="s">
        <v>39704</v>
      </c>
      <c r="J2799" s="227"/>
      <c r="K2799" s="228">
        <v>6026.93</v>
      </c>
      <c r="M2799" s="205" t="s">
        <v>3408</v>
      </c>
      <c r="N2799" s="205"/>
      <c r="O2799" s="206">
        <v>22994.6</v>
      </c>
      <c r="U2799" s="309" t="s">
        <v>57389</v>
      </c>
      <c r="V2799" s="310">
        <v>542.22</v>
      </c>
      <c r="X2799" s="267" t="s">
        <v>54959</v>
      </c>
      <c r="Y2799" s="268">
        <v>1897.67</v>
      </c>
      <c r="AA2799" s="229" t="s">
        <v>17361</v>
      </c>
      <c r="AB2799" s="230">
        <v>36907.11</v>
      </c>
      <c r="AD2799" s="209" t="s">
        <v>17282</v>
      </c>
      <c r="AE2799" s="210">
        <v>690</v>
      </c>
      <c r="AF2799" s="93"/>
      <c r="AG2799" s="201" t="s">
        <v>14161</v>
      </c>
      <c r="AH2799" s="202">
        <v>61150.62</v>
      </c>
      <c r="AJ2799" s="292"/>
      <c r="AK2799" s="293"/>
      <c r="AM2799" s="273" t="s">
        <v>43530</v>
      </c>
      <c r="AN2799" s="274">
        <v>18000</v>
      </c>
      <c r="AP2799" s="233" t="s">
        <v>39902</v>
      </c>
      <c r="AQ2799" s="234">
        <v>6026.93</v>
      </c>
      <c r="AS2799" s="211" t="s">
        <v>8390</v>
      </c>
      <c r="AT2799" s="212">
        <v>47448.37</v>
      </c>
    </row>
    <row r="2800" spans="5:46" x14ac:dyDescent="0.3">
      <c r="E2800" s="271" t="s">
        <v>43509</v>
      </c>
      <c r="F2800" s="271"/>
      <c r="G2800" s="272">
        <v>1200</v>
      </c>
      <c r="I2800" s="227" t="s">
        <v>39705</v>
      </c>
      <c r="J2800" s="227"/>
      <c r="K2800" s="228">
        <v>8563.7800000000007</v>
      </c>
      <c r="M2800" s="205" t="s">
        <v>3409</v>
      </c>
      <c r="N2800" s="205"/>
      <c r="O2800" s="206">
        <v>11398</v>
      </c>
      <c r="U2800" s="309" t="s">
        <v>39100</v>
      </c>
      <c r="V2800" s="310">
        <v>90.85</v>
      </c>
      <c r="X2800" s="267" t="s">
        <v>63632</v>
      </c>
      <c r="Y2800" s="268">
        <v>3150</v>
      </c>
      <c r="AA2800" s="229" t="s">
        <v>34699</v>
      </c>
      <c r="AB2800" s="230">
        <v>187251.20000000001</v>
      </c>
      <c r="AD2800" s="209" t="s">
        <v>17283</v>
      </c>
      <c r="AE2800" s="210">
        <v>22543.07</v>
      </c>
      <c r="AF2800" s="93"/>
      <c r="AG2800" s="201" t="s">
        <v>14162</v>
      </c>
      <c r="AH2800" s="202">
        <v>4677.8</v>
      </c>
      <c r="AJ2800" s="292"/>
      <c r="AK2800" s="293"/>
      <c r="AM2800" s="273" t="s">
        <v>43531</v>
      </c>
      <c r="AN2800" s="274">
        <v>1200</v>
      </c>
      <c r="AP2800" s="233" t="s">
        <v>39903</v>
      </c>
      <c r="AQ2800" s="234">
        <v>8563.7800000000007</v>
      </c>
      <c r="AS2800" s="211" t="s">
        <v>8560</v>
      </c>
      <c r="AT2800" s="212">
        <v>91333.69</v>
      </c>
    </row>
    <row r="2801" spans="5:46" x14ac:dyDescent="0.3">
      <c r="E2801" s="271" t="s">
        <v>43510</v>
      </c>
      <c r="F2801" s="271"/>
      <c r="G2801" s="272">
        <v>93197.33</v>
      </c>
      <c r="I2801" s="227" t="s">
        <v>39706</v>
      </c>
      <c r="J2801" s="227"/>
      <c r="K2801" s="228">
        <v>257.74</v>
      </c>
      <c r="M2801" s="205" t="s">
        <v>3410</v>
      </c>
      <c r="N2801" s="205"/>
      <c r="O2801" s="206">
        <v>42685.75</v>
      </c>
      <c r="U2801" s="309" t="s">
        <v>40236</v>
      </c>
      <c r="V2801" s="310">
        <v>104105.78</v>
      </c>
      <c r="X2801" s="267" t="s">
        <v>51917</v>
      </c>
      <c r="Y2801" s="268">
        <v>498.19</v>
      </c>
      <c r="AA2801" s="229" t="s">
        <v>17362</v>
      </c>
      <c r="AB2801" s="230">
        <v>100172.22</v>
      </c>
      <c r="AD2801" s="209" t="s">
        <v>17284</v>
      </c>
      <c r="AE2801" s="210">
        <v>5200</v>
      </c>
      <c r="AF2801" s="93"/>
      <c r="AG2801" s="201" t="s">
        <v>14163</v>
      </c>
      <c r="AH2801" s="202">
        <v>2060.5</v>
      </c>
      <c r="AJ2801" s="292"/>
      <c r="AK2801" s="293"/>
      <c r="AM2801" s="273" t="s">
        <v>43534</v>
      </c>
      <c r="AN2801" s="274">
        <v>93197.33</v>
      </c>
      <c r="AP2801" s="233" t="s">
        <v>39904</v>
      </c>
      <c r="AQ2801" s="234">
        <v>257.74</v>
      </c>
      <c r="AS2801" s="211" t="s">
        <v>8771</v>
      </c>
      <c r="AT2801" s="212">
        <v>6462</v>
      </c>
    </row>
    <row r="2802" spans="5:46" x14ac:dyDescent="0.3">
      <c r="E2802" s="271" t="s">
        <v>43511</v>
      </c>
      <c r="F2802" s="271"/>
      <c r="G2802" s="272">
        <v>5556.47</v>
      </c>
      <c r="I2802" s="227" t="s">
        <v>39707</v>
      </c>
      <c r="J2802" s="227"/>
      <c r="K2802" s="228">
        <v>10202.48</v>
      </c>
      <c r="M2802" s="205" t="s">
        <v>3411</v>
      </c>
      <c r="N2802" s="205"/>
      <c r="O2802" s="206">
        <v>196686.85</v>
      </c>
      <c r="U2802" s="309" t="s">
        <v>40237</v>
      </c>
      <c r="V2802" s="310">
        <v>6500</v>
      </c>
      <c r="X2802" s="267" t="s">
        <v>51918</v>
      </c>
      <c r="Y2802" s="268">
        <v>1595.5</v>
      </c>
      <c r="AA2802" s="229" t="s">
        <v>51884</v>
      </c>
      <c r="AB2802" s="230">
        <v>8103.9</v>
      </c>
      <c r="AD2802" s="209" t="s">
        <v>17285</v>
      </c>
      <c r="AE2802" s="210">
        <v>28061.96</v>
      </c>
      <c r="AF2802" s="93"/>
      <c r="AG2802" s="201" t="s">
        <v>26737</v>
      </c>
      <c r="AH2802" s="202">
        <v>4084.17</v>
      </c>
      <c r="AJ2802" s="292"/>
      <c r="AK2802" s="293"/>
      <c r="AM2802" s="273" t="s">
        <v>43535</v>
      </c>
      <c r="AN2802" s="274">
        <v>5556.47</v>
      </c>
      <c r="AP2802" s="233" t="s">
        <v>39905</v>
      </c>
      <c r="AQ2802" s="234">
        <v>10202.48</v>
      </c>
      <c r="AS2802" s="211" t="s">
        <v>9053</v>
      </c>
      <c r="AT2802" s="212">
        <v>13918.95</v>
      </c>
    </row>
    <row r="2803" spans="5:46" x14ac:dyDescent="0.3">
      <c r="E2803" s="271" t="s">
        <v>43512</v>
      </c>
      <c r="F2803" s="271"/>
      <c r="G2803" s="272">
        <v>27000</v>
      </c>
      <c r="I2803" s="227" t="s">
        <v>39709</v>
      </c>
      <c r="J2803" s="227"/>
      <c r="K2803" s="228">
        <v>778.12</v>
      </c>
      <c r="M2803" s="205" t="s">
        <v>4157</v>
      </c>
      <c r="N2803" s="205"/>
      <c r="O2803" s="206">
        <v>9973</v>
      </c>
      <c r="U2803" s="309" t="s">
        <v>33438</v>
      </c>
      <c r="V2803" s="310">
        <v>28231.57</v>
      </c>
      <c r="X2803" s="267" t="s">
        <v>55910</v>
      </c>
      <c r="Y2803" s="268">
        <v>1741.65</v>
      </c>
      <c r="AA2803" s="229" t="s">
        <v>17363</v>
      </c>
      <c r="AB2803" s="230">
        <v>14962.09</v>
      </c>
      <c r="AD2803" s="209" t="s">
        <v>17286</v>
      </c>
      <c r="AE2803" s="210">
        <v>2380</v>
      </c>
      <c r="AF2803" s="93"/>
      <c r="AG2803" s="201" t="s">
        <v>14164</v>
      </c>
      <c r="AH2803" s="202">
        <v>156263.39000000001</v>
      </c>
      <c r="AJ2803" s="292"/>
      <c r="AK2803" s="293"/>
      <c r="AM2803" s="273" t="s">
        <v>43536</v>
      </c>
      <c r="AN2803" s="274">
        <v>27000</v>
      </c>
      <c r="AP2803" s="233" t="s">
        <v>39907</v>
      </c>
      <c r="AQ2803" s="234">
        <v>778.12</v>
      </c>
      <c r="AS2803" s="211" t="s">
        <v>9182</v>
      </c>
      <c r="AT2803" s="212">
        <v>1321</v>
      </c>
    </row>
    <row r="2804" spans="5:46" x14ac:dyDescent="0.3">
      <c r="E2804" s="271" t="s">
        <v>41249</v>
      </c>
      <c r="F2804" s="271"/>
      <c r="G2804" s="272">
        <v>-0.01</v>
      </c>
      <c r="I2804" s="227" t="s">
        <v>39710</v>
      </c>
      <c r="J2804" s="227"/>
      <c r="K2804" s="228">
        <v>276.69</v>
      </c>
      <c r="M2804" s="205" t="s">
        <v>3283</v>
      </c>
      <c r="N2804" s="205"/>
      <c r="O2804" s="206">
        <v>48246.94</v>
      </c>
      <c r="U2804" s="309" t="s">
        <v>42391</v>
      </c>
      <c r="V2804" s="310">
        <v>4185.8</v>
      </c>
      <c r="X2804" s="267" t="s">
        <v>51919</v>
      </c>
      <c r="Y2804" s="268">
        <v>575.6</v>
      </c>
      <c r="AA2804" s="229" t="s">
        <v>33262</v>
      </c>
      <c r="AB2804" s="230">
        <v>99580</v>
      </c>
      <c r="AD2804" s="209" t="s">
        <v>17287</v>
      </c>
      <c r="AE2804" s="210">
        <v>181.35</v>
      </c>
      <c r="AF2804" s="93"/>
      <c r="AG2804" s="201" t="s">
        <v>14165</v>
      </c>
      <c r="AH2804" s="202">
        <v>36307.019999999997</v>
      </c>
      <c r="AJ2804" s="292"/>
      <c r="AK2804" s="293"/>
      <c r="AM2804" s="273" t="s">
        <v>41790</v>
      </c>
      <c r="AN2804" s="274">
        <v>-0.01</v>
      </c>
      <c r="AP2804" s="233" t="s">
        <v>39908</v>
      </c>
      <c r="AQ2804" s="234">
        <v>276.69</v>
      </c>
      <c r="AS2804" s="211" t="s">
        <v>9367</v>
      </c>
      <c r="AT2804" s="212">
        <v>909214.12</v>
      </c>
    </row>
    <row r="2805" spans="5:46" x14ac:dyDescent="0.3">
      <c r="E2805" s="271" t="s">
        <v>41283</v>
      </c>
      <c r="F2805" s="271"/>
      <c r="G2805" s="272">
        <v>-0.02</v>
      </c>
      <c r="I2805" s="227" t="s">
        <v>39711</v>
      </c>
      <c r="J2805" s="227"/>
      <c r="K2805" s="228">
        <v>261.89</v>
      </c>
      <c r="M2805" s="205" t="s">
        <v>3284</v>
      </c>
      <c r="N2805" s="205"/>
      <c r="O2805" s="206">
        <v>34679.24</v>
      </c>
      <c r="U2805" s="309" t="s">
        <v>67509</v>
      </c>
      <c r="V2805" s="310">
        <v>239.34</v>
      </c>
      <c r="X2805" s="267" t="s">
        <v>55911</v>
      </c>
      <c r="Y2805" s="268">
        <v>3739.58</v>
      </c>
      <c r="AA2805" s="229" t="s">
        <v>17364</v>
      </c>
      <c r="AB2805" s="230">
        <v>11171.95</v>
      </c>
      <c r="AD2805" s="209" t="s">
        <v>17288</v>
      </c>
      <c r="AE2805" s="210">
        <v>1260</v>
      </c>
      <c r="AF2805" s="93"/>
      <c r="AG2805" s="201" t="s">
        <v>14166</v>
      </c>
      <c r="AH2805" s="202">
        <v>18662.88</v>
      </c>
      <c r="AJ2805" s="292"/>
      <c r="AK2805" s="293"/>
      <c r="AM2805" s="273" t="s">
        <v>41824</v>
      </c>
      <c r="AN2805" s="274">
        <v>-0.02</v>
      </c>
      <c r="AP2805" s="233" t="s">
        <v>39909</v>
      </c>
      <c r="AQ2805" s="234">
        <v>261.89</v>
      </c>
      <c r="AS2805" s="211" t="s">
        <v>9956</v>
      </c>
      <c r="AT2805" s="212">
        <v>1255706.1200000001</v>
      </c>
    </row>
    <row r="2806" spans="5:46" x14ac:dyDescent="0.3">
      <c r="E2806" s="271" t="s">
        <v>57002</v>
      </c>
      <c r="F2806" s="271"/>
      <c r="G2806" s="272">
        <v>2592.56</v>
      </c>
      <c r="I2806" s="227" t="s">
        <v>39712</v>
      </c>
      <c r="J2806" s="227"/>
      <c r="K2806" s="228">
        <v>11683.74</v>
      </c>
      <c r="M2806" s="205" t="s">
        <v>3412</v>
      </c>
      <c r="N2806" s="205"/>
      <c r="O2806" s="206">
        <v>145440.38</v>
      </c>
      <c r="U2806" s="309" t="s">
        <v>67510</v>
      </c>
      <c r="V2806" s="310">
        <v>3322.42</v>
      </c>
      <c r="X2806" s="267" t="s">
        <v>17500</v>
      </c>
      <c r="Y2806" s="268">
        <v>7973.94</v>
      </c>
      <c r="AA2806" s="229" t="s">
        <v>51885</v>
      </c>
      <c r="AB2806" s="230">
        <v>319214.01</v>
      </c>
      <c r="AD2806" s="209" t="s">
        <v>17289</v>
      </c>
      <c r="AE2806" s="210">
        <v>33.65</v>
      </c>
      <c r="AF2806" s="93"/>
      <c r="AG2806" s="201" t="s">
        <v>32691</v>
      </c>
      <c r="AH2806" s="202">
        <v>141920.4</v>
      </c>
      <c r="AJ2806" s="292"/>
      <c r="AK2806" s="293"/>
      <c r="AM2806" s="273" t="s">
        <v>57121</v>
      </c>
      <c r="AN2806" s="274">
        <v>2592.56</v>
      </c>
      <c r="AP2806" s="233" t="s">
        <v>39910</v>
      </c>
      <c r="AQ2806" s="234">
        <v>11683.74</v>
      </c>
      <c r="AS2806" s="211" t="s">
        <v>6785</v>
      </c>
      <c r="AT2806" s="212">
        <v>37455</v>
      </c>
    </row>
    <row r="2807" spans="5:46" x14ac:dyDescent="0.3">
      <c r="E2807" s="271" t="s">
        <v>57003</v>
      </c>
      <c r="F2807" s="271"/>
      <c r="G2807" s="272">
        <v>1539.99</v>
      </c>
      <c r="I2807" s="227" t="s">
        <v>39713</v>
      </c>
      <c r="J2807" s="227"/>
      <c r="K2807" s="228">
        <v>21756.23</v>
      </c>
      <c r="M2807" s="205" t="s">
        <v>3285</v>
      </c>
      <c r="N2807" s="205"/>
      <c r="O2807" s="206">
        <v>17553.3</v>
      </c>
      <c r="U2807" s="309" t="s">
        <v>67511</v>
      </c>
      <c r="V2807" s="310">
        <v>6730.94</v>
      </c>
      <c r="X2807" s="267" t="s">
        <v>57312</v>
      </c>
      <c r="Y2807" s="268">
        <v>29563.91</v>
      </c>
      <c r="AA2807" s="229" t="s">
        <v>17366</v>
      </c>
      <c r="AB2807" s="230">
        <v>72508.12</v>
      </c>
      <c r="AD2807" s="209" t="s">
        <v>17290</v>
      </c>
      <c r="AE2807" s="210">
        <v>140</v>
      </c>
      <c r="AF2807" s="93"/>
      <c r="AG2807" s="201" t="s">
        <v>32692</v>
      </c>
      <c r="AH2807" s="202">
        <v>2301.1999999999998</v>
      </c>
      <c r="AJ2807" s="292"/>
      <c r="AK2807" s="293"/>
      <c r="AM2807" s="273" t="s">
        <v>57122</v>
      </c>
      <c r="AN2807" s="274">
        <v>1539.99</v>
      </c>
      <c r="AP2807" s="233" t="s">
        <v>39911</v>
      </c>
      <c r="AQ2807" s="234">
        <v>21756.23</v>
      </c>
      <c r="AS2807" s="211" t="s">
        <v>7632</v>
      </c>
      <c r="AT2807" s="212">
        <v>187456</v>
      </c>
    </row>
    <row r="2808" spans="5:46" x14ac:dyDescent="0.3">
      <c r="E2808" s="271" t="s">
        <v>57004</v>
      </c>
      <c r="F2808" s="271"/>
      <c r="G2808" s="272">
        <v>103248.48</v>
      </c>
      <c r="I2808" s="227" t="s">
        <v>39715</v>
      </c>
      <c r="J2808" s="227"/>
      <c r="K2808" s="228">
        <v>18447.169999999998</v>
      </c>
      <c r="M2808" s="205" t="s">
        <v>3413</v>
      </c>
      <c r="N2808" s="205"/>
      <c r="O2808" s="206">
        <v>74087.149999999994</v>
      </c>
      <c r="U2808" s="309" t="s">
        <v>67512</v>
      </c>
      <c r="V2808" s="310">
        <v>692.64</v>
      </c>
      <c r="X2808" s="267" t="s">
        <v>36123</v>
      </c>
      <c r="Y2808" s="268">
        <v>185498.98</v>
      </c>
      <c r="AA2808" s="229" t="s">
        <v>33263</v>
      </c>
      <c r="AB2808" s="230">
        <v>50970.2</v>
      </c>
      <c r="AD2808" s="209" t="s">
        <v>17291</v>
      </c>
      <c r="AE2808" s="210">
        <v>1170</v>
      </c>
      <c r="AF2808" s="93"/>
      <c r="AG2808" s="201" t="s">
        <v>32693</v>
      </c>
      <c r="AH2808" s="202">
        <v>176.04</v>
      </c>
      <c r="AJ2808" s="292"/>
      <c r="AK2808" s="293"/>
      <c r="AM2808" s="273" t="s">
        <v>57123</v>
      </c>
      <c r="AN2808" s="274">
        <v>103248.48</v>
      </c>
      <c r="AP2808" s="233" t="s">
        <v>39913</v>
      </c>
      <c r="AQ2808" s="234">
        <v>18447.169999999998</v>
      </c>
      <c r="AS2808" s="211" t="s">
        <v>8772</v>
      </c>
      <c r="AT2808" s="212">
        <v>2809</v>
      </c>
    </row>
    <row r="2809" spans="5:46" x14ac:dyDescent="0.3">
      <c r="E2809" s="271" t="s">
        <v>57005</v>
      </c>
      <c r="F2809" s="271"/>
      <c r="G2809" s="272">
        <v>5918.07</v>
      </c>
      <c r="I2809" s="227" t="s">
        <v>39718</v>
      </c>
      <c r="J2809" s="227"/>
      <c r="K2809" s="228">
        <v>439.14</v>
      </c>
      <c r="M2809" s="205" t="s">
        <v>3414</v>
      </c>
      <c r="N2809" s="205"/>
      <c r="O2809" s="206">
        <v>5014</v>
      </c>
      <c r="U2809" s="309" t="s">
        <v>33439</v>
      </c>
      <c r="V2809" s="310">
        <v>13000</v>
      </c>
      <c r="X2809" s="267" t="s">
        <v>34710</v>
      </c>
      <c r="Y2809" s="268">
        <v>73271.990000000005</v>
      </c>
      <c r="AA2809" s="229" t="s">
        <v>17367</v>
      </c>
      <c r="AB2809" s="230">
        <v>9467.01</v>
      </c>
      <c r="AD2809" s="209" t="s">
        <v>17292</v>
      </c>
      <c r="AE2809" s="210">
        <v>943</v>
      </c>
      <c r="AF2809" s="93"/>
      <c r="AG2809" s="201" t="s">
        <v>32694</v>
      </c>
      <c r="AH2809" s="202">
        <v>2304.61</v>
      </c>
      <c r="AJ2809" s="292"/>
      <c r="AK2809" s="293"/>
      <c r="AM2809" s="273" t="s">
        <v>57124</v>
      </c>
      <c r="AN2809" s="274">
        <v>5918.07</v>
      </c>
      <c r="AP2809" s="233" t="s">
        <v>39917</v>
      </c>
      <c r="AQ2809" s="234">
        <v>439.14</v>
      </c>
      <c r="AS2809" s="211" t="s">
        <v>9368</v>
      </c>
      <c r="AT2809" s="212">
        <v>273331.53000000003</v>
      </c>
    </row>
    <row r="2810" spans="5:46" x14ac:dyDescent="0.3">
      <c r="E2810" s="271" t="s">
        <v>57006</v>
      </c>
      <c r="F2810" s="271"/>
      <c r="G2810" s="272">
        <v>13696.03</v>
      </c>
      <c r="I2810" s="227" t="s">
        <v>39719</v>
      </c>
      <c r="J2810" s="227"/>
      <c r="K2810" s="228">
        <v>184.82</v>
      </c>
      <c r="M2810" s="205" t="s">
        <v>3286</v>
      </c>
      <c r="N2810" s="205"/>
      <c r="O2810" s="206">
        <v>291917.53999999998</v>
      </c>
      <c r="U2810" s="309" t="s">
        <v>67513</v>
      </c>
      <c r="V2810" s="310">
        <v>85875</v>
      </c>
      <c r="X2810" s="267" t="s">
        <v>34711</v>
      </c>
      <c r="Y2810" s="268">
        <v>45623.27</v>
      </c>
      <c r="AA2810" s="229" t="s">
        <v>46757</v>
      </c>
      <c r="AB2810" s="230">
        <v>-862.19</v>
      </c>
      <c r="AD2810" s="209" t="s">
        <v>17293</v>
      </c>
      <c r="AE2810" s="210">
        <v>11522</v>
      </c>
      <c r="AF2810" s="93"/>
      <c r="AG2810" s="201" t="s">
        <v>32695</v>
      </c>
      <c r="AH2810" s="202">
        <v>82122.55</v>
      </c>
      <c r="AJ2810" s="292"/>
      <c r="AK2810" s="293"/>
      <c r="AM2810" s="273" t="s">
        <v>57125</v>
      </c>
      <c r="AN2810" s="274">
        <v>13696.03</v>
      </c>
      <c r="AP2810" s="233" t="s">
        <v>39918</v>
      </c>
      <c r="AQ2810" s="234">
        <v>184.82</v>
      </c>
      <c r="AS2810" s="211" t="s">
        <v>9549</v>
      </c>
      <c r="AT2810" s="212">
        <v>9168</v>
      </c>
    </row>
    <row r="2811" spans="5:46" x14ac:dyDescent="0.3">
      <c r="E2811" s="271" t="s">
        <v>57007</v>
      </c>
      <c r="F2811" s="271"/>
      <c r="G2811" s="272">
        <v>24051.15</v>
      </c>
      <c r="I2811" s="227" t="s">
        <v>39720</v>
      </c>
      <c r="J2811" s="227"/>
      <c r="K2811" s="228">
        <v>54510.69</v>
      </c>
      <c r="M2811" s="205" t="s">
        <v>3415</v>
      </c>
      <c r="N2811" s="205"/>
      <c r="O2811" s="206">
        <v>16823</v>
      </c>
      <c r="U2811" s="309" t="s">
        <v>42395</v>
      </c>
      <c r="V2811" s="310">
        <v>78000</v>
      </c>
      <c r="X2811" s="267" t="s">
        <v>38948</v>
      </c>
      <c r="Y2811" s="268">
        <v>18812.919999999998</v>
      </c>
      <c r="AA2811" s="229" t="s">
        <v>42255</v>
      </c>
      <c r="AB2811" s="230">
        <v>19947</v>
      </c>
      <c r="AD2811" s="209" t="s">
        <v>17294</v>
      </c>
      <c r="AE2811" s="210">
        <v>738.15</v>
      </c>
      <c r="AF2811" s="93"/>
      <c r="AG2811" s="201" t="s">
        <v>32696</v>
      </c>
      <c r="AH2811" s="202">
        <v>13185.03</v>
      </c>
      <c r="AJ2811" s="292"/>
      <c r="AK2811" s="293"/>
      <c r="AM2811" s="273" t="s">
        <v>57126</v>
      </c>
      <c r="AN2811" s="274">
        <v>24051.15</v>
      </c>
      <c r="AP2811" s="233" t="s">
        <v>39919</v>
      </c>
      <c r="AQ2811" s="234">
        <v>54510.69</v>
      </c>
      <c r="AS2811" s="211" t="s">
        <v>9957</v>
      </c>
      <c r="AT2811" s="212">
        <v>510219.53</v>
      </c>
    </row>
    <row r="2812" spans="5:46" x14ac:dyDescent="0.3">
      <c r="E2812" s="271" t="s">
        <v>57008</v>
      </c>
      <c r="F2812" s="271"/>
      <c r="G2812" s="272">
        <v>864.26</v>
      </c>
      <c r="I2812" s="227" t="s">
        <v>39721</v>
      </c>
      <c r="J2812" s="227"/>
      <c r="K2812" s="228">
        <v>21717.599999999999</v>
      </c>
      <c r="M2812" s="205" t="s">
        <v>3416</v>
      </c>
      <c r="N2812" s="205"/>
      <c r="O2812" s="206">
        <v>46159.79</v>
      </c>
      <c r="U2812" s="309" t="s">
        <v>33440</v>
      </c>
      <c r="V2812" s="310">
        <v>2522.08</v>
      </c>
      <c r="X2812" s="267" t="s">
        <v>58459</v>
      </c>
      <c r="Y2812" s="268">
        <v>3851.82</v>
      </c>
      <c r="AA2812" s="229" t="s">
        <v>42256</v>
      </c>
      <c r="AB2812" s="230">
        <v>1572</v>
      </c>
      <c r="AD2812" s="209" t="s">
        <v>17295</v>
      </c>
      <c r="AE2812" s="210">
        <v>8999.85</v>
      </c>
      <c r="AF2812" s="93"/>
      <c r="AG2812" s="201" t="s">
        <v>32697</v>
      </c>
      <c r="AH2812" s="202">
        <v>7830.04</v>
      </c>
      <c r="AJ2812" s="292"/>
      <c r="AK2812" s="293"/>
      <c r="AM2812" s="273" t="s">
        <v>57127</v>
      </c>
      <c r="AN2812" s="274">
        <v>864.26</v>
      </c>
      <c r="AP2812" s="233" t="s">
        <v>39920</v>
      </c>
      <c r="AQ2812" s="234">
        <v>21717.599999999999</v>
      </c>
      <c r="AS2812" s="211" t="s">
        <v>6786</v>
      </c>
      <c r="AT2812" s="212">
        <v>939227</v>
      </c>
    </row>
    <row r="2813" spans="5:46" x14ac:dyDescent="0.3">
      <c r="E2813" s="271" t="s">
        <v>57009</v>
      </c>
      <c r="F2813" s="271"/>
      <c r="G2813" s="272">
        <v>11761.72</v>
      </c>
      <c r="I2813" s="227" t="s">
        <v>39723</v>
      </c>
      <c r="J2813" s="227"/>
      <c r="K2813" s="228">
        <v>22898.39</v>
      </c>
      <c r="M2813" s="205" t="s">
        <v>3417</v>
      </c>
      <c r="N2813" s="205"/>
      <c r="O2813" s="206">
        <v>14013.4</v>
      </c>
      <c r="U2813" s="309" t="s">
        <v>62620</v>
      </c>
      <c r="V2813" s="310">
        <v>76500</v>
      </c>
      <c r="X2813" s="267" t="s">
        <v>34713</v>
      </c>
      <c r="Y2813" s="268">
        <v>2000</v>
      </c>
      <c r="AA2813" s="229" t="s">
        <v>51886</v>
      </c>
      <c r="AB2813" s="230">
        <v>632.75</v>
      </c>
      <c r="AD2813" s="209" t="s">
        <v>17296</v>
      </c>
      <c r="AE2813" s="210">
        <v>1726.02</v>
      </c>
      <c r="AF2813" s="93"/>
      <c r="AG2813" s="201" t="s">
        <v>32698</v>
      </c>
      <c r="AH2813" s="202">
        <v>821000</v>
      </c>
      <c r="AJ2813" s="292"/>
      <c r="AK2813" s="293"/>
      <c r="AM2813" s="273" t="s">
        <v>57128</v>
      </c>
      <c r="AN2813" s="274">
        <v>11761.72</v>
      </c>
      <c r="AP2813" s="233" t="s">
        <v>39922</v>
      </c>
      <c r="AQ2813" s="234">
        <v>22898.39</v>
      </c>
      <c r="AS2813" s="211" t="s">
        <v>6974</v>
      </c>
      <c r="AT2813" s="212">
        <v>124764</v>
      </c>
    </row>
    <row r="2814" spans="5:46" x14ac:dyDescent="0.3">
      <c r="E2814" s="271" t="s">
        <v>57010</v>
      </c>
      <c r="F2814" s="271"/>
      <c r="G2814" s="272">
        <v>30746.25</v>
      </c>
      <c r="I2814" s="227" t="s">
        <v>39724</v>
      </c>
      <c r="J2814" s="227"/>
      <c r="K2814" s="228">
        <v>40000</v>
      </c>
      <c r="M2814" s="205" t="s">
        <v>3418</v>
      </c>
      <c r="N2814" s="205"/>
      <c r="O2814" s="206">
        <v>40605</v>
      </c>
      <c r="U2814" s="309" t="s">
        <v>67514</v>
      </c>
      <c r="V2814" s="310">
        <v>13947.64</v>
      </c>
      <c r="X2814" s="267" t="s">
        <v>60268</v>
      </c>
      <c r="Y2814" s="268">
        <v>13500</v>
      </c>
      <c r="AA2814" s="229" t="s">
        <v>51887</v>
      </c>
      <c r="AB2814" s="230">
        <v>48.4</v>
      </c>
      <c r="AD2814" s="209" t="s">
        <v>17297</v>
      </c>
      <c r="AE2814" s="210">
        <v>-0.02</v>
      </c>
      <c r="AF2814" s="93"/>
      <c r="AG2814" s="201" t="s">
        <v>32699</v>
      </c>
      <c r="AH2814" s="202">
        <v>2301.1999999999998</v>
      </c>
      <c r="AJ2814" s="292"/>
      <c r="AK2814" s="293"/>
      <c r="AM2814" s="273" t="s">
        <v>57129</v>
      </c>
      <c r="AN2814" s="274">
        <v>30746.25</v>
      </c>
      <c r="AP2814" s="233" t="s">
        <v>39923</v>
      </c>
      <c r="AQ2814" s="234">
        <v>40000</v>
      </c>
      <c r="AS2814" s="211" t="s">
        <v>7186</v>
      </c>
      <c r="AT2814" s="212">
        <v>59585</v>
      </c>
    </row>
    <row r="2815" spans="5:46" x14ac:dyDescent="0.3">
      <c r="E2815" s="271" t="s">
        <v>57011</v>
      </c>
      <c r="F2815" s="271"/>
      <c r="G2815" s="272">
        <v>5809.57</v>
      </c>
      <c r="I2815" s="227" t="s">
        <v>39725</v>
      </c>
      <c r="J2815" s="227"/>
      <c r="K2815" s="228">
        <v>6512</v>
      </c>
      <c r="M2815" s="205" t="s">
        <v>3287</v>
      </c>
      <c r="N2815" s="205"/>
      <c r="O2815" s="206">
        <v>8223.43</v>
      </c>
      <c r="U2815" s="309" t="s">
        <v>67515</v>
      </c>
      <c r="V2815" s="310">
        <v>20319.86</v>
      </c>
      <c r="X2815" s="267" t="s">
        <v>34715</v>
      </c>
      <c r="Y2815" s="268">
        <v>26073.7</v>
      </c>
      <c r="AA2815" s="229" t="s">
        <v>51888</v>
      </c>
      <c r="AB2815" s="230">
        <v>152.49</v>
      </c>
      <c r="AD2815" s="209" t="s">
        <v>17298</v>
      </c>
      <c r="AE2815" s="210">
        <v>499.98</v>
      </c>
      <c r="AF2815" s="93"/>
      <c r="AG2815" s="201" t="s">
        <v>26817</v>
      </c>
      <c r="AH2815" s="202">
        <v>176.04</v>
      </c>
      <c r="AJ2815" s="292"/>
      <c r="AK2815" s="293"/>
      <c r="AM2815" s="273" t="s">
        <v>57130</v>
      </c>
      <c r="AN2815" s="274">
        <v>5809.57</v>
      </c>
      <c r="AP2815" s="233" t="s">
        <v>39925</v>
      </c>
      <c r="AQ2815" s="234">
        <v>6512</v>
      </c>
      <c r="AS2815" s="211" t="s">
        <v>7463</v>
      </c>
      <c r="AT2815" s="212">
        <v>464612</v>
      </c>
    </row>
    <row r="2816" spans="5:46" x14ac:dyDescent="0.3">
      <c r="E2816" s="271" t="s">
        <v>57012</v>
      </c>
      <c r="F2816" s="271"/>
      <c r="G2816" s="272">
        <v>5495.96</v>
      </c>
      <c r="I2816" s="227" t="s">
        <v>39726</v>
      </c>
      <c r="J2816" s="227"/>
      <c r="K2816" s="228">
        <v>1472.08</v>
      </c>
      <c r="M2816" s="205" t="s">
        <v>3288</v>
      </c>
      <c r="N2816" s="205"/>
      <c r="O2816" s="206">
        <v>191</v>
      </c>
      <c r="U2816" s="309" t="s">
        <v>36229</v>
      </c>
      <c r="V2816" s="310">
        <v>71595.22</v>
      </c>
      <c r="X2816" s="267" t="s">
        <v>34716</v>
      </c>
      <c r="Y2816" s="268">
        <v>86107.71</v>
      </c>
      <c r="AA2816" s="229" t="s">
        <v>51889</v>
      </c>
      <c r="AB2816" s="230">
        <v>127.83</v>
      </c>
      <c r="AD2816" s="209" t="s">
        <v>17299</v>
      </c>
      <c r="AE2816" s="210">
        <v>6802</v>
      </c>
      <c r="AF2816" s="93"/>
      <c r="AG2816" s="201" t="s">
        <v>26820</v>
      </c>
      <c r="AH2816" s="202">
        <v>2304.61</v>
      </c>
      <c r="AJ2816" s="292"/>
      <c r="AK2816" s="293"/>
      <c r="AM2816" s="273" t="s">
        <v>57131</v>
      </c>
      <c r="AN2816" s="274">
        <v>5495.96</v>
      </c>
      <c r="AP2816" s="233" t="s">
        <v>39926</v>
      </c>
      <c r="AQ2816" s="234">
        <v>1472.08</v>
      </c>
      <c r="AS2816" s="211" t="s">
        <v>7633</v>
      </c>
      <c r="AT2816" s="212">
        <v>403313</v>
      </c>
    </row>
    <row r="2817" spans="5:46" x14ac:dyDescent="0.3">
      <c r="E2817" s="271" t="s">
        <v>57013</v>
      </c>
      <c r="F2817" s="271"/>
      <c r="G2817" s="272">
        <v>33818.480000000003</v>
      </c>
      <c r="I2817" s="227" t="s">
        <v>39729</v>
      </c>
      <c r="J2817" s="227"/>
      <c r="K2817" s="228">
        <v>2061.7800000000002</v>
      </c>
      <c r="M2817" s="205" t="s">
        <v>3419</v>
      </c>
      <c r="N2817" s="205"/>
      <c r="O2817" s="206">
        <v>36056.28</v>
      </c>
      <c r="U2817" s="309" t="s">
        <v>67516</v>
      </c>
      <c r="V2817" s="310">
        <v>65589.41</v>
      </c>
      <c r="X2817" s="267" t="s">
        <v>34717</v>
      </c>
      <c r="Y2817" s="268">
        <v>46283.74</v>
      </c>
      <c r="AA2817" s="229" t="s">
        <v>51890</v>
      </c>
      <c r="AB2817" s="230">
        <v>438.19</v>
      </c>
      <c r="AD2817" s="209" t="s">
        <v>17300</v>
      </c>
      <c r="AE2817" s="210">
        <v>2380</v>
      </c>
      <c r="AF2817" s="93"/>
      <c r="AG2817" s="201" t="s">
        <v>26827</v>
      </c>
      <c r="AH2817" s="202">
        <v>82122.55</v>
      </c>
      <c r="AJ2817" s="292"/>
      <c r="AK2817" s="293"/>
      <c r="AM2817" s="273" t="s">
        <v>57132</v>
      </c>
      <c r="AN2817" s="274">
        <v>33818.480000000003</v>
      </c>
      <c r="AP2817" s="233" t="s">
        <v>39929</v>
      </c>
      <c r="AQ2817" s="234">
        <v>2061.7800000000002</v>
      </c>
      <c r="AS2817" s="211" t="s">
        <v>7866</v>
      </c>
      <c r="AT2817" s="212">
        <v>88497</v>
      </c>
    </row>
    <row r="2818" spans="5:46" x14ac:dyDescent="0.3">
      <c r="E2818" s="271" t="s">
        <v>57014</v>
      </c>
      <c r="F2818" s="271"/>
      <c r="G2818" s="272">
        <v>32268</v>
      </c>
      <c r="I2818" s="227" t="s">
        <v>39730</v>
      </c>
      <c r="J2818" s="227"/>
      <c r="K2818" s="228">
        <v>8000</v>
      </c>
      <c r="M2818" s="205" t="s">
        <v>3420</v>
      </c>
      <c r="N2818" s="205"/>
      <c r="O2818" s="206">
        <v>64689.51</v>
      </c>
      <c r="U2818" s="309" t="s">
        <v>64208</v>
      </c>
      <c r="V2818" s="310">
        <v>49853.79</v>
      </c>
      <c r="X2818" s="267" t="s">
        <v>34718</v>
      </c>
      <c r="Y2818" s="268">
        <v>81300</v>
      </c>
      <c r="AA2818" s="229" t="s">
        <v>51891</v>
      </c>
      <c r="AB2818" s="230">
        <v>2857.64</v>
      </c>
      <c r="AD2818" s="209" t="s">
        <v>17301</v>
      </c>
      <c r="AE2818" s="210">
        <v>181.35</v>
      </c>
      <c r="AF2818" s="93"/>
      <c r="AG2818" s="201" t="s">
        <v>26828</v>
      </c>
      <c r="AH2818" s="202">
        <v>13185.03</v>
      </c>
      <c r="AJ2818" s="292"/>
      <c r="AK2818" s="293"/>
      <c r="AM2818" s="273" t="s">
        <v>57133</v>
      </c>
      <c r="AN2818" s="274">
        <v>32268</v>
      </c>
      <c r="AP2818" s="233" t="s">
        <v>39930</v>
      </c>
      <c r="AQ2818" s="234">
        <v>8000</v>
      </c>
      <c r="AS2818" s="211" t="s">
        <v>7973</v>
      </c>
      <c r="AT2818" s="212">
        <v>86765</v>
      </c>
    </row>
    <row r="2819" spans="5:46" x14ac:dyDescent="0.3">
      <c r="E2819" s="271" t="s">
        <v>57015</v>
      </c>
      <c r="F2819" s="271"/>
      <c r="G2819" s="272">
        <v>10000</v>
      </c>
      <c r="I2819" s="227" t="s">
        <v>39731</v>
      </c>
      <c r="J2819" s="227"/>
      <c r="K2819" s="228">
        <v>444.32</v>
      </c>
      <c r="M2819" s="205" t="s">
        <v>3421</v>
      </c>
      <c r="N2819" s="205"/>
      <c r="O2819" s="206">
        <v>40890.25</v>
      </c>
      <c r="U2819" s="309" t="s">
        <v>67517</v>
      </c>
      <c r="V2819" s="310">
        <v>2950</v>
      </c>
      <c r="X2819" s="267" t="s">
        <v>64092</v>
      </c>
      <c r="Y2819" s="268">
        <v>31659.57</v>
      </c>
      <c r="AA2819" s="229" t="s">
        <v>36118</v>
      </c>
      <c r="AB2819" s="230">
        <v>50325</v>
      </c>
      <c r="AD2819" s="209" t="s">
        <v>17302</v>
      </c>
      <c r="AE2819" s="210">
        <v>2929.98</v>
      </c>
      <c r="AF2819" s="93"/>
      <c r="AG2819" s="201" t="s">
        <v>26829</v>
      </c>
      <c r="AH2819" s="202">
        <v>7830.04</v>
      </c>
      <c r="AJ2819" s="292"/>
      <c r="AK2819" s="293"/>
      <c r="AM2819" s="273" t="s">
        <v>57134</v>
      </c>
      <c r="AN2819" s="274">
        <v>10000</v>
      </c>
      <c r="AP2819" s="233" t="s">
        <v>39931</v>
      </c>
      <c r="AQ2819" s="234">
        <v>444.32</v>
      </c>
      <c r="AS2819" s="211" t="s">
        <v>8115</v>
      </c>
      <c r="AT2819" s="212">
        <v>155330</v>
      </c>
    </row>
    <row r="2820" spans="5:46" x14ac:dyDescent="0.3">
      <c r="E2820" s="271" t="s">
        <v>57016</v>
      </c>
      <c r="F2820" s="271"/>
      <c r="G2820" s="272">
        <v>16806.18</v>
      </c>
      <c r="I2820" s="227" t="s">
        <v>39734</v>
      </c>
      <c r="J2820" s="227"/>
      <c r="K2820" s="228">
        <v>5733.06</v>
      </c>
      <c r="M2820" s="205" t="s">
        <v>3422</v>
      </c>
      <c r="N2820" s="205"/>
      <c r="O2820" s="206">
        <v>15316</v>
      </c>
      <c r="U2820" s="309" t="s">
        <v>40238</v>
      </c>
      <c r="V2820" s="310">
        <v>6312.5</v>
      </c>
      <c r="X2820" s="267" t="s">
        <v>38949</v>
      </c>
      <c r="Y2820" s="268">
        <v>9607.5</v>
      </c>
      <c r="AA2820" s="229" t="s">
        <v>34409</v>
      </c>
      <c r="AB2820" s="230">
        <v>6297.96</v>
      </c>
      <c r="AD2820" s="209" t="s">
        <v>17303</v>
      </c>
      <c r="AE2820" s="210">
        <v>1726.02</v>
      </c>
      <c r="AF2820" s="93"/>
      <c r="AG2820" s="201" t="s">
        <v>32700</v>
      </c>
      <c r="AH2820" s="202">
        <v>821000</v>
      </c>
      <c r="AJ2820" s="292"/>
      <c r="AK2820" s="293"/>
      <c r="AM2820" s="273" t="s">
        <v>57135</v>
      </c>
      <c r="AN2820" s="274">
        <v>16806.18</v>
      </c>
      <c r="AP2820" s="233" t="s">
        <v>39934</v>
      </c>
      <c r="AQ2820" s="234">
        <v>5733.06</v>
      </c>
      <c r="AS2820" s="211" t="s">
        <v>8391</v>
      </c>
      <c r="AT2820" s="212">
        <v>311228</v>
      </c>
    </row>
    <row r="2821" spans="5:46" x14ac:dyDescent="0.3">
      <c r="E2821" s="271" t="s">
        <v>57017</v>
      </c>
      <c r="F2821" s="271"/>
      <c r="G2821" s="272">
        <v>5286</v>
      </c>
      <c r="I2821" s="227" t="s">
        <v>39735</v>
      </c>
      <c r="J2821" s="227"/>
      <c r="K2821" s="228">
        <v>311.14</v>
      </c>
      <c r="M2821" s="205" t="s">
        <v>3423</v>
      </c>
      <c r="N2821" s="205"/>
      <c r="O2821" s="206">
        <v>4011.9</v>
      </c>
      <c r="U2821" s="309" t="s">
        <v>67518</v>
      </c>
      <c r="V2821" s="310">
        <v>2000</v>
      </c>
      <c r="X2821" s="267" t="s">
        <v>42261</v>
      </c>
      <c r="Y2821" s="268">
        <v>7600</v>
      </c>
      <c r="AA2821" s="229" t="s">
        <v>46758</v>
      </c>
      <c r="AB2821" s="230">
        <v>775</v>
      </c>
      <c r="AD2821" s="209" t="s">
        <v>17304</v>
      </c>
      <c r="AE2821" s="210">
        <v>7778.63</v>
      </c>
      <c r="AF2821" s="93"/>
      <c r="AG2821" s="201" t="s">
        <v>32701</v>
      </c>
      <c r="AH2821" s="202">
        <v>2132</v>
      </c>
      <c r="AJ2821" s="292"/>
      <c r="AK2821" s="293"/>
      <c r="AM2821" s="273" t="s">
        <v>57136</v>
      </c>
      <c r="AN2821" s="274">
        <v>5286</v>
      </c>
      <c r="AP2821" s="233" t="s">
        <v>39935</v>
      </c>
      <c r="AQ2821" s="234">
        <v>311.14</v>
      </c>
      <c r="AS2821" s="211" t="s">
        <v>8561</v>
      </c>
      <c r="AT2821" s="212">
        <v>1363914</v>
      </c>
    </row>
    <row r="2822" spans="5:46" x14ac:dyDescent="0.3">
      <c r="E2822" s="271" t="s">
        <v>57018</v>
      </c>
      <c r="F2822" s="271"/>
      <c r="G2822" s="272">
        <v>23389.95</v>
      </c>
      <c r="I2822" s="227" t="s">
        <v>39736</v>
      </c>
      <c r="J2822" s="227"/>
      <c r="K2822" s="228">
        <v>6000</v>
      </c>
      <c r="M2822" s="205" t="s">
        <v>4158</v>
      </c>
      <c r="N2822" s="205"/>
      <c r="O2822" s="206">
        <v>21173.21</v>
      </c>
      <c r="U2822" s="309" t="s">
        <v>67519</v>
      </c>
      <c r="V2822" s="310">
        <v>9667</v>
      </c>
      <c r="X2822" s="267" t="s">
        <v>58206</v>
      </c>
      <c r="Y2822" s="268">
        <v>77668.740000000005</v>
      </c>
      <c r="AA2822" s="229" t="s">
        <v>33264</v>
      </c>
      <c r="AB2822" s="230">
        <v>69090</v>
      </c>
      <c r="AD2822" s="209" t="s">
        <v>17305</v>
      </c>
      <c r="AE2822" s="210">
        <v>878.15</v>
      </c>
      <c r="AF2822" s="93"/>
      <c r="AG2822" s="201" t="s">
        <v>32702</v>
      </c>
      <c r="AH2822" s="202">
        <v>3000</v>
      </c>
      <c r="AJ2822" s="292"/>
      <c r="AK2822" s="293"/>
      <c r="AM2822" s="273" t="s">
        <v>57137</v>
      </c>
      <c r="AN2822" s="274">
        <v>23389.95</v>
      </c>
      <c r="AP2822" s="233" t="s">
        <v>39936</v>
      </c>
      <c r="AQ2822" s="234">
        <v>6000</v>
      </c>
      <c r="AS2822" s="211" t="s">
        <v>8773</v>
      </c>
      <c r="AT2822" s="212">
        <v>76385</v>
      </c>
    </row>
    <row r="2823" spans="5:46" x14ac:dyDescent="0.3">
      <c r="E2823" s="271" t="s">
        <v>57019</v>
      </c>
      <c r="F2823" s="271"/>
      <c r="G2823" s="272">
        <v>7701.32</v>
      </c>
      <c r="I2823" s="227" t="s">
        <v>39737</v>
      </c>
      <c r="J2823" s="227"/>
      <c r="K2823" s="228">
        <v>8000</v>
      </c>
      <c r="M2823" s="205" t="s">
        <v>3289</v>
      </c>
      <c r="N2823" s="205"/>
      <c r="O2823" s="206">
        <v>914038.41</v>
      </c>
      <c r="U2823" s="309" t="s">
        <v>67520</v>
      </c>
      <c r="V2823" s="310">
        <v>89906.96</v>
      </c>
      <c r="X2823" s="267" t="s">
        <v>40176</v>
      </c>
      <c r="Y2823" s="268">
        <v>152379.18</v>
      </c>
      <c r="AA2823" s="229" t="s">
        <v>33265</v>
      </c>
      <c r="AB2823" s="230">
        <v>47811.72</v>
      </c>
      <c r="AD2823" s="209" t="s">
        <v>17306</v>
      </c>
      <c r="AE2823" s="210">
        <v>20521.849999999999</v>
      </c>
      <c r="AF2823" s="93"/>
      <c r="AG2823" s="201" t="s">
        <v>26845</v>
      </c>
      <c r="AH2823" s="202">
        <v>2132</v>
      </c>
      <c r="AJ2823" s="292"/>
      <c r="AK2823" s="293"/>
      <c r="AM2823" s="273" t="s">
        <v>57138</v>
      </c>
      <c r="AN2823" s="274">
        <v>7701.32</v>
      </c>
      <c r="AP2823" s="233" t="s">
        <v>39937</v>
      </c>
      <c r="AQ2823" s="234">
        <v>8000</v>
      </c>
      <c r="AS2823" s="211" t="s">
        <v>9054</v>
      </c>
      <c r="AT2823" s="212">
        <v>964116</v>
      </c>
    </row>
    <row r="2824" spans="5:46" x14ac:dyDescent="0.3">
      <c r="E2824" s="271" t="s">
        <v>57020</v>
      </c>
      <c r="F2824" s="271"/>
      <c r="G2824" s="272">
        <v>21544.25</v>
      </c>
      <c r="I2824" s="227" t="s">
        <v>39739</v>
      </c>
      <c r="J2824" s="227"/>
      <c r="K2824" s="228">
        <v>2164.0100000000002</v>
      </c>
      <c r="M2824" s="205" t="s">
        <v>3424</v>
      </c>
      <c r="N2824" s="205"/>
      <c r="O2824" s="206">
        <v>10973</v>
      </c>
      <c r="U2824" s="309" t="s">
        <v>63663</v>
      </c>
      <c r="V2824" s="310">
        <v>10563.04</v>
      </c>
      <c r="X2824" s="267" t="s">
        <v>62567</v>
      </c>
      <c r="Y2824" s="268">
        <v>-3013.15</v>
      </c>
      <c r="AA2824" s="229" t="s">
        <v>33266</v>
      </c>
      <c r="AB2824" s="230">
        <v>81439.13</v>
      </c>
      <c r="AD2824" s="209" t="s">
        <v>17307</v>
      </c>
      <c r="AE2824" s="210">
        <v>2444.58</v>
      </c>
      <c r="AF2824" s="93"/>
      <c r="AG2824" s="201" t="s">
        <v>26847</v>
      </c>
      <c r="AH2824" s="202">
        <v>3000</v>
      </c>
      <c r="AJ2824" s="292"/>
      <c r="AK2824" s="293"/>
      <c r="AM2824" s="273" t="s">
        <v>57140</v>
      </c>
      <c r="AN2824" s="274">
        <v>21544.25</v>
      </c>
      <c r="AP2824" s="233" t="s">
        <v>39939</v>
      </c>
      <c r="AQ2824" s="234">
        <v>2164.0100000000002</v>
      </c>
      <c r="AS2824" s="211" t="s">
        <v>9369</v>
      </c>
      <c r="AT2824" s="212">
        <v>5136201.62</v>
      </c>
    </row>
    <row r="2825" spans="5:46" x14ac:dyDescent="0.3">
      <c r="E2825" s="271" t="s">
        <v>57021</v>
      </c>
      <c r="F2825" s="271"/>
      <c r="G2825" s="272">
        <v>6463.19</v>
      </c>
      <c r="I2825" s="227" t="s">
        <v>39740</v>
      </c>
      <c r="J2825" s="227"/>
      <c r="K2825" s="228">
        <v>14058.65</v>
      </c>
      <c r="M2825" s="205" t="s">
        <v>4159</v>
      </c>
      <c r="N2825" s="205"/>
      <c r="O2825" s="206">
        <v>40394.81</v>
      </c>
      <c r="U2825" s="309" t="s">
        <v>67521</v>
      </c>
      <c r="V2825" s="310">
        <v>988</v>
      </c>
      <c r="X2825" s="267" t="s">
        <v>60269</v>
      </c>
      <c r="Y2825" s="268">
        <v>513897.12</v>
      </c>
      <c r="AA2825" s="229" t="s">
        <v>42257</v>
      </c>
      <c r="AB2825" s="230">
        <v>1732650.26</v>
      </c>
      <c r="AD2825" s="209" t="s">
        <v>17308</v>
      </c>
      <c r="AE2825" s="210">
        <v>37428.75</v>
      </c>
      <c r="AF2825" s="93"/>
      <c r="AG2825" s="201" t="s">
        <v>32703</v>
      </c>
      <c r="AH2825" s="202">
        <v>4761.59</v>
      </c>
      <c r="AJ2825" s="292"/>
      <c r="AK2825" s="293"/>
      <c r="AM2825" s="273" t="s">
        <v>57141</v>
      </c>
      <c r="AN2825" s="274">
        <v>6463.19</v>
      </c>
      <c r="AP2825" s="233" t="s">
        <v>39940</v>
      </c>
      <c r="AQ2825" s="234">
        <v>14058.65</v>
      </c>
      <c r="AS2825" s="211" t="s">
        <v>9550</v>
      </c>
      <c r="AT2825" s="212">
        <v>154524.39000000001</v>
      </c>
    </row>
    <row r="2826" spans="5:46" x14ac:dyDescent="0.3">
      <c r="E2826" s="271" t="s">
        <v>57022</v>
      </c>
      <c r="F2826" s="271"/>
      <c r="G2826" s="272">
        <v>17807.419999999998</v>
      </c>
      <c r="I2826" s="227" t="s">
        <v>39741</v>
      </c>
      <c r="J2826" s="227"/>
      <c r="K2826" s="228">
        <v>6172.61</v>
      </c>
      <c r="M2826" s="205" t="s">
        <v>4160</v>
      </c>
      <c r="N2826" s="205"/>
      <c r="O2826" s="206">
        <v>65401.33</v>
      </c>
      <c r="U2826" s="309" t="s">
        <v>59563</v>
      </c>
      <c r="V2826" s="310">
        <v>12407.78</v>
      </c>
      <c r="X2826" s="267" t="s">
        <v>60270</v>
      </c>
      <c r="Y2826" s="268">
        <v>75775.05</v>
      </c>
      <c r="AA2826" s="229" t="s">
        <v>17369</v>
      </c>
      <c r="AB2826" s="230">
        <v>156728.71</v>
      </c>
      <c r="AD2826" s="209" t="s">
        <v>17309</v>
      </c>
      <c r="AE2826" s="210">
        <v>3050.33</v>
      </c>
      <c r="AF2826" s="93"/>
      <c r="AG2826" s="201" t="s">
        <v>32704</v>
      </c>
      <c r="AH2826" s="202">
        <v>3430</v>
      </c>
      <c r="AJ2826" s="292"/>
      <c r="AK2826" s="293"/>
      <c r="AM2826" s="273" t="s">
        <v>57142</v>
      </c>
      <c r="AN2826" s="274">
        <v>17807.419999999998</v>
      </c>
      <c r="AP2826" s="233" t="s">
        <v>39941</v>
      </c>
      <c r="AQ2826" s="234">
        <v>6172.61</v>
      </c>
      <c r="AS2826" s="211" t="s">
        <v>10953</v>
      </c>
      <c r="AT2826" s="212">
        <v>63839.33</v>
      </c>
    </row>
    <row r="2827" spans="5:46" x14ac:dyDescent="0.3">
      <c r="E2827" s="271" t="s">
        <v>57023</v>
      </c>
      <c r="F2827" s="271"/>
      <c r="G2827" s="272">
        <v>3110</v>
      </c>
      <c r="I2827" s="227" t="s">
        <v>39742</v>
      </c>
      <c r="J2827" s="227"/>
      <c r="K2827" s="228">
        <v>16183.23</v>
      </c>
      <c r="M2827" s="205" t="s">
        <v>3425</v>
      </c>
      <c r="N2827" s="205"/>
      <c r="O2827" s="206">
        <v>749423.12</v>
      </c>
      <c r="U2827" s="309" t="s">
        <v>59564</v>
      </c>
      <c r="V2827" s="310">
        <v>1338.61</v>
      </c>
      <c r="X2827" s="267" t="s">
        <v>64093</v>
      </c>
      <c r="Y2827" s="268">
        <v>3077.35</v>
      </c>
      <c r="AA2827" s="229" t="s">
        <v>17370</v>
      </c>
      <c r="AB2827" s="230">
        <v>162933.34</v>
      </c>
      <c r="AD2827" s="209" t="s">
        <v>17310</v>
      </c>
      <c r="AE2827" s="210">
        <v>8179.33</v>
      </c>
      <c r="AF2827" s="93"/>
      <c r="AG2827" s="201" t="s">
        <v>32705</v>
      </c>
      <c r="AH2827" s="202">
        <v>1053.4100000000001</v>
      </c>
      <c r="AJ2827" s="292"/>
      <c r="AK2827" s="293"/>
      <c r="AM2827" s="273" t="s">
        <v>57143</v>
      </c>
      <c r="AN2827" s="274">
        <v>3110</v>
      </c>
      <c r="AP2827" s="233" t="s">
        <v>39942</v>
      </c>
      <c r="AQ2827" s="234">
        <v>16183.23</v>
      </c>
      <c r="AS2827" s="211" t="s">
        <v>11379</v>
      </c>
      <c r="AT2827" s="212">
        <v>145539.29</v>
      </c>
    </row>
    <row r="2828" spans="5:46" x14ac:dyDescent="0.3">
      <c r="E2828" s="271" t="s">
        <v>57024</v>
      </c>
      <c r="F2828" s="271"/>
      <c r="G2828" s="272">
        <v>6713.14</v>
      </c>
      <c r="I2828" s="227" t="s">
        <v>39743</v>
      </c>
      <c r="J2828" s="227"/>
      <c r="K2828" s="228">
        <v>8000</v>
      </c>
      <c r="M2828" s="205" t="s">
        <v>3290</v>
      </c>
      <c r="N2828" s="205"/>
      <c r="O2828" s="206">
        <v>408</v>
      </c>
      <c r="U2828" s="309" t="s">
        <v>59565</v>
      </c>
      <c r="V2828" s="310">
        <v>1754.88</v>
      </c>
      <c r="X2828" s="267" t="s">
        <v>60271</v>
      </c>
      <c r="Y2828" s="268">
        <v>11523.66</v>
      </c>
      <c r="AA2828" s="229" t="s">
        <v>17371</v>
      </c>
      <c r="AB2828" s="230">
        <v>88786.91</v>
      </c>
      <c r="AD2828" s="209" t="s">
        <v>17311</v>
      </c>
      <c r="AE2828" s="210">
        <v>792.17</v>
      </c>
      <c r="AF2828" s="93"/>
      <c r="AG2828" s="201" t="s">
        <v>32706</v>
      </c>
      <c r="AH2828" s="202">
        <v>4761.59</v>
      </c>
      <c r="AJ2828" s="292"/>
      <c r="AK2828" s="293"/>
      <c r="AM2828" s="273" t="s">
        <v>57144</v>
      </c>
      <c r="AN2828" s="274">
        <v>6713.14</v>
      </c>
      <c r="AP2828" s="233" t="s">
        <v>39943</v>
      </c>
      <c r="AQ2828" s="234">
        <v>8000</v>
      </c>
      <c r="AS2828" s="211" t="s">
        <v>11636</v>
      </c>
      <c r="AT2828" s="212">
        <v>1379251.42</v>
      </c>
    </row>
    <row r="2829" spans="5:46" x14ac:dyDescent="0.3">
      <c r="E2829" s="271" t="s">
        <v>57025</v>
      </c>
      <c r="F2829" s="271"/>
      <c r="G2829" s="272">
        <v>7796.85</v>
      </c>
      <c r="I2829" s="227" t="s">
        <v>39744</v>
      </c>
      <c r="J2829" s="227"/>
      <c r="K2829" s="228">
        <v>224.44</v>
      </c>
      <c r="M2829" s="205" t="s">
        <v>3426</v>
      </c>
      <c r="N2829" s="205"/>
      <c r="O2829" s="206">
        <v>2475728.7000000002</v>
      </c>
      <c r="U2829" s="309" t="s">
        <v>67522</v>
      </c>
      <c r="V2829" s="310">
        <v>2428</v>
      </c>
      <c r="X2829" s="267" t="s">
        <v>49744</v>
      </c>
      <c r="Y2829" s="268">
        <v>4565.55</v>
      </c>
      <c r="AA2829" s="229" t="s">
        <v>33267</v>
      </c>
      <c r="AB2829" s="230">
        <v>37145.72</v>
      </c>
      <c r="AD2829" s="209" t="s">
        <v>17312</v>
      </c>
      <c r="AE2829" s="210">
        <v>8694.42</v>
      </c>
      <c r="AF2829" s="93"/>
      <c r="AG2829" s="201" t="s">
        <v>32707</v>
      </c>
      <c r="AH2829" s="202">
        <v>3430</v>
      </c>
      <c r="AJ2829" s="292"/>
      <c r="AK2829" s="293"/>
      <c r="AM2829" s="273" t="s">
        <v>57146</v>
      </c>
      <c r="AN2829" s="274">
        <v>7796.85</v>
      </c>
      <c r="AP2829" s="233" t="s">
        <v>39944</v>
      </c>
      <c r="AQ2829" s="234">
        <v>224.44</v>
      </c>
      <c r="AS2829" s="211" t="s">
        <v>12251</v>
      </c>
      <c r="AT2829" s="212">
        <v>85260</v>
      </c>
    </row>
    <row r="2830" spans="5:46" x14ac:dyDescent="0.3">
      <c r="E2830" s="271" t="s">
        <v>57026</v>
      </c>
      <c r="F2830" s="271"/>
      <c r="G2830" s="272">
        <v>3474.5</v>
      </c>
      <c r="I2830" s="227" t="s">
        <v>39745</v>
      </c>
      <c r="J2830" s="227"/>
      <c r="K2830" s="228">
        <v>5212.1099999999997</v>
      </c>
      <c r="M2830" s="205" t="s">
        <v>3291</v>
      </c>
      <c r="N2830" s="205"/>
      <c r="O2830" s="206">
        <v>247258.61</v>
      </c>
      <c r="U2830" s="309" t="s">
        <v>57390</v>
      </c>
      <c r="V2830" s="310">
        <v>9083.8700000000008</v>
      </c>
      <c r="X2830" s="267" t="s">
        <v>49748</v>
      </c>
      <c r="Y2830" s="268">
        <v>342.77</v>
      </c>
      <c r="AA2830" s="229" t="s">
        <v>17372</v>
      </c>
      <c r="AB2830" s="230">
        <v>27732.38</v>
      </c>
      <c r="AD2830" s="209" t="s">
        <v>17313</v>
      </c>
      <c r="AE2830" s="210">
        <v>6375.81</v>
      </c>
      <c r="AF2830" s="93"/>
      <c r="AG2830" s="201" t="s">
        <v>26866</v>
      </c>
      <c r="AH2830" s="202">
        <v>1053.4100000000001</v>
      </c>
      <c r="AJ2830" s="292"/>
      <c r="AK2830" s="293"/>
      <c r="AM2830" s="273" t="s">
        <v>57147</v>
      </c>
      <c r="AN2830" s="274">
        <v>3474.5</v>
      </c>
      <c r="AP2830" s="233" t="s">
        <v>39945</v>
      </c>
      <c r="AQ2830" s="234">
        <v>5212.1099999999997</v>
      </c>
      <c r="AS2830" s="211" t="s">
        <v>11981</v>
      </c>
      <c r="AT2830" s="212">
        <v>4253031.3499999996</v>
      </c>
    </row>
    <row r="2831" spans="5:46" x14ac:dyDescent="0.3">
      <c r="E2831" s="271" t="s">
        <v>57027</v>
      </c>
      <c r="F2831" s="271"/>
      <c r="G2831" s="272">
        <v>2321.3000000000002</v>
      </c>
      <c r="I2831" s="227" t="s">
        <v>39748</v>
      </c>
      <c r="J2831" s="227"/>
      <c r="K2831" s="228">
        <v>30000</v>
      </c>
      <c r="M2831" s="205" t="s">
        <v>3427</v>
      </c>
      <c r="N2831" s="205"/>
      <c r="O2831" s="206">
        <v>1789803</v>
      </c>
      <c r="U2831" s="309" t="s">
        <v>55088</v>
      </c>
      <c r="V2831" s="310">
        <v>3757</v>
      </c>
      <c r="X2831" s="267" t="s">
        <v>49749</v>
      </c>
      <c r="Y2831" s="268">
        <v>1118.56</v>
      </c>
      <c r="AA2831" s="229" t="s">
        <v>33268</v>
      </c>
      <c r="AB2831" s="230">
        <v>68321</v>
      </c>
      <c r="AD2831" s="209" t="s">
        <v>17314</v>
      </c>
      <c r="AE2831" s="210">
        <v>56601.53</v>
      </c>
      <c r="AF2831" s="93"/>
      <c r="AG2831" s="201" t="s">
        <v>14167</v>
      </c>
      <c r="AH2831" s="202">
        <v>60364.800000000003</v>
      </c>
      <c r="AJ2831" s="292"/>
      <c r="AK2831" s="293"/>
      <c r="AM2831" s="273" t="s">
        <v>57148</v>
      </c>
      <c r="AN2831" s="274">
        <v>2321.3000000000002</v>
      </c>
      <c r="AP2831" s="233" t="s">
        <v>39948</v>
      </c>
      <c r="AQ2831" s="234">
        <v>30000</v>
      </c>
      <c r="AS2831" s="211" t="s">
        <v>9958</v>
      </c>
      <c r="AT2831" s="212">
        <v>16255383.4</v>
      </c>
    </row>
    <row r="2832" spans="5:46" x14ac:dyDescent="0.3">
      <c r="E2832" s="271" t="s">
        <v>57028</v>
      </c>
      <c r="F2832" s="271"/>
      <c r="G2832" s="272">
        <v>903.25</v>
      </c>
      <c r="I2832" s="227" t="s">
        <v>39749</v>
      </c>
      <c r="J2832" s="227"/>
      <c r="K2832" s="228">
        <v>10526.51</v>
      </c>
      <c r="M2832" s="205" t="s">
        <v>3428</v>
      </c>
      <c r="N2832" s="205"/>
      <c r="O2832" s="206">
        <v>33184.58</v>
      </c>
      <c r="U2832" s="309" t="s">
        <v>67523</v>
      </c>
      <c r="V2832" s="310">
        <v>39706.050000000003</v>
      </c>
      <c r="X2832" s="267" t="s">
        <v>49750</v>
      </c>
      <c r="Y2832" s="268">
        <v>614.02</v>
      </c>
      <c r="AA2832" s="229" t="s">
        <v>34700</v>
      </c>
      <c r="AB2832" s="230">
        <v>35633.03</v>
      </c>
      <c r="AD2832" s="209" t="s">
        <v>17315</v>
      </c>
      <c r="AE2832" s="210">
        <v>6074</v>
      </c>
      <c r="AF2832" s="93"/>
      <c r="AG2832" s="201" t="s">
        <v>14168</v>
      </c>
      <c r="AH2832" s="202">
        <v>4617.9799999999996</v>
      </c>
      <c r="AJ2832" s="292"/>
      <c r="AK2832" s="293"/>
      <c r="AM2832" s="273" t="s">
        <v>57149</v>
      </c>
      <c r="AN2832" s="274">
        <v>903.25</v>
      </c>
      <c r="AP2832" s="233" t="s">
        <v>39949</v>
      </c>
      <c r="AQ2832" s="234">
        <v>10526.51</v>
      </c>
      <c r="AS2832" s="211" t="s">
        <v>6787</v>
      </c>
      <c r="AT2832" s="212">
        <v>18997.72</v>
      </c>
    </row>
    <row r="2833" spans="5:46" x14ac:dyDescent="0.3">
      <c r="E2833" s="271" t="s">
        <v>57029</v>
      </c>
      <c r="F2833" s="271"/>
      <c r="G2833" s="272">
        <v>21387.55</v>
      </c>
      <c r="I2833" s="227" t="s">
        <v>39750</v>
      </c>
      <c r="J2833" s="227"/>
      <c r="K2833" s="228">
        <v>380</v>
      </c>
      <c r="M2833" s="205" t="s">
        <v>3429</v>
      </c>
      <c r="N2833" s="205"/>
      <c r="O2833" s="206">
        <v>33342.6</v>
      </c>
      <c r="U2833" s="309" t="s">
        <v>67524</v>
      </c>
      <c r="V2833" s="310">
        <v>2590.91</v>
      </c>
      <c r="X2833" s="267" t="s">
        <v>61318</v>
      </c>
      <c r="Y2833" s="268">
        <v>8819.2000000000007</v>
      </c>
      <c r="AA2833" s="229" t="s">
        <v>51892</v>
      </c>
      <c r="AB2833" s="230">
        <v>549188.11</v>
      </c>
      <c r="AD2833" s="209" t="s">
        <v>17316</v>
      </c>
      <c r="AE2833" s="210">
        <v>71868.69</v>
      </c>
      <c r="AF2833" s="93"/>
      <c r="AG2833" s="201" t="s">
        <v>14169</v>
      </c>
      <c r="AH2833" s="202">
        <v>11539.54</v>
      </c>
      <c r="AJ2833" s="292"/>
      <c r="AK2833" s="293"/>
      <c r="AM2833" s="273" t="s">
        <v>57150</v>
      </c>
      <c r="AN2833" s="274">
        <v>21387.55</v>
      </c>
      <c r="AP2833" s="233" t="s">
        <v>39950</v>
      </c>
      <c r="AQ2833" s="234">
        <v>380</v>
      </c>
      <c r="AS2833" s="211" t="s">
        <v>7464</v>
      </c>
      <c r="AT2833" s="212">
        <v>3209.87</v>
      </c>
    </row>
    <row r="2834" spans="5:46" x14ac:dyDescent="0.3">
      <c r="E2834" s="271" t="s">
        <v>57030</v>
      </c>
      <c r="F2834" s="271"/>
      <c r="G2834" s="272">
        <v>39964.53</v>
      </c>
      <c r="I2834" s="227" t="s">
        <v>39752</v>
      </c>
      <c r="J2834" s="227"/>
      <c r="K2834" s="228">
        <v>8000.57</v>
      </c>
      <c r="M2834" s="205" t="s">
        <v>3430</v>
      </c>
      <c r="N2834" s="205"/>
      <c r="O2834" s="206">
        <v>37843.01</v>
      </c>
      <c r="U2834" s="309" t="s">
        <v>67525</v>
      </c>
      <c r="V2834" s="310">
        <v>172.33</v>
      </c>
      <c r="X2834" s="267" t="s">
        <v>61319</v>
      </c>
      <c r="Y2834" s="268">
        <v>671.57</v>
      </c>
      <c r="AA2834" s="229" t="s">
        <v>36119</v>
      </c>
      <c r="AB2834" s="230">
        <v>177219.33</v>
      </c>
      <c r="AD2834" s="209" t="s">
        <v>13221</v>
      </c>
      <c r="AE2834" s="210">
        <v>13870.18</v>
      </c>
      <c r="AF2834" s="93"/>
      <c r="AG2834" s="201" t="s">
        <v>14170</v>
      </c>
      <c r="AH2834" s="202">
        <v>4466.78</v>
      </c>
      <c r="AJ2834" s="292"/>
      <c r="AK2834" s="293"/>
      <c r="AM2834" s="273" t="s">
        <v>57151</v>
      </c>
      <c r="AN2834" s="274">
        <v>39964.53</v>
      </c>
      <c r="AP2834" s="233" t="s">
        <v>39952</v>
      </c>
      <c r="AQ2834" s="234">
        <v>8000.57</v>
      </c>
      <c r="AS2834" s="211" t="s">
        <v>7634</v>
      </c>
      <c r="AT2834" s="212">
        <v>2372.0100000000002</v>
      </c>
    </row>
    <row r="2835" spans="5:46" x14ac:dyDescent="0.3">
      <c r="E2835" s="271" t="s">
        <v>57031</v>
      </c>
      <c r="F2835" s="271"/>
      <c r="G2835" s="272">
        <v>17292.490000000002</v>
      </c>
      <c r="I2835" s="227" t="s">
        <v>39753</v>
      </c>
      <c r="J2835" s="227"/>
      <c r="K2835" s="228">
        <v>5000</v>
      </c>
      <c r="M2835" s="205" t="s">
        <v>4161</v>
      </c>
      <c r="N2835" s="205"/>
      <c r="O2835" s="206">
        <v>61912</v>
      </c>
      <c r="U2835" s="309" t="s">
        <v>67526</v>
      </c>
      <c r="V2835" s="310">
        <v>674.54</v>
      </c>
      <c r="X2835" s="267" t="s">
        <v>61320</v>
      </c>
      <c r="Y2835" s="268">
        <v>2160.6999999999998</v>
      </c>
      <c r="AA2835" s="229" t="s">
        <v>40173</v>
      </c>
      <c r="AB2835" s="230">
        <v>2966.47</v>
      </c>
      <c r="AD2835" s="209" t="s">
        <v>13222</v>
      </c>
      <c r="AE2835" s="210">
        <v>889.59</v>
      </c>
      <c r="AF2835" s="93"/>
      <c r="AG2835" s="201" t="s">
        <v>14171</v>
      </c>
      <c r="AH2835" s="202">
        <v>6872.44</v>
      </c>
      <c r="AJ2835" s="292"/>
      <c r="AK2835" s="293"/>
      <c r="AM2835" s="273" t="s">
        <v>57153</v>
      </c>
      <c r="AN2835" s="274">
        <v>17292.490000000002</v>
      </c>
      <c r="AP2835" s="233" t="s">
        <v>39953</v>
      </c>
      <c r="AQ2835" s="234">
        <v>5000</v>
      </c>
      <c r="AS2835" s="211" t="s">
        <v>7867</v>
      </c>
      <c r="AT2835" s="212">
        <v>544</v>
      </c>
    </row>
    <row r="2836" spans="5:46" x14ac:dyDescent="0.3">
      <c r="E2836" s="271" t="s">
        <v>57032</v>
      </c>
      <c r="F2836" s="271"/>
      <c r="G2836" s="272">
        <v>11275.91</v>
      </c>
      <c r="I2836" s="227" t="s">
        <v>39754</v>
      </c>
      <c r="J2836" s="227"/>
      <c r="K2836" s="228">
        <v>793.5</v>
      </c>
      <c r="M2836" s="205" t="s">
        <v>4162</v>
      </c>
      <c r="N2836" s="205"/>
      <c r="O2836" s="206">
        <v>26747</v>
      </c>
      <c r="U2836" s="309" t="s">
        <v>63664</v>
      </c>
      <c r="V2836" s="310">
        <v>74528.100000000006</v>
      </c>
      <c r="X2836" s="267" t="s">
        <v>61321</v>
      </c>
      <c r="Y2836" s="268">
        <v>1254.53</v>
      </c>
      <c r="AA2836" s="229" t="s">
        <v>34701</v>
      </c>
      <c r="AB2836" s="230">
        <v>654409.6</v>
      </c>
      <c r="AD2836" s="209" t="s">
        <v>13223</v>
      </c>
      <c r="AE2836" s="210">
        <v>1817.6</v>
      </c>
      <c r="AF2836" s="93"/>
      <c r="AG2836" s="201" t="s">
        <v>32708</v>
      </c>
      <c r="AH2836" s="202">
        <v>6014.08</v>
      </c>
      <c r="AJ2836" s="292"/>
      <c r="AK2836" s="293"/>
      <c r="AM2836" s="273" t="s">
        <v>57154</v>
      </c>
      <c r="AN2836" s="274">
        <v>11275.91</v>
      </c>
      <c r="AP2836" s="233" t="s">
        <v>39954</v>
      </c>
      <c r="AQ2836" s="234">
        <v>793.5</v>
      </c>
      <c r="AS2836" s="211" t="s">
        <v>8116</v>
      </c>
      <c r="AT2836" s="212">
        <v>1628</v>
      </c>
    </row>
    <row r="2837" spans="5:46" x14ac:dyDescent="0.3">
      <c r="E2837" s="271" t="s">
        <v>57033</v>
      </c>
      <c r="F2837" s="271"/>
      <c r="G2837" s="272">
        <v>108.15</v>
      </c>
      <c r="I2837" s="227" t="s">
        <v>39755</v>
      </c>
      <c r="J2837" s="227"/>
      <c r="K2837" s="228">
        <v>17113.88</v>
      </c>
      <c r="M2837" s="205" t="s">
        <v>3431</v>
      </c>
      <c r="N2837" s="205"/>
      <c r="O2837" s="206">
        <v>50901.919999999998</v>
      </c>
      <c r="U2837" s="309" t="s">
        <v>67527</v>
      </c>
      <c r="V2837" s="310">
        <v>13271</v>
      </c>
      <c r="X2837" s="267" t="s">
        <v>61878</v>
      </c>
      <c r="Y2837" s="268">
        <v>6683.75</v>
      </c>
      <c r="AA2837" s="229" t="s">
        <v>40174</v>
      </c>
      <c r="AB2837" s="230">
        <v>249747.07</v>
      </c>
      <c r="AD2837" s="209" t="s">
        <v>17317</v>
      </c>
      <c r="AE2837" s="210">
        <v>8500</v>
      </c>
      <c r="AF2837" s="93"/>
      <c r="AG2837" s="201" t="s">
        <v>32709</v>
      </c>
      <c r="AH2837" s="202">
        <v>83771.92</v>
      </c>
      <c r="AJ2837" s="292"/>
      <c r="AK2837" s="293"/>
      <c r="AM2837" s="273" t="s">
        <v>57155</v>
      </c>
      <c r="AN2837" s="274">
        <v>108.15</v>
      </c>
      <c r="AP2837" s="233" t="s">
        <v>39955</v>
      </c>
      <c r="AQ2837" s="234">
        <v>17113.88</v>
      </c>
      <c r="AS2837" s="211" t="s">
        <v>8222</v>
      </c>
      <c r="AT2837" s="212">
        <v>5229</v>
      </c>
    </row>
    <row r="2838" spans="5:46" x14ac:dyDescent="0.3">
      <c r="E2838" s="271" t="s">
        <v>57034</v>
      </c>
      <c r="F2838" s="271"/>
      <c r="G2838" s="272">
        <v>1053.81</v>
      </c>
      <c r="I2838" s="227" t="s">
        <v>39756</v>
      </c>
      <c r="J2838" s="227"/>
      <c r="K2838" s="228">
        <v>60000</v>
      </c>
      <c r="M2838" s="205" t="s">
        <v>3292</v>
      </c>
      <c r="N2838" s="205"/>
      <c r="O2838" s="206">
        <v>909214.12</v>
      </c>
      <c r="U2838" s="309" t="s">
        <v>67528</v>
      </c>
      <c r="V2838" s="310">
        <v>1424.99</v>
      </c>
      <c r="X2838" s="267" t="s">
        <v>61879</v>
      </c>
      <c r="Y2838" s="268">
        <v>511.34</v>
      </c>
      <c r="AA2838" s="229" t="s">
        <v>51893</v>
      </c>
      <c r="AB2838" s="230">
        <v>899.2</v>
      </c>
      <c r="AD2838" s="209" t="s">
        <v>13224</v>
      </c>
      <c r="AE2838" s="210">
        <v>15942.84</v>
      </c>
      <c r="AF2838" s="93"/>
      <c r="AG2838" s="201" t="s">
        <v>32710</v>
      </c>
      <c r="AH2838" s="202">
        <v>368022</v>
      </c>
      <c r="AJ2838" s="292"/>
      <c r="AK2838" s="293"/>
      <c r="AM2838" s="273" t="s">
        <v>57156</v>
      </c>
      <c r="AN2838" s="274">
        <v>1053.81</v>
      </c>
      <c r="AP2838" s="233" t="s">
        <v>39956</v>
      </c>
      <c r="AQ2838" s="234">
        <v>60000</v>
      </c>
      <c r="AS2838" s="211" t="s">
        <v>10496</v>
      </c>
      <c r="AT2838" s="212">
        <v>3245</v>
      </c>
    </row>
    <row r="2839" spans="5:46" x14ac:dyDescent="0.3">
      <c r="E2839" s="271" t="s">
        <v>57035</v>
      </c>
      <c r="F2839" s="271"/>
      <c r="G2839" s="272">
        <v>5916.71</v>
      </c>
      <c r="I2839" s="227" t="s">
        <v>39757</v>
      </c>
      <c r="J2839" s="227"/>
      <c r="K2839" s="228">
        <v>1877.22</v>
      </c>
      <c r="M2839" s="205" t="s">
        <v>3432</v>
      </c>
      <c r="N2839" s="205"/>
      <c r="O2839" s="206">
        <v>273331.53000000003</v>
      </c>
      <c r="U2839" s="309" t="s">
        <v>67529</v>
      </c>
      <c r="V2839" s="310">
        <v>387.01</v>
      </c>
      <c r="X2839" s="267" t="s">
        <v>61880</v>
      </c>
      <c r="Y2839" s="268">
        <v>1637.52</v>
      </c>
      <c r="AA2839" s="229" t="s">
        <v>51894</v>
      </c>
      <c r="AB2839" s="230">
        <v>68.790000000000006</v>
      </c>
      <c r="AD2839" s="209" t="s">
        <v>17318</v>
      </c>
      <c r="AE2839" s="210">
        <v>8881.01</v>
      </c>
      <c r="AF2839" s="93"/>
      <c r="AG2839" s="201" t="s">
        <v>14172</v>
      </c>
      <c r="AH2839" s="202">
        <v>60364.800000000003</v>
      </c>
      <c r="AJ2839" s="292"/>
      <c r="AK2839" s="293"/>
      <c r="AM2839" s="273" t="s">
        <v>57157</v>
      </c>
      <c r="AN2839" s="274">
        <v>5916.71</v>
      </c>
      <c r="AP2839" s="233" t="s">
        <v>39957</v>
      </c>
      <c r="AQ2839" s="234">
        <v>1877.22</v>
      </c>
      <c r="AS2839" s="211" t="s">
        <v>8774</v>
      </c>
      <c r="AT2839" s="212">
        <v>1767</v>
      </c>
    </row>
    <row r="2840" spans="5:46" x14ac:dyDescent="0.3">
      <c r="E2840" s="271" t="s">
        <v>57036</v>
      </c>
      <c r="F2840" s="271"/>
      <c r="G2840" s="272">
        <v>4106.75</v>
      </c>
      <c r="I2840" s="227" t="s">
        <v>39758</v>
      </c>
      <c r="J2840" s="227"/>
      <c r="K2840" s="228">
        <v>8266.81</v>
      </c>
      <c r="M2840" s="205" t="s">
        <v>3433</v>
      </c>
      <c r="N2840" s="205"/>
      <c r="O2840" s="206">
        <v>5136201.62</v>
      </c>
      <c r="U2840" s="309" t="s">
        <v>67530</v>
      </c>
      <c r="V2840" s="310">
        <v>1500</v>
      </c>
      <c r="X2840" s="267" t="s">
        <v>61881</v>
      </c>
      <c r="Y2840" s="268">
        <v>1458.53</v>
      </c>
      <c r="AA2840" s="229" t="s">
        <v>51895</v>
      </c>
      <c r="AB2840" s="230">
        <v>216.71</v>
      </c>
      <c r="AD2840" s="209" t="s">
        <v>17319</v>
      </c>
      <c r="AE2840" s="210">
        <v>95000</v>
      </c>
      <c r="AF2840" s="93"/>
      <c r="AG2840" s="201" t="s">
        <v>14173</v>
      </c>
      <c r="AH2840" s="202">
        <v>4617.9799999999996</v>
      </c>
      <c r="AJ2840" s="292"/>
      <c r="AK2840" s="293"/>
      <c r="AM2840" s="273" t="s">
        <v>57158</v>
      </c>
      <c r="AN2840" s="274">
        <v>4106.75</v>
      </c>
      <c r="AP2840" s="233" t="s">
        <v>39958</v>
      </c>
      <c r="AQ2840" s="234">
        <v>8266.81</v>
      </c>
      <c r="AS2840" s="211" t="s">
        <v>9055</v>
      </c>
      <c r="AT2840" s="212">
        <v>7230</v>
      </c>
    </row>
    <row r="2841" spans="5:46" x14ac:dyDescent="0.3">
      <c r="E2841" s="271" t="s">
        <v>57037</v>
      </c>
      <c r="F2841" s="271"/>
      <c r="G2841" s="272">
        <v>5320.06</v>
      </c>
      <c r="I2841" s="227" t="s">
        <v>39761</v>
      </c>
      <c r="J2841" s="227"/>
      <c r="K2841" s="228">
        <v>4278.99</v>
      </c>
      <c r="M2841" s="205" t="s">
        <v>3434</v>
      </c>
      <c r="N2841" s="205"/>
      <c r="O2841" s="206">
        <v>64775</v>
      </c>
      <c r="U2841" s="309" t="s">
        <v>63123</v>
      </c>
      <c r="V2841" s="310">
        <v>10244.92</v>
      </c>
      <c r="X2841" s="267" t="s">
        <v>59524</v>
      </c>
      <c r="Y2841" s="268">
        <v>7942.5</v>
      </c>
      <c r="AA2841" s="229" t="s">
        <v>47862</v>
      </c>
      <c r="AB2841" s="230">
        <v>81030</v>
      </c>
      <c r="AD2841" s="209" t="s">
        <v>17320</v>
      </c>
      <c r="AE2841" s="210">
        <v>2868</v>
      </c>
      <c r="AF2841" s="93"/>
      <c r="AG2841" s="201" t="s">
        <v>14174</v>
      </c>
      <c r="AH2841" s="202">
        <v>11539.54</v>
      </c>
      <c r="AJ2841" s="292"/>
      <c r="AK2841" s="293"/>
      <c r="AM2841" s="273" t="s">
        <v>57159</v>
      </c>
      <c r="AN2841" s="274">
        <v>5320.06</v>
      </c>
      <c r="AP2841" s="233" t="s">
        <v>39961</v>
      </c>
      <c r="AQ2841" s="234">
        <v>4278.99</v>
      </c>
      <c r="AS2841" s="211" t="s">
        <v>9370</v>
      </c>
      <c r="AT2841" s="212">
        <v>64775</v>
      </c>
    </row>
    <row r="2842" spans="5:46" x14ac:dyDescent="0.3">
      <c r="E2842" s="271" t="s">
        <v>57038</v>
      </c>
      <c r="F2842" s="271"/>
      <c r="G2842" s="272">
        <v>7065.05</v>
      </c>
      <c r="I2842" s="227" t="s">
        <v>39762</v>
      </c>
      <c r="J2842" s="227"/>
      <c r="K2842" s="228">
        <v>1230.71</v>
      </c>
      <c r="M2842" s="205" t="s">
        <v>3435</v>
      </c>
      <c r="N2842" s="205"/>
      <c r="O2842" s="206">
        <v>574407.5</v>
      </c>
      <c r="U2842" s="309" t="s">
        <v>56024</v>
      </c>
      <c r="V2842" s="310">
        <v>7666.68</v>
      </c>
      <c r="X2842" s="267" t="s">
        <v>59525</v>
      </c>
      <c r="Y2842" s="268">
        <v>607.70000000000005</v>
      </c>
      <c r="AA2842" s="229" t="s">
        <v>51896</v>
      </c>
      <c r="AB2842" s="230">
        <v>45</v>
      </c>
      <c r="AD2842" s="209" t="s">
        <v>17321</v>
      </c>
      <c r="AE2842" s="210">
        <v>164071</v>
      </c>
      <c r="AF2842" s="93"/>
      <c r="AG2842" s="201" t="s">
        <v>32711</v>
      </c>
      <c r="AH2842" s="202">
        <v>6014.08</v>
      </c>
      <c r="AJ2842" s="292"/>
      <c r="AK2842" s="293"/>
      <c r="AM2842" s="273" t="s">
        <v>57160</v>
      </c>
      <c r="AN2842" s="274">
        <v>7065.05</v>
      </c>
      <c r="AP2842" s="233" t="s">
        <v>39962</v>
      </c>
      <c r="AQ2842" s="234">
        <v>1230.71</v>
      </c>
      <c r="AS2842" s="211" t="s">
        <v>11153</v>
      </c>
      <c r="AT2842" s="212">
        <v>9666</v>
      </c>
    </row>
    <row r="2843" spans="5:46" x14ac:dyDescent="0.3">
      <c r="E2843" s="271" t="s">
        <v>57039</v>
      </c>
      <c r="F2843" s="271"/>
      <c r="G2843" s="272">
        <v>6002.5</v>
      </c>
      <c r="I2843" s="227" t="s">
        <v>39763</v>
      </c>
      <c r="J2843" s="227"/>
      <c r="K2843" s="228">
        <v>7074.85</v>
      </c>
      <c r="M2843" s="205" t="s">
        <v>3436</v>
      </c>
      <c r="N2843" s="205"/>
      <c r="O2843" s="206">
        <v>864806</v>
      </c>
      <c r="U2843" s="309" t="s">
        <v>56025</v>
      </c>
      <c r="V2843" s="310">
        <v>1876.61</v>
      </c>
      <c r="X2843" s="267" t="s">
        <v>59526</v>
      </c>
      <c r="Y2843" s="268">
        <v>1945.94</v>
      </c>
      <c r="AA2843" s="229" t="s">
        <v>51897</v>
      </c>
      <c r="AB2843" s="230">
        <v>5500</v>
      </c>
      <c r="AD2843" s="209" t="s">
        <v>17322</v>
      </c>
      <c r="AE2843" s="210">
        <v>26902.880000000001</v>
      </c>
      <c r="AF2843" s="93"/>
      <c r="AG2843" s="201" t="s">
        <v>14175</v>
      </c>
      <c r="AH2843" s="202">
        <v>88238.7</v>
      </c>
      <c r="AJ2843" s="292"/>
      <c r="AK2843" s="293"/>
      <c r="AM2843" s="273" t="s">
        <v>57161</v>
      </c>
      <c r="AN2843" s="274">
        <v>6002.5</v>
      </c>
      <c r="AP2843" s="233" t="s">
        <v>39963</v>
      </c>
      <c r="AQ2843" s="234">
        <v>7074.85</v>
      </c>
      <c r="AS2843" s="211" t="s">
        <v>11637</v>
      </c>
      <c r="AT2843" s="212">
        <v>9937.57</v>
      </c>
    </row>
    <row r="2844" spans="5:46" x14ac:dyDescent="0.3">
      <c r="E2844" s="271" t="s">
        <v>57040</v>
      </c>
      <c r="F2844" s="271"/>
      <c r="G2844" s="272">
        <v>6839.55</v>
      </c>
      <c r="I2844" s="227" t="s">
        <v>39765</v>
      </c>
      <c r="J2844" s="227"/>
      <c r="K2844" s="228">
        <v>3682.84</v>
      </c>
      <c r="M2844" s="205" t="s">
        <v>3437</v>
      </c>
      <c r="N2844" s="205"/>
      <c r="O2844" s="206">
        <v>362616.53</v>
      </c>
      <c r="U2844" s="309" t="s">
        <v>56026</v>
      </c>
      <c r="V2844" s="310">
        <v>692.76</v>
      </c>
      <c r="X2844" s="267" t="s">
        <v>57313</v>
      </c>
      <c r="Y2844" s="268">
        <v>3000</v>
      </c>
      <c r="AA2844" s="229" t="s">
        <v>47863</v>
      </c>
      <c r="AB2844" s="230">
        <v>6362.15</v>
      </c>
      <c r="AD2844" s="209" t="s">
        <v>17323</v>
      </c>
      <c r="AE2844" s="210">
        <v>2792</v>
      </c>
      <c r="AF2844" s="93"/>
      <c r="AG2844" s="201" t="s">
        <v>14176</v>
      </c>
      <c r="AH2844" s="202">
        <v>6872.44</v>
      </c>
      <c r="AJ2844" s="292"/>
      <c r="AK2844" s="293"/>
      <c r="AM2844" s="273" t="s">
        <v>57164</v>
      </c>
      <c r="AN2844" s="274">
        <v>6839.55</v>
      </c>
      <c r="AP2844" s="233" t="s">
        <v>39965</v>
      </c>
      <c r="AQ2844" s="234">
        <v>3682.84</v>
      </c>
      <c r="AS2844" s="211" t="s">
        <v>9959</v>
      </c>
      <c r="AT2844" s="212">
        <v>128601.17</v>
      </c>
    </row>
    <row r="2845" spans="5:46" x14ac:dyDescent="0.3">
      <c r="E2845" s="271" t="s">
        <v>43835</v>
      </c>
      <c r="F2845" s="271"/>
      <c r="G2845" s="272">
        <v>4643.76</v>
      </c>
      <c r="I2845" s="227" t="s">
        <v>39766</v>
      </c>
      <c r="J2845" s="227"/>
      <c r="K2845" s="228">
        <v>26206.54</v>
      </c>
      <c r="M2845" s="205" t="s">
        <v>3438</v>
      </c>
      <c r="N2845" s="205"/>
      <c r="O2845" s="206">
        <v>94096.08</v>
      </c>
      <c r="U2845" s="309" t="s">
        <v>56027</v>
      </c>
      <c r="V2845" s="310">
        <v>460</v>
      </c>
      <c r="X2845" s="267" t="s">
        <v>58460</v>
      </c>
      <c r="Y2845" s="268">
        <v>3451.21</v>
      </c>
      <c r="AA2845" s="229" t="s">
        <v>47864</v>
      </c>
      <c r="AB2845" s="230">
        <v>19776.09</v>
      </c>
      <c r="AD2845" s="209" t="s">
        <v>17324</v>
      </c>
      <c r="AE2845" s="210">
        <v>6665.49</v>
      </c>
      <c r="AF2845" s="93"/>
      <c r="AG2845" s="201" t="s">
        <v>32712</v>
      </c>
      <c r="AH2845" s="202">
        <v>368022</v>
      </c>
      <c r="AJ2845" s="292"/>
      <c r="AK2845" s="293"/>
      <c r="AM2845" s="273" t="s">
        <v>44170</v>
      </c>
      <c r="AN2845" s="274">
        <v>4643.76</v>
      </c>
      <c r="AP2845" s="233" t="s">
        <v>39966</v>
      </c>
      <c r="AQ2845" s="234">
        <v>26206.54</v>
      </c>
      <c r="AS2845" s="211" t="s">
        <v>6788</v>
      </c>
      <c r="AT2845" s="212">
        <v>201412</v>
      </c>
    </row>
    <row r="2846" spans="5:46" x14ac:dyDescent="0.3">
      <c r="E2846" s="271" t="s">
        <v>43836</v>
      </c>
      <c r="F2846" s="271"/>
      <c r="G2846" s="272">
        <v>1161.04</v>
      </c>
      <c r="I2846" s="227" t="s">
        <v>39769</v>
      </c>
      <c r="J2846" s="227"/>
      <c r="K2846" s="228">
        <v>5669.14</v>
      </c>
      <c r="M2846" s="205" t="s">
        <v>3439</v>
      </c>
      <c r="N2846" s="205"/>
      <c r="O2846" s="206">
        <v>880971.25</v>
      </c>
      <c r="U2846" s="309" t="s">
        <v>56028</v>
      </c>
      <c r="V2846" s="310">
        <v>1169.92</v>
      </c>
      <c r="X2846" s="267" t="s">
        <v>54960</v>
      </c>
      <c r="Y2846" s="268">
        <v>-340.74</v>
      </c>
      <c r="AA2846" s="229" t="s">
        <v>47865</v>
      </c>
      <c r="AB2846" s="230">
        <v>11950</v>
      </c>
      <c r="AD2846" s="209" t="s">
        <v>17325</v>
      </c>
      <c r="AE2846" s="210">
        <v>723.52</v>
      </c>
      <c r="AF2846" s="93"/>
      <c r="AG2846" s="201" t="s">
        <v>32713</v>
      </c>
      <c r="AH2846" s="202">
        <v>1120.45</v>
      </c>
      <c r="AJ2846" s="292"/>
      <c r="AK2846" s="293"/>
      <c r="AM2846" s="273" t="s">
        <v>44171</v>
      </c>
      <c r="AN2846" s="274">
        <v>1161.04</v>
      </c>
      <c r="AP2846" s="233" t="s">
        <v>39970</v>
      </c>
      <c r="AQ2846" s="234">
        <v>5669.14</v>
      </c>
      <c r="AS2846" s="211" t="s">
        <v>6975</v>
      </c>
      <c r="AT2846" s="212">
        <v>13590</v>
      </c>
    </row>
    <row r="2847" spans="5:46" x14ac:dyDescent="0.3">
      <c r="E2847" s="271" t="s">
        <v>43838</v>
      </c>
      <c r="F2847" s="271"/>
      <c r="G2847" s="272">
        <v>1701</v>
      </c>
      <c r="I2847" s="227" t="s">
        <v>39771</v>
      </c>
      <c r="J2847" s="227"/>
      <c r="K2847" s="228">
        <v>20000</v>
      </c>
      <c r="M2847" s="205" t="s">
        <v>3440</v>
      </c>
      <c r="N2847" s="205"/>
      <c r="O2847" s="206">
        <v>19722.23</v>
      </c>
      <c r="U2847" s="309" t="s">
        <v>60358</v>
      </c>
      <c r="V2847" s="310">
        <v>4677.51</v>
      </c>
      <c r="X2847" s="267" t="s">
        <v>17561</v>
      </c>
      <c r="Y2847" s="268">
        <v>946.99</v>
      </c>
      <c r="AA2847" s="229" t="s">
        <v>48745</v>
      </c>
      <c r="AB2847" s="230">
        <v>467.27</v>
      </c>
      <c r="AD2847" s="209" t="s">
        <v>17326</v>
      </c>
      <c r="AE2847" s="210">
        <v>2050.38</v>
      </c>
      <c r="AF2847" s="93"/>
      <c r="AG2847" s="201" t="s">
        <v>32714</v>
      </c>
      <c r="AH2847" s="202">
        <v>10945.1</v>
      </c>
      <c r="AJ2847" s="292"/>
      <c r="AK2847" s="293"/>
      <c r="AM2847" s="273" t="s">
        <v>44173</v>
      </c>
      <c r="AN2847" s="274">
        <v>1701</v>
      </c>
      <c r="AP2847" s="233" t="s">
        <v>39972</v>
      </c>
      <c r="AQ2847" s="234">
        <v>20000</v>
      </c>
      <c r="AS2847" s="211" t="s">
        <v>7187</v>
      </c>
      <c r="AT2847" s="212">
        <v>13375</v>
      </c>
    </row>
    <row r="2848" spans="5:46" x14ac:dyDescent="0.3">
      <c r="E2848" s="271" t="s">
        <v>43840</v>
      </c>
      <c r="F2848" s="271"/>
      <c r="G2848" s="272">
        <v>90</v>
      </c>
      <c r="I2848" s="227" t="s">
        <v>39772</v>
      </c>
      <c r="J2848" s="227"/>
      <c r="K2848" s="228">
        <v>2212.9499999999998</v>
      </c>
      <c r="M2848" s="205" t="s">
        <v>3441</v>
      </c>
      <c r="N2848" s="205"/>
      <c r="O2848" s="206">
        <v>969117.13</v>
      </c>
      <c r="U2848" s="309" t="s">
        <v>62621</v>
      </c>
      <c r="V2848" s="310">
        <v>459.41</v>
      </c>
      <c r="X2848" s="267" t="s">
        <v>17562</v>
      </c>
      <c r="Y2848" s="268">
        <v>8853.77</v>
      </c>
      <c r="AA2848" s="229" t="s">
        <v>48746</v>
      </c>
      <c r="AB2848" s="230">
        <v>1453.31</v>
      </c>
      <c r="AD2848" s="209" t="s">
        <v>17327</v>
      </c>
      <c r="AE2848" s="210">
        <v>21.86</v>
      </c>
      <c r="AF2848" s="93"/>
      <c r="AG2848" s="201" t="s">
        <v>32715</v>
      </c>
      <c r="AH2848" s="202">
        <v>7730.45</v>
      </c>
      <c r="AJ2848" s="292"/>
      <c r="AK2848" s="293"/>
      <c r="AM2848" s="273" t="s">
        <v>44175</v>
      </c>
      <c r="AN2848" s="274">
        <v>90</v>
      </c>
      <c r="AP2848" s="233" t="s">
        <v>39973</v>
      </c>
      <c r="AQ2848" s="234">
        <v>2212.9499999999998</v>
      </c>
      <c r="AS2848" s="211" t="s">
        <v>7635</v>
      </c>
      <c r="AT2848" s="212">
        <v>181257.99</v>
      </c>
    </row>
    <row r="2849" spans="5:46" x14ac:dyDescent="0.3">
      <c r="E2849" s="271" t="s">
        <v>43845</v>
      </c>
      <c r="F2849" s="271"/>
      <c r="G2849" s="272">
        <v>3169.41</v>
      </c>
      <c r="I2849" s="227" t="s">
        <v>39776</v>
      </c>
      <c r="J2849" s="227"/>
      <c r="K2849" s="228">
        <v>8451.99</v>
      </c>
      <c r="M2849" s="205" t="s">
        <v>3442</v>
      </c>
      <c r="N2849" s="205"/>
      <c r="O2849" s="206">
        <v>180819.82</v>
      </c>
      <c r="U2849" s="309" t="s">
        <v>52257</v>
      </c>
      <c r="V2849" s="310">
        <v>11861.92</v>
      </c>
      <c r="X2849" s="267" t="s">
        <v>17563</v>
      </c>
      <c r="Y2849" s="268">
        <v>677.31</v>
      </c>
      <c r="AA2849" s="229" t="s">
        <v>47866</v>
      </c>
      <c r="AB2849" s="230">
        <v>20117.14</v>
      </c>
      <c r="AD2849" s="209" t="s">
        <v>17328</v>
      </c>
      <c r="AE2849" s="210">
        <v>77443.649999999994</v>
      </c>
      <c r="AF2849" s="93"/>
      <c r="AG2849" s="201" t="s">
        <v>32716</v>
      </c>
      <c r="AH2849" s="202">
        <v>1120.45</v>
      </c>
      <c r="AJ2849" s="292"/>
      <c r="AK2849" s="293"/>
      <c r="AM2849" s="273" t="s">
        <v>44180</v>
      </c>
      <c r="AN2849" s="274">
        <v>3169.41</v>
      </c>
      <c r="AP2849" s="233" t="s">
        <v>39977</v>
      </c>
      <c r="AQ2849" s="234">
        <v>8451.99</v>
      </c>
      <c r="AS2849" s="211" t="s">
        <v>7868</v>
      </c>
      <c r="AT2849" s="212">
        <v>190273</v>
      </c>
    </row>
    <row r="2850" spans="5:46" x14ac:dyDescent="0.3">
      <c r="E2850" s="271" t="s">
        <v>43846</v>
      </c>
      <c r="F2850" s="271"/>
      <c r="G2850" s="272">
        <v>3408</v>
      </c>
      <c r="I2850" s="227" t="s">
        <v>39777</v>
      </c>
      <c r="J2850" s="227"/>
      <c r="K2850" s="228">
        <v>4800</v>
      </c>
      <c r="M2850" s="205" t="s">
        <v>3293</v>
      </c>
      <c r="N2850" s="205"/>
      <c r="O2850" s="206">
        <v>918202.09</v>
      </c>
      <c r="U2850" s="309" t="s">
        <v>67531</v>
      </c>
      <c r="V2850" s="310">
        <v>2832.5</v>
      </c>
      <c r="X2850" s="267" t="s">
        <v>17564</v>
      </c>
      <c r="Y2850" s="268">
        <v>2169.17</v>
      </c>
      <c r="AA2850" s="229" t="s">
        <v>47867</v>
      </c>
      <c r="AB2850" s="230">
        <v>1324.75</v>
      </c>
      <c r="AD2850" s="209" t="s">
        <v>17329</v>
      </c>
      <c r="AE2850" s="210">
        <v>7903</v>
      </c>
      <c r="AF2850" s="93"/>
      <c r="AG2850" s="201" t="s">
        <v>26946</v>
      </c>
      <c r="AH2850" s="202">
        <v>10945.1</v>
      </c>
      <c r="AJ2850" s="292"/>
      <c r="AK2850" s="293"/>
      <c r="AM2850" s="273" t="s">
        <v>44181</v>
      </c>
      <c r="AN2850" s="274">
        <v>3408</v>
      </c>
      <c r="AP2850" s="233" t="s">
        <v>39978</v>
      </c>
      <c r="AQ2850" s="234">
        <v>4800</v>
      </c>
      <c r="AS2850" s="211" t="s">
        <v>8117</v>
      </c>
      <c r="AT2850" s="212">
        <v>117029</v>
      </c>
    </row>
    <row r="2851" spans="5:46" x14ac:dyDescent="0.3">
      <c r="E2851" s="271" t="s">
        <v>43847</v>
      </c>
      <c r="F2851" s="271"/>
      <c r="G2851" s="272">
        <v>2497</v>
      </c>
      <c r="I2851" s="227" t="s">
        <v>39778</v>
      </c>
      <c r="J2851" s="227"/>
      <c r="K2851" s="228">
        <v>3460.54</v>
      </c>
      <c r="M2851" s="205" t="s">
        <v>3443</v>
      </c>
      <c r="N2851" s="205"/>
      <c r="O2851" s="206">
        <v>36862</v>
      </c>
      <c r="U2851" s="309" t="s">
        <v>52258</v>
      </c>
      <c r="V2851" s="310">
        <v>1211.23</v>
      </c>
      <c r="X2851" s="267" t="s">
        <v>64094</v>
      </c>
      <c r="Y2851" s="268">
        <v>29.38</v>
      </c>
      <c r="AA2851" s="229" t="s">
        <v>47868</v>
      </c>
      <c r="AB2851" s="230">
        <v>4617.93</v>
      </c>
      <c r="AD2851" s="209" t="s">
        <v>34398</v>
      </c>
      <c r="AE2851" s="210">
        <v>3148.98</v>
      </c>
      <c r="AF2851" s="93"/>
      <c r="AG2851" s="201" t="s">
        <v>26949</v>
      </c>
      <c r="AH2851" s="202">
        <v>7730.45</v>
      </c>
      <c r="AJ2851" s="292"/>
      <c r="AK2851" s="293"/>
      <c r="AM2851" s="273" t="s">
        <v>44182</v>
      </c>
      <c r="AN2851" s="274">
        <v>2497</v>
      </c>
      <c r="AP2851" s="233" t="s">
        <v>39979</v>
      </c>
      <c r="AQ2851" s="234">
        <v>3460.54</v>
      </c>
      <c r="AS2851" s="211" t="s">
        <v>8392</v>
      </c>
      <c r="AT2851" s="212">
        <v>169060.28</v>
      </c>
    </row>
    <row r="2852" spans="5:46" x14ac:dyDescent="0.3">
      <c r="E2852" s="271" t="s">
        <v>43848</v>
      </c>
      <c r="F2852" s="271"/>
      <c r="G2852" s="272">
        <v>12128.12</v>
      </c>
      <c r="I2852" s="227" t="s">
        <v>39780</v>
      </c>
      <c r="J2852" s="227"/>
      <c r="K2852" s="228">
        <v>11130.76</v>
      </c>
      <c r="M2852" s="205" t="s">
        <v>3444</v>
      </c>
      <c r="N2852" s="205"/>
      <c r="O2852" s="206">
        <v>5738230.5300000003</v>
      </c>
      <c r="U2852" s="309" t="s">
        <v>52260</v>
      </c>
      <c r="V2852" s="310">
        <v>1084.43</v>
      </c>
      <c r="X2852" s="267" t="s">
        <v>58207</v>
      </c>
      <c r="Y2852" s="268">
        <v>1106.05</v>
      </c>
      <c r="AA2852" s="229" t="s">
        <v>47869</v>
      </c>
      <c r="AB2852" s="230">
        <v>2837.43</v>
      </c>
      <c r="AD2852" s="209" t="s">
        <v>17330</v>
      </c>
      <c r="AE2852" s="210">
        <v>5500</v>
      </c>
      <c r="AF2852" s="93"/>
      <c r="AG2852" s="201" t="s">
        <v>32717</v>
      </c>
      <c r="AH2852" s="202">
        <v>14812.99</v>
      </c>
      <c r="AJ2852" s="292"/>
      <c r="AK2852" s="293"/>
      <c r="AM2852" s="273" t="s">
        <v>44183</v>
      </c>
      <c r="AN2852" s="274">
        <v>12128.12</v>
      </c>
      <c r="AP2852" s="233" t="s">
        <v>39981</v>
      </c>
      <c r="AQ2852" s="234">
        <v>11130.76</v>
      </c>
      <c r="AS2852" s="211" t="s">
        <v>9056</v>
      </c>
      <c r="AT2852" s="212">
        <v>234698</v>
      </c>
    </row>
    <row r="2853" spans="5:46" x14ac:dyDescent="0.3">
      <c r="E2853" s="271" t="s">
        <v>43849</v>
      </c>
      <c r="F2853" s="271"/>
      <c r="G2853" s="272">
        <v>2139</v>
      </c>
      <c r="I2853" s="227" t="s">
        <v>39782</v>
      </c>
      <c r="J2853" s="227"/>
      <c r="K2853" s="228">
        <v>3360.18</v>
      </c>
      <c r="M2853" s="205" t="s">
        <v>4163</v>
      </c>
      <c r="N2853" s="205"/>
      <c r="O2853" s="206">
        <v>76513.73</v>
      </c>
      <c r="U2853" s="309" t="s">
        <v>55090</v>
      </c>
      <c r="V2853" s="310">
        <v>96.6</v>
      </c>
      <c r="X2853" s="267" t="s">
        <v>33279</v>
      </c>
      <c r="Y2853" s="268">
        <v>5200</v>
      </c>
      <c r="AA2853" s="229" t="s">
        <v>48747</v>
      </c>
      <c r="AB2853" s="230">
        <v>108.64</v>
      </c>
      <c r="AD2853" s="209" t="s">
        <v>17331</v>
      </c>
      <c r="AE2853" s="210">
        <v>34320</v>
      </c>
      <c r="AF2853" s="93"/>
      <c r="AG2853" s="201" t="s">
        <v>14177</v>
      </c>
      <c r="AH2853" s="202">
        <v>1135.73</v>
      </c>
      <c r="AJ2853" s="292"/>
      <c r="AK2853" s="293"/>
      <c r="AM2853" s="273" t="s">
        <v>44184</v>
      </c>
      <c r="AN2853" s="274">
        <v>2139</v>
      </c>
      <c r="AP2853" s="233" t="s">
        <v>39983</v>
      </c>
      <c r="AQ2853" s="234">
        <v>3360.18</v>
      </c>
      <c r="AS2853" s="211" t="s">
        <v>9371</v>
      </c>
      <c r="AT2853" s="212">
        <v>574407.5</v>
      </c>
    </row>
    <row r="2854" spans="5:46" x14ac:dyDescent="0.3">
      <c r="E2854" s="271" t="s">
        <v>43851</v>
      </c>
      <c r="F2854" s="271"/>
      <c r="G2854" s="272">
        <v>2375.98</v>
      </c>
      <c r="I2854" s="227" t="s">
        <v>39783</v>
      </c>
      <c r="J2854" s="227"/>
      <c r="K2854" s="228">
        <v>782.18</v>
      </c>
      <c r="M2854" s="205" t="s">
        <v>3445</v>
      </c>
      <c r="N2854" s="205"/>
      <c r="O2854" s="206">
        <v>14754.27</v>
      </c>
      <c r="U2854" s="309" t="s">
        <v>62622</v>
      </c>
      <c r="V2854" s="310">
        <v>66.36</v>
      </c>
      <c r="X2854" s="267" t="s">
        <v>33280</v>
      </c>
      <c r="Y2854" s="268">
        <v>3056.83</v>
      </c>
      <c r="AA2854" s="229" t="s">
        <v>48748</v>
      </c>
      <c r="AB2854" s="230">
        <v>888.11</v>
      </c>
      <c r="AD2854" s="209" t="s">
        <v>17332</v>
      </c>
      <c r="AE2854" s="210">
        <v>350</v>
      </c>
      <c r="AF2854" s="93"/>
      <c r="AG2854" s="201" t="s">
        <v>14178</v>
      </c>
      <c r="AH2854" s="202">
        <v>1135.73</v>
      </c>
      <c r="AJ2854" s="292"/>
      <c r="AK2854" s="293"/>
      <c r="AM2854" s="273" t="s">
        <v>44186</v>
      </c>
      <c r="AN2854" s="274">
        <v>2375.98</v>
      </c>
      <c r="AP2854" s="233" t="s">
        <v>39984</v>
      </c>
      <c r="AQ2854" s="234">
        <v>782.18</v>
      </c>
      <c r="AS2854" s="211" t="s">
        <v>9551</v>
      </c>
      <c r="AT2854" s="212">
        <v>6987.5</v>
      </c>
    </row>
    <row r="2855" spans="5:46" x14ac:dyDescent="0.3">
      <c r="E2855" s="271" t="s">
        <v>43852</v>
      </c>
      <c r="F2855" s="271"/>
      <c r="G2855" s="272">
        <v>20771</v>
      </c>
      <c r="I2855" s="227" t="s">
        <v>39784</v>
      </c>
      <c r="J2855" s="227"/>
      <c r="K2855" s="228">
        <v>15888.53</v>
      </c>
      <c r="M2855" s="205" t="s">
        <v>3446</v>
      </c>
      <c r="N2855" s="205"/>
      <c r="O2855" s="206">
        <v>317880.56</v>
      </c>
      <c r="U2855" s="309" t="s">
        <v>62623</v>
      </c>
      <c r="V2855" s="310">
        <v>8.19</v>
      </c>
      <c r="X2855" s="267" t="s">
        <v>38950</v>
      </c>
      <c r="Y2855" s="268">
        <v>16650</v>
      </c>
      <c r="AA2855" s="229" t="s">
        <v>44569</v>
      </c>
      <c r="AB2855" s="230">
        <v>226250</v>
      </c>
      <c r="AD2855" s="209" t="s">
        <v>17333</v>
      </c>
      <c r="AE2855" s="210">
        <v>17300</v>
      </c>
      <c r="AF2855" s="93"/>
      <c r="AG2855" s="201" t="s">
        <v>26976</v>
      </c>
      <c r="AH2855" s="202">
        <v>14812.99</v>
      </c>
      <c r="AJ2855" s="292"/>
      <c r="AK2855" s="293"/>
      <c r="AM2855" s="273" t="s">
        <v>44187</v>
      </c>
      <c r="AN2855" s="274">
        <v>20771</v>
      </c>
      <c r="AP2855" s="233" t="s">
        <v>39985</v>
      </c>
      <c r="AQ2855" s="234">
        <v>15888.53</v>
      </c>
      <c r="AS2855" s="211" t="s">
        <v>10954</v>
      </c>
      <c r="AT2855" s="212">
        <v>11267.9</v>
      </c>
    </row>
    <row r="2856" spans="5:46" x14ac:dyDescent="0.3">
      <c r="E2856" s="271" t="s">
        <v>43853</v>
      </c>
      <c r="F2856" s="271"/>
      <c r="G2856" s="272">
        <v>1826</v>
      </c>
      <c r="I2856" s="227" t="s">
        <v>39785</v>
      </c>
      <c r="J2856" s="227"/>
      <c r="K2856" s="228">
        <v>16603.669999999998</v>
      </c>
      <c r="M2856" s="205" t="s">
        <v>3447</v>
      </c>
      <c r="N2856" s="205"/>
      <c r="O2856" s="206">
        <v>2112702.42</v>
      </c>
      <c r="U2856" s="309" t="s">
        <v>52261</v>
      </c>
      <c r="V2856" s="310">
        <v>700</v>
      </c>
      <c r="X2856" s="267" t="s">
        <v>17569</v>
      </c>
      <c r="Y2856" s="268">
        <v>1891.96</v>
      </c>
      <c r="AA2856" s="229" t="s">
        <v>44570</v>
      </c>
      <c r="AB2856" s="230">
        <v>17308.11</v>
      </c>
      <c r="AD2856" s="209" t="s">
        <v>17334</v>
      </c>
      <c r="AE2856" s="210">
        <v>5350</v>
      </c>
      <c r="AF2856" s="93"/>
      <c r="AG2856" s="201" t="s">
        <v>14179</v>
      </c>
      <c r="AH2856" s="202">
        <v>287320.52</v>
      </c>
      <c r="AJ2856" s="292"/>
      <c r="AK2856" s="293"/>
      <c r="AM2856" s="273" t="s">
        <v>44188</v>
      </c>
      <c r="AN2856" s="274">
        <v>1826</v>
      </c>
      <c r="AP2856" s="233" t="s">
        <v>39986</v>
      </c>
      <c r="AQ2856" s="234">
        <v>16603.669999999998</v>
      </c>
      <c r="AS2856" s="211" t="s">
        <v>9673</v>
      </c>
      <c r="AT2856" s="212">
        <v>20385</v>
      </c>
    </row>
    <row r="2857" spans="5:46" x14ac:dyDescent="0.3">
      <c r="E2857" s="271" t="s">
        <v>43854</v>
      </c>
      <c r="F2857" s="271"/>
      <c r="G2857" s="272">
        <v>1507</v>
      </c>
      <c r="I2857" s="227" t="s">
        <v>39786</v>
      </c>
      <c r="J2857" s="227"/>
      <c r="K2857" s="228">
        <v>50300</v>
      </c>
      <c r="M2857" s="205" t="s">
        <v>3294</v>
      </c>
      <c r="N2857" s="205"/>
      <c r="O2857" s="206">
        <v>484812.62</v>
      </c>
      <c r="U2857" s="309" t="s">
        <v>56030</v>
      </c>
      <c r="V2857" s="310">
        <v>95744.6</v>
      </c>
      <c r="X2857" s="267" t="s">
        <v>33281</v>
      </c>
      <c r="Y2857" s="268">
        <v>6102.17</v>
      </c>
      <c r="AA2857" s="229" t="s">
        <v>44571</v>
      </c>
      <c r="AB2857" s="230">
        <v>56500</v>
      </c>
      <c r="AD2857" s="209" t="s">
        <v>17335</v>
      </c>
      <c r="AE2857" s="210">
        <v>3325</v>
      </c>
      <c r="AF2857" s="93"/>
      <c r="AG2857" s="201" t="s">
        <v>14180</v>
      </c>
      <c r="AH2857" s="202">
        <v>21980.03</v>
      </c>
      <c r="AJ2857" s="292"/>
      <c r="AK2857" s="293"/>
      <c r="AM2857" s="273" t="s">
        <v>44189</v>
      </c>
      <c r="AN2857" s="274">
        <v>1507</v>
      </c>
      <c r="AP2857" s="233" t="s">
        <v>39987</v>
      </c>
      <c r="AQ2857" s="234">
        <v>50300</v>
      </c>
      <c r="AS2857" s="211" t="s">
        <v>11638</v>
      </c>
      <c r="AT2857" s="212">
        <v>661852.71</v>
      </c>
    </row>
    <row r="2858" spans="5:46" x14ac:dyDescent="0.3">
      <c r="E2858" s="271" t="s">
        <v>43857</v>
      </c>
      <c r="F2858" s="271"/>
      <c r="G2858" s="272">
        <v>2537</v>
      </c>
      <c r="I2858" s="227" t="s">
        <v>39787</v>
      </c>
      <c r="J2858" s="227"/>
      <c r="K2858" s="228">
        <v>2871.97</v>
      </c>
      <c r="M2858" s="205" t="s">
        <v>4164</v>
      </c>
      <c r="N2858" s="205"/>
      <c r="O2858" s="206">
        <v>102224</v>
      </c>
      <c r="U2858" s="309" t="s">
        <v>56031</v>
      </c>
      <c r="V2858" s="310">
        <v>45279.54</v>
      </c>
      <c r="X2858" s="267" t="s">
        <v>33282</v>
      </c>
      <c r="Y2858" s="268">
        <v>3887.16</v>
      </c>
      <c r="AA2858" s="229" t="s">
        <v>44572</v>
      </c>
      <c r="AB2858" s="230">
        <v>4322.25</v>
      </c>
      <c r="AD2858" s="209" t="s">
        <v>17336</v>
      </c>
      <c r="AE2858" s="210">
        <v>5775</v>
      </c>
      <c r="AF2858" s="93"/>
      <c r="AG2858" s="201" t="s">
        <v>14181</v>
      </c>
      <c r="AH2858" s="202">
        <v>51589.21</v>
      </c>
      <c r="AJ2858" s="292"/>
      <c r="AK2858" s="293"/>
      <c r="AM2858" s="273" t="s">
        <v>44193</v>
      </c>
      <c r="AN2858" s="274">
        <v>2537</v>
      </c>
      <c r="AP2858" s="233" t="s">
        <v>39988</v>
      </c>
      <c r="AQ2858" s="234">
        <v>2871.97</v>
      </c>
      <c r="AS2858" s="211" t="s">
        <v>9960</v>
      </c>
      <c r="AT2858" s="212">
        <v>2395595.88</v>
      </c>
    </row>
    <row r="2859" spans="5:46" x14ac:dyDescent="0.3">
      <c r="E2859" s="271" t="s">
        <v>43861</v>
      </c>
      <c r="F2859" s="271"/>
      <c r="G2859" s="272">
        <v>557.6</v>
      </c>
      <c r="I2859" s="227" t="s">
        <v>39788</v>
      </c>
      <c r="J2859" s="227"/>
      <c r="K2859" s="228">
        <v>1790.98</v>
      </c>
      <c r="M2859" s="205" t="s">
        <v>3448</v>
      </c>
      <c r="N2859" s="205"/>
      <c r="O2859" s="206">
        <v>1123874.01</v>
      </c>
      <c r="U2859" s="309" t="s">
        <v>56032</v>
      </c>
      <c r="V2859" s="310">
        <v>30521.22</v>
      </c>
      <c r="X2859" s="267" t="s">
        <v>17570</v>
      </c>
      <c r="Y2859" s="268">
        <v>6443.75</v>
      </c>
      <c r="AA2859" s="229" t="s">
        <v>17421</v>
      </c>
      <c r="AB2859" s="230">
        <v>354</v>
      </c>
      <c r="AD2859" s="209" t="s">
        <v>17337</v>
      </c>
      <c r="AE2859" s="210">
        <v>40980.980000000003</v>
      </c>
      <c r="AF2859" s="93"/>
      <c r="AG2859" s="201" t="s">
        <v>32718</v>
      </c>
      <c r="AH2859" s="202">
        <v>384918.51</v>
      </c>
      <c r="AJ2859" s="292"/>
      <c r="AK2859" s="293"/>
      <c r="AM2859" s="273" t="s">
        <v>44198</v>
      </c>
      <c r="AN2859" s="274">
        <v>557.6</v>
      </c>
      <c r="AP2859" s="233" t="s">
        <v>39989</v>
      </c>
      <c r="AQ2859" s="234">
        <v>1790.98</v>
      </c>
      <c r="AS2859" s="211" t="s">
        <v>6789</v>
      </c>
      <c r="AT2859" s="212">
        <v>330593</v>
      </c>
    </row>
    <row r="2860" spans="5:46" x14ac:dyDescent="0.3">
      <c r="E2860" s="271" t="s">
        <v>43862</v>
      </c>
      <c r="F2860" s="271"/>
      <c r="G2860" s="272">
        <v>3118</v>
      </c>
      <c r="I2860" s="227" t="s">
        <v>39790</v>
      </c>
      <c r="J2860" s="227"/>
      <c r="K2860" s="228">
        <v>10245.1</v>
      </c>
      <c r="M2860" s="205" t="s">
        <v>3449</v>
      </c>
      <c r="N2860" s="205"/>
      <c r="O2860" s="206">
        <v>7002051.4800000004</v>
      </c>
      <c r="U2860" s="309" t="s">
        <v>56033</v>
      </c>
      <c r="V2860" s="310">
        <v>12695.58</v>
      </c>
      <c r="X2860" s="267" t="s">
        <v>33284</v>
      </c>
      <c r="Y2860" s="268">
        <v>3911.9</v>
      </c>
      <c r="AA2860" s="229" t="s">
        <v>49733</v>
      </c>
      <c r="AB2860" s="230">
        <v>338.09</v>
      </c>
      <c r="AD2860" s="209" t="s">
        <v>17338</v>
      </c>
      <c r="AE2860" s="210">
        <v>3200</v>
      </c>
      <c r="AF2860" s="93"/>
      <c r="AG2860" s="201" t="s">
        <v>32719</v>
      </c>
      <c r="AH2860" s="202">
        <v>524.39</v>
      </c>
      <c r="AJ2860" s="292"/>
      <c r="AK2860" s="293"/>
      <c r="AM2860" s="273" t="s">
        <v>44199</v>
      </c>
      <c r="AN2860" s="274">
        <v>3118</v>
      </c>
      <c r="AP2860" s="233" t="s">
        <v>39991</v>
      </c>
      <c r="AQ2860" s="234">
        <v>10245.1</v>
      </c>
      <c r="AS2860" s="211" t="s">
        <v>6976</v>
      </c>
      <c r="AT2860" s="212">
        <v>79665</v>
      </c>
    </row>
    <row r="2861" spans="5:46" x14ac:dyDescent="0.3">
      <c r="E2861" s="271" t="s">
        <v>43863</v>
      </c>
      <c r="F2861" s="271"/>
      <c r="G2861" s="272">
        <v>1354</v>
      </c>
      <c r="I2861" s="227" t="s">
        <v>39791</v>
      </c>
      <c r="J2861" s="227"/>
      <c r="K2861" s="228">
        <v>749.62</v>
      </c>
      <c r="M2861" s="205" t="s">
        <v>3450</v>
      </c>
      <c r="N2861" s="205"/>
      <c r="O2861" s="206">
        <v>27398.86</v>
      </c>
      <c r="U2861" s="309" t="s">
        <v>67532</v>
      </c>
      <c r="V2861" s="310">
        <v>326.13</v>
      </c>
      <c r="X2861" s="267" t="s">
        <v>36124</v>
      </c>
      <c r="Y2861" s="268">
        <v>55766.39</v>
      </c>
      <c r="AA2861" s="229" t="s">
        <v>51898</v>
      </c>
      <c r="AB2861" s="230">
        <v>9666</v>
      </c>
      <c r="AD2861" s="209" t="s">
        <v>17339</v>
      </c>
      <c r="AE2861" s="210">
        <v>41080.089999999997</v>
      </c>
      <c r="AF2861" s="93"/>
      <c r="AG2861" s="201" t="s">
        <v>32720</v>
      </c>
      <c r="AH2861" s="202">
        <v>34077.67</v>
      </c>
      <c r="AJ2861" s="292"/>
      <c r="AK2861" s="293"/>
      <c r="AM2861" s="273" t="s">
        <v>44200</v>
      </c>
      <c r="AN2861" s="274">
        <v>1354</v>
      </c>
      <c r="AP2861" s="233" t="s">
        <v>39992</v>
      </c>
      <c r="AQ2861" s="234">
        <v>749.62</v>
      </c>
      <c r="AS2861" s="211" t="s">
        <v>7188</v>
      </c>
      <c r="AT2861" s="212">
        <v>23869</v>
      </c>
    </row>
    <row r="2862" spans="5:46" x14ac:dyDescent="0.3">
      <c r="E2862" s="271" t="s">
        <v>43867</v>
      </c>
      <c r="F2862" s="271"/>
      <c r="G2862" s="272">
        <v>1057.21</v>
      </c>
      <c r="I2862" s="227" t="s">
        <v>39794</v>
      </c>
      <c r="J2862" s="227"/>
      <c r="K2862" s="228">
        <v>1184.7</v>
      </c>
      <c r="M2862" s="205" t="s">
        <v>3451</v>
      </c>
      <c r="N2862" s="205"/>
      <c r="O2862" s="206">
        <v>1825687.04</v>
      </c>
      <c r="U2862" s="309" t="s">
        <v>56034</v>
      </c>
      <c r="V2862" s="310">
        <v>19457.349999999999</v>
      </c>
      <c r="X2862" s="267" t="s">
        <v>42262</v>
      </c>
      <c r="Y2862" s="268">
        <v>2332.7199999999998</v>
      </c>
      <c r="AA2862" s="229" t="s">
        <v>17423</v>
      </c>
      <c r="AB2862" s="230">
        <v>52357.84</v>
      </c>
      <c r="AD2862" s="209" t="s">
        <v>17340</v>
      </c>
      <c r="AE2862" s="210">
        <v>6700</v>
      </c>
      <c r="AF2862" s="93"/>
      <c r="AG2862" s="201" t="s">
        <v>32721</v>
      </c>
      <c r="AH2862" s="202">
        <v>29033.279999999999</v>
      </c>
      <c r="AJ2862" s="292"/>
      <c r="AK2862" s="293"/>
      <c r="AM2862" s="273" t="s">
        <v>44204</v>
      </c>
      <c r="AN2862" s="274">
        <v>1057.21</v>
      </c>
      <c r="AP2862" s="233" t="s">
        <v>39995</v>
      </c>
      <c r="AQ2862" s="234">
        <v>1184.7</v>
      </c>
      <c r="AS2862" s="211" t="s">
        <v>7465</v>
      </c>
      <c r="AT2862" s="212">
        <v>187474</v>
      </c>
    </row>
    <row r="2863" spans="5:46" x14ac:dyDescent="0.3">
      <c r="E2863" s="271" t="s">
        <v>43870</v>
      </c>
      <c r="F2863" s="271"/>
      <c r="G2863" s="272">
        <v>46587</v>
      </c>
      <c r="I2863" s="227" t="s">
        <v>39795</v>
      </c>
      <c r="J2863" s="227"/>
      <c r="K2863" s="228">
        <v>29153.55</v>
      </c>
      <c r="M2863" s="205" t="s">
        <v>3295</v>
      </c>
      <c r="N2863" s="205"/>
      <c r="O2863" s="206">
        <v>137873.82</v>
      </c>
      <c r="U2863" s="309" t="s">
        <v>56035</v>
      </c>
      <c r="V2863" s="310">
        <v>1012.23</v>
      </c>
      <c r="X2863" s="267" t="s">
        <v>42263</v>
      </c>
      <c r="Y2863" s="268">
        <v>92.88</v>
      </c>
      <c r="AA2863" s="229" t="s">
        <v>17424</v>
      </c>
      <c r="AB2863" s="230">
        <v>5059.87</v>
      </c>
      <c r="AD2863" s="209" t="s">
        <v>17341</v>
      </c>
      <c r="AE2863" s="210">
        <v>3850</v>
      </c>
      <c r="AF2863" s="93"/>
      <c r="AG2863" s="201" t="s">
        <v>32722</v>
      </c>
      <c r="AH2863" s="202">
        <v>21561.85</v>
      </c>
      <c r="AJ2863" s="292"/>
      <c r="AK2863" s="293"/>
      <c r="AM2863" s="273" t="s">
        <v>44207</v>
      </c>
      <c r="AN2863" s="274">
        <v>46587</v>
      </c>
      <c r="AP2863" s="233" t="s">
        <v>39996</v>
      </c>
      <c r="AQ2863" s="234">
        <v>29153.55</v>
      </c>
      <c r="AS2863" s="211" t="s">
        <v>7636</v>
      </c>
      <c r="AT2863" s="212">
        <v>183566</v>
      </c>
    </row>
    <row r="2864" spans="5:46" x14ac:dyDescent="0.3">
      <c r="E2864" s="271" t="s">
        <v>43871</v>
      </c>
      <c r="F2864" s="271"/>
      <c r="G2864" s="272">
        <v>2085.4499999999998</v>
      </c>
      <c r="I2864" s="227" t="s">
        <v>39796</v>
      </c>
      <c r="J2864" s="227"/>
      <c r="K2864" s="228">
        <v>39899</v>
      </c>
      <c r="M2864" s="205" t="s">
        <v>3452</v>
      </c>
      <c r="N2864" s="205"/>
      <c r="O2864" s="206">
        <v>4100890.14</v>
      </c>
      <c r="U2864" s="309" t="s">
        <v>62624</v>
      </c>
      <c r="V2864" s="310">
        <v>1306.46</v>
      </c>
      <c r="X2864" s="267" t="s">
        <v>64095</v>
      </c>
      <c r="Y2864" s="268">
        <v>64.42</v>
      </c>
      <c r="AA2864" s="229" t="s">
        <v>36121</v>
      </c>
      <c r="AB2864" s="230">
        <v>41500.06</v>
      </c>
      <c r="AD2864" s="209" t="s">
        <v>17342</v>
      </c>
      <c r="AE2864" s="210">
        <v>3350</v>
      </c>
      <c r="AF2864" s="93"/>
      <c r="AG2864" s="201" t="s">
        <v>32723</v>
      </c>
      <c r="AH2864" s="202">
        <v>135433.37</v>
      </c>
      <c r="AJ2864" s="292"/>
      <c r="AK2864" s="293"/>
      <c r="AM2864" s="273" t="s">
        <v>44208</v>
      </c>
      <c r="AN2864" s="274">
        <v>2085.4499999999998</v>
      </c>
      <c r="AP2864" s="233" t="s">
        <v>39997</v>
      </c>
      <c r="AQ2864" s="234">
        <v>39899</v>
      </c>
      <c r="AS2864" s="211" t="s">
        <v>7869</v>
      </c>
      <c r="AT2864" s="212">
        <v>39780</v>
      </c>
    </row>
    <row r="2865" spans="5:46" x14ac:dyDescent="0.3">
      <c r="E2865" s="271" t="s">
        <v>60105</v>
      </c>
      <c r="F2865" s="271"/>
      <c r="G2865" s="272">
        <v>19373.650000000001</v>
      </c>
      <c r="I2865" s="227" t="s">
        <v>39797</v>
      </c>
      <c r="J2865" s="227"/>
      <c r="K2865" s="228">
        <v>1564.48</v>
      </c>
      <c r="M2865" s="205" t="s">
        <v>3453</v>
      </c>
      <c r="N2865" s="205"/>
      <c r="O2865" s="206">
        <v>30632</v>
      </c>
      <c r="U2865" s="309" t="s">
        <v>62625</v>
      </c>
      <c r="V2865" s="310">
        <v>69.56</v>
      </c>
      <c r="X2865" s="267" t="s">
        <v>54961</v>
      </c>
      <c r="Y2865" s="268">
        <v>376.66</v>
      </c>
      <c r="AA2865" s="229" t="s">
        <v>33270</v>
      </c>
      <c r="AB2865" s="230">
        <v>10000</v>
      </c>
      <c r="AD2865" s="209" t="s">
        <v>17343</v>
      </c>
      <c r="AE2865" s="210">
        <v>61277.5</v>
      </c>
      <c r="AF2865" s="93"/>
      <c r="AG2865" s="201" t="s">
        <v>32724</v>
      </c>
      <c r="AH2865" s="202">
        <v>28621.24</v>
      </c>
      <c r="AJ2865" s="292"/>
      <c r="AK2865" s="293"/>
      <c r="AM2865" s="273" t="s">
        <v>61000</v>
      </c>
      <c r="AN2865" s="274">
        <v>19373.650000000001</v>
      </c>
      <c r="AP2865" s="233" t="s">
        <v>39998</v>
      </c>
      <c r="AQ2865" s="234">
        <v>1564.48</v>
      </c>
      <c r="AS2865" s="211" t="s">
        <v>8118</v>
      </c>
      <c r="AT2865" s="212">
        <v>114811</v>
      </c>
    </row>
    <row r="2866" spans="5:46" x14ac:dyDescent="0.3">
      <c r="E2866" s="271" t="s">
        <v>60106</v>
      </c>
      <c r="F2866" s="271"/>
      <c r="G2866" s="272">
        <v>6900.25</v>
      </c>
      <c r="I2866" s="227" t="s">
        <v>39800</v>
      </c>
      <c r="J2866" s="227"/>
      <c r="K2866" s="228">
        <v>2810.43</v>
      </c>
      <c r="M2866" s="205" t="s">
        <v>3454</v>
      </c>
      <c r="N2866" s="205"/>
      <c r="O2866" s="206">
        <v>854419.77</v>
      </c>
      <c r="U2866" s="309" t="s">
        <v>56036</v>
      </c>
      <c r="V2866" s="310">
        <v>200762.78</v>
      </c>
      <c r="X2866" s="267" t="s">
        <v>54962</v>
      </c>
      <c r="Y2866" s="268">
        <v>327.33999999999997</v>
      </c>
      <c r="AA2866" s="229" t="s">
        <v>17425</v>
      </c>
      <c r="AB2866" s="230">
        <v>6763.22</v>
      </c>
      <c r="AD2866" s="209" t="s">
        <v>17344</v>
      </c>
      <c r="AE2866" s="210">
        <v>17134.150000000001</v>
      </c>
      <c r="AF2866" s="93"/>
      <c r="AG2866" s="201" t="s">
        <v>32725</v>
      </c>
      <c r="AH2866" s="202">
        <v>54977.16</v>
      </c>
      <c r="AJ2866" s="292"/>
      <c r="AK2866" s="293"/>
      <c r="AM2866" s="273" t="s">
        <v>61001</v>
      </c>
      <c r="AN2866" s="274">
        <v>6900.25</v>
      </c>
      <c r="AP2866" s="233" t="s">
        <v>40002</v>
      </c>
      <c r="AQ2866" s="234">
        <v>2810.43</v>
      </c>
      <c r="AS2866" s="211" t="s">
        <v>8393</v>
      </c>
      <c r="AT2866" s="212">
        <v>247117</v>
      </c>
    </row>
    <row r="2867" spans="5:46" x14ac:dyDescent="0.3">
      <c r="E2867" s="271" t="s">
        <v>60107</v>
      </c>
      <c r="F2867" s="271"/>
      <c r="G2867" s="272">
        <v>5265.32</v>
      </c>
      <c r="I2867" s="227" t="s">
        <v>39801</v>
      </c>
      <c r="J2867" s="227"/>
      <c r="K2867" s="228">
        <v>12619.21</v>
      </c>
      <c r="M2867" s="205" t="s">
        <v>3296</v>
      </c>
      <c r="N2867" s="205"/>
      <c r="O2867" s="206">
        <v>69610</v>
      </c>
      <c r="U2867" s="309" t="s">
        <v>56037</v>
      </c>
      <c r="V2867" s="310">
        <v>41158.589999999997</v>
      </c>
      <c r="X2867" s="267" t="s">
        <v>54963</v>
      </c>
      <c r="Y2867" s="268">
        <v>53.84</v>
      </c>
      <c r="AA2867" s="229" t="s">
        <v>38944</v>
      </c>
      <c r="AB2867" s="230">
        <v>8776.64</v>
      </c>
      <c r="AD2867" s="209" t="s">
        <v>17345</v>
      </c>
      <c r="AE2867" s="210">
        <v>48588.1</v>
      </c>
      <c r="AF2867" s="93"/>
      <c r="AG2867" s="201" t="s">
        <v>32726</v>
      </c>
      <c r="AH2867" s="202">
        <v>26803.53</v>
      </c>
      <c r="AJ2867" s="292"/>
      <c r="AK2867" s="293"/>
      <c r="AM2867" s="273" t="s">
        <v>61002</v>
      </c>
      <c r="AN2867" s="274">
        <v>5265.32</v>
      </c>
      <c r="AP2867" s="233" t="s">
        <v>40003</v>
      </c>
      <c r="AQ2867" s="234">
        <v>12619.21</v>
      </c>
      <c r="AS2867" s="211" t="s">
        <v>9057</v>
      </c>
      <c r="AT2867" s="212">
        <v>112617</v>
      </c>
    </row>
    <row r="2868" spans="5:46" x14ac:dyDescent="0.3">
      <c r="E2868" s="271" t="s">
        <v>60108</v>
      </c>
      <c r="F2868" s="271"/>
      <c r="G2868" s="272">
        <v>13755.55</v>
      </c>
      <c r="I2868" s="227" t="s">
        <v>39802</v>
      </c>
      <c r="J2868" s="227"/>
      <c r="K2868" s="228">
        <v>1300.76</v>
      </c>
      <c r="M2868" s="205" t="s">
        <v>3455</v>
      </c>
      <c r="N2868" s="205"/>
      <c r="O2868" s="206">
        <v>23889.24</v>
      </c>
      <c r="U2868" s="309" t="s">
        <v>34954</v>
      </c>
      <c r="V2868" s="310">
        <v>23470.86</v>
      </c>
      <c r="X2868" s="267" t="s">
        <v>54964</v>
      </c>
      <c r="Y2868" s="268">
        <v>172.49</v>
      </c>
      <c r="AA2868" s="229" t="s">
        <v>33271</v>
      </c>
      <c r="AB2868" s="230">
        <v>14175.44</v>
      </c>
      <c r="AD2868" s="209" t="s">
        <v>17346</v>
      </c>
      <c r="AE2868" s="210">
        <v>9436.8799999999992</v>
      </c>
      <c r="AF2868" s="93"/>
      <c r="AG2868" s="201" t="s">
        <v>27071</v>
      </c>
      <c r="AH2868" s="202">
        <v>384918.51</v>
      </c>
      <c r="AJ2868" s="292"/>
      <c r="AK2868" s="293"/>
      <c r="AM2868" s="273" t="s">
        <v>61003</v>
      </c>
      <c r="AN2868" s="274">
        <v>13755.55</v>
      </c>
      <c r="AP2868" s="233" t="s">
        <v>40004</v>
      </c>
      <c r="AQ2868" s="234">
        <v>1300.76</v>
      </c>
      <c r="AS2868" s="211" t="s">
        <v>9372</v>
      </c>
      <c r="AT2868" s="212">
        <v>864806</v>
      </c>
    </row>
    <row r="2869" spans="5:46" x14ac:dyDescent="0.3">
      <c r="E2869" s="271" t="s">
        <v>61146</v>
      </c>
      <c r="F2869" s="271"/>
      <c r="G2869" s="272">
        <v>5998.04</v>
      </c>
      <c r="I2869" s="227" t="s">
        <v>39803</v>
      </c>
      <c r="J2869" s="227"/>
      <c r="K2869" s="228">
        <v>2417.21</v>
      </c>
      <c r="M2869" s="205" t="s">
        <v>3297</v>
      </c>
      <c r="N2869" s="205"/>
      <c r="O2869" s="206">
        <v>1640086.92</v>
      </c>
      <c r="U2869" s="309" t="s">
        <v>34955</v>
      </c>
      <c r="V2869" s="310">
        <v>2546.56</v>
      </c>
      <c r="X2869" s="267" t="s">
        <v>51929</v>
      </c>
      <c r="Y2869" s="268">
        <v>2172.9</v>
      </c>
      <c r="AA2869" s="229" t="s">
        <v>34704</v>
      </c>
      <c r="AB2869" s="230">
        <v>5712.26</v>
      </c>
      <c r="AD2869" s="209" t="s">
        <v>17347</v>
      </c>
      <c r="AE2869" s="210">
        <v>3569.92</v>
      </c>
      <c r="AF2869" s="93"/>
      <c r="AG2869" s="201" t="s">
        <v>14182</v>
      </c>
      <c r="AH2869" s="202">
        <v>287320.52</v>
      </c>
      <c r="AJ2869" s="292"/>
      <c r="AK2869" s="293"/>
      <c r="AM2869" s="273" t="s">
        <v>61166</v>
      </c>
      <c r="AN2869" s="274">
        <v>5998.04</v>
      </c>
      <c r="AP2869" s="233" t="s">
        <v>40005</v>
      </c>
      <c r="AQ2869" s="234">
        <v>2417.21</v>
      </c>
      <c r="AS2869" s="211" t="s">
        <v>10689</v>
      </c>
      <c r="AT2869" s="212">
        <v>6963.11</v>
      </c>
    </row>
    <row r="2870" spans="5:46" x14ac:dyDescent="0.3">
      <c r="E2870" s="271" t="s">
        <v>60109</v>
      </c>
      <c r="F2870" s="271"/>
      <c r="G2870" s="272">
        <v>16314.69</v>
      </c>
      <c r="I2870" s="227" t="s">
        <v>39808</v>
      </c>
      <c r="J2870" s="227"/>
      <c r="K2870" s="228">
        <v>1904.08</v>
      </c>
      <c r="M2870" s="205" t="s">
        <v>3456</v>
      </c>
      <c r="N2870" s="205"/>
      <c r="O2870" s="206">
        <v>517010.14</v>
      </c>
      <c r="U2870" s="309" t="s">
        <v>34956</v>
      </c>
      <c r="V2870" s="310">
        <v>8417.32</v>
      </c>
      <c r="X2870" s="267" t="s">
        <v>51930</v>
      </c>
      <c r="Y2870" s="268">
        <v>82.42</v>
      </c>
      <c r="AA2870" s="229" t="s">
        <v>49734</v>
      </c>
      <c r="AB2870" s="230">
        <v>1239</v>
      </c>
      <c r="AD2870" s="209" t="s">
        <v>17348</v>
      </c>
      <c r="AE2870" s="210">
        <v>700</v>
      </c>
      <c r="AF2870" s="93"/>
      <c r="AG2870" s="201" t="s">
        <v>27079</v>
      </c>
      <c r="AH2870" s="202">
        <v>524.39</v>
      </c>
      <c r="AJ2870" s="292"/>
      <c r="AK2870" s="293"/>
      <c r="AM2870" s="273" t="s">
        <v>61004</v>
      </c>
      <c r="AN2870" s="274">
        <v>16314.69</v>
      </c>
      <c r="AP2870" s="233" t="s">
        <v>40010</v>
      </c>
      <c r="AQ2870" s="234">
        <v>1904.08</v>
      </c>
      <c r="AS2870" s="211" t="s">
        <v>11639</v>
      </c>
      <c r="AT2870" s="212">
        <v>349345.1</v>
      </c>
    </row>
    <row r="2871" spans="5:46" x14ac:dyDescent="0.3">
      <c r="E2871" s="271" t="s">
        <v>60110</v>
      </c>
      <c r="F2871" s="271"/>
      <c r="G2871" s="272">
        <v>12356.39</v>
      </c>
      <c r="I2871" s="227" t="s">
        <v>39809</v>
      </c>
      <c r="J2871" s="227"/>
      <c r="K2871" s="228">
        <v>2036.56</v>
      </c>
      <c r="M2871" s="205" t="s">
        <v>3298</v>
      </c>
      <c r="N2871" s="205"/>
      <c r="O2871" s="206">
        <v>2052818.14</v>
      </c>
      <c r="U2871" s="309" t="s">
        <v>44776</v>
      </c>
      <c r="V2871" s="310">
        <v>4363.46</v>
      </c>
      <c r="X2871" s="267" t="s">
        <v>49751</v>
      </c>
      <c r="Y2871" s="268">
        <v>8071.3</v>
      </c>
      <c r="AA2871" s="229" t="s">
        <v>44573</v>
      </c>
      <c r="AB2871" s="230">
        <v>1350</v>
      </c>
      <c r="AD2871" s="209" t="s">
        <v>17349</v>
      </c>
      <c r="AE2871" s="210">
        <v>1183.67</v>
      </c>
      <c r="AF2871" s="93"/>
      <c r="AG2871" s="201" t="s">
        <v>14183</v>
      </c>
      <c r="AH2871" s="202">
        <v>56057.7</v>
      </c>
      <c r="AJ2871" s="292"/>
      <c r="AK2871" s="293"/>
      <c r="AM2871" s="273" t="s">
        <v>61005</v>
      </c>
      <c r="AN2871" s="274">
        <v>12356.39</v>
      </c>
      <c r="AP2871" s="233" t="s">
        <v>40011</v>
      </c>
      <c r="AQ2871" s="234">
        <v>2036.56</v>
      </c>
      <c r="AS2871" s="211" t="s">
        <v>9961</v>
      </c>
      <c r="AT2871" s="212">
        <v>2540606.21</v>
      </c>
    </row>
    <row r="2872" spans="5:46" x14ac:dyDescent="0.3">
      <c r="E2872" s="271" t="s">
        <v>61147</v>
      </c>
      <c r="F2872" s="271"/>
      <c r="G2872" s="272">
        <v>28390.38</v>
      </c>
      <c r="I2872" s="227" t="s">
        <v>39810</v>
      </c>
      <c r="J2872" s="227"/>
      <c r="K2872" s="228">
        <v>1581.28</v>
      </c>
      <c r="M2872" s="205" t="s">
        <v>3299</v>
      </c>
      <c r="N2872" s="205"/>
      <c r="O2872" s="206">
        <v>1753535.93</v>
      </c>
      <c r="U2872" s="309" t="s">
        <v>34957</v>
      </c>
      <c r="V2872" s="310">
        <v>107.78</v>
      </c>
      <c r="X2872" s="267" t="s">
        <v>55912</v>
      </c>
      <c r="Y2872" s="268">
        <v>99256.66</v>
      </c>
      <c r="AA2872" s="229" t="s">
        <v>51899</v>
      </c>
      <c r="AB2872" s="230">
        <v>63423.34</v>
      </c>
      <c r="AD2872" s="209" t="s">
        <v>17350</v>
      </c>
      <c r="AE2872" s="210">
        <v>17252.900000000001</v>
      </c>
      <c r="AF2872" s="93"/>
      <c r="AG2872" s="201" t="s">
        <v>14184</v>
      </c>
      <c r="AH2872" s="202">
        <v>80622.490000000005</v>
      </c>
      <c r="AJ2872" s="292"/>
      <c r="AK2872" s="293"/>
      <c r="AM2872" s="273" t="s">
        <v>61167</v>
      </c>
      <c r="AN2872" s="274">
        <v>28390.38</v>
      </c>
      <c r="AP2872" s="233" t="s">
        <v>40013</v>
      </c>
      <c r="AQ2872" s="234">
        <v>1581.28</v>
      </c>
      <c r="AS2872" s="211" t="s">
        <v>6790</v>
      </c>
      <c r="AT2872" s="212">
        <v>11099</v>
      </c>
    </row>
    <row r="2873" spans="5:46" x14ac:dyDescent="0.3">
      <c r="E2873" s="271" t="s">
        <v>60111</v>
      </c>
      <c r="F2873" s="271"/>
      <c r="G2873" s="272">
        <v>18932.55</v>
      </c>
      <c r="I2873" s="227" t="s">
        <v>39812</v>
      </c>
      <c r="J2873" s="227"/>
      <c r="K2873" s="228">
        <v>5594.06</v>
      </c>
      <c r="M2873" s="205" t="s">
        <v>3457</v>
      </c>
      <c r="N2873" s="205"/>
      <c r="O2873" s="206">
        <v>1086684.51</v>
      </c>
      <c r="U2873" s="309" t="s">
        <v>59566</v>
      </c>
      <c r="V2873" s="310">
        <v>1450</v>
      </c>
      <c r="X2873" s="267" t="s">
        <v>55913</v>
      </c>
      <c r="Y2873" s="268">
        <v>113300</v>
      </c>
      <c r="AA2873" s="229" t="s">
        <v>48749</v>
      </c>
      <c r="AB2873" s="230">
        <v>27500</v>
      </c>
      <c r="AD2873" s="209" t="s">
        <v>17351</v>
      </c>
      <c r="AE2873" s="210">
        <v>201429.95</v>
      </c>
      <c r="AF2873" s="93"/>
      <c r="AG2873" s="201" t="s">
        <v>27080</v>
      </c>
      <c r="AH2873" s="202">
        <v>21561.85</v>
      </c>
      <c r="AJ2873" s="292"/>
      <c r="AK2873" s="293"/>
      <c r="AM2873" s="273" t="s">
        <v>61006</v>
      </c>
      <c r="AN2873" s="274">
        <v>18932.55</v>
      </c>
      <c r="AP2873" s="233" t="s">
        <v>40015</v>
      </c>
      <c r="AQ2873" s="234">
        <v>5594.06</v>
      </c>
      <c r="AS2873" s="211" t="s">
        <v>7189</v>
      </c>
      <c r="AT2873" s="212">
        <v>1884</v>
      </c>
    </row>
    <row r="2874" spans="5:46" x14ac:dyDescent="0.3">
      <c r="E2874" s="271" t="s">
        <v>60112</v>
      </c>
      <c r="F2874" s="271"/>
      <c r="G2874" s="272">
        <v>32229.41</v>
      </c>
      <c r="I2874" s="227" t="s">
        <v>39813</v>
      </c>
      <c r="J2874" s="227"/>
      <c r="K2874" s="228">
        <v>422.96</v>
      </c>
      <c r="M2874" s="205" t="s">
        <v>3458</v>
      </c>
      <c r="N2874" s="205"/>
      <c r="O2874" s="206">
        <v>1286976.74</v>
      </c>
      <c r="U2874" s="309" t="s">
        <v>59567</v>
      </c>
      <c r="V2874" s="310">
        <v>109.44</v>
      </c>
      <c r="X2874" s="267" t="s">
        <v>34725</v>
      </c>
      <c r="Y2874" s="268">
        <v>135388</v>
      </c>
      <c r="AA2874" s="229" t="s">
        <v>51900</v>
      </c>
      <c r="AB2874" s="230">
        <v>55000</v>
      </c>
      <c r="AD2874" s="209" t="s">
        <v>17352</v>
      </c>
      <c r="AE2874" s="210">
        <v>19917</v>
      </c>
      <c r="AF2874" s="93"/>
      <c r="AG2874" s="201" t="s">
        <v>27081</v>
      </c>
      <c r="AH2874" s="202">
        <v>135433.37</v>
      </c>
      <c r="AJ2874" s="292"/>
      <c r="AK2874" s="293"/>
      <c r="AM2874" s="273" t="s">
        <v>61007</v>
      </c>
      <c r="AN2874" s="274">
        <v>32229.41</v>
      </c>
      <c r="AP2874" s="233" t="s">
        <v>40016</v>
      </c>
      <c r="AQ2874" s="234">
        <v>422.96</v>
      </c>
      <c r="AS2874" s="211" t="s">
        <v>7466</v>
      </c>
      <c r="AT2874" s="212">
        <v>35000</v>
      </c>
    </row>
    <row r="2875" spans="5:46" x14ac:dyDescent="0.3">
      <c r="E2875" s="271" t="s">
        <v>60113</v>
      </c>
      <c r="F2875" s="271"/>
      <c r="G2875" s="272">
        <v>5278.02</v>
      </c>
      <c r="I2875" s="227" t="s">
        <v>39814</v>
      </c>
      <c r="J2875" s="227"/>
      <c r="K2875" s="228">
        <v>4271.63</v>
      </c>
      <c r="M2875" s="205" t="s">
        <v>3459</v>
      </c>
      <c r="N2875" s="205"/>
      <c r="O2875" s="206">
        <v>152197.45000000001</v>
      </c>
      <c r="U2875" s="309" t="s">
        <v>59568</v>
      </c>
      <c r="V2875" s="310">
        <v>312.75</v>
      </c>
      <c r="X2875" s="267" t="s">
        <v>55914</v>
      </c>
      <c r="Y2875" s="268">
        <v>33544</v>
      </c>
      <c r="AA2875" s="229" t="s">
        <v>38945</v>
      </c>
      <c r="AB2875" s="230">
        <v>9534.69</v>
      </c>
      <c r="AD2875" s="209" t="s">
        <v>17353</v>
      </c>
      <c r="AE2875" s="210">
        <v>167173.63</v>
      </c>
      <c r="AF2875" s="93"/>
      <c r="AG2875" s="201" t="s">
        <v>27088</v>
      </c>
      <c r="AH2875" s="202">
        <v>28621.24</v>
      </c>
      <c r="AJ2875" s="292"/>
      <c r="AK2875" s="293"/>
      <c r="AM2875" s="273" t="s">
        <v>61008</v>
      </c>
      <c r="AN2875" s="274">
        <v>5278.02</v>
      </c>
      <c r="AP2875" s="233" t="s">
        <v>40017</v>
      </c>
      <c r="AQ2875" s="234">
        <v>4271.63</v>
      </c>
      <c r="AS2875" s="211" t="s">
        <v>7870</v>
      </c>
      <c r="AT2875" s="212">
        <v>10738.47</v>
      </c>
    </row>
    <row r="2876" spans="5:46" x14ac:dyDescent="0.3">
      <c r="E2876" s="271" t="s">
        <v>60114</v>
      </c>
      <c r="F2876" s="271"/>
      <c r="G2876" s="272">
        <v>21113.05</v>
      </c>
      <c r="I2876" s="227" t="s">
        <v>39816</v>
      </c>
      <c r="J2876" s="227"/>
      <c r="K2876" s="228">
        <v>105146.12</v>
      </c>
      <c r="M2876" s="205" t="s">
        <v>3300</v>
      </c>
      <c r="N2876" s="205"/>
      <c r="O2876" s="206">
        <v>313712.11</v>
      </c>
      <c r="U2876" s="309" t="s">
        <v>59569</v>
      </c>
      <c r="V2876" s="310">
        <v>102.9</v>
      </c>
      <c r="X2876" s="267" t="s">
        <v>34726</v>
      </c>
      <c r="Y2876" s="268">
        <v>105150</v>
      </c>
      <c r="AA2876" s="229" t="s">
        <v>51901</v>
      </c>
      <c r="AB2876" s="230">
        <v>11889.99</v>
      </c>
      <c r="AD2876" s="209" t="s">
        <v>17354</v>
      </c>
      <c r="AE2876" s="210">
        <v>7102</v>
      </c>
      <c r="AF2876" s="93"/>
      <c r="AG2876" s="201" t="s">
        <v>27089</v>
      </c>
      <c r="AH2876" s="202">
        <v>54977.16</v>
      </c>
      <c r="AJ2876" s="292"/>
      <c r="AK2876" s="293"/>
      <c r="AM2876" s="273" t="s">
        <v>61009</v>
      </c>
      <c r="AN2876" s="274">
        <v>21113.05</v>
      </c>
      <c r="AP2876" s="233" t="s">
        <v>40019</v>
      </c>
      <c r="AQ2876" s="234">
        <v>105146.12</v>
      </c>
      <c r="AS2876" s="211" t="s">
        <v>8119</v>
      </c>
      <c r="AT2876" s="212">
        <v>4502</v>
      </c>
    </row>
    <row r="2877" spans="5:46" x14ac:dyDescent="0.3">
      <c r="E2877" s="271" t="s">
        <v>60115</v>
      </c>
      <c r="F2877" s="271"/>
      <c r="G2877" s="272">
        <v>5278.78</v>
      </c>
      <c r="I2877" s="227" t="s">
        <v>39817</v>
      </c>
      <c r="J2877" s="227"/>
      <c r="K2877" s="228">
        <v>186.01</v>
      </c>
      <c r="M2877" s="205" t="s">
        <v>3301</v>
      </c>
      <c r="N2877" s="205"/>
      <c r="O2877" s="206">
        <v>250703.1</v>
      </c>
      <c r="U2877" s="309" t="s">
        <v>59570</v>
      </c>
      <c r="V2877" s="310">
        <v>10.51</v>
      </c>
      <c r="X2877" s="267" t="s">
        <v>17573</v>
      </c>
      <c r="Y2877" s="268">
        <v>36390.81</v>
      </c>
      <c r="AA2877" s="229" t="s">
        <v>34705</v>
      </c>
      <c r="AB2877" s="230">
        <v>32109.71</v>
      </c>
      <c r="AD2877" s="209" t="s">
        <v>17355</v>
      </c>
      <c r="AE2877" s="210">
        <v>1470</v>
      </c>
      <c r="AF2877" s="93"/>
      <c r="AG2877" s="201" t="s">
        <v>27091</v>
      </c>
      <c r="AH2877" s="202">
        <v>26803.53</v>
      </c>
      <c r="AJ2877" s="292"/>
      <c r="AK2877" s="293"/>
      <c r="AM2877" s="273" t="s">
        <v>61010</v>
      </c>
      <c r="AN2877" s="274">
        <v>5278.78</v>
      </c>
      <c r="AP2877" s="233" t="s">
        <v>40020</v>
      </c>
      <c r="AQ2877" s="234">
        <v>186.01</v>
      </c>
      <c r="AS2877" s="211" t="s">
        <v>8223</v>
      </c>
      <c r="AT2877" s="212">
        <v>10789</v>
      </c>
    </row>
    <row r="2878" spans="5:46" x14ac:dyDescent="0.3">
      <c r="E2878" s="271" t="s">
        <v>60116</v>
      </c>
      <c r="F2878" s="271"/>
      <c r="G2878" s="272">
        <v>20632.7</v>
      </c>
      <c r="I2878" s="227" t="s">
        <v>39820</v>
      </c>
      <c r="J2878" s="227"/>
      <c r="K2878" s="228">
        <v>115339.61</v>
      </c>
      <c r="M2878" s="205" t="s">
        <v>3460</v>
      </c>
      <c r="N2878" s="205"/>
      <c r="O2878" s="206">
        <v>19328</v>
      </c>
      <c r="U2878" s="309" t="s">
        <v>67533</v>
      </c>
      <c r="V2878" s="310">
        <v>11943.78</v>
      </c>
      <c r="X2878" s="267" t="s">
        <v>34727</v>
      </c>
      <c r="Y2878" s="268">
        <v>95477.31</v>
      </c>
      <c r="AA2878" s="229" t="s">
        <v>48750</v>
      </c>
      <c r="AB2878" s="230">
        <v>140551.29</v>
      </c>
      <c r="AD2878" s="209" t="s">
        <v>17356</v>
      </c>
      <c r="AE2878" s="210">
        <v>112.51</v>
      </c>
      <c r="AF2878" s="93"/>
      <c r="AG2878" s="201" t="s">
        <v>14185</v>
      </c>
      <c r="AH2878" s="202">
        <v>2137</v>
      </c>
      <c r="AJ2878" s="292"/>
      <c r="AK2878" s="293"/>
      <c r="AM2878" s="273" t="s">
        <v>61011</v>
      </c>
      <c r="AN2878" s="274">
        <v>20632.7</v>
      </c>
      <c r="AP2878" s="233" t="s">
        <v>40023</v>
      </c>
      <c r="AQ2878" s="234">
        <v>115339.61</v>
      </c>
      <c r="AS2878" s="211" t="s">
        <v>8394</v>
      </c>
      <c r="AT2878" s="212">
        <v>515</v>
      </c>
    </row>
    <row r="2879" spans="5:46" x14ac:dyDescent="0.3">
      <c r="E2879" s="271" t="s">
        <v>60117</v>
      </c>
      <c r="F2879" s="271"/>
      <c r="G2879" s="272">
        <v>11036.52</v>
      </c>
      <c r="I2879" s="227" t="s">
        <v>39821</v>
      </c>
      <c r="J2879" s="227"/>
      <c r="K2879" s="228">
        <v>23974.37</v>
      </c>
      <c r="M2879" s="205" t="s">
        <v>3461</v>
      </c>
      <c r="N2879" s="205"/>
      <c r="O2879" s="206">
        <v>715328.9</v>
      </c>
      <c r="U2879" s="309" t="s">
        <v>67534</v>
      </c>
      <c r="V2879" s="310">
        <v>33462.47</v>
      </c>
      <c r="X2879" s="267" t="s">
        <v>34728</v>
      </c>
      <c r="Y2879" s="268">
        <v>42147.19</v>
      </c>
      <c r="AA2879" s="229" t="s">
        <v>34706</v>
      </c>
      <c r="AB2879" s="230">
        <v>25713.08</v>
      </c>
      <c r="AD2879" s="209" t="s">
        <v>17357</v>
      </c>
      <c r="AE2879" s="210">
        <v>318.69</v>
      </c>
      <c r="AF2879" s="93"/>
      <c r="AG2879" s="201" t="s">
        <v>14186</v>
      </c>
      <c r="AH2879" s="202">
        <v>357</v>
      </c>
      <c r="AJ2879" s="292"/>
      <c r="AK2879" s="293"/>
      <c r="AM2879" s="273" t="s">
        <v>61012</v>
      </c>
      <c r="AN2879" s="274">
        <v>11036.52</v>
      </c>
      <c r="AP2879" s="233" t="s">
        <v>40024</v>
      </c>
      <c r="AQ2879" s="234">
        <v>23974.37</v>
      </c>
      <c r="AS2879" s="211" t="s">
        <v>9058</v>
      </c>
      <c r="AT2879" s="212">
        <v>4371</v>
      </c>
    </row>
    <row r="2880" spans="5:46" x14ac:dyDescent="0.3">
      <c r="E2880" s="271" t="s">
        <v>60118</v>
      </c>
      <c r="F2880" s="271"/>
      <c r="G2880" s="272">
        <v>50096.76</v>
      </c>
      <c r="I2880" s="227" t="s">
        <v>39822</v>
      </c>
      <c r="J2880" s="227"/>
      <c r="K2880" s="228">
        <v>96.3</v>
      </c>
      <c r="M2880" s="205" t="s">
        <v>3462</v>
      </c>
      <c r="N2880" s="205"/>
      <c r="O2880" s="206">
        <v>41872</v>
      </c>
      <c r="U2880" s="309" t="s">
        <v>40241</v>
      </c>
      <c r="V2880" s="310">
        <v>1200</v>
      </c>
      <c r="X2880" s="267" t="s">
        <v>61322</v>
      </c>
      <c r="Y2880" s="268">
        <v>36150</v>
      </c>
      <c r="AA2880" s="229" t="s">
        <v>49735</v>
      </c>
      <c r="AB2880" s="230">
        <v>6531.36</v>
      </c>
      <c r="AD2880" s="209" t="s">
        <v>17358</v>
      </c>
      <c r="AE2880" s="210">
        <v>71902.929999999993</v>
      </c>
      <c r="AF2880" s="93"/>
      <c r="AG2880" s="201" t="s">
        <v>14187</v>
      </c>
      <c r="AH2880" s="202">
        <v>820</v>
      </c>
      <c r="AJ2880" s="292"/>
      <c r="AK2880" s="293"/>
      <c r="AM2880" s="273" t="s">
        <v>61013</v>
      </c>
      <c r="AN2880" s="274">
        <v>50096.76</v>
      </c>
      <c r="AP2880" s="233" t="s">
        <v>40025</v>
      </c>
      <c r="AQ2880" s="234">
        <v>96.3</v>
      </c>
      <c r="AS2880" s="211" t="s">
        <v>9962</v>
      </c>
      <c r="AT2880" s="212">
        <v>78898.47</v>
      </c>
    </row>
    <row r="2881" spans="5:46" x14ac:dyDescent="0.3">
      <c r="E2881" s="271" t="s">
        <v>60119</v>
      </c>
      <c r="F2881" s="271"/>
      <c r="G2881" s="272">
        <v>2257.13</v>
      </c>
      <c r="I2881" s="227" t="s">
        <v>39826</v>
      </c>
      <c r="J2881" s="227"/>
      <c r="K2881" s="228">
        <v>66.37</v>
      </c>
      <c r="M2881" s="205" t="s">
        <v>3463</v>
      </c>
      <c r="N2881" s="205"/>
      <c r="O2881" s="206">
        <v>185677.76</v>
      </c>
      <c r="U2881" s="309" t="s">
        <v>19448</v>
      </c>
      <c r="V2881" s="310">
        <v>91.8</v>
      </c>
      <c r="X2881" s="267" t="s">
        <v>59527</v>
      </c>
      <c r="Y2881" s="268">
        <v>3490</v>
      </c>
      <c r="AA2881" s="229" t="s">
        <v>49736</v>
      </c>
      <c r="AB2881" s="230">
        <v>476.79</v>
      </c>
      <c r="AD2881" s="209" t="s">
        <v>17359</v>
      </c>
      <c r="AE2881" s="210">
        <v>2125.5</v>
      </c>
      <c r="AF2881" s="93"/>
      <c r="AG2881" s="201" t="s">
        <v>32727</v>
      </c>
      <c r="AH2881" s="202">
        <v>4249</v>
      </c>
      <c r="AJ2881" s="292"/>
      <c r="AK2881" s="293"/>
      <c r="AM2881" s="273" t="s">
        <v>61014</v>
      </c>
      <c r="AN2881" s="274">
        <v>2257.13</v>
      </c>
      <c r="AP2881" s="233" t="s">
        <v>40029</v>
      </c>
      <c r="AQ2881" s="234">
        <v>66.37</v>
      </c>
      <c r="AS2881" s="211" t="s">
        <v>6791</v>
      </c>
      <c r="AT2881" s="212">
        <v>16493</v>
      </c>
    </row>
    <row r="2882" spans="5:46" x14ac:dyDescent="0.3">
      <c r="E2882" s="271" t="s">
        <v>60120</v>
      </c>
      <c r="F2882" s="271"/>
      <c r="G2882" s="272">
        <v>5764.12</v>
      </c>
      <c r="I2882" s="227" t="s">
        <v>39827</v>
      </c>
      <c r="J2882" s="227"/>
      <c r="K2882" s="228">
        <v>4217.87</v>
      </c>
      <c r="M2882" s="205" t="s">
        <v>3302</v>
      </c>
      <c r="N2882" s="205"/>
      <c r="O2882" s="206">
        <v>1188645.42</v>
      </c>
      <c r="U2882" s="309" t="s">
        <v>19449</v>
      </c>
      <c r="V2882" s="310">
        <v>300.24</v>
      </c>
      <c r="X2882" s="267" t="s">
        <v>17574</v>
      </c>
      <c r="Y2882" s="268">
        <v>120126.7</v>
      </c>
      <c r="AA2882" s="229" t="s">
        <v>44574</v>
      </c>
      <c r="AB2882" s="230">
        <v>14000</v>
      </c>
      <c r="AD2882" s="209" t="s">
        <v>17360</v>
      </c>
      <c r="AE2882" s="210">
        <v>508.9</v>
      </c>
      <c r="AF2882" s="93"/>
      <c r="AG2882" s="201" t="s">
        <v>27123</v>
      </c>
      <c r="AH2882" s="202">
        <v>4249</v>
      </c>
      <c r="AJ2882" s="292"/>
      <c r="AK2882" s="293"/>
      <c r="AM2882" s="273" t="s">
        <v>61015</v>
      </c>
      <c r="AN2882" s="274">
        <v>5764.12</v>
      </c>
      <c r="AP2882" s="233" t="s">
        <v>40030</v>
      </c>
      <c r="AQ2882" s="234">
        <v>4217.87</v>
      </c>
      <c r="AS2882" s="211" t="s">
        <v>6977</v>
      </c>
      <c r="AT2882" s="212">
        <v>550</v>
      </c>
    </row>
    <row r="2883" spans="5:46" x14ac:dyDescent="0.3">
      <c r="E2883" s="271" t="s">
        <v>60121</v>
      </c>
      <c r="F2883" s="271"/>
      <c r="G2883" s="272">
        <v>5026.38</v>
      </c>
      <c r="I2883" s="227" t="s">
        <v>39829</v>
      </c>
      <c r="J2883" s="227"/>
      <c r="K2883" s="228">
        <v>1962.24</v>
      </c>
      <c r="M2883" s="205" t="s">
        <v>3303</v>
      </c>
      <c r="N2883" s="205"/>
      <c r="O2883" s="206">
        <v>17892.43</v>
      </c>
      <c r="U2883" s="309" t="s">
        <v>42399</v>
      </c>
      <c r="V2883" s="310">
        <v>75785</v>
      </c>
      <c r="X2883" s="267" t="s">
        <v>34729</v>
      </c>
      <c r="Y2883" s="268">
        <v>32297.17</v>
      </c>
      <c r="AA2883" s="229" t="s">
        <v>44575</v>
      </c>
      <c r="AB2883" s="230">
        <v>1071</v>
      </c>
      <c r="AD2883" s="209" t="s">
        <v>17361</v>
      </c>
      <c r="AE2883" s="210">
        <v>566</v>
      </c>
      <c r="AF2883" s="93"/>
      <c r="AG2883" s="201" t="s">
        <v>14188</v>
      </c>
      <c r="AH2883" s="202">
        <v>3314</v>
      </c>
      <c r="AJ2883" s="292"/>
      <c r="AK2883" s="293"/>
      <c r="AM2883" s="273" t="s">
        <v>61016</v>
      </c>
      <c r="AN2883" s="274">
        <v>5026.38</v>
      </c>
      <c r="AP2883" s="233" t="s">
        <v>40032</v>
      </c>
      <c r="AQ2883" s="234">
        <v>1962.24</v>
      </c>
      <c r="AS2883" s="211" t="s">
        <v>7190</v>
      </c>
      <c r="AT2883" s="212">
        <v>695</v>
      </c>
    </row>
    <row r="2884" spans="5:46" x14ac:dyDescent="0.3">
      <c r="E2884" s="271" t="s">
        <v>60122</v>
      </c>
      <c r="F2884" s="271"/>
      <c r="G2884" s="272">
        <v>26151.18</v>
      </c>
      <c r="I2884" s="227" t="s">
        <v>39830</v>
      </c>
      <c r="J2884" s="227"/>
      <c r="K2884" s="228">
        <v>14265.43</v>
      </c>
      <c r="M2884" s="205" t="s">
        <v>3465</v>
      </c>
      <c r="N2884" s="205"/>
      <c r="O2884" s="206">
        <v>7859.04</v>
      </c>
      <c r="U2884" s="309" t="s">
        <v>19451</v>
      </c>
      <c r="V2884" s="310">
        <v>18683</v>
      </c>
      <c r="X2884" s="267" t="s">
        <v>46761</v>
      </c>
      <c r="Y2884" s="268">
        <v>15804.5</v>
      </c>
      <c r="AA2884" s="229" t="s">
        <v>44576</v>
      </c>
      <c r="AB2884" s="230">
        <v>425731.26</v>
      </c>
      <c r="AD2884" s="209" t="s">
        <v>17362</v>
      </c>
      <c r="AE2884" s="210">
        <v>5745.4</v>
      </c>
      <c r="AF2884" s="93"/>
      <c r="AG2884" s="201" t="s">
        <v>14189</v>
      </c>
      <c r="AH2884" s="202">
        <v>45704</v>
      </c>
      <c r="AJ2884" s="292"/>
      <c r="AK2884" s="293"/>
      <c r="AM2884" s="273" t="s">
        <v>61017</v>
      </c>
      <c r="AN2884" s="274">
        <v>26151.18</v>
      </c>
      <c r="AP2884" s="233" t="s">
        <v>40033</v>
      </c>
      <c r="AQ2884" s="234">
        <v>14265.43</v>
      </c>
      <c r="AS2884" s="211" t="s">
        <v>7467</v>
      </c>
      <c r="AT2884" s="212">
        <v>6970</v>
      </c>
    </row>
    <row r="2885" spans="5:46" x14ac:dyDescent="0.3">
      <c r="E2885" s="271" t="s">
        <v>60123</v>
      </c>
      <c r="F2885" s="271"/>
      <c r="G2885" s="272">
        <v>30229.14</v>
      </c>
      <c r="I2885" s="227" t="s">
        <v>39831</v>
      </c>
      <c r="J2885" s="227"/>
      <c r="K2885" s="228">
        <v>2998.2</v>
      </c>
      <c r="M2885" s="205" t="s">
        <v>3304</v>
      </c>
      <c r="N2885" s="205"/>
      <c r="O2885" s="206">
        <v>2328077.94</v>
      </c>
      <c r="U2885" s="309" t="s">
        <v>44782</v>
      </c>
      <c r="V2885" s="310">
        <v>830</v>
      </c>
      <c r="X2885" s="267" t="s">
        <v>62951</v>
      </c>
      <c r="Y2885" s="268">
        <v>70000</v>
      </c>
      <c r="AA2885" s="229" t="s">
        <v>44577</v>
      </c>
      <c r="AB2885" s="230">
        <v>32490.880000000001</v>
      </c>
      <c r="AD2885" s="209" t="s">
        <v>17363</v>
      </c>
      <c r="AE2885" s="210">
        <v>413.81</v>
      </c>
      <c r="AF2885" s="93"/>
      <c r="AG2885" s="201" t="s">
        <v>14190</v>
      </c>
      <c r="AH2885" s="202">
        <v>3496</v>
      </c>
      <c r="AJ2885" s="292"/>
      <c r="AK2885" s="293"/>
      <c r="AM2885" s="273" t="s">
        <v>61018</v>
      </c>
      <c r="AN2885" s="274">
        <v>30229.14</v>
      </c>
      <c r="AP2885" s="233" t="s">
        <v>40034</v>
      </c>
      <c r="AQ2885" s="234">
        <v>2998.2</v>
      </c>
      <c r="AS2885" s="211" t="s">
        <v>7871</v>
      </c>
      <c r="AT2885" s="212">
        <v>1159</v>
      </c>
    </row>
    <row r="2886" spans="5:46" x14ac:dyDescent="0.3">
      <c r="E2886" s="271" t="s">
        <v>60124</v>
      </c>
      <c r="F2886" s="271"/>
      <c r="G2886" s="272">
        <v>5278.08</v>
      </c>
      <c r="I2886" s="227" t="s">
        <v>39832</v>
      </c>
      <c r="J2886" s="227"/>
      <c r="K2886" s="228">
        <v>5945</v>
      </c>
      <c r="M2886" s="205" t="s">
        <v>3466</v>
      </c>
      <c r="N2886" s="205"/>
      <c r="O2886" s="206">
        <v>49387</v>
      </c>
      <c r="U2886" s="309" t="s">
        <v>19454</v>
      </c>
      <c r="V2886" s="310">
        <v>106.67</v>
      </c>
      <c r="X2886" s="267" t="s">
        <v>51932</v>
      </c>
      <c r="Y2886" s="268">
        <v>25727.65</v>
      </c>
      <c r="AA2886" s="229" t="s">
        <v>51902</v>
      </c>
      <c r="AB2886" s="230">
        <v>4405.49</v>
      </c>
      <c r="AD2886" s="209" t="s">
        <v>17364</v>
      </c>
      <c r="AE2886" s="210">
        <v>18941.78</v>
      </c>
      <c r="AF2886" s="93"/>
      <c r="AG2886" s="201" t="s">
        <v>14191</v>
      </c>
      <c r="AH2886" s="202">
        <v>9004</v>
      </c>
      <c r="AJ2886" s="292"/>
      <c r="AK2886" s="293"/>
      <c r="AM2886" s="273" t="s">
        <v>61019</v>
      </c>
      <c r="AN2886" s="274">
        <v>5278.08</v>
      </c>
      <c r="AP2886" s="233" t="s">
        <v>40035</v>
      </c>
      <c r="AQ2886" s="234">
        <v>5945</v>
      </c>
      <c r="AS2886" s="211" t="s">
        <v>8120</v>
      </c>
      <c r="AT2886" s="212">
        <v>1187</v>
      </c>
    </row>
    <row r="2887" spans="5:46" x14ac:dyDescent="0.3">
      <c r="E2887" s="271" t="s">
        <v>60125</v>
      </c>
      <c r="F2887" s="271"/>
      <c r="G2887" s="272">
        <v>27366.639999999999</v>
      </c>
      <c r="I2887" s="227" t="s">
        <v>39836</v>
      </c>
      <c r="J2887" s="227"/>
      <c r="K2887" s="228">
        <v>31940</v>
      </c>
      <c r="M2887" s="205" t="s">
        <v>3467</v>
      </c>
      <c r="N2887" s="205"/>
      <c r="O2887" s="206">
        <v>257287.74</v>
      </c>
      <c r="U2887" s="309" t="s">
        <v>63665</v>
      </c>
      <c r="V2887" s="310">
        <v>500</v>
      </c>
      <c r="X2887" s="267" t="s">
        <v>59528</v>
      </c>
      <c r="Y2887" s="268">
        <v>181</v>
      </c>
      <c r="AA2887" s="229" t="s">
        <v>51903</v>
      </c>
      <c r="AB2887" s="230">
        <v>1344.03</v>
      </c>
      <c r="AD2887" s="209" t="s">
        <v>17365</v>
      </c>
      <c r="AE2887" s="210">
        <v>3134.86</v>
      </c>
      <c r="AF2887" s="93"/>
      <c r="AG2887" s="201" t="s">
        <v>14192</v>
      </c>
      <c r="AH2887" s="202">
        <v>45566</v>
      </c>
      <c r="AJ2887" s="292"/>
      <c r="AK2887" s="293"/>
      <c r="AM2887" s="273" t="s">
        <v>61020</v>
      </c>
      <c r="AN2887" s="274">
        <v>27366.639999999999</v>
      </c>
      <c r="AP2887" s="233" t="s">
        <v>40039</v>
      </c>
      <c r="AQ2887" s="234">
        <v>31940</v>
      </c>
      <c r="AS2887" s="211" t="s">
        <v>8395</v>
      </c>
      <c r="AT2887" s="212">
        <v>5695</v>
      </c>
    </row>
    <row r="2888" spans="5:46" x14ac:dyDescent="0.3">
      <c r="E2888" s="271" t="s">
        <v>60126</v>
      </c>
      <c r="F2888" s="271"/>
      <c r="G2888" s="272">
        <v>10523.49</v>
      </c>
      <c r="I2888" s="227" t="s">
        <v>39837</v>
      </c>
      <c r="J2888" s="227"/>
      <c r="K2888" s="228">
        <v>4768.2</v>
      </c>
      <c r="M2888" s="205" t="s">
        <v>3468</v>
      </c>
      <c r="N2888" s="205"/>
      <c r="O2888" s="206">
        <v>2858886.11</v>
      </c>
      <c r="U2888" s="309" t="s">
        <v>52273</v>
      </c>
      <c r="V2888" s="310">
        <v>4602.5</v>
      </c>
      <c r="X2888" s="267" t="s">
        <v>51933</v>
      </c>
      <c r="Y2888" s="268">
        <v>1937.41</v>
      </c>
      <c r="AA2888" s="229" t="s">
        <v>17474</v>
      </c>
      <c r="AB2888" s="230">
        <v>152687.5</v>
      </c>
      <c r="AD2888" s="209" t="s">
        <v>17366</v>
      </c>
      <c r="AE2888" s="210">
        <v>28227.8</v>
      </c>
      <c r="AF2888" s="93"/>
      <c r="AG2888" s="201" t="s">
        <v>32728</v>
      </c>
      <c r="AH2888" s="202">
        <v>15474.02</v>
      </c>
      <c r="AJ2888" s="292"/>
      <c r="AK2888" s="293"/>
      <c r="AM2888" s="273" t="s">
        <v>61021</v>
      </c>
      <c r="AN2888" s="274">
        <v>10523.49</v>
      </c>
      <c r="AP2888" s="233" t="s">
        <v>40040</v>
      </c>
      <c r="AQ2888" s="234">
        <v>4768.2</v>
      </c>
      <c r="AS2888" s="211" t="s">
        <v>8775</v>
      </c>
      <c r="AT2888" s="212">
        <v>2000</v>
      </c>
    </row>
    <row r="2889" spans="5:46" x14ac:dyDescent="0.3">
      <c r="E2889" s="271" t="s">
        <v>60127</v>
      </c>
      <c r="F2889" s="271"/>
      <c r="G2889" s="272">
        <v>44308.11</v>
      </c>
      <c r="I2889" s="227" t="s">
        <v>39839</v>
      </c>
      <c r="J2889" s="227"/>
      <c r="K2889" s="228">
        <v>720.76</v>
      </c>
      <c r="M2889" s="205" t="s">
        <v>3469</v>
      </c>
      <c r="N2889" s="205"/>
      <c r="O2889" s="206">
        <v>29705</v>
      </c>
      <c r="U2889" s="309" t="s">
        <v>19457</v>
      </c>
      <c r="V2889" s="310">
        <v>7499.51</v>
      </c>
      <c r="X2889" s="267" t="s">
        <v>51934</v>
      </c>
      <c r="Y2889" s="268">
        <v>6303.28</v>
      </c>
      <c r="AA2889" s="229" t="s">
        <v>17476</v>
      </c>
      <c r="AB2889" s="230">
        <v>12076.58</v>
      </c>
      <c r="AD2889" s="209" t="s">
        <v>17367</v>
      </c>
      <c r="AE2889" s="210">
        <v>1429.52</v>
      </c>
      <c r="AF2889" s="93"/>
      <c r="AG2889" s="201" t="s">
        <v>32729</v>
      </c>
      <c r="AH2889" s="202">
        <v>208499.98</v>
      </c>
      <c r="AJ2889" s="292"/>
      <c r="AK2889" s="293"/>
      <c r="AM2889" s="273" t="s">
        <v>61022</v>
      </c>
      <c r="AN2889" s="274">
        <v>44308.11</v>
      </c>
      <c r="AP2889" s="233" t="s">
        <v>40042</v>
      </c>
      <c r="AQ2889" s="234">
        <v>720.76</v>
      </c>
      <c r="AS2889" s="211" t="s">
        <v>9059</v>
      </c>
      <c r="AT2889" s="212">
        <v>7213</v>
      </c>
    </row>
    <row r="2890" spans="5:46" x14ac:dyDescent="0.3">
      <c r="E2890" s="271" t="s">
        <v>60128</v>
      </c>
      <c r="F2890" s="271"/>
      <c r="G2890" s="272">
        <v>21113.34</v>
      </c>
      <c r="I2890" s="227" t="s">
        <v>39840</v>
      </c>
      <c r="J2890" s="227"/>
      <c r="K2890" s="228">
        <v>8797.24</v>
      </c>
      <c r="M2890" s="205" t="s">
        <v>4165</v>
      </c>
      <c r="N2890" s="205"/>
      <c r="O2890" s="206">
        <v>60000</v>
      </c>
      <c r="U2890" s="309" t="s">
        <v>42400</v>
      </c>
      <c r="V2890" s="310">
        <v>23380.76</v>
      </c>
      <c r="X2890" s="267" t="s">
        <v>51935</v>
      </c>
      <c r="Y2890" s="268">
        <v>6101.2</v>
      </c>
      <c r="AA2890" s="229" t="s">
        <v>17477</v>
      </c>
      <c r="AB2890" s="230">
        <v>34298.6</v>
      </c>
      <c r="AD2890" s="209" t="s">
        <v>17368</v>
      </c>
      <c r="AE2890" s="210">
        <v>48000</v>
      </c>
      <c r="AF2890" s="93"/>
      <c r="AG2890" s="201" t="s">
        <v>32730</v>
      </c>
      <c r="AH2890" s="202">
        <v>87633</v>
      </c>
      <c r="AJ2890" s="292"/>
      <c r="AK2890" s="293"/>
      <c r="AM2890" s="273" t="s">
        <v>61023</v>
      </c>
      <c r="AN2890" s="274">
        <v>21113.34</v>
      </c>
      <c r="AP2890" s="233" t="s">
        <v>40043</v>
      </c>
      <c r="AQ2890" s="234">
        <v>8797.24</v>
      </c>
      <c r="AS2890" s="211" t="s">
        <v>9464</v>
      </c>
      <c r="AT2890" s="212">
        <v>16216</v>
      </c>
    </row>
    <row r="2891" spans="5:46" x14ac:dyDescent="0.3">
      <c r="E2891" s="271" t="s">
        <v>61148</v>
      </c>
      <c r="F2891" s="271"/>
      <c r="G2891" s="272">
        <v>27576.48</v>
      </c>
      <c r="I2891" s="227" t="s">
        <v>39843</v>
      </c>
      <c r="J2891" s="227"/>
      <c r="K2891" s="228">
        <v>293.14999999999998</v>
      </c>
      <c r="M2891" s="205" t="s">
        <v>3470</v>
      </c>
      <c r="N2891" s="205"/>
      <c r="O2891" s="206">
        <v>67680.899999999994</v>
      </c>
      <c r="U2891" s="309" t="s">
        <v>42401</v>
      </c>
      <c r="V2891" s="310">
        <v>30195.17</v>
      </c>
      <c r="X2891" s="267" t="s">
        <v>51936</v>
      </c>
      <c r="Y2891" s="268">
        <v>1069.05</v>
      </c>
      <c r="AA2891" s="229" t="s">
        <v>17479</v>
      </c>
      <c r="AB2891" s="230">
        <v>4999.6499999999996</v>
      </c>
      <c r="AD2891" s="209" t="s">
        <v>17369</v>
      </c>
      <c r="AE2891" s="210">
        <v>12050</v>
      </c>
      <c r="AF2891" s="93"/>
      <c r="AG2891" s="201" t="s">
        <v>14193</v>
      </c>
      <c r="AH2891" s="202">
        <v>45704</v>
      </c>
      <c r="AJ2891" s="292"/>
      <c r="AK2891" s="293"/>
      <c r="AM2891" s="273" t="s">
        <v>61168</v>
      </c>
      <c r="AN2891" s="274">
        <v>27576.48</v>
      </c>
      <c r="AP2891" s="233" t="s">
        <v>40046</v>
      </c>
      <c r="AQ2891" s="234">
        <v>293.14999999999998</v>
      </c>
      <c r="AS2891" s="211" t="s">
        <v>9552</v>
      </c>
      <c r="AT2891" s="212">
        <v>2566</v>
      </c>
    </row>
    <row r="2892" spans="5:46" x14ac:dyDescent="0.3">
      <c r="E2892" s="271" t="s">
        <v>60129</v>
      </c>
      <c r="F2892" s="271"/>
      <c r="G2892" s="272">
        <v>30947.37</v>
      </c>
      <c r="I2892" s="227" t="s">
        <v>39844</v>
      </c>
      <c r="J2892" s="227"/>
      <c r="K2892" s="228">
        <v>6587.83</v>
      </c>
      <c r="M2892" s="205" t="s">
        <v>3471</v>
      </c>
      <c r="N2892" s="205"/>
      <c r="O2892" s="206">
        <v>14676</v>
      </c>
      <c r="U2892" s="309" t="s">
        <v>40242</v>
      </c>
      <c r="V2892" s="310">
        <v>23700</v>
      </c>
      <c r="X2892" s="267" t="s">
        <v>64096</v>
      </c>
      <c r="Y2892" s="268">
        <v>83.55</v>
      </c>
      <c r="AA2892" s="229" t="s">
        <v>17480</v>
      </c>
      <c r="AB2892" s="230">
        <v>6672.73</v>
      </c>
      <c r="AD2892" s="209" t="s">
        <v>17370</v>
      </c>
      <c r="AE2892" s="210">
        <v>921.81</v>
      </c>
      <c r="AF2892" s="93"/>
      <c r="AG2892" s="201" t="s">
        <v>14194</v>
      </c>
      <c r="AH2892" s="202">
        <v>3496</v>
      </c>
      <c r="AJ2892" s="292"/>
      <c r="AK2892" s="293"/>
      <c r="AM2892" s="273" t="s">
        <v>61024</v>
      </c>
      <c r="AN2892" s="274">
        <v>30947.37</v>
      </c>
      <c r="AP2892" s="233" t="s">
        <v>40047</v>
      </c>
      <c r="AQ2892" s="234">
        <v>6587.83</v>
      </c>
      <c r="AS2892" s="211" t="s">
        <v>11382</v>
      </c>
      <c r="AT2892" s="212">
        <v>4644</v>
      </c>
    </row>
    <row r="2893" spans="5:46" x14ac:dyDescent="0.3">
      <c r="E2893" s="271" t="s">
        <v>60130</v>
      </c>
      <c r="F2893" s="271"/>
      <c r="G2893" s="272">
        <v>26151.8</v>
      </c>
      <c r="I2893" s="227" t="s">
        <v>39845</v>
      </c>
      <c r="J2893" s="227"/>
      <c r="K2893" s="228">
        <v>1052.82</v>
      </c>
      <c r="M2893" s="205" t="s">
        <v>3472</v>
      </c>
      <c r="N2893" s="205"/>
      <c r="O2893" s="206">
        <v>8492.68</v>
      </c>
      <c r="U2893" s="309" t="s">
        <v>58513</v>
      </c>
      <c r="V2893" s="310">
        <v>13595.69</v>
      </c>
      <c r="X2893" s="267" t="s">
        <v>58845</v>
      </c>
      <c r="Y2893" s="268">
        <v>3145.57</v>
      </c>
      <c r="AA2893" s="229" t="s">
        <v>49737</v>
      </c>
      <c r="AB2893" s="230">
        <v>-10852.92</v>
      </c>
      <c r="AD2893" s="209" t="s">
        <v>17371</v>
      </c>
      <c r="AE2893" s="210">
        <v>2612.44</v>
      </c>
      <c r="AF2893" s="93"/>
      <c r="AG2893" s="201" t="s">
        <v>14195</v>
      </c>
      <c r="AH2893" s="202">
        <v>9004</v>
      </c>
      <c r="AJ2893" s="292"/>
      <c r="AK2893" s="293"/>
      <c r="AM2893" s="273" t="s">
        <v>61025</v>
      </c>
      <c r="AN2893" s="274">
        <v>26151.8</v>
      </c>
      <c r="AP2893" s="233" t="s">
        <v>40048</v>
      </c>
      <c r="AQ2893" s="234">
        <v>1052.82</v>
      </c>
      <c r="AS2893" s="211" t="s">
        <v>9963</v>
      </c>
      <c r="AT2893" s="212">
        <v>65388</v>
      </c>
    </row>
    <row r="2894" spans="5:46" x14ac:dyDescent="0.3">
      <c r="E2894" s="271" t="s">
        <v>60131</v>
      </c>
      <c r="F2894" s="271"/>
      <c r="G2894" s="272">
        <v>59848.59</v>
      </c>
      <c r="I2894" s="227" t="s">
        <v>39848</v>
      </c>
      <c r="J2894" s="227"/>
      <c r="K2894" s="228">
        <v>9824.56</v>
      </c>
      <c r="M2894" s="205" t="s">
        <v>3473</v>
      </c>
      <c r="N2894" s="205"/>
      <c r="O2894" s="206">
        <v>17539</v>
      </c>
      <c r="U2894" s="309" t="s">
        <v>19458</v>
      </c>
      <c r="V2894" s="310">
        <v>68517.72</v>
      </c>
      <c r="X2894" s="267" t="s">
        <v>61323</v>
      </c>
      <c r="Y2894" s="268">
        <v>4290</v>
      </c>
      <c r="AA2894" s="229" t="s">
        <v>40175</v>
      </c>
      <c r="AB2894" s="230">
        <v>13987</v>
      </c>
      <c r="AD2894" s="209" t="s">
        <v>17372</v>
      </c>
      <c r="AE2894" s="210">
        <v>54.23</v>
      </c>
      <c r="AF2894" s="93"/>
      <c r="AG2894" s="201" t="s">
        <v>32731</v>
      </c>
      <c r="AH2894" s="202">
        <v>15474.02</v>
      </c>
      <c r="AJ2894" s="292"/>
      <c r="AK2894" s="293"/>
      <c r="AM2894" s="273" t="s">
        <v>61026</v>
      </c>
      <c r="AN2894" s="274">
        <v>59848.59</v>
      </c>
      <c r="AP2894" s="233" t="s">
        <v>40051</v>
      </c>
      <c r="AQ2894" s="234">
        <v>9824.56</v>
      </c>
      <c r="AS2894" s="211" t="s">
        <v>6792</v>
      </c>
      <c r="AT2894" s="212">
        <v>40210.39</v>
      </c>
    </row>
    <row r="2895" spans="5:46" x14ac:dyDescent="0.3">
      <c r="E2895" s="271" t="s">
        <v>60132</v>
      </c>
      <c r="F2895" s="271"/>
      <c r="G2895" s="272">
        <v>106561.61</v>
      </c>
      <c r="I2895" s="227" t="s">
        <v>39850</v>
      </c>
      <c r="J2895" s="227"/>
      <c r="K2895" s="228">
        <v>250</v>
      </c>
      <c r="M2895" s="205" t="s">
        <v>3305</v>
      </c>
      <c r="N2895" s="205"/>
      <c r="O2895" s="206">
        <v>744026.73</v>
      </c>
      <c r="U2895" s="309" t="s">
        <v>19459</v>
      </c>
      <c r="V2895" s="310">
        <v>359686.01</v>
      </c>
      <c r="X2895" s="267" t="s">
        <v>60272</v>
      </c>
      <c r="Y2895" s="268">
        <v>2295</v>
      </c>
      <c r="AA2895" s="229" t="s">
        <v>51904</v>
      </c>
      <c r="AB2895" s="230">
        <v>1390</v>
      </c>
      <c r="AD2895" s="209" t="s">
        <v>17373</v>
      </c>
      <c r="AE2895" s="210">
        <v>377.51</v>
      </c>
      <c r="AF2895" s="93"/>
      <c r="AG2895" s="201" t="s">
        <v>27256</v>
      </c>
      <c r="AH2895" s="202">
        <v>208499.98</v>
      </c>
      <c r="AJ2895" s="292"/>
      <c r="AK2895" s="293"/>
      <c r="AM2895" s="273" t="s">
        <v>61027</v>
      </c>
      <c r="AN2895" s="274">
        <v>106561.61</v>
      </c>
      <c r="AP2895" s="233" t="s">
        <v>40053</v>
      </c>
      <c r="AQ2895" s="234">
        <v>250</v>
      </c>
      <c r="AS2895" s="211" t="s">
        <v>10448</v>
      </c>
      <c r="AT2895" s="212">
        <v>9451.31</v>
      </c>
    </row>
    <row r="2896" spans="5:46" x14ac:dyDescent="0.3">
      <c r="E2896" s="271" t="s">
        <v>60133</v>
      </c>
      <c r="F2896" s="271"/>
      <c r="G2896" s="272">
        <v>5278.92</v>
      </c>
      <c r="I2896" s="227" t="s">
        <v>39851</v>
      </c>
      <c r="J2896" s="227"/>
      <c r="K2896" s="228">
        <v>1250.54</v>
      </c>
      <c r="M2896" s="205" t="s">
        <v>4166</v>
      </c>
      <c r="N2896" s="205"/>
      <c r="O2896" s="206">
        <v>16076.74</v>
      </c>
      <c r="U2896" s="309" t="s">
        <v>67535</v>
      </c>
      <c r="V2896" s="310">
        <v>56002.75</v>
      </c>
      <c r="X2896" s="267" t="s">
        <v>60273</v>
      </c>
      <c r="Y2896" s="268">
        <v>478.29</v>
      </c>
      <c r="AA2896" s="229" t="s">
        <v>51905</v>
      </c>
      <c r="AB2896" s="230">
        <v>53090</v>
      </c>
      <c r="AD2896" s="209" t="s">
        <v>17374</v>
      </c>
      <c r="AE2896" s="210">
        <v>74694.929999999993</v>
      </c>
      <c r="AF2896" s="93"/>
      <c r="AG2896" s="201" t="s">
        <v>14196</v>
      </c>
      <c r="AH2896" s="202">
        <v>45566</v>
      </c>
      <c r="AJ2896" s="292"/>
      <c r="AK2896" s="293"/>
      <c r="AM2896" s="273" t="s">
        <v>61028</v>
      </c>
      <c r="AN2896" s="274">
        <v>5278.92</v>
      </c>
      <c r="AP2896" s="233" t="s">
        <v>40054</v>
      </c>
      <c r="AQ2896" s="234">
        <v>1250.54</v>
      </c>
      <c r="AS2896" s="211" t="s">
        <v>7191</v>
      </c>
      <c r="AT2896" s="212">
        <v>2641</v>
      </c>
    </row>
    <row r="2897" spans="5:46" x14ac:dyDescent="0.3">
      <c r="E2897" s="271" t="s">
        <v>60134</v>
      </c>
      <c r="F2897" s="271"/>
      <c r="G2897" s="272">
        <v>5518.96</v>
      </c>
      <c r="I2897" s="227" t="s">
        <v>39852</v>
      </c>
      <c r="J2897" s="227"/>
      <c r="K2897" s="228">
        <v>5431.06</v>
      </c>
      <c r="M2897" s="205" t="s">
        <v>3474</v>
      </c>
      <c r="N2897" s="205"/>
      <c r="O2897" s="206">
        <v>148511</v>
      </c>
      <c r="U2897" s="309" t="s">
        <v>40244</v>
      </c>
      <c r="V2897" s="310">
        <v>1087111.7</v>
      </c>
      <c r="X2897" s="267" t="s">
        <v>60274</v>
      </c>
      <c r="Y2897" s="268">
        <v>1613.38</v>
      </c>
      <c r="AA2897" s="229" t="s">
        <v>51906</v>
      </c>
      <c r="AB2897" s="230">
        <v>3998.05</v>
      </c>
      <c r="AD2897" s="209" t="s">
        <v>34399</v>
      </c>
      <c r="AE2897" s="210">
        <v>3148.98</v>
      </c>
      <c r="AF2897" s="93"/>
      <c r="AG2897" s="201" t="s">
        <v>27259</v>
      </c>
      <c r="AH2897" s="202">
        <v>87633</v>
      </c>
      <c r="AJ2897" s="292"/>
      <c r="AK2897" s="293"/>
      <c r="AM2897" s="273" t="s">
        <v>61029</v>
      </c>
      <c r="AN2897" s="274">
        <v>5518.96</v>
      </c>
      <c r="AP2897" s="233" t="s">
        <v>40055</v>
      </c>
      <c r="AQ2897" s="234">
        <v>5431.06</v>
      </c>
      <c r="AS2897" s="211" t="s">
        <v>7468</v>
      </c>
      <c r="AT2897" s="212">
        <v>30615.11</v>
      </c>
    </row>
    <row r="2898" spans="5:46" x14ac:dyDescent="0.3">
      <c r="E2898" s="271" t="s">
        <v>60135</v>
      </c>
      <c r="F2898" s="271"/>
      <c r="G2898" s="272">
        <v>5278.74</v>
      </c>
      <c r="I2898" s="227" t="s">
        <v>39853</v>
      </c>
      <c r="J2898" s="227"/>
      <c r="K2898" s="228">
        <v>3667.19</v>
      </c>
      <c r="M2898" s="205" t="s">
        <v>3475</v>
      </c>
      <c r="N2898" s="205"/>
      <c r="O2898" s="206">
        <v>51756.68</v>
      </c>
      <c r="U2898" s="309" t="s">
        <v>67536</v>
      </c>
      <c r="V2898" s="310">
        <v>-3250.84</v>
      </c>
      <c r="X2898" s="267" t="s">
        <v>64097</v>
      </c>
      <c r="Y2898" s="268">
        <v>263.89999999999998</v>
      </c>
      <c r="AA2898" s="229" t="s">
        <v>51907</v>
      </c>
      <c r="AB2898" s="230">
        <v>12217.97</v>
      </c>
      <c r="AD2898" s="209" t="s">
        <v>17375</v>
      </c>
      <c r="AE2898" s="210">
        <v>5500</v>
      </c>
      <c r="AF2898" s="93"/>
      <c r="AG2898" s="201" t="s">
        <v>32732</v>
      </c>
      <c r="AH2898" s="202">
        <v>2450.4</v>
      </c>
      <c r="AJ2898" s="292"/>
      <c r="AK2898" s="293"/>
      <c r="AM2898" s="273" t="s">
        <v>61030</v>
      </c>
      <c r="AN2898" s="274">
        <v>5278.74</v>
      </c>
      <c r="AP2898" s="233" t="s">
        <v>40056</v>
      </c>
      <c r="AQ2898" s="234">
        <v>3667.19</v>
      </c>
      <c r="AS2898" s="211" t="s">
        <v>7637</v>
      </c>
      <c r="AT2898" s="212">
        <v>36050</v>
      </c>
    </row>
    <row r="2899" spans="5:46" x14ac:dyDescent="0.3">
      <c r="E2899" s="271" t="s">
        <v>60136</v>
      </c>
      <c r="F2899" s="271"/>
      <c r="G2899" s="272">
        <v>8289.91</v>
      </c>
      <c r="I2899" s="227" t="s">
        <v>39854</v>
      </c>
      <c r="J2899" s="227"/>
      <c r="K2899" s="228">
        <v>8614.32</v>
      </c>
      <c r="M2899" s="205" t="s">
        <v>3476</v>
      </c>
      <c r="N2899" s="205"/>
      <c r="O2899" s="206">
        <v>26364.37</v>
      </c>
      <c r="U2899" s="309" t="s">
        <v>67537</v>
      </c>
      <c r="V2899" s="310">
        <v>1815.33</v>
      </c>
      <c r="X2899" s="267" t="s">
        <v>58208</v>
      </c>
      <c r="Y2899" s="268">
        <v>1259.3900000000001</v>
      </c>
      <c r="AA2899" s="229" t="s">
        <v>51908</v>
      </c>
      <c r="AB2899" s="230">
        <v>5975</v>
      </c>
      <c r="AD2899" s="209" t="s">
        <v>17376</v>
      </c>
      <c r="AE2899" s="210">
        <v>34320</v>
      </c>
      <c r="AF2899" s="93"/>
      <c r="AG2899" s="201" t="s">
        <v>32733</v>
      </c>
      <c r="AH2899" s="202">
        <v>993.41</v>
      </c>
      <c r="AJ2899" s="292"/>
      <c r="AK2899" s="293"/>
      <c r="AM2899" s="273" t="s">
        <v>61031</v>
      </c>
      <c r="AN2899" s="274">
        <v>8289.91</v>
      </c>
      <c r="AP2899" s="233" t="s">
        <v>40057</v>
      </c>
      <c r="AQ2899" s="234">
        <v>8614.32</v>
      </c>
      <c r="AS2899" s="211" t="s">
        <v>7872</v>
      </c>
      <c r="AT2899" s="212">
        <v>4259.3599999999997</v>
      </c>
    </row>
    <row r="2900" spans="5:46" x14ac:dyDescent="0.3">
      <c r="E2900" s="271" t="s">
        <v>61149</v>
      </c>
      <c r="F2900" s="271"/>
      <c r="G2900" s="272">
        <v>123318.67</v>
      </c>
      <c r="I2900" s="227" t="s">
        <v>39855</v>
      </c>
      <c r="J2900" s="227"/>
      <c r="K2900" s="228">
        <v>330.17</v>
      </c>
      <c r="M2900" s="205" t="s">
        <v>3306</v>
      </c>
      <c r="N2900" s="205"/>
      <c r="O2900" s="206">
        <v>114</v>
      </c>
      <c r="U2900" s="309" t="s">
        <v>67538</v>
      </c>
      <c r="V2900" s="310">
        <v>1800</v>
      </c>
      <c r="X2900" s="267" t="s">
        <v>51937</v>
      </c>
      <c r="Y2900" s="268">
        <v>10376.42</v>
      </c>
      <c r="AA2900" s="229" t="s">
        <v>51909</v>
      </c>
      <c r="AB2900" s="230">
        <v>12383.48</v>
      </c>
      <c r="AD2900" s="209" t="s">
        <v>17377</v>
      </c>
      <c r="AE2900" s="210">
        <v>350</v>
      </c>
      <c r="AF2900" s="93"/>
      <c r="AG2900" s="201" t="s">
        <v>32734</v>
      </c>
      <c r="AH2900" s="202">
        <v>35944.269999999997</v>
      </c>
      <c r="AJ2900" s="292"/>
      <c r="AK2900" s="293"/>
      <c r="AM2900" s="273" t="s">
        <v>61169</v>
      </c>
      <c r="AN2900" s="274">
        <v>123318.67</v>
      </c>
      <c r="AP2900" s="233" t="s">
        <v>40058</v>
      </c>
      <c r="AQ2900" s="234">
        <v>330.17</v>
      </c>
      <c r="AS2900" s="211" t="s">
        <v>8121</v>
      </c>
      <c r="AT2900" s="212">
        <v>11639</v>
      </c>
    </row>
    <row r="2901" spans="5:46" x14ac:dyDescent="0.3">
      <c r="E2901" s="271" t="s">
        <v>60137</v>
      </c>
      <c r="F2901" s="271"/>
      <c r="G2901" s="272">
        <v>26632.5</v>
      </c>
      <c r="I2901" s="227" t="s">
        <v>39856</v>
      </c>
      <c r="J2901" s="227"/>
      <c r="K2901" s="228">
        <v>23065.01</v>
      </c>
      <c r="M2901" s="205" t="s">
        <v>4167</v>
      </c>
      <c r="N2901" s="205"/>
      <c r="O2901" s="206">
        <v>9783</v>
      </c>
      <c r="U2901" s="309" t="s">
        <v>52281</v>
      </c>
      <c r="V2901" s="310">
        <v>276.61</v>
      </c>
      <c r="X2901" s="267" t="s">
        <v>60275</v>
      </c>
      <c r="Y2901" s="268">
        <v>3812.52</v>
      </c>
      <c r="AA2901" s="229" t="s">
        <v>17483</v>
      </c>
      <c r="AB2901" s="230">
        <v>419.22</v>
      </c>
      <c r="AD2901" s="209" t="s">
        <v>17378</v>
      </c>
      <c r="AE2901" s="210">
        <v>19425.5</v>
      </c>
      <c r="AF2901" s="93"/>
      <c r="AG2901" s="201" t="s">
        <v>32735</v>
      </c>
      <c r="AH2901" s="202">
        <v>14741.92</v>
      </c>
      <c r="AJ2901" s="292"/>
      <c r="AK2901" s="293"/>
      <c r="AM2901" s="273" t="s">
        <v>61032</v>
      </c>
      <c r="AN2901" s="274">
        <v>26632.5</v>
      </c>
      <c r="AP2901" s="233" t="s">
        <v>40059</v>
      </c>
      <c r="AQ2901" s="234">
        <v>23065.01</v>
      </c>
      <c r="AS2901" s="211" t="s">
        <v>8396</v>
      </c>
      <c r="AT2901" s="212">
        <v>41750.26</v>
      </c>
    </row>
    <row r="2902" spans="5:46" x14ac:dyDescent="0.3">
      <c r="E2902" s="271" t="s">
        <v>61150</v>
      </c>
      <c r="F2902" s="271"/>
      <c r="G2902" s="272">
        <v>6197.78</v>
      </c>
      <c r="I2902" s="227" t="s">
        <v>39858</v>
      </c>
      <c r="J2902" s="227"/>
      <c r="K2902" s="228">
        <v>25980.35</v>
      </c>
      <c r="M2902" s="205" t="s">
        <v>3307</v>
      </c>
      <c r="N2902" s="205"/>
      <c r="O2902" s="206">
        <v>454765.28</v>
      </c>
      <c r="U2902" s="309" t="s">
        <v>52282</v>
      </c>
      <c r="V2902" s="310">
        <v>277.11</v>
      </c>
      <c r="X2902" s="267" t="s">
        <v>60276</v>
      </c>
      <c r="Y2902" s="268">
        <v>279.77999999999997</v>
      </c>
      <c r="AA2902" s="229" t="s">
        <v>17484</v>
      </c>
      <c r="AB2902" s="230">
        <v>979.4</v>
      </c>
      <c r="AD2902" s="209" t="s">
        <v>17379</v>
      </c>
      <c r="AE2902" s="210">
        <v>8644.39</v>
      </c>
      <c r="AF2902" s="93"/>
      <c r="AG2902" s="201" t="s">
        <v>14197</v>
      </c>
      <c r="AH2902" s="202">
        <v>3900</v>
      </c>
      <c r="AJ2902" s="292"/>
      <c r="AK2902" s="293"/>
      <c r="AM2902" s="273" t="s">
        <v>61170</v>
      </c>
      <c r="AN2902" s="274">
        <v>6197.78</v>
      </c>
      <c r="AP2902" s="233" t="s">
        <v>40061</v>
      </c>
      <c r="AQ2902" s="234">
        <v>25980.35</v>
      </c>
      <c r="AS2902" s="211" t="s">
        <v>8776</v>
      </c>
      <c r="AT2902" s="212">
        <v>3467</v>
      </c>
    </row>
    <row r="2903" spans="5:46" x14ac:dyDescent="0.3">
      <c r="E2903" s="271" t="s">
        <v>60138</v>
      </c>
      <c r="F2903" s="271"/>
      <c r="G2903" s="272">
        <v>31669.19</v>
      </c>
      <c r="I2903" s="227" t="s">
        <v>39859</v>
      </c>
      <c r="J2903" s="227"/>
      <c r="K2903" s="228">
        <v>8753.44</v>
      </c>
      <c r="M2903" s="205" t="s">
        <v>4168</v>
      </c>
      <c r="N2903" s="205"/>
      <c r="O2903" s="206">
        <v>16823</v>
      </c>
      <c r="U2903" s="309" t="s">
        <v>67539</v>
      </c>
      <c r="V2903" s="310">
        <v>43200</v>
      </c>
      <c r="X2903" s="267" t="s">
        <v>60277</v>
      </c>
      <c r="Y2903" s="268">
        <v>934.08</v>
      </c>
      <c r="AA2903" s="229" t="s">
        <v>17485</v>
      </c>
      <c r="AB2903" s="230">
        <v>3085.46</v>
      </c>
      <c r="AD2903" s="209" t="s">
        <v>17380</v>
      </c>
      <c r="AE2903" s="210">
        <v>5350</v>
      </c>
      <c r="AF2903" s="93"/>
      <c r="AG2903" s="201" t="s">
        <v>14198</v>
      </c>
      <c r="AH2903" s="202">
        <v>2000</v>
      </c>
      <c r="AJ2903" s="292"/>
      <c r="AK2903" s="293"/>
      <c r="AM2903" s="273" t="s">
        <v>61033</v>
      </c>
      <c r="AN2903" s="274">
        <v>31669.19</v>
      </c>
      <c r="AP2903" s="233" t="s">
        <v>40062</v>
      </c>
      <c r="AQ2903" s="234">
        <v>8753.44</v>
      </c>
      <c r="AS2903" s="211" t="s">
        <v>9060</v>
      </c>
      <c r="AT2903" s="212">
        <v>15837.96</v>
      </c>
    </row>
    <row r="2904" spans="5:46" x14ac:dyDescent="0.3">
      <c r="E2904" s="271" t="s">
        <v>60139</v>
      </c>
      <c r="F2904" s="271"/>
      <c r="G2904" s="272">
        <v>92706.99</v>
      </c>
      <c r="I2904" s="227" t="s">
        <v>39860</v>
      </c>
      <c r="J2904" s="227"/>
      <c r="K2904" s="228">
        <v>3650.85</v>
      </c>
      <c r="M2904" s="205" t="s">
        <v>3477</v>
      </c>
      <c r="N2904" s="205"/>
      <c r="O2904" s="206">
        <v>369435.01</v>
      </c>
      <c r="U2904" s="309" t="s">
        <v>67540</v>
      </c>
      <c r="V2904" s="310">
        <v>1765.72</v>
      </c>
      <c r="X2904" s="267" t="s">
        <v>17656</v>
      </c>
      <c r="Y2904" s="268">
        <v>6.7</v>
      </c>
      <c r="AA2904" s="229" t="s">
        <v>51910</v>
      </c>
      <c r="AB2904" s="230">
        <v>2358.14</v>
      </c>
      <c r="AD2904" s="209" t="s">
        <v>17381</v>
      </c>
      <c r="AE2904" s="210">
        <v>3325</v>
      </c>
      <c r="AF2904" s="93"/>
      <c r="AG2904" s="201" t="s">
        <v>14199</v>
      </c>
      <c r="AH2904" s="202">
        <v>3900</v>
      </c>
      <c r="AJ2904" s="292"/>
      <c r="AK2904" s="293"/>
      <c r="AM2904" s="273" t="s">
        <v>61034</v>
      </c>
      <c r="AN2904" s="274">
        <v>92706.99</v>
      </c>
      <c r="AP2904" s="233" t="s">
        <v>40064</v>
      </c>
      <c r="AQ2904" s="234">
        <v>3650.85</v>
      </c>
      <c r="AS2904" s="211" t="s">
        <v>9373</v>
      </c>
      <c r="AT2904" s="212">
        <v>362616.53</v>
      </c>
    </row>
    <row r="2905" spans="5:46" x14ac:dyDescent="0.3">
      <c r="E2905" s="271" t="s">
        <v>60140</v>
      </c>
      <c r="F2905" s="271"/>
      <c r="G2905" s="272">
        <v>5278.79</v>
      </c>
      <c r="I2905" s="227" t="s">
        <v>39861</v>
      </c>
      <c r="J2905" s="227"/>
      <c r="K2905" s="228">
        <v>17.100000000000001</v>
      </c>
      <c r="M2905" s="205" t="s">
        <v>3478</v>
      </c>
      <c r="N2905" s="205"/>
      <c r="O2905" s="206">
        <v>18612</v>
      </c>
      <c r="U2905" s="309" t="s">
        <v>67541</v>
      </c>
      <c r="V2905" s="310">
        <v>723.12</v>
      </c>
      <c r="X2905" s="267" t="s">
        <v>17657</v>
      </c>
      <c r="Y2905" s="268">
        <v>210.84</v>
      </c>
      <c r="AA2905" s="229" t="s">
        <v>17486</v>
      </c>
      <c r="AB2905" s="230">
        <v>4204.1899999999996</v>
      </c>
      <c r="AD2905" s="209" t="s">
        <v>17382</v>
      </c>
      <c r="AE2905" s="210">
        <v>8219.58</v>
      </c>
      <c r="AF2905" s="93"/>
      <c r="AG2905" s="201" t="s">
        <v>14200</v>
      </c>
      <c r="AH2905" s="202">
        <v>2000</v>
      </c>
      <c r="AJ2905" s="292"/>
      <c r="AK2905" s="293"/>
      <c r="AM2905" s="273" t="s">
        <v>61035</v>
      </c>
      <c r="AN2905" s="274">
        <v>5278.79</v>
      </c>
      <c r="AP2905" s="233" t="s">
        <v>40065</v>
      </c>
      <c r="AQ2905" s="234">
        <v>17.100000000000001</v>
      </c>
      <c r="AS2905" s="211" t="s">
        <v>11640</v>
      </c>
      <c r="AT2905" s="212">
        <v>864709.33</v>
      </c>
    </row>
    <row r="2906" spans="5:46" x14ac:dyDescent="0.3">
      <c r="E2906" s="271" t="s">
        <v>60141</v>
      </c>
      <c r="F2906" s="271"/>
      <c r="G2906" s="272">
        <v>10556.76</v>
      </c>
      <c r="I2906" s="227" t="s">
        <v>39862</v>
      </c>
      <c r="J2906" s="227"/>
      <c r="K2906" s="228">
        <v>227.81</v>
      </c>
      <c r="M2906" s="205" t="s">
        <v>3308</v>
      </c>
      <c r="N2906" s="205"/>
      <c r="O2906" s="206">
        <v>4967186.72</v>
      </c>
      <c r="U2906" s="309" t="s">
        <v>67542</v>
      </c>
      <c r="V2906" s="310">
        <v>-909.97</v>
      </c>
      <c r="X2906" s="267" t="s">
        <v>17658</v>
      </c>
      <c r="Y2906" s="268">
        <v>10436.83</v>
      </c>
      <c r="AA2906" s="229" t="s">
        <v>51911</v>
      </c>
      <c r="AB2906" s="230">
        <v>2893.03</v>
      </c>
      <c r="AD2906" s="209" t="s">
        <v>17383</v>
      </c>
      <c r="AE2906" s="210">
        <v>40980.980000000003</v>
      </c>
      <c r="AF2906" s="93"/>
      <c r="AG2906" s="201" t="s">
        <v>32736</v>
      </c>
      <c r="AH2906" s="202">
        <v>2450.4</v>
      </c>
      <c r="AJ2906" s="292"/>
      <c r="AK2906" s="293"/>
      <c r="AM2906" s="273" t="s">
        <v>61036</v>
      </c>
      <c r="AN2906" s="274">
        <v>10556.76</v>
      </c>
      <c r="AP2906" s="233" t="s">
        <v>40066</v>
      </c>
      <c r="AQ2906" s="234">
        <v>227.81</v>
      </c>
      <c r="AS2906" s="211" t="s">
        <v>9964</v>
      </c>
      <c r="AT2906" s="212">
        <v>1423247.25</v>
      </c>
    </row>
    <row r="2907" spans="5:46" x14ac:dyDescent="0.3">
      <c r="E2907" s="271" t="s">
        <v>60142</v>
      </c>
      <c r="F2907" s="271"/>
      <c r="G2907" s="272">
        <v>7059.14</v>
      </c>
      <c r="I2907" s="227" t="s">
        <v>39864</v>
      </c>
      <c r="J2907" s="227"/>
      <c r="K2907" s="228">
        <v>431.48</v>
      </c>
      <c r="M2907" s="205" t="s">
        <v>3480</v>
      </c>
      <c r="N2907" s="205"/>
      <c r="O2907" s="206">
        <v>2608.33</v>
      </c>
      <c r="U2907" s="309" t="s">
        <v>36235</v>
      </c>
      <c r="V2907" s="310">
        <v>230899.75</v>
      </c>
      <c r="X2907" s="267" t="s">
        <v>17659</v>
      </c>
      <c r="Y2907" s="268">
        <v>6351.96</v>
      </c>
      <c r="AA2907" s="229" t="s">
        <v>17487</v>
      </c>
      <c r="AB2907" s="230">
        <v>150134.21</v>
      </c>
      <c r="AD2907" s="209" t="s">
        <v>13225</v>
      </c>
      <c r="AE2907" s="210">
        <v>17636.18</v>
      </c>
      <c r="AF2907" s="93"/>
      <c r="AG2907" s="201" t="s">
        <v>32737</v>
      </c>
      <c r="AH2907" s="202">
        <v>993.41</v>
      </c>
      <c r="AJ2907" s="292"/>
      <c r="AK2907" s="293"/>
      <c r="AM2907" s="273" t="s">
        <v>61037</v>
      </c>
      <c r="AN2907" s="274">
        <v>7059.14</v>
      </c>
      <c r="AP2907" s="233" t="s">
        <v>40068</v>
      </c>
      <c r="AQ2907" s="234">
        <v>431.48</v>
      </c>
      <c r="AS2907" s="211" t="s">
        <v>10439</v>
      </c>
      <c r="AT2907" s="212">
        <v>32707</v>
      </c>
    </row>
    <row r="2908" spans="5:46" x14ac:dyDescent="0.3">
      <c r="E2908" s="271" t="s">
        <v>60143</v>
      </c>
      <c r="F2908" s="271"/>
      <c r="G2908" s="272">
        <v>10796.7</v>
      </c>
      <c r="I2908" s="227" t="s">
        <v>39865</v>
      </c>
      <c r="J2908" s="227"/>
      <c r="K2908" s="228">
        <v>1747.76</v>
      </c>
      <c r="M2908" s="205" t="s">
        <v>3309</v>
      </c>
      <c r="N2908" s="205"/>
      <c r="O2908" s="206">
        <v>751824.92</v>
      </c>
      <c r="U2908" s="309" t="s">
        <v>34960</v>
      </c>
      <c r="V2908" s="310">
        <v>86647.77</v>
      </c>
      <c r="X2908" s="267" t="s">
        <v>49752</v>
      </c>
      <c r="Y2908" s="268">
        <v>6553.75</v>
      </c>
      <c r="AA2908" s="229" t="s">
        <v>17488</v>
      </c>
      <c r="AB2908" s="230">
        <v>6478.96</v>
      </c>
      <c r="AD2908" s="209" t="s">
        <v>17384</v>
      </c>
      <c r="AE2908" s="210">
        <v>41080.089999999997</v>
      </c>
      <c r="AF2908" s="93"/>
      <c r="AG2908" s="201" t="s">
        <v>27290</v>
      </c>
      <c r="AH2908" s="202">
        <v>35944.269999999997</v>
      </c>
      <c r="AJ2908" s="292"/>
      <c r="AK2908" s="293"/>
      <c r="AM2908" s="273" t="s">
        <v>61038</v>
      </c>
      <c r="AN2908" s="274">
        <v>10796.7</v>
      </c>
      <c r="AP2908" s="233" t="s">
        <v>40069</v>
      </c>
      <c r="AQ2908" s="234">
        <v>1747.76</v>
      </c>
      <c r="AS2908" s="211" t="s">
        <v>6978</v>
      </c>
      <c r="AT2908" s="212">
        <v>3490</v>
      </c>
    </row>
    <row r="2909" spans="5:46" x14ac:dyDescent="0.3">
      <c r="E2909" s="271" t="s">
        <v>60144</v>
      </c>
      <c r="F2909" s="271"/>
      <c r="G2909" s="272">
        <v>37186.97</v>
      </c>
      <c r="I2909" s="227" t="s">
        <v>39866</v>
      </c>
      <c r="J2909" s="227"/>
      <c r="K2909" s="228">
        <v>12522</v>
      </c>
      <c r="M2909" s="205" t="s">
        <v>3311</v>
      </c>
      <c r="N2909" s="205"/>
      <c r="O2909" s="206">
        <v>2557547.5699999998</v>
      </c>
      <c r="U2909" s="309" t="s">
        <v>67543</v>
      </c>
      <c r="V2909" s="310">
        <v>27397.23</v>
      </c>
      <c r="X2909" s="267" t="s">
        <v>46764</v>
      </c>
      <c r="Y2909" s="268">
        <v>394.42</v>
      </c>
      <c r="AA2909" s="229" t="s">
        <v>17489</v>
      </c>
      <c r="AB2909" s="230">
        <v>21824.880000000001</v>
      </c>
      <c r="AD2909" s="209" t="s">
        <v>17385</v>
      </c>
      <c r="AE2909" s="210">
        <v>6700</v>
      </c>
      <c r="AF2909" s="93"/>
      <c r="AG2909" s="201" t="s">
        <v>27292</v>
      </c>
      <c r="AH2909" s="202">
        <v>14741.92</v>
      </c>
      <c r="AJ2909" s="292"/>
      <c r="AK2909" s="293"/>
      <c r="AM2909" s="273" t="s">
        <v>61039</v>
      </c>
      <c r="AN2909" s="274">
        <v>37186.97</v>
      </c>
      <c r="AP2909" s="233" t="s">
        <v>40070</v>
      </c>
      <c r="AQ2909" s="234">
        <v>12522</v>
      </c>
      <c r="AS2909" s="211" t="s">
        <v>7192</v>
      </c>
      <c r="AT2909" s="212">
        <v>1051</v>
      </c>
    </row>
    <row r="2910" spans="5:46" x14ac:dyDescent="0.3">
      <c r="E2910" s="271" t="s">
        <v>60145</v>
      </c>
      <c r="F2910" s="271"/>
      <c r="G2910" s="272">
        <v>10316.280000000001</v>
      </c>
      <c r="I2910" s="227" t="s">
        <v>39869</v>
      </c>
      <c r="J2910" s="227"/>
      <c r="K2910" s="228">
        <v>8976.14</v>
      </c>
      <c r="M2910" s="205" t="s">
        <v>3481</v>
      </c>
      <c r="N2910" s="205"/>
      <c r="O2910" s="206">
        <v>396500</v>
      </c>
      <c r="U2910" s="309" t="s">
        <v>36236</v>
      </c>
      <c r="V2910" s="310">
        <v>91052.5</v>
      </c>
      <c r="X2910" s="267" t="s">
        <v>17662</v>
      </c>
      <c r="Y2910" s="268">
        <v>1771.26</v>
      </c>
      <c r="AA2910" s="229" t="s">
        <v>17490</v>
      </c>
      <c r="AB2910" s="230">
        <v>2262.56</v>
      </c>
      <c r="AD2910" s="209" t="s">
        <v>17386</v>
      </c>
      <c r="AE2910" s="210">
        <v>3850</v>
      </c>
      <c r="AF2910" s="93"/>
      <c r="AG2910" s="201" t="s">
        <v>32738</v>
      </c>
      <c r="AH2910" s="202">
        <v>171.43</v>
      </c>
      <c r="AJ2910" s="292"/>
      <c r="AK2910" s="293"/>
      <c r="AM2910" s="273" t="s">
        <v>61040</v>
      </c>
      <c r="AN2910" s="274">
        <v>10316.280000000001</v>
      </c>
      <c r="AP2910" s="233" t="s">
        <v>40073</v>
      </c>
      <c r="AQ2910" s="234">
        <v>8976.14</v>
      </c>
      <c r="AS2910" s="211" t="s">
        <v>7469</v>
      </c>
      <c r="AT2910" s="212">
        <v>10493.52</v>
      </c>
    </row>
    <row r="2911" spans="5:46" x14ac:dyDescent="0.3">
      <c r="E2911" s="271" t="s">
        <v>61151</v>
      </c>
      <c r="F2911" s="271"/>
      <c r="G2911" s="272">
        <v>5025.5</v>
      </c>
      <c r="I2911" s="227" t="s">
        <v>39870</v>
      </c>
      <c r="J2911" s="227"/>
      <c r="K2911" s="228">
        <v>1137.0899999999999</v>
      </c>
      <c r="M2911" s="205" t="s">
        <v>3482</v>
      </c>
      <c r="N2911" s="205"/>
      <c r="O2911" s="206">
        <v>19950.669999999998</v>
      </c>
      <c r="U2911" s="309" t="s">
        <v>44787</v>
      </c>
      <c r="V2911" s="310">
        <v>4248.55</v>
      </c>
      <c r="X2911" s="267" t="s">
        <v>17663</v>
      </c>
      <c r="Y2911" s="268">
        <v>4198.82</v>
      </c>
      <c r="AA2911" s="229" t="s">
        <v>48751</v>
      </c>
      <c r="AB2911" s="230">
        <v>914.86</v>
      </c>
      <c r="AD2911" s="209" t="s">
        <v>17387</v>
      </c>
      <c r="AE2911" s="210">
        <v>3350</v>
      </c>
      <c r="AF2911" s="93"/>
      <c r="AG2911" s="201" t="s">
        <v>32739</v>
      </c>
      <c r="AH2911" s="202">
        <v>7404.5</v>
      </c>
      <c r="AJ2911" s="292"/>
      <c r="AK2911" s="293"/>
      <c r="AM2911" s="273" t="s">
        <v>61171</v>
      </c>
      <c r="AN2911" s="274">
        <v>5025.5</v>
      </c>
      <c r="AP2911" s="233" t="s">
        <v>40074</v>
      </c>
      <c r="AQ2911" s="234">
        <v>1137.0899999999999</v>
      </c>
      <c r="AS2911" s="211" t="s">
        <v>7638</v>
      </c>
      <c r="AT2911" s="212">
        <v>20170</v>
      </c>
    </row>
    <row r="2912" spans="5:46" x14ac:dyDescent="0.3">
      <c r="E2912" s="271" t="s">
        <v>60146</v>
      </c>
      <c r="F2912" s="271"/>
      <c r="G2912" s="272">
        <v>10068.52</v>
      </c>
      <c r="I2912" s="227" t="s">
        <v>37393</v>
      </c>
      <c r="J2912" s="227"/>
      <c r="K2912" s="228">
        <v>155151.82</v>
      </c>
      <c r="M2912" s="205" t="s">
        <v>3312</v>
      </c>
      <c r="N2912" s="205"/>
      <c r="O2912" s="206">
        <v>914149.15</v>
      </c>
      <c r="U2912" s="309" t="s">
        <v>67544</v>
      </c>
      <c r="V2912" s="310">
        <v>1250</v>
      </c>
      <c r="X2912" s="267" t="s">
        <v>55915</v>
      </c>
      <c r="Y2912" s="268">
        <v>1295.72</v>
      </c>
      <c r="AA2912" s="229" t="s">
        <v>17491</v>
      </c>
      <c r="AB2912" s="230">
        <v>1350</v>
      </c>
      <c r="AD2912" s="209" t="s">
        <v>17388</v>
      </c>
      <c r="AE2912" s="210">
        <v>73327.5</v>
      </c>
      <c r="AF2912" s="93"/>
      <c r="AG2912" s="201" t="s">
        <v>32740</v>
      </c>
      <c r="AH2912" s="202">
        <v>1126.19</v>
      </c>
      <c r="AJ2912" s="292"/>
      <c r="AK2912" s="293"/>
      <c r="AM2912" s="273" t="s">
        <v>61041</v>
      </c>
      <c r="AN2912" s="274">
        <v>10068.52</v>
      </c>
      <c r="AP2912" s="233" t="s">
        <v>37842</v>
      </c>
      <c r="AQ2912" s="234">
        <v>155151.82</v>
      </c>
      <c r="AS2912" s="211" t="s">
        <v>7873</v>
      </c>
      <c r="AT2912" s="212">
        <v>1751.76</v>
      </c>
    </row>
    <row r="2913" spans="5:46" x14ac:dyDescent="0.3">
      <c r="E2913" s="271" t="s">
        <v>61152</v>
      </c>
      <c r="F2913" s="271"/>
      <c r="G2913" s="272">
        <v>5032.1000000000004</v>
      </c>
      <c r="I2913" s="227" t="s">
        <v>37395</v>
      </c>
      <c r="J2913" s="227"/>
      <c r="K2913" s="228">
        <v>23412</v>
      </c>
      <c r="M2913" s="205" t="s">
        <v>3483</v>
      </c>
      <c r="N2913" s="205"/>
      <c r="O2913" s="206">
        <v>551448</v>
      </c>
      <c r="U2913" s="309" t="s">
        <v>67545</v>
      </c>
      <c r="V2913" s="310">
        <v>722.32</v>
      </c>
      <c r="X2913" s="267" t="s">
        <v>17664</v>
      </c>
      <c r="Y2913" s="268">
        <v>130.53</v>
      </c>
      <c r="AA2913" s="229" t="s">
        <v>17492</v>
      </c>
      <c r="AB2913" s="230">
        <v>1675</v>
      </c>
      <c r="AD2913" s="209" t="s">
        <v>17389</v>
      </c>
      <c r="AE2913" s="210">
        <v>37428.75</v>
      </c>
      <c r="AF2913" s="93"/>
      <c r="AG2913" s="201" t="s">
        <v>32741</v>
      </c>
      <c r="AH2913" s="202">
        <v>11894.88</v>
      </c>
      <c r="AJ2913" s="292"/>
      <c r="AK2913" s="293"/>
      <c r="AM2913" s="273" t="s">
        <v>61172</v>
      </c>
      <c r="AN2913" s="274">
        <v>5032.1000000000004</v>
      </c>
      <c r="AP2913" s="233" t="s">
        <v>37845</v>
      </c>
      <c r="AQ2913" s="234">
        <v>23412</v>
      </c>
      <c r="AS2913" s="211" t="s">
        <v>8562</v>
      </c>
      <c r="AT2913" s="212">
        <v>19161.05</v>
      </c>
    </row>
    <row r="2914" spans="5:46" x14ac:dyDescent="0.3">
      <c r="E2914" s="271" t="s">
        <v>61153</v>
      </c>
      <c r="F2914" s="271"/>
      <c r="G2914" s="272">
        <v>68791.360000000001</v>
      </c>
      <c r="I2914" s="227" t="s">
        <v>37396</v>
      </c>
      <c r="J2914" s="227"/>
      <c r="K2914" s="228">
        <v>22160</v>
      </c>
      <c r="M2914" s="205" t="s">
        <v>3313</v>
      </c>
      <c r="N2914" s="205"/>
      <c r="O2914" s="206">
        <v>233452952.78</v>
      </c>
      <c r="U2914" s="309" t="s">
        <v>67546</v>
      </c>
      <c r="V2914" s="310">
        <v>1979.06</v>
      </c>
      <c r="X2914" s="267" t="s">
        <v>54965</v>
      </c>
      <c r="Y2914" s="268">
        <v>2629.83</v>
      </c>
      <c r="AA2914" s="229" t="s">
        <v>17493</v>
      </c>
      <c r="AB2914" s="230">
        <v>1600</v>
      </c>
      <c r="AD2914" s="209" t="s">
        <v>13226</v>
      </c>
      <c r="AE2914" s="210">
        <v>28577.31</v>
      </c>
      <c r="AF2914" s="93"/>
      <c r="AG2914" s="201" t="s">
        <v>32742</v>
      </c>
      <c r="AH2914" s="202">
        <v>171.43</v>
      </c>
      <c r="AJ2914" s="292"/>
      <c r="AK2914" s="293"/>
      <c r="AM2914" s="273" t="s">
        <v>61173</v>
      </c>
      <c r="AN2914" s="274">
        <v>68791.360000000001</v>
      </c>
      <c r="AP2914" s="233" t="s">
        <v>37847</v>
      </c>
      <c r="AQ2914" s="234">
        <v>22160</v>
      </c>
      <c r="AS2914" s="211" t="s">
        <v>8777</v>
      </c>
      <c r="AT2914" s="212">
        <v>1497.05</v>
      </c>
    </row>
    <row r="2915" spans="5:46" x14ac:dyDescent="0.3">
      <c r="E2915" s="271" t="s">
        <v>60147</v>
      </c>
      <c r="F2915" s="271"/>
      <c r="G2915" s="272">
        <v>10048.61</v>
      </c>
      <c r="I2915" s="227" t="s">
        <v>37397</v>
      </c>
      <c r="J2915" s="227"/>
      <c r="K2915" s="228">
        <v>19595</v>
      </c>
      <c r="M2915" s="205" t="s">
        <v>4171</v>
      </c>
      <c r="N2915" s="205"/>
      <c r="O2915" s="206">
        <v>13874</v>
      </c>
      <c r="U2915" s="309" t="s">
        <v>63666</v>
      </c>
      <c r="V2915" s="310">
        <v>12068.67</v>
      </c>
      <c r="X2915" s="267" t="s">
        <v>47873</v>
      </c>
      <c r="Y2915" s="268">
        <v>588.6</v>
      </c>
      <c r="AA2915" s="229" t="s">
        <v>33273</v>
      </c>
      <c r="AB2915" s="230">
        <v>19920</v>
      </c>
      <c r="AD2915" s="209" t="s">
        <v>13227</v>
      </c>
      <c r="AE2915" s="210">
        <v>63566.54</v>
      </c>
      <c r="AF2915" s="93"/>
      <c r="AG2915" s="201" t="s">
        <v>32743</v>
      </c>
      <c r="AH2915" s="202">
        <v>7404.5</v>
      </c>
      <c r="AJ2915" s="292"/>
      <c r="AK2915" s="293"/>
      <c r="AM2915" s="273" t="s">
        <v>61042</v>
      </c>
      <c r="AN2915" s="274">
        <v>10048.61</v>
      </c>
      <c r="AP2915" s="233" t="s">
        <v>37849</v>
      </c>
      <c r="AQ2915" s="234">
        <v>19595</v>
      </c>
      <c r="AS2915" s="211" t="s">
        <v>9061</v>
      </c>
      <c r="AT2915" s="212">
        <v>3426</v>
      </c>
    </row>
    <row r="2916" spans="5:46" x14ac:dyDescent="0.3">
      <c r="E2916" s="271" t="s">
        <v>60148</v>
      </c>
      <c r="F2916" s="271"/>
      <c r="G2916" s="272">
        <v>21832.560000000001</v>
      </c>
      <c r="I2916" s="227" t="s">
        <v>37398</v>
      </c>
      <c r="J2916" s="227"/>
      <c r="K2916" s="228">
        <v>5707.27</v>
      </c>
      <c r="M2916" s="205" t="s">
        <v>4172</v>
      </c>
      <c r="N2916" s="205"/>
      <c r="O2916" s="206">
        <v>20975</v>
      </c>
      <c r="U2916" s="309" t="s">
        <v>67547</v>
      </c>
      <c r="V2916" s="310">
        <v>3489.45</v>
      </c>
      <c r="X2916" s="267" t="s">
        <v>17665</v>
      </c>
      <c r="Y2916" s="268">
        <v>3891.97</v>
      </c>
      <c r="AA2916" s="229" t="s">
        <v>33274</v>
      </c>
      <c r="AB2916" s="230">
        <v>105018.47</v>
      </c>
      <c r="AD2916" s="209" t="s">
        <v>17390</v>
      </c>
      <c r="AE2916" s="210">
        <v>9436.8799999999992</v>
      </c>
      <c r="AF2916" s="93"/>
      <c r="AG2916" s="201" t="s">
        <v>27322</v>
      </c>
      <c r="AH2916" s="202">
        <v>1126.19</v>
      </c>
      <c r="AJ2916" s="292"/>
      <c r="AK2916" s="293"/>
      <c r="AM2916" s="273" t="s">
        <v>61043</v>
      </c>
      <c r="AN2916" s="274">
        <v>21832.560000000001</v>
      </c>
      <c r="AP2916" s="233" t="s">
        <v>37853</v>
      </c>
      <c r="AQ2916" s="234">
        <v>5707.27</v>
      </c>
      <c r="AS2916" s="211" t="s">
        <v>9374</v>
      </c>
      <c r="AT2916" s="212">
        <v>94096.08</v>
      </c>
    </row>
    <row r="2917" spans="5:46" x14ac:dyDescent="0.3">
      <c r="E2917" s="271" t="s">
        <v>61154</v>
      </c>
      <c r="F2917" s="271"/>
      <c r="G2917" s="272">
        <v>7483.28</v>
      </c>
      <c r="I2917" s="227" t="s">
        <v>37400</v>
      </c>
      <c r="J2917" s="227"/>
      <c r="K2917" s="228">
        <v>1321.13</v>
      </c>
      <c r="M2917" s="205" t="s">
        <v>4173</v>
      </c>
      <c r="N2917" s="205"/>
      <c r="O2917" s="206">
        <v>17556.900000000001</v>
      </c>
      <c r="U2917" s="309" t="s">
        <v>67548</v>
      </c>
      <c r="V2917" s="310">
        <v>2930.06</v>
      </c>
      <c r="X2917" s="267" t="s">
        <v>58209</v>
      </c>
      <c r="Y2917" s="268">
        <v>2249.6799999999998</v>
      </c>
      <c r="AA2917" s="229" t="s">
        <v>51912</v>
      </c>
      <c r="AB2917" s="230">
        <v>10625</v>
      </c>
      <c r="AD2917" s="209" t="s">
        <v>17391</v>
      </c>
      <c r="AE2917" s="210">
        <v>4037.96</v>
      </c>
      <c r="AF2917" s="93"/>
      <c r="AG2917" s="201" t="s">
        <v>27325</v>
      </c>
      <c r="AH2917" s="202">
        <v>11894.88</v>
      </c>
      <c r="AJ2917" s="292"/>
      <c r="AK2917" s="293"/>
      <c r="AM2917" s="273" t="s">
        <v>61174</v>
      </c>
      <c r="AN2917" s="274">
        <v>7483.28</v>
      </c>
      <c r="AP2917" s="233" t="s">
        <v>37863</v>
      </c>
      <c r="AQ2917" s="234">
        <v>1321.13</v>
      </c>
      <c r="AS2917" s="211" t="s">
        <v>9553</v>
      </c>
      <c r="AT2917" s="212">
        <v>1361.95</v>
      </c>
    </row>
    <row r="2918" spans="5:46" x14ac:dyDescent="0.3">
      <c r="E2918" s="271" t="s">
        <v>60149</v>
      </c>
      <c r="F2918" s="271"/>
      <c r="G2918" s="272">
        <v>49182.78</v>
      </c>
      <c r="I2918" s="227" t="s">
        <v>37401</v>
      </c>
      <c r="J2918" s="227"/>
      <c r="K2918" s="228">
        <v>10928.7</v>
      </c>
      <c r="M2918" s="205" t="s">
        <v>3484</v>
      </c>
      <c r="N2918" s="205"/>
      <c r="O2918" s="206">
        <v>32670.1</v>
      </c>
      <c r="U2918" s="309" t="s">
        <v>64223</v>
      </c>
      <c r="V2918" s="310">
        <v>43350</v>
      </c>
      <c r="X2918" s="267" t="s">
        <v>46766</v>
      </c>
      <c r="Y2918" s="268">
        <v>14146</v>
      </c>
      <c r="AA2918" s="229" t="s">
        <v>51913</v>
      </c>
      <c r="AB2918" s="230">
        <v>22326.94</v>
      </c>
      <c r="AD2918" s="209" t="s">
        <v>17392</v>
      </c>
      <c r="AE2918" s="210">
        <v>17103</v>
      </c>
      <c r="AF2918" s="93"/>
      <c r="AG2918" s="201" t="s">
        <v>32744</v>
      </c>
      <c r="AH2918" s="202">
        <v>54070.33</v>
      </c>
      <c r="AJ2918" s="292"/>
      <c r="AK2918" s="293"/>
      <c r="AM2918" s="273" t="s">
        <v>61044</v>
      </c>
      <c r="AN2918" s="274">
        <v>49182.78</v>
      </c>
      <c r="AP2918" s="233" t="s">
        <v>37868</v>
      </c>
      <c r="AQ2918" s="234">
        <v>10928.7</v>
      </c>
      <c r="AS2918" s="211" t="s">
        <v>11156</v>
      </c>
      <c r="AT2918" s="212">
        <v>11744.78</v>
      </c>
    </row>
    <row r="2919" spans="5:46" x14ac:dyDescent="0.3">
      <c r="E2919" s="271" t="s">
        <v>60150</v>
      </c>
      <c r="F2919" s="271"/>
      <c r="G2919" s="272">
        <v>90929.04</v>
      </c>
      <c r="I2919" s="227" t="s">
        <v>37402</v>
      </c>
      <c r="J2919" s="227"/>
      <c r="K2919" s="228">
        <v>116293.98</v>
      </c>
      <c r="M2919" s="205" t="s">
        <v>4175</v>
      </c>
      <c r="N2919" s="205"/>
      <c r="O2919" s="206">
        <v>39387.599999999999</v>
      </c>
      <c r="U2919" s="309" t="s">
        <v>39103</v>
      </c>
      <c r="V2919" s="310">
        <v>43245.49</v>
      </c>
      <c r="X2919" s="267" t="s">
        <v>46768</v>
      </c>
      <c r="Y2919" s="268">
        <v>978.96</v>
      </c>
      <c r="AA2919" s="229" t="s">
        <v>17494</v>
      </c>
      <c r="AB2919" s="230">
        <v>26868.94</v>
      </c>
      <c r="AD2919" s="209" t="s">
        <v>17393</v>
      </c>
      <c r="AE2919" s="210">
        <v>1997.7</v>
      </c>
      <c r="AF2919" s="93"/>
      <c r="AG2919" s="201" t="s">
        <v>32745</v>
      </c>
      <c r="AH2919" s="202">
        <v>271446.67</v>
      </c>
      <c r="AJ2919" s="292"/>
      <c r="AK2919" s="293"/>
      <c r="AM2919" s="273" t="s">
        <v>61045</v>
      </c>
      <c r="AN2919" s="274">
        <v>90929.04</v>
      </c>
      <c r="AP2919" s="233" t="s">
        <v>37873</v>
      </c>
      <c r="AQ2919" s="234">
        <v>116293.98</v>
      </c>
      <c r="AS2919" s="211" t="s">
        <v>11384</v>
      </c>
      <c r="AT2919" s="212">
        <v>5824.05</v>
      </c>
    </row>
    <row r="2920" spans="5:46" x14ac:dyDescent="0.3">
      <c r="E2920" s="271" t="s">
        <v>60151</v>
      </c>
      <c r="F2920" s="271"/>
      <c r="G2920" s="272">
        <v>5278.68</v>
      </c>
      <c r="I2920" s="227" t="s">
        <v>37403</v>
      </c>
      <c r="J2920" s="227"/>
      <c r="K2920" s="228">
        <v>6239</v>
      </c>
      <c r="M2920" s="205" t="s">
        <v>3485</v>
      </c>
      <c r="N2920" s="205"/>
      <c r="O2920" s="206">
        <v>4263</v>
      </c>
      <c r="U2920" s="309" t="s">
        <v>67549</v>
      </c>
      <c r="V2920" s="310">
        <v>2000</v>
      </c>
      <c r="X2920" s="267" t="s">
        <v>46769</v>
      </c>
      <c r="Y2920" s="268">
        <v>3465.77</v>
      </c>
      <c r="AA2920" s="229" t="s">
        <v>33275</v>
      </c>
      <c r="AB2920" s="230">
        <v>30354.58</v>
      </c>
      <c r="AD2920" s="209" t="s">
        <v>17394</v>
      </c>
      <c r="AE2920" s="210">
        <v>18941.78</v>
      </c>
      <c r="AF2920" s="93"/>
      <c r="AG2920" s="201" t="s">
        <v>14201</v>
      </c>
      <c r="AH2920" s="202">
        <v>29510.6</v>
      </c>
      <c r="AJ2920" s="292"/>
      <c r="AK2920" s="293"/>
      <c r="AM2920" s="273" t="s">
        <v>61046</v>
      </c>
      <c r="AN2920" s="274">
        <v>5278.68</v>
      </c>
      <c r="AP2920" s="233" t="s">
        <v>37875</v>
      </c>
      <c r="AQ2920" s="234">
        <v>6239</v>
      </c>
      <c r="AS2920" s="211" t="s">
        <v>9965</v>
      </c>
      <c r="AT2920" s="212">
        <v>206774.24</v>
      </c>
    </row>
    <row r="2921" spans="5:46" x14ac:dyDescent="0.3">
      <c r="E2921" s="271" t="s">
        <v>62990</v>
      </c>
      <c r="F2921" s="271"/>
      <c r="G2921" s="272">
        <v>5038.26</v>
      </c>
      <c r="I2921" s="227" t="s">
        <v>37404</v>
      </c>
      <c r="J2921" s="227"/>
      <c r="K2921" s="228">
        <v>24039.08</v>
      </c>
      <c r="M2921" s="205" t="s">
        <v>4176</v>
      </c>
      <c r="N2921" s="205"/>
      <c r="O2921" s="206">
        <v>18281</v>
      </c>
      <c r="U2921" s="309" t="s">
        <v>34961</v>
      </c>
      <c r="V2921" s="310">
        <v>19500</v>
      </c>
      <c r="X2921" s="267" t="s">
        <v>46770</v>
      </c>
      <c r="Y2921" s="268">
        <v>2933.25</v>
      </c>
      <c r="AA2921" s="229" t="s">
        <v>34708</v>
      </c>
      <c r="AB2921" s="230">
        <v>140218</v>
      </c>
      <c r="AD2921" s="209" t="s">
        <v>17395</v>
      </c>
      <c r="AE2921" s="210">
        <v>20765.27</v>
      </c>
      <c r="AF2921" s="93"/>
      <c r="AG2921" s="201" t="s">
        <v>27422</v>
      </c>
      <c r="AH2921" s="202">
        <v>54070.33</v>
      </c>
      <c r="AJ2921" s="292"/>
      <c r="AK2921" s="293"/>
      <c r="AM2921" s="273" t="s">
        <v>62991</v>
      </c>
      <c r="AN2921" s="274">
        <v>5038.26</v>
      </c>
      <c r="AP2921" s="233" t="s">
        <v>37879</v>
      </c>
      <c r="AQ2921" s="234">
        <v>24039.08</v>
      </c>
      <c r="AS2921" s="211" t="s">
        <v>6793</v>
      </c>
      <c r="AT2921" s="212">
        <v>139770.76999999999</v>
      </c>
    </row>
    <row r="2922" spans="5:46" x14ac:dyDescent="0.3">
      <c r="E2922" s="271" t="s">
        <v>60152</v>
      </c>
      <c r="F2922" s="271"/>
      <c r="G2922" s="272">
        <v>11487.06</v>
      </c>
      <c r="I2922" s="227" t="s">
        <v>37405</v>
      </c>
      <c r="J2922" s="227"/>
      <c r="K2922" s="228">
        <v>15765</v>
      </c>
      <c r="M2922" s="205" t="s">
        <v>3486</v>
      </c>
      <c r="N2922" s="205"/>
      <c r="O2922" s="206">
        <v>31749.84</v>
      </c>
      <c r="U2922" s="309" t="s">
        <v>36238</v>
      </c>
      <c r="V2922" s="310">
        <v>9397.2000000000007</v>
      </c>
      <c r="X2922" s="267" t="s">
        <v>48755</v>
      </c>
      <c r="Y2922" s="268">
        <v>685.49</v>
      </c>
      <c r="AA2922" s="229" t="s">
        <v>17495</v>
      </c>
      <c r="AB2922" s="230">
        <v>28645.66</v>
      </c>
      <c r="AD2922" s="209" t="s">
        <v>17396</v>
      </c>
      <c r="AE2922" s="210">
        <v>321869.82</v>
      </c>
      <c r="AF2922" s="93"/>
      <c r="AG2922" s="201" t="s">
        <v>14202</v>
      </c>
      <c r="AH2922" s="202">
        <v>300957.27</v>
      </c>
      <c r="AJ2922" s="292"/>
      <c r="AK2922" s="293"/>
      <c r="AM2922" s="273" t="s">
        <v>61047</v>
      </c>
      <c r="AN2922" s="274">
        <v>11487.06</v>
      </c>
      <c r="AP2922" s="233" t="s">
        <v>37882</v>
      </c>
      <c r="AQ2922" s="234">
        <v>15765</v>
      </c>
      <c r="AS2922" s="211" t="s">
        <v>6979</v>
      </c>
      <c r="AT2922" s="212">
        <v>59226.5</v>
      </c>
    </row>
    <row r="2923" spans="5:46" x14ac:dyDescent="0.3">
      <c r="E2923" s="271" t="s">
        <v>60153</v>
      </c>
      <c r="F2923" s="271"/>
      <c r="G2923" s="272">
        <v>32601.99</v>
      </c>
      <c r="I2923" s="227" t="s">
        <v>37406</v>
      </c>
      <c r="J2923" s="227"/>
      <c r="K2923" s="228">
        <v>21692.45</v>
      </c>
      <c r="M2923" s="205" t="s">
        <v>4178</v>
      </c>
      <c r="N2923" s="205"/>
      <c r="O2923" s="206">
        <v>43154</v>
      </c>
      <c r="U2923" s="309" t="s">
        <v>36239</v>
      </c>
      <c r="V2923" s="310">
        <v>4052.1</v>
      </c>
      <c r="X2923" s="267" t="s">
        <v>51941</v>
      </c>
      <c r="Y2923" s="268">
        <v>14636.37</v>
      </c>
      <c r="AA2923" s="229" t="s">
        <v>47870</v>
      </c>
      <c r="AB2923" s="230">
        <v>85.31</v>
      </c>
      <c r="AD2923" s="209" t="s">
        <v>17397</v>
      </c>
      <c r="AE2923" s="210">
        <v>75019</v>
      </c>
      <c r="AF2923" s="93"/>
      <c r="AG2923" s="201" t="s">
        <v>32746</v>
      </c>
      <c r="AH2923" s="202">
        <v>48864.57</v>
      </c>
      <c r="AJ2923" s="292"/>
      <c r="AK2923" s="293"/>
      <c r="AM2923" s="273" t="s">
        <v>61048</v>
      </c>
      <c r="AN2923" s="274">
        <v>32601.99</v>
      </c>
      <c r="AP2923" s="233" t="s">
        <v>37886</v>
      </c>
      <c r="AQ2923" s="234">
        <v>21692.45</v>
      </c>
      <c r="AS2923" s="211" t="s">
        <v>7193</v>
      </c>
      <c r="AT2923" s="212">
        <v>10454.33</v>
      </c>
    </row>
    <row r="2924" spans="5:46" x14ac:dyDescent="0.3">
      <c r="E2924" s="271" t="s">
        <v>60154</v>
      </c>
      <c r="F2924" s="271"/>
      <c r="G2924" s="272">
        <v>62619.360000000001</v>
      </c>
      <c r="I2924" s="227" t="s">
        <v>37407</v>
      </c>
      <c r="J2924" s="227"/>
      <c r="K2924" s="228">
        <v>32375.57</v>
      </c>
      <c r="M2924" s="205" t="s">
        <v>3487</v>
      </c>
      <c r="N2924" s="205"/>
      <c r="O2924" s="206">
        <v>12824</v>
      </c>
      <c r="U2924" s="309" t="s">
        <v>67550</v>
      </c>
      <c r="V2924" s="310">
        <v>4225</v>
      </c>
      <c r="X2924" s="267" t="s">
        <v>51942</v>
      </c>
      <c r="Y2924" s="268">
        <v>7157.36</v>
      </c>
      <c r="AA2924" s="229" t="s">
        <v>33276</v>
      </c>
      <c r="AB2924" s="230">
        <v>3344</v>
      </c>
      <c r="AD2924" s="209" t="s">
        <v>13228</v>
      </c>
      <c r="AE2924" s="210">
        <v>15942.84</v>
      </c>
      <c r="AF2924" s="93"/>
      <c r="AG2924" s="201" t="s">
        <v>32747</v>
      </c>
      <c r="AH2924" s="202">
        <v>3507.69</v>
      </c>
      <c r="AJ2924" s="292"/>
      <c r="AK2924" s="293"/>
      <c r="AM2924" s="273" t="s">
        <v>61049</v>
      </c>
      <c r="AN2924" s="274">
        <v>62619.360000000001</v>
      </c>
      <c r="AP2924" s="233" t="s">
        <v>37891</v>
      </c>
      <c r="AQ2924" s="234">
        <v>32375.57</v>
      </c>
      <c r="AS2924" s="211" t="s">
        <v>7470</v>
      </c>
      <c r="AT2924" s="212">
        <v>130505.05</v>
      </c>
    </row>
    <row r="2925" spans="5:46" x14ac:dyDescent="0.3">
      <c r="E2925" s="271" t="s">
        <v>61155</v>
      </c>
      <c r="F2925" s="271"/>
      <c r="G2925" s="272">
        <v>5278.74</v>
      </c>
      <c r="I2925" s="227" t="s">
        <v>37409</v>
      </c>
      <c r="J2925" s="227"/>
      <c r="K2925" s="228">
        <v>538884.14</v>
      </c>
      <c r="M2925" s="205" t="s">
        <v>3488</v>
      </c>
      <c r="N2925" s="205"/>
      <c r="O2925" s="206">
        <v>7698.42</v>
      </c>
      <c r="U2925" s="309" t="s">
        <v>36240</v>
      </c>
      <c r="V2925" s="310">
        <v>73748.75</v>
      </c>
      <c r="X2925" s="267" t="s">
        <v>51943</v>
      </c>
      <c r="Y2925" s="268">
        <v>1249.08</v>
      </c>
      <c r="AA2925" s="229" t="s">
        <v>17496</v>
      </c>
      <c r="AB2925" s="230">
        <v>19034.150000000001</v>
      </c>
      <c r="AD2925" s="209" t="s">
        <v>17398</v>
      </c>
      <c r="AE2925" s="210">
        <v>7805.33</v>
      </c>
      <c r="AF2925" s="93"/>
      <c r="AG2925" s="201" t="s">
        <v>32748</v>
      </c>
      <c r="AH2925" s="202">
        <v>9626.39</v>
      </c>
      <c r="AJ2925" s="292"/>
      <c r="AK2925" s="293"/>
      <c r="AM2925" s="273" t="s">
        <v>61175</v>
      </c>
      <c r="AN2925" s="274">
        <v>5278.74</v>
      </c>
      <c r="AP2925" s="233" t="s">
        <v>37897</v>
      </c>
      <c r="AQ2925" s="234">
        <v>538884.14</v>
      </c>
      <c r="AS2925" s="211" t="s">
        <v>7639</v>
      </c>
      <c r="AT2925" s="212">
        <v>298314</v>
      </c>
    </row>
    <row r="2926" spans="5:46" x14ac:dyDescent="0.3">
      <c r="E2926" s="271" t="s">
        <v>60155</v>
      </c>
      <c r="F2926" s="271"/>
      <c r="G2926" s="272">
        <v>20633.88</v>
      </c>
      <c r="I2926" s="227" t="s">
        <v>37411</v>
      </c>
      <c r="J2926" s="227"/>
      <c r="K2926" s="228">
        <v>13774.61</v>
      </c>
      <c r="M2926" s="205" t="s">
        <v>3489</v>
      </c>
      <c r="N2926" s="205"/>
      <c r="O2926" s="206">
        <v>20589.7</v>
      </c>
      <c r="U2926" s="309" t="s">
        <v>34962</v>
      </c>
      <c r="V2926" s="310">
        <v>49976.31</v>
      </c>
      <c r="X2926" s="267" t="s">
        <v>51945</v>
      </c>
      <c r="Y2926" s="268">
        <v>1913.12</v>
      </c>
      <c r="AA2926" s="229" t="s">
        <v>17497</v>
      </c>
      <c r="AB2926" s="230">
        <v>88359.360000000001</v>
      </c>
      <c r="AD2926" s="209" t="s">
        <v>17399</v>
      </c>
      <c r="AE2926" s="210">
        <v>495498.74</v>
      </c>
      <c r="AF2926" s="93"/>
      <c r="AG2926" s="201" t="s">
        <v>32749</v>
      </c>
      <c r="AH2926" s="202">
        <v>11640.89</v>
      </c>
      <c r="AJ2926" s="292"/>
      <c r="AK2926" s="293"/>
      <c r="AM2926" s="273" t="s">
        <v>61050</v>
      </c>
      <c r="AN2926" s="274">
        <v>20633.88</v>
      </c>
      <c r="AP2926" s="233" t="s">
        <v>37901</v>
      </c>
      <c r="AQ2926" s="234">
        <v>13774.61</v>
      </c>
      <c r="AS2926" s="211" t="s">
        <v>7874</v>
      </c>
      <c r="AT2926" s="212">
        <v>17444.259999999998</v>
      </c>
    </row>
    <row r="2927" spans="5:46" x14ac:dyDescent="0.3">
      <c r="E2927" s="271" t="s">
        <v>61156</v>
      </c>
      <c r="F2927" s="271"/>
      <c r="G2927" s="272">
        <v>34007.480000000003</v>
      </c>
      <c r="I2927" s="227" t="s">
        <v>37412</v>
      </c>
      <c r="J2927" s="227"/>
      <c r="K2927" s="228">
        <v>915022.25</v>
      </c>
      <c r="M2927" s="205" t="s">
        <v>3490</v>
      </c>
      <c r="N2927" s="205"/>
      <c r="O2927" s="206">
        <v>3336.88</v>
      </c>
      <c r="U2927" s="309" t="s">
        <v>34963</v>
      </c>
      <c r="V2927" s="310">
        <v>134854.13</v>
      </c>
      <c r="X2927" s="267" t="s">
        <v>51946</v>
      </c>
      <c r="Y2927" s="268">
        <v>1919.58</v>
      </c>
      <c r="AA2927" s="229" t="s">
        <v>51914</v>
      </c>
      <c r="AB2927" s="230">
        <v>6857.86</v>
      </c>
      <c r="AD2927" s="209" t="s">
        <v>17400</v>
      </c>
      <c r="AE2927" s="210">
        <v>95000</v>
      </c>
      <c r="AF2927" s="93"/>
      <c r="AG2927" s="201" t="s">
        <v>32750</v>
      </c>
      <c r="AH2927" s="202">
        <v>935</v>
      </c>
      <c r="AJ2927" s="292"/>
      <c r="AK2927" s="293"/>
      <c r="AM2927" s="273" t="s">
        <v>61176</v>
      </c>
      <c r="AN2927" s="274">
        <v>34007.480000000003</v>
      </c>
      <c r="AP2927" s="233" t="s">
        <v>37906</v>
      </c>
      <c r="AQ2927" s="234">
        <v>915022.25</v>
      </c>
      <c r="AS2927" s="211" t="s">
        <v>8122</v>
      </c>
      <c r="AT2927" s="212">
        <v>34341.82</v>
      </c>
    </row>
    <row r="2928" spans="5:46" x14ac:dyDescent="0.3">
      <c r="E2928" s="271" t="s">
        <v>60156</v>
      </c>
      <c r="F2928" s="271"/>
      <c r="G2928" s="272">
        <v>11035.92</v>
      </c>
      <c r="I2928" s="227" t="s">
        <v>37413</v>
      </c>
      <c r="J2928" s="227"/>
      <c r="K2928" s="228">
        <v>251881</v>
      </c>
      <c r="M2928" s="205" t="s">
        <v>3491</v>
      </c>
      <c r="N2928" s="205"/>
      <c r="O2928" s="206">
        <v>84411</v>
      </c>
      <c r="U2928" s="309" t="s">
        <v>34964</v>
      </c>
      <c r="V2928" s="310">
        <v>50388.480000000003</v>
      </c>
      <c r="X2928" s="267" t="s">
        <v>51947</v>
      </c>
      <c r="Y2928" s="268">
        <v>5634.42</v>
      </c>
      <c r="AA2928" s="229" t="s">
        <v>44578</v>
      </c>
      <c r="AB2928" s="230">
        <v>4788.82</v>
      </c>
      <c r="AD2928" s="209" t="s">
        <v>17401</v>
      </c>
      <c r="AE2928" s="210">
        <v>2868</v>
      </c>
      <c r="AF2928" s="93"/>
      <c r="AG2928" s="201" t="s">
        <v>32751</v>
      </c>
      <c r="AH2928" s="202">
        <v>1097.67</v>
      </c>
      <c r="AJ2928" s="292"/>
      <c r="AK2928" s="293"/>
      <c r="AM2928" s="273" t="s">
        <v>61051</v>
      </c>
      <c r="AN2928" s="274">
        <v>11035.92</v>
      </c>
      <c r="AP2928" s="233" t="s">
        <v>37911</v>
      </c>
      <c r="AQ2928" s="234">
        <v>251881</v>
      </c>
      <c r="AS2928" s="211" t="s">
        <v>8397</v>
      </c>
      <c r="AT2928" s="212">
        <v>142371</v>
      </c>
    </row>
    <row r="2929" spans="5:46" x14ac:dyDescent="0.3">
      <c r="E2929" s="271" t="s">
        <v>61157</v>
      </c>
      <c r="F2929" s="271"/>
      <c r="G2929" s="272">
        <v>10076.52</v>
      </c>
      <c r="I2929" s="227" t="s">
        <v>37414</v>
      </c>
      <c r="J2929" s="227"/>
      <c r="K2929" s="228">
        <v>17642</v>
      </c>
      <c r="M2929" s="205" t="s">
        <v>4180</v>
      </c>
      <c r="N2929" s="205"/>
      <c r="O2929" s="206">
        <v>48309.15</v>
      </c>
      <c r="U2929" s="309" t="s">
        <v>40245</v>
      </c>
      <c r="V2929" s="310">
        <v>45877.61</v>
      </c>
      <c r="X2929" s="267" t="s">
        <v>51948</v>
      </c>
      <c r="Y2929" s="268">
        <v>130.38</v>
      </c>
      <c r="AA2929" s="229" t="s">
        <v>49738</v>
      </c>
      <c r="AB2929" s="230">
        <v>-1321.67</v>
      </c>
      <c r="AD2929" s="209" t="s">
        <v>17402</v>
      </c>
      <c r="AE2929" s="210">
        <v>6000</v>
      </c>
      <c r="AF2929" s="93"/>
      <c r="AG2929" s="201" t="s">
        <v>32752</v>
      </c>
      <c r="AH2929" s="202">
        <v>45272.79</v>
      </c>
      <c r="AJ2929" s="292"/>
      <c r="AK2929" s="293"/>
      <c r="AM2929" s="273" t="s">
        <v>61177</v>
      </c>
      <c r="AN2929" s="274">
        <v>10076.52</v>
      </c>
      <c r="AP2929" s="233" t="s">
        <v>37913</v>
      </c>
      <c r="AQ2929" s="234">
        <v>17642</v>
      </c>
      <c r="AS2929" s="211" t="s">
        <v>8563</v>
      </c>
      <c r="AT2929" s="212">
        <v>341089</v>
      </c>
    </row>
    <row r="2930" spans="5:46" x14ac:dyDescent="0.3">
      <c r="E2930" s="271" t="s">
        <v>60157</v>
      </c>
      <c r="F2930" s="271"/>
      <c r="G2930" s="272">
        <v>5266.96</v>
      </c>
      <c r="I2930" s="227" t="s">
        <v>37415</v>
      </c>
      <c r="J2930" s="227"/>
      <c r="K2930" s="228">
        <v>15896</v>
      </c>
      <c r="M2930" s="205" t="s">
        <v>3492</v>
      </c>
      <c r="N2930" s="205"/>
      <c r="O2930" s="206">
        <v>10541</v>
      </c>
      <c r="U2930" s="309" t="s">
        <v>46873</v>
      </c>
      <c r="V2930" s="310">
        <v>2448.09</v>
      </c>
      <c r="X2930" s="267" t="s">
        <v>54966</v>
      </c>
      <c r="Y2930" s="268">
        <v>11148.74</v>
      </c>
      <c r="AA2930" s="229" t="s">
        <v>34709</v>
      </c>
      <c r="AB2930" s="230">
        <v>167710.22</v>
      </c>
      <c r="AD2930" s="209" t="s">
        <v>17403</v>
      </c>
      <c r="AE2930" s="210">
        <v>1500</v>
      </c>
      <c r="AF2930" s="93"/>
      <c r="AG2930" s="201" t="s">
        <v>32753</v>
      </c>
      <c r="AH2930" s="202">
        <v>48864.57</v>
      </c>
      <c r="AJ2930" s="292"/>
      <c r="AK2930" s="293"/>
      <c r="AM2930" s="273" t="s">
        <v>61052</v>
      </c>
      <c r="AN2930" s="274">
        <v>5266.96</v>
      </c>
      <c r="AP2930" s="233" t="s">
        <v>37915</v>
      </c>
      <c r="AQ2930" s="234">
        <v>15896</v>
      </c>
      <c r="AS2930" s="211" t="s">
        <v>8778</v>
      </c>
      <c r="AT2930" s="212">
        <v>23851.62</v>
      </c>
    </row>
    <row r="2931" spans="5:46" x14ac:dyDescent="0.3">
      <c r="E2931" s="271" t="s">
        <v>60158</v>
      </c>
      <c r="F2931" s="271"/>
      <c r="G2931" s="272">
        <v>15819.96</v>
      </c>
      <c r="I2931" s="227" t="s">
        <v>37416</v>
      </c>
      <c r="J2931" s="227"/>
      <c r="K2931" s="228">
        <v>49071</v>
      </c>
      <c r="M2931" s="205" t="s">
        <v>4203</v>
      </c>
      <c r="N2931" s="205"/>
      <c r="O2931" s="206">
        <v>1888.8</v>
      </c>
      <c r="U2931" s="309" t="s">
        <v>67551</v>
      </c>
      <c r="V2931" s="310">
        <v>3.07</v>
      </c>
      <c r="X2931" s="267" t="s">
        <v>51949</v>
      </c>
      <c r="Y2931" s="268">
        <v>5373.58</v>
      </c>
      <c r="AA2931" s="229" t="s">
        <v>49739</v>
      </c>
      <c r="AB2931" s="230">
        <v>10025</v>
      </c>
      <c r="AD2931" s="209" t="s">
        <v>17404</v>
      </c>
      <c r="AE2931" s="210">
        <v>1100</v>
      </c>
      <c r="AF2931" s="93"/>
      <c r="AG2931" s="201" t="s">
        <v>27506</v>
      </c>
      <c r="AH2931" s="202">
        <v>3507.69</v>
      </c>
      <c r="AJ2931" s="292"/>
      <c r="AK2931" s="293"/>
      <c r="AM2931" s="273" t="s">
        <v>61053</v>
      </c>
      <c r="AN2931" s="274">
        <v>15819.96</v>
      </c>
      <c r="AP2931" s="233" t="s">
        <v>37918</v>
      </c>
      <c r="AQ2931" s="234">
        <v>49071</v>
      </c>
      <c r="AS2931" s="211" t="s">
        <v>9062</v>
      </c>
      <c r="AT2931" s="212">
        <v>116234.04</v>
      </c>
    </row>
    <row r="2932" spans="5:46" x14ac:dyDescent="0.3">
      <c r="E2932" s="271" t="s">
        <v>60159</v>
      </c>
      <c r="F2932" s="271"/>
      <c r="G2932" s="272">
        <v>13676.1</v>
      </c>
      <c r="I2932" s="227" t="s">
        <v>37418</v>
      </c>
      <c r="J2932" s="227"/>
      <c r="K2932" s="228">
        <v>3406</v>
      </c>
      <c r="M2932" s="205" t="s">
        <v>4182</v>
      </c>
      <c r="N2932" s="205"/>
      <c r="O2932" s="206">
        <v>3729</v>
      </c>
      <c r="U2932" s="309" t="s">
        <v>19460</v>
      </c>
      <c r="V2932" s="310">
        <v>279571.13</v>
      </c>
      <c r="X2932" s="267" t="s">
        <v>51950</v>
      </c>
      <c r="Y2932" s="268">
        <v>14098.13</v>
      </c>
      <c r="AA2932" s="229" t="s">
        <v>49740</v>
      </c>
      <c r="AB2932" s="230">
        <v>767</v>
      </c>
      <c r="AD2932" s="209" t="s">
        <v>17405</v>
      </c>
      <c r="AE2932" s="210">
        <v>657.91</v>
      </c>
      <c r="AF2932" s="93"/>
      <c r="AG2932" s="201" t="s">
        <v>27507</v>
      </c>
      <c r="AH2932" s="202">
        <v>9626.39</v>
      </c>
      <c r="AJ2932" s="292"/>
      <c r="AK2932" s="293"/>
      <c r="AM2932" s="273" t="s">
        <v>61054</v>
      </c>
      <c r="AN2932" s="274">
        <v>13676.1</v>
      </c>
      <c r="AP2932" s="233" t="s">
        <v>37920</v>
      </c>
      <c r="AQ2932" s="234">
        <v>3406</v>
      </c>
      <c r="AS2932" s="211" t="s">
        <v>9375</v>
      </c>
      <c r="AT2932" s="212">
        <v>880971.25</v>
      </c>
    </row>
    <row r="2933" spans="5:46" x14ac:dyDescent="0.3">
      <c r="E2933" s="271" t="s">
        <v>61158</v>
      </c>
      <c r="F2933" s="271"/>
      <c r="G2933" s="272">
        <v>10988.07</v>
      </c>
      <c r="I2933" s="227" t="s">
        <v>37420</v>
      </c>
      <c r="J2933" s="227"/>
      <c r="K2933" s="228">
        <v>94096.4</v>
      </c>
      <c r="M2933" s="205" t="s">
        <v>4184</v>
      </c>
      <c r="N2933" s="205"/>
      <c r="O2933" s="206">
        <v>5225</v>
      </c>
      <c r="U2933" s="309" t="s">
        <v>39105</v>
      </c>
      <c r="V2933" s="310">
        <v>50143.63</v>
      </c>
      <c r="X2933" s="267" t="s">
        <v>54967</v>
      </c>
      <c r="Y2933" s="268">
        <v>114321.65</v>
      </c>
      <c r="AA2933" s="229" t="s">
        <v>49741</v>
      </c>
      <c r="AB2933" s="230">
        <v>2018.38</v>
      </c>
      <c r="AD2933" s="209" t="s">
        <v>17406</v>
      </c>
      <c r="AE2933" s="210">
        <v>1489.2</v>
      </c>
      <c r="AF2933" s="93"/>
      <c r="AG2933" s="201" t="s">
        <v>27508</v>
      </c>
      <c r="AH2933" s="202">
        <v>11640.89</v>
      </c>
      <c r="AJ2933" s="292"/>
      <c r="AK2933" s="293"/>
      <c r="AM2933" s="273" t="s">
        <v>61178</v>
      </c>
      <c r="AN2933" s="274">
        <v>10988.07</v>
      </c>
      <c r="AP2933" s="233" t="s">
        <v>37926</v>
      </c>
      <c r="AQ2933" s="234">
        <v>94096.4</v>
      </c>
      <c r="AS2933" s="211" t="s">
        <v>9595</v>
      </c>
      <c r="AT2933" s="212">
        <v>22814</v>
      </c>
    </row>
    <row r="2934" spans="5:46" x14ac:dyDescent="0.3">
      <c r="E2934" s="271" t="s">
        <v>60160</v>
      </c>
      <c r="F2934" s="271"/>
      <c r="G2934" s="272">
        <v>15585.49</v>
      </c>
      <c r="I2934" s="227" t="s">
        <v>37421</v>
      </c>
      <c r="J2934" s="227"/>
      <c r="K2934" s="228">
        <v>17080</v>
      </c>
      <c r="M2934" s="205" t="s">
        <v>4185</v>
      </c>
      <c r="N2934" s="205"/>
      <c r="O2934" s="206">
        <v>39462.080000000002</v>
      </c>
      <c r="U2934" s="309" t="s">
        <v>19461</v>
      </c>
      <c r="V2934" s="310">
        <v>171619.68</v>
      </c>
      <c r="X2934" s="267" t="s">
        <v>38951</v>
      </c>
      <c r="Y2934" s="268">
        <v>34375.83</v>
      </c>
      <c r="AA2934" s="229" t="s">
        <v>51915</v>
      </c>
      <c r="AB2934" s="230">
        <v>3070.12</v>
      </c>
      <c r="AD2934" s="209" t="s">
        <v>17407</v>
      </c>
      <c r="AE2934" s="210">
        <v>53.03</v>
      </c>
      <c r="AF2934" s="93"/>
      <c r="AG2934" s="201" t="s">
        <v>27514</v>
      </c>
      <c r="AH2934" s="202">
        <v>935</v>
      </c>
      <c r="AJ2934" s="292"/>
      <c r="AK2934" s="293"/>
      <c r="AM2934" s="273" t="s">
        <v>61055</v>
      </c>
      <c r="AN2934" s="274">
        <v>15585.49</v>
      </c>
      <c r="AP2934" s="233" t="s">
        <v>37928</v>
      </c>
      <c r="AQ2934" s="234">
        <v>17080</v>
      </c>
      <c r="AS2934" s="211" t="s">
        <v>9613</v>
      </c>
      <c r="AT2934" s="212">
        <v>21854.61</v>
      </c>
    </row>
    <row r="2935" spans="5:46" x14ac:dyDescent="0.3">
      <c r="E2935" s="271" t="s">
        <v>62508</v>
      </c>
      <c r="F2935" s="271"/>
      <c r="G2935" s="272">
        <v>5038.2299999999996</v>
      </c>
      <c r="I2935" s="227" t="s">
        <v>37423</v>
      </c>
      <c r="J2935" s="227"/>
      <c r="K2935" s="228">
        <v>67519.320000000007</v>
      </c>
      <c r="M2935" s="205" t="s">
        <v>4186</v>
      </c>
      <c r="N2935" s="205"/>
      <c r="O2935" s="206">
        <v>11003.28</v>
      </c>
      <c r="U2935" s="309" t="s">
        <v>66605</v>
      </c>
      <c r="V2935" s="310">
        <v>1523574.32</v>
      </c>
      <c r="X2935" s="267" t="s">
        <v>54968</v>
      </c>
      <c r="Y2935" s="268">
        <v>324.83999999999997</v>
      </c>
      <c r="AA2935" s="229" t="s">
        <v>51916</v>
      </c>
      <c r="AB2935" s="230">
        <v>659.72</v>
      </c>
      <c r="AD2935" s="209" t="s">
        <v>17408</v>
      </c>
      <c r="AE2935" s="210">
        <v>2582.44</v>
      </c>
      <c r="AF2935" s="93"/>
      <c r="AG2935" s="201" t="s">
        <v>27515</v>
      </c>
      <c r="AH2935" s="202">
        <v>1097.67</v>
      </c>
      <c r="AJ2935" s="292"/>
      <c r="AK2935" s="293"/>
      <c r="AM2935" s="273" t="s">
        <v>62940</v>
      </c>
      <c r="AN2935" s="274">
        <v>5038.2299999999996</v>
      </c>
      <c r="AP2935" s="233" t="s">
        <v>37938</v>
      </c>
      <c r="AQ2935" s="234">
        <v>67519.320000000007</v>
      </c>
      <c r="AS2935" s="211" t="s">
        <v>9674</v>
      </c>
      <c r="AT2935" s="212">
        <v>129903.75</v>
      </c>
    </row>
    <row r="2936" spans="5:46" x14ac:dyDescent="0.3">
      <c r="E2936" s="271" t="s">
        <v>60161</v>
      </c>
      <c r="F2936" s="271"/>
      <c r="G2936" s="272">
        <v>20872.27</v>
      </c>
      <c r="I2936" s="227" t="s">
        <v>37425</v>
      </c>
      <c r="J2936" s="227"/>
      <c r="K2936" s="228">
        <v>18049.25</v>
      </c>
      <c r="M2936" s="205" t="s">
        <v>3493</v>
      </c>
      <c r="N2936" s="205"/>
      <c r="O2936" s="206">
        <v>31541</v>
      </c>
      <c r="U2936" s="309" t="s">
        <v>19462</v>
      </c>
      <c r="V2936" s="310">
        <v>7635.94</v>
      </c>
      <c r="X2936" s="267" t="s">
        <v>54969</v>
      </c>
      <c r="Y2936" s="268">
        <v>77963.58</v>
      </c>
      <c r="AA2936" s="229" t="s">
        <v>51917</v>
      </c>
      <c r="AB2936" s="230">
        <v>285.33999999999997</v>
      </c>
      <c r="AD2936" s="209" t="s">
        <v>17409</v>
      </c>
      <c r="AE2936" s="210">
        <v>28.42</v>
      </c>
      <c r="AF2936" s="93"/>
      <c r="AG2936" s="201" t="s">
        <v>27517</v>
      </c>
      <c r="AH2936" s="202">
        <v>45272.79</v>
      </c>
      <c r="AJ2936" s="292"/>
      <c r="AK2936" s="293"/>
      <c r="AM2936" s="273" t="s">
        <v>61056</v>
      </c>
      <c r="AN2936" s="274">
        <v>20872.27</v>
      </c>
      <c r="AP2936" s="233" t="s">
        <v>37947</v>
      </c>
      <c r="AQ2936" s="234">
        <v>18049.25</v>
      </c>
      <c r="AS2936" s="211" t="s">
        <v>9719</v>
      </c>
      <c r="AT2936" s="212">
        <v>9713.0400000000009</v>
      </c>
    </row>
    <row r="2937" spans="5:46" x14ac:dyDescent="0.3">
      <c r="E2937" s="271" t="s">
        <v>60162</v>
      </c>
      <c r="F2937" s="271"/>
      <c r="G2937" s="272">
        <v>5278.74</v>
      </c>
      <c r="I2937" s="227" t="s">
        <v>37427</v>
      </c>
      <c r="J2937" s="227"/>
      <c r="K2937" s="228">
        <v>9059.56</v>
      </c>
      <c r="M2937" s="205" t="s">
        <v>3494</v>
      </c>
      <c r="N2937" s="205"/>
      <c r="O2937" s="206">
        <v>62925</v>
      </c>
      <c r="U2937" s="309" t="s">
        <v>33443</v>
      </c>
      <c r="V2937" s="310">
        <v>19040.169999999998</v>
      </c>
      <c r="X2937" s="267" t="s">
        <v>34737</v>
      </c>
      <c r="Y2937" s="268">
        <v>654699.84</v>
      </c>
      <c r="AA2937" s="229" t="s">
        <v>51918</v>
      </c>
      <c r="AB2937" s="230">
        <v>739.9</v>
      </c>
      <c r="AD2937" s="209" t="s">
        <v>17410</v>
      </c>
      <c r="AE2937" s="210">
        <v>1219</v>
      </c>
      <c r="AF2937" s="93"/>
      <c r="AG2937" s="201" t="s">
        <v>14203</v>
      </c>
      <c r="AH2937" s="202">
        <v>415150.37</v>
      </c>
      <c r="AJ2937" s="292"/>
      <c r="AK2937" s="293"/>
      <c r="AM2937" s="273" t="s">
        <v>61057</v>
      </c>
      <c r="AN2937" s="274">
        <v>5278.74</v>
      </c>
      <c r="AP2937" s="233" t="s">
        <v>37955</v>
      </c>
      <c r="AQ2937" s="234">
        <v>9059.56</v>
      </c>
      <c r="AS2937" s="211" t="s">
        <v>11642</v>
      </c>
      <c r="AT2937" s="212">
        <v>293745.83</v>
      </c>
    </row>
    <row r="2938" spans="5:46" x14ac:dyDescent="0.3">
      <c r="E2938" s="271" t="s">
        <v>60163</v>
      </c>
      <c r="F2938" s="271"/>
      <c r="G2938" s="272">
        <v>96883.26</v>
      </c>
      <c r="I2938" s="227" t="s">
        <v>37428</v>
      </c>
      <c r="J2938" s="227"/>
      <c r="K2938" s="228">
        <v>11325.33</v>
      </c>
      <c r="M2938" s="205" t="s">
        <v>4187</v>
      </c>
      <c r="N2938" s="205"/>
      <c r="O2938" s="206">
        <v>10345.129999999999</v>
      </c>
      <c r="U2938" s="309" t="s">
        <v>42402</v>
      </c>
      <c r="V2938" s="310">
        <v>1907235.27</v>
      </c>
      <c r="X2938" s="267" t="s">
        <v>55916</v>
      </c>
      <c r="Y2938" s="268">
        <v>268.07</v>
      </c>
      <c r="AA2938" s="229" t="s">
        <v>51919</v>
      </c>
      <c r="AB2938" s="230">
        <v>167.85</v>
      </c>
      <c r="AD2938" s="209" t="s">
        <v>17411</v>
      </c>
      <c r="AE2938" s="210">
        <v>367</v>
      </c>
      <c r="AF2938" s="93"/>
      <c r="AG2938" s="201" t="s">
        <v>14204</v>
      </c>
      <c r="AH2938" s="202">
        <v>27352.52</v>
      </c>
      <c r="AJ2938" s="292"/>
      <c r="AK2938" s="293"/>
      <c r="AM2938" s="273" t="s">
        <v>61058</v>
      </c>
      <c r="AN2938" s="274">
        <v>96883.26</v>
      </c>
      <c r="AP2938" s="233" t="s">
        <v>37960</v>
      </c>
      <c r="AQ2938" s="234">
        <v>11325.33</v>
      </c>
      <c r="AS2938" s="211" t="s">
        <v>9966</v>
      </c>
      <c r="AT2938" s="212">
        <v>2672604.87</v>
      </c>
    </row>
    <row r="2939" spans="5:46" x14ac:dyDescent="0.3">
      <c r="E2939" s="271" t="s">
        <v>60164</v>
      </c>
      <c r="F2939" s="271"/>
      <c r="G2939" s="272">
        <v>10076.459999999999</v>
      </c>
      <c r="I2939" s="227" t="s">
        <v>37429</v>
      </c>
      <c r="J2939" s="227"/>
      <c r="K2939" s="228">
        <v>13328.65</v>
      </c>
      <c r="M2939" s="205" t="s">
        <v>4188</v>
      </c>
      <c r="N2939" s="205"/>
      <c r="O2939" s="206">
        <v>39300</v>
      </c>
      <c r="U2939" s="309" t="s">
        <v>67552</v>
      </c>
      <c r="V2939" s="310">
        <v>25734</v>
      </c>
      <c r="X2939" s="267" t="s">
        <v>33287</v>
      </c>
      <c r="Y2939" s="268">
        <v>62628</v>
      </c>
      <c r="AA2939" s="229" t="s">
        <v>49742</v>
      </c>
      <c r="AB2939" s="230">
        <v>-13.92</v>
      </c>
      <c r="AD2939" s="209" t="s">
        <v>17412</v>
      </c>
      <c r="AE2939" s="210">
        <v>7715</v>
      </c>
      <c r="AF2939" s="93"/>
      <c r="AG2939" s="201" t="s">
        <v>14205</v>
      </c>
      <c r="AH2939" s="202">
        <v>14116.11</v>
      </c>
      <c r="AJ2939" s="292"/>
      <c r="AK2939" s="293"/>
      <c r="AM2939" s="273" t="s">
        <v>61059</v>
      </c>
      <c r="AN2939" s="274">
        <v>10076.459999999999</v>
      </c>
      <c r="AP2939" s="233" t="s">
        <v>37965</v>
      </c>
      <c r="AQ2939" s="234">
        <v>13328.65</v>
      </c>
      <c r="AS2939" s="211" t="s">
        <v>7194</v>
      </c>
      <c r="AT2939" s="212">
        <v>1130</v>
      </c>
    </row>
    <row r="2940" spans="5:46" x14ac:dyDescent="0.3">
      <c r="E2940" s="271" t="s">
        <v>60165</v>
      </c>
      <c r="F2940" s="271"/>
      <c r="G2940" s="272">
        <v>83081.440000000002</v>
      </c>
      <c r="I2940" s="227" t="s">
        <v>37430</v>
      </c>
      <c r="J2940" s="227"/>
      <c r="K2940" s="228">
        <v>8932</v>
      </c>
      <c r="M2940" s="205" t="s">
        <v>3495</v>
      </c>
      <c r="N2940" s="205"/>
      <c r="O2940" s="206">
        <v>46971</v>
      </c>
      <c r="U2940" s="309" t="s">
        <v>67553</v>
      </c>
      <c r="V2940" s="310">
        <v>5820</v>
      </c>
      <c r="X2940" s="267" t="s">
        <v>33288</v>
      </c>
      <c r="Y2940" s="268">
        <v>7100</v>
      </c>
      <c r="AA2940" s="229" t="s">
        <v>36123</v>
      </c>
      <c r="AB2940" s="230">
        <v>242191.72</v>
      </c>
      <c r="AD2940" s="209" t="s">
        <v>13231</v>
      </c>
      <c r="AE2940" s="210">
        <v>3990</v>
      </c>
      <c r="AF2940" s="93"/>
      <c r="AG2940" s="201" t="s">
        <v>32754</v>
      </c>
      <c r="AH2940" s="202">
        <v>-1143.45</v>
      </c>
      <c r="AJ2940" s="292"/>
      <c r="AK2940" s="293"/>
      <c r="AM2940" s="273" t="s">
        <v>61060</v>
      </c>
      <c r="AN2940" s="274">
        <v>83081.440000000002</v>
      </c>
      <c r="AP2940" s="233" t="s">
        <v>37967</v>
      </c>
      <c r="AQ2940" s="234">
        <v>8932</v>
      </c>
      <c r="AS2940" s="211" t="s">
        <v>7471</v>
      </c>
      <c r="AT2940" s="212">
        <v>2049</v>
      </c>
    </row>
    <row r="2941" spans="5:46" x14ac:dyDescent="0.3">
      <c r="E2941" s="271" t="s">
        <v>60166</v>
      </c>
      <c r="F2941" s="271"/>
      <c r="G2941" s="272">
        <v>30949.52</v>
      </c>
      <c r="I2941" s="227" t="s">
        <v>37432</v>
      </c>
      <c r="J2941" s="227"/>
      <c r="K2941" s="228">
        <v>481345.75</v>
      </c>
      <c r="M2941" s="205" t="s">
        <v>3496</v>
      </c>
      <c r="N2941" s="205"/>
      <c r="O2941" s="206">
        <v>11589</v>
      </c>
      <c r="U2941" s="309" t="s">
        <v>67554</v>
      </c>
      <c r="V2941" s="310">
        <v>2383.2800000000002</v>
      </c>
      <c r="X2941" s="267" t="s">
        <v>47874</v>
      </c>
      <c r="Y2941" s="268">
        <v>26636.25</v>
      </c>
      <c r="AA2941" s="229" t="s">
        <v>44579</v>
      </c>
      <c r="AB2941" s="230">
        <v>5366.47</v>
      </c>
      <c r="AD2941" s="209" t="s">
        <v>17413</v>
      </c>
      <c r="AE2941" s="210">
        <v>7476</v>
      </c>
      <c r="AF2941" s="93"/>
      <c r="AG2941" s="201" t="s">
        <v>32755</v>
      </c>
      <c r="AH2941" s="202">
        <v>32045.25</v>
      </c>
      <c r="AJ2941" s="292"/>
      <c r="AK2941" s="293"/>
      <c r="AM2941" s="273" t="s">
        <v>61061</v>
      </c>
      <c r="AN2941" s="274">
        <v>30949.52</v>
      </c>
      <c r="AP2941" s="233" t="s">
        <v>37976</v>
      </c>
      <c r="AQ2941" s="234">
        <v>481345.75</v>
      </c>
      <c r="AS2941" s="211" t="s">
        <v>7875</v>
      </c>
      <c r="AT2941" s="212">
        <v>1709.7</v>
      </c>
    </row>
    <row r="2942" spans="5:46" x14ac:dyDescent="0.3">
      <c r="E2942" s="271" t="s">
        <v>60167</v>
      </c>
      <c r="F2942" s="271"/>
      <c r="G2942" s="272">
        <v>12899.08</v>
      </c>
      <c r="I2942" s="227" t="s">
        <v>37433</v>
      </c>
      <c r="J2942" s="227"/>
      <c r="K2942" s="228">
        <v>29205.23</v>
      </c>
      <c r="M2942" s="205" t="s">
        <v>3497</v>
      </c>
      <c r="N2942" s="205"/>
      <c r="O2942" s="206">
        <v>4309.91</v>
      </c>
      <c r="U2942" s="309" t="s">
        <v>67555</v>
      </c>
      <c r="V2942" s="310">
        <v>7894.81</v>
      </c>
      <c r="X2942" s="267" t="s">
        <v>55917</v>
      </c>
      <c r="Y2942" s="268">
        <v>860.01</v>
      </c>
      <c r="AA2942" s="229" t="s">
        <v>34710</v>
      </c>
      <c r="AB2942" s="230">
        <v>59892.29</v>
      </c>
      <c r="AD2942" s="209" t="s">
        <v>17414</v>
      </c>
      <c r="AE2942" s="210">
        <v>1852</v>
      </c>
      <c r="AF2942" s="93"/>
      <c r="AG2942" s="201" t="s">
        <v>32756</v>
      </c>
      <c r="AH2942" s="202">
        <v>103633.67</v>
      </c>
      <c r="AJ2942" s="292"/>
      <c r="AK2942" s="293"/>
      <c r="AM2942" s="273" t="s">
        <v>61062</v>
      </c>
      <c r="AN2942" s="274">
        <v>12899.08</v>
      </c>
      <c r="AP2942" s="233" t="s">
        <v>37981</v>
      </c>
      <c r="AQ2942" s="234">
        <v>29205.23</v>
      </c>
      <c r="AS2942" s="211" t="s">
        <v>7974</v>
      </c>
      <c r="AT2942" s="212">
        <v>1522</v>
      </c>
    </row>
    <row r="2943" spans="5:46" x14ac:dyDescent="0.3">
      <c r="E2943" s="271" t="s">
        <v>60168</v>
      </c>
      <c r="F2943" s="271"/>
      <c r="G2943" s="272">
        <v>11516.22</v>
      </c>
      <c r="I2943" s="227" t="s">
        <v>37434</v>
      </c>
      <c r="J2943" s="227"/>
      <c r="K2943" s="228">
        <v>65974.12</v>
      </c>
      <c r="M2943" s="205" t="s">
        <v>4189</v>
      </c>
      <c r="N2943" s="205"/>
      <c r="O2943" s="206">
        <v>12003</v>
      </c>
      <c r="U2943" s="309" t="s">
        <v>67556</v>
      </c>
      <c r="V2943" s="310">
        <v>3868.08</v>
      </c>
      <c r="X2943" s="267" t="s">
        <v>34739</v>
      </c>
      <c r="Y2943" s="268">
        <v>265.58</v>
      </c>
      <c r="AA2943" s="229" t="s">
        <v>34711</v>
      </c>
      <c r="AB2943" s="230">
        <v>108112.36</v>
      </c>
      <c r="AD2943" s="209" t="s">
        <v>17415</v>
      </c>
      <c r="AE2943" s="210">
        <v>5787.52</v>
      </c>
      <c r="AF2943" s="93"/>
      <c r="AG2943" s="201" t="s">
        <v>32757</v>
      </c>
      <c r="AH2943" s="202">
        <v>29043.58</v>
      </c>
      <c r="AJ2943" s="292"/>
      <c r="AK2943" s="293"/>
      <c r="AM2943" s="273" t="s">
        <v>61063</v>
      </c>
      <c r="AN2943" s="274">
        <v>11516.22</v>
      </c>
      <c r="AP2943" s="233" t="s">
        <v>37986</v>
      </c>
      <c r="AQ2943" s="234">
        <v>65974.12</v>
      </c>
      <c r="AS2943" s="211" t="s">
        <v>8123</v>
      </c>
      <c r="AT2943" s="212">
        <v>3993</v>
      </c>
    </row>
    <row r="2944" spans="5:46" x14ac:dyDescent="0.3">
      <c r="E2944" s="271" t="s">
        <v>60169</v>
      </c>
      <c r="F2944" s="271"/>
      <c r="G2944" s="272">
        <v>19184.62</v>
      </c>
      <c r="I2944" s="227" t="s">
        <v>37435</v>
      </c>
      <c r="J2944" s="227"/>
      <c r="K2944" s="228">
        <v>354555.97</v>
      </c>
      <c r="M2944" s="205" t="s">
        <v>4190</v>
      </c>
      <c r="N2944" s="205"/>
      <c r="O2944" s="206">
        <v>514</v>
      </c>
      <c r="U2944" s="309" t="s">
        <v>64225</v>
      </c>
      <c r="V2944" s="310">
        <v>3038.33</v>
      </c>
      <c r="X2944" s="267" t="s">
        <v>33289</v>
      </c>
      <c r="Y2944" s="268">
        <v>72611.710000000006</v>
      </c>
      <c r="AA2944" s="229" t="s">
        <v>38947</v>
      </c>
      <c r="AB2944" s="230">
        <v>9816.65</v>
      </c>
      <c r="AD2944" s="209" t="s">
        <v>17416</v>
      </c>
      <c r="AE2944" s="210">
        <v>4330</v>
      </c>
      <c r="AF2944" s="93"/>
      <c r="AG2944" s="201" t="s">
        <v>32758</v>
      </c>
      <c r="AH2944" s="202">
        <v>18058.53</v>
      </c>
      <c r="AJ2944" s="292"/>
      <c r="AK2944" s="293"/>
      <c r="AM2944" s="273" t="s">
        <v>61064</v>
      </c>
      <c r="AN2944" s="274">
        <v>19184.62</v>
      </c>
      <c r="AP2944" s="233" t="s">
        <v>37991</v>
      </c>
      <c r="AQ2944" s="234">
        <v>354555.97</v>
      </c>
      <c r="AS2944" s="211" t="s">
        <v>8224</v>
      </c>
      <c r="AT2944" s="212">
        <v>449</v>
      </c>
    </row>
    <row r="2945" spans="5:46" x14ac:dyDescent="0.3">
      <c r="E2945" s="271" t="s">
        <v>9776</v>
      </c>
      <c r="F2945" s="271"/>
      <c r="G2945" s="272">
        <v>3029991.87</v>
      </c>
      <c r="I2945" s="227" t="s">
        <v>37439</v>
      </c>
      <c r="J2945" s="227"/>
      <c r="K2945" s="228">
        <v>126583.82</v>
      </c>
      <c r="M2945" s="205" t="s">
        <v>3498</v>
      </c>
      <c r="N2945" s="205"/>
      <c r="O2945" s="206">
        <v>7362.56</v>
      </c>
      <c r="U2945" s="309" t="s">
        <v>67557</v>
      </c>
      <c r="V2945" s="310">
        <v>2443.75</v>
      </c>
      <c r="X2945" s="267" t="s">
        <v>33290</v>
      </c>
      <c r="Y2945" s="268">
        <v>223216.05</v>
      </c>
      <c r="AA2945" s="229" t="s">
        <v>49743</v>
      </c>
      <c r="AB2945" s="230">
        <v>25021.48</v>
      </c>
      <c r="AD2945" s="209" t="s">
        <v>17417</v>
      </c>
      <c r="AE2945" s="210">
        <v>19048.54</v>
      </c>
      <c r="AF2945" s="93"/>
      <c r="AG2945" s="201" t="s">
        <v>32759</v>
      </c>
      <c r="AH2945" s="202">
        <v>34492.75</v>
      </c>
      <c r="AJ2945" s="292"/>
      <c r="AK2945" s="293"/>
      <c r="AM2945" s="273" t="s">
        <v>9739</v>
      </c>
      <c r="AN2945" s="274">
        <v>1881592.93</v>
      </c>
      <c r="AP2945" s="233" t="s">
        <v>37999</v>
      </c>
      <c r="AQ2945" s="234">
        <v>126583.82</v>
      </c>
      <c r="AS2945" s="211" t="s">
        <v>8398</v>
      </c>
      <c r="AT2945" s="212">
        <v>5541.89</v>
      </c>
    </row>
    <row r="2946" spans="5:46" x14ac:dyDescent="0.3">
      <c r="E2946" s="271" t="s">
        <v>3313</v>
      </c>
      <c r="F2946" s="271"/>
      <c r="G2946" s="272">
        <v>10726655.460000001</v>
      </c>
      <c r="I2946" s="227" t="s">
        <v>37440</v>
      </c>
      <c r="J2946" s="227"/>
      <c r="K2946" s="228">
        <v>7008.15</v>
      </c>
      <c r="M2946" s="205" t="s">
        <v>4191</v>
      </c>
      <c r="N2946" s="205"/>
      <c r="O2946" s="206">
        <v>9178.75</v>
      </c>
      <c r="U2946" s="309" t="s">
        <v>52290</v>
      </c>
      <c r="V2946" s="310">
        <v>186.95</v>
      </c>
      <c r="X2946" s="267" t="s">
        <v>34740</v>
      </c>
      <c r="Y2946" s="268">
        <v>141890.09</v>
      </c>
      <c r="AA2946" s="229" t="s">
        <v>34712</v>
      </c>
      <c r="AB2946" s="230">
        <v>12395.89</v>
      </c>
      <c r="AD2946" s="209" t="s">
        <v>17418</v>
      </c>
      <c r="AE2946" s="210">
        <v>1099.9000000000001</v>
      </c>
      <c r="AF2946" s="93"/>
      <c r="AG2946" s="201" t="s">
        <v>32760</v>
      </c>
      <c r="AH2946" s="202">
        <v>15433.67</v>
      </c>
      <c r="AJ2946" s="292"/>
      <c r="AK2946" s="293"/>
      <c r="AM2946" s="273" t="s">
        <v>9740</v>
      </c>
      <c r="AN2946" s="274">
        <v>1862944.92</v>
      </c>
      <c r="AP2946" s="233" t="s">
        <v>38002</v>
      </c>
      <c r="AQ2946" s="234">
        <v>7008.15</v>
      </c>
      <c r="AS2946" s="211" t="s">
        <v>8564</v>
      </c>
      <c r="AT2946" s="212">
        <v>43824</v>
      </c>
    </row>
    <row r="2947" spans="5:46" x14ac:dyDescent="0.3">
      <c r="E2947" s="271" t="s">
        <v>3670</v>
      </c>
      <c r="F2947" s="271"/>
      <c r="G2947" s="272">
        <v>58169.120000000003</v>
      </c>
      <c r="I2947" s="227" t="s">
        <v>37441</v>
      </c>
      <c r="J2947" s="227"/>
      <c r="K2947" s="228">
        <v>80209.100000000006</v>
      </c>
      <c r="M2947" s="205" t="s">
        <v>3499</v>
      </c>
      <c r="N2947" s="205"/>
      <c r="O2947" s="206">
        <v>25290</v>
      </c>
      <c r="U2947" s="309" t="s">
        <v>52291</v>
      </c>
      <c r="V2947" s="310">
        <v>611.41999999999996</v>
      </c>
      <c r="X2947" s="267" t="s">
        <v>44589</v>
      </c>
      <c r="Y2947" s="268">
        <v>7712.02</v>
      </c>
      <c r="AA2947" s="229" t="s">
        <v>38948</v>
      </c>
      <c r="AB2947" s="230">
        <v>1478.75</v>
      </c>
      <c r="AD2947" s="209" t="s">
        <v>17419</v>
      </c>
      <c r="AE2947" s="210">
        <v>11374.4</v>
      </c>
      <c r="AF2947" s="93"/>
      <c r="AG2947" s="201" t="s">
        <v>14206</v>
      </c>
      <c r="AH2947" s="202">
        <v>21757.16</v>
      </c>
      <c r="AJ2947" s="292"/>
      <c r="AK2947" s="293"/>
      <c r="AM2947" s="273" t="s">
        <v>9741</v>
      </c>
      <c r="AN2947" s="274">
        <v>11133400.15</v>
      </c>
      <c r="AP2947" s="233" t="s">
        <v>38006</v>
      </c>
      <c r="AQ2947" s="234">
        <v>80209.100000000006</v>
      </c>
      <c r="AS2947" s="211" t="s">
        <v>9063</v>
      </c>
      <c r="AT2947" s="212">
        <v>11594</v>
      </c>
    </row>
    <row r="2948" spans="5:46" x14ac:dyDescent="0.3">
      <c r="E2948" s="271" t="s">
        <v>3671</v>
      </c>
      <c r="F2948" s="271"/>
      <c r="G2948" s="272">
        <v>712950.38</v>
      </c>
      <c r="I2948" s="227" t="s">
        <v>37442</v>
      </c>
      <c r="J2948" s="227"/>
      <c r="K2948" s="228">
        <v>4397.4799999999996</v>
      </c>
      <c r="M2948" s="205" t="s">
        <v>3500</v>
      </c>
      <c r="N2948" s="205"/>
      <c r="O2948" s="206">
        <v>5270</v>
      </c>
      <c r="U2948" s="309" t="s">
        <v>52293</v>
      </c>
      <c r="V2948" s="310">
        <v>654.04999999999995</v>
      </c>
      <c r="X2948" s="267" t="s">
        <v>58461</v>
      </c>
      <c r="Y2948" s="268">
        <v>821965.78</v>
      </c>
      <c r="AA2948" s="229" t="s">
        <v>42258</v>
      </c>
      <c r="AB2948" s="230">
        <v>23896.400000000001</v>
      </c>
      <c r="AD2948" s="209" t="s">
        <v>17420</v>
      </c>
      <c r="AE2948" s="210">
        <v>7582</v>
      </c>
      <c r="AF2948" s="93"/>
      <c r="AG2948" s="201" t="s">
        <v>14207</v>
      </c>
      <c r="AH2948" s="202">
        <v>2910.15</v>
      </c>
      <c r="AJ2948" s="292"/>
      <c r="AK2948" s="293"/>
      <c r="AM2948" s="273" t="s">
        <v>9742</v>
      </c>
      <c r="AN2948" s="274">
        <v>41620.949999999997</v>
      </c>
      <c r="AP2948" s="233" t="s">
        <v>38011</v>
      </c>
      <c r="AQ2948" s="234">
        <v>4397.4799999999996</v>
      </c>
      <c r="AS2948" s="211" t="s">
        <v>9183</v>
      </c>
      <c r="AT2948" s="212">
        <v>787</v>
      </c>
    </row>
    <row r="2949" spans="5:46" x14ac:dyDescent="0.3">
      <c r="E2949" s="271" t="s">
        <v>3672</v>
      </c>
      <c r="F2949" s="271"/>
      <c r="G2949" s="272">
        <v>25494.81</v>
      </c>
      <c r="I2949" s="227" t="s">
        <v>37443</v>
      </c>
      <c r="J2949" s="227"/>
      <c r="K2949" s="228">
        <v>71584.570000000007</v>
      </c>
      <c r="M2949" s="205" t="s">
        <v>3501</v>
      </c>
      <c r="N2949" s="205"/>
      <c r="O2949" s="206">
        <v>16385</v>
      </c>
      <c r="U2949" s="309" t="s">
        <v>58234</v>
      </c>
      <c r="V2949" s="310">
        <v>5322.72</v>
      </c>
      <c r="X2949" s="267" t="s">
        <v>64098</v>
      </c>
      <c r="Y2949" s="268">
        <v>31500</v>
      </c>
      <c r="AA2949" s="229" t="s">
        <v>34713</v>
      </c>
      <c r="AB2949" s="230">
        <v>2200</v>
      </c>
      <c r="AD2949" s="209" t="s">
        <v>17421</v>
      </c>
      <c r="AE2949" s="210">
        <v>1000</v>
      </c>
      <c r="AF2949" s="93"/>
      <c r="AG2949" s="201" t="s">
        <v>14208</v>
      </c>
      <c r="AH2949" s="202">
        <v>33769.21</v>
      </c>
      <c r="AJ2949" s="292"/>
      <c r="AK2949" s="293"/>
      <c r="AM2949" s="273" t="s">
        <v>9743</v>
      </c>
      <c r="AN2949" s="274">
        <v>92149.38</v>
      </c>
      <c r="AP2949" s="233" t="s">
        <v>38016</v>
      </c>
      <c r="AQ2949" s="234">
        <v>71584.570000000007</v>
      </c>
      <c r="AS2949" s="211" t="s">
        <v>9376</v>
      </c>
      <c r="AT2949" s="212">
        <v>19722.23</v>
      </c>
    </row>
    <row r="2950" spans="5:46" x14ac:dyDescent="0.3">
      <c r="E2950" s="271" t="s">
        <v>3673</v>
      </c>
      <c r="F2950" s="271"/>
      <c r="G2950" s="272">
        <v>2408455.79</v>
      </c>
      <c r="I2950" s="227" t="s">
        <v>37444</v>
      </c>
      <c r="J2950" s="227"/>
      <c r="K2950" s="228">
        <v>41258</v>
      </c>
      <c r="M2950" s="205" t="s">
        <v>3502</v>
      </c>
      <c r="N2950" s="205"/>
      <c r="O2950" s="206">
        <v>40606</v>
      </c>
      <c r="U2950" s="309" t="s">
        <v>63125</v>
      </c>
      <c r="V2950" s="310">
        <v>17.07</v>
      </c>
      <c r="X2950" s="267" t="s">
        <v>17666</v>
      </c>
      <c r="Y2950" s="268">
        <v>237948.68</v>
      </c>
      <c r="AA2950" s="229" t="s">
        <v>51920</v>
      </c>
      <c r="AB2950" s="230">
        <v>386.73</v>
      </c>
      <c r="AD2950" s="209" t="s">
        <v>17422</v>
      </c>
      <c r="AE2950" s="210">
        <v>839</v>
      </c>
      <c r="AF2950" s="93"/>
      <c r="AG2950" s="201" t="s">
        <v>14209</v>
      </c>
      <c r="AH2950" s="202">
        <v>-20000</v>
      </c>
      <c r="AJ2950" s="292"/>
      <c r="AK2950" s="293"/>
      <c r="AM2950" s="273" t="s">
        <v>9744</v>
      </c>
      <c r="AN2950" s="274">
        <v>86701.4</v>
      </c>
      <c r="AP2950" s="233" t="s">
        <v>38018</v>
      </c>
      <c r="AQ2950" s="234">
        <v>41258</v>
      </c>
      <c r="AS2950" s="211" t="s">
        <v>10550</v>
      </c>
      <c r="AT2950" s="212">
        <v>716.76</v>
      </c>
    </row>
    <row r="2951" spans="5:46" x14ac:dyDescent="0.3">
      <c r="E2951" s="271" t="s">
        <v>3674</v>
      </c>
      <c r="F2951" s="271"/>
      <c r="G2951" s="272">
        <v>621663.28</v>
      </c>
      <c r="I2951" s="227" t="s">
        <v>37445</v>
      </c>
      <c r="J2951" s="227"/>
      <c r="K2951" s="228">
        <v>205432.97</v>
      </c>
      <c r="M2951" s="205" t="s">
        <v>3503</v>
      </c>
      <c r="N2951" s="205"/>
      <c r="O2951" s="206">
        <v>16216</v>
      </c>
      <c r="U2951" s="309" t="s">
        <v>47944</v>
      </c>
      <c r="V2951" s="310">
        <v>136.87</v>
      </c>
      <c r="X2951" s="267" t="s">
        <v>38953</v>
      </c>
      <c r="Y2951" s="268">
        <v>290897.68</v>
      </c>
      <c r="AA2951" s="229" t="s">
        <v>34714</v>
      </c>
      <c r="AB2951" s="230">
        <v>875</v>
      </c>
      <c r="AD2951" s="209" t="s">
        <v>17423</v>
      </c>
      <c r="AE2951" s="210">
        <v>8000</v>
      </c>
      <c r="AF2951" s="93"/>
      <c r="AG2951" s="201" t="s">
        <v>14210</v>
      </c>
      <c r="AH2951" s="202">
        <v>18764.71</v>
      </c>
      <c r="AJ2951" s="292"/>
      <c r="AK2951" s="293"/>
      <c r="AM2951" s="273" t="s">
        <v>9745</v>
      </c>
      <c r="AN2951" s="274">
        <v>399505.51</v>
      </c>
      <c r="AP2951" s="233" t="s">
        <v>38023</v>
      </c>
      <c r="AQ2951" s="234">
        <v>205432.97</v>
      </c>
      <c r="AS2951" s="211" t="s">
        <v>9554</v>
      </c>
      <c r="AT2951" s="212">
        <v>4192</v>
      </c>
    </row>
    <row r="2952" spans="5:46" x14ac:dyDescent="0.3">
      <c r="E2952" s="271" t="s">
        <v>3675</v>
      </c>
      <c r="F2952" s="271"/>
      <c r="G2952" s="272">
        <v>3579771.2</v>
      </c>
      <c r="I2952" s="227" t="s">
        <v>37447</v>
      </c>
      <c r="J2952" s="227"/>
      <c r="K2952" s="228">
        <v>4943</v>
      </c>
      <c r="M2952" s="205" t="s">
        <v>4192</v>
      </c>
      <c r="N2952" s="205"/>
      <c r="O2952" s="206">
        <v>716.76</v>
      </c>
      <c r="U2952" s="309" t="s">
        <v>67558</v>
      </c>
      <c r="V2952" s="310">
        <v>8190</v>
      </c>
      <c r="X2952" s="267" t="s">
        <v>57314</v>
      </c>
      <c r="Y2952" s="268">
        <v>270269.65000000002</v>
      </c>
      <c r="AA2952" s="229" t="s">
        <v>34715</v>
      </c>
      <c r="AB2952" s="230">
        <v>34604.78</v>
      </c>
      <c r="AD2952" s="209" t="s">
        <v>17424</v>
      </c>
      <c r="AE2952" s="210">
        <v>1500</v>
      </c>
      <c r="AF2952" s="93"/>
      <c r="AG2952" s="201" t="s">
        <v>14211</v>
      </c>
      <c r="AH2952" s="202">
        <v>111044.13</v>
      </c>
      <c r="AJ2952" s="292"/>
      <c r="AK2952" s="293"/>
      <c r="AM2952" s="273" t="s">
        <v>9746</v>
      </c>
      <c r="AN2952" s="274">
        <v>4736857.2699999996</v>
      </c>
      <c r="AP2952" s="233" t="s">
        <v>38030</v>
      </c>
      <c r="AQ2952" s="234">
        <v>4943</v>
      </c>
      <c r="AS2952" s="211" t="s">
        <v>9967</v>
      </c>
      <c r="AT2952" s="212">
        <v>97230.58</v>
      </c>
    </row>
    <row r="2953" spans="5:46" x14ac:dyDescent="0.3">
      <c r="E2953" s="271" t="s">
        <v>3676</v>
      </c>
      <c r="F2953" s="271"/>
      <c r="G2953" s="272">
        <v>3348166.08</v>
      </c>
      <c r="I2953" s="227" t="s">
        <v>37449</v>
      </c>
      <c r="J2953" s="227"/>
      <c r="K2953" s="228">
        <v>538487.30000000005</v>
      </c>
      <c r="M2953" s="205" t="s">
        <v>3504</v>
      </c>
      <c r="N2953" s="205"/>
      <c r="O2953" s="206">
        <v>20584.16</v>
      </c>
      <c r="U2953" s="309" t="s">
        <v>63668</v>
      </c>
      <c r="V2953" s="310">
        <v>626.54999999999995</v>
      </c>
      <c r="X2953" s="267" t="s">
        <v>47875</v>
      </c>
      <c r="Y2953" s="268">
        <v>-9802.8700000000008</v>
      </c>
      <c r="AA2953" s="229" t="s">
        <v>34716</v>
      </c>
      <c r="AB2953" s="230">
        <v>110342.18</v>
      </c>
      <c r="AD2953" s="209" t="s">
        <v>17425</v>
      </c>
      <c r="AE2953" s="210">
        <v>726.74</v>
      </c>
      <c r="AF2953" s="93"/>
      <c r="AG2953" s="201" t="s">
        <v>14212</v>
      </c>
      <c r="AH2953" s="202">
        <v>28922.7</v>
      </c>
      <c r="AJ2953" s="292"/>
      <c r="AK2953" s="293"/>
      <c r="AM2953" s="273" t="s">
        <v>9747</v>
      </c>
      <c r="AN2953" s="274">
        <v>1350908.28</v>
      </c>
      <c r="AP2953" s="233" t="s">
        <v>38036</v>
      </c>
      <c r="AQ2953" s="234">
        <v>538487.30000000005</v>
      </c>
      <c r="AS2953" s="211" t="s">
        <v>6794</v>
      </c>
      <c r="AT2953" s="212">
        <v>255045</v>
      </c>
    </row>
    <row r="2954" spans="5:46" x14ac:dyDescent="0.3">
      <c r="E2954" s="271" t="s">
        <v>5860</v>
      </c>
      <c r="F2954" s="271"/>
      <c r="G2954" s="272">
        <v>495610833.19</v>
      </c>
      <c r="I2954" s="227" t="s">
        <v>37450</v>
      </c>
      <c r="J2954" s="227"/>
      <c r="K2954" s="228">
        <v>71413.83</v>
      </c>
      <c r="M2954" s="205" t="s">
        <v>4193</v>
      </c>
      <c r="N2954" s="205"/>
      <c r="O2954" s="206">
        <v>30277</v>
      </c>
      <c r="U2954" s="309" t="s">
        <v>67559</v>
      </c>
      <c r="V2954" s="310">
        <v>1300.71</v>
      </c>
      <c r="X2954" s="267" t="s">
        <v>17667</v>
      </c>
      <c r="Y2954" s="268">
        <v>6798931.4400000004</v>
      </c>
      <c r="AA2954" s="229" t="s">
        <v>34717</v>
      </c>
      <c r="AB2954" s="230">
        <v>52848.05</v>
      </c>
      <c r="AD2954" s="209" t="s">
        <v>17426</v>
      </c>
      <c r="AE2954" s="210">
        <v>14000</v>
      </c>
      <c r="AF2954" s="93"/>
      <c r="AG2954" s="201" t="s">
        <v>14213</v>
      </c>
      <c r="AH2954" s="202">
        <v>124330.02</v>
      </c>
      <c r="AJ2954" s="292"/>
      <c r="AK2954" s="293"/>
      <c r="AM2954" s="273" t="s">
        <v>9748</v>
      </c>
      <c r="AN2954" s="274">
        <v>4128857.94</v>
      </c>
      <c r="AP2954" s="233" t="s">
        <v>38041</v>
      </c>
      <c r="AQ2954" s="234">
        <v>71413.83</v>
      </c>
      <c r="AS2954" s="211" t="s">
        <v>6980</v>
      </c>
      <c r="AT2954" s="212">
        <v>60762</v>
      </c>
    </row>
    <row r="2955" spans="5:46" x14ac:dyDescent="0.3">
      <c r="E2955" s="271" t="s">
        <v>5861</v>
      </c>
      <c r="F2955" s="271"/>
      <c r="G2955" s="272">
        <v>2162358.7200000002</v>
      </c>
      <c r="I2955" s="227" t="s">
        <v>37452</v>
      </c>
      <c r="J2955" s="227"/>
      <c r="K2955" s="228">
        <v>201222</v>
      </c>
      <c r="M2955" s="205" t="s">
        <v>3505</v>
      </c>
      <c r="N2955" s="205"/>
      <c r="O2955" s="206">
        <v>7535.43</v>
      </c>
      <c r="U2955" s="309" t="s">
        <v>66607</v>
      </c>
      <c r="V2955" s="310">
        <v>27302.5</v>
      </c>
      <c r="X2955" s="267" t="s">
        <v>58210</v>
      </c>
      <c r="Y2955" s="268">
        <v>299866.15000000002</v>
      </c>
      <c r="AA2955" s="229" t="s">
        <v>34718</v>
      </c>
      <c r="AB2955" s="230">
        <v>32113.5</v>
      </c>
      <c r="AD2955" s="209" t="s">
        <v>17427</v>
      </c>
      <c r="AE2955" s="210">
        <v>1500</v>
      </c>
      <c r="AF2955" s="93"/>
      <c r="AG2955" s="201" t="s">
        <v>14214</v>
      </c>
      <c r="AH2955" s="202">
        <v>435764.08</v>
      </c>
      <c r="AJ2955" s="292"/>
      <c r="AK2955" s="293"/>
      <c r="AM2955" s="273" t="s">
        <v>9749</v>
      </c>
      <c r="AN2955" s="274">
        <v>3291842.11</v>
      </c>
      <c r="AP2955" s="233" t="s">
        <v>38049</v>
      </c>
      <c r="AQ2955" s="234">
        <v>201222</v>
      </c>
      <c r="AS2955" s="211" t="s">
        <v>7195</v>
      </c>
      <c r="AT2955" s="212">
        <v>18170</v>
      </c>
    </row>
    <row r="2956" spans="5:46" x14ac:dyDescent="0.3">
      <c r="E2956" s="271" t="s">
        <v>12771</v>
      </c>
      <c r="F2956" s="271"/>
      <c r="G2956" s="272">
        <v>4804805.1100000003</v>
      </c>
      <c r="I2956" s="227" t="s">
        <v>37453</v>
      </c>
      <c r="J2956" s="227"/>
      <c r="K2956" s="228">
        <v>1590</v>
      </c>
      <c r="M2956" s="205" t="s">
        <v>3506</v>
      </c>
      <c r="N2956" s="205"/>
      <c r="O2956" s="206">
        <v>54316.05</v>
      </c>
      <c r="U2956" s="309" t="s">
        <v>67560</v>
      </c>
      <c r="V2956" s="310">
        <v>-3914.74</v>
      </c>
      <c r="X2956" s="267" t="s">
        <v>34741</v>
      </c>
      <c r="Y2956" s="268">
        <v>65978.98</v>
      </c>
      <c r="AA2956" s="229" t="s">
        <v>42259</v>
      </c>
      <c r="AB2956" s="230">
        <v>923.2</v>
      </c>
      <c r="AD2956" s="209" t="s">
        <v>17428</v>
      </c>
      <c r="AE2956" s="210">
        <v>1500</v>
      </c>
      <c r="AF2956" s="93"/>
      <c r="AG2956" s="201" t="s">
        <v>14215</v>
      </c>
      <c r="AH2956" s="202">
        <v>34955.4</v>
      </c>
      <c r="AJ2956" s="292"/>
      <c r="AK2956" s="293"/>
      <c r="AM2956" s="273" t="s">
        <v>9750</v>
      </c>
      <c r="AN2956" s="274">
        <v>2945818.24</v>
      </c>
      <c r="AP2956" s="233" t="s">
        <v>38051</v>
      </c>
      <c r="AQ2956" s="234">
        <v>1590</v>
      </c>
      <c r="AS2956" s="211" t="s">
        <v>7472</v>
      </c>
      <c r="AT2956" s="212">
        <v>208567</v>
      </c>
    </row>
    <row r="2957" spans="5:46" x14ac:dyDescent="0.3">
      <c r="E2957" s="271" t="s">
        <v>35935</v>
      </c>
      <c r="F2957" s="271"/>
      <c r="G2957" s="272">
        <v>1213979.92</v>
      </c>
      <c r="I2957" s="227" t="s">
        <v>37454</v>
      </c>
      <c r="J2957" s="227"/>
      <c r="K2957" s="228">
        <v>122204.58</v>
      </c>
      <c r="M2957" s="205" t="s">
        <v>3507</v>
      </c>
      <c r="N2957" s="205"/>
      <c r="O2957" s="206">
        <v>89132</v>
      </c>
      <c r="U2957" s="309" t="s">
        <v>64227</v>
      </c>
      <c r="V2957" s="310">
        <v>773.7</v>
      </c>
      <c r="X2957" s="267" t="s">
        <v>38954</v>
      </c>
      <c r="Y2957" s="268">
        <v>15689.25</v>
      </c>
      <c r="AA2957" s="229" t="s">
        <v>42260</v>
      </c>
      <c r="AB2957" s="230">
        <v>16049.65</v>
      </c>
      <c r="AD2957" s="209" t="s">
        <v>17429</v>
      </c>
      <c r="AE2957" s="210">
        <v>1100</v>
      </c>
      <c r="AF2957" s="93"/>
      <c r="AG2957" s="201" t="s">
        <v>32761</v>
      </c>
      <c r="AH2957" s="202">
        <v>103633.67</v>
      </c>
      <c r="AJ2957" s="292"/>
      <c r="AK2957" s="293"/>
      <c r="AM2957" s="273" t="s">
        <v>9751</v>
      </c>
      <c r="AN2957" s="274">
        <v>1478624.74</v>
      </c>
      <c r="AP2957" s="233" t="s">
        <v>38055</v>
      </c>
      <c r="AQ2957" s="234">
        <v>122204.58</v>
      </c>
      <c r="AS2957" s="211" t="s">
        <v>7640</v>
      </c>
      <c r="AT2957" s="212">
        <v>179128</v>
      </c>
    </row>
    <row r="2958" spans="5:46" x14ac:dyDescent="0.3">
      <c r="E2958" s="271" t="s">
        <v>41504</v>
      </c>
      <c r="F2958" s="271"/>
      <c r="G2958" s="272">
        <v>7132718.6100000003</v>
      </c>
      <c r="I2958" s="227" t="s">
        <v>37455</v>
      </c>
      <c r="J2958" s="227"/>
      <c r="K2958" s="228">
        <v>688326.53</v>
      </c>
      <c r="M2958" s="205" t="s">
        <v>3508</v>
      </c>
      <c r="N2958" s="205"/>
      <c r="O2958" s="206">
        <v>19841.68</v>
      </c>
      <c r="U2958" s="309" t="s">
        <v>67561</v>
      </c>
      <c r="V2958" s="310">
        <v>602.82000000000005</v>
      </c>
      <c r="X2958" s="267" t="s">
        <v>58211</v>
      </c>
      <c r="Y2958" s="268">
        <v>51450</v>
      </c>
      <c r="AA2958" s="229" t="s">
        <v>38949</v>
      </c>
      <c r="AB2958" s="230">
        <v>33366.32</v>
      </c>
      <c r="AD2958" s="209" t="s">
        <v>17430</v>
      </c>
      <c r="AE2958" s="210">
        <v>1384.65</v>
      </c>
      <c r="AF2958" s="93"/>
      <c r="AG2958" s="201" t="s">
        <v>32762</v>
      </c>
      <c r="AH2958" s="202">
        <v>29043.58</v>
      </c>
      <c r="AJ2958" s="292"/>
      <c r="AK2958" s="293"/>
      <c r="AM2958" s="273" t="s">
        <v>9752</v>
      </c>
      <c r="AN2958" s="274">
        <v>9008917.1300000008</v>
      </c>
      <c r="AP2958" s="233" t="s">
        <v>38060</v>
      </c>
      <c r="AQ2958" s="234">
        <v>688326.53</v>
      </c>
      <c r="AS2958" s="211" t="s">
        <v>7876</v>
      </c>
      <c r="AT2958" s="212">
        <v>39511</v>
      </c>
    </row>
    <row r="2959" spans="5:46" x14ac:dyDescent="0.3">
      <c r="E2959" s="271" t="s">
        <v>38791</v>
      </c>
      <c r="F2959" s="271"/>
      <c r="G2959" s="272">
        <v>19410720.940000001</v>
      </c>
      <c r="I2959" s="227" t="s">
        <v>37458</v>
      </c>
      <c r="J2959" s="227"/>
      <c r="K2959" s="228">
        <v>6929.95</v>
      </c>
      <c r="M2959" s="205" t="s">
        <v>3509</v>
      </c>
      <c r="N2959" s="205"/>
      <c r="O2959" s="206">
        <v>1396.81</v>
      </c>
      <c r="U2959" s="309" t="s">
        <v>67562</v>
      </c>
      <c r="V2959" s="310">
        <v>351.04</v>
      </c>
      <c r="X2959" s="267" t="s">
        <v>54970</v>
      </c>
      <c r="Y2959" s="268">
        <v>7322.58</v>
      </c>
      <c r="AA2959" s="229" t="s">
        <v>44580</v>
      </c>
      <c r="AB2959" s="230">
        <v>29935.49</v>
      </c>
      <c r="AD2959" s="209" t="s">
        <v>17431</v>
      </c>
      <c r="AE2959" s="210">
        <v>35653.26</v>
      </c>
      <c r="AF2959" s="93"/>
      <c r="AG2959" s="201" t="s">
        <v>14216</v>
      </c>
      <c r="AH2959" s="202">
        <v>45411.05</v>
      </c>
      <c r="AJ2959" s="292"/>
      <c r="AK2959" s="293"/>
      <c r="AM2959" s="273" t="s">
        <v>9753</v>
      </c>
      <c r="AN2959" s="274">
        <v>171877.66</v>
      </c>
      <c r="AP2959" s="233" t="s">
        <v>38071</v>
      </c>
      <c r="AQ2959" s="234">
        <v>6929.95</v>
      </c>
      <c r="AS2959" s="211" t="s">
        <v>8124</v>
      </c>
      <c r="AT2959" s="212">
        <v>53393.68</v>
      </c>
    </row>
    <row r="2960" spans="5:46" x14ac:dyDescent="0.3">
      <c r="E2960" s="271" t="s">
        <v>38792</v>
      </c>
      <c r="F2960" s="271"/>
      <c r="G2960" s="272">
        <v>12597919</v>
      </c>
      <c r="I2960" s="227" t="s">
        <v>37459</v>
      </c>
      <c r="J2960" s="227"/>
      <c r="K2960" s="228">
        <v>24129</v>
      </c>
      <c r="M2960" s="205" t="s">
        <v>3510</v>
      </c>
      <c r="N2960" s="205"/>
      <c r="O2960" s="206">
        <v>5314.8</v>
      </c>
      <c r="U2960" s="309" t="s">
        <v>61952</v>
      </c>
      <c r="V2960" s="310">
        <v>15047.18</v>
      </c>
      <c r="X2960" s="267" t="s">
        <v>54971</v>
      </c>
      <c r="Y2960" s="268">
        <v>117647.99</v>
      </c>
      <c r="AA2960" s="229" t="s">
        <v>42261</v>
      </c>
      <c r="AB2960" s="230">
        <v>33359.379999999997</v>
      </c>
      <c r="AD2960" s="209" t="s">
        <v>17432</v>
      </c>
      <c r="AE2960" s="210">
        <v>1219</v>
      </c>
      <c r="AF2960" s="93"/>
      <c r="AG2960" s="201" t="s">
        <v>14217</v>
      </c>
      <c r="AH2960" s="202">
        <v>48608.86</v>
      </c>
      <c r="AJ2960" s="292"/>
      <c r="AK2960" s="293"/>
      <c r="AM2960" s="273" t="s">
        <v>9754</v>
      </c>
      <c r="AN2960" s="274">
        <v>3494344.39</v>
      </c>
      <c r="AP2960" s="233" t="s">
        <v>38072</v>
      </c>
      <c r="AQ2960" s="234">
        <v>24129</v>
      </c>
      <c r="AS2960" s="211" t="s">
        <v>8399</v>
      </c>
      <c r="AT2960" s="212">
        <v>240326</v>
      </c>
    </row>
    <row r="2961" spans="5:46" x14ac:dyDescent="0.3">
      <c r="E2961" s="271" t="s">
        <v>12181</v>
      </c>
      <c r="F2961" s="271"/>
      <c r="G2961" s="272">
        <v>2218303.92</v>
      </c>
      <c r="I2961" s="227" t="s">
        <v>37461</v>
      </c>
      <c r="J2961" s="227"/>
      <c r="K2961" s="228">
        <v>3859.8</v>
      </c>
      <c r="M2961" s="205" t="s">
        <v>4194</v>
      </c>
      <c r="N2961" s="205"/>
      <c r="O2961" s="206">
        <v>15620.3</v>
      </c>
      <c r="U2961" s="309" t="s">
        <v>61953</v>
      </c>
      <c r="V2961" s="310">
        <v>1224.23</v>
      </c>
      <c r="X2961" s="267" t="s">
        <v>63633</v>
      </c>
      <c r="Y2961" s="268">
        <v>12342.12</v>
      </c>
      <c r="AA2961" s="229" t="s">
        <v>40176</v>
      </c>
      <c r="AB2961" s="230">
        <v>87546.95</v>
      </c>
      <c r="AD2961" s="209" t="s">
        <v>17433</v>
      </c>
      <c r="AE2961" s="210">
        <v>5849.93</v>
      </c>
      <c r="AF2961" s="93"/>
      <c r="AG2961" s="201" t="s">
        <v>14218</v>
      </c>
      <c r="AH2961" s="202">
        <v>33769.21</v>
      </c>
      <c r="AJ2961" s="292"/>
      <c r="AK2961" s="293"/>
      <c r="AM2961" s="273" t="s">
        <v>9756</v>
      </c>
      <c r="AN2961" s="274">
        <v>13409814.07</v>
      </c>
      <c r="AP2961" s="233" t="s">
        <v>38081</v>
      </c>
      <c r="AQ2961" s="234">
        <v>3859.8</v>
      </c>
      <c r="AS2961" s="211" t="s">
        <v>8565</v>
      </c>
      <c r="AT2961" s="212">
        <v>357028</v>
      </c>
    </row>
    <row r="2962" spans="5:46" x14ac:dyDescent="0.3">
      <c r="E2962" s="271" t="s">
        <v>5862</v>
      </c>
      <c r="F2962" s="271"/>
      <c r="G2962" s="272">
        <v>909071898.87</v>
      </c>
      <c r="I2962" s="227" t="s">
        <v>37462</v>
      </c>
      <c r="J2962" s="227"/>
      <c r="K2962" s="228">
        <v>626556.93999999994</v>
      </c>
      <c r="M2962" s="205" t="s">
        <v>3511</v>
      </c>
      <c r="N2962" s="205"/>
      <c r="O2962" s="206">
        <v>27251</v>
      </c>
      <c r="U2962" s="309" t="s">
        <v>61954</v>
      </c>
      <c r="V2962" s="310">
        <v>3959.5</v>
      </c>
      <c r="X2962" s="267" t="s">
        <v>63634</v>
      </c>
      <c r="Y2962" s="268">
        <v>2267.36</v>
      </c>
      <c r="AA2962" s="229" t="s">
        <v>49744</v>
      </c>
      <c r="AB2962" s="230">
        <v>51485</v>
      </c>
      <c r="AD2962" s="209" t="s">
        <v>17434</v>
      </c>
      <c r="AE2962" s="210">
        <v>3582.44</v>
      </c>
      <c r="AF2962" s="93"/>
      <c r="AG2962" s="201" t="s">
        <v>14219</v>
      </c>
      <c r="AH2962" s="202">
        <v>-20000</v>
      </c>
      <c r="AJ2962" s="292"/>
      <c r="AK2962" s="293"/>
      <c r="AM2962" s="273" t="s">
        <v>9757</v>
      </c>
      <c r="AN2962" s="274">
        <v>262447.89</v>
      </c>
      <c r="AP2962" s="233" t="s">
        <v>38086</v>
      </c>
      <c r="AQ2962" s="234">
        <v>626556.93999999994</v>
      </c>
      <c r="AS2962" s="211" t="s">
        <v>8779</v>
      </c>
      <c r="AT2962" s="212">
        <v>13175</v>
      </c>
    </row>
    <row r="2963" spans="5:46" x14ac:dyDescent="0.3">
      <c r="E2963" s="271" t="s">
        <v>9781</v>
      </c>
      <c r="F2963" s="271"/>
      <c r="G2963" s="272">
        <v>6613882.3700000001</v>
      </c>
      <c r="I2963" s="227" t="s">
        <v>37463</v>
      </c>
      <c r="J2963" s="227"/>
      <c r="K2963" s="228">
        <v>11148.4</v>
      </c>
      <c r="M2963" s="205" t="s">
        <v>3512</v>
      </c>
      <c r="N2963" s="205"/>
      <c r="O2963" s="206">
        <v>74276</v>
      </c>
      <c r="U2963" s="309" t="s">
        <v>67563</v>
      </c>
      <c r="V2963" s="310">
        <v>1250</v>
      </c>
      <c r="X2963" s="267" t="s">
        <v>54972</v>
      </c>
      <c r="Y2963" s="268">
        <v>10677.9</v>
      </c>
      <c r="AA2963" s="229" t="s">
        <v>49745</v>
      </c>
      <c r="AB2963" s="230">
        <v>885</v>
      </c>
      <c r="AD2963" s="209" t="s">
        <v>17435</v>
      </c>
      <c r="AE2963" s="210">
        <v>7715</v>
      </c>
      <c r="AF2963" s="93"/>
      <c r="AG2963" s="201" t="s">
        <v>14220</v>
      </c>
      <c r="AH2963" s="202">
        <v>18764.71</v>
      </c>
      <c r="AJ2963" s="292"/>
      <c r="AK2963" s="293"/>
      <c r="AM2963" s="273" t="s">
        <v>9758</v>
      </c>
      <c r="AN2963" s="274">
        <v>326930.67</v>
      </c>
      <c r="AP2963" s="233" t="s">
        <v>38089</v>
      </c>
      <c r="AQ2963" s="234">
        <v>11148.4</v>
      </c>
      <c r="AS2963" s="211" t="s">
        <v>9064</v>
      </c>
      <c r="AT2963" s="212">
        <v>257181</v>
      </c>
    </row>
    <row r="2964" spans="5:46" x14ac:dyDescent="0.3">
      <c r="E2964" s="271" t="s">
        <v>39871</v>
      </c>
      <c r="F2964" s="271"/>
      <c r="G2964" s="272">
        <v>1362987.93</v>
      </c>
      <c r="I2964" s="227" t="s">
        <v>37464</v>
      </c>
      <c r="J2964" s="227"/>
      <c r="K2964" s="228">
        <v>8107.06</v>
      </c>
      <c r="M2964" s="205" t="s">
        <v>3513</v>
      </c>
      <c r="N2964" s="205"/>
      <c r="O2964" s="206">
        <v>24585</v>
      </c>
      <c r="U2964" s="309" t="s">
        <v>67564</v>
      </c>
      <c r="V2964" s="310">
        <v>556.59</v>
      </c>
      <c r="X2964" s="267" t="s">
        <v>54973</v>
      </c>
      <c r="Y2964" s="268">
        <v>33669.379999999997</v>
      </c>
      <c r="AA2964" s="229" t="s">
        <v>49746</v>
      </c>
      <c r="AB2964" s="230">
        <v>577.27</v>
      </c>
      <c r="AD2964" s="209" t="s">
        <v>17436</v>
      </c>
      <c r="AE2964" s="210">
        <v>28.42</v>
      </c>
      <c r="AF2964" s="93"/>
      <c r="AG2964" s="201" t="s">
        <v>14221</v>
      </c>
      <c r="AH2964" s="202">
        <v>126477.8</v>
      </c>
      <c r="AJ2964" s="292"/>
      <c r="AK2964" s="293"/>
      <c r="AM2964" s="273" t="s">
        <v>9759</v>
      </c>
      <c r="AN2964" s="274">
        <v>10075092.4</v>
      </c>
      <c r="AP2964" s="233" t="s">
        <v>38091</v>
      </c>
      <c r="AQ2964" s="234">
        <v>8107.06</v>
      </c>
      <c r="AS2964" s="211" t="s">
        <v>9377</v>
      </c>
      <c r="AT2964" s="212">
        <v>969117.13</v>
      </c>
    </row>
    <row r="2965" spans="5:46" x14ac:dyDescent="0.3">
      <c r="E2965" s="271" t="s">
        <v>39872</v>
      </c>
      <c r="F2965" s="271"/>
      <c r="G2965" s="272">
        <v>3062202.3</v>
      </c>
      <c r="I2965" s="227" t="s">
        <v>37466</v>
      </c>
      <c r="J2965" s="227"/>
      <c r="K2965" s="228">
        <v>25446</v>
      </c>
      <c r="M2965" s="205" t="s">
        <v>3514</v>
      </c>
      <c r="N2965" s="205"/>
      <c r="O2965" s="206">
        <v>6441</v>
      </c>
      <c r="U2965" s="309" t="s">
        <v>63126</v>
      </c>
      <c r="V2965" s="310">
        <v>320.51</v>
      </c>
      <c r="X2965" s="267" t="s">
        <v>58462</v>
      </c>
      <c r="Y2965" s="268">
        <v>851.87</v>
      </c>
      <c r="AA2965" s="229" t="s">
        <v>49747</v>
      </c>
      <c r="AB2965" s="230">
        <v>1571.1</v>
      </c>
      <c r="AD2965" s="209" t="s">
        <v>17437</v>
      </c>
      <c r="AE2965" s="210">
        <v>11374.4</v>
      </c>
      <c r="AF2965" s="93"/>
      <c r="AG2965" s="201" t="s">
        <v>14222</v>
      </c>
      <c r="AH2965" s="202">
        <v>28922.7</v>
      </c>
      <c r="AJ2965" s="292"/>
      <c r="AK2965" s="293"/>
      <c r="AM2965" s="273" t="s">
        <v>9760</v>
      </c>
      <c r="AN2965" s="274">
        <v>515790.79</v>
      </c>
      <c r="AP2965" s="233" t="s">
        <v>38099</v>
      </c>
      <c r="AQ2965" s="234">
        <v>25446</v>
      </c>
      <c r="AS2965" s="211" t="s">
        <v>10810</v>
      </c>
      <c r="AT2965" s="212">
        <v>43700</v>
      </c>
    </row>
    <row r="2966" spans="5:46" x14ac:dyDescent="0.3">
      <c r="E2966" s="271" t="s">
        <v>38793</v>
      </c>
      <c r="F2966" s="271"/>
      <c r="G2966" s="272">
        <v>44961823.200000003</v>
      </c>
      <c r="I2966" s="227" t="s">
        <v>37467</v>
      </c>
      <c r="J2966" s="227"/>
      <c r="K2966" s="228">
        <v>14329.71</v>
      </c>
      <c r="M2966" s="205" t="s">
        <v>3515</v>
      </c>
      <c r="N2966" s="205"/>
      <c r="O2966" s="206">
        <v>33142.120000000003</v>
      </c>
      <c r="U2966" s="309" t="s">
        <v>67565</v>
      </c>
      <c r="V2966" s="310">
        <v>12547.32</v>
      </c>
      <c r="X2966" s="267" t="s">
        <v>57315</v>
      </c>
      <c r="Y2966" s="268">
        <v>8571.1</v>
      </c>
      <c r="AA2966" s="229" t="s">
        <v>49748</v>
      </c>
      <c r="AB2966" s="230">
        <v>3428.61</v>
      </c>
      <c r="AD2966" s="209" t="s">
        <v>13232</v>
      </c>
      <c r="AE2966" s="210">
        <v>12411</v>
      </c>
      <c r="AF2966" s="93"/>
      <c r="AG2966" s="201" t="s">
        <v>14223</v>
      </c>
      <c r="AH2966" s="202">
        <v>124330.02</v>
      </c>
      <c r="AJ2966" s="292"/>
      <c r="AK2966" s="293"/>
      <c r="AM2966" s="273" t="s">
        <v>9761</v>
      </c>
      <c r="AN2966" s="274">
        <v>182298.64</v>
      </c>
      <c r="AP2966" s="233" t="s">
        <v>38101</v>
      </c>
      <c r="AQ2966" s="234">
        <v>14329.71</v>
      </c>
      <c r="AS2966" s="211" t="s">
        <v>11644</v>
      </c>
      <c r="AT2966" s="212">
        <v>1831.83</v>
      </c>
    </row>
    <row r="2967" spans="5:46" x14ac:dyDescent="0.3">
      <c r="E2967" s="271" t="s">
        <v>38794</v>
      </c>
      <c r="F2967" s="271"/>
      <c r="G2967" s="272">
        <v>2802152.16</v>
      </c>
      <c r="I2967" s="227" t="s">
        <v>37468</v>
      </c>
      <c r="J2967" s="227"/>
      <c r="K2967" s="228">
        <v>21453</v>
      </c>
      <c r="M2967" s="205" t="s">
        <v>3516</v>
      </c>
      <c r="N2967" s="205"/>
      <c r="O2967" s="206">
        <v>23107</v>
      </c>
      <c r="U2967" s="309" t="s">
        <v>67566</v>
      </c>
      <c r="V2967" s="310">
        <v>814.97</v>
      </c>
      <c r="X2967" s="267" t="s">
        <v>60278</v>
      </c>
      <c r="Y2967" s="268">
        <v>30556.73</v>
      </c>
      <c r="AA2967" s="229" t="s">
        <v>49749</v>
      </c>
      <c r="AB2967" s="230">
        <v>12508.36</v>
      </c>
      <c r="AD2967" s="209" t="s">
        <v>17438</v>
      </c>
      <c r="AE2967" s="210">
        <v>3525.72</v>
      </c>
      <c r="AF2967" s="93"/>
      <c r="AG2967" s="201" t="s">
        <v>14224</v>
      </c>
      <c r="AH2967" s="202">
        <v>255965.72</v>
      </c>
      <c r="AJ2967" s="292"/>
      <c r="AK2967" s="293"/>
      <c r="AM2967" s="273" t="s">
        <v>9762</v>
      </c>
      <c r="AN2967" s="274">
        <v>22045736.579999998</v>
      </c>
      <c r="AP2967" s="233" t="s">
        <v>38106</v>
      </c>
      <c r="AQ2967" s="234">
        <v>21453</v>
      </c>
      <c r="AS2967" s="211" t="s">
        <v>9968</v>
      </c>
      <c r="AT2967" s="212">
        <v>2696935.64</v>
      </c>
    </row>
    <row r="2968" spans="5:46" x14ac:dyDescent="0.3">
      <c r="E2968" s="271" t="s">
        <v>38795</v>
      </c>
      <c r="F2968" s="271"/>
      <c r="G2968" s="272">
        <v>314930.28999999998</v>
      </c>
      <c r="I2968" s="227" t="s">
        <v>37472</v>
      </c>
      <c r="J2968" s="227"/>
      <c r="K2968" s="228">
        <v>13252</v>
      </c>
      <c r="M2968" s="205" t="s">
        <v>3517</v>
      </c>
      <c r="N2968" s="205"/>
      <c r="O2968" s="206">
        <v>40543</v>
      </c>
      <c r="U2968" s="309" t="s">
        <v>66608</v>
      </c>
      <c r="V2968" s="310">
        <v>1508</v>
      </c>
      <c r="X2968" s="267" t="s">
        <v>59401</v>
      </c>
      <c r="Y2968" s="268">
        <v>74688.710000000006</v>
      </c>
      <c r="AA2968" s="229" t="s">
        <v>49750</v>
      </c>
      <c r="AB2968" s="230">
        <v>7018.92</v>
      </c>
      <c r="AD2968" s="209" t="s">
        <v>17439</v>
      </c>
      <c r="AE2968" s="210">
        <v>590.14</v>
      </c>
      <c r="AF2968" s="93"/>
      <c r="AG2968" s="201" t="s">
        <v>14225</v>
      </c>
      <c r="AH2968" s="202">
        <v>18740.82</v>
      </c>
      <c r="AJ2968" s="292"/>
      <c r="AK2968" s="293"/>
      <c r="AM2968" s="273" t="s">
        <v>9763</v>
      </c>
      <c r="AN2968" s="274">
        <v>2433285</v>
      </c>
      <c r="AP2968" s="233" t="s">
        <v>38117</v>
      </c>
      <c r="AQ2968" s="234">
        <v>13252</v>
      </c>
      <c r="AS2968" s="211" t="s">
        <v>6795</v>
      </c>
      <c r="AT2968" s="212">
        <v>72701</v>
      </c>
    </row>
    <row r="2969" spans="5:46" x14ac:dyDescent="0.3">
      <c r="E2969" s="271" t="s">
        <v>51119</v>
      </c>
      <c r="F2969" s="271"/>
      <c r="G2969" s="272">
        <v>4815326.74</v>
      </c>
      <c r="I2969" s="227" t="s">
        <v>37473</v>
      </c>
      <c r="J2969" s="227"/>
      <c r="K2969" s="228">
        <v>306337.95</v>
      </c>
      <c r="M2969" s="205" t="s">
        <v>3518</v>
      </c>
      <c r="N2969" s="205"/>
      <c r="O2969" s="206">
        <v>15811</v>
      </c>
      <c r="U2969" s="309" t="s">
        <v>67567</v>
      </c>
      <c r="V2969" s="310">
        <v>7000</v>
      </c>
      <c r="X2969" s="267" t="s">
        <v>54974</v>
      </c>
      <c r="Y2969" s="268">
        <v>39314.68</v>
      </c>
      <c r="AA2969" s="229" t="s">
        <v>51921</v>
      </c>
      <c r="AB2969" s="230">
        <v>2734.84</v>
      </c>
      <c r="AD2969" s="209" t="s">
        <v>17440</v>
      </c>
      <c r="AE2969" s="210">
        <v>507.23</v>
      </c>
      <c r="AF2969" s="93"/>
      <c r="AG2969" s="201" t="s">
        <v>14226</v>
      </c>
      <c r="AH2969" s="202">
        <v>37177.97</v>
      </c>
      <c r="AJ2969" s="292"/>
      <c r="AK2969" s="293"/>
      <c r="AM2969" s="273" t="s">
        <v>9764</v>
      </c>
      <c r="AN2969" s="274">
        <v>49089.35</v>
      </c>
      <c r="AP2969" s="233" t="s">
        <v>38121</v>
      </c>
      <c r="AQ2969" s="234">
        <v>306337.95</v>
      </c>
      <c r="AS2969" s="211" t="s">
        <v>7196</v>
      </c>
      <c r="AT2969" s="212">
        <v>3139</v>
      </c>
    </row>
    <row r="2970" spans="5:46" x14ac:dyDescent="0.3">
      <c r="E2970" s="271" t="s">
        <v>51120</v>
      </c>
      <c r="F2970" s="271"/>
      <c r="G2970" s="272">
        <v>7168344.5300000003</v>
      </c>
      <c r="I2970" s="227" t="s">
        <v>37479</v>
      </c>
      <c r="J2970" s="227"/>
      <c r="K2970" s="228">
        <v>12814</v>
      </c>
      <c r="M2970" s="205" t="s">
        <v>4196</v>
      </c>
      <c r="N2970" s="205"/>
      <c r="O2970" s="206">
        <v>20118.2</v>
      </c>
      <c r="U2970" s="309" t="s">
        <v>67568</v>
      </c>
      <c r="V2970" s="310">
        <v>535.49</v>
      </c>
      <c r="X2970" s="267" t="s">
        <v>51953</v>
      </c>
      <c r="Y2970" s="268">
        <v>622.79999999999995</v>
      </c>
      <c r="AA2970" s="229" t="s">
        <v>44581</v>
      </c>
      <c r="AB2970" s="230">
        <v>131623.98000000001</v>
      </c>
      <c r="AD2970" s="209" t="s">
        <v>17441</v>
      </c>
      <c r="AE2970" s="210">
        <v>49103.08</v>
      </c>
      <c r="AF2970" s="93"/>
      <c r="AG2970" s="201" t="s">
        <v>32763</v>
      </c>
      <c r="AH2970" s="202">
        <v>189959.26</v>
      </c>
      <c r="AJ2970" s="292"/>
      <c r="AK2970" s="293"/>
      <c r="AM2970" s="273" t="s">
        <v>9765</v>
      </c>
      <c r="AN2970" s="274">
        <v>172592.4</v>
      </c>
      <c r="AP2970" s="233" t="s">
        <v>38140</v>
      </c>
      <c r="AQ2970" s="234">
        <v>12814</v>
      </c>
      <c r="AS2970" s="211" t="s">
        <v>7473</v>
      </c>
      <c r="AT2970" s="212">
        <v>36907.99</v>
      </c>
    </row>
    <row r="2971" spans="5:46" x14ac:dyDescent="0.3">
      <c r="E2971" s="271" t="s">
        <v>9782</v>
      </c>
      <c r="F2971" s="271"/>
      <c r="G2971" s="272">
        <v>35934.06</v>
      </c>
      <c r="I2971" s="227" t="s">
        <v>37480</v>
      </c>
      <c r="J2971" s="227"/>
      <c r="K2971" s="228">
        <v>22292.54</v>
      </c>
      <c r="M2971" s="205" t="s">
        <v>4197</v>
      </c>
      <c r="N2971" s="205"/>
      <c r="O2971" s="206">
        <v>21986.01</v>
      </c>
      <c r="U2971" s="309" t="s">
        <v>67569</v>
      </c>
      <c r="V2971" s="310">
        <v>1751.4</v>
      </c>
      <c r="X2971" s="267" t="s">
        <v>51954</v>
      </c>
      <c r="Y2971" s="268">
        <v>3055.21</v>
      </c>
      <c r="AA2971" s="229" t="s">
        <v>44582</v>
      </c>
      <c r="AB2971" s="230">
        <v>10269.02</v>
      </c>
      <c r="AD2971" s="209" t="s">
        <v>17442</v>
      </c>
      <c r="AE2971" s="210">
        <v>4110.13</v>
      </c>
      <c r="AF2971" s="93"/>
      <c r="AG2971" s="201" t="s">
        <v>32764</v>
      </c>
      <c r="AH2971" s="202">
        <v>13691.26</v>
      </c>
      <c r="AJ2971" s="292"/>
      <c r="AK2971" s="293"/>
      <c r="AM2971" s="273" t="s">
        <v>9766</v>
      </c>
      <c r="AN2971" s="274">
        <v>262983.78000000003</v>
      </c>
      <c r="AP2971" s="233" t="s">
        <v>38142</v>
      </c>
      <c r="AQ2971" s="234">
        <v>22292.54</v>
      </c>
      <c r="AS2971" s="211" t="s">
        <v>7641</v>
      </c>
      <c r="AT2971" s="212">
        <v>102096</v>
      </c>
    </row>
    <row r="2972" spans="5:46" x14ac:dyDescent="0.3">
      <c r="E2972" s="271" t="s">
        <v>46488</v>
      </c>
      <c r="F2972" s="271"/>
      <c r="G2972" s="272">
        <v>1457418.25</v>
      </c>
      <c r="I2972" s="227" t="s">
        <v>37481</v>
      </c>
      <c r="J2972" s="227"/>
      <c r="K2972" s="228">
        <v>5021.8599999999997</v>
      </c>
      <c r="M2972" s="205" t="s">
        <v>3519</v>
      </c>
      <c r="N2972" s="205"/>
      <c r="O2972" s="206">
        <v>26703.02</v>
      </c>
      <c r="U2972" s="309" t="s">
        <v>58235</v>
      </c>
      <c r="V2972" s="310">
        <v>8304.4599999999991</v>
      </c>
      <c r="X2972" s="267" t="s">
        <v>51955</v>
      </c>
      <c r="Y2972" s="268">
        <v>9784.68</v>
      </c>
      <c r="AA2972" s="229" t="s">
        <v>17546</v>
      </c>
      <c r="AB2972" s="230">
        <v>1325</v>
      </c>
      <c r="AD2972" s="209" t="s">
        <v>17443</v>
      </c>
      <c r="AE2972" s="210">
        <v>11647.74</v>
      </c>
      <c r="AF2972" s="93"/>
      <c r="AG2972" s="201" t="s">
        <v>32765</v>
      </c>
      <c r="AH2972" s="202">
        <v>35198.230000000003</v>
      </c>
      <c r="AJ2972" s="292"/>
      <c r="AK2972" s="293"/>
      <c r="AM2972" s="273" t="s">
        <v>9767</v>
      </c>
      <c r="AN2972" s="274">
        <v>156154.60999999999</v>
      </c>
      <c r="AP2972" s="233" t="s">
        <v>38144</v>
      </c>
      <c r="AQ2972" s="234">
        <v>5021.8599999999997</v>
      </c>
      <c r="AS2972" s="211" t="s">
        <v>7877</v>
      </c>
      <c r="AT2972" s="212">
        <v>5234.0600000000004</v>
      </c>
    </row>
    <row r="2973" spans="5:46" x14ac:dyDescent="0.3">
      <c r="E2973" s="271" t="s">
        <v>43874</v>
      </c>
      <c r="F2973" s="271"/>
      <c r="G2973" s="272">
        <v>4427151.8600000003</v>
      </c>
      <c r="I2973" s="227" t="s">
        <v>37482</v>
      </c>
      <c r="J2973" s="227"/>
      <c r="K2973" s="228">
        <v>123630.09</v>
      </c>
      <c r="M2973" s="205" t="s">
        <v>4198</v>
      </c>
      <c r="N2973" s="205"/>
      <c r="O2973" s="206">
        <v>17728.88</v>
      </c>
      <c r="U2973" s="309" t="s">
        <v>67570</v>
      </c>
      <c r="V2973" s="310">
        <v>1158.45</v>
      </c>
      <c r="X2973" s="267" t="s">
        <v>58463</v>
      </c>
      <c r="Y2973" s="268">
        <v>242.78</v>
      </c>
      <c r="AA2973" s="229" t="s">
        <v>44583</v>
      </c>
      <c r="AB2973" s="230">
        <v>284375.33</v>
      </c>
      <c r="AD2973" s="209" t="s">
        <v>17444</v>
      </c>
      <c r="AE2973" s="210">
        <v>9341.7900000000009</v>
      </c>
      <c r="AF2973" s="93"/>
      <c r="AG2973" s="201" t="s">
        <v>32766</v>
      </c>
      <c r="AH2973" s="202">
        <v>18819.63</v>
      </c>
      <c r="AJ2973" s="292"/>
      <c r="AK2973" s="293"/>
      <c r="AM2973" s="273" t="s">
        <v>38787</v>
      </c>
      <c r="AN2973" s="274">
        <v>373282.73</v>
      </c>
      <c r="AP2973" s="233" t="s">
        <v>38148</v>
      </c>
      <c r="AQ2973" s="234">
        <v>123630.09</v>
      </c>
      <c r="AS2973" s="211" t="s">
        <v>7975</v>
      </c>
      <c r="AT2973" s="212">
        <v>2089</v>
      </c>
    </row>
    <row r="2974" spans="5:46" x14ac:dyDescent="0.3">
      <c r="E2974" s="271" t="s">
        <v>43875</v>
      </c>
      <c r="F2974" s="271"/>
      <c r="G2974" s="272">
        <v>1688711.68</v>
      </c>
      <c r="I2974" s="227" t="s">
        <v>37485</v>
      </c>
      <c r="J2974" s="227"/>
      <c r="K2974" s="228">
        <v>301796.65999999997</v>
      </c>
      <c r="M2974" s="205" t="s">
        <v>3520</v>
      </c>
      <c r="N2974" s="205"/>
      <c r="O2974" s="206">
        <v>34413</v>
      </c>
      <c r="U2974" s="309" t="s">
        <v>60362</v>
      </c>
      <c r="V2974" s="310">
        <v>300</v>
      </c>
      <c r="X2974" s="267" t="s">
        <v>51956</v>
      </c>
      <c r="Y2974" s="268">
        <v>51816.51</v>
      </c>
      <c r="AA2974" s="229" t="s">
        <v>44584</v>
      </c>
      <c r="AB2974" s="230">
        <v>21668.3</v>
      </c>
      <c r="AD2974" s="209" t="s">
        <v>17445</v>
      </c>
      <c r="AE2974" s="210">
        <v>705.6</v>
      </c>
      <c r="AF2974" s="93"/>
      <c r="AG2974" s="201" t="s">
        <v>32767</v>
      </c>
      <c r="AH2974" s="202">
        <v>226.52</v>
      </c>
      <c r="AJ2974" s="292"/>
      <c r="AK2974" s="293"/>
      <c r="AM2974" s="273" t="s">
        <v>9768</v>
      </c>
      <c r="AN2974" s="274">
        <v>47347.21</v>
      </c>
      <c r="AP2974" s="233" t="s">
        <v>38155</v>
      </c>
      <c r="AQ2974" s="234">
        <v>301796.65999999997</v>
      </c>
      <c r="AS2974" s="211" t="s">
        <v>8125</v>
      </c>
      <c r="AT2974" s="212">
        <v>28188</v>
      </c>
    </row>
    <row r="2975" spans="5:46" x14ac:dyDescent="0.3">
      <c r="E2975" s="271" t="s">
        <v>46489</v>
      </c>
      <c r="F2975" s="271"/>
      <c r="G2975" s="272">
        <v>64235.28</v>
      </c>
      <c r="I2975" s="227" t="s">
        <v>37487</v>
      </c>
      <c r="J2975" s="227"/>
      <c r="K2975" s="228">
        <v>61440</v>
      </c>
      <c r="M2975" s="205" t="s">
        <v>4199</v>
      </c>
      <c r="N2975" s="205"/>
      <c r="O2975" s="206">
        <v>294.94</v>
      </c>
      <c r="U2975" s="309" t="s">
        <v>60363</v>
      </c>
      <c r="V2975" s="310">
        <v>22.94</v>
      </c>
      <c r="X2975" s="267" t="s">
        <v>57316</v>
      </c>
      <c r="Y2975" s="268">
        <v>1643</v>
      </c>
      <c r="AA2975" s="229" t="s">
        <v>17552</v>
      </c>
      <c r="AB2975" s="230">
        <v>340.74</v>
      </c>
      <c r="AD2975" s="209" t="s">
        <v>17446</v>
      </c>
      <c r="AE2975" s="210">
        <v>312.93</v>
      </c>
      <c r="AF2975" s="93"/>
      <c r="AG2975" s="201" t="s">
        <v>32768</v>
      </c>
      <c r="AH2975" s="202">
        <v>36951.17</v>
      </c>
      <c r="AJ2975" s="292"/>
      <c r="AK2975" s="293"/>
      <c r="AM2975" s="273" t="s">
        <v>9769</v>
      </c>
      <c r="AN2975" s="274">
        <v>14062331.93</v>
      </c>
      <c r="AP2975" s="233" t="s">
        <v>38162</v>
      </c>
      <c r="AQ2975" s="234">
        <v>61440</v>
      </c>
      <c r="AS2975" s="211" t="s">
        <v>8400</v>
      </c>
      <c r="AT2975" s="212">
        <v>38224</v>
      </c>
    </row>
    <row r="2976" spans="5:46" x14ac:dyDescent="0.3">
      <c r="E2976" s="271" t="s">
        <v>46490</v>
      </c>
      <c r="F2976" s="271"/>
      <c r="G2976" s="272">
        <v>1940192.88</v>
      </c>
      <c r="I2976" s="227" t="s">
        <v>37488</v>
      </c>
      <c r="J2976" s="227"/>
      <c r="K2976" s="228">
        <v>1359.94</v>
      </c>
      <c r="M2976" s="205" t="s">
        <v>4202</v>
      </c>
      <c r="N2976" s="205"/>
      <c r="O2976" s="206">
        <v>2852.9</v>
      </c>
      <c r="U2976" s="309" t="s">
        <v>67571</v>
      </c>
      <c r="V2976" s="310">
        <v>123.95</v>
      </c>
      <c r="X2976" s="267" t="s">
        <v>51957</v>
      </c>
      <c r="Y2976" s="268">
        <v>1628.08</v>
      </c>
      <c r="AA2976" s="229" t="s">
        <v>17562</v>
      </c>
      <c r="AB2976" s="230">
        <v>9600</v>
      </c>
      <c r="AD2976" s="209" t="s">
        <v>17447</v>
      </c>
      <c r="AE2976" s="210">
        <v>206684.21</v>
      </c>
      <c r="AF2976" s="93"/>
      <c r="AG2976" s="201" t="s">
        <v>14227</v>
      </c>
      <c r="AH2976" s="202">
        <v>500</v>
      </c>
      <c r="AJ2976" s="292"/>
      <c r="AK2976" s="293"/>
      <c r="AM2976" s="273" t="s">
        <v>9770</v>
      </c>
      <c r="AN2976" s="274">
        <v>77738.06</v>
      </c>
      <c r="AP2976" s="233" t="s">
        <v>38166</v>
      </c>
      <c r="AQ2976" s="234">
        <v>1359.94</v>
      </c>
      <c r="AS2976" s="211" t="s">
        <v>8566</v>
      </c>
      <c r="AT2976" s="212">
        <v>25691</v>
      </c>
    </row>
    <row r="2977" spans="5:46" x14ac:dyDescent="0.3">
      <c r="E2977" s="271" t="s">
        <v>55733</v>
      </c>
      <c r="F2977" s="271"/>
      <c r="G2977" s="272">
        <v>1786809.94</v>
      </c>
      <c r="I2977" s="227" t="s">
        <v>37489</v>
      </c>
      <c r="J2977" s="227"/>
      <c r="K2977" s="228">
        <v>10030.98</v>
      </c>
      <c r="M2977" s="205" t="s">
        <v>4201</v>
      </c>
      <c r="N2977" s="205"/>
      <c r="O2977" s="206">
        <v>8654.7800000000007</v>
      </c>
      <c r="U2977" s="309" t="s">
        <v>58237</v>
      </c>
      <c r="V2977" s="310">
        <v>9207.35</v>
      </c>
      <c r="X2977" s="267" t="s">
        <v>51958</v>
      </c>
      <c r="Y2977" s="268">
        <v>8374.15</v>
      </c>
      <c r="AA2977" s="229" t="s">
        <v>17563</v>
      </c>
      <c r="AB2977" s="230">
        <v>734.39</v>
      </c>
      <c r="AD2977" s="209" t="s">
        <v>17448</v>
      </c>
      <c r="AE2977" s="210">
        <v>11472.5</v>
      </c>
      <c r="AF2977" s="93"/>
      <c r="AG2977" s="201" t="s">
        <v>14228</v>
      </c>
      <c r="AH2977" s="202">
        <v>-6.74</v>
      </c>
      <c r="AJ2977" s="292"/>
      <c r="AK2977" s="293"/>
      <c r="AM2977" s="273" t="s">
        <v>9771</v>
      </c>
      <c r="AN2977" s="274">
        <v>14099747.91</v>
      </c>
      <c r="AP2977" s="233" t="s">
        <v>38168</v>
      </c>
      <c r="AQ2977" s="234">
        <v>10030.98</v>
      </c>
      <c r="AS2977" s="211" t="s">
        <v>8780</v>
      </c>
      <c r="AT2977" s="212">
        <v>4084</v>
      </c>
    </row>
    <row r="2978" spans="5:46" x14ac:dyDescent="0.3">
      <c r="E2978" s="271" t="s">
        <v>46491</v>
      </c>
      <c r="F2978" s="271"/>
      <c r="G2978" s="272">
        <v>781470.28</v>
      </c>
      <c r="I2978" s="227" t="s">
        <v>37490</v>
      </c>
      <c r="J2978" s="227"/>
      <c r="K2978" s="228">
        <v>85099</v>
      </c>
      <c r="M2978" s="205" t="s">
        <v>3670</v>
      </c>
      <c r="N2978" s="205"/>
      <c r="O2978" s="206">
        <v>1433378.94</v>
      </c>
      <c r="U2978" s="309" t="s">
        <v>67572</v>
      </c>
      <c r="V2978" s="310">
        <v>24.95</v>
      </c>
      <c r="X2978" s="267" t="s">
        <v>49753</v>
      </c>
      <c r="Y2978" s="268">
        <v>12157.51</v>
      </c>
      <c r="AA2978" s="229" t="s">
        <v>17564</v>
      </c>
      <c r="AB2978" s="230">
        <v>1118.69</v>
      </c>
      <c r="AD2978" s="209" t="s">
        <v>17449</v>
      </c>
      <c r="AE2978" s="210">
        <v>46853.78</v>
      </c>
      <c r="AF2978" s="93"/>
      <c r="AG2978" s="201" t="s">
        <v>14229</v>
      </c>
      <c r="AH2978" s="202">
        <v>11966.83</v>
      </c>
      <c r="AJ2978" s="292"/>
      <c r="AK2978" s="293"/>
      <c r="AM2978" s="273" t="s">
        <v>2904</v>
      </c>
      <c r="AN2978" s="274">
        <v>5668542.4299999997</v>
      </c>
      <c r="AP2978" s="233" t="s">
        <v>38172</v>
      </c>
      <c r="AQ2978" s="234">
        <v>85099</v>
      </c>
      <c r="AS2978" s="211" t="s">
        <v>8846</v>
      </c>
      <c r="AT2978" s="212">
        <v>82529</v>
      </c>
    </row>
    <row r="2979" spans="5:46" x14ac:dyDescent="0.3">
      <c r="E2979" s="271" t="s">
        <v>57041</v>
      </c>
      <c r="F2979" s="271"/>
      <c r="G2979" s="272">
        <v>444350.48</v>
      </c>
      <c r="I2979" s="227" t="s">
        <v>37491</v>
      </c>
      <c r="J2979" s="227"/>
      <c r="K2979" s="228">
        <v>20196.48</v>
      </c>
      <c r="M2979" s="205" t="s">
        <v>3521</v>
      </c>
      <c r="N2979" s="205"/>
      <c r="O2979" s="206">
        <v>18031</v>
      </c>
      <c r="U2979" s="309" t="s">
        <v>58238</v>
      </c>
      <c r="V2979" s="310">
        <v>636.65</v>
      </c>
      <c r="X2979" s="267" t="s">
        <v>49754</v>
      </c>
      <c r="Y2979" s="268">
        <v>632.75</v>
      </c>
      <c r="AA2979" s="229" t="s">
        <v>51922</v>
      </c>
      <c r="AB2979" s="230">
        <v>1451.68</v>
      </c>
      <c r="AD2979" s="209" t="s">
        <v>17450</v>
      </c>
      <c r="AE2979" s="210">
        <v>3542.07</v>
      </c>
      <c r="AF2979" s="93"/>
      <c r="AG2979" s="201" t="s">
        <v>14230</v>
      </c>
      <c r="AH2979" s="202">
        <v>17164.98</v>
      </c>
      <c r="AJ2979" s="292"/>
      <c r="AK2979" s="293"/>
      <c r="AM2979" s="273" t="s">
        <v>9772</v>
      </c>
      <c r="AN2979" s="274">
        <v>406884.04</v>
      </c>
      <c r="AP2979" s="233" t="s">
        <v>38177</v>
      </c>
      <c r="AQ2979" s="234">
        <v>20196.48</v>
      </c>
      <c r="AS2979" s="211" t="s">
        <v>9065</v>
      </c>
      <c r="AT2979" s="212">
        <v>37030</v>
      </c>
    </row>
    <row r="2980" spans="5:46" x14ac:dyDescent="0.3">
      <c r="E2980" s="271" t="s">
        <v>57042</v>
      </c>
      <c r="F2980" s="271"/>
      <c r="G2980" s="272">
        <v>944327.95</v>
      </c>
      <c r="I2980" s="227" t="s">
        <v>37493</v>
      </c>
      <c r="J2980" s="227"/>
      <c r="K2980" s="228">
        <v>46345</v>
      </c>
      <c r="M2980" s="205" t="s">
        <v>4204</v>
      </c>
      <c r="N2980" s="205"/>
      <c r="O2980" s="206">
        <v>160858.54999999999</v>
      </c>
      <c r="U2980" s="309" t="s">
        <v>67573</v>
      </c>
      <c r="V2980" s="310">
        <v>11156.56</v>
      </c>
      <c r="X2980" s="267" t="s">
        <v>51959</v>
      </c>
      <c r="Y2980" s="268">
        <v>1921.84</v>
      </c>
      <c r="AA2980" s="229" t="s">
        <v>51923</v>
      </c>
      <c r="AB2980" s="230">
        <v>10110.450000000001</v>
      </c>
      <c r="AD2980" s="209" t="s">
        <v>17451</v>
      </c>
      <c r="AE2980" s="210">
        <v>1344.54</v>
      </c>
      <c r="AF2980" s="93"/>
      <c r="AG2980" s="201" t="s">
        <v>14231</v>
      </c>
      <c r="AH2980" s="202">
        <v>255965.72</v>
      </c>
      <c r="AJ2980" s="292"/>
      <c r="AK2980" s="293"/>
      <c r="AM2980" s="273" t="s">
        <v>9773</v>
      </c>
      <c r="AN2980" s="274">
        <v>313980.71000000002</v>
      </c>
      <c r="AP2980" s="233" t="s">
        <v>38186</v>
      </c>
      <c r="AQ2980" s="234">
        <v>46345</v>
      </c>
      <c r="AS2980" s="211" t="s">
        <v>9378</v>
      </c>
      <c r="AT2980" s="212">
        <v>180819.82</v>
      </c>
    </row>
    <row r="2981" spans="5:46" x14ac:dyDescent="0.3">
      <c r="E2981" s="271" t="s">
        <v>43513</v>
      </c>
      <c r="F2981" s="271"/>
      <c r="G2981" s="272">
        <v>357011.71</v>
      </c>
      <c r="I2981" s="227" t="s">
        <v>37495</v>
      </c>
      <c r="J2981" s="227"/>
      <c r="K2981" s="228">
        <v>23198.16</v>
      </c>
      <c r="M2981" s="205" t="s">
        <v>4285</v>
      </c>
      <c r="N2981" s="205"/>
      <c r="O2981" s="206">
        <v>2196</v>
      </c>
      <c r="U2981" s="309" t="s">
        <v>61374</v>
      </c>
      <c r="V2981" s="310">
        <v>3644.84</v>
      </c>
      <c r="X2981" s="267" t="s">
        <v>62568</v>
      </c>
      <c r="Y2981" s="268">
        <v>-211.2</v>
      </c>
      <c r="AA2981" s="229" t="s">
        <v>51924</v>
      </c>
      <c r="AB2981" s="230">
        <v>773.45</v>
      </c>
      <c r="AD2981" s="209" t="s">
        <v>17452</v>
      </c>
      <c r="AE2981" s="210">
        <v>6317</v>
      </c>
      <c r="AF2981" s="93"/>
      <c r="AG2981" s="201" t="s">
        <v>32769</v>
      </c>
      <c r="AH2981" s="202">
        <v>189959.26</v>
      </c>
      <c r="AJ2981" s="292"/>
      <c r="AK2981" s="293"/>
      <c r="AM2981" s="273" t="s">
        <v>9774</v>
      </c>
      <c r="AN2981" s="274">
        <v>380292.72</v>
      </c>
      <c r="AP2981" s="233" t="s">
        <v>38193</v>
      </c>
      <c r="AQ2981" s="234">
        <v>23198.16</v>
      </c>
      <c r="AS2981" s="211" t="s">
        <v>9555</v>
      </c>
      <c r="AT2981" s="212">
        <v>11584</v>
      </c>
    </row>
    <row r="2982" spans="5:46" x14ac:dyDescent="0.3">
      <c r="E2982" s="271" t="s">
        <v>41505</v>
      </c>
      <c r="F2982" s="271"/>
      <c r="G2982" s="272">
        <v>-0.03</v>
      </c>
      <c r="I2982" s="227" t="s">
        <v>37496</v>
      </c>
      <c r="J2982" s="227"/>
      <c r="K2982" s="228">
        <v>3939968</v>
      </c>
      <c r="M2982" s="205" t="s">
        <v>3522</v>
      </c>
      <c r="N2982" s="205"/>
      <c r="O2982" s="206">
        <v>3101</v>
      </c>
      <c r="U2982" s="309" t="s">
        <v>60366</v>
      </c>
      <c r="V2982" s="310">
        <v>18176.099999999999</v>
      </c>
      <c r="X2982" s="267" t="s">
        <v>58464</v>
      </c>
      <c r="Y2982" s="268">
        <v>7285.04</v>
      </c>
      <c r="AA2982" s="229" t="s">
        <v>51925</v>
      </c>
      <c r="AB2982" s="230">
        <v>2194.39</v>
      </c>
      <c r="AD2982" s="209" t="s">
        <v>17453</v>
      </c>
      <c r="AE2982" s="210">
        <v>583.72</v>
      </c>
      <c r="AF2982" s="93"/>
      <c r="AG2982" s="201" t="s">
        <v>14232</v>
      </c>
      <c r="AH2982" s="202">
        <v>32432.080000000002</v>
      </c>
      <c r="AJ2982" s="292"/>
      <c r="AK2982" s="293"/>
      <c r="AM2982" s="273" t="s">
        <v>9775</v>
      </c>
      <c r="AN2982" s="274">
        <v>202705</v>
      </c>
      <c r="AP2982" s="233" t="s">
        <v>38198</v>
      </c>
      <c r="AQ2982" s="234">
        <v>3939968</v>
      </c>
      <c r="AS2982" s="211" t="s">
        <v>9675</v>
      </c>
      <c r="AT2982" s="212">
        <v>40270.720000000001</v>
      </c>
    </row>
    <row r="2983" spans="5:46" x14ac:dyDescent="0.3">
      <c r="E2983" s="271" t="s">
        <v>57043</v>
      </c>
      <c r="F2983" s="271"/>
      <c r="G2983" s="272">
        <v>531460.93000000005</v>
      </c>
      <c r="I2983" s="227" t="s">
        <v>37499</v>
      </c>
      <c r="J2983" s="227"/>
      <c r="K2983" s="228">
        <v>55292</v>
      </c>
      <c r="M2983" s="205" t="s">
        <v>4206</v>
      </c>
      <c r="N2983" s="205"/>
      <c r="O2983" s="206">
        <v>22698</v>
      </c>
      <c r="U2983" s="309" t="s">
        <v>60367</v>
      </c>
      <c r="V2983" s="310">
        <v>1390.36</v>
      </c>
      <c r="X2983" s="267" t="s">
        <v>17668</v>
      </c>
      <c r="Y2983" s="268">
        <v>61768.97</v>
      </c>
      <c r="AA2983" s="229" t="s">
        <v>51926</v>
      </c>
      <c r="AB2983" s="230">
        <v>2444.73</v>
      </c>
      <c r="AD2983" s="209" t="s">
        <v>17454</v>
      </c>
      <c r="AE2983" s="210">
        <v>160</v>
      </c>
      <c r="AF2983" s="93"/>
      <c r="AG2983" s="201" t="s">
        <v>14233</v>
      </c>
      <c r="AH2983" s="202">
        <v>72376.2</v>
      </c>
      <c r="AJ2983" s="292"/>
      <c r="AK2983" s="293"/>
      <c r="AM2983" s="273" t="s">
        <v>9776</v>
      </c>
      <c r="AN2983" s="274">
        <v>8545775.5600000005</v>
      </c>
      <c r="AP2983" s="233" t="s">
        <v>38204</v>
      </c>
      <c r="AQ2983" s="234">
        <v>55292</v>
      </c>
      <c r="AS2983" s="211" t="s">
        <v>9720</v>
      </c>
      <c r="AT2983" s="212">
        <v>8946.5300000000007</v>
      </c>
    </row>
    <row r="2984" spans="5:46" x14ac:dyDescent="0.3">
      <c r="E2984" s="271" t="s">
        <v>43876</v>
      </c>
      <c r="F2984" s="271"/>
      <c r="G2984" s="272">
        <v>114713.57</v>
      </c>
      <c r="I2984" s="227" t="s">
        <v>37500</v>
      </c>
      <c r="J2984" s="227"/>
      <c r="K2984" s="228">
        <v>11714.5</v>
      </c>
      <c r="M2984" s="205" t="s">
        <v>4209</v>
      </c>
      <c r="N2984" s="205"/>
      <c r="O2984" s="206">
        <v>43607.8</v>
      </c>
      <c r="U2984" s="309" t="s">
        <v>60368</v>
      </c>
      <c r="V2984" s="310">
        <v>4410.43</v>
      </c>
      <c r="X2984" s="267" t="s">
        <v>48756</v>
      </c>
      <c r="Y2984" s="268">
        <v>2282.48</v>
      </c>
      <c r="AA2984" s="229" t="s">
        <v>51927</v>
      </c>
      <c r="AB2984" s="230">
        <v>1967.55</v>
      </c>
      <c r="AD2984" s="209" t="s">
        <v>17455</v>
      </c>
      <c r="AE2984" s="210">
        <v>2200</v>
      </c>
      <c r="AF2984" s="93"/>
      <c r="AG2984" s="201" t="s">
        <v>27680</v>
      </c>
      <c r="AH2984" s="202">
        <v>18819.63</v>
      </c>
      <c r="AJ2984" s="292"/>
      <c r="AK2984" s="293"/>
      <c r="AM2984" s="273" t="s">
        <v>9777</v>
      </c>
      <c r="AN2984" s="274">
        <v>533416.94999999995</v>
      </c>
      <c r="AP2984" s="233" t="s">
        <v>38205</v>
      </c>
      <c r="AQ2984" s="234">
        <v>11714.5</v>
      </c>
      <c r="AS2984" s="211" t="s">
        <v>11645</v>
      </c>
      <c r="AT2984" s="212">
        <v>417320.6</v>
      </c>
    </row>
    <row r="2985" spans="5:46" x14ac:dyDescent="0.3">
      <c r="E2985" s="271" t="s">
        <v>60170</v>
      </c>
      <c r="F2985" s="271"/>
      <c r="G2985" s="272">
        <v>1911709.88</v>
      </c>
      <c r="I2985" s="227" t="s">
        <v>37503</v>
      </c>
      <c r="J2985" s="227"/>
      <c r="K2985" s="228">
        <v>21703</v>
      </c>
      <c r="M2985" s="205" t="s">
        <v>4286</v>
      </c>
      <c r="N2985" s="205"/>
      <c r="O2985" s="206">
        <v>556</v>
      </c>
      <c r="U2985" s="309" t="s">
        <v>52294</v>
      </c>
      <c r="V2985" s="310">
        <v>113284.21</v>
      </c>
      <c r="X2985" s="267" t="s">
        <v>51961</v>
      </c>
      <c r="Y2985" s="268">
        <v>16948.18</v>
      </c>
      <c r="AA2985" s="229" t="s">
        <v>33279</v>
      </c>
      <c r="AB2985" s="230">
        <v>112233.78</v>
      </c>
      <c r="AD2985" s="209" t="s">
        <v>17456</v>
      </c>
      <c r="AE2985" s="210">
        <v>225.2</v>
      </c>
      <c r="AF2985" s="93"/>
      <c r="AG2985" s="201" t="s">
        <v>14234</v>
      </c>
      <c r="AH2985" s="202">
        <v>500</v>
      </c>
      <c r="AJ2985" s="292"/>
      <c r="AK2985" s="293"/>
      <c r="AM2985" s="273" t="s">
        <v>9778</v>
      </c>
      <c r="AN2985" s="274">
        <v>5923962.8300000001</v>
      </c>
      <c r="AP2985" s="233" t="s">
        <v>38213</v>
      </c>
      <c r="AQ2985" s="234">
        <v>21703</v>
      </c>
      <c r="AS2985" s="211" t="s">
        <v>9969</v>
      </c>
      <c r="AT2985" s="212">
        <v>1096854.72</v>
      </c>
    </row>
    <row r="2986" spans="5:46" x14ac:dyDescent="0.3">
      <c r="I2986" s="227" t="s">
        <v>37511</v>
      </c>
      <c r="J2986" s="227"/>
      <c r="K2986" s="228">
        <v>27659.32</v>
      </c>
      <c r="M2986" s="205" t="s">
        <v>3523</v>
      </c>
      <c r="N2986" s="205"/>
      <c r="O2986" s="206">
        <v>6858</v>
      </c>
      <c r="U2986" s="309" t="s">
        <v>46878</v>
      </c>
      <c r="V2986" s="310">
        <v>8495.1200000000008</v>
      </c>
      <c r="X2986" s="267" t="s">
        <v>34742</v>
      </c>
      <c r="Y2986" s="268">
        <v>218050.1</v>
      </c>
      <c r="AA2986" s="229" t="s">
        <v>17566</v>
      </c>
      <c r="AB2986" s="230">
        <v>19793.2</v>
      </c>
      <c r="AD2986" s="209" t="s">
        <v>17457</v>
      </c>
      <c r="AE2986" s="210">
        <v>603.51</v>
      </c>
      <c r="AF2986" s="93"/>
      <c r="AG2986" s="201" t="s">
        <v>32770</v>
      </c>
      <c r="AH2986" s="202">
        <v>226.52</v>
      </c>
      <c r="AJ2986" s="292"/>
      <c r="AK2986" s="293"/>
      <c r="AM2986" s="273" t="s">
        <v>9779</v>
      </c>
      <c r="AN2986" s="274">
        <v>108032.93</v>
      </c>
      <c r="AP2986" s="233" t="s">
        <v>38233</v>
      </c>
      <c r="AQ2986" s="234">
        <v>27659.32</v>
      </c>
      <c r="AS2986" s="211" t="s">
        <v>6796</v>
      </c>
      <c r="AT2986" s="212">
        <v>221444.42</v>
      </c>
    </row>
    <row r="2987" spans="5:46" x14ac:dyDescent="0.3">
      <c r="I2987" s="227" t="s">
        <v>37512</v>
      </c>
      <c r="J2987" s="227"/>
      <c r="K2987" s="228">
        <v>10280.530000000001</v>
      </c>
      <c r="M2987" s="205" t="s">
        <v>3524</v>
      </c>
      <c r="N2987" s="205"/>
      <c r="O2987" s="206">
        <v>2823</v>
      </c>
      <c r="U2987" s="309" t="s">
        <v>63127</v>
      </c>
      <c r="V2987" s="310">
        <v>169490</v>
      </c>
      <c r="X2987" s="267" t="s">
        <v>48757</v>
      </c>
      <c r="Y2987" s="268">
        <v>35786.74</v>
      </c>
      <c r="AA2987" s="229" t="s">
        <v>33280</v>
      </c>
      <c r="AB2987" s="230">
        <v>34791.72</v>
      </c>
      <c r="AD2987" s="209" t="s">
        <v>17458</v>
      </c>
      <c r="AE2987" s="210">
        <v>1515.76</v>
      </c>
      <c r="AF2987" s="93"/>
      <c r="AG2987" s="201" t="s">
        <v>14235</v>
      </c>
      <c r="AH2987" s="202">
        <v>-6.74</v>
      </c>
      <c r="AJ2987" s="292"/>
      <c r="AK2987" s="293"/>
      <c r="AM2987" s="273" t="s">
        <v>3676</v>
      </c>
      <c r="AN2987" s="274">
        <v>3225855.12</v>
      </c>
      <c r="AP2987" s="233" t="s">
        <v>38237</v>
      </c>
      <c r="AQ2987" s="234">
        <v>10280.530000000001</v>
      </c>
      <c r="AS2987" s="211" t="s">
        <v>6981</v>
      </c>
      <c r="AT2987" s="212">
        <v>17703</v>
      </c>
    </row>
    <row r="2988" spans="5:46" x14ac:dyDescent="0.3">
      <c r="I2988" s="227" t="s">
        <v>37513</v>
      </c>
      <c r="J2988" s="227"/>
      <c r="K2988" s="228">
        <v>1397.19</v>
      </c>
      <c r="M2988" s="205" t="s">
        <v>3525</v>
      </c>
      <c r="N2988" s="205"/>
      <c r="O2988" s="206">
        <v>168831</v>
      </c>
      <c r="U2988" s="309" t="s">
        <v>40247</v>
      </c>
      <c r="V2988" s="310">
        <v>30867</v>
      </c>
      <c r="X2988" s="267" t="s">
        <v>36126</v>
      </c>
      <c r="Y2988" s="268">
        <v>44964.97</v>
      </c>
      <c r="AA2988" s="229" t="s">
        <v>17567</v>
      </c>
      <c r="AB2988" s="230">
        <v>2718.8</v>
      </c>
      <c r="AD2988" s="209" t="s">
        <v>17459</v>
      </c>
      <c r="AE2988" s="210">
        <v>19046.46</v>
      </c>
      <c r="AF2988" s="93"/>
      <c r="AG2988" s="201" t="s">
        <v>14236</v>
      </c>
      <c r="AH2988" s="202">
        <v>48918</v>
      </c>
      <c r="AJ2988" s="292"/>
      <c r="AK2988" s="293"/>
      <c r="AM2988" s="273" t="s">
        <v>9780</v>
      </c>
      <c r="AN2988" s="274">
        <v>18287844.800000001</v>
      </c>
      <c r="AP2988" s="233" t="s">
        <v>38238</v>
      </c>
      <c r="AQ2988" s="234">
        <v>1397.19</v>
      </c>
      <c r="AS2988" s="211" t="s">
        <v>7474</v>
      </c>
      <c r="AT2988" s="212">
        <v>93796</v>
      </c>
    </row>
    <row r="2989" spans="5:46" x14ac:dyDescent="0.3">
      <c r="I2989" s="227" t="s">
        <v>37514</v>
      </c>
      <c r="J2989" s="227"/>
      <c r="K2989" s="228">
        <v>26400.83</v>
      </c>
      <c r="M2989" s="205" t="s">
        <v>3526</v>
      </c>
      <c r="N2989" s="205"/>
      <c r="O2989" s="206">
        <v>1623.1</v>
      </c>
      <c r="U2989" s="309" t="s">
        <v>66609</v>
      </c>
      <c r="V2989" s="310">
        <v>369444.29</v>
      </c>
      <c r="X2989" s="267" t="s">
        <v>34743</v>
      </c>
      <c r="Y2989" s="268">
        <v>59055.33</v>
      </c>
      <c r="AA2989" s="229" t="s">
        <v>17568</v>
      </c>
      <c r="AB2989" s="230">
        <v>17215</v>
      </c>
      <c r="AD2989" s="209" t="s">
        <v>17460</v>
      </c>
      <c r="AE2989" s="210">
        <v>387.24</v>
      </c>
      <c r="AF2989" s="93"/>
      <c r="AG2989" s="201" t="s">
        <v>14237</v>
      </c>
      <c r="AH2989" s="202">
        <v>17164.98</v>
      </c>
      <c r="AJ2989" s="292"/>
      <c r="AK2989" s="293"/>
      <c r="AM2989" s="273" t="s">
        <v>5862</v>
      </c>
      <c r="AN2989" s="274">
        <v>4833702.2699999996</v>
      </c>
      <c r="AP2989" s="233" t="s">
        <v>38243</v>
      </c>
      <c r="AQ2989" s="234">
        <v>26400.83</v>
      </c>
      <c r="AS2989" s="211" t="s">
        <v>7642</v>
      </c>
      <c r="AT2989" s="212">
        <v>56322</v>
      </c>
    </row>
    <row r="2990" spans="5:46" x14ac:dyDescent="0.3">
      <c r="I2990" s="227" t="s">
        <v>37516</v>
      </c>
      <c r="J2990" s="227"/>
      <c r="K2990" s="228">
        <v>7347</v>
      </c>
      <c r="M2990" s="205" t="s">
        <v>3527</v>
      </c>
      <c r="N2990" s="205"/>
      <c r="O2990" s="206">
        <v>2844</v>
      </c>
      <c r="U2990" s="309" t="s">
        <v>42407</v>
      </c>
      <c r="V2990" s="310">
        <v>8189.44</v>
      </c>
      <c r="X2990" s="267" t="s">
        <v>48758</v>
      </c>
      <c r="Y2990" s="268">
        <v>2708.28</v>
      </c>
      <c r="AA2990" s="229" t="s">
        <v>34723</v>
      </c>
      <c r="AB2990" s="230">
        <v>122000</v>
      </c>
      <c r="AD2990" s="209" t="s">
        <v>17461</v>
      </c>
      <c r="AE2990" s="210">
        <v>640</v>
      </c>
      <c r="AF2990" s="93"/>
      <c r="AG2990" s="201" t="s">
        <v>14238</v>
      </c>
      <c r="AH2990" s="202">
        <v>15671</v>
      </c>
      <c r="AJ2990" s="292"/>
      <c r="AK2990" s="293"/>
      <c r="AM2990" s="273" t="s">
        <v>9781</v>
      </c>
      <c r="AN2990" s="274">
        <v>2729643.9</v>
      </c>
      <c r="AP2990" s="233" t="s">
        <v>38246</v>
      </c>
      <c r="AQ2990" s="234">
        <v>7347</v>
      </c>
      <c r="AS2990" s="211" t="s">
        <v>7878</v>
      </c>
      <c r="AT2990" s="212">
        <v>14057</v>
      </c>
    </row>
    <row r="2991" spans="5:46" x14ac:dyDescent="0.3">
      <c r="I2991" s="227" t="s">
        <v>37517</v>
      </c>
      <c r="J2991" s="227"/>
      <c r="K2991" s="228">
        <v>31201.71</v>
      </c>
      <c r="M2991" s="205" t="s">
        <v>4288</v>
      </c>
      <c r="N2991" s="205"/>
      <c r="O2991" s="206">
        <v>8298</v>
      </c>
      <c r="U2991" s="309" t="s">
        <v>58514</v>
      </c>
      <c r="V2991" s="310">
        <v>-119.5</v>
      </c>
      <c r="X2991" s="267" t="s">
        <v>60279</v>
      </c>
      <c r="Y2991" s="268">
        <v>8271</v>
      </c>
      <c r="AA2991" s="229" t="s">
        <v>38950</v>
      </c>
      <c r="AB2991" s="230">
        <v>25690</v>
      </c>
      <c r="AD2991" s="209" t="s">
        <v>17462</v>
      </c>
      <c r="AE2991" s="210">
        <v>26687.5</v>
      </c>
      <c r="AF2991" s="93"/>
      <c r="AG2991" s="201" t="s">
        <v>32771</v>
      </c>
      <c r="AH2991" s="202">
        <v>20844.11</v>
      </c>
      <c r="AJ2991" s="292"/>
      <c r="AK2991" s="293"/>
      <c r="AM2991" s="273" t="s">
        <v>9782</v>
      </c>
      <c r="AN2991" s="274">
        <v>9307310.6799999997</v>
      </c>
      <c r="AP2991" s="233" t="s">
        <v>38251</v>
      </c>
      <c r="AQ2991" s="234">
        <v>31201.71</v>
      </c>
      <c r="AS2991" s="211" t="s">
        <v>8126</v>
      </c>
      <c r="AT2991" s="212">
        <v>34234.720000000001</v>
      </c>
    </row>
    <row r="2992" spans="5:46" x14ac:dyDescent="0.3">
      <c r="I2992" s="227" t="s">
        <v>37518</v>
      </c>
      <c r="J2992" s="227"/>
      <c r="K2992" s="228">
        <v>10135.14</v>
      </c>
      <c r="M2992" s="205" t="s">
        <v>4293</v>
      </c>
      <c r="N2992" s="205"/>
      <c r="O2992" s="206">
        <v>6423</v>
      </c>
      <c r="U2992" s="309" t="s">
        <v>52314</v>
      </c>
      <c r="V2992" s="310">
        <v>7197.96</v>
      </c>
      <c r="X2992" s="267" t="s">
        <v>51963</v>
      </c>
      <c r="Y2992" s="268">
        <v>9600</v>
      </c>
      <c r="AA2992" s="229" t="s">
        <v>48752</v>
      </c>
      <c r="AB2992" s="230">
        <v>1672.78</v>
      </c>
      <c r="AD2992" s="209" t="s">
        <v>17463</v>
      </c>
      <c r="AE2992" s="210">
        <v>2120.19</v>
      </c>
      <c r="AF2992" s="93"/>
      <c r="AG2992" s="201" t="s">
        <v>32772</v>
      </c>
      <c r="AH2992" s="202">
        <v>11347.89</v>
      </c>
      <c r="AJ2992" s="292"/>
      <c r="AK2992" s="293"/>
      <c r="AM2992" s="273" t="s">
        <v>9783</v>
      </c>
      <c r="AN2992" s="274">
        <v>94726.56</v>
      </c>
      <c r="AP2992" s="233" t="s">
        <v>38253</v>
      </c>
      <c r="AQ2992" s="234">
        <v>10135.14</v>
      </c>
      <c r="AS2992" s="211" t="s">
        <v>8401</v>
      </c>
      <c r="AT2992" s="212">
        <v>124255</v>
      </c>
    </row>
    <row r="2993" spans="9:46" x14ac:dyDescent="0.3">
      <c r="I2993" s="227" t="s">
        <v>37519</v>
      </c>
      <c r="J2993" s="227"/>
      <c r="K2993" s="228">
        <v>56349.88</v>
      </c>
      <c r="M2993" s="205" t="s">
        <v>4294</v>
      </c>
      <c r="N2993" s="205"/>
      <c r="O2993" s="206">
        <v>2859</v>
      </c>
      <c r="U2993" s="309" t="s">
        <v>59573</v>
      </c>
      <c r="V2993" s="310">
        <v>-1648.03</v>
      </c>
      <c r="X2993" s="267" t="s">
        <v>34744</v>
      </c>
      <c r="Y2993" s="268">
        <v>29448.87</v>
      </c>
      <c r="AA2993" s="229" t="s">
        <v>17569</v>
      </c>
      <c r="AB2993" s="230">
        <v>27376.62</v>
      </c>
      <c r="AD2993" s="209" t="s">
        <v>17464</v>
      </c>
      <c r="AE2993" s="210">
        <v>5869.8</v>
      </c>
      <c r="AF2993" s="93"/>
      <c r="AG2993" s="201" t="s">
        <v>27715</v>
      </c>
      <c r="AH2993" s="202">
        <v>20844.11</v>
      </c>
      <c r="AJ2993" s="292"/>
      <c r="AK2993" s="293"/>
      <c r="AM2993" s="273" t="s">
        <v>9784</v>
      </c>
      <c r="AN2993" s="274">
        <v>122693.28</v>
      </c>
      <c r="AP2993" s="233" t="s">
        <v>38258</v>
      </c>
      <c r="AQ2993" s="234">
        <v>56349.88</v>
      </c>
      <c r="AS2993" s="211" t="s">
        <v>8567</v>
      </c>
      <c r="AT2993" s="212">
        <v>65294</v>
      </c>
    </row>
    <row r="2994" spans="9:46" x14ac:dyDescent="0.3">
      <c r="I2994" s="227" t="s">
        <v>37520</v>
      </c>
      <c r="J2994" s="227"/>
      <c r="K2994" s="228">
        <v>8186</v>
      </c>
      <c r="M2994" s="205" t="s">
        <v>4295</v>
      </c>
      <c r="N2994" s="205"/>
      <c r="O2994" s="206">
        <v>3132</v>
      </c>
      <c r="U2994" s="309" t="s">
        <v>63128</v>
      </c>
      <c r="V2994" s="310">
        <v>1140</v>
      </c>
      <c r="X2994" s="267" t="s">
        <v>34745</v>
      </c>
      <c r="Y2994" s="268">
        <v>84814.43</v>
      </c>
      <c r="AA2994" s="229" t="s">
        <v>33281</v>
      </c>
      <c r="AB2994" s="230">
        <v>39999.35</v>
      </c>
      <c r="AD2994" s="209" t="s">
        <v>17465</v>
      </c>
      <c r="AE2994" s="210">
        <v>19990</v>
      </c>
      <c r="AF2994" s="93"/>
      <c r="AG2994" s="201" t="s">
        <v>14239</v>
      </c>
      <c r="AH2994" s="202">
        <v>27018.89</v>
      </c>
      <c r="AJ2994" s="292"/>
      <c r="AK2994" s="293"/>
      <c r="AM2994" s="273" t="s">
        <v>9785</v>
      </c>
      <c r="AN2994" s="274">
        <v>92452.75</v>
      </c>
      <c r="AP2994" s="233" t="s">
        <v>38260</v>
      </c>
      <c r="AQ2994" s="234">
        <v>8186</v>
      </c>
      <c r="AS2994" s="211" t="s">
        <v>8781</v>
      </c>
      <c r="AT2994" s="212">
        <v>8683.7199999999993</v>
      </c>
    </row>
    <row r="2995" spans="9:46" x14ac:dyDescent="0.3">
      <c r="I2995" s="227" t="s">
        <v>37521</v>
      </c>
      <c r="J2995" s="227"/>
      <c r="K2995" s="228">
        <v>19302</v>
      </c>
      <c r="M2995" s="205" t="s">
        <v>3529</v>
      </c>
      <c r="N2995" s="205"/>
      <c r="O2995" s="206">
        <v>9442.1200000000008</v>
      </c>
      <c r="U2995" s="309" t="s">
        <v>36249</v>
      </c>
      <c r="V2995" s="310">
        <v>14250</v>
      </c>
      <c r="X2995" s="267" t="s">
        <v>34746</v>
      </c>
      <c r="Y2995" s="268">
        <v>39324.44</v>
      </c>
      <c r="AA2995" s="229" t="s">
        <v>33282</v>
      </c>
      <c r="AB2995" s="230">
        <v>18968.919999999998</v>
      </c>
      <c r="AD2995" s="209" t="s">
        <v>17466</v>
      </c>
      <c r="AE2995" s="210">
        <v>572.16</v>
      </c>
      <c r="AF2995" s="93"/>
      <c r="AG2995" s="201" t="s">
        <v>14240</v>
      </c>
      <c r="AH2995" s="202">
        <v>13557.59</v>
      </c>
      <c r="AJ2995" s="292"/>
      <c r="AK2995" s="293"/>
      <c r="AM2995" s="273" t="s">
        <v>9786</v>
      </c>
      <c r="AN2995" s="274">
        <v>3225156.32</v>
      </c>
      <c r="AP2995" s="233" t="s">
        <v>38261</v>
      </c>
      <c r="AQ2995" s="234">
        <v>19302</v>
      </c>
      <c r="AS2995" s="211" t="s">
        <v>9066</v>
      </c>
      <c r="AT2995" s="212">
        <v>187883</v>
      </c>
    </row>
    <row r="2996" spans="9:46" x14ac:dyDescent="0.3">
      <c r="I2996" s="227" t="s">
        <v>37522</v>
      </c>
      <c r="J2996" s="227"/>
      <c r="K2996" s="228">
        <v>43616.54</v>
      </c>
      <c r="M2996" s="205" t="s">
        <v>4217</v>
      </c>
      <c r="N2996" s="205"/>
      <c r="O2996" s="206">
        <v>113419</v>
      </c>
      <c r="U2996" s="309" t="s">
        <v>36250</v>
      </c>
      <c r="V2996" s="310">
        <v>1328.98</v>
      </c>
      <c r="X2996" s="267" t="s">
        <v>44594</v>
      </c>
      <c r="Y2996" s="268">
        <v>2287.7199999999998</v>
      </c>
      <c r="AA2996" s="229" t="s">
        <v>40177</v>
      </c>
      <c r="AB2996" s="230">
        <v>1260</v>
      </c>
      <c r="AD2996" s="209" t="s">
        <v>17467</v>
      </c>
      <c r="AE2996" s="210">
        <v>4918</v>
      </c>
      <c r="AF2996" s="93"/>
      <c r="AG2996" s="201" t="s">
        <v>14241</v>
      </c>
      <c r="AH2996" s="202">
        <v>14997.6</v>
      </c>
      <c r="AJ2996" s="292"/>
      <c r="AK2996" s="293"/>
      <c r="AM2996" s="273" t="s">
        <v>9788</v>
      </c>
      <c r="AN2996" s="274">
        <v>2520603.27</v>
      </c>
      <c r="AP2996" s="233" t="s">
        <v>38266</v>
      </c>
      <c r="AQ2996" s="234">
        <v>43616.54</v>
      </c>
      <c r="AS2996" s="211" t="s">
        <v>9379</v>
      </c>
      <c r="AT2996" s="212">
        <v>918202.09</v>
      </c>
    </row>
    <row r="2997" spans="9:46" x14ac:dyDescent="0.3">
      <c r="I2997" s="227" t="s">
        <v>37526</v>
      </c>
      <c r="J2997" s="227"/>
      <c r="K2997" s="228">
        <v>56254.69</v>
      </c>
      <c r="M2997" s="205" t="s">
        <v>3530</v>
      </c>
      <c r="N2997" s="205"/>
      <c r="O2997" s="206">
        <v>21087</v>
      </c>
      <c r="U2997" s="309" t="s">
        <v>36251</v>
      </c>
      <c r="V2997" s="310">
        <v>2970.32</v>
      </c>
      <c r="X2997" s="267" t="s">
        <v>34747</v>
      </c>
      <c r="Y2997" s="268">
        <v>88303.03</v>
      </c>
      <c r="AA2997" s="229" t="s">
        <v>34724</v>
      </c>
      <c r="AB2997" s="230">
        <v>25477</v>
      </c>
      <c r="AD2997" s="209" t="s">
        <v>17468</v>
      </c>
      <c r="AE2997" s="210">
        <v>2051.9</v>
      </c>
      <c r="AF2997" s="93"/>
      <c r="AG2997" s="201" t="s">
        <v>14242</v>
      </c>
      <c r="AH2997" s="202">
        <v>100246.18</v>
      </c>
      <c r="AJ2997" s="292"/>
      <c r="AK2997" s="293"/>
      <c r="AM2997" s="273" t="s">
        <v>9789</v>
      </c>
      <c r="AN2997" s="274">
        <v>1138772.8700000001</v>
      </c>
      <c r="AP2997" s="233" t="s">
        <v>38286</v>
      </c>
      <c r="AQ2997" s="234">
        <v>56254.69</v>
      </c>
      <c r="AS2997" s="211" t="s">
        <v>9676</v>
      </c>
      <c r="AT2997" s="212">
        <v>87197.95</v>
      </c>
    </row>
    <row r="2998" spans="9:46" x14ac:dyDescent="0.3">
      <c r="I2998" s="227" t="s">
        <v>37528</v>
      </c>
      <c r="J2998" s="227"/>
      <c r="K2998" s="228">
        <v>7358</v>
      </c>
      <c r="M2998" s="205" t="s">
        <v>3531</v>
      </c>
      <c r="N2998" s="205"/>
      <c r="O2998" s="206">
        <v>4078</v>
      </c>
      <c r="U2998" s="309" t="s">
        <v>39113</v>
      </c>
      <c r="V2998" s="310">
        <v>189602.16</v>
      </c>
      <c r="X2998" s="267" t="s">
        <v>40178</v>
      </c>
      <c r="Y2998" s="268">
        <v>83315.58</v>
      </c>
      <c r="AA2998" s="229" t="s">
        <v>51928</v>
      </c>
      <c r="AB2998" s="230">
        <v>101165.74</v>
      </c>
      <c r="AD2998" s="209" t="s">
        <v>17469</v>
      </c>
      <c r="AE2998" s="210">
        <v>58419.22</v>
      </c>
      <c r="AF2998" s="93"/>
      <c r="AG2998" s="201" t="s">
        <v>14243</v>
      </c>
      <c r="AH2998" s="202">
        <v>52510.01</v>
      </c>
      <c r="AJ2998" s="292"/>
      <c r="AK2998" s="293"/>
      <c r="AM2998" s="273" t="s">
        <v>9790</v>
      </c>
      <c r="AN2998" s="274">
        <v>22155098.109999999</v>
      </c>
      <c r="AP2998" s="233" t="s">
        <v>38292</v>
      </c>
      <c r="AQ2998" s="234">
        <v>7358</v>
      </c>
      <c r="AS2998" s="211" t="s">
        <v>9721</v>
      </c>
      <c r="AT2998" s="212">
        <v>16768.82</v>
      </c>
    </row>
    <row r="2999" spans="9:46" x14ac:dyDescent="0.3">
      <c r="I2999" s="227" t="s">
        <v>37529</v>
      </c>
      <c r="J2999" s="227"/>
      <c r="K2999" s="228">
        <v>31918.78</v>
      </c>
      <c r="M2999" s="205" t="s">
        <v>4297</v>
      </c>
      <c r="N2999" s="205"/>
      <c r="O2999" s="206">
        <v>3657</v>
      </c>
      <c r="U2999" s="309" t="s">
        <v>33448</v>
      </c>
      <c r="V2999" s="310">
        <v>3228.34</v>
      </c>
      <c r="X2999" s="267" t="s">
        <v>55918</v>
      </c>
      <c r="Y2999" s="268">
        <v>60964.959999999999</v>
      </c>
      <c r="AA2999" s="229" t="s">
        <v>33283</v>
      </c>
      <c r="AB2999" s="230">
        <v>228262.82</v>
      </c>
      <c r="AD2999" s="209" t="s">
        <v>17470</v>
      </c>
      <c r="AE2999" s="210">
        <v>39173.879999999997</v>
      </c>
      <c r="AF2999" s="93"/>
      <c r="AG2999" s="201" t="s">
        <v>14244</v>
      </c>
      <c r="AH2999" s="202">
        <v>39139.32</v>
      </c>
      <c r="AJ2999" s="292"/>
      <c r="AK2999" s="293"/>
      <c r="AM2999" s="273" t="s">
        <v>9791</v>
      </c>
      <c r="AN2999" s="274">
        <v>223142.8</v>
      </c>
      <c r="AP2999" s="233" t="s">
        <v>38295</v>
      </c>
      <c r="AQ2999" s="234">
        <v>31918.78</v>
      </c>
      <c r="AS2999" s="211" t="s">
        <v>11646</v>
      </c>
      <c r="AT2999" s="212">
        <v>36926.93</v>
      </c>
    </row>
    <row r="3000" spans="9:46" x14ac:dyDescent="0.3">
      <c r="I3000" s="227" t="s">
        <v>37532</v>
      </c>
      <c r="J3000" s="227"/>
      <c r="K3000" s="228">
        <v>1112.5999999999999</v>
      </c>
      <c r="M3000" s="205" t="s">
        <v>3532</v>
      </c>
      <c r="N3000" s="205"/>
      <c r="O3000" s="206">
        <v>1000</v>
      </c>
      <c r="U3000" s="309" t="s">
        <v>46881</v>
      </c>
      <c r="V3000" s="310">
        <v>14500.9</v>
      </c>
      <c r="X3000" s="267" t="s">
        <v>36127</v>
      </c>
      <c r="Y3000" s="268">
        <v>32879.620000000003</v>
      </c>
      <c r="AA3000" s="229" t="s">
        <v>33284</v>
      </c>
      <c r="AB3000" s="230">
        <v>101962.34</v>
      </c>
      <c r="AD3000" s="209" t="s">
        <v>17471</v>
      </c>
      <c r="AE3000" s="210">
        <v>1408</v>
      </c>
      <c r="AF3000" s="93"/>
      <c r="AG3000" s="201" t="s">
        <v>14245</v>
      </c>
      <c r="AH3000" s="202">
        <v>16174.97</v>
      </c>
      <c r="AJ3000" s="292"/>
      <c r="AK3000" s="293"/>
      <c r="AM3000" s="273" t="s">
        <v>9792</v>
      </c>
      <c r="AN3000" s="274">
        <v>11655854.92</v>
      </c>
      <c r="AP3000" s="233" t="s">
        <v>38305</v>
      </c>
      <c r="AQ3000" s="234">
        <v>1112.5999999999999</v>
      </c>
      <c r="AS3000" s="211" t="s">
        <v>12258</v>
      </c>
      <c r="AT3000" s="212">
        <v>20121.71</v>
      </c>
    </row>
    <row r="3001" spans="9:46" x14ac:dyDescent="0.3">
      <c r="I3001" s="227" t="s">
        <v>37533</v>
      </c>
      <c r="J3001" s="227"/>
      <c r="K3001" s="228">
        <v>10292</v>
      </c>
      <c r="M3001" s="205" t="s">
        <v>3533</v>
      </c>
      <c r="N3001" s="205"/>
      <c r="O3001" s="206">
        <v>8178.01</v>
      </c>
      <c r="U3001" s="309" t="s">
        <v>52315</v>
      </c>
      <c r="V3001" s="310">
        <v>26737.29</v>
      </c>
      <c r="X3001" s="267" t="s">
        <v>61324</v>
      </c>
      <c r="Y3001" s="268">
        <v>3490</v>
      </c>
      <c r="AA3001" s="229" t="s">
        <v>17571</v>
      </c>
      <c r="AB3001" s="230">
        <v>19989.439999999999</v>
      </c>
      <c r="AD3001" s="209" t="s">
        <v>17472</v>
      </c>
      <c r="AE3001" s="210">
        <v>5108.88</v>
      </c>
      <c r="AF3001" s="93"/>
      <c r="AG3001" s="201" t="s">
        <v>14246</v>
      </c>
      <c r="AH3001" s="202">
        <v>32850.94</v>
      </c>
      <c r="AJ3001" s="292"/>
      <c r="AK3001" s="293"/>
      <c r="AM3001" s="273" t="s">
        <v>9793</v>
      </c>
      <c r="AN3001" s="274">
        <v>3555787.82</v>
      </c>
      <c r="AP3001" s="233" t="s">
        <v>38307</v>
      </c>
      <c r="AQ3001" s="234">
        <v>10292</v>
      </c>
      <c r="AS3001" s="211" t="s">
        <v>11991</v>
      </c>
      <c r="AT3001" s="212">
        <v>423473.02</v>
      </c>
    </row>
    <row r="3002" spans="9:46" x14ac:dyDescent="0.3">
      <c r="I3002" s="227" t="s">
        <v>37538</v>
      </c>
      <c r="J3002" s="227"/>
      <c r="K3002" s="228">
        <v>17459.84</v>
      </c>
      <c r="M3002" s="205" t="s">
        <v>4222</v>
      </c>
      <c r="N3002" s="205"/>
      <c r="O3002" s="206">
        <v>95843.21</v>
      </c>
      <c r="U3002" s="309" t="s">
        <v>33449</v>
      </c>
      <c r="V3002" s="310">
        <v>976.95</v>
      </c>
      <c r="X3002" s="267" t="s">
        <v>42267</v>
      </c>
      <c r="Y3002" s="268">
        <v>523269.3</v>
      </c>
      <c r="AA3002" s="229" t="s">
        <v>48753</v>
      </c>
      <c r="AB3002" s="230">
        <v>36248</v>
      </c>
      <c r="AD3002" s="209" t="s">
        <v>17473</v>
      </c>
      <c r="AE3002" s="210">
        <v>322.79000000000002</v>
      </c>
      <c r="AF3002" s="93"/>
      <c r="AG3002" s="201" t="s">
        <v>14247</v>
      </c>
      <c r="AH3002" s="202">
        <v>13679.29</v>
      </c>
      <c r="AJ3002" s="292"/>
      <c r="AK3002" s="293"/>
      <c r="AM3002" s="273" t="s">
        <v>9794</v>
      </c>
      <c r="AN3002" s="274">
        <v>111848.21</v>
      </c>
      <c r="AP3002" s="233" t="s">
        <v>38320</v>
      </c>
      <c r="AQ3002" s="234">
        <v>17459.84</v>
      </c>
      <c r="AS3002" s="211" t="s">
        <v>9970</v>
      </c>
      <c r="AT3002" s="212">
        <v>2326363.38</v>
      </c>
    </row>
    <row r="3003" spans="9:46" x14ac:dyDescent="0.3">
      <c r="I3003" s="227" t="s">
        <v>37540</v>
      </c>
      <c r="J3003" s="227"/>
      <c r="K3003" s="228">
        <v>19010</v>
      </c>
      <c r="M3003" s="205" t="s">
        <v>3534</v>
      </c>
      <c r="N3003" s="205"/>
      <c r="O3003" s="206">
        <v>7008</v>
      </c>
      <c r="U3003" s="309" t="s">
        <v>49873</v>
      </c>
      <c r="V3003" s="310">
        <v>228354.67</v>
      </c>
      <c r="X3003" s="267" t="s">
        <v>34748</v>
      </c>
      <c r="Y3003" s="268">
        <v>1578428.08</v>
      </c>
      <c r="AA3003" s="229" t="s">
        <v>36124</v>
      </c>
      <c r="AB3003" s="230">
        <v>175923.41</v>
      </c>
      <c r="AD3003" s="209" t="s">
        <v>17474</v>
      </c>
      <c r="AE3003" s="210">
        <v>3500</v>
      </c>
      <c r="AF3003" s="93"/>
      <c r="AG3003" s="201" t="s">
        <v>32773</v>
      </c>
      <c r="AH3003" s="202">
        <v>226064</v>
      </c>
      <c r="AJ3003" s="292"/>
      <c r="AK3003" s="293"/>
      <c r="AM3003" s="273" t="s">
        <v>9795</v>
      </c>
      <c r="AN3003" s="274">
        <v>1710614.07</v>
      </c>
      <c r="AP3003" s="233" t="s">
        <v>38329</v>
      </c>
      <c r="AQ3003" s="234">
        <v>19010</v>
      </c>
      <c r="AS3003" s="211" t="s">
        <v>6797</v>
      </c>
      <c r="AT3003" s="212">
        <v>16825.21</v>
      </c>
    </row>
    <row r="3004" spans="9:46" x14ac:dyDescent="0.3">
      <c r="I3004" s="227" t="s">
        <v>37542</v>
      </c>
      <c r="J3004" s="227"/>
      <c r="K3004" s="228">
        <v>87069.03</v>
      </c>
      <c r="M3004" s="205" t="s">
        <v>3535</v>
      </c>
      <c r="N3004" s="205"/>
      <c r="O3004" s="206">
        <v>15852.38</v>
      </c>
      <c r="U3004" s="309" t="s">
        <v>67574</v>
      </c>
      <c r="V3004" s="310">
        <v>280970.09999999998</v>
      </c>
      <c r="X3004" s="267" t="s">
        <v>40179</v>
      </c>
      <c r="Y3004" s="268">
        <v>3156.89</v>
      </c>
      <c r="AA3004" s="229" t="s">
        <v>42262</v>
      </c>
      <c r="AB3004" s="230">
        <v>5023.29</v>
      </c>
      <c r="AD3004" s="209" t="s">
        <v>17475</v>
      </c>
      <c r="AE3004" s="210">
        <v>7752.89</v>
      </c>
      <c r="AF3004" s="93"/>
      <c r="AG3004" s="201" t="s">
        <v>14248</v>
      </c>
      <c r="AH3004" s="202">
        <v>13557.59</v>
      </c>
      <c r="AJ3004" s="292"/>
      <c r="AK3004" s="293"/>
      <c r="AM3004" s="273" t="s">
        <v>9796</v>
      </c>
      <c r="AN3004" s="274">
        <v>22011161.57</v>
      </c>
      <c r="AP3004" s="233" t="s">
        <v>38336</v>
      </c>
      <c r="AQ3004" s="234">
        <v>87069.03</v>
      </c>
      <c r="AS3004" s="211" t="s">
        <v>7197</v>
      </c>
      <c r="AT3004" s="212">
        <v>773</v>
      </c>
    </row>
    <row r="3005" spans="9:46" x14ac:dyDescent="0.3">
      <c r="I3005" s="227" t="s">
        <v>37543</v>
      </c>
      <c r="J3005" s="227"/>
      <c r="K3005" s="228">
        <v>10437</v>
      </c>
      <c r="M3005" s="205" t="s">
        <v>4299</v>
      </c>
      <c r="N3005" s="205"/>
      <c r="O3005" s="206">
        <v>625.77</v>
      </c>
      <c r="U3005" s="309" t="s">
        <v>63567</v>
      </c>
      <c r="V3005" s="310">
        <v>1070</v>
      </c>
      <c r="X3005" s="267" t="s">
        <v>36129</v>
      </c>
      <c r="Y3005" s="268">
        <v>2120963.98</v>
      </c>
      <c r="AA3005" s="229" t="s">
        <v>42263</v>
      </c>
      <c r="AB3005" s="230">
        <v>384.33</v>
      </c>
      <c r="AD3005" s="209" t="s">
        <v>17476</v>
      </c>
      <c r="AE3005" s="210">
        <v>1384.21</v>
      </c>
      <c r="AF3005" s="93"/>
      <c r="AG3005" s="201" t="s">
        <v>14249</v>
      </c>
      <c r="AH3005" s="202">
        <v>14997.6</v>
      </c>
      <c r="AJ3005" s="292"/>
      <c r="AK3005" s="293"/>
      <c r="AM3005" s="273" t="s">
        <v>9797</v>
      </c>
      <c r="AN3005" s="274">
        <v>76293194.340000004</v>
      </c>
      <c r="AP3005" s="233" t="s">
        <v>38339</v>
      </c>
      <c r="AQ3005" s="234">
        <v>10437</v>
      </c>
      <c r="AS3005" s="211" t="s">
        <v>7475</v>
      </c>
      <c r="AT3005" s="212">
        <v>6474</v>
      </c>
    </row>
    <row r="3006" spans="9:46" x14ac:dyDescent="0.3">
      <c r="I3006" s="227" t="s">
        <v>37544</v>
      </c>
      <c r="J3006" s="227"/>
      <c r="K3006" s="228">
        <v>26576.17</v>
      </c>
      <c r="M3006" s="205" t="s">
        <v>3536</v>
      </c>
      <c r="N3006" s="205"/>
      <c r="O3006" s="206">
        <v>5375</v>
      </c>
      <c r="U3006" s="309" t="s">
        <v>56051</v>
      </c>
      <c r="V3006" s="310">
        <v>187790</v>
      </c>
      <c r="X3006" s="267" t="s">
        <v>62569</v>
      </c>
      <c r="Y3006" s="268">
        <v>-31207.78</v>
      </c>
      <c r="AA3006" s="229" t="s">
        <v>42264</v>
      </c>
      <c r="AB3006" s="230">
        <v>974.51</v>
      </c>
      <c r="AD3006" s="209" t="s">
        <v>17477</v>
      </c>
      <c r="AE3006" s="210">
        <v>2780.19</v>
      </c>
      <c r="AF3006" s="93"/>
      <c r="AG3006" s="201" t="s">
        <v>14250</v>
      </c>
      <c r="AH3006" s="202">
        <v>100246.18</v>
      </c>
      <c r="AJ3006" s="292"/>
      <c r="AK3006" s="293"/>
      <c r="AM3006" s="273" t="s">
        <v>9798</v>
      </c>
      <c r="AN3006" s="274">
        <v>913484.17</v>
      </c>
      <c r="AP3006" s="233" t="s">
        <v>38343</v>
      </c>
      <c r="AQ3006" s="234">
        <v>26576.17</v>
      </c>
      <c r="AS3006" s="211" t="s">
        <v>7643</v>
      </c>
      <c r="AT3006" s="212">
        <v>13939</v>
      </c>
    </row>
    <row r="3007" spans="9:46" x14ac:dyDescent="0.3">
      <c r="I3007" s="227" t="s">
        <v>37546</v>
      </c>
      <c r="J3007" s="227"/>
      <c r="K3007" s="228">
        <v>205989.57</v>
      </c>
      <c r="M3007" s="205" t="s">
        <v>3537</v>
      </c>
      <c r="N3007" s="205"/>
      <c r="O3007" s="206">
        <v>78381.33</v>
      </c>
      <c r="U3007" s="309" t="s">
        <v>56052</v>
      </c>
      <c r="V3007" s="310">
        <v>14365.94</v>
      </c>
      <c r="X3007" s="267" t="s">
        <v>59402</v>
      </c>
      <c r="Y3007" s="268">
        <v>5187820.3</v>
      </c>
      <c r="AA3007" s="229" t="s">
        <v>51929</v>
      </c>
      <c r="AB3007" s="230">
        <v>994.14</v>
      </c>
      <c r="AD3007" s="209" t="s">
        <v>17478</v>
      </c>
      <c r="AE3007" s="210">
        <v>20260.88</v>
      </c>
      <c r="AF3007" s="93"/>
      <c r="AG3007" s="201" t="s">
        <v>14251</v>
      </c>
      <c r="AH3007" s="202">
        <v>52510.01</v>
      </c>
      <c r="AJ3007" s="292"/>
      <c r="AK3007" s="293"/>
      <c r="AM3007" s="273" t="s">
        <v>9799</v>
      </c>
      <c r="AN3007" s="274">
        <v>548453.11</v>
      </c>
      <c r="AP3007" s="233" t="s">
        <v>38357</v>
      </c>
      <c r="AQ3007" s="234">
        <v>205989.57</v>
      </c>
      <c r="AS3007" s="211" t="s">
        <v>7879</v>
      </c>
      <c r="AT3007" s="212">
        <v>1626.9</v>
      </c>
    </row>
    <row r="3008" spans="9:46" x14ac:dyDescent="0.3">
      <c r="I3008" s="227" t="s">
        <v>37547</v>
      </c>
      <c r="J3008" s="227"/>
      <c r="K3008" s="228">
        <v>122736</v>
      </c>
      <c r="M3008" s="205" t="s">
        <v>3538</v>
      </c>
      <c r="N3008" s="205"/>
      <c r="O3008" s="206">
        <v>1035.3</v>
      </c>
      <c r="U3008" s="309" t="s">
        <v>67575</v>
      </c>
      <c r="V3008" s="310">
        <v>262635.90999999997</v>
      </c>
      <c r="X3008" s="267" t="s">
        <v>54975</v>
      </c>
      <c r="Y3008" s="268">
        <v>1180.28</v>
      </c>
      <c r="AA3008" s="229" t="s">
        <v>51930</v>
      </c>
      <c r="AB3008" s="230">
        <v>30.47</v>
      </c>
      <c r="AD3008" s="209" t="s">
        <v>17479</v>
      </c>
      <c r="AE3008" s="210">
        <v>21001.31</v>
      </c>
      <c r="AF3008" s="93"/>
      <c r="AG3008" s="201" t="s">
        <v>14252</v>
      </c>
      <c r="AH3008" s="202">
        <v>39139.32</v>
      </c>
      <c r="AJ3008" s="292"/>
      <c r="AK3008" s="293"/>
      <c r="AM3008" s="273" t="s">
        <v>9800</v>
      </c>
      <c r="AN3008" s="274">
        <v>1312619.69</v>
      </c>
      <c r="AP3008" s="233" t="s">
        <v>38362</v>
      </c>
      <c r="AQ3008" s="234">
        <v>122736</v>
      </c>
      <c r="AS3008" s="211" t="s">
        <v>8568</v>
      </c>
      <c r="AT3008" s="212">
        <v>24126.98</v>
      </c>
    </row>
    <row r="3009" spans="9:46" x14ac:dyDescent="0.3">
      <c r="I3009" s="227" t="s">
        <v>37549</v>
      </c>
      <c r="J3009" s="227"/>
      <c r="K3009" s="228">
        <v>15882</v>
      </c>
      <c r="M3009" s="205" t="s">
        <v>3539</v>
      </c>
      <c r="N3009" s="205"/>
      <c r="O3009" s="206">
        <v>3964</v>
      </c>
      <c r="U3009" s="309" t="s">
        <v>52317</v>
      </c>
      <c r="V3009" s="310">
        <v>22815.81</v>
      </c>
      <c r="X3009" s="267" t="s">
        <v>49755</v>
      </c>
      <c r="Y3009" s="268">
        <v>9340.7000000000007</v>
      </c>
      <c r="AA3009" s="229" t="s">
        <v>49751</v>
      </c>
      <c r="AB3009" s="230">
        <v>12054</v>
      </c>
      <c r="AD3009" s="209" t="s">
        <v>17480</v>
      </c>
      <c r="AE3009" s="210">
        <v>15828.57</v>
      </c>
      <c r="AF3009" s="93"/>
      <c r="AG3009" s="201" t="s">
        <v>14253</v>
      </c>
      <c r="AH3009" s="202">
        <v>16174.97</v>
      </c>
      <c r="AJ3009" s="292"/>
      <c r="AK3009" s="293"/>
      <c r="AM3009" s="273" t="s">
        <v>9801</v>
      </c>
      <c r="AN3009" s="274">
        <v>9860.5400000000009</v>
      </c>
      <c r="AP3009" s="233" t="s">
        <v>38369</v>
      </c>
      <c r="AQ3009" s="234">
        <v>15882</v>
      </c>
      <c r="AS3009" s="211" t="s">
        <v>9067</v>
      </c>
      <c r="AT3009" s="212">
        <v>14067</v>
      </c>
    </row>
    <row r="3010" spans="9:46" x14ac:dyDescent="0.3">
      <c r="I3010" s="227" t="s">
        <v>37551</v>
      </c>
      <c r="J3010" s="227"/>
      <c r="K3010" s="228">
        <v>842200.9</v>
      </c>
      <c r="M3010" s="205" t="s">
        <v>3540</v>
      </c>
      <c r="N3010" s="205"/>
      <c r="O3010" s="206">
        <v>29250</v>
      </c>
      <c r="U3010" s="309" t="s">
        <v>52318</v>
      </c>
      <c r="V3010" s="310">
        <v>16931.91</v>
      </c>
      <c r="X3010" s="267" t="s">
        <v>54976</v>
      </c>
      <c r="Y3010" s="268">
        <v>320.25</v>
      </c>
      <c r="AA3010" s="229" t="s">
        <v>17572</v>
      </c>
      <c r="AB3010" s="230">
        <v>128436</v>
      </c>
      <c r="AD3010" s="209" t="s">
        <v>17481</v>
      </c>
      <c r="AE3010" s="210">
        <v>55753.03</v>
      </c>
      <c r="AF3010" s="93"/>
      <c r="AG3010" s="201" t="s">
        <v>14254</v>
      </c>
      <c r="AH3010" s="202">
        <v>32850.94</v>
      </c>
      <c r="AJ3010" s="292"/>
      <c r="AK3010" s="293"/>
      <c r="AM3010" s="273" t="s">
        <v>9802</v>
      </c>
      <c r="AN3010" s="274">
        <v>2976163.78</v>
      </c>
      <c r="AP3010" s="233" t="s">
        <v>38378</v>
      </c>
      <c r="AQ3010" s="234">
        <v>842200.9</v>
      </c>
      <c r="AS3010" s="211" t="s">
        <v>9380</v>
      </c>
      <c r="AT3010" s="212">
        <v>36862</v>
      </c>
    </row>
    <row r="3011" spans="9:46" x14ac:dyDescent="0.3">
      <c r="I3011" s="227" t="s">
        <v>37554</v>
      </c>
      <c r="J3011" s="227"/>
      <c r="K3011" s="228">
        <v>3558.69</v>
      </c>
      <c r="M3011" s="205" t="s">
        <v>4226</v>
      </c>
      <c r="N3011" s="205"/>
      <c r="O3011" s="206">
        <v>2698.38</v>
      </c>
      <c r="U3011" s="309" t="s">
        <v>52320</v>
      </c>
      <c r="V3011" s="310">
        <v>366423.5</v>
      </c>
      <c r="X3011" s="267" t="s">
        <v>49756</v>
      </c>
      <c r="Y3011" s="268">
        <v>822.31</v>
      </c>
      <c r="AA3011" s="229" t="s">
        <v>46759</v>
      </c>
      <c r="AB3011" s="230">
        <v>6187</v>
      </c>
      <c r="AD3011" s="209" t="s">
        <v>17482</v>
      </c>
      <c r="AE3011" s="210">
        <v>236838.59</v>
      </c>
      <c r="AF3011" s="93"/>
      <c r="AG3011" s="201" t="s">
        <v>14255</v>
      </c>
      <c r="AH3011" s="202">
        <v>13679.29</v>
      </c>
      <c r="AJ3011" s="292"/>
      <c r="AK3011" s="293"/>
      <c r="AM3011" s="273" t="s">
        <v>9803</v>
      </c>
      <c r="AN3011" s="274">
        <v>16840301.609999999</v>
      </c>
      <c r="AP3011" s="233" t="s">
        <v>38385</v>
      </c>
      <c r="AQ3011" s="234">
        <v>3558.69</v>
      </c>
      <c r="AS3011" s="211" t="s">
        <v>9556</v>
      </c>
      <c r="AT3011" s="212">
        <v>2852</v>
      </c>
    </row>
    <row r="3012" spans="9:46" x14ac:dyDescent="0.3">
      <c r="I3012" s="227" t="s">
        <v>37556</v>
      </c>
      <c r="J3012" s="227"/>
      <c r="K3012" s="228">
        <v>56401</v>
      </c>
      <c r="M3012" s="205" t="s">
        <v>3541</v>
      </c>
      <c r="N3012" s="205"/>
      <c r="O3012" s="206">
        <v>12500</v>
      </c>
      <c r="U3012" s="309" t="s">
        <v>52321</v>
      </c>
      <c r="V3012" s="310">
        <v>27830.73</v>
      </c>
      <c r="X3012" s="267" t="s">
        <v>49757</v>
      </c>
      <c r="Y3012" s="268">
        <v>2656.09</v>
      </c>
      <c r="AA3012" s="229" t="s">
        <v>34725</v>
      </c>
      <c r="AB3012" s="230">
        <v>132393.99</v>
      </c>
      <c r="AD3012" s="209" t="s">
        <v>17483</v>
      </c>
      <c r="AE3012" s="210">
        <v>7897.5</v>
      </c>
      <c r="AF3012" s="93"/>
      <c r="AG3012" s="201" t="s">
        <v>27804</v>
      </c>
      <c r="AH3012" s="202">
        <v>226064</v>
      </c>
      <c r="AJ3012" s="292"/>
      <c r="AK3012" s="293"/>
      <c r="AM3012" s="273" t="s">
        <v>9804</v>
      </c>
      <c r="AN3012" s="274">
        <v>5395442.8099999996</v>
      </c>
      <c r="AP3012" s="233" t="s">
        <v>38388</v>
      </c>
      <c r="AQ3012" s="234">
        <v>56401</v>
      </c>
      <c r="AS3012" s="211" t="s">
        <v>11386</v>
      </c>
      <c r="AT3012" s="212">
        <v>5157</v>
      </c>
    </row>
    <row r="3013" spans="9:46" x14ac:dyDescent="0.3">
      <c r="I3013" s="227" t="s">
        <v>37558</v>
      </c>
      <c r="J3013" s="227"/>
      <c r="K3013" s="228">
        <v>10132</v>
      </c>
      <c r="M3013" s="205" t="s">
        <v>4300</v>
      </c>
      <c r="N3013" s="205"/>
      <c r="O3013" s="206">
        <v>3158</v>
      </c>
      <c r="U3013" s="309" t="s">
        <v>52323</v>
      </c>
      <c r="V3013" s="310">
        <v>1704.44</v>
      </c>
      <c r="X3013" s="267" t="s">
        <v>49758</v>
      </c>
      <c r="Y3013" s="268">
        <v>1632.92</v>
      </c>
      <c r="AA3013" s="229" t="s">
        <v>46760</v>
      </c>
      <c r="AB3013" s="230">
        <v>16330.48</v>
      </c>
      <c r="AD3013" s="209" t="s">
        <v>17484</v>
      </c>
      <c r="AE3013" s="210">
        <v>604.19000000000005</v>
      </c>
      <c r="AF3013" s="93"/>
      <c r="AG3013" s="201" t="s">
        <v>32774</v>
      </c>
      <c r="AH3013" s="202">
        <v>243.37</v>
      </c>
      <c r="AJ3013" s="292"/>
      <c r="AK3013" s="293"/>
      <c r="AM3013" s="273" t="s">
        <v>9805</v>
      </c>
      <c r="AN3013" s="274">
        <v>3647170.78</v>
      </c>
      <c r="AP3013" s="233" t="s">
        <v>38390</v>
      </c>
      <c r="AQ3013" s="234">
        <v>10132</v>
      </c>
      <c r="AS3013" s="211" t="s">
        <v>11647</v>
      </c>
      <c r="AT3013" s="212">
        <v>12860.49</v>
      </c>
    </row>
    <row r="3014" spans="9:46" x14ac:dyDescent="0.3">
      <c r="I3014" s="227" t="s">
        <v>37559</v>
      </c>
      <c r="J3014" s="227"/>
      <c r="K3014" s="228">
        <v>43992</v>
      </c>
      <c r="M3014" s="205" t="s">
        <v>3542</v>
      </c>
      <c r="N3014" s="205"/>
      <c r="O3014" s="206">
        <v>18319.32</v>
      </c>
      <c r="U3014" s="309" t="s">
        <v>67576</v>
      </c>
      <c r="V3014" s="310">
        <v>64543.55</v>
      </c>
      <c r="X3014" s="267" t="s">
        <v>51964</v>
      </c>
      <c r="Y3014" s="268">
        <v>59.63</v>
      </c>
      <c r="AA3014" s="229" t="s">
        <v>34726</v>
      </c>
      <c r="AB3014" s="230">
        <v>108092.85</v>
      </c>
      <c r="AD3014" s="209" t="s">
        <v>17485</v>
      </c>
      <c r="AE3014" s="210">
        <v>1712.19</v>
      </c>
      <c r="AF3014" s="93"/>
      <c r="AG3014" s="201" t="s">
        <v>32775</v>
      </c>
      <c r="AH3014" s="202">
        <v>1515.98</v>
      </c>
      <c r="AJ3014" s="292"/>
      <c r="AK3014" s="293"/>
      <c r="AM3014" s="273" t="s">
        <v>9807</v>
      </c>
      <c r="AN3014" s="274">
        <v>222562.37</v>
      </c>
      <c r="AP3014" s="233" t="s">
        <v>38392</v>
      </c>
      <c r="AQ3014" s="234">
        <v>43992</v>
      </c>
      <c r="AS3014" s="211" t="s">
        <v>9971</v>
      </c>
      <c r="AT3014" s="212">
        <v>135563.57999999999</v>
      </c>
    </row>
    <row r="3015" spans="9:46" x14ac:dyDescent="0.3">
      <c r="I3015" s="227" t="s">
        <v>37560</v>
      </c>
      <c r="J3015" s="227"/>
      <c r="K3015" s="228">
        <v>49922</v>
      </c>
      <c r="M3015" s="205" t="s">
        <v>3543</v>
      </c>
      <c r="N3015" s="205"/>
      <c r="O3015" s="206">
        <v>112454.2</v>
      </c>
      <c r="U3015" s="309" t="s">
        <v>52324</v>
      </c>
      <c r="V3015" s="310">
        <v>43144.94</v>
      </c>
      <c r="X3015" s="267" t="s">
        <v>49759</v>
      </c>
      <c r="Y3015" s="268">
        <v>18000</v>
      </c>
      <c r="AA3015" s="229" t="s">
        <v>17573</v>
      </c>
      <c r="AB3015" s="230">
        <v>30641.74</v>
      </c>
      <c r="AD3015" s="209" t="s">
        <v>17486</v>
      </c>
      <c r="AE3015" s="210">
        <v>3610.32</v>
      </c>
      <c r="AF3015" s="93"/>
      <c r="AG3015" s="201" t="s">
        <v>32776</v>
      </c>
      <c r="AH3015" s="202">
        <v>14940.68</v>
      </c>
      <c r="AJ3015" s="292"/>
      <c r="AK3015" s="293"/>
      <c r="AM3015" s="273" t="s">
        <v>9808</v>
      </c>
      <c r="AN3015" s="274">
        <v>5839988.75</v>
      </c>
      <c r="AP3015" s="233" t="s">
        <v>38394</v>
      </c>
      <c r="AQ3015" s="234">
        <v>49922</v>
      </c>
      <c r="AS3015" s="211" t="s">
        <v>7198</v>
      </c>
      <c r="AT3015" s="212">
        <v>342.71</v>
      </c>
    </row>
    <row r="3016" spans="9:46" x14ac:dyDescent="0.3">
      <c r="I3016" s="227" t="s">
        <v>37562</v>
      </c>
      <c r="J3016" s="227"/>
      <c r="K3016" s="228">
        <v>20339</v>
      </c>
      <c r="M3016" s="205" t="s">
        <v>3544</v>
      </c>
      <c r="N3016" s="205"/>
      <c r="O3016" s="206">
        <v>1500</v>
      </c>
      <c r="U3016" s="309" t="s">
        <v>52325</v>
      </c>
      <c r="V3016" s="310">
        <v>13368.04</v>
      </c>
      <c r="X3016" s="267" t="s">
        <v>60072</v>
      </c>
      <c r="Y3016" s="268">
        <v>1500</v>
      </c>
      <c r="AA3016" s="229" t="s">
        <v>34727</v>
      </c>
      <c r="AB3016" s="230">
        <v>38817.31</v>
      </c>
      <c r="AD3016" s="209" t="s">
        <v>17487</v>
      </c>
      <c r="AE3016" s="210">
        <v>206795.84</v>
      </c>
      <c r="AF3016" s="93"/>
      <c r="AG3016" s="201" t="s">
        <v>32777</v>
      </c>
      <c r="AH3016" s="202">
        <v>3580.76</v>
      </c>
      <c r="AJ3016" s="292"/>
      <c r="AK3016" s="293"/>
      <c r="AM3016" s="273" t="s">
        <v>9809</v>
      </c>
      <c r="AN3016" s="274">
        <v>16495075.050000001</v>
      </c>
      <c r="AP3016" s="233" t="s">
        <v>38401</v>
      </c>
      <c r="AQ3016" s="234">
        <v>20339</v>
      </c>
      <c r="AS3016" s="211" t="s">
        <v>7476</v>
      </c>
      <c r="AT3016" s="212">
        <v>16450</v>
      </c>
    </row>
    <row r="3017" spans="9:46" x14ac:dyDescent="0.3">
      <c r="I3017" s="227" t="s">
        <v>37563</v>
      </c>
      <c r="J3017" s="227"/>
      <c r="K3017" s="228">
        <v>11437.81</v>
      </c>
      <c r="M3017" s="205" t="s">
        <v>4304</v>
      </c>
      <c r="N3017" s="205"/>
      <c r="O3017" s="206">
        <v>5190</v>
      </c>
      <c r="U3017" s="309" t="s">
        <v>67577</v>
      </c>
      <c r="V3017" s="310">
        <v>4970.51</v>
      </c>
      <c r="X3017" s="267" t="s">
        <v>58465</v>
      </c>
      <c r="Y3017" s="268">
        <v>1188.24</v>
      </c>
      <c r="AA3017" s="229" t="s">
        <v>34728</v>
      </c>
      <c r="AB3017" s="230">
        <v>18938.16</v>
      </c>
      <c r="AD3017" s="209" t="s">
        <v>17488</v>
      </c>
      <c r="AE3017" s="210">
        <v>15046.86</v>
      </c>
      <c r="AF3017" s="93"/>
      <c r="AG3017" s="201" t="s">
        <v>32778</v>
      </c>
      <c r="AH3017" s="202">
        <v>50755.23</v>
      </c>
      <c r="AJ3017" s="292"/>
      <c r="AK3017" s="293"/>
      <c r="AM3017" s="273" t="s">
        <v>9810</v>
      </c>
      <c r="AN3017" s="274">
        <v>42920868.130000003</v>
      </c>
      <c r="AP3017" s="233" t="s">
        <v>38402</v>
      </c>
      <c r="AQ3017" s="234">
        <v>11437.81</v>
      </c>
      <c r="AS3017" s="211" t="s">
        <v>7880</v>
      </c>
      <c r="AT3017" s="212">
        <v>2305</v>
      </c>
    </row>
    <row r="3018" spans="9:46" x14ac:dyDescent="0.3">
      <c r="I3018" s="227" t="s">
        <v>37564</v>
      </c>
      <c r="J3018" s="227"/>
      <c r="K3018" s="228">
        <v>16714</v>
      </c>
      <c r="M3018" s="205" t="s">
        <v>4305</v>
      </c>
      <c r="N3018" s="205"/>
      <c r="O3018" s="206">
        <v>4377</v>
      </c>
      <c r="U3018" s="309" t="s">
        <v>34966</v>
      </c>
      <c r="V3018" s="310">
        <v>1697232</v>
      </c>
      <c r="X3018" s="267" t="s">
        <v>57317</v>
      </c>
      <c r="Y3018" s="268">
        <v>1888.89</v>
      </c>
      <c r="AA3018" s="229" t="s">
        <v>51931</v>
      </c>
      <c r="AB3018" s="230">
        <v>82424.679999999993</v>
      </c>
      <c r="AD3018" s="209" t="s">
        <v>17489</v>
      </c>
      <c r="AE3018" s="210">
        <v>25471.91</v>
      </c>
      <c r="AF3018" s="93"/>
      <c r="AG3018" s="201" t="s">
        <v>32779</v>
      </c>
      <c r="AH3018" s="202">
        <v>20000</v>
      </c>
      <c r="AJ3018" s="292"/>
      <c r="AK3018" s="293"/>
      <c r="AM3018" s="273" t="s">
        <v>9811</v>
      </c>
      <c r="AN3018" s="274">
        <v>990605.52</v>
      </c>
      <c r="AP3018" s="233" t="s">
        <v>38405</v>
      </c>
      <c r="AQ3018" s="234">
        <v>16714</v>
      </c>
      <c r="AS3018" s="211" t="s">
        <v>8127</v>
      </c>
      <c r="AT3018" s="212">
        <v>5594</v>
      </c>
    </row>
    <row r="3019" spans="9:46" x14ac:dyDescent="0.3">
      <c r="I3019" s="227" t="s">
        <v>37567</v>
      </c>
      <c r="J3019" s="227"/>
      <c r="K3019" s="228">
        <v>10148</v>
      </c>
      <c r="M3019" s="205" t="s">
        <v>3545</v>
      </c>
      <c r="N3019" s="205"/>
      <c r="O3019" s="206">
        <v>9398</v>
      </c>
      <c r="U3019" s="309" t="s">
        <v>34967</v>
      </c>
      <c r="V3019" s="310">
        <v>1663081.61</v>
      </c>
      <c r="X3019" s="267" t="s">
        <v>51965</v>
      </c>
      <c r="Y3019" s="268">
        <v>318.5</v>
      </c>
      <c r="AA3019" s="229" t="s">
        <v>34729</v>
      </c>
      <c r="AB3019" s="230">
        <v>51200.49</v>
      </c>
      <c r="AD3019" s="209" t="s">
        <v>17490</v>
      </c>
      <c r="AE3019" s="210">
        <v>1589.94</v>
      </c>
      <c r="AF3019" s="93"/>
      <c r="AG3019" s="201" t="s">
        <v>32780</v>
      </c>
      <c r="AH3019" s="202">
        <v>67555.47</v>
      </c>
      <c r="AJ3019" s="292"/>
      <c r="AK3019" s="293"/>
      <c r="AM3019" s="273" t="s">
        <v>9812</v>
      </c>
      <c r="AN3019" s="274">
        <v>1125285.54</v>
      </c>
      <c r="AP3019" s="233" t="s">
        <v>38413</v>
      </c>
      <c r="AQ3019" s="234">
        <v>10148</v>
      </c>
      <c r="AS3019" s="211" t="s">
        <v>8569</v>
      </c>
      <c r="AT3019" s="212">
        <v>16661</v>
      </c>
    </row>
    <row r="3020" spans="9:46" x14ac:dyDescent="0.3">
      <c r="I3020" s="227" t="s">
        <v>37568</v>
      </c>
      <c r="J3020" s="227"/>
      <c r="K3020" s="228">
        <v>33829</v>
      </c>
      <c r="M3020" s="205" t="s">
        <v>3546</v>
      </c>
      <c r="N3020" s="205"/>
      <c r="O3020" s="206">
        <v>4021</v>
      </c>
      <c r="U3020" s="309" t="s">
        <v>34968</v>
      </c>
      <c r="V3020" s="310">
        <v>1797753.23</v>
      </c>
      <c r="X3020" s="267" t="s">
        <v>51966</v>
      </c>
      <c r="Y3020" s="268">
        <v>30099.27</v>
      </c>
      <c r="AA3020" s="229" t="s">
        <v>46761</v>
      </c>
      <c r="AB3020" s="230">
        <v>2500</v>
      </c>
      <c r="AD3020" s="209" t="s">
        <v>17491</v>
      </c>
      <c r="AE3020" s="210">
        <v>2925</v>
      </c>
      <c r="AF3020" s="93"/>
      <c r="AG3020" s="201" t="s">
        <v>32781</v>
      </c>
      <c r="AH3020" s="202">
        <v>141646.51</v>
      </c>
      <c r="AJ3020" s="292"/>
      <c r="AK3020" s="293"/>
      <c r="AM3020" s="273" t="s">
        <v>9813</v>
      </c>
      <c r="AN3020" s="274">
        <v>244859.67</v>
      </c>
      <c r="AP3020" s="233" t="s">
        <v>38416</v>
      </c>
      <c r="AQ3020" s="234">
        <v>33829</v>
      </c>
      <c r="AS3020" s="211" t="s">
        <v>8782</v>
      </c>
      <c r="AT3020" s="212">
        <v>1179.18</v>
      </c>
    </row>
    <row r="3021" spans="9:46" x14ac:dyDescent="0.3">
      <c r="I3021" s="227" t="s">
        <v>37569</v>
      </c>
      <c r="J3021" s="227"/>
      <c r="K3021" s="228">
        <v>32936</v>
      </c>
      <c r="M3021" s="205" t="s">
        <v>3547</v>
      </c>
      <c r="N3021" s="205"/>
      <c r="O3021" s="206">
        <v>2631</v>
      </c>
      <c r="U3021" s="309" t="s">
        <v>19587</v>
      </c>
      <c r="V3021" s="310">
        <v>198586.01</v>
      </c>
      <c r="X3021" s="267" t="s">
        <v>49760</v>
      </c>
      <c r="Y3021" s="268">
        <v>19996.8</v>
      </c>
      <c r="AA3021" s="229" t="s">
        <v>46762</v>
      </c>
      <c r="AB3021" s="230">
        <v>1714.86</v>
      </c>
      <c r="AD3021" s="209" t="s">
        <v>17492</v>
      </c>
      <c r="AE3021" s="210">
        <v>1975</v>
      </c>
      <c r="AF3021" s="93"/>
      <c r="AG3021" s="201" t="s">
        <v>27913</v>
      </c>
      <c r="AH3021" s="202">
        <v>243.37</v>
      </c>
      <c r="AJ3021" s="292"/>
      <c r="AK3021" s="293"/>
      <c r="AM3021" s="273" t="s">
        <v>9814</v>
      </c>
      <c r="AN3021" s="274">
        <v>261165.06</v>
      </c>
      <c r="AP3021" s="233" t="s">
        <v>38418</v>
      </c>
      <c r="AQ3021" s="234">
        <v>32936</v>
      </c>
      <c r="AS3021" s="211" t="s">
        <v>9068</v>
      </c>
      <c r="AT3021" s="212">
        <v>19579</v>
      </c>
    </row>
    <row r="3022" spans="9:46" x14ac:dyDescent="0.3">
      <c r="I3022" s="227" t="s">
        <v>37571</v>
      </c>
      <c r="J3022" s="227"/>
      <c r="K3022" s="228">
        <v>27023.21</v>
      </c>
      <c r="M3022" s="205" t="s">
        <v>4228</v>
      </c>
      <c r="N3022" s="205"/>
      <c r="O3022" s="206">
        <v>41603.980000000003</v>
      </c>
      <c r="U3022" s="309" t="s">
        <v>42408</v>
      </c>
      <c r="V3022" s="310">
        <v>453152.19</v>
      </c>
      <c r="X3022" s="267" t="s">
        <v>51967</v>
      </c>
      <c r="Y3022" s="268">
        <v>1819.79</v>
      </c>
      <c r="AA3022" s="229" t="s">
        <v>34730</v>
      </c>
      <c r="AB3022" s="230">
        <v>102986.43</v>
      </c>
      <c r="AD3022" s="209" t="s">
        <v>17493</v>
      </c>
      <c r="AE3022" s="210">
        <v>950</v>
      </c>
      <c r="AF3022" s="93"/>
      <c r="AG3022" s="201" t="s">
        <v>32782</v>
      </c>
      <c r="AH3022" s="202">
        <v>1515.98</v>
      </c>
      <c r="AJ3022" s="292"/>
      <c r="AK3022" s="293"/>
      <c r="AM3022" s="273" t="s">
        <v>9815</v>
      </c>
      <c r="AN3022" s="274">
        <v>371664.4</v>
      </c>
      <c r="AP3022" s="233" t="s">
        <v>38423</v>
      </c>
      <c r="AQ3022" s="234">
        <v>27023.21</v>
      </c>
      <c r="AS3022" s="211" t="s">
        <v>9465</v>
      </c>
      <c r="AT3022" s="212">
        <v>20584.16</v>
      </c>
    </row>
    <row r="3023" spans="9:46" x14ac:dyDescent="0.3">
      <c r="I3023" s="227" t="s">
        <v>37574</v>
      </c>
      <c r="J3023" s="227"/>
      <c r="K3023" s="228">
        <v>24098.16</v>
      </c>
      <c r="M3023" s="205" t="s">
        <v>3548</v>
      </c>
      <c r="N3023" s="205"/>
      <c r="O3023" s="206">
        <v>40725.43</v>
      </c>
      <c r="U3023" s="309" t="s">
        <v>34969</v>
      </c>
      <c r="V3023" s="310">
        <v>408592.48</v>
      </c>
      <c r="X3023" s="267" t="s">
        <v>51968</v>
      </c>
      <c r="Y3023" s="268">
        <v>4377.75</v>
      </c>
      <c r="AA3023" s="229" t="s">
        <v>47871</v>
      </c>
      <c r="AB3023" s="230">
        <v>66464.58</v>
      </c>
      <c r="AD3023" s="209" t="s">
        <v>17494</v>
      </c>
      <c r="AE3023" s="210">
        <v>19711.580000000002</v>
      </c>
      <c r="AF3023" s="93"/>
      <c r="AG3023" s="201" t="s">
        <v>27928</v>
      </c>
      <c r="AH3023" s="202">
        <v>14940.68</v>
      </c>
      <c r="AJ3023" s="292"/>
      <c r="AK3023" s="293"/>
      <c r="AM3023" s="273" t="s">
        <v>9816</v>
      </c>
      <c r="AN3023" s="274">
        <v>280276.65999999997</v>
      </c>
      <c r="AP3023" s="233" t="s">
        <v>38426</v>
      </c>
      <c r="AQ3023" s="234">
        <v>24098.16</v>
      </c>
      <c r="AS3023" s="211" t="s">
        <v>11387</v>
      </c>
      <c r="AT3023" s="212">
        <v>9206</v>
      </c>
    </row>
    <row r="3024" spans="9:46" x14ac:dyDescent="0.3">
      <c r="I3024" s="227" t="s">
        <v>37575</v>
      </c>
      <c r="J3024" s="227"/>
      <c r="K3024" s="228">
        <v>6340.55</v>
      </c>
      <c r="M3024" s="205" t="s">
        <v>4311</v>
      </c>
      <c r="N3024" s="205"/>
      <c r="O3024" s="206">
        <v>2581</v>
      </c>
      <c r="U3024" s="309" t="s">
        <v>59041</v>
      </c>
      <c r="V3024" s="310">
        <v>5946.96</v>
      </c>
      <c r="X3024" s="267" t="s">
        <v>62451</v>
      </c>
      <c r="Y3024" s="268">
        <v>2806.3</v>
      </c>
      <c r="AA3024" s="229" t="s">
        <v>51932</v>
      </c>
      <c r="AB3024" s="230">
        <v>2974.06</v>
      </c>
      <c r="AD3024" s="209" t="s">
        <v>17495</v>
      </c>
      <c r="AE3024" s="210">
        <v>1620</v>
      </c>
      <c r="AF3024" s="93"/>
      <c r="AG3024" s="201" t="s">
        <v>32783</v>
      </c>
      <c r="AH3024" s="202">
        <v>3580.76</v>
      </c>
      <c r="AJ3024" s="292"/>
      <c r="AK3024" s="293"/>
      <c r="AM3024" s="273" t="s">
        <v>9817</v>
      </c>
      <c r="AN3024" s="274">
        <v>348339.24</v>
      </c>
      <c r="AP3024" s="233" t="s">
        <v>38428</v>
      </c>
      <c r="AQ3024" s="234">
        <v>6340.55</v>
      </c>
      <c r="AS3024" s="211" t="s">
        <v>9972</v>
      </c>
      <c r="AT3024" s="212">
        <v>91901.05</v>
      </c>
    </row>
    <row r="3025" spans="9:46" x14ac:dyDescent="0.3">
      <c r="I3025" s="227" t="s">
        <v>37577</v>
      </c>
      <c r="J3025" s="227"/>
      <c r="K3025" s="228">
        <v>5697</v>
      </c>
      <c r="M3025" s="205" t="s">
        <v>4312</v>
      </c>
      <c r="N3025" s="205"/>
      <c r="O3025" s="206">
        <v>5154</v>
      </c>
      <c r="U3025" s="309" t="s">
        <v>46882</v>
      </c>
      <c r="V3025" s="310">
        <v>137319.46</v>
      </c>
      <c r="X3025" s="267" t="s">
        <v>62570</v>
      </c>
      <c r="Y3025" s="268">
        <v>-142.22999999999999</v>
      </c>
      <c r="AA3025" s="229" t="s">
        <v>51933</v>
      </c>
      <c r="AB3025" s="230">
        <v>186.96</v>
      </c>
      <c r="AD3025" s="209" t="s">
        <v>17496</v>
      </c>
      <c r="AE3025" s="210">
        <v>22735.13</v>
      </c>
      <c r="AF3025" s="93"/>
      <c r="AG3025" s="201" t="s">
        <v>27932</v>
      </c>
      <c r="AH3025" s="202">
        <v>50755.23</v>
      </c>
      <c r="AJ3025" s="292"/>
      <c r="AK3025" s="293"/>
      <c r="AM3025" s="273" t="s">
        <v>9818</v>
      </c>
      <c r="AN3025" s="274">
        <v>455212.15</v>
      </c>
      <c r="AP3025" s="233" t="s">
        <v>38433</v>
      </c>
      <c r="AQ3025" s="234">
        <v>5697</v>
      </c>
      <c r="AS3025" s="211" t="s">
        <v>6798</v>
      </c>
      <c r="AT3025" s="212">
        <v>966603</v>
      </c>
    </row>
    <row r="3026" spans="9:46" x14ac:dyDescent="0.3">
      <c r="I3026" s="227" t="s">
        <v>37581</v>
      </c>
      <c r="J3026" s="227"/>
      <c r="K3026" s="228">
        <v>30607</v>
      </c>
      <c r="M3026" s="205" t="s">
        <v>4315</v>
      </c>
      <c r="N3026" s="205"/>
      <c r="O3026" s="206">
        <v>2459</v>
      </c>
      <c r="U3026" s="309" t="s">
        <v>64235</v>
      </c>
      <c r="V3026" s="310">
        <v>28126.799999999999</v>
      </c>
      <c r="X3026" s="267" t="s">
        <v>46773</v>
      </c>
      <c r="Y3026" s="268">
        <v>75777.86</v>
      </c>
      <c r="AA3026" s="229" t="s">
        <v>51934</v>
      </c>
      <c r="AB3026" s="230">
        <v>958.98</v>
      </c>
      <c r="AD3026" s="209" t="s">
        <v>17497</v>
      </c>
      <c r="AE3026" s="210">
        <v>66923.850000000006</v>
      </c>
      <c r="AF3026" s="93"/>
      <c r="AG3026" s="201" t="s">
        <v>27933</v>
      </c>
      <c r="AH3026" s="202">
        <v>20000</v>
      </c>
      <c r="AJ3026" s="292"/>
      <c r="AK3026" s="293"/>
      <c r="AM3026" s="273" t="s">
        <v>9819</v>
      </c>
      <c r="AN3026" s="274">
        <v>114387.42</v>
      </c>
      <c r="AP3026" s="233" t="s">
        <v>38449</v>
      </c>
      <c r="AQ3026" s="234">
        <v>30607</v>
      </c>
      <c r="AS3026" s="211" t="s">
        <v>6982</v>
      </c>
      <c r="AT3026" s="212">
        <v>90168</v>
      </c>
    </row>
    <row r="3027" spans="9:46" x14ac:dyDescent="0.3">
      <c r="I3027" s="227" t="s">
        <v>37582</v>
      </c>
      <c r="J3027" s="227"/>
      <c r="K3027" s="228">
        <v>9987</v>
      </c>
      <c r="M3027" s="205" t="s">
        <v>4230</v>
      </c>
      <c r="N3027" s="205"/>
      <c r="O3027" s="206">
        <v>208986.77</v>
      </c>
      <c r="U3027" s="309" t="s">
        <v>33453</v>
      </c>
      <c r="V3027" s="310">
        <v>254689.85</v>
      </c>
      <c r="X3027" s="267" t="s">
        <v>58466</v>
      </c>
      <c r="Y3027" s="268">
        <v>68189.02</v>
      </c>
      <c r="AA3027" s="229" t="s">
        <v>51935</v>
      </c>
      <c r="AB3027" s="230">
        <v>146.71</v>
      </c>
      <c r="AD3027" s="209" t="s">
        <v>17498</v>
      </c>
      <c r="AE3027" s="210">
        <v>9287.19</v>
      </c>
      <c r="AF3027" s="93"/>
      <c r="AG3027" s="201" t="s">
        <v>27940</v>
      </c>
      <c r="AH3027" s="202">
        <v>67555.47</v>
      </c>
      <c r="AJ3027" s="292"/>
      <c r="AK3027" s="293"/>
      <c r="AM3027" s="273" t="s">
        <v>9820</v>
      </c>
      <c r="AN3027" s="274">
        <v>47885.78</v>
      </c>
      <c r="AP3027" s="233" t="s">
        <v>38450</v>
      </c>
      <c r="AQ3027" s="234">
        <v>9987</v>
      </c>
      <c r="AS3027" s="211" t="s">
        <v>7199</v>
      </c>
      <c r="AT3027" s="212">
        <v>31075</v>
      </c>
    </row>
    <row r="3028" spans="9:46" x14ac:dyDescent="0.3">
      <c r="I3028" s="227" t="s">
        <v>37583</v>
      </c>
      <c r="J3028" s="227"/>
      <c r="K3028" s="228">
        <v>7583</v>
      </c>
      <c r="M3028" s="205" t="s">
        <v>3549</v>
      </c>
      <c r="N3028" s="205"/>
      <c r="O3028" s="206">
        <v>9659</v>
      </c>
      <c r="U3028" s="309" t="s">
        <v>34971</v>
      </c>
      <c r="V3028" s="310">
        <v>837048.55</v>
      </c>
      <c r="X3028" s="267" t="s">
        <v>57318</v>
      </c>
      <c r="Y3028" s="268">
        <v>387.5</v>
      </c>
      <c r="AA3028" s="229" t="s">
        <v>51936</v>
      </c>
      <c r="AB3028" s="230">
        <v>130.77000000000001</v>
      </c>
      <c r="AD3028" s="209" t="s">
        <v>17499</v>
      </c>
      <c r="AE3028" s="210">
        <v>2069.6799999999998</v>
      </c>
      <c r="AF3028" s="93"/>
      <c r="AG3028" s="201" t="s">
        <v>32784</v>
      </c>
      <c r="AH3028" s="202">
        <v>141646.51</v>
      </c>
      <c r="AJ3028" s="292"/>
      <c r="AK3028" s="293"/>
      <c r="AM3028" s="273" t="s">
        <v>9821</v>
      </c>
      <c r="AN3028" s="274">
        <v>152611.41</v>
      </c>
      <c r="AP3028" s="233" t="s">
        <v>38451</v>
      </c>
      <c r="AQ3028" s="234">
        <v>7583</v>
      </c>
      <c r="AS3028" s="211" t="s">
        <v>7477</v>
      </c>
      <c r="AT3028" s="212">
        <v>1152846</v>
      </c>
    </row>
    <row r="3029" spans="9:46" x14ac:dyDescent="0.3">
      <c r="I3029" s="227" t="s">
        <v>37584</v>
      </c>
      <c r="J3029" s="227"/>
      <c r="K3029" s="228">
        <v>3999</v>
      </c>
      <c r="M3029" s="205" t="s">
        <v>4317</v>
      </c>
      <c r="N3029" s="205"/>
      <c r="O3029" s="206">
        <v>11057</v>
      </c>
      <c r="U3029" s="309" t="s">
        <v>59042</v>
      </c>
      <c r="V3029" s="310">
        <v>444.6</v>
      </c>
      <c r="X3029" s="267" t="s">
        <v>58989</v>
      </c>
      <c r="Y3029" s="268">
        <v>5812.5</v>
      </c>
      <c r="AA3029" s="229" t="s">
        <v>51937</v>
      </c>
      <c r="AB3029" s="230">
        <v>2835.58</v>
      </c>
      <c r="AD3029" s="209" t="s">
        <v>17500</v>
      </c>
      <c r="AE3029" s="210">
        <v>3062.98</v>
      </c>
      <c r="AF3029" s="93"/>
      <c r="AG3029" s="201" t="s">
        <v>14256</v>
      </c>
      <c r="AH3029" s="202">
        <v>526.86</v>
      </c>
      <c r="AJ3029" s="292"/>
      <c r="AK3029" s="293"/>
      <c r="AM3029" s="273" t="s">
        <v>9822</v>
      </c>
      <c r="AN3029" s="274">
        <v>422281.58</v>
      </c>
      <c r="AP3029" s="233" t="s">
        <v>38455</v>
      </c>
      <c r="AQ3029" s="234">
        <v>3999</v>
      </c>
      <c r="AS3029" s="211" t="s">
        <v>7644</v>
      </c>
      <c r="AT3029" s="212">
        <v>852602</v>
      </c>
    </row>
    <row r="3030" spans="9:46" x14ac:dyDescent="0.3">
      <c r="I3030" s="227" t="s">
        <v>37585</v>
      </c>
      <c r="J3030" s="227"/>
      <c r="K3030" s="228">
        <v>14162</v>
      </c>
      <c r="M3030" s="205" t="s">
        <v>4318</v>
      </c>
      <c r="N3030" s="205"/>
      <c r="O3030" s="206">
        <v>1183</v>
      </c>
      <c r="U3030" s="309" t="s">
        <v>39114</v>
      </c>
      <c r="V3030" s="310">
        <v>6215575.6399999997</v>
      </c>
      <c r="X3030" s="267" t="s">
        <v>60280</v>
      </c>
      <c r="Y3030" s="268">
        <v>321.8</v>
      </c>
      <c r="AA3030" s="229" t="s">
        <v>51938</v>
      </c>
      <c r="AB3030" s="230">
        <v>464.47</v>
      </c>
      <c r="AD3030" s="209" t="s">
        <v>17501</v>
      </c>
      <c r="AE3030" s="210">
        <v>7136.04</v>
      </c>
      <c r="AF3030" s="93"/>
      <c r="AG3030" s="201" t="s">
        <v>14257</v>
      </c>
      <c r="AH3030" s="202">
        <v>39.75</v>
      </c>
      <c r="AJ3030" s="292"/>
      <c r="AK3030" s="293"/>
      <c r="AM3030" s="273" t="s">
        <v>9823</v>
      </c>
      <c r="AN3030" s="274">
        <v>902357.76</v>
      </c>
      <c r="AP3030" s="233" t="s">
        <v>38458</v>
      </c>
      <c r="AQ3030" s="234">
        <v>14162</v>
      </c>
      <c r="AS3030" s="211" t="s">
        <v>7881</v>
      </c>
      <c r="AT3030" s="212">
        <v>75815</v>
      </c>
    </row>
    <row r="3031" spans="9:46" x14ac:dyDescent="0.3">
      <c r="I3031" s="227" t="s">
        <v>37586</v>
      </c>
      <c r="J3031" s="227"/>
      <c r="K3031" s="228">
        <v>24370.27</v>
      </c>
      <c r="M3031" s="205" t="s">
        <v>4232</v>
      </c>
      <c r="N3031" s="205"/>
      <c r="O3031" s="206">
        <v>52618</v>
      </c>
      <c r="U3031" s="309" t="s">
        <v>67578</v>
      </c>
      <c r="V3031" s="310">
        <v>216874.7</v>
      </c>
      <c r="X3031" s="267" t="s">
        <v>57319</v>
      </c>
      <c r="Y3031" s="268">
        <v>2572.75</v>
      </c>
      <c r="AA3031" s="229" t="s">
        <v>51939</v>
      </c>
      <c r="AB3031" s="230">
        <v>3664.42</v>
      </c>
      <c r="AD3031" s="209" t="s">
        <v>17502</v>
      </c>
      <c r="AE3031" s="210">
        <v>590.14</v>
      </c>
      <c r="AF3031" s="93"/>
      <c r="AG3031" s="201" t="s">
        <v>14258</v>
      </c>
      <c r="AH3031" s="202">
        <v>9.9499999999999993</v>
      </c>
      <c r="AJ3031" s="292"/>
      <c r="AK3031" s="293"/>
      <c r="AM3031" s="273" t="s">
        <v>9824</v>
      </c>
      <c r="AN3031" s="274">
        <v>194884.62</v>
      </c>
      <c r="AP3031" s="233" t="s">
        <v>38460</v>
      </c>
      <c r="AQ3031" s="234">
        <v>24370.27</v>
      </c>
      <c r="AS3031" s="211" t="s">
        <v>8128</v>
      </c>
      <c r="AT3031" s="212">
        <v>169935</v>
      </c>
    </row>
    <row r="3032" spans="9:46" x14ac:dyDescent="0.3">
      <c r="I3032" s="227" t="s">
        <v>37587</v>
      </c>
      <c r="J3032" s="227"/>
      <c r="K3032" s="228">
        <v>7091</v>
      </c>
      <c r="M3032" s="205" t="s">
        <v>3550</v>
      </c>
      <c r="N3032" s="205"/>
      <c r="O3032" s="206">
        <v>17255.47</v>
      </c>
      <c r="U3032" s="309" t="s">
        <v>67579</v>
      </c>
      <c r="V3032" s="310">
        <v>100</v>
      </c>
      <c r="X3032" s="267" t="s">
        <v>58467</v>
      </c>
      <c r="Y3032" s="268">
        <v>32650</v>
      </c>
      <c r="AA3032" s="229" t="s">
        <v>44585</v>
      </c>
      <c r="AB3032" s="230">
        <v>90550</v>
      </c>
      <c r="AD3032" s="209" t="s">
        <v>17503</v>
      </c>
      <c r="AE3032" s="210">
        <v>206795.84</v>
      </c>
      <c r="AF3032" s="93"/>
      <c r="AG3032" s="201" t="s">
        <v>32785</v>
      </c>
      <c r="AH3032" s="202">
        <v>4470</v>
      </c>
      <c r="AJ3032" s="292"/>
      <c r="AK3032" s="293"/>
      <c r="AM3032" s="273" t="s">
        <v>9825</v>
      </c>
      <c r="AN3032" s="274">
        <v>10337960.539999999</v>
      </c>
      <c r="AP3032" s="233" t="s">
        <v>38461</v>
      </c>
      <c r="AQ3032" s="234">
        <v>7091</v>
      </c>
      <c r="AS3032" s="211" t="s">
        <v>8402</v>
      </c>
      <c r="AT3032" s="212">
        <v>554092</v>
      </c>
    </row>
    <row r="3033" spans="9:46" x14ac:dyDescent="0.3">
      <c r="I3033" s="227" t="s">
        <v>37588</v>
      </c>
      <c r="J3033" s="227"/>
      <c r="K3033" s="228">
        <v>71574.36</v>
      </c>
      <c r="M3033" s="205" t="s">
        <v>4233</v>
      </c>
      <c r="N3033" s="205"/>
      <c r="O3033" s="206">
        <v>510812.04</v>
      </c>
      <c r="U3033" s="309" t="s">
        <v>40250</v>
      </c>
      <c r="V3033" s="310">
        <v>286359.40000000002</v>
      </c>
      <c r="X3033" s="267" t="s">
        <v>58468</v>
      </c>
      <c r="Y3033" s="268">
        <v>253050</v>
      </c>
      <c r="AA3033" s="229" t="s">
        <v>44586</v>
      </c>
      <c r="AB3033" s="230">
        <v>6927.09</v>
      </c>
      <c r="AD3033" s="209" t="s">
        <v>17504</v>
      </c>
      <c r="AE3033" s="210">
        <v>15046.86</v>
      </c>
      <c r="AF3033" s="93"/>
      <c r="AG3033" s="201" t="s">
        <v>32786</v>
      </c>
      <c r="AH3033" s="202">
        <v>7066.04</v>
      </c>
      <c r="AJ3033" s="292"/>
      <c r="AK3033" s="293"/>
      <c r="AM3033" s="273" t="s">
        <v>9826</v>
      </c>
      <c r="AN3033" s="274">
        <v>412973.6</v>
      </c>
      <c r="AP3033" s="233" t="s">
        <v>38466</v>
      </c>
      <c r="AQ3033" s="234">
        <v>71574.36</v>
      </c>
      <c r="AS3033" s="211" t="s">
        <v>8570</v>
      </c>
      <c r="AT3033" s="212">
        <v>602125</v>
      </c>
    </row>
    <row r="3034" spans="9:46" x14ac:dyDescent="0.3">
      <c r="I3034" s="227" t="s">
        <v>37590</v>
      </c>
      <c r="J3034" s="227"/>
      <c r="K3034" s="228">
        <v>918982.94</v>
      </c>
      <c r="M3034" s="205" t="s">
        <v>4322</v>
      </c>
      <c r="N3034" s="205"/>
      <c r="O3034" s="206">
        <v>5396</v>
      </c>
      <c r="U3034" s="309" t="s">
        <v>19589</v>
      </c>
      <c r="V3034" s="310">
        <v>1060079.29</v>
      </c>
      <c r="X3034" s="267" t="s">
        <v>58469</v>
      </c>
      <c r="Y3034" s="268">
        <v>1184.22</v>
      </c>
      <c r="AA3034" s="229" t="s">
        <v>17595</v>
      </c>
      <c r="AB3034" s="230">
        <v>1876</v>
      </c>
      <c r="AD3034" s="209" t="s">
        <v>17505</v>
      </c>
      <c r="AE3034" s="210">
        <v>583.72</v>
      </c>
      <c r="AF3034" s="93"/>
      <c r="AG3034" s="201" t="s">
        <v>32787</v>
      </c>
      <c r="AH3034" s="202">
        <v>11585.89</v>
      </c>
      <c r="AJ3034" s="292"/>
      <c r="AK3034" s="293"/>
      <c r="AM3034" s="273" t="s">
        <v>9827</v>
      </c>
      <c r="AN3034" s="274">
        <v>95639213.519999996</v>
      </c>
      <c r="AP3034" s="233" t="s">
        <v>38472</v>
      </c>
      <c r="AQ3034" s="234">
        <v>918982.94</v>
      </c>
      <c r="AS3034" s="211" t="s">
        <v>8783</v>
      </c>
      <c r="AT3034" s="212">
        <v>60889</v>
      </c>
    </row>
    <row r="3035" spans="9:46" x14ac:dyDescent="0.3">
      <c r="I3035" s="227" t="s">
        <v>37592</v>
      </c>
      <c r="J3035" s="227"/>
      <c r="K3035" s="228">
        <v>6263.48</v>
      </c>
      <c r="M3035" s="205" t="s">
        <v>4324</v>
      </c>
      <c r="N3035" s="205"/>
      <c r="O3035" s="206">
        <v>7115</v>
      </c>
      <c r="U3035" s="309" t="s">
        <v>34972</v>
      </c>
      <c r="V3035" s="310">
        <v>1842860.93</v>
      </c>
      <c r="X3035" s="267" t="s">
        <v>46774</v>
      </c>
      <c r="Y3035" s="268">
        <v>33458.92</v>
      </c>
      <c r="AA3035" s="229" t="s">
        <v>44587</v>
      </c>
      <c r="AB3035" s="230">
        <v>2836732.18</v>
      </c>
      <c r="AD3035" s="209" t="s">
        <v>17506</v>
      </c>
      <c r="AE3035" s="210">
        <v>25471.91</v>
      </c>
      <c r="AF3035" s="93"/>
      <c r="AG3035" s="201" t="s">
        <v>32788</v>
      </c>
      <c r="AH3035" s="202">
        <v>3492.98</v>
      </c>
      <c r="AJ3035" s="292"/>
      <c r="AK3035" s="293"/>
      <c r="AM3035" s="273" t="s">
        <v>9828</v>
      </c>
      <c r="AN3035" s="274">
        <v>691835.67</v>
      </c>
      <c r="AP3035" s="233" t="s">
        <v>38476</v>
      </c>
      <c r="AQ3035" s="234">
        <v>6263.48</v>
      </c>
      <c r="AS3035" s="211" t="s">
        <v>9069</v>
      </c>
      <c r="AT3035" s="212">
        <v>313916</v>
      </c>
    </row>
    <row r="3036" spans="9:46" x14ac:dyDescent="0.3">
      <c r="I3036" s="227" t="s">
        <v>37593</v>
      </c>
      <c r="J3036" s="227"/>
      <c r="K3036" s="228">
        <v>7136</v>
      </c>
      <c r="M3036" s="205" t="s">
        <v>4325</v>
      </c>
      <c r="N3036" s="205"/>
      <c r="O3036" s="206">
        <v>8932</v>
      </c>
      <c r="U3036" s="309" t="s">
        <v>34973</v>
      </c>
      <c r="V3036" s="310">
        <v>859040.43</v>
      </c>
      <c r="X3036" s="267" t="s">
        <v>46775</v>
      </c>
      <c r="Y3036" s="268">
        <v>79463.69</v>
      </c>
      <c r="AA3036" s="229" t="s">
        <v>44588</v>
      </c>
      <c r="AB3036" s="230">
        <v>216624.54</v>
      </c>
      <c r="AD3036" s="209" t="s">
        <v>17507</v>
      </c>
      <c r="AE3036" s="210">
        <v>1589.94</v>
      </c>
      <c r="AF3036" s="93"/>
      <c r="AG3036" s="201" t="s">
        <v>32789</v>
      </c>
      <c r="AH3036" s="202">
        <v>1945.89</v>
      </c>
      <c r="AJ3036" s="292"/>
      <c r="AK3036" s="293"/>
      <c r="AM3036" s="273" t="s">
        <v>9829</v>
      </c>
      <c r="AN3036" s="274">
        <v>895986.43</v>
      </c>
      <c r="AP3036" s="233" t="s">
        <v>38477</v>
      </c>
      <c r="AQ3036" s="234">
        <v>7136</v>
      </c>
      <c r="AS3036" s="211" t="s">
        <v>9184</v>
      </c>
      <c r="AT3036" s="212">
        <v>57095</v>
      </c>
    </row>
    <row r="3037" spans="9:46" x14ac:dyDescent="0.3">
      <c r="I3037" s="227" t="s">
        <v>37594</v>
      </c>
      <c r="J3037" s="227"/>
      <c r="K3037" s="228">
        <v>8075</v>
      </c>
      <c r="M3037" s="205" t="s">
        <v>4328</v>
      </c>
      <c r="N3037" s="205"/>
      <c r="O3037" s="206">
        <v>5596</v>
      </c>
      <c r="U3037" s="309" t="s">
        <v>19590</v>
      </c>
      <c r="V3037" s="310">
        <v>80877.649999999994</v>
      </c>
      <c r="X3037" s="267" t="s">
        <v>54977</v>
      </c>
      <c r="Y3037" s="268">
        <v>13227.66</v>
      </c>
      <c r="AA3037" s="229" t="s">
        <v>17629</v>
      </c>
      <c r="AB3037" s="230">
        <v>203894.85</v>
      </c>
      <c r="AD3037" s="209" t="s">
        <v>17508</v>
      </c>
      <c r="AE3037" s="210">
        <v>1795.24</v>
      </c>
      <c r="AF3037" s="93"/>
      <c r="AG3037" s="201" t="s">
        <v>32790</v>
      </c>
      <c r="AH3037" s="202">
        <v>5243.11</v>
      </c>
      <c r="AJ3037" s="292"/>
      <c r="AK3037" s="293"/>
      <c r="AM3037" s="273" t="s">
        <v>9830</v>
      </c>
      <c r="AN3037" s="274">
        <v>594463.81999999995</v>
      </c>
      <c r="AP3037" s="233" t="s">
        <v>38479</v>
      </c>
      <c r="AQ3037" s="234">
        <v>8075</v>
      </c>
      <c r="AS3037" s="211" t="s">
        <v>9381</v>
      </c>
      <c r="AT3037" s="212">
        <v>5738230.5300000003</v>
      </c>
    </row>
    <row r="3038" spans="9:46" x14ac:dyDescent="0.3">
      <c r="I3038" s="227" t="s">
        <v>37597</v>
      </c>
      <c r="J3038" s="227"/>
      <c r="K3038" s="228">
        <v>61854.75</v>
      </c>
      <c r="M3038" s="205" t="s">
        <v>4330</v>
      </c>
      <c r="N3038" s="205"/>
      <c r="O3038" s="206">
        <v>4748</v>
      </c>
      <c r="U3038" s="309" t="s">
        <v>36254</v>
      </c>
      <c r="V3038" s="310">
        <v>10100639.449999999</v>
      </c>
      <c r="X3038" s="267" t="s">
        <v>48759</v>
      </c>
      <c r="Y3038" s="268">
        <v>2419.73</v>
      </c>
      <c r="AA3038" s="229" t="s">
        <v>17630</v>
      </c>
      <c r="AB3038" s="230">
        <v>880</v>
      </c>
      <c r="AD3038" s="209" t="s">
        <v>17509</v>
      </c>
      <c r="AE3038" s="210">
        <v>507.23</v>
      </c>
      <c r="AF3038" s="93"/>
      <c r="AG3038" s="201" t="s">
        <v>32791</v>
      </c>
      <c r="AH3038" s="202">
        <v>5120.74</v>
      </c>
      <c r="AJ3038" s="292"/>
      <c r="AK3038" s="293"/>
      <c r="AM3038" s="273" t="s">
        <v>9831</v>
      </c>
      <c r="AN3038" s="274">
        <v>173971.6</v>
      </c>
      <c r="AP3038" s="233" t="s">
        <v>38490</v>
      </c>
      <c r="AQ3038" s="234">
        <v>61854.75</v>
      </c>
      <c r="AS3038" s="211" t="s">
        <v>9557</v>
      </c>
      <c r="AT3038" s="212">
        <v>167270.12</v>
      </c>
    </row>
    <row r="3039" spans="9:46" x14ac:dyDescent="0.3">
      <c r="I3039" s="227" t="s">
        <v>37598</v>
      </c>
      <c r="J3039" s="227"/>
      <c r="K3039" s="228">
        <v>55361</v>
      </c>
      <c r="M3039" s="205" t="s">
        <v>4332</v>
      </c>
      <c r="N3039" s="205"/>
      <c r="O3039" s="206">
        <v>2837</v>
      </c>
      <c r="U3039" s="309" t="s">
        <v>48848</v>
      </c>
      <c r="V3039" s="310">
        <v>47785.98</v>
      </c>
      <c r="X3039" s="267" t="s">
        <v>44595</v>
      </c>
      <c r="Y3039" s="268">
        <v>137854.39000000001</v>
      </c>
      <c r="AA3039" s="229" t="s">
        <v>33286</v>
      </c>
      <c r="AB3039" s="230">
        <v>2175.2800000000002</v>
      </c>
      <c r="AD3039" s="209" t="s">
        <v>17510</v>
      </c>
      <c r="AE3039" s="210">
        <v>5748.88</v>
      </c>
      <c r="AF3039" s="93"/>
      <c r="AG3039" s="201" t="s">
        <v>32792</v>
      </c>
      <c r="AH3039" s="202">
        <v>2223.39</v>
      </c>
      <c r="AJ3039" s="292"/>
      <c r="AK3039" s="293"/>
      <c r="AM3039" s="273" t="s">
        <v>9832</v>
      </c>
      <c r="AN3039" s="274">
        <v>301141.08</v>
      </c>
      <c r="AP3039" s="233" t="s">
        <v>38494</v>
      </c>
      <c r="AQ3039" s="234">
        <v>55361</v>
      </c>
      <c r="AS3039" s="211" t="s">
        <v>10962</v>
      </c>
      <c r="AT3039" s="212">
        <v>25816.5</v>
      </c>
    </row>
    <row r="3040" spans="9:46" x14ac:dyDescent="0.3">
      <c r="I3040" s="227" t="s">
        <v>37606</v>
      </c>
      <c r="J3040" s="227"/>
      <c r="K3040" s="228">
        <v>26337</v>
      </c>
      <c r="M3040" s="205" t="s">
        <v>4234</v>
      </c>
      <c r="N3040" s="205"/>
      <c r="O3040" s="206">
        <v>16810</v>
      </c>
      <c r="U3040" s="309" t="s">
        <v>66610</v>
      </c>
      <c r="V3040" s="310">
        <v>20138</v>
      </c>
      <c r="X3040" s="267" t="s">
        <v>51969</v>
      </c>
      <c r="Y3040" s="268">
        <v>18239.060000000001</v>
      </c>
      <c r="AA3040" s="229" t="s">
        <v>17632</v>
      </c>
      <c r="AB3040" s="230">
        <v>49735.77</v>
      </c>
      <c r="AD3040" s="209" t="s">
        <v>17511</v>
      </c>
      <c r="AE3040" s="210">
        <v>160</v>
      </c>
      <c r="AF3040" s="93"/>
      <c r="AG3040" s="201" t="s">
        <v>32793</v>
      </c>
      <c r="AH3040" s="202">
        <v>703.95</v>
      </c>
      <c r="AJ3040" s="292"/>
      <c r="AK3040" s="293"/>
      <c r="AM3040" s="273" t="s">
        <v>9833</v>
      </c>
      <c r="AN3040" s="274">
        <v>514489.37</v>
      </c>
      <c r="AP3040" s="233" t="s">
        <v>38524</v>
      </c>
      <c r="AQ3040" s="234">
        <v>26337</v>
      </c>
      <c r="AS3040" s="211" t="s">
        <v>9677</v>
      </c>
      <c r="AT3040" s="212">
        <v>64668.09</v>
      </c>
    </row>
    <row r="3041" spans="9:46" x14ac:dyDescent="0.3">
      <c r="I3041" s="227" t="s">
        <v>37608</v>
      </c>
      <c r="J3041" s="227"/>
      <c r="K3041" s="228">
        <v>30941</v>
      </c>
      <c r="M3041" s="205" t="s">
        <v>4236</v>
      </c>
      <c r="N3041" s="205"/>
      <c r="O3041" s="206">
        <v>4761.96</v>
      </c>
      <c r="U3041" s="309" t="s">
        <v>46883</v>
      </c>
      <c r="V3041" s="310">
        <v>3522.91</v>
      </c>
      <c r="X3041" s="267" t="s">
        <v>60281</v>
      </c>
      <c r="Y3041" s="268">
        <v>5580</v>
      </c>
      <c r="AA3041" s="229" t="s">
        <v>17634</v>
      </c>
      <c r="AB3041" s="230">
        <v>494.12</v>
      </c>
      <c r="AD3041" s="209" t="s">
        <v>17512</v>
      </c>
      <c r="AE3041" s="210">
        <v>322.79000000000002</v>
      </c>
      <c r="AF3041" s="93"/>
      <c r="AG3041" s="201" t="s">
        <v>32794</v>
      </c>
      <c r="AH3041" s="202">
        <v>4953.01</v>
      </c>
      <c r="AJ3041" s="292"/>
      <c r="AK3041" s="293"/>
      <c r="AM3041" s="273" t="s">
        <v>9834</v>
      </c>
      <c r="AN3041" s="274">
        <v>11234669.390000001</v>
      </c>
      <c r="AP3041" s="233" t="s">
        <v>38532</v>
      </c>
      <c r="AQ3041" s="234">
        <v>30941</v>
      </c>
      <c r="AS3041" s="211" t="s">
        <v>9722</v>
      </c>
      <c r="AT3041" s="212">
        <v>20319.37</v>
      </c>
    </row>
    <row r="3042" spans="9:46" x14ac:dyDescent="0.3">
      <c r="I3042" s="227" t="s">
        <v>37609</v>
      </c>
      <c r="J3042" s="227"/>
      <c r="K3042" s="228">
        <v>106675.29</v>
      </c>
      <c r="M3042" s="205" t="s">
        <v>3551</v>
      </c>
      <c r="N3042" s="205"/>
      <c r="O3042" s="206">
        <v>3686</v>
      </c>
      <c r="U3042" s="309" t="s">
        <v>48849</v>
      </c>
      <c r="V3042" s="310">
        <v>150055.62</v>
      </c>
      <c r="X3042" s="267" t="s">
        <v>44597</v>
      </c>
      <c r="Y3042" s="268">
        <v>24199.08</v>
      </c>
      <c r="AA3042" s="229" t="s">
        <v>17635</v>
      </c>
      <c r="AB3042" s="230">
        <v>778.53</v>
      </c>
      <c r="AD3042" s="209" t="s">
        <v>17513</v>
      </c>
      <c r="AE3042" s="210">
        <v>2925</v>
      </c>
      <c r="AF3042" s="93"/>
      <c r="AG3042" s="201" t="s">
        <v>27996</v>
      </c>
      <c r="AH3042" s="202">
        <v>4470</v>
      </c>
      <c r="AJ3042" s="292"/>
      <c r="AK3042" s="293"/>
      <c r="AM3042" s="273" t="s">
        <v>9835</v>
      </c>
      <c r="AN3042" s="274">
        <v>229453.12</v>
      </c>
      <c r="AP3042" s="233" t="s">
        <v>38536</v>
      </c>
      <c r="AQ3042" s="234">
        <v>106675.29</v>
      </c>
      <c r="AS3042" s="211" t="s">
        <v>11648</v>
      </c>
      <c r="AT3042" s="212">
        <v>295592.65999999997</v>
      </c>
    </row>
    <row r="3043" spans="9:46" x14ac:dyDescent="0.3">
      <c r="I3043" s="227" t="s">
        <v>37610</v>
      </c>
      <c r="J3043" s="227"/>
      <c r="K3043" s="228">
        <v>62029.73</v>
      </c>
      <c r="M3043" s="205" t="s">
        <v>4238</v>
      </c>
      <c r="N3043" s="205"/>
      <c r="O3043" s="206">
        <v>10700</v>
      </c>
      <c r="U3043" s="309" t="s">
        <v>52328</v>
      </c>
      <c r="V3043" s="310">
        <v>1786594.52</v>
      </c>
      <c r="X3043" s="267" t="s">
        <v>58470</v>
      </c>
      <c r="Y3043" s="268">
        <v>1063.04</v>
      </c>
      <c r="AA3043" s="229" t="s">
        <v>17636</v>
      </c>
      <c r="AB3043" s="230">
        <v>15326.24</v>
      </c>
      <c r="AD3043" s="209" t="s">
        <v>17514</v>
      </c>
      <c r="AE3043" s="210">
        <v>1975</v>
      </c>
      <c r="AF3043" s="93"/>
      <c r="AG3043" s="201" t="s">
        <v>14259</v>
      </c>
      <c r="AH3043" s="202">
        <v>526.86</v>
      </c>
      <c r="AJ3043" s="292"/>
      <c r="AK3043" s="293"/>
      <c r="AM3043" s="273" t="s">
        <v>9836</v>
      </c>
      <c r="AN3043" s="274">
        <v>122373.13</v>
      </c>
      <c r="AP3043" s="233" t="s">
        <v>38542</v>
      </c>
      <c r="AQ3043" s="234">
        <v>62029.73</v>
      </c>
      <c r="AS3043" s="211" t="s">
        <v>11993</v>
      </c>
      <c r="AT3043" s="212">
        <v>3981788.44</v>
      </c>
    </row>
    <row r="3044" spans="9:46" x14ac:dyDescent="0.3">
      <c r="I3044" s="227" t="s">
        <v>37614</v>
      </c>
      <c r="J3044" s="227"/>
      <c r="K3044" s="228">
        <v>136328.71</v>
      </c>
      <c r="M3044" s="205" t="s">
        <v>3552</v>
      </c>
      <c r="N3044" s="205"/>
      <c r="O3044" s="206">
        <v>93649.8</v>
      </c>
      <c r="U3044" s="309" t="s">
        <v>19592</v>
      </c>
      <c r="V3044" s="310">
        <v>5010129.97</v>
      </c>
      <c r="X3044" s="267" t="s">
        <v>44599</v>
      </c>
      <c r="Y3044" s="268">
        <v>1889.46</v>
      </c>
      <c r="AA3044" s="229" t="s">
        <v>17638</v>
      </c>
      <c r="AB3044" s="230">
        <v>26406.52</v>
      </c>
      <c r="AD3044" s="209" t="s">
        <v>17515</v>
      </c>
      <c r="AE3044" s="210">
        <v>950</v>
      </c>
      <c r="AF3044" s="93"/>
      <c r="AG3044" s="201" t="s">
        <v>32795</v>
      </c>
      <c r="AH3044" s="202">
        <v>7066.04</v>
      </c>
      <c r="AJ3044" s="292"/>
      <c r="AK3044" s="293"/>
      <c r="AM3044" s="273" t="s">
        <v>9837</v>
      </c>
      <c r="AN3044" s="274">
        <v>52519772.009999998</v>
      </c>
      <c r="AP3044" s="233" t="s">
        <v>38556</v>
      </c>
      <c r="AQ3044" s="234">
        <v>136328.71</v>
      </c>
      <c r="AS3044" s="211" t="s">
        <v>9973</v>
      </c>
      <c r="AT3044" s="212">
        <v>15220846.710000001</v>
      </c>
    </row>
    <row r="3045" spans="9:46" x14ac:dyDescent="0.3">
      <c r="I3045" s="227" t="s">
        <v>37616</v>
      </c>
      <c r="J3045" s="227"/>
      <c r="K3045" s="228">
        <v>32825.03</v>
      </c>
      <c r="M3045" s="205" t="s">
        <v>3553</v>
      </c>
      <c r="N3045" s="205"/>
      <c r="O3045" s="206">
        <v>2331</v>
      </c>
      <c r="U3045" s="309" t="s">
        <v>58856</v>
      </c>
      <c r="V3045" s="310">
        <v>669472.22</v>
      </c>
      <c r="X3045" s="267" t="s">
        <v>44600</v>
      </c>
      <c r="Y3045" s="268">
        <v>4891.51</v>
      </c>
      <c r="AA3045" s="229" t="s">
        <v>17639</v>
      </c>
      <c r="AB3045" s="230">
        <v>133.81</v>
      </c>
      <c r="AD3045" s="209" t="s">
        <v>17516</v>
      </c>
      <c r="AE3045" s="210">
        <v>30187.5</v>
      </c>
      <c r="AF3045" s="93"/>
      <c r="AG3045" s="201" t="s">
        <v>27998</v>
      </c>
      <c r="AH3045" s="202">
        <v>11585.89</v>
      </c>
      <c r="AJ3045" s="292"/>
      <c r="AK3045" s="293"/>
      <c r="AM3045" s="273" t="s">
        <v>9838</v>
      </c>
      <c r="AN3045" s="274">
        <v>630046.51</v>
      </c>
      <c r="AP3045" s="233" t="s">
        <v>38563</v>
      </c>
      <c r="AQ3045" s="234">
        <v>32825.03</v>
      </c>
      <c r="AS3045" s="211" t="s">
        <v>6799</v>
      </c>
      <c r="AT3045" s="212">
        <v>8852.61</v>
      </c>
    </row>
    <row r="3046" spans="9:46" x14ac:dyDescent="0.3">
      <c r="I3046" s="227" t="s">
        <v>37617</v>
      </c>
      <c r="J3046" s="227"/>
      <c r="K3046" s="228">
        <v>39210.92</v>
      </c>
      <c r="M3046" s="205" t="s">
        <v>3554</v>
      </c>
      <c r="N3046" s="205"/>
      <c r="O3046" s="206">
        <v>4500</v>
      </c>
      <c r="U3046" s="309" t="s">
        <v>67580</v>
      </c>
      <c r="V3046" s="310">
        <v>9542.5</v>
      </c>
      <c r="X3046" s="267" t="s">
        <v>44601</v>
      </c>
      <c r="Y3046" s="268">
        <v>5040.0200000000004</v>
      </c>
      <c r="AA3046" s="229" t="s">
        <v>34734</v>
      </c>
      <c r="AB3046" s="230">
        <v>164974.34</v>
      </c>
      <c r="AD3046" s="209" t="s">
        <v>17517</v>
      </c>
      <c r="AE3046" s="210">
        <v>2200</v>
      </c>
      <c r="AF3046" s="93"/>
      <c r="AG3046" s="201" t="s">
        <v>27999</v>
      </c>
      <c r="AH3046" s="202">
        <v>3492.98</v>
      </c>
      <c r="AJ3046" s="292"/>
      <c r="AK3046" s="293"/>
      <c r="AM3046" s="273" t="s">
        <v>9839</v>
      </c>
      <c r="AN3046" s="274">
        <v>540740.11</v>
      </c>
      <c r="AP3046" s="233" t="s">
        <v>38568</v>
      </c>
      <c r="AQ3046" s="234">
        <v>39210.92</v>
      </c>
      <c r="AS3046" s="211" t="s">
        <v>7478</v>
      </c>
      <c r="AT3046" s="212">
        <v>76903</v>
      </c>
    </row>
    <row r="3047" spans="9:46" x14ac:dyDescent="0.3">
      <c r="I3047" s="227" t="s">
        <v>37618</v>
      </c>
      <c r="J3047" s="227"/>
      <c r="K3047" s="228">
        <v>115865.12</v>
      </c>
      <c r="M3047" s="205" t="s">
        <v>4242</v>
      </c>
      <c r="N3047" s="205"/>
      <c r="O3047" s="206">
        <v>42709</v>
      </c>
      <c r="U3047" s="309" t="s">
        <v>48850</v>
      </c>
      <c r="V3047" s="310">
        <v>6687.05</v>
      </c>
      <c r="X3047" s="267" t="s">
        <v>48760</v>
      </c>
      <c r="Y3047" s="268">
        <v>134</v>
      </c>
      <c r="AA3047" s="229" t="s">
        <v>34735</v>
      </c>
      <c r="AB3047" s="230">
        <v>232.2</v>
      </c>
      <c r="AD3047" s="209" t="s">
        <v>17518</v>
      </c>
      <c r="AE3047" s="210">
        <v>64753.47</v>
      </c>
      <c r="AF3047" s="93"/>
      <c r="AG3047" s="201" t="s">
        <v>14260</v>
      </c>
      <c r="AH3047" s="202">
        <v>1985.64</v>
      </c>
      <c r="AJ3047" s="292"/>
      <c r="AK3047" s="293"/>
      <c r="AM3047" s="273" t="s">
        <v>9840</v>
      </c>
      <c r="AN3047" s="274">
        <v>561633.56000000006</v>
      </c>
      <c r="AP3047" s="233" t="s">
        <v>38573</v>
      </c>
      <c r="AQ3047" s="234">
        <v>115865.12</v>
      </c>
      <c r="AS3047" s="211" t="s">
        <v>7882</v>
      </c>
      <c r="AT3047" s="212">
        <v>2170</v>
      </c>
    </row>
    <row r="3048" spans="9:46" x14ac:dyDescent="0.3">
      <c r="I3048" s="227" t="s">
        <v>37619</v>
      </c>
      <c r="J3048" s="227"/>
      <c r="K3048" s="228">
        <v>78887</v>
      </c>
      <c r="M3048" s="205" t="s">
        <v>3555</v>
      </c>
      <c r="N3048" s="205"/>
      <c r="O3048" s="206">
        <v>2950.86</v>
      </c>
      <c r="U3048" s="309" t="s">
        <v>42409</v>
      </c>
      <c r="V3048" s="310">
        <v>3627106.33</v>
      </c>
      <c r="X3048" s="267" t="s">
        <v>51970</v>
      </c>
      <c r="Y3048" s="268">
        <v>1182.3599999999999</v>
      </c>
      <c r="AA3048" s="229" t="s">
        <v>17641</v>
      </c>
      <c r="AB3048" s="230">
        <v>1500</v>
      </c>
      <c r="AD3048" s="209" t="s">
        <v>17519</v>
      </c>
      <c r="AE3048" s="210">
        <v>28155.5</v>
      </c>
      <c r="AF3048" s="93"/>
      <c r="AG3048" s="201" t="s">
        <v>14261</v>
      </c>
      <c r="AH3048" s="202">
        <v>5253.06</v>
      </c>
      <c r="AJ3048" s="292"/>
      <c r="AK3048" s="293"/>
      <c r="AM3048" s="273" t="s">
        <v>9841</v>
      </c>
      <c r="AN3048" s="274">
        <v>143563.74</v>
      </c>
      <c r="AP3048" s="233" t="s">
        <v>38575</v>
      </c>
      <c r="AQ3048" s="234">
        <v>78887</v>
      </c>
      <c r="AS3048" s="211" t="s">
        <v>8403</v>
      </c>
      <c r="AT3048" s="212">
        <v>14081.82</v>
      </c>
    </row>
    <row r="3049" spans="9:46" x14ac:dyDescent="0.3">
      <c r="I3049" s="227" t="s">
        <v>37620</v>
      </c>
      <c r="J3049" s="227"/>
      <c r="K3049" s="228">
        <v>200737.85</v>
      </c>
      <c r="M3049" s="205" t="s">
        <v>4338</v>
      </c>
      <c r="N3049" s="205"/>
      <c r="O3049" s="206">
        <v>10871</v>
      </c>
      <c r="U3049" s="309" t="s">
        <v>66612</v>
      </c>
      <c r="V3049" s="310">
        <v>3460.81</v>
      </c>
      <c r="X3049" s="267" t="s">
        <v>64099</v>
      </c>
      <c r="Y3049" s="268">
        <v>4705.55</v>
      </c>
      <c r="AA3049" s="229" t="s">
        <v>17643</v>
      </c>
      <c r="AB3049" s="230">
        <v>182.68</v>
      </c>
      <c r="AD3049" s="209" t="s">
        <v>17520</v>
      </c>
      <c r="AE3049" s="210">
        <v>22613.43</v>
      </c>
      <c r="AF3049" s="93"/>
      <c r="AG3049" s="201" t="s">
        <v>28002</v>
      </c>
      <c r="AH3049" s="202">
        <v>5120.74</v>
      </c>
      <c r="AJ3049" s="292"/>
      <c r="AK3049" s="293"/>
      <c r="AM3049" s="273" t="s">
        <v>9842</v>
      </c>
      <c r="AN3049" s="274">
        <v>1021195.73</v>
      </c>
      <c r="AP3049" s="233" t="s">
        <v>38579</v>
      </c>
      <c r="AQ3049" s="234">
        <v>200737.85</v>
      </c>
      <c r="AS3049" s="211" t="s">
        <v>8571</v>
      </c>
      <c r="AT3049" s="212">
        <v>19653</v>
      </c>
    </row>
    <row r="3050" spans="9:46" x14ac:dyDescent="0.3">
      <c r="I3050" s="227" t="s">
        <v>37626</v>
      </c>
      <c r="J3050" s="227"/>
      <c r="K3050" s="228">
        <v>37803.79</v>
      </c>
      <c r="M3050" s="205" t="s">
        <v>4339</v>
      </c>
      <c r="N3050" s="205"/>
      <c r="O3050" s="206">
        <v>4691</v>
      </c>
      <c r="U3050" s="309" t="s">
        <v>67581</v>
      </c>
      <c r="V3050" s="310">
        <v>162.91999999999999</v>
      </c>
      <c r="X3050" s="267" t="s">
        <v>61192</v>
      </c>
      <c r="Y3050" s="268">
        <v>39897.81</v>
      </c>
      <c r="AA3050" s="229" t="s">
        <v>17644</v>
      </c>
      <c r="AB3050" s="230">
        <v>35717.08</v>
      </c>
      <c r="AD3050" s="209" t="s">
        <v>17521</v>
      </c>
      <c r="AE3050" s="210">
        <v>46684.639999999999</v>
      </c>
      <c r="AF3050" s="93"/>
      <c r="AG3050" s="201" t="s">
        <v>28007</v>
      </c>
      <c r="AH3050" s="202">
        <v>2223.39</v>
      </c>
      <c r="AJ3050" s="292"/>
      <c r="AK3050" s="293"/>
      <c r="AM3050" s="273" t="s">
        <v>9843</v>
      </c>
      <c r="AN3050" s="274">
        <v>1011417.56</v>
      </c>
      <c r="AP3050" s="233" t="s">
        <v>38598</v>
      </c>
      <c r="AQ3050" s="234">
        <v>37803.79</v>
      </c>
      <c r="AS3050" s="211" t="s">
        <v>8784</v>
      </c>
      <c r="AT3050" s="212">
        <v>2000</v>
      </c>
    </row>
    <row r="3051" spans="9:46" x14ac:dyDescent="0.3">
      <c r="I3051" s="227" t="s">
        <v>37627</v>
      </c>
      <c r="J3051" s="227"/>
      <c r="K3051" s="228">
        <v>22665</v>
      </c>
      <c r="M3051" s="205" t="s">
        <v>4340</v>
      </c>
      <c r="N3051" s="205"/>
      <c r="O3051" s="206">
        <v>1668</v>
      </c>
      <c r="U3051" s="309" t="s">
        <v>67582</v>
      </c>
      <c r="V3051" s="310">
        <v>7709.67</v>
      </c>
      <c r="X3051" s="267" t="s">
        <v>57320</v>
      </c>
      <c r="Y3051" s="268">
        <v>6530.09</v>
      </c>
      <c r="AA3051" s="229" t="s">
        <v>17645</v>
      </c>
      <c r="AB3051" s="230">
        <v>2399.9299999999998</v>
      </c>
      <c r="AD3051" s="209" t="s">
        <v>17522</v>
      </c>
      <c r="AE3051" s="210">
        <v>1620</v>
      </c>
      <c r="AF3051" s="93"/>
      <c r="AG3051" s="201" t="s">
        <v>28008</v>
      </c>
      <c r="AH3051" s="202">
        <v>703.95</v>
      </c>
      <c r="AJ3051" s="292"/>
      <c r="AK3051" s="293"/>
      <c r="AM3051" s="273" t="s">
        <v>9844</v>
      </c>
      <c r="AN3051" s="274">
        <v>8024798.9100000001</v>
      </c>
      <c r="AP3051" s="233" t="s">
        <v>38600</v>
      </c>
      <c r="AQ3051" s="234">
        <v>22665</v>
      </c>
      <c r="AS3051" s="211" t="s">
        <v>9070</v>
      </c>
      <c r="AT3051" s="212">
        <v>4393.8500000000004</v>
      </c>
    </row>
    <row r="3052" spans="9:46" x14ac:dyDescent="0.3">
      <c r="I3052" s="227" t="s">
        <v>37628</v>
      </c>
      <c r="J3052" s="227"/>
      <c r="K3052" s="228">
        <v>473987</v>
      </c>
      <c r="M3052" s="205" t="s">
        <v>4342</v>
      </c>
      <c r="N3052" s="205"/>
      <c r="O3052" s="206">
        <v>5069</v>
      </c>
      <c r="U3052" s="309" t="s">
        <v>61377</v>
      </c>
      <c r="V3052" s="310">
        <v>38525.279999999999</v>
      </c>
      <c r="X3052" s="267" t="s">
        <v>57321</v>
      </c>
      <c r="Y3052" s="268">
        <v>2853.41</v>
      </c>
      <c r="AA3052" s="229" t="s">
        <v>17646</v>
      </c>
      <c r="AB3052" s="230">
        <v>17224.68</v>
      </c>
      <c r="AD3052" s="209" t="s">
        <v>17523</v>
      </c>
      <c r="AE3052" s="210">
        <v>2051.9</v>
      </c>
      <c r="AF3052" s="93"/>
      <c r="AG3052" s="201" t="s">
        <v>28013</v>
      </c>
      <c r="AH3052" s="202">
        <v>4953.01</v>
      </c>
      <c r="AJ3052" s="292"/>
      <c r="AK3052" s="293"/>
      <c r="AM3052" s="273" t="s">
        <v>9845</v>
      </c>
      <c r="AN3052" s="274">
        <v>222691.26</v>
      </c>
      <c r="AP3052" s="233" t="s">
        <v>38604</v>
      </c>
      <c r="AQ3052" s="234">
        <v>473987</v>
      </c>
      <c r="AS3052" s="211" t="s">
        <v>10530</v>
      </c>
      <c r="AT3052" s="212">
        <v>76513.73</v>
      </c>
    </row>
    <row r="3053" spans="9:46" x14ac:dyDescent="0.3">
      <c r="I3053" s="227" t="s">
        <v>37629</v>
      </c>
      <c r="J3053" s="227"/>
      <c r="K3053" s="228">
        <v>20123.099999999999</v>
      </c>
      <c r="M3053" s="205" t="s">
        <v>3556</v>
      </c>
      <c r="N3053" s="205"/>
      <c r="O3053" s="206">
        <v>2281</v>
      </c>
      <c r="U3053" s="309" t="s">
        <v>67583</v>
      </c>
      <c r="V3053" s="310">
        <v>7535.56</v>
      </c>
      <c r="X3053" s="267" t="s">
        <v>58471</v>
      </c>
      <c r="Y3053" s="268">
        <v>1303.0899999999999</v>
      </c>
      <c r="AA3053" s="229" t="s">
        <v>17648</v>
      </c>
      <c r="AB3053" s="230">
        <v>10664</v>
      </c>
      <c r="AD3053" s="209" t="s">
        <v>17524</v>
      </c>
      <c r="AE3053" s="210">
        <v>43736.44</v>
      </c>
      <c r="AF3053" s="93"/>
      <c r="AG3053" s="201" t="s">
        <v>32796</v>
      </c>
      <c r="AH3053" s="202">
        <v>713.43</v>
      </c>
      <c r="AJ3053" s="292"/>
      <c r="AK3053" s="293"/>
      <c r="AM3053" s="273" t="s">
        <v>9846</v>
      </c>
      <c r="AN3053" s="274">
        <v>194407.29</v>
      </c>
      <c r="AP3053" s="233" t="s">
        <v>38606</v>
      </c>
      <c r="AQ3053" s="234">
        <v>20123.099999999999</v>
      </c>
      <c r="AS3053" s="211" t="s">
        <v>10695</v>
      </c>
      <c r="AT3053" s="212">
        <v>4805</v>
      </c>
    </row>
    <row r="3054" spans="9:46" x14ac:dyDescent="0.3">
      <c r="I3054" s="227" t="s">
        <v>37631</v>
      </c>
      <c r="J3054" s="227"/>
      <c r="K3054" s="228">
        <v>128349.59</v>
      </c>
      <c r="M3054" s="205" t="s">
        <v>4343</v>
      </c>
      <c r="N3054" s="205"/>
      <c r="O3054" s="206">
        <v>1818</v>
      </c>
      <c r="U3054" s="309" t="s">
        <v>61378</v>
      </c>
      <c r="V3054" s="310">
        <v>5748.86</v>
      </c>
      <c r="X3054" s="267" t="s">
        <v>57322</v>
      </c>
      <c r="Y3054" s="268">
        <v>41016.5</v>
      </c>
      <c r="AA3054" s="229" t="s">
        <v>17650</v>
      </c>
      <c r="AB3054" s="230">
        <v>7033.44</v>
      </c>
      <c r="AD3054" s="209" t="s">
        <v>17525</v>
      </c>
      <c r="AE3054" s="210">
        <v>170132.05</v>
      </c>
      <c r="AF3054" s="93"/>
      <c r="AG3054" s="201" t="s">
        <v>32797</v>
      </c>
      <c r="AH3054" s="202">
        <v>54.56</v>
      </c>
      <c r="AJ3054" s="292"/>
      <c r="AK3054" s="293"/>
      <c r="AM3054" s="273" t="s">
        <v>9847</v>
      </c>
      <c r="AN3054" s="274">
        <v>5590842.3300000001</v>
      </c>
      <c r="AP3054" s="233" t="s">
        <v>38621</v>
      </c>
      <c r="AQ3054" s="234">
        <v>128349.59</v>
      </c>
      <c r="AS3054" s="211" t="s">
        <v>11388</v>
      </c>
      <c r="AT3054" s="212">
        <v>294.25</v>
      </c>
    </row>
    <row r="3055" spans="9:46" x14ac:dyDescent="0.3">
      <c r="I3055" s="227" t="s">
        <v>37633</v>
      </c>
      <c r="J3055" s="227"/>
      <c r="K3055" s="228">
        <v>1721.39</v>
      </c>
      <c r="M3055" s="205" t="s">
        <v>3557</v>
      </c>
      <c r="N3055" s="205"/>
      <c r="O3055" s="206">
        <v>1191</v>
      </c>
      <c r="U3055" s="309" t="s">
        <v>61379</v>
      </c>
      <c r="V3055" s="310">
        <v>3925.72</v>
      </c>
      <c r="X3055" s="267" t="s">
        <v>58990</v>
      </c>
      <c r="Y3055" s="268">
        <v>25050</v>
      </c>
      <c r="AA3055" s="229" t="s">
        <v>17651</v>
      </c>
      <c r="AB3055" s="230">
        <v>25889.35</v>
      </c>
      <c r="AD3055" s="209" t="s">
        <v>17526</v>
      </c>
      <c r="AE3055" s="210">
        <v>68103.199999999997</v>
      </c>
      <c r="AF3055" s="93"/>
      <c r="AG3055" s="201" t="s">
        <v>32798</v>
      </c>
      <c r="AH3055" s="202">
        <v>61.08</v>
      </c>
      <c r="AJ3055" s="292"/>
      <c r="AK3055" s="293"/>
      <c r="AM3055" s="273" t="s">
        <v>9848</v>
      </c>
      <c r="AN3055" s="274">
        <v>72019424.579999998</v>
      </c>
      <c r="AP3055" s="233" t="s">
        <v>38628</v>
      </c>
      <c r="AQ3055" s="234">
        <v>1721.39</v>
      </c>
      <c r="AS3055" s="211" t="s">
        <v>9974</v>
      </c>
      <c r="AT3055" s="212">
        <v>209667.26</v>
      </c>
    </row>
    <row r="3056" spans="9:46" x14ac:dyDescent="0.3">
      <c r="I3056" s="227" t="s">
        <v>37635</v>
      </c>
      <c r="J3056" s="227"/>
      <c r="K3056" s="228">
        <v>405696</v>
      </c>
      <c r="M3056" s="205" t="s">
        <v>3558</v>
      </c>
      <c r="N3056" s="205"/>
      <c r="O3056" s="206">
        <v>78475.22</v>
      </c>
      <c r="U3056" s="309" t="s">
        <v>61380</v>
      </c>
      <c r="V3056" s="310">
        <v>7827.48</v>
      </c>
      <c r="X3056" s="267" t="s">
        <v>60282</v>
      </c>
      <c r="Y3056" s="268">
        <v>2849</v>
      </c>
      <c r="AA3056" s="229" t="s">
        <v>47872</v>
      </c>
      <c r="AB3056" s="230">
        <v>-22809.45</v>
      </c>
      <c r="AD3056" s="209" t="s">
        <v>17527</v>
      </c>
      <c r="AE3056" s="210">
        <v>12178.1</v>
      </c>
      <c r="AF3056" s="93"/>
      <c r="AG3056" s="201" t="s">
        <v>32799</v>
      </c>
      <c r="AH3056" s="202">
        <v>13097.13</v>
      </c>
      <c r="AJ3056" s="292"/>
      <c r="AK3056" s="293"/>
      <c r="AM3056" s="273" t="s">
        <v>9849</v>
      </c>
      <c r="AN3056" s="274">
        <v>76303.509999999995</v>
      </c>
      <c r="AP3056" s="233" t="s">
        <v>38637</v>
      </c>
      <c r="AQ3056" s="234">
        <v>405696</v>
      </c>
      <c r="AS3056" s="211" t="s">
        <v>8404</v>
      </c>
      <c r="AT3056" s="212">
        <v>5398.68</v>
      </c>
    </row>
    <row r="3057" spans="9:46" x14ac:dyDescent="0.3">
      <c r="I3057" s="227" t="s">
        <v>37637</v>
      </c>
      <c r="J3057" s="227"/>
      <c r="K3057" s="228">
        <v>27877.5</v>
      </c>
      <c r="M3057" s="205" t="s">
        <v>4345</v>
      </c>
      <c r="N3057" s="205"/>
      <c r="O3057" s="206">
        <v>827</v>
      </c>
      <c r="U3057" s="309" t="s">
        <v>61381</v>
      </c>
      <c r="V3057" s="310">
        <v>2924.8</v>
      </c>
      <c r="X3057" s="267" t="s">
        <v>58472</v>
      </c>
      <c r="Y3057" s="268">
        <v>4950.67</v>
      </c>
      <c r="AA3057" s="229" t="s">
        <v>17656</v>
      </c>
      <c r="AB3057" s="230">
        <v>297.25</v>
      </c>
      <c r="AD3057" s="209" t="s">
        <v>17528</v>
      </c>
      <c r="AE3057" s="210">
        <v>48923.46</v>
      </c>
      <c r="AF3057" s="93"/>
      <c r="AG3057" s="201" t="s">
        <v>32800</v>
      </c>
      <c r="AH3057" s="202">
        <v>2017.1</v>
      </c>
      <c r="AJ3057" s="292"/>
      <c r="AK3057" s="293"/>
      <c r="AM3057" s="273" t="s">
        <v>9850</v>
      </c>
      <c r="AN3057" s="274">
        <v>694198.58</v>
      </c>
      <c r="AP3057" s="233" t="s">
        <v>38647</v>
      </c>
      <c r="AQ3057" s="234">
        <v>27877.5</v>
      </c>
      <c r="AS3057" s="211" t="s">
        <v>8572</v>
      </c>
      <c r="AT3057" s="212">
        <v>1267.56</v>
      </c>
    </row>
    <row r="3058" spans="9:46" x14ac:dyDescent="0.3">
      <c r="I3058" s="227" t="s">
        <v>37638</v>
      </c>
      <c r="J3058" s="227"/>
      <c r="K3058" s="228">
        <v>12700.89</v>
      </c>
      <c r="M3058" s="205" t="s">
        <v>3559</v>
      </c>
      <c r="N3058" s="205"/>
      <c r="O3058" s="206">
        <v>31837</v>
      </c>
      <c r="U3058" s="309" t="s">
        <v>62627</v>
      </c>
      <c r="V3058" s="310">
        <v>184.32</v>
      </c>
      <c r="X3058" s="267" t="s">
        <v>58473</v>
      </c>
      <c r="Y3058" s="268">
        <v>680</v>
      </c>
      <c r="AA3058" s="229" t="s">
        <v>17657</v>
      </c>
      <c r="AB3058" s="230">
        <v>6075</v>
      </c>
      <c r="AD3058" s="209" t="s">
        <v>17529</v>
      </c>
      <c r="AE3058" s="210">
        <v>3542.07</v>
      </c>
      <c r="AF3058" s="93"/>
      <c r="AG3058" s="201" t="s">
        <v>32801</v>
      </c>
      <c r="AH3058" s="202">
        <v>48373.99</v>
      </c>
      <c r="AJ3058" s="292"/>
      <c r="AK3058" s="293"/>
      <c r="AM3058" s="273" t="s">
        <v>9851</v>
      </c>
      <c r="AN3058" s="274">
        <v>35625.94</v>
      </c>
      <c r="AP3058" s="233" t="s">
        <v>38649</v>
      </c>
      <c r="AQ3058" s="234">
        <v>12700.89</v>
      </c>
      <c r="AS3058" s="211" t="s">
        <v>9071</v>
      </c>
      <c r="AT3058" s="212">
        <v>2059.89</v>
      </c>
    </row>
    <row r="3059" spans="9:46" x14ac:dyDescent="0.3">
      <c r="I3059" s="227" t="s">
        <v>37639</v>
      </c>
      <c r="J3059" s="227"/>
      <c r="K3059" s="228">
        <v>38800.589999999997</v>
      </c>
      <c r="M3059" s="205" t="s">
        <v>4249</v>
      </c>
      <c r="N3059" s="205"/>
      <c r="O3059" s="206">
        <v>21144</v>
      </c>
      <c r="U3059" s="309" t="s">
        <v>61962</v>
      </c>
      <c r="V3059" s="310">
        <v>1640.05</v>
      </c>
      <c r="X3059" s="267" t="s">
        <v>60283</v>
      </c>
      <c r="Y3059" s="268">
        <v>178.9</v>
      </c>
      <c r="AA3059" s="229" t="s">
        <v>42265</v>
      </c>
      <c r="AB3059" s="230">
        <v>1134</v>
      </c>
      <c r="AD3059" s="209" t="s">
        <v>17530</v>
      </c>
      <c r="AE3059" s="210">
        <v>312.93</v>
      </c>
      <c r="AF3059" s="93"/>
      <c r="AG3059" s="201" t="s">
        <v>14262</v>
      </c>
      <c r="AH3059" s="202">
        <v>26962.5</v>
      </c>
      <c r="AJ3059" s="292"/>
      <c r="AK3059" s="293"/>
      <c r="AM3059" s="273" t="s">
        <v>9852</v>
      </c>
      <c r="AN3059" s="274">
        <v>1138101.44</v>
      </c>
      <c r="AP3059" s="233" t="s">
        <v>38653</v>
      </c>
      <c r="AQ3059" s="234">
        <v>38800.589999999997</v>
      </c>
      <c r="AS3059" s="211" t="s">
        <v>9382</v>
      </c>
      <c r="AT3059" s="212">
        <v>14754.27</v>
      </c>
    </row>
    <row r="3060" spans="9:46" x14ac:dyDescent="0.3">
      <c r="I3060" s="227" t="s">
        <v>37640</v>
      </c>
      <c r="J3060" s="227"/>
      <c r="K3060" s="228">
        <v>8508</v>
      </c>
      <c r="M3060" s="205" t="s">
        <v>3560</v>
      </c>
      <c r="N3060" s="205"/>
      <c r="O3060" s="206">
        <v>41324</v>
      </c>
      <c r="U3060" s="309" t="s">
        <v>58857</v>
      </c>
      <c r="V3060" s="310">
        <v>10480.75</v>
      </c>
      <c r="X3060" s="267" t="s">
        <v>51971</v>
      </c>
      <c r="Y3060" s="268">
        <v>2780</v>
      </c>
      <c r="AA3060" s="229" t="s">
        <v>42266</v>
      </c>
      <c r="AB3060" s="230">
        <v>23176</v>
      </c>
      <c r="AD3060" s="209" t="s">
        <v>17531</v>
      </c>
      <c r="AE3060" s="210">
        <v>490358.22</v>
      </c>
      <c r="AF3060" s="93"/>
      <c r="AG3060" s="201" t="s">
        <v>14263</v>
      </c>
      <c r="AH3060" s="202">
        <v>2062.63</v>
      </c>
      <c r="AJ3060" s="292"/>
      <c r="AK3060" s="293"/>
      <c r="AM3060" s="273" t="s">
        <v>9853</v>
      </c>
      <c r="AN3060" s="274">
        <v>248411.11</v>
      </c>
      <c r="AP3060" s="233" t="s">
        <v>38655</v>
      </c>
      <c r="AQ3060" s="234">
        <v>8508</v>
      </c>
      <c r="AS3060" s="211" t="s">
        <v>9975</v>
      </c>
      <c r="AT3060" s="212">
        <v>23480.400000000001</v>
      </c>
    </row>
    <row r="3061" spans="9:46" x14ac:dyDescent="0.3">
      <c r="I3061" s="227" t="s">
        <v>37642</v>
      </c>
      <c r="J3061" s="227"/>
      <c r="K3061" s="228">
        <v>16783</v>
      </c>
      <c r="M3061" s="205" t="s">
        <v>4348</v>
      </c>
      <c r="N3061" s="205"/>
      <c r="O3061" s="206">
        <v>7650</v>
      </c>
      <c r="U3061" s="309" t="s">
        <v>67584</v>
      </c>
      <c r="V3061" s="310">
        <v>97840</v>
      </c>
      <c r="X3061" s="267" t="s">
        <v>51972</v>
      </c>
      <c r="Y3061" s="268">
        <v>212.67</v>
      </c>
      <c r="AA3061" s="229" t="s">
        <v>17658</v>
      </c>
      <c r="AB3061" s="230">
        <v>8050.57</v>
      </c>
      <c r="AD3061" s="209" t="s">
        <v>17532</v>
      </c>
      <c r="AE3061" s="210">
        <v>32300</v>
      </c>
      <c r="AF3061" s="93"/>
      <c r="AG3061" s="201" t="s">
        <v>14264</v>
      </c>
      <c r="AH3061" s="202">
        <v>4375.87</v>
      </c>
      <c r="AJ3061" s="292"/>
      <c r="AK3061" s="293"/>
      <c r="AM3061" s="273" t="s">
        <v>9854</v>
      </c>
      <c r="AN3061" s="274">
        <v>2198806.84</v>
      </c>
      <c r="AP3061" s="233" t="s">
        <v>38662</v>
      </c>
      <c r="AQ3061" s="234">
        <v>16783</v>
      </c>
      <c r="AS3061" s="211" t="s">
        <v>6800</v>
      </c>
      <c r="AT3061" s="212">
        <v>40743</v>
      </c>
    </row>
    <row r="3062" spans="9:46" x14ac:dyDescent="0.3">
      <c r="I3062" s="227" t="s">
        <v>37643</v>
      </c>
      <c r="J3062" s="227"/>
      <c r="K3062" s="228">
        <v>17473.169999999998</v>
      </c>
      <c r="M3062" s="205" t="s">
        <v>4350</v>
      </c>
      <c r="N3062" s="205"/>
      <c r="O3062" s="206">
        <v>6638.99</v>
      </c>
      <c r="U3062" s="309" t="s">
        <v>56055</v>
      </c>
      <c r="V3062" s="310">
        <v>277759.53999999998</v>
      </c>
      <c r="X3062" s="267" t="s">
        <v>51973</v>
      </c>
      <c r="Y3062" s="268">
        <v>176.74</v>
      </c>
      <c r="AA3062" s="229" t="s">
        <v>46763</v>
      </c>
      <c r="AB3062" s="230">
        <v>10.09</v>
      </c>
      <c r="AD3062" s="209" t="s">
        <v>17533</v>
      </c>
      <c r="AE3062" s="210">
        <v>2471.06</v>
      </c>
      <c r="AF3062" s="93"/>
      <c r="AG3062" s="201" t="s">
        <v>14265</v>
      </c>
      <c r="AH3062" s="202">
        <v>7522.1</v>
      </c>
      <c r="AJ3062" s="292"/>
      <c r="AK3062" s="293"/>
      <c r="AM3062" s="273" t="s">
        <v>9855</v>
      </c>
      <c r="AN3062" s="274">
        <v>140906.56</v>
      </c>
      <c r="AP3062" s="233" t="s">
        <v>38667</v>
      </c>
      <c r="AQ3062" s="234">
        <v>17473.169999999998</v>
      </c>
      <c r="AS3062" s="211" t="s">
        <v>6983</v>
      </c>
      <c r="AT3062" s="212">
        <v>6442</v>
      </c>
    </row>
    <row r="3063" spans="9:46" x14ac:dyDescent="0.3">
      <c r="I3063" s="227" t="s">
        <v>37646</v>
      </c>
      <c r="J3063" s="227"/>
      <c r="K3063" s="228">
        <v>24000</v>
      </c>
      <c r="M3063" s="205" t="s">
        <v>3561</v>
      </c>
      <c r="N3063" s="205"/>
      <c r="O3063" s="206">
        <v>9959</v>
      </c>
      <c r="U3063" s="309" t="s">
        <v>67585</v>
      </c>
      <c r="V3063" s="310">
        <v>119469.75999999999</v>
      </c>
      <c r="X3063" s="267" t="s">
        <v>60284</v>
      </c>
      <c r="Y3063" s="268">
        <v>19788.900000000001</v>
      </c>
      <c r="AA3063" s="229" t="s">
        <v>51940</v>
      </c>
      <c r="AB3063" s="230">
        <v>1295.8</v>
      </c>
      <c r="AD3063" s="209" t="s">
        <v>17534</v>
      </c>
      <c r="AE3063" s="210">
        <v>7002.64</v>
      </c>
      <c r="AF3063" s="93"/>
      <c r="AG3063" s="201" t="s">
        <v>32802</v>
      </c>
      <c r="AH3063" s="202">
        <v>713.43</v>
      </c>
      <c r="AJ3063" s="292"/>
      <c r="AK3063" s="293"/>
      <c r="AM3063" s="273" t="s">
        <v>9856</v>
      </c>
      <c r="AN3063" s="274">
        <v>214019.5</v>
      </c>
      <c r="AP3063" s="233" t="s">
        <v>38676</v>
      </c>
      <c r="AQ3063" s="234">
        <v>24000</v>
      </c>
      <c r="AS3063" s="211" t="s">
        <v>7200</v>
      </c>
      <c r="AT3063" s="212">
        <v>406</v>
      </c>
    </row>
    <row r="3064" spans="9:46" x14ac:dyDescent="0.3">
      <c r="I3064" s="227" t="s">
        <v>37647</v>
      </c>
      <c r="J3064" s="227"/>
      <c r="K3064" s="228">
        <v>5060</v>
      </c>
      <c r="M3064" s="205" t="s">
        <v>4351</v>
      </c>
      <c r="N3064" s="205"/>
      <c r="O3064" s="206">
        <v>5045</v>
      </c>
      <c r="U3064" s="309" t="s">
        <v>56056</v>
      </c>
      <c r="V3064" s="310">
        <v>58873.46</v>
      </c>
      <c r="X3064" s="267" t="s">
        <v>60285</v>
      </c>
      <c r="Y3064" s="268">
        <v>1513.92</v>
      </c>
      <c r="AA3064" s="229" t="s">
        <v>17660</v>
      </c>
      <c r="AB3064" s="230">
        <v>3833.48</v>
      </c>
      <c r="AD3064" s="209" t="s">
        <v>17535</v>
      </c>
      <c r="AE3064" s="210">
        <v>6254.39</v>
      </c>
      <c r="AF3064" s="93"/>
      <c r="AG3064" s="201" t="s">
        <v>14266</v>
      </c>
      <c r="AH3064" s="202">
        <v>26962.5</v>
      </c>
      <c r="AJ3064" s="292"/>
      <c r="AK3064" s="293"/>
      <c r="AM3064" s="273" t="s">
        <v>9857</v>
      </c>
      <c r="AN3064" s="274">
        <v>440273.85</v>
      </c>
      <c r="AP3064" s="233" t="s">
        <v>38681</v>
      </c>
      <c r="AQ3064" s="234">
        <v>5060</v>
      </c>
      <c r="AS3064" s="211" t="s">
        <v>7479</v>
      </c>
      <c r="AT3064" s="212">
        <v>144737.35</v>
      </c>
    </row>
    <row r="3065" spans="9:46" x14ac:dyDescent="0.3">
      <c r="I3065" s="227" t="s">
        <v>37649</v>
      </c>
      <c r="J3065" s="227"/>
      <c r="K3065" s="228">
        <v>2439.66</v>
      </c>
      <c r="M3065" s="205" t="s">
        <v>4352</v>
      </c>
      <c r="N3065" s="205"/>
      <c r="O3065" s="206">
        <v>6109</v>
      </c>
      <c r="U3065" s="309" t="s">
        <v>58520</v>
      </c>
      <c r="V3065" s="310">
        <v>558891.67000000004</v>
      </c>
      <c r="X3065" s="267" t="s">
        <v>60286</v>
      </c>
      <c r="Y3065" s="268">
        <v>4848.3599999999997</v>
      </c>
      <c r="AA3065" s="229" t="s">
        <v>49752</v>
      </c>
      <c r="AB3065" s="230">
        <v>41090.82</v>
      </c>
      <c r="AD3065" s="209" t="s">
        <v>17536</v>
      </c>
      <c r="AE3065" s="210">
        <v>364.91</v>
      </c>
      <c r="AF3065" s="93"/>
      <c r="AG3065" s="201" t="s">
        <v>14267</v>
      </c>
      <c r="AH3065" s="202">
        <v>2117.19</v>
      </c>
      <c r="AJ3065" s="292"/>
      <c r="AK3065" s="293"/>
      <c r="AM3065" s="273" t="s">
        <v>9858</v>
      </c>
      <c r="AN3065" s="274">
        <v>303300.21999999997</v>
      </c>
      <c r="AP3065" s="233" t="s">
        <v>38688</v>
      </c>
      <c r="AQ3065" s="234">
        <v>2439.66</v>
      </c>
      <c r="AS3065" s="211" t="s">
        <v>7645</v>
      </c>
      <c r="AT3065" s="212">
        <v>19124</v>
      </c>
    </row>
    <row r="3066" spans="9:46" x14ac:dyDescent="0.3">
      <c r="I3066" s="227" t="s">
        <v>37652</v>
      </c>
      <c r="J3066" s="227"/>
      <c r="K3066" s="228">
        <v>501659.48</v>
      </c>
      <c r="M3066" s="205" t="s">
        <v>4353</v>
      </c>
      <c r="N3066" s="205"/>
      <c r="O3066" s="206">
        <v>7799</v>
      </c>
      <c r="U3066" s="309" t="s">
        <v>56057</v>
      </c>
      <c r="V3066" s="310">
        <v>82509.440000000002</v>
      </c>
      <c r="X3066" s="267" t="s">
        <v>34754</v>
      </c>
      <c r="Y3066" s="268">
        <v>33662.29</v>
      </c>
      <c r="AA3066" s="229" t="s">
        <v>17661</v>
      </c>
      <c r="AB3066" s="230">
        <v>2360.0100000000002</v>
      </c>
      <c r="AD3066" s="209" t="s">
        <v>17537</v>
      </c>
      <c r="AE3066" s="210">
        <v>4875</v>
      </c>
      <c r="AF3066" s="93"/>
      <c r="AG3066" s="201" t="s">
        <v>14268</v>
      </c>
      <c r="AH3066" s="202">
        <v>4436.95</v>
      </c>
      <c r="AJ3066" s="292"/>
      <c r="AK3066" s="293"/>
      <c r="AM3066" s="273" t="s">
        <v>9859</v>
      </c>
      <c r="AN3066" s="274">
        <v>22933.56</v>
      </c>
      <c r="AP3066" s="233" t="s">
        <v>38700</v>
      </c>
      <c r="AQ3066" s="234">
        <v>501659.48</v>
      </c>
      <c r="AS3066" s="211" t="s">
        <v>7883</v>
      </c>
      <c r="AT3066" s="212">
        <v>11177.5</v>
      </c>
    </row>
    <row r="3067" spans="9:46" x14ac:dyDescent="0.3">
      <c r="I3067" s="227" t="s">
        <v>37654</v>
      </c>
      <c r="J3067" s="227"/>
      <c r="K3067" s="228">
        <v>17412</v>
      </c>
      <c r="M3067" s="205" t="s">
        <v>3562</v>
      </c>
      <c r="N3067" s="205"/>
      <c r="O3067" s="206">
        <v>970</v>
      </c>
      <c r="U3067" s="309" t="s">
        <v>56058</v>
      </c>
      <c r="V3067" s="310">
        <v>254227.07</v>
      </c>
      <c r="X3067" s="267" t="s">
        <v>34755</v>
      </c>
      <c r="Y3067" s="268">
        <v>28006.71</v>
      </c>
      <c r="AA3067" s="229" t="s">
        <v>46764</v>
      </c>
      <c r="AB3067" s="230">
        <v>7632.92</v>
      </c>
      <c r="AD3067" s="209" t="s">
        <v>17538</v>
      </c>
      <c r="AE3067" s="210">
        <v>2463.46</v>
      </c>
      <c r="AF3067" s="93"/>
      <c r="AG3067" s="201" t="s">
        <v>14269</v>
      </c>
      <c r="AH3067" s="202">
        <v>20619.23</v>
      </c>
      <c r="AJ3067" s="292"/>
      <c r="AK3067" s="293"/>
      <c r="AM3067" s="273" t="s">
        <v>9860</v>
      </c>
      <c r="AN3067" s="274">
        <v>299780.46999999997</v>
      </c>
      <c r="AP3067" s="233" t="s">
        <v>38703</v>
      </c>
      <c r="AQ3067" s="234">
        <v>17412</v>
      </c>
      <c r="AS3067" s="211" t="s">
        <v>8405</v>
      </c>
      <c r="AT3067" s="212">
        <v>58237</v>
      </c>
    </row>
    <row r="3068" spans="9:46" x14ac:dyDescent="0.3">
      <c r="I3068" s="227" t="s">
        <v>37656</v>
      </c>
      <c r="J3068" s="227"/>
      <c r="K3068" s="228">
        <v>61595</v>
      </c>
      <c r="M3068" s="205" t="s">
        <v>4355</v>
      </c>
      <c r="N3068" s="205"/>
      <c r="O3068" s="206">
        <v>10308</v>
      </c>
      <c r="U3068" s="309" t="s">
        <v>59043</v>
      </c>
      <c r="V3068" s="310">
        <v>66685.440000000002</v>
      </c>
      <c r="X3068" s="267" t="s">
        <v>34756</v>
      </c>
      <c r="Y3068" s="268">
        <v>26400</v>
      </c>
      <c r="AA3068" s="229" t="s">
        <v>17662</v>
      </c>
      <c r="AB3068" s="230">
        <v>4916.8599999999997</v>
      </c>
      <c r="AD3068" s="209" t="s">
        <v>17539</v>
      </c>
      <c r="AE3068" s="210">
        <v>27954</v>
      </c>
      <c r="AF3068" s="93"/>
      <c r="AG3068" s="201" t="s">
        <v>28097</v>
      </c>
      <c r="AH3068" s="202">
        <v>2017.1</v>
      </c>
      <c r="AJ3068" s="292"/>
      <c r="AK3068" s="293"/>
      <c r="AM3068" s="273" t="s">
        <v>12060</v>
      </c>
      <c r="AN3068" s="274">
        <v>344955.2</v>
      </c>
      <c r="AP3068" s="233" t="s">
        <v>38705</v>
      </c>
      <c r="AQ3068" s="234">
        <v>61595</v>
      </c>
      <c r="AS3068" s="211" t="s">
        <v>8785</v>
      </c>
      <c r="AT3068" s="212">
        <v>3158.28</v>
      </c>
    </row>
    <row r="3069" spans="9:46" x14ac:dyDescent="0.3">
      <c r="I3069" s="227" t="s">
        <v>37657</v>
      </c>
      <c r="J3069" s="227"/>
      <c r="K3069" s="228">
        <v>39342.29</v>
      </c>
      <c r="M3069" s="205" t="s">
        <v>3563</v>
      </c>
      <c r="N3069" s="205"/>
      <c r="O3069" s="206">
        <v>2623</v>
      </c>
      <c r="U3069" s="309" t="s">
        <v>67586</v>
      </c>
      <c r="V3069" s="310">
        <v>56503.32</v>
      </c>
      <c r="X3069" s="267" t="s">
        <v>34757</v>
      </c>
      <c r="Y3069" s="268">
        <v>6634.54</v>
      </c>
      <c r="AA3069" s="229" t="s">
        <v>17663</v>
      </c>
      <c r="AB3069" s="230">
        <v>3683.69</v>
      </c>
      <c r="AD3069" s="209" t="s">
        <v>13238</v>
      </c>
      <c r="AE3069" s="210">
        <v>3068.57</v>
      </c>
      <c r="AF3069" s="93"/>
      <c r="AG3069" s="201" t="s">
        <v>32803</v>
      </c>
      <c r="AH3069" s="202">
        <v>48373.99</v>
      </c>
      <c r="AJ3069" s="292"/>
      <c r="AK3069" s="293"/>
      <c r="AM3069" s="273" t="s">
        <v>9861</v>
      </c>
      <c r="AN3069" s="274">
        <v>4473507.4800000004</v>
      </c>
      <c r="AP3069" s="233" t="s">
        <v>38706</v>
      </c>
      <c r="AQ3069" s="234">
        <v>39342.29</v>
      </c>
      <c r="AS3069" s="211" t="s">
        <v>9072</v>
      </c>
      <c r="AT3069" s="212">
        <v>74415.05</v>
      </c>
    </row>
    <row r="3070" spans="9:46" x14ac:dyDescent="0.3">
      <c r="I3070" s="227" t="s">
        <v>37659</v>
      </c>
      <c r="J3070" s="227"/>
      <c r="K3070" s="228">
        <v>5066</v>
      </c>
      <c r="M3070" s="205" t="s">
        <v>4251</v>
      </c>
      <c r="N3070" s="205"/>
      <c r="O3070" s="206">
        <v>11403</v>
      </c>
      <c r="U3070" s="309" t="s">
        <v>61963</v>
      </c>
      <c r="V3070" s="310">
        <v>40559.86</v>
      </c>
      <c r="X3070" s="267" t="s">
        <v>34758</v>
      </c>
      <c r="Y3070" s="268">
        <v>15093.4</v>
      </c>
      <c r="AA3070" s="229" t="s">
        <v>17664</v>
      </c>
      <c r="AB3070" s="230">
        <v>104.71</v>
      </c>
      <c r="AD3070" s="209" t="s">
        <v>13240</v>
      </c>
      <c r="AE3070" s="210">
        <v>18646.919999999998</v>
      </c>
      <c r="AF3070" s="93"/>
      <c r="AG3070" s="201" t="s">
        <v>32804</v>
      </c>
      <c r="AH3070" s="202">
        <v>297</v>
      </c>
      <c r="AJ3070" s="292"/>
      <c r="AK3070" s="293"/>
      <c r="AM3070" s="273" t="s">
        <v>9862</v>
      </c>
      <c r="AN3070" s="274">
        <v>4181498.08</v>
      </c>
      <c r="AP3070" s="233" t="s">
        <v>38709</v>
      </c>
      <c r="AQ3070" s="234">
        <v>5066</v>
      </c>
      <c r="AS3070" s="211" t="s">
        <v>9185</v>
      </c>
      <c r="AT3070" s="212">
        <v>5775</v>
      </c>
    </row>
    <row r="3071" spans="9:46" x14ac:dyDescent="0.3">
      <c r="I3071" s="227" t="s">
        <v>37662</v>
      </c>
      <c r="J3071" s="227"/>
      <c r="K3071" s="228">
        <v>14755</v>
      </c>
      <c r="M3071" s="205" t="s">
        <v>4357</v>
      </c>
      <c r="N3071" s="205"/>
      <c r="O3071" s="206">
        <v>1689</v>
      </c>
      <c r="U3071" s="309" t="s">
        <v>67587</v>
      </c>
      <c r="V3071" s="310">
        <v>194714</v>
      </c>
      <c r="X3071" s="267" t="s">
        <v>34759</v>
      </c>
      <c r="Y3071" s="268">
        <v>8629.74</v>
      </c>
      <c r="AA3071" s="229" t="s">
        <v>47873</v>
      </c>
      <c r="AB3071" s="230">
        <v>1526.09</v>
      </c>
      <c r="AD3071" s="209" t="s">
        <v>17540</v>
      </c>
      <c r="AE3071" s="210">
        <v>1827.51</v>
      </c>
      <c r="AF3071" s="93"/>
      <c r="AG3071" s="201" t="s">
        <v>32805</v>
      </c>
      <c r="AH3071" s="202">
        <v>22.73</v>
      </c>
      <c r="AJ3071" s="292"/>
      <c r="AK3071" s="293"/>
      <c r="AM3071" s="273" t="s">
        <v>9863</v>
      </c>
      <c r="AN3071" s="274">
        <v>3909704.72</v>
      </c>
      <c r="AP3071" s="233" t="s">
        <v>38712</v>
      </c>
      <c r="AQ3071" s="234">
        <v>14755</v>
      </c>
      <c r="AS3071" s="211" t="s">
        <v>9383</v>
      </c>
      <c r="AT3071" s="212">
        <v>317880.56</v>
      </c>
    </row>
    <row r="3072" spans="9:46" x14ac:dyDescent="0.3">
      <c r="I3072" s="227" t="s">
        <v>37663</v>
      </c>
      <c r="J3072" s="227"/>
      <c r="K3072" s="228">
        <v>35987</v>
      </c>
      <c r="M3072" s="205" t="s">
        <v>4360</v>
      </c>
      <c r="N3072" s="205"/>
      <c r="O3072" s="206">
        <v>6395</v>
      </c>
      <c r="U3072" s="309" t="s">
        <v>67588</v>
      </c>
      <c r="V3072" s="310">
        <v>187021</v>
      </c>
      <c r="X3072" s="267" t="s">
        <v>38955</v>
      </c>
      <c r="Y3072" s="268">
        <v>1358.34</v>
      </c>
      <c r="AA3072" s="229" t="s">
        <v>17665</v>
      </c>
      <c r="AB3072" s="230">
        <v>3653.31</v>
      </c>
      <c r="AD3072" s="209" t="s">
        <v>17541</v>
      </c>
      <c r="AE3072" s="210">
        <v>4119.99</v>
      </c>
      <c r="AF3072" s="93"/>
      <c r="AG3072" s="201" t="s">
        <v>32806</v>
      </c>
      <c r="AH3072" s="202">
        <v>2706.27</v>
      </c>
      <c r="AJ3072" s="292"/>
      <c r="AK3072" s="293"/>
      <c r="AM3072" s="273" t="s">
        <v>9864</v>
      </c>
      <c r="AN3072" s="274">
        <v>1036925.4399999999</v>
      </c>
      <c r="AP3072" s="233" t="s">
        <v>38713</v>
      </c>
      <c r="AQ3072" s="234">
        <v>35987</v>
      </c>
      <c r="AS3072" s="211" t="s">
        <v>9596</v>
      </c>
      <c r="AT3072" s="212">
        <v>4618</v>
      </c>
    </row>
    <row r="3073" spans="9:46" x14ac:dyDescent="0.3">
      <c r="I3073" s="227" t="s">
        <v>37664</v>
      </c>
      <c r="J3073" s="227"/>
      <c r="K3073" s="228">
        <v>10725</v>
      </c>
      <c r="M3073" s="205" t="s">
        <v>4361</v>
      </c>
      <c r="N3073" s="205"/>
      <c r="O3073" s="206">
        <v>5175</v>
      </c>
      <c r="U3073" s="309" t="s">
        <v>67589</v>
      </c>
      <c r="V3073" s="310">
        <v>19896</v>
      </c>
      <c r="X3073" s="267" t="s">
        <v>54978</v>
      </c>
      <c r="Y3073" s="268">
        <v>45236.800000000003</v>
      </c>
      <c r="AA3073" s="229" t="s">
        <v>46765</v>
      </c>
      <c r="AB3073" s="230">
        <v>2366</v>
      </c>
      <c r="AD3073" s="209" t="s">
        <v>17542</v>
      </c>
      <c r="AE3073" s="210">
        <v>3209.79</v>
      </c>
      <c r="AF3073" s="93"/>
      <c r="AG3073" s="201" t="s">
        <v>32807</v>
      </c>
      <c r="AH3073" s="202">
        <v>29290</v>
      </c>
      <c r="AJ3073" s="292"/>
      <c r="AK3073" s="293"/>
      <c r="AM3073" s="273" t="s">
        <v>9865</v>
      </c>
      <c r="AN3073" s="274">
        <v>131012.82</v>
      </c>
      <c r="AP3073" s="233" t="s">
        <v>38714</v>
      </c>
      <c r="AQ3073" s="234">
        <v>10725</v>
      </c>
      <c r="AS3073" s="211" t="s">
        <v>9614</v>
      </c>
      <c r="AT3073" s="212">
        <v>7668.18</v>
      </c>
    </row>
    <row r="3074" spans="9:46" x14ac:dyDescent="0.3">
      <c r="I3074" s="227" t="s">
        <v>37667</v>
      </c>
      <c r="J3074" s="227"/>
      <c r="K3074" s="228">
        <v>27616</v>
      </c>
      <c r="M3074" s="205" t="s">
        <v>4362</v>
      </c>
      <c r="N3074" s="205"/>
      <c r="O3074" s="206">
        <v>1426</v>
      </c>
      <c r="U3074" s="309" t="s">
        <v>67590</v>
      </c>
      <c r="V3074" s="310">
        <v>14022.5</v>
      </c>
      <c r="X3074" s="267" t="s">
        <v>46777</v>
      </c>
      <c r="Y3074" s="268">
        <v>675</v>
      </c>
      <c r="AA3074" s="229" t="s">
        <v>46766</v>
      </c>
      <c r="AB3074" s="230">
        <v>182800</v>
      </c>
      <c r="AD3074" s="209" t="s">
        <v>17543</v>
      </c>
      <c r="AE3074" s="210">
        <v>320.75</v>
      </c>
      <c r="AF3074" s="93"/>
      <c r="AG3074" s="201" t="s">
        <v>32808</v>
      </c>
      <c r="AH3074" s="202">
        <v>297</v>
      </c>
      <c r="AJ3074" s="292"/>
      <c r="AK3074" s="293"/>
      <c r="AM3074" s="273" t="s">
        <v>9866</v>
      </c>
      <c r="AN3074" s="274">
        <v>24649716.98</v>
      </c>
      <c r="AP3074" s="233" t="s">
        <v>38721</v>
      </c>
      <c r="AQ3074" s="234">
        <v>27616</v>
      </c>
      <c r="AS3074" s="211" t="s">
        <v>11651</v>
      </c>
      <c r="AT3074" s="212">
        <v>355408.51</v>
      </c>
    </row>
    <row r="3075" spans="9:46" x14ac:dyDescent="0.3">
      <c r="I3075" s="227" t="s">
        <v>37668</v>
      </c>
      <c r="J3075" s="227"/>
      <c r="K3075" s="228">
        <v>817.17</v>
      </c>
      <c r="M3075" s="205" t="s">
        <v>4363</v>
      </c>
      <c r="N3075" s="205"/>
      <c r="O3075" s="206">
        <v>3457</v>
      </c>
      <c r="U3075" s="309" t="s">
        <v>67591</v>
      </c>
      <c r="V3075" s="310">
        <v>99491.33</v>
      </c>
      <c r="X3075" s="267" t="s">
        <v>34761</v>
      </c>
      <c r="Y3075" s="268">
        <v>51.66</v>
      </c>
      <c r="AA3075" s="229" t="s">
        <v>46767</v>
      </c>
      <c r="AB3075" s="230">
        <v>33385.29</v>
      </c>
      <c r="AD3075" s="209" t="s">
        <v>17544</v>
      </c>
      <c r="AE3075" s="210">
        <v>24.55</v>
      </c>
      <c r="AF3075" s="93"/>
      <c r="AG3075" s="201" t="s">
        <v>28141</v>
      </c>
      <c r="AH3075" s="202">
        <v>22.73</v>
      </c>
      <c r="AJ3075" s="292"/>
      <c r="AK3075" s="293"/>
      <c r="AM3075" s="273" t="s">
        <v>9867</v>
      </c>
      <c r="AN3075" s="274">
        <v>19213.84</v>
      </c>
      <c r="AP3075" s="233" t="s">
        <v>38725</v>
      </c>
      <c r="AQ3075" s="234">
        <v>817.17</v>
      </c>
      <c r="AS3075" s="211" t="s">
        <v>12260</v>
      </c>
      <c r="AT3075" s="212">
        <v>5753.44</v>
      </c>
    </row>
    <row r="3076" spans="9:46" x14ac:dyDescent="0.3">
      <c r="I3076" s="227" t="s">
        <v>37671</v>
      </c>
      <c r="J3076" s="227"/>
      <c r="K3076" s="228">
        <v>7737</v>
      </c>
      <c r="M3076" s="205" t="s">
        <v>4366</v>
      </c>
      <c r="N3076" s="205"/>
      <c r="O3076" s="206">
        <v>2310.79</v>
      </c>
      <c r="U3076" s="309" t="s">
        <v>67592</v>
      </c>
      <c r="V3076" s="310">
        <v>23758.77</v>
      </c>
      <c r="X3076" s="267" t="s">
        <v>42268</v>
      </c>
      <c r="Y3076" s="268">
        <v>1385.79</v>
      </c>
      <c r="AA3076" s="229" t="s">
        <v>46768</v>
      </c>
      <c r="AB3076" s="230">
        <v>15204.03</v>
      </c>
      <c r="AD3076" s="209" t="s">
        <v>17545</v>
      </c>
      <c r="AE3076" s="210">
        <v>69.540000000000006</v>
      </c>
      <c r="AF3076" s="93"/>
      <c r="AG3076" s="201" t="s">
        <v>28143</v>
      </c>
      <c r="AH3076" s="202">
        <v>2706.27</v>
      </c>
      <c r="AJ3076" s="292"/>
      <c r="AK3076" s="293"/>
      <c r="AM3076" s="273" t="s">
        <v>9868</v>
      </c>
      <c r="AN3076" s="274">
        <v>25667.87</v>
      </c>
      <c r="AP3076" s="233" t="s">
        <v>38731</v>
      </c>
      <c r="AQ3076" s="234">
        <v>7737</v>
      </c>
      <c r="AS3076" s="211" t="s">
        <v>11996</v>
      </c>
      <c r="AT3076" s="212">
        <v>126464.51</v>
      </c>
    </row>
    <row r="3077" spans="9:46" x14ac:dyDescent="0.3">
      <c r="I3077" s="227" t="s">
        <v>37674</v>
      </c>
      <c r="J3077" s="227"/>
      <c r="K3077" s="228">
        <v>14945</v>
      </c>
      <c r="M3077" s="205" t="s">
        <v>4367</v>
      </c>
      <c r="N3077" s="205"/>
      <c r="O3077" s="206">
        <v>2092.06</v>
      </c>
      <c r="U3077" s="309" t="s">
        <v>67593</v>
      </c>
      <c r="V3077" s="310">
        <v>68857.440000000002</v>
      </c>
      <c r="X3077" s="267" t="s">
        <v>36131</v>
      </c>
      <c r="Y3077" s="268">
        <v>38921.5</v>
      </c>
      <c r="AA3077" s="229" t="s">
        <v>46769</v>
      </c>
      <c r="AB3077" s="230">
        <v>50205.56</v>
      </c>
      <c r="AD3077" s="209" t="s">
        <v>17546</v>
      </c>
      <c r="AE3077" s="210">
        <v>34887.279999999999</v>
      </c>
      <c r="AF3077" s="93"/>
      <c r="AG3077" s="201" t="s">
        <v>28146</v>
      </c>
      <c r="AH3077" s="202">
        <v>29290</v>
      </c>
      <c r="AJ3077" s="292"/>
      <c r="AK3077" s="293"/>
      <c r="AM3077" s="273" t="s">
        <v>9869</v>
      </c>
      <c r="AN3077" s="274">
        <v>5372363.2999999998</v>
      </c>
      <c r="AP3077" s="233" t="s">
        <v>38736</v>
      </c>
      <c r="AQ3077" s="234">
        <v>14945</v>
      </c>
      <c r="AS3077" s="211" t="s">
        <v>9976</v>
      </c>
      <c r="AT3077" s="212">
        <v>1182008.3799999999</v>
      </c>
    </row>
    <row r="3078" spans="9:46" x14ac:dyDescent="0.3">
      <c r="I3078" s="227" t="s">
        <v>37676</v>
      </c>
      <c r="J3078" s="227"/>
      <c r="K3078" s="228">
        <v>7283</v>
      </c>
      <c r="M3078" s="205" t="s">
        <v>4368</v>
      </c>
      <c r="N3078" s="205"/>
      <c r="O3078" s="206">
        <v>3044</v>
      </c>
      <c r="U3078" s="309" t="s">
        <v>67594</v>
      </c>
      <c r="V3078" s="310">
        <v>18718.72</v>
      </c>
      <c r="X3078" s="267" t="s">
        <v>47876</v>
      </c>
      <c r="Y3078" s="268">
        <v>706.72</v>
      </c>
      <c r="AA3078" s="229" t="s">
        <v>46770</v>
      </c>
      <c r="AB3078" s="230">
        <v>29082.880000000001</v>
      </c>
      <c r="AD3078" s="209" t="s">
        <v>17547</v>
      </c>
      <c r="AE3078" s="210">
        <v>3100.86</v>
      </c>
      <c r="AF3078" s="93"/>
      <c r="AG3078" s="201" t="s">
        <v>14270</v>
      </c>
      <c r="AH3078" s="202">
        <v>11590.7</v>
      </c>
      <c r="AJ3078" s="292"/>
      <c r="AK3078" s="293"/>
      <c r="AM3078" s="273" t="s">
        <v>9870</v>
      </c>
      <c r="AN3078" s="274">
        <v>28697.18</v>
      </c>
      <c r="AP3078" s="233" t="s">
        <v>38740</v>
      </c>
      <c r="AQ3078" s="234">
        <v>7283</v>
      </c>
      <c r="AS3078" s="211" t="s">
        <v>6801</v>
      </c>
      <c r="AT3078" s="212">
        <v>473912.84</v>
      </c>
    </row>
    <row r="3079" spans="9:46" x14ac:dyDescent="0.3">
      <c r="I3079" s="227" t="s">
        <v>37680</v>
      </c>
      <c r="J3079" s="227"/>
      <c r="K3079" s="228">
        <v>8784.2900000000009</v>
      </c>
      <c r="M3079" s="205" t="s">
        <v>4253</v>
      </c>
      <c r="N3079" s="205"/>
      <c r="O3079" s="206">
        <v>43516.9</v>
      </c>
      <c r="U3079" s="309" t="s">
        <v>64242</v>
      </c>
      <c r="V3079" s="310">
        <v>11046.8</v>
      </c>
      <c r="X3079" s="267" t="s">
        <v>40185</v>
      </c>
      <c r="Y3079" s="268">
        <v>3028</v>
      </c>
      <c r="AA3079" s="229" t="s">
        <v>48754</v>
      </c>
      <c r="AB3079" s="230">
        <v>1202.04</v>
      </c>
      <c r="AD3079" s="209" t="s">
        <v>17548</v>
      </c>
      <c r="AE3079" s="210">
        <v>54443</v>
      </c>
      <c r="AF3079" s="93"/>
      <c r="AG3079" s="201" t="s">
        <v>14271</v>
      </c>
      <c r="AH3079" s="202">
        <v>7176</v>
      </c>
      <c r="AJ3079" s="292"/>
      <c r="AK3079" s="293"/>
      <c r="AM3079" s="273" t="s">
        <v>9871</v>
      </c>
      <c r="AN3079" s="274">
        <v>9020125.8399999999</v>
      </c>
      <c r="AP3079" s="233" t="s">
        <v>38752</v>
      </c>
      <c r="AQ3079" s="234">
        <v>8784.2900000000009</v>
      </c>
      <c r="AS3079" s="211" t="s">
        <v>6984</v>
      </c>
      <c r="AT3079" s="212">
        <v>27150</v>
      </c>
    </row>
    <row r="3080" spans="9:46" x14ac:dyDescent="0.3">
      <c r="I3080" s="227" t="s">
        <v>37682</v>
      </c>
      <c r="J3080" s="227"/>
      <c r="K3080" s="228">
        <v>258569.17</v>
      </c>
      <c r="M3080" s="205" t="s">
        <v>4370</v>
      </c>
      <c r="N3080" s="205"/>
      <c r="O3080" s="206">
        <v>3179</v>
      </c>
      <c r="U3080" s="309" t="s">
        <v>67595</v>
      </c>
      <c r="V3080" s="310">
        <v>964</v>
      </c>
      <c r="X3080" s="267" t="s">
        <v>61882</v>
      </c>
      <c r="Y3080" s="268">
        <v>1153.31</v>
      </c>
      <c r="AA3080" s="229" t="s">
        <v>46771</v>
      </c>
      <c r="AB3080" s="230">
        <v>8602.8799999999992</v>
      </c>
      <c r="AD3080" s="209" t="s">
        <v>17549</v>
      </c>
      <c r="AE3080" s="210">
        <v>14100</v>
      </c>
      <c r="AF3080" s="93"/>
      <c r="AG3080" s="201" t="s">
        <v>14272</v>
      </c>
      <c r="AH3080" s="202">
        <v>4400</v>
      </c>
      <c r="AJ3080" s="292"/>
      <c r="AK3080" s="293"/>
      <c r="AM3080" s="273" t="s">
        <v>9872</v>
      </c>
      <c r="AN3080" s="274">
        <v>37626.339999999997</v>
      </c>
      <c r="AP3080" s="233" t="s">
        <v>38758</v>
      </c>
      <c r="AQ3080" s="234">
        <v>258569.17</v>
      </c>
      <c r="AS3080" s="211" t="s">
        <v>7201</v>
      </c>
      <c r="AT3080" s="212">
        <v>28246.62</v>
      </c>
    </row>
    <row r="3081" spans="9:46" x14ac:dyDescent="0.3">
      <c r="I3081" s="227" t="s">
        <v>37683</v>
      </c>
      <c r="J3081" s="227"/>
      <c r="K3081" s="228">
        <v>11295</v>
      </c>
      <c r="M3081" s="205" t="s">
        <v>4371</v>
      </c>
      <c r="N3081" s="205"/>
      <c r="O3081" s="206">
        <v>834</v>
      </c>
      <c r="U3081" s="309" t="s">
        <v>67596</v>
      </c>
      <c r="V3081" s="310">
        <v>207.06</v>
      </c>
      <c r="X3081" s="267" t="s">
        <v>62571</v>
      </c>
      <c r="Y3081" s="268">
        <v>12199</v>
      </c>
      <c r="AA3081" s="229" t="s">
        <v>48755</v>
      </c>
      <c r="AB3081" s="230">
        <v>15371.85</v>
      </c>
      <c r="AD3081" s="209" t="s">
        <v>17550</v>
      </c>
      <c r="AE3081" s="210">
        <v>7038.85</v>
      </c>
      <c r="AF3081" s="93"/>
      <c r="AG3081" s="201" t="s">
        <v>14273</v>
      </c>
      <c r="AH3081" s="202">
        <v>1772.3</v>
      </c>
      <c r="AJ3081" s="292"/>
      <c r="AK3081" s="293"/>
      <c r="AM3081" s="273" t="s">
        <v>9873</v>
      </c>
      <c r="AN3081" s="274">
        <v>74236.02</v>
      </c>
      <c r="AP3081" s="233" t="s">
        <v>38761</v>
      </c>
      <c r="AQ3081" s="234">
        <v>11295</v>
      </c>
      <c r="AS3081" s="211" t="s">
        <v>7480</v>
      </c>
      <c r="AT3081" s="212">
        <v>313302.98</v>
      </c>
    </row>
    <row r="3082" spans="9:46" x14ac:dyDescent="0.3">
      <c r="I3082" s="227" t="s">
        <v>37685</v>
      </c>
      <c r="J3082" s="227"/>
      <c r="K3082" s="228">
        <v>454.64</v>
      </c>
      <c r="M3082" s="205" t="s">
        <v>4254</v>
      </c>
      <c r="N3082" s="205"/>
      <c r="O3082" s="206">
        <v>52443.14</v>
      </c>
      <c r="U3082" s="309" t="s">
        <v>66613</v>
      </c>
      <c r="V3082" s="310">
        <v>1024.33</v>
      </c>
      <c r="X3082" s="267" t="s">
        <v>55919</v>
      </c>
      <c r="Y3082" s="268">
        <v>2391.19</v>
      </c>
      <c r="AA3082" s="229" t="s">
        <v>51941</v>
      </c>
      <c r="AB3082" s="230">
        <v>71739.350000000006</v>
      </c>
      <c r="AD3082" s="209" t="s">
        <v>17551</v>
      </c>
      <c r="AE3082" s="210">
        <v>12322.45</v>
      </c>
      <c r="AF3082" s="93"/>
      <c r="AG3082" s="201" t="s">
        <v>14274</v>
      </c>
      <c r="AH3082" s="202">
        <v>3776.67</v>
      </c>
      <c r="AJ3082" s="292"/>
      <c r="AK3082" s="293"/>
      <c r="AM3082" s="273" t="s">
        <v>9874</v>
      </c>
      <c r="AN3082" s="274">
        <v>5342610.74</v>
      </c>
      <c r="AP3082" s="233" t="s">
        <v>38766</v>
      </c>
      <c r="AQ3082" s="234">
        <v>454.64</v>
      </c>
      <c r="AS3082" s="211" t="s">
        <v>7646</v>
      </c>
      <c r="AT3082" s="212">
        <v>690589.14</v>
      </c>
    </row>
    <row r="3083" spans="9:46" x14ac:dyDescent="0.3">
      <c r="I3083" s="227" t="s">
        <v>37686</v>
      </c>
      <c r="J3083" s="227"/>
      <c r="K3083" s="228">
        <v>60789.08</v>
      </c>
      <c r="M3083" s="205" t="s">
        <v>4255</v>
      </c>
      <c r="N3083" s="205"/>
      <c r="O3083" s="206">
        <v>135172.62</v>
      </c>
      <c r="U3083" s="309" t="s">
        <v>58241</v>
      </c>
      <c r="V3083" s="310">
        <v>76538.75</v>
      </c>
      <c r="X3083" s="267" t="s">
        <v>55920</v>
      </c>
      <c r="Y3083" s="268">
        <v>29817.34</v>
      </c>
      <c r="AA3083" s="229" t="s">
        <v>51942</v>
      </c>
      <c r="AB3083" s="230">
        <v>5725.66</v>
      </c>
      <c r="AD3083" s="209" t="s">
        <v>17552</v>
      </c>
      <c r="AE3083" s="210">
        <v>4906.3599999999997</v>
      </c>
      <c r="AF3083" s="93"/>
      <c r="AG3083" s="201" t="s">
        <v>32809</v>
      </c>
      <c r="AH3083" s="202">
        <v>6282.85</v>
      </c>
      <c r="AJ3083" s="292"/>
      <c r="AK3083" s="293"/>
      <c r="AM3083" s="273" t="s">
        <v>9875</v>
      </c>
      <c r="AN3083" s="274">
        <v>12452997.640000001</v>
      </c>
      <c r="AP3083" s="233" t="s">
        <v>38771</v>
      </c>
      <c r="AQ3083" s="234">
        <v>60789.08</v>
      </c>
      <c r="AS3083" s="211" t="s">
        <v>7884</v>
      </c>
      <c r="AT3083" s="212">
        <v>51283.43</v>
      </c>
    </row>
    <row r="3084" spans="9:46" x14ac:dyDescent="0.3">
      <c r="I3084" s="227" t="s">
        <v>37688</v>
      </c>
      <c r="J3084" s="227"/>
      <c r="K3084" s="228">
        <v>16530.740000000002</v>
      </c>
      <c r="M3084" s="205" t="s">
        <v>3564</v>
      </c>
      <c r="N3084" s="205"/>
      <c r="O3084" s="206">
        <v>898</v>
      </c>
      <c r="U3084" s="309" t="s">
        <v>66614</v>
      </c>
      <c r="V3084" s="310">
        <v>1147.99</v>
      </c>
      <c r="X3084" s="267" t="s">
        <v>17772</v>
      </c>
      <c r="Y3084" s="268">
        <v>1262.8</v>
      </c>
      <c r="AA3084" s="229" t="s">
        <v>51943</v>
      </c>
      <c r="AB3084" s="230">
        <v>1143.3699999999999</v>
      </c>
      <c r="AD3084" s="209" t="s">
        <v>17553</v>
      </c>
      <c r="AE3084" s="210">
        <v>2628.53</v>
      </c>
      <c r="AF3084" s="93"/>
      <c r="AG3084" s="201" t="s">
        <v>32810</v>
      </c>
      <c r="AH3084" s="202">
        <v>433.06</v>
      </c>
      <c r="AJ3084" s="292"/>
      <c r="AK3084" s="293"/>
      <c r="AM3084" s="273" t="s">
        <v>9876</v>
      </c>
      <c r="AN3084" s="274">
        <v>628725.1</v>
      </c>
      <c r="AP3084" s="233" t="s">
        <v>38776</v>
      </c>
      <c r="AQ3084" s="234">
        <v>16530.740000000002</v>
      </c>
      <c r="AS3084" s="211" t="s">
        <v>8129</v>
      </c>
      <c r="AT3084" s="212">
        <v>133841</v>
      </c>
    </row>
    <row r="3085" spans="9:46" x14ac:dyDescent="0.3">
      <c r="I3085" s="227" t="s">
        <v>37689</v>
      </c>
      <c r="J3085" s="227"/>
      <c r="K3085" s="228">
        <v>58427.07</v>
      </c>
      <c r="M3085" s="205" t="s">
        <v>3565</v>
      </c>
      <c r="N3085" s="205"/>
      <c r="O3085" s="206">
        <v>2096</v>
      </c>
      <c r="U3085" s="309" t="s">
        <v>61382</v>
      </c>
      <c r="V3085" s="310">
        <v>-222.36</v>
      </c>
      <c r="X3085" s="267" t="s">
        <v>44610</v>
      </c>
      <c r="Y3085" s="268">
        <v>-533.39</v>
      </c>
      <c r="AA3085" s="229" t="s">
        <v>51944</v>
      </c>
      <c r="AB3085" s="230">
        <v>21500</v>
      </c>
      <c r="AD3085" s="209" t="s">
        <v>17554</v>
      </c>
      <c r="AE3085" s="210">
        <v>6084.93</v>
      </c>
      <c r="AF3085" s="93"/>
      <c r="AG3085" s="201" t="s">
        <v>32811</v>
      </c>
      <c r="AH3085" s="202">
        <v>513.79</v>
      </c>
      <c r="AJ3085" s="292"/>
      <c r="AK3085" s="293"/>
      <c r="AM3085" s="273" t="s">
        <v>9877</v>
      </c>
      <c r="AN3085" s="274">
        <v>16003516.15</v>
      </c>
      <c r="AP3085" s="233" t="s">
        <v>38780</v>
      </c>
      <c r="AQ3085" s="234">
        <v>58427.07</v>
      </c>
      <c r="AS3085" s="211" t="s">
        <v>8406</v>
      </c>
      <c r="AT3085" s="212">
        <v>242559</v>
      </c>
    </row>
    <row r="3086" spans="9:46" x14ac:dyDescent="0.3">
      <c r="I3086" s="227" t="s">
        <v>37690</v>
      </c>
      <c r="J3086" s="227"/>
      <c r="K3086" s="228">
        <v>73538.94</v>
      </c>
      <c r="M3086" s="205" t="s">
        <v>4376</v>
      </c>
      <c r="N3086" s="205"/>
      <c r="O3086" s="206">
        <v>998</v>
      </c>
      <c r="U3086" s="309" t="s">
        <v>57404</v>
      </c>
      <c r="V3086" s="310">
        <v>41070.089999999997</v>
      </c>
      <c r="X3086" s="267" t="s">
        <v>54979</v>
      </c>
      <c r="Y3086" s="268">
        <v>133.82</v>
      </c>
      <c r="AA3086" s="229" t="s">
        <v>51945</v>
      </c>
      <c r="AB3086" s="230">
        <v>2539.73</v>
      </c>
      <c r="AD3086" s="209" t="s">
        <v>17555</v>
      </c>
      <c r="AE3086" s="210">
        <v>1089.48</v>
      </c>
      <c r="AF3086" s="93"/>
      <c r="AG3086" s="201" t="s">
        <v>32812</v>
      </c>
      <c r="AH3086" s="202">
        <v>1189.43</v>
      </c>
      <c r="AJ3086" s="292"/>
      <c r="AK3086" s="293"/>
      <c r="AM3086" s="273" t="s">
        <v>9878</v>
      </c>
      <c r="AN3086" s="274">
        <v>2202668.21</v>
      </c>
      <c r="AP3086" s="233" t="s">
        <v>38785</v>
      </c>
      <c r="AQ3086" s="234">
        <v>73538.94</v>
      </c>
      <c r="AS3086" s="211" t="s">
        <v>8573</v>
      </c>
      <c r="AT3086" s="212">
        <v>1276054.06</v>
      </c>
    </row>
    <row r="3087" spans="9:46" x14ac:dyDescent="0.3">
      <c r="I3087" s="227" t="s">
        <v>37693</v>
      </c>
      <c r="J3087" s="227"/>
      <c r="K3087" s="228">
        <v>592.83000000000004</v>
      </c>
      <c r="M3087" s="205" t="s">
        <v>3566</v>
      </c>
      <c r="N3087" s="205"/>
      <c r="O3087" s="206">
        <v>9168</v>
      </c>
      <c r="U3087" s="309" t="s">
        <v>61383</v>
      </c>
      <c r="V3087" s="310">
        <v>21349.26</v>
      </c>
      <c r="X3087" s="267" t="s">
        <v>17773</v>
      </c>
      <c r="Y3087" s="268">
        <v>5333.44</v>
      </c>
      <c r="AA3087" s="229" t="s">
        <v>51946</v>
      </c>
      <c r="AB3087" s="230">
        <v>7842.13</v>
      </c>
      <c r="AD3087" s="209" t="s">
        <v>17556</v>
      </c>
      <c r="AE3087" s="210">
        <v>3811.08</v>
      </c>
      <c r="AF3087" s="93"/>
      <c r="AG3087" s="201" t="s">
        <v>32813</v>
      </c>
      <c r="AH3087" s="202">
        <v>229.5</v>
      </c>
      <c r="AJ3087" s="292"/>
      <c r="AK3087" s="293"/>
      <c r="AM3087" s="273" t="s">
        <v>9879</v>
      </c>
      <c r="AN3087" s="274">
        <v>215037.68</v>
      </c>
      <c r="AP3087" s="233" t="s">
        <v>37854</v>
      </c>
      <c r="AQ3087" s="234">
        <v>592.83000000000004</v>
      </c>
      <c r="AS3087" s="211" t="s">
        <v>8786</v>
      </c>
      <c r="AT3087" s="212">
        <v>37560</v>
      </c>
    </row>
    <row r="3088" spans="9:46" x14ac:dyDescent="0.3">
      <c r="I3088" s="227" t="s">
        <v>37695</v>
      </c>
      <c r="J3088" s="227"/>
      <c r="K3088" s="228">
        <v>182.01</v>
      </c>
      <c r="M3088" s="205" t="s">
        <v>4257</v>
      </c>
      <c r="N3088" s="205"/>
      <c r="O3088" s="206">
        <v>154524.39000000001</v>
      </c>
      <c r="U3088" s="309" t="s">
        <v>56060</v>
      </c>
      <c r="V3088" s="310">
        <v>31694.83</v>
      </c>
      <c r="X3088" s="267" t="s">
        <v>44611</v>
      </c>
      <c r="Y3088" s="268">
        <v>8552.6</v>
      </c>
      <c r="AA3088" s="229" t="s">
        <v>51947</v>
      </c>
      <c r="AB3088" s="230">
        <v>24057.34</v>
      </c>
      <c r="AD3088" s="209" t="s">
        <v>13241</v>
      </c>
      <c r="AE3088" s="210">
        <v>8749.77</v>
      </c>
      <c r="AF3088" s="93"/>
      <c r="AG3088" s="201" t="s">
        <v>32814</v>
      </c>
      <c r="AH3088" s="202">
        <v>17273.73</v>
      </c>
      <c r="AJ3088" s="292"/>
      <c r="AK3088" s="293"/>
      <c r="AM3088" s="273" t="s">
        <v>9880</v>
      </c>
      <c r="AN3088" s="274">
        <v>125473.69</v>
      </c>
      <c r="AP3088" s="233" t="s">
        <v>37864</v>
      </c>
      <c r="AQ3088" s="234">
        <v>182.01</v>
      </c>
      <c r="AS3088" s="211" t="s">
        <v>9073</v>
      </c>
      <c r="AT3088" s="212">
        <v>196755.45</v>
      </c>
    </row>
    <row r="3089" spans="9:46" x14ac:dyDescent="0.3">
      <c r="I3089" s="227" t="s">
        <v>37696</v>
      </c>
      <c r="J3089" s="227"/>
      <c r="K3089" s="228">
        <v>13915.46</v>
      </c>
      <c r="M3089" s="205" t="s">
        <v>3567</v>
      </c>
      <c r="N3089" s="205"/>
      <c r="O3089" s="206">
        <v>6987.5</v>
      </c>
      <c r="U3089" s="309" t="s">
        <v>57405</v>
      </c>
      <c r="V3089" s="310">
        <v>5944.46</v>
      </c>
      <c r="X3089" s="267" t="s">
        <v>17774</v>
      </c>
      <c r="Y3089" s="268">
        <v>3592.29</v>
      </c>
      <c r="AA3089" s="229" t="s">
        <v>51948</v>
      </c>
      <c r="AB3089" s="230">
        <v>607.04999999999995</v>
      </c>
      <c r="AD3089" s="209" t="s">
        <v>13242</v>
      </c>
      <c r="AE3089" s="210">
        <v>24346.84</v>
      </c>
      <c r="AF3089" s="93"/>
      <c r="AG3089" s="201" t="s">
        <v>32815</v>
      </c>
      <c r="AH3089" s="202">
        <v>6945.97</v>
      </c>
      <c r="AJ3089" s="292"/>
      <c r="AK3089" s="293"/>
      <c r="AM3089" s="273" t="s">
        <v>9881</v>
      </c>
      <c r="AN3089" s="274">
        <v>518082.71</v>
      </c>
      <c r="AP3089" s="233" t="s">
        <v>37874</v>
      </c>
      <c r="AQ3089" s="234">
        <v>13915.46</v>
      </c>
      <c r="AS3089" s="211" t="s">
        <v>9384</v>
      </c>
      <c r="AT3089" s="212">
        <v>2112702.42</v>
      </c>
    </row>
    <row r="3090" spans="9:46" x14ac:dyDescent="0.3">
      <c r="I3090" s="227" t="s">
        <v>37699</v>
      </c>
      <c r="J3090" s="227"/>
      <c r="K3090" s="228">
        <v>6229.81</v>
      </c>
      <c r="M3090" s="205" t="s">
        <v>4258</v>
      </c>
      <c r="N3090" s="205"/>
      <c r="O3090" s="206">
        <v>6963.11</v>
      </c>
      <c r="U3090" s="309" t="s">
        <v>56061</v>
      </c>
      <c r="V3090" s="310">
        <v>6999.22</v>
      </c>
      <c r="X3090" s="267" t="s">
        <v>17775</v>
      </c>
      <c r="Y3090" s="268">
        <v>10026.02</v>
      </c>
      <c r="AA3090" s="229" t="s">
        <v>51949</v>
      </c>
      <c r="AB3090" s="230">
        <v>6584.04</v>
      </c>
      <c r="AD3090" s="209" t="s">
        <v>17557</v>
      </c>
      <c r="AE3090" s="210">
        <v>89645.03</v>
      </c>
      <c r="AF3090" s="93"/>
      <c r="AG3090" s="201" t="s">
        <v>32816</v>
      </c>
      <c r="AH3090" s="202">
        <v>36182.120000000003</v>
      </c>
      <c r="AJ3090" s="292"/>
      <c r="AK3090" s="293"/>
      <c r="AM3090" s="273" t="s">
        <v>9882</v>
      </c>
      <c r="AN3090" s="274">
        <v>149688.18</v>
      </c>
      <c r="AP3090" s="233" t="s">
        <v>37892</v>
      </c>
      <c r="AQ3090" s="234">
        <v>6229.81</v>
      </c>
      <c r="AS3090" s="211" t="s">
        <v>9615</v>
      </c>
      <c r="AT3090" s="212">
        <v>110701.19</v>
      </c>
    </row>
    <row r="3091" spans="9:46" x14ac:dyDescent="0.3">
      <c r="I3091" s="227" t="s">
        <v>37700</v>
      </c>
      <c r="J3091" s="227"/>
      <c r="K3091" s="228">
        <v>40940.839999999997</v>
      </c>
      <c r="M3091" s="205" t="s">
        <v>3568</v>
      </c>
      <c r="N3091" s="205"/>
      <c r="O3091" s="206">
        <v>2566</v>
      </c>
      <c r="U3091" s="309" t="s">
        <v>56062</v>
      </c>
      <c r="V3091" s="310">
        <v>25008.799999999999</v>
      </c>
      <c r="X3091" s="267" t="s">
        <v>17776</v>
      </c>
      <c r="Y3091" s="268">
        <v>1295.72</v>
      </c>
      <c r="AA3091" s="229" t="s">
        <v>51950</v>
      </c>
      <c r="AB3091" s="230">
        <v>12.56</v>
      </c>
      <c r="AD3091" s="209" t="s">
        <v>17558</v>
      </c>
      <c r="AE3091" s="210">
        <v>7911.31</v>
      </c>
      <c r="AF3091" s="93"/>
      <c r="AG3091" s="201" t="s">
        <v>32817</v>
      </c>
      <c r="AH3091" s="202">
        <v>6972.55</v>
      </c>
      <c r="AJ3091" s="292"/>
      <c r="AK3091" s="293"/>
      <c r="AM3091" s="273" t="s">
        <v>9883</v>
      </c>
      <c r="AN3091" s="274">
        <v>139775.59</v>
      </c>
      <c r="AP3091" s="233" t="s">
        <v>37898</v>
      </c>
      <c r="AQ3091" s="234">
        <v>40940.839999999997</v>
      </c>
      <c r="AS3091" s="211" t="s">
        <v>11160</v>
      </c>
      <c r="AT3091" s="212">
        <v>33354</v>
      </c>
    </row>
    <row r="3092" spans="9:46" x14ac:dyDescent="0.3">
      <c r="I3092" s="227" t="s">
        <v>37703</v>
      </c>
      <c r="J3092" s="227"/>
      <c r="K3092" s="228">
        <v>34881.089999999997</v>
      </c>
      <c r="M3092" s="205" t="s">
        <v>4378</v>
      </c>
      <c r="N3092" s="205"/>
      <c r="O3092" s="206">
        <v>1361.95</v>
      </c>
      <c r="U3092" s="309" t="s">
        <v>57406</v>
      </c>
      <c r="V3092" s="310">
        <v>18010.32</v>
      </c>
      <c r="X3092" s="267" t="s">
        <v>51975</v>
      </c>
      <c r="Y3092" s="268">
        <v>1200</v>
      </c>
      <c r="AA3092" s="229" t="s">
        <v>38951</v>
      </c>
      <c r="AB3092" s="230">
        <v>7398.09</v>
      </c>
      <c r="AD3092" s="209" t="s">
        <v>17559</v>
      </c>
      <c r="AE3092" s="210">
        <v>151023</v>
      </c>
      <c r="AF3092" s="93"/>
      <c r="AG3092" s="201" t="s">
        <v>14275</v>
      </c>
      <c r="AH3092" s="202">
        <v>1737.75</v>
      </c>
      <c r="AJ3092" s="292"/>
      <c r="AK3092" s="293"/>
      <c r="AM3092" s="273" t="s">
        <v>9884</v>
      </c>
      <c r="AN3092" s="274">
        <v>3235723.39</v>
      </c>
      <c r="AP3092" s="233" t="s">
        <v>37907</v>
      </c>
      <c r="AQ3092" s="234">
        <v>34881.089999999997</v>
      </c>
      <c r="AS3092" s="211" t="s">
        <v>9977</v>
      </c>
      <c r="AT3092" s="212">
        <v>5728012.1299999999</v>
      </c>
    </row>
    <row r="3093" spans="9:46" x14ac:dyDescent="0.3">
      <c r="I3093" s="227" t="s">
        <v>37704</v>
      </c>
      <c r="J3093" s="227"/>
      <c r="K3093" s="228">
        <v>35246</v>
      </c>
      <c r="M3093" s="205" t="s">
        <v>3569</v>
      </c>
      <c r="N3093" s="205"/>
      <c r="O3093" s="206">
        <v>4192</v>
      </c>
      <c r="U3093" s="309" t="s">
        <v>58522</v>
      </c>
      <c r="V3093" s="310">
        <v>373.8</v>
      </c>
      <c r="X3093" s="267" t="s">
        <v>55921</v>
      </c>
      <c r="Y3093" s="268">
        <v>10258.540000000001</v>
      </c>
      <c r="AA3093" s="229" t="s">
        <v>34736</v>
      </c>
      <c r="AB3093" s="230">
        <v>33655.199999999997</v>
      </c>
      <c r="AD3093" s="209" t="s">
        <v>17560</v>
      </c>
      <c r="AE3093" s="210">
        <v>214.46</v>
      </c>
      <c r="AF3093" s="93"/>
      <c r="AG3093" s="201" t="s">
        <v>14276</v>
      </c>
      <c r="AH3093" s="202">
        <v>17873.55</v>
      </c>
      <c r="AJ3093" s="292"/>
      <c r="AK3093" s="293"/>
      <c r="AM3093" s="273" t="s">
        <v>9885</v>
      </c>
      <c r="AN3093" s="274">
        <v>19782.8</v>
      </c>
      <c r="AP3093" s="233" t="s">
        <v>37912</v>
      </c>
      <c r="AQ3093" s="234">
        <v>35246</v>
      </c>
      <c r="AS3093" s="211" t="s">
        <v>6802</v>
      </c>
      <c r="AT3093" s="212">
        <v>251935</v>
      </c>
    </row>
    <row r="3094" spans="9:46" x14ac:dyDescent="0.3">
      <c r="I3094" s="227" t="s">
        <v>37705</v>
      </c>
      <c r="J3094" s="227"/>
      <c r="K3094" s="228">
        <v>921</v>
      </c>
      <c r="M3094" s="205" t="s">
        <v>3570</v>
      </c>
      <c r="N3094" s="205"/>
      <c r="O3094" s="206">
        <v>11584</v>
      </c>
      <c r="U3094" s="309" t="s">
        <v>63669</v>
      </c>
      <c r="V3094" s="310">
        <v>31500</v>
      </c>
      <c r="X3094" s="267" t="s">
        <v>17778</v>
      </c>
      <c r="Y3094" s="268">
        <v>11368.1</v>
      </c>
      <c r="AA3094" s="229" t="s">
        <v>34737</v>
      </c>
      <c r="AB3094" s="230">
        <v>746189.89</v>
      </c>
      <c r="AD3094" s="209" t="s">
        <v>17561</v>
      </c>
      <c r="AE3094" s="210">
        <v>7963.55</v>
      </c>
      <c r="AF3094" s="93"/>
      <c r="AG3094" s="201" t="s">
        <v>14277</v>
      </c>
      <c r="AH3094" s="202">
        <v>7609.06</v>
      </c>
      <c r="AJ3094" s="292"/>
      <c r="AK3094" s="293"/>
      <c r="AM3094" s="273" t="s">
        <v>9886</v>
      </c>
      <c r="AN3094" s="274">
        <v>26259.08</v>
      </c>
      <c r="AP3094" s="233" t="s">
        <v>37914</v>
      </c>
      <c r="AQ3094" s="234">
        <v>921</v>
      </c>
      <c r="AS3094" s="211" t="s">
        <v>7202</v>
      </c>
      <c r="AT3094" s="212">
        <v>8678</v>
      </c>
    </row>
    <row r="3095" spans="9:46" x14ac:dyDescent="0.3">
      <c r="I3095" s="227" t="s">
        <v>37707</v>
      </c>
      <c r="J3095" s="227"/>
      <c r="K3095" s="228">
        <v>34787.46</v>
      </c>
      <c r="M3095" s="205" t="s">
        <v>3571</v>
      </c>
      <c r="N3095" s="205"/>
      <c r="O3095" s="206">
        <v>2852</v>
      </c>
      <c r="U3095" s="309" t="s">
        <v>66616</v>
      </c>
      <c r="V3095" s="310">
        <v>2760</v>
      </c>
      <c r="X3095" s="267" t="s">
        <v>17779</v>
      </c>
      <c r="Y3095" s="268">
        <v>33320.54</v>
      </c>
      <c r="AA3095" s="229" t="s">
        <v>34738</v>
      </c>
      <c r="AB3095" s="230">
        <v>699.03</v>
      </c>
      <c r="AD3095" s="209" t="s">
        <v>17562</v>
      </c>
      <c r="AE3095" s="210">
        <v>5120</v>
      </c>
      <c r="AF3095" s="93"/>
      <c r="AG3095" s="201" t="s">
        <v>14278</v>
      </c>
      <c r="AH3095" s="202">
        <v>4400</v>
      </c>
      <c r="AJ3095" s="292"/>
      <c r="AK3095" s="293"/>
      <c r="AM3095" s="273" t="s">
        <v>9887</v>
      </c>
      <c r="AN3095" s="274">
        <v>12799030.460000001</v>
      </c>
      <c r="AP3095" s="233" t="s">
        <v>37927</v>
      </c>
      <c r="AQ3095" s="234">
        <v>34787.46</v>
      </c>
      <c r="AS3095" s="211" t="s">
        <v>7481</v>
      </c>
      <c r="AT3095" s="212">
        <v>96334</v>
      </c>
    </row>
    <row r="3096" spans="9:46" x14ac:dyDescent="0.3">
      <c r="I3096" s="227" t="s">
        <v>37710</v>
      </c>
      <c r="J3096" s="227"/>
      <c r="K3096" s="228">
        <v>4573.1899999999996</v>
      </c>
      <c r="M3096" s="205" t="s">
        <v>4262</v>
      </c>
      <c r="N3096" s="205"/>
      <c r="O3096" s="206">
        <v>167270.12</v>
      </c>
      <c r="U3096" s="309" t="s">
        <v>66618</v>
      </c>
      <c r="V3096" s="310">
        <v>99.01</v>
      </c>
      <c r="X3096" s="267" t="s">
        <v>47877</v>
      </c>
      <c r="Y3096" s="268">
        <v>6535.78</v>
      </c>
      <c r="AA3096" s="229" t="s">
        <v>38952</v>
      </c>
      <c r="AB3096" s="230">
        <v>43.13</v>
      </c>
      <c r="AD3096" s="209" t="s">
        <v>17563</v>
      </c>
      <c r="AE3096" s="210">
        <v>391.68</v>
      </c>
      <c r="AF3096" s="93"/>
      <c r="AG3096" s="201" t="s">
        <v>14279</v>
      </c>
      <c r="AH3096" s="202">
        <v>2286.09</v>
      </c>
      <c r="AJ3096" s="292"/>
      <c r="AK3096" s="293"/>
      <c r="AM3096" s="273" t="s">
        <v>9888</v>
      </c>
      <c r="AN3096" s="274">
        <v>226756.01</v>
      </c>
      <c r="AP3096" s="233" t="s">
        <v>37939</v>
      </c>
      <c r="AQ3096" s="234">
        <v>4573.1899999999996</v>
      </c>
      <c r="AS3096" s="211" t="s">
        <v>7647</v>
      </c>
      <c r="AT3096" s="212">
        <v>103775</v>
      </c>
    </row>
    <row r="3097" spans="9:46" x14ac:dyDescent="0.3">
      <c r="I3097" s="227" t="s">
        <v>37714</v>
      </c>
      <c r="J3097" s="227"/>
      <c r="K3097" s="228">
        <v>14626.65</v>
      </c>
      <c r="M3097" s="205" t="s">
        <v>4380</v>
      </c>
      <c r="N3097" s="205"/>
      <c r="O3097" s="206">
        <v>4805</v>
      </c>
      <c r="U3097" s="309" t="s">
        <v>60369</v>
      </c>
      <c r="V3097" s="310">
        <v>35342.86</v>
      </c>
      <c r="X3097" s="267" t="s">
        <v>57323</v>
      </c>
      <c r="Y3097" s="268">
        <v>39529</v>
      </c>
      <c r="AA3097" s="229" t="s">
        <v>33287</v>
      </c>
      <c r="AB3097" s="230">
        <v>58700.57</v>
      </c>
      <c r="AD3097" s="209" t="s">
        <v>17564</v>
      </c>
      <c r="AE3097" s="210">
        <v>1110.02</v>
      </c>
      <c r="AF3097" s="93"/>
      <c r="AG3097" s="201" t="s">
        <v>14280</v>
      </c>
      <c r="AH3097" s="202">
        <v>4966.1000000000004</v>
      </c>
      <c r="AJ3097" s="292"/>
      <c r="AK3097" s="293"/>
      <c r="AM3097" s="273" t="s">
        <v>9889</v>
      </c>
      <c r="AN3097" s="274">
        <v>98718.87</v>
      </c>
      <c r="AP3097" s="233" t="s">
        <v>37977</v>
      </c>
      <c r="AQ3097" s="234">
        <v>14626.65</v>
      </c>
      <c r="AS3097" s="211" t="s">
        <v>7885</v>
      </c>
      <c r="AT3097" s="212">
        <v>12861</v>
      </c>
    </row>
    <row r="3098" spans="9:46" x14ac:dyDescent="0.3">
      <c r="I3098" s="227" t="s">
        <v>37715</v>
      </c>
      <c r="J3098" s="227"/>
      <c r="K3098" s="228">
        <v>8073.79</v>
      </c>
      <c r="M3098" s="205" t="s">
        <v>4381</v>
      </c>
      <c r="N3098" s="205"/>
      <c r="O3098" s="206">
        <v>609.28</v>
      </c>
      <c r="U3098" s="309" t="s">
        <v>60370</v>
      </c>
      <c r="V3098" s="310">
        <v>2555.84</v>
      </c>
      <c r="X3098" s="267" t="s">
        <v>55922</v>
      </c>
      <c r="Y3098" s="268">
        <v>9588.76</v>
      </c>
      <c r="AA3098" s="229" t="s">
        <v>33288</v>
      </c>
      <c r="AB3098" s="230">
        <v>1374992.71</v>
      </c>
      <c r="AD3098" s="209" t="s">
        <v>17565</v>
      </c>
      <c r="AE3098" s="210">
        <v>178.32</v>
      </c>
      <c r="AF3098" s="93"/>
      <c r="AG3098" s="201" t="s">
        <v>28223</v>
      </c>
      <c r="AH3098" s="202">
        <v>229.5</v>
      </c>
      <c r="AJ3098" s="292"/>
      <c r="AK3098" s="293"/>
      <c r="AM3098" s="273" t="s">
        <v>9890</v>
      </c>
      <c r="AN3098" s="274">
        <v>1636311.56</v>
      </c>
      <c r="AP3098" s="233" t="s">
        <v>37987</v>
      </c>
      <c r="AQ3098" s="234">
        <v>8073.79</v>
      </c>
      <c r="AS3098" s="211" t="s">
        <v>8130</v>
      </c>
      <c r="AT3098" s="212">
        <v>37705</v>
      </c>
    </row>
    <row r="3099" spans="9:46" x14ac:dyDescent="0.3">
      <c r="I3099" s="227" t="s">
        <v>37716</v>
      </c>
      <c r="J3099" s="227"/>
      <c r="K3099" s="228">
        <v>35783</v>
      </c>
      <c r="M3099" s="205" t="s">
        <v>3572</v>
      </c>
      <c r="N3099" s="205"/>
      <c r="O3099" s="206">
        <v>8542.85</v>
      </c>
      <c r="U3099" s="309" t="s">
        <v>60371</v>
      </c>
      <c r="V3099" s="310">
        <v>7834.05</v>
      </c>
      <c r="X3099" s="267" t="s">
        <v>42273</v>
      </c>
      <c r="Y3099" s="268">
        <v>15218.96</v>
      </c>
      <c r="AA3099" s="229" t="s">
        <v>47874</v>
      </c>
      <c r="AB3099" s="230">
        <v>36590.660000000003</v>
      </c>
      <c r="AD3099" s="209" t="s">
        <v>17566</v>
      </c>
      <c r="AE3099" s="210">
        <v>12150</v>
      </c>
      <c r="AF3099" s="93"/>
      <c r="AG3099" s="201" t="s">
        <v>14281</v>
      </c>
      <c r="AH3099" s="202">
        <v>19011.48</v>
      </c>
      <c r="AJ3099" s="292"/>
      <c r="AK3099" s="293"/>
      <c r="AM3099" s="273" t="s">
        <v>9891</v>
      </c>
      <c r="AN3099" s="274">
        <v>12914950.939999999</v>
      </c>
      <c r="AP3099" s="233" t="s">
        <v>37992</v>
      </c>
      <c r="AQ3099" s="234">
        <v>35783</v>
      </c>
      <c r="AS3099" s="211" t="s">
        <v>8407</v>
      </c>
      <c r="AT3099" s="212">
        <v>40651</v>
      </c>
    </row>
    <row r="3100" spans="9:46" x14ac:dyDescent="0.3">
      <c r="I3100" s="227" t="s">
        <v>37717</v>
      </c>
      <c r="J3100" s="227"/>
      <c r="K3100" s="228">
        <v>29894</v>
      </c>
      <c r="M3100" s="205" t="s">
        <v>3573</v>
      </c>
      <c r="N3100" s="205"/>
      <c r="O3100" s="206">
        <v>4048.72</v>
      </c>
      <c r="U3100" s="309" t="s">
        <v>67597</v>
      </c>
      <c r="V3100" s="310">
        <v>59237.41</v>
      </c>
      <c r="X3100" s="267" t="s">
        <v>34765</v>
      </c>
      <c r="Y3100" s="268">
        <v>26683.29</v>
      </c>
      <c r="AA3100" s="229" t="s">
        <v>34739</v>
      </c>
      <c r="AB3100" s="230">
        <v>504.86</v>
      </c>
      <c r="AD3100" s="209" t="s">
        <v>17567</v>
      </c>
      <c r="AE3100" s="210">
        <v>7563</v>
      </c>
      <c r="AF3100" s="93"/>
      <c r="AG3100" s="201" t="s">
        <v>28225</v>
      </c>
      <c r="AH3100" s="202">
        <v>6945.97</v>
      </c>
      <c r="AJ3100" s="292"/>
      <c r="AK3100" s="293"/>
      <c r="AM3100" s="273" t="s">
        <v>9892</v>
      </c>
      <c r="AN3100" s="274">
        <v>51981.78</v>
      </c>
      <c r="AP3100" s="233" t="s">
        <v>38000</v>
      </c>
      <c r="AQ3100" s="234">
        <v>29894</v>
      </c>
      <c r="AS3100" s="211" t="s">
        <v>8574</v>
      </c>
      <c r="AT3100" s="212">
        <v>614668</v>
      </c>
    </row>
    <row r="3101" spans="9:46" x14ac:dyDescent="0.3">
      <c r="I3101" s="227" t="s">
        <v>37720</v>
      </c>
      <c r="J3101" s="227"/>
      <c r="K3101" s="228">
        <v>86208.53</v>
      </c>
      <c r="M3101" s="205" t="s">
        <v>3574</v>
      </c>
      <c r="N3101" s="205"/>
      <c r="O3101" s="206">
        <v>11677</v>
      </c>
      <c r="U3101" s="309" t="s">
        <v>57410</v>
      </c>
      <c r="V3101" s="310">
        <v>26339.59</v>
      </c>
      <c r="X3101" s="267" t="s">
        <v>42274</v>
      </c>
      <c r="Y3101" s="268">
        <v>11880.8</v>
      </c>
      <c r="AA3101" s="229" t="s">
        <v>33289</v>
      </c>
      <c r="AB3101" s="230">
        <v>169477.78</v>
      </c>
      <c r="AD3101" s="209" t="s">
        <v>17568</v>
      </c>
      <c r="AE3101" s="210">
        <v>14495</v>
      </c>
      <c r="AF3101" s="93"/>
      <c r="AG3101" s="201" t="s">
        <v>28229</v>
      </c>
      <c r="AH3101" s="202">
        <v>36182.120000000003</v>
      </c>
      <c r="AJ3101" s="292"/>
      <c r="AK3101" s="293"/>
      <c r="AM3101" s="273" t="s">
        <v>9893</v>
      </c>
      <c r="AN3101" s="274">
        <v>692829.56</v>
      </c>
      <c r="AP3101" s="233" t="s">
        <v>38017</v>
      </c>
      <c r="AQ3101" s="234">
        <v>86208.53</v>
      </c>
      <c r="AS3101" s="211" t="s">
        <v>8787</v>
      </c>
      <c r="AT3101" s="212">
        <v>10548</v>
      </c>
    </row>
    <row r="3102" spans="9:46" x14ac:dyDescent="0.3">
      <c r="I3102" s="227" t="s">
        <v>37721</v>
      </c>
      <c r="J3102" s="227"/>
      <c r="K3102" s="228">
        <v>3878.69</v>
      </c>
      <c r="M3102" s="205" t="s">
        <v>3575</v>
      </c>
      <c r="N3102" s="205"/>
      <c r="O3102" s="206">
        <v>5692</v>
      </c>
      <c r="U3102" s="309" t="s">
        <v>19635</v>
      </c>
      <c r="V3102" s="310">
        <v>20000</v>
      </c>
      <c r="X3102" s="267" t="s">
        <v>17788</v>
      </c>
      <c r="Y3102" s="268">
        <v>4763.1000000000004</v>
      </c>
      <c r="AA3102" s="229" t="s">
        <v>33290</v>
      </c>
      <c r="AB3102" s="230">
        <v>187547.1</v>
      </c>
      <c r="AD3102" s="209" t="s">
        <v>17569</v>
      </c>
      <c r="AE3102" s="210">
        <v>2616.96</v>
      </c>
      <c r="AF3102" s="93"/>
      <c r="AG3102" s="201" t="s">
        <v>32818</v>
      </c>
      <c r="AH3102" s="202">
        <v>6972.55</v>
      </c>
      <c r="AJ3102" s="292"/>
      <c r="AK3102" s="293"/>
      <c r="AM3102" s="273" t="s">
        <v>9894</v>
      </c>
      <c r="AN3102" s="274">
        <v>10460506.970000001</v>
      </c>
      <c r="AP3102" s="233" t="s">
        <v>38019</v>
      </c>
      <c r="AQ3102" s="234">
        <v>3878.69</v>
      </c>
      <c r="AS3102" s="211" t="s">
        <v>9186</v>
      </c>
      <c r="AT3102" s="212">
        <v>12571</v>
      </c>
    </row>
    <row r="3103" spans="9:46" x14ac:dyDescent="0.3">
      <c r="I3103" s="227" t="s">
        <v>37724</v>
      </c>
      <c r="J3103" s="227"/>
      <c r="K3103" s="228">
        <v>944.1</v>
      </c>
      <c r="M3103" s="205" t="s">
        <v>4276</v>
      </c>
      <c r="N3103" s="205"/>
      <c r="O3103" s="206">
        <v>13972</v>
      </c>
      <c r="U3103" s="309" t="s">
        <v>19636</v>
      </c>
      <c r="V3103" s="310">
        <v>51578.99</v>
      </c>
      <c r="X3103" s="267" t="s">
        <v>36132</v>
      </c>
      <c r="Y3103" s="268">
        <v>3479.64</v>
      </c>
      <c r="AA3103" s="229" t="s">
        <v>34740</v>
      </c>
      <c r="AB3103" s="230">
        <v>115565.57</v>
      </c>
      <c r="AD3103" s="209" t="s">
        <v>17570</v>
      </c>
      <c r="AE3103" s="210">
        <v>2598.4299999999998</v>
      </c>
      <c r="AF3103" s="93"/>
      <c r="AG3103" s="201" t="s">
        <v>32819</v>
      </c>
      <c r="AH3103" s="202">
        <v>1648.52</v>
      </c>
      <c r="AJ3103" s="292"/>
      <c r="AK3103" s="293"/>
      <c r="AM3103" s="273" t="s">
        <v>9895</v>
      </c>
      <c r="AN3103" s="274">
        <v>12210.8</v>
      </c>
      <c r="AP3103" s="233" t="s">
        <v>38032</v>
      </c>
      <c r="AQ3103" s="234">
        <v>944.1</v>
      </c>
      <c r="AS3103" s="211" t="s">
        <v>9385</v>
      </c>
      <c r="AT3103" s="212">
        <v>484812.62</v>
      </c>
    </row>
    <row r="3104" spans="9:46" x14ac:dyDescent="0.3">
      <c r="I3104" s="227" t="s">
        <v>37726</v>
      </c>
      <c r="J3104" s="227"/>
      <c r="K3104" s="228">
        <v>19367.599999999999</v>
      </c>
      <c r="M3104" s="205" t="s">
        <v>3576</v>
      </c>
      <c r="N3104" s="205"/>
      <c r="O3104" s="206">
        <v>4500</v>
      </c>
      <c r="U3104" s="309" t="s">
        <v>40252</v>
      </c>
      <c r="V3104" s="310">
        <v>23333.31</v>
      </c>
      <c r="X3104" s="267" t="s">
        <v>36133</v>
      </c>
      <c r="Y3104" s="268">
        <v>12059.91</v>
      </c>
      <c r="AA3104" s="229" t="s">
        <v>44589</v>
      </c>
      <c r="AB3104" s="230">
        <v>18961.900000000001</v>
      </c>
      <c r="AD3104" s="209" t="s">
        <v>17571</v>
      </c>
      <c r="AE3104" s="210">
        <v>59663.199999999997</v>
      </c>
      <c r="AF3104" s="93"/>
      <c r="AG3104" s="201" t="s">
        <v>32820</v>
      </c>
      <c r="AH3104" s="202">
        <v>2397.9899999999998</v>
      </c>
      <c r="AJ3104" s="292"/>
      <c r="AK3104" s="293"/>
      <c r="AM3104" s="273" t="s">
        <v>9896</v>
      </c>
      <c r="AN3104" s="274">
        <v>7932419.8499999996</v>
      </c>
      <c r="AP3104" s="233" t="s">
        <v>38042</v>
      </c>
      <c r="AQ3104" s="234">
        <v>19367.599999999999</v>
      </c>
      <c r="AS3104" s="211" t="s">
        <v>11161</v>
      </c>
      <c r="AT3104" s="212">
        <v>17741.07</v>
      </c>
    </row>
    <row r="3105" spans="9:46" x14ac:dyDescent="0.3">
      <c r="I3105" s="227" t="s">
        <v>37727</v>
      </c>
      <c r="J3105" s="227"/>
      <c r="K3105" s="228">
        <v>13918</v>
      </c>
      <c r="M3105" s="205" t="s">
        <v>3577</v>
      </c>
      <c r="N3105" s="205"/>
      <c r="O3105" s="206">
        <v>13829.05</v>
      </c>
      <c r="U3105" s="309" t="s">
        <v>40253</v>
      </c>
      <c r="V3105" s="310">
        <v>7500</v>
      </c>
      <c r="X3105" s="267" t="s">
        <v>44615</v>
      </c>
      <c r="Y3105" s="268">
        <v>936</v>
      </c>
      <c r="AA3105" s="229" t="s">
        <v>17666</v>
      </c>
      <c r="AB3105" s="230">
        <v>204763.6</v>
      </c>
      <c r="AD3105" s="209" t="s">
        <v>17572</v>
      </c>
      <c r="AE3105" s="210">
        <v>137783.20000000001</v>
      </c>
      <c r="AF3105" s="93"/>
      <c r="AG3105" s="201" t="s">
        <v>32821</v>
      </c>
      <c r="AH3105" s="202">
        <v>680.26</v>
      </c>
      <c r="AJ3105" s="292"/>
      <c r="AK3105" s="293"/>
      <c r="AM3105" s="273" t="s">
        <v>9897</v>
      </c>
      <c r="AN3105" s="274">
        <v>720614.58</v>
      </c>
      <c r="AP3105" s="233" t="s">
        <v>38050</v>
      </c>
      <c r="AQ3105" s="234">
        <v>13918</v>
      </c>
      <c r="AS3105" s="211" t="s">
        <v>11654</v>
      </c>
      <c r="AT3105" s="212">
        <v>985028.25</v>
      </c>
    </row>
    <row r="3106" spans="9:46" x14ac:dyDescent="0.3">
      <c r="I3106" s="227" t="s">
        <v>37728</v>
      </c>
      <c r="J3106" s="227"/>
      <c r="K3106" s="228">
        <v>18851.900000000001</v>
      </c>
      <c r="M3106" s="205" t="s">
        <v>3578</v>
      </c>
      <c r="N3106" s="205"/>
      <c r="O3106" s="206">
        <v>14102</v>
      </c>
      <c r="U3106" s="309" t="s">
        <v>40254</v>
      </c>
      <c r="V3106" s="310">
        <v>150000</v>
      </c>
      <c r="X3106" s="267" t="s">
        <v>34766</v>
      </c>
      <c r="Y3106" s="268">
        <v>296627.8</v>
      </c>
      <c r="AA3106" s="229" t="s">
        <v>38953</v>
      </c>
      <c r="AB3106" s="230">
        <v>76439.06</v>
      </c>
      <c r="AD3106" s="209" t="s">
        <v>17573</v>
      </c>
      <c r="AE3106" s="210">
        <v>10540.35</v>
      </c>
      <c r="AF3106" s="93"/>
      <c r="AG3106" s="201" t="s">
        <v>32822</v>
      </c>
      <c r="AH3106" s="202">
        <v>838.67</v>
      </c>
      <c r="AJ3106" s="292"/>
      <c r="AK3106" s="293"/>
      <c r="AM3106" s="273" t="s">
        <v>9898</v>
      </c>
      <c r="AN3106" s="274">
        <v>95045.61</v>
      </c>
      <c r="AP3106" s="233" t="s">
        <v>38056</v>
      </c>
      <c r="AQ3106" s="234">
        <v>18851.900000000001</v>
      </c>
      <c r="AS3106" s="211" t="s">
        <v>12261</v>
      </c>
      <c r="AT3106" s="212">
        <v>19474</v>
      </c>
    </row>
    <row r="3107" spans="9:46" x14ac:dyDescent="0.3">
      <c r="I3107" s="227" t="s">
        <v>37732</v>
      </c>
      <c r="J3107" s="227"/>
      <c r="K3107" s="228">
        <v>5365.04</v>
      </c>
      <c r="M3107" s="205" t="s">
        <v>4385</v>
      </c>
      <c r="N3107" s="205"/>
      <c r="O3107" s="206">
        <v>2499</v>
      </c>
      <c r="U3107" s="309" t="s">
        <v>40255</v>
      </c>
      <c r="V3107" s="310">
        <v>13686.17</v>
      </c>
      <c r="X3107" s="267" t="s">
        <v>64100</v>
      </c>
      <c r="Y3107" s="268">
        <v>2000</v>
      </c>
      <c r="AA3107" s="229" t="s">
        <v>44590</v>
      </c>
      <c r="AB3107" s="230">
        <v>38680.76</v>
      </c>
      <c r="AD3107" s="209" t="s">
        <v>17574</v>
      </c>
      <c r="AE3107" s="210">
        <v>3994.35</v>
      </c>
      <c r="AF3107" s="93"/>
      <c r="AG3107" s="201" t="s">
        <v>32823</v>
      </c>
      <c r="AH3107" s="202">
        <v>1464.55</v>
      </c>
      <c r="AJ3107" s="292"/>
      <c r="AK3107" s="293"/>
      <c r="AM3107" s="273" t="s">
        <v>9899</v>
      </c>
      <c r="AN3107" s="274">
        <v>3968654.49</v>
      </c>
      <c r="AP3107" s="233" t="s">
        <v>38077</v>
      </c>
      <c r="AQ3107" s="234">
        <v>5365.04</v>
      </c>
      <c r="AS3107" s="211" t="s">
        <v>9978</v>
      </c>
      <c r="AT3107" s="212">
        <v>2696781.94</v>
      </c>
    </row>
    <row r="3108" spans="9:46" x14ac:dyDescent="0.3">
      <c r="I3108" s="227" t="s">
        <v>37734</v>
      </c>
      <c r="J3108" s="227"/>
      <c r="K3108" s="228">
        <v>738.11</v>
      </c>
      <c r="M3108" s="205" t="s">
        <v>3579</v>
      </c>
      <c r="N3108" s="205"/>
      <c r="O3108" s="206">
        <v>1625</v>
      </c>
      <c r="U3108" s="309" t="s">
        <v>57411</v>
      </c>
      <c r="V3108" s="310">
        <v>49830.37</v>
      </c>
      <c r="X3108" s="267" t="s">
        <v>17793</v>
      </c>
      <c r="Y3108" s="268">
        <v>28799.29</v>
      </c>
      <c r="AA3108" s="229" t="s">
        <v>47875</v>
      </c>
      <c r="AB3108" s="230">
        <v>-1214.22</v>
      </c>
      <c r="AD3108" s="209" t="s">
        <v>17575</v>
      </c>
      <c r="AE3108" s="210">
        <v>137783.20000000001</v>
      </c>
      <c r="AF3108" s="93"/>
      <c r="AG3108" s="201" t="s">
        <v>28252</v>
      </c>
      <c r="AH3108" s="202">
        <v>1648.52</v>
      </c>
      <c r="AJ3108" s="292"/>
      <c r="AK3108" s="293"/>
      <c r="AM3108" s="273" t="s">
        <v>9900</v>
      </c>
      <c r="AN3108" s="274">
        <v>3436897.95</v>
      </c>
      <c r="AP3108" s="233" t="s">
        <v>38087</v>
      </c>
      <c r="AQ3108" s="234">
        <v>738.11</v>
      </c>
      <c r="AS3108" s="211" t="s">
        <v>6803</v>
      </c>
      <c r="AT3108" s="212">
        <v>43608</v>
      </c>
    </row>
    <row r="3109" spans="9:46" x14ac:dyDescent="0.3">
      <c r="I3109" s="227" t="s">
        <v>37735</v>
      </c>
      <c r="J3109" s="227"/>
      <c r="K3109" s="228">
        <v>2486</v>
      </c>
      <c r="M3109" s="205" t="s">
        <v>3580</v>
      </c>
      <c r="N3109" s="205"/>
      <c r="O3109" s="206">
        <v>34900.269999999997</v>
      </c>
      <c r="U3109" s="309" t="s">
        <v>59575</v>
      </c>
      <c r="V3109" s="310">
        <v>132500</v>
      </c>
      <c r="X3109" s="267" t="s">
        <v>34767</v>
      </c>
      <c r="Y3109" s="268">
        <v>85534.89</v>
      </c>
      <c r="AA3109" s="229" t="s">
        <v>17667</v>
      </c>
      <c r="AB3109" s="230">
        <v>1319975.82</v>
      </c>
      <c r="AD3109" s="209" t="s">
        <v>17576</v>
      </c>
      <c r="AE3109" s="210">
        <v>14100</v>
      </c>
      <c r="AF3109" s="93"/>
      <c r="AG3109" s="201" t="s">
        <v>28253</v>
      </c>
      <c r="AH3109" s="202">
        <v>2397.9899999999998</v>
      </c>
      <c r="AJ3109" s="292"/>
      <c r="AK3109" s="293"/>
      <c r="AM3109" s="273" t="s">
        <v>9901</v>
      </c>
      <c r="AN3109" s="274">
        <v>3757018.93</v>
      </c>
      <c r="AP3109" s="233" t="s">
        <v>38102</v>
      </c>
      <c r="AQ3109" s="234">
        <v>2486</v>
      </c>
      <c r="AS3109" s="211" t="s">
        <v>10458</v>
      </c>
      <c r="AT3109" s="212">
        <v>3181.48</v>
      </c>
    </row>
    <row r="3110" spans="9:46" x14ac:dyDescent="0.3">
      <c r="I3110" s="227" t="s">
        <v>37736</v>
      </c>
      <c r="J3110" s="227"/>
      <c r="K3110" s="228">
        <v>10269</v>
      </c>
      <c r="M3110" s="205" t="s">
        <v>3581</v>
      </c>
      <c r="N3110" s="205"/>
      <c r="O3110" s="206">
        <v>2300</v>
      </c>
      <c r="U3110" s="309" t="s">
        <v>59576</v>
      </c>
      <c r="V3110" s="310">
        <v>53782.02</v>
      </c>
      <c r="X3110" s="267" t="s">
        <v>34768</v>
      </c>
      <c r="Y3110" s="268">
        <v>23127.3</v>
      </c>
      <c r="AA3110" s="229" t="s">
        <v>34741</v>
      </c>
      <c r="AB3110" s="230">
        <v>365868.7</v>
      </c>
      <c r="AD3110" s="209" t="s">
        <v>17577</v>
      </c>
      <c r="AE3110" s="210">
        <v>12150</v>
      </c>
      <c r="AF3110" s="93"/>
      <c r="AG3110" s="201" t="s">
        <v>32824</v>
      </c>
      <c r="AH3110" s="202">
        <v>680.26</v>
      </c>
      <c r="AJ3110" s="292"/>
      <c r="AK3110" s="293"/>
      <c r="AM3110" s="273" t="s">
        <v>9902</v>
      </c>
      <c r="AN3110" s="274">
        <v>67173.09</v>
      </c>
      <c r="AP3110" s="233" t="s">
        <v>38122</v>
      </c>
      <c r="AQ3110" s="234">
        <v>10269</v>
      </c>
      <c r="AS3110" s="211" t="s">
        <v>7482</v>
      </c>
      <c r="AT3110" s="212">
        <v>33245</v>
      </c>
    </row>
    <row r="3111" spans="9:46" x14ac:dyDescent="0.3">
      <c r="I3111" s="227" t="s">
        <v>37738</v>
      </c>
      <c r="J3111" s="227"/>
      <c r="K3111" s="228">
        <v>1135.68</v>
      </c>
      <c r="M3111" s="205" t="s">
        <v>4389</v>
      </c>
      <c r="N3111" s="205"/>
      <c r="O3111" s="206">
        <v>731</v>
      </c>
      <c r="U3111" s="309" t="s">
        <v>67598</v>
      </c>
      <c r="V3111" s="310">
        <v>24662.44</v>
      </c>
      <c r="X3111" s="267" t="s">
        <v>59529</v>
      </c>
      <c r="Y3111" s="268">
        <v>16382.02</v>
      </c>
      <c r="AA3111" s="229" t="s">
        <v>38954</v>
      </c>
      <c r="AB3111" s="230">
        <v>16720.25</v>
      </c>
      <c r="AD3111" s="209" t="s">
        <v>17578</v>
      </c>
      <c r="AE3111" s="210">
        <v>7038.85</v>
      </c>
      <c r="AF3111" s="93"/>
      <c r="AG3111" s="201" t="s">
        <v>28254</v>
      </c>
      <c r="AH3111" s="202">
        <v>838.67</v>
      </c>
      <c r="AJ3111" s="292"/>
      <c r="AK3111" s="293"/>
      <c r="AM3111" s="273" t="s">
        <v>9903</v>
      </c>
      <c r="AN3111" s="274">
        <v>6691148.8099999996</v>
      </c>
      <c r="AP3111" s="233" t="s">
        <v>38149</v>
      </c>
      <c r="AQ3111" s="234">
        <v>1135.68</v>
      </c>
      <c r="AS3111" s="211" t="s">
        <v>7886</v>
      </c>
      <c r="AT3111" s="212">
        <v>5544</v>
      </c>
    </row>
    <row r="3112" spans="9:46" x14ac:dyDescent="0.3">
      <c r="I3112" s="227" t="s">
        <v>37740</v>
      </c>
      <c r="J3112" s="227"/>
      <c r="K3112" s="228">
        <v>3867</v>
      </c>
      <c r="M3112" s="205" t="s">
        <v>4390</v>
      </c>
      <c r="N3112" s="205"/>
      <c r="O3112" s="206">
        <v>2507.15</v>
      </c>
      <c r="U3112" s="309" t="s">
        <v>33466</v>
      </c>
      <c r="V3112" s="310">
        <v>9625</v>
      </c>
      <c r="X3112" s="267" t="s">
        <v>51981</v>
      </c>
      <c r="Y3112" s="268">
        <v>19169.439999999999</v>
      </c>
      <c r="AA3112" s="229" t="s">
        <v>44591</v>
      </c>
      <c r="AB3112" s="230">
        <v>74400</v>
      </c>
      <c r="AD3112" s="209" t="s">
        <v>13243</v>
      </c>
      <c r="AE3112" s="210">
        <v>19885.45</v>
      </c>
      <c r="AF3112" s="93"/>
      <c r="AG3112" s="201" t="s">
        <v>28255</v>
      </c>
      <c r="AH3112" s="202">
        <v>1464.55</v>
      </c>
      <c r="AJ3112" s="292"/>
      <c r="AK3112" s="293"/>
      <c r="AM3112" s="273" t="s">
        <v>9904</v>
      </c>
      <c r="AN3112" s="274">
        <v>170638417.30000001</v>
      </c>
      <c r="AP3112" s="233" t="s">
        <v>38163</v>
      </c>
      <c r="AQ3112" s="234">
        <v>3867</v>
      </c>
      <c r="AS3112" s="211" t="s">
        <v>8225</v>
      </c>
      <c r="AT3112" s="212">
        <v>15056</v>
      </c>
    </row>
    <row r="3113" spans="9:46" x14ac:dyDescent="0.3">
      <c r="I3113" s="227" t="s">
        <v>37741</v>
      </c>
      <c r="J3113" s="227"/>
      <c r="K3113" s="228">
        <v>12732</v>
      </c>
      <c r="M3113" s="205" t="s">
        <v>4391</v>
      </c>
      <c r="N3113" s="205"/>
      <c r="O3113" s="206">
        <v>8569</v>
      </c>
      <c r="U3113" s="309" t="s">
        <v>33467</v>
      </c>
      <c r="V3113" s="310">
        <v>4750</v>
      </c>
      <c r="X3113" s="267" t="s">
        <v>36135</v>
      </c>
      <c r="Y3113" s="268">
        <v>43712.160000000003</v>
      </c>
      <c r="AA3113" s="229" t="s">
        <v>44592</v>
      </c>
      <c r="AB3113" s="230">
        <v>5691.75</v>
      </c>
      <c r="AD3113" s="209" t="s">
        <v>13244</v>
      </c>
      <c r="AE3113" s="210">
        <v>14495</v>
      </c>
      <c r="AF3113" s="93"/>
      <c r="AG3113" s="201" t="s">
        <v>14282</v>
      </c>
      <c r="AH3113" s="202">
        <v>47860.58</v>
      </c>
      <c r="AJ3113" s="292"/>
      <c r="AK3113" s="293"/>
      <c r="AM3113" s="273" t="s">
        <v>9905</v>
      </c>
      <c r="AN3113" s="274">
        <v>2666957.4500000002</v>
      </c>
      <c r="AP3113" s="233" t="s">
        <v>38173</v>
      </c>
      <c r="AQ3113" s="234">
        <v>12732</v>
      </c>
      <c r="AS3113" s="211" t="s">
        <v>8575</v>
      </c>
      <c r="AT3113" s="212">
        <v>82633</v>
      </c>
    </row>
    <row r="3114" spans="9:46" x14ac:dyDescent="0.3">
      <c r="I3114" s="227" t="s">
        <v>37742</v>
      </c>
      <c r="J3114" s="227"/>
      <c r="K3114" s="228">
        <v>7438.91</v>
      </c>
      <c r="M3114" s="205" t="s">
        <v>4392</v>
      </c>
      <c r="N3114" s="205"/>
      <c r="O3114" s="206">
        <v>3999</v>
      </c>
      <c r="U3114" s="309" t="s">
        <v>33469</v>
      </c>
      <c r="V3114" s="310">
        <v>3096</v>
      </c>
      <c r="X3114" s="267" t="s">
        <v>61325</v>
      </c>
      <c r="Y3114" s="268">
        <v>7500</v>
      </c>
      <c r="AA3114" s="229" t="s">
        <v>44593</v>
      </c>
      <c r="AB3114" s="230">
        <v>14721.91</v>
      </c>
      <c r="AD3114" s="209" t="s">
        <v>17579</v>
      </c>
      <c r="AE3114" s="210">
        <v>5440.75</v>
      </c>
      <c r="AF3114" s="93"/>
      <c r="AG3114" s="201" t="s">
        <v>14283</v>
      </c>
      <c r="AH3114" s="202">
        <v>23519.58</v>
      </c>
      <c r="AJ3114" s="292"/>
      <c r="AK3114" s="293"/>
      <c r="AM3114" s="273" t="s">
        <v>9906</v>
      </c>
      <c r="AN3114" s="274">
        <v>439550.76</v>
      </c>
      <c r="AP3114" s="233" t="s">
        <v>38178</v>
      </c>
      <c r="AQ3114" s="234">
        <v>7438.91</v>
      </c>
      <c r="AS3114" s="211" t="s">
        <v>9074</v>
      </c>
      <c r="AT3114" s="212">
        <v>47088</v>
      </c>
    </row>
    <row r="3115" spans="9:46" x14ac:dyDescent="0.3">
      <c r="I3115" s="227" t="s">
        <v>37745</v>
      </c>
      <c r="J3115" s="227"/>
      <c r="K3115" s="228">
        <v>245865</v>
      </c>
      <c r="M3115" s="205" t="s">
        <v>4394</v>
      </c>
      <c r="N3115" s="205"/>
      <c r="O3115" s="206">
        <v>4862</v>
      </c>
      <c r="U3115" s="309" t="s">
        <v>39115</v>
      </c>
      <c r="V3115" s="310">
        <v>65083.68</v>
      </c>
      <c r="X3115" s="267" t="s">
        <v>63077</v>
      </c>
      <c r="Y3115" s="268">
        <v>174014.88</v>
      </c>
      <c r="AA3115" s="229" t="s">
        <v>51951</v>
      </c>
      <c r="AB3115" s="230">
        <v>3586.34</v>
      </c>
      <c r="AD3115" s="209" t="s">
        <v>17580</v>
      </c>
      <c r="AE3115" s="210">
        <v>32300</v>
      </c>
      <c r="AF3115" s="93"/>
      <c r="AG3115" s="201" t="s">
        <v>14284</v>
      </c>
      <c r="AH3115" s="202">
        <v>32612.5</v>
      </c>
      <c r="AJ3115" s="292"/>
      <c r="AK3115" s="293"/>
      <c r="AM3115" s="273" t="s">
        <v>9907</v>
      </c>
      <c r="AN3115" s="274">
        <v>72443.59</v>
      </c>
      <c r="AP3115" s="233" t="s">
        <v>38199</v>
      </c>
      <c r="AQ3115" s="234">
        <v>245865</v>
      </c>
      <c r="AS3115" s="211" t="s">
        <v>9386</v>
      </c>
      <c r="AT3115" s="212">
        <v>102224</v>
      </c>
    </row>
    <row r="3116" spans="9:46" x14ac:dyDescent="0.3">
      <c r="I3116" s="227" t="s">
        <v>37748</v>
      </c>
      <c r="J3116" s="227"/>
      <c r="K3116" s="228">
        <v>1415</v>
      </c>
      <c r="M3116" s="205" t="s">
        <v>4395</v>
      </c>
      <c r="N3116" s="205"/>
      <c r="O3116" s="206">
        <v>1019</v>
      </c>
      <c r="U3116" s="309" t="s">
        <v>55095</v>
      </c>
      <c r="V3116" s="310">
        <v>6038.66</v>
      </c>
      <c r="X3116" s="267" t="s">
        <v>34769</v>
      </c>
      <c r="Y3116" s="268">
        <v>942255.47</v>
      </c>
      <c r="AA3116" s="229" t="s">
        <v>51952</v>
      </c>
      <c r="AB3116" s="230">
        <v>13438</v>
      </c>
      <c r="AD3116" s="209" t="s">
        <v>13245</v>
      </c>
      <c r="AE3116" s="210">
        <v>4906.3599999999997</v>
      </c>
      <c r="AF3116" s="93"/>
      <c r="AG3116" s="201" t="s">
        <v>14285</v>
      </c>
      <c r="AH3116" s="202">
        <v>21308.19</v>
      </c>
      <c r="AJ3116" s="292"/>
      <c r="AK3116" s="293"/>
      <c r="AM3116" s="273" t="s">
        <v>9908</v>
      </c>
      <c r="AN3116" s="274">
        <v>98383.24</v>
      </c>
      <c r="AP3116" s="233" t="s">
        <v>38239</v>
      </c>
      <c r="AQ3116" s="234">
        <v>1415</v>
      </c>
      <c r="AS3116" s="211" t="s">
        <v>10699</v>
      </c>
      <c r="AT3116" s="212">
        <v>609.28</v>
      </c>
    </row>
    <row r="3117" spans="9:46" x14ac:dyDescent="0.3">
      <c r="I3117" s="227" t="s">
        <v>37751</v>
      </c>
      <c r="J3117" s="227"/>
      <c r="K3117" s="228">
        <v>23034.33</v>
      </c>
      <c r="M3117" s="205" t="s">
        <v>3582</v>
      </c>
      <c r="N3117" s="205"/>
      <c r="O3117" s="206">
        <v>3657</v>
      </c>
      <c r="U3117" s="309" t="s">
        <v>42414</v>
      </c>
      <c r="V3117" s="310">
        <v>1387.5</v>
      </c>
      <c r="X3117" s="267" t="s">
        <v>34770</v>
      </c>
      <c r="Y3117" s="268">
        <v>7150</v>
      </c>
      <c r="AA3117" s="229" t="s">
        <v>51953</v>
      </c>
      <c r="AB3117" s="230">
        <v>1300</v>
      </c>
      <c r="AD3117" s="209" t="s">
        <v>13246</v>
      </c>
      <c r="AE3117" s="210">
        <v>18673.13</v>
      </c>
      <c r="AF3117" s="93"/>
      <c r="AG3117" s="201" t="s">
        <v>14286</v>
      </c>
      <c r="AH3117" s="202">
        <v>9459.15</v>
      </c>
      <c r="AJ3117" s="292"/>
      <c r="AK3117" s="293"/>
      <c r="AM3117" s="273" t="s">
        <v>9909</v>
      </c>
      <c r="AN3117" s="274">
        <v>293757.40999999997</v>
      </c>
      <c r="AP3117" s="233" t="s">
        <v>38252</v>
      </c>
      <c r="AQ3117" s="234">
        <v>23034.33</v>
      </c>
      <c r="AS3117" s="211" t="s">
        <v>11392</v>
      </c>
      <c r="AT3117" s="212">
        <v>7172.67</v>
      </c>
    </row>
    <row r="3118" spans="9:46" x14ac:dyDescent="0.3">
      <c r="I3118" s="227" t="s">
        <v>37753</v>
      </c>
      <c r="J3118" s="227"/>
      <c r="K3118" s="228">
        <v>32957.86</v>
      </c>
      <c r="M3118" s="205" t="s">
        <v>4398</v>
      </c>
      <c r="N3118" s="205"/>
      <c r="O3118" s="206">
        <v>5813</v>
      </c>
      <c r="U3118" s="309" t="s">
        <v>34979</v>
      </c>
      <c r="V3118" s="310">
        <v>232.59</v>
      </c>
      <c r="X3118" s="267" t="s">
        <v>34771</v>
      </c>
      <c r="Y3118" s="268">
        <v>121497.88</v>
      </c>
      <c r="AA3118" s="229" t="s">
        <v>51954</v>
      </c>
      <c r="AB3118" s="230">
        <v>1127.52</v>
      </c>
      <c r="AD3118" s="209" t="s">
        <v>13247</v>
      </c>
      <c r="AE3118" s="210">
        <v>14267.13</v>
      </c>
      <c r="AF3118" s="93"/>
      <c r="AG3118" s="201" t="s">
        <v>14287</v>
      </c>
      <c r="AH3118" s="202">
        <v>16894.650000000001</v>
      </c>
      <c r="AJ3118" s="292"/>
      <c r="AK3118" s="293"/>
      <c r="AM3118" s="273" t="s">
        <v>9910</v>
      </c>
      <c r="AN3118" s="274">
        <v>135350.53</v>
      </c>
      <c r="AP3118" s="233" t="s">
        <v>38259</v>
      </c>
      <c r="AQ3118" s="234">
        <v>32957.86</v>
      </c>
      <c r="AS3118" s="211" t="s">
        <v>11653</v>
      </c>
      <c r="AT3118" s="212">
        <v>27408.42</v>
      </c>
    </row>
    <row r="3119" spans="9:46" x14ac:dyDescent="0.3">
      <c r="I3119" s="227" t="s">
        <v>37754</v>
      </c>
      <c r="J3119" s="227"/>
      <c r="K3119" s="228">
        <v>906</v>
      </c>
      <c r="M3119" s="205" t="s">
        <v>4400</v>
      </c>
      <c r="N3119" s="205"/>
      <c r="O3119" s="206">
        <v>5432</v>
      </c>
      <c r="U3119" s="309" t="s">
        <v>40259</v>
      </c>
      <c r="V3119" s="310">
        <v>275.18</v>
      </c>
      <c r="X3119" s="267" t="s">
        <v>57324</v>
      </c>
      <c r="Y3119" s="268">
        <v>518268.43</v>
      </c>
      <c r="AA3119" s="229" t="s">
        <v>51955</v>
      </c>
      <c r="AB3119" s="230">
        <v>3382.87</v>
      </c>
      <c r="AD3119" s="209" t="s">
        <v>17581</v>
      </c>
      <c r="AE3119" s="210">
        <v>1089.48</v>
      </c>
      <c r="AF3119" s="93"/>
      <c r="AG3119" s="201" t="s">
        <v>14288</v>
      </c>
      <c r="AH3119" s="202">
        <v>532.36</v>
      </c>
      <c r="AJ3119" s="292"/>
      <c r="AK3119" s="293"/>
      <c r="AM3119" s="273" t="s">
        <v>9911</v>
      </c>
      <c r="AN3119" s="274">
        <v>147460.24</v>
      </c>
      <c r="AP3119" s="233" t="s">
        <v>38262</v>
      </c>
      <c r="AQ3119" s="234">
        <v>906</v>
      </c>
      <c r="AS3119" s="211" t="s">
        <v>9979</v>
      </c>
      <c r="AT3119" s="212">
        <v>367769.85</v>
      </c>
    </row>
    <row r="3120" spans="9:46" x14ac:dyDescent="0.3">
      <c r="I3120" s="227" t="s">
        <v>37760</v>
      </c>
      <c r="J3120" s="227"/>
      <c r="K3120" s="228">
        <v>1111.96</v>
      </c>
      <c r="M3120" s="205" t="s">
        <v>4401</v>
      </c>
      <c r="N3120" s="205"/>
      <c r="O3120" s="206">
        <v>6494</v>
      </c>
      <c r="U3120" s="309" t="s">
        <v>61384</v>
      </c>
      <c r="V3120" s="310">
        <v>8.92</v>
      </c>
      <c r="X3120" s="267" t="s">
        <v>55923</v>
      </c>
      <c r="Y3120" s="268">
        <v>620263.43000000005</v>
      </c>
      <c r="AA3120" s="229" t="s">
        <v>51956</v>
      </c>
      <c r="AB3120" s="230">
        <v>6543.36</v>
      </c>
      <c r="AD3120" s="209" t="s">
        <v>17582</v>
      </c>
      <c r="AE3120" s="210">
        <v>4875</v>
      </c>
      <c r="AF3120" s="93"/>
      <c r="AG3120" s="201" t="s">
        <v>32825</v>
      </c>
      <c r="AH3120" s="202">
        <v>23775.68</v>
      </c>
      <c r="AJ3120" s="292"/>
      <c r="AK3120" s="293"/>
      <c r="AM3120" s="273" t="s">
        <v>9912</v>
      </c>
      <c r="AN3120" s="274">
        <v>1775058.11</v>
      </c>
      <c r="AP3120" s="233" t="s">
        <v>38291</v>
      </c>
      <c r="AQ3120" s="234">
        <v>1111.96</v>
      </c>
      <c r="AS3120" s="211" t="s">
        <v>6804</v>
      </c>
      <c r="AT3120" s="212">
        <v>347957</v>
      </c>
    </row>
    <row r="3121" spans="9:46" x14ac:dyDescent="0.3">
      <c r="I3121" s="227" t="s">
        <v>37763</v>
      </c>
      <c r="J3121" s="227"/>
      <c r="K3121" s="228">
        <v>100056.01</v>
      </c>
      <c r="M3121" s="205" t="s">
        <v>4402</v>
      </c>
      <c r="N3121" s="205"/>
      <c r="O3121" s="206">
        <v>3234</v>
      </c>
      <c r="U3121" s="309" t="s">
        <v>67599</v>
      </c>
      <c r="V3121" s="310">
        <v>7.61</v>
      </c>
      <c r="X3121" s="267" t="s">
        <v>38966</v>
      </c>
      <c r="Y3121" s="268">
        <v>-17970.72</v>
      </c>
      <c r="AA3121" s="229" t="s">
        <v>51957</v>
      </c>
      <c r="AB3121" s="230">
        <v>140.91</v>
      </c>
      <c r="AD3121" s="209" t="s">
        <v>17583</v>
      </c>
      <c r="AE3121" s="210">
        <v>3811.08</v>
      </c>
      <c r="AF3121" s="93"/>
      <c r="AG3121" s="201" t="s">
        <v>32826</v>
      </c>
      <c r="AH3121" s="202">
        <v>6678.36</v>
      </c>
      <c r="AJ3121" s="292"/>
      <c r="AK3121" s="293"/>
      <c r="AM3121" s="273" t="s">
        <v>9913</v>
      </c>
      <c r="AN3121" s="274">
        <v>117797.11</v>
      </c>
      <c r="AP3121" s="233" t="s">
        <v>38313</v>
      </c>
      <c r="AQ3121" s="234">
        <v>100056.01</v>
      </c>
      <c r="AS3121" s="211" t="s">
        <v>6985</v>
      </c>
      <c r="AT3121" s="212">
        <v>45909</v>
      </c>
    </row>
    <row r="3122" spans="9:46" x14ac:dyDescent="0.3">
      <c r="I3122" s="227" t="s">
        <v>37766</v>
      </c>
      <c r="J3122" s="227"/>
      <c r="K3122" s="228">
        <v>14962.72</v>
      </c>
      <c r="M3122" s="205" t="s">
        <v>4404</v>
      </c>
      <c r="N3122" s="205"/>
      <c r="O3122" s="206">
        <v>2836</v>
      </c>
      <c r="U3122" s="309" t="s">
        <v>19659</v>
      </c>
      <c r="V3122" s="310">
        <v>2903.9</v>
      </c>
      <c r="X3122" s="267" t="s">
        <v>51984</v>
      </c>
      <c r="Y3122" s="268">
        <v>1.85</v>
      </c>
      <c r="AA3122" s="229" t="s">
        <v>51958</v>
      </c>
      <c r="AB3122" s="230">
        <v>1496</v>
      </c>
      <c r="AD3122" s="209" t="s">
        <v>13248</v>
      </c>
      <c r="AE3122" s="210">
        <v>15735.33</v>
      </c>
      <c r="AF3122" s="93"/>
      <c r="AG3122" s="201" t="s">
        <v>32827</v>
      </c>
      <c r="AH3122" s="202">
        <v>2299.77</v>
      </c>
      <c r="AJ3122" s="292"/>
      <c r="AK3122" s="293"/>
      <c r="AM3122" s="273" t="s">
        <v>9914</v>
      </c>
      <c r="AN3122" s="274">
        <v>214343.1</v>
      </c>
      <c r="AP3122" s="233" t="s">
        <v>38337</v>
      </c>
      <c r="AQ3122" s="234">
        <v>14962.72</v>
      </c>
      <c r="AS3122" s="211" t="s">
        <v>7203</v>
      </c>
      <c r="AT3122" s="212">
        <v>13717</v>
      </c>
    </row>
    <row r="3123" spans="9:46" x14ac:dyDescent="0.3">
      <c r="I3123" s="227" t="s">
        <v>37767</v>
      </c>
      <c r="J3123" s="227"/>
      <c r="K3123" s="228">
        <v>4087</v>
      </c>
      <c r="M3123" s="205" t="s">
        <v>4405</v>
      </c>
      <c r="N3123" s="205"/>
      <c r="O3123" s="206">
        <v>5282</v>
      </c>
      <c r="U3123" s="309" t="s">
        <v>67600</v>
      </c>
      <c r="V3123" s="310">
        <v>12331.88</v>
      </c>
      <c r="X3123" s="267" t="s">
        <v>51986</v>
      </c>
      <c r="Y3123" s="268">
        <v>38.51</v>
      </c>
      <c r="AA3123" s="229" t="s">
        <v>49753</v>
      </c>
      <c r="AB3123" s="230">
        <v>10909.44</v>
      </c>
      <c r="AD3123" s="209" t="s">
        <v>13249</v>
      </c>
      <c r="AE3123" s="210">
        <v>125463.54</v>
      </c>
      <c r="AF3123" s="93"/>
      <c r="AG3123" s="201" t="s">
        <v>32828</v>
      </c>
      <c r="AH3123" s="202">
        <v>4276.09</v>
      </c>
      <c r="AJ3123" s="292"/>
      <c r="AK3123" s="293"/>
      <c r="AM3123" s="273" t="s">
        <v>9915</v>
      </c>
      <c r="AN3123" s="274">
        <v>289414.19</v>
      </c>
      <c r="AP3123" s="233" t="s">
        <v>38344</v>
      </c>
      <c r="AQ3123" s="234">
        <v>4087</v>
      </c>
      <c r="AS3123" s="211" t="s">
        <v>7483</v>
      </c>
      <c r="AT3123" s="212">
        <v>174418</v>
      </c>
    </row>
    <row r="3124" spans="9:46" x14ac:dyDescent="0.3">
      <c r="I3124" s="227" t="s">
        <v>37769</v>
      </c>
      <c r="J3124" s="227"/>
      <c r="K3124" s="228">
        <v>30439</v>
      </c>
      <c r="M3124" s="205" t="s">
        <v>3583</v>
      </c>
      <c r="N3124" s="205"/>
      <c r="O3124" s="206">
        <v>5446</v>
      </c>
      <c r="U3124" s="309" t="s">
        <v>67601</v>
      </c>
      <c r="V3124" s="310">
        <v>2961.34</v>
      </c>
      <c r="X3124" s="267" t="s">
        <v>51987</v>
      </c>
      <c r="Y3124" s="268">
        <v>3.09</v>
      </c>
      <c r="AA3124" s="229" t="s">
        <v>49754</v>
      </c>
      <c r="AB3124" s="230">
        <v>109.88</v>
      </c>
      <c r="AD3124" s="209" t="s">
        <v>17584</v>
      </c>
      <c r="AE3124" s="210">
        <v>103919.23</v>
      </c>
      <c r="AF3124" s="93"/>
      <c r="AG3124" s="201" t="s">
        <v>32829</v>
      </c>
      <c r="AH3124" s="202">
        <v>1690.54</v>
      </c>
      <c r="AJ3124" s="292"/>
      <c r="AK3124" s="293"/>
      <c r="AM3124" s="273" t="s">
        <v>9916</v>
      </c>
      <c r="AN3124" s="274">
        <v>1176587.5900000001</v>
      </c>
      <c r="AP3124" s="233" t="s">
        <v>38358</v>
      </c>
      <c r="AQ3124" s="234">
        <v>30439</v>
      </c>
      <c r="AS3124" s="211" t="s">
        <v>7648</v>
      </c>
      <c r="AT3124" s="212">
        <v>369407</v>
      </c>
    </row>
    <row r="3125" spans="9:46" x14ac:dyDescent="0.3">
      <c r="I3125" s="227" t="s">
        <v>37770</v>
      </c>
      <c r="J3125" s="227"/>
      <c r="K3125" s="228">
        <v>12637</v>
      </c>
      <c r="M3125" s="205" t="s">
        <v>4406</v>
      </c>
      <c r="N3125" s="205"/>
      <c r="O3125" s="206">
        <v>4676</v>
      </c>
      <c r="U3125" s="309" t="s">
        <v>61385</v>
      </c>
      <c r="V3125" s="310">
        <v>1680</v>
      </c>
      <c r="X3125" s="267" t="s">
        <v>51988</v>
      </c>
      <c r="Y3125" s="268">
        <v>12.18</v>
      </c>
      <c r="AA3125" s="229" t="s">
        <v>51959</v>
      </c>
      <c r="AB3125" s="230">
        <v>165.68</v>
      </c>
      <c r="AD3125" s="209" t="s">
        <v>17585</v>
      </c>
      <c r="AE3125" s="210">
        <v>364.91</v>
      </c>
      <c r="AF3125" s="93"/>
      <c r="AG3125" s="201" t="s">
        <v>32830</v>
      </c>
      <c r="AH3125" s="202">
        <v>418.75</v>
      </c>
      <c r="AJ3125" s="292"/>
      <c r="AK3125" s="293"/>
      <c r="AM3125" s="273" t="s">
        <v>9917</v>
      </c>
      <c r="AN3125" s="274">
        <v>372759.85</v>
      </c>
      <c r="AP3125" s="233" t="s">
        <v>38363</v>
      </c>
      <c r="AQ3125" s="234">
        <v>12637</v>
      </c>
      <c r="AS3125" s="211" t="s">
        <v>7887</v>
      </c>
      <c r="AT3125" s="212">
        <v>22860</v>
      </c>
    </row>
    <row r="3126" spans="9:46" x14ac:dyDescent="0.3">
      <c r="I3126" s="227" t="s">
        <v>37771</v>
      </c>
      <c r="J3126" s="227"/>
      <c r="K3126" s="228">
        <v>630.47</v>
      </c>
      <c r="M3126" s="205" t="s">
        <v>4279</v>
      </c>
      <c r="N3126" s="205"/>
      <c r="O3126" s="206">
        <v>9581</v>
      </c>
      <c r="U3126" s="309" t="s">
        <v>61386</v>
      </c>
      <c r="V3126" s="310">
        <v>125.86</v>
      </c>
      <c r="X3126" s="267" t="s">
        <v>54980</v>
      </c>
      <c r="Y3126" s="268">
        <v>7898.51</v>
      </c>
      <c r="AA3126" s="229" t="s">
        <v>51960</v>
      </c>
      <c r="AB3126" s="230">
        <v>60615.86</v>
      </c>
      <c r="AD3126" s="209" t="s">
        <v>13251</v>
      </c>
      <c r="AE3126" s="210">
        <v>26558.23</v>
      </c>
      <c r="AF3126" s="93"/>
      <c r="AG3126" s="201" t="s">
        <v>32831</v>
      </c>
      <c r="AH3126" s="202">
        <v>2144.44</v>
      </c>
      <c r="AJ3126" s="292"/>
      <c r="AK3126" s="293"/>
      <c r="AM3126" s="273" t="s">
        <v>9918</v>
      </c>
      <c r="AN3126" s="274">
        <v>389583.25</v>
      </c>
      <c r="AP3126" s="233" t="s">
        <v>38374</v>
      </c>
      <c r="AQ3126" s="234">
        <v>630.47</v>
      </c>
      <c r="AS3126" s="211" t="s">
        <v>8131</v>
      </c>
      <c r="AT3126" s="212">
        <v>60672</v>
      </c>
    </row>
    <row r="3127" spans="9:46" x14ac:dyDescent="0.3">
      <c r="I3127" s="227" t="s">
        <v>37773</v>
      </c>
      <c r="J3127" s="227"/>
      <c r="K3127" s="228">
        <v>1823</v>
      </c>
      <c r="M3127" s="205" t="s">
        <v>4410</v>
      </c>
      <c r="N3127" s="205"/>
      <c r="O3127" s="206">
        <v>991</v>
      </c>
      <c r="U3127" s="309" t="s">
        <v>61964</v>
      </c>
      <c r="V3127" s="310">
        <v>106.47</v>
      </c>
      <c r="X3127" s="267" t="s">
        <v>51993</v>
      </c>
      <c r="Y3127" s="268">
        <v>4218.74</v>
      </c>
      <c r="AA3127" s="229" t="s">
        <v>48756</v>
      </c>
      <c r="AB3127" s="230">
        <v>17047.04</v>
      </c>
      <c r="AD3127" s="209" t="s">
        <v>17586</v>
      </c>
      <c r="AE3127" s="210">
        <v>244587.7</v>
      </c>
      <c r="AF3127" s="93"/>
      <c r="AG3127" s="201" t="s">
        <v>32832</v>
      </c>
      <c r="AH3127" s="202">
        <v>63869.33</v>
      </c>
      <c r="AJ3127" s="292"/>
      <c r="AK3127" s="293"/>
      <c r="AM3127" s="273" t="s">
        <v>9919</v>
      </c>
      <c r="AN3127" s="274">
        <v>17734.37</v>
      </c>
      <c r="AP3127" s="233" t="s">
        <v>38393</v>
      </c>
      <c r="AQ3127" s="234">
        <v>1823</v>
      </c>
      <c r="AS3127" s="211" t="s">
        <v>8226</v>
      </c>
      <c r="AT3127" s="212">
        <v>6358</v>
      </c>
    </row>
    <row r="3128" spans="9:46" x14ac:dyDescent="0.3">
      <c r="I3128" s="227" t="s">
        <v>37775</v>
      </c>
      <c r="J3128" s="227"/>
      <c r="K3128" s="228">
        <v>512</v>
      </c>
      <c r="M3128" s="205" t="s">
        <v>4280</v>
      </c>
      <c r="N3128" s="205"/>
      <c r="O3128" s="206">
        <v>33463</v>
      </c>
      <c r="U3128" s="309" t="s">
        <v>49878</v>
      </c>
      <c r="V3128" s="310">
        <v>109415</v>
      </c>
      <c r="X3128" s="267" t="s">
        <v>51994</v>
      </c>
      <c r="Y3128" s="268">
        <v>7882.43</v>
      </c>
      <c r="AA3128" s="229" t="s">
        <v>51961</v>
      </c>
      <c r="AB3128" s="230">
        <v>106446.33</v>
      </c>
      <c r="AD3128" s="209" t="s">
        <v>17587</v>
      </c>
      <c r="AE3128" s="210">
        <v>75770.97</v>
      </c>
      <c r="AF3128" s="93"/>
      <c r="AG3128" s="201" t="s">
        <v>14289</v>
      </c>
      <c r="AH3128" s="202">
        <v>47860.58</v>
      </c>
      <c r="AJ3128" s="292"/>
      <c r="AK3128" s="293"/>
      <c r="AM3128" s="273" t="s">
        <v>9920</v>
      </c>
      <c r="AN3128" s="274">
        <v>254874.21</v>
      </c>
      <c r="AP3128" s="233" t="s">
        <v>38414</v>
      </c>
      <c r="AQ3128" s="234">
        <v>512</v>
      </c>
      <c r="AS3128" s="211" t="s">
        <v>8408</v>
      </c>
      <c r="AT3128" s="212">
        <v>194075</v>
      </c>
    </row>
    <row r="3129" spans="9:46" x14ac:dyDescent="0.3">
      <c r="I3129" s="227" t="s">
        <v>37780</v>
      </c>
      <c r="J3129" s="227"/>
      <c r="K3129" s="228">
        <v>1713.44</v>
      </c>
      <c r="M3129" s="205" t="s">
        <v>4411</v>
      </c>
      <c r="N3129" s="205"/>
      <c r="O3129" s="206">
        <v>1133</v>
      </c>
      <c r="U3129" s="309" t="s">
        <v>42418</v>
      </c>
      <c r="V3129" s="310">
        <v>5202</v>
      </c>
      <c r="X3129" s="267" t="s">
        <v>51995</v>
      </c>
      <c r="Y3129" s="268">
        <v>1529.97</v>
      </c>
      <c r="AA3129" s="229" t="s">
        <v>51962</v>
      </c>
      <c r="AB3129" s="230">
        <v>258.16000000000003</v>
      </c>
      <c r="AD3129" s="209" t="s">
        <v>17588</v>
      </c>
      <c r="AE3129" s="210">
        <v>5796.42</v>
      </c>
      <c r="AF3129" s="93"/>
      <c r="AG3129" s="201" t="s">
        <v>32833</v>
      </c>
      <c r="AH3129" s="202">
        <v>23775.68</v>
      </c>
      <c r="AJ3129" s="292"/>
      <c r="AK3129" s="293"/>
      <c r="AM3129" s="273" t="s">
        <v>9921</v>
      </c>
      <c r="AN3129" s="274">
        <v>899374.18</v>
      </c>
      <c r="AP3129" s="233" t="s">
        <v>38456</v>
      </c>
      <c r="AQ3129" s="234">
        <v>1713.44</v>
      </c>
      <c r="AS3129" s="211" t="s">
        <v>8576</v>
      </c>
      <c r="AT3129" s="212">
        <v>492687</v>
      </c>
    </row>
    <row r="3130" spans="9:46" x14ac:dyDescent="0.3">
      <c r="I3130" s="227" t="s">
        <v>37781</v>
      </c>
      <c r="J3130" s="227"/>
      <c r="K3130" s="228">
        <v>1067</v>
      </c>
      <c r="M3130" s="205" t="s">
        <v>3584</v>
      </c>
      <c r="N3130" s="205"/>
      <c r="O3130" s="206">
        <v>1565.6</v>
      </c>
      <c r="U3130" s="309" t="s">
        <v>42420</v>
      </c>
      <c r="V3130" s="310">
        <v>1876.84</v>
      </c>
      <c r="X3130" s="267" t="s">
        <v>51996</v>
      </c>
      <c r="Y3130" s="268">
        <v>4301.75</v>
      </c>
      <c r="AA3130" s="229" t="s">
        <v>46772</v>
      </c>
      <c r="AB3130" s="230">
        <v>1667.5</v>
      </c>
      <c r="AD3130" s="209" t="s">
        <v>17589</v>
      </c>
      <c r="AE3130" s="210">
        <v>16427.189999999999</v>
      </c>
      <c r="AF3130" s="93"/>
      <c r="AG3130" s="201" t="s">
        <v>14290</v>
      </c>
      <c r="AH3130" s="202">
        <v>23519.58</v>
      </c>
      <c r="AJ3130" s="292"/>
      <c r="AK3130" s="293"/>
      <c r="AM3130" s="273" t="s">
        <v>9922</v>
      </c>
      <c r="AN3130" s="274">
        <v>48448.36</v>
      </c>
      <c r="AP3130" s="233" t="s">
        <v>38459</v>
      </c>
      <c r="AQ3130" s="234">
        <v>1067</v>
      </c>
      <c r="AS3130" s="211" t="s">
        <v>9075</v>
      </c>
      <c r="AT3130" s="212">
        <v>178035</v>
      </c>
    </row>
    <row r="3131" spans="9:46" x14ac:dyDescent="0.3">
      <c r="I3131" s="227" t="s">
        <v>37783</v>
      </c>
      <c r="J3131" s="227"/>
      <c r="K3131" s="228">
        <v>15141</v>
      </c>
      <c r="M3131" s="205" t="s">
        <v>3585</v>
      </c>
      <c r="N3131" s="205"/>
      <c r="O3131" s="206">
        <v>30125</v>
      </c>
      <c r="U3131" s="309" t="s">
        <v>42421</v>
      </c>
      <c r="V3131" s="310">
        <v>41313.22</v>
      </c>
      <c r="X3131" s="267" t="s">
        <v>51998</v>
      </c>
      <c r="Y3131" s="268">
        <v>34199.79</v>
      </c>
      <c r="AA3131" s="229" t="s">
        <v>34742</v>
      </c>
      <c r="AB3131" s="230">
        <v>98641.98</v>
      </c>
      <c r="AD3131" s="209" t="s">
        <v>17590</v>
      </c>
      <c r="AE3131" s="210">
        <v>10153.219999999999</v>
      </c>
      <c r="AF3131" s="93"/>
      <c r="AG3131" s="201" t="s">
        <v>14291</v>
      </c>
      <c r="AH3131" s="202">
        <v>32612.5</v>
      </c>
      <c r="AJ3131" s="292"/>
      <c r="AK3131" s="293"/>
      <c r="AM3131" s="273" t="s">
        <v>9923</v>
      </c>
      <c r="AN3131" s="274">
        <v>125912.79</v>
      </c>
      <c r="AP3131" s="233" t="s">
        <v>38473</v>
      </c>
      <c r="AQ3131" s="234">
        <v>15141</v>
      </c>
      <c r="AS3131" s="211" t="s">
        <v>9387</v>
      </c>
      <c r="AT3131" s="212">
        <v>1123874.01</v>
      </c>
    </row>
    <row r="3132" spans="9:46" x14ac:dyDescent="0.3">
      <c r="I3132" s="227" t="s">
        <v>37786</v>
      </c>
      <c r="J3132" s="227"/>
      <c r="K3132" s="228">
        <v>88773</v>
      </c>
      <c r="M3132" s="205" t="s">
        <v>4414</v>
      </c>
      <c r="N3132" s="205"/>
      <c r="O3132" s="206">
        <v>453</v>
      </c>
      <c r="U3132" s="309" t="s">
        <v>48858</v>
      </c>
      <c r="V3132" s="310">
        <v>84.79</v>
      </c>
      <c r="X3132" s="267" t="s">
        <v>58474</v>
      </c>
      <c r="Y3132" s="268">
        <v>43149.42</v>
      </c>
      <c r="AA3132" s="229" t="s">
        <v>48757</v>
      </c>
      <c r="AB3132" s="230">
        <v>3549.55</v>
      </c>
      <c r="AD3132" s="209" t="s">
        <v>17591</v>
      </c>
      <c r="AE3132" s="210">
        <v>476299.82</v>
      </c>
      <c r="AF3132" s="93"/>
      <c r="AG3132" s="201" t="s">
        <v>32834</v>
      </c>
      <c r="AH3132" s="202">
        <v>6678.36</v>
      </c>
      <c r="AJ3132" s="292"/>
      <c r="AK3132" s="293"/>
      <c r="AM3132" s="273" t="s">
        <v>9924</v>
      </c>
      <c r="AN3132" s="274">
        <v>205276.04</v>
      </c>
      <c r="AP3132" s="233" t="s">
        <v>38499</v>
      </c>
      <c r="AQ3132" s="234">
        <v>88773</v>
      </c>
      <c r="AS3132" s="211" t="s">
        <v>9558</v>
      </c>
      <c r="AT3132" s="212">
        <v>8542.85</v>
      </c>
    </row>
    <row r="3133" spans="9:46" x14ac:dyDescent="0.3">
      <c r="I3133" s="227" t="s">
        <v>37787</v>
      </c>
      <c r="J3133" s="227"/>
      <c r="K3133" s="228">
        <v>28477.87</v>
      </c>
      <c r="M3133" s="205" t="s">
        <v>4283</v>
      </c>
      <c r="N3133" s="205"/>
      <c r="O3133" s="206">
        <v>15163</v>
      </c>
      <c r="U3133" s="309" t="s">
        <v>42423</v>
      </c>
      <c r="V3133" s="310">
        <v>235.19</v>
      </c>
      <c r="X3133" s="267" t="s">
        <v>58991</v>
      </c>
      <c r="Y3133" s="268">
        <v>128319.14</v>
      </c>
      <c r="AA3133" s="229" t="s">
        <v>36126</v>
      </c>
      <c r="AB3133" s="230">
        <v>41805.919999999998</v>
      </c>
      <c r="AD3133" s="209" t="s">
        <v>17592</v>
      </c>
      <c r="AE3133" s="210">
        <v>18850</v>
      </c>
      <c r="AF3133" s="93"/>
      <c r="AG3133" s="201" t="s">
        <v>14292</v>
      </c>
      <c r="AH3133" s="202">
        <v>21308.19</v>
      </c>
      <c r="AJ3133" s="292"/>
      <c r="AK3133" s="293"/>
      <c r="AM3133" s="273" t="s">
        <v>9925</v>
      </c>
      <c r="AN3133" s="274">
        <v>204197.5</v>
      </c>
      <c r="AP3133" s="233" t="s">
        <v>38506</v>
      </c>
      <c r="AQ3133" s="234">
        <v>28477.87</v>
      </c>
      <c r="AS3133" s="211" t="s">
        <v>10964</v>
      </c>
      <c r="AT3133" s="212">
        <v>40659.089999999997</v>
      </c>
    </row>
    <row r="3134" spans="9:46" x14ac:dyDescent="0.3">
      <c r="I3134" s="227" t="s">
        <v>37790</v>
      </c>
      <c r="J3134" s="227"/>
      <c r="K3134" s="228">
        <v>822.81</v>
      </c>
      <c r="M3134" s="205" t="s">
        <v>3671</v>
      </c>
      <c r="N3134" s="205"/>
      <c r="O3134" s="206">
        <v>3332030.49</v>
      </c>
      <c r="U3134" s="309" t="s">
        <v>48859</v>
      </c>
      <c r="V3134" s="310">
        <v>22096.33</v>
      </c>
      <c r="X3134" s="267" t="s">
        <v>58475</v>
      </c>
      <c r="Y3134" s="268">
        <v>177057.19</v>
      </c>
      <c r="AA3134" s="229" t="s">
        <v>34743</v>
      </c>
      <c r="AB3134" s="230">
        <v>57293.34</v>
      </c>
      <c r="AD3134" s="209" t="s">
        <v>17593</v>
      </c>
      <c r="AE3134" s="210">
        <v>27757.83</v>
      </c>
      <c r="AF3134" s="93"/>
      <c r="AG3134" s="201" t="s">
        <v>14293</v>
      </c>
      <c r="AH3134" s="202">
        <v>11758.92</v>
      </c>
      <c r="AJ3134" s="292"/>
      <c r="AK3134" s="293"/>
      <c r="AM3134" s="273" t="s">
        <v>9926</v>
      </c>
      <c r="AN3134" s="274">
        <v>164893.13</v>
      </c>
      <c r="AP3134" s="233" t="s">
        <v>38537</v>
      </c>
      <c r="AQ3134" s="234">
        <v>822.81</v>
      </c>
      <c r="AS3134" s="211" t="s">
        <v>11163</v>
      </c>
      <c r="AT3134" s="212">
        <v>74472.22</v>
      </c>
    </row>
    <row r="3135" spans="9:46" x14ac:dyDescent="0.3">
      <c r="I3135" s="227" t="s">
        <v>37791</v>
      </c>
      <c r="J3135" s="227"/>
      <c r="K3135" s="228">
        <v>2310.12</v>
      </c>
      <c r="M3135" s="205" t="s">
        <v>4423</v>
      </c>
      <c r="N3135" s="205"/>
      <c r="O3135" s="206">
        <v>2066</v>
      </c>
      <c r="U3135" s="309" t="s">
        <v>48860</v>
      </c>
      <c r="V3135" s="310">
        <v>10485</v>
      </c>
      <c r="X3135" s="267" t="s">
        <v>55924</v>
      </c>
      <c r="Y3135" s="268">
        <v>230712.14</v>
      </c>
      <c r="AA3135" s="229" t="s">
        <v>48758</v>
      </c>
      <c r="AB3135" s="230">
        <v>2706.02</v>
      </c>
      <c r="AD3135" s="209" t="s">
        <v>17594</v>
      </c>
      <c r="AE3135" s="210">
        <v>230.15</v>
      </c>
      <c r="AF3135" s="93"/>
      <c r="AG3135" s="201" t="s">
        <v>14294</v>
      </c>
      <c r="AH3135" s="202">
        <v>21170.74</v>
      </c>
      <c r="AJ3135" s="292"/>
      <c r="AK3135" s="293"/>
      <c r="AM3135" s="273" t="s">
        <v>9927</v>
      </c>
      <c r="AN3135" s="274">
        <v>161775.1</v>
      </c>
      <c r="AP3135" s="233" t="s">
        <v>38543</v>
      </c>
      <c r="AQ3135" s="234">
        <v>2310.12</v>
      </c>
      <c r="AS3135" s="211" t="s">
        <v>11393</v>
      </c>
      <c r="AT3135" s="212">
        <v>37750</v>
      </c>
    </row>
    <row r="3136" spans="9:46" x14ac:dyDescent="0.3">
      <c r="I3136" s="227" t="s">
        <v>37792</v>
      </c>
      <c r="J3136" s="227"/>
      <c r="K3136" s="228">
        <v>25325</v>
      </c>
      <c r="M3136" s="205" t="s">
        <v>4428</v>
      </c>
      <c r="N3136" s="205"/>
      <c r="O3136" s="206">
        <v>74800</v>
      </c>
      <c r="U3136" s="309" t="s">
        <v>49879</v>
      </c>
      <c r="V3136" s="310">
        <v>40272.699999999997</v>
      </c>
      <c r="X3136" s="267" t="s">
        <v>58476</v>
      </c>
      <c r="Y3136" s="268">
        <v>20297.09</v>
      </c>
      <c r="AA3136" s="229" t="s">
        <v>51963</v>
      </c>
      <c r="AB3136" s="230">
        <v>1100</v>
      </c>
      <c r="AD3136" s="209" t="s">
        <v>17595</v>
      </c>
      <c r="AE3136" s="210">
        <v>305572.03999999998</v>
      </c>
      <c r="AF3136" s="93"/>
      <c r="AG3136" s="201" t="s">
        <v>14295</v>
      </c>
      <c r="AH3136" s="202">
        <v>2222.9</v>
      </c>
      <c r="AJ3136" s="292"/>
      <c r="AK3136" s="293"/>
      <c r="AM3136" s="273" t="s">
        <v>9928</v>
      </c>
      <c r="AN3136" s="274">
        <v>287883.40999999997</v>
      </c>
      <c r="AP3136" s="233" t="s">
        <v>38548</v>
      </c>
      <c r="AQ3136" s="234">
        <v>25325</v>
      </c>
      <c r="AS3136" s="211" t="s">
        <v>11655</v>
      </c>
      <c r="AT3136" s="212">
        <v>2239513.5</v>
      </c>
    </row>
    <row r="3137" spans="9:46" x14ac:dyDescent="0.3">
      <c r="I3137" s="227" t="s">
        <v>37793</v>
      </c>
      <c r="J3137" s="227"/>
      <c r="K3137" s="228">
        <v>1901</v>
      </c>
      <c r="M3137" s="205" t="s">
        <v>4490</v>
      </c>
      <c r="N3137" s="205"/>
      <c r="O3137" s="206">
        <v>1814.1</v>
      </c>
      <c r="U3137" s="309" t="s">
        <v>64255</v>
      </c>
      <c r="V3137" s="310">
        <v>222890.76</v>
      </c>
      <c r="X3137" s="267" t="s">
        <v>58477</v>
      </c>
      <c r="Y3137" s="268">
        <v>5089.83</v>
      </c>
      <c r="AA3137" s="229" t="s">
        <v>34744</v>
      </c>
      <c r="AB3137" s="230">
        <v>29425</v>
      </c>
      <c r="AD3137" s="209" t="s">
        <v>17596</v>
      </c>
      <c r="AE3137" s="210">
        <v>46349.16</v>
      </c>
      <c r="AF3137" s="93"/>
      <c r="AG3137" s="201" t="s">
        <v>28321</v>
      </c>
      <c r="AH3137" s="202">
        <v>418.75</v>
      </c>
      <c r="AJ3137" s="292"/>
      <c r="AK3137" s="293"/>
      <c r="AM3137" s="273" t="s">
        <v>9929</v>
      </c>
      <c r="AN3137" s="274">
        <v>121420.41</v>
      </c>
      <c r="AP3137" s="233" t="s">
        <v>38551</v>
      </c>
      <c r="AQ3137" s="234">
        <v>1901</v>
      </c>
      <c r="AS3137" s="211" t="s">
        <v>12262</v>
      </c>
      <c r="AT3137" s="212">
        <v>12542.38</v>
      </c>
    </row>
    <row r="3138" spans="9:46" x14ac:dyDescent="0.3">
      <c r="I3138" s="227" t="s">
        <v>37794</v>
      </c>
      <c r="J3138" s="227"/>
      <c r="K3138" s="228">
        <v>16953.54</v>
      </c>
      <c r="M3138" s="205" t="s">
        <v>4430</v>
      </c>
      <c r="N3138" s="205"/>
      <c r="O3138" s="206">
        <v>29842.47</v>
      </c>
      <c r="U3138" s="309" t="s">
        <v>42425</v>
      </c>
      <c r="V3138" s="310">
        <v>17009.12</v>
      </c>
      <c r="X3138" s="267" t="s">
        <v>58478</v>
      </c>
      <c r="Y3138" s="268">
        <v>11001.96</v>
      </c>
      <c r="AA3138" s="229" t="s">
        <v>34745</v>
      </c>
      <c r="AB3138" s="230">
        <v>80739.89</v>
      </c>
      <c r="AD3138" s="209" t="s">
        <v>17597</v>
      </c>
      <c r="AE3138" s="210">
        <v>139427.99</v>
      </c>
      <c r="AF3138" s="93"/>
      <c r="AG3138" s="201" t="s">
        <v>28323</v>
      </c>
      <c r="AH3138" s="202">
        <v>2144.44</v>
      </c>
      <c r="AJ3138" s="292"/>
      <c r="AK3138" s="293"/>
      <c r="AM3138" s="273" t="s">
        <v>9930</v>
      </c>
      <c r="AN3138" s="274">
        <v>62816.56</v>
      </c>
      <c r="AP3138" s="233" t="s">
        <v>38557</v>
      </c>
      <c r="AQ3138" s="234">
        <v>16953.54</v>
      </c>
      <c r="AS3138" s="211" t="s">
        <v>12000</v>
      </c>
      <c r="AT3138" s="212">
        <v>33039.230000000003</v>
      </c>
    </row>
    <row r="3139" spans="9:46" x14ac:dyDescent="0.3">
      <c r="I3139" s="227" t="s">
        <v>37796</v>
      </c>
      <c r="J3139" s="227"/>
      <c r="K3139" s="228">
        <v>39020.410000000003</v>
      </c>
      <c r="M3139" s="205" t="s">
        <v>5036</v>
      </c>
      <c r="N3139" s="205"/>
      <c r="O3139" s="206">
        <v>11454</v>
      </c>
      <c r="U3139" s="309" t="s">
        <v>48861</v>
      </c>
      <c r="V3139" s="310">
        <v>5163.3999999999996</v>
      </c>
      <c r="X3139" s="267" t="s">
        <v>58479</v>
      </c>
      <c r="Y3139" s="268">
        <v>36179.730000000003</v>
      </c>
      <c r="AA3139" s="229" t="s">
        <v>34746</v>
      </c>
      <c r="AB3139" s="230">
        <v>20912.5</v>
      </c>
      <c r="AD3139" s="209" t="s">
        <v>17598</v>
      </c>
      <c r="AE3139" s="210">
        <v>40840.71</v>
      </c>
      <c r="AF3139" s="93"/>
      <c r="AG3139" s="201" t="s">
        <v>32835</v>
      </c>
      <c r="AH3139" s="202">
        <v>63869.33</v>
      </c>
      <c r="AJ3139" s="292"/>
      <c r="AK3139" s="293"/>
      <c r="AM3139" s="273" t="s">
        <v>9931</v>
      </c>
      <c r="AN3139" s="274">
        <v>634206.04</v>
      </c>
      <c r="AP3139" s="233" t="s">
        <v>38569</v>
      </c>
      <c r="AQ3139" s="234">
        <v>39020.410000000003</v>
      </c>
      <c r="AS3139" s="211" t="s">
        <v>9980</v>
      </c>
      <c r="AT3139" s="212">
        <v>5476488.2800000003</v>
      </c>
    </row>
    <row r="3140" spans="9:46" x14ac:dyDescent="0.3">
      <c r="I3140" s="227" t="s">
        <v>37797</v>
      </c>
      <c r="J3140" s="227"/>
      <c r="K3140" s="228">
        <v>21896.23</v>
      </c>
      <c r="M3140" s="205" t="s">
        <v>4431</v>
      </c>
      <c r="N3140" s="205"/>
      <c r="O3140" s="206">
        <v>14586</v>
      </c>
      <c r="U3140" s="309" t="s">
        <v>49881</v>
      </c>
      <c r="V3140" s="310">
        <v>5405.33</v>
      </c>
      <c r="X3140" s="267" t="s">
        <v>55925</v>
      </c>
      <c r="Y3140" s="268">
        <v>145470.47</v>
      </c>
      <c r="AA3140" s="229" t="s">
        <v>44594</v>
      </c>
      <c r="AB3140" s="230">
        <v>1801.51</v>
      </c>
      <c r="AD3140" s="209" t="s">
        <v>17599</v>
      </c>
      <c r="AE3140" s="210">
        <v>37265.19</v>
      </c>
      <c r="AF3140" s="93"/>
      <c r="AG3140" s="201" t="s">
        <v>32836</v>
      </c>
      <c r="AH3140" s="202">
        <v>1557.89</v>
      </c>
      <c r="AJ3140" s="292"/>
      <c r="AK3140" s="293"/>
      <c r="AM3140" s="273" t="s">
        <v>9933</v>
      </c>
      <c r="AN3140" s="274">
        <v>308114.3</v>
      </c>
      <c r="AP3140" s="233" t="s">
        <v>38580</v>
      </c>
      <c r="AQ3140" s="234">
        <v>21896.23</v>
      </c>
      <c r="AS3140" s="211" t="s">
        <v>6805</v>
      </c>
      <c r="AT3140" s="212">
        <v>1208850</v>
      </c>
    </row>
    <row r="3141" spans="9:46" x14ac:dyDescent="0.3">
      <c r="I3141" s="227" t="s">
        <v>37798</v>
      </c>
      <c r="J3141" s="227"/>
      <c r="K3141" s="228">
        <v>105082</v>
      </c>
      <c r="M3141" s="205" t="s">
        <v>3587</v>
      </c>
      <c r="N3141" s="205"/>
      <c r="O3141" s="206">
        <v>9724</v>
      </c>
      <c r="U3141" s="309" t="s">
        <v>42426</v>
      </c>
      <c r="V3141" s="310">
        <v>810.87</v>
      </c>
      <c r="X3141" s="267" t="s">
        <v>59530</v>
      </c>
      <c r="Y3141" s="268">
        <v>234</v>
      </c>
      <c r="AA3141" s="229" t="s">
        <v>34747</v>
      </c>
      <c r="AB3141" s="230">
        <v>195682.83</v>
      </c>
      <c r="AD3141" s="209" t="s">
        <v>17600</v>
      </c>
      <c r="AE3141" s="210">
        <v>4094.48</v>
      </c>
      <c r="AF3141" s="93"/>
      <c r="AG3141" s="201" t="s">
        <v>32837</v>
      </c>
      <c r="AH3141" s="202">
        <v>9404.58</v>
      </c>
      <c r="AJ3141" s="292"/>
      <c r="AK3141" s="293"/>
      <c r="AM3141" s="273" t="s">
        <v>9934</v>
      </c>
      <c r="AN3141" s="274">
        <v>24786.34</v>
      </c>
      <c r="AP3141" s="233" t="s">
        <v>38585</v>
      </c>
      <c r="AQ3141" s="234">
        <v>105082</v>
      </c>
      <c r="AS3141" s="211" t="s">
        <v>6986</v>
      </c>
      <c r="AT3141" s="212">
        <v>9000</v>
      </c>
    </row>
    <row r="3142" spans="9:46" x14ac:dyDescent="0.3">
      <c r="I3142" s="227" t="s">
        <v>37799</v>
      </c>
      <c r="J3142" s="227"/>
      <c r="K3142" s="228">
        <v>85229.66</v>
      </c>
      <c r="M3142" s="205" t="s">
        <v>4437</v>
      </c>
      <c r="N3142" s="205"/>
      <c r="O3142" s="206">
        <v>7102</v>
      </c>
      <c r="U3142" s="309" t="s">
        <v>64256</v>
      </c>
      <c r="V3142" s="310">
        <v>410.13</v>
      </c>
      <c r="X3142" s="267" t="s">
        <v>62572</v>
      </c>
      <c r="Y3142" s="268">
        <v>-1505.72</v>
      </c>
      <c r="AA3142" s="229" t="s">
        <v>40178</v>
      </c>
      <c r="AB3142" s="230">
        <v>28700</v>
      </c>
      <c r="AD3142" s="209" t="s">
        <v>17601</v>
      </c>
      <c r="AE3142" s="210">
        <v>31467.21</v>
      </c>
      <c r="AF3142" s="93"/>
      <c r="AG3142" s="201" t="s">
        <v>32838</v>
      </c>
      <c r="AH3142" s="202">
        <v>47.6</v>
      </c>
      <c r="AJ3142" s="292"/>
      <c r="AK3142" s="293"/>
      <c r="AM3142" s="273" t="s">
        <v>9935</v>
      </c>
      <c r="AN3142" s="274">
        <v>138171.84</v>
      </c>
      <c r="AP3142" s="233" t="s">
        <v>38591</v>
      </c>
      <c r="AQ3142" s="234">
        <v>85229.66</v>
      </c>
      <c r="AS3142" s="211" t="s">
        <v>7204</v>
      </c>
      <c r="AT3142" s="212">
        <v>20462</v>
      </c>
    </row>
    <row r="3143" spans="9:46" x14ac:dyDescent="0.3">
      <c r="I3143" s="227" t="s">
        <v>37800</v>
      </c>
      <c r="J3143" s="227"/>
      <c r="K3143" s="228">
        <v>57716.76</v>
      </c>
      <c r="M3143" s="205" t="s">
        <v>3588</v>
      </c>
      <c r="N3143" s="205"/>
      <c r="O3143" s="206">
        <v>10098</v>
      </c>
      <c r="U3143" s="309" t="s">
        <v>49882</v>
      </c>
      <c r="V3143" s="310">
        <v>345.51</v>
      </c>
      <c r="X3143" s="267" t="s">
        <v>64101</v>
      </c>
      <c r="Y3143" s="268">
        <v>2054.9699999999998</v>
      </c>
      <c r="AA3143" s="229" t="s">
        <v>36127</v>
      </c>
      <c r="AB3143" s="230">
        <v>117828.21</v>
      </c>
      <c r="AD3143" s="209" t="s">
        <v>17602</v>
      </c>
      <c r="AE3143" s="210">
        <v>3158.1</v>
      </c>
      <c r="AF3143" s="93"/>
      <c r="AG3143" s="201" t="s">
        <v>32839</v>
      </c>
      <c r="AH3143" s="202">
        <v>2170.42</v>
      </c>
      <c r="AJ3143" s="292"/>
      <c r="AK3143" s="293"/>
      <c r="AM3143" s="273" t="s">
        <v>9936</v>
      </c>
      <c r="AN3143" s="274">
        <v>358983.72</v>
      </c>
      <c r="AP3143" s="233" t="s">
        <v>38599</v>
      </c>
      <c r="AQ3143" s="234">
        <v>57716.76</v>
      </c>
      <c r="AS3143" s="211" t="s">
        <v>7484</v>
      </c>
      <c r="AT3143" s="212">
        <v>646723</v>
      </c>
    </row>
    <row r="3144" spans="9:46" x14ac:dyDescent="0.3">
      <c r="I3144" s="227" t="s">
        <v>37801</v>
      </c>
      <c r="J3144" s="227"/>
      <c r="K3144" s="228">
        <v>38673.74</v>
      </c>
      <c r="M3144" s="205" t="s">
        <v>4491</v>
      </c>
      <c r="N3144" s="205"/>
      <c r="O3144" s="206">
        <v>1960</v>
      </c>
      <c r="U3144" s="309" t="s">
        <v>49883</v>
      </c>
      <c r="V3144" s="310">
        <v>50.46</v>
      </c>
      <c r="X3144" s="267" t="s">
        <v>64102</v>
      </c>
      <c r="Y3144" s="268">
        <v>2682.41</v>
      </c>
      <c r="AA3144" s="229" t="s">
        <v>42267</v>
      </c>
      <c r="AB3144" s="230">
        <v>136314.70000000001</v>
      </c>
      <c r="AD3144" s="209" t="s">
        <v>17603</v>
      </c>
      <c r="AE3144" s="210">
        <v>1443.15</v>
      </c>
      <c r="AF3144" s="93"/>
      <c r="AG3144" s="201" t="s">
        <v>32840</v>
      </c>
      <c r="AH3144" s="202">
        <v>81.64</v>
      </c>
      <c r="AJ3144" s="292"/>
      <c r="AK3144" s="293"/>
      <c r="AM3144" s="273" t="s">
        <v>9937</v>
      </c>
      <c r="AN3144" s="274">
        <v>4698176.33</v>
      </c>
      <c r="AP3144" s="233" t="s">
        <v>38605</v>
      </c>
      <c r="AQ3144" s="234">
        <v>38673.74</v>
      </c>
      <c r="AS3144" s="211" t="s">
        <v>7649</v>
      </c>
      <c r="AT3144" s="212">
        <v>736325</v>
      </c>
    </row>
    <row r="3145" spans="9:46" x14ac:dyDescent="0.3">
      <c r="I3145" s="227" t="s">
        <v>37802</v>
      </c>
      <c r="J3145" s="227"/>
      <c r="K3145" s="228">
        <v>1541.88</v>
      </c>
      <c r="M3145" s="205" t="s">
        <v>4450</v>
      </c>
      <c r="N3145" s="205"/>
      <c r="O3145" s="206">
        <v>1870</v>
      </c>
      <c r="U3145" s="309" t="s">
        <v>42427</v>
      </c>
      <c r="V3145" s="310">
        <v>3133.34</v>
      </c>
      <c r="X3145" s="267" t="s">
        <v>64103</v>
      </c>
      <c r="Y3145" s="268">
        <v>14.48</v>
      </c>
      <c r="AA3145" s="229" t="s">
        <v>34748</v>
      </c>
      <c r="AB3145" s="230">
        <v>578136.69999999995</v>
      </c>
      <c r="AD3145" s="209" t="s">
        <v>17604</v>
      </c>
      <c r="AE3145" s="210">
        <v>490.42</v>
      </c>
      <c r="AF3145" s="93"/>
      <c r="AG3145" s="201" t="s">
        <v>32841</v>
      </c>
      <c r="AH3145" s="202">
        <v>96.87</v>
      </c>
      <c r="AJ3145" s="292"/>
      <c r="AK3145" s="293"/>
      <c r="AM3145" s="273" t="s">
        <v>9938</v>
      </c>
      <c r="AN3145" s="274">
        <v>165579.13</v>
      </c>
      <c r="AP3145" s="233" t="s">
        <v>38607</v>
      </c>
      <c r="AQ3145" s="234">
        <v>1541.88</v>
      </c>
      <c r="AS3145" s="211" t="s">
        <v>7888</v>
      </c>
      <c r="AT3145" s="212">
        <v>67932</v>
      </c>
    </row>
    <row r="3146" spans="9:46" x14ac:dyDescent="0.3">
      <c r="I3146" s="227" t="s">
        <v>37805</v>
      </c>
      <c r="J3146" s="227"/>
      <c r="K3146" s="228">
        <v>7316.89</v>
      </c>
      <c r="M3146" s="205" t="s">
        <v>3589</v>
      </c>
      <c r="N3146" s="205"/>
      <c r="O3146" s="206">
        <v>2618</v>
      </c>
      <c r="U3146" s="309" t="s">
        <v>42428</v>
      </c>
      <c r="V3146" s="310">
        <v>42296.43</v>
      </c>
      <c r="X3146" s="267" t="s">
        <v>64104</v>
      </c>
      <c r="Y3146" s="268">
        <v>2400</v>
      </c>
      <c r="AA3146" s="229" t="s">
        <v>40179</v>
      </c>
      <c r="AB3146" s="230">
        <v>232223.8</v>
      </c>
      <c r="AD3146" s="209" t="s">
        <v>17605</v>
      </c>
      <c r="AE3146" s="210">
        <v>2562.3200000000002</v>
      </c>
      <c r="AF3146" s="93"/>
      <c r="AG3146" s="201" t="s">
        <v>32842</v>
      </c>
      <c r="AH3146" s="202">
        <v>1557.89</v>
      </c>
      <c r="AJ3146" s="292"/>
      <c r="AK3146" s="293"/>
      <c r="AM3146" s="273" t="s">
        <v>9939</v>
      </c>
      <c r="AN3146" s="274">
        <v>218797.62</v>
      </c>
      <c r="AP3146" s="233" t="s">
        <v>38622</v>
      </c>
      <c r="AQ3146" s="234">
        <v>7316.89</v>
      </c>
      <c r="AS3146" s="211" t="s">
        <v>8132</v>
      </c>
      <c r="AT3146" s="212">
        <v>214059</v>
      </c>
    </row>
    <row r="3147" spans="9:46" x14ac:dyDescent="0.3">
      <c r="I3147" s="227" t="s">
        <v>37807</v>
      </c>
      <c r="J3147" s="227"/>
      <c r="K3147" s="228">
        <v>6602.38</v>
      </c>
      <c r="M3147" s="205" t="s">
        <v>4451</v>
      </c>
      <c r="N3147" s="205"/>
      <c r="O3147" s="206">
        <v>1173.6400000000001</v>
      </c>
      <c r="U3147" s="309" t="s">
        <v>49884</v>
      </c>
      <c r="V3147" s="310">
        <v>5892.16</v>
      </c>
      <c r="X3147" s="267" t="s">
        <v>58480</v>
      </c>
      <c r="Y3147" s="268">
        <v>500888.21</v>
      </c>
      <c r="AA3147" s="229" t="s">
        <v>36128</v>
      </c>
      <c r="AB3147" s="230">
        <v>47653.37</v>
      </c>
      <c r="AD3147" s="209" t="s">
        <v>17606</v>
      </c>
      <c r="AE3147" s="210">
        <v>50598</v>
      </c>
      <c r="AF3147" s="93"/>
      <c r="AG3147" s="201" t="s">
        <v>28361</v>
      </c>
      <c r="AH3147" s="202">
        <v>9404.58</v>
      </c>
      <c r="AJ3147" s="292"/>
      <c r="AK3147" s="293"/>
      <c r="AM3147" s="273" t="s">
        <v>9940</v>
      </c>
      <c r="AN3147" s="274">
        <v>145098.62</v>
      </c>
      <c r="AP3147" s="233" t="s">
        <v>38633</v>
      </c>
      <c r="AQ3147" s="234">
        <v>6602.38</v>
      </c>
      <c r="AS3147" s="211" t="s">
        <v>8409</v>
      </c>
      <c r="AT3147" s="212">
        <v>754753</v>
      </c>
    </row>
    <row r="3148" spans="9:46" x14ac:dyDescent="0.3">
      <c r="I3148" s="227" t="s">
        <v>37808</v>
      </c>
      <c r="J3148" s="227"/>
      <c r="K3148" s="228">
        <v>591.5</v>
      </c>
      <c r="M3148" s="205" t="s">
        <v>3590</v>
      </c>
      <c r="N3148" s="205"/>
      <c r="O3148" s="206">
        <v>12959</v>
      </c>
      <c r="U3148" s="309" t="s">
        <v>49885</v>
      </c>
      <c r="V3148" s="310">
        <v>58829.58</v>
      </c>
      <c r="X3148" s="267" t="s">
        <v>64105</v>
      </c>
      <c r="Y3148" s="268">
        <v>1045.4000000000001</v>
      </c>
      <c r="AA3148" s="229" t="s">
        <v>36129</v>
      </c>
      <c r="AB3148" s="230">
        <v>1258045.7</v>
      </c>
      <c r="AD3148" s="209" t="s">
        <v>17607</v>
      </c>
      <c r="AE3148" s="210">
        <v>12800.33</v>
      </c>
      <c r="AF3148" s="93"/>
      <c r="AG3148" s="201" t="s">
        <v>32843</v>
      </c>
      <c r="AH3148" s="202">
        <v>47.6</v>
      </c>
      <c r="AJ3148" s="292"/>
      <c r="AK3148" s="293"/>
      <c r="AM3148" s="273" t="s">
        <v>9941</v>
      </c>
      <c r="AN3148" s="274">
        <v>9401931.0899999999</v>
      </c>
      <c r="AP3148" s="233" t="s">
        <v>38638</v>
      </c>
      <c r="AQ3148" s="234">
        <v>591.5</v>
      </c>
      <c r="AS3148" s="211" t="s">
        <v>8577</v>
      </c>
      <c r="AT3148" s="212">
        <v>1617720.82</v>
      </c>
    </row>
    <row r="3149" spans="9:46" x14ac:dyDescent="0.3">
      <c r="I3149" s="227" t="s">
        <v>37810</v>
      </c>
      <c r="J3149" s="227"/>
      <c r="K3149" s="228">
        <v>2814.5</v>
      </c>
      <c r="M3149" s="205" t="s">
        <v>4452</v>
      </c>
      <c r="N3149" s="205"/>
      <c r="O3149" s="206">
        <v>616.89</v>
      </c>
      <c r="U3149" s="309" t="s">
        <v>56064</v>
      </c>
      <c r="V3149" s="310">
        <v>971.17</v>
      </c>
      <c r="X3149" s="267" t="s">
        <v>59531</v>
      </c>
      <c r="Y3149" s="268">
        <v>4237.8900000000003</v>
      </c>
      <c r="AA3149" s="229" t="s">
        <v>49755</v>
      </c>
      <c r="AB3149" s="230">
        <v>873.92</v>
      </c>
      <c r="AD3149" s="209" t="s">
        <v>17608</v>
      </c>
      <c r="AE3149" s="210">
        <v>34176.68</v>
      </c>
      <c r="AF3149" s="93"/>
      <c r="AG3149" s="201" t="s">
        <v>28363</v>
      </c>
      <c r="AH3149" s="202">
        <v>2170.42</v>
      </c>
      <c r="AJ3149" s="292"/>
      <c r="AK3149" s="293"/>
      <c r="AM3149" s="273" t="s">
        <v>9942</v>
      </c>
      <c r="AN3149" s="274">
        <v>35594.239999999998</v>
      </c>
      <c r="AP3149" s="233" t="s">
        <v>38648</v>
      </c>
      <c r="AQ3149" s="234">
        <v>2814.5</v>
      </c>
      <c r="AS3149" s="211" t="s">
        <v>8788</v>
      </c>
      <c r="AT3149" s="212">
        <v>70151</v>
      </c>
    </row>
    <row r="3150" spans="9:46" x14ac:dyDescent="0.3">
      <c r="I3150" s="227" t="s">
        <v>37811</v>
      </c>
      <c r="J3150" s="227"/>
      <c r="K3150" s="228">
        <v>6762.16</v>
      </c>
      <c r="M3150" s="205" t="s">
        <v>4455</v>
      </c>
      <c r="N3150" s="205"/>
      <c r="O3150" s="206">
        <v>29920</v>
      </c>
      <c r="U3150" s="309" t="s">
        <v>42430</v>
      </c>
      <c r="V3150" s="310">
        <v>7200</v>
      </c>
      <c r="X3150" s="267" t="s">
        <v>64106</v>
      </c>
      <c r="Y3150" s="268">
        <v>13087.5</v>
      </c>
      <c r="AA3150" s="229" t="s">
        <v>49756</v>
      </c>
      <c r="AB3150" s="230">
        <v>66.040000000000006</v>
      </c>
      <c r="AD3150" s="209" t="s">
        <v>17609</v>
      </c>
      <c r="AE3150" s="210">
        <v>7030.73</v>
      </c>
      <c r="AF3150" s="93"/>
      <c r="AG3150" s="201" t="s">
        <v>32844</v>
      </c>
      <c r="AH3150" s="202">
        <v>81.64</v>
      </c>
      <c r="AJ3150" s="292"/>
      <c r="AK3150" s="293"/>
      <c r="AM3150" s="273" t="s">
        <v>9943</v>
      </c>
      <c r="AN3150" s="274">
        <v>319018.84000000003</v>
      </c>
      <c r="AP3150" s="233" t="s">
        <v>38654</v>
      </c>
      <c r="AQ3150" s="234">
        <v>6762.16</v>
      </c>
      <c r="AS3150" s="211" t="s">
        <v>9076</v>
      </c>
      <c r="AT3150" s="212">
        <v>422624</v>
      </c>
    </row>
    <row r="3151" spans="9:46" x14ac:dyDescent="0.3">
      <c r="I3151" s="227" t="s">
        <v>37814</v>
      </c>
      <c r="J3151" s="227"/>
      <c r="K3151" s="228">
        <v>504.72</v>
      </c>
      <c r="M3151" s="205" t="s">
        <v>3591</v>
      </c>
      <c r="N3151" s="205"/>
      <c r="O3151" s="206">
        <v>82082.22</v>
      </c>
      <c r="U3151" s="309" t="s">
        <v>42431</v>
      </c>
      <c r="V3151" s="310">
        <v>544.79999999999995</v>
      </c>
      <c r="X3151" s="267" t="s">
        <v>61326</v>
      </c>
      <c r="Y3151" s="268">
        <v>223024.56</v>
      </c>
      <c r="AA3151" s="229" t="s">
        <v>49757</v>
      </c>
      <c r="AB3151" s="230">
        <v>210.62</v>
      </c>
      <c r="AD3151" s="209" t="s">
        <v>17610</v>
      </c>
      <c r="AE3151" s="210">
        <v>4462.5</v>
      </c>
      <c r="AF3151" s="93"/>
      <c r="AG3151" s="201" t="s">
        <v>32845</v>
      </c>
      <c r="AH3151" s="202">
        <v>96.87</v>
      </c>
      <c r="AJ3151" s="292"/>
      <c r="AK3151" s="293"/>
      <c r="AM3151" s="273" t="s">
        <v>9944</v>
      </c>
      <c r="AN3151" s="274">
        <v>23300.6</v>
      </c>
      <c r="AP3151" s="233" t="s">
        <v>38663</v>
      </c>
      <c r="AQ3151" s="234">
        <v>504.72</v>
      </c>
      <c r="AS3151" s="211" t="s">
        <v>9388</v>
      </c>
      <c r="AT3151" s="212">
        <v>7002051.4800000004</v>
      </c>
    </row>
    <row r="3152" spans="9:46" x14ac:dyDescent="0.3">
      <c r="I3152" s="227" t="s">
        <v>37816</v>
      </c>
      <c r="J3152" s="227"/>
      <c r="K3152" s="228">
        <v>378.75</v>
      </c>
      <c r="M3152" s="205" t="s">
        <v>4457</v>
      </c>
      <c r="N3152" s="205"/>
      <c r="O3152" s="206">
        <v>23520</v>
      </c>
      <c r="U3152" s="309" t="s">
        <v>46886</v>
      </c>
      <c r="V3152" s="310">
        <v>22939.38</v>
      </c>
      <c r="X3152" s="267" t="s">
        <v>64107</v>
      </c>
      <c r="Y3152" s="268">
        <v>48693.440000000002</v>
      </c>
      <c r="AA3152" s="229" t="s">
        <v>49758</v>
      </c>
      <c r="AB3152" s="230">
        <v>115.12</v>
      </c>
      <c r="AD3152" s="209" t="s">
        <v>17611</v>
      </c>
      <c r="AE3152" s="210">
        <v>2520</v>
      </c>
      <c r="AF3152" s="93"/>
      <c r="AG3152" s="201" t="s">
        <v>14296</v>
      </c>
      <c r="AH3152" s="202">
        <v>13239.61</v>
      </c>
      <c r="AJ3152" s="292"/>
      <c r="AK3152" s="293"/>
      <c r="AM3152" s="273" t="s">
        <v>9945</v>
      </c>
      <c r="AN3152" s="274">
        <v>19264613.219999999</v>
      </c>
      <c r="AP3152" s="233" t="s">
        <v>38675</v>
      </c>
      <c r="AQ3152" s="234">
        <v>378.75</v>
      </c>
      <c r="AS3152" s="211" t="s">
        <v>11656</v>
      </c>
      <c r="AT3152" s="212">
        <v>4185354.45</v>
      </c>
    </row>
    <row r="3153" spans="9:46" x14ac:dyDescent="0.3">
      <c r="I3153" s="227" t="s">
        <v>37817</v>
      </c>
      <c r="J3153" s="227"/>
      <c r="K3153" s="228">
        <v>92.38</v>
      </c>
      <c r="M3153" s="205" t="s">
        <v>4497</v>
      </c>
      <c r="N3153" s="205"/>
      <c r="O3153" s="206">
        <v>1104.75</v>
      </c>
      <c r="U3153" s="309" t="s">
        <v>52335</v>
      </c>
      <c r="V3153" s="310">
        <v>20082.740000000002</v>
      </c>
      <c r="X3153" s="267" t="s">
        <v>64108</v>
      </c>
      <c r="Y3153" s="268">
        <v>1456.4</v>
      </c>
      <c r="AA3153" s="229" t="s">
        <v>51964</v>
      </c>
      <c r="AB3153" s="230">
        <v>4.8099999999999996</v>
      </c>
      <c r="AD3153" s="209" t="s">
        <v>17612</v>
      </c>
      <c r="AE3153" s="210">
        <v>117137.84</v>
      </c>
      <c r="AF3153" s="93"/>
      <c r="AG3153" s="201" t="s">
        <v>14297</v>
      </c>
      <c r="AH3153" s="202">
        <v>5010</v>
      </c>
      <c r="AJ3153" s="292"/>
      <c r="AK3153" s="293"/>
      <c r="AM3153" s="273" t="s">
        <v>9946</v>
      </c>
      <c r="AN3153" s="274">
        <v>1132193.43</v>
      </c>
      <c r="AP3153" s="233" t="s">
        <v>38689</v>
      </c>
      <c r="AQ3153" s="234">
        <v>92.38</v>
      </c>
      <c r="AS3153" s="211" t="s">
        <v>9981</v>
      </c>
      <c r="AT3153" s="212">
        <v>16956005.75</v>
      </c>
    </row>
    <row r="3154" spans="9:46" x14ac:dyDescent="0.3">
      <c r="I3154" s="227" t="s">
        <v>37818</v>
      </c>
      <c r="J3154" s="227"/>
      <c r="K3154" s="228">
        <v>124920.29</v>
      </c>
      <c r="M3154" s="205" t="s">
        <v>3592</v>
      </c>
      <c r="N3154" s="205"/>
      <c r="O3154" s="206">
        <v>13889</v>
      </c>
      <c r="U3154" s="309" t="s">
        <v>48867</v>
      </c>
      <c r="V3154" s="310">
        <v>796.1</v>
      </c>
      <c r="X3154" s="267" t="s">
        <v>38968</v>
      </c>
      <c r="Y3154" s="268">
        <v>117876.59</v>
      </c>
      <c r="AA3154" s="229" t="s">
        <v>49759</v>
      </c>
      <c r="AB3154" s="230">
        <v>1362.73</v>
      </c>
      <c r="AD3154" s="209" t="s">
        <v>17613</v>
      </c>
      <c r="AE3154" s="210">
        <v>61644.39</v>
      </c>
      <c r="AF3154" s="93"/>
      <c r="AG3154" s="201" t="s">
        <v>14298</v>
      </c>
      <c r="AH3154" s="202">
        <v>8500</v>
      </c>
      <c r="AJ3154" s="292"/>
      <c r="AK3154" s="293"/>
      <c r="AM3154" s="273" t="s">
        <v>9947</v>
      </c>
      <c r="AN3154" s="274">
        <v>29744815.350000001</v>
      </c>
      <c r="AP3154" s="233" t="s">
        <v>38701</v>
      </c>
      <c r="AQ3154" s="234">
        <v>124920.29</v>
      </c>
      <c r="AS3154" s="211" t="s">
        <v>7485</v>
      </c>
      <c r="AT3154" s="212">
        <v>2220.87</v>
      </c>
    </row>
    <row r="3155" spans="9:46" x14ac:dyDescent="0.3">
      <c r="I3155" s="227" t="s">
        <v>37819</v>
      </c>
      <c r="J3155" s="227"/>
      <c r="K3155" s="228">
        <v>1697</v>
      </c>
      <c r="M3155" s="205" t="s">
        <v>4500</v>
      </c>
      <c r="N3155" s="205"/>
      <c r="O3155" s="206">
        <v>1891</v>
      </c>
      <c r="U3155" s="309" t="s">
        <v>52336</v>
      </c>
      <c r="V3155" s="310">
        <v>28417.1</v>
      </c>
      <c r="X3155" s="267" t="s">
        <v>38969</v>
      </c>
      <c r="Y3155" s="268">
        <v>374406.91</v>
      </c>
      <c r="AA3155" s="229" t="s">
        <v>51965</v>
      </c>
      <c r="AB3155" s="230">
        <v>603.20000000000005</v>
      </c>
      <c r="AD3155" s="209" t="s">
        <v>17614</v>
      </c>
      <c r="AE3155" s="210">
        <v>283681.26</v>
      </c>
      <c r="AF3155" s="93"/>
      <c r="AG3155" s="201" t="s">
        <v>14299</v>
      </c>
      <c r="AH3155" s="202">
        <v>2045.71</v>
      </c>
      <c r="AJ3155" s="292"/>
      <c r="AK3155" s="293"/>
      <c r="AM3155" s="273" t="s">
        <v>9948</v>
      </c>
      <c r="AN3155" s="274">
        <v>234335.46</v>
      </c>
      <c r="AP3155" s="233" t="s">
        <v>38707</v>
      </c>
      <c r="AQ3155" s="234">
        <v>1697</v>
      </c>
      <c r="AS3155" s="211" t="s">
        <v>7889</v>
      </c>
      <c r="AT3155" s="212">
        <v>386</v>
      </c>
    </row>
    <row r="3156" spans="9:46" x14ac:dyDescent="0.3">
      <c r="I3156" s="227" t="s">
        <v>37820</v>
      </c>
      <c r="J3156" s="227"/>
      <c r="K3156" s="228">
        <v>3315.86</v>
      </c>
      <c r="M3156" s="205" t="s">
        <v>4501</v>
      </c>
      <c r="N3156" s="205"/>
      <c r="O3156" s="206">
        <v>5074</v>
      </c>
      <c r="U3156" s="309" t="s">
        <v>63132</v>
      </c>
      <c r="V3156" s="310">
        <v>32447.18</v>
      </c>
      <c r="X3156" s="267" t="s">
        <v>55926</v>
      </c>
      <c r="Y3156" s="268">
        <v>90456.18</v>
      </c>
      <c r="AA3156" s="229" t="s">
        <v>51966</v>
      </c>
      <c r="AB3156" s="230">
        <v>749</v>
      </c>
      <c r="AD3156" s="209" t="s">
        <v>17615</v>
      </c>
      <c r="AE3156" s="210">
        <v>3200</v>
      </c>
      <c r="AF3156" s="93"/>
      <c r="AG3156" s="201" t="s">
        <v>14300</v>
      </c>
      <c r="AH3156" s="202">
        <v>3732.01</v>
      </c>
      <c r="AJ3156" s="292"/>
      <c r="AK3156" s="293"/>
      <c r="AM3156" s="273" t="s">
        <v>9950</v>
      </c>
      <c r="AN3156" s="274">
        <v>417921.69</v>
      </c>
      <c r="AP3156" s="233" t="s">
        <v>38726</v>
      </c>
      <c r="AQ3156" s="234">
        <v>3315.86</v>
      </c>
      <c r="AS3156" s="211" t="s">
        <v>7976</v>
      </c>
      <c r="AT3156" s="212">
        <v>24.43</v>
      </c>
    </row>
    <row r="3157" spans="9:46" x14ac:dyDescent="0.3">
      <c r="I3157" s="227" t="s">
        <v>37823</v>
      </c>
      <c r="J3157" s="227"/>
      <c r="K3157" s="228">
        <v>15702</v>
      </c>
      <c r="M3157" s="205" t="s">
        <v>4461</v>
      </c>
      <c r="N3157" s="205"/>
      <c r="O3157" s="206">
        <v>15257</v>
      </c>
      <c r="U3157" s="309" t="s">
        <v>67602</v>
      </c>
      <c r="V3157" s="310">
        <v>46553</v>
      </c>
      <c r="X3157" s="267" t="s">
        <v>40193</v>
      </c>
      <c r="Y3157" s="268">
        <v>-2278.02</v>
      </c>
      <c r="AA3157" s="229" t="s">
        <v>49760</v>
      </c>
      <c r="AB3157" s="230">
        <v>19085.990000000002</v>
      </c>
      <c r="AD3157" s="209" t="s">
        <v>17616</v>
      </c>
      <c r="AE3157" s="210">
        <v>90.8</v>
      </c>
      <c r="AF3157" s="93"/>
      <c r="AG3157" s="201" t="s">
        <v>14301</v>
      </c>
      <c r="AH3157" s="202">
        <v>3078.91</v>
      </c>
      <c r="AJ3157" s="292"/>
      <c r="AK3157" s="293"/>
      <c r="AM3157" s="273" t="s">
        <v>9951</v>
      </c>
      <c r="AN3157" s="274">
        <v>38581.089999999997</v>
      </c>
      <c r="AP3157" s="233" t="s">
        <v>38753</v>
      </c>
      <c r="AQ3157" s="234">
        <v>15702</v>
      </c>
      <c r="AS3157" s="211" t="s">
        <v>8133</v>
      </c>
      <c r="AT3157" s="212">
        <v>889.49</v>
      </c>
    </row>
    <row r="3158" spans="9:46" x14ac:dyDescent="0.3">
      <c r="I3158" s="227" t="s">
        <v>37827</v>
      </c>
      <c r="J3158" s="227"/>
      <c r="K3158" s="228">
        <v>17559.669999999998</v>
      </c>
      <c r="M3158" s="205" t="s">
        <v>3593</v>
      </c>
      <c r="N3158" s="205"/>
      <c r="O3158" s="206">
        <v>17578</v>
      </c>
      <c r="U3158" s="309" t="s">
        <v>67603</v>
      </c>
      <c r="V3158" s="310">
        <v>40000</v>
      </c>
      <c r="X3158" s="267" t="s">
        <v>48761</v>
      </c>
      <c r="Y3158" s="268">
        <v>25656.32</v>
      </c>
      <c r="AA3158" s="229" t="s">
        <v>51967</v>
      </c>
      <c r="AB3158" s="230">
        <v>1454.65</v>
      </c>
      <c r="AD3158" s="209" t="s">
        <v>17617</v>
      </c>
      <c r="AE3158" s="210">
        <v>20895.97</v>
      </c>
      <c r="AF3158" s="93"/>
      <c r="AG3158" s="201" t="s">
        <v>14302</v>
      </c>
      <c r="AH3158" s="202">
        <v>3725.01</v>
      </c>
      <c r="AJ3158" s="292"/>
      <c r="AK3158" s="293"/>
      <c r="AM3158" s="273" t="s">
        <v>9952</v>
      </c>
      <c r="AN3158" s="274">
        <v>213877.56</v>
      </c>
      <c r="AP3158" s="233" t="s">
        <v>38781</v>
      </c>
      <c r="AQ3158" s="234">
        <v>17559.669999999998</v>
      </c>
      <c r="AS3158" s="211" t="s">
        <v>8578</v>
      </c>
      <c r="AT3158" s="212">
        <v>8154</v>
      </c>
    </row>
    <row r="3159" spans="9:46" x14ac:dyDescent="0.3">
      <c r="I3159" s="227" t="s">
        <v>37835</v>
      </c>
      <c r="J3159" s="227"/>
      <c r="K3159" s="228">
        <v>72517</v>
      </c>
      <c r="M3159" s="205" t="s">
        <v>4462</v>
      </c>
      <c r="N3159" s="205"/>
      <c r="O3159" s="206">
        <v>9911</v>
      </c>
      <c r="U3159" s="309" t="s">
        <v>33478</v>
      </c>
      <c r="V3159" s="310">
        <v>90199.02</v>
      </c>
      <c r="X3159" s="267" t="s">
        <v>58481</v>
      </c>
      <c r="Y3159" s="268">
        <v>16000</v>
      </c>
      <c r="AA3159" s="229" t="s">
        <v>51968</v>
      </c>
      <c r="AB3159" s="230">
        <v>7260.71</v>
      </c>
      <c r="AD3159" s="209" t="s">
        <v>17618</v>
      </c>
      <c r="AE3159" s="210">
        <v>61712.67</v>
      </c>
      <c r="AF3159" s="93"/>
      <c r="AG3159" s="201" t="s">
        <v>14303</v>
      </c>
      <c r="AH3159" s="202">
        <v>6610.78</v>
      </c>
      <c r="AJ3159" s="292"/>
      <c r="AK3159" s="293"/>
      <c r="AM3159" s="273" t="s">
        <v>9953</v>
      </c>
      <c r="AN3159" s="274">
        <v>363093.64</v>
      </c>
      <c r="AP3159" s="233" t="s">
        <v>38538</v>
      </c>
      <c r="AQ3159" s="234">
        <v>72517</v>
      </c>
      <c r="AS3159" s="211" t="s">
        <v>9077</v>
      </c>
      <c r="AT3159" s="212">
        <v>904.67</v>
      </c>
    </row>
    <row r="3160" spans="9:46" x14ac:dyDescent="0.3">
      <c r="I3160" s="227" t="s">
        <v>46406</v>
      </c>
      <c r="J3160" s="227"/>
      <c r="K3160" s="228">
        <v>2240</v>
      </c>
      <c r="M3160" s="205" t="s">
        <v>3594</v>
      </c>
      <c r="N3160" s="205"/>
      <c r="O3160" s="206">
        <v>7480</v>
      </c>
      <c r="U3160" s="309" t="s">
        <v>39119</v>
      </c>
      <c r="V3160" s="310">
        <v>3492</v>
      </c>
      <c r="X3160" s="267" t="s">
        <v>63078</v>
      </c>
      <c r="Y3160" s="268">
        <v>555862.52</v>
      </c>
      <c r="AA3160" s="229" t="s">
        <v>46773</v>
      </c>
      <c r="AB3160" s="230">
        <v>30493.68</v>
      </c>
      <c r="AD3160" s="209" t="s">
        <v>17619</v>
      </c>
      <c r="AE3160" s="210">
        <v>39941.24</v>
      </c>
      <c r="AF3160" s="93"/>
      <c r="AG3160" s="201" t="s">
        <v>14304</v>
      </c>
      <c r="AH3160" s="202">
        <v>323.56</v>
      </c>
      <c r="AJ3160" s="292"/>
      <c r="AK3160" s="293"/>
      <c r="AM3160" s="273" t="s">
        <v>9954</v>
      </c>
      <c r="AN3160" s="274">
        <v>130047.65</v>
      </c>
      <c r="AP3160" s="233" t="s">
        <v>46513</v>
      </c>
      <c r="AQ3160" s="234">
        <v>2240</v>
      </c>
      <c r="AS3160" s="211" t="s">
        <v>9389</v>
      </c>
      <c r="AT3160" s="212">
        <v>27398.86</v>
      </c>
    </row>
    <row r="3161" spans="9:46" x14ac:dyDescent="0.3">
      <c r="I3161" s="227" t="s">
        <v>43569</v>
      </c>
      <c r="J3161" s="227"/>
      <c r="K3161" s="228">
        <v>163125</v>
      </c>
      <c r="M3161" s="205" t="s">
        <v>3595</v>
      </c>
      <c r="N3161" s="205"/>
      <c r="O3161" s="206">
        <v>26180</v>
      </c>
      <c r="U3161" s="309" t="s">
        <v>40261</v>
      </c>
      <c r="V3161" s="310">
        <v>46500.1</v>
      </c>
      <c r="X3161" s="267" t="s">
        <v>47878</v>
      </c>
      <c r="Y3161" s="268">
        <v>2923367.38</v>
      </c>
      <c r="AA3161" s="229" t="s">
        <v>46774</v>
      </c>
      <c r="AB3161" s="230">
        <v>2332.75</v>
      </c>
      <c r="AD3161" s="209" t="s">
        <v>17620</v>
      </c>
      <c r="AE3161" s="210">
        <v>131330.79</v>
      </c>
      <c r="AF3161" s="93"/>
      <c r="AG3161" s="201" t="s">
        <v>32846</v>
      </c>
      <c r="AH3161" s="202">
        <v>27072</v>
      </c>
      <c r="AJ3161" s="292"/>
      <c r="AK3161" s="293"/>
      <c r="AM3161" s="273" t="s">
        <v>9955</v>
      </c>
      <c r="AN3161" s="274">
        <v>391729.79</v>
      </c>
      <c r="AP3161" s="233" t="s">
        <v>43883</v>
      </c>
      <c r="AQ3161" s="234">
        <v>163125</v>
      </c>
      <c r="AS3161" s="211" t="s">
        <v>9982</v>
      </c>
      <c r="AT3161" s="212">
        <v>39978.32</v>
      </c>
    </row>
    <row r="3162" spans="9:46" x14ac:dyDescent="0.3">
      <c r="I3162" s="227" t="s">
        <v>43570</v>
      </c>
      <c r="J3162" s="227"/>
      <c r="K3162" s="228">
        <v>3364</v>
      </c>
      <c r="M3162" s="205" t="s">
        <v>3596</v>
      </c>
      <c r="N3162" s="205"/>
      <c r="O3162" s="206">
        <v>22814</v>
      </c>
      <c r="U3162" s="309" t="s">
        <v>67604</v>
      </c>
      <c r="V3162" s="310">
        <v>7453.22</v>
      </c>
      <c r="X3162" s="267" t="s">
        <v>58482</v>
      </c>
      <c r="Y3162" s="268">
        <v>108488</v>
      </c>
      <c r="AA3162" s="229" t="s">
        <v>46775</v>
      </c>
      <c r="AB3162" s="230">
        <v>4750.3100000000004</v>
      </c>
      <c r="AD3162" s="209" t="s">
        <v>17621</v>
      </c>
      <c r="AE3162" s="210">
        <v>79.8</v>
      </c>
      <c r="AF3162" s="93"/>
      <c r="AG3162" s="201" t="s">
        <v>14305</v>
      </c>
      <c r="AH3162" s="202">
        <v>13239.61</v>
      </c>
      <c r="AJ3162" s="292"/>
      <c r="AK3162" s="293"/>
      <c r="AM3162" s="273" t="s">
        <v>9956</v>
      </c>
      <c r="AN3162" s="274">
        <v>3465454.48</v>
      </c>
      <c r="AP3162" s="233" t="s">
        <v>43884</v>
      </c>
      <c r="AQ3162" s="234">
        <v>3364</v>
      </c>
      <c r="AS3162" s="211" t="s">
        <v>6806</v>
      </c>
      <c r="AT3162" s="212">
        <v>11303.25</v>
      </c>
    </row>
    <row r="3163" spans="9:46" x14ac:dyDescent="0.3">
      <c r="I3163" s="227" t="s">
        <v>43573</v>
      </c>
      <c r="J3163" s="227"/>
      <c r="K3163" s="228">
        <v>31706</v>
      </c>
      <c r="M3163" s="205" t="s">
        <v>4469</v>
      </c>
      <c r="N3163" s="205"/>
      <c r="O3163" s="206">
        <v>43700</v>
      </c>
      <c r="U3163" s="309" t="s">
        <v>33479</v>
      </c>
      <c r="V3163" s="310">
        <v>70826.67</v>
      </c>
      <c r="X3163" s="267" t="s">
        <v>52000</v>
      </c>
      <c r="Y3163" s="268">
        <v>77697.53</v>
      </c>
      <c r="AA3163" s="229" t="s">
        <v>48759</v>
      </c>
      <c r="AB3163" s="230">
        <v>167.28</v>
      </c>
      <c r="AD3163" s="209" t="s">
        <v>17622</v>
      </c>
      <c r="AE3163" s="210">
        <v>784.9</v>
      </c>
      <c r="AF3163" s="93"/>
      <c r="AG3163" s="201" t="s">
        <v>14306</v>
      </c>
      <c r="AH3163" s="202">
        <v>5010</v>
      </c>
      <c r="AJ3163" s="292"/>
      <c r="AK3163" s="293"/>
      <c r="AM3163" s="273" t="s">
        <v>9957</v>
      </c>
      <c r="AN3163" s="274">
        <v>1942021.36</v>
      </c>
      <c r="AP3163" s="233" t="s">
        <v>43887</v>
      </c>
      <c r="AQ3163" s="234">
        <v>31706</v>
      </c>
      <c r="AS3163" s="211" t="s">
        <v>7205</v>
      </c>
      <c r="AT3163" s="212">
        <v>484</v>
      </c>
    </row>
    <row r="3164" spans="9:46" x14ac:dyDescent="0.3">
      <c r="I3164" s="227" t="s">
        <v>43574</v>
      </c>
      <c r="J3164" s="227"/>
      <c r="K3164" s="228">
        <v>7500</v>
      </c>
      <c r="M3164" s="205" t="s">
        <v>3597</v>
      </c>
      <c r="N3164" s="205"/>
      <c r="O3164" s="206">
        <v>4618</v>
      </c>
      <c r="U3164" s="309" t="s">
        <v>57412</v>
      </c>
      <c r="V3164" s="310">
        <v>18410.580000000002</v>
      </c>
      <c r="X3164" s="267" t="s">
        <v>64109</v>
      </c>
      <c r="Y3164" s="268">
        <v>93923.49</v>
      </c>
      <c r="AA3164" s="229" t="s">
        <v>44595</v>
      </c>
      <c r="AB3164" s="230">
        <v>32000</v>
      </c>
      <c r="AD3164" s="209" t="s">
        <v>17623</v>
      </c>
      <c r="AE3164" s="210">
        <v>1495.57</v>
      </c>
      <c r="AF3164" s="93"/>
      <c r="AG3164" s="201" t="s">
        <v>14307</v>
      </c>
      <c r="AH3164" s="202">
        <v>8500</v>
      </c>
      <c r="AJ3164" s="292"/>
      <c r="AK3164" s="293"/>
      <c r="AM3164" s="273" t="s">
        <v>9958</v>
      </c>
      <c r="AN3164" s="274">
        <v>22958111.440000001</v>
      </c>
      <c r="AP3164" s="233" t="s">
        <v>43889</v>
      </c>
      <c r="AQ3164" s="234">
        <v>7500</v>
      </c>
      <c r="AS3164" s="211" t="s">
        <v>7486</v>
      </c>
      <c r="AT3164" s="212">
        <v>6231</v>
      </c>
    </row>
    <row r="3165" spans="9:46" x14ac:dyDescent="0.3">
      <c r="I3165" s="227" t="s">
        <v>43575</v>
      </c>
      <c r="J3165" s="227"/>
      <c r="K3165" s="228">
        <v>25124</v>
      </c>
      <c r="M3165" s="205" t="s">
        <v>4476</v>
      </c>
      <c r="N3165" s="205"/>
      <c r="O3165" s="206">
        <v>66946</v>
      </c>
      <c r="U3165" s="309" t="s">
        <v>52343</v>
      </c>
      <c r="V3165" s="310">
        <v>30610.3</v>
      </c>
      <c r="X3165" s="267" t="s">
        <v>52001</v>
      </c>
      <c r="Y3165" s="268">
        <v>6853.96</v>
      </c>
      <c r="AA3165" s="229" t="s">
        <v>51969</v>
      </c>
      <c r="AB3165" s="230">
        <v>1840.55</v>
      </c>
      <c r="AD3165" s="209" t="s">
        <v>17624</v>
      </c>
      <c r="AE3165" s="210">
        <v>33429</v>
      </c>
      <c r="AF3165" s="93"/>
      <c r="AG3165" s="201" t="s">
        <v>14308</v>
      </c>
      <c r="AH3165" s="202">
        <v>2045.71</v>
      </c>
      <c r="AJ3165" s="292"/>
      <c r="AK3165" s="293"/>
      <c r="AM3165" s="273" t="s">
        <v>9959</v>
      </c>
      <c r="AN3165" s="274">
        <v>315992.67</v>
      </c>
      <c r="AP3165" s="233" t="s">
        <v>43890</v>
      </c>
      <c r="AQ3165" s="234">
        <v>25124</v>
      </c>
      <c r="AS3165" s="211" t="s">
        <v>7890</v>
      </c>
      <c r="AT3165" s="212">
        <v>1020</v>
      </c>
    </row>
    <row r="3166" spans="9:46" x14ac:dyDescent="0.3">
      <c r="I3166" s="227" t="s">
        <v>43576</v>
      </c>
      <c r="J3166" s="227"/>
      <c r="K3166" s="228">
        <v>131839</v>
      </c>
      <c r="M3166" s="205" t="s">
        <v>3598</v>
      </c>
      <c r="N3166" s="205"/>
      <c r="O3166" s="206">
        <v>37400</v>
      </c>
      <c r="U3166" s="309" t="s">
        <v>67605</v>
      </c>
      <c r="V3166" s="310">
        <v>7000</v>
      </c>
      <c r="X3166" s="267" t="s">
        <v>52002</v>
      </c>
      <c r="Y3166" s="268">
        <v>1216306.76</v>
      </c>
      <c r="AA3166" s="229" t="s">
        <v>44596</v>
      </c>
      <c r="AB3166" s="230">
        <v>50275</v>
      </c>
      <c r="AD3166" s="209" t="s">
        <v>17625</v>
      </c>
      <c r="AE3166" s="210">
        <v>355451.59</v>
      </c>
      <c r="AF3166" s="93"/>
      <c r="AG3166" s="201" t="s">
        <v>14309</v>
      </c>
      <c r="AH3166" s="202">
        <v>3732.01</v>
      </c>
      <c r="AJ3166" s="292"/>
      <c r="AK3166" s="293"/>
      <c r="AM3166" s="273" t="s">
        <v>9960</v>
      </c>
      <c r="AN3166" s="274">
        <v>4732030.8499999996</v>
      </c>
      <c r="AP3166" s="233" t="s">
        <v>43891</v>
      </c>
      <c r="AQ3166" s="234">
        <v>131839</v>
      </c>
      <c r="AS3166" s="211" t="s">
        <v>7977</v>
      </c>
      <c r="AT3166" s="212">
        <v>381</v>
      </c>
    </row>
    <row r="3167" spans="9:46" x14ac:dyDescent="0.3">
      <c r="I3167" s="227" t="s">
        <v>43577</v>
      </c>
      <c r="J3167" s="227"/>
      <c r="K3167" s="228">
        <v>98441.07</v>
      </c>
      <c r="M3167" s="205" t="s">
        <v>4477</v>
      </c>
      <c r="N3167" s="205"/>
      <c r="O3167" s="206">
        <v>5400</v>
      </c>
      <c r="U3167" s="309" t="s">
        <v>67606</v>
      </c>
      <c r="V3167" s="310">
        <v>2000</v>
      </c>
      <c r="X3167" s="267" t="s">
        <v>58483</v>
      </c>
      <c r="Y3167" s="268">
        <v>22300.84</v>
      </c>
      <c r="AA3167" s="229" t="s">
        <v>46776</v>
      </c>
      <c r="AB3167" s="230">
        <v>325</v>
      </c>
      <c r="AD3167" s="209" t="s">
        <v>17626</v>
      </c>
      <c r="AE3167" s="210">
        <v>55082.41</v>
      </c>
      <c r="AF3167" s="93"/>
      <c r="AG3167" s="201" t="s">
        <v>14310</v>
      </c>
      <c r="AH3167" s="202">
        <v>3078.91</v>
      </c>
      <c r="AJ3167" s="292"/>
      <c r="AK3167" s="293"/>
      <c r="AM3167" s="273" t="s">
        <v>9961</v>
      </c>
      <c r="AN3167" s="274">
        <v>3858442.67</v>
      </c>
      <c r="AP3167" s="233" t="s">
        <v>43892</v>
      </c>
      <c r="AQ3167" s="234">
        <v>98441.07</v>
      </c>
      <c r="AS3167" s="211" t="s">
        <v>8134</v>
      </c>
      <c r="AT3167" s="212">
        <v>2721</v>
      </c>
    </row>
    <row r="3168" spans="9:46" x14ac:dyDescent="0.3">
      <c r="I3168" s="227" t="s">
        <v>43578</v>
      </c>
      <c r="J3168" s="227"/>
      <c r="K3168" s="228">
        <v>47109.99</v>
      </c>
      <c r="M3168" s="205" t="s">
        <v>3599</v>
      </c>
      <c r="N3168" s="205"/>
      <c r="O3168" s="206">
        <v>13519.09</v>
      </c>
      <c r="U3168" s="309" t="s">
        <v>44823</v>
      </c>
      <c r="V3168" s="310">
        <v>112.5</v>
      </c>
      <c r="X3168" s="267" t="s">
        <v>58484</v>
      </c>
      <c r="Y3168" s="268">
        <v>946130.32</v>
      </c>
      <c r="AA3168" s="229" t="s">
        <v>44597</v>
      </c>
      <c r="AB3168" s="230">
        <v>6669.51</v>
      </c>
      <c r="AD3168" s="209" t="s">
        <v>17627</v>
      </c>
      <c r="AE3168" s="210">
        <v>12744</v>
      </c>
      <c r="AF3168" s="93"/>
      <c r="AG3168" s="201" t="s">
        <v>14311</v>
      </c>
      <c r="AH3168" s="202">
        <v>3725.01</v>
      </c>
      <c r="AJ3168" s="292"/>
      <c r="AK3168" s="293"/>
      <c r="AM3168" s="273" t="s">
        <v>9962</v>
      </c>
      <c r="AN3168" s="274">
        <v>274770.34000000003</v>
      </c>
      <c r="AP3168" s="233" t="s">
        <v>43893</v>
      </c>
      <c r="AQ3168" s="234">
        <v>47109.99</v>
      </c>
      <c r="AS3168" s="211" t="s">
        <v>8410</v>
      </c>
      <c r="AT3168" s="212">
        <v>759</v>
      </c>
    </row>
    <row r="3169" spans="9:46" x14ac:dyDescent="0.3">
      <c r="I3169" s="227" t="s">
        <v>43584</v>
      </c>
      <c r="J3169" s="227"/>
      <c r="K3169" s="228">
        <v>120963</v>
      </c>
      <c r="M3169" s="205" t="s">
        <v>3600</v>
      </c>
      <c r="N3169" s="205"/>
      <c r="O3169" s="206">
        <v>25993</v>
      </c>
      <c r="U3169" s="309" t="s">
        <v>33480</v>
      </c>
      <c r="V3169" s="310">
        <v>9516.43</v>
      </c>
      <c r="X3169" s="267" t="s">
        <v>63079</v>
      </c>
      <c r="Y3169" s="268">
        <v>425.6</v>
      </c>
      <c r="AA3169" s="229" t="s">
        <v>44598</v>
      </c>
      <c r="AB3169" s="230">
        <v>132.19999999999999</v>
      </c>
      <c r="AD3169" s="209" t="s">
        <v>17628</v>
      </c>
      <c r="AE3169" s="210">
        <v>183460.64</v>
      </c>
      <c r="AF3169" s="93"/>
      <c r="AG3169" s="201" t="s">
        <v>14312</v>
      </c>
      <c r="AH3169" s="202">
        <v>6610.78</v>
      </c>
      <c r="AJ3169" s="292"/>
      <c r="AK3169" s="293"/>
      <c r="AM3169" s="273" t="s">
        <v>9963</v>
      </c>
      <c r="AN3169" s="274">
        <v>117702.6</v>
      </c>
      <c r="AP3169" s="233" t="s">
        <v>43899</v>
      </c>
      <c r="AQ3169" s="234">
        <v>120963</v>
      </c>
      <c r="AS3169" s="211" t="s">
        <v>8579</v>
      </c>
      <c r="AT3169" s="212">
        <v>4093</v>
      </c>
    </row>
    <row r="3170" spans="9:46" x14ac:dyDescent="0.3">
      <c r="I3170" s="227" t="s">
        <v>43588</v>
      </c>
      <c r="J3170" s="227"/>
      <c r="K3170" s="228">
        <v>8787</v>
      </c>
      <c r="M3170" s="205" t="s">
        <v>3601</v>
      </c>
      <c r="N3170" s="205"/>
      <c r="O3170" s="206">
        <v>1785</v>
      </c>
      <c r="U3170" s="309" t="s">
        <v>33481</v>
      </c>
      <c r="V3170" s="310">
        <v>32114.42</v>
      </c>
      <c r="X3170" s="267" t="s">
        <v>52009</v>
      </c>
      <c r="Y3170" s="268">
        <v>32.56</v>
      </c>
      <c r="AA3170" s="229" t="s">
        <v>44599</v>
      </c>
      <c r="AB3170" s="230">
        <v>4308.99</v>
      </c>
      <c r="AD3170" s="209" t="s">
        <v>17629</v>
      </c>
      <c r="AE3170" s="210">
        <v>280902.53000000003</v>
      </c>
      <c r="AF3170" s="93"/>
      <c r="AG3170" s="201" t="s">
        <v>14313</v>
      </c>
      <c r="AH3170" s="202">
        <v>323.56</v>
      </c>
      <c r="AJ3170" s="292"/>
      <c r="AK3170" s="293"/>
      <c r="AM3170" s="273" t="s">
        <v>9964</v>
      </c>
      <c r="AN3170" s="274">
        <v>1338064.9099999999</v>
      </c>
      <c r="AP3170" s="233" t="s">
        <v>43903</v>
      </c>
      <c r="AQ3170" s="234">
        <v>8787</v>
      </c>
      <c r="AS3170" s="211" t="s">
        <v>8790</v>
      </c>
      <c r="AT3170" s="212">
        <v>2000</v>
      </c>
    </row>
    <row r="3171" spans="9:46" x14ac:dyDescent="0.3">
      <c r="I3171" s="227" t="s">
        <v>43590</v>
      </c>
      <c r="J3171" s="227"/>
      <c r="K3171" s="228">
        <v>100661.1</v>
      </c>
      <c r="M3171" s="205" t="s">
        <v>4511</v>
      </c>
      <c r="N3171" s="205"/>
      <c r="O3171" s="206">
        <v>7106</v>
      </c>
      <c r="U3171" s="309" t="s">
        <v>34983</v>
      </c>
      <c r="V3171" s="310">
        <v>659.34</v>
      </c>
      <c r="X3171" s="267" t="s">
        <v>52015</v>
      </c>
      <c r="Y3171" s="268">
        <v>2873.53</v>
      </c>
      <c r="AA3171" s="229" t="s">
        <v>44600</v>
      </c>
      <c r="AB3171" s="230">
        <v>13230.03</v>
      </c>
      <c r="AD3171" s="209" t="s">
        <v>17630</v>
      </c>
      <c r="AE3171" s="210">
        <v>1494.06</v>
      </c>
      <c r="AF3171" s="93"/>
      <c r="AG3171" s="201" t="s">
        <v>32847</v>
      </c>
      <c r="AH3171" s="202">
        <v>27072</v>
      </c>
      <c r="AJ3171" s="292"/>
      <c r="AK3171" s="293"/>
      <c r="AM3171" s="273" t="s">
        <v>9965</v>
      </c>
      <c r="AN3171" s="274">
        <v>975897.66</v>
      </c>
      <c r="AP3171" s="233" t="s">
        <v>43905</v>
      </c>
      <c r="AQ3171" s="234">
        <v>100661.1</v>
      </c>
      <c r="AS3171" s="211" t="s">
        <v>9078</v>
      </c>
      <c r="AT3171" s="212">
        <v>20750</v>
      </c>
    </row>
    <row r="3172" spans="9:46" x14ac:dyDescent="0.3">
      <c r="I3172" s="227" t="s">
        <v>43594</v>
      </c>
      <c r="J3172" s="227"/>
      <c r="K3172" s="228">
        <v>160890</v>
      </c>
      <c r="M3172" s="205" t="s">
        <v>4483</v>
      </c>
      <c r="N3172" s="205"/>
      <c r="O3172" s="206">
        <v>14327.94</v>
      </c>
      <c r="U3172" s="309" t="s">
        <v>39121</v>
      </c>
      <c r="V3172" s="310">
        <v>11109.94</v>
      </c>
      <c r="X3172" s="267" t="s">
        <v>44617</v>
      </c>
      <c r="Y3172" s="268">
        <v>114993.03</v>
      </c>
      <c r="AA3172" s="229" t="s">
        <v>44601</v>
      </c>
      <c r="AB3172" s="230">
        <v>6930.95</v>
      </c>
      <c r="AD3172" s="209" t="s">
        <v>17631</v>
      </c>
      <c r="AE3172" s="210">
        <v>10817.56</v>
      </c>
      <c r="AF3172" s="93"/>
      <c r="AG3172" s="201" t="s">
        <v>14314</v>
      </c>
      <c r="AH3172" s="202">
        <v>42604.7</v>
      </c>
      <c r="AJ3172" s="292"/>
      <c r="AK3172" s="293"/>
      <c r="AM3172" s="273" t="s">
        <v>9966</v>
      </c>
      <c r="AN3172" s="274">
        <v>6129773.1500000004</v>
      </c>
      <c r="AP3172" s="233" t="s">
        <v>43909</v>
      </c>
      <c r="AQ3172" s="234">
        <v>160890</v>
      </c>
      <c r="AS3172" s="211" t="s">
        <v>9983</v>
      </c>
      <c r="AT3172" s="212">
        <v>49742.25</v>
      </c>
    </row>
    <row r="3173" spans="9:46" x14ac:dyDescent="0.3">
      <c r="I3173" s="227" t="s">
        <v>43595</v>
      </c>
      <c r="J3173" s="227"/>
      <c r="K3173" s="228">
        <v>38771.25</v>
      </c>
      <c r="M3173" s="205" t="s">
        <v>3672</v>
      </c>
      <c r="N3173" s="205"/>
      <c r="O3173" s="206">
        <v>660180.1</v>
      </c>
      <c r="U3173" s="309" t="s">
        <v>59583</v>
      </c>
      <c r="V3173" s="310">
        <v>57059.199999999997</v>
      </c>
      <c r="X3173" s="267" t="s">
        <v>61883</v>
      </c>
      <c r="Y3173" s="268">
        <v>19583.05</v>
      </c>
      <c r="AA3173" s="229" t="s">
        <v>48760</v>
      </c>
      <c r="AB3173" s="230">
        <v>315.70999999999998</v>
      </c>
      <c r="AD3173" s="209" t="s">
        <v>17632</v>
      </c>
      <c r="AE3173" s="210">
        <v>53866.26</v>
      </c>
      <c r="AF3173" s="93"/>
      <c r="AG3173" s="201" t="s">
        <v>14315</v>
      </c>
      <c r="AH3173" s="202">
        <v>281035.37</v>
      </c>
      <c r="AJ3173" s="292"/>
      <c r="AK3173" s="293"/>
      <c r="AM3173" s="273" t="s">
        <v>9967</v>
      </c>
      <c r="AN3173" s="274">
        <v>121538.37</v>
      </c>
      <c r="AP3173" s="233" t="s">
        <v>43910</v>
      </c>
      <c r="AQ3173" s="234">
        <v>38771.25</v>
      </c>
      <c r="AS3173" s="211" t="s">
        <v>6807</v>
      </c>
      <c r="AT3173" s="212">
        <v>317425.53999999998</v>
      </c>
    </row>
    <row r="3174" spans="9:46" x14ac:dyDescent="0.3">
      <c r="I3174" s="227" t="s">
        <v>43597</v>
      </c>
      <c r="J3174" s="227"/>
      <c r="K3174" s="228">
        <v>94405</v>
      </c>
      <c r="M3174" s="205" t="s">
        <v>5057</v>
      </c>
      <c r="N3174" s="205"/>
      <c r="O3174" s="206">
        <v>2314.2199999999998</v>
      </c>
      <c r="U3174" s="309" t="s">
        <v>67607</v>
      </c>
      <c r="V3174" s="310">
        <v>4975.32</v>
      </c>
      <c r="X3174" s="267" t="s">
        <v>61884</v>
      </c>
      <c r="Y3174" s="268">
        <v>1498.09</v>
      </c>
      <c r="AA3174" s="229" t="s">
        <v>51970</v>
      </c>
      <c r="AB3174" s="230">
        <v>4021.14</v>
      </c>
      <c r="AD3174" s="209" t="s">
        <v>17633</v>
      </c>
      <c r="AE3174" s="210">
        <v>195473.38</v>
      </c>
      <c r="AF3174" s="93"/>
      <c r="AG3174" s="201" t="s">
        <v>14316</v>
      </c>
      <c r="AH3174" s="202">
        <v>317894.57</v>
      </c>
      <c r="AJ3174" s="292"/>
      <c r="AK3174" s="293"/>
      <c r="AM3174" s="273" t="s">
        <v>9968</v>
      </c>
      <c r="AN3174" s="274">
        <v>7083678.4900000002</v>
      </c>
      <c r="AP3174" s="233" t="s">
        <v>43912</v>
      </c>
      <c r="AQ3174" s="234">
        <v>94405</v>
      </c>
      <c r="AS3174" s="211" t="s">
        <v>10450</v>
      </c>
      <c r="AT3174" s="212">
        <v>7550.13</v>
      </c>
    </row>
    <row r="3175" spans="9:46" x14ac:dyDescent="0.3">
      <c r="I3175" s="227" t="s">
        <v>43599</v>
      </c>
      <c r="J3175" s="227"/>
      <c r="K3175" s="228">
        <v>2835.58</v>
      </c>
      <c r="M3175" s="205" t="s">
        <v>3602</v>
      </c>
      <c r="N3175" s="205"/>
      <c r="O3175" s="206">
        <v>4802.0600000000004</v>
      </c>
      <c r="U3175" s="309" t="s">
        <v>60388</v>
      </c>
      <c r="V3175" s="310">
        <v>20700.21</v>
      </c>
      <c r="X3175" s="267" t="s">
        <v>61885</v>
      </c>
      <c r="Y3175" s="268">
        <v>4797.8500000000004</v>
      </c>
      <c r="AA3175" s="229" t="s">
        <v>44602</v>
      </c>
      <c r="AB3175" s="230">
        <v>961422.1</v>
      </c>
      <c r="AD3175" s="209" t="s">
        <v>17634</v>
      </c>
      <c r="AE3175" s="210">
        <v>934.71</v>
      </c>
      <c r="AF3175" s="93"/>
      <c r="AG3175" s="201" t="s">
        <v>14317</v>
      </c>
      <c r="AH3175" s="202">
        <v>49077.4</v>
      </c>
      <c r="AJ3175" s="292"/>
      <c r="AK3175" s="293"/>
      <c r="AM3175" s="273" t="s">
        <v>9969</v>
      </c>
      <c r="AN3175" s="274">
        <v>1851360.42</v>
      </c>
      <c r="AP3175" s="233" t="s">
        <v>43915</v>
      </c>
      <c r="AQ3175" s="234">
        <v>2835.58</v>
      </c>
      <c r="AS3175" s="211" t="s">
        <v>7206</v>
      </c>
      <c r="AT3175" s="212">
        <v>21988.89</v>
      </c>
    </row>
    <row r="3176" spans="9:46" x14ac:dyDescent="0.3">
      <c r="I3176" s="227" t="s">
        <v>43602</v>
      </c>
      <c r="J3176" s="227"/>
      <c r="K3176" s="228">
        <v>11929</v>
      </c>
      <c r="M3176" s="205" t="s">
        <v>5058</v>
      </c>
      <c r="N3176" s="205"/>
      <c r="O3176" s="206">
        <v>2680.12</v>
      </c>
      <c r="U3176" s="309" t="s">
        <v>67608</v>
      </c>
      <c r="V3176" s="310">
        <v>35416.959999999999</v>
      </c>
      <c r="X3176" s="267" t="s">
        <v>63635</v>
      </c>
      <c r="Y3176" s="268">
        <v>3893.57</v>
      </c>
      <c r="AA3176" s="229" t="s">
        <v>44603</v>
      </c>
      <c r="AB3176" s="230">
        <v>73445.899999999994</v>
      </c>
      <c r="AD3176" s="209" t="s">
        <v>17635</v>
      </c>
      <c r="AE3176" s="210">
        <v>429.99</v>
      </c>
      <c r="AF3176" s="93"/>
      <c r="AG3176" s="201" t="s">
        <v>14318</v>
      </c>
      <c r="AH3176" s="202">
        <v>107543.61</v>
      </c>
      <c r="AJ3176" s="292"/>
      <c r="AK3176" s="293"/>
      <c r="AM3176" s="273" t="s">
        <v>9970</v>
      </c>
      <c r="AN3176" s="274">
        <v>4701789.4400000004</v>
      </c>
      <c r="AP3176" s="233" t="s">
        <v>43918</v>
      </c>
      <c r="AQ3176" s="234">
        <v>11929</v>
      </c>
      <c r="AS3176" s="211" t="s">
        <v>7487</v>
      </c>
      <c r="AT3176" s="212">
        <v>238195</v>
      </c>
    </row>
    <row r="3177" spans="9:46" x14ac:dyDescent="0.3">
      <c r="I3177" s="227" t="s">
        <v>43605</v>
      </c>
      <c r="J3177" s="227"/>
      <c r="K3177" s="228">
        <v>32617.09</v>
      </c>
      <c r="M3177" s="205" t="s">
        <v>5062</v>
      </c>
      <c r="N3177" s="205"/>
      <c r="O3177" s="206">
        <v>187.71</v>
      </c>
      <c r="U3177" s="309" t="s">
        <v>52346</v>
      </c>
      <c r="V3177" s="310">
        <v>35952</v>
      </c>
      <c r="X3177" s="267" t="s">
        <v>63636</v>
      </c>
      <c r="Y3177" s="268">
        <v>297.86</v>
      </c>
      <c r="AA3177" s="229" t="s">
        <v>51971</v>
      </c>
      <c r="AB3177" s="230">
        <v>300</v>
      </c>
      <c r="AD3177" s="209" t="s">
        <v>17636</v>
      </c>
      <c r="AE3177" s="210">
        <v>405144.44</v>
      </c>
      <c r="AF3177" s="93"/>
      <c r="AG3177" s="201" t="s">
        <v>14319</v>
      </c>
      <c r="AH3177" s="202">
        <v>99035.22</v>
      </c>
      <c r="AJ3177" s="292"/>
      <c r="AK3177" s="293"/>
      <c r="AM3177" s="273" t="s">
        <v>9971</v>
      </c>
      <c r="AN3177" s="274">
        <v>112074.55</v>
      </c>
      <c r="AP3177" s="233" t="s">
        <v>43921</v>
      </c>
      <c r="AQ3177" s="234">
        <v>32617.09</v>
      </c>
      <c r="AS3177" s="211" t="s">
        <v>7650</v>
      </c>
      <c r="AT3177" s="212">
        <v>126076.01</v>
      </c>
    </row>
    <row r="3178" spans="9:46" x14ac:dyDescent="0.3">
      <c r="I3178" s="227" t="s">
        <v>43606</v>
      </c>
      <c r="J3178" s="227"/>
      <c r="K3178" s="228">
        <v>27088.06</v>
      </c>
      <c r="M3178" s="205" t="s">
        <v>5144</v>
      </c>
      <c r="N3178" s="205"/>
      <c r="O3178" s="206">
        <v>1745.69</v>
      </c>
      <c r="U3178" s="309" t="s">
        <v>44827</v>
      </c>
      <c r="V3178" s="310">
        <v>1754.88</v>
      </c>
      <c r="X3178" s="267" t="s">
        <v>63637</v>
      </c>
      <c r="Y3178" s="268">
        <v>953.93</v>
      </c>
      <c r="AA3178" s="229" t="s">
        <v>51972</v>
      </c>
      <c r="AB3178" s="230">
        <v>22.95</v>
      </c>
      <c r="AD3178" s="209" t="s">
        <v>17637</v>
      </c>
      <c r="AE3178" s="210">
        <v>4008.45</v>
      </c>
      <c r="AF3178" s="93"/>
      <c r="AG3178" s="201" t="s">
        <v>14320</v>
      </c>
      <c r="AH3178" s="202">
        <v>26004.81</v>
      </c>
      <c r="AJ3178" s="292"/>
      <c r="AK3178" s="293"/>
      <c r="AM3178" s="273" t="s">
        <v>9972</v>
      </c>
      <c r="AN3178" s="274">
        <v>156681.60000000001</v>
      </c>
      <c r="AP3178" s="233" t="s">
        <v>43923</v>
      </c>
      <c r="AQ3178" s="234">
        <v>27088.06</v>
      </c>
      <c r="AS3178" s="211" t="s">
        <v>8411</v>
      </c>
      <c r="AT3178" s="212">
        <v>242172.43</v>
      </c>
    </row>
    <row r="3179" spans="9:46" x14ac:dyDescent="0.3">
      <c r="I3179" s="227" t="s">
        <v>43607</v>
      </c>
      <c r="J3179" s="227"/>
      <c r="K3179" s="228">
        <v>26559.53</v>
      </c>
      <c r="M3179" s="205" t="s">
        <v>5065</v>
      </c>
      <c r="N3179" s="205"/>
      <c r="O3179" s="206">
        <v>14707.43</v>
      </c>
      <c r="U3179" s="309" t="s">
        <v>67609</v>
      </c>
      <c r="V3179" s="310">
        <v>5885.18</v>
      </c>
      <c r="X3179" s="267" t="s">
        <v>63638</v>
      </c>
      <c r="Y3179" s="268">
        <v>5911.06</v>
      </c>
      <c r="AA3179" s="229" t="s">
        <v>51973</v>
      </c>
      <c r="AB3179" s="230">
        <v>72.3</v>
      </c>
      <c r="AD3179" s="209" t="s">
        <v>17638</v>
      </c>
      <c r="AE3179" s="210">
        <v>20878.48</v>
      </c>
      <c r="AF3179" s="93"/>
      <c r="AG3179" s="201" t="s">
        <v>32848</v>
      </c>
      <c r="AH3179" s="202">
        <v>263272.21999999997</v>
      </c>
      <c r="AJ3179" s="292"/>
      <c r="AK3179" s="293"/>
      <c r="AM3179" s="273" t="s">
        <v>9973</v>
      </c>
      <c r="AN3179" s="274">
        <v>31439869.699999999</v>
      </c>
      <c r="AP3179" s="233" t="s">
        <v>43924</v>
      </c>
      <c r="AQ3179" s="234">
        <v>26559.53</v>
      </c>
      <c r="AS3179" s="211" t="s">
        <v>8791</v>
      </c>
      <c r="AT3179" s="212">
        <v>25907</v>
      </c>
    </row>
    <row r="3180" spans="9:46" x14ac:dyDescent="0.3">
      <c r="I3180" s="227" t="s">
        <v>43609</v>
      </c>
      <c r="J3180" s="227"/>
      <c r="K3180" s="228">
        <v>30750</v>
      </c>
      <c r="M3180" s="205" t="s">
        <v>5145</v>
      </c>
      <c r="N3180" s="205"/>
      <c r="O3180" s="206">
        <v>549.67999999999995</v>
      </c>
      <c r="U3180" s="309" t="s">
        <v>67610</v>
      </c>
      <c r="V3180" s="310">
        <v>8683.7900000000009</v>
      </c>
      <c r="X3180" s="267" t="s">
        <v>61886</v>
      </c>
      <c r="Y3180" s="268">
        <v>2407</v>
      </c>
      <c r="AA3180" s="229" t="s">
        <v>51974</v>
      </c>
      <c r="AB3180" s="230">
        <v>19.34</v>
      </c>
      <c r="AD3180" s="209" t="s">
        <v>17639</v>
      </c>
      <c r="AE3180" s="210">
        <v>2673.6</v>
      </c>
      <c r="AF3180" s="93"/>
      <c r="AG3180" s="201" t="s">
        <v>32849</v>
      </c>
      <c r="AH3180" s="202">
        <v>9900.43</v>
      </c>
      <c r="AJ3180" s="292"/>
      <c r="AK3180" s="293"/>
      <c r="AM3180" s="273" t="s">
        <v>9974</v>
      </c>
      <c r="AN3180" s="274">
        <v>104484.46</v>
      </c>
      <c r="AP3180" s="233" t="s">
        <v>43926</v>
      </c>
      <c r="AQ3180" s="234">
        <v>30750</v>
      </c>
      <c r="AS3180" s="211" t="s">
        <v>9187</v>
      </c>
      <c r="AT3180" s="212">
        <v>26952.5</v>
      </c>
    </row>
    <row r="3181" spans="9:46" x14ac:dyDescent="0.3">
      <c r="I3181" s="227" t="s">
        <v>43612</v>
      </c>
      <c r="J3181" s="227"/>
      <c r="K3181" s="228">
        <v>61548.14</v>
      </c>
      <c r="M3181" s="205" t="s">
        <v>5068</v>
      </c>
      <c r="N3181" s="205"/>
      <c r="O3181" s="206">
        <v>54709.45</v>
      </c>
      <c r="U3181" s="309" t="s">
        <v>34992</v>
      </c>
      <c r="V3181" s="310">
        <v>307742.75</v>
      </c>
      <c r="X3181" s="267" t="s">
        <v>61887</v>
      </c>
      <c r="Y3181" s="268">
        <v>5892.73</v>
      </c>
      <c r="AA3181" s="229" t="s">
        <v>44604</v>
      </c>
      <c r="AB3181" s="230">
        <v>150612.5</v>
      </c>
      <c r="AD3181" s="209" t="s">
        <v>17640</v>
      </c>
      <c r="AE3181" s="210">
        <v>80947.12</v>
      </c>
      <c r="AF3181" s="93"/>
      <c r="AG3181" s="201" t="s">
        <v>32850</v>
      </c>
      <c r="AH3181" s="202">
        <v>1189310.3500000001</v>
      </c>
      <c r="AJ3181" s="292"/>
      <c r="AK3181" s="293"/>
      <c r="AM3181" s="273" t="s">
        <v>9975</v>
      </c>
      <c r="AN3181" s="274">
        <v>336380.23</v>
      </c>
      <c r="AP3181" s="233" t="s">
        <v>43929</v>
      </c>
      <c r="AQ3181" s="234">
        <v>61548.14</v>
      </c>
      <c r="AS3181" s="211" t="s">
        <v>9390</v>
      </c>
      <c r="AT3181" s="212">
        <v>1825687.04</v>
      </c>
    </row>
    <row r="3182" spans="9:46" x14ac:dyDescent="0.3">
      <c r="I3182" s="227" t="s">
        <v>43613</v>
      </c>
      <c r="J3182" s="227"/>
      <c r="K3182" s="228">
        <v>95582.86</v>
      </c>
      <c r="M3182" s="205" t="s">
        <v>5069</v>
      </c>
      <c r="N3182" s="205"/>
      <c r="O3182" s="206">
        <v>14988.74</v>
      </c>
      <c r="U3182" s="309" t="s">
        <v>34993</v>
      </c>
      <c r="V3182" s="310">
        <v>155782.78</v>
      </c>
      <c r="X3182" s="267" t="s">
        <v>61888</v>
      </c>
      <c r="Y3182" s="268">
        <v>494.1</v>
      </c>
      <c r="AA3182" s="229" t="s">
        <v>44605</v>
      </c>
      <c r="AB3182" s="230">
        <v>11521.88</v>
      </c>
      <c r="AD3182" s="209" t="s">
        <v>17641</v>
      </c>
      <c r="AE3182" s="210">
        <v>6000</v>
      </c>
      <c r="AF3182" s="93"/>
      <c r="AG3182" s="201" t="s">
        <v>14321</v>
      </c>
      <c r="AH3182" s="202">
        <v>270</v>
      </c>
      <c r="AJ3182" s="292"/>
      <c r="AK3182" s="293"/>
      <c r="AM3182" s="273" t="s">
        <v>9976</v>
      </c>
      <c r="AN3182" s="274">
        <v>1629544.27</v>
      </c>
      <c r="AP3182" s="233" t="s">
        <v>43930</v>
      </c>
      <c r="AQ3182" s="234">
        <v>95582.86</v>
      </c>
      <c r="AS3182" s="211" t="s">
        <v>11443</v>
      </c>
      <c r="AT3182" s="212">
        <v>158455.20000000001</v>
      </c>
    </row>
    <row r="3183" spans="9:46" x14ac:dyDescent="0.3">
      <c r="I3183" s="227" t="s">
        <v>43616</v>
      </c>
      <c r="J3183" s="227"/>
      <c r="K3183" s="228">
        <v>430</v>
      </c>
      <c r="M3183" s="205" t="s">
        <v>5152</v>
      </c>
      <c r="N3183" s="205"/>
      <c r="O3183" s="206">
        <v>2180</v>
      </c>
      <c r="U3183" s="309" t="s">
        <v>34994</v>
      </c>
      <c r="V3183" s="310">
        <v>163088</v>
      </c>
      <c r="X3183" s="267" t="s">
        <v>62573</v>
      </c>
      <c r="Y3183" s="268">
        <v>14308.14</v>
      </c>
      <c r="AA3183" s="229" t="s">
        <v>34750</v>
      </c>
      <c r="AB3183" s="230">
        <v>14624.11</v>
      </c>
      <c r="AD3183" s="209" t="s">
        <v>17642</v>
      </c>
      <c r="AE3183" s="210">
        <v>97216.960000000006</v>
      </c>
      <c r="AF3183" s="93"/>
      <c r="AG3183" s="201" t="s">
        <v>14322</v>
      </c>
      <c r="AH3183" s="202">
        <v>42604.7</v>
      </c>
      <c r="AJ3183" s="292"/>
      <c r="AK3183" s="293"/>
      <c r="AM3183" s="273" t="s">
        <v>9977</v>
      </c>
      <c r="AN3183" s="274">
        <v>15696622.619999999</v>
      </c>
      <c r="AP3183" s="233" t="s">
        <v>43933</v>
      </c>
      <c r="AQ3183" s="234">
        <v>430</v>
      </c>
      <c r="AS3183" s="211" t="s">
        <v>11659</v>
      </c>
      <c r="AT3183" s="212">
        <v>1166103.83</v>
      </c>
    </row>
    <row r="3184" spans="9:46" x14ac:dyDescent="0.3">
      <c r="I3184" s="227" t="s">
        <v>43618</v>
      </c>
      <c r="J3184" s="227"/>
      <c r="K3184" s="228">
        <v>4697.8999999999996</v>
      </c>
      <c r="M3184" s="205" t="s">
        <v>5076</v>
      </c>
      <c r="N3184" s="205"/>
      <c r="O3184" s="206">
        <v>357.93</v>
      </c>
      <c r="U3184" s="309" t="s">
        <v>63670</v>
      </c>
      <c r="V3184" s="310">
        <v>1753.92</v>
      </c>
      <c r="X3184" s="267" t="s">
        <v>61889</v>
      </c>
      <c r="Y3184" s="268">
        <v>1714.22</v>
      </c>
      <c r="AA3184" s="229" t="s">
        <v>34751</v>
      </c>
      <c r="AB3184" s="230">
        <v>9488.3799999999992</v>
      </c>
      <c r="AD3184" s="209" t="s">
        <v>17643</v>
      </c>
      <c r="AE3184" s="210">
        <v>631.23</v>
      </c>
      <c r="AF3184" s="93"/>
      <c r="AG3184" s="201" t="s">
        <v>14323</v>
      </c>
      <c r="AH3184" s="202">
        <v>281035.37</v>
      </c>
      <c r="AJ3184" s="292"/>
      <c r="AK3184" s="293"/>
      <c r="AM3184" s="273" t="s">
        <v>9978</v>
      </c>
      <c r="AN3184" s="274">
        <v>4255544.37</v>
      </c>
      <c r="AP3184" s="233" t="s">
        <v>43935</v>
      </c>
      <c r="AQ3184" s="234">
        <v>4697.8999999999996</v>
      </c>
      <c r="AS3184" s="211" t="s">
        <v>9984</v>
      </c>
      <c r="AT3184" s="212">
        <v>4156513.57</v>
      </c>
    </row>
    <row r="3185" spans="9:46" x14ac:dyDescent="0.3">
      <c r="I3185" s="227" t="s">
        <v>43630</v>
      </c>
      <c r="J3185" s="227"/>
      <c r="K3185" s="228">
        <v>4849.03</v>
      </c>
      <c r="M3185" s="205" t="s">
        <v>5077</v>
      </c>
      <c r="N3185" s="205"/>
      <c r="O3185" s="206">
        <v>17745</v>
      </c>
      <c r="U3185" s="309" t="s">
        <v>56069</v>
      </c>
      <c r="V3185" s="310">
        <v>8205.1299999999992</v>
      </c>
      <c r="X3185" s="267" t="s">
        <v>61890</v>
      </c>
      <c r="Y3185" s="268">
        <v>5145.72</v>
      </c>
      <c r="AA3185" s="229" t="s">
        <v>17717</v>
      </c>
      <c r="AB3185" s="230">
        <v>2260</v>
      </c>
      <c r="AD3185" s="209" t="s">
        <v>17644</v>
      </c>
      <c r="AE3185" s="210">
        <v>101690.61</v>
      </c>
      <c r="AF3185" s="93"/>
      <c r="AG3185" s="201" t="s">
        <v>14324</v>
      </c>
      <c r="AH3185" s="202">
        <v>317894.57</v>
      </c>
      <c r="AJ3185" s="292"/>
      <c r="AK3185" s="293"/>
      <c r="AM3185" s="273" t="s">
        <v>9979</v>
      </c>
      <c r="AN3185" s="274">
        <v>728788.23</v>
      </c>
      <c r="AP3185" s="233" t="s">
        <v>43948</v>
      </c>
      <c r="AQ3185" s="234">
        <v>4849.03</v>
      </c>
      <c r="AS3185" s="211" t="s">
        <v>7207</v>
      </c>
      <c r="AT3185" s="212">
        <v>970</v>
      </c>
    </row>
    <row r="3186" spans="9:46" x14ac:dyDescent="0.3">
      <c r="I3186" s="227" t="s">
        <v>43633</v>
      </c>
      <c r="J3186" s="227"/>
      <c r="K3186" s="228">
        <v>4200</v>
      </c>
      <c r="M3186" s="205" t="s">
        <v>5078</v>
      </c>
      <c r="N3186" s="205"/>
      <c r="O3186" s="206">
        <v>1318.37</v>
      </c>
      <c r="U3186" s="309" t="s">
        <v>55107</v>
      </c>
      <c r="V3186" s="310">
        <v>25179.09</v>
      </c>
      <c r="X3186" s="267" t="s">
        <v>61891</v>
      </c>
      <c r="Y3186" s="268">
        <v>1829.71</v>
      </c>
      <c r="AA3186" s="229" t="s">
        <v>17718</v>
      </c>
      <c r="AB3186" s="230">
        <v>6000</v>
      </c>
      <c r="AD3186" s="209" t="s">
        <v>17645</v>
      </c>
      <c r="AE3186" s="210">
        <v>125601.49</v>
      </c>
      <c r="AF3186" s="93"/>
      <c r="AG3186" s="201" t="s">
        <v>14325</v>
      </c>
      <c r="AH3186" s="202">
        <v>49077.4</v>
      </c>
      <c r="AJ3186" s="292"/>
      <c r="AK3186" s="293"/>
      <c r="AM3186" s="273" t="s">
        <v>9980</v>
      </c>
      <c r="AN3186" s="274">
        <v>4016992.87</v>
      </c>
      <c r="AP3186" s="233" t="s">
        <v>43951</v>
      </c>
      <c r="AQ3186" s="234">
        <v>4200</v>
      </c>
      <c r="AS3186" s="211" t="s">
        <v>7488</v>
      </c>
      <c r="AT3186" s="212">
        <v>22639</v>
      </c>
    </row>
    <row r="3187" spans="9:46" x14ac:dyDescent="0.3">
      <c r="I3187" s="227" t="s">
        <v>43637</v>
      </c>
      <c r="J3187" s="227"/>
      <c r="K3187" s="228">
        <v>4500</v>
      </c>
      <c r="M3187" s="205" t="s">
        <v>5079</v>
      </c>
      <c r="N3187" s="205"/>
      <c r="O3187" s="206">
        <v>1901.2</v>
      </c>
      <c r="U3187" s="309" t="s">
        <v>63671</v>
      </c>
      <c r="V3187" s="310">
        <v>6628.05</v>
      </c>
      <c r="X3187" s="267" t="s">
        <v>62574</v>
      </c>
      <c r="Y3187" s="268">
        <v>125.4</v>
      </c>
      <c r="AA3187" s="229" t="s">
        <v>17719</v>
      </c>
      <c r="AB3187" s="230">
        <v>2246.6999999999998</v>
      </c>
      <c r="AD3187" s="209" t="s">
        <v>17646</v>
      </c>
      <c r="AE3187" s="210">
        <v>52528.84</v>
      </c>
      <c r="AF3187" s="93"/>
      <c r="AG3187" s="201" t="s">
        <v>14326</v>
      </c>
      <c r="AH3187" s="202">
        <v>107543.61</v>
      </c>
      <c r="AJ3187" s="292"/>
      <c r="AK3187" s="293"/>
      <c r="AM3187" s="273" t="s">
        <v>9981</v>
      </c>
      <c r="AN3187" s="274">
        <v>28229078.239999998</v>
      </c>
      <c r="AP3187" s="233" t="s">
        <v>43955</v>
      </c>
      <c r="AQ3187" s="234">
        <v>4500</v>
      </c>
      <c r="AS3187" s="211" t="s">
        <v>7891</v>
      </c>
      <c r="AT3187" s="212">
        <v>1616</v>
      </c>
    </row>
    <row r="3188" spans="9:46" x14ac:dyDescent="0.3">
      <c r="I3188" s="227" t="s">
        <v>43645</v>
      </c>
      <c r="J3188" s="227"/>
      <c r="K3188" s="228">
        <v>27381.5</v>
      </c>
      <c r="M3188" s="205" t="s">
        <v>5155</v>
      </c>
      <c r="N3188" s="205"/>
      <c r="O3188" s="206">
        <v>839</v>
      </c>
      <c r="U3188" s="309" t="s">
        <v>64267</v>
      </c>
      <c r="V3188" s="310">
        <v>733.95</v>
      </c>
      <c r="X3188" s="267" t="s">
        <v>52017</v>
      </c>
      <c r="Y3188" s="268">
        <v>42696</v>
      </c>
      <c r="AA3188" s="229" t="s">
        <v>34752</v>
      </c>
      <c r="AB3188" s="230">
        <v>3170.52</v>
      </c>
      <c r="AD3188" s="209" t="s">
        <v>17647</v>
      </c>
      <c r="AE3188" s="210">
        <v>7233.95</v>
      </c>
      <c r="AF3188" s="93"/>
      <c r="AG3188" s="201" t="s">
        <v>14327</v>
      </c>
      <c r="AH3188" s="202">
        <v>270</v>
      </c>
      <c r="AJ3188" s="292"/>
      <c r="AK3188" s="293"/>
      <c r="AM3188" s="273" t="s">
        <v>9982</v>
      </c>
      <c r="AN3188" s="274">
        <v>220100.72</v>
      </c>
      <c r="AP3188" s="233" t="s">
        <v>43964</v>
      </c>
      <c r="AQ3188" s="234">
        <v>27381.5</v>
      </c>
      <c r="AS3188" s="211" t="s">
        <v>8227</v>
      </c>
      <c r="AT3188" s="212">
        <v>4778</v>
      </c>
    </row>
    <row r="3189" spans="9:46" x14ac:dyDescent="0.3">
      <c r="I3189" s="227" t="s">
        <v>43648</v>
      </c>
      <c r="J3189" s="227"/>
      <c r="K3189" s="228">
        <v>50750</v>
      </c>
      <c r="M3189" s="205" t="s">
        <v>5080</v>
      </c>
      <c r="N3189" s="205"/>
      <c r="O3189" s="206">
        <v>3973.28</v>
      </c>
      <c r="U3189" s="309" t="s">
        <v>67611</v>
      </c>
      <c r="V3189" s="310">
        <v>1525.02</v>
      </c>
      <c r="X3189" s="267" t="s">
        <v>58992</v>
      </c>
      <c r="Y3189" s="268">
        <v>30000</v>
      </c>
      <c r="AA3189" s="229" t="s">
        <v>34753</v>
      </c>
      <c r="AB3189" s="230">
        <v>3983.19</v>
      </c>
      <c r="AD3189" s="209" t="s">
        <v>17648</v>
      </c>
      <c r="AE3189" s="210">
        <v>26588</v>
      </c>
      <c r="AF3189" s="93"/>
      <c r="AG3189" s="201" t="s">
        <v>32851</v>
      </c>
      <c r="AH3189" s="202">
        <v>263272.21999999997</v>
      </c>
      <c r="AJ3189" s="292"/>
      <c r="AK3189" s="293"/>
      <c r="AM3189" s="273" t="s">
        <v>9983</v>
      </c>
      <c r="AN3189" s="274">
        <v>82273</v>
      </c>
      <c r="AP3189" s="233" t="s">
        <v>43967</v>
      </c>
      <c r="AQ3189" s="234">
        <v>50750</v>
      </c>
      <c r="AS3189" s="211" t="s">
        <v>8580</v>
      </c>
      <c r="AT3189" s="212">
        <v>22425.5</v>
      </c>
    </row>
    <row r="3190" spans="9:46" x14ac:dyDescent="0.3">
      <c r="I3190" s="227" t="s">
        <v>43649</v>
      </c>
      <c r="J3190" s="227"/>
      <c r="K3190" s="228">
        <v>6513</v>
      </c>
      <c r="M3190" s="205" t="s">
        <v>3603</v>
      </c>
      <c r="N3190" s="205"/>
      <c r="O3190" s="206">
        <v>2965</v>
      </c>
      <c r="U3190" s="309" t="s">
        <v>44831</v>
      </c>
      <c r="V3190" s="310">
        <v>2417546.2200000002</v>
      </c>
      <c r="X3190" s="267" t="s">
        <v>60287</v>
      </c>
      <c r="Y3190" s="268">
        <v>22874.880000000001</v>
      </c>
      <c r="AA3190" s="229" t="s">
        <v>17726</v>
      </c>
      <c r="AB3190" s="230">
        <v>569.92999999999995</v>
      </c>
      <c r="AD3190" s="209" t="s">
        <v>17649</v>
      </c>
      <c r="AE3190" s="210">
        <v>500000</v>
      </c>
      <c r="AF3190" s="93"/>
      <c r="AG3190" s="201" t="s">
        <v>14328</v>
      </c>
      <c r="AH3190" s="202">
        <v>99035.22</v>
      </c>
      <c r="AJ3190" s="292"/>
      <c r="AK3190" s="293"/>
      <c r="AM3190" s="273" t="s">
        <v>36930</v>
      </c>
      <c r="AN3190" s="274">
        <v>187134.26</v>
      </c>
      <c r="AP3190" s="233" t="s">
        <v>43968</v>
      </c>
      <c r="AQ3190" s="234">
        <v>6513</v>
      </c>
      <c r="AS3190" s="211" t="s">
        <v>8792</v>
      </c>
      <c r="AT3190" s="212">
        <v>2000</v>
      </c>
    </row>
    <row r="3191" spans="9:46" x14ac:dyDescent="0.3">
      <c r="I3191" s="227" t="s">
        <v>43650</v>
      </c>
      <c r="J3191" s="227"/>
      <c r="K3191" s="228">
        <v>28864.32</v>
      </c>
      <c r="M3191" s="205" t="s">
        <v>5081</v>
      </c>
      <c r="N3191" s="205"/>
      <c r="O3191" s="206">
        <v>43146.41</v>
      </c>
      <c r="U3191" s="309" t="s">
        <v>67612</v>
      </c>
      <c r="V3191" s="310">
        <v>55840.65</v>
      </c>
      <c r="X3191" s="267" t="s">
        <v>60288</v>
      </c>
      <c r="Y3191" s="268">
        <v>1749.92</v>
      </c>
      <c r="AA3191" s="229" t="s">
        <v>17727</v>
      </c>
      <c r="AB3191" s="230">
        <v>43.59</v>
      </c>
      <c r="AD3191" s="209" t="s">
        <v>17650</v>
      </c>
      <c r="AE3191" s="210">
        <v>167.5</v>
      </c>
      <c r="AF3191" s="93"/>
      <c r="AG3191" s="201" t="s">
        <v>28540</v>
      </c>
      <c r="AH3191" s="202">
        <v>9900.43</v>
      </c>
      <c r="AJ3191" s="292"/>
      <c r="AK3191" s="293"/>
      <c r="AM3191" s="273" t="s">
        <v>9984</v>
      </c>
      <c r="AN3191" s="274">
        <v>17167094.579999998</v>
      </c>
      <c r="AP3191" s="233" t="s">
        <v>43969</v>
      </c>
      <c r="AQ3191" s="234">
        <v>28864.32</v>
      </c>
      <c r="AS3191" s="211" t="s">
        <v>9079</v>
      </c>
      <c r="AT3191" s="212">
        <v>13727</v>
      </c>
    </row>
    <row r="3192" spans="9:46" x14ac:dyDescent="0.3">
      <c r="I3192" s="227" t="s">
        <v>43651</v>
      </c>
      <c r="J3192" s="227"/>
      <c r="K3192" s="228">
        <v>2605</v>
      </c>
      <c r="M3192" s="205" t="s">
        <v>5157</v>
      </c>
      <c r="N3192" s="205"/>
      <c r="O3192" s="206">
        <v>52.05</v>
      </c>
      <c r="U3192" s="309" t="s">
        <v>67613</v>
      </c>
      <c r="V3192" s="310">
        <v>2725.42</v>
      </c>
      <c r="X3192" s="267" t="s">
        <v>60289</v>
      </c>
      <c r="Y3192" s="268">
        <v>5604.34</v>
      </c>
      <c r="AA3192" s="229" t="s">
        <v>17731</v>
      </c>
      <c r="AB3192" s="230">
        <v>4985.6400000000003</v>
      </c>
      <c r="AD3192" s="209" t="s">
        <v>17651</v>
      </c>
      <c r="AE3192" s="210">
        <v>107604.46</v>
      </c>
      <c r="AF3192" s="93"/>
      <c r="AG3192" s="201" t="s">
        <v>14329</v>
      </c>
      <c r="AH3192" s="202">
        <v>26004.81</v>
      </c>
      <c r="AJ3192" s="292"/>
      <c r="AK3192" s="293"/>
      <c r="AM3192" s="273" t="s">
        <v>9985</v>
      </c>
      <c r="AN3192" s="274">
        <v>202333.26</v>
      </c>
      <c r="AP3192" s="233" t="s">
        <v>43970</v>
      </c>
      <c r="AQ3192" s="234">
        <v>2605</v>
      </c>
      <c r="AS3192" s="211" t="s">
        <v>10551</v>
      </c>
      <c r="AT3192" s="212">
        <v>30277</v>
      </c>
    </row>
    <row r="3193" spans="9:46" x14ac:dyDescent="0.3">
      <c r="I3193" s="227" t="s">
        <v>43653</v>
      </c>
      <c r="J3193" s="227"/>
      <c r="K3193" s="228">
        <v>3845.44</v>
      </c>
      <c r="M3193" s="205" t="s">
        <v>5082</v>
      </c>
      <c r="N3193" s="205"/>
      <c r="O3193" s="206">
        <v>42555.39</v>
      </c>
      <c r="U3193" s="309" t="s">
        <v>33485</v>
      </c>
      <c r="V3193" s="310">
        <v>134056.76999999999</v>
      </c>
      <c r="X3193" s="267" t="s">
        <v>58212</v>
      </c>
      <c r="Y3193" s="268">
        <v>11253.85</v>
      </c>
      <c r="AA3193" s="229" t="s">
        <v>34754</v>
      </c>
      <c r="AB3193" s="230">
        <v>35566.99</v>
      </c>
      <c r="AD3193" s="209" t="s">
        <v>17652</v>
      </c>
      <c r="AE3193" s="210">
        <v>179518.58</v>
      </c>
      <c r="AF3193" s="93"/>
      <c r="AG3193" s="201" t="s">
        <v>32852</v>
      </c>
      <c r="AH3193" s="202">
        <v>1189310.3500000001</v>
      </c>
      <c r="AJ3193" s="292"/>
      <c r="AK3193" s="293"/>
      <c r="AM3193" s="273" t="s">
        <v>9986</v>
      </c>
      <c r="AN3193" s="274">
        <v>958014.22</v>
      </c>
      <c r="AP3193" s="233" t="s">
        <v>43973</v>
      </c>
      <c r="AQ3193" s="234">
        <v>3845.44</v>
      </c>
      <c r="AS3193" s="211" t="s">
        <v>9985</v>
      </c>
      <c r="AT3193" s="212">
        <v>98432.5</v>
      </c>
    </row>
    <row r="3194" spans="9:46" x14ac:dyDescent="0.3">
      <c r="I3194" s="227" t="s">
        <v>43654</v>
      </c>
      <c r="J3194" s="227"/>
      <c r="K3194" s="228">
        <v>5684</v>
      </c>
      <c r="M3194" s="205" t="s">
        <v>5083</v>
      </c>
      <c r="N3194" s="205"/>
      <c r="O3194" s="206">
        <v>7752.26</v>
      </c>
      <c r="U3194" s="309" t="s">
        <v>55108</v>
      </c>
      <c r="V3194" s="310">
        <v>94418</v>
      </c>
      <c r="X3194" s="267" t="s">
        <v>17870</v>
      </c>
      <c r="Y3194" s="268">
        <v>323.14</v>
      </c>
      <c r="AA3194" s="229" t="s">
        <v>34755</v>
      </c>
      <c r="AB3194" s="230">
        <v>21462.5</v>
      </c>
      <c r="AD3194" s="209" t="s">
        <v>17653</v>
      </c>
      <c r="AE3194" s="210">
        <v>2066.4499999999998</v>
      </c>
      <c r="AF3194" s="93"/>
      <c r="AG3194" s="201" t="s">
        <v>32853</v>
      </c>
      <c r="AH3194" s="202">
        <v>2000</v>
      </c>
      <c r="AJ3194" s="292"/>
      <c r="AK3194" s="293"/>
      <c r="AM3194" s="273" t="s">
        <v>9987</v>
      </c>
      <c r="AN3194" s="274">
        <v>16120371.289999999</v>
      </c>
      <c r="AP3194" s="233" t="s">
        <v>43974</v>
      </c>
      <c r="AQ3194" s="234">
        <v>5684</v>
      </c>
      <c r="AS3194" s="211" t="s">
        <v>8412</v>
      </c>
      <c r="AT3194" s="212">
        <v>971</v>
      </c>
    </row>
    <row r="3195" spans="9:46" x14ac:dyDescent="0.3">
      <c r="I3195" s="227" t="s">
        <v>43656</v>
      </c>
      <c r="J3195" s="227"/>
      <c r="K3195" s="228">
        <v>4938.5</v>
      </c>
      <c r="M3195" s="205" t="s">
        <v>5158</v>
      </c>
      <c r="N3195" s="205"/>
      <c r="O3195" s="206">
        <v>1875</v>
      </c>
      <c r="U3195" s="309" t="s">
        <v>56070</v>
      </c>
      <c r="V3195" s="310">
        <v>66034.460000000006</v>
      </c>
      <c r="X3195" s="267" t="s">
        <v>17879</v>
      </c>
      <c r="Y3195" s="268">
        <v>4310</v>
      </c>
      <c r="AA3195" s="229" t="s">
        <v>34756</v>
      </c>
      <c r="AB3195" s="230">
        <v>22200</v>
      </c>
      <c r="AD3195" s="209" t="s">
        <v>17654</v>
      </c>
      <c r="AE3195" s="210">
        <v>51589.53</v>
      </c>
      <c r="AF3195" s="93"/>
      <c r="AG3195" s="201" t="s">
        <v>32854</v>
      </c>
      <c r="AH3195" s="202">
        <v>68049</v>
      </c>
      <c r="AJ3195" s="292"/>
      <c r="AK3195" s="293"/>
      <c r="AM3195" s="273" t="s">
        <v>38789</v>
      </c>
      <c r="AN3195" s="274">
        <v>335928.58</v>
      </c>
      <c r="AP3195" s="233" t="s">
        <v>43976</v>
      </c>
      <c r="AQ3195" s="234">
        <v>4938.5</v>
      </c>
      <c r="AS3195" s="211" t="s">
        <v>8581</v>
      </c>
      <c r="AT3195" s="212">
        <v>14582</v>
      </c>
    </row>
    <row r="3196" spans="9:46" x14ac:dyDescent="0.3">
      <c r="I3196" s="227" t="s">
        <v>43657</v>
      </c>
      <c r="J3196" s="227"/>
      <c r="K3196" s="228">
        <v>2075</v>
      </c>
      <c r="M3196" s="205" t="s">
        <v>5088</v>
      </c>
      <c r="N3196" s="205"/>
      <c r="O3196" s="206">
        <v>3056.75</v>
      </c>
      <c r="U3196" s="309" t="s">
        <v>56071</v>
      </c>
      <c r="V3196" s="310">
        <v>275.91000000000003</v>
      </c>
      <c r="X3196" s="267" t="s">
        <v>34772</v>
      </c>
      <c r="Y3196" s="268">
        <v>3800</v>
      </c>
      <c r="AA3196" s="229" t="s">
        <v>34757</v>
      </c>
      <c r="AB3196" s="230">
        <v>6032.37</v>
      </c>
      <c r="AD3196" s="209" t="s">
        <v>17655</v>
      </c>
      <c r="AE3196" s="210">
        <v>866476.81</v>
      </c>
      <c r="AF3196" s="93"/>
      <c r="AG3196" s="201" t="s">
        <v>28575</v>
      </c>
      <c r="AH3196" s="202">
        <v>2000</v>
      </c>
      <c r="AJ3196" s="292"/>
      <c r="AK3196" s="293"/>
      <c r="AM3196" s="273" t="s">
        <v>9989</v>
      </c>
      <c r="AN3196" s="274">
        <v>9991902.9199999999</v>
      </c>
      <c r="AP3196" s="233" t="s">
        <v>43977</v>
      </c>
      <c r="AQ3196" s="234">
        <v>2075</v>
      </c>
      <c r="AS3196" s="211" t="s">
        <v>9080</v>
      </c>
      <c r="AT3196" s="212">
        <v>21201</v>
      </c>
    </row>
    <row r="3197" spans="9:46" x14ac:dyDescent="0.3">
      <c r="I3197" s="227" t="s">
        <v>43659</v>
      </c>
      <c r="J3197" s="227"/>
      <c r="K3197" s="228">
        <v>112404</v>
      </c>
      <c r="M3197" s="205" t="s">
        <v>5162</v>
      </c>
      <c r="N3197" s="205"/>
      <c r="O3197" s="206">
        <v>5363</v>
      </c>
      <c r="U3197" s="309" t="s">
        <v>33486</v>
      </c>
      <c r="V3197" s="310">
        <v>255770.6</v>
      </c>
      <c r="X3197" s="267" t="s">
        <v>34773</v>
      </c>
      <c r="Y3197" s="268">
        <v>269.02999999999997</v>
      </c>
      <c r="AA3197" s="229" t="s">
        <v>34758</v>
      </c>
      <c r="AB3197" s="230">
        <v>14078.3</v>
      </c>
      <c r="AD3197" s="209" t="s">
        <v>17656</v>
      </c>
      <c r="AE3197" s="210">
        <v>3093.21</v>
      </c>
      <c r="AF3197" s="93"/>
      <c r="AG3197" s="201" t="s">
        <v>28577</v>
      </c>
      <c r="AH3197" s="202">
        <v>68049</v>
      </c>
      <c r="AJ3197" s="292"/>
      <c r="AK3197" s="293"/>
      <c r="AM3197" s="273" t="s">
        <v>9990</v>
      </c>
      <c r="AN3197" s="274">
        <v>312057.21000000002</v>
      </c>
      <c r="AP3197" s="233" t="s">
        <v>43979</v>
      </c>
      <c r="AQ3197" s="234">
        <v>112404</v>
      </c>
      <c r="AS3197" s="211" t="s">
        <v>9391</v>
      </c>
      <c r="AT3197" s="212">
        <v>137873.82</v>
      </c>
    </row>
    <row r="3198" spans="9:46" x14ac:dyDescent="0.3">
      <c r="I3198" s="227" t="s">
        <v>43663</v>
      </c>
      <c r="J3198" s="227"/>
      <c r="K3198" s="228">
        <v>13600</v>
      </c>
      <c r="M3198" s="205" t="s">
        <v>5037</v>
      </c>
      <c r="N3198" s="205"/>
      <c r="O3198" s="206">
        <v>1482</v>
      </c>
      <c r="U3198" s="309" t="s">
        <v>33487</v>
      </c>
      <c r="V3198" s="310">
        <v>273182.86</v>
      </c>
      <c r="X3198" s="267" t="s">
        <v>34774</v>
      </c>
      <c r="Y3198" s="268">
        <v>931</v>
      </c>
      <c r="AA3198" s="229" t="s">
        <v>34759</v>
      </c>
      <c r="AB3198" s="230">
        <v>5828.06</v>
      </c>
      <c r="AD3198" s="209" t="s">
        <v>17657</v>
      </c>
      <c r="AE3198" s="210">
        <v>92750</v>
      </c>
      <c r="AF3198" s="93"/>
      <c r="AG3198" s="201" t="s">
        <v>14330</v>
      </c>
      <c r="AH3198" s="202">
        <v>1349.91</v>
      </c>
      <c r="AJ3198" s="292"/>
      <c r="AK3198" s="293"/>
      <c r="AM3198" s="273" t="s">
        <v>9991</v>
      </c>
      <c r="AN3198" s="274">
        <v>297002.12</v>
      </c>
      <c r="AP3198" s="233" t="s">
        <v>43983</v>
      </c>
      <c r="AQ3198" s="234">
        <v>13600</v>
      </c>
      <c r="AS3198" s="211" t="s">
        <v>9986</v>
      </c>
      <c r="AT3198" s="212">
        <v>174627.82</v>
      </c>
    </row>
    <row r="3199" spans="9:46" x14ac:dyDescent="0.3">
      <c r="I3199" s="227" t="s">
        <v>43666</v>
      </c>
      <c r="J3199" s="227"/>
      <c r="K3199" s="228">
        <v>1400</v>
      </c>
      <c r="M3199" s="205" t="s">
        <v>5164</v>
      </c>
      <c r="N3199" s="205"/>
      <c r="O3199" s="206">
        <v>1700</v>
      </c>
      <c r="U3199" s="309" t="s">
        <v>34995</v>
      </c>
      <c r="V3199" s="310">
        <v>95977.54</v>
      </c>
      <c r="X3199" s="267" t="s">
        <v>34775</v>
      </c>
      <c r="Y3199" s="268">
        <v>1943.58</v>
      </c>
      <c r="AA3199" s="229" t="s">
        <v>38955</v>
      </c>
      <c r="AB3199" s="230">
        <v>29800</v>
      </c>
      <c r="AD3199" s="209" t="s">
        <v>17658</v>
      </c>
      <c r="AE3199" s="210">
        <v>355.31</v>
      </c>
      <c r="AF3199" s="93"/>
      <c r="AG3199" s="201" t="s">
        <v>32855</v>
      </c>
      <c r="AH3199" s="202">
        <v>5931.73</v>
      </c>
      <c r="AJ3199" s="292"/>
      <c r="AK3199" s="293"/>
      <c r="AM3199" s="273" t="s">
        <v>9992</v>
      </c>
      <c r="AN3199" s="274">
        <v>9072303.8300000001</v>
      </c>
      <c r="AP3199" s="233" t="s">
        <v>43986</v>
      </c>
      <c r="AQ3199" s="234">
        <v>1400</v>
      </c>
      <c r="AS3199" s="211" t="s">
        <v>6808</v>
      </c>
      <c r="AT3199" s="212">
        <v>1004709.89</v>
      </c>
    </row>
    <row r="3200" spans="9:46" x14ac:dyDescent="0.3">
      <c r="I3200" s="227" t="s">
        <v>43668</v>
      </c>
      <c r="J3200" s="227"/>
      <c r="K3200" s="228">
        <v>3897</v>
      </c>
      <c r="M3200" s="205" t="s">
        <v>5090</v>
      </c>
      <c r="N3200" s="205"/>
      <c r="O3200" s="206">
        <v>21151.93</v>
      </c>
      <c r="U3200" s="309" t="s">
        <v>33488</v>
      </c>
      <c r="V3200" s="310">
        <v>2730</v>
      </c>
      <c r="X3200" s="267" t="s">
        <v>17883</v>
      </c>
      <c r="Y3200" s="268">
        <v>108.53</v>
      </c>
      <c r="AA3200" s="229" t="s">
        <v>36130</v>
      </c>
      <c r="AB3200" s="230">
        <v>7538</v>
      </c>
      <c r="AD3200" s="209" t="s">
        <v>17659</v>
      </c>
      <c r="AE3200" s="210">
        <v>706.96</v>
      </c>
      <c r="AF3200" s="93"/>
      <c r="AG3200" s="201" t="s">
        <v>32856</v>
      </c>
      <c r="AH3200" s="202">
        <v>18.3</v>
      </c>
      <c r="AJ3200" s="292"/>
      <c r="AK3200" s="293"/>
      <c r="AM3200" s="273" t="s">
        <v>9993</v>
      </c>
      <c r="AN3200" s="274">
        <v>1906652.48</v>
      </c>
      <c r="AP3200" s="233" t="s">
        <v>43988</v>
      </c>
      <c r="AQ3200" s="234">
        <v>3897</v>
      </c>
      <c r="AS3200" s="211" t="s">
        <v>7208</v>
      </c>
      <c r="AT3200" s="212">
        <v>36264</v>
      </c>
    </row>
    <row r="3201" spans="9:46" x14ac:dyDescent="0.3">
      <c r="I3201" s="227" t="s">
        <v>43673</v>
      </c>
      <c r="J3201" s="227"/>
      <c r="K3201" s="228">
        <v>4249</v>
      </c>
      <c r="M3201" s="205" t="s">
        <v>5038</v>
      </c>
      <c r="N3201" s="205"/>
      <c r="O3201" s="206">
        <v>18781.060000000001</v>
      </c>
      <c r="U3201" s="309" t="s">
        <v>52359</v>
      </c>
      <c r="V3201" s="310">
        <v>51481.51</v>
      </c>
      <c r="X3201" s="267" t="s">
        <v>17885</v>
      </c>
      <c r="Y3201" s="268">
        <v>8.02</v>
      </c>
      <c r="AA3201" s="229" t="s">
        <v>38956</v>
      </c>
      <c r="AB3201" s="230">
        <v>3210</v>
      </c>
      <c r="AD3201" s="209" t="s">
        <v>17660</v>
      </c>
      <c r="AE3201" s="210">
        <v>1046.68</v>
      </c>
      <c r="AF3201" s="93"/>
      <c r="AG3201" s="201" t="s">
        <v>32857</v>
      </c>
      <c r="AH3201" s="202">
        <v>9935.9699999999993</v>
      </c>
      <c r="AJ3201" s="292"/>
      <c r="AK3201" s="293"/>
      <c r="AM3201" s="273" t="s">
        <v>9994</v>
      </c>
      <c r="AN3201" s="274">
        <v>6967361.1600000001</v>
      </c>
      <c r="AP3201" s="233" t="s">
        <v>43993</v>
      </c>
      <c r="AQ3201" s="234">
        <v>4249</v>
      </c>
      <c r="AS3201" s="211" t="s">
        <v>7489</v>
      </c>
      <c r="AT3201" s="212">
        <v>365580</v>
      </c>
    </row>
    <row r="3202" spans="9:46" x14ac:dyDescent="0.3">
      <c r="I3202" s="227" t="s">
        <v>43675</v>
      </c>
      <c r="J3202" s="227"/>
      <c r="K3202" s="228">
        <v>1256</v>
      </c>
      <c r="M3202" s="205" t="s">
        <v>5039</v>
      </c>
      <c r="N3202" s="205"/>
      <c r="O3202" s="206">
        <v>7500</v>
      </c>
      <c r="U3202" s="309" t="s">
        <v>67614</v>
      </c>
      <c r="V3202" s="310">
        <v>128.85</v>
      </c>
      <c r="X3202" s="267" t="s">
        <v>55927</v>
      </c>
      <c r="Y3202" s="268">
        <v>26.59</v>
      </c>
      <c r="AA3202" s="229" t="s">
        <v>46777</v>
      </c>
      <c r="AB3202" s="230">
        <v>400</v>
      </c>
      <c r="AD3202" s="209" t="s">
        <v>17661</v>
      </c>
      <c r="AE3202" s="210">
        <v>1393</v>
      </c>
      <c r="AF3202" s="93"/>
      <c r="AG3202" s="201" t="s">
        <v>28608</v>
      </c>
      <c r="AH3202" s="202">
        <v>5931.73</v>
      </c>
      <c r="AJ3202" s="292"/>
      <c r="AK3202" s="293"/>
      <c r="AM3202" s="273" t="s">
        <v>9995</v>
      </c>
      <c r="AN3202" s="274">
        <v>6015505.25</v>
      </c>
      <c r="AP3202" s="233" t="s">
        <v>43995</v>
      </c>
      <c r="AQ3202" s="234">
        <v>1256</v>
      </c>
      <c r="AS3202" s="211" t="s">
        <v>7651</v>
      </c>
      <c r="AT3202" s="212">
        <v>532961</v>
      </c>
    </row>
    <row r="3203" spans="9:46" x14ac:dyDescent="0.3">
      <c r="I3203" s="227" t="s">
        <v>43676</v>
      </c>
      <c r="J3203" s="227"/>
      <c r="K3203" s="228">
        <v>5017.5</v>
      </c>
      <c r="M3203" s="205" t="s">
        <v>5040</v>
      </c>
      <c r="N3203" s="205"/>
      <c r="O3203" s="206">
        <v>3529</v>
      </c>
      <c r="U3203" s="309" t="s">
        <v>66619</v>
      </c>
      <c r="V3203" s="310">
        <v>137066.51999999999</v>
      </c>
      <c r="X3203" s="267" t="s">
        <v>55928</v>
      </c>
      <c r="Y3203" s="268">
        <v>32.39</v>
      </c>
      <c r="AA3203" s="229" t="s">
        <v>44606</v>
      </c>
      <c r="AB3203" s="230">
        <v>305.49</v>
      </c>
      <c r="AD3203" s="209" t="s">
        <v>17662</v>
      </c>
      <c r="AE3203" s="210">
        <v>267.89999999999998</v>
      </c>
      <c r="AF3203" s="93"/>
      <c r="AG3203" s="201" t="s">
        <v>32858</v>
      </c>
      <c r="AH3203" s="202">
        <v>18.3</v>
      </c>
      <c r="AJ3203" s="292"/>
      <c r="AK3203" s="293"/>
      <c r="AM3203" s="273" t="s">
        <v>9996</v>
      </c>
      <c r="AN3203" s="274">
        <v>358323.02</v>
      </c>
      <c r="AP3203" s="233" t="s">
        <v>43996</v>
      </c>
      <c r="AQ3203" s="234">
        <v>5017.5</v>
      </c>
      <c r="AS3203" s="211" t="s">
        <v>7892</v>
      </c>
      <c r="AT3203" s="212">
        <v>91221.24</v>
      </c>
    </row>
    <row r="3204" spans="9:46" x14ac:dyDescent="0.3">
      <c r="I3204" s="227" t="s">
        <v>43677</v>
      </c>
      <c r="J3204" s="227"/>
      <c r="K3204" s="228">
        <v>2336</v>
      </c>
      <c r="M3204" s="205" t="s">
        <v>5169</v>
      </c>
      <c r="N3204" s="205"/>
      <c r="O3204" s="206">
        <v>4186</v>
      </c>
      <c r="U3204" s="309" t="s">
        <v>34996</v>
      </c>
      <c r="V3204" s="310">
        <v>156.78</v>
      </c>
      <c r="X3204" s="267" t="s">
        <v>55929</v>
      </c>
      <c r="Y3204" s="268">
        <v>17428.68</v>
      </c>
      <c r="AA3204" s="229" t="s">
        <v>34760</v>
      </c>
      <c r="AB3204" s="230">
        <v>2000</v>
      </c>
      <c r="AD3204" s="209" t="s">
        <v>17663</v>
      </c>
      <c r="AE3204" s="210">
        <v>59.05</v>
      </c>
      <c r="AF3204" s="93"/>
      <c r="AG3204" s="201" t="s">
        <v>28610</v>
      </c>
      <c r="AH3204" s="202">
        <v>9935.9699999999993</v>
      </c>
      <c r="AJ3204" s="292"/>
      <c r="AK3204" s="293"/>
      <c r="AM3204" s="273" t="s">
        <v>9997</v>
      </c>
      <c r="AN3204" s="274">
        <v>2885887.73</v>
      </c>
      <c r="AP3204" s="233" t="s">
        <v>43999</v>
      </c>
      <c r="AQ3204" s="234">
        <v>2336</v>
      </c>
      <c r="AS3204" s="211" t="s">
        <v>8135</v>
      </c>
      <c r="AT3204" s="212">
        <v>190691.32</v>
      </c>
    </row>
    <row r="3205" spans="9:46" x14ac:dyDescent="0.3">
      <c r="I3205" s="227" t="s">
        <v>43678</v>
      </c>
      <c r="J3205" s="227"/>
      <c r="K3205" s="228">
        <v>105912</v>
      </c>
      <c r="M3205" s="205" t="s">
        <v>5170</v>
      </c>
      <c r="N3205" s="205"/>
      <c r="O3205" s="206">
        <v>741</v>
      </c>
      <c r="U3205" s="309" t="s">
        <v>57415</v>
      </c>
      <c r="V3205" s="310">
        <v>2700</v>
      </c>
      <c r="X3205" s="267" t="s">
        <v>34776</v>
      </c>
      <c r="Y3205" s="268">
        <v>214000</v>
      </c>
      <c r="AA3205" s="229" t="s">
        <v>40180</v>
      </c>
      <c r="AB3205" s="230">
        <v>1000</v>
      </c>
      <c r="AD3205" s="209" t="s">
        <v>17664</v>
      </c>
      <c r="AE3205" s="210">
        <v>16.68</v>
      </c>
      <c r="AF3205" s="93"/>
      <c r="AG3205" s="201" t="s">
        <v>14331</v>
      </c>
      <c r="AH3205" s="202">
        <v>1349.91</v>
      </c>
      <c r="AJ3205" s="292"/>
      <c r="AK3205" s="293"/>
      <c r="AM3205" s="273" t="s">
        <v>9998</v>
      </c>
      <c r="AN3205" s="274">
        <v>6138255.6100000003</v>
      </c>
      <c r="AP3205" s="233" t="s">
        <v>44000</v>
      </c>
      <c r="AQ3205" s="234">
        <v>105912</v>
      </c>
      <c r="AS3205" s="211" t="s">
        <v>8413</v>
      </c>
      <c r="AT3205" s="212">
        <v>460700</v>
      </c>
    </row>
    <row r="3206" spans="9:46" x14ac:dyDescent="0.3">
      <c r="I3206" s="227" t="s">
        <v>43679</v>
      </c>
      <c r="J3206" s="227"/>
      <c r="K3206" s="228">
        <v>1108</v>
      </c>
      <c r="M3206" s="205" t="s">
        <v>5041</v>
      </c>
      <c r="N3206" s="205"/>
      <c r="O3206" s="206">
        <v>12022.57</v>
      </c>
      <c r="U3206" s="309" t="s">
        <v>33490</v>
      </c>
      <c r="V3206" s="310">
        <v>343176.65</v>
      </c>
      <c r="X3206" s="267" t="s">
        <v>36138</v>
      </c>
      <c r="Y3206" s="268">
        <v>3105.75</v>
      </c>
      <c r="AA3206" s="229" t="s">
        <v>34761</v>
      </c>
      <c r="AB3206" s="230">
        <v>567.54999999999995</v>
      </c>
      <c r="AD3206" s="209" t="s">
        <v>17665</v>
      </c>
      <c r="AE3206" s="210">
        <v>127.7</v>
      </c>
      <c r="AF3206" s="93"/>
      <c r="AG3206" s="201" t="s">
        <v>32859</v>
      </c>
      <c r="AH3206" s="202">
        <v>1887.34</v>
      </c>
      <c r="AJ3206" s="292"/>
      <c r="AK3206" s="293"/>
      <c r="AM3206" s="273" t="s">
        <v>9999</v>
      </c>
      <c r="AN3206" s="274">
        <v>1200204.4099999999</v>
      </c>
      <c r="AP3206" s="233" t="s">
        <v>44001</v>
      </c>
      <c r="AQ3206" s="234">
        <v>1108</v>
      </c>
      <c r="AS3206" s="211" t="s">
        <v>8582</v>
      </c>
      <c r="AT3206" s="212">
        <v>436393</v>
      </c>
    </row>
    <row r="3207" spans="9:46" x14ac:dyDescent="0.3">
      <c r="I3207" s="227" t="s">
        <v>43689</v>
      </c>
      <c r="J3207" s="227"/>
      <c r="K3207" s="228">
        <v>5314</v>
      </c>
      <c r="M3207" s="205" t="s">
        <v>5091</v>
      </c>
      <c r="N3207" s="205"/>
      <c r="O3207" s="206">
        <v>1747.39</v>
      </c>
      <c r="U3207" s="309" t="s">
        <v>61966</v>
      </c>
      <c r="V3207" s="310">
        <v>20253.919999999998</v>
      </c>
      <c r="X3207" s="267" t="s">
        <v>17893</v>
      </c>
      <c r="Y3207" s="268">
        <v>300</v>
      </c>
      <c r="AA3207" s="229" t="s">
        <v>40181</v>
      </c>
      <c r="AB3207" s="230">
        <v>216.8</v>
      </c>
      <c r="AD3207" s="209" t="s">
        <v>17666</v>
      </c>
      <c r="AE3207" s="210">
        <v>14604.29</v>
      </c>
      <c r="AF3207" s="93"/>
      <c r="AG3207" s="201" t="s">
        <v>32860</v>
      </c>
      <c r="AH3207" s="202">
        <v>741.71</v>
      </c>
      <c r="AJ3207" s="292"/>
      <c r="AK3207" s="293"/>
      <c r="AM3207" s="273" t="s">
        <v>10000</v>
      </c>
      <c r="AN3207" s="274">
        <v>2040487.09</v>
      </c>
      <c r="AP3207" s="233" t="s">
        <v>44012</v>
      </c>
      <c r="AQ3207" s="234">
        <v>5314</v>
      </c>
      <c r="AS3207" s="211" t="s">
        <v>8793</v>
      </c>
      <c r="AT3207" s="212">
        <v>40791</v>
      </c>
    </row>
    <row r="3208" spans="9:46" x14ac:dyDescent="0.3">
      <c r="I3208" s="227" t="s">
        <v>43692</v>
      </c>
      <c r="J3208" s="227"/>
      <c r="K3208" s="228">
        <v>25798</v>
      </c>
      <c r="M3208" s="205" t="s">
        <v>5171</v>
      </c>
      <c r="N3208" s="205"/>
      <c r="O3208" s="206">
        <v>393.75</v>
      </c>
      <c r="U3208" s="309" t="s">
        <v>33492</v>
      </c>
      <c r="V3208" s="310">
        <v>335171.92</v>
      </c>
      <c r="X3208" s="267" t="s">
        <v>17894</v>
      </c>
      <c r="Y3208" s="268">
        <v>4867.5</v>
      </c>
      <c r="AA3208" s="229" t="s">
        <v>42268</v>
      </c>
      <c r="AB3208" s="230">
        <v>8800</v>
      </c>
      <c r="AD3208" s="209" t="s">
        <v>17667</v>
      </c>
      <c r="AE3208" s="210">
        <v>437909.35</v>
      </c>
      <c r="AF3208" s="93"/>
      <c r="AG3208" s="201" t="s">
        <v>32861</v>
      </c>
      <c r="AH3208" s="202">
        <v>139.94999999999999</v>
      </c>
      <c r="AJ3208" s="292"/>
      <c r="AK3208" s="293"/>
      <c r="AM3208" s="273" t="s">
        <v>10001</v>
      </c>
      <c r="AN3208" s="274">
        <v>50833.59</v>
      </c>
      <c r="AP3208" s="233" t="s">
        <v>44015</v>
      </c>
      <c r="AQ3208" s="234">
        <v>25798</v>
      </c>
      <c r="AS3208" s="211" t="s">
        <v>9081</v>
      </c>
      <c r="AT3208" s="212">
        <v>603907.99</v>
      </c>
    </row>
    <row r="3209" spans="9:46" x14ac:dyDescent="0.3">
      <c r="I3209" s="227" t="s">
        <v>43696</v>
      </c>
      <c r="J3209" s="227"/>
      <c r="K3209" s="228">
        <v>19750.89</v>
      </c>
      <c r="M3209" s="205" t="s">
        <v>5093</v>
      </c>
      <c r="N3209" s="205"/>
      <c r="O3209" s="206">
        <v>111198.07</v>
      </c>
      <c r="U3209" s="309" t="s">
        <v>33493</v>
      </c>
      <c r="V3209" s="310">
        <v>2153398.0699999998</v>
      </c>
      <c r="X3209" s="267" t="s">
        <v>17895</v>
      </c>
      <c r="Y3209" s="268">
        <v>6744.99</v>
      </c>
      <c r="AA3209" s="229" t="s">
        <v>36131</v>
      </c>
      <c r="AB3209" s="230">
        <v>7790</v>
      </c>
      <c r="AD3209" s="209" t="s">
        <v>17668</v>
      </c>
      <c r="AE3209" s="210">
        <v>11800</v>
      </c>
      <c r="AF3209" s="93"/>
      <c r="AG3209" s="201" t="s">
        <v>14332</v>
      </c>
      <c r="AH3209" s="202">
        <v>1771.57</v>
      </c>
      <c r="AJ3209" s="292"/>
      <c r="AK3209" s="293"/>
      <c r="AM3209" s="273" t="s">
        <v>10002</v>
      </c>
      <c r="AN3209" s="274">
        <v>858241.9</v>
      </c>
      <c r="AP3209" s="233" t="s">
        <v>44020</v>
      </c>
      <c r="AQ3209" s="234">
        <v>19750.89</v>
      </c>
      <c r="AS3209" s="211" t="s">
        <v>9188</v>
      </c>
      <c r="AT3209" s="212">
        <v>17765</v>
      </c>
    </row>
    <row r="3210" spans="9:46" x14ac:dyDescent="0.3">
      <c r="I3210" s="227" t="s">
        <v>43698</v>
      </c>
      <c r="J3210" s="227"/>
      <c r="K3210" s="228">
        <v>15120</v>
      </c>
      <c r="M3210" s="205" t="s">
        <v>5094</v>
      </c>
      <c r="N3210" s="205"/>
      <c r="O3210" s="206">
        <v>390</v>
      </c>
      <c r="U3210" s="309" t="s">
        <v>52361</v>
      </c>
      <c r="V3210" s="310">
        <v>927.52</v>
      </c>
      <c r="X3210" s="267" t="s">
        <v>40195</v>
      </c>
      <c r="Y3210" s="268">
        <v>11571.44</v>
      </c>
      <c r="AA3210" s="229" t="s">
        <v>42269</v>
      </c>
      <c r="AB3210" s="230">
        <v>12480</v>
      </c>
      <c r="AD3210" s="209" t="s">
        <v>17669</v>
      </c>
      <c r="AE3210" s="210">
        <v>300427.63</v>
      </c>
      <c r="AF3210" s="93"/>
      <c r="AG3210" s="201" t="s">
        <v>28656</v>
      </c>
      <c r="AH3210" s="202">
        <v>1887.34</v>
      </c>
      <c r="AJ3210" s="292"/>
      <c r="AK3210" s="293"/>
      <c r="AM3210" s="273" t="s">
        <v>10003</v>
      </c>
      <c r="AN3210" s="274">
        <v>160850.88</v>
      </c>
      <c r="AP3210" s="233" t="s">
        <v>44022</v>
      </c>
      <c r="AQ3210" s="234">
        <v>15120</v>
      </c>
      <c r="AS3210" s="211" t="s">
        <v>9392</v>
      </c>
      <c r="AT3210" s="212">
        <v>4100890.14</v>
      </c>
    </row>
    <row r="3211" spans="9:46" x14ac:dyDescent="0.3">
      <c r="I3211" s="227" t="s">
        <v>43699</v>
      </c>
      <c r="J3211" s="227"/>
      <c r="K3211" s="228">
        <v>41173.480000000003</v>
      </c>
      <c r="M3211" s="205" t="s">
        <v>5096</v>
      </c>
      <c r="N3211" s="205"/>
      <c r="O3211" s="206">
        <v>54929.33</v>
      </c>
      <c r="U3211" s="309" t="s">
        <v>52362</v>
      </c>
      <c r="V3211" s="310">
        <v>70.17</v>
      </c>
      <c r="X3211" s="267" t="s">
        <v>57325</v>
      </c>
      <c r="Y3211" s="268">
        <v>600</v>
      </c>
      <c r="AA3211" s="229" t="s">
        <v>42270</v>
      </c>
      <c r="AB3211" s="230">
        <v>125926.15</v>
      </c>
      <c r="AD3211" s="209" t="s">
        <v>17670</v>
      </c>
      <c r="AE3211" s="210">
        <v>281609.49</v>
      </c>
      <c r="AF3211" s="93"/>
      <c r="AG3211" s="201" t="s">
        <v>28657</v>
      </c>
      <c r="AH3211" s="202">
        <v>741.71</v>
      </c>
      <c r="AJ3211" s="292"/>
      <c r="AK3211" s="293"/>
      <c r="AM3211" s="273" t="s">
        <v>10004</v>
      </c>
      <c r="AN3211" s="274">
        <v>2499682.7000000002</v>
      </c>
      <c r="AP3211" s="233" t="s">
        <v>44023</v>
      </c>
      <c r="AQ3211" s="234">
        <v>41173.480000000003</v>
      </c>
      <c r="AS3211" s="211" t="s">
        <v>10818</v>
      </c>
      <c r="AT3211" s="212">
        <v>66946</v>
      </c>
    </row>
    <row r="3212" spans="9:46" x14ac:dyDescent="0.3">
      <c r="I3212" s="227" t="s">
        <v>43700</v>
      </c>
      <c r="J3212" s="227"/>
      <c r="K3212" s="228">
        <v>184000</v>
      </c>
      <c r="M3212" s="205" t="s">
        <v>3604</v>
      </c>
      <c r="N3212" s="205"/>
      <c r="O3212" s="206">
        <v>10835.95</v>
      </c>
      <c r="U3212" s="309" t="s">
        <v>52363</v>
      </c>
      <c r="V3212" s="310">
        <v>212.77</v>
      </c>
      <c r="X3212" s="267" t="s">
        <v>40196</v>
      </c>
      <c r="Y3212" s="268">
        <v>784.29</v>
      </c>
      <c r="AA3212" s="229" t="s">
        <v>44607</v>
      </c>
      <c r="AB3212" s="230">
        <v>1300</v>
      </c>
      <c r="AD3212" s="209" t="s">
        <v>17671</v>
      </c>
      <c r="AE3212" s="210">
        <v>38759.25</v>
      </c>
      <c r="AF3212" s="93"/>
      <c r="AG3212" s="201" t="s">
        <v>28658</v>
      </c>
      <c r="AH3212" s="202">
        <v>139.94999999999999</v>
      </c>
      <c r="AJ3212" s="292"/>
      <c r="AK3212" s="293"/>
      <c r="AM3212" s="273" t="s">
        <v>10005</v>
      </c>
      <c r="AN3212" s="274">
        <v>336995.98</v>
      </c>
      <c r="AP3212" s="233" t="s">
        <v>44024</v>
      </c>
      <c r="AQ3212" s="234">
        <v>184000</v>
      </c>
      <c r="AS3212" s="211" t="s">
        <v>10969</v>
      </c>
      <c r="AT3212" s="212">
        <v>807.62</v>
      </c>
    </row>
    <row r="3213" spans="9:46" x14ac:dyDescent="0.3">
      <c r="I3213" s="227" t="s">
        <v>43703</v>
      </c>
      <c r="J3213" s="227"/>
      <c r="K3213" s="228">
        <v>80940</v>
      </c>
      <c r="M3213" s="205" t="s">
        <v>5042</v>
      </c>
      <c r="N3213" s="205"/>
      <c r="O3213" s="206">
        <v>2398</v>
      </c>
      <c r="U3213" s="309" t="s">
        <v>44832</v>
      </c>
      <c r="V3213" s="310">
        <v>1500</v>
      </c>
      <c r="X3213" s="267" t="s">
        <v>52023</v>
      </c>
      <c r="Y3213" s="268">
        <v>6911.4</v>
      </c>
      <c r="AA3213" s="229" t="s">
        <v>47876</v>
      </c>
      <c r="AB3213" s="230">
        <v>636.4</v>
      </c>
      <c r="AD3213" s="209" t="s">
        <v>17672</v>
      </c>
      <c r="AE3213" s="210">
        <v>5141.16</v>
      </c>
      <c r="AF3213" s="93"/>
      <c r="AG3213" s="201" t="s">
        <v>14333</v>
      </c>
      <c r="AH3213" s="202">
        <v>1771.57</v>
      </c>
      <c r="AJ3213" s="292"/>
      <c r="AK3213" s="293"/>
      <c r="AM3213" s="273" t="s">
        <v>10006</v>
      </c>
      <c r="AN3213" s="274">
        <v>872016.48</v>
      </c>
      <c r="AP3213" s="233" t="s">
        <v>44029</v>
      </c>
      <c r="AQ3213" s="234">
        <v>80940</v>
      </c>
      <c r="AS3213" s="211" t="s">
        <v>11210</v>
      </c>
      <c r="AT3213" s="212">
        <v>31974.7</v>
      </c>
    </row>
    <row r="3214" spans="9:46" x14ac:dyDescent="0.3">
      <c r="I3214" s="227" t="s">
        <v>43704</v>
      </c>
      <c r="J3214" s="227"/>
      <c r="K3214" s="228">
        <v>27900</v>
      </c>
      <c r="M3214" s="205" t="s">
        <v>5098</v>
      </c>
      <c r="N3214" s="205"/>
      <c r="O3214" s="206">
        <v>46166.17</v>
      </c>
      <c r="U3214" s="309" t="s">
        <v>44833</v>
      </c>
      <c r="V3214" s="310">
        <v>3033.24</v>
      </c>
      <c r="X3214" s="267" t="s">
        <v>17897</v>
      </c>
      <c r="Y3214" s="268">
        <v>19551.86</v>
      </c>
      <c r="AA3214" s="229" t="s">
        <v>40182</v>
      </c>
      <c r="AB3214" s="230">
        <v>1500</v>
      </c>
      <c r="AD3214" s="209" t="s">
        <v>17673</v>
      </c>
      <c r="AE3214" s="210">
        <v>31467.21</v>
      </c>
      <c r="AF3214" s="93"/>
      <c r="AG3214" s="201" t="s">
        <v>32862</v>
      </c>
      <c r="AH3214" s="202">
        <v>8070</v>
      </c>
      <c r="AJ3214" s="292"/>
      <c r="AK3214" s="293"/>
      <c r="AM3214" s="273" t="s">
        <v>10007</v>
      </c>
      <c r="AN3214" s="274">
        <v>23051325.84</v>
      </c>
      <c r="AP3214" s="233" t="s">
        <v>44030</v>
      </c>
      <c r="AQ3214" s="234">
        <v>27900</v>
      </c>
      <c r="AS3214" s="211" t="s">
        <v>11661</v>
      </c>
      <c r="AT3214" s="212">
        <v>635070</v>
      </c>
    </row>
    <row r="3215" spans="9:46" x14ac:dyDescent="0.3">
      <c r="I3215" s="227" t="s">
        <v>43707</v>
      </c>
      <c r="J3215" s="227"/>
      <c r="K3215" s="228">
        <v>20192</v>
      </c>
      <c r="M3215" s="205" t="s">
        <v>5176</v>
      </c>
      <c r="N3215" s="205"/>
      <c r="O3215" s="206">
        <v>678.98</v>
      </c>
      <c r="U3215" s="309" t="s">
        <v>64268</v>
      </c>
      <c r="V3215" s="310">
        <v>1132.8800000000001</v>
      </c>
      <c r="X3215" s="267" t="s">
        <v>33298</v>
      </c>
      <c r="Y3215" s="268">
        <v>64407.65</v>
      </c>
      <c r="AA3215" s="229" t="s">
        <v>40183</v>
      </c>
      <c r="AB3215" s="230">
        <v>113.8</v>
      </c>
      <c r="AD3215" s="209" t="s">
        <v>17674</v>
      </c>
      <c r="AE3215" s="210">
        <v>10817.56</v>
      </c>
      <c r="AF3215" s="93"/>
      <c r="AG3215" s="201" t="s">
        <v>28684</v>
      </c>
      <c r="AH3215" s="202">
        <v>8070</v>
      </c>
      <c r="AJ3215" s="292"/>
      <c r="AK3215" s="293"/>
      <c r="AM3215" s="273" t="s">
        <v>10008</v>
      </c>
      <c r="AN3215" s="274">
        <v>778978.58</v>
      </c>
      <c r="AP3215" s="233" t="s">
        <v>44033</v>
      </c>
      <c r="AQ3215" s="234">
        <v>20192</v>
      </c>
      <c r="AS3215" s="211" t="s">
        <v>9987</v>
      </c>
      <c r="AT3215" s="212">
        <v>8616672.9000000004</v>
      </c>
    </row>
    <row r="3216" spans="9:46" x14ac:dyDescent="0.3">
      <c r="I3216" s="227" t="s">
        <v>43708</v>
      </c>
      <c r="J3216" s="227"/>
      <c r="K3216" s="228">
        <v>72000</v>
      </c>
      <c r="M3216" s="205" t="s">
        <v>5103</v>
      </c>
      <c r="N3216" s="205"/>
      <c r="O3216" s="206">
        <v>10201.1</v>
      </c>
      <c r="U3216" s="309" t="s">
        <v>42441</v>
      </c>
      <c r="V3216" s="310">
        <v>5104.01</v>
      </c>
      <c r="X3216" s="267" t="s">
        <v>34777</v>
      </c>
      <c r="Y3216" s="268">
        <v>46355.98</v>
      </c>
      <c r="AA3216" s="229" t="s">
        <v>40184</v>
      </c>
      <c r="AB3216" s="230">
        <v>325.2</v>
      </c>
      <c r="AD3216" s="209" t="s">
        <v>17675</v>
      </c>
      <c r="AE3216" s="210">
        <v>57024.36</v>
      </c>
      <c r="AF3216" s="93"/>
      <c r="AG3216" s="201" t="s">
        <v>14334</v>
      </c>
      <c r="AH3216" s="202">
        <v>18208.5</v>
      </c>
      <c r="AJ3216" s="292"/>
      <c r="AK3216" s="293"/>
      <c r="AM3216" s="273" t="s">
        <v>10009</v>
      </c>
      <c r="AN3216" s="274">
        <v>233068.65</v>
      </c>
      <c r="AP3216" s="233" t="s">
        <v>44034</v>
      </c>
      <c r="AQ3216" s="234">
        <v>72000</v>
      </c>
      <c r="AS3216" s="211" t="s">
        <v>6809</v>
      </c>
      <c r="AT3216" s="212">
        <v>24294</v>
      </c>
    </row>
    <row r="3217" spans="9:46" x14ac:dyDescent="0.3">
      <c r="I3217" s="227" t="s">
        <v>43713</v>
      </c>
      <c r="J3217" s="227"/>
      <c r="K3217" s="228">
        <v>6125.28</v>
      </c>
      <c r="M3217" s="205" t="s">
        <v>5105</v>
      </c>
      <c r="N3217" s="205"/>
      <c r="O3217" s="206">
        <v>3951.18</v>
      </c>
      <c r="U3217" s="309" t="s">
        <v>42442</v>
      </c>
      <c r="V3217" s="310">
        <v>721.54</v>
      </c>
      <c r="X3217" s="267" t="s">
        <v>52024</v>
      </c>
      <c r="Y3217" s="268">
        <v>9634.94</v>
      </c>
      <c r="AA3217" s="229" t="s">
        <v>40185</v>
      </c>
      <c r="AB3217" s="230">
        <v>39319</v>
      </c>
      <c r="AD3217" s="209" t="s">
        <v>17676</v>
      </c>
      <c r="AE3217" s="210">
        <v>195473.38</v>
      </c>
      <c r="AF3217" s="93"/>
      <c r="AG3217" s="201" t="s">
        <v>14335</v>
      </c>
      <c r="AH3217" s="202">
        <v>29856.720000000001</v>
      </c>
      <c r="AJ3217" s="292"/>
      <c r="AK3217" s="293"/>
      <c r="AM3217" s="273" t="s">
        <v>10010</v>
      </c>
      <c r="AN3217" s="274">
        <v>447166.4</v>
      </c>
      <c r="AP3217" s="233" t="s">
        <v>44040</v>
      </c>
      <c r="AQ3217" s="234">
        <v>6125.28</v>
      </c>
      <c r="AS3217" s="211" t="s">
        <v>6987</v>
      </c>
      <c r="AT3217" s="212">
        <v>712</v>
      </c>
    </row>
    <row r="3218" spans="9:46" x14ac:dyDescent="0.3">
      <c r="I3218" s="227" t="s">
        <v>43716</v>
      </c>
      <c r="J3218" s="227"/>
      <c r="K3218" s="228">
        <v>2884</v>
      </c>
      <c r="M3218" s="205" t="s">
        <v>5106</v>
      </c>
      <c r="N3218" s="205"/>
      <c r="O3218" s="206">
        <v>3925.46</v>
      </c>
      <c r="U3218" s="309" t="s">
        <v>42443</v>
      </c>
      <c r="V3218" s="310">
        <v>1257.6400000000001</v>
      </c>
      <c r="X3218" s="267" t="s">
        <v>64110</v>
      </c>
      <c r="Y3218" s="268">
        <v>44418.21</v>
      </c>
      <c r="AA3218" s="229" t="s">
        <v>40186</v>
      </c>
      <c r="AB3218" s="230">
        <v>3000</v>
      </c>
      <c r="AD3218" s="209" t="s">
        <v>17677</v>
      </c>
      <c r="AE3218" s="210">
        <v>934.71</v>
      </c>
      <c r="AF3218" s="93"/>
      <c r="AG3218" s="201" t="s">
        <v>14336</v>
      </c>
      <c r="AH3218" s="202">
        <v>1709.01</v>
      </c>
      <c r="AJ3218" s="292"/>
      <c r="AK3218" s="293"/>
      <c r="AM3218" s="273" t="s">
        <v>10011</v>
      </c>
      <c r="AN3218" s="274">
        <v>78709.47</v>
      </c>
      <c r="AP3218" s="233" t="s">
        <v>44043</v>
      </c>
      <c r="AQ3218" s="234">
        <v>2884</v>
      </c>
      <c r="AS3218" s="211" t="s">
        <v>7978</v>
      </c>
      <c r="AT3218" s="212">
        <v>761</v>
      </c>
    </row>
    <row r="3219" spans="9:46" x14ac:dyDescent="0.3">
      <c r="I3219" s="227" t="s">
        <v>43720</v>
      </c>
      <c r="J3219" s="227"/>
      <c r="K3219" s="228">
        <v>7225</v>
      </c>
      <c r="M3219" s="205" t="s">
        <v>5108</v>
      </c>
      <c r="N3219" s="205"/>
      <c r="O3219" s="206">
        <v>26093.119999999999</v>
      </c>
      <c r="U3219" s="309" t="s">
        <v>42444</v>
      </c>
      <c r="V3219" s="310">
        <v>1754.88</v>
      </c>
      <c r="X3219" s="267" t="s">
        <v>38971</v>
      </c>
      <c r="Y3219" s="268">
        <v>3602.81</v>
      </c>
      <c r="AA3219" s="229" t="s">
        <v>40187</v>
      </c>
      <c r="AB3219" s="230">
        <v>228.29</v>
      </c>
      <c r="AD3219" s="209" t="s">
        <v>17678</v>
      </c>
      <c r="AE3219" s="210">
        <v>3266.14</v>
      </c>
      <c r="AF3219" s="93"/>
      <c r="AG3219" s="201" t="s">
        <v>14337</v>
      </c>
      <c r="AH3219" s="202">
        <v>96601.46</v>
      </c>
      <c r="AJ3219" s="292"/>
      <c r="AK3219" s="293"/>
      <c r="AM3219" s="273" t="s">
        <v>10012</v>
      </c>
      <c r="AN3219" s="274">
        <v>44774.239999999998</v>
      </c>
      <c r="AP3219" s="233" t="s">
        <v>44049</v>
      </c>
      <c r="AQ3219" s="234">
        <v>7225</v>
      </c>
      <c r="AS3219" s="211" t="s">
        <v>8228</v>
      </c>
      <c r="AT3219" s="212">
        <v>610</v>
      </c>
    </row>
    <row r="3220" spans="9:46" x14ac:dyDescent="0.3">
      <c r="I3220" s="227" t="s">
        <v>43722</v>
      </c>
      <c r="J3220" s="227"/>
      <c r="K3220" s="228">
        <v>11113</v>
      </c>
      <c r="M3220" s="205" t="s">
        <v>5109</v>
      </c>
      <c r="N3220" s="205"/>
      <c r="O3220" s="206">
        <v>7718.41</v>
      </c>
      <c r="U3220" s="309" t="s">
        <v>47963</v>
      </c>
      <c r="V3220" s="310">
        <v>14137.5</v>
      </c>
      <c r="X3220" s="267" t="s">
        <v>59532</v>
      </c>
      <c r="Y3220" s="268">
        <v>-6175.51</v>
      </c>
      <c r="AA3220" s="229" t="s">
        <v>40188</v>
      </c>
      <c r="AB3220" s="230">
        <v>650.4</v>
      </c>
      <c r="AD3220" s="209" t="s">
        <v>17679</v>
      </c>
      <c r="AE3220" s="210">
        <v>689316.12</v>
      </c>
      <c r="AF3220" s="93"/>
      <c r="AG3220" s="201" t="s">
        <v>14338</v>
      </c>
      <c r="AH3220" s="202">
        <v>9674.09</v>
      </c>
      <c r="AJ3220" s="292"/>
      <c r="AK3220" s="293"/>
      <c r="AM3220" s="273" t="s">
        <v>10013</v>
      </c>
      <c r="AN3220" s="274">
        <v>16838747.760000002</v>
      </c>
      <c r="AP3220" s="233" t="s">
        <v>44051</v>
      </c>
      <c r="AQ3220" s="234">
        <v>11113</v>
      </c>
      <c r="AS3220" s="211" t="s">
        <v>8583</v>
      </c>
      <c r="AT3220" s="212">
        <v>2915</v>
      </c>
    </row>
    <row r="3221" spans="9:46" x14ac:dyDescent="0.3">
      <c r="I3221" s="227" t="s">
        <v>43724</v>
      </c>
      <c r="J3221" s="227"/>
      <c r="K3221" s="228">
        <v>3184</v>
      </c>
      <c r="M3221" s="205" t="s">
        <v>5180</v>
      </c>
      <c r="N3221" s="205"/>
      <c r="O3221" s="206">
        <v>788</v>
      </c>
      <c r="U3221" s="309" t="s">
        <v>40268</v>
      </c>
      <c r="V3221" s="310">
        <v>25</v>
      </c>
      <c r="X3221" s="267" t="s">
        <v>42281</v>
      </c>
      <c r="Y3221" s="268">
        <v>3445</v>
      </c>
      <c r="AA3221" s="229" t="s">
        <v>44608</v>
      </c>
      <c r="AB3221" s="230">
        <v>41660.15</v>
      </c>
      <c r="AD3221" s="209" t="s">
        <v>13262</v>
      </c>
      <c r="AE3221" s="210">
        <v>4008.45</v>
      </c>
      <c r="AF3221" s="93"/>
      <c r="AG3221" s="201" t="s">
        <v>14339</v>
      </c>
      <c r="AH3221" s="202">
        <v>21657.83</v>
      </c>
      <c r="AJ3221" s="292"/>
      <c r="AK3221" s="293"/>
      <c r="AM3221" s="273" t="s">
        <v>10014</v>
      </c>
      <c r="AN3221" s="274">
        <v>171253.46</v>
      </c>
      <c r="AP3221" s="233" t="s">
        <v>44053</v>
      </c>
      <c r="AQ3221" s="234">
        <v>3184</v>
      </c>
      <c r="AS3221" s="211" t="s">
        <v>9082</v>
      </c>
      <c r="AT3221" s="212">
        <v>3035</v>
      </c>
    </row>
    <row r="3222" spans="9:46" x14ac:dyDescent="0.3">
      <c r="I3222" s="227" t="s">
        <v>43725</v>
      </c>
      <c r="J3222" s="227"/>
      <c r="K3222" s="228">
        <v>1985</v>
      </c>
      <c r="M3222" s="205" t="s">
        <v>5043</v>
      </c>
      <c r="N3222" s="205"/>
      <c r="O3222" s="206">
        <v>6400.64</v>
      </c>
      <c r="U3222" s="309" t="s">
        <v>40269</v>
      </c>
      <c r="V3222" s="310">
        <v>-174.32</v>
      </c>
      <c r="X3222" s="267" t="s">
        <v>42282</v>
      </c>
      <c r="Y3222" s="268">
        <v>361</v>
      </c>
      <c r="AA3222" s="229" t="s">
        <v>44609</v>
      </c>
      <c r="AB3222" s="230">
        <v>3184.85</v>
      </c>
      <c r="AD3222" s="209" t="s">
        <v>17680</v>
      </c>
      <c r="AE3222" s="210">
        <v>2562.3200000000002</v>
      </c>
      <c r="AF3222" s="93"/>
      <c r="AG3222" s="201" t="s">
        <v>14340</v>
      </c>
      <c r="AH3222" s="202">
        <v>2794.95</v>
      </c>
      <c r="AJ3222" s="292"/>
      <c r="AK3222" s="293"/>
      <c r="AM3222" s="273" t="s">
        <v>10015</v>
      </c>
      <c r="AN3222" s="274">
        <v>1828126.05</v>
      </c>
      <c r="AP3222" s="233" t="s">
        <v>44054</v>
      </c>
      <c r="AQ3222" s="234">
        <v>1985</v>
      </c>
      <c r="AS3222" s="211" t="s">
        <v>9393</v>
      </c>
      <c r="AT3222" s="212">
        <v>30632</v>
      </c>
    </row>
    <row r="3223" spans="9:46" x14ac:dyDescent="0.3">
      <c r="I3223" s="227" t="s">
        <v>43736</v>
      </c>
      <c r="J3223" s="227"/>
      <c r="K3223" s="228">
        <v>1415</v>
      </c>
      <c r="M3223" s="205" t="s">
        <v>5110</v>
      </c>
      <c r="N3223" s="205"/>
      <c r="O3223" s="206">
        <v>91621.56</v>
      </c>
      <c r="U3223" s="309" t="s">
        <v>61967</v>
      </c>
      <c r="V3223" s="310">
        <v>1723.37</v>
      </c>
      <c r="X3223" s="267" t="s">
        <v>42283</v>
      </c>
      <c r="Y3223" s="268">
        <v>27.6</v>
      </c>
      <c r="AA3223" s="229" t="s">
        <v>42271</v>
      </c>
      <c r="AB3223" s="230">
        <v>999627.65</v>
      </c>
      <c r="AD3223" s="209" t="s">
        <v>17681</v>
      </c>
      <c r="AE3223" s="210">
        <v>20878.48</v>
      </c>
      <c r="AF3223" s="93"/>
      <c r="AG3223" s="201" t="s">
        <v>14341</v>
      </c>
      <c r="AH3223" s="202">
        <v>1450.07</v>
      </c>
      <c r="AJ3223" s="292"/>
      <c r="AK3223" s="293"/>
      <c r="AM3223" s="273" t="s">
        <v>10016</v>
      </c>
      <c r="AN3223" s="274">
        <v>100564547.56</v>
      </c>
      <c r="AP3223" s="233" t="s">
        <v>44065</v>
      </c>
      <c r="AQ3223" s="234">
        <v>1415</v>
      </c>
      <c r="AS3223" s="211" t="s">
        <v>11166</v>
      </c>
      <c r="AT3223" s="212">
        <v>966</v>
      </c>
    </row>
    <row r="3224" spans="9:46" x14ac:dyDescent="0.3">
      <c r="I3224" s="227" t="s">
        <v>43738</v>
      </c>
      <c r="J3224" s="227"/>
      <c r="K3224" s="228">
        <v>9336</v>
      </c>
      <c r="M3224" s="205" t="s">
        <v>5044</v>
      </c>
      <c r="N3224" s="205"/>
      <c r="O3224" s="206">
        <v>2639</v>
      </c>
      <c r="U3224" s="309" t="s">
        <v>61968</v>
      </c>
      <c r="V3224" s="310">
        <v>7.54</v>
      </c>
      <c r="X3224" s="267" t="s">
        <v>52025</v>
      </c>
      <c r="Y3224" s="268">
        <v>8.19</v>
      </c>
      <c r="AA3224" s="229" t="s">
        <v>42272</v>
      </c>
      <c r="AB3224" s="230">
        <v>76409.78</v>
      </c>
      <c r="AD3224" s="209" t="s">
        <v>17682</v>
      </c>
      <c r="AE3224" s="210">
        <v>2673.6</v>
      </c>
      <c r="AF3224" s="93"/>
      <c r="AG3224" s="201" t="s">
        <v>14342</v>
      </c>
      <c r="AH3224" s="202">
        <v>5595.44</v>
      </c>
      <c r="AJ3224" s="292"/>
      <c r="AK3224" s="293"/>
      <c r="AM3224" s="273" t="s">
        <v>10017</v>
      </c>
      <c r="AN3224" s="274">
        <v>160737.32</v>
      </c>
      <c r="AP3224" s="233" t="s">
        <v>44067</v>
      </c>
      <c r="AQ3224" s="234">
        <v>9336</v>
      </c>
      <c r="AS3224" s="211" t="s">
        <v>11397</v>
      </c>
      <c r="AT3224" s="212">
        <v>1424</v>
      </c>
    </row>
    <row r="3225" spans="9:46" x14ac:dyDescent="0.3">
      <c r="I3225" s="227" t="s">
        <v>43739</v>
      </c>
      <c r="J3225" s="227"/>
      <c r="K3225" s="228">
        <v>5967</v>
      </c>
      <c r="M3225" s="205" t="s">
        <v>5181</v>
      </c>
      <c r="N3225" s="205"/>
      <c r="O3225" s="206">
        <v>1735.24</v>
      </c>
      <c r="U3225" s="309" t="s">
        <v>61969</v>
      </c>
      <c r="V3225" s="310">
        <v>22.74</v>
      </c>
      <c r="X3225" s="267" t="s">
        <v>58485</v>
      </c>
      <c r="Y3225" s="268">
        <v>122</v>
      </c>
      <c r="AA3225" s="229" t="s">
        <v>46778</v>
      </c>
      <c r="AB3225" s="230">
        <v>858.4</v>
      </c>
      <c r="AD3225" s="209" t="s">
        <v>17683</v>
      </c>
      <c r="AE3225" s="210">
        <v>84147.12</v>
      </c>
      <c r="AF3225" s="93"/>
      <c r="AG3225" s="201" t="s">
        <v>14343</v>
      </c>
      <c r="AH3225" s="202">
        <v>128.31</v>
      </c>
      <c r="AJ3225" s="292"/>
      <c r="AK3225" s="293"/>
      <c r="AM3225" s="273" t="s">
        <v>10018</v>
      </c>
      <c r="AN3225" s="274">
        <v>110132.78</v>
      </c>
      <c r="AP3225" s="233" t="s">
        <v>44068</v>
      </c>
      <c r="AQ3225" s="234">
        <v>5967</v>
      </c>
      <c r="AS3225" s="211" t="s">
        <v>9988</v>
      </c>
      <c r="AT3225" s="212">
        <v>65349</v>
      </c>
    </row>
    <row r="3226" spans="9:46" x14ac:dyDescent="0.3">
      <c r="I3226" s="227" t="s">
        <v>43740</v>
      </c>
      <c r="J3226" s="227"/>
      <c r="K3226" s="228">
        <v>20026</v>
      </c>
      <c r="M3226" s="205" t="s">
        <v>5183</v>
      </c>
      <c r="N3226" s="205"/>
      <c r="O3226" s="206">
        <v>2524.39</v>
      </c>
      <c r="U3226" s="309" t="s">
        <v>46893</v>
      </c>
      <c r="V3226" s="310">
        <v>-55.51</v>
      </c>
      <c r="X3226" s="267" t="s">
        <v>59533</v>
      </c>
      <c r="Y3226" s="268">
        <v>-324.08</v>
      </c>
      <c r="AA3226" s="229" t="s">
        <v>17772</v>
      </c>
      <c r="AB3226" s="230">
        <v>36740</v>
      </c>
      <c r="AD3226" s="209" t="s">
        <v>17684</v>
      </c>
      <c r="AE3226" s="210">
        <v>6000</v>
      </c>
      <c r="AF3226" s="93"/>
      <c r="AG3226" s="201" t="s">
        <v>14344</v>
      </c>
      <c r="AH3226" s="202">
        <v>13458.21</v>
      </c>
      <c r="AJ3226" s="292"/>
      <c r="AK3226" s="293"/>
      <c r="AM3226" s="273" t="s">
        <v>10019</v>
      </c>
      <c r="AN3226" s="274">
        <v>136316.03</v>
      </c>
      <c r="AP3226" s="233" t="s">
        <v>44069</v>
      </c>
      <c r="AQ3226" s="234">
        <v>20026</v>
      </c>
      <c r="AS3226" s="211" t="s">
        <v>6810</v>
      </c>
      <c r="AT3226" s="212">
        <v>228249</v>
      </c>
    </row>
    <row r="3227" spans="9:46" x14ac:dyDescent="0.3">
      <c r="I3227" s="227" t="s">
        <v>43741</v>
      </c>
      <c r="J3227" s="227"/>
      <c r="K3227" s="228">
        <v>41200</v>
      </c>
      <c r="M3227" s="205" t="s">
        <v>5185</v>
      </c>
      <c r="N3227" s="205"/>
      <c r="O3227" s="206">
        <v>6059.99</v>
      </c>
      <c r="U3227" s="309" t="s">
        <v>67615</v>
      </c>
      <c r="V3227" s="310">
        <v>3061.83</v>
      </c>
      <c r="X3227" s="267" t="s">
        <v>55930</v>
      </c>
      <c r="Y3227" s="268">
        <v>329867.48</v>
      </c>
      <c r="AA3227" s="229" t="s">
        <v>44610</v>
      </c>
      <c r="AB3227" s="230">
        <v>10866.53</v>
      </c>
      <c r="AD3227" s="209" t="s">
        <v>17685</v>
      </c>
      <c r="AE3227" s="210">
        <v>50598</v>
      </c>
      <c r="AF3227" s="93"/>
      <c r="AG3227" s="201" t="s">
        <v>14345</v>
      </c>
      <c r="AH3227" s="202">
        <v>2432.83</v>
      </c>
      <c r="AJ3227" s="292"/>
      <c r="AK3227" s="293"/>
      <c r="AM3227" s="273" t="s">
        <v>10020</v>
      </c>
      <c r="AN3227" s="274">
        <v>297061.58</v>
      </c>
      <c r="AP3227" s="233" t="s">
        <v>44070</v>
      </c>
      <c r="AQ3227" s="234">
        <v>41200</v>
      </c>
      <c r="AS3227" s="211" t="s">
        <v>6988</v>
      </c>
      <c r="AT3227" s="212">
        <v>1419</v>
      </c>
    </row>
    <row r="3228" spans="9:46" x14ac:dyDescent="0.3">
      <c r="I3228" s="227" t="s">
        <v>43742</v>
      </c>
      <c r="J3228" s="227"/>
      <c r="K3228" s="228">
        <v>14722</v>
      </c>
      <c r="M3228" s="205" t="s">
        <v>5186</v>
      </c>
      <c r="N3228" s="205"/>
      <c r="O3228" s="206">
        <v>630</v>
      </c>
      <c r="U3228" s="309" t="s">
        <v>67616</v>
      </c>
      <c r="V3228" s="310">
        <v>8618</v>
      </c>
      <c r="X3228" s="267" t="s">
        <v>34779</v>
      </c>
      <c r="Y3228" s="268">
        <v>80529.850000000006</v>
      </c>
      <c r="AA3228" s="229" t="s">
        <v>38958</v>
      </c>
      <c r="AB3228" s="230">
        <v>256.60000000000002</v>
      </c>
      <c r="AD3228" s="209" t="s">
        <v>17686</v>
      </c>
      <c r="AE3228" s="210">
        <v>97216.960000000006</v>
      </c>
      <c r="AF3228" s="93"/>
      <c r="AG3228" s="201" t="s">
        <v>14346</v>
      </c>
      <c r="AH3228" s="202">
        <v>18267.93</v>
      </c>
      <c r="AJ3228" s="292"/>
      <c r="AK3228" s="293"/>
      <c r="AM3228" s="273" t="s">
        <v>10021</v>
      </c>
      <c r="AN3228" s="274">
        <v>234692.75</v>
      </c>
      <c r="AP3228" s="233" t="s">
        <v>44071</v>
      </c>
      <c r="AQ3228" s="234">
        <v>14722</v>
      </c>
      <c r="AS3228" s="211" t="s">
        <v>7209</v>
      </c>
      <c r="AT3228" s="212">
        <v>121611</v>
      </c>
    </row>
    <row r="3229" spans="9:46" x14ac:dyDescent="0.3">
      <c r="I3229" s="227" t="s">
        <v>43745</v>
      </c>
      <c r="J3229" s="227"/>
      <c r="K3229" s="228">
        <v>37801</v>
      </c>
      <c r="M3229" s="205" t="s">
        <v>5187</v>
      </c>
      <c r="N3229" s="205"/>
      <c r="O3229" s="206">
        <v>5839.5</v>
      </c>
      <c r="U3229" s="309" t="s">
        <v>67617</v>
      </c>
      <c r="V3229" s="310">
        <v>892.85</v>
      </c>
      <c r="X3229" s="267" t="s">
        <v>34780</v>
      </c>
      <c r="Y3229" s="268">
        <v>131760</v>
      </c>
      <c r="AA3229" s="229" t="s">
        <v>17773</v>
      </c>
      <c r="AB3229" s="230">
        <v>7880</v>
      </c>
      <c r="AD3229" s="209" t="s">
        <v>17687</v>
      </c>
      <c r="AE3229" s="210">
        <v>722.03</v>
      </c>
      <c r="AF3229" s="93"/>
      <c r="AG3229" s="201" t="s">
        <v>14347</v>
      </c>
      <c r="AH3229" s="202">
        <v>20721.75</v>
      </c>
      <c r="AJ3229" s="292"/>
      <c r="AK3229" s="293"/>
      <c r="AM3229" s="273" t="s">
        <v>10024</v>
      </c>
      <c r="AN3229" s="274">
        <v>376027.64</v>
      </c>
      <c r="AP3229" s="233" t="s">
        <v>44074</v>
      </c>
      <c r="AQ3229" s="234">
        <v>37801</v>
      </c>
      <c r="AS3229" s="211" t="s">
        <v>7490</v>
      </c>
      <c r="AT3229" s="212">
        <v>174019</v>
      </c>
    </row>
    <row r="3230" spans="9:46" x14ac:dyDescent="0.3">
      <c r="I3230" s="227" t="s">
        <v>43753</v>
      </c>
      <c r="J3230" s="227"/>
      <c r="K3230" s="228">
        <v>26186.43</v>
      </c>
      <c r="M3230" s="205" t="s">
        <v>5188</v>
      </c>
      <c r="N3230" s="205"/>
      <c r="O3230" s="206">
        <v>2398</v>
      </c>
      <c r="U3230" s="309" t="s">
        <v>67618</v>
      </c>
      <c r="V3230" s="310">
        <v>2497.4299999999998</v>
      </c>
      <c r="X3230" s="267" t="s">
        <v>61327</v>
      </c>
      <c r="Y3230" s="268">
        <v>7236.23</v>
      </c>
      <c r="AA3230" s="229" t="s">
        <v>44611</v>
      </c>
      <c r="AB3230" s="230">
        <v>314000</v>
      </c>
      <c r="AD3230" s="209" t="s">
        <v>13267</v>
      </c>
      <c r="AE3230" s="210">
        <v>141451.23000000001</v>
      </c>
      <c r="AF3230" s="93"/>
      <c r="AG3230" s="201" t="s">
        <v>32863</v>
      </c>
      <c r="AH3230" s="202">
        <v>69531.7</v>
      </c>
      <c r="AJ3230" s="292"/>
      <c r="AK3230" s="293"/>
      <c r="AM3230" s="273" t="s">
        <v>10025</v>
      </c>
      <c r="AN3230" s="274">
        <v>19321.12</v>
      </c>
      <c r="AP3230" s="233" t="s">
        <v>44082</v>
      </c>
      <c r="AQ3230" s="234">
        <v>26186.43</v>
      </c>
      <c r="AS3230" s="211" t="s">
        <v>7652</v>
      </c>
      <c r="AT3230" s="212">
        <v>407646</v>
      </c>
    </row>
    <row r="3231" spans="9:46" x14ac:dyDescent="0.3">
      <c r="I3231" s="227" t="s">
        <v>43754</v>
      </c>
      <c r="J3231" s="227"/>
      <c r="K3231" s="228">
        <v>4128.8900000000003</v>
      </c>
      <c r="M3231" s="205" t="s">
        <v>5189</v>
      </c>
      <c r="N3231" s="205"/>
      <c r="O3231" s="206">
        <v>500</v>
      </c>
      <c r="U3231" s="309" t="s">
        <v>58858</v>
      </c>
      <c r="V3231" s="310">
        <v>41250</v>
      </c>
      <c r="X3231" s="267" t="s">
        <v>55931</v>
      </c>
      <c r="Y3231" s="268">
        <v>108758.92</v>
      </c>
      <c r="AA3231" s="229" t="s">
        <v>17774</v>
      </c>
      <c r="AB3231" s="230">
        <v>28305.200000000001</v>
      </c>
      <c r="AD3231" s="209" t="s">
        <v>13268</v>
      </c>
      <c r="AE3231" s="210">
        <v>237977.08</v>
      </c>
      <c r="AF3231" s="93"/>
      <c r="AG3231" s="201" t="s">
        <v>32864</v>
      </c>
      <c r="AH3231" s="202">
        <v>5319.17</v>
      </c>
      <c r="AJ3231" s="292"/>
      <c r="AK3231" s="293"/>
      <c r="AM3231" s="273" t="s">
        <v>10026</v>
      </c>
      <c r="AN3231" s="274">
        <v>344318.33</v>
      </c>
      <c r="AP3231" s="233" t="s">
        <v>44083</v>
      </c>
      <c r="AQ3231" s="234">
        <v>4128.8900000000003</v>
      </c>
      <c r="AS3231" s="211" t="s">
        <v>7893</v>
      </c>
      <c r="AT3231" s="212">
        <v>25265</v>
      </c>
    </row>
    <row r="3232" spans="9:46" x14ac:dyDescent="0.3">
      <c r="I3232" s="227" t="s">
        <v>43756</v>
      </c>
      <c r="J3232" s="227"/>
      <c r="K3232" s="228">
        <v>17070</v>
      </c>
      <c r="M3232" s="205" t="s">
        <v>5192</v>
      </c>
      <c r="N3232" s="205"/>
      <c r="O3232" s="206">
        <v>3357</v>
      </c>
      <c r="U3232" s="309" t="s">
        <v>67619</v>
      </c>
      <c r="V3232" s="310">
        <v>6128.98</v>
      </c>
      <c r="X3232" s="267" t="s">
        <v>58993</v>
      </c>
      <c r="Y3232" s="268">
        <v>21823.200000000001</v>
      </c>
      <c r="AA3232" s="229" t="s">
        <v>17775</v>
      </c>
      <c r="AB3232" s="230">
        <v>87692.23</v>
      </c>
      <c r="AD3232" s="209" t="s">
        <v>17688</v>
      </c>
      <c r="AE3232" s="210">
        <v>99500.81</v>
      </c>
      <c r="AF3232" s="93"/>
      <c r="AG3232" s="201" t="s">
        <v>32865</v>
      </c>
      <c r="AH3232" s="202">
        <v>13697.74</v>
      </c>
      <c r="AJ3232" s="292"/>
      <c r="AK3232" s="293"/>
      <c r="AM3232" s="273" t="s">
        <v>10027</v>
      </c>
      <c r="AN3232" s="274">
        <v>211823.71</v>
      </c>
      <c r="AP3232" s="233" t="s">
        <v>44085</v>
      </c>
      <c r="AQ3232" s="234">
        <v>17070</v>
      </c>
      <c r="AS3232" s="211" t="s">
        <v>8136</v>
      </c>
      <c r="AT3232" s="212">
        <v>50680</v>
      </c>
    </row>
    <row r="3233" spans="9:46" x14ac:dyDescent="0.3">
      <c r="I3233" s="227" t="s">
        <v>43760</v>
      </c>
      <c r="J3233" s="227"/>
      <c r="K3233" s="228">
        <v>9876</v>
      </c>
      <c r="M3233" s="205" t="s">
        <v>5193</v>
      </c>
      <c r="N3233" s="205"/>
      <c r="O3233" s="206">
        <v>523</v>
      </c>
      <c r="U3233" s="309" t="s">
        <v>67620</v>
      </c>
      <c r="V3233" s="310">
        <v>3948.9</v>
      </c>
      <c r="X3233" s="267" t="s">
        <v>34781</v>
      </c>
      <c r="Y3233" s="268">
        <v>61055.25</v>
      </c>
      <c r="AA3233" s="229" t="s">
        <v>17776</v>
      </c>
      <c r="AB3233" s="230">
        <v>8062.84</v>
      </c>
      <c r="AD3233" s="209" t="s">
        <v>17689</v>
      </c>
      <c r="AE3233" s="210">
        <v>7250.63</v>
      </c>
      <c r="AF3233" s="93"/>
      <c r="AG3233" s="201" t="s">
        <v>32866</v>
      </c>
      <c r="AH3233" s="202">
        <v>40907.54</v>
      </c>
      <c r="AJ3233" s="292"/>
      <c r="AK3233" s="293"/>
      <c r="AM3233" s="273" t="s">
        <v>10028</v>
      </c>
      <c r="AN3233" s="274">
        <v>79664.7</v>
      </c>
      <c r="AP3233" s="233" t="s">
        <v>44089</v>
      </c>
      <c r="AQ3233" s="234">
        <v>9876</v>
      </c>
      <c r="AS3233" s="211" t="s">
        <v>8414</v>
      </c>
      <c r="AT3233" s="212">
        <v>131032</v>
      </c>
    </row>
    <row r="3234" spans="9:46" x14ac:dyDescent="0.3">
      <c r="I3234" s="227" t="s">
        <v>43762</v>
      </c>
      <c r="J3234" s="227"/>
      <c r="K3234" s="228">
        <v>30849</v>
      </c>
      <c r="M3234" s="205" t="s">
        <v>5196</v>
      </c>
      <c r="N3234" s="205"/>
      <c r="O3234" s="206">
        <v>916</v>
      </c>
      <c r="U3234" s="309" t="s">
        <v>67621</v>
      </c>
      <c r="V3234" s="310">
        <v>32475</v>
      </c>
      <c r="X3234" s="267" t="s">
        <v>55932</v>
      </c>
      <c r="Y3234" s="268">
        <v>38216.79</v>
      </c>
      <c r="AA3234" s="229" t="s">
        <v>51975</v>
      </c>
      <c r="AB3234" s="230">
        <v>7038.71</v>
      </c>
      <c r="AD3234" s="209" t="s">
        <v>17690</v>
      </c>
      <c r="AE3234" s="210">
        <v>31050.5</v>
      </c>
      <c r="AF3234" s="93"/>
      <c r="AG3234" s="201" t="s">
        <v>32867</v>
      </c>
      <c r="AH3234" s="202">
        <v>317.95</v>
      </c>
      <c r="AJ3234" s="292"/>
      <c r="AK3234" s="293"/>
      <c r="AM3234" s="273" t="s">
        <v>10029</v>
      </c>
      <c r="AN3234" s="274">
        <v>148736.5</v>
      </c>
      <c r="AP3234" s="233" t="s">
        <v>44091</v>
      </c>
      <c r="AQ3234" s="234">
        <v>30849</v>
      </c>
      <c r="AS3234" s="211" t="s">
        <v>8584</v>
      </c>
      <c r="AT3234" s="212">
        <v>235206</v>
      </c>
    </row>
    <row r="3235" spans="9:46" x14ac:dyDescent="0.3">
      <c r="I3235" s="227" t="s">
        <v>43763</v>
      </c>
      <c r="J3235" s="227"/>
      <c r="K3235" s="228">
        <v>720</v>
      </c>
      <c r="M3235" s="205" t="s">
        <v>5112</v>
      </c>
      <c r="N3235" s="205"/>
      <c r="O3235" s="206">
        <v>31018.37</v>
      </c>
      <c r="U3235" s="309" t="s">
        <v>58243</v>
      </c>
      <c r="V3235" s="310">
        <v>5307</v>
      </c>
      <c r="X3235" s="267" t="s">
        <v>57326</v>
      </c>
      <c r="Y3235" s="268">
        <v>5989.5</v>
      </c>
      <c r="AA3235" s="229" t="s">
        <v>51976</v>
      </c>
      <c r="AB3235" s="230">
        <v>9915.5400000000009</v>
      </c>
      <c r="AD3235" s="209" t="s">
        <v>17691</v>
      </c>
      <c r="AE3235" s="210">
        <v>18850</v>
      </c>
      <c r="AF3235" s="93"/>
      <c r="AG3235" s="201" t="s">
        <v>32868</v>
      </c>
      <c r="AH3235" s="202">
        <v>43510.03</v>
      </c>
      <c r="AJ3235" s="292"/>
      <c r="AK3235" s="293"/>
      <c r="AM3235" s="273" t="s">
        <v>10030</v>
      </c>
      <c r="AN3235" s="274">
        <v>107585.28</v>
      </c>
      <c r="AP3235" s="233" t="s">
        <v>44092</v>
      </c>
      <c r="AQ3235" s="234">
        <v>720</v>
      </c>
      <c r="AS3235" s="211" t="s">
        <v>8794</v>
      </c>
      <c r="AT3235" s="212">
        <v>158527</v>
      </c>
    </row>
    <row r="3236" spans="9:46" x14ac:dyDescent="0.3">
      <c r="I3236" s="227" t="s">
        <v>43765</v>
      </c>
      <c r="J3236" s="227"/>
      <c r="K3236" s="228">
        <v>1341</v>
      </c>
      <c r="M3236" s="205" t="s">
        <v>5197</v>
      </c>
      <c r="N3236" s="205"/>
      <c r="O3236" s="206">
        <v>698</v>
      </c>
      <c r="U3236" s="309" t="s">
        <v>55109</v>
      </c>
      <c r="V3236" s="310">
        <v>28438.53</v>
      </c>
      <c r="X3236" s="267" t="s">
        <v>59534</v>
      </c>
      <c r="Y3236" s="268">
        <v>48.76</v>
      </c>
      <c r="AA3236" s="229" t="s">
        <v>17777</v>
      </c>
      <c r="AB3236" s="230">
        <v>7409.33</v>
      </c>
      <c r="AD3236" s="209" t="s">
        <v>17692</v>
      </c>
      <c r="AE3236" s="210">
        <v>2520</v>
      </c>
      <c r="AF3236" s="93"/>
      <c r="AG3236" s="201" t="s">
        <v>32869</v>
      </c>
      <c r="AH3236" s="202">
        <v>6664.6</v>
      </c>
      <c r="AJ3236" s="292"/>
      <c r="AK3236" s="293"/>
      <c r="AM3236" s="273" t="s">
        <v>10031</v>
      </c>
      <c r="AN3236" s="274">
        <v>102528.82</v>
      </c>
      <c r="AP3236" s="233" t="s">
        <v>44094</v>
      </c>
      <c r="AQ3236" s="234">
        <v>1341</v>
      </c>
      <c r="AS3236" s="211" t="s">
        <v>9083</v>
      </c>
      <c r="AT3236" s="212">
        <v>154060</v>
      </c>
    </row>
    <row r="3237" spans="9:46" x14ac:dyDescent="0.3">
      <c r="I3237" s="227" t="s">
        <v>43773</v>
      </c>
      <c r="J3237" s="227"/>
      <c r="K3237" s="228">
        <v>5053</v>
      </c>
      <c r="M3237" s="205" t="s">
        <v>5198</v>
      </c>
      <c r="N3237" s="205"/>
      <c r="O3237" s="206">
        <v>1776.23</v>
      </c>
      <c r="U3237" s="309" t="s">
        <v>46901</v>
      </c>
      <c r="V3237" s="310">
        <v>21562.47</v>
      </c>
      <c r="X3237" s="267" t="s">
        <v>36140</v>
      </c>
      <c r="Y3237" s="268">
        <v>1496.03</v>
      </c>
      <c r="AA3237" s="229" t="s">
        <v>17778</v>
      </c>
      <c r="AB3237" s="230">
        <v>6754.05</v>
      </c>
      <c r="AD3237" s="209" t="s">
        <v>17693</v>
      </c>
      <c r="AE3237" s="210">
        <v>500000</v>
      </c>
      <c r="AF3237" s="93"/>
      <c r="AG3237" s="201" t="s">
        <v>32870</v>
      </c>
      <c r="AH3237" s="202">
        <v>42226.27</v>
      </c>
      <c r="AJ3237" s="292"/>
      <c r="AK3237" s="293"/>
      <c r="AM3237" s="273" t="s">
        <v>10032</v>
      </c>
      <c r="AN3237" s="274">
        <v>226459.48</v>
      </c>
      <c r="AP3237" s="233" t="s">
        <v>44102</v>
      </c>
      <c r="AQ3237" s="234">
        <v>5053</v>
      </c>
      <c r="AS3237" s="211" t="s">
        <v>9394</v>
      </c>
      <c r="AT3237" s="212">
        <v>854419.77</v>
      </c>
    </row>
    <row r="3238" spans="9:46" x14ac:dyDescent="0.3">
      <c r="I3238" s="227" t="s">
        <v>43776</v>
      </c>
      <c r="J3238" s="227"/>
      <c r="K3238" s="228">
        <v>1557</v>
      </c>
      <c r="M3238" s="205" t="s">
        <v>5199</v>
      </c>
      <c r="N3238" s="205"/>
      <c r="O3238" s="206">
        <v>2660</v>
      </c>
      <c r="U3238" s="309" t="s">
        <v>61973</v>
      </c>
      <c r="V3238" s="310">
        <v>39010.86</v>
      </c>
      <c r="X3238" s="267" t="s">
        <v>34782</v>
      </c>
      <c r="Y3238" s="268">
        <v>20000</v>
      </c>
      <c r="AA3238" s="229" t="s">
        <v>17779</v>
      </c>
      <c r="AB3238" s="230">
        <v>524769.04</v>
      </c>
      <c r="AD3238" s="209" t="s">
        <v>17694</v>
      </c>
      <c r="AE3238" s="210">
        <v>167.5</v>
      </c>
      <c r="AF3238" s="93"/>
      <c r="AG3238" s="201" t="s">
        <v>32871</v>
      </c>
      <c r="AH3238" s="202">
        <v>6664</v>
      </c>
      <c r="AJ3238" s="292"/>
      <c r="AK3238" s="293"/>
      <c r="AM3238" s="273" t="s">
        <v>10033</v>
      </c>
      <c r="AN3238" s="274">
        <v>145684.01</v>
      </c>
      <c r="AP3238" s="233" t="s">
        <v>44105</v>
      </c>
      <c r="AQ3238" s="234">
        <v>1557</v>
      </c>
      <c r="AS3238" s="211" t="s">
        <v>9597</v>
      </c>
      <c r="AT3238" s="212">
        <v>37400</v>
      </c>
    </row>
    <row r="3239" spans="9:46" x14ac:dyDescent="0.3">
      <c r="I3239" s="227" t="s">
        <v>43780</v>
      </c>
      <c r="J3239" s="227"/>
      <c r="K3239" s="228">
        <v>43031</v>
      </c>
      <c r="M3239" s="205" t="s">
        <v>5045</v>
      </c>
      <c r="N3239" s="205"/>
      <c r="O3239" s="206">
        <v>1162.6400000000001</v>
      </c>
      <c r="U3239" s="309" t="s">
        <v>61974</v>
      </c>
      <c r="V3239" s="310">
        <v>5728</v>
      </c>
      <c r="X3239" s="267" t="s">
        <v>40197</v>
      </c>
      <c r="Y3239" s="268">
        <v>685783.22</v>
      </c>
      <c r="AA3239" s="229" t="s">
        <v>47877</v>
      </c>
      <c r="AB3239" s="230">
        <v>11136.92</v>
      </c>
      <c r="AD3239" s="209" t="s">
        <v>17695</v>
      </c>
      <c r="AE3239" s="210">
        <v>125429.66</v>
      </c>
      <c r="AF3239" s="93"/>
      <c r="AG3239" s="201" t="s">
        <v>14348</v>
      </c>
      <c r="AH3239" s="202">
        <v>97356</v>
      </c>
      <c r="AJ3239" s="292"/>
      <c r="AK3239" s="293"/>
      <c r="AM3239" s="273" t="s">
        <v>10034</v>
      </c>
      <c r="AN3239" s="274">
        <v>2902105.57</v>
      </c>
      <c r="AP3239" s="233" t="s">
        <v>44109</v>
      </c>
      <c r="AQ3239" s="234">
        <v>43031</v>
      </c>
      <c r="AS3239" s="211" t="s">
        <v>10970</v>
      </c>
      <c r="AT3239" s="212">
        <v>30863.5</v>
      </c>
    </row>
    <row r="3240" spans="9:46" x14ac:dyDescent="0.3">
      <c r="I3240" s="227" t="s">
        <v>43781</v>
      </c>
      <c r="J3240" s="227"/>
      <c r="K3240" s="228">
        <v>28801</v>
      </c>
      <c r="M3240" s="205" t="s">
        <v>5200</v>
      </c>
      <c r="N3240" s="205"/>
      <c r="O3240" s="206">
        <v>1744</v>
      </c>
      <c r="U3240" s="309" t="s">
        <v>46904</v>
      </c>
      <c r="V3240" s="310">
        <v>3395.12</v>
      </c>
      <c r="X3240" s="267" t="s">
        <v>59535</v>
      </c>
      <c r="Y3240" s="268">
        <v>362.81</v>
      </c>
      <c r="AA3240" s="229" t="s">
        <v>51977</v>
      </c>
      <c r="AB3240" s="230">
        <v>128806.63</v>
      </c>
      <c r="AD3240" s="209" t="s">
        <v>13269</v>
      </c>
      <c r="AE3240" s="210">
        <v>914099.85</v>
      </c>
      <c r="AF3240" s="93"/>
      <c r="AG3240" s="201" t="s">
        <v>14349</v>
      </c>
      <c r="AH3240" s="202">
        <v>29856.720000000001</v>
      </c>
      <c r="AJ3240" s="292"/>
      <c r="AK3240" s="293"/>
      <c r="AM3240" s="273" t="s">
        <v>10035</v>
      </c>
      <c r="AN3240" s="274">
        <v>86101.53</v>
      </c>
      <c r="AP3240" s="233" t="s">
        <v>44110</v>
      </c>
      <c r="AQ3240" s="234">
        <v>28801</v>
      </c>
      <c r="AS3240" s="211" t="s">
        <v>9678</v>
      </c>
      <c r="AT3240" s="212">
        <v>42090.23</v>
      </c>
    </row>
    <row r="3241" spans="9:46" x14ac:dyDescent="0.3">
      <c r="I3241" s="227" t="s">
        <v>43785</v>
      </c>
      <c r="J3241" s="227"/>
      <c r="K3241" s="228">
        <v>2012</v>
      </c>
      <c r="M3241" s="205" t="s">
        <v>5115</v>
      </c>
      <c r="N3241" s="205"/>
      <c r="O3241" s="206">
        <v>63839.33</v>
      </c>
      <c r="U3241" s="309" t="s">
        <v>46905</v>
      </c>
      <c r="V3241" s="310">
        <v>9562.24</v>
      </c>
      <c r="X3241" s="267" t="s">
        <v>58486</v>
      </c>
      <c r="Y3241" s="268">
        <v>137405.41</v>
      </c>
      <c r="AA3241" s="229" t="s">
        <v>17780</v>
      </c>
      <c r="AB3241" s="230">
        <v>2325.5</v>
      </c>
      <c r="AD3241" s="209" t="s">
        <v>17696</v>
      </c>
      <c r="AE3241" s="210">
        <v>199777.39</v>
      </c>
      <c r="AF3241" s="93"/>
      <c r="AG3241" s="201" t="s">
        <v>28735</v>
      </c>
      <c r="AH3241" s="202">
        <v>69531.7</v>
      </c>
      <c r="AJ3241" s="292"/>
      <c r="AK3241" s="293"/>
      <c r="AM3241" s="273" t="s">
        <v>10036</v>
      </c>
      <c r="AN3241" s="274">
        <v>912800.15</v>
      </c>
      <c r="AP3241" s="233" t="s">
        <v>44114</v>
      </c>
      <c r="AQ3241" s="234">
        <v>2012</v>
      </c>
      <c r="AS3241" s="211" t="s">
        <v>9723</v>
      </c>
      <c r="AT3241" s="212">
        <v>96398.68</v>
      </c>
    </row>
    <row r="3242" spans="9:46" x14ac:dyDescent="0.3">
      <c r="I3242" s="227" t="s">
        <v>43790</v>
      </c>
      <c r="J3242" s="227"/>
      <c r="K3242" s="228">
        <v>1544</v>
      </c>
      <c r="M3242" s="205" t="s">
        <v>5116</v>
      </c>
      <c r="N3242" s="205"/>
      <c r="O3242" s="206">
        <v>11267.9</v>
      </c>
      <c r="U3242" s="309" t="s">
        <v>46906</v>
      </c>
      <c r="V3242" s="310">
        <v>6758.88</v>
      </c>
      <c r="X3242" s="267" t="s">
        <v>34783</v>
      </c>
      <c r="Y3242" s="268">
        <v>119367.83</v>
      </c>
      <c r="AA3242" s="229" t="s">
        <v>17781</v>
      </c>
      <c r="AB3242" s="230">
        <v>177.9</v>
      </c>
      <c r="AD3242" s="209" t="s">
        <v>13270</v>
      </c>
      <c r="AE3242" s="210">
        <v>107456.84</v>
      </c>
      <c r="AF3242" s="93"/>
      <c r="AG3242" s="201" t="s">
        <v>14350</v>
      </c>
      <c r="AH3242" s="202">
        <v>1709.01</v>
      </c>
      <c r="AJ3242" s="292"/>
      <c r="AK3242" s="293"/>
      <c r="AM3242" s="273" t="s">
        <v>10037</v>
      </c>
      <c r="AN3242" s="274">
        <v>289993.03999999998</v>
      </c>
      <c r="AP3242" s="233" t="s">
        <v>44119</v>
      </c>
      <c r="AQ3242" s="234">
        <v>1544</v>
      </c>
      <c r="AS3242" s="211" t="s">
        <v>11662</v>
      </c>
      <c r="AT3242" s="212">
        <v>29401.87</v>
      </c>
    </row>
    <row r="3243" spans="9:46" x14ac:dyDescent="0.3">
      <c r="I3243" s="227" t="s">
        <v>43796</v>
      </c>
      <c r="J3243" s="227"/>
      <c r="K3243" s="228">
        <v>1058.3599999999999</v>
      </c>
      <c r="M3243" s="205" t="s">
        <v>5046</v>
      </c>
      <c r="N3243" s="205"/>
      <c r="O3243" s="206">
        <v>21854.61</v>
      </c>
      <c r="U3243" s="309" t="s">
        <v>63137</v>
      </c>
      <c r="V3243" s="310">
        <v>3282.89</v>
      </c>
      <c r="X3243" s="267" t="s">
        <v>34784</v>
      </c>
      <c r="Y3243" s="268">
        <v>376909.03</v>
      </c>
      <c r="AA3243" s="229" t="s">
        <v>17782</v>
      </c>
      <c r="AB3243" s="230">
        <v>504.17</v>
      </c>
      <c r="AD3243" s="209" t="s">
        <v>13271</v>
      </c>
      <c r="AE3243" s="210">
        <v>1757837.79</v>
      </c>
      <c r="AF3243" s="93"/>
      <c r="AG3243" s="201" t="s">
        <v>14351</v>
      </c>
      <c r="AH3243" s="202">
        <v>96601.46</v>
      </c>
      <c r="AJ3243" s="292"/>
      <c r="AK3243" s="293"/>
      <c r="AM3243" s="273" t="s">
        <v>10038</v>
      </c>
      <c r="AN3243" s="274">
        <v>17626.189999999999</v>
      </c>
      <c r="AP3243" s="233" t="s">
        <v>44125</v>
      </c>
      <c r="AQ3243" s="234">
        <v>1058.3599999999999</v>
      </c>
      <c r="AS3243" s="211" t="s">
        <v>9989</v>
      </c>
      <c r="AT3243" s="212">
        <v>2778288.05</v>
      </c>
    </row>
    <row r="3244" spans="9:46" x14ac:dyDescent="0.3">
      <c r="I3244" s="227" t="s">
        <v>43799</v>
      </c>
      <c r="J3244" s="227"/>
      <c r="K3244" s="228">
        <v>2000</v>
      </c>
      <c r="M3244" s="205" t="s">
        <v>5120</v>
      </c>
      <c r="N3244" s="205"/>
      <c r="O3244" s="206">
        <v>25816.5</v>
      </c>
      <c r="U3244" s="309" t="s">
        <v>67622</v>
      </c>
      <c r="V3244" s="310">
        <v>23278.66</v>
      </c>
      <c r="X3244" s="267" t="s">
        <v>34785</v>
      </c>
      <c r="Y3244" s="268">
        <v>109651.87</v>
      </c>
      <c r="AA3244" s="229" t="s">
        <v>51978</v>
      </c>
      <c r="AB3244" s="230">
        <v>5750.76</v>
      </c>
      <c r="AD3244" s="209" t="s">
        <v>17697</v>
      </c>
      <c r="AE3244" s="210">
        <v>437909.35</v>
      </c>
      <c r="AF3244" s="93"/>
      <c r="AG3244" s="201" t="s">
        <v>14352</v>
      </c>
      <c r="AH3244" s="202">
        <v>14993.26</v>
      </c>
      <c r="AJ3244" s="292"/>
      <c r="AK3244" s="293"/>
      <c r="AM3244" s="273" t="s">
        <v>10039</v>
      </c>
      <c r="AN3244" s="274">
        <v>163299.87</v>
      </c>
      <c r="AP3244" s="233" t="s">
        <v>44130</v>
      </c>
      <c r="AQ3244" s="234">
        <v>2000</v>
      </c>
      <c r="AS3244" s="211" t="s">
        <v>6811</v>
      </c>
      <c r="AT3244" s="212">
        <v>10960</v>
      </c>
    </row>
    <row r="3245" spans="9:46" x14ac:dyDescent="0.3">
      <c r="I3245" s="227" t="s">
        <v>43800</v>
      </c>
      <c r="J3245" s="227"/>
      <c r="K3245" s="228">
        <v>394</v>
      </c>
      <c r="M3245" s="205" t="s">
        <v>5047</v>
      </c>
      <c r="N3245" s="205"/>
      <c r="O3245" s="206">
        <v>7668.18</v>
      </c>
      <c r="U3245" s="309" t="s">
        <v>40272</v>
      </c>
      <c r="V3245" s="310">
        <v>23007.96</v>
      </c>
      <c r="X3245" s="267" t="s">
        <v>58846</v>
      </c>
      <c r="Y3245" s="268">
        <v>34000</v>
      </c>
      <c r="AA3245" s="229" t="s">
        <v>51979</v>
      </c>
      <c r="AB3245" s="230">
        <v>55.26</v>
      </c>
      <c r="AD3245" s="209" t="s">
        <v>17698</v>
      </c>
      <c r="AE3245" s="210">
        <v>7000</v>
      </c>
      <c r="AF3245" s="93"/>
      <c r="AG3245" s="201" t="s">
        <v>14353</v>
      </c>
      <c r="AH3245" s="202">
        <v>35355.57</v>
      </c>
      <c r="AJ3245" s="292"/>
      <c r="AK3245" s="293"/>
      <c r="AM3245" s="273" t="s">
        <v>10040</v>
      </c>
      <c r="AN3245" s="274">
        <v>87190.09</v>
      </c>
      <c r="AP3245" s="233" t="s">
        <v>44131</v>
      </c>
      <c r="AQ3245" s="234">
        <v>394</v>
      </c>
      <c r="AS3245" s="211" t="s">
        <v>7491</v>
      </c>
      <c r="AT3245" s="212">
        <v>75644</v>
      </c>
    </row>
    <row r="3246" spans="9:46" x14ac:dyDescent="0.3">
      <c r="I3246" s="227" t="s">
        <v>43807</v>
      </c>
      <c r="J3246" s="227"/>
      <c r="K3246" s="228">
        <v>30000</v>
      </c>
      <c r="M3246" s="205" t="s">
        <v>5048</v>
      </c>
      <c r="N3246" s="205"/>
      <c r="O3246" s="206">
        <v>110701.19</v>
      </c>
      <c r="U3246" s="309" t="s">
        <v>40273</v>
      </c>
      <c r="V3246" s="310">
        <v>1760.44</v>
      </c>
      <c r="X3246" s="267" t="s">
        <v>54981</v>
      </c>
      <c r="Y3246" s="268">
        <v>10345.549999999999</v>
      </c>
      <c r="AA3246" s="229" t="s">
        <v>44612</v>
      </c>
      <c r="AB3246" s="230">
        <v>498.66</v>
      </c>
      <c r="AD3246" s="209" t="s">
        <v>17699</v>
      </c>
      <c r="AE3246" s="210">
        <v>535.51</v>
      </c>
      <c r="AF3246" s="93"/>
      <c r="AG3246" s="201" t="s">
        <v>14354</v>
      </c>
      <c r="AH3246" s="202">
        <v>2794.95</v>
      </c>
      <c r="AJ3246" s="292"/>
      <c r="AK3246" s="293"/>
      <c r="AM3246" s="273" t="s">
        <v>10041</v>
      </c>
      <c r="AN3246" s="274">
        <v>61047.17</v>
      </c>
      <c r="AP3246" s="233" t="s">
        <v>44139</v>
      </c>
      <c r="AQ3246" s="234">
        <v>30000</v>
      </c>
      <c r="AS3246" s="211" t="s">
        <v>7894</v>
      </c>
      <c r="AT3246" s="212">
        <v>4128</v>
      </c>
    </row>
    <row r="3247" spans="9:46" x14ac:dyDescent="0.3">
      <c r="I3247" s="227" t="s">
        <v>43810</v>
      </c>
      <c r="J3247" s="227"/>
      <c r="K3247" s="228">
        <v>14444</v>
      </c>
      <c r="M3247" s="205" t="s">
        <v>5122</v>
      </c>
      <c r="N3247" s="205"/>
      <c r="O3247" s="206">
        <v>40659.089999999997</v>
      </c>
      <c r="U3247" s="309" t="s">
        <v>66621</v>
      </c>
      <c r="V3247" s="310">
        <v>299534.65000000002</v>
      </c>
      <c r="X3247" s="267" t="s">
        <v>64111</v>
      </c>
      <c r="Y3247" s="268">
        <v>288498.69</v>
      </c>
      <c r="AA3247" s="229" t="s">
        <v>38959</v>
      </c>
      <c r="AB3247" s="230">
        <v>85659.199999999997</v>
      </c>
      <c r="AD3247" s="209" t="s">
        <v>17700</v>
      </c>
      <c r="AE3247" s="210">
        <v>1517.6</v>
      </c>
      <c r="AF3247" s="93"/>
      <c r="AG3247" s="201" t="s">
        <v>28739</v>
      </c>
      <c r="AH3247" s="202">
        <v>40907.54</v>
      </c>
      <c r="AJ3247" s="292"/>
      <c r="AK3247" s="293"/>
      <c r="AM3247" s="273" t="s">
        <v>10042</v>
      </c>
      <c r="AN3247" s="274">
        <v>74383.350000000006</v>
      </c>
      <c r="AP3247" s="233" t="s">
        <v>44142</v>
      </c>
      <c r="AQ3247" s="234">
        <v>14444</v>
      </c>
      <c r="AS3247" s="211" t="s">
        <v>8137</v>
      </c>
      <c r="AT3247" s="212">
        <v>5566</v>
      </c>
    </row>
    <row r="3248" spans="9:46" x14ac:dyDescent="0.3">
      <c r="I3248" s="227" t="s">
        <v>43815</v>
      </c>
      <c r="J3248" s="227"/>
      <c r="K3248" s="228">
        <v>18133</v>
      </c>
      <c r="M3248" s="205" t="s">
        <v>5125</v>
      </c>
      <c r="N3248" s="205"/>
      <c r="O3248" s="206">
        <v>807.62</v>
      </c>
      <c r="U3248" s="309" t="s">
        <v>67623</v>
      </c>
      <c r="V3248" s="310">
        <v>0.02</v>
      </c>
      <c r="X3248" s="267" t="s">
        <v>38973</v>
      </c>
      <c r="Y3248" s="268">
        <v>999.78</v>
      </c>
      <c r="AA3248" s="229" t="s">
        <v>40189</v>
      </c>
      <c r="AB3248" s="230">
        <v>6996.8</v>
      </c>
      <c r="AD3248" s="209" t="s">
        <v>17701</v>
      </c>
      <c r="AE3248" s="210">
        <v>21842.89</v>
      </c>
      <c r="AF3248" s="93"/>
      <c r="AG3248" s="201" t="s">
        <v>32872</v>
      </c>
      <c r="AH3248" s="202">
        <v>317.95</v>
      </c>
      <c r="AJ3248" s="292"/>
      <c r="AK3248" s="293"/>
      <c r="AM3248" s="273" t="s">
        <v>10043</v>
      </c>
      <c r="AN3248" s="274">
        <v>326473.61</v>
      </c>
      <c r="AP3248" s="233" t="s">
        <v>44148</v>
      </c>
      <c r="AQ3248" s="234">
        <v>18133</v>
      </c>
      <c r="AS3248" s="211" t="s">
        <v>8415</v>
      </c>
      <c r="AT3248" s="212">
        <v>1272</v>
      </c>
    </row>
    <row r="3249" spans="9:46" x14ac:dyDescent="0.3">
      <c r="I3249" s="227" t="s">
        <v>43821</v>
      </c>
      <c r="J3249" s="227"/>
      <c r="K3249" s="228">
        <v>2003</v>
      </c>
      <c r="M3249" s="205" t="s">
        <v>5126</v>
      </c>
      <c r="N3249" s="205"/>
      <c r="O3249" s="206">
        <v>30863.5</v>
      </c>
      <c r="U3249" s="309" t="s">
        <v>67624</v>
      </c>
      <c r="V3249" s="310">
        <v>-0.06</v>
      </c>
      <c r="X3249" s="267" t="s">
        <v>54982</v>
      </c>
      <c r="Y3249" s="268">
        <v>218251.68</v>
      </c>
      <c r="AA3249" s="229" t="s">
        <v>38960</v>
      </c>
      <c r="AB3249" s="230">
        <v>6695.36</v>
      </c>
      <c r="AD3249" s="209" t="s">
        <v>17702</v>
      </c>
      <c r="AE3249" s="210">
        <v>6306</v>
      </c>
      <c r="AF3249" s="93"/>
      <c r="AG3249" s="201" t="s">
        <v>32873</v>
      </c>
      <c r="AH3249" s="202">
        <v>43510.03</v>
      </c>
      <c r="AJ3249" s="292"/>
      <c r="AK3249" s="293"/>
      <c r="AM3249" s="273" t="s">
        <v>38790</v>
      </c>
      <c r="AN3249" s="274">
        <v>114492.34</v>
      </c>
      <c r="AP3249" s="233" t="s">
        <v>44154</v>
      </c>
      <c r="AQ3249" s="234">
        <v>2003</v>
      </c>
      <c r="AS3249" s="211" t="s">
        <v>8585</v>
      </c>
      <c r="AT3249" s="212">
        <v>6830</v>
      </c>
    </row>
    <row r="3250" spans="9:46" x14ac:dyDescent="0.3">
      <c r="I3250" s="227" t="s">
        <v>43826</v>
      </c>
      <c r="J3250" s="227"/>
      <c r="K3250" s="228">
        <v>2365</v>
      </c>
      <c r="M3250" s="205" t="s">
        <v>3605</v>
      </c>
      <c r="N3250" s="205"/>
      <c r="O3250" s="206">
        <v>33415.35</v>
      </c>
      <c r="U3250" s="309" t="s">
        <v>67625</v>
      </c>
      <c r="V3250" s="310">
        <v>22826.560000000001</v>
      </c>
      <c r="X3250" s="267" t="s">
        <v>58213</v>
      </c>
      <c r="Y3250" s="268">
        <v>155010.97</v>
      </c>
      <c r="AA3250" s="229" t="s">
        <v>38961</v>
      </c>
      <c r="AB3250" s="230">
        <v>20463.84</v>
      </c>
      <c r="AD3250" s="209" t="s">
        <v>17703</v>
      </c>
      <c r="AE3250" s="210">
        <v>998.3</v>
      </c>
      <c r="AF3250" s="93"/>
      <c r="AG3250" s="201" t="s">
        <v>28742</v>
      </c>
      <c r="AH3250" s="202">
        <v>6664.6</v>
      </c>
      <c r="AJ3250" s="292"/>
      <c r="AK3250" s="293"/>
      <c r="AM3250" s="273" t="s">
        <v>10044</v>
      </c>
      <c r="AN3250" s="274">
        <v>4690247.55</v>
      </c>
      <c r="AP3250" s="233" t="s">
        <v>44161</v>
      </c>
      <c r="AQ3250" s="234">
        <v>2365</v>
      </c>
      <c r="AS3250" s="211" t="s">
        <v>8795</v>
      </c>
      <c r="AT3250" s="212">
        <v>273</v>
      </c>
    </row>
    <row r="3251" spans="9:46" x14ac:dyDescent="0.3">
      <c r="I3251" s="227" t="s">
        <v>43829</v>
      </c>
      <c r="J3251" s="227"/>
      <c r="K3251" s="228">
        <v>995</v>
      </c>
      <c r="M3251" s="205" t="s">
        <v>5128</v>
      </c>
      <c r="N3251" s="205"/>
      <c r="O3251" s="206">
        <v>1635.18</v>
      </c>
      <c r="U3251" s="309" t="s">
        <v>20016</v>
      </c>
      <c r="V3251" s="310">
        <v>327679.77</v>
      </c>
      <c r="X3251" s="267" t="s">
        <v>38974</v>
      </c>
      <c r="Y3251" s="268">
        <v>3039.93</v>
      </c>
      <c r="AA3251" s="229" t="s">
        <v>38962</v>
      </c>
      <c r="AB3251" s="230">
        <v>10906.08</v>
      </c>
      <c r="AD3251" s="209" t="s">
        <v>17704</v>
      </c>
      <c r="AE3251" s="210">
        <v>900.7</v>
      </c>
      <c r="AF3251" s="93"/>
      <c r="AG3251" s="201" t="s">
        <v>14355</v>
      </c>
      <c r="AH3251" s="202">
        <v>139582.26999999999</v>
      </c>
      <c r="AJ3251" s="292"/>
      <c r="AK3251" s="293"/>
      <c r="AM3251" s="273" t="s">
        <v>10045</v>
      </c>
      <c r="AN3251" s="274">
        <v>138321.09</v>
      </c>
      <c r="AP3251" s="233" t="s">
        <v>44164</v>
      </c>
      <c r="AQ3251" s="234">
        <v>995</v>
      </c>
      <c r="AS3251" s="211" t="s">
        <v>9084</v>
      </c>
      <c r="AT3251" s="212">
        <v>61651</v>
      </c>
    </row>
    <row r="3252" spans="9:46" x14ac:dyDescent="0.3">
      <c r="I3252" s="227" t="s">
        <v>46430</v>
      </c>
      <c r="J3252" s="227"/>
      <c r="K3252" s="228">
        <v>3189.08</v>
      </c>
      <c r="M3252" s="205" t="s">
        <v>5129</v>
      </c>
      <c r="N3252" s="205"/>
      <c r="O3252" s="206">
        <v>49877.87</v>
      </c>
      <c r="U3252" s="309" t="s">
        <v>20017</v>
      </c>
      <c r="V3252" s="310">
        <v>772370.26</v>
      </c>
      <c r="X3252" s="267" t="s">
        <v>59536</v>
      </c>
      <c r="Y3252" s="268">
        <v>-1909.79</v>
      </c>
      <c r="AA3252" s="229" t="s">
        <v>17784</v>
      </c>
      <c r="AB3252" s="230">
        <v>2055.3000000000002</v>
      </c>
      <c r="AD3252" s="209" t="s">
        <v>17705</v>
      </c>
      <c r="AE3252" s="210">
        <v>18994</v>
      </c>
      <c r="AF3252" s="93"/>
      <c r="AG3252" s="201" t="s">
        <v>28745</v>
      </c>
      <c r="AH3252" s="202">
        <v>6664</v>
      </c>
      <c r="AJ3252" s="292"/>
      <c r="AK3252" s="293"/>
      <c r="AM3252" s="273" t="s">
        <v>10046</v>
      </c>
      <c r="AN3252" s="274">
        <v>57231.46</v>
      </c>
      <c r="AP3252" s="233" t="s">
        <v>46538</v>
      </c>
      <c r="AQ3252" s="234">
        <v>3189.08</v>
      </c>
      <c r="AS3252" s="211" t="s">
        <v>9395</v>
      </c>
      <c r="AT3252" s="212">
        <v>69610</v>
      </c>
    </row>
    <row r="3253" spans="9:46" x14ac:dyDescent="0.3">
      <c r="I3253" s="227" t="s">
        <v>46453</v>
      </c>
      <c r="J3253" s="227"/>
      <c r="K3253" s="228">
        <v>1001</v>
      </c>
      <c r="M3253" s="205" t="s">
        <v>3606</v>
      </c>
      <c r="N3253" s="205"/>
      <c r="O3253" s="206">
        <v>6532.56</v>
      </c>
      <c r="U3253" s="309" t="s">
        <v>33502</v>
      </c>
      <c r="V3253" s="310">
        <v>44660.18</v>
      </c>
      <c r="X3253" s="267" t="s">
        <v>52032</v>
      </c>
      <c r="Y3253" s="268">
        <v>9.33</v>
      </c>
      <c r="AA3253" s="229" t="s">
        <v>17785</v>
      </c>
      <c r="AB3253" s="230">
        <v>786.21</v>
      </c>
      <c r="AD3253" s="209" t="s">
        <v>17706</v>
      </c>
      <c r="AE3253" s="210">
        <v>3165</v>
      </c>
      <c r="AF3253" s="93"/>
      <c r="AG3253" s="201" t="s">
        <v>14356</v>
      </c>
      <c r="AH3253" s="202">
        <v>1450.07</v>
      </c>
      <c r="AJ3253" s="292"/>
      <c r="AK3253" s="293"/>
      <c r="AM3253" s="273" t="s">
        <v>10047</v>
      </c>
      <c r="AN3253" s="274">
        <v>3699882.67</v>
      </c>
      <c r="AP3253" s="233" t="s">
        <v>46566</v>
      </c>
      <c r="AQ3253" s="234">
        <v>1001</v>
      </c>
      <c r="AS3253" s="211" t="s">
        <v>9679</v>
      </c>
      <c r="AT3253" s="212">
        <v>15340.12</v>
      </c>
    </row>
    <row r="3254" spans="9:46" x14ac:dyDescent="0.3">
      <c r="I3254" s="227" t="s">
        <v>46466</v>
      </c>
      <c r="J3254" s="227"/>
      <c r="K3254" s="228">
        <v>3502.64</v>
      </c>
      <c r="M3254" s="205" t="s">
        <v>5210</v>
      </c>
      <c r="N3254" s="205"/>
      <c r="O3254" s="206">
        <v>1177</v>
      </c>
      <c r="U3254" s="309" t="s">
        <v>57424</v>
      </c>
      <c r="V3254" s="310">
        <v>166317.56</v>
      </c>
      <c r="X3254" s="267" t="s">
        <v>47880</v>
      </c>
      <c r="Y3254" s="268">
        <v>471.32</v>
      </c>
      <c r="AA3254" s="229" t="s">
        <v>38963</v>
      </c>
      <c r="AB3254" s="230">
        <v>38356.86</v>
      </c>
      <c r="AD3254" s="209" t="s">
        <v>17707</v>
      </c>
      <c r="AE3254" s="210">
        <v>5050</v>
      </c>
      <c r="AF3254" s="93"/>
      <c r="AG3254" s="201" t="s">
        <v>14357</v>
      </c>
      <c r="AH3254" s="202">
        <v>5595.44</v>
      </c>
      <c r="AJ3254" s="292"/>
      <c r="AK3254" s="293"/>
      <c r="AM3254" s="273" t="s">
        <v>10048</v>
      </c>
      <c r="AN3254" s="274">
        <v>70144.44</v>
      </c>
      <c r="AP3254" s="233" t="s">
        <v>46579</v>
      </c>
      <c r="AQ3254" s="234">
        <v>3502.64</v>
      </c>
      <c r="AS3254" s="211" t="s">
        <v>9724</v>
      </c>
      <c r="AT3254" s="212">
        <v>3628.67</v>
      </c>
    </row>
    <row r="3255" spans="9:46" x14ac:dyDescent="0.3">
      <c r="I3255" s="227" t="s">
        <v>46480</v>
      </c>
      <c r="J3255" s="227"/>
      <c r="K3255" s="228">
        <v>315164.89</v>
      </c>
      <c r="M3255" s="205" t="s">
        <v>5133</v>
      </c>
      <c r="N3255" s="205"/>
      <c r="O3255" s="206">
        <v>5137.84</v>
      </c>
      <c r="U3255" s="309" t="s">
        <v>56087</v>
      </c>
      <c r="V3255" s="310">
        <v>2281</v>
      </c>
      <c r="X3255" s="267" t="s">
        <v>59537</v>
      </c>
      <c r="Y3255" s="268">
        <v>-28.5</v>
      </c>
      <c r="AA3255" s="229" t="s">
        <v>38964</v>
      </c>
      <c r="AB3255" s="230">
        <v>2301.25</v>
      </c>
      <c r="AD3255" s="209" t="s">
        <v>17708</v>
      </c>
      <c r="AE3255" s="210">
        <v>10098.4</v>
      </c>
      <c r="AF3255" s="93"/>
      <c r="AG3255" s="201" t="s">
        <v>14358</v>
      </c>
      <c r="AH3255" s="202">
        <v>128.31</v>
      </c>
      <c r="AJ3255" s="292"/>
      <c r="AK3255" s="293"/>
      <c r="AM3255" s="273" t="s">
        <v>10049</v>
      </c>
      <c r="AN3255" s="274">
        <v>18463191.710000001</v>
      </c>
      <c r="AP3255" s="233" t="s">
        <v>46594</v>
      </c>
      <c r="AQ3255" s="234">
        <v>315164.89</v>
      </c>
      <c r="AS3255" s="211" t="s">
        <v>11663</v>
      </c>
      <c r="AT3255" s="212">
        <v>7673.12</v>
      </c>
    </row>
    <row r="3256" spans="9:46" x14ac:dyDescent="0.3">
      <c r="I3256" s="227" t="s">
        <v>46484</v>
      </c>
      <c r="J3256" s="227"/>
      <c r="K3256" s="228">
        <v>13000</v>
      </c>
      <c r="M3256" s="205" t="s">
        <v>5211</v>
      </c>
      <c r="N3256" s="205"/>
      <c r="O3256" s="206">
        <v>2049</v>
      </c>
      <c r="U3256" s="309" t="s">
        <v>63141</v>
      </c>
      <c r="V3256" s="310">
        <v>-649.88</v>
      </c>
      <c r="X3256" s="267" t="s">
        <v>55933</v>
      </c>
      <c r="Y3256" s="268">
        <v>23127.200000000001</v>
      </c>
      <c r="AA3256" s="229" t="s">
        <v>38965</v>
      </c>
      <c r="AB3256" s="230">
        <v>9038.34</v>
      </c>
      <c r="AD3256" s="209" t="s">
        <v>17709</v>
      </c>
      <c r="AE3256" s="210">
        <v>800</v>
      </c>
      <c r="AF3256" s="93"/>
      <c r="AG3256" s="201" t="s">
        <v>14359</v>
      </c>
      <c r="AH3256" s="202">
        <v>13458.21</v>
      </c>
      <c r="AJ3256" s="292"/>
      <c r="AK3256" s="293"/>
      <c r="AM3256" s="273" t="s">
        <v>10050</v>
      </c>
      <c r="AN3256" s="274">
        <v>449898.64</v>
      </c>
      <c r="AP3256" s="233" t="s">
        <v>46599</v>
      </c>
      <c r="AQ3256" s="234">
        <v>13000</v>
      </c>
      <c r="AS3256" s="211" t="s">
        <v>12008</v>
      </c>
      <c r="AT3256" s="212">
        <v>49121.61</v>
      </c>
    </row>
    <row r="3257" spans="9:46" x14ac:dyDescent="0.3">
      <c r="I3257" s="227" t="s">
        <v>46485</v>
      </c>
      <c r="J3257" s="227"/>
      <c r="K3257" s="228">
        <v>10000</v>
      </c>
      <c r="M3257" s="205" t="s">
        <v>5135</v>
      </c>
      <c r="N3257" s="205"/>
      <c r="O3257" s="206">
        <v>33378.550000000003</v>
      </c>
      <c r="U3257" s="309" t="s">
        <v>61392</v>
      </c>
      <c r="V3257" s="310">
        <v>16593.75</v>
      </c>
      <c r="X3257" s="267" t="s">
        <v>58994</v>
      </c>
      <c r="Y3257" s="268">
        <v>881.8</v>
      </c>
      <c r="AA3257" s="229" t="s">
        <v>40190</v>
      </c>
      <c r="AB3257" s="230">
        <v>4409.12</v>
      </c>
      <c r="AD3257" s="209" t="s">
        <v>17710</v>
      </c>
      <c r="AE3257" s="210">
        <v>1041.5999999999999</v>
      </c>
      <c r="AF3257" s="93"/>
      <c r="AG3257" s="201" t="s">
        <v>14360</v>
      </c>
      <c r="AH3257" s="202">
        <v>41363.08</v>
      </c>
      <c r="AJ3257" s="292"/>
      <c r="AK3257" s="293"/>
      <c r="AM3257" s="273" t="s">
        <v>10051</v>
      </c>
      <c r="AN3257" s="274">
        <v>474806.44</v>
      </c>
      <c r="AP3257" s="233" t="s">
        <v>46600</v>
      </c>
      <c r="AQ3257" s="234">
        <v>10000</v>
      </c>
      <c r="AS3257" s="211" t="s">
        <v>9990</v>
      </c>
      <c r="AT3257" s="212">
        <v>311697.52</v>
      </c>
    </row>
    <row r="3258" spans="9:46" x14ac:dyDescent="0.3">
      <c r="I3258" s="227" t="s">
        <v>46486</v>
      </c>
      <c r="J3258" s="227"/>
      <c r="K3258" s="228">
        <v>78111.11</v>
      </c>
      <c r="M3258" s="205" t="s">
        <v>5213</v>
      </c>
      <c r="N3258" s="205"/>
      <c r="O3258" s="206">
        <v>1702.51</v>
      </c>
      <c r="U3258" s="309" t="s">
        <v>58527</v>
      </c>
      <c r="V3258" s="310">
        <v>3574433.51</v>
      </c>
      <c r="X3258" s="267" t="s">
        <v>55934</v>
      </c>
      <c r="Y3258" s="268">
        <v>1717.22</v>
      </c>
      <c r="AA3258" s="229" t="s">
        <v>17786</v>
      </c>
      <c r="AB3258" s="230">
        <v>584.77</v>
      </c>
      <c r="AD3258" s="209" t="s">
        <v>17711</v>
      </c>
      <c r="AE3258" s="210">
        <v>19140.8</v>
      </c>
      <c r="AF3258" s="93"/>
      <c r="AG3258" s="201" t="s">
        <v>14361</v>
      </c>
      <c r="AH3258" s="202">
        <v>18267.93</v>
      </c>
      <c r="AJ3258" s="292"/>
      <c r="AK3258" s="293"/>
      <c r="AM3258" s="273" t="s">
        <v>10052</v>
      </c>
      <c r="AN3258" s="274">
        <v>9864357.75</v>
      </c>
      <c r="AP3258" s="233" t="s">
        <v>46601</v>
      </c>
      <c r="AQ3258" s="234">
        <v>78111.11</v>
      </c>
      <c r="AS3258" s="211" t="s">
        <v>6812</v>
      </c>
      <c r="AT3258" s="212">
        <v>16500</v>
      </c>
    </row>
    <row r="3259" spans="9:46" x14ac:dyDescent="0.3">
      <c r="I3259" s="227" t="s">
        <v>43495</v>
      </c>
      <c r="J3259" s="227"/>
      <c r="K3259" s="228">
        <v>7800</v>
      </c>
      <c r="M3259" s="205" t="s">
        <v>5214</v>
      </c>
      <c r="N3259" s="205"/>
      <c r="O3259" s="206">
        <v>959</v>
      </c>
      <c r="U3259" s="309" t="s">
        <v>63673</v>
      </c>
      <c r="V3259" s="310">
        <v>17460</v>
      </c>
      <c r="X3259" s="267" t="s">
        <v>55935</v>
      </c>
      <c r="Y3259" s="268">
        <v>5882.18</v>
      </c>
      <c r="AA3259" s="229" t="s">
        <v>51980</v>
      </c>
      <c r="AB3259" s="230">
        <v>39159.35</v>
      </c>
      <c r="AD3259" s="209" t="s">
        <v>17712</v>
      </c>
      <c r="AE3259" s="210">
        <v>1464.31</v>
      </c>
      <c r="AF3259" s="93"/>
      <c r="AG3259" s="201" t="s">
        <v>32874</v>
      </c>
      <c r="AH3259" s="202">
        <v>3516.91</v>
      </c>
      <c r="AJ3259" s="292"/>
      <c r="AK3259" s="293"/>
      <c r="AM3259" s="273" t="s">
        <v>10054</v>
      </c>
      <c r="AN3259" s="274">
        <v>13859017.380000001</v>
      </c>
      <c r="AP3259" s="233" t="s">
        <v>43514</v>
      </c>
      <c r="AQ3259" s="234">
        <v>7800</v>
      </c>
      <c r="AS3259" s="211" t="s">
        <v>6989</v>
      </c>
      <c r="AT3259" s="212">
        <v>99</v>
      </c>
    </row>
    <row r="3260" spans="9:46" x14ac:dyDescent="0.3">
      <c r="I3260" s="227" t="s">
        <v>43497</v>
      </c>
      <c r="J3260" s="227"/>
      <c r="K3260" s="228">
        <v>12600</v>
      </c>
      <c r="M3260" s="205" t="s">
        <v>5136</v>
      </c>
      <c r="N3260" s="205"/>
      <c r="O3260" s="206">
        <v>13722.14</v>
      </c>
      <c r="U3260" s="309" t="s">
        <v>44843</v>
      </c>
      <c r="V3260" s="310">
        <v>910084.8</v>
      </c>
      <c r="X3260" s="267" t="s">
        <v>55936</v>
      </c>
      <c r="Y3260" s="268">
        <v>6055.29</v>
      </c>
      <c r="AA3260" s="229" t="s">
        <v>42273</v>
      </c>
      <c r="AB3260" s="230">
        <v>43012.3</v>
      </c>
      <c r="AD3260" s="209" t="s">
        <v>17713</v>
      </c>
      <c r="AE3260" s="210">
        <v>19527.689999999999</v>
      </c>
      <c r="AF3260" s="93"/>
      <c r="AG3260" s="201" t="s">
        <v>32875</v>
      </c>
      <c r="AH3260" s="202">
        <v>17524.2</v>
      </c>
      <c r="AJ3260" s="292"/>
      <c r="AK3260" s="293"/>
      <c r="AM3260" s="273" t="s">
        <v>10055</v>
      </c>
      <c r="AN3260" s="274">
        <v>2296227.94</v>
      </c>
      <c r="AP3260" s="233" t="s">
        <v>43517</v>
      </c>
      <c r="AQ3260" s="234">
        <v>12600</v>
      </c>
      <c r="AS3260" s="211" t="s">
        <v>7210</v>
      </c>
      <c r="AT3260" s="212">
        <v>1003</v>
      </c>
    </row>
    <row r="3261" spans="9:46" x14ac:dyDescent="0.3">
      <c r="I3261" s="227" t="s">
        <v>43499</v>
      </c>
      <c r="J3261" s="227"/>
      <c r="K3261" s="228">
        <v>1354.5</v>
      </c>
      <c r="M3261" s="205" t="s">
        <v>3607</v>
      </c>
      <c r="N3261" s="205"/>
      <c r="O3261" s="206">
        <v>602.84</v>
      </c>
      <c r="U3261" s="309" t="s">
        <v>20018</v>
      </c>
      <c r="V3261" s="310">
        <v>58219.64</v>
      </c>
      <c r="X3261" s="267" t="s">
        <v>58995</v>
      </c>
      <c r="Y3261" s="268">
        <v>17350</v>
      </c>
      <c r="AA3261" s="229" t="s">
        <v>17787</v>
      </c>
      <c r="AB3261" s="230">
        <v>844192.55</v>
      </c>
      <c r="AD3261" s="209" t="s">
        <v>17714</v>
      </c>
      <c r="AE3261" s="210">
        <v>25570.2</v>
      </c>
      <c r="AF3261" s="93"/>
      <c r="AG3261" s="201" t="s">
        <v>32876</v>
      </c>
      <c r="AH3261" s="202">
        <v>409.13</v>
      </c>
      <c r="AJ3261" s="292"/>
      <c r="AK3261" s="293"/>
      <c r="AM3261" s="273" t="s">
        <v>10056</v>
      </c>
      <c r="AN3261" s="274">
        <v>447519.86</v>
      </c>
      <c r="AP3261" s="233" t="s">
        <v>43520</v>
      </c>
      <c r="AQ3261" s="234">
        <v>1354.5</v>
      </c>
      <c r="AS3261" s="211" t="s">
        <v>7492</v>
      </c>
      <c r="AT3261" s="212">
        <v>30615</v>
      </c>
    </row>
    <row r="3262" spans="9:46" x14ac:dyDescent="0.3">
      <c r="I3262" s="227" t="s">
        <v>43501</v>
      </c>
      <c r="J3262" s="227"/>
      <c r="K3262" s="228">
        <v>3890.4</v>
      </c>
      <c r="M3262" s="205" t="s">
        <v>5217</v>
      </c>
      <c r="N3262" s="205"/>
      <c r="O3262" s="206">
        <v>4271</v>
      </c>
      <c r="U3262" s="309" t="s">
        <v>35002</v>
      </c>
      <c r="V3262" s="310">
        <v>4190.1400000000003</v>
      </c>
      <c r="X3262" s="267" t="s">
        <v>58487</v>
      </c>
      <c r="Y3262" s="268">
        <v>1092.08</v>
      </c>
      <c r="AA3262" s="229" t="s">
        <v>44613</v>
      </c>
      <c r="AB3262" s="230">
        <v>2521.6</v>
      </c>
      <c r="AD3262" s="209" t="s">
        <v>17715</v>
      </c>
      <c r="AE3262" s="210">
        <v>2175</v>
      </c>
      <c r="AF3262" s="93"/>
      <c r="AG3262" s="201" t="s">
        <v>32877</v>
      </c>
      <c r="AH3262" s="202">
        <v>10958.55</v>
      </c>
      <c r="AJ3262" s="292"/>
      <c r="AK3262" s="293"/>
      <c r="AM3262" s="273" t="s">
        <v>10057</v>
      </c>
      <c r="AN3262" s="274">
        <v>4048837.07</v>
      </c>
      <c r="AP3262" s="233" t="s">
        <v>43522</v>
      </c>
      <c r="AQ3262" s="234">
        <v>3890.4</v>
      </c>
      <c r="AS3262" s="211" t="s">
        <v>8229</v>
      </c>
      <c r="AT3262" s="212">
        <v>6730</v>
      </c>
    </row>
    <row r="3263" spans="9:46" x14ac:dyDescent="0.3">
      <c r="I3263" s="227" t="s">
        <v>43502</v>
      </c>
      <c r="J3263" s="227"/>
      <c r="K3263" s="228">
        <v>2400</v>
      </c>
      <c r="M3263" s="205" t="s">
        <v>5138</v>
      </c>
      <c r="N3263" s="205"/>
      <c r="O3263" s="206">
        <v>6565</v>
      </c>
      <c r="U3263" s="309" t="s">
        <v>67626</v>
      </c>
      <c r="V3263" s="310">
        <v>-3687.02</v>
      </c>
      <c r="X3263" s="267" t="s">
        <v>64112</v>
      </c>
      <c r="Y3263" s="268">
        <v>1705.38</v>
      </c>
      <c r="AA3263" s="229" t="s">
        <v>34765</v>
      </c>
      <c r="AB3263" s="230">
        <v>147962.54999999999</v>
      </c>
      <c r="AD3263" s="209" t="s">
        <v>17716</v>
      </c>
      <c r="AE3263" s="210">
        <v>12554.83</v>
      </c>
      <c r="AF3263" s="93"/>
      <c r="AG3263" s="201" t="s">
        <v>32878</v>
      </c>
      <c r="AH3263" s="202">
        <v>6141.21</v>
      </c>
      <c r="AJ3263" s="292"/>
      <c r="AK3263" s="293"/>
      <c r="AM3263" s="273" t="s">
        <v>10058</v>
      </c>
      <c r="AN3263" s="274">
        <v>2819279.08</v>
      </c>
      <c r="AP3263" s="233" t="s">
        <v>43523</v>
      </c>
      <c r="AQ3263" s="234">
        <v>2400</v>
      </c>
      <c r="AS3263" s="211" t="s">
        <v>8416</v>
      </c>
      <c r="AT3263" s="212">
        <v>1813.33</v>
      </c>
    </row>
    <row r="3264" spans="9:46" x14ac:dyDescent="0.3">
      <c r="I3264" s="227" t="s">
        <v>43503</v>
      </c>
      <c r="J3264" s="227"/>
      <c r="K3264" s="228">
        <v>3000</v>
      </c>
      <c r="M3264" s="205" t="s">
        <v>5220</v>
      </c>
      <c r="N3264" s="205"/>
      <c r="O3264" s="206">
        <v>142.91</v>
      </c>
      <c r="U3264" s="309" t="s">
        <v>60394</v>
      </c>
      <c r="V3264" s="310">
        <v>2012977.75</v>
      </c>
      <c r="X3264" s="267" t="s">
        <v>58847</v>
      </c>
      <c r="Y3264" s="268">
        <v>42144.69</v>
      </c>
      <c r="AA3264" s="229" t="s">
        <v>42274</v>
      </c>
      <c r="AB3264" s="230">
        <v>40965.25</v>
      </c>
      <c r="AD3264" s="209" t="s">
        <v>17717</v>
      </c>
      <c r="AE3264" s="210">
        <v>11700</v>
      </c>
      <c r="AF3264" s="93"/>
      <c r="AG3264" s="201" t="s">
        <v>28770</v>
      </c>
      <c r="AH3264" s="202">
        <v>3516.91</v>
      </c>
      <c r="AJ3264" s="292"/>
      <c r="AK3264" s="293"/>
      <c r="AM3264" s="273" t="s">
        <v>10059</v>
      </c>
      <c r="AN3264" s="274">
        <v>257270.06</v>
      </c>
      <c r="AP3264" s="233" t="s">
        <v>43524</v>
      </c>
      <c r="AQ3264" s="234">
        <v>3000</v>
      </c>
      <c r="AS3264" s="211" t="s">
        <v>8586</v>
      </c>
      <c r="AT3264" s="212">
        <v>8360.26</v>
      </c>
    </row>
    <row r="3265" spans="9:46" x14ac:dyDescent="0.3">
      <c r="I3265" s="227" t="s">
        <v>43504</v>
      </c>
      <c r="J3265" s="227"/>
      <c r="K3265" s="228">
        <v>7800</v>
      </c>
      <c r="M3265" s="205" t="s">
        <v>5222</v>
      </c>
      <c r="N3265" s="205"/>
      <c r="O3265" s="206">
        <v>741</v>
      </c>
      <c r="U3265" s="309" t="s">
        <v>33503</v>
      </c>
      <c r="V3265" s="310">
        <v>90366</v>
      </c>
      <c r="X3265" s="267" t="s">
        <v>55937</v>
      </c>
      <c r="Y3265" s="268">
        <v>5920.31</v>
      </c>
      <c r="AA3265" s="229" t="s">
        <v>17788</v>
      </c>
      <c r="AB3265" s="230">
        <v>43992.46</v>
      </c>
      <c r="AD3265" s="209" t="s">
        <v>17718</v>
      </c>
      <c r="AE3265" s="210">
        <v>14862.4</v>
      </c>
      <c r="AF3265" s="93"/>
      <c r="AG3265" s="201" t="s">
        <v>28772</v>
      </c>
      <c r="AH3265" s="202">
        <v>17524.2</v>
      </c>
      <c r="AJ3265" s="292"/>
      <c r="AK3265" s="293"/>
      <c r="AM3265" s="273" t="s">
        <v>42044</v>
      </c>
      <c r="AN3265" s="274">
        <v>369081.76</v>
      </c>
      <c r="AP3265" s="233" t="s">
        <v>43525</v>
      </c>
      <c r="AQ3265" s="234">
        <v>7800</v>
      </c>
      <c r="AS3265" s="211" t="s">
        <v>8796</v>
      </c>
      <c r="AT3265" s="212">
        <v>2000</v>
      </c>
    </row>
    <row r="3266" spans="9:46" x14ac:dyDescent="0.3">
      <c r="I3266" s="227" t="s">
        <v>43511</v>
      </c>
      <c r="J3266" s="227"/>
      <c r="K3266" s="228">
        <v>4936.93</v>
      </c>
      <c r="M3266" s="205" t="s">
        <v>5049</v>
      </c>
      <c r="N3266" s="205"/>
      <c r="O3266" s="206">
        <v>36003.69</v>
      </c>
      <c r="U3266" s="309" t="s">
        <v>59047</v>
      </c>
      <c r="V3266" s="310">
        <v>234185.75</v>
      </c>
      <c r="X3266" s="267" t="s">
        <v>58996</v>
      </c>
      <c r="Y3266" s="268">
        <v>211.64</v>
      </c>
      <c r="AA3266" s="229" t="s">
        <v>36132</v>
      </c>
      <c r="AB3266" s="230">
        <v>18292.57</v>
      </c>
      <c r="AD3266" s="209" t="s">
        <v>17719</v>
      </c>
      <c r="AE3266" s="210">
        <v>2340.2800000000002</v>
      </c>
      <c r="AF3266" s="93"/>
      <c r="AG3266" s="201" t="s">
        <v>28773</v>
      </c>
      <c r="AH3266" s="202">
        <v>409.13</v>
      </c>
      <c r="AJ3266" s="292"/>
      <c r="AK3266" s="293"/>
      <c r="AM3266" s="273" t="s">
        <v>10061</v>
      </c>
      <c r="AN3266" s="274">
        <v>586649.39</v>
      </c>
      <c r="AP3266" s="233" t="s">
        <v>43535</v>
      </c>
      <c r="AQ3266" s="234">
        <v>4936.93</v>
      </c>
      <c r="AS3266" s="211" t="s">
        <v>9085</v>
      </c>
      <c r="AT3266" s="212">
        <v>17058</v>
      </c>
    </row>
    <row r="3267" spans="9:46" x14ac:dyDescent="0.3">
      <c r="I3267" s="227" t="s">
        <v>41184</v>
      </c>
      <c r="J3267" s="227"/>
      <c r="K3267" s="228">
        <v>89349.5</v>
      </c>
      <c r="M3267" s="205" t="s">
        <v>5223</v>
      </c>
      <c r="N3267" s="205"/>
      <c r="O3267" s="206">
        <v>1177</v>
      </c>
      <c r="U3267" s="309" t="s">
        <v>61393</v>
      </c>
      <c r="V3267" s="310">
        <v>37928.35</v>
      </c>
      <c r="X3267" s="267" t="s">
        <v>55938</v>
      </c>
      <c r="Y3267" s="268">
        <v>435.82</v>
      </c>
      <c r="AA3267" s="229" t="s">
        <v>36133</v>
      </c>
      <c r="AB3267" s="230">
        <v>38122.29</v>
      </c>
      <c r="AD3267" s="209" t="s">
        <v>17720</v>
      </c>
      <c r="AE3267" s="210">
        <v>3767.42</v>
      </c>
      <c r="AF3267" s="93"/>
      <c r="AG3267" s="201" t="s">
        <v>28774</v>
      </c>
      <c r="AH3267" s="202">
        <v>10958.55</v>
      </c>
      <c r="AJ3267" s="292"/>
      <c r="AK3267" s="293"/>
      <c r="AM3267" s="273" t="s">
        <v>10064</v>
      </c>
      <c r="AN3267" s="274">
        <v>261104.78</v>
      </c>
      <c r="AP3267" s="233" t="s">
        <v>41725</v>
      </c>
      <c r="AQ3267" s="234">
        <v>89349.5</v>
      </c>
      <c r="AS3267" s="211" t="s">
        <v>9396</v>
      </c>
      <c r="AT3267" s="212">
        <v>23889.24</v>
      </c>
    </row>
    <row r="3268" spans="9:46" x14ac:dyDescent="0.3">
      <c r="I3268" s="227" t="s">
        <v>41185</v>
      </c>
      <c r="J3268" s="227"/>
      <c r="K3268" s="228">
        <v>128163</v>
      </c>
      <c r="M3268" s="205" t="s">
        <v>5050</v>
      </c>
      <c r="N3268" s="205"/>
      <c r="O3268" s="206">
        <v>118961.87</v>
      </c>
      <c r="U3268" s="309" t="s">
        <v>20019</v>
      </c>
      <c r="V3268" s="310">
        <v>596076.34</v>
      </c>
      <c r="X3268" s="267" t="s">
        <v>55939</v>
      </c>
      <c r="Y3268" s="268">
        <v>1502.34</v>
      </c>
      <c r="AA3268" s="229" t="s">
        <v>17789</v>
      </c>
      <c r="AB3268" s="230">
        <v>37.25</v>
      </c>
      <c r="AD3268" s="209" t="s">
        <v>17721</v>
      </c>
      <c r="AE3268" s="210">
        <v>7008</v>
      </c>
      <c r="AF3268" s="93"/>
      <c r="AG3268" s="201" t="s">
        <v>28775</v>
      </c>
      <c r="AH3268" s="202">
        <v>6141.21</v>
      </c>
      <c r="AJ3268" s="292"/>
      <c r="AK3268" s="293"/>
      <c r="AM3268" s="273" t="s">
        <v>10066</v>
      </c>
      <c r="AN3268" s="274">
        <v>575872.67000000004</v>
      </c>
      <c r="AP3268" s="233" t="s">
        <v>41726</v>
      </c>
      <c r="AQ3268" s="234">
        <v>128163</v>
      </c>
      <c r="AS3268" s="211" t="s">
        <v>11167</v>
      </c>
      <c r="AT3268" s="212">
        <v>8834.17</v>
      </c>
    </row>
    <row r="3269" spans="9:46" x14ac:dyDescent="0.3">
      <c r="I3269" s="227" t="s">
        <v>41186</v>
      </c>
      <c r="J3269" s="227"/>
      <c r="K3269" s="228">
        <v>1680684.99</v>
      </c>
      <c r="M3269" s="205" t="s">
        <v>5051</v>
      </c>
      <c r="N3269" s="205"/>
      <c r="O3269" s="206">
        <v>600</v>
      </c>
      <c r="U3269" s="309" t="s">
        <v>20020</v>
      </c>
      <c r="V3269" s="310">
        <v>1656980.74</v>
      </c>
      <c r="X3269" s="267" t="s">
        <v>55940</v>
      </c>
      <c r="Y3269" s="268">
        <v>1525.31</v>
      </c>
      <c r="AA3269" s="229" t="s">
        <v>44614</v>
      </c>
      <c r="AB3269" s="230">
        <v>417.28</v>
      </c>
      <c r="AD3269" s="209" t="s">
        <v>17722</v>
      </c>
      <c r="AE3269" s="210">
        <v>1000</v>
      </c>
      <c r="AF3269" s="93"/>
      <c r="AG3269" s="201" t="s">
        <v>32879</v>
      </c>
      <c r="AH3269" s="202">
        <v>54982</v>
      </c>
      <c r="AJ3269" s="292"/>
      <c r="AK3269" s="293"/>
      <c r="AM3269" s="273" t="s">
        <v>42045</v>
      </c>
      <c r="AN3269" s="274">
        <v>338046.95</v>
      </c>
      <c r="AP3269" s="233" t="s">
        <v>41727</v>
      </c>
      <c r="AQ3269" s="234">
        <v>1680684.99</v>
      </c>
      <c r="AS3269" s="211" t="s">
        <v>9991</v>
      </c>
      <c r="AT3269" s="212">
        <v>116902</v>
      </c>
    </row>
    <row r="3270" spans="9:46" x14ac:dyDescent="0.3">
      <c r="I3270" s="227" t="s">
        <v>41187</v>
      </c>
      <c r="J3270" s="227"/>
      <c r="K3270" s="228">
        <v>50355</v>
      </c>
      <c r="M3270" s="205" t="s">
        <v>5140</v>
      </c>
      <c r="N3270" s="205"/>
      <c r="O3270" s="206">
        <v>1735.85</v>
      </c>
      <c r="U3270" s="309" t="s">
        <v>36270</v>
      </c>
      <c r="V3270" s="310">
        <v>828347.19</v>
      </c>
      <c r="X3270" s="267" t="s">
        <v>64113</v>
      </c>
      <c r="Y3270" s="268">
        <v>224.68</v>
      </c>
      <c r="AA3270" s="229" t="s">
        <v>44615</v>
      </c>
      <c r="AB3270" s="230">
        <v>1125</v>
      </c>
      <c r="AD3270" s="209" t="s">
        <v>17723</v>
      </c>
      <c r="AE3270" s="210">
        <v>1065</v>
      </c>
      <c r="AF3270" s="93"/>
      <c r="AG3270" s="201" t="s">
        <v>28827</v>
      </c>
      <c r="AH3270" s="202">
        <v>54982</v>
      </c>
      <c r="AJ3270" s="292"/>
      <c r="AK3270" s="293"/>
      <c r="AM3270" s="273" t="s">
        <v>44211</v>
      </c>
      <c r="AN3270" s="274">
        <v>151576.38</v>
      </c>
      <c r="AP3270" s="233" t="s">
        <v>41728</v>
      </c>
      <c r="AQ3270" s="234">
        <v>50355</v>
      </c>
      <c r="AS3270" s="211" t="s">
        <v>6813</v>
      </c>
      <c r="AT3270" s="212">
        <v>337436.43</v>
      </c>
    </row>
    <row r="3271" spans="9:46" x14ac:dyDescent="0.3">
      <c r="I3271" s="227" t="s">
        <v>41188</v>
      </c>
      <c r="J3271" s="227"/>
      <c r="K3271" s="228">
        <v>47366</v>
      </c>
      <c r="M3271" s="205" t="s">
        <v>5052</v>
      </c>
      <c r="N3271" s="205"/>
      <c r="O3271" s="206">
        <v>33682.370000000003</v>
      </c>
      <c r="U3271" s="309" t="s">
        <v>52378</v>
      </c>
      <c r="V3271" s="310">
        <v>335063.67999999999</v>
      </c>
      <c r="X3271" s="267" t="s">
        <v>60290</v>
      </c>
      <c r="Y3271" s="268">
        <v>1063.05</v>
      </c>
      <c r="AA3271" s="229" t="s">
        <v>17790</v>
      </c>
      <c r="AB3271" s="230">
        <v>69458.77</v>
      </c>
      <c r="AD3271" s="209" t="s">
        <v>17724</v>
      </c>
      <c r="AE3271" s="210">
        <v>900</v>
      </c>
      <c r="AF3271" s="93"/>
      <c r="AG3271" s="201" t="s">
        <v>14362</v>
      </c>
      <c r="AH3271" s="202">
        <v>41503.54</v>
      </c>
      <c r="AJ3271" s="292"/>
      <c r="AK3271" s="293"/>
      <c r="AM3271" s="273" t="s">
        <v>10068</v>
      </c>
      <c r="AN3271" s="274">
        <v>568226.79</v>
      </c>
      <c r="AP3271" s="233" t="s">
        <v>41729</v>
      </c>
      <c r="AQ3271" s="234">
        <v>47366</v>
      </c>
      <c r="AS3271" s="211" t="s">
        <v>6990</v>
      </c>
      <c r="AT3271" s="212">
        <v>607.5</v>
      </c>
    </row>
    <row r="3272" spans="9:46" x14ac:dyDescent="0.3">
      <c r="I3272" s="227" t="s">
        <v>41189</v>
      </c>
      <c r="J3272" s="227"/>
      <c r="K3272" s="228">
        <v>29403</v>
      </c>
      <c r="M3272" s="205" t="s">
        <v>5141</v>
      </c>
      <c r="N3272" s="205"/>
      <c r="O3272" s="206">
        <v>16437.75</v>
      </c>
      <c r="U3272" s="309" t="s">
        <v>35003</v>
      </c>
      <c r="V3272" s="310">
        <v>2498048.5699999998</v>
      </c>
      <c r="X3272" s="267" t="s">
        <v>58214</v>
      </c>
      <c r="Y3272" s="268">
        <v>3482.81</v>
      </c>
      <c r="AA3272" s="229" t="s">
        <v>36134</v>
      </c>
      <c r="AB3272" s="230">
        <v>3160.8</v>
      </c>
      <c r="AD3272" s="209" t="s">
        <v>17725</v>
      </c>
      <c r="AE3272" s="210">
        <v>13618.04</v>
      </c>
      <c r="AF3272" s="93"/>
      <c r="AG3272" s="201" t="s">
        <v>14363</v>
      </c>
      <c r="AH3272" s="202">
        <v>147244.04999999999</v>
      </c>
      <c r="AJ3272" s="292"/>
      <c r="AK3272" s="293"/>
      <c r="AM3272" s="273" t="s">
        <v>10069</v>
      </c>
      <c r="AN3272" s="274">
        <v>245710.85</v>
      </c>
      <c r="AP3272" s="233" t="s">
        <v>41730</v>
      </c>
      <c r="AQ3272" s="234">
        <v>29403</v>
      </c>
      <c r="AS3272" s="211" t="s">
        <v>7211</v>
      </c>
      <c r="AT3272" s="212">
        <v>15556</v>
      </c>
    </row>
    <row r="3273" spans="9:46" x14ac:dyDescent="0.3">
      <c r="I3273" s="227" t="s">
        <v>41190</v>
      </c>
      <c r="J3273" s="227"/>
      <c r="K3273" s="228">
        <v>344392.5</v>
      </c>
      <c r="M3273" s="205" t="s">
        <v>3673</v>
      </c>
      <c r="N3273" s="205"/>
      <c r="O3273" s="206">
        <v>1432463.97</v>
      </c>
      <c r="U3273" s="309" t="s">
        <v>39136</v>
      </c>
      <c r="V3273" s="310">
        <v>18726.04</v>
      </c>
      <c r="X3273" s="267" t="s">
        <v>54983</v>
      </c>
      <c r="Y3273" s="268">
        <v>3800</v>
      </c>
      <c r="AA3273" s="229" t="s">
        <v>17791</v>
      </c>
      <c r="AB3273" s="230">
        <v>21958.7</v>
      </c>
      <c r="AD3273" s="209" t="s">
        <v>17726</v>
      </c>
      <c r="AE3273" s="210">
        <v>9477</v>
      </c>
      <c r="AF3273" s="93"/>
      <c r="AG3273" s="201" t="s">
        <v>14364</v>
      </c>
      <c r="AH3273" s="202">
        <v>1387004.44</v>
      </c>
      <c r="AJ3273" s="292"/>
      <c r="AK3273" s="293"/>
      <c r="AM3273" s="273" t="s">
        <v>44212</v>
      </c>
      <c r="AN3273" s="274">
        <v>302958.69</v>
      </c>
      <c r="AP3273" s="233" t="s">
        <v>41731</v>
      </c>
      <c r="AQ3273" s="234">
        <v>344392.5</v>
      </c>
      <c r="AS3273" s="211" t="s">
        <v>7493</v>
      </c>
      <c r="AT3273" s="212">
        <v>254578</v>
      </c>
    </row>
    <row r="3274" spans="9:46" x14ac:dyDescent="0.3">
      <c r="I3274" s="227" t="s">
        <v>41191</v>
      </c>
      <c r="J3274" s="227"/>
      <c r="K3274" s="228">
        <v>123580</v>
      </c>
      <c r="M3274" s="205" t="s">
        <v>5053</v>
      </c>
      <c r="N3274" s="205"/>
      <c r="O3274" s="206">
        <v>70261.179999999993</v>
      </c>
      <c r="U3274" s="309" t="s">
        <v>39137</v>
      </c>
      <c r="V3274" s="310">
        <v>19919.580000000002</v>
      </c>
      <c r="X3274" s="267" t="s">
        <v>54984</v>
      </c>
      <c r="Y3274" s="268">
        <v>6700</v>
      </c>
      <c r="AA3274" s="229" t="s">
        <v>33293</v>
      </c>
      <c r="AB3274" s="230">
        <v>448763.09</v>
      </c>
      <c r="AD3274" s="209" t="s">
        <v>17727</v>
      </c>
      <c r="AE3274" s="210">
        <v>1598.43</v>
      </c>
      <c r="AF3274" s="93"/>
      <c r="AG3274" s="201" t="s">
        <v>14365</v>
      </c>
      <c r="AH3274" s="202">
        <v>777349.42</v>
      </c>
      <c r="AJ3274" s="292"/>
      <c r="AK3274" s="293"/>
      <c r="AM3274" s="273" t="s">
        <v>10070</v>
      </c>
      <c r="AN3274" s="274">
        <v>597859.97</v>
      </c>
      <c r="AP3274" s="233" t="s">
        <v>41732</v>
      </c>
      <c r="AQ3274" s="234">
        <v>123580</v>
      </c>
      <c r="AS3274" s="211" t="s">
        <v>7653</v>
      </c>
      <c r="AT3274" s="212">
        <v>633569.48</v>
      </c>
    </row>
    <row r="3275" spans="9:46" x14ac:dyDescent="0.3">
      <c r="I3275" s="227" t="s">
        <v>41192</v>
      </c>
      <c r="J3275" s="227"/>
      <c r="K3275" s="228">
        <v>220671.09</v>
      </c>
      <c r="M3275" s="205" t="s">
        <v>3608</v>
      </c>
      <c r="N3275" s="205"/>
      <c r="O3275" s="206">
        <v>160937.67000000001</v>
      </c>
      <c r="U3275" s="309" t="s">
        <v>35004</v>
      </c>
      <c r="V3275" s="310">
        <v>1385754.64</v>
      </c>
      <c r="X3275" s="267" t="s">
        <v>62575</v>
      </c>
      <c r="Y3275" s="268">
        <v>475</v>
      </c>
      <c r="AA3275" s="229" t="s">
        <v>34766</v>
      </c>
      <c r="AB3275" s="230">
        <v>823882.6</v>
      </c>
      <c r="AD3275" s="209" t="s">
        <v>17728</v>
      </c>
      <c r="AE3275" s="210">
        <v>2031.85</v>
      </c>
      <c r="AF3275" s="93"/>
      <c r="AG3275" s="201" t="s">
        <v>14366</v>
      </c>
      <c r="AH3275" s="202">
        <v>4361.9399999999996</v>
      </c>
      <c r="AJ3275" s="292"/>
      <c r="AK3275" s="293"/>
      <c r="AM3275" s="273" t="s">
        <v>10072</v>
      </c>
      <c r="AN3275" s="274">
        <v>136867.53</v>
      </c>
      <c r="AP3275" s="233" t="s">
        <v>41733</v>
      </c>
      <c r="AQ3275" s="234">
        <v>220671.09</v>
      </c>
      <c r="AS3275" s="211" t="s">
        <v>7895</v>
      </c>
      <c r="AT3275" s="212">
        <v>42774</v>
      </c>
    </row>
    <row r="3276" spans="9:46" x14ac:dyDescent="0.3">
      <c r="I3276" s="227" t="s">
        <v>41193</v>
      </c>
      <c r="J3276" s="227"/>
      <c r="K3276" s="228">
        <v>214977.04</v>
      </c>
      <c r="M3276" s="205" t="s">
        <v>3609</v>
      </c>
      <c r="N3276" s="205"/>
      <c r="O3276" s="206">
        <v>94144.57</v>
      </c>
      <c r="U3276" s="309" t="s">
        <v>61979</v>
      </c>
      <c r="V3276" s="310">
        <v>68534.210000000006</v>
      </c>
      <c r="X3276" s="267" t="s">
        <v>64114</v>
      </c>
      <c r="Y3276" s="268">
        <v>10.01</v>
      </c>
      <c r="AA3276" s="229" t="s">
        <v>44616</v>
      </c>
      <c r="AB3276" s="230">
        <v>20.38</v>
      </c>
      <c r="AD3276" s="209" t="s">
        <v>17729</v>
      </c>
      <c r="AE3276" s="210">
        <v>152.01</v>
      </c>
      <c r="AF3276" s="93"/>
      <c r="AG3276" s="201" t="s">
        <v>14367</v>
      </c>
      <c r="AH3276" s="202">
        <v>128885</v>
      </c>
      <c r="AJ3276" s="292"/>
      <c r="AK3276" s="293"/>
      <c r="AM3276" s="273" t="s">
        <v>10073</v>
      </c>
      <c r="AN3276" s="274">
        <v>641460.97</v>
      </c>
      <c r="AP3276" s="233" t="s">
        <v>41734</v>
      </c>
      <c r="AQ3276" s="234">
        <v>214977.04</v>
      </c>
      <c r="AS3276" s="211" t="s">
        <v>7979</v>
      </c>
      <c r="AT3276" s="212">
        <v>9038.86</v>
      </c>
    </row>
    <row r="3277" spans="9:46" x14ac:dyDescent="0.3">
      <c r="I3277" s="227" t="s">
        <v>41194</v>
      </c>
      <c r="J3277" s="227"/>
      <c r="K3277" s="228">
        <v>116236.01</v>
      </c>
      <c r="M3277" s="205" t="s">
        <v>3610</v>
      </c>
      <c r="N3277" s="205"/>
      <c r="O3277" s="206">
        <v>159830.09</v>
      </c>
      <c r="U3277" s="309" t="s">
        <v>67627</v>
      </c>
      <c r="V3277" s="310">
        <v>223.51</v>
      </c>
      <c r="X3277" s="267" t="s">
        <v>60291</v>
      </c>
      <c r="Y3277" s="268">
        <v>5000</v>
      </c>
      <c r="AA3277" s="229" t="s">
        <v>17793</v>
      </c>
      <c r="AB3277" s="230">
        <v>194255.24</v>
      </c>
      <c r="AD3277" s="209" t="s">
        <v>17730</v>
      </c>
      <c r="AE3277" s="210">
        <v>440.5</v>
      </c>
      <c r="AF3277" s="93"/>
      <c r="AG3277" s="201" t="s">
        <v>14368</v>
      </c>
      <c r="AH3277" s="202">
        <v>6026.91</v>
      </c>
      <c r="AJ3277" s="292"/>
      <c r="AK3277" s="293"/>
      <c r="AM3277" s="273" t="s">
        <v>10077</v>
      </c>
      <c r="AN3277" s="274">
        <v>292218.40999999997</v>
      </c>
      <c r="AP3277" s="233" t="s">
        <v>41735</v>
      </c>
      <c r="AQ3277" s="234">
        <v>116236.01</v>
      </c>
      <c r="AS3277" s="211" t="s">
        <v>8138</v>
      </c>
      <c r="AT3277" s="212">
        <v>88385.72</v>
      </c>
    </row>
    <row r="3278" spans="9:46" x14ac:dyDescent="0.3">
      <c r="I3278" s="227" t="s">
        <v>41195</v>
      </c>
      <c r="J3278" s="227"/>
      <c r="K3278" s="228">
        <v>3229.5</v>
      </c>
      <c r="M3278" s="205" t="s">
        <v>3611</v>
      </c>
      <c r="N3278" s="205"/>
      <c r="O3278" s="206">
        <v>92484.91</v>
      </c>
      <c r="U3278" s="309" t="s">
        <v>63142</v>
      </c>
      <c r="V3278" s="310">
        <v>8771.31</v>
      </c>
      <c r="X3278" s="267" t="s">
        <v>60292</v>
      </c>
      <c r="Y3278" s="268">
        <v>382.5</v>
      </c>
      <c r="AA3278" s="229" t="s">
        <v>34767</v>
      </c>
      <c r="AB3278" s="230">
        <v>242339.73</v>
      </c>
      <c r="AD3278" s="209" t="s">
        <v>17731</v>
      </c>
      <c r="AE3278" s="210">
        <v>5046</v>
      </c>
      <c r="AF3278" s="93"/>
      <c r="AG3278" s="201" t="s">
        <v>14369</v>
      </c>
      <c r="AH3278" s="202">
        <v>180603.6</v>
      </c>
      <c r="AJ3278" s="292"/>
      <c r="AK3278" s="293"/>
      <c r="AM3278" s="273" t="s">
        <v>10079</v>
      </c>
      <c r="AN3278" s="274">
        <v>437053.68</v>
      </c>
      <c r="AP3278" s="233" t="s">
        <v>41736</v>
      </c>
      <c r="AQ3278" s="234">
        <v>3229.5</v>
      </c>
      <c r="AS3278" s="211" t="s">
        <v>8417</v>
      </c>
      <c r="AT3278" s="212">
        <v>157901.79</v>
      </c>
    </row>
    <row r="3279" spans="9:46" x14ac:dyDescent="0.3">
      <c r="I3279" s="227" t="s">
        <v>41196</v>
      </c>
      <c r="J3279" s="227"/>
      <c r="K3279" s="228">
        <v>424848</v>
      </c>
      <c r="M3279" s="205" t="s">
        <v>3612</v>
      </c>
      <c r="N3279" s="205"/>
      <c r="O3279" s="206">
        <v>69942.42</v>
      </c>
      <c r="U3279" s="309" t="s">
        <v>36271</v>
      </c>
      <c r="V3279" s="310">
        <v>40318.93</v>
      </c>
      <c r="X3279" s="267" t="s">
        <v>64115</v>
      </c>
      <c r="Y3279" s="268">
        <v>113.46</v>
      </c>
      <c r="AA3279" s="229" t="s">
        <v>34768</v>
      </c>
      <c r="AB3279" s="230">
        <v>43621.599999999999</v>
      </c>
      <c r="AD3279" s="209" t="s">
        <v>17732</v>
      </c>
      <c r="AE3279" s="210">
        <v>9031.85</v>
      </c>
      <c r="AF3279" s="93"/>
      <c r="AG3279" s="201" t="s">
        <v>14370</v>
      </c>
      <c r="AH3279" s="202">
        <v>480742.59</v>
      </c>
      <c r="AJ3279" s="292"/>
      <c r="AK3279" s="293"/>
      <c r="AM3279" s="273" t="s">
        <v>42046</v>
      </c>
      <c r="AN3279" s="274">
        <v>576297.59</v>
      </c>
      <c r="AP3279" s="233" t="s">
        <v>41737</v>
      </c>
      <c r="AQ3279" s="234">
        <v>424848</v>
      </c>
      <c r="AS3279" s="211" t="s">
        <v>8587</v>
      </c>
      <c r="AT3279" s="212">
        <v>407638</v>
      </c>
    </row>
    <row r="3280" spans="9:46" x14ac:dyDescent="0.3">
      <c r="I3280" s="227" t="s">
        <v>41197</v>
      </c>
      <c r="J3280" s="227"/>
      <c r="K3280" s="228">
        <v>40583</v>
      </c>
      <c r="M3280" s="205" t="s">
        <v>3613</v>
      </c>
      <c r="N3280" s="205"/>
      <c r="O3280" s="206">
        <v>67004.58</v>
      </c>
      <c r="U3280" s="309" t="s">
        <v>67628</v>
      </c>
      <c r="V3280" s="310">
        <v>2776.48</v>
      </c>
      <c r="X3280" s="267" t="s">
        <v>60293</v>
      </c>
      <c r="Y3280" s="268">
        <v>3993.96</v>
      </c>
      <c r="AA3280" s="229" t="s">
        <v>51981</v>
      </c>
      <c r="AB3280" s="230">
        <v>5385.45</v>
      </c>
      <c r="AD3280" s="209" t="s">
        <v>17733</v>
      </c>
      <c r="AE3280" s="210">
        <v>13618.04</v>
      </c>
      <c r="AF3280" s="93"/>
      <c r="AG3280" s="201" t="s">
        <v>14371</v>
      </c>
      <c r="AH3280" s="202">
        <v>469804</v>
      </c>
      <c r="AJ3280" s="292"/>
      <c r="AK3280" s="293"/>
      <c r="AM3280" s="273" t="s">
        <v>44213</v>
      </c>
      <c r="AN3280" s="274">
        <v>46626.92</v>
      </c>
      <c r="AP3280" s="233" t="s">
        <v>41738</v>
      </c>
      <c r="AQ3280" s="234">
        <v>40583</v>
      </c>
      <c r="AS3280" s="211" t="s">
        <v>8797</v>
      </c>
      <c r="AT3280" s="212">
        <v>19337.38</v>
      </c>
    </row>
    <row r="3281" spans="9:46" x14ac:dyDescent="0.3">
      <c r="I3281" s="227" t="s">
        <v>41198</v>
      </c>
      <c r="J3281" s="227"/>
      <c r="K3281" s="228">
        <v>162336</v>
      </c>
      <c r="M3281" s="205" t="s">
        <v>3614</v>
      </c>
      <c r="N3281" s="205"/>
      <c r="O3281" s="206">
        <v>350000</v>
      </c>
      <c r="U3281" s="309" t="s">
        <v>66622</v>
      </c>
      <c r="V3281" s="310">
        <v>1910.91</v>
      </c>
      <c r="X3281" s="267" t="s">
        <v>60294</v>
      </c>
      <c r="Y3281" s="268">
        <v>305.58</v>
      </c>
      <c r="AA3281" s="229" t="s">
        <v>36135</v>
      </c>
      <c r="AB3281" s="230">
        <v>29722.6</v>
      </c>
      <c r="AD3281" s="209" t="s">
        <v>17734</v>
      </c>
      <c r="AE3281" s="210">
        <v>9477</v>
      </c>
      <c r="AF3281" s="93"/>
      <c r="AG3281" s="201" t="s">
        <v>14372</v>
      </c>
      <c r="AH3281" s="202">
        <v>10517.02</v>
      </c>
      <c r="AJ3281" s="292"/>
      <c r="AK3281" s="293"/>
      <c r="AM3281" s="273" t="s">
        <v>44214</v>
      </c>
      <c r="AN3281" s="274">
        <v>529807.76</v>
      </c>
      <c r="AP3281" s="233" t="s">
        <v>41739</v>
      </c>
      <c r="AQ3281" s="234">
        <v>162336</v>
      </c>
      <c r="AS3281" s="211" t="s">
        <v>9086</v>
      </c>
      <c r="AT3281" s="212">
        <v>146789</v>
      </c>
    </row>
    <row r="3282" spans="9:46" x14ac:dyDescent="0.3">
      <c r="I3282" s="227" t="s">
        <v>41199</v>
      </c>
      <c r="J3282" s="227"/>
      <c r="K3282" s="228">
        <v>268938.21999999997</v>
      </c>
      <c r="M3282" s="205" t="s">
        <v>5054</v>
      </c>
      <c r="N3282" s="205"/>
      <c r="O3282" s="206">
        <v>69290.179999999993</v>
      </c>
      <c r="U3282" s="309" t="s">
        <v>20021</v>
      </c>
      <c r="V3282" s="310">
        <v>1757462.72</v>
      </c>
      <c r="X3282" s="267" t="s">
        <v>60295</v>
      </c>
      <c r="Y3282" s="268">
        <v>978.54</v>
      </c>
      <c r="AA3282" s="229" t="s">
        <v>51982</v>
      </c>
      <c r="AB3282" s="230">
        <v>56335.13</v>
      </c>
      <c r="AD3282" s="209" t="s">
        <v>17735</v>
      </c>
      <c r="AE3282" s="210">
        <v>30840.799999999999</v>
      </c>
      <c r="AF3282" s="93"/>
      <c r="AG3282" s="201" t="s">
        <v>14373</v>
      </c>
      <c r="AH3282" s="202">
        <v>3224.66</v>
      </c>
      <c r="AJ3282" s="292"/>
      <c r="AK3282" s="293"/>
      <c r="AM3282" s="273" t="s">
        <v>42047</v>
      </c>
      <c r="AN3282" s="274">
        <v>218027.46</v>
      </c>
      <c r="AP3282" s="233" t="s">
        <v>41740</v>
      </c>
      <c r="AQ3282" s="234">
        <v>268938.21999999997</v>
      </c>
      <c r="AS3282" s="211" t="s">
        <v>9397</v>
      </c>
      <c r="AT3282" s="212">
        <v>1640086.92</v>
      </c>
    </row>
    <row r="3283" spans="9:46" x14ac:dyDescent="0.3">
      <c r="I3283" s="227" t="s">
        <v>41200</v>
      </c>
      <c r="J3283" s="227"/>
      <c r="K3283" s="228">
        <v>5382.5</v>
      </c>
      <c r="M3283" s="205" t="s">
        <v>3615</v>
      </c>
      <c r="N3283" s="205"/>
      <c r="O3283" s="206">
        <v>100792</v>
      </c>
      <c r="U3283" s="309" t="s">
        <v>20022</v>
      </c>
      <c r="V3283" s="310">
        <v>1158527.54</v>
      </c>
      <c r="X3283" s="267" t="s">
        <v>17957</v>
      </c>
      <c r="Y3283" s="268">
        <v>75</v>
      </c>
      <c r="AA3283" s="229" t="s">
        <v>17794</v>
      </c>
      <c r="AB3283" s="230">
        <v>27507.24</v>
      </c>
      <c r="AD3283" s="209" t="s">
        <v>17736</v>
      </c>
      <c r="AE3283" s="210">
        <v>15862.4</v>
      </c>
      <c r="AF3283" s="93"/>
      <c r="AG3283" s="201" t="s">
        <v>14374</v>
      </c>
      <c r="AH3283" s="202">
        <v>2451.65</v>
      </c>
      <c r="AJ3283" s="292"/>
      <c r="AK3283" s="293"/>
      <c r="AP3283" s="233" t="s">
        <v>41741</v>
      </c>
      <c r="AQ3283" s="234">
        <v>5382.5</v>
      </c>
      <c r="AS3283" s="211" t="s">
        <v>10820</v>
      </c>
      <c r="AT3283" s="212">
        <v>5400</v>
      </c>
    </row>
    <row r="3284" spans="9:46" x14ac:dyDescent="0.3">
      <c r="I3284" s="227" t="s">
        <v>41201</v>
      </c>
      <c r="J3284" s="227"/>
      <c r="K3284" s="228">
        <v>44533</v>
      </c>
      <c r="M3284" s="205" t="s">
        <v>5055</v>
      </c>
      <c r="N3284" s="205"/>
      <c r="O3284" s="206">
        <v>110752.44</v>
      </c>
      <c r="U3284" s="309" t="s">
        <v>46912</v>
      </c>
      <c r="V3284" s="310">
        <v>254908.26</v>
      </c>
      <c r="X3284" s="267" t="s">
        <v>17959</v>
      </c>
      <c r="Y3284" s="268">
        <v>739.96</v>
      </c>
      <c r="AA3284" s="229" t="s">
        <v>34769</v>
      </c>
      <c r="AB3284" s="230">
        <v>519690.06</v>
      </c>
      <c r="AD3284" s="209" t="s">
        <v>17737</v>
      </c>
      <c r="AE3284" s="210">
        <v>6090.54</v>
      </c>
      <c r="AF3284" s="93"/>
      <c r="AG3284" s="201" t="s">
        <v>14375</v>
      </c>
      <c r="AH3284" s="202">
        <v>6553.57</v>
      </c>
      <c r="AJ3284" s="292"/>
      <c r="AK3284" s="293"/>
      <c r="AP3284" s="233" t="s">
        <v>41742</v>
      </c>
      <c r="AQ3284" s="234">
        <v>44533</v>
      </c>
      <c r="AS3284" s="211" t="s">
        <v>9680</v>
      </c>
      <c r="AT3284" s="212">
        <v>17153.599999999999</v>
      </c>
    </row>
    <row r="3285" spans="9:46" x14ac:dyDescent="0.3">
      <c r="I3285" s="227" t="s">
        <v>41202</v>
      </c>
      <c r="J3285" s="227"/>
      <c r="K3285" s="228">
        <v>859783</v>
      </c>
      <c r="M3285" s="205" t="s">
        <v>3616</v>
      </c>
      <c r="N3285" s="205"/>
      <c r="O3285" s="206">
        <v>87965.64</v>
      </c>
      <c r="U3285" s="309" t="s">
        <v>63143</v>
      </c>
      <c r="V3285" s="310">
        <v>8157.97</v>
      </c>
      <c r="X3285" s="267" t="s">
        <v>57327</v>
      </c>
      <c r="Y3285" s="268">
        <v>916</v>
      </c>
      <c r="AA3285" s="229" t="s">
        <v>34770</v>
      </c>
      <c r="AB3285" s="230">
        <v>367364.77</v>
      </c>
      <c r="AD3285" s="209" t="s">
        <v>17738</v>
      </c>
      <c r="AE3285" s="210">
        <v>1958.1</v>
      </c>
      <c r="AF3285" s="93"/>
      <c r="AG3285" s="201" t="s">
        <v>14376</v>
      </c>
      <c r="AH3285" s="202">
        <v>139351</v>
      </c>
      <c r="AJ3285" s="292"/>
      <c r="AK3285" s="293"/>
      <c r="AP3285" s="233" t="s">
        <v>41743</v>
      </c>
      <c r="AQ3285" s="234">
        <v>859783</v>
      </c>
      <c r="AS3285" s="211" t="s">
        <v>9725</v>
      </c>
      <c r="AT3285" s="212">
        <v>68217.63</v>
      </c>
    </row>
    <row r="3286" spans="9:46" x14ac:dyDescent="0.3">
      <c r="I3286" s="227" t="s">
        <v>41203</v>
      </c>
      <c r="J3286" s="227"/>
      <c r="K3286" s="228">
        <v>32310</v>
      </c>
      <c r="M3286" s="205" t="s">
        <v>3617</v>
      </c>
      <c r="N3286" s="205"/>
      <c r="O3286" s="206">
        <v>117468.24</v>
      </c>
      <c r="U3286" s="309" t="s">
        <v>42448</v>
      </c>
      <c r="V3286" s="310">
        <v>301234.74</v>
      </c>
      <c r="X3286" s="267" t="s">
        <v>61892</v>
      </c>
      <c r="Y3286" s="268">
        <v>308.66000000000003</v>
      </c>
      <c r="AA3286" s="229" t="s">
        <v>34771</v>
      </c>
      <c r="AB3286" s="230">
        <v>119271.67</v>
      </c>
      <c r="AD3286" s="209" t="s">
        <v>17739</v>
      </c>
      <c r="AE3286" s="210">
        <v>22515.4</v>
      </c>
      <c r="AF3286" s="93"/>
      <c r="AG3286" s="201" t="s">
        <v>14377</v>
      </c>
      <c r="AH3286" s="202">
        <v>247554.06</v>
      </c>
      <c r="AJ3286" s="292"/>
      <c r="AK3286" s="293"/>
      <c r="AP3286" s="233" t="s">
        <v>41744</v>
      </c>
      <c r="AQ3286" s="234">
        <v>32310</v>
      </c>
      <c r="AS3286" s="211" t="s">
        <v>11665</v>
      </c>
      <c r="AT3286" s="212">
        <v>2069840.71</v>
      </c>
    </row>
    <row r="3287" spans="9:46" x14ac:dyDescent="0.3">
      <c r="I3287" s="227" t="s">
        <v>41204</v>
      </c>
      <c r="J3287" s="227"/>
      <c r="K3287" s="228">
        <v>16155</v>
      </c>
      <c r="M3287" s="205" t="s">
        <v>3674</v>
      </c>
      <c r="N3287" s="205"/>
      <c r="O3287" s="206">
        <v>1550873.92</v>
      </c>
      <c r="U3287" s="309" t="s">
        <v>67629</v>
      </c>
      <c r="V3287" s="310">
        <v>97.01</v>
      </c>
      <c r="X3287" s="267" t="s">
        <v>61893</v>
      </c>
      <c r="Y3287" s="268">
        <v>23652.62</v>
      </c>
      <c r="AA3287" s="229" t="s">
        <v>40191</v>
      </c>
      <c r="AB3287" s="230">
        <v>138799.53</v>
      </c>
      <c r="AD3287" s="209" t="s">
        <v>17740</v>
      </c>
      <c r="AE3287" s="210">
        <v>998.3</v>
      </c>
      <c r="AF3287" s="93"/>
      <c r="AG3287" s="201" t="s">
        <v>14378</v>
      </c>
      <c r="AH3287" s="202">
        <v>54024.04</v>
      </c>
      <c r="AJ3287" s="292"/>
      <c r="AK3287" s="293"/>
      <c r="AP3287" s="233" t="s">
        <v>41745</v>
      </c>
      <c r="AQ3287" s="234">
        <v>16155</v>
      </c>
      <c r="AS3287" s="211" t="s">
        <v>9992</v>
      </c>
      <c r="AT3287" s="212">
        <v>5914311.0199999996</v>
      </c>
    </row>
    <row r="3288" spans="9:46" x14ac:dyDescent="0.3">
      <c r="I3288" s="227" t="s">
        <v>41205</v>
      </c>
      <c r="J3288" s="227"/>
      <c r="K3288" s="228">
        <v>1727170.32</v>
      </c>
      <c r="M3288" s="205" t="s">
        <v>4608</v>
      </c>
      <c r="N3288" s="205"/>
      <c r="O3288" s="206">
        <v>11199</v>
      </c>
      <c r="U3288" s="309" t="s">
        <v>67630</v>
      </c>
      <c r="V3288" s="310">
        <v>159.46</v>
      </c>
      <c r="X3288" s="267" t="s">
        <v>46784</v>
      </c>
      <c r="Y3288" s="268">
        <v>5674.5</v>
      </c>
      <c r="AA3288" s="229" t="s">
        <v>40192</v>
      </c>
      <c r="AB3288" s="230">
        <v>95806</v>
      </c>
      <c r="AD3288" s="209" t="s">
        <v>17741</v>
      </c>
      <c r="AE3288" s="210">
        <v>1700</v>
      </c>
      <c r="AF3288" s="93"/>
      <c r="AG3288" s="201" t="s">
        <v>32880</v>
      </c>
      <c r="AH3288" s="202">
        <v>1381061.35</v>
      </c>
      <c r="AJ3288" s="292"/>
      <c r="AK3288" s="293"/>
      <c r="AP3288" s="233" t="s">
        <v>41746</v>
      </c>
      <c r="AQ3288" s="234">
        <v>1727170.32</v>
      </c>
      <c r="AS3288" s="211" t="s">
        <v>6814</v>
      </c>
      <c r="AT3288" s="212">
        <v>125578.99</v>
      </c>
    </row>
    <row r="3289" spans="9:46" x14ac:dyDescent="0.3">
      <c r="I3289" s="227" t="s">
        <v>41206</v>
      </c>
      <c r="J3289" s="227"/>
      <c r="K3289" s="228">
        <v>412544</v>
      </c>
      <c r="M3289" s="205" t="s">
        <v>3618</v>
      </c>
      <c r="N3289" s="205"/>
      <c r="O3289" s="206">
        <v>62479.97</v>
      </c>
      <c r="U3289" s="309" t="s">
        <v>61981</v>
      </c>
      <c r="V3289" s="310">
        <v>723.77</v>
      </c>
      <c r="X3289" s="267" t="s">
        <v>48763</v>
      </c>
      <c r="Y3289" s="268">
        <v>78.790000000000006</v>
      </c>
      <c r="AA3289" s="229" t="s">
        <v>38966</v>
      </c>
      <c r="AB3289" s="230">
        <v>32242.720000000001</v>
      </c>
      <c r="AD3289" s="209" t="s">
        <v>17742</v>
      </c>
      <c r="AE3289" s="210">
        <v>62875.71</v>
      </c>
      <c r="AF3289" s="93"/>
      <c r="AG3289" s="201" t="s">
        <v>32881</v>
      </c>
      <c r="AH3289" s="202">
        <v>2448755.65</v>
      </c>
      <c r="AJ3289" s="292"/>
      <c r="AK3289" s="293"/>
      <c r="AP3289" s="233" t="s">
        <v>41747</v>
      </c>
      <c r="AQ3289" s="234">
        <v>412544</v>
      </c>
      <c r="AS3289" s="211" t="s">
        <v>7212</v>
      </c>
      <c r="AT3289" s="212">
        <v>1815</v>
      </c>
    </row>
    <row r="3290" spans="9:46" x14ac:dyDescent="0.3">
      <c r="I3290" s="227" t="s">
        <v>41207</v>
      </c>
      <c r="J3290" s="227"/>
      <c r="K3290" s="228">
        <v>28887</v>
      </c>
      <c r="M3290" s="205" t="s">
        <v>4519</v>
      </c>
      <c r="N3290" s="205"/>
      <c r="O3290" s="206">
        <v>15999.21</v>
      </c>
      <c r="U3290" s="309" t="s">
        <v>66623</v>
      </c>
      <c r="V3290" s="310">
        <v>5676.82</v>
      </c>
      <c r="X3290" s="267" t="s">
        <v>61328</v>
      </c>
      <c r="Y3290" s="268">
        <v>82</v>
      </c>
      <c r="AA3290" s="229" t="s">
        <v>42275</v>
      </c>
      <c r="AB3290" s="230">
        <v>29920</v>
      </c>
      <c r="AD3290" s="209" t="s">
        <v>17743</v>
      </c>
      <c r="AE3290" s="210">
        <v>2175</v>
      </c>
      <c r="AF3290" s="93"/>
      <c r="AG3290" s="201" t="s">
        <v>14379</v>
      </c>
      <c r="AH3290" s="202">
        <v>41503.54</v>
      </c>
      <c r="AJ3290" s="292"/>
      <c r="AK3290" s="293"/>
      <c r="AP3290" s="233" t="s">
        <v>41748</v>
      </c>
      <c r="AQ3290" s="234">
        <v>28887</v>
      </c>
      <c r="AS3290" s="211" t="s">
        <v>7494</v>
      </c>
      <c r="AT3290" s="212">
        <v>297629</v>
      </c>
    </row>
    <row r="3291" spans="9:46" x14ac:dyDescent="0.3">
      <c r="I3291" s="227" t="s">
        <v>41208</v>
      </c>
      <c r="J3291" s="227"/>
      <c r="K3291" s="228">
        <v>32880</v>
      </c>
      <c r="M3291" s="205" t="s">
        <v>4521</v>
      </c>
      <c r="N3291" s="205"/>
      <c r="O3291" s="206">
        <v>54259.99</v>
      </c>
      <c r="U3291" s="309" t="s">
        <v>67631</v>
      </c>
      <c r="V3291" s="310">
        <v>47038</v>
      </c>
      <c r="X3291" s="267" t="s">
        <v>52033</v>
      </c>
      <c r="Y3291" s="268">
        <v>227.96</v>
      </c>
      <c r="AA3291" s="229" t="s">
        <v>42276</v>
      </c>
      <c r="AB3291" s="230">
        <v>2288.88</v>
      </c>
      <c r="AD3291" s="209" t="s">
        <v>17744</v>
      </c>
      <c r="AE3291" s="210">
        <v>56546.62</v>
      </c>
      <c r="AF3291" s="93"/>
      <c r="AG3291" s="201" t="s">
        <v>14380</v>
      </c>
      <c r="AH3291" s="202">
        <v>147244.04999999999</v>
      </c>
      <c r="AJ3291" s="292"/>
      <c r="AK3291" s="293"/>
      <c r="AP3291" s="233" t="s">
        <v>41749</v>
      </c>
      <c r="AQ3291" s="234">
        <v>32880</v>
      </c>
      <c r="AS3291" s="211" t="s">
        <v>7896</v>
      </c>
      <c r="AT3291" s="212">
        <v>9285</v>
      </c>
    </row>
    <row r="3292" spans="9:46" x14ac:dyDescent="0.3">
      <c r="I3292" s="227" t="s">
        <v>41209</v>
      </c>
      <c r="J3292" s="227"/>
      <c r="K3292" s="228">
        <v>98269</v>
      </c>
      <c r="M3292" s="205" t="s">
        <v>4609</v>
      </c>
      <c r="N3292" s="205"/>
      <c r="O3292" s="206">
        <v>9666</v>
      </c>
      <c r="U3292" s="309" t="s">
        <v>67632</v>
      </c>
      <c r="V3292" s="310">
        <v>3245.44</v>
      </c>
      <c r="X3292" s="267" t="s">
        <v>52034</v>
      </c>
      <c r="Y3292" s="268">
        <v>54925.86</v>
      </c>
      <c r="AA3292" s="229" t="s">
        <v>42277</v>
      </c>
      <c r="AB3292" s="230">
        <v>5117.1000000000004</v>
      </c>
      <c r="AD3292" s="209" t="s">
        <v>17745</v>
      </c>
      <c r="AE3292" s="210">
        <v>33327.35</v>
      </c>
      <c r="AF3292" s="93"/>
      <c r="AG3292" s="201" t="s">
        <v>14381</v>
      </c>
      <c r="AH3292" s="202">
        <v>1387004.44</v>
      </c>
      <c r="AJ3292" s="292"/>
      <c r="AK3292" s="293"/>
      <c r="AP3292" s="233" t="s">
        <v>41750</v>
      </c>
      <c r="AQ3292" s="234">
        <v>98269</v>
      </c>
      <c r="AS3292" s="211" t="s">
        <v>8139</v>
      </c>
      <c r="AT3292" s="212">
        <v>1291</v>
      </c>
    </row>
    <row r="3293" spans="9:46" x14ac:dyDescent="0.3">
      <c r="I3293" s="227" t="s">
        <v>41210</v>
      </c>
      <c r="J3293" s="227"/>
      <c r="K3293" s="228">
        <v>66679</v>
      </c>
      <c r="M3293" s="205" t="s">
        <v>4523</v>
      </c>
      <c r="N3293" s="205"/>
      <c r="O3293" s="206">
        <v>48968.75</v>
      </c>
      <c r="U3293" s="309" t="s">
        <v>52380</v>
      </c>
      <c r="V3293" s="310">
        <v>640</v>
      </c>
      <c r="X3293" s="267" t="s">
        <v>48765</v>
      </c>
      <c r="Y3293" s="268">
        <v>4201.83</v>
      </c>
      <c r="AA3293" s="229" t="s">
        <v>51983</v>
      </c>
      <c r="AB3293" s="230">
        <v>234.02</v>
      </c>
      <c r="AD3293" s="209" t="s">
        <v>17746</v>
      </c>
      <c r="AE3293" s="210">
        <v>48607.5</v>
      </c>
      <c r="AF3293" s="93"/>
      <c r="AG3293" s="201" t="s">
        <v>14382</v>
      </c>
      <c r="AH3293" s="202">
        <v>777349.42</v>
      </c>
      <c r="AJ3293" s="292"/>
      <c r="AK3293" s="293"/>
      <c r="AP3293" s="233" t="s">
        <v>41751</v>
      </c>
      <c r="AQ3293" s="234">
        <v>66679</v>
      </c>
      <c r="AS3293" s="211" t="s">
        <v>8418</v>
      </c>
      <c r="AT3293" s="212">
        <v>14718</v>
      </c>
    </row>
    <row r="3294" spans="9:46" x14ac:dyDescent="0.3">
      <c r="I3294" s="227" t="s">
        <v>41211</v>
      </c>
      <c r="J3294" s="227"/>
      <c r="K3294" s="228">
        <v>4298.43</v>
      </c>
      <c r="M3294" s="205" t="s">
        <v>4524</v>
      </c>
      <c r="N3294" s="205"/>
      <c r="O3294" s="206">
        <v>6865.43</v>
      </c>
      <c r="U3294" s="309" t="s">
        <v>52381</v>
      </c>
      <c r="V3294" s="310">
        <v>3784.6</v>
      </c>
      <c r="X3294" s="267" t="s">
        <v>47881</v>
      </c>
      <c r="Y3294" s="268">
        <v>1800</v>
      </c>
      <c r="AA3294" s="229" t="s">
        <v>51984</v>
      </c>
      <c r="AB3294" s="230">
        <v>83042.73</v>
      </c>
      <c r="AD3294" s="209" t="s">
        <v>17747</v>
      </c>
      <c r="AE3294" s="210">
        <v>6268.65</v>
      </c>
      <c r="AF3294" s="93"/>
      <c r="AG3294" s="201" t="s">
        <v>14383</v>
      </c>
      <c r="AH3294" s="202">
        <v>4361.9399999999996</v>
      </c>
      <c r="AJ3294" s="292"/>
      <c r="AK3294" s="293"/>
      <c r="AP3294" s="233" t="s">
        <v>41752</v>
      </c>
      <c r="AQ3294" s="234">
        <v>4298.43</v>
      </c>
      <c r="AS3294" s="211" t="s">
        <v>8588</v>
      </c>
      <c r="AT3294" s="212">
        <v>156486</v>
      </c>
    </row>
    <row r="3295" spans="9:46" x14ac:dyDescent="0.3">
      <c r="I3295" s="227" t="s">
        <v>41212</v>
      </c>
      <c r="J3295" s="227"/>
      <c r="K3295" s="228">
        <v>15142</v>
      </c>
      <c r="M3295" s="205" t="s">
        <v>4612</v>
      </c>
      <c r="N3295" s="205"/>
      <c r="O3295" s="206">
        <v>1050</v>
      </c>
      <c r="U3295" s="309" t="s">
        <v>52382</v>
      </c>
      <c r="V3295" s="310">
        <v>12495.01</v>
      </c>
      <c r="X3295" s="267" t="s">
        <v>61329</v>
      </c>
      <c r="Y3295" s="268">
        <v>5461.33</v>
      </c>
      <c r="AA3295" s="229" t="s">
        <v>51985</v>
      </c>
      <c r="AB3295" s="230">
        <v>15545.88</v>
      </c>
      <c r="AD3295" s="209" t="s">
        <v>17748</v>
      </c>
      <c r="AE3295" s="210">
        <v>17763.48</v>
      </c>
      <c r="AF3295" s="93"/>
      <c r="AG3295" s="201" t="s">
        <v>14384</v>
      </c>
      <c r="AH3295" s="202">
        <v>128885</v>
      </c>
      <c r="AJ3295" s="292"/>
      <c r="AK3295" s="293"/>
      <c r="AP3295" s="233" t="s">
        <v>41753</v>
      </c>
      <c r="AQ3295" s="234">
        <v>15142</v>
      </c>
      <c r="AS3295" s="211" t="s">
        <v>8798</v>
      </c>
      <c r="AT3295" s="212">
        <v>6096</v>
      </c>
    </row>
    <row r="3296" spans="9:46" x14ac:dyDescent="0.3">
      <c r="I3296" s="227" t="s">
        <v>41213</v>
      </c>
      <c r="J3296" s="227"/>
      <c r="K3296" s="228">
        <v>697027</v>
      </c>
      <c r="M3296" s="205" t="s">
        <v>4613</v>
      </c>
      <c r="N3296" s="205"/>
      <c r="O3296" s="206">
        <v>225</v>
      </c>
      <c r="U3296" s="309" t="s">
        <v>52383</v>
      </c>
      <c r="V3296" s="310">
        <v>5580.5</v>
      </c>
      <c r="X3296" s="267" t="s">
        <v>63080</v>
      </c>
      <c r="Y3296" s="268">
        <v>247.7</v>
      </c>
      <c r="AA3296" s="229" t="s">
        <v>51986</v>
      </c>
      <c r="AB3296" s="230">
        <v>3173.74</v>
      </c>
      <c r="AD3296" s="209" t="s">
        <v>17749</v>
      </c>
      <c r="AE3296" s="210">
        <v>45750</v>
      </c>
      <c r="AF3296" s="93"/>
      <c r="AG3296" s="201" t="s">
        <v>14385</v>
      </c>
      <c r="AH3296" s="202">
        <v>6026.91</v>
      </c>
      <c r="AJ3296" s="292"/>
      <c r="AK3296" s="293"/>
      <c r="AP3296" s="233" t="s">
        <v>41754</v>
      </c>
      <c r="AQ3296" s="234">
        <v>697027</v>
      </c>
      <c r="AS3296" s="211" t="s">
        <v>9087</v>
      </c>
      <c r="AT3296" s="212">
        <v>225314</v>
      </c>
    </row>
    <row r="3297" spans="9:46" x14ac:dyDescent="0.3">
      <c r="I3297" s="227" t="s">
        <v>41214</v>
      </c>
      <c r="J3297" s="227"/>
      <c r="K3297" s="228">
        <v>29079</v>
      </c>
      <c r="M3297" s="205" t="s">
        <v>3619</v>
      </c>
      <c r="N3297" s="205"/>
      <c r="O3297" s="206">
        <v>10272</v>
      </c>
      <c r="U3297" s="309" t="s">
        <v>66624</v>
      </c>
      <c r="V3297" s="310">
        <v>10461.030000000001</v>
      </c>
      <c r="X3297" s="267" t="s">
        <v>48766</v>
      </c>
      <c r="Y3297" s="268">
        <v>2805.99</v>
      </c>
      <c r="AA3297" s="229" t="s">
        <v>51987</v>
      </c>
      <c r="AB3297" s="230">
        <v>7775.1</v>
      </c>
      <c r="AD3297" s="209" t="s">
        <v>17750</v>
      </c>
      <c r="AE3297" s="210">
        <v>5633.62</v>
      </c>
      <c r="AF3297" s="93"/>
      <c r="AG3297" s="201" t="s">
        <v>14386</v>
      </c>
      <c r="AH3297" s="202">
        <v>180603.6</v>
      </c>
      <c r="AJ3297" s="292"/>
      <c r="AK3297" s="293"/>
      <c r="AP3297" s="233" t="s">
        <v>41755</v>
      </c>
      <c r="AQ3297" s="234">
        <v>29079</v>
      </c>
      <c r="AS3297" s="211" t="s">
        <v>9398</v>
      </c>
      <c r="AT3297" s="212">
        <v>517010.14</v>
      </c>
    </row>
    <row r="3298" spans="9:46" x14ac:dyDescent="0.3">
      <c r="I3298" s="227" t="s">
        <v>41215</v>
      </c>
      <c r="J3298" s="227"/>
      <c r="K3298" s="228">
        <v>2266105</v>
      </c>
      <c r="M3298" s="205" t="s">
        <v>4615</v>
      </c>
      <c r="N3298" s="205"/>
      <c r="O3298" s="206">
        <v>29967</v>
      </c>
      <c r="U3298" s="309" t="s">
        <v>61982</v>
      </c>
      <c r="V3298" s="310">
        <v>10753.75</v>
      </c>
      <c r="X3298" s="267" t="s">
        <v>58997</v>
      </c>
      <c r="Y3298" s="268">
        <v>3500.02</v>
      </c>
      <c r="AA3298" s="229" t="s">
        <v>51988</v>
      </c>
      <c r="AB3298" s="230">
        <v>23017.89</v>
      </c>
      <c r="AD3298" s="209" t="s">
        <v>17751</v>
      </c>
      <c r="AE3298" s="210">
        <v>129857.4</v>
      </c>
      <c r="AF3298" s="93"/>
      <c r="AG3298" s="201" t="s">
        <v>14387</v>
      </c>
      <c r="AH3298" s="202">
        <v>480742.59</v>
      </c>
      <c r="AJ3298" s="292"/>
      <c r="AK3298" s="293"/>
      <c r="AP3298" s="233" t="s">
        <v>41756</v>
      </c>
      <c r="AQ3298" s="234">
        <v>2266105</v>
      </c>
      <c r="AS3298" s="211" t="s">
        <v>9681</v>
      </c>
      <c r="AT3298" s="212">
        <v>43500.81</v>
      </c>
    </row>
    <row r="3299" spans="9:46" x14ac:dyDescent="0.3">
      <c r="I3299" s="227" t="s">
        <v>41216</v>
      </c>
      <c r="J3299" s="227"/>
      <c r="K3299" s="228">
        <v>294960.84999999998</v>
      </c>
      <c r="M3299" s="205" t="s">
        <v>3620</v>
      </c>
      <c r="N3299" s="205"/>
      <c r="O3299" s="206">
        <v>6284.08</v>
      </c>
      <c r="U3299" s="309" t="s">
        <v>66625</v>
      </c>
      <c r="V3299" s="310">
        <v>13161.01</v>
      </c>
      <c r="X3299" s="267" t="s">
        <v>48767</v>
      </c>
      <c r="Y3299" s="268">
        <v>3437.9</v>
      </c>
      <c r="AA3299" s="229" t="s">
        <v>51989</v>
      </c>
      <c r="AB3299" s="230">
        <v>852.53</v>
      </c>
      <c r="AD3299" s="209" t="s">
        <v>17752</v>
      </c>
      <c r="AE3299" s="210">
        <v>15991</v>
      </c>
      <c r="AF3299" s="93"/>
      <c r="AG3299" s="201" t="s">
        <v>14388</v>
      </c>
      <c r="AH3299" s="202">
        <v>469804</v>
      </c>
      <c r="AJ3299" s="292"/>
      <c r="AK3299" s="293"/>
      <c r="AP3299" s="233" t="s">
        <v>41757</v>
      </c>
      <c r="AQ3299" s="234">
        <v>294960.84999999998</v>
      </c>
      <c r="AS3299" s="211" t="s">
        <v>9726</v>
      </c>
      <c r="AT3299" s="212">
        <v>17067.27</v>
      </c>
    </row>
    <row r="3300" spans="9:46" x14ac:dyDescent="0.3">
      <c r="I3300" s="227" t="s">
        <v>41217</v>
      </c>
      <c r="J3300" s="227"/>
      <c r="K3300" s="228">
        <v>53490</v>
      </c>
      <c r="M3300" s="205" t="s">
        <v>4527</v>
      </c>
      <c r="N3300" s="205"/>
      <c r="O3300" s="206">
        <v>304159.75</v>
      </c>
      <c r="U3300" s="309" t="s">
        <v>67633</v>
      </c>
      <c r="V3300" s="310">
        <v>3650</v>
      </c>
      <c r="X3300" s="267" t="s">
        <v>62576</v>
      </c>
      <c r="Y3300" s="268">
        <v>1807.56</v>
      </c>
      <c r="AA3300" s="229" t="s">
        <v>51990</v>
      </c>
      <c r="AB3300" s="230">
        <v>414.78</v>
      </c>
      <c r="AD3300" s="209" t="s">
        <v>17753</v>
      </c>
      <c r="AE3300" s="210">
        <v>1500</v>
      </c>
      <c r="AF3300" s="93"/>
      <c r="AG3300" s="201" t="s">
        <v>14389</v>
      </c>
      <c r="AH3300" s="202">
        <v>1391578.37</v>
      </c>
      <c r="AJ3300" s="292"/>
      <c r="AK3300" s="293"/>
      <c r="AP3300" s="233" t="s">
        <v>41758</v>
      </c>
      <c r="AQ3300" s="234">
        <v>53490</v>
      </c>
      <c r="AS3300" s="211" t="s">
        <v>11666</v>
      </c>
      <c r="AT3300" s="212">
        <v>240649.23</v>
      </c>
    </row>
    <row r="3301" spans="9:46" x14ac:dyDescent="0.3">
      <c r="I3301" s="227" t="s">
        <v>41218</v>
      </c>
      <c r="J3301" s="227"/>
      <c r="K3301" s="228">
        <v>50619</v>
      </c>
      <c r="M3301" s="205" t="s">
        <v>3621</v>
      </c>
      <c r="N3301" s="205"/>
      <c r="O3301" s="206">
        <v>713770.08</v>
      </c>
      <c r="U3301" s="309" t="s">
        <v>67634</v>
      </c>
      <c r="V3301" s="310">
        <v>11045.96</v>
      </c>
      <c r="X3301" s="267" t="s">
        <v>62577</v>
      </c>
      <c r="Y3301" s="268">
        <v>138.27000000000001</v>
      </c>
      <c r="AA3301" s="229" t="s">
        <v>51991</v>
      </c>
      <c r="AB3301" s="230">
        <v>3000</v>
      </c>
      <c r="AD3301" s="209" t="s">
        <v>17754</v>
      </c>
      <c r="AE3301" s="210">
        <v>297166</v>
      </c>
      <c r="AF3301" s="93"/>
      <c r="AG3301" s="201" t="s">
        <v>14390</v>
      </c>
      <c r="AH3301" s="202">
        <v>3224.66</v>
      </c>
      <c r="AJ3301" s="292"/>
      <c r="AK3301" s="293"/>
      <c r="AP3301" s="233" t="s">
        <v>41759</v>
      </c>
      <c r="AQ3301" s="234">
        <v>50619</v>
      </c>
      <c r="AS3301" s="211" t="s">
        <v>9993</v>
      </c>
      <c r="AT3301" s="212">
        <v>1656440.44</v>
      </c>
    </row>
    <row r="3302" spans="9:46" x14ac:dyDescent="0.3">
      <c r="I3302" s="227" t="s">
        <v>41219</v>
      </c>
      <c r="J3302" s="227"/>
      <c r="K3302" s="228">
        <v>27497</v>
      </c>
      <c r="M3302" s="205" t="s">
        <v>5245</v>
      </c>
      <c r="N3302" s="205"/>
      <c r="O3302" s="206">
        <v>70816.56</v>
      </c>
      <c r="U3302" s="309" t="s">
        <v>66626</v>
      </c>
      <c r="V3302" s="310">
        <v>83463.23</v>
      </c>
      <c r="X3302" s="267" t="s">
        <v>62578</v>
      </c>
      <c r="Y3302" s="268">
        <v>103.17</v>
      </c>
      <c r="AA3302" s="229" t="s">
        <v>51992</v>
      </c>
      <c r="AB3302" s="230">
        <v>825.54</v>
      </c>
      <c r="AD3302" s="209" t="s">
        <v>17755</v>
      </c>
      <c r="AE3302" s="210">
        <v>0.02</v>
      </c>
      <c r="AF3302" s="93"/>
      <c r="AG3302" s="201" t="s">
        <v>14391</v>
      </c>
      <c r="AH3302" s="202">
        <v>2451.65</v>
      </c>
      <c r="AJ3302" s="292"/>
      <c r="AK3302" s="293"/>
      <c r="AP3302" s="233" t="s">
        <v>41760</v>
      </c>
      <c r="AQ3302" s="234">
        <v>27497</v>
      </c>
      <c r="AS3302" s="211" t="s">
        <v>6815</v>
      </c>
      <c r="AT3302" s="212">
        <v>375427</v>
      </c>
    </row>
    <row r="3303" spans="9:46" x14ac:dyDescent="0.3">
      <c r="I3303" s="227" t="s">
        <v>41220</v>
      </c>
      <c r="J3303" s="227"/>
      <c r="K3303" s="228">
        <v>45980.75</v>
      </c>
      <c r="M3303" s="205" t="s">
        <v>4532</v>
      </c>
      <c r="N3303" s="205"/>
      <c r="O3303" s="206">
        <v>16602.439999999999</v>
      </c>
      <c r="U3303" s="309" t="s">
        <v>64275</v>
      </c>
      <c r="V3303" s="310">
        <v>353394.4</v>
      </c>
      <c r="X3303" s="267" t="s">
        <v>62579</v>
      </c>
      <c r="Y3303" s="268">
        <v>60.59</v>
      </c>
      <c r="AA3303" s="229" t="s">
        <v>51993</v>
      </c>
      <c r="AB3303" s="230">
        <v>7016.09</v>
      </c>
      <c r="AD3303" s="209" t="s">
        <v>13280</v>
      </c>
      <c r="AE3303" s="210">
        <v>64395.98</v>
      </c>
      <c r="AF3303" s="93"/>
      <c r="AG3303" s="201" t="s">
        <v>14392</v>
      </c>
      <c r="AH3303" s="202">
        <v>6553.57</v>
      </c>
      <c r="AJ3303" s="292"/>
      <c r="AK3303" s="293"/>
      <c r="AP3303" s="233" t="s">
        <v>41761</v>
      </c>
      <c r="AQ3303" s="234">
        <v>45980.75</v>
      </c>
      <c r="AS3303" s="211" t="s">
        <v>7495</v>
      </c>
      <c r="AT3303" s="212">
        <v>146130</v>
      </c>
    </row>
    <row r="3304" spans="9:46" x14ac:dyDescent="0.3">
      <c r="I3304" s="227" t="s">
        <v>41221</v>
      </c>
      <c r="J3304" s="227"/>
      <c r="K3304" s="228">
        <v>809426.9</v>
      </c>
      <c r="M3304" s="205" t="s">
        <v>4533</v>
      </c>
      <c r="N3304" s="205"/>
      <c r="O3304" s="206">
        <v>26696</v>
      </c>
      <c r="U3304" s="309" t="s">
        <v>63674</v>
      </c>
      <c r="V3304" s="310">
        <v>26560.41</v>
      </c>
      <c r="X3304" s="267" t="s">
        <v>55941</v>
      </c>
      <c r="Y3304" s="268">
        <v>1168</v>
      </c>
      <c r="AA3304" s="229" t="s">
        <v>51994</v>
      </c>
      <c r="AB3304" s="230">
        <v>4802.3</v>
      </c>
      <c r="AD3304" s="209" t="s">
        <v>17756</v>
      </c>
      <c r="AE3304" s="210">
        <v>17853</v>
      </c>
      <c r="AF3304" s="93"/>
      <c r="AG3304" s="201" t="s">
        <v>14393</v>
      </c>
      <c r="AH3304" s="202">
        <v>139351</v>
      </c>
      <c r="AJ3304" s="292"/>
      <c r="AK3304" s="293"/>
      <c r="AP3304" s="233" t="s">
        <v>41762</v>
      </c>
      <c r="AQ3304" s="234">
        <v>809426.9</v>
      </c>
      <c r="AS3304" s="211" t="s">
        <v>7897</v>
      </c>
      <c r="AT3304" s="212">
        <v>17159</v>
      </c>
    </row>
    <row r="3305" spans="9:46" x14ac:dyDescent="0.3">
      <c r="I3305" s="227" t="s">
        <v>41222</v>
      </c>
      <c r="J3305" s="227"/>
      <c r="K3305" s="228">
        <v>163637</v>
      </c>
      <c r="M3305" s="205" t="s">
        <v>3622</v>
      </c>
      <c r="N3305" s="205"/>
      <c r="O3305" s="206">
        <v>26225.45</v>
      </c>
      <c r="U3305" s="309" t="s">
        <v>63675</v>
      </c>
      <c r="V3305" s="310">
        <v>76530.87</v>
      </c>
      <c r="X3305" s="267" t="s">
        <v>62580</v>
      </c>
      <c r="Y3305" s="268">
        <v>107</v>
      </c>
      <c r="AA3305" s="229" t="s">
        <v>51995</v>
      </c>
      <c r="AB3305" s="230">
        <v>971.88</v>
      </c>
      <c r="AD3305" s="209" t="s">
        <v>17757</v>
      </c>
      <c r="AE3305" s="210">
        <v>68470</v>
      </c>
      <c r="AF3305" s="93"/>
      <c r="AG3305" s="201" t="s">
        <v>14394</v>
      </c>
      <c r="AH3305" s="202">
        <v>247554.06</v>
      </c>
      <c r="AJ3305" s="292"/>
      <c r="AK3305" s="293"/>
      <c r="AP3305" s="233" t="s">
        <v>41763</v>
      </c>
      <c r="AQ3305" s="234">
        <v>163637</v>
      </c>
      <c r="AS3305" s="211" t="s">
        <v>8140</v>
      </c>
      <c r="AT3305" s="212">
        <v>58884</v>
      </c>
    </row>
    <row r="3306" spans="9:46" x14ac:dyDescent="0.3">
      <c r="I3306" s="227" t="s">
        <v>41223</v>
      </c>
      <c r="J3306" s="227"/>
      <c r="K3306" s="228">
        <v>703695</v>
      </c>
      <c r="M3306" s="205" t="s">
        <v>4537</v>
      </c>
      <c r="N3306" s="205"/>
      <c r="O3306" s="206">
        <v>6800.02</v>
      </c>
      <c r="U3306" s="309" t="s">
        <v>67635</v>
      </c>
      <c r="V3306" s="310">
        <v>176.33</v>
      </c>
      <c r="X3306" s="267" t="s">
        <v>55942</v>
      </c>
      <c r="Y3306" s="268">
        <v>248</v>
      </c>
      <c r="AA3306" s="229" t="s">
        <v>51996</v>
      </c>
      <c r="AB3306" s="230">
        <v>2191.88</v>
      </c>
      <c r="AD3306" s="209" t="s">
        <v>17758</v>
      </c>
      <c r="AE3306" s="210">
        <v>1046.8399999999999</v>
      </c>
      <c r="AF3306" s="93"/>
      <c r="AG3306" s="201" t="s">
        <v>14395</v>
      </c>
      <c r="AH3306" s="202">
        <v>54024.04</v>
      </c>
      <c r="AJ3306" s="292"/>
      <c r="AK3306" s="293"/>
      <c r="AP3306" s="233" t="s">
        <v>41764</v>
      </c>
      <c r="AQ3306" s="234">
        <v>703695</v>
      </c>
      <c r="AS3306" s="211" t="s">
        <v>8419</v>
      </c>
      <c r="AT3306" s="212">
        <v>140512.35</v>
      </c>
    </row>
    <row r="3307" spans="9:46" x14ac:dyDescent="0.3">
      <c r="I3307" s="227" t="s">
        <v>41224</v>
      </c>
      <c r="J3307" s="227"/>
      <c r="K3307" s="228">
        <v>16155</v>
      </c>
      <c r="M3307" s="205" t="s">
        <v>3623</v>
      </c>
      <c r="N3307" s="205"/>
      <c r="O3307" s="206">
        <v>24693.47</v>
      </c>
      <c r="U3307" s="309" t="s">
        <v>64276</v>
      </c>
      <c r="V3307" s="310">
        <v>57904.74</v>
      </c>
      <c r="X3307" s="267" t="s">
        <v>57328</v>
      </c>
      <c r="Y3307" s="268">
        <v>79.5</v>
      </c>
      <c r="AA3307" s="229" t="s">
        <v>51997</v>
      </c>
      <c r="AB3307" s="230">
        <v>214.02</v>
      </c>
      <c r="AD3307" s="209" t="s">
        <v>17759</v>
      </c>
      <c r="AE3307" s="210">
        <v>1459.3</v>
      </c>
      <c r="AF3307" s="93"/>
      <c r="AG3307" s="201" t="s">
        <v>32882</v>
      </c>
      <c r="AH3307" s="202">
        <v>2448755.65</v>
      </c>
      <c r="AJ3307" s="292"/>
      <c r="AK3307" s="293"/>
      <c r="AP3307" s="233" t="s">
        <v>41765</v>
      </c>
      <c r="AQ3307" s="234">
        <v>16155</v>
      </c>
      <c r="AS3307" s="211" t="s">
        <v>8589</v>
      </c>
      <c r="AT3307" s="212">
        <v>507258.64</v>
      </c>
    </row>
    <row r="3308" spans="9:46" x14ac:dyDescent="0.3">
      <c r="I3308" s="227" t="s">
        <v>41225</v>
      </c>
      <c r="J3308" s="227"/>
      <c r="K3308" s="228">
        <v>151786.5</v>
      </c>
      <c r="M3308" s="205" t="s">
        <v>4539</v>
      </c>
      <c r="N3308" s="205"/>
      <c r="O3308" s="206">
        <v>28783.67</v>
      </c>
      <c r="U3308" s="309" t="s">
        <v>66627</v>
      </c>
      <c r="V3308" s="310">
        <v>26750</v>
      </c>
      <c r="X3308" s="267" t="s">
        <v>17993</v>
      </c>
      <c r="Y3308" s="268">
        <v>7586.68</v>
      </c>
      <c r="AA3308" s="229" t="s">
        <v>51998</v>
      </c>
      <c r="AB3308" s="230">
        <v>18326.36</v>
      </c>
      <c r="AD3308" s="209" t="s">
        <v>17760</v>
      </c>
      <c r="AE3308" s="210">
        <v>2660.47</v>
      </c>
      <c r="AF3308" s="93"/>
      <c r="AG3308" s="201" t="s">
        <v>32883</v>
      </c>
      <c r="AH3308" s="202">
        <v>10737</v>
      </c>
      <c r="AJ3308" s="292"/>
      <c r="AK3308" s="293"/>
      <c r="AP3308" s="233" t="s">
        <v>41766</v>
      </c>
      <c r="AQ3308" s="234">
        <v>151786.5</v>
      </c>
      <c r="AS3308" s="211" t="s">
        <v>8799</v>
      </c>
      <c r="AT3308" s="212">
        <v>15940</v>
      </c>
    </row>
    <row r="3309" spans="9:46" x14ac:dyDescent="0.3">
      <c r="I3309" s="227" t="s">
        <v>41226</v>
      </c>
      <c r="J3309" s="227"/>
      <c r="K3309" s="228">
        <v>1065653.92</v>
      </c>
      <c r="M3309" s="205" t="s">
        <v>4626</v>
      </c>
      <c r="N3309" s="205"/>
      <c r="O3309" s="206">
        <v>9666</v>
      </c>
      <c r="U3309" s="309" t="s">
        <v>61983</v>
      </c>
      <c r="V3309" s="310">
        <v>4817.83</v>
      </c>
      <c r="X3309" s="267" t="s">
        <v>17996</v>
      </c>
      <c r="Y3309" s="268">
        <v>2587.06</v>
      </c>
      <c r="AA3309" s="229" t="s">
        <v>38967</v>
      </c>
      <c r="AB3309" s="230">
        <v>2816.56</v>
      </c>
      <c r="AD3309" s="209" t="s">
        <v>17761</v>
      </c>
      <c r="AE3309" s="210">
        <v>395.25</v>
      </c>
      <c r="AF3309" s="93"/>
      <c r="AG3309" s="201" t="s">
        <v>32884</v>
      </c>
      <c r="AH3309" s="202">
        <v>10737</v>
      </c>
      <c r="AJ3309" s="292"/>
      <c r="AK3309" s="293"/>
      <c r="AP3309" s="233" t="s">
        <v>41767</v>
      </c>
      <c r="AQ3309" s="234">
        <v>1065653.92</v>
      </c>
      <c r="AS3309" s="211" t="s">
        <v>9399</v>
      </c>
      <c r="AT3309" s="212">
        <v>2052818.14</v>
      </c>
    </row>
    <row r="3310" spans="9:46" x14ac:dyDescent="0.3">
      <c r="I3310" s="227" t="s">
        <v>41227</v>
      </c>
      <c r="J3310" s="227"/>
      <c r="K3310" s="228">
        <v>283118</v>
      </c>
      <c r="M3310" s="205" t="s">
        <v>4627</v>
      </c>
      <c r="N3310" s="205"/>
      <c r="O3310" s="206">
        <v>637.5</v>
      </c>
      <c r="U3310" s="309" t="s">
        <v>61984</v>
      </c>
      <c r="V3310" s="310">
        <v>63133.38</v>
      </c>
      <c r="X3310" s="267" t="s">
        <v>17997</v>
      </c>
      <c r="Y3310" s="268">
        <v>675</v>
      </c>
      <c r="AA3310" s="229" t="s">
        <v>38968</v>
      </c>
      <c r="AB3310" s="230">
        <v>215.47</v>
      </c>
      <c r="AD3310" s="209" t="s">
        <v>17762</v>
      </c>
      <c r="AE3310" s="210">
        <v>893.17</v>
      </c>
      <c r="AF3310" s="93"/>
      <c r="AG3310" s="201" t="s">
        <v>32885</v>
      </c>
      <c r="AH3310" s="202">
        <v>43.29</v>
      </c>
      <c r="AJ3310" s="292"/>
      <c r="AK3310" s="293"/>
      <c r="AP3310" s="233" t="s">
        <v>41768</v>
      </c>
      <c r="AQ3310" s="234">
        <v>283118</v>
      </c>
      <c r="AS3310" s="211" t="s">
        <v>9616</v>
      </c>
      <c r="AT3310" s="212">
        <v>33415.35</v>
      </c>
    </row>
    <row r="3311" spans="9:46" x14ac:dyDescent="0.3">
      <c r="I3311" s="227" t="s">
        <v>41228</v>
      </c>
      <c r="J3311" s="227"/>
      <c r="K3311" s="228">
        <v>200546</v>
      </c>
      <c r="M3311" s="205" t="s">
        <v>4541</v>
      </c>
      <c r="N3311" s="205"/>
      <c r="O3311" s="206">
        <v>182688.92</v>
      </c>
      <c r="U3311" s="309" t="s">
        <v>59049</v>
      </c>
      <c r="V3311" s="310">
        <v>107.7</v>
      </c>
      <c r="X3311" s="267" t="s">
        <v>49770</v>
      </c>
      <c r="Y3311" s="268">
        <v>1189.44</v>
      </c>
      <c r="AA3311" s="229" t="s">
        <v>38969</v>
      </c>
      <c r="AB3311" s="230">
        <v>631.46</v>
      </c>
      <c r="AD3311" s="209" t="s">
        <v>17763</v>
      </c>
      <c r="AE3311" s="210">
        <v>3960</v>
      </c>
      <c r="AF3311" s="93"/>
      <c r="AG3311" s="201" t="s">
        <v>32886</v>
      </c>
      <c r="AH3311" s="202">
        <v>195.52</v>
      </c>
      <c r="AJ3311" s="292"/>
      <c r="AK3311" s="293"/>
      <c r="AP3311" s="233" t="s">
        <v>41769</v>
      </c>
      <c r="AQ3311" s="234">
        <v>200546</v>
      </c>
      <c r="AS3311" s="211" t="s">
        <v>11667</v>
      </c>
      <c r="AT3311" s="212">
        <v>2624203.56</v>
      </c>
    </row>
    <row r="3312" spans="9:46" x14ac:dyDescent="0.3">
      <c r="I3312" s="227" t="s">
        <v>41229</v>
      </c>
      <c r="J3312" s="227"/>
      <c r="K3312" s="228">
        <v>656482</v>
      </c>
      <c r="M3312" s="205" t="s">
        <v>4628</v>
      </c>
      <c r="N3312" s="205"/>
      <c r="O3312" s="206">
        <v>745</v>
      </c>
      <c r="U3312" s="309" t="s">
        <v>59050</v>
      </c>
      <c r="V3312" s="310">
        <v>4715.37</v>
      </c>
      <c r="X3312" s="267" t="s">
        <v>46785</v>
      </c>
      <c r="Y3312" s="268">
        <v>26619.4</v>
      </c>
      <c r="AA3312" s="229" t="s">
        <v>40193</v>
      </c>
      <c r="AB3312" s="230">
        <v>177025.44</v>
      </c>
      <c r="AD3312" s="209" t="s">
        <v>17764</v>
      </c>
      <c r="AE3312" s="210">
        <v>50312.97</v>
      </c>
      <c r="AF3312" s="93"/>
      <c r="AG3312" s="201" t="s">
        <v>32887</v>
      </c>
      <c r="AH3312" s="202">
        <v>3191.64</v>
      </c>
      <c r="AJ3312" s="292"/>
      <c r="AK3312" s="293"/>
      <c r="AP3312" s="233" t="s">
        <v>41770</v>
      </c>
      <c r="AQ3312" s="234">
        <v>656482</v>
      </c>
      <c r="AS3312" s="211" t="s">
        <v>12268</v>
      </c>
      <c r="AT3312" s="212">
        <v>16461.46</v>
      </c>
    </row>
    <row r="3313" spans="9:46" x14ac:dyDescent="0.3">
      <c r="I3313" s="227" t="s">
        <v>41230</v>
      </c>
      <c r="J3313" s="227"/>
      <c r="K3313" s="228">
        <v>39848</v>
      </c>
      <c r="M3313" s="205" t="s">
        <v>3624</v>
      </c>
      <c r="N3313" s="205"/>
      <c r="O3313" s="206">
        <v>237140.84</v>
      </c>
      <c r="U3313" s="309" t="s">
        <v>59051</v>
      </c>
      <c r="V3313" s="310">
        <v>15233.99</v>
      </c>
      <c r="X3313" s="267" t="s">
        <v>46786</v>
      </c>
      <c r="Y3313" s="268">
        <v>532823.68999999994</v>
      </c>
      <c r="AA3313" s="229" t="s">
        <v>48761</v>
      </c>
      <c r="AB3313" s="230">
        <v>3190</v>
      </c>
      <c r="AD3313" s="209" t="s">
        <v>17765</v>
      </c>
      <c r="AE3313" s="210">
        <v>4820.16</v>
      </c>
      <c r="AF3313" s="93"/>
      <c r="AG3313" s="201" t="s">
        <v>32888</v>
      </c>
      <c r="AH3313" s="202">
        <v>492.53</v>
      </c>
      <c r="AJ3313" s="292"/>
      <c r="AK3313" s="293"/>
      <c r="AP3313" s="233" t="s">
        <v>41771</v>
      </c>
      <c r="AQ3313" s="234">
        <v>39848</v>
      </c>
      <c r="AS3313" s="211" t="s">
        <v>9994</v>
      </c>
      <c r="AT3313" s="212">
        <v>5988209.5</v>
      </c>
    </row>
    <row r="3314" spans="9:46" x14ac:dyDescent="0.3">
      <c r="I3314" s="227" t="s">
        <v>41231</v>
      </c>
      <c r="J3314" s="227"/>
      <c r="K3314" s="228">
        <v>37677.5</v>
      </c>
      <c r="M3314" s="205" t="s">
        <v>4545</v>
      </c>
      <c r="N3314" s="205"/>
      <c r="O3314" s="206">
        <v>84615.72</v>
      </c>
      <c r="U3314" s="309" t="s">
        <v>59052</v>
      </c>
      <c r="V3314" s="310">
        <v>5947.25</v>
      </c>
      <c r="X3314" s="267" t="s">
        <v>61894</v>
      </c>
      <c r="Y3314" s="268">
        <v>1575</v>
      </c>
      <c r="AA3314" s="229" t="s">
        <v>51999</v>
      </c>
      <c r="AB3314" s="230">
        <v>3087.56</v>
      </c>
      <c r="AD3314" s="209" t="s">
        <v>17766</v>
      </c>
      <c r="AE3314" s="210">
        <v>368.74</v>
      </c>
      <c r="AF3314" s="93"/>
      <c r="AG3314" s="201" t="s">
        <v>32889</v>
      </c>
      <c r="AH3314" s="202">
        <v>43.29</v>
      </c>
      <c r="AJ3314" s="292"/>
      <c r="AK3314" s="293"/>
      <c r="AP3314" s="233" t="s">
        <v>41772</v>
      </c>
      <c r="AQ3314" s="234">
        <v>37677.5</v>
      </c>
      <c r="AS3314" s="211" t="s">
        <v>6816</v>
      </c>
      <c r="AT3314" s="212">
        <v>431527</v>
      </c>
    </row>
    <row r="3315" spans="9:46" x14ac:dyDescent="0.3">
      <c r="I3315" s="227" t="s">
        <v>41232</v>
      </c>
      <c r="J3315" s="227"/>
      <c r="K3315" s="228">
        <v>23683</v>
      </c>
      <c r="M3315" s="205" t="s">
        <v>4546</v>
      </c>
      <c r="N3315" s="205"/>
      <c r="O3315" s="206">
        <v>37003.199999999997</v>
      </c>
      <c r="U3315" s="309" t="s">
        <v>67636</v>
      </c>
      <c r="V3315" s="310">
        <v>1369.1</v>
      </c>
      <c r="X3315" s="267" t="s">
        <v>55943</v>
      </c>
      <c r="Y3315" s="268">
        <v>87172.61</v>
      </c>
      <c r="AA3315" s="229" t="s">
        <v>47878</v>
      </c>
      <c r="AB3315" s="230">
        <v>254229</v>
      </c>
      <c r="AD3315" s="209" t="s">
        <v>17767</v>
      </c>
      <c r="AE3315" s="210">
        <v>1045.01</v>
      </c>
      <c r="AF3315" s="93"/>
      <c r="AG3315" s="201" t="s">
        <v>32890</v>
      </c>
      <c r="AH3315" s="202">
        <v>195.52</v>
      </c>
      <c r="AJ3315" s="292"/>
      <c r="AK3315" s="293"/>
      <c r="AP3315" s="233" t="s">
        <v>41773</v>
      </c>
      <c r="AQ3315" s="234">
        <v>23683</v>
      </c>
      <c r="AS3315" s="211" t="s">
        <v>6991</v>
      </c>
      <c r="AT3315" s="212">
        <v>34084.980000000003</v>
      </c>
    </row>
    <row r="3316" spans="9:46" x14ac:dyDescent="0.3">
      <c r="I3316" s="227" t="s">
        <v>41233</v>
      </c>
      <c r="J3316" s="227"/>
      <c r="K3316" s="228">
        <v>243558.11</v>
      </c>
      <c r="M3316" s="205" t="s">
        <v>4630</v>
      </c>
      <c r="N3316" s="205"/>
      <c r="O3316" s="206">
        <v>11405</v>
      </c>
      <c r="U3316" s="309" t="s">
        <v>67637</v>
      </c>
      <c r="V3316" s="310">
        <v>221.9</v>
      </c>
      <c r="X3316" s="267" t="s">
        <v>61330</v>
      </c>
      <c r="Y3316" s="268">
        <v>610720</v>
      </c>
      <c r="AA3316" s="229" t="s">
        <v>52000</v>
      </c>
      <c r="AB3316" s="230">
        <v>13597.4</v>
      </c>
      <c r="AD3316" s="209" t="s">
        <v>17768</v>
      </c>
      <c r="AE3316" s="210">
        <v>258399</v>
      </c>
      <c r="AF3316" s="93"/>
      <c r="AG3316" s="201" t="s">
        <v>28962</v>
      </c>
      <c r="AH3316" s="202">
        <v>3191.64</v>
      </c>
      <c r="AJ3316" s="292"/>
      <c r="AK3316" s="293"/>
      <c r="AP3316" s="233" t="s">
        <v>41774</v>
      </c>
      <c r="AQ3316" s="234">
        <v>243558.11</v>
      </c>
      <c r="AS3316" s="211" t="s">
        <v>7213</v>
      </c>
      <c r="AT3316" s="212">
        <v>18255.47</v>
      </c>
    </row>
    <row r="3317" spans="9:46" x14ac:dyDescent="0.3">
      <c r="I3317" s="227" t="s">
        <v>41234</v>
      </c>
      <c r="J3317" s="227"/>
      <c r="K3317" s="228">
        <v>15071</v>
      </c>
      <c r="M3317" s="205" t="s">
        <v>3625</v>
      </c>
      <c r="N3317" s="205"/>
      <c r="O3317" s="206">
        <v>40473.51</v>
      </c>
      <c r="U3317" s="309" t="s">
        <v>59589</v>
      </c>
      <c r="V3317" s="310">
        <v>11578.25</v>
      </c>
      <c r="X3317" s="267" t="s">
        <v>52044</v>
      </c>
      <c r="Y3317" s="268">
        <v>2637.25</v>
      </c>
      <c r="AA3317" s="229" t="s">
        <v>52001</v>
      </c>
      <c r="AB3317" s="230">
        <v>29415.1</v>
      </c>
      <c r="AD3317" s="209" t="s">
        <v>17769</v>
      </c>
      <c r="AE3317" s="210">
        <v>113531.09</v>
      </c>
      <c r="AF3317" s="93"/>
      <c r="AG3317" s="201" t="s">
        <v>28963</v>
      </c>
      <c r="AH3317" s="202">
        <v>492.53</v>
      </c>
      <c r="AJ3317" s="292"/>
      <c r="AK3317" s="293"/>
      <c r="AP3317" s="233" t="s">
        <v>41775</v>
      </c>
      <c r="AQ3317" s="234">
        <v>15071</v>
      </c>
      <c r="AS3317" s="211" t="s">
        <v>7496</v>
      </c>
      <c r="AT3317" s="212">
        <v>161748.60999999999</v>
      </c>
    </row>
    <row r="3318" spans="9:46" x14ac:dyDescent="0.3">
      <c r="I3318" s="227" t="s">
        <v>41235</v>
      </c>
      <c r="J3318" s="227"/>
      <c r="K3318" s="228">
        <v>141893</v>
      </c>
      <c r="M3318" s="205" t="s">
        <v>4548</v>
      </c>
      <c r="N3318" s="205"/>
      <c r="O3318" s="206">
        <v>86688.42</v>
      </c>
      <c r="U3318" s="309" t="s">
        <v>66628</v>
      </c>
      <c r="V3318" s="310">
        <v>24889.14</v>
      </c>
      <c r="X3318" s="267" t="s">
        <v>34787</v>
      </c>
      <c r="Y3318" s="268">
        <v>355015.99</v>
      </c>
      <c r="AA3318" s="229" t="s">
        <v>52002</v>
      </c>
      <c r="AB3318" s="230">
        <v>11313.82</v>
      </c>
      <c r="AD3318" s="209" t="s">
        <v>17770</v>
      </c>
      <c r="AE3318" s="210">
        <v>15491</v>
      </c>
      <c r="AF3318" s="93"/>
      <c r="AG3318" s="201" t="s">
        <v>32891</v>
      </c>
      <c r="AH3318" s="202">
        <v>4450</v>
      </c>
      <c r="AJ3318" s="292"/>
      <c r="AK3318" s="293"/>
      <c r="AP3318" s="233" t="s">
        <v>41776</v>
      </c>
      <c r="AQ3318" s="234">
        <v>141893</v>
      </c>
      <c r="AS3318" s="211" t="s">
        <v>7654</v>
      </c>
      <c r="AT3318" s="212">
        <v>105075</v>
      </c>
    </row>
    <row r="3319" spans="9:46" x14ac:dyDescent="0.3">
      <c r="I3319" s="227" t="s">
        <v>41236</v>
      </c>
      <c r="J3319" s="227"/>
      <c r="K3319" s="228">
        <v>97477.09</v>
      </c>
      <c r="M3319" s="205" t="s">
        <v>4631</v>
      </c>
      <c r="N3319" s="205"/>
      <c r="O3319" s="206">
        <v>16476</v>
      </c>
      <c r="U3319" s="309" t="s">
        <v>57425</v>
      </c>
      <c r="V3319" s="310">
        <v>77682</v>
      </c>
      <c r="X3319" s="267" t="s">
        <v>62581</v>
      </c>
      <c r="Y3319" s="268">
        <v>17000</v>
      </c>
      <c r="AA3319" s="229" t="s">
        <v>52003</v>
      </c>
      <c r="AB3319" s="230">
        <v>2400</v>
      </c>
      <c r="AD3319" s="209" t="s">
        <v>17771</v>
      </c>
      <c r="AE3319" s="210">
        <v>38205</v>
      </c>
      <c r="AF3319" s="93"/>
      <c r="AG3319" s="201" t="s">
        <v>32892</v>
      </c>
      <c r="AH3319" s="202">
        <v>199.9</v>
      </c>
      <c r="AJ3319" s="292"/>
      <c r="AK3319" s="293"/>
      <c r="AP3319" s="233" t="s">
        <v>41777</v>
      </c>
      <c r="AQ3319" s="234">
        <v>97477.09</v>
      </c>
      <c r="AS3319" s="211" t="s">
        <v>7898</v>
      </c>
      <c r="AT3319" s="212">
        <v>26344.84</v>
      </c>
    </row>
    <row r="3320" spans="9:46" x14ac:dyDescent="0.3">
      <c r="I3320" s="227" t="s">
        <v>41237</v>
      </c>
      <c r="J3320" s="227"/>
      <c r="K3320" s="228">
        <v>1034868</v>
      </c>
      <c r="M3320" s="205" t="s">
        <v>4632</v>
      </c>
      <c r="N3320" s="205"/>
      <c r="O3320" s="206">
        <v>12023</v>
      </c>
      <c r="U3320" s="309" t="s">
        <v>59590</v>
      </c>
      <c r="V3320" s="310">
        <v>470</v>
      </c>
      <c r="X3320" s="267" t="s">
        <v>61895</v>
      </c>
      <c r="Y3320" s="268">
        <v>38322.57</v>
      </c>
      <c r="AA3320" s="229" t="s">
        <v>52004</v>
      </c>
      <c r="AB3320" s="230">
        <v>183.6</v>
      </c>
      <c r="AD3320" s="209" t="s">
        <v>17772</v>
      </c>
      <c r="AE3320" s="210">
        <v>84174.88</v>
      </c>
      <c r="AF3320" s="93"/>
      <c r="AG3320" s="201" t="s">
        <v>32893</v>
      </c>
      <c r="AH3320" s="202">
        <v>5838.1</v>
      </c>
      <c r="AJ3320" s="292"/>
      <c r="AK3320" s="293"/>
      <c r="AP3320" s="233" t="s">
        <v>41778</v>
      </c>
      <c r="AQ3320" s="234">
        <v>1034868</v>
      </c>
      <c r="AS3320" s="211" t="s">
        <v>8141</v>
      </c>
      <c r="AT3320" s="212">
        <v>60390.06</v>
      </c>
    </row>
    <row r="3321" spans="9:46" x14ac:dyDescent="0.3">
      <c r="I3321" s="227" t="s">
        <v>41238</v>
      </c>
      <c r="J3321" s="227"/>
      <c r="K3321" s="228">
        <v>44845</v>
      </c>
      <c r="M3321" s="205" t="s">
        <v>4637</v>
      </c>
      <c r="N3321" s="205"/>
      <c r="O3321" s="206">
        <v>9666</v>
      </c>
      <c r="U3321" s="309" t="s">
        <v>61985</v>
      </c>
      <c r="V3321" s="310">
        <v>59.6</v>
      </c>
      <c r="X3321" s="267" t="s">
        <v>61896</v>
      </c>
      <c r="Y3321" s="268">
        <v>2948.06</v>
      </c>
      <c r="AA3321" s="229" t="s">
        <v>52005</v>
      </c>
      <c r="AB3321" s="230">
        <v>549.36</v>
      </c>
      <c r="AD3321" s="209" t="s">
        <v>17773</v>
      </c>
      <c r="AE3321" s="210">
        <v>10420</v>
      </c>
      <c r="AF3321" s="93"/>
      <c r="AG3321" s="201" t="s">
        <v>32894</v>
      </c>
      <c r="AH3321" s="202">
        <v>3744</v>
      </c>
      <c r="AJ3321" s="292"/>
      <c r="AK3321" s="293"/>
      <c r="AP3321" s="233" t="s">
        <v>41779</v>
      </c>
      <c r="AQ3321" s="234">
        <v>44845</v>
      </c>
      <c r="AS3321" s="211" t="s">
        <v>8230</v>
      </c>
      <c r="AT3321" s="212">
        <v>18700</v>
      </c>
    </row>
    <row r="3322" spans="9:46" x14ac:dyDescent="0.3">
      <c r="I3322" s="227" t="s">
        <v>41239</v>
      </c>
      <c r="J3322" s="227"/>
      <c r="K3322" s="228">
        <v>361662.49</v>
      </c>
      <c r="M3322" s="205" t="s">
        <v>4640</v>
      </c>
      <c r="N3322" s="205"/>
      <c r="O3322" s="206">
        <v>5174.05</v>
      </c>
      <c r="U3322" s="309" t="s">
        <v>60398</v>
      </c>
      <c r="V3322" s="310">
        <v>75436.759999999995</v>
      </c>
      <c r="X3322" s="267" t="s">
        <v>52046</v>
      </c>
      <c r="Y3322" s="268">
        <v>2389.2199999999998</v>
      </c>
      <c r="AA3322" s="229" t="s">
        <v>46779</v>
      </c>
      <c r="AB3322" s="230">
        <v>1999.94</v>
      </c>
      <c r="AD3322" s="209" t="s">
        <v>17774</v>
      </c>
      <c r="AE3322" s="210">
        <v>7139.35</v>
      </c>
      <c r="AF3322" s="93"/>
      <c r="AG3322" s="201" t="s">
        <v>32895</v>
      </c>
      <c r="AH3322" s="202">
        <v>4450</v>
      </c>
      <c r="AJ3322" s="292"/>
      <c r="AK3322" s="293"/>
      <c r="AP3322" s="233" t="s">
        <v>41780</v>
      </c>
      <c r="AQ3322" s="234">
        <v>361662.49</v>
      </c>
      <c r="AS3322" s="211" t="s">
        <v>8420</v>
      </c>
      <c r="AT3322" s="212">
        <v>269915.59000000003</v>
      </c>
    </row>
    <row r="3323" spans="9:46" x14ac:dyDescent="0.3">
      <c r="I3323" s="227" t="s">
        <v>41240</v>
      </c>
      <c r="J3323" s="227"/>
      <c r="K3323" s="228">
        <v>130256.47</v>
      </c>
      <c r="M3323" s="205" t="s">
        <v>4549</v>
      </c>
      <c r="N3323" s="205"/>
      <c r="O3323" s="206">
        <v>6097.4</v>
      </c>
      <c r="U3323" s="309" t="s">
        <v>60399</v>
      </c>
      <c r="V3323" s="310">
        <v>5473.79</v>
      </c>
      <c r="X3323" s="267" t="s">
        <v>59538</v>
      </c>
      <c r="Y3323" s="268">
        <v>19834.75</v>
      </c>
      <c r="AA3323" s="229" t="s">
        <v>46780</v>
      </c>
      <c r="AB3323" s="230">
        <v>10392.52</v>
      </c>
      <c r="AD3323" s="209" t="s">
        <v>17775</v>
      </c>
      <c r="AE3323" s="210">
        <v>20508.21</v>
      </c>
      <c r="AF3323" s="93"/>
      <c r="AG3323" s="201" t="s">
        <v>32896</v>
      </c>
      <c r="AH3323" s="202">
        <v>199.9</v>
      </c>
      <c r="AJ3323" s="292"/>
      <c r="AK3323" s="293"/>
      <c r="AP3323" s="233" t="s">
        <v>41781</v>
      </c>
      <c r="AQ3323" s="234">
        <v>130256.47</v>
      </c>
      <c r="AS3323" s="211" t="s">
        <v>8590</v>
      </c>
      <c r="AT3323" s="212">
        <v>306918.24</v>
      </c>
    </row>
    <row r="3324" spans="9:46" x14ac:dyDescent="0.3">
      <c r="I3324" s="227" t="s">
        <v>41241</v>
      </c>
      <c r="J3324" s="227"/>
      <c r="K3324" s="228">
        <v>7535.5</v>
      </c>
      <c r="M3324" s="205" t="s">
        <v>4641</v>
      </c>
      <c r="N3324" s="205"/>
      <c r="O3324" s="206">
        <v>7064.55</v>
      </c>
      <c r="U3324" s="309" t="s">
        <v>60400</v>
      </c>
      <c r="V3324" s="310">
        <v>18142.82</v>
      </c>
      <c r="X3324" s="267" t="s">
        <v>59539</v>
      </c>
      <c r="Y3324" s="268">
        <v>1517.35</v>
      </c>
      <c r="AA3324" s="229" t="s">
        <v>52006</v>
      </c>
      <c r="AB3324" s="230">
        <v>-239.96</v>
      </c>
      <c r="AD3324" s="209" t="s">
        <v>17776</v>
      </c>
      <c r="AE3324" s="210">
        <v>9990.0400000000009</v>
      </c>
      <c r="AF3324" s="93"/>
      <c r="AG3324" s="201" t="s">
        <v>28993</v>
      </c>
      <c r="AH3324" s="202">
        <v>5838.1</v>
      </c>
      <c r="AJ3324" s="292"/>
      <c r="AK3324" s="293"/>
      <c r="AP3324" s="233" t="s">
        <v>41782</v>
      </c>
      <c r="AQ3324" s="234">
        <v>7535.5</v>
      </c>
      <c r="AS3324" s="211" t="s">
        <v>8800</v>
      </c>
      <c r="AT3324" s="212">
        <v>17467</v>
      </c>
    </row>
    <row r="3325" spans="9:46" x14ac:dyDescent="0.3">
      <c r="I3325" s="227" t="s">
        <v>41242</v>
      </c>
      <c r="J3325" s="227"/>
      <c r="K3325" s="228">
        <v>18309</v>
      </c>
      <c r="M3325" s="205" t="s">
        <v>3626</v>
      </c>
      <c r="N3325" s="205"/>
      <c r="O3325" s="206">
        <v>479989.67</v>
      </c>
      <c r="U3325" s="309" t="s">
        <v>61398</v>
      </c>
      <c r="V3325" s="310">
        <v>4650.4799999999996</v>
      </c>
      <c r="X3325" s="267" t="s">
        <v>18067</v>
      </c>
      <c r="Y3325" s="268">
        <v>48.77</v>
      </c>
      <c r="AA3325" s="229" t="s">
        <v>52007</v>
      </c>
      <c r="AB3325" s="230">
        <v>124.62</v>
      </c>
      <c r="AD3325" s="209" t="s">
        <v>17777</v>
      </c>
      <c r="AE3325" s="210">
        <v>15964.88</v>
      </c>
      <c r="AF3325" s="93"/>
      <c r="AG3325" s="201" t="s">
        <v>28995</v>
      </c>
      <c r="AH3325" s="202">
        <v>3744</v>
      </c>
      <c r="AJ3325" s="292"/>
      <c r="AK3325" s="293"/>
      <c r="AP3325" s="233" t="s">
        <v>41783</v>
      </c>
      <c r="AQ3325" s="234">
        <v>18309</v>
      </c>
      <c r="AS3325" s="211" t="s">
        <v>9088</v>
      </c>
      <c r="AT3325" s="212">
        <v>61554</v>
      </c>
    </row>
    <row r="3326" spans="9:46" x14ac:dyDescent="0.3">
      <c r="I3326" s="227" t="s">
        <v>41243</v>
      </c>
      <c r="J3326" s="227"/>
      <c r="K3326" s="228">
        <v>920299.96</v>
      </c>
      <c r="M3326" s="205" t="s">
        <v>4644</v>
      </c>
      <c r="N3326" s="205"/>
      <c r="O3326" s="206">
        <v>13249.6</v>
      </c>
      <c r="U3326" s="309" t="s">
        <v>59591</v>
      </c>
      <c r="V3326" s="310">
        <v>201954.42</v>
      </c>
      <c r="X3326" s="267" t="s">
        <v>18068</v>
      </c>
      <c r="Y3326" s="268">
        <v>1174.45</v>
      </c>
      <c r="AA3326" s="229" t="s">
        <v>42278</v>
      </c>
      <c r="AB3326" s="230">
        <v>4589.92</v>
      </c>
      <c r="AD3326" s="209" t="s">
        <v>17778</v>
      </c>
      <c r="AE3326" s="210">
        <v>-13788.46</v>
      </c>
      <c r="AF3326" s="93"/>
      <c r="AG3326" s="201" t="s">
        <v>32897</v>
      </c>
      <c r="AH3326" s="202">
        <v>10799.56</v>
      </c>
      <c r="AJ3326" s="292"/>
      <c r="AK3326" s="293"/>
      <c r="AP3326" s="233" t="s">
        <v>41784</v>
      </c>
      <c r="AQ3326" s="234">
        <v>920299.96</v>
      </c>
      <c r="AS3326" s="211" t="s">
        <v>9189</v>
      </c>
      <c r="AT3326" s="212">
        <v>11957</v>
      </c>
    </row>
    <row r="3327" spans="9:46" x14ac:dyDescent="0.3">
      <c r="I3327" s="227" t="s">
        <v>41244</v>
      </c>
      <c r="J3327" s="227"/>
      <c r="K3327" s="228">
        <v>3685993.26</v>
      </c>
      <c r="M3327" s="205" t="s">
        <v>4645</v>
      </c>
      <c r="N3327" s="205"/>
      <c r="O3327" s="206">
        <v>8073.75</v>
      </c>
      <c r="U3327" s="309" t="s">
        <v>59593</v>
      </c>
      <c r="V3327" s="310">
        <v>14232.38</v>
      </c>
      <c r="X3327" s="267" t="s">
        <v>18077</v>
      </c>
      <c r="Y3327" s="268">
        <v>1043.92</v>
      </c>
      <c r="AA3327" s="229" t="s">
        <v>52008</v>
      </c>
      <c r="AB3327" s="230">
        <v>6750</v>
      </c>
      <c r="AD3327" s="209" t="s">
        <v>17779</v>
      </c>
      <c r="AE3327" s="210">
        <v>546109.38</v>
      </c>
      <c r="AF3327" s="93"/>
      <c r="AG3327" s="201" t="s">
        <v>32898</v>
      </c>
      <c r="AH3327" s="202">
        <v>9.2100000000000009</v>
      </c>
      <c r="AJ3327" s="292"/>
      <c r="AK3327" s="293"/>
      <c r="AP3327" s="233" t="s">
        <v>41785</v>
      </c>
      <c r="AQ3327" s="234">
        <v>3685993.26</v>
      </c>
      <c r="AS3327" s="211" t="s">
        <v>9400</v>
      </c>
      <c r="AT3327" s="212">
        <v>1753535.93</v>
      </c>
    </row>
    <row r="3328" spans="9:46" x14ac:dyDescent="0.3">
      <c r="I3328" s="227" t="s">
        <v>41245</v>
      </c>
      <c r="J3328" s="227"/>
      <c r="K3328" s="228">
        <v>50595.55</v>
      </c>
      <c r="M3328" s="205" t="s">
        <v>4550</v>
      </c>
      <c r="N3328" s="205"/>
      <c r="O3328" s="206">
        <v>13504.81</v>
      </c>
      <c r="U3328" s="309" t="s">
        <v>60401</v>
      </c>
      <c r="V3328" s="310">
        <v>4945.92</v>
      </c>
      <c r="X3328" s="267" t="s">
        <v>18083</v>
      </c>
      <c r="Y3328" s="268">
        <v>-293.47000000000003</v>
      </c>
      <c r="AA3328" s="229" t="s">
        <v>52009</v>
      </c>
      <c r="AB3328" s="230">
        <v>516.38</v>
      </c>
      <c r="AD3328" s="209" t="s">
        <v>17780</v>
      </c>
      <c r="AE3328" s="210">
        <v>659.28</v>
      </c>
      <c r="AF3328" s="93"/>
      <c r="AG3328" s="201" t="s">
        <v>32899</v>
      </c>
      <c r="AH3328" s="202">
        <v>28011.23</v>
      </c>
      <c r="AJ3328" s="292"/>
      <c r="AK3328" s="293"/>
      <c r="AP3328" s="233" t="s">
        <v>41786</v>
      </c>
      <c r="AQ3328" s="234">
        <v>50595.55</v>
      </c>
      <c r="AS3328" s="211" t="s">
        <v>9598</v>
      </c>
      <c r="AT3328" s="212">
        <v>13519.09</v>
      </c>
    </row>
    <row r="3329" spans="9:46" x14ac:dyDescent="0.3">
      <c r="I3329" s="227" t="s">
        <v>41246</v>
      </c>
      <c r="J3329" s="227"/>
      <c r="K3329" s="228">
        <v>33683</v>
      </c>
      <c r="M3329" s="205" t="s">
        <v>4551</v>
      </c>
      <c r="N3329" s="205"/>
      <c r="O3329" s="206">
        <v>277179.84999999998</v>
      </c>
      <c r="U3329" s="309" t="s">
        <v>59594</v>
      </c>
      <c r="V3329" s="310">
        <v>20378.64</v>
      </c>
      <c r="X3329" s="267" t="s">
        <v>34795</v>
      </c>
      <c r="Y3329" s="268">
        <v>4280</v>
      </c>
      <c r="AA3329" s="229" t="s">
        <v>52010</v>
      </c>
      <c r="AB3329" s="230">
        <v>1545.08</v>
      </c>
      <c r="AD3329" s="209" t="s">
        <v>17781</v>
      </c>
      <c r="AE3329" s="210">
        <v>50.44</v>
      </c>
      <c r="AF3329" s="93"/>
      <c r="AG3329" s="201" t="s">
        <v>29008</v>
      </c>
      <c r="AH3329" s="202">
        <v>10799.56</v>
      </c>
      <c r="AJ3329" s="292"/>
      <c r="AK3329" s="293"/>
      <c r="AP3329" s="233" t="s">
        <v>41787</v>
      </c>
      <c r="AQ3329" s="234">
        <v>33683</v>
      </c>
      <c r="AS3329" s="211" t="s">
        <v>10974</v>
      </c>
      <c r="AT3329" s="212">
        <v>1635.18</v>
      </c>
    </row>
    <row r="3330" spans="9:46" x14ac:dyDescent="0.3">
      <c r="I3330" s="227" t="s">
        <v>41247</v>
      </c>
      <c r="J3330" s="227"/>
      <c r="K3330" s="228">
        <v>337310</v>
      </c>
      <c r="M3330" s="205" t="s">
        <v>4647</v>
      </c>
      <c r="N3330" s="205"/>
      <c r="O3330" s="206">
        <v>39930</v>
      </c>
      <c r="U3330" s="309" t="s">
        <v>63147</v>
      </c>
      <c r="V3330" s="310">
        <v>178.2</v>
      </c>
      <c r="X3330" s="267" t="s">
        <v>42289</v>
      </c>
      <c r="Y3330" s="268">
        <v>7261.75</v>
      </c>
      <c r="AA3330" s="229" t="s">
        <v>52011</v>
      </c>
      <c r="AB3330" s="230">
        <v>7395</v>
      </c>
      <c r="AD3330" s="209" t="s">
        <v>17782</v>
      </c>
      <c r="AE3330" s="210">
        <v>142.94</v>
      </c>
      <c r="AF3330" s="93"/>
      <c r="AG3330" s="201" t="s">
        <v>32900</v>
      </c>
      <c r="AH3330" s="202">
        <v>9.2100000000000009</v>
      </c>
      <c r="AJ3330" s="292"/>
      <c r="AK3330" s="293"/>
      <c r="AP3330" s="233" t="s">
        <v>41788</v>
      </c>
      <c r="AQ3330" s="234">
        <v>337310</v>
      </c>
      <c r="AS3330" s="211" t="s">
        <v>9682</v>
      </c>
      <c r="AT3330" s="212">
        <v>40987.49</v>
      </c>
    </row>
    <row r="3331" spans="9:46" x14ac:dyDescent="0.3">
      <c r="I3331" s="227" t="s">
        <v>41248</v>
      </c>
      <c r="J3331" s="227"/>
      <c r="K3331" s="228">
        <v>5382.5</v>
      </c>
      <c r="M3331" s="205" t="s">
        <v>4648</v>
      </c>
      <c r="N3331" s="205"/>
      <c r="O3331" s="206">
        <v>4500</v>
      </c>
      <c r="U3331" s="309" t="s">
        <v>63148</v>
      </c>
      <c r="V3331" s="310">
        <v>22650</v>
      </c>
      <c r="X3331" s="267" t="s">
        <v>18104</v>
      </c>
      <c r="Y3331" s="268">
        <v>265000</v>
      </c>
      <c r="AA3331" s="229" t="s">
        <v>52012</v>
      </c>
      <c r="AB3331" s="230">
        <v>3000</v>
      </c>
      <c r="AD3331" s="209" t="s">
        <v>17783</v>
      </c>
      <c r="AE3331" s="210">
        <v>42293.75</v>
      </c>
      <c r="AF3331" s="93"/>
      <c r="AG3331" s="201" t="s">
        <v>29009</v>
      </c>
      <c r="AH3331" s="202">
        <v>28011.23</v>
      </c>
      <c r="AJ3331" s="292"/>
      <c r="AK3331" s="293"/>
      <c r="AP3331" s="233" t="s">
        <v>41789</v>
      </c>
      <c r="AQ3331" s="234">
        <v>5382.5</v>
      </c>
      <c r="AS3331" s="211" t="s">
        <v>9727</v>
      </c>
      <c r="AT3331" s="212">
        <v>106772</v>
      </c>
    </row>
    <row r="3332" spans="9:46" x14ac:dyDescent="0.3">
      <c r="I3332" s="227" t="s">
        <v>41249</v>
      </c>
      <c r="J3332" s="227"/>
      <c r="K3332" s="228">
        <v>362162.01</v>
      </c>
      <c r="M3332" s="205" t="s">
        <v>4552</v>
      </c>
      <c r="N3332" s="205"/>
      <c r="O3332" s="206">
        <v>50489.46</v>
      </c>
      <c r="U3332" s="309" t="s">
        <v>36276</v>
      </c>
      <c r="V3332" s="310">
        <v>11747.37</v>
      </c>
      <c r="X3332" s="267" t="s">
        <v>54985</v>
      </c>
      <c r="Y3332" s="268">
        <v>6200</v>
      </c>
      <c r="AA3332" s="229" t="s">
        <v>52013</v>
      </c>
      <c r="AB3332" s="230">
        <v>6251.24</v>
      </c>
      <c r="AD3332" s="209" t="s">
        <v>17784</v>
      </c>
      <c r="AE3332" s="210">
        <v>27761.85</v>
      </c>
      <c r="AF3332" s="93"/>
      <c r="AG3332" s="201" t="s">
        <v>32901</v>
      </c>
      <c r="AH3332" s="202">
        <v>2869</v>
      </c>
      <c r="AJ3332" s="292"/>
      <c r="AK3332" s="293"/>
      <c r="AP3332" s="233" t="s">
        <v>41790</v>
      </c>
      <c r="AQ3332" s="234">
        <v>362162.01</v>
      </c>
      <c r="AS3332" s="211" t="s">
        <v>11668</v>
      </c>
      <c r="AT3332" s="212">
        <v>1093189.1599999999</v>
      </c>
    </row>
    <row r="3333" spans="9:46" x14ac:dyDescent="0.3">
      <c r="I3333" s="227" t="s">
        <v>41250</v>
      </c>
      <c r="J3333" s="227"/>
      <c r="K3333" s="228">
        <v>1281674</v>
      </c>
      <c r="M3333" s="205" t="s">
        <v>3627</v>
      </c>
      <c r="N3333" s="205"/>
      <c r="O3333" s="206">
        <v>22632.9</v>
      </c>
      <c r="U3333" s="309" t="s">
        <v>56089</v>
      </c>
      <c r="V3333" s="310">
        <v>42670</v>
      </c>
      <c r="X3333" s="267" t="s">
        <v>18106</v>
      </c>
      <c r="Y3333" s="268">
        <v>21629.48</v>
      </c>
      <c r="AA3333" s="229" t="s">
        <v>52014</v>
      </c>
      <c r="AB3333" s="230">
        <v>248.76</v>
      </c>
      <c r="AD3333" s="209" t="s">
        <v>17785</v>
      </c>
      <c r="AE3333" s="210">
        <v>1021.82</v>
      </c>
      <c r="AF3333" s="93"/>
      <c r="AG3333" s="201" t="s">
        <v>32902</v>
      </c>
      <c r="AH3333" s="202">
        <v>5270</v>
      </c>
      <c r="AJ3333" s="292"/>
      <c r="AK3333" s="293"/>
      <c r="AP3333" s="233" t="s">
        <v>41791</v>
      </c>
      <c r="AQ3333" s="234">
        <v>1281674</v>
      </c>
      <c r="AS3333" s="211" t="s">
        <v>9995</v>
      </c>
      <c r="AT3333" s="212">
        <v>4533576.6399999997</v>
      </c>
    </row>
    <row r="3334" spans="9:46" x14ac:dyDescent="0.3">
      <c r="I3334" s="227" t="s">
        <v>41251</v>
      </c>
      <c r="J3334" s="227"/>
      <c r="K3334" s="228">
        <v>205709</v>
      </c>
      <c r="M3334" s="205" t="s">
        <v>4553</v>
      </c>
      <c r="N3334" s="205"/>
      <c r="O3334" s="206">
        <v>3379.81</v>
      </c>
      <c r="U3334" s="309" t="s">
        <v>59595</v>
      </c>
      <c r="V3334" s="310">
        <v>7826</v>
      </c>
      <c r="X3334" s="267" t="s">
        <v>34798</v>
      </c>
      <c r="Y3334" s="268">
        <v>2750.48</v>
      </c>
      <c r="AA3334" s="229" t="s">
        <v>52015</v>
      </c>
      <c r="AB3334" s="230">
        <v>14192.54</v>
      </c>
      <c r="AD3334" s="209" t="s">
        <v>17786</v>
      </c>
      <c r="AE3334" s="210">
        <v>758.31</v>
      </c>
      <c r="AF3334" s="93"/>
      <c r="AG3334" s="201" t="s">
        <v>32903</v>
      </c>
      <c r="AH3334" s="202">
        <v>20160</v>
      </c>
      <c r="AJ3334" s="292"/>
      <c r="AK3334" s="293"/>
      <c r="AP3334" s="233" t="s">
        <v>41792</v>
      </c>
      <c r="AQ3334" s="234">
        <v>205709</v>
      </c>
      <c r="AS3334" s="211" t="s">
        <v>6992</v>
      </c>
      <c r="AT3334" s="212">
        <v>1300</v>
      </c>
    </row>
    <row r="3335" spans="9:46" x14ac:dyDescent="0.3">
      <c r="I3335" s="227" t="s">
        <v>41252</v>
      </c>
      <c r="J3335" s="227"/>
      <c r="K3335" s="228">
        <v>134562.44</v>
      </c>
      <c r="M3335" s="205" t="s">
        <v>4650</v>
      </c>
      <c r="N3335" s="205"/>
      <c r="O3335" s="206">
        <v>13078</v>
      </c>
      <c r="U3335" s="309" t="s">
        <v>63149</v>
      </c>
      <c r="V3335" s="310">
        <v>383.18</v>
      </c>
      <c r="X3335" s="267" t="s">
        <v>34799</v>
      </c>
      <c r="Y3335" s="268">
        <v>1295.72</v>
      </c>
      <c r="AA3335" s="229" t="s">
        <v>44617</v>
      </c>
      <c r="AB3335" s="230">
        <v>97825.919999999998</v>
      </c>
      <c r="AD3335" s="209" t="s">
        <v>17787</v>
      </c>
      <c r="AE3335" s="210">
        <v>501849.93</v>
      </c>
      <c r="AF3335" s="93"/>
      <c r="AG3335" s="201" t="s">
        <v>29037</v>
      </c>
      <c r="AH3335" s="202">
        <v>2869</v>
      </c>
      <c r="AJ3335" s="292"/>
      <c r="AK3335" s="293"/>
      <c r="AP3335" s="233" t="s">
        <v>41793</v>
      </c>
      <c r="AQ3335" s="234">
        <v>134562.44</v>
      </c>
      <c r="AS3335" s="211" t="s">
        <v>7899</v>
      </c>
      <c r="AT3335" s="212">
        <v>2611</v>
      </c>
    </row>
    <row r="3336" spans="9:46" x14ac:dyDescent="0.3">
      <c r="I3336" s="227" t="s">
        <v>41253</v>
      </c>
      <c r="J3336" s="227"/>
      <c r="K3336" s="228">
        <v>8594.35</v>
      </c>
      <c r="M3336" s="205" t="s">
        <v>4554</v>
      </c>
      <c r="N3336" s="205"/>
      <c r="O3336" s="206">
        <v>14856.47</v>
      </c>
      <c r="U3336" s="309" t="s">
        <v>57427</v>
      </c>
      <c r="V3336" s="310">
        <v>6119.74</v>
      </c>
      <c r="X3336" s="267" t="s">
        <v>38980</v>
      </c>
      <c r="Y3336" s="268">
        <v>2448.63</v>
      </c>
      <c r="AA3336" s="229" t="s">
        <v>52016</v>
      </c>
      <c r="AB3336" s="230">
        <v>1280.04</v>
      </c>
      <c r="AD3336" s="209" t="s">
        <v>17788</v>
      </c>
      <c r="AE3336" s="210">
        <v>22927.89</v>
      </c>
      <c r="AF3336" s="93"/>
      <c r="AG3336" s="201" t="s">
        <v>29038</v>
      </c>
      <c r="AH3336" s="202">
        <v>5270</v>
      </c>
      <c r="AJ3336" s="292"/>
      <c r="AK3336" s="293"/>
      <c r="AP3336" s="233" t="s">
        <v>41794</v>
      </c>
      <c r="AQ3336" s="234">
        <v>8594.35</v>
      </c>
      <c r="AS3336" s="211" t="s">
        <v>8421</v>
      </c>
      <c r="AT3336" s="212">
        <v>732.59</v>
      </c>
    </row>
    <row r="3337" spans="9:46" x14ac:dyDescent="0.3">
      <c r="I3337" s="227" t="s">
        <v>41254</v>
      </c>
      <c r="J3337" s="227"/>
      <c r="K3337" s="228">
        <v>32174</v>
      </c>
      <c r="M3337" s="205" t="s">
        <v>4654</v>
      </c>
      <c r="N3337" s="205"/>
      <c r="O3337" s="206">
        <v>2685.65</v>
      </c>
      <c r="U3337" s="309" t="s">
        <v>57428</v>
      </c>
      <c r="V3337" s="310">
        <v>1912.38</v>
      </c>
      <c r="X3337" s="267" t="s">
        <v>18107</v>
      </c>
      <c r="Y3337" s="268">
        <v>657449.30000000005</v>
      </c>
      <c r="AA3337" s="229" t="s">
        <v>42279</v>
      </c>
      <c r="AB3337" s="230">
        <v>106327.01</v>
      </c>
      <c r="AD3337" s="209" t="s">
        <v>17789</v>
      </c>
      <c r="AE3337" s="210">
        <v>560</v>
      </c>
      <c r="AF3337" s="93"/>
      <c r="AG3337" s="201" t="s">
        <v>29040</v>
      </c>
      <c r="AH3337" s="202">
        <v>20160</v>
      </c>
      <c r="AJ3337" s="292"/>
      <c r="AK3337" s="293"/>
      <c r="AP3337" s="233" t="s">
        <v>41795</v>
      </c>
      <c r="AQ3337" s="234">
        <v>32174</v>
      </c>
      <c r="AS3337" s="211" t="s">
        <v>8591</v>
      </c>
      <c r="AT3337" s="212">
        <v>39670</v>
      </c>
    </row>
    <row r="3338" spans="9:46" x14ac:dyDescent="0.3">
      <c r="I3338" s="227" t="s">
        <v>41255</v>
      </c>
      <c r="J3338" s="227"/>
      <c r="K3338" s="228">
        <v>458304</v>
      </c>
      <c r="M3338" s="205" t="s">
        <v>4557</v>
      </c>
      <c r="N3338" s="205"/>
      <c r="O3338" s="206">
        <v>41734.71</v>
      </c>
      <c r="U3338" s="309" t="s">
        <v>67638</v>
      </c>
      <c r="V3338" s="310">
        <v>900</v>
      </c>
      <c r="X3338" s="267" t="s">
        <v>38981</v>
      </c>
      <c r="Y3338" s="268">
        <v>57412.43</v>
      </c>
      <c r="AA3338" s="229" t="s">
        <v>52017</v>
      </c>
      <c r="AB3338" s="230">
        <v>11929</v>
      </c>
      <c r="AD3338" s="209" t="s">
        <v>17790</v>
      </c>
      <c r="AE3338" s="210">
        <v>7470.79</v>
      </c>
      <c r="AF3338" s="93"/>
      <c r="AG3338" s="201" t="s">
        <v>14396</v>
      </c>
      <c r="AH3338" s="202">
        <v>11083.35</v>
      </c>
      <c r="AJ3338" s="292"/>
      <c r="AK3338" s="293"/>
      <c r="AP3338" s="233" t="s">
        <v>41796</v>
      </c>
      <c r="AQ3338" s="234">
        <v>458304</v>
      </c>
      <c r="AS3338" s="211" t="s">
        <v>8801</v>
      </c>
      <c r="AT3338" s="212">
        <v>2919.17</v>
      </c>
    </row>
    <row r="3339" spans="9:46" x14ac:dyDescent="0.3">
      <c r="I3339" s="227" t="s">
        <v>41256</v>
      </c>
      <c r="J3339" s="227"/>
      <c r="K3339" s="228">
        <v>669095</v>
      </c>
      <c r="M3339" s="205" t="s">
        <v>4558</v>
      </c>
      <c r="N3339" s="205"/>
      <c r="O3339" s="206">
        <v>14094.05</v>
      </c>
      <c r="U3339" s="309" t="s">
        <v>67639</v>
      </c>
      <c r="V3339" s="310">
        <v>17177.560000000001</v>
      </c>
      <c r="X3339" s="267" t="s">
        <v>38982</v>
      </c>
      <c r="Y3339" s="268">
        <v>4989.2700000000004</v>
      </c>
      <c r="AA3339" s="229" t="s">
        <v>52018</v>
      </c>
      <c r="AB3339" s="230">
        <v>17070</v>
      </c>
      <c r="AD3339" s="209" t="s">
        <v>17791</v>
      </c>
      <c r="AE3339" s="210">
        <v>18235.2</v>
      </c>
      <c r="AF3339" s="93"/>
      <c r="AG3339" s="201" t="s">
        <v>14397</v>
      </c>
      <c r="AH3339" s="202">
        <v>3600</v>
      </c>
      <c r="AJ3339" s="292"/>
      <c r="AK3339" s="293"/>
      <c r="AP3339" s="233" t="s">
        <v>41797</v>
      </c>
      <c r="AQ3339" s="234">
        <v>669095</v>
      </c>
      <c r="AS3339" s="211" t="s">
        <v>9089</v>
      </c>
      <c r="AT3339" s="212">
        <v>5293.85</v>
      </c>
    </row>
    <row r="3340" spans="9:46" x14ac:dyDescent="0.3">
      <c r="I3340" s="227" t="s">
        <v>41257</v>
      </c>
      <c r="J3340" s="227"/>
      <c r="K3340" s="228">
        <v>3012593</v>
      </c>
      <c r="M3340" s="205" t="s">
        <v>4561</v>
      </c>
      <c r="N3340" s="205"/>
      <c r="O3340" s="206">
        <v>57685.17</v>
      </c>
      <c r="U3340" s="309" t="s">
        <v>39145</v>
      </c>
      <c r="V3340" s="310">
        <v>3483.38</v>
      </c>
      <c r="X3340" s="267" t="s">
        <v>46789</v>
      </c>
      <c r="Y3340" s="268">
        <v>1315.12</v>
      </c>
      <c r="AA3340" s="229" t="s">
        <v>44618</v>
      </c>
      <c r="AB3340" s="230">
        <v>336032.5</v>
      </c>
      <c r="AD3340" s="209" t="s">
        <v>17792</v>
      </c>
      <c r="AE3340" s="210">
        <v>6030</v>
      </c>
      <c r="AF3340" s="93"/>
      <c r="AG3340" s="201" t="s">
        <v>14398</v>
      </c>
      <c r="AH3340" s="202">
        <v>11083.35</v>
      </c>
      <c r="AJ3340" s="292"/>
      <c r="AK3340" s="293"/>
      <c r="AP3340" s="233" t="s">
        <v>41798</v>
      </c>
      <c r="AQ3340" s="234">
        <v>3012593</v>
      </c>
      <c r="AS3340" s="211" t="s">
        <v>9466</v>
      </c>
      <c r="AT3340" s="212">
        <v>7535.43</v>
      </c>
    </row>
    <row r="3341" spans="9:46" x14ac:dyDescent="0.3">
      <c r="I3341" s="227" t="s">
        <v>41258</v>
      </c>
      <c r="J3341" s="227"/>
      <c r="K3341" s="228">
        <v>61508</v>
      </c>
      <c r="M3341" s="205" t="s">
        <v>4656</v>
      </c>
      <c r="N3341" s="205"/>
      <c r="O3341" s="206">
        <v>4475.33</v>
      </c>
      <c r="U3341" s="309" t="s">
        <v>39146</v>
      </c>
      <c r="V3341" s="310">
        <v>1372.7</v>
      </c>
      <c r="X3341" s="267" t="s">
        <v>42290</v>
      </c>
      <c r="Y3341" s="268">
        <v>510</v>
      </c>
      <c r="AA3341" s="229" t="s">
        <v>44619</v>
      </c>
      <c r="AB3341" s="230">
        <v>25629.99</v>
      </c>
      <c r="AD3341" s="209" t="s">
        <v>17793</v>
      </c>
      <c r="AE3341" s="210">
        <v>42616.18</v>
      </c>
      <c r="AF3341" s="93"/>
      <c r="AG3341" s="201" t="s">
        <v>14399</v>
      </c>
      <c r="AH3341" s="202">
        <v>1971.17</v>
      </c>
      <c r="AJ3341" s="292"/>
      <c r="AK3341" s="293"/>
      <c r="AP3341" s="233" t="s">
        <v>41799</v>
      </c>
      <c r="AQ3341" s="234">
        <v>61508</v>
      </c>
      <c r="AS3341" s="211" t="s">
        <v>9559</v>
      </c>
      <c r="AT3341" s="212">
        <v>4048.72</v>
      </c>
    </row>
    <row r="3342" spans="9:46" x14ac:dyDescent="0.3">
      <c r="I3342" s="227" t="s">
        <v>41259</v>
      </c>
      <c r="J3342" s="227"/>
      <c r="K3342" s="228">
        <v>33371.5</v>
      </c>
      <c r="M3342" s="205" t="s">
        <v>4657</v>
      </c>
      <c r="N3342" s="205"/>
      <c r="O3342" s="206">
        <v>9666</v>
      </c>
      <c r="U3342" s="309" t="s">
        <v>39147</v>
      </c>
      <c r="V3342" s="310">
        <v>4566.3599999999997</v>
      </c>
      <c r="X3342" s="267" t="s">
        <v>40199</v>
      </c>
      <c r="Y3342" s="268">
        <v>75272.399999999994</v>
      </c>
      <c r="AA3342" s="229" t="s">
        <v>17823</v>
      </c>
      <c r="AB3342" s="230">
        <v>2297.66</v>
      </c>
      <c r="AD3342" s="209" t="s">
        <v>17794</v>
      </c>
      <c r="AE3342" s="210">
        <v>55755.23</v>
      </c>
      <c r="AF3342" s="93"/>
      <c r="AG3342" s="201" t="s">
        <v>14400</v>
      </c>
      <c r="AH3342" s="202">
        <v>5332.35</v>
      </c>
      <c r="AJ3342" s="292"/>
      <c r="AK3342" s="293"/>
      <c r="AP3342" s="233" t="s">
        <v>41800</v>
      </c>
      <c r="AQ3342" s="234">
        <v>33371.5</v>
      </c>
      <c r="AS3342" s="211" t="s">
        <v>11169</v>
      </c>
      <c r="AT3342" s="212">
        <v>3000</v>
      </c>
    </row>
    <row r="3343" spans="9:46" x14ac:dyDescent="0.3">
      <c r="I3343" s="227" t="s">
        <v>41260</v>
      </c>
      <c r="J3343" s="227"/>
      <c r="K3343" s="228">
        <v>18309</v>
      </c>
      <c r="M3343" s="205" t="s">
        <v>4563</v>
      </c>
      <c r="N3343" s="205"/>
      <c r="O3343" s="206">
        <v>10000.93</v>
      </c>
      <c r="U3343" s="309" t="s">
        <v>67640</v>
      </c>
      <c r="V3343" s="310">
        <v>10213.719999999999</v>
      </c>
      <c r="X3343" s="267" t="s">
        <v>38983</v>
      </c>
      <c r="Y3343" s="268">
        <v>1024.1099999999999</v>
      </c>
      <c r="AA3343" s="229" t="s">
        <v>17824</v>
      </c>
      <c r="AB3343" s="230">
        <v>950.08</v>
      </c>
      <c r="AD3343" s="209" t="s">
        <v>17795</v>
      </c>
      <c r="AE3343" s="210">
        <v>13250.22</v>
      </c>
      <c r="AF3343" s="93"/>
      <c r="AG3343" s="201" t="s">
        <v>14401</v>
      </c>
      <c r="AH3343" s="202">
        <v>3468</v>
      </c>
      <c r="AJ3343" s="292"/>
      <c r="AK3343" s="293"/>
      <c r="AP3343" s="233" t="s">
        <v>41801</v>
      </c>
      <c r="AQ3343" s="234">
        <v>18309</v>
      </c>
      <c r="AS3343" s="211" t="s">
        <v>9996</v>
      </c>
      <c r="AT3343" s="212">
        <v>67110.759999999995</v>
      </c>
    </row>
    <row r="3344" spans="9:46" x14ac:dyDescent="0.3">
      <c r="I3344" s="227" t="s">
        <v>41261</v>
      </c>
      <c r="J3344" s="227"/>
      <c r="K3344" s="228">
        <v>26723</v>
      </c>
      <c r="M3344" s="205" t="s">
        <v>4658</v>
      </c>
      <c r="N3344" s="205"/>
      <c r="O3344" s="206">
        <v>3229.5</v>
      </c>
      <c r="U3344" s="309" t="s">
        <v>67641</v>
      </c>
      <c r="V3344" s="310">
        <v>892.98</v>
      </c>
      <c r="X3344" s="267" t="s">
        <v>38984</v>
      </c>
      <c r="Y3344" s="268">
        <v>2504.9</v>
      </c>
      <c r="AA3344" s="229" t="s">
        <v>17849</v>
      </c>
      <c r="AB3344" s="230">
        <v>73.599999999999994</v>
      </c>
      <c r="AD3344" s="209" t="s">
        <v>17796</v>
      </c>
      <c r="AE3344" s="210">
        <v>33327.35</v>
      </c>
      <c r="AF3344" s="93"/>
      <c r="AG3344" s="201" t="s">
        <v>14402</v>
      </c>
      <c r="AH3344" s="202">
        <v>8001.78</v>
      </c>
      <c r="AJ3344" s="292"/>
      <c r="AK3344" s="293"/>
      <c r="AP3344" s="233" t="s">
        <v>41802</v>
      </c>
      <c r="AQ3344" s="234">
        <v>26723</v>
      </c>
      <c r="AS3344" s="211" t="s">
        <v>6817</v>
      </c>
      <c r="AT3344" s="212">
        <v>255394</v>
      </c>
    </row>
    <row r="3345" spans="9:46" x14ac:dyDescent="0.3">
      <c r="I3345" s="227" t="s">
        <v>41262</v>
      </c>
      <c r="J3345" s="227"/>
      <c r="K3345" s="228">
        <v>9688.5</v>
      </c>
      <c r="M3345" s="205" t="s">
        <v>4660</v>
      </c>
      <c r="N3345" s="205"/>
      <c r="O3345" s="206">
        <v>22286.69</v>
      </c>
      <c r="U3345" s="309" t="s">
        <v>67642</v>
      </c>
      <c r="V3345" s="310">
        <v>42.65</v>
      </c>
      <c r="X3345" s="267" t="s">
        <v>18109</v>
      </c>
      <c r="Y3345" s="268">
        <v>80571.59</v>
      </c>
      <c r="AA3345" s="229" t="s">
        <v>17852</v>
      </c>
      <c r="AB3345" s="230">
        <v>658.35</v>
      </c>
      <c r="AD3345" s="209" t="s">
        <v>17797</v>
      </c>
      <c r="AE3345" s="210">
        <v>502509.21</v>
      </c>
      <c r="AF3345" s="93"/>
      <c r="AG3345" s="201" t="s">
        <v>32904</v>
      </c>
      <c r="AH3345" s="202">
        <v>13189</v>
      </c>
      <c r="AJ3345" s="292"/>
      <c r="AK3345" s="293"/>
      <c r="AP3345" s="233" t="s">
        <v>41803</v>
      </c>
      <c r="AQ3345" s="234">
        <v>9688.5</v>
      </c>
      <c r="AS3345" s="211" t="s">
        <v>6993</v>
      </c>
      <c r="AT3345" s="212">
        <v>30390</v>
      </c>
    </row>
    <row r="3346" spans="9:46" x14ac:dyDescent="0.3">
      <c r="I3346" s="227" t="s">
        <v>41263</v>
      </c>
      <c r="J3346" s="227"/>
      <c r="K3346" s="228">
        <v>60934</v>
      </c>
      <c r="M3346" s="205" t="s">
        <v>4661</v>
      </c>
      <c r="N3346" s="205"/>
      <c r="O3346" s="206">
        <v>19469</v>
      </c>
      <c r="U3346" s="309" t="s">
        <v>67643</v>
      </c>
      <c r="V3346" s="310">
        <v>195.09</v>
      </c>
      <c r="X3346" s="267" t="s">
        <v>18110</v>
      </c>
      <c r="Y3346" s="268">
        <v>617116.27</v>
      </c>
      <c r="AA3346" s="229" t="s">
        <v>44620</v>
      </c>
      <c r="AB3346" s="230">
        <v>482384.51</v>
      </c>
      <c r="AD3346" s="209" t="s">
        <v>17798</v>
      </c>
      <c r="AE3346" s="210">
        <v>85221.72</v>
      </c>
      <c r="AF3346" s="93"/>
      <c r="AG3346" s="201" t="s">
        <v>14403</v>
      </c>
      <c r="AH3346" s="202">
        <v>11083.35</v>
      </c>
      <c r="AJ3346" s="292"/>
      <c r="AK3346" s="293"/>
      <c r="AP3346" s="233" t="s">
        <v>41804</v>
      </c>
      <c r="AQ3346" s="234">
        <v>60934</v>
      </c>
      <c r="AS3346" s="211" t="s">
        <v>7214</v>
      </c>
      <c r="AT3346" s="212">
        <v>11212</v>
      </c>
    </row>
    <row r="3347" spans="9:46" x14ac:dyDescent="0.3">
      <c r="I3347" s="227" t="s">
        <v>41264</v>
      </c>
      <c r="J3347" s="227"/>
      <c r="K3347" s="228">
        <v>97600</v>
      </c>
      <c r="M3347" s="205" t="s">
        <v>4567</v>
      </c>
      <c r="N3347" s="205"/>
      <c r="O3347" s="206">
        <v>6604.11</v>
      </c>
      <c r="U3347" s="309" t="s">
        <v>67644</v>
      </c>
      <c r="V3347" s="310">
        <v>655.56</v>
      </c>
      <c r="X3347" s="267" t="s">
        <v>18111</v>
      </c>
      <c r="Y3347" s="268">
        <v>345091.34</v>
      </c>
      <c r="AA3347" s="229" t="s">
        <v>44621</v>
      </c>
      <c r="AB3347" s="230">
        <v>36772.730000000003</v>
      </c>
      <c r="AD3347" s="209" t="s">
        <v>17799</v>
      </c>
      <c r="AE3347" s="210">
        <v>1459.3</v>
      </c>
      <c r="AF3347" s="93"/>
      <c r="AG3347" s="201" t="s">
        <v>14404</v>
      </c>
      <c r="AH3347" s="202">
        <v>3600</v>
      </c>
      <c r="AJ3347" s="292"/>
      <c r="AK3347" s="293"/>
      <c r="AP3347" s="233" t="s">
        <v>41805</v>
      </c>
      <c r="AQ3347" s="234">
        <v>97600</v>
      </c>
      <c r="AS3347" s="211" t="s">
        <v>7497</v>
      </c>
      <c r="AT3347" s="212">
        <v>106255</v>
      </c>
    </row>
    <row r="3348" spans="9:46" x14ac:dyDescent="0.3">
      <c r="I3348" s="227" t="s">
        <v>41265</v>
      </c>
      <c r="J3348" s="227"/>
      <c r="K3348" s="228">
        <v>35696</v>
      </c>
      <c r="M3348" s="205" t="s">
        <v>4568</v>
      </c>
      <c r="N3348" s="205"/>
      <c r="O3348" s="206">
        <v>22016.07</v>
      </c>
      <c r="U3348" s="309" t="s">
        <v>67645</v>
      </c>
      <c r="V3348" s="310">
        <v>2249.4899999999998</v>
      </c>
      <c r="X3348" s="267" t="s">
        <v>42291</v>
      </c>
      <c r="Y3348" s="268">
        <v>522646.79</v>
      </c>
      <c r="AA3348" s="229" t="s">
        <v>17854</v>
      </c>
      <c r="AB3348" s="230">
        <v>223174.26</v>
      </c>
      <c r="AD3348" s="209" t="s">
        <v>17800</v>
      </c>
      <c r="AE3348" s="210">
        <v>22927.89</v>
      </c>
      <c r="AF3348" s="93"/>
      <c r="AG3348" s="201" t="s">
        <v>14405</v>
      </c>
      <c r="AH3348" s="202">
        <v>11083.35</v>
      </c>
      <c r="AJ3348" s="292"/>
      <c r="AK3348" s="293"/>
      <c r="AP3348" s="233" t="s">
        <v>41806</v>
      </c>
      <c r="AQ3348" s="234">
        <v>35696</v>
      </c>
      <c r="AS3348" s="211" t="s">
        <v>7655</v>
      </c>
      <c r="AT3348" s="212">
        <v>180105</v>
      </c>
    </row>
    <row r="3349" spans="9:46" x14ac:dyDescent="0.3">
      <c r="I3349" s="227" t="s">
        <v>41266</v>
      </c>
      <c r="J3349" s="227"/>
      <c r="K3349" s="228">
        <v>45213</v>
      </c>
      <c r="M3349" s="205" t="s">
        <v>4665</v>
      </c>
      <c r="N3349" s="205"/>
      <c r="O3349" s="206">
        <v>4624.8</v>
      </c>
      <c r="U3349" s="309" t="s">
        <v>67646</v>
      </c>
      <c r="V3349" s="310">
        <v>50.51</v>
      </c>
      <c r="X3349" s="267" t="s">
        <v>38985</v>
      </c>
      <c r="Y3349" s="268">
        <v>46754.36</v>
      </c>
      <c r="AA3349" s="229" t="s">
        <v>17855</v>
      </c>
      <c r="AB3349" s="230">
        <v>1000</v>
      </c>
      <c r="AD3349" s="209" t="s">
        <v>17801</v>
      </c>
      <c r="AE3349" s="210">
        <v>560</v>
      </c>
      <c r="AF3349" s="93"/>
      <c r="AG3349" s="201" t="s">
        <v>14406</v>
      </c>
      <c r="AH3349" s="202">
        <v>1971.17</v>
      </c>
      <c r="AJ3349" s="292"/>
      <c r="AK3349" s="293"/>
      <c r="AP3349" s="233" t="s">
        <v>41807</v>
      </c>
      <c r="AQ3349" s="234">
        <v>45213</v>
      </c>
      <c r="AS3349" s="211" t="s">
        <v>7900</v>
      </c>
      <c r="AT3349" s="212">
        <v>18736</v>
      </c>
    </row>
    <row r="3350" spans="9:46" x14ac:dyDescent="0.3">
      <c r="I3350" s="227" t="s">
        <v>41267</v>
      </c>
      <c r="J3350" s="227"/>
      <c r="K3350" s="228">
        <v>19386</v>
      </c>
      <c r="M3350" s="205" t="s">
        <v>3628</v>
      </c>
      <c r="N3350" s="205"/>
      <c r="O3350" s="206">
        <v>25000</v>
      </c>
      <c r="U3350" s="309" t="s">
        <v>57429</v>
      </c>
      <c r="V3350" s="310">
        <v>2700</v>
      </c>
      <c r="X3350" s="267" t="s">
        <v>42292</v>
      </c>
      <c r="Y3350" s="268">
        <v>-27625.1</v>
      </c>
      <c r="AA3350" s="229" t="s">
        <v>33295</v>
      </c>
      <c r="AB3350" s="230">
        <v>11025</v>
      </c>
      <c r="AD3350" s="209" t="s">
        <v>17802</v>
      </c>
      <c r="AE3350" s="210">
        <v>7470.79</v>
      </c>
      <c r="AF3350" s="93"/>
      <c r="AG3350" s="201" t="s">
        <v>32905</v>
      </c>
      <c r="AH3350" s="202">
        <v>13189</v>
      </c>
      <c r="AJ3350" s="292"/>
      <c r="AK3350" s="293"/>
      <c r="AP3350" s="233" t="s">
        <v>41808</v>
      </c>
      <c r="AQ3350" s="234">
        <v>19386</v>
      </c>
      <c r="AS3350" s="211" t="s">
        <v>8142</v>
      </c>
      <c r="AT3350" s="212">
        <v>4219</v>
      </c>
    </row>
    <row r="3351" spans="9:46" x14ac:dyDescent="0.3">
      <c r="I3351" s="227" t="s">
        <v>41268</v>
      </c>
      <c r="J3351" s="227"/>
      <c r="K3351" s="228">
        <v>26925</v>
      </c>
      <c r="M3351" s="205" t="s">
        <v>4666</v>
      </c>
      <c r="N3351" s="205"/>
      <c r="O3351" s="206">
        <v>9666</v>
      </c>
      <c r="U3351" s="309" t="s">
        <v>39150</v>
      </c>
      <c r="V3351" s="310">
        <v>42569.39</v>
      </c>
      <c r="X3351" s="267" t="s">
        <v>36148</v>
      </c>
      <c r="Y3351" s="268">
        <v>3452979.03</v>
      </c>
      <c r="AA3351" s="229" t="s">
        <v>17860</v>
      </c>
      <c r="AB3351" s="230">
        <v>17992.810000000001</v>
      </c>
      <c r="AD3351" s="209" t="s">
        <v>13283</v>
      </c>
      <c r="AE3351" s="210">
        <v>18235.2</v>
      </c>
      <c r="AF3351" s="93"/>
      <c r="AG3351" s="201" t="s">
        <v>14407</v>
      </c>
      <c r="AH3351" s="202">
        <v>5332.35</v>
      </c>
      <c r="AJ3351" s="292"/>
      <c r="AK3351" s="293"/>
      <c r="AP3351" s="233" t="s">
        <v>41809</v>
      </c>
      <c r="AQ3351" s="234">
        <v>26925</v>
      </c>
      <c r="AS3351" s="211" t="s">
        <v>8422</v>
      </c>
      <c r="AT3351" s="212">
        <v>163437</v>
      </c>
    </row>
    <row r="3352" spans="9:46" x14ac:dyDescent="0.3">
      <c r="I3352" s="227" t="s">
        <v>41269</v>
      </c>
      <c r="J3352" s="227"/>
      <c r="K3352" s="228">
        <v>54765.67</v>
      </c>
      <c r="M3352" s="205" t="s">
        <v>4667</v>
      </c>
      <c r="N3352" s="205"/>
      <c r="O3352" s="206">
        <v>9666</v>
      </c>
      <c r="U3352" s="309" t="s">
        <v>39151</v>
      </c>
      <c r="V3352" s="310">
        <v>3237.24</v>
      </c>
      <c r="X3352" s="267" t="s">
        <v>62582</v>
      </c>
      <c r="Y3352" s="268">
        <v>67466</v>
      </c>
      <c r="AA3352" s="229" t="s">
        <v>52019</v>
      </c>
      <c r="AB3352" s="230">
        <v>572.78</v>
      </c>
      <c r="AD3352" s="209" t="s">
        <v>13284</v>
      </c>
      <c r="AE3352" s="210">
        <v>6030</v>
      </c>
      <c r="AF3352" s="93"/>
      <c r="AG3352" s="201" t="s">
        <v>14408</v>
      </c>
      <c r="AH3352" s="202">
        <v>3468</v>
      </c>
      <c r="AJ3352" s="292"/>
      <c r="AK3352" s="293"/>
      <c r="AP3352" s="233" t="s">
        <v>41810</v>
      </c>
      <c r="AQ3352" s="234">
        <v>54765.67</v>
      </c>
      <c r="AS3352" s="211" t="s">
        <v>8592</v>
      </c>
      <c r="AT3352" s="212">
        <v>227882</v>
      </c>
    </row>
    <row r="3353" spans="9:46" x14ac:dyDescent="0.3">
      <c r="I3353" s="227" t="s">
        <v>41270</v>
      </c>
      <c r="J3353" s="227"/>
      <c r="K3353" s="228">
        <v>21540</v>
      </c>
      <c r="M3353" s="205" t="s">
        <v>4570</v>
      </c>
      <c r="N3353" s="205"/>
      <c r="O3353" s="206">
        <v>21810.32</v>
      </c>
      <c r="U3353" s="309" t="s">
        <v>67647</v>
      </c>
      <c r="V3353" s="310">
        <v>15966.24</v>
      </c>
      <c r="X3353" s="267" t="s">
        <v>64116</v>
      </c>
      <c r="Y3353" s="268">
        <v>2821.22</v>
      </c>
      <c r="AA3353" s="229" t="s">
        <v>17864</v>
      </c>
      <c r="AB3353" s="230">
        <v>32070.99</v>
      </c>
      <c r="AD3353" s="209" t="s">
        <v>17803</v>
      </c>
      <c r="AE3353" s="210">
        <v>10420</v>
      </c>
      <c r="AF3353" s="93"/>
      <c r="AG3353" s="201" t="s">
        <v>14409</v>
      </c>
      <c r="AH3353" s="202">
        <v>8001.78</v>
      </c>
      <c r="AJ3353" s="292"/>
      <c r="AK3353" s="293"/>
      <c r="AP3353" s="233" t="s">
        <v>41811</v>
      </c>
      <c r="AQ3353" s="234">
        <v>21540</v>
      </c>
      <c r="AS3353" s="211" t="s">
        <v>8802</v>
      </c>
      <c r="AT3353" s="212">
        <v>11623</v>
      </c>
    </row>
    <row r="3354" spans="9:46" x14ac:dyDescent="0.3">
      <c r="I3354" s="227" t="s">
        <v>41271</v>
      </c>
      <c r="J3354" s="227"/>
      <c r="K3354" s="228">
        <v>21161</v>
      </c>
      <c r="M3354" s="205" t="s">
        <v>4668</v>
      </c>
      <c r="N3354" s="205"/>
      <c r="O3354" s="206">
        <v>4240</v>
      </c>
      <c r="U3354" s="309" t="s">
        <v>59057</v>
      </c>
      <c r="V3354" s="310">
        <v>3267.98</v>
      </c>
      <c r="X3354" s="267" t="s">
        <v>63564</v>
      </c>
      <c r="Y3354" s="268">
        <v>16200.95</v>
      </c>
      <c r="AA3354" s="229" t="s">
        <v>17866</v>
      </c>
      <c r="AB3354" s="230">
        <v>7947.03</v>
      </c>
      <c r="AD3354" s="209" t="s">
        <v>17804</v>
      </c>
      <c r="AE3354" s="210">
        <v>2660.47</v>
      </c>
      <c r="AF3354" s="93"/>
      <c r="AG3354" s="201" t="s">
        <v>32906</v>
      </c>
      <c r="AH3354" s="202">
        <v>16037</v>
      </c>
      <c r="AJ3354" s="292"/>
      <c r="AK3354" s="293"/>
      <c r="AP3354" s="233" t="s">
        <v>41812</v>
      </c>
      <c r="AQ3354" s="234">
        <v>21161</v>
      </c>
      <c r="AS3354" s="211" t="s">
        <v>9090</v>
      </c>
      <c r="AT3354" s="212">
        <v>76843</v>
      </c>
    </row>
    <row r="3355" spans="9:46" x14ac:dyDescent="0.3">
      <c r="I3355" s="227" t="s">
        <v>41272</v>
      </c>
      <c r="J3355" s="227"/>
      <c r="K3355" s="228">
        <v>355104.17</v>
      </c>
      <c r="M3355" s="205" t="s">
        <v>3629</v>
      </c>
      <c r="N3355" s="205"/>
      <c r="O3355" s="206">
        <v>234345.37</v>
      </c>
      <c r="U3355" s="309" t="s">
        <v>59058</v>
      </c>
      <c r="V3355" s="310">
        <v>204.21</v>
      </c>
      <c r="X3355" s="267" t="s">
        <v>63565</v>
      </c>
      <c r="Y3355" s="268">
        <v>51731.05</v>
      </c>
      <c r="AA3355" s="229" t="s">
        <v>49761</v>
      </c>
      <c r="AB3355" s="230">
        <v>-6404.3</v>
      </c>
      <c r="AD3355" s="209" t="s">
        <v>17805</v>
      </c>
      <c r="AE3355" s="210">
        <v>53427.66</v>
      </c>
      <c r="AF3355" s="93"/>
      <c r="AG3355" s="201" t="s">
        <v>29108</v>
      </c>
      <c r="AH3355" s="202">
        <v>16037</v>
      </c>
      <c r="AJ3355" s="292"/>
      <c r="AK3355" s="293"/>
      <c r="AP3355" s="233" t="s">
        <v>41813</v>
      </c>
      <c r="AQ3355" s="234">
        <v>355104.17</v>
      </c>
      <c r="AS3355" s="211" t="s">
        <v>9401</v>
      </c>
      <c r="AT3355" s="212">
        <v>1086684.51</v>
      </c>
    </row>
    <row r="3356" spans="9:46" x14ac:dyDescent="0.3">
      <c r="I3356" s="227" t="s">
        <v>41273</v>
      </c>
      <c r="J3356" s="227"/>
      <c r="K3356" s="228">
        <v>64590</v>
      </c>
      <c r="M3356" s="205" t="s">
        <v>4670</v>
      </c>
      <c r="N3356" s="205"/>
      <c r="O3356" s="206">
        <v>5221.67</v>
      </c>
      <c r="U3356" s="309" t="s">
        <v>67648</v>
      </c>
      <c r="V3356" s="310">
        <v>34.5</v>
      </c>
      <c r="X3356" s="267" t="s">
        <v>52053</v>
      </c>
      <c r="Y3356" s="268">
        <v>66522.27</v>
      </c>
      <c r="AA3356" s="229" t="s">
        <v>49762</v>
      </c>
      <c r="AB3356" s="230">
        <v>-297</v>
      </c>
      <c r="AD3356" s="209" t="s">
        <v>13286</v>
      </c>
      <c r="AE3356" s="210">
        <v>56838.61</v>
      </c>
      <c r="AF3356" s="93"/>
      <c r="AG3356" s="201" t="s">
        <v>32907</v>
      </c>
      <c r="AH3356" s="202">
        <v>218</v>
      </c>
      <c r="AJ3356" s="292"/>
      <c r="AK3356" s="293"/>
      <c r="AP3356" s="233" t="s">
        <v>41814</v>
      </c>
      <c r="AQ3356" s="234">
        <v>64590</v>
      </c>
      <c r="AS3356" s="211" t="s">
        <v>9599</v>
      </c>
      <c r="AT3356" s="212">
        <v>25993</v>
      </c>
    </row>
    <row r="3357" spans="9:46" x14ac:dyDescent="0.3">
      <c r="I3357" s="227" t="s">
        <v>41274</v>
      </c>
      <c r="J3357" s="227"/>
      <c r="K3357" s="228">
        <v>3643036.92</v>
      </c>
      <c r="M3357" s="205" t="s">
        <v>4571</v>
      </c>
      <c r="N3357" s="205"/>
      <c r="O3357" s="206">
        <v>34627.07</v>
      </c>
      <c r="U3357" s="309" t="s">
        <v>59060</v>
      </c>
      <c r="V3357" s="310">
        <v>235.34</v>
      </c>
      <c r="X3357" s="267" t="s">
        <v>52055</v>
      </c>
      <c r="Y3357" s="268">
        <v>18862.5</v>
      </c>
      <c r="AA3357" s="229" t="s">
        <v>17871</v>
      </c>
      <c r="AB3357" s="230">
        <v>5145</v>
      </c>
      <c r="AD3357" s="209" t="s">
        <v>13287</v>
      </c>
      <c r="AE3357" s="210">
        <v>40352.81</v>
      </c>
      <c r="AF3357" s="93"/>
      <c r="AG3357" s="201" t="s">
        <v>32908</v>
      </c>
      <c r="AH3357" s="202">
        <v>390</v>
      </c>
      <c r="AJ3357" s="292"/>
      <c r="AK3357" s="293"/>
      <c r="AP3357" s="233" t="s">
        <v>41815</v>
      </c>
      <c r="AQ3357" s="234">
        <v>3643036.92</v>
      </c>
      <c r="AS3357" s="211" t="s">
        <v>10976</v>
      </c>
      <c r="AT3357" s="212">
        <v>49877.87</v>
      </c>
    </row>
    <row r="3358" spans="9:46" x14ac:dyDescent="0.3">
      <c r="I3358" s="227" t="s">
        <v>41275</v>
      </c>
      <c r="J3358" s="227"/>
      <c r="K3358" s="228">
        <v>70836</v>
      </c>
      <c r="M3358" s="205" t="s">
        <v>4573</v>
      </c>
      <c r="N3358" s="205"/>
      <c r="O3358" s="206">
        <v>1236.6400000000001</v>
      </c>
      <c r="U3358" s="309" t="s">
        <v>59061</v>
      </c>
      <c r="V3358" s="310">
        <v>448.45</v>
      </c>
      <c r="X3358" s="267" t="s">
        <v>49773</v>
      </c>
      <c r="Y3358" s="268">
        <v>2168.48</v>
      </c>
      <c r="AA3358" s="229" t="s">
        <v>17872</v>
      </c>
      <c r="AB3358" s="230">
        <v>19365.349999999999</v>
      </c>
      <c r="AD3358" s="209" t="s">
        <v>13288</v>
      </c>
      <c r="AE3358" s="210">
        <v>9990.0400000000009</v>
      </c>
      <c r="AF3358" s="93"/>
      <c r="AG3358" s="201" t="s">
        <v>32909</v>
      </c>
      <c r="AH3358" s="202">
        <v>2755</v>
      </c>
      <c r="AJ3358" s="292"/>
      <c r="AK3358" s="293"/>
      <c r="AP3358" s="233" t="s">
        <v>41816</v>
      </c>
      <c r="AQ3358" s="234">
        <v>70836</v>
      </c>
      <c r="AS3358" s="211" t="s">
        <v>9633</v>
      </c>
      <c r="AT3358" s="212">
        <v>110752.44</v>
      </c>
    </row>
    <row r="3359" spans="9:46" x14ac:dyDescent="0.3">
      <c r="I3359" s="227" t="s">
        <v>41276</v>
      </c>
      <c r="J3359" s="227"/>
      <c r="K3359" s="228">
        <v>6888</v>
      </c>
      <c r="M3359" s="205" t="s">
        <v>4671</v>
      </c>
      <c r="N3359" s="205"/>
      <c r="O3359" s="206">
        <v>10761</v>
      </c>
      <c r="U3359" s="309" t="s">
        <v>64279</v>
      </c>
      <c r="V3359" s="310">
        <v>4000</v>
      </c>
      <c r="X3359" s="267" t="s">
        <v>48768</v>
      </c>
      <c r="Y3359" s="268">
        <v>78940.3</v>
      </c>
      <c r="AA3359" s="229" t="s">
        <v>17873</v>
      </c>
      <c r="AB3359" s="230">
        <v>6063.65</v>
      </c>
      <c r="AD3359" s="209" t="s">
        <v>17806</v>
      </c>
      <c r="AE3359" s="210">
        <v>47712.85</v>
      </c>
      <c r="AF3359" s="93"/>
      <c r="AG3359" s="201" t="s">
        <v>32910</v>
      </c>
      <c r="AH3359" s="202">
        <v>218</v>
      </c>
      <c r="AJ3359" s="292"/>
      <c r="AK3359" s="293"/>
      <c r="AP3359" s="233" t="s">
        <v>41817</v>
      </c>
      <c r="AQ3359" s="234">
        <v>6888</v>
      </c>
      <c r="AS3359" s="211" t="s">
        <v>9683</v>
      </c>
      <c r="AT3359" s="212">
        <v>16530.400000000001</v>
      </c>
    </row>
    <row r="3360" spans="9:46" x14ac:dyDescent="0.3">
      <c r="I3360" s="227" t="s">
        <v>41277</v>
      </c>
      <c r="J3360" s="227"/>
      <c r="K3360" s="228">
        <v>36601</v>
      </c>
      <c r="M3360" s="205" t="s">
        <v>4574</v>
      </c>
      <c r="N3360" s="205"/>
      <c r="O3360" s="206">
        <v>33344.129999999997</v>
      </c>
      <c r="U3360" s="309" t="s">
        <v>64280</v>
      </c>
      <c r="V3360" s="310">
        <v>3000</v>
      </c>
      <c r="X3360" s="267" t="s">
        <v>59540</v>
      </c>
      <c r="Y3360" s="268">
        <v>-540.08000000000004</v>
      </c>
      <c r="AA3360" s="229" t="s">
        <v>17875</v>
      </c>
      <c r="AB3360" s="230">
        <v>55305</v>
      </c>
      <c r="AD3360" s="209" t="s">
        <v>17807</v>
      </c>
      <c r="AE3360" s="210">
        <v>45750</v>
      </c>
      <c r="AF3360" s="93"/>
      <c r="AG3360" s="201" t="s">
        <v>29131</v>
      </c>
      <c r="AH3360" s="202">
        <v>390</v>
      </c>
      <c r="AJ3360" s="292"/>
      <c r="AK3360" s="293"/>
      <c r="AP3360" s="233" t="s">
        <v>41818</v>
      </c>
      <c r="AQ3360" s="234">
        <v>36601</v>
      </c>
      <c r="AS3360" s="211" t="s">
        <v>11401</v>
      </c>
      <c r="AT3360" s="212">
        <v>70800</v>
      </c>
    </row>
    <row r="3361" spans="9:46" x14ac:dyDescent="0.3">
      <c r="I3361" s="227" t="s">
        <v>41278</v>
      </c>
      <c r="J3361" s="227"/>
      <c r="K3361" s="228">
        <v>38386</v>
      </c>
      <c r="M3361" s="205" t="s">
        <v>3630</v>
      </c>
      <c r="N3361" s="205"/>
      <c r="O3361" s="206">
        <v>452694.04</v>
      </c>
      <c r="U3361" s="309" t="s">
        <v>59062</v>
      </c>
      <c r="V3361" s="310">
        <v>15358.76</v>
      </c>
      <c r="X3361" s="267" t="s">
        <v>52056</v>
      </c>
      <c r="Y3361" s="268">
        <v>1334.86</v>
      </c>
      <c r="AA3361" s="229" t="s">
        <v>17876</v>
      </c>
      <c r="AB3361" s="230">
        <v>6569.77</v>
      </c>
      <c r="AD3361" s="209" t="s">
        <v>17808</v>
      </c>
      <c r="AE3361" s="210">
        <v>0.02</v>
      </c>
      <c r="AF3361" s="93"/>
      <c r="AG3361" s="201" t="s">
        <v>29132</v>
      </c>
      <c r="AH3361" s="202">
        <v>2755</v>
      </c>
      <c r="AJ3361" s="292"/>
      <c r="AK3361" s="293"/>
      <c r="AP3361" s="233" t="s">
        <v>41819</v>
      </c>
      <c r="AQ3361" s="234">
        <v>38386</v>
      </c>
      <c r="AS3361" s="211" t="s">
        <v>11669</v>
      </c>
      <c r="AT3361" s="212">
        <v>1189381.33</v>
      </c>
    </row>
    <row r="3362" spans="9:46" x14ac:dyDescent="0.3">
      <c r="I3362" s="227" t="s">
        <v>41279</v>
      </c>
      <c r="J3362" s="227"/>
      <c r="K3362" s="228">
        <v>45237</v>
      </c>
      <c r="M3362" s="205" t="s">
        <v>4675</v>
      </c>
      <c r="N3362" s="205"/>
      <c r="O3362" s="206">
        <v>12151.51</v>
      </c>
      <c r="U3362" s="309" t="s">
        <v>44869</v>
      </c>
      <c r="V3362" s="310">
        <v>10692.04</v>
      </c>
      <c r="X3362" s="267" t="s">
        <v>18112</v>
      </c>
      <c r="Y3362" s="268">
        <v>32681.24</v>
      </c>
      <c r="AA3362" s="229" t="s">
        <v>17877</v>
      </c>
      <c r="AB3362" s="230">
        <v>19688.669999999998</v>
      </c>
      <c r="AD3362" s="209" t="s">
        <v>17809</v>
      </c>
      <c r="AE3362" s="210">
        <v>73500.240000000005</v>
      </c>
      <c r="AF3362" s="93"/>
      <c r="AG3362" s="201" t="s">
        <v>32911</v>
      </c>
      <c r="AH3362" s="202">
        <v>18888</v>
      </c>
      <c r="AJ3362" s="292"/>
      <c r="AK3362" s="293"/>
      <c r="AP3362" s="233" t="s">
        <v>41820</v>
      </c>
      <c r="AQ3362" s="234">
        <v>45237</v>
      </c>
      <c r="AS3362" s="211" t="s">
        <v>12270</v>
      </c>
      <c r="AT3362" s="212">
        <v>32461</v>
      </c>
    </row>
    <row r="3363" spans="9:46" x14ac:dyDescent="0.3">
      <c r="I3363" s="227" t="s">
        <v>41280</v>
      </c>
      <c r="J3363" s="227"/>
      <c r="K3363" s="228">
        <v>15046.99</v>
      </c>
      <c r="M3363" s="205" t="s">
        <v>3631</v>
      </c>
      <c r="N3363" s="205"/>
      <c r="O3363" s="206">
        <v>18034.28</v>
      </c>
      <c r="U3363" s="309" t="s">
        <v>67649</v>
      </c>
      <c r="V3363" s="310">
        <v>7857.78</v>
      </c>
      <c r="X3363" s="267" t="s">
        <v>42295</v>
      </c>
      <c r="Y3363" s="268">
        <v>-539.09</v>
      </c>
      <c r="AA3363" s="229" t="s">
        <v>52020</v>
      </c>
      <c r="AB3363" s="230">
        <v>507.2</v>
      </c>
      <c r="AD3363" s="209" t="s">
        <v>13289</v>
      </c>
      <c r="AE3363" s="210">
        <v>187052.86</v>
      </c>
      <c r="AF3363" s="93"/>
      <c r="AG3363" s="201" t="s">
        <v>29149</v>
      </c>
      <c r="AH3363" s="202">
        <v>18888</v>
      </c>
      <c r="AJ3363" s="292"/>
      <c r="AK3363" s="293"/>
      <c r="AP3363" s="233" t="s">
        <v>41821</v>
      </c>
      <c r="AQ3363" s="234">
        <v>15046.99</v>
      </c>
      <c r="AS3363" s="211" t="s">
        <v>9997</v>
      </c>
      <c r="AT3363" s="212">
        <v>3668576.55</v>
      </c>
    </row>
    <row r="3364" spans="9:46" x14ac:dyDescent="0.3">
      <c r="I3364" s="227" t="s">
        <v>41281</v>
      </c>
      <c r="J3364" s="227"/>
      <c r="K3364" s="228">
        <v>607478</v>
      </c>
      <c r="M3364" s="205" t="s">
        <v>4679</v>
      </c>
      <c r="N3364" s="205"/>
      <c r="O3364" s="206">
        <v>2760</v>
      </c>
      <c r="U3364" s="309" t="s">
        <v>67650</v>
      </c>
      <c r="V3364" s="310">
        <v>16394.23</v>
      </c>
      <c r="X3364" s="267" t="s">
        <v>44637</v>
      </c>
      <c r="Y3364" s="268">
        <v>292360.68</v>
      </c>
      <c r="AA3364" s="229" t="s">
        <v>17878</v>
      </c>
      <c r="AB3364" s="230">
        <v>1750</v>
      </c>
      <c r="AD3364" s="209" t="s">
        <v>17810</v>
      </c>
      <c r="AE3364" s="210">
        <v>934365.78</v>
      </c>
      <c r="AF3364" s="93"/>
      <c r="AG3364" s="201" t="s">
        <v>32912</v>
      </c>
      <c r="AH3364" s="202">
        <v>1850</v>
      </c>
      <c r="AJ3364" s="292"/>
      <c r="AK3364" s="293"/>
      <c r="AP3364" s="233" t="s">
        <v>41822</v>
      </c>
      <c r="AQ3364" s="234">
        <v>607478</v>
      </c>
      <c r="AS3364" s="211" t="s">
        <v>6818</v>
      </c>
      <c r="AT3364" s="212">
        <v>266365.98</v>
      </c>
    </row>
    <row r="3365" spans="9:46" x14ac:dyDescent="0.3">
      <c r="I3365" s="227" t="s">
        <v>41282</v>
      </c>
      <c r="J3365" s="227"/>
      <c r="K3365" s="228">
        <v>32279</v>
      </c>
      <c r="M3365" s="205" t="s">
        <v>4681</v>
      </c>
      <c r="N3365" s="205"/>
      <c r="O3365" s="206">
        <v>37226</v>
      </c>
      <c r="U3365" s="309" t="s">
        <v>67651</v>
      </c>
      <c r="V3365" s="310">
        <v>1003.28</v>
      </c>
      <c r="X3365" s="267" t="s">
        <v>64117</v>
      </c>
      <c r="Y3365" s="268">
        <v>32776.230000000003</v>
      </c>
      <c r="AA3365" s="229" t="s">
        <v>17879</v>
      </c>
      <c r="AB3365" s="230">
        <v>3857.46</v>
      </c>
      <c r="AD3365" s="209" t="s">
        <v>17811</v>
      </c>
      <c r="AE3365" s="210">
        <v>30241.22</v>
      </c>
      <c r="AF3365" s="93"/>
      <c r="AG3365" s="201" t="s">
        <v>32913</v>
      </c>
      <c r="AH3365" s="202">
        <v>5905.34</v>
      </c>
      <c r="AJ3365" s="292"/>
      <c r="AK3365" s="293"/>
      <c r="AP3365" s="233" t="s">
        <v>41823</v>
      </c>
      <c r="AQ3365" s="234">
        <v>32279</v>
      </c>
      <c r="AS3365" s="211" t="s">
        <v>6994</v>
      </c>
      <c r="AT3365" s="212">
        <v>13985</v>
      </c>
    </row>
    <row r="3366" spans="9:46" x14ac:dyDescent="0.3">
      <c r="I3366" s="227" t="s">
        <v>41283</v>
      </c>
      <c r="J3366" s="227"/>
      <c r="K3366" s="228">
        <v>2304676.02</v>
      </c>
      <c r="M3366" s="205" t="s">
        <v>4683</v>
      </c>
      <c r="N3366" s="205"/>
      <c r="O3366" s="206">
        <v>9666</v>
      </c>
      <c r="U3366" s="309" t="s">
        <v>67652</v>
      </c>
      <c r="V3366" s="310">
        <v>2815.16</v>
      </c>
      <c r="X3366" s="267" t="s">
        <v>34800</v>
      </c>
      <c r="Y3366" s="268">
        <v>269622.17</v>
      </c>
      <c r="AA3366" s="229" t="s">
        <v>17880</v>
      </c>
      <c r="AB3366" s="230">
        <v>3328.23</v>
      </c>
      <c r="AD3366" s="209" t="s">
        <v>17812</v>
      </c>
      <c r="AE3366" s="210">
        <v>497020.09</v>
      </c>
      <c r="AF3366" s="93"/>
      <c r="AG3366" s="201" t="s">
        <v>32914</v>
      </c>
      <c r="AH3366" s="202">
        <v>5597.66</v>
      </c>
      <c r="AJ3366" s="292"/>
      <c r="AK3366" s="293"/>
      <c r="AP3366" s="233" t="s">
        <v>41824</v>
      </c>
      <c r="AQ3366" s="234">
        <v>2304676.02</v>
      </c>
      <c r="AS3366" s="211" t="s">
        <v>7215</v>
      </c>
      <c r="AT3366" s="212">
        <v>14770</v>
      </c>
    </row>
    <row r="3367" spans="9:46" x14ac:dyDescent="0.3">
      <c r="I3367" s="227" t="s">
        <v>41284</v>
      </c>
      <c r="J3367" s="227"/>
      <c r="K3367" s="228">
        <v>115286</v>
      </c>
      <c r="M3367" s="205" t="s">
        <v>4575</v>
      </c>
      <c r="N3367" s="205"/>
      <c r="O3367" s="206">
        <v>70365.69</v>
      </c>
      <c r="U3367" s="309" t="s">
        <v>67653</v>
      </c>
      <c r="V3367" s="310">
        <v>10154.969999999999</v>
      </c>
      <c r="X3367" s="267" t="s">
        <v>62583</v>
      </c>
      <c r="Y3367" s="268">
        <v>688.37</v>
      </c>
      <c r="AA3367" s="229" t="s">
        <v>17881</v>
      </c>
      <c r="AB3367" s="230">
        <v>987.33</v>
      </c>
      <c r="AD3367" s="209" t="s">
        <v>17813</v>
      </c>
      <c r="AE3367" s="210">
        <v>29965.56</v>
      </c>
      <c r="AF3367" s="93"/>
      <c r="AG3367" s="201" t="s">
        <v>29163</v>
      </c>
      <c r="AH3367" s="202">
        <v>1850</v>
      </c>
      <c r="AJ3367" s="292"/>
      <c r="AK3367" s="293"/>
      <c r="AP3367" s="233" t="s">
        <v>41825</v>
      </c>
      <c r="AQ3367" s="234">
        <v>115286</v>
      </c>
      <c r="AS3367" s="211" t="s">
        <v>7498</v>
      </c>
      <c r="AT3367" s="212">
        <v>149954.07999999999</v>
      </c>
    </row>
    <row r="3368" spans="9:46" x14ac:dyDescent="0.3">
      <c r="I3368" s="227" t="s">
        <v>41285</v>
      </c>
      <c r="J3368" s="227"/>
      <c r="K3368" s="228">
        <v>97810</v>
      </c>
      <c r="M3368" s="205" t="s">
        <v>4687</v>
      </c>
      <c r="N3368" s="205"/>
      <c r="O3368" s="206">
        <v>16837</v>
      </c>
      <c r="U3368" s="309" t="s">
        <v>67654</v>
      </c>
      <c r="V3368" s="310">
        <v>1385.6</v>
      </c>
      <c r="X3368" s="267" t="s">
        <v>52057</v>
      </c>
      <c r="Y3368" s="268">
        <v>214701.5</v>
      </c>
      <c r="AA3368" s="229" t="s">
        <v>49763</v>
      </c>
      <c r="AB3368" s="230">
        <v>-462.94</v>
      </c>
      <c r="AD3368" s="209" t="s">
        <v>17814</v>
      </c>
      <c r="AE3368" s="210">
        <v>3500</v>
      </c>
      <c r="AF3368" s="93"/>
      <c r="AG3368" s="201" t="s">
        <v>29164</v>
      </c>
      <c r="AH3368" s="202">
        <v>5905.34</v>
      </c>
      <c r="AJ3368" s="292"/>
      <c r="AK3368" s="293"/>
      <c r="AP3368" s="233" t="s">
        <v>41826</v>
      </c>
      <c r="AQ3368" s="234">
        <v>97810</v>
      </c>
      <c r="AS3368" s="211" t="s">
        <v>7656</v>
      </c>
      <c r="AT3368" s="212">
        <v>527312</v>
      </c>
    </row>
    <row r="3369" spans="9:46" x14ac:dyDescent="0.3">
      <c r="I3369" s="227" t="s">
        <v>41286</v>
      </c>
      <c r="J3369" s="227"/>
      <c r="K3369" s="228">
        <v>4306</v>
      </c>
      <c r="M3369" s="205" t="s">
        <v>4689</v>
      </c>
      <c r="N3369" s="205"/>
      <c r="O3369" s="206">
        <v>23093</v>
      </c>
      <c r="U3369" s="309" t="s">
        <v>20220</v>
      </c>
      <c r="V3369" s="310">
        <v>422.55</v>
      </c>
      <c r="X3369" s="267" t="s">
        <v>44638</v>
      </c>
      <c r="Y3369" s="268">
        <v>326082.94</v>
      </c>
      <c r="AA3369" s="229" t="s">
        <v>46781</v>
      </c>
      <c r="AB3369" s="230">
        <v>225.72</v>
      </c>
      <c r="AD3369" s="209" t="s">
        <v>17815</v>
      </c>
      <c r="AE3369" s="210">
        <v>650</v>
      </c>
      <c r="AF3369" s="93"/>
      <c r="AG3369" s="201" t="s">
        <v>29166</v>
      </c>
      <c r="AH3369" s="202">
        <v>5597.66</v>
      </c>
      <c r="AJ3369" s="292"/>
      <c r="AK3369" s="293"/>
      <c r="AP3369" s="233" t="s">
        <v>41827</v>
      </c>
      <c r="AQ3369" s="234">
        <v>4306</v>
      </c>
      <c r="AS3369" s="211" t="s">
        <v>7901</v>
      </c>
      <c r="AT3369" s="212">
        <v>23725.11</v>
      </c>
    </row>
    <row r="3370" spans="9:46" x14ac:dyDescent="0.3">
      <c r="I3370" s="227" t="s">
        <v>41287</v>
      </c>
      <c r="J3370" s="227"/>
      <c r="K3370" s="228">
        <v>39753</v>
      </c>
      <c r="M3370" s="205" t="s">
        <v>4691</v>
      </c>
      <c r="N3370" s="205"/>
      <c r="O3370" s="206">
        <v>6610.12</v>
      </c>
      <c r="U3370" s="309" t="s">
        <v>67655</v>
      </c>
      <c r="V3370" s="310">
        <v>2600</v>
      </c>
      <c r="X3370" s="267" t="s">
        <v>54986</v>
      </c>
      <c r="Y3370" s="268">
        <v>274790.7</v>
      </c>
      <c r="AA3370" s="229" t="s">
        <v>34772</v>
      </c>
      <c r="AB3370" s="230">
        <v>33749.9</v>
      </c>
      <c r="AD3370" s="209" t="s">
        <v>17816</v>
      </c>
      <c r="AE3370" s="210">
        <v>3024</v>
      </c>
      <c r="AF3370" s="93"/>
      <c r="AG3370" s="201" t="s">
        <v>32915</v>
      </c>
      <c r="AH3370" s="202">
        <v>12478.43</v>
      </c>
      <c r="AJ3370" s="292"/>
      <c r="AK3370" s="293"/>
      <c r="AP3370" s="233" t="s">
        <v>41828</v>
      </c>
      <c r="AQ3370" s="234">
        <v>39753</v>
      </c>
      <c r="AS3370" s="211" t="s">
        <v>8143</v>
      </c>
      <c r="AT3370" s="212">
        <v>31614.62</v>
      </c>
    </row>
    <row r="3371" spans="9:46" x14ac:dyDescent="0.3">
      <c r="I3371" s="227" t="s">
        <v>41288</v>
      </c>
      <c r="J3371" s="227"/>
      <c r="K3371" s="228">
        <v>135513</v>
      </c>
      <c r="M3371" s="205" t="s">
        <v>4692</v>
      </c>
      <c r="N3371" s="205"/>
      <c r="O3371" s="206">
        <v>9199</v>
      </c>
      <c r="U3371" s="309" t="s">
        <v>20221</v>
      </c>
      <c r="V3371" s="310">
        <v>4475.6899999999996</v>
      </c>
      <c r="X3371" s="267" t="s">
        <v>47883</v>
      </c>
      <c r="Y3371" s="268">
        <v>500045.15</v>
      </c>
      <c r="AA3371" s="229" t="s">
        <v>40194</v>
      </c>
      <c r="AB3371" s="230">
        <v>1750</v>
      </c>
      <c r="AD3371" s="209" t="s">
        <v>17817</v>
      </c>
      <c r="AE3371" s="210">
        <v>2841.06</v>
      </c>
      <c r="AF3371" s="93"/>
      <c r="AG3371" s="201" t="s">
        <v>32916</v>
      </c>
      <c r="AH3371" s="202">
        <v>-399.43</v>
      </c>
      <c r="AJ3371" s="292"/>
      <c r="AK3371" s="293"/>
      <c r="AP3371" s="233" t="s">
        <v>41829</v>
      </c>
      <c r="AQ3371" s="234">
        <v>135513</v>
      </c>
      <c r="AS3371" s="211" t="s">
        <v>8423</v>
      </c>
      <c r="AT3371" s="212">
        <v>117989.21</v>
      </c>
    </row>
    <row r="3372" spans="9:46" x14ac:dyDescent="0.3">
      <c r="I3372" s="227" t="s">
        <v>41289</v>
      </c>
      <c r="J3372" s="227"/>
      <c r="K3372" s="228">
        <v>105927.6</v>
      </c>
      <c r="M3372" s="205" t="s">
        <v>4694</v>
      </c>
      <c r="N3372" s="205"/>
      <c r="O3372" s="206">
        <v>8637</v>
      </c>
      <c r="U3372" s="309" t="s">
        <v>20222</v>
      </c>
      <c r="V3372" s="310">
        <v>11431.54</v>
      </c>
      <c r="X3372" s="267" t="s">
        <v>57329</v>
      </c>
      <c r="Y3372" s="268">
        <v>255357.56</v>
      </c>
      <c r="AA3372" s="229" t="s">
        <v>34773</v>
      </c>
      <c r="AB3372" s="230">
        <v>2526.33</v>
      </c>
      <c r="AD3372" s="209" t="s">
        <v>17818</v>
      </c>
      <c r="AE3372" s="210">
        <v>8051.88</v>
      </c>
      <c r="AF3372" s="93"/>
      <c r="AG3372" s="201" t="s">
        <v>29189</v>
      </c>
      <c r="AH3372" s="202">
        <v>12478.43</v>
      </c>
      <c r="AJ3372" s="292"/>
      <c r="AK3372" s="293"/>
      <c r="AP3372" s="233" t="s">
        <v>41830</v>
      </c>
      <c r="AQ3372" s="234">
        <v>105927.6</v>
      </c>
      <c r="AS3372" s="211" t="s">
        <v>8593</v>
      </c>
      <c r="AT3372" s="212">
        <v>342211.34</v>
      </c>
    </row>
    <row r="3373" spans="9:46" x14ac:dyDescent="0.3">
      <c r="I3373" s="227" t="s">
        <v>41290</v>
      </c>
      <c r="J3373" s="227"/>
      <c r="K3373" s="228">
        <v>465653</v>
      </c>
      <c r="M3373" s="205" t="s">
        <v>4695</v>
      </c>
      <c r="N3373" s="205"/>
      <c r="O3373" s="206">
        <v>8837.25</v>
      </c>
      <c r="U3373" s="309" t="s">
        <v>35006</v>
      </c>
      <c r="V3373" s="310">
        <v>8809.7999999999993</v>
      </c>
      <c r="X3373" s="267" t="s">
        <v>55944</v>
      </c>
      <c r="Y3373" s="268">
        <v>2860</v>
      </c>
      <c r="AA3373" s="229" t="s">
        <v>34774</v>
      </c>
      <c r="AB3373" s="230">
        <v>8151.9</v>
      </c>
      <c r="AD3373" s="209" t="s">
        <v>17819</v>
      </c>
      <c r="AE3373" s="210">
        <v>6651.37</v>
      </c>
      <c r="AF3373" s="93"/>
      <c r="AG3373" s="201" t="s">
        <v>29190</v>
      </c>
      <c r="AH3373" s="202">
        <v>-399.43</v>
      </c>
      <c r="AJ3373" s="292"/>
      <c r="AK3373" s="293"/>
      <c r="AP3373" s="233" t="s">
        <v>41831</v>
      </c>
      <c r="AQ3373" s="234">
        <v>465653</v>
      </c>
      <c r="AS3373" s="211" t="s">
        <v>8803</v>
      </c>
      <c r="AT3373" s="212">
        <v>13878.72</v>
      </c>
    </row>
    <row r="3374" spans="9:46" x14ac:dyDescent="0.3">
      <c r="I3374" s="227" t="s">
        <v>41291</v>
      </c>
      <c r="J3374" s="227"/>
      <c r="K3374" s="228">
        <v>90610</v>
      </c>
      <c r="M3374" s="205" t="s">
        <v>4576</v>
      </c>
      <c r="N3374" s="205"/>
      <c r="O3374" s="206">
        <v>11599.16</v>
      </c>
      <c r="U3374" s="309" t="s">
        <v>56107</v>
      </c>
      <c r="V3374" s="310">
        <v>2130</v>
      </c>
      <c r="X3374" s="267" t="s">
        <v>54987</v>
      </c>
      <c r="Y3374" s="268">
        <v>2828.75</v>
      </c>
      <c r="AA3374" s="229" t="s">
        <v>34775</v>
      </c>
      <c r="AB3374" s="230">
        <v>5975</v>
      </c>
      <c r="AD3374" s="209" t="s">
        <v>17820</v>
      </c>
      <c r="AE3374" s="210">
        <v>10211.709999999999</v>
      </c>
      <c r="AF3374" s="93"/>
      <c r="AG3374" s="201" t="s">
        <v>32917</v>
      </c>
      <c r="AH3374" s="202">
        <v>429</v>
      </c>
      <c r="AJ3374" s="292"/>
      <c r="AK3374" s="293"/>
      <c r="AP3374" s="233" t="s">
        <v>41832</v>
      </c>
      <c r="AQ3374" s="234">
        <v>90610</v>
      </c>
      <c r="AS3374" s="211" t="s">
        <v>9091</v>
      </c>
      <c r="AT3374" s="212">
        <v>205850.63</v>
      </c>
    </row>
    <row r="3375" spans="9:46" x14ac:dyDescent="0.3">
      <c r="I3375" s="227" t="s">
        <v>41292</v>
      </c>
      <c r="J3375" s="227"/>
      <c r="K3375" s="228">
        <v>49519</v>
      </c>
      <c r="M3375" s="205" t="s">
        <v>4697</v>
      </c>
      <c r="N3375" s="205"/>
      <c r="O3375" s="206">
        <v>10993</v>
      </c>
      <c r="U3375" s="309" t="s">
        <v>20223</v>
      </c>
      <c r="V3375" s="310">
        <v>12842.54</v>
      </c>
      <c r="X3375" s="267" t="s">
        <v>36149</v>
      </c>
      <c r="Y3375" s="268">
        <v>19448.75</v>
      </c>
      <c r="AA3375" s="229" t="s">
        <v>52021</v>
      </c>
      <c r="AB3375" s="230">
        <v>1489.65</v>
      </c>
      <c r="AD3375" s="209" t="s">
        <v>17821</v>
      </c>
      <c r="AE3375" s="210">
        <v>14850</v>
      </c>
      <c r="AF3375" s="93"/>
      <c r="AG3375" s="201" t="s">
        <v>32918</v>
      </c>
      <c r="AH3375" s="202">
        <v>1954.88</v>
      </c>
      <c r="AJ3375" s="292"/>
      <c r="AK3375" s="293"/>
      <c r="AP3375" s="233" t="s">
        <v>41833</v>
      </c>
      <c r="AQ3375" s="234">
        <v>49519</v>
      </c>
      <c r="AS3375" s="211" t="s">
        <v>9402</v>
      </c>
      <c r="AT3375" s="212">
        <v>1286976.74</v>
      </c>
    </row>
    <row r="3376" spans="9:46" x14ac:dyDescent="0.3">
      <c r="I3376" s="227" t="s">
        <v>41293</v>
      </c>
      <c r="J3376" s="227"/>
      <c r="K3376" s="228">
        <v>221589</v>
      </c>
      <c r="M3376" s="205" t="s">
        <v>4698</v>
      </c>
      <c r="N3376" s="205"/>
      <c r="O3376" s="206">
        <v>3192.37</v>
      </c>
      <c r="U3376" s="309" t="s">
        <v>39158</v>
      </c>
      <c r="V3376" s="310">
        <v>172.51</v>
      </c>
      <c r="X3376" s="267" t="s">
        <v>38986</v>
      </c>
      <c r="Y3376" s="268">
        <v>2898.75</v>
      </c>
      <c r="AA3376" s="229" t="s">
        <v>17884</v>
      </c>
      <c r="AB3376" s="230">
        <v>5116.95</v>
      </c>
      <c r="AD3376" s="209" t="s">
        <v>17822</v>
      </c>
      <c r="AE3376" s="210">
        <v>4196.95</v>
      </c>
      <c r="AF3376" s="93"/>
      <c r="AG3376" s="201" t="s">
        <v>29208</v>
      </c>
      <c r="AH3376" s="202">
        <v>429</v>
      </c>
      <c r="AJ3376" s="292"/>
      <c r="AK3376" s="293"/>
      <c r="AP3376" s="233" t="s">
        <v>41834</v>
      </c>
      <c r="AQ3376" s="234">
        <v>221589</v>
      </c>
      <c r="AS3376" s="211" t="s">
        <v>9684</v>
      </c>
      <c r="AT3376" s="212">
        <v>5683.38</v>
      </c>
    </row>
    <row r="3377" spans="9:46" x14ac:dyDescent="0.3">
      <c r="I3377" s="227" t="s">
        <v>41294</v>
      </c>
      <c r="J3377" s="227"/>
      <c r="K3377" s="228">
        <v>4713723</v>
      </c>
      <c r="M3377" s="205" t="s">
        <v>4577</v>
      </c>
      <c r="N3377" s="205"/>
      <c r="O3377" s="206">
        <v>299556.34000000003</v>
      </c>
      <c r="U3377" s="309" t="s">
        <v>59063</v>
      </c>
      <c r="V3377" s="310">
        <v>5546.08</v>
      </c>
      <c r="X3377" s="267" t="s">
        <v>44639</v>
      </c>
      <c r="Y3377" s="268">
        <v>44528</v>
      </c>
      <c r="AA3377" s="229" t="s">
        <v>17885</v>
      </c>
      <c r="AB3377" s="230">
        <v>391.46</v>
      </c>
      <c r="AD3377" s="209" t="s">
        <v>17823</v>
      </c>
      <c r="AE3377" s="210">
        <v>550</v>
      </c>
      <c r="AF3377" s="93"/>
      <c r="AG3377" s="201" t="s">
        <v>29210</v>
      </c>
      <c r="AH3377" s="202">
        <v>1954.88</v>
      </c>
      <c r="AJ3377" s="292"/>
      <c r="AK3377" s="293"/>
      <c r="AP3377" s="233" t="s">
        <v>41835</v>
      </c>
      <c r="AQ3377" s="234">
        <v>4713723</v>
      </c>
      <c r="AS3377" s="211" t="s">
        <v>11402</v>
      </c>
      <c r="AT3377" s="212">
        <v>10811.55</v>
      </c>
    </row>
    <row r="3378" spans="9:46" x14ac:dyDescent="0.3">
      <c r="I3378" s="227" t="s">
        <v>41295</v>
      </c>
      <c r="J3378" s="227"/>
      <c r="K3378" s="228">
        <v>24759.5</v>
      </c>
      <c r="M3378" s="205" t="s">
        <v>4699</v>
      </c>
      <c r="N3378" s="205"/>
      <c r="O3378" s="206">
        <v>8735.7999999999993</v>
      </c>
      <c r="U3378" s="309" t="s">
        <v>57430</v>
      </c>
      <c r="V3378" s="310">
        <v>530.34</v>
      </c>
      <c r="X3378" s="267" t="s">
        <v>48769</v>
      </c>
      <c r="Y3378" s="268">
        <v>8407.25</v>
      </c>
      <c r="AA3378" s="229" t="s">
        <v>52022</v>
      </c>
      <c r="AB3378" s="230">
        <v>191.81</v>
      </c>
      <c r="AD3378" s="209" t="s">
        <v>17824</v>
      </c>
      <c r="AE3378" s="210">
        <v>145836.26999999999</v>
      </c>
      <c r="AF3378" s="93"/>
      <c r="AG3378" s="201" t="s">
        <v>32919</v>
      </c>
      <c r="AH3378" s="202">
        <v>8268</v>
      </c>
      <c r="AJ3378" s="292"/>
      <c r="AK3378" s="293"/>
      <c r="AP3378" s="233" t="s">
        <v>41836</v>
      </c>
      <c r="AQ3378" s="234">
        <v>24759.5</v>
      </c>
      <c r="AS3378" s="211" t="s">
        <v>11670</v>
      </c>
      <c r="AT3378" s="212">
        <v>891188.04</v>
      </c>
    </row>
    <row r="3379" spans="9:46" x14ac:dyDescent="0.3">
      <c r="I3379" s="227" t="s">
        <v>41296</v>
      </c>
      <c r="J3379" s="227"/>
      <c r="K3379" s="228">
        <v>31233</v>
      </c>
      <c r="M3379" s="205" t="s">
        <v>4700</v>
      </c>
      <c r="N3379" s="205"/>
      <c r="O3379" s="206">
        <v>14803</v>
      </c>
      <c r="U3379" s="309" t="s">
        <v>56108</v>
      </c>
      <c r="V3379" s="310">
        <v>3966.17</v>
      </c>
      <c r="X3379" s="267" t="s">
        <v>58998</v>
      </c>
      <c r="Y3379" s="268">
        <v>10368.43</v>
      </c>
      <c r="AA3379" s="229" t="s">
        <v>17886</v>
      </c>
      <c r="AB3379" s="230">
        <v>162.11000000000001</v>
      </c>
      <c r="AD3379" s="209" t="s">
        <v>17825</v>
      </c>
      <c r="AE3379" s="210">
        <v>1051.8800000000001</v>
      </c>
      <c r="AF3379" s="93"/>
      <c r="AG3379" s="201" t="s">
        <v>32920</v>
      </c>
      <c r="AH3379" s="202">
        <v>8268</v>
      </c>
      <c r="AJ3379" s="292"/>
      <c r="AK3379" s="293"/>
      <c r="AP3379" s="233" t="s">
        <v>41837</v>
      </c>
      <c r="AQ3379" s="234">
        <v>31233</v>
      </c>
      <c r="AS3379" s="211" t="s">
        <v>12271</v>
      </c>
      <c r="AT3379" s="212">
        <v>4173</v>
      </c>
    </row>
    <row r="3380" spans="9:46" x14ac:dyDescent="0.3">
      <c r="I3380" s="227" t="s">
        <v>41297</v>
      </c>
      <c r="J3380" s="227"/>
      <c r="K3380" s="228">
        <v>59235</v>
      </c>
      <c r="M3380" s="205" t="s">
        <v>4579</v>
      </c>
      <c r="N3380" s="205"/>
      <c r="O3380" s="206">
        <v>114562.05</v>
      </c>
      <c r="U3380" s="309" t="s">
        <v>67656</v>
      </c>
      <c r="V3380" s="310">
        <v>643.28</v>
      </c>
      <c r="X3380" s="267" t="s">
        <v>52058</v>
      </c>
      <c r="Y3380" s="268">
        <v>38552</v>
      </c>
      <c r="AA3380" s="229" t="s">
        <v>17887</v>
      </c>
      <c r="AB3380" s="230">
        <v>9000</v>
      </c>
      <c r="AD3380" s="209" t="s">
        <v>17826</v>
      </c>
      <c r="AE3380" s="210">
        <v>639.05999999999995</v>
      </c>
      <c r="AF3380" s="93"/>
      <c r="AG3380" s="201" t="s">
        <v>32921</v>
      </c>
      <c r="AH3380" s="202">
        <v>17927</v>
      </c>
      <c r="AJ3380" s="292"/>
      <c r="AK3380" s="293"/>
      <c r="AP3380" s="233" t="s">
        <v>41838</v>
      </c>
      <c r="AQ3380" s="234">
        <v>59235</v>
      </c>
      <c r="AS3380" s="211" t="s">
        <v>9998</v>
      </c>
      <c r="AT3380" s="212">
        <v>3906489.4</v>
      </c>
    </row>
    <row r="3381" spans="9:46" x14ac:dyDescent="0.3">
      <c r="I3381" s="227" t="s">
        <v>41298</v>
      </c>
      <c r="J3381" s="227"/>
      <c r="K3381" s="228">
        <v>88579</v>
      </c>
      <c r="M3381" s="205" t="s">
        <v>4703</v>
      </c>
      <c r="N3381" s="205"/>
      <c r="O3381" s="206">
        <v>7147</v>
      </c>
      <c r="U3381" s="309" t="s">
        <v>55117</v>
      </c>
      <c r="V3381" s="310">
        <v>512.54999999999995</v>
      </c>
      <c r="X3381" s="267" t="s">
        <v>52059</v>
      </c>
      <c r="Y3381" s="268">
        <v>361.15</v>
      </c>
      <c r="AA3381" s="229" t="s">
        <v>34776</v>
      </c>
      <c r="AB3381" s="230">
        <v>447167.85</v>
      </c>
      <c r="AD3381" s="209" t="s">
        <v>17827</v>
      </c>
      <c r="AE3381" s="210">
        <v>364.52</v>
      </c>
      <c r="AF3381" s="93"/>
      <c r="AG3381" s="201" t="s">
        <v>29255</v>
      </c>
      <c r="AH3381" s="202">
        <v>17927</v>
      </c>
      <c r="AJ3381" s="292"/>
      <c r="AK3381" s="293"/>
      <c r="AP3381" s="233" t="s">
        <v>41839</v>
      </c>
      <c r="AQ3381" s="234">
        <v>88579</v>
      </c>
      <c r="AS3381" s="211" t="s">
        <v>6819</v>
      </c>
      <c r="AT3381" s="212">
        <v>32627</v>
      </c>
    </row>
    <row r="3382" spans="9:46" x14ac:dyDescent="0.3">
      <c r="I3382" s="227" t="s">
        <v>41299</v>
      </c>
      <c r="J3382" s="227"/>
      <c r="K3382" s="228">
        <v>66743</v>
      </c>
      <c r="M3382" s="205" t="s">
        <v>4706</v>
      </c>
      <c r="N3382" s="205"/>
      <c r="O3382" s="206">
        <v>9666</v>
      </c>
      <c r="U3382" s="309" t="s">
        <v>52396</v>
      </c>
      <c r="V3382" s="310">
        <v>405.03</v>
      </c>
      <c r="X3382" s="267" t="s">
        <v>52060</v>
      </c>
      <c r="Y3382" s="268">
        <v>2730</v>
      </c>
      <c r="AA3382" s="229" t="s">
        <v>17888</v>
      </c>
      <c r="AB3382" s="230">
        <v>10875</v>
      </c>
      <c r="AD3382" s="209" t="s">
        <v>17828</v>
      </c>
      <c r="AE3382" s="210">
        <v>356.56</v>
      </c>
      <c r="AF3382" s="93"/>
      <c r="AG3382" s="201" t="s">
        <v>32922</v>
      </c>
      <c r="AH3382" s="202">
        <v>7200</v>
      </c>
      <c r="AJ3382" s="292"/>
      <c r="AK3382" s="293"/>
      <c r="AP3382" s="233" t="s">
        <v>41840</v>
      </c>
      <c r="AQ3382" s="234">
        <v>66743</v>
      </c>
      <c r="AS3382" s="211" t="s">
        <v>6995</v>
      </c>
      <c r="AT3382" s="212">
        <v>8673</v>
      </c>
    </row>
    <row r="3383" spans="9:46" x14ac:dyDescent="0.3">
      <c r="I3383" s="227" t="s">
        <v>41300</v>
      </c>
      <c r="J3383" s="227"/>
      <c r="K3383" s="228">
        <v>24759.5</v>
      </c>
      <c r="M3383" s="205" t="s">
        <v>4707</v>
      </c>
      <c r="N3383" s="205"/>
      <c r="O3383" s="206">
        <v>7732.5</v>
      </c>
      <c r="U3383" s="309" t="s">
        <v>52397</v>
      </c>
      <c r="V3383" s="310">
        <v>1214.71</v>
      </c>
      <c r="X3383" s="267" t="s">
        <v>52061</v>
      </c>
      <c r="Y3383" s="268">
        <v>13112.5</v>
      </c>
      <c r="AA3383" s="229" t="s">
        <v>46782</v>
      </c>
      <c r="AB3383" s="230">
        <v>6686.95</v>
      </c>
      <c r="AD3383" s="209" t="s">
        <v>17829</v>
      </c>
      <c r="AE3383" s="210">
        <v>294.39999999999998</v>
      </c>
      <c r="AF3383" s="93"/>
      <c r="AG3383" s="201" t="s">
        <v>32923</v>
      </c>
      <c r="AH3383" s="202">
        <v>220</v>
      </c>
      <c r="AJ3383" s="292"/>
      <c r="AK3383" s="293"/>
      <c r="AP3383" s="233" t="s">
        <v>41841</v>
      </c>
      <c r="AQ3383" s="234">
        <v>24759.5</v>
      </c>
      <c r="AS3383" s="211" t="s">
        <v>7216</v>
      </c>
      <c r="AT3383" s="212">
        <v>2303</v>
      </c>
    </row>
    <row r="3384" spans="9:46" x14ac:dyDescent="0.3">
      <c r="I3384" s="227" t="s">
        <v>41301</v>
      </c>
      <c r="J3384" s="227"/>
      <c r="K3384" s="228">
        <v>26925</v>
      </c>
      <c r="M3384" s="205" t="s">
        <v>4709</v>
      </c>
      <c r="N3384" s="205"/>
      <c r="O3384" s="206">
        <v>9666</v>
      </c>
      <c r="U3384" s="309" t="s">
        <v>67657</v>
      </c>
      <c r="V3384" s="310">
        <v>1122.0899999999999</v>
      </c>
      <c r="X3384" s="267" t="s">
        <v>42296</v>
      </c>
      <c r="Y3384" s="268">
        <v>166646.28</v>
      </c>
      <c r="AA3384" s="229" t="s">
        <v>17889</v>
      </c>
      <c r="AB3384" s="230">
        <v>22125</v>
      </c>
      <c r="AD3384" s="209" t="s">
        <v>17830</v>
      </c>
      <c r="AE3384" s="210">
        <v>97.55</v>
      </c>
      <c r="AF3384" s="93"/>
      <c r="AG3384" s="201" t="s">
        <v>32924</v>
      </c>
      <c r="AH3384" s="202">
        <v>6512.16</v>
      </c>
      <c r="AJ3384" s="292"/>
      <c r="AK3384" s="293"/>
      <c r="AP3384" s="233" t="s">
        <v>41842</v>
      </c>
      <c r="AQ3384" s="234">
        <v>26925</v>
      </c>
      <c r="AS3384" s="211" t="s">
        <v>7499</v>
      </c>
      <c r="AT3384" s="212">
        <v>63562.45</v>
      </c>
    </row>
    <row r="3385" spans="9:46" x14ac:dyDescent="0.3">
      <c r="I3385" s="227" t="s">
        <v>41302</v>
      </c>
      <c r="J3385" s="227"/>
      <c r="K3385" s="228">
        <v>15071</v>
      </c>
      <c r="M3385" s="205" t="s">
        <v>3632</v>
      </c>
      <c r="N3385" s="205"/>
      <c r="O3385" s="206">
        <v>20385</v>
      </c>
      <c r="U3385" s="309" t="s">
        <v>67658</v>
      </c>
      <c r="V3385" s="310">
        <v>663.12</v>
      </c>
      <c r="X3385" s="267" t="s">
        <v>34801</v>
      </c>
      <c r="Y3385" s="268">
        <v>81072.5</v>
      </c>
      <c r="AA3385" s="229" t="s">
        <v>17890</v>
      </c>
      <c r="AB3385" s="230">
        <v>3000</v>
      </c>
      <c r="AD3385" s="209" t="s">
        <v>17831</v>
      </c>
      <c r="AE3385" s="210">
        <v>42254.33</v>
      </c>
      <c r="AF3385" s="93"/>
      <c r="AG3385" s="201" t="s">
        <v>32925</v>
      </c>
      <c r="AH3385" s="202">
        <v>3066.84</v>
      </c>
      <c r="AJ3385" s="292"/>
      <c r="AK3385" s="293"/>
      <c r="AP3385" s="233" t="s">
        <v>41843</v>
      </c>
      <c r="AQ3385" s="234">
        <v>15071</v>
      </c>
      <c r="AS3385" s="211" t="s">
        <v>7657</v>
      </c>
      <c r="AT3385" s="212">
        <v>55463.44</v>
      </c>
    </row>
    <row r="3386" spans="9:46" x14ac:dyDescent="0.3">
      <c r="I3386" s="227" t="s">
        <v>41303</v>
      </c>
      <c r="J3386" s="227"/>
      <c r="K3386" s="228">
        <v>21540</v>
      </c>
      <c r="M3386" s="205" t="s">
        <v>4711</v>
      </c>
      <c r="N3386" s="205"/>
      <c r="O3386" s="206">
        <v>11744.78</v>
      </c>
      <c r="U3386" s="309" t="s">
        <v>67659</v>
      </c>
      <c r="V3386" s="310">
        <v>577.62</v>
      </c>
      <c r="X3386" s="267" t="s">
        <v>44640</v>
      </c>
      <c r="Y3386" s="268">
        <v>2746.94</v>
      </c>
      <c r="AA3386" s="229" t="s">
        <v>17891</v>
      </c>
      <c r="AB3386" s="230">
        <v>149638.15</v>
      </c>
      <c r="AD3386" s="209" t="s">
        <v>17832</v>
      </c>
      <c r="AE3386" s="210">
        <v>99.01</v>
      </c>
      <c r="AF3386" s="93"/>
      <c r="AG3386" s="201" t="s">
        <v>32926</v>
      </c>
      <c r="AH3386" s="202">
        <v>7200</v>
      </c>
      <c r="AJ3386" s="292"/>
      <c r="AK3386" s="293"/>
      <c r="AP3386" s="233" t="s">
        <v>41844</v>
      </c>
      <c r="AQ3386" s="234">
        <v>21540</v>
      </c>
      <c r="AS3386" s="211" t="s">
        <v>8424</v>
      </c>
      <c r="AT3386" s="212">
        <v>23504</v>
      </c>
    </row>
    <row r="3387" spans="9:46" x14ac:dyDescent="0.3">
      <c r="I3387" s="227" t="s">
        <v>41304</v>
      </c>
      <c r="J3387" s="227"/>
      <c r="K3387" s="228">
        <v>24138.880000000001</v>
      </c>
      <c r="M3387" s="205" t="s">
        <v>3633</v>
      </c>
      <c r="N3387" s="205"/>
      <c r="O3387" s="206">
        <v>129903.75</v>
      </c>
      <c r="U3387" s="309" t="s">
        <v>56111</v>
      </c>
      <c r="V3387" s="310">
        <v>1000</v>
      </c>
      <c r="X3387" s="267" t="s">
        <v>57330</v>
      </c>
      <c r="Y3387" s="268">
        <v>107400</v>
      </c>
      <c r="AA3387" s="229" t="s">
        <v>17892</v>
      </c>
      <c r="AB3387" s="230">
        <v>3571</v>
      </c>
      <c r="AD3387" s="209" t="s">
        <v>17833</v>
      </c>
      <c r="AE3387" s="210">
        <v>156.02000000000001</v>
      </c>
      <c r="AF3387" s="93"/>
      <c r="AG3387" s="201" t="s">
        <v>32927</v>
      </c>
      <c r="AH3387" s="202">
        <v>220</v>
      </c>
      <c r="AJ3387" s="292"/>
      <c r="AK3387" s="293"/>
      <c r="AP3387" s="233" t="s">
        <v>41845</v>
      </c>
      <c r="AQ3387" s="234">
        <v>24138.880000000001</v>
      </c>
      <c r="AS3387" s="211" t="s">
        <v>8594</v>
      </c>
      <c r="AT3387" s="212">
        <v>41150</v>
      </c>
    </row>
    <row r="3388" spans="9:46" x14ac:dyDescent="0.3">
      <c r="I3388" s="227" t="s">
        <v>41305</v>
      </c>
      <c r="J3388" s="227"/>
      <c r="K3388" s="228">
        <v>18249.46</v>
      </c>
      <c r="M3388" s="205" t="s">
        <v>3634</v>
      </c>
      <c r="N3388" s="205"/>
      <c r="O3388" s="206">
        <v>40270.720000000001</v>
      </c>
      <c r="U3388" s="309" t="s">
        <v>56112</v>
      </c>
      <c r="V3388" s="310">
        <v>244.04</v>
      </c>
      <c r="X3388" s="267" t="s">
        <v>63639</v>
      </c>
      <c r="Y3388" s="268">
        <v>135</v>
      </c>
      <c r="AA3388" s="229" t="s">
        <v>33296</v>
      </c>
      <c r="AB3388" s="230">
        <v>48995.88</v>
      </c>
      <c r="AD3388" s="209" t="s">
        <v>17834</v>
      </c>
      <c r="AE3388" s="210">
        <v>856.97</v>
      </c>
      <c r="AF3388" s="93"/>
      <c r="AG3388" s="201" t="s">
        <v>29308</v>
      </c>
      <c r="AH3388" s="202">
        <v>6512.16</v>
      </c>
      <c r="AJ3388" s="292"/>
      <c r="AK3388" s="293"/>
      <c r="AP3388" s="233" t="s">
        <v>41846</v>
      </c>
      <c r="AQ3388" s="234">
        <v>18249.46</v>
      </c>
      <c r="AS3388" s="211" t="s">
        <v>8804</v>
      </c>
      <c r="AT3388" s="212">
        <v>2412</v>
      </c>
    </row>
    <row r="3389" spans="9:46" x14ac:dyDescent="0.3">
      <c r="I3389" s="227" t="s">
        <v>41306</v>
      </c>
      <c r="J3389" s="227"/>
      <c r="K3389" s="228">
        <v>16147.5</v>
      </c>
      <c r="M3389" s="205" t="s">
        <v>3635</v>
      </c>
      <c r="N3389" s="205"/>
      <c r="O3389" s="206">
        <v>87197.95</v>
      </c>
      <c r="U3389" s="309" t="s">
        <v>56113</v>
      </c>
      <c r="V3389" s="310">
        <v>847.82</v>
      </c>
      <c r="X3389" s="267" t="s">
        <v>47884</v>
      </c>
      <c r="Y3389" s="268">
        <v>23676.91</v>
      </c>
      <c r="AA3389" s="229" t="s">
        <v>36138</v>
      </c>
      <c r="AB3389" s="230">
        <v>12728.54</v>
      </c>
      <c r="AD3389" s="209" t="s">
        <v>17835</v>
      </c>
      <c r="AE3389" s="210">
        <v>73018.16</v>
      </c>
      <c r="AF3389" s="93"/>
      <c r="AG3389" s="201" t="s">
        <v>29309</v>
      </c>
      <c r="AH3389" s="202">
        <v>3066.84</v>
      </c>
      <c r="AJ3389" s="292"/>
      <c r="AK3389" s="293"/>
      <c r="AP3389" s="233" t="s">
        <v>41847</v>
      </c>
      <c r="AQ3389" s="234">
        <v>16147.5</v>
      </c>
      <c r="AS3389" s="211" t="s">
        <v>9190</v>
      </c>
      <c r="AT3389" s="212">
        <v>2915.75</v>
      </c>
    </row>
    <row r="3390" spans="9:46" x14ac:dyDescent="0.3">
      <c r="I3390" s="227" t="s">
        <v>41307</v>
      </c>
      <c r="J3390" s="227"/>
      <c r="K3390" s="228">
        <v>131797.51</v>
      </c>
      <c r="M3390" s="205" t="s">
        <v>3636</v>
      </c>
      <c r="N3390" s="205"/>
      <c r="O3390" s="206">
        <v>64668.09</v>
      </c>
      <c r="U3390" s="309" t="s">
        <v>67660</v>
      </c>
      <c r="V3390" s="310">
        <v>10036.39</v>
      </c>
      <c r="X3390" s="267" t="s">
        <v>34802</v>
      </c>
      <c r="Y3390" s="268">
        <v>201306.45</v>
      </c>
      <c r="AA3390" s="229" t="s">
        <v>38970</v>
      </c>
      <c r="AB3390" s="230">
        <v>410.19</v>
      </c>
      <c r="AD3390" s="209" t="s">
        <v>17836</v>
      </c>
      <c r="AE3390" s="210">
        <v>8621.7000000000007</v>
      </c>
      <c r="AF3390" s="93"/>
      <c r="AG3390" s="201" t="s">
        <v>14410</v>
      </c>
      <c r="AH3390" s="202">
        <v>15042.15</v>
      </c>
      <c r="AJ3390" s="292"/>
      <c r="AK3390" s="293"/>
      <c r="AP3390" s="233" t="s">
        <v>41848</v>
      </c>
      <c r="AQ3390" s="234">
        <v>131797.51</v>
      </c>
      <c r="AS3390" s="211" t="s">
        <v>9403</v>
      </c>
      <c r="AT3390" s="212">
        <v>152197.45000000001</v>
      </c>
    </row>
    <row r="3391" spans="9:46" x14ac:dyDescent="0.3">
      <c r="I3391" s="227" t="s">
        <v>41308</v>
      </c>
      <c r="J3391" s="227"/>
      <c r="K3391" s="228">
        <v>193611</v>
      </c>
      <c r="M3391" s="205" t="s">
        <v>4586</v>
      </c>
      <c r="N3391" s="205"/>
      <c r="O3391" s="206">
        <v>33354</v>
      </c>
      <c r="U3391" s="309" t="s">
        <v>64281</v>
      </c>
      <c r="V3391" s="310">
        <v>2556.33</v>
      </c>
      <c r="X3391" s="267" t="s">
        <v>34803</v>
      </c>
      <c r="Y3391" s="268">
        <v>539831.31000000006</v>
      </c>
      <c r="AA3391" s="229" t="s">
        <v>17893</v>
      </c>
      <c r="AB3391" s="230">
        <v>5300</v>
      </c>
      <c r="AD3391" s="209" t="s">
        <v>17837</v>
      </c>
      <c r="AE3391" s="210">
        <v>21041.47</v>
      </c>
      <c r="AF3391" s="93"/>
      <c r="AG3391" s="201" t="s">
        <v>14411</v>
      </c>
      <c r="AH3391" s="202">
        <v>26743.5</v>
      </c>
      <c r="AJ3391" s="292"/>
      <c r="AK3391" s="293"/>
      <c r="AP3391" s="233" t="s">
        <v>41849</v>
      </c>
      <c r="AQ3391" s="234">
        <v>193611</v>
      </c>
      <c r="AS3391" s="211" t="s">
        <v>9617</v>
      </c>
      <c r="AT3391" s="212">
        <v>6532.56</v>
      </c>
    </row>
    <row r="3392" spans="9:46" x14ac:dyDescent="0.3">
      <c r="I3392" s="227" t="s">
        <v>41309</v>
      </c>
      <c r="J3392" s="227"/>
      <c r="K3392" s="228">
        <v>45234</v>
      </c>
      <c r="M3392" s="205" t="s">
        <v>4587</v>
      </c>
      <c r="N3392" s="205"/>
      <c r="O3392" s="206">
        <v>17741.07</v>
      </c>
      <c r="U3392" s="309" t="s">
        <v>67661</v>
      </c>
      <c r="V3392" s="310">
        <v>8501.07</v>
      </c>
      <c r="X3392" s="267" t="s">
        <v>34804</v>
      </c>
      <c r="Y3392" s="268">
        <v>184826.54</v>
      </c>
      <c r="AA3392" s="229" t="s">
        <v>33297</v>
      </c>
      <c r="AB3392" s="230">
        <v>12137.31</v>
      </c>
      <c r="AD3392" s="209" t="s">
        <v>17838</v>
      </c>
      <c r="AE3392" s="210">
        <v>27880.83</v>
      </c>
      <c r="AF3392" s="93"/>
      <c r="AG3392" s="201" t="s">
        <v>14412</v>
      </c>
      <c r="AH3392" s="202">
        <v>8566.68</v>
      </c>
      <c r="AJ3392" s="292"/>
      <c r="AK3392" s="293"/>
      <c r="AP3392" s="233" t="s">
        <v>41850</v>
      </c>
      <c r="AQ3392" s="234">
        <v>45234</v>
      </c>
      <c r="AS3392" s="211" t="s">
        <v>12016</v>
      </c>
      <c r="AT3392" s="212">
        <v>57982.66</v>
      </c>
    </row>
    <row r="3393" spans="9:46" x14ac:dyDescent="0.3">
      <c r="I3393" s="227" t="s">
        <v>41310</v>
      </c>
      <c r="J3393" s="227"/>
      <c r="K3393" s="228">
        <v>39366</v>
      </c>
      <c r="M3393" s="205" t="s">
        <v>4588</v>
      </c>
      <c r="N3393" s="205"/>
      <c r="O3393" s="206">
        <v>74472.22</v>
      </c>
      <c r="U3393" s="309" t="s">
        <v>35010</v>
      </c>
      <c r="V3393" s="310">
        <v>153730.31</v>
      </c>
      <c r="X3393" s="267" t="s">
        <v>38987</v>
      </c>
      <c r="Y3393" s="268">
        <v>18699.78</v>
      </c>
      <c r="AA3393" s="229" t="s">
        <v>17894</v>
      </c>
      <c r="AB3393" s="230">
        <v>2199.75</v>
      </c>
      <c r="AD3393" s="209" t="s">
        <v>17839</v>
      </c>
      <c r="AE3393" s="210">
        <v>6904.61</v>
      </c>
      <c r="AF3393" s="93"/>
      <c r="AG3393" s="201" t="s">
        <v>14413</v>
      </c>
      <c r="AH3393" s="202">
        <v>78121.67</v>
      </c>
      <c r="AJ3393" s="292"/>
      <c r="AK3393" s="293"/>
      <c r="AP3393" s="233" t="s">
        <v>41851</v>
      </c>
      <c r="AQ3393" s="234">
        <v>39366</v>
      </c>
      <c r="AS3393" s="211" t="s">
        <v>9999</v>
      </c>
      <c r="AT3393" s="212">
        <v>449323.31</v>
      </c>
    </row>
    <row r="3394" spans="9:46" x14ac:dyDescent="0.3">
      <c r="I3394" s="227" t="s">
        <v>41311</v>
      </c>
      <c r="J3394" s="227"/>
      <c r="K3394" s="228">
        <v>29527</v>
      </c>
      <c r="M3394" s="205" t="s">
        <v>4591</v>
      </c>
      <c r="N3394" s="205"/>
      <c r="O3394" s="206">
        <v>31974.7</v>
      </c>
      <c r="U3394" s="309" t="s">
        <v>33537</v>
      </c>
      <c r="V3394" s="310">
        <v>293.87</v>
      </c>
      <c r="X3394" s="267" t="s">
        <v>55945</v>
      </c>
      <c r="Y3394" s="268">
        <v>119359.93</v>
      </c>
      <c r="AA3394" s="229" t="s">
        <v>17895</v>
      </c>
      <c r="AB3394" s="230">
        <v>4301.5200000000004</v>
      </c>
      <c r="AD3394" s="209" t="s">
        <v>17840</v>
      </c>
      <c r="AE3394" s="210">
        <v>38589.51</v>
      </c>
      <c r="AF3394" s="93"/>
      <c r="AG3394" s="201" t="s">
        <v>32928</v>
      </c>
      <c r="AH3394" s="202">
        <v>69425</v>
      </c>
      <c r="AJ3394" s="292"/>
      <c r="AK3394" s="293"/>
      <c r="AP3394" s="233" t="s">
        <v>41852</v>
      </c>
      <c r="AQ3394" s="234">
        <v>29527</v>
      </c>
      <c r="AS3394" s="211" t="s">
        <v>6820</v>
      </c>
      <c r="AT3394" s="212">
        <v>77724.75</v>
      </c>
    </row>
    <row r="3395" spans="9:46" x14ac:dyDescent="0.3">
      <c r="I3395" s="227" t="s">
        <v>41312</v>
      </c>
      <c r="J3395" s="227"/>
      <c r="K3395" s="228">
        <v>1172561.33</v>
      </c>
      <c r="M3395" s="205" t="s">
        <v>4713</v>
      </c>
      <c r="N3395" s="205"/>
      <c r="O3395" s="206">
        <v>966</v>
      </c>
      <c r="U3395" s="309" t="s">
        <v>33538</v>
      </c>
      <c r="V3395" s="310">
        <v>600</v>
      </c>
      <c r="X3395" s="267" t="s">
        <v>60296</v>
      </c>
      <c r="Y3395" s="268">
        <v>54079</v>
      </c>
      <c r="AA3395" s="229" t="s">
        <v>17896</v>
      </c>
      <c r="AB3395" s="230">
        <v>15394.44</v>
      </c>
      <c r="AD3395" s="209" t="s">
        <v>17841</v>
      </c>
      <c r="AE3395" s="210">
        <v>5585</v>
      </c>
      <c r="AF3395" s="93"/>
      <c r="AG3395" s="201" t="s">
        <v>14414</v>
      </c>
      <c r="AH3395" s="202">
        <v>109368.78</v>
      </c>
      <c r="AJ3395" s="292"/>
      <c r="AK3395" s="293"/>
      <c r="AP3395" s="233" t="s">
        <v>41853</v>
      </c>
      <c r="AQ3395" s="234">
        <v>1172561.33</v>
      </c>
      <c r="AS3395" s="211" t="s">
        <v>6996</v>
      </c>
      <c r="AT3395" s="212">
        <v>10802</v>
      </c>
    </row>
    <row r="3396" spans="9:46" x14ac:dyDescent="0.3">
      <c r="I3396" s="227" t="s">
        <v>41313</v>
      </c>
      <c r="J3396" s="227"/>
      <c r="K3396" s="228">
        <v>7535.5</v>
      </c>
      <c r="M3396" s="205" t="s">
        <v>3637</v>
      </c>
      <c r="N3396" s="205"/>
      <c r="O3396" s="206">
        <v>42090.23</v>
      </c>
      <c r="U3396" s="309" t="s">
        <v>44872</v>
      </c>
      <c r="V3396" s="310">
        <v>2418.7600000000002</v>
      </c>
      <c r="X3396" s="267" t="s">
        <v>44641</v>
      </c>
      <c r="Y3396" s="268">
        <v>7267.12</v>
      </c>
      <c r="AA3396" s="229" t="s">
        <v>40195</v>
      </c>
      <c r="AB3396" s="230">
        <v>667231.80000000005</v>
      </c>
      <c r="AD3396" s="209" t="s">
        <v>17842</v>
      </c>
      <c r="AE3396" s="210">
        <v>9832.48</v>
      </c>
      <c r="AF3396" s="93"/>
      <c r="AG3396" s="201" t="s">
        <v>14415</v>
      </c>
      <c r="AH3396" s="202">
        <v>15042.15</v>
      </c>
      <c r="AJ3396" s="292"/>
      <c r="AK3396" s="293"/>
      <c r="AP3396" s="233" t="s">
        <v>41854</v>
      </c>
      <c r="AQ3396" s="234">
        <v>7535.5</v>
      </c>
      <c r="AS3396" s="211" t="s">
        <v>7217</v>
      </c>
      <c r="AT3396" s="212">
        <v>3159.11</v>
      </c>
    </row>
    <row r="3397" spans="9:46" x14ac:dyDescent="0.3">
      <c r="I3397" s="227" t="s">
        <v>41314</v>
      </c>
      <c r="J3397" s="227"/>
      <c r="K3397" s="228">
        <v>10770</v>
      </c>
      <c r="M3397" s="205" t="s">
        <v>4714</v>
      </c>
      <c r="N3397" s="205"/>
      <c r="O3397" s="206">
        <v>15340.12</v>
      </c>
      <c r="U3397" s="309" t="s">
        <v>59603</v>
      </c>
      <c r="V3397" s="310">
        <v>2133.37</v>
      </c>
      <c r="X3397" s="267" t="s">
        <v>54988</v>
      </c>
      <c r="Y3397" s="268">
        <v>39906.21</v>
      </c>
      <c r="AA3397" s="229" t="s">
        <v>40196</v>
      </c>
      <c r="AB3397" s="230">
        <v>472.89</v>
      </c>
      <c r="AD3397" s="209" t="s">
        <v>17843</v>
      </c>
      <c r="AE3397" s="210">
        <v>24377.13</v>
      </c>
      <c r="AF3397" s="93"/>
      <c r="AG3397" s="201" t="s">
        <v>14416</v>
      </c>
      <c r="AH3397" s="202">
        <v>26743.5</v>
      </c>
      <c r="AJ3397" s="292"/>
      <c r="AK3397" s="293"/>
      <c r="AP3397" s="233" t="s">
        <v>41855</v>
      </c>
      <c r="AQ3397" s="234">
        <v>10770</v>
      </c>
      <c r="AS3397" s="211" t="s">
        <v>7500</v>
      </c>
      <c r="AT3397" s="212">
        <v>32476</v>
      </c>
    </row>
    <row r="3398" spans="9:46" x14ac:dyDescent="0.3">
      <c r="I3398" s="227" t="s">
        <v>41315</v>
      </c>
      <c r="J3398" s="227"/>
      <c r="K3398" s="228">
        <v>420911.5</v>
      </c>
      <c r="M3398" s="205" t="s">
        <v>4715</v>
      </c>
      <c r="N3398" s="205"/>
      <c r="O3398" s="206">
        <v>8834.17</v>
      </c>
      <c r="U3398" s="309" t="s">
        <v>33541</v>
      </c>
      <c r="V3398" s="310">
        <v>4249.9399999999996</v>
      </c>
      <c r="X3398" s="267" t="s">
        <v>38988</v>
      </c>
      <c r="Y3398" s="268">
        <v>222331.77</v>
      </c>
      <c r="AA3398" s="229" t="s">
        <v>52023</v>
      </c>
      <c r="AB3398" s="230">
        <v>266175</v>
      </c>
      <c r="AD3398" s="209" t="s">
        <v>17844</v>
      </c>
      <c r="AE3398" s="210">
        <v>46232.959999999999</v>
      </c>
      <c r="AF3398" s="93"/>
      <c r="AG3398" s="201" t="s">
        <v>14417</v>
      </c>
      <c r="AH3398" s="202">
        <v>8566.68</v>
      </c>
      <c r="AJ3398" s="292"/>
      <c r="AK3398" s="293"/>
      <c r="AP3398" s="233" t="s">
        <v>41856</v>
      </c>
      <c r="AQ3398" s="234">
        <v>420911.5</v>
      </c>
      <c r="AS3398" s="211" t="s">
        <v>7658</v>
      </c>
      <c r="AT3398" s="212">
        <v>103764.03</v>
      </c>
    </row>
    <row r="3399" spans="9:46" x14ac:dyDescent="0.3">
      <c r="I3399" s="227" t="s">
        <v>41316</v>
      </c>
      <c r="J3399" s="227"/>
      <c r="K3399" s="228">
        <v>42782</v>
      </c>
      <c r="M3399" s="205" t="s">
        <v>4592</v>
      </c>
      <c r="N3399" s="205"/>
      <c r="O3399" s="206">
        <v>17153.599999999999</v>
      </c>
      <c r="U3399" s="309" t="s">
        <v>33542</v>
      </c>
      <c r="V3399" s="310">
        <v>1640.63</v>
      </c>
      <c r="X3399" s="267" t="s">
        <v>34805</v>
      </c>
      <c r="Y3399" s="268">
        <v>58728.959999999999</v>
      </c>
      <c r="AA3399" s="229" t="s">
        <v>17897</v>
      </c>
      <c r="AB3399" s="230">
        <v>124629.13</v>
      </c>
      <c r="AD3399" s="209" t="s">
        <v>17845</v>
      </c>
      <c r="AE3399" s="210">
        <v>350</v>
      </c>
      <c r="AF3399" s="93"/>
      <c r="AG3399" s="201" t="s">
        <v>14418</v>
      </c>
      <c r="AH3399" s="202">
        <v>256915.45</v>
      </c>
      <c r="AJ3399" s="292"/>
      <c r="AK3399" s="293"/>
      <c r="AP3399" s="233" t="s">
        <v>41857</v>
      </c>
      <c r="AQ3399" s="234">
        <v>42782</v>
      </c>
      <c r="AS3399" s="211" t="s">
        <v>7902</v>
      </c>
      <c r="AT3399" s="212">
        <v>5274</v>
      </c>
    </row>
    <row r="3400" spans="9:46" x14ac:dyDescent="0.3">
      <c r="I3400" s="227" t="s">
        <v>41317</v>
      </c>
      <c r="J3400" s="227"/>
      <c r="K3400" s="228">
        <v>948252</v>
      </c>
      <c r="M3400" s="205" t="s">
        <v>3638</v>
      </c>
      <c r="N3400" s="205"/>
      <c r="O3400" s="206">
        <v>43500.81</v>
      </c>
      <c r="U3400" s="309" t="s">
        <v>67662</v>
      </c>
      <c r="V3400" s="310">
        <v>1088.4000000000001</v>
      </c>
      <c r="X3400" s="267" t="s">
        <v>46791</v>
      </c>
      <c r="Y3400" s="268">
        <v>2036840.47</v>
      </c>
      <c r="AA3400" s="229" t="s">
        <v>33298</v>
      </c>
      <c r="AB3400" s="230">
        <v>362194.83</v>
      </c>
      <c r="AD3400" s="209" t="s">
        <v>17846</v>
      </c>
      <c r="AE3400" s="210">
        <v>162.80000000000001</v>
      </c>
      <c r="AF3400" s="93"/>
      <c r="AG3400" s="201" t="s">
        <v>14419</v>
      </c>
      <c r="AH3400" s="202">
        <v>448.81</v>
      </c>
      <c r="AJ3400" s="292"/>
      <c r="AK3400" s="293"/>
      <c r="AP3400" s="233" t="s">
        <v>41858</v>
      </c>
      <c r="AQ3400" s="234">
        <v>948252</v>
      </c>
      <c r="AS3400" s="211" t="s">
        <v>8144</v>
      </c>
      <c r="AT3400" s="212">
        <v>13494.84</v>
      </c>
    </row>
    <row r="3401" spans="9:46" x14ac:dyDescent="0.3">
      <c r="I3401" s="227" t="s">
        <v>41318</v>
      </c>
      <c r="J3401" s="227"/>
      <c r="K3401" s="228">
        <v>11847</v>
      </c>
      <c r="M3401" s="205" t="s">
        <v>4594</v>
      </c>
      <c r="N3401" s="205"/>
      <c r="O3401" s="206">
        <v>40987.49</v>
      </c>
      <c r="U3401" s="309" t="s">
        <v>33548</v>
      </c>
      <c r="V3401" s="310">
        <v>8000</v>
      </c>
      <c r="X3401" s="267" t="s">
        <v>36150</v>
      </c>
      <c r="Y3401" s="268">
        <v>247376.48</v>
      </c>
      <c r="AA3401" s="229" t="s">
        <v>34777</v>
      </c>
      <c r="AB3401" s="230">
        <v>94600.65</v>
      </c>
      <c r="AD3401" s="209" t="s">
        <v>17847</v>
      </c>
      <c r="AE3401" s="210">
        <v>5441.17</v>
      </c>
      <c r="AF3401" s="93"/>
      <c r="AG3401" s="201" t="s">
        <v>14420</v>
      </c>
      <c r="AH3401" s="202">
        <v>4165</v>
      </c>
      <c r="AJ3401" s="292"/>
      <c r="AK3401" s="293"/>
      <c r="AP3401" s="233" t="s">
        <v>41859</v>
      </c>
      <c r="AQ3401" s="234">
        <v>11847</v>
      </c>
      <c r="AS3401" s="211" t="s">
        <v>8425</v>
      </c>
      <c r="AT3401" s="212">
        <v>9598.2900000000009</v>
      </c>
    </row>
    <row r="3402" spans="9:46" x14ac:dyDescent="0.3">
      <c r="I3402" s="227" t="s">
        <v>41319</v>
      </c>
      <c r="J3402" s="227"/>
      <c r="K3402" s="228">
        <v>35246</v>
      </c>
      <c r="M3402" s="205" t="s">
        <v>4716</v>
      </c>
      <c r="N3402" s="205"/>
      <c r="O3402" s="206">
        <v>3000</v>
      </c>
      <c r="U3402" s="309" t="s">
        <v>35011</v>
      </c>
      <c r="V3402" s="310">
        <v>1050</v>
      </c>
      <c r="X3402" s="267" t="s">
        <v>58488</v>
      </c>
      <c r="Y3402" s="268">
        <v>34096.370000000003</v>
      </c>
      <c r="AA3402" s="229" t="s">
        <v>52024</v>
      </c>
      <c r="AB3402" s="230">
        <v>3726.9</v>
      </c>
      <c r="AD3402" s="209" t="s">
        <v>17848</v>
      </c>
      <c r="AE3402" s="210">
        <v>35.29</v>
      </c>
      <c r="AF3402" s="93"/>
      <c r="AG3402" s="201" t="s">
        <v>32929</v>
      </c>
      <c r="AH3402" s="202">
        <v>2083.4699999999998</v>
      </c>
      <c r="AJ3402" s="292"/>
      <c r="AK3402" s="293"/>
      <c r="AP3402" s="233" t="s">
        <v>41860</v>
      </c>
      <c r="AQ3402" s="234">
        <v>35246</v>
      </c>
      <c r="AS3402" s="211" t="s">
        <v>8595</v>
      </c>
      <c r="AT3402" s="212">
        <v>94782.58</v>
      </c>
    </row>
    <row r="3403" spans="9:46" x14ac:dyDescent="0.3">
      <c r="I3403" s="227" t="s">
        <v>41320</v>
      </c>
      <c r="J3403" s="227"/>
      <c r="K3403" s="228">
        <v>184917.14</v>
      </c>
      <c r="M3403" s="205" t="s">
        <v>4595</v>
      </c>
      <c r="N3403" s="205"/>
      <c r="O3403" s="206">
        <v>16530.400000000001</v>
      </c>
      <c r="U3403" s="309" t="s">
        <v>62631</v>
      </c>
      <c r="V3403" s="310">
        <v>8731.1200000000008</v>
      </c>
      <c r="X3403" s="267" t="s">
        <v>58848</v>
      </c>
      <c r="Y3403" s="268">
        <v>656.04</v>
      </c>
      <c r="AA3403" s="229" t="s">
        <v>34778</v>
      </c>
      <c r="AB3403" s="230">
        <v>350</v>
      </c>
      <c r="AD3403" s="209" t="s">
        <v>17849</v>
      </c>
      <c r="AE3403" s="210">
        <v>18712.509999999998</v>
      </c>
      <c r="AF3403" s="93"/>
      <c r="AG3403" s="201" t="s">
        <v>14421</v>
      </c>
      <c r="AH3403" s="202">
        <v>448.81</v>
      </c>
      <c r="AJ3403" s="292"/>
      <c r="AK3403" s="293"/>
      <c r="AP3403" s="233" t="s">
        <v>41861</v>
      </c>
      <c r="AQ3403" s="234">
        <v>184917.14</v>
      </c>
      <c r="AS3403" s="211" t="s">
        <v>8805</v>
      </c>
      <c r="AT3403" s="212">
        <v>3635</v>
      </c>
    </row>
    <row r="3404" spans="9:46" x14ac:dyDescent="0.3">
      <c r="I3404" s="227" t="s">
        <v>41321</v>
      </c>
      <c r="J3404" s="227"/>
      <c r="K3404" s="228">
        <v>654512</v>
      </c>
      <c r="M3404" s="205" t="s">
        <v>4596</v>
      </c>
      <c r="N3404" s="205"/>
      <c r="O3404" s="206">
        <v>5683.38</v>
      </c>
      <c r="U3404" s="309" t="s">
        <v>33549</v>
      </c>
      <c r="V3404" s="310">
        <v>19470</v>
      </c>
      <c r="X3404" s="267" t="s">
        <v>59541</v>
      </c>
      <c r="Y3404" s="268">
        <v>-63366.89</v>
      </c>
      <c r="AA3404" s="229" t="s">
        <v>49764</v>
      </c>
      <c r="AB3404" s="230">
        <v>3360</v>
      </c>
      <c r="AD3404" s="209" t="s">
        <v>17850</v>
      </c>
      <c r="AE3404" s="210">
        <v>32808.629999999997</v>
      </c>
      <c r="AF3404" s="93"/>
      <c r="AG3404" s="201" t="s">
        <v>14422</v>
      </c>
      <c r="AH3404" s="202">
        <v>4165</v>
      </c>
      <c r="AJ3404" s="292"/>
      <c r="AK3404" s="293"/>
      <c r="AP3404" s="233" t="s">
        <v>41862</v>
      </c>
      <c r="AQ3404" s="234">
        <v>654512</v>
      </c>
      <c r="AS3404" s="211" t="s">
        <v>8847</v>
      </c>
      <c r="AT3404" s="212">
        <v>115000</v>
      </c>
    </row>
    <row r="3405" spans="9:46" x14ac:dyDescent="0.3">
      <c r="I3405" s="227" t="s">
        <v>41322</v>
      </c>
      <c r="J3405" s="227"/>
      <c r="K3405" s="228">
        <v>47366.04</v>
      </c>
      <c r="M3405" s="205" t="s">
        <v>3639</v>
      </c>
      <c r="N3405" s="205"/>
      <c r="O3405" s="206">
        <v>48969.53</v>
      </c>
      <c r="U3405" s="309" t="s">
        <v>33550</v>
      </c>
      <c r="V3405" s="310">
        <v>14651.97</v>
      </c>
      <c r="X3405" s="267" t="s">
        <v>57331</v>
      </c>
      <c r="Y3405" s="268">
        <v>8411574.4900000002</v>
      </c>
      <c r="AA3405" s="229" t="s">
        <v>17898</v>
      </c>
      <c r="AB3405" s="230">
        <v>74355.8</v>
      </c>
      <c r="AD3405" s="209" t="s">
        <v>17851</v>
      </c>
      <c r="AE3405" s="210">
        <v>6310</v>
      </c>
      <c r="AF3405" s="93"/>
      <c r="AG3405" s="201" t="s">
        <v>29401</v>
      </c>
      <c r="AH3405" s="202">
        <v>2083.4699999999998</v>
      </c>
      <c r="AJ3405" s="292"/>
      <c r="AK3405" s="293"/>
      <c r="AP3405" s="233" t="s">
        <v>41863</v>
      </c>
      <c r="AQ3405" s="234">
        <v>47366.04</v>
      </c>
      <c r="AS3405" s="211" t="s">
        <v>9092</v>
      </c>
      <c r="AT3405" s="212">
        <v>44772.51</v>
      </c>
    </row>
    <row r="3406" spans="9:46" x14ac:dyDescent="0.3">
      <c r="I3406" s="227" t="s">
        <v>41323</v>
      </c>
      <c r="J3406" s="227"/>
      <c r="K3406" s="228">
        <v>1486897</v>
      </c>
      <c r="M3406" s="205" t="s">
        <v>3640</v>
      </c>
      <c r="N3406" s="205"/>
      <c r="O3406" s="206">
        <v>12371.45</v>
      </c>
      <c r="U3406" s="309" t="s">
        <v>33551</v>
      </c>
      <c r="V3406" s="310">
        <v>47651.62</v>
      </c>
      <c r="X3406" s="267" t="s">
        <v>46792</v>
      </c>
      <c r="Y3406" s="268">
        <v>54519.42</v>
      </c>
      <c r="AA3406" s="229" t="s">
        <v>36139</v>
      </c>
      <c r="AB3406" s="230">
        <v>38526.67</v>
      </c>
      <c r="AD3406" s="209" t="s">
        <v>17852</v>
      </c>
      <c r="AE3406" s="210">
        <v>63290.03</v>
      </c>
      <c r="AF3406" s="93"/>
      <c r="AG3406" s="201" t="s">
        <v>32930</v>
      </c>
      <c r="AH3406" s="202">
        <v>9610</v>
      </c>
      <c r="AJ3406" s="292"/>
      <c r="AK3406" s="293"/>
      <c r="AP3406" s="233" t="s">
        <v>41864</v>
      </c>
      <c r="AQ3406" s="234">
        <v>1486897</v>
      </c>
      <c r="AS3406" s="211" t="s">
        <v>9404</v>
      </c>
      <c r="AT3406" s="212">
        <v>313712.11</v>
      </c>
    </row>
    <row r="3407" spans="9:46" x14ac:dyDescent="0.3">
      <c r="I3407" s="227" t="s">
        <v>41324</v>
      </c>
      <c r="J3407" s="227"/>
      <c r="K3407" s="228">
        <v>341694</v>
      </c>
      <c r="M3407" s="205" t="s">
        <v>4717</v>
      </c>
      <c r="N3407" s="205"/>
      <c r="O3407" s="206">
        <v>10941</v>
      </c>
      <c r="U3407" s="309" t="s">
        <v>35012</v>
      </c>
      <c r="V3407" s="310">
        <v>25619.54</v>
      </c>
      <c r="X3407" s="267" t="s">
        <v>44642</v>
      </c>
      <c r="Y3407" s="268">
        <v>60860</v>
      </c>
      <c r="AA3407" s="229" t="s">
        <v>38971</v>
      </c>
      <c r="AB3407" s="230">
        <v>19495.099999999999</v>
      </c>
      <c r="AD3407" s="209" t="s">
        <v>17853</v>
      </c>
      <c r="AE3407" s="210">
        <v>4812.8599999999997</v>
      </c>
      <c r="AF3407" s="93"/>
      <c r="AG3407" s="201" t="s">
        <v>29423</v>
      </c>
      <c r="AH3407" s="202">
        <v>9610</v>
      </c>
      <c r="AJ3407" s="292"/>
      <c r="AK3407" s="293"/>
      <c r="AP3407" s="233" t="s">
        <v>41865</v>
      </c>
      <c r="AQ3407" s="234">
        <v>341694</v>
      </c>
      <c r="AS3407" s="211" t="s">
        <v>9560</v>
      </c>
      <c r="AT3407" s="212">
        <v>11677</v>
      </c>
    </row>
    <row r="3408" spans="9:46" x14ac:dyDescent="0.3">
      <c r="I3408" s="227" t="s">
        <v>41325</v>
      </c>
      <c r="J3408" s="227"/>
      <c r="K3408" s="228">
        <v>43060</v>
      </c>
      <c r="M3408" s="205" t="s">
        <v>4599</v>
      </c>
      <c r="N3408" s="205"/>
      <c r="O3408" s="206">
        <v>10032.780000000001</v>
      </c>
      <c r="U3408" s="309" t="s">
        <v>35013</v>
      </c>
      <c r="V3408" s="310">
        <v>419.84</v>
      </c>
      <c r="X3408" s="267" t="s">
        <v>49774</v>
      </c>
      <c r="Y3408" s="268">
        <v>379.5</v>
      </c>
      <c r="AA3408" s="229" t="s">
        <v>38972</v>
      </c>
      <c r="AB3408" s="230">
        <v>8939.4500000000007</v>
      </c>
      <c r="AD3408" s="209" t="s">
        <v>17854</v>
      </c>
      <c r="AE3408" s="210">
        <v>10500</v>
      </c>
      <c r="AF3408" s="93"/>
      <c r="AG3408" s="201" t="s">
        <v>32931</v>
      </c>
      <c r="AH3408" s="202">
        <v>17446</v>
      </c>
      <c r="AJ3408" s="292"/>
      <c r="AK3408" s="293"/>
      <c r="AP3408" s="233" t="s">
        <v>41866</v>
      </c>
      <c r="AQ3408" s="234">
        <v>43060</v>
      </c>
      <c r="AS3408" s="211" t="s">
        <v>9685</v>
      </c>
      <c r="AT3408" s="212">
        <v>48969.53</v>
      </c>
    </row>
    <row r="3409" spans="9:46" x14ac:dyDescent="0.3">
      <c r="I3409" s="227" t="s">
        <v>41326</v>
      </c>
      <c r="J3409" s="227"/>
      <c r="K3409" s="228">
        <v>4306</v>
      </c>
      <c r="M3409" s="205" t="s">
        <v>4720</v>
      </c>
      <c r="N3409" s="205"/>
      <c r="O3409" s="206">
        <v>3819.21</v>
      </c>
      <c r="U3409" s="309" t="s">
        <v>58244</v>
      </c>
      <c r="V3409" s="310">
        <v>76872.72</v>
      </c>
      <c r="X3409" s="267" t="s">
        <v>49775</v>
      </c>
      <c r="Y3409" s="268">
        <v>8243</v>
      </c>
      <c r="AA3409" s="229" t="s">
        <v>42280</v>
      </c>
      <c r="AB3409" s="230">
        <v>197013.49</v>
      </c>
      <c r="AD3409" s="209" t="s">
        <v>17855</v>
      </c>
      <c r="AE3409" s="210">
        <v>2000</v>
      </c>
      <c r="AF3409" s="93"/>
      <c r="AG3409" s="201" t="s">
        <v>32932</v>
      </c>
      <c r="AH3409" s="202">
        <v>17446</v>
      </c>
      <c r="AJ3409" s="292"/>
      <c r="AK3409" s="293"/>
      <c r="AP3409" s="233" t="s">
        <v>41867</v>
      </c>
      <c r="AQ3409" s="234">
        <v>4306</v>
      </c>
      <c r="AS3409" s="211" t="s">
        <v>9728</v>
      </c>
      <c r="AT3409" s="212">
        <v>16884.330000000002</v>
      </c>
    </row>
    <row r="3410" spans="9:46" x14ac:dyDescent="0.3">
      <c r="I3410" s="227" t="s">
        <v>41327</v>
      </c>
      <c r="J3410" s="227"/>
      <c r="K3410" s="228">
        <v>120070</v>
      </c>
      <c r="M3410" s="205" t="s">
        <v>4722</v>
      </c>
      <c r="N3410" s="205"/>
      <c r="O3410" s="206">
        <v>9666</v>
      </c>
      <c r="U3410" s="309" t="s">
        <v>35014</v>
      </c>
      <c r="V3410" s="310">
        <v>4923.99</v>
      </c>
      <c r="X3410" s="267" t="s">
        <v>44643</v>
      </c>
      <c r="Y3410" s="268">
        <v>9250.4699999999993</v>
      </c>
      <c r="AA3410" s="229" t="s">
        <v>42281</v>
      </c>
      <c r="AB3410" s="230">
        <v>11340</v>
      </c>
      <c r="AD3410" s="209" t="s">
        <v>17856</v>
      </c>
      <c r="AE3410" s="210">
        <v>28311.99</v>
      </c>
      <c r="AF3410" s="93"/>
      <c r="AG3410" s="201" t="s">
        <v>32933</v>
      </c>
      <c r="AH3410" s="202">
        <v>12700</v>
      </c>
      <c r="AJ3410" s="292"/>
      <c r="AK3410" s="293"/>
      <c r="AP3410" s="233" t="s">
        <v>41868</v>
      </c>
      <c r="AQ3410" s="234">
        <v>120070</v>
      </c>
      <c r="AS3410" s="211" t="s">
        <v>11672</v>
      </c>
      <c r="AT3410" s="212">
        <v>85226.7</v>
      </c>
    </row>
    <row r="3411" spans="9:46" x14ac:dyDescent="0.3">
      <c r="I3411" s="227" t="s">
        <v>41328</v>
      </c>
      <c r="J3411" s="227"/>
      <c r="K3411" s="228">
        <v>86160</v>
      </c>
      <c r="M3411" s="205" t="s">
        <v>3641</v>
      </c>
      <c r="N3411" s="205"/>
      <c r="O3411" s="206">
        <v>2308338.1800000002</v>
      </c>
      <c r="U3411" s="309" t="s">
        <v>63568</v>
      </c>
      <c r="V3411" s="310">
        <v>4948.95</v>
      </c>
      <c r="X3411" s="267" t="s">
        <v>44644</v>
      </c>
      <c r="Y3411" s="268">
        <v>30287.51</v>
      </c>
      <c r="AA3411" s="229" t="s">
        <v>42282</v>
      </c>
      <c r="AB3411" s="230">
        <v>13422.25</v>
      </c>
      <c r="AD3411" s="209" t="s">
        <v>17857</v>
      </c>
      <c r="AE3411" s="210">
        <v>24400</v>
      </c>
      <c r="AF3411" s="93"/>
      <c r="AG3411" s="201" t="s">
        <v>32934</v>
      </c>
      <c r="AH3411" s="202">
        <v>2489.0500000000002</v>
      </c>
      <c r="AJ3411" s="292"/>
      <c r="AK3411" s="293"/>
      <c r="AP3411" s="233" t="s">
        <v>41869</v>
      </c>
      <c r="AQ3411" s="234">
        <v>86160</v>
      </c>
      <c r="AS3411" s="211" t="s">
        <v>10000</v>
      </c>
      <c r="AT3411" s="212">
        <v>990952.78</v>
      </c>
    </row>
    <row r="3412" spans="9:46" x14ac:dyDescent="0.3">
      <c r="I3412" s="227" t="s">
        <v>41329</v>
      </c>
      <c r="J3412" s="227"/>
      <c r="K3412" s="228">
        <v>39849</v>
      </c>
      <c r="M3412" s="205" t="s">
        <v>4725</v>
      </c>
      <c r="N3412" s="205"/>
      <c r="O3412" s="206">
        <v>10452</v>
      </c>
      <c r="U3412" s="309" t="s">
        <v>67663</v>
      </c>
      <c r="V3412" s="310">
        <v>498.52</v>
      </c>
      <c r="X3412" s="267" t="s">
        <v>44645</v>
      </c>
      <c r="Y3412" s="268">
        <v>21272.44</v>
      </c>
      <c r="AA3412" s="229" t="s">
        <v>42283</v>
      </c>
      <c r="AB3412" s="230">
        <v>1026.8499999999999</v>
      </c>
      <c r="AD3412" s="209" t="s">
        <v>17858</v>
      </c>
      <c r="AE3412" s="210">
        <v>16400</v>
      </c>
      <c r="AF3412" s="93"/>
      <c r="AG3412" s="201" t="s">
        <v>32935</v>
      </c>
      <c r="AH3412" s="202">
        <v>2804.95</v>
      </c>
      <c r="AJ3412" s="292"/>
      <c r="AK3412" s="293"/>
      <c r="AP3412" s="233" t="s">
        <v>41870</v>
      </c>
      <c r="AQ3412" s="234">
        <v>39849</v>
      </c>
      <c r="AS3412" s="211" t="s">
        <v>6821</v>
      </c>
      <c r="AT3412" s="212">
        <v>30591</v>
      </c>
    </row>
    <row r="3413" spans="9:46" x14ac:dyDescent="0.3">
      <c r="I3413" s="227" t="s">
        <v>41330</v>
      </c>
      <c r="J3413" s="227"/>
      <c r="K3413" s="228">
        <v>270442</v>
      </c>
      <c r="M3413" s="205" t="s">
        <v>4726</v>
      </c>
      <c r="N3413" s="205"/>
      <c r="O3413" s="206">
        <v>15575</v>
      </c>
      <c r="U3413" s="309" t="s">
        <v>67664</v>
      </c>
      <c r="V3413" s="310">
        <v>6528.64</v>
      </c>
      <c r="X3413" s="267" t="s">
        <v>47885</v>
      </c>
      <c r="Y3413" s="268">
        <v>1160.8599999999999</v>
      </c>
      <c r="AA3413" s="229" t="s">
        <v>52025</v>
      </c>
      <c r="AB3413" s="230">
        <v>410.93</v>
      </c>
      <c r="AD3413" s="209" t="s">
        <v>17859</v>
      </c>
      <c r="AE3413" s="210">
        <v>62.08</v>
      </c>
      <c r="AF3413" s="93"/>
      <c r="AG3413" s="201" t="s">
        <v>29481</v>
      </c>
      <c r="AH3413" s="202">
        <v>12700</v>
      </c>
      <c r="AJ3413" s="292"/>
      <c r="AK3413" s="293"/>
      <c r="AP3413" s="233" t="s">
        <v>41871</v>
      </c>
      <c r="AQ3413" s="234">
        <v>270442</v>
      </c>
      <c r="AS3413" s="211" t="s">
        <v>7501</v>
      </c>
      <c r="AT3413" s="212">
        <v>21650</v>
      </c>
    </row>
    <row r="3414" spans="9:46" x14ac:dyDescent="0.3">
      <c r="I3414" s="227" t="s">
        <v>41331</v>
      </c>
      <c r="J3414" s="227"/>
      <c r="K3414" s="228">
        <v>16155</v>
      </c>
      <c r="M3414" s="205" t="s">
        <v>4727</v>
      </c>
      <c r="N3414" s="205"/>
      <c r="O3414" s="206">
        <v>16078.81</v>
      </c>
      <c r="U3414" s="309" t="s">
        <v>67665</v>
      </c>
      <c r="V3414" s="310">
        <v>7031.35</v>
      </c>
      <c r="X3414" s="267" t="s">
        <v>46797</v>
      </c>
      <c r="Y3414" s="268">
        <v>28790</v>
      </c>
      <c r="AA3414" s="229" t="s">
        <v>52026</v>
      </c>
      <c r="AB3414" s="230">
        <v>27000</v>
      </c>
      <c r="AD3414" s="209" t="s">
        <v>17860</v>
      </c>
      <c r="AE3414" s="210">
        <v>6602.64</v>
      </c>
      <c r="AF3414" s="93"/>
      <c r="AG3414" s="201" t="s">
        <v>29483</v>
      </c>
      <c r="AH3414" s="202">
        <v>2489.0500000000002</v>
      </c>
      <c r="AJ3414" s="292"/>
      <c r="AK3414" s="293"/>
      <c r="AP3414" s="233" t="s">
        <v>41872</v>
      </c>
      <c r="AQ3414" s="234">
        <v>16155</v>
      </c>
      <c r="AS3414" s="211" t="s">
        <v>7903</v>
      </c>
      <c r="AT3414" s="212">
        <v>11648.37</v>
      </c>
    </row>
    <row r="3415" spans="9:46" x14ac:dyDescent="0.3">
      <c r="I3415" s="227" t="s">
        <v>41332</v>
      </c>
      <c r="J3415" s="227"/>
      <c r="K3415" s="228">
        <v>5368.73</v>
      </c>
      <c r="M3415" s="205" t="s">
        <v>4728</v>
      </c>
      <c r="N3415" s="205"/>
      <c r="O3415" s="206">
        <v>14417</v>
      </c>
      <c r="U3415" s="309" t="s">
        <v>66630</v>
      </c>
      <c r="V3415" s="310">
        <v>7137.62</v>
      </c>
      <c r="X3415" s="267" t="s">
        <v>47886</v>
      </c>
      <c r="Y3415" s="268">
        <v>7698.07</v>
      </c>
      <c r="AA3415" s="229" t="s">
        <v>52027</v>
      </c>
      <c r="AB3415" s="230">
        <v>2065.5</v>
      </c>
      <c r="AD3415" s="209" t="s">
        <v>17861</v>
      </c>
      <c r="AE3415" s="210">
        <v>9888.8700000000008</v>
      </c>
      <c r="AF3415" s="93"/>
      <c r="AG3415" s="201" t="s">
        <v>32936</v>
      </c>
      <c r="AH3415" s="202">
        <v>2804.95</v>
      </c>
      <c r="AJ3415" s="292"/>
      <c r="AK3415" s="293"/>
      <c r="AP3415" s="233" t="s">
        <v>41873</v>
      </c>
      <c r="AQ3415" s="234">
        <v>5368.73</v>
      </c>
      <c r="AS3415" s="211" t="s">
        <v>8231</v>
      </c>
      <c r="AT3415" s="212">
        <v>8015.6</v>
      </c>
    </row>
    <row r="3416" spans="9:46" x14ac:dyDescent="0.3">
      <c r="I3416" s="227" t="s">
        <v>41333</v>
      </c>
      <c r="J3416" s="227"/>
      <c r="K3416" s="228">
        <v>2336930.79</v>
      </c>
      <c r="M3416" s="205" t="s">
        <v>4735</v>
      </c>
      <c r="N3416" s="205"/>
      <c r="O3416" s="206">
        <v>10504</v>
      </c>
      <c r="U3416" s="309" t="s">
        <v>66631</v>
      </c>
      <c r="V3416" s="310">
        <v>10015.93</v>
      </c>
      <c r="X3416" s="267" t="s">
        <v>61331</v>
      </c>
      <c r="Y3416" s="268">
        <v>43000</v>
      </c>
      <c r="AA3416" s="229" t="s">
        <v>52028</v>
      </c>
      <c r="AB3416" s="230">
        <v>6507</v>
      </c>
      <c r="AD3416" s="209" t="s">
        <v>17862</v>
      </c>
      <c r="AE3416" s="210">
        <v>196.19</v>
      </c>
      <c r="AF3416" s="93"/>
      <c r="AG3416" s="201" t="s">
        <v>32937</v>
      </c>
      <c r="AH3416" s="202">
        <v>15442</v>
      </c>
      <c r="AJ3416" s="292"/>
      <c r="AK3416" s="293"/>
      <c r="AP3416" s="233" t="s">
        <v>41874</v>
      </c>
      <c r="AQ3416" s="234">
        <v>2336930.79</v>
      </c>
      <c r="AS3416" s="211" t="s">
        <v>8596</v>
      </c>
      <c r="AT3416" s="212">
        <v>28844</v>
      </c>
    </row>
    <row r="3417" spans="9:46" x14ac:dyDescent="0.3">
      <c r="I3417" s="227" t="s">
        <v>41334</v>
      </c>
      <c r="J3417" s="227"/>
      <c r="K3417" s="228">
        <v>56564</v>
      </c>
      <c r="M3417" s="205" t="s">
        <v>4737</v>
      </c>
      <c r="N3417" s="205"/>
      <c r="O3417" s="206">
        <v>19668.96</v>
      </c>
      <c r="U3417" s="309" t="s">
        <v>67666</v>
      </c>
      <c r="V3417" s="310">
        <v>259.2</v>
      </c>
      <c r="X3417" s="267" t="s">
        <v>61332</v>
      </c>
      <c r="Y3417" s="268">
        <v>632.5</v>
      </c>
      <c r="AA3417" s="229" t="s">
        <v>52029</v>
      </c>
      <c r="AB3417" s="230">
        <v>1011.68</v>
      </c>
      <c r="AD3417" s="209" t="s">
        <v>17863</v>
      </c>
      <c r="AE3417" s="210">
        <v>3000</v>
      </c>
      <c r="AF3417" s="93"/>
      <c r="AG3417" s="201" t="s">
        <v>29510</v>
      </c>
      <c r="AH3417" s="202">
        <v>15442</v>
      </c>
      <c r="AJ3417" s="292"/>
      <c r="AK3417" s="293"/>
      <c r="AP3417" s="233" t="s">
        <v>41875</v>
      </c>
      <c r="AQ3417" s="234">
        <v>56564</v>
      </c>
      <c r="AS3417" s="211" t="s">
        <v>9093</v>
      </c>
      <c r="AT3417" s="212">
        <v>22505</v>
      </c>
    </row>
    <row r="3418" spans="9:46" x14ac:dyDescent="0.3">
      <c r="I3418" s="227" t="s">
        <v>41335</v>
      </c>
      <c r="J3418" s="227"/>
      <c r="K3418" s="228">
        <v>30142</v>
      </c>
      <c r="M3418" s="205" t="s">
        <v>4738</v>
      </c>
      <c r="N3418" s="205"/>
      <c r="O3418" s="206">
        <v>3994.8</v>
      </c>
      <c r="U3418" s="309" t="s">
        <v>66632</v>
      </c>
      <c r="V3418" s="310">
        <v>922.27</v>
      </c>
      <c r="X3418" s="267" t="s">
        <v>63081</v>
      </c>
      <c r="Y3418" s="268">
        <v>2150</v>
      </c>
      <c r="AA3418" s="229" t="s">
        <v>52030</v>
      </c>
      <c r="AB3418" s="230">
        <v>657.68</v>
      </c>
      <c r="AD3418" s="209" t="s">
        <v>17864</v>
      </c>
      <c r="AE3418" s="210">
        <v>173038.69</v>
      </c>
      <c r="AF3418" s="93"/>
      <c r="AG3418" s="201" t="s">
        <v>32938</v>
      </c>
      <c r="AH3418" s="202">
        <v>680</v>
      </c>
      <c r="AJ3418" s="292"/>
      <c r="AK3418" s="293"/>
      <c r="AP3418" s="233" t="s">
        <v>41876</v>
      </c>
      <c r="AQ3418" s="234">
        <v>30142</v>
      </c>
      <c r="AS3418" s="211" t="s">
        <v>9467</v>
      </c>
      <c r="AT3418" s="212">
        <v>54316.05</v>
      </c>
    </row>
    <row r="3419" spans="9:46" x14ac:dyDescent="0.3">
      <c r="I3419" s="227" t="s">
        <v>41336</v>
      </c>
      <c r="J3419" s="227"/>
      <c r="K3419" s="228">
        <v>103367</v>
      </c>
      <c r="M3419" s="205" t="s">
        <v>4739</v>
      </c>
      <c r="N3419" s="205"/>
      <c r="O3419" s="206">
        <v>2682.63</v>
      </c>
      <c r="U3419" s="309" t="s">
        <v>61399</v>
      </c>
      <c r="V3419" s="310">
        <v>1914.18</v>
      </c>
      <c r="X3419" s="267" t="s">
        <v>61333</v>
      </c>
      <c r="Y3419" s="268">
        <v>3348.62</v>
      </c>
      <c r="AA3419" s="229" t="s">
        <v>47879</v>
      </c>
      <c r="AB3419" s="230">
        <v>17298.97</v>
      </c>
      <c r="AD3419" s="209" t="s">
        <v>17865</v>
      </c>
      <c r="AE3419" s="210">
        <v>6751.94</v>
      </c>
      <c r="AF3419" s="93"/>
      <c r="AG3419" s="201" t="s">
        <v>32939</v>
      </c>
      <c r="AH3419" s="202">
        <v>453.25</v>
      </c>
      <c r="AJ3419" s="292"/>
      <c r="AK3419" s="293"/>
      <c r="AP3419" s="233" t="s">
        <v>41877</v>
      </c>
      <c r="AQ3419" s="234">
        <v>103367</v>
      </c>
      <c r="AS3419" s="211" t="s">
        <v>9561</v>
      </c>
      <c r="AT3419" s="212">
        <v>5692</v>
      </c>
    </row>
    <row r="3420" spans="9:46" x14ac:dyDescent="0.3">
      <c r="I3420" s="227" t="s">
        <v>41337</v>
      </c>
      <c r="J3420" s="227"/>
      <c r="K3420" s="228">
        <v>772756</v>
      </c>
      <c r="M3420" s="205" t="s">
        <v>4741</v>
      </c>
      <c r="N3420" s="205"/>
      <c r="O3420" s="206">
        <v>5744.83</v>
      </c>
      <c r="U3420" s="309" t="s">
        <v>61400</v>
      </c>
      <c r="V3420" s="310">
        <v>146.46</v>
      </c>
      <c r="X3420" s="267" t="s">
        <v>61334</v>
      </c>
      <c r="Y3420" s="268">
        <v>11061.75</v>
      </c>
      <c r="AA3420" s="229" t="s">
        <v>49765</v>
      </c>
      <c r="AB3420" s="230">
        <v>-230</v>
      </c>
      <c r="AD3420" s="209" t="s">
        <v>17866</v>
      </c>
      <c r="AE3420" s="210">
        <v>12975.54</v>
      </c>
      <c r="AF3420" s="93"/>
      <c r="AG3420" s="201" t="s">
        <v>32940</v>
      </c>
      <c r="AH3420" s="202">
        <v>8907.75</v>
      </c>
      <c r="AJ3420" s="292"/>
      <c r="AK3420" s="293"/>
      <c r="AP3420" s="233" t="s">
        <v>41878</v>
      </c>
      <c r="AQ3420" s="234">
        <v>772756</v>
      </c>
      <c r="AS3420" s="211" t="s">
        <v>11404</v>
      </c>
      <c r="AT3420" s="212">
        <v>10399.06</v>
      </c>
    </row>
    <row r="3421" spans="9:46" x14ac:dyDescent="0.3">
      <c r="I3421" s="227" t="s">
        <v>41338</v>
      </c>
      <c r="J3421" s="227"/>
      <c r="K3421" s="228">
        <v>33003</v>
      </c>
      <c r="M3421" s="205" t="s">
        <v>3642</v>
      </c>
      <c r="N3421" s="205"/>
      <c r="O3421" s="206">
        <v>13906.76</v>
      </c>
      <c r="U3421" s="309" t="s">
        <v>61401</v>
      </c>
      <c r="V3421" s="310">
        <v>388.04</v>
      </c>
      <c r="X3421" s="267" t="s">
        <v>61335</v>
      </c>
      <c r="Y3421" s="268">
        <v>6101.2</v>
      </c>
      <c r="AA3421" s="229" t="s">
        <v>49766</v>
      </c>
      <c r="AB3421" s="230">
        <v>2625</v>
      </c>
      <c r="AD3421" s="209" t="s">
        <v>17867</v>
      </c>
      <c r="AE3421" s="210">
        <v>27897.27</v>
      </c>
      <c r="AF3421" s="93"/>
      <c r="AG3421" s="201" t="s">
        <v>14423</v>
      </c>
      <c r="AH3421" s="202">
        <v>23508</v>
      </c>
      <c r="AJ3421" s="292"/>
      <c r="AK3421" s="293"/>
      <c r="AP3421" s="233" t="s">
        <v>41879</v>
      </c>
      <c r="AQ3421" s="234">
        <v>33003</v>
      </c>
      <c r="AS3421" s="211" t="s">
        <v>11772</v>
      </c>
      <c r="AT3421" s="212">
        <v>11965.3</v>
      </c>
    </row>
    <row r="3422" spans="9:46" x14ac:dyDescent="0.3">
      <c r="I3422" s="227" t="s">
        <v>41339</v>
      </c>
      <c r="J3422" s="227"/>
      <c r="K3422" s="228">
        <v>26925</v>
      </c>
      <c r="M3422" s="205" t="s">
        <v>3643</v>
      </c>
      <c r="N3422" s="205"/>
      <c r="O3422" s="206">
        <v>55063.83</v>
      </c>
      <c r="U3422" s="309" t="s">
        <v>57432</v>
      </c>
      <c r="V3422" s="310">
        <v>2550</v>
      </c>
      <c r="X3422" s="267" t="s">
        <v>61897</v>
      </c>
      <c r="Y3422" s="268">
        <v>396.48</v>
      </c>
      <c r="AA3422" s="229" t="s">
        <v>46783</v>
      </c>
      <c r="AB3422" s="230">
        <v>1698.86</v>
      </c>
      <c r="AD3422" s="209" t="s">
        <v>17868</v>
      </c>
      <c r="AE3422" s="210">
        <v>28245.7</v>
      </c>
      <c r="AF3422" s="93"/>
      <c r="AG3422" s="201" t="s">
        <v>29535</v>
      </c>
      <c r="AH3422" s="202">
        <v>680</v>
      </c>
      <c r="AJ3422" s="292"/>
      <c r="AK3422" s="293"/>
      <c r="AP3422" s="233" t="s">
        <v>41880</v>
      </c>
      <c r="AQ3422" s="234">
        <v>26925</v>
      </c>
      <c r="AS3422" s="211" t="s">
        <v>10001</v>
      </c>
      <c r="AT3422" s="212">
        <v>205626.38</v>
      </c>
    </row>
    <row r="3423" spans="9:46" x14ac:dyDescent="0.3">
      <c r="I3423" s="227" t="s">
        <v>41340</v>
      </c>
      <c r="J3423" s="227"/>
      <c r="K3423" s="228">
        <v>498677</v>
      </c>
      <c r="M3423" s="205" t="s">
        <v>3644</v>
      </c>
      <c r="N3423" s="205"/>
      <c r="O3423" s="206">
        <v>382988.31</v>
      </c>
      <c r="U3423" s="309" t="s">
        <v>57433</v>
      </c>
      <c r="V3423" s="310">
        <v>195.09</v>
      </c>
      <c r="X3423" s="267" t="s">
        <v>61898</v>
      </c>
      <c r="Y3423" s="268">
        <v>2767.2</v>
      </c>
      <c r="AA3423" s="229" t="s">
        <v>34779</v>
      </c>
      <c r="AB3423" s="230">
        <v>75278.820000000007</v>
      </c>
      <c r="AD3423" s="209" t="s">
        <v>17869</v>
      </c>
      <c r="AE3423" s="210">
        <v>222291.04</v>
      </c>
      <c r="AF3423" s="93"/>
      <c r="AG3423" s="201" t="s">
        <v>29537</v>
      </c>
      <c r="AH3423" s="202">
        <v>453.25</v>
      </c>
      <c r="AJ3423" s="292"/>
      <c r="AK3423" s="293"/>
      <c r="AP3423" s="233" t="s">
        <v>41881</v>
      </c>
      <c r="AQ3423" s="234">
        <v>498677</v>
      </c>
      <c r="AS3423" s="211" t="s">
        <v>6822</v>
      </c>
      <c r="AT3423" s="212">
        <v>71515.070000000007</v>
      </c>
    </row>
    <row r="3424" spans="9:46" x14ac:dyDescent="0.3">
      <c r="I3424" s="227" t="s">
        <v>41341</v>
      </c>
      <c r="J3424" s="227"/>
      <c r="K3424" s="228">
        <v>8366</v>
      </c>
      <c r="M3424" s="205" t="s">
        <v>4744</v>
      </c>
      <c r="N3424" s="205"/>
      <c r="O3424" s="206">
        <v>4668.3</v>
      </c>
      <c r="U3424" s="309" t="s">
        <v>57434</v>
      </c>
      <c r="V3424" s="310">
        <v>638</v>
      </c>
      <c r="X3424" s="267" t="s">
        <v>63640</v>
      </c>
      <c r="Y3424" s="268">
        <v>1200</v>
      </c>
      <c r="AA3424" s="229" t="s">
        <v>34780</v>
      </c>
      <c r="AB3424" s="230">
        <v>110525</v>
      </c>
      <c r="AD3424" s="209" t="s">
        <v>17870</v>
      </c>
      <c r="AE3424" s="210">
        <v>15852.38</v>
      </c>
      <c r="AF3424" s="93"/>
      <c r="AG3424" s="201" t="s">
        <v>14424</v>
      </c>
      <c r="AH3424" s="202">
        <v>32415.75</v>
      </c>
      <c r="AJ3424" s="292"/>
      <c r="AK3424" s="293"/>
      <c r="AP3424" s="233" t="s">
        <v>41882</v>
      </c>
      <c r="AQ3424" s="234">
        <v>8366</v>
      </c>
      <c r="AS3424" s="211" t="s">
        <v>7218</v>
      </c>
      <c r="AT3424" s="212">
        <v>3495.63</v>
      </c>
    </row>
    <row r="3425" spans="9:46" x14ac:dyDescent="0.3">
      <c r="I3425" s="227" t="s">
        <v>41342</v>
      </c>
      <c r="J3425" s="227"/>
      <c r="K3425" s="228">
        <v>809711</v>
      </c>
      <c r="M3425" s="205" t="s">
        <v>3645</v>
      </c>
      <c r="N3425" s="205"/>
      <c r="O3425" s="206">
        <v>33469.910000000003</v>
      </c>
      <c r="U3425" s="309" t="s">
        <v>57435</v>
      </c>
      <c r="V3425" s="310">
        <v>1191.33</v>
      </c>
      <c r="X3425" s="267" t="s">
        <v>64118</v>
      </c>
      <c r="Y3425" s="268">
        <v>47.03</v>
      </c>
      <c r="AA3425" s="229" t="s">
        <v>34781</v>
      </c>
      <c r="AB3425" s="230">
        <v>80088.31</v>
      </c>
      <c r="AD3425" s="209" t="s">
        <v>17871</v>
      </c>
      <c r="AE3425" s="210">
        <v>9750.9</v>
      </c>
      <c r="AF3425" s="93"/>
      <c r="AG3425" s="201" t="s">
        <v>32941</v>
      </c>
      <c r="AH3425" s="202">
        <v>6494</v>
      </c>
      <c r="AJ3425" s="292"/>
      <c r="AK3425" s="293"/>
      <c r="AP3425" s="233" t="s">
        <v>41883</v>
      </c>
      <c r="AQ3425" s="234">
        <v>809711</v>
      </c>
      <c r="AS3425" s="211" t="s">
        <v>7502</v>
      </c>
      <c r="AT3425" s="212">
        <v>35690.92</v>
      </c>
    </row>
    <row r="3426" spans="9:46" x14ac:dyDescent="0.3">
      <c r="I3426" s="227" t="s">
        <v>41343</v>
      </c>
      <c r="J3426" s="227"/>
      <c r="K3426" s="228">
        <v>153477</v>
      </c>
      <c r="M3426" s="205" t="s">
        <v>4605</v>
      </c>
      <c r="N3426" s="205"/>
      <c r="O3426" s="206">
        <v>15375</v>
      </c>
      <c r="U3426" s="309" t="s">
        <v>60407</v>
      </c>
      <c r="V3426" s="310">
        <v>3994.56</v>
      </c>
      <c r="X3426" s="267" t="s">
        <v>63641</v>
      </c>
      <c r="Y3426" s="268">
        <v>11726.62</v>
      </c>
      <c r="AA3426" s="229" t="s">
        <v>36140</v>
      </c>
      <c r="AB3426" s="230">
        <v>1410.5</v>
      </c>
      <c r="AD3426" s="209" t="s">
        <v>17872</v>
      </c>
      <c r="AE3426" s="210">
        <v>19616.310000000001</v>
      </c>
      <c r="AF3426" s="93"/>
      <c r="AG3426" s="201" t="s">
        <v>29549</v>
      </c>
      <c r="AH3426" s="202">
        <v>6494</v>
      </c>
      <c r="AJ3426" s="292"/>
      <c r="AK3426" s="293"/>
      <c r="AP3426" s="233" t="s">
        <v>41884</v>
      </c>
      <c r="AQ3426" s="234">
        <v>153477</v>
      </c>
      <c r="AS3426" s="211" t="s">
        <v>7659</v>
      </c>
      <c r="AT3426" s="212">
        <v>54600.31</v>
      </c>
    </row>
    <row r="3427" spans="9:46" x14ac:dyDescent="0.3">
      <c r="I3427" s="227" t="s">
        <v>41344</v>
      </c>
      <c r="J3427" s="227"/>
      <c r="K3427" s="228">
        <v>23683</v>
      </c>
      <c r="M3427" s="205" t="s">
        <v>3675</v>
      </c>
      <c r="N3427" s="205"/>
      <c r="O3427" s="206">
        <v>8660994.3900000006</v>
      </c>
      <c r="U3427" s="309" t="s">
        <v>60408</v>
      </c>
      <c r="V3427" s="310">
        <v>305.56</v>
      </c>
      <c r="X3427" s="267" t="s">
        <v>63082</v>
      </c>
      <c r="Y3427" s="268">
        <v>26429.75</v>
      </c>
      <c r="AA3427" s="229" t="s">
        <v>34782</v>
      </c>
      <c r="AB3427" s="230">
        <v>126500</v>
      </c>
      <c r="AD3427" s="209" t="s">
        <v>17873</v>
      </c>
      <c r="AE3427" s="210">
        <v>7574.83</v>
      </c>
      <c r="AF3427" s="93"/>
      <c r="AG3427" s="201" t="s">
        <v>14425</v>
      </c>
      <c r="AH3427" s="202">
        <v>22946.21</v>
      </c>
      <c r="AJ3427" s="292"/>
      <c r="AK3427" s="293"/>
      <c r="AP3427" s="233" t="s">
        <v>41885</v>
      </c>
      <c r="AQ3427" s="234">
        <v>23683</v>
      </c>
      <c r="AS3427" s="211" t="s">
        <v>7904</v>
      </c>
      <c r="AT3427" s="212">
        <v>6284.91</v>
      </c>
    </row>
    <row r="3428" spans="9:46" x14ac:dyDescent="0.3">
      <c r="I3428" s="227" t="s">
        <v>41345</v>
      </c>
      <c r="J3428" s="227"/>
      <c r="K3428" s="228">
        <v>331206.78000000003</v>
      </c>
      <c r="M3428" s="205" t="s">
        <v>4754</v>
      </c>
      <c r="N3428" s="205"/>
      <c r="O3428" s="206">
        <v>37441.9</v>
      </c>
      <c r="U3428" s="309" t="s">
        <v>60409</v>
      </c>
      <c r="V3428" s="310">
        <v>978.96</v>
      </c>
      <c r="X3428" s="267" t="s">
        <v>63083</v>
      </c>
      <c r="Y3428" s="268">
        <v>1204.1600000000001</v>
      </c>
      <c r="AA3428" s="229" t="s">
        <v>40197</v>
      </c>
      <c r="AB3428" s="230">
        <v>11026.7</v>
      </c>
      <c r="AD3428" s="209" t="s">
        <v>17874</v>
      </c>
      <c r="AE3428" s="210">
        <v>1152.48</v>
      </c>
      <c r="AF3428" s="93"/>
      <c r="AG3428" s="201" t="s">
        <v>14426</v>
      </c>
      <c r="AH3428" s="202">
        <v>17535.47</v>
      </c>
      <c r="AJ3428" s="292"/>
      <c r="AK3428" s="293"/>
      <c r="AP3428" s="233" t="s">
        <v>41886</v>
      </c>
      <c r="AQ3428" s="234">
        <v>331206.78000000003</v>
      </c>
      <c r="AS3428" s="211" t="s">
        <v>8145</v>
      </c>
      <c r="AT3428" s="212">
        <v>23138</v>
      </c>
    </row>
    <row r="3429" spans="9:46" x14ac:dyDescent="0.3">
      <c r="I3429" s="227" t="s">
        <v>41346</v>
      </c>
      <c r="J3429" s="227"/>
      <c r="K3429" s="228">
        <v>195707.71</v>
      </c>
      <c r="M3429" s="205" t="s">
        <v>4850</v>
      </c>
      <c r="N3429" s="205"/>
      <c r="O3429" s="206">
        <v>5610</v>
      </c>
      <c r="U3429" s="309" t="s">
        <v>35026</v>
      </c>
      <c r="V3429" s="310">
        <v>6837.9</v>
      </c>
      <c r="X3429" s="267" t="s">
        <v>58999</v>
      </c>
      <c r="Y3429" s="268">
        <v>133522.5</v>
      </c>
      <c r="AA3429" s="229" t="s">
        <v>44622</v>
      </c>
      <c r="AB3429" s="230">
        <v>129500</v>
      </c>
      <c r="AD3429" s="209" t="s">
        <v>17875</v>
      </c>
      <c r="AE3429" s="210">
        <v>38490</v>
      </c>
      <c r="AF3429" s="93"/>
      <c r="AG3429" s="201" t="s">
        <v>14427</v>
      </c>
      <c r="AH3429" s="202">
        <v>4677.66</v>
      </c>
      <c r="AJ3429" s="292"/>
      <c r="AK3429" s="293"/>
      <c r="AP3429" s="233" t="s">
        <v>41887</v>
      </c>
      <c r="AQ3429" s="234">
        <v>195707.71</v>
      </c>
      <c r="AS3429" s="211" t="s">
        <v>8426</v>
      </c>
      <c r="AT3429" s="212">
        <v>60963.839999999997</v>
      </c>
    </row>
    <row r="3430" spans="9:46" x14ac:dyDescent="0.3">
      <c r="I3430" s="227" t="s">
        <v>41347</v>
      </c>
      <c r="J3430" s="227"/>
      <c r="K3430" s="228">
        <v>245442.05</v>
      </c>
      <c r="M3430" s="205" t="s">
        <v>4755</v>
      </c>
      <c r="N3430" s="205"/>
      <c r="O3430" s="206">
        <v>17413.53</v>
      </c>
      <c r="U3430" s="309" t="s">
        <v>20285</v>
      </c>
      <c r="V3430" s="310">
        <v>1833.36</v>
      </c>
      <c r="X3430" s="267" t="s">
        <v>59000</v>
      </c>
      <c r="Y3430" s="268">
        <v>12307.52</v>
      </c>
      <c r="AA3430" s="229" t="s">
        <v>34783</v>
      </c>
      <c r="AB3430" s="230">
        <v>40081.040000000001</v>
      </c>
      <c r="AD3430" s="209" t="s">
        <v>17876</v>
      </c>
      <c r="AE3430" s="210">
        <v>5858.94</v>
      </c>
      <c r="AF3430" s="93"/>
      <c r="AG3430" s="201" t="s">
        <v>14428</v>
      </c>
      <c r="AH3430" s="202">
        <v>5928.78</v>
      </c>
      <c r="AJ3430" s="292"/>
      <c r="AK3430" s="293"/>
      <c r="AP3430" s="233" t="s">
        <v>41888</v>
      </c>
      <c r="AQ3430" s="234">
        <v>245442.05</v>
      </c>
      <c r="AS3430" s="211" t="s">
        <v>8597</v>
      </c>
      <c r="AT3430" s="212">
        <v>44566</v>
      </c>
    </row>
    <row r="3431" spans="9:46" x14ac:dyDescent="0.3">
      <c r="I3431" s="227" t="s">
        <v>41348</v>
      </c>
      <c r="J3431" s="227"/>
      <c r="K3431" s="228">
        <v>24759.5</v>
      </c>
      <c r="M3431" s="205" t="s">
        <v>4757</v>
      </c>
      <c r="N3431" s="205"/>
      <c r="O3431" s="206">
        <v>5195.4799999999996</v>
      </c>
      <c r="U3431" s="309" t="s">
        <v>20286</v>
      </c>
      <c r="V3431" s="310">
        <v>150</v>
      </c>
      <c r="X3431" s="267" t="s">
        <v>59001</v>
      </c>
      <c r="Y3431" s="268">
        <v>39484.21</v>
      </c>
      <c r="AA3431" s="229" t="s">
        <v>34784</v>
      </c>
      <c r="AB3431" s="230">
        <v>86371.18</v>
      </c>
      <c r="AD3431" s="209" t="s">
        <v>17877</v>
      </c>
      <c r="AE3431" s="210">
        <v>12950.88</v>
      </c>
      <c r="AF3431" s="93"/>
      <c r="AG3431" s="201" t="s">
        <v>14429</v>
      </c>
      <c r="AH3431" s="202">
        <v>8911.8799999999992</v>
      </c>
      <c r="AJ3431" s="292"/>
      <c r="AK3431" s="293"/>
      <c r="AP3431" s="233" t="s">
        <v>41889</v>
      </c>
      <c r="AQ3431" s="234">
        <v>24759.5</v>
      </c>
      <c r="AS3431" s="211" t="s">
        <v>8806</v>
      </c>
      <c r="AT3431" s="212">
        <v>11186</v>
      </c>
    </row>
    <row r="3432" spans="9:46" x14ac:dyDescent="0.3">
      <c r="I3432" s="227" t="s">
        <v>41349</v>
      </c>
      <c r="J3432" s="227"/>
      <c r="K3432" s="228">
        <v>436942</v>
      </c>
      <c r="M3432" s="205" t="s">
        <v>4758</v>
      </c>
      <c r="N3432" s="205"/>
      <c r="O3432" s="206">
        <v>2711.7</v>
      </c>
      <c r="U3432" s="309" t="s">
        <v>20287</v>
      </c>
      <c r="V3432" s="310">
        <v>2100.69</v>
      </c>
      <c r="X3432" s="267" t="s">
        <v>60297</v>
      </c>
      <c r="Y3432" s="268">
        <v>2493.17</v>
      </c>
      <c r="AA3432" s="229" t="s">
        <v>34785</v>
      </c>
      <c r="AB3432" s="230">
        <v>27787.16</v>
      </c>
      <c r="AD3432" s="209" t="s">
        <v>17878</v>
      </c>
      <c r="AE3432" s="210">
        <v>33596</v>
      </c>
      <c r="AF3432" s="93"/>
      <c r="AG3432" s="201" t="s">
        <v>32942</v>
      </c>
      <c r="AH3432" s="202">
        <v>3196.1</v>
      </c>
      <c r="AJ3432" s="292"/>
      <c r="AK3432" s="293"/>
      <c r="AP3432" s="233" t="s">
        <v>41890</v>
      </c>
      <c r="AQ3432" s="234">
        <v>436942</v>
      </c>
      <c r="AS3432" s="211" t="s">
        <v>9094</v>
      </c>
      <c r="AT3432" s="212">
        <v>23324.959999999999</v>
      </c>
    </row>
    <row r="3433" spans="9:46" x14ac:dyDescent="0.3">
      <c r="I3433" s="227" t="s">
        <v>41350</v>
      </c>
      <c r="J3433" s="227"/>
      <c r="K3433" s="228">
        <v>10667789</v>
      </c>
      <c r="M3433" s="205" t="s">
        <v>4851</v>
      </c>
      <c r="N3433" s="205"/>
      <c r="O3433" s="206">
        <v>1013</v>
      </c>
      <c r="U3433" s="309" t="s">
        <v>33563</v>
      </c>
      <c r="V3433" s="310">
        <v>16645.240000000002</v>
      </c>
      <c r="X3433" s="267" t="s">
        <v>60298</v>
      </c>
      <c r="Y3433" s="268">
        <v>11401.86</v>
      </c>
      <c r="AA3433" s="229" t="s">
        <v>52031</v>
      </c>
      <c r="AB3433" s="230">
        <v>23535.86</v>
      </c>
      <c r="AD3433" s="209" t="s">
        <v>17879</v>
      </c>
      <c r="AE3433" s="210">
        <v>3028.52</v>
      </c>
      <c r="AF3433" s="93"/>
      <c r="AG3433" s="201" t="s">
        <v>32943</v>
      </c>
      <c r="AH3433" s="202">
        <v>49187.9</v>
      </c>
      <c r="AJ3433" s="292"/>
      <c r="AK3433" s="293"/>
      <c r="AP3433" s="233" t="s">
        <v>41891</v>
      </c>
      <c r="AQ3433" s="234">
        <v>10667789</v>
      </c>
      <c r="AS3433" s="211" t="s">
        <v>9405</v>
      </c>
      <c r="AT3433" s="212">
        <v>250703.1</v>
      </c>
    </row>
    <row r="3434" spans="9:46" x14ac:dyDescent="0.3">
      <c r="I3434" s="227" t="s">
        <v>41351</v>
      </c>
      <c r="J3434" s="227"/>
      <c r="K3434" s="228">
        <v>110434</v>
      </c>
      <c r="M3434" s="205" t="s">
        <v>3646</v>
      </c>
      <c r="N3434" s="205"/>
      <c r="O3434" s="206">
        <v>58256.63</v>
      </c>
      <c r="U3434" s="309" t="s">
        <v>52408</v>
      </c>
      <c r="V3434" s="310">
        <v>6679.2</v>
      </c>
      <c r="X3434" s="267" t="s">
        <v>63084</v>
      </c>
      <c r="Y3434" s="268">
        <v>68972.42</v>
      </c>
      <c r="AA3434" s="229" t="s">
        <v>38973</v>
      </c>
      <c r="AB3434" s="230">
        <v>2760.16</v>
      </c>
      <c r="AD3434" s="209" t="s">
        <v>17880</v>
      </c>
      <c r="AE3434" s="210">
        <v>2826.16</v>
      </c>
      <c r="AF3434" s="93"/>
      <c r="AG3434" s="201" t="s">
        <v>14430</v>
      </c>
      <c r="AH3434" s="202">
        <v>14825.25</v>
      </c>
      <c r="AJ3434" s="292"/>
      <c r="AK3434" s="293"/>
      <c r="AP3434" s="233" t="s">
        <v>41892</v>
      </c>
      <c r="AQ3434" s="234">
        <v>110434</v>
      </c>
      <c r="AS3434" s="211" t="s">
        <v>10713</v>
      </c>
      <c r="AT3434" s="212">
        <v>13972</v>
      </c>
    </row>
    <row r="3435" spans="9:46" x14ac:dyDescent="0.3">
      <c r="I3435" s="227" t="s">
        <v>41352</v>
      </c>
      <c r="J3435" s="227"/>
      <c r="K3435" s="228">
        <v>134593.98000000001</v>
      </c>
      <c r="M3435" s="205" t="s">
        <v>4763</v>
      </c>
      <c r="N3435" s="205"/>
      <c r="O3435" s="206">
        <v>34036.879999999997</v>
      </c>
      <c r="U3435" s="309" t="s">
        <v>52409</v>
      </c>
      <c r="V3435" s="310">
        <v>327.35000000000002</v>
      </c>
      <c r="X3435" s="267" t="s">
        <v>58849</v>
      </c>
      <c r="Y3435" s="268">
        <v>11190.41</v>
      </c>
      <c r="AA3435" s="229" t="s">
        <v>38974</v>
      </c>
      <c r="AB3435" s="230">
        <v>55155.9</v>
      </c>
      <c r="AD3435" s="209" t="s">
        <v>17881</v>
      </c>
      <c r="AE3435" s="210">
        <v>24217.54</v>
      </c>
      <c r="AF3435" s="93"/>
      <c r="AG3435" s="201" t="s">
        <v>14431</v>
      </c>
      <c r="AH3435" s="202">
        <v>7870.1</v>
      </c>
      <c r="AJ3435" s="292"/>
      <c r="AK3435" s="293"/>
      <c r="AP3435" s="233" t="s">
        <v>41893</v>
      </c>
      <c r="AQ3435" s="234">
        <v>134593.98000000001</v>
      </c>
      <c r="AS3435" s="211" t="s">
        <v>9634</v>
      </c>
      <c r="AT3435" s="212">
        <v>87965.64</v>
      </c>
    </row>
    <row r="3436" spans="9:46" x14ac:dyDescent="0.3">
      <c r="I3436" s="227" t="s">
        <v>41353</v>
      </c>
      <c r="J3436" s="227"/>
      <c r="K3436" s="228">
        <v>35123</v>
      </c>
      <c r="M3436" s="205" t="s">
        <v>4856</v>
      </c>
      <c r="N3436" s="205"/>
      <c r="O3436" s="206">
        <v>5688</v>
      </c>
      <c r="U3436" s="309" t="s">
        <v>52410</v>
      </c>
      <c r="V3436" s="310">
        <v>1070.6600000000001</v>
      </c>
      <c r="X3436" s="267" t="s">
        <v>48771</v>
      </c>
      <c r="Y3436" s="268">
        <v>31464.9</v>
      </c>
      <c r="AA3436" s="229" t="s">
        <v>38975</v>
      </c>
      <c r="AB3436" s="230">
        <v>44018.37</v>
      </c>
      <c r="AD3436" s="209" t="s">
        <v>17882</v>
      </c>
      <c r="AE3436" s="210">
        <v>767.53</v>
      </c>
      <c r="AF3436" s="93"/>
      <c r="AG3436" s="201" t="s">
        <v>14432</v>
      </c>
      <c r="AH3436" s="202">
        <v>134286.21</v>
      </c>
      <c r="AJ3436" s="292"/>
      <c r="AK3436" s="293"/>
      <c r="AP3436" s="233" t="s">
        <v>41894</v>
      </c>
      <c r="AQ3436" s="234">
        <v>35123</v>
      </c>
      <c r="AS3436" s="211" t="s">
        <v>9729</v>
      </c>
      <c r="AT3436" s="212">
        <v>7462.54</v>
      </c>
    </row>
    <row r="3437" spans="9:46" x14ac:dyDescent="0.3">
      <c r="I3437" s="227" t="s">
        <v>41354</v>
      </c>
      <c r="J3437" s="227"/>
      <c r="K3437" s="228">
        <v>53825</v>
      </c>
      <c r="M3437" s="205" t="s">
        <v>4858</v>
      </c>
      <c r="N3437" s="205"/>
      <c r="O3437" s="206">
        <v>14985</v>
      </c>
      <c r="U3437" s="309" t="s">
        <v>55118</v>
      </c>
      <c r="V3437" s="310">
        <v>54549</v>
      </c>
      <c r="X3437" s="267" t="s">
        <v>62584</v>
      </c>
      <c r="Y3437" s="268">
        <v>1563.22</v>
      </c>
      <c r="AA3437" s="229" t="s">
        <v>44623</v>
      </c>
      <c r="AB3437" s="230">
        <v>202798</v>
      </c>
      <c r="AD3437" s="209" t="s">
        <v>17883</v>
      </c>
      <c r="AE3437" s="210">
        <v>26932.13</v>
      </c>
      <c r="AF3437" s="93"/>
      <c r="AG3437" s="201" t="s">
        <v>14433</v>
      </c>
      <c r="AH3437" s="202">
        <v>22946.21</v>
      </c>
      <c r="AJ3437" s="292"/>
      <c r="AK3437" s="293"/>
      <c r="AP3437" s="233" t="s">
        <v>41895</v>
      </c>
      <c r="AQ3437" s="234">
        <v>53825</v>
      </c>
      <c r="AS3437" s="211" t="s">
        <v>11673</v>
      </c>
      <c r="AT3437" s="212">
        <v>36441.19</v>
      </c>
    </row>
    <row r="3438" spans="9:46" x14ac:dyDescent="0.3">
      <c r="I3438" s="227" t="s">
        <v>41355</v>
      </c>
      <c r="J3438" s="227"/>
      <c r="K3438" s="228">
        <v>118191</v>
      </c>
      <c r="M3438" s="205" t="s">
        <v>3647</v>
      </c>
      <c r="N3438" s="205"/>
      <c r="O3438" s="206">
        <v>7323</v>
      </c>
      <c r="U3438" s="309" t="s">
        <v>35027</v>
      </c>
      <c r="V3438" s="310">
        <v>96224</v>
      </c>
      <c r="X3438" s="267" t="s">
        <v>62585</v>
      </c>
      <c r="Y3438" s="268">
        <v>119.59</v>
      </c>
      <c r="AA3438" s="229" t="s">
        <v>49767</v>
      </c>
      <c r="AB3438" s="230">
        <v>93050</v>
      </c>
      <c r="AD3438" s="209" t="s">
        <v>17884</v>
      </c>
      <c r="AE3438" s="210">
        <v>2030.75</v>
      </c>
      <c r="AF3438" s="93"/>
      <c r="AG3438" s="201" t="s">
        <v>14434</v>
      </c>
      <c r="AH3438" s="202">
        <v>17535.47</v>
      </c>
      <c r="AJ3438" s="292"/>
      <c r="AK3438" s="293"/>
      <c r="AP3438" s="233" t="s">
        <v>41896</v>
      </c>
      <c r="AQ3438" s="234">
        <v>118191</v>
      </c>
      <c r="AS3438" s="211" t="s">
        <v>10002</v>
      </c>
      <c r="AT3438" s="212">
        <v>731310.11</v>
      </c>
    </row>
    <row r="3439" spans="9:46" x14ac:dyDescent="0.3">
      <c r="I3439" s="227" t="s">
        <v>41356</v>
      </c>
      <c r="J3439" s="227"/>
      <c r="K3439" s="228">
        <v>45213</v>
      </c>
      <c r="M3439" s="205" t="s">
        <v>4859</v>
      </c>
      <c r="N3439" s="205"/>
      <c r="O3439" s="206">
        <v>2323</v>
      </c>
      <c r="U3439" s="309" t="s">
        <v>67667</v>
      </c>
      <c r="V3439" s="310">
        <v>27520</v>
      </c>
      <c r="X3439" s="267" t="s">
        <v>62586</v>
      </c>
      <c r="Y3439" s="268">
        <v>382.99</v>
      </c>
      <c r="AA3439" s="229" t="s">
        <v>48762</v>
      </c>
      <c r="AB3439" s="230">
        <v>60000</v>
      </c>
      <c r="AD3439" s="209" t="s">
        <v>17885</v>
      </c>
      <c r="AE3439" s="210">
        <v>2215.6799999999998</v>
      </c>
      <c r="AF3439" s="93"/>
      <c r="AG3439" s="201" t="s">
        <v>14435</v>
      </c>
      <c r="AH3439" s="202">
        <v>4677.66</v>
      </c>
      <c r="AJ3439" s="292"/>
      <c r="AK3439" s="293"/>
      <c r="AP3439" s="233" t="s">
        <v>41897</v>
      </c>
      <c r="AQ3439" s="234">
        <v>45213</v>
      </c>
      <c r="AS3439" s="211" t="s">
        <v>6823</v>
      </c>
      <c r="AT3439" s="212">
        <v>16500</v>
      </c>
    </row>
    <row r="3440" spans="9:46" x14ac:dyDescent="0.3">
      <c r="I3440" s="227" t="s">
        <v>41357</v>
      </c>
      <c r="J3440" s="227"/>
      <c r="K3440" s="228">
        <v>16147.47</v>
      </c>
      <c r="M3440" s="205" t="s">
        <v>4765</v>
      </c>
      <c r="N3440" s="205"/>
      <c r="O3440" s="206">
        <v>391.27</v>
      </c>
      <c r="U3440" s="309" t="s">
        <v>55119</v>
      </c>
      <c r="V3440" s="310">
        <v>82980</v>
      </c>
      <c r="X3440" s="267" t="s">
        <v>63085</v>
      </c>
      <c r="Y3440" s="268">
        <v>10.7</v>
      </c>
      <c r="AA3440" s="229" t="s">
        <v>52032</v>
      </c>
      <c r="AB3440" s="230">
        <v>43.26</v>
      </c>
      <c r="AD3440" s="209" t="s">
        <v>17886</v>
      </c>
      <c r="AE3440" s="210">
        <v>716.8</v>
      </c>
      <c r="AF3440" s="93"/>
      <c r="AG3440" s="201" t="s">
        <v>14436</v>
      </c>
      <c r="AH3440" s="202">
        <v>5928.78</v>
      </c>
      <c r="AJ3440" s="292"/>
      <c r="AK3440" s="293"/>
      <c r="AP3440" s="233" t="s">
        <v>41898</v>
      </c>
      <c r="AQ3440" s="234">
        <v>16147.47</v>
      </c>
      <c r="AS3440" s="211" t="s">
        <v>6997</v>
      </c>
      <c r="AT3440" s="212">
        <v>1140</v>
      </c>
    </row>
    <row r="3441" spans="9:46" x14ac:dyDescent="0.3">
      <c r="I3441" s="227" t="s">
        <v>41358</v>
      </c>
      <c r="J3441" s="227"/>
      <c r="K3441" s="228">
        <v>51520</v>
      </c>
      <c r="M3441" s="205" t="s">
        <v>3648</v>
      </c>
      <c r="N3441" s="205"/>
      <c r="O3441" s="206">
        <v>287878.74</v>
      </c>
      <c r="U3441" s="309" t="s">
        <v>55120</v>
      </c>
      <c r="V3441" s="310">
        <v>46562.94</v>
      </c>
      <c r="X3441" s="267" t="s">
        <v>61193</v>
      </c>
      <c r="Y3441" s="268">
        <v>29028.799999999999</v>
      </c>
      <c r="AA3441" s="229" t="s">
        <v>47880</v>
      </c>
      <c r="AB3441" s="230">
        <v>1521.22</v>
      </c>
      <c r="AD3441" s="209" t="s">
        <v>17887</v>
      </c>
      <c r="AE3441" s="210">
        <v>18000</v>
      </c>
      <c r="AF3441" s="93"/>
      <c r="AG3441" s="201" t="s">
        <v>14437</v>
      </c>
      <c r="AH3441" s="202">
        <v>8911.8799999999992</v>
      </c>
      <c r="AJ3441" s="292"/>
      <c r="AK3441" s="293"/>
      <c r="AP3441" s="233" t="s">
        <v>41899</v>
      </c>
      <c r="AQ3441" s="234">
        <v>51520</v>
      </c>
      <c r="AS3441" s="211" t="s">
        <v>7219</v>
      </c>
      <c r="AT3441" s="212">
        <v>350</v>
      </c>
    </row>
    <row r="3442" spans="9:46" x14ac:dyDescent="0.3">
      <c r="I3442" s="227" t="s">
        <v>41359</v>
      </c>
      <c r="J3442" s="227"/>
      <c r="K3442" s="228">
        <v>96344</v>
      </c>
      <c r="M3442" s="205" t="s">
        <v>4862</v>
      </c>
      <c r="N3442" s="205"/>
      <c r="O3442" s="206">
        <v>3218.25</v>
      </c>
      <c r="U3442" s="309" t="s">
        <v>55121</v>
      </c>
      <c r="V3442" s="310">
        <v>33527.97</v>
      </c>
      <c r="X3442" s="267" t="s">
        <v>63086</v>
      </c>
      <c r="Y3442" s="268">
        <v>1273.53</v>
      </c>
      <c r="AA3442" s="229" t="s">
        <v>44624</v>
      </c>
      <c r="AB3442" s="230">
        <v>121000</v>
      </c>
      <c r="AD3442" s="209" t="s">
        <v>17888</v>
      </c>
      <c r="AE3442" s="210">
        <v>392052.68</v>
      </c>
      <c r="AF3442" s="93"/>
      <c r="AG3442" s="201" t="s">
        <v>14438</v>
      </c>
      <c r="AH3442" s="202">
        <v>14825.25</v>
      </c>
      <c r="AJ3442" s="292"/>
      <c r="AK3442" s="293"/>
      <c r="AP3442" s="233" t="s">
        <v>41900</v>
      </c>
      <c r="AQ3442" s="234">
        <v>96344</v>
      </c>
      <c r="AS3442" s="211" t="s">
        <v>7503</v>
      </c>
      <c r="AT3442" s="212">
        <v>5224</v>
      </c>
    </row>
    <row r="3443" spans="9:46" x14ac:dyDescent="0.3">
      <c r="I3443" s="227" t="s">
        <v>41360</v>
      </c>
      <c r="J3443" s="227"/>
      <c r="K3443" s="228">
        <v>10500</v>
      </c>
      <c r="M3443" s="205" t="s">
        <v>4863</v>
      </c>
      <c r="N3443" s="205"/>
      <c r="O3443" s="206">
        <v>246.1</v>
      </c>
      <c r="U3443" s="309" t="s">
        <v>36282</v>
      </c>
      <c r="V3443" s="310">
        <v>1350</v>
      </c>
      <c r="X3443" s="267" t="s">
        <v>61336</v>
      </c>
      <c r="Y3443" s="268">
        <v>1900</v>
      </c>
      <c r="AA3443" s="229" t="s">
        <v>44625</v>
      </c>
      <c r="AB3443" s="230">
        <v>9256.4699999999993</v>
      </c>
      <c r="AD3443" s="209" t="s">
        <v>17889</v>
      </c>
      <c r="AE3443" s="210">
        <v>48000</v>
      </c>
      <c r="AF3443" s="93"/>
      <c r="AG3443" s="201" t="s">
        <v>14439</v>
      </c>
      <c r="AH3443" s="202">
        <v>7870.1</v>
      </c>
      <c r="AJ3443" s="292"/>
      <c r="AK3443" s="293"/>
      <c r="AP3443" s="233" t="s">
        <v>41901</v>
      </c>
      <c r="AQ3443" s="234">
        <v>10500</v>
      </c>
      <c r="AS3443" s="211" t="s">
        <v>7905</v>
      </c>
      <c r="AT3443" s="212">
        <v>3787</v>
      </c>
    </row>
    <row r="3444" spans="9:46" x14ac:dyDescent="0.3">
      <c r="I3444" s="227" t="s">
        <v>41361</v>
      </c>
      <c r="J3444" s="227"/>
      <c r="K3444" s="228">
        <v>16155</v>
      </c>
      <c r="M3444" s="205" t="s">
        <v>4864</v>
      </c>
      <c r="N3444" s="205"/>
      <c r="O3444" s="206">
        <v>6000</v>
      </c>
      <c r="U3444" s="309" t="s">
        <v>40297</v>
      </c>
      <c r="V3444" s="310">
        <v>1687.5</v>
      </c>
      <c r="X3444" s="267" t="s">
        <v>61899</v>
      </c>
      <c r="Y3444" s="268">
        <v>78.91</v>
      </c>
      <c r="AA3444" s="229" t="s">
        <v>44626</v>
      </c>
      <c r="AB3444" s="230">
        <v>27750</v>
      </c>
      <c r="AD3444" s="209" t="s">
        <v>17890</v>
      </c>
      <c r="AE3444" s="210">
        <v>6000</v>
      </c>
      <c r="AF3444" s="93"/>
      <c r="AG3444" s="201" t="s">
        <v>14440</v>
      </c>
      <c r="AH3444" s="202">
        <v>137482.31</v>
      </c>
      <c r="AJ3444" s="292"/>
      <c r="AK3444" s="293"/>
      <c r="AP3444" s="233" t="s">
        <v>41902</v>
      </c>
      <c r="AQ3444" s="234">
        <v>16155</v>
      </c>
      <c r="AS3444" s="211" t="s">
        <v>8598</v>
      </c>
      <c r="AT3444" s="212">
        <v>1080</v>
      </c>
    </row>
    <row r="3445" spans="9:46" x14ac:dyDescent="0.3">
      <c r="I3445" s="227" t="s">
        <v>41362</v>
      </c>
      <c r="J3445" s="227"/>
      <c r="K3445" s="228">
        <v>11847</v>
      </c>
      <c r="M3445" s="205" t="s">
        <v>4768</v>
      </c>
      <c r="N3445" s="205"/>
      <c r="O3445" s="206">
        <v>441.44</v>
      </c>
      <c r="U3445" s="309" t="s">
        <v>67668</v>
      </c>
      <c r="V3445" s="310">
        <v>1452.88</v>
      </c>
      <c r="X3445" s="267" t="s">
        <v>61900</v>
      </c>
      <c r="Y3445" s="268">
        <v>30000</v>
      </c>
      <c r="AA3445" s="229" t="s">
        <v>44627</v>
      </c>
      <c r="AB3445" s="230">
        <v>2122.89</v>
      </c>
      <c r="AD3445" s="209" t="s">
        <v>17891</v>
      </c>
      <c r="AE3445" s="210">
        <v>56902.5</v>
      </c>
      <c r="AF3445" s="93"/>
      <c r="AG3445" s="201" t="s">
        <v>32944</v>
      </c>
      <c r="AH3445" s="202">
        <v>49187.9</v>
      </c>
      <c r="AJ3445" s="292"/>
      <c r="AK3445" s="293"/>
      <c r="AP3445" s="233" t="s">
        <v>41903</v>
      </c>
      <c r="AQ3445" s="234">
        <v>11847</v>
      </c>
      <c r="AS3445" s="211" t="s">
        <v>8807</v>
      </c>
      <c r="AT3445" s="212">
        <v>2000</v>
      </c>
    </row>
    <row r="3446" spans="9:46" x14ac:dyDescent="0.3">
      <c r="I3446" s="227" t="s">
        <v>41363</v>
      </c>
      <c r="J3446" s="227"/>
      <c r="K3446" s="228">
        <v>71789.14</v>
      </c>
      <c r="M3446" s="205" t="s">
        <v>3649</v>
      </c>
      <c r="N3446" s="205"/>
      <c r="O3446" s="206">
        <v>37726.93</v>
      </c>
      <c r="U3446" s="309" t="s">
        <v>59605</v>
      </c>
      <c r="V3446" s="310">
        <v>2411.2600000000002</v>
      </c>
      <c r="X3446" s="267" t="s">
        <v>61901</v>
      </c>
      <c r="Y3446" s="268">
        <v>2295</v>
      </c>
      <c r="AA3446" s="229" t="s">
        <v>17957</v>
      </c>
      <c r="AB3446" s="230">
        <v>25</v>
      </c>
      <c r="AD3446" s="209" t="s">
        <v>17892</v>
      </c>
      <c r="AE3446" s="210">
        <v>3000</v>
      </c>
      <c r="AF3446" s="93"/>
      <c r="AG3446" s="201" t="s">
        <v>32945</v>
      </c>
      <c r="AH3446" s="202">
        <v>483</v>
      </c>
      <c r="AJ3446" s="292"/>
      <c r="AK3446" s="293"/>
      <c r="AP3446" s="233" t="s">
        <v>41904</v>
      </c>
      <c r="AQ3446" s="234">
        <v>71789.14</v>
      </c>
      <c r="AS3446" s="211" t="s">
        <v>9095</v>
      </c>
      <c r="AT3446" s="212">
        <v>2931.47</v>
      </c>
    </row>
    <row r="3447" spans="9:46" x14ac:dyDescent="0.3">
      <c r="I3447" s="227" t="s">
        <v>41364</v>
      </c>
      <c r="J3447" s="227"/>
      <c r="K3447" s="228">
        <v>5833</v>
      </c>
      <c r="M3447" s="205" t="s">
        <v>3650</v>
      </c>
      <c r="N3447" s="205"/>
      <c r="O3447" s="206">
        <v>53948.21</v>
      </c>
      <c r="U3447" s="309" t="s">
        <v>35028</v>
      </c>
      <c r="V3447" s="310">
        <v>9072</v>
      </c>
      <c r="X3447" s="267" t="s">
        <v>62587</v>
      </c>
      <c r="Y3447" s="268">
        <v>175</v>
      </c>
      <c r="AA3447" s="229" t="s">
        <v>17958</v>
      </c>
      <c r="AB3447" s="230">
        <v>4123.9799999999996</v>
      </c>
      <c r="AD3447" s="209" t="s">
        <v>17893</v>
      </c>
      <c r="AE3447" s="210">
        <v>17475</v>
      </c>
      <c r="AF3447" s="93"/>
      <c r="AG3447" s="201" t="s">
        <v>32946</v>
      </c>
      <c r="AH3447" s="202">
        <v>4921</v>
      </c>
      <c r="AJ3447" s="292"/>
      <c r="AK3447" s="293"/>
      <c r="AP3447" s="233" t="s">
        <v>41905</v>
      </c>
      <c r="AQ3447" s="234">
        <v>5833</v>
      </c>
      <c r="AS3447" s="211" t="s">
        <v>9406</v>
      </c>
      <c r="AT3447" s="212">
        <v>19328</v>
      </c>
    </row>
    <row r="3448" spans="9:46" x14ac:dyDescent="0.3">
      <c r="I3448" s="227" t="s">
        <v>41365</v>
      </c>
      <c r="J3448" s="227"/>
      <c r="K3448" s="228">
        <v>47088</v>
      </c>
      <c r="M3448" s="205" t="s">
        <v>3651</v>
      </c>
      <c r="N3448" s="205"/>
      <c r="O3448" s="206">
        <v>10926.79</v>
      </c>
      <c r="U3448" s="309" t="s">
        <v>35029</v>
      </c>
      <c r="V3448" s="310">
        <v>26377.759999999998</v>
      </c>
      <c r="X3448" s="267" t="s">
        <v>63087</v>
      </c>
      <c r="Y3448" s="268">
        <v>1348.48</v>
      </c>
      <c r="AA3448" s="229" t="s">
        <v>17959</v>
      </c>
      <c r="AB3448" s="230">
        <v>443.7</v>
      </c>
      <c r="AD3448" s="209" t="s">
        <v>17894</v>
      </c>
      <c r="AE3448" s="210">
        <v>4399.5</v>
      </c>
      <c r="AF3448" s="93"/>
      <c r="AG3448" s="201" t="s">
        <v>32947</v>
      </c>
      <c r="AH3448" s="202">
        <v>483</v>
      </c>
      <c r="AJ3448" s="292"/>
      <c r="AK3448" s="293"/>
      <c r="AP3448" s="233" t="s">
        <v>41906</v>
      </c>
      <c r="AQ3448" s="234">
        <v>47088</v>
      </c>
      <c r="AS3448" s="211" t="s">
        <v>10980</v>
      </c>
      <c r="AT3448" s="212">
        <v>1177</v>
      </c>
    </row>
    <row r="3449" spans="9:46" x14ac:dyDescent="0.3">
      <c r="I3449" s="227" t="s">
        <v>41366</v>
      </c>
      <c r="J3449" s="227"/>
      <c r="K3449" s="228">
        <v>4304.33</v>
      </c>
      <c r="M3449" s="205" t="s">
        <v>3652</v>
      </c>
      <c r="N3449" s="205"/>
      <c r="O3449" s="206">
        <v>24301.55</v>
      </c>
      <c r="U3449" s="309" t="s">
        <v>35030</v>
      </c>
      <c r="V3449" s="310">
        <v>88645.83</v>
      </c>
      <c r="X3449" s="267" t="s">
        <v>59403</v>
      </c>
      <c r="Y3449" s="268">
        <v>3408</v>
      </c>
      <c r="AA3449" s="229" t="s">
        <v>17960</v>
      </c>
      <c r="AB3449" s="230">
        <v>2035.76</v>
      </c>
      <c r="AD3449" s="209" t="s">
        <v>17895</v>
      </c>
      <c r="AE3449" s="210">
        <v>8912.25</v>
      </c>
      <c r="AF3449" s="93"/>
      <c r="AG3449" s="201" t="s">
        <v>29659</v>
      </c>
      <c r="AH3449" s="202">
        <v>4921</v>
      </c>
      <c r="AJ3449" s="292"/>
      <c r="AK3449" s="293"/>
      <c r="AP3449" s="233" t="s">
        <v>41907</v>
      </c>
      <c r="AQ3449" s="234">
        <v>4304.33</v>
      </c>
      <c r="AS3449" s="211" t="s">
        <v>10003</v>
      </c>
      <c r="AT3449" s="212">
        <v>53517.47</v>
      </c>
    </row>
    <row r="3450" spans="9:46" x14ac:dyDescent="0.3">
      <c r="I3450" s="227" t="s">
        <v>41367</v>
      </c>
      <c r="J3450" s="227"/>
      <c r="K3450" s="228">
        <v>133749.66</v>
      </c>
      <c r="M3450" s="205" t="s">
        <v>4771</v>
      </c>
      <c r="N3450" s="205"/>
      <c r="O3450" s="206">
        <v>10213.879999999999</v>
      </c>
      <c r="U3450" s="309" t="s">
        <v>35031</v>
      </c>
      <c r="V3450" s="310">
        <v>48505.94</v>
      </c>
      <c r="X3450" s="267" t="s">
        <v>57332</v>
      </c>
      <c r="Y3450" s="268">
        <v>1231764.19</v>
      </c>
      <c r="AA3450" s="229" t="s">
        <v>17965</v>
      </c>
      <c r="AB3450" s="230">
        <v>4716.96</v>
      </c>
      <c r="AD3450" s="209" t="s">
        <v>17896</v>
      </c>
      <c r="AE3450" s="210">
        <v>8000</v>
      </c>
      <c r="AF3450" s="93"/>
      <c r="AG3450" s="201" t="s">
        <v>32948</v>
      </c>
      <c r="AH3450" s="202">
        <v>7504</v>
      </c>
      <c r="AJ3450" s="292"/>
      <c r="AK3450" s="293"/>
      <c r="AP3450" s="233" t="s">
        <v>41908</v>
      </c>
      <c r="AQ3450" s="234">
        <v>133749.66</v>
      </c>
      <c r="AS3450" s="211" t="s">
        <v>6824</v>
      </c>
      <c r="AT3450" s="212">
        <v>139824.28</v>
      </c>
    </row>
    <row r="3451" spans="9:46" x14ac:dyDescent="0.3">
      <c r="I3451" s="227" t="s">
        <v>41368</v>
      </c>
      <c r="J3451" s="227"/>
      <c r="K3451" s="228">
        <v>19314</v>
      </c>
      <c r="M3451" s="205" t="s">
        <v>3653</v>
      </c>
      <c r="N3451" s="205"/>
      <c r="O3451" s="206">
        <v>7670.36</v>
      </c>
      <c r="U3451" s="309" t="s">
        <v>42464</v>
      </c>
      <c r="V3451" s="310">
        <v>9959.68</v>
      </c>
      <c r="X3451" s="267" t="s">
        <v>54989</v>
      </c>
      <c r="Y3451" s="268">
        <v>-7577.05</v>
      </c>
      <c r="AA3451" s="229" t="s">
        <v>17966</v>
      </c>
      <c r="AB3451" s="230">
        <v>501.93</v>
      </c>
      <c r="AD3451" s="209" t="s">
        <v>17897</v>
      </c>
      <c r="AE3451" s="210">
        <v>43049.77</v>
      </c>
      <c r="AF3451" s="93"/>
      <c r="AG3451" s="201" t="s">
        <v>29674</v>
      </c>
      <c r="AH3451" s="202">
        <v>7504</v>
      </c>
      <c r="AJ3451" s="292"/>
      <c r="AK3451" s="293"/>
      <c r="AP3451" s="233" t="s">
        <v>41909</v>
      </c>
      <c r="AQ3451" s="234">
        <v>19314</v>
      </c>
      <c r="AS3451" s="211" t="s">
        <v>6998</v>
      </c>
      <c r="AT3451" s="212">
        <v>21604</v>
      </c>
    </row>
    <row r="3452" spans="9:46" x14ac:dyDescent="0.3">
      <c r="I3452" s="227" t="s">
        <v>41369</v>
      </c>
      <c r="J3452" s="227"/>
      <c r="K3452" s="228">
        <v>5833</v>
      </c>
      <c r="M3452" s="205" t="s">
        <v>4774</v>
      </c>
      <c r="N3452" s="205"/>
      <c r="O3452" s="206">
        <v>758.31</v>
      </c>
      <c r="U3452" s="309" t="s">
        <v>35033</v>
      </c>
      <c r="V3452" s="310">
        <v>19177.03</v>
      </c>
      <c r="X3452" s="267" t="s">
        <v>18213</v>
      </c>
      <c r="Y3452" s="268">
        <v>-1231764.19</v>
      </c>
      <c r="AA3452" s="229" t="s">
        <v>46784</v>
      </c>
      <c r="AB3452" s="230">
        <v>9325.5</v>
      </c>
      <c r="AD3452" s="209" t="s">
        <v>17898</v>
      </c>
      <c r="AE3452" s="210">
        <v>13910.46</v>
      </c>
      <c r="AF3452" s="93"/>
      <c r="AG3452" s="201" t="s">
        <v>14441</v>
      </c>
      <c r="AH3452" s="202">
        <v>29373.439999999999</v>
      </c>
      <c r="AJ3452" s="292"/>
      <c r="AK3452" s="293"/>
      <c r="AP3452" s="233" t="s">
        <v>41910</v>
      </c>
      <c r="AQ3452" s="234">
        <v>5833</v>
      </c>
      <c r="AS3452" s="211" t="s">
        <v>7220</v>
      </c>
      <c r="AT3452" s="212">
        <v>100</v>
      </c>
    </row>
    <row r="3453" spans="9:46" x14ac:dyDescent="0.3">
      <c r="I3453" s="227" t="s">
        <v>41370</v>
      </c>
      <c r="J3453" s="227"/>
      <c r="K3453" s="228">
        <v>56087</v>
      </c>
      <c r="M3453" s="205" t="s">
        <v>4775</v>
      </c>
      <c r="N3453" s="205"/>
      <c r="O3453" s="206">
        <v>31895.360000000001</v>
      </c>
      <c r="U3453" s="309" t="s">
        <v>58528</v>
      </c>
      <c r="V3453" s="310">
        <v>63617.7</v>
      </c>
      <c r="X3453" s="267" t="s">
        <v>54990</v>
      </c>
      <c r="Y3453" s="268">
        <v>-1776.99</v>
      </c>
      <c r="AA3453" s="229" t="s">
        <v>48763</v>
      </c>
      <c r="AB3453" s="230">
        <v>791.21</v>
      </c>
      <c r="AD3453" s="209" t="s">
        <v>17899</v>
      </c>
      <c r="AE3453" s="210">
        <v>12276.25</v>
      </c>
      <c r="AF3453" s="93"/>
      <c r="AG3453" s="201" t="s">
        <v>14442</v>
      </c>
      <c r="AH3453" s="202">
        <v>745.89</v>
      </c>
      <c r="AJ3453" s="292"/>
      <c r="AK3453" s="293"/>
      <c r="AP3453" s="233" t="s">
        <v>41911</v>
      </c>
      <c r="AQ3453" s="234">
        <v>56087</v>
      </c>
      <c r="AS3453" s="211" t="s">
        <v>7504</v>
      </c>
      <c r="AT3453" s="212">
        <v>70306.899999999994</v>
      </c>
    </row>
    <row r="3454" spans="9:46" x14ac:dyDescent="0.3">
      <c r="I3454" s="227" t="s">
        <v>41371</v>
      </c>
      <c r="J3454" s="227"/>
      <c r="K3454" s="228">
        <v>54892</v>
      </c>
      <c r="M3454" s="205" t="s">
        <v>3654</v>
      </c>
      <c r="N3454" s="205"/>
      <c r="O3454" s="206">
        <v>1141</v>
      </c>
      <c r="U3454" s="309" t="s">
        <v>35034</v>
      </c>
      <c r="V3454" s="310">
        <v>12651.15</v>
      </c>
      <c r="X3454" s="267" t="s">
        <v>36153</v>
      </c>
      <c r="Y3454" s="268">
        <v>1026</v>
      </c>
      <c r="AA3454" s="229" t="s">
        <v>52033</v>
      </c>
      <c r="AB3454" s="230">
        <v>1194</v>
      </c>
      <c r="AD3454" s="209" t="s">
        <v>17900</v>
      </c>
      <c r="AE3454" s="210">
        <v>9750.9</v>
      </c>
      <c r="AF3454" s="93"/>
      <c r="AG3454" s="201" t="s">
        <v>14443</v>
      </c>
      <c r="AH3454" s="202">
        <v>788</v>
      </c>
      <c r="AJ3454" s="292"/>
      <c r="AK3454" s="293"/>
      <c r="AP3454" s="233" t="s">
        <v>41912</v>
      </c>
      <c r="AQ3454" s="234">
        <v>54892</v>
      </c>
      <c r="AS3454" s="211" t="s">
        <v>7906</v>
      </c>
      <c r="AT3454" s="212">
        <v>50813.93</v>
      </c>
    </row>
    <row r="3455" spans="9:46" x14ac:dyDescent="0.3">
      <c r="I3455" s="227" t="s">
        <v>41372</v>
      </c>
      <c r="J3455" s="227"/>
      <c r="K3455" s="228">
        <v>12372</v>
      </c>
      <c r="M3455" s="205" t="s">
        <v>4776</v>
      </c>
      <c r="N3455" s="205"/>
      <c r="O3455" s="206">
        <v>96316.37</v>
      </c>
      <c r="U3455" s="309" t="s">
        <v>67669</v>
      </c>
      <c r="V3455" s="310">
        <v>-833.08</v>
      </c>
      <c r="X3455" s="267" t="s">
        <v>54991</v>
      </c>
      <c r="Y3455" s="268">
        <v>-0.26</v>
      </c>
      <c r="AA3455" s="229" t="s">
        <v>52034</v>
      </c>
      <c r="AB3455" s="230">
        <v>24071.54</v>
      </c>
      <c r="AD3455" s="209" t="s">
        <v>17901</v>
      </c>
      <c r="AE3455" s="210">
        <v>18000</v>
      </c>
      <c r="AF3455" s="93"/>
      <c r="AG3455" s="201" t="s">
        <v>32949</v>
      </c>
      <c r="AH3455" s="202">
        <v>13370.25</v>
      </c>
      <c r="AJ3455" s="292"/>
      <c r="AK3455" s="293"/>
      <c r="AP3455" s="233" t="s">
        <v>41913</v>
      </c>
      <c r="AQ3455" s="234">
        <v>12372</v>
      </c>
      <c r="AS3455" s="211" t="s">
        <v>8146</v>
      </c>
      <c r="AT3455" s="212">
        <v>25392.39</v>
      </c>
    </row>
    <row r="3456" spans="9:46" x14ac:dyDescent="0.3">
      <c r="I3456" s="227" t="s">
        <v>41373</v>
      </c>
      <c r="J3456" s="227"/>
      <c r="K3456" s="228">
        <v>65849</v>
      </c>
      <c r="M3456" s="205" t="s">
        <v>4777</v>
      </c>
      <c r="N3456" s="205"/>
      <c r="O3456" s="206">
        <v>46425.36</v>
      </c>
      <c r="U3456" s="309" t="s">
        <v>67670</v>
      </c>
      <c r="V3456" s="310">
        <v>-390.43</v>
      </c>
      <c r="X3456" s="267" t="s">
        <v>33307</v>
      </c>
      <c r="Y3456" s="268">
        <v>-20157.16</v>
      </c>
      <c r="AA3456" s="229" t="s">
        <v>52035</v>
      </c>
      <c r="AB3456" s="230">
        <v>36500.04</v>
      </c>
      <c r="AD3456" s="209" t="s">
        <v>17902</v>
      </c>
      <c r="AE3456" s="210">
        <v>34778.42</v>
      </c>
      <c r="AF3456" s="93"/>
      <c r="AG3456" s="201" t="s">
        <v>32950</v>
      </c>
      <c r="AH3456" s="202">
        <v>2988.37</v>
      </c>
      <c r="AJ3456" s="292"/>
      <c r="AK3456" s="293"/>
      <c r="AP3456" s="233" t="s">
        <v>41914</v>
      </c>
      <c r="AQ3456" s="234">
        <v>65849</v>
      </c>
      <c r="AS3456" s="211" t="s">
        <v>8427</v>
      </c>
      <c r="AT3456" s="212">
        <v>74652.509999999995</v>
      </c>
    </row>
    <row r="3457" spans="9:46" x14ac:dyDescent="0.3">
      <c r="I3457" s="227" t="s">
        <v>41374</v>
      </c>
      <c r="J3457" s="227"/>
      <c r="K3457" s="228">
        <v>21530</v>
      </c>
      <c r="M3457" s="205" t="s">
        <v>4869</v>
      </c>
      <c r="N3457" s="205"/>
      <c r="O3457" s="206">
        <v>7154</v>
      </c>
      <c r="U3457" s="309" t="s">
        <v>60410</v>
      </c>
      <c r="V3457" s="310">
        <v>3993.96</v>
      </c>
      <c r="X3457" s="267" t="s">
        <v>52063</v>
      </c>
      <c r="Y3457" s="268">
        <v>804</v>
      </c>
      <c r="AA3457" s="229" t="s">
        <v>52036</v>
      </c>
      <c r="AB3457" s="230">
        <v>24733.360000000001</v>
      </c>
      <c r="AD3457" s="209" t="s">
        <v>17903</v>
      </c>
      <c r="AE3457" s="210">
        <v>402552.68</v>
      </c>
      <c r="AF3457" s="93"/>
      <c r="AG3457" s="201" t="s">
        <v>32951</v>
      </c>
      <c r="AH3457" s="202">
        <v>804.9</v>
      </c>
      <c r="AJ3457" s="292"/>
      <c r="AK3457" s="293"/>
      <c r="AP3457" s="233" t="s">
        <v>41915</v>
      </c>
      <c r="AQ3457" s="234">
        <v>21530</v>
      </c>
      <c r="AS3457" s="211" t="s">
        <v>8808</v>
      </c>
      <c r="AT3457" s="212">
        <v>7781</v>
      </c>
    </row>
    <row r="3458" spans="9:46" x14ac:dyDescent="0.3">
      <c r="I3458" s="227" t="s">
        <v>41375</v>
      </c>
      <c r="J3458" s="227"/>
      <c r="K3458" s="228">
        <v>16124.09</v>
      </c>
      <c r="M3458" s="205" t="s">
        <v>4779</v>
      </c>
      <c r="N3458" s="205"/>
      <c r="O3458" s="206">
        <v>54602</v>
      </c>
      <c r="U3458" s="309" t="s">
        <v>60411</v>
      </c>
      <c r="V3458" s="310">
        <v>281.39</v>
      </c>
      <c r="X3458" s="267" t="s">
        <v>52064</v>
      </c>
      <c r="Y3458" s="268">
        <v>1891.5</v>
      </c>
      <c r="AA3458" s="229" t="s">
        <v>52037</v>
      </c>
      <c r="AB3458" s="230">
        <v>21810</v>
      </c>
      <c r="AD3458" s="209" t="s">
        <v>17904</v>
      </c>
      <c r="AE3458" s="210">
        <v>48000</v>
      </c>
      <c r="AF3458" s="93"/>
      <c r="AG3458" s="201" t="s">
        <v>32952</v>
      </c>
      <c r="AH3458" s="202">
        <v>116717.48</v>
      </c>
      <c r="AJ3458" s="292"/>
      <c r="AK3458" s="293"/>
      <c r="AP3458" s="233" t="s">
        <v>41916</v>
      </c>
      <c r="AQ3458" s="234">
        <v>16124.09</v>
      </c>
      <c r="AS3458" s="211" t="s">
        <v>9096</v>
      </c>
      <c r="AT3458" s="212">
        <v>62260.15</v>
      </c>
    </row>
    <row r="3459" spans="9:46" x14ac:dyDescent="0.3">
      <c r="I3459" s="227" t="s">
        <v>41376</v>
      </c>
      <c r="J3459" s="227"/>
      <c r="K3459" s="228">
        <v>56705</v>
      </c>
      <c r="M3459" s="205" t="s">
        <v>3655</v>
      </c>
      <c r="N3459" s="205"/>
      <c r="O3459" s="206">
        <v>12581.37</v>
      </c>
      <c r="U3459" s="309" t="s">
        <v>60412</v>
      </c>
      <c r="V3459" s="310">
        <v>999.3</v>
      </c>
      <c r="X3459" s="267" t="s">
        <v>33308</v>
      </c>
      <c r="Y3459" s="268">
        <v>-972.25</v>
      </c>
      <c r="AA3459" s="229" t="s">
        <v>48764</v>
      </c>
      <c r="AB3459" s="230">
        <v>6704.33</v>
      </c>
      <c r="AD3459" s="209" t="s">
        <v>17905</v>
      </c>
      <c r="AE3459" s="210">
        <v>6000</v>
      </c>
      <c r="AF3459" s="93"/>
      <c r="AG3459" s="201" t="s">
        <v>14444</v>
      </c>
      <c r="AH3459" s="202">
        <v>29373.439999999999</v>
      </c>
      <c r="AJ3459" s="292"/>
      <c r="AK3459" s="293"/>
      <c r="AP3459" s="233" t="s">
        <v>41917</v>
      </c>
      <c r="AQ3459" s="234">
        <v>56705</v>
      </c>
      <c r="AS3459" s="211" t="s">
        <v>9407</v>
      </c>
      <c r="AT3459" s="212">
        <v>715328.9</v>
      </c>
    </row>
    <row r="3460" spans="9:46" x14ac:dyDescent="0.3">
      <c r="I3460" s="227" t="s">
        <v>41377</v>
      </c>
      <c r="J3460" s="227"/>
      <c r="K3460" s="228">
        <v>4306</v>
      </c>
      <c r="M3460" s="205" t="s">
        <v>4870</v>
      </c>
      <c r="N3460" s="205"/>
      <c r="O3460" s="206">
        <v>5689</v>
      </c>
      <c r="U3460" s="309" t="s">
        <v>60413</v>
      </c>
      <c r="V3460" s="310">
        <v>374.51</v>
      </c>
      <c r="X3460" s="267" t="s">
        <v>33309</v>
      </c>
      <c r="Y3460" s="268">
        <v>-412.05</v>
      </c>
      <c r="AA3460" s="229" t="s">
        <v>52038</v>
      </c>
      <c r="AB3460" s="230">
        <v>21050.880000000001</v>
      </c>
      <c r="AD3460" s="209" t="s">
        <v>17906</v>
      </c>
      <c r="AE3460" s="210">
        <v>19616.310000000001</v>
      </c>
      <c r="AF3460" s="93"/>
      <c r="AG3460" s="201" t="s">
        <v>14445</v>
      </c>
      <c r="AH3460" s="202">
        <v>745.89</v>
      </c>
      <c r="AJ3460" s="292"/>
      <c r="AK3460" s="293"/>
      <c r="AP3460" s="233" t="s">
        <v>41918</v>
      </c>
      <c r="AQ3460" s="234">
        <v>4306</v>
      </c>
      <c r="AS3460" s="211" t="s">
        <v>10981</v>
      </c>
      <c r="AT3460" s="212">
        <v>5137.84</v>
      </c>
    </row>
    <row r="3461" spans="9:46" x14ac:dyDescent="0.3">
      <c r="I3461" s="227" t="s">
        <v>41378</v>
      </c>
      <c r="J3461" s="227"/>
      <c r="K3461" s="228">
        <v>41066</v>
      </c>
      <c r="M3461" s="205" t="s">
        <v>4784</v>
      </c>
      <c r="N3461" s="205"/>
      <c r="O3461" s="206">
        <v>11064.9</v>
      </c>
      <c r="U3461" s="309" t="s">
        <v>20392</v>
      </c>
      <c r="V3461" s="310">
        <v>650</v>
      </c>
      <c r="X3461" s="267" t="s">
        <v>34807</v>
      </c>
      <c r="Y3461" s="268">
        <v>18845.96</v>
      </c>
      <c r="AA3461" s="229" t="s">
        <v>52039</v>
      </c>
      <c r="AB3461" s="230">
        <v>2584.1999999999998</v>
      </c>
      <c r="AD3461" s="209" t="s">
        <v>17907</v>
      </c>
      <c r="AE3461" s="210">
        <v>108211.76</v>
      </c>
      <c r="AF3461" s="93"/>
      <c r="AG3461" s="201" t="s">
        <v>14446</v>
      </c>
      <c r="AH3461" s="202">
        <v>788</v>
      </c>
      <c r="AJ3461" s="292"/>
      <c r="AK3461" s="293"/>
      <c r="AP3461" s="233" t="s">
        <v>41919</v>
      </c>
      <c r="AQ3461" s="234">
        <v>41066</v>
      </c>
      <c r="AS3461" s="211" t="s">
        <v>9686</v>
      </c>
      <c r="AT3461" s="212">
        <v>12371.45</v>
      </c>
    </row>
    <row r="3462" spans="9:46" x14ac:dyDescent="0.3">
      <c r="I3462" s="227" t="s">
        <v>41379</v>
      </c>
      <c r="J3462" s="227"/>
      <c r="K3462" s="228">
        <v>3229.5</v>
      </c>
      <c r="M3462" s="205" t="s">
        <v>4871</v>
      </c>
      <c r="N3462" s="205"/>
      <c r="O3462" s="206">
        <v>4365.46</v>
      </c>
      <c r="U3462" s="309" t="s">
        <v>67671</v>
      </c>
      <c r="V3462" s="310">
        <v>3884.14</v>
      </c>
      <c r="X3462" s="267" t="s">
        <v>60299</v>
      </c>
      <c r="Y3462" s="268">
        <v>168929.84</v>
      </c>
      <c r="AA3462" s="229" t="s">
        <v>48765</v>
      </c>
      <c r="AB3462" s="230">
        <v>9080.26</v>
      </c>
      <c r="AD3462" s="209" t="s">
        <v>17908</v>
      </c>
      <c r="AE3462" s="210">
        <v>2030.75</v>
      </c>
      <c r="AF3462" s="93"/>
      <c r="AG3462" s="201" t="s">
        <v>29760</v>
      </c>
      <c r="AH3462" s="202">
        <v>13370.25</v>
      </c>
      <c r="AJ3462" s="292"/>
      <c r="AK3462" s="293"/>
      <c r="AP3462" s="233" t="s">
        <v>41920</v>
      </c>
      <c r="AQ3462" s="234">
        <v>3229.5</v>
      </c>
      <c r="AS3462" s="211" t="s">
        <v>12273</v>
      </c>
      <c r="AT3462" s="212">
        <v>10450</v>
      </c>
    </row>
    <row r="3463" spans="9:46" x14ac:dyDescent="0.3">
      <c r="I3463" s="227" t="s">
        <v>41380</v>
      </c>
      <c r="J3463" s="227"/>
      <c r="K3463" s="228">
        <v>46483</v>
      </c>
      <c r="M3463" s="205" t="s">
        <v>4875</v>
      </c>
      <c r="N3463" s="205"/>
      <c r="O3463" s="206">
        <v>591.26</v>
      </c>
      <c r="U3463" s="309" t="s">
        <v>33567</v>
      </c>
      <c r="V3463" s="310">
        <v>46496.37</v>
      </c>
      <c r="X3463" s="267" t="s">
        <v>18221</v>
      </c>
      <c r="Y3463" s="268">
        <v>-5898.62</v>
      </c>
      <c r="AA3463" s="229" t="s">
        <v>47881</v>
      </c>
      <c r="AB3463" s="230">
        <v>5500</v>
      </c>
      <c r="AD3463" s="209" t="s">
        <v>17909</v>
      </c>
      <c r="AE3463" s="210">
        <v>3000</v>
      </c>
      <c r="AF3463" s="93"/>
      <c r="AG3463" s="201" t="s">
        <v>29763</v>
      </c>
      <c r="AH3463" s="202">
        <v>2988.37</v>
      </c>
      <c r="AJ3463" s="292"/>
      <c r="AK3463" s="293"/>
      <c r="AP3463" s="233" t="s">
        <v>41921</v>
      </c>
      <c r="AQ3463" s="234">
        <v>46483</v>
      </c>
      <c r="AS3463" s="211" t="s">
        <v>12020</v>
      </c>
      <c r="AT3463" s="212">
        <v>76424.38</v>
      </c>
    </row>
    <row r="3464" spans="9:46" x14ac:dyDescent="0.3">
      <c r="I3464" s="227" t="s">
        <v>41381</v>
      </c>
      <c r="J3464" s="227"/>
      <c r="K3464" s="228">
        <v>19600</v>
      </c>
      <c r="M3464" s="205" t="s">
        <v>4878</v>
      </c>
      <c r="N3464" s="205"/>
      <c r="O3464" s="206">
        <v>2708.36</v>
      </c>
      <c r="U3464" s="309" t="s">
        <v>33568</v>
      </c>
      <c r="V3464" s="310">
        <v>8082</v>
      </c>
      <c r="X3464" s="267" t="s">
        <v>18222</v>
      </c>
      <c r="Y3464" s="268">
        <v>-165909.46</v>
      </c>
      <c r="AA3464" s="229" t="s">
        <v>36141</v>
      </c>
      <c r="AB3464" s="230">
        <v>1200</v>
      </c>
      <c r="AD3464" s="209" t="s">
        <v>17910</v>
      </c>
      <c r="AE3464" s="210">
        <v>2000</v>
      </c>
      <c r="AF3464" s="93"/>
      <c r="AG3464" s="201" t="s">
        <v>29767</v>
      </c>
      <c r="AH3464" s="202">
        <v>804.9</v>
      </c>
      <c r="AJ3464" s="292"/>
      <c r="AK3464" s="293"/>
      <c r="AP3464" s="233" t="s">
        <v>41922</v>
      </c>
      <c r="AQ3464" s="234">
        <v>19600</v>
      </c>
      <c r="AS3464" s="211" t="s">
        <v>10004</v>
      </c>
      <c r="AT3464" s="212">
        <v>1272447.73</v>
      </c>
    </row>
    <row r="3465" spans="9:46" x14ac:dyDescent="0.3">
      <c r="I3465" s="227" t="s">
        <v>41382</v>
      </c>
      <c r="J3465" s="227"/>
      <c r="K3465" s="228">
        <v>285137</v>
      </c>
      <c r="M3465" s="205" t="s">
        <v>4879</v>
      </c>
      <c r="N3465" s="205"/>
      <c r="O3465" s="206">
        <v>7263</v>
      </c>
      <c r="U3465" s="309" t="s">
        <v>33570</v>
      </c>
      <c r="V3465" s="310">
        <v>14927.98</v>
      </c>
      <c r="X3465" s="267" t="s">
        <v>18223</v>
      </c>
      <c r="Y3465" s="268">
        <v>-220.16</v>
      </c>
      <c r="AA3465" s="229" t="s">
        <v>48766</v>
      </c>
      <c r="AB3465" s="230">
        <v>394.01</v>
      </c>
      <c r="AD3465" s="209" t="s">
        <v>17911</v>
      </c>
      <c r="AE3465" s="210">
        <v>46232.959999999999</v>
      </c>
      <c r="AF3465" s="93"/>
      <c r="AG3465" s="201" t="s">
        <v>29770</v>
      </c>
      <c r="AH3465" s="202">
        <v>116717.48</v>
      </c>
      <c r="AJ3465" s="292"/>
      <c r="AK3465" s="293"/>
      <c r="AP3465" s="233" t="s">
        <v>41923</v>
      </c>
      <c r="AQ3465" s="234">
        <v>285137</v>
      </c>
      <c r="AS3465" s="211" t="s">
        <v>6825</v>
      </c>
      <c r="AT3465" s="212">
        <v>22831</v>
      </c>
    </row>
    <row r="3466" spans="9:46" x14ac:dyDescent="0.3">
      <c r="I3466" s="227" t="s">
        <v>41383</v>
      </c>
      <c r="J3466" s="227"/>
      <c r="K3466" s="228">
        <v>7539</v>
      </c>
      <c r="M3466" s="205" t="s">
        <v>4882</v>
      </c>
      <c r="N3466" s="205"/>
      <c r="O3466" s="206">
        <v>1478</v>
      </c>
      <c r="U3466" s="309" t="s">
        <v>67672</v>
      </c>
      <c r="V3466" s="310">
        <v>4575</v>
      </c>
      <c r="X3466" s="267" t="s">
        <v>18224</v>
      </c>
      <c r="Y3466" s="268">
        <v>3098.04</v>
      </c>
      <c r="AA3466" s="229" t="s">
        <v>48767</v>
      </c>
      <c r="AB3466" s="230">
        <v>529.98</v>
      </c>
      <c r="AD3466" s="209" t="s">
        <v>17912</v>
      </c>
      <c r="AE3466" s="210">
        <v>350</v>
      </c>
      <c r="AF3466" s="93"/>
      <c r="AG3466" s="201" t="s">
        <v>32953</v>
      </c>
      <c r="AH3466" s="202">
        <v>21.6</v>
      </c>
      <c r="AJ3466" s="292"/>
      <c r="AK3466" s="293"/>
      <c r="AP3466" s="233" t="s">
        <v>41924</v>
      </c>
      <c r="AQ3466" s="234">
        <v>7539</v>
      </c>
      <c r="AS3466" s="211" t="s">
        <v>6999</v>
      </c>
      <c r="AT3466" s="212">
        <v>460</v>
      </c>
    </row>
    <row r="3467" spans="9:46" x14ac:dyDescent="0.3">
      <c r="I3467" s="227" t="s">
        <v>41384</v>
      </c>
      <c r="J3467" s="227"/>
      <c r="K3467" s="228">
        <v>47211</v>
      </c>
      <c r="M3467" s="205" t="s">
        <v>3656</v>
      </c>
      <c r="N3467" s="205"/>
      <c r="O3467" s="206">
        <v>70880.62</v>
      </c>
      <c r="U3467" s="309" t="s">
        <v>42469</v>
      </c>
      <c r="V3467" s="310">
        <v>105.04</v>
      </c>
      <c r="X3467" s="267" t="s">
        <v>54992</v>
      </c>
      <c r="Y3467" s="268">
        <v>-0.36</v>
      </c>
      <c r="AA3467" s="229" t="s">
        <v>49768</v>
      </c>
      <c r="AB3467" s="230">
        <v>4591.68</v>
      </c>
      <c r="AD3467" s="209" t="s">
        <v>17913</v>
      </c>
      <c r="AE3467" s="210">
        <v>162.80000000000001</v>
      </c>
      <c r="AF3467" s="93"/>
      <c r="AG3467" s="201" t="s">
        <v>32954</v>
      </c>
      <c r="AH3467" s="202">
        <v>566.5</v>
      </c>
      <c r="AJ3467" s="292"/>
      <c r="AK3467" s="293"/>
      <c r="AP3467" s="233" t="s">
        <v>41925</v>
      </c>
      <c r="AQ3467" s="234">
        <v>47211</v>
      </c>
      <c r="AS3467" s="211" t="s">
        <v>7221</v>
      </c>
      <c r="AT3467" s="212">
        <v>821</v>
      </c>
    </row>
    <row r="3468" spans="9:46" x14ac:dyDescent="0.3">
      <c r="I3468" s="227" t="s">
        <v>41385</v>
      </c>
      <c r="J3468" s="227"/>
      <c r="K3468" s="228">
        <v>17232</v>
      </c>
      <c r="M3468" s="205" t="s">
        <v>4886</v>
      </c>
      <c r="N3468" s="205"/>
      <c r="O3468" s="206">
        <v>882.81</v>
      </c>
      <c r="U3468" s="309" t="s">
        <v>67673</v>
      </c>
      <c r="V3468" s="310">
        <v>1667</v>
      </c>
      <c r="X3468" s="267" t="s">
        <v>40201</v>
      </c>
      <c r="Y3468" s="268">
        <v>98315.38</v>
      </c>
      <c r="AA3468" s="229" t="s">
        <v>49769</v>
      </c>
      <c r="AB3468" s="230">
        <v>351.32</v>
      </c>
      <c r="AD3468" s="209" t="s">
        <v>17914</v>
      </c>
      <c r="AE3468" s="210">
        <v>25049.83</v>
      </c>
      <c r="AF3468" s="93"/>
      <c r="AG3468" s="201" t="s">
        <v>32955</v>
      </c>
      <c r="AH3468" s="202">
        <v>140.22</v>
      </c>
      <c r="AJ3468" s="292"/>
      <c r="AK3468" s="293"/>
      <c r="AP3468" s="233" t="s">
        <v>41926</v>
      </c>
      <c r="AQ3468" s="234">
        <v>17232</v>
      </c>
      <c r="AS3468" s="211" t="s">
        <v>7505</v>
      </c>
      <c r="AT3468" s="212">
        <v>14462.51</v>
      </c>
    </row>
    <row r="3469" spans="9:46" x14ac:dyDescent="0.3">
      <c r="I3469" s="227" t="s">
        <v>41386</v>
      </c>
      <c r="J3469" s="227"/>
      <c r="K3469" s="228">
        <v>14001</v>
      </c>
      <c r="M3469" s="205" t="s">
        <v>4787</v>
      </c>
      <c r="N3469" s="205"/>
      <c r="O3469" s="206">
        <v>403205.99</v>
      </c>
      <c r="U3469" s="309" t="s">
        <v>55125</v>
      </c>
      <c r="V3469" s="310">
        <v>11725.18</v>
      </c>
      <c r="X3469" s="267" t="s">
        <v>59002</v>
      </c>
      <c r="Y3469" s="268">
        <v>972.45</v>
      </c>
      <c r="AA3469" s="229" t="s">
        <v>44628</v>
      </c>
      <c r="AB3469" s="230">
        <v>7000</v>
      </c>
      <c r="AD3469" s="209" t="s">
        <v>17915</v>
      </c>
      <c r="AE3469" s="210">
        <v>29464.47</v>
      </c>
      <c r="AF3469" s="93"/>
      <c r="AG3469" s="201" t="s">
        <v>32956</v>
      </c>
      <c r="AH3469" s="202">
        <v>3649.79</v>
      </c>
      <c r="AJ3469" s="292"/>
      <c r="AK3469" s="293"/>
      <c r="AP3469" s="233" t="s">
        <v>41927</v>
      </c>
      <c r="AQ3469" s="234">
        <v>14001</v>
      </c>
      <c r="AS3469" s="211" t="s">
        <v>7907</v>
      </c>
      <c r="AT3469" s="212">
        <v>1368</v>
      </c>
    </row>
    <row r="3470" spans="9:46" x14ac:dyDescent="0.3">
      <c r="I3470" s="227" t="s">
        <v>41387</v>
      </c>
      <c r="J3470" s="227"/>
      <c r="K3470" s="228">
        <v>841064.94</v>
      </c>
      <c r="M3470" s="205" t="s">
        <v>4788</v>
      </c>
      <c r="N3470" s="205"/>
      <c r="O3470" s="206">
        <v>3077.46</v>
      </c>
      <c r="U3470" s="309" t="s">
        <v>20393</v>
      </c>
      <c r="V3470" s="310">
        <v>6891.71</v>
      </c>
      <c r="X3470" s="267" t="s">
        <v>38997</v>
      </c>
      <c r="Y3470" s="268">
        <v>30100</v>
      </c>
      <c r="AA3470" s="229" t="s">
        <v>44629</v>
      </c>
      <c r="AB3470" s="230">
        <v>535.5</v>
      </c>
      <c r="AD3470" s="209" t="s">
        <v>17916</v>
      </c>
      <c r="AE3470" s="210">
        <v>5451.38</v>
      </c>
      <c r="AF3470" s="93"/>
      <c r="AG3470" s="201" t="s">
        <v>32957</v>
      </c>
      <c r="AH3470" s="202">
        <v>21.6</v>
      </c>
      <c r="AJ3470" s="292"/>
      <c r="AK3470" s="293"/>
      <c r="AP3470" s="233" t="s">
        <v>41928</v>
      </c>
      <c r="AQ3470" s="234">
        <v>841064.94</v>
      </c>
      <c r="AS3470" s="211" t="s">
        <v>8147</v>
      </c>
      <c r="AT3470" s="212">
        <v>1320</v>
      </c>
    </row>
    <row r="3471" spans="9:46" x14ac:dyDescent="0.3">
      <c r="I3471" s="227" t="s">
        <v>41388</v>
      </c>
      <c r="J3471" s="227"/>
      <c r="K3471" s="228">
        <v>26925</v>
      </c>
      <c r="M3471" s="205" t="s">
        <v>4790</v>
      </c>
      <c r="N3471" s="205"/>
      <c r="O3471" s="206">
        <v>8121.45</v>
      </c>
      <c r="U3471" s="309" t="s">
        <v>39165</v>
      </c>
      <c r="V3471" s="310">
        <v>15425.7</v>
      </c>
      <c r="X3471" s="267" t="s">
        <v>40202</v>
      </c>
      <c r="Y3471" s="268">
        <v>33910.769999999997</v>
      </c>
      <c r="AA3471" s="229" t="s">
        <v>44630</v>
      </c>
      <c r="AB3471" s="230">
        <v>127987.5</v>
      </c>
      <c r="AD3471" s="209" t="s">
        <v>17917</v>
      </c>
      <c r="AE3471" s="210">
        <v>9551.31</v>
      </c>
      <c r="AF3471" s="93"/>
      <c r="AG3471" s="201" t="s">
        <v>29805</v>
      </c>
      <c r="AH3471" s="202">
        <v>566.5</v>
      </c>
      <c r="AJ3471" s="292"/>
      <c r="AK3471" s="293"/>
      <c r="AP3471" s="233" t="s">
        <v>41929</v>
      </c>
      <c r="AQ3471" s="234">
        <v>26925</v>
      </c>
      <c r="AS3471" s="211" t="s">
        <v>8428</v>
      </c>
      <c r="AT3471" s="212">
        <v>2283</v>
      </c>
    </row>
    <row r="3472" spans="9:46" x14ac:dyDescent="0.3">
      <c r="I3472" s="227" t="s">
        <v>41389</v>
      </c>
      <c r="J3472" s="227"/>
      <c r="K3472" s="228">
        <v>75402</v>
      </c>
      <c r="M3472" s="205" t="s">
        <v>4892</v>
      </c>
      <c r="N3472" s="205"/>
      <c r="O3472" s="206">
        <v>5038.0200000000004</v>
      </c>
      <c r="U3472" s="309" t="s">
        <v>39166</v>
      </c>
      <c r="V3472" s="310">
        <v>5794.07</v>
      </c>
      <c r="X3472" s="267" t="s">
        <v>42301</v>
      </c>
      <c r="Y3472" s="268">
        <v>3390</v>
      </c>
      <c r="AA3472" s="229" t="s">
        <v>44631</v>
      </c>
      <c r="AB3472" s="230">
        <v>9791.07</v>
      </c>
      <c r="AD3472" s="209" t="s">
        <v>17918</v>
      </c>
      <c r="AE3472" s="210">
        <v>8000</v>
      </c>
      <c r="AF3472" s="93"/>
      <c r="AG3472" s="201" t="s">
        <v>29806</v>
      </c>
      <c r="AH3472" s="202">
        <v>140.22</v>
      </c>
      <c r="AJ3472" s="292"/>
      <c r="AK3472" s="293"/>
      <c r="AP3472" s="233" t="s">
        <v>41930</v>
      </c>
      <c r="AQ3472" s="234">
        <v>75402</v>
      </c>
      <c r="AS3472" s="211" t="s">
        <v>8809</v>
      </c>
      <c r="AT3472" s="212">
        <v>2000</v>
      </c>
    </row>
    <row r="3473" spans="9:46" x14ac:dyDescent="0.3">
      <c r="I3473" s="227" t="s">
        <v>41390</v>
      </c>
      <c r="J3473" s="227"/>
      <c r="K3473" s="228">
        <v>11841.5</v>
      </c>
      <c r="M3473" s="205" t="s">
        <v>4791</v>
      </c>
      <c r="N3473" s="205"/>
      <c r="O3473" s="206">
        <v>56757</v>
      </c>
      <c r="U3473" s="309" t="s">
        <v>67674</v>
      </c>
      <c r="V3473" s="310">
        <v>398.57</v>
      </c>
      <c r="X3473" s="267" t="s">
        <v>58489</v>
      </c>
      <c r="Y3473" s="268">
        <v>508.5</v>
      </c>
      <c r="AA3473" s="229" t="s">
        <v>17993</v>
      </c>
      <c r="AB3473" s="230">
        <v>12993.14</v>
      </c>
      <c r="AD3473" s="209" t="s">
        <v>17919</v>
      </c>
      <c r="AE3473" s="210">
        <v>24400</v>
      </c>
      <c r="AF3473" s="93"/>
      <c r="AG3473" s="201" t="s">
        <v>29808</v>
      </c>
      <c r="AH3473" s="202">
        <v>3649.79</v>
      </c>
      <c r="AJ3473" s="292"/>
      <c r="AK3473" s="293"/>
      <c r="AP3473" s="233" t="s">
        <v>41931</v>
      </c>
      <c r="AQ3473" s="234">
        <v>11841.5</v>
      </c>
      <c r="AS3473" s="211" t="s">
        <v>9097</v>
      </c>
      <c r="AT3473" s="212">
        <v>11715.06</v>
      </c>
    </row>
    <row r="3474" spans="9:46" x14ac:dyDescent="0.3">
      <c r="I3474" s="227" t="s">
        <v>41391</v>
      </c>
      <c r="J3474" s="227"/>
      <c r="K3474" s="228">
        <v>1041966</v>
      </c>
      <c r="M3474" s="205" t="s">
        <v>4792</v>
      </c>
      <c r="N3474" s="205"/>
      <c r="O3474" s="206">
        <v>14582.24</v>
      </c>
      <c r="U3474" s="309" t="s">
        <v>58249</v>
      </c>
      <c r="V3474" s="310">
        <v>20060.97</v>
      </c>
      <c r="X3474" s="267" t="s">
        <v>40203</v>
      </c>
      <c r="Y3474" s="268">
        <v>156843.76999999999</v>
      </c>
      <c r="AA3474" s="229" t="s">
        <v>52040</v>
      </c>
      <c r="AB3474" s="230">
        <v>546.69000000000005</v>
      </c>
      <c r="AD3474" s="209" t="s">
        <v>17920</v>
      </c>
      <c r="AE3474" s="210">
        <v>19900</v>
      </c>
      <c r="AF3474" s="93"/>
      <c r="AG3474" s="201" t="s">
        <v>14447</v>
      </c>
      <c r="AH3474" s="202">
        <v>12645</v>
      </c>
      <c r="AJ3474" s="292"/>
      <c r="AK3474" s="293"/>
      <c r="AP3474" s="233" t="s">
        <v>41932</v>
      </c>
      <c r="AQ3474" s="234">
        <v>1041966</v>
      </c>
      <c r="AS3474" s="211" t="s">
        <v>9408</v>
      </c>
      <c r="AT3474" s="212">
        <v>41872</v>
      </c>
    </row>
    <row r="3475" spans="9:46" x14ac:dyDescent="0.3">
      <c r="I3475" s="227" t="s">
        <v>41392</v>
      </c>
      <c r="J3475" s="227"/>
      <c r="K3475" s="228">
        <v>50016</v>
      </c>
      <c r="M3475" s="205" t="s">
        <v>4893</v>
      </c>
      <c r="N3475" s="205"/>
      <c r="O3475" s="206">
        <v>824.26</v>
      </c>
      <c r="U3475" s="309" t="s">
        <v>20394</v>
      </c>
      <c r="V3475" s="310">
        <v>8959.2099999999991</v>
      </c>
      <c r="X3475" s="267" t="s">
        <v>42302</v>
      </c>
      <c r="Y3475" s="268">
        <v>121272</v>
      </c>
      <c r="AA3475" s="229" t="s">
        <v>52041</v>
      </c>
      <c r="AB3475" s="230">
        <v>227.6</v>
      </c>
      <c r="AD3475" s="209" t="s">
        <v>17921</v>
      </c>
      <c r="AE3475" s="210">
        <v>650</v>
      </c>
      <c r="AF3475" s="93"/>
      <c r="AG3475" s="201" t="s">
        <v>14448</v>
      </c>
      <c r="AH3475" s="202">
        <v>801851.99</v>
      </c>
      <c r="AJ3475" s="292"/>
      <c r="AK3475" s="293"/>
      <c r="AP3475" s="233" t="s">
        <v>41933</v>
      </c>
      <c r="AQ3475" s="234">
        <v>50016</v>
      </c>
      <c r="AS3475" s="211" t="s">
        <v>10982</v>
      </c>
      <c r="AT3475" s="212">
        <v>2049</v>
      </c>
    </row>
    <row r="3476" spans="9:46" x14ac:dyDescent="0.3">
      <c r="I3476" s="227" t="s">
        <v>41393</v>
      </c>
      <c r="J3476" s="227"/>
      <c r="K3476" s="228">
        <v>2205837</v>
      </c>
      <c r="M3476" s="205" t="s">
        <v>4897</v>
      </c>
      <c r="N3476" s="205"/>
      <c r="O3476" s="206">
        <v>581.91</v>
      </c>
      <c r="U3476" s="309" t="s">
        <v>35042</v>
      </c>
      <c r="V3476" s="310">
        <v>53245.65</v>
      </c>
      <c r="X3476" s="267" t="s">
        <v>63088</v>
      </c>
      <c r="Y3476" s="268">
        <v>112961.03</v>
      </c>
      <c r="AA3476" s="229" t="s">
        <v>52042</v>
      </c>
      <c r="AB3476" s="230">
        <v>2164.02</v>
      </c>
      <c r="AD3476" s="209" t="s">
        <v>17922</v>
      </c>
      <c r="AE3476" s="210">
        <v>41514</v>
      </c>
      <c r="AF3476" s="93"/>
      <c r="AG3476" s="201" t="s">
        <v>14449</v>
      </c>
      <c r="AH3476" s="202">
        <v>12505.17</v>
      </c>
      <c r="AJ3476" s="292"/>
      <c r="AK3476" s="293"/>
      <c r="AP3476" s="233" t="s">
        <v>41934</v>
      </c>
      <c r="AQ3476" s="234">
        <v>2205837</v>
      </c>
      <c r="AS3476" s="211" t="s">
        <v>11172</v>
      </c>
      <c r="AT3476" s="212">
        <v>10941</v>
      </c>
    </row>
    <row r="3477" spans="9:46" x14ac:dyDescent="0.3">
      <c r="I3477" s="227" t="s">
        <v>41394</v>
      </c>
      <c r="J3477" s="227"/>
      <c r="K3477" s="228">
        <v>29079</v>
      </c>
      <c r="M3477" s="205" t="s">
        <v>4899</v>
      </c>
      <c r="N3477" s="205"/>
      <c r="O3477" s="206">
        <v>293.57</v>
      </c>
      <c r="U3477" s="309" t="s">
        <v>20395</v>
      </c>
      <c r="V3477" s="310">
        <v>53957.84</v>
      </c>
      <c r="X3477" s="267" t="s">
        <v>52065</v>
      </c>
      <c r="Y3477" s="268">
        <v>17652.61</v>
      </c>
      <c r="AA3477" s="229" t="s">
        <v>17996</v>
      </c>
      <c r="AB3477" s="230">
        <v>2025.89</v>
      </c>
      <c r="AD3477" s="209" t="s">
        <v>17923</v>
      </c>
      <c r="AE3477" s="210">
        <v>62.08</v>
      </c>
      <c r="AF3477" s="93"/>
      <c r="AG3477" s="201" t="s">
        <v>14450</v>
      </c>
      <c r="AH3477" s="202">
        <v>62150.5</v>
      </c>
      <c r="AJ3477" s="292"/>
      <c r="AK3477" s="293"/>
      <c r="AP3477" s="233" t="s">
        <v>41935</v>
      </c>
      <c r="AQ3477" s="234">
        <v>29079</v>
      </c>
      <c r="AS3477" s="211" t="s">
        <v>9730</v>
      </c>
      <c r="AT3477" s="212">
        <v>5155.91</v>
      </c>
    </row>
    <row r="3478" spans="9:46" x14ac:dyDescent="0.3">
      <c r="I3478" s="227" t="s">
        <v>41395</v>
      </c>
      <c r="J3478" s="227"/>
      <c r="K3478" s="228">
        <v>9428.7000000000007</v>
      </c>
      <c r="M3478" s="205" t="s">
        <v>4794</v>
      </c>
      <c r="N3478" s="205"/>
      <c r="O3478" s="206">
        <v>3923.44</v>
      </c>
      <c r="U3478" s="309" t="s">
        <v>56123</v>
      </c>
      <c r="V3478" s="310">
        <v>1521.26</v>
      </c>
      <c r="X3478" s="267" t="s">
        <v>42303</v>
      </c>
      <c r="Y3478" s="268">
        <v>148500</v>
      </c>
      <c r="AA3478" s="229" t="s">
        <v>17997</v>
      </c>
      <c r="AB3478" s="230">
        <v>1500</v>
      </c>
      <c r="AD3478" s="209" t="s">
        <v>17924</v>
      </c>
      <c r="AE3478" s="210">
        <v>66373.78</v>
      </c>
      <c r="AF3478" s="93"/>
      <c r="AG3478" s="201" t="s">
        <v>14451</v>
      </c>
      <c r="AH3478" s="202">
        <v>149893.72</v>
      </c>
      <c r="AJ3478" s="292"/>
      <c r="AK3478" s="293"/>
      <c r="AP3478" s="233" t="s">
        <v>41936</v>
      </c>
      <c r="AQ3478" s="234">
        <v>9428.7000000000007</v>
      </c>
      <c r="AS3478" s="211" t="s">
        <v>10005</v>
      </c>
      <c r="AT3478" s="212">
        <v>117278.48</v>
      </c>
    </row>
    <row r="3479" spans="9:46" x14ac:dyDescent="0.3">
      <c r="I3479" s="227" t="s">
        <v>41396</v>
      </c>
      <c r="J3479" s="227"/>
      <c r="K3479" s="228">
        <v>3229.5</v>
      </c>
      <c r="M3479" s="205" t="s">
        <v>4795</v>
      </c>
      <c r="N3479" s="205"/>
      <c r="O3479" s="206">
        <v>4228.72</v>
      </c>
      <c r="U3479" s="309" t="s">
        <v>63155</v>
      </c>
      <c r="V3479" s="310">
        <v>16521.64</v>
      </c>
      <c r="X3479" s="267" t="s">
        <v>62588</v>
      </c>
      <c r="Y3479" s="268">
        <v>976.73</v>
      </c>
      <c r="AA3479" s="229" t="s">
        <v>49770</v>
      </c>
      <c r="AB3479" s="230">
        <v>7875</v>
      </c>
      <c r="AD3479" s="209" t="s">
        <v>17925</v>
      </c>
      <c r="AE3479" s="210">
        <v>30926.92</v>
      </c>
      <c r="AF3479" s="93"/>
      <c r="AG3479" s="201" t="s">
        <v>14452</v>
      </c>
      <c r="AH3479" s="202">
        <v>101148.4</v>
      </c>
      <c r="AJ3479" s="292"/>
      <c r="AK3479" s="293"/>
      <c r="AP3479" s="233" t="s">
        <v>41937</v>
      </c>
      <c r="AQ3479" s="234">
        <v>3229.5</v>
      </c>
      <c r="AS3479" s="211" t="s">
        <v>6826</v>
      </c>
      <c r="AT3479" s="212">
        <v>30974</v>
      </c>
    </row>
    <row r="3480" spans="9:46" x14ac:dyDescent="0.3">
      <c r="I3480" s="227" t="s">
        <v>41397</v>
      </c>
      <c r="J3480" s="227"/>
      <c r="K3480" s="228">
        <v>12553</v>
      </c>
      <c r="M3480" s="205" t="s">
        <v>4902</v>
      </c>
      <c r="N3480" s="205"/>
      <c r="O3480" s="206">
        <v>2848</v>
      </c>
      <c r="U3480" s="309" t="s">
        <v>56125</v>
      </c>
      <c r="V3480" s="310">
        <v>1380.31</v>
      </c>
      <c r="X3480" s="267" t="s">
        <v>42304</v>
      </c>
      <c r="Y3480" s="268">
        <v>462.96</v>
      </c>
      <c r="AA3480" s="229" t="s">
        <v>49771</v>
      </c>
      <c r="AB3480" s="230">
        <v>584.03</v>
      </c>
      <c r="AD3480" s="209" t="s">
        <v>17926</v>
      </c>
      <c r="AE3480" s="210">
        <v>552.75</v>
      </c>
      <c r="AF3480" s="93"/>
      <c r="AG3480" s="201" t="s">
        <v>14453</v>
      </c>
      <c r="AH3480" s="202">
        <v>246.89</v>
      </c>
      <c r="AJ3480" s="292"/>
      <c r="AK3480" s="293"/>
      <c r="AP3480" s="233" t="s">
        <v>41938</v>
      </c>
      <c r="AQ3480" s="234">
        <v>12553</v>
      </c>
      <c r="AS3480" s="211" t="s">
        <v>7000</v>
      </c>
      <c r="AT3480" s="212">
        <v>4051</v>
      </c>
    </row>
    <row r="3481" spans="9:46" x14ac:dyDescent="0.3">
      <c r="I3481" s="227" t="s">
        <v>41398</v>
      </c>
      <c r="J3481" s="227"/>
      <c r="K3481" s="228">
        <v>43644</v>
      </c>
      <c r="M3481" s="205" t="s">
        <v>4798</v>
      </c>
      <c r="N3481" s="205"/>
      <c r="O3481" s="206">
        <v>428.07</v>
      </c>
      <c r="U3481" s="309" t="s">
        <v>56126</v>
      </c>
      <c r="V3481" s="310">
        <v>4091.5</v>
      </c>
      <c r="X3481" s="267" t="s">
        <v>36157</v>
      </c>
      <c r="Y3481" s="268">
        <v>54163.99</v>
      </c>
      <c r="AA3481" s="229" t="s">
        <v>52043</v>
      </c>
      <c r="AB3481" s="230">
        <v>57.53</v>
      </c>
      <c r="AD3481" s="209" t="s">
        <v>17927</v>
      </c>
      <c r="AE3481" s="210">
        <v>87035.51</v>
      </c>
      <c r="AF3481" s="93"/>
      <c r="AG3481" s="201" t="s">
        <v>32958</v>
      </c>
      <c r="AH3481" s="202">
        <v>521982.71999999997</v>
      </c>
      <c r="AJ3481" s="292"/>
      <c r="AK3481" s="293"/>
      <c r="AP3481" s="233" t="s">
        <v>41939</v>
      </c>
      <c r="AQ3481" s="234">
        <v>43644</v>
      </c>
      <c r="AS3481" s="211" t="s">
        <v>7222</v>
      </c>
      <c r="AT3481" s="212">
        <v>1294</v>
      </c>
    </row>
    <row r="3482" spans="9:46" x14ac:dyDescent="0.3">
      <c r="I3482" s="227" t="s">
        <v>41399</v>
      </c>
      <c r="J3482" s="227"/>
      <c r="K3482" s="228">
        <v>40135</v>
      </c>
      <c r="M3482" s="205" t="s">
        <v>4800</v>
      </c>
      <c r="N3482" s="205"/>
      <c r="O3482" s="206">
        <v>12768.09</v>
      </c>
      <c r="U3482" s="309" t="s">
        <v>58251</v>
      </c>
      <c r="V3482" s="310">
        <v>353.65</v>
      </c>
      <c r="X3482" s="267" t="s">
        <v>38998</v>
      </c>
      <c r="Y3482" s="268">
        <v>122839.69</v>
      </c>
      <c r="AA3482" s="229" t="s">
        <v>46785</v>
      </c>
      <c r="AB3482" s="230">
        <v>24586.28</v>
      </c>
      <c r="AD3482" s="209" t="s">
        <v>17928</v>
      </c>
      <c r="AE3482" s="210">
        <v>3000</v>
      </c>
      <c r="AF3482" s="93"/>
      <c r="AG3482" s="201" t="s">
        <v>32959</v>
      </c>
      <c r="AH3482" s="202">
        <v>39931.699999999997</v>
      </c>
      <c r="AJ3482" s="292"/>
      <c r="AK3482" s="293"/>
      <c r="AP3482" s="233" t="s">
        <v>41940</v>
      </c>
      <c r="AQ3482" s="234">
        <v>40135</v>
      </c>
      <c r="AS3482" s="211" t="s">
        <v>7506</v>
      </c>
      <c r="AT3482" s="212">
        <v>14693</v>
      </c>
    </row>
    <row r="3483" spans="9:46" x14ac:dyDescent="0.3">
      <c r="I3483" s="227" t="s">
        <v>41400</v>
      </c>
      <c r="J3483" s="227"/>
      <c r="K3483" s="228">
        <v>14001</v>
      </c>
      <c r="M3483" s="205" t="s">
        <v>4803</v>
      </c>
      <c r="N3483" s="205"/>
      <c r="O3483" s="206">
        <v>528.12</v>
      </c>
      <c r="U3483" s="309" t="s">
        <v>58252</v>
      </c>
      <c r="V3483" s="310">
        <v>5366.96</v>
      </c>
      <c r="X3483" s="267" t="s">
        <v>38999</v>
      </c>
      <c r="Y3483" s="268">
        <v>43148.7</v>
      </c>
      <c r="AA3483" s="229" t="s">
        <v>46786</v>
      </c>
      <c r="AB3483" s="230">
        <v>379270.74</v>
      </c>
      <c r="AD3483" s="209" t="s">
        <v>17929</v>
      </c>
      <c r="AE3483" s="210">
        <v>5585</v>
      </c>
      <c r="AF3483" s="93"/>
      <c r="AG3483" s="201" t="s">
        <v>32960</v>
      </c>
      <c r="AH3483" s="202">
        <v>102830.58</v>
      </c>
      <c r="AJ3483" s="292"/>
      <c r="AK3483" s="293"/>
      <c r="AP3483" s="233" t="s">
        <v>41941</v>
      </c>
      <c r="AQ3483" s="234">
        <v>14001</v>
      </c>
      <c r="AS3483" s="211" t="s">
        <v>7660</v>
      </c>
      <c r="AT3483" s="212">
        <v>1312</v>
      </c>
    </row>
    <row r="3484" spans="9:46" x14ac:dyDescent="0.3">
      <c r="I3484" s="227" t="s">
        <v>41401</v>
      </c>
      <c r="J3484" s="227"/>
      <c r="K3484" s="228">
        <v>10734.36</v>
      </c>
      <c r="M3484" s="205" t="s">
        <v>4909</v>
      </c>
      <c r="N3484" s="205"/>
      <c r="O3484" s="206">
        <v>12061.5</v>
      </c>
      <c r="U3484" s="309" t="s">
        <v>64284</v>
      </c>
      <c r="V3484" s="310">
        <v>4533.26</v>
      </c>
      <c r="X3484" s="267" t="s">
        <v>33310</v>
      </c>
      <c r="Y3484" s="268">
        <v>201860.62</v>
      </c>
      <c r="AA3484" s="229" t="s">
        <v>44632</v>
      </c>
      <c r="AB3484" s="230">
        <v>24067.74</v>
      </c>
      <c r="AD3484" s="209" t="s">
        <v>17930</v>
      </c>
      <c r="AE3484" s="210">
        <v>3028.52</v>
      </c>
      <c r="AF3484" s="93"/>
      <c r="AG3484" s="201" t="s">
        <v>32961</v>
      </c>
      <c r="AH3484" s="202">
        <v>49509.48</v>
      </c>
      <c r="AJ3484" s="292"/>
      <c r="AK3484" s="293"/>
      <c r="AP3484" s="233" t="s">
        <v>41942</v>
      </c>
      <c r="AQ3484" s="234">
        <v>10734.36</v>
      </c>
      <c r="AS3484" s="211" t="s">
        <v>7908</v>
      </c>
      <c r="AT3484" s="212">
        <v>2157</v>
      </c>
    </row>
    <row r="3485" spans="9:46" x14ac:dyDescent="0.3">
      <c r="I3485" s="227" t="s">
        <v>41402</v>
      </c>
      <c r="J3485" s="227"/>
      <c r="K3485" s="228">
        <v>78049</v>
      </c>
      <c r="M3485" s="205" t="s">
        <v>4910</v>
      </c>
      <c r="N3485" s="205"/>
      <c r="O3485" s="206">
        <v>2098.5</v>
      </c>
      <c r="U3485" s="309" t="s">
        <v>56127</v>
      </c>
      <c r="V3485" s="310">
        <v>3408.62</v>
      </c>
      <c r="X3485" s="267" t="s">
        <v>57333</v>
      </c>
      <c r="Y3485" s="268">
        <v>4049.65</v>
      </c>
      <c r="AA3485" s="229" t="s">
        <v>38977</v>
      </c>
      <c r="AB3485" s="230">
        <v>86301.62</v>
      </c>
      <c r="AD3485" s="209" t="s">
        <v>17931</v>
      </c>
      <c r="AE3485" s="210">
        <v>294.39999999999998</v>
      </c>
      <c r="AF3485" s="93"/>
      <c r="AG3485" s="201" t="s">
        <v>32962</v>
      </c>
      <c r="AH3485" s="202">
        <v>18114.37</v>
      </c>
      <c r="AJ3485" s="292"/>
      <c r="AK3485" s="293"/>
      <c r="AP3485" s="233" t="s">
        <v>41943</v>
      </c>
      <c r="AQ3485" s="234">
        <v>78049</v>
      </c>
      <c r="AS3485" s="211" t="s">
        <v>8148</v>
      </c>
      <c r="AT3485" s="212">
        <v>9311</v>
      </c>
    </row>
    <row r="3486" spans="9:46" x14ac:dyDescent="0.3">
      <c r="I3486" s="227" t="s">
        <v>41403</v>
      </c>
      <c r="J3486" s="227"/>
      <c r="K3486" s="228">
        <v>70005</v>
      </c>
      <c r="M3486" s="205" t="s">
        <v>4911</v>
      </c>
      <c r="N3486" s="205"/>
      <c r="O3486" s="206">
        <v>6646.25</v>
      </c>
      <c r="U3486" s="309" t="s">
        <v>56128</v>
      </c>
      <c r="V3486" s="310">
        <v>24398.55</v>
      </c>
      <c r="X3486" s="267" t="s">
        <v>61194</v>
      </c>
      <c r="Y3486" s="268">
        <v>16591.84</v>
      </c>
      <c r="AA3486" s="229" t="s">
        <v>36142</v>
      </c>
      <c r="AB3486" s="230">
        <v>3029.94</v>
      </c>
      <c r="AD3486" s="209" t="s">
        <v>17932</v>
      </c>
      <c r="AE3486" s="210">
        <v>173038.69</v>
      </c>
      <c r="AF3486" s="93"/>
      <c r="AG3486" s="201" t="s">
        <v>32963</v>
      </c>
      <c r="AH3486" s="202">
        <v>5414.15</v>
      </c>
      <c r="AJ3486" s="292"/>
      <c r="AK3486" s="293"/>
      <c r="AP3486" s="233" t="s">
        <v>41944</v>
      </c>
      <c r="AQ3486" s="234">
        <v>70005</v>
      </c>
      <c r="AS3486" s="211" t="s">
        <v>8429</v>
      </c>
      <c r="AT3486" s="212">
        <v>17583</v>
      </c>
    </row>
    <row r="3487" spans="9:46" x14ac:dyDescent="0.3">
      <c r="I3487" s="227" t="s">
        <v>41404</v>
      </c>
      <c r="J3487" s="227"/>
      <c r="K3487" s="228">
        <v>1941835</v>
      </c>
      <c r="M3487" s="205" t="s">
        <v>4804</v>
      </c>
      <c r="N3487" s="205"/>
      <c r="O3487" s="206">
        <v>20265.27</v>
      </c>
      <c r="U3487" s="309" t="s">
        <v>67675</v>
      </c>
      <c r="V3487" s="310">
        <v>1740.36</v>
      </c>
      <c r="X3487" s="267" t="s">
        <v>61085</v>
      </c>
      <c r="Y3487" s="268">
        <v>11653.66</v>
      </c>
      <c r="AA3487" s="229" t="s">
        <v>49772</v>
      </c>
      <c r="AB3487" s="230">
        <v>21691</v>
      </c>
      <c r="AD3487" s="209" t="s">
        <v>17933</v>
      </c>
      <c r="AE3487" s="210">
        <v>97.55</v>
      </c>
      <c r="AF3487" s="93"/>
      <c r="AG3487" s="201" t="s">
        <v>14454</v>
      </c>
      <c r="AH3487" s="202">
        <v>50718.09</v>
      </c>
      <c r="AJ3487" s="292"/>
      <c r="AK3487" s="293"/>
      <c r="AP3487" s="233" t="s">
        <v>41945</v>
      </c>
      <c r="AQ3487" s="234">
        <v>1941835</v>
      </c>
      <c r="AS3487" s="211" t="s">
        <v>8599</v>
      </c>
      <c r="AT3487" s="212">
        <v>30898.31</v>
      </c>
    </row>
    <row r="3488" spans="9:46" x14ac:dyDescent="0.3">
      <c r="I3488" s="227" t="s">
        <v>41405</v>
      </c>
      <c r="J3488" s="227"/>
      <c r="K3488" s="228">
        <v>4308</v>
      </c>
      <c r="M3488" s="205" t="s">
        <v>4913</v>
      </c>
      <c r="N3488" s="205"/>
      <c r="O3488" s="206">
        <v>983.28</v>
      </c>
      <c r="U3488" s="309" t="s">
        <v>56129</v>
      </c>
      <c r="V3488" s="310">
        <v>1999.6</v>
      </c>
      <c r="X3488" s="267" t="s">
        <v>34808</v>
      </c>
      <c r="Y3488" s="268">
        <v>695.5</v>
      </c>
      <c r="AA3488" s="229" t="s">
        <v>52044</v>
      </c>
      <c r="AB3488" s="230">
        <v>2415.54</v>
      </c>
      <c r="AD3488" s="209" t="s">
        <v>17934</v>
      </c>
      <c r="AE3488" s="210">
        <v>6751.94</v>
      </c>
      <c r="AF3488" s="93"/>
      <c r="AG3488" s="201" t="s">
        <v>14455</v>
      </c>
      <c r="AH3488" s="202">
        <v>181506.37</v>
      </c>
      <c r="AJ3488" s="292"/>
      <c r="AK3488" s="293"/>
      <c r="AP3488" s="233" t="s">
        <v>41946</v>
      </c>
      <c r="AQ3488" s="234">
        <v>4308</v>
      </c>
      <c r="AS3488" s="211" t="s">
        <v>8810</v>
      </c>
      <c r="AT3488" s="212">
        <v>2000</v>
      </c>
    </row>
    <row r="3489" spans="9:46" x14ac:dyDescent="0.3">
      <c r="I3489" s="227" t="s">
        <v>41406</v>
      </c>
      <c r="J3489" s="227"/>
      <c r="K3489" s="228">
        <v>529667.5</v>
      </c>
      <c r="M3489" s="205" t="s">
        <v>4914</v>
      </c>
      <c r="N3489" s="205"/>
      <c r="O3489" s="206">
        <v>587.14</v>
      </c>
      <c r="U3489" s="309" t="s">
        <v>56130</v>
      </c>
      <c r="V3489" s="310">
        <v>5755.6</v>
      </c>
      <c r="X3489" s="267" t="s">
        <v>34809</v>
      </c>
      <c r="Y3489" s="268">
        <v>391730.89</v>
      </c>
      <c r="AA3489" s="229" t="s">
        <v>34787</v>
      </c>
      <c r="AB3489" s="230">
        <v>240425.51</v>
      </c>
      <c r="AD3489" s="209" t="s">
        <v>17935</v>
      </c>
      <c r="AE3489" s="210">
        <v>30428.959999999999</v>
      </c>
      <c r="AF3489" s="93"/>
      <c r="AG3489" s="201" t="s">
        <v>14456</v>
      </c>
      <c r="AH3489" s="202">
        <v>12645</v>
      </c>
      <c r="AJ3489" s="292"/>
      <c r="AK3489" s="293"/>
      <c r="AP3489" s="233" t="s">
        <v>41947</v>
      </c>
      <c r="AQ3489" s="234">
        <v>529667.5</v>
      </c>
      <c r="AS3489" s="211" t="s">
        <v>8848</v>
      </c>
      <c r="AT3489" s="212">
        <v>34028</v>
      </c>
    </row>
    <row r="3490" spans="9:46" x14ac:dyDescent="0.3">
      <c r="I3490" s="227" t="s">
        <v>41407</v>
      </c>
      <c r="J3490" s="227"/>
      <c r="K3490" s="228">
        <v>803738</v>
      </c>
      <c r="M3490" s="205" t="s">
        <v>4806</v>
      </c>
      <c r="N3490" s="205"/>
      <c r="O3490" s="206">
        <v>1516</v>
      </c>
      <c r="U3490" s="309" t="s">
        <v>63569</v>
      </c>
      <c r="V3490" s="310">
        <v>42440</v>
      </c>
      <c r="X3490" s="267" t="s">
        <v>62952</v>
      </c>
      <c r="Y3490" s="268">
        <v>1738.75</v>
      </c>
      <c r="AA3490" s="229" t="s">
        <v>52045</v>
      </c>
      <c r="AB3490" s="230">
        <v>86467.5</v>
      </c>
      <c r="AD3490" s="209" t="s">
        <v>17936</v>
      </c>
      <c r="AE3490" s="210">
        <v>197052.48</v>
      </c>
      <c r="AF3490" s="93"/>
      <c r="AG3490" s="201" t="s">
        <v>29879</v>
      </c>
      <c r="AH3490" s="202">
        <v>521982.71999999997</v>
      </c>
      <c r="AJ3490" s="292"/>
      <c r="AK3490" s="293"/>
      <c r="AP3490" s="233" t="s">
        <v>41948</v>
      </c>
      <c r="AQ3490" s="234">
        <v>803738</v>
      </c>
      <c r="AS3490" s="211" t="s">
        <v>9098</v>
      </c>
      <c r="AT3490" s="212">
        <v>12214</v>
      </c>
    </row>
    <row r="3491" spans="9:46" x14ac:dyDescent="0.3">
      <c r="I3491" s="227" t="s">
        <v>41408</v>
      </c>
      <c r="J3491" s="227"/>
      <c r="K3491" s="228">
        <v>67420</v>
      </c>
      <c r="M3491" s="205" t="s">
        <v>4915</v>
      </c>
      <c r="N3491" s="205"/>
      <c r="O3491" s="206">
        <v>4132</v>
      </c>
      <c r="U3491" s="309" t="s">
        <v>52420</v>
      </c>
      <c r="V3491" s="310">
        <v>2594.4</v>
      </c>
      <c r="X3491" s="267" t="s">
        <v>49776</v>
      </c>
      <c r="Y3491" s="268">
        <v>6200</v>
      </c>
      <c r="AA3491" s="229" t="s">
        <v>52046</v>
      </c>
      <c r="AB3491" s="230">
        <v>944.1</v>
      </c>
      <c r="AD3491" s="209" t="s">
        <v>17937</v>
      </c>
      <c r="AE3491" s="210">
        <v>45967.87</v>
      </c>
      <c r="AF3491" s="93"/>
      <c r="AG3491" s="201" t="s">
        <v>14457</v>
      </c>
      <c r="AH3491" s="202">
        <v>801851.99</v>
      </c>
      <c r="AJ3491" s="292"/>
      <c r="AK3491" s="293"/>
      <c r="AP3491" s="233" t="s">
        <v>41949</v>
      </c>
      <c r="AQ3491" s="234">
        <v>67420</v>
      </c>
      <c r="AS3491" s="211" t="s">
        <v>9409</v>
      </c>
      <c r="AT3491" s="212">
        <v>185677.76</v>
      </c>
    </row>
    <row r="3492" spans="9:46" x14ac:dyDescent="0.3">
      <c r="I3492" s="227" t="s">
        <v>41409</v>
      </c>
      <c r="J3492" s="227"/>
      <c r="K3492" s="228">
        <v>25848</v>
      </c>
      <c r="M3492" s="205" t="s">
        <v>4917</v>
      </c>
      <c r="N3492" s="205"/>
      <c r="O3492" s="206">
        <v>1051.76</v>
      </c>
      <c r="U3492" s="309" t="s">
        <v>52421</v>
      </c>
      <c r="V3492" s="310">
        <v>972.89</v>
      </c>
      <c r="X3492" s="267" t="s">
        <v>34810</v>
      </c>
      <c r="Y3492" s="268">
        <v>343342.79</v>
      </c>
      <c r="AA3492" s="229" t="s">
        <v>44633</v>
      </c>
      <c r="AB3492" s="230">
        <v>17300</v>
      </c>
      <c r="AD3492" s="209" t="s">
        <v>17938</v>
      </c>
      <c r="AE3492" s="210">
        <v>99.01</v>
      </c>
      <c r="AF3492" s="93"/>
      <c r="AG3492" s="201" t="s">
        <v>14458</v>
      </c>
      <c r="AH3492" s="202">
        <v>12505.17</v>
      </c>
      <c r="AJ3492" s="292"/>
      <c r="AK3492" s="293"/>
      <c r="AP3492" s="233" t="s">
        <v>41950</v>
      </c>
      <c r="AQ3492" s="234">
        <v>25848</v>
      </c>
      <c r="AS3492" s="211" t="s">
        <v>9562</v>
      </c>
      <c r="AT3492" s="212">
        <v>4500</v>
      </c>
    </row>
    <row r="3493" spans="9:46" x14ac:dyDescent="0.3">
      <c r="I3493" s="227" t="s">
        <v>41410</v>
      </c>
      <c r="J3493" s="227"/>
      <c r="K3493" s="228">
        <v>118445</v>
      </c>
      <c r="M3493" s="205" t="s">
        <v>3657</v>
      </c>
      <c r="N3493" s="205"/>
      <c r="O3493" s="206">
        <v>127422.27</v>
      </c>
      <c r="U3493" s="309" t="s">
        <v>33572</v>
      </c>
      <c r="V3493" s="310">
        <v>112536.16</v>
      </c>
      <c r="X3493" s="267" t="s">
        <v>64119</v>
      </c>
      <c r="Y3493" s="268">
        <v>2955047.51</v>
      </c>
      <c r="AA3493" s="229" t="s">
        <v>44634</v>
      </c>
      <c r="AB3493" s="230">
        <v>1009</v>
      </c>
      <c r="AD3493" s="209" t="s">
        <v>17939</v>
      </c>
      <c r="AE3493" s="210">
        <v>156.02000000000001</v>
      </c>
      <c r="AF3493" s="93"/>
      <c r="AG3493" s="201" t="s">
        <v>14459</v>
      </c>
      <c r="AH3493" s="202">
        <v>102082.2</v>
      </c>
      <c r="AJ3493" s="292"/>
      <c r="AK3493" s="293"/>
      <c r="AP3493" s="233" t="s">
        <v>41951</v>
      </c>
      <c r="AQ3493" s="234">
        <v>118445</v>
      </c>
      <c r="AS3493" s="211" t="s">
        <v>9600</v>
      </c>
      <c r="AT3493" s="212">
        <v>1785</v>
      </c>
    </row>
    <row r="3494" spans="9:46" x14ac:dyDescent="0.3">
      <c r="I3494" s="227" t="s">
        <v>41411</v>
      </c>
      <c r="J3494" s="227"/>
      <c r="K3494" s="228">
        <v>49043</v>
      </c>
      <c r="M3494" s="205" t="s">
        <v>4918</v>
      </c>
      <c r="N3494" s="205"/>
      <c r="O3494" s="206">
        <v>5600.66</v>
      </c>
      <c r="U3494" s="309" t="s">
        <v>56131</v>
      </c>
      <c r="V3494" s="310">
        <v>90488</v>
      </c>
      <c r="X3494" s="267" t="s">
        <v>34811</v>
      </c>
      <c r="Y3494" s="268">
        <v>792925.58</v>
      </c>
      <c r="AA3494" s="229" t="s">
        <v>18037</v>
      </c>
      <c r="AB3494" s="230">
        <v>9025</v>
      </c>
      <c r="AD3494" s="209" t="s">
        <v>17940</v>
      </c>
      <c r="AE3494" s="210">
        <v>856.97</v>
      </c>
      <c r="AF3494" s="93"/>
      <c r="AG3494" s="201" t="s">
        <v>14460</v>
      </c>
      <c r="AH3494" s="202">
        <v>252724.3</v>
      </c>
      <c r="AJ3494" s="292"/>
      <c r="AK3494" s="293"/>
      <c r="AP3494" s="233" t="s">
        <v>41952</v>
      </c>
      <c r="AQ3494" s="234">
        <v>49043</v>
      </c>
      <c r="AS3494" s="211" t="s">
        <v>9687</v>
      </c>
      <c r="AT3494" s="212">
        <v>10032.780000000001</v>
      </c>
    </row>
    <row r="3495" spans="9:46" x14ac:dyDescent="0.3">
      <c r="I3495" s="227" t="s">
        <v>41412</v>
      </c>
      <c r="J3495" s="227"/>
      <c r="K3495" s="228">
        <v>348247</v>
      </c>
      <c r="M3495" s="205" t="s">
        <v>4919</v>
      </c>
      <c r="N3495" s="205"/>
      <c r="O3495" s="206">
        <v>1485</v>
      </c>
      <c r="U3495" s="309" t="s">
        <v>67676</v>
      </c>
      <c r="V3495" s="310">
        <v>54.4</v>
      </c>
      <c r="X3495" s="267" t="s">
        <v>44650</v>
      </c>
      <c r="Y3495" s="268">
        <v>725041.76</v>
      </c>
      <c r="AA3495" s="229" t="s">
        <v>44635</v>
      </c>
      <c r="AB3495" s="230">
        <v>2279175</v>
      </c>
      <c r="AD3495" s="209" t="s">
        <v>17941</v>
      </c>
      <c r="AE3495" s="210">
        <v>73018.16</v>
      </c>
      <c r="AF3495" s="93"/>
      <c r="AG3495" s="201" t="s">
        <v>14461</v>
      </c>
      <c r="AH3495" s="202">
        <v>150657.88</v>
      </c>
      <c r="AJ3495" s="292"/>
      <c r="AK3495" s="293"/>
      <c r="AP3495" s="233" t="s">
        <v>41953</v>
      </c>
      <c r="AQ3495" s="234">
        <v>348247</v>
      </c>
      <c r="AS3495" s="211" t="s">
        <v>11677</v>
      </c>
      <c r="AT3495" s="212">
        <v>104803.42</v>
      </c>
    </row>
    <row r="3496" spans="9:46" x14ac:dyDescent="0.3">
      <c r="I3496" s="227" t="s">
        <v>41413</v>
      </c>
      <c r="J3496" s="227"/>
      <c r="K3496" s="228">
        <v>35258</v>
      </c>
      <c r="M3496" s="205" t="s">
        <v>4809</v>
      </c>
      <c r="N3496" s="205"/>
      <c r="O3496" s="206">
        <v>24425.63</v>
      </c>
      <c r="U3496" s="309" t="s">
        <v>39168</v>
      </c>
      <c r="V3496" s="310">
        <v>122322.44</v>
      </c>
      <c r="X3496" s="267" t="s">
        <v>34812</v>
      </c>
      <c r="Y3496" s="268">
        <v>117575.88</v>
      </c>
      <c r="AA3496" s="229" t="s">
        <v>44636</v>
      </c>
      <c r="AB3496" s="230">
        <v>174287.76</v>
      </c>
      <c r="AD3496" s="209" t="s">
        <v>17942</v>
      </c>
      <c r="AE3496" s="210">
        <v>8621.7000000000007</v>
      </c>
      <c r="AF3496" s="93"/>
      <c r="AG3496" s="201" t="s">
        <v>29885</v>
      </c>
      <c r="AH3496" s="202">
        <v>18114.37</v>
      </c>
      <c r="AJ3496" s="292"/>
      <c r="AK3496" s="293"/>
      <c r="AP3496" s="233" t="s">
        <v>41954</v>
      </c>
      <c r="AQ3496" s="234">
        <v>35258</v>
      </c>
      <c r="AS3496" s="211" t="s">
        <v>12274</v>
      </c>
      <c r="AT3496" s="212">
        <v>1143.8699999999999</v>
      </c>
    </row>
    <row r="3497" spans="9:46" x14ac:dyDescent="0.3">
      <c r="I3497" s="227" t="s">
        <v>41414</v>
      </c>
      <c r="J3497" s="227"/>
      <c r="K3497" s="228">
        <v>656674.24</v>
      </c>
      <c r="M3497" s="205" t="s">
        <v>4810</v>
      </c>
      <c r="N3497" s="205"/>
      <c r="O3497" s="206">
        <v>32663.62</v>
      </c>
      <c r="U3497" s="309" t="s">
        <v>55126</v>
      </c>
      <c r="V3497" s="310">
        <v>176265.4</v>
      </c>
      <c r="X3497" s="267" t="s">
        <v>59003</v>
      </c>
      <c r="Y3497" s="268">
        <v>15410.29</v>
      </c>
      <c r="AA3497" s="229" t="s">
        <v>18050</v>
      </c>
      <c r="AB3497" s="230">
        <v>34062.5</v>
      </c>
      <c r="AD3497" s="209" t="s">
        <v>17943</v>
      </c>
      <c r="AE3497" s="210">
        <v>49287.17</v>
      </c>
      <c r="AF3497" s="93"/>
      <c r="AG3497" s="201" t="s">
        <v>14462</v>
      </c>
      <c r="AH3497" s="202">
        <v>56379.13</v>
      </c>
      <c r="AJ3497" s="292"/>
      <c r="AK3497" s="293"/>
      <c r="AP3497" s="233" t="s">
        <v>41955</v>
      </c>
      <c r="AQ3497" s="234">
        <v>656674.24</v>
      </c>
      <c r="AS3497" s="211" t="s">
        <v>10006</v>
      </c>
      <c r="AT3497" s="212">
        <v>468458.14</v>
      </c>
    </row>
    <row r="3498" spans="9:46" x14ac:dyDescent="0.3">
      <c r="I3498" s="227" t="s">
        <v>41415</v>
      </c>
      <c r="J3498" s="227"/>
      <c r="K3498" s="228">
        <v>130869</v>
      </c>
      <c r="M3498" s="205" t="s">
        <v>4920</v>
      </c>
      <c r="N3498" s="205"/>
      <c r="O3498" s="206">
        <v>5102.6400000000003</v>
      </c>
      <c r="U3498" s="309" t="s">
        <v>39169</v>
      </c>
      <c r="V3498" s="310">
        <v>55337.2</v>
      </c>
      <c r="X3498" s="267" t="s">
        <v>44651</v>
      </c>
      <c r="Y3498" s="268">
        <v>1231764.19</v>
      </c>
      <c r="AA3498" s="229" t="s">
        <v>18051</v>
      </c>
      <c r="AB3498" s="230">
        <v>546625</v>
      </c>
      <c r="AD3498" s="209" t="s">
        <v>17944</v>
      </c>
      <c r="AE3498" s="210">
        <v>407840.55</v>
      </c>
      <c r="AF3498" s="93"/>
      <c r="AG3498" s="201" t="s">
        <v>14463</v>
      </c>
      <c r="AH3498" s="202">
        <v>181506.37</v>
      </c>
      <c r="AJ3498" s="292"/>
      <c r="AK3498" s="293"/>
      <c r="AP3498" s="233" t="s">
        <v>41956</v>
      </c>
      <c r="AQ3498" s="234">
        <v>130869</v>
      </c>
      <c r="AS3498" s="211" t="s">
        <v>6827</v>
      </c>
      <c r="AT3498" s="212">
        <v>759172</v>
      </c>
    </row>
    <row r="3499" spans="9:46" x14ac:dyDescent="0.3">
      <c r="I3499" s="227" t="s">
        <v>41416</v>
      </c>
      <c r="J3499" s="227"/>
      <c r="K3499" s="228">
        <v>316322</v>
      </c>
      <c r="M3499" s="205" t="s">
        <v>3658</v>
      </c>
      <c r="N3499" s="205"/>
      <c r="O3499" s="206">
        <v>8351.39</v>
      </c>
      <c r="U3499" s="309" t="s">
        <v>67677</v>
      </c>
      <c r="V3499" s="310">
        <v>40934.71</v>
      </c>
      <c r="X3499" s="267" t="s">
        <v>46802</v>
      </c>
      <c r="Y3499" s="268">
        <v>894590.86</v>
      </c>
      <c r="AA3499" s="229" t="s">
        <v>18052</v>
      </c>
      <c r="AB3499" s="230">
        <v>34154.58</v>
      </c>
      <c r="AD3499" s="209" t="s">
        <v>17945</v>
      </c>
      <c r="AE3499" s="210">
        <v>27880.83</v>
      </c>
      <c r="AF3499" s="93"/>
      <c r="AG3499" s="201" t="s">
        <v>32964</v>
      </c>
      <c r="AH3499" s="202">
        <v>5520</v>
      </c>
      <c r="AJ3499" s="292"/>
      <c r="AK3499" s="293"/>
      <c r="AP3499" s="233" t="s">
        <v>41957</v>
      </c>
      <c r="AQ3499" s="234">
        <v>316322</v>
      </c>
      <c r="AS3499" s="211" t="s">
        <v>7001</v>
      </c>
      <c r="AT3499" s="212">
        <v>224650</v>
      </c>
    </row>
    <row r="3500" spans="9:46" x14ac:dyDescent="0.3">
      <c r="I3500" s="227" t="s">
        <v>41417</v>
      </c>
      <c r="J3500" s="227"/>
      <c r="K3500" s="228">
        <v>23694</v>
      </c>
      <c r="M3500" s="205" t="s">
        <v>4812</v>
      </c>
      <c r="N3500" s="205"/>
      <c r="O3500" s="206">
        <v>174307.55</v>
      </c>
      <c r="U3500" s="309" t="s">
        <v>56132</v>
      </c>
      <c r="V3500" s="310">
        <v>125673.02</v>
      </c>
      <c r="X3500" s="267" t="s">
        <v>63089</v>
      </c>
      <c r="Y3500" s="268">
        <v>10571746.15</v>
      </c>
      <c r="AA3500" s="229" t="s">
        <v>18055</v>
      </c>
      <c r="AB3500" s="230">
        <v>3072.88</v>
      </c>
      <c r="AD3500" s="209" t="s">
        <v>17946</v>
      </c>
      <c r="AE3500" s="210">
        <v>172</v>
      </c>
      <c r="AF3500" s="93"/>
      <c r="AG3500" s="201" t="s">
        <v>32965</v>
      </c>
      <c r="AH3500" s="202">
        <v>821.27</v>
      </c>
      <c r="AJ3500" s="292"/>
      <c r="AK3500" s="293"/>
      <c r="AP3500" s="233" t="s">
        <v>41958</v>
      </c>
      <c r="AQ3500" s="234">
        <v>23694</v>
      </c>
      <c r="AS3500" s="211" t="s">
        <v>7223</v>
      </c>
      <c r="AT3500" s="212">
        <v>79831</v>
      </c>
    </row>
    <row r="3501" spans="9:46" x14ac:dyDescent="0.3">
      <c r="I3501" s="227" t="s">
        <v>41418</v>
      </c>
      <c r="J3501" s="227"/>
      <c r="K3501" s="228">
        <v>51201</v>
      </c>
      <c r="M3501" s="205" t="s">
        <v>4922</v>
      </c>
      <c r="N3501" s="205"/>
      <c r="O3501" s="206">
        <v>19244.3</v>
      </c>
      <c r="U3501" s="309" t="s">
        <v>46930</v>
      </c>
      <c r="V3501" s="310">
        <v>32067.37</v>
      </c>
      <c r="X3501" s="267" t="s">
        <v>63090</v>
      </c>
      <c r="Y3501" s="268">
        <v>146178</v>
      </c>
      <c r="AA3501" s="229" t="s">
        <v>34789</v>
      </c>
      <c r="AB3501" s="230">
        <v>599241.76</v>
      </c>
      <c r="AD3501" s="209" t="s">
        <v>17947</v>
      </c>
      <c r="AE3501" s="210">
        <v>1712</v>
      </c>
      <c r="AF3501" s="93"/>
      <c r="AG3501" s="201" t="s">
        <v>32966</v>
      </c>
      <c r="AH3501" s="202">
        <v>5423.73</v>
      </c>
      <c r="AJ3501" s="292"/>
      <c r="AK3501" s="293"/>
      <c r="AP3501" s="233" t="s">
        <v>41959</v>
      </c>
      <c r="AQ3501" s="234">
        <v>51201</v>
      </c>
      <c r="AS3501" s="211" t="s">
        <v>7507</v>
      </c>
      <c r="AT3501" s="212">
        <v>1111295</v>
      </c>
    </row>
    <row r="3502" spans="9:46" x14ac:dyDescent="0.3">
      <c r="I3502" s="227" t="s">
        <v>41419</v>
      </c>
      <c r="J3502" s="227"/>
      <c r="K3502" s="228">
        <v>1861212</v>
      </c>
      <c r="M3502" s="205" t="s">
        <v>4924</v>
      </c>
      <c r="N3502" s="205"/>
      <c r="O3502" s="206">
        <v>2266.56</v>
      </c>
      <c r="U3502" s="309" t="s">
        <v>56133</v>
      </c>
      <c r="V3502" s="310">
        <v>441952</v>
      </c>
      <c r="X3502" s="267" t="s">
        <v>39000</v>
      </c>
      <c r="Y3502" s="268">
        <v>1680249.43</v>
      </c>
      <c r="AA3502" s="229" t="s">
        <v>18062</v>
      </c>
      <c r="AB3502" s="230">
        <v>93099.3</v>
      </c>
      <c r="AD3502" s="209" t="s">
        <v>17948</v>
      </c>
      <c r="AE3502" s="210">
        <v>287</v>
      </c>
      <c r="AF3502" s="93"/>
      <c r="AG3502" s="201" t="s">
        <v>32967</v>
      </c>
      <c r="AH3502" s="202">
        <v>5520</v>
      </c>
      <c r="AJ3502" s="292"/>
      <c r="AK3502" s="293"/>
      <c r="AP3502" s="233" t="s">
        <v>41960</v>
      </c>
      <c r="AQ3502" s="234">
        <v>1861212</v>
      </c>
      <c r="AS3502" s="211" t="s">
        <v>7661</v>
      </c>
      <c r="AT3502" s="212">
        <v>670211</v>
      </c>
    </row>
    <row r="3503" spans="9:46" x14ac:dyDescent="0.3">
      <c r="I3503" s="227" t="s">
        <v>41420</v>
      </c>
      <c r="J3503" s="227"/>
      <c r="K3503" s="228">
        <v>18300.5</v>
      </c>
      <c r="M3503" s="205" t="s">
        <v>3659</v>
      </c>
      <c r="N3503" s="205"/>
      <c r="O3503" s="206">
        <v>17987.990000000002</v>
      </c>
      <c r="U3503" s="309" t="s">
        <v>67678</v>
      </c>
      <c r="V3503" s="310">
        <v>986.52</v>
      </c>
      <c r="X3503" s="267" t="s">
        <v>39001</v>
      </c>
      <c r="Y3503" s="268">
        <v>9646885.8000000007</v>
      </c>
      <c r="AA3503" s="229" t="s">
        <v>18065</v>
      </c>
      <c r="AB3503" s="230">
        <v>10339.75</v>
      </c>
      <c r="AD3503" s="209" t="s">
        <v>17949</v>
      </c>
      <c r="AE3503" s="210">
        <v>700</v>
      </c>
      <c r="AF3503" s="93"/>
      <c r="AG3503" s="201" t="s">
        <v>32968</v>
      </c>
      <c r="AH3503" s="202">
        <v>821.27</v>
      </c>
      <c r="AJ3503" s="292"/>
      <c r="AK3503" s="293"/>
      <c r="AP3503" s="233" t="s">
        <v>41961</v>
      </c>
      <c r="AQ3503" s="234">
        <v>18300.5</v>
      </c>
      <c r="AS3503" s="211" t="s">
        <v>7909</v>
      </c>
      <c r="AT3503" s="212">
        <v>370040</v>
      </c>
    </row>
    <row r="3504" spans="9:46" x14ac:dyDescent="0.3">
      <c r="I3504" s="227" t="s">
        <v>41421</v>
      </c>
      <c r="J3504" s="227"/>
      <c r="K3504" s="228">
        <v>182952</v>
      </c>
      <c r="M3504" s="205" t="s">
        <v>4926</v>
      </c>
      <c r="N3504" s="205"/>
      <c r="O3504" s="206">
        <v>3523</v>
      </c>
      <c r="U3504" s="309" t="s">
        <v>56134</v>
      </c>
      <c r="V3504" s="310">
        <v>13962</v>
      </c>
      <c r="X3504" s="267" t="s">
        <v>62452</v>
      </c>
      <c r="Y3504" s="268">
        <v>156427</v>
      </c>
      <c r="AA3504" s="229" t="s">
        <v>18067</v>
      </c>
      <c r="AB3504" s="230">
        <v>51558.19</v>
      </c>
      <c r="AD3504" s="209" t="s">
        <v>17950</v>
      </c>
      <c r="AE3504" s="210">
        <v>523</v>
      </c>
      <c r="AF3504" s="93"/>
      <c r="AG3504" s="201" t="s">
        <v>29927</v>
      </c>
      <c r="AH3504" s="202">
        <v>5423.73</v>
      </c>
      <c r="AJ3504" s="292"/>
      <c r="AK3504" s="293"/>
      <c r="AP3504" s="233" t="s">
        <v>41962</v>
      </c>
      <c r="AQ3504" s="234">
        <v>182952</v>
      </c>
      <c r="AS3504" s="211" t="s">
        <v>7980</v>
      </c>
      <c r="AT3504" s="212">
        <v>9513</v>
      </c>
    </row>
    <row r="3505" spans="9:46" x14ac:dyDescent="0.3">
      <c r="I3505" s="227" t="s">
        <v>41422</v>
      </c>
      <c r="J3505" s="227"/>
      <c r="K3505" s="228">
        <v>1084897.8</v>
      </c>
      <c r="M3505" s="205" t="s">
        <v>4928</v>
      </c>
      <c r="N3505" s="205"/>
      <c r="O3505" s="206">
        <v>968.55</v>
      </c>
      <c r="U3505" s="309" t="s">
        <v>39170</v>
      </c>
      <c r="V3505" s="310">
        <v>2369290</v>
      </c>
      <c r="X3505" s="267" t="s">
        <v>61195</v>
      </c>
      <c r="Y3505" s="268">
        <v>321237</v>
      </c>
      <c r="AA3505" s="229" t="s">
        <v>18068</v>
      </c>
      <c r="AB3505" s="230">
        <v>362088.02</v>
      </c>
      <c r="AD3505" s="209" t="s">
        <v>17951</v>
      </c>
      <c r="AE3505" s="210">
        <v>156</v>
      </c>
      <c r="AF3505" s="93"/>
      <c r="AG3505" s="201" t="s">
        <v>32969</v>
      </c>
      <c r="AH3505" s="202">
        <v>13365</v>
      </c>
      <c r="AJ3505" s="292"/>
      <c r="AK3505" s="293"/>
      <c r="AP3505" s="233" t="s">
        <v>41963</v>
      </c>
      <c r="AQ3505" s="234">
        <v>1084897.8</v>
      </c>
      <c r="AS3505" s="211" t="s">
        <v>8149</v>
      </c>
      <c r="AT3505" s="212">
        <v>210188</v>
      </c>
    </row>
    <row r="3506" spans="9:46" x14ac:dyDescent="0.3">
      <c r="I3506" s="227" t="s">
        <v>41423</v>
      </c>
      <c r="J3506" s="227"/>
      <c r="K3506" s="228">
        <v>373814.63</v>
      </c>
      <c r="M3506" s="205" t="s">
        <v>4929</v>
      </c>
      <c r="N3506" s="205"/>
      <c r="O3506" s="206">
        <v>1211.0899999999999</v>
      </c>
      <c r="U3506" s="309" t="s">
        <v>42472</v>
      </c>
      <c r="V3506" s="310">
        <v>334235.53000000003</v>
      </c>
      <c r="X3506" s="267" t="s">
        <v>42305</v>
      </c>
      <c r="Y3506" s="268">
        <v>36628.22</v>
      </c>
      <c r="AA3506" s="229" t="s">
        <v>18073</v>
      </c>
      <c r="AB3506" s="230">
        <v>116655.52</v>
      </c>
      <c r="AD3506" s="209" t="s">
        <v>17952</v>
      </c>
      <c r="AE3506" s="210">
        <v>1870.76</v>
      </c>
      <c r="AF3506" s="93"/>
      <c r="AG3506" s="201" t="s">
        <v>32970</v>
      </c>
      <c r="AH3506" s="202">
        <v>20858</v>
      </c>
      <c r="AJ3506" s="292"/>
      <c r="AK3506" s="293"/>
      <c r="AP3506" s="233" t="s">
        <v>41964</v>
      </c>
      <c r="AQ3506" s="234">
        <v>373814.63</v>
      </c>
      <c r="AS3506" s="211" t="s">
        <v>8232</v>
      </c>
      <c r="AT3506" s="212">
        <v>30664</v>
      </c>
    </row>
    <row r="3507" spans="9:46" x14ac:dyDescent="0.3">
      <c r="I3507" s="227" t="s">
        <v>41424</v>
      </c>
      <c r="J3507" s="227"/>
      <c r="K3507" s="228">
        <v>98303</v>
      </c>
      <c r="M3507" s="205" t="s">
        <v>4930</v>
      </c>
      <c r="N3507" s="205"/>
      <c r="O3507" s="206">
        <v>1647.03</v>
      </c>
      <c r="U3507" s="309" t="s">
        <v>35044</v>
      </c>
      <c r="V3507" s="310">
        <v>4084.21</v>
      </c>
      <c r="X3507" s="267" t="s">
        <v>42306</v>
      </c>
      <c r="Y3507" s="268">
        <v>3595.5</v>
      </c>
      <c r="AA3507" s="229" t="s">
        <v>42284</v>
      </c>
      <c r="AB3507" s="230">
        <v>-14066.59</v>
      </c>
      <c r="AD3507" s="209" t="s">
        <v>17953</v>
      </c>
      <c r="AE3507" s="210">
        <v>1531.96</v>
      </c>
      <c r="AF3507" s="93"/>
      <c r="AG3507" s="201" t="s">
        <v>32971</v>
      </c>
      <c r="AH3507" s="202">
        <v>192</v>
      </c>
      <c r="AJ3507" s="292"/>
      <c r="AK3507" s="293"/>
      <c r="AP3507" s="233" t="s">
        <v>41965</v>
      </c>
      <c r="AQ3507" s="234">
        <v>98303</v>
      </c>
      <c r="AS3507" s="211" t="s">
        <v>8430</v>
      </c>
      <c r="AT3507" s="212">
        <v>783240</v>
      </c>
    </row>
    <row r="3508" spans="9:46" x14ac:dyDescent="0.3">
      <c r="I3508" s="227" t="s">
        <v>41425</v>
      </c>
      <c r="J3508" s="227"/>
      <c r="K3508" s="228">
        <v>465420</v>
      </c>
      <c r="M3508" s="205" t="s">
        <v>4931</v>
      </c>
      <c r="N3508" s="205"/>
      <c r="O3508" s="206">
        <v>18616</v>
      </c>
      <c r="U3508" s="309" t="s">
        <v>59067</v>
      </c>
      <c r="V3508" s="310">
        <v>3584.95</v>
      </c>
      <c r="X3508" s="267" t="s">
        <v>42307</v>
      </c>
      <c r="Y3508" s="268">
        <v>4410</v>
      </c>
      <c r="AA3508" s="229" t="s">
        <v>18075</v>
      </c>
      <c r="AB3508" s="230">
        <v>44508.88</v>
      </c>
      <c r="AD3508" s="209" t="s">
        <v>17954</v>
      </c>
      <c r="AE3508" s="210">
        <v>4958.28</v>
      </c>
      <c r="AF3508" s="93"/>
      <c r="AG3508" s="201" t="s">
        <v>29958</v>
      </c>
      <c r="AH3508" s="202">
        <v>13365</v>
      </c>
      <c r="AJ3508" s="292"/>
      <c r="AK3508" s="293"/>
      <c r="AP3508" s="233" t="s">
        <v>41966</v>
      </c>
      <c r="AQ3508" s="234">
        <v>465420</v>
      </c>
      <c r="AS3508" s="211" t="s">
        <v>8811</v>
      </c>
      <c r="AT3508" s="212">
        <v>68757.679999999993</v>
      </c>
    </row>
    <row r="3509" spans="9:46" x14ac:dyDescent="0.3">
      <c r="I3509" s="227" t="s">
        <v>41426</v>
      </c>
      <c r="J3509" s="227"/>
      <c r="K3509" s="228">
        <v>1488046.62</v>
      </c>
      <c r="M3509" s="205" t="s">
        <v>4933</v>
      </c>
      <c r="N3509" s="205"/>
      <c r="O3509" s="206">
        <v>4724</v>
      </c>
      <c r="U3509" s="309" t="s">
        <v>56135</v>
      </c>
      <c r="V3509" s="310">
        <v>16940.66</v>
      </c>
      <c r="X3509" s="267" t="s">
        <v>64120</v>
      </c>
      <c r="Y3509" s="268">
        <v>4730.28</v>
      </c>
      <c r="AA3509" s="229" t="s">
        <v>18076</v>
      </c>
      <c r="AB3509" s="230">
        <v>427.9</v>
      </c>
      <c r="AD3509" s="209" t="s">
        <v>17955</v>
      </c>
      <c r="AE3509" s="210">
        <v>2000</v>
      </c>
      <c r="AF3509" s="93"/>
      <c r="AG3509" s="201" t="s">
        <v>29959</v>
      </c>
      <c r="AH3509" s="202">
        <v>20858</v>
      </c>
      <c r="AJ3509" s="292"/>
      <c r="AK3509" s="293"/>
      <c r="AP3509" s="233" t="s">
        <v>41967</v>
      </c>
      <c r="AQ3509" s="234">
        <v>1488046.62</v>
      </c>
      <c r="AS3509" s="211" t="s">
        <v>9099</v>
      </c>
      <c r="AT3509" s="212">
        <v>403274</v>
      </c>
    </row>
    <row r="3510" spans="9:46" x14ac:dyDescent="0.3">
      <c r="I3510" s="227" t="s">
        <v>41427</v>
      </c>
      <c r="J3510" s="227"/>
      <c r="K3510" s="228">
        <v>8934.82</v>
      </c>
      <c r="M3510" s="205" t="s">
        <v>4935</v>
      </c>
      <c r="N3510" s="205"/>
      <c r="O3510" s="206">
        <v>3125</v>
      </c>
      <c r="U3510" s="309" t="s">
        <v>58529</v>
      </c>
      <c r="V3510" s="310">
        <v>23316.77</v>
      </c>
      <c r="X3510" s="267" t="s">
        <v>52066</v>
      </c>
      <c r="Y3510" s="268">
        <v>30797.48</v>
      </c>
      <c r="AA3510" s="229" t="s">
        <v>18077</v>
      </c>
      <c r="AB3510" s="230">
        <v>16048.99</v>
      </c>
      <c r="AD3510" s="209" t="s">
        <v>17956</v>
      </c>
      <c r="AE3510" s="210">
        <v>2434</v>
      </c>
      <c r="AF3510" s="93"/>
      <c r="AG3510" s="201" t="s">
        <v>29961</v>
      </c>
      <c r="AH3510" s="202">
        <v>192</v>
      </c>
      <c r="AJ3510" s="292"/>
      <c r="AK3510" s="293"/>
      <c r="AP3510" s="233" t="s">
        <v>41968</v>
      </c>
      <c r="AQ3510" s="234">
        <v>8934.82</v>
      </c>
      <c r="AS3510" s="211" t="s">
        <v>9410</v>
      </c>
      <c r="AT3510" s="212">
        <v>1188645.42</v>
      </c>
    </row>
    <row r="3511" spans="9:46" x14ac:dyDescent="0.3">
      <c r="I3511" s="227" t="s">
        <v>41428</v>
      </c>
      <c r="J3511" s="227"/>
      <c r="K3511" s="228">
        <v>19377</v>
      </c>
      <c r="M3511" s="205" t="s">
        <v>4937</v>
      </c>
      <c r="N3511" s="205"/>
      <c r="O3511" s="206">
        <v>8409</v>
      </c>
      <c r="U3511" s="309" t="s">
        <v>57444</v>
      </c>
      <c r="V3511" s="310">
        <v>12675.44</v>
      </c>
      <c r="X3511" s="267" t="s">
        <v>54993</v>
      </c>
      <c r="Y3511" s="268">
        <v>57971.6</v>
      </c>
      <c r="AA3511" s="229" t="s">
        <v>42285</v>
      </c>
      <c r="AB3511" s="230">
        <v>-1440.02</v>
      </c>
      <c r="AD3511" s="209" t="s">
        <v>17957</v>
      </c>
      <c r="AE3511" s="210">
        <v>2294.2600000000002</v>
      </c>
      <c r="AF3511" s="93"/>
      <c r="AG3511" s="201" t="s">
        <v>14464</v>
      </c>
      <c r="AH3511" s="202">
        <v>34699.050000000003</v>
      </c>
      <c r="AJ3511" s="292"/>
      <c r="AK3511" s="293"/>
      <c r="AP3511" s="233" t="s">
        <v>41969</v>
      </c>
      <c r="AQ3511" s="234">
        <v>19377</v>
      </c>
      <c r="AS3511" s="211" t="s">
        <v>9563</v>
      </c>
      <c r="AT3511" s="212">
        <v>13829.05</v>
      </c>
    </row>
    <row r="3512" spans="9:46" x14ac:dyDescent="0.3">
      <c r="I3512" s="227" t="s">
        <v>41429</v>
      </c>
      <c r="J3512" s="227"/>
      <c r="K3512" s="228">
        <v>890616</v>
      </c>
      <c r="M3512" s="205" t="s">
        <v>4940</v>
      </c>
      <c r="N3512" s="205"/>
      <c r="O3512" s="206">
        <v>294.94</v>
      </c>
      <c r="U3512" s="309" t="s">
        <v>33573</v>
      </c>
      <c r="V3512" s="310">
        <v>287784.28000000003</v>
      </c>
      <c r="X3512" s="267" t="s">
        <v>54994</v>
      </c>
      <c r="Y3512" s="268">
        <v>11942.38</v>
      </c>
      <c r="AA3512" s="229" t="s">
        <v>36144</v>
      </c>
      <c r="AB3512" s="230">
        <v>742.27</v>
      </c>
      <c r="AD3512" s="209" t="s">
        <v>17958</v>
      </c>
      <c r="AE3512" s="210">
        <v>2355.5100000000002</v>
      </c>
      <c r="AF3512" s="93"/>
      <c r="AG3512" s="201" t="s">
        <v>14465</v>
      </c>
      <c r="AH3512" s="202">
        <v>2654.39</v>
      </c>
      <c r="AJ3512" s="292"/>
      <c r="AK3512" s="293"/>
      <c r="AP3512" s="233" t="s">
        <v>41970</v>
      </c>
      <c r="AQ3512" s="234">
        <v>890616</v>
      </c>
      <c r="AS3512" s="211" t="s">
        <v>10984</v>
      </c>
      <c r="AT3512" s="212">
        <v>33378.550000000003</v>
      </c>
    </row>
    <row r="3513" spans="9:46" x14ac:dyDescent="0.3">
      <c r="I3513" s="227" t="s">
        <v>41430</v>
      </c>
      <c r="J3513" s="227"/>
      <c r="K3513" s="228">
        <v>29065.5</v>
      </c>
      <c r="M3513" s="205" t="s">
        <v>4941</v>
      </c>
      <c r="N3513" s="205"/>
      <c r="O3513" s="206">
        <v>2564</v>
      </c>
      <c r="U3513" s="309" t="s">
        <v>33574</v>
      </c>
      <c r="V3513" s="310">
        <v>336906.88</v>
      </c>
      <c r="X3513" s="267" t="s">
        <v>54995</v>
      </c>
      <c r="Y3513" s="268">
        <v>33802.800000000003</v>
      </c>
      <c r="AA3513" s="229" t="s">
        <v>33300</v>
      </c>
      <c r="AB3513" s="230">
        <v>25341.94</v>
      </c>
      <c r="AD3513" s="209" t="s">
        <v>17959</v>
      </c>
      <c r="AE3513" s="210">
        <v>3305.03</v>
      </c>
      <c r="AF3513" s="93"/>
      <c r="AG3513" s="201" t="s">
        <v>14466</v>
      </c>
      <c r="AH3513" s="202">
        <v>3250.33</v>
      </c>
      <c r="AJ3513" s="292"/>
      <c r="AK3513" s="293"/>
      <c r="AP3513" s="233" t="s">
        <v>41971</v>
      </c>
      <c r="AQ3513" s="234">
        <v>29065.5</v>
      </c>
      <c r="AS3513" s="211" t="s">
        <v>9731</v>
      </c>
      <c r="AT3513" s="212">
        <v>268856.49</v>
      </c>
    </row>
    <row r="3514" spans="9:46" x14ac:dyDescent="0.3">
      <c r="I3514" s="227" t="s">
        <v>41431</v>
      </c>
      <c r="J3514" s="227"/>
      <c r="K3514" s="228">
        <v>32205.65</v>
      </c>
      <c r="M3514" s="205" t="s">
        <v>4945</v>
      </c>
      <c r="N3514" s="205"/>
      <c r="O3514" s="206">
        <v>4445</v>
      </c>
      <c r="U3514" s="309" t="s">
        <v>36285</v>
      </c>
      <c r="V3514" s="310">
        <v>133330.87</v>
      </c>
      <c r="X3514" s="267" t="s">
        <v>54996</v>
      </c>
      <c r="Y3514" s="268">
        <v>42661.77</v>
      </c>
      <c r="AA3514" s="229" t="s">
        <v>34790</v>
      </c>
      <c r="AB3514" s="230">
        <v>321.75</v>
      </c>
      <c r="AD3514" s="209" t="s">
        <v>17960</v>
      </c>
      <c r="AE3514" s="210">
        <v>16811.8</v>
      </c>
      <c r="AF3514" s="93"/>
      <c r="AG3514" s="201" t="s">
        <v>14467</v>
      </c>
      <c r="AH3514" s="202">
        <v>3320.64</v>
      </c>
      <c r="AJ3514" s="292"/>
      <c r="AK3514" s="293"/>
      <c r="AP3514" s="233" t="s">
        <v>41972</v>
      </c>
      <c r="AQ3514" s="234">
        <v>32205.65</v>
      </c>
      <c r="AS3514" s="211" t="s">
        <v>11678</v>
      </c>
      <c r="AT3514" s="212">
        <v>2313030.2799999998</v>
      </c>
    </row>
    <row r="3515" spans="9:46" x14ac:dyDescent="0.3">
      <c r="I3515" s="227" t="s">
        <v>41432</v>
      </c>
      <c r="J3515" s="227"/>
      <c r="K3515" s="228">
        <v>1409589</v>
      </c>
      <c r="M3515" s="205" t="s">
        <v>4948</v>
      </c>
      <c r="N3515" s="205"/>
      <c r="O3515" s="206">
        <v>2443</v>
      </c>
      <c r="U3515" s="309" t="s">
        <v>66633</v>
      </c>
      <c r="V3515" s="310">
        <v>721670.23</v>
      </c>
      <c r="X3515" s="267" t="s">
        <v>64121</v>
      </c>
      <c r="Y3515" s="268">
        <v>108500</v>
      </c>
      <c r="AA3515" s="229" t="s">
        <v>18078</v>
      </c>
      <c r="AB3515" s="230">
        <v>17500</v>
      </c>
      <c r="AD3515" s="209" t="s">
        <v>17961</v>
      </c>
      <c r="AE3515" s="210">
        <v>625.77</v>
      </c>
      <c r="AF3515" s="93"/>
      <c r="AG3515" s="201" t="s">
        <v>32972</v>
      </c>
      <c r="AH3515" s="202">
        <v>26949.26</v>
      </c>
      <c r="AJ3515" s="292"/>
      <c r="AK3515" s="293"/>
      <c r="AP3515" s="233" t="s">
        <v>41973</v>
      </c>
      <c r="AQ3515" s="234">
        <v>1409589</v>
      </c>
      <c r="AS3515" s="211" t="s">
        <v>12275</v>
      </c>
      <c r="AT3515" s="212">
        <v>30786</v>
      </c>
    </row>
    <row r="3516" spans="9:46" x14ac:dyDescent="0.3">
      <c r="I3516" s="227" t="s">
        <v>41433</v>
      </c>
      <c r="J3516" s="227"/>
      <c r="K3516" s="228">
        <v>41952</v>
      </c>
      <c r="M3516" s="205" t="s">
        <v>4949</v>
      </c>
      <c r="N3516" s="205"/>
      <c r="O3516" s="206">
        <v>5738</v>
      </c>
      <c r="U3516" s="309" t="s">
        <v>67679</v>
      </c>
      <c r="V3516" s="310">
        <v>7500</v>
      </c>
      <c r="X3516" s="267" t="s">
        <v>52067</v>
      </c>
      <c r="Y3516" s="268">
        <v>542949.93000000005</v>
      </c>
      <c r="AA3516" s="229" t="s">
        <v>18079</v>
      </c>
      <c r="AB3516" s="230">
        <v>1363.4</v>
      </c>
      <c r="AD3516" s="209" t="s">
        <v>17962</v>
      </c>
      <c r="AE3516" s="210">
        <v>9666</v>
      </c>
      <c r="AF3516" s="93"/>
      <c r="AG3516" s="201" t="s">
        <v>32973</v>
      </c>
      <c r="AH3516" s="202">
        <v>44633.57</v>
      </c>
      <c r="AJ3516" s="292"/>
      <c r="AK3516" s="293"/>
      <c r="AP3516" s="233" t="s">
        <v>41974</v>
      </c>
      <c r="AQ3516" s="234">
        <v>41952</v>
      </c>
      <c r="AS3516" s="211" t="s">
        <v>10007</v>
      </c>
      <c r="AT3516" s="212">
        <v>8569361.4700000007</v>
      </c>
    </row>
    <row r="3517" spans="9:46" x14ac:dyDescent="0.3">
      <c r="I3517" s="227" t="s">
        <v>41434</v>
      </c>
      <c r="J3517" s="227"/>
      <c r="K3517" s="228">
        <v>513534</v>
      </c>
      <c r="M3517" s="205" t="s">
        <v>4950</v>
      </c>
      <c r="N3517" s="205"/>
      <c r="O3517" s="206">
        <v>6277.34</v>
      </c>
      <c r="U3517" s="309" t="s">
        <v>67680</v>
      </c>
      <c r="V3517" s="310">
        <v>575.04999999999995</v>
      </c>
      <c r="X3517" s="267" t="s">
        <v>54997</v>
      </c>
      <c r="Y3517" s="268">
        <v>56.33</v>
      </c>
      <c r="AA3517" s="229" t="s">
        <v>34791</v>
      </c>
      <c r="AB3517" s="230">
        <v>69.760000000000005</v>
      </c>
      <c r="AD3517" s="209" t="s">
        <v>17963</v>
      </c>
      <c r="AE3517" s="210">
        <v>1141</v>
      </c>
      <c r="AF3517" s="93"/>
      <c r="AG3517" s="201" t="s">
        <v>32974</v>
      </c>
      <c r="AH3517" s="202">
        <v>283415.02</v>
      </c>
      <c r="AJ3517" s="292"/>
      <c r="AK3517" s="293"/>
      <c r="AP3517" s="233" t="s">
        <v>41975</v>
      </c>
      <c r="AQ3517" s="234">
        <v>513534</v>
      </c>
      <c r="AS3517" s="211" t="s">
        <v>6828</v>
      </c>
      <c r="AT3517" s="212">
        <v>55368.959999999999</v>
      </c>
    </row>
    <row r="3518" spans="9:46" x14ac:dyDescent="0.3">
      <c r="I3518" s="227" t="s">
        <v>41435</v>
      </c>
      <c r="J3518" s="227"/>
      <c r="K3518" s="228">
        <v>68896</v>
      </c>
      <c r="M3518" s="205" t="s">
        <v>4817</v>
      </c>
      <c r="N3518" s="205"/>
      <c r="O3518" s="206">
        <v>11497.96</v>
      </c>
      <c r="U3518" s="309" t="s">
        <v>42473</v>
      </c>
      <c r="V3518" s="310">
        <v>5714.41</v>
      </c>
      <c r="X3518" s="267" t="s">
        <v>52068</v>
      </c>
      <c r="Y3518" s="268">
        <v>62091.53</v>
      </c>
      <c r="AA3518" s="229" t="s">
        <v>38978</v>
      </c>
      <c r="AB3518" s="230">
        <v>958.25</v>
      </c>
      <c r="AD3518" s="209" t="s">
        <v>17964</v>
      </c>
      <c r="AE3518" s="210">
        <v>35625.040000000001</v>
      </c>
      <c r="AF3518" s="93"/>
      <c r="AG3518" s="201" t="s">
        <v>14468</v>
      </c>
      <c r="AH3518" s="202">
        <v>24301.42</v>
      </c>
      <c r="AJ3518" s="292"/>
      <c r="AK3518" s="293"/>
      <c r="AP3518" s="233" t="s">
        <v>41976</v>
      </c>
      <c r="AQ3518" s="234">
        <v>68896</v>
      </c>
      <c r="AS3518" s="211" t="s">
        <v>7002</v>
      </c>
      <c r="AT3518" s="212">
        <v>9325.6</v>
      </c>
    </row>
    <row r="3519" spans="9:46" x14ac:dyDescent="0.3">
      <c r="I3519" s="227" t="s">
        <v>41436</v>
      </c>
      <c r="J3519" s="227"/>
      <c r="K3519" s="228">
        <v>31233</v>
      </c>
      <c r="M3519" s="205" t="s">
        <v>4953</v>
      </c>
      <c r="N3519" s="205"/>
      <c r="O3519" s="206">
        <v>5211</v>
      </c>
      <c r="U3519" s="309" t="s">
        <v>61987</v>
      </c>
      <c r="V3519" s="310">
        <v>169572.62</v>
      </c>
      <c r="X3519" s="267" t="s">
        <v>52069</v>
      </c>
      <c r="Y3519" s="268">
        <v>191036.34</v>
      </c>
      <c r="AA3519" s="229" t="s">
        <v>42286</v>
      </c>
      <c r="AB3519" s="230">
        <v>12756.51</v>
      </c>
      <c r="AD3519" s="209" t="s">
        <v>17965</v>
      </c>
      <c r="AE3519" s="210">
        <v>21641.69</v>
      </c>
      <c r="AF3519" s="93"/>
      <c r="AG3519" s="201" t="s">
        <v>14469</v>
      </c>
      <c r="AH3519" s="202">
        <v>50025</v>
      </c>
      <c r="AJ3519" s="292"/>
      <c r="AK3519" s="293"/>
      <c r="AP3519" s="233" t="s">
        <v>41977</v>
      </c>
      <c r="AQ3519" s="234">
        <v>31233</v>
      </c>
      <c r="AS3519" s="211" t="s">
        <v>7224</v>
      </c>
      <c r="AT3519" s="212">
        <v>3823</v>
      </c>
    </row>
    <row r="3520" spans="9:46" x14ac:dyDescent="0.3">
      <c r="I3520" s="227" t="s">
        <v>41437</v>
      </c>
      <c r="J3520" s="227"/>
      <c r="K3520" s="228">
        <v>536779</v>
      </c>
      <c r="M3520" s="205" t="s">
        <v>4957</v>
      </c>
      <c r="N3520" s="205"/>
      <c r="O3520" s="206">
        <v>3794</v>
      </c>
      <c r="U3520" s="309" t="s">
        <v>67681</v>
      </c>
      <c r="V3520" s="310">
        <v>15151.01</v>
      </c>
      <c r="X3520" s="267" t="s">
        <v>64122</v>
      </c>
      <c r="Y3520" s="268">
        <v>1782.35</v>
      </c>
      <c r="AA3520" s="229" t="s">
        <v>36145</v>
      </c>
      <c r="AB3520" s="230">
        <v>640.30999999999995</v>
      </c>
      <c r="AD3520" s="209" t="s">
        <v>17966</v>
      </c>
      <c r="AE3520" s="210">
        <v>4353.03</v>
      </c>
      <c r="AF3520" s="93"/>
      <c r="AG3520" s="201" t="s">
        <v>14470</v>
      </c>
      <c r="AH3520" s="202">
        <v>34699.050000000003</v>
      </c>
      <c r="AJ3520" s="292"/>
      <c r="AK3520" s="293"/>
      <c r="AP3520" s="233" t="s">
        <v>41978</v>
      </c>
      <c r="AQ3520" s="234">
        <v>536779</v>
      </c>
      <c r="AS3520" s="211" t="s">
        <v>7508</v>
      </c>
      <c r="AT3520" s="212">
        <v>38241</v>
      </c>
    </row>
    <row r="3521" spans="9:46" x14ac:dyDescent="0.3">
      <c r="I3521" s="227" t="s">
        <v>41438</v>
      </c>
      <c r="J3521" s="227"/>
      <c r="K3521" s="228">
        <v>198977</v>
      </c>
      <c r="M3521" s="205" t="s">
        <v>4958</v>
      </c>
      <c r="N3521" s="205"/>
      <c r="O3521" s="206">
        <v>1800</v>
      </c>
      <c r="U3521" s="309" t="s">
        <v>67682</v>
      </c>
      <c r="V3521" s="310">
        <v>3562.2</v>
      </c>
      <c r="X3521" s="267" t="s">
        <v>58490</v>
      </c>
      <c r="Y3521" s="268">
        <v>44105.73</v>
      </c>
      <c r="AA3521" s="229" t="s">
        <v>47882</v>
      </c>
      <c r="AB3521" s="230">
        <v>1878.33</v>
      </c>
      <c r="AD3521" s="209" t="s">
        <v>17967</v>
      </c>
      <c r="AE3521" s="210">
        <v>35625.040000000001</v>
      </c>
      <c r="AF3521" s="93"/>
      <c r="AG3521" s="201" t="s">
        <v>14471</v>
      </c>
      <c r="AH3521" s="202">
        <v>2654.39</v>
      </c>
      <c r="AJ3521" s="292"/>
      <c r="AK3521" s="293"/>
      <c r="AP3521" s="233" t="s">
        <v>41979</v>
      </c>
      <c r="AQ3521" s="234">
        <v>198977</v>
      </c>
      <c r="AS3521" s="211" t="s">
        <v>7910</v>
      </c>
      <c r="AT3521" s="212">
        <v>52023</v>
      </c>
    </row>
    <row r="3522" spans="9:46" x14ac:dyDescent="0.3">
      <c r="I3522" s="227" t="s">
        <v>41439</v>
      </c>
      <c r="J3522" s="227"/>
      <c r="K3522" s="228">
        <v>382458.91</v>
      </c>
      <c r="M3522" s="205" t="s">
        <v>4819</v>
      </c>
      <c r="N3522" s="205"/>
      <c r="O3522" s="206">
        <v>145539.29</v>
      </c>
      <c r="U3522" s="309" t="s">
        <v>67683</v>
      </c>
      <c r="V3522" s="310">
        <v>445.28</v>
      </c>
      <c r="X3522" s="267" t="s">
        <v>54998</v>
      </c>
      <c r="Y3522" s="268">
        <v>1109.52</v>
      </c>
      <c r="AA3522" s="229" t="s">
        <v>18083</v>
      </c>
      <c r="AB3522" s="230">
        <v>160889.67000000001</v>
      </c>
      <c r="AD3522" s="209" t="s">
        <v>17968</v>
      </c>
      <c r="AE3522" s="210">
        <v>1141</v>
      </c>
      <c r="AF3522" s="93"/>
      <c r="AG3522" s="201" t="s">
        <v>14472</v>
      </c>
      <c r="AH3522" s="202">
        <v>3250.33</v>
      </c>
      <c r="AJ3522" s="292"/>
      <c r="AK3522" s="293"/>
      <c r="AP3522" s="233" t="s">
        <v>41980</v>
      </c>
      <c r="AQ3522" s="234">
        <v>382458.91</v>
      </c>
      <c r="AS3522" s="211" t="s">
        <v>8233</v>
      </c>
      <c r="AT3522" s="212">
        <v>1683</v>
      </c>
    </row>
    <row r="3523" spans="9:46" x14ac:dyDescent="0.3">
      <c r="I3523" s="227" t="s">
        <v>41440</v>
      </c>
      <c r="J3523" s="227"/>
      <c r="K3523" s="228">
        <v>657333</v>
      </c>
      <c r="M3523" s="205" t="s">
        <v>4961</v>
      </c>
      <c r="N3523" s="205"/>
      <c r="O3523" s="206">
        <v>4644</v>
      </c>
      <c r="U3523" s="309" t="s">
        <v>67684</v>
      </c>
      <c r="V3523" s="310">
        <v>297.51</v>
      </c>
      <c r="X3523" s="267" t="s">
        <v>63566</v>
      </c>
      <c r="Y3523" s="268">
        <v>15750</v>
      </c>
      <c r="AA3523" s="229" t="s">
        <v>18086</v>
      </c>
      <c r="AB3523" s="230">
        <v>21520</v>
      </c>
      <c r="AD3523" s="209" t="s">
        <v>17969</v>
      </c>
      <c r="AE3523" s="210">
        <v>21641.69</v>
      </c>
      <c r="AF3523" s="93"/>
      <c r="AG3523" s="201" t="s">
        <v>14473</v>
      </c>
      <c r="AH3523" s="202">
        <v>51250.68</v>
      </c>
      <c r="AJ3523" s="292"/>
      <c r="AK3523" s="293"/>
      <c r="AP3523" s="233" t="s">
        <v>41981</v>
      </c>
      <c r="AQ3523" s="234">
        <v>657333</v>
      </c>
      <c r="AS3523" s="211" t="s">
        <v>8431</v>
      </c>
      <c r="AT3523" s="212">
        <v>14932.55</v>
      </c>
    </row>
    <row r="3524" spans="9:46" x14ac:dyDescent="0.3">
      <c r="I3524" s="227" t="s">
        <v>41441</v>
      </c>
      <c r="J3524" s="227"/>
      <c r="K3524" s="228">
        <v>53304</v>
      </c>
      <c r="M3524" s="205" t="s">
        <v>4962</v>
      </c>
      <c r="N3524" s="205"/>
      <c r="O3524" s="206">
        <v>5824.05</v>
      </c>
      <c r="U3524" s="309" t="s">
        <v>67685</v>
      </c>
      <c r="V3524" s="310">
        <v>1002.65</v>
      </c>
      <c r="X3524" s="267" t="s">
        <v>62953</v>
      </c>
      <c r="Y3524" s="268">
        <v>12921.27</v>
      </c>
      <c r="AA3524" s="229" t="s">
        <v>34792</v>
      </c>
      <c r="AB3524" s="230">
        <v>73460.289999999994</v>
      </c>
      <c r="AD3524" s="209" t="s">
        <v>17970</v>
      </c>
      <c r="AE3524" s="210">
        <v>4353.03</v>
      </c>
      <c r="AF3524" s="93"/>
      <c r="AG3524" s="201" t="s">
        <v>14474</v>
      </c>
      <c r="AH3524" s="202">
        <v>3320.64</v>
      </c>
      <c r="AJ3524" s="292"/>
      <c r="AK3524" s="293"/>
      <c r="AP3524" s="233" t="s">
        <v>41982</v>
      </c>
      <c r="AQ3524" s="234">
        <v>53304</v>
      </c>
      <c r="AS3524" s="211" t="s">
        <v>8812</v>
      </c>
      <c r="AT3524" s="212">
        <v>4257</v>
      </c>
    </row>
    <row r="3525" spans="9:46" x14ac:dyDescent="0.3">
      <c r="I3525" s="227" t="s">
        <v>41442</v>
      </c>
      <c r="J3525" s="227"/>
      <c r="K3525" s="228">
        <v>371442</v>
      </c>
      <c r="M3525" s="205" t="s">
        <v>4823</v>
      </c>
      <c r="N3525" s="205"/>
      <c r="O3525" s="206">
        <v>9713.0400000000009</v>
      </c>
      <c r="U3525" s="309" t="s">
        <v>67686</v>
      </c>
      <c r="V3525" s="310">
        <v>404.72</v>
      </c>
      <c r="X3525" s="267" t="s">
        <v>61902</v>
      </c>
      <c r="Y3525" s="268">
        <v>34424.81</v>
      </c>
      <c r="AA3525" s="229" t="s">
        <v>18091</v>
      </c>
      <c r="AB3525" s="230">
        <v>7265.6</v>
      </c>
      <c r="AD3525" s="209" t="s">
        <v>17971</v>
      </c>
      <c r="AE3525" s="210">
        <v>11666</v>
      </c>
      <c r="AF3525" s="93"/>
      <c r="AG3525" s="201" t="s">
        <v>14475</v>
      </c>
      <c r="AH3525" s="202">
        <v>94658.57</v>
      </c>
      <c r="AJ3525" s="292"/>
      <c r="AK3525" s="293"/>
      <c r="AP3525" s="233" t="s">
        <v>41983</v>
      </c>
      <c r="AQ3525" s="234">
        <v>371442</v>
      </c>
      <c r="AS3525" s="211" t="s">
        <v>9100</v>
      </c>
      <c r="AT3525" s="212">
        <v>45097</v>
      </c>
    </row>
    <row r="3526" spans="9:46" x14ac:dyDescent="0.3">
      <c r="I3526" s="227" t="s">
        <v>41443</v>
      </c>
      <c r="J3526" s="227"/>
      <c r="K3526" s="228">
        <v>447864.67</v>
      </c>
      <c r="M3526" s="205" t="s">
        <v>3660</v>
      </c>
      <c r="N3526" s="205"/>
      <c r="O3526" s="206">
        <v>8946.5300000000007</v>
      </c>
      <c r="U3526" s="309" t="s">
        <v>49911</v>
      </c>
      <c r="V3526" s="310">
        <v>649.44000000000005</v>
      </c>
      <c r="X3526" s="267" t="s">
        <v>64123</v>
      </c>
      <c r="Y3526" s="268">
        <v>93729.83</v>
      </c>
      <c r="AA3526" s="229" t="s">
        <v>18094</v>
      </c>
      <c r="AB3526" s="230">
        <v>3008.41</v>
      </c>
      <c r="AD3526" s="209" t="s">
        <v>17972</v>
      </c>
      <c r="AE3526" s="210">
        <v>2294.2600000000002</v>
      </c>
      <c r="AF3526" s="93"/>
      <c r="AG3526" s="201" t="s">
        <v>32975</v>
      </c>
      <c r="AH3526" s="202">
        <v>283415.02</v>
      </c>
      <c r="AJ3526" s="292"/>
      <c r="AK3526" s="293"/>
      <c r="AP3526" s="233" t="s">
        <v>41984</v>
      </c>
      <c r="AQ3526" s="234">
        <v>447864.67</v>
      </c>
      <c r="AS3526" s="211" t="s">
        <v>9468</v>
      </c>
      <c r="AT3526" s="212">
        <v>89132</v>
      </c>
    </row>
    <row r="3527" spans="9:46" x14ac:dyDescent="0.3">
      <c r="I3527" s="227" t="s">
        <v>41444</v>
      </c>
      <c r="J3527" s="227"/>
      <c r="K3527" s="228">
        <v>91618</v>
      </c>
      <c r="M3527" s="205" t="s">
        <v>3661</v>
      </c>
      <c r="N3527" s="205"/>
      <c r="O3527" s="206">
        <v>16768.82</v>
      </c>
      <c r="U3527" s="309" t="s">
        <v>52427</v>
      </c>
      <c r="V3527" s="310">
        <v>32.94</v>
      </c>
      <c r="X3527" s="267" t="s">
        <v>48774</v>
      </c>
      <c r="Y3527" s="268">
        <v>51751.29</v>
      </c>
      <c r="AA3527" s="229" t="s">
        <v>18096</v>
      </c>
      <c r="AB3527" s="230">
        <v>510.39</v>
      </c>
      <c r="AD3527" s="209" t="s">
        <v>17973</v>
      </c>
      <c r="AE3527" s="210">
        <v>6988.27</v>
      </c>
      <c r="AF3527" s="93"/>
      <c r="AG3527" s="201" t="s">
        <v>14476</v>
      </c>
      <c r="AH3527" s="202">
        <v>3322</v>
      </c>
      <c r="AJ3527" s="292"/>
      <c r="AK3527" s="293"/>
      <c r="AP3527" s="233" t="s">
        <v>41985</v>
      </c>
      <c r="AQ3527" s="234">
        <v>91618</v>
      </c>
      <c r="AS3527" s="211" t="s">
        <v>9564</v>
      </c>
      <c r="AT3527" s="212">
        <v>14102</v>
      </c>
    </row>
    <row r="3528" spans="9:46" x14ac:dyDescent="0.3">
      <c r="I3528" s="227" t="s">
        <v>41445</v>
      </c>
      <c r="J3528" s="227"/>
      <c r="K3528" s="228">
        <v>116484.86</v>
      </c>
      <c r="M3528" s="205" t="s">
        <v>4963</v>
      </c>
      <c r="N3528" s="205"/>
      <c r="O3528" s="206">
        <v>5157</v>
      </c>
      <c r="U3528" s="309" t="s">
        <v>55127</v>
      </c>
      <c r="V3528" s="310">
        <v>2880.83</v>
      </c>
      <c r="X3528" s="267" t="s">
        <v>54999</v>
      </c>
      <c r="Y3528" s="268">
        <v>515.84</v>
      </c>
      <c r="AA3528" s="229" t="s">
        <v>42287</v>
      </c>
      <c r="AB3528" s="230">
        <v>-54.52</v>
      </c>
      <c r="AD3528" s="209" t="s">
        <v>17974</v>
      </c>
      <c r="AE3528" s="210">
        <v>7874.76</v>
      </c>
      <c r="AF3528" s="93"/>
      <c r="AG3528" s="201" t="s">
        <v>14477</v>
      </c>
      <c r="AH3528" s="202">
        <v>9659</v>
      </c>
      <c r="AJ3528" s="292"/>
      <c r="AK3528" s="293"/>
      <c r="AP3528" s="233" t="s">
        <v>41986</v>
      </c>
      <c r="AQ3528" s="234">
        <v>116484.86</v>
      </c>
      <c r="AS3528" s="211" t="s">
        <v>10825</v>
      </c>
      <c r="AT3528" s="212">
        <v>7106</v>
      </c>
    </row>
    <row r="3529" spans="9:46" x14ac:dyDescent="0.3">
      <c r="I3529" s="227" t="s">
        <v>41446</v>
      </c>
      <c r="J3529" s="227"/>
      <c r="K3529" s="228">
        <v>57592.75</v>
      </c>
      <c r="M3529" s="205" t="s">
        <v>4964</v>
      </c>
      <c r="N3529" s="205"/>
      <c r="O3529" s="206">
        <v>9206</v>
      </c>
      <c r="U3529" s="309" t="s">
        <v>55128</v>
      </c>
      <c r="V3529" s="310">
        <v>220.39</v>
      </c>
      <c r="X3529" s="267" t="s">
        <v>55000</v>
      </c>
      <c r="Y3529" s="268">
        <v>171913.18</v>
      </c>
      <c r="AA3529" s="229" t="s">
        <v>34793</v>
      </c>
      <c r="AB3529" s="230">
        <v>423726.3</v>
      </c>
      <c r="AD3529" s="209" t="s">
        <v>17975</v>
      </c>
      <c r="AE3529" s="210">
        <v>22580.080000000002</v>
      </c>
      <c r="AF3529" s="93"/>
      <c r="AG3529" s="201" t="s">
        <v>14478</v>
      </c>
      <c r="AH3529" s="202">
        <v>554</v>
      </c>
      <c r="AJ3529" s="292"/>
      <c r="AK3529" s="293"/>
      <c r="AP3529" s="233" t="s">
        <v>41987</v>
      </c>
      <c r="AQ3529" s="234">
        <v>57592.75</v>
      </c>
      <c r="AS3529" s="211" t="s">
        <v>11407</v>
      </c>
      <c r="AT3529" s="212">
        <v>8447.6299999999992</v>
      </c>
    </row>
    <row r="3530" spans="9:46" x14ac:dyDescent="0.3">
      <c r="I3530" s="227" t="s">
        <v>41447</v>
      </c>
      <c r="J3530" s="227"/>
      <c r="K3530" s="228">
        <v>150710</v>
      </c>
      <c r="M3530" s="205" t="s">
        <v>4825</v>
      </c>
      <c r="N3530" s="205"/>
      <c r="O3530" s="206">
        <v>20319.37</v>
      </c>
      <c r="U3530" s="309" t="s">
        <v>55129</v>
      </c>
      <c r="V3530" s="310">
        <v>516.78</v>
      </c>
      <c r="X3530" s="267" t="s">
        <v>55001</v>
      </c>
      <c r="Y3530" s="268">
        <v>13190.85</v>
      </c>
      <c r="AA3530" s="229" t="s">
        <v>34794</v>
      </c>
      <c r="AB3530" s="230">
        <v>1761.5</v>
      </c>
      <c r="AD3530" s="209" t="s">
        <v>17976</v>
      </c>
      <c r="AE3530" s="210">
        <v>6500</v>
      </c>
      <c r="AF3530" s="93"/>
      <c r="AG3530" s="201" t="s">
        <v>14479</v>
      </c>
      <c r="AH3530" s="202">
        <v>1429</v>
      </c>
      <c r="AJ3530" s="292"/>
      <c r="AK3530" s="293"/>
      <c r="AP3530" s="233" t="s">
        <v>41988</v>
      </c>
      <c r="AQ3530" s="234">
        <v>150710</v>
      </c>
      <c r="AS3530" s="211" t="s">
        <v>10008</v>
      </c>
      <c r="AT3530" s="212">
        <v>343538.74</v>
      </c>
    </row>
    <row r="3531" spans="9:46" x14ac:dyDescent="0.3">
      <c r="I3531" s="227" t="s">
        <v>41448</v>
      </c>
      <c r="J3531" s="227"/>
      <c r="K3531" s="228">
        <v>15531</v>
      </c>
      <c r="M3531" s="205" t="s">
        <v>4965</v>
      </c>
      <c r="N3531" s="205"/>
      <c r="O3531" s="206">
        <v>294.25</v>
      </c>
      <c r="U3531" s="309" t="s">
        <v>64290</v>
      </c>
      <c r="V3531" s="310">
        <v>25292.67</v>
      </c>
      <c r="X3531" s="267" t="s">
        <v>55002</v>
      </c>
      <c r="Y3531" s="268">
        <v>41556.01</v>
      </c>
      <c r="AA3531" s="229" t="s">
        <v>46787</v>
      </c>
      <c r="AB3531" s="230">
        <v>1661.16</v>
      </c>
      <c r="AD3531" s="209" t="s">
        <v>17977</v>
      </c>
      <c r="AE3531" s="210">
        <v>1200</v>
      </c>
      <c r="AF3531" s="93"/>
      <c r="AG3531" s="201" t="s">
        <v>32976</v>
      </c>
      <c r="AH3531" s="202">
        <v>6709</v>
      </c>
      <c r="AJ3531" s="292"/>
      <c r="AK3531" s="293"/>
      <c r="AP3531" s="233" t="s">
        <v>41989</v>
      </c>
      <c r="AQ3531" s="234">
        <v>15531</v>
      </c>
      <c r="AS3531" s="211" t="s">
        <v>6829</v>
      </c>
      <c r="AT3531" s="212">
        <v>30721.96</v>
      </c>
    </row>
    <row r="3532" spans="9:46" x14ac:dyDescent="0.3">
      <c r="I3532" s="227" t="s">
        <v>41449</v>
      </c>
      <c r="J3532" s="227"/>
      <c r="K3532" s="228">
        <v>246112.74</v>
      </c>
      <c r="M3532" s="205" t="s">
        <v>4966</v>
      </c>
      <c r="N3532" s="205"/>
      <c r="O3532" s="206">
        <v>7172.67</v>
      </c>
      <c r="U3532" s="309" t="s">
        <v>58860</v>
      </c>
      <c r="V3532" s="310">
        <v>127320</v>
      </c>
      <c r="X3532" s="267" t="s">
        <v>49777</v>
      </c>
      <c r="Y3532" s="268">
        <v>17861.580000000002</v>
      </c>
      <c r="AA3532" s="229" t="s">
        <v>34795</v>
      </c>
      <c r="AB3532" s="230">
        <v>54671.8</v>
      </c>
      <c r="AD3532" s="209" t="s">
        <v>17978</v>
      </c>
      <c r="AE3532" s="210">
        <v>21300</v>
      </c>
      <c r="AF3532" s="93"/>
      <c r="AG3532" s="201" t="s">
        <v>14480</v>
      </c>
      <c r="AH3532" s="202">
        <v>42607.89</v>
      </c>
      <c r="AJ3532" s="292"/>
      <c r="AK3532" s="293"/>
      <c r="AP3532" s="233" t="s">
        <v>41990</v>
      </c>
      <c r="AQ3532" s="234">
        <v>246112.74</v>
      </c>
      <c r="AS3532" s="211" t="s">
        <v>7003</v>
      </c>
      <c r="AT3532" s="212">
        <v>2880</v>
      </c>
    </row>
    <row r="3533" spans="9:46" x14ac:dyDescent="0.3">
      <c r="I3533" s="227" t="s">
        <v>41450</v>
      </c>
      <c r="J3533" s="227"/>
      <c r="K3533" s="228">
        <v>27989</v>
      </c>
      <c r="M3533" s="205" t="s">
        <v>4829</v>
      </c>
      <c r="N3533" s="205"/>
      <c r="O3533" s="206">
        <v>37750</v>
      </c>
      <c r="U3533" s="309" t="s">
        <v>61095</v>
      </c>
      <c r="V3533" s="310">
        <v>51860.6</v>
      </c>
      <c r="X3533" s="267" t="s">
        <v>52070</v>
      </c>
      <c r="Y3533" s="268">
        <v>920.2</v>
      </c>
      <c r="AA3533" s="229" t="s">
        <v>42288</v>
      </c>
      <c r="AB3533" s="230">
        <v>97514.38</v>
      </c>
      <c r="AD3533" s="209" t="s">
        <v>17979</v>
      </c>
      <c r="AE3533" s="210">
        <v>2174.0100000000002</v>
      </c>
      <c r="AF3533" s="93"/>
      <c r="AG3533" s="201" t="s">
        <v>14481</v>
      </c>
      <c r="AH3533" s="202">
        <v>1027.03</v>
      </c>
      <c r="AJ3533" s="292"/>
      <c r="AK3533" s="293"/>
      <c r="AP3533" s="233" t="s">
        <v>41991</v>
      </c>
      <c r="AQ3533" s="234">
        <v>27989</v>
      </c>
      <c r="AS3533" s="211" t="s">
        <v>7225</v>
      </c>
      <c r="AT3533" s="212">
        <v>872</v>
      </c>
    </row>
    <row r="3534" spans="9:46" x14ac:dyDescent="0.3">
      <c r="I3534" s="227" t="s">
        <v>41451</v>
      </c>
      <c r="J3534" s="227"/>
      <c r="K3534" s="228">
        <v>63513.5</v>
      </c>
      <c r="M3534" s="205" t="s">
        <v>4831</v>
      </c>
      <c r="N3534" s="205"/>
      <c r="O3534" s="206">
        <v>158455.20000000001</v>
      </c>
      <c r="U3534" s="309" t="s">
        <v>67687</v>
      </c>
      <c r="V3534" s="310">
        <v>7658.8</v>
      </c>
      <c r="X3534" s="267" t="s">
        <v>61903</v>
      </c>
      <c r="Y3534" s="268">
        <v>60136.639999999999</v>
      </c>
      <c r="AA3534" s="229" t="s">
        <v>18097</v>
      </c>
      <c r="AB3534" s="230">
        <v>200114.67</v>
      </c>
      <c r="AD3534" s="209" t="s">
        <v>17980</v>
      </c>
      <c r="AE3534" s="210">
        <v>525</v>
      </c>
      <c r="AF3534" s="93"/>
      <c r="AG3534" s="201" t="s">
        <v>14482</v>
      </c>
      <c r="AH3534" s="202">
        <v>2684.2</v>
      </c>
      <c r="AJ3534" s="292"/>
      <c r="AK3534" s="293"/>
      <c r="AP3534" s="233" t="s">
        <v>41992</v>
      </c>
      <c r="AQ3534" s="234">
        <v>63513.5</v>
      </c>
      <c r="AS3534" s="211" t="s">
        <v>7509</v>
      </c>
      <c r="AT3534" s="212">
        <v>7558</v>
      </c>
    </row>
    <row r="3535" spans="9:46" x14ac:dyDescent="0.3">
      <c r="I3535" s="227" t="s">
        <v>41452</v>
      </c>
      <c r="J3535" s="227"/>
      <c r="K3535" s="228">
        <v>2991757.5</v>
      </c>
      <c r="M3535" s="205" t="s">
        <v>4968</v>
      </c>
      <c r="N3535" s="205"/>
      <c r="O3535" s="206">
        <v>1424</v>
      </c>
      <c r="U3535" s="309" t="s">
        <v>67688</v>
      </c>
      <c r="V3535" s="310">
        <v>33994.54</v>
      </c>
      <c r="X3535" s="267" t="s">
        <v>57334</v>
      </c>
      <c r="Y3535" s="268">
        <v>339337.77</v>
      </c>
      <c r="AA3535" s="229" t="s">
        <v>46788</v>
      </c>
      <c r="AB3535" s="230">
        <v>4706</v>
      </c>
      <c r="AD3535" s="209" t="s">
        <v>17981</v>
      </c>
      <c r="AE3535" s="210">
        <v>713.35</v>
      </c>
      <c r="AF3535" s="93"/>
      <c r="AG3535" s="201" t="s">
        <v>14483</v>
      </c>
      <c r="AH3535" s="202">
        <v>4258.88</v>
      </c>
      <c r="AJ3535" s="292"/>
      <c r="AK3535" s="293"/>
      <c r="AP3535" s="233" t="s">
        <v>41993</v>
      </c>
      <c r="AQ3535" s="234">
        <v>2991757.5</v>
      </c>
      <c r="AS3535" s="211" t="s">
        <v>7911</v>
      </c>
      <c r="AT3535" s="212">
        <v>2912</v>
      </c>
    </row>
    <row r="3536" spans="9:46" x14ac:dyDescent="0.3">
      <c r="I3536" s="227" t="s">
        <v>41453</v>
      </c>
      <c r="J3536" s="227"/>
      <c r="K3536" s="228">
        <v>132424</v>
      </c>
      <c r="M3536" s="205" t="s">
        <v>3662</v>
      </c>
      <c r="N3536" s="205"/>
      <c r="O3536" s="206">
        <v>96398.68</v>
      </c>
      <c r="U3536" s="309" t="s">
        <v>64291</v>
      </c>
      <c r="V3536" s="310">
        <v>3522.14</v>
      </c>
      <c r="X3536" s="267" t="s">
        <v>61904</v>
      </c>
      <c r="Y3536" s="268">
        <v>28048.7</v>
      </c>
      <c r="AA3536" s="229" t="s">
        <v>34796</v>
      </c>
      <c r="AB3536" s="230">
        <v>22611.45</v>
      </c>
      <c r="AD3536" s="209" t="s">
        <v>17982</v>
      </c>
      <c r="AE3536" s="210">
        <v>1941.06</v>
      </c>
      <c r="AF3536" s="93"/>
      <c r="AG3536" s="201" t="s">
        <v>14484</v>
      </c>
      <c r="AH3536" s="202">
        <v>42607.89</v>
      </c>
      <c r="AJ3536" s="292"/>
      <c r="AK3536" s="293"/>
      <c r="AP3536" s="233" t="s">
        <v>41994</v>
      </c>
      <c r="AQ3536" s="234">
        <v>132424</v>
      </c>
      <c r="AS3536" s="211" t="s">
        <v>8150</v>
      </c>
      <c r="AT3536" s="212">
        <v>1491.3</v>
      </c>
    </row>
    <row r="3537" spans="9:46" x14ac:dyDescent="0.3">
      <c r="I3537" s="227" t="s">
        <v>41454</v>
      </c>
      <c r="J3537" s="227"/>
      <c r="K3537" s="228">
        <v>22617</v>
      </c>
      <c r="M3537" s="205" t="s">
        <v>4969</v>
      </c>
      <c r="N3537" s="205"/>
      <c r="O3537" s="206">
        <v>3628.67</v>
      </c>
      <c r="U3537" s="309" t="s">
        <v>60415</v>
      </c>
      <c r="V3537" s="310">
        <v>19898.759999999998</v>
      </c>
      <c r="X3537" s="267" t="s">
        <v>58215</v>
      </c>
      <c r="Y3537" s="268">
        <v>264660.3</v>
      </c>
      <c r="AA3537" s="229" t="s">
        <v>18098</v>
      </c>
      <c r="AB3537" s="230">
        <v>3850</v>
      </c>
      <c r="AD3537" s="209" t="s">
        <v>17983</v>
      </c>
      <c r="AE3537" s="210">
        <v>371.26</v>
      </c>
      <c r="AF3537" s="93"/>
      <c r="AG3537" s="201" t="s">
        <v>14485</v>
      </c>
      <c r="AH3537" s="202">
        <v>1027.03</v>
      </c>
      <c r="AJ3537" s="292"/>
      <c r="AK3537" s="293"/>
      <c r="AP3537" s="233" t="s">
        <v>41995</v>
      </c>
      <c r="AQ3537" s="234">
        <v>22617</v>
      </c>
      <c r="AS3537" s="211" t="s">
        <v>8432</v>
      </c>
      <c r="AT3537" s="212">
        <v>2779</v>
      </c>
    </row>
    <row r="3538" spans="9:46" x14ac:dyDescent="0.3">
      <c r="I3538" s="227" t="s">
        <v>41455</v>
      </c>
      <c r="J3538" s="227"/>
      <c r="K3538" s="228">
        <v>39980.75</v>
      </c>
      <c r="M3538" s="205" t="s">
        <v>4833</v>
      </c>
      <c r="N3538" s="205"/>
      <c r="O3538" s="206">
        <v>68217.63</v>
      </c>
      <c r="U3538" s="309" t="s">
        <v>67689</v>
      </c>
      <c r="V3538" s="310">
        <v>5464.12</v>
      </c>
      <c r="X3538" s="267" t="s">
        <v>55003</v>
      </c>
      <c r="Y3538" s="268">
        <v>375928.4</v>
      </c>
      <c r="AA3538" s="229" t="s">
        <v>18099</v>
      </c>
      <c r="AB3538" s="230">
        <v>9525.2900000000009</v>
      </c>
      <c r="AD3538" s="209" t="s">
        <v>17984</v>
      </c>
      <c r="AE3538" s="210">
        <v>1043.04</v>
      </c>
      <c r="AF3538" s="93"/>
      <c r="AG3538" s="201" t="s">
        <v>14486</v>
      </c>
      <c r="AH3538" s="202">
        <v>2684.2</v>
      </c>
      <c r="AJ3538" s="292"/>
      <c r="AK3538" s="293"/>
      <c r="AP3538" s="233" t="s">
        <v>41996</v>
      </c>
      <c r="AQ3538" s="234">
        <v>39980.75</v>
      </c>
      <c r="AS3538" s="211" t="s">
        <v>10504</v>
      </c>
      <c r="AT3538" s="212">
        <v>303</v>
      </c>
    </row>
    <row r="3539" spans="9:46" x14ac:dyDescent="0.3">
      <c r="I3539" s="227" t="s">
        <v>41456</v>
      </c>
      <c r="J3539" s="227"/>
      <c r="K3539" s="228">
        <v>8369</v>
      </c>
      <c r="M3539" s="205" t="s">
        <v>3663</v>
      </c>
      <c r="N3539" s="205"/>
      <c r="O3539" s="206">
        <v>17067.27</v>
      </c>
      <c r="U3539" s="309" t="s">
        <v>67690</v>
      </c>
      <c r="V3539" s="310">
        <v>631.46</v>
      </c>
      <c r="X3539" s="267" t="s">
        <v>33311</v>
      </c>
      <c r="Y3539" s="268">
        <v>10061.719999999999</v>
      </c>
      <c r="AA3539" s="229" t="s">
        <v>42289</v>
      </c>
      <c r="AB3539" s="230">
        <v>827.8</v>
      </c>
      <c r="AD3539" s="209" t="s">
        <v>17985</v>
      </c>
      <c r="AE3539" s="210">
        <v>5480</v>
      </c>
      <c r="AF3539" s="93"/>
      <c r="AG3539" s="201" t="s">
        <v>14487</v>
      </c>
      <c r="AH3539" s="202">
        <v>4258.88</v>
      </c>
      <c r="AJ3539" s="292"/>
      <c r="AK3539" s="293"/>
      <c r="AP3539" s="233" t="s">
        <v>41997</v>
      </c>
      <c r="AQ3539" s="234">
        <v>8369</v>
      </c>
      <c r="AS3539" s="211" t="s">
        <v>9101</v>
      </c>
      <c r="AT3539" s="212">
        <v>12278</v>
      </c>
    </row>
    <row r="3540" spans="9:46" x14ac:dyDescent="0.3">
      <c r="I3540" s="227" t="s">
        <v>41457</v>
      </c>
      <c r="J3540" s="227"/>
      <c r="K3540" s="228">
        <v>16155</v>
      </c>
      <c r="M3540" s="205" t="s">
        <v>3664</v>
      </c>
      <c r="N3540" s="205"/>
      <c r="O3540" s="206">
        <v>106772</v>
      </c>
      <c r="U3540" s="309" t="s">
        <v>67691</v>
      </c>
      <c r="V3540" s="310">
        <v>48.3</v>
      </c>
      <c r="X3540" s="267" t="s">
        <v>33312</v>
      </c>
      <c r="Y3540" s="268">
        <v>1954554.43</v>
      </c>
      <c r="AA3540" s="229" t="s">
        <v>38979</v>
      </c>
      <c r="AB3540" s="230">
        <v>2097.5</v>
      </c>
      <c r="AD3540" s="209" t="s">
        <v>17986</v>
      </c>
      <c r="AE3540" s="210">
        <v>29846</v>
      </c>
      <c r="AF3540" s="93"/>
      <c r="AG3540" s="201" t="s">
        <v>14488</v>
      </c>
      <c r="AH3540" s="202">
        <v>16368</v>
      </c>
      <c r="AJ3540" s="292"/>
      <c r="AK3540" s="293"/>
      <c r="AP3540" s="233" t="s">
        <v>41998</v>
      </c>
      <c r="AQ3540" s="234">
        <v>16155</v>
      </c>
      <c r="AS3540" s="211" t="s">
        <v>9469</v>
      </c>
      <c r="AT3540" s="212">
        <v>19841.68</v>
      </c>
    </row>
    <row r="3541" spans="9:46" x14ac:dyDescent="0.3">
      <c r="I3541" s="227" t="s">
        <v>41458</v>
      </c>
      <c r="J3541" s="227"/>
      <c r="K3541" s="228">
        <v>310731.73</v>
      </c>
      <c r="M3541" s="205" t="s">
        <v>4835</v>
      </c>
      <c r="N3541" s="205"/>
      <c r="O3541" s="206">
        <v>70800</v>
      </c>
      <c r="U3541" s="309" t="s">
        <v>67692</v>
      </c>
      <c r="V3541" s="310">
        <v>47.23</v>
      </c>
      <c r="X3541" s="267" t="s">
        <v>36158</v>
      </c>
      <c r="Y3541" s="268">
        <v>4859</v>
      </c>
      <c r="AA3541" s="229" t="s">
        <v>18100</v>
      </c>
      <c r="AB3541" s="230">
        <v>55100</v>
      </c>
      <c r="AD3541" s="209" t="s">
        <v>17987</v>
      </c>
      <c r="AE3541" s="210">
        <v>452.08</v>
      </c>
      <c r="AF3541" s="93"/>
      <c r="AG3541" s="201" t="s">
        <v>14489</v>
      </c>
      <c r="AH3541" s="202">
        <v>5305</v>
      </c>
      <c r="AJ3541" s="292"/>
      <c r="AK3541" s="293"/>
      <c r="AP3541" s="233" t="s">
        <v>41999</v>
      </c>
      <c r="AQ3541" s="234">
        <v>310731.73</v>
      </c>
      <c r="AS3541" s="211" t="s">
        <v>9565</v>
      </c>
      <c r="AT3541" s="212">
        <v>2499</v>
      </c>
    </row>
    <row r="3542" spans="9:46" x14ac:dyDescent="0.3">
      <c r="I3542" s="227" t="s">
        <v>41459</v>
      </c>
      <c r="J3542" s="227"/>
      <c r="K3542" s="228">
        <v>64605.1</v>
      </c>
      <c r="M3542" s="205" t="s">
        <v>4836</v>
      </c>
      <c r="N3542" s="205"/>
      <c r="O3542" s="206">
        <v>10811.55</v>
      </c>
      <c r="U3542" s="309" t="s">
        <v>67693</v>
      </c>
      <c r="V3542" s="310">
        <v>11800</v>
      </c>
      <c r="X3542" s="267" t="s">
        <v>34813</v>
      </c>
      <c r="Y3542" s="268">
        <v>191683.18</v>
      </c>
      <c r="AA3542" s="229" t="s">
        <v>18101</v>
      </c>
      <c r="AB3542" s="230">
        <v>3095.2</v>
      </c>
      <c r="AD3542" s="209" t="s">
        <v>17988</v>
      </c>
      <c r="AE3542" s="210">
        <v>44957.919999999998</v>
      </c>
      <c r="AF3542" s="93"/>
      <c r="AG3542" s="201" t="s">
        <v>14490</v>
      </c>
      <c r="AH3542" s="202">
        <v>1665.02</v>
      </c>
      <c r="AJ3542" s="292"/>
      <c r="AK3542" s="293"/>
      <c r="AP3542" s="233" t="s">
        <v>42000</v>
      </c>
      <c r="AQ3542" s="234">
        <v>64605.1</v>
      </c>
      <c r="AS3542" s="211" t="s">
        <v>10986</v>
      </c>
      <c r="AT3542" s="212">
        <v>1702.51</v>
      </c>
    </row>
    <row r="3543" spans="9:46" x14ac:dyDescent="0.3">
      <c r="I3543" s="227" t="s">
        <v>41460</v>
      </c>
      <c r="J3543" s="227"/>
      <c r="K3543" s="228">
        <v>77544</v>
      </c>
      <c r="M3543" s="205" t="s">
        <v>3665</v>
      </c>
      <c r="N3543" s="205"/>
      <c r="O3543" s="206">
        <v>16884.330000000002</v>
      </c>
      <c r="U3543" s="309" t="s">
        <v>67694</v>
      </c>
      <c r="V3543" s="310">
        <v>18.420000000000002</v>
      </c>
      <c r="X3543" s="267" t="s">
        <v>33314</v>
      </c>
      <c r="Y3543" s="268">
        <v>2638193.0699999998</v>
      </c>
      <c r="AA3543" s="229" t="s">
        <v>18102</v>
      </c>
      <c r="AB3543" s="230">
        <v>52525</v>
      </c>
      <c r="AD3543" s="209" t="s">
        <v>17989</v>
      </c>
      <c r="AE3543" s="210">
        <v>409.8</v>
      </c>
      <c r="AF3543" s="93"/>
      <c r="AG3543" s="201" t="s">
        <v>14491</v>
      </c>
      <c r="AH3543" s="202">
        <v>85600</v>
      </c>
      <c r="AJ3543" s="292"/>
      <c r="AK3543" s="293"/>
      <c r="AP3543" s="233" t="s">
        <v>42001</v>
      </c>
      <c r="AQ3543" s="234">
        <v>77544</v>
      </c>
      <c r="AS3543" s="211" t="s">
        <v>10009</v>
      </c>
      <c r="AT3543" s="212">
        <v>85838.45</v>
      </c>
    </row>
    <row r="3544" spans="9:46" x14ac:dyDescent="0.3">
      <c r="I3544" s="227" t="s">
        <v>41461</v>
      </c>
      <c r="J3544" s="227"/>
      <c r="K3544" s="228">
        <v>10410250</v>
      </c>
      <c r="M3544" s="205" t="s">
        <v>4972</v>
      </c>
      <c r="N3544" s="205"/>
      <c r="O3544" s="206">
        <v>10399.06</v>
      </c>
      <c r="U3544" s="309" t="s">
        <v>67695</v>
      </c>
      <c r="V3544" s="310">
        <v>61.87</v>
      </c>
      <c r="X3544" s="267" t="s">
        <v>34814</v>
      </c>
      <c r="Y3544" s="268">
        <v>80259.88</v>
      </c>
      <c r="AA3544" s="229" t="s">
        <v>18103</v>
      </c>
      <c r="AB3544" s="230">
        <v>14475</v>
      </c>
      <c r="AD3544" s="209" t="s">
        <v>17990</v>
      </c>
      <c r="AE3544" s="210">
        <v>70684</v>
      </c>
      <c r="AF3544" s="93"/>
      <c r="AG3544" s="201" t="s">
        <v>32977</v>
      </c>
      <c r="AH3544" s="202">
        <v>2727.08</v>
      </c>
      <c r="AJ3544" s="292"/>
      <c r="AK3544" s="293"/>
      <c r="AP3544" s="233" t="s">
        <v>42002</v>
      </c>
      <c r="AQ3544" s="234">
        <v>10410250</v>
      </c>
      <c r="AS3544" s="211" t="s">
        <v>6830</v>
      </c>
      <c r="AT3544" s="212">
        <v>58698.32</v>
      </c>
    </row>
    <row r="3545" spans="9:46" x14ac:dyDescent="0.3">
      <c r="I3545" s="227" t="s">
        <v>41462</v>
      </c>
      <c r="J3545" s="227"/>
      <c r="K3545" s="228">
        <v>40046</v>
      </c>
      <c r="M3545" s="205" t="s">
        <v>3666</v>
      </c>
      <c r="N3545" s="205"/>
      <c r="O3545" s="206">
        <v>7462.54</v>
      </c>
      <c r="U3545" s="309" t="s">
        <v>58253</v>
      </c>
      <c r="V3545" s="310">
        <v>2750</v>
      </c>
      <c r="X3545" s="267" t="s">
        <v>33315</v>
      </c>
      <c r="Y3545" s="268">
        <v>436542.81</v>
      </c>
      <c r="AA3545" s="229" t="s">
        <v>18104</v>
      </c>
      <c r="AB3545" s="230">
        <v>380287.76</v>
      </c>
      <c r="AD3545" s="209" t="s">
        <v>17991</v>
      </c>
      <c r="AE3545" s="210">
        <v>2000</v>
      </c>
      <c r="AF3545" s="93"/>
      <c r="AG3545" s="201" t="s">
        <v>32978</v>
      </c>
      <c r="AH3545" s="202">
        <v>208.62</v>
      </c>
      <c r="AJ3545" s="292"/>
      <c r="AK3545" s="293"/>
      <c r="AP3545" s="233" t="s">
        <v>42003</v>
      </c>
      <c r="AQ3545" s="234">
        <v>40046</v>
      </c>
      <c r="AS3545" s="211" t="s">
        <v>7662</v>
      </c>
      <c r="AT3545" s="212">
        <v>22135</v>
      </c>
    </row>
    <row r="3546" spans="9:46" x14ac:dyDescent="0.3">
      <c r="I3546" s="227" t="s">
        <v>41463</v>
      </c>
      <c r="J3546" s="227"/>
      <c r="K3546" s="228">
        <v>32431</v>
      </c>
      <c r="M3546" s="205" t="s">
        <v>4973</v>
      </c>
      <c r="N3546" s="205"/>
      <c r="O3546" s="206">
        <v>5155.91</v>
      </c>
      <c r="U3546" s="309" t="s">
        <v>61402</v>
      </c>
      <c r="V3546" s="310">
        <v>37639.86</v>
      </c>
      <c r="X3546" s="267" t="s">
        <v>39002</v>
      </c>
      <c r="Y3546" s="268">
        <v>267055.14</v>
      </c>
      <c r="AA3546" s="229" t="s">
        <v>40198</v>
      </c>
      <c r="AB3546" s="230">
        <v>11545.3</v>
      </c>
      <c r="AD3546" s="209" t="s">
        <v>17992</v>
      </c>
      <c r="AE3546" s="210">
        <v>28261</v>
      </c>
      <c r="AF3546" s="93"/>
      <c r="AG3546" s="201" t="s">
        <v>32979</v>
      </c>
      <c r="AH3546" s="202">
        <v>17557.45</v>
      </c>
      <c r="AJ3546" s="292"/>
      <c r="AK3546" s="293"/>
      <c r="AP3546" s="233" t="s">
        <v>42004</v>
      </c>
      <c r="AQ3546" s="234">
        <v>32431</v>
      </c>
      <c r="AS3546" s="211" t="s">
        <v>7912</v>
      </c>
      <c r="AT3546" s="212">
        <v>3110</v>
      </c>
    </row>
    <row r="3547" spans="9:46" x14ac:dyDescent="0.3">
      <c r="I3547" s="227" t="s">
        <v>41464</v>
      </c>
      <c r="J3547" s="227"/>
      <c r="K3547" s="228">
        <v>34448</v>
      </c>
      <c r="M3547" s="205" t="s">
        <v>3667</v>
      </c>
      <c r="N3547" s="205"/>
      <c r="O3547" s="206">
        <v>268856.49</v>
      </c>
      <c r="U3547" s="309" t="s">
        <v>61403</v>
      </c>
      <c r="V3547" s="310">
        <v>2879.45</v>
      </c>
      <c r="X3547" s="267" t="s">
        <v>33316</v>
      </c>
      <c r="Y3547" s="268">
        <v>484142.19</v>
      </c>
      <c r="AA3547" s="229" t="s">
        <v>36146</v>
      </c>
      <c r="AB3547" s="230">
        <v>3163.1</v>
      </c>
      <c r="AD3547" s="209" t="s">
        <v>17993</v>
      </c>
      <c r="AE3547" s="210">
        <v>67627.87</v>
      </c>
      <c r="AF3547" s="93"/>
      <c r="AG3547" s="201" t="s">
        <v>32980</v>
      </c>
      <c r="AH3547" s="202">
        <v>1494.48</v>
      </c>
      <c r="AJ3547" s="292"/>
      <c r="AK3547" s="293"/>
      <c r="AP3547" s="233" t="s">
        <v>42005</v>
      </c>
      <c r="AQ3547" s="234">
        <v>34448</v>
      </c>
      <c r="AS3547" s="211" t="s">
        <v>8151</v>
      </c>
      <c r="AT3547" s="212">
        <v>1767.79</v>
      </c>
    </row>
    <row r="3548" spans="9:46" x14ac:dyDescent="0.3">
      <c r="I3548" s="227" t="s">
        <v>41465</v>
      </c>
      <c r="J3548" s="227"/>
      <c r="K3548" s="228">
        <v>127372</v>
      </c>
      <c r="M3548" s="205" t="s">
        <v>4974</v>
      </c>
      <c r="N3548" s="205"/>
      <c r="O3548" s="206">
        <v>8447.6299999999992</v>
      </c>
      <c r="U3548" s="309" t="s">
        <v>61404</v>
      </c>
      <c r="V3548" s="310">
        <v>13775</v>
      </c>
      <c r="X3548" s="267" t="s">
        <v>33317</v>
      </c>
      <c r="Y3548" s="268">
        <v>403127.35</v>
      </c>
      <c r="AA3548" s="229" t="s">
        <v>34797</v>
      </c>
      <c r="AB3548" s="230">
        <v>8600</v>
      </c>
      <c r="AD3548" s="209" t="s">
        <v>17994</v>
      </c>
      <c r="AE3548" s="210">
        <v>69174</v>
      </c>
      <c r="AF3548" s="93"/>
      <c r="AG3548" s="201" t="s">
        <v>32981</v>
      </c>
      <c r="AH3548" s="202">
        <v>281683.36</v>
      </c>
      <c r="AJ3548" s="292"/>
      <c r="AK3548" s="293"/>
      <c r="AP3548" s="233" t="s">
        <v>42006</v>
      </c>
      <c r="AQ3548" s="234">
        <v>127372</v>
      </c>
      <c r="AS3548" s="211" t="s">
        <v>8433</v>
      </c>
      <c r="AT3548" s="212">
        <v>7942.26</v>
      </c>
    </row>
    <row r="3549" spans="9:46" x14ac:dyDescent="0.3">
      <c r="I3549" s="227" t="s">
        <v>41466</v>
      </c>
      <c r="J3549" s="227"/>
      <c r="K3549" s="228">
        <v>89383.5</v>
      </c>
      <c r="M3549" s="205" t="s">
        <v>4977</v>
      </c>
      <c r="N3549" s="205"/>
      <c r="O3549" s="206">
        <v>2943</v>
      </c>
      <c r="U3549" s="309" t="s">
        <v>60416</v>
      </c>
      <c r="V3549" s="310">
        <v>3994.5</v>
      </c>
      <c r="X3549" s="267" t="s">
        <v>34815</v>
      </c>
      <c r="Y3549" s="268">
        <v>128308.65</v>
      </c>
      <c r="AA3549" s="229" t="s">
        <v>18105</v>
      </c>
      <c r="AB3549" s="230">
        <v>16833.36</v>
      </c>
      <c r="AD3549" s="209" t="s">
        <v>17995</v>
      </c>
      <c r="AE3549" s="210">
        <v>5375</v>
      </c>
      <c r="AF3549" s="93"/>
      <c r="AG3549" s="201" t="s">
        <v>32982</v>
      </c>
      <c r="AH3549" s="202">
        <v>128415.01</v>
      </c>
      <c r="AJ3549" s="292"/>
      <c r="AK3549" s="293"/>
      <c r="AP3549" s="233" t="s">
        <v>42007</v>
      </c>
      <c r="AQ3549" s="234">
        <v>89383.5</v>
      </c>
      <c r="AS3549" s="211" t="s">
        <v>8813</v>
      </c>
      <c r="AT3549" s="212">
        <v>2007.69</v>
      </c>
    </row>
    <row r="3550" spans="9:46" x14ac:dyDescent="0.3">
      <c r="I3550" s="227" t="s">
        <v>41467</v>
      </c>
      <c r="J3550" s="227"/>
      <c r="K3550" s="228">
        <v>37677.5</v>
      </c>
      <c r="M3550" s="205" t="s">
        <v>4840</v>
      </c>
      <c r="N3550" s="205"/>
      <c r="O3550" s="206">
        <v>8539.4</v>
      </c>
      <c r="U3550" s="309" t="s">
        <v>60417</v>
      </c>
      <c r="V3550" s="310">
        <v>305.58</v>
      </c>
      <c r="X3550" s="267" t="s">
        <v>55946</v>
      </c>
      <c r="Y3550" s="268">
        <v>59422</v>
      </c>
      <c r="AA3550" s="229" t="s">
        <v>18106</v>
      </c>
      <c r="AB3550" s="230">
        <v>102701.14</v>
      </c>
      <c r="AD3550" s="209" t="s">
        <v>17996</v>
      </c>
      <c r="AE3550" s="210">
        <v>52.05</v>
      </c>
      <c r="AF3550" s="93"/>
      <c r="AG3550" s="201" t="s">
        <v>14492</v>
      </c>
      <c r="AH3550" s="202">
        <v>4200</v>
      </c>
      <c r="AJ3550" s="292"/>
      <c r="AK3550" s="293"/>
      <c r="AP3550" s="233" t="s">
        <v>42008</v>
      </c>
      <c r="AQ3550" s="234">
        <v>37677.5</v>
      </c>
      <c r="AS3550" s="211" t="s">
        <v>9102</v>
      </c>
      <c r="AT3550" s="212">
        <v>21110.95</v>
      </c>
    </row>
    <row r="3551" spans="9:46" x14ac:dyDescent="0.3">
      <c r="I3551" s="227" t="s">
        <v>41468</v>
      </c>
      <c r="J3551" s="227"/>
      <c r="K3551" s="228">
        <v>17224</v>
      </c>
      <c r="M3551" s="205" t="s">
        <v>3668</v>
      </c>
      <c r="N3551" s="205"/>
      <c r="O3551" s="206">
        <v>127645.24</v>
      </c>
      <c r="U3551" s="309" t="s">
        <v>60418</v>
      </c>
      <c r="V3551" s="310">
        <v>999.42</v>
      </c>
      <c r="X3551" s="267" t="s">
        <v>36159</v>
      </c>
      <c r="Y3551" s="268">
        <v>54073.32</v>
      </c>
      <c r="AA3551" s="229" t="s">
        <v>34798</v>
      </c>
      <c r="AB3551" s="230">
        <v>154493.04</v>
      </c>
      <c r="AD3551" s="209" t="s">
        <v>17997</v>
      </c>
      <c r="AE3551" s="210">
        <v>637.5</v>
      </c>
      <c r="AF3551" s="93"/>
      <c r="AG3551" s="201" t="s">
        <v>14493</v>
      </c>
      <c r="AH3551" s="202">
        <v>2869.44</v>
      </c>
      <c r="AJ3551" s="292"/>
      <c r="AK3551" s="293"/>
      <c r="AP3551" s="233" t="s">
        <v>42009</v>
      </c>
      <c r="AQ3551" s="234">
        <v>17224</v>
      </c>
      <c r="AS3551" s="211" t="s">
        <v>11176</v>
      </c>
      <c r="AT3551" s="212">
        <v>3819.21</v>
      </c>
    </row>
    <row r="3552" spans="9:46" x14ac:dyDescent="0.3">
      <c r="I3552" s="227" t="s">
        <v>41469</v>
      </c>
      <c r="J3552" s="227"/>
      <c r="K3552" s="228">
        <v>8616</v>
      </c>
      <c r="M3552" s="205" t="s">
        <v>4980</v>
      </c>
      <c r="N3552" s="205"/>
      <c r="O3552" s="206">
        <v>5224</v>
      </c>
      <c r="U3552" s="309" t="s">
        <v>56138</v>
      </c>
      <c r="V3552" s="310">
        <v>45456.86</v>
      </c>
      <c r="X3552" s="267" t="s">
        <v>48776</v>
      </c>
      <c r="Y3552" s="268">
        <v>1711</v>
      </c>
      <c r="AA3552" s="229" t="s">
        <v>34799</v>
      </c>
      <c r="AB3552" s="230">
        <v>45316.1</v>
      </c>
      <c r="AD3552" s="209" t="s">
        <v>17998</v>
      </c>
      <c r="AE3552" s="210">
        <v>6500</v>
      </c>
      <c r="AF3552" s="93"/>
      <c r="AG3552" s="201" t="s">
        <v>32983</v>
      </c>
      <c r="AH3552" s="202">
        <v>2727.08</v>
      </c>
      <c r="AJ3552" s="292"/>
      <c r="AK3552" s="293"/>
      <c r="AP3552" s="233" t="s">
        <v>42010</v>
      </c>
      <c r="AQ3552" s="234">
        <v>8616</v>
      </c>
      <c r="AS3552" s="211" t="s">
        <v>10010</v>
      </c>
      <c r="AT3552" s="212">
        <v>120591.22</v>
      </c>
    </row>
    <row r="3553" spans="9:46" x14ac:dyDescent="0.3">
      <c r="I3553" s="227" t="s">
        <v>41470</v>
      </c>
      <c r="J3553" s="227"/>
      <c r="K3553" s="228">
        <v>53850</v>
      </c>
      <c r="M3553" s="205" t="s">
        <v>4982</v>
      </c>
      <c r="N3553" s="205"/>
      <c r="O3553" s="206">
        <v>9158.1200000000008</v>
      </c>
      <c r="U3553" s="309" t="s">
        <v>52436</v>
      </c>
      <c r="V3553" s="310">
        <v>3423.9</v>
      </c>
      <c r="X3553" s="267" t="s">
        <v>34816</v>
      </c>
      <c r="Y3553" s="268">
        <v>1860288.87</v>
      </c>
      <c r="AA3553" s="229" t="s">
        <v>38980</v>
      </c>
      <c r="AB3553" s="230">
        <v>17094</v>
      </c>
      <c r="AD3553" s="209" t="s">
        <v>17999</v>
      </c>
      <c r="AE3553" s="210">
        <v>67627.87</v>
      </c>
      <c r="AF3553" s="93"/>
      <c r="AG3553" s="201" t="s">
        <v>30159</v>
      </c>
      <c r="AH3553" s="202">
        <v>208.62</v>
      </c>
      <c r="AJ3553" s="292"/>
      <c r="AK3553" s="293"/>
      <c r="AP3553" s="233" t="s">
        <v>42011</v>
      </c>
      <c r="AQ3553" s="234">
        <v>53850</v>
      </c>
      <c r="AS3553" s="211" t="s">
        <v>6831</v>
      </c>
      <c r="AT3553" s="212">
        <v>5382</v>
      </c>
    </row>
    <row r="3554" spans="9:46" x14ac:dyDescent="0.3">
      <c r="I3554" s="227" t="s">
        <v>41471</v>
      </c>
      <c r="J3554" s="227"/>
      <c r="K3554" s="228">
        <v>30658</v>
      </c>
      <c r="M3554" s="205" t="s">
        <v>4983</v>
      </c>
      <c r="N3554" s="205"/>
      <c r="O3554" s="206">
        <v>7208</v>
      </c>
      <c r="U3554" s="309" t="s">
        <v>52437</v>
      </c>
      <c r="V3554" s="310">
        <v>2422.6799999999998</v>
      </c>
      <c r="X3554" s="267" t="s">
        <v>39003</v>
      </c>
      <c r="Y3554" s="268">
        <v>29581</v>
      </c>
      <c r="AA3554" s="229" t="s">
        <v>18107</v>
      </c>
      <c r="AB3554" s="230">
        <v>276202.84000000003</v>
      </c>
      <c r="AD3554" s="209" t="s">
        <v>18000</v>
      </c>
      <c r="AE3554" s="210">
        <v>1200</v>
      </c>
      <c r="AF3554" s="93"/>
      <c r="AG3554" s="201" t="s">
        <v>14494</v>
      </c>
      <c r="AH3554" s="202">
        <v>4200</v>
      </c>
      <c r="AJ3554" s="292"/>
      <c r="AK3554" s="293"/>
      <c r="AP3554" s="233" t="s">
        <v>42012</v>
      </c>
      <c r="AQ3554" s="234">
        <v>30658</v>
      </c>
      <c r="AS3554" s="211" t="s">
        <v>7226</v>
      </c>
      <c r="AT3554" s="212">
        <v>1354</v>
      </c>
    </row>
    <row r="3555" spans="9:46" x14ac:dyDescent="0.3">
      <c r="I3555" s="227" t="s">
        <v>41472</v>
      </c>
      <c r="J3555" s="227"/>
      <c r="K3555" s="228">
        <v>53087</v>
      </c>
      <c r="M3555" s="205" t="s">
        <v>4984</v>
      </c>
      <c r="N3555" s="205"/>
      <c r="O3555" s="206">
        <v>884.82</v>
      </c>
      <c r="U3555" s="309" t="s">
        <v>67696</v>
      </c>
      <c r="V3555" s="310">
        <v>5038</v>
      </c>
      <c r="X3555" s="267" t="s">
        <v>33318</v>
      </c>
      <c r="Y3555" s="268">
        <v>43975.199999999997</v>
      </c>
      <c r="AA3555" s="229" t="s">
        <v>38981</v>
      </c>
      <c r="AB3555" s="230">
        <v>68433.78</v>
      </c>
      <c r="AD3555" s="209" t="s">
        <v>18001</v>
      </c>
      <c r="AE3555" s="210">
        <v>21300</v>
      </c>
      <c r="AF3555" s="93"/>
      <c r="AG3555" s="201" t="s">
        <v>14495</v>
      </c>
      <c r="AH3555" s="202">
        <v>22091.91</v>
      </c>
      <c r="AJ3555" s="292"/>
      <c r="AK3555" s="293"/>
      <c r="AP3555" s="233" t="s">
        <v>42013</v>
      </c>
      <c r="AQ3555" s="234">
        <v>53087</v>
      </c>
      <c r="AS3555" s="211" t="s">
        <v>7510</v>
      </c>
      <c r="AT3555" s="212">
        <v>10336</v>
      </c>
    </row>
    <row r="3556" spans="9:46" x14ac:dyDescent="0.3">
      <c r="I3556" s="227" t="s">
        <v>41473</v>
      </c>
      <c r="J3556" s="227"/>
      <c r="K3556" s="228">
        <v>69209</v>
      </c>
      <c r="M3556" s="205" t="s">
        <v>4988</v>
      </c>
      <c r="N3556" s="205"/>
      <c r="O3556" s="206">
        <v>2461.8000000000002</v>
      </c>
      <c r="U3556" s="309" t="s">
        <v>67697</v>
      </c>
      <c r="V3556" s="310">
        <v>94.09</v>
      </c>
      <c r="X3556" s="267" t="s">
        <v>33319</v>
      </c>
      <c r="Y3556" s="268">
        <v>19448.8</v>
      </c>
      <c r="AA3556" s="229" t="s">
        <v>52047</v>
      </c>
      <c r="AB3556" s="230">
        <v>7719</v>
      </c>
      <c r="AD3556" s="209" t="s">
        <v>18002</v>
      </c>
      <c r="AE3556" s="210">
        <v>2174.0100000000002</v>
      </c>
      <c r="AF3556" s="93"/>
      <c r="AG3556" s="201" t="s">
        <v>14496</v>
      </c>
      <c r="AH3556" s="202">
        <v>87094.48</v>
      </c>
      <c r="AJ3556" s="292"/>
      <c r="AK3556" s="293"/>
      <c r="AP3556" s="233" t="s">
        <v>42014</v>
      </c>
      <c r="AQ3556" s="234">
        <v>69209</v>
      </c>
      <c r="AS3556" s="211" t="s">
        <v>7913</v>
      </c>
      <c r="AT3556" s="212">
        <v>336.9</v>
      </c>
    </row>
    <row r="3557" spans="9:46" x14ac:dyDescent="0.3">
      <c r="I3557" s="227" t="s">
        <v>41474</v>
      </c>
      <c r="J3557" s="227"/>
      <c r="K3557" s="228">
        <v>35863</v>
      </c>
      <c r="M3557" s="205" t="s">
        <v>4990</v>
      </c>
      <c r="N3557" s="205"/>
      <c r="O3557" s="206">
        <v>938.57</v>
      </c>
      <c r="U3557" s="309" t="s">
        <v>57445</v>
      </c>
      <c r="V3557" s="310">
        <v>3266.45</v>
      </c>
      <c r="X3557" s="267" t="s">
        <v>39004</v>
      </c>
      <c r="Y3557" s="268">
        <v>1203250</v>
      </c>
      <c r="AA3557" s="229" t="s">
        <v>38982</v>
      </c>
      <c r="AB3557" s="230">
        <v>4338.3500000000004</v>
      </c>
      <c r="AD3557" s="209" t="s">
        <v>18003</v>
      </c>
      <c r="AE3557" s="210">
        <v>525</v>
      </c>
      <c r="AF3557" s="93"/>
      <c r="AG3557" s="201" t="s">
        <v>30170</v>
      </c>
      <c r="AH3557" s="202">
        <v>281683.36</v>
      </c>
      <c r="AJ3557" s="292"/>
      <c r="AK3557" s="293"/>
      <c r="AP3557" s="233" t="s">
        <v>42015</v>
      </c>
      <c r="AQ3557" s="234">
        <v>35863</v>
      </c>
      <c r="AS3557" s="211" t="s">
        <v>8234</v>
      </c>
      <c r="AT3557" s="212">
        <v>5040.96</v>
      </c>
    </row>
    <row r="3558" spans="9:46" x14ac:dyDescent="0.3">
      <c r="I3558" s="227" t="s">
        <v>41475</v>
      </c>
      <c r="J3558" s="227"/>
      <c r="K3558" s="228">
        <v>19377</v>
      </c>
      <c r="M3558" s="205" t="s">
        <v>4993</v>
      </c>
      <c r="N3558" s="205"/>
      <c r="O3558" s="206">
        <v>576.20000000000005</v>
      </c>
      <c r="U3558" s="309" t="s">
        <v>57446</v>
      </c>
      <c r="V3558" s="310">
        <v>243.36</v>
      </c>
      <c r="X3558" s="267" t="s">
        <v>52071</v>
      </c>
      <c r="Y3558" s="268">
        <v>363823.73</v>
      </c>
      <c r="AA3558" s="229" t="s">
        <v>46789</v>
      </c>
      <c r="AB3558" s="230">
        <v>741.57</v>
      </c>
      <c r="AD3558" s="209" t="s">
        <v>18004</v>
      </c>
      <c r="AE3558" s="210">
        <v>713.35</v>
      </c>
      <c r="AF3558" s="93"/>
      <c r="AG3558" s="201" t="s">
        <v>32984</v>
      </c>
      <c r="AH3558" s="202">
        <v>128415.01</v>
      </c>
      <c r="AJ3558" s="292"/>
      <c r="AK3558" s="293"/>
      <c r="AP3558" s="233" t="s">
        <v>42016</v>
      </c>
      <c r="AQ3558" s="234">
        <v>19377</v>
      </c>
      <c r="AS3558" s="211" t="s">
        <v>8814</v>
      </c>
      <c r="AT3558" s="212">
        <v>1147</v>
      </c>
    </row>
    <row r="3559" spans="9:46" x14ac:dyDescent="0.3">
      <c r="I3559" s="227" t="s">
        <v>41476</v>
      </c>
      <c r="J3559" s="227"/>
      <c r="K3559" s="228">
        <v>49542</v>
      </c>
      <c r="M3559" s="205" t="s">
        <v>4994</v>
      </c>
      <c r="N3559" s="205"/>
      <c r="O3559" s="206">
        <v>9826.8799999999992</v>
      </c>
      <c r="U3559" s="309" t="s">
        <v>67698</v>
      </c>
      <c r="V3559" s="310">
        <v>174.58</v>
      </c>
      <c r="X3559" s="267" t="s">
        <v>39005</v>
      </c>
      <c r="Y3559" s="268">
        <v>6397653.7800000003</v>
      </c>
      <c r="AA3559" s="229" t="s">
        <v>42290</v>
      </c>
      <c r="AB3559" s="230">
        <v>765</v>
      </c>
      <c r="AD3559" s="209" t="s">
        <v>18005</v>
      </c>
      <c r="AE3559" s="210">
        <v>637.5</v>
      </c>
      <c r="AF3559" s="93"/>
      <c r="AG3559" s="201" t="s">
        <v>32985</v>
      </c>
      <c r="AH3559" s="202">
        <v>17848.78</v>
      </c>
      <c r="AJ3559" s="292"/>
      <c r="AK3559" s="293"/>
      <c r="AP3559" s="233" t="s">
        <v>42017</v>
      </c>
      <c r="AQ3559" s="234">
        <v>49542</v>
      </c>
      <c r="AS3559" s="211" t="s">
        <v>9103</v>
      </c>
      <c r="AT3559" s="212">
        <v>3847</v>
      </c>
    </row>
    <row r="3560" spans="9:46" x14ac:dyDescent="0.3">
      <c r="I3560" s="227" t="s">
        <v>41477</v>
      </c>
      <c r="J3560" s="227"/>
      <c r="K3560" s="228">
        <v>61360.5</v>
      </c>
      <c r="M3560" s="205" t="s">
        <v>4995</v>
      </c>
      <c r="N3560" s="205"/>
      <c r="O3560" s="206">
        <v>589.88</v>
      </c>
      <c r="U3560" s="309" t="s">
        <v>57447</v>
      </c>
      <c r="V3560" s="310">
        <v>335.35</v>
      </c>
      <c r="X3560" s="267" t="s">
        <v>60300</v>
      </c>
      <c r="Y3560" s="268">
        <v>3907.86</v>
      </c>
      <c r="AA3560" s="229" t="s">
        <v>40199</v>
      </c>
      <c r="AB3560" s="230">
        <v>75830.320000000007</v>
      </c>
      <c r="AD3560" s="209" t="s">
        <v>18006</v>
      </c>
      <c r="AE3560" s="210">
        <v>106418.11</v>
      </c>
      <c r="AF3560" s="93"/>
      <c r="AG3560" s="201" t="s">
        <v>32986</v>
      </c>
      <c r="AH3560" s="202">
        <v>43.17</v>
      </c>
      <c r="AJ3560" s="292"/>
      <c r="AK3560" s="293"/>
      <c r="AP3560" s="233" t="s">
        <v>42018</v>
      </c>
      <c r="AQ3560" s="234">
        <v>61360.5</v>
      </c>
      <c r="AS3560" s="211" t="s">
        <v>9412</v>
      </c>
      <c r="AT3560" s="212">
        <v>17892.43</v>
      </c>
    </row>
    <row r="3561" spans="9:46" x14ac:dyDescent="0.3">
      <c r="I3561" s="227" t="s">
        <v>41478</v>
      </c>
      <c r="J3561" s="227"/>
      <c r="K3561" s="228">
        <v>109802.46</v>
      </c>
      <c r="M3561" s="205" t="s">
        <v>4842</v>
      </c>
      <c r="N3561" s="205"/>
      <c r="O3561" s="206">
        <v>7917.68</v>
      </c>
      <c r="U3561" s="309" t="s">
        <v>59070</v>
      </c>
      <c r="V3561" s="310">
        <v>4218.75</v>
      </c>
      <c r="X3561" s="267" t="s">
        <v>57335</v>
      </c>
      <c r="Y3561" s="268">
        <v>16969.259999999998</v>
      </c>
      <c r="AA3561" s="229" t="s">
        <v>36147</v>
      </c>
      <c r="AB3561" s="230">
        <v>4020.31</v>
      </c>
      <c r="AD3561" s="209" t="s">
        <v>18007</v>
      </c>
      <c r="AE3561" s="210">
        <v>38082.879999999997</v>
      </c>
      <c r="AF3561" s="93"/>
      <c r="AG3561" s="201" t="s">
        <v>32987</v>
      </c>
      <c r="AH3561" s="202">
        <v>1577.79</v>
      </c>
      <c r="AJ3561" s="292"/>
      <c r="AK3561" s="293"/>
      <c r="AP3561" s="233" t="s">
        <v>42019</v>
      </c>
      <c r="AQ3561" s="234">
        <v>109802.46</v>
      </c>
      <c r="AS3561" s="211" t="s">
        <v>11680</v>
      </c>
      <c r="AT3561" s="212">
        <v>30000</v>
      </c>
    </row>
    <row r="3562" spans="9:46" x14ac:dyDescent="0.3">
      <c r="I3562" s="227" t="s">
        <v>41479</v>
      </c>
      <c r="J3562" s="227"/>
      <c r="K3562" s="228">
        <v>8612</v>
      </c>
      <c r="M3562" s="205" t="s">
        <v>5004</v>
      </c>
      <c r="N3562" s="205"/>
      <c r="O3562" s="206">
        <v>484.43</v>
      </c>
      <c r="U3562" s="309" t="s">
        <v>67699</v>
      </c>
      <c r="V3562" s="310">
        <v>3000</v>
      </c>
      <c r="X3562" s="267" t="s">
        <v>55947</v>
      </c>
      <c r="Y3562" s="268">
        <v>15000</v>
      </c>
      <c r="AA3562" s="229" t="s">
        <v>38983</v>
      </c>
      <c r="AB3562" s="230">
        <v>145.26</v>
      </c>
      <c r="AD3562" s="209" t="s">
        <v>18008</v>
      </c>
      <c r="AE3562" s="210">
        <v>371.26</v>
      </c>
      <c r="AF3562" s="93"/>
      <c r="AG3562" s="201" t="s">
        <v>32988</v>
      </c>
      <c r="AH3562" s="202">
        <v>21130.26</v>
      </c>
      <c r="AJ3562" s="292"/>
      <c r="AK3562" s="293"/>
      <c r="AP3562" s="233" t="s">
        <v>42020</v>
      </c>
      <c r="AQ3562" s="234">
        <v>8612</v>
      </c>
      <c r="AS3562" s="211" t="s">
        <v>12025</v>
      </c>
      <c r="AT3562" s="212">
        <v>10481.25</v>
      </c>
    </row>
    <row r="3563" spans="9:46" x14ac:dyDescent="0.3">
      <c r="I3563" s="227" t="s">
        <v>41480</v>
      </c>
      <c r="J3563" s="227"/>
      <c r="K3563" s="228">
        <v>33371.5</v>
      </c>
      <c r="M3563" s="205" t="s">
        <v>5000</v>
      </c>
      <c r="N3563" s="205"/>
      <c r="O3563" s="206">
        <v>2045</v>
      </c>
      <c r="U3563" s="309" t="s">
        <v>67700</v>
      </c>
      <c r="V3563" s="310">
        <v>30384</v>
      </c>
      <c r="X3563" s="267" t="s">
        <v>47887</v>
      </c>
      <c r="Y3563" s="268">
        <v>5656.42</v>
      </c>
      <c r="AA3563" s="229" t="s">
        <v>38984</v>
      </c>
      <c r="AB3563" s="230">
        <v>1961.81</v>
      </c>
      <c r="AD3563" s="209" t="s">
        <v>18009</v>
      </c>
      <c r="AE3563" s="210">
        <v>1043.04</v>
      </c>
      <c r="AF3563" s="93"/>
      <c r="AG3563" s="201" t="s">
        <v>30203</v>
      </c>
      <c r="AH3563" s="202">
        <v>17848.78</v>
      </c>
      <c r="AJ3563" s="292"/>
      <c r="AK3563" s="293"/>
      <c r="AP3563" s="233" t="s">
        <v>42021</v>
      </c>
      <c r="AQ3563" s="234">
        <v>33371.5</v>
      </c>
      <c r="AS3563" s="211" t="s">
        <v>10011</v>
      </c>
      <c r="AT3563" s="212">
        <v>85817.54</v>
      </c>
    </row>
    <row r="3564" spans="9:46" x14ac:dyDescent="0.3">
      <c r="I3564" s="227" t="s">
        <v>41481</v>
      </c>
      <c r="J3564" s="227"/>
      <c r="K3564" s="228">
        <v>6462</v>
      </c>
      <c r="M3564" s="205" t="s">
        <v>3669</v>
      </c>
      <c r="N3564" s="205"/>
      <c r="O3564" s="206">
        <v>166017.18</v>
      </c>
      <c r="U3564" s="309" t="s">
        <v>48894</v>
      </c>
      <c r="V3564" s="310">
        <v>8167.47</v>
      </c>
      <c r="X3564" s="267" t="s">
        <v>44652</v>
      </c>
      <c r="Y3564" s="268">
        <v>37559.57</v>
      </c>
      <c r="AA3564" s="229" t="s">
        <v>18109</v>
      </c>
      <c r="AB3564" s="230">
        <v>107105.63</v>
      </c>
      <c r="AD3564" s="209" t="s">
        <v>18010</v>
      </c>
      <c r="AE3564" s="210">
        <v>114131.92</v>
      </c>
      <c r="AF3564" s="93"/>
      <c r="AG3564" s="201" t="s">
        <v>30204</v>
      </c>
      <c r="AH3564" s="202">
        <v>43.17</v>
      </c>
      <c r="AJ3564" s="292"/>
      <c r="AK3564" s="293"/>
      <c r="AP3564" s="233" t="s">
        <v>42022</v>
      </c>
      <c r="AQ3564" s="234">
        <v>6462</v>
      </c>
      <c r="AS3564" s="211" t="s">
        <v>7511</v>
      </c>
      <c r="AT3564" s="212">
        <v>11028</v>
      </c>
    </row>
    <row r="3565" spans="9:46" x14ac:dyDescent="0.3">
      <c r="I3565" s="227" t="s">
        <v>41482</v>
      </c>
      <c r="J3565" s="227"/>
      <c r="K3565" s="228">
        <v>25836</v>
      </c>
      <c r="M3565" s="205" t="s">
        <v>5002</v>
      </c>
      <c r="N3565" s="205"/>
      <c r="O3565" s="206">
        <v>649.20000000000005</v>
      </c>
      <c r="U3565" s="309" t="s">
        <v>64302</v>
      </c>
      <c r="V3565" s="310">
        <v>977.59</v>
      </c>
      <c r="X3565" s="267" t="s">
        <v>39006</v>
      </c>
      <c r="Y3565" s="268">
        <v>5185.8100000000004</v>
      </c>
      <c r="AA3565" s="229" t="s">
        <v>18110</v>
      </c>
      <c r="AB3565" s="230">
        <v>438929.87</v>
      </c>
      <c r="AD3565" s="209" t="s">
        <v>18011</v>
      </c>
      <c r="AE3565" s="210">
        <v>32222.38</v>
      </c>
      <c r="AF3565" s="93"/>
      <c r="AG3565" s="201" t="s">
        <v>32989</v>
      </c>
      <c r="AH3565" s="202">
        <v>1577.79</v>
      </c>
      <c r="AJ3565" s="292"/>
      <c r="AK3565" s="293"/>
      <c r="AP3565" s="233" t="s">
        <v>42023</v>
      </c>
      <c r="AQ3565" s="234">
        <v>25836</v>
      </c>
      <c r="AS3565" s="211" t="s">
        <v>7914</v>
      </c>
      <c r="AT3565" s="212">
        <v>734</v>
      </c>
    </row>
    <row r="3566" spans="9:46" x14ac:dyDescent="0.3">
      <c r="I3566" s="227" t="s">
        <v>41483</v>
      </c>
      <c r="J3566" s="227"/>
      <c r="K3566" s="228">
        <v>58410</v>
      </c>
      <c r="M3566" s="205" t="s">
        <v>4844</v>
      </c>
      <c r="N3566" s="205"/>
      <c r="O3566" s="206">
        <v>2512.0100000000002</v>
      </c>
      <c r="U3566" s="309" t="s">
        <v>48895</v>
      </c>
      <c r="V3566" s="310">
        <v>167.99</v>
      </c>
      <c r="X3566" s="267" t="s">
        <v>64124</v>
      </c>
      <c r="Y3566" s="268">
        <v>124600</v>
      </c>
      <c r="AA3566" s="229" t="s">
        <v>18111</v>
      </c>
      <c r="AB3566" s="230">
        <v>398375.11</v>
      </c>
      <c r="AD3566" s="209" t="s">
        <v>18012</v>
      </c>
      <c r="AE3566" s="210">
        <v>3075.76</v>
      </c>
      <c r="AF3566" s="93"/>
      <c r="AG3566" s="201" t="s">
        <v>30205</v>
      </c>
      <c r="AH3566" s="202">
        <v>21130.26</v>
      </c>
      <c r="AJ3566" s="292"/>
      <c r="AK3566" s="293"/>
      <c r="AP3566" s="233" t="s">
        <v>42024</v>
      </c>
      <c r="AQ3566" s="234">
        <v>58410</v>
      </c>
      <c r="AS3566" s="211" t="s">
        <v>7981</v>
      </c>
      <c r="AT3566" s="212">
        <v>1522</v>
      </c>
    </row>
    <row r="3567" spans="9:46" x14ac:dyDescent="0.3">
      <c r="I3567" s="227" t="s">
        <v>41484</v>
      </c>
      <c r="J3567" s="227"/>
      <c r="K3567" s="228">
        <v>21530</v>
      </c>
      <c r="M3567" s="205" t="s">
        <v>4845</v>
      </c>
      <c r="N3567" s="205"/>
      <c r="O3567" s="206">
        <v>80428.399999999994</v>
      </c>
      <c r="U3567" s="309" t="s">
        <v>67701</v>
      </c>
      <c r="V3567" s="310">
        <v>1839.25</v>
      </c>
      <c r="X3567" s="267" t="s">
        <v>39007</v>
      </c>
      <c r="Y3567" s="268">
        <v>785004.63</v>
      </c>
      <c r="AA3567" s="229" t="s">
        <v>42291</v>
      </c>
      <c r="AB3567" s="230">
        <v>318597.73</v>
      </c>
      <c r="AD3567" s="209" t="s">
        <v>18013</v>
      </c>
      <c r="AE3567" s="210">
        <v>331615.44</v>
      </c>
      <c r="AF3567" s="93"/>
      <c r="AG3567" s="201" t="s">
        <v>32990</v>
      </c>
      <c r="AH3567" s="202">
        <v>22331</v>
      </c>
      <c r="AJ3567" s="292"/>
      <c r="AK3567" s="293"/>
      <c r="AP3567" s="233" t="s">
        <v>42025</v>
      </c>
      <c r="AQ3567" s="234">
        <v>21530</v>
      </c>
      <c r="AS3567" s="211" t="s">
        <v>9104</v>
      </c>
      <c r="AT3567" s="212">
        <v>2078</v>
      </c>
    </row>
    <row r="3568" spans="9:46" x14ac:dyDescent="0.3">
      <c r="I3568" s="227" t="s">
        <v>41485</v>
      </c>
      <c r="J3568" s="227"/>
      <c r="K3568" s="228">
        <v>38772</v>
      </c>
      <c r="M3568" s="205" t="s">
        <v>4846</v>
      </c>
      <c r="N3568" s="205"/>
      <c r="O3568" s="206">
        <v>44011.85</v>
      </c>
      <c r="U3568" s="309" t="s">
        <v>56141</v>
      </c>
      <c r="V3568" s="310">
        <v>-75.959999999999994</v>
      </c>
      <c r="X3568" s="267" t="s">
        <v>33320</v>
      </c>
      <c r="Y3568" s="268">
        <v>5930.63</v>
      </c>
      <c r="AA3568" s="229" t="s">
        <v>52048</v>
      </c>
      <c r="AB3568" s="230">
        <v>6595.35</v>
      </c>
      <c r="AD3568" s="209" t="s">
        <v>18014</v>
      </c>
      <c r="AE3568" s="210">
        <v>28068.89</v>
      </c>
      <c r="AF3568" s="93"/>
      <c r="AG3568" s="201" t="s">
        <v>32991</v>
      </c>
      <c r="AH3568" s="202">
        <v>12596</v>
      </c>
      <c r="AJ3568" s="292"/>
      <c r="AK3568" s="293"/>
      <c r="AP3568" s="233" t="s">
        <v>42026</v>
      </c>
      <c r="AQ3568" s="234">
        <v>38772</v>
      </c>
      <c r="AS3568" s="211" t="s">
        <v>9413</v>
      </c>
      <c r="AT3568" s="212">
        <v>7859.04</v>
      </c>
    </row>
    <row r="3569" spans="9:46" x14ac:dyDescent="0.3">
      <c r="I3569" s="227" t="s">
        <v>41486</v>
      </c>
      <c r="J3569" s="227"/>
      <c r="K3569" s="228">
        <v>26912.5</v>
      </c>
      <c r="M3569" s="205" t="s">
        <v>4847</v>
      </c>
      <c r="N3569" s="205"/>
      <c r="O3569" s="206">
        <v>28192.48</v>
      </c>
      <c r="U3569" s="309" t="s">
        <v>36287</v>
      </c>
      <c r="V3569" s="310">
        <v>242924.86</v>
      </c>
      <c r="X3569" s="267" t="s">
        <v>33321</v>
      </c>
      <c r="Y3569" s="268">
        <v>1325003.2</v>
      </c>
      <c r="AA3569" s="229" t="s">
        <v>38985</v>
      </c>
      <c r="AB3569" s="230">
        <v>48836.62</v>
      </c>
      <c r="AD3569" s="209" t="s">
        <v>18015</v>
      </c>
      <c r="AE3569" s="210">
        <v>78125.740000000005</v>
      </c>
      <c r="AF3569" s="93"/>
      <c r="AG3569" s="201" t="s">
        <v>32992</v>
      </c>
      <c r="AH3569" s="202">
        <v>22331</v>
      </c>
      <c r="AJ3569" s="292"/>
      <c r="AK3569" s="293"/>
      <c r="AP3569" s="233" t="s">
        <v>42027</v>
      </c>
      <c r="AQ3569" s="234">
        <v>26912.5</v>
      </c>
      <c r="AS3569" s="211" t="s">
        <v>9470</v>
      </c>
      <c r="AT3569" s="212">
        <v>1396.81</v>
      </c>
    </row>
    <row r="3570" spans="9:46" x14ac:dyDescent="0.3">
      <c r="I3570" s="227" t="s">
        <v>41487</v>
      </c>
      <c r="J3570" s="227"/>
      <c r="K3570" s="228">
        <v>27603.75</v>
      </c>
      <c r="M3570" s="205" t="s">
        <v>3676</v>
      </c>
      <c r="N3570" s="205"/>
      <c r="O3570" s="206">
        <v>3692823.5</v>
      </c>
      <c r="U3570" s="309" t="s">
        <v>56143</v>
      </c>
      <c r="V3570" s="310">
        <v>134455.38</v>
      </c>
      <c r="X3570" s="267" t="s">
        <v>33322</v>
      </c>
      <c r="Y3570" s="268">
        <v>3524967.59</v>
      </c>
      <c r="AA3570" s="229" t="s">
        <v>42292</v>
      </c>
      <c r="AB3570" s="230">
        <v>-1195.1300000000001</v>
      </c>
      <c r="AD3570" s="209" t="s">
        <v>18016</v>
      </c>
      <c r="AE3570" s="210">
        <v>111762.98</v>
      </c>
      <c r="AF3570" s="93"/>
      <c r="AG3570" s="201" t="s">
        <v>30226</v>
      </c>
      <c r="AH3570" s="202">
        <v>12596</v>
      </c>
      <c r="AJ3570" s="292"/>
      <c r="AK3570" s="293"/>
      <c r="AP3570" s="233" t="s">
        <v>42028</v>
      </c>
      <c r="AQ3570" s="234">
        <v>27603.75</v>
      </c>
      <c r="AS3570" s="211" t="s">
        <v>9566</v>
      </c>
      <c r="AT3570" s="212">
        <v>1625</v>
      </c>
    </row>
    <row r="3571" spans="9:46" x14ac:dyDescent="0.3">
      <c r="I3571" s="227" t="s">
        <v>41488</v>
      </c>
      <c r="J3571" s="227"/>
      <c r="K3571" s="228">
        <v>13188.5</v>
      </c>
      <c r="M3571" s="205" t="s">
        <v>5247</v>
      </c>
      <c r="N3571" s="205"/>
      <c r="O3571" s="206">
        <v>329331.03000000003</v>
      </c>
      <c r="U3571" s="309" t="s">
        <v>42482</v>
      </c>
      <c r="V3571" s="310">
        <v>20429.5</v>
      </c>
      <c r="X3571" s="267" t="s">
        <v>34817</v>
      </c>
      <c r="Y3571" s="268">
        <v>767067.39</v>
      </c>
      <c r="AA3571" s="229" t="s">
        <v>36148</v>
      </c>
      <c r="AB3571" s="230">
        <v>948069.68</v>
      </c>
      <c r="AD3571" s="209" t="s">
        <v>18017</v>
      </c>
      <c r="AE3571" s="210">
        <v>84467.48</v>
      </c>
      <c r="AF3571" s="93"/>
      <c r="AG3571" s="201" t="s">
        <v>14497</v>
      </c>
      <c r="AH3571" s="202">
        <v>80014.759999999995</v>
      </c>
      <c r="AJ3571" s="292"/>
      <c r="AK3571" s="293"/>
      <c r="AP3571" s="233" t="s">
        <v>42029</v>
      </c>
      <c r="AQ3571" s="234">
        <v>13188.5</v>
      </c>
      <c r="AS3571" s="211" t="s">
        <v>10987</v>
      </c>
      <c r="AT3571" s="212">
        <v>959</v>
      </c>
    </row>
    <row r="3572" spans="9:46" x14ac:dyDescent="0.3">
      <c r="I3572" s="227" t="s">
        <v>41489</v>
      </c>
      <c r="J3572" s="227"/>
      <c r="K3572" s="228">
        <v>89431</v>
      </c>
      <c r="M3572" s="205" t="s">
        <v>5249</v>
      </c>
      <c r="N3572" s="205"/>
      <c r="O3572" s="206">
        <v>5323.85</v>
      </c>
      <c r="U3572" s="309" t="s">
        <v>56144</v>
      </c>
      <c r="V3572" s="310">
        <v>51784.94</v>
      </c>
      <c r="X3572" s="267" t="s">
        <v>34818</v>
      </c>
      <c r="Y3572" s="268">
        <v>2503916.25</v>
      </c>
      <c r="AA3572" s="229" t="s">
        <v>40200</v>
      </c>
      <c r="AB3572" s="230">
        <v>84677</v>
      </c>
      <c r="AD3572" s="209" t="s">
        <v>18018</v>
      </c>
      <c r="AE3572" s="210">
        <v>55753.5</v>
      </c>
      <c r="AF3572" s="93"/>
      <c r="AG3572" s="201" t="s">
        <v>14498</v>
      </c>
      <c r="AH3572" s="202">
        <v>71050.73</v>
      </c>
      <c r="AJ3572" s="292"/>
      <c r="AK3572" s="293"/>
      <c r="AP3572" s="233" t="s">
        <v>42030</v>
      </c>
      <c r="AQ3572" s="234">
        <v>89431</v>
      </c>
      <c r="AS3572" s="211" t="s">
        <v>9688</v>
      </c>
      <c r="AT3572" s="212">
        <v>9666</v>
      </c>
    </row>
    <row r="3573" spans="9:46" x14ac:dyDescent="0.3">
      <c r="I3573" s="227" t="s">
        <v>41490</v>
      </c>
      <c r="J3573" s="227"/>
      <c r="K3573" s="228">
        <v>18885</v>
      </c>
      <c r="M3573" s="205" t="s">
        <v>5250</v>
      </c>
      <c r="N3573" s="205"/>
      <c r="O3573" s="206">
        <v>227637.52</v>
      </c>
      <c r="U3573" s="309" t="s">
        <v>44906</v>
      </c>
      <c r="V3573" s="310">
        <v>24733</v>
      </c>
      <c r="X3573" s="267" t="s">
        <v>34819</v>
      </c>
      <c r="Y3573" s="268">
        <v>660924.91</v>
      </c>
      <c r="AA3573" s="229" t="s">
        <v>42293</v>
      </c>
      <c r="AB3573" s="230">
        <v>85850</v>
      </c>
      <c r="AD3573" s="209" t="s">
        <v>18019</v>
      </c>
      <c r="AE3573" s="210">
        <v>26313.88</v>
      </c>
      <c r="AF3573" s="93"/>
      <c r="AG3573" s="201" t="s">
        <v>14499</v>
      </c>
      <c r="AH3573" s="202">
        <v>11237.08</v>
      </c>
      <c r="AJ3573" s="292"/>
      <c r="AK3573" s="293"/>
      <c r="AP3573" s="233" t="s">
        <v>42031</v>
      </c>
      <c r="AQ3573" s="234">
        <v>18885</v>
      </c>
      <c r="AS3573" s="211" t="s">
        <v>9732</v>
      </c>
      <c r="AT3573" s="212">
        <v>2943</v>
      </c>
    </row>
    <row r="3574" spans="9:46" x14ac:dyDescent="0.3">
      <c r="I3574" s="227" t="s">
        <v>41491</v>
      </c>
      <c r="J3574" s="227"/>
      <c r="K3574" s="228">
        <v>10396</v>
      </c>
      <c r="M3574" s="205" t="s">
        <v>5252</v>
      </c>
      <c r="N3574" s="205"/>
      <c r="O3574" s="206">
        <v>714984.17</v>
      </c>
      <c r="U3574" s="309" t="s">
        <v>56145</v>
      </c>
      <c r="V3574" s="310">
        <v>56826</v>
      </c>
      <c r="X3574" s="267" t="s">
        <v>61086</v>
      </c>
      <c r="Y3574" s="268">
        <v>16535.939999999999</v>
      </c>
      <c r="AA3574" s="229" t="s">
        <v>42294</v>
      </c>
      <c r="AB3574" s="230">
        <v>6567.64</v>
      </c>
      <c r="AD3574" s="209" t="s">
        <v>18020</v>
      </c>
      <c r="AE3574" s="210">
        <v>297403.75</v>
      </c>
      <c r="AF3574" s="93"/>
      <c r="AG3574" s="201" t="s">
        <v>14500</v>
      </c>
      <c r="AH3574" s="202">
        <v>19444.95</v>
      </c>
      <c r="AJ3574" s="292"/>
      <c r="AK3574" s="293"/>
      <c r="AP3574" s="233" t="s">
        <v>42032</v>
      </c>
      <c r="AQ3574" s="234">
        <v>10396</v>
      </c>
      <c r="AS3574" s="211" t="s">
        <v>11681</v>
      </c>
      <c r="AT3574" s="212">
        <v>53229</v>
      </c>
    </row>
    <row r="3575" spans="9:46" x14ac:dyDescent="0.3">
      <c r="I3575" s="227" t="s">
        <v>41492</v>
      </c>
      <c r="J3575" s="227"/>
      <c r="K3575" s="228">
        <v>338678</v>
      </c>
      <c r="M3575" s="205" t="s">
        <v>5253</v>
      </c>
      <c r="N3575" s="205"/>
      <c r="O3575" s="206">
        <v>11706.1</v>
      </c>
      <c r="U3575" s="309" t="s">
        <v>56146</v>
      </c>
      <c r="V3575" s="310">
        <v>23585.54</v>
      </c>
      <c r="X3575" s="267" t="s">
        <v>40204</v>
      </c>
      <c r="Y3575" s="268">
        <v>76265</v>
      </c>
      <c r="AA3575" s="229" t="s">
        <v>52049</v>
      </c>
      <c r="AB3575" s="230">
        <v>1100</v>
      </c>
      <c r="AD3575" s="209" t="s">
        <v>18021</v>
      </c>
      <c r="AE3575" s="210">
        <v>5565.14</v>
      </c>
      <c r="AF3575" s="93"/>
      <c r="AG3575" s="201" t="s">
        <v>14501</v>
      </c>
      <c r="AH3575" s="202">
        <v>27274.9</v>
      </c>
      <c r="AJ3575" s="292"/>
      <c r="AK3575" s="293"/>
      <c r="AP3575" s="233" t="s">
        <v>42033</v>
      </c>
      <c r="AQ3575" s="234">
        <v>338678</v>
      </c>
      <c r="AS3575" s="211" t="s">
        <v>12026</v>
      </c>
      <c r="AT3575" s="212">
        <v>22500</v>
      </c>
    </row>
    <row r="3576" spans="9:46" x14ac:dyDescent="0.3">
      <c r="I3576" s="227" t="s">
        <v>41493</v>
      </c>
      <c r="J3576" s="227"/>
      <c r="K3576" s="228">
        <v>15580</v>
      </c>
      <c r="M3576" s="205" t="s">
        <v>5254</v>
      </c>
      <c r="N3576" s="205"/>
      <c r="O3576" s="206">
        <v>146796.29</v>
      </c>
      <c r="U3576" s="309" t="s">
        <v>47976</v>
      </c>
      <c r="V3576" s="310">
        <v>44340.4</v>
      </c>
      <c r="X3576" s="267" t="s">
        <v>36161</v>
      </c>
      <c r="Y3576" s="268">
        <v>33430.86</v>
      </c>
      <c r="AA3576" s="229" t="s">
        <v>52050</v>
      </c>
      <c r="AB3576" s="230">
        <v>15000</v>
      </c>
      <c r="AD3576" s="209" t="s">
        <v>13290</v>
      </c>
      <c r="AE3576" s="210">
        <v>47004.6</v>
      </c>
      <c r="AF3576" s="93"/>
      <c r="AG3576" s="201" t="s">
        <v>32993</v>
      </c>
      <c r="AH3576" s="202">
        <v>23509.3</v>
      </c>
      <c r="AJ3576" s="292"/>
      <c r="AK3576" s="293"/>
      <c r="AP3576" s="233" t="s">
        <v>42034</v>
      </c>
      <c r="AQ3576" s="234">
        <v>15580</v>
      </c>
      <c r="AS3576" s="211" t="s">
        <v>10012</v>
      </c>
      <c r="AT3576" s="212">
        <v>115539.85</v>
      </c>
    </row>
    <row r="3577" spans="9:46" x14ac:dyDescent="0.3">
      <c r="I3577" s="227" t="s">
        <v>41494</v>
      </c>
      <c r="J3577" s="227"/>
      <c r="K3577" s="228">
        <v>1318276.17</v>
      </c>
      <c r="M3577" s="205" t="s">
        <v>5255</v>
      </c>
      <c r="N3577" s="205"/>
      <c r="O3577" s="206">
        <v>26771</v>
      </c>
      <c r="U3577" s="309" t="s">
        <v>59071</v>
      </c>
      <c r="V3577" s="310">
        <v>478200</v>
      </c>
      <c r="X3577" s="267" t="s">
        <v>60301</v>
      </c>
      <c r="Y3577" s="268">
        <v>23835.79</v>
      </c>
      <c r="AA3577" s="229" t="s">
        <v>52051</v>
      </c>
      <c r="AB3577" s="230">
        <v>1231.6500000000001</v>
      </c>
      <c r="AD3577" s="209" t="s">
        <v>13291</v>
      </c>
      <c r="AE3577" s="210">
        <v>68131.100000000006</v>
      </c>
      <c r="AF3577" s="93"/>
      <c r="AG3577" s="201" t="s">
        <v>32994</v>
      </c>
      <c r="AH3577" s="202">
        <v>54278.42</v>
      </c>
      <c r="AJ3577" s="292"/>
      <c r="AK3577" s="293"/>
      <c r="AP3577" s="233" t="s">
        <v>42035</v>
      </c>
      <c r="AQ3577" s="234">
        <v>1318276.17</v>
      </c>
      <c r="AS3577" s="211" t="s">
        <v>6832</v>
      </c>
      <c r="AT3577" s="212">
        <v>295649</v>
      </c>
    </row>
    <row r="3578" spans="9:46" x14ac:dyDescent="0.3">
      <c r="I3578" s="227" t="s">
        <v>41495</v>
      </c>
      <c r="J3578" s="227"/>
      <c r="K3578" s="228">
        <v>19377</v>
      </c>
      <c r="M3578" s="205" t="s">
        <v>5256</v>
      </c>
      <c r="N3578" s="205"/>
      <c r="O3578" s="206">
        <v>2129667.79</v>
      </c>
      <c r="U3578" s="309" t="s">
        <v>61405</v>
      </c>
      <c r="V3578" s="310">
        <v>2506.7199999999998</v>
      </c>
      <c r="X3578" s="267" t="s">
        <v>33323</v>
      </c>
      <c r="Y3578" s="268">
        <v>168.88</v>
      </c>
      <c r="AA3578" s="229" t="s">
        <v>52052</v>
      </c>
      <c r="AB3578" s="230">
        <v>3880.1</v>
      </c>
      <c r="AD3578" s="209" t="s">
        <v>13294</v>
      </c>
      <c r="AE3578" s="210">
        <v>7378.04</v>
      </c>
      <c r="AF3578" s="93"/>
      <c r="AG3578" s="201" t="s">
        <v>32995</v>
      </c>
      <c r="AH3578" s="202">
        <v>8598.7099999999991</v>
      </c>
      <c r="AJ3578" s="292"/>
      <c r="AK3578" s="293"/>
      <c r="AP3578" s="233" t="s">
        <v>42036</v>
      </c>
      <c r="AQ3578" s="234">
        <v>19377</v>
      </c>
      <c r="AS3578" s="211" t="s">
        <v>7004</v>
      </c>
      <c r="AT3578" s="212">
        <v>2243.1799999999998</v>
      </c>
    </row>
    <row r="3579" spans="9:46" x14ac:dyDescent="0.3">
      <c r="I3579" s="227" t="s">
        <v>41496</v>
      </c>
      <c r="J3579" s="227"/>
      <c r="K3579" s="228">
        <v>63513.5</v>
      </c>
      <c r="M3579" s="205" t="s">
        <v>5257</v>
      </c>
      <c r="N3579" s="205"/>
      <c r="O3579" s="206">
        <v>808673.63</v>
      </c>
      <c r="U3579" s="309" t="s">
        <v>48896</v>
      </c>
      <c r="V3579" s="310">
        <v>9162</v>
      </c>
      <c r="X3579" s="267" t="s">
        <v>48777</v>
      </c>
      <c r="Y3579" s="268">
        <v>23224.400000000001</v>
      </c>
      <c r="AA3579" s="229" t="s">
        <v>52053</v>
      </c>
      <c r="AB3579" s="230">
        <v>6000</v>
      </c>
      <c r="AD3579" s="209" t="s">
        <v>13295</v>
      </c>
      <c r="AE3579" s="210">
        <v>8923.98</v>
      </c>
      <c r="AF3579" s="93"/>
      <c r="AG3579" s="201" t="s">
        <v>32996</v>
      </c>
      <c r="AH3579" s="202">
        <v>117629.57</v>
      </c>
      <c r="AJ3579" s="292"/>
      <c r="AK3579" s="293"/>
      <c r="AP3579" s="233" t="s">
        <v>42037</v>
      </c>
      <c r="AQ3579" s="234">
        <v>63513.5</v>
      </c>
      <c r="AS3579" s="211" t="s">
        <v>7227</v>
      </c>
      <c r="AT3579" s="212">
        <v>10522.97</v>
      </c>
    </row>
    <row r="3580" spans="9:46" x14ac:dyDescent="0.3">
      <c r="I3580" s="227" t="s">
        <v>41497</v>
      </c>
      <c r="J3580" s="227"/>
      <c r="K3580" s="228">
        <v>706943.07</v>
      </c>
      <c r="M3580" s="205" t="s">
        <v>5258</v>
      </c>
      <c r="N3580" s="205"/>
      <c r="O3580" s="206">
        <v>550649.78</v>
      </c>
      <c r="U3580" s="309" t="s">
        <v>52451</v>
      </c>
      <c r="V3580" s="310">
        <v>3372.72</v>
      </c>
      <c r="X3580" s="267" t="s">
        <v>49778</v>
      </c>
      <c r="Y3580" s="268">
        <v>51410.37</v>
      </c>
      <c r="AA3580" s="229" t="s">
        <v>52054</v>
      </c>
      <c r="AB3580" s="230">
        <v>2615</v>
      </c>
      <c r="AD3580" s="209" t="s">
        <v>13296</v>
      </c>
      <c r="AE3580" s="210">
        <v>26560.99</v>
      </c>
      <c r="AF3580" s="93"/>
      <c r="AG3580" s="201" t="s">
        <v>14502</v>
      </c>
      <c r="AH3580" s="202">
        <v>3481.76</v>
      </c>
      <c r="AJ3580" s="292"/>
      <c r="AK3580" s="293"/>
      <c r="AP3580" s="233" t="s">
        <v>42038</v>
      </c>
      <c r="AQ3580" s="234">
        <v>706943.07</v>
      </c>
      <c r="AS3580" s="211" t="s">
        <v>7512</v>
      </c>
      <c r="AT3580" s="212">
        <v>463001</v>
      </c>
    </row>
    <row r="3581" spans="9:46" x14ac:dyDescent="0.3">
      <c r="I3581" s="227" t="s">
        <v>41498</v>
      </c>
      <c r="J3581" s="227"/>
      <c r="K3581" s="228">
        <v>592350</v>
      </c>
      <c r="M3581" s="205" t="s">
        <v>5259</v>
      </c>
      <c r="N3581" s="205"/>
      <c r="O3581" s="206">
        <v>31012.66</v>
      </c>
      <c r="U3581" s="309" t="s">
        <v>63156</v>
      </c>
      <c r="V3581" s="310">
        <v>2400</v>
      </c>
      <c r="X3581" s="267" t="s">
        <v>34820</v>
      </c>
      <c r="Y3581" s="268">
        <v>2379868.0299999998</v>
      </c>
      <c r="AA3581" s="229" t="s">
        <v>52055</v>
      </c>
      <c r="AB3581" s="230">
        <v>7020</v>
      </c>
      <c r="AD3581" s="209" t="s">
        <v>13297</v>
      </c>
      <c r="AE3581" s="210">
        <v>11745.72</v>
      </c>
      <c r="AF3581" s="93"/>
      <c r="AG3581" s="201" t="s">
        <v>14503</v>
      </c>
      <c r="AH3581" s="202">
        <v>266.35000000000002</v>
      </c>
      <c r="AJ3581" s="292"/>
      <c r="AK3581" s="293"/>
      <c r="AP3581" s="233" t="s">
        <v>42039</v>
      </c>
      <c r="AQ3581" s="234">
        <v>592350</v>
      </c>
      <c r="AS3581" s="211" t="s">
        <v>7663</v>
      </c>
      <c r="AT3581" s="212">
        <v>213621.02</v>
      </c>
    </row>
    <row r="3582" spans="9:46" x14ac:dyDescent="0.3">
      <c r="I3582" s="227" t="s">
        <v>41499</v>
      </c>
      <c r="J3582" s="227"/>
      <c r="K3582" s="228">
        <v>84699</v>
      </c>
      <c r="M3582" s="205" t="s">
        <v>5261</v>
      </c>
      <c r="N3582" s="205"/>
      <c r="O3582" s="206">
        <v>413595.71</v>
      </c>
      <c r="U3582" s="309" t="s">
        <v>56147</v>
      </c>
      <c r="V3582" s="310">
        <v>250</v>
      </c>
      <c r="X3582" s="267" t="s">
        <v>63091</v>
      </c>
      <c r="Y3582" s="268">
        <v>4009512.23</v>
      </c>
      <c r="AA3582" s="229" t="s">
        <v>49773</v>
      </c>
      <c r="AB3582" s="230">
        <v>646.95000000000005</v>
      </c>
      <c r="AD3582" s="209" t="s">
        <v>18022</v>
      </c>
      <c r="AE3582" s="210">
        <v>1370.67</v>
      </c>
      <c r="AF3582" s="93"/>
      <c r="AG3582" s="201" t="s">
        <v>14504</v>
      </c>
      <c r="AH3582" s="202">
        <v>685.91</v>
      </c>
      <c r="AJ3582" s="292"/>
      <c r="AK3582" s="293"/>
      <c r="AP3582" s="233" t="s">
        <v>42040</v>
      </c>
      <c r="AQ3582" s="234">
        <v>84699</v>
      </c>
      <c r="AS3582" s="211" t="s">
        <v>8152</v>
      </c>
      <c r="AT3582" s="212">
        <v>94601</v>
      </c>
    </row>
    <row r="3583" spans="9:46" x14ac:dyDescent="0.3">
      <c r="I3583" s="227" t="s">
        <v>41500</v>
      </c>
      <c r="J3583" s="227"/>
      <c r="K3583" s="228">
        <v>44157</v>
      </c>
      <c r="M3583" s="205" t="s">
        <v>5262</v>
      </c>
      <c r="N3583" s="205"/>
      <c r="O3583" s="206">
        <v>62021.75</v>
      </c>
      <c r="U3583" s="309" t="s">
        <v>59072</v>
      </c>
      <c r="V3583" s="310">
        <v>619.78</v>
      </c>
      <c r="X3583" s="267" t="s">
        <v>34821</v>
      </c>
      <c r="Y3583" s="268">
        <v>612900.19999999995</v>
      </c>
      <c r="AA3583" s="229" t="s">
        <v>48768</v>
      </c>
      <c r="AB3583" s="230">
        <v>28828.83</v>
      </c>
      <c r="AD3583" s="209" t="s">
        <v>18023</v>
      </c>
      <c r="AE3583" s="210">
        <v>212.65</v>
      </c>
      <c r="AF3583" s="93"/>
      <c r="AG3583" s="201" t="s">
        <v>14505</v>
      </c>
      <c r="AH3583" s="202">
        <v>1553.83</v>
      </c>
      <c r="AJ3583" s="292"/>
      <c r="AK3583" s="293"/>
      <c r="AP3583" s="233" t="s">
        <v>42041</v>
      </c>
      <c r="AQ3583" s="234">
        <v>44157</v>
      </c>
      <c r="AS3583" s="211" t="s">
        <v>8434</v>
      </c>
      <c r="AT3583" s="212">
        <v>82442.75</v>
      </c>
    </row>
    <row r="3584" spans="9:46" x14ac:dyDescent="0.3">
      <c r="I3584" s="227" t="s">
        <v>41501</v>
      </c>
      <c r="J3584" s="227"/>
      <c r="K3584" s="228">
        <v>369388</v>
      </c>
      <c r="M3584" s="205" t="s">
        <v>5263</v>
      </c>
      <c r="N3584" s="205"/>
      <c r="O3584" s="206">
        <v>29000</v>
      </c>
      <c r="U3584" s="309" t="s">
        <v>36289</v>
      </c>
      <c r="V3584" s="310">
        <v>82381.2</v>
      </c>
      <c r="X3584" s="267" t="s">
        <v>57336</v>
      </c>
      <c r="Y3584" s="268">
        <v>10151.629999999999</v>
      </c>
      <c r="AA3584" s="229" t="s">
        <v>52056</v>
      </c>
      <c r="AB3584" s="230">
        <v>1179.6500000000001</v>
      </c>
      <c r="AD3584" s="209" t="s">
        <v>18024</v>
      </c>
      <c r="AE3584" s="210">
        <v>1947.22</v>
      </c>
      <c r="AF3584" s="93"/>
      <c r="AG3584" s="201" t="s">
        <v>14506</v>
      </c>
      <c r="AH3584" s="202">
        <v>64686.61</v>
      </c>
      <c r="AJ3584" s="292"/>
      <c r="AK3584" s="293"/>
      <c r="AP3584" s="233" t="s">
        <v>42042</v>
      </c>
      <c r="AQ3584" s="234">
        <v>369388</v>
      </c>
      <c r="AS3584" s="211" t="s">
        <v>8600</v>
      </c>
      <c r="AT3584" s="212">
        <v>234318.84</v>
      </c>
    </row>
    <row r="3585" spans="9:46" x14ac:dyDescent="0.3">
      <c r="I3585" s="227" t="s">
        <v>41502</v>
      </c>
      <c r="J3585" s="227"/>
      <c r="K3585" s="228">
        <v>140010</v>
      </c>
      <c r="M3585" s="205" t="s">
        <v>5264</v>
      </c>
      <c r="N3585" s="205"/>
      <c r="O3585" s="206">
        <v>1084714.92</v>
      </c>
      <c r="U3585" s="309" t="s">
        <v>42483</v>
      </c>
      <c r="V3585" s="310">
        <v>254867.8</v>
      </c>
      <c r="X3585" s="267" t="s">
        <v>34822</v>
      </c>
      <c r="Y3585" s="268">
        <v>513474.82</v>
      </c>
      <c r="AA3585" s="229" t="s">
        <v>18112</v>
      </c>
      <c r="AB3585" s="230">
        <v>40326.5</v>
      </c>
      <c r="AD3585" s="209" t="s">
        <v>18025</v>
      </c>
      <c r="AE3585" s="210">
        <v>31161.08</v>
      </c>
      <c r="AF3585" s="93"/>
      <c r="AG3585" s="201" t="s">
        <v>14507</v>
      </c>
      <c r="AH3585" s="202">
        <v>3481.76</v>
      </c>
      <c r="AJ3585" s="292"/>
      <c r="AK3585" s="293"/>
      <c r="AP3585" s="233" t="s">
        <v>42043</v>
      </c>
      <c r="AQ3585" s="234">
        <v>140010</v>
      </c>
      <c r="AS3585" s="211" t="s">
        <v>8815</v>
      </c>
      <c r="AT3585" s="212">
        <v>20760.849999999999</v>
      </c>
    </row>
    <row r="3586" spans="9:46" x14ac:dyDescent="0.3">
      <c r="I3586" s="227" t="s">
        <v>43835</v>
      </c>
      <c r="J3586" s="227"/>
      <c r="K3586" s="228">
        <v>1976.24</v>
      </c>
      <c r="M3586" s="205" t="s">
        <v>5269</v>
      </c>
      <c r="N3586" s="205"/>
      <c r="O3586" s="206">
        <v>764986.63</v>
      </c>
      <c r="U3586" s="309" t="s">
        <v>44907</v>
      </c>
      <c r="V3586" s="310">
        <v>61359.89</v>
      </c>
      <c r="X3586" s="267" t="s">
        <v>39009</v>
      </c>
      <c r="Y3586" s="268">
        <v>23817.02</v>
      </c>
      <c r="AA3586" s="229" t="s">
        <v>42295</v>
      </c>
      <c r="AB3586" s="230">
        <v>-51.77</v>
      </c>
      <c r="AD3586" s="209" t="s">
        <v>13302</v>
      </c>
      <c r="AE3586" s="210">
        <v>77570.34</v>
      </c>
      <c r="AF3586" s="93"/>
      <c r="AG3586" s="201" t="s">
        <v>14508</v>
      </c>
      <c r="AH3586" s="202">
        <v>80014.759999999995</v>
      </c>
      <c r="AJ3586" s="292"/>
      <c r="AK3586" s="293"/>
      <c r="AP3586" s="233" t="s">
        <v>44170</v>
      </c>
      <c r="AQ3586" s="234">
        <v>1976.24</v>
      </c>
      <c r="AS3586" s="211" t="s">
        <v>9105</v>
      </c>
      <c r="AT3586" s="212">
        <v>50488</v>
      </c>
    </row>
    <row r="3587" spans="9:46" x14ac:dyDescent="0.3">
      <c r="I3587" s="227" t="s">
        <v>43837</v>
      </c>
      <c r="J3587" s="227"/>
      <c r="K3587" s="228">
        <v>509</v>
      </c>
      <c r="M3587" s="205" t="s">
        <v>5265</v>
      </c>
      <c r="N3587" s="205"/>
      <c r="O3587" s="206">
        <v>52038.32</v>
      </c>
      <c r="U3587" s="309" t="s">
        <v>35053</v>
      </c>
      <c r="V3587" s="310">
        <v>1860211.65</v>
      </c>
      <c r="X3587" s="267" t="s">
        <v>39010</v>
      </c>
      <c r="Y3587" s="268">
        <v>61414.62</v>
      </c>
      <c r="AA3587" s="229" t="s">
        <v>44637</v>
      </c>
      <c r="AB3587" s="230">
        <v>110150.27</v>
      </c>
      <c r="AD3587" s="209" t="s">
        <v>18026</v>
      </c>
      <c r="AE3587" s="210">
        <v>43618.559999999998</v>
      </c>
      <c r="AF3587" s="93"/>
      <c r="AG3587" s="201" t="s">
        <v>14509</v>
      </c>
      <c r="AH3587" s="202">
        <v>71050.73</v>
      </c>
      <c r="AJ3587" s="292"/>
      <c r="AK3587" s="293"/>
      <c r="AP3587" s="233" t="s">
        <v>44172</v>
      </c>
      <c r="AQ3587" s="234">
        <v>509</v>
      </c>
      <c r="AS3587" s="211" t="s">
        <v>9191</v>
      </c>
      <c r="AT3587" s="212">
        <v>12724.6</v>
      </c>
    </row>
    <row r="3588" spans="9:46" x14ac:dyDescent="0.3">
      <c r="I3588" s="227" t="s">
        <v>43839</v>
      </c>
      <c r="J3588" s="227"/>
      <c r="K3588" s="228">
        <v>1243</v>
      </c>
      <c r="M3588" s="205" t="s">
        <v>5266</v>
      </c>
      <c r="N3588" s="205"/>
      <c r="O3588" s="206">
        <v>11540.31</v>
      </c>
      <c r="U3588" s="309" t="s">
        <v>67702</v>
      </c>
      <c r="V3588" s="310">
        <v>425</v>
      </c>
      <c r="X3588" s="267" t="s">
        <v>34823</v>
      </c>
      <c r="Y3588" s="268">
        <v>22879.69</v>
      </c>
      <c r="AA3588" s="229" t="s">
        <v>34800</v>
      </c>
      <c r="AB3588" s="230">
        <v>469200.37</v>
      </c>
      <c r="AD3588" s="209" t="s">
        <v>18027</v>
      </c>
      <c r="AE3588" s="210">
        <v>57638.38</v>
      </c>
      <c r="AF3588" s="93"/>
      <c r="AG3588" s="201" t="s">
        <v>14510</v>
      </c>
      <c r="AH3588" s="202">
        <v>11503.43</v>
      </c>
      <c r="AJ3588" s="292"/>
      <c r="AK3588" s="293"/>
      <c r="AP3588" s="233" t="s">
        <v>44174</v>
      </c>
      <c r="AQ3588" s="234">
        <v>1243</v>
      </c>
      <c r="AS3588" s="211" t="s">
        <v>9414</v>
      </c>
      <c r="AT3588" s="212">
        <v>2328077.94</v>
      </c>
    </row>
    <row r="3589" spans="9:46" x14ac:dyDescent="0.3">
      <c r="I3589" s="227" t="s">
        <v>43840</v>
      </c>
      <c r="J3589" s="227"/>
      <c r="K3589" s="228">
        <v>7018</v>
      </c>
      <c r="M3589" s="205" t="s">
        <v>5271</v>
      </c>
      <c r="N3589" s="205"/>
      <c r="O3589" s="206">
        <v>33621.14</v>
      </c>
      <c r="U3589" s="309" t="s">
        <v>55135</v>
      </c>
      <c r="V3589" s="310">
        <v>1164.3</v>
      </c>
      <c r="X3589" s="267" t="s">
        <v>39011</v>
      </c>
      <c r="Y3589" s="268">
        <v>2465548.5099999998</v>
      </c>
      <c r="AA3589" s="229" t="s">
        <v>52057</v>
      </c>
      <c r="AB3589" s="230">
        <v>450560</v>
      </c>
      <c r="AD3589" s="209" t="s">
        <v>18028</v>
      </c>
      <c r="AE3589" s="210">
        <v>141620</v>
      </c>
      <c r="AF3589" s="93"/>
      <c r="AG3589" s="201" t="s">
        <v>14511</v>
      </c>
      <c r="AH3589" s="202">
        <v>20130.86</v>
      </c>
      <c r="AJ3589" s="292"/>
      <c r="AK3589" s="293"/>
      <c r="AP3589" s="233" t="s">
        <v>44175</v>
      </c>
      <c r="AQ3589" s="234">
        <v>7018</v>
      </c>
      <c r="AS3589" s="211" t="s">
        <v>9567</v>
      </c>
      <c r="AT3589" s="212">
        <v>34900.269999999997</v>
      </c>
    </row>
    <row r="3590" spans="9:46" x14ac:dyDescent="0.3">
      <c r="I3590" s="227" t="s">
        <v>43841</v>
      </c>
      <c r="J3590" s="227"/>
      <c r="K3590" s="228">
        <v>1419</v>
      </c>
      <c r="M3590" s="205" t="s">
        <v>5273</v>
      </c>
      <c r="N3590" s="205"/>
      <c r="O3590" s="206">
        <v>3948067.1</v>
      </c>
      <c r="U3590" s="309" t="s">
        <v>61990</v>
      </c>
      <c r="V3590" s="310">
        <v>93232.52</v>
      </c>
      <c r="X3590" s="267" t="s">
        <v>63092</v>
      </c>
      <c r="Y3590" s="268">
        <v>521301.5</v>
      </c>
      <c r="AA3590" s="229" t="s">
        <v>46790</v>
      </c>
      <c r="AB3590" s="230">
        <v>5074.28</v>
      </c>
      <c r="AD3590" s="209" t="s">
        <v>18029</v>
      </c>
      <c r="AE3590" s="210">
        <v>23986.799999999999</v>
      </c>
      <c r="AF3590" s="93"/>
      <c r="AG3590" s="201" t="s">
        <v>14512</v>
      </c>
      <c r="AH3590" s="202">
        <v>1553.83</v>
      </c>
      <c r="AJ3590" s="292"/>
      <c r="AK3590" s="293"/>
      <c r="AP3590" s="233" t="s">
        <v>44176</v>
      </c>
      <c r="AQ3590" s="234">
        <v>1419</v>
      </c>
      <c r="AS3590" s="211" t="s">
        <v>10988</v>
      </c>
      <c r="AT3590" s="212">
        <v>13722.14</v>
      </c>
    </row>
    <row r="3591" spans="9:46" x14ac:dyDescent="0.3">
      <c r="I3591" s="227" t="s">
        <v>43842</v>
      </c>
      <c r="J3591" s="227"/>
      <c r="K3591" s="228">
        <v>2941</v>
      </c>
      <c r="M3591" s="205" t="s">
        <v>5278</v>
      </c>
      <c r="N3591" s="205"/>
      <c r="O3591" s="206">
        <v>1953919.21</v>
      </c>
      <c r="U3591" s="309" t="s">
        <v>33586</v>
      </c>
      <c r="V3591" s="310">
        <v>100497.96</v>
      </c>
      <c r="X3591" s="267" t="s">
        <v>34824</v>
      </c>
      <c r="Y3591" s="268">
        <v>182958.49</v>
      </c>
      <c r="AA3591" s="229" t="s">
        <v>44638</v>
      </c>
      <c r="AB3591" s="230">
        <v>39786.04</v>
      </c>
      <c r="AD3591" s="209" t="s">
        <v>18030</v>
      </c>
      <c r="AE3591" s="210">
        <v>8595.2900000000009</v>
      </c>
      <c r="AF3591" s="93"/>
      <c r="AG3591" s="201" t="s">
        <v>14513</v>
      </c>
      <c r="AH3591" s="202">
        <v>88195.91</v>
      </c>
      <c r="AJ3591" s="292"/>
      <c r="AK3591" s="293"/>
      <c r="AP3591" s="233" t="s">
        <v>44177</v>
      </c>
      <c r="AQ3591" s="234">
        <v>2941</v>
      </c>
      <c r="AS3591" s="211" t="s">
        <v>9733</v>
      </c>
      <c r="AT3591" s="212">
        <v>8539.4</v>
      </c>
    </row>
    <row r="3592" spans="9:46" x14ac:dyDescent="0.3">
      <c r="I3592" s="227" t="s">
        <v>43843</v>
      </c>
      <c r="J3592" s="227"/>
      <c r="K3592" s="228">
        <v>9441</v>
      </c>
      <c r="M3592" s="205" t="s">
        <v>5274</v>
      </c>
      <c r="N3592" s="205"/>
      <c r="O3592" s="206">
        <v>19569.68</v>
      </c>
      <c r="U3592" s="309" t="s">
        <v>35054</v>
      </c>
      <c r="V3592" s="310">
        <v>1613.84</v>
      </c>
      <c r="X3592" s="267" t="s">
        <v>33324</v>
      </c>
      <c r="Y3592" s="268">
        <v>879567.97</v>
      </c>
      <c r="AA3592" s="229" t="s">
        <v>47883</v>
      </c>
      <c r="AB3592" s="230">
        <v>139010.31</v>
      </c>
      <c r="AD3592" s="209" t="s">
        <v>18031</v>
      </c>
      <c r="AE3592" s="210">
        <v>18317.330000000002</v>
      </c>
      <c r="AF3592" s="93"/>
      <c r="AG3592" s="201" t="s">
        <v>30354</v>
      </c>
      <c r="AH3592" s="202">
        <v>54278.42</v>
      </c>
      <c r="AJ3592" s="292"/>
      <c r="AK3592" s="293"/>
      <c r="AP3592" s="233" t="s">
        <v>44178</v>
      </c>
      <c r="AQ3592" s="234">
        <v>9441</v>
      </c>
      <c r="AS3592" s="211" t="s">
        <v>11682</v>
      </c>
      <c r="AT3592" s="212">
        <v>13813.64</v>
      </c>
    </row>
    <row r="3593" spans="9:46" x14ac:dyDescent="0.3">
      <c r="I3593" s="227" t="s">
        <v>43844</v>
      </c>
      <c r="J3593" s="227"/>
      <c r="K3593" s="228">
        <v>828</v>
      </c>
      <c r="M3593" s="205" t="s">
        <v>5281</v>
      </c>
      <c r="N3593" s="205"/>
      <c r="O3593" s="206">
        <v>1082803.8</v>
      </c>
      <c r="U3593" s="309" t="s">
        <v>33587</v>
      </c>
      <c r="V3593" s="310">
        <v>126501.68</v>
      </c>
      <c r="X3593" s="267" t="s">
        <v>61905</v>
      </c>
      <c r="Y3593" s="268">
        <v>273.92</v>
      </c>
      <c r="AA3593" s="229" t="s">
        <v>36149</v>
      </c>
      <c r="AB3593" s="230">
        <v>28926.7</v>
      </c>
      <c r="AD3593" s="209" t="s">
        <v>18032</v>
      </c>
      <c r="AE3593" s="210">
        <v>3877.85</v>
      </c>
      <c r="AF3593" s="93"/>
      <c r="AG3593" s="201" t="s">
        <v>14514</v>
      </c>
      <c r="AH3593" s="202">
        <v>35873.61</v>
      </c>
      <c r="AJ3593" s="292"/>
      <c r="AK3593" s="293"/>
      <c r="AP3593" s="233" t="s">
        <v>44179</v>
      </c>
      <c r="AQ3593" s="234">
        <v>828</v>
      </c>
      <c r="AS3593" s="211" t="s">
        <v>10013</v>
      </c>
      <c r="AT3593" s="212">
        <v>3879426.6</v>
      </c>
    </row>
    <row r="3594" spans="9:46" x14ac:dyDescent="0.3">
      <c r="I3594" s="227" t="s">
        <v>43845</v>
      </c>
      <c r="J3594" s="227"/>
      <c r="K3594" s="228">
        <v>414.59</v>
      </c>
      <c r="M3594" s="205" t="s">
        <v>5283</v>
      </c>
      <c r="N3594" s="205"/>
      <c r="O3594" s="206">
        <v>119298.13</v>
      </c>
      <c r="U3594" s="309" t="s">
        <v>67703</v>
      </c>
      <c r="V3594" s="310">
        <v>2291.9299999999998</v>
      </c>
      <c r="X3594" s="267" t="s">
        <v>64125</v>
      </c>
      <c r="Y3594" s="268">
        <v>172.23</v>
      </c>
      <c r="AA3594" s="229" t="s">
        <v>38986</v>
      </c>
      <c r="AB3594" s="230">
        <v>13401.5</v>
      </c>
      <c r="AD3594" s="209" t="s">
        <v>18033</v>
      </c>
      <c r="AE3594" s="210">
        <v>6976.05</v>
      </c>
      <c r="AF3594" s="93"/>
      <c r="AG3594" s="201" t="s">
        <v>32997</v>
      </c>
      <c r="AH3594" s="202">
        <v>117629.57</v>
      </c>
      <c r="AJ3594" s="292"/>
      <c r="AK3594" s="293"/>
      <c r="AP3594" s="233" t="s">
        <v>44180</v>
      </c>
      <c r="AQ3594" s="234">
        <v>414.59</v>
      </c>
      <c r="AS3594" s="211" t="s">
        <v>6833</v>
      </c>
      <c r="AT3594" s="212">
        <v>32582.91</v>
      </c>
    </row>
    <row r="3595" spans="9:46" x14ac:dyDescent="0.3">
      <c r="I3595" s="227" t="s">
        <v>43850</v>
      </c>
      <c r="J3595" s="227"/>
      <c r="K3595" s="228">
        <v>410</v>
      </c>
      <c r="M3595" s="205" t="s">
        <v>5284</v>
      </c>
      <c r="N3595" s="205"/>
      <c r="O3595" s="206">
        <v>39677.49</v>
      </c>
      <c r="U3595" s="309" t="s">
        <v>67704</v>
      </c>
      <c r="V3595" s="310">
        <v>858.99</v>
      </c>
      <c r="X3595" s="267" t="s">
        <v>60073</v>
      </c>
      <c r="Y3595" s="268">
        <v>4209.8</v>
      </c>
      <c r="AA3595" s="229" t="s">
        <v>44639</v>
      </c>
      <c r="AB3595" s="230">
        <v>165635</v>
      </c>
      <c r="AD3595" s="209" t="s">
        <v>18034</v>
      </c>
      <c r="AE3595" s="210">
        <v>1597.08</v>
      </c>
      <c r="AF3595" s="93"/>
      <c r="AG3595" s="201" t="s">
        <v>14515</v>
      </c>
      <c r="AH3595" s="202">
        <v>7305.09</v>
      </c>
      <c r="AJ3595" s="292"/>
      <c r="AK3595" s="293"/>
      <c r="AP3595" s="233" t="s">
        <v>44185</v>
      </c>
      <c r="AQ3595" s="234">
        <v>410</v>
      </c>
      <c r="AS3595" s="211" t="s">
        <v>7005</v>
      </c>
      <c r="AT3595" s="212">
        <v>1462</v>
      </c>
    </row>
    <row r="3596" spans="9:46" x14ac:dyDescent="0.3">
      <c r="I3596" s="227" t="s">
        <v>43854</v>
      </c>
      <c r="J3596" s="227"/>
      <c r="K3596" s="228">
        <v>1938</v>
      </c>
      <c r="M3596" s="205" t="s">
        <v>5285</v>
      </c>
      <c r="N3596" s="205"/>
      <c r="O3596" s="206">
        <v>111842.63</v>
      </c>
      <c r="U3596" s="309" t="s">
        <v>56148</v>
      </c>
      <c r="V3596" s="310">
        <v>-13336.5</v>
      </c>
      <c r="X3596" s="267" t="s">
        <v>60302</v>
      </c>
      <c r="Y3596" s="268">
        <v>16425</v>
      </c>
      <c r="AA3596" s="229" t="s">
        <v>48769</v>
      </c>
      <c r="AB3596" s="230">
        <v>1662.5</v>
      </c>
      <c r="AD3596" s="209" t="s">
        <v>18035</v>
      </c>
      <c r="AE3596" s="210">
        <v>19705.45</v>
      </c>
      <c r="AF3596" s="93"/>
      <c r="AG3596" s="201" t="s">
        <v>14516</v>
      </c>
      <c r="AH3596" s="202">
        <v>11669.64</v>
      </c>
      <c r="AJ3596" s="292"/>
      <c r="AK3596" s="293"/>
      <c r="AP3596" s="233" t="s">
        <v>44189</v>
      </c>
      <c r="AQ3596" s="234">
        <v>1938</v>
      </c>
      <c r="AS3596" s="211" t="s">
        <v>7228</v>
      </c>
      <c r="AT3596" s="212">
        <v>6325</v>
      </c>
    </row>
    <row r="3597" spans="9:46" x14ac:dyDescent="0.3">
      <c r="I3597" s="227" t="s">
        <v>43855</v>
      </c>
      <c r="J3597" s="227"/>
      <c r="K3597" s="228">
        <v>6676</v>
      </c>
      <c r="M3597" s="205" t="s">
        <v>5287</v>
      </c>
      <c r="N3597" s="205"/>
      <c r="O3597" s="206">
        <v>59430</v>
      </c>
      <c r="U3597" s="309" t="s">
        <v>40312</v>
      </c>
      <c r="V3597" s="310">
        <v>434581.05</v>
      </c>
      <c r="X3597" s="267" t="s">
        <v>59542</v>
      </c>
      <c r="Y3597" s="268">
        <v>25740</v>
      </c>
      <c r="AA3597" s="229" t="s">
        <v>52058</v>
      </c>
      <c r="AB3597" s="230">
        <v>34148</v>
      </c>
      <c r="AD3597" s="209" t="s">
        <v>18036</v>
      </c>
      <c r="AE3597" s="210">
        <v>186.36</v>
      </c>
      <c r="AF3597" s="93"/>
      <c r="AG3597" s="201" t="s">
        <v>14517</v>
      </c>
      <c r="AH3597" s="202">
        <v>21610.2</v>
      </c>
      <c r="AJ3597" s="292"/>
      <c r="AK3597" s="293"/>
      <c r="AP3597" s="233" t="s">
        <v>44190</v>
      </c>
      <c r="AQ3597" s="234">
        <v>6676</v>
      </c>
      <c r="AS3597" s="211" t="s">
        <v>7513</v>
      </c>
      <c r="AT3597" s="212">
        <v>37800</v>
      </c>
    </row>
    <row r="3598" spans="9:46" x14ac:dyDescent="0.3">
      <c r="I3598" s="227" t="s">
        <v>43856</v>
      </c>
      <c r="J3598" s="227"/>
      <c r="K3598" s="228">
        <v>942</v>
      </c>
      <c r="M3598" s="205" t="s">
        <v>5288</v>
      </c>
      <c r="N3598" s="205"/>
      <c r="O3598" s="206">
        <v>132996.5</v>
      </c>
      <c r="U3598" s="309" t="s">
        <v>67705</v>
      </c>
      <c r="V3598" s="310">
        <v>5137.5</v>
      </c>
      <c r="X3598" s="267" t="s">
        <v>64126</v>
      </c>
      <c r="Y3598" s="268">
        <v>2000</v>
      </c>
      <c r="AA3598" s="229" t="s">
        <v>52059</v>
      </c>
      <c r="AB3598" s="230">
        <v>856.8</v>
      </c>
      <c r="AD3598" s="209" t="s">
        <v>18037</v>
      </c>
      <c r="AE3598" s="210">
        <v>246918.12</v>
      </c>
      <c r="AF3598" s="93"/>
      <c r="AG3598" s="201" t="s">
        <v>14518</v>
      </c>
      <c r="AH3598" s="202">
        <v>2198.48</v>
      </c>
      <c r="AJ3598" s="292"/>
      <c r="AK3598" s="293"/>
      <c r="AP3598" s="233" t="s">
        <v>44191</v>
      </c>
      <c r="AQ3598" s="234">
        <v>942</v>
      </c>
      <c r="AS3598" s="211" t="s">
        <v>7915</v>
      </c>
      <c r="AT3598" s="212">
        <v>3004</v>
      </c>
    </row>
    <row r="3599" spans="9:46" x14ac:dyDescent="0.3">
      <c r="I3599" s="227" t="s">
        <v>43858</v>
      </c>
      <c r="J3599" s="227"/>
      <c r="K3599" s="228">
        <v>3439</v>
      </c>
      <c r="M3599" s="205" t="s">
        <v>5289</v>
      </c>
      <c r="N3599" s="205"/>
      <c r="O3599" s="206">
        <v>10226.74</v>
      </c>
      <c r="U3599" s="309" t="s">
        <v>67706</v>
      </c>
      <c r="V3599" s="310">
        <v>393.01</v>
      </c>
      <c r="X3599" s="267" t="s">
        <v>59543</v>
      </c>
      <c r="Y3599" s="268">
        <v>3281.29</v>
      </c>
      <c r="AA3599" s="229" t="s">
        <v>52060</v>
      </c>
      <c r="AB3599" s="230">
        <v>29135</v>
      </c>
      <c r="AD3599" s="209" t="s">
        <v>18038</v>
      </c>
      <c r="AE3599" s="210">
        <v>67447.89</v>
      </c>
      <c r="AF3599" s="93"/>
      <c r="AG3599" s="201" t="s">
        <v>14519</v>
      </c>
      <c r="AH3599" s="202">
        <v>2814.69</v>
      </c>
      <c r="AJ3599" s="292"/>
      <c r="AK3599" s="293"/>
      <c r="AP3599" s="233" t="s">
        <v>44194</v>
      </c>
      <c r="AQ3599" s="234">
        <v>3439</v>
      </c>
      <c r="AS3599" s="211" t="s">
        <v>8153</v>
      </c>
      <c r="AT3599" s="212">
        <v>12116</v>
      </c>
    </row>
    <row r="3600" spans="9:46" x14ac:dyDescent="0.3">
      <c r="I3600" s="227" t="s">
        <v>43859</v>
      </c>
      <c r="J3600" s="227"/>
      <c r="K3600" s="228">
        <v>501</v>
      </c>
      <c r="M3600" s="205" t="s">
        <v>5290</v>
      </c>
      <c r="N3600" s="205"/>
      <c r="O3600" s="206">
        <v>380712.3</v>
      </c>
      <c r="U3600" s="309" t="s">
        <v>67707</v>
      </c>
      <c r="V3600" s="310">
        <v>-12.04</v>
      </c>
      <c r="X3600" s="267" t="s">
        <v>59544</v>
      </c>
      <c r="Y3600" s="268">
        <v>10197.14</v>
      </c>
      <c r="AA3600" s="229" t="s">
        <v>52061</v>
      </c>
      <c r="AB3600" s="230">
        <v>19675</v>
      </c>
      <c r="AD3600" s="209" t="s">
        <v>18039</v>
      </c>
      <c r="AE3600" s="210">
        <v>51439.77</v>
      </c>
      <c r="AF3600" s="93"/>
      <c r="AG3600" s="201" t="s">
        <v>14520</v>
      </c>
      <c r="AH3600" s="202">
        <v>6673.9</v>
      </c>
      <c r="AJ3600" s="292"/>
      <c r="AK3600" s="293"/>
      <c r="AP3600" s="233" t="s">
        <v>44195</v>
      </c>
      <c r="AQ3600" s="234">
        <v>501</v>
      </c>
      <c r="AS3600" s="211" t="s">
        <v>8435</v>
      </c>
      <c r="AT3600" s="212">
        <v>12395</v>
      </c>
    </row>
    <row r="3601" spans="9:46" x14ac:dyDescent="0.3">
      <c r="I3601" s="227" t="s">
        <v>43860</v>
      </c>
      <c r="J3601" s="227"/>
      <c r="K3601" s="228">
        <v>455</v>
      </c>
      <c r="M3601" s="205" t="s">
        <v>5291</v>
      </c>
      <c r="N3601" s="205"/>
      <c r="O3601" s="206">
        <v>99086.59</v>
      </c>
      <c r="U3601" s="309" t="s">
        <v>63676</v>
      </c>
      <c r="V3601" s="310">
        <v>6680.91</v>
      </c>
      <c r="X3601" s="267" t="s">
        <v>60303</v>
      </c>
      <c r="Y3601" s="268">
        <v>5059.8999999999996</v>
      </c>
      <c r="AA3601" s="229" t="s">
        <v>42296</v>
      </c>
      <c r="AB3601" s="230">
        <v>402157.92</v>
      </c>
      <c r="AD3601" s="209" t="s">
        <v>18040</v>
      </c>
      <c r="AE3601" s="210">
        <v>11592.78</v>
      </c>
      <c r="AF3601" s="93"/>
      <c r="AG3601" s="201" t="s">
        <v>14521</v>
      </c>
      <c r="AH3601" s="202">
        <v>6848</v>
      </c>
      <c r="AJ3601" s="292"/>
      <c r="AK3601" s="293"/>
      <c r="AP3601" s="233" t="s">
        <v>44197</v>
      </c>
      <c r="AQ3601" s="234">
        <v>455</v>
      </c>
      <c r="AS3601" s="211" t="s">
        <v>8601</v>
      </c>
      <c r="AT3601" s="212">
        <v>16131</v>
      </c>
    </row>
    <row r="3602" spans="9:46" x14ac:dyDescent="0.3">
      <c r="I3602" s="227" t="s">
        <v>43864</v>
      </c>
      <c r="J3602" s="227"/>
      <c r="K3602" s="228">
        <v>478</v>
      </c>
      <c r="M3602" s="205" t="s">
        <v>5292</v>
      </c>
      <c r="N3602" s="205"/>
      <c r="O3602" s="206">
        <v>452513.64</v>
      </c>
      <c r="U3602" s="309" t="s">
        <v>67708</v>
      </c>
      <c r="V3602" s="310">
        <v>589.5</v>
      </c>
      <c r="X3602" s="267" t="s">
        <v>62589</v>
      </c>
      <c r="Y3602" s="268">
        <v>336951.27</v>
      </c>
      <c r="AA3602" s="229" t="s">
        <v>34801</v>
      </c>
      <c r="AB3602" s="230">
        <v>112364.4</v>
      </c>
      <c r="AD3602" s="209" t="s">
        <v>18041</v>
      </c>
      <c r="AE3602" s="210">
        <v>1240.83</v>
      </c>
      <c r="AF3602" s="93"/>
      <c r="AG3602" s="201" t="s">
        <v>32998</v>
      </c>
      <c r="AH3602" s="202">
        <v>12517</v>
      </c>
      <c r="AJ3602" s="292"/>
      <c r="AK3602" s="293"/>
      <c r="AP3602" s="233" t="s">
        <v>44201</v>
      </c>
      <c r="AQ3602" s="234">
        <v>478</v>
      </c>
      <c r="AS3602" s="211" t="s">
        <v>8816</v>
      </c>
      <c r="AT3602" s="212">
        <v>2467</v>
      </c>
    </row>
    <row r="3603" spans="9:46" x14ac:dyDescent="0.3">
      <c r="I3603" s="227" t="s">
        <v>43865</v>
      </c>
      <c r="J3603" s="227"/>
      <c r="K3603" s="228">
        <v>2256</v>
      </c>
      <c r="M3603" s="205" t="s">
        <v>5294</v>
      </c>
      <c r="N3603" s="205"/>
      <c r="O3603" s="206">
        <v>655445.22</v>
      </c>
      <c r="U3603" s="309" t="s">
        <v>63677</v>
      </c>
      <c r="V3603" s="310">
        <v>556.19000000000005</v>
      </c>
      <c r="X3603" s="267" t="s">
        <v>61906</v>
      </c>
      <c r="Y3603" s="268">
        <v>2595.17</v>
      </c>
      <c r="AA3603" s="229" t="s">
        <v>44640</v>
      </c>
      <c r="AB3603" s="230">
        <v>218.1</v>
      </c>
      <c r="AD3603" s="209" t="s">
        <v>18042</v>
      </c>
      <c r="AE3603" s="210">
        <v>9436.66</v>
      </c>
      <c r="AF3603" s="93"/>
      <c r="AG3603" s="201" t="s">
        <v>32999</v>
      </c>
      <c r="AH3603" s="202">
        <v>942.63</v>
      </c>
      <c r="AJ3603" s="292"/>
      <c r="AK3603" s="293"/>
      <c r="AP3603" s="233" t="s">
        <v>44202</v>
      </c>
      <c r="AQ3603" s="234">
        <v>2256</v>
      </c>
      <c r="AS3603" s="211" t="s">
        <v>9106</v>
      </c>
      <c r="AT3603" s="212">
        <v>20863.97</v>
      </c>
    </row>
    <row r="3604" spans="9:46" x14ac:dyDescent="0.3">
      <c r="I3604" s="227" t="s">
        <v>43866</v>
      </c>
      <c r="J3604" s="227"/>
      <c r="K3604" s="228">
        <v>1438.99</v>
      </c>
      <c r="M3604" s="205" t="s">
        <v>5296</v>
      </c>
      <c r="N3604" s="205"/>
      <c r="O3604" s="206">
        <v>619702.16</v>
      </c>
      <c r="U3604" s="309" t="s">
        <v>63678</v>
      </c>
      <c r="V3604" s="310">
        <v>1695.04</v>
      </c>
      <c r="X3604" s="267" t="s">
        <v>64127</v>
      </c>
      <c r="Y3604" s="268">
        <v>39760.22</v>
      </c>
      <c r="AA3604" s="229" t="s">
        <v>47884</v>
      </c>
      <c r="AB3604" s="230">
        <v>4145.13</v>
      </c>
      <c r="AD3604" s="209" t="s">
        <v>18043</v>
      </c>
      <c r="AE3604" s="210">
        <v>28504.16</v>
      </c>
      <c r="AF3604" s="93"/>
      <c r="AG3604" s="201" t="s">
        <v>33000</v>
      </c>
      <c r="AH3604" s="202">
        <v>2465.85</v>
      </c>
      <c r="AJ3604" s="292"/>
      <c r="AK3604" s="293"/>
      <c r="AP3604" s="233" t="s">
        <v>44203</v>
      </c>
      <c r="AQ3604" s="234">
        <v>1438.99</v>
      </c>
      <c r="AS3604" s="211" t="s">
        <v>9415</v>
      </c>
      <c r="AT3604" s="212">
        <v>49387</v>
      </c>
    </row>
    <row r="3605" spans="9:46" x14ac:dyDescent="0.3">
      <c r="I3605" s="227" t="s">
        <v>43868</v>
      </c>
      <c r="J3605" s="227"/>
      <c r="K3605" s="228">
        <v>939</v>
      </c>
      <c r="M3605" s="205" t="s">
        <v>5295</v>
      </c>
      <c r="N3605" s="205"/>
      <c r="O3605" s="206">
        <v>61619.76</v>
      </c>
      <c r="U3605" s="309" t="s">
        <v>63679</v>
      </c>
      <c r="V3605" s="310">
        <v>4463.51</v>
      </c>
      <c r="X3605" s="267" t="s">
        <v>46804</v>
      </c>
      <c r="Y3605" s="268">
        <v>238279.05</v>
      </c>
      <c r="AA3605" s="229" t="s">
        <v>34802</v>
      </c>
      <c r="AB3605" s="230">
        <v>150968.51</v>
      </c>
      <c r="AD3605" s="209" t="s">
        <v>18044</v>
      </c>
      <c r="AE3605" s="210">
        <v>12495.66</v>
      </c>
      <c r="AF3605" s="93"/>
      <c r="AG3605" s="201" t="s">
        <v>33001</v>
      </c>
      <c r="AH3605" s="202">
        <v>1064.72</v>
      </c>
      <c r="AJ3605" s="292"/>
      <c r="AK3605" s="293"/>
      <c r="AP3605" s="233" t="s">
        <v>44205</v>
      </c>
      <c r="AQ3605" s="234">
        <v>939</v>
      </c>
      <c r="AS3605" s="211" t="s">
        <v>10014</v>
      </c>
      <c r="AT3605" s="212">
        <v>194533.88</v>
      </c>
    </row>
    <row r="3606" spans="9:46" x14ac:dyDescent="0.3">
      <c r="I3606" s="227" t="s">
        <v>43869</v>
      </c>
      <c r="J3606" s="227"/>
      <c r="K3606" s="228">
        <v>12226</v>
      </c>
      <c r="M3606" s="205" t="s">
        <v>5298</v>
      </c>
      <c r="N3606" s="205"/>
      <c r="O3606" s="206">
        <v>3131561.7</v>
      </c>
      <c r="U3606" s="309" t="s">
        <v>64306</v>
      </c>
      <c r="V3606" s="310">
        <v>432.69</v>
      </c>
      <c r="X3606" s="267" t="s">
        <v>55004</v>
      </c>
      <c r="Y3606" s="268">
        <v>15700.11</v>
      </c>
      <c r="AA3606" s="229" t="s">
        <v>34803</v>
      </c>
      <c r="AB3606" s="230">
        <v>365050.77</v>
      </c>
      <c r="AD3606" s="209" t="s">
        <v>18045</v>
      </c>
      <c r="AE3606" s="210">
        <v>536.07000000000005</v>
      </c>
      <c r="AF3606" s="93"/>
      <c r="AG3606" s="201" t="s">
        <v>33002</v>
      </c>
      <c r="AH3606" s="202">
        <v>18608.47</v>
      </c>
      <c r="AJ3606" s="292"/>
      <c r="AK3606" s="293"/>
      <c r="AP3606" s="233" t="s">
        <v>44206</v>
      </c>
      <c r="AQ3606" s="234">
        <v>12226</v>
      </c>
      <c r="AS3606" s="211" t="s">
        <v>6834</v>
      </c>
      <c r="AT3606" s="212">
        <v>65996.539999999994</v>
      </c>
    </row>
    <row r="3607" spans="9:46" x14ac:dyDescent="0.3">
      <c r="I3607" s="227" t="s">
        <v>43872</v>
      </c>
      <c r="J3607" s="227"/>
      <c r="K3607" s="228">
        <v>3441.12</v>
      </c>
      <c r="M3607" s="205" t="s">
        <v>5303</v>
      </c>
      <c r="N3607" s="205"/>
      <c r="O3607" s="206">
        <v>150495.54999999999</v>
      </c>
      <c r="U3607" s="309" t="s">
        <v>63160</v>
      </c>
      <c r="V3607" s="310">
        <v>112.29</v>
      </c>
      <c r="X3607" s="267" t="s">
        <v>47888</v>
      </c>
      <c r="Y3607" s="268">
        <v>1090135.6399999999</v>
      </c>
      <c r="AA3607" s="229" t="s">
        <v>34804</v>
      </c>
      <c r="AB3607" s="230">
        <v>70954.05</v>
      </c>
      <c r="AD3607" s="209" t="s">
        <v>18046</v>
      </c>
      <c r="AE3607" s="210">
        <v>60593.53</v>
      </c>
      <c r="AF3607" s="93"/>
      <c r="AG3607" s="201" t="s">
        <v>33003</v>
      </c>
      <c r="AH3607" s="202">
        <v>40981.33</v>
      </c>
      <c r="AJ3607" s="292"/>
      <c r="AK3607" s="293"/>
      <c r="AP3607" s="233" t="s">
        <v>44209</v>
      </c>
      <c r="AQ3607" s="234">
        <v>3441.12</v>
      </c>
      <c r="AS3607" s="211" t="s">
        <v>7229</v>
      </c>
      <c r="AT3607" s="212">
        <v>2571</v>
      </c>
    </row>
    <row r="3608" spans="9:46" x14ac:dyDescent="0.3">
      <c r="I3608" s="227" t="s">
        <v>43873</v>
      </c>
      <c r="J3608" s="227"/>
      <c r="K3608" s="228">
        <v>495</v>
      </c>
      <c r="M3608" s="205" t="s">
        <v>5304</v>
      </c>
      <c r="N3608" s="205"/>
      <c r="O3608" s="206">
        <v>668482.5</v>
      </c>
      <c r="U3608" s="309" t="s">
        <v>67709</v>
      </c>
      <c r="V3608" s="310">
        <v>-198.1</v>
      </c>
      <c r="X3608" s="267" t="s">
        <v>46805</v>
      </c>
      <c r="Y3608" s="268">
        <v>58190</v>
      </c>
      <c r="AA3608" s="229" t="s">
        <v>38987</v>
      </c>
      <c r="AB3608" s="230">
        <v>6310.93</v>
      </c>
      <c r="AD3608" s="209" t="s">
        <v>18047</v>
      </c>
      <c r="AE3608" s="210">
        <v>33036.32</v>
      </c>
      <c r="AF3608" s="93"/>
      <c r="AG3608" s="201" t="s">
        <v>33004</v>
      </c>
      <c r="AH3608" s="202">
        <v>12517</v>
      </c>
      <c r="AJ3608" s="292"/>
      <c r="AK3608" s="293"/>
      <c r="AP3608" s="233" t="s">
        <v>44210</v>
      </c>
      <c r="AQ3608" s="234">
        <v>495</v>
      </c>
      <c r="AS3608" s="211" t="s">
        <v>7514</v>
      </c>
      <c r="AT3608" s="212">
        <v>25720</v>
      </c>
    </row>
    <row r="3609" spans="9:46" x14ac:dyDescent="0.3">
      <c r="I3609" s="227" t="s">
        <v>325</v>
      </c>
      <c r="J3609" s="227"/>
      <c r="K3609" s="228">
        <v>117564.29</v>
      </c>
      <c r="M3609" s="205" t="s">
        <v>5306</v>
      </c>
      <c r="N3609" s="205"/>
      <c r="O3609" s="206">
        <v>282589.03999999998</v>
      </c>
      <c r="U3609" s="309" t="s">
        <v>67710</v>
      </c>
      <c r="V3609" s="310">
        <v>105.37</v>
      </c>
      <c r="X3609" s="267" t="s">
        <v>57337</v>
      </c>
      <c r="Y3609" s="268">
        <v>1902.79</v>
      </c>
      <c r="AA3609" s="229" t="s">
        <v>44641</v>
      </c>
      <c r="AB3609" s="230">
        <v>508.7</v>
      </c>
      <c r="AD3609" s="209" t="s">
        <v>18048</v>
      </c>
      <c r="AE3609" s="210">
        <v>187420.32</v>
      </c>
      <c r="AF3609" s="93"/>
      <c r="AG3609" s="201" t="s">
        <v>14522</v>
      </c>
      <c r="AH3609" s="202">
        <v>7305.09</v>
      </c>
      <c r="AJ3609" s="292"/>
      <c r="AK3609" s="293"/>
      <c r="AP3609" s="233" t="s">
        <v>9739</v>
      </c>
      <c r="AQ3609" s="234">
        <v>1459064.99</v>
      </c>
      <c r="AS3609" s="211" t="s">
        <v>7664</v>
      </c>
      <c r="AT3609" s="212">
        <v>104585</v>
      </c>
    </row>
    <row r="3610" spans="9:46" x14ac:dyDescent="0.3">
      <c r="I3610" s="227" t="s">
        <v>2900</v>
      </c>
      <c r="J3610" s="227"/>
      <c r="K3610" s="228">
        <v>532517</v>
      </c>
      <c r="M3610" s="205" t="s">
        <v>5307</v>
      </c>
      <c r="N3610" s="205"/>
      <c r="O3610" s="206">
        <v>21295.42</v>
      </c>
      <c r="U3610" s="309" t="s">
        <v>67711</v>
      </c>
      <c r="V3610" s="310">
        <v>1186.8499999999999</v>
      </c>
      <c r="X3610" s="267" t="s">
        <v>61337</v>
      </c>
      <c r="Y3610" s="268">
        <v>10124.06</v>
      </c>
      <c r="AA3610" s="229" t="s">
        <v>38988</v>
      </c>
      <c r="AB3610" s="230">
        <v>127938.03</v>
      </c>
      <c r="AD3610" s="209" t="s">
        <v>18049</v>
      </c>
      <c r="AE3610" s="210">
        <v>3679.72</v>
      </c>
      <c r="AF3610" s="93"/>
      <c r="AG3610" s="201" t="s">
        <v>14523</v>
      </c>
      <c r="AH3610" s="202">
        <v>11669.64</v>
      </c>
      <c r="AJ3610" s="292"/>
      <c r="AK3610" s="293"/>
      <c r="AP3610" s="233" t="s">
        <v>9740</v>
      </c>
      <c r="AQ3610" s="234">
        <v>1801807.93</v>
      </c>
      <c r="AS3610" s="211" t="s">
        <v>7916</v>
      </c>
      <c r="AT3610" s="212">
        <v>4285</v>
      </c>
    </row>
    <row r="3611" spans="9:46" x14ac:dyDescent="0.3">
      <c r="I3611" s="227" t="s">
        <v>2901</v>
      </c>
      <c r="J3611" s="227"/>
      <c r="K3611" s="228">
        <v>15829.46</v>
      </c>
      <c r="M3611" s="205" t="s">
        <v>5308</v>
      </c>
      <c r="N3611" s="205"/>
      <c r="O3611" s="206">
        <v>307293.23</v>
      </c>
      <c r="U3611" s="309" t="s">
        <v>67712</v>
      </c>
      <c r="V3611" s="310">
        <v>4322.5</v>
      </c>
      <c r="X3611" s="267" t="s">
        <v>52073</v>
      </c>
      <c r="Y3611" s="268">
        <v>14139.21</v>
      </c>
      <c r="AA3611" s="229" t="s">
        <v>34805</v>
      </c>
      <c r="AB3611" s="230">
        <v>2896794.87</v>
      </c>
      <c r="AD3611" s="209" t="s">
        <v>18050</v>
      </c>
      <c r="AE3611" s="210">
        <v>42962.5</v>
      </c>
      <c r="AF3611" s="93"/>
      <c r="AG3611" s="201" t="s">
        <v>14524</v>
      </c>
      <c r="AH3611" s="202">
        <v>21610.2</v>
      </c>
      <c r="AJ3611" s="292"/>
      <c r="AK3611" s="293"/>
      <c r="AP3611" s="233" t="s">
        <v>9741</v>
      </c>
      <c r="AQ3611" s="234">
        <v>34315356.600000001</v>
      </c>
      <c r="AS3611" s="211" t="s">
        <v>8154</v>
      </c>
      <c r="AT3611" s="212">
        <v>14380</v>
      </c>
    </row>
    <row r="3612" spans="9:46" x14ac:dyDescent="0.3">
      <c r="I3612" s="227" t="s">
        <v>263</v>
      </c>
      <c r="J3612" s="227"/>
      <c r="K3612" s="228">
        <v>1326023.1000000001</v>
      </c>
      <c r="M3612" s="205" t="s">
        <v>5309</v>
      </c>
      <c r="N3612" s="205"/>
      <c r="O3612" s="206">
        <v>6960.04</v>
      </c>
      <c r="U3612" s="309" t="s">
        <v>67713</v>
      </c>
      <c r="V3612" s="310">
        <v>12.95</v>
      </c>
      <c r="X3612" s="267" t="s">
        <v>61338</v>
      </c>
      <c r="Y3612" s="268">
        <v>962.93</v>
      </c>
      <c r="AA3612" s="229" t="s">
        <v>46791</v>
      </c>
      <c r="AB3612" s="230">
        <v>462450.91</v>
      </c>
      <c r="AD3612" s="209" t="s">
        <v>18051</v>
      </c>
      <c r="AE3612" s="210">
        <v>837433.87</v>
      </c>
      <c r="AF3612" s="93"/>
      <c r="AG3612" s="201" t="s">
        <v>14525</v>
      </c>
      <c r="AH3612" s="202">
        <v>3141.11</v>
      </c>
      <c r="AJ3612" s="292"/>
      <c r="AK3612" s="293"/>
      <c r="AP3612" s="233" t="s">
        <v>9742</v>
      </c>
      <c r="AQ3612" s="234">
        <v>488249.39</v>
      </c>
      <c r="AS3612" s="211" t="s">
        <v>8235</v>
      </c>
      <c r="AT3612" s="212">
        <v>3534</v>
      </c>
    </row>
    <row r="3613" spans="9:46" x14ac:dyDescent="0.3">
      <c r="I3613" s="227" t="s">
        <v>264</v>
      </c>
      <c r="J3613" s="227"/>
      <c r="K3613" s="228">
        <v>592916.75</v>
      </c>
      <c r="M3613" s="205" t="s">
        <v>5310</v>
      </c>
      <c r="N3613" s="205"/>
      <c r="O3613" s="206">
        <v>2898666.32</v>
      </c>
      <c r="U3613" s="309" t="s">
        <v>67714</v>
      </c>
      <c r="V3613" s="310">
        <v>430.51</v>
      </c>
      <c r="X3613" s="267" t="s">
        <v>55005</v>
      </c>
      <c r="Y3613" s="268">
        <v>11810.2</v>
      </c>
      <c r="AA3613" s="229" t="s">
        <v>36150</v>
      </c>
      <c r="AB3613" s="230">
        <v>7096.43</v>
      </c>
      <c r="AD3613" s="209" t="s">
        <v>18052</v>
      </c>
      <c r="AE3613" s="210">
        <v>53517.61</v>
      </c>
      <c r="AF3613" s="93"/>
      <c r="AG3613" s="201" t="s">
        <v>14526</v>
      </c>
      <c r="AH3613" s="202">
        <v>5280.54</v>
      </c>
      <c r="AJ3613" s="292"/>
      <c r="AK3613" s="293"/>
      <c r="AP3613" s="233" t="s">
        <v>9743</v>
      </c>
      <c r="AQ3613" s="234">
        <v>469537.53</v>
      </c>
      <c r="AS3613" s="211" t="s">
        <v>8602</v>
      </c>
      <c r="AT3613" s="212">
        <v>61909.81</v>
      </c>
    </row>
    <row r="3614" spans="9:46" x14ac:dyDescent="0.3">
      <c r="I3614" s="227" t="s">
        <v>265</v>
      </c>
      <c r="J3614" s="227"/>
      <c r="K3614" s="228">
        <v>50809.919999999998</v>
      </c>
      <c r="M3614" s="205" t="s">
        <v>5315</v>
      </c>
      <c r="N3614" s="205"/>
      <c r="O3614" s="206">
        <v>33883.58</v>
      </c>
      <c r="U3614" s="309" t="s">
        <v>67715</v>
      </c>
      <c r="V3614" s="310">
        <v>1167.73</v>
      </c>
      <c r="X3614" s="267" t="s">
        <v>61339</v>
      </c>
      <c r="Y3614" s="268">
        <v>3986.21</v>
      </c>
      <c r="AA3614" s="229" t="s">
        <v>38989</v>
      </c>
      <c r="AB3614" s="230">
        <v>16205.18</v>
      </c>
      <c r="AD3614" s="209" t="s">
        <v>18053</v>
      </c>
      <c r="AE3614" s="210">
        <v>7193.25</v>
      </c>
      <c r="AF3614" s="93"/>
      <c r="AG3614" s="201" t="s">
        <v>30404</v>
      </c>
      <c r="AH3614" s="202">
        <v>1064.72</v>
      </c>
      <c r="AJ3614" s="292"/>
      <c r="AK3614" s="293"/>
      <c r="AP3614" s="233" t="s">
        <v>9744</v>
      </c>
      <c r="AQ3614" s="234">
        <v>177503.16</v>
      </c>
      <c r="AS3614" s="211" t="s">
        <v>8817</v>
      </c>
      <c r="AT3614" s="212">
        <v>2903</v>
      </c>
    </row>
    <row r="3615" spans="9:46" x14ac:dyDescent="0.3">
      <c r="I3615" s="227" t="s">
        <v>2902</v>
      </c>
      <c r="J3615" s="227"/>
      <c r="K3615" s="228">
        <v>5949.68</v>
      </c>
      <c r="M3615" s="205" t="s">
        <v>5318</v>
      </c>
      <c r="N3615" s="205"/>
      <c r="O3615" s="206">
        <v>23050.240000000002</v>
      </c>
      <c r="U3615" s="309" t="s">
        <v>67716</v>
      </c>
      <c r="V3615" s="310">
        <v>92.43</v>
      </c>
      <c r="X3615" s="267" t="s">
        <v>57338</v>
      </c>
      <c r="Y3615" s="268">
        <v>306.95999999999998</v>
      </c>
      <c r="AA3615" s="229" t="s">
        <v>46792</v>
      </c>
      <c r="AB3615" s="230">
        <v>75517</v>
      </c>
      <c r="AD3615" s="209" t="s">
        <v>18054</v>
      </c>
      <c r="AE3615" s="210">
        <v>7948.02</v>
      </c>
      <c r="AF3615" s="93"/>
      <c r="AG3615" s="201" t="s">
        <v>30409</v>
      </c>
      <c r="AH3615" s="202">
        <v>18608.47</v>
      </c>
      <c r="AJ3615" s="292"/>
      <c r="AK3615" s="293"/>
      <c r="AP3615" s="233" t="s">
        <v>9745</v>
      </c>
      <c r="AQ3615" s="234">
        <v>826536.24</v>
      </c>
      <c r="AS3615" s="211" t="s">
        <v>9107</v>
      </c>
      <c r="AT3615" s="212">
        <v>35719</v>
      </c>
    </row>
    <row r="3616" spans="9:46" x14ac:dyDescent="0.3">
      <c r="I3616" s="227" t="s">
        <v>266</v>
      </c>
      <c r="J3616" s="227"/>
      <c r="K3616" s="228">
        <v>303098.31</v>
      </c>
      <c r="M3616" s="205" t="s">
        <v>5319</v>
      </c>
      <c r="N3616" s="205"/>
      <c r="O3616" s="206">
        <v>48159.27</v>
      </c>
      <c r="U3616" s="309" t="s">
        <v>67717</v>
      </c>
      <c r="V3616" s="310">
        <v>5194.47</v>
      </c>
      <c r="X3616" s="267" t="s">
        <v>64128</v>
      </c>
      <c r="Y3616" s="268">
        <v>1022.92</v>
      </c>
      <c r="AA3616" s="229" t="s">
        <v>46793</v>
      </c>
      <c r="AB3616" s="230">
        <v>1232.5</v>
      </c>
      <c r="AD3616" s="209" t="s">
        <v>18055</v>
      </c>
      <c r="AE3616" s="210">
        <v>7502.58</v>
      </c>
      <c r="AF3616" s="93"/>
      <c r="AG3616" s="201" t="s">
        <v>14527</v>
      </c>
      <c r="AH3616" s="202">
        <v>6673.9</v>
      </c>
      <c r="AJ3616" s="292"/>
      <c r="AK3616" s="293"/>
      <c r="AP3616" s="233" t="s">
        <v>9746</v>
      </c>
      <c r="AQ3616" s="234">
        <v>5740765.5300000003</v>
      </c>
      <c r="AS3616" s="211" t="s">
        <v>9416</v>
      </c>
      <c r="AT3616" s="212">
        <v>257287.74</v>
      </c>
    </row>
    <row r="3617" spans="9:46" x14ac:dyDescent="0.3">
      <c r="I3617" s="227" t="s">
        <v>2903</v>
      </c>
      <c r="J3617" s="227"/>
      <c r="K3617" s="228">
        <v>1377.87</v>
      </c>
      <c r="M3617" s="205" t="s">
        <v>5325</v>
      </c>
      <c r="N3617" s="205"/>
      <c r="O3617" s="206">
        <v>542874.93999999994</v>
      </c>
      <c r="U3617" s="309" t="s">
        <v>67718</v>
      </c>
      <c r="V3617" s="310">
        <v>584.30999999999995</v>
      </c>
      <c r="X3617" s="267" t="s">
        <v>63093</v>
      </c>
      <c r="Y3617" s="268">
        <v>73.22</v>
      </c>
      <c r="AA3617" s="229" t="s">
        <v>46794</v>
      </c>
      <c r="AB3617" s="230">
        <v>7185</v>
      </c>
      <c r="AD3617" s="209" t="s">
        <v>18056</v>
      </c>
      <c r="AE3617" s="210">
        <v>10052.290000000001</v>
      </c>
      <c r="AF3617" s="93"/>
      <c r="AG3617" s="201" t="s">
        <v>14528</v>
      </c>
      <c r="AH3617" s="202">
        <v>47829.33</v>
      </c>
      <c r="AJ3617" s="292"/>
      <c r="AK3617" s="293"/>
      <c r="AP3617" s="233" t="s">
        <v>9747</v>
      </c>
      <c r="AQ3617" s="234">
        <v>3888278.57</v>
      </c>
      <c r="AS3617" s="211" t="s">
        <v>11684</v>
      </c>
      <c r="AT3617" s="212">
        <v>134563.01</v>
      </c>
    </row>
    <row r="3618" spans="9:46" x14ac:dyDescent="0.3">
      <c r="I3618" s="227" t="s">
        <v>2904</v>
      </c>
      <c r="J3618" s="227"/>
      <c r="K3618" s="228">
        <v>1567008.4</v>
      </c>
      <c r="M3618" s="205" t="s">
        <v>5326</v>
      </c>
      <c r="N3618" s="205"/>
      <c r="O3618" s="206">
        <v>51266.63</v>
      </c>
      <c r="U3618" s="309" t="s">
        <v>67719</v>
      </c>
      <c r="V3618" s="310">
        <v>218.17</v>
      </c>
      <c r="X3618" s="267" t="s">
        <v>46806</v>
      </c>
      <c r="Y3618" s="268">
        <v>107550.52</v>
      </c>
      <c r="AA3618" s="229" t="s">
        <v>44642</v>
      </c>
      <c r="AB3618" s="230">
        <v>172340</v>
      </c>
      <c r="AD3618" s="209" t="s">
        <v>18057</v>
      </c>
      <c r="AE3618" s="210">
        <v>12130</v>
      </c>
      <c r="AF3618" s="93"/>
      <c r="AG3618" s="201" t="s">
        <v>14529</v>
      </c>
      <c r="AH3618" s="202">
        <v>35159</v>
      </c>
      <c r="AJ3618" s="292"/>
      <c r="AK3618" s="293"/>
      <c r="AP3618" s="233" t="s">
        <v>9748</v>
      </c>
      <c r="AQ3618" s="234">
        <v>4682551.54</v>
      </c>
      <c r="AS3618" s="211" t="s">
        <v>10015</v>
      </c>
      <c r="AT3618" s="212">
        <v>713454.1</v>
      </c>
    </row>
    <row r="3619" spans="9:46" x14ac:dyDescent="0.3">
      <c r="I3619" s="227" t="s">
        <v>2905</v>
      </c>
      <c r="J3619" s="227"/>
      <c r="K3619" s="228">
        <v>2152289.7200000002</v>
      </c>
      <c r="M3619" s="205" t="s">
        <v>5328</v>
      </c>
      <c r="N3619" s="205"/>
      <c r="O3619" s="206">
        <v>20833</v>
      </c>
      <c r="U3619" s="309" t="s">
        <v>60424</v>
      </c>
      <c r="V3619" s="310">
        <v>4176</v>
      </c>
      <c r="X3619" s="267" t="s">
        <v>46807</v>
      </c>
      <c r="Y3619" s="268">
        <v>347169.97</v>
      </c>
      <c r="AA3619" s="229" t="s">
        <v>46795</v>
      </c>
      <c r="AB3619" s="230">
        <v>58261.18</v>
      </c>
      <c r="AD3619" s="209" t="s">
        <v>18058</v>
      </c>
      <c r="AE3619" s="210">
        <v>596.20000000000005</v>
      </c>
      <c r="AF3619" s="93"/>
      <c r="AG3619" s="201" t="s">
        <v>14530</v>
      </c>
      <c r="AH3619" s="202">
        <v>678834.8</v>
      </c>
      <c r="AJ3619" s="292"/>
      <c r="AK3619" s="293"/>
      <c r="AP3619" s="233" t="s">
        <v>9749</v>
      </c>
      <c r="AQ3619" s="234">
        <v>3203078.83</v>
      </c>
      <c r="AS3619" s="211" t="s">
        <v>6835</v>
      </c>
      <c r="AT3619" s="212">
        <v>5599192</v>
      </c>
    </row>
    <row r="3620" spans="9:46" x14ac:dyDescent="0.3">
      <c r="I3620" s="227" t="s">
        <v>2906</v>
      </c>
      <c r="J3620" s="227"/>
      <c r="K3620" s="228">
        <v>15066.08</v>
      </c>
      <c r="M3620" s="205" t="s">
        <v>5333</v>
      </c>
      <c r="N3620" s="205"/>
      <c r="O3620" s="206">
        <v>483958.74</v>
      </c>
      <c r="U3620" s="309" t="s">
        <v>60425</v>
      </c>
      <c r="V3620" s="310">
        <v>319.45999999999998</v>
      </c>
      <c r="X3620" s="267" t="s">
        <v>46808</v>
      </c>
      <c r="Y3620" s="268">
        <v>68075.05</v>
      </c>
      <c r="AA3620" s="229" t="s">
        <v>49774</v>
      </c>
      <c r="AB3620" s="230">
        <v>142.5</v>
      </c>
      <c r="AD3620" s="209" t="s">
        <v>18059</v>
      </c>
      <c r="AE3620" s="210">
        <v>35.75</v>
      </c>
      <c r="AF3620" s="93"/>
      <c r="AG3620" s="201" t="s">
        <v>14531</v>
      </c>
      <c r="AH3620" s="202">
        <v>83038.679999999993</v>
      </c>
      <c r="AJ3620" s="292"/>
      <c r="AK3620" s="293"/>
      <c r="AP3620" s="233" t="s">
        <v>9750</v>
      </c>
      <c r="AQ3620" s="234">
        <v>3990414.37</v>
      </c>
      <c r="AS3620" s="211" t="s">
        <v>7006</v>
      </c>
      <c r="AT3620" s="212">
        <v>548690.67000000004</v>
      </c>
    </row>
    <row r="3621" spans="9:46" x14ac:dyDescent="0.3">
      <c r="I3621" s="227" t="s">
        <v>2907</v>
      </c>
      <c r="J3621" s="227"/>
      <c r="K3621" s="228">
        <v>7059</v>
      </c>
      <c r="M3621" s="205" t="s">
        <v>5335</v>
      </c>
      <c r="N3621" s="205"/>
      <c r="O3621" s="206">
        <v>1356964.63</v>
      </c>
      <c r="U3621" s="309" t="s">
        <v>60426</v>
      </c>
      <c r="V3621" s="310">
        <v>1044.8399999999999</v>
      </c>
      <c r="X3621" s="267" t="s">
        <v>62590</v>
      </c>
      <c r="Y3621" s="268">
        <v>153162.75</v>
      </c>
      <c r="AA3621" s="229" t="s">
        <v>48770</v>
      </c>
      <c r="AB3621" s="230">
        <v>302.29000000000002</v>
      </c>
      <c r="AD3621" s="209" t="s">
        <v>18060</v>
      </c>
      <c r="AE3621" s="210">
        <v>2200</v>
      </c>
      <c r="AF3621" s="93"/>
      <c r="AG3621" s="201" t="s">
        <v>14532</v>
      </c>
      <c r="AH3621" s="202">
        <v>724218.16</v>
      </c>
      <c r="AJ3621" s="292"/>
      <c r="AK3621" s="293"/>
      <c r="AP3621" s="233" t="s">
        <v>9751</v>
      </c>
      <c r="AQ3621" s="234">
        <v>1220090.2</v>
      </c>
      <c r="AS3621" s="211" t="s">
        <v>7230</v>
      </c>
      <c r="AT3621" s="212">
        <v>314409</v>
      </c>
    </row>
    <row r="3622" spans="9:46" x14ac:dyDescent="0.3">
      <c r="I3622" s="227" t="s">
        <v>2908</v>
      </c>
      <c r="J3622" s="227"/>
      <c r="K3622" s="228">
        <v>491174.65</v>
      </c>
      <c r="M3622" s="205" t="s">
        <v>5338</v>
      </c>
      <c r="N3622" s="205"/>
      <c r="O3622" s="206">
        <v>4621.1099999999997</v>
      </c>
      <c r="U3622" s="309" t="s">
        <v>20648</v>
      </c>
      <c r="V3622" s="310">
        <v>8302.4599999999991</v>
      </c>
      <c r="X3622" s="267" t="s">
        <v>55948</v>
      </c>
      <c r="Y3622" s="268">
        <v>234919.02</v>
      </c>
      <c r="AA3622" s="229" t="s">
        <v>49775</v>
      </c>
      <c r="AB3622" s="230">
        <v>15084</v>
      </c>
      <c r="AD3622" s="209" t="s">
        <v>18061</v>
      </c>
      <c r="AE3622" s="210">
        <v>5523.78</v>
      </c>
      <c r="AF3622" s="93"/>
      <c r="AG3622" s="201" t="s">
        <v>14533</v>
      </c>
      <c r="AH3622" s="202">
        <v>246557.9</v>
      </c>
      <c r="AJ3622" s="292"/>
      <c r="AK3622" s="293"/>
      <c r="AP3622" s="233" t="s">
        <v>9752</v>
      </c>
      <c r="AQ3622" s="234">
        <v>12156788.17</v>
      </c>
      <c r="AS3622" s="211" t="s">
        <v>7515</v>
      </c>
      <c r="AT3622" s="212">
        <v>3321872</v>
      </c>
    </row>
    <row r="3623" spans="9:46" x14ac:dyDescent="0.3">
      <c r="I3623" s="227" t="s">
        <v>9776</v>
      </c>
      <c r="J3623" s="227"/>
      <c r="K3623" s="228">
        <v>447214.33</v>
      </c>
      <c r="M3623" s="205" t="s">
        <v>5339</v>
      </c>
      <c r="N3623" s="205"/>
      <c r="O3623" s="206">
        <v>384139.44</v>
      </c>
      <c r="U3623" s="309" t="s">
        <v>35062</v>
      </c>
      <c r="V3623" s="310">
        <v>600</v>
      </c>
      <c r="X3623" s="267" t="s">
        <v>61907</v>
      </c>
      <c r="Y3623" s="268">
        <v>35512</v>
      </c>
      <c r="AA3623" s="229" t="s">
        <v>46796</v>
      </c>
      <c r="AB3623" s="230">
        <v>918.53</v>
      </c>
      <c r="AD3623" s="209" t="s">
        <v>18062</v>
      </c>
      <c r="AE3623" s="210">
        <v>75791.02</v>
      </c>
      <c r="AF3623" s="93"/>
      <c r="AG3623" s="201" t="s">
        <v>14534</v>
      </c>
      <c r="AH3623" s="202">
        <v>8749.98</v>
      </c>
      <c r="AJ3623" s="292"/>
      <c r="AK3623" s="293"/>
      <c r="AP3623" s="233" t="s">
        <v>9753</v>
      </c>
      <c r="AQ3623" s="234">
        <v>191892.1</v>
      </c>
      <c r="AS3623" s="211" t="s">
        <v>7665</v>
      </c>
      <c r="AT3623" s="212">
        <v>127754.2</v>
      </c>
    </row>
    <row r="3624" spans="9:46" x14ac:dyDescent="0.3">
      <c r="I3624" s="227" t="s">
        <v>41503</v>
      </c>
      <c r="J3624" s="227"/>
      <c r="K3624" s="228">
        <v>312197516.25</v>
      </c>
      <c r="M3624" s="205" t="s">
        <v>5340</v>
      </c>
      <c r="N3624" s="205"/>
      <c r="O3624" s="206">
        <v>194154.28</v>
      </c>
      <c r="U3624" s="309" t="s">
        <v>20652</v>
      </c>
      <c r="V3624" s="310">
        <v>659.16</v>
      </c>
      <c r="X3624" s="267" t="s">
        <v>49779</v>
      </c>
      <c r="Y3624" s="268">
        <v>273108.90000000002</v>
      </c>
      <c r="AA3624" s="229" t="s">
        <v>44643</v>
      </c>
      <c r="AB3624" s="230">
        <v>24178.45</v>
      </c>
      <c r="AD3624" s="209" t="s">
        <v>18063</v>
      </c>
      <c r="AE3624" s="210">
        <v>4120.7299999999996</v>
      </c>
      <c r="AF3624" s="93"/>
      <c r="AG3624" s="201" t="s">
        <v>14535</v>
      </c>
      <c r="AH3624" s="202">
        <v>46669.13</v>
      </c>
      <c r="AJ3624" s="292"/>
      <c r="AK3624" s="293"/>
      <c r="AP3624" s="233" t="s">
        <v>9754</v>
      </c>
      <c r="AQ3624" s="234">
        <v>2677354.63</v>
      </c>
      <c r="AS3624" s="211" t="s">
        <v>7917</v>
      </c>
      <c r="AT3624" s="212">
        <v>586197</v>
      </c>
    </row>
    <row r="3625" spans="9:46" x14ac:dyDescent="0.3">
      <c r="I3625" s="227" t="s">
        <v>3313</v>
      </c>
      <c r="J3625" s="227"/>
      <c r="K3625" s="228">
        <v>109269872.36</v>
      </c>
      <c r="M3625" s="205" t="s">
        <v>5341</v>
      </c>
      <c r="N3625" s="205"/>
      <c r="O3625" s="206">
        <v>574182.06000000006</v>
      </c>
      <c r="U3625" s="309" t="s">
        <v>20653</v>
      </c>
      <c r="V3625" s="310">
        <v>2042.22</v>
      </c>
      <c r="X3625" s="267" t="s">
        <v>58216</v>
      </c>
      <c r="Y3625" s="268">
        <v>90266.49</v>
      </c>
      <c r="AA3625" s="229" t="s">
        <v>44644</v>
      </c>
      <c r="AB3625" s="230">
        <v>76315.600000000006</v>
      </c>
      <c r="AD3625" s="209" t="s">
        <v>18064</v>
      </c>
      <c r="AE3625" s="210">
        <v>47.92</v>
      </c>
      <c r="AF3625" s="93"/>
      <c r="AG3625" s="201" t="s">
        <v>14536</v>
      </c>
      <c r="AH3625" s="202">
        <v>256772.78</v>
      </c>
      <c r="AJ3625" s="292"/>
      <c r="AK3625" s="293"/>
      <c r="AP3625" s="233" t="s">
        <v>9755</v>
      </c>
      <c r="AQ3625" s="234">
        <v>82432.160000000003</v>
      </c>
      <c r="AS3625" s="211" t="s">
        <v>8155</v>
      </c>
      <c r="AT3625" s="212">
        <v>856949.83</v>
      </c>
    </row>
    <row r="3626" spans="9:46" x14ac:dyDescent="0.3">
      <c r="I3626" s="227" t="s">
        <v>3670</v>
      </c>
      <c r="J3626" s="227"/>
      <c r="K3626" s="228">
        <v>417121.33</v>
      </c>
      <c r="M3626" s="205" t="s">
        <v>5343</v>
      </c>
      <c r="N3626" s="205"/>
      <c r="O3626" s="206">
        <v>2007728.21</v>
      </c>
      <c r="U3626" s="309" t="s">
        <v>20654</v>
      </c>
      <c r="V3626" s="310">
        <v>591.76</v>
      </c>
      <c r="X3626" s="267" t="s">
        <v>44653</v>
      </c>
      <c r="Y3626" s="268">
        <v>63784.98</v>
      </c>
      <c r="AA3626" s="229" t="s">
        <v>44645</v>
      </c>
      <c r="AB3626" s="230">
        <v>38441.440000000002</v>
      </c>
      <c r="AD3626" s="209" t="s">
        <v>18065</v>
      </c>
      <c r="AE3626" s="210">
        <v>224.19</v>
      </c>
      <c r="AF3626" s="93"/>
      <c r="AG3626" s="201" t="s">
        <v>14537</v>
      </c>
      <c r="AH3626" s="202">
        <v>4886491.71</v>
      </c>
      <c r="AJ3626" s="292"/>
      <c r="AK3626" s="293"/>
      <c r="AP3626" s="233" t="s">
        <v>9756</v>
      </c>
      <c r="AQ3626" s="234">
        <v>8144887.4800000004</v>
      </c>
      <c r="AS3626" s="211" t="s">
        <v>8436</v>
      </c>
      <c r="AT3626" s="212">
        <v>3106257.51</v>
      </c>
    </row>
    <row r="3627" spans="9:46" x14ac:dyDescent="0.3">
      <c r="I3627" s="227" t="s">
        <v>3671</v>
      </c>
      <c r="J3627" s="227"/>
      <c r="K3627" s="228">
        <v>6592300.1299999999</v>
      </c>
      <c r="M3627" s="205" t="s">
        <v>5344</v>
      </c>
      <c r="N3627" s="205"/>
      <c r="O3627" s="206">
        <v>2297995.48</v>
      </c>
      <c r="U3627" s="309" t="s">
        <v>59074</v>
      </c>
      <c r="V3627" s="310">
        <v>2935.78</v>
      </c>
      <c r="X3627" s="267" t="s">
        <v>52074</v>
      </c>
      <c r="Y3627" s="268">
        <v>163</v>
      </c>
      <c r="AA3627" s="229" t="s">
        <v>47885</v>
      </c>
      <c r="AB3627" s="230">
        <v>2797.7</v>
      </c>
      <c r="AD3627" s="209" t="s">
        <v>18066</v>
      </c>
      <c r="AE3627" s="210">
        <v>318275.68</v>
      </c>
      <c r="AF3627" s="93"/>
      <c r="AG3627" s="201" t="s">
        <v>14538</v>
      </c>
      <c r="AH3627" s="202">
        <v>14779.83</v>
      </c>
      <c r="AJ3627" s="292"/>
      <c r="AK3627" s="293"/>
      <c r="AP3627" s="233" t="s">
        <v>9757</v>
      </c>
      <c r="AQ3627" s="234">
        <v>382226.5</v>
      </c>
      <c r="AS3627" s="211" t="s">
        <v>8818</v>
      </c>
      <c r="AT3627" s="212">
        <v>268346</v>
      </c>
    </row>
    <row r="3628" spans="9:46" x14ac:dyDescent="0.3">
      <c r="I3628" s="227" t="s">
        <v>3672</v>
      </c>
      <c r="J3628" s="227"/>
      <c r="K3628" s="228">
        <v>2696109.92</v>
      </c>
      <c r="M3628" s="205" t="s">
        <v>5347</v>
      </c>
      <c r="N3628" s="205"/>
      <c r="O3628" s="206">
        <v>104007.82</v>
      </c>
      <c r="U3628" s="309" t="s">
        <v>20656</v>
      </c>
      <c r="V3628" s="310">
        <v>70561.03</v>
      </c>
      <c r="X3628" s="267" t="s">
        <v>44654</v>
      </c>
      <c r="Y3628" s="268">
        <v>4892.2299999999996</v>
      </c>
      <c r="AA3628" s="229" t="s">
        <v>46797</v>
      </c>
      <c r="AB3628" s="230">
        <v>51993.75</v>
      </c>
      <c r="AD3628" s="209" t="s">
        <v>18067</v>
      </c>
      <c r="AE3628" s="210">
        <v>9917.15</v>
      </c>
      <c r="AF3628" s="93"/>
      <c r="AG3628" s="201" t="s">
        <v>14539</v>
      </c>
      <c r="AH3628" s="202">
        <v>590888.61</v>
      </c>
      <c r="AJ3628" s="292"/>
      <c r="AK3628" s="293"/>
      <c r="AP3628" s="233" t="s">
        <v>9758</v>
      </c>
      <c r="AQ3628" s="234">
        <v>544622.22</v>
      </c>
      <c r="AS3628" s="211" t="s">
        <v>9108</v>
      </c>
      <c r="AT3628" s="212">
        <v>1483411</v>
      </c>
    </row>
    <row r="3629" spans="9:46" x14ac:dyDescent="0.3">
      <c r="I3629" s="227" t="s">
        <v>3673</v>
      </c>
      <c r="J3629" s="227"/>
      <c r="K3629" s="228">
        <v>5208115.63</v>
      </c>
      <c r="M3629" s="205" t="s">
        <v>5349</v>
      </c>
      <c r="N3629" s="205"/>
      <c r="O3629" s="206">
        <v>27202.83</v>
      </c>
      <c r="U3629" s="309" t="s">
        <v>20657</v>
      </c>
      <c r="V3629" s="310">
        <v>660805.34</v>
      </c>
      <c r="X3629" s="267" t="s">
        <v>44655</v>
      </c>
      <c r="Y3629" s="268">
        <v>14116.91</v>
      </c>
      <c r="AA3629" s="229" t="s">
        <v>47886</v>
      </c>
      <c r="AB3629" s="230">
        <v>13777.36</v>
      </c>
      <c r="AD3629" s="209" t="s">
        <v>18068</v>
      </c>
      <c r="AE3629" s="210">
        <v>387530.14</v>
      </c>
      <c r="AF3629" s="93"/>
      <c r="AG3629" s="201" t="s">
        <v>14540</v>
      </c>
      <c r="AH3629" s="202">
        <v>8914021.4900000002</v>
      </c>
      <c r="AJ3629" s="292"/>
      <c r="AK3629" s="293"/>
      <c r="AP3629" s="233" t="s">
        <v>9759</v>
      </c>
      <c r="AQ3629" s="234">
        <v>20998342.84</v>
      </c>
      <c r="AS3629" s="213" t="s">
        <v>9192</v>
      </c>
      <c r="AT3629" s="214">
        <v>132610</v>
      </c>
    </row>
    <row r="3630" spans="9:46" x14ac:dyDescent="0.3">
      <c r="I3630" s="227" t="s">
        <v>3674</v>
      </c>
      <c r="J3630" s="227"/>
      <c r="K3630" s="228">
        <v>1953189.43</v>
      </c>
      <c r="M3630" s="205" t="s">
        <v>5352</v>
      </c>
      <c r="N3630" s="205"/>
      <c r="O3630" s="206">
        <v>69005.06</v>
      </c>
      <c r="U3630" s="309" t="s">
        <v>35064</v>
      </c>
      <c r="V3630" s="310">
        <v>327439.93</v>
      </c>
      <c r="X3630" s="267" t="s">
        <v>46809</v>
      </c>
      <c r="Y3630" s="268">
        <v>1943.58</v>
      </c>
      <c r="AA3630" s="229" t="s">
        <v>48771</v>
      </c>
      <c r="AB3630" s="230">
        <v>32617.09</v>
      </c>
      <c r="AD3630" s="209" t="s">
        <v>18069</v>
      </c>
      <c r="AE3630" s="210">
        <v>11081.62</v>
      </c>
      <c r="AF3630" s="93"/>
      <c r="AG3630" s="201" t="s">
        <v>14541</v>
      </c>
      <c r="AH3630" s="202">
        <v>232529.54</v>
      </c>
      <c r="AJ3630" s="292"/>
      <c r="AK3630" s="293"/>
      <c r="AP3630" s="233" t="s">
        <v>9760</v>
      </c>
      <c r="AQ3630" s="234">
        <v>808594.52</v>
      </c>
      <c r="AS3630" s="213" t="s">
        <v>9417</v>
      </c>
      <c r="AT3630" s="214">
        <v>2858886.11</v>
      </c>
    </row>
    <row r="3631" spans="9:46" x14ac:dyDescent="0.3">
      <c r="I3631" s="227" t="s">
        <v>3675</v>
      </c>
      <c r="J3631" s="227"/>
      <c r="K3631" s="228">
        <v>25229790.350000001</v>
      </c>
      <c r="M3631" s="205" t="s">
        <v>5357</v>
      </c>
      <c r="N3631" s="205"/>
      <c r="O3631" s="206">
        <v>195444.75</v>
      </c>
      <c r="U3631" s="309" t="s">
        <v>49927</v>
      </c>
      <c r="V3631" s="310">
        <v>63345.15</v>
      </c>
      <c r="X3631" s="267" t="s">
        <v>55949</v>
      </c>
      <c r="Y3631" s="268">
        <v>7360.62</v>
      </c>
      <c r="AA3631" s="229" t="s">
        <v>44646</v>
      </c>
      <c r="AB3631" s="230">
        <v>854900.1</v>
      </c>
      <c r="AD3631" s="209" t="s">
        <v>18070</v>
      </c>
      <c r="AE3631" s="210">
        <v>69383.31</v>
      </c>
      <c r="AF3631" s="93"/>
      <c r="AG3631" s="201" t="s">
        <v>14542</v>
      </c>
      <c r="AH3631" s="202">
        <v>3864621.19</v>
      </c>
      <c r="AJ3631" s="292"/>
      <c r="AK3631" s="293"/>
      <c r="AP3631" s="233" t="s">
        <v>9761</v>
      </c>
      <c r="AQ3631" s="234">
        <v>221736.53</v>
      </c>
      <c r="AS3631" s="213" t="s">
        <v>9635</v>
      </c>
      <c r="AT3631" s="214">
        <v>117468.24</v>
      </c>
    </row>
    <row r="3632" spans="9:46" x14ac:dyDescent="0.3">
      <c r="I3632" s="227" t="s">
        <v>3676</v>
      </c>
      <c r="J3632" s="227"/>
      <c r="K3632" s="228">
        <v>11968329.57</v>
      </c>
      <c r="M3632" s="205" t="s">
        <v>5356</v>
      </c>
      <c r="N3632" s="205"/>
      <c r="O3632" s="206">
        <v>2063.3200000000002</v>
      </c>
      <c r="U3632" s="309" t="s">
        <v>59610</v>
      </c>
      <c r="V3632" s="310">
        <v>17312</v>
      </c>
      <c r="X3632" s="267" t="s">
        <v>61908</v>
      </c>
      <c r="Y3632" s="268">
        <v>2484.92</v>
      </c>
      <c r="AA3632" s="229" t="s">
        <v>44647</v>
      </c>
      <c r="AB3632" s="230">
        <v>65399.86</v>
      </c>
      <c r="AD3632" s="209" t="s">
        <v>18071</v>
      </c>
      <c r="AE3632" s="210">
        <v>1593.35</v>
      </c>
      <c r="AF3632" s="93"/>
      <c r="AG3632" s="201" t="s">
        <v>14543</v>
      </c>
      <c r="AH3632" s="202">
        <v>6036.1</v>
      </c>
      <c r="AJ3632" s="292"/>
      <c r="AK3632" s="293"/>
      <c r="AP3632" s="233" t="s">
        <v>9762</v>
      </c>
      <c r="AQ3632" s="234">
        <v>40348138.850000001</v>
      </c>
      <c r="AS3632" s="213" t="s">
        <v>9689</v>
      </c>
      <c r="AT3632" s="214">
        <v>2308338.1800000002</v>
      </c>
    </row>
    <row r="3633" spans="9:46" x14ac:dyDescent="0.3">
      <c r="I3633" s="227" t="s">
        <v>5860</v>
      </c>
      <c r="J3633" s="227"/>
      <c r="K3633" s="228">
        <v>715033303.03999996</v>
      </c>
      <c r="M3633" s="205" t="s">
        <v>5361</v>
      </c>
      <c r="N3633" s="205"/>
      <c r="O3633" s="206">
        <v>370414.15</v>
      </c>
      <c r="U3633" s="309" t="s">
        <v>55137</v>
      </c>
      <c r="V3633" s="310">
        <v>722323.7</v>
      </c>
      <c r="X3633" s="267" t="s">
        <v>52075</v>
      </c>
      <c r="Y3633" s="268">
        <v>87389.759999999995</v>
      </c>
      <c r="AA3633" s="229" t="s">
        <v>18156</v>
      </c>
      <c r="AB3633" s="230">
        <v>809.56</v>
      </c>
      <c r="AD3633" s="209" t="s">
        <v>18072</v>
      </c>
      <c r="AE3633" s="210">
        <v>2967.49</v>
      </c>
      <c r="AF3633" s="93"/>
      <c r="AG3633" s="201" t="s">
        <v>14544</v>
      </c>
      <c r="AH3633" s="202">
        <v>3899185.44</v>
      </c>
      <c r="AJ3633" s="292"/>
      <c r="AK3633" s="293"/>
      <c r="AP3633" s="233" t="s">
        <v>9763</v>
      </c>
      <c r="AQ3633" s="234">
        <v>7297392.6299999999</v>
      </c>
      <c r="AS3633" s="213" t="s">
        <v>9734</v>
      </c>
      <c r="AT3633" s="214">
        <v>127645.24</v>
      </c>
    </row>
    <row r="3634" spans="9:46" x14ac:dyDescent="0.3">
      <c r="I3634" s="227" t="s">
        <v>5861</v>
      </c>
      <c r="J3634" s="227"/>
      <c r="K3634" s="228">
        <v>5031420.74</v>
      </c>
      <c r="M3634" s="205" t="s">
        <v>5363</v>
      </c>
      <c r="N3634" s="205"/>
      <c r="O3634" s="206">
        <v>389438.02</v>
      </c>
      <c r="U3634" s="309" t="s">
        <v>55138</v>
      </c>
      <c r="V3634" s="310">
        <v>54781.04</v>
      </c>
      <c r="X3634" s="267" t="s">
        <v>64129</v>
      </c>
      <c r="Y3634" s="268">
        <v>8338.85</v>
      </c>
      <c r="AA3634" s="229" t="s">
        <v>18157</v>
      </c>
      <c r="AB3634" s="230">
        <v>3640.44</v>
      </c>
      <c r="AD3634" s="209" t="s">
        <v>18073</v>
      </c>
      <c r="AE3634" s="210">
        <v>83807.62</v>
      </c>
      <c r="AF3634" s="93"/>
      <c r="AG3634" s="201" t="s">
        <v>14545</v>
      </c>
      <c r="AH3634" s="202">
        <v>7222.68</v>
      </c>
      <c r="AJ3634" s="292"/>
      <c r="AK3634" s="293"/>
      <c r="AP3634" s="233" t="s">
        <v>9764</v>
      </c>
      <c r="AQ3634" s="234">
        <v>317933.38</v>
      </c>
      <c r="AS3634" s="213" t="s">
        <v>11685</v>
      </c>
      <c r="AT3634" s="214">
        <v>62298.43</v>
      </c>
    </row>
    <row r="3635" spans="9:46" x14ac:dyDescent="0.3">
      <c r="I3635" s="227" t="s">
        <v>12771</v>
      </c>
      <c r="J3635" s="227"/>
      <c r="K3635" s="228">
        <v>2324679.65</v>
      </c>
      <c r="M3635" s="205" t="s">
        <v>5365</v>
      </c>
      <c r="N3635" s="205"/>
      <c r="O3635" s="206">
        <v>1091699.83</v>
      </c>
      <c r="U3635" s="309" t="s">
        <v>55139</v>
      </c>
      <c r="V3635" s="310">
        <v>155967.41</v>
      </c>
      <c r="X3635" s="267" t="s">
        <v>63642</v>
      </c>
      <c r="Y3635" s="268">
        <v>637.92999999999995</v>
      </c>
      <c r="AA3635" s="229" t="s">
        <v>42297</v>
      </c>
      <c r="AB3635" s="230">
        <v>185394.85</v>
      </c>
      <c r="AD3635" s="209" t="s">
        <v>18074</v>
      </c>
      <c r="AE3635" s="210">
        <v>44990.61</v>
      </c>
      <c r="AF3635" s="93"/>
      <c r="AG3635" s="201" t="s">
        <v>14546</v>
      </c>
      <c r="AH3635" s="202">
        <v>1730390.74</v>
      </c>
      <c r="AJ3635" s="292"/>
      <c r="AK3635" s="293"/>
      <c r="AP3635" s="233" t="s">
        <v>9765</v>
      </c>
      <c r="AQ3635" s="234">
        <v>335411.06</v>
      </c>
      <c r="AS3635" s="213" t="s">
        <v>10016</v>
      </c>
      <c r="AT3635" s="214">
        <v>21820325.41</v>
      </c>
    </row>
    <row r="3636" spans="9:46" x14ac:dyDescent="0.3">
      <c r="I3636" s="227" t="s">
        <v>35935</v>
      </c>
      <c r="J3636" s="227"/>
      <c r="K3636" s="228">
        <v>8253975.7800000003</v>
      </c>
      <c r="M3636" s="205" t="s">
        <v>5366</v>
      </c>
      <c r="N3636" s="205"/>
      <c r="O3636" s="206">
        <v>1463974.11</v>
      </c>
      <c r="U3636" s="309" t="s">
        <v>57450</v>
      </c>
      <c r="V3636" s="310">
        <v>97403.4</v>
      </c>
      <c r="X3636" s="267" t="s">
        <v>63643</v>
      </c>
      <c r="Y3636" s="268">
        <v>2043.01</v>
      </c>
      <c r="AA3636" s="229" t="s">
        <v>44648</v>
      </c>
      <c r="AB3636" s="230">
        <v>9945160.0700000003</v>
      </c>
      <c r="AD3636" s="209" t="s">
        <v>18075</v>
      </c>
      <c r="AE3636" s="210">
        <v>63998.59</v>
      </c>
      <c r="AF3636" s="93"/>
      <c r="AG3636" s="201" t="s">
        <v>14547</v>
      </c>
      <c r="AH3636" s="202">
        <v>3586470.54</v>
      </c>
      <c r="AJ3636" s="292"/>
      <c r="AK3636" s="293"/>
      <c r="AP3636" s="233" t="s">
        <v>9766</v>
      </c>
      <c r="AQ3636" s="234">
        <v>949571.92</v>
      </c>
      <c r="AS3636" s="213" t="s">
        <v>6836</v>
      </c>
      <c r="AT3636" s="214">
        <v>16126.36</v>
      </c>
    </row>
    <row r="3637" spans="9:46" x14ac:dyDescent="0.3">
      <c r="I3637" s="227" t="s">
        <v>41504</v>
      </c>
      <c r="J3637" s="227"/>
      <c r="K3637" s="228">
        <v>2870224.18</v>
      </c>
      <c r="M3637" s="205" t="s">
        <v>5367</v>
      </c>
      <c r="N3637" s="205"/>
      <c r="O3637" s="206">
        <v>184733.5</v>
      </c>
      <c r="U3637" s="309" t="s">
        <v>52472</v>
      </c>
      <c r="V3637" s="310">
        <v>52328.59</v>
      </c>
      <c r="X3637" s="267" t="s">
        <v>61909</v>
      </c>
      <c r="Y3637" s="268">
        <v>96563.42</v>
      </c>
      <c r="AA3637" s="229" t="s">
        <v>44649</v>
      </c>
      <c r="AB3637" s="230">
        <v>745888.61</v>
      </c>
      <c r="AD3637" s="209" t="s">
        <v>18076</v>
      </c>
      <c r="AE3637" s="210">
        <v>1185.72</v>
      </c>
      <c r="AF3637" s="93"/>
      <c r="AG3637" s="201" t="s">
        <v>14548</v>
      </c>
      <c r="AH3637" s="202">
        <v>1237369.3600000001</v>
      </c>
      <c r="AJ3637" s="292"/>
      <c r="AK3637" s="293"/>
      <c r="AP3637" s="233" t="s">
        <v>9767</v>
      </c>
      <c r="AQ3637" s="234">
        <v>292373.65999999997</v>
      </c>
      <c r="AS3637" s="213" t="s">
        <v>7231</v>
      </c>
      <c r="AT3637" s="214">
        <v>1332</v>
      </c>
    </row>
    <row r="3638" spans="9:46" x14ac:dyDescent="0.3">
      <c r="I3638" s="227" t="s">
        <v>38791</v>
      </c>
      <c r="J3638" s="227"/>
      <c r="K3638" s="228">
        <v>5708232.0800000001</v>
      </c>
      <c r="M3638" s="205" t="s">
        <v>5368</v>
      </c>
      <c r="N3638" s="205"/>
      <c r="O3638" s="206">
        <v>1212111.99</v>
      </c>
      <c r="U3638" s="309" t="s">
        <v>52477</v>
      </c>
      <c r="V3638" s="310">
        <v>198458.92</v>
      </c>
      <c r="X3638" s="267" t="s">
        <v>64130</v>
      </c>
      <c r="Y3638" s="268">
        <v>117618</v>
      </c>
      <c r="AA3638" s="229" t="s">
        <v>18184</v>
      </c>
      <c r="AB3638" s="230">
        <v>755.06</v>
      </c>
      <c r="AD3638" s="209" t="s">
        <v>18077</v>
      </c>
      <c r="AE3638" s="210">
        <v>77195.61</v>
      </c>
      <c r="AF3638" s="93"/>
      <c r="AG3638" s="201" t="s">
        <v>14549</v>
      </c>
      <c r="AH3638" s="202">
        <v>1315.9</v>
      </c>
      <c r="AJ3638" s="292"/>
      <c r="AK3638" s="293"/>
      <c r="AP3638" s="233" t="s">
        <v>38787</v>
      </c>
      <c r="AQ3638" s="234">
        <v>58359.55</v>
      </c>
      <c r="AS3638" s="213" t="s">
        <v>7516</v>
      </c>
      <c r="AT3638" s="214">
        <v>9509</v>
      </c>
    </row>
    <row r="3639" spans="9:46" x14ac:dyDescent="0.3">
      <c r="I3639" s="227" t="s">
        <v>38792</v>
      </c>
      <c r="J3639" s="227"/>
      <c r="K3639" s="228">
        <v>3490702.11</v>
      </c>
      <c r="M3639" s="205" t="s">
        <v>5373</v>
      </c>
      <c r="N3639" s="205"/>
      <c r="O3639" s="206">
        <v>101972</v>
      </c>
      <c r="U3639" s="309" t="s">
        <v>49928</v>
      </c>
      <c r="V3639" s="310">
        <v>55918.23</v>
      </c>
      <c r="X3639" s="267" t="s">
        <v>58491</v>
      </c>
      <c r="Y3639" s="268">
        <v>76677.8</v>
      </c>
      <c r="AA3639" s="229" t="s">
        <v>18185</v>
      </c>
      <c r="AB3639" s="230">
        <v>49.24</v>
      </c>
      <c r="AD3639" s="209" t="s">
        <v>18078</v>
      </c>
      <c r="AE3639" s="210">
        <v>39531.25</v>
      </c>
      <c r="AF3639" s="93"/>
      <c r="AG3639" s="201" t="s">
        <v>14550</v>
      </c>
      <c r="AH3639" s="202">
        <v>21.29</v>
      </c>
      <c r="AJ3639" s="292"/>
      <c r="AK3639" s="293"/>
      <c r="AP3639" s="233" t="s">
        <v>9768</v>
      </c>
      <c r="AQ3639" s="234">
        <v>225791.54</v>
      </c>
      <c r="AS3639" s="213" t="s">
        <v>7918</v>
      </c>
      <c r="AT3639" s="214">
        <v>719.8</v>
      </c>
    </row>
    <row r="3640" spans="9:46" x14ac:dyDescent="0.3">
      <c r="I3640" s="227" t="s">
        <v>12181</v>
      </c>
      <c r="J3640" s="227"/>
      <c r="K3640" s="228">
        <v>2124245.7599999998</v>
      </c>
      <c r="M3640" s="205" t="s">
        <v>5369</v>
      </c>
      <c r="N3640" s="205"/>
      <c r="O3640" s="206">
        <v>9805</v>
      </c>
      <c r="U3640" s="309" t="s">
        <v>49930</v>
      </c>
      <c r="V3640" s="310">
        <v>468803.32</v>
      </c>
      <c r="X3640" s="267" t="s">
        <v>64131</v>
      </c>
      <c r="Y3640" s="268">
        <v>38433.81</v>
      </c>
      <c r="AA3640" s="229" t="s">
        <v>46798</v>
      </c>
      <c r="AB3640" s="230">
        <v>235</v>
      </c>
      <c r="AD3640" s="209" t="s">
        <v>18079</v>
      </c>
      <c r="AE3640" s="210">
        <v>3024.14</v>
      </c>
      <c r="AF3640" s="93"/>
      <c r="AG3640" s="201" t="s">
        <v>14551</v>
      </c>
      <c r="AH3640" s="202">
        <v>44584.35</v>
      </c>
      <c r="AJ3640" s="292"/>
      <c r="AK3640" s="293"/>
      <c r="AP3640" s="233" t="s">
        <v>9769</v>
      </c>
      <c r="AQ3640" s="234">
        <v>18011151.109999999</v>
      </c>
      <c r="AS3640" s="213" t="s">
        <v>8437</v>
      </c>
      <c r="AT3640" s="214">
        <v>4469.8900000000003</v>
      </c>
    </row>
    <row r="3641" spans="9:46" x14ac:dyDescent="0.3">
      <c r="I3641" s="227" t="s">
        <v>5862</v>
      </c>
      <c r="J3641" s="227"/>
      <c r="K3641" s="228">
        <v>699683832.47000003</v>
      </c>
      <c r="M3641" s="205" t="s">
        <v>5374</v>
      </c>
      <c r="N3641" s="205"/>
      <c r="O3641" s="206">
        <v>305627.13</v>
      </c>
      <c r="U3641" s="309" t="s">
        <v>67720</v>
      </c>
      <c r="V3641" s="310">
        <v>933.68</v>
      </c>
      <c r="X3641" s="267" t="s">
        <v>60304</v>
      </c>
      <c r="Y3641" s="268">
        <v>157335.97</v>
      </c>
      <c r="AA3641" s="229" t="s">
        <v>18188</v>
      </c>
      <c r="AB3641" s="230">
        <v>36235</v>
      </c>
      <c r="AD3641" s="209" t="s">
        <v>18080</v>
      </c>
      <c r="AE3641" s="210">
        <v>737</v>
      </c>
      <c r="AF3641" s="93"/>
      <c r="AG3641" s="201" t="s">
        <v>14552</v>
      </c>
      <c r="AH3641" s="202">
        <v>3224.66</v>
      </c>
      <c r="AJ3641" s="292"/>
      <c r="AK3641" s="293"/>
      <c r="AP3641" s="233" t="s">
        <v>9770</v>
      </c>
      <c r="AQ3641" s="234">
        <v>428462.04</v>
      </c>
      <c r="AS3641" s="213" t="s">
        <v>9109</v>
      </c>
      <c r="AT3641" s="214">
        <v>19516</v>
      </c>
    </row>
    <row r="3642" spans="9:46" x14ac:dyDescent="0.3">
      <c r="I3642" s="227" t="s">
        <v>9781</v>
      </c>
      <c r="J3642" s="227"/>
      <c r="K3642" s="228">
        <v>5310669.01</v>
      </c>
      <c r="M3642" s="205" t="s">
        <v>5376</v>
      </c>
      <c r="N3642" s="205"/>
      <c r="O3642" s="206">
        <v>5125757.84</v>
      </c>
      <c r="U3642" s="309" t="s">
        <v>56158</v>
      </c>
      <c r="V3642" s="310">
        <v>144472</v>
      </c>
      <c r="X3642" s="267" t="s">
        <v>63644</v>
      </c>
      <c r="Y3642" s="268">
        <v>23388.46</v>
      </c>
      <c r="AA3642" s="229" t="s">
        <v>18189</v>
      </c>
      <c r="AB3642" s="230">
        <v>528</v>
      </c>
      <c r="AD3642" s="209" t="s">
        <v>18081</v>
      </c>
      <c r="AE3642" s="210">
        <v>56.38</v>
      </c>
      <c r="AF3642" s="93"/>
      <c r="AG3642" s="201" t="s">
        <v>14553</v>
      </c>
      <c r="AH3642" s="202">
        <v>13685</v>
      </c>
      <c r="AJ3642" s="292"/>
      <c r="AK3642" s="293"/>
      <c r="AP3642" s="233" t="s">
        <v>9771</v>
      </c>
      <c r="AQ3642" s="234">
        <v>29794868.66</v>
      </c>
      <c r="AS3642" s="213" t="s">
        <v>9193</v>
      </c>
      <c r="AT3642" s="214">
        <v>1452</v>
      </c>
    </row>
    <row r="3643" spans="9:46" x14ac:dyDescent="0.3">
      <c r="I3643" s="227" t="s">
        <v>39871</v>
      </c>
      <c r="J3643" s="227"/>
      <c r="K3643" s="228">
        <v>671852.41</v>
      </c>
      <c r="M3643" s="205" t="s">
        <v>5377</v>
      </c>
      <c r="N3643" s="205"/>
      <c r="O3643" s="206">
        <v>62616.25</v>
      </c>
      <c r="U3643" s="309" t="s">
        <v>56161</v>
      </c>
      <c r="V3643" s="310">
        <v>213735.59</v>
      </c>
      <c r="X3643" s="267" t="s">
        <v>64132</v>
      </c>
      <c r="Y3643" s="268">
        <v>13300</v>
      </c>
      <c r="AA3643" s="229" t="s">
        <v>42298</v>
      </c>
      <c r="AB3643" s="230">
        <v>15121.28</v>
      </c>
      <c r="AD3643" s="209" t="s">
        <v>18082</v>
      </c>
      <c r="AE3643" s="210">
        <v>6.83</v>
      </c>
      <c r="AF3643" s="93"/>
      <c r="AG3643" s="201" t="s">
        <v>14554</v>
      </c>
      <c r="AH3643" s="202">
        <v>8566.68</v>
      </c>
      <c r="AJ3643" s="292"/>
      <c r="AK3643" s="293"/>
      <c r="AP3643" s="233" t="s">
        <v>2904</v>
      </c>
      <c r="AQ3643" s="234">
        <v>7412973.6699999999</v>
      </c>
      <c r="AS3643" s="213" t="s">
        <v>9471</v>
      </c>
      <c r="AT3643" s="214">
        <v>5314.8</v>
      </c>
    </row>
    <row r="3644" spans="9:46" x14ac:dyDescent="0.3">
      <c r="I3644" s="227" t="s">
        <v>39872</v>
      </c>
      <c r="J3644" s="227"/>
      <c r="K3644" s="228">
        <v>681429.82</v>
      </c>
      <c r="M3644" s="205" t="s">
        <v>5378</v>
      </c>
      <c r="N3644" s="205"/>
      <c r="O3644" s="206">
        <v>321293.87</v>
      </c>
      <c r="U3644" s="309" t="s">
        <v>52479</v>
      </c>
      <c r="V3644" s="310">
        <v>5767045.9000000004</v>
      </c>
      <c r="X3644" s="267" t="s">
        <v>64133</v>
      </c>
      <c r="Y3644" s="268">
        <v>56945.06</v>
      </c>
      <c r="AA3644" s="229" t="s">
        <v>18190</v>
      </c>
      <c r="AB3644" s="230">
        <v>145849.82</v>
      </c>
      <c r="AD3644" s="209" t="s">
        <v>18083</v>
      </c>
      <c r="AE3644" s="210">
        <v>181876.42</v>
      </c>
      <c r="AF3644" s="93"/>
      <c r="AG3644" s="201" t="s">
        <v>14555</v>
      </c>
      <c r="AH3644" s="202">
        <v>10168.4</v>
      </c>
      <c r="AJ3644" s="292"/>
      <c r="AK3644" s="293"/>
      <c r="AP3644" s="233" t="s">
        <v>9772</v>
      </c>
      <c r="AQ3644" s="234">
        <v>534182.09</v>
      </c>
      <c r="AS3644" s="213" t="s">
        <v>9568</v>
      </c>
      <c r="AT3644" s="214">
        <v>2300</v>
      </c>
    </row>
    <row r="3645" spans="9:46" x14ac:dyDescent="0.3">
      <c r="I3645" s="227" t="s">
        <v>38793</v>
      </c>
      <c r="J3645" s="227"/>
      <c r="K3645" s="228">
        <v>17981786.07</v>
      </c>
      <c r="M3645" s="205" t="s">
        <v>5379</v>
      </c>
      <c r="N3645" s="205"/>
      <c r="O3645" s="206">
        <v>1123822.69</v>
      </c>
      <c r="U3645" s="309" t="s">
        <v>63161</v>
      </c>
      <c r="V3645" s="310">
        <v>41514.36</v>
      </c>
      <c r="X3645" s="267" t="s">
        <v>63645</v>
      </c>
      <c r="Y3645" s="268">
        <v>6906.33</v>
      </c>
      <c r="AA3645" s="229" t="s">
        <v>18191</v>
      </c>
      <c r="AB3645" s="230">
        <v>68930.399999999994</v>
      </c>
      <c r="AD3645" s="209" t="s">
        <v>18084</v>
      </c>
      <c r="AE3645" s="210">
        <v>12.29</v>
      </c>
      <c r="AF3645" s="93"/>
      <c r="AG3645" s="201" t="s">
        <v>14556</v>
      </c>
      <c r="AH3645" s="202">
        <v>152435.22</v>
      </c>
      <c r="AJ3645" s="292"/>
      <c r="AK3645" s="293"/>
      <c r="AP3645" s="233" t="s">
        <v>9773</v>
      </c>
      <c r="AQ3645" s="234">
        <v>510297.45</v>
      </c>
      <c r="AS3645" s="213" t="s">
        <v>9618</v>
      </c>
      <c r="AT3645" s="214">
        <v>602.84</v>
      </c>
    </row>
    <row r="3646" spans="9:46" x14ac:dyDescent="0.3">
      <c r="I3646" s="227" t="s">
        <v>38794</v>
      </c>
      <c r="J3646" s="227"/>
      <c r="K3646" s="228">
        <v>1638188.6</v>
      </c>
      <c r="M3646" s="205" t="s">
        <v>5380</v>
      </c>
      <c r="N3646" s="205"/>
      <c r="O3646" s="206">
        <v>4380</v>
      </c>
      <c r="U3646" s="309" t="s">
        <v>67721</v>
      </c>
      <c r="V3646" s="310">
        <v>155207.07</v>
      </c>
      <c r="X3646" s="267" t="s">
        <v>63646</v>
      </c>
      <c r="Y3646" s="268">
        <v>20773.8</v>
      </c>
      <c r="AA3646" s="229" t="s">
        <v>18194</v>
      </c>
      <c r="AB3646" s="230">
        <v>5011</v>
      </c>
      <c r="AD3646" s="209" t="s">
        <v>18085</v>
      </c>
      <c r="AE3646" s="210">
        <v>750</v>
      </c>
      <c r="AF3646" s="93"/>
      <c r="AG3646" s="201" t="s">
        <v>14557</v>
      </c>
      <c r="AH3646" s="202">
        <v>990605.38</v>
      </c>
      <c r="AJ3646" s="292"/>
      <c r="AK3646" s="293"/>
      <c r="AP3646" s="233" t="s">
        <v>9774</v>
      </c>
      <c r="AQ3646" s="234">
        <v>483808.01</v>
      </c>
      <c r="AS3646" s="213" t="s">
        <v>10017</v>
      </c>
      <c r="AT3646" s="214">
        <v>61342.69</v>
      </c>
    </row>
    <row r="3647" spans="9:46" x14ac:dyDescent="0.3">
      <c r="I3647" s="227" t="s">
        <v>38795</v>
      </c>
      <c r="J3647" s="227"/>
      <c r="K3647" s="228">
        <v>72517</v>
      </c>
      <c r="M3647" s="205" t="s">
        <v>5382</v>
      </c>
      <c r="N3647" s="205"/>
      <c r="O3647" s="206">
        <v>2055313.7</v>
      </c>
      <c r="U3647" s="309" t="s">
        <v>63162</v>
      </c>
      <c r="V3647" s="310">
        <v>4910</v>
      </c>
      <c r="X3647" s="267" t="s">
        <v>64134</v>
      </c>
      <c r="Y3647" s="268">
        <v>12856.82</v>
      </c>
      <c r="AA3647" s="229" t="s">
        <v>52062</v>
      </c>
      <c r="AB3647" s="230">
        <v>1652845.47</v>
      </c>
      <c r="AD3647" s="209" t="s">
        <v>18086</v>
      </c>
      <c r="AE3647" s="210">
        <v>25845</v>
      </c>
      <c r="AF3647" s="93"/>
      <c r="AG3647" s="201" t="s">
        <v>14558</v>
      </c>
      <c r="AH3647" s="202">
        <v>42130</v>
      </c>
      <c r="AJ3647" s="292"/>
      <c r="AK3647" s="293"/>
      <c r="AP3647" s="233" t="s">
        <v>9775</v>
      </c>
      <c r="AQ3647" s="234">
        <v>269598.28000000003</v>
      </c>
      <c r="AS3647" s="213" t="s">
        <v>6837</v>
      </c>
      <c r="AT3647" s="214">
        <v>16434</v>
      </c>
    </row>
    <row r="3648" spans="9:46" x14ac:dyDescent="0.3">
      <c r="I3648" s="227" t="s">
        <v>46488</v>
      </c>
      <c r="J3648" s="227"/>
      <c r="K3648" s="228">
        <v>2240</v>
      </c>
      <c r="M3648" s="205" t="s">
        <v>5383</v>
      </c>
      <c r="N3648" s="205"/>
      <c r="O3648" s="206">
        <v>64178.16</v>
      </c>
      <c r="U3648" s="309" t="s">
        <v>59611</v>
      </c>
      <c r="V3648" s="310">
        <v>680</v>
      </c>
      <c r="X3648" s="267" t="s">
        <v>61910</v>
      </c>
      <c r="Y3648" s="268">
        <v>14249.81</v>
      </c>
      <c r="AA3648" s="229" t="s">
        <v>18195</v>
      </c>
      <c r="AB3648" s="230">
        <v>3391.94</v>
      </c>
      <c r="AD3648" s="209" t="s">
        <v>18087</v>
      </c>
      <c r="AE3648" s="210">
        <v>3296.57</v>
      </c>
      <c r="AF3648" s="93"/>
      <c r="AG3648" s="201" t="s">
        <v>14559</v>
      </c>
      <c r="AH3648" s="202">
        <v>151599.48000000001</v>
      </c>
      <c r="AJ3648" s="292"/>
      <c r="AK3648" s="293"/>
      <c r="AP3648" s="233" t="s">
        <v>9776</v>
      </c>
      <c r="AQ3648" s="234">
        <v>13826872.119999999</v>
      </c>
      <c r="AS3648" s="213" t="s">
        <v>7517</v>
      </c>
      <c r="AT3648" s="214">
        <v>7841</v>
      </c>
    </row>
    <row r="3649" spans="9:46" x14ac:dyDescent="0.3">
      <c r="I3649" s="227" t="s">
        <v>43874</v>
      </c>
      <c r="J3649" s="227"/>
      <c r="K3649" s="228">
        <v>2248814.5099999998</v>
      </c>
      <c r="M3649" s="205" t="s">
        <v>5384</v>
      </c>
      <c r="N3649" s="205"/>
      <c r="O3649" s="206">
        <v>1029105.86</v>
      </c>
      <c r="U3649" s="309" t="s">
        <v>67722</v>
      </c>
      <c r="V3649" s="310">
        <v>100631.09</v>
      </c>
      <c r="X3649" s="267" t="s">
        <v>64135</v>
      </c>
      <c r="Y3649" s="268">
        <v>1510.19</v>
      </c>
      <c r="AA3649" s="229" t="s">
        <v>18196</v>
      </c>
      <c r="AB3649" s="230">
        <v>441.1</v>
      </c>
      <c r="AD3649" s="209" t="s">
        <v>18088</v>
      </c>
      <c r="AE3649" s="210">
        <v>156.72999999999999</v>
      </c>
      <c r="AF3649" s="93"/>
      <c r="AG3649" s="201" t="s">
        <v>14560</v>
      </c>
      <c r="AH3649" s="202">
        <v>494380.81</v>
      </c>
      <c r="AJ3649" s="292"/>
      <c r="AK3649" s="293"/>
      <c r="AP3649" s="233" t="s">
        <v>9777</v>
      </c>
      <c r="AQ3649" s="234">
        <v>1674921.75</v>
      </c>
      <c r="AS3649" s="213" t="s">
        <v>7919</v>
      </c>
      <c r="AT3649" s="214">
        <v>12659</v>
      </c>
    </row>
    <row r="3650" spans="9:46" x14ac:dyDescent="0.3">
      <c r="I3650" s="227" t="s">
        <v>43875</v>
      </c>
      <c r="J3650" s="227"/>
      <c r="K3650" s="228">
        <v>374028.68</v>
      </c>
      <c r="M3650" s="205" t="s">
        <v>5387</v>
      </c>
      <c r="N3650" s="205"/>
      <c r="O3650" s="206">
        <v>154852.67000000001</v>
      </c>
      <c r="U3650" s="309" t="s">
        <v>44911</v>
      </c>
      <c r="V3650" s="310">
        <v>7956349.5999999996</v>
      </c>
      <c r="X3650" s="267" t="s">
        <v>63094</v>
      </c>
      <c r="Y3650" s="268">
        <v>6650</v>
      </c>
      <c r="AA3650" s="229" t="s">
        <v>18197</v>
      </c>
      <c r="AB3650" s="230">
        <v>430.94</v>
      </c>
      <c r="AD3650" s="209" t="s">
        <v>18089</v>
      </c>
      <c r="AE3650" s="210">
        <v>45137.5</v>
      </c>
      <c r="AF3650" s="93"/>
      <c r="AG3650" s="201" t="s">
        <v>14561</v>
      </c>
      <c r="AH3650" s="202">
        <v>2675.07</v>
      </c>
      <c r="AJ3650" s="292"/>
      <c r="AK3650" s="293"/>
      <c r="AP3650" s="233" t="s">
        <v>9778</v>
      </c>
      <c r="AQ3650" s="234">
        <v>11220819.720000001</v>
      </c>
      <c r="AS3650" s="213" t="s">
        <v>9110</v>
      </c>
      <c r="AT3650" s="214">
        <v>5136.75</v>
      </c>
    </row>
    <row r="3651" spans="9:46" x14ac:dyDescent="0.3">
      <c r="I3651" s="227" t="s">
        <v>46489</v>
      </c>
      <c r="J3651" s="227"/>
      <c r="K3651" s="228">
        <v>4190.08</v>
      </c>
      <c r="M3651" s="205" t="s">
        <v>5388</v>
      </c>
      <c r="N3651" s="205"/>
      <c r="O3651" s="206">
        <v>674342.62</v>
      </c>
      <c r="U3651" s="309" t="s">
        <v>49932</v>
      </c>
      <c r="V3651" s="310">
        <v>221070.21</v>
      </c>
      <c r="X3651" s="267" t="s">
        <v>64136</v>
      </c>
      <c r="Y3651" s="268">
        <v>704.77</v>
      </c>
      <c r="AA3651" s="229" t="s">
        <v>18198</v>
      </c>
      <c r="AB3651" s="230">
        <v>147248.46</v>
      </c>
      <c r="AD3651" s="209" t="s">
        <v>18090</v>
      </c>
      <c r="AE3651" s="210">
        <v>6.28</v>
      </c>
      <c r="AF3651" s="93"/>
      <c r="AG3651" s="201" t="s">
        <v>14562</v>
      </c>
      <c r="AH3651" s="202">
        <v>1631367.18</v>
      </c>
      <c r="AJ3651" s="292"/>
      <c r="AK3651" s="293"/>
      <c r="AP3651" s="233" t="s">
        <v>9779</v>
      </c>
      <c r="AQ3651" s="234">
        <v>313881.40000000002</v>
      </c>
      <c r="AS3651" s="213" t="s">
        <v>9472</v>
      </c>
      <c r="AT3651" s="214">
        <v>15620.3</v>
      </c>
    </row>
    <row r="3652" spans="9:46" x14ac:dyDescent="0.3">
      <c r="I3652" s="227" t="s">
        <v>46490</v>
      </c>
      <c r="J3652" s="227"/>
      <c r="K3652" s="228">
        <v>3502.64</v>
      </c>
      <c r="M3652" s="205" t="s">
        <v>5389</v>
      </c>
      <c r="N3652" s="205"/>
      <c r="O3652" s="206">
        <v>1264928.57</v>
      </c>
      <c r="U3652" s="309" t="s">
        <v>46941</v>
      </c>
      <c r="V3652" s="310">
        <v>2900350</v>
      </c>
      <c r="X3652" s="267" t="s">
        <v>59545</v>
      </c>
      <c r="Y3652" s="268">
        <v>20000</v>
      </c>
      <c r="AA3652" s="229" t="s">
        <v>18199</v>
      </c>
      <c r="AB3652" s="230">
        <v>36679.99</v>
      </c>
      <c r="AD3652" s="209" t="s">
        <v>18091</v>
      </c>
      <c r="AE3652" s="210">
        <v>5741.39</v>
      </c>
      <c r="AF3652" s="93"/>
      <c r="AG3652" s="201" t="s">
        <v>14563</v>
      </c>
      <c r="AH3652" s="202">
        <v>77517.84</v>
      </c>
      <c r="AJ3652" s="292"/>
      <c r="AK3652" s="293"/>
      <c r="AP3652" s="233" t="s">
        <v>3676</v>
      </c>
      <c r="AQ3652" s="234">
        <v>4682482.3600000003</v>
      </c>
      <c r="AS3652" s="213" t="s">
        <v>9569</v>
      </c>
      <c r="AT3652" s="214">
        <v>731</v>
      </c>
    </row>
    <row r="3653" spans="9:46" x14ac:dyDescent="0.3">
      <c r="I3653" s="227" t="s">
        <v>46491</v>
      </c>
      <c r="J3653" s="227"/>
      <c r="K3653" s="228">
        <v>416276</v>
      </c>
      <c r="M3653" s="205" t="s">
        <v>5390</v>
      </c>
      <c r="N3653" s="205"/>
      <c r="O3653" s="206">
        <v>79735.06</v>
      </c>
      <c r="U3653" s="309" t="s">
        <v>67723</v>
      </c>
      <c r="V3653" s="310">
        <v>1013.69</v>
      </c>
      <c r="X3653" s="267" t="s">
        <v>59546</v>
      </c>
      <c r="Y3653" s="268">
        <v>1530.03</v>
      </c>
      <c r="AA3653" s="229" t="s">
        <v>18200</v>
      </c>
      <c r="AB3653" s="230">
        <v>39453.67</v>
      </c>
      <c r="AD3653" s="209" t="s">
        <v>18092</v>
      </c>
      <c r="AE3653" s="210">
        <v>10331.6</v>
      </c>
      <c r="AF3653" s="93"/>
      <c r="AG3653" s="201" t="s">
        <v>14564</v>
      </c>
      <c r="AH3653" s="202">
        <v>541398.98</v>
      </c>
      <c r="AJ3653" s="292"/>
      <c r="AK3653" s="293"/>
      <c r="AP3653" s="233" t="s">
        <v>9780</v>
      </c>
      <c r="AQ3653" s="234">
        <v>23284583.52</v>
      </c>
      <c r="AS3653" s="213" t="s">
        <v>11181</v>
      </c>
      <c r="AT3653" s="214">
        <v>10452</v>
      </c>
    </row>
    <row r="3654" spans="9:46" x14ac:dyDescent="0.3">
      <c r="I3654" s="227" t="s">
        <v>43513</v>
      </c>
      <c r="J3654" s="227"/>
      <c r="K3654" s="228">
        <v>43781.83</v>
      </c>
      <c r="M3654" s="205" t="s">
        <v>5391</v>
      </c>
      <c r="N3654" s="205"/>
      <c r="O3654" s="206">
        <v>31406.92</v>
      </c>
      <c r="U3654" s="309" t="s">
        <v>49933</v>
      </c>
      <c r="V3654" s="310">
        <v>2700</v>
      </c>
      <c r="X3654" s="267" t="s">
        <v>59547</v>
      </c>
      <c r="Y3654" s="268">
        <v>4900</v>
      </c>
      <c r="AA3654" s="229" t="s">
        <v>18201</v>
      </c>
      <c r="AB3654" s="230">
        <v>107004.42</v>
      </c>
      <c r="AD3654" s="209" t="s">
        <v>18093</v>
      </c>
      <c r="AE3654" s="210">
        <v>413.28</v>
      </c>
      <c r="AF3654" s="93"/>
      <c r="AG3654" s="201" t="s">
        <v>14565</v>
      </c>
      <c r="AH3654" s="202">
        <v>272604.24</v>
      </c>
      <c r="AJ3654" s="292"/>
      <c r="AK3654" s="293"/>
      <c r="AP3654" s="233" t="s">
        <v>5862</v>
      </c>
      <c r="AQ3654" s="234">
        <v>4655239.33</v>
      </c>
      <c r="AS3654" s="213" t="s">
        <v>11412</v>
      </c>
      <c r="AT3654" s="214">
        <v>5224</v>
      </c>
    </row>
    <row r="3655" spans="9:46" x14ac:dyDescent="0.3">
      <c r="I3655" s="227" t="s">
        <v>41505</v>
      </c>
      <c r="J3655" s="227"/>
      <c r="K3655" s="228">
        <v>108031429.93000001</v>
      </c>
      <c r="M3655" s="205" t="s">
        <v>5392</v>
      </c>
      <c r="N3655" s="205"/>
      <c r="O3655" s="206">
        <v>27782957.039999999</v>
      </c>
      <c r="U3655" s="309" t="s">
        <v>67724</v>
      </c>
      <c r="V3655" s="310">
        <v>16849.21</v>
      </c>
      <c r="X3655" s="267" t="s">
        <v>61340</v>
      </c>
      <c r="Y3655" s="268">
        <v>2745.9</v>
      </c>
      <c r="AA3655" s="229" t="s">
        <v>13321</v>
      </c>
      <c r="AB3655" s="230">
        <v>11548.16</v>
      </c>
      <c r="AD3655" s="209" t="s">
        <v>18094</v>
      </c>
      <c r="AE3655" s="210">
        <v>1023.94</v>
      </c>
      <c r="AF3655" s="93"/>
      <c r="AG3655" s="201" t="s">
        <v>14566</v>
      </c>
      <c r="AH3655" s="202">
        <v>222499.29</v>
      </c>
      <c r="AJ3655" s="292"/>
      <c r="AK3655" s="293"/>
      <c r="AP3655" s="233" t="s">
        <v>9781</v>
      </c>
      <c r="AQ3655" s="234">
        <v>3624911.2</v>
      </c>
      <c r="AS3655" s="213" t="s">
        <v>11776</v>
      </c>
      <c r="AT3655" s="214">
        <v>12146.01</v>
      </c>
    </row>
    <row r="3656" spans="9:46" x14ac:dyDescent="0.3">
      <c r="I3656" s="227" t="s">
        <v>43876</v>
      </c>
      <c r="J3656" s="227"/>
      <c r="K3656" s="228">
        <v>61424.94</v>
      </c>
      <c r="M3656" s="205" t="s">
        <v>5393</v>
      </c>
      <c r="N3656" s="205"/>
      <c r="O3656" s="206">
        <v>74602.58</v>
      </c>
      <c r="U3656" s="309" t="s">
        <v>49934</v>
      </c>
      <c r="V3656" s="310">
        <v>3188284.24</v>
      </c>
      <c r="X3656" s="267" t="s">
        <v>61911</v>
      </c>
      <c r="Y3656" s="268">
        <v>1225.46</v>
      </c>
      <c r="AA3656" s="229" t="s">
        <v>34806</v>
      </c>
      <c r="AB3656" s="230">
        <v>33000</v>
      </c>
      <c r="AD3656" s="209" t="s">
        <v>18095</v>
      </c>
      <c r="AE3656" s="210">
        <v>2721.69</v>
      </c>
      <c r="AF3656" s="93"/>
      <c r="AG3656" s="201" t="s">
        <v>14567</v>
      </c>
      <c r="AH3656" s="202">
        <v>911</v>
      </c>
      <c r="AJ3656" s="292"/>
      <c r="AK3656" s="293"/>
      <c r="AP3656" s="233" t="s">
        <v>9782</v>
      </c>
      <c r="AQ3656" s="234">
        <v>11965395.32</v>
      </c>
      <c r="AS3656" s="213" t="s">
        <v>10018</v>
      </c>
      <c r="AT3656" s="214">
        <v>86244.06</v>
      </c>
    </row>
    <row r="3657" spans="9:46" x14ac:dyDescent="0.3">
      <c r="M3657" s="205" t="s">
        <v>5394</v>
      </c>
      <c r="N3657" s="205"/>
      <c r="O3657" s="206">
        <v>92503.84</v>
      </c>
      <c r="U3657" s="309" t="s">
        <v>49935</v>
      </c>
      <c r="V3657" s="310">
        <v>39620</v>
      </c>
      <c r="X3657" s="267" t="s">
        <v>64137</v>
      </c>
      <c r="Y3657" s="268">
        <v>1866.61</v>
      </c>
      <c r="AA3657" s="229" t="s">
        <v>18204</v>
      </c>
      <c r="AB3657" s="230">
        <v>129255.31</v>
      </c>
      <c r="AD3657" s="209" t="s">
        <v>18096</v>
      </c>
      <c r="AE3657" s="210">
        <v>892.39</v>
      </c>
      <c r="AF3657" s="93"/>
      <c r="AG3657" s="201" t="s">
        <v>14568</v>
      </c>
      <c r="AH3657" s="202">
        <v>57687.08</v>
      </c>
      <c r="AJ3657" s="292"/>
      <c r="AK3657" s="293"/>
      <c r="AP3657" s="233" t="s">
        <v>9783</v>
      </c>
      <c r="AQ3657" s="234">
        <v>261829.62</v>
      </c>
      <c r="AS3657" s="213" t="s">
        <v>6838</v>
      </c>
      <c r="AT3657" s="214">
        <v>13834.69</v>
      </c>
    </row>
    <row r="3658" spans="9:46" x14ac:dyDescent="0.3">
      <c r="M3658" s="205" t="s">
        <v>5396</v>
      </c>
      <c r="N3658" s="205"/>
      <c r="O3658" s="206">
        <v>10416.68</v>
      </c>
      <c r="U3658" s="309" t="s">
        <v>52480</v>
      </c>
      <c r="V3658" s="310">
        <v>522313</v>
      </c>
      <c r="X3658" s="267" t="s">
        <v>60305</v>
      </c>
      <c r="Y3658" s="268">
        <v>20413.61</v>
      </c>
      <c r="AA3658" s="229" t="s">
        <v>18206</v>
      </c>
      <c r="AB3658" s="230">
        <v>9419.94</v>
      </c>
      <c r="AD3658" s="209" t="s">
        <v>18097</v>
      </c>
      <c r="AE3658" s="210">
        <v>235414.5</v>
      </c>
      <c r="AF3658" s="93"/>
      <c r="AG3658" s="201" t="s">
        <v>14569</v>
      </c>
      <c r="AH3658" s="202">
        <v>2249</v>
      </c>
      <c r="AJ3658" s="292"/>
      <c r="AK3658" s="293"/>
      <c r="AP3658" s="233" t="s">
        <v>9784</v>
      </c>
      <c r="AQ3658" s="234">
        <v>278327.71000000002</v>
      </c>
      <c r="AS3658" s="213" t="s">
        <v>7232</v>
      </c>
      <c r="AT3658" s="214">
        <v>7575</v>
      </c>
    </row>
    <row r="3659" spans="9:46" x14ac:dyDescent="0.3">
      <c r="M3659" s="205" t="s">
        <v>5398</v>
      </c>
      <c r="N3659" s="205"/>
      <c r="O3659" s="206">
        <v>13500</v>
      </c>
      <c r="U3659" s="309" t="s">
        <v>67725</v>
      </c>
      <c r="V3659" s="310">
        <v>5915.47</v>
      </c>
      <c r="X3659" s="267" t="s">
        <v>60306</v>
      </c>
      <c r="Y3659" s="268">
        <v>1561.7</v>
      </c>
      <c r="AA3659" s="229" t="s">
        <v>18209</v>
      </c>
      <c r="AB3659" s="230">
        <v>8000</v>
      </c>
      <c r="AD3659" s="209" t="s">
        <v>18098</v>
      </c>
      <c r="AE3659" s="210">
        <v>8930</v>
      </c>
      <c r="AF3659" s="93"/>
      <c r="AG3659" s="201" t="s">
        <v>14570</v>
      </c>
      <c r="AH3659" s="202">
        <v>95443.27</v>
      </c>
      <c r="AJ3659" s="292"/>
      <c r="AK3659" s="293"/>
      <c r="AP3659" s="233" t="s">
        <v>9785</v>
      </c>
      <c r="AQ3659" s="234">
        <v>100476.24</v>
      </c>
      <c r="AS3659" s="213" t="s">
        <v>7518</v>
      </c>
      <c r="AT3659" s="214">
        <v>11789.68</v>
      </c>
    </row>
    <row r="3660" spans="9:46" x14ac:dyDescent="0.3">
      <c r="M3660" s="205" t="s">
        <v>5399</v>
      </c>
      <c r="N3660" s="205"/>
      <c r="O3660" s="206">
        <v>67926.080000000002</v>
      </c>
      <c r="U3660" s="309" t="s">
        <v>44912</v>
      </c>
      <c r="V3660" s="310">
        <v>1657078.75</v>
      </c>
      <c r="X3660" s="267" t="s">
        <v>60307</v>
      </c>
      <c r="Y3660" s="268">
        <v>5001.33</v>
      </c>
      <c r="AA3660" s="229" t="s">
        <v>13322</v>
      </c>
      <c r="AB3660" s="230">
        <v>65532.18</v>
      </c>
      <c r="AD3660" s="209" t="s">
        <v>18099</v>
      </c>
      <c r="AE3660" s="210">
        <v>8738.4500000000007</v>
      </c>
      <c r="AF3660" s="93"/>
      <c r="AG3660" s="201" t="s">
        <v>33005</v>
      </c>
      <c r="AH3660" s="202">
        <v>49875.15</v>
      </c>
      <c r="AJ3660" s="292"/>
      <c r="AK3660" s="293"/>
      <c r="AP3660" s="233" t="s">
        <v>9786</v>
      </c>
      <c r="AQ3660" s="234">
        <v>7718811.3700000001</v>
      </c>
      <c r="AS3660" s="213" t="s">
        <v>7920</v>
      </c>
      <c r="AT3660" s="214">
        <v>3249</v>
      </c>
    </row>
    <row r="3661" spans="9:46" x14ac:dyDescent="0.3">
      <c r="M3661" s="205" t="s">
        <v>5400</v>
      </c>
      <c r="N3661" s="205"/>
      <c r="O3661" s="206">
        <v>24171.59</v>
      </c>
      <c r="U3661" s="309" t="s">
        <v>46942</v>
      </c>
      <c r="V3661" s="310">
        <v>1953517.17</v>
      </c>
      <c r="X3661" s="267" t="s">
        <v>61341</v>
      </c>
      <c r="Y3661" s="268">
        <v>390</v>
      </c>
      <c r="AA3661" s="229" t="s">
        <v>18210</v>
      </c>
      <c r="AB3661" s="230">
        <v>41520.57</v>
      </c>
      <c r="AD3661" s="209" t="s">
        <v>18100</v>
      </c>
      <c r="AE3661" s="210">
        <v>81981.8</v>
      </c>
      <c r="AF3661" s="93"/>
      <c r="AG3661" s="201" t="s">
        <v>33006</v>
      </c>
      <c r="AH3661" s="202">
        <v>48893.82</v>
      </c>
      <c r="AJ3661" s="292"/>
      <c r="AK3661" s="293"/>
      <c r="AP3661" s="233" t="s">
        <v>9787</v>
      </c>
      <c r="AQ3661" s="234">
        <v>605915.92000000004</v>
      </c>
      <c r="AS3661" s="213" t="s">
        <v>8156</v>
      </c>
      <c r="AT3661" s="214">
        <v>643</v>
      </c>
    </row>
    <row r="3662" spans="9:46" x14ac:dyDescent="0.3">
      <c r="M3662" s="205" t="s">
        <v>5402</v>
      </c>
      <c r="N3662" s="205"/>
      <c r="O3662" s="206">
        <v>25881</v>
      </c>
      <c r="U3662" s="309" t="s">
        <v>49936</v>
      </c>
      <c r="V3662" s="310">
        <v>129863.53</v>
      </c>
      <c r="X3662" s="267" t="s">
        <v>61912</v>
      </c>
      <c r="Y3662" s="268">
        <v>89247.5</v>
      </c>
      <c r="AA3662" s="229" t="s">
        <v>18211</v>
      </c>
      <c r="AB3662" s="230">
        <v>6577.42</v>
      </c>
      <c r="AD3662" s="209" t="s">
        <v>18101</v>
      </c>
      <c r="AE3662" s="210">
        <v>1704.7</v>
      </c>
      <c r="AF3662" s="93"/>
      <c r="AG3662" s="201" t="s">
        <v>33007</v>
      </c>
      <c r="AH3662" s="202">
        <v>600480.31999999995</v>
      </c>
      <c r="AJ3662" s="292"/>
      <c r="AK3662" s="293"/>
      <c r="AP3662" s="233" t="s">
        <v>9788</v>
      </c>
      <c r="AQ3662" s="234">
        <v>2802455.58</v>
      </c>
      <c r="AS3662" s="213" t="s">
        <v>8438</v>
      </c>
      <c r="AT3662" s="214">
        <v>11459.65</v>
      </c>
    </row>
    <row r="3663" spans="9:46" x14ac:dyDescent="0.3">
      <c r="M3663" s="205" t="s">
        <v>5419</v>
      </c>
      <c r="N3663" s="205"/>
      <c r="O3663" s="206">
        <v>129772.67</v>
      </c>
      <c r="U3663" s="309" t="s">
        <v>44913</v>
      </c>
      <c r="V3663" s="310">
        <v>4316356.5599999996</v>
      </c>
      <c r="X3663" s="267" t="s">
        <v>47889</v>
      </c>
      <c r="Y3663" s="268">
        <v>197053</v>
      </c>
      <c r="AA3663" s="229" t="s">
        <v>18213</v>
      </c>
      <c r="AB3663" s="230">
        <v>528355.51</v>
      </c>
      <c r="AD3663" s="209" t="s">
        <v>18102</v>
      </c>
      <c r="AE3663" s="210">
        <v>70120</v>
      </c>
      <c r="AF3663" s="93"/>
      <c r="AG3663" s="201" t="s">
        <v>33008</v>
      </c>
      <c r="AH3663" s="202">
        <v>4990632.9800000004</v>
      </c>
      <c r="AJ3663" s="292"/>
      <c r="AK3663" s="293"/>
      <c r="AP3663" s="233" t="s">
        <v>9789</v>
      </c>
      <c r="AQ3663" s="234">
        <v>2366281.9700000002</v>
      </c>
      <c r="AS3663" s="213" t="s">
        <v>9111</v>
      </c>
      <c r="AT3663" s="214">
        <v>11666</v>
      </c>
    </row>
    <row r="3664" spans="9:46" x14ac:dyDescent="0.3">
      <c r="M3664" s="205" t="s">
        <v>5408</v>
      </c>
      <c r="N3664" s="205"/>
      <c r="O3664" s="206">
        <v>949.99</v>
      </c>
      <c r="U3664" s="309" t="s">
        <v>49937</v>
      </c>
      <c r="V3664" s="310">
        <v>935727.71</v>
      </c>
      <c r="X3664" s="267" t="s">
        <v>63647</v>
      </c>
      <c r="Y3664" s="268">
        <v>19048</v>
      </c>
      <c r="AA3664" s="229" t="s">
        <v>18214</v>
      </c>
      <c r="AB3664" s="230">
        <v>98647.48</v>
      </c>
      <c r="AD3664" s="209" t="s">
        <v>18103</v>
      </c>
      <c r="AE3664" s="210">
        <v>18800</v>
      </c>
      <c r="AF3664" s="93"/>
      <c r="AG3664" s="201" t="s">
        <v>33009</v>
      </c>
      <c r="AH3664" s="202">
        <v>2935063.32</v>
      </c>
      <c r="AJ3664" s="292"/>
      <c r="AK3664" s="293"/>
      <c r="AP3664" s="233" t="s">
        <v>9790</v>
      </c>
      <c r="AQ3664" s="234">
        <v>13438910.960000001</v>
      </c>
      <c r="AS3664" s="213" t="s">
        <v>9473</v>
      </c>
      <c r="AT3664" s="214">
        <v>27251</v>
      </c>
    </row>
    <row r="3665" spans="13:46" x14ac:dyDescent="0.3">
      <c r="M3665" s="205" t="s">
        <v>5410</v>
      </c>
      <c r="N3665" s="205"/>
      <c r="O3665" s="206">
        <v>172309.84</v>
      </c>
      <c r="U3665" s="309" t="s">
        <v>66634</v>
      </c>
      <c r="V3665" s="310">
        <v>4467.42</v>
      </c>
      <c r="X3665" s="267" t="s">
        <v>47890</v>
      </c>
      <c r="Y3665" s="268">
        <v>16139.97</v>
      </c>
      <c r="AA3665" s="229" t="s">
        <v>18217</v>
      </c>
      <c r="AB3665" s="230">
        <v>7392.08</v>
      </c>
      <c r="AD3665" s="209" t="s">
        <v>18104</v>
      </c>
      <c r="AE3665" s="210">
        <v>2369000</v>
      </c>
      <c r="AF3665" s="93"/>
      <c r="AG3665" s="201" t="s">
        <v>33010</v>
      </c>
      <c r="AH3665" s="202">
        <v>442801.87</v>
      </c>
      <c r="AJ3665" s="292"/>
      <c r="AK3665" s="293"/>
      <c r="AP3665" s="233" t="s">
        <v>9791</v>
      </c>
      <c r="AQ3665" s="234">
        <v>606626.74</v>
      </c>
      <c r="AS3665" s="213" t="s">
        <v>10719</v>
      </c>
      <c r="AT3665" s="214">
        <v>2507.15</v>
      </c>
    </row>
    <row r="3666" spans="13:46" x14ac:dyDescent="0.3">
      <c r="M3666" s="205" t="s">
        <v>5411</v>
      </c>
      <c r="N3666" s="205"/>
      <c r="O3666" s="206">
        <v>65774.45</v>
      </c>
      <c r="U3666" s="309" t="s">
        <v>61992</v>
      </c>
      <c r="V3666" s="310">
        <v>1673.25</v>
      </c>
      <c r="X3666" s="267" t="s">
        <v>59004</v>
      </c>
      <c r="Y3666" s="268">
        <v>17900</v>
      </c>
      <c r="AA3666" s="229" t="s">
        <v>18218</v>
      </c>
      <c r="AB3666" s="230">
        <v>352675.61</v>
      </c>
      <c r="AD3666" s="209" t="s">
        <v>18105</v>
      </c>
      <c r="AE3666" s="210">
        <v>3547.8</v>
      </c>
      <c r="AF3666" s="93"/>
      <c r="AG3666" s="201" t="s">
        <v>33011</v>
      </c>
      <c r="AH3666" s="202">
        <v>101549.05</v>
      </c>
      <c r="AJ3666" s="292"/>
      <c r="AK3666" s="293"/>
      <c r="AP3666" s="233" t="s">
        <v>9792</v>
      </c>
      <c r="AQ3666" s="234">
        <v>8283727.3499999996</v>
      </c>
      <c r="AS3666" s="213" t="s">
        <v>11182</v>
      </c>
      <c r="AT3666" s="214">
        <v>15575</v>
      </c>
    </row>
    <row r="3667" spans="13:46" x14ac:dyDescent="0.3">
      <c r="M3667" s="205" t="s">
        <v>5412</v>
      </c>
      <c r="N3667" s="205"/>
      <c r="O3667" s="206">
        <v>48583.03</v>
      </c>
      <c r="U3667" s="309" t="s">
        <v>66635</v>
      </c>
      <c r="V3667" s="310">
        <v>39475.550000000003</v>
      </c>
      <c r="X3667" s="267" t="s">
        <v>57339</v>
      </c>
      <c r="Y3667" s="268">
        <v>250</v>
      </c>
      <c r="AA3667" s="229" t="s">
        <v>38995</v>
      </c>
      <c r="AB3667" s="230">
        <v>300.83999999999997</v>
      </c>
      <c r="AD3667" s="209" t="s">
        <v>18106</v>
      </c>
      <c r="AE3667" s="210">
        <v>213810.64</v>
      </c>
      <c r="AF3667" s="93"/>
      <c r="AG3667" s="201" t="s">
        <v>33012</v>
      </c>
      <c r="AH3667" s="202">
        <v>487853.81</v>
      </c>
      <c r="AJ3667" s="292"/>
      <c r="AK3667" s="293"/>
      <c r="AP3667" s="233" t="s">
        <v>9793</v>
      </c>
      <c r="AQ3667" s="234">
        <v>4993200.01</v>
      </c>
      <c r="AS3667" s="213" t="s">
        <v>10019</v>
      </c>
      <c r="AT3667" s="214">
        <v>105550.17</v>
      </c>
    </row>
    <row r="3668" spans="13:46" x14ac:dyDescent="0.3">
      <c r="M3668" s="205" t="s">
        <v>5415</v>
      </c>
      <c r="N3668" s="205"/>
      <c r="O3668" s="206">
        <v>17881.98</v>
      </c>
      <c r="U3668" s="309" t="s">
        <v>61407</v>
      </c>
      <c r="V3668" s="310">
        <v>29102.13</v>
      </c>
      <c r="X3668" s="267" t="s">
        <v>52076</v>
      </c>
      <c r="Y3668" s="268">
        <v>28316.51</v>
      </c>
      <c r="AA3668" s="229" t="s">
        <v>36153</v>
      </c>
      <c r="AB3668" s="230">
        <v>14353</v>
      </c>
      <c r="AD3668" s="209" t="s">
        <v>18107</v>
      </c>
      <c r="AE3668" s="210">
        <v>15452.5</v>
      </c>
      <c r="AF3668" s="93"/>
      <c r="AG3668" s="201" t="s">
        <v>33013</v>
      </c>
      <c r="AH3668" s="202">
        <v>3361.43</v>
      </c>
      <c r="AJ3668" s="292"/>
      <c r="AK3668" s="293"/>
      <c r="AP3668" s="233" t="s">
        <v>9794</v>
      </c>
      <c r="AQ3668" s="234">
        <v>219668.03</v>
      </c>
      <c r="AS3668" s="213" t="s">
        <v>6839</v>
      </c>
      <c r="AT3668" s="214">
        <v>19429</v>
      </c>
    </row>
    <row r="3669" spans="13:46" x14ac:dyDescent="0.3">
      <c r="M3669" s="205" t="s">
        <v>5420</v>
      </c>
      <c r="N3669" s="205"/>
      <c r="O3669" s="206">
        <v>26055.67</v>
      </c>
      <c r="U3669" s="309" t="s">
        <v>66636</v>
      </c>
      <c r="V3669" s="310">
        <v>354.88</v>
      </c>
      <c r="X3669" s="267" t="s">
        <v>61913</v>
      </c>
      <c r="Y3669" s="268">
        <v>360646.17</v>
      </c>
      <c r="AA3669" s="229" t="s">
        <v>33301</v>
      </c>
      <c r="AB3669" s="230">
        <v>70949.14</v>
      </c>
      <c r="AD3669" s="209" t="s">
        <v>18108</v>
      </c>
      <c r="AE3669" s="210">
        <v>125</v>
      </c>
      <c r="AF3669" s="93"/>
      <c r="AG3669" s="201" t="s">
        <v>33014</v>
      </c>
      <c r="AH3669" s="202">
        <v>578030.27</v>
      </c>
      <c r="AJ3669" s="292"/>
      <c r="AK3669" s="293"/>
      <c r="AP3669" s="233" t="s">
        <v>9795</v>
      </c>
      <c r="AQ3669" s="234">
        <v>1053261.44</v>
      </c>
      <c r="AS3669" s="213" t="s">
        <v>7233</v>
      </c>
      <c r="AT3669" s="214">
        <v>42292</v>
      </c>
    </row>
    <row r="3670" spans="13:46" x14ac:dyDescent="0.3">
      <c r="M3670" s="205" t="s">
        <v>5418</v>
      </c>
      <c r="N3670" s="205"/>
      <c r="O3670" s="206">
        <v>91682.32</v>
      </c>
      <c r="U3670" s="309" t="s">
        <v>67726</v>
      </c>
      <c r="V3670" s="310">
        <v>430346.45</v>
      </c>
      <c r="X3670" s="267" t="s">
        <v>58850</v>
      </c>
      <c r="Y3670" s="268">
        <v>5896</v>
      </c>
      <c r="AA3670" s="229" t="s">
        <v>33302</v>
      </c>
      <c r="AB3670" s="230">
        <v>22479.18</v>
      </c>
      <c r="AD3670" s="209" t="s">
        <v>18109</v>
      </c>
      <c r="AE3670" s="210">
        <v>40147.39</v>
      </c>
      <c r="AF3670" s="93"/>
      <c r="AG3670" s="201" t="s">
        <v>33015</v>
      </c>
      <c r="AH3670" s="202">
        <v>1307474.9099999999</v>
      </c>
      <c r="AJ3670" s="292"/>
      <c r="AK3670" s="293"/>
      <c r="AP3670" s="233" t="s">
        <v>9796</v>
      </c>
      <c r="AQ3670" s="234">
        <v>16987468.329999998</v>
      </c>
      <c r="AS3670" s="213" t="s">
        <v>7519</v>
      </c>
      <c r="AT3670" s="214">
        <v>31858</v>
      </c>
    </row>
    <row r="3671" spans="13:46" x14ac:dyDescent="0.3">
      <c r="M3671" s="205" t="s">
        <v>5422</v>
      </c>
      <c r="N3671" s="205"/>
      <c r="O3671" s="206">
        <v>1796.29</v>
      </c>
      <c r="U3671" s="309" t="s">
        <v>67727</v>
      </c>
      <c r="V3671" s="310">
        <v>7386.88</v>
      </c>
      <c r="X3671" s="267" t="s">
        <v>64138</v>
      </c>
      <c r="Y3671" s="268">
        <v>18255</v>
      </c>
      <c r="AA3671" s="229" t="s">
        <v>33303</v>
      </c>
      <c r="AB3671" s="230">
        <v>29854.38</v>
      </c>
      <c r="AD3671" s="209" t="s">
        <v>18110</v>
      </c>
      <c r="AE3671" s="210">
        <v>15936.36</v>
      </c>
      <c r="AF3671" s="93"/>
      <c r="AG3671" s="201" t="s">
        <v>33016</v>
      </c>
      <c r="AH3671" s="202">
        <v>22.56</v>
      </c>
      <c r="AJ3671" s="292"/>
      <c r="AK3671" s="293"/>
      <c r="AP3671" s="233" t="s">
        <v>9797</v>
      </c>
      <c r="AQ3671" s="234">
        <v>76649303.099999994</v>
      </c>
      <c r="AS3671" s="213" t="s">
        <v>7921</v>
      </c>
      <c r="AT3671" s="214">
        <v>5309</v>
      </c>
    </row>
    <row r="3672" spans="13:46" x14ac:dyDescent="0.3">
      <c r="M3672" s="205" t="s">
        <v>5423</v>
      </c>
      <c r="N3672" s="205"/>
      <c r="O3672" s="206">
        <v>50003.43</v>
      </c>
      <c r="U3672" s="309" t="s">
        <v>57453</v>
      </c>
      <c r="V3672" s="310">
        <v>4405903.5999999996</v>
      </c>
      <c r="X3672" s="267" t="s">
        <v>64139</v>
      </c>
      <c r="Y3672" s="268">
        <v>1396.57</v>
      </c>
      <c r="AA3672" s="229" t="s">
        <v>36154</v>
      </c>
      <c r="AB3672" s="230">
        <v>73600</v>
      </c>
      <c r="AD3672" s="209" t="s">
        <v>18111</v>
      </c>
      <c r="AE3672" s="210">
        <v>47852.56</v>
      </c>
      <c r="AF3672" s="93"/>
      <c r="AG3672" s="201" t="s">
        <v>33017</v>
      </c>
      <c r="AH3672" s="202">
        <v>747835.71</v>
      </c>
      <c r="AJ3672" s="292"/>
      <c r="AK3672" s="293"/>
      <c r="AP3672" s="233" t="s">
        <v>9798</v>
      </c>
      <c r="AQ3672" s="234">
        <v>409855.45</v>
      </c>
      <c r="AS3672" s="213" t="s">
        <v>9112</v>
      </c>
      <c r="AT3672" s="214">
        <v>34901</v>
      </c>
    </row>
    <row r="3673" spans="13:46" x14ac:dyDescent="0.3">
      <c r="M3673" s="205" t="s">
        <v>5424</v>
      </c>
      <c r="N3673" s="205"/>
      <c r="O3673" s="206">
        <v>2833810.79</v>
      </c>
      <c r="U3673" s="309" t="s">
        <v>44915</v>
      </c>
      <c r="V3673" s="310">
        <v>5719831.46</v>
      </c>
      <c r="X3673" s="267" t="s">
        <v>64140</v>
      </c>
      <c r="Y3673" s="268">
        <v>348.43</v>
      </c>
      <c r="AA3673" s="229" t="s">
        <v>33304</v>
      </c>
      <c r="AB3673" s="230">
        <v>15061.83</v>
      </c>
      <c r="AD3673" s="209" t="s">
        <v>18112</v>
      </c>
      <c r="AE3673" s="210">
        <v>2763.22</v>
      </c>
      <c r="AF3673" s="93"/>
      <c r="AG3673" s="201" t="s">
        <v>33018</v>
      </c>
      <c r="AH3673" s="202">
        <v>5702508.7300000004</v>
      </c>
      <c r="AJ3673" s="292"/>
      <c r="AK3673" s="293"/>
      <c r="AP3673" s="233" t="s">
        <v>9799</v>
      </c>
      <c r="AQ3673" s="234">
        <v>729793.44</v>
      </c>
      <c r="AS3673" s="213" t="s">
        <v>9474</v>
      </c>
      <c r="AT3673" s="214">
        <v>74276</v>
      </c>
    </row>
    <row r="3674" spans="13:46" x14ac:dyDescent="0.3">
      <c r="M3674" s="205" t="s">
        <v>5426</v>
      </c>
      <c r="N3674" s="205"/>
      <c r="O3674" s="206">
        <v>3641.45</v>
      </c>
      <c r="U3674" s="309" t="s">
        <v>52482</v>
      </c>
      <c r="V3674" s="310">
        <v>299440.17</v>
      </c>
      <c r="X3674" s="267" t="s">
        <v>64141</v>
      </c>
      <c r="Y3674" s="268">
        <v>158987.01999999999</v>
      </c>
      <c r="AA3674" s="229" t="s">
        <v>36155</v>
      </c>
      <c r="AB3674" s="230">
        <v>15208.52</v>
      </c>
      <c r="AD3674" s="209" t="s">
        <v>13303</v>
      </c>
      <c r="AE3674" s="210">
        <v>50684.32</v>
      </c>
      <c r="AF3674" s="93"/>
      <c r="AG3674" s="201" t="s">
        <v>33019</v>
      </c>
      <c r="AH3674" s="202">
        <v>210205.21</v>
      </c>
      <c r="AJ3674" s="292"/>
      <c r="AK3674" s="293"/>
      <c r="AP3674" s="233" t="s">
        <v>9800</v>
      </c>
      <c r="AQ3674" s="234">
        <v>4476785.5599999996</v>
      </c>
      <c r="AS3674" s="213" t="s">
        <v>11778</v>
      </c>
      <c r="AT3674" s="214">
        <v>89845.72</v>
      </c>
    </row>
    <row r="3675" spans="13:46" x14ac:dyDescent="0.3">
      <c r="M3675" s="205" t="s">
        <v>5427</v>
      </c>
      <c r="N3675" s="205"/>
      <c r="O3675" s="206">
        <v>13256.81</v>
      </c>
      <c r="U3675" s="309" t="s">
        <v>61203</v>
      </c>
      <c r="V3675" s="310">
        <v>1151.76</v>
      </c>
      <c r="X3675" s="267" t="s">
        <v>55006</v>
      </c>
      <c r="Y3675" s="268">
        <v>16352</v>
      </c>
      <c r="AA3675" s="229" t="s">
        <v>38996</v>
      </c>
      <c r="AB3675" s="230">
        <v>7814.15</v>
      </c>
      <c r="AD3675" s="209" t="s">
        <v>18113</v>
      </c>
      <c r="AE3675" s="210">
        <v>75184.88</v>
      </c>
      <c r="AF3675" s="93"/>
      <c r="AG3675" s="201" t="s">
        <v>33020</v>
      </c>
      <c r="AH3675" s="202">
        <v>744683.22</v>
      </c>
      <c r="AJ3675" s="292"/>
      <c r="AK3675" s="293"/>
      <c r="AP3675" s="233" t="s">
        <v>9801</v>
      </c>
      <c r="AQ3675" s="234">
        <v>37654.800000000003</v>
      </c>
      <c r="AS3675" s="213" t="s">
        <v>10020</v>
      </c>
      <c r="AT3675" s="214">
        <v>297910.71999999997</v>
      </c>
    </row>
    <row r="3676" spans="13:46" x14ac:dyDescent="0.3">
      <c r="M3676" s="205" t="s">
        <v>5429</v>
      </c>
      <c r="N3676" s="205"/>
      <c r="O3676" s="206">
        <v>90860.18</v>
      </c>
      <c r="U3676" s="309" t="s">
        <v>49940</v>
      </c>
      <c r="V3676" s="310">
        <v>7048821.4699999997</v>
      </c>
      <c r="X3676" s="267" t="s">
        <v>55007</v>
      </c>
      <c r="Y3676" s="268">
        <v>4559.5200000000004</v>
      </c>
      <c r="AA3676" s="229" t="s">
        <v>33305</v>
      </c>
      <c r="AB3676" s="230">
        <v>12672.5</v>
      </c>
      <c r="AD3676" s="209" t="s">
        <v>18114</v>
      </c>
      <c r="AE3676" s="210">
        <v>3075.76</v>
      </c>
      <c r="AF3676" s="93"/>
      <c r="AG3676" s="201" t="s">
        <v>33021</v>
      </c>
      <c r="AH3676" s="202">
        <v>1460.36</v>
      </c>
      <c r="AJ3676" s="292"/>
      <c r="AK3676" s="293"/>
      <c r="AP3676" s="233" t="s">
        <v>9802</v>
      </c>
      <c r="AQ3676" s="234">
        <v>4936443.76</v>
      </c>
      <c r="AS3676" s="213" t="s">
        <v>6840</v>
      </c>
      <c r="AT3676" s="214">
        <v>2500</v>
      </c>
    </row>
    <row r="3677" spans="13:46" x14ac:dyDescent="0.3">
      <c r="M3677" s="205" t="s">
        <v>5430</v>
      </c>
      <c r="N3677" s="205"/>
      <c r="O3677" s="206">
        <v>13180</v>
      </c>
      <c r="U3677" s="309" t="s">
        <v>58861</v>
      </c>
      <c r="V3677" s="310">
        <v>91414.86</v>
      </c>
      <c r="X3677" s="267" t="s">
        <v>33330</v>
      </c>
      <c r="Y3677" s="268">
        <v>135815.84</v>
      </c>
      <c r="AA3677" s="229" t="s">
        <v>33306</v>
      </c>
      <c r="AB3677" s="230">
        <v>552.77</v>
      </c>
      <c r="AD3677" s="209" t="s">
        <v>18115</v>
      </c>
      <c r="AE3677" s="210">
        <v>331615.44</v>
      </c>
      <c r="AF3677" s="93"/>
      <c r="AG3677" s="201" t="s">
        <v>33022</v>
      </c>
      <c r="AH3677" s="202">
        <v>367123.39</v>
      </c>
      <c r="AJ3677" s="292"/>
      <c r="AK3677" s="293"/>
      <c r="AP3677" s="233" t="s">
        <v>9803</v>
      </c>
      <c r="AQ3677" s="234">
        <v>25676015.109999999</v>
      </c>
      <c r="AS3677" s="213" t="s">
        <v>7234</v>
      </c>
      <c r="AT3677" s="214">
        <v>46797.64</v>
      </c>
    </row>
    <row r="3678" spans="13:46" x14ac:dyDescent="0.3">
      <c r="M3678" s="205" t="s">
        <v>5434</v>
      </c>
      <c r="N3678" s="205"/>
      <c r="O3678" s="206">
        <v>1379251.42</v>
      </c>
      <c r="U3678" s="309" t="s">
        <v>49941</v>
      </c>
      <c r="V3678" s="310">
        <v>6696262.3200000003</v>
      </c>
      <c r="X3678" s="267" t="s">
        <v>33331</v>
      </c>
      <c r="Y3678" s="268">
        <v>10664.46</v>
      </c>
      <c r="AA3678" s="229" t="s">
        <v>18219</v>
      </c>
      <c r="AB3678" s="230">
        <v>64297.53</v>
      </c>
      <c r="AD3678" s="209" t="s">
        <v>18116</v>
      </c>
      <c r="AE3678" s="210">
        <v>876965.12</v>
      </c>
      <c r="AF3678" s="93"/>
      <c r="AG3678" s="201" t="s">
        <v>33023</v>
      </c>
      <c r="AH3678" s="202">
        <v>239630.73</v>
      </c>
      <c r="AJ3678" s="292"/>
      <c r="AK3678" s="293"/>
      <c r="AP3678" s="233" t="s">
        <v>9804</v>
      </c>
      <c r="AQ3678" s="234">
        <v>6939005.5499999998</v>
      </c>
      <c r="AS3678" s="213" t="s">
        <v>7520</v>
      </c>
      <c r="AT3678" s="214">
        <v>23238</v>
      </c>
    </row>
    <row r="3679" spans="13:46" x14ac:dyDescent="0.3">
      <c r="M3679" s="205" t="s">
        <v>5435</v>
      </c>
      <c r="N3679" s="205"/>
      <c r="O3679" s="206">
        <v>9937.57</v>
      </c>
      <c r="U3679" s="309" t="s">
        <v>49942</v>
      </c>
      <c r="V3679" s="310">
        <v>513470.62</v>
      </c>
      <c r="X3679" s="267" t="s">
        <v>34830</v>
      </c>
      <c r="Y3679" s="268">
        <v>5229.46</v>
      </c>
      <c r="AA3679" s="229" t="s">
        <v>46799</v>
      </c>
      <c r="AB3679" s="230">
        <v>3033.9</v>
      </c>
      <c r="AD3679" s="209" t="s">
        <v>18117</v>
      </c>
      <c r="AE3679" s="210">
        <v>120965.5</v>
      </c>
      <c r="AF3679" s="93"/>
      <c r="AG3679" s="201" t="s">
        <v>33024</v>
      </c>
      <c r="AH3679" s="202">
        <v>161876.01</v>
      </c>
      <c r="AJ3679" s="292"/>
      <c r="AK3679" s="293"/>
      <c r="AP3679" s="233" t="s">
        <v>9805</v>
      </c>
      <c r="AQ3679" s="234">
        <v>4948177.1399999997</v>
      </c>
      <c r="AS3679" s="213" t="s">
        <v>7922</v>
      </c>
      <c r="AT3679" s="214">
        <v>4772</v>
      </c>
    </row>
    <row r="3680" spans="13:46" x14ac:dyDescent="0.3">
      <c r="M3680" s="205" t="s">
        <v>5436</v>
      </c>
      <c r="N3680" s="205"/>
      <c r="O3680" s="206">
        <v>661852.71</v>
      </c>
      <c r="U3680" s="309" t="s">
        <v>60428</v>
      </c>
      <c r="V3680" s="310">
        <v>-185577.44</v>
      </c>
      <c r="X3680" s="267" t="s">
        <v>34831</v>
      </c>
      <c r="Y3680" s="268">
        <v>117.35</v>
      </c>
      <c r="AA3680" s="229" t="s">
        <v>33307</v>
      </c>
      <c r="AB3680" s="230">
        <v>808668.29</v>
      </c>
      <c r="AD3680" s="209" t="s">
        <v>18118</v>
      </c>
      <c r="AE3680" s="210">
        <v>23986.799999999999</v>
      </c>
      <c r="AF3680" s="93"/>
      <c r="AG3680" s="201" t="s">
        <v>33025</v>
      </c>
      <c r="AH3680" s="202">
        <v>6662968.3300000001</v>
      </c>
      <c r="AJ3680" s="292"/>
      <c r="AK3680" s="293"/>
      <c r="AP3680" s="233" t="s">
        <v>9806</v>
      </c>
      <c r="AQ3680" s="234">
        <v>1161639.3799999999</v>
      </c>
      <c r="AS3680" s="213" t="s">
        <v>8157</v>
      </c>
      <c r="AT3680" s="214">
        <v>7652</v>
      </c>
    </row>
    <row r="3681" spans="13:46" x14ac:dyDescent="0.3">
      <c r="M3681" s="205" t="s">
        <v>5437</v>
      </c>
      <c r="N3681" s="205"/>
      <c r="O3681" s="206">
        <v>349345.1</v>
      </c>
      <c r="U3681" s="309" t="s">
        <v>59410</v>
      </c>
      <c r="V3681" s="310">
        <v>11150776.66</v>
      </c>
      <c r="X3681" s="267" t="s">
        <v>52078</v>
      </c>
      <c r="Y3681" s="268">
        <v>205977</v>
      </c>
      <c r="AA3681" s="229" t="s">
        <v>48772</v>
      </c>
      <c r="AB3681" s="230">
        <v>16.12</v>
      </c>
      <c r="AD3681" s="209" t="s">
        <v>18119</v>
      </c>
      <c r="AE3681" s="210">
        <v>8595.2900000000009</v>
      </c>
      <c r="AF3681" s="93"/>
      <c r="AG3681" s="201" t="s">
        <v>33026</v>
      </c>
      <c r="AH3681" s="202">
        <v>1019407.84</v>
      </c>
      <c r="AJ3681" s="292"/>
      <c r="AK3681" s="293"/>
      <c r="AP3681" s="233" t="s">
        <v>9807</v>
      </c>
      <c r="AQ3681" s="234">
        <v>466253.39</v>
      </c>
      <c r="AS3681" s="213" t="s">
        <v>8439</v>
      </c>
      <c r="AT3681" s="214">
        <v>12417</v>
      </c>
    </row>
    <row r="3682" spans="13:46" x14ac:dyDescent="0.3">
      <c r="M3682" s="205" t="s">
        <v>5438</v>
      </c>
      <c r="N3682" s="205"/>
      <c r="O3682" s="206">
        <v>864709.33</v>
      </c>
      <c r="U3682" s="309" t="s">
        <v>52483</v>
      </c>
      <c r="V3682" s="310">
        <v>2694476</v>
      </c>
      <c r="X3682" s="267" t="s">
        <v>57340</v>
      </c>
      <c r="Y3682" s="268">
        <v>117219</v>
      </c>
      <c r="AA3682" s="229" t="s">
        <v>52063</v>
      </c>
      <c r="AB3682" s="230">
        <v>31737</v>
      </c>
      <c r="AD3682" s="209" t="s">
        <v>18120</v>
      </c>
      <c r="AE3682" s="210">
        <v>242607.75</v>
      </c>
      <c r="AF3682" s="93"/>
      <c r="AG3682" s="201" t="s">
        <v>33027</v>
      </c>
      <c r="AH3682" s="202">
        <v>517227.79</v>
      </c>
      <c r="AJ3682" s="292"/>
      <c r="AK3682" s="293"/>
      <c r="AP3682" s="233" t="s">
        <v>9808</v>
      </c>
      <c r="AQ3682" s="234">
        <v>5801939.29</v>
      </c>
      <c r="AS3682" s="213" t="s">
        <v>9113</v>
      </c>
      <c r="AT3682" s="214">
        <v>10285.82</v>
      </c>
    </row>
    <row r="3683" spans="13:46" x14ac:dyDescent="0.3">
      <c r="M3683" s="205" t="s">
        <v>5440</v>
      </c>
      <c r="N3683" s="205"/>
      <c r="O3683" s="206">
        <v>293745.83</v>
      </c>
      <c r="U3683" s="309" t="s">
        <v>61993</v>
      </c>
      <c r="V3683" s="310">
        <v>7038.35</v>
      </c>
      <c r="X3683" s="267" t="s">
        <v>61914</v>
      </c>
      <c r="Y3683" s="268">
        <v>5000</v>
      </c>
      <c r="AA3683" s="229" t="s">
        <v>52064</v>
      </c>
      <c r="AB3683" s="230">
        <v>1818.7</v>
      </c>
      <c r="AD3683" s="209" t="s">
        <v>18121</v>
      </c>
      <c r="AE3683" s="210">
        <v>7948.02</v>
      </c>
      <c r="AF3683" s="93"/>
      <c r="AG3683" s="201" t="s">
        <v>33028</v>
      </c>
      <c r="AH3683" s="202">
        <v>618.5</v>
      </c>
      <c r="AJ3683" s="292"/>
      <c r="AK3683" s="293"/>
      <c r="AP3683" s="233" t="s">
        <v>9809</v>
      </c>
      <c r="AQ3683" s="234">
        <v>11105944.59</v>
      </c>
      <c r="AS3683" s="213" t="s">
        <v>9418</v>
      </c>
      <c r="AT3683" s="214">
        <v>29705</v>
      </c>
    </row>
    <row r="3684" spans="13:46" x14ac:dyDescent="0.3">
      <c r="M3684" s="205" t="s">
        <v>5442</v>
      </c>
      <c r="N3684" s="205"/>
      <c r="O3684" s="206">
        <v>1831.83</v>
      </c>
      <c r="U3684" s="309" t="s">
        <v>52484</v>
      </c>
      <c r="V3684" s="310">
        <v>76057.53</v>
      </c>
      <c r="X3684" s="267" t="s">
        <v>61915</v>
      </c>
      <c r="Y3684" s="268">
        <v>1739.7</v>
      </c>
      <c r="AA3684" s="229" t="s">
        <v>48773</v>
      </c>
      <c r="AB3684" s="230">
        <v>3.09</v>
      </c>
      <c r="AD3684" s="209" t="s">
        <v>18122</v>
      </c>
      <c r="AE3684" s="210">
        <v>25819.91</v>
      </c>
      <c r="AF3684" s="93"/>
      <c r="AG3684" s="201" t="s">
        <v>33029</v>
      </c>
      <c r="AH3684" s="202">
        <v>36687.08</v>
      </c>
      <c r="AJ3684" s="292"/>
      <c r="AK3684" s="293"/>
      <c r="AP3684" s="233" t="s">
        <v>9810</v>
      </c>
      <c r="AQ3684" s="234">
        <v>55795630.259999998</v>
      </c>
      <c r="AS3684" s="213" t="s">
        <v>9475</v>
      </c>
      <c r="AT3684" s="214">
        <v>24585</v>
      </c>
    </row>
    <row r="3685" spans="13:46" x14ac:dyDescent="0.3">
      <c r="M3685" s="205" t="s">
        <v>5443</v>
      </c>
      <c r="N3685" s="205"/>
      <c r="O3685" s="206">
        <v>417320.6</v>
      </c>
      <c r="U3685" s="309" t="s">
        <v>66637</v>
      </c>
      <c r="V3685" s="310">
        <v>311223.38</v>
      </c>
      <c r="X3685" s="267" t="s">
        <v>61916</v>
      </c>
      <c r="Y3685" s="268">
        <v>27621.919999999998</v>
      </c>
      <c r="AA3685" s="229" t="s">
        <v>33308</v>
      </c>
      <c r="AB3685" s="230">
        <v>63711.89</v>
      </c>
      <c r="AD3685" s="209" t="s">
        <v>18123</v>
      </c>
      <c r="AE3685" s="210">
        <v>62242.06</v>
      </c>
      <c r="AF3685" s="93"/>
      <c r="AG3685" s="201" t="s">
        <v>33030</v>
      </c>
      <c r="AH3685" s="202">
        <v>374.63</v>
      </c>
      <c r="AJ3685" s="292"/>
      <c r="AK3685" s="293"/>
      <c r="AP3685" s="233" t="s">
        <v>9811</v>
      </c>
      <c r="AQ3685" s="234">
        <v>1257270.44</v>
      </c>
      <c r="AS3685" s="213" t="s">
        <v>9570</v>
      </c>
      <c r="AT3685" s="214">
        <v>8569</v>
      </c>
    </row>
    <row r="3686" spans="13:46" x14ac:dyDescent="0.3">
      <c r="M3686" s="205" t="s">
        <v>5444</v>
      </c>
      <c r="N3686" s="205"/>
      <c r="O3686" s="206">
        <v>36926.93</v>
      </c>
      <c r="U3686" s="309" t="s">
        <v>66638</v>
      </c>
      <c r="V3686" s="310">
        <v>289165.98</v>
      </c>
      <c r="X3686" s="267" t="s">
        <v>61917</v>
      </c>
      <c r="Y3686" s="268">
        <v>2113.08</v>
      </c>
      <c r="AA3686" s="229" t="s">
        <v>33309</v>
      </c>
      <c r="AB3686" s="230">
        <v>183698.45</v>
      </c>
      <c r="AD3686" s="209" t="s">
        <v>18124</v>
      </c>
      <c r="AE3686" s="210">
        <v>8930</v>
      </c>
      <c r="AF3686" s="93"/>
      <c r="AG3686" s="201" t="s">
        <v>33031</v>
      </c>
      <c r="AH3686" s="202">
        <v>432910.32</v>
      </c>
      <c r="AJ3686" s="292"/>
      <c r="AK3686" s="293"/>
      <c r="AP3686" s="233" t="s">
        <v>9812</v>
      </c>
      <c r="AQ3686" s="234">
        <v>1424219.51</v>
      </c>
      <c r="AS3686" s="213" t="s">
        <v>10992</v>
      </c>
      <c r="AT3686" s="214">
        <v>4271</v>
      </c>
    </row>
    <row r="3687" spans="13:46" x14ac:dyDescent="0.3">
      <c r="M3687" s="205" t="s">
        <v>5445</v>
      </c>
      <c r="N3687" s="205"/>
      <c r="O3687" s="206">
        <v>12860.49</v>
      </c>
      <c r="U3687" s="309" t="s">
        <v>67728</v>
      </c>
      <c r="V3687" s="310">
        <v>10712.8</v>
      </c>
      <c r="X3687" s="267" t="s">
        <v>64142</v>
      </c>
      <c r="Y3687" s="268">
        <v>5500</v>
      </c>
      <c r="AA3687" s="229" t="s">
        <v>34807</v>
      </c>
      <c r="AB3687" s="230">
        <v>74299.13</v>
      </c>
      <c r="AD3687" s="209" t="s">
        <v>18125</v>
      </c>
      <c r="AE3687" s="210">
        <v>12130</v>
      </c>
      <c r="AF3687" s="93"/>
      <c r="AG3687" s="201" t="s">
        <v>33032</v>
      </c>
      <c r="AH3687" s="202">
        <v>8855820.3900000006</v>
      </c>
      <c r="AJ3687" s="292"/>
      <c r="AK3687" s="293"/>
      <c r="AP3687" s="233" t="s">
        <v>9813</v>
      </c>
      <c r="AQ3687" s="234">
        <v>835740.02</v>
      </c>
      <c r="AS3687" s="213" t="s">
        <v>9690</v>
      </c>
      <c r="AT3687" s="214">
        <v>16078.81</v>
      </c>
    </row>
    <row r="3688" spans="13:46" x14ac:dyDescent="0.3">
      <c r="M3688" s="205" t="s">
        <v>5446</v>
      </c>
      <c r="N3688" s="205"/>
      <c r="O3688" s="206">
        <v>295592.65999999997</v>
      </c>
      <c r="U3688" s="309" t="s">
        <v>67729</v>
      </c>
      <c r="V3688" s="310">
        <v>819.56</v>
      </c>
      <c r="X3688" s="267" t="s">
        <v>64143</v>
      </c>
      <c r="Y3688" s="268">
        <v>420.45</v>
      </c>
      <c r="AA3688" s="229" t="s">
        <v>42299</v>
      </c>
      <c r="AB3688" s="230">
        <v>398.43</v>
      </c>
      <c r="AD3688" s="209" t="s">
        <v>13304</v>
      </c>
      <c r="AE3688" s="210">
        <v>94572.3</v>
      </c>
      <c r="AF3688" s="93"/>
      <c r="AG3688" s="201" t="s">
        <v>33033</v>
      </c>
      <c r="AH3688" s="202">
        <v>135.09</v>
      </c>
      <c r="AJ3688" s="292"/>
      <c r="AK3688" s="293"/>
      <c r="AP3688" s="233" t="s">
        <v>9814</v>
      </c>
      <c r="AQ3688" s="234">
        <v>493042.31</v>
      </c>
      <c r="AS3688" s="213" t="s">
        <v>9735</v>
      </c>
      <c r="AT3688" s="214">
        <v>9158.1200000000008</v>
      </c>
    </row>
    <row r="3689" spans="13:46" x14ac:dyDescent="0.3">
      <c r="M3689" s="205" t="s">
        <v>5449</v>
      </c>
      <c r="N3689" s="205"/>
      <c r="O3689" s="206">
        <v>355408.51</v>
      </c>
      <c r="U3689" s="309" t="s">
        <v>67730</v>
      </c>
      <c r="V3689" s="310">
        <v>1698.89</v>
      </c>
      <c r="X3689" s="267" t="s">
        <v>64144</v>
      </c>
      <c r="Y3689" s="268">
        <v>9414</v>
      </c>
      <c r="AA3689" s="229" t="s">
        <v>18221</v>
      </c>
      <c r="AB3689" s="230">
        <v>5898.62</v>
      </c>
      <c r="AD3689" s="209" t="s">
        <v>18126</v>
      </c>
      <c r="AE3689" s="210">
        <v>8738.4500000000007</v>
      </c>
      <c r="AF3689" s="93"/>
      <c r="AG3689" s="201" t="s">
        <v>33034</v>
      </c>
      <c r="AH3689" s="202">
        <v>12117148.050000001</v>
      </c>
      <c r="AJ3689" s="292"/>
      <c r="AK3689" s="293"/>
      <c r="AP3689" s="233" t="s">
        <v>9815</v>
      </c>
      <c r="AQ3689" s="234">
        <v>637852.21</v>
      </c>
      <c r="AS3689" s="213" t="s">
        <v>10021</v>
      </c>
      <c r="AT3689" s="214">
        <v>200029.39</v>
      </c>
    </row>
    <row r="3690" spans="13:46" x14ac:dyDescent="0.3">
      <c r="M3690" s="205" t="s">
        <v>5452</v>
      </c>
      <c r="N3690" s="205"/>
      <c r="O3690" s="206">
        <v>985028.25</v>
      </c>
      <c r="U3690" s="309" t="s">
        <v>62958</v>
      </c>
      <c r="V3690" s="310">
        <v>11500</v>
      </c>
      <c r="X3690" s="267" t="s">
        <v>64145</v>
      </c>
      <c r="Y3690" s="268">
        <v>709.33</v>
      </c>
      <c r="AA3690" s="229" t="s">
        <v>18222</v>
      </c>
      <c r="AB3690" s="230">
        <v>555146.64</v>
      </c>
      <c r="AD3690" s="209" t="s">
        <v>18127</v>
      </c>
      <c r="AE3690" s="210">
        <v>85314.12</v>
      </c>
      <c r="AF3690" s="93"/>
      <c r="AG3690" s="201" t="s">
        <v>14571</v>
      </c>
      <c r="AH3690" s="202">
        <v>15192.1</v>
      </c>
      <c r="AJ3690" s="292"/>
      <c r="AK3690" s="293"/>
      <c r="AP3690" s="233" t="s">
        <v>9816</v>
      </c>
      <c r="AQ3690" s="234">
        <v>495142.27</v>
      </c>
      <c r="AS3690" s="213" t="s">
        <v>10452</v>
      </c>
      <c r="AT3690" s="214">
        <v>2045</v>
      </c>
    </row>
    <row r="3691" spans="13:46" x14ac:dyDescent="0.3">
      <c r="M3691" s="205" t="s">
        <v>5451</v>
      </c>
      <c r="N3691" s="205"/>
      <c r="O3691" s="206">
        <v>27408.42</v>
      </c>
      <c r="U3691" s="309" t="s">
        <v>59076</v>
      </c>
      <c r="V3691" s="310">
        <v>18000</v>
      </c>
      <c r="X3691" s="267" t="s">
        <v>34836</v>
      </c>
      <c r="Y3691" s="268">
        <v>2598.6999999999998</v>
      </c>
      <c r="AA3691" s="229" t="s">
        <v>18223</v>
      </c>
      <c r="AB3691" s="230">
        <v>42919.85</v>
      </c>
      <c r="AD3691" s="209" t="s">
        <v>18128</v>
      </c>
      <c r="AE3691" s="210">
        <v>1861.43</v>
      </c>
      <c r="AF3691" s="93"/>
      <c r="AG3691" s="201" t="s">
        <v>14572</v>
      </c>
      <c r="AH3691" s="202">
        <v>58307.89</v>
      </c>
      <c r="AJ3691" s="292"/>
      <c r="AK3691" s="293"/>
      <c r="AP3691" s="233" t="s">
        <v>9817</v>
      </c>
      <c r="AQ3691" s="234">
        <v>561711.01</v>
      </c>
      <c r="AS3691" s="213" t="s">
        <v>7235</v>
      </c>
      <c r="AT3691" s="214">
        <v>1084</v>
      </c>
    </row>
    <row r="3692" spans="13:46" x14ac:dyDescent="0.3">
      <c r="M3692" s="205" t="s">
        <v>5453</v>
      </c>
      <c r="N3692" s="205"/>
      <c r="O3692" s="206">
        <v>2239513.5</v>
      </c>
      <c r="U3692" s="309" t="s">
        <v>63570</v>
      </c>
      <c r="V3692" s="310">
        <v>3385.28</v>
      </c>
      <c r="X3692" s="267" t="s">
        <v>34837</v>
      </c>
      <c r="Y3692" s="268">
        <v>193.57</v>
      </c>
      <c r="AA3692" s="229" t="s">
        <v>18224</v>
      </c>
      <c r="AB3692" s="230">
        <v>36967.32</v>
      </c>
      <c r="AD3692" s="209" t="s">
        <v>13305</v>
      </c>
      <c r="AE3692" s="210">
        <v>70120</v>
      </c>
      <c r="AF3692" s="93"/>
      <c r="AG3692" s="201" t="s">
        <v>34394</v>
      </c>
      <c r="AH3692" s="202">
        <v>97.72</v>
      </c>
      <c r="AJ3692" s="292"/>
      <c r="AK3692" s="293"/>
      <c r="AP3692" s="233" t="s">
        <v>9818</v>
      </c>
      <c r="AQ3692" s="234">
        <v>548042.87</v>
      </c>
      <c r="AS3692" s="213" t="s">
        <v>7521</v>
      </c>
      <c r="AT3692" s="214">
        <v>5328.9</v>
      </c>
    </row>
    <row r="3693" spans="13:46" x14ac:dyDescent="0.3">
      <c r="M3693" s="205" t="s">
        <v>5454</v>
      </c>
      <c r="N3693" s="205"/>
      <c r="O3693" s="206">
        <v>4185354.45</v>
      </c>
      <c r="U3693" s="309" t="s">
        <v>58533</v>
      </c>
      <c r="V3693" s="310">
        <v>2979.79</v>
      </c>
      <c r="X3693" s="267" t="s">
        <v>34838</v>
      </c>
      <c r="Y3693" s="268">
        <v>636.67999999999995</v>
      </c>
      <c r="AA3693" s="229" t="s">
        <v>42300</v>
      </c>
      <c r="AB3693" s="230">
        <v>251.57</v>
      </c>
      <c r="AD3693" s="209" t="s">
        <v>13307</v>
      </c>
      <c r="AE3693" s="210">
        <v>26178.04</v>
      </c>
      <c r="AF3693" s="93"/>
      <c r="AG3693" s="201" t="s">
        <v>14573</v>
      </c>
      <c r="AH3693" s="202">
        <v>20192</v>
      </c>
      <c r="AJ3693" s="292"/>
      <c r="AK3693" s="293"/>
      <c r="AP3693" s="233" t="s">
        <v>9819</v>
      </c>
      <c r="AQ3693" s="234">
        <v>415984.03</v>
      </c>
      <c r="AS3693" s="213" t="s">
        <v>7923</v>
      </c>
      <c r="AT3693" s="214">
        <v>1806</v>
      </c>
    </row>
    <row r="3694" spans="13:46" x14ac:dyDescent="0.3">
      <c r="M3694" s="205" t="s">
        <v>5457</v>
      </c>
      <c r="N3694" s="205"/>
      <c r="O3694" s="206">
        <v>1166103.83</v>
      </c>
      <c r="U3694" s="309" t="s">
        <v>57454</v>
      </c>
      <c r="V3694" s="310">
        <v>3460.53</v>
      </c>
      <c r="X3694" s="267" t="s">
        <v>34839</v>
      </c>
      <c r="Y3694" s="268">
        <v>1604.3</v>
      </c>
      <c r="AA3694" s="229" t="s">
        <v>40201</v>
      </c>
      <c r="AB3694" s="230">
        <v>53665.67</v>
      </c>
      <c r="AD3694" s="209" t="s">
        <v>18129</v>
      </c>
      <c r="AE3694" s="210">
        <v>2369000</v>
      </c>
      <c r="AF3694" s="93"/>
      <c r="AG3694" s="201" t="s">
        <v>14574</v>
      </c>
      <c r="AH3694" s="202">
        <v>36351.56</v>
      </c>
      <c r="AJ3694" s="292"/>
      <c r="AK3694" s="293"/>
      <c r="AP3694" s="233" t="s">
        <v>9820</v>
      </c>
      <c r="AQ3694" s="234">
        <v>190841.15</v>
      </c>
      <c r="AS3694" s="213" t="s">
        <v>8158</v>
      </c>
      <c r="AT3694" s="214">
        <v>2964</v>
      </c>
    </row>
    <row r="3695" spans="13:46" x14ac:dyDescent="0.3">
      <c r="M3695" s="205" t="s">
        <v>5459</v>
      </c>
      <c r="N3695" s="205"/>
      <c r="O3695" s="206">
        <v>635070</v>
      </c>
      <c r="U3695" s="309" t="s">
        <v>67731</v>
      </c>
      <c r="V3695" s="310">
        <v>-166.38</v>
      </c>
      <c r="X3695" s="267" t="s">
        <v>36169</v>
      </c>
      <c r="Y3695" s="268">
        <v>1249.28</v>
      </c>
      <c r="AA3695" s="229" t="s">
        <v>36156</v>
      </c>
      <c r="AB3695" s="230">
        <v>4676</v>
      </c>
      <c r="AD3695" s="209" t="s">
        <v>18130</v>
      </c>
      <c r="AE3695" s="210">
        <v>13792.78</v>
      </c>
      <c r="AF3695" s="93"/>
      <c r="AG3695" s="201" t="s">
        <v>14575</v>
      </c>
      <c r="AH3695" s="202">
        <v>2494.9899999999998</v>
      </c>
      <c r="AJ3695" s="292"/>
      <c r="AK3695" s="293"/>
      <c r="AP3695" s="233" t="s">
        <v>9821</v>
      </c>
      <c r="AQ3695" s="234">
        <v>115643</v>
      </c>
      <c r="AS3695" s="213" t="s">
        <v>10505</v>
      </c>
      <c r="AT3695" s="214">
        <v>1416.25</v>
      </c>
    </row>
    <row r="3696" spans="13:46" x14ac:dyDescent="0.3">
      <c r="M3696" s="205" t="s">
        <v>5460</v>
      </c>
      <c r="N3696" s="205"/>
      <c r="O3696" s="206">
        <v>29401.87</v>
      </c>
      <c r="U3696" s="309" t="s">
        <v>60429</v>
      </c>
      <c r="V3696" s="310">
        <v>53420.94</v>
      </c>
      <c r="X3696" s="267" t="s">
        <v>57341</v>
      </c>
      <c r="Y3696" s="268">
        <v>1606.95</v>
      </c>
      <c r="AA3696" s="229" t="s">
        <v>46800</v>
      </c>
      <c r="AB3696" s="230">
        <v>115.32</v>
      </c>
      <c r="AD3696" s="209" t="s">
        <v>18131</v>
      </c>
      <c r="AE3696" s="210">
        <v>737</v>
      </c>
      <c r="AF3696" s="93"/>
      <c r="AG3696" s="201" t="s">
        <v>14576</v>
      </c>
      <c r="AH3696" s="202">
        <v>19431.21</v>
      </c>
      <c r="AJ3696" s="292"/>
      <c r="AK3696" s="293"/>
      <c r="AP3696" s="233" t="s">
        <v>9822</v>
      </c>
      <c r="AQ3696" s="234">
        <v>298464.11</v>
      </c>
      <c r="AS3696" s="213" t="s">
        <v>9114</v>
      </c>
      <c r="AT3696" s="214">
        <v>5114</v>
      </c>
    </row>
    <row r="3697" spans="13:46" x14ac:dyDescent="0.3">
      <c r="M3697" s="205" t="s">
        <v>5461</v>
      </c>
      <c r="N3697" s="205"/>
      <c r="O3697" s="206">
        <v>7673.12</v>
      </c>
      <c r="U3697" s="309" t="s">
        <v>56162</v>
      </c>
      <c r="V3697" s="310">
        <v>77716.92</v>
      </c>
      <c r="X3697" s="267" t="s">
        <v>33338</v>
      </c>
      <c r="Y3697" s="268">
        <v>10203.129999999999</v>
      </c>
      <c r="AA3697" s="229" t="s">
        <v>46801</v>
      </c>
      <c r="AB3697" s="230">
        <v>25009.21</v>
      </c>
      <c r="AD3697" s="209" t="s">
        <v>18132</v>
      </c>
      <c r="AE3697" s="210">
        <v>45137.5</v>
      </c>
      <c r="AF3697" s="93"/>
      <c r="AG3697" s="201" t="s">
        <v>14577</v>
      </c>
      <c r="AH3697" s="202">
        <v>2596.81</v>
      </c>
      <c r="AJ3697" s="292"/>
      <c r="AK3697" s="293"/>
      <c r="AP3697" s="233" t="s">
        <v>9823</v>
      </c>
      <c r="AQ3697" s="234">
        <v>545336.72</v>
      </c>
      <c r="AS3697" s="213" t="s">
        <v>10720</v>
      </c>
      <c r="AT3697" s="214">
        <v>3999</v>
      </c>
    </row>
    <row r="3698" spans="13:46" x14ac:dyDescent="0.3">
      <c r="M3698" s="205" t="s">
        <v>5463</v>
      </c>
      <c r="N3698" s="205"/>
      <c r="O3698" s="206">
        <v>2069840.71</v>
      </c>
      <c r="U3698" s="309" t="s">
        <v>56163</v>
      </c>
      <c r="V3698" s="310">
        <v>9949.6</v>
      </c>
      <c r="X3698" s="267" t="s">
        <v>64146</v>
      </c>
      <c r="Y3698" s="268">
        <v>9300</v>
      </c>
      <c r="AA3698" s="229" t="s">
        <v>38997</v>
      </c>
      <c r="AB3698" s="230">
        <v>25440.28</v>
      </c>
      <c r="AD3698" s="209" t="s">
        <v>18133</v>
      </c>
      <c r="AE3698" s="210">
        <v>10318.69</v>
      </c>
      <c r="AF3698" s="93"/>
      <c r="AG3698" s="201" t="s">
        <v>14578</v>
      </c>
      <c r="AH3698" s="202">
        <v>2337.5</v>
      </c>
      <c r="AJ3698" s="292"/>
      <c r="AK3698" s="293"/>
      <c r="AP3698" s="233" t="s">
        <v>9824</v>
      </c>
      <c r="AQ3698" s="234">
        <v>259923.97</v>
      </c>
      <c r="AS3698" s="213" t="s">
        <v>10022</v>
      </c>
      <c r="AT3698" s="214">
        <v>23757.15</v>
      </c>
    </row>
    <row r="3699" spans="13:46" x14ac:dyDescent="0.3">
      <c r="M3699" s="205" t="s">
        <v>5464</v>
      </c>
      <c r="N3699" s="205"/>
      <c r="O3699" s="206">
        <v>240649.23</v>
      </c>
      <c r="U3699" s="309" t="s">
        <v>56164</v>
      </c>
      <c r="V3699" s="310">
        <v>29577.52</v>
      </c>
      <c r="X3699" s="267" t="s">
        <v>33339</v>
      </c>
      <c r="Y3699" s="268">
        <v>1492.07</v>
      </c>
      <c r="AA3699" s="229" t="s">
        <v>40202</v>
      </c>
      <c r="AB3699" s="230">
        <v>24098.79</v>
      </c>
      <c r="AD3699" s="209" t="s">
        <v>13308</v>
      </c>
      <c r="AE3699" s="210">
        <v>348730.95</v>
      </c>
      <c r="AF3699" s="93"/>
      <c r="AG3699" s="201" t="s">
        <v>14579</v>
      </c>
      <c r="AH3699" s="202">
        <v>21757.16</v>
      </c>
      <c r="AJ3699" s="292"/>
      <c r="AK3699" s="293"/>
      <c r="AP3699" s="233" t="s">
        <v>9825</v>
      </c>
      <c r="AQ3699" s="234">
        <v>9940143.0800000001</v>
      </c>
      <c r="AS3699" s="213" t="s">
        <v>6841</v>
      </c>
      <c r="AT3699" s="214">
        <v>46577</v>
      </c>
    </row>
    <row r="3700" spans="13:46" x14ac:dyDescent="0.3">
      <c r="M3700" s="205" t="s">
        <v>5465</v>
      </c>
      <c r="N3700" s="205"/>
      <c r="O3700" s="206">
        <v>2624203.56</v>
      </c>
      <c r="U3700" s="309" t="s">
        <v>61408</v>
      </c>
      <c r="V3700" s="310">
        <v>5622.96</v>
      </c>
      <c r="X3700" s="267" t="s">
        <v>55950</v>
      </c>
      <c r="Y3700" s="268">
        <v>4778.2700000000004</v>
      </c>
      <c r="AA3700" s="229" t="s">
        <v>42301</v>
      </c>
      <c r="AB3700" s="230">
        <v>360</v>
      </c>
      <c r="AD3700" s="209" t="s">
        <v>13309</v>
      </c>
      <c r="AE3700" s="210">
        <v>154619.26999999999</v>
      </c>
      <c r="AF3700" s="93"/>
      <c r="AG3700" s="201" t="s">
        <v>14580</v>
      </c>
      <c r="AH3700" s="202">
        <v>69004.289999999994</v>
      </c>
      <c r="AJ3700" s="292"/>
      <c r="AK3700" s="293"/>
      <c r="AP3700" s="233" t="s">
        <v>9826</v>
      </c>
      <c r="AQ3700" s="234">
        <v>1821366.43</v>
      </c>
      <c r="AS3700" s="213" t="s">
        <v>7007</v>
      </c>
      <c r="AT3700" s="214">
        <v>3592</v>
      </c>
    </row>
    <row r="3701" spans="13:46" x14ac:dyDescent="0.3">
      <c r="M3701" s="205" t="s">
        <v>5466</v>
      </c>
      <c r="N3701" s="205"/>
      <c r="O3701" s="206">
        <v>1093189.1599999999</v>
      </c>
      <c r="U3701" s="309" t="s">
        <v>49943</v>
      </c>
      <c r="V3701" s="310">
        <v>20326.46</v>
      </c>
      <c r="X3701" s="267" t="s">
        <v>36170</v>
      </c>
      <c r="Y3701" s="268">
        <v>54000</v>
      </c>
      <c r="AA3701" s="229" t="s">
        <v>40203</v>
      </c>
      <c r="AB3701" s="230">
        <v>67245.539999999994</v>
      </c>
      <c r="AD3701" s="209" t="s">
        <v>13310</v>
      </c>
      <c r="AE3701" s="210">
        <v>25886.38</v>
      </c>
      <c r="AF3701" s="93"/>
      <c r="AG3701" s="201" t="s">
        <v>14581</v>
      </c>
      <c r="AH3701" s="202">
        <v>9500</v>
      </c>
      <c r="AJ3701" s="292"/>
      <c r="AK3701" s="293"/>
      <c r="AP3701" s="233" t="s">
        <v>9827</v>
      </c>
      <c r="AQ3701" s="234">
        <v>99851243.579999998</v>
      </c>
      <c r="AS3701" s="213" t="s">
        <v>7236</v>
      </c>
      <c r="AT3701" s="214">
        <v>1082</v>
      </c>
    </row>
    <row r="3702" spans="13:46" x14ac:dyDescent="0.3">
      <c r="M3702" s="205" t="s">
        <v>5467</v>
      </c>
      <c r="N3702" s="205"/>
      <c r="O3702" s="206">
        <v>1189381.33</v>
      </c>
      <c r="U3702" s="309" t="s">
        <v>47982</v>
      </c>
      <c r="V3702" s="310">
        <v>10840.93</v>
      </c>
      <c r="X3702" s="267" t="s">
        <v>52080</v>
      </c>
      <c r="Y3702" s="268">
        <v>5308.92</v>
      </c>
      <c r="AA3702" s="229" t="s">
        <v>42302</v>
      </c>
      <c r="AB3702" s="230">
        <v>62115.47</v>
      </c>
      <c r="AD3702" s="209" t="s">
        <v>18134</v>
      </c>
      <c r="AE3702" s="210">
        <v>644.29999999999995</v>
      </c>
      <c r="AF3702" s="93"/>
      <c r="AG3702" s="201" t="s">
        <v>14582</v>
      </c>
      <c r="AH3702" s="202">
        <v>52875</v>
      </c>
      <c r="AJ3702" s="292"/>
      <c r="AK3702" s="293"/>
      <c r="AP3702" s="233" t="s">
        <v>9828</v>
      </c>
      <c r="AQ3702" s="234">
        <v>1423708.31</v>
      </c>
      <c r="AS3702" s="213" t="s">
        <v>7522</v>
      </c>
      <c r="AT3702" s="214">
        <v>10818</v>
      </c>
    </row>
    <row r="3703" spans="13:46" x14ac:dyDescent="0.3">
      <c r="M3703" s="205" t="s">
        <v>5468</v>
      </c>
      <c r="N3703" s="205"/>
      <c r="O3703" s="206">
        <v>891188.04</v>
      </c>
      <c r="U3703" s="309" t="s">
        <v>59077</v>
      </c>
      <c r="V3703" s="310">
        <v>20000</v>
      </c>
      <c r="X3703" s="267" t="s">
        <v>34840</v>
      </c>
      <c r="Y3703" s="268">
        <v>14590.62</v>
      </c>
      <c r="AA3703" s="229" t="s">
        <v>52065</v>
      </c>
      <c r="AB3703" s="230">
        <v>9022</v>
      </c>
      <c r="AD3703" s="209" t="s">
        <v>13311</v>
      </c>
      <c r="AE3703" s="210">
        <v>624635.93999999994</v>
      </c>
      <c r="AF3703" s="93"/>
      <c r="AG3703" s="201" t="s">
        <v>14583</v>
      </c>
      <c r="AH3703" s="202">
        <v>16375.57</v>
      </c>
      <c r="AJ3703" s="292"/>
      <c r="AK3703" s="293"/>
      <c r="AP3703" s="233" t="s">
        <v>9829</v>
      </c>
      <c r="AQ3703" s="234">
        <v>1132974.58</v>
      </c>
      <c r="AS3703" s="213" t="s">
        <v>7924</v>
      </c>
      <c r="AT3703" s="214">
        <v>1803</v>
      </c>
    </row>
    <row r="3704" spans="13:46" x14ac:dyDescent="0.3">
      <c r="M3704" s="205" t="s">
        <v>5470</v>
      </c>
      <c r="N3704" s="205"/>
      <c r="O3704" s="206">
        <v>85226.7</v>
      </c>
      <c r="U3704" s="309" t="s">
        <v>61994</v>
      </c>
      <c r="V3704" s="310">
        <v>144.1</v>
      </c>
      <c r="X3704" s="267" t="s">
        <v>33340</v>
      </c>
      <c r="Y3704" s="268">
        <v>4950</v>
      </c>
      <c r="AA3704" s="229" t="s">
        <v>42303</v>
      </c>
      <c r="AB3704" s="230">
        <v>7187375</v>
      </c>
      <c r="AD3704" s="209" t="s">
        <v>18135</v>
      </c>
      <c r="AE3704" s="210">
        <v>1495.67</v>
      </c>
      <c r="AF3704" s="93"/>
      <c r="AG3704" s="201" t="s">
        <v>14584</v>
      </c>
      <c r="AH3704" s="202">
        <v>26962.5</v>
      </c>
      <c r="AJ3704" s="292"/>
      <c r="AK3704" s="293"/>
      <c r="AP3704" s="233" t="s">
        <v>9830</v>
      </c>
      <c r="AQ3704" s="234">
        <v>877569.19</v>
      </c>
      <c r="AS3704" s="213" t="s">
        <v>7982</v>
      </c>
      <c r="AT3704" s="214">
        <v>3805</v>
      </c>
    </row>
    <row r="3705" spans="13:46" x14ac:dyDescent="0.3">
      <c r="M3705" s="205" t="s">
        <v>5471</v>
      </c>
      <c r="N3705" s="205"/>
      <c r="O3705" s="206">
        <v>36441.19</v>
      </c>
      <c r="U3705" s="309" t="s">
        <v>61204</v>
      </c>
      <c r="V3705" s="310">
        <v>4163.7299999999996</v>
      </c>
      <c r="X3705" s="267" t="s">
        <v>33341</v>
      </c>
      <c r="Y3705" s="268">
        <v>52186.68</v>
      </c>
      <c r="AA3705" s="229" t="s">
        <v>42304</v>
      </c>
      <c r="AB3705" s="230">
        <v>92.93</v>
      </c>
      <c r="AD3705" s="209" t="s">
        <v>18136</v>
      </c>
      <c r="AE3705" s="210">
        <v>186.36</v>
      </c>
      <c r="AF3705" s="93"/>
      <c r="AG3705" s="201" t="s">
        <v>14585</v>
      </c>
      <c r="AH3705" s="202">
        <v>22003.75</v>
      </c>
      <c r="AJ3705" s="292"/>
      <c r="AK3705" s="293"/>
      <c r="AP3705" s="233" t="s">
        <v>9831</v>
      </c>
      <c r="AQ3705" s="234">
        <v>322517.98</v>
      </c>
      <c r="AS3705" s="213" t="s">
        <v>8159</v>
      </c>
      <c r="AT3705" s="214">
        <v>5021</v>
      </c>
    </row>
    <row r="3706" spans="13:46" x14ac:dyDescent="0.3">
      <c r="M3706" s="205" t="s">
        <v>5475</v>
      </c>
      <c r="N3706" s="205"/>
      <c r="O3706" s="206">
        <v>104803.42</v>
      </c>
      <c r="U3706" s="309" t="s">
        <v>57455</v>
      </c>
      <c r="V3706" s="310">
        <v>25076.85</v>
      </c>
      <c r="X3706" s="267" t="s">
        <v>62591</v>
      </c>
      <c r="Y3706" s="268">
        <v>-15706.92</v>
      </c>
      <c r="AA3706" s="229" t="s">
        <v>36157</v>
      </c>
      <c r="AB3706" s="230">
        <v>558414.61</v>
      </c>
      <c r="AD3706" s="209" t="s">
        <v>18137</v>
      </c>
      <c r="AE3706" s="210">
        <v>52286.49</v>
      </c>
      <c r="AF3706" s="93"/>
      <c r="AG3706" s="201" t="s">
        <v>14586</v>
      </c>
      <c r="AH3706" s="202">
        <v>55528.27</v>
      </c>
      <c r="AJ3706" s="292"/>
      <c r="AK3706" s="293"/>
      <c r="AP3706" s="233" t="s">
        <v>9832</v>
      </c>
      <c r="AQ3706" s="234">
        <v>423395.9</v>
      </c>
      <c r="AS3706" s="213" t="s">
        <v>8236</v>
      </c>
      <c r="AT3706" s="214">
        <v>7548</v>
      </c>
    </row>
    <row r="3707" spans="13:46" x14ac:dyDescent="0.3">
      <c r="M3707" s="205" t="s">
        <v>5476</v>
      </c>
      <c r="N3707" s="205"/>
      <c r="O3707" s="206">
        <v>2313030.2799999998</v>
      </c>
      <c r="U3707" s="309" t="s">
        <v>58256</v>
      </c>
      <c r="V3707" s="310">
        <v>36689.870000000003</v>
      </c>
      <c r="X3707" s="267" t="s">
        <v>52082</v>
      </c>
      <c r="Y3707" s="268">
        <v>556.4</v>
      </c>
      <c r="AA3707" s="229" t="s">
        <v>38998</v>
      </c>
      <c r="AB3707" s="230">
        <v>1374736.75</v>
      </c>
      <c r="AD3707" s="209" t="s">
        <v>18138</v>
      </c>
      <c r="AE3707" s="210">
        <v>978816.14</v>
      </c>
      <c r="AF3707" s="93"/>
      <c r="AG3707" s="201" t="s">
        <v>14587</v>
      </c>
      <c r="AH3707" s="202">
        <v>9582.48</v>
      </c>
      <c r="AJ3707" s="292"/>
      <c r="AK3707" s="293"/>
      <c r="AP3707" s="233" t="s">
        <v>9833</v>
      </c>
      <c r="AQ3707" s="234">
        <v>665716.24</v>
      </c>
      <c r="AS3707" s="213" t="s">
        <v>8819</v>
      </c>
      <c r="AT3707" s="214">
        <v>2000</v>
      </c>
    </row>
    <row r="3708" spans="13:46" x14ac:dyDescent="0.3">
      <c r="M3708" s="205" t="s">
        <v>5478</v>
      </c>
      <c r="N3708" s="205"/>
      <c r="O3708" s="206">
        <v>30000</v>
      </c>
      <c r="U3708" s="309" t="s">
        <v>67732</v>
      </c>
      <c r="V3708" s="310">
        <v>9480</v>
      </c>
      <c r="X3708" s="267" t="s">
        <v>52083</v>
      </c>
      <c r="Y3708" s="268">
        <v>25416.35</v>
      </c>
      <c r="AA3708" s="229" t="s">
        <v>38999</v>
      </c>
      <c r="AB3708" s="230">
        <v>32362.560000000001</v>
      </c>
      <c r="AD3708" s="209" t="s">
        <v>13313</v>
      </c>
      <c r="AE3708" s="210">
        <v>767488.72</v>
      </c>
      <c r="AF3708" s="93"/>
      <c r="AG3708" s="201" t="s">
        <v>14588</v>
      </c>
      <c r="AH3708" s="202">
        <v>562021.26</v>
      </c>
      <c r="AJ3708" s="292"/>
      <c r="AK3708" s="293"/>
      <c r="AP3708" s="233" t="s">
        <v>9834</v>
      </c>
      <c r="AQ3708" s="234">
        <v>12678982.9</v>
      </c>
      <c r="AS3708" s="213" t="s">
        <v>9115</v>
      </c>
      <c r="AT3708" s="214">
        <v>5104</v>
      </c>
    </row>
    <row r="3709" spans="13:46" x14ac:dyDescent="0.3">
      <c r="M3709" s="205" t="s">
        <v>5479</v>
      </c>
      <c r="N3709" s="205"/>
      <c r="O3709" s="206">
        <v>53229</v>
      </c>
      <c r="U3709" s="309" t="s">
        <v>60430</v>
      </c>
      <c r="V3709" s="310">
        <v>-431.94</v>
      </c>
      <c r="X3709" s="267" t="s">
        <v>52084</v>
      </c>
      <c r="Y3709" s="268">
        <v>1986.93</v>
      </c>
      <c r="AA3709" s="229" t="s">
        <v>33310</v>
      </c>
      <c r="AB3709" s="230">
        <v>37506.25</v>
      </c>
      <c r="AD3709" s="209" t="s">
        <v>18139</v>
      </c>
      <c r="AE3709" s="210">
        <v>69383.31</v>
      </c>
      <c r="AF3709" s="93"/>
      <c r="AG3709" s="201" t="s">
        <v>14589</v>
      </c>
      <c r="AH3709" s="202">
        <v>3182.25</v>
      </c>
      <c r="AJ3709" s="292"/>
      <c r="AK3709" s="293"/>
      <c r="AP3709" s="233" t="s">
        <v>9835</v>
      </c>
      <c r="AQ3709" s="234">
        <v>309936.69</v>
      </c>
      <c r="AS3709" s="213" t="s">
        <v>9194</v>
      </c>
      <c r="AT3709" s="214">
        <v>1327</v>
      </c>
    </row>
    <row r="3710" spans="13:46" x14ac:dyDescent="0.3">
      <c r="M3710" s="205" t="s">
        <v>5480</v>
      </c>
      <c r="N3710" s="205"/>
      <c r="O3710" s="206">
        <v>13813.64</v>
      </c>
      <c r="U3710" s="309" t="s">
        <v>63680</v>
      </c>
      <c r="V3710" s="310">
        <v>94012.96</v>
      </c>
      <c r="X3710" s="267" t="s">
        <v>52085</v>
      </c>
      <c r="Y3710" s="268">
        <v>6363.34</v>
      </c>
      <c r="AA3710" s="229" t="s">
        <v>34808</v>
      </c>
      <c r="AB3710" s="230">
        <v>3295002.94</v>
      </c>
      <c r="AD3710" s="209" t="s">
        <v>18140</v>
      </c>
      <c r="AE3710" s="210">
        <v>3540.57</v>
      </c>
      <c r="AF3710" s="93"/>
      <c r="AG3710" s="201" t="s">
        <v>14590</v>
      </c>
      <c r="AH3710" s="202">
        <v>25508.1</v>
      </c>
      <c r="AJ3710" s="292"/>
      <c r="AK3710" s="293"/>
      <c r="AP3710" s="233" t="s">
        <v>9836</v>
      </c>
      <c r="AQ3710" s="234">
        <v>210971.31</v>
      </c>
      <c r="AS3710" s="213" t="s">
        <v>10531</v>
      </c>
      <c r="AT3710" s="214">
        <v>60000</v>
      </c>
    </row>
    <row r="3711" spans="13:46" x14ac:dyDescent="0.3">
      <c r="M3711" s="205" t="s">
        <v>5482</v>
      </c>
      <c r="N3711" s="205"/>
      <c r="O3711" s="206">
        <v>134563.01</v>
      </c>
      <c r="U3711" s="309" t="s">
        <v>63681</v>
      </c>
      <c r="V3711" s="310">
        <v>7227.69</v>
      </c>
      <c r="X3711" s="267" t="s">
        <v>64147</v>
      </c>
      <c r="Y3711" s="268">
        <v>1881.77</v>
      </c>
      <c r="AA3711" s="229" t="s">
        <v>34809</v>
      </c>
      <c r="AB3711" s="230">
        <v>1368513.52</v>
      </c>
      <c r="AD3711" s="209" t="s">
        <v>18141</v>
      </c>
      <c r="AE3711" s="210">
        <v>31161.08</v>
      </c>
      <c r="AF3711" s="93"/>
      <c r="AG3711" s="201" t="s">
        <v>14591</v>
      </c>
      <c r="AH3711" s="202">
        <v>27938.71</v>
      </c>
      <c r="AJ3711" s="292"/>
      <c r="AK3711" s="293"/>
      <c r="AP3711" s="233" t="s">
        <v>9837</v>
      </c>
      <c r="AQ3711" s="234">
        <v>35116606.789999999</v>
      </c>
      <c r="AS3711" s="213" t="s">
        <v>11183</v>
      </c>
      <c r="AT3711" s="214">
        <v>14417</v>
      </c>
    </row>
    <row r="3712" spans="13:46" x14ac:dyDescent="0.3">
      <c r="M3712" s="205" t="s">
        <v>5483</v>
      </c>
      <c r="N3712" s="205"/>
      <c r="O3712" s="206">
        <v>62298.43</v>
      </c>
      <c r="U3712" s="309" t="s">
        <v>63682</v>
      </c>
      <c r="V3712" s="310">
        <v>34370.49</v>
      </c>
      <c r="X3712" s="267" t="s">
        <v>52088</v>
      </c>
      <c r="Y3712" s="268">
        <v>236.56</v>
      </c>
      <c r="AA3712" s="229" t="s">
        <v>49776</v>
      </c>
      <c r="AB3712" s="230">
        <v>7600</v>
      </c>
      <c r="AD3712" s="209" t="s">
        <v>18142</v>
      </c>
      <c r="AE3712" s="210">
        <v>2967.49</v>
      </c>
      <c r="AF3712" s="93"/>
      <c r="AG3712" s="201" t="s">
        <v>14592</v>
      </c>
      <c r="AH3712" s="202">
        <v>17221.689999999999</v>
      </c>
      <c r="AJ3712" s="292"/>
      <c r="AK3712" s="293"/>
      <c r="AP3712" s="233" t="s">
        <v>9838</v>
      </c>
      <c r="AQ3712" s="234">
        <v>1142341.21</v>
      </c>
      <c r="AS3712" s="213" t="s">
        <v>11414</v>
      </c>
      <c r="AT3712" s="214">
        <v>7208</v>
      </c>
    </row>
    <row r="3713" spans="13:46" x14ac:dyDescent="0.3">
      <c r="M3713" s="205" t="s">
        <v>5486</v>
      </c>
      <c r="N3713" s="205"/>
      <c r="O3713" s="206">
        <v>140146.60999999999</v>
      </c>
      <c r="U3713" s="309" t="s">
        <v>63683</v>
      </c>
      <c r="V3713" s="310">
        <v>193135.94</v>
      </c>
      <c r="X3713" s="267" t="s">
        <v>62592</v>
      </c>
      <c r="Y3713" s="268">
        <v>-0.12</v>
      </c>
      <c r="AA3713" s="229" t="s">
        <v>34810</v>
      </c>
      <c r="AB3713" s="230">
        <v>342481.74</v>
      </c>
      <c r="AD3713" s="209" t="s">
        <v>18143</v>
      </c>
      <c r="AE3713" s="210">
        <v>83807.62</v>
      </c>
      <c r="AF3713" s="93"/>
      <c r="AG3713" s="201" t="s">
        <v>14593</v>
      </c>
      <c r="AH3713" s="202">
        <v>6078.1</v>
      </c>
      <c r="AJ3713" s="292"/>
      <c r="AK3713" s="293"/>
      <c r="AP3713" s="233" t="s">
        <v>9839</v>
      </c>
      <c r="AQ3713" s="234">
        <v>916411.11</v>
      </c>
      <c r="AS3713" s="213" t="s">
        <v>10023</v>
      </c>
      <c r="AT3713" s="214">
        <v>170302</v>
      </c>
    </row>
    <row r="3714" spans="13:46" x14ac:dyDescent="0.3">
      <c r="M3714" s="205" t="s">
        <v>5497</v>
      </c>
      <c r="N3714" s="205"/>
      <c r="O3714" s="206">
        <v>526175.59</v>
      </c>
      <c r="U3714" s="309" t="s">
        <v>67733</v>
      </c>
      <c r="V3714" s="310">
        <v>28140</v>
      </c>
      <c r="X3714" s="267" t="s">
        <v>52089</v>
      </c>
      <c r="Y3714" s="268">
        <v>1.6</v>
      </c>
      <c r="AA3714" s="229" t="s">
        <v>34811</v>
      </c>
      <c r="AB3714" s="230">
        <v>1895969.7</v>
      </c>
      <c r="AD3714" s="209" t="s">
        <v>18144</v>
      </c>
      <c r="AE3714" s="210">
        <v>108194.13</v>
      </c>
      <c r="AF3714" s="93"/>
      <c r="AG3714" s="201" t="s">
        <v>14594</v>
      </c>
      <c r="AH3714" s="202">
        <v>4433.96</v>
      </c>
      <c r="AJ3714" s="292"/>
      <c r="AK3714" s="293"/>
      <c r="AP3714" s="233" t="s">
        <v>9840</v>
      </c>
      <c r="AQ3714" s="234">
        <v>436578.63</v>
      </c>
      <c r="AS3714" s="213" t="s">
        <v>6842</v>
      </c>
      <c r="AT3714" s="214">
        <v>5469</v>
      </c>
    </row>
    <row r="3715" spans="13:46" x14ac:dyDescent="0.3">
      <c r="M3715" s="205" t="s">
        <v>5499</v>
      </c>
      <c r="N3715" s="205"/>
      <c r="O3715" s="206">
        <v>29985.79</v>
      </c>
      <c r="U3715" s="309" t="s">
        <v>64309</v>
      </c>
      <c r="V3715" s="310">
        <v>17770.560000000001</v>
      </c>
      <c r="X3715" s="267" t="s">
        <v>55008</v>
      </c>
      <c r="Y3715" s="268">
        <v>4006.18</v>
      </c>
      <c r="AA3715" s="229" t="s">
        <v>44650</v>
      </c>
      <c r="AB3715" s="230">
        <v>50020.800000000003</v>
      </c>
      <c r="AD3715" s="209" t="s">
        <v>13315</v>
      </c>
      <c r="AE3715" s="210">
        <v>141568.93</v>
      </c>
      <c r="AF3715" s="93"/>
      <c r="AG3715" s="201" t="s">
        <v>14595</v>
      </c>
      <c r="AH3715" s="202">
        <v>-14620</v>
      </c>
      <c r="AJ3715" s="292"/>
      <c r="AK3715" s="293"/>
      <c r="AP3715" s="233" t="s">
        <v>9841</v>
      </c>
      <c r="AQ3715" s="234">
        <v>221665.61</v>
      </c>
      <c r="AS3715" s="213" t="s">
        <v>7523</v>
      </c>
      <c r="AT3715" s="214">
        <v>118854</v>
      </c>
    </row>
    <row r="3716" spans="13:46" x14ac:dyDescent="0.3">
      <c r="M3716" s="205" t="s">
        <v>5512</v>
      </c>
      <c r="N3716" s="205"/>
      <c r="O3716" s="206">
        <v>3358.68</v>
      </c>
      <c r="U3716" s="309" t="s">
        <v>67734</v>
      </c>
      <c r="V3716" s="310">
        <v>-11015.42</v>
      </c>
      <c r="X3716" s="267" t="s">
        <v>52090</v>
      </c>
      <c r="Y3716" s="268">
        <v>306.58</v>
      </c>
      <c r="AA3716" s="229" t="s">
        <v>34812</v>
      </c>
      <c r="AB3716" s="230">
        <v>171976.38</v>
      </c>
      <c r="AD3716" s="209" t="s">
        <v>18145</v>
      </c>
      <c r="AE3716" s="210">
        <v>34324.1</v>
      </c>
      <c r="AF3716" s="93"/>
      <c r="AG3716" s="201" t="s">
        <v>14596</v>
      </c>
      <c r="AH3716" s="202">
        <v>2060.7199999999998</v>
      </c>
      <c r="AJ3716" s="292"/>
      <c r="AK3716" s="293"/>
      <c r="AP3716" s="233" t="s">
        <v>9842</v>
      </c>
      <c r="AQ3716" s="234">
        <v>2257000.5099999998</v>
      </c>
      <c r="AS3716" s="213" t="s">
        <v>7925</v>
      </c>
      <c r="AT3716" s="214">
        <v>2196</v>
      </c>
    </row>
    <row r="3717" spans="13:46" x14ac:dyDescent="0.3">
      <c r="M3717" s="205" t="s">
        <v>5501</v>
      </c>
      <c r="N3717" s="205"/>
      <c r="O3717" s="206">
        <v>1590247.25</v>
      </c>
      <c r="U3717" s="309" t="s">
        <v>64311</v>
      </c>
      <c r="V3717" s="310">
        <v>109181.2</v>
      </c>
      <c r="X3717" s="267" t="s">
        <v>52091</v>
      </c>
      <c r="Y3717" s="268">
        <v>981.91</v>
      </c>
      <c r="AA3717" s="229" t="s">
        <v>44651</v>
      </c>
      <c r="AB3717" s="230">
        <v>7085.55</v>
      </c>
      <c r="AD3717" s="209" t="s">
        <v>18146</v>
      </c>
      <c r="AE3717" s="210">
        <v>2215.5</v>
      </c>
      <c r="AF3717" s="93"/>
      <c r="AG3717" s="201" t="s">
        <v>14597</v>
      </c>
      <c r="AH3717" s="202">
        <v>73799.17</v>
      </c>
      <c r="AJ3717" s="292"/>
      <c r="AK3717" s="293"/>
      <c r="AP3717" s="233" t="s">
        <v>9843</v>
      </c>
      <c r="AQ3717" s="234">
        <v>2503966.9300000002</v>
      </c>
      <c r="AS3717" s="213" t="s">
        <v>8440</v>
      </c>
      <c r="AT3717" s="214">
        <v>21793</v>
      </c>
    </row>
    <row r="3718" spans="13:46" x14ac:dyDescent="0.3">
      <c r="M3718" s="205" t="s">
        <v>5503</v>
      </c>
      <c r="N3718" s="205"/>
      <c r="O3718" s="206">
        <v>1688680.46</v>
      </c>
      <c r="U3718" s="309" t="s">
        <v>64312</v>
      </c>
      <c r="V3718" s="310">
        <v>8268.24</v>
      </c>
      <c r="X3718" s="267" t="s">
        <v>64148</v>
      </c>
      <c r="Y3718" s="268">
        <v>1004.54</v>
      </c>
      <c r="AA3718" s="229" t="s">
        <v>46802</v>
      </c>
      <c r="AB3718" s="230">
        <v>81372.42</v>
      </c>
      <c r="AD3718" s="209" t="s">
        <v>18147</v>
      </c>
      <c r="AE3718" s="210">
        <v>10732.74</v>
      </c>
      <c r="AF3718" s="93"/>
      <c r="AG3718" s="201" t="s">
        <v>14598</v>
      </c>
      <c r="AH3718" s="202">
        <v>866016.11</v>
      </c>
      <c r="AJ3718" s="292"/>
      <c r="AK3718" s="293"/>
      <c r="AP3718" s="233" t="s">
        <v>9844</v>
      </c>
      <c r="AQ3718" s="234">
        <v>6950382.2199999997</v>
      </c>
      <c r="AS3718" s="213" t="s">
        <v>8820</v>
      </c>
      <c r="AT3718" s="214">
        <v>2000</v>
      </c>
    </row>
    <row r="3719" spans="13:46" x14ac:dyDescent="0.3">
      <c r="M3719" s="205" t="s">
        <v>5505</v>
      </c>
      <c r="N3719" s="205"/>
      <c r="O3719" s="206">
        <v>317.10000000000002</v>
      </c>
      <c r="U3719" s="309" t="s">
        <v>64313</v>
      </c>
      <c r="V3719" s="310">
        <v>25245.58</v>
      </c>
      <c r="X3719" s="267" t="s">
        <v>52092</v>
      </c>
      <c r="Y3719" s="268">
        <v>13152.56</v>
      </c>
      <c r="AA3719" s="229" t="s">
        <v>39000</v>
      </c>
      <c r="AB3719" s="230">
        <v>278595.49</v>
      </c>
      <c r="AD3719" s="209" t="s">
        <v>18148</v>
      </c>
      <c r="AE3719" s="210">
        <v>3616.32</v>
      </c>
      <c r="AF3719" s="93"/>
      <c r="AG3719" s="201" t="s">
        <v>14599</v>
      </c>
      <c r="AH3719" s="202">
        <v>1794.94</v>
      </c>
      <c r="AJ3719" s="292"/>
      <c r="AK3719" s="293"/>
      <c r="AP3719" s="233" t="s">
        <v>9845</v>
      </c>
      <c r="AQ3719" s="234">
        <v>731327.39</v>
      </c>
      <c r="AS3719" s="213" t="s">
        <v>9116</v>
      </c>
      <c r="AT3719" s="214">
        <v>8078.21</v>
      </c>
    </row>
    <row r="3720" spans="13:46" x14ac:dyDescent="0.3">
      <c r="M3720" s="205" t="s">
        <v>5506</v>
      </c>
      <c r="N3720" s="205"/>
      <c r="O3720" s="206">
        <v>370040.32000000001</v>
      </c>
      <c r="U3720" s="309" t="s">
        <v>64314</v>
      </c>
      <c r="V3720" s="310">
        <v>638.17999999999995</v>
      </c>
      <c r="X3720" s="267" t="s">
        <v>62593</v>
      </c>
      <c r="Y3720" s="268">
        <v>-0.93</v>
      </c>
      <c r="AA3720" s="229" t="s">
        <v>39001</v>
      </c>
      <c r="AB3720" s="230">
        <v>44044.17</v>
      </c>
      <c r="AD3720" s="209" t="s">
        <v>18149</v>
      </c>
      <c r="AE3720" s="210">
        <v>9768.36</v>
      </c>
      <c r="AF3720" s="93"/>
      <c r="AG3720" s="201" t="s">
        <v>14600</v>
      </c>
      <c r="AH3720" s="202">
        <v>126006.2</v>
      </c>
      <c r="AJ3720" s="292"/>
      <c r="AK3720" s="293"/>
      <c r="AP3720" s="233" t="s">
        <v>9846</v>
      </c>
      <c r="AQ3720" s="234">
        <v>468377.59</v>
      </c>
      <c r="AS3720" s="213" t="s">
        <v>9419</v>
      </c>
      <c r="AT3720" s="214">
        <v>67680.899999999994</v>
      </c>
    </row>
    <row r="3721" spans="13:46" x14ac:dyDescent="0.3">
      <c r="M3721" s="205" t="s">
        <v>5507</v>
      </c>
      <c r="N3721" s="205"/>
      <c r="O3721" s="206">
        <v>1627893.83</v>
      </c>
      <c r="U3721" s="309" t="s">
        <v>66642</v>
      </c>
      <c r="V3721" s="310">
        <v>6228.37</v>
      </c>
      <c r="X3721" s="267" t="s">
        <v>55951</v>
      </c>
      <c r="Y3721" s="268">
        <v>68068</v>
      </c>
      <c r="AA3721" s="229" t="s">
        <v>42305</v>
      </c>
      <c r="AB3721" s="230">
        <v>244500</v>
      </c>
      <c r="AD3721" s="209" t="s">
        <v>18150</v>
      </c>
      <c r="AE3721" s="210">
        <v>78003</v>
      </c>
      <c r="AF3721" s="93"/>
      <c r="AG3721" s="201" t="s">
        <v>14601</v>
      </c>
      <c r="AH3721" s="202">
        <v>2495</v>
      </c>
      <c r="AJ3721" s="292"/>
      <c r="AK3721" s="293"/>
      <c r="AP3721" s="233" t="s">
        <v>9847</v>
      </c>
      <c r="AQ3721" s="234">
        <v>5645840.3099999996</v>
      </c>
      <c r="AS3721" s="213" t="s">
        <v>10722</v>
      </c>
      <c r="AT3721" s="214">
        <v>4862</v>
      </c>
    </row>
    <row r="3722" spans="13:46" x14ac:dyDescent="0.3">
      <c r="M3722" s="205" t="s">
        <v>5509</v>
      </c>
      <c r="N3722" s="205"/>
      <c r="O3722" s="206">
        <v>91601.2</v>
      </c>
      <c r="U3722" s="309" t="s">
        <v>57456</v>
      </c>
      <c r="V3722" s="310">
        <v>82800</v>
      </c>
      <c r="X3722" s="267" t="s">
        <v>33343</v>
      </c>
      <c r="Y3722" s="268">
        <v>65553.91</v>
      </c>
      <c r="AA3722" s="229" t="s">
        <v>42306</v>
      </c>
      <c r="AB3722" s="230">
        <v>18704.25</v>
      </c>
      <c r="AD3722" s="209" t="s">
        <v>18151</v>
      </c>
      <c r="AE3722" s="210">
        <v>338907.65</v>
      </c>
      <c r="AF3722" s="93"/>
      <c r="AG3722" s="201" t="s">
        <v>14602</v>
      </c>
      <c r="AH3722" s="202">
        <v>17164.98</v>
      </c>
      <c r="AJ3722" s="292"/>
      <c r="AK3722" s="293"/>
      <c r="AP3722" s="233" t="s">
        <v>9848</v>
      </c>
      <c r="AQ3722" s="234">
        <v>127222243.23999999</v>
      </c>
      <c r="AS3722" s="213" t="s">
        <v>11415</v>
      </c>
      <c r="AT3722" s="214">
        <v>884.82</v>
      </c>
    </row>
    <row r="3723" spans="13:46" x14ac:dyDescent="0.3">
      <c r="M3723" s="205" t="s">
        <v>5510</v>
      </c>
      <c r="N3723" s="205"/>
      <c r="O3723" s="206">
        <v>681696.8</v>
      </c>
      <c r="U3723" s="309" t="s">
        <v>59411</v>
      </c>
      <c r="V3723" s="310">
        <v>147946.75</v>
      </c>
      <c r="X3723" s="267" t="s">
        <v>39020</v>
      </c>
      <c r="Y3723" s="268">
        <v>241268.83</v>
      </c>
      <c r="AA3723" s="229" t="s">
        <v>42307</v>
      </c>
      <c r="AB3723" s="230">
        <v>34262.86</v>
      </c>
      <c r="AD3723" s="209" t="s">
        <v>18152</v>
      </c>
      <c r="AE3723" s="210">
        <v>201028</v>
      </c>
      <c r="AF3723" s="93"/>
      <c r="AG3723" s="201" t="s">
        <v>14603</v>
      </c>
      <c r="AH3723" s="202">
        <v>113768.53</v>
      </c>
      <c r="AJ3723" s="292"/>
      <c r="AK3723" s="293"/>
      <c r="AP3723" s="233" t="s">
        <v>9849</v>
      </c>
      <c r="AQ3723" s="234">
        <v>370104.74</v>
      </c>
      <c r="AS3723" s="213" t="s">
        <v>11688</v>
      </c>
      <c r="AT3723" s="214">
        <v>140146.60999999999</v>
      </c>
    </row>
    <row r="3724" spans="13:46" x14ac:dyDescent="0.3">
      <c r="M3724" s="205" t="s">
        <v>5511</v>
      </c>
      <c r="N3724" s="205"/>
      <c r="O3724" s="206">
        <v>233236.6</v>
      </c>
      <c r="U3724" s="309" t="s">
        <v>67735</v>
      </c>
      <c r="V3724" s="310">
        <v>-3878</v>
      </c>
      <c r="X3724" s="267" t="s">
        <v>39021</v>
      </c>
      <c r="Y3724" s="268">
        <v>219469.67</v>
      </c>
      <c r="AA3724" s="229" t="s">
        <v>52066</v>
      </c>
      <c r="AB3724" s="230">
        <v>5230.45</v>
      </c>
      <c r="AD3724" s="209" t="s">
        <v>18153</v>
      </c>
      <c r="AE3724" s="210">
        <v>1031894.03</v>
      </c>
      <c r="AF3724" s="93"/>
      <c r="AG3724" s="201" t="s">
        <v>14604</v>
      </c>
      <c r="AH3724" s="202">
        <v>1463483.8</v>
      </c>
      <c r="AJ3724" s="292"/>
      <c r="AK3724" s="293"/>
      <c r="AP3724" s="233" t="s">
        <v>9850</v>
      </c>
      <c r="AQ3724" s="234">
        <v>809716.47</v>
      </c>
      <c r="AS3724" s="213" t="s">
        <v>10024</v>
      </c>
      <c r="AT3724" s="214">
        <v>371964.54</v>
      </c>
    </row>
    <row r="3725" spans="13:46" x14ac:dyDescent="0.3">
      <c r="M3725" s="205" t="s">
        <v>5860</v>
      </c>
      <c r="N3725" s="205"/>
      <c r="O3725" s="206">
        <v>113722464.73999999</v>
      </c>
      <c r="U3725" s="309" t="s">
        <v>56165</v>
      </c>
      <c r="V3725" s="310">
        <v>48100</v>
      </c>
      <c r="X3725" s="267" t="s">
        <v>63648</v>
      </c>
      <c r="Y3725" s="268">
        <v>6200</v>
      </c>
      <c r="AA3725" s="229" t="s">
        <v>52067</v>
      </c>
      <c r="AB3725" s="230">
        <v>8582.2900000000009</v>
      </c>
      <c r="AD3725" s="209" t="s">
        <v>13316</v>
      </c>
      <c r="AE3725" s="210">
        <v>19277.669999999998</v>
      </c>
      <c r="AF3725" s="93"/>
      <c r="AG3725" s="201" t="s">
        <v>14605</v>
      </c>
      <c r="AH3725" s="202">
        <v>4490</v>
      </c>
      <c r="AJ3725" s="292"/>
      <c r="AK3725" s="293"/>
      <c r="AP3725" s="233" t="s">
        <v>9851</v>
      </c>
      <c r="AQ3725" s="234">
        <v>290800.24</v>
      </c>
      <c r="AS3725" s="213" t="s">
        <v>6843</v>
      </c>
      <c r="AT3725" s="214">
        <v>6717.35</v>
      </c>
    </row>
    <row r="3726" spans="13:46" x14ac:dyDescent="0.3">
      <c r="M3726" s="205" t="s">
        <v>5513</v>
      </c>
      <c r="N3726" s="205"/>
      <c r="O3726" s="206">
        <v>57853.29</v>
      </c>
      <c r="U3726" s="309" t="s">
        <v>61995</v>
      </c>
      <c r="V3726" s="310">
        <v>1500</v>
      </c>
      <c r="X3726" s="267" t="s">
        <v>33344</v>
      </c>
      <c r="Y3726" s="268">
        <v>43020.23</v>
      </c>
      <c r="AA3726" s="229" t="s">
        <v>52068</v>
      </c>
      <c r="AB3726" s="230">
        <v>1056.69</v>
      </c>
      <c r="AD3726" s="209" t="s">
        <v>18154</v>
      </c>
      <c r="AE3726" s="210">
        <v>3.93</v>
      </c>
      <c r="AF3726" s="93"/>
      <c r="AG3726" s="201" t="s">
        <v>14606</v>
      </c>
      <c r="AH3726" s="202">
        <v>83038.679999999993</v>
      </c>
      <c r="AJ3726" s="292"/>
      <c r="AK3726" s="293"/>
      <c r="AP3726" s="233" t="s">
        <v>9852</v>
      </c>
      <c r="AQ3726" s="234">
        <v>1713614.93</v>
      </c>
      <c r="AS3726" s="213" t="s">
        <v>7237</v>
      </c>
      <c r="AT3726" s="214">
        <v>2374</v>
      </c>
    </row>
    <row r="3727" spans="13:46" x14ac:dyDescent="0.3">
      <c r="M3727" s="205" t="s">
        <v>5521</v>
      </c>
      <c r="N3727" s="205"/>
      <c r="O3727" s="206">
        <v>554.37</v>
      </c>
      <c r="U3727" s="309" t="s">
        <v>56166</v>
      </c>
      <c r="V3727" s="310">
        <v>3208.83</v>
      </c>
      <c r="X3727" s="267" t="s">
        <v>33345</v>
      </c>
      <c r="Y3727" s="268">
        <v>147088.32000000001</v>
      </c>
      <c r="AA3727" s="229" t="s">
        <v>52069</v>
      </c>
      <c r="AB3727" s="230">
        <v>3054.53</v>
      </c>
      <c r="AD3727" s="209" t="s">
        <v>18155</v>
      </c>
      <c r="AE3727" s="210">
        <v>1157613.28</v>
      </c>
      <c r="AF3727" s="93"/>
      <c r="AG3727" s="201" t="s">
        <v>14607</v>
      </c>
      <c r="AH3727" s="202">
        <v>15192.1</v>
      </c>
      <c r="AJ3727" s="292"/>
      <c r="AK3727" s="293"/>
      <c r="AP3727" s="233" t="s">
        <v>9853</v>
      </c>
      <c r="AQ3727" s="234">
        <v>523285.27</v>
      </c>
      <c r="AS3727" s="213" t="s">
        <v>7524</v>
      </c>
      <c r="AT3727" s="214">
        <v>8766</v>
      </c>
    </row>
    <row r="3728" spans="13:46" x14ac:dyDescent="0.3">
      <c r="M3728" s="205" t="s">
        <v>5525</v>
      </c>
      <c r="N3728" s="205"/>
      <c r="O3728" s="206">
        <v>46410.33</v>
      </c>
      <c r="U3728" s="309" t="s">
        <v>58536</v>
      </c>
      <c r="V3728" s="310">
        <v>526.67999999999995</v>
      </c>
      <c r="X3728" s="267" t="s">
        <v>34841</v>
      </c>
      <c r="Y3728" s="268">
        <v>66981.16</v>
      </c>
      <c r="AA3728" s="229" t="s">
        <v>48774</v>
      </c>
      <c r="AB3728" s="230">
        <v>12896.85</v>
      </c>
      <c r="AD3728" s="209" t="s">
        <v>13318</v>
      </c>
      <c r="AE3728" s="210">
        <v>89905.64</v>
      </c>
      <c r="AF3728" s="93"/>
      <c r="AG3728" s="201" t="s">
        <v>14608</v>
      </c>
      <c r="AH3728" s="202">
        <v>58307.89</v>
      </c>
      <c r="AJ3728" s="292"/>
      <c r="AK3728" s="293"/>
      <c r="AP3728" s="233" t="s">
        <v>9854</v>
      </c>
      <c r="AQ3728" s="234">
        <v>1387695.51</v>
      </c>
      <c r="AS3728" s="213" t="s">
        <v>7926</v>
      </c>
      <c r="AT3728" s="214">
        <v>460</v>
      </c>
    </row>
    <row r="3729" spans="13:46" x14ac:dyDescent="0.3">
      <c r="M3729" s="205" t="s">
        <v>5529</v>
      </c>
      <c r="N3729" s="205"/>
      <c r="O3729" s="206">
        <v>64853.279999999999</v>
      </c>
      <c r="U3729" s="309" t="s">
        <v>58537</v>
      </c>
      <c r="V3729" s="310">
        <v>1169.92</v>
      </c>
      <c r="X3729" s="267" t="s">
        <v>52093</v>
      </c>
      <c r="Y3729" s="268">
        <v>52421.279999999999</v>
      </c>
      <c r="AA3729" s="229" t="s">
        <v>49777</v>
      </c>
      <c r="AB3729" s="230">
        <v>158012.25</v>
      </c>
      <c r="AD3729" s="209" t="s">
        <v>13319</v>
      </c>
      <c r="AE3729" s="210">
        <v>3823.34</v>
      </c>
      <c r="AF3729" s="93"/>
      <c r="AG3729" s="201" t="s">
        <v>34395</v>
      </c>
      <c r="AH3729" s="202">
        <v>97.72</v>
      </c>
      <c r="AJ3729" s="292"/>
      <c r="AK3729" s="293"/>
      <c r="AP3729" s="233" t="s">
        <v>9855</v>
      </c>
      <c r="AQ3729" s="234">
        <v>360357.51</v>
      </c>
      <c r="AS3729" s="213" t="s">
        <v>9117</v>
      </c>
      <c r="AT3729" s="214">
        <v>9110.74</v>
      </c>
    </row>
    <row r="3730" spans="13:46" x14ac:dyDescent="0.3">
      <c r="M3730" s="205" t="s">
        <v>5530</v>
      </c>
      <c r="N3730" s="205"/>
      <c r="O3730" s="206">
        <v>20313.580000000002</v>
      </c>
      <c r="U3730" s="309" t="s">
        <v>67736</v>
      </c>
      <c r="V3730" s="310">
        <v>6000</v>
      </c>
      <c r="X3730" s="267" t="s">
        <v>57342</v>
      </c>
      <c r="Y3730" s="268">
        <v>8824.64</v>
      </c>
      <c r="AA3730" s="229" t="s">
        <v>52070</v>
      </c>
      <c r="AB3730" s="230">
        <v>75685</v>
      </c>
      <c r="AD3730" s="209" t="s">
        <v>18156</v>
      </c>
      <c r="AE3730" s="210">
        <v>5056.55</v>
      </c>
      <c r="AF3730" s="93"/>
      <c r="AG3730" s="201" t="s">
        <v>14609</v>
      </c>
      <c r="AH3730" s="202">
        <v>20192</v>
      </c>
      <c r="AJ3730" s="292"/>
      <c r="AK3730" s="293"/>
      <c r="AP3730" s="233" t="s">
        <v>9856</v>
      </c>
      <c r="AQ3730" s="234">
        <v>429688.1</v>
      </c>
      <c r="AS3730" s="213" t="s">
        <v>9476</v>
      </c>
      <c r="AT3730" s="214">
        <v>6441</v>
      </c>
    </row>
    <row r="3731" spans="13:46" x14ac:dyDescent="0.3">
      <c r="M3731" s="205" t="s">
        <v>5532</v>
      </c>
      <c r="N3731" s="205"/>
      <c r="O3731" s="206">
        <v>26922.639999999999</v>
      </c>
      <c r="U3731" s="309" t="s">
        <v>57457</v>
      </c>
      <c r="V3731" s="310">
        <v>7053.95</v>
      </c>
      <c r="X3731" s="267" t="s">
        <v>36172</v>
      </c>
      <c r="Y3731" s="268">
        <v>96266.83</v>
      </c>
      <c r="AA3731" s="229" t="s">
        <v>48775</v>
      </c>
      <c r="AB3731" s="230">
        <v>4985.68</v>
      </c>
      <c r="AD3731" s="209" t="s">
        <v>18157</v>
      </c>
      <c r="AE3731" s="210">
        <v>398349.41</v>
      </c>
      <c r="AF3731" s="93"/>
      <c r="AG3731" s="201" t="s">
        <v>14610</v>
      </c>
      <c r="AH3731" s="202">
        <v>36351.56</v>
      </c>
      <c r="AJ3731" s="292"/>
      <c r="AK3731" s="293"/>
      <c r="AP3731" s="233" t="s">
        <v>9857</v>
      </c>
      <c r="AQ3731" s="234">
        <v>789698.03</v>
      </c>
      <c r="AS3731" s="213" t="s">
        <v>9571</v>
      </c>
      <c r="AT3731" s="214">
        <v>1019</v>
      </c>
    </row>
    <row r="3732" spans="13:46" x14ac:dyDescent="0.3">
      <c r="M3732" s="205" t="s">
        <v>5537</v>
      </c>
      <c r="N3732" s="205"/>
      <c r="O3732" s="206">
        <v>8500.0400000000009</v>
      </c>
      <c r="U3732" s="309" t="s">
        <v>63163</v>
      </c>
      <c r="V3732" s="310">
        <v>1929.22</v>
      </c>
      <c r="X3732" s="267" t="s">
        <v>46811</v>
      </c>
      <c r="Y3732" s="268">
        <v>420</v>
      </c>
      <c r="AA3732" s="229" t="s">
        <v>33311</v>
      </c>
      <c r="AB3732" s="230">
        <v>366486.24</v>
      </c>
      <c r="AD3732" s="209" t="s">
        <v>18158</v>
      </c>
      <c r="AE3732" s="210">
        <v>32062.639999999999</v>
      </c>
      <c r="AF3732" s="93"/>
      <c r="AG3732" s="201" t="s">
        <v>14611</v>
      </c>
      <c r="AH3732" s="202">
        <v>2494.9899999999998</v>
      </c>
      <c r="AJ3732" s="292"/>
      <c r="AK3732" s="293"/>
      <c r="AP3732" s="233" t="s">
        <v>9858</v>
      </c>
      <c r="AQ3732" s="234">
        <v>1064734.46</v>
      </c>
      <c r="AS3732" s="213" t="s">
        <v>11780</v>
      </c>
      <c r="AT3732" s="214">
        <v>4912</v>
      </c>
    </row>
    <row r="3733" spans="13:46" x14ac:dyDescent="0.3">
      <c r="M3733" s="205" t="s">
        <v>5544</v>
      </c>
      <c r="N3733" s="205"/>
      <c r="O3733" s="206">
        <v>5852</v>
      </c>
      <c r="U3733" s="309" t="s">
        <v>60431</v>
      </c>
      <c r="V3733" s="310">
        <v>20054.98</v>
      </c>
      <c r="X3733" s="267" t="s">
        <v>62954</v>
      </c>
      <c r="Y3733" s="268">
        <v>368.3</v>
      </c>
      <c r="AA3733" s="229" t="s">
        <v>33312</v>
      </c>
      <c r="AB3733" s="230">
        <v>1510214.34</v>
      </c>
      <c r="AD3733" s="209" t="s">
        <v>18159</v>
      </c>
      <c r="AE3733" s="210">
        <v>34493.089999999997</v>
      </c>
      <c r="AF3733" s="93"/>
      <c r="AG3733" s="201" t="s">
        <v>14612</v>
      </c>
      <c r="AH3733" s="202">
        <v>19431.21</v>
      </c>
      <c r="AJ3733" s="292"/>
      <c r="AK3733" s="293"/>
      <c r="AP3733" s="233" t="s">
        <v>9859</v>
      </c>
      <c r="AQ3733" s="234">
        <v>270822.64</v>
      </c>
      <c r="AS3733" s="213" t="s">
        <v>10025</v>
      </c>
      <c r="AT3733" s="214">
        <v>39800.089999999997</v>
      </c>
    </row>
    <row r="3734" spans="13:46" x14ac:dyDescent="0.3">
      <c r="M3734" s="205" t="s">
        <v>5549</v>
      </c>
      <c r="N3734" s="205"/>
      <c r="O3734" s="206">
        <v>107822.48</v>
      </c>
      <c r="U3734" s="309" t="s">
        <v>61996</v>
      </c>
      <c r="V3734" s="310">
        <v>1120.0999999999999</v>
      </c>
      <c r="X3734" s="267" t="s">
        <v>52094</v>
      </c>
      <c r="Y3734" s="268">
        <v>20.059999999999999</v>
      </c>
      <c r="AA3734" s="229" t="s">
        <v>36158</v>
      </c>
      <c r="AB3734" s="230">
        <v>7145</v>
      </c>
      <c r="AD3734" s="209" t="s">
        <v>18160</v>
      </c>
      <c r="AE3734" s="210">
        <v>161801.72</v>
      </c>
      <c r="AF3734" s="93"/>
      <c r="AG3734" s="201" t="s">
        <v>14613</v>
      </c>
      <c r="AH3734" s="202">
        <v>2596.81</v>
      </c>
      <c r="AJ3734" s="292"/>
      <c r="AK3734" s="293"/>
      <c r="AP3734" s="233" t="s">
        <v>9860</v>
      </c>
      <c r="AQ3734" s="234">
        <v>85790.86</v>
      </c>
      <c r="AS3734" s="213" t="s">
        <v>7008</v>
      </c>
      <c r="AT3734" s="214">
        <v>5145</v>
      </c>
    </row>
    <row r="3735" spans="13:46" x14ac:dyDescent="0.3">
      <c r="M3735" s="205" t="s">
        <v>5554</v>
      </c>
      <c r="N3735" s="205"/>
      <c r="O3735" s="206">
        <v>1871.81</v>
      </c>
      <c r="U3735" s="309" t="s">
        <v>66644</v>
      </c>
      <c r="V3735" s="310">
        <v>100</v>
      </c>
      <c r="X3735" s="267" t="s">
        <v>62594</v>
      </c>
      <c r="Y3735" s="268">
        <v>-5.99</v>
      </c>
      <c r="AA3735" s="229" t="s">
        <v>34813</v>
      </c>
      <c r="AB3735" s="230">
        <v>298749.78000000003</v>
      </c>
      <c r="AD3735" s="209" t="s">
        <v>18161</v>
      </c>
      <c r="AE3735" s="210">
        <v>28692.91</v>
      </c>
      <c r="AF3735" s="93"/>
      <c r="AG3735" s="201" t="s">
        <v>14614</v>
      </c>
      <c r="AH3735" s="202">
        <v>2337.5</v>
      </c>
      <c r="AJ3735" s="292"/>
      <c r="AK3735" s="293"/>
      <c r="AP3735" s="233" t="s">
        <v>12060</v>
      </c>
      <c r="AQ3735" s="234">
        <v>61831.47</v>
      </c>
      <c r="AS3735" s="213" t="s">
        <v>7238</v>
      </c>
      <c r="AT3735" s="214">
        <v>1549</v>
      </c>
    </row>
    <row r="3736" spans="13:46" x14ac:dyDescent="0.3">
      <c r="M3736" s="205" t="s">
        <v>5556</v>
      </c>
      <c r="N3736" s="205"/>
      <c r="O3736" s="206">
        <v>44100</v>
      </c>
      <c r="U3736" s="309" t="s">
        <v>64318</v>
      </c>
      <c r="V3736" s="310">
        <v>55.72</v>
      </c>
      <c r="X3736" s="267" t="s">
        <v>55009</v>
      </c>
      <c r="Y3736" s="268">
        <v>2380.9499999999998</v>
      </c>
      <c r="AA3736" s="229" t="s">
        <v>33313</v>
      </c>
      <c r="AB3736" s="230">
        <v>3308086.72</v>
      </c>
      <c r="AD3736" s="209" t="s">
        <v>18162</v>
      </c>
      <c r="AE3736" s="210">
        <v>333679</v>
      </c>
      <c r="AF3736" s="93"/>
      <c r="AG3736" s="201" t="s">
        <v>14615</v>
      </c>
      <c r="AH3736" s="202">
        <v>724218.16</v>
      </c>
      <c r="AJ3736" s="292"/>
      <c r="AK3736" s="293"/>
      <c r="AP3736" s="233" t="s">
        <v>9861</v>
      </c>
      <c r="AQ3736" s="234">
        <v>6029444.7400000002</v>
      </c>
      <c r="AS3736" s="213" t="s">
        <v>7525</v>
      </c>
      <c r="AT3736" s="214">
        <v>13515.98</v>
      </c>
    </row>
    <row r="3737" spans="13:46" x14ac:dyDescent="0.3">
      <c r="M3737" s="205" t="s">
        <v>5557</v>
      </c>
      <c r="N3737" s="205"/>
      <c r="O3737" s="206">
        <v>56762.66</v>
      </c>
      <c r="U3737" s="309" t="s">
        <v>66645</v>
      </c>
      <c r="V3737" s="310">
        <v>523.75</v>
      </c>
      <c r="X3737" s="267" t="s">
        <v>55010</v>
      </c>
      <c r="Y3737" s="268">
        <v>182.13</v>
      </c>
      <c r="AA3737" s="229" t="s">
        <v>46803</v>
      </c>
      <c r="AB3737" s="230">
        <v>42667.96</v>
      </c>
      <c r="AD3737" s="209" t="s">
        <v>18163</v>
      </c>
      <c r="AE3737" s="210">
        <v>223833.44</v>
      </c>
      <c r="AF3737" s="93"/>
      <c r="AG3737" s="201" t="s">
        <v>14616</v>
      </c>
      <c r="AH3737" s="202">
        <v>296433.05</v>
      </c>
      <c r="AJ3737" s="292"/>
      <c r="AK3737" s="293"/>
      <c r="AP3737" s="233" t="s">
        <v>9862</v>
      </c>
      <c r="AQ3737" s="234">
        <v>4845557.08</v>
      </c>
      <c r="AS3737" s="213" t="s">
        <v>7927</v>
      </c>
      <c r="AT3737" s="214">
        <v>2284</v>
      </c>
    </row>
    <row r="3738" spans="13:46" x14ac:dyDescent="0.3">
      <c r="M3738" s="205" t="s">
        <v>5569</v>
      </c>
      <c r="N3738" s="205"/>
      <c r="O3738" s="206">
        <v>11965.3</v>
      </c>
      <c r="U3738" s="309" t="s">
        <v>61205</v>
      </c>
      <c r="V3738" s="310">
        <v>6606</v>
      </c>
      <c r="X3738" s="267" t="s">
        <v>55011</v>
      </c>
      <c r="Y3738" s="268">
        <v>583.33000000000004</v>
      </c>
      <c r="AA3738" s="229" t="s">
        <v>33314</v>
      </c>
      <c r="AB3738" s="230">
        <v>895999.42</v>
      </c>
      <c r="AD3738" s="209" t="s">
        <v>18164</v>
      </c>
      <c r="AE3738" s="210">
        <v>218915.61</v>
      </c>
      <c r="AF3738" s="93"/>
      <c r="AG3738" s="201" t="s">
        <v>14617</v>
      </c>
      <c r="AH3738" s="202">
        <v>8749.98</v>
      </c>
      <c r="AJ3738" s="292"/>
      <c r="AK3738" s="293"/>
      <c r="AP3738" s="233" t="s">
        <v>9863</v>
      </c>
      <c r="AQ3738" s="234">
        <v>1711345.93</v>
      </c>
      <c r="AS3738" s="213" t="s">
        <v>8160</v>
      </c>
      <c r="AT3738" s="214">
        <v>398</v>
      </c>
    </row>
    <row r="3739" spans="13:46" x14ac:dyDescent="0.3">
      <c r="M3739" s="205" t="s">
        <v>5573</v>
      </c>
      <c r="N3739" s="205"/>
      <c r="O3739" s="206">
        <v>12146.01</v>
      </c>
      <c r="U3739" s="309" t="s">
        <v>62635</v>
      </c>
      <c r="V3739" s="310">
        <v>689.6</v>
      </c>
      <c r="X3739" s="267" t="s">
        <v>63095</v>
      </c>
      <c r="Y3739" s="268">
        <v>8627.5</v>
      </c>
      <c r="AA3739" s="229" t="s">
        <v>34814</v>
      </c>
      <c r="AB3739" s="230">
        <v>15583.2</v>
      </c>
      <c r="AD3739" s="209" t="s">
        <v>18165</v>
      </c>
      <c r="AE3739" s="210">
        <v>392996</v>
      </c>
      <c r="AF3739" s="93"/>
      <c r="AG3739" s="201" t="s">
        <v>14618</v>
      </c>
      <c r="AH3739" s="202">
        <v>95562.95</v>
      </c>
      <c r="AJ3739" s="292"/>
      <c r="AK3739" s="293"/>
      <c r="AP3739" s="233" t="s">
        <v>9864</v>
      </c>
      <c r="AQ3739" s="234">
        <v>850037.03</v>
      </c>
      <c r="AS3739" s="213" t="s">
        <v>9118</v>
      </c>
      <c r="AT3739" s="214">
        <v>18372</v>
      </c>
    </row>
    <row r="3740" spans="13:46" x14ac:dyDescent="0.3">
      <c r="M3740" s="205" t="s">
        <v>5575</v>
      </c>
      <c r="N3740" s="205"/>
      <c r="O3740" s="206">
        <v>89845.72</v>
      </c>
      <c r="U3740" s="309" t="s">
        <v>67737</v>
      </c>
      <c r="V3740" s="310">
        <v>-12.5</v>
      </c>
      <c r="X3740" s="267" t="s">
        <v>61918</v>
      </c>
      <c r="Y3740" s="268">
        <v>31100</v>
      </c>
      <c r="AA3740" s="229" t="s">
        <v>33315</v>
      </c>
      <c r="AB3740" s="230">
        <v>627510.43999999994</v>
      </c>
      <c r="AD3740" s="209" t="s">
        <v>18166</v>
      </c>
      <c r="AE3740" s="210">
        <v>46375.39</v>
      </c>
      <c r="AF3740" s="93"/>
      <c r="AG3740" s="201" t="s">
        <v>14619</v>
      </c>
      <c r="AH3740" s="202">
        <v>256772.78</v>
      </c>
      <c r="AJ3740" s="292"/>
      <c r="AK3740" s="293"/>
      <c r="AP3740" s="233" t="s">
        <v>9865</v>
      </c>
      <c r="AQ3740" s="234">
        <v>221704.28</v>
      </c>
      <c r="AS3740" s="213" t="s">
        <v>9477</v>
      </c>
      <c r="AT3740" s="214">
        <v>33142.120000000003</v>
      </c>
    </row>
    <row r="3741" spans="13:46" x14ac:dyDescent="0.3">
      <c r="M3741" s="205" t="s">
        <v>5577</v>
      </c>
      <c r="N3741" s="205"/>
      <c r="O3741" s="206">
        <v>4912</v>
      </c>
      <c r="U3741" s="309" t="s">
        <v>61409</v>
      </c>
      <c r="V3741" s="310">
        <v>117977.87</v>
      </c>
      <c r="X3741" s="267" t="s">
        <v>61919</v>
      </c>
      <c r="Y3741" s="268">
        <v>2379.41</v>
      </c>
      <c r="AA3741" s="229" t="s">
        <v>39002</v>
      </c>
      <c r="AB3741" s="230">
        <v>412630.11</v>
      </c>
      <c r="AD3741" s="209" t="s">
        <v>18167</v>
      </c>
      <c r="AE3741" s="210">
        <v>131911.34</v>
      </c>
      <c r="AF3741" s="93"/>
      <c r="AG3741" s="201" t="s">
        <v>14620</v>
      </c>
      <c r="AH3741" s="202">
        <v>5508729.1900000004</v>
      </c>
      <c r="AJ3741" s="292"/>
      <c r="AK3741" s="293"/>
      <c r="AP3741" s="233" t="s">
        <v>9866</v>
      </c>
      <c r="AQ3741" s="234">
        <v>21864689.850000001</v>
      </c>
      <c r="AS3741" s="213" t="s">
        <v>11781</v>
      </c>
      <c r="AT3741" s="214">
        <v>17500</v>
      </c>
    </row>
    <row r="3742" spans="13:46" x14ac:dyDescent="0.3">
      <c r="M3742" s="205" t="s">
        <v>5578</v>
      </c>
      <c r="N3742" s="205"/>
      <c r="O3742" s="206">
        <v>17500</v>
      </c>
      <c r="U3742" s="309" t="s">
        <v>61410</v>
      </c>
      <c r="V3742" s="310">
        <v>9025.1200000000008</v>
      </c>
      <c r="X3742" s="267" t="s">
        <v>61920</v>
      </c>
      <c r="Y3742" s="268">
        <v>7301.02</v>
      </c>
      <c r="AA3742" s="229" t="s">
        <v>33316</v>
      </c>
      <c r="AB3742" s="230">
        <v>512775.42</v>
      </c>
      <c r="AD3742" s="209" t="s">
        <v>18168</v>
      </c>
      <c r="AE3742" s="210">
        <v>14373.72</v>
      </c>
      <c r="AF3742" s="93"/>
      <c r="AG3742" s="201" t="s">
        <v>14621</v>
      </c>
      <c r="AH3742" s="202">
        <v>14779.83</v>
      </c>
      <c r="AJ3742" s="292"/>
      <c r="AK3742" s="293"/>
      <c r="AP3742" s="233" t="s">
        <v>9867</v>
      </c>
      <c r="AQ3742" s="234">
        <v>94649.03</v>
      </c>
      <c r="AS3742" s="213" t="s">
        <v>10026</v>
      </c>
      <c r="AT3742" s="214">
        <v>91906.1</v>
      </c>
    </row>
    <row r="3743" spans="13:46" x14ac:dyDescent="0.3">
      <c r="M3743" s="205" t="s">
        <v>5585</v>
      </c>
      <c r="N3743" s="205"/>
      <c r="O3743" s="206">
        <v>47776.92</v>
      </c>
      <c r="U3743" s="309" t="s">
        <v>61411</v>
      </c>
      <c r="V3743" s="310">
        <v>29518.26</v>
      </c>
      <c r="X3743" s="267" t="s">
        <v>63096</v>
      </c>
      <c r="Y3743" s="268">
        <v>3258.34</v>
      </c>
      <c r="AA3743" s="229" t="s">
        <v>33317</v>
      </c>
      <c r="AB3743" s="230">
        <v>78254.66</v>
      </c>
      <c r="AD3743" s="209" t="s">
        <v>18169</v>
      </c>
      <c r="AE3743" s="210">
        <v>282425.77</v>
      </c>
      <c r="AF3743" s="93"/>
      <c r="AG3743" s="201" t="s">
        <v>14622</v>
      </c>
      <c r="AH3743" s="202">
        <v>5650525.8799999999</v>
      </c>
      <c r="AJ3743" s="292"/>
      <c r="AK3743" s="293"/>
      <c r="AP3743" s="233" t="s">
        <v>9868</v>
      </c>
      <c r="AQ3743" s="234">
        <v>173303.25</v>
      </c>
      <c r="AS3743" s="213" t="s">
        <v>7239</v>
      </c>
      <c r="AT3743" s="214">
        <v>752</v>
      </c>
    </row>
    <row r="3744" spans="13:46" x14ac:dyDescent="0.3">
      <c r="M3744" s="205" t="s">
        <v>5861</v>
      </c>
      <c r="N3744" s="205"/>
      <c r="O3744" s="206">
        <v>625962.43000000005</v>
      </c>
      <c r="U3744" s="309" t="s">
        <v>52490</v>
      </c>
      <c r="V3744" s="310">
        <v>1679.52</v>
      </c>
      <c r="X3744" s="267" t="s">
        <v>61196</v>
      </c>
      <c r="Y3744" s="268">
        <v>19060.53</v>
      </c>
      <c r="AA3744" s="229" t="s">
        <v>34815</v>
      </c>
      <c r="AB3744" s="230">
        <v>84316.9</v>
      </c>
      <c r="AD3744" s="209" t="s">
        <v>18170</v>
      </c>
      <c r="AE3744" s="210">
        <v>191158.64</v>
      </c>
      <c r="AF3744" s="93"/>
      <c r="AG3744" s="201" t="s">
        <v>14623</v>
      </c>
      <c r="AH3744" s="202">
        <v>11849084.810000001</v>
      </c>
      <c r="AJ3744" s="292"/>
      <c r="AK3744" s="293"/>
      <c r="AP3744" s="233" t="s">
        <v>9869</v>
      </c>
      <c r="AQ3744" s="234">
        <v>9110151.2599999998</v>
      </c>
      <c r="AS3744" s="213" t="s">
        <v>7526</v>
      </c>
      <c r="AT3744" s="214">
        <v>18760</v>
      </c>
    </row>
    <row r="3745" spans="13:46" x14ac:dyDescent="0.3">
      <c r="M3745" s="205" t="s">
        <v>12096</v>
      </c>
      <c r="N3745" s="205"/>
      <c r="O3745" s="206">
        <v>8021.79</v>
      </c>
      <c r="U3745" s="309" t="s">
        <v>42498</v>
      </c>
      <c r="V3745" s="310">
        <v>-44189.65</v>
      </c>
      <c r="X3745" s="267" t="s">
        <v>52097</v>
      </c>
      <c r="Y3745" s="268">
        <v>6895.32</v>
      </c>
      <c r="AA3745" s="229" t="s">
        <v>36159</v>
      </c>
      <c r="AB3745" s="230">
        <v>37216.5</v>
      </c>
      <c r="AD3745" s="209" t="s">
        <v>18171</v>
      </c>
      <c r="AE3745" s="210">
        <v>62572.53</v>
      </c>
      <c r="AF3745" s="93"/>
      <c r="AG3745" s="201" t="s">
        <v>14624</v>
      </c>
      <c r="AH3745" s="202">
        <v>232529.54</v>
      </c>
      <c r="AJ3745" s="292"/>
      <c r="AK3745" s="293"/>
      <c r="AP3745" s="233" t="s">
        <v>9870</v>
      </c>
      <c r="AQ3745" s="234">
        <v>561350.36</v>
      </c>
      <c r="AS3745" s="213" t="s">
        <v>7928</v>
      </c>
      <c r="AT3745" s="214">
        <v>1829</v>
      </c>
    </row>
    <row r="3746" spans="13:46" x14ac:dyDescent="0.3">
      <c r="M3746" s="205" t="s">
        <v>12099</v>
      </c>
      <c r="N3746" s="205"/>
      <c r="O3746" s="206">
        <v>24679</v>
      </c>
      <c r="U3746" s="309" t="s">
        <v>42499</v>
      </c>
      <c r="V3746" s="310">
        <v>41428.720000000001</v>
      </c>
      <c r="X3746" s="267" t="s">
        <v>61921</v>
      </c>
      <c r="Y3746" s="268">
        <v>7300.01</v>
      </c>
      <c r="AA3746" s="229" t="s">
        <v>48776</v>
      </c>
      <c r="AB3746" s="230">
        <v>1174</v>
      </c>
      <c r="AD3746" s="209" t="s">
        <v>18172</v>
      </c>
      <c r="AE3746" s="210">
        <v>978878.93</v>
      </c>
      <c r="AF3746" s="93"/>
      <c r="AG3746" s="201" t="s">
        <v>14625</v>
      </c>
      <c r="AH3746" s="202">
        <v>4307423.0599999996</v>
      </c>
      <c r="AJ3746" s="292"/>
      <c r="AK3746" s="293"/>
      <c r="AP3746" s="233" t="s">
        <v>9871</v>
      </c>
      <c r="AQ3746" s="234">
        <v>14222158.060000001</v>
      </c>
      <c r="AS3746" s="213" t="s">
        <v>8821</v>
      </c>
      <c r="AT3746" s="214">
        <v>8360.75</v>
      </c>
    </row>
    <row r="3747" spans="13:46" x14ac:dyDescent="0.3">
      <c r="M3747" s="205" t="s">
        <v>12103</v>
      </c>
      <c r="N3747" s="205"/>
      <c r="O3747" s="206">
        <v>62862.02</v>
      </c>
      <c r="U3747" s="309" t="s">
        <v>49952</v>
      </c>
      <c r="V3747" s="310">
        <v>600.98</v>
      </c>
      <c r="X3747" s="267" t="s">
        <v>61922</v>
      </c>
      <c r="Y3747" s="268">
        <v>1625.01</v>
      </c>
      <c r="AA3747" s="229" t="s">
        <v>34816</v>
      </c>
      <c r="AB3747" s="230">
        <v>882123.13</v>
      </c>
      <c r="AD3747" s="209" t="s">
        <v>18173</v>
      </c>
      <c r="AE3747" s="210">
        <v>6968.56</v>
      </c>
      <c r="AF3747" s="93"/>
      <c r="AG3747" s="201" t="s">
        <v>31065</v>
      </c>
      <c r="AH3747" s="202">
        <v>101549.05</v>
      </c>
      <c r="AJ3747" s="292"/>
      <c r="AK3747" s="293"/>
      <c r="AP3747" s="233" t="s">
        <v>9872</v>
      </c>
      <c r="AQ3747" s="234">
        <v>110624.56</v>
      </c>
      <c r="AS3747" s="213" t="s">
        <v>9119</v>
      </c>
      <c r="AT3747" s="214">
        <v>103.96</v>
      </c>
    </row>
    <row r="3748" spans="13:46" x14ac:dyDescent="0.3">
      <c r="M3748" s="205" t="s">
        <v>12105</v>
      </c>
      <c r="N3748" s="205"/>
      <c r="O3748" s="206">
        <v>10658.32</v>
      </c>
      <c r="U3748" s="309" t="s">
        <v>42500</v>
      </c>
      <c r="V3748" s="310">
        <v>564.42999999999995</v>
      </c>
      <c r="X3748" s="267" t="s">
        <v>61923</v>
      </c>
      <c r="Y3748" s="268">
        <v>682.73</v>
      </c>
      <c r="AA3748" s="229" t="s">
        <v>39003</v>
      </c>
      <c r="AB3748" s="230">
        <v>55207.3</v>
      </c>
      <c r="AD3748" s="209" t="s">
        <v>18174</v>
      </c>
      <c r="AE3748" s="210">
        <v>73622.28</v>
      </c>
      <c r="AF3748" s="93"/>
      <c r="AG3748" s="201" t="s">
        <v>14626</v>
      </c>
      <c r="AH3748" s="202">
        <v>9500</v>
      </c>
      <c r="AJ3748" s="292"/>
      <c r="AK3748" s="293"/>
      <c r="AP3748" s="233" t="s">
        <v>9873</v>
      </c>
      <c r="AQ3748" s="234">
        <v>301967.25</v>
      </c>
      <c r="AS3748" s="213" t="s">
        <v>9420</v>
      </c>
      <c r="AT3748" s="214">
        <v>14676</v>
      </c>
    </row>
    <row r="3749" spans="13:46" x14ac:dyDescent="0.3">
      <c r="M3749" s="205" t="s">
        <v>12107</v>
      </c>
      <c r="N3749" s="205"/>
      <c r="O3749" s="206">
        <v>48000</v>
      </c>
      <c r="U3749" s="309" t="s">
        <v>67738</v>
      </c>
      <c r="V3749" s="310">
        <v>6481.07</v>
      </c>
      <c r="X3749" s="267" t="s">
        <v>61924</v>
      </c>
      <c r="Y3749" s="268">
        <v>392.25</v>
      </c>
      <c r="AA3749" s="229" t="s">
        <v>33318</v>
      </c>
      <c r="AB3749" s="230">
        <v>494628.67</v>
      </c>
      <c r="AD3749" s="209" t="s">
        <v>18175</v>
      </c>
      <c r="AE3749" s="210">
        <v>165379.01999999999</v>
      </c>
      <c r="AF3749" s="93"/>
      <c r="AG3749" s="201" t="s">
        <v>14627</v>
      </c>
      <c r="AH3749" s="202">
        <v>6036.1</v>
      </c>
      <c r="AJ3749" s="292"/>
      <c r="AK3749" s="293"/>
      <c r="AP3749" s="233" t="s">
        <v>9874</v>
      </c>
      <c r="AQ3749" s="234">
        <v>2724791.88</v>
      </c>
      <c r="AS3749" s="213" t="s">
        <v>10027</v>
      </c>
      <c r="AT3749" s="214">
        <v>44481.71</v>
      </c>
    </row>
    <row r="3750" spans="13:46" x14ac:dyDescent="0.3">
      <c r="M3750" s="205" t="s">
        <v>12108</v>
      </c>
      <c r="N3750" s="205"/>
      <c r="O3750" s="206">
        <v>3062.98</v>
      </c>
      <c r="U3750" s="309" t="s">
        <v>67739</v>
      </c>
      <c r="V3750" s="310">
        <v>160.9</v>
      </c>
      <c r="X3750" s="267" t="s">
        <v>52098</v>
      </c>
      <c r="Y3750" s="268">
        <v>4912.25</v>
      </c>
      <c r="AA3750" s="229" t="s">
        <v>33319</v>
      </c>
      <c r="AB3750" s="230">
        <v>98862.720000000001</v>
      </c>
      <c r="AD3750" s="209" t="s">
        <v>18176</v>
      </c>
      <c r="AE3750" s="210">
        <v>2042979.65</v>
      </c>
      <c r="AF3750" s="93"/>
      <c r="AG3750" s="201" t="s">
        <v>14628</v>
      </c>
      <c r="AH3750" s="202">
        <v>3899185.44</v>
      </c>
      <c r="AJ3750" s="292"/>
      <c r="AK3750" s="293"/>
      <c r="AP3750" s="233" t="s">
        <v>9875</v>
      </c>
      <c r="AQ3750" s="234">
        <v>14646642.689999999</v>
      </c>
      <c r="AS3750" s="213" t="s">
        <v>6844</v>
      </c>
      <c r="AT3750" s="214">
        <v>11588</v>
      </c>
    </row>
    <row r="3751" spans="13:46" x14ac:dyDescent="0.3">
      <c r="M3751" s="205" t="s">
        <v>12109</v>
      </c>
      <c r="N3751" s="205"/>
      <c r="O3751" s="206">
        <v>11800</v>
      </c>
      <c r="U3751" s="309" t="s">
        <v>67740</v>
      </c>
      <c r="V3751" s="310">
        <v>34.200000000000003</v>
      </c>
      <c r="X3751" s="267" t="s">
        <v>48779</v>
      </c>
      <c r="Y3751" s="268">
        <v>527</v>
      </c>
      <c r="AA3751" s="229" t="s">
        <v>36160</v>
      </c>
      <c r="AB3751" s="230">
        <v>606.24</v>
      </c>
      <c r="AD3751" s="209" t="s">
        <v>18177</v>
      </c>
      <c r="AE3751" s="210">
        <v>5125.6000000000004</v>
      </c>
      <c r="AF3751" s="93"/>
      <c r="AG3751" s="201" t="s">
        <v>14629</v>
      </c>
      <c r="AH3751" s="202">
        <v>52875</v>
      </c>
      <c r="AJ3751" s="292"/>
      <c r="AK3751" s="293"/>
      <c r="AP3751" s="233" t="s">
        <v>9876</v>
      </c>
      <c r="AQ3751" s="234">
        <v>1224714.03</v>
      </c>
      <c r="AS3751" s="213" t="s">
        <v>7009</v>
      </c>
      <c r="AT3751" s="214">
        <v>3291</v>
      </c>
    </row>
    <row r="3752" spans="13:46" x14ac:dyDescent="0.3">
      <c r="M3752" s="205" t="s">
        <v>12110</v>
      </c>
      <c r="N3752" s="205"/>
      <c r="O3752" s="206">
        <v>13250.22</v>
      </c>
      <c r="U3752" s="309" t="s">
        <v>42503</v>
      </c>
      <c r="V3752" s="310">
        <v>-5.49</v>
      </c>
      <c r="X3752" s="267" t="s">
        <v>62595</v>
      </c>
      <c r="Y3752" s="268">
        <v>262</v>
      </c>
      <c r="AA3752" s="229" t="s">
        <v>39004</v>
      </c>
      <c r="AB3752" s="230">
        <v>729411.13</v>
      </c>
      <c r="AD3752" s="209" t="s">
        <v>18178</v>
      </c>
      <c r="AE3752" s="210">
        <v>1136442.53</v>
      </c>
      <c r="AF3752" s="93"/>
      <c r="AG3752" s="201" t="s">
        <v>14630</v>
      </c>
      <c r="AH3752" s="202">
        <v>504229.38</v>
      </c>
      <c r="AJ3752" s="292"/>
      <c r="AK3752" s="293"/>
      <c r="AP3752" s="233" t="s">
        <v>9877</v>
      </c>
      <c r="AQ3752" s="234">
        <v>30198008.850000001</v>
      </c>
      <c r="AS3752" s="213" t="s">
        <v>7240</v>
      </c>
      <c r="AT3752" s="214">
        <v>27442.99</v>
      </c>
    </row>
    <row r="3753" spans="13:46" x14ac:dyDescent="0.3">
      <c r="M3753" s="205" t="s">
        <v>12111</v>
      </c>
      <c r="N3753" s="205"/>
      <c r="O3753" s="206">
        <v>12276.25</v>
      </c>
      <c r="U3753" s="309" t="s">
        <v>42506</v>
      </c>
      <c r="V3753" s="310">
        <v>1100</v>
      </c>
      <c r="X3753" s="267" t="s">
        <v>60308</v>
      </c>
      <c r="Y3753" s="268">
        <v>3445.25</v>
      </c>
      <c r="AA3753" s="229" t="s">
        <v>52071</v>
      </c>
      <c r="AB3753" s="230">
        <v>166881.14000000001</v>
      </c>
      <c r="AD3753" s="209" t="s">
        <v>18179</v>
      </c>
      <c r="AE3753" s="210">
        <v>320446.77</v>
      </c>
      <c r="AF3753" s="93"/>
      <c r="AG3753" s="201" t="s">
        <v>14631</v>
      </c>
      <c r="AH3753" s="202">
        <v>26962.5</v>
      </c>
      <c r="AJ3753" s="292"/>
      <c r="AK3753" s="293"/>
      <c r="AP3753" s="233" t="s">
        <v>9878</v>
      </c>
      <c r="AQ3753" s="234">
        <v>6932342.4100000001</v>
      </c>
      <c r="AS3753" s="213" t="s">
        <v>7527</v>
      </c>
      <c r="AT3753" s="214">
        <v>9247.92</v>
      </c>
    </row>
    <row r="3754" spans="13:46" x14ac:dyDescent="0.3">
      <c r="M3754" s="205" t="s">
        <v>12112</v>
      </c>
      <c r="N3754" s="205"/>
      <c r="O3754" s="206">
        <v>2763.22</v>
      </c>
      <c r="U3754" s="309" t="s">
        <v>67741</v>
      </c>
      <c r="V3754" s="310">
        <v>12.54</v>
      </c>
      <c r="X3754" s="267" t="s">
        <v>46818</v>
      </c>
      <c r="Y3754" s="268">
        <v>318.2</v>
      </c>
      <c r="AA3754" s="229" t="s">
        <v>39005</v>
      </c>
      <c r="AB3754" s="230">
        <v>12253254.529999999</v>
      </c>
      <c r="AD3754" s="209" t="s">
        <v>18180</v>
      </c>
      <c r="AE3754" s="210">
        <v>486282.72</v>
      </c>
      <c r="AF3754" s="93"/>
      <c r="AG3754" s="201" t="s">
        <v>14632</v>
      </c>
      <c r="AH3754" s="202">
        <v>10584.11</v>
      </c>
      <c r="AJ3754" s="292"/>
      <c r="AK3754" s="293"/>
      <c r="AP3754" s="233" t="s">
        <v>9879</v>
      </c>
      <c r="AQ3754" s="234">
        <v>402892.87</v>
      </c>
      <c r="AS3754" s="213" t="s">
        <v>7929</v>
      </c>
      <c r="AT3754" s="214">
        <v>686</v>
      </c>
    </row>
    <row r="3755" spans="13:46" x14ac:dyDescent="0.3">
      <c r="M3755" s="205" t="s">
        <v>12114</v>
      </c>
      <c r="N3755" s="205"/>
      <c r="O3755" s="206">
        <v>6383.65</v>
      </c>
      <c r="U3755" s="309" t="s">
        <v>52492</v>
      </c>
      <c r="V3755" s="310">
        <v>-14277.34</v>
      </c>
      <c r="X3755" s="267" t="s">
        <v>47894</v>
      </c>
      <c r="Y3755" s="268">
        <v>95.84</v>
      </c>
      <c r="AA3755" s="229" t="s">
        <v>47887</v>
      </c>
      <c r="AB3755" s="230">
        <v>11312.84</v>
      </c>
      <c r="AD3755" s="209" t="s">
        <v>18181</v>
      </c>
      <c r="AE3755" s="210">
        <v>17529.939999999999</v>
      </c>
      <c r="AF3755" s="93"/>
      <c r="AG3755" s="201" t="s">
        <v>14633</v>
      </c>
      <c r="AH3755" s="202">
        <v>2330424.7599999998</v>
      </c>
      <c r="AJ3755" s="292"/>
      <c r="AK3755" s="293"/>
      <c r="AP3755" s="233" t="s">
        <v>9880</v>
      </c>
      <c r="AQ3755" s="234">
        <v>426960.64000000001</v>
      </c>
      <c r="AS3755" s="213" t="s">
        <v>9120</v>
      </c>
      <c r="AT3755" s="214">
        <v>696.49</v>
      </c>
    </row>
    <row r="3756" spans="13:46" x14ac:dyDescent="0.3">
      <c r="M3756" s="205" t="s">
        <v>12115</v>
      </c>
      <c r="N3756" s="205"/>
      <c r="O3756" s="206">
        <v>2295.0100000000002</v>
      </c>
      <c r="U3756" s="309" t="s">
        <v>42509</v>
      </c>
      <c r="V3756" s="310">
        <v>5.86</v>
      </c>
      <c r="X3756" s="267" t="s">
        <v>48780</v>
      </c>
      <c r="Y3756" s="268">
        <v>300</v>
      </c>
      <c r="AA3756" s="229" t="s">
        <v>44652</v>
      </c>
      <c r="AB3756" s="230">
        <v>26789.59</v>
      </c>
      <c r="AD3756" s="209" t="s">
        <v>18182</v>
      </c>
      <c r="AE3756" s="210">
        <v>111973.31</v>
      </c>
      <c r="AF3756" s="93"/>
      <c r="AG3756" s="201" t="s">
        <v>14634</v>
      </c>
      <c r="AH3756" s="202">
        <v>4949473.72</v>
      </c>
      <c r="AJ3756" s="292"/>
      <c r="AK3756" s="293"/>
      <c r="AP3756" s="233" t="s">
        <v>9881</v>
      </c>
      <c r="AQ3756" s="234">
        <v>1079782.22</v>
      </c>
      <c r="AS3756" s="213" t="s">
        <v>9478</v>
      </c>
      <c r="AT3756" s="214">
        <v>23107</v>
      </c>
    </row>
    <row r="3757" spans="13:46" x14ac:dyDescent="0.3">
      <c r="M3757" s="205" t="s">
        <v>12116</v>
      </c>
      <c r="N3757" s="205"/>
      <c r="O3757" s="206">
        <v>39340</v>
      </c>
      <c r="U3757" s="309" t="s">
        <v>42511</v>
      </c>
      <c r="V3757" s="310">
        <v>19.82</v>
      </c>
      <c r="X3757" s="267" t="s">
        <v>34842</v>
      </c>
      <c r="Y3757" s="268">
        <v>3408.93</v>
      </c>
      <c r="AA3757" s="229" t="s">
        <v>39006</v>
      </c>
      <c r="AB3757" s="230">
        <v>723354</v>
      </c>
      <c r="AD3757" s="209" t="s">
        <v>18183</v>
      </c>
      <c r="AE3757" s="210">
        <v>603406.67000000004</v>
      </c>
      <c r="AF3757" s="93"/>
      <c r="AG3757" s="201" t="s">
        <v>31072</v>
      </c>
      <c r="AH3757" s="202">
        <v>22.56</v>
      </c>
      <c r="AJ3757" s="292"/>
      <c r="AK3757" s="293"/>
      <c r="AP3757" s="233" t="s">
        <v>9882</v>
      </c>
      <c r="AQ3757" s="234">
        <v>497097.48</v>
      </c>
      <c r="AS3757" s="213" t="s">
        <v>9572</v>
      </c>
      <c r="AT3757" s="214">
        <v>3657</v>
      </c>
    </row>
    <row r="3758" spans="13:46" x14ac:dyDescent="0.3">
      <c r="M3758" s="205" t="s">
        <v>12117</v>
      </c>
      <c r="N3758" s="205"/>
      <c r="O3758" s="206">
        <v>18468</v>
      </c>
      <c r="U3758" s="309" t="s">
        <v>67742</v>
      </c>
      <c r="V3758" s="310">
        <v>14454.15</v>
      </c>
      <c r="X3758" s="267" t="s">
        <v>39024</v>
      </c>
      <c r="Y3758" s="268">
        <v>24403.81</v>
      </c>
      <c r="AA3758" s="229" t="s">
        <v>39007</v>
      </c>
      <c r="AB3758" s="230">
        <v>272475.81</v>
      </c>
      <c r="AD3758" s="209" t="s">
        <v>18184</v>
      </c>
      <c r="AE3758" s="210">
        <v>15677.33</v>
      </c>
      <c r="AF3758" s="93"/>
      <c r="AG3758" s="201" t="s">
        <v>14635</v>
      </c>
      <c r="AH3758" s="202">
        <v>1994787.55</v>
      </c>
      <c r="AJ3758" s="292"/>
      <c r="AK3758" s="293"/>
      <c r="AP3758" s="233" t="s">
        <v>9883</v>
      </c>
      <c r="AQ3758" s="234">
        <v>413216.29</v>
      </c>
      <c r="AS3758" s="213" t="s">
        <v>11419</v>
      </c>
      <c r="AT3758" s="214">
        <v>2461.8000000000002</v>
      </c>
    </row>
    <row r="3759" spans="13:46" x14ac:dyDescent="0.3">
      <c r="M3759" s="205" t="s">
        <v>12126</v>
      </c>
      <c r="N3759" s="205"/>
      <c r="O3759" s="206">
        <v>2490.19</v>
      </c>
      <c r="U3759" s="309" t="s">
        <v>60435</v>
      </c>
      <c r="V3759" s="310">
        <v>51520</v>
      </c>
      <c r="X3759" s="267" t="s">
        <v>39025</v>
      </c>
      <c r="Y3759" s="268">
        <v>3744.45</v>
      </c>
      <c r="AA3759" s="229" t="s">
        <v>33320</v>
      </c>
      <c r="AB3759" s="230">
        <v>9773.06</v>
      </c>
      <c r="AD3759" s="209" t="s">
        <v>18185</v>
      </c>
      <c r="AE3759" s="210">
        <v>40673.81</v>
      </c>
      <c r="AF3759" s="93"/>
      <c r="AG3759" s="201" t="s">
        <v>14636</v>
      </c>
      <c r="AH3759" s="202">
        <v>1315.9</v>
      </c>
      <c r="AJ3759" s="292"/>
      <c r="AK3759" s="293"/>
      <c r="AP3759" s="233" t="s">
        <v>9884</v>
      </c>
      <c r="AQ3759" s="234">
        <v>7378331.2000000002</v>
      </c>
      <c r="AS3759" s="213" t="s">
        <v>10028</v>
      </c>
      <c r="AT3759" s="214">
        <v>82178.2</v>
      </c>
    </row>
    <row r="3760" spans="13:46" x14ac:dyDescent="0.3">
      <c r="M3760" s="205" t="s">
        <v>12129</v>
      </c>
      <c r="N3760" s="205"/>
      <c r="O3760" s="206">
        <v>2250</v>
      </c>
      <c r="U3760" s="309" t="s">
        <v>67743</v>
      </c>
      <c r="V3760" s="310">
        <v>3912.61</v>
      </c>
      <c r="X3760" s="267" t="s">
        <v>39026</v>
      </c>
      <c r="Y3760" s="268">
        <v>284.06</v>
      </c>
      <c r="AA3760" s="229" t="s">
        <v>33321</v>
      </c>
      <c r="AB3760" s="230">
        <v>1781227.78</v>
      </c>
      <c r="AD3760" s="209" t="s">
        <v>18186</v>
      </c>
      <c r="AE3760" s="210">
        <v>8442.98</v>
      </c>
      <c r="AF3760" s="93"/>
      <c r="AG3760" s="201" t="s">
        <v>14637</v>
      </c>
      <c r="AH3760" s="202">
        <v>21.29</v>
      </c>
      <c r="AJ3760" s="292"/>
      <c r="AK3760" s="293"/>
      <c r="AP3760" s="233" t="s">
        <v>9885</v>
      </c>
      <c r="AQ3760" s="234">
        <v>238541.2</v>
      </c>
      <c r="AS3760" s="213" t="s">
        <v>6845</v>
      </c>
      <c r="AT3760" s="214">
        <v>16500</v>
      </c>
    </row>
    <row r="3761" spans="13:46" x14ac:dyDescent="0.3">
      <c r="M3761" s="205" t="s">
        <v>12133</v>
      </c>
      <c r="N3761" s="205"/>
      <c r="O3761" s="206">
        <v>5290</v>
      </c>
      <c r="U3761" s="309" t="s">
        <v>67744</v>
      </c>
      <c r="V3761" s="310">
        <v>62.11</v>
      </c>
      <c r="X3761" s="267" t="s">
        <v>39027</v>
      </c>
      <c r="Y3761" s="268">
        <v>917.39</v>
      </c>
      <c r="AA3761" s="229" t="s">
        <v>33322</v>
      </c>
      <c r="AB3761" s="230">
        <v>3538065.07</v>
      </c>
      <c r="AD3761" s="209" t="s">
        <v>18187</v>
      </c>
      <c r="AE3761" s="210">
        <v>23255.9</v>
      </c>
      <c r="AF3761" s="93"/>
      <c r="AG3761" s="201" t="s">
        <v>14638</v>
      </c>
      <c r="AH3761" s="202">
        <v>6309114.3399999999</v>
      </c>
      <c r="AJ3761" s="292"/>
      <c r="AK3761" s="293"/>
      <c r="AP3761" s="233" t="s">
        <v>9886</v>
      </c>
      <c r="AQ3761" s="234">
        <v>14861.42</v>
      </c>
      <c r="AS3761" s="213" t="s">
        <v>7528</v>
      </c>
      <c r="AT3761" s="214">
        <v>25318</v>
      </c>
    </row>
    <row r="3762" spans="13:46" x14ac:dyDescent="0.3">
      <c r="M3762" s="205" t="s">
        <v>12134</v>
      </c>
      <c r="N3762" s="205"/>
      <c r="O3762" s="206">
        <v>22789.25</v>
      </c>
      <c r="U3762" s="309" t="s">
        <v>67745</v>
      </c>
      <c r="V3762" s="310">
        <v>533.98</v>
      </c>
      <c r="X3762" s="267" t="s">
        <v>33353</v>
      </c>
      <c r="Y3762" s="268">
        <v>647.86</v>
      </c>
      <c r="AA3762" s="229" t="s">
        <v>34817</v>
      </c>
      <c r="AB3762" s="230">
        <v>299157.96000000002</v>
      </c>
      <c r="AD3762" s="209" t="s">
        <v>18188</v>
      </c>
      <c r="AE3762" s="210">
        <v>17089.259999999998</v>
      </c>
      <c r="AF3762" s="93"/>
      <c r="AG3762" s="201" t="s">
        <v>14639</v>
      </c>
      <c r="AH3762" s="202">
        <v>3182.25</v>
      </c>
      <c r="AJ3762" s="292"/>
      <c r="AK3762" s="293"/>
      <c r="AP3762" s="233" t="s">
        <v>9887</v>
      </c>
      <c r="AQ3762" s="234">
        <v>38201438.210000001</v>
      </c>
      <c r="AS3762" s="213" t="s">
        <v>7930</v>
      </c>
      <c r="AT3762" s="214">
        <v>296</v>
      </c>
    </row>
    <row r="3763" spans="13:46" x14ac:dyDescent="0.3">
      <c r="M3763" s="205" t="s">
        <v>12135</v>
      </c>
      <c r="N3763" s="205"/>
      <c r="O3763" s="206">
        <v>40188.410000000003</v>
      </c>
      <c r="U3763" s="309" t="s">
        <v>42512</v>
      </c>
      <c r="V3763" s="310">
        <v>-367.02</v>
      </c>
      <c r="X3763" s="267" t="s">
        <v>62596</v>
      </c>
      <c r="Y3763" s="268">
        <v>1754.67</v>
      </c>
      <c r="AA3763" s="229" t="s">
        <v>34818</v>
      </c>
      <c r="AB3763" s="230">
        <v>410515.42</v>
      </c>
      <c r="AD3763" s="209" t="s">
        <v>18189</v>
      </c>
      <c r="AE3763" s="210">
        <v>4782.7700000000004</v>
      </c>
      <c r="AF3763" s="93"/>
      <c r="AG3763" s="201" t="s">
        <v>14640</v>
      </c>
      <c r="AH3763" s="202">
        <v>213429.87</v>
      </c>
      <c r="AJ3763" s="292"/>
      <c r="AK3763" s="293"/>
      <c r="AP3763" s="233" t="s">
        <v>9888</v>
      </c>
      <c r="AQ3763" s="234">
        <v>448270.52</v>
      </c>
      <c r="AS3763" s="213" t="s">
        <v>8161</v>
      </c>
      <c r="AT3763" s="214">
        <v>4463</v>
      </c>
    </row>
    <row r="3764" spans="13:46" x14ac:dyDescent="0.3">
      <c r="M3764" s="205" t="s">
        <v>12136</v>
      </c>
      <c r="N3764" s="205"/>
      <c r="O3764" s="206">
        <v>3300</v>
      </c>
      <c r="U3764" s="309" t="s">
        <v>49954</v>
      </c>
      <c r="V3764" s="310">
        <v>533.75</v>
      </c>
      <c r="X3764" s="267" t="s">
        <v>39028</v>
      </c>
      <c r="Y3764" s="268">
        <v>182708.71</v>
      </c>
      <c r="AA3764" s="229" t="s">
        <v>34819</v>
      </c>
      <c r="AB3764" s="230">
        <v>239415.09</v>
      </c>
      <c r="AD3764" s="209" t="s">
        <v>18190</v>
      </c>
      <c r="AE3764" s="210">
        <v>17932.150000000001</v>
      </c>
      <c r="AF3764" s="93"/>
      <c r="AG3764" s="201" t="s">
        <v>14641</v>
      </c>
      <c r="AH3764" s="202">
        <v>770191.32</v>
      </c>
      <c r="AJ3764" s="292"/>
      <c r="AK3764" s="293"/>
      <c r="AP3764" s="233" t="s">
        <v>9889</v>
      </c>
      <c r="AQ3764" s="234">
        <v>294680.08</v>
      </c>
      <c r="AS3764" s="213" t="s">
        <v>8441</v>
      </c>
      <c r="AT3764" s="214">
        <v>12056</v>
      </c>
    </row>
    <row r="3765" spans="13:46" x14ac:dyDescent="0.3">
      <c r="M3765" s="205" t="s">
        <v>12138</v>
      </c>
      <c r="N3765" s="205"/>
      <c r="O3765" s="206">
        <v>7907.3</v>
      </c>
      <c r="U3765" s="309" t="s">
        <v>64322</v>
      </c>
      <c r="V3765" s="310">
        <v>1278.1600000000001</v>
      </c>
      <c r="X3765" s="267" t="s">
        <v>34845</v>
      </c>
      <c r="Y3765" s="268">
        <v>20888.5</v>
      </c>
      <c r="AA3765" s="229" t="s">
        <v>40204</v>
      </c>
      <c r="AB3765" s="230">
        <v>47300</v>
      </c>
      <c r="AD3765" s="209" t="s">
        <v>18191</v>
      </c>
      <c r="AE3765" s="210">
        <v>10293</v>
      </c>
      <c r="AF3765" s="93"/>
      <c r="AG3765" s="201" t="s">
        <v>14642</v>
      </c>
      <c r="AH3765" s="202">
        <v>27938.71</v>
      </c>
      <c r="AJ3765" s="292"/>
      <c r="AK3765" s="293"/>
      <c r="AP3765" s="233" t="s">
        <v>9890</v>
      </c>
      <c r="AQ3765" s="234">
        <v>2290243.59</v>
      </c>
      <c r="AS3765" s="213" t="s">
        <v>8822</v>
      </c>
      <c r="AT3765" s="214">
        <v>2002</v>
      </c>
    </row>
    <row r="3766" spans="13:46" x14ac:dyDescent="0.3">
      <c r="M3766" s="205" t="s">
        <v>12140</v>
      </c>
      <c r="N3766" s="205"/>
      <c r="O3766" s="206">
        <v>1373.84</v>
      </c>
      <c r="U3766" s="309" t="s">
        <v>64323</v>
      </c>
      <c r="V3766" s="310">
        <v>97.78</v>
      </c>
      <c r="X3766" s="267" t="s">
        <v>42315</v>
      </c>
      <c r="Y3766" s="268">
        <v>801</v>
      </c>
      <c r="AA3766" s="229" t="s">
        <v>36161</v>
      </c>
      <c r="AB3766" s="230">
        <v>1639066.87</v>
      </c>
      <c r="AD3766" s="209" t="s">
        <v>18192</v>
      </c>
      <c r="AE3766" s="210">
        <v>989570.1</v>
      </c>
      <c r="AF3766" s="93"/>
      <c r="AG3766" s="201" t="s">
        <v>14643</v>
      </c>
      <c r="AH3766" s="202">
        <v>13685</v>
      </c>
      <c r="AJ3766" s="292"/>
      <c r="AK3766" s="293"/>
      <c r="AP3766" s="233" t="s">
        <v>9891</v>
      </c>
      <c r="AQ3766" s="234">
        <v>14799779.92</v>
      </c>
      <c r="AS3766" s="213" t="s">
        <v>9121</v>
      </c>
      <c r="AT3766" s="214">
        <v>13977</v>
      </c>
    </row>
    <row r="3767" spans="13:46" x14ac:dyDescent="0.3">
      <c r="M3767" s="205" t="s">
        <v>12141</v>
      </c>
      <c r="N3767" s="205"/>
      <c r="O3767" s="206">
        <v>14100</v>
      </c>
      <c r="U3767" s="309" t="s">
        <v>64324</v>
      </c>
      <c r="V3767" s="310">
        <v>29.94</v>
      </c>
      <c r="X3767" s="267" t="s">
        <v>18410</v>
      </c>
      <c r="Y3767" s="268">
        <v>7889.29</v>
      </c>
      <c r="AA3767" s="229" t="s">
        <v>33323</v>
      </c>
      <c r="AB3767" s="230">
        <v>2940.28</v>
      </c>
      <c r="AD3767" s="209" t="s">
        <v>18193</v>
      </c>
      <c r="AE3767" s="210">
        <v>625.83000000000004</v>
      </c>
      <c r="AF3767" s="93"/>
      <c r="AG3767" s="201" t="s">
        <v>14644</v>
      </c>
      <c r="AH3767" s="202">
        <v>17221.689999999999</v>
      </c>
      <c r="AJ3767" s="292"/>
      <c r="AK3767" s="293"/>
      <c r="AP3767" s="233" t="s">
        <v>9892</v>
      </c>
      <c r="AQ3767" s="234">
        <v>331379.34000000003</v>
      </c>
      <c r="AS3767" s="213" t="s">
        <v>9479</v>
      </c>
      <c r="AT3767" s="214">
        <v>40543</v>
      </c>
    </row>
    <row r="3768" spans="13:46" x14ac:dyDescent="0.3">
      <c r="M3768" s="205" t="s">
        <v>12145</v>
      </c>
      <c r="N3768" s="205"/>
      <c r="O3768" s="206">
        <v>8529.7000000000007</v>
      </c>
      <c r="U3768" s="309" t="s">
        <v>64326</v>
      </c>
      <c r="V3768" s="310">
        <v>3.92</v>
      </c>
      <c r="X3768" s="267" t="s">
        <v>55952</v>
      </c>
      <c r="Y3768" s="268">
        <v>7200</v>
      </c>
      <c r="AA3768" s="229" t="s">
        <v>48777</v>
      </c>
      <c r="AB3768" s="230">
        <v>624.61</v>
      </c>
      <c r="AD3768" s="209" t="s">
        <v>18194</v>
      </c>
      <c r="AE3768" s="210">
        <v>1105</v>
      </c>
      <c r="AF3768" s="93"/>
      <c r="AG3768" s="201" t="s">
        <v>14645</v>
      </c>
      <c r="AH3768" s="202">
        <v>8566.68</v>
      </c>
      <c r="AJ3768" s="292"/>
      <c r="AK3768" s="293"/>
      <c r="AP3768" s="233" t="s">
        <v>9893</v>
      </c>
      <c r="AQ3768" s="234">
        <v>565432.44999999995</v>
      </c>
      <c r="AS3768" s="213" t="s">
        <v>9573</v>
      </c>
      <c r="AT3768" s="214">
        <v>5813</v>
      </c>
    </row>
    <row r="3769" spans="13:46" x14ac:dyDescent="0.3">
      <c r="M3769" s="205" t="s">
        <v>12146</v>
      </c>
      <c r="N3769" s="205"/>
      <c r="O3769" s="206">
        <v>770</v>
      </c>
      <c r="U3769" s="309" t="s">
        <v>56168</v>
      </c>
      <c r="V3769" s="310">
        <v>79592.06</v>
      </c>
      <c r="X3769" s="267" t="s">
        <v>55953</v>
      </c>
      <c r="Y3769" s="268">
        <v>91366.66</v>
      </c>
      <c r="AA3769" s="229" t="s">
        <v>52072</v>
      </c>
      <c r="AB3769" s="230">
        <v>505.76</v>
      </c>
      <c r="AD3769" s="209" t="s">
        <v>18195</v>
      </c>
      <c r="AE3769" s="210">
        <v>54921.08</v>
      </c>
      <c r="AF3769" s="93"/>
      <c r="AG3769" s="201" t="s">
        <v>14646</v>
      </c>
      <c r="AH3769" s="202">
        <v>11628.76</v>
      </c>
      <c r="AJ3769" s="292"/>
      <c r="AK3769" s="293"/>
      <c r="AP3769" s="233" t="s">
        <v>9894</v>
      </c>
      <c r="AQ3769" s="234">
        <v>12461491.119999999</v>
      </c>
      <c r="AS3769" s="213" t="s">
        <v>10029</v>
      </c>
      <c r="AT3769" s="214">
        <v>120968</v>
      </c>
    </row>
    <row r="3770" spans="13:46" x14ac:dyDescent="0.3">
      <c r="M3770" s="205" t="s">
        <v>12148</v>
      </c>
      <c r="N3770" s="205"/>
      <c r="O3770" s="206">
        <v>46235.02</v>
      </c>
      <c r="U3770" s="309" t="s">
        <v>67746</v>
      </c>
      <c r="V3770" s="310">
        <v>42437.55</v>
      </c>
      <c r="X3770" s="267" t="s">
        <v>18411</v>
      </c>
      <c r="Y3770" s="268">
        <v>22749.69</v>
      </c>
      <c r="AA3770" s="229" t="s">
        <v>49778</v>
      </c>
      <c r="AB3770" s="230">
        <v>10700</v>
      </c>
      <c r="AD3770" s="209" t="s">
        <v>18196</v>
      </c>
      <c r="AE3770" s="210">
        <v>1290026.53</v>
      </c>
      <c r="AF3770" s="93"/>
      <c r="AG3770" s="201" t="s">
        <v>14647</v>
      </c>
      <c r="AH3770" s="202">
        <v>373201.49</v>
      </c>
      <c r="AJ3770" s="292"/>
      <c r="AK3770" s="293"/>
      <c r="AP3770" s="233" t="s">
        <v>9895</v>
      </c>
      <c r="AQ3770" s="234">
        <v>946265.45</v>
      </c>
      <c r="AS3770" s="213" t="s">
        <v>7010</v>
      </c>
      <c r="AT3770" s="214">
        <v>2252</v>
      </c>
    </row>
    <row r="3771" spans="13:46" x14ac:dyDescent="0.3">
      <c r="M3771" s="205" t="s">
        <v>12149</v>
      </c>
      <c r="N3771" s="205"/>
      <c r="O3771" s="206">
        <v>6066</v>
      </c>
      <c r="U3771" s="309" t="s">
        <v>59613</v>
      </c>
      <c r="V3771" s="310">
        <v>63004.61</v>
      </c>
      <c r="X3771" s="267" t="s">
        <v>39030</v>
      </c>
      <c r="Y3771" s="268">
        <v>63390.94</v>
      </c>
      <c r="AA3771" s="229" t="s">
        <v>34820</v>
      </c>
      <c r="AB3771" s="230">
        <v>940918.28</v>
      </c>
      <c r="AD3771" s="209" t="s">
        <v>18197</v>
      </c>
      <c r="AE3771" s="210">
        <v>4833.87</v>
      </c>
      <c r="AF3771" s="93"/>
      <c r="AG3771" s="201" t="s">
        <v>14648</v>
      </c>
      <c r="AH3771" s="202">
        <v>244064.69</v>
      </c>
      <c r="AJ3771" s="292"/>
      <c r="AK3771" s="293"/>
      <c r="AP3771" s="233" t="s">
        <v>9896</v>
      </c>
      <c r="AQ3771" s="234">
        <v>13480527.029999999</v>
      </c>
      <c r="AS3771" s="213" t="s">
        <v>7241</v>
      </c>
      <c r="AT3771" s="214">
        <v>2255</v>
      </c>
    </row>
    <row r="3772" spans="13:46" x14ac:dyDescent="0.3">
      <c r="M3772" s="205" t="s">
        <v>12151</v>
      </c>
      <c r="N3772" s="205"/>
      <c r="O3772" s="206">
        <v>85260</v>
      </c>
      <c r="U3772" s="309" t="s">
        <v>52514</v>
      </c>
      <c r="V3772" s="310">
        <v>13841.96</v>
      </c>
      <c r="X3772" s="267" t="s">
        <v>39031</v>
      </c>
      <c r="Y3772" s="268">
        <v>22190.76</v>
      </c>
      <c r="AA3772" s="229" t="s">
        <v>34821</v>
      </c>
      <c r="AB3772" s="230">
        <v>765810.02</v>
      </c>
      <c r="AD3772" s="209" t="s">
        <v>18198</v>
      </c>
      <c r="AE3772" s="210">
        <v>183985.92000000001</v>
      </c>
      <c r="AF3772" s="93"/>
      <c r="AG3772" s="201" t="s">
        <v>14649</v>
      </c>
      <c r="AH3772" s="202">
        <v>147256.01</v>
      </c>
      <c r="AJ3772" s="292"/>
      <c r="AK3772" s="293"/>
      <c r="AP3772" s="233" t="s">
        <v>9897</v>
      </c>
      <c r="AQ3772" s="234">
        <v>895835.98</v>
      </c>
      <c r="AS3772" s="213" t="s">
        <v>7529</v>
      </c>
      <c r="AT3772" s="214">
        <v>6798</v>
      </c>
    </row>
    <row r="3773" spans="13:46" x14ac:dyDescent="0.3">
      <c r="M3773" s="205" t="s">
        <v>12156</v>
      </c>
      <c r="N3773" s="205"/>
      <c r="O3773" s="206">
        <v>20121.71</v>
      </c>
      <c r="U3773" s="309" t="s">
        <v>52515</v>
      </c>
      <c r="V3773" s="310">
        <v>87125.02</v>
      </c>
      <c r="X3773" s="267" t="s">
        <v>34848</v>
      </c>
      <c r="Y3773" s="268">
        <v>5478.71</v>
      </c>
      <c r="AA3773" s="229" t="s">
        <v>34822</v>
      </c>
      <c r="AB3773" s="230">
        <v>1719121.14</v>
      </c>
      <c r="AD3773" s="209" t="s">
        <v>18199</v>
      </c>
      <c r="AE3773" s="210">
        <v>435632.15</v>
      </c>
      <c r="AF3773" s="93"/>
      <c r="AG3773" s="201" t="s">
        <v>14650</v>
      </c>
      <c r="AH3773" s="202">
        <v>2060.7199999999998</v>
      </c>
      <c r="AJ3773" s="292"/>
      <c r="AK3773" s="293"/>
      <c r="AP3773" s="233" t="s">
        <v>9898</v>
      </c>
      <c r="AQ3773" s="234">
        <v>168537.84</v>
      </c>
      <c r="AS3773" s="213" t="s">
        <v>7931</v>
      </c>
      <c r="AT3773" s="214">
        <v>1130</v>
      </c>
    </row>
    <row r="3774" spans="13:46" x14ac:dyDescent="0.3">
      <c r="M3774" s="205" t="s">
        <v>12158</v>
      </c>
      <c r="N3774" s="205"/>
      <c r="O3774" s="206">
        <v>5753.44</v>
      </c>
      <c r="U3774" s="309" t="s">
        <v>67747</v>
      </c>
      <c r="V3774" s="310">
        <v>264000</v>
      </c>
      <c r="X3774" s="267" t="s">
        <v>61925</v>
      </c>
      <c r="Y3774" s="268">
        <v>90</v>
      </c>
      <c r="AA3774" s="229" t="s">
        <v>39008</v>
      </c>
      <c r="AB3774" s="230">
        <v>11228.97</v>
      </c>
      <c r="AD3774" s="209" t="s">
        <v>18200</v>
      </c>
      <c r="AE3774" s="210">
        <v>527110.87</v>
      </c>
      <c r="AF3774" s="93"/>
      <c r="AG3774" s="201" t="s">
        <v>14651</v>
      </c>
      <c r="AH3774" s="202">
        <v>226234.39</v>
      </c>
      <c r="AJ3774" s="292"/>
      <c r="AK3774" s="293"/>
      <c r="AP3774" s="233" t="s">
        <v>9899</v>
      </c>
      <c r="AQ3774" s="234">
        <v>8174150.7800000003</v>
      </c>
      <c r="AS3774" s="213" t="s">
        <v>8162</v>
      </c>
      <c r="AT3774" s="214">
        <v>154</v>
      </c>
    </row>
    <row r="3775" spans="13:46" x14ac:dyDescent="0.3">
      <c r="M3775" s="205" t="s">
        <v>12159</v>
      </c>
      <c r="N3775" s="205"/>
      <c r="O3775" s="206">
        <v>19474</v>
      </c>
      <c r="U3775" s="309" t="s">
        <v>67748</v>
      </c>
      <c r="V3775" s="310">
        <v>20189.349999999999</v>
      </c>
      <c r="X3775" s="267" t="s">
        <v>40207</v>
      </c>
      <c r="Y3775" s="268">
        <v>334.59</v>
      </c>
      <c r="AA3775" s="229" t="s">
        <v>39009</v>
      </c>
      <c r="AB3775" s="230">
        <v>23648.38</v>
      </c>
      <c r="AD3775" s="209" t="s">
        <v>18201</v>
      </c>
      <c r="AE3775" s="210">
        <v>185693.81</v>
      </c>
      <c r="AF3775" s="93"/>
      <c r="AG3775" s="201" t="s">
        <v>14652</v>
      </c>
      <c r="AH3775" s="202">
        <v>8519589.8200000003</v>
      </c>
      <c r="AJ3775" s="292"/>
      <c r="AK3775" s="293"/>
      <c r="AP3775" s="233" t="s">
        <v>9900</v>
      </c>
      <c r="AQ3775" s="234">
        <v>4339204.68</v>
      </c>
      <c r="AS3775" s="213" t="s">
        <v>9122</v>
      </c>
      <c r="AT3775" s="214">
        <v>6602</v>
      </c>
    </row>
    <row r="3776" spans="13:46" x14ac:dyDescent="0.3">
      <c r="M3776" s="205" t="s">
        <v>12160</v>
      </c>
      <c r="N3776" s="205"/>
      <c r="O3776" s="206">
        <v>12542.38</v>
      </c>
      <c r="U3776" s="309" t="s">
        <v>67749</v>
      </c>
      <c r="V3776" s="310">
        <v>5293.34</v>
      </c>
      <c r="X3776" s="267" t="s">
        <v>18412</v>
      </c>
      <c r="Y3776" s="268">
        <v>46029.120000000003</v>
      </c>
      <c r="AA3776" s="229" t="s">
        <v>39010</v>
      </c>
      <c r="AB3776" s="230">
        <v>18931.41</v>
      </c>
      <c r="AD3776" s="209" t="s">
        <v>13321</v>
      </c>
      <c r="AE3776" s="210">
        <v>22100</v>
      </c>
      <c r="AF3776" s="93"/>
      <c r="AG3776" s="201" t="s">
        <v>14653</v>
      </c>
      <c r="AH3776" s="202">
        <v>1794.94</v>
      </c>
      <c r="AJ3776" s="292"/>
      <c r="AK3776" s="293"/>
      <c r="AP3776" s="233" t="s">
        <v>9901</v>
      </c>
      <c r="AQ3776" s="234">
        <v>3703279.64</v>
      </c>
      <c r="AS3776" s="213" t="s">
        <v>9480</v>
      </c>
      <c r="AT3776" s="214">
        <v>15811</v>
      </c>
    </row>
    <row r="3777" spans="13:46" x14ac:dyDescent="0.3">
      <c r="M3777" s="205" t="s">
        <v>12166</v>
      </c>
      <c r="N3777" s="205"/>
      <c r="O3777" s="206">
        <v>16461.46</v>
      </c>
      <c r="U3777" s="309" t="s">
        <v>67750</v>
      </c>
      <c r="V3777" s="310">
        <v>739.87</v>
      </c>
      <c r="X3777" s="267" t="s">
        <v>64149</v>
      </c>
      <c r="Y3777" s="268">
        <v>300013.05</v>
      </c>
      <c r="AA3777" s="229" t="s">
        <v>34823</v>
      </c>
      <c r="AB3777" s="230">
        <v>1004986.12</v>
      </c>
      <c r="AD3777" s="209" t="s">
        <v>18202</v>
      </c>
      <c r="AE3777" s="210">
        <v>3099.75</v>
      </c>
      <c r="AF3777" s="93"/>
      <c r="AG3777" s="201" t="s">
        <v>14654</v>
      </c>
      <c r="AH3777" s="202">
        <v>1225863.04</v>
      </c>
      <c r="AJ3777" s="292"/>
      <c r="AK3777" s="293"/>
      <c r="AP3777" s="233" t="s">
        <v>9902</v>
      </c>
      <c r="AQ3777" s="234">
        <v>197340.71</v>
      </c>
      <c r="AS3777" s="213" t="s">
        <v>10030</v>
      </c>
      <c r="AT3777" s="214">
        <v>35002</v>
      </c>
    </row>
    <row r="3778" spans="13:46" x14ac:dyDescent="0.3">
      <c r="M3778" s="205" t="s">
        <v>12168</v>
      </c>
      <c r="N3778" s="205"/>
      <c r="O3778" s="206">
        <v>32461</v>
      </c>
      <c r="U3778" s="309" t="s">
        <v>67751</v>
      </c>
      <c r="V3778" s="310">
        <v>327.49</v>
      </c>
      <c r="X3778" s="267" t="s">
        <v>64150</v>
      </c>
      <c r="Y3778" s="268">
        <v>401584.64000000001</v>
      </c>
      <c r="AA3778" s="229" t="s">
        <v>39011</v>
      </c>
      <c r="AB3778" s="230">
        <v>670036.92000000004</v>
      </c>
      <c r="AD3778" s="209" t="s">
        <v>18203</v>
      </c>
      <c r="AE3778" s="210">
        <v>211725.79</v>
      </c>
      <c r="AF3778" s="93"/>
      <c r="AG3778" s="201" t="s">
        <v>14655</v>
      </c>
      <c r="AH3778" s="202">
        <v>154094.48000000001</v>
      </c>
      <c r="AJ3778" s="292"/>
      <c r="AK3778" s="293"/>
      <c r="AP3778" s="233" t="s">
        <v>9903</v>
      </c>
      <c r="AQ3778" s="234">
        <v>8645493.8699999992</v>
      </c>
      <c r="AS3778" s="213" t="s">
        <v>6846</v>
      </c>
      <c r="AT3778" s="214">
        <v>29844.19</v>
      </c>
    </row>
    <row r="3779" spans="13:46" x14ac:dyDescent="0.3">
      <c r="M3779" s="205" t="s">
        <v>12169</v>
      </c>
      <c r="N3779" s="205"/>
      <c r="O3779" s="206">
        <v>4173</v>
      </c>
      <c r="U3779" s="309" t="s">
        <v>67752</v>
      </c>
      <c r="V3779" s="310">
        <v>7604.15</v>
      </c>
      <c r="X3779" s="267" t="s">
        <v>64151</v>
      </c>
      <c r="Y3779" s="268">
        <v>-407.37</v>
      </c>
      <c r="AA3779" s="229" t="s">
        <v>34824</v>
      </c>
      <c r="AB3779" s="230">
        <v>1075358.6000000001</v>
      </c>
      <c r="AD3779" s="209" t="s">
        <v>18204</v>
      </c>
      <c r="AE3779" s="210">
        <v>337500</v>
      </c>
      <c r="AF3779" s="93"/>
      <c r="AG3779" s="201" t="s">
        <v>14656</v>
      </c>
      <c r="AH3779" s="202">
        <v>511545.79</v>
      </c>
      <c r="AJ3779" s="292"/>
      <c r="AK3779" s="293"/>
      <c r="AP3779" s="233" t="s">
        <v>9904</v>
      </c>
      <c r="AQ3779" s="234">
        <v>154339392.47</v>
      </c>
      <c r="AS3779" s="213" t="s">
        <v>7530</v>
      </c>
      <c r="AT3779" s="214">
        <v>45117</v>
      </c>
    </row>
    <row r="3780" spans="13:46" x14ac:dyDescent="0.3">
      <c r="M3780" s="205" t="s">
        <v>12170</v>
      </c>
      <c r="N3780" s="205"/>
      <c r="O3780" s="206">
        <v>10450</v>
      </c>
      <c r="U3780" s="309" t="s">
        <v>46945</v>
      </c>
      <c r="V3780" s="310">
        <v>57.29</v>
      </c>
      <c r="X3780" s="267" t="s">
        <v>52101</v>
      </c>
      <c r="Y3780" s="268">
        <v>6467.79</v>
      </c>
      <c r="AA3780" s="229" t="s">
        <v>33324</v>
      </c>
      <c r="AB3780" s="230">
        <v>608867.52</v>
      </c>
      <c r="AD3780" s="209" t="s">
        <v>18205</v>
      </c>
      <c r="AE3780" s="210">
        <v>945.26</v>
      </c>
      <c r="AF3780" s="93"/>
      <c r="AG3780" s="201" t="s">
        <v>14657</v>
      </c>
      <c r="AH3780" s="202">
        <v>2675.07</v>
      </c>
      <c r="AJ3780" s="292"/>
      <c r="AK3780" s="293"/>
      <c r="AP3780" s="233" t="s">
        <v>9905</v>
      </c>
      <c r="AQ3780" s="234">
        <v>3659469.21</v>
      </c>
      <c r="AS3780" s="213" t="s">
        <v>7932</v>
      </c>
      <c r="AT3780" s="214">
        <v>2453</v>
      </c>
    </row>
    <row r="3781" spans="13:46" x14ac:dyDescent="0.3">
      <c r="M3781" s="205" t="s">
        <v>12171</v>
      </c>
      <c r="N3781" s="205"/>
      <c r="O3781" s="206">
        <v>1143.8699999999999</v>
      </c>
      <c r="U3781" s="309" t="s">
        <v>56169</v>
      </c>
      <c r="V3781" s="310">
        <v>4800</v>
      </c>
      <c r="X3781" s="267" t="s">
        <v>52102</v>
      </c>
      <c r="Y3781" s="268">
        <v>640.28</v>
      </c>
      <c r="AA3781" s="229" t="s">
        <v>46804</v>
      </c>
      <c r="AB3781" s="230">
        <v>514.85</v>
      </c>
      <c r="AD3781" s="209" t="s">
        <v>18206</v>
      </c>
      <c r="AE3781" s="210">
        <v>21667.25</v>
      </c>
      <c r="AF3781" s="93"/>
      <c r="AG3781" s="201" t="s">
        <v>14658</v>
      </c>
      <c r="AH3781" s="202">
        <v>2148594.9700000002</v>
      </c>
      <c r="AJ3781" s="292"/>
      <c r="AK3781" s="293"/>
      <c r="AP3781" s="233" t="s">
        <v>9906</v>
      </c>
      <c r="AQ3781" s="234">
        <v>762330.61</v>
      </c>
      <c r="AS3781" s="213" t="s">
        <v>8442</v>
      </c>
      <c r="AT3781" s="214">
        <v>15734.26</v>
      </c>
    </row>
    <row r="3782" spans="13:46" x14ac:dyDescent="0.3">
      <c r="M3782" s="205" t="s">
        <v>12172</v>
      </c>
      <c r="N3782" s="205"/>
      <c r="O3782" s="206">
        <v>30786</v>
      </c>
      <c r="U3782" s="309" t="s">
        <v>61412</v>
      </c>
      <c r="V3782" s="310">
        <v>6400</v>
      </c>
      <c r="X3782" s="267" t="s">
        <v>52103</v>
      </c>
      <c r="Y3782" s="268">
        <v>2135.86</v>
      </c>
      <c r="AA3782" s="229" t="s">
        <v>47888</v>
      </c>
      <c r="AB3782" s="230">
        <v>4208.6899999999996</v>
      </c>
      <c r="AD3782" s="209" t="s">
        <v>18207</v>
      </c>
      <c r="AE3782" s="210">
        <v>1590279.3</v>
      </c>
      <c r="AF3782" s="93"/>
      <c r="AG3782" s="201" t="s">
        <v>31092</v>
      </c>
      <c r="AH3782" s="202">
        <v>618.5</v>
      </c>
      <c r="AJ3782" s="292"/>
      <c r="AK3782" s="293"/>
      <c r="AP3782" s="233" t="s">
        <v>9907</v>
      </c>
      <c r="AQ3782" s="234">
        <v>221604.09</v>
      </c>
      <c r="AS3782" s="213" t="s">
        <v>8823</v>
      </c>
      <c r="AT3782" s="214">
        <v>2000</v>
      </c>
    </row>
    <row r="3783" spans="13:46" x14ac:dyDescent="0.3">
      <c r="M3783" s="205" t="s">
        <v>12176</v>
      </c>
      <c r="N3783" s="205"/>
      <c r="O3783" s="206">
        <v>96442.31</v>
      </c>
      <c r="U3783" s="309" t="s">
        <v>40324</v>
      </c>
      <c r="V3783" s="310">
        <v>40099.17</v>
      </c>
      <c r="X3783" s="267" t="s">
        <v>64152</v>
      </c>
      <c r="Y3783" s="268">
        <v>823.46</v>
      </c>
      <c r="AA3783" s="229" t="s">
        <v>46805</v>
      </c>
      <c r="AB3783" s="230">
        <v>31911.3</v>
      </c>
      <c r="AD3783" s="209" t="s">
        <v>18208</v>
      </c>
      <c r="AE3783" s="210">
        <v>942.78</v>
      </c>
      <c r="AF3783" s="93"/>
      <c r="AG3783" s="201" t="s">
        <v>14659</v>
      </c>
      <c r="AH3783" s="202">
        <v>114204.92</v>
      </c>
      <c r="AJ3783" s="292"/>
      <c r="AK3783" s="293"/>
      <c r="AP3783" s="233" t="s">
        <v>9908</v>
      </c>
      <c r="AQ3783" s="234">
        <v>627966.18999999994</v>
      </c>
      <c r="AS3783" s="213" t="s">
        <v>9123</v>
      </c>
      <c r="AT3783" s="214">
        <v>9320.2900000000009</v>
      </c>
    </row>
    <row r="3784" spans="13:46" x14ac:dyDescent="0.3">
      <c r="M3784" s="205" t="s">
        <v>12178</v>
      </c>
      <c r="N3784" s="205"/>
      <c r="O3784" s="206">
        <v>5670</v>
      </c>
      <c r="U3784" s="309" t="s">
        <v>35070</v>
      </c>
      <c r="V3784" s="310">
        <v>17624</v>
      </c>
      <c r="X3784" s="267" t="s">
        <v>18413</v>
      </c>
      <c r="Y3784" s="268">
        <v>20187.88</v>
      </c>
      <c r="AA3784" s="229" t="s">
        <v>52073</v>
      </c>
      <c r="AB3784" s="230">
        <v>728</v>
      </c>
      <c r="AD3784" s="209" t="s">
        <v>18209</v>
      </c>
      <c r="AE3784" s="210">
        <v>73123.5</v>
      </c>
      <c r="AF3784" s="93"/>
      <c r="AG3784" s="201" t="s">
        <v>31093</v>
      </c>
      <c r="AH3784" s="202">
        <v>374.63</v>
      </c>
      <c r="AJ3784" s="292"/>
      <c r="AK3784" s="293"/>
      <c r="AP3784" s="233" t="s">
        <v>9909</v>
      </c>
      <c r="AQ3784" s="234">
        <v>776381.64</v>
      </c>
      <c r="AS3784" s="213" t="s">
        <v>9421</v>
      </c>
      <c r="AT3784" s="214">
        <v>8492.68</v>
      </c>
    </row>
    <row r="3785" spans="13:46" x14ac:dyDescent="0.3">
      <c r="M3785" s="205" t="s">
        <v>12181</v>
      </c>
      <c r="N3785" s="205"/>
      <c r="O3785" s="206">
        <v>765889.34</v>
      </c>
      <c r="U3785" s="309" t="s">
        <v>44929</v>
      </c>
      <c r="V3785" s="310">
        <v>6840</v>
      </c>
      <c r="X3785" s="267" t="s">
        <v>64153</v>
      </c>
      <c r="Y3785" s="268">
        <v>-18.399999999999999</v>
      </c>
      <c r="AA3785" s="229" t="s">
        <v>46806</v>
      </c>
      <c r="AB3785" s="230">
        <v>2535.5700000000002</v>
      </c>
      <c r="AD3785" s="209" t="s">
        <v>13322</v>
      </c>
      <c r="AE3785" s="210">
        <v>185297.76</v>
      </c>
      <c r="AF3785" s="93"/>
      <c r="AG3785" s="201" t="s">
        <v>14660</v>
      </c>
      <c r="AH3785" s="202">
        <v>1088077.83</v>
      </c>
      <c r="AJ3785" s="292"/>
      <c r="AK3785" s="293"/>
      <c r="AP3785" s="233" t="s">
        <v>9910</v>
      </c>
      <c r="AQ3785" s="234">
        <v>381235.21</v>
      </c>
      <c r="AS3785" s="213" t="s">
        <v>10553</v>
      </c>
      <c r="AT3785" s="214">
        <v>20118.2</v>
      </c>
    </row>
    <row r="3786" spans="13:46" x14ac:dyDescent="0.3">
      <c r="M3786" s="205" t="s">
        <v>5591</v>
      </c>
      <c r="N3786" s="205"/>
      <c r="O3786" s="206">
        <v>1128534.75</v>
      </c>
      <c r="U3786" s="309" t="s">
        <v>59079</v>
      </c>
      <c r="V3786" s="310">
        <v>110932.5</v>
      </c>
      <c r="X3786" s="267" t="s">
        <v>39032</v>
      </c>
      <c r="Y3786" s="268">
        <v>51516.28</v>
      </c>
      <c r="AA3786" s="229" t="s">
        <v>46807</v>
      </c>
      <c r="AB3786" s="230">
        <v>9004.43</v>
      </c>
      <c r="AD3786" s="209" t="s">
        <v>18210</v>
      </c>
      <c r="AE3786" s="210">
        <v>1125351.6499999999</v>
      </c>
      <c r="AF3786" s="93"/>
      <c r="AG3786" s="201" t="s">
        <v>14661</v>
      </c>
      <c r="AH3786" s="202">
        <v>11423873.58</v>
      </c>
      <c r="AJ3786" s="292"/>
      <c r="AK3786" s="293"/>
      <c r="AP3786" s="233" t="s">
        <v>9911</v>
      </c>
      <c r="AQ3786" s="234">
        <v>358857.67</v>
      </c>
      <c r="AS3786" s="213" t="s">
        <v>10726</v>
      </c>
      <c r="AT3786" s="214">
        <v>5432</v>
      </c>
    </row>
    <row r="3787" spans="13:46" x14ac:dyDescent="0.3">
      <c r="M3787" s="205" t="s">
        <v>5598</v>
      </c>
      <c r="N3787" s="205"/>
      <c r="O3787" s="206">
        <v>156.94</v>
      </c>
      <c r="U3787" s="309" t="s">
        <v>56170</v>
      </c>
      <c r="V3787" s="310">
        <v>132466.67000000001</v>
      </c>
      <c r="X3787" s="267" t="s">
        <v>34849</v>
      </c>
      <c r="Y3787" s="268">
        <v>740585.1</v>
      </c>
      <c r="AA3787" s="229" t="s">
        <v>46808</v>
      </c>
      <c r="AB3787" s="230">
        <v>7109.41</v>
      </c>
      <c r="AD3787" s="209" t="s">
        <v>18211</v>
      </c>
      <c r="AE3787" s="210">
        <v>123783.49</v>
      </c>
      <c r="AF3787" s="93"/>
      <c r="AG3787" s="201" t="s">
        <v>31094</v>
      </c>
      <c r="AH3787" s="202">
        <v>135.09</v>
      </c>
      <c r="AJ3787" s="292"/>
      <c r="AK3787" s="293"/>
      <c r="AP3787" s="233" t="s">
        <v>9912</v>
      </c>
      <c r="AQ3787" s="234">
        <v>1255716.27</v>
      </c>
      <c r="AS3787" s="213" t="s">
        <v>11421</v>
      </c>
      <c r="AT3787" s="214">
        <v>938.57</v>
      </c>
    </row>
    <row r="3788" spans="13:46" x14ac:dyDescent="0.3">
      <c r="M3788" s="205" t="s">
        <v>5603</v>
      </c>
      <c r="N3788" s="205"/>
      <c r="O3788" s="206">
        <v>1522085.57</v>
      </c>
      <c r="U3788" s="309" t="s">
        <v>35071</v>
      </c>
      <c r="V3788" s="310">
        <v>178366.62</v>
      </c>
      <c r="X3788" s="267" t="s">
        <v>34850</v>
      </c>
      <c r="Y3788" s="268">
        <v>99917.47</v>
      </c>
      <c r="AA3788" s="229" t="s">
        <v>49779</v>
      </c>
      <c r="AB3788" s="230">
        <v>15401.58</v>
      </c>
      <c r="AD3788" s="209" t="s">
        <v>18212</v>
      </c>
      <c r="AE3788" s="210">
        <v>367961.52</v>
      </c>
      <c r="AF3788" s="93"/>
      <c r="AG3788" s="201" t="s">
        <v>14662</v>
      </c>
      <c r="AH3788" s="202">
        <v>222499.29</v>
      </c>
      <c r="AJ3788" s="292"/>
      <c r="AK3788" s="293"/>
      <c r="AP3788" s="233" t="s">
        <v>9913</v>
      </c>
      <c r="AQ3788" s="234">
        <v>723192.87</v>
      </c>
      <c r="AS3788" s="213" t="s">
        <v>10031</v>
      </c>
      <c r="AT3788" s="214">
        <v>139450.19</v>
      </c>
    </row>
    <row r="3789" spans="13:46" x14ac:dyDescent="0.3">
      <c r="M3789" s="205" t="s">
        <v>5606</v>
      </c>
      <c r="N3789" s="205"/>
      <c r="O3789" s="206">
        <v>19550.580000000002</v>
      </c>
      <c r="U3789" s="309" t="s">
        <v>39179</v>
      </c>
      <c r="V3789" s="310">
        <v>103834.6</v>
      </c>
      <c r="X3789" s="267" t="s">
        <v>34851</v>
      </c>
      <c r="Y3789" s="268">
        <v>63169.48</v>
      </c>
      <c r="AA3789" s="229" t="s">
        <v>44653</v>
      </c>
      <c r="AB3789" s="230">
        <v>8771.23</v>
      </c>
      <c r="AD3789" s="209" t="s">
        <v>18213</v>
      </c>
      <c r="AE3789" s="210">
        <v>1586793.79</v>
      </c>
      <c r="AF3789" s="93"/>
      <c r="AG3789" s="201" t="s">
        <v>14663</v>
      </c>
      <c r="AH3789" s="202">
        <v>4490</v>
      </c>
      <c r="AJ3789" s="292"/>
      <c r="AK3789" s="293"/>
      <c r="AP3789" s="233" t="s">
        <v>9914</v>
      </c>
      <c r="AQ3789" s="234">
        <v>257124.13</v>
      </c>
      <c r="AS3789" s="213" t="s">
        <v>10440</v>
      </c>
      <c r="AT3789" s="214">
        <v>27649.35</v>
      </c>
    </row>
    <row r="3790" spans="13:46" x14ac:dyDescent="0.3">
      <c r="M3790" s="205" t="s">
        <v>5610</v>
      </c>
      <c r="N3790" s="205"/>
      <c r="O3790" s="206">
        <v>40908.46</v>
      </c>
      <c r="U3790" s="309" t="s">
        <v>35072</v>
      </c>
      <c r="V3790" s="310">
        <v>39448.559999999998</v>
      </c>
      <c r="X3790" s="267" t="s">
        <v>42319</v>
      </c>
      <c r="Y3790" s="268">
        <v>30333.26</v>
      </c>
      <c r="AA3790" s="229" t="s">
        <v>52074</v>
      </c>
      <c r="AB3790" s="230">
        <v>189</v>
      </c>
      <c r="AD3790" s="209" t="s">
        <v>18214</v>
      </c>
      <c r="AE3790" s="210">
        <v>1629357.35</v>
      </c>
      <c r="AF3790" s="93"/>
      <c r="AG3790" s="201" t="s">
        <v>33035</v>
      </c>
      <c r="AH3790" s="202">
        <v>12117148.050000001</v>
      </c>
      <c r="AJ3790" s="292"/>
      <c r="AK3790" s="293"/>
      <c r="AP3790" s="233" t="s">
        <v>9915</v>
      </c>
      <c r="AQ3790" s="234">
        <v>220935.42</v>
      </c>
      <c r="AS3790" s="213" t="s">
        <v>10453</v>
      </c>
      <c r="AT3790" s="214">
        <v>2430</v>
      </c>
    </row>
    <row r="3791" spans="13:46" x14ac:dyDescent="0.3">
      <c r="M3791" s="205" t="s">
        <v>5613</v>
      </c>
      <c r="N3791" s="205"/>
      <c r="O3791" s="206">
        <v>7818.24</v>
      </c>
      <c r="U3791" s="309" t="s">
        <v>57459</v>
      </c>
      <c r="V3791" s="310">
        <v>6471.22</v>
      </c>
      <c r="X3791" s="267" t="s">
        <v>34852</v>
      </c>
      <c r="Y3791" s="268">
        <v>22808</v>
      </c>
      <c r="AA3791" s="229" t="s">
        <v>44654</v>
      </c>
      <c r="AB3791" s="230">
        <v>659.96</v>
      </c>
      <c r="AD3791" s="209" t="s">
        <v>18215</v>
      </c>
      <c r="AE3791" s="210">
        <v>137967.79</v>
      </c>
      <c r="AF3791" s="93"/>
      <c r="AG3791" s="178"/>
      <c r="AH3791" s="179"/>
      <c r="AJ3791" s="292"/>
      <c r="AK3791" s="293"/>
      <c r="AP3791" s="233" t="s">
        <v>9916</v>
      </c>
      <c r="AQ3791" s="234">
        <v>765905.22</v>
      </c>
      <c r="AS3791" s="213" t="s">
        <v>10465</v>
      </c>
      <c r="AT3791" s="214">
        <v>18509</v>
      </c>
    </row>
    <row r="3792" spans="13:46" x14ac:dyDescent="0.3">
      <c r="M3792" s="205" t="s">
        <v>5616</v>
      </c>
      <c r="N3792" s="205"/>
      <c r="O3792" s="206">
        <v>1673619.41</v>
      </c>
      <c r="U3792" s="309" t="s">
        <v>35073</v>
      </c>
      <c r="V3792" s="310">
        <v>80566.69</v>
      </c>
      <c r="X3792" s="267" t="s">
        <v>36176</v>
      </c>
      <c r="Y3792" s="268">
        <v>1672.84</v>
      </c>
      <c r="AA3792" s="229" t="s">
        <v>44655</v>
      </c>
      <c r="AB3792" s="230">
        <v>2259.5</v>
      </c>
      <c r="AD3792" s="209" t="s">
        <v>18216</v>
      </c>
      <c r="AE3792" s="210">
        <v>65885.850000000006</v>
      </c>
      <c r="AF3792" s="93"/>
      <c r="AG3792" s="112"/>
      <c r="AH3792" s="113"/>
      <c r="AJ3792" s="292"/>
      <c r="AK3792" s="293"/>
      <c r="AP3792" s="233" t="s">
        <v>9917</v>
      </c>
      <c r="AQ3792" s="234">
        <v>628517.64</v>
      </c>
      <c r="AS3792" s="213" t="s">
        <v>10466</v>
      </c>
      <c r="AT3792" s="214">
        <v>13556</v>
      </c>
    </row>
    <row r="3793" spans="13:46" x14ac:dyDescent="0.3">
      <c r="M3793" s="205" t="s">
        <v>5618</v>
      </c>
      <c r="N3793" s="205"/>
      <c r="O3793" s="206">
        <v>1425000.2</v>
      </c>
      <c r="U3793" s="309" t="s">
        <v>67753</v>
      </c>
      <c r="V3793" s="310">
        <v>3757.76</v>
      </c>
      <c r="X3793" s="267" t="s">
        <v>58492</v>
      </c>
      <c r="Y3793" s="268">
        <v>344.18</v>
      </c>
      <c r="AA3793" s="229" t="s">
        <v>46809</v>
      </c>
      <c r="AB3793" s="230">
        <v>2591.44</v>
      </c>
      <c r="AD3793" s="209" t="s">
        <v>18217</v>
      </c>
      <c r="AE3793" s="210">
        <v>17.3</v>
      </c>
      <c r="AF3793" s="93"/>
      <c r="AG3793" s="112"/>
      <c r="AH3793" s="113"/>
      <c r="AJ3793" s="292"/>
      <c r="AK3793" s="293"/>
      <c r="AP3793" s="233" t="s">
        <v>9918</v>
      </c>
      <c r="AQ3793" s="234">
        <v>487965.8</v>
      </c>
      <c r="AS3793" s="213" t="s">
        <v>10471</v>
      </c>
      <c r="AT3793" s="214">
        <v>89</v>
      </c>
    </row>
    <row r="3794" spans="13:46" x14ac:dyDescent="0.3">
      <c r="M3794" s="205" t="s">
        <v>5621</v>
      </c>
      <c r="N3794" s="205"/>
      <c r="O3794" s="206">
        <v>7455.64</v>
      </c>
      <c r="U3794" s="309" t="s">
        <v>33613</v>
      </c>
      <c r="V3794" s="310">
        <v>15489.15</v>
      </c>
      <c r="X3794" s="267" t="s">
        <v>34853</v>
      </c>
      <c r="Y3794" s="268">
        <v>72401.759999999995</v>
      </c>
      <c r="AA3794" s="229" t="s">
        <v>52075</v>
      </c>
      <c r="AB3794" s="230">
        <v>4896.47</v>
      </c>
      <c r="AD3794" s="209" t="s">
        <v>18218</v>
      </c>
      <c r="AE3794" s="210">
        <v>1018</v>
      </c>
      <c r="AF3794" s="93"/>
      <c r="AG3794" s="112"/>
      <c r="AH3794" s="113"/>
      <c r="AJ3794" s="292"/>
      <c r="AK3794" s="293"/>
      <c r="AP3794" s="233" t="s">
        <v>9919</v>
      </c>
      <c r="AQ3794" s="234">
        <v>395611.74</v>
      </c>
      <c r="AS3794" s="213" t="s">
        <v>10493</v>
      </c>
      <c r="AT3794" s="214">
        <v>9051.31</v>
      </c>
    </row>
    <row r="3795" spans="13:46" x14ac:dyDescent="0.3">
      <c r="M3795" s="205" t="s">
        <v>5624</v>
      </c>
      <c r="N3795" s="205"/>
      <c r="O3795" s="206">
        <v>575025.57999999996</v>
      </c>
      <c r="U3795" s="309" t="s">
        <v>20756</v>
      </c>
      <c r="V3795" s="310">
        <v>51058</v>
      </c>
      <c r="X3795" s="267" t="s">
        <v>34854</v>
      </c>
      <c r="Y3795" s="268">
        <v>239892.36</v>
      </c>
      <c r="AA3795" s="229" t="s">
        <v>44656</v>
      </c>
      <c r="AB3795" s="230">
        <v>3431657</v>
      </c>
      <c r="AD3795" s="209" t="s">
        <v>18219</v>
      </c>
      <c r="AE3795" s="210">
        <v>4849.3500000000004</v>
      </c>
      <c r="AF3795" s="93"/>
      <c r="AG3795" s="112"/>
      <c r="AH3795" s="113"/>
      <c r="AJ3795" s="292"/>
      <c r="AK3795" s="293"/>
      <c r="AP3795" s="233" t="s">
        <v>9920</v>
      </c>
      <c r="AQ3795" s="234">
        <v>238155.49</v>
      </c>
      <c r="AS3795" s="213" t="s">
        <v>10506</v>
      </c>
      <c r="AT3795" s="214">
        <v>698</v>
      </c>
    </row>
    <row r="3796" spans="13:46" x14ac:dyDescent="0.3">
      <c r="M3796" s="205" t="s">
        <v>5625</v>
      </c>
      <c r="N3796" s="205"/>
      <c r="O3796" s="206">
        <v>262.92</v>
      </c>
      <c r="U3796" s="309" t="s">
        <v>36299</v>
      </c>
      <c r="V3796" s="310">
        <v>77069.240000000005</v>
      </c>
      <c r="X3796" s="267" t="s">
        <v>34855</v>
      </c>
      <c r="Y3796" s="268">
        <v>100445.85</v>
      </c>
      <c r="AA3796" s="229" t="s">
        <v>44657</v>
      </c>
      <c r="AB3796" s="230">
        <v>254336.26</v>
      </c>
      <c r="AD3796" s="209" t="s">
        <v>18220</v>
      </c>
      <c r="AE3796" s="210">
        <v>2902.91</v>
      </c>
      <c r="AF3796" s="93"/>
      <c r="AG3796" s="112"/>
      <c r="AH3796" s="113"/>
      <c r="AJ3796" s="292"/>
      <c r="AK3796" s="293"/>
      <c r="AP3796" s="233" t="s">
        <v>9921</v>
      </c>
      <c r="AQ3796" s="234">
        <v>2475220.16</v>
      </c>
      <c r="AS3796" s="213" t="s">
        <v>10511</v>
      </c>
      <c r="AT3796" s="214">
        <v>14817.97</v>
      </c>
    </row>
    <row r="3797" spans="13:46" x14ac:dyDescent="0.3">
      <c r="M3797" s="205" t="s">
        <v>5629</v>
      </c>
      <c r="N3797" s="205"/>
      <c r="O3797" s="206">
        <v>34298.81</v>
      </c>
      <c r="U3797" s="309" t="s">
        <v>52519</v>
      </c>
      <c r="V3797" s="310">
        <v>47601.34</v>
      </c>
      <c r="X3797" s="267" t="s">
        <v>36177</v>
      </c>
      <c r="Y3797" s="268">
        <v>4706.07</v>
      </c>
      <c r="AA3797" s="229" t="s">
        <v>42308</v>
      </c>
      <c r="AB3797" s="230">
        <v>5844</v>
      </c>
      <c r="AD3797" s="209" t="s">
        <v>18221</v>
      </c>
      <c r="AE3797" s="210">
        <v>6045.62</v>
      </c>
      <c r="AF3797" s="93"/>
      <c r="AG3797" s="112"/>
      <c r="AH3797" s="113"/>
      <c r="AJ3797" s="292"/>
      <c r="AK3797" s="293"/>
      <c r="AP3797" s="233" t="s">
        <v>9922</v>
      </c>
      <c r="AQ3797" s="234">
        <v>125292.23</v>
      </c>
      <c r="AS3797" s="213" t="s">
        <v>9422</v>
      </c>
      <c r="AT3797" s="214">
        <v>17539</v>
      </c>
    </row>
    <row r="3798" spans="13:46" x14ac:dyDescent="0.3">
      <c r="M3798" s="205" t="s">
        <v>5631</v>
      </c>
      <c r="N3798" s="205"/>
      <c r="O3798" s="206">
        <v>290440.11</v>
      </c>
      <c r="U3798" s="309" t="s">
        <v>52520</v>
      </c>
      <c r="V3798" s="310">
        <v>24486.49</v>
      </c>
      <c r="X3798" s="267" t="s">
        <v>52106</v>
      </c>
      <c r="Y3798" s="268">
        <v>58103.01</v>
      </c>
      <c r="AA3798" s="229" t="s">
        <v>42309</v>
      </c>
      <c r="AB3798" s="230">
        <v>9382</v>
      </c>
      <c r="AD3798" s="209" t="s">
        <v>18222</v>
      </c>
      <c r="AE3798" s="210">
        <v>36844.22</v>
      </c>
      <c r="AF3798" s="93"/>
      <c r="AG3798" s="112"/>
      <c r="AH3798" s="113"/>
      <c r="AJ3798" s="292"/>
      <c r="AK3798" s="293"/>
      <c r="AP3798" s="233" t="s">
        <v>9923</v>
      </c>
      <c r="AQ3798" s="234">
        <v>171276.89</v>
      </c>
      <c r="AS3798" s="213" t="s">
        <v>10554</v>
      </c>
      <c r="AT3798" s="214">
        <v>21986.01</v>
      </c>
    </row>
    <row r="3799" spans="13:46" x14ac:dyDescent="0.3">
      <c r="M3799" s="205" t="s">
        <v>5633</v>
      </c>
      <c r="N3799" s="205"/>
      <c r="O3799" s="206">
        <v>16015.99</v>
      </c>
      <c r="U3799" s="309" t="s">
        <v>52521</v>
      </c>
      <c r="V3799" s="310">
        <v>5241.34</v>
      </c>
      <c r="X3799" s="267" t="s">
        <v>47895</v>
      </c>
      <c r="Y3799" s="268">
        <v>51079.839999999997</v>
      </c>
      <c r="AA3799" s="229" t="s">
        <v>18265</v>
      </c>
      <c r="AB3799" s="230">
        <v>145</v>
      </c>
      <c r="AD3799" s="209" t="s">
        <v>18223</v>
      </c>
      <c r="AE3799" s="210">
        <v>3281.08</v>
      </c>
      <c r="AF3799" s="93"/>
      <c r="AG3799" s="112"/>
      <c r="AH3799" s="113"/>
      <c r="AJ3799" s="292"/>
      <c r="AK3799" s="293"/>
      <c r="AP3799" s="233" t="s">
        <v>9924</v>
      </c>
      <c r="AQ3799" s="234">
        <v>246537.92</v>
      </c>
      <c r="AS3799" s="213" t="s">
        <v>10727</v>
      </c>
      <c r="AT3799" s="214">
        <v>6494</v>
      </c>
    </row>
    <row r="3800" spans="13:46" x14ac:dyDescent="0.3">
      <c r="M3800" s="205" t="s">
        <v>5636</v>
      </c>
      <c r="N3800" s="205"/>
      <c r="O3800" s="206">
        <v>152317.9</v>
      </c>
      <c r="U3800" s="309" t="s">
        <v>52522</v>
      </c>
      <c r="V3800" s="310">
        <v>13946.06</v>
      </c>
      <c r="X3800" s="267" t="s">
        <v>47896</v>
      </c>
      <c r="Y3800" s="268">
        <v>27204.61</v>
      </c>
      <c r="AA3800" s="229" t="s">
        <v>18266</v>
      </c>
      <c r="AB3800" s="230">
        <v>883</v>
      </c>
      <c r="AD3800" s="209" t="s">
        <v>18224</v>
      </c>
      <c r="AE3800" s="210">
        <v>254.44</v>
      </c>
      <c r="AF3800" s="93"/>
      <c r="AG3800" s="93"/>
      <c r="AH3800" s="93"/>
      <c r="AJ3800" s="292"/>
      <c r="AK3800" s="293"/>
      <c r="AP3800" s="233" t="s">
        <v>9925</v>
      </c>
      <c r="AQ3800" s="234">
        <v>563683</v>
      </c>
      <c r="AS3800" s="213" t="s">
        <v>10032</v>
      </c>
      <c r="AT3800" s="214">
        <v>132819.64000000001</v>
      </c>
    </row>
    <row r="3801" spans="13:46" x14ac:dyDescent="0.3">
      <c r="M3801" s="205" t="s">
        <v>5653</v>
      </c>
      <c r="N3801" s="205"/>
      <c r="O3801" s="206">
        <v>66185.740000000005</v>
      </c>
      <c r="U3801" s="309" t="s">
        <v>67754</v>
      </c>
      <c r="V3801" s="310">
        <v>3936.61</v>
      </c>
      <c r="X3801" s="267" t="s">
        <v>47897</v>
      </c>
      <c r="Y3801" s="268">
        <v>2122.5700000000002</v>
      </c>
      <c r="AA3801" s="229" t="s">
        <v>44658</v>
      </c>
      <c r="AB3801" s="230">
        <v>160050</v>
      </c>
      <c r="AD3801" s="209" t="s">
        <v>18225</v>
      </c>
      <c r="AE3801" s="210">
        <v>15677.33</v>
      </c>
      <c r="AF3801" s="93"/>
      <c r="AG3801" s="93"/>
      <c r="AH3801" s="93"/>
      <c r="AJ3801" s="292"/>
      <c r="AK3801" s="293"/>
      <c r="AP3801" s="233" t="s">
        <v>9926</v>
      </c>
      <c r="AQ3801" s="234">
        <v>552462.5</v>
      </c>
      <c r="AS3801" s="213" t="s">
        <v>6847</v>
      </c>
      <c r="AT3801" s="214">
        <v>14072</v>
      </c>
    </row>
    <row r="3802" spans="13:46" x14ac:dyDescent="0.3">
      <c r="M3802" s="205" t="s">
        <v>5654</v>
      </c>
      <c r="N3802" s="205"/>
      <c r="O3802" s="206">
        <v>1459835.52</v>
      </c>
      <c r="U3802" s="309" t="s">
        <v>48907</v>
      </c>
      <c r="V3802" s="310">
        <v>3230</v>
      </c>
      <c r="X3802" s="267" t="s">
        <v>47898</v>
      </c>
      <c r="Y3802" s="268">
        <v>5568.1</v>
      </c>
      <c r="AA3802" s="229" t="s">
        <v>44659</v>
      </c>
      <c r="AB3802" s="230">
        <v>12243.86</v>
      </c>
      <c r="AD3802" s="209" t="s">
        <v>18226</v>
      </c>
      <c r="AE3802" s="210">
        <v>293913.52</v>
      </c>
      <c r="AF3802" s="93"/>
      <c r="AG3802" s="93"/>
      <c r="AH3802" s="93"/>
      <c r="AJ3802" s="292"/>
      <c r="AK3802" s="293"/>
      <c r="AP3802" s="233" t="s">
        <v>9927</v>
      </c>
      <c r="AQ3802" s="234">
        <v>290720.23</v>
      </c>
      <c r="AS3802" s="213" t="s">
        <v>7531</v>
      </c>
      <c r="AT3802" s="214">
        <v>13066</v>
      </c>
    </row>
    <row r="3803" spans="13:46" x14ac:dyDescent="0.3">
      <c r="M3803" s="205" t="s">
        <v>5670</v>
      </c>
      <c r="N3803" s="205"/>
      <c r="O3803" s="206">
        <v>772326.8</v>
      </c>
      <c r="U3803" s="309" t="s">
        <v>48908</v>
      </c>
      <c r="V3803" s="310">
        <v>7471.85</v>
      </c>
      <c r="X3803" s="267" t="s">
        <v>47899</v>
      </c>
      <c r="Y3803" s="268">
        <v>19664.46</v>
      </c>
      <c r="AA3803" s="229" t="s">
        <v>47889</v>
      </c>
      <c r="AB3803" s="230">
        <v>148856.64000000001</v>
      </c>
      <c r="AD3803" s="209" t="s">
        <v>18227</v>
      </c>
      <c r="AE3803" s="210">
        <v>10658.48</v>
      </c>
      <c r="AF3803" s="93"/>
      <c r="AG3803" s="93"/>
      <c r="AH3803" s="93"/>
      <c r="AJ3803" s="292"/>
      <c r="AK3803" s="293"/>
      <c r="AP3803" s="233" t="s">
        <v>9928</v>
      </c>
      <c r="AQ3803" s="234">
        <v>718145.1</v>
      </c>
      <c r="AS3803" s="213" t="s">
        <v>7933</v>
      </c>
      <c r="AT3803" s="214">
        <v>20781</v>
      </c>
    </row>
    <row r="3804" spans="13:46" x14ac:dyDescent="0.3">
      <c r="M3804" s="205" t="s">
        <v>5672</v>
      </c>
      <c r="N3804" s="205"/>
      <c r="O3804" s="206">
        <v>990651.01</v>
      </c>
      <c r="U3804" s="309" t="s">
        <v>67755</v>
      </c>
      <c r="V3804" s="310">
        <v>2270</v>
      </c>
      <c r="X3804" s="267" t="s">
        <v>47900</v>
      </c>
      <c r="Y3804" s="268">
        <v>18924.77</v>
      </c>
      <c r="AA3804" s="229" t="s">
        <v>47890</v>
      </c>
      <c r="AB3804" s="230">
        <v>11387.53</v>
      </c>
      <c r="AD3804" s="209" t="s">
        <v>18228</v>
      </c>
      <c r="AE3804" s="210">
        <v>23255.9</v>
      </c>
      <c r="AF3804" s="93"/>
      <c r="AG3804" s="93"/>
      <c r="AH3804" s="93"/>
      <c r="AJ3804" s="292"/>
      <c r="AK3804" s="293"/>
      <c r="AP3804" s="233" t="s">
        <v>9929</v>
      </c>
      <c r="AQ3804" s="234">
        <v>351687.67</v>
      </c>
      <c r="AS3804" s="213" t="s">
        <v>8163</v>
      </c>
      <c r="AT3804" s="214">
        <v>3526</v>
      </c>
    </row>
    <row r="3805" spans="13:46" x14ac:dyDescent="0.3">
      <c r="M3805" s="205" t="s">
        <v>5674</v>
      </c>
      <c r="N3805" s="205"/>
      <c r="O3805" s="206">
        <v>172184.4</v>
      </c>
      <c r="U3805" s="309" t="s">
        <v>52523</v>
      </c>
      <c r="V3805" s="310">
        <v>989.36</v>
      </c>
      <c r="X3805" s="267" t="s">
        <v>52107</v>
      </c>
      <c r="Y3805" s="268">
        <v>4646.07</v>
      </c>
      <c r="AA3805" s="229" t="s">
        <v>52076</v>
      </c>
      <c r="AB3805" s="230">
        <v>10467.870000000001</v>
      </c>
      <c r="AD3805" s="209" t="s">
        <v>18229</v>
      </c>
      <c r="AE3805" s="210">
        <v>17089.259999999998</v>
      </c>
      <c r="AF3805" s="93"/>
      <c r="AG3805" s="93"/>
      <c r="AH3805" s="93"/>
      <c r="AJ3805" s="292"/>
      <c r="AK3805" s="293"/>
      <c r="AP3805" s="233" t="s">
        <v>9930</v>
      </c>
      <c r="AQ3805" s="234">
        <v>129222.75</v>
      </c>
      <c r="AS3805" s="213" t="s">
        <v>9124</v>
      </c>
      <c r="AT3805" s="214">
        <v>11194</v>
      </c>
    </row>
    <row r="3806" spans="13:46" x14ac:dyDescent="0.3">
      <c r="M3806" s="205" t="s">
        <v>5680</v>
      </c>
      <c r="N3806" s="205"/>
      <c r="O3806" s="206">
        <v>1158337.21</v>
      </c>
      <c r="U3806" s="309" t="s">
        <v>33634</v>
      </c>
      <c r="V3806" s="310">
        <v>167336.71</v>
      </c>
      <c r="X3806" s="267" t="s">
        <v>64154</v>
      </c>
      <c r="Y3806" s="268">
        <v>10400</v>
      </c>
      <c r="AA3806" s="229" t="s">
        <v>47891</v>
      </c>
      <c r="AB3806" s="230">
        <v>47000</v>
      </c>
      <c r="AD3806" s="209" t="s">
        <v>18230</v>
      </c>
      <c r="AE3806" s="210">
        <v>1376657.7</v>
      </c>
      <c r="AF3806" s="93"/>
      <c r="AG3806" s="93"/>
      <c r="AH3806" s="93"/>
      <c r="AJ3806" s="292"/>
      <c r="AK3806" s="293"/>
      <c r="AP3806" s="233" t="s">
        <v>9931</v>
      </c>
      <c r="AQ3806" s="234">
        <v>1278239.68</v>
      </c>
      <c r="AS3806" s="213" t="s">
        <v>9481</v>
      </c>
      <c r="AT3806" s="214">
        <v>26703.02</v>
      </c>
    </row>
    <row r="3807" spans="13:46" x14ac:dyDescent="0.3">
      <c r="M3807" s="205" t="s">
        <v>5693</v>
      </c>
      <c r="N3807" s="205"/>
      <c r="O3807" s="206">
        <v>13225</v>
      </c>
      <c r="U3807" s="309" t="s">
        <v>33635</v>
      </c>
      <c r="V3807" s="310">
        <v>12324.61</v>
      </c>
      <c r="X3807" s="267" t="s">
        <v>59005</v>
      </c>
      <c r="Y3807" s="268">
        <v>21000</v>
      </c>
      <c r="AA3807" s="229" t="s">
        <v>47892</v>
      </c>
      <c r="AB3807" s="230">
        <v>3595.55</v>
      </c>
      <c r="AD3807" s="209" t="s">
        <v>18231</v>
      </c>
      <c r="AE3807" s="210">
        <v>23977.77</v>
      </c>
      <c r="AF3807" s="93"/>
      <c r="AG3807" s="93"/>
      <c r="AH3807" s="93"/>
      <c r="AJ3807" s="292"/>
      <c r="AK3807" s="293"/>
      <c r="AP3807" s="233" t="s">
        <v>9932</v>
      </c>
      <c r="AQ3807" s="234">
        <v>537675.06999999995</v>
      </c>
      <c r="AS3807" s="213" t="s">
        <v>10728</v>
      </c>
      <c r="AT3807" s="214">
        <v>3234</v>
      </c>
    </row>
    <row r="3808" spans="13:46" x14ac:dyDescent="0.3">
      <c r="M3808" s="205" t="s">
        <v>5698</v>
      </c>
      <c r="N3808" s="205"/>
      <c r="O3808" s="206">
        <v>58043.58</v>
      </c>
      <c r="U3808" s="309" t="s">
        <v>33636</v>
      </c>
      <c r="V3808" s="310">
        <v>13993.05</v>
      </c>
      <c r="X3808" s="267" t="s">
        <v>59006</v>
      </c>
      <c r="Y3808" s="268">
        <v>1523.14</v>
      </c>
      <c r="AA3808" s="229" t="s">
        <v>44660</v>
      </c>
      <c r="AB3808" s="230">
        <v>82500</v>
      </c>
      <c r="AD3808" s="209" t="s">
        <v>18232</v>
      </c>
      <c r="AE3808" s="210">
        <v>36844.22</v>
      </c>
      <c r="AF3808" s="93"/>
      <c r="AG3808" s="93"/>
      <c r="AH3808" s="93"/>
      <c r="AJ3808" s="292"/>
      <c r="AK3808" s="293"/>
      <c r="AP3808" s="233" t="s">
        <v>9933</v>
      </c>
      <c r="AQ3808" s="234">
        <v>346550.41</v>
      </c>
      <c r="AS3808" s="213" t="s">
        <v>11788</v>
      </c>
      <c r="AT3808" s="214">
        <v>47776.92</v>
      </c>
    </row>
    <row r="3809" spans="13:46" x14ac:dyDescent="0.3">
      <c r="M3809" s="205" t="s">
        <v>5703</v>
      </c>
      <c r="N3809" s="205"/>
      <c r="O3809" s="206">
        <v>1334.86</v>
      </c>
      <c r="U3809" s="309" t="s">
        <v>61999</v>
      </c>
      <c r="V3809" s="310">
        <v>3019.04</v>
      </c>
      <c r="X3809" s="267" t="s">
        <v>59007</v>
      </c>
      <c r="Y3809" s="268">
        <v>5145</v>
      </c>
      <c r="AA3809" s="229" t="s">
        <v>44661</v>
      </c>
      <c r="AB3809" s="230">
        <v>6311.24</v>
      </c>
      <c r="AD3809" s="209" t="s">
        <v>18233</v>
      </c>
      <c r="AE3809" s="210">
        <v>10293</v>
      </c>
      <c r="AF3809" s="93"/>
      <c r="AG3809" s="93"/>
      <c r="AH3809" s="93"/>
      <c r="AJ3809" s="292"/>
      <c r="AK3809" s="293"/>
      <c r="AP3809" s="233" t="s">
        <v>9934</v>
      </c>
      <c r="AQ3809" s="234">
        <v>227138.09</v>
      </c>
      <c r="AS3809" s="213" t="s">
        <v>10033</v>
      </c>
      <c r="AT3809" s="214">
        <v>140352.94</v>
      </c>
    </row>
    <row r="3810" spans="13:46" x14ac:dyDescent="0.3">
      <c r="M3810" s="205" t="s">
        <v>5704</v>
      </c>
      <c r="N3810" s="205"/>
      <c r="O3810" s="206">
        <v>612477.21</v>
      </c>
      <c r="U3810" s="309" t="s">
        <v>62000</v>
      </c>
      <c r="V3810" s="310">
        <v>230.96</v>
      </c>
      <c r="X3810" s="267" t="s">
        <v>64155</v>
      </c>
      <c r="Y3810" s="268">
        <v>1131.49</v>
      </c>
      <c r="AA3810" s="229" t="s">
        <v>52077</v>
      </c>
      <c r="AB3810" s="230">
        <v>10304</v>
      </c>
      <c r="AD3810" s="209" t="s">
        <v>13323</v>
      </c>
      <c r="AE3810" s="210">
        <v>1008847.77</v>
      </c>
      <c r="AF3810" s="93"/>
      <c r="AG3810" s="93"/>
      <c r="AH3810" s="93"/>
      <c r="AJ3810" s="292"/>
      <c r="AK3810" s="293"/>
      <c r="AP3810" s="233" t="s">
        <v>9935</v>
      </c>
      <c r="AQ3810" s="234">
        <v>379123.17</v>
      </c>
      <c r="AS3810" s="213" t="s">
        <v>6848</v>
      </c>
      <c r="AT3810" s="214">
        <v>60657.66</v>
      </c>
    </row>
    <row r="3811" spans="13:46" x14ac:dyDescent="0.3">
      <c r="M3811" s="205" t="s">
        <v>5712</v>
      </c>
      <c r="N3811" s="205"/>
      <c r="O3811" s="206">
        <v>44050.46</v>
      </c>
      <c r="U3811" s="309" t="s">
        <v>60446</v>
      </c>
      <c r="V3811" s="310">
        <v>448.35</v>
      </c>
      <c r="X3811" s="267" t="s">
        <v>61087</v>
      </c>
      <c r="Y3811" s="268">
        <v>71.33</v>
      </c>
      <c r="AA3811" s="229" t="s">
        <v>18296</v>
      </c>
      <c r="AB3811" s="230">
        <v>3265</v>
      </c>
      <c r="AD3811" s="209" t="s">
        <v>18234</v>
      </c>
      <c r="AE3811" s="210">
        <v>629.76</v>
      </c>
      <c r="AF3811" s="93"/>
      <c r="AG3811" s="93"/>
      <c r="AH3811" s="93"/>
      <c r="AJ3811" s="292"/>
      <c r="AK3811" s="293"/>
      <c r="AP3811" s="233" t="s">
        <v>9936</v>
      </c>
      <c r="AQ3811" s="234">
        <v>238414.59</v>
      </c>
      <c r="AS3811" s="213" t="s">
        <v>7242</v>
      </c>
      <c r="AT3811" s="214">
        <v>2200</v>
      </c>
    </row>
    <row r="3812" spans="13:46" x14ac:dyDescent="0.3">
      <c r="M3812" s="205" t="s">
        <v>5713</v>
      </c>
      <c r="N3812" s="205"/>
      <c r="O3812" s="206">
        <v>29205.06</v>
      </c>
      <c r="U3812" s="309" t="s">
        <v>60447</v>
      </c>
      <c r="V3812" s="310">
        <v>34.299999999999997</v>
      </c>
      <c r="X3812" s="267" t="s">
        <v>52113</v>
      </c>
      <c r="Y3812" s="268">
        <v>26559.56</v>
      </c>
      <c r="AA3812" s="229" t="s">
        <v>39018</v>
      </c>
      <c r="AB3812" s="230">
        <v>25000</v>
      </c>
      <c r="AD3812" s="209" t="s">
        <v>18235</v>
      </c>
      <c r="AE3812" s="210">
        <v>1157613.28</v>
      </c>
      <c r="AF3812" s="93"/>
      <c r="AG3812" s="93"/>
      <c r="AH3812" s="93"/>
      <c r="AJ3812" s="292"/>
      <c r="AK3812" s="293"/>
      <c r="AP3812" s="233" t="s">
        <v>9937</v>
      </c>
      <c r="AQ3812" s="234">
        <v>7074273.6900000004</v>
      </c>
      <c r="AS3812" s="213" t="s">
        <v>7532</v>
      </c>
      <c r="AT3812" s="214">
        <v>23749</v>
      </c>
    </row>
    <row r="3813" spans="13:46" x14ac:dyDescent="0.3">
      <c r="M3813" s="205" t="s">
        <v>5714</v>
      </c>
      <c r="N3813" s="205"/>
      <c r="O3813" s="206">
        <v>29994.89</v>
      </c>
      <c r="U3813" s="309" t="s">
        <v>60448</v>
      </c>
      <c r="V3813" s="310">
        <v>13.45</v>
      </c>
      <c r="X3813" s="267" t="s">
        <v>63097</v>
      </c>
      <c r="Y3813" s="268">
        <v>311.19</v>
      </c>
      <c r="AA3813" s="229" t="s">
        <v>33327</v>
      </c>
      <c r="AB3813" s="230">
        <v>100069.84</v>
      </c>
      <c r="AD3813" s="209" t="s">
        <v>18236</v>
      </c>
      <c r="AE3813" s="210">
        <v>1105</v>
      </c>
      <c r="AF3813" s="93"/>
      <c r="AG3813" s="93"/>
      <c r="AH3813" s="93"/>
      <c r="AJ3813" s="292"/>
      <c r="AK3813" s="293"/>
      <c r="AP3813" s="233" t="s">
        <v>9938</v>
      </c>
      <c r="AQ3813" s="234">
        <v>137073.23000000001</v>
      </c>
      <c r="AS3813" s="213" t="s">
        <v>7934</v>
      </c>
      <c r="AT3813" s="214">
        <v>5338</v>
      </c>
    </row>
    <row r="3814" spans="13:46" x14ac:dyDescent="0.3">
      <c r="M3814" s="205" t="s">
        <v>5719</v>
      </c>
      <c r="N3814" s="205"/>
      <c r="O3814" s="206">
        <v>205675.13</v>
      </c>
      <c r="U3814" s="309" t="s">
        <v>60449</v>
      </c>
      <c r="V3814" s="310">
        <v>1.49</v>
      </c>
      <c r="X3814" s="267" t="s">
        <v>61197</v>
      </c>
      <c r="Y3814" s="268">
        <v>29880</v>
      </c>
      <c r="AA3814" s="229" t="s">
        <v>33328</v>
      </c>
      <c r="AB3814" s="230">
        <v>51229.11</v>
      </c>
      <c r="AD3814" s="209" t="s">
        <v>18237</v>
      </c>
      <c r="AE3814" s="210">
        <v>54921.08</v>
      </c>
      <c r="AF3814" s="93"/>
      <c r="AG3814" s="93"/>
      <c r="AH3814" s="93"/>
      <c r="AJ3814" s="292"/>
      <c r="AK3814" s="293"/>
      <c r="AP3814" s="233" t="s">
        <v>9939</v>
      </c>
      <c r="AQ3814" s="234">
        <v>535090.86</v>
      </c>
      <c r="AS3814" s="213" t="s">
        <v>8164</v>
      </c>
      <c r="AT3814" s="214">
        <v>20766</v>
      </c>
    </row>
    <row r="3815" spans="13:46" x14ac:dyDescent="0.3">
      <c r="M3815" s="205" t="s">
        <v>5720</v>
      </c>
      <c r="N3815" s="205"/>
      <c r="O3815" s="206">
        <v>55</v>
      </c>
      <c r="U3815" s="309" t="s">
        <v>20838</v>
      </c>
      <c r="V3815" s="310">
        <v>0.72</v>
      </c>
      <c r="X3815" s="267" t="s">
        <v>55012</v>
      </c>
      <c r="Y3815" s="268">
        <v>-0.01</v>
      </c>
      <c r="AA3815" s="229" t="s">
        <v>33329</v>
      </c>
      <c r="AB3815" s="230">
        <v>151532.04999999999</v>
      </c>
      <c r="AD3815" s="209" t="s">
        <v>18238</v>
      </c>
      <c r="AE3815" s="210">
        <v>1290026.53</v>
      </c>
      <c r="AF3815" s="93"/>
      <c r="AG3815" s="93"/>
      <c r="AH3815" s="93"/>
      <c r="AJ3815" s="292"/>
      <c r="AK3815" s="293"/>
      <c r="AP3815" s="233" t="s">
        <v>9940</v>
      </c>
      <c r="AQ3815" s="234">
        <v>989896.75</v>
      </c>
      <c r="AS3815" s="213" t="s">
        <v>8443</v>
      </c>
      <c r="AT3815" s="214">
        <v>14438</v>
      </c>
    </row>
    <row r="3816" spans="13:46" x14ac:dyDescent="0.3">
      <c r="M3816" s="205" t="s">
        <v>5725</v>
      </c>
      <c r="N3816" s="205"/>
      <c r="O3816" s="206">
        <v>100852.29</v>
      </c>
      <c r="U3816" s="309" t="s">
        <v>60450</v>
      </c>
      <c r="V3816" s="310">
        <v>14.87</v>
      </c>
      <c r="X3816" s="267" t="s">
        <v>58493</v>
      </c>
      <c r="Y3816" s="268">
        <v>15000</v>
      </c>
      <c r="AA3816" s="229" t="s">
        <v>36164</v>
      </c>
      <c r="AB3816" s="230">
        <v>3600</v>
      </c>
      <c r="AD3816" s="209" t="s">
        <v>18239</v>
      </c>
      <c r="AE3816" s="210">
        <v>10732.74</v>
      </c>
      <c r="AF3816" s="93"/>
      <c r="AG3816" s="93"/>
      <c r="AH3816" s="93"/>
      <c r="AJ3816" s="292"/>
      <c r="AK3816" s="293"/>
      <c r="AP3816" s="233" t="s">
        <v>38788</v>
      </c>
      <c r="AQ3816" s="234">
        <v>66543</v>
      </c>
      <c r="AS3816" s="213" t="s">
        <v>8603</v>
      </c>
      <c r="AT3816" s="214">
        <v>242825</v>
      </c>
    </row>
    <row r="3817" spans="13:46" x14ac:dyDescent="0.3">
      <c r="M3817" s="205" t="s">
        <v>5726</v>
      </c>
      <c r="N3817" s="205"/>
      <c r="O3817" s="206">
        <v>223364.14</v>
      </c>
      <c r="U3817" s="309" t="s">
        <v>20840</v>
      </c>
      <c r="V3817" s="310">
        <v>318.07</v>
      </c>
      <c r="X3817" s="267" t="s">
        <v>58494</v>
      </c>
      <c r="Y3817" s="268">
        <v>1147.52</v>
      </c>
      <c r="AA3817" s="229" t="s">
        <v>36165</v>
      </c>
      <c r="AB3817" s="230">
        <v>271</v>
      </c>
      <c r="AD3817" s="209" t="s">
        <v>18240</v>
      </c>
      <c r="AE3817" s="210">
        <v>11802.43</v>
      </c>
      <c r="AF3817" s="93"/>
      <c r="AG3817" s="93"/>
      <c r="AH3817" s="93"/>
      <c r="AJ3817" s="292"/>
      <c r="AK3817" s="293"/>
      <c r="AP3817" s="233" t="s">
        <v>9941</v>
      </c>
      <c r="AQ3817" s="234">
        <v>13626897.630000001</v>
      </c>
      <c r="AS3817" s="213" t="s">
        <v>8824</v>
      </c>
      <c r="AT3817" s="214">
        <v>375</v>
      </c>
    </row>
    <row r="3818" spans="13:46" x14ac:dyDescent="0.3">
      <c r="M3818" s="205" t="s">
        <v>5730</v>
      </c>
      <c r="N3818" s="205"/>
      <c r="O3818" s="206">
        <v>88568.93</v>
      </c>
      <c r="U3818" s="309" t="s">
        <v>60457</v>
      </c>
      <c r="V3818" s="310">
        <v>2810.75</v>
      </c>
      <c r="X3818" s="267" t="s">
        <v>64156</v>
      </c>
      <c r="Y3818" s="268">
        <v>658.66</v>
      </c>
      <c r="AA3818" s="229" t="s">
        <v>33330</v>
      </c>
      <c r="AB3818" s="230">
        <v>172168.76</v>
      </c>
      <c r="AD3818" s="209" t="s">
        <v>13325</v>
      </c>
      <c r="AE3818" s="210">
        <v>400786.63</v>
      </c>
      <c r="AF3818" s="93"/>
      <c r="AG3818" s="93"/>
      <c r="AH3818" s="93"/>
      <c r="AJ3818" s="292"/>
      <c r="AK3818" s="293"/>
      <c r="AP3818" s="233" t="s">
        <v>9942</v>
      </c>
      <c r="AQ3818" s="234">
        <v>365528.27</v>
      </c>
      <c r="AS3818" s="213" t="s">
        <v>9195</v>
      </c>
      <c r="AT3818" s="214">
        <v>4843</v>
      </c>
    </row>
    <row r="3819" spans="13:46" x14ac:dyDescent="0.3">
      <c r="M3819" s="205" t="s">
        <v>5731</v>
      </c>
      <c r="N3819" s="205"/>
      <c r="O3819" s="206">
        <v>67468.320000000007</v>
      </c>
      <c r="U3819" s="309" t="s">
        <v>60458</v>
      </c>
      <c r="V3819" s="310">
        <v>13.59</v>
      </c>
      <c r="X3819" s="267" t="s">
        <v>60309</v>
      </c>
      <c r="Y3819" s="268">
        <v>7988.46</v>
      </c>
      <c r="AA3819" s="229" t="s">
        <v>34829</v>
      </c>
      <c r="AB3819" s="230">
        <v>56171.81</v>
      </c>
      <c r="AD3819" s="209" t="s">
        <v>13326</v>
      </c>
      <c r="AE3819" s="210">
        <v>746768.65</v>
      </c>
      <c r="AF3819" s="93"/>
      <c r="AG3819" s="93"/>
      <c r="AH3819" s="93"/>
      <c r="AJ3819" s="292"/>
      <c r="AK3819" s="293"/>
      <c r="AP3819" s="233" t="s">
        <v>9943</v>
      </c>
      <c r="AQ3819" s="234">
        <v>446726.47</v>
      </c>
      <c r="AS3819" s="213" t="s">
        <v>9423</v>
      </c>
      <c r="AT3819" s="214">
        <v>744026.73</v>
      </c>
    </row>
    <row r="3820" spans="13:46" x14ac:dyDescent="0.3">
      <c r="M3820" s="205" t="s">
        <v>5734</v>
      </c>
      <c r="N3820" s="205"/>
      <c r="O3820" s="206">
        <v>136958.24</v>
      </c>
      <c r="U3820" s="309" t="s">
        <v>67756</v>
      </c>
      <c r="V3820" s="310">
        <v>32.04</v>
      </c>
      <c r="X3820" s="267" t="s">
        <v>60310</v>
      </c>
      <c r="Y3820" s="268">
        <v>577.83000000000004</v>
      </c>
      <c r="AA3820" s="229" t="s">
        <v>33331</v>
      </c>
      <c r="AB3820" s="230">
        <v>17414.55</v>
      </c>
      <c r="AD3820" s="209" t="s">
        <v>18241</v>
      </c>
      <c r="AE3820" s="210">
        <v>546541.14</v>
      </c>
      <c r="AF3820" s="93"/>
      <c r="AG3820" s="93"/>
      <c r="AH3820" s="93"/>
      <c r="AJ3820" s="292"/>
      <c r="AK3820" s="293"/>
      <c r="AP3820" s="233" t="s">
        <v>9944</v>
      </c>
      <c r="AQ3820" s="234">
        <v>138853.66</v>
      </c>
      <c r="AS3820" s="213" t="s">
        <v>10994</v>
      </c>
      <c r="AT3820" s="214">
        <v>6565</v>
      </c>
    </row>
    <row r="3821" spans="13:46" x14ac:dyDescent="0.3">
      <c r="M3821" s="205" t="s">
        <v>5735</v>
      </c>
      <c r="N3821" s="205"/>
      <c r="O3821" s="206">
        <v>14705.5</v>
      </c>
      <c r="U3821" s="309" t="s">
        <v>60460</v>
      </c>
      <c r="V3821" s="310">
        <v>504.35</v>
      </c>
      <c r="X3821" s="267" t="s">
        <v>60311</v>
      </c>
      <c r="Y3821" s="268">
        <v>1957.2</v>
      </c>
      <c r="AA3821" s="229" t="s">
        <v>34830</v>
      </c>
      <c r="AB3821" s="230">
        <v>7926.12</v>
      </c>
      <c r="AD3821" s="209" t="s">
        <v>18242</v>
      </c>
      <c r="AE3821" s="210">
        <v>2701075.54</v>
      </c>
      <c r="AF3821" s="93"/>
      <c r="AG3821" s="93"/>
      <c r="AH3821" s="93"/>
      <c r="AJ3821" s="292"/>
      <c r="AK3821" s="293"/>
      <c r="AP3821" s="233" t="s">
        <v>9945</v>
      </c>
      <c r="AQ3821" s="234">
        <v>24433690.629999999</v>
      </c>
      <c r="AS3821" s="213" t="s">
        <v>11699</v>
      </c>
      <c r="AT3821" s="214">
        <v>526175.59</v>
      </c>
    </row>
    <row r="3822" spans="13:46" x14ac:dyDescent="0.3">
      <c r="M3822" s="205" t="s">
        <v>5737</v>
      </c>
      <c r="N3822" s="205"/>
      <c r="O3822" s="206">
        <v>61563.91</v>
      </c>
      <c r="U3822" s="309" t="s">
        <v>60461</v>
      </c>
      <c r="V3822" s="310">
        <v>3.28</v>
      </c>
      <c r="X3822" s="267" t="s">
        <v>33370</v>
      </c>
      <c r="Y3822" s="268">
        <v>7322.58</v>
      </c>
      <c r="AA3822" s="229" t="s">
        <v>34831</v>
      </c>
      <c r="AB3822" s="230">
        <v>626.54</v>
      </c>
      <c r="AD3822" s="209" t="s">
        <v>13327</v>
      </c>
      <c r="AE3822" s="210">
        <v>22100</v>
      </c>
      <c r="AF3822" s="93"/>
      <c r="AG3822" s="93"/>
      <c r="AH3822" s="93"/>
      <c r="AJ3822" s="292"/>
      <c r="AK3822" s="293"/>
      <c r="AP3822" s="233" t="s">
        <v>9946</v>
      </c>
      <c r="AQ3822" s="234">
        <v>1299502.97</v>
      </c>
      <c r="AS3822" s="213" t="s">
        <v>10034</v>
      </c>
      <c r="AT3822" s="214">
        <v>1651958.98</v>
      </c>
    </row>
    <row r="3823" spans="13:46" x14ac:dyDescent="0.3">
      <c r="M3823" s="205" t="s">
        <v>5753</v>
      </c>
      <c r="N3823" s="205"/>
      <c r="O3823" s="206">
        <v>4000</v>
      </c>
      <c r="U3823" s="309" t="s">
        <v>60462</v>
      </c>
      <c r="V3823" s="310">
        <v>29.62</v>
      </c>
      <c r="X3823" s="267" t="s">
        <v>48782</v>
      </c>
      <c r="Y3823" s="268">
        <v>20000</v>
      </c>
      <c r="AA3823" s="229" t="s">
        <v>52078</v>
      </c>
      <c r="AB3823" s="230">
        <v>7720.42</v>
      </c>
      <c r="AD3823" s="209" t="s">
        <v>18243</v>
      </c>
      <c r="AE3823" s="210">
        <v>3099.75</v>
      </c>
      <c r="AF3823" s="93"/>
      <c r="AG3823" s="93"/>
      <c r="AH3823" s="93"/>
      <c r="AJ3823" s="292"/>
      <c r="AK3823" s="293"/>
      <c r="AP3823" s="233" t="s">
        <v>9947</v>
      </c>
      <c r="AQ3823" s="234">
        <v>37552179.619999997</v>
      </c>
      <c r="AS3823" s="213" t="s">
        <v>6849</v>
      </c>
      <c r="AT3823" s="214">
        <v>12369.29</v>
      </c>
    </row>
    <row r="3824" spans="13:46" x14ac:dyDescent="0.3">
      <c r="M3824" s="205" t="s">
        <v>5755</v>
      </c>
      <c r="N3824" s="205"/>
      <c r="O3824" s="206">
        <v>14959.33</v>
      </c>
      <c r="U3824" s="309" t="s">
        <v>60463</v>
      </c>
      <c r="V3824" s="310">
        <v>0.8</v>
      </c>
      <c r="X3824" s="267" t="s">
        <v>33371</v>
      </c>
      <c r="Y3824" s="268">
        <v>39064.949999999997</v>
      </c>
      <c r="AA3824" s="229" t="s">
        <v>44662</v>
      </c>
      <c r="AB3824" s="230">
        <v>33683</v>
      </c>
      <c r="AD3824" s="209" t="s">
        <v>18244</v>
      </c>
      <c r="AE3824" s="210">
        <v>211725.79</v>
      </c>
      <c r="AF3824" s="93"/>
      <c r="AG3824" s="93"/>
      <c r="AH3824" s="93"/>
      <c r="AJ3824" s="292"/>
      <c r="AK3824" s="293"/>
      <c r="AP3824" s="233" t="s">
        <v>9948</v>
      </c>
      <c r="AQ3824" s="234">
        <v>231872.95</v>
      </c>
      <c r="AS3824" s="213" t="s">
        <v>7533</v>
      </c>
      <c r="AT3824" s="214">
        <v>2897</v>
      </c>
    </row>
    <row r="3825" spans="13:46" x14ac:dyDescent="0.3">
      <c r="M3825" s="205" t="s">
        <v>5758</v>
      </c>
      <c r="N3825" s="205"/>
      <c r="O3825" s="206">
        <v>7197.93</v>
      </c>
      <c r="U3825" s="309" t="s">
        <v>67757</v>
      </c>
      <c r="V3825" s="310">
        <v>2588.69</v>
      </c>
      <c r="X3825" s="267" t="s">
        <v>34862</v>
      </c>
      <c r="Y3825" s="268">
        <v>67710.720000000001</v>
      </c>
      <c r="AA3825" s="229" t="s">
        <v>44663</v>
      </c>
      <c r="AB3825" s="230">
        <v>856479.45</v>
      </c>
      <c r="AD3825" s="209" t="s">
        <v>18245</v>
      </c>
      <c r="AE3825" s="210">
        <v>337500</v>
      </c>
      <c r="AF3825" s="93"/>
      <c r="AG3825" s="93"/>
      <c r="AH3825" s="93"/>
      <c r="AJ3825" s="292"/>
      <c r="AK3825" s="293"/>
      <c r="AP3825" s="233" t="s">
        <v>9949</v>
      </c>
      <c r="AQ3825" s="234">
        <v>54581.58</v>
      </c>
      <c r="AS3825" s="213" t="s">
        <v>7666</v>
      </c>
      <c r="AT3825" s="214">
        <v>4448</v>
      </c>
    </row>
    <row r="3826" spans="13:46" x14ac:dyDescent="0.3">
      <c r="M3826" s="205" t="s">
        <v>5767</v>
      </c>
      <c r="N3826" s="205"/>
      <c r="O3826" s="206">
        <v>191748.75</v>
      </c>
      <c r="U3826" s="309" t="s">
        <v>42537</v>
      </c>
      <c r="V3826" s="310">
        <v>30374.04</v>
      </c>
      <c r="X3826" s="267" t="s">
        <v>33372</v>
      </c>
      <c r="Y3826" s="268">
        <v>15548.02</v>
      </c>
      <c r="AA3826" s="229" t="s">
        <v>44664</v>
      </c>
      <c r="AB3826" s="230">
        <v>65520.9</v>
      </c>
      <c r="AD3826" s="209" t="s">
        <v>18246</v>
      </c>
      <c r="AE3826" s="210">
        <v>945.26</v>
      </c>
      <c r="AF3826" s="93"/>
      <c r="AG3826" s="93"/>
      <c r="AH3826" s="93"/>
      <c r="AJ3826" s="292"/>
      <c r="AK3826" s="293"/>
      <c r="AP3826" s="233" t="s">
        <v>9950</v>
      </c>
      <c r="AQ3826" s="234">
        <v>160334.48000000001</v>
      </c>
      <c r="AS3826" s="213" t="s">
        <v>7935</v>
      </c>
      <c r="AT3826" s="214">
        <v>4871</v>
      </c>
    </row>
    <row r="3827" spans="13:46" x14ac:dyDescent="0.3">
      <c r="M3827" s="205" t="s">
        <v>5769</v>
      </c>
      <c r="N3827" s="205"/>
      <c r="O3827" s="206">
        <v>225177.26</v>
      </c>
      <c r="U3827" s="309" t="s">
        <v>64339</v>
      </c>
      <c r="V3827" s="310">
        <v>-1289.8499999999999</v>
      </c>
      <c r="X3827" s="267" t="s">
        <v>33373</v>
      </c>
      <c r="Y3827" s="268">
        <v>27997.34</v>
      </c>
      <c r="AA3827" s="229" t="s">
        <v>13344</v>
      </c>
      <c r="AB3827" s="230">
        <v>2658.87</v>
      </c>
      <c r="AD3827" s="209" t="s">
        <v>18247</v>
      </c>
      <c r="AE3827" s="210">
        <v>21667.25</v>
      </c>
      <c r="AF3827" s="93"/>
      <c r="AG3827" s="93"/>
      <c r="AH3827" s="93"/>
      <c r="AJ3827" s="292"/>
      <c r="AK3827" s="293"/>
      <c r="AP3827" s="233" t="s">
        <v>9951</v>
      </c>
      <c r="AQ3827" s="234">
        <v>184751.63</v>
      </c>
      <c r="AS3827" s="213" t="s">
        <v>8165</v>
      </c>
      <c r="AT3827" s="214">
        <v>9795</v>
      </c>
    </row>
    <row r="3828" spans="13:46" x14ac:dyDescent="0.3">
      <c r="M3828" s="205" t="s">
        <v>5770</v>
      </c>
      <c r="N3828" s="205"/>
      <c r="O3828" s="206">
        <v>63437.5</v>
      </c>
      <c r="U3828" s="309" t="s">
        <v>56171</v>
      </c>
      <c r="V3828" s="310">
        <v>4555.68</v>
      </c>
      <c r="X3828" s="267" t="s">
        <v>33378</v>
      </c>
      <c r="Y3828" s="268">
        <v>473706.36</v>
      </c>
      <c r="AA3828" s="229" t="s">
        <v>13345</v>
      </c>
      <c r="AB3828" s="230">
        <v>33408.620000000003</v>
      </c>
      <c r="AD3828" s="209" t="s">
        <v>18248</v>
      </c>
      <c r="AE3828" s="210">
        <v>1590279.3</v>
      </c>
      <c r="AF3828" s="93"/>
      <c r="AG3828" s="93"/>
      <c r="AH3828" s="93"/>
      <c r="AJ3828" s="292"/>
      <c r="AK3828" s="293"/>
      <c r="AP3828" s="233" t="s">
        <v>9952</v>
      </c>
      <c r="AQ3828" s="234">
        <v>406108.29</v>
      </c>
      <c r="AS3828" s="213" t="s">
        <v>8444</v>
      </c>
      <c r="AT3828" s="214">
        <v>3096.95</v>
      </c>
    </row>
    <row r="3829" spans="13:46" x14ac:dyDescent="0.3">
      <c r="M3829" s="205" t="s">
        <v>5772</v>
      </c>
      <c r="N3829" s="205"/>
      <c r="O3829" s="206">
        <v>78472.05</v>
      </c>
      <c r="U3829" s="309" t="s">
        <v>56172</v>
      </c>
      <c r="V3829" s="310">
        <v>348.44</v>
      </c>
      <c r="X3829" s="267" t="s">
        <v>40208</v>
      </c>
      <c r="Y3829" s="268">
        <v>59145.32</v>
      </c>
      <c r="AA3829" s="229" t="s">
        <v>36167</v>
      </c>
      <c r="AB3829" s="230">
        <v>35941.230000000003</v>
      </c>
      <c r="AD3829" s="209" t="s">
        <v>18249</v>
      </c>
      <c r="AE3829" s="210">
        <v>201970.78</v>
      </c>
      <c r="AF3829" s="93"/>
      <c r="AG3829" s="93"/>
      <c r="AH3829" s="93"/>
      <c r="AJ3829" s="292"/>
      <c r="AK3829" s="293"/>
      <c r="AP3829" s="233" t="s">
        <v>9953</v>
      </c>
      <c r="AQ3829" s="234">
        <v>613751.27</v>
      </c>
      <c r="AS3829" s="213" t="s">
        <v>9125</v>
      </c>
      <c r="AT3829" s="214">
        <v>3670</v>
      </c>
    </row>
    <row r="3830" spans="13:46" x14ac:dyDescent="0.3">
      <c r="M3830" s="205" t="s">
        <v>5781</v>
      </c>
      <c r="N3830" s="205"/>
      <c r="O3830" s="206">
        <v>4253031.3499999996</v>
      </c>
      <c r="U3830" s="309" t="s">
        <v>39181</v>
      </c>
      <c r="V3830" s="310">
        <v>45371.79</v>
      </c>
      <c r="X3830" s="267" t="s">
        <v>33379</v>
      </c>
      <c r="Y3830" s="268">
        <v>53460.83</v>
      </c>
      <c r="AA3830" s="229" t="s">
        <v>44665</v>
      </c>
      <c r="AB3830" s="230">
        <v>-8403.33</v>
      </c>
      <c r="AD3830" s="209" t="s">
        <v>18250</v>
      </c>
      <c r="AE3830" s="210">
        <v>73123.5</v>
      </c>
      <c r="AF3830" s="93"/>
      <c r="AG3830" s="93"/>
      <c r="AH3830" s="93"/>
      <c r="AJ3830" s="292"/>
      <c r="AK3830" s="293"/>
      <c r="AP3830" s="233" t="s">
        <v>9954</v>
      </c>
      <c r="AQ3830" s="234">
        <v>408837.98</v>
      </c>
      <c r="AS3830" s="213" t="s">
        <v>9196</v>
      </c>
      <c r="AT3830" s="214">
        <v>325</v>
      </c>
    </row>
    <row r="3831" spans="13:46" x14ac:dyDescent="0.3">
      <c r="M3831" s="205" t="s">
        <v>5791</v>
      </c>
      <c r="N3831" s="205"/>
      <c r="O3831" s="206">
        <v>423473.02</v>
      </c>
      <c r="U3831" s="309" t="s">
        <v>67758</v>
      </c>
      <c r="V3831" s="310">
        <v>29318.38</v>
      </c>
      <c r="X3831" s="267" t="s">
        <v>33380</v>
      </c>
      <c r="Y3831" s="268">
        <v>57025.31</v>
      </c>
      <c r="AA3831" s="229" t="s">
        <v>18336</v>
      </c>
      <c r="AB3831" s="230">
        <v>220</v>
      </c>
      <c r="AD3831" s="209" t="s">
        <v>13328</v>
      </c>
      <c r="AE3831" s="210">
        <v>185315.06</v>
      </c>
      <c r="AF3831" s="93"/>
      <c r="AG3831" s="93"/>
      <c r="AH3831" s="93"/>
      <c r="AJ3831" s="292"/>
      <c r="AK3831" s="293"/>
      <c r="AP3831" s="233" t="s">
        <v>9955</v>
      </c>
      <c r="AQ3831" s="234">
        <v>275383.57</v>
      </c>
      <c r="AS3831" s="213" t="s">
        <v>10532</v>
      </c>
      <c r="AT3831" s="214">
        <v>16076.74</v>
      </c>
    </row>
    <row r="3832" spans="13:46" x14ac:dyDescent="0.3">
      <c r="M3832" s="205" t="s">
        <v>5793</v>
      </c>
      <c r="N3832" s="205"/>
      <c r="O3832" s="206">
        <v>3981788.44</v>
      </c>
      <c r="U3832" s="309" t="s">
        <v>39182</v>
      </c>
      <c r="V3832" s="310">
        <v>3986.77</v>
      </c>
      <c r="X3832" s="267" t="s">
        <v>34864</v>
      </c>
      <c r="Y3832" s="268">
        <v>26540.240000000002</v>
      </c>
      <c r="AA3832" s="229" t="s">
        <v>34833</v>
      </c>
      <c r="AB3832" s="230">
        <v>3400</v>
      </c>
      <c r="AD3832" s="209" t="s">
        <v>18251</v>
      </c>
      <c r="AE3832" s="210">
        <v>2667148.9700000002</v>
      </c>
      <c r="AF3832" s="93"/>
      <c r="AG3832" s="93"/>
      <c r="AH3832" s="93"/>
      <c r="AJ3832" s="292"/>
      <c r="AK3832" s="293"/>
      <c r="AP3832" s="233" t="s">
        <v>9956</v>
      </c>
      <c r="AQ3832" s="234">
        <v>4948618.4000000004</v>
      </c>
      <c r="AS3832" s="213" t="s">
        <v>10035</v>
      </c>
      <c r="AT3832" s="214">
        <v>57548.98</v>
      </c>
    </row>
    <row r="3833" spans="13:46" x14ac:dyDescent="0.3">
      <c r="M3833" s="205" t="s">
        <v>5796</v>
      </c>
      <c r="N3833" s="205"/>
      <c r="O3833" s="206">
        <v>126464.51</v>
      </c>
      <c r="U3833" s="309" t="s">
        <v>49967</v>
      </c>
      <c r="V3833" s="310">
        <v>695</v>
      </c>
      <c r="X3833" s="267" t="s">
        <v>39035</v>
      </c>
      <c r="Y3833" s="268">
        <v>57762.080000000002</v>
      </c>
      <c r="AA3833" s="229" t="s">
        <v>34834</v>
      </c>
      <c r="AB3833" s="230">
        <v>260.10000000000002</v>
      </c>
      <c r="AD3833" s="209" t="s">
        <v>18252</v>
      </c>
      <c r="AE3833" s="210">
        <v>1136442.53</v>
      </c>
      <c r="AF3833" s="93"/>
      <c r="AG3833" s="93"/>
      <c r="AH3833" s="93"/>
      <c r="AJ3833" s="292"/>
      <c r="AK3833" s="293"/>
      <c r="AP3833" s="233" t="s">
        <v>9957</v>
      </c>
      <c r="AQ3833" s="234">
        <v>1369196.72</v>
      </c>
      <c r="AS3833" s="213" t="s">
        <v>6850</v>
      </c>
      <c r="AT3833" s="214">
        <v>57722</v>
      </c>
    </row>
    <row r="3834" spans="13:46" x14ac:dyDescent="0.3">
      <c r="M3834" s="205" t="s">
        <v>5800</v>
      </c>
      <c r="N3834" s="205"/>
      <c r="O3834" s="206">
        <v>33039.230000000003</v>
      </c>
      <c r="U3834" s="309" t="s">
        <v>56173</v>
      </c>
      <c r="V3834" s="310">
        <v>68</v>
      </c>
      <c r="X3834" s="267" t="s">
        <v>42325</v>
      </c>
      <c r="Y3834" s="268">
        <v>207168.11</v>
      </c>
      <c r="AA3834" s="229" t="s">
        <v>34835</v>
      </c>
      <c r="AB3834" s="230">
        <v>737.12</v>
      </c>
      <c r="AD3834" s="209" t="s">
        <v>18253</v>
      </c>
      <c r="AE3834" s="210">
        <v>669081.69999999995</v>
      </c>
      <c r="AF3834" s="93"/>
      <c r="AG3834" s="93"/>
      <c r="AH3834" s="93"/>
      <c r="AJ3834" s="292"/>
      <c r="AK3834" s="293"/>
      <c r="AP3834" s="233" t="s">
        <v>9958</v>
      </c>
      <c r="AQ3834" s="234">
        <v>30892316.5</v>
      </c>
      <c r="AS3834" s="213" t="s">
        <v>7243</v>
      </c>
      <c r="AT3834" s="214">
        <v>788</v>
      </c>
    </row>
    <row r="3835" spans="13:46" x14ac:dyDescent="0.3">
      <c r="M3835" s="205" t="s">
        <v>5808</v>
      </c>
      <c r="N3835" s="205"/>
      <c r="O3835" s="206">
        <v>49121.61</v>
      </c>
      <c r="U3835" s="309" t="s">
        <v>67759</v>
      </c>
      <c r="V3835" s="310">
        <v>1365.32</v>
      </c>
      <c r="X3835" s="267" t="s">
        <v>33381</v>
      </c>
      <c r="Y3835" s="268">
        <v>26547.55</v>
      </c>
      <c r="AA3835" s="229" t="s">
        <v>36168</v>
      </c>
      <c r="AB3835" s="230">
        <v>19277.78</v>
      </c>
      <c r="AD3835" s="209" t="s">
        <v>18254</v>
      </c>
      <c r="AE3835" s="210">
        <v>367961.52</v>
      </c>
      <c r="AF3835" s="93"/>
      <c r="AG3835" s="93"/>
      <c r="AH3835" s="93"/>
      <c r="AJ3835" s="292"/>
      <c r="AK3835" s="293"/>
      <c r="AP3835" s="233" t="s">
        <v>9959</v>
      </c>
      <c r="AQ3835" s="234">
        <v>513263.12</v>
      </c>
      <c r="AS3835" s="213" t="s">
        <v>7534</v>
      </c>
      <c r="AT3835" s="214">
        <v>50370</v>
      </c>
    </row>
    <row r="3836" spans="13:46" x14ac:dyDescent="0.3">
      <c r="M3836" s="205" t="s">
        <v>5816</v>
      </c>
      <c r="N3836" s="205"/>
      <c r="O3836" s="206">
        <v>57982.66</v>
      </c>
      <c r="U3836" s="309" t="s">
        <v>42542</v>
      </c>
      <c r="V3836" s="310">
        <v>6.89</v>
      </c>
      <c r="X3836" s="267" t="s">
        <v>34865</v>
      </c>
      <c r="Y3836" s="268">
        <v>5046.62</v>
      </c>
      <c r="AA3836" s="229" t="s">
        <v>44666</v>
      </c>
      <c r="AB3836" s="230">
        <v>860</v>
      </c>
      <c r="AD3836" s="209" t="s">
        <v>18255</v>
      </c>
      <c r="AE3836" s="210">
        <v>1586793.79</v>
      </c>
      <c r="AF3836" s="93"/>
      <c r="AG3836" s="93"/>
      <c r="AH3836" s="93"/>
      <c r="AJ3836" s="292"/>
      <c r="AK3836" s="293"/>
      <c r="AP3836" s="233" t="s">
        <v>9960</v>
      </c>
      <c r="AQ3836" s="234">
        <v>6880264.2199999997</v>
      </c>
      <c r="AS3836" s="213" t="s">
        <v>7936</v>
      </c>
      <c r="AT3836" s="214">
        <v>1314</v>
      </c>
    </row>
    <row r="3837" spans="13:46" x14ac:dyDescent="0.3">
      <c r="M3837" s="205" t="s">
        <v>5820</v>
      </c>
      <c r="N3837" s="205"/>
      <c r="O3837" s="206">
        <v>76424.38</v>
      </c>
      <c r="U3837" s="309" t="s">
        <v>42543</v>
      </c>
      <c r="V3837" s="310">
        <v>23680.62</v>
      </c>
      <c r="X3837" s="267" t="s">
        <v>34866</v>
      </c>
      <c r="Y3837" s="268">
        <v>5224.38</v>
      </c>
      <c r="AA3837" s="229" t="s">
        <v>34836</v>
      </c>
      <c r="AB3837" s="230">
        <v>55860</v>
      </c>
      <c r="AD3837" s="209" t="s">
        <v>18256</v>
      </c>
      <c r="AE3837" s="210">
        <v>3706673.28</v>
      </c>
      <c r="AF3837" s="93"/>
      <c r="AG3837" s="93"/>
      <c r="AH3837" s="93"/>
      <c r="AJ3837" s="292"/>
      <c r="AK3837" s="293"/>
      <c r="AP3837" s="233" t="s">
        <v>9961</v>
      </c>
      <c r="AQ3837" s="234">
        <v>10901550.4</v>
      </c>
      <c r="AS3837" s="213" t="s">
        <v>9126</v>
      </c>
      <c r="AT3837" s="214">
        <v>3719</v>
      </c>
    </row>
    <row r="3838" spans="13:46" x14ac:dyDescent="0.3">
      <c r="M3838" s="205" t="s">
        <v>5825</v>
      </c>
      <c r="N3838" s="205"/>
      <c r="O3838" s="206">
        <v>10481.25</v>
      </c>
      <c r="U3838" s="309" t="s">
        <v>49975</v>
      </c>
      <c r="V3838" s="310">
        <v>-6.89</v>
      </c>
      <c r="X3838" s="267" t="s">
        <v>34867</v>
      </c>
      <c r="Y3838" s="268">
        <v>18759.43</v>
      </c>
      <c r="AA3838" s="229" t="s">
        <v>34837</v>
      </c>
      <c r="AB3838" s="230">
        <v>4251.3999999999996</v>
      </c>
      <c r="AD3838" s="209" t="s">
        <v>18257</v>
      </c>
      <c r="AE3838" s="210">
        <v>235033.41</v>
      </c>
      <c r="AF3838" s="93"/>
      <c r="AG3838" s="93"/>
      <c r="AH3838" s="93"/>
      <c r="AJ3838" s="292"/>
      <c r="AK3838" s="293"/>
      <c r="AP3838" s="233" t="s">
        <v>9962</v>
      </c>
      <c r="AQ3838" s="234">
        <v>201678.93</v>
      </c>
      <c r="AS3838" s="213" t="s">
        <v>9424</v>
      </c>
      <c r="AT3838" s="214">
        <v>148511</v>
      </c>
    </row>
    <row r="3839" spans="13:46" x14ac:dyDescent="0.3">
      <c r="M3839" s="205" t="s">
        <v>5826</v>
      </c>
      <c r="N3839" s="205"/>
      <c r="O3839" s="206">
        <v>22500</v>
      </c>
      <c r="U3839" s="309" t="s">
        <v>49976</v>
      </c>
      <c r="V3839" s="310">
        <v>-1742.16</v>
      </c>
      <c r="X3839" s="267" t="s">
        <v>34868</v>
      </c>
      <c r="Y3839" s="268">
        <v>244.8</v>
      </c>
      <c r="AA3839" s="229" t="s">
        <v>34838</v>
      </c>
      <c r="AB3839" s="230">
        <v>13004</v>
      </c>
      <c r="AD3839" s="209" t="s">
        <v>18258</v>
      </c>
      <c r="AE3839" s="210">
        <v>83415.789999999994</v>
      </c>
      <c r="AF3839" s="93"/>
      <c r="AG3839" s="93"/>
      <c r="AH3839" s="93"/>
      <c r="AJ3839" s="292"/>
      <c r="AK3839" s="293"/>
      <c r="AP3839" s="233" t="s">
        <v>9963</v>
      </c>
      <c r="AQ3839" s="234">
        <v>190249.44</v>
      </c>
      <c r="AS3839" s="213" t="s">
        <v>9574</v>
      </c>
      <c r="AT3839" s="214">
        <v>2836</v>
      </c>
    </row>
    <row r="3840" spans="13:46" x14ac:dyDescent="0.3">
      <c r="M3840" s="205" t="s">
        <v>5862</v>
      </c>
      <c r="N3840" s="205"/>
      <c r="O3840" s="206">
        <v>22819853.57</v>
      </c>
      <c r="U3840" s="309" t="s">
        <v>60473</v>
      </c>
      <c r="V3840" s="310">
        <v>12312.22</v>
      </c>
      <c r="X3840" s="267" t="s">
        <v>34869</v>
      </c>
      <c r="Y3840" s="268">
        <v>1540.05</v>
      </c>
      <c r="AA3840" s="229" t="s">
        <v>34839</v>
      </c>
      <c r="AB3840" s="230">
        <v>5975</v>
      </c>
      <c r="AD3840" s="209" t="s">
        <v>18259</v>
      </c>
      <c r="AE3840" s="210">
        <v>42326.06</v>
      </c>
      <c r="AF3840" s="93"/>
      <c r="AG3840" s="93"/>
      <c r="AH3840" s="93"/>
      <c r="AJ3840" s="292"/>
      <c r="AK3840" s="293"/>
      <c r="AP3840" s="233" t="s">
        <v>9964</v>
      </c>
      <c r="AQ3840" s="234">
        <v>2618059.02</v>
      </c>
      <c r="AS3840" s="213" t="s">
        <v>11190</v>
      </c>
      <c r="AT3840" s="214">
        <v>10504</v>
      </c>
    </row>
    <row r="3841" spans="13:46" x14ac:dyDescent="0.3">
      <c r="M3841" s="197"/>
      <c r="N3841" s="197"/>
      <c r="O3841" s="198"/>
      <c r="U3841" s="309" t="s">
        <v>49977</v>
      </c>
      <c r="V3841" s="310">
        <v>3894</v>
      </c>
      <c r="X3841" s="267" t="s">
        <v>18479</v>
      </c>
      <c r="Y3841" s="268">
        <v>1068930</v>
      </c>
      <c r="AA3841" s="229" t="s">
        <v>36169</v>
      </c>
      <c r="AB3841" s="230">
        <v>41938.769999999997</v>
      </c>
      <c r="AD3841" s="209" t="s">
        <v>18260</v>
      </c>
      <c r="AE3841" s="210">
        <v>4000</v>
      </c>
      <c r="AF3841" s="93"/>
      <c r="AG3841" s="93"/>
      <c r="AH3841" s="93"/>
      <c r="AJ3841" s="292"/>
      <c r="AK3841" s="293"/>
      <c r="AP3841" s="233" t="s">
        <v>9965</v>
      </c>
      <c r="AQ3841" s="234">
        <v>836281.29</v>
      </c>
      <c r="AS3841" s="213" t="s">
        <v>10036</v>
      </c>
      <c r="AT3841" s="214">
        <v>275764</v>
      </c>
    </row>
    <row r="3842" spans="13:46" x14ac:dyDescent="0.3">
      <c r="M3842" s="181"/>
      <c r="N3842" s="181"/>
      <c r="O3842" s="182"/>
      <c r="U3842" s="309" t="s">
        <v>67760</v>
      </c>
      <c r="V3842" s="310">
        <v>8190</v>
      </c>
      <c r="X3842" s="267" t="s">
        <v>62597</v>
      </c>
      <c r="Y3842" s="268">
        <v>-40735.15</v>
      </c>
      <c r="AA3842" s="229" t="s">
        <v>52079</v>
      </c>
      <c r="AB3842" s="230">
        <v>3065.3</v>
      </c>
      <c r="AD3842" s="209" t="s">
        <v>18261</v>
      </c>
      <c r="AE3842" s="210">
        <v>3543.94</v>
      </c>
      <c r="AF3842" s="93"/>
      <c r="AG3842" s="93"/>
      <c r="AH3842" s="93"/>
      <c r="AJ3842" s="292"/>
      <c r="AK3842" s="293"/>
      <c r="AP3842" s="233" t="s">
        <v>9966</v>
      </c>
      <c r="AQ3842" s="234">
        <v>4461547.25</v>
      </c>
      <c r="AS3842" s="213" t="s">
        <v>7535</v>
      </c>
      <c r="AT3842" s="214">
        <v>10817</v>
      </c>
    </row>
    <row r="3843" spans="13:46" x14ac:dyDescent="0.3">
      <c r="M3843" s="181"/>
      <c r="N3843" s="181"/>
      <c r="O3843" s="182"/>
      <c r="U3843" s="309" t="s">
        <v>49979</v>
      </c>
      <c r="V3843" s="310">
        <v>-37246.44</v>
      </c>
      <c r="X3843" s="267" t="s">
        <v>42326</v>
      </c>
      <c r="Y3843" s="268">
        <v>50711.4</v>
      </c>
      <c r="AA3843" s="229" t="s">
        <v>44667</v>
      </c>
      <c r="AB3843" s="230">
        <v>32212.5</v>
      </c>
      <c r="AD3843" s="209" t="s">
        <v>18262</v>
      </c>
      <c r="AE3843" s="210">
        <v>293</v>
      </c>
      <c r="AF3843" s="93"/>
      <c r="AG3843" s="93"/>
      <c r="AH3843" s="93"/>
      <c r="AJ3843" s="292"/>
      <c r="AK3843" s="293"/>
      <c r="AP3843" s="233" t="s">
        <v>9967</v>
      </c>
      <c r="AQ3843" s="234">
        <v>272682.06</v>
      </c>
      <c r="AS3843" s="213" t="s">
        <v>9425</v>
      </c>
      <c r="AT3843" s="214">
        <v>51756.68</v>
      </c>
    </row>
    <row r="3844" spans="13:46" x14ac:dyDescent="0.3">
      <c r="M3844" s="181"/>
      <c r="N3844" s="181"/>
      <c r="O3844" s="182"/>
      <c r="U3844" s="309" t="s">
        <v>42546</v>
      </c>
      <c r="V3844" s="310">
        <v>-151.19</v>
      </c>
      <c r="X3844" s="267" t="s">
        <v>60312</v>
      </c>
      <c r="Y3844" s="268">
        <v>72904.5</v>
      </c>
      <c r="AA3844" s="229" t="s">
        <v>44668</v>
      </c>
      <c r="AB3844" s="230">
        <v>2464.33</v>
      </c>
      <c r="AD3844" s="209" t="s">
        <v>18263</v>
      </c>
      <c r="AE3844" s="210">
        <v>17617</v>
      </c>
      <c r="AF3844" s="93"/>
      <c r="AG3844" s="93"/>
      <c r="AH3844" s="93"/>
      <c r="AJ3844" s="292"/>
      <c r="AK3844" s="293"/>
      <c r="AP3844" s="233" t="s">
        <v>9968</v>
      </c>
      <c r="AQ3844" s="234">
        <v>9733510.9199999999</v>
      </c>
      <c r="AS3844" s="213" t="s">
        <v>10037</v>
      </c>
      <c r="AT3844" s="214">
        <v>62573.68</v>
      </c>
    </row>
    <row r="3845" spans="13:46" x14ac:dyDescent="0.3">
      <c r="M3845" s="181"/>
      <c r="N3845" s="181"/>
      <c r="O3845" s="182"/>
      <c r="U3845" s="309" t="s">
        <v>49980</v>
      </c>
      <c r="V3845" s="310">
        <v>414.38</v>
      </c>
      <c r="X3845" s="267" t="s">
        <v>55013</v>
      </c>
      <c r="Y3845" s="268">
        <v>152780.93</v>
      </c>
      <c r="AA3845" s="229" t="s">
        <v>46810</v>
      </c>
      <c r="AB3845" s="230">
        <v>7382.29</v>
      </c>
      <c r="AD3845" s="209" t="s">
        <v>18264</v>
      </c>
      <c r="AE3845" s="210">
        <v>2933</v>
      </c>
      <c r="AF3845" s="93"/>
      <c r="AG3845" s="93"/>
      <c r="AH3845" s="93"/>
      <c r="AJ3845" s="292"/>
      <c r="AK3845" s="293"/>
      <c r="AP3845" s="233" t="s">
        <v>9969</v>
      </c>
      <c r="AQ3845" s="234">
        <v>2606448.2400000002</v>
      </c>
      <c r="AS3845" s="213" t="s">
        <v>6851</v>
      </c>
      <c r="AT3845" s="214">
        <v>10028.44</v>
      </c>
    </row>
    <row r="3846" spans="13:46" x14ac:dyDescent="0.3">
      <c r="M3846" s="181"/>
      <c r="N3846" s="181"/>
      <c r="O3846" s="182"/>
      <c r="U3846" s="309" t="s">
        <v>49981</v>
      </c>
      <c r="V3846" s="310">
        <v>2783.54</v>
      </c>
      <c r="X3846" s="267" t="s">
        <v>55014</v>
      </c>
      <c r="Y3846" s="268">
        <v>14554.78</v>
      </c>
      <c r="AA3846" s="229" t="s">
        <v>33332</v>
      </c>
      <c r="AB3846" s="230">
        <v>240035.45</v>
      </c>
      <c r="AD3846" s="209" t="s">
        <v>18265</v>
      </c>
      <c r="AE3846" s="210">
        <v>10775</v>
      </c>
      <c r="AF3846" s="93"/>
      <c r="AG3846" s="93"/>
      <c r="AH3846" s="93"/>
      <c r="AJ3846" s="292"/>
      <c r="AK3846" s="293"/>
      <c r="AP3846" s="233" t="s">
        <v>9970</v>
      </c>
      <c r="AQ3846" s="234">
        <v>6104715.0899999999</v>
      </c>
      <c r="AS3846" s="213" t="s">
        <v>7536</v>
      </c>
      <c r="AT3846" s="214">
        <v>43765</v>
      </c>
    </row>
    <row r="3847" spans="13:46" x14ac:dyDescent="0.3">
      <c r="M3847" s="181"/>
      <c r="N3847" s="181"/>
      <c r="O3847" s="182"/>
      <c r="U3847" s="309" t="s">
        <v>42547</v>
      </c>
      <c r="V3847" s="310">
        <v>50.08</v>
      </c>
      <c r="X3847" s="267" t="s">
        <v>55015</v>
      </c>
      <c r="Y3847" s="268">
        <v>12800.97</v>
      </c>
      <c r="AA3847" s="229" t="s">
        <v>33333</v>
      </c>
      <c r="AB3847" s="230">
        <v>18000</v>
      </c>
      <c r="AD3847" s="209" t="s">
        <v>18266</v>
      </c>
      <c r="AE3847" s="210">
        <v>22274.66</v>
      </c>
      <c r="AF3847" s="93"/>
      <c r="AG3847" s="93"/>
      <c r="AH3847" s="93"/>
      <c r="AJ3847" s="292"/>
      <c r="AK3847" s="293"/>
      <c r="AP3847" s="233" t="s">
        <v>9971</v>
      </c>
      <c r="AQ3847" s="234">
        <v>362469.84</v>
      </c>
      <c r="AS3847" s="213" t="s">
        <v>7937</v>
      </c>
      <c r="AT3847" s="214">
        <v>2386</v>
      </c>
    </row>
    <row r="3848" spans="13:46" x14ac:dyDescent="0.3">
      <c r="M3848" s="181"/>
      <c r="N3848" s="181"/>
      <c r="O3848" s="182"/>
      <c r="U3848" s="309" t="s">
        <v>49982</v>
      </c>
      <c r="V3848" s="310">
        <v>-23.03</v>
      </c>
      <c r="X3848" s="267" t="s">
        <v>55016</v>
      </c>
      <c r="Y3848" s="268">
        <v>40699.129999999997</v>
      </c>
      <c r="AA3848" s="229" t="s">
        <v>33334</v>
      </c>
      <c r="AB3848" s="230">
        <v>6850</v>
      </c>
      <c r="AD3848" s="209" t="s">
        <v>18267</v>
      </c>
      <c r="AE3848" s="210">
        <v>4328.79</v>
      </c>
      <c r="AF3848" s="93"/>
      <c r="AG3848" s="93"/>
      <c r="AH3848" s="93"/>
      <c r="AJ3848" s="292"/>
      <c r="AK3848" s="293"/>
      <c r="AP3848" s="233" t="s">
        <v>9972</v>
      </c>
      <c r="AQ3848" s="234">
        <v>355847.74</v>
      </c>
      <c r="AS3848" s="213" t="s">
        <v>8445</v>
      </c>
      <c r="AT3848" s="214">
        <v>14975</v>
      </c>
    </row>
    <row r="3849" spans="13:46" x14ac:dyDescent="0.3">
      <c r="M3849" s="181"/>
      <c r="N3849" s="181"/>
      <c r="O3849" s="182"/>
      <c r="U3849" s="309" t="s">
        <v>49983</v>
      </c>
      <c r="V3849" s="310">
        <v>222.27</v>
      </c>
      <c r="X3849" s="267" t="s">
        <v>64157</v>
      </c>
      <c r="Y3849" s="268">
        <v>400.61</v>
      </c>
      <c r="AA3849" s="229" t="s">
        <v>33335</v>
      </c>
      <c r="AB3849" s="230">
        <v>52171</v>
      </c>
      <c r="AD3849" s="209" t="s">
        <v>18268</v>
      </c>
      <c r="AE3849" s="210">
        <v>2024</v>
      </c>
      <c r="AF3849" s="93"/>
      <c r="AG3849" s="93"/>
      <c r="AH3849" s="93"/>
      <c r="AJ3849" s="292"/>
      <c r="AK3849" s="293"/>
      <c r="AP3849" s="233" t="s">
        <v>9973</v>
      </c>
      <c r="AQ3849" s="234">
        <v>32751085.18</v>
      </c>
      <c r="AS3849" s="213" t="s">
        <v>8825</v>
      </c>
      <c r="AT3849" s="214">
        <v>2000</v>
      </c>
    </row>
    <row r="3850" spans="13:46" x14ac:dyDescent="0.3">
      <c r="M3850" s="181"/>
      <c r="N3850" s="181"/>
      <c r="O3850" s="182"/>
      <c r="U3850" s="309" t="s">
        <v>49984</v>
      </c>
      <c r="V3850" s="310">
        <v>6.98</v>
      </c>
      <c r="X3850" s="267" t="s">
        <v>48783</v>
      </c>
      <c r="Y3850" s="268">
        <v>28472.44</v>
      </c>
      <c r="AA3850" s="229" t="s">
        <v>33336</v>
      </c>
      <c r="AB3850" s="230">
        <v>31453.8</v>
      </c>
      <c r="AD3850" s="209" t="s">
        <v>18269</v>
      </c>
      <c r="AE3850" s="210">
        <v>8304</v>
      </c>
      <c r="AF3850" s="93"/>
      <c r="AG3850" s="93"/>
      <c r="AH3850" s="93"/>
      <c r="AJ3850" s="292"/>
      <c r="AK3850" s="293"/>
      <c r="AP3850" s="233" t="s">
        <v>9974</v>
      </c>
      <c r="AQ3850" s="234">
        <v>635948.91</v>
      </c>
      <c r="AS3850" s="213" t="s">
        <v>9127</v>
      </c>
      <c r="AT3850" s="214">
        <v>7686</v>
      </c>
    </row>
    <row r="3851" spans="13:46" x14ac:dyDescent="0.3">
      <c r="M3851" s="181"/>
      <c r="N3851" s="181"/>
      <c r="O3851" s="182"/>
      <c r="U3851" s="309" t="s">
        <v>60474</v>
      </c>
      <c r="V3851" s="310">
        <v>7665</v>
      </c>
      <c r="X3851" s="267" t="s">
        <v>48784</v>
      </c>
      <c r="Y3851" s="268">
        <v>48582.42</v>
      </c>
      <c r="AA3851" s="229" t="s">
        <v>33337</v>
      </c>
      <c r="AB3851" s="230">
        <v>67300</v>
      </c>
      <c r="AD3851" s="209" t="s">
        <v>18270</v>
      </c>
      <c r="AE3851" s="210">
        <v>90000</v>
      </c>
      <c r="AF3851" s="93"/>
      <c r="AG3851" s="93"/>
      <c r="AH3851" s="93"/>
      <c r="AJ3851" s="292"/>
      <c r="AK3851" s="293"/>
      <c r="AP3851" s="233" t="s">
        <v>9975</v>
      </c>
      <c r="AQ3851" s="234">
        <v>130412.28</v>
      </c>
      <c r="AS3851" s="213" t="s">
        <v>10555</v>
      </c>
      <c r="AT3851" s="214">
        <v>17728.88</v>
      </c>
    </row>
    <row r="3852" spans="13:46" x14ac:dyDescent="0.3">
      <c r="M3852" s="74"/>
      <c r="N3852" s="76"/>
      <c r="O3852" s="76"/>
      <c r="U3852" s="309" t="s">
        <v>42548</v>
      </c>
      <c r="V3852" s="310">
        <v>50.66</v>
      </c>
      <c r="X3852" s="267" t="s">
        <v>62598</v>
      </c>
      <c r="Y3852" s="268">
        <v>-3742.78</v>
      </c>
      <c r="AA3852" s="229" t="s">
        <v>33338</v>
      </c>
      <c r="AB3852" s="230">
        <v>4950</v>
      </c>
      <c r="AD3852" s="209" t="s">
        <v>18271</v>
      </c>
      <c r="AE3852" s="210">
        <v>6363</v>
      </c>
      <c r="AF3852" s="93"/>
      <c r="AG3852" s="93"/>
      <c r="AH3852" s="93"/>
      <c r="AJ3852" s="292"/>
      <c r="AK3852" s="293"/>
      <c r="AP3852" s="233" t="s">
        <v>9976</v>
      </c>
      <c r="AQ3852" s="234">
        <v>3429020.02</v>
      </c>
      <c r="AS3852" s="213" t="s">
        <v>10731</v>
      </c>
      <c r="AT3852" s="214">
        <v>5282</v>
      </c>
    </row>
    <row r="3853" spans="13:46" x14ac:dyDescent="0.3">
      <c r="M3853" s="74"/>
      <c r="N3853" s="76"/>
      <c r="O3853" s="76"/>
      <c r="U3853" s="309" t="s">
        <v>42549</v>
      </c>
      <c r="V3853" s="310">
        <v>27495.43</v>
      </c>
      <c r="X3853" s="267" t="s">
        <v>55954</v>
      </c>
      <c r="Y3853" s="268">
        <v>31083.21</v>
      </c>
      <c r="AA3853" s="229" t="s">
        <v>33339</v>
      </c>
      <c r="AB3853" s="230">
        <v>32050.42</v>
      </c>
      <c r="AD3853" s="209" t="s">
        <v>18272</v>
      </c>
      <c r="AE3853" s="210">
        <v>12873.71</v>
      </c>
      <c r="AF3853" s="93"/>
      <c r="AG3853" s="93"/>
      <c r="AH3853" s="93"/>
      <c r="AJ3853" s="292"/>
      <c r="AK3853" s="293"/>
      <c r="AP3853" s="233" t="s">
        <v>9977</v>
      </c>
      <c r="AQ3853" s="234">
        <v>22756337.289999999</v>
      </c>
      <c r="AS3853" s="213" t="s">
        <v>11424</v>
      </c>
      <c r="AT3853" s="214">
        <v>576.20000000000005</v>
      </c>
    </row>
    <row r="3854" spans="13:46" x14ac:dyDescent="0.3">
      <c r="M3854" s="74"/>
      <c r="N3854" s="76"/>
      <c r="O3854" s="76"/>
      <c r="U3854" s="309" t="s">
        <v>64342</v>
      </c>
      <c r="V3854" s="310">
        <v>-4537.41</v>
      </c>
      <c r="X3854" s="267" t="s">
        <v>55955</v>
      </c>
      <c r="Y3854" s="268">
        <v>12999.3</v>
      </c>
      <c r="AA3854" s="229" t="s">
        <v>36170</v>
      </c>
      <c r="AB3854" s="230">
        <v>48300</v>
      </c>
      <c r="AD3854" s="209" t="s">
        <v>18273</v>
      </c>
      <c r="AE3854" s="210">
        <v>129404.29</v>
      </c>
      <c r="AF3854" s="93"/>
      <c r="AG3854" s="93"/>
      <c r="AH3854" s="93"/>
      <c r="AJ3854" s="292"/>
      <c r="AK3854" s="293"/>
      <c r="AP3854" s="233" t="s">
        <v>9978</v>
      </c>
      <c r="AQ3854" s="234">
        <v>7631660.0599999996</v>
      </c>
      <c r="AS3854" s="213" t="s">
        <v>10038</v>
      </c>
      <c r="AT3854" s="214">
        <v>104427.52</v>
      </c>
    </row>
    <row r="3855" spans="13:46" x14ac:dyDescent="0.3">
      <c r="M3855" s="74"/>
      <c r="N3855" s="76"/>
      <c r="O3855" s="76"/>
      <c r="U3855" s="309" t="s">
        <v>60475</v>
      </c>
      <c r="V3855" s="310">
        <v>113.37</v>
      </c>
      <c r="X3855" s="267" t="s">
        <v>55956</v>
      </c>
      <c r="Y3855" s="268">
        <v>1892.9</v>
      </c>
      <c r="AA3855" s="229" t="s">
        <v>39019</v>
      </c>
      <c r="AB3855" s="230">
        <v>14541.54</v>
      </c>
      <c r="AD3855" s="209" t="s">
        <v>18274</v>
      </c>
      <c r="AE3855" s="210">
        <v>132326.06</v>
      </c>
      <c r="AF3855" s="93"/>
      <c r="AG3855" s="93"/>
      <c r="AH3855" s="93"/>
      <c r="AJ3855" s="292"/>
      <c r="AK3855" s="293"/>
      <c r="AP3855" s="233" t="s">
        <v>9979</v>
      </c>
      <c r="AQ3855" s="234">
        <v>1251074.3799999999</v>
      </c>
      <c r="AS3855" s="213" t="s">
        <v>6852</v>
      </c>
      <c r="AT3855" s="214">
        <v>23655</v>
      </c>
    </row>
    <row r="3856" spans="13:46" x14ac:dyDescent="0.3">
      <c r="M3856" s="74"/>
      <c r="N3856" s="76"/>
      <c r="O3856" s="76"/>
      <c r="U3856" s="309" t="s">
        <v>20937</v>
      </c>
      <c r="V3856" s="310">
        <v>0.01</v>
      </c>
      <c r="X3856" s="267" t="s">
        <v>55957</v>
      </c>
      <c r="Y3856" s="268">
        <v>11067.74</v>
      </c>
      <c r="AA3856" s="229" t="s">
        <v>52080</v>
      </c>
      <c r="AB3856" s="230">
        <v>58971.65</v>
      </c>
      <c r="AD3856" s="209" t="s">
        <v>18275</v>
      </c>
      <c r="AE3856" s="210">
        <v>4000</v>
      </c>
      <c r="AF3856" s="93"/>
      <c r="AG3856" s="93"/>
      <c r="AH3856" s="93"/>
      <c r="AJ3856" s="292"/>
      <c r="AK3856" s="293"/>
      <c r="AP3856" s="233" t="s">
        <v>9980</v>
      </c>
      <c r="AQ3856" s="234">
        <v>9178284.5299999993</v>
      </c>
      <c r="AS3856" s="213" t="s">
        <v>7011</v>
      </c>
      <c r="AT3856" s="214">
        <v>4901</v>
      </c>
    </row>
    <row r="3857" spans="13:46" x14ac:dyDescent="0.3">
      <c r="M3857" s="74"/>
      <c r="N3857" s="76"/>
      <c r="O3857" s="76"/>
      <c r="U3857" s="309" t="s">
        <v>67761</v>
      </c>
      <c r="V3857" s="310">
        <v>4996.91</v>
      </c>
      <c r="X3857" s="267" t="s">
        <v>55958</v>
      </c>
      <c r="Y3857" s="268">
        <v>7275.13</v>
      </c>
      <c r="AA3857" s="229" t="s">
        <v>34840</v>
      </c>
      <c r="AB3857" s="230">
        <v>91311.28</v>
      </c>
      <c r="AD3857" s="209" t="s">
        <v>18276</v>
      </c>
      <c r="AE3857" s="210">
        <v>9906.94</v>
      </c>
      <c r="AF3857" s="93"/>
      <c r="AG3857" s="93"/>
      <c r="AH3857" s="93"/>
      <c r="AJ3857" s="292"/>
      <c r="AK3857" s="293"/>
      <c r="AP3857" s="233" t="s">
        <v>9981</v>
      </c>
      <c r="AQ3857" s="234">
        <v>40200321.32</v>
      </c>
      <c r="AS3857" s="213" t="s">
        <v>7244</v>
      </c>
      <c r="AT3857" s="214">
        <v>1476</v>
      </c>
    </row>
    <row r="3858" spans="13:46" x14ac:dyDescent="0.3">
      <c r="M3858" s="74"/>
      <c r="N3858" s="76"/>
      <c r="O3858" s="76"/>
      <c r="U3858" s="309" t="s">
        <v>67762</v>
      </c>
      <c r="V3858" s="310">
        <v>349.54</v>
      </c>
      <c r="X3858" s="267" t="s">
        <v>55959</v>
      </c>
      <c r="Y3858" s="268">
        <v>13472.67</v>
      </c>
      <c r="AA3858" s="229" t="s">
        <v>33340</v>
      </c>
      <c r="AB3858" s="230">
        <v>155068.42000000001</v>
      </c>
      <c r="AD3858" s="209" t="s">
        <v>18277</v>
      </c>
      <c r="AE3858" s="210">
        <v>30871.66</v>
      </c>
      <c r="AF3858" s="93"/>
      <c r="AG3858" s="93"/>
      <c r="AH3858" s="93"/>
      <c r="AJ3858" s="292"/>
      <c r="AK3858" s="293"/>
      <c r="AP3858" s="233" t="s">
        <v>9982</v>
      </c>
      <c r="AQ3858" s="234">
        <v>177901.41</v>
      </c>
      <c r="AS3858" s="213" t="s">
        <v>7537</v>
      </c>
      <c r="AT3858" s="214">
        <v>33775</v>
      </c>
    </row>
    <row r="3859" spans="13:46" x14ac:dyDescent="0.3">
      <c r="M3859" s="74"/>
      <c r="N3859" s="76"/>
      <c r="O3859" s="76"/>
      <c r="U3859" s="309" t="s">
        <v>67763</v>
      </c>
      <c r="V3859" s="310">
        <v>2653.55</v>
      </c>
      <c r="X3859" s="267" t="s">
        <v>55960</v>
      </c>
      <c r="Y3859" s="268">
        <v>19658.96</v>
      </c>
      <c r="AA3859" s="229" t="s">
        <v>33341</v>
      </c>
      <c r="AB3859" s="230">
        <v>824391.34</v>
      </c>
      <c r="AD3859" s="209" t="s">
        <v>18278</v>
      </c>
      <c r="AE3859" s="210">
        <v>30001.5</v>
      </c>
      <c r="AF3859" s="93"/>
      <c r="AG3859" s="93"/>
      <c r="AH3859" s="93"/>
      <c r="AJ3859" s="292"/>
      <c r="AK3859" s="293"/>
      <c r="AP3859" s="233" t="s">
        <v>9983</v>
      </c>
      <c r="AQ3859" s="234">
        <v>70145.36</v>
      </c>
      <c r="AS3859" s="213" t="s">
        <v>7938</v>
      </c>
      <c r="AT3859" s="214">
        <v>2460</v>
      </c>
    </row>
    <row r="3860" spans="13:46" x14ac:dyDescent="0.3">
      <c r="M3860" s="74"/>
      <c r="N3860" s="76"/>
      <c r="O3860" s="76"/>
      <c r="U3860" s="309" t="s">
        <v>52559</v>
      </c>
      <c r="V3860" s="310">
        <v>1760.2</v>
      </c>
      <c r="X3860" s="267" t="s">
        <v>55961</v>
      </c>
      <c r="Y3860" s="268">
        <v>2134.3000000000002</v>
      </c>
      <c r="AA3860" s="229" t="s">
        <v>42310</v>
      </c>
      <c r="AB3860" s="230">
        <v>25508.49</v>
      </c>
      <c r="AD3860" s="209" t="s">
        <v>18279</v>
      </c>
      <c r="AE3860" s="210">
        <v>149954.29</v>
      </c>
      <c r="AF3860" s="93"/>
      <c r="AG3860" s="93"/>
      <c r="AH3860" s="93"/>
      <c r="AJ3860" s="292"/>
      <c r="AK3860" s="293"/>
      <c r="AP3860" s="233" t="s">
        <v>36930</v>
      </c>
      <c r="AQ3860" s="234">
        <v>95927.51</v>
      </c>
      <c r="AS3860" s="213" t="s">
        <v>8166</v>
      </c>
      <c r="AT3860" s="214">
        <v>1520.79</v>
      </c>
    </row>
    <row r="3861" spans="13:46" x14ac:dyDescent="0.3">
      <c r="M3861" s="74"/>
      <c r="N3861" s="76"/>
      <c r="O3861" s="76"/>
      <c r="U3861" s="309" t="s">
        <v>59080</v>
      </c>
      <c r="V3861" s="310">
        <v>12862.93</v>
      </c>
      <c r="X3861" s="267" t="s">
        <v>55962</v>
      </c>
      <c r="Y3861" s="268">
        <v>7618.06</v>
      </c>
      <c r="AA3861" s="229" t="s">
        <v>42311</v>
      </c>
      <c r="AB3861" s="230">
        <v>1951.41</v>
      </c>
      <c r="AD3861" s="209" t="s">
        <v>18280</v>
      </c>
      <c r="AE3861" s="210">
        <v>39425.78</v>
      </c>
      <c r="AF3861" s="93"/>
      <c r="AG3861" s="93"/>
      <c r="AH3861" s="93"/>
      <c r="AJ3861" s="292"/>
      <c r="AK3861" s="293"/>
      <c r="AP3861" s="233" t="s">
        <v>9984</v>
      </c>
      <c r="AQ3861" s="234">
        <v>16643547.15</v>
      </c>
      <c r="AS3861" s="213" t="s">
        <v>8826</v>
      </c>
      <c r="AT3861" s="214">
        <v>2000</v>
      </c>
    </row>
    <row r="3862" spans="13:46" x14ac:dyDescent="0.3">
      <c r="M3862" s="74"/>
      <c r="N3862" s="76"/>
      <c r="O3862" s="76"/>
      <c r="U3862" s="309" t="s">
        <v>59081</v>
      </c>
      <c r="V3862" s="310">
        <v>44281.46</v>
      </c>
      <c r="X3862" s="267" t="s">
        <v>55963</v>
      </c>
      <c r="Y3862" s="268">
        <v>21304.59</v>
      </c>
      <c r="AA3862" s="229" t="s">
        <v>42312</v>
      </c>
      <c r="AB3862" s="230">
        <v>2699.1</v>
      </c>
      <c r="AD3862" s="209" t="s">
        <v>18281</v>
      </c>
      <c r="AE3862" s="210">
        <v>2989.16</v>
      </c>
      <c r="AF3862" s="93"/>
      <c r="AG3862" s="93"/>
      <c r="AH3862" s="93"/>
      <c r="AJ3862" s="292"/>
      <c r="AK3862" s="293"/>
      <c r="AP3862" s="233" t="s">
        <v>9985</v>
      </c>
      <c r="AQ3862" s="234">
        <v>125943.69</v>
      </c>
      <c r="AS3862" s="213" t="s">
        <v>9128</v>
      </c>
      <c r="AT3862" s="214">
        <v>7180.64</v>
      </c>
    </row>
    <row r="3863" spans="13:46" x14ac:dyDescent="0.3">
      <c r="M3863" s="74"/>
      <c r="N3863" s="76"/>
      <c r="O3863" s="76"/>
      <c r="U3863" s="309" t="s">
        <v>59620</v>
      </c>
      <c r="V3863" s="310">
        <v>839.93</v>
      </c>
      <c r="X3863" s="267" t="s">
        <v>55964</v>
      </c>
      <c r="Y3863" s="268">
        <v>3000</v>
      </c>
      <c r="AA3863" s="229" t="s">
        <v>52081</v>
      </c>
      <c r="AB3863" s="230">
        <v>1320</v>
      </c>
      <c r="AD3863" s="209" t="s">
        <v>18282</v>
      </c>
      <c r="AE3863" s="210">
        <v>131.5</v>
      </c>
      <c r="AF3863" s="93"/>
      <c r="AG3863" s="93"/>
      <c r="AH3863" s="93"/>
      <c r="AJ3863" s="292"/>
      <c r="AK3863" s="293"/>
      <c r="AP3863" s="233" t="s">
        <v>9986</v>
      </c>
      <c r="AQ3863" s="234">
        <v>498075.01</v>
      </c>
      <c r="AS3863" s="213" t="s">
        <v>9482</v>
      </c>
      <c r="AT3863" s="214">
        <v>34413</v>
      </c>
    </row>
    <row r="3864" spans="13:46" x14ac:dyDescent="0.3">
      <c r="M3864" s="74"/>
      <c r="N3864" s="76"/>
      <c r="O3864" s="76"/>
      <c r="U3864" s="309" t="s">
        <v>59621</v>
      </c>
      <c r="V3864" s="310">
        <v>391.39</v>
      </c>
      <c r="X3864" s="267" t="s">
        <v>57343</v>
      </c>
      <c r="Y3864" s="268">
        <v>23094.06</v>
      </c>
      <c r="AA3864" s="229" t="s">
        <v>52082</v>
      </c>
      <c r="AB3864" s="230">
        <v>3058</v>
      </c>
      <c r="AD3864" s="209" t="s">
        <v>18283</v>
      </c>
      <c r="AE3864" s="210">
        <v>1748.26</v>
      </c>
      <c r="AF3864" s="93"/>
      <c r="AG3864" s="93"/>
      <c r="AH3864" s="93"/>
      <c r="AJ3864" s="292"/>
      <c r="AK3864" s="293"/>
      <c r="AP3864" s="233" t="s">
        <v>9987</v>
      </c>
      <c r="AQ3864" s="234">
        <v>18075009.649999999</v>
      </c>
      <c r="AS3864" s="213" t="s">
        <v>9575</v>
      </c>
      <c r="AT3864" s="214">
        <v>5446</v>
      </c>
    </row>
    <row r="3865" spans="13:46" x14ac:dyDescent="0.3">
      <c r="M3865" s="74"/>
      <c r="N3865" s="76"/>
      <c r="O3865" s="76"/>
      <c r="U3865" s="309" t="s">
        <v>56177</v>
      </c>
      <c r="V3865" s="310">
        <v>9485.09</v>
      </c>
      <c r="X3865" s="267" t="s">
        <v>48785</v>
      </c>
      <c r="Y3865" s="268">
        <v>24139.16</v>
      </c>
      <c r="AA3865" s="229" t="s">
        <v>52083</v>
      </c>
      <c r="AB3865" s="230">
        <v>800</v>
      </c>
      <c r="AD3865" s="209" t="s">
        <v>18284</v>
      </c>
      <c r="AE3865" s="210">
        <v>26164.75</v>
      </c>
      <c r="AF3865" s="93"/>
      <c r="AG3865" s="93"/>
      <c r="AH3865" s="93"/>
      <c r="AJ3865" s="292"/>
      <c r="AK3865" s="293"/>
      <c r="AP3865" s="233" t="s">
        <v>38789</v>
      </c>
      <c r="AQ3865" s="234">
        <v>144331.84</v>
      </c>
      <c r="AS3865" s="213" t="s">
        <v>9691</v>
      </c>
      <c r="AT3865" s="214">
        <v>19668.96</v>
      </c>
    </row>
    <row r="3866" spans="13:46" x14ac:dyDescent="0.3">
      <c r="M3866" s="74"/>
      <c r="N3866" s="76"/>
      <c r="O3866" s="76"/>
      <c r="U3866" s="309" t="s">
        <v>60480</v>
      </c>
      <c r="V3866" s="310">
        <v>-22100</v>
      </c>
      <c r="X3866" s="267" t="s">
        <v>47901</v>
      </c>
      <c r="Y3866" s="268">
        <v>74196.47</v>
      </c>
      <c r="AA3866" s="229" t="s">
        <v>52084</v>
      </c>
      <c r="AB3866" s="230">
        <v>396.12</v>
      </c>
      <c r="AD3866" s="209" t="s">
        <v>18285</v>
      </c>
      <c r="AE3866" s="210">
        <v>16887.25</v>
      </c>
      <c r="AF3866" s="93"/>
      <c r="AG3866" s="93"/>
      <c r="AH3866" s="93"/>
      <c r="AJ3866" s="292"/>
      <c r="AK3866" s="293"/>
      <c r="AP3866" s="233" t="s">
        <v>9989</v>
      </c>
      <c r="AQ3866" s="234">
        <v>16501638.68</v>
      </c>
      <c r="AS3866" s="213" t="s">
        <v>9736</v>
      </c>
      <c r="AT3866" s="214">
        <v>9826.8799999999992</v>
      </c>
    </row>
    <row r="3867" spans="13:46" x14ac:dyDescent="0.3">
      <c r="O3867" s="82"/>
      <c r="U3867" s="309" t="s">
        <v>60481</v>
      </c>
      <c r="V3867" s="310">
        <v>-3000</v>
      </c>
      <c r="X3867" s="267" t="s">
        <v>62599</v>
      </c>
      <c r="Y3867" s="268">
        <v>-555.59</v>
      </c>
      <c r="AA3867" s="229" t="s">
        <v>52085</v>
      </c>
      <c r="AB3867" s="230">
        <v>1200.18</v>
      </c>
      <c r="AD3867" s="209" t="s">
        <v>18286</v>
      </c>
      <c r="AE3867" s="210">
        <v>1790</v>
      </c>
      <c r="AF3867" s="93"/>
      <c r="AG3867" s="93"/>
      <c r="AH3867" s="93"/>
      <c r="AJ3867" s="292"/>
      <c r="AK3867" s="293"/>
      <c r="AP3867" s="233" t="s">
        <v>9990</v>
      </c>
      <c r="AQ3867" s="234">
        <v>814415.2</v>
      </c>
      <c r="AS3867" s="213" t="s">
        <v>10039</v>
      </c>
      <c r="AT3867" s="214">
        <v>146323.26999999999</v>
      </c>
    </row>
    <row r="3868" spans="13:46" x14ac:dyDescent="0.3">
      <c r="O3868" s="83"/>
      <c r="U3868" s="309" t="s">
        <v>67764</v>
      </c>
      <c r="V3868" s="310">
        <v>10376.48</v>
      </c>
      <c r="X3868" s="267" t="s">
        <v>64158</v>
      </c>
      <c r="Y3868" s="268">
        <v>28814.84</v>
      </c>
      <c r="AA3868" s="229" t="s">
        <v>52086</v>
      </c>
      <c r="AB3868" s="230">
        <v>2371.6</v>
      </c>
      <c r="AD3868" s="209" t="s">
        <v>18287</v>
      </c>
      <c r="AE3868" s="210">
        <v>3156</v>
      </c>
      <c r="AF3868" s="93"/>
      <c r="AG3868" s="93"/>
      <c r="AH3868" s="93"/>
      <c r="AJ3868" s="292"/>
      <c r="AK3868" s="293"/>
      <c r="AP3868" s="233" t="s">
        <v>9991</v>
      </c>
      <c r="AQ3868" s="234">
        <v>538123.72</v>
      </c>
      <c r="AS3868" s="213" t="s">
        <v>6853</v>
      </c>
      <c r="AT3868" s="214">
        <v>19854</v>
      </c>
    </row>
    <row r="3869" spans="13:46" x14ac:dyDescent="0.3">
      <c r="O3869" s="84"/>
      <c r="U3869" s="309" t="s">
        <v>67765</v>
      </c>
      <c r="V3869" s="310">
        <v>59049.02</v>
      </c>
      <c r="X3869" s="267" t="s">
        <v>64159</v>
      </c>
      <c r="Y3869" s="268">
        <v>6240.07</v>
      </c>
      <c r="AA3869" s="229" t="s">
        <v>52087</v>
      </c>
      <c r="AB3869" s="230">
        <v>114</v>
      </c>
      <c r="AD3869" s="209" t="s">
        <v>18288</v>
      </c>
      <c r="AE3869" s="210">
        <v>917.14</v>
      </c>
      <c r="AF3869" s="93"/>
      <c r="AG3869" s="93"/>
      <c r="AH3869" s="93"/>
      <c r="AJ3869" s="292"/>
      <c r="AK3869" s="293"/>
      <c r="AP3869" s="233" t="s">
        <v>9992</v>
      </c>
      <c r="AQ3869" s="234">
        <v>14936713.09</v>
      </c>
      <c r="AS3869" s="213" t="s">
        <v>7538</v>
      </c>
      <c r="AT3869" s="214">
        <v>67595</v>
      </c>
    </row>
    <row r="3870" spans="13:46" x14ac:dyDescent="0.3">
      <c r="O3870" s="85"/>
      <c r="U3870" s="309" t="s">
        <v>67766</v>
      </c>
      <c r="V3870" s="310">
        <v>45826.66</v>
      </c>
      <c r="X3870" s="267" t="s">
        <v>18480</v>
      </c>
      <c r="Y3870" s="268">
        <v>58225.93</v>
      </c>
      <c r="AA3870" s="229" t="s">
        <v>52088</v>
      </c>
      <c r="AB3870" s="230">
        <v>25.24</v>
      </c>
      <c r="AD3870" s="209" t="s">
        <v>18289</v>
      </c>
      <c r="AE3870" s="210">
        <v>9277.86</v>
      </c>
      <c r="AF3870" s="93"/>
      <c r="AG3870" s="93"/>
      <c r="AH3870" s="93"/>
      <c r="AJ3870" s="292"/>
      <c r="AK3870" s="293"/>
      <c r="AP3870" s="233" t="s">
        <v>9993</v>
      </c>
      <c r="AQ3870" s="234">
        <v>3325659.47</v>
      </c>
      <c r="AS3870" s="213" t="s">
        <v>7939</v>
      </c>
      <c r="AT3870" s="214">
        <v>2112</v>
      </c>
    </row>
    <row r="3871" spans="13:46" x14ac:dyDescent="0.3">
      <c r="U3871" s="309" t="s">
        <v>60482</v>
      </c>
      <c r="V3871" s="310">
        <v>16827.71</v>
      </c>
      <c r="X3871" s="267" t="s">
        <v>40209</v>
      </c>
      <c r="Y3871" s="268">
        <v>70704.350000000006</v>
      </c>
      <c r="AA3871" s="229" t="s">
        <v>52089</v>
      </c>
      <c r="AB3871" s="230">
        <v>1688.4</v>
      </c>
      <c r="AD3871" s="209" t="s">
        <v>18290</v>
      </c>
      <c r="AE3871" s="210">
        <v>2000</v>
      </c>
      <c r="AF3871" s="93"/>
      <c r="AG3871" s="93"/>
      <c r="AH3871" s="93"/>
      <c r="AJ3871" s="292"/>
      <c r="AK3871" s="293"/>
      <c r="AP3871" s="233" t="s">
        <v>9994</v>
      </c>
      <c r="AQ3871" s="234">
        <v>10239667.4</v>
      </c>
      <c r="AS3871" s="213" t="s">
        <v>8446</v>
      </c>
      <c r="AT3871" s="214">
        <v>13608</v>
      </c>
    </row>
    <row r="3872" spans="13:46" x14ac:dyDescent="0.3">
      <c r="M3872" s="81"/>
      <c r="N3872" s="81"/>
      <c r="O3872" s="81"/>
      <c r="U3872" s="309" t="s">
        <v>60483</v>
      </c>
      <c r="V3872" s="310">
        <v>43070.73</v>
      </c>
      <c r="X3872" s="267" t="s">
        <v>55017</v>
      </c>
      <c r="Y3872" s="268">
        <v>374405.72</v>
      </c>
      <c r="AA3872" s="229" t="s">
        <v>52090</v>
      </c>
      <c r="AB3872" s="230">
        <v>129.16</v>
      </c>
      <c r="AD3872" s="209" t="s">
        <v>18291</v>
      </c>
      <c r="AE3872" s="210">
        <v>2176.38</v>
      </c>
      <c r="AF3872" s="93"/>
      <c r="AG3872" s="93"/>
      <c r="AH3872" s="93"/>
      <c r="AJ3872" s="292"/>
      <c r="AK3872" s="293"/>
      <c r="AP3872" s="233" t="s">
        <v>9995</v>
      </c>
      <c r="AQ3872" s="234">
        <v>11050326.5</v>
      </c>
      <c r="AS3872" s="213" t="s">
        <v>8827</v>
      </c>
      <c r="AT3872" s="214">
        <v>2000</v>
      </c>
    </row>
    <row r="3873" spans="13:46" x14ac:dyDescent="0.3">
      <c r="M3873" s="80"/>
      <c r="N3873" s="78"/>
      <c r="O3873" s="77"/>
      <c r="U3873" s="309" t="s">
        <v>67767</v>
      </c>
      <c r="V3873" s="310">
        <v>97000</v>
      </c>
      <c r="X3873" s="267" t="s">
        <v>34870</v>
      </c>
      <c r="Y3873" s="268">
        <v>310609.99</v>
      </c>
      <c r="AA3873" s="229" t="s">
        <v>52091</v>
      </c>
      <c r="AB3873" s="230">
        <v>406.9</v>
      </c>
      <c r="AD3873" s="209" t="s">
        <v>18292</v>
      </c>
      <c r="AE3873" s="210">
        <v>10198.620000000001</v>
      </c>
      <c r="AF3873" s="93"/>
      <c r="AG3873" s="93"/>
      <c r="AH3873" s="93"/>
      <c r="AJ3873" s="292"/>
      <c r="AK3873" s="293"/>
      <c r="AP3873" s="233" t="s">
        <v>9996</v>
      </c>
      <c r="AQ3873" s="234">
        <v>356422.36</v>
      </c>
      <c r="AS3873" s="213" t="s">
        <v>9129</v>
      </c>
      <c r="AT3873" s="214">
        <v>5978.71</v>
      </c>
    </row>
    <row r="3874" spans="13:46" x14ac:dyDescent="0.3">
      <c r="U3874" s="309" t="s">
        <v>60484</v>
      </c>
      <c r="V3874" s="310">
        <v>15670.97</v>
      </c>
      <c r="X3874" s="267" t="s">
        <v>55018</v>
      </c>
      <c r="Y3874" s="268">
        <v>60432.12</v>
      </c>
      <c r="AA3874" s="229" t="s">
        <v>52092</v>
      </c>
      <c r="AB3874" s="230">
        <v>106.46</v>
      </c>
      <c r="AD3874" s="209" t="s">
        <v>18293</v>
      </c>
      <c r="AE3874" s="210">
        <v>80336</v>
      </c>
      <c r="AF3874" s="93"/>
      <c r="AG3874" s="93"/>
      <c r="AH3874" s="93"/>
      <c r="AJ3874" s="292"/>
      <c r="AK3874" s="293"/>
      <c r="AP3874" s="233" t="s">
        <v>9997</v>
      </c>
      <c r="AQ3874" s="234">
        <v>6484705.2599999998</v>
      </c>
      <c r="AS3874" s="213" t="s">
        <v>9426</v>
      </c>
      <c r="AT3874" s="214">
        <v>26364.37</v>
      </c>
    </row>
    <row r="3875" spans="13:46" x14ac:dyDescent="0.3">
      <c r="U3875" s="309" t="s">
        <v>60485</v>
      </c>
      <c r="V3875" s="310">
        <v>3412.95</v>
      </c>
      <c r="X3875" s="267" t="s">
        <v>60313</v>
      </c>
      <c r="Y3875" s="268">
        <v>28631.8</v>
      </c>
      <c r="AA3875" s="229" t="s">
        <v>44669</v>
      </c>
      <c r="AB3875" s="230">
        <v>-119.6</v>
      </c>
      <c r="AD3875" s="209" t="s">
        <v>18294</v>
      </c>
      <c r="AE3875" s="210">
        <v>6625</v>
      </c>
      <c r="AF3875" s="93"/>
      <c r="AG3875" s="93"/>
      <c r="AH3875" s="93"/>
      <c r="AJ3875" s="292"/>
      <c r="AK3875" s="293"/>
      <c r="AP3875" s="233" t="s">
        <v>9998</v>
      </c>
      <c r="AQ3875" s="234">
        <v>12213610.66</v>
      </c>
      <c r="AS3875" s="213" t="s">
        <v>10556</v>
      </c>
      <c r="AT3875" s="214">
        <v>294.94</v>
      </c>
    </row>
    <row r="3876" spans="13:46" x14ac:dyDescent="0.3">
      <c r="U3876" s="309" t="s">
        <v>60486</v>
      </c>
      <c r="V3876" s="310">
        <v>12654.29</v>
      </c>
      <c r="X3876" s="267" t="s">
        <v>55019</v>
      </c>
      <c r="Y3876" s="268">
        <v>99.1</v>
      </c>
      <c r="AA3876" s="229" t="s">
        <v>33342</v>
      </c>
      <c r="AB3876" s="230">
        <v>50847.33</v>
      </c>
      <c r="AD3876" s="209" t="s">
        <v>18295</v>
      </c>
      <c r="AE3876" s="210">
        <v>3964</v>
      </c>
      <c r="AF3876" s="93"/>
      <c r="AG3876" s="93"/>
      <c r="AH3876" s="93"/>
      <c r="AJ3876" s="292"/>
      <c r="AK3876" s="293"/>
      <c r="AP3876" s="233" t="s">
        <v>9999</v>
      </c>
      <c r="AQ3876" s="234">
        <v>1663159.8</v>
      </c>
      <c r="AS3876" s="213" t="s">
        <v>10732</v>
      </c>
      <c r="AT3876" s="214">
        <v>4676</v>
      </c>
    </row>
    <row r="3877" spans="13:46" x14ac:dyDescent="0.3">
      <c r="U3877" s="309" t="s">
        <v>60487</v>
      </c>
      <c r="V3877" s="310">
        <v>589.94000000000005</v>
      </c>
      <c r="X3877" s="267" t="s">
        <v>55020</v>
      </c>
      <c r="Y3877" s="268">
        <v>47597.88</v>
      </c>
      <c r="AA3877" s="229" t="s">
        <v>33343</v>
      </c>
      <c r="AB3877" s="230">
        <v>62647.67</v>
      </c>
      <c r="AD3877" s="209" t="s">
        <v>18296</v>
      </c>
      <c r="AE3877" s="210">
        <v>745</v>
      </c>
      <c r="AF3877" s="93"/>
      <c r="AG3877" s="93"/>
      <c r="AH3877" s="93"/>
      <c r="AJ3877" s="292"/>
      <c r="AK3877" s="293"/>
      <c r="AP3877" s="233" t="s">
        <v>10000</v>
      </c>
      <c r="AQ3877" s="234">
        <v>2739458.92</v>
      </c>
      <c r="AS3877" s="213" t="s">
        <v>11192</v>
      </c>
      <c r="AT3877" s="214">
        <v>3994.8</v>
      </c>
    </row>
    <row r="3878" spans="13:46" x14ac:dyDescent="0.3">
      <c r="U3878" s="309" t="s">
        <v>60488</v>
      </c>
      <c r="V3878" s="310">
        <v>576.45000000000005</v>
      </c>
      <c r="X3878" s="267" t="s">
        <v>55021</v>
      </c>
      <c r="Y3878" s="268">
        <v>26326.5</v>
      </c>
      <c r="AA3878" s="229" t="s">
        <v>44670</v>
      </c>
      <c r="AB3878" s="230">
        <v>3095.63</v>
      </c>
      <c r="AD3878" s="209" t="s">
        <v>18297</v>
      </c>
      <c r="AE3878" s="210">
        <v>7154</v>
      </c>
      <c r="AF3878" s="93"/>
      <c r="AG3878" s="93"/>
      <c r="AH3878" s="93"/>
      <c r="AJ3878" s="292"/>
      <c r="AK3878" s="293"/>
      <c r="AP3878" s="233" t="s">
        <v>10001</v>
      </c>
      <c r="AQ3878" s="234">
        <v>557331.32999999996</v>
      </c>
      <c r="AS3878" s="213" t="s">
        <v>11425</v>
      </c>
      <c r="AT3878" s="214">
        <v>589.88</v>
      </c>
    </row>
    <row r="3879" spans="13:46" x14ac:dyDescent="0.3">
      <c r="U3879" s="309" t="s">
        <v>60489</v>
      </c>
      <c r="V3879" s="310">
        <v>704.09</v>
      </c>
      <c r="X3879" s="267" t="s">
        <v>55022</v>
      </c>
      <c r="Y3879" s="268">
        <v>30199.22</v>
      </c>
      <c r="AA3879" s="229" t="s">
        <v>39020</v>
      </c>
      <c r="AB3879" s="230">
        <v>211516.04</v>
      </c>
      <c r="AD3879" s="209" t="s">
        <v>18298</v>
      </c>
      <c r="AE3879" s="210">
        <v>39425.78</v>
      </c>
      <c r="AF3879" s="93"/>
      <c r="AG3879" s="93"/>
      <c r="AH3879" s="93"/>
      <c r="AJ3879" s="292"/>
      <c r="AK3879" s="293"/>
      <c r="AP3879" s="233" t="s">
        <v>10002</v>
      </c>
      <c r="AQ3879" s="234">
        <v>2460878.7999999998</v>
      </c>
      <c r="AS3879" s="213" t="s">
        <v>10040</v>
      </c>
      <c r="AT3879" s="214">
        <v>147067.70000000001</v>
      </c>
    </row>
    <row r="3880" spans="13:46" x14ac:dyDescent="0.3">
      <c r="U3880" s="309" t="s">
        <v>60490</v>
      </c>
      <c r="V3880" s="310">
        <v>65.84</v>
      </c>
      <c r="X3880" s="267" t="s">
        <v>44685</v>
      </c>
      <c r="Y3880" s="268">
        <v>5003951.63</v>
      </c>
      <c r="AA3880" s="229" t="s">
        <v>39021</v>
      </c>
      <c r="AB3880" s="230">
        <v>16228.47</v>
      </c>
      <c r="AD3880" s="209" t="s">
        <v>18299</v>
      </c>
      <c r="AE3880" s="210">
        <v>7154</v>
      </c>
      <c r="AF3880" s="93"/>
      <c r="AG3880" s="93"/>
      <c r="AH3880" s="93"/>
      <c r="AJ3880" s="292"/>
      <c r="AK3880" s="293"/>
      <c r="AP3880" s="233" t="s">
        <v>10003</v>
      </c>
      <c r="AQ3880" s="234">
        <v>133265.71</v>
      </c>
      <c r="AS3880" s="213" t="s">
        <v>6854</v>
      </c>
      <c r="AT3880" s="214">
        <v>21061.88</v>
      </c>
    </row>
    <row r="3881" spans="13:46" x14ac:dyDescent="0.3">
      <c r="U3881" s="309" t="s">
        <v>64348</v>
      </c>
      <c r="V3881" s="310">
        <v>-19600</v>
      </c>
      <c r="X3881" s="267" t="s">
        <v>40210</v>
      </c>
      <c r="Y3881" s="268">
        <v>98173.83</v>
      </c>
      <c r="AA3881" s="229" t="s">
        <v>44671</v>
      </c>
      <c r="AB3881" s="230">
        <v>10490</v>
      </c>
      <c r="AD3881" s="209" t="s">
        <v>13335</v>
      </c>
      <c r="AE3881" s="210">
        <v>2989.16</v>
      </c>
      <c r="AF3881" s="93"/>
      <c r="AG3881" s="93"/>
      <c r="AH3881" s="93"/>
      <c r="AJ3881" s="292"/>
      <c r="AK3881" s="293"/>
      <c r="AP3881" s="233" t="s">
        <v>10004</v>
      </c>
      <c r="AQ3881" s="234">
        <v>5034832</v>
      </c>
      <c r="AS3881" s="213" t="s">
        <v>7012</v>
      </c>
      <c r="AT3881" s="214">
        <v>5340</v>
      </c>
    </row>
    <row r="3882" spans="13:46" x14ac:dyDescent="0.3">
      <c r="U3882" s="309" t="s">
        <v>60491</v>
      </c>
      <c r="V3882" s="310">
        <v>8642.19</v>
      </c>
      <c r="X3882" s="267" t="s">
        <v>42327</v>
      </c>
      <c r="Y3882" s="268">
        <v>213515.19</v>
      </c>
      <c r="AA3882" s="229" t="s">
        <v>36171</v>
      </c>
      <c r="AB3882" s="230">
        <v>1039.24</v>
      </c>
      <c r="AD3882" s="209" t="s">
        <v>18300</v>
      </c>
      <c r="AE3882" s="210">
        <v>131.5</v>
      </c>
      <c r="AF3882" s="93"/>
      <c r="AG3882" s="93"/>
      <c r="AH3882" s="93"/>
      <c r="AJ3882" s="292"/>
      <c r="AK3882" s="293"/>
      <c r="AP3882" s="233" t="s">
        <v>10005</v>
      </c>
      <c r="AQ3882" s="234">
        <v>281900.23</v>
      </c>
      <c r="AS3882" s="213" t="s">
        <v>7245</v>
      </c>
      <c r="AT3882" s="214">
        <v>3311</v>
      </c>
    </row>
    <row r="3883" spans="13:46" x14ac:dyDescent="0.3">
      <c r="U3883" s="309" t="s">
        <v>67768</v>
      </c>
      <c r="V3883" s="310">
        <v>5720</v>
      </c>
      <c r="X3883" s="267" t="s">
        <v>34871</v>
      </c>
      <c r="Y3883" s="268">
        <v>474281.81</v>
      </c>
      <c r="AA3883" s="229" t="s">
        <v>33344</v>
      </c>
      <c r="AB3883" s="230">
        <v>25653.47</v>
      </c>
      <c r="AD3883" s="209" t="s">
        <v>18301</v>
      </c>
      <c r="AE3883" s="210">
        <v>1748.26</v>
      </c>
      <c r="AF3883" s="93"/>
      <c r="AG3883" s="93"/>
      <c r="AH3883" s="93"/>
      <c r="AJ3883" s="292"/>
      <c r="AK3883" s="293"/>
      <c r="AP3883" s="233" t="s">
        <v>10006</v>
      </c>
      <c r="AQ3883" s="234">
        <v>1102926.03</v>
      </c>
      <c r="AS3883" s="213" t="s">
        <v>7539</v>
      </c>
      <c r="AT3883" s="214">
        <v>9046.98</v>
      </c>
    </row>
    <row r="3884" spans="13:46" x14ac:dyDescent="0.3">
      <c r="U3884" s="309" t="s">
        <v>60492</v>
      </c>
      <c r="V3884" s="310">
        <v>-5420.56</v>
      </c>
      <c r="X3884" s="267" t="s">
        <v>34872</v>
      </c>
      <c r="Y3884" s="268">
        <v>290536.7</v>
      </c>
      <c r="AA3884" s="229" t="s">
        <v>33345</v>
      </c>
      <c r="AB3884" s="230">
        <v>78539.33</v>
      </c>
      <c r="AD3884" s="209" t="s">
        <v>18302</v>
      </c>
      <c r="AE3884" s="210">
        <v>84512.38</v>
      </c>
      <c r="AF3884" s="93"/>
      <c r="AG3884" s="93"/>
      <c r="AH3884" s="93"/>
      <c r="AJ3884" s="292"/>
      <c r="AK3884" s="293"/>
      <c r="AP3884" s="233" t="s">
        <v>10007</v>
      </c>
      <c r="AQ3884" s="234">
        <v>35315570.140000001</v>
      </c>
      <c r="AS3884" s="213" t="s">
        <v>7940</v>
      </c>
      <c r="AT3884" s="214">
        <v>12291.62</v>
      </c>
    </row>
    <row r="3885" spans="13:46" x14ac:dyDescent="0.3">
      <c r="U3885" s="309" t="s">
        <v>64349</v>
      </c>
      <c r="V3885" s="310">
        <v>3275</v>
      </c>
      <c r="X3885" s="267" t="s">
        <v>34873</v>
      </c>
      <c r="Y3885" s="268">
        <v>58524.34</v>
      </c>
      <c r="AA3885" s="229" t="s">
        <v>34841</v>
      </c>
      <c r="AB3885" s="230">
        <v>26802.16</v>
      </c>
      <c r="AD3885" s="209" t="s">
        <v>18303</v>
      </c>
      <c r="AE3885" s="210">
        <v>745</v>
      </c>
      <c r="AF3885" s="93"/>
      <c r="AG3885" s="93"/>
      <c r="AH3885" s="93"/>
      <c r="AJ3885" s="292"/>
      <c r="AK3885" s="293"/>
      <c r="AP3885" s="233" t="s">
        <v>10008</v>
      </c>
      <c r="AQ3885" s="234">
        <v>834580.18</v>
      </c>
      <c r="AS3885" s="213" t="s">
        <v>9130</v>
      </c>
      <c r="AT3885" s="214">
        <v>4858</v>
      </c>
    </row>
    <row r="3886" spans="13:46" x14ac:dyDescent="0.3">
      <c r="U3886" s="309" t="s">
        <v>67769</v>
      </c>
      <c r="V3886" s="310">
        <v>2812</v>
      </c>
      <c r="X3886" s="267" t="s">
        <v>59548</v>
      </c>
      <c r="Y3886" s="268">
        <v>246997</v>
      </c>
      <c r="AA3886" s="229" t="s">
        <v>52093</v>
      </c>
      <c r="AB3886" s="230">
        <v>37882.199999999997</v>
      </c>
      <c r="AD3886" s="209" t="s">
        <v>18304</v>
      </c>
      <c r="AE3886" s="210">
        <v>15079.76</v>
      </c>
      <c r="AF3886" s="93"/>
      <c r="AG3886" s="93"/>
      <c r="AH3886" s="93"/>
      <c r="AJ3886" s="292"/>
      <c r="AK3886" s="293"/>
      <c r="AP3886" s="233" t="s">
        <v>10009</v>
      </c>
      <c r="AQ3886" s="234">
        <v>312462.63</v>
      </c>
      <c r="AS3886" s="213" t="s">
        <v>10435</v>
      </c>
      <c r="AT3886" s="214">
        <v>114</v>
      </c>
    </row>
    <row r="3887" spans="13:46" x14ac:dyDescent="0.3">
      <c r="U3887" s="309" t="s">
        <v>52562</v>
      </c>
      <c r="V3887" s="310">
        <v>2973.6</v>
      </c>
      <c r="X3887" s="267" t="s">
        <v>58495</v>
      </c>
      <c r="Y3887" s="268">
        <v>201344.96</v>
      </c>
      <c r="AA3887" s="229" t="s">
        <v>36172</v>
      </c>
      <c r="AB3887" s="230">
        <v>501200.05</v>
      </c>
      <c r="AD3887" s="209" t="s">
        <v>18305</v>
      </c>
      <c r="AE3887" s="210">
        <v>1790</v>
      </c>
      <c r="AF3887" s="93"/>
      <c r="AG3887" s="93"/>
      <c r="AH3887" s="93"/>
      <c r="AJ3887" s="292"/>
      <c r="AK3887" s="293"/>
      <c r="AP3887" s="233" t="s">
        <v>10010</v>
      </c>
      <c r="AQ3887" s="234">
        <v>355773.91</v>
      </c>
      <c r="AS3887" s="213" t="s">
        <v>10996</v>
      </c>
      <c r="AT3887" s="214">
        <v>142.91</v>
      </c>
    </row>
    <row r="3888" spans="13:46" x14ac:dyDescent="0.3">
      <c r="U3888" s="309" t="s">
        <v>33649</v>
      </c>
      <c r="V3888" s="310">
        <v>227.49</v>
      </c>
      <c r="X3888" s="267" t="s">
        <v>60314</v>
      </c>
      <c r="Y3888" s="268">
        <v>113.2</v>
      </c>
      <c r="AA3888" s="229" t="s">
        <v>46811</v>
      </c>
      <c r="AB3888" s="230">
        <v>7161.6</v>
      </c>
      <c r="AD3888" s="209" t="s">
        <v>18306</v>
      </c>
      <c r="AE3888" s="210">
        <v>35945.75</v>
      </c>
      <c r="AF3888" s="93"/>
      <c r="AG3888" s="93"/>
      <c r="AH3888" s="93"/>
      <c r="AJ3888" s="292"/>
      <c r="AK3888" s="293"/>
      <c r="AP3888" s="233" t="s">
        <v>10011</v>
      </c>
      <c r="AQ3888" s="234">
        <v>138299.6</v>
      </c>
      <c r="AS3888" s="213" t="s">
        <v>11193</v>
      </c>
      <c r="AT3888" s="214">
        <v>2682.63</v>
      </c>
    </row>
    <row r="3889" spans="21:46" x14ac:dyDescent="0.3">
      <c r="U3889" s="309" t="s">
        <v>33650</v>
      </c>
      <c r="V3889" s="310">
        <v>743.99</v>
      </c>
      <c r="X3889" s="267" t="s">
        <v>59549</v>
      </c>
      <c r="Y3889" s="268">
        <v>1234000.6599999999</v>
      </c>
      <c r="AA3889" s="229" t="s">
        <v>48778</v>
      </c>
      <c r="AB3889" s="230">
        <v>238.48</v>
      </c>
      <c r="AD3889" s="209" t="s">
        <v>18307</v>
      </c>
      <c r="AE3889" s="210">
        <v>9277.86</v>
      </c>
      <c r="AF3889" s="93"/>
      <c r="AG3889" s="93"/>
      <c r="AH3889" s="93"/>
      <c r="AJ3889" s="292"/>
      <c r="AK3889" s="293"/>
      <c r="AP3889" s="233" t="s">
        <v>10012</v>
      </c>
      <c r="AQ3889" s="234">
        <v>162083.5</v>
      </c>
      <c r="AS3889" s="213" t="s">
        <v>10041</v>
      </c>
      <c r="AT3889" s="214">
        <v>58849.02</v>
      </c>
    </row>
    <row r="3890" spans="21:46" x14ac:dyDescent="0.3">
      <c r="U3890" s="309" t="s">
        <v>46962</v>
      </c>
      <c r="V3890" s="310">
        <v>830.74</v>
      </c>
      <c r="X3890" s="267" t="s">
        <v>48786</v>
      </c>
      <c r="Y3890" s="268">
        <v>222240.02</v>
      </c>
      <c r="AA3890" s="229" t="s">
        <v>52094</v>
      </c>
      <c r="AB3890" s="230">
        <v>21.41</v>
      </c>
      <c r="AD3890" s="209" t="s">
        <v>18308</v>
      </c>
      <c r="AE3890" s="210">
        <v>16887.25</v>
      </c>
      <c r="AF3890" s="93"/>
      <c r="AG3890" s="93"/>
      <c r="AH3890" s="93"/>
      <c r="AJ3890" s="292"/>
      <c r="AK3890" s="293"/>
      <c r="AP3890" s="233" t="s">
        <v>10013</v>
      </c>
      <c r="AQ3890" s="234">
        <v>7318479.1600000001</v>
      </c>
      <c r="AS3890" s="213" t="s">
        <v>6855</v>
      </c>
      <c r="AT3890" s="214">
        <v>4312</v>
      </c>
    </row>
    <row r="3891" spans="21:46" x14ac:dyDescent="0.3">
      <c r="U3891" s="309" t="s">
        <v>36306</v>
      </c>
      <c r="V3891" s="310">
        <v>19736.36</v>
      </c>
      <c r="X3891" s="267" t="s">
        <v>34874</v>
      </c>
      <c r="Y3891" s="268">
        <v>1118526.4099999999</v>
      </c>
      <c r="AA3891" s="229" t="s">
        <v>46812</v>
      </c>
      <c r="AB3891" s="230">
        <v>319.73</v>
      </c>
      <c r="AD3891" s="209" t="s">
        <v>18309</v>
      </c>
      <c r="AE3891" s="210">
        <v>51000</v>
      </c>
      <c r="AF3891" s="93"/>
      <c r="AG3891" s="93"/>
      <c r="AH3891" s="93"/>
      <c r="AJ3891" s="292"/>
      <c r="AK3891" s="293"/>
      <c r="AP3891" s="233" t="s">
        <v>10014</v>
      </c>
      <c r="AQ3891" s="234">
        <v>533231.64</v>
      </c>
      <c r="AS3891" s="213" t="s">
        <v>7540</v>
      </c>
      <c r="AT3891" s="214">
        <v>16567.98</v>
      </c>
    </row>
    <row r="3892" spans="21:46" x14ac:dyDescent="0.3">
      <c r="U3892" s="309" t="s">
        <v>67770</v>
      </c>
      <c r="V3892" s="310">
        <v>14785</v>
      </c>
      <c r="X3892" s="267" t="s">
        <v>55023</v>
      </c>
      <c r="Y3892" s="268">
        <v>2842042.6</v>
      </c>
      <c r="AA3892" s="229" t="s">
        <v>46813</v>
      </c>
      <c r="AB3892" s="230">
        <v>132200</v>
      </c>
      <c r="AD3892" s="209" t="s">
        <v>18310</v>
      </c>
      <c r="AE3892" s="210">
        <v>3900.87</v>
      </c>
      <c r="AF3892" s="93"/>
      <c r="AG3892" s="93"/>
      <c r="AH3892" s="93"/>
      <c r="AJ3892" s="292"/>
      <c r="AK3892" s="293"/>
      <c r="AP3892" s="233" t="s">
        <v>10015</v>
      </c>
      <c r="AQ3892" s="234">
        <v>918103.36</v>
      </c>
      <c r="AS3892" s="213" t="s">
        <v>7941</v>
      </c>
      <c r="AT3892" s="214">
        <v>17130.77</v>
      </c>
    </row>
    <row r="3893" spans="21:46" x14ac:dyDescent="0.3">
      <c r="U3893" s="309" t="s">
        <v>42553</v>
      </c>
      <c r="V3893" s="310">
        <v>1645.04</v>
      </c>
      <c r="X3893" s="267" t="s">
        <v>62600</v>
      </c>
      <c r="Y3893" s="268">
        <v>-3486.92</v>
      </c>
      <c r="AA3893" s="229" t="s">
        <v>46814</v>
      </c>
      <c r="AB3893" s="230">
        <v>1120</v>
      </c>
      <c r="AD3893" s="209" t="s">
        <v>18311</v>
      </c>
      <c r="AE3893" s="210">
        <v>11056.8</v>
      </c>
      <c r="AF3893" s="93"/>
      <c r="AG3893" s="93"/>
      <c r="AH3893" s="93"/>
      <c r="AJ3893" s="292"/>
      <c r="AK3893" s="293"/>
      <c r="AP3893" s="233" t="s">
        <v>10016</v>
      </c>
      <c r="AQ3893" s="234">
        <v>214839960.44</v>
      </c>
      <c r="AS3893" s="213" t="s">
        <v>8447</v>
      </c>
      <c r="AT3893" s="214">
        <v>2893</v>
      </c>
    </row>
    <row r="3894" spans="21:46" x14ac:dyDescent="0.3">
      <c r="U3894" s="309" t="s">
        <v>42554</v>
      </c>
      <c r="V3894" s="310">
        <v>91.52</v>
      </c>
      <c r="X3894" s="267" t="s">
        <v>55024</v>
      </c>
      <c r="Y3894" s="268">
        <v>81553.399999999994</v>
      </c>
      <c r="AA3894" s="229" t="s">
        <v>49780</v>
      </c>
      <c r="AB3894" s="230">
        <v>1944.97</v>
      </c>
      <c r="AD3894" s="209" t="s">
        <v>18312</v>
      </c>
      <c r="AE3894" s="210">
        <v>82666.899999999994</v>
      </c>
      <c r="AF3894" s="93"/>
      <c r="AG3894" s="93"/>
      <c r="AH3894" s="93"/>
      <c r="AJ3894" s="292"/>
      <c r="AK3894" s="293"/>
      <c r="AP3894" s="233" t="s">
        <v>10017</v>
      </c>
      <c r="AQ3894" s="234">
        <v>237334.57</v>
      </c>
      <c r="AS3894" s="213" t="s">
        <v>9131</v>
      </c>
      <c r="AT3894" s="214">
        <v>8442</v>
      </c>
    </row>
    <row r="3895" spans="21:46" x14ac:dyDescent="0.3">
      <c r="U3895" s="309" t="s">
        <v>42555</v>
      </c>
      <c r="V3895" s="310">
        <v>411.6</v>
      </c>
      <c r="X3895" s="267" t="s">
        <v>58496</v>
      </c>
      <c r="Y3895" s="268">
        <v>18064.07</v>
      </c>
      <c r="AA3895" s="229" t="s">
        <v>47893</v>
      </c>
      <c r="AB3895" s="230">
        <v>314.93</v>
      </c>
      <c r="AD3895" s="209" t="s">
        <v>18313</v>
      </c>
      <c r="AE3895" s="210">
        <v>6800</v>
      </c>
      <c r="AF3895" s="93"/>
      <c r="AG3895" s="93"/>
      <c r="AH3895" s="93"/>
      <c r="AJ3895" s="292"/>
      <c r="AK3895" s="293"/>
      <c r="AP3895" s="233" t="s">
        <v>10018</v>
      </c>
      <c r="AQ3895" s="234">
        <v>254840.76</v>
      </c>
      <c r="AS3895" s="213" t="s">
        <v>10042</v>
      </c>
      <c r="AT3895" s="214">
        <v>49345.75</v>
      </c>
    </row>
    <row r="3896" spans="21:46" x14ac:dyDescent="0.3">
      <c r="U3896" s="309" t="s">
        <v>67771</v>
      </c>
      <c r="V3896" s="310">
        <v>13535</v>
      </c>
      <c r="X3896" s="267" t="s">
        <v>59550</v>
      </c>
      <c r="Y3896" s="268">
        <v>1935.93</v>
      </c>
      <c r="AA3896" s="229" t="s">
        <v>46815</v>
      </c>
      <c r="AB3896" s="230">
        <v>9201.9599999999991</v>
      </c>
      <c r="AD3896" s="209" t="s">
        <v>18314</v>
      </c>
      <c r="AE3896" s="210">
        <v>4856.68</v>
      </c>
      <c r="AF3896" s="93"/>
      <c r="AG3896" s="93"/>
      <c r="AH3896" s="93"/>
      <c r="AJ3896" s="292"/>
      <c r="AK3896" s="293"/>
      <c r="AP3896" s="233" t="s">
        <v>10019</v>
      </c>
      <c r="AQ3896" s="234">
        <v>435200.9</v>
      </c>
      <c r="AS3896" s="213" t="s">
        <v>7246</v>
      </c>
      <c r="AT3896" s="214">
        <v>1106.0999999999999</v>
      </c>
    </row>
    <row r="3897" spans="21:46" x14ac:dyDescent="0.3">
      <c r="U3897" s="309" t="s">
        <v>60494</v>
      </c>
      <c r="V3897" s="310">
        <v>232367.6</v>
      </c>
      <c r="X3897" s="267" t="s">
        <v>52131</v>
      </c>
      <c r="Y3897" s="268">
        <v>10857.48</v>
      </c>
      <c r="AA3897" s="229" t="s">
        <v>46816</v>
      </c>
      <c r="AB3897" s="230">
        <v>31251.06</v>
      </c>
      <c r="AD3897" s="209" t="s">
        <v>13336</v>
      </c>
      <c r="AE3897" s="210">
        <v>194081</v>
      </c>
      <c r="AF3897" s="93"/>
      <c r="AG3897" s="93"/>
      <c r="AH3897" s="93"/>
      <c r="AJ3897" s="292"/>
      <c r="AK3897" s="293"/>
      <c r="AP3897" s="233" t="s">
        <v>10020</v>
      </c>
      <c r="AQ3897" s="234">
        <v>785267.05</v>
      </c>
      <c r="AS3897" s="213" t="s">
        <v>9132</v>
      </c>
      <c r="AT3897" s="214">
        <v>5376.56</v>
      </c>
    </row>
    <row r="3898" spans="21:46" x14ac:dyDescent="0.3">
      <c r="U3898" s="309" t="s">
        <v>62002</v>
      </c>
      <c r="V3898" s="310">
        <v>1894.21</v>
      </c>
      <c r="X3898" s="267" t="s">
        <v>52132</v>
      </c>
      <c r="Y3898" s="268">
        <v>830.62</v>
      </c>
      <c r="AA3898" s="229" t="s">
        <v>46817</v>
      </c>
      <c r="AB3898" s="230">
        <v>17759.09</v>
      </c>
      <c r="AD3898" s="209" t="s">
        <v>13343</v>
      </c>
      <c r="AE3898" s="210">
        <v>13412.65</v>
      </c>
      <c r="AF3898" s="93"/>
      <c r="AG3898" s="93"/>
      <c r="AH3898" s="93"/>
      <c r="AJ3898" s="292"/>
      <c r="AK3898" s="293"/>
      <c r="AP3898" s="233" t="s">
        <v>10021</v>
      </c>
      <c r="AQ3898" s="234">
        <v>805920.81</v>
      </c>
      <c r="AS3898" s="213" t="s">
        <v>10533</v>
      </c>
      <c r="AT3898" s="214">
        <v>9783</v>
      </c>
    </row>
    <row r="3899" spans="21:46" x14ac:dyDescent="0.3">
      <c r="U3899" s="309" t="s">
        <v>59622</v>
      </c>
      <c r="V3899" s="310">
        <v>389757.2</v>
      </c>
      <c r="X3899" s="267" t="s">
        <v>55025</v>
      </c>
      <c r="Y3899" s="268">
        <v>2523.23</v>
      </c>
      <c r="AA3899" s="229" t="s">
        <v>52095</v>
      </c>
      <c r="AB3899" s="230">
        <v>7429.99</v>
      </c>
      <c r="AD3899" s="209" t="s">
        <v>18315</v>
      </c>
      <c r="AE3899" s="210">
        <v>3780.46</v>
      </c>
      <c r="AF3899" s="93"/>
      <c r="AG3899" s="93"/>
      <c r="AH3899" s="93"/>
      <c r="AJ3899" s="292"/>
      <c r="AK3899" s="293"/>
      <c r="AP3899" s="233" t="s">
        <v>10022</v>
      </c>
      <c r="AQ3899" s="234">
        <v>128134.94</v>
      </c>
      <c r="AS3899" s="213" t="s">
        <v>11195</v>
      </c>
      <c r="AT3899" s="214">
        <v>5744.83</v>
      </c>
    </row>
    <row r="3900" spans="21:46" x14ac:dyDescent="0.3">
      <c r="U3900" s="309" t="s">
        <v>62003</v>
      </c>
      <c r="V3900" s="310">
        <v>6760</v>
      </c>
      <c r="X3900" s="267" t="s">
        <v>61926</v>
      </c>
      <c r="Y3900" s="268">
        <v>300</v>
      </c>
      <c r="AA3900" s="229" t="s">
        <v>49781</v>
      </c>
      <c r="AB3900" s="230">
        <v>8510</v>
      </c>
      <c r="AD3900" s="209" t="s">
        <v>18316</v>
      </c>
      <c r="AE3900" s="210">
        <v>28130</v>
      </c>
      <c r="AF3900" s="93"/>
      <c r="AG3900" s="93"/>
      <c r="AH3900" s="93"/>
      <c r="AJ3900" s="292"/>
      <c r="AK3900" s="293"/>
      <c r="AP3900" s="233" t="s">
        <v>10023</v>
      </c>
      <c r="AQ3900" s="234">
        <v>194240</v>
      </c>
      <c r="AS3900" s="213" t="s">
        <v>10043</v>
      </c>
      <c r="AT3900" s="214">
        <v>22010.49</v>
      </c>
    </row>
    <row r="3901" spans="21:46" x14ac:dyDescent="0.3">
      <c r="U3901" s="309" t="s">
        <v>59623</v>
      </c>
      <c r="V3901" s="310">
        <v>31595.69</v>
      </c>
      <c r="X3901" s="267" t="s">
        <v>58497</v>
      </c>
      <c r="Y3901" s="268">
        <v>6431.85</v>
      </c>
      <c r="AA3901" s="229" t="s">
        <v>49782</v>
      </c>
      <c r="AB3901" s="230">
        <v>581.88</v>
      </c>
      <c r="AD3901" s="209" t="s">
        <v>18317</v>
      </c>
      <c r="AE3901" s="210">
        <v>970.12</v>
      </c>
      <c r="AF3901" s="93"/>
      <c r="AG3901" s="93"/>
      <c r="AH3901" s="93"/>
      <c r="AJ3901" s="292"/>
      <c r="AK3901" s="293"/>
      <c r="AP3901" s="233" t="s">
        <v>10024</v>
      </c>
      <c r="AQ3901" s="234">
        <v>539521.93999999994</v>
      </c>
      <c r="AS3901" s="213" t="s">
        <v>7013</v>
      </c>
      <c r="AT3901" s="214">
        <v>9452</v>
      </c>
    </row>
    <row r="3902" spans="21:46" x14ac:dyDescent="0.3">
      <c r="U3902" s="309" t="s">
        <v>59624</v>
      </c>
      <c r="V3902" s="310">
        <v>82148.7</v>
      </c>
      <c r="X3902" s="267" t="s">
        <v>48787</v>
      </c>
      <c r="Y3902" s="268">
        <v>2729.39</v>
      </c>
      <c r="AA3902" s="229" t="s">
        <v>49783</v>
      </c>
      <c r="AB3902" s="230">
        <v>2050.92</v>
      </c>
      <c r="AD3902" s="209" t="s">
        <v>18318</v>
      </c>
      <c r="AE3902" s="210">
        <v>2347.4299999999998</v>
      </c>
      <c r="AF3902" s="93"/>
      <c r="AG3902" s="93"/>
      <c r="AH3902" s="93"/>
      <c r="AJ3902" s="292"/>
      <c r="AK3902" s="293"/>
      <c r="AP3902" s="233" t="s">
        <v>10025</v>
      </c>
      <c r="AQ3902" s="234">
        <v>57291.66</v>
      </c>
      <c r="AS3902" s="213" t="s">
        <v>7247</v>
      </c>
      <c r="AT3902" s="214">
        <v>2642.12</v>
      </c>
    </row>
    <row r="3903" spans="21:46" x14ac:dyDescent="0.3">
      <c r="U3903" s="309" t="s">
        <v>62004</v>
      </c>
      <c r="V3903" s="310">
        <v>20510.32</v>
      </c>
      <c r="X3903" s="267" t="s">
        <v>47902</v>
      </c>
      <c r="Y3903" s="268">
        <v>4552.9799999999996</v>
      </c>
      <c r="AA3903" s="229" t="s">
        <v>49784</v>
      </c>
      <c r="AB3903" s="230">
        <v>2261.29</v>
      </c>
      <c r="AD3903" s="209" t="s">
        <v>18319</v>
      </c>
      <c r="AE3903" s="210">
        <v>7128.52</v>
      </c>
      <c r="AF3903" s="93"/>
      <c r="AG3903" s="93"/>
      <c r="AH3903" s="93"/>
      <c r="AJ3903" s="292"/>
      <c r="AK3903" s="293"/>
      <c r="AP3903" s="233" t="s">
        <v>10026</v>
      </c>
      <c r="AQ3903" s="234">
        <v>362439.56</v>
      </c>
      <c r="AS3903" s="213" t="s">
        <v>7542</v>
      </c>
      <c r="AT3903" s="214">
        <v>42746.97</v>
      </c>
    </row>
    <row r="3904" spans="21:46" x14ac:dyDescent="0.3">
      <c r="U3904" s="309" t="s">
        <v>62005</v>
      </c>
      <c r="V3904" s="310">
        <v>499886.22</v>
      </c>
      <c r="X3904" s="267" t="s">
        <v>62601</v>
      </c>
      <c r="Y3904" s="268">
        <v>-28.27</v>
      </c>
      <c r="AA3904" s="229" t="s">
        <v>52096</v>
      </c>
      <c r="AB3904" s="230">
        <v>513.91</v>
      </c>
      <c r="AD3904" s="209" t="s">
        <v>18320</v>
      </c>
      <c r="AE3904" s="210">
        <v>3122</v>
      </c>
      <c r="AF3904" s="93"/>
      <c r="AG3904" s="93"/>
      <c r="AH3904" s="93"/>
      <c r="AJ3904" s="292"/>
      <c r="AK3904" s="293"/>
      <c r="AP3904" s="233" t="s">
        <v>10027</v>
      </c>
      <c r="AQ3904" s="234">
        <v>281074.53000000003</v>
      </c>
      <c r="AS3904" s="213" t="s">
        <v>7667</v>
      </c>
      <c r="AT3904" s="214">
        <v>60124.7</v>
      </c>
    </row>
    <row r="3905" spans="21:46" x14ac:dyDescent="0.3">
      <c r="U3905" s="309" t="s">
        <v>67772</v>
      </c>
      <c r="V3905" s="310">
        <v>36825.85</v>
      </c>
      <c r="X3905" s="267" t="s">
        <v>48788</v>
      </c>
      <c r="Y3905" s="268">
        <v>39831.51</v>
      </c>
      <c r="AA3905" s="229" t="s">
        <v>52097</v>
      </c>
      <c r="AB3905" s="230">
        <v>27088.06</v>
      </c>
      <c r="AD3905" s="209" t="s">
        <v>18321</v>
      </c>
      <c r="AE3905" s="210">
        <v>105.69</v>
      </c>
      <c r="AF3905" s="93"/>
      <c r="AG3905" s="93"/>
      <c r="AH3905" s="93"/>
      <c r="AJ3905" s="292"/>
      <c r="AK3905" s="293"/>
      <c r="AP3905" s="233" t="s">
        <v>10028</v>
      </c>
      <c r="AQ3905" s="234">
        <v>423637.12</v>
      </c>
      <c r="AS3905" s="213" t="s">
        <v>7942</v>
      </c>
      <c r="AT3905" s="214">
        <v>28541.599999999999</v>
      </c>
    </row>
    <row r="3906" spans="21:46" x14ac:dyDescent="0.3">
      <c r="U3906" s="309" t="s">
        <v>62459</v>
      </c>
      <c r="V3906" s="310">
        <v>118360.2</v>
      </c>
      <c r="X3906" s="267" t="s">
        <v>52134</v>
      </c>
      <c r="Y3906" s="268">
        <v>22646.57</v>
      </c>
      <c r="AA3906" s="229" t="s">
        <v>44672</v>
      </c>
      <c r="AB3906" s="230">
        <v>313510</v>
      </c>
      <c r="AD3906" s="209" t="s">
        <v>18322</v>
      </c>
      <c r="AE3906" s="210">
        <v>5530.21</v>
      </c>
      <c r="AF3906" s="93"/>
      <c r="AG3906" s="93"/>
      <c r="AH3906" s="93"/>
      <c r="AJ3906" s="292"/>
      <c r="AK3906" s="293"/>
      <c r="AP3906" s="233" t="s">
        <v>10029</v>
      </c>
      <c r="AQ3906" s="234">
        <v>617190.07999999996</v>
      </c>
      <c r="AS3906" s="213" t="s">
        <v>8167</v>
      </c>
      <c r="AT3906" s="214">
        <v>4739.7</v>
      </c>
    </row>
    <row r="3907" spans="21:46" x14ac:dyDescent="0.3">
      <c r="U3907" s="309" t="s">
        <v>60077</v>
      </c>
      <c r="V3907" s="310">
        <v>3537.5</v>
      </c>
      <c r="X3907" s="267" t="s">
        <v>52136</v>
      </c>
      <c r="Y3907" s="268">
        <v>1051</v>
      </c>
      <c r="AA3907" s="229" t="s">
        <v>44673</v>
      </c>
      <c r="AB3907" s="230">
        <v>23800</v>
      </c>
      <c r="AD3907" s="209" t="s">
        <v>18323</v>
      </c>
      <c r="AE3907" s="210">
        <v>1240.5</v>
      </c>
      <c r="AF3907" s="93"/>
      <c r="AG3907" s="93"/>
      <c r="AH3907" s="93"/>
      <c r="AJ3907" s="292"/>
      <c r="AK3907" s="293"/>
      <c r="AP3907" s="233" t="s">
        <v>10030</v>
      </c>
      <c r="AQ3907" s="234">
        <v>190147.56</v>
      </c>
      <c r="AS3907" s="213" t="s">
        <v>8448</v>
      </c>
      <c r="AT3907" s="214">
        <v>27758.63</v>
      </c>
    </row>
    <row r="3908" spans="21:46" x14ac:dyDescent="0.3">
      <c r="U3908" s="309" t="s">
        <v>66646</v>
      </c>
      <c r="V3908" s="310">
        <v>42372.98</v>
      </c>
      <c r="X3908" s="267" t="s">
        <v>48793</v>
      </c>
      <c r="Y3908" s="268">
        <v>5035.0200000000004</v>
      </c>
      <c r="AA3908" s="229" t="s">
        <v>44674</v>
      </c>
      <c r="AB3908" s="230">
        <v>10500</v>
      </c>
      <c r="AD3908" s="209" t="s">
        <v>18324</v>
      </c>
      <c r="AE3908" s="210">
        <v>3219.7</v>
      </c>
      <c r="AF3908" s="93"/>
      <c r="AG3908" s="93"/>
      <c r="AH3908" s="93"/>
      <c r="AJ3908" s="292"/>
      <c r="AK3908" s="293"/>
      <c r="AP3908" s="233" t="s">
        <v>10031</v>
      </c>
      <c r="AQ3908" s="234">
        <v>236339.69</v>
      </c>
      <c r="AS3908" s="213" t="s">
        <v>8604</v>
      </c>
      <c r="AT3908" s="214">
        <v>110226.39</v>
      </c>
    </row>
    <row r="3909" spans="21:46" x14ac:dyDescent="0.3">
      <c r="U3909" s="309" t="s">
        <v>58862</v>
      </c>
      <c r="V3909" s="310">
        <v>2905136.32</v>
      </c>
      <c r="X3909" s="267" t="s">
        <v>48794</v>
      </c>
      <c r="Y3909" s="268">
        <v>65167.08</v>
      </c>
      <c r="AA3909" s="229" t="s">
        <v>44675</v>
      </c>
      <c r="AB3909" s="230">
        <v>803.25</v>
      </c>
      <c r="AD3909" s="209" t="s">
        <v>18325</v>
      </c>
      <c r="AE3909" s="210">
        <v>920.93</v>
      </c>
      <c r="AF3909" s="93"/>
      <c r="AG3909" s="93"/>
      <c r="AH3909" s="93"/>
      <c r="AJ3909" s="292"/>
      <c r="AK3909" s="293"/>
      <c r="AP3909" s="233" t="s">
        <v>10032</v>
      </c>
      <c r="AQ3909" s="234">
        <v>276261.8</v>
      </c>
      <c r="AS3909" s="213" t="s">
        <v>8829</v>
      </c>
      <c r="AT3909" s="214">
        <v>4560</v>
      </c>
    </row>
    <row r="3910" spans="21:46" x14ac:dyDescent="0.3">
      <c r="U3910" s="309" t="s">
        <v>61206</v>
      </c>
      <c r="V3910" s="310">
        <v>717847.8</v>
      </c>
      <c r="X3910" s="267" t="s">
        <v>48795</v>
      </c>
      <c r="Y3910" s="268">
        <v>87796.61</v>
      </c>
      <c r="AA3910" s="229" t="s">
        <v>40205</v>
      </c>
      <c r="AB3910" s="230">
        <v>9666</v>
      </c>
      <c r="AD3910" s="209" t="s">
        <v>18326</v>
      </c>
      <c r="AE3910" s="210">
        <v>8164.42</v>
      </c>
      <c r="AF3910" s="93"/>
      <c r="AG3910" s="93"/>
      <c r="AH3910" s="93"/>
      <c r="AJ3910" s="292"/>
      <c r="AK3910" s="293"/>
      <c r="AP3910" s="233" t="s">
        <v>10033</v>
      </c>
      <c r="AQ3910" s="234">
        <v>415621.45</v>
      </c>
      <c r="AS3910" s="213" t="s">
        <v>8849</v>
      </c>
      <c r="AT3910" s="214">
        <v>68258</v>
      </c>
    </row>
    <row r="3911" spans="21:46" x14ac:dyDescent="0.3">
      <c r="U3911" s="309" t="s">
        <v>63171</v>
      </c>
      <c r="V3911" s="310">
        <v>584.96</v>
      </c>
      <c r="X3911" s="267" t="s">
        <v>58851</v>
      </c>
      <c r="Y3911" s="268">
        <v>22587.7</v>
      </c>
      <c r="AA3911" s="229" t="s">
        <v>52098</v>
      </c>
      <c r="AB3911" s="230">
        <v>1217.75</v>
      </c>
      <c r="AD3911" s="209" t="s">
        <v>18327</v>
      </c>
      <c r="AE3911" s="210">
        <v>6348.58</v>
      </c>
      <c r="AF3911" s="93"/>
      <c r="AG3911" s="93"/>
      <c r="AH3911" s="93"/>
      <c r="AJ3911" s="292"/>
      <c r="AK3911" s="293"/>
      <c r="AP3911" s="233" t="s">
        <v>10034</v>
      </c>
      <c r="AQ3911" s="234">
        <v>3003398.27</v>
      </c>
      <c r="AS3911" s="213" t="s">
        <v>9133</v>
      </c>
      <c r="AT3911" s="214">
        <v>12549</v>
      </c>
    </row>
    <row r="3912" spans="21:46" x14ac:dyDescent="0.3">
      <c r="U3912" s="309" t="s">
        <v>62009</v>
      </c>
      <c r="V3912" s="310">
        <v>21471.99</v>
      </c>
      <c r="X3912" s="267" t="s">
        <v>59551</v>
      </c>
      <c r="Y3912" s="268">
        <v>526</v>
      </c>
      <c r="AA3912" s="229" t="s">
        <v>48779</v>
      </c>
      <c r="AB3912" s="230">
        <v>723</v>
      </c>
      <c r="AD3912" s="209" t="s">
        <v>18328</v>
      </c>
      <c r="AE3912" s="210">
        <v>4800</v>
      </c>
      <c r="AF3912" s="93"/>
      <c r="AG3912" s="93"/>
      <c r="AH3912" s="93"/>
      <c r="AJ3912" s="292"/>
      <c r="AK3912" s="293"/>
      <c r="AP3912" s="233" t="s">
        <v>10035</v>
      </c>
      <c r="AQ3912" s="234">
        <v>149552.43</v>
      </c>
      <c r="AS3912" s="213" t="s">
        <v>9427</v>
      </c>
      <c r="AT3912" s="214">
        <v>454765.28</v>
      </c>
    </row>
    <row r="3913" spans="21:46" x14ac:dyDescent="0.3">
      <c r="U3913" s="309" t="s">
        <v>67773</v>
      </c>
      <c r="V3913" s="310">
        <v>126775.14</v>
      </c>
      <c r="X3913" s="267" t="s">
        <v>59552</v>
      </c>
      <c r="Y3913" s="268">
        <v>40.24</v>
      </c>
      <c r="AA3913" s="229" t="s">
        <v>46818</v>
      </c>
      <c r="AB3913" s="230">
        <v>300</v>
      </c>
      <c r="AD3913" s="209" t="s">
        <v>18329</v>
      </c>
      <c r="AE3913" s="210">
        <v>1813.44</v>
      </c>
      <c r="AF3913" s="93"/>
      <c r="AG3913" s="93"/>
      <c r="AH3913" s="93"/>
      <c r="AJ3913" s="292"/>
      <c r="AK3913" s="293"/>
      <c r="AP3913" s="233" t="s">
        <v>10036</v>
      </c>
      <c r="AQ3913" s="234">
        <v>930329.89</v>
      </c>
      <c r="AS3913" s="213" t="s">
        <v>9577</v>
      </c>
      <c r="AT3913" s="214">
        <v>9581</v>
      </c>
    </row>
    <row r="3914" spans="21:46" x14ac:dyDescent="0.3">
      <c r="U3914" s="309" t="s">
        <v>67774</v>
      </c>
      <c r="V3914" s="310">
        <v>23440</v>
      </c>
      <c r="X3914" s="267" t="s">
        <v>64160</v>
      </c>
      <c r="Y3914" s="268">
        <v>1500</v>
      </c>
      <c r="AA3914" s="229" t="s">
        <v>47894</v>
      </c>
      <c r="AB3914" s="230">
        <v>3494.43</v>
      </c>
      <c r="AD3914" s="209" t="s">
        <v>18330</v>
      </c>
      <c r="AE3914" s="210">
        <v>3986.08</v>
      </c>
      <c r="AF3914" s="93"/>
      <c r="AG3914" s="93"/>
      <c r="AH3914" s="93"/>
      <c r="AJ3914" s="292"/>
      <c r="AK3914" s="293"/>
      <c r="AP3914" s="233" t="s">
        <v>10037</v>
      </c>
      <c r="AQ3914" s="234">
        <v>282546.93</v>
      </c>
      <c r="AS3914" s="213" t="s">
        <v>9692</v>
      </c>
      <c r="AT3914" s="214">
        <v>13906.76</v>
      </c>
    </row>
    <row r="3915" spans="21:46" x14ac:dyDescent="0.3">
      <c r="U3915" s="309" t="s">
        <v>67775</v>
      </c>
      <c r="V3915" s="310">
        <v>11000</v>
      </c>
      <c r="X3915" s="267" t="s">
        <v>60315</v>
      </c>
      <c r="Y3915" s="268">
        <v>59</v>
      </c>
      <c r="AA3915" s="229" t="s">
        <v>48780</v>
      </c>
      <c r="AB3915" s="230">
        <v>3977.87</v>
      </c>
      <c r="AD3915" s="209" t="s">
        <v>18331</v>
      </c>
      <c r="AE3915" s="210">
        <v>3145</v>
      </c>
      <c r="AF3915" s="93"/>
      <c r="AG3915" s="93"/>
      <c r="AH3915" s="93"/>
      <c r="AJ3915" s="292"/>
      <c r="AK3915" s="293"/>
      <c r="AP3915" s="233" t="s">
        <v>10038</v>
      </c>
      <c r="AQ3915" s="234">
        <v>300730.17</v>
      </c>
      <c r="AS3915" s="213" t="s">
        <v>11429</v>
      </c>
      <c r="AT3915" s="214">
        <v>7917.68</v>
      </c>
    </row>
    <row r="3916" spans="21:46" x14ac:dyDescent="0.3">
      <c r="U3916" s="309" t="s">
        <v>63174</v>
      </c>
      <c r="V3916" s="310">
        <v>900</v>
      </c>
      <c r="X3916" s="267" t="s">
        <v>63098</v>
      </c>
      <c r="Y3916" s="268">
        <v>1555.68</v>
      </c>
      <c r="AA3916" s="229" t="s">
        <v>46819</v>
      </c>
      <c r="AB3916" s="230">
        <v>1590</v>
      </c>
      <c r="AD3916" s="209" t="s">
        <v>18332</v>
      </c>
      <c r="AE3916" s="210">
        <v>26618.75</v>
      </c>
      <c r="AF3916" s="93"/>
      <c r="AG3916" s="93"/>
      <c r="AH3916" s="93"/>
      <c r="AJ3916" s="292"/>
      <c r="AK3916" s="293"/>
      <c r="AP3916" s="233" t="s">
        <v>10039</v>
      </c>
      <c r="AQ3916" s="234">
        <v>554100.28</v>
      </c>
      <c r="AS3916" s="213" t="s">
        <v>11701</v>
      </c>
      <c r="AT3916" s="214">
        <v>29985.79</v>
      </c>
    </row>
    <row r="3917" spans="21:46" x14ac:dyDescent="0.3">
      <c r="U3917" s="309" t="s">
        <v>63176</v>
      </c>
      <c r="V3917" s="310">
        <v>7.65</v>
      </c>
      <c r="X3917" s="267" t="s">
        <v>57344</v>
      </c>
      <c r="Y3917" s="268">
        <v>60936.95</v>
      </c>
      <c r="AA3917" s="229" t="s">
        <v>44676</v>
      </c>
      <c r="AB3917" s="230">
        <v>5000</v>
      </c>
      <c r="AD3917" s="209" t="s">
        <v>18333</v>
      </c>
      <c r="AE3917" s="210">
        <v>1000</v>
      </c>
      <c r="AF3917" s="93"/>
      <c r="AG3917" s="93"/>
      <c r="AH3917" s="93"/>
      <c r="AJ3917" s="292"/>
      <c r="AK3917" s="293"/>
      <c r="AP3917" s="233" t="s">
        <v>10040</v>
      </c>
      <c r="AQ3917" s="234">
        <v>364904.2</v>
      </c>
      <c r="AS3917" s="213" t="s">
        <v>10044</v>
      </c>
      <c r="AT3917" s="214">
        <v>887755.62</v>
      </c>
    </row>
    <row r="3918" spans="21:46" x14ac:dyDescent="0.3">
      <c r="U3918" s="309" t="s">
        <v>63177</v>
      </c>
      <c r="V3918" s="310">
        <v>25.02</v>
      </c>
      <c r="X3918" s="267" t="s">
        <v>64161</v>
      </c>
      <c r="Y3918" s="268">
        <v>0.01</v>
      </c>
      <c r="AA3918" s="229" t="s">
        <v>44677</v>
      </c>
      <c r="AB3918" s="230">
        <v>382.5</v>
      </c>
      <c r="AD3918" s="209" t="s">
        <v>13344</v>
      </c>
      <c r="AE3918" s="210">
        <v>17248.37</v>
      </c>
      <c r="AF3918" s="93"/>
      <c r="AG3918" s="93"/>
      <c r="AH3918" s="93"/>
      <c r="AJ3918" s="292"/>
      <c r="AK3918" s="293"/>
      <c r="AP3918" s="233" t="s">
        <v>10041</v>
      </c>
      <c r="AQ3918" s="234">
        <v>337250.31</v>
      </c>
      <c r="AS3918" s="213" t="s">
        <v>7248</v>
      </c>
      <c r="AT3918" s="214">
        <v>219.9</v>
      </c>
    </row>
    <row r="3919" spans="21:46" x14ac:dyDescent="0.3">
      <c r="U3919" s="309" t="s">
        <v>66648</v>
      </c>
      <c r="V3919" s="310">
        <v>2183.8000000000002</v>
      </c>
      <c r="X3919" s="267" t="s">
        <v>61342</v>
      </c>
      <c r="Y3919" s="268">
        <v>3184.86</v>
      </c>
      <c r="AA3919" s="229" t="s">
        <v>42313</v>
      </c>
      <c r="AB3919" s="230">
        <v>1147776.95</v>
      </c>
      <c r="AD3919" s="209" t="s">
        <v>13345</v>
      </c>
      <c r="AE3919" s="210">
        <v>145535.03</v>
      </c>
      <c r="AF3919" s="93"/>
      <c r="AG3919" s="93"/>
      <c r="AH3919" s="93"/>
      <c r="AJ3919" s="292"/>
      <c r="AK3919" s="293"/>
      <c r="AP3919" s="233" t="s">
        <v>10042</v>
      </c>
      <c r="AQ3919" s="234">
        <v>247524.66</v>
      </c>
      <c r="AS3919" s="213" t="s">
        <v>7543</v>
      </c>
      <c r="AT3919" s="214">
        <v>7683.34</v>
      </c>
    </row>
    <row r="3920" spans="21:46" x14ac:dyDescent="0.3">
      <c r="U3920" s="309" t="s">
        <v>67776</v>
      </c>
      <c r="V3920" s="310">
        <v>339.36</v>
      </c>
      <c r="X3920" s="267" t="s">
        <v>61343</v>
      </c>
      <c r="Y3920" s="268">
        <v>413.26</v>
      </c>
      <c r="AA3920" s="229" t="s">
        <v>42314</v>
      </c>
      <c r="AB3920" s="230">
        <v>87723.44</v>
      </c>
      <c r="AD3920" s="209" t="s">
        <v>18334</v>
      </c>
      <c r="AE3920" s="210">
        <v>19943.38</v>
      </c>
      <c r="AF3920" s="93"/>
      <c r="AG3920" s="93"/>
      <c r="AH3920" s="93"/>
      <c r="AJ3920" s="292"/>
      <c r="AK3920" s="293"/>
      <c r="AP3920" s="233" t="s">
        <v>10043</v>
      </c>
      <c r="AQ3920" s="234">
        <v>224095.26</v>
      </c>
      <c r="AS3920" s="213" t="s">
        <v>7943</v>
      </c>
      <c r="AT3920" s="214">
        <v>7999.93</v>
      </c>
    </row>
    <row r="3921" spans="21:46" x14ac:dyDescent="0.3">
      <c r="U3921" s="309" t="s">
        <v>21094</v>
      </c>
      <c r="V3921" s="310">
        <v>2866</v>
      </c>
      <c r="X3921" s="267" t="s">
        <v>61927</v>
      </c>
      <c r="Y3921" s="268">
        <v>1561.19</v>
      </c>
      <c r="AA3921" s="229" t="s">
        <v>18403</v>
      </c>
      <c r="AB3921" s="230">
        <v>76564.53</v>
      </c>
      <c r="AD3921" s="209" t="s">
        <v>18335</v>
      </c>
      <c r="AE3921" s="210">
        <v>148407.51999999999</v>
      </c>
      <c r="AF3921" s="93"/>
      <c r="AG3921" s="93"/>
      <c r="AH3921" s="93"/>
      <c r="AJ3921" s="292"/>
      <c r="AK3921" s="293"/>
      <c r="AP3921" s="233" t="s">
        <v>38790</v>
      </c>
      <c r="AQ3921" s="234">
        <v>131482.5</v>
      </c>
      <c r="AS3921" s="213" t="s">
        <v>8237</v>
      </c>
      <c r="AT3921" s="214">
        <v>5276</v>
      </c>
    </row>
    <row r="3922" spans="21:46" x14ac:dyDescent="0.3">
      <c r="U3922" s="309" t="s">
        <v>21096</v>
      </c>
      <c r="V3922" s="310">
        <v>2610.96</v>
      </c>
      <c r="X3922" s="267" t="s">
        <v>61928</v>
      </c>
      <c r="Y3922" s="268">
        <v>677.7</v>
      </c>
      <c r="AA3922" s="229" t="s">
        <v>34842</v>
      </c>
      <c r="AB3922" s="230">
        <v>64910.44</v>
      </c>
      <c r="AD3922" s="209" t="s">
        <v>18336</v>
      </c>
      <c r="AE3922" s="210">
        <v>29250</v>
      </c>
      <c r="AF3922" s="93"/>
      <c r="AG3922" s="93"/>
      <c r="AH3922" s="93"/>
      <c r="AJ3922" s="292"/>
      <c r="AK3922" s="293"/>
      <c r="AP3922" s="233" t="s">
        <v>10044</v>
      </c>
      <c r="AQ3922" s="234">
        <v>2061556.56</v>
      </c>
      <c r="AS3922" s="213" t="s">
        <v>8449</v>
      </c>
      <c r="AT3922" s="214">
        <v>7209</v>
      </c>
    </row>
    <row r="3923" spans="21:46" x14ac:dyDescent="0.3">
      <c r="U3923" s="309" t="s">
        <v>21097</v>
      </c>
      <c r="V3923" s="310">
        <v>24025.01</v>
      </c>
      <c r="X3923" s="267" t="s">
        <v>61929</v>
      </c>
      <c r="Y3923" s="268">
        <v>24855.67</v>
      </c>
      <c r="AA3923" s="229" t="s">
        <v>39024</v>
      </c>
      <c r="AB3923" s="230">
        <v>370190.22</v>
      </c>
      <c r="AD3923" s="209" t="s">
        <v>18337</v>
      </c>
      <c r="AE3923" s="210">
        <v>10098</v>
      </c>
      <c r="AF3923" s="93"/>
      <c r="AG3923" s="93"/>
      <c r="AH3923" s="93"/>
      <c r="AJ3923" s="292"/>
      <c r="AK3923" s="293"/>
      <c r="AP3923" s="233" t="s">
        <v>10045</v>
      </c>
      <c r="AQ3923" s="234">
        <v>198095.92</v>
      </c>
      <c r="AS3923" s="213" t="s">
        <v>8605</v>
      </c>
      <c r="AT3923" s="214">
        <v>1483.25</v>
      </c>
    </row>
    <row r="3924" spans="21:46" x14ac:dyDescent="0.3">
      <c r="U3924" s="309" t="s">
        <v>67777</v>
      </c>
      <c r="V3924" s="310">
        <v>8296</v>
      </c>
      <c r="X3924" s="267" t="s">
        <v>61344</v>
      </c>
      <c r="Y3924" s="268">
        <v>2347.6799999999998</v>
      </c>
      <c r="AA3924" s="229" t="s">
        <v>52099</v>
      </c>
      <c r="AB3924" s="230">
        <v>1482.73</v>
      </c>
      <c r="AD3924" s="209" t="s">
        <v>18338</v>
      </c>
      <c r="AE3924" s="210">
        <v>6383.65</v>
      </c>
      <c r="AF3924" s="93"/>
      <c r="AG3924" s="93"/>
      <c r="AH3924" s="93"/>
      <c r="AJ3924" s="292"/>
      <c r="AK3924" s="293"/>
      <c r="AP3924" s="233" t="s">
        <v>10046</v>
      </c>
      <c r="AQ3924" s="234">
        <v>115473.34</v>
      </c>
      <c r="AS3924" s="213" t="s">
        <v>8830</v>
      </c>
      <c r="AT3924" s="214">
        <v>2295</v>
      </c>
    </row>
    <row r="3925" spans="21:46" x14ac:dyDescent="0.3">
      <c r="U3925" s="309" t="s">
        <v>67778</v>
      </c>
      <c r="V3925" s="310">
        <v>31403.82</v>
      </c>
      <c r="X3925" s="267" t="s">
        <v>61345</v>
      </c>
      <c r="Y3925" s="268">
        <v>7301.18</v>
      </c>
      <c r="AA3925" s="229" t="s">
        <v>46820</v>
      </c>
      <c r="AB3925" s="230">
        <v>35387.269999999997</v>
      </c>
      <c r="AD3925" s="209" t="s">
        <v>18339</v>
      </c>
      <c r="AE3925" s="210">
        <v>3780.46</v>
      </c>
      <c r="AF3925" s="93"/>
      <c r="AG3925" s="93"/>
      <c r="AH3925" s="93"/>
      <c r="AJ3925" s="292"/>
      <c r="AK3925" s="293"/>
      <c r="AP3925" s="233" t="s">
        <v>10047</v>
      </c>
      <c r="AQ3925" s="234">
        <v>4643362.46</v>
      </c>
      <c r="AS3925" s="213" t="s">
        <v>9134</v>
      </c>
      <c r="AT3925" s="214">
        <v>1671.56</v>
      </c>
    </row>
    <row r="3926" spans="21:46" x14ac:dyDescent="0.3">
      <c r="U3926" s="309" t="s">
        <v>67779</v>
      </c>
      <c r="V3926" s="310">
        <v>22.96</v>
      </c>
      <c r="X3926" s="267" t="s">
        <v>58852</v>
      </c>
      <c r="Y3926" s="268">
        <v>39822.14</v>
      </c>
      <c r="AA3926" s="229" t="s">
        <v>36174</v>
      </c>
      <c r="AB3926" s="230">
        <v>7915</v>
      </c>
      <c r="AD3926" s="209" t="s">
        <v>18340</v>
      </c>
      <c r="AE3926" s="210">
        <v>28130</v>
      </c>
      <c r="AF3926" s="93"/>
      <c r="AG3926" s="93"/>
      <c r="AH3926" s="93"/>
      <c r="AJ3926" s="292"/>
      <c r="AK3926" s="293"/>
      <c r="AP3926" s="233" t="s">
        <v>10048</v>
      </c>
      <c r="AQ3926" s="234">
        <v>81109.570000000007</v>
      </c>
      <c r="AS3926" s="213" t="s">
        <v>10519</v>
      </c>
      <c r="AT3926" s="214">
        <v>16823</v>
      </c>
    </row>
    <row r="3927" spans="21:46" x14ac:dyDescent="0.3">
      <c r="U3927" s="309" t="s">
        <v>59082</v>
      </c>
      <c r="V3927" s="310">
        <v>486.47</v>
      </c>
      <c r="X3927" s="267" t="s">
        <v>63099</v>
      </c>
      <c r="Y3927" s="268">
        <v>22200.28</v>
      </c>
      <c r="AA3927" s="229" t="s">
        <v>44678</v>
      </c>
      <c r="AB3927" s="230">
        <v>2413</v>
      </c>
      <c r="AD3927" s="209" t="s">
        <v>18341</v>
      </c>
      <c r="AE3927" s="210">
        <v>1240.5</v>
      </c>
      <c r="AF3927" s="93"/>
      <c r="AG3927" s="93"/>
      <c r="AH3927" s="93"/>
      <c r="AJ3927" s="292"/>
      <c r="AK3927" s="293"/>
      <c r="AP3927" s="233" t="s">
        <v>10049</v>
      </c>
      <c r="AQ3927" s="234">
        <v>38554797.43</v>
      </c>
      <c r="AS3927" s="213" t="s">
        <v>10735</v>
      </c>
      <c r="AT3927" s="214">
        <v>991</v>
      </c>
    </row>
    <row r="3928" spans="21:46" x14ac:dyDescent="0.3">
      <c r="U3928" s="309" t="s">
        <v>35082</v>
      </c>
      <c r="V3928" s="310">
        <v>150361.15</v>
      </c>
      <c r="X3928" s="267" t="s">
        <v>58217</v>
      </c>
      <c r="Y3928" s="268">
        <v>166201.76</v>
      </c>
      <c r="AA3928" s="229" t="s">
        <v>39025</v>
      </c>
      <c r="AB3928" s="230">
        <v>99572.11</v>
      </c>
      <c r="AD3928" s="209" t="s">
        <v>18342</v>
      </c>
      <c r="AE3928" s="210">
        <v>3219.7</v>
      </c>
      <c r="AF3928" s="93"/>
      <c r="AG3928" s="93"/>
      <c r="AH3928" s="93"/>
      <c r="AJ3928" s="292"/>
      <c r="AK3928" s="293"/>
      <c r="AP3928" s="233" t="s">
        <v>10050</v>
      </c>
      <c r="AQ3928" s="234">
        <v>365538.8</v>
      </c>
      <c r="AS3928" s="213" t="s">
        <v>10999</v>
      </c>
      <c r="AT3928" s="214">
        <v>741</v>
      </c>
    </row>
    <row r="3929" spans="21:46" x14ac:dyDescent="0.3">
      <c r="U3929" s="309" t="s">
        <v>21098</v>
      </c>
      <c r="V3929" s="310">
        <v>21905.86</v>
      </c>
      <c r="X3929" s="267" t="s">
        <v>61346</v>
      </c>
      <c r="Y3929" s="268">
        <v>606.88</v>
      </c>
      <c r="AA3929" s="229" t="s">
        <v>40206</v>
      </c>
      <c r="AB3929" s="230">
        <v>1875</v>
      </c>
      <c r="AD3929" s="209" t="s">
        <v>18343</v>
      </c>
      <c r="AE3929" s="210">
        <v>920.93</v>
      </c>
      <c r="AF3929" s="93"/>
      <c r="AG3929" s="93"/>
      <c r="AH3929" s="93"/>
      <c r="AJ3929" s="292"/>
      <c r="AK3929" s="293"/>
      <c r="AP3929" s="233" t="s">
        <v>10051</v>
      </c>
      <c r="AQ3929" s="234">
        <v>908700.42</v>
      </c>
      <c r="AS3929" s="213" t="s">
        <v>10045</v>
      </c>
      <c r="AT3929" s="214">
        <v>52392.98</v>
      </c>
    </row>
    <row r="3930" spans="21:46" x14ac:dyDescent="0.3">
      <c r="U3930" s="309" t="s">
        <v>35083</v>
      </c>
      <c r="V3930" s="310">
        <v>5341.86</v>
      </c>
      <c r="X3930" s="267" t="s">
        <v>55965</v>
      </c>
      <c r="Y3930" s="268">
        <v>117100</v>
      </c>
      <c r="AA3930" s="229" t="s">
        <v>39026</v>
      </c>
      <c r="AB3930" s="230">
        <v>7857.66</v>
      </c>
      <c r="AD3930" s="209" t="s">
        <v>18344</v>
      </c>
      <c r="AE3930" s="210">
        <v>8164.42</v>
      </c>
      <c r="AF3930" s="93"/>
      <c r="AG3930" s="93"/>
      <c r="AH3930" s="93"/>
      <c r="AJ3930" s="292"/>
      <c r="AK3930" s="293"/>
      <c r="AP3930" s="233" t="s">
        <v>10052</v>
      </c>
      <c r="AQ3930" s="234">
        <v>10166086.49</v>
      </c>
      <c r="AS3930" s="213" t="s">
        <v>7014</v>
      </c>
      <c r="AT3930" s="214">
        <v>1238</v>
      </c>
    </row>
    <row r="3931" spans="21:46" x14ac:dyDescent="0.3">
      <c r="U3931" s="309" t="s">
        <v>52588</v>
      </c>
      <c r="V3931" s="310">
        <v>16275</v>
      </c>
      <c r="X3931" s="267" t="s">
        <v>60316</v>
      </c>
      <c r="Y3931" s="268">
        <v>5772.26</v>
      </c>
      <c r="AA3931" s="229" t="s">
        <v>39027</v>
      </c>
      <c r="AB3931" s="230">
        <v>23640.77</v>
      </c>
      <c r="AD3931" s="209" t="s">
        <v>18345</v>
      </c>
      <c r="AE3931" s="210">
        <v>6348.58</v>
      </c>
      <c r="AF3931" s="93"/>
      <c r="AG3931" s="93"/>
      <c r="AH3931" s="93"/>
      <c r="AJ3931" s="292"/>
      <c r="AK3931" s="293"/>
      <c r="AP3931" s="233" t="s">
        <v>10054</v>
      </c>
      <c r="AQ3931" s="234">
        <v>12773366.560000001</v>
      </c>
      <c r="AS3931" s="213" t="s">
        <v>7544</v>
      </c>
      <c r="AT3931" s="214">
        <v>4732</v>
      </c>
    </row>
    <row r="3932" spans="21:46" x14ac:dyDescent="0.3">
      <c r="U3932" s="309" t="s">
        <v>67780</v>
      </c>
      <c r="V3932" s="310">
        <v>305.62</v>
      </c>
      <c r="X3932" s="267" t="s">
        <v>55026</v>
      </c>
      <c r="Y3932" s="268">
        <v>53860.74</v>
      </c>
      <c r="AA3932" s="229" t="s">
        <v>33353</v>
      </c>
      <c r="AB3932" s="230">
        <v>7540.88</v>
      </c>
      <c r="AD3932" s="209" t="s">
        <v>18346</v>
      </c>
      <c r="AE3932" s="210">
        <v>5770.12</v>
      </c>
      <c r="AF3932" s="93"/>
      <c r="AG3932" s="93"/>
      <c r="AH3932" s="93"/>
      <c r="AJ3932" s="292"/>
      <c r="AK3932" s="293"/>
      <c r="AP3932" s="233" t="s">
        <v>10055</v>
      </c>
      <c r="AQ3932" s="234">
        <v>2317164.85</v>
      </c>
      <c r="AS3932" s="213" t="s">
        <v>8168</v>
      </c>
      <c r="AT3932" s="214">
        <v>2759</v>
      </c>
    </row>
    <row r="3933" spans="21:46" x14ac:dyDescent="0.3">
      <c r="U3933" s="309" t="s">
        <v>21099</v>
      </c>
      <c r="V3933" s="310">
        <v>14305.41</v>
      </c>
      <c r="X3933" s="267" t="s">
        <v>60317</v>
      </c>
      <c r="Y3933" s="268">
        <v>32078.63</v>
      </c>
      <c r="AA3933" s="229" t="s">
        <v>52100</v>
      </c>
      <c r="AB3933" s="230">
        <v>5987.49</v>
      </c>
      <c r="AD3933" s="209" t="s">
        <v>18347</v>
      </c>
      <c r="AE3933" s="210">
        <v>51000</v>
      </c>
      <c r="AF3933" s="93"/>
      <c r="AG3933" s="93"/>
      <c r="AH3933" s="93"/>
      <c r="AJ3933" s="292"/>
      <c r="AK3933" s="293"/>
      <c r="AP3933" s="233" t="s">
        <v>10056</v>
      </c>
      <c r="AQ3933" s="234">
        <v>263164.90999999997</v>
      </c>
      <c r="AS3933" s="213" t="s">
        <v>8831</v>
      </c>
      <c r="AT3933" s="214">
        <v>2000</v>
      </c>
    </row>
    <row r="3934" spans="21:46" x14ac:dyDescent="0.3">
      <c r="U3934" s="309" t="s">
        <v>35084</v>
      </c>
      <c r="V3934" s="310">
        <v>47655.92</v>
      </c>
      <c r="X3934" s="267" t="s">
        <v>60318</v>
      </c>
      <c r="Y3934" s="268">
        <v>2384.81</v>
      </c>
      <c r="AA3934" s="229" t="s">
        <v>18408</v>
      </c>
      <c r="AB3934" s="230">
        <v>283175</v>
      </c>
      <c r="AD3934" s="209" t="s">
        <v>13347</v>
      </c>
      <c r="AE3934" s="210">
        <v>8061.74</v>
      </c>
      <c r="AF3934" s="93"/>
      <c r="AG3934" s="93"/>
      <c r="AH3934" s="93"/>
      <c r="AJ3934" s="292"/>
      <c r="AK3934" s="293"/>
      <c r="AP3934" s="233" t="s">
        <v>10057</v>
      </c>
      <c r="AQ3934" s="234">
        <v>6821010.4900000002</v>
      </c>
      <c r="AS3934" s="213" t="s">
        <v>9135</v>
      </c>
      <c r="AT3934" s="214">
        <v>1951</v>
      </c>
    </row>
    <row r="3935" spans="21:46" x14ac:dyDescent="0.3">
      <c r="U3935" s="309" t="s">
        <v>36310</v>
      </c>
      <c r="V3935" s="310">
        <v>22364.75</v>
      </c>
      <c r="X3935" s="267" t="s">
        <v>60319</v>
      </c>
      <c r="Y3935" s="268">
        <v>7859.3</v>
      </c>
      <c r="AA3935" s="229" t="s">
        <v>44679</v>
      </c>
      <c r="AB3935" s="230">
        <v>1044.8800000000001</v>
      </c>
      <c r="AD3935" s="209" t="s">
        <v>18348</v>
      </c>
      <c r="AE3935" s="210">
        <v>22171.4</v>
      </c>
      <c r="AF3935" s="93"/>
      <c r="AG3935" s="93"/>
      <c r="AH3935" s="93"/>
      <c r="AJ3935" s="292"/>
      <c r="AK3935" s="293"/>
      <c r="AP3935" s="233" t="s">
        <v>10058</v>
      </c>
      <c r="AQ3935" s="234">
        <v>2803952.02</v>
      </c>
      <c r="AS3935" s="213" t="s">
        <v>10558</v>
      </c>
      <c r="AT3935" s="214">
        <v>2852.9</v>
      </c>
    </row>
    <row r="3936" spans="21:46" x14ac:dyDescent="0.3">
      <c r="U3936" s="309" t="s">
        <v>33655</v>
      </c>
      <c r="V3936" s="310">
        <v>759.4</v>
      </c>
      <c r="X3936" s="267" t="s">
        <v>60320</v>
      </c>
      <c r="Y3936" s="268">
        <v>1985.37</v>
      </c>
      <c r="AA3936" s="229" t="s">
        <v>33354</v>
      </c>
      <c r="AB3936" s="230">
        <v>10025</v>
      </c>
      <c r="AD3936" s="209" t="s">
        <v>18349</v>
      </c>
      <c r="AE3936" s="210">
        <v>3122</v>
      </c>
      <c r="AF3936" s="93"/>
      <c r="AG3936" s="93"/>
      <c r="AH3936" s="93"/>
      <c r="AJ3936" s="292"/>
      <c r="AK3936" s="293"/>
      <c r="AP3936" s="233" t="s">
        <v>10059</v>
      </c>
      <c r="AQ3936" s="234">
        <v>165082.25</v>
      </c>
      <c r="AS3936" s="213" t="s">
        <v>11431</v>
      </c>
      <c r="AT3936" s="214">
        <v>484.43</v>
      </c>
    </row>
    <row r="3937" spans="21:46" x14ac:dyDescent="0.3">
      <c r="U3937" s="309" t="s">
        <v>67781</v>
      </c>
      <c r="V3937" s="310">
        <v>258.02999999999997</v>
      </c>
      <c r="X3937" s="267" t="s">
        <v>18546</v>
      </c>
      <c r="Y3937" s="268">
        <v>2500</v>
      </c>
      <c r="AA3937" s="229" t="s">
        <v>39028</v>
      </c>
      <c r="AB3937" s="230">
        <v>160008.79999999999</v>
      </c>
      <c r="AD3937" s="209" t="s">
        <v>18350</v>
      </c>
      <c r="AE3937" s="210">
        <v>82666.899999999994</v>
      </c>
      <c r="AF3937" s="93"/>
      <c r="AG3937" s="93"/>
      <c r="AH3937" s="93"/>
      <c r="AJ3937" s="292"/>
      <c r="AK3937" s="293"/>
      <c r="AP3937" s="233" t="s">
        <v>42044</v>
      </c>
      <c r="AQ3937" s="234">
        <v>315355</v>
      </c>
      <c r="AS3937" s="213" t="s">
        <v>11714</v>
      </c>
      <c r="AT3937" s="214">
        <v>3358.68</v>
      </c>
    </row>
    <row r="3938" spans="21:46" x14ac:dyDescent="0.3">
      <c r="U3938" s="309" t="s">
        <v>59083</v>
      </c>
      <c r="V3938" s="310">
        <v>8411</v>
      </c>
      <c r="X3938" s="267" t="s">
        <v>18549</v>
      </c>
      <c r="Y3938" s="268">
        <v>10.49</v>
      </c>
      <c r="AA3938" s="229" t="s">
        <v>18409</v>
      </c>
      <c r="AB3938" s="230">
        <v>18587.5</v>
      </c>
      <c r="AD3938" s="209" t="s">
        <v>18351</v>
      </c>
      <c r="AE3938" s="210">
        <v>9945</v>
      </c>
      <c r="AF3938" s="93"/>
      <c r="AG3938" s="93"/>
      <c r="AH3938" s="93"/>
      <c r="AJ3938" s="292"/>
      <c r="AK3938" s="293"/>
      <c r="AP3938" s="233" t="s">
        <v>10061</v>
      </c>
      <c r="AQ3938" s="234">
        <v>278570.03000000003</v>
      </c>
      <c r="AS3938" s="213" t="s">
        <v>10046</v>
      </c>
      <c r="AT3938" s="214">
        <v>19376.009999999998</v>
      </c>
    </row>
    <row r="3939" spans="21:46" x14ac:dyDescent="0.3">
      <c r="U3939" s="309" t="s">
        <v>60500</v>
      </c>
      <c r="V3939" s="310">
        <v>74578.320000000007</v>
      </c>
      <c r="X3939" s="267" t="s">
        <v>18550</v>
      </c>
      <c r="Y3939" s="268">
        <v>8152.43</v>
      </c>
      <c r="AA3939" s="229" t="s">
        <v>33355</v>
      </c>
      <c r="AB3939" s="230">
        <v>15525</v>
      </c>
      <c r="AD3939" s="209" t="s">
        <v>18352</v>
      </c>
      <c r="AE3939" s="210">
        <v>26618.75</v>
      </c>
      <c r="AF3939" s="93"/>
      <c r="AG3939" s="93"/>
      <c r="AH3939" s="93"/>
      <c r="AJ3939" s="292"/>
      <c r="AK3939" s="293"/>
      <c r="AP3939" s="233" t="s">
        <v>10064</v>
      </c>
      <c r="AQ3939" s="234">
        <v>134542.14000000001</v>
      </c>
      <c r="AS3939" s="213" t="s">
        <v>6856</v>
      </c>
      <c r="AT3939" s="214">
        <v>91717.52</v>
      </c>
    </row>
    <row r="3940" spans="21:46" x14ac:dyDescent="0.3">
      <c r="U3940" s="309" t="s">
        <v>48914</v>
      </c>
      <c r="V3940" s="310">
        <v>279362.8</v>
      </c>
      <c r="X3940" s="267" t="s">
        <v>18553</v>
      </c>
      <c r="Y3940" s="268">
        <v>209.62</v>
      </c>
      <c r="AA3940" s="229" t="s">
        <v>33356</v>
      </c>
      <c r="AB3940" s="230">
        <v>6250</v>
      </c>
      <c r="AD3940" s="209" t="s">
        <v>18353</v>
      </c>
      <c r="AE3940" s="210">
        <v>1000</v>
      </c>
      <c r="AF3940" s="93"/>
      <c r="AG3940" s="93"/>
      <c r="AH3940" s="93"/>
      <c r="AJ3940" s="292"/>
      <c r="AK3940" s="293"/>
      <c r="AP3940" s="233" t="s">
        <v>10066</v>
      </c>
      <c r="AQ3940" s="234">
        <v>112730.8</v>
      </c>
      <c r="AS3940" s="213" t="s">
        <v>7015</v>
      </c>
      <c r="AT3940" s="214">
        <v>5521</v>
      </c>
    </row>
    <row r="3941" spans="21:46" x14ac:dyDescent="0.3">
      <c r="U3941" s="309" t="s">
        <v>35085</v>
      </c>
      <c r="V3941" s="310">
        <v>58663.92</v>
      </c>
      <c r="X3941" s="267" t="s">
        <v>18554</v>
      </c>
      <c r="Y3941" s="268">
        <v>18699</v>
      </c>
      <c r="AA3941" s="229" t="s">
        <v>34843</v>
      </c>
      <c r="AB3941" s="230">
        <v>767.61</v>
      </c>
      <c r="AD3941" s="209" t="s">
        <v>18354</v>
      </c>
      <c r="AE3941" s="210">
        <v>105.69</v>
      </c>
      <c r="AF3941" s="93"/>
      <c r="AG3941" s="93"/>
      <c r="AH3941" s="93"/>
      <c r="AJ3941" s="292"/>
      <c r="AK3941" s="293"/>
      <c r="AP3941" s="233" t="s">
        <v>42045</v>
      </c>
      <c r="AQ3941" s="234">
        <v>34870.720000000001</v>
      </c>
      <c r="AS3941" s="213" t="s">
        <v>7249</v>
      </c>
      <c r="AT3941" s="214">
        <v>63322.97</v>
      </c>
    </row>
    <row r="3942" spans="21:46" x14ac:dyDescent="0.3">
      <c r="U3942" s="309" t="s">
        <v>67782</v>
      </c>
      <c r="V3942" s="310">
        <v>-212.8</v>
      </c>
      <c r="X3942" s="267" t="s">
        <v>55966</v>
      </c>
      <c r="Y3942" s="268">
        <v>621</v>
      </c>
      <c r="AA3942" s="229" t="s">
        <v>34844</v>
      </c>
      <c r="AB3942" s="230">
        <v>840</v>
      </c>
      <c r="AD3942" s="209" t="s">
        <v>13348</v>
      </c>
      <c r="AE3942" s="210">
        <v>17248.37</v>
      </c>
      <c r="AF3942" s="93"/>
      <c r="AG3942" s="93"/>
      <c r="AH3942" s="93"/>
      <c r="AJ3942" s="292"/>
      <c r="AK3942" s="293"/>
      <c r="AP3942" s="233" t="s">
        <v>44211</v>
      </c>
      <c r="AQ3942" s="234">
        <v>75656.73</v>
      </c>
      <c r="AS3942" s="213" t="s">
        <v>7545</v>
      </c>
      <c r="AT3942" s="214">
        <v>165627</v>
      </c>
    </row>
    <row r="3943" spans="21:46" x14ac:dyDescent="0.3">
      <c r="U3943" s="309" t="s">
        <v>56180</v>
      </c>
      <c r="V3943" s="310">
        <v>65646.820000000007</v>
      </c>
      <c r="X3943" s="267" t="s">
        <v>55027</v>
      </c>
      <c r="Y3943" s="268">
        <v>9000</v>
      </c>
      <c r="AA3943" s="229" t="s">
        <v>34845</v>
      </c>
      <c r="AB3943" s="230">
        <v>520.5</v>
      </c>
      <c r="AD3943" s="209" t="s">
        <v>13349</v>
      </c>
      <c r="AE3943" s="210">
        <v>179641.71</v>
      </c>
      <c r="AF3943" s="93"/>
      <c r="AG3943" s="93"/>
      <c r="AH3943" s="93"/>
      <c r="AJ3943" s="292"/>
      <c r="AK3943" s="293"/>
      <c r="AP3943" s="233" t="s">
        <v>10068</v>
      </c>
      <c r="AQ3943" s="234">
        <v>413126.8</v>
      </c>
      <c r="AS3943" s="213" t="s">
        <v>7668</v>
      </c>
      <c r="AT3943" s="214">
        <v>75228.88</v>
      </c>
    </row>
    <row r="3944" spans="21:46" x14ac:dyDescent="0.3">
      <c r="U3944" s="309" t="s">
        <v>67783</v>
      </c>
      <c r="V3944" s="310">
        <v>6202</v>
      </c>
      <c r="X3944" s="267" t="s">
        <v>55028</v>
      </c>
      <c r="Y3944" s="268">
        <v>736.01</v>
      </c>
      <c r="AA3944" s="229" t="s">
        <v>42315</v>
      </c>
      <c r="AB3944" s="230">
        <v>1248</v>
      </c>
      <c r="AD3944" s="209" t="s">
        <v>18355</v>
      </c>
      <c r="AE3944" s="210">
        <v>36425.03</v>
      </c>
      <c r="AF3944" s="93"/>
      <c r="AG3944" s="93"/>
      <c r="AH3944" s="93"/>
      <c r="AJ3944" s="292"/>
      <c r="AK3944" s="293"/>
      <c r="AP3944" s="233" t="s">
        <v>10069</v>
      </c>
      <c r="AQ3944" s="234">
        <v>206539.1</v>
      </c>
      <c r="AS3944" s="213" t="s">
        <v>7944</v>
      </c>
      <c r="AT3944" s="214">
        <v>25732.639999999999</v>
      </c>
    </row>
    <row r="3945" spans="21:46" x14ac:dyDescent="0.3">
      <c r="U3945" s="309" t="s">
        <v>67784</v>
      </c>
      <c r="V3945" s="310">
        <v>46</v>
      </c>
      <c r="X3945" s="267" t="s">
        <v>55029</v>
      </c>
      <c r="Y3945" s="268">
        <v>2357.15</v>
      </c>
      <c r="AA3945" s="229" t="s">
        <v>18410</v>
      </c>
      <c r="AB3945" s="230">
        <v>32625.86</v>
      </c>
      <c r="AD3945" s="209" t="s">
        <v>13352</v>
      </c>
      <c r="AE3945" s="210">
        <v>361431.38</v>
      </c>
      <c r="AF3945" s="93"/>
      <c r="AG3945" s="93"/>
      <c r="AH3945" s="93"/>
      <c r="AJ3945" s="292"/>
      <c r="AK3945" s="293"/>
      <c r="AP3945" s="233" t="s">
        <v>44212</v>
      </c>
      <c r="AQ3945" s="234">
        <v>150806.23000000001</v>
      </c>
      <c r="AS3945" s="213" t="s">
        <v>8169</v>
      </c>
      <c r="AT3945" s="214">
        <v>11802.07</v>
      </c>
    </row>
    <row r="3946" spans="21:46" x14ac:dyDescent="0.3">
      <c r="U3946" s="309" t="s">
        <v>67785</v>
      </c>
      <c r="V3946" s="310">
        <v>1010</v>
      </c>
      <c r="X3946" s="267" t="s">
        <v>55967</v>
      </c>
      <c r="Y3946" s="268">
        <v>4313.93</v>
      </c>
      <c r="AA3946" s="229" t="s">
        <v>34846</v>
      </c>
      <c r="AB3946" s="230">
        <v>231.96</v>
      </c>
      <c r="AD3946" s="209" t="s">
        <v>18356</v>
      </c>
      <c r="AE3946" s="210">
        <v>8140</v>
      </c>
      <c r="AF3946" s="93"/>
      <c r="AG3946" s="93"/>
      <c r="AH3946" s="93"/>
      <c r="AJ3946" s="292"/>
      <c r="AK3946" s="293"/>
      <c r="AP3946" s="233" t="s">
        <v>10070</v>
      </c>
      <c r="AQ3946" s="234">
        <v>16368.47</v>
      </c>
      <c r="AS3946" s="213" t="s">
        <v>8450</v>
      </c>
      <c r="AT3946" s="214">
        <v>184470.8</v>
      </c>
    </row>
    <row r="3947" spans="21:46" x14ac:dyDescent="0.3">
      <c r="U3947" s="309" t="s">
        <v>52590</v>
      </c>
      <c r="V3947" s="310">
        <v>32.56</v>
      </c>
      <c r="X3947" s="267" t="s">
        <v>55968</v>
      </c>
      <c r="Y3947" s="268">
        <v>173.75</v>
      </c>
      <c r="AA3947" s="229" t="s">
        <v>33357</v>
      </c>
      <c r="AB3947" s="230">
        <v>165595.74</v>
      </c>
      <c r="AD3947" s="209" t="s">
        <v>18357</v>
      </c>
      <c r="AE3947" s="210">
        <v>600</v>
      </c>
      <c r="AF3947" s="93"/>
      <c r="AG3947" s="93"/>
      <c r="AH3947" s="93"/>
      <c r="AJ3947" s="292"/>
      <c r="AK3947" s="293"/>
      <c r="AP3947" s="233" t="s">
        <v>10072</v>
      </c>
      <c r="AQ3947" s="234">
        <v>72445.600000000006</v>
      </c>
      <c r="AS3947" s="213" t="s">
        <v>8832</v>
      </c>
      <c r="AT3947" s="214">
        <v>9734</v>
      </c>
    </row>
    <row r="3948" spans="21:46" x14ac:dyDescent="0.3">
      <c r="U3948" s="309" t="s">
        <v>46966</v>
      </c>
      <c r="V3948" s="310">
        <v>600</v>
      </c>
      <c r="X3948" s="267" t="s">
        <v>57345</v>
      </c>
      <c r="Y3948" s="268">
        <v>587.16</v>
      </c>
      <c r="AA3948" s="229" t="s">
        <v>39029</v>
      </c>
      <c r="AB3948" s="230">
        <v>4136.1000000000004</v>
      </c>
      <c r="AD3948" s="209" t="s">
        <v>18358</v>
      </c>
      <c r="AE3948" s="210">
        <v>666.86</v>
      </c>
      <c r="AF3948" s="93"/>
      <c r="AG3948" s="93"/>
      <c r="AH3948" s="93"/>
      <c r="AJ3948" s="292"/>
      <c r="AK3948" s="293"/>
      <c r="AP3948" s="233" t="s">
        <v>10073</v>
      </c>
      <c r="AQ3948" s="234">
        <v>160056.78</v>
      </c>
      <c r="AS3948" s="213" t="s">
        <v>9136</v>
      </c>
      <c r="AT3948" s="214">
        <v>106965</v>
      </c>
    </row>
    <row r="3949" spans="21:46" x14ac:dyDescent="0.3">
      <c r="U3949" s="309" t="s">
        <v>48915</v>
      </c>
      <c r="V3949" s="310">
        <v>17.7</v>
      </c>
      <c r="X3949" s="267" t="s">
        <v>18555</v>
      </c>
      <c r="Y3949" s="268">
        <v>1402.11</v>
      </c>
      <c r="AA3949" s="229" t="s">
        <v>18411</v>
      </c>
      <c r="AB3949" s="230">
        <v>52532.66</v>
      </c>
      <c r="AD3949" s="209" t="s">
        <v>18359</v>
      </c>
      <c r="AE3949" s="210">
        <v>64.05</v>
      </c>
      <c r="AF3949" s="93"/>
      <c r="AG3949" s="93"/>
      <c r="AH3949" s="93"/>
      <c r="AJ3949" s="292"/>
      <c r="AK3949" s="293"/>
      <c r="AP3949" s="233" t="s">
        <v>10077</v>
      </c>
      <c r="AQ3949" s="234">
        <v>51302.28</v>
      </c>
      <c r="AS3949" s="213" t="s">
        <v>9428</v>
      </c>
      <c r="AT3949" s="214">
        <v>369435.01</v>
      </c>
    </row>
    <row r="3950" spans="21:46" x14ac:dyDescent="0.3">
      <c r="U3950" s="309" t="s">
        <v>58863</v>
      </c>
      <c r="V3950" s="310">
        <v>168.57</v>
      </c>
      <c r="X3950" s="267" t="s">
        <v>18556</v>
      </c>
      <c r="Y3950" s="268">
        <v>107.25</v>
      </c>
      <c r="AA3950" s="229" t="s">
        <v>39030</v>
      </c>
      <c r="AB3950" s="230">
        <v>37794.58</v>
      </c>
      <c r="AD3950" s="209" t="s">
        <v>18360</v>
      </c>
      <c r="AE3950" s="210">
        <v>3828.09</v>
      </c>
      <c r="AF3950" s="93"/>
      <c r="AG3950" s="93"/>
      <c r="AH3950" s="93"/>
      <c r="AJ3950" s="292"/>
      <c r="AK3950" s="293"/>
      <c r="AP3950" s="233" t="s">
        <v>10079</v>
      </c>
      <c r="AQ3950" s="234">
        <v>127326.89</v>
      </c>
      <c r="AS3950" s="213" t="s">
        <v>10737</v>
      </c>
      <c r="AT3950" s="214">
        <v>33463</v>
      </c>
    </row>
    <row r="3951" spans="21:46" x14ac:dyDescent="0.3">
      <c r="U3951" s="309" t="s">
        <v>67786</v>
      </c>
      <c r="V3951" s="310">
        <v>-3.56</v>
      </c>
      <c r="X3951" s="267" t="s">
        <v>18557</v>
      </c>
      <c r="Y3951" s="268">
        <v>343.51</v>
      </c>
      <c r="AA3951" s="229" t="s">
        <v>39031</v>
      </c>
      <c r="AB3951" s="230">
        <v>17925</v>
      </c>
      <c r="AD3951" s="209" t="s">
        <v>18361</v>
      </c>
      <c r="AE3951" s="210">
        <v>73</v>
      </c>
      <c r="AF3951" s="93"/>
      <c r="AG3951" s="93"/>
      <c r="AH3951" s="93"/>
      <c r="AJ3951" s="292"/>
      <c r="AK3951" s="293"/>
      <c r="AP3951" s="233" t="s">
        <v>42046</v>
      </c>
      <c r="AQ3951" s="234">
        <v>194501.29</v>
      </c>
      <c r="AS3951" s="213" t="s">
        <v>10830</v>
      </c>
      <c r="AT3951" s="214">
        <v>14327.94</v>
      </c>
    </row>
    <row r="3952" spans="21:46" x14ac:dyDescent="0.3">
      <c r="U3952" s="309" t="s">
        <v>55148</v>
      </c>
      <c r="V3952" s="310">
        <v>12025.86</v>
      </c>
      <c r="X3952" s="267" t="s">
        <v>18558</v>
      </c>
      <c r="Y3952" s="268">
        <v>5820</v>
      </c>
      <c r="AA3952" s="229" t="s">
        <v>34847</v>
      </c>
      <c r="AB3952" s="230">
        <v>7100</v>
      </c>
      <c r="AD3952" s="209" t="s">
        <v>18362</v>
      </c>
      <c r="AE3952" s="210">
        <v>4078</v>
      </c>
      <c r="AF3952" s="93"/>
      <c r="AG3952" s="93"/>
      <c r="AH3952" s="93"/>
      <c r="AJ3952" s="292"/>
      <c r="AK3952" s="293"/>
      <c r="AP3952" s="233" t="s">
        <v>44213</v>
      </c>
      <c r="AQ3952" s="234">
        <v>26591.29</v>
      </c>
      <c r="AS3952" s="213" t="s">
        <v>9619</v>
      </c>
      <c r="AT3952" s="214">
        <v>36003.69</v>
      </c>
    </row>
    <row r="3953" spans="21:46" x14ac:dyDescent="0.3">
      <c r="U3953" s="309" t="s">
        <v>55149</v>
      </c>
      <c r="V3953" s="310">
        <v>898.38</v>
      </c>
      <c r="X3953" s="267" t="s">
        <v>18559</v>
      </c>
      <c r="Y3953" s="268">
        <v>3250</v>
      </c>
      <c r="AA3953" s="229" t="s">
        <v>34848</v>
      </c>
      <c r="AB3953" s="230">
        <v>18632.599999999999</v>
      </c>
      <c r="AD3953" s="209" t="s">
        <v>18363</v>
      </c>
      <c r="AE3953" s="210">
        <v>183.9</v>
      </c>
      <c r="AF3953" s="93"/>
      <c r="AG3953" s="93"/>
      <c r="AH3953" s="93"/>
      <c r="AJ3953" s="292"/>
      <c r="AK3953" s="293"/>
      <c r="AP3953" s="233" t="s">
        <v>44214</v>
      </c>
      <c r="AQ3953" s="234">
        <v>157982.42000000001</v>
      </c>
      <c r="AS3953" s="213" t="s">
        <v>9693</v>
      </c>
      <c r="AT3953" s="214">
        <v>55063.83</v>
      </c>
    </row>
    <row r="3954" spans="21:46" x14ac:dyDescent="0.3">
      <c r="U3954" s="309" t="s">
        <v>55150</v>
      </c>
      <c r="V3954" s="310">
        <v>3008.94</v>
      </c>
      <c r="X3954" s="267" t="s">
        <v>18560</v>
      </c>
      <c r="Y3954" s="268">
        <v>248.63</v>
      </c>
      <c r="AA3954" s="229" t="s">
        <v>40207</v>
      </c>
      <c r="AB3954" s="230">
        <v>121.34</v>
      </c>
      <c r="AD3954" s="209" t="s">
        <v>18364</v>
      </c>
      <c r="AE3954" s="210">
        <v>917.1</v>
      </c>
      <c r="AF3954" s="93"/>
      <c r="AG3954" s="93"/>
      <c r="AH3954" s="93"/>
      <c r="AJ3954" s="292"/>
      <c r="AK3954" s="293"/>
      <c r="AP3954" s="233" t="s">
        <v>42047</v>
      </c>
      <c r="AQ3954" s="234">
        <v>176369.36</v>
      </c>
      <c r="AS3954" s="213" t="s">
        <v>11703</v>
      </c>
      <c r="AT3954" s="214">
        <v>1590247.25</v>
      </c>
    </row>
    <row r="3955" spans="21:46" x14ac:dyDescent="0.3">
      <c r="U3955" s="309" t="s">
        <v>61096</v>
      </c>
      <c r="V3955" s="310">
        <v>4647.5600000000004</v>
      </c>
      <c r="X3955" s="267" t="s">
        <v>52137</v>
      </c>
      <c r="Y3955" s="268">
        <v>796.25</v>
      </c>
      <c r="AA3955" s="229" t="s">
        <v>18412</v>
      </c>
      <c r="AB3955" s="230">
        <v>35497.919999999998</v>
      </c>
      <c r="AD3955" s="209" t="s">
        <v>18365</v>
      </c>
      <c r="AE3955" s="210">
        <v>567.44000000000005</v>
      </c>
      <c r="AF3955" s="93"/>
      <c r="AG3955" s="93"/>
      <c r="AH3955" s="93"/>
      <c r="AJ3955" s="292"/>
      <c r="AK3955" s="293"/>
      <c r="AS3955" s="213" t="s">
        <v>10047</v>
      </c>
      <c r="AT3955" s="214">
        <v>2838662.6</v>
      </c>
    </row>
    <row r="3956" spans="21:46" x14ac:dyDescent="0.3">
      <c r="U3956" s="309" t="s">
        <v>56181</v>
      </c>
      <c r="V3956" s="310">
        <v>4731.28</v>
      </c>
      <c r="X3956" s="267" t="s">
        <v>55969</v>
      </c>
      <c r="Y3956" s="268">
        <v>20000</v>
      </c>
      <c r="AA3956" s="229" t="s">
        <v>36175</v>
      </c>
      <c r="AB3956" s="230">
        <v>19617.650000000001</v>
      </c>
      <c r="AD3956" s="209" t="s">
        <v>18366</v>
      </c>
      <c r="AE3956" s="210">
        <v>293.45999999999998</v>
      </c>
      <c r="AF3956" s="93"/>
      <c r="AG3956" s="93"/>
      <c r="AH3956" s="93"/>
      <c r="AJ3956" s="292"/>
      <c r="AK3956" s="293"/>
      <c r="AS3956" s="213" t="s">
        <v>6857</v>
      </c>
      <c r="AT3956" s="214">
        <v>12129.63</v>
      </c>
    </row>
    <row r="3957" spans="21:46" x14ac:dyDescent="0.3">
      <c r="U3957" s="309" t="s">
        <v>58258</v>
      </c>
      <c r="V3957" s="310">
        <v>7606.87</v>
      </c>
      <c r="X3957" s="267" t="s">
        <v>18562</v>
      </c>
      <c r="Y3957" s="268">
        <v>37948.720000000001</v>
      </c>
      <c r="AA3957" s="229" t="s">
        <v>42316</v>
      </c>
      <c r="AB3957" s="230">
        <v>28119</v>
      </c>
      <c r="AD3957" s="209" t="s">
        <v>18367</v>
      </c>
      <c r="AE3957" s="210">
        <v>8140</v>
      </c>
      <c r="AF3957" s="93"/>
      <c r="AG3957" s="93"/>
      <c r="AH3957" s="93"/>
      <c r="AJ3957" s="292"/>
      <c r="AK3957" s="293"/>
      <c r="AS3957" s="213" t="s">
        <v>7250</v>
      </c>
      <c r="AT3957" s="214">
        <v>671.21</v>
      </c>
    </row>
    <row r="3958" spans="21:46" x14ac:dyDescent="0.3">
      <c r="U3958" s="309" t="s">
        <v>67787</v>
      </c>
      <c r="V3958" s="310">
        <v>38523.919999999998</v>
      </c>
      <c r="X3958" s="267" t="s">
        <v>34878</v>
      </c>
      <c r="Y3958" s="268">
        <v>55200</v>
      </c>
      <c r="AA3958" s="229" t="s">
        <v>42317</v>
      </c>
      <c r="AB3958" s="230">
        <v>2137.5300000000002</v>
      </c>
      <c r="AD3958" s="209" t="s">
        <v>18368</v>
      </c>
      <c r="AE3958" s="210">
        <v>600</v>
      </c>
      <c r="AF3958" s="93"/>
      <c r="AG3958" s="93"/>
      <c r="AH3958" s="93"/>
      <c r="AJ3958" s="292"/>
      <c r="AK3958" s="293"/>
      <c r="AS3958" s="213" t="s">
        <v>7546</v>
      </c>
      <c r="AT3958" s="214">
        <v>4569</v>
      </c>
    </row>
    <row r="3959" spans="21:46" x14ac:dyDescent="0.3">
      <c r="U3959" s="309" t="s">
        <v>67788</v>
      </c>
      <c r="V3959" s="310">
        <v>-191.88</v>
      </c>
      <c r="X3959" s="267" t="s">
        <v>34879</v>
      </c>
      <c r="Y3959" s="268">
        <v>12879.07</v>
      </c>
      <c r="AA3959" s="229" t="s">
        <v>42318</v>
      </c>
      <c r="AB3959" s="230">
        <v>5700.31</v>
      </c>
      <c r="AD3959" s="209" t="s">
        <v>18369</v>
      </c>
      <c r="AE3959" s="210">
        <v>666.86</v>
      </c>
      <c r="AF3959" s="93"/>
      <c r="AG3959" s="93"/>
      <c r="AH3959" s="93"/>
      <c r="AJ3959" s="292"/>
      <c r="AK3959" s="293"/>
      <c r="AS3959" s="213" t="s">
        <v>7945</v>
      </c>
      <c r="AT3959" s="214">
        <v>4058.22</v>
      </c>
    </row>
    <row r="3960" spans="21:46" x14ac:dyDescent="0.3">
      <c r="U3960" s="309" t="s">
        <v>63181</v>
      </c>
      <c r="V3960" s="310">
        <v>3500</v>
      </c>
      <c r="X3960" s="267" t="s">
        <v>49787</v>
      </c>
      <c r="Y3960" s="268">
        <v>19278.75</v>
      </c>
      <c r="AA3960" s="229" t="s">
        <v>52101</v>
      </c>
      <c r="AB3960" s="230">
        <v>91300</v>
      </c>
      <c r="AD3960" s="209" t="s">
        <v>18370</v>
      </c>
      <c r="AE3960" s="210">
        <v>64.05</v>
      </c>
      <c r="AF3960" s="93"/>
      <c r="AG3960" s="93"/>
      <c r="AH3960" s="93"/>
      <c r="AJ3960" s="292"/>
      <c r="AK3960" s="293"/>
      <c r="AS3960" s="213" t="s">
        <v>8451</v>
      </c>
      <c r="AT3960" s="214">
        <v>7443.01</v>
      </c>
    </row>
    <row r="3961" spans="21:46" x14ac:dyDescent="0.3">
      <c r="U3961" s="309" t="s">
        <v>67789</v>
      </c>
      <c r="V3961" s="310">
        <v>3384.36</v>
      </c>
      <c r="X3961" s="267" t="s">
        <v>57346</v>
      </c>
      <c r="Y3961" s="268">
        <v>440800</v>
      </c>
      <c r="AA3961" s="229" t="s">
        <v>52102</v>
      </c>
      <c r="AB3961" s="230">
        <v>6976.47</v>
      </c>
      <c r="AD3961" s="209" t="s">
        <v>18371</v>
      </c>
      <c r="AE3961" s="210">
        <v>4194.55</v>
      </c>
      <c r="AF3961" s="93"/>
      <c r="AG3961" s="93"/>
      <c r="AH3961" s="93"/>
      <c r="AJ3961" s="292"/>
      <c r="AK3961" s="293"/>
      <c r="AS3961" s="213" t="s">
        <v>9137</v>
      </c>
      <c r="AT3961" s="214">
        <v>2714.48</v>
      </c>
    </row>
    <row r="3962" spans="21:46" x14ac:dyDescent="0.3">
      <c r="U3962" s="309" t="s">
        <v>63182</v>
      </c>
      <c r="V3962" s="310">
        <v>10000</v>
      </c>
      <c r="X3962" s="267" t="s">
        <v>40211</v>
      </c>
      <c r="Y3962" s="268">
        <v>5483.5</v>
      </c>
      <c r="AA3962" s="229" t="s">
        <v>52103</v>
      </c>
      <c r="AB3962" s="230">
        <v>21978.3</v>
      </c>
      <c r="AD3962" s="209" t="s">
        <v>18372</v>
      </c>
      <c r="AE3962" s="210">
        <v>4829.34</v>
      </c>
      <c r="AF3962" s="93"/>
      <c r="AG3962" s="93"/>
      <c r="AH3962" s="93"/>
      <c r="AJ3962" s="292"/>
      <c r="AK3962" s="293"/>
      <c r="AS3962" s="213" t="s">
        <v>9429</v>
      </c>
      <c r="AT3962" s="214">
        <v>18612</v>
      </c>
    </row>
    <row r="3963" spans="21:46" x14ac:dyDescent="0.3">
      <c r="U3963" s="309" t="s">
        <v>67790</v>
      </c>
      <c r="V3963" s="310">
        <v>168.3</v>
      </c>
      <c r="X3963" s="267" t="s">
        <v>36179</v>
      </c>
      <c r="Y3963" s="268">
        <v>1000</v>
      </c>
      <c r="AA3963" s="229" t="s">
        <v>52104</v>
      </c>
      <c r="AB3963" s="230">
        <v>5038.67</v>
      </c>
      <c r="AD3963" s="209" t="s">
        <v>18373</v>
      </c>
      <c r="AE3963" s="210">
        <v>917.1</v>
      </c>
      <c r="AF3963" s="93"/>
      <c r="AG3963" s="93"/>
      <c r="AH3963" s="93"/>
      <c r="AJ3963" s="292"/>
      <c r="AK3963" s="293"/>
      <c r="AS3963" s="213" t="s">
        <v>9578</v>
      </c>
      <c r="AT3963" s="214">
        <v>1133</v>
      </c>
    </row>
    <row r="3964" spans="21:46" x14ac:dyDescent="0.3">
      <c r="U3964" s="309" t="s">
        <v>67791</v>
      </c>
      <c r="V3964" s="310">
        <v>2410.02</v>
      </c>
      <c r="X3964" s="267" t="s">
        <v>18564</v>
      </c>
      <c r="Y3964" s="268">
        <v>20700</v>
      </c>
      <c r="AA3964" s="229" t="s">
        <v>18413</v>
      </c>
      <c r="AB3964" s="230">
        <v>982.1</v>
      </c>
      <c r="AD3964" s="209" t="s">
        <v>18374</v>
      </c>
      <c r="AE3964" s="210">
        <v>29800</v>
      </c>
      <c r="AF3964" s="93"/>
      <c r="AG3964" s="93"/>
      <c r="AH3964" s="93"/>
      <c r="AJ3964" s="292"/>
      <c r="AK3964" s="293"/>
      <c r="AS3964" s="213" t="s">
        <v>11000</v>
      </c>
      <c r="AT3964" s="214">
        <v>1177</v>
      </c>
    </row>
    <row r="3965" spans="21:46" x14ac:dyDescent="0.3">
      <c r="U3965" s="309" t="s">
        <v>67792</v>
      </c>
      <c r="V3965" s="310">
        <v>184.33</v>
      </c>
      <c r="X3965" s="267" t="s">
        <v>46822</v>
      </c>
      <c r="Y3965" s="268">
        <v>42273.63</v>
      </c>
      <c r="AA3965" s="229" t="s">
        <v>39032</v>
      </c>
      <c r="AB3965" s="230">
        <v>50275</v>
      </c>
      <c r="AD3965" s="209" t="s">
        <v>18375</v>
      </c>
      <c r="AE3965" s="210">
        <v>2279.65</v>
      </c>
      <c r="AF3965" s="93"/>
      <c r="AG3965" s="93"/>
      <c r="AH3965" s="93"/>
      <c r="AJ3965" s="292"/>
      <c r="AK3965" s="293"/>
      <c r="AS3965" s="213" t="s">
        <v>11433</v>
      </c>
      <c r="AT3965" s="214">
        <v>2045</v>
      </c>
    </row>
    <row r="3966" spans="21:46" x14ac:dyDescent="0.3">
      <c r="U3966" s="309" t="s">
        <v>67793</v>
      </c>
      <c r="V3966" s="310">
        <v>603</v>
      </c>
      <c r="X3966" s="267" t="s">
        <v>18565</v>
      </c>
      <c r="Y3966" s="268">
        <v>48424.639999999999</v>
      </c>
      <c r="AA3966" s="229" t="s">
        <v>34849</v>
      </c>
      <c r="AB3966" s="230">
        <v>645928.31999999995</v>
      </c>
      <c r="AD3966" s="209" t="s">
        <v>18376</v>
      </c>
      <c r="AE3966" s="210">
        <v>6200.48</v>
      </c>
      <c r="AF3966" s="93"/>
      <c r="AG3966" s="93"/>
      <c r="AH3966" s="93"/>
      <c r="AJ3966" s="292"/>
      <c r="AK3966" s="293"/>
      <c r="AS3966" s="213" t="s">
        <v>10048</v>
      </c>
      <c r="AT3966" s="214">
        <v>54552.55</v>
      </c>
    </row>
    <row r="3967" spans="21:46" x14ac:dyDescent="0.3">
      <c r="U3967" s="309" t="s">
        <v>62640</v>
      </c>
      <c r="V3967" s="310">
        <v>428.92</v>
      </c>
      <c r="X3967" s="267" t="s">
        <v>18566</v>
      </c>
      <c r="Y3967" s="268">
        <v>46958.31</v>
      </c>
      <c r="AA3967" s="229" t="s">
        <v>44680</v>
      </c>
      <c r="AB3967" s="230">
        <v>8971.6200000000008</v>
      </c>
      <c r="AD3967" s="209" t="s">
        <v>18377</v>
      </c>
      <c r="AE3967" s="210">
        <v>11990</v>
      </c>
      <c r="AF3967" s="93"/>
      <c r="AG3967" s="93"/>
      <c r="AH3967" s="93"/>
      <c r="AJ3967" s="292"/>
      <c r="AK3967" s="293"/>
      <c r="AS3967" s="213" t="s">
        <v>6858</v>
      </c>
      <c r="AT3967" s="214">
        <v>965280</v>
      </c>
    </row>
    <row r="3968" spans="21:46" x14ac:dyDescent="0.3">
      <c r="U3968" s="309" t="s">
        <v>59412</v>
      </c>
      <c r="V3968" s="310">
        <v>8937.7000000000007</v>
      </c>
      <c r="X3968" s="267" t="s">
        <v>18567</v>
      </c>
      <c r="Y3968" s="268">
        <v>22182.33</v>
      </c>
      <c r="AA3968" s="229" t="s">
        <v>34850</v>
      </c>
      <c r="AB3968" s="230">
        <v>38524.71</v>
      </c>
      <c r="AD3968" s="209" t="s">
        <v>18378</v>
      </c>
      <c r="AE3968" s="210">
        <v>36428.449999999997</v>
      </c>
      <c r="AF3968" s="93"/>
      <c r="AG3968" s="93"/>
      <c r="AH3968" s="93"/>
      <c r="AJ3968" s="292"/>
      <c r="AK3968" s="293"/>
      <c r="AS3968" s="213" t="s">
        <v>7016</v>
      </c>
      <c r="AT3968" s="214">
        <v>118823</v>
      </c>
    </row>
    <row r="3969" spans="21:46" x14ac:dyDescent="0.3">
      <c r="U3969" s="309" t="s">
        <v>67794</v>
      </c>
      <c r="V3969" s="310">
        <v>-675</v>
      </c>
      <c r="X3969" s="267" t="s">
        <v>18568</v>
      </c>
      <c r="Y3969" s="268">
        <v>218658.36</v>
      </c>
      <c r="AA3969" s="229" t="s">
        <v>52105</v>
      </c>
      <c r="AB3969" s="230">
        <v>2711.05</v>
      </c>
      <c r="AD3969" s="209" t="s">
        <v>18379</v>
      </c>
      <c r="AE3969" s="210">
        <v>37660</v>
      </c>
      <c r="AF3969" s="93"/>
      <c r="AG3969" s="93"/>
      <c r="AH3969" s="93"/>
      <c r="AJ3969" s="292"/>
      <c r="AK3969" s="293"/>
      <c r="AS3969" s="213" t="s">
        <v>7251</v>
      </c>
      <c r="AT3969" s="214">
        <v>35866</v>
      </c>
    </row>
    <row r="3970" spans="21:46" x14ac:dyDescent="0.3">
      <c r="U3970" s="309" t="s">
        <v>67795</v>
      </c>
      <c r="V3970" s="310">
        <v>472.19</v>
      </c>
      <c r="X3970" s="267" t="s">
        <v>18569</v>
      </c>
      <c r="Y3970" s="268">
        <v>14489.1</v>
      </c>
      <c r="AA3970" s="229" t="s">
        <v>34851</v>
      </c>
      <c r="AB3970" s="230">
        <v>59407.67</v>
      </c>
      <c r="AD3970" s="209" t="s">
        <v>18380</v>
      </c>
      <c r="AE3970" s="210">
        <v>9189.98</v>
      </c>
      <c r="AF3970" s="93"/>
      <c r="AG3970" s="93"/>
      <c r="AH3970" s="93"/>
      <c r="AJ3970" s="292"/>
      <c r="AK3970" s="293"/>
      <c r="AS3970" s="213" t="s">
        <v>7669</v>
      </c>
      <c r="AT3970" s="214">
        <v>2508</v>
      </c>
    </row>
    <row r="3971" spans="21:46" x14ac:dyDescent="0.3">
      <c r="U3971" s="309" t="s">
        <v>67796</v>
      </c>
      <c r="V3971" s="310">
        <v>260.69</v>
      </c>
      <c r="X3971" s="267" t="s">
        <v>61347</v>
      </c>
      <c r="Y3971" s="268">
        <v>1195.76</v>
      </c>
      <c r="AA3971" s="229" t="s">
        <v>42319</v>
      </c>
      <c r="AB3971" s="230">
        <v>19342.23</v>
      </c>
      <c r="AD3971" s="209" t="s">
        <v>18381</v>
      </c>
      <c r="AE3971" s="210">
        <v>17198.98</v>
      </c>
      <c r="AF3971" s="93"/>
      <c r="AG3971" s="93"/>
      <c r="AH3971" s="93"/>
      <c r="AJ3971" s="292"/>
      <c r="AK3971" s="293"/>
      <c r="AS3971" s="213" t="s">
        <v>8170</v>
      </c>
      <c r="AT3971" s="214">
        <v>141893</v>
      </c>
    </row>
    <row r="3972" spans="21:46" x14ac:dyDescent="0.3">
      <c r="U3972" s="309" t="s">
        <v>67797</v>
      </c>
      <c r="V3972" s="310">
        <v>7353.1</v>
      </c>
      <c r="X3972" s="267" t="s">
        <v>61348</v>
      </c>
      <c r="Y3972" s="268">
        <v>6348.37</v>
      </c>
      <c r="AA3972" s="229" t="s">
        <v>34852</v>
      </c>
      <c r="AB3972" s="230">
        <v>46474.13</v>
      </c>
      <c r="AD3972" s="209" t="s">
        <v>18382</v>
      </c>
      <c r="AE3972" s="210">
        <v>101.95</v>
      </c>
      <c r="AF3972" s="93"/>
      <c r="AG3972" s="93"/>
      <c r="AH3972" s="93"/>
      <c r="AJ3972" s="292"/>
      <c r="AK3972" s="293"/>
      <c r="AS3972" s="213" t="s">
        <v>8238</v>
      </c>
      <c r="AT3972" s="214">
        <v>51300</v>
      </c>
    </row>
    <row r="3973" spans="21:46" x14ac:dyDescent="0.3">
      <c r="U3973" s="309" t="s">
        <v>67798</v>
      </c>
      <c r="V3973" s="310">
        <v>4600</v>
      </c>
      <c r="X3973" s="267" t="s">
        <v>36181</v>
      </c>
      <c r="Y3973" s="268">
        <v>6737.59</v>
      </c>
      <c r="AA3973" s="229" t="s">
        <v>36176</v>
      </c>
      <c r="AB3973" s="230">
        <v>2039</v>
      </c>
      <c r="AD3973" s="209" t="s">
        <v>18383</v>
      </c>
      <c r="AE3973" s="210">
        <v>170062.36</v>
      </c>
      <c r="AF3973" s="93"/>
      <c r="AG3973" s="93"/>
      <c r="AH3973" s="93"/>
      <c r="AJ3973" s="292"/>
      <c r="AK3973" s="293"/>
      <c r="AS3973" s="213" t="s">
        <v>8452</v>
      </c>
      <c r="AT3973" s="214">
        <v>119895</v>
      </c>
    </row>
    <row r="3974" spans="21:46" x14ac:dyDescent="0.3">
      <c r="U3974" s="309" t="s">
        <v>63686</v>
      </c>
      <c r="V3974" s="310">
        <v>9120</v>
      </c>
      <c r="X3974" s="267" t="s">
        <v>63100</v>
      </c>
      <c r="Y3974" s="268">
        <v>752.5</v>
      </c>
      <c r="AA3974" s="229" t="s">
        <v>42320</v>
      </c>
      <c r="AB3974" s="230">
        <v>2604.64</v>
      </c>
      <c r="AD3974" s="209" t="s">
        <v>13357</v>
      </c>
      <c r="AE3974" s="210">
        <v>10229.6</v>
      </c>
      <c r="AF3974" s="93"/>
      <c r="AG3974" s="93"/>
      <c r="AH3974" s="93"/>
      <c r="AJ3974" s="292"/>
      <c r="AK3974" s="293"/>
      <c r="AS3974" s="213" t="s">
        <v>8606</v>
      </c>
      <c r="AT3974" s="214">
        <v>2342893</v>
      </c>
    </row>
    <row r="3975" spans="21:46" x14ac:dyDescent="0.3">
      <c r="U3975" s="309" t="s">
        <v>63687</v>
      </c>
      <c r="V3975" s="310">
        <v>1596.8</v>
      </c>
      <c r="X3975" s="267" t="s">
        <v>48800</v>
      </c>
      <c r="Y3975" s="268">
        <v>45361.43</v>
      </c>
      <c r="AA3975" s="229" t="s">
        <v>42321</v>
      </c>
      <c r="AB3975" s="230">
        <v>141938.78</v>
      </c>
      <c r="AD3975" s="209" t="s">
        <v>13358</v>
      </c>
      <c r="AE3975" s="210">
        <v>0.2</v>
      </c>
      <c r="AF3975" s="93"/>
      <c r="AG3975" s="93"/>
      <c r="AH3975" s="93"/>
      <c r="AJ3975" s="292"/>
      <c r="AK3975" s="293"/>
      <c r="AS3975" s="213" t="s">
        <v>8833</v>
      </c>
      <c r="AT3975" s="214">
        <v>45757.07</v>
      </c>
    </row>
    <row r="3976" spans="21:46" x14ac:dyDescent="0.3">
      <c r="U3976" s="309" t="s">
        <v>63688</v>
      </c>
      <c r="V3976" s="310">
        <v>4285.92</v>
      </c>
      <c r="X3976" s="267" t="s">
        <v>18570</v>
      </c>
      <c r="Y3976" s="268">
        <v>66570.13</v>
      </c>
      <c r="AA3976" s="229" t="s">
        <v>34853</v>
      </c>
      <c r="AB3976" s="230">
        <v>72502.210000000006</v>
      </c>
      <c r="AD3976" s="209" t="s">
        <v>13359</v>
      </c>
      <c r="AE3976" s="210">
        <v>26977.37</v>
      </c>
      <c r="AF3976" s="93"/>
      <c r="AG3976" s="93"/>
      <c r="AH3976" s="93"/>
      <c r="AJ3976" s="292"/>
      <c r="AK3976" s="293"/>
      <c r="AS3976" s="213" t="s">
        <v>9138</v>
      </c>
      <c r="AT3976" s="214">
        <v>2348.02</v>
      </c>
    </row>
    <row r="3977" spans="21:46" x14ac:dyDescent="0.3">
      <c r="U3977" s="309" t="s">
        <v>63689</v>
      </c>
      <c r="V3977" s="310">
        <v>2716.96</v>
      </c>
      <c r="X3977" s="267" t="s">
        <v>36182</v>
      </c>
      <c r="Y3977" s="268">
        <v>31182.92</v>
      </c>
      <c r="AA3977" s="229" t="s">
        <v>34854</v>
      </c>
      <c r="AB3977" s="230">
        <v>226823.78</v>
      </c>
      <c r="AD3977" s="209" t="s">
        <v>18384</v>
      </c>
      <c r="AE3977" s="210">
        <v>19938.77</v>
      </c>
      <c r="AF3977" s="93"/>
      <c r="AG3977" s="93"/>
      <c r="AH3977" s="93"/>
      <c r="AJ3977" s="292"/>
      <c r="AK3977" s="293"/>
      <c r="AS3977" s="213" t="s">
        <v>9197</v>
      </c>
      <c r="AT3977" s="214">
        <v>63030</v>
      </c>
    </row>
    <row r="3978" spans="21:46" x14ac:dyDescent="0.3">
      <c r="U3978" s="309" t="s">
        <v>67799</v>
      </c>
      <c r="V3978" s="310">
        <v>7348.76</v>
      </c>
      <c r="X3978" s="267" t="s">
        <v>18571</v>
      </c>
      <c r="Y3978" s="268">
        <v>33414</v>
      </c>
      <c r="AA3978" s="229" t="s">
        <v>34855</v>
      </c>
      <c r="AB3978" s="230">
        <v>69033.25</v>
      </c>
      <c r="AD3978" s="209" t="s">
        <v>18385</v>
      </c>
      <c r="AE3978" s="210">
        <v>111955.15</v>
      </c>
      <c r="AF3978" s="93"/>
      <c r="AG3978" s="93"/>
      <c r="AH3978" s="93"/>
      <c r="AJ3978" s="292"/>
      <c r="AK3978" s="293"/>
      <c r="AS3978" s="213" t="s">
        <v>9430</v>
      </c>
      <c r="AT3978" s="214">
        <v>4967186.72</v>
      </c>
    </row>
    <row r="3979" spans="21:46" x14ac:dyDescent="0.3">
      <c r="U3979" s="309" t="s">
        <v>36312</v>
      </c>
      <c r="V3979" s="310">
        <v>3332.63</v>
      </c>
      <c r="X3979" s="267" t="s">
        <v>18572</v>
      </c>
      <c r="Y3979" s="268">
        <v>33301.74</v>
      </c>
      <c r="AA3979" s="229" t="s">
        <v>36177</v>
      </c>
      <c r="AB3979" s="230">
        <v>5667.42</v>
      </c>
      <c r="AD3979" s="209" t="s">
        <v>18386</v>
      </c>
      <c r="AE3979" s="210">
        <v>6750</v>
      </c>
      <c r="AF3979" s="93"/>
      <c r="AG3979" s="93"/>
      <c r="AH3979" s="93"/>
      <c r="AJ3979" s="292"/>
      <c r="AK3979" s="293"/>
      <c r="AS3979" s="213" t="s">
        <v>9579</v>
      </c>
      <c r="AT3979" s="214">
        <v>1565.6</v>
      </c>
    </row>
    <row r="3980" spans="21:46" x14ac:dyDescent="0.3">
      <c r="U3980" s="309" t="s">
        <v>62460</v>
      </c>
      <c r="V3980" s="310">
        <v>6600</v>
      </c>
      <c r="X3980" s="267" t="s">
        <v>63101</v>
      </c>
      <c r="Y3980" s="268">
        <v>15000</v>
      </c>
      <c r="AA3980" s="229" t="s">
        <v>52106</v>
      </c>
      <c r="AB3980" s="230">
        <v>21548.36</v>
      </c>
      <c r="AD3980" s="209" t="s">
        <v>18387</v>
      </c>
      <c r="AE3980" s="210">
        <v>31000</v>
      </c>
      <c r="AF3980" s="93"/>
      <c r="AG3980" s="93"/>
      <c r="AH3980" s="93"/>
      <c r="AJ3980" s="292"/>
      <c r="AK3980" s="293"/>
      <c r="AS3980" s="213" t="s">
        <v>9620</v>
      </c>
      <c r="AT3980" s="214">
        <v>118961.87</v>
      </c>
    </row>
    <row r="3981" spans="21:46" x14ac:dyDescent="0.3">
      <c r="U3981" s="309" t="s">
        <v>63186</v>
      </c>
      <c r="V3981" s="310">
        <v>1221.02</v>
      </c>
      <c r="X3981" s="267" t="s">
        <v>49788</v>
      </c>
      <c r="Y3981" s="268">
        <v>4913.72</v>
      </c>
      <c r="AA3981" s="229" t="s">
        <v>47895</v>
      </c>
      <c r="AB3981" s="230">
        <v>45123.48</v>
      </c>
      <c r="AD3981" s="209" t="s">
        <v>18388</v>
      </c>
      <c r="AE3981" s="210">
        <v>10514.04</v>
      </c>
      <c r="AF3981" s="93"/>
      <c r="AG3981" s="93"/>
      <c r="AH3981" s="93"/>
      <c r="AJ3981" s="292"/>
      <c r="AK3981" s="293"/>
      <c r="AS3981" s="213" t="s">
        <v>9694</v>
      </c>
      <c r="AT3981" s="214">
        <v>382988.31</v>
      </c>
    </row>
    <row r="3982" spans="21:46" x14ac:dyDescent="0.3">
      <c r="U3982" s="309" t="s">
        <v>58261</v>
      </c>
      <c r="V3982" s="310">
        <v>3832.74</v>
      </c>
      <c r="X3982" s="267" t="s">
        <v>49789</v>
      </c>
      <c r="Y3982" s="268">
        <v>375.78</v>
      </c>
      <c r="AA3982" s="229" t="s">
        <v>47896</v>
      </c>
      <c r="AB3982" s="230">
        <v>32654.86</v>
      </c>
      <c r="AD3982" s="209" t="s">
        <v>18389</v>
      </c>
      <c r="AE3982" s="210">
        <v>3090.79</v>
      </c>
      <c r="AF3982" s="93"/>
      <c r="AG3982" s="93"/>
      <c r="AH3982" s="93"/>
      <c r="AJ3982" s="292"/>
      <c r="AK3982" s="293"/>
      <c r="AS3982" s="213" t="s">
        <v>9737</v>
      </c>
      <c r="AT3982" s="214">
        <v>166017.18</v>
      </c>
    </row>
    <row r="3983" spans="21:46" x14ac:dyDescent="0.3">
      <c r="U3983" s="309" t="s">
        <v>56182</v>
      </c>
      <c r="V3983" s="310">
        <v>14290.23</v>
      </c>
      <c r="X3983" s="267" t="s">
        <v>49790</v>
      </c>
      <c r="Y3983" s="268">
        <v>-2825.04</v>
      </c>
      <c r="AA3983" s="229" t="s">
        <v>49785</v>
      </c>
      <c r="AB3983" s="230">
        <v>288</v>
      </c>
      <c r="AD3983" s="209" t="s">
        <v>18390</v>
      </c>
      <c r="AE3983" s="210">
        <v>8737.73</v>
      </c>
      <c r="AF3983" s="93"/>
      <c r="AG3983" s="93"/>
      <c r="AH3983" s="93"/>
      <c r="AJ3983" s="292"/>
      <c r="AK3983" s="293"/>
      <c r="AS3983" s="213" t="s">
        <v>11705</v>
      </c>
      <c r="AT3983" s="214">
        <v>1688680.46</v>
      </c>
    </row>
    <row r="3984" spans="21:46" x14ac:dyDescent="0.3">
      <c r="U3984" s="309" t="s">
        <v>67800</v>
      </c>
      <c r="V3984" s="310">
        <v>5376</v>
      </c>
      <c r="X3984" s="267" t="s">
        <v>61349</v>
      </c>
      <c r="Y3984" s="268">
        <v>31.56</v>
      </c>
      <c r="AA3984" s="229" t="s">
        <v>47897</v>
      </c>
      <c r="AB3984" s="230">
        <v>113.13</v>
      </c>
      <c r="AD3984" s="209" t="s">
        <v>18391</v>
      </c>
      <c r="AE3984" s="210">
        <v>2100</v>
      </c>
      <c r="AF3984" s="93"/>
      <c r="AG3984" s="93"/>
      <c r="AH3984" s="93"/>
      <c r="AJ3984" s="292"/>
      <c r="AK3984" s="293"/>
      <c r="AS3984" s="213" t="s">
        <v>12280</v>
      </c>
      <c r="AT3984" s="214">
        <v>96442.31</v>
      </c>
    </row>
    <row r="3985" spans="21:46" x14ac:dyDescent="0.3">
      <c r="U3985" s="309" t="s">
        <v>67801</v>
      </c>
      <c r="V3985" s="310">
        <v>4400</v>
      </c>
      <c r="X3985" s="267" t="s">
        <v>55030</v>
      </c>
      <c r="Y3985" s="268">
        <v>2838.14</v>
      </c>
      <c r="AA3985" s="229" t="s">
        <v>47898</v>
      </c>
      <c r="AB3985" s="230">
        <v>5917.91</v>
      </c>
      <c r="AD3985" s="209" t="s">
        <v>18392</v>
      </c>
      <c r="AE3985" s="210">
        <v>29287.4</v>
      </c>
      <c r="AF3985" s="93"/>
      <c r="AG3985" s="93"/>
      <c r="AH3985" s="93"/>
      <c r="AJ3985" s="292"/>
      <c r="AK3985" s="293"/>
      <c r="AS3985" s="213" t="s">
        <v>10049</v>
      </c>
      <c r="AT3985" s="214">
        <v>11311435.539999999</v>
      </c>
    </row>
    <row r="3986" spans="21:46" x14ac:dyDescent="0.3">
      <c r="U3986" s="309" t="s">
        <v>67802</v>
      </c>
      <c r="V3986" s="310">
        <v>336.6</v>
      </c>
      <c r="X3986" s="267" t="s">
        <v>55031</v>
      </c>
      <c r="Y3986" s="268">
        <v>13451</v>
      </c>
      <c r="AA3986" s="229" t="s">
        <v>47899</v>
      </c>
      <c r="AB3986" s="230">
        <v>18298.490000000002</v>
      </c>
      <c r="AD3986" s="209" t="s">
        <v>18393</v>
      </c>
      <c r="AE3986" s="210">
        <v>350</v>
      </c>
      <c r="AF3986" s="93"/>
      <c r="AG3986" s="93"/>
      <c r="AH3986" s="93"/>
      <c r="AJ3986" s="292"/>
      <c r="AK3986" s="293"/>
      <c r="AS3986" s="213" t="s">
        <v>6859</v>
      </c>
      <c r="AT3986" s="214">
        <v>35062</v>
      </c>
    </row>
    <row r="3987" spans="21:46" x14ac:dyDescent="0.3">
      <c r="U3987" s="309" t="s">
        <v>67803</v>
      </c>
      <c r="V3987" s="310">
        <v>1009.36</v>
      </c>
      <c r="X3987" s="267" t="s">
        <v>55032</v>
      </c>
      <c r="Y3987" s="268">
        <v>1246.1500000000001</v>
      </c>
      <c r="AA3987" s="229" t="s">
        <v>47900</v>
      </c>
      <c r="AB3987" s="230">
        <v>14894.25</v>
      </c>
      <c r="AD3987" s="209" t="s">
        <v>18394</v>
      </c>
      <c r="AE3987" s="210">
        <v>11330.45</v>
      </c>
      <c r="AF3987" s="93"/>
      <c r="AG3987" s="93"/>
      <c r="AH3987" s="93"/>
      <c r="AJ3987" s="292"/>
      <c r="AK3987" s="293"/>
      <c r="AS3987" s="213" t="s">
        <v>7252</v>
      </c>
      <c r="AT3987" s="214">
        <v>1313</v>
      </c>
    </row>
    <row r="3988" spans="21:46" x14ac:dyDescent="0.3">
      <c r="U3988" s="309" t="s">
        <v>35088</v>
      </c>
      <c r="V3988" s="310">
        <v>240556.28</v>
      </c>
      <c r="X3988" s="267" t="s">
        <v>55033</v>
      </c>
      <c r="Y3988" s="268">
        <v>3295.52</v>
      </c>
      <c r="AA3988" s="229" t="s">
        <v>52107</v>
      </c>
      <c r="AB3988" s="230">
        <v>4914.46</v>
      </c>
      <c r="AD3988" s="209" t="s">
        <v>18395</v>
      </c>
      <c r="AE3988" s="210">
        <v>8990</v>
      </c>
      <c r="AF3988" s="93"/>
      <c r="AG3988" s="93"/>
      <c r="AH3988" s="93"/>
      <c r="AJ3988" s="292"/>
      <c r="AK3988" s="293"/>
      <c r="AS3988" s="213" t="s">
        <v>7547</v>
      </c>
      <c r="AT3988" s="214">
        <v>35098.43</v>
      </c>
    </row>
    <row r="3989" spans="21:46" x14ac:dyDescent="0.3">
      <c r="U3989" s="309" t="s">
        <v>42560</v>
      </c>
      <c r="V3989" s="310">
        <v>85178.54</v>
      </c>
      <c r="X3989" s="267" t="s">
        <v>55970</v>
      </c>
      <c r="Y3989" s="268">
        <v>48</v>
      </c>
      <c r="AA3989" s="229" t="s">
        <v>52108</v>
      </c>
      <c r="AB3989" s="230">
        <v>11276.81</v>
      </c>
      <c r="AD3989" s="209" t="s">
        <v>18396</v>
      </c>
      <c r="AE3989" s="210">
        <v>2475</v>
      </c>
      <c r="AF3989" s="93"/>
      <c r="AG3989" s="93"/>
      <c r="AH3989" s="93"/>
      <c r="AJ3989" s="292"/>
      <c r="AK3989" s="293"/>
      <c r="AS3989" s="213" t="s">
        <v>7670</v>
      </c>
      <c r="AT3989" s="214">
        <v>601.71</v>
      </c>
    </row>
    <row r="3990" spans="21:46" x14ac:dyDescent="0.3">
      <c r="U3990" s="309" t="s">
        <v>61417</v>
      </c>
      <c r="V3990" s="310">
        <v>21224</v>
      </c>
      <c r="X3990" s="267" t="s">
        <v>59008</v>
      </c>
      <c r="Y3990" s="268">
        <v>553.86</v>
      </c>
      <c r="AA3990" s="229" t="s">
        <v>52109</v>
      </c>
      <c r="AB3990" s="230">
        <v>816.73</v>
      </c>
      <c r="AD3990" s="209" t="s">
        <v>18397</v>
      </c>
      <c r="AE3990" s="210">
        <v>71273.27</v>
      </c>
      <c r="AF3990" s="93"/>
      <c r="AG3990" s="93"/>
      <c r="AH3990" s="93"/>
      <c r="AJ3990" s="292"/>
      <c r="AK3990" s="293"/>
      <c r="AS3990" s="213" t="s">
        <v>7946</v>
      </c>
      <c r="AT3990" s="214">
        <v>953</v>
      </c>
    </row>
    <row r="3991" spans="21:46" x14ac:dyDescent="0.3">
      <c r="U3991" s="309" t="s">
        <v>21166</v>
      </c>
      <c r="V3991" s="310">
        <v>6836.39</v>
      </c>
      <c r="X3991" s="267" t="s">
        <v>61350</v>
      </c>
      <c r="Y3991" s="268">
        <v>2990.52</v>
      </c>
      <c r="AA3991" s="229" t="s">
        <v>52110</v>
      </c>
      <c r="AB3991" s="230">
        <v>2619.85</v>
      </c>
      <c r="AD3991" s="209" t="s">
        <v>18398</v>
      </c>
      <c r="AE3991" s="210">
        <v>75571.62</v>
      </c>
      <c r="AF3991" s="93"/>
      <c r="AG3991" s="93"/>
      <c r="AH3991" s="93"/>
      <c r="AJ3991" s="292"/>
      <c r="AK3991" s="293"/>
      <c r="AS3991" s="213" t="s">
        <v>7983</v>
      </c>
      <c r="AT3991" s="214">
        <v>804</v>
      </c>
    </row>
    <row r="3992" spans="21:46" x14ac:dyDescent="0.3">
      <c r="U3992" s="309" t="s">
        <v>67804</v>
      </c>
      <c r="V3992" s="310">
        <v>16470</v>
      </c>
      <c r="X3992" s="267" t="s">
        <v>55034</v>
      </c>
      <c r="Y3992" s="268">
        <v>43865.27</v>
      </c>
      <c r="AA3992" s="229" t="s">
        <v>52111</v>
      </c>
      <c r="AB3992" s="230">
        <v>3380.38</v>
      </c>
      <c r="AD3992" s="209" t="s">
        <v>18399</v>
      </c>
      <c r="AE3992" s="210">
        <v>67.180000000000007</v>
      </c>
      <c r="AF3992" s="93"/>
      <c r="AG3992" s="93"/>
      <c r="AH3992" s="93"/>
      <c r="AJ3992" s="292"/>
      <c r="AK3992" s="293"/>
      <c r="AS3992" s="213" t="s">
        <v>8607</v>
      </c>
      <c r="AT3992" s="214">
        <v>18491.759999999998</v>
      </c>
    </row>
    <row r="3993" spans="21:46" x14ac:dyDescent="0.3">
      <c r="U3993" s="309" t="s">
        <v>57471</v>
      </c>
      <c r="V3993" s="310">
        <v>68617.240000000005</v>
      </c>
      <c r="X3993" s="267" t="s">
        <v>55035</v>
      </c>
      <c r="Y3993" s="268">
        <v>223.26</v>
      </c>
      <c r="AA3993" s="229" t="s">
        <v>52112</v>
      </c>
      <c r="AB3993" s="230">
        <v>758.13</v>
      </c>
      <c r="AD3993" s="209" t="s">
        <v>18400</v>
      </c>
      <c r="AE3993" s="210">
        <v>5345.94</v>
      </c>
      <c r="AF3993" s="93"/>
      <c r="AG3993" s="93"/>
      <c r="AH3993" s="93"/>
      <c r="AJ3993" s="292"/>
      <c r="AK3993" s="293"/>
      <c r="AS3993" s="213" t="s">
        <v>8834</v>
      </c>
      <c r="AT3993" s="214">
        <v>2000</v>
      </c>
    </row>
    <row r="3994" spans="21:46" x14ac:dyDescent="0.3">
      <c r="U3994" s="309" t="s">
        <v>42561</v>
      </c>
      <c r="V3994" s="310">
        <v>18914.310000000001</v>
      </c>
      <c r="X3994" s="267" t="s">
        <v>52138</v>
      </c>
      <c r="Y3994" s="268">
        <v>24045</v>
      </c>
      <c r="AA3994" s="229" t="s">
        <v>52113</v>
      </c>
      <c r="AB3994" s="230">
        <v>26559.53</v>
      </c>
      <c r="AD3994" s="209" t="s">
        <v>18401</v>
      </c>
      <c r="AE3994" s="210">
        <v>6150.55</v>
      </c>
      <c r="AF3994" s="93"/>
      <c r="AG3994" s="93"/>
      <c r="AH3994" s="93"/>
      <c r="AJ3994" s="292"/>
      <c r="AK3994" s="293"/>
      <c r="AS3994" s="213" t="s">
        <v>9139</v>
      </c>
      <c r="AT3994" s="214">
        <v>4117</v>
      </c>
    </row>
    <row r="3995" spans="21:46" x14ac:dyDescent="0.3">
      <c r="U3995" s="309" t="s">
        <v>46971</v>
      </c>
      <c r="V3995" s="310">
        <v>1872.5</v>
      </c>
      <c r="X3995" s="267" t="s">
        <v>52139</v>
      </c>
      <c r="Y3995" s="268">
        <v>833.82</v>
      </c>
      <c r="AA3995" s="229" t="s">
        <v>44681</v>
      </c>
      <c r="AB3995" s="230">
        <v>336923.05</v>
      </c>
      <c r="AD3995" s="209" t="s">
        <v>18402</v>
      </c>
      <c r="AE3995" s="210">
        <v>300</v>
      </c>
      <c r="AF3995" s="93"/>
      <c r="AG3995" s="93"/>
      <c r="AH3995" s="93"/>
      <c r="AJ3995" s="292"/>
      <c r="AK3995" s="293"/>
      <c r="AS3995" s="213" t="s">
        <v>9621</v>
      </c>
      <c r="AT3995" s="214">
        <v>600</v>
      </c>
    </row>
    <row r="3996" spans="21:46" x14ac:dyDescent="0.3">
      <c r="U3996" s="309" t="s">
        <v>21167</v>
      </c>
      <c r="V3996" s="310">
        <v>2160</v>
      </c>
      <c r="X3996" s="267" t="s">
        <v>52140</v>
      </c>
      <c r="Y3996" s="268">
        <v>2658.25</v>
      </c>
      <c r="AA3996" s="229" t="s">
        <v>44682</v>
      </c>
      <c r="AB3996" s="230">
        <v>25238.959999999999</v>
      </c>
      <c r="AD3996" s="209" t="s">
        <v>18403</v>
      </c>
      <c r="AE3996" s="210">
        <v>1113.78</v>
      </c>
      <c r="AF3996" s="93"/>
      <c r="AG3996" s="93"/>
      <c r="AH3996" s="93"/>
      <c r="AJ3996" s="292"/>
      <c r="AK3996" s="293"/>
      <c r="AS3996" s="213" t="s">
        <v>11199</v>
      </c>
      <c r="AT3996" s="214">
        <v>4668.3</v>
      </c>
    </row>
    <row r="3997" spans="21:46" x14ac:dyDescent="0.3">
      <c r="U3997" s="309" t="s">
        <v>39190</v>
      </c>
      <c r="V3997" s="310">
        <v>25363.14</v>
      </c>
      <c r="X3997" s="267" t="s">
        <v>52142</v>
      </c>
      <c r="Y3997" s="268">
        <v>1159.6500000000001</v>
      </c>
      <c r="AA3997" s="229" t="s">
        <v>42322</v>
      </c>
      <c r="AB3997" s="230">
        <v>3231435.83</v>
      </c>
      <c r="AD3997" s="209" t="s">
        <v>18404</v>
      </c>
      <c r="AE3997" s="210">
        <v>40820</v>
      </c>
      <c r="AF3997" s="93"/>
      <c r="AG3997" s="93"/>
      <c r="AH3997" s="93"/>
      <c r="AJ3997" s="292"/>
      <c r="AK3997" s="293"/>
      <c r="AS3997" s="213" t="s">
        <v>10050</v>
      </c>
      <c r="AT3997" s="214">
        <v>103709.2</v>
      </c>
    </row>
    <row r="3998" spans="21:46" x14ac:dyDescent="0.3">
      <c r="U3998" s="309" t="s">
        <v>42562</v>
      </c>
      <c r="V3998" s="310">
        <v>196250</v>
      </c>
      <c r="X3998" s="267" t="s">
        <v>52143</v>
      </c>
      <c r="Y3998" s="268">
        <v>4047.36</v>
      </c>
      <c r="AA3998" s="229" t="s">
        <v>42323</v>
      </c>
      <c r="AB3998" s="230">
        <v>246197.69</v>
      </c>
      <c r="AD3998" s="209" t="s">
        <v>18405</v>
      </c>
      <c r="AE3998" s="210">
        <v>8125</v>
      </c>
      <c r="AF3998" s="93"/>
      <c r="AG3998" s="93"/>
      <c r="AH3998" s="93"/>
      <c r="AJ3998" s="292"/>
      <c r="AK3998" s="293"/>
      <c r="AS3998" s="213" t="s">
        <v>6860</v>
      </c>
      <c r="AT3998" s="214">
        <v>63825.94</v>
      </c>
    </row>
    <row r="3999" spans="21:46" x14ac:dyDescent="0.3">
      <c r="U3999" s="309" t="s">
        <v>67805</v>
      </c>
      <c r="V3999" s="310">
        <v>2251.63</v>
      </c>
      <c r="X3999" s="267" t="s">
        <v>44690</v>
      </c>
      <c r="Y3999" s="268">
        <v>7839.2</v>
      </c>
      <c r="AA3999" s="229" t="s">
        <v>18465</v>
      </c>
      <c r="AB3999" s="230">
        <v>50505.09</v>
      </c>
      <c r="AD3999" s="209" t="s">
        <v>18406</v>
      </c>
      <c r="AE3999" s="210">
        <v>3744.38</v>
      </c>
      <c r="AF3999" s="93"/>
      <c r="AG3999" s="93"/>
      <c r="AH3999" s="93"/>
      <c r="AJ3999" s="292"/>
      <c r="AK3999" s="293"/>
      <c r="AS3999" s="213" t="s">
        <v>7253</v>
      </c>
      <c r="AT3999" s="214">
        <v>1492.58</v>
      </c>
    </row>
    <row r="4000" spans="21:46" x14ac:dyDescent="0.3">
      <c r="U4000" s="309" t="s">
        <v>42563</v>
      </c>
      <c r="V4000" s="310">
        <v>49827.5</v>
      </c>
      <c r="X4000" s="267" t="s">
        <v>48801</v>
      </c>
      <c r="Y4000" s="268">
        <v>71280</v>
      </c>
      <c r="AA4000" s="229" t="s">
        <v>33363</v>
      </c>
      <c r="AB4000" s="230">
        <v>549177.68999999994</v>
      </c>
      <c r="AD4000" s="209" t="s">
        <v>18407</v>
      </c>
      <c r="AE4000" s="210">
        <v>1912.62</v>
      </c>
      <c r="AF4000" s="93"/>
      <c r="AG4000" s="93"/>
      <c r="AH4000" s="93"/>
      <c r="AJ4000" s="292"/>
      <c r="AK4000" s="293"/>
      <c r="AS4000" s="213" t="s">
        <v>7548</v>
      </c>
      <c r="AT4000" s="214">
        <v>16714</v>
      </c>
    </row>
    <row r="4001" spans="21:46" x14ac:dyDescent="0.3">
      <c r="U4001" s="309" t="s">
        <v>21170</v>
      </c>
      <c r="V4001" s="310">
        <v>54013.58</v>
      </c>
      <c r="X4001" s="267" t="s">
        <v>39038</v>
      </c>
      <c r="Y4001" s="268">
        <v>193297.59</v>
      </c>
      <c r="AA4001" s="229" t="s">
        <v>33364</v>
      </c>
      <c r="AB4001" s="230">
        <v>51966.59</v>
      </c>
      <c r="AD4001" s="209" t="s">
        <v>18408</v>
      </c>
      <c r="AE4001" s="210">
        <v>109205</v>
      </c>
      <c r="AF4001" s="93"/>
      <c r="AG4001" s="93"/>
      <c r="AH4001" s="93"/>
      <c r="AJ4001" s="292"/>
      <c r="AK4001" s="293"/>
      <c r="AS4001" s="213" t="s">
        <v>7947</v>
      </c>
      <c r="AT4001" s="214">
        <v>108868.96</v>
      </c>
    </row>
    <row r="4002" spans="21:46" x14ac:dyDescent="0.3">
      <c r="U4002" s="309" t="s">
        <v>21171</v>
      </c>
      <c r="V4002" s="310">
        <v>128670.1</v>
      </c>
      <c r="X4002" s="267" t="s">
        <v>60321</v>
      </c>
      <c r="Y4002" s="268">
        <v>2600</v>
      </c>
      <c r="AA4002" s="229" t="s">
        <v>33365</v>
      </c>
      <c r="AB4002" s="230">
        <v>8989.32</v>
      </c>
      <c r="AD4002" s="209" t="s">
        <v>18409</v>
      </c>
      <c r="AE4002" s="210">
        <v>11250</v>
      </c>
      <c r="AF4002" s="93"/>
      <c r="AG4002" s="93"/>
      <c r="AH4002" s="93"/>
      <c r="AJ4002" s="292"/>
      <c r="AK4002" s="293"/>
      <c r="AS4002" s="213" t="s">
        <v>8453</v>
      </c>
      <c r="AT4002" s="214">
        <v>3065</v>
      </c>
    </row>
    <row r="4003" spans="21:46" x14ac:dyDescent="0.3">
      <c r="U4003" s="309" t="s">
        <v>42564</v>
      </c>
      <c r="V4003" s="310">
        <v>52314.04</v>
      </c>
      <c r="X4003" s="267" t="s">
        <v>44691</v>
      </c>
      <c r="Y4003" s="268">
        <v>25373.47</v>
      </c>
      <c r="AA4003" s="229" t="s">
        <v>33366</v>
      </c>
      <c r="AB4003" s="230">
        <v>54195.81</v>
      </c>
      <c r="AD4003" s="209" t="s">
        <v>18410</v>
      </c>
      <c r="AE4003" s="210">
        <v>14448.63</v>
      </c>
      <c r="AF4003" s="93"/>
      <c r="AG4003" s="93"/>
      <c r="AH4003" s="93"/>
      <c r="AJ4003" s="292"/>
      <c r="AK4003" s="293"/>
      <c r="AS4003" s="213" t="s">
        <v>8608</v>
      </c>
      <c r="AT4003" s="214">
        <v>19340</v>
      </c>
    </row>
    <row r="4004" spans="21:46" x14ac:dyDescent="0.3">
      <c r="U4004" s="309" t="s">
        <v>52600</v>
      </c>
      <c r="V4004" s="310">
        <v>52013.16</v>
      </c>
      <c r="X4004" s="267" t="s">
        <v>61351</v>
      </c>
      <c r="Y4004" s="268">
        <v>744.4</v>
      </c>
      <c r="AA4004" s="229" t="s">
        <v>33367</v>
      </c>
      <c r="AB4004" s="230">
        <v>17764.919999999998</v>
      </c>
      <c r="AD4004" s="209" t="s">
        <v>18411</v>
      </c>
      <c r="AE4004" s="210">
        <v>10320.290000000001</v>
      </c>
      <c r="AF4004" s="93"/>
      <c r="AG4004" s="93"/>
      <c r="AH4004" s="93"/>
      <c r="AJ4004" s="292"/>
      <c r="AK4004" s="293"/>
      <c r="AS4004" s="213" t="s">
        <v>9140</v>
      </c>
      <c r="AT4004" s="214">
        <v>23446</v>
      </c>
    </row>
    <row r="4005" spans="21:46" x14ac:dyDescent="0.3">
      <c r="U4005" s="309" t="s">
        <v>39191</v>
      </c>
      <c r="V4005" s="310">
        <v>6646.8</v>
      </c>
      <c r="X4005" s="267" t="s">
        <v>58498</v>
      </c>
      <c r="Y4005" s="268">
        <v>23500</v>
      </c>
      <c r="AA4005" s="229" t="s">
        <v>33368</v>
      </c>
      <c r="AB4005" s="230">
        <v>27180.39</v>
      </c>
      <c r="AD4005" s="209" t="s">
        <v>18412</v>
      </c>
      <c r="AE4005" s="210">
        <v>5271.63</v>
      </c>
      <c r="AF4005" s="93"/>
      <c r="AG4005" s="93"/>
      <c r="AH4005" s="93"/>
      <c r="AJ4005" s="292"/>
      <c r="AK4005" s="293"/>
      <c r="AS4005" s="213" t="s">
        <v>9432</v>
      </c>
      <c r="AT4005" s="214">
        <v>2608.33</v>
      </c>
    </row>
    <row r="4006" spans="21:46" x14ac:dyDescent="0.3">
      <c r="U4006" s="309" t="s">
        <v>67806</v>
      </c>
      <c r="V4006" s="310">
        <v>400</v>
      </c>
      <c r="X4006" s="267" t="s">
        <v>48802</v>
      </c>
      <c r="Y4006" s="268">
        <v>15525.94</v>
      </c>
      <c r="AA4006" s="229" t="s">
        <v>18467</v>
      </c>
      <c r="AB4006" s="230">
        <v>57922.91</v>
      </c>
      <c r="AD4006" s="209" t="s">
        <v>18413</v>
      </c>
      <c r="AE4006" s="210">
        <v>2295.0100000000002</v>
      </c>
      <c r="AF4006" s="93"/>
      <c r="AG4006" s="93"/>
      <c r="AH4006" s="93"/>
      <c r="AJ4006" s="292"/>
      <c r="AK4006" s="293"/>
      <c r="AS4006" s="213" t="s">
        <v>11435</v>
      </c>
      <c r="AT4006" s="214">
        <v>649.20000000000005</v>
      </c>
    </row>
    <row r="4007" spans="21:46" x14ac:dyDescent="0.3">
      <c r="U4007" s="309" t="s">
        <v>61418</v>
      </c>
      <c r="V4007" s="310">
        <v>2100</v>
      </c>
      <c r="X4007" s="267" t="s">
        <v>39039</v>
      </c>
      <c r="Y4007" s="268">
        <v>6660</v>
      </c>
      <c r="AA4007" s="229" t="s">
        <v>18472</v>
      </c>
      <c r="AB4007" s="230">
        <v>14152.37</v>
      </c>
      <c r="AD4007" s="209" t="s">
        <v>18414</v>
      </c>
      <c r="AE4007" s="210">
        <v>150025</v>
      </c>
      <c r="AF4007" s="93"/>
      <c r="AG4007" s="93"/>
      <c r="AH4007" s="93"/>
      <c r="AJ4007" s="292"/>
      <c r="AK4007" s="293"/>
      <c r="AS4007" s="213" t="s">
        <v>11707</v>
      </c>
      <c r="AT4007" s="214">
        <v>317.10000000000002</v>
      </c>
    </row>
    <row r="4008" spans="21:46" x14ac:dyDescent="0.3">
      <c r="U4008" s="309" t="s">
        <v>66649</v>
      </c>
      <c r="V4008" s="310">
        <v>1116.33</v>
      </c>
      <c r="X4008" s="267" t="s">
        <v>39040</v>
      </c>
      <c r="Y4008" s="268">
        <v>10250</v>
      </c>
      <c r="AA4008" s="229" t="s">
        <v>52114</v>
      </c>
      <c r="AB4008" s="230">
        <v>56797.120000000003</v>
      </c>
      <c r="AD4008" s="209" t="s">
        <v>18415</v>
      </c>
      <c r="AE4008" s="210">
        <v>19375</v>
      </c>
      <c r="AF4008" s="93"/>
      <c r="AG4008" s="93"/>
      <c r="AH4008" s="93"/>
      <c r="AJ4008" s="292"/>
      <c r="AK4008" s="293"/>
      <c r="AS4008" s="213" t="s">
        <v>10051</v>
      </c>
      <c r="AT4008" s="214">
        <v>240327.11</v>
      </c>
    </row>
    <row r="4009" spans="21:46" x14ac:dyDescent="0.3">
      <c r="U4009" s="309" t="s">
        <v>49995</v>
      </c>
      <c r="V4009" s="310">
        <v>50</v>
      </c>
      <c r="X4009" s="267" t="s">
        <v>55036</v>
      </c>
      <c r="Y4009" s="268">
        <v>11185.49</v>
      </c>
      <c r="AA4009" s="229" t="s">
        <v>18473</v>
      </c>
      <c r="AB4009" s="230">
        <v>34301</v>
      </c>
      <c r="AD4009" s="209" t="s">
        <v>13360</v>
      </c>
      <c r="AE4009" s="210">
        <v>14448.63</v>
      </c>
      <c r="AF4009" s="93"/>
      <c r="AG4009" s="93"/>
      <c r="AH4009" s="93"/>
      <c r="AJ4009" s="292"/>
      <c r="AK4009" s="293"/>
      <c r="AS4009" s="213" t="s">
        <v>6861</v>
      </c>
      <c r="AT4009" s="214">
        <v>250468.66</v>
      </c>
    </row>
    <row r="4010" spans="21:46" x14ac:dyDescent="0.3">
      <c r="U4010" s="309" t="s">
        <v>67807</v>
      </c>
      <c r="V4010" s="310">
        <v>200400.66</v>
      </c>
      <c r="X4010" s="267" t="s">
        <v>39041</v>
      </c>
      <c r="Y4010" s="268">
        <v>329245.21000000002</v>
      </c>
      <c r="AA4010" s="229" t="s">
        <v>18475</v>
      </c>
      <c r="AB4010" s="230">
        <v>10978.43</v>
      </c>
      <c r="AD4010" s="209" t="s">
        <v>18416</v>
      </c>
      <c r="AE4010" s="210">
        <v>75571.62</v>
      </c>
      <c r="AF4010" s="93"/>
      <c r="AG4010" s="93"/>
      <c r="AH4010" s="93"/>
      <c r="AJ4010" s="292"/>
      <c r="AK4010" s="293"/>
      <c r="AS4010" s="213" t="s">
        <v>7254</v>
      </c>
      <c r="AT4010" s="214">
        <v>8289.58</v>
      </c>
    </row>
    <row r="4011" spans="21:46" x14ac:dyDescent="0.3">
      <c r="U4011" s="309" t="s">
        <v>21173</v>
      </c>
      <c r="V4011" s="310">
        <v>47038.35</v>
      </c>
      <c r="X4011" s="267" t="s">
        <v>64162</v>
      </c>
      <c r="Y4011" s="268">
        <v>7031.5</v>
      </c>
      <c r="AA4011" s="229" t="s">
        <v>18477</v>
      </c>
      <c r="AB4011" s="230">
        <v>-83660.03</v>
      </c>
      <c r="AD4011" s="209" t="s">
        <v>18417</v>
      </c>
      <c r="AE4011" s="210">
        <v>31000</v>
      </c>
      <c r="AF4011" s="93"/>
      <c r="AG4011" s="93"/>
      <c r="AH4011" s="93"/>
      <c r="AJ4011" s="292"/>
      <c r="AK4011" s="293"/>
      <c r="AS4011" s="213" t="s">
        <v>7549</v>
      </c>
      <c r="AT4011" s="214">
        <v>190835.85</v>
      </c>
    </row>
    <row r="4012" spans="21:46" x14ac:dyDescent="0.3">
      <c r="U4012" s="309" t="s">
        <v>36313</v>
      </c>
      <c r="V4012" s="310">
        <v>6450.79</v>
      </c>
      <c r="X4012" s="267" t="s">
        <v>39042</v>
      </c>
      <c r="Y4012" s="268">
        <v>51773.13</v>
      </c>
      <c r="AA4012" s="229" t="s">
        <v>42324</v>
      </c>
      <c r="AB4012" s="230">
        <v>1900.44</v>
      </c>
      <c r="AD4012" s="209" t="s">
        <v>18418</v>
      </c>
      <c r="AE4012" s="210">
        <v>40314.04</v>
      </c>
      <c r="AF4012" s="93"/>
      <c r="AG4012" s="93"/>
      <c r="AH4012" s="93"/>
      <c r="AJ4012" s="292"/>
      <c r="AK4012" s="293"/>
      <c r="AS4012" s="213" t="s">
        <v>7671</v>
      </c>
      <c r="AT4012" s="214">
        <v>565201.93000000005</v>
      </c>
    </row>
    <row r="4013" spans="21:46" x14ac:dyDescent="0.3">
      <c r="U4013" s="309" t="s">
        <v>67808</v>
      </c>
      <c r="V4013" s="310">
        <v>1037.93</v>
      </c>
      <c r="X4013" s="267" t="s">
        <v>39043</v>
      </c>
      <c r="Y4013" s="268">
        <v>165094.21</v>
      </c>
      <c r="AA4013" s="229" t="s">
        <v>52115</v>
      </c>
      <c r="AB4013" s="230">
        <v>9304.68</v>
      </c>
      <c r="AD4013" s="209" t="s">
        <v>18419</v>
      </c>
      <c r="AE4013" s="210">
        <v>67.180000000000007</v>
      </c>
      <c r="AF4013" s="93"/>
      <c r="AG4013" s="93"/>
      <c r="AH4013" s="93"/>
      <c r="AJ4013" s="292"/>
      <c r="AK4013" s="293"/>
      <c r="AS4013" s="213" t="s">
        <v>7948</v>
      </c>
      <c r="AT4013" s="214">
        <v>25430.48</v>
      </c>
    </row>
    <row r="4014" spans="21:46" x14ac:dyDescent="0.3">
      <c r="U4014" s="309" t="s">
        <v>47994</v>
      </c>
      <c r="V4014" s="310">
        <v>1366.39</v>
      </c>
      <c r="X4014" s="267" t="s">
        <v>39044</v>
      </c>
      <c r="Y4014" s="268">
        <v>51063.73</v>
      </c>
      <c r="AA4014" s="229" t="s">
        <v>33369</v>
      </c>
      <c r="AB4014" s="230">
        <v>123079.88</v>
      </c>
      <c r="AD4014" s="209" t="s">
        <v>13362</v>
      </c>
      <c r="AE4014" s="210">
        <v>24781.05</v>
      </c>
      <c r="AF4014" s="93"/>
      <c r="AG4014" s="93"/>
      <c r="AH4014" s="93"/>
      <c r="AJ4014" s="292"/>
      <c r="AK4014" s="293"/>
      <c r="AS4014" s="213" t="s">
        <v>7984</v>
      </c>
      <c r="AT4014" s="214">
        <v>3740.59</v>
      </c>
    </row>
    <row r="4015" spans="21:46" x14ac:dyDescent="0.3">
      <c r="U4015" s="309" t="s">
        <v>52601</v>
      </c>
      <c r="V4015" s="310">
        <v>274411.82</v>
      </c>
      <c r="X4015" s="267" t="s">
        <v>40212</v>
      </c>
      <c r="Y4015" s="268">
        <v>2018805.14</v>
      </c>
      <c r="AA4015" s="229" t="s">
        <v>52116</v>
      </c>
      <c r="AB4015" s="230">
        <v>2090.92</v>
      </c>
      <c r="AD4015" s="209" t="s">
        <v>13363</v>
      </c>
      <c r="AE4015" s="210">
        <v>21088.76</v>
      </c>
      <c r="AF4015" s="93"/>
      <c r="AG4015" s="93"/>
      <c r="AH4015" s="93"/>
      <c r="AJ4015" s="292"/>
      <c r="AK4015" s="293"/>
      <c r="AS4015" s="213" t="s">
        <v>8171</v>
      </c>
      <c r="AT4015" s="214">
        <v>34487.9</v>
      </c>
    </row>
    <row r="4016" spans="21:46" x14ac:dyDescent="0.3">
      <c r="U4016" s="309" t="s">
        <v>67809</v>
      </c>
      <c r="V4016" s="310">
        <v>13986</v>
      </c>
      <c r="X4016" s="267" t="s">
        <v>39045</v>
      </c>
      <c r="Y4016" s="268">
        <v>34839.69</v>
      </c>
      <c r="AA4016" s="229" t="s">
        <v>48781</v>
      </c>
      <c r="AB4016" s="230">
        <v>22967.08</v>
      </c>
      <c r="AD4016" s="209" t="s">
        <v>18420</v>
      </c>
      <c r="AE4016" s="210">
        <v>4575</v>
      </c>
      <c r="AF4016" s="93"/>
      <c r="AG4016" s="93"/>
      <c r="AH4016" s="93"/>
      <c r="AJ4016" s="292"/>
      <c r="AK4016" s="293"/>
      <c r="AS4016" s="213" t="s">
        <v>8454</v>
      </c>
      <c r="AT4016" s="214">
        <v>102684.53</v>
      </c>
    </row>
    <row r="4017" spans="21:46" x14ac:dyDescent="0.3">
      <c r="U4017" s="309" t="s">
        <v>67810</v>
      </c>
      <c r="V4017" s="310">
        <v>1041.74</v>
      </c>
      <c r="X4017" s="267" t="s">
        <v>57347</v>
      </c>
      <c r="Y4017" s="268">
        <v>20390.21</v>
      </c>
      <c r="AA4017" s="229" t="s">
        <v>18478</v>
      </c>
      <c r="AB4017" s="230">
        <v>223341.16</v>
      </c>
      <c r="AD4017" s="209" t="s">
        <v>18421</v>
      </c>
      <c r="AE4017" s="210">
        <v>11990</v>
      </c>
      <c r="AF4017" s="93"/>
      <c r="AG4017" s="93"/>
      <c r="AH4017" s="93"/>
      <c r="AJ4017" s="292"/>
      <c r="AK4017" s="293"/>
      <c r="AS4017" s="213" t="s">
        <v>8609</v>
      </c>
      <c r="AT4017" s="214">
        <v>385696.35</v>
      </c>
    </row>
    <row r="4018" spans="21:46" x14ac:dyDescent="0.3">
      <c r="U4018" s="309" t="s">
        <v>67811</v>
      </c>
      <c r="V4018" s="310">
        <v>3499.29</v>
      </c>
      <c r="X4018" s="267" t="s">
        <v>48803</v>
      </c>
      <c r="Y4018" s="268">
        <v>81207.77</v>
      </c>
      <c r="AA4018" s="229" t="s">
        <v>52117</v>
      </c>
      <c r="AB4018" s="230">
        <v>48577.9</v>
      </c>
      <c r="AD4018" s="209" t="s">
        <v>18422</v>
      </c>
      <c r="AE4018" s="210">
        <v>300</v>
      </c>
      <c r="AF4018" s="93"/>
      <c r="AG4018" s="93"/>
      <c r="AH4018" s="93"/>
      <c r="AJ4018" s="292"/>
      <c r="AK4018" s="293"/>
      <c r="AS4018" s="213" t="s">
        <v>8835</v>
      </c>
      <c r="AT4018" s="214">
        <v>21134.7</v>
      </c>
    </row>
    <row r="4019" spans="21:46" x14ac:dyDescent="0.3">
      <c r="U4019" s="309" t="s">
        <v>67812</v>
      </c>
      <c r="V4019" s="310">
        <v>646.83000000000004</v>
      </c>
      <c r="X4019" s="267" t="s">
        <v>39046</v>
      </c>
      <c r="Y4019" s="268">
        <v>187669.47</v>
      </c>
      <c r="AA4019" s="229" t="s">
        <v>52118</v>
      </c>
      <c r="AB4019" s="230">
        <v>47485.16</v>
      </c>
      <c r="AD4019" s="209" t="s">
        <v>18423</v>
      </c>
      <c r="AE4019" s="210">
        <v>7184.25</v>
      </c>
      <c r="AF4019" s="93"/>
      <c r="AG4019" s="93"/>
      <c r="AH4019" s="93"/>
      <c r="AJ4019" s="292"/>
      <c r="AK4019" s="293"/>
      <c r="AS4019" s="213" t="s">
        <v>9141</v>
      </c>
      <c r="AT4019" s="214">
        <v>447430.45</v>
      </c>
    </row>
    <row r="4020" spans="21:46" x14ac:dyDescent="0.3">
      <c r="U4020" s="309" t="s">
        <v>52602</v>
      </c>
      <c r="V4020" s="310">
        <v>641.32000000000005</v>
      </c>
      <c r="X4020" s="267" t="s">
        <v>55971</v>
      </c>
      <c r="Y4020" s="268">
        <v>56063.49</v>
      </c>
      <c r="AA4020" s="229" t="s">
        <v>52119</v>
      </c>
      <c r="AB4020" s="230">
        <v>47287.95</v>
      </c>
      <c r="AD4020" s="209" t="s">
        <v>13364</v>
      </c>
      <c r="AE4020" s="210">
        <v>157522.48000000001</v>
      </c>
      <c r="AF4020" s="93"/>
      <c r="AG4020" s="93"/>
      <c r="AH4020" s="93"/>
      <c r="AJ4020" s="292"/>
      <c r="AK4020" s="293"/>
      <c r="AS4020" s="213" t="s">
        <v>9433</v>
      </c>
      <c r="AT4020" s="214">
        <v>751824.92</v>
      </c>
    </row>
    <row r="4021" spans="21:46" x14ac:dyDescent="0.3">
      <c r="U4021" s="309" t="s">
        <v>67813</v>
      </c>
      <c r="V4021" s="310">
        <v>1376.79</v>
      </c>
      <c r="X4021" s="267" t="s">
        <v>39047</v>
      </c>
      <c r="Y4021" s="268">
        <v>98631.32</v>
      </c>
      <c r="AA4021" s="229" t="s">
        <v>52120</v>
      </c>
      <c r="AB4021" s="230">
        <v>11138.32</v>
      </c>
      <c r="AD4021" s="209" t="s">
        <v>18424</v>
      </c>
      <c r="AE4021" s="210">
        <v>73243.990000000005</v>
      </c>
      <c r="AF4021" s="93"/>
      <c r="AG4021" s="93"/>
      <c r="AH4021" s="93"/>
      <c r="AJ4021" s="292"/>
      <c r="AK4021" s="293"/>
      <c r="AS4021" s="213" t="s">
        <v>9580</v>
      </c>
      <c r="AT4021" s="214">
        <v>30125</v>
      </c>
    </row>
    <row r="4022" spans="21:46" x14ac:dyDescent="0.3">
      <c r="U4022" s="309" t="s">
        <v>59627</v>
      </c>
      <c r="V4022" s="310">
        <v>657.52</v>
      </c>
      <c r="X4022" s="267" t="s">
        <v>39048</v>
      </c>
      <c r="Y4022" s="268">
        <v>381066.66</v>
      </c>
      <c r="AA4022" s="229" t="s">
        <v>52121</v>
      </c>
      <c r="AB4022" s="230">
        <v>18823.11</v>
      </c>
      <c r="AD4022" s="209" t="s">
        <v>18425</v>
      </c>
      <c r="AE4022" s="210">
        <v>101.95</v>
      </c>
      <c r="AF4022" s="93"/>
      <c r="AG4022" s="93"/>
      <c r="AH4022" s="93"/>
      <c r="AJ4022" s="292"/>
      <c r="AK4022" s="293"/>
      <c r="AS4022" s="213" t="s">
        <v>11002</v>
      </c>
      <c r="AT4022" s="214">
        <v>1735.85</v>
      </c>
    </row>
    <row r="4023" spans="21:46" x14ac:dyDescent="0.3">
      <c r="U4023" s="309" t="s">
        <v>67814</v>
      </c>
      <c r="V4023" s="310">
        <v>92.36</v>
      </c>
      <c r="X4023" s="267" t="s">
        <v>55037</v>
      </c>
      <c r="Y4023" s="268">
        <v>12700.61</v>
      </c>
      <c r="AA4023" s="229" t="s">
        <v>52122</v>
      </c>
      <c r="AB4023" s="230">
        <v>5453.04</v>
      </c>
      <c r="AD4023" s="209" t="s">
        <v>13365</v>
      </c>
      <c r="AE4023" s="210">
        <v>0.2</v>
      </c>
      <c r="AF4023" s="93"/>
      <c r="AG4023" s="93"/>
      <c r="AH4023" s="93"/>
      <c r="AJ4023" s="292"/>
      <c r="AK4023" s="293"/>
      <c r="AS4023" s="213" t="s">
        <v>9695</v>
      </c>
      <c r="AT4023" s="214">
        <v>33469.910000000003</v>
      </c>
    </row>
    <row r="4024" spans="21:46" x14ac:dyDescent="0.3">
      <c r="U4024" s="309" t="s">
        <v>59628</v>
      </c>
      <c r="V4024" s="310">
        <v>1506.7</v>
      </c>
      <c r="X4024" s="267" t="s">
        <v>52145</v>
      </c>
      <c r="Y4024" s="268">
        <v>971.61</v>
      </c>
      <c r="AA4024" s="229" t="s">
        <v>52123</v>
      </c>
      <c r="AB4024" s="230">
        <v>18267.91</v>
      </c>
      <c r="AD4024" s="209" t="s">
        <v>13366</v>
      </c>
      <c r="AE4024" s="210">
        <v>26977.37</v>
      </c>
      <c r="AF4024" s="93"/>
      <c r="AG4024" s="93"/>
      <c r="AH4024" s="93"/>
      <c r="AJ4024" s="292"/>
      <c r="AK4024" s="293"/>
      <c r="AS4024" s="213" t="s">
        <v>11436</v>
      </c>
      <c r="AT4024" s="214">
        <v>2512.0100000000002</v>
      </c>
    </row>
    <row r="4025" spans="21:46" x14ac:dyDescent="0.3">
      <c r="U4025" s="309" t="s">
        <v>67815</v>
      </c>
      <c r="V4025" s="310">
        <v>20.14</v>
      </c>
      <c r="X4025" s="267" t="s">
        <v>52146</v>
      </c>
      <c r="Y4025" s="268">
        <v>3111.64</v>
      </c>
      <c r="AA4025" s="229" t="s">
        <v>52124</v>
      </c>
      <c r="AB4025" s="230">
        <v>21892.6</v>
      </c>
      <c r="AD4025" s="209" t="s">
        <v>18426</v>
      </c>
      <c r="AE4025" s="210">
        <v>313286.73</v>
      </c>
      <c r="AF4025" s="93"/>
      <c r="AG4025" s="93"/>
      <c r="AH4025" s="93"/>
      <c r="AJ4025" s="292"/>
      <c r="AK4025" s="293"/>
      <c r="AS4025" s="213" t="s">
        <v>11708</v>
      </c>
      <c r="AT4025" s="214">
        <v>370040.32000000001</v>
      </c>
    </row>
    <row r="4026" spans="21:46" x14ac:dyDescent="0.3">
      <c r="U4026" s="309" t="s">
        <v>67816</v>
      </c>
      <c r="V4026" s="310">
        <v>1.54</v>
      </c>
      <c r="X4026" s="267" t="s">
        <v>52147</v>
      </c>
      <c r="Y4026" s="268">
        <v>826.22</v>
      </c>
      <c r="AA4026" s="229" t="s">
        <v>33370</v>
      </c>
      <c r="AB4026" s="230">
        <v>122324.57</v>
      </c>
      <c r="AD4026" s="209" t="s">
        <v>18427</v>
      </c>
      <c r="AE4026" s="210">
        <v>29686.7</v>
      </c>
      <c r="AF4026" s="93"/>
      <c r="AG4026" s="93"/>
      <c r="AH4026" s="93"/>
      <c r="AJ4026" s="292"/>
      <c r="AK4026" s="293"/>
      <c r="AS4026" s="213" t="s">
        <v>10052</v>
      </c>
      <c r="AT4026" s="214">
        <v>3225109.03</v>
      </c>
    </row>
    <row r="4027" spans="21:46" x14ac:dyDescent="0.3">
      <c r="U4027" s="309" t="s">
        <v>67817</v>
      </c>
      <c r="V4027" s="310">
        <v>1480</v>
      </c>
      <c r="X4027" s="267" t="s">
        <v>64163</v>
      </c>
      <c r="Y4027" s="268">
        <v>827.09</v>
      </c>
      <c r="AA4027" s="229" t="s">
        <v>48782</v>
      </c>
      <c r="AB4027" s="230">
        <v>36780.06</v>
      </c>
      <c r="AD4027" s="209" t="s">
        <v>18428</v>
      </c>
      <c r="AE4027" s="210">
        <v>8011.92</v>
      </c>
      <c r="AF4027" s="93"/>
      <c r="AG4027" s="93"/>
      <c r="AH4027" s="93"/>
      <c r="AJ4027" s="292"/>
      <c r="AK4027" s="293"/>
      <c r="AS4027" s="213" t="s">
        <v>6862</v>
      </c>
      <c r="AT4027" s="214">
        <v>20622</v>
      </c>
    </row>
    <row r="4028" spans="21:46" x14ac:dyDescent="0.3">
      <c r="U4028" s="309" t="s">
        <v>67818</v>
      </c>
      <c r="V4028" s="310">
        <v>5610</v>
      </c>
      <c r="X4028" s="267" t="s">
        <v>52148</v>
      </c>
      <c r="Y4028" s="268">
        <v>153</v>
      </c>
      <c r="AA4028" s="229" t="s">
        <v>33371</v>
      </c>
      <c r="AB4028" s="230">
        <v>542712.6</v>
      </c>
      <c r="AD4028" s="209" t="s">
        <v>18429</v>
      </c>
      <c r="AE4028" s="210">
        <v>279.58</v>
      </c>
      <c r="AF4028" s="93"/>
      <c r="AG4028" s="93"/>
      <c r="AH4028" s="93"/>
      <c r="AJ4028" s="292"/>
      <c r="AK4028" s="293"/>
      <c r="AS4028" s="213" t="s">
        <v>7017</v>
      </c>
      <c r="AT4028" s="214">
        <v>1103</v>
      </c>
    </row>
    <row r="4029" spans="21:46" x14ac:dyDescent="0.3">
      <c r="U4029" s="309" t="s">
        <v>67819</v>
      </c>
      <c r="V4029" s="310">
        <v>542.39</v>
      </c>
      <c r="X4029" s="267" t="s">
        <v>49791</v>
      </c>
      <c r="Y4029" s="268">
        <v>185.4</v>
      </c>
      <c r="AA4029" s="229" t="s">
        <v>44683</v>
      </c>
      <c r="AB4029" s="230">
        <v>3367.33</v>
      </c>
      <c r="AD4029" s="209" t="s">
        <v>18430</v>
      </c>
      <c r="AE4029" s="210">
        <v>2619.6999999999998</v>
      </c>
      <c r="AF4029" s="93"/>
      <c r="AG4029" s="93"/>
      <c r="AH4029" s="93"/>
      <c r="AJ4029" s="292"/>
      <c r="AK4029" s="293"/>
      <c r="AS4029" s="213" t="s">
        <v>7255</v>
      </c>
      <c r="AT4029" s="214">
        <v>332</v>
      </c>
    </row>
    <row r="4030" spans="21:46" x14ac:dyDescent="0.3">
      <c r="U4030" s="309" t="s">
        <v>67820</v>
      </c>
      <c r="V4030" s="310">
        <v>1403.63</v>
      </c>
      <c r="X4030" s="267" t="s">
        <v>61930</v>
      </c>
      <c r="Y4030" s="268">
        <v>3511.17</v>
      </c>
      <c r="AA4030" s="229" t="s">
        <v>34862</v>
      </c>
      <c r="AB4030" s="230">
        <v>143385.85</v>
      </c>
      <c r="AD4030" s="209" t="s">
        <v>18431</v>
      </c>
      <c r="AE4030" s="210">
        <v>6825.35</v>
      </c>
      <c r="AF4030" s="93"/>
      <c r="AG4030" s="93"/>
      <c r="AH4030" s="93"/>
      <c r="AJ4030" s="292"/>
      <c r="AK4030" s="293"/>
      <c r="AS4030" s="213" t="s">
        <v>8172</v>
      </c>
      <c r="AT4030" s="214">
        <v>633</v>
      </c>
    </row>
    <row r="4031" spans="21:46" x14ac:dyDescent="0.3">
      <c r="U4031" s="309" t="s">
        <v>67821</v>
      </c>
      <c r="V4031" s="310">
        <v>1626.49</v>
      </c>
      <c r="X4031" s="267" t="s">
        <v>52149</v>
      </c>
      <c r="Y4031" s="268">
        <v>191.65</v>
      </c>
      <c r="AA4031" s="229" t="s">
        <v>33372</v>
      </c>
      <c r="AB4031" s="230">
        <v>33044.17</v>
      </c>
      <c r="AD4031" s="209" t="s">
        <v>18432</v>
      </c>
      <c r="AE4031" s="210">
        <v>186799.93</v>
      </c>
      <c r="AF4031" s="93"/>
      <c r="AG4031" s="93"/>
      <c r="AH4031" s="93"/>
      <c r="AJ4031" s="292"/>
      <c r="AK4031" s="293"/>
      <c r="AS4031" s="213" t="s">
        <v>8455</v>
      </c>
      <c r="AT4031" s="214">
        <v>11458</v>
      </c>
    </row>
    <row r="4032" spans="21:46" x14ac:dyDescent="0.3">
      <c r="U4032" s="309" t="s">
        <v>67822</v>
      </c>
      <c r="V4032" s="310">
        <v>2940</v>
      </c>
      <c r="X4032" s="267" t="s">
        <v>49792</v>
      </c>
      <c r="Y4032" s="268">
        <v>350</v>
      </c>
      <c r="AA4032" s="229" t="s">
        <v>33373</v>
      </c>
      <c r="AB4032" s="230">
        <v>5928.51</v>
      </c>
      <c r="AD4032" s="209" t="s">
        <v>18433</v>
      </c>
      <c r="AE4032" s="210">
        <v>143211.99</v>
      </c>
      <c r="AF4032" s="93"/>
      <c r="AG4032" s="93"/>
      <c r="AH4032" s="93"/>
      <c r="AJ4032" s="292"/>
      <c r="AK4032" s="293"/>
      <c r="AS4032" s="213" t="s">
        <v>8610</v>
      </c>
      <c r="AT4032" s="214">
        <v>5441</v>
      </c>
    </row>
    <row r="4033" spans="21:46" x14ac:dyDescent="0.3">
      <c r="U4033" s="309" t="s">
        <v>67823</v>
      </c>
      <c r="V4033" s="310">
        <v>224.91</v>
      </c>
      <c r="X4033" s="267" t="s">
        <v>55038</v>
      </c>
      <c r="Y4033" s="268">
        <v>18000</v>
      </c>
      <c r="AA4033" s="229" t="s">
        <v>33374</v>
      </c>
      <c r="AB4033" s="230">
        <v>7886.7</v>
      </c>
      <c r="AD4033" s="209" t="s">
        <v>18434</v>
      </c>
      <c r="AE4033" s="210">
        <v>31672</v>
      </c>
      <c r="AF4033" s="93"/>
      <c r="AG4033" s="93"/>
      <c r="AH4033" s="93"/>
      <c r="AJ4033" s="292"/>
      <c r="AK4033" s="293"/>
      <c r="AS4033" s="213" t="s">
        <v>8836</v>
      </c>
      <c r="AT4033" s="214">
        <v>2000</v>
      </c>
    </row>
    <row r="4034" spans="21:46" x14ac:dyDescent="0.3">
      <c r="U4034" s="309" t="s">
        <v>67824</v>
      </c>
      <c r="V4034" s="310">
        <v>585.48</v>
      </c>
      <c r="X4034" s="267" t="s">
        <v>55039</v>
      </c>
      <c r="Y4034" s="268">
        <v>1377.01</v>
      </c>
      <c r="AA4034" s="229" t="s">
        <v>33375</v>
      </c>
      <c r="AB4034" s="230">
        <v>32017.29</v>
      </c>
      <c r="AD4034" s="209" t="s">
        <v>18435</v>
      </c>
      <c r="AE4034" s="210">
        <v>42789.1</v>
      </c>
      <c r="AF4034" s="93"/>
      <c r="AG4034" s="93"/>
      <c r="AH4034" s="93"/>
      <c r="AJ4034" s="292"/>
      <c r="AK4034" s="293"/>
      <c r="AS4034" s="213" t="s">
        <v>9142</v>
      </c>
      <c r="AT4034" s="214">
        <v>1568</v>
      </c>
    </row>
    <row r="4035" spans="21:46" x14ac:dyDescent="0.3">
      <c r="U4035" s="309" t="s">
        <v>62012</v>
      </c>
      <c r="V4035" s="310">
        <v>6482.46</v>
      </c>
      <c r="X4035" s="267" t="s">
        <v>55040</v>
      </c>
      <c r="Y4035" s="268">
        <v>4410</v>
      </c>
      <c r="AA4035" s="229" t="s">
        <v>33376</v>
      </c>
      <c r="AB4035" s="230">
        <v>11243.43</v>
      </c>
      <c r="AD4035" s="209" t="s">
        <v>18436</v>
      </c>
      <c r="AE4035" s="210">
        <v>1587535.58</v>
      </c>
      <c r="AF4035" s="93"/>
      <c r="AG4035" s="93"/>
      <c r="AH4035" s="93"/>
      <c r="AJ4035" s="292"/>
      <c r="AK4035" s="293"/>
      <c r="AS4035" s="213" t="s">
        <v>9581</v>
      </c>
      <c r="AT4035" s="214">
        <v>453</v>
      </c>
    </row>
    <row r="4036" spans="21:46" x14ac:dyDescent="0.3">
      <c r="U4036" s="309" t="s">
        <v>56185</v>
      </c>
      <c r="V4036" s="310">
        <v>232946.95</v>
      </c>
      <c r="X4036" s="267" t="s">
        <v>61352</v>
      </c>
      <c r="Y4036" s="268">
        <v>1105.68</v>
      </c>
      <c r="AA4036" s="229" t="s">
        <v>33377</v>
      </c>
      <c r="AB4036" s="230">
        <v>17095.64</v>
      </c>
      <c r="AD4036" s="209" t="s">
        <v>18437</v>
      </c>
      <c r="AE4036" s="210">
        <v>7134.98</v>
      </c>
      <c r="AF4036" s="93"/>
      <c r="AG4036" s="93"/>
      <c r="AH4036" s="93"/>
      <c r="AJ4036" s="292"/>
      <c r="AK4036" s="293"/>
      <c r="AS4036" s="213" t="s">
        <v>10053</v>
      </c>
      <c r="AT4036" s="214">
        <v>43610</v>
      </c>
    </row>
    <row r="4037" spans="21:46" x14ac:dyDescent="0.3">
      <c r="U4037" s="309" t="s">
        <v>56186</v>
      </c>
      <c r="V4037" s="310">
        <v>34066.25</v>
      </c>
      <c r="X4037" s="267" t="s">
        <v>59009</v>
      </c>
      <c r="Y4037" s="268">
        <v>17280</v>
      </c>
      <c r="AA4037" s="229" t="s">
        <v>33378</v>
      </c>
      <c r="AB4037" s="230">
        <v>5141975.08</v>
      </c>
      <c r="AD4037" s="209" t="s">
        <v>18438</v>
      </c>
      <c r="AE4037" s="210">
        <v>5481.72</v>
      </c>
      <c r="AF4037" s="93"/>
      <c r="AG4037" s="93"/>
      <c r="AH4037" s="93"/>
      <c r="AJ4037" s="292"/>
      <c r="AK4037" s="293"/>
      <c r="AS4037" s="213" t="s">
        <v>6863</v>
      </c>
      <c r="AT4037" s="214">
        <v>390983.62</v>
      </c>
    </row>
    <row r="4038" spans="21:46" x14ac:dyDescent="0.3">
      <c r="U4038" s="309" t="s">
        <v>56187</v>
      </c>
      <c r="V4038" s="310">
        <v>12510.2</v>
      </c>
      <c r="X4038" s="267" t="s">
        <v>59010</v>
      </c>
      <c r="Y4038" s="268">
        <v>1215.83</v>
      </c>
      <c r="AA4038" s="229" t="s">
        <v>40208</v>
      </c>
      <c r="AB4038" s="230">
        <v>13703.5</v>
      </c>
      <c r="AD4038" s="209" t="s">
        <v>18439</v>
      </c>
      <c r="AE4038" s="210">
        <v>192.56</v>
      </c>
      <c r="AF4038" s="93"/>
      <c r="AG4038" s="93"/>
      <c r="AH4038" s="93"/>
      <c r="AJ4038" s="292"/>
      <c r="AK4038" s="293"/>
      <c r="AS4038" s="213" t="s">
        <v>7256</v>
      </c>
      <c r="AT4038" s="214">
        <v>17878.79</v>
      </c>
    </row>
    <row r="4039" spans="21:46" x14ac:dyDescent="0.3">
      <c r="U4039" s="309" t="s">
        <v>56188</v>
      </c>
      <c r="V4039" s="310">
        <v>21084.93</v>
      </c>
      <c r="X4039" s="267" t="s">
        <v>59011</v>
      </c>
      <c r="Y4039" s="268">
        <v>4233.6000000000004</v>
      </c>
      <c r="AA4039" s="229" t="s">
        <v>34863</v>
      </c>
      <c r="AB4039" s="230">
        <v>69.849999999999994</v>
      </c>
      <c r="AD4039" s="209" t="s">
        <v>13367</v>
      </c>
      <c r="AE4039" s="210">
        <v>5459.77</v>
      </c>
      <c r="AF4039" s="93"/>
      <c r="AG4039" s="93"/>
      <c r="AH4039" s="93"/>
      <c r="AJ4039" s="292"/>
      <c r="AK4039" s="293"/>
      <c r="AS4039" s="213" t="s">
        <v>7550</v>
      </c>
      <c r="AT4039" s="214">
        <v>264452</v>
      </c>
    </row>
    <row r="4040" spans="21:46" x14ac:dyDescent="0.3">
      <c r="U4040" s="309" t="s">
        <v>56189</v>
      </c>
      <c r="V4040" s="310">
        <v>576.91</v>
      </c>
      <c r="X4040" s="267" t="s">
        <v>59012</v>
      </c>
      <c r="Y4040" s="268">
        <v>2010.24</v>
      </c>
      <c r="AA4040" s="229" t="s">
        <v>33379</v>
      </c>
      <c r="AB4040" s="230">
        <v>464701.43</v>
      </c>
      <c r="AD4040" s="209" t="s">
        <v>13368</v>
      </c>
      <c r="AE4040" s="210">
        <v>6293.56</v>
      </c>
      <c r="AF4040" s="93"/>
      <c r="AG4040" s="93"/>
      <c r="AH4040" s="93"/>
      <c r="AJ4040" s="292"/>
      <c r="AK4040" s="293"/>
      <c r="AS4040" s="213" t="s">
        <v>7672</v>
      </c>
      <c r="AT4040" s="214">
        <v>903426.83</v>
      </c>
    </row>
    <row r="4041" spans="21:46" x14ac:dyDescent="0.3">
      <c r="U4041" s="309" t="s">
        <v>56190</v>
      </c>
      <c r="V4041" s="310">
        <v>16575.77</v>
      </c>
      <c r="X4041" s="267" t="s">
        <v>61353</v>
      </c>
      <c r="Y4041" s="268">
        <v>124.33</v>
      </c>
      <c r="AA4041" s="229" t="s">
        <v>33380</v>
      </c>
      <c r="AB4041" s="230">
        <v>66948.67</v>
      </c>
      <c r="AD4041" s="209" t="s">
        <v>18440</v>
      </c>
      <c r="AE4041" s="210">
        <v>6642.11</v>
      </c>
      <c r="AF4041" s="93"/>
      <c r="AG4041" s="93"/>
      <c r="AH4041" s="93"/>
      <c r="AJ4041" s="292"/>
      <c r="AK4041" s="293"/>
      <c r="AS4041" s="213" t="s">
        <v>7949</v>
      </c>
      <c r="AT4041" s="214">
        <v>35656.639999999999</v>
      </c>
    </row>
    <row r="4042" spans="21:46" x14ac:dyDescent="0.3">
      <c r="U4042" s="309" t="s">
        <v>56191</v>
      </c>
      <c r="V4042" s="310">
        <v>1681.46</v>
      </c>
      <c r="X4042" s="267" t="s">
        <v>63649</v>
      </c>
      <c r="Y4042" s="268">
        <v>15437.51</v>
      </c>
      <c r="AA4042" s="229" t="s">
        <v>34864</v>
      </c>
      <c r="AB4042" s="230">
        <v>33906.42</v>
      </c>
      <c r="AD4042" s="209" t="s">
        <v>18441</v>
      </c>
      <c r="AE4042" s="210">
        <v>19242.75</v>
      </c>
      <c r="AF4042" s="93"/>
      <c r="AG4042" s="93"/>
      <c r="AH4042" s="93"/>
      <c r="AJ4042" s="292"/>
      <c r="AK4042" s="293"/>
      <c r="AS4042" s="213" t="s">
        <v>8173</v>
      </c>
      <c r="AT4042" s="214">
        <v>150901.88</v>
      </c>
    </row>
    <row r="4043" spans="21:46" x14ac:dyDescent="0.3">
      <c r="U4043" s="309" t="s">
        <v>62641</v>
      </c>
      <c r="V4043" s="310">
        <v>1979.91</v>
      </c>
      <c r="X4043" s="267" t="s">
        <v>63650</v>
      </c>
      <c r="Y4043" s="268">
        <v>1180.95</v>
      </c>
      <c r="AA4043" s="229" t="s">
        <v>39035</v>
      </c>
      <c r="AB4043" s="230">
        <v>213983.59</v>
      </c>
      <c r="AD4043" s="209" t="s">
        <v>18442</v>
      </c>
      <c r="AE4043" s="210">
        <v>254</v>
      </c>
      <c r="AF4043" s="93"/>
      <c r="AG4043" s="93"/>
      <c r="AH4043" s="93"/>
      <c r="AJ4043" s="292"/>
      <c r="AK4043" s="293"/>
      <c r="AS4043" s="213" t="s">
        <v>8456</v>
      </c>
      <c r="AT4043" s="214">
        <v>194352</v>
      </c>
    </row>
    <row r="4044" spans="21:46" x14ac:dyDescent="0.3">
      <c r="U4044" s="309" t="s">
        <v>62642</v>
      </c>
      <c r="V4044" s="310">
        <v>81.41</v>
      </c>
      <c r="X4044" s="267" t="s">
        <v>63651</v>
      </c>
      <c r="Y4044" s="268">
        <v>3782.2</v>
      </c>
      <c r="AA4044" s="229" t="s">
        <v>42325</v>
      </c>
      <c r="AB4044" s="230">
        <v>810170.86</v>
      </c>
      <c r="AD4044" s="209" t="s">
        <v>13369</v>
      </c>
      <c r="AE4044" s="210">
        <v>3051.16</v>
      </c>
      <c r="AF4044" s="93"/>
      <c r="AG4044" s="93"/>
      <c r="AH4044" s="93"/>
      <c r="AJ4044" s="292"/>
      <c r="AK4044" s="293"/>
      <c r="AS4044" s="213" t="s">
        <v>8611</v>
      </c>
      <c r="AT4044" s="214">
        <v>241524.35</v>
      </c>
    </row>
    <row r="4045" spans="21:46" x14ac:dyDescent="0.3">
      <c r="U4045" s="309" t="s">
        <v>56192</v>
      </c>
      <c r="V4045" s="310">
        <v>254365.99</v>
      </c>
      <c r="X4045" s="267" t="s">
        <v>63102</v>
      </c>
      <c r="Y4045" s="268">
        <v>23000</v>
      </c>
      <c r="AA4045" s="229" t="s">
        <v>52125</v>
      </c>
      <c r="AB4045" s="230">
        <v>-19074.189999999999</v>
      </c>
      <c r="AD4045" s="209" t="s">
        <v>18443</v>
      </c>
      <c r="AE4045" s="210">
        <v>11998.93</v>
      </c>
      <c r="AF4045" s="93"/>
      <c r="AG4045" s="93"/>
      <c r="AH4045" s="93"/>
      <c r="AJ4045" s="292"/>
      <c r="AK4045" s="293"/>
      <c r="AS4045" s="213" t="s">
        <v>8837</v>
      </c>
      <c r="AT4045" s="214">
        <v>28813</v>
      </c>
    </row>
    <row r="4046" spans="21:46" x14ac:dyDescent="0.3">
      <c r="U4046" s="309" t="s">
        <v>56193</v>
      </c>
      <c r="V4046" s="310">
        <v>71422.25</v>
      </c>
      <c r="X4046" s="267" t="s">
        <v>64164</v>
      </c>
      <c r="Y4046" s="268">
        <v>929.45</v>
      </c>
      <c r="AA4046" s="229" t="s">
        <v>33381</v>
      </c>
      <c r="AB4046" s="230">
        <v>387000.17</v>
      </c>
      <c r="AD4046" s="209" t="s">
        <v>18444</v>
      </c>
      <c r="AE4046" s="210">
        <v>52544.160000000003</v>
      </c>
      <c r="AF4046" s="93"/>
      <c r="AG4046" s="93"/>
      <c r="AH4046" s="93"/>
      <c r="AJ4046" s="292"/>
      <c r="AK4046" s="293"/>
      <c r="AS4046" s="213" t="s">
        <v>9143</v>
      </c>
      <c r="AT4046" s="214">
        <v>180123.15</v>
      </c>
    </row>
    <row r="4047" spans="21:46" x14ac:dyDescent="0.3">
      <c r="U4047" s="309" t="s">
        <v>52613</v>
      </c>
      <c r="V4047" s="310">
        <v>108.22</v>
      </c>
      <c r="X4047" s="267" t="s">
        <v>63652</v>
      </c>
      <c r="Y4047" s="268">
        <v>1030.97</v>
      </c>
      <c r="AA4047" s="229" t="s">
        <v>34865</v>
      </c>
      <c r="AB4047" s="230">
        <v>110658.75</v>
      </c>
      <c r="AD4047" s="209" t="s">
        <v>18445</v>
      </c>
      <c r="AE4047" s="210">
        <v>15107.54</v>
      </c>
      <c r="AF4047" s="93"/>
      <c r="AG4047" s="93"/>
      <c r="AH4047" s="93"/>
      <c r="AJ4047" s="292"/>
      <c r="AK4047" s="293"/>
      <c r="AS4047" s="213" t="s">
        <v>9434</v>
      </c>
      <c r="AT4047" s="214">
        <v>2557547.5699999998</v>
      </c>
    </row>
    <row r="4048" spans="21:46" x14ac:dyDescent="0.3">
      <c r="U4048" s="309" t="s">
        <v>67825</v>
      </c>
      <c r="V4048" s="310">
        <v>140617.59</v>
      </c>
      <c r="X4048" s="267" t="s">
        <v>59013</v>
      </c>
      <c r="Y4048" s="268">
        <v>1240</v>
      </c>
      <c r="AA4048" s="229" t="s">
        <v>34866</v>
      </c>
      <c r="AB4048" s="230">
        <v>16240.23</v>
      </c>
      <c r="AD4048" s="209" t="s">
        <v>18446</v>
      </c>
      <c r="AE4048" s="210">
        <v>2793.36</v>
      </c>
      <c r="AF4048" s="93"/>
      <c r="AG4048" s="93"/>
      <c r="AH4048" s="93"/>
      <c r="AJ4048" s="292"/>
      <c r="AK4048" s="293"/>
      <c r="AS4048" s="213" t="s">
        <v>9622</v>
      </c>
      <c r="AT4048" s="214">
        <v>33682.370000000003</v>
      </c>
    </row>
    <row r="4049" spans="21:46" x14ac:dyDescent="0.3">
      <c r="U4049" s="309" t="s">
        <v>35099</v>
      </c>
      <c r="V4049" s="310">
        <v>10142.969999999999</v>
      </c>
      <c r="X4049" s="267" t="s">
        <v>59553</v>
      </c>
      <c r="Y4049" s="268">
        <v>7905</v>
      </c>
      <c r="AA4049" s="229" t="s">
        <v>34867</v>
      </c>
      <c r="AB4049" s="230">
        <v>24379.599999999999</v>
      </c>
      <c r="AD4049" s="209" t="s">
        <v>18447</v>
      </c>
      <c r="AE4049" s="210">
        <v>5416.08</v>
      </c>
      <c r="AF4049" s="93"/>
      <c r="AG4049" s="93"/>
      <c r="AH4049" s="93"/>
      <c r="AJ4049" s="292"/>
      <c r="AK4049" s="293"/>
      <c r="AS4049" s="213" t="s">
        <v>11437</v>
      </c>
      <c r="AT4049" s="214">
        <v>80428.399999999994</v>
      </c>
    </row>
    <row r="4050" spans="21:46" x14ac:dyDescent="0.3">
      <c r="U4050" s="309" t="s">
        <v>35100</v>
      </c>
      <c r="V4050" s="310">
        <v>31913.58</v>
      </c>
      <c r="X4050" s="267" t="s">
        <v>59014</v>
      </c>
      <c r="Y4050" s="268">
        <v>688.3</v>
      </c>
      <c r="AA4050" s="229" t="s">
        <v>34868</v>
      </c>
      <c r="AB4050" s="230">
        <v>760.96</v>
      </c>
      <c r="AD4050" s="209" t="s">
        <v>18448</v>
      </c>
      <c r="AE4050" s="210">
        <v>130.88999999999999</v>
      </c>
      <c r="AF4050" s="93"/>
      <c r="AG4050" s="93"/>
      <c r="AH4050" s="93"/>
      <c r="AJ4050" s="292"/>
      <c r="AK4050" s="293"/>
      <c r="AS4050" s="213" t="s">
        <v>11709</v>
      </c>
      <c r="AT4050" s="214">
        <v>1627893.83</v>
      </c>
    </row>
    <row r="4051" spans="21:46" x14ac:dyDescent="0.3">
      <c r="U4051" s="309" t="s">
        <v>36324</v>
      </c>
      <c r="V4051" s="310">
        <v>93046.99</v>
      </c>
      <c r="X4051" s="267" t="s">
        <v>59015</v>
      </c>
      <c r="Y4051" s="268">
        <v>2240.54</v>
      </c>
      <c r="AA4051" s="229" t="s">
        <v>34869</v>
      </c>
      <c r="AB4051" s="230">
        <v>4787.3</v>
      </c>
      <c r="AD4051" s="209" t="s">
        <v>18449</v>
      </c>
      <c r="AE4051" s="210">
        <v>183266.37</v>
      </c>
      <c r="AF4051" s="93"/>
      <c r="AG4051" s="93"/>
      <c r="AH4051" s="93"/>
      <c r="AJ4051" s="292"/>
      <c r="AK4051" s="293"/>
      <c r="AS4051" s="213" t="s">
        <v>12282</v>
      </c>
      <c r="AT4051" s="214">
        <v>5670</v>
      </c>
    </row>
    <row r="4052" spans="21:46" x14ac:dyDescent="0.3">
      <c r="U4052" s="309" t="s">
        <v>36325</v>
      </c>
      <c r="V4052" s="310">
        <v>38881.67</v>
      </c>
      <c r="X4052" s="267" t="s">
        <v>61354</v>
      </c>
      <c r="Y4052" s="268">
        <v>752.64</v>
      </c>
      <c r="AA4052" s="229" t="s">
        <v>18479</v>
      </c>
      <c r="AB4052" s="230">
        <v>1468632.36</v>
      </c>
      <c r="AD4052" s="209" t="s">
        <v>18450</v>
      </c>
      <c r="AE4052" s="210">
        <v>32856.400000000001</v>
      </c>
      <c r="AF4052" s="93"/>
      <c r="AG4052" s="93"/>
      <c r="AH4052" s="93"/>
      <c r="AJ4052" s="292"/>
      <c r="AK4052" s="293"/>
      <c r="AS4052" s="213" t="s">
        <v>10054</v>
      </c>
      <c r="AT4052" s="214">
        <v>6713334.4299999997</v>
      </c>
    </row>
    <row r="4053" spans="21:46" x14ac:dyDescent="0.3">
      <c r="U4053" s="309" t="s">
        <v>36326</v>
      </c>
      <c r="V4053" s="310">
        <v>41357.64</v>
      </c>
      <c r="X4053" s="267" t="s">
        <v>60322</v>
      </c>
      <c r="Y4053" s="268">
        <v>4311.59</v>
      </c>
      <c r="AA4053" s="229" t="s">
        <v>42326</v>
      </c>
      <c r="AB4053" s="230">
        <v>520505.77</v>
      </c>
      <c r="AD4053" s="209" t="s">
        <v>18451</v>
      </c>
      <c r="AE4053" s="210">
        <v>65109.66</v>
      </c>
      <c r="AF4053" s="93"/>
      <c r="AG4053" s="93"/>
      <c r="AH4053" s="93"/>
      <c r="AJ4053" s="292"/>
      <c r="AK4053" s="293"/>
      <c r="AS4053" s="213" t="s">
        <v>6864</v>
      </c>
      <c r="AT4053" s="214">
        <v>79168</v>
      </c>
    </row>
    <row r="4054" spans="21:46" x14ac:dyDescent="0.3">
      <c r="U4054" s="309" t="s">
        <v>36327</v>
      </c>
      <c r="V4054" s="310">
        <v>272750.09000000003</v>
      </c>
      <c r="X4054" s="267" t="s">
        <v>13382</v>
      </c>
      <c r="Y4054" s="268">
        <v>219.05</v>
      </c>
      <c r="AA4054" s="229" t="s">
        <v>52126</v>
      </c>
      <c r="AB4054" s="230">
        <v>110335.05</v>
      </c>
      <c r="AD4054" s="209" t="s">
        <v>18452</v>
      </c>
      <c r="AE4054" s="210">
        <v>1980</v>
      </c>
      <c r="AF4054" s="93"/>
      <c r="AG4054" s="93"/>
      <c r="AH4054" s="93"/>
      <c r="AJ4054" s="292"/>
      <c r="AK4054" s="293"/>
      <c r="AS4054" s="213" t="s">
        <v>7018</v>
      </c>
      <c r="AT4054" s="214">
        <v>3966</v>
      </c>
    </row>
    <row r="4055" spans="21:46" x14ac:dyDescent="0.3">
      <c r="U4055" s="309" t="s">
        <v>36328</v>
      </c>
      <c r="V4055" s="310">
        <v>228236.71</v>
      </c>
      <c r="X4055" s="267" t="s">
        <v>13386</v>
      </c>
      <c r="Y4055" s="268">
        <v>16.760000000000002</v>
      </c>
      <c r="AA4055" s="229" t="s">
        <v>52127</v>
      </c>
      <c r="AB4055" s="230">
        <v>8440.6200000000008</v>
      </c>
      <c r="AD4055" s="209" t="s">
        <v>18453</v>
      </c>
      <c r="AE4055" s="210">
        <v>48957.63</v>
      </c>
      <c r="AF4055" s="93"/>
      <c r="AG4055" s="93"/>
      <c r="AH4055" s="93"/>
      <c r="AJ4055" s="292"/>
      <c r="AK4055" s="293"/>
      <c r="AS4055" s="213" t="s">
        <v>7257</v>
      </c>
      <c r="AT4055" s="214">
        <v>2072.98</v>
      </c>
    </row>
    <row r="4056" spans="21:46" x14ac:dyDescent="0.3">
      <c r="U4056" s="309" t="s">
        <v>67826</v>
      </c>
      <c r="V4056" s="310">
        <v>803362.63</v>
      </c>
      <c r="X4056" s="267" t="s">
        <v>13387</v>
      </c>
      <c r="Y4056" s="268">
        <v>53.67</v>
      </c>
      <c r="AA4056" s="229" t="s">
        <v>52128</v>
      </c>
      <c r="AB4056" s="230">
        <v>10737.33</v>
      </c>
      <c r="AD4056" s="209" t="s">
        <v>18454</v>
      </c>
      <c r="AE4056" s="210">
        <v>76213.75</v>
      </c>
      <c r="AF4056" s="93"/>
      <c r="AG4056" s="93"/>
      <c r="AH4056" s="93"/>
      <c r="AJ4056" s="292"/>
      <c r="AK4056" s="293"/>
      <c r="AS4056" s="213" t="s">
        <v>7551</v>
      </c>
      <c r="AT4056" s="214">
        <v>20270</v>
      </c>
    </row>
    <row r="4057" spans="21:46" x14ac:dyDescent="0.3">
      <c r="U4057" s="309" t="s">
        <v>40342</v>
      </c>
      <c r="V4057" s="310">
        <v>4514187.66</v>
      </c>
      <c r="X4057" s="267" t="s">
        <v>18630</v>
      </c>
      <c r="Y4057" s="268">
        <v>15305.44</v>
      </c>
      <c r="AA4057" s="229" t="s">
        <v>48783</v>
      </c>
      <c r="AB4057" s="230">
        <v>16202.14</v>
      </c>
      <c r="AD4057" s="209" t="s">
        <v>18455</v>
      </c>
      <c r="AE4057" s="210">
        <v>71498.83</v>
      </c>
      <c r="AF4057" s="93"/>
      <c r="AG4057" s="93"/>
      <c r="AH4057" s="93"/>
      <c r="AJ4057" s="292"/>
      <c r="AK4057" s="293"/>
      <c r="AS4057" s="213" t="s">
        <v>7673</v>
      </c>
      <c r="AT4057" s="214">
        <v>90106.55</v>
      </c>
    </row>
    <row r="4058" spans="21:46" x14ac:dyDescent="0.3">
      <c r="U4058" s="309" t="s">
        <v>52614</v>
      </c>
      <c r="V4058" s="310">
        <v>22578.75</v>
      </c>
      <c r="X4058" s="267" t="s">
        <v>55041</v>
      </c>
      <c r="Y4058" s="268">
        <v>3160</v>
      </c>
      <c r="AA4058" s="229" t="s">
        <v>52129</v>
      </c>
      <c r="AB4058" s="230">
        <v>4870.6400000000003</v>
      </c>
      <c r="AD4058" s="209" t="s">
        <v>18456</v>
      </c>
      <c r="AE4058" s="210">
        <v>15105.6</v>
      </c>
      <c r="AF4058" s="93"/>
      <c r="AG4058" s="93"/>
      <c r="AH4058" s="93"/>
      <c r="AJ4058" s="292"/>
      <c r="AK4058" s="293"/>
      <c r="AS4058" s="213" t="s">
        <v>7950</v>
      </c>
      <c r="AT4058" s="214">
        <v>6095</v>
      </c>
    </row>
    <row r="4059" spans="21:46" x14ac:dyDescent="0.3">
      <c r="U4059" s="309" t="s">
        <v>46978</v>
      </c>
      <c r="V4059" s="310">
        <v>226670</v>
      </c>
      <c r="X4059" s="267" t="s">
        <v>55972</v>
      </c>
      <c r="Y4059" s="268">
        <v>875.37</v>
      </c>
      <c r="AA4059" s="229" t="s">
        <v>48784</v>
      </c>
      <c r="AB4059" s="230">
        <v>231467.22</v>
      </c>
      <c r="AD4059" s="209" t="s">
        <v>18457</v>
      </c>
      <c r="AE4059" s="210">
        <v>66068.2</v>
      </c>
      <c r="AF4059" s="93"/>
      <c r="AG4059" s="93"/>
      <c r="AH4059" s="93"/>
      <c r="AJ4059" s="292"/>
      <c r="AK4059" s="293"/>
      <c r="AS4059" s="213" t="s">
        <v>8174</v>
      </c>
      <c r="AT4059" s="214">
        <v>12239</v>
      </c>
    </row>
    <row r="4060" spans="21:46" x14ac:dyDescent="0.3">
      <c r="U4060" s="309" t="s">
        <v>55157</v>
      </c>
      <c r="V4060" s="310">
        <v>14398.08</v>
      </c>
      <c r="X4060" s="267" t="s">
        <v>55973</v>
      </c>
      <c r="Y4060" s="268">
        <v>7057.82</v>
      </c>
      <c r="AA4060" s="229" t="s">
        <v>48785</v>
      </c>
      <c r="AB4060" s="230">
        <v>2405.42</v>
      </c>
      <c r="AD4060" s="209" t="s">
        <v>18458</v>
      </c>
      <c r="AE4060" s="210">
        <v>78733.899999999994</v>
      </c>
      <c r="AF4060" s="93"/>
      <c r="AG4060" s="93"/>
      <c r="AH4060" s="93"/>
      <c r="AJ4060" s="292"/>
      <c r="AK4060" s="293"/>
      <c r="AS4060" s="213" t="s">
        <v>8239</v>
      </c>
      <c r="AT4060" s="214">
        <v>11830</v>
      </c>
    </row>
    <row r="4061" spans="21:46" x14ac:dyDescent="0.3">
      <c r="U4061" s="309" t="s">
        <v>55158</v>
      </c>
      <c r="V4061" s="310">
        <v>78660.759999999995</v>
      </c>
      <c r="X4061" s="267" t="s">
        <v>55974</v>
      </c>
      <c r="Y4061" s="268">
        <v>17751.21</v>
      </c>
      <c r="AA4061" s="229" t="s">
        <v>47901</v>
      </c>
      <c r="AB4061" s="230">
        <v>26421.56</v>
      </c>
      <c r="AD4061" s="209" t="s">
        <v>18459</v>
      </c>
      <c r="AE4061" s="210">
        <v>40512</v>
      </c>
      <c r="AF4061" s="93"/>
      <c r="AG4061" s="93"/>
      <c r="AH4061" s="93"/>
      <c r="AJ4061" s="292"/>
      <c r="AK4061" s="293"/>
      <c r="AS4061" s="213" t="s">
        <v>8612</v>
      </c>
      <c r="AT4061" s="214">
        <v>42269</v>
      </c>
    </row>
    <row r="4062" spans="21:46" x14ac:dyDescent="0.3">
      <c r="U4062" s="309" t="s">
        <v>67827</v>
      </c>
      <c r="V4062" s="310">
        <v>4724.47</v>
      </c>
      <c r="X4062" s="267" t="s">
        <v>55042</v>
      </c>
      <c r="Y4062" s="268">
        <v>3146.77</v>
      </c>
      <c r="AA4062" s="229" t="s">
        <v>40209</v>
      </c>
      <c r="AB4062" s="230">
        <v>47999.41</v>
      </c>
      <c r="AD4062" s="209" t="s">
        <v>18460</v>
      </c>
      <c r="AE4062" s="210">
        <v>4889.8999999999996</v>
      </c>
      <c r="AF4062" s="93"/>
      <c r="AG4062" s="93"/>
      <c r="AH4062" s="93"/>
      <c r="AJ4062" s="292"/>
      <c r="AK4062" s="293"/>
      <c r="AS4062" s="213" t="s">
        <v>8838</v>
      </c>
      <c r="AT4062" s="214">
        <v>21356.81</v>
      </c>
    </row>
    <row r="4063" spans="21:46" x14ac:dyDescent="0.3">
      <c r="U4063" s="309" t="s">
        <v>55159</v>
      </c>
      <c r="V4063" s="310">
        <v>6152.25</v>
      </c>
      <c r="X4063" s="267" t="s">
        <v>55043</v>
      </c>
      <c r="Y4063" s="268">
        <v>8450.83</v>
      </c>
      <c r="AA4063" s="229" t="s">
        <v>44684</v>
      </c>
      <c r="AB4063" s="230">
        <v>1715</v>
      </c>
      <c r="AD4063" s="209" t="s">
        <v>18461</v>
      </c>
      <c r="AE4063" s="210">
        <v>200000</v>
      </c>
      <c r="AF4063" s="93"/>
      <c r="AG4063" s="93"/>
      <c r="AH4063" s="93"/>
      <c r="AJ4063" s="292"/>
      <c r="AK4063" s="293"/>
      <c r="AS4063" s="213" t="s">
        <v>9144</v>
      </c>
      <c r="AT4063" s="214">
        <v>5730</v>
      </c>
    </row>
    <row r="4064" spans="21:46" x14ac:dyDescent="0.3">
      <c r="U4064" s="309" t="s">
        <v>55160</v>
      </c>
      <c r="V4064" s="310">
        <v>4009.46</v>
      </c>
      <c r="X4064" s="267" t="s">
        <v>55975</v>
      </c>
      <c r="Y4064" s="268">
        <v>17850</v>
      </c>
      <c r="AA4064" s="229" t="s">
        <v>34870</v>
      </c>
      <c r="AB4064" s="230">
        <v>186967.06</v>
      </c>
      <c r="AD4064" s="209" t="s">
        <v>18462</v>
      </c>
      <c r="AE4064" s="210">
        <v>9656.35</v>
      </c>
      <c r="AF4064" s="93"/>
      <c r="AG4064" s="93"/>
      <c r="AH4064" s="93"/>
      <c r="AJ4064" s="292"/>
      <c r="AK4064" s="293"/>
      <c r="AS4064" s="213" t="s">
        <v>9198</v>
      </c>
      <c r="AT4064" s="214">
        <v>5849</v>
      </c>
    </row>
    <row r="4065" spans="21:46" x14ac:dyDescent="0.3">
      <c r="U4065" s="309" t="s">
        <v>55161</v>
      </c>
      <c r="V4065" s="310">
        <v>5388.21</v>
      </c>
      <c r="X4065" s="267" t="s">
        <v>33388</v>
      </c>
      <c r="Y4065" s="268">
        <v>75427.33</v>
      </c>
      <c r="AA4065" s="229" t="s">
        <v>44685</v>
      </c>
      <c r="AB4065" s="230">
        <v>6048569.0199999996</v>
      </c>
      <c r="AD4065" s="209" t="s">
        <v>18463</v>
      </c>
      <c r="AE4065" s="210">
        <v>22826.92</v>
      </c>
      <c r="AF4065" s="93"/>
      <c r="AG4065" s="93"/>
      <c r="AH4065" s="93"/>
      <c r="AJ4065" s="292"/>
      <c r="AK4065" s="293"/>
      <c r="AS4065" s="213" t="s">
        <v>9435</v>
      </c>
      <c r="AT4065" s="214">
        <v>396500</v>
      </c>
    </row>
    <row r="4066" spans="21:46" x14ac:dyDescent="0.3">
      <c r="U4066" s="309" t="s">
        <v>55162</v>
      </c>
      <c r="V4066" s="310">
        <v>5420.61</v>
      </c>
      <c r="X4066" s="267" t="s">
        <v>33389</v>
      </c>
      <c r="Y4066" s="268">
        <v>13888.42</v>
      </c>
      <c r="AA4066" s="229" t="s">
        <v>40210</v>
      </c>
      <c r="AB4066" s="230">
        <v>66223.06</v>
      </c>
      <c r="AD4066" s="209" t="s">
        <v>18464</v>
      </c>
      <c r="AE4066" s="210">
        <v>411942.24</v>
      </c>
      <c r="AF4066" s="93"/>
      <c r="AG4066" s="93"/>
      <c r="AH4066" s="93"/>
      <c r="AJ4066" s="292"/>
      <c r="AK4066" s="293"/>
      <c r="AS4066" s="213" t="s">
        <v>10055</v>
      </c>
      <c r="AT4066" s="214">
        <v>697452.34</v>
      </c>
    </row>
    <row r="4067" spans="21:46" x14ac:dyDescent="0.3">
      <c r="U4067" s="309" t="s">
        <v>56199</v>
      </c>
      <c r="V4067" s="310">
        <v>1055.8800000000001</v>
      </c>
      <c r="X4067" s="267" t="s">
        <v>55976</v>
      </c>
      <c r="Y4067" s="268">
        <v>3964.91</v>
      </c>
      <c r="AA4067" s="229" t="s">
        <v>42327</v>
      </c>
      <c r="AB4067" s="230">
        <v>91700</v>
      </c>
      <c r="AD4067" s="209" t="s">
        <v>18465</v>
      </c>
      <c r="AE4067" s="210">
        <v>9875.35</v>
      </c>
      <c r="AF4067" s="93"/>
      <c r="AG4067" s="93"/>
      <c r="AH4067" s="93"/>
      <c r="AJ4067" s="292"/>
      <c r="AK4067" s="293"/>
      <c r="AS4067" s="213" t="s">
        <v>6865</v>
      </c>
      <c r="AT4067" s="214">
        <v>10537</v>
      </c>
    </row>
    <row r="4068" spans="21:46" x14ac:dyDescent="0.3">
      <c r="U4068" s="309" t="s">
        <v>55163</v>
      </c>
      <c r="V4068" s="310">
        <v>6146.78</v>
      </c>
      <c r="X4068" s="267" t="s">
        <v>18637</v>
      </c>
      <c r="Y4068" s="268">
        <v>76690.33</v>
      </c>
      <c r="AA4068" s="229" t="s">
        <v>34871</v>
      </c>
      <c r="AB4068" s="230">
        <v>491351.44</v>
      </c>
      <c r="AD4068" s="209" t="s">
        <v>18466</v>
      </c>
      <c r="AE4068" s="210">
        <v>6375</v>
      </c>
      <c r="AF4068" s="93"/>
      <c r="AG4068" s="93"/>
      <c r="AH4068" s="93"/>
      <c r="AJ4068" s="292"/>
      <c r="AK4068" s="293"/>
      <c r="AS4068" s="213" t="s">
        <v>7258</v>
      </c>
      <c r="AT4068" s="214">
        <v>1743</v>
      </c>
    </row>
    <row r="4069" spans="21:46" x14ac:dyDescent="0.3">
      <c r="U4069" s="309" t="s">
        <v>55164</v>
      </c>
      <c r="V4069" s="310">
        <v>9784.4599999999991</v>
      </c>
      <c r="X4069" s="267" t="s">
        <v>63653</v>
      </c>
      <c r="Y4069" s="268">
        <v>61547.74</v>
      </c>
      <c r="AA4069" s="229" t="s">
        <v>34872</v>
      </c>
      <c r="AB4069" s="230">
        <v>91117.21</v>
      </c>
      <c r="AD4069" s="209" t="s">
        <v>18467</v>
      </c>
      <c r="AE4069" s="210">
        <v>1235.3900000000001</v>
      </c>
      <c r="AF4069" s="93"/>
      <c r="AG4069" s="93"/>
      <c r="AH4069" s="93"/>
      <c r="AJ4069" s="292"/>
      <c r="AK4069" s="293"/>
      <c r="AS4069" s="213" t="s">
        <v>7552</v>
      </c>
      <c r="AT4069" s="214">
        <v>52280.91</v>
      </c>
    </row>
    <row r="4070" spans="21:46" x14ac:dyDescent="0.3">
      <c r="U4070" s="309" t="s">
        <v>67828</v>
      </c>
      <c r="V4070" s="310">
        <v>390.6</v>
      </c>
      <c r="X4070" s="267" t="s">
        <v>18638</v>
      </c>
      <c r="Y4070" s="268">
        <v>18773.509999999998</v>
      </c>
      <c r="AA4070" s="229" t="s">
        <v>34873</v>
      </c>
      <c r="AB4070" s="230">
        <v>27535.360000000001</v>
      </c>
      <c r="AD4070" s="209" t="s">
        <v>18468</v>
      </c>
      <c r="AE4070" s="210">
        <v>3523.07</v>
      </c>
      <c r="AF4070" s="93"/>
      <c r="AG4070" s="93"/>
      <c r="AH4070" s="93"/>
      <c r="AJ4070" s="292"/>
      <c r="AK4070" s="293"/>
      <c r="AS4070" s="213" t="s">
        <v>7951</v>
      </c>
      <c r="AT4070" s="214">
        <v>2904</v>
      </c>
    </row>
    <row r="4071" spans="21:46" x14ac:dyDescent="0.3">
      <c r="U4071" s="309" t="s">
        <v>67829</v>
      </c>
      <c r="V4071" s="310">
        <v>3741.78</v>
      </c>
      <c r="X4071" s="267" t="s">
        <v>18639</v>
      </c>
      <c r="Y4071" s="268">
        <v>59338.96</v>
      </c>
      <c r="AA4071" s="229" t="s">
        <v>52130</v>
      </c>
      <c r="AB4071" s="230">
        <v>679868.84</v>
      </c>
      <c r="AD4071" s="209" t="s">
        <v>18469</v>
      </c>
      <c r="AE4071" s="210">
        <v>232.5</v>
      </c>
      <c r="AF4071" s="93"/>
      <c r="AG4071" s="93"/>
      <c r="AH4071" s="93"/>
      <c r="AJ4071" s="292"/>
      <c r="AK4071" s="293"/>
      <c r="AS4071" s="213" t="s">
        <v>8175</v>
      </c>
      <c r="AT4071" s="214">
        <v>1824</v>
      </c>
    </row>
    <row r="4072" spans="21:46" x14ac:dyDescent="0.3">
      <c r="U4072" s="309" t="s">
        <v>67830</v>
      </c>
      <c r="V4072" s="310">
        <v>1137.26</v>
      </c>
      <c r="X4072" s="267" t="s">
        <v>55977</v>
      </c>
      <c r="Y4072" s="268">
        <v>32920.26</v>
      </c>
      <c r="AA4072" s="229" t="s">
        <v>48786</v>
      </c>
      <c r="AB4072" s="230">
        <v>198639.19</v>
      </c>
      <c r="AD4072" s="209" t="s">
        <v>18470</v>
      </c>
      <c r="AE4072" s="210">
        <v>29711.99</v>
      </c>
      <c r="AF4072" s="93"/>
      <c r="AG4072" s="93"/>
      <c r="AH4072" s="93"/>
      <c r="AJ4072" s="292"/>
      <c r="AK4072" s="293"/>
      <c r="AS4072" s="213" t="s">
        <v>8613</v>
      </c>
      <c r="AT4072" s="214">
        <v>41976</v>
      </c>
    </row>
    <row r="4073" spans="21:46" x14ac:dyDescent="0.3">
      <c r="U4073" s="309" t="s">
        <v>67831</v>
      </c>
      <c r="V4073" s="310">
        <v>57.34</v>
      </c>
      <c r="X4073" s="267" t="s">
        <v>55044</v>
      </c>
      <c r="Y4073" s="268">
        <v>171470.7</v>
      </c>
      <c r="AA4073" s="229" t="s">
        <v>34874</v>
      </c>
      <c r="AB4073" s="230">
        <v>215986.8</v>
      </c>
      <c r="AD4073" s="209" t="s">
        <v>18471</v>
      </c>
      <c r="AE4073" s="210">
        <v>87539.67</v>
      </c>
      <c r="AF4073" s="93"/>
      <c r="AG4073" s="93"/>
      <c r="AH4073" s="93"/>
      <c r="AJ4073" s="292"/>
      <c r="AK4073" s="293"/>
      <c r="AS4073" s="213" t="s">
        <v>9145</v>
      </c>
      <c r="AT4073" s="214">
        <v>6164.8</v>
      </c>
    </row>
    <row r="4074" spans="21:46" x14ac:dyDescent="0.3">
      <c r="U4074" s="309" t="s">
        <v>55166</v>
      </c>
      <c r="V4074" s="310">
        <v>10253.75</v>
      </c>
      <c r="X4074" s="267" t="s">
        <v>18640</v>
      </c>
      <c r="Y4074" s="268">
        <v>93614.399999999994</v>
      </c>
      <c r="AA4074" s="229" t="s">
        <v>52131</v>
      </c>
      <c r="AB4074" s="230">
        <v>1131.6400000000001</v>
      </c>
      <c r="AD4074" s="209" t="s">
        <v>18472</v>
      </c>
      <c r="AE4074" s="210">
        <v>34546.370000000003</v>
      </c>
      <c r="AF4074" s="93"/>
      <c r="AG4074" s="93"/>
      <c r="AH4074" s="93"/>
      <c r="AJ4074" s="292"/>
      <c r="AK4074" s="293"/>
      <c r="AS4074" s="213" t="s">
        <v>9436</v>
      </c>
      <c r="AT4074" s="214">
        <v>19950.669999999998</v>
      </c>
    </row>
    <row r="4075" spans="21:46" x14ac:dyDescent="0.3">
      <c r="U4075" s="309" t="s">
        <v>55167</v>
      </c>
      <c r="V4075" s="310">
        <v>30418.81</v>
      </c>
      <c r="X4075" s="267" t="s">
        <v>18641</v>
      </c>
      <c r="Y4075" s="268">
        <v>69736.56</v>
      </c>
      <c r="AA4075" s="229" t="s">
        <v>52132</v>
      </c>
      <c r="AB4075" s="230">
        <v>86.58</v>
      </c>
      <c r="AD4075" s="209" t="s">
        <v>18473</v>
      </c>
      <c r="AE4075" s="210">
        <v>370590.92</v>
      </c>
      <c r="AF4075" s="93"/>
      <c r="AG4075" s="93"/>
      <c r="AH4075" s="93"/>
      <c r="AJ4075" s="292"/>
      <c r="AK4075" s="293"/>
      <c r="AS4075" s="213" t="s">
        <v>10559</v>
      </c>
      <c r="AT4075" s="214">
        <v>8654.7800000000007</v>
      </c>
    </row>
    <row r="4076" spans="21:46" x14ac:dyDescent="0.3">
      <c r="U4076" s="309" t="s">
        <v>52616</v>
      </c>
      <c r="V4076" s="310">
        <v>5659.22</v>
      </c>
      <c r="X4076" s="267" t="s">
        <v>34887</v>
      </c>
      <c r="Y4076" s="268">
        <v>198970.48</v>
      </c>
      <c r="AA4076" s="229" t="s">
        <v>48787</v>
      </c>
      <c r="AB4076" s="230">
        <v>92.78</v>
      </c>
      <c r="AD4076" s="209" t="s">
        <v>18474</v>
      </c>
      <c r="AE4076" s="210">
        <v>7198.96</v>
      </c>
      <c r="AF4076" s="93"/>
      <c r="AG4076" s="93"/>
      <c r="AH4076" s="93"/>
      <c r="AJ4076" s="292"/>
      <c r="AK4076" s="293"/>
      <c r="AS4076" s="213" t="s">
        <v>11711</v>
      </c>
      <c r="AT4076" s="214">
        <v>91601.2</v>
      </c>
    </row>
    <row r="4077" spans="21:46" x14ac:dyDescent="0.3">
      <c r="U4077" s="309" t="s">
        <v>56200</v>
      </c>
      <c r="V4077" s="310">
        <v>38270.589999999997</v>
      </c>
      <c r="X4077" s="267" t="s">
        <v>58218</v>
      </c>
      <c r="Y4077" s="268">
        <v>13000</v>
      </c>
      <c r="AA4077" s="229" t="s">
        <v>52133</v>
      </c>
      <c r="AB4077" s="230">
        <v>141.72999999999999</v>
      </c>
      <c r="AD4077" s="209" t="s">
        <v>18475</v>
      </c>
      <c r="AE4077" s="210">
        <v>393446.17</v>
      </c>
      <c r="AF4077" s="93"/>
      <c r="AG4077" s="93"/>
      <c r="AH4077" s="93"/>
      <c r="AJ4077" s="292"/>
      <c r="AK4077" s="293"/>
      <c r="AS4077" s="213" t="s">
        <v>10056</v>
      </c>
      <c r="AT4077" s="214">
        <v>237636.36</v>
      </c>
    </row>
    <row r="4078" spans="21:46" x14ac:dyDescent="0.3">
      <c r="U4078" s="309" t="s">
        <v>67832</v>
      </c>
      <c r="V4078" s="310">
        <v>7057.01</v>
      </c>
      <c r="X4078" s="267" t="s">
        <v>55045</v>
      </c>
      <c r="Y4078" s="268">
        <v>17935.36</v>
      </c>
      <c r="AA4078" s="229" t="s">
        <v>47902</v>
      </c>
      <c r="AB4078" s="230">
        <v>1357.7</v>
      </c>
      <c r="AD4078" s="209" t="s">
        <v>18476</v>
      </c>
      <c r="AE4078" s="210">
        <v>1525514.79</v>
      </c>
      <c r="AF4078" s="93"/>
      <c r="AG4078" s="93"/>
      <c r="AH4078" s="93"/>
      <c r="AJ4078" s="292"/>
      <c r="AK4078" s="293"/>
      <c r="AS4078" s="213" t="s">
        <v>6866</v>
      </c>
      <c r="AT4078" s="214">
        <v>110382.1</v>
      </c>
    </row>
    <row r="4079" spans="21:46" x14ac:dyDescent="0.3">
      <c r="U4079" s="309" t="s">
        <v>67833</v>
      </c>
      <c r="V4079" s="310">
        <v>118.48</v>
      </c>
      <c r="X4079" s="267" t="s">
        <v>55046</v>
      </c>
      <c r="Y4079" s="268">
        <v>8234.68</v>
      </c>
      <c r="AA4079" s="229" t="s">
        <v>48788</v>
      </c>
      <c r="AB4079" s="230">
        <v>127169.83</v>
      </c>
      <c r="AD4079" s="209" t="s">
        <v>18477</v>
      </c>
      <c r="AE4079" s="210">
        <v>7929.21</v>
      </c>
      <c r="AF4079" s="93"/>
      <c r="AG4079" s="93"/>
      <c r="AH4079" s="93"/>
      <c r="AS4079" s="213" t="s">
        <v>7019</v>
      </c>
      <c r="AT4079" s="214">
        <v>9095</v>
      </c>
    </row>
    <row r="4080" spans="21:46" x14ac:dyDescent="0.3">
      <c r="U4080" s="309" t="s">
        <v>52617</v>
      </c>
      <c r="V4080" s="310">
        <v>15132.9</v>
      </c>
      <c r="X4080" s="267" t="s">
        <v>55047</v>
      </c>
      <c r="Y4080" s="268">
        <v>2001.97</v>
      </c>
      <c r="AA4080" s="229" t="s">
        <v>52134</v>
      </c>
      <c r="AB4080" s="230">
        <v>12624.47</v>
      </c>
      <c r="AD4080" s="209" t="s">
        <v>18478</v>
      </c>
      <c r="AE4080" s="210">
        <v>237140.84</v>
      </c>
      <c r="AF4080" s="93"/>
      <c r="AG4080" s="93"/>
      <c r="AH4080" s="93"/>
      <c r="AS4080" s="213" t="s">
        <v>7259</v>
      </c>
      <c r="AT4080" s="214">
        <v>2546.9499999999998</v>
      </c>
    </row>
    <row r="4081" spans="21:46" x14ac:dyDescent="0.3">
      <c r="U4081" s="309" t="s">
        <v>52618</v>
      </c>
      <c r="V4081" s="310">
        <v>1157.6400000000001</v>
      </c>
      <c r="X4081" s="267" t="s">
        <v>55048</v>
      </c>
      <c r="Y4081" s="268">
        <v>5102.68</v>
      </c>
      <c r="AA4081" s="229" t="s">
        <v>48789</v>
      </c>
      <c r="AB4081" s="230">
        <v>72262.5</v>
      </c>
      <c r="AD4081" s="209" t="s">
        <v>18479</v>
      </c>
      <c r="AE4081" s="210">
        <v>668482.5</v>
      </c>
      <c r="AF4081" s="93"/>
      <c r="AG4081" s="93"/>
      <c r="AH4081" s="93"/>
      <c r="AS4081" s="213" t="s">
        <v>7553</v>
      </c>
      <c r="AT4081" s="214">
        <v>100188</v>
      </c>
    </row>
    <row r="4082" spans="21:46" x14ac:dyDescent="0.3">
      <c r="U4082" s="309" t="s">
        <v>52619</v>
      </c>
      <c r="V4082" s="310">
        <v>3471.49</v>
      </c>
      <c r="X4082" s="267" t="s">
        <v>55049</v>
      </c>
      <c r="Y4082" s="268">
        <v>2728</v>
      </c>
      <c r="AA4082" s="229" t="s">
        <v>48790</v>
      </c>
      <c r="AB4082" s="230">
        <v>69313.25</v>
      </c>
      <c r="AD4082" s="209" t="s">
        <v>18480</v>
      </c>
      <c r="AE4082" s="210">
        <v>39340</v>
      </c>
      <c r="AF4082" s="93"/>
      <c r="AG4082" s="93"/>
      <c r="AH4082" s="93"/>
      <c r="AS4082" s="213" t="s">
        <v>7674</v>
      </c>
      <c r="AT4082" s="214">
        <v>133977.97</v>
      </c>
    </row>
    <row r="4083" spans="21:46" x14ac:dyDescent="0.3">
      <c r="U4083" s="309" t="s">
        <v>48918</v>
      </c>
      <c r="V4083" s="310">
        <v>30310</v>
      </c>
      <c r="X4083" s="267" t="s">
        <v>63103</v>
      </c>
      <c r="Y4083" s="268">
        <v>2461.13</v>
      </c>
      <c r="AA4083" s="229" t="s">
        <v>52135</v>
      </c>
      <c r="AB4083" s="230">
        <v>541.41</v>
      </c>
      <c r="AD4083" s="209" t="s">
        <v>18481</v>
      </c>
      <c r="AE4083" s="210">
        <v>17010.330000000002</v>
      </c>
      <c r="AF4083" s="93"/>
      <c r="AG4083" s="93"/>
      <c r="AH4083" s="93"/>
      <c r="AS4083" s="213" t="s">
        <v>7952</v>
      </c>
      <c r="AT4083" s="214">
        <v>16685</v>
      </c>
    </row>
    <row r="4084" spans="21:46" x14ac:dyDescent="0.3">
      <c r="U4084" s="309" t="s">
        <v>67834</v>
      </c>
      <c r="V4084" s="310">
        <v>3000</v>
      </c>
      <c r="X4084" s="267" t="s">
        <v>55978</v>
      </c>
      <c r="Y4084" s="268">
        <v>435.05</v>
      </c>
      <c r="AA4084" s="229" t="s">
        <v>48791</v>
      </c>
      <c r="AB4084" s="230">
        <v>257168.24</v>
      </c>
      <c r="AD4084" s="209" t="s">
        <v>18482</v>
      </c>
      <c r="AE4084" s="210">
        <v>29686.7</v>
      </c>
      <c r="AF4084" s="93"/>
      <c r="AG4084" s="93"/>
      <c r="AH4084" s="93"/>
      <c r="AS4084" s="213" t="s">
        <v>8176</v>
      </c>
      <c r="AT4084" s="214">
        <v>504.31</v>
      </c>
    </row>
    <row r="4085" spans="21:46" x14ac:dyDescent="0.3">
      <c r="U4085" s="309" t="s">
        <v>61419</v>
      </c>
      <c r="V4085" s="310">
        <v>4652.9399999999996</v>
      </c>
      <c r="X4085" s="267" t="s">
        <v>55050</v>
      </c>
      <c r="Y4085" s="268">
        <v>5355</v>
      </c>
      <c r="AA4085" s="229" t="s">
        <v>48792</v>
      </c>
      <c r="AB4085" s="230">
        <v>39184.54</v>
      </c>
      <c r="AD4085" s="209" t="s">
        <v>18483</v>
      </c>
      <c r="AE4085" s="210">
        <v>8011.92</v>
      </c>
      <c r="AF4085" s="93"/>
      <c r="AG4085" s="93"/>
      <c r="AH4085" s="93"/>
      <c r="AS4085" s="213" t="s">
        <v>8457</v>
      </c>
      <c r="AT4085" s="214">
        <v>128749.17</v>
      </c>
    </row>
    <row r="4086" spans="21:46" x14ac:dyDescent="0.3">
      <c r="U4086" s="309" t="s">
        <v>56201</v>
      </c>
      <c r="V4086" s="310">
        <v>147150.01999999999</v>
      </c>
      <c r="X4086" s="267" t="s">
        <v>55051</v>
      </c>
      <c r="Y4086" s="268">
        <v>261.33</v>
      </c>
      <c r="AA4086" s="229" t="s">
        <v>52136</v>
      </c>
      <c r="AB4086" s="230">
        <v>200</v>
      </c>
      <c r="AD4086" s="209" t="s">
        <v>18484</v>
      </c>
      <c r="AE4086" s="210">
        <v>279.58</v>
      </c>
      <c r="AF4086" s="93"/>
      <c r="AG4086" s="93"/>
      <c r="AH4086" s="93"/>
      <c r="AS4086" s="213" t="s">
        <v>8614</v>
      </c>
      <c r="AT4086" s="214">
        <v>447953</v>
      </c>
    </row>
    <row r="4087" spans="21:46" x14ac:dyDescent="0.3">
      <c r="U4087" s="309" t="s">
        <v>67835</v>
      </c>
      <c r="V4087" s="310">
        <v>224.7</v>
      </c>
      <c r="X4087" s="267" t="s">
        <v>55052</v>
      </c>
      <c r="Y4087" s="268">
        <v>624.83000000000004</v>
      </c>
      <c r="AA4087" s="229" t="s">
        <v>48793</v>
      </c>
      <c r="AB4087" s="230">
        <v>9342.2199999999993</v>
      </c>
      <c r="AD4087" s="209" t="s">
        <v>18485</v>
      </c>
      <c r="AE4087" s="210">
        <v>5481.72</v>
      </c>
      <c r="AF4087" s="93"/>
      <c r="AG4087" s="93"/>
      <c r="AH4087" s="93"/>
      <c r="AS4087" s="213" t="s">
        <v>8839</v>
      </c>
      <c r="AT4087" s="214">
        <v>7757.41</v>
      </c>
    </row>
    <row r="4088" spans="21:46" x14ac:dyDescent="0.3">
      <c r="U4088" s="309" t="s">
        <v>67836</v>
      </c>
      <c r="V4088" s="310">
        <v>16653.48</v>
      </c>
      <c r="X4088" s="267" t="s">
        <v>55053</v>
      </c>
      <c r="Y4088" s="268">
        <v>1354.7</v>
      </c>
      <c r="AA4088" s="229" t="s">
        <v>48794</v>
      </c>
      <c r="AB4088" s="230">
        <v>38267.699999999997</v>
      </c>
      <c r="AD4088" s="209" t="s">
        <v>18486</v>
      </c>
      <c r="AE4088" s="210">
        <v>6375</v>
      </c>
      <c r="AF4088" s="93"/>
      <c r="AG4088" s="93"/>
      <c r="AH4088" s="93"/>
      <c r="AS4088" s="213" t="s">
        <v>9146</v>
      </c>
      <c r="AT4088" s="214">
        <v>25749</v>
      </c>
    </row>
    <row r="4089" spans="21:46" x14ac:dyDescent="0.3">
      <c r="U4089" s="309" t="s">
        <v>67837</v>
      </c>
      <c r="V4089" s="310">
        <v>14415.52</v>
      </c>
      <c r="X4089" s="267" t="s">
        <v>55054</v>
      </c>
      <c r="Y4089" s="268">
        <v>3403.48</v>
      </c>
      <c r="AA4089" s="229" t="s">
        <v>48795</v>
      </c>
      <c r="AB4089" s="230">
        <v>60759.72</v>
      </c>
      <c r="AD4089" s="209" t="s">
        <v>18487</v>
      </c>
      <c r="AE4089" s="210">
        <v>78733.899999999994</v>
      </c>
      <c r="AF4089" s="93"/>
      <c r="AG4089" s="93"/>
      <c r="AH4089" s="93"/>
      <c r="AS4089" s="213" t="s">
        <v>9437</v>
      </c>
      <c r="AT4089" s="214">
        <v>914149.15</v>
      </c>
    </row>
    <row r="4090" spans="21:46" x14ac:dyDescent="0.3">
      <c r="U4090" s="309" t="s">
        <v>67838</v>
      </c>
      <c r="V4090" s="310">
        <v>58894.98</v>
      </c>
      <c r="X4090" s="267" t="s">
        <v>55055</v>
      </c>
      <c r="Y4090" s="268">
        <v>2551.2399999999998</v>
      </c>
      <c r="AA4090" s="229" t="s">
        <v>48796</v>
      </c>
      <c r="AB4090" s="230">
        <v>1492.65</v>
      </c>
      <c r="AD4090" s="209" t="s">
        <v>18488</v>
      </c>
      <c r="AE4090" s="210">
        <v>192.56</v>
      </c>
      <c r="AF4090" s="93"/>
      <c r="AG4090" s="93"/>
      <c r="AH4090" s="93"/>
      <c r="AS4090" s="213" t="s">
        <v>11004</v>
      </c>
      <c r="AT4090" s="214">
        <v>16437.75</v>
      </c>
    </row>
    <row r="4091" spans="21:46" x14ac:dyDescent="0.3">
      <c r="U4091" s="309" t="s">
        <v>67839</v>
      </c>
      <c r="V4091" s="310">
        <v>7786.01</v>
      </c>
      <c r="X4091" s="267" t="s">
        <v>55979</v>
      </c>
      <c r="Y4091" s="268">
        <v>1319.17</v>
      </c>
      <c r="AA4091" s="229" t="s">
        <v>44686</v>
      </c>
      <c r="AB4091" s="230">
        <v>1191949.4099999999</v>
      </c>
      <c r="AD4091" s="209" t="s">
        <v>13370</v>
      </c>
      <c r="AE4091" s="210">
        <v>5459.77</v>
      </c>
      <c r="AF4091" s="93"/>
      <c r="AG4091" s="93"/>
      <c r="AH4091" s="93"/>
      <c r="AS4091" s="213" t="s">
        <v>11439</v>
      </c>
      <c r="AT4091" s="214">
        <v>44011.85</v>
      </c>
    </row>
    <row r="4092" spans="21:46" x14ac:dyDescent="0.3">
      <c r="U4092" s="309" t="s">
        <v>67840</v>
      </c>
      <c r="V4092" s="310">
        <v>3639.82</v>
      </c>
      <c r="X4092" s="267" t="s">
        <v>61931</v>
      </c>
      <c r="Y4092" s="268">
        <v>104650.95</v>
      </c>
      <c r="AA4092" s="229" t="s">
        <v>44687</v>
      </c>
      <c r="AB4092" s="230">
        <v>89724.59</v>
      </c>
      <c r="AD4092" s="209" t="s">
        <v>13371</v>
      </c>
      <c r="AE4092" s="210">
        <v>6293.56</v>
      </c>
      <c r="AF4092" s="93"/>
      <c r="AG4092" s="93"/>
      <c r="AH4092" s="93"/>
      <c r="AS4092" s="213" t="s">
        <v>11712</v>
      </c>
      <c r="AT4092" s="214">
        <v>681696.8</v>
      </c>
    </row>
    <row r="4093" spans="21:46" x14ac:dyDescent="0.3">
      <c r="U4093" s="309" t="s">
        <v>67841</v>
      </c>
      <c r="V4093" s="310">
        <v>22.06</v>
      </c>
      <c r="X4093" s="267" t="s">
        <v>61932</v>
      </c>
      <c r="Y4093" s="268">
        <v>83072.34</v>
      </c>
      <c r="AA4093" s="229" t="s">
        <v>18520</v>
      </c>
      <c r="AB4093" s="230">
        <v>352.49</v>
      </c>
      <c r="AD4093" s="209" t="s">
        <v>18489</v>
      </c>
      <c r="AE4093" s="210">
        <v>6642.11</v>
      </c>
      <c r="AF4093" s="93"/>
      <c r="AG4093" s="93"/>
      <c r="AH4093" s="93"/>
      <c r="AS4093" s="213" t="s">
        <v>10057</v>
      </c>
      <c r="AT4093" s="214">
        <v>2639883.46</v>
      </c>
    </row>
    <row r="4094" spans="21:46" x14ac:dyDescent="0.3">
      <c r="U4094" s="309" t="s">
        <v>67842</v>
      </c>
      <c r="V4094" s="310">
        <v>277.64999999999998</v>
      </c>
      <c r="X4094" s="267" t="s">
        <v>47903</v>
      </c>
      <c r="Y4094" s="268">
        <v>23205.040000000001</v>
      </c>
      <c r="AA4094" s="229" t="s">
        <v>18523</v>
      </c>
      <c r="AB4094" s="230">
        <v>10893</v>
      </c>
      <c r="AD4094" s="209" t="s">
        <v>18490</v>
      </c>
      <c r="AE4094" s="210">
        <v>19242.75</v>
      </c>
      <c r="AF4094" s="93"/>
      <c r="AG4094" s="93"/>
      <c r="AH4094" s="93"/>
      <c r="AS4094" s="213" t="s">
        <v>6867</v>
      </c>
      <c r="AT4094" s="214">
        <v>89077</v>
      </c>
    </row>
    <row r="4095" spans="21:46" x14ac:dyDescent="0.3">
      <c r="U4095" s="309" t="s">
        <v>67843</v>
      </c>
      <c r="V4095" s="310">
        <v>2.36</v>
      </c>
      <c r="X4095" s="267" t="s">
        <v>57348</v>
      </c>
      <c r="Y4095" s="268">
        <v>10400</v>
      </c>
      <c r="AA4095" s="229" t="s">
        <v>18525</v>
      </c>
      <c r="AB4095" s="230">
        <v>3714.02</v>
      </c>
      <c r="AD4095" s="209" t="s">
        <v>18491</v>
      </c>
      <c r="AE4095" s="210">
        <v>254</v>
      </c>
      <c r="AF4095" s="93"/>
      <c r="AG4095" s="93"/>
      <c r="AH4095" s="93"/>
      <c r="AS4095" s="213" t="s">
        <v>7020</v>
      </c>
      <c r="AT4095" s="214">
        <v>13503</v>
      </c>
    </row>
    <row r="4096" spans="21:46" x14ac:dyDescent="0.3">
      <c r="U4096" s="309" t="s">
        <v>67844</v>
      </c>
      <c r="V4096" s="310">
        <v>10519.46</v>
      </c>
      <c r="X4096" s="267" t="s">
        <v>55980</v>
      </c>
      <c r="Y4096" s="268">
        <v>90</v>
      </c>
      <c r="AA4096" s="229" t="s">
        <v>42328</v>
      </c>
      <c r="AB4096" s="230">
        <v>3384.22</v>
      </c>
      <c r="AD4096" s="209" t="s">
        <v>13372</v>
      </c>
      <c r="AE4096" s="210">
        <v>6906.25</v>
      </c>
      <c r="AF4096" s="93"/>
      <c r="AG4096" s="93"/>
      <c r="AH4096" s="93"/>
      <c r="AS4096" s="213" t="s">
        <v>7260</v>
      </c>
      <c r="AT4096" s="214">
        <v>4106</v>
      </c>
    </row>
    <row r="4097" spans="21:46" x14ac:dyDescent="0.3">
      <c r="U4097" s="309" t="s">
        <v>67845</v>
      </c>
      <c r="V4097" s="310">
        <v>21213.64</v>
      </c>
      <c r="X4097" s="267" t="s">
        <v>39051</v>
      </c>
      <c r="Y4097" s="268">
        <v>638891.43000000005</v>
      </c>
      <c r="AA4097" s="229" t="s">
        <v>18528</v>
      </c>
      <c r="AB4097" s="230">
        <v>251.66</v>
      </c>
      <c r="AD4097" s="209" t="s">
        <v>18492</v>
      </c>
      <c r="AE4097" s="210">
        <v>22347.35</v>
      </c>
      <c r="AF4097" s="93"/>
      <c r="AG4097" s="93"/>
      <c r="AH4097" s="93"/>
      <c r="AS4097" s="213" t="s">
        <v>7554</v>
      </c>
      <c r="AT4097" s="214">
        <v>45294</v>
      </c>
    </row>
    <row r="4098" spans="21:46" x14ac:dyDescent="0.3">
      <c r="U4098" s="309" t="s">
        <v>63187</v>
      </c>
      <c r="V4098" s="310">
        <v>16003.58</v>
      </c>
      <c r="X4098" s="267" t="s">
        <v>39052</v>
      </c>
      <c r="Y4098" s="268">
        <v>72691.56</v>
      </c>
      <c r="AA4098" s="229" t="s">
        <v>18529</v>
      </c>
      <c r="AB4098" s="230">
        <v>733.7</v>
      </c>
      <c r="AD4098" s="209" t="s">
        <v>18493</v>
      </c>
      <c r="AE4098" s="210">
        <v>52776.66</v>
      </c>
      <c r="AF4098" s="93"/>
      <c r="AG4098" s="93"/>
      <c r="AH4098" s="93"/>
      <c r="AS4098" s="213" t="s">
        <v>7675</v>
      </c>
      <c r="AT4098" s="214">
        <v>33152</v>
      </c>
    </row>
    <row r="4099" spans="21:46" x14ac:dyDescent="0.3">
      <c r="U4099" s="309" t="s">
        <v>67846</v>
      </c>
      <c r="V4099" s="310">
        <v>150.97</v>
      </c>
      <c r="X4099" s="267" t="s">
        <v>39053</v>
      </c>
      <c r="Y4099" s="268">
        <v>217976.13</v>
      </c>
      <c r="AA4099" s="229" t="s">
        <v>42329</v>
      </c>
      <c r="AB4099" s="230">
        <v>647.86</v>
      </c>
      <c r="AD4099" s="209" t="s">
        <v>18494</v>
      </c>
      <c r="AE4099" s="210">
        <v>358599.56</v>
      </c>
      <c r="AF4099" s="93"/>
      <c r="AG4099" s="93"/>
      <c r="AH4099" s="93"/>
      <c r="AS4099" s="213" t="s">
        <v>8177</v>
      </c>
      <c r="AT4099" s="214">
        <v>20424</v>
      </c>
    </row>
    <row r="4100" spans="21:46" x14ac:dyDescent="0.3">
      <c r="U4100" s="309" t="s">
        <v>67847</v>
      </c>
      <c r="V4100" s="310">
        <v>67.48</v>
      </c>
      <c r="X4100" s="267" t="s">
        <v>57349</v>
      </c>
      <c r="Y4100" s="268">
        <v>10977.06</v>
      </c>
      <c r="AA4100" s="229" t="s">
        <v>18535</v>
      </c>
      <c r="AB4100" s="230">
        <v>1120</v>
      </c>
      <c r="AD4100" s="209" t="s">
        <v>18495</v>
      </c>
      <c r="AE4100" s="210">
        <v>76213.75</v>
      </c>
      <c r="AF4100" s="93"/>
      <c r="AG4100" s="93"/>
      <c r="AH4100" s="93"/>
      <c r="AS4100" s="213" t="s">
        <v>8458</v>
      </c>
      <c r="AT4100" s="214">
        <v>62138</v>
      </c>
    </row>
    <row r="4101" spans="21:46" x14ac:dyDescent="0.3">
      <c r="U4101" s="309" t="s">
        <v>67848</v>
      </c>
      <c r="V4101" s="310">
        <v>3395.68</v>
      </c>
      <c r="X4101" s="267" t="s">
        <v>48804</v>
      </c>
      <c r="Y4101" s="268">
        <v>98139</v>
      </c>
      <c r="AA4101" s="229" t="s">
        <v>42330</v>
      </c>
      <c r="AB4101" s="230">
        <v>613000</v>
      </c>
      <c r="AD4101" s="209" t="s">
        <v>18496</v>
      </c>
      <c r="AE4101" s="210">
        <v>71498.83</v>
      </c>
      <c r="AF4101" s="93"/>
      <c r="AG4101" s="93"/>
      <c r="AH4101" s="93"/>
      <c r="AS4101" s="213" t="s">
        <v>8840</v>
      </c>
      <c r="AT4101" s="214">
        <v>5036</v>
      </c>
    </row>
    <row r="4102" spans="21:46" x14ac:dyDescent="0.3">
      <c r="U4102" s="309" t="s">
        <v>67849</v>
      </c>
      <c r="V4102" s="310">
        <v>90.7</v>
      </c>
      <c r="X4102" s="267" t="s">
        <v>55981</v>
      </c>
      <c r="Y4102" s="268">
        <v>160505.92000000001</v>
      </c>
      <c r="AA4102" s="229" t="s">
        <v>42331</v>
      </c>
      <c r="AB4102" s="230">
        <v>46894.59</v>
      </c>
      <c r="AD4102" s="209" t="s">
        <v>18497</v>
      </c>
      <c r="AE4102" s="210">
        <v>15105.6</v>
      </c>
      <c r="AF4102" s="93"/>
      <c r="AG4102" s="93"/>
      <c r="AH4102" s="93"/>
      <c r="AS4102" s="213" t="s">
        <v>9147</v>
      </c>
      <c r="AT4102" s="214">
        <v>64032</v>
      </c>
    </row>
    <row r="4103" spans="21:46" x14ac:dyDescent="0.3">
      <c r="U4103" s="309" t="s">
        <v>67850</v>
      </c>
      <c r="V4103" s="310">
        <v>2734.9</v>
      </c>
      <c r="X4103" s="267" t="s">
        <v>39054</v>
      </c>
      <c r="Y4103" s="268">
        <v>25116.44</v>
      </c>
      <c r="AA4103" s="229" t="s">
        <v>44688</v>
      </c>
      <c r="AB4103" s="230">
        <v>13973.07</v>
      </c>
      <c r="AD4103" s="209" t="s">
        <v>18498</v>
      </c>
      <c r="AE4103" s="210">
        <v>87539.67</v>
      </c>
      <c r="AF4103" s="93"/>
      <c r="AG4103" s="93"/>
      <c r="AH4103" s="93"/>
      <c r="AS4103" s="213" t="s">
        <v>9438</v>
      </c>
      <c r="AT4103" s="214">
        <v>551448</v>
      </c>
    </row>
    <row r="4104" spans="21:46" x14ac:dyDescent="0.3">
      <c r="U4104" s="309" t="s">
        <v>67851</v>
      </c>
      <c r="V4104" s="310">
        <v>544.20000000000005</v>
      </c>
      <c r="X4104" s="267" t="s">
        <v>49795</v>
      </c>
      <c r="Y4104" s="268">
        <v>303939.46999999997</v>
      </c>
      <c r="AA4104" s="229" t="s">
        <v>18537</v>
      </c>
      <c r="AB4104" s="230">
        <v>173845</v>
      </c>
      <c r="AD4104" s="209" t="s">
        <v>18499</v>
      </c>
      <c r="AE4104" s="210">
        <v>34546.370000000003</v>
      </c>
      <c r="AF4104" s="93"/>
      <c r="AG4104" s="93"/>
      <c r="AH4104" s="93"/>
      <c r="AS4104" s="213" t="s">
        <v>10744</v>
      </c>
      <c r="AT4104" s="214">
        <v>15163</v>
      </c>
    </row>
    <row r="4105" spans="21:46" x14ac:dyDescent="0.3">
      <c r="U4105" s="309" t="s">
        <v>62643</v>
      </c>
      <c r="V4105" s="310">
        <v>7941.89</v>
      </c>
      <c r="X4105" s="267" t="s">
        <v>36188</v>
      </c>
      <c r="Y4105" s="268">
        <v>224779.51999999999</v>
      </c>
      <c r="AA4105" s="229" t="s">
        <v>18538</v>
      </c>
      <c r="AB4105" s="230">
        <v>12863.68</v>
      </c>
      <c r="AD4105" s="209" t="s">
        <v>18500</v>
      </c>
      <c r="AE4105" s="210">
        <v>1050508.83</v>
      </c>
      <c r="AF4105" s="93"/>
      <c r="AG4105" s="93"/>
      <c r="AH4105" s="93"/>
      <c r="AS4105" s="213" t="s">
        <v>11205</v>
      </c>
      <c r="AT4105" s="214">
        <v>15375</v>
      </c>
    </row>
    <row r="4106" spans="21:46" x14ac:dyDescent="0.3">
      <c r="U4106" s="309" t="s">
        <v>62644</v>
      </c>
      <c r="V4106" s="310">
        <v>109.64</v>
      </c>
      <c r="X4106" s="267" t="s">
        <v>58219</v>
      </c>
      <c r="Y4106" s="268">
        <v>1248.3</v>
      </c>
      <c r="AA4106" s="229" t="s">
        <v>48797</v>
      </c>
      <c r="AB4106" s="230">
        <v>2976.33</v>
      </c>
      <c r="AD4106" s="209" t="s">
        <v>18501</v>
      </c>
      <c r="AE4106" s="210">
        <v>7198.96</v>
      </c>
      <c r="AF4106" s="93"/>
      <c r="AG4106" s="93"/>
      <c r="AH4106" s="93"/>
      <c r="AS4106" s="213" t="s">
        <v>9738</v>
      </c>
      <c r="AT4106" s="214">
        <v>28192.48</v>
      </c>
    </row>
    <row r="4107" spans="21:46" x14ac:dyDescent="0.3">
      <c r="U4107" s="309" t="s">
        <v>59629</v>
      </c>
      <c r="V4107" s="310">
        <v>9000</v>
      </c>
      <c r="X4107" s="267" t="s">
        <v>57350</v>
      </c>
      <c r="Y4107" s="268">
        <v>467376</v>
      </c>
      <c r="AA4107" s="229" t="s">
        <v>18543</v>
      </c>
      <c r="AB4107" s="230">
        <v>15462.81</v>
      </c>
      <c r="AD4107" s="209" t="s">
        <v>18502</v>
      </c>
      <c r="AE4107" s="210">
        <v>661002.91</v>
      </c>
      <c r="AF4107" s="93"/>
      <c r="AG4107" s="93"/>
      <c r="AH4107" s="93"/>
      <c r="AS4107" s="213" t="s">
        <v>11713</v>
      </c>
      <c r="AT4107" s="214">
        <v>233236.6</v>
      </c>
    </row>
    <row r="4108" spans="21:46" x14ac:dyDescent="0.3">
      <c r="U4108" s="309" t="s">
        <v>60507</v>
      </c>
      <c r="V4108" s="310">
        <v>2700</v>
      </c>
      <c r="X4108" s="267" t="s">
        <v>52150</v>
      </c>
      <c r="Y4108" s="268">
        <v>6294.45</v>
      </c>
      <c r="AA4108" s="229" t="s">
        <v>18544</v>
      </c>
      <c r="AB4108" s="230">
        <v>4678.03</v>
      </c>
      <c r="AD4108" s="209" t="s">
        <v>18503</v>
      </c>
      <c r="AE4108" s="210">
        <v>2793.36</v>
      </c>
      <c r="AF4108" s="93"/>
      <c r="AG4108" s="93"/>
      <c r="AH4108" s="93"/>
      <c r="AS4108" s="213" t="s">
        <v>10058</v>
      </c>
      <c r="AT4108" s="214">
        <v>1180177.08</v>
      </c>
    </row>
    <row r="4109" spans="21:46" x14ac:dyDescent="0.3">
      <c r="U4109" s="309" t="s">
        <v>67852</v>
      </c>
      <c r="V4109" s="310">
        <v>52345.42</v>
      </c>
      <c r="X4109" s="267" t="s">
        <v>55982</v>
      </c>
      <c r="Y4109" s="268">
        <v>4894.17</v>
      </c>
      <c r="AA4109" s="229" t="s">
        <v>18545</v>
      </c>
      <c r="AB4109" s="230">
        <v>2567.7199999999998</v>
      </c>
      <c r="AD4109" s="209" t="s">
        <v>18504</v>
      </c>
      <c r="AE4109" s="210">
        <v>5416.08</v>
      </c>
      <c r="AF4109" s="93"/>
      <c r="AG4109" s="93"/>
      <c r="AH4109" s="93"/>
      <c r="AS4109" s="213" t="s">
        <v>8459</v>
      </c>
      <c r="AT4109" s="214">
        <v>108340.53</v>
      </c>
    </row>
    <row r="4110" spans="21:46" x14ac:dyDescent="0.3">
      <c r="U4110" s="309" t="s">
        <v>62645</v>
      </c>
      <c r="V4110" s="310">
        <v>54189.54</v>
      </c>
      <c r="X4110" s="267" t="s">
        <v>52151</v>
      </c>
      <c r="Y4110" s="268">
        <v>374.41</v>
      </c>
      <c r="AA4110" s="229" t="s">
        <v>18546</v>
      </c>
      <c r="AB4110" s="230">
        <v>2250</v>
      </c>
      <c r="AD4110" s="209" t="s">
        <v>18505</v>
      </c>
      <c r="AE4110" s="210">
        <v>130.88999999999999</v>
      </c>
      <c r="AF4110" s="93"/>
      <c r="AG4110" s="93"/>
      <c r="AH4110" s="93"/>
      <c r="AS4110" s="213" t="s">
        <v>10059</v>
      </c>
      <c r="AT4110" s="214">
        <v>108340.53</v>
      </c>
    </row>
    <row r="4111" spans="21:46" x14ac:dyDescent="0.3">
      <c r="U4111" s="309" t="s">
        <v>59630</v>
      </c>
      <c r="V4111" s="310">
        <v>19617.310000000001</v>
      </c>
      <c r="X4111" s="267" t="s">
        <v>52152</v>
      </c>
      <c r="Y4111" s="268">
        <v>1199.07</v>
      </c>
      <c r="AA4111" s="229" t="s">
        <v>18549</v>
      </c>
      <c r="AB4111" s="230">
        <v>8001.73</v>
      </c>
      <c r="AD4111" s="209" t="s">
        <v>18506</v>
      </c>
      <c r="AE4111" s="210">
        <v>183266.37</v>
      </c>
      <c r="AF4111" s="93"/>
      <c r="AG4111" s="93"/>
      <c r="AH4111" s="93"/>
      <c r="AS4111" s="213" t="s">
        <v>8460</v>
      </c>
      <c r="AT4111" s="214">
        <v>202500</v>
      </c>
    </row>
    <row r="4112" spans="21:46" x14ac:dyDescent="0.3">
      <c r="U4112" s="309" t="s">
        <v>60508</v>
      </c>
      <c r="V4112" s="310">
        <v>62506.17</v>
      </c>
      <c r="X4112" s="267" t="s">
        <v>48805</v>
      </c>
      <c r="Y4112" s="268">
        <v>1781.63</v>
      </c>
      <c r="AA4112" s="229" t="s">
        <v>18550</v>
      </c>
      <c r="AB4112" s="230">
        <v>2144.08</v>
      </c>
      <c r="AD4112" s="209" t="s">
        <v>18507</v>
      </c>
      <c r="AE4112" s="210">
        <v>4889.8999999999996</v>
      </c>
      <c r="AF4112" s="93"/>
      <c r="AG4112" s="93"/>
      <c r="AH4112" s="93"/>
      <c r="AS4112" s="213" t="s">
        <v>10060</v>
      </c>
      <c r="AT4112" s="214">
        <v>202500</v>
      </c>
    </row>
    <row r="4113" spans="21:46" x14ac:dyDescent="0.3">
      <c r="U4113" s="309" t="s">
        <v>62646</v>
      </c>
      <c r="V4113" s="310">
        <v>119.26</v>
      </c>
      <c r="X4113" s="267" t="s">
        <v>58220</v>
      </c>
      <c r="Y4113" s="268">
        <v>2182.5</v>
      </c>
      <c r="AA4113" s="229" t="s">
        <v>46821</v>
      </c>
      <c r="AB4113" s="230">
        <v>-9176.6299999999992</v>
      </c>
      <c r="AD4113" s="209" t="s">
        <v>18508</v>
      </c>
      <c r="AE4113" s="210">
        <v>4078314.53</v>
      </c>
      <c r="AF4113" s="93"/>
      <c r="AG4113" s="93"/>
      <c r="AH4113" s="93"/>
      <c r="AS4113" s="213" t="s">
        <v>8461</v>
      </c>
      <c r="AT4113" s="214">
        <v>172865.98</v>
      </c>
    </row>
    <row r="4114" spans="21:46" x14ac:dyDescent="0.3">
      <c r="U4114" s="309" t="s">
        <v>57476</v>
      </c>
      <c r="V4114" s="310">
        <v>301028.12</v>
      </c>
      <c r="X4114" s="267" t="s">
        <v>49796</v>
      </c>
      <c r="Y4114" s="268">
        <v>621.78</v>
      </c>
      <c r="AA4114" s="229" t="s">
        <v>49786</v>
      </c>
      <c r="AB4114" s="230">
        <v>8804.4599999999991</v>
      </c>
      <c r="AD4114" s="209" t="s">
        <v>18509</v>
      </c>
      <c r="AE4114" s="210">
        <v>7929.21</v>
      </c>
      <c r="AF4114" s="93"/>
      <c r="AG4114" s="93"/>
      <c r="AH4114" s="93"/>
      <c r="AS4114" s="213" t="s">
        <v>10061</v>
      </c>
      <c r="AT4114" s="214">
        <v>172865.98</v>
      </c>
    </row>
    <row r="4115" spans="21:46" x14ac:dyDescent="0.3">
      <c r="U4115" s="309" t="s">
        <v>36330</v>
      </c>
      <c r="V4115" s="310">
        <v>117862.52</v>
      </c>
      <c r="X4115" s="267" t="s">
        <v>55056</v>
      </c>
      <c r="Y4115" s="268">
        <v>12276.02</v>
      </c>
      <c r="AA4115" s="229" t="s">
        <v>18555</v>
      </c>
      <c r="AB4115" s="230">
        <v>7500</v>
      </c>
      <c r="AD4115" s="209" t="s">
        <v>18510</v>
      </c>
      <c r="AE4115" s="210">
        <v>22826.92</v>
      </c>
      <c r="AF4115" s="93"/>
      <c r="AG4115" s="93"/>
      <c r="AH4115" s="93"/>
      <c r="AS4115" s="213" t="s">
        <v>8462</v>
      </c>
      <c r="AT4115" s="214">
        <v>265565.90999999997</v>
      </c>
    </row>
    <row r="4116" spans="21:46" x14ac:dyDescent="0.3">
      <c r="U4116" s="309" t="s">
        <v>36331</v>
      </c>
      <c r="V4116" s="310">
        <v>117891.3</v>
      </c>
      <c r="X4116" s="267" t="s">
        <v>55057</v>
      </c>
      <c r="Y4116" s="268">
        <v>939.12</v>
      </c>
      <c r="AA4116" s="229" t="s">
        <v>18556</v>
      </c>
      <c r="AB4116" s="230">
        <v>573.76</v>
      </c>
      <c r="AD4116" s="209" t="s">
        <v>18511</v>
      </c>
      <c r="AE4116" s="210">
        <v>1350</v>
      </c>
      <c r="AF4116" s="93"/>
      <c r="AG4116" s="93"/>
      <c r="AH4116" s="93"/>
      <c r="AS4116" s="213" t="s">
        <v>10062</v>
      </c>
      <c r="AT4116" s="214">
        <v>265565.90999999997</v>
      </c>
    </row>
    <row r="4117" spans="21:46" x14ac:dyDescent="0.3">
      <c r="U4117" s="309" t="s">
        <v>58262</v>
      </c>
      <c r="V4117" s="310">
        <v>119099.91</v>
      </c>
      <c r="X4117" s="267" t="s">
        <v>55058</v>
      </c>
      <c r="Y4117" s="268">
        <v>2051.9499999999998</v>
      </c>
      <c r="AA4117" s="229" t="s">
        <v>18557</v>
      </c>
      <c r="AB4117" s="230">
        <v>1626</v>
      </c>
      <c r="AD4117" s="209" t="s">
        <v>18512</v>
      </c>
      <c r="AE4117" s="210">
        <v>46000</v>
      </c>
      <c r="AF4117" s="93"/>
      <c r="AG4117" s="93"/>
      <c r="AH4117" s="93"/>
      <c r="AS4117" s="213" t="s">
        <v>8463</v>
      </c>
      <c r="AT4117" s="214">
        <v>112000</v>
      </c>
    </row>
    <row r="4118" spans="21:46" x14ac:dyDescent="0.3">
      <c r="U4118" s="309" t="s">
        <v>66652</v>
      </c>
      <c r="V4118" s="310">
        <v>2222966.89</v>
      </c>
      <c r="X4118" s="267" t="s">
        <v>58221</v>
      </c>
      <c r="Y4118" s="268">
        <v>3388.29</v>
      </c>
      <c r="AA4118" s="229" t="s">
        <v>18558</v>
      </c>
      <c r="AB4118" s="230">
        <v>4123</v>
      </c>
      <c r="AD4118" s="209" t="s">
        <v>18513</v>
      </c>
      <c r="AE4118" s="210">
        <v>3438.69</v>
      </c>
      <c r="AF4118" s="93"/>
      <c r="AG4118" s="93"/>
      <c r="AH4118" s="93"/>
      <c r="AS4118" s="213" t="s">
        <v>10063</v>
      </c>
      <c r="AT4118" s="214">
        <v>112000</v>
      </c>
    </row>
    <row r="4119" spans="21:46" x14ac:dyDescent="0.3">
      <c r="U4119" s="309" t="s">
        <v>35102</v>
      </c>
      <c r="V4119" s="310">
        <v>623667.61</v>
      </c>
      <c r="X4119" s="267" t="s">
        <v>60323</v>
      </c>
      <c r="Y4119" s="268">
        <v>2015.5</v>
      </c>
      <c r="AA4119" s="229" t="s">
        <v>48798</v>
      </c>
      <c r="AB4119" s="230">
        <v>354.24</v>
      </c>
      <c r="AD4119" s="209" t="s">
        <v>18514</v>
      </c>
      <c r="AE4119" s="210">
        <v>9745.16</v>
      </c>
      <c r="AF4119" s="93"/>
      <c r="AG4119" s="93"/>
      <c r="AH4119" s="93"/>
      <c r="AS4119" s="213" t="s">
        <v>8464</v>
      </c>
      <c r="AT4119" s="214">
        <v>110398.43</v>
      </c>
    </row>
    <row r="4120" spans="21:46" x14ac:dyDescent="0.3">
      <c r="U4120" s="309" t="s">
        <v>66653</v>
      </c>
      <c r="V4120" s="310">
        <v>1572288.53</v>
      </c>
      <c r="X4120" s="267" t="s">
        <v>63104</v>
      </c>
      <c r="Y4120" s="268">
        <v>971.83</v>
      </c>
      <c r="AA4120" s="229" t="s">
        <v>18559</v>
      </c>
      <c r="AB4120" s="230">
        <v>17568.75</v>
      </c>
      <c r="AD4120" s="209" t="s">
        <v>18515</v>
      </c>
      <c r="AE4120" s="210">
        <v>44100.53</v>
      </c>
      <c r="AF4120" s="93"/>
      <c r="AG4120" s="93"/>
      <c r="AH4120" s="93"/>
      <c r="AS4120" s="213" t="s">
        <v>10064</v>
      </c>
      <c r="AT4120" s="214">
        <v>110398.43</v>
      </c>
    </row>
    <row r="4121" spans="21:46" x14ac:dyDescent="0.3">
      <c r="U4121" s="309" t="s">
        <v>39201</v>
      </c>
      <c r="V4121" s="310">
        <v>41594.26</v>
      </c>
      <c r="X4121" s="267" t="s">
        <v>52153</v>
      </c>
      <c r="Y4121" s="268">
        <v>221.79</v>
      </c>
      <c r="AA4121" s="229" t="s">
        <v>48799</v>
      </c>
      <c r="AB4121" s="230">
        <v>7500</v>
      </c>
      <c r="AD4121" s="209" t="s">
        <v>18516</v>
      </c>
      <c r="AE4121" s="210">
        <v>22124.51</v>
      </c>
      <c r="AF4121" s="93"/>
      <c r="AG4121" s="93"/>
      <c r="AH4121" s="93"/>
      <c r="AS4121" s="213" t="s">
        <v>8465</v>
      </c>
      <c r="AT4121" s="214">
        <v>184818.02</v>
      </c>
    </row>
    <row r="4122" spans="21:46" x14ac:dyDescent="0.3">
      <c r="U4122" s="309" t="s">
        <v>40343</v>
      </c>
      <c r="V4122" s="310">
        <v>12224111.24</v>
      </c>
      <c r="X4122" s="267" t="s">
        <v>61088</v>
      </c>
      <c r="Y4122" s="268">
        <v>448.33</v>
      </c>
      <c r="AA4122" s="229" t="s">
        <v>18560</v>
      </c>
      <c r="AB4122" s="230">
        <v>1917.78</v>
      </c>
      <c r="AD4122" s="209" t="s">
        <v>18517</v>
      </c>
      <c r="AE4122" s="210">
        <v>52873.1</v>
      </c>
      <c r="AF4122" s="93"/>
      <c r="AG4122" s="93"/>
      <c r="AH4122" s="93"/>
      <c r="AS4122" s="213" t="s">
        <v>10065</v>
      </c>
      <c r="AT4122" s="214">
        <v>184818.02</v>
      </c>
    </row>
    <row r="4123" spans="21:46" x14ac:dyDescent="0.3">
      <c r="U4123" s="309" t="s">
        <v>59631</v>
      </c>
      <c r="V4123" s="310">
        <v>112133.19</v>
      </c>
      <c r="X4123" s="267" t="s">
        <v>61933</v>
      </c>
      <c r="Y4123" s="268">
        <v>40040</v>
      </c>
      <c r="AA4123" s="229" t="s">
        <v>52137</v>
      </c>
      <c r="AB4123" s="230">
        <v>4234.1000000000004</v>
      </c>
      <c r="AD4123" s="209" t="s">
        <v>18518</v>
      </c>
      <c r="AE4123" s="210">
        <v>20254</v>
      </c>
      <c r="AF4123" s="93"/>
      <c r="AG4123" s="93"/>
      <c r="AH4123" s="93"/>
      <c r="AS4123" s="213" t="s">
        <v>8466</v>
      </c>
      <c r="AT4123" s="214">
        <v>224836</v>
      </c>
    </row>
    <row r="4124" spans="21:46" x14ac:dyDescent="0.3">
      <c r="U4124" s="309" t="s">
        <v>59413</v>
      </c>
      <c r="V4124" s="310">
        <v>585</v>
      </c>
      <c r="X4124" s="267" t="s">
        <v>55059</v>
      </c>
      <c r="Y4124" s="268">
        <v>4735.9799999999996</v>
      </c>
      <c r="AA4124" s="229" t="s">
        <v>44689</v>
      </c>
      <c r="AB4124" s="230">
        <v>14436.72</v>
      </c>
      <c r="AD4124" s="209" t="s">
        <v>18519</v>
      </c>
      <c r="AE4124" s="210">
        <v>5811.59</v>
      </c>
      <c r="AF4124" s="93"/>
      <c r="AG4124" s="93"/>
      <c r="AH4124" s="93"/>
      <c r="AS4124" s="213" t="s">
        <v>10066</v>
      </c>
      <c r="AT4124" s="214">
        <v>224836</v>
      </c>
    </row>
    <row r="4125" spans="21:46" x14ac:dyDescent="0.3">
      <c r="U4125" s="309" t="s">
        <v>47997</v>
      </c>
      <c r="V4125" s="310">
        <v>41.67</v>
      </c>
      <c r="X4125" s="267" t="s">
        <v>55060</v>
      </c>
      <c r="Y4125" s="268">
        <v>2914.57</v>
      </c>
      <c r="AA4125" s="229" t="s">
        <v>18562</v>
      </c>
      <c r="AB4125" s="230">
        <v>28194.28</v>
      </c>
      <c r="AD4125" s="209" t="s">
        <v>18520</v>
      </c>
      <c r="AE4125" s="210">
        <v>71949.740000000005</v>
      </c>
      <c r="AF4125" s="93"/>
      <c r="AG4125" s="93"/>
      <c r="AH4125" s="93"/>
      <c r="AS4125" s="213" t="s">
        <v>8467</v>
      </c>
      <c r="AT4125" s="214">
        <v>153606.85999999999</v>
      </c>
    </row>
    <row r="4126" spans="21:46" x14ac:dyDescent="0.3">
      <c r="U4126" s="309" t="s">
        <v>46981</v>
      </c>
      <c r="V4126" s="310">
        <v>1424.78</v>
      </c>
      <c r="X4126" s="267" t="s">
        <v>55061</v>
      </c>
      <c r="Y4126" s="268">
        <v>10780</v>
      </c>
      <c r="AA4126" s="229" t="s">
        <v>34878</v>
      </c>
      <c r="AB4126" s="230">
        <v>259890</v>
      </c>
      <c r="AD4126" s="209" t="s">
        <v>18521</v>
      </c>
      <c r="AE4126" s="210">
        <v>78583.539999999994</v>
      </c>
      <c r="AF4126" s="93"/>
      <c r="AG4126" s="93"/>
      <c r="AH4126" s="93"/>
      <c r="AS4126" s="213" t="s">
        <v>10067</v>
      </c>
      <c r="AT4126" s="214">
        <v>153606.85999999999</v>
      </c>
    </row>
    <row r="4127" spans="21:46" x14ac:dyDescent="0.3">
      <c r="U4127" s="309" t="s">
        <v>52620</v>
      </c>
      <c r="V4127" s="310">
        <v>474.53</v>
      </c>
      <c r="X4127" s="267" t="s">
        <v>61934</v>
      </c>
      <c r="Y4127" s="268">
        <v>4409.22</v>
      </c>
      <c r="AA4127" s="229" t="s">
        <v>34879</v>
      </c>
      <c r="AB4127" s="230">
        <v>25844.720000000001</v>
      </c>
      <c r="AD4127" s="209" t="s">
        <v>18522</v>
      </c>
      <c r="AE4127" s="210">
        <v>9249.52</v>
      </c>
      <c r="AF4127" s="93"/>
      <c r="AG4127" s="93"/>
      <c r="AH4127" s="93"/>
      <c r="AS4127" s="213" t="s">
        <v>8468</v>
      </c>
      <c r="AT4127" s="214">
        <v>295000</v>
      </c>
    </row>
    <row r="4128" spans="21:46" x14ac:dyDescent="0.3">
      <c r="U4128" s="309" t="s">
        <v>63690</v>
      </c>
      <c r="V4128" s="310">
        <v>65600.87</v>
      </c>
      <c r="X4128" s="267" t="s">
        <v>63105</v>
      </c>
      <c r="Y4128" s="268">
        <v>5177.38</v>
      </c>
      <c r="AA4128" s="229" t="s">
        <v>49787</v>
      </c>
      <c r="AB4128" s="230">
        <v>14187.95</v>
      </c>
      <c r="AD4128" s="209" t="s">
        <v>18523</v>
      </c>
      <c r="AE4128" s="210">
        <v>38271.31</v>
      </c>
      <c r="AF4128" s="93"/>
      <c r="AG4128" s="93"/>
      <c r="AH4128" s="93"/>
      <c r="AS4128" s="213" t="s">
        <v>10068</v>
      </c>
      <c r="AT4128" s="214">
        <v>295000</v>
      </c>
    </row>
    <row r="4129" spans="21:46" x14ac:dyDescent="0.3">
      <c r="U4129" s="309" t="s">
        <v>67853</v>
      </c>
      <c r="V4129" s="310">
        <v>123.07</v>
      </c>
      <c r="X4129" s="267" t="s">
        <v>57351</v>
      </c>
      <c r="Y4129" s="268">
        <v>14400.34</v>
      </c>
      <c r="AA4129" s="229" t="s">
        <v>40211</v>
      </c>
      <c r="AB4129" s="230">
        <v>5670</v>
      </c>
      <c r="AD4129" s="209" t="s">
        <v>18524</v>
      </c>
      <c r="AE4129" s="210">
        <v>1496</v>
      </c>
      <c r="AF4129" s="93"/>
      <c r="AG4129" s="93"/>
      <c r="AH4129" s="93"/>
      <c r="AS4129" s="213" t="s">
        <v>8469</v>
      </c>
      <c r="AT4129" s="214">
        <v>229076.3</v>
      </c>
    </row>
    <row r="4130" spans="21:46" x14ac:dyDescent="0.3">
      <c r="U4130" s="309" t="s">
        <v>67854</v>
      </c>
      <c r="V4130" s="310">
        <v>4441.91</v>
      </c>
      <c r="X4130" s="267" t="s">
        <v>59016</v>
      </c>
      <c r="Y4130" s="268">
        <v>11040</v>
      </c>
      <c r="AA4130" s="229" t="s">
        <v>36179</v>
      </c>
      <c r="AB4130" s="230">
        <v>23700</v>
      </c>
      <c r="AD4130" s="209" t="s">
        <v>18525</v>
      </c>
      <c r="AE4130" s="210">
        <v>23947.3</v>
      </c>
      <c r="AF4130" s="93"/>
      <c r="AG4130" s="93"/>
      <c r="AH4130" s="93"/>
      <c r="AS4130" s="213" t="s">
        <v>10069</v>
      </c>
      <c r="AT4130" s="214">
        <v>229076.3</v>
      </c>
    </row>
    <row r="4131" spans="21:46" x14ac:dyDescent="0.3">
      <c r="U4131" s="309" t="s">
        <v>67855</v>
      </c>
      <c r="V4131" s="310">
        <v>100</v>
      </c>
      <c r="X4131" s="267" t="s">
        <v>64165</v>
      </c>
      <c r="Y4131" s="268">
        <v>231</v>
      </c>
      <c r="AA4131" s="229" t="s">
        <v>34880</v>
      </c>
      <c r="AB4131" s="230">
        <v>2000</v>
      </c>
      <c r="AD4131" s="209" t="s">
        <v>18526</v>
      </c>
      <c r="AE4131" s="210">
        <v>9349.66</v>
      </c>
      <c r="AF4131" s="93"/>
      <c r="AG4131" s="93"/>
      <c r="AH4131" s="93"/>
      <c r="AS4131" s="213" t="s">
        <v>8470</v>
      </c>
      <c r="AT4131" s="214">
        <v>192512.71</v>
      </c>
    </row>
    <row r="4132" spans="21:46" x14ac:dyDescent="0.3">
      <c r="U4132" s="309" t="s">
        <v>67856</v>
      </c>
      <c r="V4132" s="310">
        <v>200</v>
      </c>
      <c r="X4132" s="267" t="s">
        <v>64166</v>
      </c>
      <c r="Y4132" s="268">
        <v>34.49</v>
      </c>
      <c r="AA4132" s="229" t="s">
        <v>18563</v>
      </c>
      <c r="AB4132" s="230">
        <v>7350</v>
      </c>
      <c r="AD4132" s="209" t="s">
        <v>18527</v>
      </c>
      <c r="AE4132" s="210">
        <v>12718.8</v>
      </c>
      <c r="AF4132" s="93"/>
      <c r="AG4132" s="93"/>
      <c r="AH4132" s="93"/>
      <c r="AS4132" s="213" t="s">
        <v>10070</v>
      </c>
      <c r="AT4132" s="214">
        <v>192512.71</v>
      </c>
    </row>
    <row r="4133" spans="21:46" x14ac:dyDescent="0.3">
      <c r="U4133" s="309" t="s">
        <v>63691</v>
      </c>
      <c r="V4133" s="310">
        <v>5393.99</v>
      </c>
      <c r="X4133" s="267" t="s">
        <v>63654</v>
      </c>
      <c r="Y4133" s="268">
        <v>968</v>
      </c>
      <c r="AA4133" s="229" t="s">
        <v>18564</v>
      </c>
      <c r="AB4133" s="230">
        <v>132348.5</v>
      </c>
      <c r="AD4133" s="209" t="s">
        <v>18528</v>
      </c>
      <c r="AE4133" s="210">
        <v>973.12</v>
      </c>
      <c r="AF4133" s="93"/>
      <c r="AG4133" s="93"/>
      <c r="AH4133" s="93"/>
      <c r="AS4133" s="213" t="s">
        <v>8471</v>
      </c>
      <c r="AT4133" s="214">
        <v>151511.85999999999</v>
      </c>
    </row>
    <row r="4134" spans="21:46" x14ac:dyDescent="0.3">
      <c r="U4134" s="309" t="s">
        <v>63692</v>
      </c>
      <c r="V4134" s="310">
        <v>16172.85</v>
      </c>
      <c r="X4134" s="267" t="s">
        <v>63655</v>
      </c>
      <c r="Y4134" s="268">
        <v>74.06</v>
      </c>
      <c r="AA4134" s="229" t="s">
        <v>36180</v>
      </c>
      <c r="AB4134" s="230">
        <v>2425</v>
      </c>
      <c r="AD4134" s="209" t="s">
        <v>18529</v>
      </c>
      <c r="AE4134" s="210">
        <v>2757.45</v>
      </c>
      <c r="AF4134" s="93"/>
      <c r="AG4134" s="93"/>
      <c r="AH4134" s="93"/>
      <c r="AS4134" s="213" t="s">
        <v>10071</v>
      </c>
      <c r="AT4134" s="214">
        <v>151511.85999999999</v>
      </c>
    </row>
    <row r="4135" spans="21:46" x14ac:dyDescent="0.3">
      <c r="U4135" s="309" t="s">
        <v>50005</v>
      </c>
      <c r="V4135" s="310">
        <v>16374.45</v>
      </c>
      <c r="X4135" s="267" t="s">
        <v>63656</v>
      </c>
      <c r="Y4135" s="268">
        <v>237.16</v>
      </c>
      <c r="AA4135" s="229" t="s">
        <v>46822</v>
      </c>
      <c r="AB4135" s="230">
        <v>27155</v>
      </c>
      <c r="AD4135" s="209" t="s">
        <v>18530</v>
      </c>
      <c r="AE4135" s="210">
        <v>16648.25</v>
      </c>
      <c r="AF4135" s="93"/>
      <c r="AG4135" s="93"/>
      <c r="AH4135" s="93"/>
      <c r="AS4135" s="213" t="s">
        <v>8850</v>
      </c>
      <c r="AT4135" s="214">
        <v>1100000</v>
      </c>
    </row>
    <row r="4136" spans="21:46" x14ac:dyDescent="0.3">
      <c r="U4136" s="309" t="s">
        <v>47999</v>
      </c>
      <c r="V4136" s="310">
        <v>307621.32</v>
      </c>
      <c r="X4136" s="267" t="s">
        <v>63106</v>
      </c>
      <c r="Y4136" s="268">
        <v>258.35000000000002</v>
      </c>
      <c r="AA4136" s="229" t="s">
        <v>18565</v>
      </c>
      <c r="AB4136" s="230">
        <v>40266.089999999997</v>
      </c>
      <c r="AD4136" s="209" t="s">
        <v>18531</v>
      </c>
      <c r="AE4136" s="210">
        <v>1873.74</v>
      </c>
      <c r="AF4136" s="93"/>
      <c r="AG4136" s="93"/>
      <c r="AH4136" s="93"/>
      <c r="AS4136" s="213" t="s">
        <v>10072</v>
      </c>
      <c r="AT4136" s="214">
        <v>1100000</v>
      </c>
    </row>
    <row r="4137" spans="21:46" x14ac:dyDescent="0.3">
      <c r="U4137" s="309" t="s">
        <v>48000</v>
      </c>
      <c r="V4137" s="310">
        <v>135127.29</v>
      </c>
      <c r="X4137" s="267" t="s">
        <v>61935</v>
      </c>
      <c r="Y4137" s="268">
        <v>3825</v>
      </c>
      <c r="AA4137" s="229" t="s">
        <v>18566</v>
      </c>
      <c r="AB4137" s="230">
        <v>115306.12</v>
      </c>
      <c r="AD4137" s="209" t="s">
        <v>18532</v>
      </c>
      <c r="AE4137" s="210">
        <v>14322.19</v>
      </c>
      <c r="AF4137" s="93"/>
      <c r="AG4137" s="93"/>
      <c r="AH4137" s="93"/>
      <c r="AS4137" s="213" t="s">
        <v>8472</v>
      </c>
      <c r="AT4137" s="214">
        <v>179041</v>
      </c>
    </row>
    <row r="4138" spans="21:46" x14ac:dyDescent="0.3">
      <c r="U4138" s="309" t="s">
        <v>67857</v>
      </c>
      <c r="V4138" s="310">
        <v>62109.95</v>
      </c>
      <c r="X4138" s="267" t="s">
        <v>59017</v>
      </c>
      <c r="Y4138" s="268">
        <v>4997.8599999999997</v>
      </c>
      <c r="AA4138" s="229" t="s">
        <v>18567</v>
      </c>
      <c r="AB4138" s="230">
        <v>39196.47</v>
      </c>
      <c r="AD4138" s="209" t="s">
        <v>18533</v>
      </c>
      <c r="AE4138" s="210">
        <v>34455.25</v>
      </c>
      <c r="AF4138" s="93"/>
      <c r="AG4138" s="93"/>
      <c r="AH4138" s="93"/>
      <c r="AS4138" s="213" t="s">
        <v>10073</v>
      </c>
      <c r="AT4138" s="214">
        <v>179041</v>
      </c>
    </row>
    <row r="4139" spans="21:46" x14ac:dyDescent="0.3">
      <c r="U4139" s="309" t="s">
        <v>48001</v>
      </c>
      <c r="V4139" s="310">
        <v>60453.11</v>
      </c>
      <c r="X4139" s="267" t="s">
        <v>59018</v>
      </c>
      <c r="Y4139" s="268">
        <v>382.34</v>
      </c>
      <c r="AA4139" s="229" t="s">
        <v>18568</v>
      </c>
      <c r="AB4139" s="230">
        <v>888514.11</v>
      </c>
      <c r="AD4139" s="209" t="s">
        <v>18534</v>
      </c>
      <c r="AE4139" s="210">
        <v>13490.75</v>
      </c>
      <c r="AF4139" s="93"/>
      <c r="AG4139" s="93"/>
      <c r="AH4139" s="93"/>
      <c r="AS4139" s="213" t="s">
        <v>8473</v>
      </c>
      <c r="AT4139" s="214">
        <v>228698</v>
      </c>
    </row>
    <row r="4140" spans="21:46" x14ac:dyDescent="0.3">
      <c r="U4140" s="309" t="s">
        <v>61421</v>
      </c>
      <c r="V4140" s="310">
        <v>341.19</v>
      </c>
      <c r="X4140" s="267" t="s">
        <v>59019</v>
      </c>
      <c r="Y4140" s="268">
        <v>1224.48</v>
      </c>
      <c r="AA4140" s="229" t="s">
        <v>18569</v>
      </c>
      <c r="AB4140" s="230">
        <v>20222.5</v>
      </c>
      <c r="AD4140" s="209" t="s">
        <v>18535</v>
      </c>
      <c r="AE4140" s="210">
        <v>54134.05</v>
      </c>
      <c r="AF4140" s="93"/>
      <c r="AG4140" s="93"/>
      <c r="AH4140" s="93"/>
      <c r="AS4140" s="213" t="s">
        <v>10074</v>
      </c>
      <c r="AT4140" s="214">
        <v>228698</v>
      </c>
    </row>
    <row r="4141" spans="21:46" x14ac:dyDescent="0.3">
      <c r="U4141" s="309" t="s">
        <v>57479</v>
      </c>
      <c r="V4141" s="310">
        <v>2695.75</v>
      </c>
      <c r="X4141" s="267" t="s">
        <v>63107</v>
      </c>
      <c r="Y4141" s="268">
        <v>382.41</v>
      </c>
      <c r="AA4141" s="229" t="s">
        <v>46823</v>
      </c>
      <c r="AB4141" s="230">
        <v>1130</v>
      </c>
      <c r="AD4141" s="209" t="s">
        <v>18536</v>
      </c>
      <c r="AE4141" s="210">
        <v>5905.83</v>
      </c>
      <c r="AF4141" s="93"/>
      <c r="AG4141" s="93"/>
      <c r="AH4141" s="93"/>
      <c r="AS4141" s="213" t="s">
        <v>8474</v>
      </c>
      <c r="AT4141" s="214">
        <v>51062.55</v>
      </c>
    </row>
    <row r="4142" spans="21:46" x14ac:dyDescent="0.3">
      <c r="U4142" s="309" t="s">
        <v>67858</v>
      </c>
      <c r="V4142" s="310">
        <v>2398.2399999999998</v>
      </c>
      <c r="X4142" s="267" t="s">
        <v>58499</v>
      </c>
      <c r="Y4142" s="268">
        <v>27724</v>
      </c>
      <c r="AA4142" s="229" t="s">
        <v>36181</v>
      </c>
      <c r="AB4142" s="230">
        <v>28459.95</v>
      </c>
      <c r="AD4142" s="209" t="s">
        <v>18537</v>
      </c>
      <c r="AE4142" s="210">
        <v>98700</v>
      </c>
      <c r="AF4142" s="93"/>
      <c r="AG4142" s="93"/>
      <c r="AH4142" s="93"/>
      <c r="AS4142" s="213" t="s">
        <v>10075</v>
      </c>
      <c r="AT4142" s="214">
        <v>51062.55</v>
      </c>
    </row>
    <row r="4143" spans="21:46" x14ac:dyDescent="0.3">
      <c r="U4143" s="309" t="s">
        <v>61100</v>
      </c>
      <c r="V4143" s="310">
        <v>8603.0400000000009</v>
      </c>
      <c r="X4143" s="267" t="s">
        <v>57352</v>
      </c>
      <c r="Y4143" s="268">
        <v>6411</v>
      </c>
      <c r="AA4143" s="229" t="s">
        <v>48800</v>
      </c>
      <c r="AB4143" s="230">
        <v>52862.27</v>
      </c>
      <c r="AD4143" s="209" t="s">
        <v>18538</v>
      </c>
      <c r="AE4143" s="210">
        <v>23712.83</v>
      </c>
      <c r="AF4143" s="93"/>
      <c r="AG4143" s="93"/>
      <c r="AH4143" s="93"/>
      <c r="AS4143" s="213" t="s">
        <v>8475</v>
      </c>
      <c r="AT4143" s="214">
        <v>92037.11</v>
      </c>
    </row>
    <row r="4144" spans="21:46" x14ac:dyDescent="0.3">
      <c r="U4144" s="309" t="s">
        <v>67859</v>
      </c>
      <c r="V4144" s="310">
        <v>449.42</v>
      </c>
      <c r="X4144" s="267" t="s">
        <v>57353</v>
      </c>
      <c r="Y4144" s="268">
        <v>7204</v>
      </c>
      <c r="AA4144" s="229" t="s">
        <v>18570</v>
      </c>
      <c r="AB4144" s="230">
        <v>448507.48</v>
      </c>
      <c r="AD4144" s="209" t="s">
        <v>18539</v>
      </c>
      <c r="AE4144" s="210">
        <v>7350</v>
      </c>
      <c r="AF4144" s="93"/>
      <c r="AG4144" s="93"/>
      <c r="AH4144" s="93"/>
      <c r="AS4144" s="213" t="s">
        <v>10076</v>
      </c>
      <c r="AT4144" s="214">
        <v>92037.11</v>
      </c>
    </row>
    <row r="4145" spans="21:46" x14ac:dyDescent="0.3">
      <c r="U4145" s="309" t="s">
        <v>66656</v>
      </c>
      <c r="V4145" s="310">
        <v>35135.08</v>
      </c>
      <c r="X4145" s="267" t="s">
        <v>42338</v>
      </c>
      <c r="Y4145" s="268">
        <v>234.57</v>
      </c>
      <c r="AA4145" s="229" t="s">
        <v>39036</v>
      </c>
      <c r="AB4145" s="230">
        <v>3703.22</v>
      </c>
      <c r="AD4145" s="209" t="s">
        <v>18540</v>
      </c>
      <c r="AE4145" s="210">
        <v>86058.3</v>
      </c>
      <c r="AF4145" s="93"/>
      <c r="AG4145" s="93"/>
      <c r="AH4145" s="93"/>
      <c r="AS4145" s="213" t="s">
        <v>8476</v>
      </c>
      <c r="AT4145" s="214">
        <v>80025.88</v>
      </c>
    </row>
    <row r="4146" spans="21:46" x14ac:dyDescent="0.3">
      <c r="U4146" s="309" t="s">
        <v>66657</v>
      </c>
      <c r="V4146" s="310">
        <v>9610.27</v>
      </c>
      <c r="X4146" s="267" t="s">
        <v>52165</v>
      </c>
      <c r="Y4146" s="268">
        <v>140671.37</v>
      </c>
      <c r="AA4146" s="229" t="s">
        <v>36182</v>
      </c>
      <c r="AB4146" s="230">
        <v>41940.85</v>
      </c>
      <c r="AD4146" s="209" t="s">
        <v>18541</v>
      </c>
      <c r="AE4146" s="210">
        <v>5400</v>
      </c>
      <c r="AF4146" s="93"/>
      <c r="AG4146" s="93"/>
      <c r="AH4146" s="93"/>
      <c r="AS4146" s="213" t="s">
        <v>10077</v>
      </c>
      <c r="AT4146" s="214">
        <v>80025.88</v>
      </c>
    </row>
    <row r="4147" spans="21:46" x14ac:dyDescent="0.3">
      <c r="U4147" s="309" t="s">
        <v>66658</v>
      </c>
      <c r="V4147" s="310">
        <v>14560.26</v>
      </c>
      <c r="X4147" s="267" t="s">
        <v>52166</v>
      </c>
      <c r="Y4147" s="268">
        <v>10184.879999999999</v>
      </c>
      <c r="AA4147" s="229" t="s">
        <v>18571</v>
      </c>
      <c r="AB4147" s="230">
        <v>68818.539999999994</v>
      </c>
      <c r="AD4147" s="209" t="s">
        <v>18542</v>
      </c>
      <c r="AE4147" s="210">
        <v>6950</v>
      </c>
      <c r="AF4147" s="93"/>
      <c r="AG4147" s="93"/>
      <c r="AH4147" s="93"/>
      <c r="AS4147" s="213" t="s">
        <v>8477</v>
      </c>
      <c r="AT4147" s="214">
        <v>48832.59</v>
      </c>
    </row>
    <row r="4148" spans="21:46" x14ac:dyDescent="0.3">
      <c r="U4148" s="309" t="s">
        <v>66659</v>
      </c>
      <c r="V4148" s="310">
        <v>12837.48</v>
      </c>
      <c r="X4148" s="267" t="s">
        <v>52167</v>
      </c>
      <c r="Y4148" s="268">
        <v>2795.02</v>
      </c>
      <c r="AA4148" s="229" t="s">
        <v>18572</v>
      </c>
      <c r="AB4148" s="230">
        <v>122836.83</v>
      </c>
      <c r="AD4148" s="209" t="s">
        <v>18543</v>
      </c>
      <c r="AE4148" s="210">
        <v>17889.189999999999</v>
      </c>
      <c r="AF4148" s="93"/>
      <c r="AG4148" s="93"/>
      <c r="AH4148" s="93"/>
      <c r="AS4148" s="213" t="s">
        <v>10078</v>
      </c>
      <c r="AT4148" s="214">
        <v>48832.59</v>
      </c>
    </row>
    <row r="4149" spans="21:46" x14ac:dyDescent="0.3">
      <c r="U4149" s="309" t="s">
        <v>67860</v>
      </c>
      <c r="V4149" s="310">
        <v>1400</v>
      </c>
      <c r="X4149" s="267" t="s">
        <v>52168</v>
      </c>
      <c r="Y4149" s="268">
        <v>23199.45</v>
      </c>
      <c r="AA4149" s="229" t="s">
        <v>46824</v>
      </c>
      <c r="AB4149" s="230">
        <v>-1915.96</v>
      </c>
      <c r="AD4149" s="209" t="s">
        <v>18544</v>
      </c>
      <c r="AE4149" s="210">
        <v>25043.599999999999</v>
      </c>
      <c r="AF4149" s="93"/>
      <c r="AG4149" s="93"/>
      <c r="AH4149" s="93"/>
      <c r="AS4149" s="213" t="s">
        <v>8478</v>
      </c>
      <c r="AT4149" s="214">
        <v>200044.13</v>
      </c>
    </row>
    <row r="4150" spans="21:46" x14ac:dyDescent="0.3">
      <c r="U4150" s="309" t="s">
        <v>60512</v>
      </c>
      <c r="V4150" s="310">
        <v>11088</v>
      </c>
      <c r="X4150" s="267" t="s">
        <v>52169</v>
      </c>
      <c r="Y4150" s="268">
        <v>137.16999999999999</v>
      </c>
      <c r="AA4150" s="229" t="s">
        <v>49788</v>
      </c>
      <c r="AB4150" s="230">
        <v>14833.2</v>
      </c>
      <c r="AD4150" s="209" t="s">
        <v>18545</v>
      </c>
      <c r="AE4150" s="210">
        <v>360.15</v>
      </c>
      <c r="AF4150" s="93"/>
      <c r="AG4150" s="93"/>
      <c r="AH4150" s="93"/>
      <c r="AS4150" s="213" t="s">
        <v>10079</v>
      </c>
      <c r="AT4150" s="214">
        <v>200044.13</v>
      </c>
    </row>
    <row r="4151" spans="21:46" x14ac:dyDescent="0.3">
      <c r="U4151" s="309" t="s">
        <v>60513</v>
      </c>
      <c r="V4151" s="310">
        <v>960.88</v>
      </c>
      <c r="X4151" s="267" t="s">
        <v>52170</v>
      </c>
      <c r="Y4151" s="268">
        <v>789.11</v>
      </c>
      <c r="AA4151" s="229" t="s">
        <v>49789</v>
      </c>
      <c r="AB4151" s="230">
        <v>1134.74</v>
      </c>
      <c r="AD4151" s="209" t="s">
        <v>18546</v>
      </c>
      <c r="AE4151" s="210">
        <v>23964.47</v>
      </c>
      <c r="AF4151" s="93"/>
      <c r="AG4151" s="93"/>
      <c r="AH4151" s="93"/>
      <c r="AS4151" s="213" t="s">
        <v>8479</v>
      </c>
      <c r="AT4151" s="214">
        <v>186989.5</v>
      </c>
    </row>
    <row r="4152" spans="21:46" x14ac:dyDescent="0.3">
      <c r="U4152" s="309" t="s">
        <v>60514</v>
      </c>
      <c r="V4152" s="310">
        <v>2169.7399999999998</v>
      </c>
      <c r="X4152" s="267" t="s">
        <v>52171</v>
      </c>
      <c r="Y4152" s="268">
        <v>26550.799999999999</v>
      </c>
      <c r="AA4152" s="229" t="s">
        <v>49790</v>
      </c>
      <c r="AB4152" s="230">
        <v>2825.04</v>
      </c>
      <c r="AD4152" s="209" t="s">
        <v>18547</v>
      </c>
      <c r="AE4152" s="210">
        <v>26338.75</v>
      </c>
      <c r="AF4152" s="93"/>
      <c r="AG4152" s="93"/>
      <c r="AH4152" s="93"/>
      <c r="AS4152" s="213" t="s">
        <v>10080</v>
      </c>
      <c r="AT4152" s="214">
        <v>186989.5</v>
      </c>
    </row>
    <row r="4153" spans="21:46" x14ac:dyDescent="0.3">
      <c r="U4153" s="309" t="s">
        <v>62648</v>
      </c>
      <c r="V4153" s="310">
        <v>65.98</v>
      </c>
      <c r="X4153" s="267" t="s">
        <v>61936</v>
      </c>
      <c r="Y4153" s="268">
        <v>10698.8</v>
      </c>
      <c r="AA4153" s="229" t="s">
        <v>52138</v>
      </c>
      <c r="AB4153" s="230">
        <v>16700</v>
      </c>
      <c r="AD4153" s="209" t="s">
        <v>18548</v>
      </c>
      <c r="AE4153" s="210">
        <v>19619.39</v>
      </c>
      <c r="AF4153" s="93"/>
      <c r="AG4153" s="93"/>
      <c r="AH4153" s="93"/>
      <c r="AS4153" s="213" t="s">
        <v>8480</v>
      </c>
      <c r="AT4153" s="214">
        <v>79500</v>
      </c>
    </row>
    <row r="4154" spans="21:46" x14ac:dyDescent="0.3">
      <c r="U4154" s="309" t="s">
        <v>62649</v>
      </c>
      <c r="V4154" s="310">
        <v>212.11</v>
      </c>
      <c r="X4154" s="267" t="s">
        <v>61937</v>
      </c>
      <c r="Y4154" s="268">
        <v>762.2</v>
      </c>
      <c r="AA4154" s="229" t="s">
        <v>52139</v>
      </c>
      <c r="AB4154" s="230">
        <v>1277.57</v>
      </c>
      <c r="AD4154" s="209" t="s">
        <v>18549</v>
      </c>
      <c r="AE4154" s="210">
        <v>27488.38</v>
      </c>
      <c r="AF4154" s="93"/>
      <c r="AG4154" s="93"/>
      <c r="AH4154" s="93"/>
      <c r="AS4154" s="213" t="s">
        <v>10081</v>
      </c>
      <c r="AT4154" s="214">
        <v>79500</v>
      </c>
    </row>
    <row r="4155" spans="21:46" x14ac:dyDescent="0.3">
      <c r="U4155" s="309" t="s">
        <v>63190</v>
      </c>
      <c r="V4155" s="310">
        <v>310.43</v>
      </c>
      <c r="X4155" s="267" t="s">
        <v>63108</v>
      </c>
      <c r="Y4155" s="268">
        <v>719</v>
      </c>
      <c r="AA4155" s="229" t="s">
        <v>52140</v>
      </c>
      <c r="AB4155" s="230">
        <v>4024.7</v>
      </c>
      <c r="AD4155" s="209" t="s">
        <v>18550</v>
      </c>
      <c r="AE4155" s="210">
        <v>316039.53999999998</v>
      </c>
      <c r="AF4155" s="93"/>
      <c r="AG4155" s="93"/>
      <c r="AH4155" s="93"/>
      <c r="AS4155" s="213" t="s">
        <v>8481</v>
      </c>
      <c r="AT4155" s="214">
        <v>270000</v>
      </c>
    </row>
    <row r="4156" spans="21:46" x14ac:dyDescent="0.3">
      <c r="U4156" s="309" t="s">
        <v>63191</v>
      </c>
      <c r="V4156" s="310">
        <v>140.22</v>
      </c>
      <c r="X4156" s="267" t="s">
        <v>55062</v>
      </c>
      <c r="Y4156" s="268">
        <v>5820</v>
      </c>
      <c r="AA4156" s="229" t="s">
        <v>52141</v>
      </c>
      <c r="AB4156" s="230">
        <v>900.73</v>
      </c>
      <c r="AD4156" s="209" t="s">
        <v>18551</v>
      </c>
      <c r="AE4156" s="210">
        <v>34270.26</v>
      </c>
      <c r="AF4156" s="93"/>
      <c r="AG4156" s="93"/>
      <c r="AH4156" s="93"/>
      <c r="AS4156" s="213" t="s">
        <v>10082</v>
      </c>
      <c r="AT4156" s="214">
        <v>270000</v>
      </c>
    </row>
    <row r="4157" spans="21:46" x14ac:dyDescent="0.3">
      <c r="U4157" s="309" t="s">
        <v>63192</v>
      </c>
      <c r="V4157" s="310">
        <v>5.73</v>
      </c>
      <c r="X4157" s="267" t="s">
        <v>18756</v>
      </c>
      <c r="Y4157" s="268">
        <v>9732.92</v>
      </c>
      <c r="AA4157" s="229" t="s">
        <v>52142</v>
      </c>
      <c r="AB4157" s="230">
        <v>839.63</v>
      </c>
      <c r="AD4157" s="209" t="s">
        <v>18552</v>
      </c>
      <c r="AE4157" s="210">
        <v>228776.07</v>
      </c>
      <c r="AF4157" s="93"/>
      <c r="AG4157" s="93"/>
      <c r="AH4157" s="93"/>
      <c r="AS4157" s="213" t="s">
        <v>8482</v>
      </c>
      <c r="AT4157" s="214">
        <v>94963.56</v>
      </c>
    </row>
    <row r="4158" spans="21:46" x14ac:dyDescent="0.3">
      <c r="U4158" s="309" t="s">
        <v>63193</v>
      </c>
      <c r="V4158" s="310">
        <v>12.61</v>
      </c>
      <c r="X4158" s="267" t="s">
        <v>18757</v>
      </c>
      <c r="Y4158" s="268">
        <v>744.57</v>
      </c>
      <c r="AA4158" s="229" t="s">
        <v>52143</v>
      </c>
      <c r="AB4158" s="230">
        <v>695.03</v>
      </c>
      <c r="AD4158" s="209" t="s">
        <v>18553</v>
      </c>
      <c r="AE4158" s="210">
        <v>98.38</v>
      </c>
      <c r="AF4158" s="93"/>
      <c r="AG4158" s="93"/>
      <c r="AH4158" s="93"/>
      <c r="AS4158" s="213" t="s">
        <v>10083</v>
      </c>
      <c r="AT4158" s="214">
        <v>94963.56</v>
      </c>
    </row>
    <row r="4159" spans="21:46" x14ac:dyDescent="0.3">
      <c r="U4159" s="309" t="s">
        <v>50006</v>
      </c>
      <c r="V4159" s="310">
        <v>211500</v>
      </c>
      <c r="X4159" s="267" t="s">
        <v>18758</v>
      </c>
      <c r="Y4159" s="268">
        <v>2384.5700000000002</v>
      </c>
      <c r="AA4159" s="229" t="s">
        <v>39037</v>
      </c>
      <c r="AB4159" s="230">
        <v>5795</v>
      </c>
      <c r="AD4159" s="209" t="s">
        <v>18554</v>
      </c>
      <c r="AE4159" s="210">
        <v>2600</v>
      </c>
      <c r="AF4159" s="93"/>
      <c r="AG4159" s="93"/>
      <c r="AH4159" s="93"/>
      <c r="AS4159" s="213" t="s">
        <v>8483</v>
      </c>
      <c r="AT4159" s="214">
        <v>20443.41</v>
      </c>
    </row>
    <row r="4160" spans="21:46" x14ac:dyDescent="0.3">
      <c r="U4160" s="309" t="s">
        <v>58264</v>
      </c>
      <c r="V4160" s="310">
        <v>1855</v>
      </c>
      <c r="X4160" s="267" t="s">
        <v>18759</v>
      </c>
      <c r="Y4160" s="268">
        <v>336.76</v>
      </c>
      <c r="AA4160" s="229" t="s">
        <v>44690</v>
      </c>
      <c r="AB4160" s="230">
        <v>1422</v>
      </c>
      <c r="AD4160" s="209" t="s">
        <v>18555</v>
      </c>
      <c r="AE4160" s="210">
        <v>3250</v>
      </c>
      <c r="AF4160" s="93"/>
      <c r="AG4160" s="93"/>
      <c r="AH4160" s="93"/>
      <c r="AS4160" s="213" t="s">
        <v>10084</v>
      </c>
      <c r="AT4160" s="214">
        <v>20443.41</v>
      </c>
    </row>
    <row r="4161" spans="21:46" x14ac:dyDescent="0.3">
      <c r="U4161" s="309" t="s">
        <v>61422</v>
      </c>
      <c r="V4161" s="310">
        <v>46.21</v>
      </c>
      <c r="X4161" s="267" t="s">
        <v>62602</v>
      </c>
      <c r="Y4161" s="268">
        <v>-10564.22</v>
      </c>
      <c r="AA4161" s="229" t="s">
        <v>48801</v>
      </c>
      <c r="AB4161" s="230">
        <v>-100</v>
      </c>
      <c r="AD4161" s="209" t="s">
        <v>18556</v>
      </c>
      <c r="AE4161" s="210">
        <v>248.63</v>
      </c>
      <c r="AF4161" s="93"/>
      <c r="AG4161" s="93"/>
      <c r="AH4161" s="93"/>
      <c r="AS4161" s="213" t="s">
        <v>8484</v>
      </c>
      <c r="AT4161" s="214">
        <v>65575</v>
      </c>
    </row>
    <row r="4162" spans="21:46" x14ac:dyDescent="0.3">
      <c r="U4162" s="309" t="s">
        <v>60515</v>
      </c>
      <c r="V4162" s="310">
        <v>15794.46</v>
      </c>
      <c r="X4162" s="267" t="s">
        <v>62603</v>
      </c>
      <c r="Y4162" s="268">
        <v>-874.42</v>
      </c>
      <c r="AA4162" s="229" t="s">
        <v>39038</v>
      </c>
      <c r="AB4162" s="230">
        <v>172780.84</v>
      </c>
      <c r="AD4162" s="209" t="s">
        <v>18557</v>
      </c>
      <c r="AE4162" s="210">
        <v>704.6</v>
      </c>
      <c r="AF4162" s="93"/>
      <c r="AG4162" s="93"/>
      <c r="AH4162" s="93"/>
      <c r="AS4162" s="213" t="s">
        <v>10085</v>
      </c>
      <c r="AT4162" s="214">
        <v>65575</v>
      </c>
    </row>
    <row r="4163" spans="21:46" x14ac:dyDescent="0.3">
      <c r="U4163" s="309" t="s">
        <v>60516</v>
      </c>
      <c r="V4163" s="310">
        <v>1176.45</v>
      </c>
      <c r="X4163" s="267" t="s">
        <v>52173</v>
      </c>
      <c r="Y4163" s="268">
        <v>7599.07</v>
      </c>
      <c r="AA4163" s="229" t="s">
        <v>44691</v>
      </c>
      <c r="AB4163" s="230">
        <v>26330.48</v>
      </c>
      <c r="AD4163" s="209" t="s">
        <v>18558</v>
      </c>
      <c r="AE4163" s="210">
        <v>80412.490000000005</v>
      </c>
      <c r="AF4163" s="93"/>
      <c r="AG4163" s="93"/>
      <c r="AH4163" s="93"/>
      <c r="AS4163" s="112"/>
      <c r="AT4163" s="113"/>
    </row>
    <row r="4164" spans="21:46" x14ac:dyDescent="0.3">
      <c r="U4164" s="309" t="s">
        <v>60517</v>
      </c>
      <c r="V4164" s="310">
        <v>3951.76</v>
      </c>
      <c r="X4164" s="267" t="s">
        <v>47909</v>
      </c>
      <c r="Y4164" s="268">
        <v>581.29999999999995</v>
      </c>
      <c r="AA4164" s="229" t="s">
        <v>48802</v>
      </c>
      <c r="AB4164" s="230">
        <v>3725</v>
      </c>
      <c r="AD4164" s="209" t="s">
        <v>18559</v>
      </c>
      <c r="AE4164" s="210">
        <v>11328</v>
      </c>
      <c r="AF4164" s="93"/>
      <c r="AG4164" s="93"/>
      <c r="AH4164" s="93"/>
      <c r="AS4164" s="183"/>
      <c r="AT4164" s="184"/>
    </row>
    <row r="4165" spans="21:46" x14ac:dyDescent="0.3">
      <c r="U4165" s="309" t="s">
        <v>42570</v>
      </c>
      <c r="V4165" s="310">
        <v>4141.33</v>
      </c>
      <c r="X4165" s="267" t="s">
        <v>52174</v>
      </c>
      <c r="Y4165" s="268">
        <v>1447.59</v>
      </c>
      <c r="AA4165" s="229" t="s">
        <v>39039</v>
      </c>
      <c r="AB4165" s="230">
        <v>361000</v>
      </c>
      <c r="AD4165" s="209" t="s">
        <v>18560</v>
      </c>
      <c r="AE4165" s="210">
        <v>866.62</v>
      </c>
      <c r="AF4165" s="93"/>
      <c r="AG4165" s="93"/>
      <c r="AH4165" s="93"/>
      <c r="AS4165" s="183"/>
      <c r="AT4165" s="184"/>
    </row>
    <row r="4166" spans="21:46" x14ac:dyDescent="0.3">
      <c r="U4166" s="309" t="s">
        <v>67861</v>
      </c>
      <c r="V4166" s="310">
        <v>65749.09</v>
      </c>
      <c r="X4166" s="267" t="s">
        <v>52176</v>
      </c>
      <c r="Y4166" s="268">
        <v>48</v>
      </c>
      <c r="AA4166" s="229" t="s">
        <v>39040</v>
      </c>
      <c r="AB4166" s="230">
        <v>6250</v>
      </c>
      <c r="AD4166" s="209" t="s">
        <v>18561</v>
      </c>
      <c r="AE4166" s="210">
        <v>386.75</v>
      </c>
      <c r="AF4166" s="93"/>
      <c r="AG4166" s="93"/>
      <c r="AH4166" s="93"/>
      <c r="AS4166" s="183"/>
      <c r="AT4166" s="184"/>
    </row>
    <row r="4167" spans="21:46" x14ac:dyDescent="0.3">
      <c r="U4167" s="309" t="s">
        <v>56204</v>
      </c>
      <c r="V4167" s="310">
        <v>1010</v>
      </c>
      <c r="X4167" s="267" t="s">
        <v>52177</v>
      </c>
      <c r="Y4167" s="268">
        <v>1616.37</v>
      </c>
      <c r="AA4167" s="229" t="s">
        <v>39041</v>
      </c>
      <c r="AB4167" s="230">
        <v>125809.3</v>
      </c>
      <c r="AD4167" s="209" t="s">
        <v>18562</v>
      </c>
      <c r="AE4167" s="210">
        <v>22816.67</v>
      </c>
      <c r="AF4167" s="93"/>
      <c r="AG4167" s="93"/>
      <c r="AH4167" s="93"/>
      <c r="AS4167" s="183"/>
      <c r="AT4167" s="184"/>
    </row>
    <row r="4168" spans="21:46" x14ac:dyDescent="0.3">
      <c r="U4168" s="309" t="s">
        <v>35109</v>
      </c>
      <c r="V4168" s="310">
        <v>-7334.89</v>
      </c>
      <c r="X4168" s="267" t="s">
        <v>62604</v>
      </c>
      <c r="Y4168" s="268">
        <v>-20.82</v>
      </c>
      <c r="AA4168" s="229" t="s">
        <v>39042</v>
      </c>
      <c r="AB4168" s="230">
        <v>52429.04</v>
      </c>
      <c r="AD4168" s="209" t="s">
        <v>18563</v>
      </c>
      <c r="AE4168" s="210">
        <v>600</v>
      </c>
      <c r="AF4168" s="93"/>
      <c r="AG4168" s="93"/>
      <c r="AH4168" s="93"/>
      <c r="AS4168" s="183"/>
      <c r="AT4168" s="184"/>
    </row>
    <row r="4169" spans="21:46" x14ac:dyDescent="0.3">
      <c r="U4169" s="309" t="s">
        <v>21406</v>
      </c>
      <c r="V4169" s="310">
        <v>-556.02</v>
      </c>
      <c r="X4169" s="267" t="s">
        <v>18778</v>
      </c>
      <c r="Y4169" s="268">
        <v>343750</v>
      </c>
      <c r="AA4169" s="229" t="s">
        <v>39043</v>
      </c>
      <c r="AB4169" s="230">
        <v>79679.08</v>
      </c>
      <c r="AD4169" s="209" t="s">
        <v>18564</v>
      </c>
      <c r="AE4169" s="210">
        <v>2272.7199999999998</v>
      </c>
      <c r="AF4169" s="93"/>
      <c r="AG4169" s="93"/>
      <c r="AH4169" s="93"/>
      <c r="AS4169" s="183"/>
      <c r="AT4169" s="184"/>
    </row>
    <row r="4170" spans="21:46" x14ac:dyDescent="0.3">
      <c r="U4170" s="309" t="s">
        <v>35112</v>
      </c>
      <c r="V4170" s="310">
        <v>-1797.05</v>
      </c>
      <c r="X4170" s="267" t="s">
        <v>18779</v>
      </c>
      <c r="Y4170" s="268">
        <v>26266.59</v>
      </c>
      <c r="AA4170" s="229" t="s">
        <v>39044</v>
      </c>
      <c r="AB4170" s="230">
        <v>30082.31</v>
      </c>
      <c r="AD4170" s="209" t="s">
        <v>18565</v>
      </c>
      <c r="AE4170" s="210">
        <v>1933.18</v>
      </c>
      <c r="AF4170" s="93"/>
      <c r="AG4170" s="93"/>
      <c r="AH4170" s="93"/>
      <c r="AS4170" s="183"/>
      <c r="AT4170" s="184"/>
    </row>
    <row r="4171" spans="21:46" x14ac:dyDescent="0.3">
      <c r="U4171" s="309" t="s">
        <v>35113</v>
      </c>
      <c r="V4171" s="310">
        <v>-1169.92</v>
      </c>
      <c r="X4171" s="267" t="s">
        <v>44711</v>
      </c>
      <c r="Y4171" s="268">
        <v>32067.599999999999</v>
      </c>
      <c r="AA4171" s="229" t="s">
        <v>40212</v>
      </c>
      <c r="AB4171" s="230">
        <v>305524.32</v>
      </c>
      <c r="AD4171" s="209" t="s">
        <v>18566</v>
      </c>
      <c r="AE4171" s="210">
        <v>5569.45</v>
      </c>
      <c r="AF4171" s="93"/>
      <c r="AG4171" s="93"/>
      <c r="AH4171" s="93"/>
      <c r="AS4171" s="183"/>
      <c r="AT4171" s="184"/>
    </row>
    <row r="4172" spans="21:46" x14ac:dyDescent="0.3">
      <c r="U4172" s="309" t="s">
        <v>21407</v>
      </c>
      <c r="V4172" s="310">
        <v>-1379.17</v>
      </c>
      <c r="X4172" s="267" t="s">
        <v>64167</v>
      </c>
      <c r="Y4172" s="268">
        <v>2105.73</v>
      </c>
      <c r="AA4172" s="229" t="s">
        <v>39045</v>
      </c>
      <c r="AB4172" s="230">
        <v>129572</v>
      </c>
      <c r="AD4172" s="209" t="s">
        <v>18567</v>
      </c>
      <c r="AE4172" s="210">
        <v>3162.96</v>
      </c>
      <c r="AF4172" s="93"/>
      <c r="AG4172" s="93"/>
      <c r="AH4172" s="93"/>
      <c r="AS4172" s="183"/>
      <c r="AT4172" s="184"/>
    </row>
    <row r="4173" spans="21:46" x14ac:dyDescent="0.3">
      <c r="U4173" s="309" t="s">
        <v>48011</v>
      </c>
      <c r="V4173" s="310">
        <v>12237.05</v>
      </c>
      <c r="X4173" s="267" t="s">
        <v>62605</v>
      </c>
      <c r="Y4173" s="268">
        <v>-9040.44</v>
      </c>
      <c r="AA4173" s="229" t="s">
        <v>48803</v>
      </c>
      <c r="AB4173" s="230">
        <v>104021.35</v>
      </c>
      <c r="AD4173" s="209" t="s">
        <v>18568</v>
      </c>
      <c r="AE4173" s="210">
        <v>4061.72</v>
      </c>
      <c r="AF4173" s="93"/>
      <c r="AG4173" s="93"/>
      <c r="AH4173" s="93"/>
      <c r="AS4173" s="183"/>
      <c r="AT4173" s="184"/>
    </row>
    <row r="4174" spans="21:46" x14ac:dyDescent="0.3">
      <c r="U4174" s="309" t="s">
        <v>63693</v>
      </c>
      <c r="V4174" s="310">
        <v>113919.6</v>
      </c>
      <c r="X4174" s="267" t="s">
        <v>52179</v>
      </c>
      <c r="Y4174" s="268">
        <v>1400152.66</v>
      </c>
      <c r="AA4174" s="229" t="s">
        <v>39046</v>
      </c>
      <c r="AB4174" s="230">
        <v>42176.53</v>
      </c>
      <c r="AD4174" s="209" t="s">
        <v>18569</v>
      </c>
      <c r="AE4174" s="210">
        <v>148150</v>
      </c>
      <c r="AF4174" s="93"/>
      <c r="AG4174" s="93"/>
      <c r="AH4174" s="93"/>
    </row>
    <row r="4175" spans="21:46" x14ac:dyDescent="0.3">
      <c r="U4175" s="309" t="s">
        <v>63694</v>
      </c>
      <c r="V4175" s="310">
        <v>8714.86</v>
      </c>
      <c r="X4175" s="267" t="s">
        <v>47912</v>
      </c>
      <c r="Y4175" s="268">
        <v>360</v>
      </c>
      <c r="AA4175" s="229" t="s">
        <v>39047</v>
      </c>
      <c r="AB4175" s="230">
        <v>46387</v>
      </c>
      <c r="AD4175" s="209" t="s">
        <v>18570</v>
      </c>
      <c r="AE4175" s="210">
        <v>156.22999999999999</v>
      </c>
      <c r="AF4175" s="93"/>
      <c r="AG4175" s="93"/>
      <c r="AH4175" s="93"/>
    </row>
    <row r="4176" spans="21:46" x14ac:dyDescent="0.3">
      <c r="U4176" s="309" t="s">
        <v>63695</v>
      </c>
      <c r="V4176" s="310">
        <v>25582.6</v>
      </c>
      <c r="X4176" s="267" t="s">
        <v>49799</v>
      </c>
      <c r="Y4176" s="268">
        <v>40643.08</v>
      </c>
      <c r="AA4176" s="229" t="s">
        <v>46825</v>
      </c>
      <c r="AB4176" s="230">
        <v>21478.01</v>
      </c>
      <c r="AD4176" s="209" t="s">
        <v>18571</v>
      </c>
      <c r="AE4176" s="210">
        <v>18230</v>
      </c>
      <c r="AF4176" s="93"/>
      <c r="AG4176" s="93"/>
      <c r="AH4176" s="93"/>
    </row>
    <row r="4177" spans="21:34" x14ac:dyDescent="0.3">
      <c r="U4177" s="309" t="s">
        <v>64383</v>
      </c>
      <c r="V4177" s="310">
        <v>19382.22</v>
      </c>
      <c r="X4177" s="267" t="s">
        <v>49800</v>
      </c>
      <c r="Y4177" s="268">
        <v>3109.23</v>
      </c>
      <c r="AA4177" s="229" t="s">
        <v>39048</v>
      </c>
      <c r="AB4177" s="230">
        <v>1738601.42</v>
      </c>
      <c r="AD4177" s="209" t="s">
        <v>18572</v>
      </c>
      <c r="AE4177" s="210">
        <v>75636.11</v>
      </c>
      <c r="AF4177" s="93"/>
      <c r="AG4177" s="93"/>
      <c r="AH4177" s="93"/>
    </row>
    <row r="4178" spans="21:34" x14ac:dyDescent="0.3">
      <c r="U4178" s="309" t="s">
        <v>63696</v>
      </c>
      <c r="V4178" s="310">
        <v>63275.4</v>
      </c>
      <c r="X4178" s="267" t="s">
        <v>49801</v>
      </c>
      <c r="Y4178" s="268">
        <v>9241.5</v>
      </c>
      <c r="AA4178" s="229" t="s">
        <v>52144</v>
      </c>
      <c r="AB4178" s="230">
        <v>4335.0200000000004</v>
      </c>
      <c r="AD4178" s="209" t="s">
        <v>18573</v>
      </c>
      <c r="AE4178" s="210">
        <v>18468</v>
      </c>
      <c r="AF4178" s="93"/>
      <c r="AG4178" s="93"/>
      <c r="AH4178" s="93"/>
    </row>
    <row r="4179" spans="21:34" x14ac:dyDescent="0.3">
      <c r="U4179" s="309" t="s">
        <v>67862</v>
      </c>
      <c r="V4179" s="310">
        <v>962.83</v>
      </c>
      <c r="X4179" s="267" t="s">
        <v>52180</v>
      </c>
      <c r="Y4179" s="268">
        <v>2197.1</v>
      </c>
      <c r="AA4179" s="229" t="s">
        <v>52145</v>
      </c>
      <c r="AB4179" s="230">
        <v>331.63</v>
      </c>
      <c r="AD4179" s="209" t="s">
        <v>18574</v>
      </c>
      <c r="AE4179" s="210">
        <v>5905.83</v>
      </c>
      <c r="AF4179" s="93"/>
      <c r="AG4179" s="93"/>
      <c r="AH4179" s="93"/>
    </row>
    <row r="4180" spans="21:34" x14ac:dyDescent="0.3">
      <c r="U4180" s="309" t="s">
        <v>62960</v>
      </c>
      <c r="V4180" s="310">
        <v>3049.17</v>
      </c>
      <c r="X4180" s="267" t="s">
        <v>55983</v>
      </c>
      <c r="Y4180" s="268">
        <v>990.53</v>
      </c>
      <c r="AA4180" s="229" t="s">
        <v>52146</v>
      </c>
      <c r="AB4180" s="230">
        <v>1044.74</v>
      </c>
      <c r="AD4180" s="209" t="s">
        <v>18575</v>
      </c>
      <c r="AE4180" s="210">
        <v>22816.67</v>
      </c>
      <c r="AF4180" s="93"/>
      <c r="AG4180" s="93"/>
      <c r="AH4180" s="93"/>
    </row>
    <row r="4181" spans="21:34" x14ac:dyDescent="0.3">
      <c r="U4181" s="309" t="s">
        <v>67863</v>
      </c>
      <c r="V4181" s="310">
        <v>4280</v>
      </c>
      <c r="X4181" s="267" t="s">
        <v>55984</v>
      </c>
      <c r="Y4181" s="268">
        <v>10.5</v>
      </c>
      <c r="AA4181" s="229" t="s">
        <v>52147</v>
      </c>
      <c r="AB4181" s="230">
        <v>315.54000000000002</v>
      </c>
      <c r="AD4181" s="209" t="s">
        <v>18576</v>
      </c>
      <c r="AE4181" s="210">
        <v>110028</v>
      </c>
      <c r="AF4181" s="93"/>
      <c r="AG4181" s="93"/>
      <c r="AH4181" s="93"/>
    </row>
    <row r="4182" spans="21:34" x14ac:dyDescent="0.3">
      <c r="U4182" s="309" t="s">
        <v>56210</v>
      </c>
      <c r="V4182" s="310">
        <v>514362.85</v>
      </c>
      <c r="X4182" s="267" t="s">
        <v>62606</v>
      </c>
      <c r="Y4182" s="268">
        <v>-10.27</v>
      </c>
      <c r="AA4182" s="229" t="s">
        <v>52148</v>
      </c>
      <c r="AB4182" s="230">
        <v>7000</v>
      </c>
      <c r="AD4182" s="209" t="s">
        <v>13377</v>
      </c>
      <c r="AE4182" s="210">
        <v>23712.83</v>
      </c>
      <c r="AF4182" s="93"/>
      <c r="AG4182" s="93"/>
      <c r="AH4182" s="93"/>
    </row>
    <row r="4183" spans="21:34" x14ac:dyDescent="0.3">
      <c r="U4183" s="309" t="s">
        <v>67864</v>
      </c>
      <c r="V4183" s="310">
        <v>1088.3800000000001</v>
      </c>
      <c r="X4183" s="267" t="s">
        <v>52181</v>
      </c>
      <c r="Y4183" s="268">
        <v>12486.38</v>
      </c>
      <c r="AA4183" s="229" t="s">
        <v>49791</v>
      </c>
      <c r="AB4183" s="230">
        <v>2217.54</v>
      </c>
      <c r="AD4183" s="209" t="s">
        <v>18577</v>
      </c>
      <c r="AE4183" s="210">
        <v>7950</v>
      </c>
      <c r="AF4183" s="93"/>
      <c r="AG4183" s="93"/>
      <c r="AH4183" s="93"/>
    </row>
    <row r="4184" spans="21:34" x14ac:dyDescent="0.3">
      <c r="U4184" s="309" t="s">
        <v>56211</v>
      </c>
      <c r="V4184" s="310">
        <v>83813.55</v>
      </c>
      <c r="X4184" s="267" t="s">
        <v>52182</v>
      </c>
      <c r="Y4184" s="268">
        <v>955.08</v>
      </c>
      <c r="AA4184" s="229" t="s">
        <v>52149</v>
      </c>
      <c r="AB4184" s="230">
        <v>425.06</v>
      </c>
      <c r="AD4184" s="209" t="s">
        <v>18578</v>
      </c>
      <c r="AE4184" s="210">
        <v>91581.02</v>
      </c>
      <c r="AF4184" s="93"/>
      <c r="AG4184" s="93"/>
      <c r="AH4184" s="93"/>
    </row>
    <row r="4185" spans="21:34" x14ac:dyDescent="0.3">
      <c r="U4185" s="309" t="s">
        <v>62650</v>
      </c>
      <c r="V4185" s="310">
        <v>205104</v>
      </c>
      <c r="X4185" s="267" t="s">
        <v>52183</v>
      </c>
      <c r="Y4185" s="268">
        <v>3059.16</v>
      </c>
      <c r="AA4185" s="229" t="s">
        <v>49792</v>
      </c>
      <c r="AB4185" s="230">
        <v>2976.61</v>
      </c>
      <c r="AD4185" s="209" t="s">
        <v>18579</v>
      </c>
      <c r="AE4185" s="210">
        <v>6750</v>
      </c>
      <c r="AF4185" s="93"/>
      <c r="AG4185" s="93"/>
      <c r="AH4185" s="93"/>
    </row>
    <row r="4186" spans="21:34" x14ac:dyDescent="0.3">
      <c r="U4186" s="309" t="s">
        <v>40344</v>
      </c>
      <c r="V4186" s="310">
        <v>96548.09</v>
      </c>
      <c r="X4186" s="267" t="s">
        <v>55985</v>
      </c>
      <c r="Y4186" s="268">
        <v>1025</v>
      </c>
      <c r="AA4186" s="229" t="s">
        <v>49793</v>
      </c>
      <c r="AB4186" s="230">
        <v>30750</v>
      </c>
      <c r="AD4186" s="209" t="s">
        <v>18580</v>
      </c>
      <c r="AE4186" s="210">
        <v>65668.800000000003</v>
      </c>
      <c r="AF4186" s="93"/>
      <c r="AG4186" s="93"/>
      <c r="AH4186" s="93"/>
    </row>
    <row r="4187" spans="21:34" x14ac:dyDescent="0.3">
      <c r="U4187" s="309" t="s">
        <v>48012</v>
      </c>
      <c r="V4187" s="310">
        <v>26614.080000000002</v>
      </c>
      <c r="X4187" s="267" t="s">
        <v>55986</v>
      </c>
      <c r="Y4187" s="268">
        <v>20150</v>
      </c>
      <c r="AA4187" s="229" t="s">
        <v>49794</v>
      </c>
      <c r="AB4187" s="230">
        <v>9876</v>
      </c>
      <c r="AD4187" s="209" t="s">
        <v>13380</v>
      </c>
      <c r="AE4187" s="210">
        <v>25349.43</v>
      </c>
      <c r="AF4187" s="93"/>
      <c r="AG4187" s="93"/>
      <c r="AH4187" s="93"/>
    </row>
    <row r="4188" spans="21:34" x14ac:dyDescent="0.3">
      <c r="U4188" s="309" t="s">
        <v>67865</v>
      </c>
      <c r="V4188" s="310">
        <v>362.8</v>
      </c>
      <c r="X4188" s="267" t="s">
        <v>55063</v>
      </c>
      <c r="Y4188" s="268">
        <v>2000.28</v>
      </c>
      <c r="AA4188" s="229" t="s">
        <v>44692</v>
      </c>
      <c r="AB4188" s="230">
        <v>190858</v>
      </c>
      <c r="AD4188" s="209" t="s">
        <v>18581</v>
      </c>
      <c r="AE4188" s="210">
        <v>43820.26</v>
      </c>
      <c r="AF4188" s="93"/>
      <c r="AG4188" s="93"/>
      <c r="AH4188" s="93"/>
    </row>
    <row r="4189" spans="21:34" x14ac:dyDescent="0.3">
      <c r="U4189" s="309" t="s">
        <v>40345</v>
      </c>
      <c r="V4189" s="310">
        <v>7200</v>
      </c>
      <c r="X4189" s="267" t="s">
        <v>55987</v>
      </c>
      <c r="Y4189" s="268">
        <v>3444.59</v>
      </c>
      <c r="AA4189" s="229" t="s">
        <v>44693</v>
      </c>
      <c r="AB4189" s="230">
        <v>14851</v>
      </c>
      <c r="AD4189" s="209" t="s">
        <v>18582</v>
      </c>
      <c r="AE4189" s="210">
        <v>3523.11</v>
      </c>
      <c r="AF4189" s="93"/>
      <c r="AG4189" s="93"/>
      <c r="AH4189" s="93"/>
    </row>
    <row r="4190" spans="21:34" x14ac:dyDescent="0.3">
      <c r="U4190" s="309" t="s">
        <v>52633</v>
      </c>
      <c r="V4190" s="310">
        <v>1878.27</v>
      </c>
      <c r="X4190" s="267" t="s">
        <v>55988</v>
      </c>
      <c r="Y4190" s="268">
        <v>36.53</v>
      </c>
      <c r="AA4190" s="229" t="s">
        <v>18603</v>
      </c>
      <c r="AB4190" s="230">
        <v>47.24</v>
      </c>
      <c r="AD4190" s="209" t="s">
        <v>18583</v>
      </c>
      <c r="AE4190" s="210">
        <v>163147.93</v>
      </c>
      <c r="AF4190" s="93"/>
      <c r="AG4190" s="93"/>
      <c r="AH4190" s="93"/>
    </row>
    <row r="4191" spans="21:34" x14ac:dyDescent="0.3">
      <c r="U4191" s="309" t="s">
        <v>59632</v>
      </c>
      <c r="V4191" s="310">
        <v>1264.3800000000001</v>
      </c>
      <c r="X4191" s="267" t="s">
        <v>55989</v>
      </c>
      <c r="Y4191" s="268">
        <v>147.32</v>
      </c>
      <c r="AA4191" s="229" t="s">
        <v>42332</v>
      </c>
      <c r="AB4191" s="230">
        <v>1500</v>
      </c>
      <c r="AD4191" s="209" t="s">
        <v>18584</v>
      </c>
      <c r="AE4191" s="210">
        <v>174488.75</v>
      </c>
      <c r="AF4191" s="93"/>
      <c r="AG4191" s="93"/>
      <c r="AH4191" s="93"/>
    </row>
    <row r="4192" spans="21:34" x14ac:dyDescent="0.3">
      <c r="U4192" s="309" t="s">
        <v>67866</v>
      </c>
      <c r="V4192" s="310">
        <v>836.52</v>
      </c>
      <c r="X4192" s="267" t="s">
        <v>55990</v>
      </c>
      <c r="Y4192" s="268">
        <v>27556.1</v>
      </c>
      <c r="AA4192" s="229" t="s">
        <v>42333</v>
      </c>
      <c r="AB4192" s="230">
        <v>3199</v>
      </c>
      <c r="AD4192" s="209" t="s">
        <v>18585</v>
      </c>
      <c r="AE4192" s="210">
        <v>19619.39</v>
      </c>
      <c r="AF4192" s="93"/>
      <c r="AG4192" s="93"/>
      <c r="AH4192" s="93"/>
    </row>
    <row r="4193" spans="21:34" x14ac:dyDescent="0.3">
      <c r="U4193" s="309" t="s">
        <v>48926</v>
      </c>
      <c r="V4193" s="310">
        <v>9940</v>
      </c>
      <c r="X4193" s="267" t="s">
        <v>48808</v>
      </c>
      <c r="Y4193" s="268">
        <v>49000</v>
      </c>
      <c r="AA4193" s="229" t="s">
        <v>42334</v>
      </c>
      <c r="AB4193" s="230">
        <v>20810</v>
      </c>
      <c r="AD4193" s="209" t="s">
        <v>18586</v>
      </c>
      <c r="AE4193" s="210">
        <v>27973.51</v>
      </c>
      <c r="AF4193" s="93"/>
      <c r="AG4193" s="93"/>
      <c r="AH4193" s="93"/>
    </row>
    <row r="4194" spans="21:34" x14ac:dyDescent="0.3">
      <c r="U4194" s="309" t="s">
        <v>67867</v>
      </c>
      <c r="V4194" s="310">
        <v>9160</v>
      </c>
      <c r="X4194" s="267" t="s">
        <v>55991</v>
      </c>
      <c r="Y4194" s="268">
        <v>40618.6</v>
      </c>
      <c r="AA4194" s="229" t="s">
        <v>18613</v>
      </c>
      <c r="AB4194" s="230">
        <v>10.68</v>
      </c>
      <c r="AD4194" s="209" t="s">
        <v>18587</v>
      </c>
      <c r="AE4194" s="210">
        <v>542021.03</v>
      </c>
      <c r="AF4194" s="93"/>
      <c r="AG4194" s="93"/>
      <c r="AH4194" s="93"/>
    </row>
    <row r="4195" spans="21:34" x14ac:dyDescent="0.3">
      <c r="U4195" s="309" t="s">
        <v>40346</v>
      </c>
      <c r="V4195" s="310">
        <v>68708.789999999994</v>
      </c>
      <c r="X4195" s="267" t="s">
        <v>34900</v>
      </c>
      <c r="Y4195" s="268">
        <v>62083.85</v>
      </c>
      <c r="AA4195" s="229" t="s">
        <v>42335</v>
      </c>
      <c r="AB4195" s="230">
        <v>428728.25</v>
      </c>
      <c r="AD4195" s="209" t="s">
        <v>18588</v>
      </c>
      <c r="AE4195" s="210">
        <v>1873.74</v>
      </c>
      <c r="AF4195" s="93"/>
      <c r="AG4195" s="93"/>
      <c r="AH4195" s="93"/>
    </row>
    <row r="4196" spans="21:34" x14ac:dyDescent="0.3">
      <c r="U4196" s="309" t="s">
        <v>40347</v>
      </c>
      <c r="V4196" s="310">
        <v>231234.14</v>
      </c>
      <c r="X4196" s="267" t="s">
        <v>34901</v>
      </c>
      <c r="Y4196" s="268">
        <v>268007</v>
      </c>
      <c r="AA4196" s="229" t="s">
        <v>42336</v>
      </c>
      <c r="AB4196" s="230">
        <v>32903.83</v>
      </c>
      <c r="AD4196" s="209" t="s">
        <v>18589</v>
      </c>
      <c r="AE4196" s="210">
        <v>132860.07999999999</v>
      </c>
      <c r="AF4196" s="93"/>
      <c r="AG4196" s="93"/>
      <c r="AH4196" s="93"/>
    </row>
    <row r="4197" spans="21:34" x14ac:dyDescent="0.3">
      <c r="U4197" s="309" t="s">
        <v>42574</v>
      </c>
      <c r="V4197" s="310">
        <v>163882.29</v>
      </c>
      <c r="X4197" s="267" t="s">
        <v>57354</v>
      </c>
      <c r="Y4197" s="268">
        <v>46641.46</v>
      </c>
      <c r="AA4197" s="229" t="s">
        <v>18625</v>
      </c>
      <c r="AB4197" s="230">
        <v>170000</v>
      </c>
      <c r="AD4197" s="209" t="s">
        <v>18590</v>
      </c>
      <c r="AE4197" s="210">
        <v>462156.39</v>
      </c>
      <c r="AF4197" s="93"/>
      <c r="AG4197" s="93"/>
      <c r="AH4197" s="93"/>
    </row>
    <row r="4198" spans="21:34" x14ac:dyDescent="0.3">
      <c r="U4198" s="309" t="s">
        <v>57483</v>
      </c>
      <c r="V4198" s="310">
        <v>110186.37</v>
      </c>
      <c r="X4198" s="267" t="s">
        <v>55064</v>
      </c>
      <c r="Y4198" s="268">
        <v>8359.85</v>
      </c>
      <c r="AA4198" s="229" t="s">
        <v>13386</v>
      </c>
      <c r="AB4198" s="230">
        <v>13005</v>
      </c>
      <c r="AD4198" s="209" t="s">
        <v>18591</v>
      </c>
      <c r="AE4198" s="210">
        <v>13490.75</v>
      </c>
      <c r="AF4198" s="93"/>
      <c r="AG4198" s="93"/>
      <c r="AH4198" s="93"/>
    </row>
    <row r="4199" spans="21:34" x14ac:dyDescent="0.3">
      <c r="U4199" s="309" t="s">
        <v>66661</v>
      </c>
      <c r="V4199" s="310">
        <v>9028</v>
      </c>
      <c r="X4199" s="267" t="s">
        <v>47913</v>
      </c>
      <c r="Y4199" s="268">
        <v>1266.17</v>
      </c>
      <c r="AA4199" s="229" t="s">
        <v>18630</v>
      </c>
      <c r="AB4199" s="230">
        <v>27757.5</v>
      </c>
      <c r="AD4199" s="209" t="s">
        <v>18592</v>
      </c>
      <c r="AE4199" s="210">
        <v>52772.83</v>
      </c>
      <c r="AF4199" s="93"/>
      <c r="AG4199" s="93"/>
      <c r="AH4199" s="93"/>
    </row>
    <row r="4200" spans="21:34" x14ac:dyDescent="0.3">
      <c r="U4200" s="309" t="s">
        <v>67868</v>
      </c>
      <c r="V4200" s="310">
        <v>16039.65</v>
      </c>
      <c r="X4200" s="267" t="s">
        <v>42348</v>
      </c>
      <c r="Y4200" s="268">
        <v>550</v>
      </c>
      <c r="AA4200" s="229" t="s">
        <v>18635</v>
      </c>
      <c r="AB4200" s="230">
        <v>3782</v>
      </c>
      <c r="AD4200" s="209" t="s">
        <v>18593</v>
      </c>
      <c r="AE4200" s="210">
        <v>5050.43</v>
      </c>
      <c r="AF4200" s="93"/>
      <c r="AG4200" s="93"/>
      <c r="AH4200" s="93"/>
    </row>
    <row r="4201" spans="21:34" x14ac:dyDescent="0.3">
      <c r="U4201" s="309" t="s">
        <v>62651</v>
      </c>
      <c r="V4201" s="310">
        <v>170942.71</v>
      </c>
      <c r="X4201" s="267" t="s">
        <v>40218</v>
      </c>
      <c r="Y4201" s="268">
        <v>32450.54</v>
      </c>
      <c r="AA4201" s="229" t="s">
        <v>36185</v>
      </c>
      <c r="AB4201" s="230">
        <v>5303</v>
      </c>
      <c r="AD4201" s="209" t="s">
        <v>18594</v>
      </c>
      <c r="AE4201" s="210">
        <v>11095.64</v>
      </c>
      <c r="AF4201" s="93"/>
      <c r="AG4201" s="93"/>
      <c r="AH4201" s="93"/>
    </row>
    <row r="4202" spans="21:34" x14ac:dyDescent="0.3">
      <c r="U4202" s="309" t="s">
        <v>57484</v>
      </c>
      <c r="V4202" s="310">
        <v>56860.62</v>
      </c>
      <c r="X4202" s="267" t="s">
        <v>55065</v>
      </c>
      <c r="Y4202" s="268">
        <v>20907.28</v>
      </c>
      <c r="AA4202" s="229" t="s">
        <v>33385</v>
      </c>
      <c r="AB4202" s="230">
        <v>4732.49</v>
      </c>
      <c r="AD4202" s="209" t="s">
        <v>18595</v>
      </c>
      <c r="AE4202" s="210">
        <v>1836</v>
      </c>
      <c r="AF4202" s="93"/>
      <c r="AG4202" s="93"/>
      <c r="AH4202" s="93"/>
    </row>
    <row r="4203" spans="21:34" x14ac:dyDescent="0.3">
      <c r="U4203" s="309" t="s">
        <v>56212</v>
      </c>
      <c r="V4203" s="310">
        <v>118627.84</v>
      </c>
      <c r="X4203" s="267" t="s">
        <v>61355</v>
      </c>
      <c r="Y4203" s="268">
        <v>16146.25</v>
      </c>
      <c r="AA4203" s="229" t="s">
        <v>33386</v>
      </c>
      <c r="AB4203" s="230">
        <v>362.04</v>
      </c>
      <c r="AD4203" s="209" t="s">
        <v>18596</v>
      </c>
      <c r="AE4203" s="210">
        <v>4321.08</v>
      </c>
      <c r="AF4203" s="93"/>
      <c r="AG4203" s="93"/>
      <c r="AH4203" s="93"/>
    </row>
    <row r="4204" spans="21:34" x14ac:dyDescent="0.3">
      <c r="U4204" s="309" t="s">
        <v>52636</v>
      </c>
      <c r="V4204" s="310">
        <v>3465.73</v>
      </c>
      <c r="X4204" s="267" t="s">
        <v>57355</v>
      </c>
      <c r="Y4204" s="268">
        <v>186.79</v>
      </c>
      <c r="AA4204" s="229" t="s">
        <v>33387</v>
      </c>
      <c r="AB4204" s="230">
        <v>1026.01</v>
      </c>
      <c r="AD4204" s="209" t="s">
        <v>18597</v>
      </c>
      <c r="AE4204" s="210">
        <v>5743.3</v>
      </c>
      <c r="AF4204" s="93"/>
      <c r="AG4204" s="93"/>
      <c r="AH4204" s="93"/>
    </row>
    <row r="4205" spans="21:34" x14ac:dyDescent="0.3">
      <c r="U4205" s="309" t="s">
        <v>61208</v>
      </c>
      <c r="V4205" s="310">
        <v>671580.4</v>
      </c>
      <c r="X4205" s="267" t="s">
        <v>34902</v>
      </c>
      <c r="Y4205" s="268">
        <v>41619.71</v>
      </c>
      <c r="AA4205" s="229" t="s">
        <v>34885</v>
      </c>
      <c r="AB4205" s="230">
        <v>3980</v>
      </c>
      <c r="AD4205" s="209" t="s">
        <v>18598</v>
      </c>
      <c r="AE4205" s="210">
        <v>16152.04</v>
      </c>
      <c r="AF4205" s="93"/>
      <c r="AG4205" s="93"/>
      <c r="AH4205" s="93"/>
    </row>
    <row r="4206" spans="21:34" x14ac:dyDescent="0.3">
      <c r="U4206" s="309" t="s">
        <v>60078</v>
      </c>
      <c r="V4206" s="310">
        <v>235881.5</v>
      </c>
      <c r="X4206" s="267" t="s">
        <v>34903</v>
      </c>
      <c r="Y4206" s="268">
        <v>137929.23000000001</v>
      </c>
      <c r="AA4206" s="229" t="s">
        <v>18636</v>
      </c>
      <c r="AB4206" s="230">
        <v>52806.8</v>
      </c>
      <c r="AD4206" s="209" t="s">
        <v>18599</v>
      </c>
      <c r="AE4206" s="210">
        <v>25731.68</v>
      </c>
      <c r="AF4206" s="93"/>
      <c r="AG4206" s="93"/>
      <c r="AH4206" s="93"/>
    </row>
    <row r="4207" spans="21:34" x14ac:dyDescent="0.3">
      <c r="U4207" s="309" t="s">
        <v>67869</v>
      </c>
      <c r="V4207" s="310">
        <v>1888.08</v>
      </c>
      <c r="X4207" s="267" t="s">
        <v>34904</v>
      </c>
      <c r="Y4207" s="268">
        <v>56461.18</v>
      </c>
      <c r="AA4207" s="229" t="s">
        <v>33388</v>
      </c>
      <c r="AB4207" s="230">
        <v>381423.21</v>
      </c>
      <c r="AD4207" s="209" t="s">
        <v>18600</v>
      </c>
      <c r="AE4207" s="210">
        <v>20350</v>
      </c>
      <c r="AF4207" s="93"/>
      <c r="AG4207" s="93"/>
      <c r="AH4207" s="93"/>
    </row>
    <row r="4208" spans="21:34" x14ac:dyDescent="0.3">
      <c r="U4208" s="309" t="s">
        <v>48013</v>
      </c>
      <c r="V4208" s="310">
        <v>2501.02</v>
      </c>
      <c r="X4208" s="267" t="s">
        <v>46838</v>
      </c>
      <c r="Y4208" s="268">
        <v>2449676.56</v>
      </c>
      <c r="AA4208" s="229" t="s">
        <v>33389</v>
      </c>
      <c r="AB4208" s="230">
        <v>42198.400000000001</v>
      </c>
      <c r="AD4208" s="209" t="s">
        <v>18601</v>
      </c>
      <c r="AE4208" s="210">
        <v>14853</v>
      </c>
      <c r="AF4208" s="93"/>
      <c r="AG4208" s="93"/>
      <c r="AH4208" s="93"/>
    </row>
    <row r="4209" spans="21:34" x14ac:dyDescent="0.3">
      <c r="U4209" s="309" t="s">
        <v>50007</v>
      </c>
      <c r="V4209" s="310">
        <v>531.64</v>
      </c>
      <c r="X4209" s="267" t="s">
        <v>55066</v>
      </c>
      <c r="Y4209" s="268">
        <v>99877.77</v>
      </c>
      <c r="AA4209" s="229" t="s">
        <v>33390</v>
      </c>
      <c r="AB4209" s="230">
        <v>9062.42</v>
      </c>
      <c r="AD4209" s="209" t="s">
        <v>18602</v>
      </c>
      <c r="AE4209" s="210">
        <v>4413</v>
      </c>
      <c r="AF4209" s="93"/>
      <c r="AG4209" s="93"/>
      <c r="AH4209" s="93"/>
    </row>
    <row r="4210" spans="21:34" x14ac:dyDescent="0.3">
      <c r="U4210" s="309" t="s">
        <v>45007</v>
      </c>
      <c r="V4210" s="310">
        <v>2427.2199999999998</v>
      </c>
      <c r="X4210" s="267" t="s">
        <v>34905</v>
      </c>
      <c r="Y4210" s="268">
        <v>9006.02</v>
      </c>
      <c r="AA4210" s="229" t="s">
        <v>18637</v>
      </c>
      <c r="AB4210" s="230">
        <v>34616.25</v>
      </c>
      <c r="AD4210" s="209" t="s">
        <v>18603</v>
      </c>
      <c r="AE4210" s="210">
        <v>60646.720000000001</v>
      </c>
      <c r="AF4210" s="93"/>
      <c r="AG4210" s="93"/>
      <c r="AH4210" s="93"/>
    </row>
    <row r="4211" spans="21:34" x14ac:dyDescent="0.3">
      <c r="U4211" s="309" t="s">
        <v>63697</v>
      </c>
      <c r="V4211" s="310">
        <v>9658.56</v>
      </c>
      <c r="X4211" s="267" t="s">
        <v>18780</v>
      </c>
      <c r="Y4211" s="268">
        <v>171467.53</v>
      </c>
      <c r="AA4211" s="229" t="s">
        <v>18638</v>
      </c>
      <c r="AB4211" s="230">
        <v>35748.36</v>
      </c>
      <c r="AD4211" s="209" t="s">
        <v>18604</v>
      </c>
      <c r="AE4211" s="210">
        <v>32327.11</v>
      </c>
      <c r="AF4211" s="93"/>
      <c r="AG4211" s="93"/>
      <c r="AH4211" s="93"/>
    </row>
    <row r="4212" spans="21:34" x14ac:dyDescent="0.3">
      <c r="U4212" s="309" t="s">
        <v>63698</v>
      </c>
      <c r="V4212" s="310">
        <v>738.89</v>
      </c>
      <c r="X4212" s="267" t="s">
        <v>61938</v>
      </c>
      <c r="Y4212" s="268">
        <v>629.48</v>
      </c>
      <c r="AA4212" s="229" t="s">
        <v>18639</v>
      </c>
      <c r="AB4212" s="230">
        <v>7853.86</v>
      </c>
      <c r="AD4212" s="209" t="s">
        <v>18605</v>
      </c>
      <c r="AE4212" s="210">
        <v>136934.07</v>
      </c>
      <c r="AF4212" s="93"/>
      <c r="AG4212" s="93"/>
      <c r="AH4212" s="93"/>
    </row>
    <row r="4213" spans="21:34" x14ac:dyDescent="0.3">
      <c r="U4213" s="309" t="s">
        <v>63699</v>
      </c>
      <c r="V4213" s="310">
        <v>2416.5700000000002</v>
      </c>
      <c r="X4213" s="267" t="s">
        <v>40219</v>
      </c>
      <c r="Y4213" s="268">
        <v>14874.49</v>
      </c>
      <c r="AA4213" s="229" t="s">
        <v>18640</v>
      </c>
      <c r="AB4213" s="230">
        <v>114387.56</v>
      </c>
      <c r="AD4213" s="209" t="s">
        <v>18606</v>
      </c>
      <c r="AE4213" s="210">
        <v>7489.57</v>
      </c>
      <c r="AF4213" s="93"/>
      <c r="AG4213" s="93"/>
      <c r="AH4213" s="93"/>
    </row>
    <row r="4214" spans="21:34" x14ac:dyDescent="0.3">
      <c r="U4214" s="309" t="s">
        <v>58265</v>
      </c>
      <c r="V4214" s="310">
        <v>3545</v>
      </c>
      <c r="X4214" s="267" t="s">
        <v>62607</v>
      </c>
      <c r="Y4214" s="268">
        <v>-6892.49</v>
      </c>
      <c r="AA4214" s="229" t="s">
        <v>18641</v>
      </c>
      <c r="AB4214" s="230">
        <v>19956.43</v>
      </c>
      <c r="AD4214" s="209" t="s">
        <v>18607</v>
      </c>
      <c r="AE4214" s="210">
        <v>17240</v>
      </c>
      <c r="AF4214" s="93"/>
      <c r="AG4214" s="93"/>
      <c r="AH4214" s="93"/>
    </row>
    <row r="4215" spans="21:34" x14ac:dyDescent="0.3">
      <c r="U4215" s="309" t="s">
        <v>67870</v>
      </c>
      <c r="V4215" s="310">
        <v>562.04</v>
      </c>
      <c r="X4215" s="267" t="s">
        <v>48809</v>
      </c>
      <c r="Y4215" s="268">
        <v>3229.69</v>
      </c>
      <c r="AA4215" s="229" t="s">
        <v>34886</v>
      </c>
      <c r="AB4215" s="230">
        <v>2080.2399999999998</v>
      </c>
      <c r="AD4215" s="209" t="s">
        <v>18608</v>
      </c>
      <c r="AE4215" s="210">
        <v>13915.16</v>
      </c>
      <c r="AF4215" s="93"/>
      <c r="AG4215" s="93"/>
      <c r="AH4215" s="93"/>
    </row>
    <row r="4216" spans="21:34" x14ac:dyDescent="0.3">
      <c r="U4216" s="309" t="s">
        <v>58266</v>
      </c>
      <c r="V4216" s="310">
        <v>9340.2199999999993</v>
      </c>
      <c r="X4216" s="267" t="s">
        <v>46839</v>
      </c>
      <c r="Y4216" s="268">
        <v>2920.45</v>
      </c>
      <c r="AA4216" s="229" t="s">
        <v>39050</v>
      </c>
      <c r="AB4216" s="230">
        <v>686221.93</v>
      </c>
      <c r="AD4216" s="209" t="s">
        <v>18609</v>
      </c>
      <c r="AE4216" s="210">
        <v>1064.92</v>
      </c>
      <c r="AF4216" s="93"/>
      <c r="AG4216" s="93"/>
      <c r="AH4216" s="93"/>
    </row>
    <row r="4217" spans="21:34" x14ac:dyDescent="0.3">
      <c r="U4217" s="309" t="s">
        <v>50008</v>
      </c>
      <c r="V4217" s="310">
        <v>3206.5</v>
      </c>
      <c r="X4217" s="267" t="s">
        <v>63109</v>
      </c>
      <c r="Y4217" s="268">
        <v>11368.79</v>
      </c>
      <c r="AA4217" s="229" t="s">
        <v>34887</v>
      </c>
      <c r="AB4217" s="230">
        <v>349295.82</v>
      </c>
      <c r="AD4217" s="209" t="s">
        <v>18610</v>
      </c>
      <c r="AE4217" s="210">
        <v>3016.81</v>
      </c>
      <c r="AF4217" s="93"/>
      <c r="AG4217" s="93"/>
      <c r="AH4217" s="93"/>
    </row>
    <row r="4218" spans="21:34" x14ac:dyDescent="0.3">
      <c r="U4218" s="309" t="s">
        <v>46988</v>
      </c>
      <c r="V4218" s="310">
        <v>1085.95</v>
      </c>
      <c r="X4218" s="267" t="s">
        <v>61356</v>
      </c>
      <c r="Y4218" s="268">
        <v>130361.72</v>
      </c>
      <c r="AA4218" s="229" t="s">
        <v>36186</v>
      </c>
      <c r="AB4218" s="230">
        <v>14678.2</v>
      </c>
      <c r="AD4218" s="209" t="s">
        <v>18611</v>
      </c>
      <c r="AE4218" s="210">
        <v>26689.03</v>
      </c>
      <c r="AF4218" s="93"/>
      <c r="AG4218" s="93"/>
      <c r="AH4218" s="93"/>
    </row>
    <row r="4219" spans="21:34" x14ac:dyDescent="0.3">
      <c r="U4219" s="309" t="s">
        <v>48930</v>
      </c>
      <c r="V4219" s="310">
        <v>2230.79</v>
      </c>
      <c r="X4219" s="267" t="s">
        <v>60324</v>
      </c>
      <c r="Y4219" s="268">
        <v>49430.02</v>
      </c>
      <c r="AA4219" s="229" t="s">
        <v>36187</v>
      </c>
      <c r="AB4219" s="230">
        <v>13510</v>
      </c>
      <c r="AD4219" s="209" t="s">
        <v>18612</v>
      </c>
      <c r="AE4219" s="210">
        <v>996.76</v>
      </c>
      <c r="AF4219" s="93"/>
      <c r="AG4219" s="93"/>
      <c r="AH4219" s="93"/>
    </row>
    <row r="4220" spans="21:34" x14ac:dyDescent="0.3">
      <c r="U4220" s="309" t="s">
        <v>67871</v>
      </c>
      <c r="V4220" s="310">
        <v>181.4</v>
      </c>
      <c r="X4220" s="267" t="s">
        <v>59554</v>
      </c>
      <c r="Y4220" s="268">
        <v>6947.7</v>
      </c>
      <c r="AA4220" s="229" t="s">
        <v>47903</v>
      </c>
      <c r="AB4220" s="230">
        <v>9454.42</v>
      </c>
      <c r="AD4220" s="209" t="s">
        <v>18613</v>
      </c>
      <c r="AE4220" s="210">
        <v>1422.78</v>
      </c>
      <c r="AF4220" s="93"/>
      <c r="AG4220" s="93"/>
      <c r="AH4220" s="93"/>
    </row>
    <row r="4221" spans="21:34" x14ac:dyDescent="0.3">
      <c r="U4221" s="309" t="s">
        <v>67872</v>
      </c>
      <c r="V4221" s="310">
        <v>575.75</v>
      </c>
      <c r="X4221" s="267" t="s">
        <v>59020</v>
      </c>
      <c r="Y4221" s="268">
        <v>19849.150000000001</v>
      </c>
      <c r="AA4221" s="229" t="s">
        <v>39051</v>
      </c>
      <c r="AB4221" s="230">
        <v>1111853.72</v>
      </c>
      <c r="AD4221" s="209" t="s">
        <v>18614</v>
      </c>
      <c r="AE4221" s="210">
        <v>31792.6</v>
      </c>
      <c r="AF4221" s="93"/>
      <c r="AG4221" s="93"/>
      <c r="AH4221" s="93"/>
    </row>
    <row r="4222" spans="21:34" x14ac:dyDescent="0.3">
      <c r="U4222" s="309" t="s">
        <v>67873</v>
      </c>
      <c r="V4222" s="310">
        <v>57.97</v>
      </c>
      <c r="X4222" s="267" t="s">
        <v>59021</v>
      </c>
      <c r="Y4222" s="268">
        <v>2097.2399999999998</v>
      </c>
      <c r="AA4222" s="229" t="s">
        <v>47904</v>
      </c>
      <c r="AB4222" s="230">
        <v>21000</v>
      </c>
      <c r="AD4222" s="209" t="s">
        <v>18615</v>
      </c>
      <c r="AE4222" s="210">
        <v>1957.77</v>
      </c>
      <c r="AF4222" s="93"/>
      <c r="AG4222" s="93"/>
      <c r="AH4222" s="93"/>
    </row>
    <row r="4223" spans="21:34" x14ac:dyDescent="0.3">
      <c r="U4223" s="309" t="s">
        <v>67874</v>
      </c>
      <c r="V4223" s="310">
        <v>189.43</v>
      </c>
      <c r="X4223" s="267" t="s">
        <v>61357</v>
      </c>
      <c r="Y4223" s="268">
        <v>12002.92</v>
      </c>
      <c r="AA4223" s="229" t="s">
        <v>39052</v>
      </c>
      <c r="AB4223" s="230">
        <v>89424.93</v>
      </c>
      <c r="AD4223" s="209" t="s">
        <v>18616</v>
      </c>
      <c r="AE4223" s="210">
        <v>6892.64</v>
      </c>
      <c r="AF4223" s="93"/>
      <c r="AG4223" s="93"/>
      <c r="AH4223" s="93"/>
    </row>
    <row r="4224" spans="21:34" x14ac:dyDescent="0.3">
      <c r="U4224" s="309" t="s">
        <v>66662</v>
      </c>
      <c r="V4224" s="310">
        <v>31400</v>
      </c>
      <c r="X4224" s="267" t="s">
        <v>59555</v>
      </c>
      <c r="Y4224" s="268">
        <v>47.17</v>
      </c>
      <c r="AA4224" s="229" t="s">
        <v>39053</v>
      </c>
      <c r="AB4224" s="230">
        <v>205820.72</v>
      </c>
      <c r="AD4224" s="209" t="s">
        <v>18617</v>
      </c>
      <c r="AE4224" s="210">
        <v>4238.08</v>
      </c>
      <c r="AF4224" s="93"/>
      <c r="AG4224" s="93"/>
      <c r="AH4224" s="93"/>
    </row>
    <row r="4225" spans="21:34" x14ac:dyDescent="0.3">
      <c r="U4225" s="309" t="s">
        <v>67875</v>
      </c>
      <c r="V4225" s="310">
        <v>9152.69</v>
      </c>
      <c r="X4225" s="267" t="s">
        <v>59022</v>
      </c>
      <c r="Y4225" s="268">
        <v>16659.71</v>
      </c>
      <c r="AA4225" s="229" t="s">
        <v>48804</v>
      </c>
      <c r="AB4225" s="230">
        <v>70501</v>
      </c>
      <c r="AD4225" s="209" t="s">
        <v>18618</v>
      </c>
      <c r="AE4225" s="210">
        <v>3663.61</v>
      </c>
      <c r="AF4225" s="93"/>
      <c r="AG4225" s="93"/>
      <c r="AH4225" s="93"/>
    </row>
    <row r="4226" spans="21:34" x14ac:dyDescent="0.3">
      <c r="U4226" s="309" t="s">
        <v>67876</v>
      </c>
      <c r="V4226" s="310">
        <v>7039.22</v>
      </c>
      <c r="X4226" s="267" t="s">
        <v>59023</v>
      </c>
      <c r="Y4226" s="268">
        <v>38040.730000000003</v>
      </c>
      <c r="AA4226" s="229" t="s">
        <v>39054</v>
      </c>
      <c r="AB4226" s="230">
        <v>25518.79</v>
      </c>
      <c r="AD4226" s="209" t="s">
        <v>18619</v>
      </c>
      <c r="AE4226" s="210">
        <v>21095.73</v>
      </c>
      <c r="AF4226" s="93"/>
      <c r="AG4226" s="93"/>
      <c r="AH4226" s="93"/>
    </row>
    <row r="4227" spans="21:34" x14ac:dyDescent="0.3">
      <c r="U4227" s="309" t="s">
        <v>67877</v>
      </c>
      <c r="V4227" s="310">
        <v>45663.32</v>
      </c>
      <c r="X4227" s="267" t="s">
        <v>59024</v>
      </c>
      <c r="Y4227" s="268">
        <v>17304</v>
      </c>
      <c r="AA4227" s="229" t="s">
        <v>49795</v>
      </c>
      <c r="AB4227" s="230">
        <v>151162.51</v>
      </c>
      <c r="AD4227" s="209" t="s">
        <v>18620</v>
      </c>
      <c r="AE4227" s="210">
        <v>18700</v>
      </c>
      <c r="AF4227" s="93"/>
      <c r="AG4227" s="93"/>
      <c r="AH4227" s="93"/>
    </row>
    <row r="4228" spans="21:34" x14ac:dyDescent="0.3">
      <c r="U4228" s="309" t="s">
        <v>58267</v>
      </c>
      <c r="V4228" s="310">
        <v>24845</v>
      </c>
      <c r="X4228" s="267" t="s">
        <v>59025</v>
      </c>
      <c r="Y4228" s="268">
        <v>2337.59</v>
      </c>
      <c r="AA4228" s="229" t="s">
        <v>36188</v>
      </c>
      <c r="AB4228" s="230">
        <v>61452.86</v>
      </c>
      <c r="AD4228" s="209" t="s">
        <v>18621</v>
      </c>
      <c r="AE4228" s="210">
        <v>6688.43</v>
      </c>
      <c r="AF4228" s="93"/>
      <c r="AG4228" s="93"/>
      <c r="AH4228" s="93"/>
    </row>
    <row r="4229" spans="21:34" x14ac:dyDescent="0.3">
      <c r="U4229" s="309" t="s">
        <v>58269</v>
      </c>
      <c r="V4229" s="310">
        <v>10924.27</v>
      </c>
      <c r="X4229" s="267" t="s">
        <v>49802</v>
      </c>
      <c r="Y4229" s="268">
        <v>18889.52</v>
      </c>
      <c r="AA4229" s="229" t="s">
        <v>44694</v>
      </c>
      <c r="AB4229" s="230">
        <v>9626</v>
      </c>
      <c r="AD4229" s="209" t="s">
        <v>18622</v>
      </c>
      <c r="AE4229" s="210">
        <v>24205.24</v>
      </c>
      <c r="AF4229" s="93"/>
      <c r="AG4229" s="93"/>
      <c r="AH4229" s="93"/>
    </row>
    <row r="4230" spans="21:34" x14ac:dyDescent="0.3">
      <c r="U4230" s="309" t="s">
        <v>58270</v>
      </c>
      <c r="V4230" s="310">
        <v>1011.3</v>
      </c>
      <c r="X4230" s="267" t="s">
        <v>61939</v>
      </c>
      <c r="Y4230" s="268">
        <v>75</v>
      </c>
      <c r="AA4230" s="229" t="s">
        <v>36189</v>
      </c>
      <c r="AB4230" s="230">
        <v>351148.94</v>
      </c>
      <c r="AD4230" s="209" t="s">
        <v>18623</v>
      </c>
      <c r="AE4230" s="210">
        <v>900</v>
      </c>
      <c r="AF4230" s="93"/>
      <c r="AG4230" s="93"/>
      <c r="AH4230" s="93"/>
    </row>
    <row r="4231" spans="21:34" x14ac:dyDescent="0.3">
      <c r="U4231" s="309" t="s">
        <v>62020</v>
      </c>
      <c r="V4231" s="310">
        <v>522.16999999999996</v>
      </c>
      <c r="X4231" s="267" t="s">
        <v>49803</v>
      </c>
      <c r="Y4231" s="268">
        <v>29.62</v>
      </c>
      <c r="AA4231" s="229" t="s">
        <v>52150</v>
      </c>
      <c r="AB4231" s="230">
        <v>215799.75</v>
      </c>
      <c r="AD4231" s="209" t="s">
        <v>18624</v>
      </c>
      <c r="AE4231" s="210">
        <v>23171.599999999999</v>
      </c>
      <c r="AF4231" s="93"/>
      <c r="AG4231" s="93"/>
      <c r="AH4231" s="93"/>
    </row>
    <row r="4232" spans="21:34" x14ac:dyDescent="0.3">
      <c r="U4232" s="309" t="s">
        <v>59635</v>
      </c>
      <c r="V4232" s="310">
        <v>64539.199999999997</v>
      </c>
      <c r="X4232" s="267" t="s">
        <v>49804</v>
      </c>
      <c r="Y4232" s="268">
        <v>1422.08</v>
      </c>
      <c r="AA4232" s="229" t="s">
        <v>52151</v>
      </c>
      <c r="AB4232" s="230">
        <v>61.21</v>
      </c>
      <c r="AD4232" s="209" t="s">
        <v>13382</v>
      </c>
      <c r="AE4232" s="210">
        <v>13192.63</v>
      </c>
      <c r="AF4232" s="93"/>
      <c r="AG4232" s="93"/>
      <c r="AH4232" s="93"/>
    </row>
    <row r="4233" spans="21:34" x14ac:dyDescent="0.3">
      <c r="U4233" s="309" t="s">
        <v>21534</v>
      </c>
      <c r="V4233" s="310">
        <v>24577.59</v>
      </c>
      <c r="X4233" s="267" t="s">
        <v>63110</v>
      </c>
      <c r="Y4233" s="268">
        <v>1263.74</v>
      </c>
      <c r="AA4233" s="229" t="s">
        <v>52152</v>
      </c>
      <c r="AB4233" s="230">
        <v>120.5</v>
      </c>
      <c r="AD4233" s="209" t="s">
        <v>13383</v>
      </c>
      <c r="AE4233" s="210">
        <v>9034.77</v>
      </c>
      <c r="AF4233" s="93"/>
      <c r="AG4233" s="93"/>
      <c r="AH4233" s="93"/>
    </row>
    <row r="4234" spans="21:34" x14ac:dyDescent="0.3">
      <c r="U4234" s="309" t="s">
        <v>21542</v>
      </c>
      <c r="V4234" s="310">
        <v>7485.56</v>
      </c>
      <c r="X4234" s="267" t="s">
        <v>63111</v>
      </c>
      <c r="Y4234" s="268">
        <v>584.96</v>
      </c>
      <c r="AA4234" s="229" t="s">
        <v>48805</v>
      </c>
      <c r="AB4234" s="230">
        <v>7800</v>
      </c>
      <c r="AD4234" s="209" t="s">
        <v>18625</v>
      </c>
      <c r="AE4234" s="210">
        <v>17059</v>
      </c>
      <c r="AF4234" s="93"/>
      <c r="AG4234" s="93"/>
      <c r="AH4234" s="93"/>
    </row>
    <row r="4235" spans="21:34" x14ac:dyDescent="0.3">
      <c r="U4235" s="309" t="s">
        <v>42579</v>
      </c>
      <c r="V4235" s="310">
        <v>14472.96</v>
      </c>
      <c r="X4235" s="267" t="s">
        <v>57356</v>
      </c>
      <c r="Y4235" s="268">
        <v>22124.400000000001</v>
      </c>
      <c r="AA4235" s="229" t="s">
        <v>49796</v>
      </c>
      <c r="AB4235" s="230">
        <v>582.07000000000005</v>
      </c>
      <c r="AD4235" s="209" t="s">
        <v>18626</v>
      </c>
      <c r="AE4235" s="210">
        <v>1000</v>
      </c>
      <c r="AF4235" s="93"/>
      <c r="AG4235" s="93"/>
      <c r="AH4235" s="93"/>
    </row>
    <row r="4236" spans="21:34" x14ac:dyDescent="0.3">
      <c r="U4236" s="309" t="s">
        <v>46991</v>
      </c>
      <c r="V4236" s="310">
        <v>3975.19</v>
      </c>
      <c r="X4236" s="267" t="s">
        <v>59556</v>
      </c>
      <c r="Y4236" s="268">
        <v>2000</v>
      </c>
      <c r="AA4236" s="229" t="s">
        <v>52153</v>
      </c>
      <c r="AB4236" s="230">
        <v>1300.76</v>
      </c>
      <c r="AD4236" s="209" t="s">
        <v>18627</v>
      </c>
      <c r="AE4236" s="210">
        <v>1095.6400000000001</v>
      </c>
      <c r="AF4236" s="93"/>
      <c r="AG4236" s="93"/>
      <c r="AH4236" s="93"/>
    </row>
    <row r="4237" spans="21:34" x14ac:dyDescent="0.3">
      <c r="U4237" s="309" t="s">
        <v>46992</v>
      </c>
      <c r="V4237" s="310">
        <v>16075.94</v>
      </c>
      <c r="X4237" s="267" t="s">
        <v>59026</v>
      </c>
      <c r="Y4237" s="268">
        <v>2000</v>
      </c>
      <c r="AA4237" s="229" t="s">
        <v>44695</v>
      </c>
      <c r="AB4237" s="230">
        <v>125076.5</v>
      </c>
      <c r="AD4237" s="209" t="s">
        <v>18628</v>
      </c>
      <c r="AE4237" s="210">
        <v>37226.69</v>
      </c>
      <c r="AF4237" s="93"/>
      <c r="AG4237" s="93"/>
      <c r="AH4237" s="93"/>
    </row>
    <row r="4238" spans="21:34" x14ac:dyDescent="0.3">
      <c r="U4238" s="309" t="s">
        <v>21544</v>
      </c>
      <c r="V4238" s="310">
        <v>16594.830000000002</v>
      </c>
      <c r="X4238" s="267" t="s">
        <v>59027</v>
      </c>
      <c r="Y4238" s="268">
        <v>306</v>
      </c>
      <c r="AA4238" s="229" t="s">
        <v>44696</v>
      </c>
      <c r="AB4238" s="230">
        <v>9485.94</v>
      </c>
      <c r="AD4238" s="209" t="s">
        <v>18629</v>
      </c>
      <c r="AE4238" s="210">
        <v>4313.1400000000003</v>
      </c>
      <c r="AF4238" s="93"/>
      <c r="AG4238" s="93"/>
      <c r="AH4238" s="93"/>
    </row>
    <row r="4239" spans="21:34" x14ac:dyDescent="0.3">
      <c r="U4239" s="309" t="s">
        <v>36342</v>
      </c>
      <c r="V4239" s="310">
        <v>63000</v>
      </c>
      <c r="X4239" s="267" t="s">
        <v>59028</v>
      </c>
      <c r="Y4239" s="268">
        <v>980</v>
      </c>
      <c r="AA4239" s="229" t="s">
        <v>44697</v>
      </c>
      <c r="AB4239" s="230">
        <v>40000</v>
      </c>
      <c r="AD4239" s="209" t="s">
        <v>13386</v>
      </c>
      <c r="AE4239" s="210">
        <v>8014.38</v>
      </c>
      <c r="AF4239" s="93"/>
      <c r="AG4239" s="93"/>
      <c r="AH4239" s="93"/>
    </row>
    <row r="4240" spans="21:34" x14ac:dyDescent="0.3">
      <c r="U4240" s="309" t="s">
        <v>46993</v>
      </c>
      <c r="V4240" s="310">
        <v>35700</v>
      </c>
      <c r="X4240" s="267" t="s">
        <v>60325</v>
      </c>
      <c r="Y4240" s="268">
        <v>15976.92</v>
      </c>
      <c r="AA4240" s="229" t="s">
        <v>44698</v>
      </c>
      <c r="AB4240" s="230">
        <v>2990.42</v>
      </c>
      <c r="AD4240" s="209" t="s">
        <v>13387</v>
      </c>
      <c r="AE4240" s="210">
        <v>19134.349999999999</v>
      </c>
      <c r="AF4240" s="93"/>
      <c r="AG4240" s="93"/>
      <c r="AH4240" s="93"/>
    </row>
    <row r="4241" spans="21:34" x14ac:dyDescent="0.3">
      <c r="U4241" s="309" t="s">
        <v>57485</v>
      </c>
      <c r="V4241" s="310">
        <v>69.900000000000006</v>
      </c>
      <c r="X4241" s="267" t="s">
        <v>60326</v>
      </c>
      <c r="Y4241" s="268">
        <v>1222.1400000000001</v>
      </c>
      <c r="AA4241" s="229" t="s">
        <v>18674</v>
      </c>
      <c r="AB4241" s="230">
        <v>1750</v>
      </c>
      <c r="AD4241" s="209" t="s">
        <v>13388</v>
      </c>
      <c r="AE4241" s="210">
        <v>2129.44</v>
      </c>
      <c r="AF4241" s="93"/>
      <c r="AG4241" s="93"/>
      <c r="AH4241" s="93"/>
    </row>
    <row r="4242" spans="21:34" x14ac:dyDescent="0.3">
      <c r="U4242" s="309" t="s">
        <v>63700</v>
      </c>
      <c r="V4242" s="310">
        <v>9470.52</v>
      </c>
      <c r="X4242" s="267" t="s">
        <v>60327</v>
      </c>
      <c r="Y4242" s="268">
        <v>3914.28</v>
      </c>
      <c r="AA4242" s="229" t="s">
        <v>52154</v>
      </c>
      <c r="AB4242" s="230">
        <v>2456.2800000000002</v>
      </c>
      <c r="AD4242" s="209" t="s">
        <v>18630</v>
      </c>
      <c r="AE4242" s="210">
        <v>97673.23</v>
      </c>
      <c r="AF4242" s="93"/>
      <c r="AG4242" s="93"/>
      <c r="AH4242" s="93"/>
    </row>
    <row r="4243" spans="21:34" x14ac:dyDescent="0.3">
      <c r="U4243" s="309" t="s">
        <v>39208</v>
      </c>
      <c r="V4243" s="310">
        <v>2072.67</v>
      </c>
      <c r="X4243" s="267" t="s">
        <v>57357</v>
      </c>
      <c r="Y4243" s="268">
        <v>223232.05</v>
      </c>
      <c r="AA4243" s="229" t="s">
        <v>46826</v>
      </c>
      <c r="AB4243" s="230">
        <v>13305.56</v>
      </c>
      <c r="AD4243" s="209" t="s">
        <v>13389</v>
      </c>
      <c r="AE4243" s="210">
        <v>47000</v>
      </c>
      <c r="AF4243" s="93"/>
      <c r="AG4243" s="93"/>
      <c r="AH4243" s="93"/>
    </row>
    <row r="4244" spans="21:34" x14ac:dyDescent="0.3">
      <c r="U4244" s="309" t="s">
        <v>21548</v>
      </c>
      <c r="V4244" s="310">
        <v>14512.93</v>
      </c>
      <c r="X4244" s="267" t="s">
        <v>18869</v>
      </c>
      <c r="Y4244" s="268">
        <v>11500.27</v>
      </c>
      <c r="AA4244" s="229" t="s">
        <v>52155</v>
      </c>
      <c r="AB4244" s="230">
        <v>12816.71</v>
      </c>
      <c r="AD4244" s="209" t="s">
        <v>13390</v>
      </c>
      <c r="AE4244" s="210">
        <v>20113.830000000002</v>
      </c>
      <c r="AF4244" s="93"/>
      <c r="AG4244" s="93"/>
      <c r="AH4244" s="93"/>
    </row>
    <row r="4245" spans="21:34" x14ac:dyDescent="0.3">
      <c r="U4245" s="309" t="s">
        <v>33665</v>
      </c>
      <c r="V4245" s="310">
        <v>25841.040000000001</v>
      </c>
      <c r="X4245" s="267" t="s">
        <v>18870</v>
      </c>
      <c r="Y4245" s="268">
        <v>3189.56</v>
      </c>
      <c r="AA4245" s="229" t="s">
        <v>39057</v>
      </c>
      <c r="AB4245" s="230">
        <v>10702.05</v>
      </c>
      <c r="AD4245" s="209" t="s">
        <v>13391</v>
      </c>
      <c r="AE4245" s="210">
        <v>18986.25</v>
      </c>
      <c r="AF4245" s="93"/>
      <c r="AG4245" s="93"/>
      <c r="AH4245" s="93"/>
    </row>
    <row r="4246" spans="21:34" x14ac:dyDescent="0.3">
      <c r="U4246" s="309" t="s">
        <v>33666</v>
      </c>
      <c r="V4246" s="310">
        <v>12869.12</v>
      </c>
      <c r="X4246" s="267" t="s">
        <v>62608</v>
      </c>
      <c r="Y4246" s="268">
        <v>-11500.27</v>
      </c>
      <c r="AA4246" s="229" t="s">
        <v>39058</v>
      </c>
      <c r="AB4246" s="230">
        <v>4338.1099999999997</v>
      </c>
      <c r="AD4246" s="209" t="s">
        <v>18631</v>
      </c>
      <c r="AE4246" s="210">
        <v>19525</v>
      </c>
      <c r="AF4246" s="93"/>
      <c r="AG4246" s="93"/>
      <c r="AH4246" s="93"/>
    </row>
    <row r="4247" spans="21:34" x14ac:dyDescent="0.3">
      <c r="U4247" s="309" t="s">
        <v>45017</v>
      </c>
      <c r="V4247" s="310">
        <v>15400</v>
      </c>
      <c r="X4247" s="267" t="s">
        <v>33394</v>
      </c>
      <c r="Y4247" s="268">
        <v>17.29</v>
      </c>
      <c r="AA4247" s="229" t="s">
        <v>39059</v>
      </c>
      <c r="AB4247" s="230">
        <v>1133.28</v>
      </c>
      <c r="AD4247" s="209" t="s">
        <v>13392</v>
      </c>
      <c r="AE4247" s="210">
        <v>82260.37</v>
      </c>
      <c r="AF4247" s="93"/>
      <c r="AG4247" s="93"/>
      <c r="AH4247" s="93"/>
    </row>
    <row r="4248" spans="21:34" x14ac:dyDescent="0.3">
      <c r="U4248" s="309" t="s">
        <v>45018</v>
      </c>
      <c r="V4248" s="310">
        <v>10400</v>
      </c>
      <c r="X4248" s="267" t="s">
        <v>34912</v>
      </c>
      <c r="Y4248" s="268">
        <v>11895.87</v>
      </c>
      <c r="AA4248" s="229" t="s">
        <v>39060</v>
      </c>
      <c r="AB4248" s="230">
        <v>1304.49</v>
      </c>
      <c r="AD4248" s="209" t="s">
        <v>13393</v>
      </c>
      <c r="AE4248" s="210">
        <v>52004.47</v>
      </c>
      <c r="AF4248" s="93"/>
      <c r="AG4248" s="93"/>
      <c r="AH4248" s="93"/>
    </row>
    <row r="4249" spans="21:34" x14ac:dyDescent="0.3">
      <c r="U4249" s="309" t="s">
        <v>21549</v>
      </c>
      <c r="V4249" s="310">
        <v>60489.32</v>
      </c>
      <c r="X4249" s="267" t="s">
        <v>62609</v>
      </c>
      <c r="Y4249" s="268">
        <v>-352.67</v>
      </c>
      <c r="AA4249" s="229" t="s">
        <v>52156</v>
      </c>
      <c r="AB4249" s="230">
        <v>10000</v>
      </c>
      <c r="AD4249" s="209" t="s">
        <v>13394</v>
      </c>
      <c r="AE4249" s="210">
        <v>125359.01</v>
      </c>
      <c r="AF4249" s="93"/>
      <c r="AG4249" s="93"/>
      <c r="AH4249" s="93"/>
    </row>
    <row r="4250" spans="21:34" x14ac:dyDescent="0.3">
      <c r="U4250" s="309" t="s">
        <v>58541</v>
      </c>
      <c r="V4250" s="310">
        <v>32981.01</v>
      </c>
      <c r="X4250" s="267" t="s">
        <v>57358</v>
      </c>
      <c r="Y4250" s="268">
        <v>20697.71</v>
      </c>
      <c r="AA4250" s="229" t="s">
        <v>46827</v>
      </c>
      <c r="AB4250" s="230">
        <v>6449.41</v>
      </c>
      <c r="AD4250" s="209" t="s">
        <v>18632</v>
      </c>
      <c r="AE4250" s="210">
        <v>46922.44</v>
      </c>
      <c r="AF4250" s="93"/>
      <c r="AG4250" s="93"/>
      <c r="AH4250" s="93"/>
    </row>
    <row r="4251" spans="21:34" x14ac:dyDescent="0.3">
      <c r="U4251" s="309" t="s">
        <v>60518</v>
      </c>
      <c r="V4251" s="310">
        <v>11887.5</v>
      </c>
      <c r="X4251" s="267" t="s">
        <v>57359</v>
      </c>
      <c r="Y4251" s="268">
        <v>3253.62</v>
      </c>
      <c r="AA4251" s="229" t="s">
        <v>52157</v>
      </c>
      <c r="AB4251" s="230">
        <v>15193.86</v>
      </c>
      <c r="AD4251" s="209" t="s">
        <v>18633</v>
      </c>
      <c r="AE4251" s="210">
        <v>1882.67</v>
      </c>
      <c r="AF4251" s="93"/>
      <c r="AG4251" s="93"/>
      <c r="AH4251" s="93"/>
    </row>
    <row r="4252" spans="21:34" x14ac:dyDescent="0.3">
      <c r="U4252" s="309" t="s">
        <v>67878</v>
      </c>
      <c r="V4252" s="310">
        <v>37042.25</v>
      </c>
      <c r="X4252" s="267" t="s">
        <v>57360</v>
      </c>
      <c r="Y4252" s="268">
        <v>3887.59</v>
      </c>
      <c r="AA4252" s="229" t="s">
        <v>52158</v>
      </c>
      <c r="AB4252" s="230">
        <v>5048.2700000000004</v>
      </c>
      <c r="AD4252" s="209" t="s">
        <v>18634</v>
      </c>
      <c r="AE4252" s="210">
        <v>-536.39</v>
      </c>
      <c r="AF4252" s="93"/>
      <c r="AG4252" s="93"/>
      <c r="AH4252" s="93"/>
    </row>
    <row r="4253" spans="21:34" x14ac:dyDescent="0.3">
      <c r="U4253" s="309" t="s">
        <v>67879</v>
      </c>
      <c r="V4253" s="310">
        <v>210018.54</v>
      </c>
      <c r="X4253" s="267" t="s">
        <v>57361</v>
      </c>
      <c r="Y4253" s="268">
        <v>2469.9</v>
      </c>
      <c r="AA4253" s="229" t="s">
        <v>47905</v>
      </c>
      <c r="AB4253" s="230">
        <v>122609.64</v>
      </c>
      <c r="AD4253" s="209" t="s">
        <v>18635</v>
      </c>
      <c r="AE4253" s="210">
        <v>12500</v>
      </c>
      <c r="AF4253" s="93"/>
      <c r="AG4253" s="93"/>
      <c r="AH4253" s="93"/>
    </row>
    <row r="4254" spans="21:34" x14ac:dyDescent="0.3">
      <c r="U4254" s="309" t="s">
        <v>67880</v>
      </c>
      <c r="V4254" s="310">
        <v>211384.03</v>
      </c>
      <c r="X4254" s="267" t="s">
        <v>40221</v>
      </c>
      <c r="Y4254" s="268">
        <v>55480</v>
      </c>
      <c r="AA4254" s="229" t="s">
        <v>52159</v>
      </c>
      <c r="AB4254" s="230">
        <v>183928.85</v>
      </c>
      <c r="AD4254" s="209" t="s">
        <v>18636</v>
      </c>
      <c r="AE4254" s="210">
        <v>37003.199999999997</v>
      </c>
      <c r="AF4254" s="93"/>
      <c r="AG4254" s="93"/>
      <c r="AH4254" s="93"/>
    </row>
    <row r="4255" spans="21:34" x14ac:dyDescent="0.3">
      <c r="U4255" s="309" t="s">
        <v>67881</v>
      </c>
      <c r="V4255" s="310">
        <v>19907</v>
      </c>
      <c r="X4255" s="267" t="s">
        <v>47916</v>
      </c>
      <c r="Y4255" s="268">
        <v>248.04</v>
      </c>
      <c r="AA4255" s="229" t="s">
        <v>39061</v>
      </c>
      <c r="AB4255" s="230">
        <v>53434.48</v>
      </c>
      <c r="AD4255" s="209" t="s">
        <v>18637</v>
      </c>
      <c r="AE4255" s="210">
        <v>13718.16</v>
      </c>
      <c r="AF4255" s="93"/>
      <c r="AG4255" s="93"/>
      <c r="AH4255" s="93"/>
    </row>
    <row r="4256" spans="21:34" x14ac:dyDescent="0.3">
      <c r="U4256" s="309" t="s">
        <v>67882</v>
      </c>
      <c r="V4256" s="310">
        <v>126909.18</v>
      </c>
      <c r="X4256" s="267" t="s">
        <v>62610</v>
      </c>
      <c r="Y4256" s="268">
        <v>-248.04</v>
      </c>
      <c r="AA4256" s="229" t="s">
        <v>44699</v>
      </c>
      <c r="AB4256" s="230">
        <v>485.89</v>
      </c>
      <c r="AD4256" s="209" t="s">
        <v>18638</v>
      </c>
      <c r="AE4256" s="210">
        <v>1049.46</v>
      </c>
      <c r="AF4256" s="93"/>
      <c r="AG4256" s="93"/>
      <c r="AH4256" s="93"/>
    </row>
    <row r="4257" spans="21:34" x14ac:dyDescent="0.3">
      <c r="U4257" s="309" t="s">
        <v>55173</v>
      </c>
      <c r="V4257" s="310">
        <v>9286.33</v>
      </c>
      <c r="X4257" s="267" t="s">
        <v>34913</v>
      </c>
      <c r="Y4257" s="268">
        <v>146376</v>
      </c>
      <c r="AA4257" s="229" t="s">
        <v>39062</v>
      </c>
      <c r="AB4257" s="230">
        <v>48291.64</v>
      </c>
      <c r="AD4257" s="209" t="s">
        <v>18639</v>
      </c>
      <c r="AE4257" s="210">
        <v>2974.07</v>
      </c>
      <c r="AF4257" s="93"/>
      <c r="AG4257" s="93"/>
      <c r="AH4257" s="93"/>
    </row>
    <row r="4258" spans="21:34" x14ac:dyDescent="0.3">
      <c r="U4258" s="309" t="s">
        <v>55174</v>
      </c>
      <c r="V4258" s="310">
        <v>648.41</v>
      </c>
      <c r="X4258" s="267" t="s">
        <v>18877</v>
      </c>
      <c r="Y4258" s="268">
        <v>65098.720000000001</v>
      </c>
      <c r="AA4258" s="229" t="s">
        <v>52160</v>
      </c>
      <c r="AB4258" s="230">
        <v>12240</v>
      </c>
      <c r="AD4258" s="209" t="s">
        <v>18640</v>
      </c>
      <c r="AE4258" s="210">
        <v>1577.44</v>
      </c>
      <c r="AF4258" s="93"/>
      <c r="AG4258" s="93"/>
      <c r="AH4258" s="93"/>
    </row>
    <row r="4259" spans="21:34" x14ac:dyDescent="0.3">
      <c r="U4259" s="309" t="s">
        <v>63701</v>
      </c>
      <c r="V4259" s="310">
        <v>1753.34</v>
      </c>
      <c r="X4259" s="267" t="s">
        <v>36198</v>
      </c>
      <c r="Y4259" s="268">
        <v>179993.74</v>
      </c>
      <c r="AA4259" s="229" t="s">
        <v>36191</v>
      </c>
      <c r="AB4259" s="230">
        <v>53900</v>
      </c>
      <c r="AD4259" s="209" t="s">
        <v>18641</v>
      </c>
      <c r="AE4259" s="210">
        <v>1976.29</v>
      </c>
      <c r="AF4259" s="93"/>
      <c r="AG4259" s="93"/>
      <c r="AH4259" s="93"/>
    </row>
    <row r="4260" spans="21:34" x14ac:dyDescent="0.3">
      <c r="U4260" s="309" t="s">
        <v>55175</v>
      </c>
      <c r="V4260" s="310">
        <v>894.1</v>
      </c>
      <c r="X4260" s="267" t="s">
        <v>61940</v>
      </c>
      <c r="Y4260" s="268">
        <v>1546.89</v>
      </c>
      <c r="AA4260" s="229" t="s">
        <v>36192</v>
      </c>
      <c r="AB4260" s="230">
        <v>12598.21</v>
      </c>
      <c r="AD4260" s="209" t="s">
        <v>18642</v>
      </c>
      <c r="AE4260" s="210">
        <v>23171.599999999999</v>
      </c>
      <c r="AF4260" s="93"/>
      <c r="AG4260" s="93"/>
      <c r="AH4260" s="93"/>
    </row>
    <row r="4261" spans="21:34" x14ac:dyDescent="0.3">
      <c r="U4261" s="309" t="s">
        <v>55176</v>
      </c>
      <c r="V4261" s="310">
        <v>2681.25</v>
      </c>
      <c r="X4261" s="267" t="s">
        <v>61941</v>
      </c>
      <c r="Y4261" s="268">
        <v>3645.96</v>
      </c>
      <c r="AA4261" s="229" t="s">
        <v>39063</v>
      </c>
      <c r="AB4261" s="230">
        <v>34216.92</v>
      </c>
      <c r="AD4261" s="209" t="s">
        <v>13396</v>
      </c>
      <c r="AE4261" s="210">
        <v>52772.83</v>
      </c>
      <c r="AF4261" s="93"/>
      <c r="AG4261" s="93"/>
      <c r="AH4261" s="93"/>
    </row>
    <row r="4262" spans="21:34" x14ac:dyDescent="0.3">
      <c r="U4262" s="309" t="s">
        <v>67883</v>
      </c>
      <c r="V4262" s="310">
        <v>267.24</v>
      </c>
      <c r="X4262" s="267" t="s">
        <v>55067</v>
      </c>
      <c r="Y4262" s="268">
        <v>200280.08</v>
      </c>
      <c r="AA4262" s="229" t="s">
        <v>42337</v>
      </c>
      <c r="AB4262" s="230">
        <v>10134.76</v>
      </c>
      <c r="AD4262" s="209" t="s">
        <v>13397</v>
      </c>
      <c r="AE4262" s="210">
        <v>18243.060000000001</v>
      </c>
      <c r="AF4262" s="93"/>
      <c r="AG4262" s="93"/>
      <c r="AH4262" s="93"/>
    </row>
    <row r="4263" spans="21:34" x14ac:dyDescent="0.3">
      <c r="U4263" s="309" t="s">
        <v>55177</v>
      </c>
      <c r="V4263" s="310">
        <v>1341</v>
      </c>
      <c r="X4263" s="267" t="s">
        <v>47917</v>
      </c>
      <c r="Y4263" s="268">
        <v>10000</v>
      </c>
      <c r="AA4263" s="229" t="s">
        <v>48806</v>
      </c>
      <c r="AB4263" s="230">
        <v>95914</v>
      </c>
      <c r="AD4263" s="209" t="s">
        <v>13398</v>
      </c>
      <c r="AE4263" s="210">
        <v>20130.41</v>
      </c>
      <c r="AF4263" s="93"/>
      <c r="AG4263" s="93"/>
      <c r="AH4263" s="93"/>
    </row>
    <row r="4264" spans="21:34" x14ac:dyDescent="0.3">
      <c r="U4264" s="309" t="s">
        <v>52647</v>
      </c>
      <c r="V4264" s="310">
        <v>1813.47</v>
      </c>
      <c r="X4264" s="267" t="s">
        <v>39074</v>
      </c>
      <c r="Y4264" s="268">
        <v>167621.72</v>
      </c>
      <c r="AA4264" s="229" t="s">
        <v>52161</v>
      </c>
      <c r="AB4264" s="230">
        <v>42491.73</v>
      </c>
      <c r="AD4264" s="209" t="s">
        <v>18643</v>
      </c>
      <c r="AE4264" s="210">
        <v>1836</v>
      </c>
      <c r="AF4264" s="93"/>
      <c r="AG4264" s="93"/>
      <c r="AH4264" s="93"/>
    </row>
    <row r="4265" spans="21:34" x14ac:dyDescent="0.3">
      <c r="U4265" s="309" t="s">
        <v>52648</v>
      </c>
      <c r="V4265" s="310">
        <v>5796.67</v>
      </c>
      <c r="X4265" s="267" t="s">
        <v>55992</v>
      </c>
      <c r="Y4265" s="268">
        <v>1065.51</v>
      </c>
      <c r="AA4265" s="229" t="s">
        <v>47906</v>
      </c>
      <c r="AB4265" s="230">
        <v>83212.44</v>
      </c>
      <c r="AD4265" s="209" t="s">
        <v>18644</v>
      </c>
      <c r="AE4265" s="210">
        <v>32327.11</v>
      </c>
      <c r="AF4265" s="93"/>
      <c r="AG4265" s="93"/>
      <c r="AH4265" s="93"/>
    </row>
    <row r="4266" spans="21:34" x14ac:dyDescent="0.3">
      <c r="U4266" s="309" t="s">
        <v>67884</v>
      </c>
      <c r="V4266" s="310">
        <v>53314.080000000002</v>
      </c>
      <c r="X4266" s="267" t="s">
        <v>57362</v>
      </c>
      <c r="Y4266" s="268">
        <v>17510</v>
      </c>
      <c r="AA4266" s="229" t="s">
        <v>52162</v>
      </c>
      <c r="AB4266" s="230">
        <v>70752.84</v>
      </c>
      <c r="AD4266" s="209" t="s">
        <v>18645</v>
      </c>
      <c r="AE4266" s="210">
        <v>4321.08</v>
      </c>
      <c r="AF4266" s="93"/>
      <c r="AG4266" s="93"/>
      <c r="AH4266" s="93"/>
    </row>
    <row r="4267" spans="21:34" x14ac:dyDescent="0.3">
      <c r="U4267" s="309" t="s">
        <v>52649</v>
      </c>
      <c r="V4267" s="310">
        <v>24736.52</v>
      </c>
      <c r="X4267" s="267" t="s">
        <v>18878</v>
      </c>
      <c r="Y4267" s="268">
        <v>60912.03</v>
      </c>
      <c r="AA4267" s="229" t="s">
        <v>36193</v>
      </c>
      <c r="AB4267" s="230">
        <v>72628.23</v>
      </c>
      <c r="AD4267" s="209" t="s">
        <v>18646</v>
      </c>
      <c r="AE4267" s="210">
        <v>31792.6</v>
      </c>
      <c r="AF4267" s="93"/>
      <c r="AG4267" s="93"/>
      <c r="AH4267" s="93"/>
    </row>
    <row r="4268" spans="21:34" x14ac:dyDescent="0.3">
      <c r="U4268" s="309" t="s">
        <v>67885</v>
      </c>
      <c r="V4268" s="310">
        <v>152520</v>
      </c>
      <c r="X4268" s="267" t="s">
        <v>18879</v>
      </c>
      <c r="Y4268" s="268">
        <v>130023.79</v>
      </c>
      <c r="AA4268" s="229" t="s">
        <v>52163</v>
      </c>
      <c r="AB4268" s="230">
        <v>121787.01</v>
      </c>
      <c r="AD4268" s="209" t="s">
        <v>18647</v>
      </c>
      <c r="AE4268" s="210">
        <v>17059</v>
      </c>
      <c r="AF4268" s="93"/>
      <c r="AG4268" s="93"/>
      <c r="AH4268" s="93"/>
    </row>
    <row r="4269" spans="21:34" x14ac:dyDescent="0.3">
      <c r="U4269" s="309" t="s">
        <v>40349</v>
      </c>
      <c r="V4269" s="310">
        <v>492957.06</v>
      </c>
      <c r="X4269" s="267" t="s">
        <v>33396</v>
      </c>
      <c r="Y4269" s="268">
        <v>51526.84</v>
      </c>
      <c r="AA4269" s="229" t="s">
        <v>52164</v>
      </c>
      <c r="AB4269" s="230">
        <v>6929.95</v>
      </c>
      <c r="AD4269" s="209" t="s">
        <v>18648</v>
      </c>
      <c r="AE4269" s="210">
        <v>1000</v>
      </c>
      <c r="AF4269" s="93"/>
      <c r="AG4269" s="93"/>
      <c r="AH4269" s="93"/>
    </row>
    <row r="4270" spans="21:34" x14ac:dyDescent="0.3">
      <c r="U4270" s="309" t="s">
        <v>67886</v>
      </c>
      <c r="V4270" s="310">
        <v>1179.0899999999999</v>
      </c>
      <c r="X4270" s="267" t="s">
        <v>57363</v>
      </c>
      <c r="Y4270" s="268">
        <v>105844.9</v>
      </c>
      <c r="AA4270" s="229" t="s">
        <v>44700</v>
      </c>
      <c r="AB4270" s="230">
        <v>8000</v>
      </c>
      <c r="AD4270" s="209" t="s">
        <v>18649</v>
      </c>
      <c r="AE4270" s="210">
        <v>1095.6400000000001</v>
      </c>
      <c r="AF4270" s="93"/>
      <c r="AG4270" s="93"/>
      <c r="AH4270" s="93"/>
    </row>
    <row r="4271" spans="21:34" x14ac:dyDescent="0.3">
      <c r="U4271" s="309" t="s">
        <v>55178</v>
      </c>
      <c r="V4271" s="310">
        <v>279217.49</v>
      </c>
      <c r="X4271" s="267" t="s">
        <v>57364</v>
      </c>
      <c r="Y4271" s="268">
        <v>8020</v>
      </c>
      <c r="AA4271" s="229" t="s">
        <v>44701</v>
      </c>
      <c r="AB4271" s="230">
        <v>594.35</v>
      </c>
      <c r="AD4271" s="209" t="s">
        <v>18650</v>
      </c>
      <c r="AE4271" s="210">
        <v>37226.69</v>
      </c>
      <c r="AF4271" s="93"/>
      <c r="AG4271" s="93"/>
      <c r="AH4271" s="93"/>
    </row>
    <row r="4272" spans="21:34" x14ac:dyDescent="0.3">
      <c r="U4272" s="309" t="s">
        <v>55179</v>
      </c>
      <c r="V4272" s="310">
        <v>313698.90999999997</v>
      </c>
      <c r="X4272" s="267" t="s">
        <v>49813</v>
      </c>
      <c r="Y4272" s="268">
        <v>495000</v>
      </c>
      <c r="AA4272" s="229" t="s">
        <v>44702</v>
      </c>
      <c r="AB4272" s="230">
        <v>70687.5</v>
      </c>
      <c r="AD4272" s="209" t="s">
        <v>18651</v>
      </c>
      <c r="AE4272" s="210">
        <v>31946.46</v>
      </c>
      <c r="AF4272" s="93"/>
      <c r="AG4272" s="93"/>
      <c r="AH4272" s="93"/>
    </row>
    <row r="4273" spans="21:34" x14ac:dyDescent="0.3">
      <c r="U4273" s="309" t="s">
        <v>67887</v>
      </c>
      <c r="V4273" s="310">
        <v>50632</v>
      </c>
      <c r="X4273" s="267" t="s">
        <v>49814</v>
      </c>
      <c r="Y4273" s="268">
        <v>14999.99</v>
      </c>
      <c r="AA4273" s="229" t="s">
        <v>44703</v>
      </c>
      <c r="AB4273" s="230">
        <v>5407.59</v>
      </c>
      <c r="AD4273" s="209" t="s">
        <v>13401</v>
      </c>
      <c r="AE4273" s="210">
        <v>17829.830000000002</v>
      </c>
      <c r="AF4273" s="93"/>
      <c r="AG4273" s="93"/>
      <c r="AH4273" s="93"/>
    </row>
    <row r="4274" spans="21:34" x14ac:dyDescent="0.3">
      <c r="U4274" s="309" t="s">
        <v>55181</v>
      </c>
      <c r="V4274" s="310">
        <v>20912</v>
      </c>
      <c r="X4274" s="267" t="s">
        <v>18880</v>
      </c>
      <c r="Y4274" s="268">
        <v>412087.18</v>
      </c>
      <c r="AA4274" s="229" t="s">
        <v>42338</v>
      </c>
      <c r="AB4274" s="230">
        <v>67072.52</v>
      </c>
      <c r="AD4274" s="209" t="s">
        <v>13402</v>
      </c>
      <c r="AE4274" s="210">
        <v>48169.91</v>
      </c>
      <c r="AF4274" s="93"/>
      <c r="AG4274" s="93"/>
      <c r="AH4274" s="93"/>
    </row>
    <row r="4275" spans="21:34" x14ac:dyDescent="0.3">
      <c r="U4275" s="309" t="s">
        <v>39209</v>
      </c>
      <c r="V4275" s="310">
        <v>341707.44</v>
      </c>
      <c r="X4275" s="267" t="s">
        <v>59029</v>
      </c>
      <c r="Y4275" s="268">
        <v>128530.18</v>
      </c>
      <c r="AA4275" s="229" t="s">
        <v>42339</v>
      </c>
      <c r="AB4275" s="230">
        <v>4813.68</v>
      </c>
      <c r="AD4275" s="209" t="s">
        <v>13403</v>
      </c>
      <c r="AE4275" s="210">
        <v>6367.52</v>
      </c>
      <c r="AF4275" s="93"/>
      <c r="AG4275" s="93"/>
      <c r="AH4275" s="93"/>
    </row>
    <row r="4276" spans="21:34" x14ac:dyDescent="0.3">
      <c r="U4276" s="309" t="s">
        <v>62654</v>
      </c>
      <c r="V4276" s="310">
        <v>10497.5</v>
      </c>
      <c r="X4276" s="267" t="s">
        <v>55993</v>
      </c>
      <c r="Y4276" s="268">
        <v>26990.39</v>
      </c>
      <c r="AA4276" s="229" t="s">
        <v>42340</v>
      </c>
      <c r="AB4276" s="230">
        <v>1497.01</v>
      </c>
      <c r="AD4276" s="209" t="s">
        <v>18652</v>
      </c>
      <c r="AE4276" s="210">
        <v>186570.5</v>
      </c>
      <c r="AF4276" s="93"/>
      <c r="AG4276" s="93"/>
      <c r="AH4276" s="93"/>
    </row>
    <row r="4277" spans="21:34" x14ac:dyDescent="0.3">
      <c r="U4277" s="309" t="s">
        <v>55182</v>
      </c>
      <c r="V4277" s="310">
        <v>76861.259999999995</v>
      </c>
      <c r="X4277" s="267" t="s">
        <v>33397</v>
      </c>
      <c r="Y4277" s="268">
        <v>73071.199999999997</v>
      </c>
      <c r="AA4277" s="229" t="s">
        <v>42341</v>
      </c>
      <c r="AB4277" s="230">
        <v>5372.23</v>
      </c>
      <c r="AD4277" s="209" t="s">
        <v>13404</v>
      </c>
      <c r="AE4277" s="210">
        <v>47000</v>
      </c>
      <c r="AF4277" s="93"/>
      <c r="AG4277" s="93"/>
      <c r="AH4277" s="93"/>
    </row>
    <row r="4278" spans="21:34" x14ac:dyDescent="0.3">
      <c r="U4278" s="309" t="s">
        <v>52650</v>
      </c>
      <c r="V4278" s="310">
        <v>25781.99</v>
      </c>
      <c r="X4278" s="267" t="s">
        <v>57365</v>
      </c>
      <c r="Y4278" s="268">
        <v>72090.34</v>
      </c>
      <c r="AA4278" s="229" t="s">
        <v>42342</v>
      </c>
      <c r="AB4278" s="230">
        <v>31.5</v>
      </c>
      <c r="AD4278" s="209" t="s">
        <v>13405</v>
      </c>
      <c r="AE4278" s="210">
        <v>45622.559999999998</v>
      </c>
      <c r="AF4278" s="93"/>
      <c r="AG4278" s="93"/>
      <c r="AH4278" s="93"/>
    </row>
    <row r="4279" spans="21:34" x14ac:dyDescent="0.3">
      <c r="U4279" s="309" t="s">
        <v>67888</v>
      </c>
      <c r="V4279" s="310">
        <v>31360.080000000002</v>
      </c>
      <c r="X4279" s="267" t="s">
        <v>57366</v>
      </c>
      <c r="Y4279" s="268">
        <v>254691.15</v>
      </c>
      <c r="AA4279" s="229" t="s">
        <v>44704</v>
      </c>
      <c r="AB4279" s="230">
        <v>85845.06</v>
      </c>
      <c r="AD4279" s="209" t="s">
        <v>13406</v>
      </c>
      <c r="AE4279" s="210">
        <v>18986.25</v>
      </c>
      <c r="AF4279" s="93"/>
      <c r="AG4279" s="93"/>
      <c r="AH4279" s="93"/>
    </row>
    <row r="4280" spans="21:34" x14ac:dyDescent="0.3">
      <c r="U4280" s="309" t="s">
        <v>42581</v>
      </c>
      <c r="V4280" s="310">
        <v>9978.81</v>
      </c>
      <c r="X4280" s="267" t="s">
        <v>34914</v>
      </c>
      <c r="Y4280" s="268">
        <v>1451.99</v>
      </c>
      <c r="AA4280" s="229" t="s">
        <v>48807</v>
      </c>
      <c r="AB4280" s="230">
        <v>3399</v>
      </c>
      <c r="AD4280" s="209" t="s">
        <v>18653</v>
      </c>
      <c r="AE4280" s="210">
        <v>19525</v>
      </c>
      <c r="AF4280" s="93"/>
      <c r="AG4280" s="93"/>
      <c r="AH4280" s="93"/>
    </row>
    <row r="4281" spans="21:34" x14ac:dyDescent="0.3">
      <c r="U4281" s="309" t="s">
        <v>67889</v>
      </c>
      <c r="V4281" s="310">
        <v>58783.15</v>
      </c>
      <c r="X4281" s="267" t="s">
        <v>62611</v>
      </c>
      <c r="Y4281" s="268">
        <v>-19455.27</v>
      </c>
      <c r="AA4281" s="229" t="s">
        <v>52165</v>
      </c>
      <c r="AB4281" s="230">
        <v>125829.55</v>
      </c>
      <c r="AD4281" s="209" t="s">
        <v>18654</v>
      </c>
      <c r="AE4281" s="210">
        <v>996.76</v>
      </c>
      <c r="AF4281" s="93"/>
      <c r="AG4281" s="93"/>
      <c r="AH4281" s="93"/>
    </row>
    <row r="4282" spans="21:34" x14ac:dyDescent="0.3">
      <c r="U4282" s="309" t="s">
        <v>52651</v>
      </c>
      <c r="V4282" s="310">
        <v>7444.44</v>
      </c>
      <c r="X4282" s="267" t="s">
        <v>57367</v>
      </c>
      <c r="Y4282" s="268">
        <v>1055383.95</v>
      </c>
      <c r="AA4282" s="229" t="s">
        <v>52166</v>
      </c>
      <c r="AB4282" s="230">
        <v>9493.9599999999991</v>
      </c>
      <c r="AD4282" s="209" t="s">
        <v>13407</v>
      </c>
      <c r="AE4282" s="210">
        <v>82260.37</v>
      </c>
      <c r="AF4282" s="93"/>
      <c r="AG4282" s="93"/>
      <c r="AH4282" s="93"/>
    </row>
    <row r="4283" spans="21:34" x14ac:dyDescent="0.3">
      <c r="U4283" s="309" t="s">
        <v>67890</v>
      </c>
      <c r="V4283" s="310">
        <v>92010.94</v>
      </c>
      <c r="X4283" s="267" t="s">
        <v>34915</v>
      </c>
      <c r="Y4283" s="268">
        <v>3393576.3</v>
      </c>
      <c r="AA4283" s="229" t="s">
        <v>52167</v>
      </c>
      <c r="AB4283" s="230">
        <v>2088.92</v>
      </c>
      <c r="AD4283" s="209" t="s">
        <v>13408</v>
      </c>
      <c r="AE4283" s="210">
        <v>53581.91</v>
      </c>
      <c r="AF4283" s="93"/>
      <c r="AG4283" s="93"/>
      <c r="AH4283" s="93"/>
    </row>
    <row r="4284" spans="21:34" x14ac:dyDescent="0.3">
      <c r="U4284" s="309" t="s">
        <v>55184</v>
      </c>
      <c r="V4284" s="310">
        <v>2130.29</v>
      </c>
      <c r="X4284" s="267" t="s">
        <v>36199</v>
      </c>
      <c r="Y4284" s="268">
        <v>184500.02</v>
      </c>
      <c r="AA4284" s="229" t="s">
        <v>52168</v>
      </c>
      <c r="AB4284" s="230">
        <v>19963.669999999998</v>
      </c>
      <c r="AD4284" s="209" t="s">
        <v>13409</v>
      </c>
      <c r="AE4284" s="210">
        <v>178695</v>
      </c>
      <c r="AF4284" s="93"/>
      <c r="AG4284" s="93"/>
      <c r="AH4284" s="93"/>
    </row>
    <row r="4285" spans="21:34" x14ac:dyDescent="0.3">
      <c r="U4285" s="309" t="s">
        <v>67891</v>
      </c>
      <c r="V4285" s="310">
        <v>65250</v>
      </c>
      <c r="X4285" s="267" t="s">
        <v>59030</v>
      </c>
      <c r="Y4285" s="268">
        <v>6986.89</v>
      </c>
      <c r="AA4285" s="229" t="s">
        <v>52169</v>
      </c>
      <c r="AB4285" s="230">
        <v>98.16</v>
      </c>
      <c r="AD4285" s="209" t="s">
        <v>18655</v>
      </c>
      <c r="AE4285" s="210">
        <v>99372.44</v>
      </c>
      <c r="AF4285" s="93"/>
      <c r="AG4285" s="93"/>
      <c r="AH4285" s="93"/>
    </row>
    <row r="4286" spans="21:34" x14ac:dyDescent="0.3">
      <c r="U4286" s="309" t="s">
        <v>39210</v>
      </c>
      <c r="V4286" s="310">
        <v>91809.81</v>
      </c>
      <c r="X4286" s="267" t="s">
        <v>55994</v>
      </c>
      <c r="Y4286" s="268">
        <v>9663.8799999999992</v>
      </c>
      <c r="AA4286" s="229" t="s">
        <v>52170</v>
      </c>
      <c r="AB4286" s="230">
        <v>550.04</v>
      </c>
      <c r="AD4286" s="209" t="s">
        <v>18656</v>
      </c>
      <c r="AE4286" s="210">
        <v>138816.74</v>
      </c>
      <c r="AF4286" s="93"/>
      <c r="AG4286" s="93"/>
      <c r="AH4286" s="93"/>
    </row>
    <row r="4287" spans="21:34" x14ac:dyDescent="0.3">
      <c r="U4287" s="309" t="s">
        <v>52652</v>
      </c>
      <c r="V4287" s="310">
        <v>476466.15</v>
      </c>
      <c r="X4287" s="267" t="s">
        <v>55995</v>
      </c>
      <c r="Y4287" s="268">
        <v>83701.38</v>
      </c>
      <c r="AA4287" s="229" t="s">
        <v>52171</v>
      </c>
      <c r="AB4287" s="230">
        <v>7800</v>
      </c>
      <c r="AD4287" s="209" t="s">
        <v>18657</v>
      </c>
      <c r="AE4287" s="210">
        <v>85376.29</v>
      </c>
      <c r="AF4287" s="93"/>
      <c r="AG4287" s="93"/>
      <c r="AH4287" s="93"/>
    </row>
    <row r="4288" spans="21:34" x14ac:dyDescent="0.3">
      <c r="U4288" s="309" t="s">
        <v>42582</v>
      </c>
      <c r="V4288" s="310">
        <v>7446.79</v>
      </c>
      <c r="X4288" s="267" t="s">
        <v>55996</v>
      </c>
      <c r="Y4288" s="268">
        <v>1162.8</v>
      </c>
      <c r="AA4288" s="229" t="s">
        <v>49797</v>
      </c>
      <c r="AB4288" s="230">
        <v>24129</v>
      </c>
      <c r="AD4288" s="209" t="s">
        <v>18658</v>
      </c>
      <c r="AE4288" s="210">
        <v>-536.39</v>
      </c>
      <c r="AF4288" s="93"/>
      <c r="AG4288" s="93"/>
      <c r="AH4288" s="93"/>
    </row>
    <row r="4289" spans="21:34" x14ac:dyDescent="0.3">
      <c r="U4289" s="309" t="s">
        <v>55185</v>
      </c>
      <c r="V4289" s="310">
        <v>4191</v>
      </c>
      <c r="X4289" s="267" t="s">
        <v>55997</v>
      </c>
      <c r="Y4289" s="268">
        <v>5968.29</v>
      </c>
      <c r="AA4289" s="229" t="s">
        <v>44705</v>
      </c>
      <c r="AB4289" s="230">
        <v>30000</v>
      </c>
      <c r="AD4289" s="209" t="s">
        <v>18659</v>
      </c>
      <c r="AE4289" s="210">
        <v>6825</v>
      </c>
      <c r="AF4289" s="93"/>
      <c r="AG4289" s="93"/>
      <c r="AH4289" s="93"/>
    </row>
    <row r="4290" spans="21:34" x14ac:dyDescent="0.3">
      <c r="U4290" s="309" t="s">
        <v>61431</v>
      </c>
      <c r="V4290" s="310">
        <v>2531.77</v>
      </c>
      <c r="X4290" s="267" t="s">
        <v>55998</v>
      </c>
      <c r="Y4290" s="268">
        <v>7687.87</v>
      </c>
      <c r="AA4290" s="229" t="s">
        <v>44706</v>
      </c>
      <c r="AB4290" s="230">
        <v>2174</v>
      </c>
      <c r="AD4290" s="209" t="s">
        <v>18660</v>
      </c>
      <c r="AE4290" s="210">
        <v>522.12</v>
      </c>
      <c r="AF4290" s="93"/>
      <c r="AG4290" s="93"/>
      <c r="AH4290" s="93"/>
    </row>
    <row r="4291" spans="21:34" x14ac:dyDescent="0.3">
      <c r="U4291" s="309" t="s">
        <v>67892</v>
      </c>
      <c r="V4291" s="310">
        <v>25.38</v>
      </c>
      <c r="X4291" s="267" t="s">
        <v>55999</v>
      </c>
      <c r="Y4291" s="268">
        <v>22198.32</v>
      </c>
      <c r="AA4291" s="229" t="s">
        <v>36195</v>
      </c>
      <c r="AB4291" s="230">
        <v>23151.58</v>
      </c>
      <c r="AD4291" s="209" t="s">
        <v>18661</v>
      </c>
      <c r="AE4291" s="210">
        <v>1750</v>
      </c>
      <c r="AF4291" s="93"/>
      <c r="AG4291" s="93"/>
      <c r="AH4291" s="93"/>
    </row>
    <row r="4292" spans="21:34" x14ac:dyDescent="0.3">
      <c r="U4292" s="309" t="s">
        <v>45019</v>
      </c>
      <c r="V4292" s="310">
        <v>136878.28</v>
      </c>
      <c r="X4292" s="267" t="s">
        <v>56000</v>
      </c>
      <c r="Y4292" s="268">
        <v>47.8</v>
      </c>
      <c r="AA4292" s="229" t="s">
        <v>18738</v>
      </c>
      <c r="AB4292" s="230">
        <v>10387.5</v>
      </c>
      <c r="AD4292" s="209" t="s">
        <v>18662</v>
      </c>
      <c r="AE4292" s="210">
        <v>500.11</v>
      </c>
      <c r="AF4292" s="93"/>
      <c r="AG4292" s="93"/>
      <c r="AH4292" s="93"/>
    </row>
    <row r="4293" spans="21:34" x14ac:dyDescent="0.3">
      <c r="U4293" s="309" t="s">
        <v>67893</v>
      </c>
      <c r="V4293" s="310">
        <v>7268.36</v>
      </c>
      <c r="X4293" s="267" t="s">
        <v>52185</v>
      </c>
      <c r="Y4293" s="268">
        <v>31523.66</v>
      </c>
      <c r="AA4293" s="229" t="s">
        <v>18739</v>
      </c>
      <c r="AB4293" s="230">
        <v>13594.92</v>
      </c>
      <c r="AD4293" s="209" t="s">
        <v>18663</v>
      </c>
      <c r="AE4293" s="210">
        <v>400</v>
      </c>
      <c r="AF4293" s="93"/>
      <c r="AG4293" s="93"/>
      <c r="AH4293" s="93"/>
    </row>
    <row r="4294" spans="21:34" x14ac:dyDescent="0.3">
      <c r="U4294" s="309" t="s">
        <v>39211</v>
      </c>
      <c r="V4294" s="310">
        <v>211435.16</v>
      </c>
      <c r="X4294" s="267" t="s">
        <v>59031</v>
      </c>
      <c r="Y4294" s="268">
        <v>2502.9899999999998</v>
      </c>
      <c r="AA4294" s="229" t="s">
        <v>18740</v>
      </c>
      <c r="AB4294" s="230">
        <v>1789.97</v>
      </c>
      <c r="AD4294" s="209" t="s">
        <v>18664</v>
      </c>
      <c r="AE4294" s="210">
        <v>1373</v>
      </c>
      <c r="AF4294" s="93"/>
      <c r="AG4294" s="93"/>
      <c r="AH4294" s="93"/>
    </row>
    <row r="4295" spans="21:34" x14ac:dyDescent="0.3">
      <c r="U4295" s="309" t="s">
        <v>39212</v>
      </c>
      <c r="V4295" s="310">
        <v>654676.72</v>
      </c>
      <c r="X4295" s="267" t="s">
        <v>48812</v>
      </c>
      <c r="Y4295" s="268">
        <v>1307.7</v>
      </c>
      <c r="AA4295" s="229" t="s">
        <v>40213</v>
      </c>
      <c r="AB4295" s="230">
        <v>6000</v>
      </c>
      <c r="AD4295" s="209" t="s">
        <v>18665</v>
      </c>
      <c r="AE4295" s="210">
        <v>413</v>
      </c>
      <c r="AF4295" s="93"/>
      <c r="AG4295" s="93"/>
      <c r="AH4295" s="93"/>
    </row>
    <row r="4296" spans="21:34" x14ac:dyDescent="0.3">
      <c r="U4296" s="309" t="s">
        <v>39213</v>
      </c>
      <c r="V4296" s="310">
        <v>240325.86</v>
      </c>
      <c r="X4296" s="267" t="s">
        <v>57368</v>
      </c>
      <c r="Y4296" s="268">
        <v>14696.15</v>
      </c>
      <c r="AA4296" s="229" t="s">
        <v>18742</v>
      </c>
      <c r="AB4296" s="230">
        <v>595.92999999999995</v>
      </c>
      <c r="AD4296" s="209" t="s">
        <v>18666</v>
      </c>
      <c r="AE4296" s="210">
        <v>4154</v>
      </c>
      <c r="AF4296" s="93"/>
      <c r="AG4296" s="93"/>
      <c r="AH4296" s="93"/>
    </row>
    <row r="4297" spans="21:34" x14ac:dyDescent="0.3">
      <c r="U4297" s="309" t="s">
        <v>48935</v>
      </c>
      <c r="V4297" s="310">
        <v>276216.44</v>
      </c>
      <c r="X4297" s="267" t="s">
        <v>62612</v>
      </c>
      <c r="Y4297" s="268">
        <v>-614.4</v>
      </c>
      <c r="AA4297" s="229" t="s">
        <v>18743</v>
      </c>
      <c r="AB4297" s="230">
        <v>1300.8</v>
      </c>
      <c r="AD4297" s="209" t="s">
        <v>18667</v>
      </c>
      <c r="AE4297" s="210">
        <v>689</v>
      </c>
      <c r="AF4297" s="93"/>
      <c r="AG4297" s="93"/>
      <c r="AH4297" s="93"/>
    </row>
    <row r="4298" spans="21:34" x14ac:dyDescent="0.3">
      <c r="U4298" s="309" t="s">
        <v>66667</v>
      </c>
      <c r="V4298" s="310">
        <v>10281.790000000001</v>
      </c>
      <c r="X4298" s="267" t="s">
        <v>52187</v>
      </c>
      <c r="Y4298" s="268">
        <v>701.47</v>
      </c>
      <c r="AA4298" s="229" t="s">
        <v>18745</v>
      </c>
      <c r="AB4298" s="230">
        <v>9460.9500000000007</v>
      </c>
      <c r="AD4298" s="209" t="s">
        <v>18668</v>
      </c>
      <c r="AE4298" s="210">
        <v>1100.68</v>
      </c>
      <c r="AF4298" s="93"/>
      <c r="AG4298" s="93"/>
      <c r="AH4298" s="93"/>
    </row>
    <row r="4299" spans="21:34" x14ac:dyDescent="0.3">
      <c r="U4299" s="309" t="s">
        <v>46996</v>
      </c>
      <c r="V4299" s="310">
        <v>258566.48</v>
      </c>
      <c r="X4299" s="267" t="s">
        <v>52188</v>
      </c>
      <c r="Y4299" s="268">
        <v>53.66</v>
      </c>
      <c r="AA4299" s="229" t="s">
        <v>18746</v>
      </c>
      <c r="AB4299" s="230">
        <v>219436.2</v>
      </c>
      <c r="AD4299" s="209" t="s">
        <v>18669</v>
      </c>
      <c r="AE4299" s="210">
        <v>1463</v>
      </c>
      <c r="AF4299" s="93"/>
      <c r="AG4299" s="93"/>
      <c r="AH4299" s="93"/>
    </row>
    <row r="4300" spans="21:34" x14ac:dyDescent="0.3">
      <c r="U4300" s="309" t="s">
        <v>40350</v>
      </c>
      <c r="V4300" s="310">
        <v>55857.64</v>
      </c>
      <c r="X4300" s="267" t="s">
        <v>52189</v>
      </c>
      <c r="Y4300" s="268">
        <v>132.1</v>
      </c>
      <c r="AA4300" s="229" t="s">
        <v>18748</v>
      </c>
      <c r="AB4300" s="230">
        <v>50657.15</v>
      </c>
      <c r="AD4300" s="209" t="s">
        <v>18670</v>
      </c>
      <c r="AE4300" s="210">
        <v>16775</v>
      </c>
      <c r="AF4300" s="93"/>
      <c r="AG4300" s="93"/>
      <c r="AH4300" s="93"/>
    </row>
    <row r="4301" spans="21:34" x14ac:dyDescent="0.3">
      <c r="U4301" s="309" t="s">
        <v>39214</v>
      </c>
      <c r="V4301" s="310">
        <v>418861.14</v>
      </c>
      <c r="X4301" s="267" t="s">
        <v>52190</v>
      </c>
      <c r="Y4301" s="268">
        <v>656.31</v>
      </c>
      <c r="AA4301" s="229" t="s">
        <v>18750</v>
      </c>
      <c r="AB4301" s="230">
        <v>53388.75</v>
      </c>
      <c r="AD4301" s="209" t="s">
        <v>18671</v>
      </c>
      <c r="AE4301" s="210">
        <v>10178.64</v>
      </c>
      <c r="AF4301" s="93"/>
      <c r="AG4301" s="93"/>
      <c r="AH4301" s="93"/>
    </row>
    <row r="4302" spans="21:34" x14ac:dyDescent="0.3">
      <c r="U4302" s="309" t="s">
        <v>66668</v>
      </c>
      <c r="V4302" s="310">
        <v>49990.97</v>
      </c>
      <c r="X4302" s="267" t="s">
        <v>52191</v>
      </c>
      <c r="Y4302" s="268">
        <v>4953.99</v>
      </c>
      <c r="AA4302" s="229" t="s">
        <v>18751</v>
      </c>
      <c r="AB4302" s="230">
        <v>2882.25</v>
      </c>
      <c r="AD4302" s="209" t="s">
        <v>18672</v>
      </c>
      <c r="AE4302" s="210">
        <v>5899.81</v>
      </c>
      <c r="AF4302" s="93"/>
      <c r="AG4302" s="93"/>
      <c r="AH4302" s="93"/>
    </row>
    <row r="4303" spans="21:34" x14ac:dyDescent="0.3">
      <c r="U4303" s="309" t="s">
        <v>52653</v>
      </c>
      <c r="V4303" s="310">
        <v>174439.96</v>
      </c>
      <c r="X4303" s="267" t="s">
        <v>59032</v>
      </c>
      <c r="Y4303" s="268">
        <v>9704.98</v>
      </c>
      <c r="AA4303" s="229" t="s">
        <v>42343</v>
      </c>
      <c r="AB4303" s="230">
        <v>1158866.3400000001</v>
      </c>
      <c r="AD4303" s="209" t="s">
        <v>18673</v>
      </c>
      <c r="AE4303" s="210">
        <v>3265.64</v>
      </c>
      <c r="AF4303" s="93"/>
      <c r="AG4303" s="93"/>
      <c r="AH4303" s="93"/>
    </row>
    <row r="4304" spans="21:34" x14ac:dyDescent="0.3">
      <c r="U4304" s="309" t="s">
        <v>56224</v>
      </c>
      <c r="V4304" s="310">
        <v>71846.39</v>
      </c>
      <c r="X4304" s="267" t="s">
        <v>48816</v>
      </c>
      <c r="Y4304" s="268">
        <v>16832.28</v>
      </c>
      <c r="AA4304" s="229" t="s">
        <v>42344</v>
      </c>
      <c r="AB4304" s="230">
        <v>88591.28</v>
      </c>
      <c r="AD4304" s="209" t="s">
        <v>18674</v>
      </c>
      <c r="AE4304" s="210">
        <v>14552</v>
      </c>
      <c r="AF4304" s="93"/>
      <c r="AG4304" s="93"/>
      <c r="AH4304" s="93"/>
    </row>
    <row r="4305" spans="21:34" x14ac:dyDescent="0.3">
      <c r="U4305" s="309" t="s">
        <v>59091</v>
      </c>
      <c r="V4305" s="310">
        <v>-31226.6</v>
      </c>
      <c r="X4305" s="267" t="s">
        <v>57369</v>
      </c>
      <c r="Y4305" s="268">
        <v>9146.36</v>
      </c>
      <c r="AA4305" s="229" t="s">
        <v>18752</v>
      </c>
      <c r="AB4305" s="230">
        <v>26496.25</v>
      </c>
      <c r="AD4305" s="209" t="s">
        <v>18675</v>
      </c>
      <c r="AE4305" s="210">
        <v>600</v>
      </c>
      <c r="AF4305" s="93"/>
      <c r="AG4305" s="93"/>
      <c r="AH4305" s="93"/>
    </row>
    <row r="4306" spans="21:34" x14ac:dyDescent="0.3">
      <c r="U4306" s="309" t="s">
        <v>67894</v>
      </c>
      <c r="V4306" s="310">
        <v>729.62</v>
      </c>
      <c r="X4306" s="267" t="s">
        <v>62613</v>
      </c>
      <c r="Y4306" s="268">
        <v>-499.52</v>
      </c>
      <c r="AA4306" s="229" t="s">
        <v>46828</v>
      </c>
      <c r="AB4306" s="230">
        <v>114.8</v>
      </c>
      <c r="AD4306" s="209" t="s">
        <v>18676</v>
      </c>
      <c r="AE4306" s="210">
        <v>792.57</v>
      </c>
      <c r="AF4306" s="93"/>
      <c r="AG4306" s="93"/>
      <c r="AH4306" s="93"/>
    </row>
    <row r="4307" spans="21:34" x14ac:dyDescent="0.3">
      <c r="U4307" s="309" t="s">
        <v>67895</v>
      </c>
      <c r="V4307" s="310">
        <v>55.81</v>
      </c>
      <c r="X4307" s="267" t="s">
        <v>61358</v>
      </c>
      <c r="Y4307" s="268">
        <v>1634.73</v>
      </c>
      <c r="AA4307" s="229" t="s">
        <v>49798</v>
      </c>
      <c r="AB4307" s="230">
        <v>1089.8599999999999</v>
      </c>
      <c r="AD4307" s="209" t="s">
        <v>18677</v>
      </c>
      <c r="AE4307" s="210">
        <v>6825</v>
      </c>
      <c r="AF4307" s="93"/>
      <c r="AG4307" s="93"/>
      <c r="AH4307" s="93"/>
    </row>
    <row r="4308" spans="21:34" x14ac:dyDescent="0.3">
      <c r="U4308" s="309" t="s">
        <v>67896</v>
      </c>
      <c r="V4308" s="310">
        <v>182.55</v>
      </c>
      <c r="X4308" s="267" t="s">
        <v>56001</v>
      </c>
      <c r="Y4308" s="268">
        <v>55584.27</v>
      </c>
      <c r="AA4308" s="229" t="s">
        <v>18756</v>
      </c>
      <c r="AB4308" s="230">
        <v>29689.37</v>
      </c>
      <c r="AD4308" s="209" t="s">
        <v>18678</v>
      </c>
      <c r="AE4308" s="210">
        <v>522.12</v>
      </c>
      <c r="AF4308" s="93"/>
      <c r="AG4308" s="93"/>
      <c r="AH4308" s="93"/>
    </row>
    <row r="4309" spans="21:34" x14ac:dyDescent="0.3">
      <c r="U4309" s="309" t="s">
        <v>64393</v>
      </c>
      <c r="V4309" s="310">
        <v>10995.75</v>
      </c>
      <c r="X4309" s="267" t="s">
        <v>64168</v>
      </c>
      <c r="Y4309" s="268">
        <v>2867.06</v>
      </c>
      <c r="AA4309" s="229" t="s">
        <v>18757</v>
      </c>
      <c r="AB4309" s="230">
        <v>4325.05</v>
      </c>
      <c r="AD4309" s="209" t="s">
        <v>18679</v>
      </c>
      <c r="AE4309" s="210">
        <v>29316.639999999999</v>
      </c>
      <c r="AF4309" s="93"/>
      <c r="AG4309" s="93"/>
      <c r="AH4309" s="93"/>
    </row>
    <row r="4310" spans="21:34" x14ac:dyDescent="0.3">
      <c r="U4310" s="309" t="s">
        <v>67897</v>
      </c>
      <c r="V4310" s="310">
        <v>51.01</v>
      </c>
      <c r="X4310" s="267" t="s">
        <v>34916</v>
      </c>
      <c r="Y4310" s="268">
        <v>219337.89</v>
      </c>
      <c r="AA4310" s="229" t="s">
        <v>18758</v>
      </c>
      <c r="AB4310" s="230">
        <v>12495.93</v>
      </c>
      <c r="AD4310" s="209" t="s">
        <v>18680</v>
      </c>
      <c r="AE4310" s="210">
        <v>17375</v>
      </c>
      <c r="AF4310" s="93"/>
      <c r="AG4310" s="93"/>
      <c r="AH4310" s="93"/>
    </row>
    <row r="4311" spans="21:34" x14ac:dyDescent="0.3">
      <c r="U4311" s="309" t="s">
        <v>64394</v>
      </c>
      <c r="V4311" s="310">
        <v>1069.68</v>
      </c>
      <c r="X4311" s="267" t="s">
        <v>18882</v>
      </c>
      <c r="Y4311" s="268">
        <v>13487.14</v>
      </c>
      <c r="AA4311" s="229" t="s">
        <v>18759</v>
      </c>
      <c r="AB4311" s="230">
        <v>4553.38</v>
      </c>
      <c r="AD4311" s="209" t="s">
        <v>18681</v>
      </c>
      <c r="AE4311" s="210">
        <v>6812.92</v>
      </c>
      <c r="AF4311" s="93"/>
      <c r="AG4311" s="93"/>
      <c r="AH4311" s="93"/>
    </row>
    <row r="4312" spans="21:34" x14ac:dyDescent="0.3">
      <c r="U4312" s="309" t="s">
        <v>67898</v>
      </c>
      <c r="V4312" s="310">
        <v>2211.14</v>
      </c>
      <c r="X4312" s="267" t="s">
        <v>64169</v>
      </c>
      <c r="Y4312" s="268">
        <v>193.34</v>
      </c>
      <c r="AA4312" s="229" t="s">
        <v>18761</v>
      </c>
      <c r="AB4312" s="230">
        <v>10375.66</v>
      </c>
      <c r="AD4312" s="209" t="s">
        <v>18682</v>
      </c>
      <c r="AE4312" s="210">
        <v>400</v>
      </c>
      <c r="AF4312" s="93"/>
      <c r="AG4312" s="93"/>
      <c r="AH4312" s="93"/>
    </row>
    <row r="4313" spans="21:34" x14ac:dyDescent="0.3">
      <c r="U4313" s="309" t="s">
        <v>67899</v>
      </c>
      <c r="V4313" s="310">
        <v>5786.51</v>
      </c>
      <c r="X4313" s="267" t="s">
        <v>47921</v>
      </c>
      <c r="Y4313" s="268">
        <v>17014.34</v>
      </c>
      <c r="AA4313" s="229" t="s">
        <v>34890</v>
      </c>
      <c r="AB4313" s="230">
        <v>188.33</v>
      </c>
      <c r="AD4313" s="209" t="s">
        <v>18683</v>
      </c>
      <c r="AE4313" s="210">
        <v>3265.64</v>
      </c>
      <c r="AF4313" s="93"/>
      <c r="AG4313" s="93"/>
      <c r="AH4313" s="93"/>
    </row>
    <row r="4314" spans="21:34" x14ac:dyDescent="0.3">
      <c r="U4314" s="309" t="s">
        <v>57487</v>
      </c>
      <c r="V4314" s="310">
        <v>1925</v>
      </c>
      <c r="X4314" s="267" t="s">
        <v>18883</v>
      </c>
      <c r="Y4314" s="268">
        <v>432839.12</v>
      </c>
      <c r="AA4314" s="229" t="s">
        <v>18762</v>
      </c>
      <c r="AB4314" s="230">
        <v>5111.58</v>
      </c>
      <c r="AD4314" s="209" t="s">
        <v>18684</v>
      </c>
      <c r="AE4314" s="210">
        <v>6736.25</v>
      </c>
      <c r="AF4314" s="93"/>
      <c r="AG4314" s="93"/>
      <c r="AH4314" s="93"/>
    </row>
    <row r="4315" spans="21:34" x14ac:dyDescent="0.3">
      <c r="U4315" s="309" t="s">
        <v>59092</v>
      </c>
      <c r="V4315" s="310">
        <v>520.79</v>
      </c>
      <c r="X4315" s="267" t="s">
        <v>56002</v>
      </c>
      <c r="Y4315" s="268">
        <v>135124</v>
      </c>
      <c r="AA4315" s="229" t="s">
        <v>18763</v>
      </c>
      <c r="AB4315" s="230">
        <v>60024</v>
      </c>
      <c r="AD4315" s="209" t="s">
        <v>18685</v>
      </c>
      <c r="AE4315" s="210">
        <v>459</v>
      </c>
      <c r="AF4315" s="93"/>
      <c r="AG4315" s="93"/>
      <c r="AH4315" s="93"/>
    </row>
    <row r="4316" spans="21:34" x14ac:dyDescent="0.3">
      <c r="U4316" s="309" t="s">
        <v>57488</v>
      </c>
      <c r="V4316" s="310">
        <v>629.76</v>
      </c>
      <c r="X4316" s="267" t="s">
        <v>18884</v>
      </c>
      <c r="Y4316" s="268">
        <v>200396.5</v>
      </c>
      <c r="AA4316" s="229" t="s">
        <v>36196</v>
      </c>
      <c r="AB4316" s="230">
        <v>43721</v>
      </c>
      <c r="AD4316" s="209" t="s">
        <v>18686</v>
      </c>
      <c r="AE4316" s="210">
        <v>3040</v>
      </c>
      <c r="AF4316" s="93"/>
      <c r="AG4316" s="93"/>
      <c r="AH4316" s="93"/>
    </row>
    <row r="4317" spans="21:34" x14ac:dyDescent="0.3">
      <c r="U4317" s="309" t="s">
        <v>67900</v>
      </c>
      <c r="V4317" s="310">
        <v>689.24</v>
      </c>
      <c r="X4317" s="267" t="s">
        <v>36200</v>
      </c>
      <c r="Y4317" s="268">
        <v>215504.76</v>
      </c>
      <c r="AA4317" s="229" t="s">
        <v>52172</v>
      </c>
      <c r="AB4317" s="230">
        <v>264.57</v>
      </c>
      <c r="AD4317" s="209" t="s">
        <v>18687</v>
      </c>
      <c r="AE4317" s="210">
        <v>6456</v>
      </c>
      <c r="AF4317" s="93"/>
      <c r="AG4317" s="93"/>
      <c r="AH4317" s="93"/>
    </row>
    <row r="4318" spans="21:34" x14ac:dyDescent="0.3">
      <c r="U4318" s="309" t="s">
        <v>57489</v>
      </c>
      <c r="V4318" s="310">
        <v>69.680000000000007</v>
      </c>
      <c r="X4318" s="267" t="s">
        <v>18885</v>
      </c>
      <c r="Y4318" s="268">
        <v>97671.06</v>
      </c>
      <c r="AA4318" s="229" t="s">
        <v>47907</v>
      </c>
      <c r="AB4318" s="230">
        <v>8860.43</v>
      </c>
      <c r="AD4318" s="209" t="s">
        <v>18688</v>
      </c>
      <c r="AE4318" s="210">
        <v>15581.96</v>
      </c>
      <c r="AF4318" s="93"/>
      <c r="AG4318" s="93"/>
      <c r="AH4318" s="93"/>
    </row>
    <row r="4319" spans="21:34" x14ac:dyDescent="0.3">
      <c r="U4319" s="309" t="s">
        <v>58544</v>
      </c>
      <c r="V4319" s="310">
        <v>343.25</v>
      </c>
      <c r="X4319" s="267" t="s">
        <v>52192</v>
      </c>
      <c r="Y4319" s="268">
        <v>532.42999999999995</v>
      </c>
      <c r="AA4319" s="229" t="s">
        <v>47908</v>
      </c>
      <c r="AB4319" s="230">
        <v>5305.74</v>
      </c>
      <c r="AD4319" s="209" t="s">
        <v>18689</v>
      </c>
      <c r="AE4319" s="210">
        <v>1188.75</v>
      </c>
      <c r="AF4319" s="93"/>
      <c r="AG4319" s="93"/>
      <c r="AH4319" s="93"/>
    </row>
    <row r="4320" spans="21:34" x14ac:dyDescent="0.3">
      <c r="U4320" s="309" t="s">
        <v>57490</v>
      </c>
      <c r="V4320" s="310">
        <v>662.35</v>
      </c>
      <c r="X4320" s="267" t="s">
        <v>18886</v>
      </c>
      <c r="Y4320" s="268">
        <v>116978.14</v>
      </c>
      <c r="AA4320" s="229" t="s">
        <v>52173</v>
      </c>
      <c r="AB4320" s="230">
        <v>11368.46</v>
      </c>
      <c r="AD4320" s="209" t="s">
        <v>18690</v>
      </c>
      <c r="AE4320" s="210">
        <v>500</v>
      </c>
      <c r="AF4320" s="93"/>
      <c r="AG4320" s="93"/>
      <c r="AH4320" s="93"/>
    </row>
    <row r="4321" spans="21:34" x14ac:dyDescent="0.3">
      <c r="U4321" s="309" t="s">
        <v>67901</v>
      </c>
      <c r="V4321" s="310">
        <v>1083.52</v>
      </c>
      <c r="X4321" s="267" t="s">
        <v>36201</v>
      </c>
      <c r="Y4321" s="268">
        <v>118794.4</v>
      </c>
      <c r="AA4321" s="229" t="s">
        <v>47909</v>
      </c>
      <c r="AB4321" s="230">
        <v>1275.67</v>
      </c>
      <c r="AD4321" s="209" t="s">
        <v>18691</v>
      </c>
      <c r="AE4321" s="210">
        <v>1.29</v>
      </c>
      <c r="AF4321" s="93"/>
      <c r="AG4321" s="93"/>
      <c r="AH4321" s="93"/>
    </row>
    <row r="4322" spans="21:34" x14ac:dyDescent="0.3">
      <c r="U4322" s="309" t="s">
        <v>67902</v>
      </c>
      <c r="V4322" s="310">
        <v>-12.37</v>
      </c>
      <c r="X4322" s="267" t="s">
        <v>36202</v>
      </c>
      <c r="Y4322" s="268">
        <v>27013.83</v>
      </c>
      <c r="AA4322" s="229" t="s">
        <v>52174</v>
      </c>
      <c r="AB4322" s="230">
        <v>2739.79</v>
      </c>
      <c r="AD4322" s="209" t="s">
        <v>18692</v>
      </c>
      <c r="AE4322" s="210">
        <v>3300</v>
      </c>
      <c r="AF4322" s="93"/>
      <c r="AG4322" s="93"/>
      <c r="AH4322" s="93"/>
    </row>
    <row r="4323" spans="21:34" x14ac:dyDescent="0.3">
      <c r="U4323" s="309" t="s">
        <v>55186</v>
      </c>
      <c r="V4323" s="310">
        <v>32766.5</v>
      </c>
      <c r="X4323" s="267" t="s">
        <v>47922</v>
      </c>
      <c r="Y4323" s="268">
        <v>3037.5</v>
      </c>
      <c r="AA4323" s="229" t="s">
        <v>52175</v>
      </c>
      <c r="AB4323" s="230">
        <v>10500.75</v>
      </c>
      <c r="AD4323" s="209" t="s">
        <v>18693</v>
      </c>
      <c r="AE4323" s="210">
        <v>10711.75</v>
      </c>
      <c r="AF4323" s="93"/>
      <c r="AG4323" s="93"/>
      <c r="AH4323" s="93"/>
    </row>
    <row r="4324" spans="21:34" x14ac:dyDescent="0.3">
      <c r="U4324" s="309" t="s">
        <v>67903</v>
      </c>
      <c r="V4324" s="310">
        <v>10355.18</v>
      </c>
      <c r="X4324" s="267" t="s">
        <v>33398</v>
      </c>
      <c r="Y4324" s="268">
        <v>300.97000000000003</v>
      </c>
      <c r="AA4324" s="229" t="s">
        <v>52176</v>
      </c>
      <c r="AB4324" s="230">
        <v>50</v>
      </c>
      <c r="AD4324" s="209" t="s">
        <v>18694</v>
      </c>
      <c r="AE4324" s="210">
        <v>1057.25</v>
      </c>
      <c r="AF4324" s="93"/>
      <c r="AG4324" s="93"/>
      <c r="AH4324" s="93"/>
    </row>
    <row r="4325" spans="21:34" x14ac:dyDescent="0.3">
      <c r="U4325" s="309" t="s">
        <v>67904</v>
      </c>
      <c r="V4325" s="310">
        <v>11005.25</v>
      </c>
      <c r="X4325" s="267" t="s">
        <v>55068</v>
      </c>
      <c r="Y4325" s="268">
        <v>2.8</v>
      </c>
      <c r="AA4325" s="229" t="s">
        <v>52177</v>
      </c>
      <c r="AB4325" s="230">
        <v>1111.26</v>
      </c>
      <c r="AD4325" s="209" t="s">
        <v>18695</v>
      </c>
      <c r="AE4325" s="210">
        <v>36061.629999999997</v>
      </c>
      <c r="AF4325" s="93"/>
      <c r="AG4325" s="93"/>
      <c r="AH4325" s="93"/>
    </row>
    <row r="4326" spans="21:34" x14ac:dyDescent="0.3">
      <c r="U4326" s="309" t="s">
        <v>57491</v>
      </c>
      <c r="V4326" s="310">
        <v>12.62</v>
      </c>
      <c r="X4326" s="267" t="s">
        <v>33399</v>
      </c>
      <c r="Y4326" s="268">
        <v>3040.09</v>
      </c>
      <c r="AA4326" s="229" t="s">
        <v>46829</v>
      </c>
      <c r="AB4326" s="230">
        <v>1624.18</v>
      </c>
      <c r="AD4326" s="209" t="s">
        <v>18696</v>
      </c>
      <c r="AE4326" s="210">
        <v>1978.87</v>
      </c>
      <c r="AF4326" s="93"/>
      <c r="AG4326" s="93"/>
      <c r="AH4326" s="93"/>
    </row>
    <row r="4327" spans="21:34" x14ac:dyDescent="0.3">
      <c r="U4327" s="309" t="s">
        <v>67905</v>
      </c>
      <c r="V4327" s="310">
        <v>8551.6</v>
      </c>
      <c r="X4327" s="267" t="s">
        <v>33400</v>
      </c>
      <c r="Y4327" s="268">
        <v>2761.2</v>
      </c>
      <c r="AA4327" s="229" t="s">
        <v>18766</v>
      </c>
      <c r="AB4327" s="230">
        <v>63913.05</v>
      </c>
      <c r="AD4327" s="209" t="s">
        <v>18697</v>
      </c>
      <c r="AE4327" s="210">
        <v>673.75</v>
      </c>
      <c r="AF4327" s="93"/>
      <c r="AG4327" s="93"/>
      <c r="AH4327" s="93"/>
    </row>
    <row r="4328" spans="21:34" x14ac:dyDescent="0.3">
      <c r="U4328" s="309" t="s">
        <v>64395</v>
      </c>
      <c r="V4328" s="310">
        <v>284.87</v>
      </c>
      <c r="X4328" s="267" t="s">
        <v>18889</v>
      </c>
      <c r="Y4328" s="268">
        <v>16200</v>
      </c>
      <c r="AA4328" s="229" t="s">
        <v>18767</v>
      </c>
      <c r="AB4328" s="230">
        <v>20440.96</v>
      </c>
      <c r="AD4328" s="209" t="s">
        <v>18698</v>
      </c>
      <c r="AE4328" s="210">
        <v>3500</v>
      </c>
      <c r="AF4328" s="93"/>
      <c r="AG4328" s="93"/>
      <c r="AH4328" s="93"/>
    </row>
    <row r="4329" spans="21:34" x14ac:dyDescent="0.3">
      <c r="U4329" s="309" t="s">
        <v>67906</v>
      </c>
      <c r="V4329" s="310">
        <v>5348.79</v>
      </c>
      <c r="X4329" s="267" t="s">
        <v>40222</v>
      </c>
      <c r="Y4329" s="268">
        <v>1810322.71</v>
      </c>
      <c r="AA4329" s="229" t="s">
        <v>46830</v>
      </c>
      <c r="AB4329" s="230">
        <v>1058.48</v>
      </c>
      <c r="AD4329" s="209" t="s">
        <v>18699</v>
      </c>
      <c r="AE4329" s="210">
        <v>15.75</v>
      </c>
      <c r="AF4329" s="93"/>
      <c r="AG4329" s="93"/>
      <c r="AH4329" s="93"/>
    </row>
    <row r="4330" spans="21:34" x14ac:dyDescent="0.3">
      <c r="U4330" s="309" t="s">
        <v>55187</v>
      </c>
      <c r="V4330" s="310">
        <v>4940.53</v>
      </c>
      <c r="X4330" s="267" t="s">
        <v>36203</v>
      </c>
      <c r="Y4330" s="268">
        <v>2217.39</v>
      </c>
      <c r="AA4330" s="229" t="s">
        <v>18768</v>
      </c>
      <c r="AB4330" s="230">
        <v>6577.99</v>
      </c>
      <c r="AD4330" s="209" t="s">
        <v>18700</v>
      </c>
      <c r="AE4330" s="210">
        <v>3158</v>
      </c>
      <c r="AF4330" s="93"/>
      <c r="AG4330" s="93"/>
      <c r="AH4330" s="93"/>
    </row>
    <row r="4331" spans="21:34" x14ac:dyDescent="0.3">
      <c r="U4331" s="309" t="s">
        <v>55188</v>
      </c>
      <c r="V4331" s="310">
        <v>15673.71</v>
      </c>
      <c r="X4331" s="267" t="s">
        <v>61359</v>
      </c>
      <c r="Y4331" s="268">
        <v>75.66</v>
      </c>
      <c r="AA4331" s="229" t="s">
        <v>18769</v>
      </c>
      <c r="AB4331" s="230">
        <v>13568.08</v>
      </c>
      <c r="AD4331" s="209" t="s">
        <v>18701</v>
      </c>
      <c r="AE4331" s="210">
        <v>1960</v>
      </c>
      <c r="AF4331" s="93"/>
      <c r="AG4331" s="93"/>
      <c r="AH4331" s="93"/>
    </row>
    <row r="4332" spans="21:34" x14ac:dyDescent="0.3">
      <c r="U4332" s="309" t="s">
        <v>55189</v>
      </c>
      <c r="V4332" s="310">
        <v>10635.6</v>
      </c>
      <c r="X4332" s="267" t="s">
        <v>40223</v>
      </c>
      <c r="Y4332" s="268">
        <v>37750</v>
      </c>
      <c r="AA4332" s="229" t="s">
        <v>46831</v>
      </c>
      <c r="AB4332" s="230">
        <v>5975</v>
      </c>
      <c r="AD4332" s="209" t="s">
        <v>18702</v>
      </c>
      <c r="AE4332" s="210">
        <v>1875</v>
      </c>
      <c r="AF4332" s="93"/>
      <c r="AG4332" s="93"/>
      <c r="AH4332" s="93"/>
    </row>
    <row r="4333" spans="21:34" x14ac:dyDescent="0.3">
      <c r="U4333" s="309" t="s">
        <v>48936</v>
      </c>
      <c r="V4333" s="310">
        <v>8439.4699999999993</v>
      </c>
      <c r="X4333" s="267" t="s">
        <v>39075</v>
      </c>
      <c r="Y4333" s="268">
        <v>1000</v>
      </c>
      <c r="AA4333" s="229" t="s">
        <v>47910</v>
      </c>
      <c r="AB4333" s="230">
        <v>22368.75</v>
      </c>
      <c r="AD4333" s="209" t="s">
        <v>18703</v>
      </c>
      <c r="AE4333" s="210">
        <v>11405</v>
      </c>
      <c r="AF4333" s="93"/>
      <c r="AG4333" s="93"/>
      <c r="AH4333" s="93"/>
    </row>
    <row r="4334" spans="21:34" x14ac:dyDescent="0.3">
      <c r="U4334" s="309" t="s">
        <v>58272</v>
      </c>
      <c r="V4334" s="310">
        <v>6125.23</v>
      </c>
      <c r="X4334" s="267" t="s">
        <v>56003</v>
      </c>
      <c r="Y4334" s="268">
        <v>1525.74</v>
      </c>
      <c r="AA4334" s="229" t="s">
        <v>46832</v>
      </c>
      <c r="AB4334" s="230">
        <v>36480</v>
      </c>
      <c r="AD4334" s="209" t="s">
        <v>18704</v>
      </c>
      <c r="AE4334" s="210">
        <v>5284.8</v>
      </c>
      <c r="AF4334" s="93"/>
      <c r="AG4334" s="93"/>
      <c r="AH4334" s="93"/>
    </row>
    <row r="4335" spans="21:34" x14ac:dyDescent="0.3">
      <c r="U4335" s="309" t="s">
        <v>48019</v>
      </c>
      <c r="V4335" s="310">
        <v>6444.7</v>
      </c>
      <c r="X4335" s="267" t="s">
        <v>64170</v>
      </c>
      <c r="Y4335" s="268">
        <v>6324.25</v>
      </c>
      <c r="AA4335" s="229" t="s">
        <v>44707</v>
      </c>
      <c r="AB4335" s="230">
        <v>14977.52</v>
      </c>
      <c r="AD4335" s="209" t="s">
        <v>18705</v>
      </c>
      <c r="AE4335" s="210">
        <v>404.2</v>
      </c>
      <c r="AF4335" s="93"/>
      <c r="AG4335" s="93"/>
      <c r="AH4335" s="93"/>
    </row>
    <row r="4336" spans="21:34" x14ac:dyDescent="0.3">
      <c r="U4336" s="309" t="s">
        <v>67907</v>
      </c>
      <c r="V4336" s="310">
        <v>6987.43</v>
      </c>
      <c r="X4336" s="267" t="s">
        <v>48819</v>
      </c>
      <c r="Y4336" s="268">
        <v>3726.34</v>
      </c>
      <c r="AA4336" s="229" t="s">
        <v>44708</v>
      </c>
      <c r="AB4336" s="230">
        <v>3600.86</v>
      </c>
      <c r="AD4336" s="209" t="s">
        <v>18706</v>
      </c>
      <c r="AE4336" s="210">
        <v>36061.629999999997</v>
      </c>
      <c r="AF4336" s="93"/>
      <c r="AG4336" s="93"/>
      <c r="AH4336" s="93"/>
    </row>
    <row r="4337" spans="21:34" x14ac:dyDescent="0.3">
      <c r="U4337" s="309" t="s">
        <v>67908</v>
      </c>
      <c r="V4337" s="310">
        <v>33199.25</v>
      </c>
      <c r="X4337" s="267" t="s">
        <v>18890</v>
      </c>
      <c r="Y4337" s="268">
        <v>273502.82</v>
      </c>
      <c r="AA4337" s="229" t="s">
        <v>44709</v>
      </c>
      <c r="AB4337" s="230">
        <v>11686.69</v>
      </c>
      <c r="AD4337" s="209" t="s">
        <v>18707</v>
      </c>
      <c r="AE4337" s="210">
        <v>20866.759999999998</v>
      </c>
      <c r="AF4337" s="93"/>
      <c r="AG4337" s="93"/>
      <c r="AH4337" s="93"/>
    </row>
    <row r="4338" spans="21:34" x14ac:dyDescent="0.3">
      <c r="U4338" s="309" t="s">
        <v>48937</v>
      </c>
      <c r="V4338" s="310">
        <v>4.04</v>
      </c>
      <c r="X4338" s="267" t="s">
        <v>33401</v>
      </c>
      <c r="Y4338" s="268">
        <v>706716.54</v>
      </c>
      <c r="AA4338" s="229" t="s">
        <v>46833</v>
      </c>
      <c r="AB4338" s="230">
        <v>4628.93</v>
      </c>
      <c r="AD4338" s="209" t="s">
        <v>18708</v>
      </c>
      <c r="AE4338" s="210">
        <v>11405</v>
      </c>
      <c r="AF4338" s="93"/>
      <c r="AG4338" s="93"/>
      <c r="AH4338" s="93"/>
    </row>
    <row r="4339" spans="21:34" x14ac:dyDescent="0.3">
      <c r="U4339" s="309" t="s">
        <v>46997</v>
      </c>
      <c r="V4339" s="310">
        <v>50.49</v>
      </c>
      <c r="X4339" s="267" t="s">
        <v>33402</v>
      </c>
      <c r="Y4339" s="268">
        <v>38184.230000000003</v>
      </c>
      <c r="AA4339" s="229" t="s">
        <v>18770</v>
      </c>
      <c r="AB4339" s="230">
        <v>20137.91</v>
      </c>
      <c r="AD4339" s="209" t="s">
        <v>18709</v>
      </c>
      <c r="AE4339" s="210">
        <v>3571.82</v>
      </c>
      <c r="AF4339" s="93"/>
      <c r="AG4339" s="93"/>
      <c r="AH4339" s="93"/>
    </row>
    <row r="4340" spans="21:34" x14ac:dyDescent="0.3">
      <c r="U4340" s="309" t="s">
        <v>67909</v>
      </c>
      <c r="V4340" s="310">
        <v>243.1</v>
      </c>
      <c r="X4340" s="267" t="s">
        <v>47923</v>
      </c>
      <c r="Y4340" s="268">
        <v>111000</v>
      </c>
      <c r="AA4340" s="229" t="s">
        <v>18771</v>
      </c>
      <c r="AB4340" s="230">
        <v>197696.33</v>
      </c>
      <c r="AD4340" s="209" t="s">
        <v>18710</v>
      </c>
      <c r="AE4340" s="210">
        <v>673.75</v>
      </c>
      <c r="AF4340" s="93"/>
      <c r="AG4340" s="93"/>
      <c r="AH4340" s="93"/>
    </row>
    <row r="4341" spans="21:34" x14ac:dyDescent="0.3">
      <c r="U4341" s="309" t="s">
        <v>67910</v>
      </c>
      <c r="V4341" s="310">
        <v>11500</v>
      </c>
      <c r="X4341" s="267" t="s">
        <v>34917</v>
      </c>
      <c r="Y4341" s="268">
        <v>4249</v>
      </c>
      <c r="AA4341" s="229" t="s">
        <v>46834</v>
      </c>
      <c r="AB4341" s="230">
        <v>1194.9000000000001</v>
      </c>
      <c r="AD4341" s="209" t="s">
        <v>18711</v>
      </c>
      <c r="AE4341" s="210">
        <v>4000</v>
      </c>
      <c r="AF4341" s="93"/>
      <c r="AG4341" s="93"/>
      <c r="AH4341" s="93"/>
    </row>
    <row r="4342" spans="21:34" x14ac:dyDescent="0.3">
      <c r="U4342" s="309" t="s">
        <v>67911</v>
      </c>
      <c r="V4342" s="310">
        <v>19.45</v>
      </c>
      <c r="X4342" s="267" t="s">
        <v>64171</v>
      </c>
      <c r="Y4342" s="268">
        <v>8389.9</v>
      </c>
      <c r="AA4342" s="229" t="s">
        <v>18772</v>
      </c>
      <c r="AB4342" s="230">
        <v>13124.67</v>
      </c>
      <c r="AD4342" s="209" t="s">
        <v>18712</v>
      </c>
      <c r="AE4342" s="210">
        <v>15.75</v>
      </c>
      <c r="AF4342" s="93"/>
      <c r="AG4342" s="93"/>
      <c r="AH4342" s="93"/>
    </row>
    <row r="4343" spans="21:34" x14ac:dyDescent="0.3">
      <c r="U4343" s="309" t="s">
        <v>58546</v>
      </c>
      <c r="V4343" s="310">
        <v>16495.87</v>
      </c>
      <c r="X4343" s="267" t="s">
        <v>42350</v>
      </c>
      <c r="Y4343" s="268">
        <v>1573.26</v>
      </c>
      <c r="AA4343" s="229" t="s">
        <v>34891</v>
      </c>
      <c r="AB4343" s="230">
        <v>196107.64</v>
      </c>
      <c r="AD4343" s="209" t="s">
        <v>18713</v>
      </c>
      <c r="AE4343" s="210">
        <v>6456</v>
      </c>
      <c r="AF4343" s="93"/>
      <c r="AG4343" s="93"/>
      <c r="AH4343" s="93"/>
    </row>
    <row r="4344" spans="21:34" x14ac:dyDescent="0.3">
      <c r="U4344" s="309" t="s">
        <v>58547</v>
      </c>
      <c r="V4344" s="310">
        <v>1261.9000000000001</v>
      </c>
      <c r="X4344" s="267" t="s">
        <v>58853</v>
      </c>
      <c r="Y4344" s="268">
        <v>5778</v>
      </c>
      <c r="AA4344" s="229" t="s">
        <v>18773</v>
      </c>
      <c r="AB4344" s="230">
        <v>34399.550000000003</v>
      </c>
      <c r="AD4344" s="209" t="s">
        <v>18714</v>
      </c>
      <c r="AE4344" s="210">
        <v>11170.75</v>
      </c>
      <c r="AF4344" s="93"/>
      <c r="AG4344" s="93"/>
      <c r="AH4344" s="93"/>
    </row>
    <row r="4345" spans="21:34" x14ac:dyDescent="0.3">
      <c r="U4345" s="309" t="s">
        <v>58548</v>
      </c>
      <c r="V4345" s="310">
        <v>4127.24</v>
      </c>
      <c r="X4345" s="267" t="s">
        <v>52194</v>
      </c>
      <c r="Y4345" s="268">
        <v>319.93</v>
      </c>
      <c r="AA4345" s="229" t="s">
        <v>40214</v>
      </c>
      <c r="AB4345" s="230">
        <v>26219.25</v>
      </c>
      <c r="AD4345" s="209" t="s">
        <v>18715</v>
      </c>
      <c r="AE4345" s="210">
        <v>13334.29</v>
      </c>
      <c r="AF4345" s="93"/>
      <c r="AG4345" s="93"/>
      <c r="AH4345" s="93"/>
    </row>
    <row r="4346" spans="21:34" x14ac:dyDescent="0.3">
      <c r="U4346" s="309" t="s">
        <v>61434</v>
      </c>
      <c r="V4346" s="310">
        <v>749.34</v>
      </c>
      <c r="X4346" s="267" t="s">
        <v>18891</v>
      </c>
      <c r="Y4346" s="268">
        <v>1118311.8999999999</v>
      </c>
      <c r="AA4346" s="229" t="s">
        <v>18775</v>
      </c>
      <c r="AB4346" s="230">
        <v>3746.06</v>
      </c>
      <c r="AD4346" s="209" t="s">
        <v>18716</v>
      </c>
      <c r="AE4346" s="210">
        <v>1057.25</v>
      </c>
      <c r="AF4346" s="93"/>
      <c r="AG4346" s="93"/>
      <c r="AH4346" s="93"/>
    </row>
    <row r="4347" spans="21:34" x14ac:dyDescent="0.3">
      <c r="U4347" s="309" t="s">
        <v>59637</v>
      </c>
      <c r="V4347" s="310">
        <v>258.05</v>
      </c>
      <c r="X4347" s="267" t="s">
        <v>59033</v>
      </c>
      <c r="Y4347" s="268">
        <v>374582.61</v>
      </c>
      <c r="AA4347" s="229" t="s">
        <v>44710</v>
      </c>
      <c r="AB4347" s="230">
        <v>6613.83</v>
      </c>
      <c r="AD4347" s="209" t="s">
        <v>18717</v>
      </c>
      <c r="AE4347" s="210">
        <v>9081.25</v>
      </c>
      <c r="AF4347" s="93"/>
      <c r="AG4347" s="93"/>
      <c r="AH4347" s="93"/>
    </row>
    <row r="4348" spans="21:34" x14ac:dyDescent="0.3">
      <c r="U4348" s="309" t="s">
        <v>67912</v>
      </c>
      <c r="V4348" s="310">
        <v>-3.94</v>
      </c>
      <c r="X4348" s="267" t="s">
        <v>36204</v>
      </c>
      <c r="Y4348" s="268">
        <v>164599.70000000001</v>
      </c>
      <c r="AA4348" s="229" t="s">
        <v>47911</v>
      </c>
      <c r="AB4348" s="230">
        <v>269.41000000000003</v>
      </c>
      <c r="AD4348" s="209" t="s">
        <v>18718</v>
      </c>
      <c r="AE4348" s="210">
        <v>694.78</v>
      </c>
      <c r="AF4348" s="93"/>
      <c r="AG4348" s="93"/>
      <c r="AH4348" s="93"/>
    </row>
    <row r="4349" spans="21:34" x14ac:dyDescent="0.3">
      <c r="U4349" s="309" t="s">
        <v>58273</v>
      </c>
      <c r="V4349" s="310">
        <v>39183.75</v>
      </c>
      <c r="X4349" s="267" t="s">
        <v>58222</v>
      </c>
      <c r="Y4349" s="268">
        <v>65516.33</v>
      </c>
      <c r="AA4349" s="229" t="s">
        <v>18776</v>
      </c>
      <c r="AB4349" s="230">
        <v>8631.77</v>
      </c>
      <c r="AD4349" s="209" t="s">
        <v>18719</v>
      </c>
      <c r="AE4349" s="210">
        <v>1968.82</v>
      </c>
      <c r="AF4349" s="93"/>
      <c r="AG4349" s="93"/>
      <c r="AH4349" s="93"/>
    </row>
    <row r="4350" spans="21:34" x14ac:dyDescent="0.3">
      <c r="U4350" s="309" t="s">
        <v>60519</v>
      </c>
      <c r="V4350" s="310">
        <v>6500</v>
      </c>
      <c r="X4350" s="267" t="s">
        <v>40224</v>
      </c>
      <c r="Y4350" s="268">
        <v>35076.29</v>
      </c>
      <c r="AA4350" s="229" t="s">
        <v>18777</v>
      </c>
      <c r="AB4350" s="230">
        <v>4252.5</v>
      </c>
      <c r="AD4350" s="209" t="s">
        <v>18720</v>
      </c>
      <c r="AE4350" s="210">
        <v>80250</v>
      </c>
      <c r="AF4350" s="93"/>
      <c r="AG4350" s="93"/>
      <c r="AH4350" s="93"/>
    </row>
    <row r="4351" spans="21:34" x14ac:dyDescent="0.3">
      <c r="U4351" s="309" t="s">
        <v>60520</v>
      </c>
      <c r="V4351" s="310">
        <v>497.26</v>
      </c>
      <c r="X4351" s="267" t="s">
        <v>34918</v>
      </c>
      <c r="Y4351" s="268">
        <v>117693.72</v>
      </c>
      <c r="AA4351" s="229" t="s">
        <v>18778</v>
      </c>
      <c r="AB4351" s="230">
        <v>311772.71999999997</v>
      </c>
      <c r="AD4351" s="209" t="s">
        <v>18721</v>
      </c>
      <c r="AE4351" s="210">
        <v>44623.05</v>
      </c>
      <c r="AF4351" s="93"/>
      <c r="AG4351" s="93"/>
      <c r="AH4351" s="93"/>
    </row>
    <row r="4352" spans="21:34" x14ac:dyDescent="0.3">
      <c r="U4352" s="309" t="s">
        <v>60521</v>
      </c>
      <c r="V4352" s="310">
        <v>1626.3</v>
      </c>
      <c r="X4352" s="267" t="s">
        <v>34919</v>
      </c>
      <c r="Y4352" s="268">
        <v>63189.84</v>
      </c>
      <c r="AA4352" s="229" t="s">
        <v>40215</v>
      </c>
      <c r="AB4352" s="230">
        <v>13258.36</v>
      </c>
      <c r="AD4352" s="209" t="s">
        <v>18722</v>
      </c>
      <c r="AE4352" s="210">
        <v>283.08</v>
      </c>
      <c r="AF4352" s="93"/>
      <c r="AG4352" s="93"/>
      <c r="AH4352" s="93"/>
    </row>
    <row r="4353" spans="21:34" x14ac:dyDescent="0.3">
      <c r="U4353" s="309" t="s">
        <v>59095</v>
      </c>
      <c r="V4353" s="310">
        <v>1432.23</v>
      </c>
      <c r="X4353" s="267" t="s">
        <v>34920</v>
      </c>
      <c r="Y4353" s="268">
        <v>117463.96</v>
      </c>
      <c r="AA4353" s="229" t="s">
        <v>42345</v>
      </c>
      <c r="AB4353" s="230">
        <v>6078.85</v>
      </c>
      <c r="AD4353" s="209" t="s">
        <v>18723</v>
      </c>
      <c r="AE4353" s="210">
        <v>25525.05</v>
      </c>
      <c r="AF4353" s="93"/>
      <c r="AG4353" s="93"/>
      <c r="AH4353" s="93"/>
    </row>
    <row r="4354" spans="21:34" x14ac:dyDescent="0.3">
      <c r="U4354" s="309" t="s">
        <v>61435</v>
      </c>
      <c r="V4354" s="310">
        <v>767.65</v>
      </c>
      <c r="X4354" s="267" t="s">
        <v>39077</v>
      </c>
      <c r="Y4354" s="268">
        <v>163626.06</v>
      </c>
      <c r="AA4354" s="229" t="s">
        <v>18779</v>
      </c>
      <c r="AB4354" s="230">
        <v>63790.34</v>
      </c>
      <c r="AD4354" s="209" t="s">
        <v>13414</v>
      </c>
      <c r="AE4354" s="210">
        <v>276354</v>
      </c>
      <c r="AF4354" s="93"/>
      <c r="AG4354" s="93"/>
      <c r="AH4354" s="93"/>
    </row>
    <row r="4355" spans="21:34" x14ac:dyDescent="0.3">
      <c r="U4355" s="309" t="s">
        <v>58864</v>
      </c>
      <c r="V4355" s="310">
        <v>1945.9</v>
      </c>
      <c r="X4355" s="267" t="s">
        <v>62614</v>
      </c>
      <c r="Y4355" s="268">
        <v>-22590.61</v>
      </c>
      <c r="AA4355" s="229" t="s">
        <v>34892</v>
      </c>
      <c r="AB4355" s="230">
        <v>56210.3</v>
      </c>
      <c r="AD4355" s="209" t="s">
        <v>18724</v>
      </c>
      <c r="AE4355" s="210">
        <v>6090.19</v>
      </c>
      <c r="AF4355" s="93"/>
      <c r="AG4355" s="93"/>
      <c r="AH4355" s="93"/>
    </row>
    <row r="4356" spans="21:34" x14ac:dyDescent="0.3">
      <c r="U4356" s="309" t="s">
        <v>58865</v>
      </c>
      <c r="V4356" s="310">
        <v>563.59</v>
      </c>
      <c r="X4356" s="267" t="s">
        <v>42351</v>
      </c>
      <c r="Y4356" s="268">
        <v>50715.8</v>
      </c>
      <c r="AA4356" s="229" t="s">
        <v>34893</v>
      </c>
      <c r="AB4356" s="230">
        <v>18098.939999999999</v>
      </c>
      <c r="AD4356" s="209" t="s">
        <v>18725</v>
      </c>
      <c r="AE4356" s="210">
        <v>1723.69</v>
      </c>
      <c r="AF4356" s="93"/>
      <c r="AG4356" s="93"/>
      <c r="AH4356" s="93"/>
    </row>
    <row r="4357" spans="21:34" x14ac:dyDescent="0.3">
      <c r="U4357" s="309" t="s">
        <v>60522</v>
      </c>
      <c r="V4357" s="310">
        <v>23964.48</v>
      </c>
      <c r="X4357" s="267" t="s">
        <v>18892</v>
      </c>
      <c r="Y4357" s="268">
        <v>956374.2</v>
      </c>
      <c r="AA4357" s="229" t="s">
        <v>44711</v>
      </c>
      <c r="AB4357" s="230">
        <v>82307.460000000006</v>
      </c>
      <c r="AD4357" s="209" t="s">
        <v>13415</v>
      </c>
      <c r="AE4357" s="210">
        <v>442.8</v>
      </c>
      <c r="AF4357" s="93"/>
      <c r="AG4357" s="93"/>
      <c r="AH4357" s="93"/>
    </row>
    <row r="4358" spans="21:34" x14ac:dyDescent="0.3">
      <c r="U4358" s="309" t="s">
        <v>60523</v>
      </c>
      <c r="V4358" s="310">
        <v>1833.31</v>
      </c>
      <c r="X4358" s="267" t="s">
        <v>34921</v>
      </c>
      <c r="Y4358" s="268">
        <v>209608.8</v>
      </c>
      <c r="AA4358" s="229" t="s">
        <v>46835</v>
      </c>
      <c r="AB4358" s="230">
        <v>519.38</v>
      </c>
      <c r="AD4358" s="209" t="s">
        <v>18726</v>
      </c>
      <c r="AE4358" s="210">
        <v>8968.6</v>
      </c>
      <c r="AF4358" s="93"/>
      <c r="AG4358" s="93"/>
      <c r="AH4358" s="93"/>
    </row>
    <row r="4359" spans="21:34" x14ac:dyDescent="0.3">
      <c r="U4359" s="309" t="s">
        <v>60524</v>
      </c>
      <c r="V4359" s="310">
        <v>5872.02</v>
      </c>
      <c r="X4359" s="267" t="s">
        <v>57370</v>
      </c>
      <c r="Y4359" s="268">
        <v>77142.929999999993</v>
      </c>
      <c r="AA4359" s="229" t="s">
        <v>34894</v>
      </c>
      <c r="AB4359" s="230">
        <v>12060.52</v>
      </c>
      <c r="AD4359" s="209" t="s">
        <v>18727</v>
      </c>
      <c r="AE4359" s="210">
        <v>200.69</v>
      </c>
      <c r="AF4359" s="93"/>
      <c r="AG4359" s="93"/>
      <c r="AH4359" s="93"/>
    </row>
    <row r="4360" spans="21:34" x14ac:dyDescent="0.3">
      <c r="U4360" s="309" t="s">
        <v>42587</v>
      </c>
      <c r="V4360" s="310">
        <v>18478.84</v>
      </c>
      <c r="X4360" s="267" t="s">
        <v>61089</v>
      </c>
      <c r="Y4360" s="268">
        <v>29274</v>
      </c>
      <c r="AA4360" s="229" t="s">
        <v>40216</v>
      </c>
      <c r="AB4360" s="230">
        <v>27837.9</v>
      </c>
      <c r="AD4360" s="209" t="s">
        <v>18728</v>
      </c>
      <c r="AE4360" s="210">
        <v>300.86</v>
      </c>
      <c r="AF4360" s="93"/>
      <c r="AG4360" s="93"/>
      <c r="AH4360" s="93"/>
    </row>
    <row r="4361" spans="21:34" x14ac:dyDescent="0.3">
      <c r="U4361" s="309" t="s">
        <v>42588</v>
      </c>
      <c r="V4361" s="310">
        <v>1355.16</v>
      </c>
      <c r="X4361" s="267" t="s">
        <v>61090</v>
      </c>
      <c r="Y4361" s="268">
        <v>935.35</v>
      </c>
      <c r="AA4361" s="229" t="s">
        <v>34895</v>
      </c>
      <c r="AB4361" s="230">
        <v>157992.07</v>
      </c>
      <c r="AD4361" s="209" t="s">
        <v>18729</v>
      </c>
      <c r="AE4361" s="210">
        <v>6478.4</v>
      </c>
      <c r="AF4361" s="93"/>
      <c r="AG4361" s="93"/>
      <c r="AH4361" s="93"/>
    </row>
    <row r="4362" spans="21:34" x14ac:dyDescent="0.3">
      <c r="U4362" s="309" t="s">
        <v>42589</v>
      </c>
      <c r="V4362" s="310">
        <v>4469.55</v>
      </c>
      <c r="X4362" s="267" t="s">
        <v>52195</v>
      </c>
      <c r="Y4362" s="268">
        <v>15</v>
      </c>
      <c r="AA4362" s="229" t="s">
        <v>34896</v>
      </c>
      <c r="AB4362" s="230">
        <v>1706.63</v>
      </c>
      <c r="AD4362" s="209" t="s">
        <v>18730</v>
      </c>
      <c r="AE4362" s="210">
        <v>2752.02</v>
      </c>
      <c r="AF4362" s="93"/>
      <c r="AG4362" s="93"/>
      <c r="AH4362" s="93"/>
    </row>
    <row r="4363" spans="21:34" x14ac:dyDescent="0.3">
      <c r="U4363" s="309" t="s">
        <v>42590</v>
      </c>
      <c r="V4363" s="310">
        <v>4879.03</v>
      </c>
      <c r="X4363" s="267" t="s">
        <v>52196</v>
      </c>
      <c r="Y4363" s="268">
        <v>28.77</v>
      </c>
      <c r="AA4363" s="229" t="s">
        <v>34897</v>
      </c>
      <c r="AB4363" s="230">
        <v>9309.7199999999993</v>
      </c>
      <c r="AD4363" s="209" t="s">
        <v>18731</v>
      </c>
      <c r="AE4363" s="210">
        <v>19747</v>
      </c>
      <c r="AF4363" s="93"/>
      <c r="AG4363" s="93"/>
      <c r="AH4363" s="93"/>
    </row>
    <row r="4364" spans="21:34" x14ac:dyDescent="0.3">
      <c r="U4364" s="309" t="s">
        <v>63201</v>
      </c>
      <c r="V4364" s="310">
        <v>2409.38</v>
      </c>
      <c r="X4364" s="267" t="s">
        <v>59034</v>
      </c>
      <c r="Y4364" s="268">
        <v>21.41</v>
      </c>
      <c r="AA4364" s="229" t="s">
        <v>34898</v>
      </c>
      <c r="AB4364" s="230">
        <v>127.57</v>
      </c>
      <c r="AD4364" s="209" t="s">
        <v>18732</v>
      </c>
      <c r="AE4364" s="210">
        <v>6178.2</v>
      </c>
      <c r="AF4364" s="93"/>
      <c r="AG4364" s="93"/>
      <c r="AH4364" s="93"/>
    </row>
    <row r="4365" spans="21:34" x14ac:dyDescent="0.3">
      <c r="U4365" s="309" t="s">
        <v>63202</v>
      </c>
      <c r="V4365" s="310">
        <v>204.92</v>
      </c>
      <c r="X4365" s="267" t="s">
        <v>59035</v>
      </c>
      <c r="Y4365" s="268">
        <v>510</v>
      </c>
      <c r="AA4365" s="229" t="s">
        <v>34899</v>
      </c>
      <c r="AB4365" s="230">
        <v>874.58</v>
      </c>
      <c r="AD4365" s="209" t="s">
        <v>18733</v>
      </c>
      <c r="AE4365" s="210">
        <v>15558</v>
      </c>
      <c r="AF4365" s="93"/>
      <c r="AG4365" s="93"/>
      <c r="AH4365" s="93"/>
    </row>
    <row r="4366" spans="21:34" x14ac:dyDescent="0.3">
      <c r="U4366" s="309" t="s">
        <v>67913</v>
      </c>
      <c r="V4366" s="310">
        <v>478.88</v>
      </c>
      <c r="X4366" s="267" t="s">
        <v>61360</v>
      </c>
      <c r="Y4366" s="268">
        <v>17.3</v>
      </c>
      <c r="AA4366" s="229" t="s">
        <v>40217</v>
      </c>
      <c r="AB4366" s="230">
        <v>436.71</v>
      </c>
      <c r="AD4366" s="209" t="s">
        <v>18734</v>
      </c>
      <c r="AE4366" s="210">
        <v>56</v>
      </c>
      <c r="AF4366" s="93"/>
      <c r="AG4366" s="93"/>
      <c r="AH4366" s="93"/>
    </row>
    <row r="4367" spans="21:34" x14ac:dyDescent="0.3">
      <c r="U4367" s="309" t="s">
        <v>52660</v>
      </c>
      <c r="V4367" s="310">
        <v>50724.54</v>
      </c>
      <c r="X4367" s="267" t="s">
        <v>56004</v>
      </c>
      <c r="Y4367" s="268">
        <v>38018.61</v>
      </c>
      <c r="AA4367" s="229" t="s">
        <v>52178</v>
      </c>
      <c r="AB4367" s="230">
        <v>197178</v>
      </c>
      <c r="AD4367" s="209" t="s">
        <v>18735</v>
      </c>
      <c r="AE4367" s="210">
        <v>28691.82</v>
      </c>
      <c r="AF4367" s="93"/>
      <c r="AG4367" s="93"/>
      <c r="AH4367" s="93"/>
    </row>
    <row r="4368" spans="21:34" x14ac:dyDescent="0.3">
      <c r="U4368" s="309" t="s">
        <v>67914</v>
      </c>
      <c r="V4368" s="310">
        <v>-41643.019999999997</v>
      </c>
      <c r="X4368" s="267" t="s">
        <v>64172</v>
      </c>
      <c r="Y4368" s="268">
        <v>4254.88</v>
      </c>
      <c r="AA4368" s="229" t="s">
        <v>52179</v>
      </c>
      <c r="AB4368" s="230">
        <v>22381.65</v>
      </c>
      <c r="AD4368" s="209" t="s">
        <v>18736</v>
      </c>
      <c r="AE4368" s="210">
        <v>2194.92</v>
      </c>
      <c r="AF4368" s="93"/>
      <c r="AG4368" s="93"/>
      <c r="AH4368" s="93"/>
    </row>
    <row r="4369" spans="21:34" x14ac:dyDescent="0.3">
      <c r="U4369" s="309" t="s">
        <v>67915</v>
      </c>
      <c r="V4369" s="310">
        <v>17000</v>
      </c>
      <c r="X4369" s="267" t="s">
        <v>59036</v>
      </c>
      <c r="Y4369" s="268">
        <v>900</v>
      </c>
      <c r="AA4369" s="229" t="s">
        <v>47912</v>
      </c>
      <c r="AB4369" s="230">
        <v>37250</v>
      </c>
      <c r="AD4369" s="209" t="s">
        <v>18737</v>
      </c>
      <c r="AE4369" s="210">
        <v>6046.98</v>
      </c>
      <c r="AF4369" s="93"/>
      <c r="AG4369" s="93"/>
      <c r="AH4369" s="93"/>
    </row>
    <row r="4370" spans="21:34" x14ac:dyDescent="0.3">
      <c r="U4370" s="309" t="s">
        <v>67916</v>
      </c>
      <c r="V4370" s="310">
        <v>680.58</v>
      </c>
      <c r="X4370" s="267" t="s">
        <v>62615</v>
      </c>
      <c r="Y4370" s="268">
        <v>225</v>
      </c>
      <c r="AA4370" s="229" t="s">
        <v>46836</v>
      </c>
      <c r="AB4370" s="230">
        <v>1368</v>
      </c>
      <c r="AD4370" s="209" t="s">
        <v>18738</v>
      </c>
      <c r="AE4370" s="210">
        <v>50006.25</v>
      </c>
      <c r="AF4370" s="93"/>
      <c r="AG4370" s="93"/>
      <c r="AH4370" s="93"/>
    </row>
    <row r="4371" spans="21:34" x14ac:dyDescent="0.3">
      <c r="U4371" s="309" t="s">
        <v>67917</v>
      </c>
      <c r="V4371" s="310">
        <v>3422</v>
      </c>
      <c r="X4371" s="267" t="s">
        <v>56005</v>
      </c>
      <c r="Y4371" s="268">
        <v>3236.17</v>
      </c>
      <c r="AA4371" s="229" t="s">
        <v>42346</v>
      </c>
      <c r="AB4371" s="230">
        <v>39448.839999999997</v>
      </c>
      <c r="AD4371" s="209" t="s">
        <v>18739</v>
      </c>
      <c r="AE4371" s="210">
        <v>55966.99</v>
      </c>
      <c r="AF4371" s="93"/>
      <c r="AG4371" s="93"/>
      <c r="AH4371" s="93"/>
    </row>
    <row r="4372" spans="21:34" x14ac:dyDescent="0.3">
      <c r="U4372" s="309" t="s">
        <v>52665</v>
      </c>
      <c r="V4372" s="310">
        <v>-7.69</v>
      </c>
      <c r="X4372" s="267" t="s">
        <v>56006</v>
      </c>
      <c r="Y4372" s="268">
        <v>10356.98</v>
      </c>
      <c r="AA4372" s="229" t="s">
        <v>42347</v>
      </c>
      <c r="AB4372" s="230">
        <v>3033.16</v>
      </c>
      <c r="AD4372" s="209" t="s">
        <v>18740</v>
      </c>
      <c r="AE4372" s="210">
        <v>2624.72</v>
      </c>
      <c r="AF4372" s="93"/>
      <c r="AG4372" s="93"/>
      <c r="AH4372" s="93"/>
    </row>
    <row r="4373" spans="21:34" x14ac:dyDescent="0.3">
      <c r="U4373" s="309" t="s">
        <v>67918</v>
      </c>
      <c r="V4373" s="310">
        <v>-42.7</v>
      </c>
      <c r="X4373" s="267" t="s">
        <v>59037</v>
      </c>
      <c r="Y4373" s="268">
        <v>4157.62</v>
      </c>
      <c r="AA4373" s="229" t="s">
        <v>49799</v>
      </c>
      <c r="AB4373" s="230">
        <v>3913.24</v>
      </c>
      <c r="AD4373" s="209" t="s">
        <v>18741</v>
      </c>
      <c r="AE4373" s="210">
        <v>19568.7</v>
      </c>
      <c r="AF4373" s="93"/>
      <c r="AG4373" s="93"/>
      <c r="AH4373" s="93"/>
    </row>
    <row r="4374" spans="21:34" x14ac:dyDescent="0.3">
      <c r="U4374" s="309" t="s">
        <v>52666</v>
      </c>
      <c r="V4374" s="310">
        <v>7603.56</v>
      </c>
      <c r="X4374" s="267" t="s">
        <v>62453</v>
      </c>
      <c r="Y4374" s="268">
        <v>32937.660000000003</v>
      </c>
      <c r="AA4374" s="229" t="s">
        <v>49800</v>
      </c>
      <c r="AB4374" s="230">
        <v>299.37</v>
      </c>
      <c r="AD4374" s="209" t="s">
        <v>18742</v>
      </c>
      <c r="AE4374" s="210">
        <v>1697.78</v>
      </c>
      <c r="AF4374" s="93"/>
      <c r="AG4374" s="93"/>
      <c r="AH4374" s="93"/>
    </row>
    <row r="4375" spans="21:34" x14ac:dyDescent="0.3">
      <c r="U4375" s="309" t="s">
        <v>52667</v>
      </c>
      <c r="V4375" s="310">
        <v>581.69000000000005</v>
      </c>
      <c r="X4375" s="267" t="s">
        <v>61361</v>
      </c>
      <c r="Y4375" s="268">
        <v>9966.9599999999991</v>
      </c>
      <c r="AA4375" s="229" t="s">
        <v>49801</v>
      </c>
      <c r="AB4375" s="230">
        <v>726.19</v>
      </c>
      <c r="AD4375" s="209" t="s">
        <v>18743</v>
      </c>
      <c r="AE4375" s="210">
        <v>4096.18</v>
      </c>
      <c r="AF4375" s="93"/>
      <c r="AG4375" s="93"/>
      <c r="AH4375" s="93"/>
    </row>
    <row r="4376" spans="21:34" x14ac:dyDescent="0.3">
      <c r="U4376" s="309" t="s">
        <v>52668</v>
      </c>
      <c r="V4376" s="310">
        <v>1678.89</v>
      </c>
      <c r="X4376" s="267" t="s">
        <v>62616</v>
      </c>
      <c r="Y4376" s="268">
        <v>282.41000000000003</v>
      </c>
      <c r="AA4376" s="229" t="s">
        <v>52180</v>
      </c>
      <c r="AB4376" s="230">
        <v>547.55999999999995</v>
      </c>
      <c r="AD4376" s="209" t="s">
        <v>18744</v>
      </c>
      <c r="AE4376" s="210">
        <v>265.23</v>
      </c>
      <c r="AF4376" s="93"/>
      <c r="AG4376" s="93"/>
      <c r="AH4376" s="93"/>
    </row>
    <row r="4377" spans="21:34" x14ac:dyDescent="0.3">
      <c r="U4377" s="309" t="s">
        <v>52669</v>
      </c>
      <c r="V4377" s="310">
        <v>1684.74</v>
      </c>
      <c r="X4377" s="267" t="s">
        <v>52197</v>
      </c>
      <c r="Y4377" s="268">
        <v>3453.53</v>
      </c>
      <c r="AA4377" s="229" t="s">
        <v>52181</v>
      </c>
      <c r="AB4377" s="230">
        <v>1164.96</v>
      </c>
      <c r="AD4377" s="209" t="s">
        <v>18745</v>
      </c>
      <c r="AE4377" s="210">
        <v>5762.51</v>
      </c>
      <c r="AF4377" s="93"/>
      <c r="AG4377" s="93"/>
      <c r="AH4377" s="93"/>
    </row>
    <row r="4378" spans="21:34" x14ac:dyDescent="0.3">
      <c r="U4378" s="309" t="s">
        <v>67919</v>
      </c>
      <c r="V4378" s="310">
        <v>-8.41</v>
      </c>
      <c r="X4378" s="267" t="s">
        <v>57371</v>
      </c>
      <c r="Y4378" s="268">
        <v>34551.43</v>
      </c>
      <c r="AA4378" s="229" t="s">
        <v>52182</v>
      </c>
      <c r="AB4378" s="230">
        <v>89.15</v>
      </c>
      <c r="AD4378" s="209" t="s">
        <v>18746</v>
      </c>
      <c r="AE4378" s="210">
        <v>2401.86</v>
      </c>
      <c r="AF4378" s="93"/>
      <c r="AG4378" s="93"/>
      <c r="AH4378" s="93"/>
    </row>
    <row r="4379" spans="21:34" x14ac:dyDescent="0.3">
      <c r="U4379" s="309" t="s">
        <v>67920</v>
      </c>
      <c r="V4379" s="310">
        <v>8980.2999999999993</v>
      </c>
      <c r="X4379" s="267" t="s">
        <v>58223</v>
      </c>
      <c r="Y4379" s="268">
        <v>6653.01</v>
      </c>
      <c r="AA4379" s="229" t="s">
        <v>52183</v>
      </c>
      <c r="AB4379" s="230">
        <v>280.76</v>
      </c>
      <c r="AD4379" s="209" t="s">
        <v>18747</v>
      </c>
      <c r="AE4379" s="210">
        <v>3142.59</v>
      </c>
      <c r="AF4379" s="93"/>
      <c r="AG4379" s="93"/>
      <c r="AH4379" s="93"/>
    </row>
    <row r="4380" spans="21:34" x14ac:dyDescent="0.3">
      <c r="U4380" s="309" t="s">
        <v>62021</v>
      </c>
      <c r="V4380" s="310">
        <v>68130</v>
      </c>
      <c r="X4380" s="267" t="s">
        <v>58224</v>
      </c>
      <c r="Y4380" s="268">
        <v>3201.44</v>
      </c>
      <c r="AA4380" s="229" t="s">
        <v>44712</v>
      </c>
      <c r="AB4380" s="230">
        <v>34982</v>
      </c>
      <c r="AD4380" s="209" t="s">
        <v>18748</v>
      </c>
      <c r="AE4380" s="210">
        <v>2760</v>
      </c>
      <c r="AF4380" s="93"/>
      <c r="AG4380" s="93"/>
      <c r="AH4380" s="93"/>
    </row>
    <row r="4381" spans="21:34" x14ac:dyDescent="0.3">
      <c r="U4381" s="309" t="s">
        <v>67921</v>
      </c>
      <c r="V4381" s="310">
        <v>46800</v>
      </c>
      <c r="X4381" s="267" t="s">
        <v>62617</v>
      </c>
      <c r="Y4381" s="268">
        <v>-78.73</v>
      </c>
      <c r="AA4381" s="229" t="s">
        <v>48808</v>
      </c>
      <c r="AB4381" s="230">
        <v>9320</v>
      </c>
      <c r="AD4381" s="209" t="s">
        <v>18749</v>
      </c>
      <c r="AE4381" s="210">
        <v>15884.4</v>
      </c>
      <c r="AF4381" s="93"/>
      <c r="AG4381" s="93"/>
      <c r="AH4381" s="93"/>
    </row>
    <row r="4382" spans="21:34" x14ac:dyDescent="0.3">
      <c r="U4382" s="309" t="s">
        <v>67922</v>
      </c>
      <c r="V4382" s="310">
        <v>9453.82</v>
      </c>
      <c r="X4382" s="267" t="s">
        <v>61362</v>
      </c>
      <c r="Y4382" s="268">
        <v>392.61</v>
      </c>
      <c r="AA4382" s="229" t="s">
        <v>46837</v>
      </c>
      <c r="AB4382" s="230">
        <v>3265.24</v>
      </c>
      <c r="AD4382" s="209" t="s">
        <v>18750</v>
      </c>
      <c r="AE4382" s="210">
        <v>87794.01</v>
      </c>
      <c r="AF4382" s="93"/>
      <c r="AG4382" s="93"/>
      <c r="AH4382" s="93"/>
    </row>
    <row r="4383" spans="21:34" x14ac:dyDescent="0.3">
      <c r="U4383" s="309" t="s">
        <v>67923</v>
      </c>
      <c r="V4383" s="310">
        <v>24556.35</v>
      </c>
      <c r="X4383" s="267" t="s">
        <v>64173</v>
      </c>
      <c r="Y4383" s="268">
        <v>17.239999999999998</v>
      </c>
      <c r="AA4383" s="229" t="s">
        <v>34900</v>
      </c>
      <c r="AB4383" s="230">
        <v>57488.56</v>
      </c>
      <c r="AD4383" s="209" t="s">
        <v>18751</v>
      </c>
      <c r="AE4383" s="210">
        <v>23642.93</v>
      </c>
      <c r="AF4383" s="93"/>
      <c r="AG4383" s="93"/>
      <c r="AH4383" s="93"/>
    </row>
    <row r="4384" spans="21:34" x14ac:dyDescent="0.3">
      <c r="U4384" s="309" t="s">
        <v>62022</v>
      </c>
      <c r="V4384" s="310">
        <v>32094</v>
      </c>
      <c r="X4384" s="267" t="s">
        <v>61363</v>
      </c>
      <c r="Y4384" s="268">
        <v>193.52</v>
      </c>
      <c r="AA4384" s="229" t="s">
        <v>34901</v>
      </c>
      <c r="AB4384" s="230">
        <v>60932</v>
      </c>
      <c r="AD4384" s="209" t="s">
        <v>18752</v>
      </c>
      <c r="AE4384" s="210">
        <v>9700</v>
      </c>
      <c r="AF4384" s="93"/>
      <c r="AG4384" s="93"/>
      <c r="AH4384" s="93"/>
    </row>
    <row r="4385" spans="21:34" x14ac:dyDescent="0.3">
      <c r="U4385" s="309" t="s">
        <v>67924</v>
      </c>
      <c r="V4385" s="310">
        <v>3546.64</v>
      </c>
      <c r="X4385" s="267" t="s">
        <v>64174</v>
      </c>
      <c r="Y4385" s="268">
        <v>1084.8399999999999</v>
      </c>
      <c r="AA4385" s="229" t="s">
        <v>47913</v>
      </c>
      <c r="AB4385" s="230">
        <v>903.9</v>
      </c>
      <c r="AD4385" s="209" t="s">
        <v>18753</v>
      </c>
      <c r="AE4385" s="210">
        <v>72772.460000000006</v>
      </c>
      <c r="AF4385" s="93"/>
      <c r="AG4385" s="93"/>
      <c r="AH4385" s="93"/>
    </row>
    <row r="4386" spans="21:34" x14ac:dyDescent="0.3">
      <c r="U4386" s="309" t="s">
        <v>67925</v>
      </c>
      <c r="V4386" s="310">
        <v>1.39</v>
      </c>
      <c r="X4386" s="267" t="s">
        <v>64175</v>
      </c>
      <c r="Y4386" s="268">
        <v>5731.72</v>
      </c>
      <c r="AA4386" s="229" t="s">
        <v>42348</v>
      </c>
      <c r="AB4386" s="230">
        <v>770494.36</v>
      </c>
      <c r="AD4386" s="209" t="s">
        <v>18754</v>
      </c>
      <c r="AE4386" s="210">
        <v>9134.01</v>
      </c>
      <c r="AF4386" s="93"/>
      <c r="AG4386" s="93"/>
      <c r="AH4386" s="93"/>
    </row>
    <row r="4387" spans="21:34" x14ac:dyDescent="0.3">
      <c r="U4387" s="309" t="s">
        <v>67926</v>
      </c>
      <c r="V4387" s="310">
        <v>1439.81</v>
      </c>
      <c r="X4387" s="267" t="s">
        <v>64176</v>
      </c>
      <c r="Y4387" s="268">
        <v>1135.8399999999999</v>
      </c>
      <c r="AA4387" s="229" t="s">
        <v>40218</v>
      </c>
      <c r="AB4387" s="230">
        <v>11277.36</v>
      </c>
      <c r="AD4387" s="209" t="s">
        <v>18755</v>
      </c>
      <c r="AE4387" s="210">
        <v>1950</v>
      </c>
      <c r="AF4387" s="93"/>
      <c r="AG4387" s="93"/>
      <c r="AH4387" s="93"/>
    </row>
    <row r="4388" spans="21:34" x14ac:dyDescent="0.3">
      <c r="U4388" s="309" t="s">
        <v>63204</v>
      </c>
      <c r="V4388" s="310">
        <v>985427.9</v>
      </c>
      <c r="X4388" s="267" t="s">
        <v>63657</v>
      </c>
      <c r="Y4388" s="268">
        <v>612.4</v>
      </c>
      <c r="AA4388" s="229" t="s">
        <v>34902</v>
      </c>
      <c r="AB4388" s="230">
        <v>69131.899999999994</v>
      </c>
      <c r="AD4388" s="209" t="s">
        <v>18756</v>
      </c>
      <c r="AE4388" s="210">
        <v>115793.17</v>
      </c>
      <c r="AF4388" s="93"/>
      <c r="AG4388" s="93"/>
      <c r="AH4388" s="93"/>
    </row>
    <row r="4389" spans="21:34" x14ac:dyDescent="0.3">
      <c r="U4389" s="309" t="s">
        <v>63205</v>
      </c>
      <c r="V4389" s="310">
        <v>5478.54</v>
      </c>
      <c r="X4389" s="267" t="s">
        <v>63658</v>
      </c>
      <c r="Y4389" s="268">
        <v>655.19000000000005</v>
      </c>
      <c r="AA4389" s="229" t="s">
        <v>34903</v>
      </c>
      <c r="AB4389" s="230">
        <v>32961.22</v>
      </c>
      <c r="AD4389" s="209" t="s">
        <v>18757</v>
      </c>
      <c r="AE4389" s="210">
        <v>15683</v>
      </c>
      <c r="AF4389" s="93"/>
      <c r="AG4389" s="93"/>
      <c r="AH4389" s="93"/>
    </row>
    <row r="4390" spans="21:34" x14ac:dyDescent="0.3">
      <c r="U4390" s="309" t="s">
        <v>67927</v>
      </c>
      <c r="V4390" s="310">
        <v>15405</v>
      </c>
      <c r="X4390" s="267" t="s">
        <v>63659</v>
      </c>
      <c r="Y4390" s="268">
        <v>2098.4</v>
      </c>
      <c r="AA4390" s="229" t="s">
        <v>34904</v>
      </c>
      <c r="AB4390" s="230">
        <v>7270.72</v>
      </c>
      <c r="AD4390" s="209" t="s">
        <v>18758</v>
      </c>
      <c r="AE4390" s="210">
        <v>43674.32</v>
      </c>
      <c r="AF4390" s="93"/>
      <c r="AG4390" s="93"/>
      <c r="AH4390" s="93"/>
    </row>
    <row r="4391" spans="21:34" x14ac:dyDescent="0.3">
      <c r="U4391" s="309" t="s">
        <v>67928</v>
      </c>
      <c r="V4391" s="310">
        <v>28766.16</v>
      </c>
      <c r="X4391" s="267" t="s">
        <v>61091</v>
      </c>
      <c r="Y4391" s="268">
        <v>39250</v>
      </c>
      <c r="AA4391" s="229" t="s">
        <v>46838</v>
      </c>
      <c r="AB4391" s="230">
        <v>245025.66</v>
      </c>
      <c r="AD4391" s="209" t="s">
        <v>18759</v>
      </c>
      <c r="AE4391" s="210">
        <v>6044.14</v>
      </c>
      <c r="AF4391" s="93"/>
      <c r="AG4391" s="93"/>
      <c r="AH4391" s="93"/>
    </row>
    <row r="4392" spans="21:34" x14ac:dyDescent="0.3">
      <c r="U4392" s="309" t="s">
        <v>39218</v>
      </c>
      <c r="V4392" s="310">
        <v>90728.79</v>
      </c>
      <c r="X4392" s="267" t="s">
        <v>64177</v>
      </c>
      <c r="Y4392" s="268">
        <v>2398.6999999999998</v>
      </c>
      <c r="AA4392" s="229" t="s">
        <v>34905</v>
      </c>
      <c r="AB4392" s="230">
        <v>6831.67</v>
      </c>
      <c r="AD4392" s="209" t="s">
        <v>18760</v>
      </c>
      <c r="AE4392" s="210">
        <v>100</v>
      </c>
      <c r="AF4392" s="93"/>
      <c r="AG4392" s="93"/>
      <c r="AH4392" s="93"/>
    </row>
    <row r="4393" spans="21:34" x14ac:dyDescent="0.3">
      <c r="U4393" s="309" t="s">
        <v>39219</v>
      </c>
      <c r="V4393" s="310">
        <v>263925.18</v>
      </c>
      <c r="X4393" s="267" t="s">
        <v>64178</v>
      </c>
      <c r="Y4393" s="268">
        <v>2007.72</v>
      </c>
      <c r="AA4393" s="229" t="s">
        <v>18780</v>
      </c>
      <c r="AB4393" s="230">
        <v>1409.68</v>
      </c>
      <c r="AD4393" s="209" t="s">
        <v>18761</v>
      </c>
      <c r="AE4393" s="210">
        <v>47952.5</v>
      </c>
      <c r="AF4393" s="93"/>
      <c r="AG4393" s="93"/>
      <c r="AH4393" s="93"/>
    </row>
    <row r="4394" spans="21:34" x14ac:dyDescent="0.3">
      <c r="U4394" s="309" t="s">
        <v>39220</v>
      </c>
      <c r="V4394" s="310">
        <v>23076.799999999999</v>
      </c>
      <c r="X4394" s="267" t="s">
        <v>60328</v>
      </c>
      <c r="Y4394" s="268">
        <v>13400</v>
      </c>
      <c r="AA4394" s="229" t="s">
        <v>40219</v>
      </c>
      <c r="AB4394" s="230">
        <v>293887.89</v>
      </c>
      <c r="AD4394" s="209" t="s">
        <v>18762</v>
      </c>
      <c r="AE4394" s="210">
        <v>12073.34</v>
      </c>
      <c r="AF4394" s="93"/>
      <c r="AG4394" s="93"/>
      <c r="AH4394" s="93"/>
    </row>
    <row r="4395" spans="21:34" x14ac:dyDescent="0.3">
      <c r="U4395" s="309" t="s">
        <v>45034</v>
      </c>
      <c r="V4395" s="310">
        <v>100096</v>
      </c>
      <c r="X4395" s="267" t="s">
        <v>60329</v>
      </c>
      <c r="Y4395" s="268">
        <v>52612.81</v>
      </c>
      <c r="AA4395" s="229" t="s">
        <v>48809</v>
      </c>
      <c r="AB4395" s="230">
        <v>1518.61</v>
      </c>
      <c r="AD4395" s="209" t="s">
        <v>18763</v>
      </c>
      <c r="AE4395" s="210">
        <v>25040.81</v>
      </c>
      <c r="AF4395" s="93"/>
      <c r="AG4395" s="93"/>
      <c r="AH4395" s="93"/>
    </row>
    <row r="4396" spans="21:34" x14ac:dyDescent="0.3">
      <c r="U4396" s="309" t="s">
        <v>58549</v>
      </c>
      <c r="V4396" s="310">
        <v>32280.959999999999</v>
      </c>
      <c r="X4396" s="267" t="s">
        <v>60330</v>
      </c>
      <c r="Y4396" s="268">
        <v>5049.87</v>
      </c>
      <c r="AA4396" s="229" t="s">
        <v>46839</v>
      </c>
      <c r="AB4396" s="230">
        <v>898.6</v>
      </c>
      <c r="AD4396" s="209" t="s">
        <v>18764</v>
      </c>
      <c r="AE4396" s="210">
        <v>9032.33</v>
      </c>
      <c r="AF4396" s="93"/>
      <c r="AG4396" s="93"/>
      <c r="AH4396" s="93"/>
    </row>
    <row r="4397" spans="21:34" x14ac:dyDescent="0.3">
      <c r="U4397" s="309" t="s">
        <v>63206</v>
      </c>
      <c r="V4397" s="310">
        <v>350050.51</v>
      </c>
      <c r="X4397" s="267" t="s">
        <v>60331</v>
      </c>
      <c r="Y4397" s="268">
        <v>16173.18</v>
      </c>
      <c r="AA4397" s="229" t="s">
        <v>49802</v>
      </c>
      <c r="AB4397" s="230">
        <v>1617.96</v>
      </c>
      <c r="AD4397" s="209" t="s">
        <v>18765</v>
      </c>
      <c r="AE4397" s="210">
        <v>436737.89</v>
      </c>
      <c r="AF4397" s="93"/>
      <c r="AG4397" s="93"/>
      <c r="AH4397" s="93"/>
    </row>
    <row r="4398" spans="21:34" x14ac:dyDescent="0.3">
      <c r="U4398" s="309" t="s">
        <v>48026</v>
      </c>
      <c r="V4398" s="310">
        <v>82438.69</v>
      </c>
      <c r="X4398" s="267" t="s">
        <v>61364</v>
      </c>
      <c r="Y4398" s="268">
        <v>29115.42</v>
      </c>
      <c r="AA4398" s="229" t="s">
        <v>49803</v>
      </c>
      <c r="AB4398" s="230">
        <v>11.21</v>
      </c>
      <c r="AD4398" s="209" t="s">
        <v>18766</v>
      </c>
      <c r="AE4398" s="210">
        <v>27286</v>
      </c>
      <c r="AF4398" s="93"/>
      <c r="AG4398" s="93"/>
      <c r="AH4398" s="93"/>
    </row>
    <row r="4399" spans="21:34" x14ac:dyDescent="0.3">
      <c r="U4399" s="309" t="s">
        <v>40353</v>
      </c>
      <c r="V4399" s="310">
        <v>258684.07</v>
      </c>
      <c r="X4399" s="267" t="s">
        <v>59404</v>
      </c>
      <c r="Y4399" s="268">
        <v>59230.16</v>
      </c>
      <c r="AA4399" s="229" t="s">
        <v>49804</v>
      </c>
      <c r="AB4399" s="230">
        <v>124.62</v>
      </c>
      <c r="AD4399" s="209" t="s">
        <v>18767</v>
      </c>
      <c r="AE4399" s="210">
        <v>8582.81</v>
      </c>
      <c r="AF4399" s="93"/>
      <c r="AG4399" s="93"/>
      <c r="AH4399" s="93"/>
    </row>
    <row r="4400" spans="21:34" x14ac:dyDescent="0.3">
      <c r="U4400" s="309" t="s">
        <v>66672</v>
      </c>
      <c r="V4400" s="310">
        <v>33076.75</v>
      </c>
      <c r="X4400" s="267" t="s">
        <v>60332</v>
      </c>
      <c r="Y4400" s="268">
        <v>12580.44</v>
      </c>
      <c r="AA4400" s="229" t="s">
        <v>49805</v>
      </c>
      <c r="AB4400" s="230">
        <v>3611.25</v>
      </c>
      <c r="AD4400" s="209" t="s">
        <v>18768</v>
      </c>
      <c r="AE4400" s="210">
        <v>2743.94</v>
      </c>
      <c r="AF4400" s="93"/>
      <c r="AG4400" s="93"/>
      <c r="AH4400" s="93"/>
    </row>
    <row r="4401" spans="21:34" x14ac:dyDescent="0.3">
      <c r="U4401" s="309" t="s">
        <v>67929</v>
      </c>
      <c r="V4401" s="310">
        <v>-15276.83</v>
      </c>
      <c r="X4401" s="267" t="s">
        <v>49817</v>
      </c>
      <c r="Y4401" s="268">
        <v>56257.22</v>
      </c>
      <c r="AA4401" s="229" t="s">
        <v>52184</v>
      </c>
      <c r="AB4401" s="230">
        <v>61548.14</v>
      </c>
      <c r="AD4401" s="209" t="s">
        <v>18769</v>
      </c>
      <c r="AE4401" s="210">
        <v>1860.76</v>
      </c>
      <c r="AF4401" s="93"/>
      <c r="AG4401" s="93"/>
      <c r="AH4401" s="93"/>
    </row>
    <row r="4402" spans="21:34" x14ac:dyDescent="0.3">
      <c r="U4402" s="309" t="s">
        <v>58275</v>
      </c>
      <c r="V4402" s="310">
        <v>16886.05</v>
      </c>
      <c r="X4402" s="267" t="s">
        <v>49818</v>
      </c>
      <c r="Y4402" s="268">
        <v>5143.0600000000004</v>
      </c>
      <c r="AA4402" s="229" t="s">
        <v>44713</v>
      </c>
      <c r="AB4402" s="230">
        <v>425477</v>
      </c>
      <c r="AD4402" s="209" t="s">
        <v>18770</v>
      </c>
      <c r="AE4402" s="210">
        <v>38597.519999999997</v>
      </c>
      <c r="AF4402" s="93"/>
      <c r="AG4402" s="93"/>
      <c r="AH4402" s="93"/>
    </row>
    <row r="4403" spans="21:34" x14ac:dyDescent="0.3">
      <c r="U4403" s="309" t="s">
        <v>48941</v>
      </c>
      <c r="V4403" s="310">
        <v>2500</v>
      </c>
      <c r="X4403" s="267" t="s">
        <v>62618</v>
      </c>
      <c r="Y4403" s="268">
        <v>-2009.92</v>
      </c>
      <c r="AA4403" s="229" t="s">
        <v>44714</v>
      </c>
      <c r="AB4403" s="230">
        <v>32827</v>
      </c>
      <c r="AD4403" s="209" t="s">
        <v>18771</v>
      </c>
      <c r="AE4403" s="210">
        <v>193036.57</v>
      </c>
      <c r="AF4403" s="93"/>
      <c r="AG4403" s="93"/>
      <c r="AH4403" s="93"/>
    </row>
    <row r="4404" spans="21:34" x14ac:dyDescent="0.3">
      <c r="U4404" s="309" t="s">
        <v>48029</v>
      </c>
      <c r="V4404" s="310">
        <v>191.25</v>
      </c>
      <c r="X4404" s="267" t="s">
        <v>49819</v>
      </c>
      <c r="Y4404" s="268">
        <v>694.1</v>
      </c>
      <c r="AA4404" s="229" t="s">
        <v>44715</v>
      </c>
      <c r="AB4404" s="230">
        <v>1735281.95</v>
      </c>
      <c r="AD4404" s="209" t="s">
        <v>18772</v>
      </c>
      <c r="AE4404" s="210">
        <v>4331.97</v>
      </c>
      <c r="AF4404" s="93"/>
      <c r="AG4404" s="93"/>
      <c r="AH4404" s="93"/>
    </row>
    <row r="4405" spans="21:34" x14ac:dyDescent="0.3">
      <c r="U4405" s="309" t="s">
        <v>48030</v>
      </c>
      <c r="V4405" s="310">
        <v>625.5</v>
      </c>
      <c r="X4405" s="267" t="s">
        <v>62619</v>
      </c>
      <c r="Y4405" s="268">
        <v>-694.1</v>
      </c>
      <c r="AA4405" s="229" t="s">
        <v>44716</v>
      </c>
      <c r="AB4405" s="230">
        <v>132688.69</v>
      </c>
      <c r="AD4405" s="209" t="s">
        <v>18773</v>
      </c>
      <c r="AE4405" s="210">
        <v>32143.5</v>
      </c>
      <c r="AF4405" s="93"/>
      <c r="AG4405" s="93"/>
      <c r="AH4405" s="93"/>
    </row>
    <row r="4406" spans="21:34" x14ac:dyDescent="0.3">
      <c r="U4406" s="309" t="s">
        <v>59414</v>
      </c>
      <c r="V4406" s="310">
        <v>13500</v>
      </c>
      <c r="X4406" s="267" t="s">
        <v>64179</v>
      </c>
      <c r="Y4406" s="268">
        <v>1890</v>
      </c>
      <c r="AA4406" s="229" t="s">
        <v>18862</v>
      </c>
      <c r="AB4406" s="230">
        <v>4168.33</v>
      </c>
      <c r="AD4406" s="209" t="s">
        <v>18774</v>
      </c>
      <c r="AE4406" s="210">
        <v>4385.6400000000003</v>
      </c>
      <c r="AF4406" s="93"/>
      <c r="AG4406" s="93"/>
      <c r="AH4406" s="93"/>
    </row>
    <row r="4407" spans="21:34" x14ac:dyDescent="0.3">
      <c r="U4407" s="309" t="s">
        <v>48943</v>
      </c>
      <c r="V4407" s="310">
        <v>321</v>
      </c>
      <c r="X4407" s="267" t="s">
        <v>64180</v>
      </c>
      <c r="Y4407" s="268">
        <v>607</v>
      </c>
      <c r="AA4407" s="229" t="s">
        <v>18864</v>
      </c>
      <c r="AB4407" s="230">
        <v>235839.98</v>
      </c>
      <c r="AD4407" s="209" t="s">
        <v>18775</v>
      </c>
      <c r="AE4407" s="210">
        <v>3377.21</v>
      </c>
      <c r="AF4407" s="93"/>
      <c r="AG4407" s="93"/>
      <c r="AH4407" s="93"/>
    </row>
    <row r="4408" spans="21:34" x14ac:dyDescent="0.3">
      <c r="U4408" s="309" t="s">
        <v>67930</v>
      </c>
      <c r="V4408" s="310">
        <v>-372.41</v>
      </c>
      <c r="X4408" s="267" t="s">
        <v>64181</v>
      </c>
      <c r="Y4408" s="268">
        <v>-380.9</v>
      </c>
      <c r="AA4408" s="229" t="s">
        <v>49806</v>
      </c>
      <c r="AB4408" s="230">
        <v>96770.8</v>
      </c>
      <c r="AD4408" s="209" t="s">
        <v>18776</v>
      </c>
      <c r="AE4408" s="210">
        <v>6317.41</v>
      </c>
      <c r="AF4408" s="93"/>
      <c r="AG4408" s="93"/>
      <c r="AH4408" s="93"/>
    </row>
    <row r="4409" spans="21:34" x14ac:dyDescent="0.3">
      <c r="U4409" s="309" t="s">
        <v>66673</v>
      </c>
      <c r="V4409" s="310">
        <v>2250</v>
      </c>
      <c r="X4409" s="267" t="s">
        <v>64182</v>
      </c>
      <c r="Y4409" s="268">
        <v>380.9</v>
      </c>
      <c r="AA4409" s="229" t="s">
        <v>42349</v>
      </c>
      <c r="AB4409" s="230">
        <v>18328.52</v>
      </c>
      <c r="AD4409" s="209" t="s">
        <v>18777</v>
      </c>
      <c r="AE4409" s="210">
        <v>2741.25</v>
      </c>
      <c r="AF4409" s="93"/>
      <c r="AG4409" s="93"/>
      <c r="AH4409" s="93"/>
    </row>
    <row r="4410" spans="21:34" x14ac:dyDescent="0.3">
      <c r="U4410" s="309" t="s">
        <v>67931</v>
      </c>
      <c r="V4410" s="310">
        <v>1478.11</v>
      </c>
      <c r="X4410" s="267" t="s">
        <v>61365</v>
      </c>
      <c r="Y4410" s="268">
        <v>20878.02</v>
      </c>
      <c r="AA4410" s="229" t="s">
        <v>18865</v>
      </c>
      <c r="AB4410" s="230">
        <v>27677.49</v>
      </c>
      <c r="AD4410" s="209" t="s">
        <v>18778</v>
      </c>
      <c r="AE4410" s="210">
        <v>525</v>
      </c>
      <c r="AF4410" s="93"/>
      <c r="AG4410" s="93"/>
      <c r="AH4410" s="93"/>
    </row>
    <row r="4411" spans="21:34" x14ac:dyDescent="0.3">
      <c r="U4411" s="309" t="s">
        <v>67932</v>
      </c>
      <c r="V4411" s="310">
        <v>18740.25</v>
      </c>
      <c r="X4411" s="267" t="s">
        <v>61366</v>
      </c>
      <c r="Y4411" s="268">
        <v>1583.34</v>
      </c>
      <c r="AA4411" s="229" t="s">
        <v>18866</v>
      </c>
      <c r="AB4411" s="230">
        <v>54085.24</v>
      </c>
      <c r="AD4411" s="209" t="s">
        <v>18779</v>
      </c>
      <c r="AE4411" s="210">
        <v>21837.16</v>
      </c>
      <c r="AF4411" s="93"/>
      <c r="AG4411" s="93"/>
      <c r="AH4411" s="93"/>
    </row>
    <row r="4412" spans="21:34" x14ac:dyDescent="0.3">
      <c r="U4412" s="309" t="s">
        <v>67933</v>
      </c>
      <c r="V4412" s="310">
        <v>1333.9</v>
      </c>
      <c r="X4412" s="267" t="s">
        <v>61367</v>
      </c>
      <c r="Y4412" s="268">
        <v>5115.12</v>
      </c>
      <c r="AA4412" s="229" t="s">
        <v>18867</v>
      </c>
      <c r="AB4412" s="230">
        <v>49082.080000000002</v>
      </c>
      <c r="AD4412" s="209" t="s">
        <v>18780</v>
      </c>
      <c r="AE4412" s="210">
        <v>66185.740000000005</v>
      </c>
      <c r="AF4412" s="93"/>
      <c r="AG4412" s="93"/>
      <c r="AH4412" s="93"/>
    </row>
    <row r="4413" spans="21:34" x14ac:dyDescent="0.3">
      <c r="U4413" s="309" t="s">
        <v>67934</v>
      </c>
      <c r="V4413" s="310">
        <v>3439.08</v>
      </c>
      <c r="X4413" s="267" t="s">
        <v>18954</v>
      </c>
      <c r="Y4413" s="268">
        <v>81365.64</v>
      </c>
      <c r="AA4413" s="229" t="s">
        <v>49807</v>
      </c>
      <c r="AB4413" s="230">
        <v>26507.09</v>
      </c>
      <c r="AD4413" s="209" t="s">
        <v>18781</v>
      </c>
      <c r="AE4413" s="210">
        <v>48297.52</v>
      </c>
      <c r="AF4413" s="93"/>
      <c r="AG4413" s="93"/>
      <c r="AH4413" s="93"/>
    </row>
    <row r="4414" spans="21:34" x14ac:dyDescent="0.3">
      <c r="U4414" s="309" t="s">
        <v>67935</v>
      </c>
      <c r="V4414" s="310">
        <v>852.67</v>
      </c>
      <c r="X4414" s="267" t="s">
        <v>57372</v>
      </c>
      <c r="Y4414" s="268">
        <v>19494.939999999999</v>
      </c>
      <c r="AA4414" s="229" t="s">
        <v>36197</v>
      </c>
      <c r="AB4414" s="230">
        <v>1202.8800000000001</v>
      </c>
      <c r="AD4414" s="209" t="s">
        <v>18782</v>
      </c>
      <c r="AE4414" s="210">
        <v>72772.460000000006</v>
      </c>
      <c r="AF4414" s="93"/>
      <c r="AG4414" s="93"/>
      <c r="AH4414" s="93"/>
    </row>
    <row r="4415" spans="21:34" x14ac:dyDescent="0.3">
      <c r="U4415" s="309" t="s">
        <v>52676</v>
      </c>
      <c r="V4415" s="310">
        <v>795.3</v>
      </c>
      <c r="X4415" s="267" t="s">
        <v>18955</v>
      </c>
      <c r="Y4415" s="268">
        <v>2398.7199999999998</v>
      </c>
      <c r="AA4415" s="229" t="s">
        <v>49808</v>
      </c>
      <c r="AB4415" s="230">
        <v>73953.22</v>
      </c>
      <c r="AD4415" s="209" t="s">
        <v>18783</v>
      </c>
      <c r="AE4415" s="210">
        <v>193036.57</v>
      </c>
      <c r="AF4415" s="93"/>
      <c r="AG4415" s="93"/>
      <c r="AH4415" s="93"/>
    </row>
    <row r="4416" spans="21:34" x14ac:dyDescent="0.3">
      <c r="U4416" s="309" t="s">
        <v>66674</v>
      </c>
      <c r="V4416" s="310">
        <v>3565.61</v>
      </c>
      <c r="X4416" s="267" t="s">
        <v>18956</v>
      </c>
      <c r="Y4416" s="268">
        <v>500441.23</v>
      </c>
      <c r="AA4416" s="229" t="s">
        <v>49809</v>
      </c>
      <c r="AB4416" s="230">
        <v>60000</v>
      </c>
      <c r="AD4416" s="209" t="s">
        <v>18784</v>
      </c>
      <c r="AE4416" s="210">
        <v>40751.980000000003</v>
      </c>
      <c r="AF4416" s="93"/>
      <c r="AG4416" s="93"/>
      <c r="AH4416" s="93"/>
    </row>
    <row r="4417" spans="21:34" x14ac:dyDescent="0.3">
      <c r="U4417" s="309" t="s">
        <v>21757</v>
      </c>
      <c r="V4417" s="310">
        <v>0.04</v>
      </c>
      <c r="X4417" s="267" t="s">
        <v>18960</v>
      </c>
      <c r="Y4417" s="268">
        <v>90.45</v>
      </c>
      <c r="AA4417" s="229" t="s">
        <v>49810</v>
      </c>
      <c r="AB4417" s="230">
        <v>30000</v>
      </c>
      <c r="AD4417" s="209" t="s">
        <v>18785</v>
      </c>
      <c r="AE4417" s="210">
        <v>56</v>
      </c>
      <c r="AF4417" s="93"/>
      <c r="AG4417" s="93"/>
      <c r="AH4417" s="93"/>
    </row>
    <row r="4418" spans="21:34" x14ac:dyDescent="0.3">
      <c r="U4418" s="309" t="s">
        <v>42604</v>
      </c>
      <c r="V4418" s="310">
        <v>46.62</v>
      </c>
      <c r="X4418" s="267" t="s">
        <v>18961</v>
      </c>
      <c r="Y4418" s="268">
        <v>2710.38</v>
      </c>
      <c r="AA4418" s="229" t="s">
        <v>18868</v>
      </c>
      <c r="AB4418" s="230">
        <v>35668.730000000003</v>
      </c>
      <c r="AD4418" s="209" t="s">
        <v>18786</v>
      </c>
      <c r="AE4418" s="210">
        <v>34768.22</v>
      </c>
      <c r="AF4418" s="93"/>
      <c r="AG4418" s="93"/>
      <c r="AH4418" s="93"/>
    </row>
    <row r="4419" spans="21:34" x14ac:dyDescent="0.3">
      <c r="U4419" s="309" t="s">
        <v>52685</v>
      </c>
      <c r="V4419" s="310">
        <v>91203.839999999997</v>
      </c>
      <c r="X4419" s="267" t="s">
        <v>52198</v>
      </c>
      <c r="Y4419" s="268">
        <v>136351.17000000001</v>
      </c>
      <c r="AA4419" s="229" t="s">
        <v>18869</v>
      </c>
      <c r="AB4419" s="230">
        <v>459811.7</v>
      </c>
      <c r="AD4419" s="209" t="s">
        <v>18787</v>
      </c>
      <c r="AE4419" s="210">
        <v>12968.45</v>
      </c>
      <c r="AF4419" s="93"/>
      <c r="AG4419" s="93"/>
      <c r="AH4419" s="93"/>
    </row>
    <row r="4420" spans="21:34" x14ac:dyDescent="0.3">
      <c r="U4420" s="309" t="s">
        <v>35135</v>
      </c>
      <c r="V4420" s="310">
        <v>27844.67</v>
      </c>
      <c r="X4420" s="267" t="s">
        <v>52199</v>
      </c>
      <c r="Y4420" s="268">
        <v>10430.86</v>
      </c>
      <c r="AA4420" s="229" t="s">
        <v>18870</v>
      </c>
      <c r="AB4420" s="230">
        <v>50582.28</v>
      </c>
      <c r="AD4420" s="209" t="s">
        <v>18788</v>
      </c>
      <c r="AE4420" s="210">
        <v>3377.21</v>
      </c>
      <c r="AF4420" s="93"/>
      <c r="AG4420" s="93"/>
      <c r="AH4420" s="93"/>
    </row>
    <row r="4421" spans="21:34" x14ac:dyDescent="0.3">
      <c r="U4421" s="309" t="s">
        <v>21760</v>
      </c>
      <c r="V4421" s="310">
        <v>1231031.55</v>
      </c>
      <c r="X4421" s="267" t="s">
        <v>52200</v>
      </c>
      <c r="Y4421" s="268">
        <v>32634.27</v>
      </c>
      <c r="AA4421" s="229" t="s">
        <v>49811</v>
      </c>
      <c r="AB4421" s="230">
        <v>70058.649999999994</v>
      </c>
      <c r="AD4421" s="209" t="s">
        <v>18789</v>
      </c>
      <c r="AE4421" s="210">
        <v>6317.41</v>
      </c>
      <c r="AF4421" s="93"/>
      <c r="AG4421" s="93"/>
      <c r="AH4421" s="93"/>
    </row>
    <row r="4422" spans="21:34" x14ac:dyDescent="0.3">
      <c r="U4422" s="309" t="s">
        <v>67936</v>
      </c>
      <c r="V4422" s="310">
        <v>84849.18</v>
      </c>
      <c r="X4422" s="267" t="s">
        <v>56007</v>
      </c>
      <c r="Y4422" s="268">
        <v>299.86</v>
      </c>
      <c r="AA4422" s="229" t="s">
        <v>40220</v>
      </c>
      <c r="AB4422" s="230">
        <v>151672.03</v>
      </c>
      <c r="AD4422" s="209" t="s">
        <v>18790</v>
      </c>
      <c r="AE4422" s="210">
        <v>2741.25</v>
      </c>
      <c r="AF4422" s="93"/>
      <c r="AG4422" s="93"/>
      <c r="AH4422" s="93"/>
    </row>
    <row r="4423" spans="21:34" x14ac:dyDescent="0.3">
      <c r="U4423" s="309" t="s">
        <v>67937</v>
      </c>
      <c r="V4423" s="310">
        <v>-23538.639999999999</v>
      </c>
      <c r="X4423" s="267" t="s">
        <v>36211</v>
      </c>
      <c r="Y4423" s="268">
        <v>27000</v>
      </c>
      <c r="AA4423" s="229" t="s">
        <v>33393</v>
      </c>
      <c r="AB4423" s="230">
        <v>6522.22</v>
      </c>
      <c r="AD4423" s="209" t="s">
        <v>18791</v>
      </c>
      <c r="AE4423" s="210">
        <v>6090.19</v>
      </c>
      <c r="AF4423" s="93"/>
      <c r="AG4423" s="93"/>
      <c r="AH4423" s="93"/>
    </row>
    <row r="4424" spans="21:34" x14ac:dyDescent="0.3">
      <c r="U4424" s="309" t="s">
        <v>62023</v>
      </c>
      <c r="V4424" s="310">
        <v>1560</v>
      </c>
      <c r="X4424" s="267" t="s">
        <v>39079</v>
      </c>
      <c r="Y4424" s="268">
        <v>6664.3</v>
      </c>
      <c r="AA4424" s="229" t="s">
        <v>39068</v>
      </c>
      <c r="AB4424" s="230">
        <v>25527.06</v>
      </c>
      <c r="AD4424" s="209" t="s">
        <v>18792</v>
      </c>
      <c r="AE4424" s="210">
        <v>1723.69</v>
      </c>
      <c r="AF4424" s="93"/>
      <c r="AG4424" s="93"/>
      <c r="AH4424" s="93"/>
    </row>
    <row r="4425" spans="21:34" x14ac:dyDescent="0.3">
      <c r="U4425" s="309" t="s">
        <v>67938</v>
      </c>
      <c r="V4425" s="310">
        <v>-0.4</v>
      </c>
      <c r="X4425" s="267" t="s">
        <v>36212</v>
      </c>
      <c r="Y4425" s="268">
        <v>6565.35</v>
      </c>
      <c r="AA4425" s="229" t="s">
        <v>39069</v>
      </c>
      <c r="AB4425" s="230">
        <v>435193.01</v>
      </c>
      <c r="AD4425" s="209" t="s">
        <v>18793</v>
      </c>
      <c r="AE4425" s="210">
        <v>525</v>
      </c>
      <c r="AF4425" s="93"/>
      <c r="AG4425" s="93"/>
      <c r="AH4425" s="93"/>
    </row>
    <row r="4426" spans="21:34" x14ac:dyDescent="0.3">
      <c r="U4426" s="309" t="s">
        <v>21761</v>
      </c>
      <c r="V4426" s="310">
        <v>12927.7</v>
      </c>
      <c r="X4426" s="267" t="s">
        <v>18962</v>
      </c>
      <c r="Y4426" s="268">
        <v>73324.160000000003</v>
      </c>
      <c r="AA4426" s="229" t="s">
        <v>18872</v>
      </c>
      <c r="AB4426" s="230">
        <v>1491.49</v>
      </c>
      <c r="AD4426" s="209" t="s">
        <v>18794</v>
      </c>
      <c r="AE4426" s="210">
        <v>1950</v>
      </c>
      <c r="AF4426" s="93"/>
      <c r="AG4426" s="93"/>
      <c r="AH4426" s="93"/>
    </row>
    <row r="4427" spans="21:34" x14ac:dyDescent="0.3">
      <c r="U4427" s="309" t="s">
        <v>67939</v>
      </c>
      <c r="V4427" s="310">
        <v>41371.199999999997</v>
      </c>
      <c r="X4427" s="267" t="s">
        <v>18963</v>
      </c>
      <c r="Y4427" s="268">
        <v>8186.38</v>
      </c>
      <c r="AA4427" s="229" t="s">
        <v>46840</v>
      </c>
      <c r="AB4427" s="230">
        <v>48190.19</v>
      </c>
      <c r="AD4427" s="209" t="s">
        <v>18795</v>
      </c>
      <c r="AE4427" s="210">
        <v>144484.99</v>
      </c>
      <c r="AF4427" s="93"/>
      <c r="AG4427" s="93"/>
      <c r="AH4427" s="93"/>
    </row>
    <row r="4428" spans="21:34" x14ac:dyDescent="0.3">
      <c r="U4428" s="309" t="s">
        <v>35136</v>
      </c>
      <c r="V4428" s="310">
        <v>23184.05</v>
      </c>
      <c r="X4428" s="267" t="s">
        <v>18964</v>
      </c>
      <c r="Y4428" s="268">
        <v>27281.72</v>
      </c>
      <c r="AA4428" s="229" t="s">
        <v>47914</v>
      </c>
      <c r="AB4428" s="230">
        <v>558.6</v>
      </c>
      <c r="AD4428" s="209" t="s">
        <v>18796</v>
      </c>
      <c r="AE4428" s="210">
        <v>28649.95</v>
      </c>
      <c r="AF4428" s="93"/>
      <c r="AG4428" s="93"/>
      <c r="AH4428" s="93"/>
    </row>
    <row r="4429" spans="21:34" x14ac:dyDescent="0.3">
      <c r="U4429" s="309" t="s">
        <v>33672</v>
      </c>
      <c r="V4429" s="310">
        <v>251348.39</v>
      </c>
      <c r="X4429" s="267" t="s">
        <v>39080</v>
      </c>
      <c r="Y4429" s="268">
        <v>3905.08</v>
      </c>
      <c r="AA4429" s="229" t="s">
        <v>33394</v>
      </c>
      <c r="AB4429" s="230">
        <v>18031.11</v>
      </c>
      <c r="AD4429" s="209" t="s">
        <v>18797</v>
      </c>
      <c r="AE4429" s="210">
        <v>44851.58</v>
      </c>
      <c r="AF4429" s="93"/>
      <c r="AG4429" s="93"/>
      <c r="AH4429" s="93"/>
    </row>
    <row r="4430" spans="21:34" x14ac:dyDescent="0.3">
      <c r="U4430" s="309" t="s">
        <v>35137</v>
      </c>
      <c r="V4430" s="310">
        <v>106291.21</v>
      </c>
      <c r="X4430" s="267" t="s">
        <v>42354</v>
      </c>
      <c r="Y4430" s="268">
        <v>8811.7999999999993</v>
      </c>
      <c r="AA4430" s="229" t="s">
        <v>18874</v>
      </c>
      <c r="AB4430" s="230">
        <v>1355</v>
      </c>
      <c r="AD4430" s="209" t="s">
        <v>18798</v>
      </c>
      <c r="AE4430" s="210">
        <v>57647.06</v>
      </c>
      <c r="AF4430" s="93"/>
      <c r="AG4430" s="93"/>
      <c r="AH4430" s="93"/>
    </row>
    <row r="4431" spans="21:34" x14ac:dyDescent="0.3">
      <c r="U4431" s="309" t="s">
        <v>60526</v>
      </c>
      <c r="V4431" s="310">
        <v>6733.73</v>
      </c>
      <c r="X4431" s="267" t="s">
        <v>18965</v>
      </c>
      <c r="Y4431" s="268">
        <v>5103.46</v>
      </c>
      <c r="AA4431" s="229" t="s">
        <v>46841</v>
      </c>
      <c r="AB4431" s="230">
        <v>225</v>
      </c>
      <c r="AD4431" s="209" t="s">
        <v>18799</v>
      </c>
      <c r="AE4431" s="210">
        <v>6044.14</v>
      </c>
      <c r="AF4431" s="93"/>
      <c r="AG4431" s="93"/>
      <c r="AH4431" s="93"/>
    </row>
    <row r="4432" spans="21:34" x14ac:dyDescent="0.3">
      <c r="U4432" s="309" t="s">
        <v>40354</v>
      </c>
      <c r="V4432" s="310">
        <v>14367.67</v>
      </c>
      <c r="X4432" s="267" t="s">
        <v>56008</v>
      </c>
      <c r="Y4432" s="268">
        <v>238532.87</v>
      </c>
      <c r="AA4432" s="229" t="s">
        <v>48810</v>
      </c>
      <c r="AB4432" s="230">
        <v>425</v>
      </c>
      <c r="AD4432" s="209" t="s">
        <v>18800</v>
      </c>
      <c r="AE4432" s="210">
        <v>80350</v>
      </c>
      <c r="AF4432" s="93"/>
      <c r="AG4432" s="93"/>
      <c r="AH4432" s="93"/>
    </row>
    <row r="4433" spans="21:34" x14ac:dyDescent="0.3">
      <c r="U4433" s="309" t="s">
        <v>67940</v>
      </c>
      <c r="V4433" s="310">
        <v>73333.45</v>
      </c>
      <c r="X4433" s="267" t="s">
        <v>18967</v>
      </c>
      <c r="Y4433" s="268">
        <v>18247.77</v>
      </c>
      <c r="AA4433" s="229" t="s">
        <v>18875</v>
      </c>
      <c r="AB4433" s="230">
        <v>180.93</v>
      </c>
      <c r="AD4433" s="209" t="s">
        <v>18801</v>
      </c>
      <c r="AE4433" s="210">
        <v>92840.78</v>
      </c>
      <c r="AF4433" s="93"/>
      <c r="AG4433" s="93"/>
      <c r="AH4433" s="93"/>
    </row>
    <row r="4434" spans="21:34" x14ac:dyDescent="0.3">
      <c r="U4434" s="309" t="s">
        <v>40355</v>
      </c>
      <c r="V4434" s="310">
        <v>3882.19</v>
      </c>
      <c r="X4434" s="267" t="s">
        <v>18968</v>
      </c>
      <c r="Y4434" s="268">
        <v>58440.55</v>
      </c>
      <c r="AA4434" s="229" t="s">
        <v>33395</v>
      </c>
      <c r="AB4434" s="230">
        <v>16899.509999999998</v>
      </c>
      <c r="AD4434" s="209" t="s">
        <v>18802</v>
      </c>
      <c r="AE4434" s="210">
        <v>50006.25</v>
      </c>
      <c r="AF4434" s="93"/>
      <c r="AG4434" s="93"/>
      <c r="AH4434" s="93"/>
    </row>
    <row r="4435" spans="21:34" x14ac:dyDescent="0.3">
      <c r="U4435" s="309" t="s">
        <v>35138</v>
      </c>
      <c r="V4435" s="310">
        <v>15885</v>
      </c>
      <c r="X4435" s="267" t="s">
        <v>18969</v>
      </c>
      <c r="Y4435" s="268">
        <v>10770</v>
      </c>
      <c r="AA4435" s="229" t="s">
        <v>18876</v>
      </c>
      <c r="AB4435" s="230">
        <v>740.15</v>
      </c>
      <c r="AD4435" s="209" t="s">
        <v>13416</v>
      </c>
      <c r="AE4435" s="210">
        <v>442.8</v>
      </c>
      <c r="AF4435" s="93"/>
      <c r="AG4435" s="93"/>
      <c r="AH4435" s="93"/>
    </row>
    <row r="4436" spans="21:34" x14ac:dyDescent="0.3">
      <c r="U4436" s="309" t="s">
        <v>62024</v>
      </c>
      <c r="V4436" s="310">
        <v>9000</v>
      </c>
      <c r="X4436" s="267" t="s">
        <v>46843</v>
      </c>
      <c r="Y4436" s="268">
        <v>7523.66</v>
      </c>
      <c r="AA4436" s="229" t="s">
        <v>34912</v>
      </c>
      <c r="AB4436" s="230">
        <v>20745.759999999998</v>
      </c>
      <c r="AD4436" s="209" t="s">
        <v>18803</v>
      </c>
      <c r="AE4436" s="210">
        <v>170848.53</v>
      </c>
      <c r="AF4436" s="93"/>
      <c r="AG4436" s="93"/>
      <c r="AH4436" s="93"/>
    </row>
    <row r="4437" spans="21:34" x14ac:dyDescent="0.3">
      <c r="U4437" s="309" t="s">
        <v>63702</v>
      </c>
      <c r="V4437" s="310">
        <v>4224.8</v>
      </c>
      <c r="X4437" s="267" t="s">
        <v>61368</v>
      </c>
      <c r="Y4437" s="268">
        <v>70253.2</v>
      </c>
      <c r="AA4437" s="229" t="s">
        <v>39070</v>
      </c>
      <c r="AB4437" s="230">
        <v>3296.7</v>
      </c>
      <c r="AD4437" s="209" t="s">
        <v>18804</v>
      </c>
      <c r="AE4437" s="210">
        <v>150595.85999999999</v>
      </c>
      <c r="AF4437" s="93"/>
      <c r="AG4437" s="93"/>
      <c r="AH4437" s="93"/>
    </row>
    <row r="4438" spans="21:34" x14ac:dyDescent="0.3">
      <c r="U4438" s="309" t="s">
        <v>33673</v>
      </c>
      <c r="V4438" s="310">
        <v>40212.230000000003</v>
      </c>
      <c r="X4438" s="267" t="s">
        <v>33406</v>
      </c>
      <c r="Y4438" s="268">
        <v>69314.89</v>
      </c>
      <c r="AA4438" s="229" t="s">
        <v>40221</v>
      </c>
      <c r="AB4438" s="230">
        <v>166482.18</v>
      </c>
      <c r="AD4438" s="209" t="s">
        <v>18805</v>
      </c>
      <c r="AE4438" s="210">
        <v>200.69</v>
      </c>
      <c r="AF4438" s="93"/>
      <c r="AG4438" s="93"/>
      <c r="AH4438" s="93"/>
    </row>
    <row r="4439" spans="21:34" x14ac:dyDescent="0.3">
      <c r="U4439" s="309" t="s">
        <v>33674</v>
      </c>
      <c r="V4439" s="310">
        <v>109974.1</v>
      </c>
      <c r="X4439" s="267" t="s">
        <v>18970</v>
      </c>
      <c r="Y4439" s="268">
        <v>720517.31</v>
      </c>
      <c r="AA4439" s="229" t="s">
        <v>39071</v>
      </c>
      <c r="AB4439" s="230">
        <v>14672.07</v>
      </c>
      <c r="AD4439" s="209" t="s">
        <v>18806</v>
      </c>
      <c r="AE4439" s="210">
        <v>300.86</v>
      </c>
      <c r="AF4439" s="93"/>
      <c r="AG4439" s="93"/>
      <c r="AH4439" s="93"/>
    </row>
    <row r="4440" spans="21:34" x14ac:dyDescent="0.3">
      <c r="U4440" s="309" t="s">
        <v>33675</v>
      </c>
      <c r="V4440" s="310">
        <v>53125.64</v>
      </c>
      <c r="X4440" s="267" t="s">
        <v>33407</v>
      </c>
      <c r="Y4440" s="268">
        <v>270296.77</v>
      </c>
      <c r="AA4440" s="229" t="s">
        <v>49812</v>
      </c>
      <c r="AB4440" s="230">
        <v>100066.91</v>
      </c>
      <c r="AD4440" s="209" t="s">
        <v>18807</v>
      </c>
      <c r="AE4440" s="210">
        <v>42296.25</v>
      </c>
      <c r="AF4440" s="93"/>
      <c r="AG4440" s="93"/>
      <c r="AH4440" s="93"/>
    </row>
    <row r="4441" spans="21:34" x14ac:dyDescent="0.3">
      <c r="U4441" s="309" t="s">
        <v>33676</v>
      </c>
      <c r="V4441" s="310">
        <v>16484.22</v>
      </c>
      <c r="X4441" s="267" t="s">
        <v>33408</v>
      </c>
      <c r="Y4441" s="268">
        <v>270433.95</v>
      </c>
      <c r="AA4441" s="229" t="s">
        <v>39072</v>
      </c>
      <c r="AB4441" s="230">
        <v>8855.0300000000007</v>
      </c>
      <c r="AD4441" s="209" t="s">
        <v>13417</v>
      </c>
      <c r="AE4441" s="210">
        <v>741777.09</v>
      </c>
      <c r="AF4441" s="93"/>
      <c r="AG4441" s="93"/>
      <c r="AH4441" s="93"/>
    </row>
    <row r="4442" spans="21:34" x14ac:dyDescent="0.3">
      <c r="U4442" s="309" t="s">
        <v>67941</v>
      </c>
      <c r="V4442" s="310">
        <v>454109.1</v>
      </c>
      <c r="X4442" s="267" t="s">
        <v>18971</v>
      </c>
      <c r="Y4442" s="268">
        <v>249305.71</v>
      </c>
      <c r="AA4442" s="229" t="s">
        <v>39073</v>
      </c>
      <c r="AB4442" s="230">
        <v>3694.55</v>
      </c>
      <c r="AD4442" s="209" t="s">
        <v>18808</v>
      </c>
      <c r="AE4442" s="210">
        <v>2752.02</v>
      </c>
      <c r="AF4442" s="93"/>
      <c r="AG4442" s="93"/>
      <c r="AH4442" s="93"/>
    </row>
    <row r="4443" spans="21:34" x14ac:dyDescent="0.3">
      <c r="U4443" s="309" t="s">
        <v>66675</v>
      </c>
      <c r="V4443" s="310">
        <v>3029</v>
      </c>
      <c r="X4443" s="267" t="s">
        <v>42356</v>
      </c>
      <c r="Y4443" s="268">
        <v>182599.8</v>
      </c>
      <c r="AA4443" s="229" t="s">
        <v>47915</v>
      </c>
      <c r="AB4443" s="230">
        <v>4304.63</v>
      </c>
      <c r="AD4443" s="209" t="s">
        <v>18809</v>
      </c>
      <c r="AE4443" s="210">
        <v>171412.31</v>
      </c>
      <c r="AF4443" s="93"/>
      <c r="AG4443" s="93"/>
      <c r="AH4443" s="93"/>
    </row>
    <row r="4444" spans="21:34" x14ac:dyDescent="0.3">
      <c r="U4444" s="309" t="s">
        <v>67942</v>
      </c>
      <c r="V4444" s="310">
        <v>132.31</v>
      </c>
      <c r="X4444" s="267" t="s">
        <v>18972</v>
      </c>
      <c r="Y4444" s="268">
        <v>229870.4</v>
      </c>
      <c r="AA4444" s="229" t="s">
        <v>47916</v>
      </c>
      <c r="AB4444" s="230">
        <v>11794.81</v>
      </c>
      <c r="AD4444" s="209" t="s">
        <v>18810</v>
      </c>
      <c r="AE4444" s="210">
        <v>3325.85</v>
      </c>
      <c r="AF4444" s="93"/>
      <c r="AG4444" s="93"/>
      <c r="AH4444" s="93"/>
    </row>
    <row r="4445" spans="21:34" x14ac:dyDescent="0.3">
      <c r="U4445" s="309" t="s">
        <v>21762</v>
      </c>
      <c r="V4445" s="310">
        <v>155153.56</v>
      </c>
      <c r="X4445" s="267" t="s">
        <v>55069</v>
      </c>
      <c r="Y4445" s="268">
        <v>8900.0499999999993</v>
      </c>
      <c r="AA4445" s="229" t="s">
        <v>48811</v>
      </c>
      <c r="AB4445" s="230">
        <v>2786</v>
      </c>
      <c r="AD4445" s="209" t="s">
        <v>18811</v>
      </c>
      <c r="AE4445" s="210">
        <v>19936.96</v>
      </c>
      <c r="AF4445" s="93"/>
      <c r="AG4445" s="93"/>
      <c r="AH4445" s="93"/>
    </row>
    <row r="4446" spans="21:34" x14ac:dyDescent="0.3">
      <c r="U4446" s="309" t="s">
        <v>45040</v>
      </c>
      <c r="V4446" s="310">
        <v>55187.73</v>
      </c>
      <c r="X4446" s="267" t="s">
        <v>18973</v>
      </c>
      <c r="Y4446" s="268">
        <v>19145.68</v>
      </c>
      <c r="AA4446" s="229" t="s">
        <v>34913</v>
      </c>
      <c r="AB4446" s="230">
        <v>121683</v>
      </c>
      <c r="AD4446" s="209" t="s">
        <v>18812</v>
      </c>
      <c r="AE4446" s="210">
        <v>6770.66</v>
      </c>
      <c r="AF4446" s="93"/>
      <c r="AG4446" s="93"/>
      <c r="AH4446" s="93"/>
    </row>
    <row r="4447" spans="21:34" x14ac:dyDescent="0.3">
      <c r="U4447" s="309" t="s">
        <v>35140</v>
      </c>
      <c r="V4447" s="310">
        <v>313606.55</v>
      </c>
      <c r="X4447" s="267" t="s">
        <v>44721</v>
      </c>
      <c r="Y4447" s="268">
        <v>291672.68</v>
      </c>
      <c r="AA4447" s="229" t="s">
        <v>18877</v>
      </c>
      <c r="AB4447" s="230">
        <v>66381.45</v>
      </c>
      <c r="AD4447" s="209" t="s">
        <v>18813</v>
      </c>
      <c r="AE4447" s="210">
        <v>15410.49</v>
      </c>
      <c r="AF4447" s="93"/>
      <c r="AG4447" s="93"/>
      <c r="AH4447" s="93"/>
    </row>
    <row r="4448" spans="21:34" x14ac:dyDescent="0.3">
      <c r="U4448" s="309" t="s">
        <v>39224</v>
      </c>
      <c r="V4448" s="310">
        <v>99773.43</v>
      </c>
      <c r="X4448" s="267" t="s">
        <v>49820</v>
      </c>
      <c r="Y4448" s="268">
        <v>380</v>
      </c>
      <c r="AA4448" s="229" t="s">
        <v>36198</v>
      </c>
      <c r="AB4448" s="230">
        <v>221130</v>
      </c>
      <c r="AD4448" s="209" t="s">
        <v>18814</v>
      </c>
      <c r="AE4448" s="210">
        <v>42997.42</v>
      </c>
      <c r="AF4448" s="93"/>
      <c r="AG4448" s="93"/>
      <c r="AH4448" s="93"/>
    </row>
    <row r="4449" spans="21:34" x14ac:dyDescent="0.3">
      <c r="U4449" s="309" t="s">
        <v>36354</v>
      </c>
      <c r="V4449" s="310">
        <v>5672.21</v>
      </c>
      <c r="X4449" s="267" t="s">
        <v>33409</v>
      </c>
      <c r="Y4449" s="268">
        <v>30914</v>
      </c>
      <c r="AA4449" s="229" t="s">
        <v>47917</v>
      </c>
      <c r="AB4449" s="230">
        <v>21900</v>
      </c>
      <c r="AD4449" s="209" t="s">
        <v>18815</v>
      </c>
      <c r="AE4449" s="210">
        <v>321146.59999999998</v>
      </c>
      <c r="AF4449" s="93"/>
      <c r="AG4449" s="93"/>
      <c r="AH4449" s="93"/>
    </row>
    <row r="4450" spans="21:34" x14ac:dyDescent="0.3">
      <c r="U4450" s="309" t="s">
        <v>67943</v>
      </c>
      <c r="V4450" s="310">
        <v>-34171.49</v>
      </c>
      <c r="X4450" s="267" t="s">
        <v>47927</v>
      </c>
      <c r="Y4450" s="268">
        <v>173219.36</v>
      </c>
      <c r="AA4450" s="229" t="s">
        <v>39074</v>
      </c>
      <c r="AB4450" s="230">
        <v>259171</v>
      </c>
      <c r="AD4450" s="209" t="s">
        <v>18816</v>
      </c>
      <c r="AE4450" s="210">
        <v>10606.36</v>
      </c>
      <c r="AF4450" s="93"/>
      <c r="AG4450" s="93"/>
      <c r="AH4450" s="93"/>
    </row>
    <row r="4451" spans="21:34" x14ac:dyDescent="0.3">
      <c r="U4451" s="309" t="s">
        <v>21763</v>
      </c>
      <c r="V4451" s="310">
        <v>13736.12</v>
      </c>
      <c r="X4451" s="267" t="s">
        <v>33410</v>
      </c>
      <c r="Y4451" s="268">
        <v>103997.54</v>
      </c>
      <c r="AA4451" s="229" t="s">
        <v>18878</v>
      </c>
      <c r="AB4451" s="230">
        <v>52097.06</v>
      </c>
      <c r="AD4451" s="209" t="s">
        <v>18817</v>
      </c>
      <c r="AE4451" s="210">
        <v>310.42</v>
      </c>
      <c r="AF4451" s="93"/>
      <c r="AG4451" s="93"/>
      <c r="AH4451" s="93"/>
    </row>
    <row r="4452" spans="21:34" x14ac:dyDescent="0.3">
      <c r="U4452" s="309" t="s">
        <v>67944</v>
      </c>
      <c r="V4452" s="310">
        <v>1359.71</v>
      </c>
      <c r="X4452" s="267" t="s">
        <v>48820</v>
      </c>
      <c r="Y4452" s="268">
        <v>1403.38</v>
      </c>
      <c r="AA4452" s="229" t="s">
        <v>18879</v>
      </c>
      <c r="AB4452" s="230">
        <v>76752.92</v>
      </c>
      <c r="AD4452" s="209" t="s">
        <v>18818</v>
      </c>
      <c r="AE4452" s="210">
        <v>127478.61</v>
      </c>
      <c r="AF4452" s="93"/>
      <c r="AG4452" s="93"/>
      <c r="AH4452" s="93"/>
    </row>
    <row r="4453" spans="21:34" x14ac:dyDescent="0.3">
      <c r="U4453" s="309" t="s">
        <v>57497</v>
      </c>
      <c r="V4453" s="310">
        <v>186.09</v>
      </c>
      <c r="X4453" s="267" t="s">
        <v>33411</v>
      </c>
      <c r="Y4453" s="268">
        <v>33346.78</v>
      </c>
      <c r="AA4453" s="229" t="s">
        <v>33396</v>
      </c>
      <c r="AB4453" s="230">
        <v>20633.439999999999</v>
      </c>
      <c r="AD4453" s="209" t="s">
        <v>18819</v>
      </c>
      <c r="AE4453" s="210">
        <v>1560</v>
      </c>
      <c r="AF4453" s="93"/>
      <c r="AG4453" s="93"/>
      <c r="AH4453" s="93"/>
    </row>
    <row r="4454" spans="21:34" x14ac:dyDescent="0.3">
      <c r="U4454" s="309" t="s">
        <v>58866</v>
      </c>
      <c r="V4454" s="310">
        <v>973.95</v>
      </c>
      <c r="X4454" s="267" t="s">
        <v>46845</v>
      </c>
      <c r="Y4454" s="268">
        <v>14212.5</v>
      </c>
      <c r="AA4454" s="229" t="s">
        <v>49813</v>
      </c>
      <c r="AB4454" s="230">
        <v>495000</v>
      </c>
      <c r="AD4454" s="209" t="s">
        <v>18820</v>
      </c>
      <c r="AE4454" s="210">
        <v>58467.58</v>
      </c>
      <c r="AF4454" s="93"/>
      <c r="AG4454" s="93"/>
      <c r="AH4454" s="93"/>
    </row>
    <row r="4455" spans="21:34" x14ac:dyDescent="0.3">
      <c r="U4455" s="309" t="s">
        <v>67945</v>
      </c>
      <c r="V4455" s="310">
        <v>20000</v>
      </c>
      <c r="X4455" s="267" t="s">
        <v>52201</v>
      </c>
      <c r="Y4455" s="268">
        <v>316455.96999999997</v>
      </c>
      <c r="AA4455" s="229" t="s">
        <v>49814</v>
      </c>
      <c r="AB4455" s="230">
        <v>15000</v>
      </c>
      <c r="AD4455" s="209" t="s">
        <v>18821</v>
      </c>
      <c r="AE4455" s="210">
        <v>33347.86</v>
      </c>
      <c r="AF4455" s="93"/>
      <c r="AG4455" s="93"/>
      <c r="AH4455" s="93"/>
    </row>
    <row r="4456" spans="21:34" x14ac:dyDescent="0.3">
      <c r="U4456" s="309" t="s">
        <v>67946</v>
      </c>
      <c r="V4456" s="310">
        <v>1353.38</v>
      </c>
      <c r="X4456" s="267" t="s">
        <v>55070</v>
      </c>
      <c r="Y4456" s="268">
        <v>38490.400000000001</v>
      </c>
      <c r="AA4456" s="229" t="s">
        <v>18880</v>
      </c>
      <c r="AB4456" s="230">
        <v>106609.48</v>
      </c>
      <c r="AD4456" s="209" t="s">
        <v>18822</v>
      </c>
      <c r="AE4456" s="210">
        <v>3139.36</v>
      </c>
      <c r="AF4456" s="93"/>
      <c r="AG4456" s="93"/>
      <c r="AH4456" s="93"/>
    </row>
    <row r="4457" spans="21:34" x14ac:dyDescent="0.3">
      <c r="U4457" s="309" t="s">
        <v>59642</v>
      </c>
      <c r="V4457" s="310">
        <v>2922.41</v>
      </c>
      <c r="X4457" s="267" t="s">
        <v>46846</v>
      </c>
      <c r="Y4457" s="268">
        <v>96748.160000000003</v>
      </c>
      <c r="AA4457" s="229" t="s">
        <v>33397</v>
      </c>
      <c r="AB4457" s="230">
        <v>233060.17</v>
      </c>
      <c r="AD4457" s="209" t="s">
        <v>18823</v>
      </c>
      <c r="AE4457" s="210">
        <v>19363.34</v>
      </c>
      <c r="AF4457" s="93"/>
      <c r="AG4457" s="93"/>
      <c r="AH4457" s="93"/>
    </row>
    <row r="4458" spans="21:34" x14ac:dyDescent="0.3">
      <c r="U4458" s="309" t="s">
        <v>67947</v>
      </c>
      <c r="V4458" s="310">
        <v>11501.58</v>
      </c>
      <c r="X4458" s="267" t="s">
        <v>39083</v>
      </c>
      <c r="Y4458" s="268">
        <v>3688.03</v>
      </c>
      <c r="AA4458" s="229" t="s">
        <v>34914</v>
      </c>
      <c r="AB4458" s="230">
        <v>422999.89</v>
      </c>
      <c r="AD4458" s="209" t="s">
        <v>18824</v>
      </c>
      <c r="AE4458" s="210">
        <v>2651.4</v>
      </c>
      <c r="AF4458" s="93"/>
      <c r="AG4458" s="93"/>
      <c r="AH4458" s="93"/>
    </row>
    <row r="4459" spans="21:34" x14ac:dyDescent="0.3">
      <c r="U4459" s="309" t="s">
        <v>64405</v>
      </c>
      <c r="V4459" s="310">
        <v>6569.65</v>
      </c>
      <c r="X4459" s="267" t="s">
        <v>18974</v>
      </c>
      <c r="Y4459" s="268">
        <v>237179.8</v>
      </c>
      <c r="AA4459" s="229" t="s">
        <v>34915</v>
      </c>
      <c r="AB4459" s="230">
        <v>104639.96</v>
      </c>
      <c r="AD4459" s="209" t="s">
        <v>18825</v>
      </c>
      <c r="AE4459" s="210">
        <v>273.7</v>
      </c>
      <c r="AF4459" s="93"/>
      <c r="AG4459" s="93"/>
      <c r="AH4459" s="93"/>
    </row>
    <row r="4460" spans="21:34" x14ac:dyDescent="0.3">
      <c r="U4460" s="309" t="s">
        <v>61102</v>
      </c>
      <c r="V4460" s="310">
        <v>10938.71</v>
      </c>
      <c r="X4460" s="267" t="s">
        <v>33412</v>
      </c>
      <c r="Y4460" s="268">
        <v>648491</v>
      </c>
      <c r="AA4460" s="229" t="s">
        <v>36199</v>
      </c>
      <c r="AB4460" s="230">
        <v>177154.49</v>
      </c>
      <c r="AD4460" s="209" t="s">
        <v>18826</v>
      </c>
      <c r="AE4460" s="210">
        <v>55510.6</v>
      </c>
      <c r="AF4460" s="93"/>
      <c r="AG4460" s="93"/>
      <c r="AH4460" s="93"/>
    </row>
    <row r="4461" spans="21:34" x14ac:dyDescent="0.3">
      <c r="U4461" s="309" t="s">
        <v>64406</v>
      </c>
      <c r="V4461" s="310">
        <v>2221.4299999999998</v>
      </c>
      <c r="X4461" s="267" t="s">
        <v>34927</v>
      </c>
      <c r="Y4461" s="268">
        <v>150715.79999999999</v>
      </c>
      <c r="AA4461" s="229" t="s">
        <v>47918</v>
      </c>
      <c r="AB4461" s="230">
        <v>45900</v>
      </c>
      <c r="AD4461" s="209" t="s">
        <v>18827</v>
      </c>
      <c r="AE4461" s="210">
        <v>8662.66</v>
      </c>
      <c r="AF4461" s="93"/>
      <c r="AG4461" s="93"/>
      <c r="AH4461" s="93"/>
    </row>
    <row r="4462" spans="21:34" x14ac:dyDescent="0.3">
      <c r="U4462" s="309" t="s">
        <v>64407</v>
      </c>
      <c r="V4462" s="310">
        <v>20706.84</v>
      </c>
      <c r="X4462" s="267" t="s">
        <v>39084</v>
      </c>
      <c r="Y4462" s="268">
        <v>577135.84</v>
      </c>
      <c r="AA4462" s="229" t="s">
        <v>47919</v>
      </c>
      <c r="AB4462" s="230">
        <v>3511.35</v>
      </c>
      <c r="AD4462" s="209" t="s">
        <v>18828</v>
      </c>
      <c r="AE4462" s="210">
        <v>20930.29</v>
      </c>
      <c r="AF4462" s="93"/>
      <c r="AG4462" s="93"/>
      <c r="AH4462" s="93"/>
    </row>
    <row r="4463" spans="21:34" x14ac:dyDescent="0.3">
      <c r="U4463" s="309" t="s">
        <v>61210</v>
      </c>
      <c r="V4463" s="310">
        <v>6053.37</v>
      </c>
      <c r="X4463" s="267" t="s">
        <v>48821</v>
      </c>
      <c r="Y4463" s="268">
        <v>7921.97</v>
      </c>
      <c r="AA4463" s="229" t="s">
        <v>47920</v>
      </c>
      <c r="AB4463" s="230">
        <v>10506.51</v>
      </c>
      <c r="AD4463" s="209" t="s">
        <v>18829</v>
      </c>
      <c r="AE4463" s="210">
        <v>160609.82</v>
      </c>
      <c r="AF4463" s="93"/>
      <c r="AG4463" s="93"/>
      <c r="AH4463" s="93"/>
    </row>
    <row r="4464" spans="21:34" x14ac:dyDescent="0.3">
      <c r="U4464" s="309" t="s">
        <v>61103</v>
      </c>
      <c r="V4464" s="310">
        <v>2267.4699999999998</v>
      </c>
      <c r="X4464" s="267" t="s">
        <v>39085</v>
      </c>
      <c r="Y4464" s="268">
        <v>49910.18</v>
      </c>
      <c r="AA4464" s="229" t="s">
        <v>52185</v>
      </c>
      <c r="AB4464" s="230">
        <v>904.38</v>
      </c>
      <c r="AD4464" s="209" t="s">
        <v>18830</v>
      </c>
      <c r="AE4464" s="210">
        <v>64638.61</v>
      </c>
      <c r="AF4464" s="93"/>
      <c r="AG4464" s="93"/>
      <c r="AH4464" s="93"/>
    </row>
    <row r="4465" spans="21:34" x14ac:dyDescent="0.3">
      <c r="U4465" s="309" t="s">
        <v>59098</v>
      </c>
      <c r="V4465" s="310">
        <v>3367.3</v>
      </c>
      <c r="X4465" s="267" t="s">
        <v>58225</v>
      </c>
      <c r="Y4465" s="268">
        <v>179190.74</v>
      </c>
      <c r="AA4465" s="229" t="s">
        <v>48812</v>
      </c>
      <c r="AB4465" s="230">
        <v>14161.11</v>
      </c>
      <c r="AD4465" s="209" t="s">
        <v>18831</v>
      </c>
      <c r="AE4465" s="210">
        <v>3699.98</v>
      </c>
      <c r="AF4465" s="93"/>
      <c r="AG4465" s="93"/>
      <c r="AH4465" s="93"/>
    </row>
    <row r="4466" spans="21:34" x14ac:dyDescent="0.3">
      <c r="U4466" s="309" t="s">
        <v>59099</v>
      </c>
      <c r="V4466" s="310">
        <v>257.60000000000002</v>
      </c>
      <c r="X4466" s="267" t="s">
        <v>44722</v>
      </c>
      <c r="Y4466" s="268">
        <v>57983.61</v>
      </c>
      <c r="AA4466" s="229" t="s">
        <v>48813</v>
      </c>
      <c r="AB4466" s="230">
        <v>915.34</v>
      </c>
      <c r="AD4466" s="209" t="s">
        <v>18832</v>
      </c>
      <c r="AE4466" s="210">
        <v>96871</v>
      </c>
      <c r="AF4466" s="93"/>
      <c r="AG4466" s="93"/>
      <c r="AH4466" s="93"/>
    </row>
    <row r="4467" spans="21:34" x14ac:dyDescent="0.3">
      <c r="U4467" s="309" t="s">
        <v>59100</v>
      </c>
      <c r="V4467" s="310">
        <v>842.52</v>
      </c>
      <c r="X4467" s="267" t="s">
        <v>47928</v>
      </c>
      <c r="Y4467" s="268">
        <v>52.12</v>
      </c>
      <c r="AA4467" s="229" t="s">
        <v>49815</v>
      </c>
      <c r="AB4467" s="230">
        <v>14144.37</v>
      </c>
      <c r="AD4467" s="209" t="s">
        <v>18833</v>
      </c>
      <c r="AE4467" s="210">
        <v>3095.13</v>
      </c>
      <c r="AF4467" s="93"/>
      <c r="AG4467" s="93"/>
      <c r="AH4467" s="93"/>
    </row>
    <row r="4468" spans="21:34" x14ac:dyDescent="0.3">
      <c r="U4468" s="309" t="s">
        <v>50036</v>
      </c>
      <c r="V4468" s="310">
        <v>64780.5</v>
      </c>
      <c r="X4468" s="267" t="s">
        <v>36213</v>
      </c>
      <c r="Y4468" s="268">
        <v>266088.05</v>
      </c>
      <c r="AA4468" s="229" t="s">
        <v>52186</v>
      </c>
      <c r="AB4468" s="230">
        <v>57271.27</v>
      </c>
      <c r="AD4468" s="209" t="s">
        <v>18834</v>
      </c>
      <c r="AE4468" s="210">
        <v>153.80000000000001</v>
      </c>
      <c r="AF4468" s="93"/>
      <c r="AG4468" s="93"/>
      <c r="AH4468" s="93"/>
    </row>
    <row r="4469" spans="21:34" x14ac:dyDescent="0.3">
      <c r="U4469" s="309" t="s">
        <v>21811</v>
      </c>
      <c r="V4469" s="310">
        <v>3900</v>
      </c>
      <c r="X4469" s="267" t="s">
        <v>39086</v>
      </c>
      <c r="Y4469" s="268">
        <v>815755.46</v>
      </c>
      <c r="AA4469" s="229" t="s">
        <v>52187</v>
      </c>
      <c r="AB4469" s="230">
        <v>2312.54</v>
      </c>
      <c r="AD4469" s="209" t="s">
        <v>18835</v>
      </c>
      <c r="AE4469" s="210">
        <v>7559.72</v>
      </c>
      <c r="AF4469" s="93"/>
      <c r="AG4469" s="93"/>
      <c r="AH4469" s="93"/>
    </row>
    <row r="4470" spans="21:34" x14ac:dyDescent="0.3">
      <c r="U4470" s="309" t="s">
        <v>67948</v>
      </c>
      <c r="V4470" s="310">
        <v>10087.5</v>
      </c>
      <c r="X4470" s="267" t="s">
        <v>64183</v>
      </c>
      <c r="Y4470" s="268">
        <v>3995.4</v>
      </c>
      <c r="AA4470" s="229" t="s">
        <v>52188</v>
      </c>
      <c r="AB4470" s="230">
        <v>4558.09</v>
      </c>
      <c r="AD4470" s="209" t="s">
        <v>18836</v>
      </c>
      <c r="AE4470" s="210">
        <v>96643.99</v>
      </c>
      <c r="AF4470" s="93"/>
      <c r="AG4470" s="93"/>
      <c r="AH4470" s="93"/>
    </row>
    <row r="4471" spans="21:34" x14ac:dyDescent="0.3">
      <c r="U4471" s="309" t="s">
        <v>21812</v>
      </c>
      <c r="V4471" s="310">
        <v>6325</v>
      </c>
      <c r="X4471" s="267" t="s">
        <v>61198</v>
      </c>
      <c r="Y4471" s="268">
        <v>28125.7</v>
      </c>
      <c r="AA4471" s="229" t="s">
        <v>52189</v>
      </c>
      <c r="AB4471" s="230">
        <v>14041.04</v>
      </c>
      <c r="AD4471" s="209" t="s">
        <v>18837</v>
      </c>
      <c r="AE4471" s="210">
        <v>15390</v>
      </c>
      <c r="AF4471" s="93"/>
      <c r="AG4471" s="93"/>
      <c r="AH4471" s="93"/>
    </row>
    <row r="4472" spans="21:34" x14ac:dyDescent="0.3">
      <c r="U4472" s="309" t="s">
        <v>21813</v>
      </c>
      <c r="V4472" s="310">
        <v>1520.7</v>
      </c>
      <c r="X4472" s="267" t="s">
        <v>44723</v>
      </c>
      <c r="Y4472" s="268">
        <v>341385.72</v>
      </c>
      <c r="AA4472" s="229" t="s">
        <v>49816</v>
      </c>
      <c r="AB4472" s="230">
        <v>10396.879999999999</v>
      </c>
      <c r="AD4472" s="209" t="s">
        <v>18838</v>
      </c>
      <c r="AE4472" s="210">
        <v>227.61</v>
      </c>
      <c r="AF4472" s="93"/>
      <c r="AG4472" s="93"/>
      <c r="AH4472" s="93"/>
    </row>
    <row r="4473" spans="21:34" x14ac:dyDescent="0.3">
      <c r="U4473" s="309" t="s">
        <v>33687</v>
      </c>
      <c r="V4473" s="310">
        <v>3298.1</v>
      </c>
      <c r="X4473" s="267" t="s">
        <v>62454</v>
      </c>
      <c r="Y4473" s="268">
        <v>165782</v>
      </c>
      <c r="AA4473" s="229" t="s">
        <v>48814</v>
      </c>
      <c r="AB4473" s="230">
        <v>414.63</v>
      </c>
      <c r="AD4473" s="209" t="s">
        <v>18839</v>
      </c>
      <c r="AE4473" s="210">
        <v>43682.71</v>
      </c>
      <c r="AF4473" s="93"/>
      <c r="AG4473" s="93"/>
      <c r="AH4473" s="93"/>
    </row>
    <row r="4474" spans="21:34" x14ac:dyDescent="0.3">
      <c r="U4474" s="309" t="s">
        <v>58551</v>
      </c>
      <c r="V4474" s="310">
        <v>106801.14</v>
      </c>
      <c r="X4474" s="267" t="s">
        <v>47929</v>
      </c>
      <c r="Y4474" s="268">
        <v>1710534.35</v>
      </c>
      <c r="AA4474" s="229" t="s">
        <v>52190</v>
      </c>
      <c r="AB4474" s="230">
        <v>390.55</v>
      </c>
      <c r="AD4474" s="209" t="s">
        <v>18840</v>
      </c>
      <c r="AE4474" s="210">
        <v>34320</v>
      </c>
      <c r="AF4474" s="93"/>
      <c r="AG4474" s="93"/>
      <c r="AH4474" s="93"/>
    </row>
    <row r="4475" spans="21:34" x14ac:dyDescent="0.3">
      <c r="U4475" s="309" t="s">
        <v>56229</v>
      </c>
      <c r="V4475" s="310">
        <v>2265</v>
      </c>
      <c r="X4475" s="267" t="s">
        <v>52202</v>
      </c>
      <c r="Y4475" s="268">
        <v>391114.03</v>
      </c>
      <c r="AA4475" s="229" t="s">
        <v>48815</v>
      </c>
      <c r="AB4475" s="230">
        <v>4721.92</v>
      </c>
      <c r="AD4475" s="209" t="s">
        <v>18841</v>
      </c>
      <c r="AE4475" s="210">
        <v>19634.169999999998</v>
      </c>
      <c r="AF4475" s="93"/>
      <c r="AG4475" s="93"/>
      <c r="AH4475" s="93"/>
    </row>
    <row r="4476" spans="21:34" x14ac:dyDescent="0.3">
      <c r="U4476" s="309" t="s">
        <v>56230</v>
      </c>
      <c r="V4476" s="310">
        <v>155.26</v>
      </c>
      <c r="X4476" s="267" t="s">
        <v>64184</v>
      </c>
      <c r="Y4476" s="268">
        <v>-70895.520000000004</v>
      </c>
      <c r="AA4476" s="229" t="s">
        <v>52191</v>
      </c>
      <c r="AB4476" s="230">
        <v>3505.01</v>
      </c>
      <c r="AD4476" s="209" t="s">
        <v>18842</v>
      </c>
      <c r="AE4476" s="210">
        <v>6213.16</v>
      </c>
      <c r="AF4476" s="93"/>
      <c r="AG4476" s="93"/>
      <c r="AH4476" s="93"/>
    </row>
    <row r="4477" spans="21:34" x14ac:dyDescent="0.3">
      <c r="U4477" s="309" t="s">
        <v>56231</v>
      </c>
      <c r="V4477" s="310">
        <v>566.70000000000005</v>
      </c>
      <c r="X4477" s="267" t="s">
        <v>36214</v>
      </c>
      <c r="Y4477" s="268">
        <v>1430103.35</v>
      </c>
      <c r="AA4477" s="229" t="s">
        <v>48816</v>
      </c>
      <c r="AB4477" s="230">
        <v>18267.32</v>
      </c>
      <c r="AD4477" s="209" t="s">
        <v>18843</v>
      </c>
      <c r="AE4477" s="210">
        <v>753.6</v>
      </c>
      <c r="AF4477" s="93"/>
      <c r="AG4477" s="93"/>
      <c r="AH4477" s="93"/>
    </row>
    <row r="4478" spans="21:34" x14ac:dyDescent="0.3">
      <c r="U4478" s="309" t="s">
        <v>64420</v>
      </c>
      <c r="V4478" s="310">
        <v>238.96</v>
      </c>
      <c r="X4478" s="267" t="s">
        <v>59405</v>
      </c>
      <c r="Y4478" s="268">
        <v>192020.63</v>
      </c>
      <c r="AA4478" s="229" t="s">
        <v>48817</v>
      </c>
      <c r="AB4478" s="230">
        <v>233.26</v>
      </c>
      <c r="AD4478" s="209" t="s">
        <v>18844</v>
      </c>
      <c r="AE4478" s="210">
        <v>21272.48</v>
      </c>
      <c r="AF4478" s="93"/>
      <c r="AG4478" s="93"/>
      <c r="AH4478" s="93"/>
    </row>
    <row r="4479" spans="21:34" x14ac:dyDescent="0.3">
      <c r="U4479" s="309" t="s">
        <v>55194</v>
      </c>
      <c r="V4479" s="310">
        <v>420</v>
      </c>
      <c r="X4479" s="267" t="s">
        <v>58226</v>
      </c>
      <c r="Y4479" s="268">
        <v>357444</v>
      </c>
      <c r="AA4479" s="229" t="s">
        <v>48818</v>
      </c>
      <c r="AB4479" s="230">
        <v>639.86</v>
      </c>
      <c r="AD4479" s="209" t="s">
        <v>18845</v>
      </c>
      <c r="AE4479" s="210">
        <v>2717.54</v>
      </c>
      <c r="AF4479" s="93"/>
      <c r="AG4479" s="93"/>
      <c r="AH4479" s="93"/>
    </row>
    <row r="4480" spans="21:34" x14ac:dyDescent="0.3">
      <c r="U4480" s="309" t="s">
        <v>55195</v>
      </c>
      <c r="V4480" s="310">
        <v>31.17</v>
      </c>
      <c r="X4480" s="267" t="s">
        <v>49823</v>
      </c>
      <c r="Y4480" s="268">
        <v>1427284.34</v>
      </c>
      <c r="AA4480" s="229" t="s">
        <v>18881</v>
      </c>
      <c r="AB4480" s="230">
        <v>22842.12</v>
      </c>
      <c r="AD4480" s="209" t="s">
        <v>18846</v>
      </c>
      <c r="AE4480" s="210">
        <v>1235.1600000000001</v>
      </c>
      <c r="AF4480" s="93"/>
      <c r="AG4480" s="93"/>
      <c r="AH4480" s="93"/>
    </row>
    <row r="4481" spans="21:34" x14ac:dyDescent="0.3">
      <c r="U4481" s="309" t="s">
        <v>55196</v>
      </c>
      <c r="V4481" s="310">
        <v>105.08</v>
      </c>
      <c r="X4481" s="267" t="s">
        <v>52203</v>
      </c>
      <c r="Y4481" s="268">
        <v>472950</v>
      </c>
      <c r="AA4481" s="229" t="s">
        <v>34916</v>
      </c>
      <c r="AB4481" s="230">
        <v>295400.84000000003</v>
      </c>
      <c r="AD4481" s="209" t="s">
        <v>18847</v>
      </c>
      <c r="AE4481" s="210">
        <v>6148.96</v>
      </c>
      <c r="AF4481" s="93"/>
      <c r="AG4481" s="93"/>
      <c r="AH4481" s="93"/>
    </row>
    <row r="4482" spans="21:34" x14ac:dyDescent="0.3">
      <c r="U4482" s="309" t="s">
        <v>64421</v>
      </c>
      <c r="V4482" s="310">
        <v>44.5</v>
      </c>
      <c r="X4482" s="267" t="s">
        <v>39087</v>
      </c>
      <c r="Y4482" s="268">
        <v>57053.9</v>
      </c>
      <c r="AA4482" s="229" t="s">
        <v>18882</v>
      </c>
      <c r="AB4482" s="230">
        <v>217935.02</v>
      </c>
      <c r="AD4482" s="209" t="s">
        <v>18848</v>
      </c>
      <c r="AE4482" s="210">
        <v>2000.25</v>
      </c>
      <c r="AF4482" s="93"/>
      <c r="AG4482" s="93"/>
      <c r="AH4482" s="93"/>
    </row>
    <row r="4483" spans="21:34" x14ac:dyDescent="0.3">
      <c r="U4483" s="309" t="s">
        <v>67949</v>
      </c>
      <c r="V4483" s="310">
        <v>3311</v>
      </c>
      <c r="X4483" s="267" t="s">
        <v>62455</v>
      </c>
      <c r="Y4483" s="268">
        <v>15255.51</v>
      </c>
      <c r="AA4483" s="229" t="s">
        <v>47921</v>
      </c>
      <c r="AB4483" s="230">
        <v>10260.09</v>
      </c>
      <c r="AD4483" s="209" t="s">
        <v>18849</v>
      </c>
      <c r="AE4483" s="210">
        <v>6485.52</v>
      </c>
      <c r="AF4483" s="93"/>
      <c r="AG4483" s="93"/>
      <c r="AH4483" s="93"/>
    </row>
    <row r="4484" spans="21:34" x14ac:dyDescent="0.3">
      <c r="U4484" s="309" t="s">
        <v>33689</v>
      </c>
      <c r="V4484" s="310">
        <v>32879.96</v>
      </c>
      <c r="X4484" s="267" t="s">
        <v>52204</v>
      </c>
      <c r="Y4484" s="268">
        <v>311253.68</v>
      </c>
      <c r="AA4484" s="229" t="s">
        <v>18883</v>
      </c>
      <c r="AB4484" s="230">
        <v>292709.40999999997</v>
      </c>
      <c r="AD4484" s="209" t="s">
        <v>18850</v>
      </c>
      <c r="AE4484" s="210">
        <v>11875.3</v>
      </c>
      <c r="AF4484" s="93"/>
      <c r="AG4484" s="93"/>
      <c r="AH4484" s="93"/>
    </row>
    <row r="4485" spans="21:34" x14ac:dyDescent="0.3">
      <c r="U4485" s="309" t="s">
        <v>42611</v>
      </c>
      <c r="V4485" s="310">
        <v>993.97</v>
      </c>
      <c r="X4485" s="267" t="s">
        <v>58227</v>
      </c>
      <c r="Y4485" s="268">
        <v>119295.88</v>
      </c>
      <c r="AA4485" s="229" t="s">
        <v>18884</v>
      </c>
      <c r="AB4485" s="230">
        <v>69480.53</v>
      </c>
      <c r="AD4485" s="209" t="s">
        <v>18851</v>
      </c>
      <c r="AE4485" s="210">
        <v>6433.78</v>
      </c>
      <c r="AF4485" s="93"/>
      <c r="AG4485" s="93"/>
      <c r="AH4485" s="93"/>
    </row>
    <row r="4486" spans="21:34" x14ac:dyDescent="0.3">
      <c r="U4486" s="309" t="s">
        <v>61445</v>
      </c>
      <c r="V4486" s="310">
        <v>269.18</v>
      </c>
      <c r="X4486" s="267" t="s">
        <v>58500</v>
      </c>
      <c r="Y4486" s="268">
        <v>674684</v>
      </c>
      <c r="AA4486" s="229" t="s">
        <v>36200</v>
      </c>
      <c r="AB4486" s="230">
        <v>71064.09</v>
      </c>
      <c r="AD4486" s="209" t="s">
        <v>18852</v>
      </c>
      <c r="AE4486" s="210">
        <v>648.45000000000005</v>
      </c>
      <c r="AF4486" s="93"/>
      <c r="AG4486" s="93"/>
      <c r="AH4486" s="93"/>
    </row>
    <row r="4487" spans="21:34" x14ac:dyDescent="0.3">
      <c r="U4487" s="309" t="s">
        <v>21819</v>
      </c>
      <c r="V4487" s="310">
        <v>2577.77</v>
      </c>
      <c r="X4487" s="267" t="s">
        <v>55071</v>
      </c>
      <c r="Y4487" s="268">
        <v>49807.94</v>
      </c>
      <c r="AA4487" s="229" t="s">
        <v>18885</v>
      </c>
      <c r="AB4487" s="230">
        <v>92828.32</v>
      </c>
      <c r="AD4487" s="209" t="s">
        <v>18853</v>
      </c>
      <c r="AE4487" s="210">
        <v>1988.6</v>
      </c>
      <c r="AF4487" s="93"/>
      <c r="AG4487" s="93"/>
      <c r="AH4487" s="93"/>
    </row>
    <row r="4488" spans="21:34" x14ac:dyDescent="0.3">
      <c r="U4488" s="309" t="s">
        <v>21820</v>
      </c>
      <c r="V4488" s="310">
        <v>8534.44</v>
      </c>
      <c r="X4488" s="267" t="s">
        <v>55072</v>
      </c>
      <c r="Y4488" s="268">
        <v>155399.57999999999</v>
      </c>
      <c r="AA4488" s="229" t="s">
        <v>52192</v>
      </c>
      <c r="AB4488" s="230">
        <v>455</v>
      </c>
      <c r="AD4488" s="209" t="s">
        <v>18854</v>
      </c>
      <c r="AE4488" s="210">
        <v>299996.95</v>
      </c>
      <c r="AF4488" s="93"/>
      <c r="AG4488" s="93"/>
      <c r="AH4488" s="93"/>
    </row>
    <row r="4489" spans="21:34" x14ac:dyDescent="0.3">
      <c r="U4489" s="309" t="s">
        <v>35146</v>
      </c>
      <c r="V4489" s="310">
        <v>5622.96</v>
      </c>
      <c r="X4489" s="267" t="s">
        <v>58501</v>
      </c>
      <c r="Y4489" s="268">
        <v>29361.98</v>
      </c>
      <c r="AA4489" s="229" t="s">
        <v>18886</v>
      </c>
      <c r="AB4489" s="230">
        <v>79998.39</v>
      </c>
      <c r="AD4489" s="209" t="s">
        <v>18855</v>
      </c>
      <c r="AE4489" s="210">
        <v>177043.20000000001</v>
      </c>
      <c r="AF4489" s="93"/>
      <c r="AG4489" s="93"/>
      <c r="AH4489" s="93"/>
    </row>
    <row r="4490" spans="21:34" x14ac:dyDescent="0.3">
      <c r="U4490" s="309" t="s">
        <v>48033</v>
      </c>
      <c r="V4490" s="310">
        <v>6115.56</v>
      </c>
      <c r="X4490" s="267" t="s">
        <v>52205</v>
      </c>
      <c r="Y4490" s="268">
        <v>51826.3</v>
      </c>
      <c r="AA4490" s="229" t="s">
        <v>36201</v>
      </c>
      <c r="AB4490" s="230">
        <v>71445.759999999995</v>
      </c>
      <c r="AD4490" s="209" t="s">
        <v>18856</v>
      </c>
      <c r="AE4490" s="210">
        <v>14926.4</v>
      </c>
      <c r="AF4490" s="93"/>
      <c r="AG4490" s="93"/>
      <c r="AH4490" s="93"/>
    </row>
    <row r="4491" spans="21:34" x14ac:dyDescent="0.3">
      <c r="U4491" s="309" t="s">
        <v>57508</v>
      </c>
      <c r="V4491" s="310">
        <v>15608.14</v>
      </c>
      <c r="X4491" s="267" t="s">
        <v>52206</v>
      </c>
      <c r="Y4491" s="268">
        <v>3964.73</v>
      </c>
      <c r="AA4491" s="229" t="s">
        <v>36202</v>
      </c>
      <c r="AB4491" s="230">
        <v>19184.82</v>
      </c>
      <c r="AD4491" s="209" t="s">
        <v>18857</v>
      </c>
      <c r="AE4491" s="210">
        <v>438475.8</v>
      </c>
      <c r="AF4491" s="93"/>
      <c r="AG4491" s="93"/>
      <c r="AH4491" s="93"/>
    </row>
    <row r="4492" spans="21:34" x14ac:dyDescent="0.3">
      <c r="U4492" s="309" t="s">
        <v>33691</v>
      </c>
      <c r="V4492" s="310">
        <v>165220.82999999999</v>
      </c>
      <c r="X4492" s="267" t="s">
        <v>52207</v>
      </c>
      <c r="Y4492" s="268">
        <v>11913.46</v>
      </c>
      <c r="AA4492" s="229" t="s">
        <v>47922</v>
      </c>
      <c r="AB4492" s="230">
        <v>195</v>
      </c>
      <c r="AD4492" s="209" t="s">
        <v>18858</v>
      </c>
      <c r="AE4492" s="210">
        <v>23395.84</v>
      </c>
      <c r="AF4492" s="93"/>
      <c r="AG4492" s="93"/>
      <c r="AH4492" s="93"/>
    </row>
    <row r="4493" spans="21:34" x14ac:dyDescent="0.3">
      <c r="U4493" s="309" t="s">
        <v>21821</v>
      </c>
      <c r="V4493" s="310">
        <v>21549.19</v>
      </c>
      <c r="X4493" s="267" t="s">
        <v>64185</v>
      </c>
      <c r="Y4493" s="268">
        <v>33500</v>
      </c>
      <c r="AA4493" s="229" t="s">
        <v>52193</v>
      </c>
      <c r="AB4493" s="230">
        <v>21.14</v>
      </c>
      <c r="AD4493" s="209" t="s">
        <v>18859</v>
      </c>
      <c r="AE4493" s="210">
        <v>217371</v>
      </c>
      <c r="AF4493" s="93"/>
      <c r="AG4493" s="93"/>
      <c r="AH4493" s="93"/>
    </row>
    <row r="4494" spans="21:34" x14ac:dyDescent="0.3">
      <c r="U4494" s="309" t="s">
        <v>58553</v>
      </c>
      <c r="V4494" s="310">
        <v>245498.29</v>
      </c>
      <c r="X4494" s="267" t="s">
        <v>52208</v>
      </c>
      <c r="Y4494" s="268">
        <v>4196.18</v>
      </c>
      <c r="AA4494" s="229" t="s">
        <v>33398</v>
      </c>
      <c r="AB4494" s="230">
        <v>50540.13</v>
      </c>
      <c r="AD4494" s="209" t="s">
        <v>18860</v>
      </c>
      <c r="AE4494" s="210">
        <v>16405</v>
      </c>
      <c r="AF4494" s="93"/>
      <c r="AG4494" s="93"/>
      <c r="AH4494" s="93"/>
    </row>
    <row r="4495" spans="21:34" x14ac:dyDescent="0.3">
      <c r="U4495" s="309" t="s">
        <v>64422</v>
      </c>
      <c r="V4495" s="310">
        <v>234.24</v>
      </c>
      <c r="X4495" s="267" t="s">
        <v>64186</v>
      </c>
      <c r="Y4495" s="268">
        <v>69944.88</v>
      </c>
      <c r="AA4495" s="229" t="s">
        <v>33399</v>
      </c>
      <c r="AB4495" s="230">
        <v>16842.02</v>
      </c>
      <c r="AD4495" s="209" t="s">
        <v>18861</v>
      </c>
      <c r="AE4495" s="210">
        <v>40746.080000000002</v>
      </c>
      <c r="AF4495" s="93"/>
      <c r="AG4495" s="93"/>
      <c r="AH4495" s="93"/>
    </row>
    <row r="4496" spans="21:34" x14ac:dyDescent="0.3">
      <c r="U4496" s="309" t="s">
        <v>58280</v>
      </c>
      <c r="V4496" s="310">
        <v>4193.66</v>
      </c>
      <c r="X4496" s="267" t="s">
        <v>60333</v>
      </c>
      <c r="Y4496" s="268">
        <v>2755.53</v>
      </c>
      <c r="AA4496" s="229" t="s">
        <v>18887</v>
      </c>
      <c r="AB4496" s="230">
        <v>26940.45</v>
      </c>
      <c r="AD4496" s="209" t="s">
        <v>18862</v>
      </c>
      <c r="AE4496" s="210">
        <v>2950.5</v>
      </c>
      <c r="AF4496" s="93"/>
      <c r="AG4496" s="93"/>
      <c r="AH4496" s="93"/>
    </row>
    <row r="4497" spans="21:34" x14ac:dyDescent="0.3">
      <c r="U4497" s="309" t="s">
        <v>64423</v>
      </c>
      <c r="V4497" s="310">
        <v>51.84</v>
      </c>
      <c r="X4497" s="267" t="s">
        <v>58854</v>
      </c>
      <c r="Y4497" s="268">
        <v>82574.92</v>
      </c>
      <c r="AA4497" s="229" t="s">
        <v>33400</v>
      </c>
      <c r="AB4497" s="230">
        <v>2655</v>
      </c>
      <c r="AD4497" s="209" t="s">
        <v>18863</v>
      </c>
      <c r="AE4497" s="210">
        <v>42588.77</v>
      </c>
      <c r="AF4497" s="93"/>
      <c r="AG4497" s="93"/>
      <c r="AH4497" s="93"/>
    </row>
    <row r="4498" spans="21:34" x14ac:dyDescent="0.3">
      <c r="U4498" s="309" t="s">
        <v>62962</v>
      </c>
      <c r="V4498" s="310">
        <v>1267.4100000000001</v>
      </c>
      <c r="X4498" s="267" t="s">
        <v>57373</v>
      </c>
      <c r="Y4498" s="268">
        <v>56740.32</v>
      </c>
      <c r="AA4498" s="229" t="s">
        <v>18888</v>
      </c>
      <c r="AB4498" s="230">
        <v>8090.55</v>
      </c>
      <c r="AD4498" s="209" t="s">
        <v>18864</v>
      </c>
      <c r="AE4498" s="210">
        <v>95291.85</v>
      </c>
      <c r="AF4498" s="93"/>
      <c r="AG4498" s="93"/>
      <c r="AH4498" s="93"/>
    </row>
    <row r="4499" spans="21:34" x14ac:dyDescent="0.3">
      <c r="U4499" s="309" t="s">
        <v>62025</v>
      </c>
      <c r="V4499" s="310">
        <v>2673.28</v>
      </c>
      <c r="X4499" s="267" t="s">
        <v>55073</v>
      </c>
      <c r="Y4499" s="268">
        <v>1703549.76</v>
      </c>
      <c r="AA4499" s="229" t="s">
        <v>18889</v>
      </c>
      <c r="AB4499" s="230">
        <v>28216.95</v>
      </c>
      <c r="AD4499" s="209" t="s">
        <v>18865</v>
      </c>
      <c r="AE4499" s="210">
        <v>12914.66</v>
      </c>
      <c r="AF4499" s="93"/>
      <c r="AG4499" s="93"/>
      <c r="AH4499" s="93"/>
    </row>
    <row r="4500" spans="21:34" x14ac:dyDescent="0.3">
      <c r="U4500" s="309" t="s">
        <v>57509</v>
      </c>
      <c r="V4500" s="310">
        <v>5600</v>
      </c>
      <c r="X4500" s="267" t="s">
        <v>55074</v>
      </c>
      <c r="Y4500" s="268">
        <v>217074.42</v>
      </c>
      <c r="AA4500" s="229" t="s">
        <v>40222</v>
      </c>
      <c r="AB4500" s="230">
        <v>32721.94</v>
      </c>
      <c r="AD4500" s="209" t="s">
        <v>18866</v>
      </c>
      <c r="AE4500" s="210">
        <v>37687.29</v>
      </c>
      <c r="AF4500" s="93"/>
      <c r="AG4500" s="93"/>
      <c r="AH4500" s="93"/>
    </row>
    <row r="4501" spans="21:34" x14ac:dyDescent="0.3">
      <c r="U4501" s="309" t="s">
        <v>59101</v>
      </c>
      <c r="V4501" s="310">
        <v>675</v>
      </c>
      <c r="X4501" s="267" t="s">
        <v>60334</v>
      </c>
      <c r="Y4501" s="268">
        <v>639190</v>
      </c>
      <c r="AA4501" s="229" t="s">
        <v>36203</v>
      </c>
      <c r="AB4501" s="230">
        <v>742.68</v>
      </c>
      <c r="AD4501" s="209" t="s">
        <v>18867</v>
      </c>
      <c r="AE4501" s="210">
        <v>25980</v>
      </c>
      <c r="AF4501" s="93"/>
      <c r="AG4501" s="93"/>
      <c r="AH4501" s="93"/>
    </row>
    <row r="4502" spans="21:34" x14ac:dyDescent="0.3">
      <c r="U4502" s="309" t="s">
        <v>59103</v>
      </c>
      <c r="V4502" s="310">
        <v>9323.5300000000007</v>
      </c>
      <c r="X4502" s="267" t="s">
        <v>56009</v>
      </c>
      <c r="Y4502" s="268">
        <v>400017.66</v>
      </c>
      <c r="AA4502" s="229" t="s">
        <v>40223</v>
      </c>
      <c r="AB4502" s="230">
        <v>23776.01</v>
      </c>
      <c r="AD4502" s="209" t="s">
        <v>18868</v>
      </c>
      <c r="AE4502" s="210">
        <v>15172.33</v>
      </c>
      <c r="AF4502" s="93"/>
      <c r="AG4502" s="93"/>
      <c r="AH4502" s="93"/>
    </row>
    <row r="4503" spans="21:34" x14ac:dyDescent="0.3">
      <c r="U4503" s="309" t="s">
        <v>62027</v>
      </c>
      <c r="V4503" s="310">
        <v>748151.58</v>
      </c>
      <c r="X4503" s="267" t="s">
        <v>55075</v>
      </c>
      <c r="Y4503" s="268">
        <v>960445.38</v>
      </c>
      <c r="AA4503" s="229" t="s">
        <v>39075</v>
      </c>
      <c r="AB4503" s="230">
        <v>4000</v>
      </c>
      <c r="AD4503" s="209" t="s">
        <v>18869</v>
      </c>
      <c r="AE4503" s="210">
        <v>453203.55</v>
      </c>
      <c r="AF4503" s="93"/>
      <c r="AG4503" s="93"/>
      <c r="AH4503" s="93"/>
    </row>
    <row r="4504" spans="21:34" x14ac:dyDescent="0.3">
      <c r="U4504" s="309" t="s">
        <v>62028</v>
      </c>
      <c r="V4504" s="310">
        <v>24616.74</v>
      </c>
      <c r="X4504" s="267" t="s">
        <v>60335</v>
      </c>
      <c r="Y4504" s="268">
        <v>25249.14</v>
      </c>
      <c r="AA4504" s="229" t="s">
        <v>48819</v>
      </c>
      <c r="AB4504" s="230">
        <v>229.22</v>
      </c>
      <c r="AD4504" s="209" t="s">
        <v>18870</v>
      </c>
      <c r="AE4504" s="210">
        <v>20297</v>
      </c>
      <c r="AF4504" s="93"/>
      <c r="AG4504" s="93"/>
      <c r="AH4504" s="93"/>
    </row>
    <row r="4505" spans="21:34" x14ac:dyDescent="0.3">
      <c r="U4505" s="309" t="s">
        <v>56234</v>
      </c>
      <c r="V4505" s="310">
        <v>181878.11</v>
      </c>
      <c r="X4505" s="267" t="s">
        <v>56010</v>
      </c>
      <c r="Y4505" s="268">
        <v>18243.669999999998</v>
      </c>
      <c r="AA4505" s="229" t="s">
        <v>18890</v>
      </c>
      <c r="AB4505" s="230">
        <v>106748.57</v>
      </c>
      <c r="AD4505" s="209" t="s">
        <v>18871</v>
      </c>
      <c r="AE4505" s="210">
        <v>123601.05</v>
      </c>
      <c r="AF4505" s="93"/>
      <c r="AG4505" s="93"/>
      <c r="AH4505" s="93"/>
    </row>
    <row r="4506" spans="21:34" x14ac:dyDescent="0.3">
      <c r="U4506" s="309" t="s">
        <v>33700</v>
      </c>
      <c r="V4506" s="310">
        <v>229148.98</v>
      </c>
      <c r="X4506" s="267" t="s">
        <v>57374</v>
      </c>
      <c r="Y4506" s="268">
        <v>201612.75</v>
      </c>
      <c r="AA4506" s="229" t="s">
        <v>33401</v>
      </c>
      <c r="AB4506" s="230">
        <v>163903.43</v>
      </c>
      <c r="AD4506" s="209" t="s">
        <v>18872</v>
      </c>
      <c r="AE4506" s="210">
        <v>319.32</v>
      </c>
      <c r="AF4506" s="93"/>
      <c r="AG4506" s="93"/>
      <c r="AH4506" s="93"/>
    </row>
    <row r="4507" spans="21:34" x14ac:dyDescent="0.3">
      <c r="U4507" s="309" t="s">
        <v>33701</v>
      </c>
      <c r="V4507" s="310">
        <v>45306.36</v>
      </c>
      <c r="X4507" s="267" t="s">
        <v>58502</v>
      </c>
      <c r="Y4507" s="268">
        <v>69093.13</v>
      </c>
      <c r="AA4507" s="229" t="s">
        <v>33402</v>
      </c>
      <c r="AB4507" s="230">
        <v>59923.89</v>
      </c>
      <c r="AD4507" s="209" t="s">
        <v>18873</v>
      </c>
      <c r="AE4507" s="210">
        <v>18000</v>
      </c>
      <c r="AF4507" s="93"/>
      <c r="AG4507" s="93"/>
      <c r="AH4507" s="93"/>
    </row>
    <row r="4508" spans="21:34" x14ac:dyDescent="0.3">
      <c r="U4508" s="309" t="s">
        <v>39228</v>
      </c>
      <c r="V4508" s="310">
        <v>20667.41</v>
      </c>
      <c r="X4508" s="267" t="s">
        <v>56011</v>
      </c>
      <c r="Y4508" s="268">
        <v>577486.46</v>
      </c>
      <c r="AA4508" s="229" t="s">
        <v>47923</v>
      </c>
      <c r="AB4508" s="230">
        <v>12036.05</v>
      </c>
      <c r="AD4508" s="209" t="s">
        <v>18874</v>
      </c>
      <c r="AE4508" s="210">
        <v>2790</v>
      </c>
      <c r="AF4508" s="93"/>
      <c r="AG4508" s="93"/>
      <c r="AH4508" s="93"/>
    </row>
    <row r="4509" spans="21:34" x14ac:dyDescent="0.3">
      <c r="U4509" s="309" t="s">
        <v>39229</v>
      </c>
      <c r="V4509" s="310">
        <v>40815.15</v>
      </c>
      <c r="X4509" s="267" t="s">
        <v>61369</v>
      </c>
      <c r="Y4509" s="268">
        <v>28579.200000000001</v>
      </c>
      <c r="AA4509" s="229" t="s">
        <v>34917</v>
      </c>
      <c r="AB4509" s="230">
        <v>12596.05</v>
      </c>
      <c r="AD4509" s="209" t="s">
        <v>18875</v>
      </c>
      <c r="AE4509" s="210">
        <v>213.47</v>
      </c>
      <c r="AF4509" s="93"/>
      <c r="AG4509" s="93"/>
      <c r="AH4509" s="93"/>
    </row>
    <row r="4510" spans="21:34" x14ac:dyDescent="0.3">
      <c r="U4510" s="309" t="s">
        <v>62029</v>
      </c>
      <c r="V4510" s="310">
        <v>14503.41</v>
      </c>
      <c r="X4510" s="267" t="s">
        <v>63112</v>
      </c>
      <c r="Y4510" s="268">
        <v>27050</v>
      </c>
      <c r="AA4510" s="229" t="s">
        <v>42350</v>
      </c>
      <c r="AB4510" s="230">
        <v>994.13</v>
      </c>
      <c r="AD4510" s="209" t="s">
        <v>18876</v>
      </c>
      <c r="AE4510" s="210">
        <v>53.28</v>
      </c>
      <c r="AF4510" s="93"/>
      <c r="AG4510" s="93"/>
      <c r="AH4510" s="93"/>
    </row>
    <row r="4511" spans="21:34" x14ac:dyDescent="0.3">
      <c r="U4511" s="309" t="s">
        <v>36359</v>
      </c>
      <c r="V4511" s="310">
        <v>1204.6400000000001</v>
      </c>
      <c r="X4511" s="267" t="s">
        <v>63113</v>
      </c>
      <c r="Y4511" s="268">
        <v>168</v>
      </c>
      <c r="AA4511" s="229" t="s">
        <v>52194</v>
      </c>
      <c r="AB4511" s="230">
        <v>319.93</v>
      </c>
      <c r="AD4511" s="209" t="s">
        <v>18877</v>
      </c>
      <c r="AE4511" s="210">
        <v>5289.58</v>
      </c>
      <c r="AF4511" s="93"/>
      <c r="AG4511" s="93"/>
      <c r="AH4511" s="93"/>
    </row>
    <row r="4512" spans="21:34" x14ac:dyDescent="0.3">
      <c r="U4512" s="309" t="s">
        <v>40365</v>
      </c>
      <c r="V4512" s="310">
        <v>4826.3500000000004</v>
      </c>
      <c r="X4512" s="267" t="s">
        <v>63660</v>
      </c>
      <c r="Y4512" s="268">
        <v>4814.05</v>
      </c>
      <c r="AA4512" s="229" t="s">
        <v>18891</v>
      </c>
      <c r="AB4512" s="230">
        <v>141279.01</v>
      </c>
      <c r="AD4512" s="209" t="s">
        <v>18878</v>
      </c>
      <c r="AE4512" s="210">
        <v>402.36</v>
      </c>
      <c r="AF4512" s="93"/>
      <c r="AG4512" s="93"/>
      <c r="AH4512" s="93"/>
    </row>
    <row r="4513" spans="21:34" x14ac:dyDescent="0.3">
      <c r="U4513" s="309" t="s">
        <v>62030</v>
      </c>
      <c r="V4513" s="310">
        <v>3200.18</v>
      </c>
      <c r="X4513" s="267" t="s">
        <v>56012</v>
      </c>
      <c r="Y4513" s="268">
        <v>308256.21000000002</v>
      </c>
      <c r="AA4513" s="229" t="s">
        <v>36204</v>
      </c>
      <c r="AB4513" s="230">
        <v>164890.47</v>
      </c>
      <c r="AD4513" s="209" t="s">
        <v>18879</v>
      </c>
      <c r="AE4513" s="210">
        <v>1146.78</v>
      </c>
      <c r="AF4513" s="93"/>
      <c r="AG4513" s="93"/>
      <c r="AH4513" s="93"/>
    </row>
    <row r="4514" spans="21:34" x14ac:dyDescent="0.3">
      <c r="U4514" s="309" t="s">
        <v>35156</v>
      </c>
      <c r="V4514" s="310">
        <v>46.59</v>
      </c>
      <c r="X4514" s="267" t="s">
        <v>64187</v>
      </c>
      <c r="Y4514" s="268">
        <v>31783.85</v>
      </c>
      <c r="AA4514" s="229" t="s">
        <v>40224</v>
      </c>
      <c r="AB4514" s="230">
        <v>12929.93</v>
      </c>
      <c r="AD4514" s="209" t="s">
        <v>18880</v>
      </c>
      <c r="AE4514" s="210">
        <v>121.32</v>
      </c>
      <c r="AF4514" s="93"/>
      <c r="AG4514" s="93"/>
      <c r="AH4514" s="93"/>
    </row>
    <row r="4515" spans="21:34" x14ac:dyDescent="0.3">
      <c r="U4515" s="309" t="s">
        <v>33703</v>
      </c>
      <c r="V4515" s="310">
        <v>40343.839999999997</v>
      </c>
      <c r="X4515" s="267" t="s">
        <v>40226</v>
      </c>
      <c r="Y4515" s="268">
        <v>8237786.5499999998</v>
      </c>
      <c r="AA4515" s="229" t="s">
        <v>34918</v>
      </c>
      <c r="AB4515" s="230">
        <v>122001.34</v>
      </c>
      <c r="AD4515" s="209" t="s">
        <v>18881</v>
      </c>
      <c r="AE4515" s="210">
        <v>51901.23</v>
      </c>
      <c r="AF4515" s="93"/>
      <c r="AG4515" s="93"/>
      <c r="AH4515" s="93"/>
    </row>
    <row r="4516" spans="21:34" x14ac:dyDescent="0.3">
      <c r="U4516" s="309" t="s">
        <v>33704</v>
      </c>
      <c r="V4516" s="310">
        <v>114129.61</v>
      </c>
      <c r="X4516" s="267" t="s">
        <v>55076</v>
      </c>
      <c r="Y4516" s="268">
        <v>583821.17000000004</v>
      </c>
      <c r="AA4516" s="229" t="s">
        <v>39076</v>
      </c>
      <c r="AB4516" s="230">
        <v>1451.76</v>
      </c>
      <c r="AD4516" s="209" t="s">
        <v>18882</v>
      </c>
      <c r="AE4516" s="210">
        <v>540750.39</v>
      </c>
      <c r="AF4516" s="93"/>
      <c r="AG4516" s="93"/>
      <c r="AH4516" s="93"/>
    </row>
    <row r="4517" spans="21:34" x14ac:dyDescent="0.3">
      <c r="U4517" s="309" t="s">
        <v>33705</v>
      </c>
      <c r="V4517" s="310">
        <v>100321.25</v>
      </c>
      <c r="X4517" s="267" t="s">
        <v>58503</v>
      </c>
      <c r="Y4517" s="268">
        <v>1935.05</v>
      </c>
      <c r="AA4517" s="229" t="s">
        <v>34919</v>
      </c>
      <c r="AB4517" s="230">
        <v>170628.54</v>
      </c>
      <c r="AD4517" s="209" t="s">
        <v>18883</v>
      </c>
      <c r="AE4517" s="210">
        <v>86005.05</v>
      </c>
      <c r="AF4517" s="93"/>
      <c r="AG4517" s="93"/>
      <c r="AH4517" s="93"/>
    </row>
    <row r="4518" spans="21:34" x14ac:dyDescent="0.3">
      <c r="U4518" s="309" t="s">
        <v>21894</v>
      </c>
      <c r="V4518" s="310">
        <v>17866.37</v>
      </c>
      <c r="X4518" s="267" t="s">
        <v>55077</v>
      </c>
      <c r="Y4518" s="268">
        <v>12459.57</v>
      </c>
      <c r="AA4518" s="229" t="s">
        <v>40225</v>
      </c>
      <c r="AB4518" s="230">
        <v>2453.16</v>
      </c>
      <c r="AD4518" s="209" t="s">
        <v>18884</v>
      </c>
      <c r="AE4518" s="210">
        <v>76890.39</v>
      </c>
      <c r="AF4518" s="93"/>
      <c r="AG4518" s="93"/>
      <c r="AH4518" s="93"/>
    </row>
    <row r="4519" spans="21:34" x14ac:dyDescent="0.3">
      <c r="U4519" s="309" t="s">
        <v>21895</v>
      </c>
      <c r="V4519" s="310">
        <v>6788.12</v>
      </c>
      <c r="X4519" s="267" t="s">
        <v>60336</v>
      </c>
      <c r="Y4519" s="268">
        <v>78434.210000000006</v>
      </c>
      <c r="AA4519" s="229" t="s">
        <v>34920</v>
      </c>
      <c r="AB4519" s="230">
        <v>200836.04</v>
      </c>
      <c r="AD4519" s="209" t="s">
        <v>18885</v>
      </c>
      <c r="AE4519" s="210">
        <v>16327.96</v>
      </c>
      <c r="AF4519" s="93"/>
      <c r="AG4519" s="93"/>
      <c r="AH4519" s="93"/>
    </row>
    <row r="4520" spans="21:34" x14ac:dyDescent="0.3">
      <c r="U4520" s="309" t="s">
        <v>35157</v>
      </c>
      <c r="V4520" s="310">
        <v>2000</v>
      </c>
      <c r="X4520" s="267" t="s">
        <v>61370</v>
      </c>
      <c r="Y4520" s="268">
        <v>6042.06</v>
      </c>
      <c r="AA4520" s="229" t="s">
        <v>39077</v>
      </c>
      <c r="AB4520" s="230">
        <v>36906.370000000003</v>
      </c>
      <c r="AD4520" s="209" t="s">
        <v>18886</v>
      </c>
      <c r="AE4520" s="210">
        <v>1813.31</v>
      </c>
      <c r="AF4520" s="93"/>
      <c r="AG4520" s="93"/>
      <c r="AH4520" s="93"/>
    </row>
    <row r="4521" spans="21:34" x14ac:dyDescent="0.3">
      <c r="U4521" s="309" t="s">
        <v>39230</v>
      </c>
      <c r="V4521" s="310">
        <v>316.32</v>
      </c>
      <c r="X4521" s="267" t="s">
        <v>56013</v>
      </c>
      <c r="Y4521" s="268">
        <v>426.1</v>
      </c>
      <c r="AA4521" s="229" t="s">
        <v>42351</v>
      </c>
      <c r="AB4521" s="230">
        <v>98395.01</v>
      </c>
      <c r="AD4521" s="209" t="s">
        <v>18887</v>
      </c>
      <c r="AE4521" s="210">
        <v>37904.71</v>
      </c>
      <c r="AF4521" s="93"/>
      <c r="AG4521" s="93"/>
      <c r="AH4521" s="93"/>
    </row>
    <row r="4522" spans="21:34" x14ac:dyDescent="0.3">
      <c r="U4522" s="309" t="s">
        <v>21896</v>
      </c>
      <c r="V4522" s="310">
        <v>212086.26</v>
      </c>
      <c r="X4522" s="267" t="s">
        <v>40227</v>
      </c>
      <c r="Y4522" s="268">
        <v>1036698.84</v>
      </c>
      <c r="AA4522" s="229" t="s">
        <v>18892</v>
      </c>
      <c r="AB4522" s="230">
        <v>740407.78</v>
      </c>
      <c r="AD4522" s="209" t="s">
        <v>18888</v>
      </c>
      <c r="AE4522" s="210">
        <v>18703.080000000002</v>
      </c>
      <c r="AF4522" s="93"/>
      <c r="AG4522" s="93"/>
      <c r="AH4522" s="93"/>
    </row>
    <row r="4523" spans="21:34" x14ac:dyDescent="0.3">
      <c r="U4523" s="309" t="s">
        <v>21897</v>
      </c>
      <c r="V4523" s="310">
        <v>690033.65</v>
      </c>
      <c r="X4523" s="267" t="s">
        <v>55078</v>
      </c>
      <c r="Y4523" s="268">
        <v>1236676.8400000001</v>
      </c>
      <c r="AA4523" s="229" t="s">
        <v>34921</v>
      </c>
      <c r="AB4523" s="230">
        <v>10357.39</v>
      </c>
      <c r="AD4523" s="209" t="s">
        <v>18889</v>
      </c>
      <c r="AE4523" s="210">
        <v>492550</v>
      </c>
      <c r="AF4523" s="93"/>
      <c r="AG4523" s="93"/>
      <c r="AH4523" s="93"/>
    </row>
    <row r="4524" spans="21:34" x14ac:dyDescent="0.3">
      <c r="U4524" s="309" t="s">
        <v>67950</v>
      </c>
      <c r="V4524" s="310">
        <v>122.94</v>
      </c>
      <c r="X4524" s="267" t="s">
        <v>56014</v>
      </c>
      <c r="Y4524" s="268">
        <v>486890.69</v>
      </c>
      <c r="AA4524" s="229" t="s">
        <v>52195</v>
      </c>
      <c r="AB4524" s="230">
        <v>250</v>
      </c>
      <c r="AD4524" s="209" t="s">
        <v>18890</v>
      </c>
      <c r="AE4524" s="210">
        <v>101200</v>
      </c>
      <c r="AF4524" s="93"/>
      <c r="AG4524" s="93"/>
      <c r="AH4524" s="93"/>
    </row>
    <row r="4525" spans="21:34" x14ac:dyDescent="0.3">
      <c r="U4525" s="309" t="s">
        <v>47005</v>
      </c>
      <c r="V4525" s="310">
        <v>1003.33</v>
      </c>
      <c r="X4525" s="267" t="s">
        <v>49824</v>
      </c>
      <c r="Y4525" s="268">
        <v>982911.04</v>
      </c>
      <c r="AA4525" s="229" t="s">
        <v>52196</v>
      </c>
      <c r="AB4525" s="230">
        <v>7.74</v>
      </c>
      <c r="AD4525" s="209" t="s">
        <v>18891</v>
      </c>
      <c r="AE4525" s="210">
        <v>25269.16</v>
      </c>
      <c r="AF4525" s="93"/>
      <c r="AG4525" s="93"/>
      <c r="AH4525" s="93"/>
    </row>
    <row r="4526" spans="21:34" x14ac:dyDescent="0.3">
      <c r="U4526" s="309" t="s">
        <v>55202</v>
      </c>
      <c r="V4526" s="310">
        <v>1101.5999999999999</v>
      </c>
      <c r="X4526" s="267" t="s">
        <v>61942</v>
      </c>
      <c r="Y4526" s="268">
        <v>7375.13</v>
      </c>
      <c r="AA4526" s="229" t="s">
        <v>47924</v>
      </c>
      <c r="AB4526" s="230">
        <v>3743.93</v>
      </c>
      <c r="AD4526" s="209" t="s">
        <v>18892</v>
      </c>
      <c r="AE4526" s="210">
        <v>10520.24</v>
      </c>
      <c r="AF4526" s="93"/>
      <c r="AG4526" s="93"/>
      <c r="AH4526" s="93"/>
    </row>
    <row r="4527" spans="21:34" x14ac:dyDescent="0.3">
      <c r="U4527" s="309" t="s">
        <v>63703</v>
      </c>
      <c r="V4527" s="310">
        <v>138610.82999999999</v>
      </c>
      <c r="X4527" s="267" t="s">
        <v>58855</v>
      </c>
      <c r="Y4527" s="268">
        <v>19122.03</v>
      </c>
      <c r="AA4527" s="229" t="s">
        <v>52197</v>
      </c>
      <c r="AB4527" s="230">
        <v>115.87</v>
      </c>
      <c r="AD4527" s="209" t="s">
        <v>18893</v>
      </c>
      <c r="AE4527" s="210">
        <v>51901.23</v>
      </c>
      <c r="AF4527" s="93"/>
      <c r="AG4527" s="93"/>
      <c r="AH4527" s="93"/>
    </row>
    <row r="4528" spans="21:34" x14ac:dyDescent="0.3">
      <c r="U4528" s="309" t="s">
        <v>55203</v>
      </c>
      <c r="V4528" s="310">
        <v>33857.370000000003</v>
      </c>
      <c r="X4528" s="267" t="s">
        <v>58228</v>
      </c>
      <c r="Y4528" s="268">
        <v>46389.48</v>
      </c>
      <c r="AA4528" s="229" t="s">
        <v>49817</v>
      </c>
      <c r="AB4528" s="230">
        <v>2240</v>
      </c>
      <c r="AD4528" s="209" t="s">
        <v>18894</v>
      </c>
      <c r="AE4528" s="210">
        <v>212158.39</v>
      </c>
      <c r="AF4528" s="93"/>
      <c r="AG4528" s="93"/>
      <c r="AH4528" s="93"/>
    </row>
    <row r="4529" spans="21:34" x14ac:dyDescent="0.3">
      <c r="U4529" s="309" t="s">
        <v>67951</v>
      </c>
      <c r="V4529" s="310">
        <v>13.93</v>
      </c>
      <c r="X4529" s="267" t="s">
        <v>44724</v>
      </c>
      <c r="Y4529" s="268">
        <v>733032.49</v>
      </c>
      <c r="AA4529" s="229" t="s">
        <v>49818</v>
      </c>
      <c r="AB4529" s="230">
        <v>95582.86</v>
      </c>
      <c r="AD4529" s="209" t="s">
        <v>18895</v>
      </c>
      <c r="AE4529" s="210">
        <v>543540.39</v>
      </c>
      <c r="AF4529" s="93"/>
      <c r="AG4529" s="93"/>
      <c r="AH4529" s="93"/>
    </row>
    <row r="4530" spans="21:34" x14ac:dyDescent="0.3">
      <c r="U4530" s="309" t="s">
        <v>55204</v>
      </c>
      <c r="V4530" s="310">
        <v>13278.93</v>
      </c>
      <c r="X4530" s="267" t="s">
        <v>52209</v>
      </c>
      <c r="Y4530" s="268">
        <v>1485292.04</v>
      </c>
      <c r="AA4530" s="229" t="s">
        <v>49819</v>
      </c>
      <c r="AB4530" s="230">
        <v>30849</v>
      </c>
      <c r="AD4530" s="209" t="s">
        <v>18896</v>
      </c>
      <c r="AE4530" s="210">
        <v>123650.9</v>
      </c>
      <c r="AF4530" s="93"/>
      <c r="AG4530" s="93"/>
      <c r="AH4530" s="93"/>
    </row>
    <row r="4531" spans="21:34" x14ac:dyDescent="0.3">
      <c r="U4531" s="309" t="s">
        <v>55205</v>
      </c>
      <c r="V4531" s="310">
        <v>37477.58</v>
      </c>
      <c r="X4531" s="267" t="s">
        <v>52210</v>
      </c>
      <c r="Y4531" s="268">
        <v>213484.26</v>
      </c>
      <c r="AA4531" s="229" t="s">
        <v>44717</v>
      </c>
      <c r="AB4531" s="230">
        <v>622000</v>
      </c>
      <c r="AD4531" s="209" t="s">
        <v>18897</v>
      </c>
      <c r="AE4531" s="210">
        <v>19936.96</v>
      </c>
      <c r="AF4531" s="93"/>
      <c r="AG4531" s="93"/>
      <c r="AH4531" s="93"/>
    </row>
    <row r="4532" spans="21:34" x14ac:dyDescent="0.3">
      <c r="U4532" s="309" t="s">
        <v>67952</v>
      </c>
      <c r="V4532" s="310">
        <v>78516.56</v>
      </c>
      <c r="X4532" s="267" t="s">
        <v>62456</v>
      </c>
      <c r="Y4532" s="268">
        <v>200361.11</v>
      </c>
      <c r="AA4532" s="229" t="s">
        <v>44718</v>
      </c>
      <c r="AB4532" s="230">
        <v>47095</v>
      </c>
      <c r="AD4532" s="209" t="s">
        <v>18898</v>
      </c>
      <c r="AE4532" s="210">
        <v>96524.56</v>
      </c>
      <c r="AF4532" s="93"/>
      <c r="AG4532" s="93"/>
      <c r="AH4532" s="93"/>
    </row>
    <row r="4533" spans="21:34" x14ac:dyDescent="0.3">
      <c r="U4533" s="309" t="s">
        <v>52709</v>
      </c>
      <c r="V4533" s="310">
        <v>32663.5</v>
      </c>
      <c r="X4533" s="267" t="s">
        <v>52211</v>
      </c>
      <c r="Y4533" s="268">
        <v>92674.5</v>
      </c>
      <c r="AA4533" s="229" t="s">
        <v>42352</v>
      </c>
      <c r="AB4533" s="230">
        <v>7281005.96</v>
      </c>
      <c r="AD4533" s="209" t="s">
        <v>18899</v>
      </c>
      <c r="AE4533" s="210">
        <v>2950.5</v>
      </c>
      <c r="AF4533" s="93"/>
      <c r="AG4533" s="93"/>
      <c r="AH4533" s="93"/>
    </row>
    <row r="4534" spans="21:34" x14ac:dyDescent="0.3">
      <c r="U4534" s="309" t="s">
        <v>50040</v>
      </c>
      <c r="V4534" s="310">
        <v>8571.2000000000007</v>
      </c>
      <c r="X4534" s="267" t="s">
        <v>62457</v>
      </c>
      <c r="Y4534" s="268">
        <v>199938</v>
      </c>
      <c r="AA4534" s="229" t="s">
        <v>42353</v>
      </c>
      <c r="AB4534" s="230">
        <v>550568.97</v>
      </c>
      <c r="AD4534" s="209" t="s">
        <v>18900</v>
      </c>
      <c r="AE4534" s="210">
        <v>55572.59</v>
      </c>
      <c r="AF4534" s="93"/>
      <c r="AG4534" s="93"/>
      <c r="AH4534" s="93"/>
    </row>
    <row r="4535" spans="21:34" x14ac:dyDescent="0.3">
      <c r="U4535" s="309" t="s">
        <v>67953</v>
      </c>
      <c r="V4535" s="310">
        <v>39200</v>
      </c>
      <c r="X4535" s="267" t="s">
        <v>52213</v>
      </c>
      <c r="Y4535" s="268">
        <v>2825051.21</v>
      </c>
      <c r="AA4535" s="229" t="s">
        <v>18953</v>
      </c>
      <c r="AB4535" s="230">
        <v>528631.5</v>
      </c>
      <c r="AD4535" s="209" t="s">
        <v>18901</v>
      </c>
      <c r="AE4535" s="210">
        <v>17081.560000000001</v>
      </c>
      <c r="AF4535" s="93"/>
      <c r="AG4535" s="93"/>
      <c r="AH4535" s="93"/>
    </row>
    <row r="4536" spans="21:34" x14ac:dyDescent="0.3">
      <c r="U4536" s="309" t="s">
        <v>55208</v>
      </c>
      <c r="V4536" s="310">
        <v>2998.79</v>
      </c>
      <c r="X4536" s="267" t="s">
        <v>64188</v>
      </c>
      <c r="Y4536" s="268">
        <v>-37834.65</v>
      </c>
      <c r="AA4536" s="229" t="s">
        <v>18954</v>
      </c>
      <c r="AB4536" s="230">
        <v>650876.79</v>
      </c>
      <c r="AD4536" s="209" t="s">
        <v>18902</v>
      </c>
      <c r="AE4536" s="210">
        <v>24645.79</v>
      </c>
      <c r="AF4536" s="93"/>
      <c r="AG4536" s="93"/>
      <c r="AH4536" s="93"/>
    </row>
    <row r="4537" spans="21:34" x14ac:dyDescent="0.3">
      <c r="U4537" s="309" t="s">
        <v>55209</v>
      </c>
      <c r="V4537" s="310">
        <v>7799.6</v>
      </c>
      <c r="X4537" s="267" t="s">
        <v>60074</v>
      </c>
      <c r="Y4537" s="268">
        <v>1260453.51</v>
      </c>
      <c r="AA4537" s="229" t="s">
        <v>18955</v>
      </c>
      <c r="AB4537" s="230">
        <v>268937.46000000002</v>
      </c>
      <c r="AD4537" s="209" t="s">
        <v>18903</v>
      </c>
      <c r="AE4537" s="210">
        <v>8007.12</v>
      </c>
      <c r="AF4537" s="93"/>
      <c r="AG4537" s="93"/>
      <c r="AH4537" s="93"/>
    </row>
    <row r="4538" spans="21:34" x14ac:dyDescent="0.3">
      <c r="U4538" s="309" t="s">
        <v>58556</v>
      </c>
      <c r="V4538" s="310">
        <v>223.96</v>
      </c>
      <c r="X4538" s="267" t="s">
        <v>60075</v>
      </c>
      <c r="Y4538" s="268">
        <v>45500</v>
      </c>
      <c r="AA4538" s="229" t="s">
        <v>18956</v>
      </c>
      <c r="AB4538" s="230">
        <v>1124547.43</v>
      </c>
      <c r="AD4538" s="209" t="s">
        <v>18904</v>
      </c>
      <c r="AE4538" s="210">
        <v>1235.1600000000001</v>
      </c>
      <c r="AF4538" s="93"/>
      <c r="AG4538" s="93"/>
      <c r="AH4538" s="93"/>
    </row>
    <row r="4539" spans="21:34" x14ac:dyDescent="0.3">
      <c r="U4539" s="309" t="s">
        <v>52710</v>
      </c>
      <c r="V4539" s="310">
        <v>7119.97</v>
      </c>
      <c r="X4539" s="267" t="s">
        <v>58229</v>
      </c>
      <c r="Y4539" s="268">
        <v>8932</v>
      </c>
      <c r="AA4539" s="229" t="s">
        <v>18958</v>
      </c>
      <c r="AB4539" s="230">
        <v>768731.69</v>
      </c>
      <c r="AD4539" s="209" t="s">
        <v>18905</v>
      </c>
      <c r="AE4539" s="210">
        <v>101440.81</v>
      </c>
      <c r="AF4539" s="93"/>
      <c r="AG4539" s="93"/>
      <c r="AH4539" s="93"/>
    </row>
    <row r="4540" spans="21:34" x14ac:dyDescent="0.3">
      <c r="U4540" s="309" t="s">
        <v>50041</v>
      </c>
      <c r="V4540" s="310">
        <v>547.54999999999995</v>
      </c>
      <c r="X4540" s="267" t="s">
        <v>59406</v>
      </c>
      <c r="Y4540" s="268">
        <v>285000</v>
      </c>
      <c r="AA4540" s="229" t="s">
        <v>47925</v>
      </c>
      <c r="AB4540" s="230">
        <v>-217354.76</v>
      </c>
      <c r="AD4540" s="209" t="s">
        <v>18906</v>
      </c>
      <c r="AE4540" s="210">
        <v>96372.29</v>
      </c>
      <c r="AF4540" s="93"/>
      <c r="AG4540" s="93"/>
      <c r="AH4540" s="93"/>
    </row>
    <row r="4541" spans="21:34" x14ac:dyDescent="0.3">
      <c r="U4541" s="309" t="s">
        <v>67954</v>
      </c>
      <c r="V4541" s="310">
        <v>52187.46</v>
      </c>
      <c r="X4541" s="267" t="s">
        <v>52214</v>
      </c>
      <c r="Y4541" s="268">
        <v>70900.11</v>
      </c>
      <c r="AA4541" s="229" t="s">
        <v>18960</v>
      </c>
      <c r="AB4541" s="230">
        <v>3263.83</v>
      </c>
      <c r="AD4541" s="209" t="s">
        <v>18907</v>
      </c>
      <c r="AE4541" s="210">
        <v>52050.94</v>
      </c>
      <c r="AF4541" s="93"/>
      <c r="AG4541" s="93"/>
      <c r="AH4541" s="93"/>
    </row>
    <row r="4542" spans="21:34" x14ac:dyDescent="0.3">
      <c r="U4542" s="309" t="s">
        <v>35159</v>
      </c>
      <c r="V4542" s="310">
        <v>613594.42000000004</v>
      </c>
      <c r="X4542" s="267" t="s">
        <v>58230</v>
      </c>
      <c r="Y4542" s="268">
        <v>21123.91</v>
      </c>
      <c r="AA4542" s="229" t="s">
        <v>18961</v>
      </c>
      <c r="AB4542" s="230">
        <v>115902.97</v>
      </c>
      <c r="AD4542" s="209" t="s">
        <v>18908</v>
      </c>
      <c r="AE4542" s="210">
        <v>492550</v>
      </c>
      <c r="AF4542" s="93"/>
      <c r="AG4542" s="93"/>
      <c r="AH4542" s="93"/>
    </row>
    <row r="4543" spans="21:34" x14ac:dyDescent="0.3">
      <c r="U4543" s="309" t="s">
        <v>33708</v>
      </c>
      <c r="V4543" s="310">
        <v>733766.14</v>
      </c>
      <c r="X4543" s="267" t="s">
        <v>52215</v>
      </c>
      <c r="Y4543" s="268">
        <v>25306.400000000001</v>
      </c>
      <c r="AA4543" s="229" t="s">
        <v>47926</v>
      </c>
      <c r="AB4543" s="230">
        <v>-2800.83</v>
      </c>
      <c r="AD4543" s="209" t="s">
        <v>18909</v>
      </c>
      <c r="AE4543" s="210">
        <v>2000.25</v>
      </c>
      <c r="AF4543" s="93"/>
      <c r="AG4543" s="93"/>
      <c r="AH4543" s="93"/>
    </row>
    <row r="4544" spans="21:34" x14ac:dyDescent="0.3">
      <c r="U4544" s="309" t="s">
        <v>67955</v>
      </c>
      <c r="V4544" s="310">
        <v>192052.37</v>
      </c>
      <c r="X4544" s="267" t="s">
        <v>48823</v>
      </c>
      <c r="Y4544" s="268">
        <v>844.47</v>
      </c>
      <c r="AA4544" s="229" t="s">
        <v>36209</v>
      </c>
      <c r="AB4544" s="230">
        <v>635.30999999999995</v>
      </c>
      <c r="AD4544" s="209" t="s">
        <v>18910</v>
      </c>
      <c r="AE4544" s="210">
        <v>139765.85999999999</v>
      </c>
      <c r="AF4544" s="93"/>
      <c r="AG4544" s="93"/>
      <c r="AH4544" s="93"/>
    </row>
    <row r="4545" spans="21:34" x14ac:dyDescent="0.3">
      <c r="U4545" s="309" t="s">
        <v>67956</v>
      </c>
      <c r="V4545" s="310">
        <v>261532.86</v>
      </c>
      <c r="X4545" s="267" t="s">
        <v>58504</v>
      </c>
      <c r="Y4545" s="268">
        <v>28829.75</v>
      </c>
      <c r="AA4545" s="229" t="s">
        <v>36210</v>
      </c>
      <c r="AB4545" s="230">
        <v>22552.69</v>
      </c>
      <c r="AD4545" s="209" t="s">
        <v>18911</v>
      </c>
      <c r="AE4545" s="210">
        <v>113070.13</v>
      </c>
      <c r="AF4545" s="93"/>
      <c r="AG4545" s="93"/>
      <c r="AH4545" s="93"/>
    </row>
    <row r="4546" spans="21:34" x14ac:dyDescent="0.3">
      <c r="U4546" s="309" t="s">
        <v>67957</v>
      </c>
      <c r="V4546" s="310">
        <v>113676.6</v>
      </c>
      <c r="X4546" s="267" t="s">
        <v>63661</v>
      </c>
      <c r="Y4546" s="268">
        <v>1300</v>
      </c>
      <c r="AA4546" s="229" t="s">
        <v>52198</v>
      </c>
      <c r="AB4546" s="230">
        <v>21801.32</v>
      </c>
      <c r="AD4546" s="209" t="s">
        <v>18912</v>
      </c>
      <c r="AE4546" s="210">
        <v>35065.18</v>
      </c>
      <c r="AF4546" s="93"/>
      <c r="AG4546" s="93"/>
      <c r="AH4546" s="93"/>
    </row>
    <row r="4547" spans="21:34" x14ac:dyDescent="0.3">
      <c r="U4547" s="309" t="s">
        <v>33709</v>
      </c>
      <c r="V4547" s="310">
        <v>35774.46</v>
      </c>
      <c r="X4547" s="267" t="s">
        <v>58505</v>
      </c>
      <c r="Y4547" s="268">
        <v>2242.7800000000002</v>
      </c>
      <c r="AA4547" s="229" t="s">
        <v>52199</v>
      </c>
      <c r="AB4547" s="230">
        <v>1667.8</v>
      </c>
      <c r="AD4547" s="209" t="s">
        <v>18913</v>
      </c>
      <c r="AE4547" s="210">
        <v>648.45000000000005</v>
      </c>
      <c r="AF4547" s="93"/>
      <c r="AG4547" s="93"/>
      <c r="AH4547" s="93"/>
    </row>
    <row r="4548" spans="21:34" x14ac:dyDescent="0.3">
      <c r="U4548" s="309" t="s">
        <v>67958</v>
      </c>
      <c r="V4548" s="310">
        <v>29376</v>
      </c>
      <c r="X4548" s="267" t="s">
        <v>58506</v>
      </c>
      <c r="Y4548" s="268">
        <v>7381.8</v>
      </c>
      <c r="AA4548" s="229" t="s">
        <v>52200</v>
      </c>
      <c r="AB4548" s="230">
        <v>5091.72</v>
      </c>
      <c r="AD4548" s="209" t="s">
        <v>18914</v>
      </c>
      <c r="AE4548" s="210">
        <v>12594.96</v>
      </c>
      <c r="AF4548" s="93"/>
      <c r="AG4548" s="93"/>
      <c r="AH4548" s="93"/>
    </row>
    <row r="4549" spans="21:34" x14ac:dyDescent="0.3">
      <c r="U4549" s="309" t="s">
        <v>67959</v>
      </c>
      <c r="V4549" s="310">
        <v>181.4</v>
      </c>
      <c r="X4549" s="267" t="s">
        <v>59557</v>
      </c>
      <c r="Y4549" s="268">
        <v>3509.76</v>
      </c>
      <c r="AA4549" s="229" t="s">
        <v>44719</v>
      </c>
      <c r="AB4549" s="230">
        <v>124.28</v>
      </c>
      <c r="AD4549" s="209" t="s">
        <v>18915</v>
      </c>
      <c r="AE4549" s="210">
        <v>501.31</v>
      </c>
      <c r="AF4549" s="93"/>
      <c r="AG4549" s="93"/>
      <c r="AH4549" s="93"/>
    </row>
    <row r="4550" spans="21:34" x14ac:dyDescent="0.3">
      <c r="U4550" s="309" t="s">
        <v>67960</v>
      </c>
      <c r="V4550" s="310">
        <v>8763.07</v>
      </c>
      <c r="X4550" s="267" t="s">
        <v>58231</v>
      </c>
      <c r="Y4550" s="268">
        <v>40516</v>
      </c>
      <c r="AA4550" s="229" t="s">
        <v>36211</v>
      </c>
      <c r="AB4550" s="230">
        <v>7649.56</v>
      </c>
      <c r="AD4550" s="209" t="s">
        <v>18916</v>
      </c>
      <c r="AE4550" s="210">
        <v>40935.410000000003</v>
      </c>
      <c r="AF4550" s="93"/>
      <c r="AG4550" s="93"/>
      <c r="AH4550" s="93"/>
    </row>
    <row r="4551" spans="21:34" x14ac:dyDescent="0.3">
      <c r="U4551" s="309" t="s">
        <v>40366</v>
      </c>
      <c r="V4551" s="310">
        <v>111278.99</v>
      </c>
      <c r="X4551" s="267" t="s">
        <v>57375</v>
      </c>
      <c r="Y4551" s="268">
        <v>1986.44</v>
      </c>
      <c r="AA4551" s="229" t="s">
        <v>39079</v>
      </c>
      <c r="AB4551" s="230">
        <v>76896</v>
      </c>
      <c r="AD4551" s="209" t="s">
        <v>18917</v>
      </c>
      <c r="AE4551" s="210">
        <v>1088075.23</v>
      </c>
      <c r="AF4551" s="93"/>
      <c r="AG4551" s="93"/>
      <c r="AH4551" s="93"/>
    </row>
    <row r="4552" spans="21:34" x14ac:dyDescent="0.3">
      <c r="U4552" s="309" t="s">
        <v>56235</v>
      </c>
      <c r="V4552" s="310">
        <v>425014.46</v>
      </c>
      <c r="X4552" s="267" t="s">
        <v>63114</v>
      </c>
      <c r="Y4552" s="268">
        <v>39893.599999999999</v>
      </c>
      <c r="AA4552" s="229" t="s">
        <v>36212</v>
      </c>
      <c r="AB4552" s="230">
        <v>1196.52</v>
      </c>
      <c r="AD4552" s="209" t="s">
        <v>18918</v>
      </c>
      <c r="AE4552" s="210">
        <v>658687.29</v>
      </c>
      <c r="AF4552" s="93"/>
      <c r="AG4552" s="93"/>
      <c r="AH4552" s="93"/>
    </row>
    <row r="4553" spans="21:34" x14ac:dyDescent="0.3">
      <c r="U4553" s="309" t="s">
        <v>67961</v>
      </c>
      <c r="V4553" s="310">
        <v>452.06</v>
      </c>
      <c r="X4553" s="267" t="s">
        <v>58507</v>
      </c>
      <c r="Y4553" s="268">
        <v>2902.33</v>
      </c>
      <c r="AA4553" s="229" t="s">
        <v>46842</v>
      </c>
      <c r="AB4553" s="230">
        <v>60.82</v>
      </c>
      <c r="AD4553" s="209" t="s">
        <v>18919</v>
      </c>
      <c r="AE4553" s="210">
        <v>41227.29</v>
      </c>
      <c r="AF4553" s="93"/>
      <c r="AG4553" s="93"/>
      <c r="AH4553" s="93"/>
    </row>
    <row r="4554" spans="21:34" x14ac:dyDescent="0.3">
      <c r="U4554" s="309" t="s">
        <v>40367</v>
      </c>
      <c r="V4554" s="310">
        <v>120030</v>
      </c>
      <c r="X4554" s="267" t="s">
        <v>60076</v>
      </c>
      <c r="Y4554" s="268">
        <v>1829.97</v>
      </c>
      <c r="AA4554" s="229" t="s">
        <v>18962</v>
      </c>
      <c r="AB4554" s="230">
        <v>125437.5</v>
      </c>
      <c r="AD4554" s="209" t="s">
        <v>18920</v>
      </c>
      <c r="AE4554" s="210">
        <v>160609.82</v>
      </c>
      <c r="AF4554" s="93"/>
      <c r="AG4554" s="93"/>
      <c r="AH4554" s="93"/>
    </row>
    <row r="4555" spans="21:34" x14ac:dyDescent="0.3">
      <c r="U4555" s="309" t="s">
        <v>67962</v>
      </c>
      <c r="V4555" s="310">
        <v>42539.03</v>
      </c>
      <c r="X4555" s="267" t="s">
        <v>46847</v>
      </c>
      <c r="Y4555" s="268">
        <v>393078.68</v>
      </c>
      <c r="AA4555" s="229" t="s">
        <v>18963</v>
      </c>
      <c r="AB4555" s="230">
        <v>16115.66</v>
      </c>
      <c r="AD4555" s="209" t="s">
        <v>18921</v>
      </c>
      <c r="AE4555" s="210">
        <v>64638.61</v>
      </c>
      <c r="AF4555" s="93"/>
      <c r="AG4555" s="93"/>
      <c r="AH4555" s="93"/>
    </row>
    <row r="4556" spans="21:34" x14ac:dyDescent="0.3">
      <c r="U4556" s="309" t="s">
        <v>33711</v>
      </c>
      <c r="V4556" s="310">
        <v>263.35000000000002</v>
      </c>
      <c r="X4556" s="267" t="s">
        <v>63115</v>
      </c>
      <c r="Y4556" s="268">
        <v>11320</v>
      </c>
      <c r="AA4556" s="229" t="s">
        <v>18964</v>
      </c>
      <c r="AB4556" s="230">
        <v>45736.89</v>
      </c>
      <c r="AD4556" s="209" t="s">
        <v>18922</v>
      </c>
      <c r="AE4556" s="210">
        <v>18626.38</v>
      </c>
      <c r="AF4556" s="93"/>
      <c r="AG4556" s="93"/>
      <c r="AH4556" s="93"/>
    </row>
    <row r="4557" spans="21:34" x14ac:dyDescent="0.3">
      <c r="U4557" s="309" t="s">
        <v>33712</v>
      </c>
      <c r="V4557" s="310">
        <v>199789.01</v>
      </c>
      <c r="X4557" s="267" t="s">
        <v>52216</v>
      </c>
      <c r="Y4557" s="268">
        <v>2501.79</v>
      </c>
      <c r="AA4557" s="229" t="s">
        <v>39080</v>
      </c>
      <c r="AB4557" s="230">
        <v>7018.98</v>
      </c>
      <c r="AD4557" s="209" t="s">
        <v>18923</v>
      </c>
      <c r="AE4557" s="210">
        <v>697268.98</v>
      </c>
      <c r="AF4557" s="93"/>
      <c r="AG4557" s="93"/>
      <c r="AH4557" s="93"/>
    </row>
    <row r="4558" spans="21:34" x14ac:dyDescent="0.3">
      <c r="U4558" s="309" t="s">
        <v>35162</v>
      </c>
      <c r="V4558" s="310">
        <v>574986.52</v>
      </c>
      <c r="X4558" s="267" t="s">
        <v>46848</v>
      </c>
      <c r="Y4558" s="268">
        <v>29536.66</v>
      </c>
      <c r="AA4558" s="229" t="s">
        <v>42354</v>
      </c>
      <c r="AB4558" s="230">
        <v>223134.98</v>
      </c>
      <c r="AD4558" s="209" t="s">
        <v>18924</v>
      </c>
      <c r="AE4558" s="210">
        <v>10520.24</v>
      </c>
      <c r="AF4558" s="93"/>
      <c r="AG4558" s="93"/>
      <c r="AH4558" s="93"/>
    </row>
    <row r="4559" spans="21:34" x14ac:dyDescent="0.3">
      <c r="U4559" s="309" t="s">
        <v>35163</v>
      </c>
      <c r="V4559" s="310">
        <v>182794.18</v>
      </c>
      <c r="X4559" s="267" t="s">
        <v>46849</v>
      </c>
      <c r="Y4559" s="268">
        <v>96917.19</v>
      </c>
      <c r="AA4559" s="229" t="s">
        <v>18965</v>
      </c>
      <c r="AB4559" s="230">
        <v>9334.14</v>
      </c>
      <c r="AD4559" s="209" t="s">
        <v>18925</v>
      </c>
      <c r="AE4559" s="210">
        <v>96871</v>
      </c>
      <c r="AF4559" s="93"/>
      <c r="AG4559" s="93"/>
      <c r="AH4559" s="93"/>
    </row>
    <row r="4560" spans="21:34" x14ac:dyDescent="0.3">
      <c r="U4560" s="309" t="s">
        <v>59645</v>
      </c>
      <c r="V4560" s="310">
        <v>1095.29</v>
      </c>
      <c r="X4560" s="267" t="s">
        <v>46850</v>
      </c>
      <c r="Y4560" s="268">
        <v>87468.02</v>
      </c>
      <c r="AA4560" s="229" t="s">
        <v>39081</v>
      </c>
      <c r="AB4560" s="230">
        <v>59044.95</v>
      </c>
      <c r="AD4560" s="209" t="s">
        <v>18926</v>
      </c>
      <c r="AE4560" s="210">
        <v>3095.13</v>
      </c>
      <c r="AF4560" s="93"/>
      <c r="AG4560" s="93"/>
      <c r="AH4560" s="93"/>
    </row>
    <row r="4561" spans="21:34" x14ac:dyDescent="0.3">
      <c r="U4561" s="309" t="s">
        <v>33713</v>
      </c>
      <c r="V4561" s="310">
        <v>403447.2</v>
      </c>
      <c r="X4561" s="267" t="s">
        <v>58232</v>
      </c>
      <c r="Y4561" s="268">
        <v>160990.07999999999</v>
      </c>
      <c r="AA4561" s="229" t="s">
        <v>18966</v>
      </c>
      <c r="AB4561" s="230">
        <v>66015.12</v>
      </c>
      <c r="AD4561" s="209" t="s">
        <v>18927</v>
      </c>
      <c r="AE4561" s="210">
        <v>74375.990000000005</v>
      </c>
      <c r="AF4561" s="93"/>
      <c r="AG4561" s="93"/>
      <c r="AH4561" s="93"/>
    </row>
    <row r="4562" spans="21:34" x14ac:dyDescent="0.3">
      <c r="U4562" s="309" t="s">
        <v>36362</v>
      </c>
      <c r="V4562" s="310">
        <v>220143.99</v>
      </c>
      <c r="X4562" s="267" t="s">
        <v>48824</v>
      </c>
      <c r="Y4562" s="268">
        <v>22344.73</v>
      </c>
      <c r="AA4562" s="229" t="s">
        <v>18967</v>
      </c>
      <c r="AB4562" s="230">
        <v>9567.32</v>
      </c>
      <c r="AD4562" s="209" t="s">
        <v>18928</v>
      </c>
      <c r="AE4562" s="210">
        <v>3107.5</v>
      </c>
      <c r="AF4562" s="93"/>
      <c r="AG4562" s="93"/>
      <c r="AH4562" s="93"/>
    </row>
    <row r="4563" spans="21:34" x14ac:dyDescent="0.3">
      <c r="U4563" s="309" t="s">
        <v>67963</v>
      </c>
      <c r="V4563" s="310">
        <v>11993.01</v>
      </c>
      <c r="X4563" s="267" t="s">
        <v>59407</v>
      </c>
      <c r="Y4563" s="268">
        <v>57706.54</v>
      </c>
      <c r="AA4563" s="229" t="s">
        <v>18968</v>
      </c>
      <c r="AB4563" s="230">
        <v>15345.51</v>
      </c>
      <c r="AD4563" s="209" t="s">
        <v>18929</v>
      </c>
      <c r="AE4563" s="210">
        <v>5722.64</v>
      </c>
      <c r="AF4563" s="93"/>
      <c r="AG4563" s="93"/>
      <c r="AH4563" s="93"/>
    </row>
    <row r="4564" spans="21:34" x14ac:dyDescent="0.3">
      <c r="U4564" s="309" t="s">
        <v>67964</v>
      </c>
      <c r="V4564" s="310">
        <v>59964.31</v>
      </c>
      <c r="X4564" s="267" t="s">
        <v>64189</v>
      </c>
      <c r="Y4564" s="268">
        <v>-241.73</v>
      </c>
      <c r="AA4564" s="229" t="s">
        <v>18969</v>
      </c>
      <c r="AB4564" s="230">
        <v>7769.5</v>
      </c>
      <c r="AD4564" s="209" t="s">
        <v>18930</v>
      </c>
      <c r="AE4564" s="210">
        <v>6365.25</v>
      </c>
      <c r="AF4564" s="93"/>
      <c r="AG4564" s="93"/>
      <c r="AH4564" s="93"/>
    </row>
    <row r="4565" spans="21:34" x14ac:dyDescent="0.3">
      <c r="U4565" s="309" t="s">
        <v>33714</v>
      </c>
      <c r="V4565" s="310">
        <v>665.08</v>
      </c>
      <c r="X4565" s="267" t="s">
        <v>47932</v>
      </c>
      <c r="Y4565" s="268">
        <v>1200</v>
      </c>
      <c r="AA4565" s="229" t="s">
        <v>46843</v>
      </c>
      <c r="AB4565" s="230">
        <v>8167.85</v>
      </c>
      <c r="AD4565" s="209" t="s">
        <v>18931</v>
      </c>
      <c r="AE4565" s="210">
        <v>17365.39</v>
      </c>
      <c r="AF4565" s="93"/>
      <c r="AG4565" s="93"/>
      <c r="AH4565" s="93"/>
    </row>
    <row r="4566" spans="21:34" x14ac:dyDescent="0.3">
      <c r="U4566" s="309" t="s">
        <v>21900</v>
      </c>
      <c r="V4566" s="310">
        <v>581085.91</v>
      </c>
      <c r="X4566" s="267" t="s">
        <v>48825</v>
      </c>
      <c r="Y4566" s="268">
        <v>1727.04</v>
      </c>
      <c r="AA4566" s="229" t="s">
        <v>42355</v>
      </c>
      <c r="AB4566" s="230">
        <v>9800</v>
      </c>
      <c r="AD4566" s="209" t="s">
        <v>18932</v>
      </c>
      <c r="AE4566" s="210">
        <v>49930</v>
      </c>
      <c r="AF4566" s="93"/>
      <c r="AG4566" s="93"/>
      <c r="AH4566" s="93"/>
    </row>
    <row r="4567" spans="21:34" x14ac:dyDescent="0.3">
      <c r="U4567" s="309" t="s">
        <v>36363</v>
      </c>
      <c r="V4567" s="310">
        <v>660886.88</v>
      </c>
      <c r="X4567" s="267" t="s">
        <v>48826</v>
      </c>
      <c r="Y4567" s="268">
        <v>302.82</v>
      </c>
      <c r="AA4567" s="229" t="s">
        <v>33406</v>
      </c>
      <c r="AB4567" s="230">
        <v>1635830.34</v>
      </c>
      <c r="AD4567" s="209" t="s">
        <v>18933</v>
      </c>
      <c r="AE4567" s="210">
        <v>2257.5</v>
      </c>
      <c r="AF4567" s="93"/>
      <c r="AG4567" s="93"/>
      <c r="AH4567" s="93"/>
    </row>
    <row r="4568" spans="21:34" x14ac:dyDescent="0.3">
      <c r="U4568" s="309" t="s">
        <v>61211</v>
      </c>
      <c r="V4568" s="310">
        <v>47250</v>
      </c>
      <c r="X4568" s="267" t="s">
        <v>52218</v>
      </c>
      <c r="Y4568" s="268">
        <v>6921.9</v>
      </c>
      <c r="AA4568" s="229" t="s">
        <v>34924</v>
      </c>
      <c r="AB4568" s="230">
        <v>115669.6</v>
      </c>
      <c r="AD4568" s="209" t="s">
        <v>18934</v>
      </c>
      <c r="AE4568" s="210">
        <v>845216.43</v>
      </c>
      <c r="AF4568" s="93"/>
      <c r="AG4568" s="93"/>
      <c r="AH4568" s="93"/>
    </row>
    <row r="4569" spans="21:34" x14ac:dyDescent="0.3">
      <c r="U4569" s="309" t="s">
        <v>60531</v>
      </c>
      <c r="V4569" s="310">
        <v>9.6199999999999992</v>
      </c>
      <c r="X4569" s="267" t="s">
        <v>64190</v>
      </c>
      <c r="Y4569" s="268">
        <v>-0.55000000000000004</v>
      </c>
      <c r="AA4569" s="229" t="s">
        <v>18970</v>
      </c>
      <c r="AB4569" s="230">
        <v>3637922.62</v>
      </c>
      <c r="AD4569" s="209" t="s">
        <v>18935</v>
      </c>
      <c r="AE4569" s="210">
        <v>303088.3</v>
      </c>
      <c r="AF4569" s="93"/>
      <c r="AG4569" s="93"/>
      <c r="AH4569" s="93"/>
    </row>
    <row r="4570" spans="21:34" x14ac:dyDescent="0.3">
      <c r="U4570" s="309" t="s">
        <v>57510</v>
      </c>
      <c r="V4570" s="310">
        <v>254.76</v>
      </c>
      <c r="X4570" s="267" t="s">
        <v>63116</v>
      </c>
      <c r="Y4570" s="268">
        <v>1750</v>
      </c>
      <c r="AA4570" s="229" t="s">
        <v>34925</v>
      </c>
      <c r="AB4570" s="230">
        <v>264186.43</v>
      </c>
      <c r="AD4570" s="209" t="s">
        <v>18936</v>
      </c>
      <c r="AE4570" s="210">
        <v>37512.239999999998</v>
      </c>
      <c r="AF4570" s="93"/>
      <c r="AG4570" s="93"/>
      <c r="AH4570" s="93"/>
    </row>
    <row r="4571" spans="21:34" x14ac:dyDescent="0.3">
      <c r="U4571" s="309" t="s">
        <v>52715</v>
      </c>
      <c r="V4571" s="310">
        <v>415.63</v>
      </c>
      <c r="X4571" s="267" t="s">
        <v>61943</v>
      </c>
      <c r="Y4571" s="268">
        <v>185490</v>
      </c>
      <c r="AA4571" s="229" t="s">
        <v>44720</v>
      </c>
      <c r="AB4571" s="230">
        <v>45820.66</v>
      </c>
      <c r="AD4571" s="209" t="s">
        <v>18937</v>
      </c>
      <c r="AE4571" s="210">
        <v>2842.74</v>
      </c>
      <c r="AF4571" s="93"/>
      <c r="AG4571" s="93"/>
      <c r="AH4571" s="93"/>
    </row>
    <row r="4572" spans="21:34" x14ac:dyDescent="0.3">
      <c r="U4572" s="309" t="s">
        <v>59105</v>
      </c>
      <c r="V4572" s="310">
        <v>11864.82</v>
      </c>
      <c r="X4572" s="267" t="s">
        <v>61944</v>
      </c>
      <c r="Y4572" s="268">
        <v>14268.8</v>
      </c>
      <c r="AA4572" s="229" t="s">
        <v>33407</v>
      </c>
      <c r="AB4572" s="230">
        <v>927650.32</v>
      </c>
      <c r="AD4572" s="209" t="s">
        <v>18938</v>
      </c>
      <c r="AE4572" s="210">
        <v>8132.64</v>
      </c>
      <c r="AF4572" s="93"/>
      <c r="AG4572" s="93"/>
      <c r="AH4572" s="93"/>
    </row>
    <row r="4573" spans="21:34" x14ac:dyDescent="0.3">
      <c r="U4573" s="309" t="s">
        <v>58562</v>
      </c>
      <c r="V4573" s="310">
        <v>-584.96</v>
      </c>
      <c r="X4573" s="267" t="s">
        <v>61945</v>
      </c>
      <c r="Y4573" s="268">
        <v>38474.81</v>
      </c>
      <c r="AA4573" s="229" t="s">
        <v>33408</v>
      </c>
      <c r="AB4573" s="230">
        <v>249756</v>
      </c>
      <c r="AD4573" s="209" t="s">
        <v>18939</v>
      </c>
      <c r="AE4573" s="210">
        <v>2651.4</v>
      </c>
      <c r="AF4573" s="93"/>
      <c r="AG4573" s="93"/>
      <c r="AH4573" s="93"/>
    </row>
    <row r="4574" spans="21:34" x14ac:dyDescent="0.3">
      <c r="U4574" s="309" t="s">
        <v>58563</v>
      </c>
      <c r="V4574" s="310">
        <v>6060.58</v>
      </c>
      <c r="X4574" s="267" t="s">
        <v>61199</v>
      </c>
      <c r="Y4574" s="268">
        <v>60000</v>
      </c>
      <c r="AA4574" s="229" t="s">
        <v>39082</v>
      </c>
      <c r="AB4574" s="230">
        <v>51750.43</v>
      </c>
      <c r="AD4574" s="209" t="s">
        <v>18940</v>
      </c>
      <c r="AE4574" s="210">
        <v>39467.980000000003</v>
      </c>
      <c r="AF4574" s="93"/>
      <c r="AG4574" s="93"/>
      <c r="AH4574" s="93"/>
    </row>
    <row r="4575" spans="21:34" x14ac:dyDescent="0.3">
      <c r="U4575" s="309" t="s">
        <v>63213</v>
      </c>
      <c r="V4575" s="310">
        <v>266.41000000000003</v>
      </c>
      <c r="X4575" s="267" t="s">
        <v>63117</v>
      </c>
      <c r="Y4575" s="268">
        <v>16186.63</v>
      </c>
      <c r="AA4575" s="229" t="s">
        <v>18971</v>
      </c>
      <c r="AB4575" s="230">
        <v>370437.26</v>
      </c>
      <c r="AD4575" s="209" t="s">
        <v>18941</v>
      </c>
      <c r="AE4575" s="210">
        <v>61641.67</v>
      </c>
      <c r="AF4575" s="93"/>
      <c r="AG4575" s="93"/>
      <c r="AH4575" s="93"/>
    </row>
    <row r="4576" spans="21:34" x14ac:dyDescent="0.3">
      <c r="U4576" s="309" t="s">
        <v>62042</v>
      </c>
      <c r="V4576" s="310">
        <v>5956.52</v>
      </c>
      <c r="X4576" s="267" t="s">
        <v>61092</v>
      </c>
      <c r="Y4576" s="268">
        <v>220720.91</v>
      </c>
      <c r="AA4576" s="229" t="s">
        <v>42356</v>
      </c>
      <c r="AB4576" s="230">
        <v>85975.56</v>
      </c>
      <c r="AD4576" s="209" t="s">
        <v>18942</v>
      </c>
      <c r="AE4576" s="210">
        <v>2224577</v>
      </c>
      <c r="AF4576" s="93"/>
      <c r="AG4576" s="93"/>
      <c r="AH4576" s="93"/>
    </row>
    <row r="4577" spans="21:34" x14ac:dyDescent="0.3">
      <c r="U4577" s="309" t="s">
        <v>62043</v>
      </c>
      <c r="V4577" s="310">
        <v>1095.0899999999999</v>
      </c>
      <c r="X4577" s="267" t="s">
        <v>61093</v>
      </c>
      <c r="Y4577" s="268">
        <v>52387.1</v>
      </c>
      <c r="AA4577" s="229" t="s">
        <v>18972</v>
      </c>
      <c r="AB4577" s="230">
        <v>626680.85</v>
      </c>
      <c r="AD4577" s="209" t="s">
        <v>13418</v>
      </c>
      <c r="AE4577" s="210">
        <v>9962.5400000000009</v>
      </c>
      <c r="AF4577" s="93"/>
      <c r="AG4577" s="93"/>
      <c r="AH4577" s="93"/>
    </row>
    <row r="4578" spans="21:34" x14ac:dyDescent="0.3">
      <c r="U4578" s="309" t="s">
        <v>67965</v>
      </c>
      <c r="V4578" s="310">
        <v>7678.67</v>
      </c>
      <c r="X4578" s="267" t="s">
        <v>58233</v>
      </c>
      <c r="Y4578" s="268">
        <v>221781</v>
      </c>
      <c r="AA4578" s="229" t="s">
        <v>18973</v>
      </c>
      <c r="AB4578" s="230">
        <v>36228.6</v>
      </c>
      <c r="AD4578" s="209" t="s">
        <v>13419</v>
      </c>
      <c r="AE4578" s="210">
        <v>403221.37</v>
      </c>
      <c r="AF4578" s="93"/>
      <c r="AG4578" s="93"/>
      <c r="AH4578" s="93"/>
    </row>
    <row r="4579" spans="21:34" x14ac:dyDescent="0.3">
      <c r="U4579" s="309" t="s">
        <v>67966</v>
      </c>
      <c r="V4579" s="310">
        <v>41650</v>
      </c>
      <c r="X4579" s="267" t="s">
        <v>62955</v>
      </c>
      <c r="Y4579" s="268">
        <v>3199.42</v>
      </c>
      <c r="AA4579" s="229" t="s">
        <v>44721</v>
      </c>
      <c r="AB4579" s="230">
        <v>59708.32</v>
      </c>
      <c r="AD4579" s="209" t="s">
        <v>13420</v>
      </c>
      <c r="AE4579" s="210">
        <v>181743.91</v>
      </c>
      <c r="AF4579" s="93"/>
      <c r="AG4579" s="93"/>
      <c r="AH4579" s="93"/>
    </row>
    <row r="4580" spans="21:34" x14ac:dyDescent="0.3">
      <c r="U4580" s="309" t="s">
        <v>67967</v>
      </c>
      <c r="V4580" s="310">
        <v>3773.68</v>
      </c>
      <c r="X4580" s="267" t="s">
        <v>64191</v>
      </c>
      <c r="Y4580" s="268">
        <v>6000</v>
      </c>
      <c r="AA4580" s="229" t="s">
        <v>49820</v>
      </c>
      <c r="AB4580" s="230">
        <v>21096.18</v>
      </c>
      <c r="AD4580" s="209" t="s">
        <v>13421</v>
      </c>
      <c r="AE4580" s="210">
        <v>44358.13</v>
      </c>
      <c r="AF4580" s="93"/>
      <c r="AG4580" s="93"/>
      <c r="AH4580" s="93"/>
    </row>
    <row r="4581" spans="21:34" x14ac:dyDescent="0.3">
      <c r="U4581" s="309" t="s">
        <v>67968</v>
      </c>
      <c r="V4581" s="310">
        <v>12006.12</v>
      </c>
      <c r="X4581" s="267" t="s">
        <v>63662</v>
      </c>
      <c r="Y4581" s="268">
        <v>459</v>
      </c>
      <c r="AA4581" s="229" t="s">
        <v>49821</v>
      </c>
      <c r="AB4581" s="230">
        <v>1450</v>
      </c>
      <c r="AD4581" s="209" t="s">
        <v>13422</v>
      </c>
      <c r="AE4581" s="210">
        <v>112527.51</v>
      </c>
      <c r="AF4581" s="93"/>
      <c r="AG4581" s="93"/>
      <c r="AH4581" s="93"/>
    </row>
    <row r="4582" spans="21:34" x14ac:dyDescent="0.3">
      <c r="U4582" s="309" t="s">
        <v>67969</v>
      </c>
      <c r="V4582" s="310">
        <v>110</v>
      </c>
      <c r="X4582" s="267" t="s">
        <v>56015</v>
      </c>
      <c r="Y4582" s="268">
        <v>20193.009999999998</v>
      </c>
      <c r="AA4582" s="229" t="s">
        <v>49822</v>
      </c>
      <c r="AB4582" s="230">
        <v>2176.73</v>
      </c>
      <c r="AD4582" s="209" t="s">
        <v>13423</v>
      </c>
      <c r="AE4582" s="210">
        <v>58073.54</v>
      </c>
      <c r="AF4582" s="93"/>
      <c r="AG4582" s="93"/>
      <c r="AH4582" s="93"/>
    </row>
    <row r="4583" spans="21:34" x14ac:dyDescent="0.3">
      <c r="U4583" s="309" t="s">
        <v>64432</v>
      </c>
      <c r="V4583" s="310">
        <v>11650.06</v>
      </c>
      <c r="X4583" s="267" t="s">
        <v>61200</v>
      </c>
      <c r="Y4583" s="268">
        <v>2561.1799999999998</v>
      </c>
      <c r="AA4583" s="229" t="s">
        <v>33409</v>
      </c>
      <c r="AB4583" s="230">
        <v>87390.7</v>
      </c>
      <c r="AD4583" s="209" t="s">
        <v>18943</v>
      </c>
      <c r="AE4583" s="210">
        <v>207604</v>
      </c>
      <c r="AF4583" s="93"/>
      <c r="AG4583" s="93"/>
      <c r="AH4583" s="93"/>
    </row>
    <row r="4584" spans="21:34" x14ac:dyDescent="0.3">
      <c r="U4584" s="309" t="s">
        <v>63214</v>
      </c>
      <c r="V4584" s="310">
        <v>17607.38</v>
      </c>
      <c r="X4584" s="267" t="s">
        <v>58508</v>
      </c>
      <c r="Y4584" s="268">
        <v>974.84</v>
      </c>
      <c r="AA4584" s="229" t="s">
        <v>47927</v>
      </c>
      <c r="AB4584" s="230">
        <v>1074130.51</v>
      </c>
      <c r="AD4584" s="209" t="s">
        <v>18944</v>
      </c>
      <c r="AE4584" s="210">
        <v>41356</v>
      </c>
      <c r="AF4584" s="93"/>
      <c r="AG4584" s="93"/>
      <c r="AH4584" s="93"/>
    </row>
    <row r="4585" spans="21:34" x14ac:dyDescent="0.3">
      <c r="U4585" s="309" t="s">
        <v>61447</v>
      </c>
      <c r="V4585" s="310">
        <v>27065.75</v>
      </c>
      <c r="X4585" s="267" t="s">
        <v>59558</v>
      </c>
      <c r="Y4585" s="268">
        <v>11266.25</v>
      </c>
      <c r="AA4585" s="229" t="s">
        <v>34926</v>
      </c>
      <c r="AB4585" s="230">
        <v>1696671.48</v>
      </c>
      <c r="AD4585" s="209" t="s">
        <v>18945</v>
      </c>
      <c r="AE4585" s="210">
        <v>9405</v>
      </c>
      <c r="AF4585" s="93"/>
      <c r="AG4585" s="93"/>
      <c r="AH4585" s="93"/>
    </row>
    <row r="4586" spans="21:34" x14ac:dyDescent="0.3">
      <c r="U4586" s="309" t="s">
        <v>61448</v>
      </c>
      <c r="V4586" s="310">
        <v>2055.15</v>
      </c>
      <c r="X4586" s="267" t="s">
        <v>59559</v>
      </c>
      <c r="Y4586" s="268">
        <v>861.87</v>
      </c>
      <c r="AA4586" s="229" t="s">
        <v>33410</v>
      </c>
      <c r="AB4586" s="230">
        <v>517742.58</v>
      </c>
      <c r="AD4586" s="209" t="s">
        <v>18946</v>
      </c>
      <c r="AE4586" s="210">
        <v>115192</v>
      </c>
      <c r="AF4586" s="93"/>
      <c r="AG4586" s="93"/>
      <c r="AH4586" s="93"/>
    </row>
    <row r="4587" spans="21:34" x14ac:dyDescent="0.3">
      <c r="U4587" s="309" t="s">
        <v>61449</v>
      </c>
      <c r="V4587" s="310">
        <v>6721.61</v>
      </c>
      <c r="X4587" s="267" t="s">
        <v>60337</v>
      </c>
      <c r="Y4587" s="268">
        <v>23418.42</v>
      </c>
      <c r="AA4587" s="229" t="s">
        <v>48820</v>
      </c>
      <c r="AB4587" s="230">
        <v>935.99</v>
      </c>
      <c r="AD4587" s="209" t="s">
        <v>18947</v>
      </c>
      <c r="AE4587" s="210">
        <v>132000</v>
      </c>
      <c r="AF4587" s="93"/>
      <c r="AG4587" s="93"/>
      <c r="AH4587" s="93"/>
    </row>
    <row r="4588" spans="21:34" x14ac:dyDescent="0.3">
      <c r="U4588" s="309" t="s">
        <v>67970</v>
      </c>
      <c r="V4588" s="310">
        <v>954</v>
      </c>
      <c r="X4588" s="267" t="s">
        <v>60338</v>
      </c>
      <c r="Y4588" s="268">
        <v>1791.47</v>
      </c>
      <c r="AA4588" s="229" t="s">
        <v>33411</v>
      </c>
      <c r="AB4588" s="230">
        <v>21267.29</v>
      </c>
      <c r="AD4588" s="209" t="s">
        <v>18948</v>
      </c>
      <c r="AE4588" s="210">
        <v>225396</v>
      </c>
      <c r="AF4588" s="93"/>
      <c r="AG4588" s="93"/>
      <c r="AH4588" s="93"/>
    </row>
    <row r="4589" spans="21:34" x14ac:dyDescent="0.3">
      <c r="U4589" s="309" t="s">
        <v>67971</v>
      </c>
      <c r="V4589" s="310">
        <v>5234.84</v>
      </c>
      <c r="X4589" s="267" t="s">
        <v>60339</v>
      </c>
      <c r="Y4589" s="268">
        <v>5737.48</v>
      </c>
      <c r="AA4589" s="229" t="s">
        <v>46844</v>
      </c>
      <c r="AB4589" s="230">
        <v>1368.67</v>
      </c>
      <c r="AD4589" s="209" t="s">
        <v>18949</v>
      </c>
      <c r="AE4589" s="210">
        <v>12556.35</v>
      </c>
      <c r="AF4589" s="93"/>
      <c r="AG4589" s="93"/>
      <c r="AH4589" s="93"/>
    </row>
    <row r="4590" spans="21:34" x14ac:dyDescent="0.3">
      <c r="U4590" s="309" t="s">
        <v>61105</v>
      </c>
      <c r="V4590" s="310">
        <v>16674.349999999999</v>
      </c>
      <c r="X4590" s="267" t="s">
        <v>57376</v>
      </c>
      <c r="Y4590" s="268">
        <v>109794.89</v>
      </c>
      <c r="AA4590" s="229" t="s">
        <v>46845</v>
      </c>
      <c r="AB4590" s="230">
        <v>11063.85</v>
      </c>
      <c r="AD4590" s="209" t="s">
        <v>18950</v>
      </c>
      <c r="AE4590" s="210">
        <v>72007.649999999994</v>
      </c>
      <c r="AF4590" s="93"/>
      <c r="AG4590" s="93"/>
      <c r="AH4590" s="93"/>
    </row>
    <row r="4591" spans="21:34" x14ac:dyDescent="0.3">
      <c r="U4591" s="309" t="s">
        <v>58565</v>
      </c>
      <c r="V4591" s="310">
        <v>92199.05</v>
      </c>
      <c r="X4591" s="267" t="s">
        <v>46852</v>
      </c>
      <c r="Y4591" s="268">
        <v>60608.2</v>
      </c>
      <c r="AA4591" s="229" t="s">
        <v>52201</v>
      </c>
      <c r="AB4591" s="230">
        <v>8593.5</v>
      </c>
      <c r="AD4591" s="209" t="s">
        <v>18951</v>
      </c>
      <c r="AE4591" s="210">
        <v>296070.63</v>
      </c>
      <c r="AF4591" s="93"/>
      <c r="AG4591" s="93"/>
      <c r="AH4591" s="93"/>
    </row>
    <row r="4592" spans="21:34" x14ac:dyDescent="0.3">
      <c r="U4592" s="309" t="s">
        <v>60533</v>
      </c>
      <c r="V4592" s="310">
        <v>3088.48</v>
      </c>
      <c r="X4592" s="267" t="s">
        <v>57377</v>
      </c>
      <c r="Y4592" s="268">
        <v>135239.81</v>
      </c>
      <c r="AA4592" s="229" t="s">
        <v>46846</v>
      </c>
      <c r="AB4592" s="230">
        <v>198939.44</v>
      </c>
      <c r="AD4592" s="209" t="s">
        <v>18952</v>
      </c>
      <c r="AE4592" s="210">
        <v>143270</v>
      </c>
      <c r="AF4592" s="93"/>
      <c r="AG4592" s="93"/>
      <c r="AH4592" s="93"/>
    </row>
    <row r="4593" spans="21:34" x14ac:dyDescent="0.3">
      <c r="U4593" s="309" t="s">
        <v>56236</v>
      </c>
      <c r="V4593" s="310">
        <v>22022.84</v>
      </c>
      <c r="X4593" s="267" t="s">
        <v>57378</v>
      </c>
      <c r="Y4593" s="268">
        <v>36992.720000000001</v>
      </c>
      <c r="AA4593" s="229" t="s">
        <v>39083</v>
      </c>
      <c r="AB4593" s="230">
        <v>20354.400000000001</v>
      </c>
      <c r="AD4593" s="209" t="s">
        <v>18953</v>
      </c>
      <c r="AE4593" s="210">
        <v>4000</v>
      </c>
      <c r="AF4593" s="93"/>
      <c r="AG4593" s="93"/>
      <c r="AH4593" s="93"/>
    </row>
    <row r="4594" spans="21:34" x14ac:dyDescent="0.3">
      <c r="U4594" s="309" t="s">
        <v>67972</v>
      </c>
      <c r="V4594" s="310">
        <v>100</v>
      </c>
      <c r="X4594" s="267" t="s">
        <v>57379</v>
      </c>
      <c r="Y4594" s="268">
        <v>42459.11</v>
      </c>
      <c r="AA4594" s="229" t="s">
        <v>18974</v>
      </c>
      <c r="AB4594" s="230">
        <v>869581.93</v>
      </c>
      <c r="AD4594" s="209" t="s">
        <v>18954</v>
      </c>
      <c r="AE4594" s="210">
        <v>1577426.4</v>
      </c>
      <c r="AF4594" s="93"/>
      <c r="AG4594" s="93"/>
      <c r="AH4594" s="93"/>
    </row>
    <row r="4595" spans="21:34" x14ac:dyDescent="0.3">
      <c r="U4595" s="309" t="s">
        <v>60535</v>
      </c>
      <c r="V4595" s="310">
        <v>61606.080000000002</v>
      </c>
      <c r="X4595" s="267" t="s">
        <v>46853</v>
      </c>
      <c r="Y4595" s="268">
        <v>22364.3</v>
      </c>
      <c r="AA4595" s="229" t="s">
        <v>33412</v>
      </c>
      <c r="AB4595" s="230">
        <v>1261893.51</v>
      </c>
      <c r="AD4595" s="209" t="s">
        <v>18955</v>
      </c>
      <c r="AE4595" s="210">
        <v>745769.23</v>
      </c>
      <c r="AF4595" s="93"/>
      <c r="AG4595" s="93"/>
      <c r="AH4595" s="93"/>
    </row>
    <row r="4596" spans="21:34" x14ac:dyDescent="0.3">
      <c r="U4596" s="309" t="s">
        <v>60536</v>
      </c>
      <c r="V4596" s="310">
        <v>4712.9399999999996</v>
      </c>
      <c r="X4596" s="267" t="s">
        <v>57380</v>
      </c>
      <c r="Y4596" s="268">
        <v>11055.32</v>
      </c>
      <c r="AA4596" s="229" t="s">
        <v>34927</v>
      </c>
      <c r="AB4596" s="230">
        <v>443339.84</v>
      </c>
      <c r="AD4596" s="209" t="s">
        <v>18956</v>
      </c>
      <c r="AE4596" s="210">
        <v>42212.03</v>
      </c>
      <c r="AF4596" s="93"/>
      <c r="AG4596" s="93"/>
      <c r="AH4596" s="93"/>
    </row>
    <row r="4597" spans="21:34" x14ac:dyDescent="0.3">
      <c r="U4597" s="309" t="s">
        <v>60537</v>
      </c>
      <c r="V4597" s="310">
        <v>15413.82</v>
      </c>
      <c r="X4597" s="267" t="s">
        <v>42363</v>
      </c>
      <c r="Y4597" s="268">
        <v>459</v>
      </c>
      <c r="AA4597" s="229" t="s">
        <v>39084</v>
      </c>
      <c r="AB4597" s="230">
        <v>720515.94</v>
      </c>
      <c r="AD4597" s="209" t="s">
        <v>18957</v>
      </c>
      <c r="AE4597" s="210">
        <v>37439.57</v>
      </c>
      <c r="AF4597" s="93"/>
      <c r="AG4597" s="93"/>
      <c r="AH4597" s="93"/>
    </row>
    <row r="4598" spans="21:34" x14ac:dyDescent="0.3">
      <c r="U4598" s="309" t="s">
        <v>52729</v>
      </c>
      <c r="V4598" s="310">
        <v>863.43</v>
      </c>
      <c r="X4598" s="267" t="s">
        <v>42364</v>
      </c>
      <c r="Y4598" s="268">
        <v>1.0900000000000001</v>
      </c>
      <c r="AA4598" s="229" t="s">
        <v>48821</v>
      </c>
      <c r="AB4598" s="230">
        <v>841.61</v>
      </c>
      <c r="AD4598" s="209" t="s">
        <v>18958</v>
      </c>
      <c r="AE4598" s="210">
        <v>5768559.5</v>
      </c>
      <c r="AF4598" s="93"/>
      <c r="AG4598" s="93"/>
      <c r="AH4598" s="93"/>
    </row>
    <row r="4599" spans="21:34" x14ac:dyDescent="0.3">
      <c r="U4599" s="309" t="s">
        <v>33720</v>
      </c>
      <c r="V4599" s="310">
        <v>26426.89</v>
      </c>
      <c r="X4599" s="267" t="s">
        <v>46854</v>
      </c>
      <c r="Y4599" s="268">
        <v>78412.289999999994</v>
      </c>
      <c r="AA4599" s="229" t="s">
        <v>39085</v>
      </c>
      <c r="AB4599" s="230">
        <v>92988.72</v>
      </c>
      <c r="AD4599" s="209" t="s">
        <v>18959</v>
      </c>
      <c r="AE4599" s="210">
        <v>23961.63</v>
      </c>
      <c r="AF4599" s="93"/>
      <c r="AG4599" s="93"/>
      <c r="AH4599" s="93"/>
    </row>
    <row r="4600" spans="21:34" x14ac:dyDescent="0.3">
      <c r="U4600" s="309" t="s">
        <v>58567</v>
      </c>
      <c r="V4600" s="310">
        <v>28782.03</v>
      </c>
      <c r="X4600" s="267" t="s">
        <v>46855</v>
      </c>
      <c r="Y4600" s="268">
        <v>370379.63</v>
      </c>
      <c r="AA4600" s="229" t="s">
        <v>42357</v>
      </c>
      <c r="AB4600" s="230">
        <v>3642.62</v>
      </c>
      <c r="AD4600" s="209" t="s">
        <v>18960</v>
      </c>
      <c r="AE4600" s="210">
        <v>2967.1</v>
      </c>
      <c r="AF4600" s="93"/>
      <c r="AG4600" s="93"/>
      <c r="AH4600" s="93"/>
    </row>
    <row r="4601" spans="21:34" x14ac:dyDescent="0.3">
      <c r="U4601" s="309" t="s">
        <v>33721</v>
      </c>
      <c r="V4601" s="310">
        <v>7348</v>
      </c>
      <c r="X4601" s="267" t="s">
        <v>46857</v>
      </c>
      <c r="Y4601" s="268">
        <v>8750.02</v>
      </c>
      <c r="AA4601" s="229" t="s">
        <v>44722</v>
      </c>
      <c r="AB4601" s="230">
        <v>147269.29</v>
      </c>
      <c r="AD4601" s="209" t="s">
        <v>18961</v>
      </c>
      <c r="AE4601" s="210">
        <v>109487.1</v>
      </c>
      <c r="AF4601" s="93"/>
      <c r="AG4601" s="93"/>
      <c r="AH4601" s="93"/>
    </row>
    <row r="4602" spans="21:34" x14ac:dyDescent="0.3">
      <c r="U4602" s="309" t="s">
        <v>57511</v>
      </c>
      <c r="V4602" s="310">
        <v>11941.54</v>
      </c>
      <c r="X4602" s="267" t="s">
        <v>46858</v>
      </c>
      <c r="Y4602" s="268">
        <v>29211.58</v>
      </c>
      <c r="AA4602" s="229" t="s">
        <v>47928</v>
      </c>
      <c r="AB4602" s="230">
        <v>271.95</v>
      </c>
      <c r="AD4602" s="209" t="s">
        <v>18962</v>
      </c>
      <c r="AE4602" s="210">
        <v>65350</v>
      </c>
      <c r="AF4602" s="93"/>
      <c r="AG4602" s="93"/>
      <c r="AH4602" s="93"/>
    </row>
    <row r="4603" spans="21:34" x14ac:dyDescent="0.3">
      <c r="U4603" s="309" t="s">
        <v>33723</v>
      </c>
      <c r="V4603" s="310">
        <v>3852.22</v>
      </c>
      <c r="X4603" s="267" t="s">
        <v>61946</v>
      </c>
      <c r="Y4603" s="268">
        <v>35978.199999999997</v>
      </c>
      <c r="AA4603" s="229" t="s">
        <v>36213</v>
      </c>
      <c r="AB4603" s="230">
        <v>487850.38</v>
      </c>
      <c r="AD4603" s="209" t="s">
        <v>18963</v>
      </c>
      <c r="AE4603" s="210">
        <v>4999.29</v>
      </c>
      <c r="AF4603" s="93"/>
      <c r="AG4603" s="93"/>
      <c r="AH4603" s="93"/>
    </row>
    <row r="4604" spans="21:34" x14ac:dyDescent="0.3">
      <c r="U4604" s="309" t="s">
        <v>52732</v>
      </c>
      <c r="V4604" s="310">
        <v>916.06</v>
      </c>
      <c r="X4604" s="267" t="s">
        <v>49828</v>
      </c>
      <c r="Y4604" s="268">
        <v>16693.36</v>
      </c>
      <c r="AA4604" s="229" t="s">
        <v>39086</v>
      </c>
      <c r="AB4604" s="230">
        <v>977261.97</v>
      </c>
      <c r="AD4604" s="209" t="s">
        <v>18964</v>
      </c>
      <c r="AE4604" s="210">
        <v>14167.88</v>
      </c>
      <c r="AF4604" s="93"/>
      <c r="AG4604" s="93"/>
      <c r="AH4604" s="93"/>
    </row>
    <row r="4605" spans="21:34" x14ac:dyDescent="0.3">
      <c r="U4605" s="309" t="s">
        <v>33724</v>
      </c>
      <c r="V4605" s="310">
        <v>12060.16</v>
      </c>
      <c r="X4605" s="267" t="s">
        <v>49829</v>
      </c>
      <c r="Y4605" s="268">
        <v>701.24</v>
      </c>
      <c r="AA4605" s="229" t="s">
        <v>44723</v>
      </c>
      <c r="AB4605" s="230">
        <v>449374.65</v>
      </c>
      <c r="AD4605" s="209" t="s">
        <v>18965</v>
      </c>
      <c r="AE4605" s="210">
        <v>2171.25</v>
      </c>
      <c r="AF4605" s="93"/>
      <c r="AG4605" s="93"/>
      <c r="AH4605" s="93"/>
    </row>
    <row r="4606" spans="21:34" x14ac:dyDescent="0.3">
      <c r="U4606" s="309" t="s">
        <v>33725</v>
      </c>
      <c r="V4606" s="310">
        <v>2250</v>
      </c>
      <c r="X4606" s="267" t="s">
        <v>57381</v>
      </c>
      <c r="Y4606" s="268">
        <v>2000</v>
      </c>
      <c r="AA4606" s="229" t="s">
        <v>48822</v>
      </c>
      <c r="AB4606" s="230">
        <v>1379.58</v>
      </c>
      <c r="AD4606" s="209" t="s">
        <v>18966</v>
      </c>
      <c r="AE4606" s="210">
        <v>8329.81</v>
      </c>
      <c r="AF4606" s="93"/>
      <c r="AG4606" s="93"/>
      <c r="AH4606" s="93"/>
    </row>
    <row r="4607" spans="21:34" x14ac:dyDescent="0.3">
      <c r="U4607" s="309" t="s">
        <v>67973</v>
      </c>
      <c r="V4607" s="310">
        <v>23250</v>
      </c>
      <c r="X4607" s="267" t="s">
        <v>55079</v>
      </c>
      <c r="Y4607" s="268">
        <v>4800</v>
      </c>
      <c r="AA4607" s="229" t="s">
        <v>47929</v>
      </c>
      <c r="AB4607" s="230">
        <v>351761.24</v>
      </c>
      <c r="AD4607" s="209" t="s">
        <v>18967</v>
      </c>
      <c r="AE4607" s="210">
        <v>637.24</v>
      </c>
      <c r="AF4607" s="93"/>
      <c r="AG4607" s="93"/>
      <c r="AH4607" s="93"/>
    </row>
    <row r="4608" spans="21:34" x14ac:dyDescent="0.3">
      <c r="U4608" s="309" t="s">
        <v>33726</v>
      </c>
      <c r="V4608" s="310">
        <v>8791.0499999999993</v>
      </c>
      <c r="X4608" s="267" t="s">
        <v>57382</v>
      </c>
      <c r="Y4608" s="268">
        <v>2000</v>
      </c>
      <c r="AA4608" s="229" t="s">
        <v>52202</v>
      </c>
      <c r="AB4608" s="230">
        <v>1020379.69</v>
      </c>
      <c r="AD4608" s="209" t="s">
        <v>18968</v>
      </c>
      <c r="AE4608" s="210">
        <v>1805.9</v>
      </c>
      <c r="AF4608" s="93"/>
      <c r="AG4608" s="93"/>
      <c r="AH4608" s="93"/>
    </row>
    <row r="4609" spans="21:34" x14ac:dyDescent="0.3">
      <c r="U4609" s="309" t="s">
        <v>52733</v>
      </c>
      <c r="V4609" s="310">
        <v>24802.31</v>
      </c>
      <c r="X4609" s="267" t="s">
        <v>55080</v>
      </c>
      <c r="Y4609" s="268">
        <v>122</v>
      </c>
      <c r="AA4609" s="229" t="s">
        <v>36214</v>
      </c>
      <c r="AB4609" s="230">
        <v>3436099.89</v>
      </c>
      <c r="AD4609" s="209" t="s">
        <v>18969</v>
      </c>
      <c r="AE4609" s="210">
        <v>291.95</v>
      </c>
      <c r="AF4609" s="93"/>
      <c r="AG4609" s="93"/>
      <c r="AH4609" s="93"/>
    </row>
    <row r="4610" spans="21:34" x14ac:dyDescent="0.3">
      <c r="U4610" s="309" t="s">
        <v>57512</v>
      </c>
      <c r="V4610" s="310">
        <v>10529.28</v>
      </c>
      <c r="X4610" s="267" t="s">
        <v>64192</v>
      </c>
      <c r="Y4610" s="268">
        <v>15800</v>
      </c>
      <c r="AA4610" s="229" t="s">
        <v>49823</v>
      </c>
      <c r="AB4610" s="230">
        <v>175125.66</v>
      </c>
      <c r="AD4610" s="209" t="s">
        <v>18970</v>
      </c>
      <c r="AE4610" s="210">
        <v>2455142.4300000002</v>
      </c>
      <c r="AF4610" s="93"/>
      <c r="AG4610" s="93"/>
      <c r="AH4610" s="93"/>
    </row>
    <row r="4611" spans="21:34" x14ac:dyDescent="0.3">
      <c r="U4611" s="309" t="s">
        <v>67974</v>
      </c>
      <c r="V4611" s="310">
        <v>42828</v>
      </c>
      <c r="X4611" s="267" t="s">
        <v>64193</v>
      </c>
      <c r="Y4611" s="268">
        <v>114.76</v>
      </c>
      <c r="AA4611" s="229" t="s">
        <v>52203</v>
      </c>
      <c r="AB4611" s="230">
        <v>23932.97</v>
      </c>
      <c r="AD4611" s="209" t="s">
        <v>18971</v>
      </c>
      <c r="AE4611" s="210">
        <v>168004</v>
      </c>
      <c r="AF4611" s="93"/>
      <c r="AG4611" s="93"/>
      <c r="AH4611" s="93"/>
    </row>
    <row r="4612" spans="21:34" x14ac:dyDescent="0.3">
      <c r="U4612" s="309" t="s">
        <v>21964</v>
      </c>
      <c r="V4612" s="310">
        <v>27729.81</v>
      </c>
      <c r="X4612" s="267" t="s">
        <v>60340</v>
      </c>
      <c r="Y4612" s="268">
        <v>6668</v>
      </c>
      <c r="AA4612" s="229" t="s">
        <v>39087</v>
      </c>
      <c r="AB4612" s="230">
        <v>428464.99</v>
      </c>
      <c r="AD4612" s="209" t="s">
        <v>18972</v>
      </c>
      <c r="AE4612" s="210">
        <v>44690</v>
      </c>
      <c r="AF4612" s="93"/>
      <c r="AG4612" s="93"/>
      <c r="AH4612" s="93"/>
    </row>
    <row r="4613" spans="21:34" x14ac:dyDescent="0.3">
      <c r="U4613" s="309" t="s">
        <v>55211</v>
      </c>
      <c r="V4613" s="310">
        <v>7525.41</v>
      </c>
      <c r="X4613" s="267" t="s">
        <v>36217</v>
      </c>
      <c r="Y4613" s="268">
        <v>1002</v>
      </c>
      <c r="AA4613" s="229" t="s">
        <v>52204</v>
      </c>
      <c r="AB4613" s="230">
        <v>177180.08</v>
      </c>
      <c r="AD4613" s="209" t="s">
        <v>18973</v>
      </c>
      <c r="AE4613" s="210">
        <v>24840</v>
      </c>
      <c r="AF4613" s="93"/>
      <c r="AG4613" s="93"/>
      <c r="AH4613" s="93"/>
    </row>
    <row r="4614" spans="21:34" x14ac:dyDescent="0.3">
      <c r="U4614" s="309" t="s">
        <v>67975</v>
      </c>
      <c r="V4614" s="310">
        <v>37842.379999999997</v>
      </c>
      <c r="X4614" s="267" t="s">
        <v>36218</v>
      </c>
      <c r="Y4614" s="268">
        <v>76.25</v>
      </c>
      <c r="AA4614" s="229" t="s">
        <v>42358</v>
      </c>
      <c r="AB4614" s="230">
        <v>216351</v>
      </c>
      <c r="AD4614" s="209" t="s">
        <v>18974</v>
      </c>
      <c r="AE4614" s="210">
        <v>205989.89</v>
      </c>
      <c r="AF4614" s="93"/>
      <c r="AG4614" s="93"/>
      <c r="AH4614" s="93"/>
    </row>
    <row r="4615" spans="21:34" x14ac:dyDescent="0.3">
      <c r="U4615" s="309" t="s">
        <v>42621</v>
      </c>
      <c r="V4615" s="310">
        <v>651</v>
      </c>
      <c r="X4615" s="267" t="s">
        <v>52221</v>
      </c>
      <c r="Y4615" s="268">
        <v>464175.35999999999</v>
      </c>
      <c r="AA4615" s="229" t="s">
        <v>42359</v>
      </c>
      <c r="AB4615" s="230">
        <v>16549.41</v>
      </c>
      <c r="AD4615" s="209" t="s">
        <v>18975</v>
      </c>
      <c r="AE4615" s="210">
        <v>74375.990000000005</v>
      </c>
      <c r="AF4615" s="93"/>
      <c r="AG4615" s="93"/>
      <c r="AH4615" s="93"/>
    </row>
    <row r="4616" spans="21:34" x14ac:dyDescent="0.3">
      <c r="U4616" s="309" t="s">
        <v>42622</v>
      </c>
      <c r="V4616" s="310">
        <v>49.73</v>
      </c>
      <c r="X4616" s="267" t="s">
        <v>46859</v>
      </c>
      <c r="Y4616" s="268">
        <v>284423.40000000002</v>
      </c>
      <c r="AA4616" s="229" t="s">
        <v>52205</v>
      </c>
      <c r="AB4616" s="230">
        <v>1840</v>
      </c>
      <c r="AD4616" s="209" t="s">
        <v>18976</v>
      </c>
      <c r="AE4616" s="210">
        <v>3107.5</v>
      </c>
      <c r="AF4616" s="93"/>
      <c r="AG4616" s="93"/>
      <c r="AH4616" s="93"/>
    </row>
    <row r="4617" spans="21:34" x14ac:dyDescent="0.3">
      <c r="U4617" s="309" t="s">
        <v>63704</v>
      </c>
      <c r="V4617" s="310">
        <v>4512.25</v>
      </c>
      <c r="X4617" s="267" t="s">
        <v>46862</v>
      </c>
      <c r="Y4617" s="268">
        <v>57193.14</v>
      </c>
      <c r="AA4617" s="229" t="s">
        <v>52206</v>
      </c>
      <c r="AB4617" s="230">
        <v>140.76</v>
      </c>
      <c r="AD4617" s="209" t="s">
        <v>18977</v>
      </c>
      <c r="AE4617" s="210">
        <v>2455142.4300000002</v>
      </c>
      <c r="AF4617" s="93"/>
      <c r="AG4617" s="93"/>
      <c r="AH4617" s="93"/>
    </row>
    <row r="4618" spans="21:34" x14ac:dyDescent="0.3">
      <c r="U4618" s="309" t="s">
        <v>52736</v>
      </c>
      <c r="V4618" s="310">
        <v>2397.84</v>
      </c>
      <c r="X4618" s="267" t="s">
        <v>49832</v>
      </c>
      <c r="Y4618" s="268">
        <v>100000</v>
      </c>
      <c r="AA4618" s="229" t="s">
        <v>52207</v>
      </c>
      <c r="AB4618" s="230">
        <v>221.72</v>
      </c>
      <c r="AD4618" s="209" t="s">
        <v>18978</v>
      </c>
      <c r="AE4618" s="210">
        <v>168004</v>
      </c>
      <c r="AF4618" s="93"/>
      <c r="AG4618" s="93"/>
      <c r="AH4618" s="93"/>
    </row>
    <row r="4619" spans="21:34" x14ac:dyDescent="0.3">
      <c r="U4619" s="309" t="s">
        <v>52737</v>
      </c>
      <c r="V4619" s="310">
        <v>528.62</v>
      </c>
      <c r="X4619" s="267" t="s">
        <v>64194</v>
      </c>
      <c r="Y4619" s="268">
        <v>19649.240000000002</v>
      </c>
      <c r="AA4619" s="229" t="s">
        <v>52208</v>
      </c>
      <c r="AB4619" s="230">
        <v>62.04</v>
      </c>
      <c r="AD4619" s="209" t="s">
        <v>18979</v>
      </c>
      <c r="AE4619" s="210">
        <v>82202.240000000005</v>
      </c>
      <c r="AF4619" s="93"/>
      <c r="AG4619" s="93"/>
      <c r="AH4619" s="93"/>
    </row>
    <row r="4620" spans="21:34" x14ac:dyDescent="0.3">
      <c r="U4620" s="309" t="s">
        <v>52738</v>
      </c>
      <c r="V4620" s="310">
        <v>1585.18</v>
      </c>
      <c r="X4620" s="267" t="s">
        <v>64195</v>
      </c>
      <c r="Y4620" s="268">
        <v>98878.14</v>
      </c>
      <c r="AA4620" s="229" t="s">
        <v>40226</v>
      </c>
      <c r="AB4620" s="230">
        <v>14498369.08</v>
      </c>
      <c r="AD4620" s="209" t="s">
        <v>18980</v>
      </c>
      <c r="AE4620" s="210">
        <v>30562.639999999999</v>
      </c>
      <c r="AF4620" s="93"/>
      <c r="AG4620" s="93"/>
      <c r="AH4620" s="93"/>
    </row>
    <row r="4621" spans="21:34" x14ac:dyDescent="0.3">
      <c r="U4621" s="309" t="s">
        <v>64434</v>
      </c>
      <c r="V4621" s="310">
        <v>1179.42</v>
      </c>
      <c r="X4621" s="267" t="s">
        <v>46863</v>
      </c>
      <c r="Y4621" s="268">
        <v>79217.070000000007</v>
      </c>
      <c r="AA4621" s="229" t="s">
        <v>40227</v>
      </c>
      <c r="AB4621" s="230">
        <v>1102211.3600000001</v>
      </c>
      <c r="AD4621" s="209" t="s">
        <v>13424</v>
      </c>
      <c r="AE4621" s="210">
        <v>9962.5400000000009</v>
      </c>
      <c r="AF4621" s="93"/>
      <c r="AG4621" s="93"/>
      <c r="AH4621" s="93"/>
    </row>
    <row r="4622" spans="21:34" x14ac:dyDescent="0.3">
      <c r="U4622" s="309" t="s">
        <v>67976</v>
      </c>
      <c r="V4622" s="310">
        <v>8801.2999999999993</v>
      </c>
      <c r="X4622" s="267" t="s">
        <v>64196</v>
      </c>
      <c r="Y4622" s="268">
        <v>1595</v>
      </c>
      <c r="AA4622" s="229" t="s">
        <v>49824</v>
      </c>
      <c r="AB4622" s="230">
        <v>23293.03</v>
      </c>
      <c r="AD4622" s="209" t="s">
        <v>13425</v>
      </c>
      <c r="AE4622" s="210">
        <v>403221.37</v>
      </c>
      <c r="AF4622" s="93"/>
      <c r="AG4622" s="93"/>
      <c r="AH4622" s="93"/>
    </row>
    <row r="4623" spans="21:34" x14ac:dyDescent="0.3">
      <c r="U4623" s="309" t="s">
        <v>66676</v>
      </c>
      <c r="V4623" s="310">
        <v>67339.69</v>
      </c>
      <c r="X4623" s="267" t="s">
        <v>49834</v>
      </c>
      <c r="Y4623" s="268">
        <v>17532.759999999998</v>
      </c>
      <c r="AA4623" s="229" t="s">
        <v>44724</v>
      </c>
      <c r="AB4623" s="230">
        <v>433418.04</v>
      </c>
      <c r="AD4623" s="209" t="s">
        <v>13426</v>
      </c>
      <c r="AE4623" s="210">
        <v>181743.91</v>
      </c>
      <c r="AF4623" s="93"/>
      <c r="AG4623" s="93"/>
      <c r="AH4623" s="93"/>
    </row>
    <row r="4624" spans="21:34" x14ac:dyDescent="0.3">
      <c r="U4624" s="309" t="s">
        <v>35170</v>
      </c>
      <c r="V4624" s="310">
        <v>208134.24</v>
      </c>
      <c r="X4624" s="267" t="s">
        <v>49835</v>
      </c>
      <c r="Y4624" s="268">
        <v>1543.18</v>
      </c>
      <c r="AA4624" s="229" t="s">
        <v>52209</v>
      </c>
      <c r="AB4624" s="230">
        <v>299578.32</v>
      </c>
      <c r="AD4624" s="209" t="s">
        <v>18981</v>
      </c>
      <c r="AE4624" s="210">
        <v>65350</v>
      </c>
      <c r="AF4624" s="93"/>
      <c r="AG4624" s="93"/>
      <c r="AH4624" s="93"/>
    </row>
    <row r="4625" spans="21:34" x14ac:dyDescent="0.3">
      <c r="U4625" s="309" t="s">
        <v>40368</v>
      </c>
      <c r="V4625" s="310">
        <v>20813.400000000001</v>
      </c>
      <c r="X4625" s="267" t="s">
        <v>57383</v>
      </c>
      <c r="Y4625" s="268">
        <v>959</v>
      </c>
      <c r="AA4625" s="229" t="s">
        <v>52210</v>
      </c>
      <c r="AB4625" s="230">
        <v>569963.24</v>
      </c>
      <c r="AD4625" s="209" t="s">
        <v>18982</v>
      </c>
      <c r="AE4625" s="210">
        <v>8329.81</v>
      </c>
      <c r="AF4625" s="93"/>
      <c r="AG4625" s="93"/>
      <c r="AH4625" s="93"/>
    </row>
    <row r="4626" spans="21:34" x14ac:dyDescent="0.3">
      <c r="U4626" s="309" t="s">
        <v>36370</v>
      </c>
      <c r="V4626" s="310">
        <v>8646.69</v>
      </c>
      <c r="X4626" s="267" t="s">
        <v>19073</v>
      </c>
      <c r="Y4626" s="268">
        <v>11810.29</v>
      </c>
      <c r="AA4626" s="229" t="s">
        <v>52211</v>
      </c>
      <c r="AB4626" s="230">
        <v>108537.39</v>
      </c>
      <c r="AD4626" s="209" t="s">
        <v>13427</v>
      </c>
      <c r="AE4626" s="210">
        <v>265192.53999999998</v>
      </c>
      <c r="AF4626" s="93"/>
      <c r="AG4626" s="93"/>
      <c r="AH4626" s="93"/>
    </row>
    <row r="4627" spans="21:34" x14ac:dyDescent="0.3">
      <c r="U4627" s="309" t="s">
        <v>21966</v>
      </c>
      <c r="V4627" s="310">
        <v>363375</v>
      </c>
      <c r="X4627" s="267" t="s">
        <v>52225</v>
      </c>
      <c r="Y4627" s="268">
        <v>86338.08</v>
      </c>
      <c r="AA4627" s="229" t="s">
        <v>52212</v>
      </c>
      <c r="AB4627" s="230">
        <v>41305.68</v>
      </c>
      <c r="AD4627" s="209" t="s">
        <v>13428</v>
      </c>
      <c r="AE4627" s="210">
        <v>153999.32</v>
      </c>
      <c r="AF4627" s="93"/>
      <c r="AG4627" s="93"/>
      <c r="AH4627" s="93"/>
    </row>
    <row r="4628" spans="21:34" x14ac:dyDescent="0.3">
      <c r="U4628" s="309" t="s">
        <v>67977</v>
      </c>
      <c r="V4628" s="310">
        <v>1501.99</v>
      </c>
      <c r="X4628" s="267" t="s">
        <v>56016</v>
      </c>
      <c r="Y4628" s="268">
        <v>42400</v>
      </c>
      <c r="AA4628" s="229" t="s">
        <v>52213</v>
      </c>
      <c r="AB4628" s="230">
        <v>162534.63</v>
      </c>
      <c r="AD4628" s="209" t="s">
        <v>13429</v>
      </c>
      <c r="AE4628" s="210">
        <v>60724.94</v>
      </c>
      <c r="AF4628" s="93"/>
      <c r="AG4628" s="93"/>
      <c r="AH4628" s="93"/>
    </row>
    <row r="4629" spans="21:34" x14ac:dyDescent="0.3">
      <c r="U4629" s="309" t="s">
        <v>67978</v>
      </c>
      <c r="V4629" s="310">
        <v>1965</v>
      </c>
      <c r="X4629" s="267" t="s">
        <v>36222</v>
      </c>
      <c r="Y4629" s="268">
        <v>9848.16</v>
      </c>
      <c r="AA4629" s="229" t="s">
        <v>52214</v>
      </c>
      <c r="AB4629" s="230">
        <v>18733.78</v>
      </c>
      <c r="AD4629" s="209" t="s">
        <v>18983</v>
      </c>
      <c r="AE4629" s="210">
        <v>188024.33</v>
      </c>
      <c r="AF4629" s="93"/>
      <c r="AG4629" s="93"/>
      <c r="AH4629" s="93"/>
    </row>
    <row r="4630" spans="21:34" x14ac:dyDescent="0.3">
      <c r="U4630" s="309" t="s">
        <v>66677</v>
      </c>
      <c r="V4630" s="310">
        <v>12783.53</v>
      </c>
      <c r="X4630" s="267" t="s">
        <v>52226</v>
      </c>
      <c r="Y4630" s="268">
        <v>11804.14</v>
      </c>
      <c r="AA4630" s="229" t="s">
        <v>47930</v>
      </c>
      <c r="AB4630" s="230">
        <v>300</v>
      </c>
      <c r="AD4630" s="209" t="s">
        <v>18984</v>
      </c>
      <c r="AE4630" s="210">
        <v>49930</v>
      </c>
      <c r="AF4630" s="93"/>
      <c r="AG4630" s="93"/>
      <c r="AH4630" s="93"/>
    </row>
    <row r="4631" spans="21:34" x14ac:dyDescent="0.3">
      <c r="U4631" s="309" t="s">
        <v>52750</v>
      </c>
      <c r="V4631" s="310">
        <v>11004</v>
      </c>
      <c r="X4631" s="267" t="s">
        <v>63118</v>
      </c>
      <c r="Y4631" s="268">
        <v>61000</v>
      </c>
      <c r="AA4631" s="229" t="s">
        <v>47931</v>
      </c>
      <c r="AB4631" s="230">
        <v>22.95</v>
      </c>
      <c r="AD4631" s="209" t="s">
        <v>18985</v>
      </c>
      <c r="AE4631" s="210">
        <v>1577426.4</v>
      </c>
      <c r="AF4631" s="93"/>
      <c r="AG4631" s="93"/>
      <c r="AH4631" s="93"/>
    </row>
    <row r="4632" spans="21:34" x14ac:dyDescent="0.3">
      <c r="U4632" s="309" t="s">
        <v>52751</v>
      </c>
      <c r="V4632" s="310">
        <v>826.5</v>
      </c>
      <c r="X4632" s="267" t="s">
        <v>61371</v>
      </c>
      <c r="Y4632" s="268">
        <v>19150</v>
      </c>
      <c r="AA4632" s="229" t="s">
        <v>52215</v>
      </c>
      <c r="AB4632" s="230">
        <v>9600</v>
      </c>
      <c r="AD4632" s="209" t="s">
        <v>18986</v>
      </c>
      <c r="AE4632" s="210">
        <v>5430.3</v>
      </c>
      <c r="AF4632" s="93"/>
      <c r="AG4632" s="93"/>
      <c r="AH4632" s="93"/>
    </row>
    <row r="4633" spans="21:34" x14ac:dyDescent="0.3">
      <c r="U4633" s="309" t="s">
        <v>52752</v>
      </c>
      <c r="V4633" s="310">
        <v>2524.3200000000002</v>
      </c>
      <c r="X4633" s="267" t="s">
        <v>49837</v>
      </c>
      <c r="Y4633" s="268">
        <v>1550</v>
      </c>
      <c r="AA4633" s="229" t="s">
        <v>48823</v>
      </c>
      <c r="AB4633" s="230">
        <v>279.52999999999997</v>
      </c>
      <c r="AD4633" s="209" t="s">
        <v>18987</v>
      </c>
      <c r="AE4633" s="210">
        <v>1331135.03</v>
      </c>
      <c r="AF4633" s="93"/>
      <c r="AG4633" s="93"/>
      <c r="AH4633" s="93"/>
    </row>
    <row r="4634" spans="21:34" x14ac:dyDescent="0.3">
      <c r="U4634" s="309" t="s">
        <v>52753</v>
      </c>
      <c r="V4634" s="310">
        <v>2339.84</v>
      </c>
      <c r="X4634" s="267" t="s">
        <v>61947</v>
      </c>
      <c r="Y4634" s="268">
        <v>7562</v>
      </c>
      <c r="AA4634" s="229" t="s">
        <v>46847</v>
      </c>
      <c r="AB4634" s="230">
        <v>403467.82</v>
      </c>
      <c r="AD4634" s="209" t="s">
        <v>18988</v>
      </c>
      <c r="AE4634" s="210">
        <v>845216.43</v>
      </c>
      <c r="AF4634" s="93"/>
      <c r="AG4634" s="93"/>
      <c r="AH4634" s="93"/>
    </row>
    <row r="4635" spans="21:34" x14ac:dyDescent="0.3">
      <c r="U4635" s="309" t="s">
        <v>52754</v>
      </c>
      <c r="V4635" s="310">
        <v>776.16</v>
      </c>
      <c r="X4635" s="267" t="s">
        <v>57384</v>
      </c>
      <c r="Y4635" s="268">
        <v>2660</v>
      </c>
      <c r="AA4635" s="229" t="s">
        <v>52216</v>
      </c>
      <c r="AB4635" s="230">
        <v>403.35</v>
      </c>
      <c r="AD4635" s="209" t="s">
        <v>18989</v>
      </c>
      <c r="AE4635" s="210">
        <v>785257.08</v>
      </c>
      <c r="AF4635" s="93"/>
      <c r="AG4635" s="93"/>
      <c r="AH4635" s="93"/>
    </row>
    <row r="4636" spans="21:34" x14ac:dyDescent="0.3">
      <c r="U4636" s="309" t="s">
        <v>62462</v>
      </c>
      <c r="V4636" s="310">
        <v>8241.44</v>
      </c>
      <c r="X4636" s="267" t="s">
        <v>39096</v>
      </c>
      <c r="Y4636" s="268">
        <v>398</v>
      </c>
      <c r="AA4636" s="229" t="s">
        <v>46848</v>
      </c>
      <c r="AB4636" s="230">
        <v>29056.87</v>
      </c>
      <c r="AD4636" s="209" t="s">
        <v>18990</v>
      </c>
      <c r="AE4636" s="210">
        <v>37439.57</v>
      </c>
      <c r="AF4636" s="93"/>
      <c r="AG4636" s="93"/>
      <c r="AH4636" s="93"/>
    </row>
    <row r="4637" spans="21:34" x14ac:dyDescent="0.3">
      <c r="U4637" s="309" t="s">
        <v>50046</v>
      </c>
      <c r="V4637" s="310">
        <v>7363.13</v>
      </c>
      <c r="X4637" s="267" t="s">
        <v>61948</v>
      </c>
      <c r="Y4637" s="268">
        <v>12230</v>
      </c>
      <c r="AA4637" s="229" t="s">
        <v>46849</v>
      </c>
      <c r="AB4637" s="230">
        <v>92469.09</v>
      </c>
      <c r="AD4637" s="209" t="s">
        <v>18991</v>
      </c>
      <c r="AE4637" s="210">
        <v>8251501.5</v>
      </c>
      <c r="AF4637" s="93"/>
      <c r="AG4637" s="93"/>
      <c r="AH4637" s="93"/>
    </row>
    <row r="4638" spans="21:34" x14ac:dyDescent="0.3">
      <c r="U4638" s="309" t="s">
        <v>64435</v>
      </c>
      <c r="V4638" s="310">
        <v>14.72</v>
      </c>
      <c r="X4638" s="267" t="s">
        <v>64197</v>
      </c>
      <c r="Y4638" s="268">
        <v>3375</v>
      </c>
      <c r="AA4638" s="229" t="s">
        <v>46850</v>
      </c>
      <c r="AB4638" s="230">
        <v>74544.02</v>
      </c>
      <c r="AD4638" s="209" t="s">
        <v>18992</v>
      </c>
      <c r="AE4638" s="210">
        <v>23961.63</v>
      </c>
      <c r="AF4638" s="93"/>
      <c r="AG4638" s="93"/>
      <c r="AH4638" s="93"/>
    </row>
    <row r="4639" spans="21:34" x14ac:dyDescent="0.3">
      <c r="U4639" s="309" t="s">
        <v>56237</v>
      </c>
      <c r="V4639" s="310">
        <v>612.75</v>
      </c>
      <c r="X4639" s="267" t="s">
        <v>34935</v>
      </c>
      <c r="Y4639" s="268">
        <v>29037.89</v>
      </c>
      <c r="AA4639" s="229" t="s">
        <v>48824</v>
      </c>
      <c r="AB4639" s="230">
        <v>17166.53</v>
      </c>
      <c r="AD4639" s="209" t="s">
        <v>18993</v>
      </c>
      <c r="AE4639" s="210">
        <v>21000</v>
      </c>
      <c r="AF4639" s="93"/>
      <c r="AG4639" s="93"/>
      <c r="AH4639" s="93"/>
    </row>
    <row r="4640" spans="21:34" x14ac:dyDescent="0.3">
      <c r="U4640" s="309" t="s">
        <v>63705</v>
      </c>
      <c r="V4640" s="310">
        <v>5500.38</v>
      </c>
      <c r="X4640" s="267" t="s">
        <v>48827</v>
      </c>
      <c r="Y4640" s="268">
        <v>51750</v>
      </c>
      <c r="AA4640" s="229" t="s">
        <v>52217</v>
      </c>
      <c r="AB4640" s="230">
        <v>9449.26</v>
      </c>
      <c r="AD4640" s="209" t="s">
        <v>18994</v>
      </c>
      <c r="AE4640" s="210">
        <v>1606.5</v>
      </c>
      <c r="AF4640" s="93"/>
      <c r="AG4640" s="93"/>
      <c r="AH4640" s="93"/>
    </row>
    <row r="4641" spans="21:34" x14ac:dyDescent="0.3">
      <c r="U4641" s="309" t="s">
        <v>63706</v>
      </c>
      <c r="V4641" s="310">
        <v>420.78</v>
      </c>
      <c r="X4641" s="267" t="s">
        <v>33421</v>
      </c>
      <c r="Y4641" s="268">
        <v>5680.1</v>
      </c>
      <c r="AA4641" s="229" t="s">
        <v>47932</v>
      </c>
      <c r="AB4641" s="230">
        <v>430</v>
      </c>
      <c r="AD4641" s="209" t="s">
        <v>18995</v>
      </c>
      <c r="AE4641" s="210">
        <v>3000</v>
      </c>
      <c r="AF4641" s="93"/>
      <c r="AG4641" s="93"/>
      <c r="AH4641" s="93"/>
    </row>
    <row r="4642" spans="21:34" x14ac:dyDescent="0.3">
      <c r="U4642" s="309" t="s">
        <v>63707</v>
      </c>
      <c r="V4642" s="310">
        <v>1376.2</v>
      </c>
      <c r="X4642" s="267" t="s">
        <v>34936</v>
      </c>
      <c r="Y4642" s="268">
        <v>4903.34</v>
      </c>
      <c r="AA4642" s="229" t="s">
        <v>48825</v>
      </c>
      <c r="AB4642" s="230">
        <v>266.47000000000003</v>
      </c>
      <c r="AD4642" s="209" t="s">
        <v>18996</v>
      </c>
      <c r="AE4642" s="210">
        <v>13036.5</v>
      </c>
      <c r="AF4642" s="93"/>
      <c r="AG4642" s="93"/>
      <c r="AH4642" s="93"/>
    </row>
    <row r="4643" spans="21:34" x14ac:dyDescent="0.3">
      <c r="U4643" s="309" t="s">
        <v>63571</v>
      </c>
      <c r="V4643" s="310">
        <v>579.76</v>
      </c>
      <c r="X4643" s="267" t="s">
        <v>33422</v>
      </c>
      <c r="Y4643" s="268">
        <v>10000</v>
      </c>
      <c r="AA4643" s="229" t="s">
        <v>48826</v>
      </c>
      <c r="AB4643" s="230">
        <v>20.22</v>
      </c>
      <c r="AD4643" s="209" t="s">
        <v>18997</v>
      </c>
      <c r="AE4643" s="210">
        <v>4106</v>
      </c>
      <c r="AF4643" s="93"/>
      <c r="AG4643" s="93"/>
      <c r="AH4643" s="93"/>
    </row>
    <row r="4644" spans="21:34" x14ac:dyDescent="0.3">
      <c r="U4644" s="309" t="s">
        <v>67979</v>
      </c>
      <c r="V4644" s="310">
        <v>70360.77</v>
      </c>
      <c r="X4644" s="267" t="s">
        <v>33423</v>
      </c>
      <c r="Y4644" s="268">
        <v>5541.18</v>
      </c>
      <c r="AA4644" s="229" t="s">
        <v>52218</v>
      </c>
      <c r="AB4644" s="230">
        <v>21.42</v>
      </c>
      <c r="AD4644" s="209" t="s">
        <v>18998</v>
      </c>
      <c r="AE4644" s="210">
        <v>1236</v>
      </c>
      <c r="AF4644" s="93"/>
      <c r="AG4644" s="93"/>
      <c r="AH4644" s="93"/>
    </row>
    <row r="4645" spans="21:34" x14ac:dyDescent="0.3">
      <c r="U4645" s="309" t="s">
        <v>62662</v>
      </c>
      <c r="V4645" s="310">
        <v>13912.38</v>
      </c>
      <c r="X4645" s="267" t="s">
        <v>59560</v>
      </c>
      <c r="Y4645" s="268">
        <v>1602</v>
      </c>
      <c r="AA4645" s="229" t="s">
        <v>44725</v>
      </c>
      <c r="AB4645" s="230">
        <v>2802060.38</v>
      </c>
      <c r="AD4645" s="209" t="s">
        <v>18999</v>
      </c>
      <c r="AE4645" s="210">
        <v>50633.82</v>
      </c>
      <c r="AF4645" s="93"/>
      <c r="AG4645" s="93"/>
      <c r="AH4645" s="93"/>
    </row>
    <row r="4646" spans="21:34" x14ac:dyDescent="0.3">
      <c r="U4646" s="309" t="s">
        <v>67980</v>
      </c>
      <c r="V4646" s="310">
        <v>5.04</v>
      </c>
      <c r="X4646" s="267" t="s">
        <v>34938</v>
      </c>
      <c r="Y4646" s="268">
        <v>4583.33</v>
      </c>
      <c r="AA4646" s="229" t="s">
        <v>44726</v>
      </c>
      <c r="AB4646" s="230">
        <v>210532.62</v>
      </c>
      <c r="AD4646" s="209" t="s">
        <v>19000</v>
      </c>
      <c r="AE4646" s="210">
        <v>6589.68</v>
      </c>
      <c r="AF4646" s="93"/>
      <c r="AG4646" s="93"/>
      <c r="AH4646" s="93"/>
    </row>
    <row r="4647" spans="21:34" x14ac:dyDescent="0.3">
      <c r="U4647" s="309" t="s">
        <v>62663</v>
      </c>
      <c r="V4647" s="310">
        <v>995.98</v>
      </c>
      <c r="X4647" s="267" t="s">
        <v>40229</v>
      </c>
      <c r="Y4647" s="268">
        <v>21591</v>
      </c>
      <c r="AA4647" s="229" t="s">
        <v>42360</v>
      </c>
      <c r="AB4647" s="230">
        <v>156501</v>
      </c>
      <c r="AD4647" s="209" t="s">
        <v>19001</v>
      </c>
      <c r="AE4647" s="210">
        <v>2061</v>
      </c>
      <c r="AF4647" s="93"/>
      <c r="AG4647" s="93"/>
      <c r="AH4647" s="93"/>
    </row>
    <row r="4648" spans="21:34" x14ac:dyDescent="0.3">
      <c r="U4648" s="309" t="s">
        <v>62664</v>
      </c>
      <c r="V4648" s="310">
        <v>3257.62</v>
      </c>
      <c r="X4648" s="267" t="s">
        <v>34939</v>
      </c>
      <c r="Y4648" s="268">
        <v>1839.1</v>
      </c>
      <c r="AA4648" s="229" t="s">
        <v>42361</v>
      </c>
      <c r="AB4648" s="230">
        <v>11972</v>
      </c>
      <c r="AD4648" s="209" t="s">
        <v>19002</v>
      </c>
      <c r="AE4648" s="210">
        <v>6195</v>
      </c>
      <c r="AF4648" s="93"/>
      <c r="AG4648" s="93"/>
      <c r="AH4648" s="93"/>
    </row>
    <row r="4649" spans="21:34" x14ac:dyDescent="0.3">
      <c r="U4649" s="309" t="s">
        <v>58282</v>
      </c>
      <c r="V4649" s="310">
        <v>3939.4</v>
      </c>
      <c r="X4649" s="267" t="s">
        <v>34941</v>
      </c>
      <c r="Y4649" s="268">
        <v>3264</v>
      </c>
      <c r="AA4649" s="229" t="s">
        <v>49825</v>
      </c>
      <c r="AB4649" s="230">
        <v>4562</v>
      </c>
      <c r="AD4649" s="209" t="s">
        <v>19003</v>
      </c>
      <c r="AE4649" s="210">
        <v>2000</v>
      </c>
      <c r="AF4649" s="93"/>
      <c r="AG4649" s="93"/>
      <c r="AH4649" s="93"/>
    </row>
    <row r="4650" spans="21:34" x14ac:dyDescent="0.3">
      <c r="U4650" s="309" t="s">
        <v>58283</v>
      </c>
      <c r="V4650" s="310">
        <v>6368.75</v>
      </c>
      <c r="X4650" s="267" t="s">
        <v>48828</v>
      </c>
      <c r="Y4650" s="268">
        <v>66212</v>
      </c>
      <c r="AA4650" s="229" t="s">
        <v>39093</v>
      </c>
      <c r="AB4650" s="230">
        <v>3314</v>
      </c>
      <c r="AD4650" s="209" t="s">
        <v>19004</v>
      </c>
      <c r="AE4650" s="210">
        <v>5834</v>
      </c>
      <c r="AF4650" s="93"/>
      <c r="AG4650" s="93"/>
      <c r="AH4650" s="93"/>
    </row>
    <row r="4651" spans="21:34" x14ac:dyDescent="0.3">
      <c r="U4651" s="309" t="s">
        <v>60538</v>
      </c>
      <c r="V4651" s="310">
        <v>3994.5</v>
      </c>
      <c r="X4651" s="267" t="s">
        <v>39097</v>
      </c>
      <c r="Y4651" s="268">
        <v>1947.22</v>
      </c>
      <c r="AA4651" s="229" t="s">
        <v>49826</v>
      </c>
      <c r="AB4651" s="230">
        <v>3593.63</v>
      </c>
      <c r="AD4651" s="209" t="s">
        <v>19005</v>
      </c>
      <c r="AE4651" s="210">
        <v>1607</v>
      </c>
      <c r="AF4651" s="93"/>
      <c r="AG4651" s="93"/>
      <c r="AH4651" s="93"/>
    </row>
    <row r="4652" spans="21:34" x14ac:dyDescent="0.3">
      <c r="U4652" s="309" t="s">
        <v>60539</v>
      </c>
      <c r="V4652" s="310">
        <v>305.58</v>
      </c>
      <c r="X4652" s="267" t="s">
        <v>49839</v>
      </c>
      <c r="Y4652" s="268">
        <v>7299.9</v>
      </c>
      <c r="AA4652" s="229" t="s">
        <v>49827</v>
      </c>
      <c r="AB4652" s="230">
        <v>274.91000000000003</v>
      </c>
      <c r="AD4652" s="209" t="s">
        <v>19006</v>
      </c>
      <c r="AE4652" s="210">
        <v>102274.08</v>
      </c>
      <c r="AF4652" s="93"/>
      <c r="AG4652" s="93"/>
      <c r="AH4652" s="93"/>
    </row>
    <row r="4653" spans="21:34" x14ac:dyDescent="0.3">
      <c r="U4653" s="309" t="s">
        <v>60540</v>
      </c>
      <c r="V4653" s="310">
        <v>979.13</v>
      </c>
      <c r="X4653" s="267" t="s">
        <v>61949</v>
      </c>
      <c r="Y4653" s="268">
        <v>14000</v>
      </c>
      <c r="AA4653" s="229" t="s">
        <v>46851</v>
      </c>
      <c r="AB4653" s="230">
        <v>49228.24</v>
      </c>
      <c r="AD4653" s="209" t="s">
        <v>19007</v>
      </c>
      <c r="AE4653" s="210">
        <v>31125.54</v>
      </c>
      <c r="AF4653" s="93"/>
      <c r="AG4653" s="93"/>
      <c r="AH4653" s="93"/>
    </row>
    <row r="4654" spans="21:34" x14ac:dyDescent="0.3">
      <c r="U4654" s="309" t="s">
        <v>61455</v>
      </c>
      <c r="V4654" s="310">
        <v>1100</v>
      </c>
      <c r="X4654" s="267" t="s">
        <v>55081</v>
      </c>
      <c r="Y4654" s="268">
        <v>4445</v>
      </c>
      <c r="AA4654" s="229" t="s">
        <v>46852</v>
      </c>
      <c r="AB4654" s="230">
        <v>269985.03000000003</v>
      </c>
      <c r="AD4654" s="209" t="s">
        <v>19008</v>
      </c>
      <c r="AE4654" s="210">
        <v>54087.6</v>
      </c>
      <c r="AF4654" s="93"/>
      <c r="AG4654" s="93"/>
      <c r="AH4654" s="93"/>
    </row>
    <row r="4655" spans="21:34" x14ac:dyDescent="0.3">
      <c r="U4655" s="309" t="s">
        <v>52756</v>
      </c>
      <c r="V4655" s="310">
        <v>81.67</v>
      </c>
      <c r="X4655" s="267" t="s">
        <v>63119</v>
      </c>
      <c r="Y4655" s="268">
        <v>1244</v>
      </c>
      <c r="AA4655" s="229" t="s">
        <v>46853</v>
      </c>
      <c r="AB4655" s="230">
        <v>24419.81</v>
      </c>
      <c r="AD4655" s="209" t="s">
        <v>19009</v>
      </c>
      <c r="AE4655" s="210">
        <v>14342.78</v>
      </c>
      <c r="AF4655" s="93"/>
      <c r="AG4655" s="93"/>
      <c r="AH4655" s="93"/>
    </row>
    <row r="4656" spans="21:34" x14ac:dyDescent="0.3">
      <c r="U4656" s="309" t="s">
        <v>36373</v>
      </c>
      <c r="V4656" s="310">
        <v>878.76</v>
      </c>
      <c r="X4656" s="267" t="s">
        <v>60341</v>
      </c>
      <c r="Y4656" s="268">
        <v>2371.5</v>
      </c>
      <c r="AA4656" s="229" t="s">
        <v>42362</v>
      </c>
      <c r="AB4656" s="230">
        <v>19611.740000000002</v>
      </c>
      <c r="AD4656" s="209" t="s">
        <v>19010</v>
      </c>
      <c r="AE4656" s="210">
        <v>16476</v>
      </c>
      <c r="AF4656" s="93"/>
      <c r="AG4656" s="93"/>
      <c r="AH4656" s="93"/>
    </row>
    <row r="4657" spans="21:34" x14ac:dyDescent="0.3">
      <c r="U4657" s="309" t="s">
        <v>36374</v>
      </c>
      <c r="V4657" s="310">
        <v>65.37</v>
      </c>
      <c r="X4657" s="267" t="s">
        <v>60342</v>
      </c>
      <c r="Y4657" s="268">
        <v>1728</v>
      </c>
      <c r="AA4657" s="229" t="s">
        <v>39094</v>
      </c>
      <c r="AB4657" s="230">
        <v>4127</v>
      </c>
      <c r="AD4657" s="209" t="s">
        <v>19011</v>
      </c>
      <c r="AE4657" s="210">
        <v>4365.46</v>
      </c>
      <c r="AF4657" s="93"/>
      <c r="AG4657" s="93"/>
      <c r="AH4657" s="93"/>
    </row>
    <row r="4658" spans="21:34" x14ac:dyDescent="0.3">
      <c r="U4658" s="309" t="s">
        <v>36375</v>
      </c>
      <c r="V4658" s="310">
        <v>201.59</v>
      </c>
      <c r="X4658" s="267" t="s">
        <v>64198</v>
      </c>
      <c r="Y4658" s="268">
        <v>-18620.57</v>
      </c>
      <c r="AA4658" s="229" t="s">
        <v>42363</v>
      </c>
      <c r="AB4658" s="230">
        <v>3750</v>
      </c>
      <c r="AD4658" s="209" t="s">
        <v>19012</v>
      </c>
      <c r="AE4658" s="210">
        <v>21000</v>
      </c>
      <c r="AF4658" s="93"/>
      <c r="AG4658" s="93"/>
      <c r="AH4658" s="93"/>
    </row>
    <row r="4659" spans="21:34" x14ac:dyDescent="0.3">
      <c r="U4659" s="309" t="s">
        <v>36377</v>
      </c>
      <c r="V4659" s="310">
        <v>0.95</v>
      </c>
      <c r="X4659" s="267" t="s">
        <v>19123</v>
      </c>
      <c r="Y4659" s="268">
        <v>14521.07</v>
      </c>
      <c r="AA4659" s="229" t="s">
        <v>42364</v>
      </c>
      <c r="AB4659" s="230">
        <v>286.91000000000003</v>
      </c>
      <c r="AD4659" s="209" t="s">
        <v>19013</v>
      </c>
      <c r="AE4659" s="210">
        <v>102274.08</v>
      </c>
      <c r="AF4659" s="93"/>
      <c r="AG4659" s="93"/>
      <c r="AH4659" s="93"/>
    </row>
    <row r="4660" spans="21:34" x14ac:dyDescent="0.3">
      <c r="U4660" s="309" t="s">
        <v>35173</v>
      </c>
      <c r="V4660" s="310">
        <v>20000</v>
      </c>
      <c r="X4660" s="267" t="s">
        <v>60343</v>
      </c>
      <c r="Y4660" s="268">
        <v>1710.24</v>
      </c>
      <c r="AA4660" s="229" t="s">
        <v>46854</v>
      </c>
      <c r="AB4660" s="230">
        <v>89610.48</v>
      </c>
      <c r="AD4660" s="209" t="s">
        <v>19014</v>
      </c>
      <c r="AE4660" s="210">
        <v>31125.54</v>
      </c>
      <c r="AF4660" s="93"/>
      <c r="AG4660" s="93"/>
      <c r="AH4660" s="93"/>
    </row>
    <row r="4661" spans="21:34" x14ac:dyDescent="0.3">
      <c r="U4661" s="309" t="s">
        <v>67981</v>
      </c>
      <c r="V4661" s="310">
        <v>3863</v>
      </c>
      <c r="X4661" s="267" t="s">
        <v>60344</v>
      </c>
      <c r="Y4661" s="268">
        <v>130.83000000000001</v>
      </c>
      <c r="AA4661" s="229" t="s">
        <v>52219</v>
      </c>
      <c r="AB4661" s="230">
        <v>54832.49</v>
      </c>
      <c r="AD4661" s="209" t="s">
        <v>19015</v>
      </c>
      <c r="AE4661" s="210">
        <v>54087.6</v>
      </c>
      <c r="AF4661" s="93"/>
      <c r="AG4661" s="93"/>
      <c r="AH4661" s="93"/>
    </row>
    <row r="4662" spans="21:34" x14ac:dyDescent="0.3">
      <c r="U4662" s="309" t="s">
        <v>67982</v>
      </c>
      <c r="V4662" s="310">
        <v>1080</v>
      </c>
      <c r="X4662" s="267" t="s">
        <v>60345</v>
      </c>
      <c r="Y4662" s="268">
        <v>5.25</v>
      </c>
      <c r="AA4662" s="229" t="s">
        <v>46855</v>
      </c>
      <c r="AB4662" s="230">
        <v>245764.88</v>
      </c>
      <c r="AD4662" s="209" t="s">
        <v>19016</v>
      </c>
      <c r="AE4662" s="210">
        <v>15949.28</v>
      </c>
      <c r="AF4662" s="93"/>
      <c r="AG4662" s="93"/>
      <c r="AH4662" s="93"/>
    </row>
    <row r="4663" spans="21:34" x14ac:dyDescent="0.3">
      <c r="U4663" s="309" t="s">
        <v>67983</v>
      </c>
      <c r="V4663" s="310">
        <v>11250</v>
      </c>
      <c r="X4663" s="267" t="s">
        <v>60346</v>
      </c>
      <c r="Y4663" s="268">
        <v>19.489999999999998</v>
      </c>
      <c r="AA4663" s="229" t="s">
        <v>46856</v>
      </c>
      <c r="AB4663" s="230">
        <v>57324.88</v>
      </c>
      <c r="AD4663" s="209" t="s">
        <v>19017</v>
      </c>
      <c r="AE4663" s="210">
        <v>29947.46</v>
      </c>
      <c r="AF4663" s="93"/>
      <c r="AG4663" s="93"/>
      <c r="AH4663" s="93"/>
    </row>
    <row r="4664" spans="21:34" x14ac:dyDescent="0.3">
      <c r="U4664" s="309" t="s">
        <v>39236</v>
      </c>
      <c r="V4664" s="310">
        <v>860.63</v>
      </c>
      <c r="X4664" s="267" t="s">
        <v>60347</v>
      </c>
      <c r="Y4664" s="268">
        <v>17.350000000000001</v>
      </c>
      <c r="AA4664" s="229" t="s">
        <v>46857</v>
      </c>
      <c r="AB4664" s="230">
        <v>23776.94</v>
      </c>
      <c r="AD4664" s="209" t="s">
        <v>19018</v>
      </c>
      <c r="AE4664" s="210">
        <v>7070</v>
      </c>
      <c r="AF4664" s="93"/>
      <c r="AG4664" s="93"/>
      <c r="AH4664" s="93"/>
    </row>
    <row r="4665" spans="21:34" x14ac:dyDescent="0.3">
      <c r="U4665" s="309" t="s">
        <v>67984</v>
      </c>
      <c r="V4665" s="310">
        <v>426</v>
      </c>
      <c r="X4665" s="267" t="s">
        <v>64199</v>
      </c>
      <c r="Y4665" s="268">
        <v>-1883.16</v>
      </c>
      <c r="AA4665" s="229" t="s">
        <v>46858</v>
      </c>
      <c r="AB4665" s="230">
        <v>36055.199999999997</v>
      </c>
      <c r="AD4665" s="209" t="s">
        <v>19019</v>
      </c>
      <c r="AE4665" s="210">
        <v>1607</v>
      </c>
      <c r="AF4665" s="93"/>
      <c r="AG4665" s="93"/>
      <c r="AH4665" s="93"/>
    </row>
    <row r="4666" spans="21:34" x14ac:dyDescent="0.3">
      <c r="U4666" s="309" t="s">
        <v>56243</v>
      </c>
      <c r="V4666" s="310">
        <v>13050</v>
      </c>
      <c r="X4666" s="267" t="s">
        <v>49843</v>
      </c>
      <c r="Y4666" s="268">
        <v>102036.96</v>
      </c>
      <c r="AA4666" s="229" t="s">
        <v>52220</v>
      </c>
      <c r="AB4666" s="230">
        <v>125622.9</v>
      </c>
      <c r="AD4666" s="209" t="s">
        <v>19020</v>
      </c>
      <c r="AE4666" s="210">
        <v>6589.68</v>
      </c>
      <c r="AF4666" s="93"/>
      <c r="AG4666" s="93"/>
      <c r="AH4666" s="93"/>
    </row>
    <row r="4667" spans="21:34" x14ac:dyDescent="0.3">
      <c r="U4667" s="309" t="s">
        <v>56244</v>
      </c>
      <c r="V4667" s="310">
        <v>998.33</v>
      </c>
      <c r="X4667" s="267" t="s">
        <v>42371</v>
      </c>
      <c r="Y4667" s="268">
        <v>6273</v>
      </c>
      <c r="AA4667" s="229" t="s">
        <v>49828</v>
      </c>
      <c r="AB4667" s="230">
        <v>10356.85</v>
      </c>
      <c r="AD4667" s="209" t="s">
        <v>19021</v>
      </c>
      <c r="AE4667" s="210">
        <v>71926.320000000007</v>
      </c>
      <c r="AF4667" s="93"/>
      <c r="AG4667" s="93"/>
      <c r="AH4667" s="93"/>
    </row>
    <row r="4668" spans="21:34" x14ac:dyDescent="0.3">
      <c r="U4668" s="309" t="s">
        <v>56245</v>
      </c>
      <c r="V4668" s="310">
        <v>2993.67</v>
      </c>
      <c r="X4668" s="267" t="s">
        <v>64200</v>
      </c>
      <c r="Y4668" s="268">
        <v>89.3</v>
      </c>
      <c r="AA4668" s="229" t="s">
        <v>49829</v>
      </c>
      <c r="AB4668" s="230">
        <v>791.55</v>
      </c>
      <c r="AD4668" s="209" t="s">
        <v>19022</v>
      </c>
      <c r="AE4668" s="210">
        <v>32112.6</v>
      </c>
      <c r="AF4668" s="93"/>
      <c r="AG4668" s="93"/>
      <c r="AH4668" s="93"/>
    </row>
    <row r="4669" spans="21:34" x14ac:dyDescent="0.3">
      <c r="U4669" s="309" t="s">
        <v>42627</v>
      </c>
      <c r="V4669" s="310">
        <v>142.91999999999999</v>
      </c>
      <c r="X4669" s="267" t="s">
        <v>52228</v>
      </c>
      <c r="Y4669" s="268">
        <v>581.16</v>
      </c>
      <c r="AA4669" s="229" t="s">
        <v>44727</v>
      </c>
      <c r="AB4669" s="230">
        <v>57137.02</v>
      </c>
      <c r="AD4669" s="209" t="s">
        <v>19023</v>
      </c>
      <c r="AE4669" s="210">
        <v>2429</v>
      </c>
      <c r="AF4669" s="93"/>
      <c r="AG4669" s="93"/>
      <c r="AH4669" s="93"/>
    </row>
    <row r="4670" spans="21:34" x14ac:dyDescent="0.3">
      <c r="U4670" s="309" t="s">
        <v>56247</v>
      </c>
      <c r="V4670" s="310">
        <v>33620</v>
      </c>
      <c r="X4670" s="267" t="s">
        <v>42374</v>
      </c>
      <c r="Y4670" s="268">
        <v>389.87</v>
      </c>
      <c r="AA4670" s="229" t="s">
        <v>44728</v>
      </c>
      <c r="AB4670" s="230">
        <v>4370.9799999999996</v>
      </c>
      <c r="AD4670" s="209" t="s">
        <v>19024</v>
      </c>
      <c r="AE4670" s="210">
        <v>6883.4</v>
      </c>
      <c r="AF4670" s="93"/>
      <c r="AG4670" s="93"/>
      <c r="AH4670" s="93"/>
    </row>
    <row r="4671" spans="21:34" x14ac:dyDescent="0.3">
      <c r="U4671" s="309" t="s">
        <v>45075</v>
      </c>
      <c r="V4671" s="310">
        <v>2319.5300000000002</v>
      </c>
      <c r="X4671" s="267" t="s">
        <v>42375</v>
      </c>
      <c r="Y4671" s="268">
        <v>5868.4</v>
      </c>
      <c r="AA4671" s="229" t="s">
        <v>42365</v>
      </c>
      <c r="AB4671" s="230">
        <v>89448.83</v>
      </c>
      <c r="AD4671" s="209" t="s">
        <v>19025</v>
      </c>
      <c r="AE4671" s="210">
        <v>17847.88</v>
      </c>
      <c r="AF4671" s="93"/>
      <c r="AG4671" s="93"/>
      <c r="AH4671" s="93"/>
    </row>
    <row r="4672" spans="21:34" x14ac:dyDescent="0.3">
      <c r="U4672" s="309" t="s">
        <v>56250</v>
      </c>
      <c r="V4672" s="310">
        <v>8177.71</v>
      </c>
      <c r="X4672" s="267" t="s">
        <v>49845</v>
      </c>
      <c r="Y4672" s="268">
        <v>3752.31</v>
      </c>
      <c r="AA4672" s="229" t="s">
        <v>42366</v>
      </c>
      <c r="AB4672" s="230">
        <v>6925.17</v>
      </c>
      <c r="AD4672" s="209" t="s">
        <v>19026</v>
      </c>
      <c r="AE4672" s="210">
        <v>546</v>
      </c>
      <c r="AF4672" s="93"/>
      <c r="AG4672" s="93"/>
      <c r="AH4672" s="93"/>
    </row>
    <row r="4673" spans="21:34" x14ac:dyDescent="0.3">
      <c r="U4673" s="309" t="s">
        <v>56251</v>
      </c>
      <c r="V4673" s="310">
        <v>4948.42</v>
      </c>
      <c r="X4673" s="267" t="s">
        <v>64201</v>
      </c>
      <c r="Y4673" s="268">
        <v>4907.0600000000004</v>
      </c>
      <c r="AA4673" s="229" t="s">
        <v>36216</v>
      </c>
      <c r="AB4673" s="230">
        <v>3329</v>
      </c>
      <c r="AD4673" s="209" t="s">
        <v>19027</v>
      </c>
      <c r="AE4673" s="210">
        <v>6106</v>
      </c>
      <c r="AF4673" s="93"/>
      <c r="AG4673" s="93"/>
      <c r="AH4673" s="93"/>
    </row>
    <row r="4674" spans="21:34" x14ac:dyDescent="0.3">
      <c r="U4674" s="309" t="s">
        <v>42628</v>
      </c>
      <c r="V4674" s="310">
        <v>20119.21</v>
      </c>
      <c r="X4674" s="267" t="s">
        <v>42377</v>
      </c>
      <c r="Y4674" s="268">
        <v>31298.79</v>
      </c>
      <c r="AA4674" s="229" t="s">
        <v>49830</v>
      </c>
      <c r="AB4674" s="230">
        <v>5554.2</v>
      </c>
      <c r="AD4674" s="209" t="s">
        <v>19028</v>
      </c>
      <c r="AE4674" s="210">
        <v>23076</v>
      </c>
      <c r="AF4674" s="93"/>
      <c r="AG4674" s="93"/>
      <c r="AH4674" s="93"/>
    </row>
    <row r="4675" spans="21:34" x14ac:dyDescent="0.3">
      <c r="U4675" s="309" t="s">
        <v>67985</v>
      </c>
      <c r="V4675" s="310">
        <v>7350</v>
      </c>
      <c r="X4675" s="267" t="s">
        <v>49846</v>
      </c>
      <c r="Y4675" s="268">
        <v>385</v>
      </c>
      <c r="AA4675" s="229" t="s">
        <v>49831</v>
      </c>
      <c r="AB4675" s="230">
        <v>459.8</v>
      </c>
      <c r="AD4675" s="209" t="s">
        <v>19029</v>
      </c>
      <c r="AE4675" s="210">
        <v>3878.83</v>
      </c>
      <c r="AF4675" s="93"/>
      <c r="AG4675" s="93"/>
      <c r="AH4675" s="93"/>
    </row>
    <row r="4676" spans="21:34" x14ac:dyDescent="0.3">
      <c r="U4676" s="309" t="s">
        <v>67986</v>
      </c>
      <c r="V4676" s="310">
        <v>562.29999999999995</v>
      </c>
      <c r="X4676" s="267" t="s">
        <v>49847</v>
      </c>
      <c r="Y4676" s="268">
        <v>45304.5</v>
      </c>
      <c r="AA4676" s="229" t="s">
        <v>36217</v>
      </c>
      <c r="AB4676" s="230">
        <v>701650.6</v>
      </c>
      <c r="AD4676" s="209" t="s">
        <v>19030</v>
      </c>
      <c r="AE4676" s="210">
        <v>1798</v>
      </c>
      <c r="AF4676" s="93"/>
      <c r="AG4676" s="93"/>
      <c r="AH4676" s="93"/>
    </row>
    <row r="4677" spans="21:34" x14ac:dyDescent="0.3">
      <c r="U4677" s="309" t="s">
        <v>67987</v>
      </c>
      <c r="V4677" s="310">
        <v>1686.09</v>
      </c>
      <c r="X4677" s="267" t="s">
        <v>60348</v>
      </c>
      <c r="Y4677" s="268">
        <v>90504.28</v>
      </c>
      <c r="AA4677" s="229" t="s">
        <v>36218</v>
      </c>
      <c r="AB4677" s="230">
        <v>53674.400000000001</v>
      </c>
      <c r="AD4677" s="209" t="s">
        <v>19031</v>
      </c>
      <c r="AE4677" s="210">
        <v>2801</v>
      </c>
      <c r="AF4677" s="93"/>
      <c r="AG4677" s="93"/>
      <c r="AH4677" s="93"/>
    </row>
    <row r="4678" spans="21:34" x14ac:dyDescent="0.3">
      <c r="U4678" s="309" t="s">
        <v>67988</v>
      </c>
      <c r="V4678" s="310">
        <v>5200</v>
      </c>
      <c r="X4678" s="267" t="s">
        <v>42378</v>
      </c>
      <c r="Y4678" s="268">
        <v>11565.53</v>
      </c>
      <c r="AA4678" s="229" t="s">
        <v>52221</v>
      </c>
      <c r="AB4678" s="230">
        <v>27234.42</v>
      </c>
      <c r="AD4678" s="209" t="s">
        <v>19032</v>
      </c>
      <c r="AE4678" s="210">
        <v>10942</v>
      </c>
      <c r="AF4678" s="93"/>
      <c r="AG4678" s="93"/>
      <c r="AH4678" s="93"/>
    </row>
    <row r="4679" spans="21:34" x14ac:dyDescent="0.3">
      <c r="U4679" s="309" t="s">
        <v>67989</v>
      </c>
      <c r="V4679" s="310">
        <v>397.8</v>
      </c>
      <c r="X4679" s="267" t="s">
        <v>49849</v>
      </c>
      <c r="Y4679" s="268">
        <v>1640.32</v>
      </c>
      <c r="AA4679" s="229" t="s">
        <v>46859</v>
      </c>
      <c r="AB4679" s="230">
        <v>78978.210000000006</v>
      </c>
      <c r="AD4679" s="209" t="s">
        <v>19033</v>
      </c>
      <c r="AE4679" s="210">
        <v>772.27</v>
      </c>
      <c r="AF4679" s="93"/>
      <c r="AG4679" s="93"/>
      <c r="AH4679" s="93"/>
    </row>
    <row r="4680" spans="21:34" x14ac:dyDescent="0.3">
      <c r="U4680" s="309" t="s">
        <v>67990</v>
      </c>
      <c r="V4680" s="310">
        <v>1192.8800000000001</v>
      </c>
      <c r="X4680" s="267" t="s">
        <v>60349</v>
      </c>
      <c r="Y4680" s="268">
        <v>3007.24</v>
      </c>
      <c r="AA4680" s="229" t="s">
        <v>46860</v>
      </c>
      <c r="AB4680" s="230">
        <v>44328</v>
      </c>
      <c r="AD4680" s="209" t="s">
        <v>19034</v>
      </c>
      <c r="AE4680" s="210">
        <v>53899.66</v>
      </c>
      <c r="AF4680" s="93"/>
      <c r="AG4680" s="93"/>
      <c r="AH4680" s="93"/>
    </row>
    <row r="4681" spans="21:34" x14ac:dyDescent="0.3">
      <c r="U4681" s="309" t="s">
        <v>67991</v>
      </c>
      <c r="V4681" s="310">
        <v>12370.81</v>
      </c>
      <c r="X4681" s="267" t="s">
        <v>42380</v>
      </c>
      <c r="Y4681" s="268">
        <v>218.63</v>
      </c>
      <c r="AA4681" s="229" t="s">
        <v>46861</v>
      </c>
      <c r="AB4681" s="230">
        <v>65818.37</v>
      </c>
      <c r="AD4681" s="209" t="s">
        <v>19035</v>
      </c>
      <c r="AE4681" s="210">
        <v>795</v>
      </c>
      <c r="AF4681" s="93"/>
      <c r="AG4681" s="93"/>
      <c r="AH4681" s="93"/>
    </row>
    <row r="4682" spans="21:34" x14ac:dyDescent="0.3">
      <c r="U4682" s="309" t="s">
        <v>52763</v>
      </c>
      <c r="V4682" s="310">
        <v>36870</v>
      </c>
      <c r="X4682" s="267" t="s">
        <v>49850</v>
      </c>
      <c r="Y4682" s="268">
        <v>789.86</v>
      </c>
      <c r="AA4682" s="229" t="s">
        <v>52222</v>
      </c>
      <c r="AB4682" s="230">
        <v>112650</v>
      </c>
      <c r="AD4682" s="209" t="s">
        <v>19036</v>
      </c>
      <c r="AE4682" s="210">
        <v>17307.39</v>
      </c>
      <c r="AF4682" s="93"/>
      <c r="AG4682" s="93"/>
      <c r="AH4682" s="93"/>
    </row>
    <row r="4683" spans="21:34" x14ac:dyDescent="0.3">
      <c r="U4683" s="309" t="s">
        <v>52765</v>
      </c>
      <c r="V4683" s="310">
        <v>7</v>
      </c>
      <c r="X4683" s="267" t="s">
        <v>60350</v>
      </c>
      <c r="Y4683" s="268">
        <v>245.6</v>
      </c>
      <c r="AA4683" s="229" t="s">
        <v>46862</v>
      </c>
      <c r="AB4683" s="230">
        <v>22965.599999999999</v>
      </c>
      <c r="AD4683" s="209" t="s">
        <v>19037</v>
      </c>
      <c r="AE4683" s="210">
        <v>93986.68</v>
      </c>
      <c r="AF4683" s="93"/>
      <c r="AG4683" s="93"/>
      <c r="AH4683" s="93"/>
    </row>
    <row r="4684" spans="21:34" x14ac:dyDescent="0.3">
      <c r="U4684" s="309" t="s">
        <v>67992</v>
      </c>
      <c r="V4684" s="310">
        <v>28883.360000000001</v>
      </c>
      <c r="X4684" s="267" t="s">
        <v>60351</v>
      </c>
      <c r="Y4684" s="268">
        <v>12.19</v>
      </c>
      <c r="AA4684" s="229" t="s">
        <v>49832</v>
      </c>
      <c r="AB4684" s="230">
        <v>53318.05</v>
      </c>
      <c r="AD4684" s="209" t="s">
        <v>19038</v>
      </c>
      <c r="AE4684" s="210">
        <v>12023</v>
      </c>
      <c r="AF4684" s="93"/>
      <c r="AG4684" s="93"/>
      <c r="AH4684" s="93"/>
    </row>
    <row r="4685" spans="21:34" x14ac:dyDescent="0.3">
      <c r="U4685" s="309" t="s">
        <v>67993</v>
      </c>
      <c r="V4685" s="310">
        <v>50000</v>
      </c>
      <c r="X4685" s="267" t="s">
        <v>42381</v>
      </c>
      <c r="Y4685" s="268">
        <v>1832.84</v>
      </c>
      <c r="AA4685" s="229" t="s">
        <v>49833</v>
      </c>
      <c r="AB4685" s="230">
        <v>83506.3</v>
      </c>
      <c r="AD4685" s="209" t="s">
        <v>19039</v>
      </c>
      <c r="AE4685" s="210">
        <v>32112.6</v>
      </c>
      <c r="AF4685" s="93"/>
      <c r="AG4685" s="93"/>
      <c r="AH4685" s="93"/>
    </row>
    <row r="4686" spans="21:34" x14ac:dyDescent="0.3">
      <c r="U4686" s="309" t="s">
        <v>67994</v>
      </c>
      <c r="V4686" s="310">
        <v>3312</v>
      </c>
      <c r="X4686" s="267" t="s">
        <v>52229</v>
      </c>
      <c r="Y4686" s="268">
        <v>-269.85000000000002</v>
      </c>
      <c r="AA4686" s="229" t="s">
        <v>46863</v>
      </c>
      <c r="AB4686" s="230">
        <v>32900</v>
      </c>
      <c r="AD4686" s="209" t="s">
        <v>19040</v>
      </c>
      <c r="AE4686" s="210">
        <v>2429</v>
      </c>
      <c r="AF4686" s="93"/>
      <c r="AG4686" s="93"/>
      <c r="AH4686" s="93"/>
    </row>
    <row r="4687" spans="21:34" x14ac:dyDescent="0.3">
      <c r="U4687" s="309" t="s">
        <v>59652</v>
      </c>
      <c r="V4687" s="310">
        <v>252.93</v>
      </c>
      <c r="X4687" s="267" t="s">
        <v>60352</v>
      </c>
      <c r="Y4687" s="268">
        <v>28210.86</v>
      </c>
      <c r="AA4687" s="229" t="s">
        <v>49834</v>
      </c>
      <c r="AB4687" s="230">
        <v>7718.48</v>
      </c>
      <c r="AD4687" s="209" t="s">
        <v>19041</v>
      </c>
      <c r="AE4687" s="210">
        <v>6883.4</v>
      </c>
      <c r="AF4687" s="93"/>
      <c r="AG4687" s="93"/>
      <c r="AH4687" s="93"/>
    </row>
    <row r="4688" spans="21:34" x14ac:dyDescent="0.3">
      <c r="U4688" s="309" t="s">
        <v>67995</v>
      </c>
      <c r="V4688" s="310">
        <v>153384.95999999999</v>
      </c>
      <c r="X4688" s="267" t="s">
        <v>64202</v>
      </c>
      <c r="Y4688" s="268">
        <v>33020.550000000003</v>
      </c>
      <c r="AA4688" s="229" t="s">
        <v>49835</v>
      </c>
      <c r="AB4688" s="230">
        <v>388.58</v>
      </c>
      <c r="AD4688" s="209" t="s">
        <v>19042</v>
      </c>
      <c r="AE4688" s="210">
        <v>12569</v>
      </c>
      <c r="AF4688" s="93"/>
      <c r="AG4688" s="93"/>
      <c r="AH4688" s="93"/>
    </row>
    <row r="4689" spans="21:34" x14ac:dyDescent="0.3">
      <c r="U4689" s="309" t="s">
        <v>62046</v>
      </c>
      <c r="V4689" s="310">
        <v>26753.43</v>
      </c>
      <c r="X4689" s="267" t="s">
        <v>55082</v>
      </c>
      <c r="Y4689" s="268">
        <v>6297</v>
      </c>
      <c r="AA4689" s="229" t="s">
        <v>44729</v>
      </c>
      <c r="AB4689" s="230">
        <v>31000</v>
      </c>
      <c r="AD4689" s="209" t="s">
        <v>19043</v>
      </c>
      <c r="AE4689" s="210">
        <v>35668.15</v>
      </c>
      <c r="AF4689" s="93"/>
      <c r="AG4689" s="93"/>
      <c r="AH4689" s="93"/>
    </row>
    <row r="4690" spans="21:34" x14ac:dyDescent="0.3">
      <c r="U4690" s="309" t="s">
        <v>67996</v>
      </c>
      <c r="V4690" s="310">
        <v>1105</v>
      </c>
      <c r="X4690" s="267" t="s">
        <v>55083</v>
      </c>
      <c r="Y4690" s="268">
        <v>400</v>
      </c>
      <c r="AA4690" s="229" t="s">
        <v>44730</v>
      </c>
      <c r="AB4690" s="230">
        <v>2371.5</v>
      </c>
      <c r="AD4690" s="209" t="s">
        <v>19044</v>
      </c>
      <c r="AE4690" s="210">
        <v>53899.66</v>
      </c>
      <c r="AF4690" s="93"/>
      <c r="AG4690" s="93"/>
      <c r="AH4690" s="93"/>
    </row>
    <row r="4691" spans="21:34" x14ac:dyDescent="0.3">
      <c r="U4691" s="309" t="s">
        <v>62047</v>
      </c>
      <c r="V4691" s="310">
        <v>2131.4899999999998</v>
      </c>
      <c r="X4691" s="267" t="s">
        <v>55084</v>
      </c>
      <c r="Y4691" s="268">
        <v>192.8</v>
      </c>
      <c r="AA4691" s="229" t="s">
        <v>42367</v>
      </c>
      <c r="AB4691" s="230">
        <v>44622.1</v>
      </c>
      <c r="AD4691" s="209" t="s">
        <v>19045</v>
      </c>
      <c r="AE4691" s="210">
        <v>795</v>
      </c>
      <c r="AF4691" s="93"/>
      <c r="AG4691" s="93"/>
      <c r="AH4691" s="93"/>
    </row>
    <row r="4692" spans="21:34" x14ac:dyDescent="0.3">
      <c r="U4692" s="309" t="s">
        <v>52773</v>
      </c>
      <c r="V4692" s="310">
        <v>3114</v>
      </c>
      <c r="X4692" s="267" t="s">
        <v>42385</v>
      </c>
      <c r="Y4692" s="268">
        <v>47408.37</v>
      </c>
      <c r="AA4692" s="229" t="s">
        <v>42368</v>
      </c>
      <c r="AB4692" s="230">
        <v>3497.9</v>
      </c>
      <c r="AD4692" s="209" t="s">
        <v>19046</v>
      </c>
      <c r="AE4692" s="210">
        <v>21186.22</v>
      </c>
      <c r="AF4692" s="93"/>
      <c r="AG4692" s="93"/>
      <c r="AH4692" s="93"/>
    </row>
    <row r="4693" spans="21:34" x14ac:dyDescent="0.3">
      <c r="U4693" s="309" t="s">
        <v>67997</v>
      </c>
      <c r="V4693" s="310">
        <v>918.75</v>
      </c>
      <c r="X4693" s="267" t="s">
        <v>52234</v>
      </c>
      <c r="Y4693" s="268">
        <v>7900</v>
      </c>
      <c r="AA4693" s="229" t="s">
        <v>19069</v>
      </c>
      <c r="AB4693" s="230">
        <v>118</v>
      </c>
      <c r="AD4693" s="209" t="s">
        <v>19047</v>
      </c>
      <c r="AE4693" s="210">
        <v>121661.68</v>
      </c>
      <c r="AF4693" s="93"/>
      <c r="AG4693" s="93"/>
      <c r="AH4693" s="93"/>
    </row>
    <row r="4694" spans="21:34" x14ac:dyDescent="0.3">
      <c r="U4694" s="309" t="s">
        <v>67998</v>
      </c>
      <c r="V4694" s="310">
        <v>59978.79</v>
      </c>
      <c r="X4694" s="267" t="s">
        <v>52236</v>
      </c>
      <c r="Y4694" s="268">
        <v>604.35</v>
      </c>
      <c r="AA4694" s="229" t="s">
        <v>52223</v>
      </c>
      <c r="AB4694" s="230">
        <v>9666</v>
      </c>
      <c r="AD4694" s="209" t="s">
        <v>19048</v>
      </c>
      <c r="AE4694" s="210">
        <v>2010</v>
      </c>
      <c r="AF4694" s="93"/>
      <c r="AG4694" s="93"/>
      <c r="AH4694" s="93"/>
    </row>
    <row r="4695" spans="21:34" x14ac:dyDescent="0.3">
      <c r="U4695" s="309" t="s">
        <v>63708</v>
      </c>
      <c r="V4695" s="310">
        <v>4302.3100000000004</v>
      </c>
      <c r="X4695" s="267" t="s">
        <v>52237</v>
      </c>
      <c r="Y4695" s="268">
        <v>1935.5</v>
      </c>
      <c r="AA4695" s="229" t="s">
        <v>49836</v>
      </c>
      <c r="AB4695" s="230">
        <v>2908</v>
      </c>
      <c r="AD4695" s="209" t="s">
        <v>19049</v>
      </c>
      <c r="AE4695" s="210">
        <v>6945</v>
      </c>
      <c r="AF4695" s="93"/>
      <c r="AG4695" s="93"/>
      <c r="AH4695" s="93"/>
    </row>
    <row r="4696" spans="21:34" x14ac:dyDescent="0.3">
      <c r="U4696" s="309" t="s">
        <v>59654</v>
      </c>
      <c r="V4696" s="310">
        <v>4881.13</v>
      </c>
      <c r="X4696" s="267" t="s">
        <v>64203</v>
      </c>
      <c r="Y4696" s="268">
        <v>208.78</v>
      </c>
      <c r="AA4696" s="229" t="s">
        <v>36219</v>
      </c>
      <c r="AB4696" s="230">
        <v>63815</v>
      </c>
      <c r="AD4696" s="209" t="s">
        <v>19050</v>
      </c>
      <c r="AE4696" s="210">
        <v>1825</v>
      </c>
      <c r="AF4696" s="93"/>
      <c r="AG4696" s="93"/>
      <c r="AH4696" s="93"/>
    </row>
    <row r="4697" spans="21:34" x14ac:dyDescent="0.3">
      <c r="U4697" s="309" t="s">
        <v>67999</v>
      </c>
      <c r="V4697" s="310">
        <v>9757.44</v>
      </c>
      <c r="X4697" s="267" t="s">
        <v>49851</v>
      </c>
      <c r="Y4697" s="268">
        <v>98963.63</v>
      </c>
      <c r="AA4697" s="229" t="s">
        <v>52224</v>
      </c>
      <c r="AB4697" s="230">
        <v>99129.86</v>
      </c>
      <c r="AD4697" s="209" t="s">
        <v>19051</v>
      </c>
      <c r="AE4697" s="210">
        <v>500</v>
      </c>
      <c r="AF4697" s="93"/>
      <c r="AG4697" s="93"/>
      <c r="AH4697" s="93"/>
    </row>
    <row r="4698" spans="21:34" x14ac:dyDescent="0.3">
      <c r="U4698" s="309" t="s">
        <v>62053</v>
      </c>
      <c r="V4698" s="310">
        <v>57217.57</v>
      </c>
      <c r="X4698" s="267" t="s">
        <v>63120</v>
      </c>
      <c r="Y4698" s="268">
        <v>6650</v>
      </c>
      <c r="AA4698" s="229" t="s">
        <v>19071</v>
      </c>
      <c r="AB4698" s="230">
        <v>12385.95</v>
      </c>
      <c r="AD4698" s="209" t="s">
        <v>19052</v>
      </c>
      <c r="AE4698" s="210">
        <v>862.88</v>
      </c>
      <c r="AF4698" s="93"/>
      <c r="AG4698" s="93"/>
      <c r="AH4698" s="93"/>
    </row>
    <row r="4699" spans="21:34" x14ac:dyDescent="0.3">
      <c r="U4699" s="309" t="s">
        <v>68000</v>
      </c>
      <c r="V4699" s="310">
        <v>10957.44</v>
      </c>
      <c r="X4699" s="267" t="s">
        <v>49852</v>
      </c>
      <c r="Y4699" s="268">
        <v>24174.720000000001</v>
      </c>
      <c r="AA4699" s="229" t="s">
        <v>19072</v>
      </c>
      <c r="AB4699" s="230">
        <v>26116.5</v>
      </c>
      <c r="AD4699" s="209" t="s">
        <v>19053</v>
      </c>
      <c r="AE4699" s="210">
        <v>8000</v>
      </c>
      <c r="AF4699" s="93"/>
      <c r="AG4699" s="93"/>
      <c r="AH4699" s="93"/>
    </row>
    <row r="4700" spans="21:34" x14ac:dyDescent="0.3">
      <c r="U4700" s="309" t="s">
        <v>68001</v>
      </c>
      <c r="V4700" s="310">
        <v>838.26</v>
      </c>
      <c r="X4700" s="267" t="s">
        <v>59038</v>
      </c>
      <c r="Y4700" s="268">
        <v>5949.96</v>
      </c>
      <c r="AA4700" s="229" t="s">
        <v>34930</v>
      </c>
      <c r="AB4700" s="230">
        <v>43261.57</v>
      </c>
      <c r="AD4700" s="209" t="s">
        <v>19054</v>
      </c>
      <c r="AE4700" s="210">
        <v>5232.96</v>
      </c>
      <c r="AF4700" s="93"/>
      <c r="AG4700" s="93"/>
      <c r="AH4700" s="93"/>
    </row>
    <row r="4701" spans="21:34" x14ac:dyDescent="0.3">
      <c r="U4701" s="309" t="s">
        <v>36388</v>
      </c>
      <c r="V4701" s="310">
        <v>584.98</v>
      </c>
      <c r="X4701" s="267" t="s">
        <v>52238</v>
      </c>
      <c r="Y4701" s="268">
        <v>9656.09</v>
      </c>
      <c r="AA4701" s="229" t="s">
        <v>34931</v>
      </c>
      <c r="AB4701" s="230">
        <v>15000</v>
      </c>
      <c r="AD4701" s="209" t="s">
        <v>19055</v>
      </c>
      <c r="AE4701" s="210">
        <v>8199.16</v>
      </c>
      <c r="AF4701" s="93"/>
      <c r="AG4701" s="93"/>
      <c r="AH4701" s="93"/>
    </row>
    <row r="4702" spans="21:34" x14ac:dyDescent="0.3">
      <c r="U4702" s="309" t="s">
        <v>50055</v>
      </c>
      <c r="V4702" s="310">
        <v>1405.99</v>
      </c>
      <c r="X4702" s="267" t="s">
        <v>49853</v>
      </c>
      <c r="Y4702" s="268">
        <v>21328.62</v>
      </c>
      <c r="AA4702" s="229" t="s">
        <v>19073</v>
      </c>
      <c r="AB4702" s="230">
        <v>42335.7</v>
      </c>
      <c r="AD4702" s="209" t="s">
        <v>19056</v>
      </c>
      <c r="AE4702" s="210">
        <v>932.02</v>
      </c>
      <c r="AF4702" s="93"/>
      <c r="AG4702" s="93"/>
      <c r="AH4702" s="93"/>
    </row>
    <row r="4703" spans="21:34" x14ac:dyDescent="0.3">
      <c r="U4703" s="309" t="s">
        <v>35189</v>
      </c>
      <c r="V4703" s="310">
        <v>205167.16</v>
      </c>
      <c r="X4703" s="267" t="s">
        <v>52239</v>
      </c>
      <c r="Y4703" s="268">
        <v>10208.99</v>
      </c>
      <c r="AA4703" s="229" t="s">
        <v>36220</v>
      </c>
      <c r="AB4703" s="230">
        <v>63000</v>
      </c>
      <c r="AD4703" s="209" t="s">
        <v>19057</v>
      </c>
      <c r="AE4703" s="210">
        <v>58.98</v>
      </c>
      <c r="AF4703" s="93"/>
      <c r="AG4703" s="93"/>
      <c r="AH4703" s="93"/>
    </row>
    <row r="4704" spans="21:34" x14ac:dyDescent="0.3">
      <c r="U4704" s="309" t="s">
        <v>68002</v>
      </c>
      <c r="V4704" s="310">
        <v>83448.3</v>
      </c>
      <c r="X4704" s="267" t="s">
        <v>63121</v>
      </c>
      <c r="Y4704" s="268">
        <v>23438.6</v>
      </c>
      <c r="AA4704" s="229" t="s">
        <v>52225</v>
      </c>
      <c r="AB4704" s="230">
        <v>142305.07999999999</v>
      </c>
      <c r="AD4704" s="209" t="s">
        <v>19058</v>
      </c>
      <c r="AE4704" s="210">
        <v>2295</v>
      </c>
      <c r="AF4704" s="93"/>
      <c r="AG4704" s="93"/>
      <c r="AH4704" s="93"/>
    </row>
    <row r="4705" spans="21:34" x14ac:dyDescent="0.3">
      <c r="U4705" s="309" t="s">
        <v>57517</v>
      </c>
      <c r="V4705" s="310">
        <v>96373.61</v>
      </c>
      <c r="X4705" s="267" t="s">
        <v>60353</v>
      </c>
      <c r="Y4705" s="268">
        <v>9386.75</v>
      </c>
      <c r="AA4705" s="229" t="s">
        <v>36221</v>
      </c>
      <c r="AB4705" s="230">
        <v>41750.080000000002</v>
      </c>
      <c r="AD4705" s="209" t="s">
        <v>19059</v>
      </c>
      <c r="AE4705" s="210">
        <v>4365</v>
      </c>
      <c r="AF4705" s="93"/>
      <c r="AG4705" s="93"/>
      <c r="AH4705" s="93"/>
    </row>
    <row r="4706" spans="21:34" x14ac:dyDescent="0.3">
      <c r="U4706" s="309" t="s">
        <v>62666</v>
      </c>
      <c r="V4706" s="310">
        <v>1400</v>
      </c>
      <c r="X4706" s="267" t="s">
        <v>60354</v>
      </c>
      <c r="Y4706" s="268">
        <v>718.1</v>
      </c>
      <c r="AA4706" s="229" t="s">
        <v>36222</v>
      </c>
      <c r="AB4706" s="230">
        <v>13838.74</v>
      </c>
      <c r="AD4706" s="209" t="s">
        <v>19060</v>
      </c>
      <c r="AE4706" s="210">
        <v>96.01</v>
      </c>
      <c r="AF4706" s="93"/>
      <c r="AG4706" s="93"/>
      <c r="AH4706" s="93"/>
    </row>
    <row r="4707" spans="21:34" x14ac:dyDescent="0.3">
      <c r="U4707" s="309" t="s">
        <v>68003</v>
      </c>
      <c r="V4707" s="310">
        <v>85897.73</v>
      </c>
      <c r="X4707" s="267" t="s">
        <v>60355</v>
      </c>
      <c r="Y4707" s="268">
        <v>1850.4</v>
      </c>
      <c r="AA4707" s="229" t="s">
        <v>47933</v>
      </c>
      <c r="AB4707" s="230">
        <v>22808.6</v>
      </c>
      <c r="AD4707" s="209" t="s">
        <v>19061</v>
      </c>
      <c r="AE4707" s="210">
        <v>11633.99</v>
      </c>
      <c r="AF4707" s="93"/>
      <c r="AG4707" s="93"/>
      <c r="AH4707" s="93"/>
    </row>
    <row r="4708" spans="21:34" x14ac:dyDescent="0.3">
      <c r="U4708" s="309" t="s">
        <v>33748</v>
      </c>
      <c r="V4708" s="310">
        <v>51944.81</v>
      </c>
      <c r="X4708" s="267" t="s">
        <v>64204</v>
      </c>
      <c r="Y4708" s="268">
        <v>3004</v>
      </c>
      <c r="AA4708" s="229" t="s">
        <v>52226</v>
      </c>
      <c r="AB4708" s="230">
        <v>17969.939999999999</v>
      </c>
      <c r="AD4708" s="209" t="s">
        <v>19062</v>
      </c>
      <c r="AE4708" s="210">
        <v>1351</v>
      </c>
      <c r="AF4708" s="93"/>
      <c r="AG4708" s="93"/>
      <c r="AH4708" s="93"/>
    </row>
    <row r="4709" spans="21:34" x14ac:dyDescent="0.3">
      <c r="U4709" s="309" t="s">
        <v>64445</v>
      </c>
      <c r="V4709" s="310">
        <v>2224.4</v>
      </c>
      <c r="X4709" s="267" t="s">
        <v>48829</v>
      </c>
      <c r="Y4709" s="268">
        <v>2019.62</v>
      </c>
      <c r="AA4709" s="229" t="s">
        <v>40228</v>
      </c>
      <c r="AB4709" s="230">
        <v>60000</v>
      </c>
      <c r="AD4709" s="209" t="s">
        <v>19063</v>
      </c>
      <c r="AE4709" s="210">
        <v>5865</v>
      </c>
      <c r="AF4709" s="93"/>
      <c r="AG4709" s="93"/>
      <c r="AH4709" s="93"/>
    </row>
    <row r="4710" spans="21:34" x14ac:dyDescent="0.3">
      <c r="U4710" s="309" t="s">
        <v>62054</v>
      </c>
      <c r="V4710" s="310">
        <v>16777.810000000001</v>
      </c>
      <c r="X4710" s="267" t="s">
        <v>56017</v>
      </c>
      <c r="Y4710" s="268">
        <v>1810</v>
      </c>
      <c r="AA4710" s="229" t="s">
        <v>36223</v>
      </c>
      <c r="AB4710" s="230">
        <v>91752</v>
      </c>
      <c r="AD4710" s="209" t="s">
        <v>19064</v>
      </c>
      <c r="AE4710" s="210">
        <v>2145</v>
      </c>
      <c r="AF4710" s="93"/>
      <c r="AG4710" s="93"/>
      <c r="AH4710" s="93"/>
    </row>
    <row r="4711" spans="21:34" x14ac:dyDescent="0.3">
      <c r="U4711" s="309" t="s">
        <v>33749</v>
      </c>
      <c r="V4711" s="310">
        <v>73989.45</v>
      </c>
      <c r="X4711" s="267" t="s">
        <v>33431</v>
      </c>
      <c r="Y4711" s="268">
        <v>25674.41</v>
      </c>
      <c r="AA4711" s="229" t="s">
        <v>49837</v>
      </c>
      <c r="AB4711" s="230">
        <v>430</v>
      </c>
      <c r="AD4711" s="209" t="s">
        <v>19065</v>
      </c>
      <c r="AE4711" s="210">
        <v>32763</v>
      </c>
      <c r="AF4711" s="93"/>
      <c r="AG4711" s="93"/>
      <c r="AH4711" s="93"/>
    </row>
    <row r="4712" spans="21:34" x14ac:dyDescent="0.3">
      <c r="U4712" s="309" t="s">
        <v>45086</v>
      </c>
      <c r="V4712" s="310">
        <v>50500</v>
      </c>
      <c r="X4712" s="267" t="s">
        <v>57385</v>
      </c>
      <c r="Y4712" s="268">
        <v>720.52</v>
      </c>
      <c r="AA4712" s="229" t="s">
        <v>47934</v>
      </c>
      <c r="AB4712" s="230">
        <v>720</v>
      </c>
      <c r="AD4712" s="209" t="s">
        <v>19066</v>
      </c>
      <c r="AE4712" s="210">
        <v>13066</v>
      </c>
      <c r="AF4712" s="93"/>
      <c r="AG4712" s="93"/>
      <c r="AH4712" s="93"/>
    </row>
    <row r="4713" spans="21:34" x14ac:dyDescent="0.3">
      <c r="U4713" s="309" t="s">
        <v>36390</v>
      </c>
      <c r="V4713" s="310">
        <v>2329.7600000000002</v>
      </c>
      <c r="X4713" s="267" t="s">
        <v>42388</v>
      </c>
      <c r="Y4713" s="268">
        <v>38272</v>
      </c>
      <c r="AA4713" s="229" t="s">
        <v>44731</v>
      </c>
      <c r="AB4713" s="230">
        <v>17001.36</v>
      </c>
      <c r="AD4713" s="209" t="s">
        <v>19067</v>
      </c>
      <c r="AE4713" s="210">
        <v>6237.5</v>
      </c>
      <c r="AF4713" s="93"/>
      <c r="AG4713" s="93"/>
      <c r="AH4713" s="93"/>
    </row>
    <row r="4714" spans="21:34" x14ac:dyDescent="0.3">
      <c r="U4714" s="309" t="s">
        <v>63709</v>
      </c>
      <c r="V4714" s="310">
        <v>713.25</v>
      </c>
      <c r="X4714" s="267" t="s">
        <v>40231</v>
      </c>
      <c r="Y4714" s="268">
        <v>19444.650000000001</v>
      </c>
      <c r="AA4714" s="229" t="s">
        <v>44732</v>
      </c>
      <c r="AB4714" s="230">
        <v>1307.6400000000001</v>
      </c>
      <c r="AD4714" s="209" t="s">
        <v>19068</v>
      </c>
      <c r="AE4714" s="210">
        <v>50999.5</v>
      </c>
      <c r="AF4714" s="93"/>
      <c r="AG4714" s="93"/>
      <c r="AH4714" s="93"/>
    </row>
    <row r="4715" spans="21:34" x14ac:dyDescent="0.3">
      <c r="U4715" s="309" t="s">
        <v>35190</v>
      </c>
      <c r="V4715" s="310">
        <v>12807.19</v>
      </c>
      <c r="X4715" s="267" t="s">
        <v>64205</v>
      </c>
      <c r="Y4715" s="268">
        <v>104</v>
      </c>
      <c r="AA4715" s="229" t="s">
        <v>33417</v>
      </c>
      <c r="AB4715" s="230">
        <v>2000</v>
      </c>
      <c r="AD4715" s="209" t="s">
        <v>19069</v>
      </c>
      <c r="AE4715" s="210">
        <v>1500</v>
      </c>
      <c r="AF4715" s="93"/>
      <c r="AG4715" s="93"/>
      <c r="AH4715" s="93"/>
    </row>
    <row r="4716" spans="21:34" x14ac:dyDescent="0.3">
      <c r="U4716" s="309" t="s">
        <v>52793</v>
      </c>
      <c r="V4716" s="310">
        <v>5127.22</v>
      </c>
      <c r="X4716" s="267" t="s">
        <v>57386</v>
      </c>
      <c r="Y4716" s="268">
        <v>25200</v>
      </c>
      <c r="AA4716" s="229" t="s">
        <v>33418</v>
      </c>
      <c r="AB4716" s="230">
        <v>153</v>
      </c>
      <c r="AD4716" s="209" t="s">
        <v>19070</v>
      </c>
      <c r="AE4716" s="210">
        <v>21350</v>
      </c>
      <c r="AF4716" s="93"/>
      <c r="AG4716" s="93"/>
      <c r="AH4716" s="93"/>
    </row>
    <row r="4717" spans="21:34" x14ac:dyDescent="0.3">
      <c r="U4717" s="309" t="s">
        <v>47017</v>
      </c>
      <c r="V4717" s="310">
        <v>49182.6</v>
      </c>
      <c r="X4717" s="267" t="s">
        <v>44747</v>
      </c>
      <c r="Y4717" s="268">
        <v>20.16</v>
      </c>
      <c r="AA4717" s="229" t="s">
        <v>42369</v>
      </c>
      <c r="AB4717" s="230">
        <v>263</v>
      </c>
      <c r="AD4717" s="209" t="s">
        <v>19071</v>
      </c>
      <c r="AE4717" s="210">
        <v>1633.25</v>
      </c>
      <c r="AF4717" s="93"/>
      <c r="AG4717" s="93"/>
      <c r="AH4717" s="93"/>
    </row>
    <row r="4718" spans="21:34" x14ac:dyDescent="0.3">
      <c r="U4718" s="309" t="s">
        <v>33750</v>
      </c>
      <c r="V4718" s="310">
        <v>53232.13</v>
      </c>
      <c r="X4718" s="267" t="s">
        <v>46866</v>
      </c>
      <c r="Y4718" s="268">
        <v>2591.44</v>
      </c>
      <c r="AA4718" s="229" t="s">
        <v>44733</v>
      </c>
      <c r="AB4718" s="230">
        <v>77400</v>
      </c>
      <c r="AD4718" s="209" t="s">
        <v>19072</v>
      </c>
      <c r="AE4718" s="210">
        <v>9750</v>
      </c>
      <c r="AF4718" s="93"/>
      <c r="AG4718" s="93"/>
      <c r="AH4718" s="93"/>
    </row>
    <row r="4719" spans="21:34" x14ac:dyDescent="0.3">
      <c r="U4719" s="309" t="s">
        <v>33751</v>
      </c>
      <c r="V4719" s="310">
        <v>146086.07</v>
      </c>
      <c r="X4719" s="267" t="s">
        <v>57387</v>
      </c>
      <c r="Y4719" s="268">
        <v>4022.45</v>
      </c>
      <c r="AA4719" s="229" t="s">
        <v>44734</v>
      </c>
      <c r="AB4719" s="230">
        <v>5806.34</v>
      </c>
      <c r="AD4719" s="209" t="s">
        <v>19073</v>
      </c>
      <c r="AE4719" s="210">
        <v>1150.33</v>
      </c>
      <c r="AF4719" s="93"/>
      <c r="AG4719" s="93"/>
      <c r="AH4719" s="93"/>
    </row>
    <row r="4720" spans="21:34" x14ac:dyDescent="0.3">
      <c r="U4720" s="309" t="s">
        <v>36391</v>
      </c>
      <c r="V4720" s="310">
        <v>80731.42</v>
      </c>
      <c r="X4720" s="267" t="s">
        <v>59039</v>
      </c>
      <c r="Y4720" s="268">
        <v>27647.360000000001</v>
      </c>
      <c r="AA4720" s="229" t="s">
        <v>19101</v>
      </c>
      <c r="AB4720" s="230">
        <v>30341.8</v>
      </c>
      <c r="AD4720" s="209" t="s">
        <v>19074</v>
      </c>
      <c r="AE4720" s="210">
        <v>2010</v>
      </c>
      <c r="AF4720" s="93"/>
      <c r="AG4720" s="93"/>
      <c r="AH4720" s="93"/>
    </row>
    <row r="4721" spans="21:34" x14ac:dyDescent="0.3">
      <c r="U4721" s="309" t="s">
        <v>68004</v>
      </c>
      <c r="V4721" s="310">
        <v>87.85</v>
      </c>
      <c r="X4721" s="267" t="s">
        <v>60356</v>
      </c>
      <c r="Y4721" s="268">
        <v>136753.21</v>
      </c>
      <c r="AA4721" s="229" t="s">
        <v>33419</v>
      </c>
      <c r="AB4721" s="230">
        <v>3572</v>
      </c>
      <c r="AD4721" s="209" t="s">
        <v>19075</v>
      </c>
      <c r="AE4721" s="210">
        <v>6945</v>
      </c>
      <c r="AF4721" s="93"/>
      <c r="AG4721" s="93"/>
      <c r="AH4721" s="93"/>
    </row>
    <row r="4722" spans="21:34" x14ac:dyDescent="0.3">
      <c r="U4722" s="309" t="s">
        <v>68005</v>
      </c>
      <c r="V4722" s="310">
        <v>10.78</v>
      </c>
      <c r="X4722" s="267" t="s">
        <v>56018</v>
      </c>
      <c r="Y4722" s="268">
        <v>17259.7</v>
      </c>
      <c r="AA4722" s="229" t="s">
        <v>39096</v>
      </c>
      <c r="AB4722" s="230">
        <v>12500</v>
      </c>
      <c r="AD4722" s="209" t="s">
        <v>19076</v>
      </c>
      <c r="AE4722" s="210">
        <v>1825</v>
      </c>
      <c r="AF4722" s="93"/>
      <c r="AG4722" s="93"/>
      <c r="AH4722" s="93"/>
    </row>
    <row r="4723" spans="21:34" x14ac:dyDescent="0.3">
      <c r="U4723" s="309" t="s">
        <v>40375</v>
      </c>
      <c r="V4723" s="310">
        <v>43884</v>
      </c>
      <c r="X4723" s="267" t="s">
        <v>47935</v>
      </c>
      <c r="Y4723" s="268">
        <v>668.03</v>
      </c>
      <c r="AA4723" s="229" t="s">
        <v>49838</v>
      </c>
      <c r="AB4723" s="230">
        <v>6000</v>
      </c>
      <c r="AD4723" s="209" t="s">
        <v>19077</v>
      </c>
      <c r="AE4723" s="210">
        <v>500</v>
      </c>
      <c r="AF4723" s="93"/>
      <c r="AG4723" s="93"/>
      <c r="AH4723" s="93"/>
    </row>
    <row r="4724" spans="21:34" x14ac:dyDescent="0.3">
      <c r="U4724" s="309" t="s">
        <v>36392</v>
      </c>
      <c r="V4724" s="310">
        <v>10500</v>
      </c>
      <c r="X4724" s="267" t="s">
        <v>55085</v>
      </c>
      <c r="Y4724" s="268">
        <v>2215.75</v>
      </c>
      <c r="AA4724" s="229" t="s">
        <v>34934</v>
      </c>
      <c r="AB4724" s="230">
        <v>459</v>
      </c>
      <c r="AD4724" s="209" t="s">
        <v>19078</v>
      </c>
      <c r="AE4724" s="210">
        <v>21350</v>
      </c>
      <c r="AF4724" s="93"/>
      <c r="AG4724" s="93"/>
      <c r="AH4724" s="93"/>
    </row>
    <row r="4725" spans="21:34" x14ac:dyDescent="0.3">
      <c r="U4725" s="309" t="s">
        <v>68006</v>
      </c>
      <c r="V4725" s="310">
        <v>17978.46</v>
      </c>
      <c r="X4725" s="267" t="s">
        <v>40232</v>
      </c>
      <c r="Y4725" s="268">
        <v>7451.68</v>
      </c>
      <c r="AA4725" s="229" t="s">
        <v>34935</v>
      </c>
      <c r="AB4725" s="230">
        <v>59162.720000000001</v>
      </c>
      <c r="AD4725" s="209" t="s">
        <v>19079</v>
      </c>
      <c r="AE4725" s="210">
        <v>2496.13</v>
      </c>
      <c r="AF4725" s="93"/>
      <c r="AG4725" s="93"/>
      <c r="AH4725" s="93"/>
    </row>
    <row r="4726" spans="21:34" x14ac:dyDescent="0.3">
      <c r="U4726" s="309" t="s">
        <v>52794</v>
      </c>
      <c r="V4726" s="310">
        <v>109742.34</v>
      </c>
      <c r="X4726" s="267" t="s">
        <v>40233</v>
      </c>
      <c r="Y4726" s="268">
        <v>9054.57</v>
      </c>
      <c r="AA4726" s="229" t="s">
        <v>48827</v>
      </c>
      <c r="AB4726" s="230">
        <v>50000</v>
      </c>
      <c r="AD4726" s="209" t="s">
        <v>19080</v>
      </c>
      <c r="AE4726" s="210">
        <v>19895</v>
      </c>
      <c r="AF4726" s="93"/>
      <c r="AG4726" s="93"/>
      <c r="AH4726" s="93"/>
    </row>
    <row r="4727" spans="21:34" x14ac:dyDescent="0.3">
      <c r="U4727" s="309" t="s">
        <v>33752</v>
      </c>
      <c r="V4727" s="310">
        <v>69842.42</v>
      </c>
      <c r="X4727" s="267" t="s">
        <v>49855</v>
      </c>
      <c r="Y4727" s="268">
        <v>13907.29</v>
      </c>
      <c r="AA4727" s="229" t="s">
        <v>33420</v>
      </c>
      <c r="AB4727" s="230">
        <v>18400</v>
      </c>
      <c r="AD4727" s="209" t="s">
        <v>19081</v>
      </c>
      <c r="AE4727" s="210">
        <v>932.02</v>
      </c>
      <c r="AF4727" s="93"/>
      <c r="AG4727" s="93"/>
      <c r="AH4727" s="93"/>
    </row>
    <row r="4728" spans="21:34" x14ac:dyDescent="0.3">
      <c r="U4728" s="309" t="s">
        <v>36393</v>
      </c>
      <c r="V4728" s="310">
        <v>87455.69</v>
      </c>
      <c r="X4728" s="267" t="s">
        <v>56019</v>
      </c>
      <c r="Y4728" s="268">
        <v>3782</v>
      </c>
      <c r="AA4728" s="229" t="s">
        <v>33421</v>
      </c>
      <c r="AB4728" s="230">
        <v>5916.44</v>
      </c>
      <c r="AD4728" s="209" t="s">
        <v>19082</v>
      </c>
      <c r="AE4728" s="210">
        <v>32763</v>
      </c>
      <c r="AF4728" s="93"/>
      <c r="AG4728" s="93"/>
      <c r="AH4728" s="93"/>
    </row>
    <row r="4729" spans="21:34" x14ac:dyDescent="0.3">
      <c r="U4729" s="309" t="s">
        <v>64448</v>
      </c>
      <c r="V4729" s="310">
        <v>-5688.4</v>
      </c>
      <c r="X4729" s="267" t="s">
        <v>59561</v>
      </c>
      <c r="Y4729" s="268">
        <v>5022.5</v>
      </c>
      <c r="AA4729" s="229" t="s">
        <v>46864</v>
      </c>
      <c r="AB4729" s="230">
        <v>142.12</v>
      </c>
      <c r="AD4729" s="209" t="s">
        <v>19083</v>
      </c>
      <c r="AE4729" s="210">
        <v>13066</v>
      </c>
      <c r="AF4729" s="93"/>
      <c r="AG4729" s="93"/>
      <c r="AH4729" s="93"/>
    </row>
    <row r="4730" spans="21:34" x14ac:dyDescent="0.3">
      <c r="U4730" s="309" t="s">
        <v>52795</v>
      </c>
      <c r="V4730" s="310">
        <v>3970</v>
      </c>
      <c r="X4730" s="267" t="s">
        <v>49856</v>
      </c>
      <c r="Y4730" s="268">
        <v>4697.8999999999996</v>
      </c>
      <c r="AA4730" s="229" t="s">
        <v>34936</v>
      </c>
      <c r="AB4730" s="230">
        <v>8158.6</v>
      </c>
      <c r="AD4730" s="209" t="s">
        <v>19084</v>
      </c>
      <c r="AE4730" s="210">
        <v>11156.94</v>
      </c>
      <c r="AF4730" s="93"/>
      <c r="AG4730" s="93"/>
      <c r="AH4730" s="93"/>
    </row>
    <row r="4731" spans="21:34" x14ac:dyDescent="0.3">
      <c r="U4731" s="309" t="s">
        <v>52796</v>
      </c>
      <c r="V4731" s="310">
        <v>303.70999999999998</v>
      </c>
      <c r="X4731" s="267" t="s">
        <v>33433</v>
      </c>
      <c r="Y4731" s="268">
        <v>112833.4</v>
      </c>
      <c r="AA4731" s="229" t="s">
        <v>33422</v>
      </c>
      <c r="AB4731" s="230">
        <v>3375</v>
      </c>
      <c r="AD4731" s="209" t="s">
        <v>19085</v>
      </c>
      <c r="AE4731" s="210">
        <v>8199.16</v>
      </c>
      <c r="AF4731" s="93"/>
      <c r="AG4731" s="93"/>
      <c r="AH4731" s="93"/>
    </row>
    <row r="4732" spans="21:34" x14ac:dyDescent="0.3">
      <c r="U4732" s="309" t="s">
        <v>52797</v>
      </c>
      <c r="V4732" s="310">
        <v>972.65</v>
      </c>
      <c r="X4732" s="267" t="s">
        <v>33434</v>
      </c>
      <c r="Y4732" s="268">
        <v>8493.7000000000007</v>
      </c>
      <c r="AA4732" s="229" t="s">
        <v>34937</v>
      </c>
      <c r="AB4732" s="230">
        <v>4735</v>
      </c>
      <c r="AD4732" s="209" t="s">
        <v>19086</v>
      </c>
      <c r="AE4732" s="210">
        <v>11278.84</v>
      </c>
      <c r="AF4732" s="93"/>
      <c r="AG4732" s="93"/>
      <c r="AH4732" s="93"/>
    </row>
    <row r="4733" spans="21:34" x14ac:dyDescent="0.3">
      <c r="U4733" s="309" t="s">
        <v>52798</v>
      </c>
      <c r="V4733" s="310">
        <v>611.55999999999995</v>
      </c>
      <c r="X4733" s="267" t="s">
        <v>57388</v>
      </c>
      <c r="Y4733" s="268">
        <v>1691.25</v>
      </c>
      <c r="AA4733" s="229" t="s">
        <v>33423</v>
      </c>
      <c r="AB4733" s="230">
        <v>1175.6199999999999</v>
      </c>
      <c r="AD4733" s="209" t="s">
        <v>19087</v>
      </c>
      <c r="AE4733" s="210">
        <v>68349.490000000005</v>
      </c>
      <c r="AF4733" s="93"/>
      <c r="AG4733" s="93"/>
      <c r="AH4733" s="93"/>
    </row>
    <row r="4734" spans="21:34" x14ac:dyDescent="0.3">
      <c r="U4734" s="309" t="s">
        <v>68007</v>
      </c>
      <c r="V4734" s="310">
        <v>1534.78</v>
      </c>
      <c r="X4734" s="267" t="s">
        <v>59040</v>
      </c>
      <c r="Y4734" s="268">
        <v>5481.76</v>
      </c>
      <c r="AA4734" s="229" t="s">
        <v>34938</v>
      </c>
      <c r="AB4734" s="230">
        <v>119504.98</v>
      </c>
      <c r="AD4734" s="209" t="s">
        <v>19088</v>
      </c>
      <c r="AE4734" s="210">
        <v>13260</v>
      </c>
      <c r="AF4734" s="93"/>
      <c r="AG4734" s="93"/>
      <c r="AH4734" s="93"/>
    </row>
    <row r="4735" spans="21:34" x14ac:dyDescent="0.3">
      <c r="U4735" s="309" t="s">
        <v>68008</v>
      </c>
      <c r="V4735" s="310">
        <v>2330</v>
      </c>
      <c r="X4735" s="267" t="s">
        <v>55086</v>
      </c>
      <c r="Y4735" s="268">
        <v>482.79</v>
      </c>
      <c r="AA4735" s="229" t="s">
        <v>40229</v>
      </c>
      <c r="AB4735" s="230">
        <v>21978.16</v>
      </c>
      <c r="AD4735" s="209" t="s">
        <v>19089</v>
      </c>
      <c r="AE4735" s="210">
        <v>654.36</v>
      </c>
      <c r="AF4735" s="93"/>
      <c r="AG4735" s="93"/>
      <c r="AH4735" s="93"/>
    </row>
    <row r="4736" spans="21:34" x14ac:dyDescent="0.3">
      <c r="U4736" s="309" t="s">
        <v>68009</v>
      </c>
      <c r="V4736" s="310">
        <v>178.24</v>
      </c>
      <c r="X4736" s="267" t="s">
        <v>63122</v>
      </c>
      <c r="Y4736" s="268">
        <v>18917.7</v>
      </c>
      <c r="AA4736" s="229" t="s">
        <v>34939</v>
      </c>
      <c r="AB4736" s="230">
        <v>10103.67</v>
      </c>
      <c r="AD4736" s="209" t="s">
        <v>19090</v>
      </c>
      <c r="AE4736" s="210">
        <v>375</v>
      </c>
      <c r="AF4736" s="93"/>
      <c r="AG4736" s="93"/>
      <c r="AH4736" s="93"/>
    </row>
    <row r="4737" spans="21:34" x14ac:dyDescent="0.3">
      <c r="U4737" s="309" t="s">
        <v>68010</v>
      </c>
      <c r="V4737" s="310">
        <v>472.57</v>
      </c>
      <c r="X4737" s="267" t="s">
        <v>64206</v>
      </c>
      <c r="Y4737" s="268">
        <v>1324.24</v>
      </c>
      <c r="AA4737" s="229" t="s">
        <v>34940</v>
      </c>
      <c r="AB4737" s="230">
        <v>853.42</v>
      </c>
      <c r="AD4737" s="209" t="s">
        <v>19091</v>
      </c>
      <c r="AE4737" s="210">
        <v>208.11</v>
      </c>
      <c r="AF4737" s="93"/>
      <c r="AG4737" s="93"/>
      <c r="AH4737" s="93"/>
    </row>
    <row r="4738" spans="21:34" x14ac:dyDescent="0.3">
      <c r="U4738" s="309" t="s">
        <v>59656</v>
      </c>
      <c r="V4738" s="310">
        <v>2400</v>
      </c>
      <c r="X4738" s="267" t="s">
        <v>39098</v>
      </c>
      <c r="Y4738" s="268">
        <v>29667.9</v>
      </c>
      <c r="AA4738" s="229" t="s">
        <v>34941</v>
      </c>
      <c r="AB4738" s="230">
        <v>15878</v>
      </c>
      <c r="AD4738" s="209" t="s">
        <v>19092</v>
      </c>
      <c r="AE4738" s="210">
        <v>20798.53</v>
      </c>
      <c r="AF4738" s="93"/>
      <c r="AG4738" s="93"/>
      <c r="AH4738" s="93"/>
    </row>
    <row r="4739" spans="21:34" x14ac:dyDescent="0.3">
      <c r="U4739" s="309" t="s">
        <v>52799</v>
      </c>
      <c r="V4739" s="310">
        <v>174.31</v>
      </c>
      <c r="X4739" s="267" t="s">
        <v>33435</v>
      </c>
      <c r="Y4739" s="268">
        <v>1755</v>
      </c>
      <c r="AA4739" s="229" t="s">
        <v>48828</v>
      </c>
      <c r="AB4739" s="230">
        <v>2440</v>
      </c>
      <c r="AD4739" s="209" t="s">
        <v>19093</v>
      </c>
      <c r="AE4739" s="210">
        <v>1600</v>
      </c>
      <c r="AF4739" s="93"/>
      <c r="AG4739" s="93"/>
      <c r="AH4739" s="93"/>
    </row>
    <row r="4740" spans="21:34" x14ac:dyDescent="0.3">
      <c r="U4740" s="309" t="s">
        <v>50058</v>
      </c>
      <c r="V4740" s="310">
        <v>1315.56</v>
      </c>
      <c r="X4740" s="267" t="s">
        <v>34946</v>
      </c>
      <c r="Y4740" s="268">
        <v>56819.58</v>
      </c>
      <c r="AA4740" s="229" t="s">
        <v>39097</v>
      </c>
      <c r="AB4740" s="230">
        <v>4482.75</v>
      </c>
      <c r="AD4740" s="209" t="s">
        <v>19094</v>
      </c>
      <c r="AE4740" s="210">
        <v>898.7</v>
      </c>
      <c r="AF4740" s="93"/>
      <c r="AG4740" s="93"/>
      <c r="AH4740" s="93"/>
    </row>
    <row r="4741" spans="21:34" x14ac:dyDescent="0.3">
      <c r="U4741" s="309" t="s">
        <v>68011</v>
      </c>
      <c r="V4741" s="310">
        <v>-59.03</v>
      </c>
      <c r="X4741" s="267" t="s">
        <v>48832</v>
      </c>
      <c r="Y4741" s="268">
        <v>59330.04</v>
      </c>
      <c r="AA4741" s="229" t="s">
        <v>49839</v>
      </c>
      <c r="AB4741" s="230">
        <v>739.57</v>
      </c>
      <c r="AD4741" s="209" t="s">
        <v>19095</v>
      </c>
      <c r="AE4741" s="210">
        <v>17768</v>
      </c>
      <c r="AF4741" s="93"/>
      <c r="AG4741" s="93"/>
      <c r="AH4741" s="93"/>
    </row>
    <row r="4742" spans="21:34" x14ac:dyDescent="0.3">
      <c r="U4742" s="309" t="s">
        <v>60542</v>
      </c>
      <c r="V4742" s="310">
        <v>0.01</v>
      </c>
      <c r="X4742" s="267" t="s">
        <v>33437</v>
      </c>
      <c r="Y4742" s="268">
        <v>4499.2299999999996</v>
      </c>
      <c r="AA4742" s="229" t="s">
        <v>52227</v>
      </c>
      <c r="AB4742" s="230">
        <v>778.12</v>
      </c>
      <c r="AD4742" s="209" t="s">
        <v>19096</v>
      </c>
      <c r="AE4742" s="210">
        <v>105.63</v>
      </c>
      <c r="AF4742" s="93"/>
      <c r="AG4742" s="93"/>
      <c r="AH4742" s="93"/>
    </row>
    <row r="4743" spans="21:34" x14ac:dyDescent="0.3">
      <c r="U4743" s="309" t="s">
        <v>68012</v>
      </c>
      <c r="V4743" s="310">
        <v>1594.93</v>
      </c>
      <c r="X4743" s="267" t="s">
        <v>56020</v>
      </c>
      <c r="Y4743" s="268">
        <v>1631.63</v>
      </c>
      <c r="AA4743" s="229" t="s">
        <v>44735</v>
      </c>
      <c r="AB4743" s="230">
        <v>25000</v>
      </c>
      <c r="AD4743" s="209" t="s">
        <v>19097</v>
      </c>
      <c r="AE4743" s="210">
        <v>5194.37</v>
      </c>
      <c r="AF4743" s="93"/>
      <c r="AG4743" s="93"/>
      <c r="AH4743" s="93"/>
    </row>
    <row r="4744" spans="21:34" x14ac:dyDescent="0.3">
      <c r="U4744" s="309" t="s">
        <v>62463</v>
      </c>
      <c r="V4744" s="310">
        <v>11452.98</v>
      </c>
      <c r="X4744" s="267" t="s">
        <v>39099</v>
      </c>
      <c r="Y4744" s="268">
        <v>6227</v>
      </c>
      <c r="AA4744" s="229" t="s">
        <v>44736</v>
      </c>
      <c r="AB4744" s="230">
        <v>1723</v>
      </c>
      <c r="AD4744" s="209" t="s">
        <v>19098</v>
      </c>
      <c r="AE4744" s="210">
        <v>10471.790000000001</v>
      </c>
      <c r="AF4744" s="93"/>
      <c r="AG4744" s="93"/>
      <c r="AH4744" s="93"/>
    </row>
    <row r="4745" spans="21:34" x14ac:dyDescent="0.3">
      <c r="U4745" s="309" t="s">
        <v>68013</v>
      </c>
      <c r="V4745" s="310">
        <v>-424.65</v>
      </c>
      <c r="X4745" s="267" t="s">
        <v>55087</v>
      </c>
      <c r="Y4745" s="268">
        <v>345.47</v>
      </c>
      <c r="AA4745" s="229" t="s">
        <v>44737</v>
      </c>
      <c r="AB4745" s="230">
        <v>75250</v>
      </c>
      <c r="AD4745" s="209" t="s">
        <v>19099</v>
      </c>
      <c r="AE4745" s="210">
        <v>2000</v>
      </c>
      <c r="AF4745" s="93"/>
      <c r="AG4745" s="93"/>
      <c r="AH4745" s="93"/>
    </row>
    <row r="4746" spans="21:34" x14ac:dyDescent="0.3">
      <c r="U4746" s="309" t="s">
        <v>50059</v>
      </c>
      <c r="V4746" s="310">
        <v>606.95000000000005</v>
      </c>
      <c r="X4746" s="267" t="s">
        <v>57389</v>
      </c>
      <c r="Y4746" s="268">
        <v>192.2</v>
      </c>
      <c r="AA4746" s="229" t="s">
        <v>44738</v>
      </c>
      <c r="AB4746" s="230">
        <v>5756.63</v>
      </c>
      <c r="AD4746" s="209" t="s">
        <v>19100</v>
      </c>
      <c r="AE4746" s="210">
        <v>4566.12</v>
      </c>
      <c r="AF4746" s="93"/>
      <c r="AG4746" s="93"/>
      <c r="AH4746" s="93"/>
    </row>
    <row r="4747" spans="21:34" x14ac:dyDescent="0.3">
      <c r="U4747" s="309" t="s">
        <v>64454</v>
      </c>
      <c r="V4747" s="310">
        <v>-174.55</v>
      </c>
      <c r="X4747" s="267" t="s">
        <v>40236</v>
      </c>
      <c r="Y4747" s="268">
        <v>130458.51</v>
      </c>
      <c r="AA4747" s="229" t="s">
        <v>49840</v>
      </c>
      <c r="AB4747" s="230">
        <v>31000</v>
      </c>
      <c r="AD4747" s="209" t="s">
        <v>19101</v>
      </c>
      <c r="AE4747" s="210">
        <v>2937.6</v>
      </c>
      <c r="AF4747" s="93"/>
      <c r="AG4747" s="93"/>
      <c r="AH4747" s="93"/>
    </row>
    <row r="4748" spans="21:34" x14ac:dyDescent="0.3">
      <c r="U4748" s="309" t="s">
        <v>60543</v>
      </c>
      <c r="V4748" s="310">
        <v>5434.98</v>
      </c>
      <c r="X4748" s="267" t="s">
        <v>40237</v>
      </c>
      <c r="Y4748" s="268">
        <v>6850</v>
      </c>
      <c r="AA4748" s="229" t="s">
        <v>19123</v>
      </c>
      <c r="AB4748" s="230">
        <v>4530.04</v>
      </c>
      <c r="AD4748" s="209" t="s">
        <v>19102</v>
      </c>
      <c r="AE4748" s="210">
        <v>36450</v>
      </c>
      <c r="AF4748" s="93"/>
      <c r="AG4748" s="93"/>
      <c r="AH4748" s="93"/>
    </row>
    <row r="4749" spans="21:34" x14ac:dyDescent="0.3">
      <c r="U4749" s="309" t="s">
        <v>63220</v>
      </c>
      <c r="V4749" s="310">
        <v>314</v>
      </c>
      <c r="X4749" s="267" t="s">
        <v>33438</v>
      </c>
      <c r="Y4749" s="268">
        <v>6703.52</v>
      </c>
      <c r="AA4749" s="229" t="s">
        <v>49841</v>
      </c>
      <c r="AB4749" s="230">
        <v>3223.69</v>
      </c>
      <c r="AD4749" s="209" t="s">
        <v>19103</v>
      </c>
      <c r="AE4749" s="210">
        <v>13260</v>
      </c>
      <c r="AF4749" s="93"/>
      <c r="AG4749" s="93"/>
      <c r="AH4749" s="93"/>
    </row>
    <row r="4750" spans="21:34" x14ac:dyDescent="0.3">
      <c r="U4750" s="309" t="s">
        <v>59658</v>
      </c>
      <c r="V4750" s="310">
        <v>402.27</v>
      </c>
      <c r="X4750" s="267" t="s">
        <v>59562</v>
      </c>
      <c r="Y4750" s="268">
        <v>1507.23</v>
      </c>
      <c r="AA4750" s="229" t="s">
        <v>49842</v>
      </c>
      <c r="AB4750" s="230">
        <v>6699.4</v>
      </c>
      <c r="AD4750" s="209" t="s">
        <v>19104</v>
      </c>
      <c r="AE4750" s="210">
        <v>654.36</v>
      </c>
      <c r="AF4750" s="93"/>
      <c r="AG4750" s="93"/>
      <c r="AH4750" s="93"/>
    </row>
    <row r="4751" spans="21:34" x14ac:dyDescent="0.3">
      <c r="U4751" s="309" t="s">
        <v>59659</v>
      </c>
      <c r="V4751" s="310">
        <v>29.92</v>
      </c>
      <c r="X4751" s="267" t="s">
        <v>48833</v>
      </c>
      <c r="Y4751" s="268">
        <v>3011.4</v>
      </c>
      <c r="AA4751" s="229" t="s">
        <v>19124</v>
      </c>
      <c r="AB4751" s="230">
        <v>5959.82</v>
      </c>
      <c r="AD4751" s="209" t="s">
        <v>19105</v>
      </c>
      <c r="AE4751" s="210">
        <v>375</v>
      </c>
      <c r="AF4751" s="93"/>
      <c r="AG4751" s="93"/>
      <c r="AH4751" s="93"/>
    </row>
    <row r="4752" spans="21:34" x14ac:dyDescent="0.3">
      <c r="U4752" s="309" t="s">
        <v>68014</v>
      </c>
      <c r="V4752" s="310">
        <v>98.57</v>
      </c>
      <c r="X4752" s="267" t="s">
        <v>61372</v>
      </c>
      <c r="Y4752" s="268">
        <v>3756</v>
      </c>
      <c r="AA4752" s="229" t="s">
        <v>42370</v>
      </c>
      <c r="AB4752" s="230">
        <v>2.74</v>
      </c>
      <c r="AD4752" s="209" t="s">
        <v>19106</v>
      </c>
      <c r="AE4752" s="210">
        <v>208.11</v>
      </c>
      <c r="AF4752" s="93"/>
      <c r="AG4752" s="93"/>
      <c r="AH4752" s="93"/>
    </row>
    <row r="4753" spans="21:34" x14ac:dyDescent="0.3">
      <c r="U4753" s="309" t="s">
        <v>40376</v>
      </c>
      <c r="V4753" s="310">
        <v>317.47000000000003</v>
      </c>
      <c r="X4753" s="267" t="s">
        <v>56021</v>
      </c>
      <c r="Y4753" s="268">
        <v>17292</v>
      </c>
      <c r="AA4753" s="229" t="s">
        <v>19126</v>
      </c>
      <c r="AB4753" s="230">
        <v>295.63</v>
      </c>
      <c r="AD4753" s="209" t="s">
        <v>19107</v>
      </c>
      <c r="AE4753" s="210">
        <v>1600</v>
      </c>
      <c r="AF4753" s="93"/>
      <c r="AG4753" s="93"/>
      <c r="AH4753" s="93"/>
    </row>
    <row r="4754" spans="21:34" x14ac:dyDescent="0.3">
      <c r="U4754" s="309" t="s">
        <v>40377</v>
      </c>
      <c r="V4754" s="310">
        <v>23.87</v>
      </c>
      <c r="X4754" s="267" t="s">
        <v>48834</v>
      </c>
      <c r="Y4754" s="268">
        <v>18956.580000000002</v>
      </c>
      <c r="AA4754" s="229" t="s">
        <v>49843</v>
      </c>
      <c r="AB4754" s="230">
        <v>173312.58</v>
      </c>
      <c r="AD4754" s="209" t="s">
        <v>19108</v>
      </c>
      <c r="AE4754" s="210">
        <v>8402.42</v>
      </c>
      <c r="AF4754" s="93"/>
      <c r="AG4754" s="93"/>
      <c r="AH4754" s="93"/>
    </row>
    <row r="4755" spans="21:34" x14ac:dyDescent="0.3">
      <c r="U4755" s="309" t="s">
        <v>40378</v>
      </c>
      <c r="V4755" s="310">
        <v>77.78</v>
      </c>
      <c r="X4755" s="267" t="s">
        <v>46868</v>
      </c>
      <c r="Y4755" s="268">
        <v>71371.44</v>
      </c>
      <c r="AA4755" s="229" t="s">
        <v>42371</v>
      </c>
      <c r="AB4755" s="230">
        <v>8280.18</v>
      </c>
      <c r="AD4755" s="209" t="s">
        <v>19109</v>
      </c>
      <c r="AE4755" s="210">
        <v>28345.42</v>
      </c>
      <c r="AF4755" s="93"/>
      <c r="AG4755" s="93"/>
      <c r="AH4755" s="93"/>
    </row>
    <row r="4756" spans="21:34" x14ac:dyDescent="0.3">
      <c r="U4756" s="309" t="s">
        <v>52803</v>
      </c>
      <c r="V4756" s="310">
        <v>1234.32</v>
      </c>
      <c r="X4756" s="267" t="s">
        <v>19283</v>
      </c>
      <c r="Y4756" s="268">
        <v>12285.82</v>
      </c>
      <c r="AA4756" s="229" t="s">
        <v>49844</v>
      </c>
      <c r="AB4756" s="230">
        <v>1986.39</v>
      </c>
      <c r="AD4756" s="209" t="s">
        <v>19110</v>
      </c>
      <c r="AE4756" s="210">
        <v>25992.9</v>
      </c>
      <c r="AF4756" s="93"/>
      <c r="AG4756" s="93"/>
      <c r="AH4756" s="93"/>
    </row>
    <row r="4757" spans="21:34" x14ac:dyDescent="0.3">
      <c r="U4757" s="309" t="s">
        <v>48041</v>
      </c>
      <c r="V4757" s="310">
        <v>91.53</v>
      </c>
      <c r="X4757" s="267" t="s">
        <v>48836</v>
      </c>
      <c r="Y4757" s="268">
        <v>839.85</v>
      </c>
      <c r="AA4757" s="229" t="s">
        <v>42372</v>
      </c>
      <c r="AB4757" s="230">
        <v>395.83</v>
      </c>
      <c r="AD4757" s="209" t="s">
        <v>19111</v>
      </c>
      <c r="AE4757" s="210">
        <v>36450</v>
      </c>
      <c r="AF4757" s="93"/>
      <c r="AG4757" s="93"/>
      <c r="AH4757" s="93"/>
    </row>
    <row r="4758" spans="21:34" x14ac:dyDescent="0.3">
      <c r="U4758" s="309" t="s">
        <v>68015</v>
      </c>
      <c r="V4758" s="310">
        <v>312.70999999999998</v>
      </c>
      <c r="X4758" s="267" t="s">
        <v>62620</v>
      </c>
      <c r="Y4758" s="268">
        <v>3900</v>
      </c>
      <c r="AA4758" s="229" t="s">
        <v>42373</v>
      </c>
      <c r="AB4758" s="230">
        <v>19393.310000000001</v>
      </c>
      <c r="AD4758" s="209" t="s">
        <v>19112</v>
      </c>
      <c r="AE4758" s="210">
        <v>2000</v>
      </c>
      <c r="AF4758" s="93"/>
      <c r="AG4758" s="93"/>
      <c r="AH4758" s="93"/>
    </row>
    <row r="4759" spans="21:34" x14ac:dyDescent="0.3">
      <c r="U4759" s="309" t="s">
        <v>68016</v>
      </c>
      <c r="V4759" s="310">
        <v>54.83</v>
      </c>
      <c r="X4759" s="267" t="s">
        <v>64207</v>
      </c>
      <c r="Y4759" s="268">
        <v>9560.15</v>
      </c>
      <c r="AA4759" s="229" t="s">
        <v>52228</v>
      </c>
      <c r="AB4759" s="230">
        <v>1743.48</v>
      </c>
      <c r="AD4759" s="209" t="s">
        <v>19113</v>
      </c>
      <c r="AE4759" s="210">
        <v>23766.5</v>
      </c>
      <c r="AF4759" s="93"/>
      <c r="AG4759" s="93"/>
      <c r="AH4759" s="93"/>
    </row>
    <row r="4760" spans="21:34" x14ac:dyDescent="0.3">
      <c r="U4760" s="309" t="s">
        <v>68017</v>
      </c>
      <c r="V4760" s="310">
        <v>617.16</v>
      </c>
      <c r="X4760" s="267" t="s">
        <v>36229</v>
      </c>
      <c r="Y4760" s="268">
        <v>5100</v>
      </c>
      <c r="AA4760" s="229" t="s">
        <v>42374</v>
      </c>
      <c r="AB4760" s="230">
        <v>2718.7</v>
      </c>
      <c r="AD4760" s="209" t="s">
        <v>19114</v>
      </c>
      <c r="AE4760" s="210">
        <v>4355</v>
      </c>
      <c r="AF4760" s="93"/>
      <c r="AG4760" s="93"/>
      <c r="AH4760" s="93"/>
    </row>
    <row r="4761" spans="21:34" x14ac:dyDescent="0.3">
      <c r="U4761" s="309" t="s">
        <v>68018</v>
      </c>
      <c r="V4761" s="310">
        <v>46.25</v>
      </c>
      <c r="X4761" s="267" t="s">
        <v>64208</v>
      </c>
      <c r="Y4761" s="268">
        <v>5800</v>
      </c>
      <c r="AA4761" s="229" t="s">
        <v>42375</v>
      </c>
      <c r="AB4761" s="230">
        <v>16951.16</v>
      </c>
      <c r="AD4761" s="209" t="s">
        <v>19115</v>
      </c>
      <c r="AE4761" s="210">
        <v>2103.13</v>
      </c>
      <c r="AF4761" s="93"/>
      <c r="AG4761" s="93"/>
      <c r="AH4761" s="93"/>
    </row>
    <row r="4762" spans="21:34" x14ac:dyDescent="0.3">
      <c r="U4762" s="309" t="s">
        <v>68019</v>
      </c>
      <c r="V4762" s="310">
        <v>156.22999999999999</v>
      </c>
      <c r="X4762" s="267" t="s">
        <v>63663</v>
      </c>
      <c r="Y4762" s="268">
        <v>10399.959999999999</v>
      </c>
      <c r="AA4762" s="229" t="s">
        <v>49845</v>
      </c>
      <c r="AB4762" s="230">
        <v>111968.19</v>
      </c>
      <c r="AD4762" s="209" t="s">
        <v>19116</v>
      </c>
      <c r="AE4762" s="210">
        <v>515.19000000000005</v>
      </c>
      <c r="AF4762" s="93"/>
      <c r="AG4762" s="93"/>
      <c r="AH4762" s="93"/>
    </row>
    <row r="4763" spans="21:34" x14ac:dyDescent="0.3">
      <c r="U4763" s="309" t="s">
        <v>57525</v>
      </c>
      <c r="V4763" s="310">
        <v>799725.76</v>
      </c>
      <c r="X4763" s="267" t="s">
        <v>59563</v>
      </c>
      <c r="Y4763" s="268">
        <v>83804.210000000006</v>
      </c>
      <c r="AA4763" s="229" t="s">
        <v>42376</v>
      </c>
      <c r="AB4763" s="230">
        <v>32225.01</v>
      </c>
      <c r="AD4763" s="209" t="s">
        <v>19117</v>
      </c>
      <c r="AE4763" s="210">
        <v>57.9</v>
      </c>
      <c r="AF4763" s="93"/>
      <c r="AG4763" s="93"/>
      <c r="AH4763" s="93"/>
    </row>
    <row r="4764" spans="21:34" x14ac:dyDescent="0.3">
      <c r="U4764" s="309" t="s">
        <v>68020</v>
      </c>
      <c r="V4764" s="310">
        <v>425543.19</v>
      </c>
      <c r="X4764" s="267" t="s">
        <v>59564</v>
      </c>
      <c r="Y4764" s="268">
        <v>6819.03</v>
      </c>
      <c r="AA4764" s="229" t="s">
        <v>42377</v>
      </c>
      <c r="AB4764" s="230">
        <v>13920.35</v>
      </c>
      <c r="AD4764" s="209" t="s">
        <v>19118</v>
      </c>
      <c r="AE4764" s="210">
        <v>88888.99</v>
      </c>
      <c r="AF4764" s="93"/>
      <c r="AG4764" s="93"/>
      <c r="AH4764" s="93"/>
    </row>
    <row r="4765" spans="21:34" x14ac:dyDescent="0.3">
      <c r="U4765" s="309" t="s">
        <v>33756</v>
      </c>
      <c r="V4765" s="310">
        <v>30654</v>
      </c>
      <c r="X4765" s="267" t="s">
        <v>59565</v>
      </c>
      <c r="Y4765" s="268">
        <v>8122.04</v>
      </c>
      <c r="AA4765" s="229" t="s">
        <v>49846</v>
      </c>
      <c r="AB4765" s="230">
        <v>21440</v>
      </c>
      <c r="AD4765" s="209" t="s">
        <v>19119</v>
      </c>
      <c r="AE4765" s="210">
        <v>1608.09</v>
      </c>
      <c r="AF4765" s="93"/>
      <c r="AG4765" s="93"/>
      <c r="AH4765" s="93"/>
    </row>
    <row r="4766" spans="21:34" x14ac:dyDescent="0.3">
      <c r="U4766" s="309" t="s">
        <v>22318</v>
      </c>
      <c r="V4766" s="310">
        <v>50722</v>
      </c>
      <c r="X4766" s="267" t="s">
        <v>57390</v>
      </c>
      <c r="Y4766" s="268">
        <v>2091.13</v>
      </c>
      <c r="AA4766" s="229" t="s">
        <v>49847</v>
      </c>
      <c r="AB4766" s="230">
        <v>68767.240000000005</v>
      </c>
      <c r="AD4766" s="209" t="s">
        <v>19120</v>
      </c>
      <c r="AE4766" s="210">
        <v>16064.59</v>
      </c>
      <c r="AF4766" s="93"/>
      <c r="AG4766" s="93"/>
      <c r="AH4766" s="93"/>
    </row>
    <row r="4767" spans="21:34" x14ac:dyDescent="0.3">
      <c r="U4767" s="309" t="s">
        <v>42639</v>
      </c>
      <c r="V4767" s="310">
        <v>126133</v>
      </c>
      <c r="X4767" s="267" t="s">
        <v>55088</v>
      </c>
      <c r="Y4767" s="268">
        <v>525</v>
      </c>
      <c r="AA4767" s="229" t="s">
        <v>49848</v>
      </c>
      <c r="AB4767" s="230">
        <v>7500</v>
      </c>
      <c r="AD4767" s="209" t="s">
        <v>19121</v>
      </c>
      <c r="AE4767" s="210">
        <v>2000</v>
      </c>
      <c r="AF4767" s="93"/>
      <c r="AG4767" s="93"/>
      <c r="AH4767" s="93"/>
    </row>
    <row r="4768" spans="21:34" x14ac:dyDescent="0.3">
      <c r="U4768" s="309" t="s">
        <v>22319</v>
      </c>
      <c r="V4768" s="310">
        <v>1463.4</v>
      </c>
      <c r="X4768" s="267" t="s">
        <v>63664</v>
      </c>
      <c r="Y4768" s="268">
        <v>22000</v>
      </c>
      <c r="AA4768" s="229" t="s">
        <v>42378</v>
      </c>
      <c r="AB4768" s="230">
        <v>8433.1200000000008</v>
      </c>
      <c r="AD4768" s="209" t="s">
        <v>19122</v>
      </c>
      <c r="AE4768" s="210">
        <v>12207.08</v>
      </c>
      <c r="AF4768" s="93"/>
      <c r="AG4768" s="93"/>
      <c r="AH4768" s="93"/>
    </row>
    <row r="4769" spans="21:34" x14ac:dyDescent="0.3">
      <c r="U4769" s="309" t="s">
        <v>39245</v>
      </c>
      <c r="V4769" s="310">
        <v>3959.3</v>
      </c>
      <c r="X4769" s="267" t="s">
        <v>55089</v>
      </c>
      <c r="Y4769" s="268">
        <v>29250</v>
      </c>
      <c r="AA4769" s="229" t="s">
        <v>49849</v>
      </c>
      <c r="AB4769" s="230">
        <v>1908.11</v>
      </c>
      <c r="AD4769" s="209" t="s">
        <v>19123</v>
      </c>
      <c r="AE4769" s="210">
        <v>18097.45</v>
      </c>
      <c r="AF4769" s="93"/>
      <c r="AG4769" s="93"/>
      <c r="AH4769" s="93"/>
    </row>
    <row r="4770" spans="21:34" x14ac:dyDescent="0.3">
      <c r="U4770" s="309" t="s">
        <v>68021</v>
      </c>
      <c r="V4770" s="310">
        <v>221.95</v>
      </c>
      <c r="X4770" s="267" t="s">
        <v>49862</v>
      </c>
      <c r="Y4770" s="268">
        <v>205</v>
      </c>
      <c r="AA4770" s="229" t="s">
        <v>42379</v>
      </c>
      <c r="AB4770" s="230">
        <v>54.6</v>
      </c>
      <c r="AD4770" s="209" t="s">
        <v>19124</v>
      </c>
      <c r="AE4770" s="210">
        <v>52865.03</v>
      </c>
      <c r="AF4770" s="93"/>
      <c r="AG4770" s="93"/>
      <c r="AH4770" s="93"/>
    </row>
    <row r="4771" spans="21:34" x14ac:dyDescent="0.3">
      <c r="U4771" s="309" t="s">
        <v>22320</v>
      </c>
      <c r="V4771" s="310">
        <v>3800</v>
      </c>
      <c r="X4771" s="267" t="s">
        <v>49864</v>
      </c>
      <c r="Y4771" s="268">
        <v>146.69</v>
      </c>
      <c r="AA4771" s="229" t="s">
        <v>42380</v>
      </c>
      <c r="AB4771" s="230">
        <v>373.3</v>
      </c>
      <c r="AD4771" s="209" t="s">
        <v>19125</v>
      </c>
      <c r="AE4771" s="210">
        <v>5190</v>
      </c>
      <c r="AF4771" s="93"/>
      <c r="AG4771" s="93"/>
      <c r="AH4771" s="93"/>
    </row>
    <row r="4772" spans="21:34" x14ac:dyDescent="0.3">
      <c r="U4772" s="309" t="s">
        <v>68022</v>
      </c>
      <c r="V4772" s="310">
        <v>11102.58</v>
      </c>
      <c r="X4772" s="267" t="s">
        <v>57391</v>
      </c>
      <c r="Y4772" s="268">
        <v>1668</v>
      </c>
      <c r="AA4772" s="229" t="s">
        <v>49850</v>
      </c>
      <c r="AB4772" s="230">
        <v>7.26</v>
      </c>
      <c r="AD4772" s="209" t="s">
        <v>19126</v>
      </c>
      <c r="AE4772" s="210">
        <v>591.26</v>
      </c>
      <c r="AF4772" s="93"/>
      <c r="AG4772" s="93"/>
      <c r="AH4772" s="93"/>
    </row>
    <row r="4773" spans="21:34" x14ac:dyDescent="0.3">
      <c r="U4773" s="309" t="s">
        <v>40380</v>
      </c>
      <c r="V4773" s="310">
        <v>975</v>
      </c>
      <c r="X4773" s="267" t="s">
        <v>57392</v>
      </c>
      <c r="Y4773" s="268">
        <v>903</v>
      </c>
      <c r="AA4773" s="229" t="s">
        <v>42381</v>
      </c>
      <c r="AB4773" s="230">
        <v>1166.77</v>
      </c>
      <c r="AD4773" s="209" t="s">
        <v>19127</v>
      </c>
      <c r="AE4773" s="210">
        <v>23766.5</v>
      </c>
      <c r="AF4773" s="93"/>
      <c r="AG4773" s="93"/>
      <c r="AH4773" s="93"/>
    </row>
    <row r="4774" spans="21:34" x14ac:dyDescent="0.3">
      <c r="U4774" s="309" t="s">
        <v>68023</v>
      </c>
      <c r="V4774" s="310">
        <v>2999.49</v>
      </c>
      <c r="X4774" s="267" t="s">
        <v>56022</v>
      </c>
      <c r="Y4774" s="268">
        <v>70916.69</v>
      </c>
      <c r="AA4774" s="229" t="s">
        <v>42382</v>
      </c>
      <c r="AB4774" s="230">
        <v>618.34</v>
      </c>
      <c r="AD4774" s="209" t="s">
        <v>19128</v>
      </c>
      <c r="AE4774" s="210">
        <v>4355</v>
      </c>
      <c r="AF4774" s="93"/>
      <c r="AG4774" s="93"/>
      <c r="AH4774" s="93"/>
    </row>
    <row r="4775" spans="21:34" x14ac:dyDescent="0.3">
      <c r="U4775" s="309" t="s">
        <v>36400</v>
      </c>
      <c r="V4775" s="310">
        <v>630</v>
      </c>
      <c r="X4775" s="267" t="s">
        <v>56023</v>
      </c>
      <c r="Y4775" s="268">
        <v>5277.98</v>
      </c>
      <c r="AA4775" s="229" t="s">
        <v>52229</v>
      </c>
      <c r="AB4775" s="230">
        <v>2281.84</v>
      </c>
      <c r="AD4775" s="209" t="s">
        <v>19129</v>
      </c>
      <c r="AE4775" s="210">
        <v>2103.13</v>
      </c>
      <c r="AF4775" s="93"/>
      <c r="AG4775" s="93"/>
      <c r="AH4775" s="93"/>
    </row>
    <row r="4776" spans="21:34" x14ac:dyDescent="0.3">
      <c r="U4776" s="309" t="s">
        <v>39246</v>
      </c>
      <c r="V4776" s="310">
        <v>15972.43</v>
      </c>
      <c r="X4776" s="267" t="s">
        <v>60357</v>
      </c>
      <c r="Y4776" s="268">
        <v>3509.76</v>
      </c>
      <c r="AA4776" s="229" t="s">
        <v>44739</v>
      </c>
      <c r="AB4776" s="230">
        <v>9000</v>
      </c>
      <c r="AD4776" s="209" t="s">
        <v>19130</v>
      </c>
      <c r="AE4776" s="210">
        <v>515.19000000000005</v>
      </c>
      <c r="AF4776" s="93"/>
      <c r="AG4776" s="93"/>
      <c r="AH4776" s="93"/>
    </row>
    <row r="4777" spans="21:34" x14ac:dyDescent="0.3">
      <c r="U4777" s="309" t="s">
        <v>22323</v>
      </c>
      <c r="V4777" s="310">
        <v>19779.02</v>
      </c>
      <c r="X4777" s="267" t="s">
        <v>63123</v>
      </c>
      <c r="Y4777" s="268">
        <v>61796.5</v>
      </c>
      <c r="AA4777" s="229" t="s">
        <v>44740</v>
      </c>
      <c r="AB4777" s="230">
        <v>688.5</v>
      </c>
      <c r="AD4777" s="209" t="s">
        <v>19131</v>
      </c>
      <c r="AE4777" s="210">
        <v>57.9</v>
      </c>
      <c r="AF4777" s="93"/>
      <c r="AG4777" s="93"/>
      <c r="AH4777" s="93"/>
    </row>
    <row r="4778" spans="21:34" x14ac:dyDescent="0.3">
      <c r="U4778" s="309" t="s">
        <v>33758</v>
      </c>
      <c r="V4778" s="310">
        <v>54782.5</v>
      </c>
      <c r="X4778" s="267" t="s">
        <v>56024</v>
      </c>
      <c r="Y4778" s="268">
        <v>133832.51</v>
      </c>
      <c r="AA4778" s="229" t="s">
        <v>42383</v>
      </c>
      <c r="AB4778" s="230">
        <v>120029.85</v>
      </c>
      <c r="AD4778" s="209" t="s">
        <v>19132</v>
      </c>
      <c r="AE4778" s="210">
        <v>51559.12</v>
      </c>
      <c r="AF4778" s="93"/>
      <c r="AG4778" s="93"/>
      <c r="AH4778" s="93"/>
    </row>
    <row r="4779" spans="21:34" x14ac:dyDescent="0.3">
      <c r="U4779" s="309" t="s">
        <v>33759</v>
      </c>
      <c r="V4779" s="310">
        <v>37561.360000000001</v>
      </c>
      <c r="X4779" s="267" t="s">
        <v>56025</v>
      </c>
      <c r="Y4779" s="268">
        <v>51498.37</v>
      </c>
      <c r="AA4779" s="229" t="s">
        <v>42384</v>
      </c>
      <c r="AB4779" s="230">
        <v>9120.4</v>
      </c>
      <c r="AD4779" s="209" t="s">
        <v>19133</v>
      </c>
      <c r="AE4779" s="210">
        <v>2000</v>
      </c>
      <c r="AF4779" s="93"/>
      <c r="AG4779" s="93"/>
      <c r="AH4779" s="93"/>
    </row>
    <row r="4780" spans="21:34" x14ac:dyDescent="0.3">
      <c r="U4780" s="309" t="s">
        <v>68024</v>
      </c>
      <c r="V4780" s="310">
        <v>153636</v>
      </c>
      <c r="X4780" s="267" t="s">
        <v>56026</v>
      </c>
      <c r="Y4780" s="268">
        <v>13645.44</v>
      </c>
      <c r="AA4780" s="229" t="s">
        <v>52230</v>
      </c>
      <c r="AB4780" s="230">
        <v>10631.24</v>
      </c>
      <c r="AD4780" s="209" t="s">
        <v>19134</v>
      </c>
      <c r="AE4780" s="210">
        <v>143953.37</v>
      </c>
      <c r="AF4780" s="93"/>
      <c r="AG4780" s="93"/>
      <c r="AH4780" s="93"/>
    </row>
    <row r="4781" spans="21:34" x14ac:dyDescent="0.3">
      <c r="U4781" s="309" t="s">
        <v>58284</v>
      </c>
      <c r="V4781" s="310">
        <v>267177.11</v>
      </c>
      <c r="X4781" s="267" t="s">
        <v>56027</v>
      </c>
      <c r="Y4781" s="268">
        <v>5536.56</v>
      </c>
      <c r="AA4781" s="229" t="s">
        <v>52231</v>
      </c>
      <c r="AB4781" s="230">
        <v>813.28</v>
      </c>
      <c r="AD4781" s="209" t="s">
        <v>19135</v>
      </c>
      <c r="AE4781" s="210">
        <v>14995</v>
      </c>
      <c r="AF4781" s="93"/>
      <c r="AG4781" s="93"/>
      <c r="AH4781" s="93"/>
    </row>
    <row r="4782" spans="21:34" x14ac:dyDescent="0.3">
      <c r="U4782" s="309" t="s">
        <v>22324</v>
      </c>
      <c r="V4782" s="310">
        <v>325882.13</v>
      </c>
      <c r="X4782" s="267" t="s">
        <v>56028</v>
      </c>
      <c r="Y4782" s="268">
        <v>19556.669999999998</v>
      </c>
      <c r="AA4782" s="229" t="s">
        <v>42385</v>
      </c>
      <c r="AB4782" s="230">
        <v>48592.36</v>
      </c>
      <c r="AD4782" s="209" t="s">
        <v>19136</v>
      </c>
      <c r="AE4782" s="210">
        <v>3219.13</v>
      </c>
      <c r="AF4782" s="93"/>
      <c r="AG4782" s="93"/>
      <c r="AH4782" s="93"/>
    </row>
    <row r="4783" spans="21:34" x14ac:dyDescent="0.3">
      <c r="U4783" s="309" t="s">
        <v>35200</v>
      </c>
      <c r="V4783" s="310">
        <v>120408.71</v>
      </c>
      <c r="X4783" s="267" t="s">
        <v>63124</v>
      </c>
      <c r="Y4783" s="268">
        <v>5085.8599999999997</v>
      </c>
      <c r="AA4783" s="229" t="s">
        <v>19154</v>
      </c>
      <c r="AB4783" s="230">
        <v>9250</v>
      </c>
      <c r="AD4783" s="209" t="s">
        <v>19137</v>
      </c>
      <c r="AE4783" s="210">
        <v>2959.34</v>
      </c>
      <c r="AF4783" s="93"/>
      <c r="AG4783" s="93"/>
      <c r="AH4783" s="93"/>
    </row>
    <row r="4784" spans="21:34" x14ac:dyDescent="0.3">
      <c r="U4784" s="309" t="s">
        <v>68025</v>
      </c>
      <c r="V4784" s="310">
        <v>81711.789999999994</v>
      </c>
      <c r="X4784" s="267" t="s">
        <v>56029</v>
      </c>
      <c r="Y4784" s="268">
        <v>34467</v>
      </c>
      <c r="AA4784" s="229" t="s">
        <v>19155</v>
      </c>
      <c r="AB4784" s="230">
        <v>300</v>
      </c>
      <c r="AD4784" s="209" t="s">
        <v>19138</v>
      </c>
      <c r="AE4784" s="210">
        <v>1851.26</v>
      </c>
      <c r="AF4784" s="93"/>
      <c r="AG4784" s="93"/>
      <c r="AH4784" s="93"/>
    </row>
    <row r="4785" spans="21:34" x14ac:dyDescent="0.3">
      <c r="U4785" s="309" t="s">
        <v>35201</v>
      </c>
      <c r="V4785" s="310">
        <v>427023.04</v>
      </c>
      <c r="X4785" s="267" t="s">
        <v>60358</v>
      </c>
      <c r="Y4785" s="268">
        <v>7700</v>
      </c>
      <c r="AA4785" s="229" t="s">
        <v>42386</v>
      </c>
      <c r="AB4785" s="230">
        <v>17760.72</v>
      </c>
      <c r="AD4785" s="209" t="s">
        <v>19139</v>
      </c>
      <c r="AE4785" s="210">
        <v>3915.27</v>
      </c>
      <c r="AF4785" s="93"/>
      <c r="AG4785" s="93"/>
      <c r="AH4785" s="93"/>
    </row>
    <row r="4786" spans="21:34" x14ac:dyDescent="0.3">
      <c r="U4786" s="309" t="s">
        <v>39247</v>
      </c>
      <c r="V4786" s="310">
        <v>2333998.7999999998</v>
      </c>
      <c r="X4786" s="267" t="s">
        <v>62621</v>
      </c>
      <c r="Y4786" s="268">
        <v>286.55</v>
      </c>
      <c r="AA4786" s="229" t="s">
        <v>19156</v>
      </c>
      <c r="AB4786" s="230">
        <v>730.6</v>
      </c>
      <c r="AD4786" s="209" t="s">
        <v>19140</v>
      </c>
      <c r="AE4786" s="210">
        <v>800</v>
      </c>
      <c r="AF4786" s="93"/>
      <c r="AG4786" s="93"/>
      <c r="AH4786" s="93"/>
    </row>
    <row r="4787" spans="21:34" x14ac:dyDescent="0.3">
      <c r="U4787" s="309" t="s">
        <v>62464</v>
      </c>
      <c r="V4787" s="310">
        <v>397645.75</v>
      </c>
      <c r="X4787" s="267" t="s">
        <v>61950</v>
      </c>
      <c r="Y4787" s="268">
        <v>3031</v>
      </c>
      <c r="AA4787" s="229" t="s">
        <v>19157</v>
      </c>
      <c r="AB4787" s="230">
        <v>337.73</v>
      </c>
      <c r="AD4787" s="209" t="s">
        <v>19141</v>
      </c>
      <c r="AE4787" s="210">
        <v>611.74</v>
      </c>
      <c r="AF4787" s="93"/>
      <c r="AG4787" s="93"/>
      <c r="AH4787" s="93"/>
    </row>
    <row r="4788" spans="21:34" x14ac:dyDescent="0.3">
      <c r="U4788" s="309" t="s">
        <v>58285</v>
      </c>
      <c r="V4788" s="310">
        <v>134000</v>
      </c>
      <c r="X4788" s="267" t="s">
        <v>61951</v>
      </c>
      <c r="Y4788" s="268">
        <v>3218</v>
      </c>
      <c r="AA4788" s="229" t="s">
        <v>36227</v>
      </c>
      <c r="AB4788" s="230">
        <v>14546.5</v>
      </c>
      <c r="AD4788" s="209" t="s">
        <v>19142</v>
      </c>
      <c r="AE4788" s="210">
        <v>1186</v>
      </c>
      <c r="AF4788" s="93"/>
      <c r="AG4788" s="93"/>
      <c r="AH4788" s="93"/>
    </row>
    <row r="4789" spans="21:34" x14ac:dyDescent="0.3">
      <c r="U4789" s="309" t="s">
        <v>42641</v>
      </c>
      <c r="V4789" s="310">
        <v>22804.2</v>
      </c>
      <c r="X4789" s="267" t="s">
        <v>19365</v>
      </c>
      <c r="Y4789" s="268">
        <v>6153.45</v>
      </c>
      <c r="AA4789" s="229" t="s">
        <v>52232</v>
      </c>
      <c r="AB4789" s="230">
        <v>4268.46</v>
      </c>
      <c r="AD4789" s="209" t="s">
        <v>19143</v>
      </c>
      <c r="AE4789" s="210">
        <v>11852</v>
      </c>
      <c r="AF4789" s="93"/>
      <c r="AG4789" s="93"/>
      <c r="AH4789" s="93"/>
    </row>
    <row r="4790" spans="21:34" x14ac:dyDescent="0.3">
      <c r="U4790" s="309" t="s">
        <v>48045</v>
      </c>
      <c r="V4790" s="310">
        <v>14346.36</v>
      </c>
      <c r="X4790" s="267" t="s">
        <v>52256</v>
      </c>
      <c r="Y4790" s="268">
        <v>115665.28</v>
      </c>
      <c r="AA4790" s="229" t="s">
        <v>52233</v>
      </c>
      <c r="AB4790" s="230">
        <v>326.52</v>
      </c>
      <c r="AD4790" s="209" t="s">
        <v>19144</v>
      </c>
      <c r="AE4790" s="210">
        <v>11663.19</v>
      </c>
      <c r="AF4790" s="93"/>
      <c r="AG4790" s="93"/>
      <c r="AH4790" s="93"/>
    </row>
    <row r="4791" spans="21:34" x14ac:dyDescent="0.3">
      <c r="U4791" s="309" t="s">
        <v>48046</v>
      </c>
      <c r="V4791" s="310">
        <v>1097.5</v>
      </c>
      <c r="X4791" s="267" t="s">
        <v>52258</v>
      </c>
      <c r="Y4791" s="268">
        <v>8317.74</v>
      </c>
      <c r="AA4791" s="229" t="s">
        <v>52234</v>
      </c>
      <c r="AB4791" s="230">
        <v>5600</v>
      </c>
      <c r="AD4791" s="209" t="s">
        <v>19145</v>
      </c>
      <c r="AE4791" s="210">
        <v>2984.25</v>
      </c>
      <c r="AF4791" s="93"/>
      <c r="AG4791" s="93"/>
      <c r="AH4791" s="93"/>
    </row>
    <row r="4792" spans="21:34" x14ac:dyDescent="0.3">
      <c r="U4792" s="309" t="s">
        <v>50072</v>
      </c>
      <c r="V4792" s="310">
        <v>2079.0300000000002</v>
      </c>
      <c r="X4792" s="267" t="s">
        <v>52260</v>
      </c>
      <c r="Y4792" s="268">
        <v>10777.68</v>
      </c>
      <c r="AA4792" s="229" t="s">
        <v>52235</v>
      </c>
      <c r="AB4792" s="230">
        <v>1050</v>
      </c>
      <c r="AD4792" s="209" t="s">
        <v>19146</v>
      </c>
      <c r="AE4792" s="210">
        <v>47.96</v>
      </c>
      <c r="AF4792" s="93"/>
      <c r="AG4792" s="93"/>
      <c r="AH4792" s="93"/>
    </row>
    <row r="4793" spans="21:34" x14ac:dyDescent="0.3">
      <c r="U4793" s="309" t="s">
        <v>63710</v>
      </c>
      <c r="V4793" s="310">
        <v>19206</v>
      </c>
      <c r="X4793" s="267" t="s">
        <v>55090</v>
      </c>
      <c r="Y4793" s="268">
        <v>556.85</v>
      </c>
      <c r="AA4793" s="229" t="s">
        <v>52236</v>
      </c>
      <c r="AB4793" s="230">
        <v>508.72</v>
      </c>
      <c r="AD4793" s="209" t="s">
        <v>19147</v>
      </c>
      <c r="AE4793" s="210">
        <v>323.60000000000002</v>
      </c>
      <c r="AF4793" s="93"/>
      <c r="AG4793" s="93"/>
      <c r="AH4793" s="93"/>
    </row>
    <row r="4794" spans="21:34" x14ac:dyDescent="0.3">
      <c r="U4794" s="309" t="s">
        <v>63711</v>
      </c>
      <c r="V4794" s="310">
        <v>8886</v>
      </c>
      <c r="X4794" s="267" t="s">
        <v>62622</v>
      </c>
      <c r="Y4794" s="268">
        <v>85.62</v>
      </c>
      <c r="AA4794" s="229" t="s">
        <v>52237</v>
      </c>
      <c r="AB4794" s="230">
        <v>1602.65</v>
      </c>
      <c r="AD4794" s="209" t="s">
        <v>19148</v>
      </c>
      <c r="AE4794" s="210">
        <v>1977</v>
      </c>
      <c r="AF4794" s="93"/>
      <c r="AG4794" s="93"/>
      <c r="AH4794" s="93"/>
    </row>
    <row r="4795" spans="21:34" x14ac:dyDescent="0.3">
      <c r="U4795" s="309" t="s">
        <v>63712</v>
      </c>
      <c r="V4795" s="310">
        <v>303421.09000000003</v>
      </c>
      <c r="X4795" s="267" t="s">
        <v>62623</v>
      </c>
      <c r="Y4795" s="268">
        <v>8.3000000000000007</v>
      </c>
      <c r="AA4795" s="229" t="s">
        <v>49851</v>
      </c>
      <c r="AB4795" s="230">
        <v>84523.98</v>
      </c>
      <c r="AD4795" s="209" t="s">
        <v>19149</v>
      </c>
      <c r="AE4795" s="210">
        <v>5940</v>
      </c>
      <c r="AF4795" s="93"/>
      <c r="AG4795" s="93"/>
      <c r="AH4795" s="93"/>
    </row>
    <row r="4796" spans="21:34" x14ac:dyDescent="0.3">
      <c r="U4796" s="309" t="s">
        <v>63713</v>
      </c>
      <c r="V4796" s="310">
        <v>23529.21</v>
      </c>
      <c r="X4796" s="267" t="s">
        <v>52261</v>
      </c>
      <c r="Y4796" s="268">
        <v>1150</v>
      </c>
      <c r="AA4796" s="229" t="s">
        <v>49852</v>
      </c>
      <c r="AB4796" s="230">
        <v>26806.75</v>
      </c>
      <c r="AD4796" s="209" t="s">
        <v>19150</v>
      </c>
      <c r="AE4796" s="210">
        <v>12543</v>
      </c>
      <c r="AF4796" s="93"/>
      <c r="AG4796" s="93"/>
      <c r="AH4796" s="93"/>
    </row>
    <row r="4797" spans="21:34" x14ac:dyDescent="0.3">
      <c r="U4797" s="309" t="s">
        <v>63714</v>
      </c>
      <c r="V4797" s="310">
        <v>4389.7299999999996</v>
      </c>
      <c r="X4797" s="267" t="s">
        <v>56030</v>
      </c>
      <c r="Y4797" s="268">
        <v>143071.14000000001</v>
      </c>
      <c r="AA4797" s="229" t="s">
        <v>52238</v>
      </c>
      <c r="AB4797" s="230">
        <v>5572.29</v>
      </c>
      <c r="AD4797" s="209" t="s">
        <v>19151</v>
      </c>
      <c r="AE4797" s="210">
        <v>44377</v>
      </c>
      <c r="AF4797" s="93"/>
      <c r="AG4797" s="93"/>
      <c r="AH4797" s="93"/>
    </row>
    <row r="4798" spans="21:34" x14ac:dyDescent="0.3">
      <c r="U4798" s="309" t="s">
        <v>64461</v>
      </c>
      <c r="V4798" s="310">
        <v>72324.56</v>
      </c>
      <c r="X4798" s="267" t="s">
        <v>56031</v>
      </c>
      <c r="Y4798" s="268">
        <v>54304.37</v>
      </c>
      <c r="AA4798" s="229" t="s">
        <v>49853</v>
      </c>
      <c r="AB4798" s="230">
        <v>24504.26</v>
      </c>
      <c r="AD4798" s="209" t="s">
        <v>19152</v>
      </c>
      <c r="AE4798" s="210">
        <v>4377</v>
      </c>
      <c r="AF4798" s="93"/>
      <c r="AG4798" s="93"/>
      <c r="AH4798" s="93"/>
    </row>
    <row r="4799" spans="21:34" x14ac:dyDescent="0.3">
      <c r="U4799" s="309" t="s">
        <v>64462</v>
      </c>
      <c r="V4799" s="310">
        <v>58265.55</v>
      </c>
      <c r="X4799" s="267" t="s">
        <v>56032</v>
      </c>
      <c r="Y4799" s="268">
        <v>18702.669999999998</v>
      </c>
      <c r="AA4799" s="229" t="s">
        <v>52239</v>
      </c>
      <c r="AB4799" s="230">
        <v>13392.31</v>
      </c>
      <c r="AD4799" s="209" t="s">
        <v>19153</v>
      </c>
      <c r="AE4799" s="210">
        <v>5363</v>
      </c>
      <c r="AF4799" s="93"/>
      <c r="AG4799" s="93"/>
      <c r="AH4799" s="93"/>
    </row>
    <row r="4800" spans="21:34" x14ac:dyDescent="0.3">
      <c r="U4800" s="309" t="s">
        <v>63715</v>
      </c>
      <c r="V4800" s="310">
        <v>21540</v>
      </c>
      <c r="X4800" s="267" t="s">
        <v>56033</v>
      </c>
      <c r="Y4800" s="268">
        <v>16330.09</v>
      </c>
      <c r="AA4800" s="229" t="s">
        <v>52240</v>
      </c>
      <c r="AB4800" s="230">
        <v>8493.65</v>
      </c>
      <c r="AD4800" s="209" t="s">
        <v>19154</v>
      </c>
      <c r="AE4800" s="210">
        <v>15210</v>
      </c>
      <c r="AF4800" s="93"/>
      <c r="AG4800" s="93"/>
      <c r="AH4800" s="93"/>
    </row>
    <row r="4801" spans="21:34" x14ac:dyDescent="0.3">
      <c r="U4801" s="309" t="s">
        <v>52811</v>
      </c>
      <c r="V4801" s="310">
        <v>1647.78</v>
      </c>
      <c r="X4801" s="267" t="s">
        <v>56034</v>
      </c>
      <c r="Y4801" s="268">
        <v>19364.060000000001</v>
      </c>
      <c r="AA4801" s="229" t="s">
        <v>52241</v>
      </c>
      <c r="AB4801" s="230">
        <v>25446</v>
      </c>
      <c r="AD4801" s="209" t="s">
        <v>19155</v>
      </c>
      <c r="AE4801" s="210">
        <v>3000</v>
      </c>
      <c r="AF4801" s="93"/>
      <c r="AG4801" s="93"/>
      <c r="AH4801" s="93"/>
    </row>
    <row r="4802" spans="21:34" x14ac:dyDescent="0.3">
      <c r="U4802" s="309" t="s">
        <v>52812</v>
      </c>
      <c r="V4802" s="310">
        <v>4721.03</v>
      </c>
      <c r="X4802" s="267" t="s">
        <v>56035</v>
      </c>
      <c r="Y4802" s="268">
        <v>1131.4100000000001</v>
      </c>
      <c r="AA4802" s="229" t="s">
        <v>44741</v>
      </c>
      <c r="AB4802" s="230">
        <v>56603.81</v>
      </c>
      <c r="AD4802" s="209" t="s">
        <v>19156</v>
      </c>
      <c r="AE4802" s="210">
        <v>1393.12</v>
      </c>
      <c r="AF4802" s="93"/>
      <c r="AG4802" s="93"/>
      <c r="AH4802" s="93"/>
    </row>
    <row r="4803" spans="21:34" x14ac:dyDescent="0.3">
      <c r="U4803" s="309" t="s">
        <v>50073</v>
      </c>
      <c r="V4803" s="310">
        <v>7478</v>
      </c>
      <c r="X4803" s="267" t="s">
        <v>62624</v>
      </c>
      <c r="Y4803" s="268">
        <v>245.15</v>
      </c>
      <c r="AA4803" s="229" t="s">
        <v>44742</v>
      </c>
      <c r="AB4803" s="230">
        <v>4330.1899999999996</v>
      </c>
      <c r="AD4803" s="209" t="s">
        <v>19157</v>
      </c>
      <c r="AE4803" s="210">
        <v>3447.12</v>
      </c>
      <c r="AF4803" s="93"/>
      <c r="AG4803" s="93"/>
      <c r="AH4803" s="93"/>
    </row>
    <row r="4804" spans="21:34" x14ac:dyDescent="0.3">
      <c r="U4804" s="309" t="s">
        <v>68026</v>
      </c>
      <c r="V4804" s="310">
        <v>3495</v>
      </c>
      <c r="X4804" s="267" t="s">
        <v>62625</v>
      </c>
      <c r="Y4804" s="268">
        <v>13.68</v>
      </c>
      <c r="AA4804" s="229" t="s">
        <v>44743</v>
      </c>
      <c r="AB4804" s="230">
        <v>197743.75</v>
      </c>
      <c r="AD4804" s="209" t="s">
        <v>19158</v>
      </c>
      <c r="AE4804" s="210">
        <v>35568</v>
      </c>
      <c r="AF4804" s="93"/>
      <c r="AG4804" s="93"/>
      <c r="AH4804" s="93"/>
    </row>
    <row r="4805" spans="21:34" x14ac:dyDescent="0.3">
      <c r="U4805" s="309" t="s">
        <v>64464</v>
      </c>
      <c r="V4805" s="310">
        <v>2667.3</v>
      </c>
      <c r="X4805" s="267" t="s">
        <v>56036</v>
      </c>
      <c r="Y4805" s="268">
        <v>426753.64</v>
      </c>
      <c r="AA4805" s="229" t="s">
        <v>44744</v>
      </c>
      <c r="AB4805" s="230">
        <v>14897.92</v>
      </c>
      <c r="AD4805" s="209" t="s">
        <v>19159</v>
      </c>
      <c r="AE4805" s="210">
        <v>3000</v>
      </c>
      <c r="AF4805" s="93"/>
      <c r="AG4805" s="93"/>
      <c r="AH4805" s="93"/>
    </row>
    <row r="4806" spans="21:34" x14ac:dyDescent="0.3">
      <c r="U4806" s="309" t="s">
        <v>52813</v>
      </c>
      <c r="V4806" s="310">
        <v>4775.01</v>
      </c>
      <c r="X4806" s="267" t="s">
        <v>56037</v>
      </c>
      <c r="Y4806" s="268">
        <v>59470.63</v>
      </c>
      <c r="AA4806" s="229" t="s">
        <v>19197</v>
      </c>
      <c r="AB4806" s="230">
        <v>240</v>
      </c>
      <c r="AD4806" s="209" t="s">
        <v>19160</v>
      </c>
      <c r="AE4806" s="210">
        <v>3219.13</v>
      </c>
      <c r="AF4806" s="93"/>
      <c r="AG4806" s="93"/>
      <c r="AH4806" s="93"/>
    </row>
    <row r="4807" spans="21:34" x14ac:dyDescent="0.3">
      <c r="U4807" s="309" t="s">
        <v>52814</v>
      </c>
      <c r="V4807" s="310">
        <v>96.38</v>
      </c>
      <c r="X4807" s="267" t="s">
        <v>64209</v>
      </c>
      <c r="Y4807" s="268">
        <v>14672.49</v>
      </c>
      <c r="AA4807" s="229" t="s">
        <v>42387</v>
      </c>
      <c r="AB4807" s="230">
        <v>2169</v>
      </c>
      <c r="AD4807" s="209" t="s">
        <v>19161</v>
      </c>
      <c r="AE4807" s="210">
        <v>11663.19</v>
      </c>
      <c r="AF4807" s="93"/>
      <c r="AG4807" s="93"/>
      <c r="AH4807" s="93"/>
    </row>
    <row r="4808" spans="21:34" x14ac:dyDescent="0.3">
      <c r="U4808" s="309" t="s">
        <v>68027</v>
      </c>
      <c r="V4808" s="310">
        <v>1216</v>
      </c>
      <c r="X4808" s="267" t="s">
        <v>64210</v>
      </c>
      <c r="Y4808" s="268">
        <v>4167.3500000000004</v>
      </c>
      <c r="AA4808" s="229" t="s">
        <v>33426</v>
      </c>
      <c r="AB4808" s="230">
        <v>524.70000000000005</v>
      </c>
      <c r="AD4808" s="209" t="s">
        <v>19162</v>
      </c>
      <c r="AE4808" s="210">
        <v>2984.25</v>
      </c>
      <c r="AF4808" s="93"/>
      <c r="AG4808" s="93"/>
      <c r="AH4808" s="93"/>
    </row>
    <row r="4809" spans="21:34" x14ac:dyDescent="0.3">
      <c r="U4809" s="309" t="s">
        <v>45098</v>
      </c>
      <c r="V4809" s="310">
        <v>77973</v>
      </c>
      <c r="X4809" s="267" t="s">
        <v>64211</v>
      </c>
      <c r="Y4809" s="268">
        <v>1416.16</v>
      </c>
      <c r="AA4809" s="229" t="s">
        <v>33427</v>
      </c>
      <c r="AB4809" s="230">
        <v>5880</v>
      </c>
      <c r="AD4809" s="209" t="s">
        <v>19163</v>
      </c>
      <c r="AE4809" s="210">
        <v>2959.34</v>
      </c>
      <c r="AF4809" s="93"/>
      <c r="AG4809" s="93"/>
      <c r="AH4809" s="93"/>
    </row>
    <row r="4810" spans="21:34" x14ac:dyDescent="0.3">
      <c r="U4810" s="309" t="s">
        <v>68028</v>
      </c>
      <c r="V4810" s="310">
        <v>17302.080000000002</v>
      </c>
      <c r="X4810" s="267" t="s">
        <v>47938</v>
      </c>
      <c r="Y4810" s="268">
        <v>21856.65</v>
      </c>
      <c r="AA4810" s="229" t="s">
        <v>33428</v>
      </c>
      <c r="AB4810" s="230">
        <v>378.9</v>
      </c>
      <c r="AD4810" s="209" t="s">
        <v>19164</v>
      </c>
      <c r="AE4810" s="210">
        <v>3244.38</v>
      </c>
      <c r="AF4810" s="93"/>
      <c r="AG4810" s="93"/>
      <c r="AH4810" s="93"/>
    </row>
    <row r="4811" spans="21:34" x14ac:dyDescent="0.3">
      <c r="U4811" s="309" t="s">
        <v>57529</v>
      </c>
      <c r="V4811" s="310">
        <v>193698.06</v>
      </c>
      <c r="X4811" s="267" t="s">
        <v>34950</v>
      </c>
      <c r="Y4811" s="268">
        <v>2707.48</v>
      </c>
      <c r="AA4811" s="229" t="s">
        <v>33429</v>
      </c>
      <c r="AB4811" s="230">
        <v>1162.77</v>
      </c>
      <c r="AD4811" s="209" t="s">
        <v>19165</v>
      </c>
      <c r="AE4811" s="210">
        <v>7362.39</v>
      </c>
      <c r="AF4811" s="93"/>
      <c r="AG4811" s="93"/>
      <c r="AH4811" s="93"/>
    </row>
    <row r="4812" spans="21:34" x14ac:dyDescent="0.3">
      <c r="U4812" s="309" t="s">
        <v>39248</v>
      </c>
      <c r="V4812" s="310">
        <v>320641.87</v>
      </c>
      <c r="X4812" s="267" t="s">
        <v>44775</v>
      </c>
      <c r="Y4812" s="268">
        <v>4931.28</v>
      </c>
      <c r="AA4812" s="229" t="s">
        <v>33430</v>
      </c>
      <c r="AB4812" s="230">
        <v>293.62</v>
      </c>
      <c r="AD4812" s="209" t="s">
        <v>19166</v>
      </c>
      <c r="AE4812" s="210">
        <v>800</v>
      </c>
      <c r="AF4812" s="93"/>
      <c r="AG4812" s="93"/>
      <c r="AH4812" s="93"/>
    </row>
    <row r="4813" spans="21:34" x14ac:dyDescent="0.3">
      <c r="U4813" s="309" t="s">
        <v>52816</v>
      </c>
      <c r="V4813" s="310">
        <v>40951.33</v>
      </c>
      <c r="X4813" s="267" t="s">
        <v>52262</v>
      </c>
      <c r="Y4813" s="268">
        <v>2000</v>
      </c>
      <c r="AA4813" s="229" t="s">
        <v>40230</v>
      </c>
      <c r="AB4813" s="230">
        <v>3600</v>
      </c>
      <c r="AD4813" s="209" t="s">
        <v>19167</v>
      </c>
      <c r="AE4813" s="210">
        <v>47.96</v>
      </c>
      <c r="AF4813" s="93"/>
      <c r="AG4813" s="93"/>
      <c r="AH4813" s="93"/>
    </row>
    <row r="4814" spans="21:34" x14ac:dyDescent="0.3">
      <c r="U4814" s="309" t="s">
        <v>57531</v>
      </c>
      <c r="V4814" s="310">
        <v>252903.35</v>
      </c>
      <c r="X4814" s="267" t="s">
        <v>52263</v>
      </c>
      <c r="Y4814" s="268">
        <v>1162</v>
      </c>
      <c r="AA4814" s="229" t="s">
        <v>52242</v>
      </c>
      <c r="AB4814" s="230">
        <v>31206</v>
      </c>
      <c r="AD4814" s="209" t="s">
        <v>19168</v>
      </c>
      <c r="AE4814" s="210">
        <v>1186</v>
      </c>
      <c r="AF4814" s="93"/>
      <c r="AG4814" s="93"/>
      <c r="AH4814" s="93"/>
    </row>
    <row r="4815" spans="21:34" x14ac:dyDescent="0.3">
      <c r="U4815" s="309" t="s">
        <v>68029</v>
      </c>
      <c r="V4815" s="310">
        <v>29948.11</v>
      </c>
      <c r="X4815" s="267" t="s">
        <v>64212</v>
      </c>
      <c r="Y4815" s="268">
        <v>3100</v>
      </c>
      <c r="AA4815" s="229" t="s">
        <v>48829</v>
      </c>
      <c r="AB4815" s="230">
        <v>15395.38</v>
      </c>
      <c r="AD4815" s="209" t="s">
        <v>19169</v>
      </c>
      <c r="AE4815" s="210">
        <v>13478.34</v>
      </c>
      <c r="AF4815" s="93"/>
      <c r="AG4815" s="93"/>
      <c r="AH4815" s="93"/>
    </row>
    <row r="4816" spans="21:34" x14ac:dyDescent="0.3">
      <c r="U4816" s="309" t="s">
        <v>52817</v>
      </c>
      <c r="V4816" s="310">
        <v>5320</v>
      </c>
      <c r="X4816" s="267" t="s">
        <v>34954</v>
      </c>
      <c r="Y4816" s="268">
        <v>96500</v>
      </c>
      <c r="AA4816" s="229" t="s">
        <v>34944</v>
      </c>
      <c r="AB4816" s="230">
        <v>2450.1</v>
      </c>
      <c r="AD4816" s="209" t="s">
        <v>19170</v>
      </c>
      <c r="AE4816" s="210">
        <v>10317</v>
      </c>
      <c r="AF4816" s="93"/>
      <c r="AG4816" s="93"/>
      <c r="AH4816" s="93"/>
    </row>
    <row r="4817" spans="21:34" x14ac:dyDescent="0.3">
      <c r="U4817" s="309" t="s">
        <v>68030</v>
      </c>
      <c r="V4817" s="310">
        <v>120</v>
      </c>
      <c r="X4817" s="267" t="s">
        <v>34955</v>
      </c>
      <c r="Y4817" s="268">
        <v>7160.8</v>
      </c>
      <c r="AA4817" s="229" t="s">
        <v>49854</v>
      </c>
      <c r="AB4817" s="230">
        <v>4400</v>
      </c>
      <c r="AD4817" s="209" t="s">
        <v>19171</v>
      </c>
      <c r="AE4817" s="210">
        <v>58206</v>
      </c>
      <c r="AF4817" s="93"/>
      <c r="AG4817" s="93"/>
      <c r="AH4817" s="93"/>
    </row>
    <row r="4818" spans="21:34" x14ac:dyDescent="0.3">
      <c r="U4818" s="309" t="s">
        <v>68031</v>
      </c>
      <c r="V4818" s="310">
        <v>4088.52</v>
      </c>
      <c r="X4818" s="267" t="s">
        <v>34956</v>
      </c>
      <c r="Y4818" s="268">
        <v>23256.5</v>
      </c>
      <c r="AA4818" s="229" t="s">
        <v>44745</v>
      </c>
      <c r="AB4818" s="230">
        <v>24700</v>
      </c>
      <c r="AD4818" s="209" t="s">
        <v>19172</v>
      </c>
      <c r="AE4818" s="210">
        <v>29450</v>
      </c>
      <c r="AF4818" s="93"/>
      <c r="AG4818" s="93"/>
      <c r="AH4818" s="93"/>
    </row>
    <row r="4819" spans="21:34" x14ac:dyDescent="0.3">
      <c r="U4819" s="309" t="s">
        <v>57532</v>
      </c>
      <c r="V4819" s="310">
        <v>301898.46999999997</v>
      </c>
      <c r="X4819" s="267" t="s">
        <v>44776</v>
      </c>
      <c r="Y4819" s="268">
        <v>12724.46</v>
      </c>
      <c r="AA4819" s="229" t="s">
        <v>48830</v>
      </c>
      <c r="AB4819" s="230">
        <v>11700</v>
      </c>
      <c r="AD4819" s="209" t="s">
        <v>19173</v>
      </c>
      <c r="AE4819" s="210">
        <v>2237.31</v>
      </c>
      <c r="AF4819" s="93"/>
      <c r="AG4819" s="93"/>
      <c r="AH4819" s="93"/>
    </row>
    <row r="4820" spans="21:34" x14ac:dyDescent="0.3">
      <c r="U4820" s="309" t="s">
        <v>68032</v>
      </c>
      <c r="V4820" s="310">
        <v>133.66</v>
      </c>
      <c r="X4820" s="267" t="s">
        <v>34957</v>
      </c>
      <c r="Y4820" s="268">
        <v>881.9</v>
      </c>
      <c r="AA4820" s="229" t="s">
        <v>19199</v>
      </c>
      <c r="AB4820" s="230">
        <v>13.72</v>
      </c>
      <c r="AD4820" s="209" t="s">
        <v>19174</v>
      </c>
      <c r="AE4820" s="210">
        <v>5242.13</v>
      </c>
      <c r="AF4820" s="93"/>
      <c r="AG4820" s="93"/>
      <c r="AH4820" s="93"/>
    </row>
    <row r="4821" spans="21:34" x14ac:dyDescent="0.3">
      <c r="U4821" s="309" t="s">
        <v>68033</v>
      </c>
      <c r="V4821" s="310">
        <v>457.05</v>
      </c>
      <c r="X4821" s="267" t="s">
        <v>64213</v>
      </c>
      <c r="Y4821" s="268">
        <v>3000</v>
      </c>
      <c r="AA4821" s="229" t="s">
        <v>19202</v>
      </c>
      <c r="AB4821" s="230">
        <v>2520</v>
      </c>
      <c r="AD4821" s="209" t="s">
        <v>19175</v>
      </c>
      <c r="AE4821" s="210">
        <v>361.56</v>
      </c>
      <c r="AF4821" s="93"/>
      <c r="AG4821" s="93"/>
      <c r="AH4821" s="93"/>
    </row>
    <row r="4822" spans="21:34" x14ac:dyDescent="0.3">
      <c r="U4822" s="309" t="s">
        <v>48956</v>
      </c>
      <c r="V4822" s="310">
        <v>68018.740000000005</v>
      </c>
      <c r="X4822" s="267" t="s">
        <v>64214</v>
      </c>
      <c r="Y4822" s="268">
        <v>6078</v>
      </c>
      <c r="AA4822" s="229" t="s">
        <v>33431</v>
      </c>
      <c r="AB4822" s="230">
        <v>24408.5</v>
      </c>
      <c r="AD4822" s="209" t="s">
        <v>19176</v>
      </c>
      <c r="AE4822" s="210">
        <v>5150</v>
      </c>
      <c r="AF4822" s="93"/>
      <c r="AG4822" s="93"/>
      <c r="AH4822" s="93"/>
    </row>
    <row r="4823" spans="21:34" x14ac:dyDescent="0.3">
      <c r="U4823" s="309" t="s">
        <v>57533</v>
      </c>
      <c r="V4823" s="310">
        <v>5502.66</v>
      </c>
      <c r="X4823" s="267" t="s">
        <v>64215</v>
      </c>
      <c r="Y4823" s="268">
        <v>760</v>
      </c>
      <c r="AA4823" s="229" t="s">
        <v>42388</v>
      </c>
      <c r="AB4823" s="230">
        <v>37890.36</v>
      </c>
      <c r="AD4823" s="209" t="s">
        <v>19177</v>
      </c>
      <c r="AE4823" s="210">
        <v>2955</v>
      </c>
      <c r="AF4823" s="93"/>
      <c r="AG4823" s="93"/>
      <c r="AH4823" s="93"/>
    </row>
    <row r="4824" spans="21:34" x14ac:dyDescent="0.3">
      <c r="U4824" s="309" t="s">
        <v>68034</v>
      </c>
      <c r="V4824" s="310">
        <v>7959.6</v>
      </c>
      <c r="X4824" s="267" t="s">
        <v>59566</v>
      </c>
      <c r="Y4824" s="268">
        <v>3300</v>
      </c>
      <c r="AA4824" s="229" t="s">
        <v>52243</v>
      </c>
      <c r="AB4824" s="230">
        <v>5000</v>
      </c>
      <c r="AD4824" s="209" t="s">
        <v>19178</v>
      </c>
      <c r="AE4824" s="210">
        <v>36773</v>
      </c>
      <c r="AF4824" s="93"/>
      <c r="AG4824" s="93"/>
      <c r="AH4824" s="93"/>
    </row>
    <row r="4825" spans="21:34" x14ac:dyDescent="0.3">
      <c r="U4825" s="309" t="s">
        <v>36403</v>
      </c>
      <c r="V4825" s="310">
        <v>177554.3</v>
      </c>
      <c r="X4825" s="267" t="s">
        <v>59567</v>
      </c>
      <c r="Y4825" s="268">
        <v>248.65</v>
      </c>
      <c r="AA4825" s="229" t="s">
        <v>40231</v>
      </c>
      <c r="AB4825" s="230">
        <v>327.98</v>
      </c>
      <c r="AD4825" s="209" t="s">
        <v>19179</v>
      </c>
      <c r="AE4825" s="210">
        <v>4739</v>
      </c>
      <c r="AF4825" s="93"/>
      <c r="AG4825" s="93"/>
      <c r="AH4825" s="93"/>
    </row>
    <row r="4826" spans="21:34" x14ac:dyDescent="0.3">
      <c r="U4826" s="309" t="s">
        <v>52820</v>
      </c>
      <c r="V4826" s="310">
        <v>1745412.05</v>
      </c>
      <c r="X4826" s="267" t="s">
        <v>59568</v>
      </c>
      <c r="Y4826" s="268">
        <v>795.3</v>
      </c>
      <c r="AA4826" s="229" t="s">
        <v>48831</v>
      </c>
      <c r="AB4826" s="230">
        <v>350</v>
      </c>
      <c r="AD4826" s="209" t="s">
        <v>19180</v>
      </c>
      <c r="AE4826" s="210">
        <v>8092</v>
      </c>
      <c r="AF4826" s="93"/>
      <c r="AG4826" s="93"/>
      <c r="AH4826" s="93"/>
    </row>
    <row r="4827" spans="21:34" x14ac:dyDescent="0.3">
      <c r="U4827" s="309" t="s">
        <v>57534</v>
      </c>
      <c r="V4827" s="310">
        <v>650.57000000000005</v>
      </c>
      <c r="X4827" s="267" t="s">
        <v>59569</v>
      </c>
      <c r="Y4827" s="268">
        <v>122.06</v>
      </c>
      <c r="AA4827" s="229" t="s">
        <v>52244</v>
      </c>
      <c r="AB4827" s="230">
        <v>33000</v>
      </c>
      <c r="AD4827" s="209" t="s">
        <v>19181</v>
      </c>
      <c r="AE4827" s="210">
        <v>3975</v>
      </c>
      <c r="AF4827" s="93"/>
      <c r="AG4827" s="93"/>
      <c r="AH4827" s="93"/>
    </row>
    <row r="4828" spans="21:34" x14ac:dyDescent="0.3">
      <c r="U4828" s="309" t="s">
        <v>36404</v>
      </c>
      <c r="V4828" s="310">
        <v>242775.56</v>
      </c>
      <c r="X4828" s="267" t="s">
        <v>59570</v>
      </c>
      <c r="Y4828" s="268">
        <v>35.54</v>
      </c>
      <c r="AA4828" s="229" t="s">
        <v>52245</v>
      </c>
      <c r="AB4828" s="230">
        <v>3750</v>
      </c>
      <c r="AD4828" s="209" t="s">
        <v>19182</v>
      </c>
      <c r="AE4828" s="210">
        <v>1850</v>
      </c>
      <c r="AF4828" s="93"/>
      <c r="AG4828" s="93"/>
      <c r="AH4828" s="93"/>
    </row>
    <row r="4829" spans="21:34" x14ac:dyDescent="0.3">
      <c r="U4829" s="309" t="s">
        <v>36405</v>
      </c>
      <c r="V4829" s="310">
        <v>265144.84999999998</v>
      </c>
      <c r="X4829" s="267" t="s">
        <v>59571</v>
      </c>
      <c r="Y4829" s="268">
        <v>710</v>
      </c>
      <c r="AA4829" s="229" t="s">
        <v>52246</v>
      </c>
      <c r="AB4829" s="230">
        <v>3495</v>
      </c>
      <c r="AD4829" s="209" t="s">
        <v>19183</v>
      </c>
      <c r="AE4829" s="210">
        <v>3275</v>
      </c>
      <c r="AF4829" s="93"/>
      <c r="AG4829" s="93"/>
      <c r="AH4829" s="93"/>
    </row>
    <row r="4830" spans="21:34" x14ac:dyDescent="0.3">
      <c r="U4830" s="309" t="s">
        <v>39249</v>
      </c>
      <c r="V4830" s="310">
        <v>77718.53</v>
      </c>
      <c r="X4830" s="267" t="s">
        <v>56038</v>
      </c>
      <c r="Y4830" s="268">
        <v>2709</v>
      </c>
      <c r="AA4830" s="229" t="s">
        <v>44746</v>
      </c>
      <c r="AB4830" s="230">
        <v>12890.64</v>
      </c>
      <c r="AD4830" s="209" t="s">
        <v>19184</v>
      </c>
      <c r="AE4830" s="210">
        <v>62.5</v>
      </c>
      <c r="AF4830" s="93"/>
      <c r="AG4830" s="93"/>
      <c r="AH4830" s="93"/>
    </row>
    <row r="4831" spans="21:34" x14ac:dyDescent="0.3">
      <c r="U4831" s="309" t="s">
        <v>66680</v>
      </c>
      <c r="V4831" s="310">
        <v>1299252.99</v>
      </c>
      <c r="X4831" s="267" t="s">
        <v>56039</v>
      </c>
      <c r="Y4831" s="268">
        <v>845</v>
      </c>
      <c r="AA4831" s="229" t="s">
        <v>52247</v>
      </c>
      <c r="AB4831" s="230">
        <v>210</v>
      </c>
      <c r="AD4831" s="209" t="s">
        <v>19185</v>
      </c>
      <c r="AE4831" s="210">
        <v>380.29</v>
      </c>
      <c r="AF4831" s="93"/>
      <c r="AG4831" s="93"/>
      <c r="AH4831" s="93"/>
    </row>
    <row r="4832" spans="21:34" x14ac:dyDescent="0.3">
      <c r="U4832" s="309" t="s">
        <v>58571</v>
      </c>
      <c r="V4832" s="310">
        <v>40076.410000000003</v>
      </c>
      <c r="X4832" s="267" t="s">
        <v>13451</v>
      </c>
      <c r="Y4832" s="268">
        <v>22603.31</v>
      </c>
      <c r="AA4832" s="229" t="s">
        <v>44747</v>
      </c>
      <c r="AB4832" s="230">
        <v>1001.99</v>
      </c>
      <c r="AD4832" s="209" t="s">
        <v>19186</v>
      </c>
      <c r="AE4832" s="210">
        <v>1076.82</v>
      </c>
      <c r="AF4832" s="93"/>
      <c r="AG4832" s="93"/>
      <c r="AH4832" s="93"/>
    </row>
    <row r="4833" spans="21:34" x14ac:dyDescent="0.3">
      <c r="U4833" s="309" t="s">
        <v>58870</v>
      </c>
      <c r="V4833" s="310">
        <v>21310</v>
      </c>
      <c r="X4833" s="267" t="s">
        <v>57393</v>
      </c>
      <c r="Y4833" s="268">
        <v>163893.31</v>
      </c>
      <c r="AA4833" s="229" t="s">
        <v>46865</v>
      </c>
      <c r="AB4833" s="230">
        <v>50.61</v>
      </c>
      <c r="AD4833" s="209" t="s">
        <v>19187</v>
      </c>
      <c r="AE4833" s="210">
        <v>336.74</v>
      </c>
      <c r="AF4833" s="93"/>
      <c r="AG4833" s="93"/>
      <c r="AH4833" s="93"/>
    </row>
    <row r="4834" spans="21:34" x14ac:dyDescent="0.3">
      <c r="U4834" s="309" t="s">
        <v>66681</v>
      </c>
      <c r="V4834" s="310">
        <v>925920.86</v>
      </c>
      <c r="X4834" s="267" t="s">
        <v>13452</v>
      </c>
      <c r="Y4834" s="268">
        <v>57154.09</v>
      </c>
      <c r="AA4834" s="229" t="s">
        <v>46866</v>
      </c>
      <c r="AB4834" s="230">
        <v>669.77</v>
      </c>
      <c r="AD4834" s="209" t="s">
        <v>19188</v>
      </c>
      <c r="AE4834" s="210">
        <v>1500</v>
      </c>
      <c r="AF4834" s="93"/>
      <c r="AG4834" s="93"/>
      <c r="AH4834" s="93"/>
    </row>
    <row r="4835" spans="21:34" x14ac:dyDescent="0.3">
      <c r="U4835" s="309" t="s">
        <v>52821</v>
      </c>
      <c r="V4835" s="310">
        <v>239186.77</v>
      </c>
      <c r="X4835" s="267" t="s">
        <v>19436</v>
      </c>
      <c r="Y4835" s="268">
        <v>88673.73</v>
      </c>
      <c r="AA4835" s="229" t="s">
        <v>47935</v>
      </c>
      <c r="AB4835" s="230">
        <v>276.69</v>
      </c>
      <c r="AD4835" s="209" t="s">
        <v>19189</v>
      </c>
      <c r="AE4835" s="210">
        <v>15179.65</v>
      </c>
      <c r="AF4835" s="93"/>
      <c r="AG4835" s="93"/>
      <c r="AH4835" s="93"/>
    </row>
    <row r="4836" spans="21:34" x14ac:dyDescent="0.3">
      <c r="U4836" s="309" t="s">
        <v>50074</v>
      </c>
      <c r="V4836" s="310">
        <v>625003.14</v>
      </c>
      <c r="X4836" s="267" t="s">
        <v>19437</v>
      </c>
      <c r="Y4836" s="268">
        <v>7668.85</v>
      </c>
      <c r="AA4836" s="229" t="s">
        <v>40232</v>
      </c>
      <c r="AB4836" s="230">
        <v>2273.08</v>
      </c>
      <c r="AD4836" s="209" t="s">
        <v>19190</v>
      </c>
      <c r="AE4836" s="210">
        <v>2217</v>
      </c>
      <c r="AF4836" s="93"/>
      <c r="AG4836" s="93"/>
      <c r="AH4836" s="93"/>
    </row>
    <row r="4837" spans="21:34" x14ac:dyDescent="0.3">
      <c r="U4837" s="309" t="s">
        <v>48957</v>
      </c>
      <c r="V4837" s="310">
        <v>598329.36</v>
      </c>
      <c r="X4837" s="267" t="s">
        <v>36232</v>
      </c>
      <c r="Y4837" s="268">
        <v>34528.94</v>
      </c>
      <c r="AA4837" s="229" t="s">
        <v>40233</v>
      </c>
      <c r="AB4837" s="230">
        <v>5894.77</v>
      </c>
      <c r="AD4837" s="209" t="s">
        <v>19191</v>
      </c>
      <c r="AE4837" s="210">
        <v>12914</v>
      </c>
      <c r="AF4837" s="93"/>
      <c r="AG4837" s="93"/>
      <c r="AH4837" s="93"/>
    </row>
    <row r="4838" spans="21:34" x14ac:dyDescent="0.3">
      <c r="U4838" s="309" t="s">
        <v>66682</v>
      </c>
      <c r="V4838" s="310">
        <v>61795.39</v>
      </c>
      <c r="X4838" s="267" t="s">
        <v>57394</v>
      </c>
      <c r="Y4838" s="268">
        <v>845.99</v>
      </c>
      <c r="AA4838" s="229" t="s">
        <v>49855</v>
      </c>
      <c r="AB4838" s="230">
        <v>6161.86</v>
      </c>
      <c r="AD4838" s="209" t="s">
        <v>19192</v>
      </c>
      <c r="AE4838" s="210">
        <v>3903.75</v>
      </c>
      <c r="AF4838" s="93"/>
      <c r="AG4838" s="93"/>
      <c r="AH4838" s="93"/>
    </row>
    <row r="4839" spans="21:34" x14ac:dyDescent="0.3">
      <c r="U4839" s="309" t="s">
        <v>68035</v>
      </c>
      <c r="V4839" s="310">
        <v>75551.25</v>
      </c>
      <c r="X4839" s="267" t="s">
        <v>19440</v>
      </c>
      <c r="Y4839" s="268">
        <v>3144.44</v>
      </c>
      <c r="AA4839" s="229" t="s">
        <v>40234</v>
      </c>
      <c r="AB4839" s="230">
        <v>2486</v>
      </c>
      <c r="AD4839" s="209" t="s">
        <v>19193</v>
      </c>
      <c r="AE4839" s="210">
        <v>15690.09</v>
      </c>
      <c r="AF4839" s="93"/>
      <c r="AG4839" s="93"/>
      <c r="AH4839" s="93"/>
    </row>
    <row r="4840" spans="21:34" x14ac:dyDescent="0.3">
      <c r="U4840" s="309" t="s">
        <v>52822</v>
      </c>
      <c r="V4840" s="310">
        <v>563073.96</v>
      </c>
      <c r="X4840" s="267" t="s">
        <v>19441</v>
      </c>
      <c r="Y4840" s="268">
        <v>10358.15</v>
      </c>
      <c r="AA4840" s="229" t="s">
        <v>49856</v>
      </c>
      <c r="AB4840" s="230">
        <v>4697.8999999999996</v>
      </c>
      <c r="AD4840" s="209" t="s">
        <v>19194</v>
      </c>
      <c r="AE4840" s="210">
        <v>9070.36</v>
      </c>
      <c r="AF4840" s="93"/>
      <c r="AG4840" s="93"/>
      <c r="AH4840" s="93"/>
    </row>
    <row r="4841" spans="21:34" x14ac:dyDescent="0.3">
      <c r="U4841" s="309" t="s">
        <v>61464</v>
      </c>
      <c r="V4841" s="310">
        <v>-47007.59</v>
      </c>
      <c r="X4841" s="267" t="s">
        <v>19442</v>
      </c>
      <c r="Y4841" s="268">
        <v>9843.23</v>
      </c>
      <c r="AA4841" s="229" t="s">
        <v>44748</v>
      </c>
      <c r="AB4841" s="230">
        <v>97600</v>
      </c>
      <c r="AD4841" s="209" t="s">
        <v>19195</v>
      </c>
      <c r="AE4841" s="210">
        <v>32141.55</v>
      </c>
      <c r="AF4841" s="93"/>
      <c r="AG4841" s="93"/>
      <c r="AH4841" s="93"/>
    </row>
    <row r="4842" spans="21:34" x14ac:dyDescent="0.3">
      <c r="U4842" s="309" t="s">
        <v>66683</v>
      </c>
      <c r="V4842" s="310">
        <v>4084743.51</v>
      </c>
      <c r="X4842" s="267" t="s">
        <v>52264</v>
      </c>
      <c r="Y4842" s="268">
        <v>2162</v>
      </c>
      <c r="AA4842" s="229" t="s">
        <v>44749</v>
      </c>
      <c r="AB4842" s="230">
        <v>52500</v>
      </c>
      <c r="AD4842" s="209" t="s">
        <v>19196</v>
      </c>
      <c r="AE4842" s="210">
        <v>4263</v>
      </c>
      <c r="AF4842" s="93"/>
      <c r="AG4842" s="93"/>
      <c r="AH4842" s="93"/>
    </row>
    <row r="4843" spans="21:34" x14ac:dyDescent="0.3">
      <c r="U4843" s="309" t="s">
        <v>66684</v>
      </c>
      <c r="V4843" s="310">
        <v>3890937.35</v>
      </c>
      <c r="X4843" s="267" t="s">
        <v>19444</v>
      </c>
      <c r="Y4843" s="268">
        <v>1951.32</v>
      </c>
      <c r="AA4843" s="229" t="s">
        <v>44750</v>
      </c>
      <c r="AB4843" s="230">
        <v>3411</v>
      </c>
      <c r="AD4843" s="209" t="s">
        <v>19197</v>
      </c>
      <c r="AE4843" s="210">
        <v>9398</v>
      </c>
      <c r="AF4843" s="93"/>
      <c r="AG4843" s="93"/>
      <c r="AH4843" s="93"/>
    </row>
    <row r="4844" spans="21:34" x14ac:dyDescent="0.3">
      <c r="U4844" s="309" t="s">
        <v>58871</v>
      </c>
      <c r="V4844" s="310">
        <v>18000</v>
      </c>
      <c r="X4844" s="267" t="s">
        <v>19445</v>
      </c>
      <c r="Y4844" s="268">
        <v>6003.33</v>
      </c>
      <c r="AA4844" s="229" t="s">
        <v>19234</v>
      </c>
      <c r="AB4844" s="230">
        <v>348</v>
      </c>
      <c r="AD4844" s="209" t="s">
        <v>19198</v>
      </c>
      <c r="AE4844" s="210">
        <v>34085</v>
      </c>
      <c r="AF4844" s="93"/>
      <c r="AG4844" s="93"/>
      <c r="AH4844" s="93"/>
    </row>
    <row r="4845" spans="21:34" x14ac:dyDescent="0.3">
      <c r="U4845" s="309" t="s">
        <v>62670</v>
      </c>
      <c r="V4845" s="310">
        <v>2429.1</v>
      </c>
      <c r="X4845" s="267" t="s">
        <v>36233</v>
      </c>
      <c r="Y4845" s="268">
        <v>13200</v>
      </c>
      <c r="AA4845" s="229" t="s">
        <v>52248</v>
      </c>
      <c r="AB4845" s="230">
        <v>1511</v>
      </c>
      <c r="AD4845" s="209" t="s">
        <v>19199</v>
      </c>
      <c r="AE4845" s="210">
        <v>2507.9299999999998</v>
      </c>
      <c r="AF4845" s="93"/>
      <c r="AG4845" s="93"/>
      <c r="AH4845" s="93"/>
    </row>
    <row r="4846" spans="21:34" x14ac:dyDescent="0.3">
      <c r="U4846" s="309" t="s">
        <v>63716</v>
      </c>
      <c r="V4846" s="310">
        <v>25479.38</v>
      </c>
      <c r="X4846" s="267" t="s">
        <v>52265</v>
      </c>
      <c r="Y4846" s="268">
        <v>2800</v>
      </c>
      <c r="AA4846" s="229" t="s">
        <v>52249</v>
      </c>
      <c r="AB4846" s="230">
        <v>784</v>
      </c>
      <c r="AD4846" s="209" t="s">
        <v>19200</v>
      </c>
      <c r="AE4846" s="210">
        <v>6253.6</v>
      </c>
      <c r="AF4846" s="93"/>
      <c r="AG4846" s="93"/>
      <c r="AH4846" s="93"/>
    </row>
    <row r="4847" spans="21:34" x14ac:dyDescent="0.3">
      <c r="U4847" s="309" t="s">
        <v>59114</v>
      </c>
      <c r="V4847" s="310">
        <v>13371.04</v>
      </c>
      <c r="X4847" s="267" t="s">
        <v>40241</v>
      </c>
      <c r="Y4847" s="268">
        <v>1631.88</v>
      </c>
      <c r="AA4847" s="229" t="s">
        <v>19242</v>
      </c>
      <c r="AB4847" s="230">
        <v>17.64</v>
      </c>
      <c r="AD4847" s="209" t="s">
        <v>19201</v>
      </c>
      <c r="AE4847" s="210">
        <v>2288.7399999999998</v>
      </c>
      <c r="AF4847" s="93"/>
      <c r="AG4847" s="93"/>
      <c r="AH4847" s="93"/>
    </row>
    <row r="4848" spans="21:34" x14ac:dyDescent="0.3">
      <c r="U4848" s="309" t="s">
        <v>59115</v>
      </c>
      <c r="V4848" s="310">
        <v>2972.19</v>
      </c>
      <c r="X4848" s="267" t="s">
        <v>19447</v>
      </c>
      <c r="Y4848" s="268">
        <v>13300</v>
      </c>
      <c r="AA4848" s="229" t="s">
        <v>33433</v>
      </c>
      <c r="AB4848" s="230">
        <v>75162.77</v>
      </c>
      <c r="AD4848" s="209" t="s">
        <v>19202</v>
      </c>
      <c r="AE4848" s="210">
        <v>3024</v>
      </c>
      <c r="AF4848" s="93"/>
      <c r="AG4848" s="93"/>
      <c r="AH4848" s="93"/>
    </row>
    <row r="4849" spans="21:34" x14ac:dyDescent="0.3">
      <c r="U4849" s="309" t="s">
        <v>59116</v>
      </c>
      <c r="V4849" s="310">
        <v>2540.0700000000002</v>
      </c>
      <c r="X4849" s="267" t="s">
        <v>19448</v>
      </c>
      <c r="Y4849" s="268">
        <v>2324.4</v>
      </c>
      <c r="AA4849" s="229" t="s">
        <v>33434</v>
      </c>
      <c r="AB4849" s="230">
        <v>6108.33</v>
      </c>
      <c r="AD4849" s="209" t="s">
        <v>19203</v>
      </c>
      <c r="AE4849" s="210">
        <v>554.37</v>
      </c>
      <c r="AF4849" s="93"/>
      <c r="AG4849" s="93"/>
      <c r="AH4849" s="93"/>
    </row>
    <row r="4850" spans="21:34" x14ac:dyDescent="0.3">
      <c r="U4850" s="309" t="s">
        <v>58872</v>
      </c>
      <c r="V4850" s="310">
        <v>3698</v>
      </c>
      <c r="X4850" s="267" t="s">
        <v>19449</v>
      </c>
      <c r="Y4850" s="268">
        <v>6794.32</v>
      </c>
      <c r="AA4850" s="229" t="s">
        <v>40235</v>
      </c>
      <c r="AB4850" s="230">
        <v>1774.86</v>
      </c>
      <c r="AD4850" s="209" t="s">
        <v>19204</v>
      </c>
      <c r="AE4850" s="210">
        <v>65385</v>
      </c>
      <c r="AF4850" s="93"/>
      <c r="AG4850" s="93"/>
      <c r="AH4850" s="93"/>
    </row>
    <row r="4851" spans="21:34" x14ac:dyDescent="0.3">
      <c r="U4851" s="309" t="s">
        <v>62964</v>
      </c>
      <c r="V4851" s="310">
        <v>65000</v>
      </c>
      <c r="X4851" s="267" t="s">
        <v>36234</v>
      </c>
      <c r="Y4851" s="268">
        <v>2591.44</v>
      </c>
      <c r="AA4851" s="229" t="s">
        <v>39098</v>
      </c>
      <c r="AB4851" s="230">
        <v>22379.93</v>
      </c>
      <c r="AD4851" s="209" t="s">
        <v>19205</v>
      </c>
      <c r="AE4851" s="210">
        <v>3275</v>
      </c>
      <c r="AF4851" s="93"/>
      <c r="AG4851" s="93"/>
      <c r="AH4851" s="93"/>
    </row>
    <row r="4852" spans="21:34" x14ac:dyDescent="0.3">
      <c r="U4852" s="309" t="s">
        <v>59660</v>
      </c>
      <c r="V4852" s="310">
        <v>9892.9699999999993</v>
      </c>
      <c r="X4852" s="267" t="s">
        <v>52266</v>
      </c>
      <c r="Y4852" s="268">
        <v>5850</v>
      </c>
      <c r="AA4852" s="229" t="s">
        <v>33435</v>
      </c>
      <c r="AB4852" s="230">
        <v>5692.77</v>
      </c>
      <c r="AD4852" s="209" t="s">
        <v>19206</v>
      </c>
      <c r="AE4852" s="210">
        <v>62.5</v>
      </c>
      <c r="AF4852" s="93"/>
      <c r="AG4852" s="93"/>
      <c r="AH4852" s="93"/>
    </row>
    <row r="4853" spans="21:34" x14ac:dyDescent="0.3">
      <c r="U4853" s="309" t="s">
        <v>62671</v>
      </c>
      <c r="V4853" s="310">
        <v>185252</v>
      </c>
      <c r="X4853" s="267" t="s">
        <v>19450</v>
      </c>
      <c r="Y4853" s="268">
        <v>3205.59</v>
      </c>
      <c r="AA4853" s="229" t="s">
        <v>34946</v>
      </c>
      <c r="AB4853" s="230">
        <v>14425.56</v>
      </c>
      <c r="AD4853" s="209" t="s">
        <v>19207</v>
      </c>
      <c r="AE4853" s="210">
        <v>5125.53</v>
      </c>
      <c r="AF4853" s="93"/>
      <c r="AG4853" s="93"/>
      <c r="AH4853" s="93"/>
    </row>
    <row r="4854" spans="21:34" x14ac:dyDescent="0.3">
      <c r="U4854" s="309" t="s">
        <v>68036</v>
      </c>
      <c r="V4854" s="310">
        <v>3213.79</v>
      </c>
      <c r="X4854" s="267" t="s">
        <v>52267</v>
      </c>
      <c r="Y4854" s="268">
        <v>12390</v>
      </c>
      <c r="AA4854" s="229" t="s">
        <v>42389</v>
      </c>
      <c r="AB4854" s="230">
        <v>1500</v>
      </c>
      <c r="AD4854" s="209" t="s">
        <v>19208</v>
      </c>
      <c r="AE4854" s="210">
        <v>12572.55</v>
      </c>
      <c r="AF4854" s="93"/>
      <c r="AG4854" s="93"/>
      <c r="AH4854" s="93"/>
    </row>
    <row r="4855" spans="21:34" x14ac:dyDescent="0.3">
      <c r="U4855" s="309" t="s">
        <v>62672</v>
      </c>
      <c r="V4855" s="310">
        <v>380</v>
      </c>
      <c r="X4855" s="267" t="s">
        <v>52268</v>
      </c>
      <c r="Y4855" s="268">
        <v>947.84</v>
      </c>
      <c r="AA4855" s="229" t="s">
        <v>42390</v>
      </c>
      <c r="AB4855" s="230">
        <v>67</v>
      </c>
      <c r="AD4855" s="209" t="s">
        <v>19209</v>
      </c>
      <c r="AE4855" s="210">
        <v>2625.48</v>
      </c>
      <c r="AF4855" s="93"/>
      <c r="AG4855" s="93"/>
      <c r="AH4855" s="93"/>
    </row>
    <row r="4856" spans="21:34" x14ac:dyDescent="0.3">
      <c r="U4856" s="309" t="s">
        <v>68037</v>
      </c>
      <c r="V4856" s="310">
        <v>96.18</v>
      </c>
      <c r="X4856" s="267" t="s">
        <v>52269</v>
      </c>
      <c r="Y4856" s="268">
        <v>1330.35</v>
      </c>
      <c r="AA4856" s="229" t="s">
        <v>48832</v>
      </c>
      <c r="AB4856" s="230">
        <v>16250.01</v>
      </c>
      <c r="AD4856" s="209" t="s">
        <v>19210</v>
      </c>
      <c r="AE4856" s="210">
        <v>11004</v>
      </c>
      <c r="AF4856" s="93"/>
      <c r="AG4856" s="93"/>
      <c r="AH4856" s="93"/>
    </row>
    <row r="4857" spans="21:34" x14ac:dyDescent="0.3">
      <c r="U4857" s="309" t="s">
        <v>68038</v>
      </c>
      <c r="V4857" s="310">
        <v>300</v>
      </c>
      <c r="X4857" s="267" t="s">
        <v>58509</v>
      </c>
      <c r="Y4857" s="268">
        <v>2273.5700000000002</v>
      </c>
      <c r="AA4857" s="229" t="s">
        <v>33436</v>
      </c>
      <c r="AB4857" s="230">
        <v>29333.35</v>
      </c>
      <c r="AD4857" s="209" t="s">
        <v>19211</v>
      </c>
      <c r="AE4857" s="210">
        <v>5150</v>
      </c>
      <c r="AF4857" s="93"/>
      <c r="AG4857" s="93"/>
      <c r="AH4857" s="93"/>
    </row>
    <row r="4858" spans="21:34" x14ac:dyDescent="0.3">
      <c r="U4858" s="309" t="s">
        <v>62673</v>
      </c>
      <c r="V4858" s="310">
        <v>13399.05</v>
      </c>
      <c r="X4858" s="267" t="s">
        <v>57395</v>
      </c>
      <c r="Y4858" s="268">
        <v>9594.64</v>
      </c>
      <c r="AA4858" s="229" t="s">
        <v>34947</v>
      </c>
      <c r="AB4858" s="230">
        <v>22394.46</v>
      </c>
      <c r="AD4858" s="209" t="s">
        <v>19212</v>
      </c>
      <c r="AE4858" s="210">
        <v>56691.11</v>
      </c>
      <c r="AF4858" s="93"/>
      <c r="AG4858" s="93"/>
      <c r="AH4858" s="93"/>
    </row>
    <row r="4859" spans="21:34" x14ac:dyDescent="0.3">
      <c r="U4859" s="309" t="s">
        <v>62674</v>
      </c>
      <c r="V4859" s="310">
        <v>43084.18</v>
      </c>
      <c r="X4859" s="267" t="s">
        <v>33441</v>
      </c>
      <c r="Y4859" s="268">
        <v>16422</v>
      </c>
      <c r="AA4859" s="229" t="s">
        <v>33437</v>
      </c>
      <c r="AB4859" s="230">
        <v>5206.3100000000004</v>
      </c>
      <c r="AD4859" s="209" t="s">
        <v>19213</v>
      </c>
      <c r="AE4859" s="210">
        <v>17310.669999999998</v>
      </c>
      <c r="AF4859" s="93"/>
      <c r="AG4859" s="93"/>
      <c r="AH4859" s="93"/>
    </row>
    <row r="4860" spans="21:34" x14ac:dyDescent="0.3">
      <c r="U4860" s="309" t="s">
        <v>62675</v>
      </c>
      <c r="V4860" s="310">
        <v>25851.86</v>
      </c>
      <c r="X4860" s="267" t="s">
        <v>42399</v>
      </c>
      <c r="Y4860" s="268">
        <v>478996.71</v>
      </c>
      <c r="AA4860" s="229" t="s">
        <v>34948</v>
      </c>
      <c r="AB4860" s="230">
        <v>470.16</v>
      </c>
      <c r="AD4860" s="209" t="s">
        <v>19214</v>
      </c>
      <c r="AE4860" s="210">
        <v>81745.55</v>
      </c>
      <c r="AF4860" s="93"/>
      <c r="AG4860" s="93"/>
      <c r="AH4860" s="93"/>
    </row>
    <row r="4861" spans="21:34" x14ac:dyDescent="0.3">
      <c r="U4861" s="309" t="s">
        <v>62059</v>
      </c>
      <c r="V4861" s="310">
        <v>36161.769999999997</v>
      </c>
      <c r="X4861" s="267" t="s">
        <v>19451</v>
      </c>
      <c r="Y4861" s="268">
        <v>58943.91</v>
      </c>
      <c r="AA4861" s="229" t="s">
        <v>39099</v>
      </c>
      <c r="AB4861" s="230">
        <v>6356</v>
      </c>
      <c r="AD4861" s="209" t="s">
        <v>19215</v>
      </c>
      <c r="AE4861" s="210">
        <v>5475.75</v>
      </c>
      <c r="AF4861" s="93"/>
      <c r="AG4861" s="93"/>
      <c r="AH4861" s="93"/>
    </row>
    <row r="4862" spans="21:34" x14ac:dyDescent="0.3">
      <c r="U4862" s="309" t="s">
        <v>52823</v>
      </c>
      <c r="V4862" s="310">
        <v>168.9</v>
      </c>
      <c r="X4862" s="267" t="s">
        <v>19452</v>
      </c>
      <c r="Y4862" s="268">
        <v>60260.33</v>
      </c>
      <c r="AA4862" s="229" t="s">
        <v>39100</v>
      </c>
      <c r="AB4862" s="230">
        <v>263.77</v>
      </c>
      <c r="AD4862" s="209" t="s">
        <v>19216</v>
      </c>
      <c r="AE4862" s="210">
        <v>3020</v>
      </c>
      <c r="AF4862" s="93"/>
      <c r="AG4862" s="93"/>
      <c r="AH4862" s="93"/>
    </row>
    <row r="4863" spans="21:34" x14ac:dyDescent="0.3">
      <c r="U4863" s="309" t="s">
        <v>45099</v>
      </c>
      <c r="V4863" s="310">
        <v>1462.7</v>
      </c>
      <c r="X4863" s="267" t="s">
        <v>44781</v>
      </c>
      <c r="Y4863" s="268">
        <v>12724.83</v>
      </c>
      <c r="AA4863" s="229" t="s">
        <v>40236</v>
      </c>
      <c r="AB4863" s="230">
        <v>156449.01</v>
      </c>
      <c r="AD4863" s="209" t="s">
        <v>19217</v>
      </c>
      <c r="AE4863" s="210">
        <v>642.16</v>
      </c>
      <c r="AF4863" s="93"/>
      <c r="AG4863" s="93"/>
      <c r="AH4863" s="93"/>
    </row>
    <row r="4864" spans="21:34" x14ac:dyDescent="0.3">
      <c r="U4864" s="309" t="s">
        <v>61465</v>
      </c>
      <c r="V4864" s="310">
        <v>-211.13</v>
      </c>
      <c r="X4864" s="267" t="s">
        <v>57396</v>
      </c>
      <c r="Y4864" s="268">
        <v>88156.25</v>
      </c>
      <c r="AA4864" s="229" t="s">
        <v>40237</v>
      </c>
      <c r="AB4864" s="230">
        <v>41925</v>
      </c>
      <c r="AD4864" s="209" t="s">
        <v>19218</v>
      </c>
      <c r="AE4864" s="210">
        <v>67.540000000000006</v>
      </c>
      <c r="AF4864" s="93"/>
      <c r="AG4864" s="93"/>
      <c r="AH4864" s="93"/>
    </row>
    <row r="4865" spans="21:34" x14ac:dyDescent="0.3">
      <c r="U4865" s="309" t="s">
        <v>66686</v>
      </c>
      <c r="V4865" s="310">
        <v>78050</v>
      </c>
      <c r="X4865" s="267" t="s">
        <v>44782</v>
      </c>
      <c r="Y4865" s="268">
        <v>14738.68</v>
      </c>
      <c r="AA4865" s="229" t="s">
        <v>33438</v>
      </c>
      <c r="AB4865" s="230">
        <v>33627.660000000003</v>
      </c>
      <c r="AD4865" s="209" t="s">
        <v>19219</v>
      </c>
      <c r="AE4865" s="210">
        <v>293.33999999999997</v>
      </c>
      <c r="AF4865" s="93"/>
      <c r="AG4865" s="93"/>
      <c r="AH4865" s="93"/>
    </row>
    <row r="4866" spans="21:34" x14ac:dyDescent="0.3">
      <c r="U4866" s="309" t="s">
        <v>66689</v>
      </c>
      <c r="V4866" s="310">
        <v>25286.959999999999</v>
      </c>
      <c r="X4866" s="267" t="s">
        <v>58510</v>
      </c>
      <c r="Y4866" s="268">
        <v>745</v>
      </c>
      <c r="AA4866" s="229" t="s">
        <v>42391</v>
      </c>
      <c r="AB4866" s="230">
        <v>1580.15</v>
      </c>
      <c r="AD4866" s="209" t="s">
        <v>19220</v>
      </c>
      <c r="AE4866" s="210">
        <v>2500</v>
      </c>
      <c r="AF4866" s="93"/>
      <c r="AG4866" s="93"/>
      <c r="AH4866" s="93"/>
    </row>
    <row r="4867" spans="21:34" x14ac:dyDescent="0.3">
      <c r="U4867" s="309" t="s">
        <v>66690</v>
      </c>
      <c r="V4867" s="310">
        <v>8900</v>
      </c>
      <c r="X4867" s="267" t="s">
        <v>46872</v>
      </c>
      <c r="Y4867" s="268">
        <v>5162.7299999999996</v>
      </c>
      <c r="AA4867" s="229" t="s">
        <v>42392</v>
      </c>
      <c r="AB4867" s="230">
        <v>12808.13</v>
      </c>
      <c r="AD4867" s="209" t="s">
        <v>19221</v>
      </c>
      <c r="AE4867" s="210">
        <v>355.69</v>
      </c>
      <c r="AF4867" s="93"/>
      <c r="AG4867" s="93"/>
      <c r="AH4867" s="93"/>
    </row>
    <row r="4868" spans="21:34" x14ac:dyDescent="0.3">
      <c r="U4868" s="309" t="s">
        <v>66691</v>
      </c>
      <c r="V4868" s="310">
        <v>3512.63</v>
      </c>
      <c r="X4868" s="267" t="s">
        <v>19454</v>
      </c>
      <c r="Y4868" s="268">
        <v>41381.86</v>
      </c>
      <c r="AA4868" s="229" t="s">
        <v>44751</v>
      </c>
      <c r="AB4868" s="230">
        <v>33054.19</v>
      </c>
      <c r="AD4868" s="209" t="s">
        <v>19222</v>
      </c>
      <c r="AE4868" s="210">
        <v>4289.5200000000004</v>
      </c>
      <c r="AF4868" s="93"/>
      <c r="AG4868" s="93"/>
      <c r="AH4868" s="93"/>
    </row>
    <row r="4869" spans="21:34" x14ac:dyDescent="0.3">
      <c r="U4869" s="309" t="s">
        <v>68039</v>
      </c>
      <c r="V4869" s="310">
        <v>7717.48</v>
      </c>
      <c r="X4869" s="267" t="s">
        <v>52270</v>
      </c>
      <c r="Y4869" s="268">
        <v>11376.93</v>
      </c>
      <c r="AA4869" s="229" t="s">
        <v>44752</v>
      </c>
      <c r="AB4869" s="230">
        <v>2641.81</v>
      </c>
      <c r="AD4869" s="209" t="s">
        <v>13430</v>
      </c>
      <c r="AE4869" s="210">
        <v>11314</v>
      </c>
      <c r="AF4869" s="93"/>
      <c r="AG4869" s="93"/>
      <c r="AH4869" s="93"/>
    </row>
    <row r="4870" spans="21:34" x14ac:dyDescent="0.3">
      <c r="U4870" s="309" t="s">
        <v>68040</v>
      </c>
      <c r="V4870" s="310">
        <v>567.38</v>
      </c>
      <c r="X4870" s="267" t="s">
        <v>52271</v>
      </c>
      <c r="Y4870" s="268">
        <v>5209.6099999999997</v>
      </c>
      <c r="AA4870" s="229" t="s">
        <v>42393</v>
      </c>
      <c r="AB4870" s="230">
        <v>80250</v>
      </c>
      <c r="AD4870" s="209" t="s">
        <v>19223</v>
      </c>
      <c r="AE4870" s="210">
        <v>12325.45</v>
      </c>
      <c r="AF4870" s="93"/>
      <c r="AG4870" s="93"/>
      <c r="AH4870" s="93"/>
    </row>
    <row r="4871" spans="21:34" x14ac:dyDescent="0.3">
      <c r="U4871" s="309" t="s">
        <v>68041</v>
      </c>
      <c r="V4871" s="310">
        <v>1722.92</v>
      </c>
      <c r="X4871" s="267" t="s">
        <v>33442</v>
      </c>
      <c r="Y4871" s="268">
        <v>138905</v>
      </c>
      <c r="AA4871" s="229" t="s">
        <v>42394</v>
      </c>
      <c r="AB4871" s="230">
        <v>6139.22</v>
      </c>
      <c r="AD4871" s="209" t="s">
        <v>19224</v>
      </c>
      <c r="AE4871" s="210">
        <v>942.9</v>
      </c>
      <c r="AF4871" s="93"/>
      <c r="AG4871" s="93"/>
      <c r="AH4871" s="93"/>
    </row>
    <row r="4872" spans="21:34" x14ac:dyDescent="0.3">
      <c r="U4872" s="309" t="s">
        <v>66693</v>
      </c>
      <c r="V4872" s="310">
        <v>304557.75</v>
      </c>
      <c r="X4872" s="267" t="s">
        <v>47941</v>
      </c>
      <c r="Y4872" s="268">
        <v>147804.59</v>
      </c>
      <c r="AA4872" s="229" t="s">
        <v>13436</v>
      </c>
      <c r="AB4872" s="230">
        <v>708.23</v>
      </c>
      <c r="AD4872" s="209" t="s">
        <v>19225</v>
      </c>
      <c r="AE4872" s="210">
        <v>361.73</v>
      </c>
      <c r="AF4872" s="93"/>
      <c r="AG4872" s="93"/>
      <c r="AH4872" s="93"/>
    </row>
    <row r="4873" spans="21:34" x14ac:dyDescent="0.3">
      <c r="U4873" s="309" t="s">
        <v>68042</v>
      </c>
      <c r="V4873" s="310">
        <v>976.64</v>
      </c>
      <c r="X4873" s="267" t="s">
        <v>63665</v>
      </c>
      <c r="Y4873" s="268">
        <v>1500</v>
      </c>
      <c r="AA4873" s="229" t="s">
        <v>48833</v>
      </c>
      <c r="AB4873" s="230">
        <v>11508.6</v>
      </c>
      <c r="AD4873" s="209" t="s">
        <v>19226</v>
      </c>
      <c r="AE4873" s="210">
        <v>5417</v>
      </c>
      <c r="AF4873" s="93"/>
      <c r="AG4873" s="93"/>
      <c r="AH4873" s="93"/>
    </row>
    <row r="4874" spans="21:34" x14ac:dyDescent="0.3">
      <c r="U4874" s="309" t="s">
        <v>68043</v>
      </c>
      <c r="V4874" s="310">
        <v>6000</v>
      </c>
      <c r="X4874" s="267" t="s">
        <v>58511</v>
      </c>
      <c r="Y4874" s="268">
        <v>155.76</v>
      </c>
      <c r="AA4874" s="229" t="s">
        <v>46867</v>
      </c>
      <c r="AB4874" s="230">
        <v>85532.7</v>
      </c>
      <c r="AD4874" s="209" t="s">
        <v>19227</v>
      </c>
      <c r="AE4874" s="210">
        <v>1636</v>
      </c>
      <c r="AF4874" s="93"/>
      <c r="AG4874" s="93"/>
      <c r="AH4874" s="93"/>
    </row>
    <row r="4875" spans="21:34" x14ac:dyDescent="0.3">
      <c r="U4875" s="309" t="s">
        <v>68044</v>
      </c>
      <c r="V4875" s="310">
        <v>1650</v>
      </c>
      <c r="X4875" s="267" t="s">
        <v>52272</v>
      </c>
      <c r="Y4875" s="268">
        <v>500</v>
      </c>
      <c r="AA4875" s="229" t="s">
        <v>44753</v>
      </c>
      <c r="AB4875" s="230">
        <v>13000</v>
      </c>
      <c r="AD4875" s="209" t="s">
        <v>19228</v>
      </c>
      <c r="AE4875" s="210">
        <v>2000</v>
      </c>
      <c r="AF4875" s="93"/>
      <c r="AG4875" s="93"/>
      <c r="AH4875" s="93"/>
    </row>
    <row r="4876" spans="21:34" x14ac:dyDescent="0.3">
      <c r="U4876" s="309" t="s">
        <v>68045</v>
      </c>
      <c r="V4876" s="310">
        <v>565.80999999999995</v>
      </c>
      <c r="X4876" s="267" t="s">
        <v>58512</v>
      </c>
      <c r="Y4876" s="268">
        <v>34500</v>
      </c>
      <c r="AA4876" s="229" t="s">
        <v>44754</v>
      </c>
      <c r="AB4876" s="230">
        <v>7307.3</v>
      </c>
      <c r="AD4876" s="209" t="s">
        <v>19229</v>
      </c>
      <c r="AE4876" s="210">
        <v>1932</v>
      </c>
      <c r="AF4876" s="93"/>
      <c r="AG4876" s="93"/>
      <c r="AH4876" s="93"/>
    </row>
    <row r="4877" spans="21:34" x14ac:dyDescent="0.3">
      <c r="U4877" s="309" t="s">
        <v>68046</v>
      </c>
      <c r="V4877" s="310">
        <v>2610</v>
      </c>
      <c r="X4877" s="267" t="s">
        <v>64216</v>
      </c>
      <c r="Y4877" s="268">
        <v>3900</v>
      </c>
      <c r="AA4877" s="229" t="s">
        <v>48834</v>
      </c>
      <c r="AB4877" s="230">
        <v>31874.99</v>
      </c>
      <c r="AD4877" s="209" t="s">
        <v>19230</v>
      </c>
      <c r="AE4877" s="210">
        <v>641</v>
      </c>
      <c r="AF4877" s="93"/>
      <c r="AG4877" s="93"/>
      <c r="AH4877" s="93"/>
    </row>
    <row r="4878" spans="21:34" x14ac:dyDescent="0.3">
      <c r="U4878" s="309" t="s">
        <v>68047</v>
      </c>
      <c r="V4878" s="310">
        <v>369.2</v>
      </c>
      <c r="X4878" s="267" t="s">
        <v>52273</v>
      </c>
      <c r="Y4878" s="268">
        <v>84654.75</v>
      </c>
      <c r="AA4878" s="229" t="s">
        <v>46868</v>
      </c>
      <c r="AB4878" s="230">
        <v>53597.59</v>
      </c>
      <c r="AD4878" s="209" t="s">
        <v>19231</v>
      </c>
      <c r="AE4878" s="210">
        <v>11000</v>
      </c>
      <c r="AF4878" s="93"/>
      <c r="AG4878" s="93"/>
      <c r="AH4878" s="93"/>
    </row>
    <row r="4879" spans="21:34" x14ac:dyDescent="0.3">
      <c r="U4879" s="309" t="s">
        <v>68048</v>
      </c>
      <c r="V4879" s="310">
        <v>740.27</v>
      </c>
      <c r="X4879" s="267" t="s">
        <v>19457</v>
      </c>
      <c r="Y4879" s="268">
        <v>90478.49</v>
      </c>
      <c r="AA4879" s="229" t="s">
        <v>46869</v>
      </c>
      <c r="AB4879" s="230">
        <v>59399.4</v>
      </c>
      <c r="AD4879" s="209" t="s">
        <v>19232</v>
      </c>
      <c r="AE4879" s="210">
        <v>4380.79</v>
      </c>
      <c r="AF4879" s="93"/>
      <c r="AG4879" s="93"/>
      <c r="AH4879" s="93"/>
    </row>
    <row r="4880" spans="21:34" x14ac:dyDescent="0.3">
      <c r="U4880" s="309" t="s">
        <v>64470</v>
      </c>
      <c r="V4880" s="310">
        <v>2303.19</v>
      </c>
      <c r="X4880" s="267" t="s">
        <v>42400</v>
      </c>
      <c r="Y4880" s="268">
        <v>244413.87</v>
      </c>
      <c r="AA4880" s="229" t="s">
        <v>48835</v>
      </c>
      <c r="AB4880" s="230">
        <v>21453</v>
      </c>
      <c r="AD4880" s="209" t="s">
        <v>19233</v>
      </c>
      <c r="AE4880" s="210">
        <v>1500</v>
      </c>
      <c r="AF4880" s="93"/>
      <c r="AG4880" s="93"/>
      <c r="AH4880" s="93"/>
    </row>
    <row r="4881" spans="21:34" x14ac:dyDescent="0.3">
      <c r="U4881" s="309" t="s">
        <v>64471</v>
      </c>
      <c r="V4881" s="310">
        <v>1686.02</v>
      </c>
      <c r="X4881" s="267" t="s">
        <v>42401</v>
      </c>
      <c r="Y4881" s="268">
        <v>105730.98</v>
      </c>
      <c r="AA4881" s="229" t="s">
        <v>44755</v>
      </c>
      <c r="AB4881" s="230">
        <v>42000</v>
      </c>
      <c r="AD4881" s="209" t="s">
        <v>19234</v>
      </c>
      <c r="AE4881" s="210">
        <v>26147.26</v>
      </c>
      <c r="AF4881" s="93"/>
      <c r="AG4881" s="93"/>
      <c r="AH4881" s="93"/>
    </row>
    <row r="4882" spans="21:34" x14ac:dyDescent="0.3">
      <c r="U4882" s="309" t="s">
        <v>66696</v>
      </c>
      <c r="V4882" s="310">
        <v>4255.13</v>
      </c>
      <c r="X4882" s="267" t="s">
        <v>40242</v>
      </c>
      <c r="Y4882" s="268">
        <v>276519.88</v>
      </c>
      <c r="AA4882" s="229" t="s">
        <v>44756</v>
      </c>
      <c r="AB4882" s="230">
        <v>3213</v>
      </c>
      <c r="AD4882" s="209" t="s">
        <v>19235</v>
      </c>
      <c r="AE4882" s="210">
        <v>6109.66</v>
      </c>
      <c r="AF4882" s="93"/>
      <c r="AG4882" s="93"/>
      <c r="AH4882" s="93"/>
    </row>
    <row r="4883" spans="21:34" x14ac:dyDescent="0.3">
      <c r="U4883" s="309" t="s">
        <v>68049</v>
      </c>
      <c r="V4883" s="310">
        <v>100491</v>
      </c>
      <c r="X4883" s="267" t="s">
        <v>58513</v>
      </c>
      <c r="Y4883" s="268">
        <v>81908.100000000006</v>
      </c>
      <c r="AA4883" s="229" t="s">
        <v>44757</v>
      </c>
      <c r="AB4883" s="230">
        <v>45908.26</v>
      </c>
      <c r="AD4883" s="209" t="s">
        <v>19236</v>
      </c>
      <c r="AE4883" s="210">
        <v>12068.29</v>
      </c>
      <c r="AF4883" s="93"/>
      <c r="AG4883" s="93"/>
      <c r="AH4883" s="93"/>
    </row>
    <row r="4884" spans="21:34" x14ac:dyDescent="0.3">
      <c r="U4884" s="309" t="s">
        <v>68050</v>
      </c>
      <c r="V4884" s="310">
        <v>361609.17</v>
      </c>
      <c r="X4884" s="267" t="s">
        <v>19458</v>
      </c>
      <c r="Y4884" s="268">
        <v>335958.26</v>
      </c>
      <c r="AA4884" s="229" t="s">
        <v>44758</v>
      </c>
      <c r="AB4884" s="230">
        <v>4149.74</v>
      </c>
      <c r="AD4884" s="209" t="s">
        <v>19237</v>
      </c>
      <c r="AE4884" s="210">
        <v>1337.34</v>
      </c>
      <c r="AF4884" s="93"/>
      <c r="AG4884" s="93"/>
      <c r="AH4884" s="93"/>
    </row>
    <row r="4885" spans="21:34" x14ac:dyDescent="0.3">
      <c r="U4885" s="309" t="s">
        <v>68051</v>
      </c>
      <c r="V4885" s="310">
        <v>49368</v>
      </c>
      <c r="X4885" s="267" t="s">
        <v>19459</v>
      </c>
      <c r="Y4885" s="268">
        <v>17758.97</v>
      </c>
      <c r="AA4885" s="229" t="s">
        <v>19283</v>
      </c>
      <c r="AB4885" s="230">
        <v>2800.07</v>
      </c>
      <c r="AD4885" s="209" t="s">
        <v>19238</v>
      </c>
      <c r="AE4885" s="210">
        <v>144.66</v>
      </c>
      <c r="AF4885" s="93"/>
      <c r="AG4885" s="93"/>
      <c r="AH4885" s="93"/>
    </row>
    <row r="4886" spans="21:34" x14ac:dyDescent="0.3">
      <c r="U4886" s="309" t="s">
        <v>68052</v>
      </c>
      <c r="V4886" s="310">
        <v>20557</v>
      </c>
      <c r="X4886" s="267" t="s">
        <v>47942</v>
      </c>
      <c r="Y4886" s="268">
        <v>4556.25</v>
      </c>
      <c r="AA4886" s="229" t="s">
        <v>48836</v>
      </c>
      <c r="AB4886" s="230">
        <v>1669.15</v>
      </c>
      <c r="AD4886" s="209" t="s">
        <v>19239</v>
      </c>
      <c r="AE4886" s="210">
        <v>8642.09</v>
      </c>
      <c r="AF4886" s="93"/>
      <c r="AG4886" s="93"/>
      <c r="AH4886" s="93"/>
    </row>
    <row r="4887" spans="21:34" x14ac:dyDescent="0.3">
      <c r="U4887" s="309" t="s">
        <v>68053</v>
      </c>
      <c r="V4887" s="310">
        <v>4873.9799999999996</v>
      </c>
      <c r="X4887" s="267" t="s">
        <v>48841</v>
      </c>
      <c r="Y4887" s="268">
        <v>-5488.38</v>
      </c>
      <c r="AA4887" s="229" t="s">
        <v>46870</v>
      </c>
      <c r="AB4887" s="230">
        <v>1092.5</v>
      </c>
      <c r="AD4887" s="209" t="s">
        <v>19240</v>
      </c>
      <c r="AE4887" s="210">
        <v>735.49</v>
      </c>
      <c r="AF4887" s="93"/>
      <c r="AG4887" s="93"/>
      <c r="AH4887" s="93"/>
    </row>
    <row r="4888" spans="21:34" x14ac:dyDescent="0.3">
      <c r="U4888" s="309" t="s">
        <v>68054</v>
      </c>
      <c r="V4888" s="310">
        <v>5021.21</v>
      </c>
      <c r="X4888" s="267" t="s">
        <v>47943</v>
      </c>
      <c r="Y4888" s="268">
        <v>115422.61</v>
      </c>
      <c r="AA4888" s="229" t="s">
        <v>33439</v>
      </c>
      <c r="AB4888" s="230">
        <v>35208.339999999997</v>
      </c>
      <c r="AD4888" s="209" t="s">
        <v>19241</v>
      </c>
      <c r="AE4888" s="210">
        <v>288.42</v>
      </c>
      <c r="AF4888" s="93"/>
      <c r="AG4888" s="93"/>
      <c r="AH4888" s="93"/>
    </row>
    <row r="4889" spans="21:34" x14ac:dyDescent="0.3">
      <c r="U4889" s="309" t="s">
        <v>68055</v>
      </c>
      <c r="V4889" s="310">
        <v>18326.48</v>
      </c>
      <c r="X4889" s="267" t="s">
        <v>64217</v>
      </c>
      <c r="Y4889" s="268">
        <v>-3744.26</v>
      </c>
      <c r="AA4889" s="229" t="s">
        <v>36228</v>
      </c>
      <c r="AB4889" s="230">
        <v>30677.08</v>
      </c>
      <c r="AD4889" s="209" t="s">
        <v>19242</v>
      </c>
      <c r="AE4889" s="210">
        <v>207.17</v>
      </c>
      <c r="AF4889" s="93"/>
      <c r="AG4889" s="93"/>
      <c r="AH4889" s="93"/>
    </row>
    <row r="4890" spans="21:34" x14ac:dyDescent="0.3">
      <c r="U4890" s="309" t="s">
        <v>68056</v>
      </c>
      <c r="V4890" s="310">
        <v>8321.1200000000008</v>
      </c>
      <c r="X4890" s="267" t="s">
        <v>40244</v>
      </c>
      <c r="Y4890" s="268">
        <v>1493380.08</v>
      </c>
      <c r="AA4890" s="229" t="s">
        <v>42395</v>
      </c>
      <c r="AB4890" s="230">
        <v>30000</v>
      </c>
      <c r="AD4890" s="209" t="s">
        <v>19243</v>
      </c>
      <c r="AE4890" s="210">
        <v>625.95000000000005</v>
      </c>
      <c r="AF4890" s="93"/>
      <c r="AG4890" s="93"/>
      <c r="AH4890" s="93"/>
    </row>
    <row r="4891" spans="21:34" x14ac:dyDescent="0.3">
      <c r="U4891" s="309" t="s">
        <v>68057</v>
      </c>
      <c r="V4891" s="310">
        <v>12357.1</v>
      </c>
      <c r="X4891" s="267" t="s">
        <v>52275</v>
      </c>
      <c r="Y4891" s="268">
        <v>14850</v>
      </c>
      <c r="AA4891" s="229" t="s">
        <v>33440</v>
      </c>
      <c r="AB4891" s="230">
        <v>5475.26</v>
      </c>
      <c r="AD4891" s="209" t="s">
        <v>19244</v>
      </c>
      <c r="AE4891" s="210">
        <v>251.7</v>
      </c>
      <c r="AF4891" s="93"/>
      <c r="AG4891" s="93"/>
      <c r="AH4891" s="93"/>
    </row>
    <row r="4892" spans="21:34" x14ac:dyDescent="0.3">
      <c r="U4892" s="309" t="s">
        <v>61466</v>
      </c>
      <c r="V4892" s="310">
        <v>1536.2</v>
      </c>
      <c r="X4892" s="267" t="s">
        <v>55091</v>
      </c>
      <c r="Y4892" s="268">
        <v>840</v>
      </c>
      <c r="AA4892" s="229" t="s">
        <v>36229</v>
      </c>
      <c r="AB4892" s="230">
        <v>11719.75</v>
      </c>
      <c r="AD4892" s="209" t="s">
        <v>19245</v>
      </c>
      <c r="AE4892" s="210">
        <v>1565.88</v>
      </c>
      <c r="AF4892" s="93"/>
      <c r="AG4892" s="93"/>
      <c r="AH4892" s="93"/>
    </row>
    <row r="4893" spans="21:34" x14ac:dyDescent="0.3">
      <c r="U4893" s="309" t="s">
        <v>64473</v>
      </c>
      <c r="V4893" s="310">
        <v>207.31</v>
      </c>
      <c r="X4893" s="267" t="s">
        <v>52276</v>
      </c>
      <c r="Y4893" s="268">
        <v>61740</v>
      </c>
      <c r="AA4893" s="229" t="s">
        <v>40238</v>
      </c>
      <c r="AB4893" s="230">
        <v>2755</v>
      </c>
      <c r="AD4893" s="209" t="s">
        <v>19246</v>
      </c>
      <c r="AE4893" s="210">
        <v>57.66</v>
      </c>
      <c r="AF4893" s="93"/>
      <c r="AG4893" s="93"/>
      <c r="AH4893" s="93"/>
    </row>
    <row r="4894" spans="21:34" x14ac:dyDescent="0.3">
      <c r="U4894" s="309" t="s">
        <v>68058</v>
      </c>
      <c r="V4894" s="310">
        <v>4252.91</v>
      </c>
      <c r="X4894" s="267" t="s">
        <v>52277</v>
      </c>
      <c r="Y4894" s="268">
        <v>4787.3500000000004</v>
      </c>
      <c r="AA4894" s="229" t="s">
        <v>44759</v>
      </c>
      <c r="AB4894" s="230">
        <v>17856</v>
      </c>
      <c r="AD4894" s="209" t="s">
        <v>19247</v>
      </c>
      <c r="AE4894" s="210">
        <v>5475.75</v>
      </c>
      <c r="AF4894" s="93"/>
      <c r="AG4894" s="93"/>
      <c r="AH4894" s="93"/>
    </row>
    <row r="4895" spans="21:34" x14ac:dyDescent="0.3">
      <c r="U4895" s="309" t="s">
        <v>68059</v>
      </c>
      <c r="V4895" s="310">
        <v>573.92999999999995</v>
      </c>
      <c r="X4895" s="267" t="s">
        <v>52278</v>
      </c>
      <c r="Y4895" s="268">
        <v>14714.7</v>
      </c>
      <c r="AA4895" s="229" t="s">
        <v>44760</v>
      </c>
      <c r="AB4895" s="230">
        <v>1530</v>
      </c>
      <c r="AD4895" s="209" t="s">
        <v>19248</v>
      </c>
      <c r="AE4895" s="210">
        <v>11662.09</v>
      </c>
      <c r="AF4895" s="93"/>
      <c r="AG4895" s="93"/>
      <c r="AH4895" s="93"/>
    </row>
    <row r="4896" spans="21:34" x14ac:dyDescent="0.3">
      <c r="U4896" s="309" t="s">
        <v>68060</v>
      </c>
      <c r="V4896" s="310">
        <v>6469.36</v>
      </c>
      <c r="X4896" s="267" t="s">
        <v>64218</v>
      </c>
      <c r="Y4896" s="268">
        <v>11844</v>
      </c>
      <c r="AA4896" s="229" t="s">
        <v>44761</v>
      </c>
      <c r="AB4896" s="230">
        <v>66500</v>
      </c>
      <c r="AD4896" s="209" t="s">
        <v>19249</v>
      </c>
      <c r="AE4896" s="210">
        <v>207.17</v>
      </c>
      <c r="AF4896" s="93"/>
      <c r="AG4896" s="93"/>
      <c r="AH4896" s="93"/>
    </row>
    <row r="4897" spans="21:34" x14ac:dyDescent="0.3">
      <c r="U4897" s="309" t="s">
        <v>68061</v>
      </c>
      <c r="V4897" s="310">
        <v>494.91</v>
      </c>
      <c r="X4897" s="267" t="s">
        <v>64219</v>
      </c>
      <c r="Y4897" s="268">
        <v>-131.77000000000001</v>
      </c>
      <c r="AA4897" s="229" t="s">
        <v>44762</v>
      </c>
      <c r="AB4897" s="230">
        <v>5088</v>
      </c>
      <c r="AD4897" s="209" t="s">
        <v>19250</v>
      </c>
      <c r="AE4897" s="210">
        <v>1337.34</v>
      </c>
      <c r="AF4897" s="93"/>
      <c r="AG4897" s="93"/>
      <c r="AH4897" s="93"/>
    </row>
    <row r="4898" spans="21:34" x14ac:dyDescent="0.3">
      <c r="U4898" s="309" t="s">
        <v>68062</v>
      </c>
      <c r="V4898" s="310">
        <v>1584.99</v>
      </c>
      <c r="X4898" s="267" t="s">
        <v>52280</v>
      </c>
      <c r="Y4898" s="268">
        <v>21360</v>
      </c>
      <c r="AA4898" s="229" t="s">
        <v>48837</v>
      </c>
      <c r="AB4898" s="230">
        <v>1750</v>
      </c>
      <c r="AD4898" s="209" t="s">
        <v>19251</v>
      </c>
      <c r="AE4898" s="210">
        <v>12325.45</v>
      </c>
      <c r="AF4898" s="93"/>
      <c r="AG4898" s="93"/>
      <c r="AH4898" s="93"/>
    </row>
    <row r="4899" spans="21:34" x14ac:dyDescent="0.3">
      <c r="U4899" s="309" t="s">
        <v>68063</v>
      </c>
      <c r="V4899" s="310">
        <v>1153.72</v>
      </c>
      <c r="X4899" s="267" t="s">
        <v>52281</v>
      </c>
      <c r="Y4899" s="268">
        <v>1634.04</v>
      </c>
      <c r="AA4899" s="229" t="s">
        <v>49857</v>
      </c>
      <c r="AB4899" s="230">
        <v>9666</v>
      </c>
      <c r="AD4899" s="209" t="s">
        <v>19252</v>
      </c>
      <c r="AE4899" s="210">
        <v>3091.16</v>
      </c>
      <c r="AF4899" s="93"/>
      <c r="AG4899" s="93"/>
      <c r="AH4899" s="93"/>
    </row>
    <row r="4900" spans="21:34" x14ac:dyDescent="0.3">
      <c r="U4900" s="309" t="s">
        <v>60544</v>
      </c>
      <c r="V4900" s="310">
        <v>9319.8700000000008</v>
      </c>
      <c r="X4900" s="267" t="s">
        <v>52282</v>
      </c>
      <c r="Y4900" s="268">
        <v>4821.6000000000004</v>
      </c>
      <c r="AA4900" s="229" t="s">
        <v>49858</v>
      </c>
      <c r="AB4900" s="230">
        <v>4373</v>
      </c>
      <c r="AD4900" s="209" t="s">
        <v>19253</v>
      </c>
      <c r="AE4900" s="210">
        <v>607.66</v>
      </c>
      <c r="AF4900" s="93"/>
      <c r="AG4900" s="93"/>
      <c r="AH4900" s="93"/>
    </row>
    <row r="4901" spans="21:34" x14ac:dyDescent="0.3">
      <c r="U4901" s="309" t="s">
        <v>60545</v>
      </c>
      <c r="V4901" s="310">
        <v>712.99</v>
      </c>
      <c r="X4901" s="267" t="s">
        <v>64220</v>
      </c>
      <c r="Y4901" s="268">
        <v>3115.97</v>
      </c>
      <c r="AA4901" s="229" t="s">
        <v>47936</v>
      </c>
      <c r="AB4901" s="230">
        <v>1341</v>
      </c>
      <c r="AD4901" s="209" t="s">
        <v>19254</v>
      </c>
      <c r="AE4901" s="210">
        <v>1859.22</v>
      </c>
      <c r="AF4901" s="93"/>
      <c r="AG4901" s="93"/>
      <c r="AH4901" s="93"/>
    </row>
    <row r="4902" spans="21:34" x14ac:dyDescent="0.3">
      <c r="U4902" s="309" t="s">
        <v>60546</v>
      </c>
      <c r="V4902" s="310">
        <v>2248.77</v>
      </c>
      <c r="X4902" s="267" t="s">
        <v>64221</v>
      </c>
      <c r="Y4902" s="268">
        <v>30147</v>
      </c>
      <c r="AA4902" s="229" t="s">
        <v>44763</v>
      </c>
      <c r="AB4902" s="230">
        <v>24936</v>
      </c>
      <c r="AD4902" s="209" t="s">
        <v>19255</v>
      </c>
      <c r="AE4902" s="210">
        <v>57.66</v>
      </c>
      <c r="AF4902" s="93"/>
      <c r="AG4902" s="93"/>
      <c r="AH4902" s="93"/>
    </row>
    <row r="4903" spans="21:34" x14ac:dyDescent="0.3">
      <c r="U4903" s="309" t="s">
        <v>68064</v>
      </c>
      <c r="V4903" s="310">
        <v>3806.2</v>
      </c>
      <c r="X4903" s="267" t="s">
        <v>34960</v>
      </c>
      <c r="Y4903" s="268">
        <v>130907.78</v>
      </c>
      <c r="AA4903" s="229" t="s">
        <v>44764</v>
      </c>
      <c r="AB4903" s="230">
        <v>1989</v>
      </c>
      <c r="AD4903" s="209" t="s">
        <v>19256</v>
      </c>
      <c r="AE4903" s="210">
        <v>11000</v>
      </c>
      <c r="AF4903" s="93"/>
      <c r="AG4903" s="93"/>
      <c r="AH4903" s="93"/>
    </row>
    <row r="4904" spans="21:34" x14ac:dyDescent="0.3">
      <c r="U4904" s="309" t="s">
        <v>68065</v>
      </c>
      <c r="V4904" s="310">
        <v>9372</v>
      </c>
      <c r="X4904" s="267" t="s">
        <v>56040</v>
      </c>
      <c r="Y4904" s="268">
        <v>5339.92</v>
      </c>
      <c r="AA4904" s="229" t="s">
        <v>44765</v>
      </c>
      <c r="AB4904" s="230">
        <v>151861.26999999999</v>
      </c>
      <c r="AD4904" s="209" t="s">
        <v>19257</v>
      </c>
      <c r="AE4904" s="210">
        <v>6880.79</v>
      </c>
      <c r="AF4904" s="93"/>
      <c r="AG4904" s="93"/>
      <c r="AH4904" s="93"/>
    </row>
    <row r="4905" spans="21:34" x14ac:dyDescent="0.3">
      <c r="U4905" s="309" t="s">
        <v>68066</v>
      </c>
      <c r="V4905" s="310">
        <v>991.65</v>
      </c>
      <c r="X4905" s="267" t="s">
        <v>64222</v>
      </c>
      <c r="Y4905" s="268">
        <v>3613.32</v>
      </c>
      <c r="AA4905" s="229" t="s">
        <v>44766</v>
      </c>
      <c r="AB4905" s="230">
        <v>11982.73</v>
      </c>
      <c r="AD4905" s="209" t="s">
        <v>19258</v>
      </c>
      <c r="AE4905" s="210">
        <v>1500</v>
      </c>
      <c r="AF4905" s="93"/>
      <c r="AG4905" s="93"/>
      <c r="AH4905" s="93"/>
    </row>
    <row r="4906" spans="21:34" x14ac:dyDescent="0.3">
      <c r="U4906" s="309" t="s">
        <v>35206</v>
      </c>
      <c r="V4906" s="310">
        <v>35055.96</v>
      </c>
      <c r="X4906" s="267" t="s">
        <v>36236</v>
      </c>
      <c r="Y4906" s="268">
        <v>124878.5</v>
      </c>
      <c r="AA4906" s="229" t="s">
        <v>49859</v>
      </c>
      <c r="AB4906" s="230">
        <v>17649.72</v>
      </c>
      <c r="AD4906" s="209" t="s">
        <v>19259</v>
      </c>
      <c r="AE4906" s="210">
        <v>30070.95</v>
      </c>
      <c r="AF4906" s="93"/>
      <c r="AG4906" s="93"/>
      <c r="AH4906" s="93"/>
    </row>
    <row r="4907" spans="21:34" x14ac:dyDescent="0.3">
      <c r="U4907" s="309" t="s">
        <v>68067</v>
      </c>
      <c r="V4907" s="310">
        <v>1570.99</v>
      </c>
      <c r="X4907" s="267" t="s">
        <v>60359</v>
      </c>
      <c r="Y4907" s="268">
        <v>18236.71</v>
      </c>
      <c r="AA4907" s="229" t="s">
        <v>49860</v>
      </c>
      <c r="AB4907" s="230">
        <v>1350.18</v>
      </c>
      <c r="AD4907" s="209" t="s">
        <v>19260</v>
      </c>
      <c r="AE4907" s="210">
        <v>18457.18</v>
      </c>
      <c r="AF4907" s="93"/>
      <c r="AG4907" s="93"/>
      <c r="AH4907" s="93"/>
    </row>
    <row r="4908" spans="21:34" x14ac:dyDescent="0.3">
      <c r="U4908" s="309" t="s">
        <v>33764</v>
      </c>
      <c r="V4908" s="310">
        <v>51624.35</v>
      </c>
      <c r="X4908" s="267" t="s">
        <v>63666</v>
      </c>
      <c r="Y4908" s="268">
        <v>545.66</v>
      </c>
      <c r="AA4908" s="229" t="s">
        <v>49861</v>
      </c>
      <c r="AB4908" s="230">
        <v>1570</v>
      </c>
      <c r="AD4908" s="209" t="s">
        <v>19261</v>
      </c>
      <c r="AE4908" s="210">
        <v>361.73</v>
      </c>
      <c r="AF4908" s="93"/>
      <c r="AG4908" s="93"/>
      <c r="AH4908" s="93"/>
    </row>
    <row r="4909" spans="21:34" x14ac:dyDescent="0.3">
      <c r="U4909" s="309" t="s">
        <v>63225</v>
      </c>
      <c r="V4909" s="310">
        <v>-856.44</v>
      </c>
      <c r="X4909" s="267" t="s">
        <v>64223</v>
      </c>
      <c r="Y4909" s="268">
        <v>68100</v>
      </c>
      <c r="AA4909" s="229" t="s">
        <v>49862</v>
      </c>
      <c r="AB4909" s="230">
        <v>1795</v>
      </c>
      <c r="AD4909" s="209" t="s">
        <v>13433</v>
      </c>
      <c r="AE4909" s="210">
        <v>23382.29</v>
      </c>
      <c r="AF4909" s="93"/>
      <c r="AG4909" s="93"/>
      <c r="AH4909" s="93"/>
    </row>
    <row r="4910" spans="21:34" x14ac:dyDescent="0.3">
      <c r="U4910" s="309" t="s">
        <v>68068</v>
      </c>
      <c r="V4910" s="310">
        <v>34318</v>
      </c>
      <c r="X4910" s="267" t="s">
        <v>39103</v>
      </c>
      <c r="Y4910" s="268">
        <v>13622.78</v>
      </c>
      <c r="AA4910" s="229" t="s">
        <v>49863</v>
      </c>
      <c r="AB4910" s="230">
        <v>7788.1</v>
      </c>
      <c r="AD4910" s="209" t="s">
        <v>19262</v>
      </c>
      <c r="AE4910" s="210">
        <v>11230</v>
      </c>
      <c r="AF4910" s="93"/>
      <c r="AG4910" s="93"/>
      <c r="AH4910" s="93"/>
    </row>
    <row r="4911" spans="21:34" x14ac:dyDescent="0.3">
      <c r="U4911" s="309" t="s">
        <v>68069</v>
      </c>
      <c r="V4911" s="310">
        <v>2261</v>
      </c>
      <c r="X4911" s="267" t="s">
        <v>34961</v>
      </c>
      <c r="Y4911" s="268">
        <v>46739.14</v>
      </c>
      <c r="AA4911" s="229" t="s">
        <v>49864</v>
      </c>
      <c r="AB4911" s="230">
        <v>1118.31</v>
      </c>
      <c r="AD4911" s="209" t="s">
        <v>19263</v>
      </c>
      <c r="AE4911" s="210">
        <v>4607</v>
      </c>
      <c r="AF4911" s="93"/>
      <c r="AG4911" s="93"/>
      <c r="AH4911" s="93"/>
    </row>
    <row r="4912" spans="21:34" x14ac:dyDescent="0.3">
      <c r="U4912" s="309" t="s">
        <v>68070</v>
      </c>
      <c r="V4912" s="310">
        <v>4987.8</v>
      </c>
      <c r="X4912" s="267" t="s">
        <v>36238</v>
      </c>
      <c r="Y4912" s="268">
        <v>13896.5</v>
      </c>
      <c r="AA4912" s="229" t="s">
        <v>52250</v>
      </c>
      <c r="AB4912" s="230">
        <v>3336</v>
      </c>
      <c r="AD4912" s="209" t="s">
        <v>19264</v>
      </c>
      <c r="AE4912" s="210">
        <v>5780</v>
      </c>
      <c r="AF4912" s="93"/>
      <c r="AG4912" s="93"/>
      <c r="AH4912" s="93"/>
    </row>
    <row r="4913" spans="21:34" x14ac:dyDescent="0.3">
      <c r="U4913" s="309" t="s">
        <v>68071</v>
      </c>
      <c r="V4913" s="310">
        <v>6662.46</v>
      </c>
      <c r="X4913" s="267" t="s">
        <v>57397</v>
      </c>
      <c r="Y4913" s="268">
        <v>800</v>
      </c>
      <c r="AA4913" s="229" t="s">
        <v>52251</v>
      </c>
      <c r="AB4913" s="230">
        <v>2479</v>
      </c>
      <c r="AD4913" s="209" t="s">
        <v>19265</v>
      </c>
      <c r="AE4913" s="210">
        <v>1841</v>
      </c>
      <c r="AF4913" s="93"/>
      <c r="AG4913" s="93"/>
      <c r="AH4913" s="93"/>
    </row>
    <row r="4914" spans="21:34" x14ac:dyDescent="0.3">
      <c r="U4914" s="309" t="s">
        <v>68072</v>
      </c>
      <c r="V4914" s="310">
        <v>667.19</v>
      </c>
      <c r="X4914" s="267" t="s">
        <v>36240</v>
      </c>
      <c r="Y4914" s="268">
        <v>173810.8</v>
      </c>
      <c r="AA4914" s="229" t="s">
        <v>49865</v>
      </c>
      <c r="AB4914" s="230">
        <v>950</v>
      </c>
      <c r="AD4914" s="209" t="s">
        <v>19266</v>
      </c>
      <c r="AE4914" s="210">
        <v>6566</v>
      </c>
      <c r="AF4914" s="93"/>
      <c r="AG4914" s="93"/>
      <c r="AH4914" s="93"/>
    </row>
    <row r="4915" spans="21:34" x14ac:dyDescent="0.3">
      <c r="U4915" s="309" t="s">
        <v>68073</v>
      </c>
      <c r="V4915" s="310">
        <v>59182.21</v>
      </c>
      <c r="X4915" s="267" t="s">
        <v>60360</v>
      </c>
      <c r="Y4915" s="268">
        <v>43.9</v>
      </c>
      <c r="AA4915" s="229" t="s">
        <v>47937</v>
      </c>
      <c r="AB4915" s="230">
        <v>2276</v>
      </c>
      <c r="AD4915" s="209" t="s">
        <v>19267</v>
      </c>
      <c r="AE4915" s="210">
        <v>7380</v>
      </c>
      <c r="AF4915" s="93"/>
      <c r="AG4915" s="93"/>
      <c r="AH4915" s="93"/>
    </row>
    <row r="4916" spans="21:34" x14ac:dyDescent="0.3">
      <c r="U4916" s="309" t="s">
        <v>68074</v>
      </c>
      <c r="V4916" s="310">
        <v>831.61</v>
      </c>
      <c r="X4916" s="267" t="s">
        <v>34962</v>
      </c>
      <c r="Y4916" s="268">
        <v>45142.23</v>
      </c>
      <c r="AA4916" s="229" t="s">
        <v>49866</v>
      </c>
      <c r="AB4916" s="230">
        <v>16788.66</v>
      </c>
      <c r="AD4916" s="209" t="s">
        <v>19268</v>
      </c>
      <c r="AE4916" s="210">
        <v>10901</v>
      </c>
      <c r="AF4916" s="93"/>
      <c r="AG4916" s="93"/>
      <c r="AH4916" s="93"/>
    </row>
    <row r="4917" spans="21:34" x14ac:dyDescent="0.3">
      <c r="U4917" s="309" t="s">
        <v>68075</v>
      </c>
      <c r="V4917" s="310">
        <v>4804</v>
      </c>
      <c r="X4917" s="267" t="s">
        <v>34963</v>
      </c>
      <c r="Y4917" s="268">
        <v>94707.89</v>
      </c>
      <c r="AA4917" s="229" t="s">
        <v>49867</v>
      </c>
      <c r="AB4917" s="230">
        <v>1284.3399999999999</v>
      </c>
      <c r="AD4917" s="209" t="s">
        <v>19269</v>
      </c>
      <c r="AE4917" s="210">
        <v>4021</v>
      </c>
      <c r="AF4917" s="93"/>
      <c r="AG4917" s="93"/>
      <c r="AH4917" s="93"/>
    </row>
    <row r="4918" spans="21:34" x14ac:dyDescent="0.3">
      <c r="U4918" s="309" t="s">
        <v>64477</v>
      </c>
      <c r="V4918" s="310">
        <v>37.11</v>
      </c>
      <c r="X4918" s="267" t="s">
        <v>34964</v>
      </c>
      <c r="Y4918" s="268">
        <v>23456.6</v>
      </c>
      <c r="AA4918" s="229" t="s">
        <v>52252</v>
      </c>
      <c r="AB4918" s="230">
        <v>7278.03</v>
      </c>
      <c r="AD4918" s="209" t="s">
        <v>19270</v>
      </c>
      <c r="AE4918" s="210">
        <v>7263</v>
      </c>
      <c r="AF4918" s="93"/>
      <c r="AG4918" s="93"/>
      <c r="AH4918" s="93"/>
    </row>
    <row r="4919" spans="21:34" x14ac:dyDescent="0.3">
      <c r="U4919" s="309" t="s">
        <v>68076</v>
      </c>
      <c r="V4919" s="310">
        <v>1804.53</v>
      </c>
      <c r="X4919" s="267" t="s">
        <v>40245</v>
      </c>
      <c r="Y4919" s="268">
        <v>114190.3</v>
      </c>
      <c r="AA4919" s="229" t="s">
        <v>52253</v>
      </c>
      <c r="AB4919" s="230">
        <v>528.6</v>
      </c>
      <c r="AD4919" s="209" t="s">
        <v>19271</v>
      </c>
      <c r="AE4919" s="210">
        <v>7380</v>
      </c>
      <c r="AF4919" s="93"/>
      <c r="AG4919" s="93"/>
      <c r="AH4919" s="93"/>
    </row>
    <row r="4920" spans="21:34" x14ac:dyDescent="0.3">
      <c r="U4920" s="309" t="s">
        <v>68077</v>
      </c>
      <c r="V4920" s="310">
        <v>2917</v>
      </c>
      <c r="X4920" s="267" t="s">
        <v>46873</v>
      </c>
      <c r="Y4920" s="268">
        <v>29900</v>
      </c>
      <c r="AA4920" s="229" t="s">
        <v>49868</v>
      </c>
      <c r="AB4920" s="230">
        <v>13662.5</v>
      </c>
      <c r="AD4920" s="209" t="s">
        <v>19272</v>
      </c>
      <c r="AE4920" s="210">
        <v>7263</v>
      </c>
      <c r="AF4920" s="93"/>
      <c r="AG4920" s="93"/>
      <c r="AH4920" s="93"/>
    </row>
    <row r="4921" spans="21:34" x14ac:dyDescent="0.3">
      <c r="U4921" s="309" t="s">
        <v>50092</v>
      </c>
      <c r="V4921" s="310">
        <v>197.72</v>
      </c>
      <c r="X4921" s="267" t="s">
        <v>60361</v>
      </c>
      <c r="Y4921" s="268">
        <v>45.5</v>
      </c>
      <c r="AA4921" s="229" t="s">
        <v>44767</v>
      </c>
      <c r="AB4921" s="230">
        <v>51000</v>
      </c>
      <c r="AD4921" s="209" t="s">
        <v>19273</v>
      </c>
      <c r="AE4921" s="210">
        <v>10587</v>
      </c>
      <c r="AF4921" s="93"/>
      <c r="AG4921" s="93"/>
      <c r="AH4921" s="93"/>
    </row>
    <row r="4922" spans="21:34" x14ac:dyDescent="0.3">
      <c r="U4922" s="309" t="s">
        <v>40384</v>
      </c>
      <c r="V4922" s="310">
        <v>6043.4</v>
      </c>
      <c r="X4922" s="267" t="s">
        <v>19460</v>
      </c>
      <c r="Y4922" s="268">
        <v>358444.89</v>
      </c>
      <c r="AA4922" s="229" t="s">
        <v>44768</v>
      </c>
      <c r="AB4922" s="230">
        <v>3765.67</v>
      </c>
      <c r="AD4922" s="209" t="s">
        <v>19274</v>
      </c>
      <c r="AE4922" s="210">
        <v>10901</v>
      </c>
      <c r="AF4922" s="93"/>
      <c r="AG4922" s="93"/>
      <c r="AH4922" s="93"/>
    </row>
    <row r="4923" spans="21:34" x14ac:dyDescent="0.3">
      <c r="U4923" s="309" t="s">
        <v>68078</v>
      </c>
      <c r="V4923" s="310">
        <v>90080.8</v>
      </c>
      <c r="X4923" s="267" t="s">
        <v>39105</v>
      </c>
      <c r="Y4923" s="268">
        <v>467713.55</v>
      </c>
      <c r="AA4923" s="229" t="s">
        <v>44769</v>
      </c>
      <c r="AB4923" s="230">
        <v>62230.12</v>
      </c>
      <c r="AD4923" s="209" t="s">
        <v>13438</v>
      </c>
      <c r="AE4923" s="210">
        <v>1841</v>
      </c>
      <c r="AF4923" s="93"/>
      <c r="AG4923" s="93"/>
      <c r="AH4923" s="93"/>
    </row>
    <row r="4924" spans="21:34" x14ac:dyDescent="0.3">
      <c r="U4924" s="309" t="s">
        <v>35209</v>
      </c>
      <c r="V4924" s="310">
        <v>78225.3</v>
      </c>
      <c r="X4924" s="267" t="s">
        <v>19461</v>
      </c>
      <c r="Y4924" s="268">
        <v>199138.97</v>
      </c>
      <c r="AA4924" s="229" t="s">
        <v>44770</v>
      </c>
      <c r="AB4924" s="230">
        <v>5000.88</v>
      </c>
      <c r="AD4924" s="209" t="s">
        <v>13439</v>
      </c>
      <c r="AE4924" s="210">
        <v>21617</v>
      </c>
      <c r="AF4924" s="93"/>
      <c r="AG4924" s="93"/>
      <c r="AH4924" s="93"/>
    </row>
    <row r="4925" spans="21:34" x14ac:dyDescent="0.3">
      <c r="U4925" s="309" t="s">
        <v>35210</v>
      </c>
      <c r="V4925" s="310">
        <v>48488</v>
      </c>
      <c r="X4925" s="267" t="s">
        <v>19462</v>
      </c>
      <c r="Y4925" s="268">
        <v>228510.41</v>
      </c>
      <c r="AA4925" s="229" t="s">
        <v>19360</v>
      </c>
      <c r="AB4925" s="230">
        <v>10392.11</v>
      </c>
      <c r="AD4925" s="209" t="s">
        <v>19275</v>
      </c>
      <c r="AE4925" s="210">
        <v>25604.17</v>
      </c>
      <c r="AF4925" s="93"/>
      <c r="AG4925" s="93"/>
      <c r="AH4925" s="93"/>
    </row>
    <row r="4926" spans="21:34" x14ac:dyDescent="0.3">
      <c r="U4926" s="309" t="s">
        <v>36409</v>
      </c>
      <c r="V4926" s="310">
        <v>24454.77</v>
      </c>
      <c r="X4926" s="267" t="s">
        <v>64224</v>
      </c>
      <c r="Y4926" s="268">
        <v>-25188.74</v>
      </c>
      <c r="AA4926" s="229" t="s">
        <v>19361</v>
      </c>
      <c r="AB4926" s="230">
        <v>3800.22</v>
      </c>
      <c r="AD4926" s="209" t="s">
        <v>19276</v>
      </c>
      <c r="AE4926" s="210">
        <v>1919.24</v>
      </c>
      <c r="AF4926" s="93"/>
      <c r="AG4926" s="93"/>
      <c r="AH4926" s="93"/>
    </row>
    <row r="4927" spans="21:34" x14ac:dyDescent="0.3">
      <c r="U4927" s="309" t="s">
        <v>68079</v>
      </c>
      <c r="V4927" s="310">
        <v>16676.240000000002</v>
      </c>
      <c r="X4927" s="267" t="s">
        <v>33443</v>
      </c>
      <c r="Y4927" s="268">
        <v>508182.46</v>
      </c>
      <c r="AA4927" s="229" t="s">
        <v>19363</v>
      </c>
      <c r="AB4927" s="230">
        <v>2214.4</v>
      </c>
      <c r="AD4927" s="209" t="s">
        <v>19277</v>
      </c>
      <c r="AE4927" s="210">
        <v>403.59</v>
      </c>
      <c r="AF4927" s="93"/>
      <c r="AG4927" s="93"/>
      <c r="AH4927" s="93"/>
    </row>
    <row r="4928" spans="21:34" x14ac:dyDescent="0.3">
      <c r="U4928" s="309" t="s">
        <v>68080</v>
      </c>
      <c r="V4928" s="310">
        <v>18408.009999999998</v>
      </c>
      <c r="X4928" s="267" t="s">
        <v>42402</v>
      </c>
      <c r="Y4928" s="268">
        <v>2815210.28</v>
      </c>
      <c r="AA4928" s="229" t="s">
        <v>19365</v>
      </c>
      <c r="AB4928" s="230">
        <v>15343.1</v>
      </c>
      <c r="AD4928" s="209" t="s">
        <v>19278</v>
      </c>
      <c r="AE4928" s="210">
        <v>900</v>
      </c>
      <c r="AF4928" s="93"/>
      <c r="AG4928" s="93"/>
      <c r="AH4928" s="93"/>
    </row>
    <row r="4929" spans="21:34" x14ac:dyDescent="0.3">
      <c r="U4929" s="309" t="s">
        <v>50093</v>
      </c>
      <c r="V4929" s="310">
        <v>17338.04</v>
      </c>
      <c r="X4929" s="267" t="s">
        <v>57398</v>
      </c>
      <c r="Y4929" s="268">
        <v>4815.68</v>
      </c>
      <c r="AA4929" s="229" t="s">
        <v>52254</v>
      </c>
      <c r="AB4929" s="230">
        <v>3598.48</v>
      </c>
      <c r="AD4929" s="209" t="s">
        <v>19279</v>
      </c>
      <c r="AE4929" s="210">
        <v>680</v>
      </c>
      <c r="AF4929" s="93"/>
      <c r="AG4929" s="93"/>
      <c r="AH4929" s="93"/>
    </row>
    <row r="4930" spans="21:34" x14ac:dyDescent="0.3">
      <c r="U4930" s="309" t="s">
        <v>35211</v>
      </c>
      <c r="V4930" s="310">
        <v>29164.69</v>
      </c>
      <c r="X4930" s="267" t="s">
        <v>64225</v>
      </c>
      <c r="Y4930" s="268">
        <v>601</v>
      </c>
      <c r="AA4930" s="229" t="s">
        <v>52255</v>
      </c>
      <c r="AB4930" s="230">
        <v>275.31</v>
      </c>
      <c r="AD4930" s="209" t="s">
        <v>19280</v>
      </c>
      <c r="AE4930" s="210">
        <v>1485</v>
      </c>
      <c r="AF4930" s="93"/>
      <c r="AG4930" s="93"/>
      <c r="AH4930" s="93"/>
    </row>
    <row r="4931" spans="21:34" x14ac:dyDescent="0.3">
      <c r="U4931" s="309" t="s">
        <v>68081</v>
      </c>
      <c r="V4931" s="310">
        <v>13483.88</v>
      </c>
      <c r="X4931" s="267" t="s">
        <v>52283</v>
      </c>
      <c r="Y4931" s="268">
        <v>1791.53</v>
      </c>
      <c r="AA4931" s="229" t="s">
        <v>52256</v>
      </c>
      <c r="AB4931" s="230">
        <v>187316.22</v>
      </c>
      <c r="AD4931" s="209" t="s">
        <v>19281</v>
      </c>
      <c r="AE4931" s="210">
        <v>36629</v>
      </c>
      <c r="AF4931" s="93"/>
      <c r="AG4931" s="93"/>
      <c r="AH4931" s="93"/>
    </row>
    <row r="4932" spans="21:34" x14ac:dyDescent="0.3">
      <c r="U4932" s="309" t="s">
        <v>40385</v>
      </c>
      <c r="V4932" s="310">
        <v>600</v>
      </c>
      <c r="X4932" s="267" t="s">
        <v>57399</v>
      </c>
      <c r="Y4932" s="268">
        <v>102.67</v>
      </c>
      <c r="AA4932" s="229" t="s">
        <v>52257</v>
      </c>
      <c r="AB4932" s="230">
        <v>95855.93</v>
      </c>
      <c r="AD4932" s="209" t="s">
        <v>19282</v>
      </c>
      <c r="AE4932" s="210">
        <v>2901</v>
      </c>
      <c r="AF4932" s="93"/>
      <c r="AG4932" s="93"/>
      <c r="AH4932" s="93"/>
    </row>
    <row r="4933" spans="21:34" x14ac:dyDescent="0.3">
      <c r="U4933" s="309" t="s">
        <v>35212</v>
      </c>
      <c r="V4933" s="310">
        <v>1129.74</v>
      </c>
      <c r="X4933" s="267" t="s">
        <v>52286</v>
      </c>
      <c r="Y4933" s="268">
        <v>71.45</v>
      </c>
      <c r="AA4933" s="229" t="s">
        <v>52258</v>
      </c>
      <c r="AB4933" s="230">
        <v>21701.27</v>
      </c>
      <c r="AD4933" s="209" t="s">
        <v>19283</v>
      </c>
      <c r="AE4933" s="210">
        <v>1302.48</v>
      </c>
      <c r="AF4933" s="93"/>
      <c r="AG4933" s="93"/>
      <c r="AH4933" s="93"/>
    </row>
    <row r="4934" spans="21:34" x14ac:dyDescent="0.3">
      <c r="U4934" s="309" t="s">
        <v>35213</v>
      </c>
      <c r="V4934" s="310">
        <v>1600</v>
      </c>
      <c r="X4934" s="267" t="s">
        <v>52287</v>
      </c>
      <c r="Y4934" s="268">
        <v>660.67</v>
      </c>
      <c r="AA4934" s="229" t="s">
        <v>52259</v>
      </c>
      <c r="AB4934" s="230">
        <v>1136.1099999999999</v>
      </c>
      <c r="AD4934" s="209" t="s">
        <v>19284</v>
      </c>
      <c r="AE4934" s="210">
        <v>1498.99</v>
      </c>
      <c r="AF4934" s="93"/>
      <c r="AG4934" s="93"/>
      <c r="AH4934" s="93"/>
    </row>
    <row r="4935" spans="21:34" x14ac:dyDescent="0.3">
      <c r="U4935" s="309" t="s">
        <v>36410</v>
      </c>
      <c r="V4935" s="310">
        <v>3978.44</v>
      </c>
      <c r="X4935" s="267" t="s">
        <v>56041</v>
      </c>
      <c r="Y4935" s="268">
        <v>1105.1199999999999</v>
      </c>
      <c r="AA4935" s="229" t="s">
        <v>52260</v>
      </c>
      <c r="AB4935" s="230">
        <v>28009.39</v>
      </c>
      <c r="AD4935" s="209" t="s">
        <v>19285</v>
      </c>
      <c r="AE4935" s="210">
        <v>94716</v>
      </c>
      <c r="AF4935" s="93"/>
      <c r="AG4935" s="93"/>
      <c r="AH4935" s="93"/>
    </row>
    <row r="4936" spans="21:34" x14ac:dyDescent="0.3">
      <c r="U4936" s="309" t="s">
        <v>35214</v>
      </c>
      <c r="V4936" s="310">
        <v>25654.71</v>
      </c>
      <c r="X4936" s="267" t="s">
        <v>57400</v>
      </c>
      <c r="Y4936" s="268">
        <v>5.32</v>
      </c>
      <c r="AA4936" s="229" t="s">
        <v>40239</v>
      </c>
      <c r="AB4936" s="230">
        <v>83239.179999999993</v>
      </c>
      <c r="AD4936" s="209" t="s">
        <v>19286</v>
      </c>
      <c r="AE4936" s="210">
        <v>1700</v>
      </c>
      <c r="AF4936" s="93"/>
      <c r="AG4936" s="93"/>
      <c r="AH4936" s="93"/>
    </row>
    <row r="4937" spans="21:34" x14ac:dyDescent="0.3">
      <c r="U4937" s="309" t="s">
        <v>35215</v>
      </c>
      <c r="V4937" s="310">
        <v>77522.83</v>
      </c>
      <c r="X4937" s="267" t="s">
        <v>52290</v>
      </c>
      <c r="Y4937" s="268">
        <v>263.25</v>
      </c>
      <c r="AA4937" s="229" t="s">
        <v>52261</v>
      </c>
      <c r="AB4937" s="230">
        <v>600</v>
      </c>
      <c r="AD4937" s="209" t="s">
        <v>19287</v>
      </c>
      <c r="AE4937" s="210">
        <v>27304.17</v>
      </c>
      <c r="AF4937" s="93"/>
      <c r="AG4937" s="93"/>
      <c r="AH4937" s="93"/>
    </row>
    <row r="4938" spans="21:34" x14ac:dyDescent="0.3">
      <c r="U4938" s="309" t="s">
        <v>36411</v>
      </c>
      <c r="V4938" s="310">
        <v>50852.75</v>
      </c>
      <c r="X4938" s="267" t="s">
        <v>52291</v>
      </c>
      <c r="Y4938" s="268">
        <v>845.92</v>
      </c>
      <c r="AA4938" s="229" t="s">
        <v>46871</v>
      </c>
      <c r="AB4938" s="230">
        <v>3084</v>
      </c>
      <c r="AD4938" s="209" t="s">
        <v>19288</v>
      </c>
      <c r="AE4938" s="210">
        <v>1919.24</v>
      </c>
      <c r="AF4938" s="93"/>
      <c r="AG4938" s="93"/>
      <c r="AH4938" s="93"/>
    </row>
    <row r="4939" spans="21:34" x14ac:dyDescent="0.3">
      <c r="U4939" s="309" t="s">
        <v>35216</v>
      </c>
      <c r="V4939" s="310">
        <v>7717.5</v>
      </c>
      <c r="X4939" s="267" t="s">
        <v>52293</v>
      </c>
      <c r="Y4939" s="268">
        <v>4172.6899999999996</v>
      </c>
      <c r="AA4939" s="229" t="s">
        <v>44771</v>
      </c>
      <c r="AB4939" s="230">
        <v>20000</v>
      </c>
      <c r="AD4939" s="209" t="s">
        <v>19289</v>
      </c>
      <c r="AE4939" s="210">
        <v>403.59</v>
      </c>
      <c r="AF4939" s="93"/>
      <c r="AG4939" s="93"/>
      <c r="AH4939" s="93"/>
    </row>
    <row r="4940" spans="21:34" x14ac:dyDescent="0.3">
      <c r="U4940" s="309" t="s">
        <v>68082</v>
      </c>
      <c r="V4940" s="310">
        <v>33060.74</v>
      </c>
      <c r="X4940" s="267" t="s">
        <v>58234</v>
      </c>
      <c r="Y4940" s="268">
        <v>14070.42</v>
      </c>
      <c r="AA4940" s="229" t="s">
        <v>44772</v>
      </c>
      <c r="AB4940" s="230">
        <v>1540</v>
      </c>
      <c r="AD4940" s="209" t="s">
        <v>19290</v>
      </c>
      <c r="AE4940" s="210">
        <v>900</v>
      </c>
      <c r="AF4940" s="93"/>
      <c r="AG4940" s="93"/>
      <c r="AH4940" s="93"/>
    </row>
    <row r="4941" spans="21:34" x14ac:dyDescent="0.3">
      <c r="U4941" s="309" t="s">
        <v>68083</v>
      </c>
      <c r="V4941" s="310">
        <v>1040.6400000000001</v>
      </c>
      <c r="X4941" s="267" t="s">
        <v>63125</v>
      </c>
      <c r="Y4941" s="268">
        <v>3667.85</v>
      </c>
      <c r="AA4941" s="229" t="s">
        <v>44773</v>
      </c>
      <c r="AB4941" s="230">
        <v>37375</v>
      </c>
      <c r="AD4941" s="209" t="s">
        <v>19291</v>
      </c>
      <c r="AE4941" s="210">
        <v>4883.4799999999996</v>
      </c>
      <c r="AF4941" s="93"/>
      <c r="AG4941" s="93"/>
      <c r="AH4941" s="93"/>
    </row>
    <row r="4942" spans="21:34" x14ac:dyDescent="0.3">
      <c r="U4942" s="309" t="s">
        <v>50095</v>
      </c>
      <c r="V4942" s="310">
        <v>103531.04</v>
      </c>
      <c r="X4942" s="267" t="s">
        <v>47944</v>
      </c>
      <c r="Y4942" s="268">
        <v>20602.46</v>
      </c>
      <c r="AA4942" s="229" t="s">
        <v>44774</v>
      </c>
      <c r="AB4942" s="230">
        <v>2859.18</v>
      </c>
      <c r="AD4942" s="209" t="s">
        <v>19292</v>
      </c>
      <c r="AE4942" s="210">
        <v>1485</v>
      </c>
      <c r="AF4942" s="93"/>
      <c r="AG4942" s="93"/>
      <c r="AH4942" s="93"/>
    </row>
    <row r="4943" spans="21:34" x14ac:dyDescent="0.3">
      <c r="U4943" s="309" t="s">
        <v>48053</v>
      </c>
      <c r="V4943" s="310">
        <v>-1638.18</v>
      </c>
      <c r="X4943" s="267" t="s">
        <v>48843</v>
      </c>
      <c r="Y4943" s="268">
        <v>1318.4</v>
      </c>
      <c r="AA4943" s="229" t="s">
        <v>36231</v>
      </c>
      <c r="AB4943" s="230">
        <v>8969.68</v>
      </c>
      <c r="AD4943" s="209" t="s">
        <v>19293</v>
      </c>
      <c r="AE4943" s="210">
        <v>1498.99</v>
      </c>
      <c r="AF4943" s="93"/>
      <c r="AG4943" s="93"/>
      <c r="AH4943" s="93"/>
    </row>
    <row r="4944" spans="21:34" x14ac:dyDescent="0.3">
      <c r="U4944" s="309" t="s">
        <v>58573</v>
      </c>
      <c r="V4944" s="310">
        <v>130567.17</v>
      </c>
      <c r="X4944" s="267" t="s">
        <v>64226</v>
      </c>
      <c r="Y4944" s="268">
        <v>-215.93</v>
      </c>
      <c r="AA4944" s="229" t="s">
        <v>48838</v>
      </c>
      <c r="AB4944" s="230">
        <v>820</v>
      </c>
      <c r="AD4944" s="209" t="s">
        <v>19294</v>
      </c>
      <c r="AE4944" s="210">
        <v>131345</v>
      </c>
      <c r="AF4944" s="93"/>
      <c r="AG4944" s="93"/>
      <c r="AH4944" s="93"/>
    </row>
    <row r="4945" spans="21:34" x14ac:dyDescent="0.3">
      <c r="U4945" s="309" t="s">
        <v>68084</v>
      </c>
      <c r="V4945" s="310">
        <v>800.81</v>
      </c>
      <c r="X4945" s="267" t="s">
        <v>63667</v>
      </c>
      <c r="Y4945" s="268">
        <v>2078.33</v>
      </c>
      <c r="AA4945" s="229" t="s">
        <v>19385</v>
      </c>
      <c r="AB4945" s="230">
        <v>4491.95</v>
      </c>
      <c r="AD4945" s="209" t="s">
        <v>19295</v>
      </c>
      <c r="AE4945" s="210">
        <v>5022.28</v>
      </c>
      <c r="AF4945" s="93"/>
      <c r="AG4945" s="93"/>
      <c r="AH4945" s="93"/>
    </row>
    <row r="4946" spans="21:34" x14ac:dyDescent="0.3">
      <c r="U4946" s="309" t="s">
        <v>68085</v>
      </c>
      <c r="V4946" s="310">
        <v>-5.09</v>
      </c>
      <c r="X4946" s="267" t="s">
        <v>63668</v>
      </c>
      <c r="Y4946" s="268">
        <v>158.97999999999999</v>
      </c>
      <c r="AA4946" s="229" t="s">
        <v>47938</v>
      </c>
      <c r="AB4946" s="230">
        <v>46893</v>
      </c>
      <c r="AD4946" s="209" t="s">
        <v>19296</v>
      </c>
      <c r="AE4946" s="210">
        <v>36878.300000000003</v>
      </c>
      <c r="AF4946" s="93"/>
      <c r="AG4946" s="93"/>
      <c r="AH4946" s="93"/>
    </row>
    <row r="4947" spans="21:34" x14ac:dyDescent="0.3">
      <c r="U4947" s="309" t="s">
        <v>68086</v>
      </c>
      <c r="V4947" s="310">
        <v>426.27</v>
      </c>
      <c r="X4947" s="267" t="s">
        <v>64227</v>
      </c>
      <c r="Y4947" s="268">
        <v>14547.13</v>
      </c>
      <c r="AA4947" s="229" t="s">
        <v>34950</v>
      </c>
      <c r="AB4947" s="230">
        <v>3542.91</v>
      </c>
      <c r="AD4947" s="209" t="s">
        <v>19297</v>
      </c>
      <c r="AE4947" s="210">
        <v>2300</v>
      </c>
      <c r="AF4947" s="93"/>
      <c r="AG4947" s="93"/>
      <c r="AH4947" s="93"/>
    </row>
    <row r="4948" spans="21:34" x14ac:dyDescent="0.3">
      <c r="U4948" s="309" t="s">
        <v>63717</v>
      </c>
      <c r="V4948" s="310">
        <v>8343.17</v>
      </c>
      <c r="X4948" s="267" t="s">
        <v>61952</v>
      </c>
      <c r="Y4948" s="268">
        <v>5309.83</v>
      </c>
      <c r="AA4948" s="229" t="s">
        <v>34951</v>
      </c>
      <c r="AB4948" s="230">
        <v>10760.85</v>
      </c>
      <c r="AD4948" s="209" t="s">
        <v>19298</v>
      </c>
      <c r="AE4948" s="210">
        <v>1800</v>
      </c>
      <c r="AF4948" s="93"/>
      <c r="AG4948" s="93"/>
      <c r="AH4948" s="93"/>
    </row>
    <row r="4949" spans="21:34" x14ac:dyDescent="0.3">
      <c r="U4949" s="309" t="s">
        <v>61107</v>
      </c>
      <c r="V4949" s="310">
        <v>3203.3</v>
      </c>
      <c r="X4949" s="267" t="s">
        <v>61953</v>
      </c>
      <c r="Y4949" s="268">
        <v>406.19</v>
      </c>
      <c r="AA4949" s="229" t="s">
        <v>44775</v>
      </c>
      <c r="AB4949" s="230">
        <v>3887.16</v>
      </c>
      <c r="AD4949" s="209" t="s">
        <v>19299</v>
      </c>
      <c r="AE4949" s="210">
        <v>3447.42</v>
      </c>
      <c r="AF4949" s="93"/>
      <c r="AG4949" s="93"/>
      <c r="AH4949" s="93"/>
    </row>
    <row r="4950" spans="21:34" x14ac:dyDescent="0.3">
      <c r="U4950" s="309" t="s">
        <v>68087</v>
      </c>
      <c r="V4950" s="310">
        <v>-23.17</v>
      </c>
      <c r="X4950" s="267" t="s">
        <v>61954</v>
      </c>
      <c r="Y4950" s="268">
        <v>1259.49</v>
      </c>
      <c r="AA4950" s="229" t="s">
        <v>34952</v>
      </c>
      <c r="AB4950" s="230">
        <v>493.44</v>
      </c>
      <c r="AD4950" s="209" t="s">
        <v>19300</v>
      </c>
      <c r="AE4950" s="210">
        <v>2181</v>
      </c>
      <c r="AF4950" s="93"/>
      <c r="AG4950" s="93"/>
      <c r="AH4950" s="93"/>
    </row>
    <row r="4951" spans="21:34" x14ac:dyDescent="0.3">
      <c r="U4951" s="309" t="s">
        <v>68088</v>
      </c>
      <c r="V4951" s="310">
        <v>0.06</v>
      </c>
      <c r="X4951" s="267" t="s">
        <v>63126</v>
      </c>
      <c r="Y4951" s="268">
        <v>11170.35</v>
      </c>
      <c r="AA4951" s="229" t="s">
        <v>34953</v>
      </c>
      <c r="AB4951" s="230">
        <v>10498.5</v>
      </c>
      <c r="AD4951" s="209" t="s">
        <v>19301</v>
      </c>
      <c r="AE4951" s="210">
        <v>657</v>
      </c>
      <c r="AF4951" s="93"/>
      <c r="AG4951" s="93"/>
      <c r="AH4951" s="93"/>
    </row>
    <row r="4952" spans="21:34" x14ac:dyDescent="0.3">
      <c r="U4952" s="309" t="s">
        <v>55216</v>
      </c>
      <c r="V4952" s="310">
        <v>7790.17</v>
      </c>
      <c r="X4952" s="267" t="s">
        <v>58235</v>
      </c>
      <c r="Y4952" s="268">
        <v>39802.97</v>
      </c>
      <c r="AA4952" s="229" t="s">
        <v>48839</v>
      </c>
      <c r="AB4952" s="230">
        <v>1195</v>
      </c>
      <c r="AD4952" s="209" t="s">
        <v>19302</v>
      </c>
      <c r="AE4952" s="210">
        <v>6603</v>
      </c>
      <c r="AF4952" s="93"/>
      <c r="AG4952" s="93"/>
      <c r="AH4952" s="93"/>
    </row>
    <row r="4953" spans="21:34" x14ac:dyDescent="0.3">
      <c r="U4953" s="309" t="s">
        <v>33772</v>
      </c>
      <c r="V4953" s="310">
        <v>2977.12</v>
      </c>
      <c r="X4953" s="267" t="s">
        <v>58236</v>
      </c>
      <c r="Y4953" s="268">
        <v>27000</v>
      </c>
      <c r="AA4953" s="229" t="s">
        <v>52262</v>
      </c>
      <c r="AB4953" s="230">
        <v>2563.75</v>
      </c>
      <c r="AD4953" s="209" t="s">
        <v>19303</v>
      </c>
      <c r="AE4953" s="210">
        <v>1095</v>
      </c>
      <c r="AF4953" s="93"/>
      <c r="AG4953" s="93"/>
      <c r="AH4953" s="93"/>
    </row>
    <row r="4954" spans="21:34" x14ac:dyDescent="0.3">
      <c r="U4954" s="309" t="s">
        <v>36421</v>
      </c>
      <c r="V4954" s="310">
        <v>804.23</v>
      </c>
      <c r="X4954" s="267" t="s">
        <v>60362</v>
      </c>
      <c r="Y4954" s="268">
        <v>15744.67</v>
      </c>
      <c r="AA4954" s="229" t="s">
        <v>52263</v>
      </c>
      <c r="AB4954" s="230">
        <v>1500</v>
      </c>
      <c r="AD4954" s="209" t="s">
        <v>19304</v>
      </c>
      <c r="AE4954" s="210">
        <v>1294</v>
      </c>
      <c r="AF4954" s="93"/>
      <c r="AG4954" s="93"/>
      <c r="AH4954" s="93"/>
    </row>
    <row r="4955" spans="21:34" x14ac:dyDescent="0.3">
      <c r="U4955" s="309" t="s">
        <v>40388</v>
      </c>
      <c r="V4955" s="310">
        <v>416.66</v>
      </c>
      <c r="X4955" s="267" t="s">
        <v>60363</v>
      </c>
      <c r="Y4955" s="268">
        <v>1204.47</v>
      </c>
      <c r="AA4955" s="229" t="s">
        <v>34954</v>
      </c>
      <c r="AB4955" s="230">
        <v>50550</v>
      </c>
      <c r="AD4955" s="209" t="s">
        <v>19305</v>
      </c>
      <c r="AE4955" s="210">
        <v>3051.09</v>
      </c>
      <c r="AF4955" s="93"/>
      <c r="AG4955" s="93"/>
      <c r="AH4955" s="93"/>
    </row>
    <row r="4956" spans="21:34" x14ac:dyDescent="0.3">
      <c r="U4956" s="309" t="s">
        <v>36422</v>
      </c>
      <c r="V4956" s="310">
        <v>-69.36</v>
      </c>
      <c r="X4956" s="267" t="s">
        <v>60364</v>
      </c>
      <c r="Y4956" s="268">
        <v>3201.95</v>
      </c>
      <c r="AA4956" s="229" t="s">
        <v>34955</v>
      </c>
      <c r="AB4956" s="230">
        <v>3762.35</v>
      </c>
      <c r="AD4956" s="209" t="s">
        <v>19306</v>
      </c>
      <c r="AE4956" s="210">
        <v>6232.31</v>
      </c>
      <c r="AF4956" s="93"/>
      <c r="AG4956" s="93"/>
      <c r="AH4956" s="93"/>
    </row>
    <row r="4957" spans="21:34" x14ac:dyDescent="0.3">
      <c r="U4957" s="309" t="s">
        <v>68089</v>
      </c>
      <c r="V4957" s="310">
        <v>2142.5300000000002</v>
      </c>
      <c r="X4957" s="267" t="s">
        <v>61955</v>
      </c>
      <c r="Y4957" s="268">
        <v>4738.4799999999996</v>
      </c>
      <c r="AA4957" s="229" t="s">
        <v>34956</v>
      </c>
      <c r="AB4957" s="230">
        <v>11598.12</v>
      </c>
      <c r="AD4957" s="209" t="s">
        <v>19307</v>
      </c>
      <c r="AE4957" s="210">
        <v>859.6</v>
      </c>
      <c r="AF4957" s="93"/>
      <c r="AG4957" s="93"/>
      <c r="AH4957" s="93"/>
    </row>
    <row r="4958" spans="21:34" x14ac:dyDescent="0.3">
      <c r="U4958" s="309" t="s">
        <v>33775</v>
      </c>
      <c r="V4958" s="310">
        <v>1044.22</v>
      </c>
      <c r="X4958" s="267" t="s">
        <v>58237</v>
      </c>
      <c r="Y4958" s="268">
        <v>10425</v>
      </c>
      <c r="AA4958" s="229" t="s">
        <v>44776</v>
      </c>
      <c r="AB4958" s="230">
        <v>3887.16</v>
      </c>
      <c r="AD4958" s="209" t="s">
        <v>19308</v>
      </c>
      <c r="AE4958" s="210">
        <v>700</v>
      </c>
      <c r="AF4958" s="93"/>
      <c r="AG4958" s="93"/>
      <c r="AH4958" s="93"/>
    </row>
    <row r="4959" spans="21:34" x14ac:dyDescent="0.3">
      <c r="U4959" s="309" t="s">
        <v>33776</v>
      </c>
      <c r="V4959" s="310">
        <v>3284.35</v>
      </c>
      <c r="X4959" s="267" t="s">
        <v>58238</v>
      </c>
      <c r="Y4959" s="268">
        <v>6666.26</v>
      </c>
      <c r="AA4959" s="229" t="s">
        <v>34957</v>
      </c>
      <c r="AB4959" s="230">
        <v>467.92</v>
      </c>
      <c r="AD4959" s="209" t="s">
        <v>19309</v>
      </c>
      <c r="AE4959" s="210">
        <v>33284</v>
      </c>
      <c r="AF4959" s="93"/>
      <c r="AG4959" s="93"/>
      <c r="AH4959" s="93"/>
    </row>
    <row r="4960" spans="21:34" x14ac:dyDescent="0.3">
      <c r="U4960" s="309" t="s">
        <v>36424</v>
      </c>
      <c r="V4960" s="310">
        <v>7022.76</v>
      </c>
      <c r="X4960" s="267" t="s">
        <v>58239</v>
      </c>
      <c r="Y4960" s="268">
        <v>5203.3</v>
      </c>
      <c r="AA4960" s="229" t="s">
        <v>34958</v>
      </c>
      <c r="AB4960" s="230">
        <v>6795</v>
      </c>
      <c r="AD4960" s="209" t="s">
        <v>19310</v>
      </c>
      <c r="AE4960" s="210">
        <v>5022.28</v>
      </c>
      <c r="AF4960" s="93"/>
      <c r="AG4960" s="93"/>
      <c r="AH4960" s="93"/>
    </row>
    <row r="4961" spans="21:34" x14ac:dyDescent="0.3">
      <c r="U4961" s="309" t="s">
        <v>57559</v>
      </c>
      <c r="V4961" s="310">
        <v>23758.36</v>
      </c>
      <c r="X4961" s="267" t="s">
        <v>61094</v>
      </c>
      <c r="Y4961" s="268">
        <v>5912.14</v>
      </c>
      <c r="AA4961" s="229" t="s">
        <v>48840</v>
      </c>
      <c r="AB4961" s="230">
        <v>13252</v>
      </c>
      <c r="AD4961" s="209" t="s">
        <v>19311</v>
      </c>
      <c r="AE4961" s="210">
        <v>36878.300000000003</v>
      </c>
      <c r="AF4961" s="93"/>
      <c r="AG4961" s="93"/>
      <c r="AH4961" s="93"/>
    </row>
    <row r="4962" spans="21:34" x14ac:dyDescent="0.3">
      <c r="U4962" s="309" t="s">
        <v>57560</v>
      </c>
      <c r="V4962" s="310">
        <v>1813.09</v>
      </c>
      <c r="X4962" s="267" t="s">
        <v>61373</v>
      </c>
      <c r="Y4962" s="268">
        <v>20000</v>
      </c>
      <c r="AA4962" s="229" t="s">
        <v>49869</v>
      </c>
      <c r="AB4962" s="230">
        <v>12600</v>
      </c>
      <c r="AD4962" s="209" t="s">
        <v>19312</v>
      </c>
      <c r="AE4962" s="210">
        <v>2300</v>
      </c>
      <c r="AF4962" s="93"/>
      <c r="AG4962" s="93"/>
      <c r="AH4962" s="93"/>
    </row>
    <row r="4963" spans="21:34" x14ac:dyDescent="0.3">
      <c r="U4963" s="309" t="s">
        <v>56264</v>
      </c>
      <c r="V4963" s="310">
        <v>2083.2399999999998</v>
      </c>
      <c r="X4963" s="267" t="s">
        <v>61374</v>
      </c>
      <c r="Y4963" s="268">
        <v>1530</v>
      </c>
      <c r="AA4963" s="229" t="s">
        <v>44777</v>
      </c>
      <c r="AB4963" s="230">
        <v>20000</v>
      </c>
      <c r="AD4963" s="209" t="s">
        <v>19313</v>
      </c>
      <c r="AE4963" s="210">
        <v>1800</v>
      </c>
      <c r="AF4963" s="93"/>
      <c r="AG4963" s="93"/>
      <c r="AH4963" s="93"/>
    </row>
    <row r="4964" spans="21:34" x14ac:dyDescent="0.3">
      <c r="U4964" s="309" t="s">
        <v>52849</v>
      </c>
      <c r="V4964" s="310">
        <v>10600</v>
      </c>
      <c r="X4964" s="267" t="s">
        <v>60365</v>
      </c>
      <c r="Y4964" s="268">
        <v>1859.95</v>
      </c>
      <c r="AA4964" s="229" t="s">
        <v>44778</v>
      </c>
      <c r="AB4964" s="230">
        <v>1161</v>
      </c>
      <c r="AD4964" s="209" t="s">
        <v>19314</v>
      </c>
      <c r="AE4964" s="210">
        <v>3447.42</v>
      </c>
      <c r="AF4964" s="93"/>
      <c r="AG4964" s="93"/>
      <c r="AH4964" s="93"/>
    </row>
    <row r="4965" spans="21:34" x14ac:dyDescent="0.3">
      <c r="U4965" s="309" t="s">
        <v>68090</v>
      </c>
      <c r="V4965" s="310">
        <v>473.28</v>
      </c>
      <c r="X4965" s="267" t="s">
        <v>60366</v>
      </c>
      <c r="Y4965" s="268">
        <v>19789.5</v>
      </c>
      <c r="AA4965" s="229" t="s">
        <v>42396</v>
      </c>
      <c r="AB4965" s="230">
        <v>30467.83</v>
      </c>
      <c r="AD4965" s="209" t="s">
        <v>19315</v>
      </c>
      <c r="AE4965" s="210">
        <v>5232.09</v>
      </c>
      <c r="AF4965" s="93"/>
      <c r="AG4965" s="93"/>
      <c r="AH4965" s="93"/>
    </row>
    <row r="4966" spans="21:34" x14ac:dyDescent="0.3">
      <c r="U4966" s="309" t="s">
        <v>22584</v>
      </c>
      <c r="V4966" s="310">
        <v>675.89</v>
      </c>
      <c r="X4966" s="267" t="s">
        <v>60367</v>
      </c>
      <c r="Y4966" s="268">
        <v>1513.82</v>
      </c>
      <c r="AA4966" s="229" t="s">
        <v>19416</v>
      </c>
      <c r="AB4966" s="230">
        <v>6409.17</v>
      </c>
      <c r="AD4966" s="209" t="s">
        <v>19316</v>
      </c>
      <c r="AE4966" s="210">
        <v>6889.31</v>
      </c>
      <c r="AF4966" s="93"/>
      <c r="AG4966" s="93"/>
      <c r="AH4966" s="93"/>
    </row>
    <row r="4967" spans="21:34" x14ac:dyDescent="0.3">
      <c r="U4967" s="309" t="s">
        <v>68091</v>
      </c>
      <c r="V4967" s="310">
        <v>38950.85</v>
      </c>
      <c r="X4967" s="267" t="s">
        <v>60368</v>
      </c>
      <c r="Y4967" s="268">
        <v>4848.4799999999996</v>
      </c>
      <c r="AA4967" s="229" t="s">
        <v>19422</v>
      </c>
      <c r="AB4967" s="230">
        <v>176346.52</v>
      </c>
      <c r="AD4967" s="209" t="s">
        <v>19317</v>
      </c>
      <c r="AE4967" s="210">
        <v>700</v>
      </c>
      <c r="AF4967" s="93"/>
      <c r="AG4967" s="93"/>
      <c r="AH4967" s="93"/>
    </row>
    <row r="4968" spans="21:34" x14ac:dyDescent="0.3">
      <c r="U4968" s="309" t="s">
        <v>62067</v>
      </c>
      <c r="V4968" s="310">
        <v>200026.16</v>
      </c>
      <c r="X4968" s="267" t="s">
        <v>48844</v>
      </c>
      <c r="Y4968" s="268">
        <v>1080.31</v>
      </c>
      <c r="AA4968" s="229" t="s">
        <v>39664</v>
      </c>
      <c r="AB4968" s="230">
        <v>516.48</v>
      </c>
      <c r="AD4968" s="209" t="s">
        <v>19318</v>
      </c>
      <c r="AE4968" s="210">
        <v>859.6</v>
      </c>
      <c r="AF4968" s="93"/>
      <c r="AG4968" s="93"/>
      <c r="AH4968" s="93"/>
    </row>
    <row r="4969" spans="21:34" x14ac:dyDescent="0.3">
      <c r="U4969" s="309" t="s">
        <v>62068</v>
      </c>
      <c r="V4969" s="310">
        <v>312109.28000000003</v>
      </c>
      <c r="X4969" s="267" t="s">
        <v>62626</v>
      </c>
      <c r="Y4969" s="268">
        <v>846</v>
      </c>
      <c r="AA4969" s="229" t="s">
        <v>42397</v>
      </c>
      <c r="AB4969" s="230">
        <v>1123248.1499999999</v>
      </c>
      <c r="AD4969" s="209" t="s">
        <v>19319</v>
      </c>
      <c r="AE4969" s="210">
        <v>42276</v>
      </c>
      <c r="AF4969" s="93"/>
      <c r="AG4969" s="93"/>
      <c r="AH4969" s="93"/>
    </row>
    <row r="4970" spans="21:34" x14ac:dyDescent="0.3">
      <c r="U4970" s="309" t="s">
        <v>64512</v>
      </c>
      <c r="V4970" s="310">
        <v>46335.27</v>
      </c>
      <c r="X4970" s="267" t="s">
        <v>52294</v>
      </c>
      <c r="Y4970" s="268">
        <v>131858</v>
      </c>
      <c r="AA4970" s="229" t="s">
        <v>42398</v>
      </c>
      <c r="AB4970" s="230">
        <v>85406.25</v>
      </c>
      <c r="AD4970" s="209" t="s">
        <v>19320</v>
      </c>
      <c r="AE4970" s="210">
        <v>3000</v>
      </c>
      <c r="AF4970" s="93"/>
      <c r="AG4970" s="93"/>
      <c r="AH4970" s="93"/>
    </row>
    <row r="4971" spans="21:34" x14ac:dyDescent="0.3">
      <c r="U4971" s="309" t="s">
        <v>62069</v>
      </c>
      <c r="V4971" s="310">
        <v>103780.69</v>
      </c>
      <c r="X4971" s="267" t="s">
        <v>48845</v>
      </c>
      <c r="Y4971" s="268">
        <v>39520.9</v>
      </c>
      <c r="AA4971" s="229" t="s">
        <v>19428</v>
      </c>
      <c r="AB4971" s="230">
        <v>20130.43</v>
      </c>
      <c r="AD4971" s="209" t="s">
        <v>19321</v>
      </c>
      <c r="AE4971" s="210">
        <v>14400</v>
      </c>
      <c r="AF4971" s="93"/>
      <c r="AG4971" s="93"/>
      <c r="AH4971" s="93"/>
    </row>
    <row r="4972" spans="21:34" x14ac:dyDescent="0.3">
      <c r="U4972" s="309" t="s">
        <v>68092</v>
      </c>
      <c r="V4972" s="310">
        <v>6155.31</v>
      </c>
      <c r="X4972" s="267" t="s">
        <v>46878</v>
      </c>
      <c r="Y4972" s="268">
        <v>12974.16</v>
      </c>
      <c r="AA4972" s="229" t="s">
        <v>19430</v>
      </c>
      <c r="AB4972" s="230">
        <v>5384.92</v>
      </c>
      <c r="AD4972" s="209" t="s">
        <v>19322</v>
      </c>
      <c r="AE4972" s="210">
        <v>1000</v>
      </c>
      <c r="AF4972" s="93"/>
      <c r="AG4972" s="93"/>
      <c r="AH4972" s="93"/>
    </row>
    <row r="4973" spans="21:34" x14ac:dyDescent="0.3">
      <c r="U4973" s="309" t="s">
        <v>68093</v>
      </c>
      <c r="V4973" s="310">
        <v>31262.25</v>
      </c>
      <c r="X4973" s="267" t="s">
        <v>46879</v>
      </c>
      <c r="Y4973" s="268">
        <v>23053.18</v>
      </c>
      <c r="AA4973" s="229" t="s">
        <v>19431</v>
      </c>
      <c r="AB4973" s="230">
        <v>1952.1</v>
      </c>
      <c r="AD4973" s="209" t="s">
        <v>19323</v>
      </c>
      <c r="AE4973" s="210">
        <v>500</v>
      </c>
      <c r="AF4973" s="93"/>
      <c r="AG4973" s="93"/>
      <c r="AH4973" s="93"/>
    </row>
    <row r="4974" spans="21:34" x14ac:dyDescent="0.3">
      <c r="U4974" s="309" t="s">
        <v>56266</v>
      </c>
      <c r="V4974" s="310">
        <v>7500</v>
      </c>
      <c r="X4974" s="267" t="s">
        <v>40246</v>
      </c>
      <c r="Y4974" s="268">
        <v>50548.83</v>
      </c>
      <c r="AA4974" s="229" t="s">
        <v>19432</v>
      </c>
      <c r="AB4974" s="230">
        <v>1670.46</v>
      </c>
      <c r="AD4974" s="209" t="s">
        <v>19324</v>
      </c>
      <c r="AE4974" s="210">
        <v>1364.52</v>
      </c>
      <c r="AF4974" s="93"/>
      <c r="AG4974" s="93"/>
      <c r="AH4974" s="93"/>
    </row>
    <row r="4975" spans="21:34" x14ac:dyDescent="0.3">
      <c r="U4975" s="309" t="s">
        <v>40389</v>
      </c>
      <c r="V4975" s="310">
        <v>46595.360000000001</v>
      </c>
      <c r="X4975" s="267" t="s">
        <v>63127</v>
      </c>
      <c r="Y4975" s="268">
        <v>5000</v>
      </c>
      <c r="AA4975" s="229" t="s">
        <v>40240</v>
      </c>
      <c r="AB4975" s="230">
        <v>16300</v>
      </c>
      <c r="AD4975" s="209" t="s">
        <v>19325</v>
      </c>
      <c r="AE4975" s="210">
        <v>474</v>
      </c>
      <c r="AF4975" s="93"/>
      <c r="AG4975" s="93"/>
      <c r="AH4975" s="93"/>
    </row>
    <row r="4976" spans="21:34" x14ac:dyDescent="0.3">
      <c r="U4976" s="309" t="s">
        <v>68094</v>
      </c>
      <c r="V4976" s="310">
        <v>738.62</v>
      </c>
      <c r="X4976" s="267" t="s">
        <v>40247</v>
      </c>
      <c r="Y4976" s="268">
        <v>44425.53</v>
      </c>
      <c r="AA4976" s="229" t="s">
        <v>19433</v>
      </c>
      <c r="AB4976" s="230">
        <v>45000</v>
      </c>
      <c r="AD4976" s="209" t="s">
        <v>19326</v>
      </c>
      <c r="AE4976" s="210">
        <v>1112.08</v>
      </c>
      <c r="AF4976" s="93"/>
      <c r="AG4976" s="93"/>
      <c r="AH4976" s="93"/>
    </row>
    <row r="4977" spans="21:34" x14ac:dyDescent="0.3">
      <c r="U4977" s="309" t="s">
        <v>60552</v>
      </c>
      <c r="V4977" s="310">
        <v>2589.5</v>
      </c>
      <c r="X4977" s="267" t="s">
        <v>39111</v>
      </c>
      <c r="Y4977" s="268">
        <v>37534.379999999997</v>
      </c>
      <c r="AA4977" s="229" t="s">
        <v>13451</v>
      </c>
      <c r="AB4977" s="230">
        <v>12562.65</v>
      </c>
      <c r="AD4977" s="209" t="s">
        <v>19327</v>
      </c>
      <c r="AE4977" s="210">
        <v>13239.99</v>
      </c>
      <c r="AF4977" s="93"/>
      <c r="AG4977" s="93"/>
      <c r="AH4977" s="93"/>
    </row>
    <row r="4978" spans="21:34" x14ac:dyDescent="0.3">
      <c r="U4978" s="309" t="s">
        <v>68095</v>
      </c>
      <c r="V4978" s="310">
        <v>319985.23</v>
      </c>
      <c r="X4978" s="267" t="s">
        <v>61956</v>
      </c>
      <c r="Y4978" s="268">
        <v>33623.040000000001</v>
      </c>
      <c r="AA4978" s="229" t="s">
        <v>13452</v>
      </c>
      <c r="AB4978" s="230">
        <v>109612.31</v>
      </c>
      <c r="AD4978" s="209" t="s">
        <v>19328</v>
      </c>
      <c r="AE4978" s="210">
        <v>1914.77</v>
      </c>
      <c r="AF4978" s="93"/>
      <c r="AG4978" s="93"/>
      <c r="AH4978" s="93"/>
    </row>
    <row r="4979" spans="21:34" x14ac:dyDescent="0.3">
      <c r="U4979" s="309" t="s">
        <v>62070</v>
      </c>
      <c r="V4979" s="310">
        <v>251187.5</v>
      </c>
      <c r="X4979" s="267" t="s">
        <v>61957</v>
      </c>
      <c r="Y4979" s="268">
        <v>2571.79</v>
      </c>
      <c r="AA4979" s="229" t="s">
        <v>19434</v>
      </c>
      <c r="AB4979" s="230">
        <v>163393.72</v>
      </c>
      <c r="AD4979" s="209" t="s">
        <v>19329</v>
      </c>
      <c r="AE4979" s="210">
        <v>14078</v>
      </c>
      <c r="AF4979" s="93"/>
      <c r="AG4979" s="93"/>
      <c r="AH4979" s="93"/>
    </row>
    <row r="4980" spans="21:34" x14ac:dyDescent="0.3">
      <c r="U4980" s="309" t="s">
        <v>36426</v>
      </c>
      <c r="V4980" s="310">
        <v>48126.75</v>
      </c>
      <c r="X4980" s="267" t="s">
        <v>59572</v>
      </c>
      <c r="Y4980" s="268">
        <v>5000</v>
      </c>
      <c r="AA4980" s="229" t="s">
        <v>47939</v>
      </c>
      <c r="AB4980" s="230">
        <v>11352.7</v>
      </c>
      <c r="AD4980" s="209" t="s">
        <v>19330</v>
      </c>
      <c r="AE4980" s="210">
        <v>3291.07</v>
      </c>
      <c r="AF4980" s="93"/>
      <c r="AG4980" s="93"/>
      <c r="AH4980" s="93"/>
    </row>
    <row r="4981" spans="21:34" x14ac:dyDescent="0.3">
      <c r="U4981" s="309" t="s">
        <v>68096</v>
      </c>
      <c r="V4981" s="310">
        <v>5186.63</v>
      </c>
      <c r="X4981" s="267" t="s">
        <v>57401</v>
      </c>
      <c r="Y4981" s="268">
        <v>5000</v>
      </c>
      <c r="AA4981" s="229" t="s">
        <v>19437</v>
      </c>
      <c r="AB4981" s="230">
        <v>-26678.18</v>
      </c>
      <c r="AD4981" s="209" t="s">
        <v>19331</v>
      </c>
      <c r="AE4981" s="210">
        <v>8585</v>
      </c>
      <c r="AF4981" s="93"/>
      <c r="AG4981" s="93"/>
      <c r="AH4981" s="93"/>
    </row>
    <row r="4982" spans="21:34" x14ac:dyDescent="0.3">
      <c r="U4982" s="309" t="s">
        <v>36427</v>
      </c>
      <c r="V4982" s="310">
        <v>104801.59</v>
      </c>
      <c r="X4982" s="267" t="s">
        <v>57402</v>
      </c>
      <c r="Y4982" s="268">
        <v>139</v>
      </c>
      <c r="AA4982" s="229" t="s">
        <v>36232</v>
      </c>
      <c r="AB4982" s="230">
        <v>109142</v>
      </c>
      <c r="AD4982" s="209" t="s">
        <v>19332</v>
      </c>
      <c r="AE4982" s="210">
        <v>622</v>
      </c>
      <c r="AF4982" s="93"/>
      <c r="AG4982" s="93"/>
      <c r="AH4982" s="93"/>
    </row>
    <row r="4983" spans="21:34" x14ac:dyDescent="0.3">
      <c r="U4983" s="309" t="s">
        <v>36428</v>
      </c>
      <c r="V4983" s="310">
        <v>337206.34</v>
      </c>
      <c r="X4983" s="267" t="s">
        <v>56042</v>
      </c>
      <c r="Y4983" s="268">
        <v>3054.17</v>
      </c>
      <c r="AA4983" s="229" t="s">
        <v>19438</v>
      </c>
      <c r="AB4983" s="230">
        <v>-845.97</v>
      </c>
      <c r="AD4983" s="209" t="s">
        <v>19333</v>
      </c>
      <c r="AE4983" s="210">
        <v>3658</v>
      </c>
      <c r="AF4983" s="93"/>
      <c r="AG4983" s="93"/>
      <c r="AH4983" s="93"/>
    </row>
    <row r="4984" spans="21:34" x14ac:dyDescent="0.3">
      <c r="U4984" s="309" t="s">
        <v>62071</v>
      </c>
      <c r="V4984" s="310">
        <v>82279.199999999997</v>
      </c>
      <c r="X4984" s="267" t="s">
        <v>64228</v>
      </c>
      <c r="Y4984" s="268">
        <v>9800</v>
      </c>
      <c r="AA4984" s="229" t="s">
        <v>19440</v>
      </c>
      <c r="AB4984" s="230">
        <v>232.56</v>
      </c>
      <c r="AD4984" s="209" t="s">
        <v>19334</v>
      </c>
      <c r="AE4984" s="210">
        <v>15709</v>
      </c>
      <c r="AF4984" s="93"/>
      <c r="AG4984" s="93"/>
      <c r="AH4984" s="93"/>
    </row>
    <row r="4985" spans="21:34" x14ac:dyDescent="0.3">
      <c r="U4985" s="309" t="s">
        <v>59417</v>
      </c>
      <c r="V4985" s="310">
        <v>140690.26</v>
      </c>
      <c r="X4985" s="267" t="s">
        <v>64229</v>
      </c>
      <c r="Y4985" s="268">
        <v>749.71</v>
      </c>
      <c r="AA4985" s="229" t="s">
        <v>19441</v>
      </c>
      <c r="AB4985" s="230">
        <v>6642.28</v>
      </c>
      <c r="AD4985" s="209" t="s">
        <v>19335</v>
      </c>
      <c r="AE4985" s="210">
        <v>12337</v>
      </c>
      <c r="AF4985" s="93"/>
      <c r="AG4985" s="93"/>
      <c r="AH4985" s="93"/>
    </row>
    <row r="4986" spans="21:34" x14ac:dyDescent="0.3">
      <c r="U4986" s="309" t="s">
        <v>48058</v>
      </c>
      <c r="V4986" s="310">
        <v>15450</v>
      </c>
      <c r="X4986" s="267" t="s">
        <v>56043</v>
      </c>
      <c r="Y4986" s="268">
        <v>3131.6</v>
      </c>
      <c r="AA4986" s="229" t="s">
        <v>19442</v>
      </c>
      <c r="AB4986" s="230">
        <v>3581.76</v>
      </c>
      <c r="AD4986" s="209" t="s">
        <v>19336</v>
      </c>
      <c r="AE4986" s="210">
        <v>6375</v>
      </c>
      <c r="AF4986" s="93"/>
      <c r="AG4986" s="93"/>
      <c r="AH4986" s="93"/>
    </row>
    <row r="4987" spans="21:34" x14ac:dyDescent="0.3">
      <c r="U4987" s="309" t="s">
        <v>35222</v>
      </c>
      <c r="V4987" s="310">
        <v>12446.49</v>
      </c>
      <c r="X4987" s="267" t="s">
        <v>57403</v>
      </c>
      <c r="Y4987" s="268">
        <v>3063</v>
      </c>
      <c r="AA4987" s="229" t="s">
        <v>19443</v>
      </c>
      <c r="AB4987" s="230">
        <v>1143</v>
      </c>
      <c r="AD4987" s="209" t="s">
        <v>19337</v>
      </c>
      <c r="AE4987" s="210">
        <v>482.21</v>
      </c>
      <c r="AF4987" s="93"/>
      <c r="AG4987" s="93"/>
      <c r="AH4987" s="93"/>
    </row>
    <row r="4988" spans="21:34" x14ac:dyDescent="0.3">
      <c r="U4988" s="309" t="s">
        <v>68097</v>
      </c>
      <c r="V4988" s="310">
        <v>786.5</v>
      </c>
      <c r="X4988" s="267" t="s">
        <v>19544</v>
      </c>
      <c r="Y4988" s="268">
        <v>266986.34999999998</v>
      </c>
      <c r="AA4988" s="229" t="s">
        <v>52264</v>
      </c>
      <c r="AB4988" s="230">
        <v>20504.95</v>
      </c>
      <c r="AD4988" s="209" t="s">
        <v>19338</v>
      </c>
      <c r="AE4988" s="210">
        <v>60.5</v>
      </c>
      <c r="AF4988" s="93"/>
      <c r="AG4988" s="93"/>
      <c r="AH4988" s="93"/>
    </row>
    <row r="4989" spans="21:34" x14ac:dyDescent="0.3">
      <c r="U4989" s="309" t="s">
        <v>66699</v>
      </c>
      <c r="V4989" s="310">
        <v>2225.89</v>
      </c>
      <c r="X4989" s="267" t="s">
        <v>44792</v>
      </c>
      <c r="Y4989" s="268">
        <v>30400.19</v>
      </c>
      <c r="AA4989" s="229" t="s">
        <v>19444</v>
      </c>
      <c r="AB4989" s="230">
        <v>2855.3</v>
      </c>
      <c r="AD4989" s="209" t="s">
        <v>19339</v>
      </c>
      <c r="AE4989" s="210">
        <v>137.47</v>
      </c>
      <c r="AF4989" s="93"/>
      <c r="AG4989" s="93"/>
      <c r="AH4989" s="93"/>
    </row>
    <row r="4990" spans="21:34" x14ac:dyDescent="0.3">
      <c r="U4990" s="309" t="s">
        <v>39252</v>
      </c>
      <c r="V4990" s="310">
        <v>26729.67</v>
      </c>
      <c r="X4990" s="267" t="s">
        <v>44793</v>
      </c>
      <c r="Y4990" s="268">
        <v>5646</v>
      </c>
      <c r="AA4990" s="229" t="s">
        <v>19445</v>
      </c>
      <c r="AB4990" s="230">
        <v>8743.2199999999993</v>
      </c>
      <c r="AD4990" s="209" t="s">
        <v>19340</v>
      </c>
      <c r="AE4990" s="210">
        <v>2236.3200000000002</v>
      </c>
      <c r="AF4990" s="93"/>
      <c r="AG4990" s="93"/>
      <c r="AH4990" s="93"/>
    </row>
    <row r="4991" spans="21:34" x14ac:dyDescent="0.3">
      <c r="U4991" s="309" t="s">
        <v>22586</v>
      </c>
      <c r="V4991" s="310">
        <v>52820.58</v>
      </c>
      <c r="X4991" s="267" t="s">
        <v>19545</v>
      </c>
      <c r="Y4991" s="268">
        <v>3036.06</v>
      </c>
      <c r="AA4991" s="229" t="s">
        <v>44779</v>
      </c>
      <c r="AB4991" s="230">
        <v>150.54</v>
      </c>
      <c r="AD4991" s="209" t="s">
        <v>19341</v>
      </c>
      <c r="AE4991" s="210">
        <v>6528</v>
      </c>
      <c r="AF4991" s="93"/>
      <c r="AG4991" s="93"/>
      <c r="AH4991" s="93"/>
    </row>
    <row r="4992" spans="21:34" x14ac:dyDescent="0.3">
      <c r="U4992" s="309" t="s">
        <v>64515</v>
      </c>
      <c r="V4992" s="310">
        <v>328.48</v>
      </c>
      <c r="X4992" s="267" t="s">
        <v>19546</v>
      </c>
      <c r="Y4992" s="268">
        <v>54924</v>
      </c>
      <c r="AA4992" s="229" t="s">
        <v>36233</v>
      </c>
      <c r="AB4992" s="230">
        <v>38008.910000000003</v>
      </c>
      <c r="AD4992" s="209" t="s">
        <v>19342</v>
      </c>
      <c r="AE4992" s="210">
        <v>3000</v>
      </c>
      <c r="AF4992" s="93"/>
      <c r="AG4992" s="93"/>
      <c r="AH4992" s="93"/>
    </row>
    <row r="4993" spans="21:34" x14ac:dyDescent="0.3">
      <c r="U4993" s="309" t="s">
        <v>58288</v>
      </c>
      <c r="V4993" s="310">
        <v>573602.96</v>
      </c>
      <c r="X4993" s="267" t="s">
        <v>19548</v>
      </c>
      <c r="Y4993" s="268">
        <v>35184</v>
      </c>
      <c r="AA4993" s="229" t="s">
        <v>52265</v>
      </c>
      <c r="AB4993" s="230">
        <v>2200</v>
      </c>
      <c r="AD4993" s="209" t="s">
        <v>19343</v>
      </c>
      <c r="AE4993" s="210">
        <v>20775</v>
      </c>
      <c r="AF4993" s="93"/>
      <c r="AG4993" s="93"/>
      <c r="AH4993" s="93"/>
    </row>
    <row r="4994" spans="21:34" x14ac:dyDescent="0.3">
      <c r="U4994" s="309" t="s">
        <v>57567</v>
      </c>
      <c r="V4994" s="310">
        <v>618388.85</v>
      </c>
      <c r="X4994" s="267" t="s">
        <v>19552</v>
      </c>
      <c r="Y4994" s="268">
        <v>9430</v>
      </c>
      <c r="AA4994" s="229" t="s">
        <v>40241</v>
      </c>
      <c r="AB4994" s="230">
        <v>30201</v>
      </c>
      <c r="AD4994" s="209" t="s">
        <v>19344</v>
      </c>
      <c r="AE4994" s="210">
        <v>1000</v>
      </c>
      <c r="AF4994" s="93"/>
      <c r="AG4994" s="93"/>
      <c r="AH4994" s="93"/>
    </row>
    <row r="4995" spans="21:34" x14ac:dyDescent="0.3">
      <c r="U4995" s="309" t="s">
        <v>60556</v>
      </c>
      <c r="V4995" s="310">
        <v>1169.92</v>
      </c>
      <c r="X4995" s="267" t="s">
        <v>56044</v>
      </c>
      <c r="Y4995" s="268">
        <v>14881.5</v>
      </c>
      <c r="AA4995" s="229" t="s">
        <v>19447</v>
      </c>
      <c r="AB4995" s="230">
        <v>7793.04</v>
      </c>
      <c r="AD4995" s="209" t="s">
        <v>19345</v>
      </c>
      <c r="AE4995" s="210">
        <v>500</v>
      </c>
      <c r="AF4995" s="93"/>
      <c r="AG4995" s="93"/>
      <c r="AH4995" s="93"/>
    </row>
    <row r="4996" spans="21:34" x14ac:dyDescent="0.3">
      <c r="U4996" s="309" t="s">
        <v>64517</v>
      </c>
      <c r="V4996" s="310">
        <v>616.72</v>
      </c>
      <c r="X4996" s="267" t="s">
        <v>56045</v>
      </c>
      <c r="Y4996" s="268">
        <v>63169.93</v>
      </c>
      <c r="AA4996" s="229" t="s">
        <v>19448</v>
      </c>
      <c r="AB4996" s="230">
        <v>5872.69</v>
      </c>
      <c r="AD4996" s="209" t="s">
        <v>19346</v>
      </c>
      <c r="AE4996" s="210">
        <v>1846.73</v>
      </c>
      <c r="AF4996" s="93"/>
      <c r="AG4996" s="93"/>
      <c r="AH4996" s="93"/>
    </row>
    <row r="4997" spans="21:34" x14ac:dyDescent="0.3">
      <c r="U4997" s="309" t="s">
        <v>68098</v>
      </c>
      <c r="V4997" s="310">
        <v>20235</v>
      </c>
      <c r="X4997" s="267" t="s">
        <v>56046</v>
      </c>
      <c r="Y4997" s="268">
        <v>34067.93</v>
      </c>
      <c r="AA4997" s="229" t="s">
        <v>19449</v>
      </c>
      <c r="AB4997" s="230">
        <v>17383.490000000002</v>
      </c>
      <c r="AD4997" s="209" t="s">
        <v>19347</v>
      </c>
      <c r="AE4997" s="210">
        <v>534.5</v>
      </c>
      <c r="AF4997" s="93"/>
      <c r="AG4997" s="93"/>
      <c r="AH4997" s="93"/>
    </row>
    <row r="4998" spans="21:34" x14ac:dyDescent="0.3">
      <c r="U4998" s="309" t="s">
        <v>59121</v>
      </c>
      <c r="V4998" s="310">
        <v>1383.89</v>
      </c>
      <c r="X4998" s="267" t="s">
        <v>19553</v>
      </c>
      <c r="Y4998" s="268">
        <v>43487.29</v>
      </c>
      <c r="AA4998" s="229" t="s">
        <v>36234</v>
      </c>
      <c r="AB4998" s="230">
        <v>5129.46</v>
      </c>
      <c r="AD4998" s="209" t="s">
        <v>19348</v>
      </c>
      <c r="AE4998" s="210">
        <v>1249.55</v>
      </c>
      <c r="AF4998" s="93"/>
      <c r="AG4998" s="93"/>
      <c r="AH4998" s="93"/>
    </row>
    <row r="4999" spans="21:34" x14ac:dyDescent="0.3">
      <c r="U4999" s="309" t="s">
        <v>59122</v>
      </c>
      <c r="V4999" s="310">
        <v>1640.46</v>
      </c>
      <c r="X4999" s="267" t="s">
        <v>56047</v>
      </c>
      <c r="Y4999" s="268">
        <v>4065.8</v>
      </c>
      <c r="AA4999" s="229" t="s">
        <v>52266</v>
      </c>
      <c r="AB4999" s="230">
        <v>4125</v>
      </c>
      <c r="AD4999" s="209" t="s">
        <v>19349</v>
      </c>
      <c r="AE4999" s="210">
        <v>13239.99</v>
      </c>
      <c r="AF4999" s="93"/>
      <c r="AG4999" s="93"/>
      <c r="AH4999" s="93"/>
    </row>
    <row r="5000" spans="21:34" x14ac:dyDescent="0.3">
      <c r="U5000" s="309" t="s">
        <v>59123</v>
      </c>
      <c r="V5000" s="310">
        <v>5409.06</v>
      </c>
      <c r="X5000" s="267" t="s">
        <v>19554</v>
      </c>
      <c r="Y5000" s="268">
        <v>193968.2</v>
      </c>
      <c r="AA5000" s="229" t="s">
        <v>52267</v>
      </c>
      <c r="AB5000" s="230">
        <v>55310</v>
      </c>
      <c r="AD5000" s="209" t="s">
        <v>19350</v>
      </c>
      <c r="AE5000" s="210">
        <v>8585</v>
      </c>
      <c r="AF5000" s="93"/>
      <c r="AG5000" s="93"/>
      <c r="AH5000" s="93"/>
    </row>
    <row r="5001" spans="21:34" x14ac:dyDescent="0.3">
      <c r="U5001" s="309" t="s">
        <v>68099</v>
      </c>
      <c r="V5001" s="310">
        <v>2924.8</v>
      </c>
      <c r="X5001" s="267" t="s">
        <v>19555</v>
      </c>
      <c r="Y5001" s="268">
        <v>624484.63</v>
      </c>
      <c r="AA5001" s="229" t="s">
        <v>52268</v>
      </c>
      <c r="AB5001" s="230">
        <v>4231.22</v>
      </c>
      <c r="AD5001" s="209" t="s">
        <v>19351</v>
      </c>
      <c r="AE5001" s="210">
        <v>622</v>
      </c>
      <c r="AF5001" s="93"/>
      <c r="AG5001" s="93"/>
      <c r="AH5001" s="93"/>
    </row>
    <row r="5002" spans="21:34" x14ac:dyDescent="0.3">
      <c r="U5002" s="309" t="s">
        <v>60557</v>
      </c>
      <c r="V5002" s="310">
        <v>29140</v>
      </c>
      <c r="X5002" s="267" t="s">
        <v>19556</v>
      </c>
      <c r="Y5002" s="268">
        <v>101054.15</v>
      </c>
      <c r="AA5002" s="229" t="s">
        <v>52269</v>
      </c>
      <c r="AB5002" s="230">
        <v>11189.63</v>
      </c>
      <c r="AD5002" s="209" t="s">
        <v>19352</v>
      </c>
      <c r="AE5002" s="210">
        <v>10679.09</v>
      </c>
      <c r="AF5002" s="93"/>
      <c r="AG5002" s="93"/>
      <c r="AH5002" s="93"/>
    </row>
    <row r="5003" spans="21:34" x14ac:dyDescent="0.3">
      <c r="U5003" s="309" t="s">
        <v>62679</v>
      </c>
      <c r="V5003" s="310">
        <v>5590.67</v>
      </c>
      <c r="X5003" s="267" t="s">
        <v>19557</v>
      </c>
      <c r="Y5003" s="268">
        <v>156676.01</v>
      </c>
      <c r="AA5003" s="229" t="s">
        <v>33441</v>
      </c>
      <c r="AB5003" s="230">
        <v>28227.85</v>
      </c>
      <c r="AD5003" s="209" t="s">
        <v>19353</v>
      </c>
      <c r="AE5003" s="210">
        <v>14078</v>
      </c>
      <c r="AF5003" s="93"/>
      <c r="AG5003" s="93"/>
      <c r="AH5003" s="93"/>
    </row>
    <row r="5004" spans="21:34" x14ac:dyDescent="0.3">
      <c r="U5004" s="309" t="s">
        <v>62681</v>
      </c>
      <c r="V5004" s="310">
        <v>231.54</v>
      </c>
      <c r="X5004" s="267" t="s">
        <v>19558</v>
      </c>
      <c r="Y5004" s="268">
        <v>119854.1</v>
      </c>
      <c r="AA5004" s="229" t="s">
        <v>42399</v>
      </c>
      <c r="AB5004" s="230">
        <v>410212.23</v>
      </c>
      <c r="AD5004" s="209" t="s">
        <v>19354</v>
      </c>
      <c r="AE5004" s="210">
        <v>12337</v>
      </c>
      <c r="AF5004" s="93"/>
      <c r="AG5004" s="93"/>
      <c r="AH5004" s="93"/>
    </row>
    <row r="5005" spans="21:34" x14ac:dyDescent="0.3">
      <c r="U5005" s="309" t="s">
        <v>68100</v>
      </c>
      <c r="V5005" s="310">
        <v>6539.49</v>
      </c>
      <c r="X5005" s="267" t="s">
        <v>19561</v>
      </c>
      <c r="Y5005" s="268">
        <v>43.44</v>
      </c>
      <c r="AA5005" s="229" t="s">
        <v>19451</v>
      </c>
      <c r="AB5005" s="230">
        <v>32559.67</v>
      </c>
      <c r="AD5005" s="209" t="s">
        <v>19355</v>
      </c>
      <c r="AE5005" s="210">
        <v>22658.07</v>
      </c>
      <c r="AF5005" s="93"/>
      <c r="AG5005" s="93"/>
      <c r="AH5005" s="93"/>
    </row>
    <row r="5006" spans="21:34" x14ac:dyDescent="0.3">
      <c r="U5006" s="309" t="s">
        <v>68101</v>
      </c>
      <c r="V5006" s="310">
        <v>2297.87</v>
      </c>
      <c r="X5006" s="267" t="s">
        <v>19566</v>
      </c>
      <c r="Y5006" s="268">
        <v>-721.74</v>
      </c>
      <c r="AA5006" s="229" t="s">
        <v>44780</v>
      </c>
      <c r="AB5006" s="230">
        <v>8110.06</v>
      </c>
      <c r="AD5006" s="209" t="s">
        <v>19356</v>
      </c>
      <c r="AE5006" s="210">
        <v>55309.25</v>
      </c>
      <c r="AF5006" s="93"/>
      <c r="AG5006" s="93"/>
      <c r="AH5006" s="93"/>
    </row>
    <row r="5007" spans="21:34" x14ac:dyDescent="0.3">
      <c r="U5007" s="309" t="s">
        <v>68102</v>
      </c>
      <c r="V5007" s="310">
        <v>15487.5</v>
      </c>
      <c r="X5007" s="267" t="s">
        <v>19571</v>
      </c>
      <c r="Y5007" s="268">
        <v>130319.61</v>
      </c>
      <c r="AA5007" s="229" t="s">
        <v>19452</v>
      </c>
      <c r="AB5007" s="230">
        <v>60926.85</v>
      </c>
      <c r="AD5007" s="209" t="s">
        <v>19357</v>
      </c>
      <c r="AE5007" s="210">
        <v>2087.75</v>
      </c>
      <c r="AF5007" s="93"/>
      <c r="AG5007" s="93"/>
      <c r="AH5007" s="93"/>
    </row>
    <row r="5008" spans="21:34" x14ac:dyDescent="0.3">
      <c r="U5008" s="309" t="s">
        <v>62683</v>
      </c>
      <c r="V5008" s="310">
        <v>836.24</v>
      </c>
      <c r="X5008" s="267" t="s">
        <v>19572</v>
      </c>
      <c r="Y5008" s="268">
        <v>73852.009999999995</v>
      </c>
      <c r="AA5008" s="229" t="s">
        <v>47940</v>
      </c>
      <c r="AB5008" s="230">
        <v>16045.11</v>
      </c>
      <c r="AD5008" s="209" t="s">
        <v>19358</v>
      </c>
      <c r="AE5008" s="210">
        <v>2000</v>
      </c>
      <c r="AF5008" s="93"/>
      <c r="AG5008" s="93"/>
      <c r="AH5008" s="93"/>
    </row>
    <row r="5009" spans="21:34" x14ac:dyDescent="0.3">
      <c r="U5009" s="309" t="s">
        <v>60559</v>
      </c>
      <c r="V5009" s="310">
        <v>4293.82</v>
      </c>
      <c r="X5009" s="267" t="s">
        <v>19573</v>
      </c>
      <c r="Y5009" s="268">
        <v>5590.92</v>
      </c>
      <c r="AA5009" s="229" t="s">
        <v>44781</v>
      </c>
      <c r="AB5009" s="230">
        <v>20743.2</v>
      </c>
      <c r="AD5009" s="209" t="s">
        <v>19359</v>
      </c>
      <c r="AE5009" s="210">
        <v>6944.2</v>
      </c>
      <c r="AF5009" s="93"/>
      <c r="AG5009" s="93"/>
      <c r="AH5009" s="93"/>
    </row>
    <row r="5010" spans="21:34" x14ac:dyDescent="0.3">
      <c r="U5010" s="309" t="s">
        <v>60560</v>
      </c>
      <c r="V5010" s="310">
        <v>14005.11</v>
      </c>
      <c r="X5010" s="267" t="s">
        <v>19574</v>
      </c>
      <c r="Y5010" s="268">
        <v>20215.5</v>
      </c>
      <c r="AA5010" s="229" t="s">
        <v>19453</v>
      </c>
      <c r="AB5010" s="230">
        <v>1541.69</v>
      </c>
      <c r="AD5010" s="209" t="s">
        <v>19360</v>
      </c>
      <c r="AE5010" s="210">
        <v>17318.38</v>
      </c>
      <c r="AF5010" s="93"/>
      <c r="AG5010" s="93"/>
      <c r="AH5010" s="93"/>
    </row>
    <row r="5011" spans="21:34" x14ac:dyDescent="0.3">
      <c r="U5011" s="309" t="s">
        <v>60561</v>
      </c>
      <c r="V5011" s="310">
        <v>8774.4</v>
      </c>
      <c r="X5011" s="267" t="s">
        <v>19577</v>
      </c>
      <c r="Y5011" s="268">
        <v>159600</v>
      </c>
      <c r="AA5011" s="229" t="s">
        <v>44782</v>
      </c>
      <c r="AB5011" s="230">
        <v>3250.79</v>
      </c>
      <c r="AD5011" s="209" t="s">
        <v>19361</v>
      </c>
      <c r="AE5011" s="210">
        <v>47955.98</v>
      </c>
      <c r="AF5011" s="93"/>
      <c r="AG5011" s="93"/>
      <c r="AH5011" s="93"/>
    </row>
    <row r="5012" spans="21:34" x14ac:dyDescent="0.3">
      <c r="U5012" s="309" t="s">
        <v>62684</v>
      </c>
      <c r="V5012" s="310">
        <v>143847</v>
      </c>
      <c r="X5012" s="267" t="s">
        <v>52303</v>
      </c>
      <c r="Y5012" s="268">
        <v>520</v>
      </c>
      <c r="AA5012" s="229" t="s">
        <v>46872</v>
      </c>
      <c r="AB5012" s="230">
        <v>2144.11</v>
      </c>
      <c r="AD5012" s="209" t="s">
        <v>19362</v>
      </c>
      <c r="AE5012" s="210">
        <v>58.31</v>
      </c>
      <c r="AF5012" s="93"/>
      <c r="AG5012" s="93"/>
      <c r="AH5012" s="93"/>
    </row>
    <row r="5013" spans="21:34" x14ac:dyDescent="0.3">
      <c r="U5013" s="309" t="s">
        <v>62073</v>
      </c>
      <c r="V5013" s="310">
        <v>1111.4100000000001</v>
      </c>
      <c r="X5013" s="267" t="s">
        <v>19578</v>
      </c>
      <c r="Y5013" s="268">
        <v>6813.97</v>
      </c>
      <c r="AA5013" s="229" t="s">
        <v>19454</v>
      </c>
      <c r="AB5013" s="230">
        <v>35140.47</v>
      </c>
      <c r="AD5013" s="209" t="s">
        <v>19363</v>
      </c>
      <c r="AE5013" s="210">
        <v>5653.68</v>
      </c>
      <c r="AF5013" s="93"/>
      <c r="AG5013" s="93"/>
      <c r="AH5013" s="93"/>
    </row>
    <row r="5014" spans="21:34" x14ac:dyDescent="0.3">
      <c r="U5014" s="309" t="s">
        <v>60562</v>
      </c>
      <c r="V5014" s="310">
        <v>4658.38</v>
      </c>
      <c r="X5014" s="267" t="s">
        <v>19579</v>
      </c>
      <c r="Y5014" s="268">
        <v>130</v>
      </c>
      <c r="AA5014" s="229" t="s">
        <v>19455</v>
      </c>
      <c r="AB5014" s="230">
        <v>67.14</v>
      </c>
      <c r="AD5014" s="209" t="s">
        <v>19364</v>
      </c>
      <c r="AE5014" s="210">
        <v>6100</v>
      </c>
      <c r="AF5014" s="93"/>
      <c r="AG5014" s="93"/>
      <c r="AH5014" s="93"/>
    </row>
    <row r="5015" spans="21:34" x14ac:dyDescent="0.3">
      <c r="U5015" s="309" t="s">
        <v>61108</v>
      </c>
      <c r="V5015" s="310">
        <v>14221.81</v>
      </c>
      <c r="X5015" s="267" t="s">
        <v>52306</v>
      </c>
      <c r="Y5015" s="268">
        <v>-500</v>
      </c>
      <c r="AA5015" s="229" t="s">
        <v>52270</v>
      </c>
      <c r="AB5015" s="230">
        <v>10890.2</v>
      </c>
      <c r="AD5015" s="209" t="s">
        <v>19365</v>
      </c>
      <c r="AE5015" s="210">
        <v>21567.17</v>
      </c>
      <c r="AF5015" s="93"/>
      <c r="AG5015" s="93"/>
      <c r="AH5015" s="93"/>
    </row>
    <row r="5016" spans="21:34" x14ac:dyDescent="0.3">
      <c r="U5016" s="309" t="s">
        <v>68103</v>
      </c>
      <c r="V5016" s="310">
        <v>14157.27</v>
      </c>
      <c r="X5016" s="267" t="s">
        <v>52307</v>
      </c>
      <c r="Y5016" s="268">
        <v>2767.47</v>
      </c>
      <c r="AA5016" s="229" t="s">
        <v>52271</v>
      </c>
      <c r="AB5016" s="230">
        <v>3590.72</v>
      </c>
      <c r="AD5016" s="209" t="s">
        <v>19366</v>
      </c>
      <c r="AE5016" s="210">
        <v>2631</v>
      </c>
      <c r="AF5016" s="93"/>
      <c r="AG5016" s="93"/>
      <c r="AH5016" s="93"/>
    </row>
    <row r="5017" spans="21:34" x14ac:dyDescent="0.3">
      <c r="U5017" s="309" t="s">
        <v>63231</v>
      </c>
      <c r="V5017" s="310">
        <v>2831.22</v>
      </c>
      <c r="X5017" s="267" t="s">
        <v>52308</v>
      </c>
      <c r="Y5017" s="268">
        <v>161.69999999999999</v>
      </c>
      <c r="AA5017" s="229" t="s">
        <v>33442</v>
      </c>
      <c r="AB5017" s="230">
        <v>459648.22</v>
      </c>
      <c r="AD5017" s="209" t="s">
        <v>19367</v>
      </c>
      <c r="AE5017" s="210">
        <v>62253.45</v>
      </c>
      <c r="AF5017" s="93"/>
      <c r="AG5017" s="93"/>
      <c r="AH5017" s="93"/>
    </row>
    <row r="5018" spans="21:34" x14ac:dyDescent="0.3">
      <c r="U5018" s="309" t="s">
        <v>68104</v>
      </c>
      <c r="V5018" s="310">
        <v>2580.2399999999998</v>
      </c>
      <c r="X5018" s="267" t="s">
        <v>52309</v>
      </c>
      <c r="Y5018" s="268">
        <v>563.6</v>
      </c>
      <c r="AA5018" s="229" t="s">
        <v>47941</v>
      </c>
      <c r="AB5018" s="230">
        <v>68432.399999999994</v>
      </c>
      <c r="AD5018" s="209" t="s">
        <v>19368</v>
      </c>
      <c r="AE5018" s="210">
        <v>17318.38</v>
      </c>
      <c r="AF5018" s="93"/>
      <c r="AG5018" s="93"/>
      <c r="AH5018" s="93"/>
    </row>
    <row r="5019" spans="21:34" x14ac:dyDescent="0.3">
      <c r="U5019" s="309" t="s">
        <v>68105</v>
      </c>
      <c r="V5019" s="310">
        <v>4150</v>
      </c>
      <c r="X5019" s="267" t="s">
        <v>56048</v>
      </c>
      <c r="Y5019" s="268">
        <v>204.53</v>
      </c>
      <c r="AA5019" s="229" t="s">
        <v>52272</v>
      </c>
      <c r="AB5019" s="230">
        <v>3000</v>
      </c>
      <c r="AD5019" s="209" t="s">
        <v>19369</v>
      </c>
      <c r="AE5019" s="210">
        <v>47955.98</v>
      </c>
      <c r="AF5019" s="93"/>
      <c r="AG5019" s="93"/>
      <c r="AH5019" s="93"/>
    </row>
    <row r="5020" spans="21:34" x14ac:dyDescent="0.3">
      <c r="U5020" s="309" t="s">
        <v>68106</v>
      </c>
      <c r="V5020" s="310">
        <v>511.81</v>
      </c>
      <c r="X5020" s="267" t="s">
        <v>19581</v>
      </c>
      <c r="Y5020" s="268">
        <v>32009.51</v>
      </c>
      <c r="AA5020" s="229" t="s">
        <v>52273</v>
      </c>
      <c r="AB5020" s="230">
        <v>151300</v>
      </c>
      <c r="AD5020" s="209" t="s">
        <v>19370</v>
      </c>
      <c r="AE5020" s="210">
        <v>4689.3100000000004</v>
      </c>
      <c r="AF5020" s="93"/>
      <c r="AG5020" s="93"/>
      <c r="AH5020" s="93"/>
    </row>
    <row r="5021" spans="21:34" x14ac:dyDescent="0.3">
      <c r="U5021" s="309" t="s">
        <v>68107</v>
      </c>
      <c r="V5021" s="310">
        <v>1591.5</v>
      </c>
      <c r="X5021" s="267" t="s">
        <v>56049</v>
      </c>
      <c r="Y5021" s="268">
        <v>2805.3</v>
      </c>
      <c r="AA5021" s="229" t="s">
        <v>19456</v>
      </c>
      <c r="AB5021" s="230">
        <v>142.87</v>
      </c>
      <c r="AD5021" s="209" t="s">
        <v>19371</v>
      </c>
      <c r="AE5021" s="210">
        <v>5653.68</v>
      </c>
      <c r="AF5021" s="93"/>
      <c r="AG5021" s="93"/>
      <c r="AH5021" s="93"/>
    </row>
    <row r="5022" spans="21:34" x14ac:dyDescent="0.3">
      <c r="U5022" s="309" t="s">
        <v>64527</v>
      </c>
      <c r="V5022" s="310">
        <v>18025.189999999999</v>
      </c>
      <c r="X5022" s="267" t="s">
        <v>19582</v>
      </c>
      <c r="Y5022" s="268">
        <v>23429.78</v>
      </c>
      <c r="AA5022" s="229" t="s">
        <v>19457</v>
      </c>
      <c r="AB5022" s="230">
        <v>99033.7</v>
      </c>
      <c r="AD5022" s="209" t="s">
        <v>19372</v>
      </c>
      <c r="AE5022" s="210">
        <v>2087.75</v>
      </c>
      <c r="AF5022" s="93"/>
      <c r="AG5022" s="93"/>
      <c r="AH5022" s="93"/>
    </row>
    <row r="5023" spans="21:34" x14ac:dyDescent="0.3">
      <c r="U5023" s="309" t="s">
        <v>61214</v>
      </c>
      <c r="V5023" s="310">
        <v>9350.34</v>
      </c>
      <c r="X5023" s="267" t="s">
        <v>19583</v>
      </c>
      <c r="Y5023" s="268">
        <v>25081.14</v>
      </c>
      <c r="AA5023" s="229" t="s">
        <v>42400</v>
      </c>
      <c r="AB5023" s="230">
        <v>172743.25</v>
      </c>
      <c r="AD5023" s="209" t="s">
        <v>19373</v>
      </c>
      <c r="AE5023" s="210">
        <v>6100</v>
      </c>
      <c r="AF5023" s="93"/>
      <c r="AG5023" s="93"/>
      <c r="AH5023" s="93"/>
    </row>
    <row r="5024" spans="21:34" x14ac:dyDescent="0.3">
      <c r="U5024" s="309" t="s">
        <v>64529</v>
      </c>
      <c r="V5024" s="310">
        <v>1575</v>
      </c>
      <c r="X5024" s="267" t="s">
        <v>42407</v>
      </c>
      <c r="Y5024" s="268">
        <v>22568.16</v>
      </c>
      <c r="AA5024" s="229" t="s">
        <v>42401</v>
      </c>
      <c r="AB5024" s="230">
        <v>68198.960000000006</v>
      </c>
      <c r="AD5024" s="209" t="s">
        <v>19374</v>
      </c>
      <c r="AE5024" s="210">
        <v>21567.17</v>
      </c>
      <c r="AF5024" s="93"/>
      <c r="AG5024" s="93"/>
      <c r="AH5024" s="93"/>
    </row>
    <row r="5025" spans="21:34" x14ac:dyDescent="0.3">
      <c r="U5025" s="309" t="s">
        <v>68108</v>
      </c>
      <c r="V5025" s="310">
        <v>600</v>
      </c>
      <c r="X5025" s="267" t="s">
        <v>19585</v>
      </c>
      <c r="Y5025" s="268">
        <v>3841</v>
      </c>
      <c r="AA5025" s="229" t="s">
        <v>40242</v>
      </c>
      <c r="AB5025" s="230">
        <v>47025</v>
      </c>
      <c r="AD5025" s="209" t="s">
        <v>19375</v>
      </c>
      <c r="AE5025" s="210">
        <v>222</v>
      </c>
      <c r="AF5025" s="93"/>
      <c r="AG5025" s="93"/>
      <c r="AH5025" s="93"/>
    </row>
    <row r="5026" spans="21:34" x14ac:dyDescent="0.3">
      <c r="U5026" s="309" t="s">
        <v>63718</v>
      </c>
      <c r="V5026" s="310">
        <v>12528.36</v>
      </c>
      <c r="X5026" s="267" t="s">
        <v>58514</v>
      </c>
      <c r="Y5026" s="268">
        <v>564557.41</v>
      </c>
      <c r="AA5026" s="229" t="s">
        <v>40243</v>
      </c>
      <c r="AB5026" s="230">
        <v>42111.76</v>
      </c>
      <c r="AD5026" s="209" t="s">
        <v>19376</v>
      </c>
      <c r="AE5026" s="210">
        <v>8955</v>
      </c>
      <c r="AF5026" s="93"/>
      <c r="AG5026" s="93"/>
      <c r="AH5026" s="93"/>
    </row>
    <row r="5027" spans="21:34" x14ac:dyDescent="0.3">
      <c r="U5027" s="309" t="s">
        <v>63719</v>
      </c>
      <c r="V5027" s="310">
        <v>1124.75</v>
      </c>
      <c r="X5027" s="267" t="s">
        <v>52314</v>
      </c>
      <c r="Y5027" s="268">
        <v>131301.09</v>
      </c>
      <c r="AA5027" s="229" t="s">
        <v>19458</v>
      </c>
      <c r="AB5027" s="230">
        <v>-52.05</v>
      </c>
      <c r="AD5027" s="209" t="s">
        <v>19377</v>
      </c>
      <c r="AE5027" s="210">
        <v>370</v>
      </c>
      <c r="AF5027" s="93"/>
      <c r="AG5027" s="93"/>
      <c r="AH5027" s="93"/>
    </row>
    <row r="5028" spans="21:34" x14ac:dyDescent="0.3">
      <c r="U5028" s="309" t="s">
        <v>63720</v>
      </c>
      <c r="V5028" s="310">
        <v>3678.8</v>
      </c>
      <c r="X5028" s="267" t="s">
        <v>59573</v>
      </c>
      <c r="Y5028" s="268">
        <v>1379266.42</v>
      </c>
      <c r="AA5028" s="229" t="s">
        <v>52274</v>
      </c>
      <c r="AB5028" s="230">
        <v>237186.8</v>
      </c>
      <c r="AD5028" s="209" t="s">
        <v>19378</v>
      </c>
      <c r="AE5028" s="210">
        <v>249.99</v>
      </c>
      <c r="AF5028" s="93"/>
      <c r="AG5028" s="93"/>
      <c r="AH5028" s="93"/>
    </row>
    <row r="5029" spans="21:34" x14ac:dyDescent="0.3">
      <c r="U5029" s="309" t="s">
        <v>64530</v>
      </c>
      <c r="V5029" s="310">
        <v>2400</v>
      </c>
      <c r="X5029" s="267" t="s">
        <v>58515</v>
      </c>
      <c r="Y5029" s="268">
        <v>263137.23</v>
      </c>
      <c r="AA5029" s="229" t="s">
        <v>19459</v>
      </c>
      <c r="AB5029" s="230">
        <v>20132.330000000002</v>
      </c>
      <c r="AD5029" s="209" t="s">
        <v>19379</v>
      </c>
      <c r="AE5029" s="210">
        <v>637.32000000000005</v>
      </c>
      <c r="AF5029" s="93"/>
      <c r="AG5029" s="93"/>
      <c r="AH5029" s="93"/>
    </row>
    <row r="5030" spans="21:34" x14ac:dyDescent="0.3">
      <c r="U5030" s="309" t="s">
        <v>63232</v>
      </c>
      <c r="V5030" s="310">
        <v>9065.68</v>
      </c>
      <c r="X5030" s="267" t="s">
        <v>61375</v>
      </c>
      <c r="Y5030" s="268">
        <v>294375.34999999998</v>
      </c>
      <c r="AA5030" s="229" t="s">
        <v>47942</v>
      </c>
      <c r="AB5030" s="230">
        <v>14100.9</v>
      </c>
      <c r="AD5030" s="209" t="s">
        <v>19380</v>
      </c>
      <c r="AE5030" s="210">
        <v>1926</v>
      </c>
      <c r="AF5030" s="93"/>
      <c r="AG5030" s="93"/>
      <c r="AH5030" s="93"/>
    </row>
    <row r="5031" spans="21:34" x14ac:dyDescent="0.3">
      <c r="U5031" s="309" t="s">
        <v>63878</v>
      </c>
      <c r="V5031" s="310">
        <v>5915.73</v>
      </c>
      <c r="X5031" s="267" t="s">
        <v>63128</v>
      </c>
      <c r="Y5031" s="268">
        <v>120031.4</v>
      </c>
      <c r="AA5031" s="229" t="s">
        <v>48841</v>
      </c>
      <c r="AB5031" s="230">
        <v>3411.16</v>
      </c>
      <c r="AD5031" s="209" t="s">
        <v>19381</v>
      </c>
      <c r="AE5031" s="210">
        <v>1000</v>
      </c>
      <c r="AF5031" s="93"/>
      <c r="AG5031" s="93"/>
      <c r="AH5031" s="93"/>
    </row>
    <row r="5032" spans="21:34" x14ac:dyDescent="0.3">
      <c r="U5032" s="309" t="s">
        <v>61469</v>
      </c>
      <c r="V5032" s="310">
        <v>10574.89</v>
      </c>
      <c r="X5032" s="267" t="s">
        <v>44795</v>
      </c>
      <c r="Y5032" s="268">
        <v>55070.21</v>
      </c>
      <c r="AA5032" s="229" t="s">
        <v>47943</v>
      </c>
      <c r="AB5032" s="230">
        <v>12866.85</v>
      </c>
      <c r="AD5032" s="209" t="s">
        <v>19382</v>
      </c>
      <c r="AE5032" s="210">
        <v>152.71</v>
      </c>
      <c r="AF5032" s="93"/>
      <c r="AG5032" s="93"/>
      <c r="AH5032" s="93"/>
    </row>
    <row r="5033" spans="21:34" x14ac:dyDescent="0.3">
      <c r="U5033" s="309" t="s">
        <v>61470</v>
      </c>
      <c r="V5033" s="310">
        <v>775.03</v>
      </c>
      <c r="X5033" s="267" t="s">
        <v>64230</v>
      </c>
      <c r="Y5033" s="268">
        <v>10617110</v>
      </c>
      <c r="AA5033" s="229" t="s">
        <v>40244</v>
      </c>
      <c r="AB5033" s="230">
        <v>353830.07</v>
      </c>
      <c r="AD5033" s="209" t="s">
        <v>19383</v>
      </c>
      <c r="AE5033" s="210">
        <v>634.36</v>
      </c>
      <c r="AF5033" s="93"/>
      <c r="AG5033" s="93"/>
      <c r="AH5033" s="93"/>
    </row>
    <row r="5034" spans="21:34" x14ac:dyDescent="0.3">
      <c r="U5034" s="309" t="s">
        <v>61471</v>
      </c>
      <c r="V5034" s="310">
        <v>2645.84</v>
      </c>
      <c r="X5034" s="267" t="s">
        <v>58516</v>
      </c>
      <c r="Y5034" s="268">
        <v>310916.08</v>
      </c>
      <c r="AA5034" s="229" t="s">
        <v>52275</v>
      </c>
      <c r="AB5034" s="230">
        <v>18000</v>
      </c>
      <c r="AD5034" s="209" t="s">
        <v>19384</v>
      </c>
      <c r="AE5034" s="210">
        <v>260.98</v>
      </c>
      <c r="AF5034" s="93"/>
      <c r="AG5034" s="93"/>
      <c r="AH5034" s="93"/>
    </row>
    <row r="5035" spans="21:34" x14ac:dyDescent="0.3">
      <c r="U5035" s="309" t="s">
        <v>62075</v>
      </c>
      <c r="V5035" s="310">
        <v>875</v>
      </c>
      <c r="X5035" s="267" t="s">
        <v>59574</v>
      </c>
      <c r="Y5035" s="268">
        <v>787.88</v>
      </c>
      <c r="AA5035" s="229" t="s">
        <v>44783</v>
      </c>
      <c r="AB5035" s="230">
        <v>30030</v>
      </c>
      <c r="AD5035" s="209" t="s">
        <v>19385</v>
      </c>
      <c r="AE5035" s="210">
        <v>1200</v>
      </c>
      <c r="AF5035" s="93"/>
      <c r="AG5035" s="93"/>
      <c r="AH5035" s="93"/>
    </row>
    <row r="5036" spans="21:34" x14ac:dyDescent="0.3">
      <c r="U5036" s="309" t="s">
        <v>68109</v>
      </c>
      <c r="V5036" s="310">
        <v>445.85</v>
      </c>
      <c r="X5036" s="267" t="s">
        <v>48847</v>
      </c>
      <c r="Y5036" s="268">
        <v>67892</v>
      </c>
      <c r="AA5036" s="229" t="s">
        <v>44784</v>
      </c>
      <c r="AB5036" s="230">
        <v>2297.5300000000002</v>
      </c>
      <c r="AD5036" s="209" t="s">
        <v>19386</v>
      </c>
      <c r="AE5036" s="210">
        <v>1130.2</v>
      </c>
      <c r="AF5036" s="93"/>
      <c r="AG5036" s="93"/>
      <c r="AH5036" s="93"/>
    </row>
    <row r="5037" spans="21:34" x14ac:dyDescent="0.3">
      <c r="U5037" s="309" t="s">
        <v>61215</v>
      </c>
      <c r="V5037" s="310">
        <v>1198.93</v>
      </c>
      <c r="X5037" s="267" t="s">
        <v>40248</v>
      </c>
      <c r="Y5037" s="268">
        <v>296839.14</v>
      </c>
      <c r="AA5037" s="229" t="s">
        <v>44785</v>
      </c>
      <c r="AB5037" s="230">
        <v>6056.33</v>
      </c>
      <c r="AD5037" s="209" t="s">
        <v>19387</v>
      </c>
      <c r="AE5037" s="210">
        <v>86.46</v>
      </c>
      <c r="AF5037" s="93"/>
      <c r="AG5037" s="93"/>
      <c r="AH5037" s="93"/>
    </row>
    <row r="5038" spans="21:34" x14ac:dyDescent="0.3">
      <c r="U5038" s="309" t="s">
        <v>59420</v>
      </c>
      <c r="V5038" s="310">
        <v>19379.36</v>
      </c>
      <c r="X5038" s="267" t="s">
        <v>36249</v>
      </c>
      <c r="Y5038" s="268">
        <v>1732865</v>
      </c>
      <c r="AA5038" s="229" t="s">
        <v>52276</v>
      </c>
      <c r="AB5038" s="230">
        <v>35100</v>
      </c>
      <c r="AD5038" s="209" t="s">
        <v>19388</v>
      </c>
      <c r="AE5038" s="210">
        <v>11.31</v>
      </c>
      <c r="AF5038" s="93"/>
      <c r="AG5038" s="93"/>
      <c r="AH5038" s="93"/>
    </row>
    <row r="5039" spans="21:34" x14ac:dyDescent="0.3">
      <c r="U5039" s="309" t="s">
        <v>52851</v>
      </c>
      <c r="V5039" s="310">
        <v>8678.9</v>
      </c>
      <c r="X5039" s="267" t="s">
        <v>58517</v>
      </c>
      <c r="Y5039" s="268">
        <v>3600</v>
      </c>
      <c r="AA5039" s="229" t="s">
        <v>52277</v>
      </c>
      <c r="AB5039" s="230">
        <v>2685.18</v>
      </c>
      <c r="AD5039" s="209" t="s">
        <v>19389</v>
      </c>
      <c r="AE5039" s="210">
        <v>250.03</v>
      </c>
      <c r="AF5039" s="93"/>
      <c r="AG5039" s="93"/>
      <c r="AH5039" s="93"/>
    </row>
    <row r="5040" spans="21:34" x14ac:dyDescent="0.3">
      <c r="U5040" s="309" t="s">
        <v>68110</v>
      </c>
      <c r="V5040" s="310">
        <v>655.57</v>
      </c>
      <c r="X5040" s="267" t="s">
        <v>61376</v>
      </c>
      <c r="Y5040" s="268">
        <v>129801.34</v>
      </c>
      <c r="AA5040" s="229" t="s">
        <v>52278</v>
      </c>
      <c r="AB5040" s="230">
        <v>8227.74</v>
      </c>
      <c r="AD5040" s="209" t="s">
        <v>19390</v>
      </c>
      <c r="AE5040" s="210">
        <v>1926</v>
      </c>
      <c r="AF5040" s="93"/>
      <c r="AG5040" s="93"/>
      <c r="AH5040" s="93"/>
    </row>
    <row r="5041" spans="21:34" x14ac:dyDescent="0.3">
      <c r="U5041" s="309" t="s">
        <v>68111</v>
      </c>
      <c r="V5041" s="310">
        <v>370.74</v>
      </c>
      <c r="X5041" s="267" t="s">
        <v>36250</v>
      </c>
      <c r="Y5041" s="268">
        <v>1194138.83</v>
      </c>
      <c r="AA5041" s="229" t="s">
        <v>52279</v>
      </c>
      <c r="AB5041" s="230">
        <v>6265.64</v>
      </c>
      <c r="AD5041" s="209" t="s">
        <v>19391</v>
      </c>
      <c r="AE5041" s="210">
        <v>1130.2</v>
      </c>
      <c r="AF5041" s="93"/>
      <c r="AG5041" s="93"/>
      <c r="AH5041" s="93"/>
    </row>
    <row r="5042" spans="21:34" x14ac:dyDescent="0.3">
      <c r="U5042" s="309" t="s">
        <v>68112</v>
      </c>
      <c r="V5042" s="310">
        <v>165.71</v>
      </c>
      <c r="X5042" s="267" t="s">
        <v>36251</v>
      </c>
      <c r="Y5042" s="268">
        <v>1147262.3400000001</v>
      </c>
      <c r="AA5042" s="229" t="s">
        <v>52280</v>
      </c>
      <c r="AB5042" s="230">
        <v>12480</v>
      </c>
      <c r="AD5042" s="209" t="s">
        <v>19392</v>
      </c>
      <c r="AE5042" s="210">
        <v>1000</v>
      </c>
      <c r="AF5042" s="93"/>
      <c r="AG5042" s="93"/>
      <c r="AH5042" s="93"/>
    </row>
    <row r="5043" spans="21:34" x14ac:dyDescent="0.3">
      <c r="U5043" s="309" t="s">
        <v>68113</v>
      </c>
      <c r="V5043" s="310">
        <v>1237</v>
      </c>
      <c r="X5043" s="267" t="s">
        <v>56050</v>
      </c>
      <c r="Y5043" s="268">
        <v>226729.92</v>
      </c>
      <c r="AA5043" s="229" t="s">
        <v>52281</v>
      </c>
      <c r="AB5043" s="230">
        <v>954.72</v>
      </c>
      <c r="AD5043" s="209" t="s">
        <v>19393</v>
      </c>
      <c r="AE5043" s="210">
        <v>239.17</v>
      </c>
      <c r="AF5043" s="93"/>
      <c r="AG5043" s="93"/>
      <c r="AH5043" s="93"/>
    </row>
    <row r="5044" spans="21:34" x14ac:dyDescent="0.3">
      <c r="U5044" s="309" t="s">
        <v>68114</v>
      </c>
      <c r="V5044" s="310">
        <v>62823.78</v>
      </c>
      <c r="X5044" s="267" t="s">
        <v>40249</v>
      </c>
      <c r="Y5044" s="268">
        <v>35848.120000000003</v>
      </c>
      <c r="AA5044" s="229" t="s">
        <v>52282</v>
      </c>
      <c r="AB5044" s="230">
        <v>2776.32</v>
      </c>
      <c r="AD5044" s="209" t="s">
        <v>19394</v>
      </c>
      <c r="AE5044" s="210">
        <v>634.36</v>
      </c>
      <c r="AF5044" s="93"/>
      <c r="AG5044" s="93"/>
      <c r="AH5044" s="93"/>
    </row>
    <row r="5045" spans="21:34" x14ac:dyDescent="0.3">
      <c r="U5045" s="309" t="s">
        <v>68115</v>
      </c>
      <c r="V5045" s="310">
        <v>1706.15</v>
      </c>
      <c r="X5045" s="267" t="s">
        <v>64231</v>
      </c>
      <c r="Y5045" s="268">
        <v>82694.960000000006</v>
      </c>
      <c r="AA5045" s="229" t="s">
        <v>36235</v>
      </c>
      <c r="AB5045" s="230">
        <v>55409.72</v>
      </c>
      <c r="AD5045" s="209" t="s">
        <v>19395</v>
      </c>
      <c r="AE5045" s="210">
        <v>260.98</v>
      </c>
      <c r="AF5045" s="93"/>
      <c r="AG5045" s="93"/>
      <c r="AH5045" s="93"/>
    </row>
    <row r="5046" spans="21:34" x14ac:dyDescent="0.3">
      <c r="U5046" s="309" t="s">
        <v>68116</v>
      </c>
      <c r="V5046" s="310">
        <v>86269</v>
      </c>
      <c r="X5046" s="267" t="s">
        <v>64232</v>
      </c>
      <c r="Y5046" s="268">
        <v>5148</v>
      </c>
      <c r="AA5046" s="229" t="s">
        <v>34960</v>
      </c>
      <c r="AB5046" s="230">
        <v>152745</v>
      </c>
      <c r="AD5046" s="209" t="s">
        <v>19396</v>
      </c>
      <c r="AE5046" s="210">
        <v>11.31</v>
      </c>
      <c r="AF5046" s="93"/>
      <c r="AG5046" s="93"/>
      <c r="AH5046" s="93"/>
    </row>
    <row r="5047" spans="21:34" x14ac:dyDescent="0.3">
      <c r="U5047" s="309" t="s">
        <v>22696</v>
      </c>
      <c r="V5047" s="310">
        <v>96805.39</v>
      </c>
      <c r="X5047" s="267" t="s">
        <v>39113</v>
      </c>
      <c r="Y5047" s="268">
        <v>996242.58</v>
      </c>
      <c r="AA5047" s="229" t="s">
        <v>44786</v>
      </c>
      <c r="AB5047" s="230">
        <v>1848.85</v>
      </c>
      <c r="AD5047" s="209" t="s">
        <v>19397</v>
      </c>
      <c r="AE5047" s="210">
        <v>222</v>
      </c>
      <c r="AF5047" s="93"/>
      <c r="AG5047" s="93"/>
      <c r="AH5047" s="93"/>
    </row>
    <row r="5048" spans="21:34" x14ac:dyDescent="0.3">
      <c r="U5048" s="309" t="s">
        <v>22697</v>
      </c>
      <c r="V5048" s="310">
        <v>19062</v>
      </c>
      <c r="X5048" s="267" t="s">
        <v>33448</v>
      </c>
      <c r="Y5048" s="268">
        <v>76550.13</v>
      </c>
      <c r="AA5048" s="229" t="s">
        <v>36236</v>
      </c>
      <c r="AB5048" s="230">
        <v>108387</v>
      </c>
      <c r="AD5048" s="209" t="s">
        <v>19398</v>
      </c>
      <c r="AE5048" s="210">
        <v>1200</v>
      </c>
      <c r="AF5048" s="93"/>
      <c r="AG5048" s="93"/>
      <c r="AH5048" s="93"/>
    </row>
    <row r="5049" spans="21:34" x14ac:dyDescent="0.3">
      <c r="U5049" s="309" t="s">
        <v>22699</v>
      </c>
      <c r="V5049" s="310">
        <v>23012.5</v>
      </c>
      <c r="X5049" s="267" t="s">
        <v>61958</v>
      </c>
      <c r="Y5049" s="268">
        <v>161.99</v>
      </c>
      <c r="AA5049" s="229" t="s">
        <v>39102</v>
      </c>
      <c r="AB5049" s="230">
        <v>63000</v>
      </c>
      <c r="AD5049" s="209" t="s">
        <v>19399</v>
      </c>
      <c r="AE5049" s="210">
        <v>10462.34</v>
      </c>
      <c r="AF5049" s="93"/>
      <c r="AG5049" s="93"/>
      <c r="AH5049" s="93"/>
    </row>
    <row r="5050" spans="21:34" x14ac:dyDescent="0.3">
      <c r="U5050" s="309" t="s">
        <v>68117</v>
      </c>
      <c r="V5050" s="310">
        <v>3380.94</v>
      </c>
      <c r="X5050" s="267" t="s">
        <v>46881</v>
      </c>
      <c r="Y5050" s="268">
        <v>209375.38</v>
      </c>
      <c r="AA5050" s="229" t="s">
        <v>44787</v>
      </c>
      <c r="AB5050" s="230">
        <v>400</v>
      </c>
      <c r="AD5050" s="209" t="s">
        <v>19400</v>
      </c>
      <c r="AE5050" s="210">
        <v>14983.76</v>
      </c>
      <c r="AF5050" s="93"/>
      <c r="AG5050" s="93"/>
      <c r="AH5050" s="93"/>
    </row>
    <row r="5051" spans="21:34" x14ac:dyDescent="0.3">
      <c r="U5051" s="309" t="s">
        <v>55221</v>
      </c>
      <c r="V5051" s="310">
        <v>8750</v>
      </c>
      <c r="X5051" s="267" t="s">
        <v>52315</v>
      </c>
      <c r="Y5051" s="268">
        <v>3507240.12</v>
      </c>
      <c r="AA5051" s="229" t="s">
        <v>36237</v>
      </c>
      <c r="AB5051" s="230">
        <v>15950.56</v>
      </c>
      <c r="AD5051" s="209" t="s">
        <v>19401</v>
      </c>
      <c r="AE5051" s="210">
        <v>3060.4</v>
      </c>
      <c r="AF5051" s="93"/>
      <c r="AG5051" s="93"/>
      <c r="AH5051" s="93"/>
    </row>
    <row r="5052" spans="21:34" x14ac:dyDescent="0.3">
      <c r="U5052" s="309" t="s">
        <v>22700</v>
      </c>
      <c r="V5052" s="310">
        <v>1775</v>
      </c>
      <c r="X5052" s="267" t="s">
        <v>33449</v>
      </c>
      <c r="Y5052" s="268">
        <v>7919816.1399999997</v>
      </c>
      <c r="AA5052" s="229" t="s">
        <v>39103</v>
      </c>
      <c r="AB5052" s="230">
        <v>768300.86</v>
      </c>
      <c r="AD5052" s="209" t="s">
        <v>19402</v>
      </c>
      <c r="AE5052" s="210">
        <v>212.48</v>
      </c>
      <c r="AF5052" s="93"/>
      <c r="AG5052" s="93"/>
      <c r="AH5052" s="93"/>
    </row>
    <row r="5053" spans="21:34" x14ac:dyDescent="0.3">
      <c r="U5053" s="309" t="s">
        <v>22701</v>
      </c>
      <c r="V5053" s="310">
        <v>19103.759999999998</v>
      </c>
      <c r="X5053" s="267" t="s">
        <v>59408</v>
      </c>
      <c r="Y5053" s="268">
        <v>797934.07999999996</v>
      </c>
      <c r="AA5053" s="229" t="s">
        <v>34961</v>
      </c>
      <c r="AB5053" s="230">
        <v>39000</v>
      </c>
      <c r="AD5053" s="209" t="s">
        <v>19403</v>
      </c>
      <c r="AE5053" s="210">
        <v>6.97</v>
      </c>
      <c r="AF5053" s="93"/>
      <c r="AG5053" s="93"/>
      <c r="AH5053" s="93"/>
    </row>
    <row r="5054" spans="21:34" x14ac:dyDescent="0.3">
      <c r="U5054" s="309" t="s">
        <v>55222</v>
      </c>
      <c r="V5054" s="310">
        <v>4914</v>
      </c>
      <c r="X5054" s="267" t="s">
        <v>49873</v>
      </c>
      <c r="Y5054" s="268">
        <v>9412239.7400000002</v>
      </c>
      <c r="AA5054" s="229" t="s">
        <v>36238</v>
      </c>
      <c r="AB5054" s="230">
        <v>19181.060000000001</v>
      </c>
      <c r="AD5054" s="209" t="s">
        <v>19404</v>
      </c>
      <c r="AE5054" s="210">
        <v>71798.48</v>
      </c>
      <c r="AF5054" s="93"/>
      <c r="AG5054" s="93"/>
      <c r="AH5054" s="93"/>
    </row>
    <row r="5055" spans="21:34" x14ac:dyDescent="0.3">
      <c r="U5055" s="309" t="s">
        <v>22703</v>
      </c>
      <c r="V5055" s="310">
        <v>-10500</v>
      </c>
      <c r="X5055" s="267" t="s">
        <v>61959</v>
      </c>
      <c r="Y5055" s="268">
        <v>-357360.26</v>
      </c>
      <c r="AA5055" s="229" t="s">
        <v>36239</v>
      </c>
      <c r="AB5055" s="230">
        <v>7420.1</v>
      </c>
      <c r="AD5055" s="209" t="s">
        <v>19405</v>
      </c>
      <c r="AE5055" s="210">
        <v>6889.88</v>
      </c>
      <c r="AF5055" s="93"/>
      <c r="AG5055" s="93"/>
      <c r="AH5055" s="93"/>
    </row>
    <row r="5056" spans="21:34" x14ac:dyDescent="0.3">
      <c r="U5056" s="309" t="s">
        <v>22705</v>
      </c>
      <c r="V5056" s="310">
        <v>12784.49</v>
      </c>
      <c r="X5056" s="267" t="s">
        <v>63567</v>
      </c>
      <c r="Y5056" s="268">
        <v>693.75</v>
      </c>
      <c r="AA5056" s="229" t="s">
        <v>39104</v>
      </c>
      <c r="AB5056" s="230">
        <v>10500</v>
      </c>
      <c r="AD5056" s="209" t="s">
        <v>19406</v>
      </c>
      <c r="AE5056" s="210">
        <v>17507.47</v>
      </c>
      <c r="AF5056" s="93"/>
      <c r="AG5056" s="93"/>
      <c r="AH5056" s="93"/>
    </row>
    <row r="5057" spans="21:34" x14ac:dyDescent="0.3">
      <c r="U5057" s="309" t="s">
        <v>22706</v>
      </c>
      <c r="V5057" s="310">
        <v>37797.910000000003</v>
      </c>
      <c r="X5057" s="267" t="s">
        <v>56051</v>
      </c>
      <c r="Y5057" s="268">
        <v>167630</v>
      </c>
      <c r="AA5057" s="229" t="s">
        <v>36240</v>
      </c>
      <c r="AB5057" s="230">
        <v>45607.88</v>
      </c>
      <c r="AD5057" s="209" t="s">
        <v>19407</v>
      </c>
      <c r="AE5057" s="210">
        <v>57600</v>
      </c>
      <c r="AF5057" s="93"/>
      <c r="AG5057" s="93"/>
      <c r="AH5057" s="93"/>
    </row>
    <row r="5058" spans="21:34" x14ac:dyDescent="0.3">
      <c r="U5058" s="309" t="s">
        <v>68118</v>
      </c>
      <c r="V5058" s="310">
        <v>800</v>
      </c>
      <c r="X5058" s="267" t="s">
        <v>56052</v>
      </c>
      <c r="Y5058" s="268">
        <v>12823.7</v>
      </c>
      <c r="AA5058" s="229" t="s">
        <v>34962</v>
      </c>
      <c r="AB5058" s="230">
        <v>97624.9</v>
      </c>
      <c r="AD5058" s="209" t="s">
        <v>19408</v>
      </c>
      <c r="AE5058" s="210">
        <v>42159.519999999997</v>
      </c>
      <c r="AF5058" s="93"/>
      <c r="AG5058" s="93"/>
      <c r="AH5058" s="93"/>
    </row>
    <row r="5059" spans="21:34" x14ac:dyDescent="0.3">
      <c r="U5059" s="309" t="s">
        <v>52865</v>
      </c>
      <c r="V5059" s="310">
        <v>37074.35</v>
      </c>
      <c r="X5059" s="267" t="s">
        <v>58518</v>
      </c>
      <c r="Y5059" s="268">
        <v>1123.1199999999999</v>
      </c>
      <c r="AA5059" s="229" t="s">
        <v>34963</v>
      </c>
      <c r="AB5059" s="230">
        <v>248877.38</v>
      </c>
      <c r="AD5059" s="209" t="s">
        <v>19409</v>
      </c>
      <c r="AE5059" s="210">
        <v>67101.539999999994</v>
      </c>
      <c r="AF5059" s="93"/>
      <c r="AG5059" s="93"/>
      <c r="AH5059" s="93"/>
    </row>
    <row r="5060" spans="21:34" x14ac:dyDescent="0.3">
      <c r="U5060" s="309" t="s">
        <v>22707</v>
      </c>
      <c r="V5060" s="310">
        <v>839.79</v>
      </c>
      <c r="X5060" s="267" t="s">
        <v>56053</v>
      </c>
      <c r="Y5060" s="268">
        <v>984.56</v>
      </c>
      <c r="AA5060" s="229" t="s">
        <v>34964</v>
      </c>
      <c r="AB5060" s="230">
        <v>26085</v>
      </c>
      <c r="AD5060" s="209" t="s">
        <v>19410</v>
      </c>
      <c r="AE5060" s="210">
        <v>35400</v>
      </c>
      <c r="AF5060" s="93"/>
      <c r="AG5060" s="93"/>
      <c r="AH5060" s="93"/>
    </row>
    <row r="5061" spans="21:34" x14ac:dyDescent="0.3">
      <c r="U5061" s="309" t="s">
        <v>48062</v>
      </c>
      <c r="V5061" s="310">
        <v>20271.599999999999</v>
      </c>
      <c r="X5061" s="267" t="s">
        <v>52317</v>
      </c>
      <c r="Y5061" s="268">
        <v>18964.259999999998</v>
      </c>
      <c r="AA5061" s="229" t="s">
        <v>40245</v>
      </c>
      <c r="AB5061" s="230">
        <v>314911.90000000002</v>
      </c>
      <c r="AD5061" s="209" t="s">
        <v>19411</v>
      </c>
      <c r="AE5061" s="210">
        <v>62066.1</v>
      </c>
      <c r="AF5061" s="93"/>
      <c r="AG5061" s="93"/>
      <c r="AH5061" s="93"/>
    </row>
    <row r="5062" spans="21:34" x14ac:dyDescent="0.3">
      <c r="U5062" s="309" t="s">
        <v>50101</v>
      </c>
      <c r="V5062" s="310">
        <v>10168.14</v>
      </c>
      <c r="X5062" s="267" t="s">
        <v>52318</v>
      </c>
      <c r="Y5062" s="268">
        <v>28404.66</v>
      </c>
      <c r="AA5062" s="229" t="s">
        <v>46873</v>
      </c>
      <c r="AB5062" s="230">
        <v>106100</v>
      </c>
      <c r="AD5062" s="209" t="s">
        <v>19412</v>
      </c>
      <c r="AE5062" s="210">
        <v>20146.98</v>
      </c>
      <c r="AF5062" s="93"/>
      <c r="AG5062" s="93"/>
      <c r="AH5062" s="93"/>
    </row>
    <row r="5063" spans="21:34" x14ac:dyDescent="0.3">
      <c r="U5063" s="309" t="s">
        <v>68119</v>
      </c>
      <c r="V5063" s="310">
        <v>-14</v>
      </c>
      <c r="X5063" s="267" t="s">
        <v>61960</v>
      </c>
      <c r="Y5063" s="268">
        <v>-12678.05</v>
      </c>
      <c r="AA5063" s="229" t="s">
        <v>19460</v>
      </c>
      <c r="AB5063" s="230">
        <v>90569.81</v>
      </c>
      <c r="AD5063" s="209" t="s">
        <v>13443</v>
      </c>
      <c r="AE5063" s="210">
        <v>8243.85</v>
      </c>
      <c r="AF5063" s="93"/>
      <c r="AG5063" s="93"/>
      <c r="AH5063" s="93"/>
    </row>
    <row r="5064" spans="21:34" x14ac:dyDescent="0.3">
      <c r="U5064" s="309" t="s">
        <v>40395</v>
      </c>
      <c r="V5064" s="310">
        <v>4778.88</v>
      </c>
      <c r="X5064" s="267" t="s">
        <v>55092</v>
      </c>
      <c r="Y5064" s="268">
        <v>79680</v>
      </c>
      <c r="AA5064" s="229" t="s">
        <v>39105</v>
      </c>
      <c r="AB5064" s="230">
        <v>653893.4</v>
      </c>
      <c r="AD5064" s="209" t="s">
        <v>13444</v>
      </c>
      <c r="AE5064" s="210">
        <v>520</v>
      </c>
      <c r="AF5064" s="93"/>
      <c r="AG5064" s="93"/>
      <c r="AH5064" s="93"/>
    </row>
    <row r="5065" spans="21:34" x14ac:dyDescent="0.3">
      <c r="U5065" s="309" t="s">
        <v>40396</v>
      </c>
      <c r="V5065" s="310">
        <v>365.56</v>
      </c>
      <c r="X5065" s="267" t="s">
        <v>64233</v>
      </c>
      <c r="Y5065" s="268">
        <v>498.5</v>
      </c>
      <c r="AA5065" s="229" t="s">
        <v>19461</v>
      </c>
      <c r="AB5065" s="230">
        <v>252136.8</v>
      </c>
      <c r="AD5065" s="209" t="s">
        <v>13445</v>
      </c>
      <c r="AE5065" s="210">
        <v>39.78</v>
      </c>
      <c r="AF5065" s="93"/>
      <c r="AG5065" s="93"/>
      <c r="AH5065" s="93"/>
    </row>
    <row r="5066" spans="21:34" x14ac:dyDescent="0.3">
      <c r="U5066" s="309" t="s">
        <v>55224</v>
      </c>
      <c r="V5066" s="310">
        <v>41947.5</v>
      </c>
      <c r="X5066" s="267" t="s">
        <v>56054</v>
      </c>
      <c r="Y5066" s="268">
        <v>695</v>
      </c>
      <c r="AA5066" s="229" t="s">
        <v>48842</v>
      </c>
      <c r="AB5066" s="230">
        <v>1859.53</v>
      </c>
      <c r="AD5066" s="209" t="s">
        <v>13446</v>
      </c>
      <c r="AE5066" s="210">
        <v>4498.82</v>
      </c>
      <c r="AF5066" s="93"/>
      <c r="AG5066" s="93"/>
      <c r="AH5066" s="93"/>
    </row>
    <row r="5067" spans="21:34" x14ac:dyDescent="0.3">
      <c r="U5067" s="309" t="s">
        <v>63721</v>
      </c>
      <c r="V5067" s="310">
        <v>13195</v>
      </c>
      <c r="X5067" s="267" t="s">
        <v>52320</v>
      </c>
      <c r="Y5067" s="268">
        <v>25200</v>
      </c>
      <c r="AA5067" s="229" t="s">
        <v>39106</v>
      </c>
      <c r="AB5067" s="230">
        <v>3014.4</v>
      </c>
      <c r="AD5067" s="209" t="s">
        <v>19413</v>
      </c>
      <c r="AE5067" s="210">
        <v>24993.15</v>
      </c>
      <c r="AF5067" s="93"/>
      <c r="AG5067" s="93"/>
      <c r="AH5067" s="93"/>
    </row>
    <row r="5068" spans="21:34" x14ac:dyDescent="0.3">
      <c r="U5068" s="309" t="s">
        <v>55226</v>
      </c>
      <c r="V5068" s="310">
        <v>4218.46</v>
      </c>
      <c r="X5068" s="267" t="s">
        <v>52321</v>
      </c>
      <c r="Y5068" s="268">
        <v>8104.25</v>
      </c>
      <c r="AA5068" s="229" t="s">
        <v>19462</v>
      </c>
      <c r="AB5068" s="230">
        <v>107860.28</v>
      </c>
      <c r="AD5068" s="209" t="s">
        <v>13447</v>
      </c>
      <c r="AE5068" s="210">
        <v>5020.0600000000004</v>
      </c>
      <c r="AF5068" s="93"/>
      <c r="AG5068" s="93"/>
      <c r="AH5068" s="93"/>
    </row>
    <row r="5069" spans="21:34" x14ac:dyDescent="0.3">
      <c r="U5069" s="309" t="s">
        <v>55227</v>
      </c>
      <c r="V5069" s="310">
        <v>12172.91</v>
      </c>
      <c r="X5069" s="267" t="s">
        <v>52322</v>
      </c>
      <c r="Y5069" s="268">
        <v>17613.66</v>
      </c>
      <c r="AA5069" s="229" t="s">
        <v>33443</v>
      </c>
      <c r="AB5069" s="230">
        <v>618597.21</v>
      </c>
      <c r="AD5069" s="209" t="s">
        <v>13448</v>
      </c>
      <c r="AE5069" s="210">
        <v>10086.459999999999</v>
      </c>
      <c r="AF5069" s="93"/>
      <c r="AG5069" s="93"/>
      <c r="AH5069" s="93"/>
    </row>
    <row r="5070" spans="21:34" x14ac:dyDescent="0.3">
      <c r="U5070" s="309" t="s">
        <v>64541</v>
      </c>
      <c r="V5070" s="310">
        <v>3437.84</v>
      </c>
      <c r="X5070" s="267" t="s">
        <v>58519</v>
      </c>
      <c r="Y5070" s="268">
        <v>647.86</v>
      </c>
      <c r="AA5070" s="229" t="s">
        <v>42402</v>
      </c>
      <c r="AB5070" s="230">
        <v>831044.96</v>
      </c>
      <c r="AD5070" s="209" t="s">
        <v>13449</v>
      </c>
      <c r="AE5070" s="210">
        <v>278.89</v>
      </c>
      <c r="AF5070" s="93"/>
      <c r="AG5070" s="93"/>
      <c r="AH5070" s="93"/>
    </row>
    <row r="5071" spans="21:34" x14ac:dyDescent="0.3">
      <c r="U5071" s="309" t="s">
        <v>55228</v>
      </c>
      <c r="V5071" s="310">
        <v>2092.04</v>
      </c>
      <c r="X5071" s="267" t="s">
        <v>52323</v>
      </c>
      <c r="Y5071" s="268">
        <v>710.7</v>
      </c>
      <c r="AA5071" s="229" t="s">
        <v>52283</v>
      </c>
      <c r="AB5071" s="230">
        <v>66983.75</v>
      </c>
      <c r="AD5071" s="209" t="s">
        <v>13450</v>
      </c>
      <c r="AE5071" s="210">
        <v>161766.01999999999</v>
      </c>
      <c r="AF5071" s="93"/>
      <c r="AG5071" s="93"/>
      <c r="AH5071" s="93"/>
    </row>
    <row r="5072" spans="21:34" x14ac:dyDescent="0.3">
      <c r="U5072" s="309" t="s">
        <v>52868</v>
      </c>
      <c r="V5072" s="310">
        <v>17761.39</v>
      </c>
      <c r="X5072" s="267" t="s">
        <v>58240</v>
      </c>
      <c r="Y5072" s="268">
        <v>53593.07</v>
      </c>
      <c r="AA5072" s="229" t="s">
        <v>52284</v>
      </c>
      <c r="AB5072" s="230">
        <v>108740</v>
      </c>
      <c r="AD5072" s="209" t="s">
        <v>19414</v>
      </c>
      <c r="AE5072" s="210">
        <v>1986.99</v>
      </c>
      <c r="AF5072" s="93"/>
      <c r="AG5072" s="93"/>
      <c r="AH5072" s="93"/>
    </row>
    <row r="5073" spans="21:34" x14ac:dyDescent="0.3">
      <c r="U5073" s="309" t="s">
        <v>68120</v>
      </c>
      <c r="V5073" s="310">
        <v>5985</v>
      </c>
      <c r="X5073" s="267" t="s">
        <v>52324</v>
      </c>
      <c r="Y5073" s="268">
        <v>27795.83</v>
      </c>
      <c r="AA5073" s="229" t="s">
        <v>52285</v>
      </c>
      <c r="AB5073" s="230">
        <v>5990</v>
      </c>
      <c r="AD5073" s="209" t="s">
        <v>19415</v>
      </c>
      <c r="AE5073" s="210">
        <v>58661.68</v>
      </c>
      <c r="AF5073" s="93"/>
      <c r="AG5073" s="93"/>
      <c r="AH5073" s="93"/>
    </row>
    <row r="5074" spans="21:34" x14ac:dyDescent="0.3">
      <c r="U5074" s="309" t="s">
        <v>52869</v>
      </c>
      <c r="V5074" s="310">
        <v>1827.21</v>
      </c>
      <c r="X5074" s="267" t="s">
        <v>52325</v>
      </c>
      <c r="Y5074" s="268">
        <v>103911.55</v>
      </c>
      <c r="AA5074" s="229" t="s">
        <v>52286</v>
      </c>
      <c r="AB5074" s="230">
        <v>10080</v>
      </c>
      <c r="AD5074" s="209" t="s">
        <v>19416</v>
      </c>
      <c r="AE5074" s="210">
        <v>90503.039999999994</v>
      </c>
      <c r="AF5074" s="93"/>
      <c r="AG5074" s="93"/>
      <c r="AH5074" s="93"/>
    </row>
    <row r="5075" spans="21:34" x14ac:dyDescent="0.3">
      <c r="U5075" s="309" t="s">
        <v>52870</v>
      </c>
      <c r="V5075" s="310">
        <v>5166.07</v>
      </c>
      <c r="X5075" s="267" t="s">
        <v>61961</v>
      </c>
      <c r="Y5075" s="268">
        <v>-24.87</v>
      </c>
      <c r="AA5075" s="229" t="s">
        <v>52287</v>
      </c>
      <c r="AB5075" s="230">
        <v>2965</v>
      </c>
      <c r="AD5075" s="209" t="s">
        <v>19417</v>
      </c>
      <c r="AE5075" s="210">
        <v>2859.03</v>
      </c>
      <c r="AF5075" s="93"/>
      <c r="AG5075" s="93"/>
      <c r="AH5075" s="93"/>
    </row>
    <row r="5076" spans="21:34" x14ac:dyDescent="0.3">
      <c r="U5076" s="309" t="s">
        <v>52871</v>
      </c>
      <c r="V5076" s="310">
        <v>5721.14</v>
      </c>
      <c r="X5076" s="267" t="s">
        <v>64234</v>
      </c>
      <c r="Y5076" s="268">
        <v>309580</v>
      </c>
      <c r="AA5076" s="229" t="s">
        <v>52288</v>
      </c>
      <c r="AB5076" s="230">
        <v>3788.68</v>
      </c>
      <c r="AD5076" s="209" t="s">
        <v>19418</v>
      </c>
      <c r="AE5076" s="210">
        <v>648.91</v>
      </c>
      <c r="AF5076" s="93"/>
      <c r="AG5076" s="93"/>
      <c r="AH5076" s="93"/>
    </row>
    <row r="5077" spans="21:34" x14ac:dyDescent="0.3">
      <c r="U5077" s="309" t="s">
        <v>52872</v>
      </c>
      <c r="V5077" s="310">
        <v>2858.77</v>
      </c>
      <c r="X5077" s="267" t="s">
        <v>34966</v>
      </c>
      <c r="Y5077" s="268">
        <v>4468278.99</v>
      </c>
      <c r="AA5077" s="229" t="s">
        <v>52289</v>
      </c>
      <c r="AB5077" s="230">
        <v>15340</v>
      </c>
      <c r="AD5077" s="209" t="s">
        <v>19419</v>
      </c>
      <c r="AE5077" s="210">
        <v>70.180000000000007</v>
      </c>
      <c r="AF5077" s="93"/>
      <c r="AG5077" s="93"/>
      <c r="AH5077" s="93"/>
    </row>
    <row r="5078" spans="21:34" x14ac:dyDescent="0.3">
      <c r="U5078" s="309" t="s">
        <v>68121</v>
      </c>
      <c r="V5078" s="310">
        <v>340092.47</v>
      </c>
      <c r="X5078" s="267" t="s">
        <v>19586</v>
      </c>
      <c r="Y5078" s="268">
        <v>734035.84</v>
      </c>
      <c r="AA5078" s="229" t="s">
        <v>52290</v>
      </c>
      <c r="AB5078" s="230">
        <v>15358.69</v>
      </c>
      <c r="AD5078" s="209" t="s">
        <v>19420</v>
      </c>
      <c r="AE5078" s="210">
        <v>55.08</v>
      </c>
      <c r="AF5078" s="93"/>
      <c r="AG5078" s="93"/>
      <c r="AH5078" s="93"/>
    </row>
    <row r="5079" spans="21:34" x14ac:dyDescent="0.3">
      <c r="U5079" s="309" t="s">
        <v>68122</v>
      </c>
      <c r="V5079" s="310">
        <v>22437</v>
      </c>
      <c r="X5079" s="267" t="s">
        <v>47947</v>
      </c>
      <c r="Y5079" s="268">
        <v>82</v>
      </c>
      <c r="AA5079" s="229" t="s">
        <v>52291</v>
      </c>
      <c r="AB5079" s="230">
        <v>48774.74</v>
      </c>
      <c r="AD5079" s="209" t="s">
        <v>19421</v>
      </c>
      <c r="AE5079" s="210">
        <v>155.9</v>
      </c>
      <c r="AF5079" s="93"/>
      <c r="AG5079" s="93"/>
      <c r="AH5079" s="93"/>
    </row>
    <row r="5080" spans="21:34" x14ac:dyDescent="0.3">
      <c r="U5080" s="309" t="s">
        <v>39258</v>
      </c>
      <c r="V5080" s="310">
        <v>1160668.1200000001</v>
      </c>
      <c r="X5080" s="267" t="s">
        <v>34967</v>
      </c>
      <c r="Y5080" s="268">
        <v>1028928.71</v>
      </c>
      <c r="AA5080" s="229" t="s">
        <v>52292</v>
      </c>
      <c r="AB5080" s="230">
        <v>19418.77</v>
      </c>
      <c r="AD5080" s="209" t="s">
        <v>19422</v>
      </c>
      <c r="AE5080" s="210">
        <v>235084.24</v>
      </c>
      <c r="AF5080" s="93"/>
      <c r="AG5080" s="93"/>
      <c r="AH5080" s="93"/>
    </row>
    <row r="5081" spans="21:34" x14ac:dyDescent="0.3">
      <c r="U5081" s="309" t="s">
        <v>68123</v>
      </c>
      <c r="V5081" s="310">
        <v>196.56</v>
      </c>
      <c r="X5081" s="267" t="s">
        <v>34968</v>
      </c>
      <c r="Y5081" s="268">
        <v>2128357.75</v>
      </c>
      <c r="AA5081" s="229" t="s">
        <v>52293</v>
      </c>
      <c r="AB5081" s="230">
        <v>8898.32</v>
      </c>
      <c r="AD5081" s="209" t="s">
        <v>19423</v>
      </c>
      <c r="AE5081" s="210">
        <v>7291.64</v>
      </c>
      <c r="AF5081" s="93"/>
      <c r="AG5081" s="93"/>
      <c r="AH5081" s="93"/>
    </row>
    <row r="5082" spans="21:34" x14ac:dyDescent="0.3">
      <c r="U5082" s="309" t="s">
        <v>68124</v>
      </c>
      <c r="V5082" s="310">
        <v>33159.769999999997</v>
      </c>
      <c r="X5082" s="267" t="s">
        <v>19587</v>
      </c>
      <c r="Y5082" s="268">
        <v>166910</v>
      </c>
      <c r="AA5082" s="229" t="s">
        <v>47944</v>
      </c>
      <c r="AB5082" s="230">
        <v>9679.59</v>
      </c>
      <c r="AD5082" s="209" t="s">
        <v>19424</v>
      </c>
      <c r="AE5082" s="210">
        <v>40392.5</v>
      </c>
      <c r="AF5082" s="93"/>
      <c r="AG5082" s="93"/>
      <c r="AH5082" s="93"/>
    </row>
    <row r="5083" spans="21:34" x14ac:dyDescent="0.3">
      <c r="U5083" s="309" t="s">
        <v>68125</v>
      </c>
      <c r="V5083" s="310">
        <v>8235</v>
      </c>
      <c r="X5083" s="267" t="s">
        <v>42408</v>
      </c>
      <c r="Y5083" s="268">
        <v>256618.46</v>
      </c>
      <c r="AA5083" s="229" t="s">
        <v>48843</v>
      </c>
      <c r="AB5083" s="230">
        <v>589.41</v>
      </c>
      <c r="AD5083" s="209" t="s">
        <v>19425</v>
      </c>
      <c r="AE5083" s="210">
        <v>14280.22</v>
      </c>
      <c r="AF5083" s="93"/>
      <c r="AG5083" s="93"/>
      <c r="AH5083" s="93"/>
    </row>
    <row r="5084" spans="21:34" x14ac:dyDescent="0.3">
      <c r="U5084" s="309" t="s">
        <v>68126</v>
      </c>
      <c r="V5084" s="310">
        <v>1700</v>
      </c>
      <c r="X5084" s="267" t="s">
        <v>55093</v>
      </c>
      <c r="Y5084" s="268">
        <v>4600</v>
      </c>
      <c r="AA5084" s="229" t="s">
        <v>44788</v>
      </c>
      <c r="AB5084" s="230">
        <v>330153.42</v>
      </c>
      <c r="AD5084" s="209" t="s">
        <v>19426</v>
      </c>
      <c r="AE5084" s="210">
        <v>83862.61</v>
      </c>
      <c r="AF5084" s="93"/>
      <c r="AG5084" s="93"/>
      <c r="AH5084" s="93"/>
    </row>
    <row r="5085" spans="21:34" x14ac:dyDescent="0.3">
      <c r="U5085" s="309" t="s">
        <v>68127</v>
      </c>
      <c r="V5085" s="310">
        <v>23761.8</v>
      </c>
      <c r="X5085" s="267" t="s">
        <v>34969</v>
      </c>
      <c r="Y5085" s="268">
        <v>505393.2</v>
      </c>
      <c r="AA5085" s="229" t="s">
        <v>44789</v>
      </c>
      <c r="AB5085" s="230">
        <v>24950.75</v>
      </c>
      <c r="AD5085" s="209" t="s">
        <v>19427</v>
      </c>
      <c r="AE5085" s="210">
        <v>51137.39</v>
      </c>
      <c r="AF5085" s="93"/>
      <c r="AG5085" s="93"/>
      <c r="AH5085" s="93"/>
    </row>
    <row r="5086" spans="21:34" x14ac:dyDescent="0.3">
      <c r="U5086" s="309" t="s">
        <v>68128</v>
      </c>
      <c r="V5086" s="310">
        <v>24868.25</v>
      </c>
      <c r="X5086" s="267" t="s">
        <v>59041</v>
      </c>
      <c r="Y5086" s="268">
        <v>112263</v>
      </c>
      <c r="AA5086" s="229" t="s">
        <v>42403</v>
      </c>
      <c r="AB5086" s="230">
        <v>163500</v>
      </c>
      <c r="AD5086" s="209" t="s">
        <v>19428</v>
      </c>
      <c r="AE5086" s="210">
        <v>27979</v>
      </c>
      <c r="AF5086" s="93"/>
      <c r="AG5086" s="93"/>
      <c r="AH5086" s="93"/>
    </row>
    <row r="5087" spans="21:34" x14ac:dyDescent="0.3">
      <c r="U5087" s="309" t="s">
        <v>40397</v>
      </c>
      <c r="V5087" s="310">
        <v>391000.39</v>
      </c>
      <c r="X5087" s="267" t="s">
        <v>46882</v>
      </c>
      <c r="Y5087" s="268">
        <v>208131.6</v>
      </c>
      <c r="AA5087" s="229" t="s">
        <v>42404</v>
      </c>
      <c r="AB5087" s="230">
        <v>12507.52</v>
      </c>
      <c r="AD5087" s="209" t="s">
        <v>19429</v>
      </c>
      <c r="AE5087" s="210">
        <v>812</v>
      </c>
      <c r="AF5087" s="93"/>
      <c r="AG5087" s="93"/>
      <c r="AH5087" s="93"/>
    </row>
    <row r="5088" spans="21:34" x14ac:dyDescent="0.3">
      <c r="U5088" s="309" t="s">
        <v>59666</v>
      </c>
      <c r="V5088" s="310">
        <v>2381.25</v>
      </c>
      <c r="X5088" s="267" t="s">
        <v>64235</v>
      </c>
      <c r="Y5088" s="268">
        <v>268052.40000000002</v>
      </c>
      <c r="AA5088" s="229" t="s">
        <v>19504</v>
      </c>
      <c r="AB5088" s="230">
        <v>1975.02</v>
      </c>
      <c r="AD5088" s="209" t="s">
        <v>19430</v>
      </c>
      <c r="AE5088" s="210">
        <v>1305.49</v>
      </c>
      <c r="AF5088" s="93"/>
      <c r="AG5088" s="93"/>
      <c r="AH5088" s="93"/>
    </row>
    <row r="5089" spans="21:34" x14ac:dyDescent="0.3">
      <c r="U5089" s="309" t="s">
        <v>63722</v>
      </c>
      <c r="V5089" s="310">
        <v>1051891.5</v>
      </c>
      <c r="X5089" s="267" t="s">
        <v>33451</v>
      </c>
      <c r="Y5089" s="268">
        <v>228412</v>
      </c>
      <c r="AA5089" s="229" t="s">
        <v>36245</v>
      </c>
      <c r="AB5089" s="230">
        <v>4294.08</v>
      </c>
      <c r="AD5089" s="209" t="s">
        <v>19431</v>
      </c>
      <c r="AE5089" s="210">
        <v>2302.4</v>
      </c>
      <c r="AF5089" s="93"/>
      <c r="AG5089" s="93"/>
      <c r="AH5089" s="93"/>
    </row>
    <row r="5090" spans="21:34" x14ac:dyDescent="0.3">
      <c r="U5090" s="309" t="s">
        <v>39259</v>
      </c>
      <c r="V5090" s="310">
        <v>233973.38</v>
      </c>
      <c r="X5090" s="267" t="s">
        <v>33452</v>
      </c>
      <c r="Y5090" s="268">
        <v>11691</v>
      </c>
      <c r="AA5090" s="229" t="s">
        <v>36246</v>
      </c>
      <c r="AB5090" s="230">
        <v>327.92</v>
      </c>
      <c r="AD5090" s="209" t="s">
        <v>19432</v>
      </c>
      <c r="AE5090" s="210">
        <v>283.02999999999997</v>
      </c>
      <c r="AF5090" s="93"/>
      <c r="AG5090" s="93"/>
      <c r="AH5090" s="93"/>
    </row>
    <row r="5091" spans="21:34" x14ac:dyDescent="0.3">
      <c r="U5091" s="309" t="s">
        <v>42660</v>
      </c>
      <c r="V5091" s="310">
        <v>366993.11</v>
      </c>
      <c r="X5091" s="267" t="s">
        <v>33453</v>
      </c>
      <c r="Y5091" s="268">
        <v>135291.97</v>
      </c>
      <c r="AA5091" s="229" t="s">
        <v>19505</v>
      </c>
      <c r="AB5091" s="230">
        <v>16443.84</v>
      </c>
      <c r="AD5091" s="209" t="s">
        <v>19433</v>
      </c>
      <c r="AE5091" s="210">
        <v>18961.400000000001</v>
      </c>
      <c r="AF5091" s="93"/>
      <c r="AG5091" s="93"/>
      <c r="AH5091" s="93"/>
    </row>
    <row r="5092" spans="21:34" x14ac:dyDescent="0.3">
      <c r="U5092" s="309" t="s">
        <v>68129</v>
      </c>
      <c r="V5092" s="310">
        <v>494.21</v>
      </c>
      <c r="X5092" s="267" t="s">
        <v>55094</v>
      </c>
      <c r="Y5092" s="268">
        <v>87313.22</v>
      </c>
      <c r="AA5092" s="229" t="s">
        <v>19506</v>
      </c>
      <c r="AB5092" s="230">
        <v>1257.6099999999999</v>
      </c>
      <c r="AD5092" s="209" t="s">
        <v>13451</v>
      </c>
      <c r="AE5092" s="210">
        <v>46817.2</v>
      </c>
      <c r="AF5092" s="93"/>
      <c r="AG5092" s="93"/>
      <c r="AH5092" s="93"/>
    </row>
    <row r="5093" spans="21:34" x14ac:dyDescent="0.3">
      <c r="U5093" s="309" t="s">
        <v>58578</v>
      </c>
      <c r="V5093" s="310">
        <v>42430.16</v>
      </c>
      <c r="X5093" s="267" t="s">
        <v>34970</v>
      </c>
      <c r="Y5093" s="268">
        <v>9027807.8499999996</v>
      </c>
      <c r="AA5093" s="229" t="s">
        <v>46874</v>
      </c>
      <c r="AB5093" s="230">
        <v>11499.12</v>
      </c>
      <c r="AD5093" s="209" t="s">
        <v>13452</v>
      </c>
      <c r="AE5093" s="210">
        <v>314983.14</v>
      </c>
      <c r="AF5093" s="93"/>
      <c r="AG5093" s="93"/>
      <c r="AH5093" s="93"/>
    </row>
    <row r="5094" spans="21:34" x14ac:dyDescent="0.3">
      <c r="U5094" s="309" t="s">
        <v>58579</v>
      </c>
      <c r="V5094" s="310">
        <v>115798.82</v>
      </c>
      <c r="X5094" s="267" t="s">
        <v>34971</v>
      </c>
      <c r="Y5094" s="268">
        <v>1214134.78</v>
      </c>
      <c r="AA5094" s="229" t="s">
        <v>46875</v>
      </c>
      <c r="AB5094" s="230">
        <v>879.88</v>
      </c>
      <c r="AD5094" s="209" t="s">
        <v>19434</v>
      </c>
      <c r="AE5094" s="210">
        <v>317570.21999999997</v>
      </c>
      <c r="AF5094" s="93"/>
      <c r="AG5094" s="93"/>
      <c r="AH5094" s="93"/>
    </row>
    <row r="5095" spans="21:34" x14ac:dyDescent="0.3">
      <c r="U5095" s="309" t="s">
        <v>68130</v>
      </c>
      <c r="V5095" s="310">
        <v>126313.1</v>
      </c>
      <c r="X5095" s="267" t="s">
        <v>59042</v>
      </c>
      <c r="Y5095" s="268">
        <v>9588.06</v>
      </c>
      <c r="AA5095" s="229" t="s">
        <v>48844</v>
      </c>
      <c r="AB5095" s="230">
        <v>705502.37</v>
      </c>
      <c r="AD5095" s="209" t="s">
        <v>19435</v>
      </c>
      <c r="AE5095" s="210">
        <v>48699.85</v>
      </c>
      <c r="AF5095" s="93"/>
      <c r="AG5095" s="93"/>
      <c r="AH5095" s="93"/>
    </row>
    <row r="5096" spans="21:34" x14ac:dyDescent="0.3">
      <c r="U5096" s="309" t="s">
        <v>68131</v>
      </c>
      <c r="V5096" s="310">
        <v>313.68</v>
      </c>
      <c r="X5096" s="267" t="s">
        <v>39114</v>
      </c>
      <c r="Y5096" s="268">
        <v>1495554.43</v>
      </c>
      <c r="AA5096" s="229" t="s">
        <v>46876</v>
      </c>
      <c r="AB5096" s="230">
        <v>5300</v>
      </c>
      <c r="AD5096" s="209" t="s">
        <v>19436</v>
      </c>
      <c r="AE5096" s="210">
        <v>631379.32999999996</v>
      </c>
      <c r="AF5096" s="93"/>
      <c r="AG5096" s="93"/>
      <c r="AH5096" s="93"/>
    </row>
    <row r="5097" spans="21:34" x14ac:dyDescent="0.3">
      <c r="U5097" s="309" t="s">
        <v>58580</v>
      </c>
      <c r="V5097" s="310">
        <v>4088.06</v>
      </c>
      <c r="X5097" s="267" t="s">
        <v>40250</v>
      </c>
      <c r="Y5097" s="268">
        <v>861145.48</v>
      </c>
      <c r="AA5097" s="229" t="s">
        <v>49870</v>
      </c>
      <c r="AB5097" s="230">
        <v>6221.88</v>
      </c>
      <c r="AD5097" s="209" t="s">
        <v>19437</v>
      </c>
      <c r="AE5097" s="210">
        <v>-138.37</v>
      </c>
      <c r="AF5097" s="93"/>
      <c r="AG5097" s="93"/>
      <c r="AH5097" s="93"/>
    </row>
    <row r="5098" spans="21:34" x14ac:dyDescent="0.3">
      <c r="U5098" s="309" t="s">
        <v>52873</v>
      </c>
      <c r="V5098" s="310">
        <v>874975.16</v>
      </c>
      <c r="X5098" s="267" t="s">
        <v>19589</v>
      </c>
      <c r="Y5098" s="268">
        <v>1721984.58</v>
      </c>
      <c r="AA5098" s="229" t="s">
        <v>49871</v>
      </c>
      <c r="AB5098" s="230">
        <v>475.92</v>
      </c>
      <c r="AD5098" s="209" t="s">
        <v>19438</v>
      </c>
      <c r="AE5098" s="210">
        <v>1380.47</v>
      </c>
      <c r="AF5098" s="93"/>
      <c r="AG5098" s="93"/>
      <c r="AH5098" s="93"/>
    </row>
    <row r="5099" spans="21:34" x14ac:dyDescent="0.3">
      <c r="U5099" s="309" t="s">
        <v>47036</v>
      </c>
      <c r="V5099" s="310">
        <v>207925.68</v>
      </c>
      <c r="X5099" s="267" t="s">
        <v>34972</v>
      </c>
      <c r="Y5099" s="268">
        <v>2541243.9</v>
      </c>
      <c r="AA5099" s="229" t="s">
        <v>52294</v>
      </c>
      <c r="AB5099" s="230">
        <v>50000</v>
      </c>
      <c r="AD5099" s="209" t="s">
        <v>19439</v>
      </c>
      <c r="AE5099" s="210">
        <v>40223.51</v>
      </c>
      <c r="AF5099" s="93"/>
      <c r="AG5099" s="93"/>
      <c r="AH5099" s="93"/>
    </row>
    <row r="5100" spans="21:34" x14ac:dyDescent="0.3">
      <c r="U5100" s="309" t="s">
        <v>66700</v>
      </c>
      <c r="V5100" s="310">
        <v>952301.53</v>
      </c>
      <c r="X5100" s="267" t="s">
        <v>34973</v>
      </c>
      <c r="Y5100" s="268">
        <v>1049506.74</v>
      </c>
      <c r="AA5100" s="229" t="s">
        <v>48845</v>
      </c>
      <c r="AB5100" s="230">
        <v>101132.68</v>
      </c>
      <c r="AD5100" s="209" t="s">
        <v>19440</v>
      </c>
      <c r="AE5100" s="210">
        <v>1395.36</v>
      </c>
      <c r="AF5100" s="93"/>
      <c r="AG5100" s="93"/>
      <c r="AH5100" s="93"/>
    </row>
    <row r="5101" spans="21:34" x14ac:dyDescent="0.3">
      <c r="U5101" s="309" t="s">
        <v>40398</v>
      </c>
      <c r="V5101" s="310">
        <v>761097.22</v>
      </c>
      <c r="X5101" s="267" t="s">
        <v>19590</v>
      </c>
      <c r="Y5101" s="268">
        <v>92163.07</v>
      </c>
      <c r="AA5101" s="229" t="s">
        <v>48846</v>
      </c>
      <c r="AB5101" s="230">
        <v>45726.14</v>
      </c>
      <c r="AD5101" s="209" t="s">
        <v>19441</v>
      </c>
      <c r="AE5101" s="210">
        <v>8449.2999999999993</v>
      </c>
      <c r="AF5101" s="93"/>
      <c r="AG5101" s="93"/>
      <c r="AH5101" s="93"/>
    </row>
    <row r="5102" spans="21:34" x14ac:dyDescent="0.3">
      <c r="U5102" s="309" t="s">
        <v>68132</v>
      </c>
      <c r="V5102" s="310">
        <v>3768.04</v>
      </c>
      <c r="X5102" s="267" t="s">
        <v>52326</v>
      </c>
      <c r="Y5102" s="268">
        <v>119004.6</v>
      </c>
      <c r="AA5102" s="229" t="s">
        <v>52295</v>
      </c>
      <c r="AB5102" s="230">
        <v>2400</v>
      </c>
      <c r="AD5102" s="209" t="s">
        <v>19442</v>
      </c>
      <c r="AE5102" s="210">
        <v>4745.88</v>
      </c>
      <c r="AF5102" s="93"/>
      <c r="AG5102" s="93"/>
      <c r="AH5102" s="93"/>
    </row>
    <row r="5103" spans="21:34" x14ac:dyDescent="0.3">
      <c r="U5103" s="309" t="s">
        <v>68133</v>
      </c>
      <c r="V5103" s="310">
        <v>3120262.79</v>
      </c>
      <c r="X5103" s="267" t="s">
        <v>52327</v>
      </c>
      <c r="Y5103" s="268">
        <v>7254</v>
      </c>
      <c r="AA5103" s="229" t="s">
        <v>46877</v>
      </c>
      <c r="AB5103" s="230">
        <v>20200</v>
      </c>
      <c r="AD5103" s="209" t="s">
        <v>19443</v>
      </c>
      <c r="AE5103" s="210">
        <v>1221.8</v>
      </c>
      <c r="AF5103" s="93"/>
      <c r="AG5103" s="93"/>
      <c r="AH5103" s="93"/>
    </row>
    <row r="5104" spans="21:34" x14ac:dyDescent="0.3">
      <c r="U5104" s="309" t="s">
        <v>68134</v>
      </c>
      <c r="V5104" s="310">
        <v>772591.05</v>
      </c>
      <c r="X5104" s="267" t="s">
        <v>36254</v>
      </c>
      <c r="Y5104" s="268">
        <v>14344617.039999999</v>
      </c>
      <c r="AA5104" s="229" t="s">
        <v>49872</v>
      </c>
      <c r="AB5104" s="230">
        <v>90008.68</v>
      </c>
      <c r="AD5104" s="209" t="s">
        <v>19444</v>
      </c>
      <c r="AE5104" s="210">
        <v>1209.6099999999999</v>
      </c>
      <c r="AF5104" s="93"/>
      <c r="AG5104" s="93"/>
      <c r="AH5104" s="93"/>
    </row>
    <row r="5105" spans="21:34" x14ac:dyDescent="0.3">
      <c r="U5105" s="309" t="s">
        <v>68135</v>
      </c>
      <c r="V5105" s="310">
        <v>8259.5400000000009</v>
      </c>
      <c r="X5105" s="267" t="s">
        <v>48848</v>
      </c>
      <c r="Y5105" s="268">
        <v>107263.7</v>
      </c>
      <c r="AA5105" s="229" t="s">
        <v>46878</v>
      </c>
      <c r="AB5105" s="230">
        <v>23651.200000000001</v>
      </c>
      <c r="AD5105" s="209" t="s">
        <v>19445</v>
      </c>
      <c r="AE5105" s="210">
        <v>3428.13</v>
      </c>
      <c r="AF5105" s="93"/>
      <c r="AG5105" s="93"/>
      <c r="AH5105" s="93"/>
    </row>
    <row r="5106" spans="21:34" x14ac:dyDescent="0.3">
      <c r="U5106" s="309" t="s">
        <v>52875</v>
      </c>
      <c r="V5106" s="310">
        <v>1388.25</v>
      </c>
      <c r="X5106" s="267" t="s">
        <v>46883</v>
      </c>
      <c r="Y5106" s="268">
        <v>7977.21</v>
      </c>
      <c r="AA5106" s="229" t="s">
        <v>52296</v>
      </c>
      <c r="AB5106" s="230">
        <v>3198.4</v>
      </c>
      <c r="AD5106" s="209" t="s">
        <v>19446</v>
      </c>
      <c r="AE5106" s="210">
        <v>701.85</v>
      </c>
      <c r="AF5106" s="93"/>
      <c r="AG5106" s="93"/>
      <c r="AH5106" s="93"/>
    </row>
    <row r="5107" spans="21:34" x14ac:dyDescent="0.3">
      <c r="U5107" s="309" t="s">
        <v>68136</v>
      </c>
      <c r="V5107" s="310">
        <v>1192.0899999999999</v>
      </c>
      <c r="X5107" s="267" t="s">
        <v>52328</v>
      </c>
      <c r="Y5107" s="268">
        <v>3083709.37</v>
      </c>
      <c r="AA5107" s="229" t="s">
        <v>46879</v>
      </c>
      <c r="AB5107" s="230">
        <v>34800</v>
      </c>
      <c r="AD5107" s="209" t="s">
        <v>19447</v>
      </c>
      <c r="AE5107" s="210">
        <v>4558.17</v>
      </c>
      <c r="AF5107" s="93"/>
      <c r="AG5107" s="93"/>
      <c r="AH5107" s="93"/>
    </row>
    <row r="5108" spans="21:34" x14ac:dyDescent="0.3">
      <c r="U5108" s="309" t="s">
        <v>68137</v>
      </c>
      <c r="V5108" s="310">
        <v>10782.94</v>
      </c>
      <c r="X5108" s="267" t="s">
        <v>19592</v>
      </c>
      <c r="Y5108" s="268">
        <v>718380</v>
      </c>
      <c r="AA5108" s="229" t="s">
        <v>40246</v>
      </c>
      <c r="AB5108" s="230">
        <v>16000</v>
      </c>
      <c r="AD5108" s="209" t="s">
        <v>19448</v>
      </c>
      <c r="AE5108" s="210">
        <v>348.7</v>
      </c>
      <c r="AF5108" s="93"/>
      <c r="AG5108" s="93"/>
      <c r="AH5108" s="93"/>
    </row>
    <row r="5109" spans="21:34" x14ac:dyDescent="0.3">
      <c r="U5109" s="309" t="s">
        <v>68138</v>
      </c>
      <c r="V5109" s="310">
        <v>824.9</v>
      </c>
      <c r="X5109" s="267" t="s">
        <v>58856</v>
      </c>
      <c r="Y5109" s="268">
        <v>2145682.9300000002</v>
      </c>
      <c r="AA5109" s="229" t="s">
        <v>46880</v>
      </c>
      <c r="AB5109" s="230">
        <v>20013.46</v>
      </c>
      <c r="AD5109" s="209" t="s">
        <v>19449</v>
      </c>
      <c r="AE5109" s="210">
        <v>988.21</v>
      </c>
      <c r="AF5109" s="93"/>
      <c r="AG5109" s="93"/>
      <c r="AH5109" s="93"/>
    </row>
    <row r="5110" spans="21:34" x14ac:dyDescent="0.3">
      <c r="U5110" s="309" t="s">
        <v>52876</v>
      </c>
      <c r="V5110" s="310">
        <v>215.51</v>
      </c>
      <c r="X5110" s="267" t="s">
        <v>48850</v>
      </c>
      <c r="Y5110" s="268">
        <v>2628.75</v>
      </c>
      <c r="AA5110" s="229" t="s">
        <v>40247</v>
      </c>
      <c r="AB5110" s="230">
        <v>71061.08</v>
      </c>
      <c r="AD5110" s="209" t="s">
        <v>19450</v>
      </c>
      <c r="AE5110" s="210">
        <v>202.32</v>
      </c>
      <c r="AF5110" s="93"/>
      <c r="AG5110" s="93"/>
      <c r="AH5110" s="93"/>
    </row>
    <row r="5111" spans="21:34" x14ac:dyDescent="0.3">
      <c r="U5111" s="309" t="s">
        <v>50103</v>
      </c>
      <c r="V5111" s="310">
        <v>4054.16</v>
      </c>
      <c r="X5111" s="267" t="s">
        <v>42409</v>
      </c>
      <c r="Y5111" s="268">
        <v>839863.87</v>
      </c>
      <c r="AA5111" s="229" t="s">
        <v>39111</v>
      </c>
      <c r="AB5111" s="230">
        <v>348399.63</v>
      </c>
      <c r="AD5111" s="209" t="s">
        <v>19451</v>
      </c>
      <c r="AE5111" s="210">
        <v>393676.03</v>
      </c>
      <c r="AF5111" s="93"/>
      <c r="AG5111" s="93"/>
      <c r="AH5111" s="93"/>
    </row>
    <row r="5112" spans="21:34" x14ac:dyDescent="0.3">
      <c r="U5112" s="309" t="s">
        <v>60566</v>
      </c>
      <c r="V5112" s="310">
        <v>25782.89</v>
      </c>
      <c r="X5112" s="267" t="s">
        <v>52329</v>
      </c>
      <c r="Y5112" s="268">
        <v>-39538.480000000003</v>
      </c>
      <c r="AA5112" s="229" t="s">
        <v>44790</v>
      </c>
      <c r="AB5112" s="230">
        <v>60000</v>
      </c>
      <c r="AD5112" s="209" t="s">
        <v>19452</v>
      </c>
      <c r="AE5112" s="210">
        <v>59569.91</v>
      </c>
      <c r="AF5112" s="93"/>
      <c r="AG5112" s="93"/>
      <c r="AH5112" s="93"/>
    </row>
    <row r="5113" spans="21:34" x14ac:dyDescent="0.3">
      <c r="U5113" s="309" t="s">
        <v>63723</v>
      </c>
      <c r="V5113" s="310">
        <v>121826.25</v>
      </c>
      <c r="X5113" s="267" t="s">
        <v>61377</v>
      </c>
      <c r="Y5113" s="268">
        <v>58519.32</v>
      </c>
      <c r="AA5113" s="229" t="s">
        <v>44791</v>
      </c>
      <c r="AB5113" s="230">
        <v>4590</v>
      </c>
      <c r="AD5113" s="209" t="s">
        <v>19453</v>
      </c>
      <c r="AE5113" s="210">
        <v>2317.4</v>
      </c>
      <c r="AF5113" s="93"/>
      <c r="AG5113" s="93"/>
      <c r="AH5113" s="93"/>
    </row>
    <row r="5114" spans="21:34" x14ac:dyDescent="0.3">
      <c r="U5114" s="309" t="s">
        <v>63724</v>
      </c>
      <c r="V5114" s="310">
        <v>29645.5</v>
      </c>
      <c r="X5114" s="267" t="s">
        <v>61378</v>
      </c>
      <c r="Y5114" s="268">
        <v>5172.59</v>
      </c>
      <c r="AA5114" s="229" t="s">
        <v>19539</v>
      </c>
      <c r="AB5114" s="230">
        <v>73033.48</v>
      </c>
      <c r="AD5114" s="209" t="s">
        <v>19454</v>
      </c>
      <c r="AE5114" s="210">
        <v>25764.75</v>
      </c>
      <c r="AF5114" s="93"/>
      <c r="AG5114" s="93"/>
      <c r="AH5114" s="93"/>
    </row>
    <row r="5115" spans="21:34" x14ac:dyDescent="0.3">
      <c r="U5115" s="309" t="s">
        <v>48064</v>
      </c>
      <c r="V5115" s="310">
        <v>13548.7</v>
      </c>
      <c r="X5115" s="267" t="s">
        <v>61379</v>
      </c>
      <c r="Y5115" s="268">
        <v>4665.24</v>
      </c>
      <c r="AA5115" s="229" t="s">
        <v>42405</v>
      </c>
      <c r="AB5115" s="230">
        <v>10071697</v>
      </c>
      <c r="AD5115" s="209" t="s">
        <v>19455</v>
      </c>
      <c r="AE5115" s="210">
        <v>677.69</v>
      </c>
      <c r="AF5115" s="93"/>
      <c r="AG5115" s="93"/>
      <c r="AH5115" s="93"/>
    </row>
    <row r="5116" spans="21:34" x14ac:dyDescent="0.3">
      <c r="U5116" s="309" t="s">
        <v>48065</v>
      </c>
      <c r="V5116" s="310">
        <v>43495.01</v>
      </c>
      <c r="X5116" s="267" t="s">
        <v>61380</v>
      </c>
      <c r="Y5116" s="268">
        <v>10400.61</v>
      </c>
      <c r="AA5116" s="229" t="s">
        <v>42406</v>
      </c>
      <c r="AB5116" s="230">
        <v>770304.55</v>
      </c>
      <c r="AD5116" s="209" t="s">
        <v>19456</v>
      </c>
      <c r="AE5116" s="210">
        <v>1591.35</v>
      </c>
      <c r="AF5116" s="93"/>
      <c r="AG5116" s="93"/>
      <c r="AH5116" s="93"/>
    </row>
    <row r="5117" spans="21:34" x14ac:dyDescent="0.3">
      <c r="U5117" s="309" t="s">
        <v>60567</v>
      </c>
      <c r="V5117" s="310">
        <v>4184.3</v>
      </c>
      <c r="X5117" s="267" t="s">
        <v>61381</v>
      </c>
      <c r="Y5117" s="268">
        <v>4157.62</v>
      </c>
      <c r="AA5117" s="229" t="s">
        <v>19544</v>
      </c>
      <c r="AB5117" s="230">
        <v>1066249.72</v>
      </c>
      <c r="AD5117" s="209" t="s">
        <v>19457</v>
      </c>
      <c r="AE5117" s="210">
        <v>36765.760000000002</v>
      </c>
      <c r="AF5117" s="93"/>
      <c r="AG5117" s="93"/>
      <c r="AH5117" s="93"/>
    </row>
    <row r="5118" spans="21:34" x14ac:dyDescent="0.3">
      <c r="U5118" s="309" t="s">
        <v>59667</v>
      </c>
      <c r="V5118" s="310">
        <v>23370.43</v>
      </c>
      <c r="X5118" s="267" t="s">
        <v>62627</v>
      </c>
      <c r="Y5118" s="268">
        <v>426.73</v>
      </c>
      <c r="AA5118" s="229" t="s">
        <v>47945</v>
      </c>
      <c r="AB5118" s="230">
        <v>6644.33</v>
      </c>
      <c r="AD5118" s="209" t="s">
        <v>19458</v>
      </c>
      <c r="AE5118" s="210">
        <v>19205.939999999999</v>
      </c>
      <c r="AF5118" s="93"/>
      <c r="AG5118" s="93"/>
      <c r="AH5118" s="93"/>
    </row>
    <row r="5119" spans="21:34" x14ac:dyDescent="0.3">
      <c r="U5119" s="309" t="s">
        <v>52877</v>
      </c>
      <c r="V5119" s="310">
        <v>37483.660000000003</v>
      </c>
      <c r="X5119" s="267" t="s">
        <v>64236</v>
      </c>
      <c r="Y5119" s="268">
        <v>1052.25</v>
      </c>
      <c r="AA5119" s="229" t="s">
        <v>44792</v>
      </c>
      <c r="AB5119" s="230">
        <v>65253.16</v>
      </c>
      <c r="AD5119" s="209" t="s">
        <v>19459</v>
      </c>
      <c r="AE5119" s="210">
        <v>3306.11</v>
      </c>
      <c r="AF5119" s="93"/>
      <c r="AG5119" s="93"/>
      <c r="AH5119" s="93"/>
    </row>
    <row r="5120" spans="21:34" x14ac:dyDescent="0.3">
      <c r="U5120" s="309" t="s">
        <v>68139</v>
      </c>
      <c r="V5120" s="310">
        <v>42930</v>
      </c>
      <c r="X5120" s="267" t="s">
        <v>64237</v>
      </c>
      <c r="Y5120" s="268">
        <v>65.52</v>
      </c>
      <c r="AA5120" s="229" t="s">
        <v>44793</v>
      </c>
      <c r="AB5120" s="230">
        <v>26585.86</v>
      </c>
      <c r="AD5120" s="209" t="s">
        <v>19460</v>
      </c>
      <c r="AE5120" s="210">
        <v>25626.75</v>
      </c>
      <c r="AF5120" s="93"/>
      <c r="AG5120" s="93"/>
      <c r="AH5120" s="93"/>
    </row>
    <row r="5121" spans="21:34" x14ac:dyDescent="0.3">
      <c r="U5121" s="309" t="s">
        <v>68140</v>
      </c>
      <c r="V5121" s="310">
        <v>3284.16</v>
      </c>
      <c r="X5121" s="267" t="s">
        <v>61962</v>
      </c>
      <c r="Y5121" s="268">
        <v>2761.01</v>
      </c>
      <c r="AA5121" s="229" t="s">
        <v>19545</v>
      </c>
      <c r="AB5121" s="230">
        <v>54625.62</v>
      </c>
      <c r="AD5121" s="209" t="s">
        <v>19461</v>
      </c>
      <c r="AE5121" s="210">
        <v>89988.65</v>
      </c>
      <c r="AF5121" s="93"/>
      <c r="AG5121" s="93"/>
      <c r="AH5121" s="93"/>
    </row>
    <row r="5122" spans="21:34" x14ac:dyDescent="0.3">
      <c r="U5122" s="309" t="s">
        <v>68141</v>
      </c>
      <c r="V5122" s="310">
        <v>10741</v>
      </c>
      <c r="X5122" s="267" t="s">
        <v>58857</v>
      </c>
      <c r="Y5122" s="268">
        <v>9292.5499999999993</v>
      </c>
      <c r="AA5122" s="229" t="s">
        <v>19546</v>
      </c>
      <c r="AB5122" s="230">
        <v>488655.55</v>
      </c>
      <c r="AD5122" s="209" t="s">
        <v>19462</v>
      </c>
      <c r="AE5122" s="210">
        <v>656711.4</v>
      </c>
      <c r="AF5122" s="93"/>
      <c r="AG5122" s="93"/>
      <c r="AH5122" s="93"/>
    </row>
    <row r="5123" spans="21:34" x14ac:dyDescent="0.3">
      <c r="U5123" s="309" t="s">
        <v>68142</v>
      </c>
      <c r="V5123" s="310">
        <v>10000</v>
      </c>
      <c r="X5123" s="267" t="s">
        <v>56055</v>
      </c>
      <c r="Y5123" s="268">
        <v>37430.699999999997</v>
      </c>
      <c r="AA5123" s="229" t="s">
        <v>19548</v>
      </c>
      <c r="AB5123" s="230">
        <v>227116.39</v>
      </c>
      <c r="AD5123" s="209" t="s">
        <v>19463</v>
      </c>
      <c r="AE5123" s="210">
        <v>14983.76</v>
      </c>
      <c r="AF5123" s="93"/>
      <c r="AG5123" s="93"/>
      <c r="AH5123" s="93"/>
    </row>
    <row r="5124" spans="21:34" x14ac:dyDescent="0.3">
      <c r="U5124" s="309" t="s">
        <v>68143</v>
      </c>
      <c r="V5124" s="310">
        <v>96</v>
      </c>
      <c r="X5124" s="267" t="s">
        <v>56056</v>
      </c>
      <c r="Y5124" s="268">
        <v>5810.26</v>
      </c>
      <c r="AA5124" s="229" t="s">
        <v>19553</v>
      </c>
      <c r="AB5124" s="230">
        <v>217884.2</v>
      </c>
      <c r="AD5124" s="209" t="s">
        <v>19464</v>
      </c>
      <c r="AE5124" s="210">
        <v>1395.36</v>
      </c>
      <c r="AF5124" s="93"/>
      <c r="AG5124" s="93"/>
      <c r="AH5124" s="93"/>
    </row>
    <row r="5125" spans="21:34" x14ac:dyDescent="0.3">
      <c r="U5125" s="309" t="s">
        <v>64547</v>
      </c>
      <c r="V5125" s="310">
        <v>9753.08</v>
      </c>
      <c r="X5125" s="267" t="s">
        <v>58520</v>
      </c>
      <c r="Y5125" s="268">
        <v>14299.52</v>
      </c>
      <c r="AA5125" s="229" t="s">
        <v>19554</v>
      </c>
      <c r="AB5125" s="230">
        <v>1325792.8</v>
      </c>
      <c r="AD5125" s="209" t="s">
        <v>19465</v>
      </c>
      <c r="AE5125" s="210">
        <v>393676.03</v>
      </c>
      <c r="AF5125" s="93"/>
      <c r="AG5125" s="93"/>
      <c r="AH5125" s="93"/>
    </row>
    <row r="5126" spans="21:34" x14ac:dyDescent="0.3">
      <c r="U5126" s="309" t="s">
        <v>63725</v>
      </c>
      <c r="V5126" s="310">
        <v>225.56</v>
      </c>
      <c r="X5126" s="267" t="s">
        <v>56057</v>
      </c>
      <c r="Y5126" s="268">
        <v>4114.0600000000004</v>
      </c>
      <c r="AA5126" s="229" t="s">
        <v>19556</v>
      </c>
      <c r="AB5126" s="230">
        <v>260774.19</v>
      </c>
      <c r="AD5126" s="209" t="s">
        <v>19466</v>
      </c>
      <c r="AE5126" s="210">
        <v>8449.2999999999993</v>
      </c>
      <c r="AF5126" s="93"/>
      <c r="AG5126" s="93"/>
      <c r="AH5126" s="93"/>
    </row>
    <row r="5127" spans="21:34" x14ac:dyDescent="0.3">
      <c r="U5127" s="309" t="s">
        <v>63234</v>
      </c>
      <c r="V5127" s="310">
        <v>171.29</v>
      </c>
      <c r="X5127" s="267" t="s">
        <v>56058</v>
      </c>
      <c r="Y5127" s="268">
        <v>13944.58</v>
      </c>
      <c r="AA5127" s="229" t="s">
        <v>19557</v>
      </c>
      <c r="AB5127" s="230">
        <v>816982.53</v>
      </c>
      <c r="AD5127" s="209" t="s">
        <v>19467</v>
      </c>
      <c r="AE5127" s="210">
        <v>4745.88</v>
      </c>
      <c r="AF5127" s="93"/>
      <c r="AG5127" s="93"/>
      <c r="AH5127" s="93"/>
    </row>
    <row r="5128" spans="21:34" x14ac:dyDescent="0.3">
      <c r="U5128" s="309" t="s">
        <v>63235</v>
      </c>
      <c r="V5128" s="310">
        <v>1297.56</v>
      </c>
      <c r="X5128" s="267" t="s">
        <v>59043</v>
      </c>
      <c r="Y5128" s="268">
        <v>4157.62</v>
      </c>
      <c r="AA5128" s="229" t="s">
        <v>19558</v>
      </c>
      <c r="AB5128" s="230">
        <v>306837.11</v>
      </c>
      <c r="AD5128" s="209" t="s">
        <v>19468</v>
      </c>
      <c r="AE5128" s="210">
        <v>3060.4</v>
      </c>
      <c r="AF5128" s="93"/>
      <c r="AG5128" s="93"/>
      <c r="AH5128" s="93"/>
    </row>
    <row r="5129" spans="21:34" x14ac:dyDescent="0.3">
      <c r="U5129" s="309" t="s">
        <v>63236</v>
      </c>
      <c r="V5129" s="310">
        <v>41.31</v>
      </c>
      <c r="X5129" s="267" t="s">
        <v>58521</v>
      </c>
      <c r="Y5129" s="268">
        <v>459.45</v>
      </c>
      <c r="AA5129" s="229" t="s">
        <v>19559</v>
      </c>
      <c r="AB5129" s="230">
        <v>23308.080000000002</v>
      </c>
      <c r="AD5129" s="209" t="s">
        <v>19469</v>
      </c>
      <c r="AE5129" s="210">
        <v>59569.91</v>
      </c>
      <c r="AF5129" s="93"/>
      <c r="AG5129" s="93"/>
      <c r="AH5129" s="93"/>
    </row>
    <row r="5130" spans="21:34" x14ac:dyDescent="0.3">
      <c r="U5130" s="309" t="s">
        <v>63237</v>
      </c>
      <c r="V5130" s="310">
        <v>5336.85</v>
      </c>
      <c r="X5130" s="267" t="s">
        <v>64238</v>
      </c>
      <c r="Y5130" s="268">
        <v>12382.74</v>
      </c>
      <c r="AA5130" s="229" t="s">
        <v>52297</v>
      </c>
      <c r="AB5130" s="230">
        <v>41275</v>
      </c>
      <c r="AD5130" s="209" t="s">
        <v>19470</v>
      </c>
      <c r="AE5130" s="210">
        <v>1221.8</v>
      </c>
      <c r="AF5130" s="93"/>
      <c r="AG5130" s="93"/>
      <c r="AH5130" s="93"/>
    </row>
    <row r="5131" spans="21:34" x14ac:dyDescent="0.3">
      <c r="U5131" s="309" t="s">
        <v>68144</v>
      </c>
      <c r="V5131" s="310">
        <v>30.88</v>
      </c>
      <c r="X5131" s="267" t="s">
        <v>64239</v>
      </c>
      <c r="Y5131" s="268">
        <v>771.03</v>
      </c>
      <c r="AA5131" s="229" t="s">
        <v>52298</v>
      </c>
      <c r="AB5131" s="230">
        <v>3006.9</v>
      </c>
      <c r="AD5131" s="209" t="s">
        <v>19471</v>
      </c>
      <c r="AE5131" s="210">
        <v>2317.4</v>
      </c>
      <c r="AF5131" s="93"/>
      <c r="AG5131" s="93"/>
      <c r="AH5131" s="93"/>
    </row>
    <row r="5132" spans="21:34" x14ac:dyDescent="0.3">
      <c r="U5132" s="309" t="s">
        <v>63238</v>
      </c>
      <c r="V5132" s="310">
        <v>522.16999999999996</v>
      </c>
      <c r="X5132" s="267" t="s">
        <v>61963</v>
      </c>
      <c r="Y5132" s="268">
        <v>13333.13</v>
      </c>
      <c r="AA5132" s="229" t="s">
        <v>19560</v>
      </c>
      <c r="AB5132" s="230">
        <v>219793.27</v>
      </c>
      <c r="AD5132" s="209" t="s">
        <v>19472</v>
      </c>
      <c r="AE5132" s="210">
        <v>27979</v>
      </c>
      <c r="AF5132" s="93"/>
      <c r="AG5132" s="93"/>
      <c r="AH5132" s="93"/>
    </row>
    <row r="5133" spans="21:34" x14ac:dyDescent="0.3">
      <c r="U5133" s="309" t="s">
        <v>63239</v>
      </c>
      <c r="V5133" s="310">
        <v>1573.86</v>
      </c>
      <c r="X5133" s="267" t="s">
        <v>62956</v>
      </c>
      <c r="Y5133" s="268">
        <v>359367.88</v>
      </c>
      <c r="AA5133" s="229" t="s">
        <v>33446</v>
      </c>
      <c r="AB5133" s="230">
        <v>15624.48</v>
      </c>
      <c r="AD5133" s="209" t="s">
        <v>19473</v>
      </c>
      <c r="AE5133" s="210">
        <v>812</v>
      </c>
      <c r="AF5133" s="93"/>
      <c r="AG5133" s="93"/>
      <c r="AH5133" s="93"/>
    </row>
    <row r="5134" spans="21:34" x14ac:dyDescent="0.3">
      <c r="U5134" s="309" t="s">
        <v>63240</v>
      </c>
      <c r="V5134" s="310">
        <v>325.64999999999998</v>
      </c>
      <c r="X5134" s="267" t="s">
        <v>56059</v>
      </c>
      <c r="Y5134" s="268">
        <v>206713</v>
      </c>
      <c r="AA5134" s="229" t="s">
        <v>19561</v>
      </c>
      <c r="AB5134" s="230">
        <v>1388.4</v>
      </c>
      <c r="AD5134" s="209" t="s">
        <v>19474</v>
      </c>
      <c r="AE5134" s="210">
        <v>1305.49</v>
      </c>
      <c r="AF5134" s="93"/>
      <c r="AG5134" s="93"/>
      <c r="AH5134" s="93"/>
    </row>
    <row r="5135" spans="21:34" x14ac:dyDescent="0.3">
      <c r="U5135" s="309" t="s">
        <v>64549</v>
      </c>
      <c r="V5135" s="310">
        <v>3331.26</v>
      </c>
      <c r="X5135" s="267" t="s">
        <v>64240</v>
      </c>
      <c r="Y5135" s="268">
        <v>2975.12</v>
      </c>
      <c r="AA5135" s="229" t="s">
        <v>52299</v>
      </c>
      <c r="AB5135" s="230">
        <v>339891.33</v>
      </c>
      <c r="AD5135" s="209" t="s">
        <v>13453</v>
      </c>
      <c r="AE5135" s="210">
        <v>26626.14</v>
      </c>
      <c r="AF5135" s="93"/>
      <c r="AG5135" s="93"/>
      <c r="AH5135" s="93"/>
    </row>
    <row r="5136" spans="21:34" x14ac:dyDescent="0.3">
      <c r="U5136" s="309" t="s">
        <v>57571</v>
      </c>
      <c r="V5136" s="310">
        <v>19215.98</v>
      </c>
      <c r="X5136" s="267" t="s">
        <v>64241</v>
      </c>
      <c r="Y5136" s="268">
        <v>185.25</v>
      </c>
      <c r="AA5136" s="229" t="s">
        <v>19563</v>
      </c>
      <c r="AB5136" s="230">
        <v>14282.48</v>
      </c>
      <c r="AD5136" s="209" t="s">
        <v>19475</v>
      </c>
      <c r="AE5136" s="210">
        <v>754.84</v>
      </c>
      <c r="AF5136" s="93"/>
      <c r="AG5136" s="93"/>
      <c r="AH5136" s="93"/>
    </row>
    <row r="5137" spans="21:34" x14ac:dyDescent="0.3">
      <c r="U5137" s="309" t="s">
        <v>50104</v>
      </c>
      <c r="V5137" s="310">
        <v>12307.5</v>
      </c>
      <c r="X5137" s="267" t="s">
        <v>64242</v>
      </c>
      <c r="Y5137" s="268">
        <v>93.07</v>
      </c>
      <c r="AA5137" s="229" t="s">
        <v>19565</v>
      </c>
      <c r="AB5137" s="230">
        <v>1953.2</v>
      </c>
      <c r="AD5137" s="209" t="s">
        <v>19476</v>
      </c>
      <c r="AE5137" s="210">
        <v>20146.98</v>
      </c>
      <c r="AF5137" s="93"/>
      <c r="AG5137" s="93"/>
      <c r="AH5137" s="93"/>
    </row>
    <row r="5138" spans="21:34" x14ac:dyDescent="0.3">
      <c r="U5138" s="309" t="s">
        <v>64550</v>
      </c>
      <c r="V5138" s="310">
        <v>3457.27</v>
      </c>
      <c r="X5138" s="267" t="s">
        <v>64243</v>
      </c>
      <c r="Y5138" s="268">
        <v>6485.03</v>
      </c>
      <c r="AA5138" s="229" t="s">
        <v>19566</v>
      </c>
      <c r="AB5138" s="230">
        <v>6480.21</v>
      </c>
      <c r="AD5138" s="209" t="s">
        <v>13454</v>
      </c>
      <c r="AE5138" s="210">
        <v>8243.85</v>
      </c>
      <c r="AF5138" s="93"/>
      <c r="AG5138" s="93"/>
      <c r="AH5138" s="93"/>
    </row>
    <row r="5139" spans="21:34" x14ac:dyDescent="0.3">
      <c r="U5139" s="309" t="s">
        <v>56277</v>
      </c>
      <c r="V5139" s="310">
        <v>20303.43</v>
      </c>
      <c r="X5139" s="267" t="s">
        <v>62957</v>
      </c>
      <c r="Y5139" s="268">
        <v>67806.63</v>
      </c>
      <c r="AA5139" s="229" t="s">
        <v>19567</v>
      </c>
      <c r="AB5139" s="230">
        <v>1072.47</v>
      </c>
      <c r="AD5139" s="209" t="s">
        <v>13455</v>
      </c>
      <c r="AE5139" s="210">
        <v>520</v>
      </c>
      <c r="AF5139" s="93"/>
      <c r="AG5139" s="93"/>
      <c r="AH5139" s="93"/>
    </row>
    <row r="5140" spans="21:34" x14ac:dyDescent="0.3">
      <c r="U5140" s="309" t="s">
        <v>68145</v>
      </c>
      <c r="V5140" s="310">
        <v>19350</v>
      </c>
      <c r="X5140" s="267" t="s">
        <v>58241</v>
      </c>
      <c r="Y5140" s="268">
        <v>246490</v>
      </c>
      <c r="AA5140" s="229" t="s">
        <v>52300</v>
      </c>
      <c r="AB5140" s="230">
        <v>-40113.519999999997</v>
      </c>
      <c r="AD5140" s="209" t="s">
        <v>19477</v>
      </c>
      <c r="AE5140" s="210">
        <v>4558.17</v>
      </c>
      <c r="AF5140" s="93"/>
      <c r="AG5140" s="93"/>
      <c r="AH5140" s="93"/>
    </row>
    <row r="5141" spans="21:34" x14ac:dyDescent="0.3">
      <c r="U5141" s="309" t="s">
        <v>68146</v>
      </c>
      <c r="V5141" s="310">
        <v>115</v>
      </c>
      <c r="X5141" s="267" t="s">
        <v>58242</v>
      </c>
      <c r="Y5141" s="268">
        <v>234683</v>
      </c>
      <c r="AA5141" s="229" t="s">
        <v>52301</v>
      </c>
      <c r="AB5141" s="230">
        <v>13872.07</v>
      </c>
      <c r="AD5141" s="209" t="s">
        <v>19478</v>
      </c>
      <c r="AE5141" s="210">
        <v>71798.48</v>
      </c>
      <c r="AF5141" s="93"/>
      <c r="AG5141" s="93"/>
      <c r="AH5141" s="93"/>
    </row>
    <row r="5142" spans="21:34" x14ac:dyDescent="0.3">
      <c r="U5142" s="309" t="s">
        <v>68147</v>
      </c>
      <c r="V5142" s="310">
        <v>300</v>
      </c>
      <c r="X5142" s="267" t="s">
        <v>61382</v>
      </c>
      <c r="Y5142" s="268">
        <v>29466.35</v>
      </c>
      <c r="AA5142" s="229" t="s">
        <v>19571</v>
      </c>
      <c r="AB5142" s="230">
        <v>201277.89</v>
      </c>
      <c r="AD5142" s="209" t="s">
        <v>19479</v>
      </c>
      <c r="AE5142" s="210">
        <v>1591.35</v>
      </c>
      <c r="AF5142" s="93"/>
      <c r="AG5142" s="93"/>
      <c r="AH5142" s="93"/>
    </row>
    <row r="5143" spans="21:34" x14ac:dyDescent="0.3">
      <c r="U5143" s="309" t="s">
        <v>68148</v>
      </c>
      <c r="V5143" s="310">
        <v>22.95</v>
      </c>
      <c r="X5143" s="267" t="s">
        <v>57404</v>
      </c>
      <c r="Y5143" s="268">
        <v>48311.63</v>
      </c>
      <c r="AA5143" s="229" t="s">
        <v>44794</v>
      </c>
      <c r="AB5143" s="230">
        <v>3585.47</v>
      </c>
      <c r="AD5143" s="209" t="s">
        <v>13456</v>
      </c>
      <c r="AE5143" s="210">
        <v>47611.21</v>
      </c>
      <c r="AF5143" s="93"/>
      <c r="AG5143" s="93"/>
      <c r="AH5143" s="93"/>
    </row>
    <row r="5144" spans="21:34" x14ac:dyDescent="0.3">
      <c r="U5144" s="309" t="s">
        <v>68149</v>
      </c>
      <c r="V5144" s="310">
        <v>75.06</v>
      </c>
      <c r="X5144" s="267" t="s">
        <v>61383</v>
      </c>
      <c r="Y5144" s="268">
        <v>1813.9</v>
      </c>
      <c r="AA5144" s="229" t="s">
        <v>36247</v>
      </c>
      <c r="AB5144" s="230">
        <v>208094.53</v>
      </c>
      <c r="AD5144" s="209" t="s">
        <v>13457</v>
      </c>
      <c r="AE5144" s="210">
        <v>26861.56</v>
      </c>
      <c r="AF5144" s="93"/>
      <c r="AG5144" s="93"/>
      <c r="AH5144" s="93"/>
    </row>
    <row r="5145" spans="21:34" x14ac:dyDescent="0.3">
      <c r="U5145" s="309" t="s">
        <v>66701</v>
      </c>
      <c r="V5145" s="310">
        <v>287.16000000000003</v>
      </c>
      <c r="X5145" s="267" t="s">
        <v>56060</v>
      </c>
      <c r="Y5145" s="268">
        <v>41081.4</v>
      </c>
      <c r="AA5145" s="229" t="s">
        <v>19572</v>
      </c>
      <c r="AB5145" s="230">
        <v>137910.82999999999</v>
      </c>
      <c r="AD5145" s="209" t="s">
        <v>19480</v>
      </c>
      <c r="AE5145" s="210">
        <v>49680.22</v>
      </c>
      <c r="AF5145" s="93"/>
      <c r="AG5145" s="93"/>
      <c r="AH5145" s="93"/>
    </row>
    <row r="5146" spans="21:34" x14ac:dyDescent="0.3">
      <c r="U5146" s="309" t="s">
        <v>60568</v>
      </c>
      <c r="V5146" s="310">
        <v>8170.02</v>
      </c>
      <c r="X5146" s="267" t="s">
        <v>57405</v>
      </c>
      <c r="Y5146" s="268">
        <v>13085.15</v>
      </c>
      <c r="AA5146" s="229" t="s">
        <v>19573</v>
      </c>
      <c r="AB5146" s="230">
        <v>10549.07</v>
      </c>
      <c r="AD5146" s="209" t="s">
        <v>19481</v>
      </c>
      <c r="AE5146" s="210">
        <v>76561.399999999994</v>
      </c>
      <c r="AF5146" s="93"/>
      <c r="AG5146" s="93"/>
      <c r="AH5146" s="93"/>
    </row>
    <row r="5147" spans="21:34" x14ac:dyDescent="0.3">
      <c r="U5147" s="309" t="s">
        <v>60569</v>
      </c>
      <c r="V5147" s="310">
        <v>625.02</v>
      </c>
      <c r="X5147" s="267" t="s">
        <v>56061</v>
      </c>
      <c r="Y5147" s="268">
        <v>8940.43</v>
      </c>
      <c r="AA5147" s="229" t="s">
        <v>19574</v>
      </c>
      <c r="AB5147" s="230">
        <v>30231.35</v>
      </c>
      <c r="AD5147" s="209" t="s">
        <v>13458</v>
      </c>
      <c r="AE5147" s="210">
        <v>93934.53</v>
      </c>
      <c r="AF5147" s="93"/>
      <c r="AG5147" s="93"/>
      <c r="AH5147" s="93"/>
    </row>
    <row r="5148" spans="21:34" x14ac:dyDescent="0.3">
      <c r="U5148" s="309" t="s">
        <v>60570</v>
      </c>
      <c r="V5148" s="310">
        <v>2044.14</v>
      </c>
      <c r="X5148" s="267" t="s">
        <v>56062</v>
      </c>
      <c r="Y5148" s="268">
        <v>31474.880000000001</v>
      </c>
      <c r="AA5148" s="229" t="s">
        <v>36248</v>
      </c>
      <c r="AB5148" s="230">
        <v>19.809999999999999</v>
      </c>
      <c r="AD5148" s="209" t="s">
        <v>13459</v>
      </c>
      <c r="AE5148" s="210">
        <v>835115.32</v>
      </c>
      <c r="AF5148" s="93"/>
      <c r="AG5148" s="93"/>
      <c r="AH5148" s="93"/>
    </row>
    <row r="5149" spans="21:34" x14ac:dyDescent="0.3">
      <c r="U5149" s="309" t="s">
        <v>68150</v>
      </c>
      <c r="V5149" s="310">
        <v>18000</v>
      </c>
      <c r="X5149" s="267" t="s">
        <v>57406</v>
      </c>
      <c r="Y5149" s="268">
        <v>14455.7</v>
      </c>
      <c r="AA5149" s="229" t="s">
        <v>19575</v>
      </c>
      <c r="AB5149" s="230">
        <v>924</v>
      </c>
      <c r="AD5149" s="209" t="s">
        <v>19482</v>
      </c>
      <c r="AE5149" s="210">
        <v>474660.41</v>
      </c>
      <c r="AF5149" s="93"/>
      <c r="AG5149" s="93"/>
      <c r="AH5149" s="93"/>
    </row>
    <row r="5150" spans="21:34" x14ac:dyDescent="0.3">
      <c r="U5150" s="309" t="s">
        <v>68151</v>
      </c>
      <c r="V5150" s="310">
        <v>154</v>
      </c>
      <c r="X5150" s="267" t="s">
        <v>58522</v>
      </c>
      <c r="Y5150" s="268">
        <v>710.26</v>
      </c>
      <c r="AA5150" s="229" t="s">
        <v>33447</v>
      </c>
      <c r="AB5150" s="230">
        <v>13057</v>
      </c>
      <c r="AD5150" s="209" t="s">
        <v>13460</v>
      </c>
      <c r="AE5150" s="210">
        <v>5020.0600000000004</v>
      </c>
      <c r="AF5150" s="93"/>
      <c r="AG5150" s="93"/>
      <c r="AH5150" s="93"/>
    </row>
    <row r="5151" spans="21:34" x14ac:dyDescent="0.3">
      <c r="U5151" s="309" t="s">
        <v>22781</v>
      </c>
      <c r="V5151" s="310">
        <v>-18000</v>
      </c>
      <c r="X5151" s="267" t="s">
        <v>64244</v>
      </c>
      <c r="Y5151" s="268">
        <v>5445.19</v>
      </c>
      <c r="AA5151" s="229" t="s">
        <v>52302</v>
      </c>
      <c r="AB5151" s="230">
        <v>12380.45</v>
      </c>
      <c r="AD5151" s="209" t="s">
        <v>13461</v>
      </c>
      <c r="AE5151" s="210">
        <v>10086.459999999999</v>
      </c>
      <c r="AF5151" s="93"/>
      <c r="AG5151" s="93"/>
      <c r="AH5151" s="93"/>
    </row>
    <row r="5152" spans="21:34" x14ac:dyDescent="0.3">
      <c r="U5152" s="309" t="s">
        <v>68152</v>
      </c>
      <c r="V5152" s="310">
        <v>18000</v>
      </c>
      <c r="X5152" s="267" t="s">
        <v>64245</v>
      </c>
      <c r="Y5152" s="268">
        <v>346.3</v>
      </c>
      <c r="AA5152" s="229" t="s">
        <v>19577</v>
      </c>
      <c r="AB5152" s="230">
        <v>109535.09</v>
      </c>
      <c r="AD5152" s="209" t="s">
        <v>13462</v>
      </c>
      <c r="AE5152" s="210">
        <v>278.89</v>
      </c>
      <c r="AF5152" s="93"/>
      <c r="AG5152" s="93"/>
      <c r="AH5152" s="93"/>
    </row>
    <row r="5153" spans="21:34" x14ac:dyDescent="0.3">
      <c r="U5153" s="309" t="s">
        <v>59670</v>
      </c>
      <c r="V5153" s="310">
        <v>158</v>
      </c>
      <c r="X5153" s="267" t="s">
        <v>63669</v>
      </c>
      <c r="Y5153" s="268">
        <v>23750</v>
      </c>
      <c r="AA5153" s="229" t="s">
        <v>52303</v>
      </c>
      <c r="AB5153" s="230">
        <v>21230</v>
      </c>
      <c r="AD5153" s="209" t="s">
        <v>13463</v>
      </c>
      <c r="AE5153" s="210">
        <v>161766.01999999999</v>
      </c>
      <c r="AF5153" s="93"/>
      <c r="AG5153" s="93"/>
      <c r="AH5153" s="93"/>
    </row>
    <row r="5154" spans="21:34" x14ac:dyDescent="0.3">
      <c r="U5154" s="309" t="s">
        <v>35236</v>
      </c>
      <c r="V5154" s="310">
        <v>3240</v>
      </c>
      <c r="X5154" s="267" t="s">
        <v>60369</v>
      </c>
      <c r="Y5154" s="268">
        <v>45887.93</v>
      </c>
      <c r="AA5154" s="229" t="s">
        <v>52304</v>
      </c>
      <c r="AB5154" s="230">
        <v>2514.98</v>
      </c>
      <c r="AD5154" s="209" t="s">
        <v>19483</v>
      </c>
      <c r="AE5154" s="210">
        <v>109115.87</v>
      </c>
      <c r="AF5154" s="93"/>
      <c r="AG5154" s="93"/>
      <c r="AH5154" s="93"/>
    </row>
    <row r="5155" spans="21:34" x14ac:dyDescent="0.3">
      <c r="U5155" s="309" t="s">
        <v>22868</v>
      </c>
      <c r="V5155" s="310">
        <v>2314.33</v>
      </c>
      <c r="X5155" s="267" t="s">
        <v>60370</v>
      </c>
      <c r="Y5155" s="268">
        <v>3496.49</v>
      </c>
      <c r="AA5155" s="229" t="s">
        <v>19578</v>
      </c>
      <c r="AB5155" s="230">
        <v>10754.96</v>
      </c>
      <c r="AD5155" s="209" t="s">
        <v>19484</v>
      </c>
      <c r="AE5155" s="210">
        <v>1452070.04</v>
      </c>
      <c r="AF5155" s="93"/>
      <c r="AG5155" s="93"/>
      <c r="AH5155" s="93"/>
    </row>
    <row r="5156" spans="21:34" x14ac:dyDescent="0.3">
      <c r="U5156" s="309" t="s">
        <v>40401</v>
      </c>
      <c r="V5156" s="310">
        <v>87911.2</v>
      </c>
      <c r="X5156" s="267" t="s">
        <v>60371</v>
      </c>
      <c r="Y5156" s="268">
        <v>10464.17</v>
      </c>
      <c r="AA5156" s="229" t="s">
        <v>19579</v>
      </c>
      <c r="AB5156" s="230">
        <v>4610</v>
      </c>
      <c r="AD5156" s="209" t="s">
        <v>19485</v>
      </c>
      <c r="AE5156" s="210">
        <v>-138.37</v>
      </c>
      <c r="AF5156" s="93"/>
      <c r="AG5156" s="93"/>
      <c r="AH5156" s="93"/>
    </row>
    <row r="5157" spans="21:34" x14ac:dyDescent="0.3">
      <c r="U5157" s="309" t="s">
        <v>42663</v>
      </c>
      <c r="V5157" s="310">
        <v>87735.02</v>
      </c>
      <c r="X5157" s="267" t="s">
        <v>19633</v>
      </c>
      <c r="Y5157" s="268">
        <v>15387.59</v>
      </c>
      <c r="AA5157" s="229" t="s">
        <v>52305</v>
      </c>
      <c r="AB5157" s="230">
        <v>-103.73</v>
      </c>
      <c r="AD5157" s="209" t="s">
        <v>19486</v>
      </c>
      <c r="AE5157" s="210">
        <v>14263.63</v>
      </c>
      <c r="AF5157" s="93"/>
      <c r="AG5157" s="93"/>
      <c r="AH5157" s="93"/>
    </row>
    <row r="5158" spans="21:34" x14ac:dyDescent="0.3">
      <c r="U5158" s="309" t="s">
        <v>68153</v>
      </c>
      <c r="V5158" s="310">
        <v>41249.24</v>
      </c>
      <c r="X5158" s="267" t="s">
        <v>57407</v>
      </c>
      <c r="Y5158" s="268">
        <v>14546</v>
      </c>
      <c r="AA5158" s="229" t="s">
        <v>52306</v>
      </c>
      <c r="AB5158" s="230">
        <v>418682.37</v>
      </c>
      <c r="AD5158" s="209" t="s">
        <v>19487</v>
      </c>
      <c r="AE5158" s="210">
        <v>1091.17</v>
      </c>
      <c r="AF5158" s="93"/>
      <c r="AG5158" s="93"/>
      <c r="AH5158" s="93"/>
    </row>
    <row r="5159" spans="21:34" x14ac:dyDescent="0.3">
      <c r="U5159" s="309" t="s">
        <v>48965</v>
      </c>
      <c r="V5159" s="310">
        <v>3155.85</v>
      </c>
      <c r="X5159" s="267" t="s">
        <v>57408</v>
      </c>
      <c r="Y5159" s="268">
        <v>6542</v>
      </c>
      <c r="AA5159" s="229" t="s">
        <v>52307</v>
      </c>
      <c r="AB5159" s="230">
        <v>60145</v>
      </c>
      <c r="AD5159" s="209" t="s">
        <v>19488</v>
      </c>
      <c r="AE5159" s="210">
        <v>2389.4899999999998</v>
      </c>
      <c r="AF5159" s="93"/>
      <c r="AG5159" s="93"/>
      <c r="AH5159" s="93"/>
    </row>
    <row r="5160" spans="21:34" x14ac:dyDescent="0.3">
      <c r="U5160" s="309" t="s">
        <v>48966</v>
      </c>
      <c r="V5160" s="310">
        <v>8916.67</v>
      </c>
      <c r="X5160" s="267" t="s">
        <v>57409</v>
      </c>
      <c r="Y5160" s="268">
        <v>727</v>
      </c>
      <c r="AA5160" s="229" t="s">
        <v>52308</v>
      </c>
      <c r="AB5160" s="230">
        <v>34464.839999999997</v>
      </c>
      <c r="AD5160" s="209" t="s">
        <v>19489</v>
      </c>
      <c r="AE5160" s="210">
        <v>18613.71</v>
      </c>
      <c r="AF5160" s="93"/>
      <c r="AG5160" s="93"/>
      <c r="AH5160" s="93"/>
    </row>
    <row r="5161" spans="21:34" x14ac:dyDescent="0.3">
      <c r="U5161" s="309" t="s">
        <v>68154</v>
      </c>
      <c r="V5161" s="310">
        <v>1353.84</v>
      </c>
      <c r="X5161" s="267" t="s">
        <v>57410</v>
      </c>
      <c r="Y5161" s="268">
        <v>10213.01</v>
      </c>
      <c r="AA5161" s="229" t="s">
        <v>52309</v>
      </c>
      <c r="AB5161" s="230">
        <v>114084.5</v>
      </c>
      <c r="AD5161" s="209" t="s">
        <v>19490</v>
      </c>
      <c r="AE5161" s="210">
        <v>2451</v>
      </c>
      <c r="AF5161" s="93"/>
      <c r="AG5161" s="93"/>
      <c r="AH5161" s="93"/>
    </row>
    <row r="5162" spans="21:34" x14ac:dyDescent="0.3">
      <c r="U5162" s="309" t="s">
        <v>63726</v>
      </c>
      <c r="V5162" s="310">
        <v>6479.26</v>
      </c>
      <c r="X5162" s="267" t="s">
        <v>19635</v>
      </c>
      <c r="Y5162" s="268">
        <v>32460</v>
      </c>
      <c r="AA5162" s="229" t="s">
        <v>52310</v>
      </c>
      <c r="AB5162" s="230">
        <v>48589.5</v>
      </c>
      <c r="AD5162" s="209" t="s">
        <v>19491</v>
      </c>
      <c r="AE5162" s="210">
        <v>198</v>
      </c>
      <c r="AF5162" s="93"/>
      <c r="AG5162" s="93"/>
      <c r="AH5162" s="93"/>
    </row>
    <row r="5163" spans="21:34" x14ac:dyDescent="0.3">
      <c r="U5163" s="309" t="s">
        <v>52894</v>
      </c>
      <c r="V5163" s="310">
        <v>495.71</v>
      </c>
      <c r="X5163" s="267" t="s">
        <v>19636</v>
      </c>
      <c r="Y5163" s="268">
        <v>104001.33</v>
      </c>
      <c r="AA5163" s="229" t="s">
        <v>52311</v>
      </c>
      <c r="AB5163" s="230">
        <v>3106.39</v>
      </c>
      <c r="AD5163" s="209" t="s">
        <v>19492</v>
      </c>
      <c r="AE5163" s="210">
        <v>1364.01</v>
      </c>
      <c r="AF5163" s="93"/>
      <c r="AG5163" s="93"/>
      <c r="AH5163" s="93"/>
    </row>
    <row r="5164" spans="21:34" x14ac:dyDescent="0.3">
      <c r="U5164" s="309" t="s">
        <v>52895</v>
      </c>
      <c r="V5164" s="310">
        <v>1486.34</v>
      </c>
      <c r="X5164" s="267" t="s">
        <v>34977</v>
      </c>
      <c r="Y5164" s="268">
        <v>23903.8</v>
      </c>
      <c r="AA5164" s="229" t="s">
        <v>19580</v>
      </c>
      <c r="AB5164" s="230">
        <v>64777.66</v>
      </c>
      <c r="AD5164" s="209" t="s">
        <v>19493</v>
      </c>
      <c r="AE5164" s="210">
        <v>17213.990000000002</v>
      </c>
      <c r="AF5164" s="93"/>
      <c r="AG5164" s="93"/>
      <c r="AH5164" s="93"/>
    </row>
    <row r="5165" spans="21:34" x14ac:dyDescent="0.3">
      <c r="U5165" s="309" t="s">
        <v>52896</v>
      </c>
      <c r="V5165" s="310">
        <v>332.77</v>
      </c>
      <c r="X5165" s="267" t="s">
        <v>64246</v>
      </c>
      <c r="Y5165" s="268">
        <v>4440</v>
      </c>
      <c r="AA5165" s="229" t="s">
        <v>52312</v>
      </c>
      <c r="AB5165" s="230">
        <v>21009.74</v>
      </c>
      <c r="AD5165" s="209" t="s">
        <v>19494</v>
      </c>
      <c r="AE5165" s="210">
        <v>3097</v>
      </c>
      <c r="AF5165" s="93"/>
      <c r="AG5165" s="93"/>
      <c r="AH5165" s="93"/>
    </row>
    <row r="5166" spans="21:34" x14ac:dyDescent="0.3">
      <c r="U5166" s="309" t="s">
        <v>57574</v>
      </c>
      <c r="V5166" s="310">
        <v>868.5</v>
      </c>
      <c r="X5166" s="267" t="s">
        <v>40252</v>
      </c>
      <c r="Y5166" s="268">
        <v>38697.68</v>
      </c>
      <c r="AA5166" s="229" t="s">
        <v>19581</v>
      </c>
      <c r="AB5166" s="230">
        <v>233678.64</v>
      </c>
      <c r="AD5166" s="209" t="s">
        <v>19495</v>
      </c>
      <c r="AE5166" s="210">
        <v>6702.79</v>
      </c>
      <c r="AF5166" s="93"/>
      <c r="AG5166" s="93"/>
      <c r="AH5166" s="93"/>
    </row>
    <row r="5167" spans="21:34" x14ac:dyDescent="0.3">
      <c r="U5167" s="309" t="s">
        <v>52897</v>
      </c>
      <c r="V5167" s="310">
        <v>1875.5</v>
      </c>
      <c r="X5167" s="267" t="s">
        <v>40253</v>
      </c>
      <c r="Y5167" s="268">
        <v>10700</v>
      </c>
      <c r="AA5167" s="229" t="s">
        <v>19582</v>
      </c>
      <c r="AB5167" s="230">
        <v>17734.650000000001</v>
      </c>
      <c r="AD5167" s="209" t="s">
        <v>19496</v>
      </c>
      <c r="AE5167" s="210">
        <v>30474.29</v>
      </c>
      <c r="AF5167" s="93"/>
      <c r="AG5167" s="93"/>
      <c r="AH5167" s="93"/>
    </row>
    <row r="5168" spans="21:34" x14ac:dyDescent="0.3">
      <c r="U5168" s="309" t="s">
        <v>52898</v>
      </c>
      <c r="V5168" s="310">
        <v>5372.86</v>
      </c>
      <c r="X5168" s="267" t="s">
        <v>40254</v>
      </c>
      <c r="Y5168" s="268">
        <v>250100</v>
      </c>
      <c r="AA5168" s="229" t="s">
        <v>19583</v>
      </c>
      <c r="AB5168" s="230">
        <v>36843.86</v>
      </c>
      <c r="AD5168" s="209" t="s">
        <v>19497</v>
      </c>
      <c r="AE5168" s="210">
        <v>57483.34</v>
      </c>
      <c r="AF5168" s="93"/>
      <c r="AG5168" s="93"/>
      <c r="AH5168" s="93"/>
    </row>
    <row r="5169" spans="21:34" x14ac:dyDescent="0.3">
      <c r="U5169" s="309" t="s">
        <v>68155</v>
      </c>
      <c r="V5169" s="310">
        <v>59165.05</v>
      </c>
      <c r="X5169" s="267" t="s">
        <v>40255</v>
      </c>
      <c r="Y5169" s="268">
        <v>22688.9</v>
      </c>
      <c r="AA5169" s="229" t="s">
        <v>42407</v>
      </c>
      <c r="AB5169" s="230">
        <v>15548.64</v>
      </c>
      <c r="AD5169" s="209" t="s">
        <v>19498</v>
      </c>
      <c r="AE5169" s="210">
        <v>16873.27</v>
      </c>
      <c r="AF5169" s="93"/>
      <c r="AG5169" s="93"/>
      <c r="AH5169" s="93"/>
    </row>
    <row r="5170" spans="21:34" x14ac:dyDescent="0.3">
      <c r="U5170" s="309" t="s">
        <v>33790</v>
      </c>
      <c r="V5170" s="310">
        <v>280987.09999999998</v>
      </c>
      <c r="X5170" s="267" t="s">
        <v>57411</v>
      </c>
      <c r="Y5170" s="268">
        <v>45982</v>
      </c>
      <c r="AA5170" s="229" t="s">
        <v>19584</v>
      </c>
      <c r="AB5170" s="230">
        <v>1565.65</v>
      </c>
      <c r="AD5170" s="209" t="s">
        <v>19499</v>
      </c>
      <c r="AE5170" s="210">
        <v>134.97</v>
      </c>
      <c r="AF5170" s="93"/>
      <c r="AG5170" s="93"/>
      <c r="AH5170" s="93"/>
    </row>
    <row r="5171" spans="21:34" x14ac:dyDescent="0.3">
      <c r="U5171" s="309" t="s">
        <v>35237</v>
      </c>
      <c r="V5171" s="310">
        <v>384806.84</v>
      </c>
      <c r="X5171" s="267" t="s">
        <v>56063</v>
      </c>
      <c r="Y5171" s="268">
        <v>15456.54</v>
      </c>
      <c r="AA5171" s="229" t="s">
        <v>52313</v>
      </c>
      <c r="AB5171" s="230">
        <v>21046.2</v>
      </c>
      <c r="AD5171" s="209" t="s">
        <v>19500</v>
      </c>
      <c r="AE5171" s="210">
        <v>14261.14</v>
      </c>
      <c r="AF5171" s="93"/>
      <c r="AG5171" s="93"/>
      <c r="AH5171" s="93"/>
    </row>
    <row r="5172" spans="21:34" x14ac:dyDescent="0.3">
      <c r="U5172" s="309" t="s">
        <v>22870</v>
      </c>
      <c r="V5172" s="310">
        <v>10453.530000000001</v>
      </c>
      <c r="X5172" s="267" t="s">
        <v>59575</v>
      </c>
      <c r="Y5172" s="268">
        <v>40500</v>
      </c>
      <c r="AA5172" s="229" t="s">
        <v>52314</v>
      </c>
      <c r="AB5172" s="230">
        <v>51508.14</v>
      </c>
      <c r="AD5172" s="209" t="s">
        <v>19501</v>
      </c>
      <c r="AE5172" s="210">
        <v>8650.66</v>
      </c>
      <c r="AF5172" s="93"/>
      <c r="AG5172" s="93"/>
      <c r="AH5172" s="93"/>
    </row>
    <row r="5173" spans="21:34" x14ac:dyDescent="0.3">
      <c r="U5173" s="309" t="s">
        <v>33791</v>
      </c>
      <c r="V5173" s="310">
        <v>31410.89</v>
      </c>
      <c r="X5173" s="267" t="s">
        <v>59576</v>
      </c>
      <c r="Y5173" s="268">
        <v>20102.82</v>
      </c>
      <c r="AA5173" s="229" t="s">
        <v>44795</v>
      </c>
      <c r="AB5173" s="230">
        <v>25398.240000000002</v>
      </c>
      <c r="AD5173" s="209" t="s">
        <v>19502</v>
      </c>
      <c r="AE5173" s="210">
        <v>15422</v>
      </c>
      <c r="AF5173" s="93"/>
      <c r="AG5173" s="93"/>
      <c r="AH5173" s="93"/>
    </row>
    <row r="5174" spans="21:34" x14ac:dyDescent="0.3">
      <c r="U5174" s="309" t="s">
        <v>56279</v>
      </c>
      <c r="V5174" s="310">
        <v>132945.06</v>
      </c>
      <c r="X5174" s="267" t="s">
        <v>64247</v>
      </c>
      <c r="Y5174" s="268">
        <v>32820</v>
      </c>
      <c r="AA5174" s="229" t="s">
        <v>48847</v>
      </c>
      <c r="AB5174" s="230">
        <v>52500</v>
      </c>
      <c r="AD5174" s="209" t="s">
        <v>19503</v>
      </c>
      <c r="AE5174" s="210">
        <v>7998</v>
      </c>
      <c r="AF5174" s="93"/>
      <c r="AG5174" s="93"/>
      <c r="AH5174" s="93"/>
    </row>
    <row r="5175" spans="21:34" x14ac:dyDescent="0.3">
      <c r="U5175" s="309" t="s">
        <v>22871</v>
      </c>
      <c r="V5175" s="310">
        <v>172386.5</v>
      </c>
      <c r="X5175" s="267" t="s">
        <v>64248</v>
      </c>
      <c r="Y5175" s="268">
        <v>2510.73</v>
      </c>
      <c r="AA5175" s="229" t="s">
        <v>40248</v>
      </c>
      <c r="AB5175" s="230">
        <v>786240</v>
      </c>
      <c r="AD5175" s="209" t="s">
        <v>19504</v>
      </c>
      <c r="AE5175" s="210">
        <v>168364.98</v>
      </c>
      <c r="AF5175" s="93"/>
      <c r="AG5175" s="93"/>
      <c r="AH5175" s="93"/>
    </row>
    <row r="5176" spans="21:34" x14ac:dyDescent="0.3">
      <c r="U5176" s="309" t="s">
        <v>63242</v>
      </c>
      <c r="V5176" s="310">
        <v>59084.62</v>
      </c>
      <c r="X5176" s="267" t="s">
        <v>64249</v>
      </c>
      <c r="Y5176" s="268">
        <v>56.27</v>
      </c>
      <c r="AA5176" s="229" t="s">
        <v>36249</v>
      </c>
      <c r="AB5176" s="230">
        <v>1334335.5</v>
      </c>
      <c r="AD5176" s="209" t="s">
        <v>19505</v>
      </c>
      <c r="AE5176" s="210">
        <v>6562.5</v>
      </c>
      <c r="AF5176" s="93"/>
      <c r="AG5176" s="93"/>
      <c r="AH5176" s="93"/>
    </row>
    <row r="5177" spans="21:34" x14ac:dyDescent="0.3">
      <c r="U5177" s="309" t="s">
        <v>22872</v>
      </c>
      <c r="V5177" s="310">
        <v>2846.75</v>
      </c>
      <c r="X5177" s="267" t="s">
        <v>33466</v>
      </c>
      <c r="Y5177" s="268">
        <v>20749</v>
      </c>
      <c r="AA5177" s="229" t="s">
        <v>36250</v>
      </c>
      <c r="AB5177" s="230">
        <v>171770.05</v>
      </c>
      <c r="AD5177" s="209" t="s">
        <v>19506</v>
      </c>
      <c r="AE5177" s="210">
        <v>502.05</v>
      </c>
      <c r="AF5177" s="93"/>
      <c r="AG5177" s="93"/>
      <c r="AH5177" s="93"/>
    </row>
    <row r="5178" spans="21:34" x14ac:dyDescent="0.3">
      <c r="U5178" s="309" t="s">
        <v>58581</v>
      </c>
      <c r="V5178" s="310">
        <v>46389.96</v>
      </c>
      <c r="X5178" s="267" t="s">
        <v>48852</v>
      </c>
      <c r="Y5178" s="268">
        <v>72331.649999999994</v>
      </c>
      <c r="AA5178" s="229" t="s">
        <v>36251</v>
      </c>
      <c r="AB5178" s="230">
        <v>498604.88</v>
      </c>
      <c r="AD5178" s="209" t="s">
        <v>19507</v>
      </c>
      <c r="AE5178" s="210">
        <v>47623.45</v>
      </c>
      <c r="AF5178" s="93"/>
      <c r="AG5178" s="93"/>
      <c r="AH5178" s="93"/>
    </row>
    <row r="5179" spans="21:34" x14ac:dyDescent="0.3">
      <c r="U5179" s="309" t="s">
        <v>22873</v>
      </c>
      <c r="V5179" s="310">
        <v>15091.15</v>
      </c>
      <c r="X5179" s="267" t="s">
        <v>33468</v>
      </c>
      <c r="Y5179" s="268">
        <v>3220</v>
      </c>
      <c r="AA5179" s="229" t="s">
        <v>40249</v>
      </c>
      <c r="AB5179" s="230">
        <v>15059.84</v>
      </c>
      <c r="AD5179" s="209" t="s">
        <v>19508</v>
      </c>
      <c r="AE5179" s="210">
        <v>3643.18</v>
      </c>
      <c r="AF5179" s="93"/>
      <c r="AG5179" s="93"/>
      <c r="AH5179" s="93"/>
    </row>
    <row r="5180" spans="21:34" x14ac:dyDescent="0.3">
      <c r="U5180" s="309" t="s">
        <v>33792</v>
      </c>
      <c r="V5180" s="310">
        <v>77.56</v>
      </c>
      <c r="X5180" s="267" t="s">
        <v>60372</v>
      </c>
      <c r="Y5180" s="268">
        <v>1240</v>
      </c>
      <c r="AA5180" s="229" t="s">
        <v>39113</v>
      </c>
      <c r="AB5180" s="230">
        <v>1142395</v>
      </c>
      <c r="AD5180" s="209" t="s">
        <v>19509</v>
      </c>
      <c r="AE5180" s="210">
        <v>61887.08</v>
      </c>
      <c r="AF5180" s="93"/>
      <c r="AG5180" s="93"/>
      <c r="AH5180" s="93"/>
    </row>
    <row r="5181" spans="21:34" x14ac:dyDescent="0.3">
      <c r="U5181" s="309" t="s">
        <v>22874</v>
      </c>
      <c r="V5181" s="310">
        <v>4023.25</v>
      </c>
      <c r="X5181" s="267" t="s">
        <v>33470</v>
      </c>
      <c r="Y5181" s="268">
        <v>6986.51</v>
      </c>
      <c r="AA5181" s="229" t="s">
        <v>33448</v>
      </c>
      <c r="AB5181" s="230">
        <v>144865.74</v>
      </c>
      <c r="AD5181" s="209" t="s">
        <v>19510</v>
      </c>
      <c r="AE5181" s="210">
        <v>6562.5</v>
      </c>
      <c r="AF5181" s="93"/>
      <c r="AG5181" s="93"/>
      <c r="AH5181" s="93"/>
    </row>
    <row r="5182" spans="21:34" x14ac:dyDescent="0.3">
      <c r="U5182" s="309" t="s">
        <v>40402</v>
      </c>
      <c r="V5182" s="310">
        <v>78518.53</v>
      </c>
      <c r="X5182" s="267" t="s">
        <v>33471</v>
      </c>
      <c r="Y5182" s="268">
        <v>7071.16</v>
      </c>
      <c r="AA5182" s="229" t="s">
        <v>46881</v>
      </c>
      <c r="AB5182" s="230">
        <v>91280.93</v>
      </c>
      <c r="AD5182" s="209" t="s">
        <v>19511</v>
      </c>
      <c r="AE5182" s="210">
        <v>5236.3999999999996</v>
      </c>
      <c r="AF5182" s="93"/>
      <c r="AG5182" s="93"/>
      <c r="AH5182" s="93"/>
    </row>
    <row r="5183" spans="21:34" x14ac:dyDescent="0.3">
      <c r="U5183" s="309" t="s">
        <v>48968</v>
      </c>
      <c r="V5183" s="310">
        <v>880</v>
      </c>
      <c r="X5183" s="267" t="s">
        <v>63129</v>
      </c>
      <c r="Y5183" s="268">
        <v>64.61</v>
      </c>
      <c r="AA5183" s="229" t="s">
        <v>52315</v>
      </c>
      <c r="AB5183" s="230">
        <v>1514538.77</v>
      </c>
      <c r="AD5183" s="209" t="s">
        <v>19512</v>
      </c>
      <c r="AE5183" s="210">
        <v>2451</v>
      </c>
      <c r="AF5183" s="93"/>
      <c r="AG5183" s="93"/>
      <c r="AH5183" s="93"/>
    </row>
    <row r="5184" spans="21:34" x14ac:dyDescent="0.3">
      <c r="U5184" s="309" t="s">
        <v>68156</v>
      </c>
      <c r="V5184" s="310">
        <v>18812.169999999998</v>
      </c>
      <c r="X5184" s="267" t="s">
        <v>40256</v>
      </c>
      <c r="Y5184" s="268">
        <v>103660.5</v>
      </c>
      <c r="AA5184" s="229" t="s">
        <v>33449</v>
      </c>
      <c r="AB5184" s="230">
        <v>10820086.630000001</v>
      </c>
      <c r="AD5184" s="209" t="s">
        <v>19513</v>
      </c>
      <c r="AE5184" s="210">
        <v>168364.98</v>
      </c>
      <c r="AF5184" s="93"/>
      <c r="AG5184" s="93"/>
      <c r="AH5184" s="93"/>
    </row>
    <row r="5185" spans="21:34" x14ac:dyDescent="0.3">
      <c r="U5185" s="309" t="s">
        <v>61475</v>
      </c>
      <c r="V5185" s="310">
        <v>51792.45</v>
      </c>
      <c r="X5185" s="267" t="s">
        <v>34978</v>
      </c>
      <c r="Y5185" s="268">
        <v>27894.53</v>
      </c>
      <c r="AA5185" s="229" t="s">
        <v>47946</v>
      </c>
      <c r="AB5185" s="230">
        <v>43225.47</v>
      </c>
      <c r="AD5185" s="209" t="s">
        <v>19514</v>
      </c>
      <c r="AE5185" s="210">
        <v>48483.78</v>
      </c>
      <c r="AF5185" s="93"/>
      <c r="AG5185" s="93"/>
      <c r="AH5185" s="93"/>
    </row>
    <row r="5186" spans="21:34" x14ac:dyDescent="0.3">
      <c r="U5186" s="309" t="s">
        <v>50112</v>
      </c>
      <c r="V5186" s="310">
        <v>194156.32</v>
      </c>
      <c r="X5186" s="267" t="s">
        <v>39115</v>
      </c>
      <c r="Y5186" s="268">
        <v>12270.05</v>
      </c>
      <c r="AA5186" s="229" t="s">
        <v>49873</v>
      </c>
      <c r="AB5186" s="230">
        <v>361650.1</v>
      </c>
      <c r="AD5186" s="209" t="s">
        <v>19515</v>
      </c>
      <c r="AE5186" s="210">
        <v>57483.34</v>
      </c>
      <c r="AF5186" s="93"/>
      <c r="AG5186" s="93"/>
      <c r="AH5186" s="93"/>
    </row>
    <row r="5187" spans="21:34" x14ac:dyDescent="0.3">
      <c r="U5187" s="309" t="s">
        <v>57576</v>
      </c>
      <c r="V5187" s="310">
        <v>38260</v>
      </c>
      <c r="X5187" s="267" t="s">
        <v>36258</v>
      </c>
      <c r="Y5187" s="268">
        <v>115514.89</v>
      </c>
      <c r="AA5187" s="229" t="s">
        <v>36252</v>
      </c>
      <c r="AB5187" s="230">
        <v>2116094.9500000002</v>
      </c>
      <c r="AD5187" s="209" t="s">
        <v>19516</v>
      </c>
      <c r="AE5187" s="210">
        <v>36850.99</v>
      </c>
      <c r="AF5187" s="93"/>
      <c r="AG5187" s="93"/>
      <c r="AH5187" s="93"/>
    </row>
    <row r="5188" spans="21:34" x14ac:dyDescent="0.3">
      <c r="U5188" s="309" t="s">
        <v>68157</v>
      </c>
      <c r="V5188" s="310">
        <v>23326.38</v>
      </c>
      <c r="X5188" s="267" t="s">
        <v>49875</v>
      </c>
      <c r="Y5188" s="268">
        <v>1335.6</v>
      </c>
      <c r="AA5188" s="229" t="s">
        <v>33450</v>
      </c>
      <c r="AB5188" s="230">
        <v>5463032.7199999997</v>
      </c>
      <c r="AD5188" s="209" t="s">
        <v>19517</v>
      </c>
      <c r="AE5188" s="210">
        <v>8132.97</v>
      </c>
      <c r="AF5188" s="93"/>
      <c r="AG5188" s="93"/>
      <c r="AH5188" s="93"/>
    </row>
    <row r="5189" spans="21:34" x14ac:dyDescent="0.3">
      <c r="U5189" s="309" t="s">
        <v>33794</v>
      </c>
      <c r="V5189" s="310">
        <v>136.1</v>
      </c>
      <c r="X5189" s="267" t="s">
        <v>44804</v>
      </c>
      <c r="Y5189" s="268">
        <v>107.36</v>
      </c>
      <c r="AA5189" s="229" t="s">
        <v>44796</v>
      </c>
      <c r="AB5189" s="230">
        <v>260600</v>
      </c>
      <c r="AD5189" s="209" t="s">
        <v>19518</v>
      </c>
      <c r="AE5189" s="210">
        <v>41274.92</v>
      </c>
      <c r="AF5189" s="93"/>
      <c r="AG5189" s="93"/>
      <c r="AH5189" s="93"/>
    </row>
    <row r="5190" spans="21:34" x14ac:dyDescent="0.3">
      <c r="U5190" s="309" t="s">
        <v>22875</v>
      </c>
      <c r="V5190" s="310">
        <v>113970.79</v>
      </c>
      <c r="X5190" s="267" t="s">
        <v>55095</v>
      </c>
      <c r="Y5190" s="268">
        <v>5100</v>
      </c>
      <c r="AA5190" s="229" t="s">
        <v>44797</v>
      </c>
      <c r="AB5190" s="230">
        <v>19935.900000000001</v>
      </c>
      <c r="AD5190" s="209" t="s">
        <v>19519</v>
      </c>
      <c r="AE5190" s="210">
        <v>8650.66</v>
      </c>
      <c r="AF5190" s="93"/>
      <c r="AG5190" s="93"/>
      <c r="AH5190" s="93"/>
    </row>
    <row r="5191" spans="21:34" x14ac:dyDescent="0.3">
      <c r="U5191" s="309" t="s">
        <v>35238</v>
      </c>
      <c r="V5191" s="310">
        <v>346425.8</v>
      </c>
      <c r="X5191" s="267" t="s">
        <v>55096</v>
      </c>
      <c r="Y5191" s="268">
        <v>380.83</v>
      </c>
      <c r="AA5191" s="229" t="s">
        <v>52316</v>
      </c>
      <c r="AB5191" s="230">
        <v>19334.53</v>
      </c>
      <c r="AD5191" s="209" t="s">
        <v>19520</v>
      </c>
      <c r="AE5191" s="210">
        <v>714335.94</v>
      </c>
      <c r="AF5191" s="93"/>
      <c r="AG5191" s="93"/>
      <c r="AH5191" s="93"/>
    </row>
    <row r="5192" spans="21:34" x14ac:dyDescent="0.3">
      <c r="U5192" s="309" t="s">
        <v>36439</v>
      </c>
      <c r="V5192" s="310">
        <v>130916.56</v>
      </c>
      <c r="X5192" s="267" t="s">
        <v>55097</v>
      </c>
      <c r="Y5192" s="268">
        <v>376.51</v>
      </c>
      <c r="AA5192" s="229" t="s">
        <v>52317</v>
      </c>
      <c r="AB5192" s="230">
        <v>41556.36</v>
      </c>
      <c r="AD5192" s="209" t="s">
        <v>19521</v>
      </c>
      <c r="AE5192" s="210">
        <v>54027.05</v>
      </c>
      <c r="AF5192" s="93"/>
      <c r="AG5192" s="93"/>
      <c r="AH5192" s="93"/>
    </row>
    <row r="5193" spans="21:34" x14ac:dyDescent="0.3">
      <c r="U5193" s="309" t="s">
        <v>68158</v>
      </c>
      <c r="V5193" s="310">
        <v>17552.8</v>
      </c>
      <c r="X5193" s="267" t="s">
        <v>55098</v>
      </c>
      <c r="Y5193" s="268">
        <v>4995</v>
      </c>
      <c r="AA5193" s="229" t="s">
        <v>52318</v>
      </c>
      <c r="AB5193" s="230">
        <v>602965.18999999994</v>
      </c>
      <c r="AD5193" s="209" t="s">
        <v>19522</v>
      </c>
      <c r="AE5193" s="210">
        <v>143940.57999999999</v>
      </c>
      <c r="AF5193" s="93"/>
      <c r="AG5193" s="93"/>
      <c r="AH5193" s="93"/>
    </row>
    <row r="5194" spans="21:34" x14ac:dyDescent="0.3">
      <c r="U5194" s="309" t="s">
        <v>55237</v>
      </c>
      <c r="V5194" s="310">
        <v>515459.34</v>
      </c>
      <c r="X5194" s="267" t="s">
        <v>55099</v>
      </c>
      <c r="Y5194" s="268">
        <v>364.93</v>
      </c>
      <c r="AA5194" s="229" t="s">
        <v>52319</v>
      </c>
      <c r="AB5194" s="230">
        <v>35520</v>
      </c>
      <c r="AD5194" s="209" t="s">
        <v>19523</v>
      </c>
      <c r="AE5194" s="210">
        <v>391650.29</v>
      </c>
      <c r="AF5194" s="93"/>
      <c r="AG5194" s="93"/>
      <c r="AH5194" s="93"/>
    </row>
    <row r="5195" spans="21:34" x14ac:dyDescent="0.3">
      <c r="U5195" s="309" t="s">
        <v>62078</v>
      </c>
      <c r="V5195" s="310">
        <v>5818.05</v>
      </c>
      <c r="X5195" s="267" t="s">
        <v>55100</v>
      </c>
      <c r="Y5195" s="268">
        <v>300</v>
      </c>
      <c r="AA5195" s="229" t="s">
        <v>52320</v>
      </c>
      <c r="AB5195" s="230">
        <v>9360</v>
      </c>
      <c r="AD5195" s="209" t="s">
        <v>19524</v>
      </c>
      <c r="AE5195" s="210">
        <v>157348.95000000001</v>
      </c>
      <c r="AF5195" s="93"/>
      <c r="AG5195" s="93"/>
      <c r="AH5195" s="93"/>
    </row>
    <row r="5196" spans="21:34" x14ac:dyDescent="0.3">
      <c r="U5196" s="309" t="s">
        <v>68159</v>
      </c>
      <c r="V5196" s="310">
        <v>780</v>
      </c>
      <c r="X5196" s="267" t="s">
        <v>64250</v>
      </c>
      <c r="Y5196" s="268">
        <v>1591.07</v>
      </c>
      <c r="AA5196" s="229" t="s">
        <v>52321</v>
      </c>
      <c r="AB5196" s="230">
        <v>3433.32</v>
      </c>
      <c r="AD5196" s="209" t="s">
        <v>19525</v>
      </c>
      <c r="AE5196" s="210">
        <v>7548.67</v>
      </c>
      <c r="AF5196" s="93"/>
      <c r="AG5196" s="93"/>
      <c r="AH5196" s="93"/>
    </row>
    <row r="5197" spans="21:34" x14ac:dyDescent="0.3">
      <c r="U5197" s="309" t="s">
        <v>48068</v>
      </c>
      <c r="V5197" s="310">
        <v>526552.5</v>
      </c>
      <c r="X5197" s="267" t="s">
        <v>40257</v>
      </c>
      <c r="Y5197" s="268">
        <v>3762.36</v>
      </c>
      <c r="AA5197" s="229" t="s">
        <v>52322</v>
      </c>
      <c r="AB5197" s="230">
        <v>9051.9599999999991</v>
      </c>
      <c r="AD5197" s="209" t="s">
        <v>19526</v>
      </c>
      <c r="AE5197" s="210">
        <v>2397823.7999999998</v>
      </c>
      <c r="AF5197" s="93"/>
      <c r="AG5197" s="93"/>
      <c r="AH5197" s="93"/>
    </row>
    <row r="5198" spans="21:34" x14ac:dyDescent="0.3">
      <c r="U5198" s="309" t="s">
        <v>35239</v>
      </c>
      <c r="V5198" s="310">
        <v>341833</v>
      </c>
      <c r="X5198" s="267" t="s">
        <v>42414</v>
      </c>
      <c r="Y5198" s="268">
        <v>27674.68</v>
      </c>
      <c r="AA5198" s="229" t="s">
        <v>52323</v>
      </c>
      <c r="AB5198" s="230">
        <v>302.72000000000003</v>
      </c>
      <c r="AD5198" s="209" t="s">
        <v>19527</v>
      </c>
      <c r="AE5198" s="210">
        <v>232.83</v>
      </c>
      <c r="AF5198" s="93"/>
      <c r="AG5198" s="93"/>
      <c r="AH5198" s="93"/>
    </row>
    <row r="5199" spans="21:34" x14ac:dyDescent="0.3">
      <c r="U5199" s="309" t="s">
        <v>62079</v>
      </c>
      <c r="V5199" s="310">
        <v>7422.38</v>
      </c>
      <c r="X5199" s="267" t="s">
        <v>40258</v>
      </c>
      <c r="Y5199" s="268">
        <v>20060</v>
      </c>
      <c r="AA5199" s="229" t="s">
        <v>52324</v>
      </c>
      <c r="AB5199" s="230">
        <v>4053.83</v>
      </c>
      <c r="AD5199" s="209" t="s">
        <v>19528</v>
      </c>
      <c r="AE5199" s="210">
        <v>334153.59999999998</v>
      </c>
      <c r="AF5199" s="93"/>
      <c r="AG5199" s="93"/>
      <c r="AH5199" s="93"/>
    </row>
    <row r="5200" spans="21:34" x14ac:dyDescent="0.3">
      <c r="U5200" s="309" t="s">
        <v>62080</v>
      </c>
      <c r="V5200" s="310">
        <v>316.31</v>
      </c>
      <c r="X5200" s="267" t="s">
        <v>34979</v>
      </c>
      <c r="Y5200" s="268">
        <v>3837.6</v>
      </c>
      <c r="AA5200" s="229" t="s">
        <v>52325</v>
      </c>
      <c r="AB5200" s="230">
        <v>1182.69</v>
      </c>
      <c r="AD5200" s="209" t="s">
        <v>13466</v>
      </c>
      <c r="AE5200" s="210">
        <v>24118.39</v>
      </c>
      <c r="AF5200" s="93"/>
      <c r="AG5200" s="93"/>
      <c r="AH5200" s="93"/>
    </row>
    <row r="5201" spans="21:34" x14ac:dyDescent="0.3">
      <c r="U5201" s="309" t="s">
        <v>68160</v>
      </c>
      <c r="V5201" s="310">
        <v>2027.16</v>
      </c>
      <c r="X5201" s="267" t="s">
        <v>40259</v>
      </c>
      <c r="Y5201" s="268">
        <v>2072.19</v>
      </c>
      <c r="AA5201" s="229" t="s">
        <v>34966</v>
      </c>
      <c r="AB5201" s="230">
        <v>2972977.7</v>
      </c>
      <c r="AD5201" s="209" t="s">
        <v>13467</v>
      </c>
      <c r="AE5201" s="210">
        <v>60301.279999999999</v>
      </c>
      <c r="AF5201" s="93"/>
      <c r="AG5201" s="93"/>
      <c r="AH5201" s="93"/>
    </row>
    <row r="5202" spans="21:34" x14ac:dyDescent="0.3">
      <c r="U5202" s="309" t="s">
        <v>57577</v>
      </c>
      <c r="V5202" s="310">
        <v>173229.8</v>
      </c>
      <c r="X5202" s="267" t="s">
        <v>61384</v>
      </c>
      <c r="Y5202" s="268">
        <v>392.55</v>
      </c>
      <c r="AA5202" s="229" t="s">
        <v>19586</v>
      </c>
      <c r="AB5202" s="230">
        <v>2347007.2000000002</v>
      </c>
      <c r="AD5202" s="209" t="s">
        <v>19529</v>
      </c>
      <c r="AE5202" s="210">
        <v>47363.33</v>
      </c>
      <c r="AF5202" s="93"/>
      <c r="AG5202" s="93"/>
      <c r="AH5202" s="93"/>
    </row>
    <row r="5203" spans="21:34" x14ac:dyDescent="0.3">
      <c r="U5203" s="309" t="s">
        <v>58289</v>
      </c>
      <c r="V5203" s="310">
        <v>611727.15</v>
      </c>
      <c r="X5203" s="267" t="s">
        <v>34980</v>
      </c>
      <c r="Y5203" s="268">
        <v>18937.8</v>
      </c>
      <c r="AA5203" s="229" t="s">
        <v>47947</v>
      </c>
      <c r="AB5203" s="230">
        <v>39826.559999999998</v>
      </c>
      <c r="AD5203" s="209" t="s">
        <v>19530</v>
      </c>
      <c r="AE5203" s="210">
        <v>113418.13</v>
      </c>
      <c r="AF5203" s="93"/>
      <c r="AG5203" s="93"/>
      <c r="AH5203" s="93"/>
    </row>
    <row r="5204" spans="21:34" x14ac:dyDescent="0.3">
      <c r="U5204" s="309" t="s">
        <v>59674</v>
      </c>
      <c r="V5204" s="310">
        <v>500</v>
      </c>
      <c r="X5204" s="267" t="s">
        <v>19659</v>
      </c>
      <c r="Y5204" s="268">
        <v>5794.05</v>
      </c>
      <c r="AA5204" s="229" t="s">
        <v>34967</v>
      </c>
      <c r="AB5204" s="230">
        <v>740886.71</v>
      </c>
      <c r="AD5204" s="209" t="s">
        <v>19531</v>
      </c>
      <c r="AE5204" s="210">
        <v>839863.87</v>
      </c>
      <c r="AF5204" s="93"/>
      <c r="AG5204" s="93"/>
      <c r="AH5204" s="93"/>
    </row>
    <row r="5205" spans="21:34" x14ac:dyDescent="0.3">
      <c r="U5205" s="309" t="s">
        <v>45145</v>
      </c>
      <c r="V5205" s="310">
        <v>38.25</v>
      </c>
      <c r="X5205" s="267" t="s">
        <v>64251</v>
      </c>
      <c r="Y5205" s="268">
        <v>7030</v>
      </c>
      <c r="AA5205" s="229" t="s">
        <v>34968</v>
      </c>
      <c r="AB5205" s="230">
        <v>888648.49</v>
      </c>
      <c r="AD5205" s="209" t="s">
        <v>19532</v>
      </c>
      <c r="AE5205" s="210">
        <v>5708</v>
      </c>
      <c r="AF5205" s="93"/>
      <c r="AG5205" s="93"/>
      <c r="AH5205" s="93"/>
    </row>
    <row r="5206" spans="21:34" x14ac:dyDescent="0.3">
      <c r="U5206" s="309" t="s">
        <v>52903</v>
      </c>
      <c r="V5206" s="310">
        <v>2076.29</v>
      </c>
      <c r="X5206" s="267" t="s">
        <v>48853</v>
      </c>
      <c r="Y5206" s="268">
        <v>385697</v>
      </c>
      <c r="AA5206" s="229" t="s">
        <v>19587</v>
      </c>
      <c r="AB5206" s="230">
        <v>527925.65</v>
      </c>
      <c r="AD5206" s="209" t="s">
        <v>19533</v>
      </c>
      <c r="AE5206" s="210">
        <v>380620.07</v>
      </c>
      <c r="AF5206" s="93"/>
      <c r="AG5206" s="93"/>
      <c r="AH5206" s="93"/>
    </row>
    <row r="5207" spans="21:34" x14ac:dyDescent="0.3">
      <c r="U5207" s="309" t="s">
        <v>47046</v>
      </c>
      <c r="V5207" s="310">
        <v>77801.179999999993</v>
      </c>
      <c r="X5207" s="267" t="s">
        <v>63130</v>
      </c>
      <c r="Y5207" s="268">
        <v>22500</v>
      </c>
      <c r="AA5207" s="229" t="s">
        <v>42408</v>
      </c>
      <c r="AB5207" s="230">
        <v>238599.5</v>
      </c>
      <c r="AD5207" s="209" t="s">
        <v>19534</v>
      </c>
      <c r="AE5207" s="210">
        <v>211680</v>
      </c>
      <c r="AF5207" s="93"/>
      <c r="AG5207" s="93"/>
      <c r="AH5207" s="93"/>
    </row>
    <row r="5208" spans="21:34" x14ac:dyDescent="0.3">
      <c r="U5208" s="309" t="s">
        <v>47047</v>
      </c>
      <c r="V5208" s="310">
        <v>3364.89</v>
      </c>
      <c r="X5208" s="267" t="s">
        <v>63131</v>
      </c>
      <c r="Y5208" s="268">
        <v>1666</v>
      </c>
      <c r="AA5208" s="229" t="s">
        <v>34969</v>
      </c>
      <c r="AB5208" s="230">
        <v>112758.99</v>
      </c>
      <c r="AD5208" s="209" t="s">
        <v>19535</v>
      </c>
      <c r="AE5208" s="210">
        <v>52425</v>
      </c>
      <c r="AF5208" s="93"/>
      <c r="AG5208" s="93"/>
      <c r="AH5208" s="93"/>
    </row>
    <row r="5209" spans="21:34" x14ac:dyDescent="0.3">
      <c r="U5209" s="309" t="s">
        <v>68161</v>
      </c>
      <c r="V5209" s="310">
        <v>600</v>
      </c>
      <c r="X5209" s="267" t="s">
        <v>61385</v>
      </c>
      <c r="Y5209" s="268">
        <v>9100.6200000000008</v>
      </c>
      <c r="AA5209" s="229" t="s">
        <v>46882</v>
      </c>
      <c r="AB5209" s="230">
        <v>165157.1</v>
      </c>
      <c r="AD5209" s="209" t="s">
        <v>19536</v>
      </c>
      <c r="AE5209" s="210">
        <v>4011.21</v>
      </c>
      <c r="AF5209" s="93"/>
      <c r="AG5209" s="93"/>
      <c r="AH5209" s="93"/>
    </row>
    <row r="5210" spans="21:34" x14ac:dyDescent="0.3">
      <c r="U5210" s="309" t="s">
        <v>52907</v>
      </c>
      <c r="V5210" s="310">
        <v>482.95</v>
      </c>
      <c r="X5210" s="267" t="s">
        <v>61386</v>
      </c>
      <c r="Y5210" s="268">
        <v>1015.94</v>
      </c>
      <c r="AA5210" s="229" t="s">
        <v>36253</v>
      </c>
      <c r="AB5210" s="230">
        <v>57.38</v>
      </c>
      <c r="AD5210" s="209" t="s">
        <v>19537</v>
      </c>
      <c r="AE5210" s="210">
        <v>11203.14</v>
      </c>
      <c r="AF5210" s="93"/>
      <c r="AG5210" s="93"/>
      <c r="AH5210" s="93"/>
    </row>
    <row r="5211" spans="21:34" x14ac:dyDescent="0.3">
      <c r="U5211" s="309" t="s">
        <v>52908</v>
      </c>
      <c r="V5211" s="310">
        <v>9721.7999999999993</v>
      </c>
      <c r="X5211" s="267" t="s">
        <v>61964</v>
      </c>
      <c r="Y5211" s="268">
        <v>789.55</v>
      </c>
      <c r="AA5211" s="229" t="s">
        <v>33451</v>
      </c>
      <c r="AB5211" s="230">
        <v>251351.32</v>
      </c>
      <c r="AD5211" s="209" t="s">
        <v>19538</v>
      </c>
      <c r="AE5211" s="210">
        <v>540</v>
      </c>
      <c r="AF5211" s="93"/>
      <c r="AG5211" s="93"/>
      <c r="AH5211" s="93"/>
    </row>
    <row r="5212" spans="21:34" x14ac:dyDescent="0.3">
      <c r="U5212" s="309" t="s">
        <v>56282</v>
      </c>
      <c r="V5212" s="310">
        <v>3943.36</v>
      </c>
      <c r="X5212" s="267" t="s">
        <v>61387</v>
      </c>
      <c r="Y5212" s="268">
        <v>101.89</v>
      </c>
      <c r="AA5212" s="229" t="s">
        <v>33452</v>
      </c>
      <c r="AB5212" s="230">
        <v>3402.11</v>
      </c>
      <c r="AD5212" s="209" t="s">
        <v>19539</v>
      </c>
      <c r="AE5212" s="210">
        <v>1245977.9099999999</v>
      </c>
      <c r="AF5212" s="93"/>
      <c r="AG5212" s="93"/>
      <c r="AH5212" s="93"/>
    </row>
    <row r="5213" spans="21:34" x14ac:dyDescent="0.3">
      <c r="U5213" s="309" t="s">
        <v>68162</v>
      </c>
      <c r="V5213" s="310">
        <v>896.66</v>
      </c>
      <c r="X5213" s="267" t="s">
        <v>60373</v>
      </c>
      <c r="Y5213" s="268">
        <v>229.5</v>
      </c>
      <c r="AA5213" s="229" t="s">
        <v>33453</v>
      </c>
      <c r="AB5213" s="230">
        <v>64688.59</v>
      </c>
      <c r="AD5213" s="209" t="s">
        <v>19540</v>
      </c>
      <c r="AE5213" s="210">
        <v>128345.7</v>
      </c>
      <c r="AF5213" s="93"/>
      <c r="AG5213" s="93"/>
      <c r="AH5213" s="93"/>
    </row>
    <row r="5214" spans="21:34" x14ac:dyDescent="0.3">
      <c r="U5214" s="309" t="s">
        <v>68163</v>
      </c>
      <c r="V5214" s="310">
        <v>21600</v>
      </c>
      <c r="X5214" s="267" t="s">
        <v>42417</v>
      </c>
      <c r="Y5214" s="268">
        <v>-1176.58</v>
      </c>
      <c r="AA5214" s="229" t="s">
        <v>34970</v>
      </c>
      <c r="AB5214" s="230">
        <v>28535022.629999999</v>
      </c>
      <c r="AD5214" s="209" t="s">
        <v>19541</v>
      </c>
      <c r="AE5214" s="210">
        <v>10336.200000000001</v>
      </c>
      <c r="AF5214" s="93"/>
      <c r="AG5214" s="93"/>
      <c r="AH5214" s="93"/>
    </row>
    <row r="5215" spans="21:34" x14ac:dyDescent="0.3">
      <c r="U5215" s="309" t="s">
        <v>68164</v>
      </c>
      <c r="V5215" s="310">
        <v>1652.4</v>
      </c>
      <c r="X5215" s="267" t="s">
        <v>60374</v>
      </c>
      <c r="Y5215" s="268">
        <v>3071.28</v>
      </c>
      <c r="AA5215" s="229" t="s">
        <v>34971</v>
      </c>
      <c r="AB5215" s="230">
        <v>751125.25</v>
      </c>
      <c r="AD5215" s="209" t="s">
        <v>19542</v>
      </c>
      <c r="AE5215" s="210">
        <v>681780.24</v>
      </c>
      <c r="AF5215" s="93"/>
      <c r="AG5215" s="93"/>
      <c r="AH5215" s="93"/>
    </row>
    <row r="5216" spans="21:34" x14ac:dyDescent="0.3">
      <c r="U5216" s="309" t="s">
        <v>68165</v>
      </c>
      <c r="V5216" s="310">
        <v>5404.32</v>
      </c>
      <c r="X5216" s="267" t="s">
        <v>19678</v>
      </c>
      <c r="Y5216" s="268">
        <v>139.43</v>
      </c>
      <c r="AA5216" s="229" t="s">
        <v>19588</v>
      </c>
      <c r="AB5216" s="230">
        <v>46450</v>
      </c>
      <c r="AD5216" s="209" t="s">
        <v>19543</v>
      </c>
      <c r="AE5216" s="210">
        <v>863519.56</v>
      </c>
      <c r="AF5216" s="93"/>
      <c r="AG5216" s="93"/>
      <c r="AH5216" s="93"/>
    </row>
    <row r="5217" spans="21:34" x14ac:dyDescent="0.3">
      <c r="U5217" s="309" t="s">
        <v>66702</v>
      </c>
      <c r="V5217" s="310">
        <v>21500</v>
      </c>
      <c r="X5217" s="267" t="s">
        <v>64252</v>
      </c>
      <c r="Y5217" s="268">
        <v>-14523.54</v>
      </c>
      <c r="AA5217" s="229" t="s">
        <v>39114</v>
      </c>
      <c r="AB5217" s="230">
        <v>54491.1</v>
      </c>
      <c r="AD5217" s="209" t="s">
        <v>19544</v>
      </c>
      <c r="AE5217" s="210">
        <v>2525144.0499999998</v>
      </c>
      <c r="AF5217" s="93"/>
      <c r="AG5217" s="93"/>
      <c r="AH5217" s="93"/>
    </row>
    <row r="5218" spans="21:34" x14ac:dyDescent="0.3">
      <c r="U5218" s="309" t="s">
        <v>68166</v>
      </c>
      <c r="V5218" s="310">
        <v>132.66</v>
      </c>
      <c r="X5218" s="267" t="s">
        <v>19679</v>
      </c>
      <c r="Y5218" s="268">
        <v>8434.83</v>
      </c>
      <c r="AA5218" s="229" t="s">
        <v>40250</v>
      </c>
      <c r="AB5218" s="230">
        <v>380609.81</v>
      </c>
      <c r="AD5218" s="209" t="s">
        <v>19545</v>
      </c>
      <c r="AE5218" s="210">
        <v>458464.39</v>
      </c>
      <c r="AF5218" s="93"/>
      <c r="AG5218" s="93"/>
      <c r="AH5218" s="93"/>
    </row>
    <row r="5219" spans="21:34" x14ac:dyDescent="0.3">
      <c r="U5219" s="309" t="s">
        <v>61109</v>
      </c>
      <c r="V5219" s="310">
        <v>8346</v>
      </c>
      <c r="X5219" s="267" t="s">
        <v>49877</v>
      </c>
      <c r="Y5219" s="268">
        <v>-13569.91</v>
      </c>
      <c r="AA5219" s="229" t="s">
        <v>19589</v>
      </c>
      <c r="AB5219" s="230">
        <v>2893308.82</v>
      </c>
      <c r="AD5219" s="209" t="s">
        <v>19546</v>
      </c>
      <c r="AE5219" s="210">
        <v>396040.93</v>
      </c>
      <c r="AF5219" s="93"/>
      <c r="AG5219" s="93"/>
      <c r="AH5219" s="93"/>
    </row>
    <row r="5220" spans="21:34" x14ac:dyDescent="0.3">
      <c r="U5220" s="309" t="s">
        <v>68167</v>
      </c>
      <c r="V5220" s="310">
        <v>-1031.19</v>
      </c>
      <c r="X5220" s="267" t="s">
        <v>19680</v>
      </c>
      <c r="Y5220" s="268">
        <v>17394.990000000002</v>
      </c>
      <c r="AA5220" s="229" t="s">
        <v>34972</v>
      </c>
      <c r="AB5220" s="230">
        <v>1511688.43</v>
      </c>
      <c r="AD5220" s="209" t="s">
        <v>19547</v>
      </c>
      <c r="AE5220" s="210">
        <v>332743.83</v>
      </c>
      <c r="AF5220" s="93"/>
      <c r="AG5220" s="93"/>
      <c r="AH5220" s="93"/>
    </row>
    <row r="5221" spans="21:34" x14ac:dyDescent="0.3">
      <c r="U5221" s="309" t="s">
        <v>68168</v>
      </c>
      <c r="V5221" s="310">
        <v>1276.6400000000001</v>
      </c>
      <c r="X5221" s="267" t="s">
        <v>60375</v>
      </c>
      <c r="Y5221" s="268">
        <v>9447.89</v>
      </c>
      <c r="AA5221" s="229" t="s">
        <v>34973</v>
      </c>
      <c r="AB5221" s="230">
        <v>553361.06000000006</v>
      </c>
      <c r="AD5221" s="209" t="s">
        <v>19548</v>
      </c>
      <c r="AE5221" s="210">
        <v>93211.02</v>
      </c>
      <c r="AF5221" s="93"/>
      <c r="AG5221" s="93"/>
      <c r="AH5221" s="93"/>
    </row>
    <row r="5222" spans="21:34" x14ac:dyDescent="0.3">
      <c r="U5222" s="309" t="s">
        <v>68169</v>
      </c>
      <c r="V5222" s="310">
        <v>443.37</v>
      </c>
      <c r="X5222" s="267" t="s">
        <v>61388</v>
      </c>
      <c r="Y5222" s="268">
        <v>167752.66</v>
      </c>
      <c r="AA5222" s="229" t="s">
        <v>19590</v>
      </c>
      <c r="AB5222" s="230">
        <v>64345.71</v>
      </c>
      <c r="AD5222" s="209" t="s">
        <v>19549</v>
      </c>
      <c r="AE5222" s="210">
        <v>55470</v>
      </c>
      <c r="AF5222" s="93"/>
      <c r="AG5222" s="93"/>
      <c r="AH5222" s="93"/>
    </row>
    <row r="5223" spans="21:34" x14ac:dyDescent="0.3">
      <c r="U5223" s="309" t="s">
        <v>60572</v>
      </c>
      <c r="V5223" s="310">
        <v>21422.86</v>
      </c>
      <c r="X5223" s="267" t="s">
        <v>60376</v>
      </c>
      <c r="Y5223" s="268">
        <v>218.62</v>
      </c>
      <c r="AA5223" s="229" t="s">
        <v>52326</v>
      </c>
      <c r="AB5223" s="230">
        <v>50107.199999999997</v>
      </c>
      <c r="AD5223" s="209" t="s">
        <v>19550</v>
      </c>
      <c r="AE5223" s="210">
        <v>537387.39</v>
      </c>
      <c r="AF5223" s="93"/>
      <c r="AG5223" s="93"/>
      <c r="AH5223" s="93"/>
    </row>
    <row r="5224" spans="21:34" x14ac:dyDescent="0.3">
      <c r="U5224" s="309" t="s">
        <v>60573</v>
      </c>
      <c r="V5224" s="310">
        <v>1638.89</v>
      </c>
      <c r="X5224" s="267" t="s">
        <v>60377</v>
      </c>
      <c r="Y5224" s="268">
        <v>29.01</v>
      </c>
      <c r="AA5224" s="229" t="s">
        <v>52327</v>
      </c>
      <c r="AB5224" s="230">
        <v>3120</v>
      </c>
      <c r="AD5224" s="209" t="s">
        <v>19551</v>
      </c>
      <c r="AE5224" s="210">
        <v>134.01</v>
      </c>
      <c r="AF5224" s="93"/>
      <c r="AG5224" s="93"/>
      <c r="AH5224" s="93"/>
    </row>
    <row r="5225" spans="21:34" x14ac:dyDescent="0.3">
      <c r="U5225" s="309" t="s">
        <v>60574</v>
      </c>
      <c r="V5225" s="310">
        <v>5360</v>
      </c>
      <c r="X5225" s="267" t="s">
        <v>60378</v>
      </c>
      <c r="Y5225" s="268">
        <v>1.66</v>
      </c>
      <c r="AA5225" s="229" t="s">
        <v>36254</v>
      </c>
      <c r="AB5225" s="230">
        <v>2798851.07</v>
      </c>
      <c r="AD5225" s="209" t="s">
        <v>19552</v>
      </c>
      <c r="AE5225" s="210">
        <v>8881.35</v>
      </c>
      <c r="AF5225" s="93"/>
      <c r="AG5225" s="93"/>
      <c r="AH5225" s="93"/>
    </row>
    <row r="5226" spans="21:34" x14ac:dyDescent="0.3">
      <c r="U5226" s="309" t="s">
        <v>55239</v>
      </c>
      <c r="V5226" s="310">
        <v>5311.59</v>
      </c>
      <c r="X5226" s="267" t="s">
        <v>60379</v>
      </c>
      <c r="Y5226" s="268">
        <v>94.93</v>
      </c>
      <c r="AA5226" s="229" t="s">
        <v>48848</v>
      </c>
      <c r="AB5226" s="230">
        <v>14836.55</v>
      </c>
      <c r="AD5226" s="209" t="s">
        <v>19553</v>
      </c>
      <c r="AE5226" s="210">
        <v>309760.69</v>
      </c>
      <c r="AF5226" s="93"/>
      <c r="AG5226" s="93"/>
      <c r="AH5226" s="93"/>
    </row>
    <row r="5227" spans="21:34" x14ac:dyDescent="0.3">
      <c r="U5227" s="309" t="s">
        <v>55240</v>
      </c>
      <c r="V5227" s="310">
        <v>458.96</v>
      </c>
      <c r="X5227" s="267" t="s">
        <v>60380</v>
      </c>
      <c r="Y5227" s="268">
        <v>5.57</v>
      </c>
      <c r="AA5227" s="229" t="s">
        <v>46883</v>
      </c>
      <c r="AB5227" s="230">
        <v>2064.79</v>
      </c>
      <c r="AD5227" s="209" t="s">
        <v>19554</v>
      </c>
      <c r="AE5227" s="210">
        <v>444010.99</v>
      </c>
      <c r="AF5227" s="93"/>
      <c r="AG5227" s="93"/>
      <c r="AH5227" s="93"/>
    </row>
    <row r="5228" spans="21:34" x14ac:dyDescent="0.3">
      <c r="U5228" s="309" t="s">
        <v>55241</v>
      </c>
      <c r="V5228" s="310">
        <v>6188.41</v>
      </c>
      <c r="X5228" s="267" t="s">
        <v>60381</v>
      </c>
      <c r="Y5228" s="268">
        <v>98.4</v>
      </c>
      <c r="AA5228" s="229" t="s">
        <v>48849</v>
      </c>
      <c r="AB5228" s="230">
        <v>700</v>
      </c>
      <c r="AD5228" s="209" t="s">
        <v>19555</v>
      </c>
      <c r="AE5228" s="210">
        <v>415853.7</v>
      </c>
      <c r="AF5228" s="93"/>
      <c r="AG5228" s="93"/>
      <c r="AH5228" s="93"/>
    </row>
    <row r="5229" spans="21:34" x14ac:dyDescent="0.3">
      <c r="U5229" s="309" t="s">
        <v>55242</v>
      </c>
      <c r="V5229" s="310">
        <v>420.54</v>
      </c>
      <c r="X5229" s="267" t="s">
        <v>64253</v>
      </c>
      <c r="Y5229" s="268">
        <v>-177648.74</v>
      </c>
      <c r="AA5229" s="229" t="s">
        <v>52328</v>
      </c>
      <c r="AB5229" s="230">
        <v>3191086.09</v>
      </c>
      <c r="AD5229" s="209" t="s">
        <v>19556</v>
      </c>
      <c r="AE5229" s="210">
        <v>414619.81</v>
      </c>
      <c r="AF5229" s="93"/>
      <c r="AG5229" s="93"/>
      <c r="AH5229" s="93"/>
    </row>
    <row r="5230" spans="21:34" x14ac:dyDescent="0.3">
      <c r="U5230" s="309" t="s">
        <v>68170</v>
      </c>
      <c r="V5230" s="310">
        <v>10103.61</v>
      </c>
      <c r="X5230" s="267" t="s">
        <v>60382</v>
      </c>
      <c r="Y5230" s="268">
        <v>5486.96</v>
      </c>
      <c r="AA5230" s="229" t="s">
        <v>19592</v>
      </c>
      <c r="AB5230" s="230">
        <v>1928498.9</v>
      </c>
      <c r="AD5230" s="209" t="s">
        <v>19557</v>
      </c>
      <c r="AE5230" s="210">
        <v>899907.6</v>
      </c>
      <c r="AF5230" s="93"/>
      <c r="AG5230" s="93"/>
      <c r="AH5230" s="93"/>
    </row>
    <row r="5231" spans="21:34" x14ac:dyDescent="0.3">
      <c r="U5231" s="309" t="s">
        <v>68171</v>
      </c>
      <c r="V5231" s="310">
        <v>18531.66</v>
      </c>
      <c r="X5231" s="267" t="s">
        <v>60383</v>
      </c>
      <c r="Y5231" s="268">
        <v>406.84</v>
      </c>
      <c r="AA5231" s="229" t="s">
        <v>40251</v>
      </c>
      <c r="AB5231" s="230">
        <v>62500</v>
      </c>
      <c r="AD5231" s="209" t="s">
        <v>19558</v>
      </c>
      <c r="AE5231" s="210">
        <v>312287.8</v>
      </c>
      <c r="AF5231" s="93"/>
      <c r="AG5231" s="93"/>
      <c r="AH5231" s="93"/>
    </row>
    <row r="5232" spans="21:34" x14ac:dyDescent="0.3">
      <c r="U5232" s="309" t="s">
        <v>68172</v>
      </c>
      <c r="V5232" s="310">
        <v>108248.31</v>
      </c>
      <c r="X5232" s="267" t="s">
        <v>60384</v>
      </c>
      <c r="Y5232" s="268">
        <v>70.44</v>
      </c>
      <c r="AA5232" s="229" t="s">
        <v>48850</v>
      </c>
      <c r="AB5232" s="230">
        <v>1090</v>
      </c>
      <c r="AD5232" s="209" t="s">
        <v>19559</v>
      </c>
      <c r="AE5232" s="210">
        <v>37192.6</v>
      </c>
      <c r="AF5232" s="93"/>
      <c r="AG5232" s="93"/>
      <c r="AH5232" s="93"/>
    </row>
    <row r="5233" spans="21:34" x14ac:dyDescent="0.3">
      <c r="U5233" s="309" t="s">
        <v>68173</v>
      </c>
      <c r="V5233" s="310">
        <v>79282.47</v>
      </c>
      <c r="X5233" s="267" t="s">
        <v>60385</v>
      </c>
      <c r="Y5233" s="268">
        <v>462.53</v>
      </c>
      <c r="AA5233" s="229" t="s">
        <v>42409</v>
      </c>
      <c r="AB5233" s="230">
        <v>1093449.6200000001</v>
      </c>
      <c r="AD5233" s="209" t="s">
        <v>19560</v>
      </c>
      <c r="AE5233" s="210">
        <v>874431.58</v>
      </c>
      <c r="AF5233" s="93"/>
      <c r="AG5233" s="93"/>
      <c r="AH5233" s="93"/>
    </row>
    <row r="5234" spans="21:34" x14ac:dyDescent="0.3">
      <c r="U5234" s="309" t="s">
        <v>59126</v>
      </c>
      <c r="V5234" s="310">
        <v>28481.119999999999</v>
      </c>
      <c r="X5234" s="267" t="s">
        <v>60386</v>
      </c>
      <c r="Y5234" s="268">
        <v>24.48</v>
      </c>
      <c r="AA5234" s="229" t="s">
        <v>52329</v>
      </c>
      <c r="AB5234" s="230">
        <v>-53.22</v>
      </c>
      <c r="AD5234" s="209" t="s">
        <v>19561</v>
      </c>
      <c r="AE5234" s="210">
        <v>1882.63</v>
      </c>
      <c r="AF5234" s="93"/>
      <c r="AG5234" s="93"/>
      <c r="AH5234" s="93"/>
    </row>
    <row r="5235" spans="21:34" x14ac:dyDescent="0.3">
      <c r="U5235" s="309" t="s">
        <v>68174</v>
      </c>
      <c r="V5235" s="310">
        <v>3541.78</v>
      </c>
      <c r="X5235" s="267" t="s">
        <v>19682</v>
      </c>
      <c r="Y5235" s="268">
        <v>60.49</v>
      </c>
      <c r="AA5235" s="229" t="s">
        <v>47948</v>
      </c>
      <c r="AB5235" s="230">
        <v>245</v>
      </c>
      <c r="AD5235" s="209" t="s">
        <v>19562</v>
      </c>
      <c r="AE5235" s="210">
        <v>137284.74</v>
      </c>
      <c r="AF5235" s="93"/>
      <c r="AG5235" s="93"/>
      <c r="AH5235" s="93"/>
    </row>
    <row r="5236" spans="21:34" x14ac:dyDescent="0.3">
      <c r="U5236" s="309" t="s">
        <v>68175</v>
      </c>
      <c r="V5236" s="310">
        <v>10833.42</v>
      </c>
      <c r="X5236" s="267" t="s">
        <v>64254</v>
      </c>
      <c r="Y5236" s="268">
        <v>-6511.74</v>
      </c>
      <c r="AA5236" s="229" t="s">
        <v>52330</v>
      </c>
      <c r="AB5236" s="230">
        <v>16.89</v>
      </c>
      <c r="AD5236" s="209" t="s">
        <v>19563</v>
      </c>
      <c r="AE5236" s="210">
        <v>347745.22</v>
      </c>
      <c r="AF5236" s="93"/>
      <c r="AG5236" s="93"/>
      <c r="AH5236" s="93"/>
    </row>
    <row r="5237" spans="21:34" x14ac:dyDescent="0.3">
      <c r="U5237" s="309" t="s">
        <v>68176</v>
      </c>
      <c r="V5237" s="310">
        <v>1500</v>
      </c>
      <c r="X5237" s="267" t="s">
        <v>49878</v>
      </c>
      <c r="Y5237" s="268">
        <v>52755.19</v>
      </c>
      <c r="AA5237" s="229" t="s">
        <v>44798</v>
      </c>
      <c r="AB5237" s="230">
        <v>3384149.48</v>
      </c>
      <c r="AD5237" s="209" t="s">
        <v>19564</v>
      </c>
      <c r="AE5237" s="210">
        <v>522044.38</v>
      </c>
      <c r="AF5237" s="93"/>
      <c r="AG5237" s="93"/>
      <c r="AH5237" s="93"/>
    </row>
    <row r="5238" spans="21:34" x14ac:dyDescent="0.3">
      <c r="U5238" s="309" t="s">
        <v>48071</v>
      </c>
      <c r="V5238" s="310">
        <v>8675.9500000000007</v>
      </c>
      <c r="X5238" s="267" t="s">
        <v>42418</v>
      </c>
      <c r="Y5238" s="268">
        <v>11245.5</v>
      </c>
      <c r="AA5238" s="229" t="s">
        <v>44799</v>
      </c>
      <c r="AB5238" s="230">
        <v>258887.44</v>
      </c>
      <c r="AD5238" s="209" t="s">
        <v>19565</v>
      </c>
      <c r="AE5238" s="210">
        <v>416.25</v>
      </c>
      <c r="AF5238" s="93"/>
      <c r="AG5238" s="93"/>
      <c r="AH5238" s="93"/>
    </row>
    <row r="5239" spans="21:34" x14ac:dyDescent="0.3">
      <c r="U5239" s="309" t="s">
        <v>68177</v>
      </c>
      <c r="V5239" s="310">
        <v>4875.45</v>
      </c>
      <c r="X5239" s="267" t="s">
        <v>52331</v>
      </c>
      <c r="Y5239" s="268">
        <v>1935.85</v>
      </c>
      <c r="AA5239" s="229" t="s">
        <v>44800</v>
      </c>
      <c r="AB5239" s="230">
        <v>156000</v>
      </c>
      <c r="AD5239" s="209" t="s">
        <v>19566</v>
      </c>
      <c r="AE5239" s="210">
        <v>530628.37</v>
      </c>
      <c r="AF5239" s="93"/>
      <c r="AG5239" s="93"/>
      <c r="AH5239" s="93"/>
    </row>
    <row r="5240" spans="21:34" x14ac:dyDescent="0.3">
      <c r="U5240" s="309" t="s">
        <v>68178</v>
      </c>
      <c r="V5240" s="310">
        <v>15000.06</v>
      </c>
      <c r="X5240" s="267" t="s">
        <v>42420</v>
      </c>
      <c r="Y5240" s="268">
        <v>48.65</v>
      </c>
      <c r="AA5240" s="229" t="s">
        <v>19633</v>
      </c>
      <c r="AB5240" s="230">
        <v>29637.43</v>
      </c>
      <c r="AD5240" s="209" t="s">
        <v>19567</v>
      </c>
      <c r="AE5240" s="210">
        <v>17645.810000000001</v>
      </c>
      <c r="AF5240" s="93"/>
      <c r="AG5240" s="93"/>
      <c r="AH5240" s="93"/>
    </row>
    <row r="5241" spans="21:34" x14ac:dyDescent="0.3">
      <c r="U5241" s="309" t="s">
        <v>68179</v>
      </c>
      <c r="V5241" s="310">
        <v>24220.18</v>
      </c>
      <c r="X5241" s="267" t="s">
        <v>42423</v>
      </c>
      <c r="Y5241" s="268">
        <v>-7984.89</v>
      </c>
      <c r="AA5241" s="229" t="s">
        <v>33455</v>
      </c>
      <c r="AB5241" s="230">
        <v>5500</v>
      </c>
      <c r="AD5241" s="209" t="s">
        <v>19568</v>
      </c>
      <c r="AE5241" s="210">
        <v>5833.79</v>
      </c>
      <c r="AF5241" s="93"/>
      <c r="AG5241" s="93"/>
      <c r="AH5241" s="93"/>
    </row>
    <row r="5242" spans="21:34" x14ac:dyDescent="0.3">
      <c r="U5242" s="309" t="s">
        <v>55243</v>
      </c>
      <c r="V5242" s="310">
        <v>77340.52</v>
      </c>
      <c r="X5242" s="267" t="s">
        <v>48860</v>
      </c>
      <c r="Y5242" s="268">
        <v>1059.75</v>
      </c>
      <c r="AA5242" s="229" t="s">
        <v>33456</v>
      </c>
      <c r="AB5242" s="230">
        <v>128475</v>
      </c>
      <c r="AD5242" s="209" t="s">
        <v>19569</v>
      </c>
      <c r="AE5242" s="210">
        <v>1926</v>
      </c>
      <c r="AF5242" s="93"/>
      <c r="AG5242" s="93"/>
      <c r="AH5242" s="93"/>
    </row>
    <row r="5243" spans="21:34" x14ac:dyDescent="0.3">
      <c r="U5243" s="309" t="s">
        <v>68180</v>
      </c>
      <c r="V5243" s="310">
        <v>8312.91</v>
      </c>
      <c r="X5243" s="267" t="s">
        <v>49879</v>
      </c>
      <c r="Y5243" s="268">
        <v>7972</v>
      </c>
      <c r="AA5243" s="229" t="s">
        <v>33457</v>
      </c>
      <c r="AB5243" s="230">
        <v>16000</v>
      </c>
      <c r="AD5243" s="209" t="s">
        <v>19570</v>
      </c>
      <c r="AE5243" s="210">
        <v>635.42999999999995</v>
      </c>
      <c r="AF5243" s="93"/>
      <c r="AG5243" s="93"/>
      <c r="AH5243" s="93"/>
    </row>
    <row r="5244" spans="21:34" x14ac:dyDescent="0.3">
      <c r="U5244" s="309" t="s">
        <v>68181</v>
      </c>
      <c r="V5244" s="310">
        <v>31898.48</v>
      </c>
      <c r="X5244" s="267" t="s">
        <v>64255</v>
      </c>
      <c r="Y5244" s="268">
        <v>315713.58</v>
      </c>
      <c r="AA5244" s="229" t="s">
        <v>33458</v>
      </c>
      <c r="AB5244" s="230">
        <v>40000</v>
      </c>
      <c r="AD5244" s="209" t="s">
        <v>19571</v>
      </c>
      <c r="AE5244" s="210">
        <v>40090</v>
      </c>
      <c r="AF5244" s="93"/>
      <c r="AG5244" s="93"/>
      <c r="AH5244" s="93"/>
    </row>
    <row r="5245" spans="21:34" x14ac:dyDescent="0.3">
      <c r="U5245" s="309" t="s">
        <v>68182</v>
      </c>
      <c r="V5245" s="310">
        <v>1792.63</v>
      </c>
      <c r="X5245" s="267" t="s">
        <v>42425</v>
      </c>
      <c r="Y5245" s="268">
        <v>12025.22</v>
      </c>
      <c r="AA5245" s="229" t="s">
        <v>33459</v>
      </c>
      <c r="AB5245" s="230">
        <v>19500</v>
      </c>
      <c r="AD5245" s="209" t="s">
        <v>19572</v>
      </c>
      <c r="AE5245" s="210">
        <v>14221.52</v>
      </c>
      <c r="AF5245" s="93"/>
      <c r="AG5245" s="93"/>
      <c r="AH5245" s="93"/>
    </row>
    <row r="5246" spans="21:34" x14ac:dyDescent="0.3">
      <c r="U5246" s="309" t="s">
        <v>68183</v>
      </c>
      <c r="V5246" s="310">
        <v>828.9</v>
      </c>
      <c r="X5246" s="267" t="s">
        <v>48861</v>
      </c>
      <c r="Y5246" s="268">
        <v>166.67</v>
      </c>
      <c r="AA5246" s="229" t="s">
        <v>33460</v>
      </c>
      <c r="AB5246" s="230">
        <v>6100</v>
      </c>
      <c r="AD5246" s="209" t="s">
        <v>19573</v>
      </c>
      <c r="AE5246" s="210">
        <v>1087.96</v>
      </c>
      <c r="AF5246" s="93"/>
      <c r="AG5246" s="93"/>
      <c r="AH5246" s="93"/>
    </row>
    <row r="5247" spans="21:34" x14ac:dyDescent="0.3">
      <c r="U5247" s="309" t="s">
        <v>68184</v>
      </c>
      <c r="V5247" s="310">
        <v>2128.83</v>
      </c>
      <c r="X5247" s="267" t="s">
        <v>49881</v>
      </c>
      <c r="Y5247" s="268">
        <v>1237.31</v>
      </c>
      <c r="AA5247" s="229" t="s">
        <v>33461</v>
      </c>
      <c r="AB5247" s="230">
        <v>16491.43</v>
      </c>
      <c r="AD5247" s="209" t="s">
        <v>19574</v>
      </c>
      <c r="AE5247" s="210">
        <v>3083.25</v>
      </c>
      <c r="AF5247" s="93"/>
      <c r="AG5247" s="93"/>
      <c r="AH5247" s="93"/>
    </row>
    <row r="5248" spans="21:34" x14ac:dyDescent="0.3">
      <c r="U5248" s="309" t="s">
        <v>68185</v>
      </c>
      <c r="V5248" s="310">
        <v>10500</v>
      </c>
      <c r="X5248" s="267" t="s">
        <v>42426</v>
      </c>
      <c r="Y5248" s="268">
        <v>27.94</v>
      </c>
      <c r="AA5248" s="229" t="s">
        <v>19636</v>
      </c>
      <c r="AB5248" s="230">
        <v>18593.89</v>
      </c>
      <c r="AD5248" s="209" t="s">
        <v>19575</v>
      </c>
      <c r="AE5248" s="210">
        <v>95.29</v>
      </c>
      <c r="AF5248" s="93"/>
      <c r="AG5248" s="93"/>
      <c r="AH5248" s="93"/>
    </row>
    <row r="5249" spans="21:34" x14ac:dyDescent="0.3">
      <c r="U5249" s="309" t="s">
        <v>68186</v>
      </c>
      <c r="V5249" s="310">
        <v>7920.48</v>
      </c>
      <c r="X5249" s="267" t="s">
        <v>64256</v>
      </c>
      <c r="Y5249" s="268">
        <v>730.48</v>
      </c>
      <c r="AA5249" s="229" t="s">
        <v>34977</v>
      </c>
      <c r="AB5249" s="230">
        <v>322154.73</v>
      </c>
      <c r="AD5249" s="209" t="s">
        <v>19576</v>
      </c>
      <c r="AE5249" s="210">
        <v>293.04000000000002</v>
      </c>
      <c r="AF5249" s="93"/>
      <c r="AG5249" s="93"/>
      <c r="AH5249" s="93"/>
    </row>
    <row r="5250" spans="21:34" x14ac:dyDescent="0.3">
      <c r="U5250" s="309" t="s">
        <v>52917</v>
      </c>
      <c r="V5250" s="310">
        <v>605.91999999999996</v>
      </c>
      <c r="X5250" s="267" t="s">
        <v>49882</v>
      </c>
      <c r="Y5250" s="268">
        <v>111.49</v>
      </c>
      <c r="AA5250" s="229" t="s">
        <v>42410</v>
      </c>
      <c r="AB5250" s="230">
        <v>4492.5</v>
      </c>
      <c r="AD5250" s="209" t="s">
        <v>19577</v>
      </c>
      <c r="AE5250" s="210">
        <v>82141.289999999994</v>
      </c>
      <c r="AF5250" s="93"/>
      <c r="AG5250" s="93"/>
      <c r="AH5250" s="93"/>
    </row>
    <row r="5251" spans="21:34" x14ac:dyDescent="0.3">
      <c r="U5251" s="309" t="s">
        <v>68187</v>
      </c>
      <c r="V5251" s="310">
        <v>3640</v>
      </c>
      <c r="X5251" s="267" t="s">
        <v>49883</v>
      </c>
      <c r="Y5251" s="268">
        <v>4.3899999999999997</v>
      </c>
      <c r="AA5251" s="229" t="s">
        <v>42411</v>
      </c>
      <c r="AB5251" s="230">
        <v>343.71</v>
      </c>
      <c r="AD5251" s="209" t="s">
        <v>19578</v>
      </c>
      <c r="AE5251" s="210">
        <v>7349.1</v>
      </c>
      <c r="AF5251" s="93"/>
      <c r="AG5251" s="93"/>
      <c r="AH5251" s="93"/>
    </row>
    <row r="5252" spans="21:34" x14ac:dyDescent="0.3">
      <c r="U5252" s="309" t="s">
        <v>68188</v>
      </c>
      <c r="V5252" s="310">
        <v>683.5</v>
      </c>
      <c r="X5252" s="267" t="s">
        <v>60387</v>
      </c>
      <c r="Y5252" s="268">
        <v>6250</v>
      </c>
      <c r="AA5252" s="229" t="s">
        <v>40252</v>
      </c>
      <c r="AB5252" s="230">
        <v>27749.97</v>
      </c>
      <c r="AD5252" s="209" t="s">
        <v>19579</v>
      </c>
      <c r="AE5252" s="210">
        <v>2994.52</v>
      </c>
      <c r="AF5252" s="93"/>
      <c r="AG5252" s="93"/>
      <c r="AH5252" s="93"/>
    </row>
    <row r="5253" spans="21:34" x14ac:dyDescent="0.3">
      <c r="U5253" s="309" t="s">
        <v>68189</v>
      </c>
      <c r="V5253" s="310">
        <v>52.29</v>
      </c>
      <c r="X5253" s="267" t="s">
        <v>42427</v>
      </c>
      <c r="Y5253" s="268">
        <v>3038.82</v>
      </c>
      <c r="AA5253" s="229" t="s">
        <v>40253</v>
      </c>
      <c r="AB5253" s="230">
        <v>35000</v>
      </c>
      <c r="AD5253" s="209" t="s">
        <v>19580</v>
      </c>
      <c r="AE5253" s="210">
        <v>479989.67</v>
      </c>
      <c r="AF5253" s="93"/>
      <c r="AG5253" s="93"/>
      <c r="AH5253" s="93"/>
    </row>
    <row r="5254" spans="21:34" x14ac:dyDescent="0.3">
      <c r="U5254" s="309" t="s">
        <v>68190</v>
      </c>
      <c r="V5254" s="310">
        <v>32753.16</v>
      </c>
      <c r="X5254" s="267" t="s">
        <v>42428</v>
      </c>
      <c r="Y5254" s="268">
        <v>1039.46</v>
      </c>
      <c r="AA5254" s="229" t="s">
        <v>40254</v>
      </c>
      <c r="AB5254" s="230">
        <v>485000</v>
      </c>
      <c r="AD5254" s="209" t="s">
        <v>19581</v>
      </c>
      <c r="AE5254" s="210">
        <v>63320.22</v>
      </c>
      <c r="AF5254" s="93"/>
      <c r="AG5254" s="93"/>
      <c r="AH5254" s="93"/>
    </row>
    <row r="5255" spans="21:34" x14ac:dyDescent="0.3">
      <c r="U5255" s="309" t="s">
        <v>59680</v>
      </c>
      <c r="V5255" s="310">
        <v>3416</v>
      </c>
      <c r="X5255" s="267" t="s">
        <v>49884</v>
      </c>
      <c r="Y5255" s="268">
        <v>7491.86</v>
      </c>
      <c r="AA5255" s="229" t="s">
        <v>40255</v>
      </c>
      <c r="AB5255" s="230">
        <v>41833.65</v>
      </c>
      <c r="AD5255" s="209" t="s">
        <v>19582</v>
      </c>
      <c r="AE5255" s="210">
        <v>4844.03</v>
      </c>
      <c r="AF5255" s="93"/>
      <c r="AG5255" s="93"/>
      <c r="AH5255" s="93"/>
    </row>
    <row r="5256" spans="21:34" x14ac:dyDescent="0.3">
      <c r="U5256" s="309" t="s">
        <v>59681</v>
      </c>
      <c r="V5256" s="310">
        <v>2766.84</v>
      </c>
      <c r="X5256" s="267" t="s">
        <v>49885</v>
      </c>
      <c r="Y5256" s="268">
        <v>143439.54999999999</v>
      </c>
      <c r="AA5256" s="229" t="s">
        <v>44801</v>
      </c>
      <c r="AB5256" s="230">
        <v>69000</v>
      </c>
      <c r="AD5256" s="209" t="s">
        <v>19583</v>
      </c>
      <c r="AE5256" s="210">
        <v>675.12</v>
      </c>
      <c r="AF5256" s="93"/>
      <c r="AG5256" s="93"/>
      <c r="AH5256" s="93"/>
    </row>
    <row r="5257" spans="21:34" x14ac:dyDescent="0.3">
      <c r="U5257" s="309" t="s">
        <v>68191</v>
      </c>
      <c r="V5257" s="310">
        <v>1187.02</v>
      </c>
      <c r="X5257" s="267" t="s">
        <v>64257</v>
      </c>
      <c r="Y5257" s="268">
        <v>36155</v>
      </c>
      <c r="AA5257" s="229" t="s">
        <v>49874</v>
      </c>
      <c r="AB5257" s="230">
        <v>1836</v>
      </c>
      <c r="AD5257" s="209" t="s">
        <v>19584</v>
      </c>
      <c r="AE5257" s="210">
        <v>424.25</v>
      </c>
      <c r="AF5257" s="93"/>
      <c r="AG5257" s="93"/>
      <c r="AH5257" s="93"/>
    </row>
    <row r="5258" spans="21:34" x14ac:dyDescent="0.3">
      <c r="U5258" s="309" t="s">
        <v>68192</v>
      </c>
      <c r="V5258" s="310">
        <v>7574</v>
      </c>
      <c r="X5258" s="267" t="s">
        <v>47950</v>
      </c>
      <c r="Y5258" s="268">
        <v>947.46</v>
      </c>
      <c r="AA5258" s="229" t="s">
        <v>44802</v>
      </c>
      <c r="AB5258" s="230">
        <v>83500</v>
      </c>
      <c r="AD5258" s="209" t="s">
        <v>19585</v>
      </c>
      <c r="AE5258" s="210">
        <v>1617</v>
      </c>
      <c r="AF5258" s="93"/>
      <c r="AG5258" s="93"/>
      <c r="AH5258" s="93"/>
    </row>
    <row r="5259" spans="21:34" x14ac:dyDescent="0.3">
      <c r="U5259" s="309" t="s">
        <v>68193</v>
      </c>
      <c r="V5259" s="310">
        <v>16817.46</v>
      </c>
      <c r="X5259" s="267" t="s">
        <v>47951</v>
      </c>
      <c r="Y5259" s="268">
        <v>72.33</v>
      </c>
      <c r="AA5259" s="229" t="s">
        <v>44803</v>
      </c>
      <c r="AB5259" s="230">
        <v>6247.79</v>
      </c>
      <c r="AD5259" s="209" t="s">
        <v>19586</v>
      </c>
      <c r="AE5259" s="210">
        <v>716693.2</v>
      </c>
      <c r="AF5259" s="93"/>
      <c r="AG5259" s="93"/>
      <c r="AH5259" s="93"/>
    </row>
    <row r="5260" spans="21:34" x14ac:dyDescent="0.3">
      <c r="U5260" s="309" t="s">
        <v>68194</v>
      </c>
      <c r="V5260" s="310">
        <v>1286.54</v>
      </c>
      <c r="X5260" s="267" t="s">
        <v>59577</v>
      </c>
      <c r="Y5260" s="268">
        <v>791</v>
      </c>
      <c r="AA5260" s="229" t="s">
        <v>19657</v>
      </c>
      <c r="AB5260" s="230">
        <v>38108.07</v>
      </c>
      <c r="AD5260" s="209" t="s">
        <v>19587</v>
      </c>
      <c r="AE5260" s="210">
        <v>151852.5</v>
      </c>
      <c r="AF5260" s="93"/>
      <c r="AG5260" s="93"/>
      <c r="AH5260" s="93"/>
    </row>
    <row r="5261" spans="21:34" x14ac:dyDescent="0.3">
      <c r="U5261" s="309" t="s">
        <v>68195</v>
      </c>
      <c r="V5261" s="310">
        <v>934</v>
      </c>
      <c r="X5261" s="267" t="s">
        <v>64258</v>
      </c>
      <c r="Y5261" s="268">
        <v>3348</v>
      </c>
      <c r="AA5261" s="229" t="s">
        <v>36257</v>
      </c>
      <c r="AB5261" s="230">
        <v>9666</v>
      </c>
      <c r="AD5261" s="209" t="s">
        <v>19588</v>
      </c>
      <c r="AE5261" s="210">
        <v>26000</v>
      </c>
      <c r="AF5261" s="93"/>
      <c r="AG5261" s="93"/>
      <c r="AH5261" s="93"/>
    </row>
    <row r="5262" spans="21:34" x14ac:dyDescent="0.3">
      <c r="U5262" s="309" t="s">
        <v>23042</v>
      </c>
      <c r="V5262" s="310">
        <v>12599.38</v>
      </c>
      <c r="X5262" s="267" t="s">
        <v>64259</v>
      </c>
      <c r="Y5262" s="268">
        <v>14315.04</v>
      </c>
      <c r="AA5262" s="229" t="s">
        <v>48851</v>
      </c>
      <c r="AB5262" s="230">
        <v>4657</v>
      </c>
      <c r="AD5262" s="209" t="s">
        <v>19589</v>
      </c>
      <c r="AE5262" s="210">
        <v>68432.86</v>
      </c>
      <c r="AF5262" s="93"/>
      <c r="AG5262" s="93"/>
      <c r="AH5262" s="93"/>
    </row>
    <row r="5263" spans="21:34" x14ac:dyDescent="0.3">
      <c r="U5263" s="309" t="s">
        <v>23043</v>
      </c>
      <c r="V5263" s="310">
        <v>1621.88</v>
      </c>
      <c r="X5263" s="267" t="s">
        <v>64260</v>
      </c>
      <c r="Y5263" s="268">
        <v>1094.96</v>
      </c>
      <c r="AA5263" s="229" t="s">
        <v>33466</v>
      </c>
      <c r="AB5263" s="230">
        <v>5600</v>
      </c>
      <c r="AD5263" s="209" t="s">
        <v>19590</v>
      </c>
      <c r="AE5263" s="210">
        <v>5993.46</v>
      </c>
      <c r="AF5263" s="93"/>
      <c r="AG5263" s="93"/>
      <c r="AH5263" s="93"/>
    </row>
    <row r="5264" spans="21:34" x14ac:dyDescent="0.3">
      <c r="U5264" s="309" t="s">
        <v>56284</v>
      </c>
      <c r="V5264" s="310">
        <v>200</v>
      </c>
      <c r="X5264" s="267" t="s">
        <v>64261</v>
      </c>
      <c r="Y5264" s="268">
        <v>5000</v>
      </c>
      <c r="AA5264" s="229" t="s">
        <v>48852</v>
      </c>
      <c r="AB5264" s="230">
        <v>40592.03</v>
      </c>
      <c r="AD5264" s="209" t="s">
        <v>19591</v>
      </c>
      <c r="AE5264" s="210">
        <v>18557.04</v>
      </c>
      <c r="AF5264" s="93"/>
      <c r="AG5264" s="93"/>
      <c r="AH5264" s="93"/>
    </row>
    <row r="5265" spans="21:34" x14ac:dyDescent="0.3">
      <c r="U5265" s="309" t="s">
        <v>33804</v>
      </c>
      <c r="V5265" s="310">
        <v>6813.6</v>
      </c>
      <c r="X5265" s="267" t="s">
        <v>59578</v>
      </c>
      <c r="Y5265" s="268">
        <v>88422.6</v>
      </c>
      <c r="AA5265" s="229" t="s">
        <v>33467</v>
      </c>
      <c r="AB5265" s="230">
        <v>1500</v>
      </c>
      <c r="AD5265" s="209" t="s">
        <v>19592</v>
      </c>
      <c r="AE5265" s="210">
        <v>3121.95</v>
      </c>
      <c r="AF5265" s="93"/>
      <c r="AG5265" s="93"/>
      <c r="AH5265" s="93"/>
    </row>
    <row r="5266" spans="21:34" x14ac:dyDescent="0.3">
      <c r="U5266" s="309" t="s">
        <v>23048</v>
      </c>
      <c r="V5266" s="310">
        <v>1624.19</v>
      </c>
      <c r="X5266" s="267" t="s">
        <v>46885</v>
      </c>
      <c r="Y5266" s="268">
        <v>6764.34</v>
      </c>
      <c r="AA5266" s="229" t="s">
        <v>33468</v>
      </c>
      <c r="AB5266" s="230">
        <v>2356</v>
      </c>
      <c r="AD5266" s="209" t="s">
        <v>19593</v>
      </c>
      <c r="AE5266" s="210">
        <v>2525144.0499999998</v>
      </c>
      <c r="AF5266" s="93"/>
      <c r="AG5266" s="93"/>
      <c r="AH5266" s="93"/>
    </row>
    <row r="5267" spans="21:34" x14ac:dyDescent="0.3">
      <c r="U5267" s="309" t="s">
        <v>42669</v>
      </c>
      <c r="V5267" s="310">
        <v>4678.1099999999997</v>
      </c>
      <c r="X5267" s="267" t="s">
        <v>59579</v>
      </c>
      <c r="Y5267" s="268">
        <v>15257.6</v>
      </c>
      <c r="AA5267" s="229" t="s">
        <v>33469</v>
      </c>
      <c r="AB5267" s="230">
        <v>1500</v>
      </c>
      <c r="AD5267" s="209" t="s">
        <v>19594</v>
      </c>
      <c r="AE5267" s="210">
        <v>716693.2</v>
      </c>
      <c r="AF5267" s="93"/>
      <c r="AG5267" s="93"/>
      <c r="AH5267" s="93"/>
    </row>
    <row r="5268" spans="21:34" x14ac:dyDescent="0.3">
      <c r="U5268" s="309" t="s">
        <v>52927</v>
      </c>
      <c r="V5268" s="310">
        <v>13984.75</v>
      </c>
      <c r="X5268" s="267" t="s">
        <v>59580</v>
      </c>
      <c r="Y5268" s="268">
        <v>6227</v>
      </c>
      <c r="AA5268" s="229" t="s">
        <v>33470</v>
      </c>
      <c r="AB5268" s="230">
        <v>3906.35</v>
      </c>
      <c r="AD5268" s="209" t="s">
        <v>19595</v>
      </c>
      <c r="AE5268" s="210">
        <v>151852.5</v>
      </c>
      <c r="AF5268" s="93"/>
      <c r="AG5268" s="93"/>
      <c r="AH5268" s="93"/>
    </row>
    <row r="5269" spans="21:34" x14ac:dyDescent="0.3">
      <c r="U5269" s="309" t="s">
        <v>55244</v>
      </c>
      <c r="V5269" s="310">
        <v>736.56</v>
      </c>
      <c r="X5269" s="267" t="s">
        <v>59044</v>
      </c>
      <c r="Y5269" s="268">
        <v>3419.94</v>
      </c>
      <c r="AA5269" s="229" t="s">
        <v>33471</v>
      </c>
      <c r="AB5269" s="230">
        <v>1491.9</v>
      </c>
      <c r="AD5269" s="209" t="s">
        <v>19596</v>
      </c>
      <c r="AE5269" s="210">
        <v>521784.61</v>
      </c>
      <c r="AF5269" s="93"/>
      <c r="AG5269" s="93"/>
      <c r="AH5269" s="93"/>
    </row>
    <row r="5270" spans="21:34" x14ac:dyDescent="0.3">
      <c r="U5270" s="309" t="s">
        <v>23049</v>
      </c>
      <c r="V5270" s="310">
        <v>4962.4399999999996</v>
      </c>
      <c r="X5270" s="267" t="s">
        <v>48863</v>
      </c>
      <c r="Y5270" s="268">
        <v>6714</v>
      </c>
      <c r="AA5270" s="229" t="s">
        <v>40256</v>
      </c>
      <c r="AB5270" s="230">
        <v>70400</v>
      </c>
      <c r="AD5270" s="209" t="s">
        <v>19597</v>
      </c>
      <c r="AE5270" s="210">
        <v>396040.93</v>
      </c>
      <c r="AF5270" s="93"/>
      <c r="AG5270" s="93"/>
      <c r="AH5270" s="93"/>
    </row>
    <row r="5271" spans="21:34" x14ac:dyDescent="0.3">
      <c r="U5271" s="309" t="s">
        <v>35241</v>
      </c>
      <c r="V5271" s="310">
        <v>411.5</v>
      </c>
      <c r="X5271" s="267" t="s">
        <v>64262</v>
      </c>
      <c r="Y5271" s="268">
        <v>11109</v>
      </c>
      <c r="AA5271" s="229" t="s">
        <v>34978</v>
      </c>
      <c r="AB5271" s="230">
        <v>16454</v>
      </c>
      <c r="AD5271" s="209" t="s">
        <v>19598</v>
      </c>
      <c r="AE5271" s="210">
        <v>332743.83</v>
      </c>
      <c r="AF5271" s="93"/>
      <c r="AG5271" s="93"/>
      <c r="AH5271" s="93"/>
    </row>
    <row r="5272" spans="21:34" x14ac:dyDescent="0.3">
      <c r="U5272" s="309" t="s">
        <v>58291</v>
      </c>
      <c r="V5272" s="310">
        <v>19360.509999999998</v>
      </c>
      <c r="X5272" s="267" t="s">
        <v>64263</v>
      </c>
      <c r="Y5272" s="268">
        <v>850</v>
      </c>
      <c r="AA5272" s="229" t="s">
        <v>39115</v>
      </c>
      <c r="AB5272" s="230">
        <v>5604.15</v>
      </c>
      <c r="AD5272" s="209" t="s">
        <v>19599</v>
      </c>
      <c r="AE5272" s="210">
        <v>93211.02</v>
      </c>
      <c r="AF5272" s="93"/>
      <c r="AG5272" s="93"/>
      <c r="AH5272" s="93"/>
    </row>
    <row r="5273" spans="21:34" x14ac:dyDescent="0.3">
      <c r="U5273" s="309" t="s">
        <v>55246</v>
      </c>
      <c r="V5273" s="310">
        <v>15796.4</v>
      </c>
      <c r="X5273" s="267" t="s">
        <v>64264</v>
      </c>
      <c r="Y5273" s="268">
        <v>3500</v>
      </c>
      <c r="AA5273" s="229" t="s">
        <v>36258</v>
      </c>
      <c r="AB5273" s="230">
        <v>50754.14</v>
      </c>
      <c r="AD5273" s="209" t="s">
        <v>19600</v>
      </c>
      <c r="AE5273" s="210">
        <v>55470</v>
      </c>
      <c r="AF5273" s="93"/>
      <c r="AG5273" s="93"/>
      <c r="AH5273" s="93"/>
    </row>
    <row r="5274" spans="21:34" x14ac:dyDescent="0.3">
      <c r="U5274" s="309" t="s">
        <v>68196</v>
      </c>
      <c r="V5274" s="310">
        <v>1218.75</v>
      </c>
      <c r="X5274" s="267" t="s">
        <v>56064</v>
      </c>
      <c r="Y5274" s="268">
        <v>4445.83</v>
      </c>
      <c r="AA5274" s="229" t="s">
        <v>42412</v>
      </c>
      <c r="AB5274" s="230">
        <v>2773</v>
      </c>
      <c r="AD5274" s="209" t="s">
        <v>19601</v>
      </c>
      <c r="AE5274" s="210">
        <v>537387.39</v>
      </c>
      <c r="AF5274" s="93"/>
      <c r="AG5274" s="93"/>
      <c r="AH5274" s="93"/>
    </row>
    <row r="5275" spans="21:34" x14ac:dyDescent="0.3">
      <c r="U5275" s="309" t="s">
        <v>63728</v>
      </c>
      <c r="V5275" s="310">
        <v>2962.76</v>
      </c>
      <c r="X5275" s="267" t="s">
        <v>59045</v>
      </c>
      <c r="Y5275" s="268">
        <v>1692.5</v>
      </c>
      <c r="AA5275" s="229" t="s">
        <v>49875</v>
      </c>
      <c r="AB5275" s="230">
        <v>1498.8</v>
      </c>
      <c r="AD5275" s="209" t="s">
        <v>19602</v>
      </c>
      <c r="AE5275" s="210">
        <v>232.83</v>
      </c>
      <c r="AF5275" s="93"/>
      <c r="AG5275" s="93"/>
      <c r="AH5275" s="93"/>
    </row>
    <row r="5276" spans="21:34" x14ac:dyDescent="0.3">
      <c r="U5276" s="309" t="s">
        <v>55247</v>
      </c>
      <c r="V5276" s="310">
        <v>4171.88</v>
      </c>
      <c r="X5276" s="267" t="s">
        <v>48864</v>
      </c>
      <c r="Y5276" s="268">
        <v>4955.17</v>
      </c>
      <c r="AA5276" s="229" t="s">
        <v>44804</v>
      </c>
      <c r="AB5276" s="230">
        <v>80.239999999999995</v>
      </c>
      <c r="AD5276" s="209" t="s">
        <v>19603</v>
      </c>
      <c r="AE5276" s="210">
        <v>134.01</v>
      </c>
      <c r="AF5276" s="93"/>
      <c r="AG5276" s="93"/>
      <c r="AH5276" s="93"/>
    </row>
    <row r="5277" spans="21:34" x14ac:dyDescent="0.3">
      <c r="U5277" s="309" t="s">
        <v>55248</v>
      </c>
      <c r="V5277" s="310">
        <v>1847.45</v>
      </c>
      <c r="X5277" s="267" t="s">
        <v>48865</v>
      </c>
      <c r="Y5277" s="268">
        <v>635.9</v>
      </c>
      <c r="AA5277" s="229" t="s">
        <v>39116</v>
      </c>
      <c r="AB5277" s="230">
        <v>34229.18</v>
      </c>
      <c r="AD5277" s="209" t="s">
        <v>19604</v>
      </c>
      <c r="AE5277" s="210">
        <v>343034.95</v>
      </c>
      <c r="AF5277" s="93"/>
      <c r="AG5277" s="93"/>
      <c r="AH5277" s="93"/>
    </row>
    <row r="5278" spans="21:34" x14ac:dyDescent="0.3">
      <c r="U5278" s="309" t="s">
        <v>63729</v>
      </c>
      <c r="V5278" s="310">
        <v>4790.59</v>
      </c>
      <c r="X5278" s="267" t="s">
        <v>19738</v>
      </c>
      <c r="Y5278" s="268">
        <v>32083.49</v>
      </c>
      <c r="AA5278" s="229" t="s">
        <v>42413</v>
      </c>
      <c r="AB5278" s="230">
        <v>525</v>
      </c>
      <c r="AD5278" s="209" t="s">
        <v>19605</v>
      </c>
      <c r="AE5278" s="210">
        <v>309760.69</v>
      </c>
      <c r="AF5278" s="93"/>
      <c r="AG5278" s="93"/>
      <c r="AH5278" s="93"/>
    </row>
    <row r="5279" spans="21:34" x14ac:dyDescent="0.3">
      <c r="U5279" s="309" t="s">
        <v>68197</v>
      </c>
      <c r="V5279" s="310">
        <v>865.2</v>
      </c>
      <c r="X5279" s="267" t="s">
        <v>19739</v>
      </c>
      <c r="Y5279" s="268">
        <v>2370.09</v>
      </c>
      <c r="AA5279" s="229" t="s">
        <v>40257</v>
      </c>
      <c r="AB5279" s="230">
        <v>9144.32</v>
      </c>
      <c r="AD5279" s="209" t="s">
        <v>19606</v>
      </c>
      <c r="AE5279" s="210">
        <v>26000</v>
      </c>
      <c r="AF5279" s="93"/>
      <c r="AG5279" s="93"/>
      <c r="AH5279" s="93"/>
    </row>
    <row r="5280" spans="21:34" x14ac:dyDescent="0.3">
      <c r="U5280" s="309" t="s">
        <v>68198</v>
      </c>
      <c r="V5280" s="310">
        <v>110</v>
      </c>
      <c r="X5280" s="267" t="s">
        <v>19741</v>
      </c>
      <c r="Y5280" s="268">
        <v>10900.1</v>
      </c>
      <c r="AA5280" s="229" t="s">
        <v>42414</v>
      </c>
      <c r="AB5280" s="230">
        <v>11520</v>
      </c>
      <c r="AD5280" s="209" t="s">
        <v>19607</v>
      </c>
      <c r="AE5280" s="210">
        <v>510657.51</v>
      </c>
      <c r="AF5280" s="93"/>
      <c r="AG5280" s="93"/>
      <c r="AH5280" s="93"/>
    </row>
    <row r="5281" spans="21:34" x14ac:dyDescent="0.3">
      <c r="U5281" s="309" t="s">
        <v>50117</v>
      </c>
      <c r="V5281" s="310">
        <v>-2420.46</v>
      </c>
      <c r="X5281" s="267" t="s">
        <v>59581</v>
      </c>
      <c r="Y5281" s="268">
        <v>22061.07</v>
      </c>
      <c r="AA5281" s="229" t="s">
        <v>40258</v>
      </c>
      <c r="AB5281" s="230">
        <v>8475</v>
      </c>
      <c r="AD5281" s="209" t="s">
        <v>19608</v>
      </c>
      <c r="AE5281" s="210">
        <v>1130189.6399999999</v>
      </c>
      <c r="AF5281" s="93"/>
      <c r="AG5281" s="93"/>
      <c r="AH5281" s="93"/>
    </row>
    <row r="5282" spans="21:34" x14ac:dyDescent="0.3">
      <c r="U5282" s="309" t="s">
        <v>48974</v>
      </c>
      <c r="V5282" s="310">
        <v>2021.11</v>
      </c>
      <c r="X5282" s="267" t="s">
        <v>56065</v>
      </c>
      <c r="Y5282" s="268">
        <v>4000</v>
      </c>
      <c r="AA5282" s="229" t="s">
        <v>34979</v>
      </c>
      <c r="AB5282" s="230">
        <v>4736.8999999999996</v>
      </c>
      <c r="AD5282" s="209" t="s">
        <v>13470</v>
      </c>
      <c r="AE5282" s="210">
        <v>571141.31000000006</v>
      </c>
      <c r="AF5282" s="93"/>
      <c r="AG5282" s="93"/>
      <c r="AH5282" s="93"/>
    </row>
    <row r="5283" spans="21:34" x14ac:dyDescent="0.3">
      <c r="U5283" s="309" t="s">
        <v>56286</v>
      </c>
      <c r="V5283" s="310">
        <v>45427.199999999997</v>
      </c>
      <c r="X5283" s="267" t="s">
        <v>56066</v>
      </c>
      <c r="Y5283" s="268">
        <v>1949.93</v>
      </c>
      <c r="AA5283" s="229" t="s">
        <v>40259</v>
      </c>
      <c r="AB5283" s="230">
        <v>4366.7299999999996</v>
      </c>
      <c r="AD5283" s="209" t="s">
        <v>13471</v>
      </c>
      <c r="AE5283" s="210">
        <v>1119110.97</v>
      </c>
      <c r="AF5283" s="93"/>
      <c r="AG5283" s="93"/>
      <c r="AH5283" s="93"/>
    </row>
    <row r="5284" spans="21:34" x14ac:dyDescent="0.3">
      <c r="U5284" s="309" t="s">
        <v>35245</v>
      </c>
      <c r="V5284" s="310">
        <v>694689.39</v>
      </c>
      <c r="X5284" s="267" t="s">
        <v>48866</v>
      </c>
      <c r="Y5284" s="268">
        <v>1325</v>
      </c>
      <c r="AA5284" s="229" t="s">
        <v>34980</v>
      </c>
      <c r="AB5284" s="230">
        <v>61980</v>
      </c>
      <c r="AD5284" s="209" t="s">
        <v>19609</v>
      </c>
      <c r="AE5284" s="210">
        <v>312287.8</v>
      </c>
      <c r="AF5284" s="93"/>
      <c r="AG5284" s="93"/>
      <c r="AH5284" s="93"/>
    </row>
    <row r="5285" spans="21:34" x14ac:dyDescent="0.3">
      <c r="U5285" s="309" t="s">
        <v>52935</v>
      </c>
      <c r="V5285" s="310">
        <v>11753.05</v>
      </c>
      <c r="X5285" s="267" t="s">
        <v>42430</v>
      </c>
      <c r="Y5285" s="268">
        <v>45313.93</v>
      </c>
      <c r="AA5285" s="229" t="s">
        <v>42415</v>
      </c>
      <c r="AB5285" s="230">
        <v>36382.550000000003</v>
      </c>
      <c r="AD5285" s="209" t="s">
        <v>19610</v>
      </c>
      <c r="AE5285" s="210">
        <v>43705.599999999999</v>
      </c>
      <c r="AF5285" s="93"/>
      <c r="AG5285" s="93"/>
      <c r="AH5285" s="93"/>
    </row>
    <row r="5286" spans="21:34" x14ac:dyDescent="0.3">
      <c r="U5286" s="309" t="s">
        <v>48976</v>
      </c>
      <c r="V5286" s="310">
        <v>60</v>
      </c>
      <c r="X5286" s="267" t="s">
        <v>42431</v>
      </c>
      <c r="Y5286" s="268">
        <v>3372.06</v>
      </c>
      <c r="AA5286" s="229" t="s">
        <v>19659</v>
      </c>
      <c r="AB5286" s="230">
        <v>15335.33</v>
      </c>
      <c r="AD5286" s="209" t="s">
        <v>19611</v>
      </c>
      <c r="AE5286" s="210">
        <v>1605864.69</v>
      </c>
      <c r="AF5286" s="93"/>
      <c r="AG5286" s="93"/>
      <c r="AH5286" s="93"/>
    </row>
    <row r="5287" spans="21:34" x14ac:dyDescent="0.3">
      <c r="U5287" s="309" t="s">
        <v>35246</v>
      </c>
      <c r="V5287" s="310">
        <v>27596.799999999999</v>
      </c>
      <c r="X5287" s="267" t="s">
        <v>46886</v>
      </c>
      <c r="Y5287" s="268">
        <v>34339.050000000003</v>
      </c>
      <c r="AA5287" s="229" t="s">
        <v>36259</v>
      </c>
      <c r="AB5287" s="230">
        <v>11066.66</v>
      </c>
      <c r="AD5287" s="209" t="s">
        <v>19612</v>
      </c>
      <c r="AE5287" s="210">
        <v>540</v>
      </c>
      <c r="AF5287" s="93"/>
      <c r="AG5287" s="93"/>
      <c r="AH5287" s="93"/>
    </row>
    <row r="5288" spans="21:34" x14ac:dyDescent="0.3">
      <c r="U5288" s="309" t="s">
        <v>35248</v>
      </c>
      <c r="V5288" s="310">
        <v>236287.05</v>
      </c>
      <c r="X5288" s="267" t="s">
        <v>52335</v>
      </c>
      <c r="Y5288" s="268">
        <v>8500</v>
      </c>
      <c r="AA5288" s="229" t="s">
        <v>48853</v>
      </c>
      <c r="AB5288" s="230">
        <v>483069.44</v>
      </c>
      <c r="AD5288" s="209" t="s">
        <v>19613</v>
      </c>
      <c r="AE5288" s="210">
        <v>1882.63</v>
      </c>
      <c r="AF5288" s="93"/>
      <c r="AG5288" s="93"/>
      <c r="AH5288" s="93"/>
    </row>
    <row r="5289" spans="21:34" x14ac:dyDescent="0.3">
      <c r="U5289" s="309" t="s">
        <v>52938</v>
      </c>
      <c r="V5289" s="310">
        <v>647656.06999999995</v>
      </c>
      <c r="X5289" s="267" t="s">
        <v>48867</v>
      </c>
      <c r="Y5289" s="268">
        <v>3826.21</v>
      </c>
      <c r="AA5289" s="229" t="s">
        <v>42416</v>
      </c>
      <c r="AB5289" s="230">
        <v>98566</v>
      </c>
      <c r="AD5289" s="209" t="s">
        <v>19614</v>
      </c>
      <c r="AE5289" s="210">
        <v>156770.25</v>
      </c>
      <c r="AF5289" s="93"/>
      <c r="AG5289" s="93"/>
      <c r="AH5289" s="93"/>
    </row>
    <row r="5290" spans="21:34" x14ac:dyDescent="0.3">
      <c r="U5290" s="309" t="s">
        <v>68199</v>
      </c>
      <c r="V5290" s="310">
        <v>45469.89</v>
      </c>
      <c r="X5290" s="267" t="s">
        <v>59582</v>
      </c>
      <c r="Y5290" s="268">
        <v>55000</v>
      </c>
      <c r="AA5290" s="229" t="s">
        <v>44805</v>
      </c>
      <c r="AB5290" s="230">
        <v>6462</v>
      </c>
      <c r="AD5290" s="209" t="s">
        <v>19615</v>
      </c>
      <c r="AE5290" s="210">
        <v>2732536.71</v>
      </c>
      <c r="AF5290" s="93"/>
      <c r="AG5290" s="93"/>
      <c r="AH5290" s="93"/>
    </row>
    <row r="5291" spans="21:34" x14ac:dyDescent="0.3">
      <c r="U5291" s="309" t="s">
        <v>36443</v>
      </c>
      <c r="V5291" s="310">
        <v>13250.01</v>
      </c>
      <c r="X5291" s="267" t="s">
        <v>63132</v>
      </c>
      <c r="Y5291" s="268">
        <v>50282.52</v>
      </c>
      <c r="AA5291" s="229" t="s">
        <v>44806</v>
      </c>
      <c r="AB5291" s="230">
        <v>426</v>
      </c>
      <c r="AD5291" s="209" t="s">
        <v>19616</v>
      </c>
      <c r="AE5291" s="210">
        <v>902160.08</v>
      </c>
      <c r="AF5291" s="93"/>
      <c r="AG5291" s="93"/>
      <c r="AH5291" s="93"/>
    </row>
    <row r="5292" spans="21:34" x14ac:dyDescent="0.3">
      <c r="U5292" s="309" t="s">
        <v>68200</v>
      </c>
      <c r="V5292" s="310">
        <v>23950.799999999999</v>
      </c>
      <c r="X5292" s="267" t="s">
        <v>47955</v>
      </c>
      <c r="Y5292" s="268">
        <v>1857.91</v>
      </c>
      <c r="AA5292" s="229" t="s">
        <v>44807</v>
      </c>
      <c r="AB5292" s="230">
        <v>83500</v>
      </c>
      <c r="AD5292" s="209" t="s">
        <v>19617</v>
      </c>
      <c r="AE5292" s="210">
        <v>2994.52</v>
      </c>
      <c r="AF5292" s="93"/>
      <c r="AG5292" s="93"/>
      <c r="AH5292" s="93"/>
    </row>
    <row r="5293" spans="21:34" x14ac:dyDescent="0.3">
      <c r="U5293" s="309" t="s">
        <v>42670</v>
      </c>
      <c r="V5293" s="310">
        <v>737860</v>
      </c>
      <c r="X5293" s="267" t="s">
        <v>46887</v>
      </c>
      <c r="Y5293" s="268">
        <v>2624.65</v>
      </c>
      <c r="AA5293" s="229" t="s">
        <v>44808</v>
      </c>
      <c r="AB5293" s="230">
        <v>6387.75</v>
      </c>
      <c r="AD5293" s="209" t="s">
        <v>19618</v>
      </c>
      <c r="AE5293" s="210">
        <v>416.25</v>
      </c>
      <c r="AF5293" s="93"/>
      <c r="AG5293" s="93"/>
      <c r="AH5293" s="93"/>
    </row>
    <row r="5294" spans="21:34" x14ac:dyDescent="0.3">
      <c r="U5294" s="309" t="s">
        <v>68201</v>
      </c>
      <c r="V5294" s="310">
        <v>14992.64</v>
      </c>
      <c r="X5294" s="267" t="s">
        <v>46888</v>
      </c>
      <c r="Y5294" s="268">
        <v>15744</v>
      </c>
      <c r="AA5294" s="229" t="s">
        <v>49876</v>
      </c>
      <c r="AB5294" s="230">
        <v>3000</v>
      </c>
      <c r="AD5294" s="209" t="s">
        <v>19619</v>
      </c>
      <c r="AE5294" s="210">
        <v>1507566.06</v>
      </c>
      <c r="AF5294" s="93"/>
      <c r="AG5294" s="93"/>
      <c r="AH5294" s="93"/>
    </row>
    <row r="5295" spans="21:34" x14ac:dyDescent="0.3">
      <c r="U5295" s="309" t="s">
        <v>68202</v>
      </c>
      <c r="V5295" s="310">
        <v>7250.05</v>
      </c>
      <c r="X5295" s="267" t="s">
        <v>33475</v>
      </c>
      <c r="Y5295" s="268">
        <v>2000</v>
      </c>
      <c r="AA5295" s="229" t="s">
        <v>42417</v>
      </c>
      <c r="AB5295" s="230">
        <v>7067.48</v>
      </c>
      <c r="AD5295" s="209" t="s">
        <v>19620</v>
      </c>
      <c r="AE5295" s="210">
        <v>3641661.55</v>
      </c>
      <c r="AF5295" s="93"/>
      <c r="AG5295" s="93"/>
      <c r="AH5295" s="93"/>
    </row>
    <row r="5296" spans="21:34" x14ac:dyDescent="0.3">
      <c r="U5296" s="309" t="s">
        <v>68203</v>
      </c>
      <c r="V5296" s="310">
        <v>329.98</v>
      </c>
      <c r="X5296" s="267" t="s">
        <v>33476</v>
      </c>
      <c r="Y5296" s="268">
        <v>151.63999999999999</v>
      </c>
      <c r="AA5296" s="229" t="s">
        <v>48854</v>
      </c>
      <c r="AB5296" s="230">
        <v>8683.24</v>
      </c>
      <c r="AD5296" s="209" t="s">
        <v>19621</v>
      </c>
      <c r="AE5296" s="210">
        <v>5833.79</v>
      </c>
      <c r="AF5296" s="93"/>
      <c r="AG5296" s="93"/>
      <c r="AH5296" s="93"/>
    </row>
    <row r="5297" spans="21:34" x14ac:dyDescent="0.3">
      <c r="U5297" s="309" t="s">
        <v>23054</v>
      </c>
      <c r="V5297" s="310">
        <v>185951.37</v>
      </c>
      <c r="X5297" s="267" t="s">
        <v>33477</v>
      </c>
      <c r="Y5297" s="268">
        <v>490</v>
      </c>
      <c r="AA5297" s="229" t="s">
        <v>19678</v>
      </c>
      <c r="AB5297" s="230">
        <v>615.38</v>
      </c>
      <c r="AD5297" s="209" t="s">
        <v>19622</v>
      </c>
      <c r="AE5297" s="210">
        <v>1926</v>
      </c>
      <c r="AF5297" s="93"/>
      <c r="AG5297" s="93"/>
      <c r="AH5297" s="93"/>
    </row>
    <row r="5298" spans="21:34" x14ac:dyDescent="0.3">
      <c r="U5298" s="309" t="s">
        <v>35250</v>
      </c>
      <c r="V5298" s="310">
        <v>615007.66</v>
      </c>
      <c r="X5298" s="267" t="s">
        <v>34981</v>
      </c>
      <c r="Y5298" s="268">
        <v>0.6</v>
      </c>
      <c r="AA5298" s="229" t="s">
        <v>19679</v>
      </c>
      <c r="AB5298" s="230">
        <v>32533.85</v>
      </c>
      <c r="AD5298" s="209" t="s">
        <v>19623</v>
      </c>
      <c r="AE5298" s="210">
        <v>9000</v>
      </c>
      <c r="AF5298" s="93"/>
      <c r="AG5298" s="93"/>
      <c r="AH5298" s="93"/>
    </row>
    <row r="5299" spans="21:34" x14ac:dyDescent="0.3">
      <c r="U5299" s="309" t="s">
        <v>35251</v>
      </c>
      <c r="V5299" s="310">
        <v>272143.99</v>
      </c>
      <c r="X5299" s="267" t="s">
        <v>36262</v>
      </c>
      <c r="Y5299" s="268">
        <v>32638.34</v>
      </c>
      <c r="AA5299" s="229" t="s">
        <v>49877</v>
      </c>
      <c r="AB5299" s="230">
        <v>15968.68</v>
      </c>
      <c r="AD5299" s="209" t="s">
        <v>19624</v>
      </c>
      <c r="AE5299" s="210">
        <v>2000</v>
      </c>
      <c r="AF5299" s="93"/>
      <c r="AG5299" s="93"/>
      <c r="AH5299" s="93"/>
    </row>
    <row r="5300" spans="21:34" x14ac:dyDescent="0.3">
      <c r="U5300" s="309" t="s">
        <v>23055</v>
      </c>
      <c r="V5300" s="310">
        <v>59349.599999999999</v>
      </c>
      <c r="X5300" s="267" t="s">
        <v>46889</v>
      </c>
      <c r="Y5300" s="268">
        <v>19279.02</v>
      </c>
      <c r="AA5300" s="229" t="s">
        <v>19680</v>
      </c>
      <c r="AB5300" s="230">
        <v>12650.98</v>
      </c>
      <c r="AD5300" s="209" t="s">
        <v>19625</v>
      </c>
      <c r="AE5300" s="210">
        <v>3000</v>
      </c>
      <c r="AF5300" s="93"/>
      <c r="AG5300" s="93"/>
      <c r="AH5300" s="93"/>
    </row>
    <row r="5301" spans="21:34" x14ac:dyDescent="0.3">
      <c r="U5301" s="309" t="s">
        <v>33806</v>
      </c>
      <c r="V5301" s="310">
        <v>45.56</v>
      </c>
      <c r="X5301" s="267" t="s">
        <v>52340</v>
      </c>
      <c r="Y5301" s="268">
        <v>213.84</v>
      </c>
      <c r="AA5301" s="229" t="s">
        <v>49878</v>
      </c>
      <c r="AB5301" s="230">
        <v>145750</v>
      </c>
      <c r="AD5301" s="209" t="s">
        <v>19626</v>
      </c>
      <c r="AE5301" s="210">
        <v>1070.98</v>
      </c>
      <c r="AF5301" s="93"/>
      <c r="AG5301" s="93"/>
      <c r="AH5301" s="93"/>
    </row>
    <row r="5302" spans="21:34" x14ac:dyDescent="0.3">
      <c r="U5302" s="309" t="s">
        <v>68204</v>
      </c>
      <c r="V5302" s="310">
        <v>16.600000000000001</v>
      </c>
      <c r="X5302" s="267" t="s">
        <v>44821</v>
      </c>
      <c r="Y5302" s="268">
        <v>5201.93</v>
      </c>
      <c r="AA5302" s="229" t="s">
        <v>48855</v>
      </c>
      <c r="AB5302" s="230">
        <v>123071.96</v>
      </c>
      <c r="AD5302" s="209" t="s">
        <v>19627</v>
      </c>
      <c r="AE5302" s="210">
        <v>23510</v>
      </c>
      <c r="AF5302" s="93"/>
      <c r="AG5302" s="93"/>
      <c r="AH5302" s="93"/>
    </row>
    <row r="5303" spans="21:34" x14ac:dyDescent="0.3">
      <c r="U5303" s="309" t="s">
        <v>68205</v>
      </c>
      <c r="V5303" s="310">
        <v>2576.21</v>
      </c>
      <c r="X5303" s="267" t="s">
        <v>48871</v>
      </c>
      <c r="Y5303" s="268">
        <v>862.89</v>
      </c>
      <c r="AA5303" s="229" t="s">
        <v>42418</v>
      </c>
      <c r="AB5303" s="230">
        <v>9169.1200000000008</v>
      </c>
      <c r="AD5303" s="209" t="s">
        <v>19628</v>
      </c>
      <c r="AE5303" s="210">
        <v>55807.25</v>
      </c>
      <c r="AF5303" s="93"/>
      <c r="AG5303" s="93"/>
      <c r="AH5303" s="93"/>
    </row>
    <row r="5304" spans="21:34" x14ac:dyDescent="0.3">
      <c r="U5304" s="309" t="s">
        <v>23056</v>
      </c>
      <c r="V5304" s="310">
        <v>309461.01</v>
      </c>
      <c r="X5304" s="267" t="s">
        <v>33478</v>
      </c>
      <c r="Y5304" s="268">
        <v>61909.34</v>
      </c>
      <c r="AA5304" s="229" t="s">
        <v>48856</v>
      </c>
      <c r="AB5304" s="230">
        <v>2295.2399999999998</v>
      </c>
      <c r="AD5304" s="209" t="s">
        <v>19629</v>
      </c>
      <c r="AE5304" s="210">
        <v>1800</v>
      </c>
      <c r="AF5304" s="93"/>
      <c r="AG5304" s="93"/>
      <c r="AH5304" s="93"/>
    </row>
    <row r="5305" spans="21:34" x14ac:dyDescent="0.3">
      <c r="U5305" s="309" t="s">
        <v>36444</v>
      </c>
      <c r="V5305" s="310">
        <v>94317.26</v>
      </c>
      <c r="X5305" s="267" t="s">
        <v>39119</v>
      </c>
      <c r="Y5305" s="268">
        <v>5575.2</v>
      </c>
      <c r="AA5305" s="229" t="s">
        <v>42419</v>
      </c>
      <c r="AB5305" s="230">
        <v>438.77</v>
      </c>
      <c r="AD5305" s="209" t="s">
        <v>19630</v>
      </c>
      <c r="AE5305" s="210">
        <v>1069.9000000000001</v>
      </c>
      <c r="AF5305" s="93"/>
      <c r="AG5305" s="93"/>
      <c r="AH5305" s="93"/>
    </row>
    <row r="5306" spans="21:34" x14ac:dyDescent="0.3">
      <c r="U5306" s="309" t="s">
        <v>33807</v>
      </c>
      <c r="V5306" s="310">
        <v>4433</v>
      </c>
      <c r="X5306" s="267" t="s">
        <v>40261</v>
      </c>
      <c r="Y5306" s="268">
        <v>41023.339999999997</v>
      </c>
      <c r="AA5306" s="229" t="s">
        <v>48857</v>
      </c>
      <c r="AB5306" s="230">
        <v>3318.6</v>
      </c>
      <c r="AD5306" s="209" t="s">
        <v>19631</v>
      </c>
      <c r="AE5306" s="210">
        <v>10000</v>
      </c>
      <c r="AF5306" s="93"/>
      <c r="AG5306" s="93"/>
      <c r="AH5306" s="93"/>
    </row>
    <row r="5307" spans="21:34" x14ac:dyDescent="0.3">
      <c r="U5307" s="309" t="s">
        <v>68206</v>
      </c>
      <c r="V5307" s="310">
        <v>4988</v>
      </c>
      <c r="X5307" s="267" t="s">
        <v>47956</v>
      </c>
      <c r="Y5307" s="268">
        <v>4373</v>
      </c>
      <c r="AA5307" s="229" t="s">
        <v>52331</v>
      </c>
      <c r="AB5307" s="230">
        <v>276.55</v>
      </c>
      <c r="AD5307" s="209" t="s">
        <v>19632</v>
      </c>
      <c r="AE5307" s="210">
        <v>7705.79</v>
      </c>
      <c r="AF5307" s="93"/>
      <c r="AG5307" s="93"/>
      <c r="AH5307" s="93"/>
    </row>
    <row r="5308" spans="21:34" x14ac:dyDescent="0.3">
      <c r="U5308" s="309" t="s">
        <v>58591</v>
      </c>
      <c r="V5308" s="310">
        <v>-1635.18</v>
      </c>
      <c r="X5308" s="267" t="s">
        <v>44822</v>
      </c>
      <c r="Y5308" s="268">
        <v>12561.86</v>
      </c>
      <c r="AA5308" s="229" t="s">
        <v>42420</v>
      </c>
      <c r="AB5308" s="230">
        <v>3114.26</v>
      </c>
      <c r="AD5308" s="209" t="s">
        <v>19633</v>
      </c>
      <c r="AE5308" s="210">
        <v>16318.98</v>
      </c>
      <c r="AF5308" s="93"/>
      <c r="AG5308" s="93"/>
      <c r="AH5308" s="93"/>
    </row>
    <row r="5309" spans="21:34" x14ac:dyDescent="0.3">
      <c r="U5309" s="309" t="s">
        <v>62086</v>
      </c>
      <c r="V5309" s="310">
        <v>346287.19</v>
      </c>
      <c r="X5309" s="267" t="s">
        <v>33479</v>
      </c>
      <c r="Y5309" s="268">
        <v>114493.22</v>
      </c>
      <c r="AA5309" s="229" t="s">
        <v>42421</v>
      </c>
      <c r="AB5309" s="230">
        <v>32582.55</v>
      </c>
      <c r="AD5309" s="209" t="s">
        <v>19634</v>
      </c>
      <c r="AE5309" s="210">
        <v>152295</v>
      </c>
      <c r="AF5309" s="93"/>
      <c r="AG5309" s="93"/>
      <c r="AH5309" s="93"/>
    </row>
    <row r="5310" spans="21:34" x14ac:dyDescent="0.3">
      <c r="U5310" s="309" t="s">
        <v>68207</v>
      </c>
      <c r="V5310" s="310">
        <v>65</v>
      </c>
      <c r="X5310" s="267" t="s">
        <v>57412</v>
      </c>
      <c r="Y5310" s="268">
        <v>48902.27</v>
      </c>
      <c r="AA5310" s="229" t="s">
        <v>48858</v>
      </c>
      <c r="AB5310" s="230">
        <v>102665.21</v>
      </c>
      <c r="AD5310" s="209" t="s">
        <v>19635</v>
      </c>
      <c r="AE5310" s="210">
        <v>12833</v>
      </c>
      <c r="AF5310" s="93"/>
      <c r="AG5310" s="93"/>
      <c r="AH5310" s="93"/>
    </row>
    <row r="5311" spans="21:34" x14ac:dyDescent="0.3">
      <c r="U5311" s="309" t="s">
        <v>50121</v>
      </c>
      <c r="V5311" s="310">
        <v>3.52</v>
      </c>
      <c r="X5311" s="267" t="s">
        <v>52343</v>
      </c>
      <c r="Y5311" s="268">
        <v>37890.639999999999</v>
      </c>
      <c r="AA5311" s="229" t="s">
        <v>42422</v>
      </c>
      <c r="AB5311" s="230">
        <v>6832</v>
      </c>
      <c r="AD5311" s="209" t="s">
        <v>19636</v>
      </c>
      <c r="AE5311" s="210">
        <v>1500</v>
      </c>
      <c r="AF5311" s="93"/>
      <c r="AG5311" s="93"/>
      <c r="AH5311" s="93"/>
    </row>
    <row r="5312" spans="21:34" x14ac:dyDescent="0.3">
      <c r="U5312" s="309" t="s">
        <v>58592</v>
      </c>
      <c r="V5312" s="310">
        <v>-21.01</v>
      </c>
      <c r="X5312" s="267" t="s">
        <v>59046</v>
      </c>
      <c r="Y5312" s="268">
        <v>10530</v>
      </c>
      <c r="AA5312" s="229" t="s">
        <v>42423</v>
      </c>
      <c r="AB5312" s="230">
        <v>54353.34</v>
      </c>
      <c r="AD5312" s="209" t="s">
        <v>19637</v>
      </c>
      <c r="AE5312" s="210">
        <v>6500</v>
      </c>
      <c r="AF5312" s="93"/>
      <c r="AG5312" s="93"/>
      <c r="AH5312" s="93"/>
    </row>
    <row r="5313" spans="21:34" x14ac:dyDescent="0.3">
      <c r="U5313" s="309" t="s">
        <v>45157</v>
      </c>
      <c r="V5313" s="310">
        <v>14.72</v>
      </c>
      <c r="X5313" s="267" t="s">
        <v>44823</v>
      </c>
      <c r="Y5313" s="268">
        <v>212.89</v>
      </c>
      <c r="AA5313" s="229" t="s">
        <v>42424</v>
      </c>
      <c r="AB5313" s="230">
        <v>74150</v>
      </c>
      <c r="AD5313" s="209" t="s">
        <v>19638</v>
      </c>
      <c r="AE5313" s="210">
        <v>9000</v>
      </c>
      <c r="AF5313" s="93"/>
      <c r="AG5313" s="93"/>
      <c r="AH5313" s="93"/>
    </row>
    <row r="5314" spans="21:34" x14ac:dyDescent="0.3">
      <c r="U5314" s="309" t="s">
        <v>42671</v>
      </c>
      <c r="V5314" s="310">
        <v>216.73</v>
      </c>
      <c r="X5314" s="267" t="s">
        <v>33480</v>
      </c>
      <c r="Y5314" s="268">
        <v>16415.64</v>
      </c>
      <c r="AA5314" s="229" t="s">
        <v>48859</v>
      </c>
      <c r="AB5314" s="230">
        <v>12240</v>
      </c>
      <c r="AD5314" s="209" t="s">
        <v>19639</v>
      </c>
      <c r="AE5314" s="210">
        <v>2000</v>
      </c>
      <c r="AF5314" s="93"/>
      <c r="AG5314" s="93"/>
      <c r="AH5314" s="93"/>
    </row>
    <row r="5315" spans="21:34" x14ac:dyDescent="0.3">
      <c r="U5315" s="309" t="s">
        <v>58593</v>
      </c>
      <c r="V5315" s="310">
        <v>-32.76</v>
      </c>
      <c r="X5315" s="267" t="s">
        <v>33481</v>
      </c>
      <c r="Y5315" s="268">
        <v>48852.74</v>
      </c>
      <c r="AA5315" s="229" t="s">
        <v>48860</v>
      </c>
      <c r="AB5315" s="230">
        <v>50620</v>
      </c>
      <c r="AD5315" s="209" t="s">
        <v>19640</v>
      </c>
      <c r="AE5315" s="210">
        <v>3000</v>
      </c>
      <c r="AF5315" s="93"/>
      <c r="AG5315" s="93"/>
      <c r="AH5315" s="93"/>
    </row>
    <row r="5316" spans="21:34" x14ac:dyDescent="0.3">
      <c r="U5316" s="309" t="s">
        <v>68208</v>
      </c>
      <c r="V5316" s="310">
        <v>27224.86</v>
      </c>
      <c r="X5316" s="267" t="s">
        <v>34983</v>
      </c>
      <c r="Y5316" s="268">
        <v>482.13</v>
      </c>
      <c r="AA5316" s="229" t="s">
        <v>49879</v>
      </c>
      <c r="AB5316" s="230">
        <v>5010</v>
      </c>
      <c r="AD5316" s="209" t="s">
        <v>19641</v>
      </c>
      <c r="AE5316" s="210">
        <v>1070.98</v>
      </c>
      <c r="AF5316" s="93"/>
      <c r="AG5316" s="93"/>
      <c r="AH5316" s="93"/>
    </row>
    <row r="5317" spans="21:34" x14ac:dyDescent="0.3">
      <c r="U5317" s="309" t="s">
        <v>68209</v>
      </c>
      <c r="V5317" s="310">
        <v>150</v>
      </c>
      <c r="X5317" s="267" t="s">
        <v>39121</v>
      </c>
      <c r="Y5317" s="268">
        <v>24510.1</v>
      </c>
      <c r="AA5317" s="229" t="s">
        <v>42425</v>
      </c>
      <c r="AB5317" s="230">
        <v>10713.82</v>
      </c>
      <c r="AD5317" s="209" t="s">
        <v>19642</v>
      </c>
      <c r="AE5317" s="210">
        <v>12833</v>
      </c>
      <c r="AF5317" s="93"/>
      <c r="AG5317" s="93"/>
      <c r="AH5317" s="93"/>
    </row>
    <row r="5318" spans="21:34" x14ac:dyDescent="0.3">
      <c r="U5318" s="309" t="s">
        <v>68210</v>
      </c>
      <c r="V5318" s="310">
        <v>2094.21</v>
      </c>
      <c r="X5318" s="267" t="s">
        <v>64265</v>
      </c>
      <c r="Y5318" s="268">
        <v>654.59</v>
      </c>
      <c r="AA5318" s="229" t="s">
        <v>48861</v>
      </c>
      <c r="AB5318" s="230">
        <v>2625.22</v>
      </c>
      <c r="AD5318" s="209" t="s">
        <v>13473</v>
      </c>
      <c r="AE5318" s="210">
        <v>49034.77</v>
      </c>
      <c r="AF5318" s="93"/>
      <c r="AG5318" s="93"/>
      <c r="AH5318" s="93"/>
    </row>
    <row r="5319" spans="21:34" x14ac:dyDescent="0.3">
      <c r="U5319" s="309" t="s">
        <v>68211</v>
      </c>
      <c r="V5319" s="310">
        <v>6849.18</v>
      </c>
      <c r="X5319" s="267" t="s">
        <v>61389</v>
      </c>
      <c r="Y5319" s="268">
        <v>137.1</v>
      </c>
      <c r="AA5319" s="229" t="s">
        <v>49880</v>
      </c>
      <c r="AB5319" s="230">
        <v>90.7</v>
      </c>
      <c r="AD5319" s="209" t="s">
        <v>19643</v>
      </c>
      <c r="AE5319" s="210">
        <v>75177.149999999994</v>
      </c>
      <c r="AF5319" s="93"/>
      <c r="AG5319" s="93"/>
      <c r="AH5319" s="93"/>
    </row>
    <row r="5320" spans="21:34" x14ac:dyDescent="0.3">
      <c r="U5320" s="309" t="s">
        <v>68212</v>
      </c>
      <c r="V5320" s="310">
        <v>13500</v>
      </c>
      <c r="X5320" s="267" t="s">
        <v>59583</v>
      </c>
      <c r="Y5320" s="268">
        <v>16800</v>
      </c>
      <c r="AA5320" s="229" t="s">
        <v>49881</v>
      </c>
      <c r="AB5320" s="230">
        <v>577.66999999999996</v>
      </c>
      <c r="AD5320" s="209" t="s">
        <v>19644</v>
      </c>
      <c r="AE5320" s="210">
        <v>152295</v>
      </c>
      <c r="AF5320" s="93"/>
      <c r="AG5320" s="93"/>
      <c r="AH5320" s="93"/>
    </row>
    <row r="5321" spans="21:34" x14ac:dyDescent="0.3">
      <c r="U5321" s="309" t="s">
        <v>68213</v>
      </c>
      <c r="V5321" s="310">
        <v>11545</v>
      </c>
      <c r="X5321" s="267" t="s">
        <v>60388</v>
      </c>
      <c r="Y5321" s="268">
        <v>352.2</v>
      </c>
      <c r="AA5321" s="229" t="s">
        <v>42426</v>
      </c>
      <c r="AB5321" s="230">
        <v>469.36</v>
      </c>
      <c r="AD5321" s="209" t="s">
        <v>19645</v>
      </c>
      <c r="AE5321" s="210">
        <v>21540</v>
      </c>
      <c r="AF5321" s="93"/>
      <c r="AG5321" s="93"/>
      <c r="AH5321" s="93"/>
    </row>
    <row r="5322" spans="21:34" x14ac:dyDescent="0.3">
      <c r="U5322" s="309" t="s">
        <v>64568</v>
      </c>
      <c r="V5322" s="310">
        <v>5338.55</v>
      </c>
      <c r="X5322" s="267" t="s">
        <v>52345</v>
      </c>
      <c r="Y5322" s="268">
        <v>193.4</v>
      </c>
      <c r="AA5322" s="229" t="s">
        <v>49882</v>
      </c>
      <c r="AB5322" s="230">
        <v>36.44</v>
      </c>
      <c r="AD5322" s="209" t="s">
        <v>19646</v>
      </c>
      <c r="AE5322" s="210">
        <v>4374.83</v>
      </c>
      <c r="AF5322" s="93"/>
      <c r="AG5322" s="93"/>
      <c r="AH5322" s="93"/>
    </row>
    <row r="5323" spans="21:34" x14ac:dyDescent="0.3">
      <c r="U5323" s="309" t="s">
        <v>64569</v>
      </c>
      <c r="V5323" s="310">
        <v>5368.6</v>
      </c>
      <c r="X5323" s="267" t="s">
        <v>57413</v>
      </c>
      <c r="Y5323" s="268">
        <v>7215</v>
      </c>
      <c r="AA5323" s="229" t="s">
        <v>49883</v>
      </c>
      <c r="AB5323" s="230">
        <v>2.62</v>
      </c>
      <c r="AD5323" s="209" t="s">
        <v>19647</v>
      </c>
      <c r="AE5323" s="210">
        <v>2056.17</v>
      </c>
      <c r="AF5323" s="93"/>
      <c r="AG5323" s="93"/>
      <c r="AH5323" s="93"/>
    </row>
    <row r="5324" spans="21:34" x14ac:dyDescent="0.3">
      <c r="U5324" s="309" t="s">
        <v>68214</v>
      </c>
      <c r="V5324" s="310">
        <v>29828.17</v>
      </c>
      <c r="X5324" s="267" t="s">
        <v>48872</v>
      </c>
      <c r="Y5324" s="268">
        <v>551.95000000000005</v>
      </c>
      <c r="AA5324" s="229" t="s">
        <v>42427</v>
      </c>
      <c r="AB5324" s="230">
        <v>1734.57</v>
      </c>
      <c r="AD5324" s="209" t="s">
        <v>19648</v>
      </c>
      <c r="AE5324" s="210">
        <v>1709.5</v>
      </c>
      <c r="AF5324" s="93"/>
      <c r="AG5324" s="93"/>
      <c r="AH5324" s="93"/>
    </row>
    <row r="5325" spans="21:34" x14ac:dyDescent="0.3">
      <c r="U5325" s="309" t="s">
        <v>68215</v>
      </c>
      <c r="V5325" s="310">
        <v>1621.88</v>
      </c>
      <c r="X5325" s="267" t="s">
        <v>61390</v>
      </c>
      <c r="Y5325" s="268">
        <v>14.5</v>
      </c>
      <c r="AA5325" s="229" t="s">
        <v>42428</v>
      </c>
      <c r="AB5325" s="230">
        <v>19583.23</v>
      </c>
      <c r="AD5325" s="209" t="s">
        <v>19649</v>
      </c>
      <c r="AE5325" s="210">
        <v>6990</v>
      </c>
      <c r="AF5325" s="93"/>
      <c r="AG5325" s="93"/>
      <c r="AH5325" s="93"/>
    </row>
    <row r="5326" spans="21:34" x14ac:dyDescent="0.3">
      <c r="U5326" s="309" t="s">
        <v>68216</v>
      </c>
      <c r="V5326" s="310">
        <v>1078.25</v>
      </c>
      <c r="X5326" s="267" t="s">
        <v>19843</v>
      </c>
      <c r="Y5326" s="268">
        <v>181081.25</v>
      </c>
      <c r="AA5326" s="229" t="s">
        <v>49884</v>
      </c>
      <c r="AB5326" s="230">
        <v>1102.69</v>
      </c>
      <c r="AD5326" s="209" t="s">
        <v>19650</v>
      </c>
      <c r="AE5326" s="210">
        <v>13086</v>
      </c>
      <c r="AF5326" s="93"/>
      <c r="AG5326" s="93"/>
      <c r="AH5326" s="93"/>
    </row>
    <row r="5327" spans="21:34" x14ac:dyDescent="0.3">
      <c r="U5327" s="309" t="s">
        <v>68217</v>
      </c>
      <c r="V5327" s="310">
        <v>568.28</v>
      </c>
      <c r="X5327" s="267" t="s">
        <v>19844</v>
      </c>
      <c r="Y5327" s="268">
        <v>9514.31</v>
      </c>
      <c r="AA5327" s="229" t="s">
        <v>49885</v>
      </c>
      <c r="AB5327" s="230">
        <v>7736.91</v>
      </c>
      <c r="AD5327" s="209" t="s">
        <v>19651</v>
      </c>
      <c r="AE5327" s="210">
        <v>105</v>
      </c>
      <c r="AF5327" s="93"/>
      <c r="AG5327" s="93"/>
      <c r="AH5327" s="93"/>
    </row>
    <row r="5328" spans="21:34" x14ac:dyDescent="0.3">
      <c r="U5328" s="309" t="s">
        <v>59130</v>
      </c>
      <c r="V5328" s="310">
        <v>2531.89</v>
      </c>
      <c r="X5328" s="267" t="s">
        <v>19845</v>
      </c>
      <c r="Y5328" s="268">
        <v>2263.5</v>
      </c>
      <c r="AA5328" s="229" t="s">
        <v>44809</v>
      </c>
      <c r="AB5328" s="230">
        <v>34000</v>
      </c>
      <c r="AD5328" s="209" t="s">
        <v>19652</v>
      </c>
      <c r="AE5328" s="210">
        <v>14062</v>
      </c>
      <c r="AF5328" s="93"/>
      <c r="AG5328" s="93"/>
      <c r="AH5328" s="93"/>
    </row>
    <row r="5329" spans="21:34" x14ac:dyDescent="0.3">
      <c r="U5329" s="309" t="s">
        <v>59131</v>
      </c>
      <c r="V5329" s="310">
        <v>8280.76</v>
      </c>
      <c r="X5329" s="267" t="s">
        <v>40266</v>
      </c>
      <c r="Y5329" s="268">
        <v>161605.82999999999</v>
      </c>
      <c r="AA5329" s="229" t="s">
        <v>44810</v>
      </c>
      <c r="AB5329" s="230">
        <v>2601</v>
      </c>
      <c r="AD5329" s="209" t="s">
        <v>19653</v>
      </c>
      <c r="AE5329" s="210">
        <v>10634.6</v>
      </c>
      <c r="AF5329" s="93"/>
      <c r="AG5329" s="93"/>
      <c r="AH5329" s="93"/>
    </row>
    <row r="5330" spans="21:34" x14ac:dyDescent="0.3">
      <c r="U5330" s="309" t="s">
        <v>59685</v>
      </c>
      <c r="V5330" s="310">
        <v>6116.1</v>
      </c>
      <c r="X5330" s="267" t="s">
        <v>19846</v>
      </c>
      <c r="Y5330" s="268">
        <v>46665</v>
      </c>
      <c r="AA5330" s="229" t="s">
        <v>44811</v>
      </c>
      <c r="AB5330" s="230">
        <v>79005</v>
      </c>
      <c r="AD5330" s="209" t="s">
        <v>19654</v>
      </c>
      <c r="AE5330" s="210">
        <v>813.58</v>
      </c>
      <c r="AF5330" s="93"/>
      <c r="AG5330" s="93"/>
      <c r="AH5330" s="93"/>
    </row>
    <row r="5331" spans="21:34" x14ac:dyDescent="0.3">
      <c r="U5331" s="309" t="s">
        <v>68218</v>
      </c>
      <c r="V5331" s="310">
        <v>5303</v>
      </c>
      <c r="X5331" s="267" t="s">
        <v>62628</v>
      </c>
      <c r="Y5331" s="268">
        <v>14763.35</v>
      </c>
      <c r="AA5331" s="229" t="s">
        <v>44812</v>
      </c>
      <c r="AB5331" s="230">
        <v>6043.88</v>
      </c>
      <c r="AD5331" s="209" t="s">
        <v>19655</v>
      </c>
      <c r="AE5331" s="210">
        <v>20893.75</v>
      </c>
      <c r="AF5331" s="93"/>
      <c r="AG5331" s="93"/>
      <c r="AH5331" s="93"/>
    </row>
    <row r="5332" spans="21:34" x14ac:dyDescent="0.3">
      <c r="U5332" s="309" t="s">
        <v>68219</v>
      </c>
      <c r="V5332" s="310">
        <v>27993</v>
      </c>
      <c r="X5332" s="267" t="s">
        <v>55101</v>
      </c>
      <c r="Y5332" s="268">
        <v>1440</v>
      </c>
      <c r="AA5332" s="229" t="s">
        <v>47949</v>
      </c>
      <c r="AB5332" s="230">
        <v>3714</v>
      </c>
      <c r="AD5332" s="209" t="s">
        <v>19656</v>
      </c>
      <c r="AE5332" s="210">
        <v>46714</v>
      </c>
      <c r="AF5332" s="93"/>
      <c r="AG5332" s="93"/>
      <c r="AH5332" s="93"/>
    </row>
    <row r="5333" spans="21:34" x14ac:dyDescent="0.3">
      <c r="U5333" s="309" t="s">
        <v>60575</v>
      </c>
      <c r="V5333" s="310">
        <v>435</v>
      </c>
      <c r="X5333" s="267" t="s">
        <v>19847</v>
      </c>
      <c r="Y5333" s="268">
        <v>19764.189999999999</v>
      </c>
      <c r="AA5333" s="229" t="s">
        <v>49886</v>
      </c>
      <c r="AB5333" s="230">
        <v>3183</v>
      </c>
      <c r="AD5333" s="209" t="s">
        <v>19657</v>
      </c>
      <c r="AE5333" s="210">
        <v>48166</v>
      </c>
      <c r="AF5333" s="93"/>
      <c r="AG5333" s="93"/>
      <c r="AH5333" s="93"/>
    </row>
    <row r="5334" spans="21:34" x14ac:dyDescent="0.3">
      <c r="U5334" s="309" t="s">
        <v>59686</v>
      </c>
      <c r="V5334" s="310">
        <v>2135</v>
      </c>
      <c r="X5334" s="267" t="s">
        <v>56067</v>
      </c>
      <c r="Y5334" s="268">
        <v>5426.95</v>
      </c>
      <c r="AA5334" s="229" t="s">
        <v>19708</v>
      </c>
      <c r="AB5334" s="230">
        <v>163.4</v>
      </c>
      <c r="AD5334" s="209" t="s">
        <v>19658</v>
      </c>
      <c r="AE5334" s="210">
        <v>2581</v>
      </c>
      <c r="AF5334" s="93"/>
      <c r="AG5334" s="93"/>
      <c r="AH5334" s="93"/>
    </row>
    <row r="5335" spans="21:34" x14ac:dyDescent="0.3">
      <c r="U5335" s="309" t="s">
        <v>60576</v>
      </c>
      <c r="V5335" s="310">
        <v>170.8</v>
      </c>
      <c r="X5335" s="267" t="s">
        <v>19848</v>
      </c>
      <c r="Y5335" s="268">
        <v>18653.580000000002</v>
      </c>
      <c r="AA5335" s="229" t="s">
        <v>47950</v>
      </c>
      <c r="AB5335" s="230">
        <v>68010.42</v>
      </c>
      <c r="AD5335" s="209" t="s">
        <v>19659</v>
      </c>
      <c r="AE5335" s="210">
        <v>172184.4</v>
      </c>
      <c r="AF5335" s="93"/>
      <c r="AG5335" s="93"/>
      <c r="AH5335" s="93"/>
    </row>
    <row r="5336" spans="21:34" x14ac:dyDescent="0.3">
      <c r="U5336" s="309" t="s">
        <v>60577</v>
      </c>
      <c r="V5336" s="310">
        <v>598</v>
      </c>
      <c r="X5336" s="267" t="s">
        <v>19849</v>
      </c>
      <c r="Y5336" s="268">
        <v>2369547.48</v>
      </c>
      <c r="AA5336" s="229" t="s">
        <v>47951</v>
      </c>
      <c r="AB5336" s="230">
        <v>5203.2700000000004</v>
      </c>
      <c r="AD5336" s="209" t="s">
        <v>19660</v>
      </c>
      <c r="AE5336" s="210">
        <v>21540</v>
      </c>
      <c r="AF5336" s="93"/>
      <c r="AG5336" s="93"/>
      <c r="AH5336" s="93"/>
    </row>
    <row r="5337" spans="21:34" x14ac:dyDescent="0.3">
      <c r="U5337" s="309" t="s">
        <v>59687</v>
      </c>
      <c r="V5337" s="310">
        <v>1120.1400000000001</v>
      </c>
      <c r="X5337" s="267" t="s">
        <v>34989</v>
      </c>
      <c r="Y5337" s="268">
        <v>242884.52</v>
      </c>
      <c r="AA5337" s="229" t="s">
        <v>47952</v>
      </c>
      <c r="AB5337" s="230">
        <v>11924</v>
      </c>
      <c r="AD5337" s="209" t="s">
        <v>19661</v>
      </c>
      <c r="AE5337" s="210">
        <v>10634.6</v>
      </c>
      <c r="AF5337" s="93"/>
      <c r="AG5337" s="93"/>
      <c r="AH5337" s="93"/>
    </row>
    <row r="5338" spans="21:34" x14ac:dyDescent="0.3">
      <c r="U5338" s="309" t="s">
        <v>60578</v>
      </c>
      <c r="V5338" s="310">
        <v>73.39</v>
      </c>
      <c r="X5338" s="267" t="s">
        <v>61965</v>
      </c>
      <c r="Y5338" s="268">
        <v>465.43</v>
      </c>
      <c r="AA5338" s="229" t="s">
        <v>47953</v>
      </c>
      <c r="AB5338" s="230">
        <v>6263.52</v>
      </c>
      <c r="AD5338" s="209" t="s">
        <v>19662</v>
      </c>
      <c r="AE5338" s="210">
        <v>4374.83</v>
      </c>
      <c r="AF5338" s="93"/>
      <c r="AG5338" s="93"/>
      <c r="AH5338" s="93"/>
    </row>
    <row r="5339" spans="21:34" x14ac:dyDescent="0.3">
      <c r="U5339" s="309" t="s">
        <v>60579</v>
      </c>
      <c r="V5339" s="310">
        <v>4629.38</v>
      </c>
      <c r="X5339" s="267" t="s">
        <v>34990</v>
      </c>
      <c r="Y5339" s="268">
        <v>268418.38</v>
      </c>
      <c r="AA5339" s="229" t="s">
        <v>46884</v>
      </c>
      <c r="AB5339" s="230">
        <v>56000</v>
      </c>
      <c r="AD5339" s="209" t="s">
        <v>13480</v>
      </c>
      <c r="AE5339" s="210">
        <v>2869.75</v>
      </c>
      <c r="AF5339" s="93"/>
      <c r="AG5339" s="93"/>
      <c r="AH5339" s="93"/>
    </row>
    <row r="5340" spans="21:34" x14ac:dyDescent="0.3">
      <c r="U5340" s="309" t="s">
        <v>60580</v>
      </c>
      <c r="V5340" s="310">
        <v>354.04</v>
      </c>
      <c r="X5340" s="267" t="s">
        <v>48874</v>
      </c>
      <c r="Y5340" s="268">
        <v>26944.36</v>
      </c>
      <c r="AA5340" s="229" t="s">
        <v>46885</v>
      </c>
      <c r="AB5340" s="230">
        <v>4280.6400000000003</v>
      </c>
      <c r="AD5340" s="209" t="s">
        <v>19663</v>
      </c>
      <c r="AE5340" s="210">
        <v>22603.25</v>
      </c>
      <c r="AF5340" s="93"/>
      <c r="AG5340" s="93"/>
      <c r="AH5340" s="93"/>
    </row>
    <row r="5341" spans="21:34" x14ac:dyDescent="0.3">
      <c r="U5341" s="309" t="s">
        <v>60581</v>
      </c>
      <c r="V5341" s="310">
        <v>1158.28</v>
      </c>
      <c r="X5341" s="267" t="s">
        <v>42438</v>
      </c>
      <c r="Y5341" s="268">
        <v>462.21</v>
      </c>
      <c r="AA5341" s="229" t="s">
        <v>49887</v>
      </c>
      <c r="AB5341" s="230">
        <v>27442.85</v>
      </c>
      <c r="AD5341" s="209" t="s">
        <v>19664</v>
      </c>
      <c r="AE5341" s="210">
        <v>188827.4</v>
      </c>
      <c r="AF5341" s="93"/>
      <c r="AG5341" s="93"/>
      <c r="AH5341" s="93"/>
    </row>
    <row r="5342" spans="21:34" x14ac:dyDescent="0.3">
      <c r="U5342" s="309" t="s">
        <v>52960</v>
      </c>
      <c r="V5342" s="310">
        <v>63.59</v>
      </c>
      <c r="X5342" s="267" t="s">
        <v>19850</v>
      </c>
      <c r="Y5342" s="268">
        <v>257023.76</v>
      </c>
      <c r="AA5342" s="229" t="s">
        <v>48862</v>
      </c>
      <c r="AB5342" s="230">
        <v>84</v>
      </c>
      <c r="AD5342" s="209" t="s">
        <v>19665</v>
      </c>
      <c r="AE5342" s="210">
        <v>46714</v>
      </c>
      <c r="AF5342" s="93"/>
      <c r="AG5342" s="93"/>
      <c r="AH5342" s="93"/>
    </row>
    <row r="5343" spans="21:34" x14ac:dyDescent="0.3">
      <c r="U5343" s="309" t="s">
        <v>64573</v>
      </c>
      <c r="V5343" s="310">
        <v>10329.08</v>
      </c>
      <c r="X5343" s="267" t="s">
        <v>34991</v>
      </c>
      <c r="Y5343" s="268">
        <v>199890.37</v>
      </c>
      <c r="AA5343" s="229" t="s">
        <v>48863</v>
      </c>
      <c r="AB5343" s="230">
        <v>12814</v>
      </c>
      <c r="AD5343" s="209" t="s">
        <v>19666</v>
      </c>
      <c r="AE5343" s="210">
        <v>68347</v>
      </c>
      <c r="AF5343" s="93"/>
      <c r="AG5343" s="93"/>
      <c r="AH5343" s="93"/>
    </row>
    <row r="5344" spans="21:34" x14ac:dyDescent="0.3">
      <c r="U5344" s="309" t="s">
        <v>48981</v>
      </c>
      <c r="V5344" s="310">
        <v>136731</v>
      </c>
      <c r="X5344" s="267" t="s">
        <v>44827</v>
      </c>
      <c r="Y5344" s="268">
        <v>30651.98</v>
      </c>
      <c r="AA5344" s="229" t="s">
        <v>44813</v>
      </c>
      <c r="AB5344" s="230">
        <v>35657.279999999999</v>
      </c>
      <c r="AD5344" s="209" t="s">
        <v>19667</v>
      </c>
      <c r="AE5344" s="210">
        <v>9469.18</v>
      </c>
      <c r="AF5344" s="93"/>
      <c r="AG5344" s="93"/>
      <c r="AH5344" s="93"/>
    </row>
    <row r="5345" spans="21:34" x14ac:dyDescent="0.3">
      <c r="U5345" s="309" t="s">
        <v>56290</v>
      </c>
      <c r="V5345" s="310">
        <v>41334</v>
      </c>
      <c r="X5345" s="267" t="s">
        <v>49888</v>
      </c>
      <c r="Y5345" s="268">
        <v>77439.47</v>
      </c>
      <c r="AA5345" s="229" t="s">
        <v>44814</v>
      </c>
      <c r="AB5345" s="230">
        <v>2728.72</v>
      </c>
      <c r="AD5345" s="209" t="s">
        <v>19668</v>
      </c>
      <c r="AE5345" s="210">
        <v>696.05</v>
      </c>
      <c r="AF5345" s="93"/>
      <c r="AG5345" s="93"/>
      <c r="AH5345" s="93"/>
    </row>
    <row r="5346" spans="21:34" x14ac:dyDescent="0.3">
      <c r="U5346" s="309" t="s">
        <v>48982</v>
      </c>
      <c r="V5346" s="310">
        <v>49496</v>
      </c>
      <c r="X5346" s="267" t="s">
        <v>42439</v>
      </c>
      <c r="Y5346" s="268">
        <v>9899.36</v>
      </c>
      <c r="AA5346" s="229" t="s">
        <v>44815</v>
      </c>
      <c r="AB5346" s="230">
        <v>115229.01</v>
      </c>
      <c r="AD5346" s="209" t="s">
        <v>19669</v>
      </c>
      <c r="AE5346" s="210">
        <v>209.59</v>
      </c>
      <c r="AF5346" s="93"/>
      <c r="AG5346" s="93"/>
      <c r="AH5346" s="93"/>
    </row>
    <row r="5347" spans="21:34" x14ac:dyDescent="0.3">
      <c r="U5347" s="309" t="s">
        <v>56291</v>
      </c>
      <c r="V5347" s="310">
        <v>177984</v>
      </c>
      <c r="X5347" s="267" t="s">
        <v>49889</v>
      </c>
      <c r="Y5347" s="268">
        <v>27076.34</v>
      </c>
      <c r="AA5347" s="229" t="s">
        <v>44816</v>
      </c>
      <c r="AB5347" s="230">
        <v>9573.99</v>
      </c>
      <c r="AD5347" s="209" t="s">
        <v>19670</v>
      </c>
      <c r="AE5347" s="210">
        <v>35971.839999999997</v>
      </c>
      <c r="AF5347" s="93"/>
      <c r="AG5347" s="93"/>
      <c r="AH5347" s="93"/>
    </row>
    <row r="5348" spans="21:34" x14ac:dyDescent="0.3">
      <c r="U5348" s="309" t="s">
        <v>35255</v>
      </c>
      <c r="V5348" s="310">
        <v>42185.61</v>
      </c>
      <c r="X5348" s="267" t="s">
        <v>60389</v>
      </c>
      <c r="Y5348" s="268">
        <v>123.2</v>
      </c>
      <c r="AA5348" s="229" t="s">
        <v>19733</v>
      </c>
      <c r="AB5348" s="230">
        <v>4465.66</v>
      </c>
      <c r="AD5348" s="209" t="s">
        <v>19671</v>
      </c>
      <c r="AE5348" s="210">
        <v>77084</v>
      </c>
      <c r="AF5348" s="93"/>
      <c r="AG5348" s="93"/>
      <c r="AH5348" s="93"/>
    </row>
    <row r="5349" spans="21:34" x14ac:dyDescent="0.3">
      <c r="U5349" s="309" t="s">
        <v>59688</v>
      </c>
      <c r="V5349" s="310">
        <v>17050</v>
      </c>
      <c r="X5349" s="267" t="s">
        <v>52350</v>
      </c>
      <c r="Y5349" s="268">
        <v>175830.78</v>
      </c>
      <c r="AA5349" s="229" t="s">
        <v>19734</v>
      </c>
      <c r="AB5349" s="230">
        <v>5858.5</v>
      </c>
      <c r="AD5349" s="209" t="s">
        <v>19672</v>
      </c>
      <c r="AE5349" s="210">
        <v>2328</v>
      </c>
      <c r="AF5349" s="93"/>
      <c r="AG5349" s="93"/>
      <c r="AH5349" s="93"/>
    </row>
    <row r="5350" spans="21:34" x14ac:dyDescent="0.3">
      <c r="U5350" s="309" t="s">
        <v>36445</v>
      </c>
      <c r="V5350" s="310">
        <v>4180.62</v>
      </c>
      <c r="X5350" s="267" t="s">
        <v>19852</v>
      </c>
      <c r="Y5350" s="268">
        <v>3954.57</v>
      </c>
      <c r="AA5350" s="229" t="s">
        <v>47954</v>
      </c>
      <c r="AB5350" s="230">
        <v>6611.53</v>
      </c>
      <c r="AD5350" s="209" t="s">
        <v>19673</v>
      </c>
      <c r="AE5350" s="210">
        <v>19104.63</v>
      </c>
      <c r="AF5350" s="93"/>
      <c r="AG5350" s="93"/>
      <c r="AH5350" s="93"/>
    </row>
    <row r="5351" spans="21:34" x14ac:dyDescent="0.3">
      <c r="U5351" s="309" t="s">
        <v>35256</v>
      </c>
      <c r="V5351" s="310">
        <v>34453.51</v>
      </c>
      <c r="X5351" s="267" t="s">
        <v>48875</v>
      </c>
      <c r="Y5351" s="268">
        <v>-15.74</v>
      </c>
      <c r="AA5351" s="229" t="s">
        <v>52332</v>
      </c>
      <c r="AB5351" s="230">
        <v>2830</v>
      </c>
      <c r="AD5351" s="209" t="s">
        <v>19674</v>
      </c>
      <c r="AE5351" s="210">
        <v>2000</v>
      </c>
      <c r="AF5351" s="93"/>
      <c r="AG5351" s="93"/>
      <c r="AH5351" s="93"/>
    </row>
    <row r="5352" spans="21:34" x14ac:dyDescent="0.3">
      <c r="U5352" s="309" t="s">
        <v>35257</v>
      </c>
      <c r="V5352" s="310">
        <v>114875.67</v>
      </c>
      <c r="X5352" s="267" t="s">
        <v>33484</v>
      </c>
      <c r="Y5352" s="268">
        <v>177687.13</v>
      </c>
      <c r="AA5352" s="229" t="s">
        <v>40260</v>
      </c>
      <c r="AB5352" s="230">
        <v>15700</v>
      </c>
      <c r="AD5352" s="209" t="s">
        <v>19675</v>
      </c>
      <c r="AE5352" s="210">
        <v>7865.43</v>
      </c>
      <c r="AF5352" s="93"/>
      <c r="AG5352" s="93"/>
      <c r="AH5352" s="93"/>
    </row>
    <row r="5353" spans="21:34" x14ac:dyDescent="0.3">
      <c r="U5353" s="309" t="s">
        <v>36446</v>
      </c>
      <c r="V5353" s="310">
        <v>68334.600000000006</v>
      </c>
      <c r="X5353" s="267" t="s">
        <v>39130</v>
      </c>
      <c r="Y5353" s="268">
        <v>63883.46</v>
      </c>
      <c r="AA5353" s="229" t="s">
        <v>19737</v>
      </c>
      <c r="AB5353" s="230">
        <v>1156.55</v>
      </c>
      <c r="AD5353" s="209" t="s">
        <v>19676</v>
      </c>
      <c r="AE5353" s="210">
        <v>2488.9499999999998</v>
      </c>
      <c r="AF5353" s="93"/>
      <c r="AG5353" s="93"/>
      <c r="AH5353" s="93"/>
    </row>
    <row r="5354" spans="21:34" x14ac:dyDescent="0.3">
      <c r="U5354" s="309" t="s">
        <v>36447</v>
      </c>
      <c r="V5354" s="310">
        <v>106957.63</v>
      </c>
      <c r="X5354" s="267" t="s">
        <v>42440</v>
      </c>
      <c r="Y5354" s="268">
        <v>813018.24</v>
      </c>
      <c r="AA5354" s="229" t="s">
        <v>52333</v>
      </c>
      <c r="AB5354" s="230">
        <v>-885.3</v>
      </c>
      <c r="AD5354" s="209" t="s">
        <v>19677</v>
      </c>
      <c r="AE5354" s="210">
        <v>14272.18</v>
      </c>
      <c r="AF5354" s="93"/>
      <c r="AG5354" s="93"/>
      <c r="AH5354" s="93"/>
    </row>
    <row r="5355" spans="21:34" x14ac:dyDescent="0.3">
      <c r="U5355" s="309" t="s">
        <v>33814</v>
      </c>
      <c r="V5355" s="310">
        <v>11448.06</v>
      </c>
      <c r="X5355" s="267" t="s">
        <v>46892</v>
      </c>
      <c r="Y5355" s="268">
        <v>18091.060000000001</v>
      </c>
      <c r="AA5355" s="229" t="s">
        <v>48864</v>
      </c>
      <c r="AB5355" s="230">
        <v>2750</v>
      </c>
      <c r="AD5355" s="209" t="s">
        <v>19678</v>
      </c>
      <c r="AE5355" s="210">
        <v>776.2</v>
      </c>
      <c r="AF5355" s="93"/>
      <c r="AG5355" s="93"/>
      <c r="AH5355" s="93"/>
    </row>
    <row r="5356" spans="21:34" x14ac:dyDescent="0.3">
      <c r="U5356" s="309" t="s">
        <v>42672</v>
      </c>
      <c r="V5356" s="310">
        <v>10017.42</v>
      </c>
      <c r="X5356" s="267" t="s">
        <v>56068</v>
      </c>
      <c r="Y5356" s="268">
        <v>8025.64</v>
      </c>
      <c r="AA5356" s="229" t="s">
        <v>48865</v>
      </c>
      <c r="AB5356" s="230">
        <v>176.47</v>
      </c>
      <c r="AD5356" s="209" t="s">
        <v>19679</v>
      </c>
      <c r="AE5356" s="210">
        <v>2465.34</v>
      </c>
      <c r="AF5356" s="93"/>
      <c r="AG5356" s="93"/>
      <c r="AH5356" s="93"/>
    </row>
    <row r="5357" spans="21:34" x14ac:dyDescent="0.3">
      <c r="U5357" s="309" t="s">
        <v>23140</v>
      </c>
      <c r="V5357" s="310">
        <v>9632</v>
      </c>
      <c r="X5357" s="267" t="s">
        <v>44828</v>
      </c>
      <c r="Y5357" s="268">
        <v>10267.549999999999</v>
      </c>
      <c r="AA5357" s="229" t="s">
        <v>19738</v>
      </c>
      <c r="AB5357" s="230">
        <v>22050</v>
      </c>
      <c r="AD5357" s="209" t="s">
        <v>19680</v>
      </c>
      <c r="AE5357" s="210">
        <v>63524.18</v>
      </c>
      <c r="AF5357" s="93"/>
      <c r="AG5357" s="93"/>
      <c r="AH5357" s="93"/>
    </row>
    <row r="5358" spans="21:34" x14ac:dyDescent="0.3">
      <c r="U5358" s="309" t="s">
        <v>68220</v>
      </c>
      <c r="V5358" s="310">
        <v>17800</v>
      </c>
      <c r="X5358" s="267" t="s">
        <v>44829</v>
      </c>
      <c r="Y5358" s="268">
        <v>931.49</v>
      </c>
      <c r="AA5358" s="229" t="s">
        <v>19739</v>
      </c>
      <c r="AB5358" s="230">
        <v>1686.86</v>
      </c>
      <c r="AD5358" s="209" t="s">
        <v>19681</v>
      </c>
      <c r="AE5358" s="210">
        <v>5154</v>
      </c>
      <c r="AF5358" s="93"/>
      <c r="AG5358" s="93"/>
      <c r="AH5358" s="93"/>
    </row>
    <row r="5359" spans="21:34" x14ac:dyDescent="0.3">
      <c r="U5359" s="309" t="s">
        <v>68221</v>
      </c>
      <c r="V5359" s="310">
        <v>3150</v>
      </c>
      <c r="X5359" s="267" t="s">
        <v>44830</v>
      </c>
      <c r="Y5359" s="268">
        <v>49</v>
      </c>
      <c r="AA5359" s="229" t="s">
        <v>19740</v>
      </c>
      <c r="AB5359" s="230">
        <v>33861.879999999997</v>
      </c>
      <c r="AD5359" s="209" t="s">
        <v>19682</v>
      </c>
      <c r="AE5359" s="210">
        <v>0.06</v>
      </c>
      <c r="AF5359" s="93"/>
      <c r="AG5359" s="93"/>
      <c r="AH5359" s="93"/>
    </row>
    <row r="5360" spans="21:34" x14ac:dyDescent="0.3">
      <c r="U5360" s="309" t="s">
        <v>63246</v>
      </c>
      <c r="V5360" s="310">
        <v>8966</v>
      </c>
      <c r="X5360" s="267" t="s">
        <v>52351</v>
      </c>
      <c r="Y5360" s="268">
        <v>5251.8</v>
      </c>
      <c r="AA5360" s="229" t="s">
        <v>19741</v>
      </c>
      <c r="AB5360" s="230">
        <v>34597.25</v>
      </c>
      <c r="AD5360" s="209" t="s">
        <v>19683</v>
      </c>
      <c r="AE5360" s="210">
        <v>882.75</v>
      </c>
      <c r="AF5360" s="93"/>
      <c r="AG5360" s="93"/>
      <c r="AH5360" s="93"/>
    </row>
    <row r="5361" spans="21:34" x14ac:dyDescent="0.3">
      <c r="U5361" s="309" t="s">
        <v>62689</v>
      </c>
      <c r="V5361" s="310">
        <v>4447.9399999999996</v>
      </c>
      <c r="X5361" s="267" t="s">
        <v>52352</v>
      </c>
      <c r="Y5361" s="268">
        <v>606.94000000000005</v>
      </c>
      <c r="AA5361" s="229" t="s">
        <v>42429</v>
      </c>
      <c r="AB5361" s="230">
        <v>7204.4</v>
      </c>
      <c r="AD5361" s="209" t="s">
        <v>19684</v>
      </c>
      <c r="AE5361" s="210">
        <v>9469.18</v>
      </c>
      <c r="AF5361" s="93"/>
      <c r="AG5361" s="93"/>
      <c r="AH5361" s="93"/>
    </row>
    <row r="5362" spans="21:34" x14ac:dyDescent="0.3">
      <c r="U5362" s="309" t="s">
        <v>62690</v>
      </c>
      <c r="V5362" s="310">
        <v>340.25</v>
      </c>
      <c r="X5362" s="267" t="s">
        <v>52355</v>
      </c>
      <c r="Y5362" s="268">
        <v>2198.6999999999998</v>
      </c>
      <c r="AA5362" s="229" t="s">
        <v>52334</v>
      </c>
      <c r="AB5362" s="230">
        <v>-675.4</v>
      </c>
      <c r="AD5362" s="209" t="s">
        <v>19685</v>
      </c>
      <c r="AE5362" s="210">
        <v>696.05</v>
      </c>
      <c r="AF5362" s="93"/>
      <c r="AG5362" s="93"/>
      <c r="AH5362" s="93"/>
    </row>
    <row r="5363" spans="21:34" x14ac:dyDescent="0.3">
      <c r="U5363" s="309" t="s">
        <v>62691</v>
      </c>
      <c r="V5363" s="310">
        <v>1122.77</v>
      </c>
      <c r="X5363" s="267" t="s">
        <v>52356</v>
      </c>
      <c r="Y5363" s="268">
        <v>438.59</v>
      </c>
      <c r="AA5363" s="229" t="s">
        <v>44817</v>
      </c>
      <c r="AB5363" s="230">
        <v>7500</v>
      </c>
      <c r="AD5363" s="209" t="s">
        <v>19686</v>
      </c>
      <c r="AE5363" s="210">
        <v>209.59</v>
      </c>
      <c r="AF5363" s="93"/>
      <c r="AG5363" s="93"/>
      <c r="AH5363" s="93"/>
    </row>
    <row r="5364" spans="21:34" x14ac:dyDescent="0.3">
      <c r="U5364" s="309" t="s">
        <v>60081</v>
      </c>
      <c r="V5364" s="310">
        <v>92681.2</v>
      </c>
      <c r="X5364" s="267" t="s">
        <v>52357</v>
      </c>
      <c r="Y5364" s="268">
        <v>686.47</v>
      </c>
      <c r="AA5364" s="229" t="s">
        <v>48866</v>
      </c>
      <c r="AB5364" s="230">
        <v>4000</v>
      </c>
      <c r="AD5364" s="209" t="s">
        <v>19687</v>
      </c>
      <c r="AE5364" s="210">
        <v>2488.9499999999998</v>
      </c>
      <c r="AF5364" s="93"/>
      <c r="AG5364" s="93"/>
      <c r="AH5364" s="93"/>
    </row>
    <row r="5365" spans="21:34" x14ac:dyDescent="0.3">
      <c r="U5365" s="309" t="s">
        <v>47056</v>
      </c>
      <c r="V5365" s="310">
        <v>29914.04</v>
      </c>
      <c r="X5365" s="267" t="s">
        <v>52358</v>
      </c>
      <c r="Y5365" s="268">
        <v>-1269.67</v>
      </c>
      <c r="AA5365" s="229" t="s">
        <v>42430</v>
      </c>
      <c r="AB5365" s="230">
        <v>4200</v>
      </c>
      <c r="AD5365" s="209" t="s">
        <v>19688</v>
      </c>
      <c r="AE5365" s="210">
        <v>14272.18</v>
      </c>
      <c r="AF5365" s="93"/>
      <c r="AG5365" s="93"/>
      <c r="AH5365" s="93"/>
    </row>
    <row r="5366" spans="21:34" x14ac:dyDescent="0.3">
      <c r="U5366" s="309" t="s">
        <v>63734</v>
      </c>
      <c r="V5366" s="310">
        <v>89.61</v>
      </c>
      <c r="X5366" s="267" t="s">
        <v>49890</v>
      </c>
      <c r="Y5366" s="268">
        <v>468.45</v>
      </c>
      <c r="AA5366" s="229" t="s">
        <v>42431</v>
      </c>
      <c r="AB5366" s="230">
        <v>1148.74</v>
      </c>
      <c r="AD5366" s="209" t="s">
        <v>19689</v>
      </c>
      <c r="AE5366" s="210">
        <v>776.26</v>
      </c>
      <c r="AF5366" s="93"/>
      <c r="AG5366" s="93"/>
      <c r="AH5366" s="93"/>
    </row>
    <row r="5367" spans="21:34" x14ac:dyDescent="0.3">
      <c r="U5367" s="309" t="s">
        <v>56294</v>
      </c>
      <c r="V5367" s="310">
        <v>6.86</v>
      </c>
      <c r="X5367" s="267" t="s">
        <v>55102</v>
      </c>
      <c r="Y5367" s="268">
        <v>11460</v>
      </c>
      <c r="AA5367" s="229" t="s">
        <v>46886</v>
      </c>
      <c r="AB5367" s="230">
        <v>44194.28</v>
      </c>
      <c r="AD5367" s="209" t="s">
        <v>19690</v>
      </c>
      <c r="AE5367" s="210">
        <v>70561.240000000005</v>
      </c>
      <c r="AF5367" s="93"/>
      <c r="AG5367" s="93"/>
      <c r="AH5367" s="93"/>
    </row>
    <row r="5368" spans="21:34" x14ac:dyDescent="0.3">
      <c r="U5368" s="309" t="s">
        <v>56295</v>
      </c>
      <c r="V5368" s="310">
        <v>23.3</v>
      </c>
      <c r="X5368" s="267" t="s">
        <v>55103</v>
      </c>
      <c r="Y5368" s="268">
        <v>1633.34</v>
      </c>
      <c r="AA5368" s="229" t="s">
        <v>52335</v>
      </c>
      <c r="AB5368" s="230">
        <v>3750</v>
      </c>
      <c r="AD5368" s="209" t="s">
        <v>19691</v>
      </c>
      <c r="AE5368" s="210">
        <v>2000</v>
      </c>
      <c r="AF5368" s="93"/>
      <c r="AG5368" s="93"/>
      <c r="AH5368" s="93"/>
    </row>
    <row r="5369" spans="21:34" x14ac:dyDescent="0.3">
      <c r="U5369" s="309" t="s">
        <v>52988</v>
      </c>
      <c r="V5369" s="310">
        <v>24.44</v>
      </c>
      <c r="X5369" s="267" t="s">
        <v>55104</v>
      </c>
      <c r="Y5369" s="268">
        <v>1001.65</v>
      </c>
      <c r="AA5369" s="229" t="s">
        <v>48867</v>
      </c>
      <c r="AB5369" s="230">
        <v>2085.94</v>
      </c>
      <c r="AD5369" s="209" t="s">
        <v>19692</v>
      </c>
      <c r="AE5369" s="210">
        <v>143818.93</v>
      </c>
      <c r="AF5369" s="93"/>
      <c r="AG5369" s="93"/>
      <c r="AH5369" s="93"/>
    </row>
    <row r="5370" spans="21:34" x14ac:dyDescent="0.3">
      <c r="U5370" s="309" t="s">
        <v>68222</v>
      </c>
      <c r="V5370" s="310">
        <v>68249.98</v>
      </c>
      <c r="X5370" s="267" t="s">
        <v>55105</v>
      </c>
      <c r="Y5370" s="268">
        <v>3207.87</v>
      </c>
      <c r="AA5370" s="229" t="s">
        <v>52336</v>
      </c>
      <c r="AB5370" s="230">
        <v>26796</v>
      </c>
      <c r="AD5370" s="209" t="s">
        <v>19693</v>
      </c>
      <c r="AE5370" s="210">
        <v>23903</v>
      </c>
      <c r="AF5370" s="93"/>
      <c r="AG5370" s="93"/>
      <c r="AH5370" s="93"/>
    </row>
    <row r="5371" spans="21:34" x14ac:dyDescent="0.3">
      <c r="U5371" s="309" t="s">
        <v>40416</v>
      </c>
      <c r="V5371" s="310">
        <v>47496</v>
      </c>
      <c r="X5371" s="267" t="s">
        <v>49891</v>
      </c>
      <c r="Y5371" s="268">
        <v>26178.07</v>
      </c>
      <c r="AA5371" s="229" t="s">
        <v>47955</v>
      </c>
      <c r="AB5371" s="230">
        <v>11501.54</v>
      </c>
      <c r="AD5371" s="209" t="s">
        <v>19694</v>
      </c>
      <c r="AE5371" s="210">
        <v>1828.62</v>
      </c>
      <c r="AF5371" s="93"/>
      <c r="AG5371" s="93"/>
      <c r="AH5371" s="93"/>
    </row>
    <row r="5372" spans="21:34" x14ac:dyDescent="0.3">
      <c r="U5372" s="309" t="s">
        <v>68223</v>
      </c>
      <c r="V5372" s="310">
        <v>61941.1</v>
      </c>
      <c r="X5372" s="267" t="s">
        <v>64266</v>
      </c>
      <c r="Y5372" s="268">
        <v>612</v>
      </c>
      <c r="AA5372" s="229" t="s">
        <v>46887</v>
      </c>
      <c r="AB5372" s="230">
        <v>3151.56</v>
      </c>
      <c r="AD5372" s="209" t="s">
        <v>19695</v>
      </c>
      <c r="AE5372" s="210">
        <v>5360.38</v>
      </c>
      <c r="AF5372" s="93"/>
      <c r="AG5372" s="93"/>
      <c r="AH5372" s="93"/>
    </row>
    <row r="5373" spans="21:34" x14ac:dyDescent="0.3">
      <c r="U5373" s="309" t="s">
        <v>68224</v>
      </c>
      <c r="V5373" s="310">
        <v>12565.16</v>
      </c>
      <c r="X5373" s="267" t="s">
        <v>34992</v>
      </c>
      <c r="Y5373" s="268">
        <v>422608.37</v>
      </c>
      <c r="AA5373" s="229" t="s">
        <v>46888</v>
      </c>
      <c r="AB5373" s="230">
        <v>7639.44</v>
      </c>
      <c r="AD5373" s="209" t="s">
        <v>19696</v>
      </c>
      <c r="AE5373" s="210">
        <v>1105</v>
      </c>
      <c r="AF5373" s="93"/>
      <c r="AG5373" s="93"/>
      <c r="AH5373" s="93"/>
    </row>
    <row r="5374" spans="21:34" x14ac:dyDescent="0.3">
      <c r="U5374" s="309" t="s">
        <v>68225</v>
      </c>
      <c r="V5374" s="310">
        <v>220778.85</v>
      </c>
      <c r="X5374" s="267" t="s">
        <v>34993</v>
      </c>
      <c r="Y5374" s="268">
        <v>159104.93</v>
      </c>
      <c r="AA5374" s="229" t="s">
        <v>44818</v>
      </c>
      <c r="AB5374" s="230">
        <v>40264.5</v>
      </c>
      <c r="AD5374" s="209" t="s">
        <v>19697</v>
      </c>
      <c r="AE5374" s="210">
        <v>1007</v>
      </c>
      <c r="AF5374" s="93"/>
      <c r="AG5374" s="93"/>
      <c r="AH5374" s="93"/>
    </row>
    <row r="5375" spans="21:34" x14ac:dyDescent="0.3">
      <c r="U5375" s="309" t="s">
        <v>68226</v>
      </c>
      <c r="V5375" s="310">
        <v>55000</v>
      </c>
      <c r="X5375" s="267" t="s">
        <v>34994</v>
      </c>
      <c r="Y5375" s="268">
        <v>213895</v>
      </c>
      <c r="AA5375" s="229" t="s">
        <v>44819</v>
      </c>
      <c r="AB5375" s="230">
        <v>4972.5</v>
      </c>
      <c r="AD5375" s="209" t="s">
        <v>19698</v>
      </c>
      <c r="AE5375" s="210">
        <v>2411.5100000000002</v>
      </c>
      <c r="AF5375" s="93"/>
      <c r="AG5375" s="93"/>
      <c r="AH5375" s="93"/>
    </row>
    <row r="5376" spans="21:34" x14ac:dyDescent="0.3">
      <c r="U5376" s="309" t="s">
        <v>48984</v>
      </c>
      <c r="V5376" s="310">
        <v>9437.5</v>
      </c>
      <c r="X5376" s="267" t="s">
        <v>63670</v>
      </c>
      <c r="Y5376" s="268">
        <v>5605.32</v>
      </c>
      <c r="AA5376" s="229" t="s">
        <v>52337</v>
      </c>
      <c r="AB5376" s="230">
        <v>1996</v>
      </c>
      <c r="AD5376" s="209" t="s">
        <v>19699</v>
      </c>
      <c r="AE5376" s="210">
        <v>2629.89</v>
      </c>
      <c r="AF5376" s="93"/>
      <c r="AG5376" s="93"/>
      <c r="AH5376" s="93"/>
    </row>
    <row r="5377" spans="21:34" x14ac:dyDescent="0.3">
      <c r="U5377" s="309" t="s">
        <v>68227</v>
      </c>
      <c r="V5377" s="310">
        <v>3759.53</v>
      </c>
      <c r="X5377" s="267" t="s">
        <v>55106</v>
      </c>
      <c r="Y5377" s="268">
        <v>14376.51</v>
      </c>
      <c r="AA5377" s="229" t="s">
        <v>36261</v>
      </c>
      <c r="AB5377" s="230">
        <v>1221</v>
      </c>
      <c r="AD5377" s="209" t="s">
        <v>19700</v>
      </c>
      <c r="AE5377" s="210">
        <v>6058.11</v>
      </c>
      <c r="AF5377" s="93"/>
      <c r="AG5377" s="93"/>
      <c r="AH5377" s="93"/>
    </row>
    <row r="5378" spans="21:34" x14ac:dyDescent="0.3">
      <c r="U5378" s="309" t="s">
        <v>68228</v>
      </c>
      <c r="V5378" s="310">
        <v>7000</v>
      </c>
      <c r="X5378" s="267" t="s">
        <v>56069</v>
      </c>
      <c r="Y5378" s="268">
        <v>9353.5300000000007</v>
      </c>
      <c r="AA5378" s="229" t="s">
        <v>48868</v>
      </c>
      <c r="AB5378" s="230">
        <v>9605</v>
      </c>
      <c r="AD5378" s="209" t="s">
        <v>19701</v>
      </c>
      <c r="AE5378" s="210">
        <v>13690</v>
      </c>
      <c r="AF5378" s="93"/>
      <c r="AG5378" s="93"/>
      <c r="AH5378" s="93"/>
    </row>
    <row r="5379" spans="21:34" x14ac:dyDescent="0.3">
      <c r="U5379" s="309" t="s">
        <v>68229</v>
      </c>
      <c r="V5379" s="310">
        <v>9687.5</v>
      </c>
      <c r="X5379" s="267" t="s">
        <v>55107</v>
      </c>
      <c r="Y5379" s="268">
        <v>31283.66</v>
      </c>
      <c r="AA5379" s="229" t="s">
        <v>48869</v>
      </c>
      <c r="AB5379" s="230">
        <v>60.02</v>
      </c>
      <c r="AD5379" s="209" t="s">
        <v>19702</v>
      </c>
      <c r="AE5379" s="210">
        <v>3501</v>
      </c>
      <c r="AF5379" s="93"/>
      <c r="AG5379" s="93"/>
      <c r="AH5379" s="93"/>
    </row>
    <row r="5380" spans="21:34" x14ac:dyDescent="0.3">
      <c r="U5380" s="309" t="s">
        <v>68230</v>
      </c>
      <c r="V5380" s="310">
        <v>21.76</v>
      </c>
      <c r="X5380" s="267" t="s">
        <v>58523</v>
      </c>
      <c r="Y5380" s="268">
        <v>724.25</v>
      </c>
      <c r="AA5380" s="229" t="s">
        <v>52338</v>
      </c>
      <c r="AB5380" s="230">
        <v>3334.88</v>
      </c>
      <c r="AD5380" s="209" t="s">
        <v>19703</v>
      </c>
      <c r="AE5380" s="210">
        <v>25.64</v>
      </c>
      <c r="AF5380" s="93"/>
      <c r="AG5380" s="93"/>
      <c r="AH5380" s="93"/>
    </row>
    <row r="5381" spans="21:34" x14ac:dyDescent="0.3">
      <c r="U5381" s="309" t="s">
        <v>68231</v>
      </c>
      <c r="V5381" s="310">
        <v>4321.88</v>
      </c>
      <c r="X5381" s="267" t="s">
        <v>63671</v>
      </c>
      <c r="Y5381" s="268">
        <v>4622.04</v>
      </c>
      <c r="AA5381" s="229" t="s">
        <v>52339</v>
      </c>
      <c r="AB5381" s="230">
        <v>255.12</v>
      </c>
      <c r="AD5381" s="209" t="s">
        <v>19704</v>
      </c>
      <c r="AE5381" s="210">
        <v>2058.36</v>
      </c>
      <c r="AF5381" s="93"/>
      <c r="AG5381" s="93"/>
      <c r="AH5381" s="93"/>
    </row>
    <row r="5382" spans="21:34" x14ac:dyDescent="0.3">
      <c r="U5382" s="309" t="s">
        <v>40418</v>
      </c>
      <c r="V5382" s="310">
        <v>37171.39</v>
      </c>
      <c r="X5382" s="267" t="s">
        <v>64267</v>
      </c>
      <c r="Y5382" s="268">
        <v>1866.85</v>
      </c>
      <c r="AA5382" s="229" t="s">
        <v>44820</v>
      </c>
      <c r="AB5382" s="230">
        <v>33600</v>
      </c>
      <c r="AD5382" s="209" t="s">
        <v>19705</v>
      </c>
      <c r="AE5382" s="210">
        <v>6285</v>
      </c>
      <c r="AF5382" s="93"/>
      <c r="AG5382" s="93"/>
      <c r="AH5382" s="93"/>
    </row>
    <row r="5383" spans="21:34" x14ac:dyDescent="0.3">
      <c r="U5383" s="309" t="s">
        <v>40419</v>
      </c>
      <c r="V5383" s="310">
        <v>109598.39999999999</v>
      </c>
      <c r="X5383" s="267" t="s">
        <v>44831</v>
      </c>
      <c r="Y5383" s="268">
        <v>205600.75</v>
      </c>
      <c r="AA5383" s="229" t="s">
        <v>33475</v>
      </c>
      <c r="AB5383" s="230">
        <v>53331.9</v>
      </c>
      <c r="AD5383" s="209" t="s">
        <v>19706</v>
      </c>
      <c r="AE5383" s="210">
        <v>1074.8599999999999</v>
      </c>
      <c r="AF5383" s="93"/>
      <c r="AG5383" s="93"/>
      <c r="AH5383" s="93"/>
    </row>
    <row r="5384" spans="21:34" x14ac:dyDescent="0.3">
      <c r="U5384" s="309" t="s">
        <v>40420</v>
      </c>
      <c r="V5384" s="310">
        <v>71533.070000000007</v>
      </c>
      <c r="X5384" s="267" t="s">
        <v>57414</v>
      </c>
      <c r="Y5384" s="268">
        <v>4708.8</v>
      </c>
      <c r="AA5384" s="229" t="s">
        <v>48870</v>
      </c>
      <c r="AB5384" s="230">
        <v>1500</v>
      </c>
      <c r="AD5384" s="209" t="s">
        <v>19707</v>
      </c>
      <c r="AE5384" s="210">
        <v>23622</v>
      </c>
      <c r="AF5384" s="93"/>
      <c r="AG5384" s="93"/>
      <c r="AH5384" s="93"/>
    </row>
    <row r="5385" spans="21:34" x14ac:dyDescent="0.3">
      <c r="U5385" s="309" t="s">
        <v>45173</v>
      </c>
      <c r="V5385" s="310">
        <v>4003.48</v>
      </c>
      <c r="X5385" s="267" t="s">
        <v>33485</v>
      </c>
      <c r="Y5385" s="268">
        <v>14288.5</v>
      </c>
      <c r="AA5385" s="229" t="s">
        <v>33476</v>
      </c>
      <c r="AB5385" s="230">
        <v>6495.25</v>
      </c>
      <c r="AD5385" s="209" t="s">
        <v>19708</v>
      </c>
      <c r="AE5385" s="210">
        <v>13249.6</v>
      </c>
      <c r="AF5385" s="93"/>
      <c r="AG5385" s="93"/>
      <c r="AH5385" s="93"/>
    </row>
    <row r="5386" spans="21:34" x14ac:dyDescent="0.3">
      <c r="U5386" s="309" t="s">
        <v>40421</v>
      </c>
      <c r="V5386" s="310">
        <v>147590.76</v>
      </c>
      <c r="X5386" s="267" t="s">
        <v>55108</v>
      </c>
      <c r="Y5386" s="268">
        <v>192084.27</v>
      </c>
      <c r="AA5386" s="229" t="s">
        <v>33477</v>
      </c>
      <c r="AB5386" s="230">
        <v>6018.67</v>
      </c>
      <c r="AD5386" s="209" t="s">
        <v>19709</v>
      </c>
      <c r="AE5386" s="210">
        <v>23903</v>
      </c>
      <c r="AF5386" s="93"/>
      <c r="AG5386" s="93"/>
      <c r="AH5386" s="93"/>
    </row>
    <row r="5387" spans="21:34" x14ac:dyDescent="0.3">
      <c r="U5387" s="309" t="s">
        <v>68232</v>
      </c>
      <c r="V5387" s="310">
        <v>36914.699999999997</v>
      </c>
      <c r="X5387" s="267" t="s">
        <v>56070</v>
      </c>
      <c r="Y5387" s="268">
        <v>30527</v>
      </c>
      <c r="AA5387" s="229" t="s">
        <v>34981</v>
      </c>
      <c r="AB5387" s="230">
        <v>72.37</v>
      </c>
      <c r="AD5387" s="209" t="s">
        <v>19710</v>
      </c>
      <c r="AE5387" s="210">
        <v>1828.62</v>
      </c>
      <c r="AF5387" s="93"/>
      <c r="AG5387" s="93"/>
      <c r="AH5387" s="93"/>
    </row>
    <row r="5388" spans="21:34" x14ac:dyDescent="0.3">
      <c r="U5388" s="309" t="s">
        <v>68233</v>
      </c>
      <c r="V5388" s="310">
        <v>176.35</v>
      </c>
      <c r="X5388" s="267" t="s">
        <v>56071</v>
      </c>
      <c r="Y5388" s="268">
        <v>379.78</v>
      </c>
      <c r="AA5388" s="229" t="s">
        <v>36262</v>
      </c>
      <c r="AB5388" s="230">
        <v>36505.839999999997</v>
      </c>
      <c r="AD5388" s="209" t="s">
        <v>19711</v>
      </c>
      <c r="AE5388" s="210">
        <v>5360.38</v>
      </c>
      <c r="AF5388" s="93"/>
      <c r="AG5388" s="93"/>
      <c r="AH5388" s="93"/>
    </row>
    <row r="5389" spans="21:34" x14ac:dyDescent="0.3">
      <c r="U5389" s="309" t="s">
        <v>68234</v>
      </c>
      <c r="V5389" s="310">
        <v>290</v>
      </c>
      <c r="X5389" s="267" t="s">
        <v>33486</v>
      </c>
      <c r="Y5389" s="268">
        <v>97300.35</v>
      </c>
      <c r="AA5389" s="229" t="s">
        <v>46889</v>
      </c>
      <c r="AB5389" s="230">
        <v>11250</v>
      </c>
      <c r="AD5389" s="209" t="s">
        <v>19712</v>
      </c>
      <c r="AE5389" s="210">
        <v>13249.6</v>
      </c>
      <c r="AF5389" s="93"/>
      <c r="AG5389" s="93"/>
      <c r="AH5389" s="93"/>
    </row>
    <row r="5390" spans="21:34" x14ac:dyDescent="0.3">
      <c r="U5390" s="309" t="s">
        <v>57583</v>
      </c>
      <c r="V5390" s="310">
        <v>354274.39</v>
      </c>
      <c r="X5390" s="267" t="s">
        <v>33487</v>
      </c>
      <c r="Y5390" s="268">
        <v>268381.38</v>
      </c>
      <c r="AA5390" s="229" t="s">
        <v>52340</v>
      </c>
      <c r="AB5390" s="230">
        <v>400</v>
      </c>
      <c r="AD5390" s="209" t="s">
        <v>19713</v>
      </c>
      <c r="AE5390" s="210">
        <v>1007</v>
      </c>
      <c r="AF5390" s="93"/>
      <c r="AG5390" s="93"/>
      <c r="AH5390" s="93"/>
    </row>
    <row r="5391" spans="21:34" x14ac:dyDescent="0.3">
      <c r="U5391" s="309" t="s">
        <v>52990</v>
      </c>
      <c r="V5391" s="310">
        <v>284118.57</v>
      </c>
      <c r="X5391" s="267" t="s">
        <v>34995</v>
      </c>
      <c r="Y5391" s="268">
        <v>96508.89</v>
      </c>
      <c r="AA5391" s="229" t="s">
        <v>52341</v>
      </c>
      <c r="AB5391" s="230">
        <v>615.95000000000005</v>
      </c>
      <c r="AD5391" s="209" t="s">
        <v>19714</v>
      </c>
      <c r="AE5391" s="210">
        <v>4617.01</v>
      </c>
      <c r="AF5391" s="93"/>
      <c r="AG5391" s="93"/>
      <c r="AH5391" s="93"/>
    </row>
    <row r="5392" spans="21:34" x14ac:dyDescent="0.3">
      <c r="U5392" s="309" t="s">
        <v>58293</v>
      </c>
      <c r="V5392" s="310">
        <v>334152</v>
      </c>
      <c r="X5392" s="267" t="s">
        <v>34996</v>
      </c>
      <c r="Y5392" s="268">
        <v>155.94</v>
      </c>
      <c r="AA5392" s="229" t="s">
        <v>44821</v>
      </c>
      <c r="AB5392" s="230">
        <v>25</v>
      </c>
      <c r="AD5392" s="209" t="s">
        <v>19715</v>
      </c>
      <c r="AE5392" s="210">
        <v>4688.25</v>
      </c>
      <c r="AF5392" s="93"/>
      <c r="AG5392" s="93"/>
      <c r="AH5392" s="93"/>
    </row>
    <row r="5393" spans="21:34" x14ac:dyDescent="0.3">
      <c r="U5393" s="309" t="s">
        <v>66703</v>
      </c>
      <c r="V5393" s="310">
        <v>387498.06</v>
      </c>
      <c r="X5393" s="267" t="s">
        <v>57415</v>
      </c>
      <c r="Y5393" s="268">
        <v>25695.84</v>
      </c>
      <c r="AA5393" s="229" t="s">
        <v>48871</v>
      </c>
      <c r="AB5393" s="230">
        <v>763</v>
      </c>
      <c r="AD5393" s="209" t="s">
        <v>19716</v>
      </c>
      <c r="AE5393" s="210">
        <v>15844.11</v>
      </c>
      <c r="AF5393" s="93"/>
      <c r="AG5393" s="93"/>
      <c r="AH5393" s="93"/>
    </row>
    <row r="5394" spans="21:34" x14ac:dyDescent="0.3">
      <c r="U5394" s="309" t="s">
        <v>68235</v>
      </c>
      <c r="V5394" s="310">
        <v>10935.66</v>
      </c>
      <c r="X5394" s="267" t="s">
        <v>52360</v>
      </c>
      <c r="Y5394" s="268">
        <v>182829.84</v>
      </c>
      <c r="AA5394" s="229" t="s">
        <v>39117</v>
      </c>
      <c r="AB5394" s="230">
        <v>161.04</v>
      </c>
      <c r="AD5394" s="209" t="s">
        <v>19717</v>
      </c>
      <c r="AE5394" s="210">
        <v>23622</v>
      </c>
      <c r="AF5394" s="93"/>
      <c r="AG5394" s="93"/>
      <c r="AH5394" s="93"/>
    </row>
    <row r="5395" spans="21:34" x14ac:dyDescent="0.3">
      <c r="U5395" s="309" t="s">
        <v>68236</v>
      </c>
      <c r="V5395" s="310">
        <v>49199.519999999997</v>
      </c>
      <c r="X5395" s="267" t="s">
        <v>33489</v>
      </c>
      <c r="Y5395" s="268">
        <v>752461.16</v>
      </c>
      <c r="AA5395" s="229" t="s">
        <v>36263</v>
      </c>
      <c r="AB5395" s="230">
        <v>570</v>
      </c>
      <c r="AD5395" s="209" t="s">
        <v>19718</v>
      </c>
      <c r="AE5395" s="210">
        <v>13690</v>
      </c>
      <c r="AF5395" s="93"/>
      <c r="AG5395" s="93"/>
      <c r="AH5395" s="93"/>
    </row>
    <row r="5396" spans="21:34" x14ac:dyDescent="0.3">
      <c r="U5396" s="309" t="s">
        <v>68237</v>
      </c>
      <c r="V5396" s="310">
        <v>285.19</v>
      </c>
      <c r="X5396" s="267" t="s">
        <v>33490</v>
      </c>
      <c r="Y5396" s="268">
        <v>280581.59999999998</v>
      </c>
      <c r="AA5396" s="229" t="s">
        <v>39118</v>
      </c>
      <c r="AB5396" s="230">
        <v>270</v>
      </c>
      <c r="AD5396" s="209" t="s">
        <v>19719</v>
      </c>
      <c r="AE5396" s="210">
        <v>6175</v>
      </c>
      <c r="AF5396" s="93"/>
      <c r="AG5396" s="93"/>
      <c r="AH5396" s="93"/>
    </row>
    <row r="5397" spans="21:34" x14ac:dyDescent="0.3">
      <c r="U5397" s="309" t="s">
        <v>57584</v>
      </c>
      <c r="V5397" s="310">
        <v>428.73</v>
      </c>
      <c r="X5397" s="267" t="s">
        <v>61966</v>
      </c>
      <c r="Y5397" s="268">
        <v>118918.57</v>
      </c>
      <c r="AA5397" s="229" t="s">
        <v>33478</v>
      </c>
      <c r="AB5397" s="230">
        <v>32326.03</v>
      </c>
      <c r="AD5397" s="209" t="s">
        <v>19720</v>
      </c>
      <c r="AE5397" s="210">
        <v>449.27</v>
      </c>
      <c r="AF5397" s="93"/>
      <c r="AG5397" s="93"/>
      <c r="AH5397" s="93"/>
    </row>
    <row r="5398" spans="21:34" x14ac:dyDescent="0.3">
      <c r="U5398" s="309" t="s">
        <v>62092</v>
      </c>
      <c r="V5398" s="310">
        <v>380.39</v>
      </c>
      <c r="X5398" s="267" t="s">
        <v>33491</v>
      </c>
      <c r="Y5398" s="268">
        <v>20037.21</v>
      </c>
      <c r="AA5398" s="229" t="s">
        <v>39119</v>
      </c>
      <c r="AB5398" s="230">
        <v>5131.2</v>
      </c>
      <c r="AD5398" s="209" t="s">
        <v>19721</v>
      </c>
      <c r="AE5398" s="210">
        <v>450.73</v>
      </c>
      <c r="AF5398" s="93"/>
      <c r="AG5398" s="93"/>
      <c r="AH5398" s="93"/>
    </row>
    <row r="5399" spans="21:34" x14ac:dyDescent="0.3">
      <c r="U5399" s="309" t="s">
        <v>62093</v>
      </c>
      <c r="V5399" s="310">
        <v>1566.21</v>
      </c>
      <c r="X5399" s="267" t="s">
        <v>33492</v>
      </c>
      <c r="Y5399" s="268">
        <v>721361.31</v>
      </c>
      <c r="AA5399" s="229" t="s">
        <v>40261</v>
      </c>
      <c r="AB5399" s="230">
        <v>45886.77</v>
      </c>
      <c r="AD5399" s="209" t="s">
        <v>19722</v>
      </c>
      <c r="AE5399" s="210">
        <v>258</v>
      </c>
      <c r="AF5399" s="93"/>
      <c r="AG5399" s="93"/>
      <c r="AH5399" s="93"/>
    </row>
    <row r="5400" spans="21:34" x14ac:dyDescent="0.3">
      <c r="U5400" s="309" t="s">
        <v>62095</v>
      </c>
      <c r="V5400" s="310">
        <v>106.91</v>
      </c>
      <c r="X5400" s="267" t="s">
        <v>33493</v>
      </c>
      <c r="Y5400" s="268">
        <v>1474106.03</v>
      </c>
      <c r="AA5400" s="229" t="s">
        <v>47956</v>
      </c>
      <c r="AB5400" s="230">
        <v>20997.52</v>
      </c>
      <c r="AD5400" s="209" t="s">
        <v>19723</v>
      </c>
      <c r="AE5400" s="210">
        <v>21373.21</v>
      </c>
      <c r="AF5400" s="93"/>
      <c r="AG5400" s="93"/>
      <c r="AH5400" s="93"/>
    </row>
    <row r="5401" spans="21:34" x14ac:dyDescent="0.3">
      <c r="U5401" s="309" t="s">
        <v>62096</v>
      </c>
      <c r="V5401" s="310">
        <v>359.29</v>
      </c>
      <c r="X5401" s="267" t="s">
        <v>52361</v>
      </c>
      <c r="Y5401" s="268">
        <v>948.5</v>
      </c>
      <c r="AA5401" s="229" t="s">
        <v>52342</v>
      </c>
      <c r="AB5401" s="230">
        <v>937.33</v>
      </c>
      <c r="AD5401" s="209" t="s">
        <v>19724</v>
      </c>
      <c r="AE5401" s="210">
        <v>14032.79</v>
      </c>
      <c r="AF5401" s="93"/>
      <c r="AG5401" s="93"/>
      <c r="AH5401" s="93"/>
    </row>
    <row r="5402" spans="21:34" x14ac:dyDescent="0.3">
      <c r="U5402" s="309" t="s">
        <v>62097</v>
      </c>
      <c r="V5402" s="310">
        <v>13.06</v>
      </c>
      <c r="X5402" s="267" t="s">
        <v>52362</v>
      </c>
      <c r="Y5402" s="268">
        <v>72.45</v>
      </c>
      <c r="AA5402" s="229" t="s">
        <v>44822</v>
      </c>
      <c r="AB5402" s="230">
        <v>36555.660000000003</v>
      </c>
      <c r="AD5402" s="209" t="s">
        <v>19725</v>
      </c>
      <c r="AE5402" s="210">
        <v>1585.23</v>
      </c>
      <c r="AF5402" s="93"/>
      <c r="AG5402" s="93"/>
      <c r="AH5402" s="93"/>
    </row>
    <row r="5403" spans="21:34" x14ac:dyDescent="0.3">
      <c r="U5403" s="309" t="s">
        <v>64579</v>
      </c>
      <c r="V5403" s="310">
        <v>60.46</v>
      </c>
      <c r="X5403" s="267" t="s">
        <v>52363</v>
      </c>
      <c r="Y5403" s="268">
        <v>229.8</v>
      </c>
      <c r="AA5403" s="229" t="s">
        <v>33479</v>
      </c>
      <c r="AB5403" s="230">
        <v>93411.13</v>
      </c>
      <c r="AD5403" s="209" t="s">
        <v>19726</v>
      </c>
      <c r="AE5403" s="210">
        <v>836.58</v>
      </c>
      <c r="AF5403" s="93"/>
      <c r="AG5403" s="93"/>
      <c r="AH5403" s="93"/>
    </row>
    <row r="5404" spans="21:34" x14ac:dyDescent="0.3">
      <c r="U5404" s="309" t="s">
        <v>68238</v>
      </c>
      <c r="V5404" s="310">
        <v>18868.73</v>
      </c>
      <c r="X5404" s="267" t="s">
        <v>57416</v>
      </c>
      <c r="Y5404" s="268">
        <v>840</v>
      </c>
      <c r="AA5404" s="229" t="s">
        <v>52343</v>
      </c>
      <c r="AB5404" s="230">
        <v>48914.400000000001</v>
      </c>
      <c r="AD5404" s="209" t="s">
        <v>19727</v>
      </c>
      <c r="AE5404" s="210">
        <v>34285</v>
      </c>
      <c r="AF5404" s="93"/>
      <c r="AG5404" s="93"/>
      <c r="AH5404" s="93"/>
    </row>
    <row r="5405" spans="21:34" x14ac:dyDescent="0.3">
      <c r="U5405" s="309" t="s">
        <v>68239</v>
      </c>
      <c r="V5405" s="310">
        <v>1413.32</v>
      </c>
      <c r="X5405" s="267" t="s">
        <v>57417</v>
      </c>
      <c r="Y5405" s="268">
        <v>37926.76</v>
      </c>
      <c r="AA5405" s="229" t="s">
        <v>39120</v>
      </c>
      <c r="AB5405" s="230">
        <v>590</v>
      </c>
      <c r="AD5405" s="209" t="s">
        <v>19728</v>
      </c>
      <c r="AE5405" s="210">
        <v>1284</v>
      </c>
      <c r="AF5405" s="93"/>
      <c r="AG5405" s="93"/>
      <c r="AH5405" s="93"/>
    </row>
    <row r="5406" spans="21:34" x14ac:dyDescent="0.3">
      <c r="U5406" s="309" t="s">
        <v>68240</v>
      </c>
      <c r="V5406" s="310">
        <v>4328.4799999999996</v>
      </c>
      <c r="X5406" s="267" t="s">
        <v>48876</v>
      </c>
      <c r="Y5406" s="268">
        <v>1680</v>
      </c>
      <c r="AA5406" s="229" t="s">
        <v>42432</v>
      </c>
      <c r="AB5406" s="230">
        <v>9191.2199999999993</v>
      </c>
      <c r="AD5406" s="209" t="s">
        <v>19729</v>
      </c>
      <c r="AE5406" s="210">
        <v>5893.94</v>
      </c>
      <c r="AF5406" s="93"/>
      <c r="AG5406" s="93"/>
      <c r="AH5406" s="93"/>
    </row>
    <row r="5407" spans="21:34" x14ac:dyDescent="0.3">
      <c r="U5407" s="309" t="s">
        <v>68241</v>
      </c>
      <c r="V5407" s="310">
        <v>2148.64</v>
      </c>
      <c r="X5407" s="267" t="s">
        <v>44833</v>
      </c>
      <c r="Y5407" s="268">
        <v>17094.57</v>
      </c>
      <c r="AA5407" s="229" t="s">
        <v>40262</v>
      </c>
      <c r="AB5407" s="230">
        <v>75200</v>
      </c>
      <c r="AD5407" s="209" t="s">
        <v>19730</v>
      </c>
      <c r="AE5407" s="210">
        <v>5565.06</v>
      </c>
      <c r="AF5407" s="93"/>
      <c r="AG5407" s="93"/>
      <c r="AH5407" s="93"/>
    </row>
    <row r="5408" spans="21:34" x14ac:dyDescent="0.3">
      <c r="U5408" s="309" t="s">
        <v>68242</v>
      </c>
      <c r="V5408" s="310">
        <v>4001.83</v>
      </c>
      <c r="X5408" s="267" t="s">
        <v>57418</v>
      </c>
      <c r="Y5408" s="268">
        <v>7040</v>
      </c>
      <c r="AA5408" s="229" t="s">
        <v>34982</v>
      </c>
      <c r="AB5408" s="230">
        <v>700</v>
      </c>
      <c r="AD5408" s="209" t="s">
        <v>19731</v>
      </c>
      <c r="AE5408" s="210">
        <v>4048.5</v>
      </c>
      <c r="AF5408" s="93"/>
      <c r="AG5408" s="93"/>
      <c r="AH5408" s="93"/>
    </row>
    <row r="5409" spans="21:34" x14ac:dyDescent="0.3">
      <c r="U5409" s="309" t="s">
        <v>68243</v>
      </c>
      <c r="V5409" s="310">
        <v>13842</v>
      </c>
      <c r="X5409" s="267" t="s">
        <v>64268</v>
      </c>
      <c r="Y5409" s="268">
        <v>932.94</v>
      </c>
      <c r="AA5409" s="229" t="s">
        <v>44823</v>
      </c>
      <c r="AB5409" s="230">
        <v>60</v>
      </c>
      <c r="AD5409" s="209" t="s">
        <v>19732</v>
      </c>
      <c r="AE5409" s="210">
        <v>1125.29</v>
      </c>
      <c r="AF5409" s="93"/>
      <c r="AG5409" s="93"/>
      <c r="AH5409" s="93"/>
    </row>
    <row r="5410" spans="21:34" x14ac:dyDescent="0.3">
      <c r="U5410" s="309" t="s">
        <v>68244</v>
      </c>
      <c r="V5410" s="310">
        <v>3150</v>
      </c>
      <c r="X5410" s="267" t="s">
        <v>57419</v>
      </c>
      <c r="Y5410" s="268">
        <v>28666.51</v>
      </c>
      <c r="AA5410" s="229" t="s">
        <v>33480</v>
      </c>
      <c r="AB5410" s="230">
        <v>19826.400000000001</v>
      </c>
      <c r="AD5410" s="209" t="s">
        <v>19733</v>
      </c>
      <c r="AE5410" s="210">
        <v>9338.9599999999991</v>
      </c>
      <c r="AF5410" s="93"/>
      <c r="AG5410" s="93"/>
      <c r="AH5410" s="93"/>
    </row>
    <row r="5411" spans="21:34" x14ac:dyDescent="0.3">
      <c r="U5411" s="309" t="s">
        <v>63572</v>
      </c>
      <c r="V5411" s="310">
        <v>310.86</v>
      </c>
      <c r="X5411" s="267" t="s">
        <v>59584</v>
      </c>
      <c r="Y5411" s="268">
        <v>650.52</v>
      </c>
      <c r="AA5411" s="229" t="s">
        <v>33481</v>
      </c>
      <c r="AB5411" s="230">
        <v>39537.85</v>
      </c>
      <c r="AD5411" s="209" t="s">
        <v>19734</v>
      </c>
      <c r="AE5411" s="210">
        <v>3521.68</v>
      </c>
      <c r="AF5411" s="93"/>
      <c r="AG5411" s="93"/>
      <c r="AH5411" s="93"/>
    </row>
    <row r="5412" spans="21:34" x14ac:dyDescent="0.3">
      <c r="U5412" s="309" t="s">
        <v>68245</v>
      </c>
      <c r="V5412" s="310">
        <v>2213.0700000000002</v>
      </c>
      <c r="X5412" s="267" t="s">
        <v>42441</v>
      </c>
      <c r="Y5412" s="268">
        <v>38961.050000000003</v>
      </c>
      <c r="AA5412" s="229" t="s">
        <v>34983</v>
      </c>
      <c r="AB5412" s="230">
        <v>188.29</v>
      </c>
      <c r="AD5412" s="209" t="s">
        <v>19735</v>
      </c>
      <c r="AE5412" s="210">
        <v>13715.41</v>
      </c>
      <c r="AF5412" s="93"/>
      <c r="AG5412" s="93"/>
      <c r="AH5412" s="93"/>
    </row>
    <row r="5413" spans="21:34" x14ac:dyDescent="0.3">
      <c r="U5413" s="309" t="s">
        <v>58597</v>
      </c>
      <c r="V5413" s="310">
        <v>11574.46</v>
      </c>
      <c r="X5413" s="267" t="s">
        <v>42442</v>
      </c>
      <c r="Y5413" s="268">
        <v>6834.17</v>
      </c>
      <c r="AA5413" s="229" t="s">
        <v>39121</v>
      </c>
      <c r="AB5413" s="230">
        <v>8107.43</v>
      </c>
      <c r="AD5413" s="209" t="s">
        <v>19736</v>
      </c>
      <c r="AE5413" s="210">
        <v>7500</v>
      </c>
      <c r="AF5413" s="93"/>
      <c r="AG5413" s="93"/>
      <c r="AH5413" s="93"/>
    </row>
    <row r="5414" spans="21:34" x14ac:dyDescent="0.3">
      <c r="U5414" s="309" t="s">
        <v>58598</v>
      </c>
      <c r="V5414" s="310">
        <v>885.45</v>
      </c>
      <c r="X5414" s="267" t="s">
        <v>42443</v>
      </c>
      <c r="Y5414" s="268">
        <v>19472.14</v>
      </c>
      <c r="AA5414" s="229" t="s">
        <v>52344</v>
      </c>
      <c r="AB5414" s="230">
        <v>50</v>
      </c>
      <c r="AD5414" s="209" t="s">
        <v>19737</v>
      </c>
      <c r="AE5414" s="210">
        <v>573.75</v>
      </c>
      <c r="AF5414" s="93"/>
      <c r="AG5414" s="93"/>
      <c r="AH5414" s="93"/>
    </row>
    <row r="5415" spans="21:34" x14ac:dyDescent="0.3">
      <c r="U5415" s="309" t="s">
        <v>68246</v>
      </c>
      <c r="V5415" s="310">
        <v>2926.4</v>
      </c>
      <c r="X5415" s="267" t="s">
        <v>42444</v>
      </c>
      <c r="Y5415" s="268">
        <v>18410.54</v>
      </c>
      <c r="AA5415" s="229" t="s">
        <v>52345</v>
      </c>
      <c r="AB5415" s="230">
        <v>367.12</v>
      </c>
      <c r="AD5415" s="209" t="s">
        <v>19738</v>
      </c>
      <c r="AE5415" s="210">
        <v>885</v>
      </c>
      <c r="AF5415" s="93"/>
      <c r="AG5415" s="93"/>
      <c r="AH5415" s="93"/>
    </row>
    <row r="5416" spans="21:34" x14ac:dyDescent="0.3">
      <c r="U5416" s="309" t="s">
        <v>60587</v>
      </c>
      <c r="V5416" s="310">
        <v>3965.04</v>
      </c>
      <c r="X5416" s="267" t="s">
        <v>47963</v>
      </c>
      <c r="Y5416" s="268">
        <v>81131.399999999994</v>
      </c>
      <c r="AA5416" s="229" t="s">
        <v>52346</v>
      </c>
      <c r="AB5416" s="230">
        <v>39618</v>
      </c>
      <c r="AD5416" s="209" t="s">
        <v>19739</v>
      </c>
      <c r="AE5416" s="210">
        <v>67.709999999999994</v>
      </c>
      <c r="AF5416" s="93"/>
      <c r="AG5416" s="93"/>
      <c r="AH5416" s="93"/>
    </row>
    <row r="5417" spans="21:34" x14ac:dyDescent="0.3">
      <c r="U5417" s="309" t="s">
        <v>60588</v>
      </c>
      <c r="V5417" s="310">
        <v>284.38</v>
      </c>
      <c r="X5417" s="267" t="s">
        <v>40268</v>
      </c>
      <c r="Y5417" s="268">
        <v>18458.82</v>
      </c>
      <c r="AA5417" s="229" t="s">
        <v>52347</v>
      </c>
      <c r="AB5417" s="230">
        <v>4665</v>
      </c>
      <c r="AD5417" s="209" t="s">
        <v>19740</v>
      </c>
      <c r="AE5417" s="210">
        <v>42857.62</v>
      </c>
      <c r="AF5417" s="93"/>
      <c r="AG5417" s="93"/>
      <c r="AH5417" s="93"/>
    </row>
    <row r="5418" spans="21:34" x14ac:dyDescent="0.3">
      <c r="U5418" s="309" t="s">
        <v>60589</v>
      </c>
      <c r="V5418" s="310">
        <v>992.04</v>
      </c>
      <c r="X5418" s="267" t="s">
        <v>40269</v>
      </c>
      <c r="Y5418" s="268">
        <v>16806.689999999999</v>
      </c>
      <c r="AA5418" s="229" t="s">
        <v>48872</v>
      </c>
      <c r="AB5418" s="230">
        <v>356.86</v>
      </c>
      <c r="AD5418" s="209" t="s">
        <v>19741</v>
      </c>
      <c r="AE5418" s="210">
        <v>2600</v>
      </c>
      <c r="AF5418" s="93"/>
      <c r="AG5418" s="93"/>
      <c r="AH5418" s="93"/>
    </row>
    <row r="5419" spans="21:34" x14ac:dyDescent="0.3">
      <c r="U5419" s="309" t="s">
        <v>68247</v>
      </c>
      <c r="V5419" s="310">
        <v>30843</v>
      </c>
      <c r="X5419" s="267" t="s">
        <v>61391</v>
      </c>
      <c r="Y5419" s="268">
        <v>17245.189999999999</v>
      </c>
      <c r="AA5419" s="229" t="s">
        <v>44824</v>
      </c>
      <c r="AB5419" s="230">
        <v>14000</v>
      </c>
      <c r="AD5419" s="209" t="s">
        <v>19742</v>
      </c>
      <c r="AE5419" s="210">
        <v>6175</v>
      </c>
      <c r="AF5419" s="93"/>
      <c r="AG5419" s="93"/>
      <c r="AH5419" s="93"/>
    </row>
    <row r="5420" spans="21:34" x14ac:dyDescent="0.3">
      <c r="U5420" s="309" t="s">
        <v>47060</v>
      </c>
      <c r="V5420" s="310">
        <v>2359.33</v>
      </c>
      <c r="X5420" s="267" t="s">
        <v>61967</v>
      </c>
      <c r="Y5420" s="268">
        <v>14349.56</v>
      </c>
      <c r="AA5420" s="229" t="s">
        <v>44825</v>
      </c>
      <c r="AB5420" s="230">
        <v>1046.99</v>
      </c>
      <c r="AD5420" s="209" t="s">
        <v>19743</v>
      </c>
      <c r="AE5420" s="210">
        <v>885</v>
      </c>
      <c r="AF5420" s="93"/>
      <c r="AG5420" s="93"/>
      <c r="AH5420" s="93"/>
    </row>
    <row r="5421" spans="21:34" x14ac:dyDescent="0.3">
      <c r="U5421" s="309" t="s">
        <v>33830</v>
      </c>
      <c r="V5421" s="310">
        <v>16149.75</v>
      </c>
      <c r="X5421" s="267" t="s">
        <v>61968</v>
      </c>
      <c r="Y5421" s="268">
        <v>1057.96</v>
      </c>
      <c r="AA5421" s="229" t="s">
        <v>19795</v>
      </c>
      <c r="AB5421" s="230">
        <v>765.82</v>
      </c>
      <c r="AD5421" s="209" t="s">
        <v>19744</v>
      </c>
      <c r="AE5421" s="210">
        <v>7500</v>
      </c>
      <c r="AF5421" s="93"/>
      <c r="AG5421" s="93"/>
      <c r="AH5421" s="93"/>
    </row>
    <row r="5422" spans="21:34" x14ac:dyDescent="0.3">
      <c r="U5422" s="309" t="s">
        <v>23349</v>
      </c>
      <c r="V5422" s="310">
        <v>10340.98</v>
      </c>
      <c r="X5422" s="267" t="s">
        <v>61969</v>
      </c>
      <c r="Y5422" s="268">
        <v>3515.65</v>
      </c>
      <c r="AA5422" s="229" t="s">
        <v>19796</v>
      </c>
      <c r="AB5422" s="230">
        <v>56.15</v>
      </c>
      <c r="AD5422" s="209" t="s">
        <v>19745</v>
      </c>
      <c r="AE5422" s="210">
        <v>1090.73</v>
      </c>
      <c r="AF5422" s="93"/>
      <c r="AG5422" s="93"/>
      <c r="AH5422" s="93"/>
    </row>
    <row r="5423" spans="21:34" x14ac:dyDescent="0.3">
      <c r="U5423" s="309" t="s">
        <v>64587</v>
      </c>
      <c r="V5423" s="310">
        <v>1341.36</v>
      </c>
      <c r="X5423" s="267" t="s">
        <v>46893</v>
      </c>
      <c r="Y5423" s="268">
        <v>9272.4500000000007</v>
      </c>
      <c r="AA5423" s="229" t="s">
        <v>19797</v>
      </c>
      <c r="AB5423" s="230">
        <v>166.03</v>
      </c>
      <c r="AD5423" s="209" t="s">
        <v>19746</v>
      </c>
      <c r="AE5423" s="210">
        <v>450.73</v>
      </c>
      <c r="AF5423" s="93"/>
      <c r="AG5423" s="93"/>
      <c r="AH5423" s="93"/>
    </row>
    <row r="5424" spans="21:34" x14ac:dyDescent="0.3">
      <c r="U5424" s="309" t="s">
        <v>42683</v>
      </c>
      <c r="V5424" s="310">
        <v>111379.71</v>
      </c>
      <c r="X5424" s="267" t="s">
        <v>58858</v>
      </c>
      <c r="Y5424" s="268">
        <v>73821.929999999993</v>
      </c>
      <c r="AA5424" s="229" t="s">
        <v>42433</v>
      </c>
      <c r="AB5424" s="230">
        <v>1486838.25</v>
      </c>
      <c r="AD5424" s="209" t="s">
        <v>19747</v>
      </c>
      <c r="AE5424" s="210">
        <v>9942.44</v>
      </c>
      <c r="AF5424" s="93"/>
      <c r="AG5424" s="93"/>
      <c r="AH5424" s="93"/>
    </row>
    <row r="5425" spans="21:34" x14ac:dyDescent="0.3">
      <c r="U5425" s="309" t="s">
        <v>36454</v>
      </c>
      <c r="V5425" s="310">
        <v>113885.47</v>
      </c>
      <c r="X5425" s="267" t="s">
        <v>64269</v>
      </c>
      <c r="Y5425" s="268">
        <v>12.15</v>
      </c>
      <c r="AA5425" s="229" t="s">
        <v>42434</v>
      </c>
      <c r="AB5425" s="230">
        <v>113341.59</v>
      </c>
      <c r="AD5425" s="209" t="s">
        <v>19748</v>
      </c>
      <c r="AE5425" s="210">
        <v>1125.29</v>
      </c>
      <c r="AF5425" s="93"/>
      <c r="AG5425" s="93"/>
      <c r="AH5425" s="93"/>
    </row>
    <row r="5426" spans="21:34" x14ac:dyDescent="0.3">
      <c r="U5426" s="309" t="s">
        <v>68248</v>
      </c>
      <c r="V5426" s="310">
        <v>15369.87</v>
      </c>
      <c r="X5426" s="267" t="s">
        <v>61970</v>
      </c>
      <c r="Y5426" s="268">
        <v>425</v>
      </c>
      <c r="AA5426" s="229" t="s">
        <v>47957</v>
      </c>
      <c r="AB5426" s="230">
        <v>30.9</v>
      </c>
      <c r="AD5426" s="209" t="s">
        <v>19749</v>
      </c>
      <c r="AE5426" s="210">
        <v>58019.64</v>
      </c>
      <c r="AF5426" s="93"/>
      <c r="AG5426" s="93"/>
      <c r="AH5426" s="93"/>
    </row>
    <row r="5427" spans="21:34" x14ac:dyDescent="0.3">
      <c r="U5427" s="309" t="s">
        <v>58599</v>
      </c>
      <c r="V5427" s="310">
        <v>25120.91</v>
      </c>
      <c r="X5427" s="267" t="s">
        <v>61971</v>
      </c>
      <c r="Y5427" s="268">
        <v>31.05</v>
      </c>
      <c r="AA5427" s="229" t="s">
        <v>19816</v>
      </c>
      <c r="AB5427" s="230">
        <v>31641.13</v>
      </c>
      <c r="AD5427" s="209" t="s">
        <v>19750</v>
      </c>
      <c r="AE5427" s="210">
        <v>63365.120000000003</v>
      </c>
      <c r="AF5427" s="93"/>
      <c r="AG5427" s="93"/>
      <c r="AH5427" s="93"/>
    </row>
    <row r="5428" spans="21:34" x14ac:dyDescent="0.3">
      <c r="U5428" s="309" t="s">
        <v>58600</v>
      </c>
      <c r="V5428" s="310">
        <v>1921.8</v>
      </c>
      <c r="X5428" s="267" t="s">
        <v>61972</v>
      </c>
      <c r="Y5428" s="268">
        <v>104.12</v>
      </c>
      <c r="AA5428" s="229" t="s">
        <v>19820</v>
      </c>
      <c r="AB5428" s="230">
        <v>23379.43</v>
      </c>
      <c r="AD5428" s="209" t="s">
        <v>19751</v>
      </c>
      <c r="AE5428" s="210">
        <v>1284</v>
      </c>
      <c r="AF5428" s="93"/>
      <c r="AG5428" s="93"/>
      <c r="AH5428" s="93"/>
    </row>
    <row r="5429" spans="21:34" x14ac:dyDescent="0.3">
      <c r="U5429" s="309" t="s">
        <v>64588</v>
      </c>
      <c r="V5429" s="310">
        <v>2480.9</v>
      </c>
      <c r="X5429" s="267" t="s">
        <v>60390</v>
      </c>
      <c r="Y5429" s="268">
        <v>79678.2</v>
      </c>
      <c r="AA5429" s="229" t="s">
        <v>19821</v>
      </c>
      <c r="AB5429" s="230">
        <v>16375.75</v>
      </c>
      <c r="AD5429" s="209" t="s">
        <v>19752</v>
      </c>
      <c r="AE5429" s="210">
        <v>28584.78</v>
      </c>
      <c r="AF5429" s="93"/>
      <c r="AG5429" s="93"/>
      <c r="AH5429" s="93"/>
    </row>
    <row r="5430" spans="21:34" x14ac:dyDescent="0.3">
      <c r="U5430" s="309" t="s">
        <v>68249</v>
      </c>
      <c r="V5430" s="310">
        <v>34194.160000000003</v>
      </c>
      <c r="X5430" s="267" t="s">
        <v>58243</v>
      </c>
      <c r="Y5430" s="268">
        <v>11484</v>
      </c>
      <c r="AA5430" s="229" t="s">
        <v>52348</v>
      </c>
      <c r="AB5430" s="230">
        <v>5632.96</v>
      </c>
      <c r="AD5430" s="209" t="s">
        <v>19753</v>
      </c>
      <c r="AE5430" s="210">
        <v>1796</v>
      </c>
      <c r="AF5430" s="93"/>
      <c r="AG5430" s="93"/>
      <c r="AH5430" s="93"/>
    </row>
    <row r="5431" spans="21:34" x14ac:dyDescent="0.3">
      <c r="U5431" s="309" t="s">
        <v>68250</v>
      </c>
      <c r="V5431" s="310">
        <v>2385.4299999999998</v>
      </c>
      <c r="X5431" s="267" t="s">
        <v>55109</v>
      </c>
      <c r="Y5431" s="268">
        <v>28449.63</v>
      </c>
      <c r="AA5431" s="229" t="s">
        <v>46890</v>
      </c>
      <c r="AB5431" s="230">
        <v>114.58</v>
      </c>
      <c r="AD5431" s="209" t="s">
        <v>19754</v>
      </c>
      <c r="AE5431" s="210">
        <v>3897</v>
      </c>
      <c r="AF5431" s="93"/>
      <c r="AG5431" s="93"/>
      <c r="AH5431" s="93"/>
    </row>
    <row r="5432" spans="21:34" x14ac:dyDescent="0.3">
      <c r="U5432" s="309" t="s">
        <v>56303</v>
      </c>
      <c r="V5432" s="310">
        <v>1406.17</v>
      </c>
      <c r="X5432" s="267" t="s">
        <v>56072</v>
      </c>
      <c r="Y5432" s="268">
        <v>620.75</v>
      </c>
      <c r="AA5432" s="229" t="s">
        <v>19824</v>
      </c>
      <c r="AB5432" s="230">
        <v>8626.85</v>
      </c>
      <c r="AD5432" s="209" t="s">
        <v>19755</v>
      </c>
      <c r="AE5432" s="210">
        <v>5104</v>
      </c>
      <c r="AF5432" s="93"/>
      <c r="AG5432" s="93"/>
      <c r="AH5432" s="93"/>
    </row>
    <row r="5433" spans="21:34" x14ac:dyDescent="0.3">
      <c r="U5433" s="309" t="s">
        <v>68251</v>
      </c>
      <c r="V5433" s="310">
        <v>1645.5</v>
      </c>
      <c r="X5433" s="267" t="s">
        <v>58859</v>
      </c>
      <c r="Y5433" s="268">
        <v>536</v>
      </c>
      <c r="AA5433" s="229" t="s">
        <v>19825</v>
      </c>
      <c r="AB5433" s="230">
        <v>19570</v>
      </c>
      <c r="AD5433" s="209" t="s">
        <v>19756</v>
      </c>
      <c r="AE5433" s="210">
        <v>1125</v>
      </c>
      <c r="AF5433" s="93"/>
      <c r="AG5433" s="93"/>
      <c r="AH5433" s="93"/>
    </row>
    <row r="5434" spans="21:34" x14ac:dyDescent="0.3">
      <c r="U5434" s="309" t="s">
        <v>56304</v>
      </c>
      <c r="V5434" s="310">
        <v>993.33</v>
      </c>
      <c r="X5434" s="267" t="s">
        <v>57420</v>
      </c>
      <c r="Y5434" s="268">
        <v>43500</v>
      </c>
      <c r="AA5434" s="229" t="s">
        <v>19826</v>
      </c>
      <c r="AB5434" s="230">
        <v>7911.32</v>
      </c>
      <c r="AD5434" s="209" t="s">
        <v>19757</v>
      </c>
      <c r="AE5434" s="210">
        <v>725</v>
      </c>
      <c r="AF5434" s="93"/>
      <c r="AG5434" s="93"/>
      <c r="AH5434" s="93"/>
    </row>
    <row r="5435" spans="21:34" x14ac:dyDescent="0.3">
      <c r="U5435" s="309" t="s">
        <v>56305</v>
      </c>
      <c r="V5435" s="310">
        <v>3108.45</v>
      </c>
      <c r="X5435" s="267" t="s">
        <v>60391</v>
      </c>
      <c r="Y5435" s="268">
        <v>6700</v>
      </c>
      <c r="AA5435" s="229" t="s">
        <v>19827</v>
      </c>
      <c r="AB5435" s="230">
        <v>13895.02</v>
      </c>
      <c r="AD5435" s="209" t="s">
        <v>19758</v>
      </c>
      <c r="AE5435" s="210">
        <v>175</v>
      </c>
      <c r="AF5435" s="93"/>
      <c r="AG5435" s="93"/>
      <c r="AH5435" s="93"/>
    </row>
    <row r="5436" spans="21:34" x14ac:dyDescent="0.3">
      <c r="U5436" s="309" t="s">
        <v>56306</v>
      </c>
      <c r="V5436" s="310">
        <v>9189.4599999999991</v>
      </c>
      <c r="X5436" s="267" t="s">
        <v>62629</v>
      </c>
      <c r="Y5436" s="268">
        <v>2139</v>
      </c>
      <c r="AA5436" s="229" t="s">
        <v>40263</v>
      </c>
      <c r="AB5436" s="230">
        <v>2025.81</v>
      </c>
      <c r="AD5436" s="209" t="s">
        <v>19759</v>
      </c>
      <c r="AE5436" s="210">
        <v>149.09</v>
      </c>
      <c r="AF5436" s="93"/>
      <c r="AG5436" s="93"/>
      <c r="AH5436" s="93"/>
    </row>
    <row r="5437" spans="21:34" x14ac:dyDescent="0.3">
      <c r="U5437" s="309" t="s">
        <v>68252</v>
      </c>
      <c r="V5437" s="310">
        <v>1774.15</v>
      </c>
      <c r="X5437" s="267" t="s">
        <v>19894</v>
      </c>
      <c r="Y5437" s="268">
        <v>5624.23</v>
      </c>
      <c r="AA5437" s="229" t="s">
        <v>19828</v>
      </c>
      <c r="AB5437" s="230">
        <v>274671.68</v>
      </c>
      <c r="AD5437" s="209" t="s">
        <v>19760</v>
      </c>
      <c r="AE5437" s="210">
        <v>401.08</v>
      </c>
      <c r="AF5437" s="93"/>
      <c r="AG5437" s="93"/>
      <c r="AH5437" s="93"/>
    </row>
    <row r="5438" spans="21:34" x14ac:dyDescent="0.3">
      <c r="U5438" s="309" t="s">
        <v>64589</v>
      </c>
      <c r="V5438" s="310">
        <v>5180.8500000000004</v>
      </c>
      <c r="X5438" s="267" t="s">
        <v>61973</v>
      </c>
      <c r="Y5438" s="268">
        <v>117702.52</v>
      </c>
      <c r="AA5438" s="229" t="s">
        <v>19829</v>
      </c>
      <c r="AB5438" s="230">
        <v>2895.1</v>
      </c>
      <c r="AD5438" s="209" t="s">
        <v>19761</v>
      </c>
      <c r="AE5438" s="210">
        <v>2.56</v>
      </c>
      <c r="AF5438" s="93"/>
      <c r="AG5438" s="93"/>
      <c r="AH5438" s="93"/>
    </row>
    <row r="5439" spans="21:34" x14ac:dyDescent="0.3">
      <c r="U5439" s="309" t="s">
        <v>56307</v>
      </c>
      <c r="V5439" s="310">
        <v>1776.54</v>
      </c>
      <c r="X5439" s="267" t="s">
        <v>61974</v>
      </c>
      <c r="Y5439" s="268">
        <v>7195.25</v>
      </c>
      <c r="AA5439" s="229" t="s">
        <v>19833</v>
      </c>
      <c r="AB5439" s="230">
        <v>212.17</v>
      </c>
      <c r="AD5439" s="209" t="s">
        <v>19762</v>
      </c>
      <c r="AE5439" s="210">
        <v>15687.35</v>
      </c>
      <c r="AF5439" s="93"/>
      <c r="AG5439" s="93"/>
      <c r="AH5439" s="93"/>
    </row>
    <row r="5440" spans="21:34" x14ac:dyDescent="0.3">
      <c r="U5440" s="309" t="s">
        <v>53003</v>
      </c>
      <c r="V5440" s="310">
        <v>18657.22</v>
      </c>
      <c r="X5440" s="267" t="s">
        <v>46904</v>
      </c>
      <c r="Y5440" s="268">
        <v>9244.99</v>
      </c>
      <c r="AA5440" s="229" t="s">
        <v>19835</v>
      </c>
      <c r="AB5440" s="230">
        <v>198879.43</v>
      </c>
      <c r="AD5440" s="209" t="s">
        <v>19763</v>
      </c>
      <c r="AE5440" s="210">
        <v>14388.25</v>
      </c>
      <c r="AF5440" s="93"/>
      <c r="AG5440" s="93"/>
      <c r="AH5440" s="93"/>
    </row>
    <row r="5441" spans="21:34" x14ac:dyDescent="0.3">
      <c r="U5441" s="309" t="s">
        <v>53005</v>
      </c>
      <c r="V5441" s="310">
        <v>1427.18</v>
      </c>
      <c r="X5441" s="267" t="s">
        <v>46905</v>
      </c>
      <c r="Y5441" s="268">
        <v>28438.23</v>
      </c>
      <c r="AA5441" s="229" t="s">
        <v>19838</v>
      </c>
      <c r="AB5441" s="230">
        <v>2201.4299999999998</v>
      </c>
      <c r="AD5441" s="209" t="s">
        <v>19764</v>
      </c>
      <c r="AE5441" s="210">
        <v>198</v>
      </c>
      <c r="AF5441" s="93"/>
      <c r="AG5441" s="93"/>
      <c r="AH5441" s="93"/>
    </row>
    <row r="5442" spans="21:34" x14ac:dyDescent="0.3">
      <c r="U5442" s="309" t="s">
        <v>53006</v>
      </c>
      <c r="V5442" s="310">
        <v>4279.99</v>
      </c>
      <c r="X5442" s="267" t="s">
        <v>46906</v>
      </c>
      <c r="Y5442" s="268">
        <v>18068.560000000001</v>
      </c>
      <c r="AA5442" s="229" t="s">
        <v>19839</v>
      </c>
      <c r="AB5442" s="230">
        <v>4622.3100000000004</v>
      </c>
      <c r="AD5442" s="209" t="s">
        <v>19765</v>
      </c>
      <c r="AE5442" s="210">
        <v>174.28</v>
      </c>
      <c r="AF5442" s="93"/>
      <c r="AG5442" s="93"/>
      <c r="AH5442" s="93"/>
    </row>
    <row r="5443" spans="21:34" x14ac:dyDescent="0.3">
      <c r="U5443" s="309" t="s">
        <v>68253</v>
      </c>
      <c r="V5443" s="310">
        <v>80</v>
      </c>
      <c r="X5443" s="267" t="s">
        <v>46907</v>
      </c>
      <c r="Y5443" s="268">
        <v>14079.23</v>
      </c>
      <c r="AA5443" s="229" t="s">
        <v>48873</v>
      </c>
      <c r="AB5443" s="230">
        <v>42589.07</v>
      </c>
      <c r="AD5443" s="209" t="s">
        <v>19766</v>
      </c>
      <c r="AE5443" s="210">
        <v>3077.75</v>
      </c>
      <c r="AF5443" s="93"/>
      <c r="AG5443" s="93"/>
      <c r="AH5443" s="93"/>
    </row>
    <row r="5444" spans="21:34" x14ac:dyDescent="0.3">
      <c r="U5444" s="309" t="s">
        <v>64590</v>
      </c>
      <c r="V5444" s="310">
        <v>2983.17</v>
      </c>
      <c r="X5444" s="267" t="s">
        <v>63133</v>
      </c>
      <c r="Y5444" s="268">
        <v>12981.52</v>
      </c>
      <c r="AA5444" s="229" t="s">
        <v>40264</v>
      </c>
      <c r="AB5444" s="230">
        <v>58299</v>
      </c>
      <c r="AD5444" s="209" t="s">
        <v>19767</v>
      </c>
      <c r="AE5444" s="210">
        <v>1260.3399999999999</v>
      </c>
      <c r="AF5444" s="93"/>
      <c r="AG5444" s="93"/>
      <c r="AH5444" s="93"/>
    </row>
    <row r="5445" spans="21:34" x14ac:dyDescent="0.3">
      <c r="U5445" s="309" t="s">
        <v>56308</v>
      </c>
      <c r="V5445" s="310">
        <v>1185.55</v>
      </c>
      <c r="X5445" s="267" t="s">
        <v>63134</v>
      </c>
      <c r="Y5445" s="268">
        <v>913.8</v>
      </c>
      <c r="AA5445" s="229" t="s">
        <v>40265</v>
      </c>
      <c r="AB5445" s="230">
        <v>20196</v>
      </c>
      <c r="AD5445" s="209" t="s">
        <v>19768</v>
      </c>
      <c r="AE5445" s="210">
        <v>51718.91</v>
      </c>
      <c r="AF5445" s="93"/>
      <c r="AG5445" s="93"/>
      <c r="AH5445" s="93"/>
    </row>
    <row r="5446" spans="21:34" x14ac:dyDescent="0.3">
      <c r="U5446" s="309" t="s">
        <v>68254</v>
      </c>
      <c r="V5446" s="310">
        <v>1324.91</v>
      </c>
      <c r="X5446" s="267" t="s">
        <v>63135</v>
      </c>
      <c r="Y5446" s="268">
        <v>2980.84</v>
      </c>
      <c r="AA5446" s="229" t="s">
        <v>47958</v>
      </c>
      <c r="AB5446" s="230">
        <v>882.1</v>
      </c>
      <c r="AD5446" s="209" t="s">
        <v>19769</v>
      </c>
      <c r="AE5446" s="210">
        <v>56565.39</v>
      </c>
      <c r="AF5446" s="93"/>
      <c r="AG5446" s="93"/>
      <c r="AH5446" s="93"/>
    </row>
    <row r="5447" spans="21:34" x14ac:dyDescent="0.3">
      <c r="U5447" s="309" t="s">
        <v>63573</v>
      </c>
      <c r="V5447" s="310">
        <v>6724.29</v>
      </c>
      <c r="X5447" s="267" t="s">
        <v>63136</v>
      </c>
      <c r="Y5447" s="268">
        <v>2682.84</v>
      </c>
      <c r="AA5447" s="229" t="s">
        <v>34984</v>
      </c>
      <c r="AB5447" s="230">
        <v>22723.61</v>
      </c>
      <c r="AD5447" s="209" t="s">
        <v>19770</v>
      </c>
      <c r="AE5447" s="210">
        <v>1125</v>
      </c>
      <c r="AF5447" s="93"/>
      <c r="AG5447" s="93"/>
      <c r="AH5447" s="93"/>
    </row>
    <row r="5448" spans="21:34" x14ac:dyDescent="0.3">
      <c r="U5448" s="309" t="s">
        <v>40422</v>
      </c>
      <c r="V5448" s="310">
        <v>182123.54</v>
      </c>
      <c r="X5448" s="267" t="s">
        <v>63137</v>
      </c>
      <c r="Y5448" s="268">
        <v>7220</v>
      </c>
      <c r="AA5448" s="229" t="s">
        <v>36265</v>
      </c>
      <c r="AB5448" s="230">
        <v>57663.41</v>
      </c>
      <c r="AD5448" s="209" t="s">
        <v>19771</v>
      </c>
      <c r="AE5448" s="210">
        <v>725</v>
      </c>
      <c r="AF5448" s="93"/>
      <c r="AG5448" s="93"/>
      <c r="AH5448" s="93"/>
    </row>
    <row r="5449" spans="21:34" x14ac:dyDescent="0.3">
      <c r="U5449" s="309" t="s">
        <v>58601</v>
      </c>
      <c r="V5449" s="310">
        <v>65974.720000000001</v>
      </c>
      <c r="X5449" s="267" t="s">
        <v>63138</v>
      </c>
      <c r="Y5449" s="268">
        <v>552.21</v>
      </c>
      <c r="AA5449" s="229" t="s">
        <v>39126</v>
      </c>
      <c r="AB5449" s="230">
        <v>103</v>
      </c>
      <c r="AD5449" s="209" t="s">
        <v>19772</v>
      </c>
      <c r="AE5449" s="210">
        <v>175</v>
      </c>
      <c r="AF5449" s="93"/>
      <c r="AG5449" s="93"/>
      <c r="AH5449" s="93"/>
    </row>
    <row r="5450" spans="21:34" x14ac:dyDescent="0.3">
      <c r="U5450" s="309" t="s">
        <v>68255</v>
      </c>
      <c r="V5450" s="310">
        <v>37648</v>
      </c>
      <c r="X5450" s="267" t="s">
        <v>63139</v>
      </c>
      <c r="Y5450" s="268">
        <v>1768.9</v>
      </c>
      <c r="AA5450" s="229" t="s">
        <v>39127</v>
      </c>
      <c r="AB5450" s="230">
        <v>1571.54</v>
      </c>
      <c r="AD5450" s="209" t="s">
        <v>19773</v>
      </c>
      <c r="AE5450" s="210">
        <v>149.09</v>
      </c>
      <c r="AF5450" s="93"/>
      <c r="AG5450" s="93"/>
      <c r="AH5450" s="93"/>
    </row>
    <row r="5451" spans="21:34" x14ac:dyDescent="0.3">
      <c r="U5451" s="309" t="s">
        <v>68256</v>
      </c>
      <c r="V5451" s="310">
        <v>52533</v>
      </c>
      <c r="X5451" s="267" t="s">
        <v>57421</v>
      </c>
      <c r="Y5451" s="268">
        <v>2780</v>
      </c>
      <c r="AA5451" s="229" t="s">
        <v>34985</v>
      </c>
      <c r="AB5451" s="230">
        <v>11743.5</v>
      </c>
      <c r="AD5451" s="209" t="s">
        <v>19774</v>
      </c>
      <c r="AE5451" s="210">
        <v>401.08</v>
      </c>
      <c r="AF5451" s="93"/>
      <c r="AG5451" s="93"/>
      <c r="AH5451" s="93"/>
    </row>
    <row r="5452" spans="21:34" x14ac:dyDescent="0.3">
      <c r="U5452" s="309" t="s">
        <v>40423</v>
      </c>
      <c r="V5452" s="310">
        <v>49565.7</v>
      </c>
      <c r="X5452" s="267" t="s">
        <v>40270</v>
      </c>
      <c r="Y5452" s="268">
        <v>30062.400000000001</v>
      </c>
      <c r="AA5452" s="229" t="s">
        <v>39128</v>
      </c>
      <c r="AB5452" s="230">
        <v>173.43</v>
      </c>
      <c r="AD5452" s="209" t="s">
        <v>19775</v>
      </c>
      <c r="AE5452" s="210">
        <v>2.56</v>
      </c>
      <c r="AF5452" s="93"/>
      <c r="AG5452" s="93"/>
      <c r="AH5452" s="93"/>
    </row>
    <row r="5453" spans="21:34" x14ac:dyDescent="0.3">
      <c r="U5453" s="309" t="s">
        <v>59695</v>
      </c>
      <c r="V5453" s="310">
        <v>101795.53</v>
      </c>
      <c r="X5453" s="267" t="s">
        <v>40271</v>
      </c>
      <c r="Y5453" s="268">
        <v>2299.88</v>
      </c>
      <c r="AA5453" s="229" t="s">
        <v>34986</v>
      </c>
      <c r="AB5453" s="230">
        <v>6987.08</v>
      </c>
      <c r="AD5453" s="209" t="s">
        <v>19776</v>
      </c>
      <c r="AE5453" s="210">
        <v>21380.35</v>
      </c>
      <c r="AF5453" s="93"/>
      <c r="AG5453" s="93"/>
      <c r="AH5453" s="93"/>
    </row>
    <row r="5454" spans="21:34" x14ac:dyDescent="0.3">
      <c r="U5454" s="309" t="s">
        <v>39281</v>
      </c>
      <c r="V5454" s="310">
        <v>163372.48000000001</v>
      </c>
      <c r="X5454" s="267" t="s">
        <v>40272</v>
      </c>
      <c r="Y5454" s="268">
        <v>50953.120000000003</v>
      </c>
      <c r="AA5454" s="229" t="s">
        <v>34987</v>
      </c>
      <c r="AB5454" s="230">
        <v>19623.84</v>
      </c>
      <c r="AD5454" s="209" t="s">
        <v>19777</v>
      </c>
      <c r="AE5454" s="210">
        <v>14388.25</v>
      </c>
      <c r="AF5454" s="93"/>
      <c r="AG5454" s="93"/>
      <c r="AH5454" s="93"/>
    </row>
    <row r="5455" spans="21:34" x14ac:dyDescent="0.3">
      <c r="U5455" s="309" t="s">
        <v>39282</v>
      </c>
      <c r="V5455" s="310">
        <v>40361.360000000001</v>
      </c>
      <c r="X5455" s="267" t="s">
        <v>40273</v>
      </c>
      <c r="Y5455" s="268">
        <v>3556.57</v>
      </c>
      <c r="AA5455" s="229" t="s">
        <v>34988</v>
      </c>
      <c r="AB5455" s="230">
        <v>16433.77</v>
      </c>
      <c r="AD5455" s="209" t="s">
        <v>19778</v>
      </c>
      <c r="AE5455" s="210">
        <v>198</v>
      </c>
      <c r="AF5455" s="93"/>
      <c r="AG5455" s="93"/>
      <c r="AH5455" s="93"/>
    </row>
    <row r="5456" spans="21:34" x14ac:dyDescent="0.3">
      <c r="U5456" s="309" t="s">
        <v>48989</v>
      </c>
      <c r="V5456" s="310">
        <v>28349.66</v>
      </c>
      <c r="X5456" s="267" t="s">
        <v>47964</v>
      </c>
      <c r="Y5456" s="268">
        <v>13055.16</v>
      </c>
      <c r="AA5456" s="229" t="s">
        <v>19841</v>
      </c>
      <c r="AB5456" s="230">
        <v>62162.32</v>
      </c>
      <c r="AD5456" s="209" t="s">
        <v>19779</v>
      </c>
      <c r="AE5456" s="210">
        <v>174.28</v>
      </c>
      <c r="AF5456" s="93"/>
      <c r="AG5456" s="93"/>
      <c r="AH5456" s="93"/>
    </row>
    <row r="5457" spans="21:34" x14ac:dyDescent="0.3">
      <c r="U5457" s="309" t="s">
        <v>40424</v>
      </c>
      <c r="V5457" s="310">
        <v>246</v>
      </c>
      <c r="X5457" s="267" t="s">
        <v>61975</v>
      </c>
      <c r="Y5457" s="268">
        <v>18268.080000000002</v>
      </c>
      <c r="AA5457" s="229" t="s">
        <v>19842</v>
      </c>
      <c r="AB5457" s="230">
        <v>8221.59</v>
      </c>
      <c r="AD5457" s="209" t="s">
        <v>19780</v>
      </c>
      <c r="AE5457" s="210">
        <v>3077.75</v>
      </c>
      <c r="AF5457" s="93"/>
      <c r="AG5457" s="93"/>
      <c r="AH5457" s="93"/>
    </row>
    <row r="5458" spans="21:34" x14ac:dyDescent="0.3">
      <c r="U5458" s="309" t="s">
        <v>39283</v>
      </c>
      <c r="V5458" s="310">
        <v>8326.5</v>
      </c>
      <c r="X5458" s="267" t="s">
        <v>61976</v>
      </c>
      <c r="Y5458" s="268">
        <v>1397.92</v>
      </c>
      <c r="AA5458" s="229" t="s">
        <v>44826</v>
      </c>
      <c r="AB5458" s="230">
        <v>5000</v>
      </c>
      <c r="AD5458" s="209" t="s">
        <v>19781</v>
      </c>
      <c r="AE5458" s="210">
        <v>1260.3399999999999</v>
      </c>
      <c r="AF5458" s="93"/>
      <c r="AG5458" s="93"/>
      <c r="AH5458" s="93"/>
    </row>
    <row r="5459" spans="21:34" x14ac:dyDescent="0.3">
      <c r="U5459" s="309" t="s">
        <v>60590</v>
      </c>
      <c r="V5459" s="310">
        <v>1165.08</v>
      </c>
      <c r="X5459" s="267" t="s">
        <v>19975</v>
      </c>
      <c r="Y5459" s="268">
        <v>0.02</v>
      </c>
      <c r="AA5459" s="229" t="s">
        <v>42435</v>
      </c>
      <c r="AB5459" s="230">
        <v>89066.21</v>
      </c>
      <c r="AD5459" s="209" t="s">
        <v>19782</v>
      </c>
      <c r="AE5459" s="210">
        <v>56822.91</v>
      </c>
      <c r="AF5459" s="93"/>
      <c r="AG5459" s="93"/>
      <c r="AH5459" s="93"/>
    </row>
    <row r="5460" spans="21:34" x14ac:dyDescent="0.3">
      <c r="U5460" s="309" t="s">
        <v>56309</v>
      </c>
      <c r="V5460" s="310">
        <v>59.33</v>
      </c>
      <c r="X5460" s="267" t="s">
        <v>19987</v>
      </c>
      <c r="Y5460" s="268">
        <v>3425.58</v>
      </c>
      <c r="AA5460" s="229" t="s">
        <v>42436</v>
      </c>
      <c r="AB5460" s="230">
        <v>7089.36</v>
      </c>
      <c r="AD5460" s="209" t="s">
        <v>19783</v>
      </c>
      <c r="AE5460" s="210">
        <v>56565.39</v>
      </c>
      <c r="AF5460" s="93"/>
      <c r="AG5460" s="93"/>
      <c r="AH5460" s="93"/>
    </row>
    <row r="5461" spans="21:34" x14ac:dyDescent="0.3">
      <c r="U5461" s="309" t="s">
        <v>40425</v>
      </c>
      <c r="V5461" s="310">
        <v>1800</v>
      </c>
      <c r="X5461" s="267" t="s">
        <v>19988</v>
      </c>
      <c r="Y5461" s="268">
        <v>102775.03999999999</v>
      </c>
      <c r="AA5461" s="229" t="s">
        <v>42437</v>
      </c>
      <c r="AB5461" s="230">
        <v>22252.59</v>
      </c>
      <c r="AD5461" s="209" t="s">
        <v>19784</v>
      </c>
      <c r="AE5461" s="210">
        <v>1246</v>
      </c>
      <c r="AF5461" s="93"/>
      <c r="AG5461" s="93"/>
      <c r="AH5461" s="93"/>
    </row>
    <row r="5462" spans="21:34" x14ac:dyDescent="0.3">
      <c r="U5462" s="309" t="s">
        <v>50141</v>
      </c>
      <c r="V5462" s="310">
        <v>2179.41</v>
      </c>
      <c r="X5462" s="267" t="s">
        <v>19996</v>
      </c>
      <c r="Y5462" s="268">
        <v>400</v>
      </c>
      <c r="AA5462" s="229" t="s">
        <v>47959</v>
      </c>
      <c r="AB5462" s="230">
        <v>1100</v>
      </c>
      <c r="AD5462" s="209" t="s">
        <v>19785</v>
      </c>
      <c r="AE5462" s="210">
        <v>253229</v>
      </c>
      <c r="AF5462" s="93"/>
      <c r="AG5462" s="93"/>
      <c r="AH5462" s="93"/>
    </row>
    <row r="5463" spans="21:34" x14ac:dyDescent="0.3">
      <c r="U5463" s="309" t="s">
        <v>68257</v>
      </c>
      <c r="V5463" s="310">
        <v>501.84</v>
      </c>
      <c r="X5463" s="267" t="s">
        <v>34998</v>
      </c>
      <c r="Y5463" s="268">
        <v>0.01</v>
      </c>
      <c r="AA5463" s="229" t="s">
        <v>52349</v>
      </c>
      <c r="AB5463" s="230">
        <v>-181.16</v>
      </c>
      <c r="AD5463" s="209" t="s">
        <v>19786</v>
      </c>
      <c r="AE5463" s="210">
        <v>18884.419999999998</v>
      </c>
      <c r="AF5463" s="93"/>
      <c r="AG5463" s="93"/>
      <c r="AH5463" s="93"/>
    </row>
    <row r="5464" spans="21:34" x14ac:dyDescent="0.3">
      <c r="U5464" s="309" t="s">
        <v>42684</v>
      </c>
      <c r="V5464" s="310">
        <v>21000</v>
      </c>
      <c r="X5464" s="267" t="s">
        <v>19997</v>
      </c>
      <c r="Y5464" s="268">
        <v>-38.14</v>
      </c>
      <c r="AA5464" s="229" t="s">
        <v>33483</v>
      </c>
      <c r="AB5464" s="230">
        <v>60158.85</v>
      </c>
      <c r="AD5464" s="209" t="s">
        <v>19787</v>
      </c>
      <c r="AE5464" s="210">
        <v>52477.57</v>
      </c>
      <c r="AF5464" s="93"/>
      <c r="AG5464" s="93"/>
      <c r="AH5464" s="93"/>
    </row>
    <row r="5465" spans="21:34" x14ac:dyDescent="0.3">
      <c r="U5465" s="309" t="s">
        <v>50142</v>
      </c>
      <c r="V5465" s="310">
        <v>10333.5</v>
      </c>
      <c r="X5465" s="267" t="s">
        <v>19998</v>
      </c>
      <c r="Y5465" s="268">
        <v>-2465.64</v>
      </c>
      <c r="AA5465" s="229" t="s">
        <v>19843</v>
      </c>
      <c r="AB5465" s="230">
        <v>399461.4</v>
      </c>
      <c r="AD5465" s="209" t="s">
        <v>19788</v>
      </c>
      <c r="AE5465" s="210">
        <v>4673.53</v>
      </c>
      <c r="AF5465" s="93"/>
      <c r="AG5465" s="93"/>
      <c r="AH5465" s="93"/>
    </row>
    <row r="5466" spans="21:34" x14ac:dyDescent="0.3">
      <c r="U5466" s="309" t="s">
        <v>42685</v>
      </c>
      <c r="V5466" s="310">
        <v>1760.96</v>
      </c>
      <c r="X5466" s="267" t="s">
        <v>19999</v>
      </c>
      <c r="Y5466" s="268">
        <v>1943.58</v>
      </c>
      <c r="AA5466" s="229" t="s">
        <v>19844</v>
      </c>
      <c r="AB5466" s="230">
        <v>15060.4</v>
      </c>
      <c r="AD5466" s="209" t="s">
        <v>19789</v>
      </c>
      <c r="AE5466" s="210">
        <v>9185</v>
      </c>
      <c r="AF5466" s="93"/>
      <c r="AG5466" s="93"/>
      <c r="AH5466" s="93"/>
    </row>
    <row r="5467" spans="21:34" x14ac:dyDescent="0.3">
      <c r="U5467" s="309" t="s">
        <v>39284</v>
      </c>
      <c r="V5467" s="310">
        <v>56004.54</v>
      </c>
      <c r="X5467" s="267" t="s">
        <v>20000</v>
      </c>
      <c r="Y5467" s="268">
        <v>83427.11</v>
      </c>
      <c r="AA5467" s="229" t="s">
        <v>19845</v>
      </c>
      <c r="AB5467" s="230">
        <v>17174.25</v>
      </c>
      <c r="AD5467" s="209" t="s">
        <v>19790</v>
      </c>
      <c r="AE5467" s="210">
        <v>13771.33</v>
      </c>
      <c r="AF5467" s="93"/>
      <c r="AG5467" s="93"/>
      <c r="AH5467" s="93"/>
    </row>
    <row r="5468" spans="21:34" x14ac:dyDescent="0.3">
      <c r="U5468" s="309" t="s">
        <v>39285</v>
      </c>
      <c r="V5468" s="310">
        <v>146752.60999999999</v>
      </c>
      <c r="X5468" s="267" t="s">
        <v>56073</v>
      </c>
      <c r="Y5468" s="268">
        <v>301716.43</v>
      </c>
      <c r="AA5468" s="229" t="s">
        <v>40266</v>
      </c>
      <c r="AB5468" s="230">
        <v>51318.16</v>
      </c>
      <c r="AD5468" s="209" t="s">
        <v>19791</v>
      </c>
      <c r="AE5468" s="210">
        <v>186584.19</v>
      </c>
      <c r="AF5468" s="93"/>
      <c r="AG5468" s="93"/>
      <c r="AH5468" s="93"/>
    </row>
    <row r="5469" spans="21:34" x14ac:dyDescent="0.3">
      <c r="U5469" s="309" t="s">
        <v>39286</v>
      </c>
      <c r="V5469" s="310">
        <v>84470.58</v>
      </c>
      <c r="X5469" s="267" t="s">
        <v>56074</v>
      </c>
      <c r="Y5469" s="268">
        <v>23081.31</v>
      </c>
      <c r="AA5469" s="229" t="s">
        <v>19846</v>
      </c>
      <c r="AB5469" s="230">
        <v>111036.3</v>
      </c>
      <c r="AD5469" s="209" t="s">
        <v>19792</v>
      </c>
      <c r="AE5469" s="210">
        <v>26107.42</v>
      </c>
      <c r="AF5469" s="93"/>
      <c r="AG5469" s="93"/>
      <c r="AH5469" s="93"/>
    </row>
    <row r="5470" spans="21:34" x14ac:dyDescent="0.3">
      <c r="U5470" s="309" t="s">
        <v>59421</v>
      </c>
      <c r="V5470" s="310">
        <v>5794.03</v>
      </c>
      <c r="X5470" s="267" t="s">
        <v>56075</v>
      </c>
      <c r="Y5470" s="268">
        <v>73920.53</v>
      </c>
      <c r="AA5470" s="229" t="s">
        <v>19847</v>
      </c>
      <c r="AB5470" s="230">
        <v>43515.38</v>
      </c>
      <c r="AD5470" s="209" t="s">
        <v>19793</v>
      </c>
      <c r="AE5470" s="210">
        <v>62643</v>
      </c>
      <c r="AF5470" s="93"/>
      <c r="AG5470" s="93"/>
      <c r="AH5470" s="93"/>
    </row>
    <row r="5471" spans="21:34" x14ac:dyDescent="0.3">
      <c r="U5471" s="309" t="s">
        <v>36455</v>
      </c>
      <c r="V5471" s="310">
        <v>77716.05</v>
      </c>
      <c r="X5471" s="267" t="s">
        <v>20002</v>
      </c>
      <c r="Y5471" s="268">
        <v>-398718.27</v>
      </c>
      <c r="AA5471" s="229" t="s">
        <v>19848</v>
      </c>
      <c r="AB5471" s="230">
        <v>33983.550000000003</v>
      </c>
      <c r="AD5471" s="209" t="s">
        <v>19794</v>
      </c>
      <c r="AE5471" s="210">
        <v>101.71</v>
      </c>
      <c r="AF5471" s="93"/>
      <c r="AG5471" s="93"/>
      <c r="AH5471" s="93"/>
    </row>
    <row r="5472" spans="21:34" x14ac:dyDescent="0.3">
      <c r="U5472" s="309" t="s">
        <v>56310</v>
      </c>
      <c r="V5472" s="310">
        <v>5490.88</v>
      </c>
      <c r="X5472" s="267" t="s">
        <v>20003</v>
      </c>
      <c r="Y5472" s="268">
        <v>613.15</v>
      </c>
      <c r="AA5472" s="229" t="s">
        <v>19849</v>
      </c>
      <c r="AB5472" s="230">
        <v>184192.52</v>
      </c>
      <c r="AD5472" s="209" t="s">
        <v>19795</v>
      </c>
      <c r="AE5472" s="210">
        <v>16742.580000000002</v>
      </c>
      <c r="AF5472" s="93"/>
      <c r="AG5472" s="93"/>
      <c r="AH5472" s="93"/>
    </row>
    <row r="5473" spans="21:34" x14ac:dyDescent="0.3">
      <c r="U5473" s="309" t="s">
        <v>36456</v>
      </c>
      <c r="V5473" s="310">
        <v>24046.55</v>
      </c>
      <c r="X5473" s="267" t="s">
        <v>20004</v>
      </c>
      <c r="Y5473" s="268">
        <v>13657.61</v>
      </c>
      <c r="AA5473" s="229" t="s">
        <v>34989</v>
      </c>
      <c r="AB5473" s="230">
        <v>243695.23</v>
      </c>
      <c r="AD5473" s="209" t="s">
        <v>19796</v>
      </c>
      <c r="AE5473" s="210">
        <v>1215.77</v>
      </c>
      <c r="AF5473" s="93"/>
      <c r="AG5473" s="93"/>
      <c r="AH5473" s="93"/>
    </row>
    <row r="5474" spans="21:34" x14ac:dyDescent="0.3">
      <c r="U5474" s="309" t="s">
        <v>35267</v>
      </c>
      <c r="V5474" s="310">
        <v>86824.9</v>
      </c>
      <c r="X5474" s="267" t="s">
        <v>34999</v>
      </c>
      <c r="Y5474" s="268">
        <v>12124.5</v>
      </c>
      <c r="AA5474" s="229" t="s">
        <v>47960</v>
      </c>
      <c r="AB5474" s="230">
        <v>200</v>
      </c>
      <c r="AD5474" s="209" t="s">
        <v>19797</v>
      </c>
      <c r="AE5474" s="210">
        <v>3440.45</v>
      </c>
      <c r="AF5474" s="93"/>
      <c r="AG5474" s="93"/>
      <c r="AH5474" s="93"/>
    </row>
    <row r="5475" spans="21:34" x14ac:dyDescent="0.3">
      <c r="U5475" s="309" t="s">
        <v>39287</v>
      </c>
      <c r="V5475" s="310">
        <v>24555.75</v>
      </c>
      <c r="X5475" s="267" t="s">
        <v>33496</v>
      </c>
      <c r="Y5475" s="268">
        <v>599114.11</v>
      </c>
      <c r="AA5475" s="229" t="s">
        <v>34990</v>
      </c>
      <c r="AB5475" s="230">
        <v>373456.7</v>
      </c>
      <c r="AD5475" s="209" t="s">
        <v>19798</v>
      </c>
      <c r="AE5475" s="210">
        <v>546</v>
      </c>
      <c r="AF5475" s="93"/>
      <c r="AG5475" s="93"/>
      <c r="AH5475" s="93"/>
    </row>
    <row r="5476" spans="21:34" x14ac:dyDescent="0.3">
      <c r="U5476" s="309" t="s">
        <v>59696</v>
      </c>
      <c r="V5476" s="310">
        <v>-6512.09</v>
      </c>
      <c r="X5476" s="267" t="s">
        <v>20006</v>
      </c>
      <c r="Y5476" s="268">
        <v>608.55999999999995</v>
      </c>
      <c r="AA5476" s="229" t="s">
        <v>48874</v>
      </c>
      <c r="AB5476" s="230">
        <v>621.25</v>
      </c>
      <c r="AD5476" s="209" t="s">
        <v>19799</v>
      </c>
      <c r="AE5476" s="210">
        <v>59000</v>
      </c>
      <c r="AF5476" s="93"/>
      <c r="AG5476" s="93"/>
      <c r="AH5476" s="93"/>
    </row>
    <row r="5477" spans="21:34" x14ac:dyDescent="0.3">
      <c r="U5477" s="309" t="s">
        <v>66706</v>
      </c>
      <c r="V5477" s="310">
        <v>104895.83</v>
      </c>
      <c r="X5477" s="267" t="s">
        <v>36268</v>
      </c>
      <c r="Y5477" s="268">
        <v>315163.68</v>
      </c>
      <c r="AA5477" s="229" t="s">
        <v>42438</v>
      </c>
      <c r="AB5477" s="230">
        <v>629.26</v>
      </c>
      <c r="AD5477" s="209" t="s">
        <v>19800</v>
      </c>
      <c r="AE5477" s="210">
        <v>956.55</v>
      </c>
      <c r="AF5477" s="93"/>
      <c r="AG5477" s="93"/>
      <c r="AH5477" s="93"/>
    </row>
    <row r="5478" spans="21:34" x14ac:dyDescent="0.3">
      <c r="U5478" s="309" t="s">
        <v>66707</v>
      </c>
      <c r="V5478" s="310">
        <v>137006.45000000001</v>
      </c>
      <c r="X5478" s="267" t="s">
        <v>60392</v>
      </c>
      <c r="Y5478" s="268">
        <v>86697.95</v>
      </c>
      <c r="AA5478" s="229" t="s">
        <v>19850</v>
      </c>
      <c r="AB5478" s="230">
        <v>113682.43</v>
      </c>
      <c r="AD5478" s="209" t="s">
        <v>19801</v>
      </c>
      <c r="AE5478" s="210">
        <v>892.46</v>
      </c>
      <c r="AF5478" s="93"/>
      <c r="AG5478" s="93"/>
      <c r="AH5478" s="93"/>
    </row>
    <row r="5479" spans="21:34" x14ac:dyDescent="0.3">
      <c r="U5479" s="309" t="s">
        <v>61478</v>
      </c>
      <c r="V5479" s="310">
        <v>7933.64</v>
      </c>
      <c r="X5479" s="267" t="s">
        <v>40277</v>
      </c>
      <c r="Y5479" s="268">
        <v>1.42</v>
      </c>
      <c r="AA5479" s="229" t="s">
        <v>34991</v>
      </c>
      <c r="AB5479" s="230">
        <v>134376.74</v>
      </c>
      <c r="AD5479" s="209" t="s">
        <v>19802</v>
      </c>
      <c r="AE5479" s="210">
        <v>14345.25</v>
      </c>
      <c r="AF5479" s="93"/>
      <c r="AG5479" s="93"/>
      <c r="AH5479" s="93"/>
    </row>
    <row r="5480" spans="21:34" x14ac:dyDescent="0.3">
      <c r="U5480" s="309" t="s">
        <v>68258</v>
      </c>
      <c r="V5480" s="310">
        <v>501.56</v>
      </c>
      <c r="X5480" s="267" t="s">
        <v>20010</v>
      </c>
      <c r="Y5480" s="268">
        <v>3614923.12</v>
      </c>
      <c r="AA5480" s="229" t="s">
        <v>44827</v>
      </c>
      <c r="AB5480" s="230">
        <v>6295.8</v>
      </c>
      <c r="AD5480" s="209" t="s">
        <v>19803</v>
      </c>
      <c r="AE5480" s="210">
        <v>11230.73</v>
      </c>
      <c r="AF5480" s="93"/>
      <c r="AG5480" s="93"/>
      <c r="AH5480" s="93"/>
    </row>
    <row r="5481" spans="21:34" x14ac:dyDescent="0.3">
      <c r="U5481" s="309" t="s">
        <v>68259</v>
      </c>
      <c r="V5481" s="310">
        <v>32.369999999999997</v>
      </c>
      <c r="X5481" s="267" t="s">
        <v>60393</v>
      </c>
      <c r="Y5481" s="268">
        <v>3556060.68</v>
      </c>
      <c r="AA5481" s="229" t="s">
        <v>49888</v>
      </c>
      <c r="AB5481" s="230">
        <v>16923.91</v>
      </c>
      <c r="AD5481" s="209" t="s">
        <v>19804</v>
      </c>
      <c r="AE5481" s="210">
        <v>12021.35</v>
      </c>
      <c r="AF5481" s="93"/>
      <c r="AG5481" s="93"/>
      <c r="AH5481" s="93"/>
    </row>
    <row r="5482" spans="21:34" x14ac:dyDescent="0.3">
      <c r="U5482" s="309" t="s">
        <v>61479</v>
      </c>
      <c r="V5482" s="310">
        <v>642.25</v>
      </c>
      <c r="X5482" s="267" t="s">
        <v>35000</v>
      </c>
      <c r="Y5482" s="268">
        <v>29712.3</v>
      </c>
      <c r="AA5482" s="229" t="s">
        <v>42439</v>
      </c>
      <c r="AB5482" s="230">
        <v>84471.06</v>
      </c>
      <c r="AD5482" s="209" t="s">
        <v>19805</v>
      </c>
      <c r="AE5482" s="210">
        <v>15624.91</v>
      </c>
      <c r="AF5482" s="93"/>
      <c r="AG5482" s="93"/>
      <c r="AH5482" s="93"/>
    </row>
    <row r="5483" spans="21:34" x14ac:dyDescent="0.3">
      <c r="U5483" s="309" t="s">
        <v>61480</v>
      </c>
      <c r="V5483" s="310">
        <v>2118.58</v>
      </c>
      <c r="X5483" s="267" t="s">
        <v>33498</v>
      </c>
      <c r="Y5483" s="268">
        <v>449500</v>
      </c>
      <c r="AA5483" s="229" t="s">
        <v>49889</v>
      </c>
      <c r="AB5483" s="230">
        <v>7180.59</v>
      </c>
      <c r="AD5483" s="209" t="s">
        <v>19806</v>
      </c>
      <c r="AE5483" s="210">
        <v>68297.490000000005</v>
      </c>
      <c r="AF5483" s="93"/>
      <c r="AG5483" s="93"/>
      <c r="AH5483" s="93"/>
    </row>
    <row r="5484" spans="21:34" x14ac:dyDescent="0.3">
      <c r="U5484" s="309" t="s">
        <v>68260</v>
      </c>
      <c r="V5484" s="310">
        <v>1754.88</v>
      </c>
      <c r="X5484" s="267" t="s">
        <v>33499</v>
      </c>
      <c r="Y5484" s="268">
        <v>996.05</v>
      </c>
      <c r="AA5484" s="229" t="s">
        <v>19851</v>
      </c>
      <c r="AB5484" s="230">
        <v>102.38</v>
      </c>
      <c r="AD5484" s="209" t="s">
        <v>19807</v>
      </c>
      <c r="AE5484" s="210">
        <v>7914.47</v>
      </c>
      <c r="AF5484" s="93"/>
      <c r="AG5484" s="93"/>
      <c r="AH5484" s="93"/>
    </row>
    <row r="5485" spans="21:34" x14ac:dyDescent="0.3">
      <c r="U5485" s="309" t="s">
        <v>68261</v>
      </c>
      <c r="V5485" s="310">
        <v>10000</v>
      </c>
      <c r="X5485" s="267" t="s">
        <v>36269</v>
      </c>
      <c r="Y5485" s="268">
        <v>1559032.7</v>
      </c>
      <c r="AA5485" s="229" t="s">
        <v>52350</v>
      </c>
      <c r="AB5485" s="230">
        <v>116797.85</v>
      </c>
      <c r="AD5485" s="209" t="s">
        <v>19808</v>
      </c>
      <c r="AE5485" s="210">
        <v>18142.05</v>
      </c>
      <c r="AF5485" s="93"/>
      <c r="AG5485" s="93"/>
      <c r="AH5485" s="93"/>
    </row>
    <row r="5486" spans="21:34" x14ac:dyDescent="0.3">
      <c r="U5486" s="309" t="s">
        <v>57590</v>
      </c>
      <c r="V5486" s="310">
        <v>9734.23</v>
      </c>
      <c r="X5486" s="267" t="s">
        <v>20011</v>
      </c>
      <c r="Y5486" s="268">
        <v>1750</v>
      </c>
      <c r="AA5486" s="229" t="s">
        <v>19852</v>
      </c>
      <c r="AB5486" s="230">
        <v>68380.86</v>
      </c>
      <c r="AD5486" s="209" t="s">
        <v>19809</v>
      </c>
      <c r="AE5486" s="210">
        <v>14683.6</v>
      </c>
      <c r="AF5486" s="93"/>
      <c r="AG5486" s="93"/>
      <c r="AH5486" s="93"/>
    </row>
    <row r="5487" spans="21:34" x14ac:dyDescent="0.3">
      <c r="U5487" s="309" t="s">
        <v>68262</v>
      </c>
      <c r="V5487" s="310">
        <v>1236.5</v>
      </c>
      <c r="X5487" s="267" t="s">
        <v>33500</v>
      </c>
      <c r="Y5487" s="268">
        <v>17798.919999999998</v>
      </c>
      <c r="AA5487" s="229" t="s">
        <v>48875</v>
      </c>
      <c r="AB5487" s="230">
        <v>39521.699999999997</v>
      </c>
      <c r="AD5487" s="209" t="s">
        <v>19810</v>
      </c>
      <c r="AE5487" s="210">
        <v>30082</v>
      </c>
      <c r="AF5487" s="93"/>
      <c r="AG5487" s="93"/>
      <c r="AH5487" s="93"/>
    </row>
    <row r="5488" spans="21:34" x14ac:dyDescent="0.3">
      <c r="U5488" s="309" t="s">
        <v>59134</v>
      </c>
      <c r="V5488" s="310">
        <v>372.01</v>
      </c>
      <c r="X5488" s="267" t="s">
        <v>20012</v>
      </c>
      <c r="Y5488" s="268">
        <v>763355.18</v>
      </c>
      <c r="AA5488" s="229" t="s">
        <v>33484</v>
      </c>
      <c r="AB5488" s="230">
        <v>583238.07999999996</v>
      </c>
      <c r="AD5488" s="209" t="s">
        <v>19811</v>
      </c>
      <c r="AE5488" s="210">
        <v>256887.4</v>
      </c>
      <c r="AF5488" s="93"/>
      <c r="AG5488" s="93"/>
      <c r="AH5488" s="93"/>
    </row>
    <row r="5489" spans="21:34" x14ac:dyDescent="0.3">
      <c r="U5489" s="309" t="s">
        <v>57591</v>
      </c>
      <c r="V5489" s="310">
        <v>848.42</v>
      </c>
      <c r="X5489" s="267" t="s">
        <v>20013</v>
      </c>
      <c r="Y5489" s="268">
        <v>1331196.47</v>
      </c>
      <c r="AA5489" s="229" t="s">
        <v>46891</v>
      </c>
      <c r="AB5489" s="230">
        <v>36735.550000000003</v>
      </c>
      <c r="AD5489" s="209" t="s">
        <v>19812</v>
      </c>
      <c r="AE5489" s="210">
        <v>44170.48</v>
      </c>
      <c r="AF5489" s="93"/>
      <c r="AG5489" s="93"/>
      <c r="AH5489" s="93"/>
    </row>
    <row r="5490" spans="21:34" x14ac:dyDescent="0.3">
      <c r="U5490" s="309" t="s">
        <v>57592</v>
      </c>
      <c r="V5490" s="310">
        <v>2318.38</v>
      </c>
      <c r="X5490" s="267" t="s">
        <v>33501</v>
      </c>
      <c r="Y5490" s="268">
        <v>682450.73</v>
      </c>
      <c r="AA5490" s="229" t="s">
        <v>39129</v>
      </c>
      <c r="AB5490" s="230">
        <v>36387.730000000003</v>
      </c>
      <c r="AD5490" s="209" t="s">
        <v>19813</v>
      </c>
      <c r="AE5490" s="210">
        <v>20260</v>
      </c>
      <c r="AF5490" s="93"/>
      <c r="AG5490" s="93"/>
      <c r="AH5490" s="93"/>
    </row>
    <row r="5491" spans="21:34" x14ac:dyDescent="0.3">
      <c r="U5491" s="309" t="s">
        <v>57593</v>
      </c>
      <c r="V5491" s="310">
        <v>9663.52</v>
      </c>
      <c r="X5491" s="267" t="s">
        <v>20014</v>
      </c>
      <c r="Y5491" s="268">
        <v>12515</v>
      </c>
      <c r="AA5491" s="229" t="s">
        <v>39130</v>
      </c>
      <c r="AB5491" s="230">
        <v>405454.82</v>
      </c>
      <c r="AD5491" s="209" t="s">
        <v>19814</v>
      </c>
      <c r="AE5491" s="210">
        <v>149086</v>
      </c>
      <c r="AF5491" s="93"/>
      <c r="AG5491" s="93"/>
      <c r="AH5491" s="93"/>
    </row>
    <row r="5492" spans="21:34" x14ac:dyDescent="0.3">
      <c r="U5492" s="309" t="s">
        <v>62468</v>
      </c>
      <c r="V5492" s="310">
        <v>1811.25</v>
      </c>
      <c r="X5492" s="267" t="s">
        <v>46911</v>
      </c>
      <c r="Y5492" s="268">
        <v>900441.42</v>
      </c>
      <c r="AA5492" s="229" t="s">
        <v>42440</v>
      </c>
      <c r="AB5492" s="230">
        <v>58371.58</v>
      </c>
      <c r="AD5492" s="209" t="s">
        <v>19815</v>
      </c>
      <c r="AE5492" s="210">
        <v>26563.78</v>
      </c>
      <c r="AF5492" s="93"/>
      <c r="AG5492" s="93"/>
      <c r="AH5492" s="93"/>
    </row>
    <row r="5493" spans="21:34" x14ac:dyDescent="0.3">
      <c r="U5493" s="309" t="s">
        <v>59135</v>
      </c>
      <c r="V5493" s="310">
        <v>21126.17</v>
      </c>
      <c r="X5493" s="267" t="s">
        <v>20015</v>
      </c>
      <c r="Y5493" s="268">
        <v>1272811.8700000001</v>
      </c>
      <c r="AA5493" s="229" t="s">
        <v>46892</v>
      </c>
      <c r="AB5493" s="230">
        <v>79421.08</v>
      </c>
      <c r="AD5493" s="209" t="s">
        <v>19816</v>
      </c>
      <c r="AE5493" s="210">
        <v>4888.1000000000004</v>
      </c>
      <c r="AF5493" s="93"/>
      <c r="AG5493" s="93"/>
      <c r="AH5493" s="93"/>
    </row>
    <row r="5494" spans="21:34" x14ac:dyDescent="0.3">
      <c r="U5494" s="309" t="s">
        <v>64595</v>
      </c>
      <c r="V5494" s="310">
        <v>3717.47</v>
      </c>
      <c r="X5494" s="267" t="s">
        <v>35001</v>
      </c>
      <c r="Y5494" s="268">
        <v>1107349.1299999999</v>
      </c>
      <c r="AA5494" s="229" t="s">
        <v>36266</v>
      </c>
      <c r="AB5494" s="230">
        <v>44393.36</v>
      </c>
      <c r="AD5494" s="209" t="s">
        <v>19817</v>
      </c>
      <c r="AE5494" s="210">
        <v>110</v>
      </c>
      <c r="AF5494" s="93"/>
      <c r="AG5494" s="93"/>
      <c r="AH5494" s="93"/>
    </row>
    <row r="5495" spans="21:34" x14ac:dyDescent="0.3">
      <c r="U5495" s="309" t="s">
        <v>58604</v>
      </c>
      <c r="V5495" s="310">
        <v>66276.28</v>
      </c>
      <c r="X5495" s="267" t="s">
        <v>61977</v>
      </c>
      <c r="Y5495" s="268">
        <v>234813.45</v>
      </c>
      <c r="AA5495" s="229" t="s">
        <v>44828</v>
      </c>
      <c r="AB5495" s="230">
        <v>41550</v>
      </c>
      <c r="AD5495" s="209" t="s">
        <v>19818</v>
      </c>
      <c r="AE5495" s="210">
        <v>3438.27</v>
      </c>
      <c r="AF5495" s="93"/>
      <c r="AG5495" s="93"/>
      <c r="AH5495" s="93"/>
    </row>
    <row r="5496" spans="21:34" x14ac:dyDescent="0.3">
      <c r="U5496" s="309" t="s">
        <v>68263</v>
      </c>
      <c r="V5496" s="310">
        <v>1326.28</v>
      </c>
      <c r="X5496" s="267" t="s">
        <v>56076</v>
      </c>
      <c r="Y5496" s="268">
        <v>258696.05</v>
      </c>
      <c r="AA5496" s="229" t="s">
        <v>44829</v>
      </c>
      <c r="AB5496" s="230">
        <v>3176.41</v>
      </c>
      <c r="AD5496" s="209" t="s">
        <v>19819</v>
      </c>
      <c r="AE5496" s="210">
        <v>9777.86</v>
      </c>
      <c r="AF5496" s="93"/>
      <c r="AG5496" s="93"/>
      <c r="AH5496" s="93"/>
    </row>
    <row r="5497" spans="21:34" x14ac:dyDescent="0.3">
      <c r="U5497" s="309" t="s">
        <v>68264</v>
      </c>
      <c r="V5497" s="310">
        <v>9760.0499999999993</v>
      </c>
      <c r="X5497" s="267" t="s">
        <v>58524</v>
      </c>
      <c r="Y5497" s="268">
        <v>197581</v>
      </c>
      <c r="AA5497" s="229" t="s">
        <v>44830</v>
      </c>
      <c r="AB5497" s="230">
        <v>132.55000000000001</v>
      </c>
      <c r="AD5497" s="209" t="s">
        <v>19820</v>
      </c>
      <c r="AE5497" s="210">
        <v>10653.97</v>
      </c>
      <c r="AF5497" s="93"/>
      <c r="AG5497" s="93"/>
      <c r="AH5497" s="93"/>
    </row>
    <row r="5498" spans="21:34" x14ac:dyDescent="0.3">
      <c r="U5498" s="309" t="s">
        <v>68265</v>
      </c>
      <c r="V5498" s="310">
        <v>14144.35</v>
      </c>
      <c r="X5498" s="267" t="s">
        <v>56077</v>
      </c>
      <c r="Y5498" s="268">
        <v>159840</v>
      </c>
      <c r="AA5498" s="229" t="s">
        <v>52351</v>
      </c>
      <c r="AB5498" s="230">
        <v>42265.5</v>
      </c>
      <c r="AD5498" s="209" t="s">
        <v>19821</v>
      </c>
      <c r="AE5498" s="210">
        <v>5402.5</v>
      </c>
      <c r="AF5498" s="93"/>
      <c r="AG5498" s="93"/>
      <c r="AH5498" s="93"/>
    </row>
    <row r="5499" spans="21:34" x14ac:dyDescent="0.3">
      <c r="U5499" s="309" t="s">
        <v>53014</v>
      </c>
      <c r="V5499" s="310">
        <v>5317.65</v>
      </c>
      <c r="X5499" s="267" t="s">
        <v>56078</v>
      </c>
      <c r="Y5499" s="268">
        <v>12227.76</v>
      </c>
      <c r="AA5499" s="229" t="s">
        <v>52352</v>
      </c>
      <c r="AB5499" s="230">
        <v>14655</v>
      </c>
      <c r="AD5499" s="209" t="s">
        <v>19822</v>
      </c>
      <c r="AE5499" s="210">
        <v>1250</v>
      </c>
      <c r="AF5499" s="93"/>
      <c r="AG5499" s="93"/>
      <c r="AH5499" s="93"/>
    </row>
    <row r="5500" spans="21:34" x14ac:dyDescent="0.3">
      <c r="U5500" s="309" t="s">
        <v>53015</v>
      </c>
      <c r="V5500" s="310">
        <v>279.01</v>
      </c>
      <c r="X5500" s="267" t="s">
        <v>56079</v>
      </c>
      <c r="Y5500" s="268">
        <v>21168</v>
      </c>
      <c r="AA5500" s="229" t="s">
        <v>52353</v>
      </c>
      <c r="AB5500" s="230">
        <v>51737.2</v>
      </c>
      <c r="AD5500" s="209" t="s">
        <v>19823</v>
      </c>
      <c r="AE5500" s="210">
        <v>8995.2000000000007</v>
      </c>
      <c r="AF5500" s="93"/>
      <c r="AG5500" s="93"/>
      <c r="AH5500" s="93"/>
    </row>
    <row r="5501" spans="21:34" x14ac:dyDescent="0.3">
      <c r="U5501" s="309" t="s">
        <v>61111</v>
      </c>
      <c r="V5501" s="310">
        <v>12202.57</v>
      </c>
      <c r="X5501" s="267" t="s">
        <v>59585</v>
      </c>
      <c r="Y5501" s="268">
        <v>22411.24</v>
      </c>
      <c r="AA5501" s="229" t="s">
        <v>52354</v>
      </c>
      <c r="AB5501" s="230">
        <v>5186.1400000000003</v>
      </c>
      <c r="AD5501" s="209" t="s">
        <v>19824</v>
      </c>
      <c r="AE5501" s="210">
        <v>72717.45</v>
      </c>
      <c r="AF5501" s="93"/>
      <c r="AG5501" s="93"/>
      <c r="AH5501" s="93"/>
    </row>
    <row r="5502" spans="21:34" x14ac:dyDescent="0.3">
      <c r="U5502" s="309" t="s">
        <v>68266</v>
      </c>
      <c r="V5502" s="310">
        <v>1375.41</v>
      </c>
      <c r="X5502" s="267" t="s">
        <v>49893</v>
      </c>
      <c r="Y5502" s="268">
        <v>112758.51</v>
      </c>
      <c r="AA5502" s="229" t="s">
        <v>52355</v>
      </c>
      <c r="AB5502" s="230">
        <v>5426.96</v>
      </c>
      <c r="AD5502" s="209" t="s">
        <v>19825</v>
      </c>
      <c r="AE5502" s="210">
        <v>725</v>
      </c>
      <c r="AF5502" s="93"/>
      <c r="AG5502" s="93"/>
      <c r="AH5502" s="93"/>
    </row>
    <row r="5503" spans="21:34" x14ac:dyDescent="0.3">
      <c r="U5503" s="309" t="s">
        <v>68267</v>
      </c>
      <c r="V5503" s="310">
        <v>105.22</v>
      </c>
      <c r="X5503" s="267" t="s">
        <v>49894</v>
      </c>
      <c r="Y5503" s="268">
        <v>8626.0300000000007</v>
      </c>
      <c r="AA5503" s="229" t="s">
        <v>52356</v>
      </c>
      <c r="AB5503" s="230">
        <v>17450</v>
      </c>
      <c r="AD5503" s="209" t="s">
        <v>19826</v>
      </c>
      <c r="AE5503" s="210">
        <v>10782.94</v>
      </c>
      <c r="AF5503" s="93"/>
      <c r="AG5503" s="93"/>
      <c r="AH5503" s="93"/>
    </row>
    <row r="5504" spans="21:34" x14ac:dyDescent="0.3">
      <c r="U5504" s="309" t="s">
        <v>68268</v>
      </c>
      <c r="V5504" s="310">
        <v>568.14</v>
      </c>
      <c r="X5504" s="267" t="s">
        <v>49895</v>
      </c>
      <c r="Y5504" s="268">
        <v>27625.83</v>
      </c>
      <c r="AA5504" s="229" t="s">
        <v>52357</v>
      </c>
      <c r="AB5504" s="230">
        <v>10387.39</v>
      </c>
      <c r="AD5504" s="209" t="s">
        <v>19827</v>
      </c>
      <c r="AE5504" s="210">
        <v>28021.11</v>
      </c>
      <c r="AF5504" s="93"/>
      <c r="AG5504" s="93"/>
      <c r="AH5504" s="93"/>
    </row>
    <row r="5505" spans="21:34" x14ac:dyDescent="0.3">
      <c r="U5505" s="309" t="s">
        <v>66708</v>
      </c>
      <c r="V5505" s="310">
        <v>760.79</v>
      </c>
      <c r="X5505" s="267" t="s">
        <v>64270</v>
      </c>
      <c r="Y5505" s="268">
        <v>10.96</v>
      </c>
      <c r="AA5505" s="229" t="s">
        <v>52358</v>
      </c>
      <c r="AB5505" s="230">
        <v>32936.300000000003</v>
      </c>
      <c r="AD5505" s="209" t="s">
        <v>19828</v>
      </c>
      <c r="AE5505" s="210">
        <v>212103.05</v>
      </c>
      <c r="AF5505" s="93"/>
      <c r="AG5505" s="93"/>
      <c r="AH5505" s="93"/>
    </row>
    <row r="5506" spans="21:34" x14ac:dyDescent="0.3">
      <c r="U5506" s="309" t="s">
        <v>68269</v>
      </c>
      <c r="V5506" s="310">
        <v>934.61</v>
      </c>
      <c r="X5506" s="267" t="s">
        <v>56080</v>
      </c>
      <c r="Y5506" s="268">
        <v>101941.25</v>
      </c>
      <c r="AA5506" s="229" t="s">
        <v>49890</v>
      </c>
      <c r="AB5506" s="230">
        <v>32448.080000000002</v>
      </c>
      <c r="AD5506" s="209" t="s">
        <v>19829</v>
      </c>
      <c r="AE5506" s="210">
        <v>4840.28</v>
      </c>
      <c r="AF5506" s="93"/>
      <c r="AG5506" s="93"/>
      <c r="AH5506" s="93"/>
    </row>
    <row r="5507" spans="21:34" x14ac:dyDescent="0.3">
      <c r="U5507" s="309" t="s">
        <v>68270</v>
      </c>
      <c r="V5507" s="310">
        <v>1178.5</v>
      </c>
      <c r="X5507" s="267" t="s">
        <v>58525</v>
      </c>
      <c r="Y5507" s="268">
        <v>53577.66</v>
      </c>
      <c r="AA5507" s="229" t="s">
        <v>49891</v>
      </c>
      <c r="AB5507" s="230">
        <v>108480</v>
      </c>
      <c r="AD5507" s="209" t="s">
        <v>19830</v>
      </c>
      <c r="AE5507" s="210">
        <v>134158.81</v>
      </c>
      <c r="AF5507" s="93"/>
      <c r="AG5507" s="93"/>
      <c r="AH5507" s="93"/>
    </row>
    <row r="5508" spans="21:34" x14ac:dyDescent="0.3">
      <c r="U5508" s="309" t="s">
        <v>62102</v>
      </c>
      <c r="V5508" s="310">
        <v>21199.01</v>
      </c>
      <c r="X5508" s="267" t="s">
        <v>52374</v>
      </c>
      <c r="Y5508" s="268">
        <v>91564.94</v>
      </c>
      <c r="AA5508" s="229" t="s">
        <v>40267</v>
      </c>
      <c r="AB5508" s="230">
        <v>44898</v>
      </c>
      <c r="AD5508" s="209" t="s">
        <v>19831</v>
      </c>
      <c r="AE5508" s="210">
        <v>11939.33</v>
      </c>
      <c r="AF5508" s="93"/>
      <c r="AG5508" s="93"/>
      <c r="AH5508" s="93"/>
    </row>
    <row r="5509" spans="21:34" x14ac:dyDescent="0.3">
      <c r="U5509" s="309" t="s">
        <v>62103</v>
      </c>
      <c r="V5509" s="310">
        <v>1605.11</v>
      </c>
      <c r="X5509" s="267" t="s">
        <v>52375</v>
      </c>
      <c r="Y5509" s="268">
        <v>406997.28</v>
      </c>
      <c r="AA5509" s="229" t="s">
        <v>34992</v>
      </c>
      <c r="AB5509" s="230">
        <v>145950</v>
      </c>
      <c r="AD5509" s="209" t="s">
        <v>19832</v>
      </c>
      <c r="AE5509" s="210">
        <v>262.64</v>
      </c>
      <c r="AF5509" s="93"/>
      <c r="AG5509" s="93"/>
      <c r="AH5509" s="93"/>
    </row>
    <row r="5510" spans="21:34" x14ac:dyDescent="0.3">
      <c r="U5510" s="309" t="s">
        <v>62104</v>
      </c>
      <c r="V5510" s="310">
        <v>4949.0200000000004</v>
      </c>
      <c r="X5510" s="267" t="s">
        <v>55110</v>
      </c>
      <c r="Y5510" s="268">
        <v>4068.26</v>
      </c>
      <c r="AA5510" s="229" t="s">
        <v>47961</v>
      </c>
      <c r="AB5510" s="230">
        <v>3583.27</v>
      </c>
      <c r="AD5510" s="209" t="s">
        <v>19833</v>
      </c>
      <c r="AE5510" s="210">
        <v>4644.07</v>
      </c>
      <c r="AF5510" s="93"/>
      <c r="AG5510" s="93"/>
      <c r="AH5510" s="93"/>
    </row>
    <row r="5511" spans="21:34" x14ac:dyDescent="0.3">
      <c r="U5511" s="309" t="s">
        <v>61481</v>
      </c>
      <c r="V5511" s="310">
        <v>273.49</v>
      </c>
      <c r="X5511" s="267" t="s">
        <v>57422</v>
      </c>
      <c r="Y5511" s="268">
        <v>363483.96</v>
      </c>
      <c r="AA5511" s="229" t="s">
        <v>34993</v>
      </c>
      <c r="AB5511" s="230">
        <v>52565.440000000002</v>
      </c>
      <c r="AD5511" s="209" t="s">
        <v>19834</v>
      </c>
      <c r="AE5511" s="210">
        <v>4106.91</v>
      </c>
      <c r="AF5511" s="93"/>
      <c r="AG5511" s="93"/>
      <c r="AH5511" s="93"/>
    </row>
    <row r="5512" spans="21:34" x14ac:dyDescent="0.3">
      <c r="U5512" s="309" t="s">
        <v>68271</v>
      </c>
      <c r="V5512" s="310">
        <v>-52.66</v>
      </c>
      <c r="X5512" s="267" t="s">
        <v>56081</v>
      </c>
      <c r="Y5512" s="268">
        <v>2754</v>
      </c>
      <c r="AA5512" s="229" t="s">
        <v>34994</v>
      </c>
      <c r="AB5512" s="230">
        <v>215038.34</v>
      </c>
      <c r="AD5512" s="209" t="s">
        <v>19835</v>
      </c>
      <c r="AE5512" s="210">
        <v>750167.22</v>
      </c>
      <c r="AF5512" s="93"/>
      <c r="AG5512" s="93"/>
      <c r="AH5512" s="93"/>
    </row>
    <row r="5513" spans="21:34" x14ac:dyDescent="0.3">
      <c r="U5513" s="309" t="s">
        <v>58294</v>
      </c>
      <c r="V5513" s="310">
        <v>1063</v>
      </c>
      <c r="X5513" s="267" t="s">
        <v>56082</v>
      </c>
      <c r="Y5513" s="268">
        <v>28017.21</v>
      </c>
      <c r="AA5513" s="229" t="s">
        <v>44831</v>
      </c>
      <c r="AB5513" s="230">
        <v>2428925</v>
      </c>
      <c r="AD5513" s="209" t="s">
        <v>19836</v>
      </c>
      <c r="AE5513" s="210">
        <v>24256.98</v>
      </c>
      <c r="AF5513" s="93"/>
      <c r="AG5513" s="93"/>
      <c r="AH5513" s="93"/>
    </row>
    <row r="5514" spans="21:34" x14ac:dyDescent="0.3">
      <c r="U5514" s="309" t="s">
        <v>61482</v>
      </c>
      <c r="V5514" s="310">
        <v>3802.59</v>
      </c>
      <c r="X5514" s="267" t="s">
        <v>56083</v>
      </c>
      <c r="Y5514" s="268">
        <v>89728.33</v>
      </c>
      <c r="AA5514" s="229" t="s">
        <v>33485</v>
      </c>
      <c r="AB5514" s="230">
        <v>6000</v>
      </c>
      <c r="AD5514" s="209" t="s">
        <v>19837</v>
      </c>
      <c r="AE5514" s="210">
        <v>14085.03</v>
      </c>
      <c r="AF5514" s="93"/>
      <c r="AG5514" s="93"/>
      <c r="AH5514" s="93"/>
    </row>
    <row r="5515" spans="21:34" x14ac:dyDescent="0.3">
      <c r="U5515" s="309" t="s">
        <v>61483</v>
      </c>
      <c r="V5515" s="310">
        <v>290.89999999999998</v>
      </c>
      <c r="X5515" s="267" t="s">
        <v>56084</v>
      </c>
      <c r="Y5515" s="268">
        <v>194.59</v>
      </c>
      <c r="AA5515" s="229" t="s">
        <v>33486</v>
      </c>
      <c r="AB5515" s="230">
        <v>215859.3</v>
      </c>
      <c r="AD5515" s="209" t="s">
        <v>19838</v>
      </c>
      <c r="AE5515" s="210">
        <v>5855.69</v>
      </c>
      <c r="AF5515" s="93"/>
      <c r="AG5515" s="93"/>
      <c r="AH5515" s="93"/>
    </row>
    <row r="5516" spans="21:34" x14ac:dyDescent="0.3">
      <c r="U5516" s="309" t="s">
        <v>61484</v>
      </c>
      <c r="V5516" s="310">
        <v>951.41</v>
      </c>
      <c r="X5516" s="267" t="s">
        <v>55111</v>
      </c>
      <c r="Y5516" s="268">
        <v>7750</v>
      </c>
      <c r="AA5516" s="229" t="s">
        <v>33487</v>
      </c>
      <c r="AB5516" s="230">
        <v>97340.94</v>
      </c>
      <c r="AD5516" s="209" t="s">
        <v>19839</v>
      </c>
      <c r="AE5516" s="210">
        <v>55027.82</v>
      </c>
      <c r="AF5516" s="93"/>
      <c r="AG5516" s="93"/>
      <c r="AH5516" s="93"/>
    </row>
    <row r="5517" spans="21:34" x14ac:dyDescent="0.3">
      <c r="U5517" s="309" t="s">
        <v>35271</v>
      </c>
      <c r="V5517" s="310">
        <v>1318.68</v>
      </c>
      <c r="X5517" s="267" t="s">
        <v>57423</v>
      </c>
      <c r="Y5517" s="268">
        <v>376.05</v>
      </c>
      <c r="AA5517" s="229" t="s">
        <v>34995</v>
      </c>
      <c r="AB5517" s="230">
        <v>41428.94</v>
      </c>
      <c r="AD5517" s="209" t="s">
        <v>19840</v>
      </c>
      <c r="AE5517" s="210">
        <v>249864.05</v>
      </c>
      <c r="AF5517" s="93"/>
      <c r="AG5517" s="93"/>
      <c r="AH5517" s="93"/>
    </row>
    <row r="5518" spans="21:34" x14ac:dyDescent="0.3">
      <c r="U5518" s="309" t="s">
        <v>23456</v>
      </c>
      <c r="V5518" s="310">
        <v>100</v>
      </c>
      <c r="X5518" s="267" t="s">
        <v>58526</v>
      </c>
      <c r="Y5518" s="268">
        <v>41958.11</v>
      </c>
      <c r="AA5518" s="229" t="s">
        <v>33488</v>
      </c>
      <c r="AB5518" s="230">
        <v>8241.2999999999993</v>
      </c>
      <c r="AD5518" s="209" t="s">
        <v>19841</v>
      </c>
      <c r="AE5518" s="210">
        <v>5790.25</v>
      </c>
      <c r="AF5518" s="93"/>
      <c r="AG5518" s="93"/>
      <c r="AH5518" s="93"/>
    </row>
    <row r="5519" spans="21:34" x14ac:dyDescent="0.3">
      <c r="U5519" s="309" t="s">
        <v>35273</v>
      </c>
      <c r="V5519" s="310">
        <v>306.70999999999998</v>
      </c>
      <c r="X5519" s="267" t="s">
        <v>55112</v>
      </c>
      <c r="Y5519" s="268">
        <v>1200</v>
      </c>
      <c r="AA5519" s="229" t="s">
        <v>52359</v>
      </c>
      <c r="AB5519" s="230">
        <v>929.9</v>
      </c>
      <c r="AD5519" s="209" t="s">
        <v>19842</v>
      </c>
      <c r="AE5519" s="210">
        <v>7714.56</v>
      </c>
      <c r="AF5519" s="93"/>
      <c r="AG5519" s="93"/>
      <c r="AH5519" s="93"/>
    </row>
    <row r="5520" spans="21:34" x14ac:dyDescent="0.3">
      <c r="U5520" s="309" t="s">
        <v>23472</v>
      </c>
      <c r="V5520" s="310">
        <v>81449.67</v>
      </c>
      <c r="X5520" s="267" t="s">
        <v>59586</v>
      </c>
      <c r="Y5520" s="268">
        <v>24510.48</v>
      </c>
      <c r="AA5520" s="229" t="s">
        <v>34996</v>
      </c>
      <c r="AB5520" s="230">
        <v>609.94000000000005</v>
      </c>
      <c r="AD5520" s="209" t="s">
        <v>19843</v>
      </c>
      <c r="AE5520" s="210">
        <v>265348.78000000003</v>
      </c>
      <c r="AF5520" s="93"/>
      <c r="AG5520" s="93"/>
      <c r="AH5520" s="93"/>
    </row>
    <row r="5521" spans="21:34" x14ac:dyDescent="0.3">
      <c r="U5521" s="309" t="s">
        <v>42686</v>
      </c>
      <c r="V5521" s="310">
        <v>352110.46</v>
      </c>
      <c r="X5521" s="267" t="s">
        <v>56085</v>
      </c>
      <c r="Y5521" s="268">
        <v>292.95999999999998</v>
      </c>
      <c r="AA5521" s="229" t="s">
        <v>52360</v>
      </c>
      <c r="AB5521" s="230">
        <v>194010.07</v>
      </c>
      <c r="AD5521" s="209" t="s">
        <v>19844</v>
      </c>
      <c r="AE5521" s="210">
        <v>3915</v>
      </c>
      <c r="AF5521" s="93"/>
      <c r="AG5521" s="93"/>
      <c r="AH5521" s="93"/>
    </row>
    <row r="5522" spans="21:34" x14ac:dyDescent="0.3">
      <c r="U5522" s="309" t="s">
        <v>58607</v>
      </c>
      <c r="V5522" s="310">
        <v>2211.9699999999998</v>
      </c>
      <c r="X5522" s="267" t="s">
        <v>56086</v>
      </c>
      <c r="Y5522" s="268">
        <v>2818.37</v>
      </c>
      <c r="AA5522" s="229" t="s">
        <v>33489</v>
      </c>
      <c r="AB5522" s="230">
        <v>15259.27</v>
      </c>
      <c r="AD5522" s="209" t="s">
        <v>19845</v>
      </c>
      <c r="AE5522" s="210">
        <v>11025</v>
      </c>
      <c r="AF5522" s="93"/>
      <c r="AG5522" s="93"/>
      <c r="AH5522" s="93"/>
    </row>
    <row r="5523" spans="21:34" x14ac:dyDescent="0.3">
      <c r="U5523" s="309" t="s">
        <v>23474</v>
      </c>
      <c r="V5523" s="310">
        <v>32735.68</v>
      </c>
      <c r="X5523" s="267" t="s">
        <v>20016</v>
      </c>
      <c r="Y5523" s="268">
        <v>282987.13</v>
      </c>
      <c r="AA5523" s="229" t="s">
        <v>33490</v>
      </c>
      <c r="AB5523" s="230">
        <v>56032.83</v>
      </c>
      <c r="AD5523" s="209" t="s">
        <v>19846</v>
      </c>
      <c r="AE5523" s="210">
        <v>94758.1</v>
      </c>
      <c r="AF5523" s="93"/>
      <c r="AG5523" s="93"/>
      <c r="AH5523" s="93"/>
    </row>
    <row r="5524" spans="21:34" x14ac:dyDescent="0.3">
      <c r="U5524" s="309" t="s">
        <v>23475</v>
      </c>
      <c r="V5524" s="310">
        <v>104299.65</v>
      </c>
      <c r="X5524" s="267" t="s">
        <v>20017</v>
      </c>
      <c r="Y5524" s="268">
        <v>390785.11</v>
      </c>
      <c r="AA5524" s="229" t="s">
        <v>49892</v>
      </c>
      <c r="AB5524" s="230">
        <v>84.75</v>
      </c>
      <c r="AD5524" s="209" t="s">
        <v>19847</v>
      </c>
      <c r="AE5524" s="210">
        <v>40838.44</v>
      </c>
      <c r="AF5524" s="93"/>
      <c r="AG5524" s="93"/>
      <c r="AH5524" s="93"/>
    </row>
    <row r="5525" spans="21:34" x14ac:dyDescent="0.3">
      <c r="U5525" s="309" t="s">
        <v>23476</v>
      </c>
      <c r="V5525" s="310">
        <v>37144.959999999999</v>
      </c>
      <c r="X5525" s="267" t="s">
        <v>33502</v>
      </c>
      <c r="Y5525" s="268">
        <v>44016.93</v>
      </c>
      <c r="AA5525" s="229" t="s">
        <v>33491</v>
      </c>
      <c r="AB5525" s="230">
        <v>134419.48000000001</v>
      </c>
      <c r="AD5525" s="209" t="s">
        <v>19848</v>
      </c>
      <c r="AE5525" s="210">
        <v>7076.31</v>
      </c>
      <c r="AF5525" s="93"/>
      <c r="AG5525" s="93"/>
      <c r="AH5525" s="93"/>
    </row>
    <row r="5526" spans="21:34" x14ac:dyDescent="0.3">
      <c r="U5526" s="309" t="s">
        <v>23477</v>
      </c>
      <c r="V5526" s="310">
        <v>414.93</v>
      </c>
      <c r="X5526" s="267" t="s">
        <v>59587</v>
      </c>
      <c r="Y5526" s="268">
        <v>203348.97</v>
      </c>
      <c r="AA5526" s="229" t="s">
        <v>33492</v>
      </c>
      <c r="AB5526" s="230">
        <v>1089091.6399999999</v>
      </c>
      <c r="AD5526" s="209" t="s">
        <v>19849</v>
      </c>
      <c r="AE5526" s="210">
        <v>50</v>
      </c>
      <c r="AF5526" s="93"/>
      <c r="AG5526" s="93"/>
      <c r="AH5526" s="93"/>
    </row>
    <row r="5527" spans="21:34" x14ac:dyDescent="0.3">
      <c r="U5527" s="309" t="s">
        <v>39292</v>
      </c>
      <c r="V5527" s="310">
        <v>41.1</v>
      </c>
      <c r="X5527" s="267" t="s">
        <v>63140</v>
      </c>
      <c r="Y5527" s="268">
        <v>251.26</v>
      </c>
      <c r="AA5527" s="229" t="s">
        <v>33493</v>
      </c>
      <c r="AB5527" s="230">
        <v>553788.82999999996</v>
      </c>
      <c r="AD5527" s="209" t="s">
        <v>19850</v>
      </c>
      <c r="AE5527" s="210">
        <v>32141.71</v>
      </c>
      <c r="AF5527" s="93"/>
      <c r="AG5527" s="93"/>
      <c r="AH5527" s="93"/>
    </row>
    <row r="5528" spans="21:34" x14ac:dyDescent="0.3">
      <c r="U5528" s="309" t="s">
        <v>23478</v>
      </c>
      <c r="V5528" s="310">
        <v>1253095.48</v>
      </c>
      <c r="X5528" s="267" t="s">
        <v>57424</v>
      </c>
      <c r="Y5528" s="268">
        <v>181107.97</v>
      </c>
      <c r="AA5528" s="229" t="s">
        <v>39131</v>
      </c>
      <c r="AB5528" s="230">
        <v>229469.8</v>
      </c>
      <c r="AD5528" s="209" t="s">
        <v>19851</v>
      </c>
      <c r="AE5528" s="210">
        <v>55.44</v>
      </c>
      <c r="AF5528" s="93"/>
      <c r="AG5528" s="93"/>
      <c r="AH5528" s="93"/>
    </row>
    <row r="5529" spans="21:34" x14ac:dyDescent="0.3">
      <c r="U5529" s="309" t="s">
        <v>36464</v>
      </c>
      <c r="V5529" s="310">
        <v>102467.52</v>
      </c>
      <c r="X5529" s="267" t="s">
        <v>63672</v>
      </c>
      <c r="Y5529" s="268">
        <v>31735.52</v>
      </c>
      <c r="AA5529" s="229" t="s">
        <v>52361</v>
      </c>
      <c r="AB5529" s="230">
        <v>5208.17</v>
      </c>
      <c r="AD5529" s="209" t="s">
        <v>19852</v>
      </c>
      <c r="AE5529" s="210">
        <v>28749.96</v>
      </c>
      <c r="AF5529" s="93"/>
      <c r="AG5529" s="93"/>
      <c r="AH5529" s="93"/>
    </row>
    <row r="5530" spans="21:34" x14ac:dyDescent="0.3">
      <c r="U5530" s="309" t="s">
        <v>47066</v>
      </c>
      <c r="V5530" s="310">
        <v>2665932.77</v>
      </c>
      <c r="X5530" s="267" t="s">
        <v>64271</v>
      </c>
      <c r="Y5530" s="268">
        <v>8680</v>
      </c>
      <c r="AA5530" s="229" t="s">
        <v>52362</v>
      </c>
      <c r="AB5530" s="230">
        <v>397.65</v>
      </c>
      <c r="AD5530" s="209" t="s">
        <v>19853</v>
      </c>
      <c r="AE5530" s="210">
        <v>26563.78</v>
      </c>
      <c r="AF5530" s="93"/>
      <c r="AG5530" s="93"/>
      <c r="AH5530" s="93"/>
    </row>
    <row r="5531" spans="21:34" x14ac:dyDescent="0.3">
      <c r="U5531" s="309" t="s">
        <v>23480</v>
      </c>
      <c r="V5531" s="310">
        <v>922572.84</v>
      </c>
      <c r="X5531" s="267" t="s">
        <v>56087</v>
      </c>
      <c r="Y5531" s="268">
        <v>3118463.65</v>
      </c>
      <c r="AA5531" s="229" t="s">
        <v>52363</v>
      </c>
      <c r="AB5531" s="230">
        <v>1204.4000000000001</v>
      </c>
      <c r="AD5531" s="209" t="s">
        <v>19854</v>
      </c>
      <c r="AE5531" s="210">
        <v>265348.78000000003</v>
      </c>
      <c r="AF5531" s="93"/>
      <c r="AG5531" s="93"/>
      <c r="AH5531" s="93"/>
    </row>
    <row r="5532" spans="21:34" x14ac:dyDescent="0.3">
      <c r="U5532" s="309" t="s">
        <v>23481</v>
      </c>
      <c r="V5532" s="310">
        <v>2224573.2799999998</v>
      </c>
      <c r="X5532" s="267" t="s">
        <v>63141</v>
      </c>
      <c r="Y5532" s="268">
        <v>21877.46</v>
      </c>
      <c r="AA5532" s="229" t="s">
        <v>44832</v>
      </c>
      <c r="AB5532" s="230">
        <v>6037.5</v>
      </c>
      <c r="AD5532" s="209" t="s">
        <v>19855</v>
      </c>
      <c r="AE5532" s="210">
        <v>20033.830000000002</v>
      </c>
      <c r="AF5532" s="93"/>
      <c r="AG5532" s="93"/>
      <c r="AH5532" s="93"/>
    </row>
    <row r="5533" spans="21:34" x14ac:dyDescent="0.3">
      <c r="U5533" s="309" t="s">
        <v>62967</v>
      </c>
      <c r="V5533" s="310">
        <v>1466066.02</v>
      </c>
      <c r="X5533" s="267" t="s">
        <v>61392</v>
      </c>
      <c r="Y5533" s="268">
        <v>12529.28</v>
      </c>
      <c r="AA5533" s="229" t="s">
        <v>52364</v>
      </c>
      <c r="AB5533" s="230">
        <v>-1163.98</v>
      </c>
      <c r="AD5533" s="209" t="s">
        <v>19856</v>
      </c>
      <c r="AE5533" s="210">
        <v>110</v>
      </c>
      <c r="AF5533" s="93"/>
      <c r="AG5533" s="93"/>
      <c r="AH5533" s="93"/>
    </row>
    <row r="5534" spans="21:34" x14ac:dyDescent="0.3">
      <c r="U5534" s="309" t="s">
        <v>48993</v>
      </c>
      <c r="V5534" s="310">
        <v>574719.54</v>
      </c>
      <c r="X5534" s="267" t="s">
        <v>64272</v>
      </c>
      <c r="Y5534" s="268">
        <v>176.22</v>
      </c>
      <c r="AA5534" s="229" t="s">
        <v>48876</v>
      </c>
      <c r="AB5534" s="230">
        <v>1904.08</v>
      </c>
      <c r="AD5534" s="209" t="s">
        <v>19857</v>
      </c>
      <c r="AE5534" s="210">
        <v>14463.27</v>
      </c>
      <c r="AF5534" s="93"/>
      <c r="AG5534" s="93"/>
      <c r="AH5534" s="93"/>
    </row>
    <row r="5535" spans="21:34" x14ac:dyDescent="0.3">
      <c r="U5535" s="309" t="s">
        <v>58608</v>
      </c>
      <c r="V5535" s="310">
        <v>6148.76</v>
      </c>
      <c r="X5535" s="267" t="s">
        <v>58527</v>
      </c>
      <c r="Y5535" s="268">
        <v>852725.55</v>
      </c>
      <c r="AA5535" s="229" t="s">
        <v>44833</v>
      </c>
      <c r="AB5535" s="230">
        <v>41242.720000000001</v>
      </c>
      <c r="AD5535" s="209" t="s">
        <v>19858</v>
      </c>
      <c r="AE5535" s="210">
        <v>94859.81</v>
      </c>
      <c r="AF5535" s="93"/>
      <c r="AG5535" s="93"/>
      <c r="AH5535" s="93"/>
    </row>
    <row r="5536" spans="21:34" x14ac:dyDescent="0.3">
      <c r="U5536" s="309" t="s">
        <v>47067</v>
      </c>
      <c r="V5536" s="310">
        <v>329619.44</v>
      </c>
      <c r="X5536" s="267" t="s">
        <v>63673</v>
      </c>
      <c r="Y5536" s="268">
        <v>34875</v>
      </c>
      <c r="AA5536" s="229" t="s">
        <v>47962</v>
      </c>
      <c r="AB5536" s="230">
        <v>632.74</v>
      </c>
      <c r="AD5536" s="209" t="s">
        <v>19859</v>
      </c>
      <c r="AE5536" s="210">
        <v>9777.86</v>
      </c>
      <c r="AF5536" s="93"/>
      <c r="AG5536" s="93"/>
      <c r="AH5536" s="93"/>
    </row>
    <row r="5537" spans="21:34" x14ac:dyDescent="0.3">
      <c r="U5537" s="309" t="s">
        <v>42687</v>
      </c>
      <c r="V5537" s="310">
        <v>5750</v>
      </c>
      <c r="X5537" s="267" t="s">
        <v>44843</v>
      </c>
      <c r="Y5537" s="268">
        <v>7259204.5199999996</v>
      </c>
      <c r="AA5537" s="229" t="s">
        <v>42441</v>
      </c>
      <c r="AB5537" s="230">
        <v>13127.05</v>
      </c>
      <c r="AD5537" s="209" t="s">
        <v>13488</v>
      </c>
      <c r="AE5537" s="210">
        <v>23921.32</v>
      </c>
      <c r="AF5537" s="93"/>
      <c r="AG5537" s="93"/>
      <c r="AH5537" s="93"/>
    </row>
    <row r="5538" spans="21:34" x14ac:dyDescent="0.3">
      <c r="U5538" s="309" t="s">
        <v>42688</v>
      </c>
      <c r="V5538" s="310">
        <v>435.17</v>
      </c>
      <c r="X5538" s="267" t="s">
        <v>20018</v>
      </c>
      <c r="Y5538" s="268">
        <v>44042.75</v>
      </c>
      <c r="AA5538" s="229" t="s">
        <v>42442</v>
      </c>
      <c r="AB5538" s="230">
        <v>3938.4</v>
      </c>
      <c r="AD5538" s="209" t="s">
        <v>19860</v>
      </c>
      <c r="AE5538" s="210">
        <v>5402.5</v>
      </c>
      <c r="AF5538" s="93"/>
      <c r="AG5538" s="93"/>
      <c r="AH5538" s="93"/>
    </row>
    <row r="5539" spans="21:34" x14ac:dyDescent="0.3">
      <c r="U5539" s="309" t="s">
        <v>42689</v>
      </c>
      <c r="V5539" s="310">
        <v>882.31</v>
      </c>
      <c r="X5539" s="267" t="s">
        <v>42447</v>
      </c>
      <c r="Y5539" s="268">
        <v>55000</v>
      </c>
      <c r="AA5539" s="229" t="s">
        <v>42443</v>
      </c>
      <c r="AB5539" s="230">
        <v>11876.38</v>
      </c>
      <c r="AD5539" s="209" t="s">
        <v>19861</v>
      </c>
      <c r="AE5539" s="210">
        <v>15624.91</v>
      </c>
      <c r="AF5539" s="93"/>
      <c r="AG5539" s="93"/>
      <c r="AH5539" s="93"/>
    </row>
    <row r="5540" spans="21:34" x14ac:dyDescent="0.3">
      <c r="U5540" s="309" t="s">
        <v>68272</v>
      </c>
      <c r="V5540" s="310">
        <v>30929.08</v>
      </c>
      <c r="X5540" s="267" t="s">
        <v>35002</v>
      </c>
      <c r="Y5540" s="268">
        <v>102.33</v>
      </c>
      <c r="AA5540" s="229" t="s">
        <v>42444</v>
      </c>
      <c r="AB5540" s="230">
        <v>6506.76</v>
      </c>
      <c r="AD5540" s="209" t="s">
        <v>19862</v>
      </c>
      <c r="AE5540" s="210">
        <v>40838.44</v>
      </c>
      <c r="AF5540" s="93"/>
      <c r="AG5540" s="93"/>
      <c r="AH5540" s="93"/>
    </row>
    <row r="5541" spans="21:34" x14ac:dyDescent="0.3">
      <c r="U5541" s="309" t="s">
        <v>68273</v>
      </c>
      <c r="V5541" s="310">
        <v>20472</v>
      </c>
      <c r="X5541" s="267" t="s">
        <v>60394</v>
      </c>
      <c r="Y5541" s="268">
        <v>361961.32</v>
      </c>
      <c r="AA5541" s="229" t="s">
        <v>47963</v>
      </c>
      <c r="AB5541" s="230">
        <v>32212.65</v>
      </c>
      <c r="AD5541" s="209" t="s">
        <v>13489</v>
      </c>
      <c r="AE5541" s="210">
        <v>7076.31</v>
      </c>
      <c r="AF5541" s="93"/>
      <c r="AG5541" s="93"/>
      <c r="AH5541" s="93"/>
    </row>
    <row r="5542" spans="21:34" x14ac:dyDescent="0.3">
      <c r="U5542" s="309" t="s">
        <v>53018</v>
      </c>
      <c r="V5542" s="310">
        <v>339811.74</v>
      </c>
      <c r="X5542" s="267" t="s">
        <v>33503</v>
      </c>
      <c r="Y5542" s="268">
        <v>1245411.2</v>
      </c>
      <c r="AA5542" s="229" t="s">
        <v>40268</v>
      </c>
      <c r="AB5542" s="230">
        <v>11520.5</v>
      </c>
      <c r="AD5542" s="209" t="s">
        <v>19863</v>
      </c>
      <c r="AE5542" s="210">
        <v>50</v>
      </c>
      <c r="AF5542" s="93"/>
      <c r="AG5542" s="93"/>
      <c r="AH5542" s="93"/>
    </row>
    <row r="5543" spans="21:34" x14ac:dyDescent="0.3">
      <c r="U5543" s="309" t="s">
        <v>53020</v>
      </c>
      <c r="V5543" s="310">
        <v>50087.67</v>
      </c>
      <c r="X5543" s="267" t="s">
        <v>59047</v>
      </c>
      <c r="Y5543" s="268">
        <v>83939.26</v>
      </c>
      <c r="AA5543" s="229" t="s">
        <v>40269</v>
      </c>
      <c r="AB5543" s="230">
        <v>2572.89</v>
      </c>
      <c r="AD5543" s="209" t="s">
        <v>19864</v>
      </c>
      <c r="AE5543" s="210">
        <v>69547.490000000005</v>
      </c>
      <c r="AF5543" s="93"/>
      <c r="AG5543" s="93"/>
      <c r="AH5543" s="93"/>
    </row>
    <row r="5544" spans="21:34" x14ac:dyDescent="0.3">
      <c r="U5544" s="309" t="s">
        <v>53021</v>
      </c>
      <c r="V5544" s="310">
        <v>48546.32</v>
      </c>
      <c r="X5544" s="267" t="s">
        <v>61393</v>
      </c>
      <c r="Y5544" s="268">
        <v>7298.37</v>
      </c>
      <c r="AA5544" s="229" t="s">
        <v>46893</v>
      </c>
      <c r="AB5544" s="230">
        <v>1135.68</v>
      </c>
      <c r="AD5544" s="209" t="s">
        <v>19865</v>
      </c>
      <c r="AE5544" s="210">
        <v>8995.2000000000007</v>
      </c>
      <c r="AF5544" s="93"/>
      <c r="AG5544" s="93"/>
      <c r="AH5544" s="93"/>
    </row>
    <row r="5545" spans="21:34" x14ac:dyDescent="0.3">
      <c r="U5545" s="309" t="s">
        <v>55255</v>
      </c>
      <c r="V5545" s="310">
        <v>76922.179999999993</v>
      </c>
      <c r="X5545" s="267" t="s">
        <v>20019</v>
      </c>
      <c r="Y5545" s="268">
        <v>1064718.73</v>
      </c>
      <c r="AA5545" s="229" t="s">
        <v>44834</v>
      </c>
      <c r="AB5545" s="230">
        <v>563339.77</v>
      </c>
      <c r="AD5545" s="209" t="s">
        <v>19866</v>
      </c>
      <c r="AE5545" s="210">
        <v>89460.03</v>
      </c>
      <c r="AF5545" s="93"/>
      <c r="AG5545" s="93"/>
      <c r="AH5545" s="93"/>
    </row>
    <row r="5546" spans="21:34" x14ac:dyDescent="0.3">
      <c r="U5546" s="309" t="s">
        <v>53022</v>
      </c>
      <c r="V5546" s="310">
        <v>23111.55</v>
      </c>
      <c r="X5546" s="267" t="s">
        <v>20020</v>
      </c>
      <c r="Y5546" s="268">
        <v>999506.53</v>
      </c>
      <c r="AA5546" s="229" t="s">
        <v>44835</v>
      </c>
      <c r="AB5546" s="230">
        <v>44138.23</v>
      </c>
      <c r="AD5546" s="209" t="s">
        <v>19867</v>
      </c>
      <c r="AE5546" s="210">
        <v>253954</v>
      </c>
      <c r="AF5546" s="93"/>
      <c r="AG5546" s="93"/>
      <c r="AH5546" s="93"/>
    </row>
    <row r="5547" spans="21:34" x14ac:dyDescent="0.3">
      <c r="U5547" s="309" t="s">
        <v>55256</v>
      </c>
      <c r="V5547" s="310">
        <v>1400</v>
      </c>
      <c r="X5547" s="267" t="s">
        <v>36270</v>
      </c>
      <c r="Y5547" s="268">
        <v>410920.48</v>
      </c>
      <c r="AA5547" s="229" t="s">
        <v>44836</v>
      </c>
      <c r="AB5547" s="230">
        <v>64187.5</v>
      </c>
      <c r="AD5547" s="209" t="s">
        <v>13491</v>
      </c>
      <c r="AE5547" s="210">
        <v>70939.31</v>
      </c>
      <c r="AF5547" s="93"/>
      <c r="AG5547" s="93"/>
      <c r="AH5547" s="93"/>
    </row>
    <row r="5548" spans="21:34" x14ac:dyDescent="0.3">
      <c r="U5548" s="309" t="s">
        <v>56311</v>
      </c>
      <c r="V5548" s="310">
        <v>80779.039999999994</v>
      </c>
      <c r="X5548" s="267" t="s">
        <v>52378</v>
      </c>
      <c r="Y5548" s="268">
        <v>54117.98</v>
      </c>
      <c r="AA5548" s="229" t="s">
        <v>44837</v>
      </c>
      <c r="AB5548" s="230">
        <v>4868.62</v>
      </c>
      <c r="AD5548" s="209" t="s">
        <v>13492</v>
      </c>
      <c r="AE5548" s="210">
        <v>102081.18</v>
      </c>
      <c r="AF5548" s="93"/>
      <c r="AG5548" s="93"/>
      <c r="AH5548" s="93"/>
    </row>
    <row r="5549" spans="21:34" x14ac:dyDescent="0.3">
      <c r="U5549" s="309" t="s">
        <v>63735</v>
      </c>
      <c r="V5549" s="310">
        <v>276123.71000000002</v>
      </c>
      <c r="X5549" s="267" t="s">
        <v>60395</v>
      </c>
      <c r="Y5549" s="268">
        <v>443.03</v>
      </c>
      <c r="AA5549" s="229" t="s">
        <v>13494</v>
      </c>
      <c r="AB5549" s="230">
        <v>4483.7700000000004</v>
      </c>
      <c r="AD5549" s="209" t="s">
        <v>19868</v>
      </c>
      <c r="AE5549" s="210">
        <v>227624.3</v>
      </c>
      <c r="AF5549" s="93"/>
      <c r="AG5549" s="93"/>
      <c r="AH5549" s="93"/>
    </row>
    <row r="5550" spans="21:34" x14ac:dyDescent="0.3">
      <c r="U5550" s="309" t="s">
        <v>53023</v>
      </c>
      <c r="V5550" s="310">
        <v>69346.789999999994</v>
      </c>
      <c r="X5550" s="267" t="s">
        <v>35003</v>
      </c>
      <c r="Y5550" s="268">
        <v>3851131.18</v>
      </c>
      <c r="AA5550" s="229" t="s">
        <v>19894</v>
      </c>
      <c r="AB5550" s="230">
        <v>10108</v>
      </c>
      <c r="AD5550" s="209" t="s">
        <v>19869</v>
      </c>
      <c r="AE5550" s="210">
        <v>4840.28</v>
      </c>
      <c r="AF5550" s="93"/>
      <c r="AG5550" s="93"/>
      <c r="AH5550" s="93"/>
    </row>
    <row r="5551" spans="21:34" x14ac:dyDescent="0.3">
      <c r="U5551" s="309" t="s">
        <v>53024</v>
      </c>
      <c r="V5551" s="310">
        <v>226729.98</v>
      </c>
      <c r="X5551" s="267" t="s">
        <v>39136</v>
      </c>
      <c r="Y5551" s="268">
        <v>161961.28</v>
      </c>
      <c r="AA5551" s="229" t="s">
        <v>46894</v>
      </c>
      <c r="AB5551" s="230">
        <v>10000</v>
      </c>
      <c r="AD5551" s="209" t="s">
        <v>19870</v>
      </c>
      <c r="AE5551" s="210">
        <v>134158.81</v>
      </c>
      <c r="AF5551" s="93"/>
      <c r="AG5551" s="93"/>
      <c r="AH5551" s="93"/>
    </row>
    <row r="5552" spans="21:34" x14ac:dyDescent="0.3">
      <c r="U5552" s="309" t="s">
        <v>53025</v>
      </c>
      <c r="V5552" s="310">
        <v>4585.58</v>
      </c>
      <c r="X5552" s="267" t="s">
        <v>61978</v>
      </c>
      <c r="Y5552" s="268">
        <v>5640</v>
      </c>
      <c r="AA5552" s="229" t="s">
        <v>46895</v>
      </c>
      <c r="AB5552" s="230">
        <v>54000</v>
      </c>
      <c r="AD5552" s="209" t="s">
        <v>19871</v>
      </c>
      <c r="AE5552" s="210">
        <v>66714.559999999998</v>
      </c>
      <c r="AF5552" s="93"/>
      <c r="AG5552" s="93"/>
      <c r="AH5552" s="93"/>
    </row>
    <row r="5553" spans="21:34" x14ac:dyDescent="0.3">
      <c r="U5553" s="309" t="s">
        <v>68274</v>
      </c>
      <c r="V5553" s="310">
        <v>394395.96</v>
      </c>
      <c r="X5553" s="267" t="s">
        <v>39137</v>
      </c>
      <c r="Y5553" s="268">
        <v>24</v>
      </c>
      <c r="AA5553" s="229" t="s">
        <v>46896</v>
      </c>
      <c r="AB5553" s="230">
        <v>5160</v>
      </c>
      <c r="AD5553" s="209" t="s">
        <v>19872</v>
      </c>
      <c r="AE5553" s="210">
        <v>11939.33</v>
      </c>
      <c r="AF5553" s="93"/>
      <c r="AG5553" s="93"/>
      <c r="AH5553" s="93"/>
    </row>
    <row r="5554" spans="21:34" x14ac:dyDescent="0.3">
      <c r="U5554" s="309" t="s">
        <v>68275</v>
      </c>
      <c r="V5554" s="310">
        <v>20448.62</v>
      </c>
      <c r="X5554" s="267" t="s">
        <v>64273</v>
      </c>
      <c r="Y5554" s="268">
        <v>-0.01</v>
      </c>
      <c r="AA5554" s="229" t="s">
        <v>46897</v>
      </c>
      <c r="AB5554" s="230">
        <v>11340</v>
      </c>
      <c r="AD5554" s="209" t="s">
        <v>19873</v>
      </c>
      <c r="AE5554" s="210">
        <v>1274.6300000000001</v>
      </c>
      <c r="AF5554" s="93"/>
      <c r="AG5554" s="93"/>
      <c r="AH5554" s="93"/>
    </row>
    <row r="5555" spans="21:34" x14ac:dyDescent="0.3">
      <c r="U5555" s="309" t="s">
        <v>53026</v>
      </c>
      <c r="V5555" s="310">
        <v>268153.06</v>
      </c>
      <c r="X5555" s="267" t="s">
        <v>35004</v>
      </c>
      <c r="Y5555" s="268">
        <v>364369.27</v>
      </c>
      <c r="AA5555" s="229" t="s">
        <v>46898</v>
      </c>
      <c r="AB5555" s="230">
        <v>7106.9</v>
      </c>
      <c r="AD5555" s="209" t="s">
        <v>19874</v>
      </c>
      <c r="AE5555" s="210">
        <v>4644.07</v>
      </c>
      <c r="AF5555" s="93"/>
      <c r="AG5555" s="93"/>
      <c r="AH5555" s="93"/>
    </row>
    <row r="5556" spans="21:34" x14ac:dyDescent="0.3">
      <c r="U5556" s="309" t="s">
        <v>56314</v>
      </c>
      <c r="V5556" s="310">
        <v>241575.91</v>
      </c>
      <c r="X5556" s="267" t="s">
        <v>61979</v>
      </c>
      <c r="Y5556" s="268">
        <v>2456.65</v>
      </c>
      <c r="AA5556" s="229" t="s">
        <v>46899</v>
      </c>
      <c r="AB5556" s="230">
        <v>16433.41</v>
      </c>
      <c r="AD5556" s="209" t="s">
        <v>19875</v>
      </c>
      <c r="AE5556" s="210">
        <v>4999.37</v>
      </c>
      <c r="AF5556" s="93"/>
      <c r="AG5556" s="93"/>
      <c r="AH5556" s="93"/>
    </row>
    <row r="5557" spans="21:34" x14ac:dyDescent="0.3">
      <c r="U5557" s="309" t="s">
        <v>68276</v>
      </c>
      <c r="V5557" s="310">
        <v>14982.96</v>
      </c>
      <c r="X5557" s="267" t="s">
        <v>63142</v>
      </c>
      <c r="Y5557" s="268">
        <v>2697.22</v>
      </c>
      <c r="AA5557" s="229" t="s">
        <v>46900</v>
      </c>
      <c r="AB5557" s="230">
        <v>1000</v>
      </c>
      <c r="AD5557" s="209" t="s">
        <v>19876</v>
      </c>
      <c r="AE5557" s="210">
        <v>975476.89</v>
      </c>
      <c r="AF5557" s="93"/>
      <c r="AG5557" s="93"/>
      <c r="AH5557" s="93"/>
    </row>
    <row r="5558" spans="21:34" x14ac:dyDescent="0.3">
      <c r="U5558" s="309" t="s">
        <v>63574</v>
      </c>
      <c r="V5558" s="310">
        <v>29800</v>
      </c>
      <c r="X5558" s="267" t="s">
        <v>36271</v>
      </c>
      <c r="Y5558" s="268">
        <v>48079.3</v>
      </c>
      <c r="AA5558" s="229" t="s">
        <v>46901</v>
      </c>
      <c r="AB5558" s="230">
        <v>36567</v>
      </c>
      <c r="AD5558" s="209" t="s">
        <v>19877</v>
      </c>
      <c r="AE5558" s="210">
        <v>54338.98</v>
      </c>
      <c r="AF5558" s="93"/>
      <c r="AG5558" s="93"/>
      <c r="AH5558" s="93"/>
    </row>
    <row r="5559" spans="21:34" x14ac:dyDescent="0.3">
      <c r="U5559" s="309" t="s">
        <v>68277</v>
      </c>
      <c r="V5559" s="310">
        <v>15270.25</v>
      </c>
      <c r="X5559" s="267" t="s">
        <v>60396</v>
      </c>
      <c r="Y5559" s="268">
        <v>36880</v>
      </c>
      <c r="AA5559" s="229" t="s">
        <v>46902</v>
      </c>
      <c r="AB5559" s="230">
        <v>673.9</v>
      </c>
      <c r="AD5559" s="209" t="s">
        <v>19878</v>
      </c>
      <c r="AE5559" s="210">
        <v>291232.43</v>
      </c>
      <c r="AF5559" s="93"/>
      <c r="AG5559" s="93"/>
      <c r="AH5559" s="93"/>
    </row>
    <row r="5560" spans="21:34" x14ac:dyDescent="0.3">
      <c r="U5560" s="309" t="s">
        <v>53027</v>
      </c>
      <c r="V5560" s="310">
        <v>438797.76</v>
      </c>
      <c r="X5560" s="267" t="s">
        <v>20021</v>
      </c>
      <c r="Y5560" s="268">
        <v>2905309.57</v>
      </c>
      <c r="AA5560" s="229" t="s">
        <v>46903</v>
      </c>
      <c r="AB5560" s="230">
        <v>20458.28</v>
      </c>
      <c r="AD5560" s="209" t="s">
        <v>19879</v>
      </c>
      <c r="AE5560" s="210">
        <v>5855.69</v>
      </c>
      <c r="AF5560" s="93"/>
      <c r="AG5560" s="93"/>
      <c r="AH5560" s="93"/>
    </row>
    <row r="5561" spans="21:34" x14ac:dyDescent="0.3">
      <c r="U5561" s="309" t="s">
        <v>63736</v>
      </c>
      <c r="V5561" s="310">
        <v>63156.3</v>
      </c>
      <c r="X5561" s="267" t="s">
        <v>20022</v>
      </c>
      <c r="Y5561" s="268">
        <v>3363810.51</v>
      </c>
      <c r="AA5561" s="229" t="s">
        <v>46904</v>
      </c>
      <c r="AB5561" s="230">
        <v>1445.53</v>
      </c>
      <c r="AD5561" s="209" t="s">
        <v>19880</v>
      </c>
      <c r="AE5561" s="210">
        <v>99198.3</v>
      </c>
      <c r="AF5561" s="93"/>
      <c r="AG5561" s="93"/>
      <c r="AH5561" s="93"/>
    </row>
    <row r="5562" spans="21:34" x14ac:dyDescent="0.3">
      <c r="U5562" s="309" t="s">
        <v>68278</v>
      </c>
      <c r="V5562" s="310">
        <v>5141.3</v>
      </c>
      <c r="X5562" s="267" t="s">
        <v>61980</v>
      </c>
      <c r="Y5562" s="268">
        <v>993.49</v>
      </c>
      <c r="AA5562" s="229" t="s">
        <v>46905</v>
      </c>
      <c r="AB5562" s="230">
        <v>4737.87</v>
      </c>
      <c r="AD5562" s="209" t="s">
        <v>19881</v>
      </c>
      <c r="AE5562" s="210">
        <v>525198.66</v>
      </c>
      <c r="AF5562" s="93"/>
      <c r="AG5562" s="93"/>
      <c r="AH5562" s="93"/>
    </row>
    <row r="5563" spans="21:34" x14ac:dyDescent="0.3">
      <c r="U5563" s="309" t="s">
        <v>63737</v>
      </c>
      <c r="V5563" s="310">
        <v>83312.17</v>
      </c>
      <c r="X5563" s="267" t="s">
        <v>63143</v>
      </c>
      <c r="Y5563" s="268">
        <v>15821.25</v>
      </c>
      <c r="AA5563" s="229" t="s">
        <v>46906</v>
      </c>
      <c r="AB5563" s="230">
        <v>4268.9799999999996</v>
      </c>
      <c r="AD5563" s="209" t="s">
        <v>19882</v>
      </c>
      <c r="AE5563" s="210">
        <v>12000</v>
      </c>
      <c r="AF5563" s="93"/>
      <c r="AG5563" s="93"/>
      <c r="AH5563" s="93"/>
    </row>
    <row r="5564" spans="21:34" x14ac:dyDescent="0.3">
      <c r="U5564" s="309" t="s">
        <v>63738</v>
      </c>
      <c r="V5564" s="310">
        <v>1966.97</v>
      </c>
      <c r="X5564" s="267" t="s">
        <v>20023</v>
      </c>
      <c r="Y5564" s="268">
        <v>101167.39</v>
      </c>
      <c r="AA5564" s="229" t="s">
        <v>46907</v>
      </c>
      <c r="AB5564" s="230">
        <v>15053.52</v>
      </c>
      <c r="AD5564" s="209" t="s">
        <v>19883</v>
      </c>
      <c r="AE5564" s="210">
        <v>600</v>
      </c>
      <c r="AF5564" s="93"/>
      <c r="AG5564" s="93"/>
      <c r="AH5564" s="93"/>
    </row>
    <row r="5565" spans="21:34" x14ac:dyDescent="0.3">
      <c r="U5565" s="309" t="s">
        <v>63739</v>
      </c>
      <c r="V5565" s="310">
        <v>22528.82</v>
      </c>
      <c r="X5565" s="267" t="s">
        <v>42448</v>
      </c>
      <c r="Y5565" s="268">
        <v>3949330.87</v>
      </c>
      <c r="AA5565" s="229" t="s">
        <v>46908</v>
      </c>
      <c r="AB5565" s="230">
        <v>38043.410000000003</v>
      </c>
      <c r="AD5565" s="209" t="s">
        <v>19884</v>
      </c>
      <c r="AE5565" s="210">
        <v>963.91</v>
      </c>
      <c r="AF5565" s="93"/>
      <c r="AG5565" s="93"/>
      <c r="AH5565" s="93"/>
    </row>
    <row r="5566" spans="21:34" x14ac:dyDescent="0.3">
      <c r="U5566" s="309" t="s">
        <v>68279</v>
      </c>
      <c r="V5566" s="310">
        <v>6500</v>
      </c>
      <c r="X5566" s="267" t="s">
        <v>59588</v>
      </c>
      <c r="Y5566" s="268">
        <v>1084.23</v>
      </c>
      <c r="AA5566" s="229" t="s">
        <v>44838</v>
      </c>
      <c r="AB5566" s="230">
        <v>61000</v>
      </c>
      <c r="AD5566" s="209" t="s">
        <v>19885</v>
      </c>
      <c r="AE5566" s="210">
        <v>2731.68</v>
      </c>
      <c r="AF5566" s="93"/>
      <c r="AG5566" s="93"/>
      <c r="AH5566" s="93"/>
    </row>
    <row r="5567" spans="21:34" x14ac:dyDescent="0.3">
      <c r="U5567" s="309" t="s">
        <v>53028</v>
      </c>
      <c r="V5567" s="310">
        <v>48132.91</v>
      </c>
      <c r="X5567" s="267" t="s">
        <v>61981</v>
      </c>
      <c r="Y5567" s="268">
        <v>161.78</v>
      </c>
      <c r="AA5567" s="229" t="s">
        <v>44839</v>
      </c>
      <c r="AB5567" s="230">
        <v>4666.5</v>
      </c>
      <c r="AD5567" s="209" t="s">
        <v>19886</v>
      </c>
      <c r="AE5567" s="210">
        <v>6654</v>
      </c>
      <c r="AF5567" s="93"/>
      <c r="AG5567" s="93"/>
      <c r="AH5567" s="93"/>
    </row>
    <row r="5568" spans="21:34" x14ac:dyDescent="0.3">
      <c r="U5568" s="309" t="s">
        <v>53029</v>
      </c>
      <c r="V5568" s="310">
        <v>145117.56</v>
      </c>
      <c r="X5568" s="267" t="s">
        <v>52381</v>
      </c>
      <c r="Y5568" s="268">
        <v>275.39999999999998</v>
      </c>
      <c r="AA5568" s="229" t="s">
        <v>40270</v>
      </c>
      <c r="AB5568" s="230">
        <v>23556.5</v>
      </c>
      <c r="AD5568" s="209" t="s">
        <v>19887</v>
      </c>
      <c r="AE5568" s="210">
        <v>1111</v>
      </c>
      <c r="AF5568" s="93"/>
      <c r="AG5568" s="93"/>
      <c r="AH5568" s="93"/>
    </row>
    <row r="5569" spans="21:34" x14ac:dyDescent="0.3">
      <c r="U5569" s="309" t="s">
        <v>53030</v>
      </c>
      <c r="V5569" s="310">
        <v>3189.91</v>
      </c>
      <c r="X5569" s="267" t="s">
        <v>52382</v>
      </c>
      <c r="Y5569" s="268">
        <v>870.16</v>
      </c>
      <c r="AA5569" s="229" t="s">
        <v>40271</v>
      </c>
      <c r="AB5569" s="230">
        <v>1802.56</v>
      </c>
      <c r="AD5569" s="209" t="s">
        <v>19888</v>
      </c>
      <c r="AE5569" s="210">
        <v>1773.96</v>
      </c>
      <c r="AF5569" s="93"/>
      <c r="AG5569" s="93"/>
      <c r="AH5569" s="93"/>
    </row>
    <row r="5570" spans="21:34" x14ac:dyDescent="0.3">
      <c r="U5570" s="309" t="s">
        <v>56315</v>
      </c>
      <c r="V5570" s="310">
        <v>323835.71000000002</v>
      </c>
      <c r="X5570" s="267" t="s">
        <v>52383</v>
      </c>
      <c r="Y5570" s="268">
        <v>1367.88</v>
      </c>
      <c r="AA5570" s="229" t="s">
        <v>40272</v>
      </c>
      <c r="AB5570" s="230">
        <v>51722.54</v>
      </c>
      <c r="AD5570" s="209" t="s">
        <v>19889</v>
      </c>
      <c r="AE5570" s="210">
        <v>5847</v>
      </c>
      <c r="AF5570" s="93"/>
      <c r="AG5570" s="93"/>
      <c r="AH5570" s="93"/>
    </row>
    <row r="5571" spans="21:34" x14ac:dyDescent="0.3">
      <c r="U5571" s="309" t="s">
        <v>68280</v>
      </c>
      <c r="V5571" s="310">
        <v>66750</v>
      </c>
      <c r="X5571" s="267" t="s">
        <v>64274</v>
      </c>
      <c r="Y5571" s="268">
        <v>8.77</v>
      </c>
      <c r="AA5571" s="229" t="s">
        <v>40273</v>
      </c>
      <c r="AB5571" s="230">
        <v>3847.39</v>
      </c>
      <c r="AD5571" s="209" t="s">
        <v>19890</v>
      </c>
      <c r="AE5571" s="210">
        <v>1656</v>
      </c>
      <c r="AF5571" s="93"/>
      <c r="AG5571" s="93"/>
      <c r="AH5571" s="93"/>
    </row>
    <row r="5572" spans="21:34" x14ac:dyDescent="0.3">
      <c r="U5572" s="309" t="s">
        <v>53031</v>
      </c>
      <c r="V5572" s="310">
        <v>141462.29</v>
      </c>
      <c r="X5572" s="267" t="s">
        <v>61982</v>
      </c>
      <c r="Y5572" s="268">
        <v>376.34</v>
      </c>
      <c r="AA5572" s="229" t="s">
        <v>47964</v>
      </c>
      <c r="AB5572" s="230">
        <v>8771.94</v>
      </c>
      <c r="AD5572" s="209" t="s">
        <v>19891</v>
      </c>
      <c r="AE5572" s="210">
        <v>3126.22</v>
      </c>
      <c r="AF5572" s="93"/>
      <c r="AG5572" s="93"/>
      <c r="AH5572" s="93"/>
    </row>
    <row r="5573" spans="21:34" x14ac:dyDescent="0.3">
      <c r="U5573" s="309" t="s">
        <v>57597</v>
      </c>
      <c r="V5573" s="310">
        <v>110397.64</v>
      </c>
      <c r="X5573" s="267" t="s">
        <v>42449</v>
      </c>
      <c r="Y5573" s="268">
        <v>1392966.32</v>
      </c>
      <c r="AA5573" s="229" t="s">
        <v>48877</v>
      </c>
      <c r="AB5573" s="230">
        <v>23324.880000000001</v>
      </c>
      <c r="AD5573" s="209" t="s">
        <v>19892</v>
      </c>
      <c r="AE5573" s="210">
        <v>2000</v>
      </c>
      <c r="AF5573" s="93"/>
      <c r="AG5573" s="93"/>
      <c r="AH5573" s="93"/>
    </row>
    <row r="5574" spans="21:34" x14ac:dyDescent="0.3">
      <c r="U5574" s="309" t="s">
        <v>68281</v>
      </c>
      <c r="V5574" s="310">
        <v>82.19</v>
      </c>
      <c r="X5574" s="267" t="s">
        <v>64275</v>
      </c>
      <c r="Y5574" s="268">
        <v>26200</v>
      </c>
      <c r="AA5574" s="229" t="s">
        <v>44840</v>
      </c>
      <c r="AB5574" s="230">
        <v>29985</v>
      </c>
      <c r="AD5574" s="209" t="s">
        <v>19893</v>
      </c>
      <c r="AE5574" s="210">
        <v>5324.89</v>
      </c>
      <c r="AF5574" s="93"/>
      <c r="AG5574" s="93"/>
      <c r="AH5574" s="93"/>
    </row>
    <row r="5575" spans="21:34" x14ac:dyDescent="0.3">
      <c r="U5575" s="309" t="s">
        <v>40430</v>
      </c>
      <c r="V5575" s="310">
        <v>119495.16</v>
      </c>
      <c r="X5575" s="267" t="s">
        <v>63674</v>
      </c>
      <c r="Y5575" s="268">
        <v>1990.92</v>
      </c>
      <c r="AA5575" s="229" t="s">
        <v>44841</v>
      </c>
      <c r="AB5575" s="230">
        <v>2294</v>
      </c>
      <c r="AD5575" s="209" t="s">
        <v>13494</v>
      </c>
      <c r="AE5575" s="210">
        <v>2005.31</v>
      </c>
      <c r="AF5575" s="93"/>
      <c r="AG5575" s="93"/>
      <c r="AH5575" s="93"/>
    </row>
    <row r="5576" spans="21:34" x14ac:dyDescent="0.3">
      <c r="U5576" s="309" t="s">
        <v>68282</v>
      </c>
      <c r="V5576" s="310">
        <v>17017.490000000002</v>
      </c>
      <c r="X5576" s="267" t="s">
        <v>63675</v>
      </c>
      <c r="Y5576" s="268">
        <v>7050.92</v>
      </c>
      <c r="AA5576" s="229" t="s">
        <v>44842</v>
      </c>
      <c r="AB5576" s="230">
        <v>5506236.9400000004</v>
      </c>
      <c r="AD5576" s="209" t="s">
        <v>19894</v>
      </c>
      <c r="AE5576" s="210">
        <v>20235</v>
      </c>
      <c r="AF5576" s="93"/>
      <c r="AG5576" s="93"/>
      <c r="AH5576" s="93"/>
    </row>
    <row r="5577" spans="21:34" x14ac:dyDescent="0.3">
      <c r="U5577" s="309" t="s">
        <v>47068</v>
      </c>
      <c r="V5577" s="310">
        <v>4113757.25</v>
      </c>
      <c r="X5577" s="267" t="s">
        <v>64276</v>
      </c>
      <c r="Y5577" s="268">
        <v>2893.11</v>
      </c>
      <c r="AA5577" s="229" t="s">
        <v>46909</v>
      </c>
      <c r="AB5577" s="230">
        <v>455276.32</v>
      </c>
      <c r="AD5577" s="209" t="s">
        <v>19895</v>
      </c>
      <c r="AE5577" s="210">
        <v>2459</v>
      </c>
      <c r="AF5577" s="93"/>
      <c r="AG5577" s="93"/>
      <c r="AH5577" s="93"/>
    </row>
    <row r="5578" spans="21:34" x14ac:dyDescent="0.3">
      <c r="U5578" s="309" t="s">
        <v>42690</v>
      </c>
      <c r="V5578" s="310">
        <v>2395693.41</v>
      </c>
      <c r="X5578" s="267" t="s">
        <v>63144</v>
      </c>
      <c r="Y5578" s="268">
        <v>-15852.32</v>
      </c>
      <c r="AA5578" s="229" t="s">
        <v>19961</v>
      </c>
      <c r="AB5578" s="230">
        <v>5950</v>
      </c>
      <c r="AD5578" s="209" t="s">
        <v>19896</v>
      </c>
      <c r="AE5578" s="210">
        <v>12000</v>
      </c>
      <c r="AF5578" s="93"/>
      <c r="AG5578" s="93"/>
      <c r="AH5578" s="93"/>
    </row>
    <row r="5579" spans="21:34" x14ac:dyDescent="0.3">
      <c r="U5579" s="309" t="s">
        <v>56316</v>
      </c>
      <c r="V5579" s="310">
        <v>161088.93</v>
      </c>
      <c r="X5579" s="267" t="s">
        <v>59048</v>
      </c>
      <c r="Y5579" s="268">
        <v>86914.33</v>
      </c>
      <c r="AA5579" s="229" t="s">
        <v>19965</v>
      </c>
      <c r="AB5579" s="230">
        <v>2.69</v>
      </c>
      <c r="AD5579" s="209" t="s">
        <v>19897</v>
      </c>
      <c r="AE5579" s="210">
        <v>600</v>
      </c>
      <c r="AF5579" s="93"/>
      <c r="AG5579" s="93"/>
      <c r="AH5579" s="93"/>
    </row>
    <row r="5580" spans="21:34" x14ac:dyDescent="0.3">
      <c r="U5580" s="309" t="s">
        <v>56317</v>
      </c>
      <c r="V5580" s="310">
        <v>1010524.15</v>
      </c>
      <c r="X5580" s="267" t="s">
        <v>61983</v>
      </c>
      <c r="Y5580" s="268">
        <v>1239.71</v>
      </c>
      <c r="AA5580" s="229" t="s">
        <v>19966</v>
      </c>
      <c r="AB5580" s="230">
        <v>46713.21</v>
      </c>
      <c r="AD5580" s="209" t="s">
        <v>19898</v>
      </c>
      <c r="AE5580" s="210">
        <v>963.91</v>
      </c>
      <c r="AF5580" s="93"/>
      <c r="AG5580" s="93"/>
      <c r="AH5580" s="93"/>
    </row>
    <row r="5581" spans="21:34" x14ac:dyDescent="0.3">
      <c r="U5581" s="309" t="s">
        <v>47069</v>
      </c>
      <c r="V5581" s="310">
        <v>463337.77</v>
      </c>
      <c r="X5581" s="267" t="s">
        <v>61984</v>
      </c>
      <c r="Y5581" s="268">
        <v>22431.69</v>
      </c>
      <c r="AA5581" s="229" t="s">
        <v>19968</v>
      </c>
      <c r="AB5581" s="230">
        <v>18646.5</v>
      </c>
      <c r="AD5581" s="209" t="s">
        <v>19899</v>
      </c>
      <c r="AE5581" s="210">
        <v>2731.68</v>
      </c>
      <c r="AF5581" s="93"/>
      <c r="AG5581" s="93"/>
      <c r="AH5581" s="93"/>
    </row>
    <row r="5582" spans="21:34" x14ac:dyDescent="0.3">
      <c r="U5582" s="309" t="s">
        <v>57598</v>
      </c>
      <c r="V5582" s="310">
        <v>34823.33</v>
      </c>
      <c r="X5582" s="267" t="s">
        <v>59049</v>
      </c>
      <c r="Y5582" s="268">
        <v>79316.179999999993</v>
      </c>
      <c r="AA5582" s="229" t="s">
        <v>46910</v>
      </c>
      <c r="AB5582" s="230">
        <v>3708.74</v>
      </c>
      <c r="AD5582" s="209" t="s">
        <v>13495</v>
      </c>
      <c r="AE5582" s="210">
        <v>13177.2</v>
      </c>
      <c r="AF5582" s="93"/>
      <c r="AG5582" s="93"/>
      <c r="AH5582" s="93"/>
    </row>
    <row r="5583" spans="21:34" x14ac:dyDescent="0.3">
      <c r="U5583" s="309" t="s">
        <v>59137</v>
      </c>
      <c r="V5583" s="310">
        <v>14975.51</v>
      </c>
      <c r="X5583" s="267" t="s">
        <v>59050</v>
      </c>
      <c r="Y5583" s="268">
        <v>14205.1</v>
      </c>
      <c r="AA5583" s="229" t="s">
        <v>19973</v>
      </c>
      <c r="AB5583" s="230">
        <v>68102.86</v>
      </c>
      <c r="AD5583" s="209" t="s">
        <v>19900</v>
      </c>
      <c r="AE5583" s="210">
        <v>26350</v>
      </c>
      <c r="AF5583" s="93"/>
      <c r="AG5583" s="93"/>
      <c r="AH5583" s="93"/>
    </row>
    <row r="5584" spans="21:34" x14ac:dyDescent="0.3">
      <c r="U5584" s="309" t="s">
        <v>39293</v>
      </c>
      <c r="V5584" s="310">
        <v>1225519.81</v>
      </c>
      <c r="X5584" s="267" t="s">
        <v>59051</v>
      </c>
      <c r="Y5584" s="268">
        <v>14442.99</v>
      </c>
      <c r="AA5584" s="229" t="s">
        <v>19975</v>
      </c>
      <c r="AB5584" s="230">
        <v>10710.74</v>
      </c>
      <c r="AD5584" s="209" t="s">
        <v>19901</v>
      </c>
      <c r="AE5584" s="210">
        <v>12665.18</v>
      </c>
      <c r="AF5584" s="93"/>
      <c r="AG5584" s="93"/>
      <c r="AH5584" s="93"/>
    </row>
    <row r="5585" spans="21:34" x14ac:dyDescent="0.3">
      <c r="U5585" s="309" t="s">
        <v>68283</v>
      </c>
      <c r="V5585" s="310">
        <v>25907.16</v>
      </c>
      <c r="X5585" s="267" t="s">
        <v>59052</v>
      </c>
      <c r="Y5585" s="268">
        <v>2189.23</v>
      </c>
      <c r="AA5585" s="229" t="s">
        <v>19976</v>
      </c>
      <c r="AB5585" s="230">
        <v>16677.03</v>
      </c>
      <c r="AD5585" s="209" t="s">
        <v>19902</v>
      </c>
      <c r="AE5585" s="210">
        <v>753</v>
      </c>
      <c r="AF5585" s="93"/>
      <c r="AG5585" s="93"/>
      <c r="AH5585" s="93"/>
    </row>
    <row r="5586" spans="21:34" x14ac:dyDescent="0.3">
      <c r="U5586" s="309" t="s">
        <v>40431</v>
      </c>
      <c r="V5586" s="310">
        <v>11612670.48</v>
      </c>
      <c r="X5586" s="267" t="s">
        <v>63145</v>
      </c>
      <c r="Y5586" s="268">
        <v>558.45000000000005</v>
      </c>
      <c r="AA5586" s="229" t="s">
        <v>19977</v>
      </c>
      <c r="AB5586" s="230">
        <v>1243.28</v>
      </c>
      <c r="AD5586" s="209" t="s">
        <v>19903</v>
      </c>
      <c r="AE5586" s="210">
        <v>7515</v>
      </c>
      <c r="AF5586" s="93"/>
      <c r="AG5586" s="93"/>
      <c r="AH5586" s="93"/>
    </row>
    <row r="5587" spans="21:34" x14ac:dyDescent="0.3">
      <c r="U5587" s="309" t="s">
        <v>45186</v>
      </c>
      <c r="V5587" s="310">
        <v>133823.14000000001</v>
      </c>
      <c r="X5587" s="267" t="s">
        <v>59589</v>
      </c>
      <c r="Y5587" s="268">
        <v>33256.54</v>
      </c>
      <c r="AA5587" s="229" t="s">
        <v>52365</v>
      </c>
      <c r="AB5587" s="230">
        <v>95.72</v>
      </c>
      <c r="AD5587" s="209" t="s">
        <v>19904</v>
      </c>
      <c r="AE5587" s="210">
        <v>2691</v>
      </c>
      <c r="AF5587" s="93"/>
      <c r="AG5587" s="93"/>
      <c r="AH5587" s="93"/>
    </row>
    <row r="5588" spans="21:34" x14ac:dyDescent="0.3">
      <c r="U5588" s="309" t="s">
        <v>45187</v>
      </c>
      <c r="V5588" s="310">
        <v>1374345.71</v>
      </c>
      <c r="X5588" s="267" t="s">
        <v>59053</v>
      </c>
      <c r="Y5588" s="268">
        <v>1586.46</v>
      </c>
      <c r="AA5588" s="229" t="s">
        <v>19978</v>
      </c>
      <c r="AB5588" s="230">
        <v>225632.72</v>
      </c>
      <c r="AD5588" s="209" t="s">
        <v>19905</v>
      </c>
      <c r="AE5588" s="210">
        <v>28365.56</v>
      </c>
      <c r="AF5588" s="93"/>
      <c r="AG5588" s="93"/>
      <c r="AH5588" s="93"/>
    </row>
    <row r="5589" spans="21:34" x14ac:dyDescent="0.3">
      <c r="U5589" s="309" t="s">
        <v>47070</v>
      </c>
      <c r="V5589" s="310">
        <v>2336</v>
      </c>
      <c r="X5589" s="267" t="s">
        <v>57425</v>
      </c>
      <c r="Y5589" s="268">
        <v>103224</v>
      </c>
      <c r="AA5589" s="229" t="s">
        <v>19982</v>
      </c>
      <c r="AB5589" s="230">
        <v>61157.83</v>
      </c>
      <c r="AD5589" s="209" t="s">
        <v>19906</v>
      </c>
      <c r="AE5589" s="210">
        <v>4074</v>
      </c>
      <c r="AF5589" s="93"/>
      <c r="AG5589" s="93"/>
      <c r="AH5589" s="93"/>
    </row>
    <row r="5590" spans="21:34" x14ac:dyDescent="0.3">
      <c r="U5590" s="309" t="s">
        <v>40432</v>
      </c>
      <c r="V5590" s="310">
        <v>15287.5</v>
      </c>
      <c r="X5590" s="267" t="s">
        <v>57426</v>
      </c>
      <c r="Y5590" s="268">
        <v>100238</v>
      </c>
      <c r="AA5590" s="229" t="s">
        <v>19987</v>
      </c>
      <c r="AB5590" s="230">
        <v>30313.42</v>
      </c>
      <c r="AD5590" s="209" t="s">
        <v>19907</v>
      </c>
      <c r="AE5590" s="210">
        <v>4827</v>
      </c>
      <c r="AF5590" s="93"/>
      <c r="AG5590" s="93"/>
      <c r="AH5590" s="93"/>
    </row>
    <row r="5591" spans="21:34" x14ac:dyDescent="0.3">
      <c r="U5591" s="309" t="s">
        <v>40433</v>
      </c>
      <c r="V5591" s="310">
        <v>3968.08</v>
      </c>
      <c r="X5591" s="267" t="s">
        <v>59054</v>
      </c>
      <c r="Y5591" s="268">
        <v>152280</v>
      </c>
      <c r="AA5591" s="229" t="s">
        <v>19988</v>
      </c>
      <c r="AB5591" s="230">
        <v>14861.23</v>
      </c>
      <c r="AD5591" s="209" t="s">
        <v>19908</v>
      </c>
      <c r="AE5591" s="210">
        <v>28365.56</v>
      </c>
      <c r="AF5591" s="93"/>
      <c r="AG5591" s="93"/>
      <c r="AH5591" s="93"/>
    </row>
    <row r="5592" spans="21:34" x14ac:dyDescent="0.3">
      <c r="U5592" s="309" t="s">
        <v>40434</v>
      </c>
      <c r="V5592" s="310">
        <v>453.47</v>
      </c>
      <c r="X5592" s="267" t="s">
        <v>55113</v>
      </c>
      <c r="Y5592" s="268">
        <v>-0.02</v>
      </c>
      <c r="AA5592" s="229" t="s">
        <v>42445</v>
      </c>
      <c r="AB5592" s="230">
        <v>4319.5200000000004</v>
      </c>
      <c r="AD5592" s="209" t="s">
        <v>19909</v>
      </c>
      <c r="AE5592" s="210">
        <v>10206</v>
      </c>
      <c r="AF5592" s="93"/>
      <c r="AG5592" s="93"/>
      <c r="AH5592" s="93"/>
    </row>
    <row r="5593" spans="21:34" x14ac:dyDescent="0.3">
      <c r="U5593" s="309" t="s">
        <v>63741</v>
      </c>
      <c r="V5593" s="310">
        <v>259918.99</v>
      </c>
      <c r="X5593" s="267" t="s">
        <v>61394</v>
      </c>
      <c r="Y5593" s="268">
        <v>2925</v>
      </c>
      <c r="AA5593" s="229" t="s">
        <v>19990</v>
      </c>
      <c r="AB5593" s="230">
        <v>339727.33</v>
      </c>
      <c r="AD5593" s="209" t="s">
        <v>19910</v>
      </c>
      <c r="AE5593" s="210">
        <v>359.39</v>
      </c>
      <c r="AF5593" s="93"/>
      <c r="AG5593" s="93"/>
      <c r="AH5593" s="93"/>
    </row>
    <row r="5594" spans="21:34" x14ac:dyDescent="0.3">
      <c r="U5594" s="309" t="s">
        <v>63742</v>
      </c>
      <c r="V5594" s="310">
        <v>916.14</v>
      </c>
      <c r="X5594" s="267" t="s">
        <v>61395</v>
      </c>
      <c r="Y5594" s="268">
        <v>1000</v>
      </c>
      <c r="AA5594" s="229" t="s">
        <v>52366</v>
      </c>
      <c r="AB5594" s="230">
        <v>-72523.179999999993</v>
      </c>
      <c r="AD5594" s="209" t="s">
        <v>19911</v>
      </c>
      <c r="AE5594" s="210">
        <v>8150</v>
      </c>
      <c r="AF5594" s="93"/>
      <c r="AG5594" s="93"/>
      <c r="AH5594" s="93"/>
    </row>
    <row r="5595" spans="21:34" x14ac:dyDescent="0.3">
      <c r="U5595" s="309" t="s">
        <v>63743</v>
      </c>
      <c r="V5595" s="310">
        <v>5731.25</v>
      </c>
      <c r="X5595" s="267" t="s">
        <v>61396</v>
      </c>
      <c r="Y5595" s="268">
        <v>299.70999999999998</v>
      </c>
      <c r="AA5595" s="229" t="s">
        <v>19992</v>
      </c>
      <c r="AB5595" s="230">
        <v>538.45000000000005</v>
      </c>
      <c r="AD5595" s="209" t="s">
        <v>19912</v>
      </c>
      <c r="AE5595" s="210">
        <v>220916.1</v>
      </c>
      <c r="AF5595" s="93"/>
      <c r="AG5595" s="93"/>
      <c r="AH5595" s="93"/>
    </row>
    <row r="5596" spans="21:34" x14ac:dyDescent="0.3">
      <c r="U5596" s="309" t="s">
        <v>40435</v>
      </c>
      <c r="V5596" s="310">
        <v>3403660.76</v>
      </c>
      <c r="X5596" s="267" t="s">
        <v>61397</v>
      </c>
      <c r="Y5596" s="268">
        <v>961.69</v>
      </c>
      <c r="AA5596" s="229" t="s">
        <v>19993</v>
      </c>
      <c r="AB5596" s="230">
        <v>12642.73</v>
      </c>
      <c r="AD5596" s="209" t="s">
        <v>19913</v>
      </c>
      <c r="AE5596" s="210">
        <v>17547.810000000001</v>
      </c>
      <c r="AF5596" s="93"/>
      <c r="AG5596" s="93"/>
      <c r="AH5596" s="93"/>
    </row>
    <row r="5597" spans="21:34" x14ac:dyDescent="0.3">
      <c r="U5597" s="309" t="s">
        <v>42691</v>
      </c>
      <c r="V5597" s="310">
        <v>1363846.52</v>
      </c>
      <c r="X5597" s="267" t="s">
        <v>60397</v>
      </c>
      <c r="Y5597" s="268">
        <v>525</v>
      </c>
      <c r="AA5597" s="229" t="s">
        <v>40274</v>
      </c>
      <c r="AB5597" s="230">
        <v>65867.95</v>
      </c>
      <c r="AD5597" s="209" t="s">
        <v>19914</v>
      </c>
      <c r="AE5597" s="210">
        <v>37238.47</v>
      </c>
      <c r="AF5597" s="93"/>
      <c r="AG5597" s="93"/>
      <c r="AH5597" s="93"/>
    </row>
    <row r="5598" spans="21:34" x14ac:dyDescent="0.3">
      <c r="U5598" s="309" t="s">
        <v>57599</v>
      </c>
      <c r="V5598" s="310">
        <v>5180629.7300000004</v>
      </c>
      <c r="X5598" s="267" t="s">
        <v>59590</v>
      </c>
      <c r="Y5598" s="268">
        <v>990</v>
      </c>
      <c r="AA5598" s="229" t="s">
        <v>40275</v>
      </c>
      <c r="AB5598" s="230">
        <v>4843.29</v>
      </c>
      <c r="AD5598" s="209" t="s">
        <v>19915</v>
      </c>
      <c r="AE5598" s="210">
        <v>49500</v>
      </c>
      <c r="AF5598" s="93"/>
      <c r="AG5598" s="93"/>
      <c r="AH5598" s="93"/>
    </row>
    <row r="5599" spans="21:34" x14ac:dyDescent="0.3">
      <c r="U5599" s="309" t="s">
        <v>47071</v>
      </c>
      <c r="V5599" s="310">
        <v>53534.32</v>
      </c>
      <c r="X5599" s="267" t="s">
        <v>61985</v>
      </c>
      <c r="Y5599" s="268">
        <v>999.92</v>
      </c>
      <c r="AA5599" s="229" t="s">
        <v>40276</v>
      </c>
      <c r="AB5599" s="230">
        <v>17093.759999999998</v>
      </c>
      <c r="AD5599" s="209" t="s">
        <v>19916</v>
      </c>
      <c r="AE5599" s="210">
        <v>1240813.23</v>
      </c>
      <c r="AF5599" s="93"/>
      <c r="AG5599" s="93"/>
      <c r="AH5599" s="93"/>
    </row>
    <row r="5600" spans="21:34" x14ac:dyDescent="0.3">
      <c r="U5600" s="309" t="s">
        <v>57601</v>
      </c>
      <c r="V5600" s="310">
        <v>66667.64</v>
      </c>
      <c r="X5600" s="267" t="s">
        <v>60398</v>
      </c>
      <c r="Y5600" s="268">
        <v>76465.440000000002</v>
      </c>
      <c r="AA5600" s="229" t="s">
        <v>47965</v>
      </c>
      <c r="AB5600" s="230">
        <v>6314.84</v>
      </c>
      <c r="AD5600" s="209" t="s">
        <v>19917</v>
      </c>
      <c r="AE5600" s="210">
        <v>30821</v>
      </c>
      <c r="AF5600" s="93"/>
      <c r="AG5600" s="93"/>
      <c r="AH5600" s="93"/>
    </row>
    <row r="5601" spans="21:34" x14ac:dyDescent="0.3">
      <c r="U5601" s="309" t="s">
        <v>53032</v>
      </c>
      <c r="V5601" s="310">
        <v>3104499.64</v>
      </c>
      <c r="X5601" s="267" t="s">
        <v>60399</v>
      </c>
      <c r="Y5601" s="268">
        <v>5612.87</v>
      </c>
      <c r="AA5601" s="229" t="s">
        <v>52367</v>
      </c>
      <c r="AB5601" s="230">
        <v>113488.86</v>
      </c>
      <c r="AD5601" s="209" t="s">
        <v>19918</v>
      </c>
      <c r="AE5601" s="210">
        <v>59993</v>
      </c>
      <c r="AF5601" s="93"/>
      <c r="AG5601" s="93"/>
      <c r="AH5601" s="93"/>
    </row>
    <row r="5602" spans="21:34" x14ac:dyDescent="0.3">
      <c r="U5602" s="309" t="s">
        <v>42692</v>
      </c>
      <c r="V5602" s="310">
        <v>625043.26</v>
      </c>
      <c r="X5602" s="267" t="s">
        <v>60400</v>
      </c>
      <c r="Y5602" s="268">
        <v>18738.73</v>
      </c>
      <c r="AA5602" s="229" t="s">
        <v>48878</v>
      </c>
      <c r="AB5602" s="230">
        <v>2459.41</v>
      </c>
      <c r="AD5602" s="209" t="s">
        <v>19919</v>
      </c>
      <c r="AE5602" s="210">
        <v>84717</v>
      </c>
      <c r="AF5602" s="93"/>
      <c r="AG5602" s="93"/>
      <c r="AH5602" s="93"/>
    </row>
    <row r="5603" spans="21:34" x14ac:dyDescent="0.3">
      <c r="U5603" s="309" t="s">
        <v>68284</v>
      </c>
      <c r="V5603" s="310">
        <v>913593.46</v>
      </c>
      <c r="X5603" s="267" t="s">
        <v>61398</v>
      </c>
      <c r="Y5603" s="268">
        <v>5744.57</v>
      </c>
      <c r="AA5603" s="229" t="s">
        <v>48879</v>
      </c>
      <c r="AB5603" s="230">
        <v>495.95</v>
      </c>
      <c r="AD5603" s="209" t="s">
        <v>19920</v>
      </c>
      <c r="AE5603" s="210">
        <v>541848</v>
      </c>
      <c r="AF5603" s="93"/>
      <c r="AG5603" s="93"/>
      <c r="AH5603" s="93"/>
    </row>
    <row r="5604" spans="21:34" x14ac:dyDescent="0.3">
      <c r="U5604" s="309" t="s">
        <v>40436</v>
      </c>
      <c r="V5604" s="310">
        <v>-2133.85</v>
      </c>
      <c r="X5604" s="267" t="s">
        <v>40278</v>
      </c>
      <c r="Y5604" s="268">
        <v>1550</v>
      </c>
      <c r="AA5604" s="229" t="s">
        <v>19996</v>
      </c>
      <c r="AB5604" s="230">
        <v>243490.01</v>
      </c>
      <c r="AD5604" s="209" t="s">
        <v>19921</v>
      </c>
      <c r="AE5604" s="210">
        <v>7594.42</v>
      </c>
      <c r="AF5604" s="93"/>
      <c r="AG5604" s="93"/>
      <c r="AH5604" s="93"/>
    </row>
    <row r="5605" spans="21:34" x14ac:dyDescent="0.3">
      <c r="U5605" s="309" t="s">
        <v>39294</v>
      </c>
      <c r="V5605" s="310">
        <v>2774976.14</v>
      </c>
      <c r="X5605" s="267" t="s">
        <v>33507</v>
      </c>
      <c r="Y5605" s="268">
        <v>29548.49</v>
      </c>
      <c r="AA5605" s="229" t="s">
        <v>34998</v>
      </c>
      <c r="AB5605" s="230">
        <v>14158.02</v>
      </c>
      <c r="AD5605" s="209" t="s">
        <v>19922</v>
      </c>
      <c r="AE5605" s="210">
        <v>7664.09</v>
      </c>
      <c r="AF5605" s="93"/>
      <c r="AG5605" s="93"/>
      <c r="AH5605" s="93"/>
    </row>
    <row r="5606" spans="21:34" x14ac:dyDescent="0.3">
      <c r="U5606" s="309" t="s">
        <v>40437</v>
      </c>
      <c r="V5606" s="310">
        <v>8355315.8200000003</v>
      </c>
      <c r="X5606" s="267" t="s">
        <v>33508</v>
      </c>
      <c r="Y5606" s="268">
        <v>2260.4699999999998</v>
      </c>
      <c r="AA5606" s="229" t="s">
        <v>19997</v>
      </c>
      <c r="AB5606" s="230">
        <v>19240.080000000002</v>
      </c>
      <c r="AD5606" s="209" t="s">
        <v>19923</v>
      </c>
      <c r="AE5606" s="210">
        <v>1123258.32</v>
      </c>
      <c r="AF5606" s="93"/>
      <c r="AG5606" s="93"/>
      <c r="AH5606" s="93"/>
    </row>
    <row r="5607" spans="21:34" x14ac:dyDescent="0.3">
      <c r="U5607" s="309" t="s">
        <v>40438</v>
      </c>
      <c r="V5607" s="310">
        <v>2417937.7400000002</v>
      </c>
      <c r="X5607" s="267" t="s">
        <v>33509</v>
      </c>
      <c r="Y5607" s="268">
        <v>233.3</v>
      </c>
      <c r="AA5607" s="229" t="s">
        <v>19998</v>
      </c>
      <c r="AB5607" s="230">
        <v>58533.46</v>
      </c>
      <c r="AD5607" s="209" t="s">
        <v>19924</v>
      </c>
      <c r="AE5607" s="210">
        <v>30660.94</v>
      </c>
      <c r="AF5607" s="93"/>
      <c r="AG5607" s="93"/>
      <c r="AH5607" s="93"/>
    </row>
    <row r="5608" spans="21:34" x14ac:dyDescent="0.3">
      <c r="U5608" s="309" t="s">
        <v>48994</v>
      </c>
      <c r="V5608" s="310">
        <v>159100.67000000001</v>
      </c>
      <c r="X5608" s="267" t="s">
        <v>33510</v>
      </c>
      <c r="Y5608" s="268">
        <v>2052.8000000000002</v>
      </c>
      <c r="AA5608" s="229" t="s">
        <v>19999</v>
      </c>
      <c r="AB5608" s="230">
        <v>16986.349999999999</v>
      </c>
      <c r="AD5608" s="209" t="s">
        <v>19925</v>
      </c>
      <c r="AE5608" s="210">
        <v>3499.99</v>
      </c>
      <c r="AF5608" s="93"/>
      <c r="AG5608" s="93"/>
      <c r="AH5608" s="93"/>
    </row>
    <row r="5609" spans="21:34" x14ac:dyDescent="0.3">
      <c r="U5609" s="309" t="s">
        <v>40439</v>
      </c>
      <c r="V5609" s="310">
        <v>2732.24</v>
      </c>
      <c r="X5609" s="267" t="s">
        <v>56088</v>
      </c>
      <c r="Y5609" s="268">
        <v>16279.58</v>
      </c>
      <c r="AA5609" s="229" t="s">
        <v>52368</v>
      </c>
      <c r="AB5609" s="230">
        <v>2.39</v>
      </c>
      <c r="AD5609" s="209" t="s">
        <v>19926</v>
      </c>
      <c r="AE5609" s="210">
        <v>103443.34</v>
      </c>
      <c r="AF5609" s="93"/>
      <c r="AG5609" s="93"/>
      <c r="AH5609" s="93"/>
    </row>
    <row r="5610" spans="21:34" x14ac:dyDescent="0.3">
      <c r="U5610" s="309" t="s">
        <v>40440</v>
      </c>
      <c r="V5610" s="310">
        <v>17792094.120000001</v>
      </c>
      <c r="X5610" s="267" t="s">
        <v>36275</v>
      </c>
      <c r="Y5610" s="268">
        <v>15423.4</v>
      </c>
      <c r="AA5610" s="229" t="s">
        <v>20000</v>
      </c>
      <c r="AB5610" s="230">
        <v>7149.3</v>
      </c>
      <c r="AD5610" s="209" t="s">
        <v>19927</v>
      </c>
      <c r="AE5610" s="210">
        <v>242193.44</v>
      </c>
      <c r="AF5610" s="93"/>
      <c r="AG5610" s="93"/>
      <c r="AH5610" s="93"/>
    </row>
    <row r="5611" spans="21:34" x14ac:dyDescent="0.3">
      <c r="U5611" s="309" t="s">
        <v>45188</v>
      </c>
      <c r="V5611" s="310">
        <v>3397498.25</v>
      </c>
      <c r="X5611" s="267" t="s">
        <v>63146</v>
      </c>
      <c r="Y5611" s="268">
        <v>11557</v>
      </c>
      <c r="AA5611" s="229" t="s">
        <v>20001</v>
      </c>
      <c r="AB5611" s="230">
        <v>15771.67</v>
      </c>
      <c r="AD5611" s="209" t="s">
        <v>19928</v>
      </c>
      <c r="AE5611" s="210">
        <v>21219.05</v>
      </c>
      <c r="AF5611" s="93"/>
      <c r="AG5611" s="93"/>
      <c r="AH5611" s="93"/>
    </row>
    <row r="5612" spans="21:34" x14ac:dyDescent="0.3">
      <c r="U5612" s="309" t="s">
        <v>66709</v>
      </c>
      <c r="V5612" s="310">
        <v>15256.08</v>
      </c>
      <c r="X5612" s="267" t="s">
        <v>59591</v>
      </c>
      <c r="Y5612" s="268">
        <v>245878.01</v>
      </c>
      <c r="AA5612" s="229" t="s">
        <v>20003</v>
      </c>
      <c r="AB5612" s="230">
        <v>272.02999999999997</v>
      </c>
      <c r="AD5612" s="209" t="s">
        <v>19929</v>
      </c>
      <c r="AE5612" s="210">
        <v>6240.23</v>
      </c>
      <c r="AF5612" s="93"/>
      <c r="AG5612" s="93"/>
      <c r="AH5612" s="93"/>
    </row>
    <row r="5613" spans="21:34" x14ac:dyDescent="0.3">
      <c r="U5613" s="309" t="s">
        <v>68285</v>
      </c>
      <c r="V5613" s="310">
        <v>4098.9799999999996</v>
      </c>
      <c r="X5613" s="267" t="s">
        <v>59592</v>
      </c>
      <c r="Y5613" s="268">
        <v>94988.41</v>
      </c>
      <c r="AA5613" s="229" t="s">
        <v>20004</v>
      </c>
      <c r="AB5613" s="230">
        <v>-149.66</v>
      </c>
      <c r="AD5613" s="209" t="s">
        <v>19930</v>
      </c>
      <c r="AE5613" s="210">
        <v>2762.38</v>
      </c>
      <c r="AF5613" s="93"/>
      <c r="AG5613" s="93"/>
      <c r="AH5613" s="93"/>
    </row>
    <row r="5614" spans="21:34" x14ac:dyDescent="0.3">
      <c r="U5614" s="309" t="s">
        <v>58296</v>
      </c>
      <c r="V5614" s="310">
        <v>3998859.67</v>
      </c>
      <c r="X5614" s="267" t="s">
        <v>59593</v>
      </c>
      <c r="Y5614" s="268">
        <v>25235.34</v>
      </c>
      <c r="AA5614" s="229" t="s">
        <v>52369</v>
      </c>
      <c r="AB5614" s="230">
        <v>-91.1</v>
      </c>
      <c r="AD5614" s="209" t="s">
        <v>19931</v>
      </c>
      <c r="AE5614" s="210">
        <v>3558.08</v>
      </c>
      <c r="AF5614" s="93"/>
      <c r="AG5614" s="93"/>
      <c r="AH5614" s="93"/>
    </row>
    <row r="5615" spans="21:34" x14ac:dyDescent="0.3">
      <c r="U5615" s="309" t="s">
        <v>68286</v>
      </c>
      <c r="V5615" s="310">
        <v>279667.84999999998</v>
      </c>
      <c r="X5615" s="267" t="s">
        <v>61986</v>
      </c>
      <c r="Y5615" s="268">
        <v>6437.83</v>
      </c>
      <c r="AA5615" s="229" t="s">
        <v>34999</v>
      </c>
      <c r="AB5615" s="230">
        <v>573617.99</v>
      </c>
      <c r="AD5615" s="209" t="s">
        <v>19932</v>
      </c>
      <c r="AE5615" s="210">
        <v>2441</v>
      </c>
      <c r="AF5615" s="93"/>
      <c r="AG5615" s="93"/>
      <c r="AH5615" s="93"/>
    </row>
    <row r="5616" spans="21:34" x14ac:dyDescent="0.3">
      <c r="U5616" s="309" t="s">
        <v>63251</v>
      </c>
      <c r="V5616" s="310">
        <v>8241.9500000000007</v>
      </c>
      <c r="X5616" s="267" t="s">
        <v>60401</v>
      </c>
      <c r="Y5616" s="268">
        <v>3445.1</v>
      </c>
      <c r="AA5616" s="229" t="s">
        <v>20005</v>
      </c>
      <c r="AB5616" s="230">
        <v>1406921.66</v>
      </c>
      <c r="AD5616" s="209" t="s">
        <v>19933</v>
      </c>
      <c r="AE5616" s="210">
        <v>637.52</v>
      </c>
      <c r="AF5616" s="93"/>
      <c r="AG5616" s="93"/>
      <c r="AH5616" s="93"/>
    </row>
    <row r="5617" spans="21:34" x14ac:dyDescent="0.3">
      <c r="U5617" s="309" t="s">
        <v>47072</v>
      </c>
      <c r="V5617" s="310">
        <v>148.35</v>
      </c>
      <c r="X5617" s="267" t="s">
        <v>59594</v>
      </c>
      <c r="Y5617" s="268">
        <v>48584.76</v>
      </c>
      <c r="AA5617" s="229" t="s">
        <v>42446</v>
      </c>
      <c r="AB5617" s="230">
        <v>8139.31</v>
      </c>
      <c r="AD5617" s="209" t="s">
        <v>19934</v>
      </c>
      <c r="AE5617" s="210">
        <v>1350.41</v>
      </c>
      <c r="AF5617" s="93"/>
      <c r="AG5617" s="93"/>
      <c r="AH5617" s="93"/>
    </row>
    <row r="5618" spans="21:34" x14ac:dyDescent="0.3">
      <c r="U5618" s="309" t="s">
        <v>39295</v>
      </c>
      <c r="V5618" s="310">
        <v>8930101.5800000001</v>
      </c>
      <c r="X5618" s="267" t="s">
        <v>63147</v>
      </c>
      <c r="Y5618" s="268">
        <v>80.099999999999994</v>
      </c>
      <c r="AA5618" s="229" t="s">
        <v>52370</v>
      </c>
      <c r="AB5618" s="230">
        <v>-1865.61</v>
      </c>
      <c r="AD5618" s="209" t="s">
        <v>19935</v>
      </c>
      <c r="AE5618" s="210">
        <v>571.83000000000004</v>
      </c>
      <c r="AF5618" s="93"/>
      <c r="AG5618" s="93"/>
      <c r="AH5618" s="93"/>
    </row>
    <row r="5619" spans="21:34" x14ac:dyDescent="0.3">
      <c r="U5619" s="309" t="s">
        <v>45189</v>
      </c>
      <c r="V5619" s="310">
        <v>5490948.2999999998</v>
      </c>
      <c r="X5619" s="267" t="s">
        <v>63148</v>
      </c>
      <c r="Y5619" s="268">
        <v>6850</v>
      </c>
      <c r="AA5619" s="229" t="s">
        <v>33496</v>
      </c>
      <c r="AB5619" s="230">
        <v>824265</v>
      </c>
      <c r="AD5619" s="209" t="s">
        <v>19936</v>
      </c>
      <c r="AE5619" s="210">
        <v>140</v>
      </c>
      <c r="AF5619" s="93"/>
      <c r="AG5619" s="93"/>
      <c r="AH5619" s="93"/>
    </row>
    <row r="5620" spans="21:34" x14ac:dyDescent="0.3">
      <c r="U5620" s="309" t="s">
        <v>68287</v>
      </c>
      <c r="V5620" s="310">
        <v>523601.26</v>
      </c>
      <c r="X5620" s="267" t="s">
        <v>36276</v>
      </c>
      <c r="Y5620" s="268">
        <v>12845.36</v>
      </c>
      <c r="AA5620" s="229" t="s">
        <v>20006</v>
      </c>
      <c r="AB5620" s="230">
        <v>96691.54</v>
      </c>
      <c r="AD5620" s="209" t="s">
        <v>19937</v>
      </c>
      <c r="AE5620" s="210">
        <v>37443.29</v>
      </c>
      <c r="AF5620" s="93"/>
      <c r="AG5620" s="93"/>
      <c r="AH5620" s="93"/>
    </row>
    <row r="5621" spans="21:34" x14ac:dyDescent="0.3">
      <c r="U5621" s="309" t="s">
        <v>66710</v>
      </c>
      <c r="V5621" s="310">
        <v>206716.78</v>
      </c>
      <c r="X5621" s="267" t="s">
        <v>56089</v>
      </c>
      <c r="Y5621" s="268">
        <v>55286.5</v>
      </c>
      <c r="AA5621" s="229" t="s">
        <v>33497</v>
      </c>
      <c r="AB5621" s="230">
        <v>10378.89</v>
      </c>
      <c r="AD5621" s="209" t="s">
        <v>19938</v>
      </c>
      <c r="AE5621" s="210">
        <v>3370.5</v>
      </c>
      <c r="AF5621" s="93"/>
      <c r="AG5621" s="93"/>
      <c r="AH5621" s="93"/>
    </row>
    <row r="5622" spans="21:34" x14ac:dyDescent="0.3">
      <c r="U5622" s="309" t="s">
        <v>68288</v>
      </c>
      <c r="V5622" s="310">
        <v>19974.04</v>
      </c>
      <c r="X5622" s="267" t="s">
        <v>59595</v>
      </c>
      <c r="Y5622" s="268">
        <v>32853.26</v>
      </c>
      <c r="AA5622" s="229" t="s">
        <v>20007</v>
      </c>
      <c r="AB5622" s="230">
        <v>89620</v>
      </c>
      <c r="AD5622" s="209" t="s">
        <v>19939</v>
      </c>
      <c r="AE5622" s="210">
        <v>5533.28</v>
      </c>
      <c r="AF5622" s="93"/>
      <c r="AG5622" s="93"/>
      <c r="AH5622" s="93"/>
    </row>
    <row r="5623" spans="21:34" x14ac:dyDescent="0.3">
      <c r="U5623" s="309" t="s">
        <v>66711</v>
      </c>
      <c r="V5623" s="310">
        <v>152267.51999999999</v>
      </c>
      <c r="X5623" s="267" t="s">
        <v>59596</v>
      </c>
      <c r="Y5623" s="268">
        <v>2468.91</v>
      </c>
      <c r="AA5623" s="229" t="s">
        <v>20008</v>
      </c>
      <c r="AB5623" s="230">
        <v>19040</v>
      </c>
      <c r="AD5623" s="209" t="s">
        <v>19940</v>
      </c>
      <c r="AE5623" s="210">
        <v>282233.32</v>
      </c>
      <c r="AF5623" s="93"/>
      <c r="AG5623" s="93"/>
      <c r="AH5623" s="93"/>
    </row>
    <row r="5624" spans="21:34" x14ac:dyDescent="0.3">
      <c r="U5624" s="309" t="s">
        <v>48995</v>
      </c>
      <c r="V5624" s="310">
        <v>450502.05</v>
      </c>
      <c r="X5624" s="267" t="s">
        <v>59597</v>
      </c>
      <c r="Y5624" s="268">
        <v>1044.8599999999999</v>
      </c>
      <c r="AA5624" s="229" t="s">
        <v>36268</v>
      </c>
      <c r="AB5624" s="230">
        <v>138360.04999999999</v>
      </c>
      <c r="AD5624" s="209" t="s">
        <v>19941</v>
      </c>
      <c r="AE5624" s="210">
        <v>5419.06</v>
      </c>
      <c r="AF5624" s="93"/>
      <c r="AG5624" s="93"/>
      <c r="AH5624" s="93"/>
    </row>
    <row r="5625" spans="21:34" x14ac:dyDescent="0.3">
      <c r="U5625" s="309" t="s">
        <v>66712</v>
      </c>
      <c r="V5625" s="310">
        <v>2598759.46</v>
      </c>
      <c r="X5625" s="267" t="s">
        <v>59598</v>
      </c>
      <c r="Y5625" s="268">
        <v>657.8</v>
      </c>
      <c r="AA5625" s="229" t="s">
        <v>40277</v>
      </c>
      <c r="AB5625" s="230">
        <v>569.77</v>
      </c>
      <c r="AD5625" s="209" t="s">
        <v>19942</v>
      </c>
      <c r="AE5625" s="210">
        <v>91200.06</v>
      </c>
      <c r="AF5625" s="93"/>
      <c r="AG5625" s="93"/>
      <c r="AH5625" s="93"/>
    </row>
    <row r="5626" spans="21:34" x14ac:dyDescent="0.3">
      <c r="U5626" s="309" t="s">
        <v>57602</v>
      </c>
      <c r="V5626" s="310">
        <v>57383.27</v>
      </c>
      <c r="X5626" s="267" t="s">
        <v>59599</v>
      </c>
      <c r="Y5626" s="268">
        <v>4513</v>
      </c>
      <c r="AA5626" s="229" t="s">
        <v>20009</v>
      </c>
      <c r="AB5626" s="230">
        <v>79242.899999999994</v>
      </c>
      <c r="AD5626" s="209" t="s">
        <v>19943</v>
      </c>
      <c r="AE5626" s="210">
        <v>99168.74</v>
      </c>
      <c r="AF5626" s="93"/>
      <c r="AG5626" s="93"/>
      <c r="AH5626" s="93"/>
    </row>
    <row r="5627" spans="21:34" x14ac:dyDescent="0.3">
      <c r="U5627" s="309" t="s">
        <v>68289</v>
      </c>
      <c r="V5627" s="310">
        <v>57465</v>
      </c>
      <c r="X5627" s="267" t="s">
        <v>59600</v>
      </c>
      <c r="Y5627" s="268">
        <v>56.7</v>
      </c>
      <c r="AA5627" s="229" t="s">
        <v>20010</v>
      </c>
      <c r="AB5627" s="230">
        <v>3511544.9</v>
      </c>
      <c r="AD5627" s="209" t="s">
        <v>19944</v>
      </c>
      <c r="AE5627" s="210">
        <v>1554.71</v>
      </c>
      <c r="AF5627" s="93"/>
      <c r="AG5627" s="93"/>
      <c r="AH5627" s="93"/>
    </row>
    <row r="5628" spans="21:34" x14ac:dyDescent="0.3">
      <c r="U5628" s="309" t="s">
        <v>61485</v>
      </c>
      <c r="V5628" s="310">
        <v>203225.31</v>
      </c>
      <c r="X5628" s="267" t="s">
        <v>63149</v>
      </c>
      <c r="Y5628" s="268">
        <v>430.77</v>
      </c>
      <c r="AA5628" s="229" t="s">
        <v>52371</v>
      </c>
      <c r="AB5628" s="230">
        <v>437.46</v>
      </c>
      <c r="AD5628" s="209" t="s">
        <v>19945</v>
      </c>
      <c r="AE5628" s="210">
        <v>10646.5</v>
      </c>
      <c r="AF5628" s="93"/>
      <c r="AG5628" s="93"/>
      <c r="AH5628" s="93"/>
    </row>
    <row r="5629" spans="21:34" x14ac:dyDescent="0.3">
      <c r="U5629" s="309" t="s">
        <v>68290</v>
      </c>
      <c r="V5629" s="310">
        <v>20646.87</v>
      </c>
      <c r="X5629" s="267" t="s">
        <v>57427</v>
      </c>
      <c r="Y5629" s="268">
        <v>7226.52</v>
      </c>
      <c r="AA5629" s="229" t="s">
        <v>35000</v>
      </c>
      <c r="AB5629" s="230">
        <v>149863.72</v>
      </c>
      <c r="AD5629" s="209" t="s">
        <v>19946</v>
      </c>
      <c r="AE5629" s="210">
        <v>89655.5</v>
      </c>
      <c r="AF5629" s="93"/>
      <c r="AG5629" s="93"/>
      <c r="AH5629" s="93"/>
    </row>
    <row r="5630" spans="21:34" x14ac:dyDescent="0.3">
      <c r="U5630" s="309" t="s">
        <v>62105</v>
      </c>
      <c r="V5630" s="310">
        <v>29415.81</v>
      </c>
      <c r="X5630" s="267" t="s">
        <v>57428</v>
      </c>
      <c r="Y5630" s="268">
        <v>2258.2399999999998</v>
      </c>
      <c r="AA5630" s="229" t="s">
        <v>33498</v>
      </c>
      <c r="AB5630" s="230">
        <v>686618.45</v>
      </c>
      <c r="AD5630" s="209" t="s">
        <v>19947</v>
      </c>
      <c r="AE5630" s="210">
        <v>227446</v>
      </c>
      <c r="AF5630" s="93"/>
      <c r="AG5630" s="93"/>
      <c r="AH5630" s="93"/>
    </row>
    <row r="5631" spans="21:34" x14ac:dyDescent="0.3">
      <c r="U5631" s="309" t="s">
        <v>68291</v>
      </c>
      <c r="V5631" s="310">
        <v>13809.44</v>
      </c>
      <c r="X5631" s="267" t="s">
        <v>46914</v>
      </c>
      <c r="Y5631" s="268">
        <v>150.21</v>
      </c>
      <c r="AA5631" s="229" t="s">
        <v>33499</v>
      </c>
      <c r="AB5631" s="230">
        <v>18228.419999999998</v>
      </c>
      <c r="AD5631" s="209" t="s">
        <v>19948</v>
      </c>
      <c r="AE5631" s="210">
        <v>60027</v>
      </c>
      <c r="AF5631" s="93"/>
      <c r="AG5631" s="93"/>
      <c r="AH5631" s="93"/>
    </row>
    <row r="5632" spans="21:34" x14ac:dyDescent="0.3">
      <c r="U5632" s="309" t="s">
        <v>68292</v>
      </c>
      <c r="V5632" s="310">
        <v>5131.04</v>
      </c>
      <c r="X5632" s="267" t="s">
        <v>40282</v>
      </c>
      <c r="Y5632" s="268">
        <v>7005</v>
      </c>
      <c r="AA5632" s="229" t="s">
        <v>36269</v>
      </c>
      <c r="AB5632" s="230">
        <v>125580</v>
      </c>
      <c r="AD5632" s="209" t="s">
        <v>19949</v>
      </c>
      <c r="AE5632" s="210">
        <v>204210</v>
      </c>
      <c r="AF5632" s="93"/>
      <c r="AG5632" s="93"/>
      <c r="AH5632" s="93"/>
    </row>
    <row r="5633" spans="21:34" x14ac:dyDescent="0.3">
      <c r="U5633" s="309" t="s">
        <v>61486</v>
      </c>
      <c r="V5633" s="310">
        <v>23820.81</v>
      </c>
      <c r="X5633" s="267" t="s">
        <v>59055</v>
      </c>
      <c r="Y5633" s="268">
        <v>78129.72</v>
      </c>
      <c r="AA5633" s="229" t="s">
        <v>20011</v>
      </c>
      <c r="AB5633" s="230">
        <v>51000</v>
      </c>
      <c r="AD5633" s="209" t="s">
        <v>19950</v>
      </c>
      <c r="AE5633" s="210">
        <v>15622.3</v>
      </c>
      <c r="AF5633" s="93"/>
      <c r="AG5633" s="93"/>
      <c r="AH5633" s="93"/>
    </row>
    <row r="5634" spans="21:34" x14ac:dyDescent="0.3">
      <c r="U5634" s="309" t="s">
        <v>61487</v>
      </c>
      <c r="V5634" s="310">
        <v>81905.38</v>
      </c>
      <c r="X5634" s="267" t="s">
        <v>44852</v>
      </c>
      <c r="Y5634" s="268">
        <v>5554</v>
      </c>
      <c r="AA5634" s="229" t="s">
        <v>52372</v>
      </c>
      <c r="AB5634" s="230">
        <v>36600</v>
      </c>
      <c r="AD5634" s="209" t="s">
        <v>19951</v>
      </c>
      <c r="AE5634" s="210">
        <v>43468.38</v>
      </c>
      <c r="AF5634" s="93"/>
      <c r="AG5634" s="93"/>
      <c r="AH5634" s="93"/>
    </row>
    <row r="5635" spans="21:34" x14ac:dyDescent="0.3">
      <c r="U5635" s="309" t="s">
        <v>62106</v>
      </c>
      <c r="V5635" s="310">
        <v>37068.36</v>
      </c>
      <c r="X5635" s="267" t="s">
        <v>42451</v>
      </c>
      <c r="Y5635" s="268">
        <v>5925</v>
      </c>
      <c r="AA5635" s="229" t="s">
        <v>33500</v>
      </c>
      <c r="AB5635" s="230">
        <v>10965.86</v>
      </c>
      <c r="AD5635" s="209" t="s">
        <v>19952</v>
      </c>
      <c r="AE5635" s="210">
        <v>94989.52</v>
      </c>
      <c r="AF5635" s="93"/>
      <c r="AG5635" s="93"/>
      <c r="AH5635" s="93"/>
    </row>
    <row r="5636" spans="21:34" x14ac:dyDescent="0.3">
      <c r="U5636" s="309" t="s">
        <v>61488</v>
      </c>
      <c r="V5636" s="310">
        <v>1622.83</v>
      </c>
      <c r="X5636" s="267" t="s">
        <v>42452</v>
      </c>
      <c r="Y5636" s="268">
        <v>453.26</v>
      </c>
      <c r="AA5636" s="229" t="s">
        <v>20012</v>
      </c>
      <c r="AB5636" s="230">
        <v>574391.36</v>
      </c>
      <c r="AD5636" s="209" t="s">
        <v>19953</v>
      </c>
      <c r="AE5636" s="210">
        <v>454253.72</v>
      </c>
      <c r="AF5636" s="93"/>
      <c r="AG5636" s="93"/>
      <c r="AH5636" s="93"/>
    </row>
    <row r="5637" spans="21:34" x14ac:dyDescent="0.3">
      <c r="U5637" s="309" t="s">
        <v>62107</v>
      </c>
      <c r="V5637" s="310">
        <v>21</v>
      </c>
      <c r="X5637" s="267" t="s">
        <v>42453</v>
      </c>
      <c r="Y5637" s="268">
        <v>84.21</v>
      </c>
      <c r="AA5637" s="229" t="s">
        <v>20013</v>
      </c>
      <c r="AB5637" s="230">
        <v>1068095.7</v>
      </c>
      <c r="AD5637" s="209" t="s">
        <v>19954</v>
      </c>
      <c r="AE5637" s="210">
        <v>7449.08</v>
      </c>
      <c r="AF5637" s="93"/>
      <c r="AG5637" s="93"/>
      <c r="AH5637" s="93"/>
    </row>
    <row r="5638" spans="21:34" x14ac:dyDescent="0.3">
      <c r="U5638" s="309" t="s">
        <v>50148</v>
      </c>
      <c r="V5638" s="310">
        <v>122400</v>
      </c>
      <c r="X5638" s="267" t="s">
        <v>56090</v>
      </c>
      <c r="Y5638" s="268">
        <v>6608</v>
      </c>
      <c r="AA5638" s="229" t="s">
        <v>33501</v>
      </c>
      <c r="AB5638" s="230">
        <v>980547</v>
      </c>
      <c r="AD5638" s="209" t="s">
        <v>19955</v>
      </c>
      <c r="AE5638" s="210">
        <v>1769.39</v>
      </c>
      <c r="AF5638" s="93"/>
      <c r="AG5638" s="93"/>
      <c r="AH5638" s="93"/>
    </row>
    <row r="5639" spans="21:34" x14ac:dyDescent="0.3">
      <c r="U5639" s="309" t="s">
        <v>62692</v>
      </c>
      <c r="V5639" s="310">
        <v>1500</v>
      </c>
      <c r="X5639" s="267" t="s">
        <v>56091</v>
      </c>
      <c r="Y5639" s="268">
        <v>25570.2</v>
      </c>
      <c r="AA5639" s="229" t="s">
        <v>52373</v>
      </c>
      <c r="AB5639" s="230">
        <v>6818.19</v>
      </c>
      <c r="AD5639" s="209" t="s">
        <v>19956</v>
      </c>
      <c r="AE5639" s="210">
        <v>112749.17</v>
      </c>
      <c r="AF5639" s="93"/>
      <c r="AG5639" s="93"/>
      <c r="AH5639" s="93"/>
    </row>
    <row r="5640" spans="21:34" x14ac:dyDescent="0.3">
      <c r="U5640" s="309" t="s">
        <v>48996</v>
      </c>
      <c r="V5640" s="310">
        <v>13354.6</v>
      </c>
      <c r="X5640" s="267" t="s">
        <v>62630</v>
      </c>
      <c r="Y5640" s="268">
        <v>2137.02</v>
      </c>
      <c r="AA5640" s="229" t="s">
        <v>20014</v>
      </c>
      <c r="AB5640" s="230">
        <v>1943913.82</v>
      </c>
      <c r="AD5640" s="209" t="s">
        <v>19957</v>
      </c>
      <c r="AE5640" s="210">
        <v>240140.44</v>
      </c>
      <c r="AF5640" s="93"/>
      <c r="AG5640" s="93"/>
      <c r="AH5640" s="93"/>
    </row>
    <row r="5641" spans="21:34" x14ac:dyDescent="0.3">
      <c r="U5641" s="309" t="s">
        <v>56318</v>
      </c>
      <c r="V5641" s="310">
        <v>80273.240000000005</v>
      </c>
      <c r="X5641" s="267" t="s">
        <v>56092</v>
      </c>
      <c r="Y5641" s="268">
        <v>6002.7</v>
      </c>
      <c r="AA5641" s="229" t="s">
        <v>46911</v>
      </c>
      <c r="AB5641" s="230">
        <v>5104.2</v>
      </c>
      <c r="AD5641" s="209" t="s">
        <v>19958</v>
      </c>
      <c r="AE5641" s="210">
        <v>67956</v>
      </c>
      <c r="AF5641" s="93"/>
      <c r="AG5641" s="93"/>
      <c r="AH5641" s="93"/>
    </row>
    <row r="5642" spans="21:34" x14ac:dyDescent="0.3">
      <c r="U5642" s="309" t="s">
        <v>59700</v>
      </c>
      <c r="V5642" s="310">
        <v>15918</v>
      </c>
      <c r="X5642" s="267" t="s">
        <v>56093</v>
      </c>
      <c r="Y5642" s="268">
        <v>2968.45</v>
      </c>
      <c r="AA5642" s="229" t="s">
        <v>20015</v>
      </c>
      <c r="AB5642" s="230">
        <v>472006.65</v>
      </c>
      <c r="AD5642" s="209" t="s">
        <v>19959</v>
      </c>
      <c r="AE5642" s="210">
        <v>18989.07</v>
      </c>
      <c r="AF5642" s="93"/>
      <c r="AG5642" s="93"/>
      <c r="AH5642" s="93"/>
    </row>
    <row r="5643" spans="21:34" x14ac:dyDescent="0.3">
      <c r="U5643" s="309" t="s">
        <v>61489</v>
      </c>
      <c r="V5643" s="310">
        <v>22359.21</v>
      </c>
      <c r="X5643" s="267" t="s">
        <v>56094</v>
      </c>
      <c r="Y5643" s="268">
        <v>946.6</v>
      </c>
      <c r="AA5643" s="229" t="s">
        <v>35001</v>
      </c>
      <c r="AB5643" s="230">
        <v>22906.37</v>
      </c>
      <c r="AD5643" s="209" t="s">
        <v>19960</v>
      </c>
      <c r="AE5643" s="210">
        <v>918231.93</v>
      </c>
      <c r="AF5643" s="93"/>
      <c r="AG5643" s="93"/>
      <c r="AH5643" s="93"/>
    </row>
    <row r="5644" spans="21:34" x14ac:dyDescent="0.3">
      <c r="U5644" s="309" t="s">
        <v>61490</v>
      </c>
      <c r="V5644" s="310">
        <v>5962.31</v>
      </c>
      <c r="X5644" s="267" t="s">
        <v>56095</v>
      </c>
      <c r="Y5644" s="268">
        <v>3408.03</v>
      </c>
      <c r="AA5644" s="229" t="s">
        <v>49893</v>
      </c>
      <c r="AB5644" s="230">
        <v>1600</v>
      </c>
      <c r="AD5644" s="209" t="s">
        <v>19961</v>
      </c>
      <c r="AE5644" s="210">
        <v>5950</v>
      </c>
      <c r="AF5644" s="93"/>
      <c r="AG5644" s="93"/>
      <c r="AH5644" s="93"/>
    </row>
    <row r="5645" spans="21:34" x14ac:dyDescent="0.3">
      <c r="U5645" s="309" t="s">
        <v>48998</v>
      </c>
      <c r="V5645" s="310">
        <v>11452</v>
      </c>
      <c r="X5645" s="267" t="s">
        <v>56096</v>
      </c>
      <c r="Y5645" s="268">
        <v>5076.8999999999996</v>
      </c>
      <c r="AA5645" s="229" t="s">
        <v>49894</v>
      </c>
      <c r="AB5645" s="230">
        <v>116.14</v>
      </c>
      <c r="AD5645" s="209" t="s">
        <v>19962</v>
      </c>
      <c r="AE5645" s="210">
        <v>161059.29999999999</v>
      </c>
      <c r="AF5645" s="93"/>
      <c r="AG5645" s="93"/>
      <c r="AH5645" s="93"/>
    </row>
    <row r="5646" spans="21:34" x14ac:dyDescent="0.3">
      <c r="U5646" s="309" t="s">
        <v>62693</v>
      </c>
      <c r="V5646" s="310">
        <v>1287072.94</v>
      </c>
      <c r="X5646" s="267" t="s">
        <v>56097</v>
      </c>
      <c r="Y5646" s="268">
        <v>16930.310000000001</v>
      </c>
      <c r="AA5646" s="229" t="s">
        <v>49895</v>
      </c>
      <c r="AB5646" s="230">
        <v>385.6</v>
      </c>
      <c r="AD5646" s="209" t="s">
        <v>19963</v>
      </c>
      <c r="AE5646" s="210">
        <v>487.81</v>
      </c>
      <c r="AF5646" s="93"/>
      <c r="AG5646" s="93"/>
      <c r="AH5646" s="93"/>
    </row>
    <row r="5647" spans="21:34" x14ac:dyDescent="0.3">
      <c r="U5647" s="309" t="s">
        <v>50149</v>
      </c>
      <c r="V5647" s="310">
        <v>39556.230000000003</v>
      </c>
      <c r="X5647" s="267" t="s">
        <v>56098</v>
      </c>
      <c r="Y5647" s="268">
        <v>4401.5200000000004</v>
      </c>
      <c r="AA5647" s="229" t="s">
        <v>49896</v>
      </c>
      <c r="AB5647" s="230">
        <v>118.67</v>
      </c>
      <c r="AD5647" s="209" t="s">
        <v>19964</v>
      </c>
      <c r="AE5647" s="210">
        <v>228321.93</v>
      </c>
      <c r="AF5647" s="93"/>
      <c r="AG5647" s="93"/>
      <c r="AH5647" s="93"/>
    </row>
    <row r="5648" spans="21:34" x14ac:dyDescent="0.3">
      <c r="U5648" s="309" t="s">
        <v>50150</v>
      </c>
      <c r="V5648" s="310">
        <v>5146.26</v>
      </c>
      <c r="X5648" s="267" t="s">
        <v>56099</v>
      </c>
      <c r="Y5648" s="268">
        <v>1474.72</v>
      </c>
      <c r="AA5648" s="229" t="s">
        <v>52374</v>
      </c>
      <c r="AB5648" s="230">
        <v>1723.93</v>
      </c>
      <c r="AD5648" s="209" t="s">
        <v>19965</v>
      </c>
      <c r="AE5648" s="210">
        <v>23186.71</v>
      </c>
      <c r="AF5648" s="93"/>
      <c r="AG5648" s="93"/>
      <c r="AH5648" s="93"/>
    </row>
    <row r="5649" spans="21:34" x14ac:dyDescent="0.3">
      <c r="U5649" s="309" t="s">
        <v>48999</v>
      </c>
      <c r="V5649" s="310">
        <v>20831.53</v>
      </c>
      <c r="X5649" s="267" t="s">
        <v>56100</v>
      </c>
      <c r="Y5649" s="268">
        <v>2176.4699999999998</v>
      </c>
      <c r="AA5649" s="229" t="s">
        <v>52375</v>
      </c>
      <c r="AB5649" s="230">
        <v>37867.58</v>
      </c>
      <c r="AD5649" s="209" t="s">
        <v>19966</v>
      </c>
      <c r="AE5649" s="210">
        <v>62538.37</v>
      </c>
      <c r="AF5649" s="93"/>
      <c r="AG5649" s="93"/>
      <c r="AH5649" s="93"/>
    </row>
    <row r="5650" spans="21:34" x14ac:dyDescent="0.3">
      <c r="U5650" s="309" t="s">
        <v>68293</v>
      </c>
      <c r="V5650" s="310">
        <v>500</v>
      </c>
      <c r="X5650" s="267" t="s">
        <v>56101</v>
      </c>
      <c r="Y5650" s="268">
        <v>504.61</v>
      </c>
      <c r="AA5650" s="229" t="s">
        <v>52376</v>
      </c>
      <c r="AB5650" s="230">
        <v>0.97</v>
      </c>
      <c r="AD5650" s="209" t="s">
        <v>19967</v>
      </c>
      <c r="AE5650" s="210">
        <v>1000</v>
      </c>
      <c r="AF5650" s="93"/>
      <c r="AG5650" s="93"/>
      <c r="AH5650" s="93"/>
    </row>
    <row r="5651" spans="21:34" x14ac:dyDescent="0.3">
      <c r="U5651" s="309" t="s">
        <v>45190</v>
      </c>
      <c r="V5651" s="310">
        <v>315718.55</v>
      </c>
      <c r="X5651" s="267" t="s">
        <v>56102</v>
      </c>
      <c r="Y5651" s="268">
        <v>2471.4699999999998</v>
      </c>
      <c r="AA5651" s="229" t="s">
        <v>52377</v>
      </c>
      <c r="AB5651" s="230">
        <v>177330.02</v>
      </c>
      <c r="AD5651" s="209" t="s">
        <v>19968</v>
      </c>
      <c r="AE5651" s="210">
        <v>91669.51</v>
      </c>
      <c r="AF5651" s="93"/>
      <c r="AG5651" s="93"/>
      <c r="AH5651" s="93"/>
    </row>
    <row r="5652" spans="21:34" x14ac:dyDescent="0.3">
      <c r="U5652" s="309" t="s">
        <v>68294</v>
      </c>
      <c r="V5652" s="310">
        <v>105345.44</v>
      </c>
      <c r="X5652" s="267" t="s">
        <v>39143</v>
      </c>
      <c r="Y5652" s="268">
        <v>33530.22</v>
      </c>
      <c r="AA5652" s="229" t="s">
        <v>20016</v>
      </c>
      <c r="AB5652" s="230">
        <v>157720.10999999999</v>
      </c>
      <c r="AD5652" s="209" t="s">
        <v>19969</v>
      </c>
      <c r="AE5652" s="210">
        <v>9737.85</v>
      </c>
      <c r="AF5652" s="93"/>
      <c r="AG5652" s="93"/>
      <c r="AH5652" s="93"/>
    </row>
    <row r="5653" spans="21:34" x14ac:dyDescent="0.3">
      <c r="U5653" s="309" t="s">
        <v>68295</v>
      </c>
      <c r="V5653" s="310">
        <v>15540</v>
      </c>
      <c r="X5653" s="267" t="s">
        <v>39144</v>
      </c>
      <c r="Y5653" s="268">
        <v>41142.36</v>
      </c>
      <c r="AA5653" s="229" t="s">
        <v>33502</v>
      </c>
      <c r="AB5653" s="230">
        <v>78580.259999999995</v>
      </c>
      <c r="AD5653" s="209" t="s">
        <v>19970</v>
      </c>
      <c r="AE5653" s="210">
        <v>36912.61</v>
      </c>
      <c r="AF5653" s="93"/>
      <c r="AG5653" s="93"/>
      <c r="AH5653" s="93"/>
    </row>
    <row r="5654" spans="21:34" x14ac:dyDescent="0.3">
      <c r="U5654" s="309" t="s">
        <v>50151</v>
      </c>
      <c r="V5654" s="310">
        <v>287.14</v>
      </c>
      <c r="X5654" s="267" t="s">
        <v>39145</v>
      </c>
      <c r="Y5654" s="268">
        <v>5216.3599999999997</v>
      </c>
      <c r="AA5654" s="229" t="s">
        <v>44843</v>
      </c>
      <c r="AB5654" s="230">
        <v>3619290.31</v>
      </c>
      <c r="AD5654" s="209" t="s">
        <v>19971</v>
      </c>
      <c r="AE5654" s="210">
        <v>125000</v>
      </c>
      <c r="AF5654" s="93"/>
      <c r="AG5654" s="93"/>
      <c r="AH5654" s="93"/>
    </row>
    <row r="5655" spans="21:34" x14ac:dyDescent="0.3">
      <c r="U5655" s="309" t="s">
        <v>45191</v>
      </c>
      <c r="V5655" s="310">
        <v>146899.57999999999</v>
      </c>
      <c r="X5655" s="267" t="s">
        <v>39146</v>
      </c>
      <c r="Y5655" s="268">
        <v>2240.31</v>
      </c>
      <c r="AA5655" s="229" t="s">
        <v>20018</v>
      </c>
      <c r="AB5655" s="230">
        <v>17550.45</v>
      </c>
      <c r="AD5655" s="209" t="s">
        <v>19972</v>
      </c>
      <c r="AE5655" s="210">
        <v>1984.45</v>
      </c>
      <c r="AF5655" s="93"/>
      <c r="AG5655" s="93"/>
      <c r="AH5655" s="93"/>
    </row>
    <row r="5656" spans="21:34" x14ac:dyDescent="0.3">
      <c r="U5656" s="309" t="s">
        <v>45192</v>
      </c>
      <c r="V5656" s="310">
        <v>448657.97</v>
      </c>
      <c r="X5656" s="267" t="s">
        <v>39147</v>
      </c>
      <c r="Y5656" s="268">
        <v>8838.66</v>
      </c>
      <c r="AA5656" s="229" t="s">
        <v>42447</v>
      </c>
      <c r="AB5656" s="230">
        <v>3743062.5</v>
      </c>
      <c r="AD5656" s="209" t="s">
        <v>19973</v>
      </c>
      <c r="AE5656" s="210">
        <v>1111029.1200000001</v>
      </c>
      <c r="AF5656" s="93"/>
      <c r="AG5656" s="93"/>
      <c r="AH5656" s="93"/>
    </row>
    <row r="5657" spans="21:34" x14ac:dyDescent="0.3">
      <c r="U5657" s="309" t="s">
        <v>50152</v>
      </c>
      <c r="V5657" s="310">
        <v>22131</v>
      </c>
      <c r="X5657" s="267" t="s">
        <v>39148</v>
      </c>
      <c r="Y5657" s="268">
        <v>132.91</v>
      </c>
      <c r="AA5657" s="229" t="s">
        <v>35002</v>
      </c>
      <c r="AB5657" s="230">
        <v>1164.1500000000001</v>
      </c>
      <c r="AD5657" s="209" t="s">
        <v>19974</v>
      </c>
      <c r="AE5657" s="210">
        <v>87099.69</v>
      </c>
      <c r="AF5657" s="93"/>
      <c r="AG5657" s="93"/>
      <c r="AH5657" s="93"/>
    </row>
    <row r="5658" spans="21:34" x14ac:dyDescent="0.3">
      <c r="U5658" s="309" t="s">
        <v>45193</v>
      </c>
      <c r="V5658" s="310">
        <v>8695.7199999999993</v>
      </c>
      <c r="X5658" s="267" t="s">
        <v>56103</v>
      </c>
      <c r="Y5658" s="268">
        <v>41559.68</v>
      </c>
      <c r="AA5658" s="229" t="s">
        <v>33503</v>
      </c>
      <c r="AB5658" s="230">
        <v>282400</v>
      </c>
      <c r="AD5658" s="209" t="s">
        <v>19975</v>
      </c>
      <c r="AE5658" s="210">
        <v>146965.99</v>
      </c>
      <c r="AF5658" s="93"/>
      <c r="AG5658" s="93"/>
      <c r="AH5658" s="93"/>
    </row>
    <row r="5659" spans="21:34" x14ac:dyDescent="0.3">
      <c r="U5659" s="309" t="s">
        <v>50153</v>
      </c>
      <c r="V5659" s="310">
        <v>21.59</v>
      </c>
      <c r="X5659" s="267" t="s">
        <v>44853</v>
      </c>
      <c r="Y5659" s="268">
        <v>31942.13</v>
      </c>
      <c r="AA5659" s="229" t="s">
        <v>20019</v>
      </c>
      <c r="AB5659" s="230">
        <v>597163.88</v>
      </c>
      <c r="AD5659" s="209" t="s">
        <v>19976</v>
      </c>
      <c r="AE5659" s="210">
        <v>335318.03000000003</v>
      </c>
      <c r="AF5659" s="93"/>
      <c r="AG5659" s="93"/>
      <c r="AH5659" s="93"/>
    </row>
    <row r="5660" spans="21:34" x14ac:dyDescent="0.3">
      <c r="U5660" s="309" t="s">
        <v>49000</v>
      </c>
      <c r="V5660" s="310">
        <v>170000</v>
      </c>
      <c r="X5660" s="267" t="s">
        <v>44854</v>
      </c>
      <c r="Y5660" s="268">
        <v>5530.34</v>
      </c>
      <c r="AA5660" s="229" t="s">
        <v>20020</v>
      </c>
      <c r="AB5660" s="230">
        <v>802272.96</v>
      </c>
      <c r="AD5660" s="209" t="s">
        <v>19977</v>
      </c>
      <c r="AE5660" s="210">
        <v>28477.48</v>
      </c>
      <c r="AF5660" s="93"/>
      <c r="AG5660" s="93"/>
      <c r="AH5660" s="93"/>
    </row>
    <row r="5661" spans="21:34" x14ac:dyDescent="0.3">
      <c r="U5661" s="309" t="s">
        <v>45194</v>
      </c>
      <c r="V5661" s="310">
        <v>69094.67</v>
      </c>
      <c r="X5661" s="267" t="s">
        <v>44855</v>
      </c>
      <c r="Y5661" s="268">
        <v>958.28</v>
      </c>
      <c r="AA5661" s="229" t="s">
        <v>36270</v>
      </c>
      <c r="AB5661" s="230">
        <v>28810.12</v>
      </c>
      <c r="AD5661" s="209" t="s">
        <v>19978</v>
      </c>
      <c r="AE5661" s="210">
        <v>285420.63</v>
      </c>
      <c r="AF5661" s="93"/>
      <c r="AG5661" s="93"/>
      <c r="AH5661" s="93"/>
    </row>
    <row r="5662" spans="21:34" x14ac:dyDescent="0.3">
      <c r="U5662" s="309" t="s">
        <v>45195</v>
      </c>
      <c r="V5662" s="310">
        <v>79276.149999999994</v>
      </c>
      <c r="X5662" s="267" t="s">
        <v>44856</v>
      </c>
      <c r="Y5662" s="268">
        <v>10174.32</v>
      </c>
      <c r="AA5662" s="229" t="s">
        <v>52378</v>
      </c>
      <c r="AB5662" s="230">
        <v>51.66</v>
      </c>
      <c r="AD5662" s="209" t="s">
        <v>19979</v>
      </c>
      <c r="AE5662" s="210">
        <v>3743.3</v>
      </c>
      <c r="AF5662" s="93"/>
      <c r="AG5662" s="93"/>
      <c r="AH5662" s="93"/>
    </row>
    <row r="5663" spans="21:34" x14ac:dyDescent="0.3">
      <c r="U5663" s="309" t="s">
        <v>47074</v>
      </c>
      <c r="V5663" s="310">
        <v>16901.759999999998</v>
      </c>
      <c r="X5663" s="267" t="s">
        <v>44857</v>
      </c>
      <c r="Y5663" s="268">
        <v>170.37</v>
      </c>
      <c r="AA5663" s="229" t="s">
        <v>35003</v>
      </c>
      <c r="AB5663" s="230">
        <v>22249.29</v>
      </c>
      <c r="AD5663" s="209" t="s">
        <v>19980</v>
      </c>
      <c r="AE5663" s="210">
        <v>18743.77</v>
      </c>
      <c r="AF5663" s="93"/>
      <c r="AG5663" s="93"/>
      <c r="AH5663" s="93"/>
    </row>
    <row r="5664" spans="21:34" x14ac:dyDescent="0.3">
      <c r="U5664" s="309" t="s">
        <v>62469</v>
      </c>
      <c r="V5664" s="310">
        <v>1274.49</v>
      </c>
      <c r="X5664" s="267" t="s">
        <v>63150</v>
      </c>
      <c r="Y5664" s="268">
        <v>1992.64</v>
      </c>
      <c r="AA5664" s="229" t="s">
        <v>39136</v>
      </c>
      <c r="AB5664" s="230">
        <v>152144.5</v>
      </c>
      <c r="AD5664" s="209" t="s">
        <v>19981</v>
      </c>
      <c r="AE5664" s="210">
        <v>26545</v>
      </c>
      <c r="AF5664" s="93"/>
      <c r="AG5664" s="93"/>
      <c r="AH5664" s="93"/>
    </row>
    <row r="5665" spans="21:34" x14ac:dyDescent="0.3">
      <c r="U5665" s="309" t="s">
        <v>59701</v>
      </c>
      <c r="V5665" s="310">
        <v>13716</v>
      </c>
      <c r="X5665" s="267" t="s">
        <v>56104</v>
      </c>
      <c r="Y5665" s="268">
        <v>50278.5</v>
      </c>
      <c r="AA5665" s="229" t="s">
        <v>39137</v>
      </c>
      <c r="AB5665" s="230">
        <v>43864.54</v>
      </c>
      <c r="AD5665" s="209" t="s">
        <v>19982</v>
      </c>
      <c r="AE5665" s="210">
        <v>158798.6</v>
      </c>
      <c r="AF5665" s="93"/>
      <c r="AG5665" s="93"/>
      <c r="AH5665" s="93"/>
    </row>
    <row r="5666" spans="21:34" x14ac:dyDescent="0.3">
      <c r="U5666" s="309" t="s">
        <v>63744</v>
      </c>
      <c r="V5666" s="310">
        <v>1108.1400000000001</v>
      </c>
      <c r="X5666" s="267" t="s">
        <v>44858</v>
      </c>
      <c r="Y5666" s="268">
        <v>87315.31</v>
      </c>
      <c r="AA5666" s="229" t="s">
        <v>35004</v>
      </c>
      <c r="AB5666" s="230">
        <v>490553.7</v>
      </c>
      <c r="AD5666" s="209" t="s">
        <v>19983</v>
      </c>
      <c r="AE5666" s="210">
        <v>1757</v>
      </c>
      <c r="AF5666" s="93"/>
      <c r="AG5666" s="93"/>
      <c r="AH5666" s="93"/>
    </row>
    <row r="5667" spans="21:34" x14ac:dyDescent="0.3">
      <c r="U5667" s="309" t="s">
        <v>62694</v>
      </c>
      <c r="V5667" s="310">
        <v>86353.37</v>
      </c>
      <c r="X5667" s="267" t="s">
        <v>60402</v>
      </c>
      <c r="Y5667" s="268">
        <v>4471.87</v>
      </c>
      <c r="AA5667" s="229" t="s">
        <v>39138</v>
      </c>
      <c r="AB5667" s="230">
        <v>2950</v>
      </c>
      <c r="AD5667" s="209" t="s">
        <v>19984</v>
      </c>
      <c r="AE5667" s="210">
        <v>37800</v>
      </c>
      <c r="AF5667" s="93"/>
      <c r="AG5667" s="93"/>
      <c r="AH5667" s="93"/>
    </row>
    <row r="5668" spans="21:34" x14ac:dyDescent="0.3">
      <c r="U5668" s="309" t="s">
        <v>63745</v>
      </c>
      <c r="V5668" s="310">
        <v>25375.85</v>
      </c>
      <c r="X5668" s="267" t="s">
        <v>60403</v>
      </c>
      <c r="Y5668" s="268">
        <v>338.54</v>
      </c>
      <c r="AA5668" s="229" t="s">
        <v>36271</v>
      </c>
      <c r="AB5668" s="230">
        <v>17742.12</v>
      </c>
      <c r="AD5668" s="209" t="s">
        <v>19985</v>
      </c>
      <c r="AE5668" s="210">
        <v>6021.4</v>
      </c>
      <c r="AF5668" s="93"/>
      <c r="AG5668" s="93"/>
      <c r="AH5668" s="93"/>
    </row>
    <row r="5669" spans="21:34" x14ac:dyDescent="0.3">
      <c r="U5669" s="309" t="s">
        <v>63746</v>
      </c>
      <c r="V5669" s="310">
        <v>18608.810000000001</v>
      </c>
      <c r="X5669" s="267" t="s">
        <v>64277</v>
      </c>
      <c r="Y5669" s="268">
        <v>23.41</v>
      </c>
      <c r="AA5669" s="229" t="s">
        <v>20021</v>
      </c>
      <c r="AB5669" s="230">
        <v>492234.7</v>
      </c>
      <c r="AD5669" s="209" t="s">
        <v>19986</v>
      </c>
      <c r="AE5669" s="210">
        <v>66374.05</v>
      </c>
      <c r="AF5669" s="93"/>
      <c r="AG5669" s="93"/>
      <c r="AH5669" s="93"/>
    </row>
    <row r="5670" spans="21:34" x14ac:dyDescent="0.3">
      <c r="U5670" s="309" t="s">
        <v>64607</v>
      </c>
      <c r="V5670" s="310">
        <v>555.4</v>
      </c>
      <c r="X5670" s="267" t="s">
        <v>60404</v>
      </c>
      <c r="Y5670" s="268">
        <v>376.41</v>
      </c>
      <c r="AA5670" s="229" t="s">
        <v>20022</v>
      </c>
      <c r="AB5670" s="230">
        <v>276121.15999999997</v>
      </c>
      <c r="AD5670" s="209" t="s">
        <v>19987</v>
      </c>
      <c r="AE5670" s="210">
        <v>234528.96</v>
      </c>
      <c r="AF5670" s="93"/>
      <c r="AG5670" s="93"/>
      <c r="AH5670" s="93"/>
    </row>
    <row r="5671" spans="21:34" x14ac:dyDescent="0.3">
      <c r="U5671" s="309" t="s">
        <v>57603</v>
      </c>
      <c r="V5671" s="310">
        <v>2766.78</v>
      </c>
      <c r="X5671" s="267" t="s">
        <v>55114</v>
      </c>
      <c r="Y5671" s="268">
        <v>17574</v>
      </c>
      <c r="AA5671" s="229" t="s">
        <v>46912</v>
      </c>
      <c r="AB5671" s="230">
        <v>221753.49</v>
      </c>
      <c r="AD5671" s="209" t="s">
        <v>19988</v>
      </c>
      <c r="AE5671" s="210">
        <v>1670478.35</v>
      </c>
      <c r="AF5671" s="93"/>
      <c r="AG5671" s="93"/>
      <c r="AH5671" s="93"/>
    </row>
    <row r="5672" spans="21:34" x14ac:dyDescent="0.3">
      <c r="U5672" s="309" t="s">
        <v>57604</v>
      </c>
      <c r="V5672" s="310">
        <v>11187.1</v>
      </c>
      <c r="X5672" s="267" t="s">
        <v>55115</v>
      </c>
      <c r="Y5672" s="268">
        <v>5492</v>
      </c>
      <c r="AA5672" s="229" t="s">
        <v>20023</v>
      </c>
      <c r="AB5672" s="230">
        <v>219089.93</v>
      </c>
      <c r="AD5672" s="209" t="s">
        <v>19989</v>
      </c>
      <c r="AE5672" s="210">
        <v>359733.88</v>
      </c>
      <c r="AF5672" s="93"/>
      <c r="AG5672" s="93"/>
      <c r="AH5672" s="93"/>
    </row>
    <row r="5673" spans="21:34" x14ac:dyDescent="0.3">
      <c r="U5673" s="309" t="s">
        <v>57605</v>
      </c>
      <c r="V5673" s="310">
        <v>36293.449999999997</v>
      </c>
      <c r="X5673" s="267" t="s">
        <v>64278</v>
      </c>
      <c r="Y5673" s="268">
        <v>1500</v>
      </c>
      <c r="AA5673" s="229" t="s">
        <v>42448</v>
      </c>
      <c r="AB5673" s="230">
        <v>764328.5</v>
      </c>
      <c r="AD5673" s="209" t="s">
        <v>19990</v>
      </c>
      <c r="AE5673" s="210">
        <v>219134.71</v>
      </c>
      <c r="AF5673" s="93"/>
      <c r="AG5673" s="93"/>
      <c r="AH5673" s="93"/>
    </row>
    <row r="5674" spans="21:34" x14ac:dyDescent="0.3">
      <c r="U5674" s="309" t="s">
        <v>58609</v>
      </c>
      <c r="V5674" s="310">
        <v>2339.84</v>
      </c>
      <c r="X5674" s="267" t="s">
        <v>57429</v>
      </c>
      <c r="Y5674" s="268">
        <v>11963.09</v>
      </c>
      <c r="AA5674" s="229" t="s">
        <v>52379</v>
      </c>
      <c r="AB5674" s="230">
        <v>-9464.2099999999991</v>
      </c>
      <c r="AD5674" s="209" t="s">
        <v>19991</v>
      </c>
      <c r="AE5674" s="210">
        <v>1512434.89</v>
      </c>
      <c r="AF5674" s="93"/>
      <c r="AG5674" s="93"/>
      <c r="AH5674" s="93"/>
    </row>
    <row r="5675" spans="21:34" x14ac:dyDescent="0.3">
      <c r="U5675" s="309" t="s">
        <v>58610</v>
      </c>
      <c r="V5675" s="310">
        <v>747.75</v>
      </c>
      <c r="X5675" s="267" t="s">
        <v>55116</v>
      </c>
      <c r="Y5675" s="268">
        <v>135004.81</v>
      </c>
      <c r="AA5675" s="229" t="s">
        <v>46913</v>
      </c>
      <c r="AB5675" s="230">
        <v>21756.23</v>
      </c>
      <c r="AD5675" s="209" t="s">
        <v>19992</v>
      </c>
      <c r="AE5675" s="210">
        <v>7236.77</v>
      </c>
      <c r="AF5675" s="93"/>
      <c r="AG5675" s="93"/>
      <c r="AH5675" s="93"/>
    </row>
    <row r="5676" spans="21:34" x14ac:dyDescent="0.3">
      <c r="U5676" s="309" t="s">
        <v>58611</v>
      </c>
      <c r="V5676" s="310">
        <v>3</v>
      </c>
      <c r="X5676" s="267" t="s">
        <v>52386</v>
      </c>
      <c r="Y5676" s="268">
        <v>2220</v>
      </c>
      <c r="AA5676" s="229" t="s">
        <v>52380</v>
      </c>
      <c r="AB5676" s="230">
        <v>1280</v>
      </c>
      <c r="AD5676" s="209" t="s">
        <v>19993</v>
      </c>
      <c r="AE5676" s="210">
        <v>201750</v>
      </c>
      <c r="AF5676" s="93"/>
      <c r="AG5676" s="93"/>
      <c r="AH5676" s="93"/>
    </row>
    <row r="5677" spans="21:34" x14ac:dyDescent="0.3">
      <c r="U5677" s="309" t="s">
        <v>57606</v>
      </c>
      <c r="V5677" s="310">
        <v>6895.64</v>
      </c>
      <c r="X5677" s="267" t="s">
        <v>47966</v>
      </c>
      <c r="Y5677" s="268">
        <v>13144.92</v>
      </c>
      <c r="AA5677" s="229" t="s">
        <v>52381</v>
      </c>
      <c r="AB5677" s="230">
        <v>97.92</v>
      </c>
      <c r="AD5677" s="209" t="s">
        <v>19994</v>
      </c>
      <c r="AE5677" s="210">
        <v>1870</v>
      </c>
      <c r="AF5677" s="93"/>
      <c r="AG5677" s="93"/>
      <c r="AH5677" s="93"/>
    </row>
    <row r="5678" spans="21:34" x14ac:dyDescent="0.3">
      <c r="U5678" s="309" t="s">
        <v>61218</v>
      </c>
      <c r="V5678" s="310">
        <v>31028.95</v>
      </c>
      <c r="X5678" s="267" t="s">
        <v>33530</v>
      </c>
      <c r="Y5678" s="268">
        <v>8813.2000000000007</v>
      </c>
      <c r="AA5678" s="229" t="s">
        <v>52382</v>
      </c>
      <c r="AB5678" s="230">
        <v>308.48</v>
      </c>
      <c r="AD5678" s="209" t="s">
        <v>19995</v>
      </c>
      <c r="AE5678" s="210">
        <v>7500</v>
      </c>
      <c r="AF5678" s="93"/>
      <c r="AG5678" s="93"/>
      <c r="AH5678" s="93"/>
    </row>
    <row r="5679" spans="21:34" x14ac:dyDescent="0.3">
      <c r="U5679" s="309" t="s">
        <v>68296</v>
      </c>
      <c r="V5679" s="310">
        <v>1500</v>
      </c>
      <c r="X5679" s="267" t="s">
        <v>59056</v>
      </c>
      <c r="Y5679" s="268">
        <v>353.71</v>
      </c>
      <c r="AA5679" s="229" t="s">
        <v>52383</v>
      </c>
      <c r="AB5679" s="230">
        <v>647.86</v>
      </c>
      <c r="AD5679" s="209" t="s">
        <v>19996</v>
      </c>
      <c r="AE5679" s="210">
        <v>123340.78</v>
      </c>
      <c r="AF5679" s="93"/>
      <c r="AG5679" s="93"/>
      <c r="AH5679" s="93"/>
    </row>
    <row r="5680" spans="21:34" x14ac:dyDescent="0.3">
      <c r="U5680" s="309" t="s">
        <v>68297</v>
      </c>
      <c r="V5680" s="310">
        <v>114.75</v>
      </c>
      <c r="X5680" s="267" t="s">
        <v>52387</v>
      </c>
      <c r="Y5680" s="268">
        <v>8110.32</v>
      </c>
      <c r="AA5680" s="229" t="s">
        <v>52384</v>
      </c>
      <c r="AB5680" s="230">
        <v>-297.7</v>
      </c>
      <c r="AD5680" s="209" t="s">
        <v>19997</v>
      </c>
      <c r="AE5680" s="210">
        <v>9085.15</v>
      </c>
      <c r="AF5680" s="93"/>
      <c r="AG5680" s="93"/>
      <c r="AH5680" s="93"/>
    </row>
    <row r="5681" spans="21:34" x14ac:dyDescent="0.3">
      <c r="U5681" s="309" t="s">
        <v>68298</v>
      </c>
      <c r="V5681" s="310">
        <v>375.3</v>
      </c>
      <c r="X5681" s="267" t="s">
        <v>56105</v>
      </c>
      <c r="Y5681" s="268">
        <v>173597.45</v>
      </c>
      <c r="AA5681" s="229" t="s">
        <v>42449</v>
      </c>
      <c r="AB5681" s="230">
        <v>199885.21</v>
      </c>
      <c r="AD5681" s="209" t="s">
        <v>19998</v>
      </c>
      <c r="AE5681" s="210">
        <v>26740.28</v>
      </c>
      <c r="AF5681" s="93"/>
      <c r="AG5681" s="93"/>
      <c r="AH5681" s="93"/>
    </row>
    <row r="5682" spans="21:34" x14ac:dyDescent="0.3">
      <c r="U5682" s="309" t="s">
        <v>68299</v>
      </c>
      <c r="V5682" s="310">
        <v>7.5</v>
      </c>
      <c r="X5682" s="267" t="s">
        <v>60405</v>
      </c>
      <c r="Y5682" s="268">
        <v>39867.11</v>
      </c>
      <c r="AA5682" s="229" t="s">
        <v>42450</v>
      </c>
      <c r="AB5682" s="230">
        <v>94082.5</v>
      </c>
      <c r="AD5682" s="209" t="s">
        <v>19999</v>
      </c>
      <c r="AE5682" s="210">
        <v>14761.04</v>
      </c>
      <c r="AF5682" s="93"/>
      <c r="AG5682" s="93"/>
      <c r="AH5682" s="93"/>
    </row>
    <row r="5683" spans="21:34" x14ac:dyDescent="0.3">
      <c r="U5683" s="309" t="s">
        <v>68300</v>
      </c>
      <c r="V5683" s="310">
        <v>230.34</v>
      </c>
      <c r="X5683" s="267" t="s">
        <v>39150</v>
      </c>
      <c r="Y5683" s="268">
        <v>108795.68</v>
      </c>
      <c r="AA5683" s="229" t="s">
        <v>48880</v>
      </c>
      <c r="AB5683" s="230">
        <v>7828.95</v>
      </c>
      <c r="AD5683" s="209" t="s">
        <v>20000</v>
      </c>
      <c r="AE5683" s="210">
        <v>97013.83</v>
      </c>
      <c r="AF5683" s="93"/>
      <c r="AG5683" s="93"/>
      <c r="AH5683" s="93"/>
    </row>
    <row r="5684" spans="21:34" x14ac:dyDescent="0.3">
      <c r="U5684" s="309" t="s">
        <v>63252</v>
      </c>
      <c r="V5684" s="310">
        <v>35771.47</v>
      </c>
      <c r="X5684" s="267" t="s">
        <v>39151</v>
      </c>
      <c r="Y5684" s="268">
        <v>59788.39</v>
      </c>
      <c r="AA5684" s="229" t="s">
        <v>44844</v>
      </c>
      <c r="AB5684" s="230">
        <v>2137897.35</v>
      </c>
      <c r="AD5684" s="209" t="s">
        <v>20001</v>
      </c>
      <c r="AE5684" s="210">
        <v>6238.77</v>
      </c>
      <c r="AF5684" s="93"/>
      <c r="AG5684" s="93"/>
      <c r="AH5684" s="93"/>
    </row>
    <row r="5685" spans="21:34" x14ac:dyDescent="0.3">
      <c r="U5685" s="309" t="s">
        <v>63253</v>
      </c>
      <c r="V5685" s="310">
        <v>2591.09</v>
      </c>
      <c r="X5685" s="267" t="s">
        <v>52392</v>
      </c>
      <c r="Y5685" s="268">
        <v>10996</v>
      </c>
      <c r="AA5685" s="229" t="s">
        <v>44845</v>
      </c>
      <c r="AB5685" s="230">
        <v>166778.67000000001</v>
      </c>
      <c r="AD5685" s="209" t="s">
        <v>20002</v>
      </c>
      <c r="AE5685" s="210">
        <v>398718.27</v>
      </c>
      <c r="AF5685" s="93"/>
      <c r="AG5685" s="93"/>
      <c r="AH5685" s="93"/>
    </row>
    <row r="5686" spans="21:34" x14ac:dyDescent="0.3">
      <c r="U5686" s="309" t="s">
        <v>63254</v>
      </c>
      <c r="V5686" s="310">
        <v>8285.9599999999991</v>
      </c>
      <c r="X5686" s="267" t="s">
        <v>59057</v>
      </c>
      <c r="Y5686" s="268">
        <v>775</v>
      </c>
      <c r="AA5686" s="229" t="s">
        <v>44846</v>
      </c>
      <c r="AB5686" s="230">
        <v>284976.25</v>
      </c>
      <c r="AD5686" s="209" t="s">
        <v>20003</v>
      </c>
      <c r="AE5686" s="210">
        <v>155.4</v>
      </c>
      <c r="AF5686" s="93"/>
      <c r="AG5686" s="93"/>
      <c r="AH5686" s="93"/>
    </row>
    <row r="5687" spans="21:34" x14ac:dyDescent="0.3">
      <c r="U5687" s="309" t="s">
        <v>63255</v>
      </c>
      <c r="V5687" s="310">
        <v>178.85</v>
      </c>
      <c r="X5687" s="267" t="s">
        <v>59058</v>
      </c>
      <c r="Y5687" s="268">
        <v>65.81</v>
      </c>
      <c r="AA5687" s="229" t="s">
        <v>44847</v>
      </c>
      <c r="AB5687" s="230">
        <v>21800.71</v>
      </c>
      <c r="AD5687" s="209" t="s">
        <v>20004</v>
      </c>
      <c r="AE5687" s="210">
        <v>4332.32</v>
      </c>
      <c r="AF5687" s="93"/>
      <c r="AG5687" s="93"/>
      <c r="AH5687" s="93"/>
    </row>
    <row r="5688" spans="21:34" x14ac:dyDescent="0.3">
      <c r="U5688" s="309" t="s">
        <v>66713</v>
      </c>
      <c r="V5688" s="310">
        <v>1521208.5</v>
      </c>
      <c r="X5688" s="267" t="s">
        <v>59059</v>
      </c>
      <c r="Y5688" s="268">
        <v>13.46</v>
      </c>
      <c r="AA5688" s="229" t="s">
        <v>20090</v>
      </c>
      <c r="AB5688" s="230">
        <v>32357</v>
      </c>
      <c r="AD5688" s="209" t="s">
        <v>20005</v>
      </c>
      <c r="AE5688" s="210">
        <v>839904.4</v>
      </c>
      <c r="AF5688" s="93"/>
      <c r="AG5688" s="93"/>
      <c r="AH5688" s="93"/>
    </row>
    <row r="5689" spans="21:34" x14ac:dyDescent="0.3">
      <c r="U5689" s="309" t="s">
        <v>64608</v>
      </c>
      <c r="V5689" s="310">
        <v>5472.42</v>
      </c>
      <c r="X5689" s="267" t="s">
        <v>59060</v>
      </c>
      <c r="Y5689" s="268">
        <v>87.7</v>
      </c>
      <c r="AA5689" s="229" t="s">
        <v>20093</v>
      </c>
      <c r="AB5689" s="230">
        <v>2575</v>
      </c>
      <c r="AD5689" s="209" t="s">
        <v>20006</v>
      </c>
      <c r="AE5689" s="210">
        <v>115993.36</v>
      </c>
      <c r="AF5689" s="93"/>
      <c r="AG5689" s="93"/>
      <c r="AH5689" s="93"/>
    </row>
    <row r="5690" spans="21:34" x14ac:dyDescent="0.3">
      <c r="U5690" s="309" t="s">
        <v>62471</v>
      </c>
      <c r="V5690" s="310">
        <v>250009</v>
      </c>
      <c r="X5690" s="267" t="s">
        <v>59061</v>
      </c>
      <c r="Y5690" s="268">
        <v>29999.97</v>
      </c>
      <c r="AA5690" s="229" t="s">
        <v>40278</v>
      </c>
      <c r="AB5690" s="230">
        <v>28225</v>
      </c>
      <c r="AD5690" s="209" t="s">
        <v>20007</v>
      </c>
      <c r="AE5690" s="210">
        <v>83753.2</v>
      </c>
      <c r="AF5690" s="93"/>
      <c r="AG5690" s="93"/>
      <c r="AH5690" s="93"/>
    </row>
    <row r="5691" spans="21:34" x14ac:dyDescent="0.3">
      <c r="U5691" s="309" t="s">
        <v>56319</v>
      </c>
      <c r="V5691" s="310">
        <v>725000</v>
      </c>
      <c r="X5691" s="267" t="s">
        <v>64279</v>
      </c>
      <c r="Y5691" s="268">
        <v>4400</v>
      </c>
      <c r="AA5691" s="229" t="s">
        <v>40279</v>
      </c>
      <c r="AB5691" s="230">
        <v>14810.33</v>
      </c>
      <c r="AD5691" s="209" t="s">
        <v>20008</v>
      </c>
      <c r="AE5691" s="210">
        <v>15229.28</v>
      </c>
      <c r="AF5691" s="93"/>
      <c r="AG5691" s="93"/>
      <c r="AH5691" s="93"/>
    </row>
    <row r="5692" spans="21:34" x14ac:dyDescent="0.3">
      <c r="U5692" s="309" t="s">
        <v>68301</v>
      </c>
      <c r="V5692" s="310">
        <v>7325.02</v>
      </c>
      <c r="X5692" s="267" t="s">
        <v>64280</v>
      </c>
      <c r="Y5692" s="268">
        <v>2900</v>
      </c>
      <c r="AA5692" s="229" t="s">
        <v>40280</v>
      </c>
      <c r="AB5692" s="230">
        <v>1470.41</v>
      </c>
      <c r="AD5692" s="209" t="s">
        <v>20009</v>
      </c>
      <c r="AE5692" s="210">
        <v>41846.550000000003</v>
      </c>
      <c r="AF5692" s="93"/>
      <c r="AG5692" s="93"/>
      <c r="AH5692" s="93"/>
    </row>
    <row r="5693" spans="21:34" x14ac:dyDescent="0.3">
      <c r="U5693" s="309" t="s">
        <v>59704</v>
      </c>
      <c r="V5693" s="310">
        <v>530.33000000000004</v>
      </c>
      <c r="X5693" s="267" t="s">
        <v>44865</v>
      </c>
      <c r="Y5693" s="268">
        <v>38126.160000000003</v>
      </c>
      <c r="AA5693" s="229" t="s">
        <v>40281</v>
      </c>
      <c r="AB5693" s="230">
        <v>1153.26</v>
      </c>
      <c r="AD5693" s="209" t="s">
        <v>20010</v>
      </c>
      <c r="AE5693" s="210">
        <v>9914.4599999999991</v>
      </c>
      <c r="AF5693" s="93"/>
      <c r="AG5693" s="93"/>
      <c r="AH5693" s="93"/>
    </row>
    <row r="5694" spans="21:34" x14ac:dyDescent="0.3">
      <c r="U5694" s="309" t="s">
        <v>56321</v>
      </c>
      <c r="V5694" s="310">
        <v>1783.16</v>
      </c>
      <c r="X5694" s="267" t="s">
        <v>59062</v>
      </c>
      <c r="Y5694" s="268">
        <v>52500.03</v>
      </c>
      <c r="AA5694" s="229" t="s">
        <v>33507</v>
      </c>
      <c r="AB5694" s="230">
        <v>229131.43</v>
      </c>
      <c r="AD5694" s="209" t="s">
        <v>20011</v>
      </c>
      <c r="AE5694" s="210">
        <v>85700</v>
      </c>
      <c r="AF5694" s="93"/>
      <c r="AG5694" s="93"/>
      <c r="AH5694" s="93"/>
    </row>
    <row r="5695" spans="21:34" x14ac:dyDescent="0.3">
      <c r="U5695" s="309" t="s">
        <v>59705</v>
      </c>
      <c r="V5695" s="310">
        <v>-43.37</v>
      </c>
      <c r="X5695" s="267" t="s">
        <v>63151</v>
      </c>
      <c r="Y5695" s="268">
        <v>10743.02</v>
      </c>
      <c r="AA5695" s="229" t="s">
        <v>33508</v>
      </c>
      <c r="AB5695" s="230">
        <v>24163.77</v>
      </c>
      <c r="AD5695" s="209" t="s">
        <v>20012</v>
      </c>
      <c r="AE5695" s="210">
        <v>91195.839999999997</v>
      </c>
      <c r="AF5695" s="93"/>
      <c r="AG5695" s="93"/>
      <c r="AH5695" s="93"/>
    </row>
    <row r="5696" spans="21:34" x14ac:dyDescent="0.3">
      <c r="U5696" s="309" t="s">
        <v>66716</v>
      </c>
      <c r="V5696" s="310">
        <v>4950</v>
      </c>
      <c r="X5696" s="267" t="s">
        <v>59601</v>
      </c>
      <c r="Y5696" s="268">
        <v>4894.5600000000004</v>
      </c>
      <c r="AA5696" s="229" t="s">
        <v>33509</v>
      </c>
      <c r="AB5696" s="230">
        <v>9196.1</v>
      </c>
      <c r="AD5696" s="209" t="s">
        <v>20013</v>
      </c>
      <c r="AE5696" s="210">
        <v>20227.16</v>
      </c>
      <c r="AF5696" s="93"/>
      <c r="AG5696" s="93"/>
      <c r="AH5696" s="93"/>
    </row>
    <row r="5697" spans="21:34" x14ac:dyDescent="0.3">
      <c r="U5697" s="309" t="s">
        <v>68302</v>
      </c>
      <c r="V5697" s="310">
        <v>1431.51</v>
      </c>
      <c r="X5697" s="267" t="s">
        <v>48883</v>
      </c>
      <c r="Y5697" s="268">
        <v>3042.76</v>
      </c>
      <c r="AA5697" s="229" t="s">
        <v>33510</v>
      </c>
      <c r="AB5697" s="230">
        <v>3.9</v>
      </c>
      <c r="AD5697" s="209" t="s">
        <v>20014</v>
      </c>
      <c r="AE5697" s="210">
        <v>6434.36</v>
      </c>
      <c r="AF5697" s="93"/>
      <c r="AG5697" s="93"/>
      <c r="AH5697" s="93"/>
    </row>
    <row r="5698" spans="21:34" x14ac:dyDescent="0.3">
      <c r="U5698" s="309" t="s">
        <v>66717</v>
      </c>
      <c r="V5698" s="310">
        <v>3515.12</v>
      </c>
      <c r="X5698" s="267" t="s">
        <v>56106</v>
      </c>
      <c r="Y5698" s="268">
        <v>450</v>
      </c>
      <c r="AA5698" s="229" t="s">
        <v>33511</v>
      </c>
      <c r="AB5698" s="230">
        <v>35811.96</v>
      </c>
      <c r="AD5698" s="209" t="s">
        <v>20015</v>
      </c>
      <c r="AE5698" s="210">
        <v>46766.02</v>
      </c>
      <c r="AF5698" s="93"/>
      <c r="AG5698" s="93"/>
      <c r="AH5698" s="93"/>
    </row>
    <row r="5699" spans="21:34" x14ac:dyDescent="0.3">
      <c r="U5699" s="309" t="s">
        <v>58612</v>
      </c>
      <c r="V5699" s="310">
        <v>1671.26</v>
      </c>
      <c r="X5699" s="267" t="s">
        <v>20221</v>
      </c>
      <c r="Y5699" s="268">
        <v>267.17</v>
      </c>
      <c r="AA5699" s="229" t="s">
        <v>36273</v>
      </c>
      <c r="AB5699" s="230">
        <v>120785.59</v>
      </c>
      <c r="AD5699" s="209" t="s">
        <v>20016</v>
      </c>
      <c r="AE5699" s="210">
        <v>3681.75</v>
      </c>
      <c r="AF5699" s="93"/>
      <c r="AG5699" s="93"/>
      <c r="AH5699" s="93"/>
    </row>
    <row r="5700" spans="21:34" x14ac:dyDescent="0.3">
      <c r="U5700" s="309" t="s">
        <v>58297</v>
      </c>
      <c r="V5700" s="310">
        <v>25753.19</v>
      </c>
      <c r="X5700" s="267" t="s">
        <v>20222</v>
      </c>
      <c r="Y5700" s="268">
        <v>110.25</v>
      </c>
      <c r="AA5700" s="229" t="s">
        <v>36274</v>
      </c>
      <c r="AB5700" s="230">
        <v>41620</v>
      </c>
      <c r="AD5700" s="209" t="s">
        <v>20017</v>
      </c>
      <c r="AE5700" s="210">
        <v>3821.71</v>
      </c>
      <c r="AF5700" s="93"/>
      <c r="AG5700" s="93"/>
      <c r="AH5700" s="93"/>
    </row>
    <row r="5701" spans="21:34" x14ac:dyDescent="0.3">
      <c r="U5701" s="309" t="s">
        <v>66718</v>
      </c>
      <c r="V5701" s="310">
        <v>11025.08</v>
      </c>
      <c r="X5701" s="267" t="s">
        <v>56107</v>
      </c>
      <c r="Y5701" s="268">
        <v>8665</v>
      </c>
      <c r="AA5701" s="229" t="s">
        <v>33512</v>
      </c>
      <c r="AB5701" s="230">
        <v>3882</v>
      </c>
      <c r="AD5701" s="209" t="s">
        <v>20018</v>
      </c>
      <c r="AE5701" s="210">
        <v>1145.52</v>
      </c>
      <c r="AF5701" s="93"/>
      <c r="AG5701" s="93"/>
      <c r="AH5701" s="93"/>
    </row>
    <row r="5702" spans="21:34" x14ac:dyDescent="0.3">
      <c r="U5702" s="309" t="s">
        <v>68303</v>
      </c>
      <c r="V5702" s="310">
        <v>19879.41</v>
      </c>
      <c r="X5702" s="267" t="s">
        <v>35008</v>
      </c>
      <c r="Y5702" s="268">
        <v>14077.25</v>
      </c>
      <c r="AA5702" s="229" t="s">
        <v>35005</v>
      </c>
      <c r="AB5702" s="230">
        <v>7333.86</v>
      </c>
      <c r="AD5702" s="209" t="s">
        <v>20019</v>
      </c>
      <c r="AE5702" s="210">
        <v>638.32000000000005</v>
      </c>
      <c r="AF5702" s="93"/>
      <c r="AG5702" s="93"/>
      <c r="AH5702" s="93"/>
    </row>
    <row r="5703" spans="21:34" x14ac:dyDescent="0.3">
      <c r="U5703" s="309" t="s">
        <v>68304</v>
      </c>
      <c r="V5703" s="310">
        <v>7280</v>
      </c>
      <c r="X5703" s="267" t="s">
        <v>20223</v>
      </c>
      <c r="Y5703" s="268">
        <v>3511.94</v>
      </c>
      <c r="AA5703" s="229" t="s">
        <v>36275</v>
      </c>
      <c r="AB5703" s="230">
        <v>17641.57</v>
      </c>
      <c r="AD5703" s="209" t="s">
        <v>20020</v>
      </c>
      <c r="AE5703" s="210">
        <v>828.55</v>
      </c>
      <c r="AF5703" s="93"/>
      <c r="AG5703" s="93"/>
      <c r="AH5703" s="93"/>
    </row>
    <row r="5704" spans="21:34" x14ac:dyDescent="0.3">
      <c r="U5704" s="309" t="s">
        <v>68305</v>
      </c>
      <c r="V5704" s="310">
        <v>18490</v>
      </c>
      <c r="X5704" s="267" t="s">
        <v>39158</v>
      </c>
      <c r="Y5704" s="268">
        <v>7343.33</v>
      </c>
      <c r="AA5704" s="229" t="s">
        <v>36276</v>
      </c>
      <c r="AB5704" s="230">
        <v>508.88</v>
      </c>
      <c r="AD5704" s="209" t="s">
        <v>20021</v>
      </c>
      <c r="AE5704" s="210">
        <v>40110.78</v>
      </c>
      <c r="AF5704" s="93"/>
      <c r="AG5704" s="93"/>
      <c r="AH5704" s="93"/>
    </row>
    <row r="5705" spans="21:34" x14ac:dyDescent="0.3">
      <c r="U5705" s="309" t="s">
        <v>62108</v>
      </c>
      <c r="V5705" s="310">
        <v>42635.38</v>
      </c>
      <c r="X5705" s="267" t="s">
        <v>59063</v>
      </c>
      <c r="Y5705" s="268">
        <v>204.08</v>
      </c>
      <c r="AA5705" s="229" t="s">
        <v>36277</v>
      </c>
      <c r="AB5705" s="230">
        <v>53680</v>
      </c>
      <c r="AD5705" s="209" t="s">
        <v>20022</v>
      </c>
      <c r="AE5705" s="210">
        <v>1084838.08</v>
      </c>
      <c r="AF5705" s="93"/>
      <c r="AG5705" s="93"/>
      <c r="AH5705" s="93"/>
    </row>
    <row r="5706" spans="21:34" x14ac:dyDescent="0.3">
      <c r="U5706" s="309" t="s">
        <v>62109</v>
      </c>
      <c r="V5706" s="310">
        <v>2971.89</v>
      </c>
      <c r="X5706" s="267" t="s">
        <v>35009</v>
      </c>
      <c r="Y5706" s="268">
        <v>1597.92</v>
      </c>
      <c r="AA5706" s="229" t="s">
        <v>52385</v>
      </c>
      <c r="AB5706" s="230">
        <v>95928.19</v>
      </c>
      <c r="AD5706" s="209" t="s">
        <v>20023</v>
      </c>
      <c r="AE5706" s="210">
        <v>23272.5</v>
      </c>
      <c r="AF5706" s="93"/>
      <c r="AG5706" s="93"/>
      <c r="AH5706" s="93"/>
    </row>
    <row r="5707" spans="21:34" x14ac:dyDescent="0.3">
      <c r="U5707" s="309" t="s">
        <v>62110</v>
      </c>
      <c r="V5707" s="310">
        <v>10016.1</v>
      </c>
      <c r="X5707" s="267" t="s">
        <v>57430</v>
      </c>
      <c r="Y5707" s="268">
        <v>241.26</v>
      </c>
      <c r="AA5707" s="229" t="s">
        <v>44848</v>
      </c>
      <c r="AB5707" s="230">
        <v>107000</v>
      </c>
      <c r="AD5707" s="209" t="s">
        <v>20024</v>
      </c>
      <c r="AE5707" s="210">
        <v>5950</v>
      </c>
      <c r="AF5707" s="93"/>
      <c r="AG5707" s="93"/>
      <c r="AH5707" s="93"/>
    </row>
    <row r="5708" spans="21:34" x14ac:dyDescent="0.3">
      <c r="U5708" s="309" t="s">
        <v>33839</v>
      </c>
      <c r="V5708" s="310">
        <v>2729.15</v>
      </c>
      <c r="X5708" s="267" t="s">
        <v>44871</v>
      </c>
      <c r="Y5708" s="268">
        <v>47150.44</v>
      </c>
      <c r="AA5708" s="229" t="s">
        <v>44849</v>
      </c>
      <c r="AB5708" s="230">
        <v>8286</v>
      </c>
      <c r="AD5708" s="209" t="s">
        <v>20025</v>
      </c>
      <c r="AE5708" s="210">
        <v>164741.04999999999</v>
      </c>
      <c r="AF5708" s="93"/>
      <c r="AG5708" s="93"/>
      <c r="AH5708" s="93"/>
    </row>
    <row r="5709" spans="21:34" x14ac:dyDescent="0.3">
      <c r="U5709" s="309" t="s">
        <v>23545</v>
      </c>
      <c r="V5709" s="310">
        <v>201.07</v>
      </c>
      <c r="X5709" s="267" t="s">
        <v>59602</v>
      </c>
      <c r="Y5709" s="268">
        <v>-1285.0999999999999</v>
      </c>
      <c r="AA5709" s="229" t="s">
        <v>44850</v>
      </c>
      <c r="AB5709" s="230">
        <v>249900</v>
      </c>
      <c r="AD5709" s="209" t="s">
        <v>20026</v>
      </c>
      <c r="AE5709" s="210">
        <v>839904.4</v>
      </c>
      <c r="AF5709" s="93"/>
      <c r="AG5709" s="93"/>
      <c r="AH5709" s="93"/>
    </row>
    <row r="5710" spans="21:34" x14ac:dyDescent="0.3">
      <c r="U5710" s="309" t="s">
        <v>56322</v>
      </c>
      <c r="V5710" s="310">
        <v>174757.02</v>
      </c>
      <c r="X5710" s="267" t="s">
        <v>42459</v>
      </c>
      <c r="Y5710" s="268">
        <v>1168</v>
      </c>
      <c r="AA5710" s="229" t="s">
        <v>44851</v>
      </c>
      <c r="AB5710" s="230">
        <v>19117.36</v>
      </c>
      <c r="AD5710" s="209" t="s">
        <v>20027</v>
      </c>
      <c r="AE5710" s="210">
        <v>487.81</v>
      </c>
      <c r="AF5710" s="93"/>
      <c r="AG5710" s="93"/>
      <c r="AH5710" s="93"/>
    </row>
    <row r="5711" spans="21:34" x14ac:dyDescent="0.3">
      <c r="U5711" s="309" t="s">
        <v>53047</v>
      </c>
      <c r="V5711" s="310">
        <v>606052.06000000006</v>
      </c>
      <c r="X5711" s="267" t="s">
        <v>56108</v>
      </c>
      <c r="Y5711" s="268">
        <v>6249.57</v>
      </c>
      <c r="AA5711" s="229" t="s">
        <v>39140</v>
      </c>
      <c r="AB5711" s="230">
        <v>17711.669999999998</v>
      </c>
      <c r="AD5711" s="209" t="s">
        <v>20028</v>
      </c>
      <c r="AE5711" s="210">
        <v>355484.42</v>
      </c>
      <c r="AF5711" s="93"/>
      <c r="AG5711" s="93"/>
      <c r="AH5711" s="93"/>
    </row>
    <row r="5712" spans="21:34" x14ac:dyDescent="0.3">
      <c r="U5712" s="309" t="s">
        <v>53048</v>
      </c>
      <c r="V5712" s="310">
        <v>103168.42</v>
      </c>
      <c r="X5712" s="267" t="s">
        <v>52395</v>
      </c>
      <c r="Y5712" s="268">
        <v>11579.94</v>
      </c>
      <c r="AA5712" s="229" t="s">
        <v>39141</v>
      </c>
      <c r="AB5712" s="230">
        <v>1326.55</v>
      </c>
      <c r="AD5712" s="209" t="s">
        <v>20029</v>
      </c>
      <c r="AE5712" s="210">
        <v>139180.07</v>
      </c>
      <c r="AF5712" s="93"/>
      <c r="AG5712" s="93"/>
      <c r="AH5712" s="93"/>
    </row>
    <row r="5713" spans="21:34" x14ac:dyDescent="0.3">
      <c r="U5713" s="309" t="s">
        <v>62696</v>
      </c>
      <c r="V5713" s="310">
        <v>40546.730000000003</v>
      </c>
      <c r="X5713" s="267" t="s">
        <v>55117</v>
      </c>
      <c r="Y5713" s="268">
        <v>1012.5</v>
      </c>
      <c r="AA5713" s="229" t="s">
        <v>39142</v>
      </c>
      <c r="AB5713" s="230">
        <v>933.78</v>
      </c>
      <c r="AD5713" s="209" t="s">
        <v>20030</v>
      </c>
      <c r="AE5713" s="210">
        <v>146291.57</v>
      </c>
      <c r="AF5713" s="93"/>
      <c r="AG5713" s="93"/>
      <c r="AH5713" s="93"/>
    </row>
    <row r="5714" spans="21:34" x14ac:dyDescent="0.3">
      <c r="U5714" s="309" t="s">
        <v>45199</v>
      </c>
      <c r="V5714" s="310">
        <v>67122.41</v>
      </c>
      <c r="X5714" s="267" t="s">
        <v>56109</v>
      </c>
      <c r="Y5714" s="268">
        <v>1880.7</v>
      </c>
      <c r="AA5714" s="229" t="s">
        <v>33517</v>
      </c>
      <c r="AB5714" s="230">
        <v>75958.600000000006</v>
      </c>
      <c r="AD5714" s="209" t="s">
        <v>20031</v>
      </c>
      <c r="AE5714" s="210">
        <v>23823.7</v>
      </c>
      <c r="AF5714" s="93"/>
      <c r="AG5714" s="93"/>
      <c r="AH5714" s="93"/>
    </row>
    <row r="5715" spans="21:34" x14ac:dyDescent="0.3">
      <c r="U5715" s="309" t="s">
        <v>47075</v>
      </c>
      <c r="V5715" s="310">
        <v>213510</v>
      </c>
      <c r="X5715" s="267" t="s">
        <v>56110</v>
      </c>
      <c r="Y5715" s="268">
        <v>5300</v>
      </c>
      <c r="AA5715" s="229" t="s">
        <v>33518</v>
      </c>
      <c r="AB5715" s="230">
        <v>5778.64</v>
      </c>
      <c r="AD5715" s="209" t="s">
        <v>20032</v>
      </c>
      <c r="AE5715" s="210">
        <v>7664.09</v>
      </c>
      <c r="AF5715" s="93"/>
      <c r="AG5715" s="93"/>
      <c r="AH5715" s="93"/>
    </row>
    <row r="5716" spans="21:34" x14ac:dyDescent="0.3">
      <c r="U5716" s="309" t="s">
        <v>49001</v>
      </c>
      <c r="V5716" s="310">
        <v>16102.75</v>
      </c>
      <c r="X5716" s="267" t="s">
        <v>52396</v>
      </c>
      <c r="Y5716" s="268">
        <v>1990.83</v>
      </c>
      <c r="AA5716" s="229" t="s">
        <v>33519</v>
      </c>
      <c r="AB5716" s="230">
        <v>1280.48</v>
      </c>
      <c r="AD5716" s="209" t="s">
        <v>20033</v>
      </c>
      <c r="AE5716" s="210">
        <v>91669.51</v>
      </c>
      <c r="AF5716" s="93"/>
      <c r="AG5716" s="93"/>
      <c r="AH5716" s="93"/>
    </row>
    <row r="5717" spans="21:34" x14ac:dyDescent="0.3">
      <c r="U5717" s="309" t="s">
        <v>49002</v>
      </c>
      <c r="V5717" s="310">
        <v>1806.3</v>
      </c>
      <c r="X5717" s="267" t="s">
        <v>52397</v>
      </c>
      <c r="Y5717" s="268">
        <v>5594.09</v>
      </c>
      <c r="AA5717" s="229" t="s">
        <v>33520</v>
      </c>
      <c r="AB5717" s="230">
        <v>2317.27</v>
      </c>
      <c r="AD5717" s="209" t="s">
        <v>20034</v>
      </c>
      <c r="AE5717" s="210">
        <v>42205.94</v>
      </c>
      <c r="AF5717" s="93"/>
      <c r="AG5717" s="93"/>
      <c r="AH5717" s="93"/>
    </row>
    <row r="5718" spans="21:34" x14ac:dyDescent="0.3">
      <c r="U5718" s="309" t="s">
        <v>68306</v>
      </c>
      <c r="V5718" s="310">
        <v>3078.86</v>
      </c>
      <c r="X5718" s="267" t="s">
        <v>52398</v>
      </c>
      <c r="Y5718" s="268">
        <v>1584.6</v>
      </c>
      <c r="AA5718" s="229" t="s">
        <v>33521</v>
      </c>
      <c r="AB5718" s="230">
        <v>98.62</v>
      </c>
      <c r="AD5718" s="209" t="s">
        <v>20035</v>
      </c>
      <c r="AE5718" s="210">
        <v>19652.310000000001</v>
      </c>
      <c r="AF5718" s="93"/>
      <c r="AG5718" s="93"/>
      <c r="AH5718" s="93"/>
    </row>
    <row r="5719" spans="21:34" x14ac:dyDescent="0.3">
      <c r="U5719" s="309" t="s">
        <v>53050</v>
      </c>
      <c r="V5719" s="310">
        <v>4343.6499999999996</v>
      </c>
      <c r="X5719" s="267" t="s">
        <v>56111</v>
      </c>
      <c r="Y5719" s="268">
        <v>1900</v>
      </c>
      <c r="AA5719" s="229" t="s">
        <v>46914</v>
      </c>
      <c r="AB5719" s="230">
        <v>19985.39</v>
      </c>
      <c r="AD5719" s="209" t="s">
        <v>20036</v>
      </c>
      <c r="AE5719" s="210">
        <v>1123258.32</v>
      </c>
      <c r="AF5719" s="93"/>
      <c r="AG5719" s="93"/>
      <c r="AH5719" s="93"/>
    </row>
    <row r="5720" spans="21:34" x14ac:dyDescent="0.3">
      <c r="U5720" s="309" t="s">
        <v>57608</v>
      </c>
      <c r="V5720" s="310">
        <v>825.36</v>
      </c>
      <c r="X5720" s="267" t="s">
        <v>56112</v>
      </c>
      <c r="Y5720" s="268">
        <v>145.37</v>
      </c>
      <c r="AA5720" s="229" t="s">
        <v>33522</v>
      </c>
      <c r="AB5720" s="230">
        <v>2737.94</v>
      </c>
      <c r="AD5720" s="209" t="s">
        <v>20037</v>
      </c>
      <c r="AE5720" s="210">
        <v>30660.94</v>
      </c>
      <c r="AF5720" s="93"/>
      <c r="AG5720" s="93"/>
      <c r="AH5720" s="93"/>
    </row>
    <row r="5721" spans="21:34" x14ac:dyDescent="0.3">
      <c r="U5721" s="309" t="s">
        <v>62113</v>
      </c>
      <c r="V5721" s="310">
        <v>20375.88</v>
      </c>
      <c r="X5721" s="267" t="s">
        <v>56113</v>
      </c>
      <c r="Y5721" s="268">
        <v>465.5</v>
      </c>
      <c r="AA5721" s="229" t="s">
        <v>33523</v>
      </c>
      <c r="AB5721" s="230">
        <v>206.4</v>
      </c>
      <c r="AD5721" s="209" t="s">
        <v>20038</v>
      </c>
      <c r="AE5721" s="210">
        <v>38058.129999999997</v>
      </c>
      <c r="AF5721" s="93"/>
      <c r="AG5721" s="93"/>
      <c r="AH5721" s="93"/>
    </row>
    <row r="5722" spans="21:34" x14ac:dyDescent="0.3">
      <c r="U5722" s="309" t="s">
        <v>68307</v>
      </c>
      <c r="V5722" s="310">
        <v>1558.76</v>
      </c>
      <c r="X5722" s="267" t="s">
        <v>64281</v>
      </c>
      <c r="Y5722" s="268">
        <v>230.61</v>
      </c>
      <c r="AA5722" s="229" t="s">
        <v>33524</v>
      </c>
      <c r="AB5722" s="230">
        <v>15.5</v>
      </c>
      <c r="AD5722" s="209" t="s">
        <v>20039</v>
      </c>
      <c r="AE5722" s="210">
        <v>125000</v>
      </c>
      <c r="AF5722" s="93"/>
      <c r="AG5722" s="93"/>
      <c r="AH5722" s="93"/>
    </row>
    <row r="5723" spans="21:34" x14ac:dyDescent="0.3">
      <c r="U5723" s="309" t="s">
        <v>68308</v>
      </c>
      <c r="V5723" s="310">
        <v>7280</v>
      </c>
      <c r="X5723" s="267" t="s">
        <v>64282</v>
      </c>
      <c r="Y5723" s="268">
        <v>220.27</v>
      </c>
      <c r="AA5723" s="229" t="s">
        <v>33525</v>
      </c>
      <c r="AB5723" s="230">
        <v>106.14</v>
      </c>
      <c r="AD5723" s="209" t="s">
        <v>20040</v>
      </c>
      <c r="AE5723" s="210">
        <v>3499.99</v>
      </c>
      <c r="AF5723" s="93"/>
      <c r="AG5723" s="93"/>
      <c r="AH5723" s="93"/>
    </row>
    <row r="5724" spans="21:34" x14ac:dyDescent="0.3">
      <c r="U5724" s="309" t="s">
        <v>39298</v>
      </c>
      <c r="V5724" s="310">
        <v>4440.21</v>
      </c>
      <c r="X5724" s="267" t="s">
        <v>57431</v>
      </c>
      <c r="Y5724" s="268">
        <v>2159.77</v>
      </c>
      <c r="AA5724" s="229" t="s">
        <v>33526</v>
      </c>
      <c r="AB5724" s="230">
        <v>10.8</v>
      </c>
      <c r="AD5724" s="209" t="s">
        <v>20041</v>
      </c>
      <c r="AE5724" s="210">
        <v>1984.45</v>
      </c>
      <c r="AF5724" s="93"/>
      <c r="AG5724" s="93"/>
      <c r="AH5724" s="93"/>
    </row>
    <row r="5725" spans="21:34" x14ac:dyDescent="0.3">
      <c r="U5725" s="309" t="s">
        <v>56324</v>
      </c>
      <c r="V5725" s="310">
        <v>15680</v>
      </c>
      <c r="X5725" s="267" t="s">
        <v>20224</v>
      </c>
      <c r="Y5725" s="268">
        <v>6740.31</v>
      </c>
      <c r="AA5725" s="229" t="s">
        <v>40282</v>
      </c>
      <c r="AB5725" s="230">
        <v>98347.5</v>
      </c>
      <c r="AD5725" s="209" t="s">
        <v>20042</v>
      </c>
      <c r="AE5725" s="210">
        <v>1315239.1200000001</v>
      </c>
      <c r="AF5725" s="93"/>
      <c r="AG5725" s="93"/>
      <c r="AH5725" s="93"/>
    </row>
    <row r="5726" spans="21:34" x14ac:dyDescent="0.3">
      <c r="U5726" s="309" t="s">
        <v>39299</v>
      </c>
      <c r="V5726" s="310">
        <v>2045.9</v>
      </c>
      <c r="X5726" s="267" t="s">
        <v>35010</v>
      </c>
      <c r="Y5726" s="268">
        <v>168033.32</v>
      </c>
      <c r="AA5726" s="229" t="s">
        <v>44852</v>
      </c>
      <c r="AB5726" s="230">
        <v>4795</v>
      </c>
      <c r="AD5726" s="209" t="s">
        <v>20043</v>
      </c>
      <c r="AE5726" s="210">
        <v>93850</v>
      </c>
      <c r="AF5726" s="93"/>
      <c r="AG5726" s="93"/>
      <c r="AH5726" s="93"/>
    </row>
    <row r="5727" spans="21:34" x14ac:dyDescent="0.3">
      <c r="U5727" s="309" t="s">
        <v>42695</v>
      </c>
      <c r="V5727" s="310">
        <v>6430.11</v>
      </c>
      <c r="X5727" s="267" t="s">
        <v>33537</v>
      </c>
      <c r="Y5727" s="268">
        <v>45252.35</v>
      </c>
      <c r="AA5727" s="229" t="s">
        <v>42451</v>
      </c>
      <c r="AB5727" s="230">
        <v>4360</v>
      </c>
      <c r="AD5727" s="209" t="s">
        <v>20044</v>
      </c>
      <c r="AE5727" s="210">
        <v>308015.78999999998</v>
      </c>
      <c r="AF5727" s="93"/>
      <c r="AG5727" s="93"/>
      <c r="AH5727" s="93"/>
    </row>
    <row r="5728" spans="21:34" x14ac:dyDescent="0.3">
      <c r="U5728" s="309" t="s">
        <v>39300</v>
      </c>
      <c r="V5728" s="310">
        <v>62.64</v>
      </c>
      <c r="X5728" s="267" t="s">
        <v>33538</v>
      </c>
      <c r="Y5728" s="268">
        <v>86290.1</v>
      </c>
      <c r="AA5728" s="229" t="s">
        <v>42452</v>
      </c>
      <c r="AB5728" s="230">
        <v>332.5</v>
      </c>
      <c r="AD5728" s="209" t="s">
        <v>20045</v>
      </c>
      <c r="AE5728" s="210">
        <v>384498.75</v>
      </c>
      <c r="AF5728" s="93"/>
      <c r="AG5728" s="93"/>
      <c r="AH5728" s="93"/>
    </row>
    <row r="5729" spans="21:34" x14ac:dyDescent="0.3">
      <c r="U5729" s="309" t="s">
        <v>62700</v>
      </c>
      <c r="V5729" s="310">
        <v>7349.72</v>
      </c>
      <c r="X5729" s="267" t="s">
        <v>44872</v>
      </c>
      <c r="Y5729" s="268">
        <v>32084.2</v>
      </c>
      <c r="AA5729" s="229" t="s">
        <v>42453</v>
      </c>
      <c r="AB5729" s="230">
        <v>87.55</v>
      </c>
      <c r="AD5729" s="209" t="s">
        <v>20046</v>
      </c>
      <c r="AE5729" s="210">
        <v>706014.31</v>
      </c>
      <c r="AF5729" s="93"/>
      <c r="AG5729" s="93"/>
      <c r="AH5729" s="93"/>
    </row>
    <row r="5730" spans="21:34" x14ac:dyDescent="0.3">
      <c r="U5730" s="309" t="s">
        <v>68309</v>
      </c>
      <c r="V5730" s="310">
        <v>9355.5</v>
      </c>
      <c r="X5730" s="267" t="s">
        <v>33539</v>
      </c>
      <c r="Y5730" s="268">
        <v>40834.36</v>
      </c>
      <c r="AA5730" s="229" t="s">
        <v>39143</v>
      </c>
      <c r="AB5730" s="230">
        <v>23776.43</v>
      </c>
      <c r="AD5730" s="209" t="s">
        <v>20047</v>
      </c>
      <c r="AE5730" s="210">
        <v>64457.57</v>
      </c>
      <c r="AF5730" s="93"/>
      <c r="AG5730" s="93"/>
      <c r="AH5730" s="93"/>
    </row>
    <row r="5731" spans="21:34" x14ac:dyDescent="0.3">
      <c r="U5731" s="309" t="s">
        <v>36467</v>
      </c>
      <c r="V5731" s="310">
        <v>1155.23</v>
      </c>
      <c r="X5731" s="267" t="s">
        <v>59603</v>
      </c>
      <c r="Y5731" s="268">
        <v>15829.72</v>
      </c>
      <c r="AA5731" s="229" t="s">
        <v>39144</v>
      </c>
      <c r="AB5731" s="230">
        <v>29331.9</v>
      </c>
      <c r="AD5731" s="209" t="s">
        <v>20048</v>
      </c>
      <c r="AE5731" s="210">
        <v>6240.23</v>
      </c>
      <c r="AF5731" s="93"/>
      <c r="AG5731" s="93"/>
      <c r="AH5731" s="93"/>
    </row>
    <row r="5732" spans="21:34" x14ac:dyDescent="0.3">
      <c r="U5732" s="309" t="s">
        <v>68310</v>
      </c>
      <c r="V5732" s="310">
        <v>8227.1</v>
      </c>
      <c r="X5732" s="267" t="s">
        <v>33540</v>
      </c>
      <c r="Y5732" s="268">
        <v>371.25</v>
      </c>
      <c r="AA5732" s="229" t="s">
        <v>39145</v>
      </c>
      <c r="AB5732" s="230">
        <v>3643.75</v>
      </c>
      <c r="AD5732" s="209" t="s">
        <v>20049</v>
      </c>
      <c r="AE5732" s="210">
        <v>952835.07</v>
      </c>
      <c r="AF5732" s="93"/>
      <c r="AG5732" s="93"/>
      <c r="AH5732" s="93"/>
    </row>
    <row r="5733" spans="21:34" x14ac:dyDescent="0.3">
      <c r="U5733" s="309" t="s">
        <v>68311</v>
      </c>
      <c r="V5733" s="310">
        <v>11949.12</v>
      </c>
      <c r="X5733" s="267" t="s">
        <v>33541</v>
      </c>
      <c r="Y5733" s="268">
        <v>3500</v>
      </c>
      <c r="AA5733" s="229" t="s">
        <v>39146</v>
      </c>
      <c r="AB5733" s="230">
        <v>1593.32</v>
      </c>
      <c r="AD5733" s="209" t="s">
        <v>20050</v>
      </c>
      <c r="AE5733" s="210">
        <v>3743.3</v>
      </c>
      <c r="AF5733" s="93"/>
      <c r="AG5733" s="93"/>
      <c r="AH5733" s="93"/>
    </row>
    <row r="5734" spans="21:34" x14ac:dyDescent="0.3">
      <c r="U5734" s="309" t="s">
        <v>68312</v>
      </c>
      <c r="V5734" s="310">
        <v>22674.73</v>
      </c>
      <c r="X5734" s="267" t="s">
        <v>33542</v>
      </c>
      <c r="Y5734" s="268">
        <v>2080.38</v>
      </c>
      <c r="AA5734" s="229" t="s">
        <v>39147</v>
      </c>
      <c r="AB5734" s="230">
        <v>6619.26</v>
      </c>
      <c r="AD5734" s="209" t="s">
        <v>20051</v>
      </c>
      <c r="AE5734" s="210">
        <v>21506.15</v>
      </c>
      <c r="AF5734" s="93"/>
      <c r="AG5734" s="93"/>
      <c r="AH5734" s="93"/>
    </row>
    <row r="5735" spans="21:34" x14ac:dyDescent="0.3">
      <c r="U5735" s="309" t="s">
        <v>42698</v>
      </c>
      <c r="V5735" s="310">
        <v>1280</v>
      </c>
      <c r="X5735" s="267" t="s">
        <v>33543</v>
      </c>
      <c r="Y5735" s="268">
        <v>18050</v>
      </c>
      <c r="AA5735" s="229" t="s">
        <v>39148</v>
      </c>
      <c r="AB5735" s="230">
        <v>148.33000000000001</v>
      </c>
      <c r="AD5735" s="209" t="s">
        <v>20052</v>
      </c>
      <c r="AE5735" s="210">
        <v>26545</v>
      </c>
      <c r="AF5735" s="93"/>
      <c r="AG5735" s="93"/>
      <c r="AH5735" s="93"/>
    </row>
    <row r="5736" spans="21:34" x14ac:dyDescent="0.3">
      <c r="U5736" s="309" t="s">
        <v>68313</v>
      </c>
      <c r="V5736" s="310">
        <v>6276</v>
      </c>
      <c r="X5736" s="267" t="s">
        <v>33544</v>
      </c>
      <c r="Y5736" s="268">
        <v>13972.59</v>
      </c>
      <c r="AA5736" s="229" t="s">
        <v>44853</v>
      </c>
      <c r="AB5736" s="230">
        <v>13404.94</v>
      </c>
      <c r="AD5736" s="209" t="s">
        <v>20053</v>
      </c>
      <c r="AE5736" s="210">
        <v>158798.6</v>
      </c>
      <c r="AF5736" s="93"/>
      <c r="AG5736" s="93"/>
      <c r="AH5736" s="93"/>
    </row>
    <row r="5737" spans="21:34" x14ac:dyDescent="0.3">
      <c r="U5737" s="309" t="s">
        <v>47076</v>
      </c>
      <c r="V5737" s="310">
        <v>228675</v>
      </c>
      <c r="X5737" s="267" t="s">
        <v>33547</v>
      </c>
      <c r="Y5737" s="268">
        <v>750</v>
      </c>
      <c r="AA5737" s="229" t="s">
        <v>44854</v>
      </c>
      <c r="AB5737" s="230">
        <v>1015.91</v>
      </c>
      <c r="AD5737" s="209" t="s">
        <v>20054</v>
      </c>
      <c r="AE5737" s="210">
        <v>1757</v>
      </c>
      <c r="AF5737" s="93"/>
      <c r="AG5737" s="93"/>
      <c r="AH5737" s="93"/>
    </row>
    <row r="5738" spans="21:34" x14ac:dyDescent="0.3">
      <c r="U5738" s="309" t="s">
        <v>68314</v>
      </c>
      <c r="V5738" s="310">
        <v>8000</v>
      </c>
      <c r="X5738" s="267" t="s">
        <v>33548</v>
      </c>
      <c r="Y5738" s="268">
        <v>18000</v>
      </c>
      <c r="AA5738" s="229" t="s">
        <v>44855</v>
      </c>
      <c r="AB5738" s="230">
        <v>346.91</v>
      </c>
      <c r="AD5738" s="209" t="s">
        <v>20055</v>
      </c>
      <c r="AE5738" s="210">
        <v>3558.08</v>
      </c>
      <c r="AF5738" s="93"/>
      <c r="AG5738" s="93"/>
      <c r="AH5738" s="93"/>
    </row>
    <row r="5739" spans="21:34" x14ac:dyDescent="0.3">
      <c r="U5739" s="309" t="s">
        <v>42699</v>
      </c>
      <c r="V5739" s="310">
        <v>21126.86</v>
      </c>
      <c r="X5739" s="267" t="s">
        <v>35011</v>
      </c>
      <c r="Y5739" s="268">
        <v>750</v>
      </c>
      <c r="AA5739" s="229" t="s">
        <v>44856</v>
      </c>
      <c r="AB5739" s="230">
        <v>1893.73</v>
      </c>
      <c r="AD5739" s="209" t="s">
        <v>20056</v>
      </c>
      <c r="AE5739" s="210">
        <v>40241</v>
      </c>
      <c r="AF5739" s="93"/>
      <c r="AG5739" s="93"/>
      <c r="AH5739" s="93"/>
    </row>
    <row r="5740" spans="21:34" x14ac:dyDescent="0.3">
      <c r="U5740" s="309" t="s">
        <v>49005</v>
      </c>
      <c r="V5740" s="310">
        <v>10262.01</v>
      </c>
      <c r="X5740" s="267" t="s">
        <v>62631</v>
      </c>
      <c r="Y5740" s="268">
        <v>489.32</v>
      </c>
      <c r="AA5740" s="229" t="s">
        <v>44857</v>
      </c>
      <c r="AB5740" s="230">
        <v>16.829999999999998</v>
      </c>
      <c r="AD5740" s="209" t="s">
        <v>20057</v>
      </c>
      <c r="AE5740" s="210">
        <v>6021.4</v>
      </c>
      <c r="AF5740" s="93"/>
      <c r="AG5740" s="93"/>
      <c r="AH5740" s="93"/>
    </row>
    <row r="5741" spans="21:34" x14ac:dyDescent="0.3">
      <c r="U5741" s="309" t="s">
        <v>56326</v>
      </c>
      <c r="V5741" s="310">
        <v>1462.4</v>
      </c>
      <c r="X5741" s="267" t="s">
        <v>33549</v>
      </c>
      <c r="Y5741" s="268">
        <v>28000</v>
      </c>
      <c r="AA5741" s="229" t="s">
        <v>44858</v>
      </c>
      <c r="AB5741" s="230">
        <v>166095.10999999999</v>
      </c>
      <c r="AD5741" s="209" t="s">
        <v>20058</v>
      </c>
      <c r="AE5741" s="210">
        <v>67011.570000000007</v>
      </c>
      <c r="AF5741" s="93"/>
      <c r="AG5741" s="93"/>
      <c r="AH5741" s="93"/>
    </row>
    <row r="5742" spans="21:34" x14ac:dyDescent="0.3">
      <c r="U5742" s="309" t="s">
        <v>56327</v>
      </c>
      <c r="V5742" s="310">
        <v>396.72</v>
      </c>
      <c r="X5742" s="267" t="s">
        <v>47968</v>
      </c>
      <c r="Y5742" s="268">
        <v>2374.54</v>
      </c>
      <c r="AA5742" s="229" t="s">
        <v>40283</v>
      </c>
      <c r="AB5742" s="230">
        <v>53193.78</v>
      </c>
      <c r="AD5742" s="209" t="s">
        <v>20059</v>
      </c>
      <c r="AE5742" s="210">
        <v>1350.41</v>
      </c>
      <c r="AF5742" s="93"/>
      <c r="AG5742" s="93"/>
      <c r="AH5742" s="93"/>
    </row>
    <row r="5743" spans="21:34" x14ac:dyDescent="0.3">
      <c r="U5743" s="309" t="s">
        <v>68315</v>
      </c>
      <c r="V5743" s="310">
        <v>63783.24</v>
      </c>
      <c r="X5743" s="267" t="s">
        <v>33550</v>
      </c>
      <c r="Y5743" s="268">
        <v>34682.29</v>
      </c>
      <c r="AA5743" s="229" t="s">
        <v>40284</v>
      </c>
      <c r="AB5743" s="230">
        <v>3900.05</v>
      </c>
      <c r="AD5743" s="209" t="s">
        <v>20060</v>
      </c>
      <c r="AE5743" s="210">
        <v>571.83000000000004</v>
      </c>
      <c r="AF5743" s="93"/>
      <c r="AG5743" s="93"/>
      <c r="AH5743" s="93"/>
    </row>
    <row r="5744" spans="21:34" x14ac:dyDescent="0.3">
      <c r="U5744" s="309" t="s">
        <v>68316</v>
      </c>
      <c r="V5744" s="310">
        <v>5184.0200000000004</v>
      </c>
      <c r="X5744" s="267" t="s">
        <v>33551</v>
      </c>
      <c r="Y5744" s="268">
        <v>92838.99</v>
      </c>
      <c r="AA5744" s="229" t="s">
        <v>40285</v>
      </c>
      <c r="AB5744" s="230">
        <v>4346.17</v>
      </c>
      <c r="AD5744" s="209" t="s">
        <v>20061</v>
      </c>
      <c r="AE5744" s="210">
        <v>140</v>
      </c>
      <c r="AF5744" s="93"/>
      <c r="AG5744" s="93"/>
      <c r="AH5744" s="93"/>
    </row>
    <row r="5745" spans="21:34" x14ac:dyDescent="0.3">
      <c r="U5745" s="309" t="s">
        <v>40444</v>
      </c>
      <c r="V5745" s="310">
        <v>41558.1</v>
      </c>
      <c r="X5745" s="267" t="s">
        <v>35012</v>
      </c>
      <c r="Y5745" s="268">
        <v>47934.2</v>
      </c>
      <c r="AA5745" s="229" t="s">
        <v>40286</v>
      </c>
      <c r="AB5745" s="230">
        <v>3593.13</v>
      </c>
      <c r="AD5745" s="209" t="s">
        <v>20062</v>
      </c>
      <c r="AE5745" s="210">
        <v>335036.7</v>
      </c>
      <c r="AF5745" s="93"/>
      <c r="AG5745" s="93"/>
      <c r="AH5745" s="93"/>
    </row>
    <row r="5746" spans="21:34" x14ac:dyDescent="0.3">
      <c r="U5746" s="309" t="s">
        <v>68317</v>
      </c>
      <c r="V5746" s="310">
        <v>5950.2</v>
      </c>
      <c r="X5746" s="267" t="s">
        <v>42460</v>
      </c>
      <c r="Y5746" s="268">
        <v>7218.83</v>
      </c>
      <c r="AA5746" s="229" t="s">
        <v>40287</v>
      </c>
      <c r="AB5746" s="230">
        <v>273.87</v>
      </c>
      <c r="AD5746" s="209" t="s">
        <v>20063</v>
      </c>
      <c r="AE5746" s="210">
        <v>5679633.9199999999</v>
      </c>
      <c r="AF5746" s="93"/>
      <c r="AG5746" s="93"/>
      <c r="AH5746" s="93"/>
    </row>
    <row r="5747" spans="21:34" x14ac:dyDescent="0.3">
      <c r="U5747" s="309" t="s">
        <v>62701</v>
      </c>
      <c r="V5747" s="310">
        <v>8113.26</v>
      </c>
      <c r="X5747" s="267" t="s">
        <v>35013</v>
      </c>
      <c r="Y5747" s="268">
        <v>853.71</v>
      </c>
      <c r="AA5747" s="229" t="s">
        <v>44859</v>
      </c>
      <c r="AB5747" s="230">
        <v>90882.15</v>
      </c>
      <c r="AD5747" s="209" t="s">
        <v>20064</v>
      </c>
      <c r="AE5747" s="210">
        <v>112749.17</v>
      </c>
      <c r="AF5747" s="93"/>
      <c r="AG5747" s="93"/>
      <c r="AH5747" s="93"/>
    </row>
    <row r="5748" spans="21:34" x14ac:dyDescent="0.3">
      <c r="U5748" s="309" t="s">
        <v>56329</v>
      </c>
      <c r="V5748" s="310">
        <v>592.92999999999995</v>
      </c>
      <c r="X5748" s="267" t="s">
        <v>62632</v>
      </c>
      <c r="Y5748" s="268">
        <v>199</v>
      </c>
      <c r="AA5748" s="229" t="s">
        <v>44860</v>
      </c>
      <c r="AB5748" s="230">
        <v>6927.85</v>
      </c>
      <c r="AD5748" s="209" t="s">
        <v>20065</v>
      </c>
      <c r="AE5748" s="210">
        <v>866731.4</v>
      </c>
      <c r="AF5748" s="93"/>
      <c r="AG5748" s="93"/>
      <c r="AH5748" s="93"/>
    </row>
    <row r="5749" spans="21:34" x14ac:dyDescent="0.3">
      <c r="U5749" s="309" t="s">
        <v>62702</v>
      </c>
      <c r="V5749" s="310">
        <v>1030.8499999999999</v>
      </c>
      <c r="X5749" s="267" t="s">
        <v>52399</v>
      </c>
      <c r="Y5749" s="268">
        <v>36820.75</v>
      </c>
      <c r="AA5749" s="229" t="s">
        <v>44861</v>
      </c>
      <c r="AB5749" s="230">
        <v>30950</v>
      </c>
      <c r="AD5749" s="209" t="s">
        <v>20066</v>
      </c>
      <c r="AE5749" s="210">
        <v>5533.28</v>
      </c>
      <c r="AF5749" s="93"/>
      <c r="AG5749" s="93"/>
      <c r="AH5749" s="93"/>
    </row>
    <row r="5750" spans="21:34" x14ac:dyDescent="0.3">
      <c r="U5750" s="309" t="s">
        <v>57610</v>
      </c>
      <c r="V5750" s="310">
        <v>978</v>
      </c>
      <c r="X5750" s="267" t="s">
        <v>58244</v>
      </c>
      <c r="Y5750" s="268">
        <v>93226.03</v>
      </c>
      <c r="AA5750" s="229" t="s">
        <v>44862</v>
      </c>
      <c r="AB5750" s="230">
        <v>2368</v>
      </c>
      <c r="AD5750" s="209" t="s">
        <v>20067</v>
      </c>
      <c r="AE5750" s="210">
        <v>282233.32</v>
      </c>
      <c r="AF5750" s="93"/>
      <c r="AG5750" s="93"/>
      <c r="AH5750" s="93"/>
    </row>
    <row r="5751" spans="21:34" x14ac:dyDescent="0.3">
      <c r="U5751" s="309" t="s">
        <v>68318</v>
      </c>
      <c r="V5751" s="310">
        <v>7172</v>
      </c>
      <c r="X5751" s="267" t="s">
        <v>36281</v>
      </c>
      <c r="Y5751" s="268">
        <v>3295</v>
      </c>
      <c r="AA5751" s="229" t="s">
        <v>20140</v>
      </c>
      <c r="AB5751" s="230">
        <v>5166</v>
      </c>
      <c r="AD5751" s="209" t="s">
        <v>20068</v>
      </c>
      <c r="AE5751" s="210">
        <v>5419.06</v>
      </c>
      <c r="AF5751" s="93"/>
      <c r="AG5751" s="93"/>
      <c r="AH5751" s="93"/>
    </row>
    <row r="5752" spans="21:34" x14ac:dyDescent="0.3">
      <c r="U5752" s="309" t="s">
        <v>68319</v>
      </c>
      <c r="V5752" s="310">
        <v>32933.32</v>
      </c>
      <c r="X5752" s="267" t="s">
        <v>35014</v>
      </c>
      <c r="Y5752" s="268">
        <v>9443.7999999999993</v>
      </c>
      <c r="AA5752" s="229" t="s">
        <v>48881</v>
      </c>
      <c r="AB5752" s="230">
        <v>2007.5</v>
      </c>
      <c r="AD5752" s="209" t="s">
        <v>20069</v>
      </c>
      <c r="AE5752" s="210">
        <v>91200.06</v>
      </c>
      <c r="AF5752" s="93"/>
      <c r="AG5752" s="93"/>
      <c r="AH5752" s="93"/>
    </row>
    <row r="5753" spans="21:34" x14ac:dyDescent="0.3">
      <c r="U5753" s="309" t="s">
        <v>60597</v>
      </c>
      <c r="V5753" s="310">
        <v>21599.599999999999</v>
      </c>
      <c r="X5753" s="267" t="s">
        <v>63568</v>
      </c>
      <c r="Y5753" s="268">
        <v>14573.82</v>
      </c>
      <c r="AA5753" s="229" t="s">
        <v>48882</v>
      </c>
      <c r="AB5753" s="230">
        <v>138.5</v>
      </c>
      <c r="AD5753" s="209" t="s">
        <v>20070</v>
      </c>
      <c r="AE5753" s="210">
        <v>341575.95</v>
      </c>
      <c r="AF5753" s="93"/>
      <c r="AG5753" s="93"/>
      <c r="AH5753" s="93"/>
    </row>
    <row r="5754" spans="21:34" x14ac:dyDescent="0.3">
      <c r="U5754" s="309" t="s">
        <v>48084</v>
      </c>
      <c r="V5754" s="310">
        <v>2010</v>
      </c>
      <c r="X5754" s="267" t="s">
        <v>59604</v>
      </c>
      <c r="Y5754" s="268">
        <v>-6.96</v>
      </c>
      <c r="AA5754" s="229" t="s">
        <v>52386</v>
      </c>
      <c r="AB5754" s="230">
        <v>1500</v>
      </c>
      <c r="AD5754" s="209" t="s">
        <v>20071</v>
      </c>
      <c r="AE5754" s="210">
        <v>2372939.1</v>
      </c>
      <c r="AF5754" s="93"/>
      <c r="AG5754" s="93"/>
      <c r="AH5754" s="93"/>
    </row>
    <row r="5755" spans="21:34" x14ac:dyDescent="0.3">
      <c r="U5755" s="309" t="s">
        <v>56331</v>
      </c>
      <c r="V5755" s="310">
        <v>2303.46</v>
      </c>
      <c r="X5755" s="267" t="s">
        <v>59064</v>
      </c>
      <c r="Y5755" s="268">
        <v>3263.8</v>
      </c>
      <c r="AA5755" s="229" t="s">
        <v>47966</v>
      </c>
      <c r="AB5755" s="230">
        <v>10573.72</v>
      </c>
      <c r="AD5755" s="209" t="s">
        <v>20072</v>
      </c>
      <c r="AE5755" s="210">
        <v>5343.81</v>
      </c>
      <c r="AF5755" s="93"/>
      <c r="AG5755" s="93"/>
      <c r="AH5755" s="93"/>
    </row>
    <row r="5756" spans="21:34" x14ac:dyDescent="0.3">
      <c r="U5756" s="309" t="s">
        <v>68320</v>
      </c>
      <c r="V5756" s="310">
        <v>7289.27</v>
      </c>
      <c r="X5756" s="267" t="s">
        <v>59065</v>
      </c>
      <c r="Y5756" s="268">
        <v>249.73</v>
      </c>
      <c r="AA5756" s="229" t="s">
        <v>33529</v>
      </c>
      <c r="AB5756" s="230">
        <v>816</v>
      </c>
      <c r="AD5756" s="209" t="s">
        <v>20073</v>
      </c>
      <c r="AE5756" s="210">
        <v>403.81</v>
      </c>
      <c r="AF5756" s="93"/>
      <c r="AG5756" s="93"/>
      <c r="AH5756" s="93"/>
    </row>
    <row r="5757" spans="21:34" x14ac:dyDescent="0.3">
      <c r="U5757" s="309" t="s">
        <v>42704</v>
      </c>
      <c r="V5757" s="310">
        <v>55.23</v>
      </c>
      <c r="X5757" s="267" t="s">
        <v>59066</v>
      </c>
      <c r="Y5757" s="268">
        <v>799.64</v>
      </c>
      <c r="AA5757" s="229" t="s">
        <v>33530</v>
      </c>
      <c r="AB5757" s="230">
        <v>983.75</v>
      </c>
      <c r="AD5757" s="209" t="s">
        <v>20074</v>
      </c>
      <c r="AE5757" s="210">
        <v>308.92</v>
      </c>
      <c r="AF5757" s="93"/>
      <c r="AG5757" s="93"/>
      <c r="AH5757" s="93"/>
    </row>
    <row r="5758" spans="21:34" x14ac:dyDescent="0.3">
      <c r="U5758" s="309" t="s">
        <v>68321</v>
      </c>
      <c r="V5758" s="310">
        <v>475</v>
      </c>
      <c r="X5758" s="267" t="s">
        <v>63152</v>
      </c>
      <c r="Y5758" s="268">
        <v>203.37</v>
      </c>
      <c r="AA5758" s="229" t="s">
        <v>52387</v>
      </c>
      <c r="AB5758" s="230">
        <v>124.97</v>
      </c>
      <c r="AD5758" s="209" t="s">
        <v>20075</v>
      </c>
      <c r="AE5758" s="210">
        <v>9300</v>
      </c>
      <c r="AF5758" s="93"/>
      <c r="AG5758" s="93"/>
      <c r="AH5758" s="93"/>
    </row>
    <row r="5759" spans="21:34" x14ac:dyDescent="0.3">
      <c r="U5759" s="309" t="s">
        <v>40448</v>
      </c>
      <c r="V5759" s="310">
        <v>32913.120000000003</v>
      </c>
      <c r="X5759" s="267" t="s">
        <v>61399</v>
      </c>
      <c r="Y5759" s="268">
        <v>1597.13</v>
      </c>
      <c r="AA5759" s="229" t="s">
        <v>52388</v>
      </c>
      <c r="AB5759" s="230">
        <v>2436</v>
      </c>
      <c r="AD5759" s="209" t="s">
        <v>20076</v>
      </c>
      <c r="AE5759" s="210">
        <v>5875.57</v>
      </c>
      <c r="AF5759" s="93"/>
      <c r="AG5759" s="93"/>
      <c r="AH5759" s="93"/>
    </row>
    <row r="5760" spans="21:34" x14ac:dyDescent="0.3">
      <c r="U5760" s="309" t="s">
        <v>40449</v>
      </c>
      <c r="V5760" s="310">
        <v>20400</v>
      </c>
      <c r="X5760" s="267" t="s">
        <v>61400</v>
      </c>
      <c r="Y5760" s="268">
        <v>122.23</v>
      </c>
      <c r="AA5760" s="229" t="s">
        <v>20141</v>
      </c>
      <c r="AB5760" s="230">
        <v>3962.67</v>
      </c>
      <c r="AD5760" s="209" t="s">
        <v>20077</v>
      </c>
      <c r="AE5760" s="210">
        <v>6217.89</v>
      </c>
      <c r="AF5760" s="93"/>
      <c r="AG5760" s="93"/>
      <c r="AH5760" s="93"/>
    </row>
    <row r="5761" spans="21:34" x14ac:dyDescent="0.3">
      <c r="U5761" s="309" t="s">
        <v>40450</v>
      </c>
      <c r="V5761" s="310">
        <v>33292.800000000003</v>
      </c>
      <c r="X5761" s="267" t="s">
        <v>61401</v>
      </c>
      <c r="Y5761" s="268">
        <v>391.32</v>
      </c>
      <c r="AA5761" s="229" t="s">
        <v>20142</v>
      </c>
      <c r="AB5761" s="230">
        <v>8203.06</v>
      </c>
      <c r="AD5761" s="209" t="s">
        <v>20078</v>
      </c>
      <c r="AE5761" s="210">
        <v>26164</v>
      </c>
      <c r="AF5761" s="93"/>
      <c r="AG5761" s="93"/>
      <c r="AH5761" s="93"/>
    </row>
    <row r="5762" spans="21:34" x14ac:dyDescent="0.3">
      <c r="U5762" s="309" t="s">
        <v>40451</v>
      </c>
      <c r="V5762" s="310">
        <v>28045.22</v>
      </c>
      <c r="X5762" s="267" t="s">
        <v>63153</v>
      </c>
      <c r="Y5762" s="268">
        <v>99.52</v>
      </c>
      <c r="AA5762" s="229" t="s">
        <v>49897</v>
      </c>
      <c r="AB5762" s="230">
        <v>5084</v>
      </c>
      <c r="AD5762" s="209" t="s">
        <v>20079</v>
      </c>
      <c r="AE5762" s="210">
        <v>25515</v>
      </c>
      <c r="AF5762" s="93"/>
      <c r="AG5762" s="93"/>
      <c r="AH5762" s="93"/>
    </row>
    <row r="5763" spans="21:34" x14ac:dyDescent="0.3">
      <c r="U5763" s="309" t="s">
        <v>40452</v>
      </c>
      <c r="V5763" s="310">
        <v>8467.56</v>
      </c>
      <c r="X5763" s="267" t="s">
        <v>58245</v>
      </c>
      <c r="Y5763" s="268">
        <v>16164.68</v>
      </c>
      <c r="AA5763" s="229" t="s">
        <v>42454</v>
      </c>
      <c r="AB5763" s="230">
        <v>1246</v>
      </c>
      <c r="AD5763" s="209" t="s">
        <v>20080</v>
      </c>
      <c r="AE5763" s="210">
        <v>1604</v>
      </c>
      <c r="AF5763" s="93"/>
      <c r="AG5763" s="93"/>
      <c r="AH5763" s="93"/>
    </row>
    <row r="5764" spans="21:34" x14ac:dyDescent="0.3">
      <c r="U5764" s="309" t="s">
        <v>40453</v>
      </c>
      <c r="V5764" s="310">
        <v>20088.32</v>
      </c>
      <c r="X5764" s="267" t="s">
        <v>57432</v>
      </c>
      <c r="Y5764" s="268">
        <v>19399.82</v>
      </c>
      <c r="AA5764" s="229" t="s">
        <v>42455</v>
      </c>
      <c r="AB5764" s="230">
        <v>1260.57</v>
      </c>
      <c r="AD5764" s="209" t="s">
        <v>20081</v>
      </c>
      <c r="AE5764" s="210">
        <v>1023.75</v>
      </c>
      <c r="AF5764" s="93"/>
      <c r="AG5764" s="93"/>
      <c r="AH5764" s="93"/>
    </row>
    <row r="5765" spans="21:34" x14ac:dyDescent="0.3">
      <c r="U5765" s="309" t="s">
        <v>40454</v>
      </c>
      <c r="V5765" s="310">
        <v>14424.32</v>
      </c>
      <c r="X5765" s="267" t="s">
        <v>57433</v>
      </c>
      <c r="Y5765" s="268">
        <v>1484.1</v>
      </c>
      <c r="AA5765" s="229" t="s">
        <v>42456</v>
      </c>
      <c r="AB5765" s="230">
        <v>96.43</v>
      </c>
      <c r="AD5765" s="209" t="s">
        <v>20082</v>
      </c>
      <c r="AE5765" s="210">
        <v>5250</v>
      </c>
      <c r="AF5765" s="93"/>
      <c r="AG5765" s="93"/>
      <c r="AH5765" s="93"/>
    </row>
    <row r="5766" spans="21:34" x14ac:dyDescent="0.3">
      <c r="U5766" s="309" t="s">
        <v>68322</v>
      </c>
      <c r="V5766" s="310">
        <v>9709.9699999999993</v>
      </c>
      <c r="X5766" s="267" t="s">
        <v>57434</v>
      </c>
      <c r="Y5766" s="268">
        <v>4752.6400000000003</v>
      </c>
      <c r="AA5766" s="229" t="s">
        <v>52389</v>
      </c>
      <c r="AB5766" s="230">
        <v>5346.06</v>
      </c>
      <c r="AD5766" s="209" t="s">
        <v>20083</v>
      </c>
      <c r="AE5766" s="210">
        <v>1884.6</v>
      </c>
      <c r="AF5766" s="93"/>
      <c r="AG5766" s="93"/>
      <c r="AH5766" s="93"/>
    </row>
    <row r="5767" spans="21:34" x14ac:dyDescent="0.3">
      <c r="U5767" s="309" t="s">
        <v>68323</v>
      </c>
      <c r="V5767" s="310">
        <v>742.82</v>
      </c>
      <c r="X5767" s="267" t="s">
        <v>60406</v>
      </c>
      <c r="Y5767" s="268">
        <v>1129.46</v>
      </c>
      <c r="AA5767" s="229" t="s">
        <v>52390</v>
      </c>
      <c r="AB5767" s="230">
        <v>387.94</v>
      </c>
      <c r="AD5767" s="209" t="s">
        <v>20084</v>
      </c>
      <c r="AE5767" s="210">
        <v>1442.65</v>
      </c>
      <c r="AF5767" s="93"/>
      <c r="AG5767" s="93"/>
      <c r="AH5767" s="93"/>
    </row>
    <row r="5768" spans="21:34" x14ac:dyDescent="0.3">
      <c r="U5768" s="309" t="s">
        <v>68324</v>
      </c>
      <c r="V5768" s="310">
        <v>2263.38</v>
      </c>
      <c r="X5768" s="267" t="s">
        <v>57435</v>
      </c>
      <c r="Y5768" s="268">
        <v>5632.8</v>
      </c>
      <c r="AA5768" s="229" t="s">
        <v>40288</v>
      </c>
      <c r="AB5768" s="230">
        <v>25784.240000000002</v>
      </c>
      <c r="AD5768" s="209" t="s">
        <v>20085</v>
      </c>
      <c r="AE5768" s="210">
        <v>10375</v>
      </c>
      <c r="AF5768" s="93"/>
      <c r="AG5768" s="93"/>
      <c r="AH5768" s="93"/>
    </row>
    <row r="5769" spans="21:34" x14ac:dyDescent="0.3">
      <c r="U5769" s="309" t="s">
        <v>40458</v>
      </c>
      <c r="V5769" s="310">
        <v>7891.92</v>
      </c>
      <c r="X5769" s="267" t="s">
        <v>63154</v>
      </c>
      <c r="Y5769" s="268">
        <v>1876.97</v>
      </c>
      <c r="AA5769" s="229" t="s">
        <v>40289</v>
      </c>
      <c r="AB5769" s="230">
        <v>1889.65</v>
      </c>
      <c r="AD5769" s="209" t="s">
        <v>20086</v>
      </c>
      <c r="AE5769" s="210">
        <v>16196</v>
      </c>
      <c r="AF5769" s="93"/>
      <c r="AG5769" s="93"/>
      <c r="AH5769" s="93"/>
    </row>
    <row r="5770" spans="21:34" x14ac:dyDescent="0.3">
      <c r="U5770" s="309" t="s">
        <v>40459</v>
      </c>
      <c r="V5770" s="310">
        <v>603.73</v>
      </c>
      <c r="X5770" s="267" t="s">
        <v>57436</v>
      </c>
      <c r="Y5770" s="268">
        <v>7409.65</v>
      </c>
      <c r="AA5770" s="229" t="s">
        <v>40290</v>
      </c>
      <c r="AB5770" s="230">
        <v>773.56</v>
      </c>
      <c r="AD5770" s="209" t="s">
        <v>20087</v>
      </c>
      <c r="AE5770" s="210">
        <v>2470</v>
      </c>
      <c r="AF5770" s="93"/>
      <c r="AG5770" s="93"/>
      <c r="AH5770" s="93"/>
    </row>
    <row r="5771" spans="21:34" x14ac:dyDescent="0.3">
      <c r="U5771" s="309" t="s">
        <v>40460</v>
      </c>
      <c r="V5771" s="310">
        <v>1933.55</v>
      </c>
      <c r="X5771" s="267" t="s">
        <v>60407</v>
      </c>
      <c r="Y5771" s="268">
        <v>3994.56</v>
      </c>
      <c r="AA5771" s="229" t="s">
        <v>40291</v>
      </c>
      <c r="AB5771" s="230">
        <v>2266.7399999999998</v>
      </c>
      <c r="AD5771" s="209" t="s">
        <v>20088</v>
      </c>
      <c r="AE5771" s="210">
        <v>484</v>
      </c>
      <c r="AF5771" s="93"/>
      <c r="AG5771" s="93"/>
      <c r="AH5771" s="93"/>
    </row>
    <row r="5772" spans="21:34" x14ac:dyDescent="0.3">
      <c r="U5772" s="309" t="s">
        <v>62117</v>
      </c>
      <c r="V5772" s="310">
        <v>3357.21</v>
      </c>
      <c r="X5772" s="267" t="s">
        <v>60408</v>
      </c>
      <c r="Y5772" s="268">
        <v>305.64</v>
      </c>
      <c r="AA5772" s="229" t="s">
        <v>39150</v>
      </c>
      <c r="AB5772" s="230">
        <v>250146.08</v>
      </c>
      <c r="AD5772" s="209" t="s">
        <v>20089</v>
      </c>
      <c r="AE5772" s="210">
        <v>63663</v>
      </c>
      <c r="AF5772" s="93"/>
      <c r="AG5772" s="93"/>
      <c r="AH5772" s="93"/>
    </row>
    <row r="5773" spans="21:34" x14ac:dyDescent="0.3">
      <c r="U5773" s="309" t="s">
        <v>62118</v>
      </c>
      <c r="V5773" s="310">
        <v>256.83</v>
      </c>
      <c r="X5773" s="267" t="s">
        <v>60409</v>
      </c>
      <c r="Y5773" s="268">
        <v>978.72</v>
      </c>
      <c r="AA5773" s="229" t="s">
        <v>40292</v>
      </c>
      <c r="AB5773" s="230">
        <v>25885.91</v>
      </c>
      <c r="AD5773" s="209" t="s">
        <v>20090</v>
      </c>
      <c r="AE5773" s="210">
        <v>107566</v>
      </c>
      <c r="AF5773" s="93"/>
      <c r="AG5773" s="93"/>
      <c r="AH5773" s="93"/>
    </row>
    <row r="5774" spans="21:34" x14ac:dyDescent="0.3">
      <c r="U5774" s="309" t="s">
        <v>62119</v>
      </c>
      <c r="V5774" s="310">
        <v>770.14</v>
      </c>
      <c r="X5774" s="267" t="s">
        <v>42461</v>
      </c>
      <c r="Y5774" s="268">
        <v>2812.5</v>
      </c>
      <c r="AA5774" s="229" t="s">
        <v>40293</v>
      </c>
      <c r="AB5774" s="230">
        <v>1964</v>
      </c>
      <c r="AD5774" s="209" t="s">
        <v>20091</v>
      </c>
      <c r="AE5774" s="210">
        <v>9659</v>
      </c>
      <c r="AF5774" s="93"/>
      <c r="AG5774" s="93"/>
      <c r="AH5774" s="93"/>
    </row>
    <row r="5775" spans="21:34" x14ac:dyDescent="0.3">
      <c r="U5775" s="309" t="s">
        <v>62120</v>
      </c>
      <c r="V5775" s="310">
        <v>584.96</v>
      </c>
      <c r="X5775" s="267" t="s">
        <v>20283</v>
      </c>
      <c r="Y5775" s="268">
        <v>215.09</v>
      </c>
      <c r="AA5775" s="229" t="s">
        <v>39151</v>
      </c>
      <c r="AB5775" s="230">
        <v>38290.980000000003</v>
      </c>
      <c r="AD5775" s="209" t="s">
        <v>20092</v>
      </c>
      <c r="AE5775" s="210">
        <v>954</v>
      </c>
      <c r="AF5775" s="93"/>
      <c r="AG5775" s="93"/>
      <c r="AH5775" s="93"/>
    </row>
    <row r="5776" spans="21:34" x14ac:dyDescent="0.3">
      <c r="U5776" s="309" t="s">
        <v>68325</v>
      </c>
      <c r="V5776" s="310">
        <v>30530.14</v>
      </c>
      <c r="X5776" s="267" t="s">
        <v>33562</v>
      </c>
      <c r="Y5776" s="268">
        <v>6749.18</v>
      </c>
      <c r="AA5776" s="229" t="s">
        <v>40294</v>
      </c>
      <c r="AB5776" s="230">
        <v>361</v>
      </c>
      <c r="AD5776" s="209" t="s">
        <v>20093</v>
      </c>
      <c r="AE5776" s="210">
        <v>2575</v>
      </c>
      <c r="AF5776" s="93"/>
      <c r="AG5776" s="93"/>
      <c r="AH5776" s="93"/>
    </row>
    <row r="5777" spans="21:34" x14ac:dyDescent="0.3">
      <c r="U5777" s="309" t="s">
        <v>53057</v>
      </c>
      <c r="V5777" s="310">
        <v>2160.5700000000002</v>
      </c>
      <c r="X5777" s="267" t="s">
        <v>35026</v>
      </c>
      <c r="Y5777" s="268">
        <v>15460.43</v>
      </c>
      <c r="AA5777" s="229" t="s">
        <v>52391</v>
      </c>
      <c r="AB5777" s="230">
        <v>899.36</v>
      </c>
      <c r="AD5777" s="209" t="s">
        <v>20094</v>
      </c>
      <c r="AE5777" s="210">
        <v>6297.81</v>
      </c>
      <c r="AF5777" s="93"/>
      <c r="AG5777" s="93"/>
      <c r="AH5777" s="93"/>
    </row>
    <row r="5778" spans="21:34" x14ac:dyDescent="0.3">
      <c r="U5778" s="309" t="s">
        <v>53058</v>
      </c>
      <c r="V5778" s="310">
        <v>7415.25</v>
      </c>
      <c r="X5778" s="267" t="s">
        <v>20285</v>
      </c>
      <c r="Y5778" s="268">
        <v>7207.84</v>
      </c>
      <c r="AA5778" s="229" t="s">
        <v>52392</v>
      </c>
      <c r="AB5778" s="230">
        <v>1359.94</v>
      </c>
      <c r="AD5778" s="209" t="s">
        <v>20095</v>
      </c>
      <c r="AE5778" s="210">
        <v>403.81</v>
      </c>
      <c r="AF5778" s="93"/>
      <c r="AG5778" s="93"/>
      <c r="AH5778" s="93"/>
    </row>
    <row r="5779" spans="21:34" x14ac:dyDescent="0.3">
      <c r="U5779" s="309" t="s">
        <v>68326</v>
      </c>
      <c r="V5779" s="310">
        <v>3778.5</v>
      </c>
      <c r="X5779" s="267" t="s">
        <v>52406</v>
      </c>
      <c r="Y5779" s="268">
        <v>17121</v>
      </c>
      <c r="AA5779" s="229" t="s">
        <v>44863</v>
      </c>
      <c r="AB5779" s="230">
        <v>4000</v>
      </c>
      <c r="AD5779" s="209" t="s">
        <v>20096</v>
      </c>
      <c r="AE5779" s="210">
        <v>308.92</v>
      </c>
      <c r="AF5779" s="93"/>
      <c r="AG5779" s="93"/>
      <c r="AH5779" s="93"/>
    </row>
    <row r="5780" spans="21:34" x14ac:dyDescent="0.3">
      <c r="U5780" s="309" t="s">
        <v>68327</v>
      </c>
      <c r="V5780" s="310">
        <v>19022.349999999999</v>
      </c>
      <c r="X5780" s="267" t="s">
        <v>20287</v>
      </c>
      <c r="Y5780" s="268">
        <v>4763.62</v>
      </c>
      <c r="AA5780" s="229" t="s">
        <v>44864</v>
      </c>
      <c r="AB5780" s="230">
        <v>306</v>
      </c>
      <c r="AD5780" s="209" t="s">
        <v>20097</v>
      </c>
      <c r="AE5780" s="210">
        <v>3493.75</v>
      </c>
      <c r="AF5780" s="93"/>
      <c r="AG5780" s="93"/>
      <c r="AH5780" s="93"/>
    </row>
    <row r="5781" spans="21:34" x14ac:dyDescent="0.3">
      <c r="U5781" s="309" t="s">
        <v>68328</v>
      </c>
      <c r="V5781" s="310">
        <v>24801.13</v>
      </c>
      <c r="X5781" s="267" t="s">
        <v>33563</v>
      </c>
      <c r="Y5781" s="268">
        <v>48913.25</v>
      </c>
      <c r="AA5781" s="229" t="s">
        <v>42457</v>
      </c>
      <c r="AB5781" s="230">
        <v>78047</v>
      </c>
      <c r="AD5781" s="209" t="s">
        <v>20098</v>
      </c>
      <c r="AE5781" s="210">
        <v>9300</v>
      </c>
      <c r="AF5781" s="93"/>
      <c r="AG5781" s="93"/>
      <c r="AH5781" s="93"/>
    </row>
    <row r="5782" spans="21:34" x14ac:dyDescent="0.3">
      <c r="U5782" s="309" t="s">
        <v>68329</v>
      </c>
      <c r="V5782" s="310">
        <v>1200</v>
      </c>
      <c r="X5782" s="267" t="s">
        <v>20288</v>
      </c>
      <c r="Y5782" s="268">
        <v>5893.07</v>
      </c>
      <c r="AA5782" s="229" t="s">
        <v>39152</v>
      </c>
      <c r="AB5782" s="230">
        <v>1690</v>
      </c>
      <c r="AD5782" s="209" t="s">
        <v>20099</v>
      </c>
      <c r="AE5782" s="210">
        <v>5250</v>
      </c>
      <c r="AF5782" s="93"/>
      <c r="AG5782" s="93"/>
      <c r="AH5782" s="93"/>
    </row>
    <row r="5783" spans="21:34" x14ac:dyDescent="0.3">
      <c r="U5783" s="309" t="s">
        <v>40466</v>
      </c>
      <c r="V5783" s="310">
        <v>6458.34</v>
      </c>
      <c r="X5783" s="267" t="s">
        <v>33564</v>
      </c>
      <c r="Y5783" s="268">
        <v>3106.73</v>
      </c>
      <c r="AA5783" s="229" t="s">
        <v>39153</v>
      </c>
      <c r="AB5783" s="230">
        <v>9666</v>
      </c>
      <c r="AD5783" s="209" t="s">
        <v>20100</v>
      </c>
      <c r="AE5783" s="210">
        <v>1884.6</v>
      </c>
      <c r="AF5783" s="93"/>
      <c r="AG5783" s="93"/>
      <c r="AH5783" s="93"/>
    </row>
    <row r="5784" spans="21:34" x14ac:dyDescent="0.3">
      <c r="U5784" s="309" t="s">
        <v>40467</v>
      </c>
      <c r="V5784" s="310">
        <v>432.1</v>
      </c>
      <c r="X5784" s="267" t="s">
        <v>56114</v>
      </c>
      <c r="Y5784" s="268">
        <v>11065</v>
      </c>
      <c r="AA5784" s="229" t="s">
        <v>39154</v>
      </c>
      <c r="AB5784" s="230">
        <v>3058</v>
      </c>
      <c r="AD5784" s="209" t="s">
        <v>20101</v>
      </c>
      <c r="AE5784" s="210">
        <v>70981.22</v>
      </c>
      <c r="AF5784" s="93"/>
      <c r="AG5784" s="93"/>
      <c r="AH5784" s="93"/>
    </row>
    <row r="5785" spans="21:34" x14ac:dyDescent="0.3">
      <c r="U5785" s="309" t="s">
        <v>40468</v>
      </c>
      <c r="V5785" s="310">
        <v>1553.05</v>
      </c>
      <c r="X5785" s="267" t="s">
        <v>56115</v>
      </c>
      <c r="Y5785" s="268">
        <v>846.46</v>
      </c>
      <c r="AA5785" s="229" t="s">
        <v>40295</v>
      </c>
      <c r="AB5785" s="230">
        <v>33631.58</v>
      </c>
      <c r="AD5785" s="209" t="s">
        <v>20102</v>
      </c>
      <c r="AE5785" s="210">
        <v>6217.89</v>
      </c>
      <c r="AF5785" s="93"/>
      <c r="AG5785" s="93"/>
      <c r="AH5785" s="93"/>
    </row>
    <row r="5786" spans="21:34" x14ac:dyDescent="0.3">
      <c r="U5786" s="309" t="s">
        <v>40469</v>
      </c>
      <c r="V5786" s="310">
        <v>584.96</v>
      </c>
      <c r="X5786" s="267" t="s">
        <v>56116</v>
      </c>
      <c r="Y5786" s="268">
        <v>2367.9299999999998</v>
      </c>
      <c r="AA5786" s="229" t="s">
        <v>47967</v>
      </c>
      <c r="AB5786" s="230">
        <v>2274</v>
      </c>
      <c r="AD5786" s="209" t="s">
        <v>20103</v>
      </c>
      <c r="AE5786" s="210">
        <v>23093</v>
      </c>
      <c r="AF5786" s="93"/>
      <c r="AG5786" s="93"/>
      <c r="AH5786" s="93"/>
    </row>
    <row r="5787" spans="21:34" x14ac:dyDescent="0.3">
      <c r="U5787" s="309" t="s">
        <v>68330</v>
      </c>
      <c r="V5787" s="310">
        <v>805.63</v>
      </c>
      <c r="X5787" s="267" t="s">
        <v>57437</v>
      </c>
      <c r="Y5787" s="268">
        <v>99</v>
      </c>
      <c r="AA5787" s="229" t="s">
        <v>44865</v>
      </c>
      <c r="AB5787" s="230">
        <v>30515.05</v>
      </c>
      <c r="AD5787" s="209" t="s">
        <v>20104</v>
      </c>
      <c r="AE5787" s="210">
        <v>177045</v>
      </c>
      <c r="AF5787" s="93"/>
      <c r="AG5787" s="93"/>
      <c r="AH5787" s="93"/>
    </row>
    <row r="5788" spans="21:34" x14ac:dyDescent="0.3">
      <c r="U5788" s="309" t="s">
        <v>68331</v>
      </c>
      <c r="V5788" s="310">
        <v>41924</v>
      </c>
      <c r="X5788" s="267" t="s">
        <v>56117</v>
      </c>
      <c r="Y5788" s="268">
        <v>12238.92</v>
      </c>
      <c r="AA5788" s="229" t="s">
        <v>52393</v>
      </c>
      <c r="AB5788" s="230">
        <v>10030.98</v>
      </c>
      <c r="AD5788" s="209" t="s">
        <v>20105</v>
      </c>
      <c r="AE5788" s="210">
        <v>27091.62</v>
      </c>
      <c r="AF5788" s="93"/>
      <c r="AG5788" s="93"/>
      <c r="AH5788" s="93"/>
    </row>
    <row r="5789" spans="21:34" x14ac:dyDescent="0.3">
      <c r="U5789" s="309" t="s">
        <v>50173</v>
      </c>
      <c r="V5789" s="310">
        <v>56161.41</v>
      </c>
      <c r="X5789" s="267" t="s">
        <v>56118</v>
      </c>
      <c r="Y5789" s="268">
        <v>1323.4</v>
      </c>
      <c r="AA5789" s="229" t="s">
        <v>49898</v>
      </c>
      <c r="AB5789" s="230">
        <v>13000</v>
      </c>
      <c r="AD5789" s="209" t="s">
        <v>20106</v>
      </c>
      <c r="AE5789" s="210">
        <v>2004.27</v>
      </c>
      <c r="AF5789" s="93"/>
      <c r="AG5789" s="93"/>
      <c r="AH5789" s="93"/>
    </row>
    <row r="5790" spans="21:34" x14ac:dyDescent="0.3">
      <c r="U5790" s="309" t="s">
        <v>68332</v>
      </c>
      <c r="V5790" s="310">
        <v>14786.85</v>
      </c>
      <c r="X5790" s="267" t="s">
        <v>52408</v>
      </c>
      <c r="Y5790" s="268">
        <v>6754.2</v>
      </c>
      <c r="AA5790" s="229" t="s">
        <v>44866</v>
      </c>
      <c r="AB5790" s="230">
        <v>39753</v>
      </c>
      <c r="AD5790" s="209" t="s">
        <v>20107</v>
      </c>
      <c r="AE5790" s="210">
        <v>496.7</v>
      </c>
      <c r="AF5790" s="93"/>
      <c r="AG5790" s="93"/>
      <c r="AH5790" s="93"/>
    </row>
    <row r="5791" spans="21:34" x14ac:dyDescent="0.3">
      <c r="U5791" s="309" t="s">
        <v>50174</v>
      </c>
      <c r="V5791" s="310">
        <v>5250.92</v>
      </c>
      <c r="X5791" s="267" t="s">
        <v>52409</v>
      </c>
      <c r="Y5791" s="268">
        <v>333.1</v>
      </c>
      <c r="AA5791" s="229" t="s">
        <v>44867</v>
      </c>
      <c r="AB5791" s="230">
        <v>419140</v>
      </c>
      <c r="AD5791" s="209" t="s">
        <v>20108</v>
      </c>
      <c r="AE5791" s="210">
        <v>1610.41</v>
      </c>
      <c r="AF5791" s="93"/>
      <c r="AG5791" s="93"/>
      <c r="AH5791" s="93"/>
    </row>
    <row r="5792" spans="21:34" x14ac:dyDescent="0.3">
      <c r="U5792" s="309" t="s">
        <v>55260</v>
      </c>
      <c r="V5792" s="310">
        <v>226.44</v>
      </c>
      <c r="X5792" s="267" t="s">
        <v>52410</v>
      </c>
      <c r="Y5792" s="268">
        <v>1066.78</v>
      </c>
      <c r="AA5792" s="229" t="s">
        <v>44868</v>
      </c>
      <c r="AB5792" s="230">
        <v>32064.29</v>
      </c>
      <c r="AD5792" s="209" t="s">
        <v>20109</v>
      </c>
      <c r="AE5792" s="210">
        <v>4211</v>
      </c>
      <c r="AF5792" s="93"/>
      <c r="AG5792" s="93"/>
      <c r="AH5792" s="93"/>
    </row>
    <row r="5793" spans="21:34" x14ac:dyDescent="0.3">
      <c r="U5793" s="309" t="s">
        <v>56335</v>
      </c>
      <c r="V5793" s="310">
        <v>8889.6200000000008</v>
      </c>
      <c r="X5793" s="267" t="s">
        <v>55118</v>
      </c>
      <c r="Y5793" s="268">
        <v>68640</v>
      </c>
      <c r="AA5793" s="229" t="s">
        <v>33532</v>
      </c>
      <c r="AB5793" s="230">
        <v>46199.76</v>
      </c>
      <c r="AD5793" s="209" t="s">
        <v>20110</v>
      </c>
      <c r="AE5793" s="210">
        <v>80795</v>
      </c>
      <c r="AF5793" s="93"/>
      <c r="AG5793" s="93"/>
      <c r="AH5793" s="93"/>
    </row>
    <row r="5794" spans="21:34" x14ac:dyDescent="0.3">
      <c r="U5794" s="309" t="s">
        <v>55261</v>
      </c>
      <c r="V5794" s="310">
        <v>181.19</v>
      </c>
      <c r="X5794" s="267" t="s">
        <v>35027</v>
      </c>
      <c r="Y5794" s="268">
        <v>117880</v>
      </c>
      <c r="AA5794" s="229" t="s">
        <v>33533</v>
      </c>
      <c r="AB5794" s="230">
        <v>10000</v>
      </c>
      <c r="AD5794" s="209" t="s">
        <v>20111</v>
      </c>
      <c r="AE5794" s="210">
        <v>38898.22</v>
      </c>
      <c r="AF5794" s="93"/>
      <c r="AG5794" s="93"/>
      <c r="AH5794" s="93"/>
    </row>
    <row r="5795" spans="21:34" x14ac:dyDescent="0.3">
      <c r="U5795" s="309" t="s">
        <v>62703</v>
      </c>
      <c r="V5795" s="310">
        <v>395.59</v>
      </c>
      <c r="X5795" s="267" t="s">
        <v>55119</v>
      </c>
      <c r="Y5795" s="268">
        <v>108700.6</v>
      </c>
      <c r="AA5795" s="229" t="s">
        <v>33534</v>
      </c>
      <c r="AB5795" s="230">
        <v>454.01</v>
      </c>
      <c r="AD5795" s="209" t="s">
        <v>20112</v>
      </c>
      <c r="AE5795" s="210">
        <v>3194.84</v>
      </c>
      <c r="AF5795" s="93"/>
      <c r="AG5795" s="93"/>
      <c r="AH5795" s="93"/>
    </row>
    <row r="5796" spans="21:34" x14ac:dyDescent="0.3">
      <c r="U5796" s="309" t="s">
        <v>62704</v>
      </c>
      <c r="V5796" s="310">
        <v>20.48</v>
      </c>
      <c r="X5796" s="267" t="s">
        <v>56119</v>
      </c>
      <c r="Y5796" s="268">
        <v>26000</v>
      </c>
      <c r="AA5796" s="229" t="s">
        <v>20200</v>
      </c>
      <c r="AB5796" s="230">
        <v>4336.34</v>
      </c>
      <c r="AD5796" s="209" t="s">
        <v>20113</v>
      </c>
      <c r="AE5796" s="210">
        <v>6799.94</v>
      </c>
      <c r="AF5796" s="93"/>
      <c r="AG5796" s="93"/>
      <c r="AH5796" s="93"/>
    </row>
    <row r="5797" spans="21:34" x14ac:dyDescent="0.3">
      <c r="U5797" s="309" t="s">
        <v>56338</v>
      </c>
      <c r="V5797" s="310">
        <v>195652.06</v>
      </c>
      <c r="X5797" s="267" t="s">
        <v>55120</v>
      </c>
      <c r="Y5797" s="268">
        <v>59696.04</v>
      </c>
      <c r="AA5797" s="229" t="s">
        <v>39155</v>
      </c>
      <c r="AB5797" s="230">
        <v>2415.88</v>
      </c>
      <c r="AD5797" s="209" t="s">
        <v>20114</v>
      </c>
      <c r="AE5797" s="210">
        <v>13012.49</v>
      </c>
      <c r="AF5797" s="93"/>
      <c r="AG5797" s="93"/>
      <c r="AH5797" s="93"/>
    </row>
    <row r="5798" spans="21:34" x14ac:dyDescent="0.3">
      <c r="U5798" s="309" t="s">
        <v>56339</v>
      </c>
      <c r="V5798" s="310">
        <v>91843.19</v>
      </c>
      <c r="X5798" s="267" t="s">
        <v>55121</v>
      </c>
      <c r="Y5798" s="268">
        <v>37810.480000000003</v>
      </c>
      <c r="AA5798" s="229" t="s">
        <v>20202</v>
      </c>
      <c r="AB5798" s="230">
        <v>2631.35</v>
      </c>
      <c r="AD5798" s="209" t="s">
        <v>20115</v>
      </c>
      <c r="AE5798" s="210">
        <v>17299</v>
      </c>
      <c r="AF5798" s="93"/>
      <c r="AG5798" s="93"/>
      <c r="AH5798" s="93"/>
    </row>
    <row r="5799" spans="21:34" x14ac:dyDescent="0.3">
      <c r="U5799" s="309" t="s">
        <v>68333</v>
      </c>
      <c r="V5799" s="310">
        <v>31939.72</v>
      </c>
      <c r="X5799" s="267" t="s">
        <v>36282</v>
      </c>
      <c r="Y5799" s="268">
        <v>2587.5</v>
      </c>
      <c r="AA5799" s="229" t="s">
        <v>39156</v>
      </c>
      <c r="AB5799" s="230">
        <v>-3059.65</v>
      </c>
      <c r="AD5799" s="209" t="s">
        <v>20116</v>
      </c>
      <c r="AE5799" s="210">
        <v>26843</v>
      </c>
      <c r="AF5799" s="93"/>
      <c r="AG5799" s="93"/>
      <c r="AH5799" s="93"/>
    </row>
    <row r="5800" spans="21:34" x14ac:dyDescent="0.3">
      <c r="U5800" s="309" t="s">
        <v>56340</v>
      </c>
      <c r="V5800" s="310">
        <v>23785.14</v>
      </c>
      <c r="X5800" s="267" t="s">
        <v>59605</v>
      </c>
      <c r="Y5800" s="268">
        <v>1092.55</v>
      </c>
      <c r="AA5800" s="229" t="s">
        <v>20207</v>
      </c>
      <c r="AB5800" s="230">
        <v>4292.8100000000004</v>
      </c>
      <c r="AD5800" s="209" t="s">
        <v>20117</v>
      </c>
      <c r="AE5800" s="210">
        <v>43154</v>
      </c>
      <c r="AF5800" s="93"/>
      <c r="AG5800" s="93"/>
      <c r="AH5800" s="93"/>
    </row>
    <row r="5801" spans="21:34" x14ac:dyDescent="0.3">
      <c r="U5801" s="309" t="s">
        <v>56341</v>
      </c>
      <c r="V5801" s="310">
        <v>1603.43</v>
      </c>
      <c r="X5801" s="267" t="s">
        <v>35028</v>
      </c>
      <c r="Y5801" s="268">
        <v>11628</v>
      </c>
      <c r="AA5801" s="229" t="s">
        <v>36279</v>
      </c>
      <c r="AB5801" s="230">
        <v>1931.62</v>
      </c>
      <c r="AD5801" s="209" t="s">
        <v>20118</v>
      </c>
      <c r="AE5801" s="210">
        <v>11057</v>
      </c>
      <c r="AF5801" s="93"/>
      <c r="AG5801" s="93"/>
      <c r="AH5801" s="93"/>
    </row>
    <row r="5802" spans="21:34" x14ac:dyDescent="0.3">
      <c r="U5802" s="309" t="s">
        <v>56342</v>
      </c>
      <c r="V5802" s="310">
        <v>49672.83</v>
      </c>
      <c r="X5802" s="267" t="s">
        <v>35029</v>
      </c>
      <c r="Y5802" s="268">
        <v>31263.759999999998</v>
      </c>
      <c r="AA5802" s="229" t="s">
        <v>20208</v>
      </c>
      <c r="AB5802" s="230">
        <v>18020</v>
      </c>
      <c r="AD5802" s="209" t="s">
        <v>20119</v>
      </c>
      <c r="AE5802" s="210">
        <v>4186</v>
      </c>
      <c r="AF5802" s="93"/>
      <c r="AG5802" s="93"/>
      <c r="AH5802" s="93"/>
    </row>
    <row r="5803" spans="21:34" x14ac:dyDescent="0.3">
      <c r="U5803" s="309" t="s">
        <v>56343</v>
      </c>
      <c r="V5803" s="310">
        <v>1570.81</v>
      </c>
      <c r="X5803" s="267" t="s">
        <v>35030</v>
      </c>
      <c r="Y5803" s="268">
        <v>104969.54</v>
      </c>
      <c r="AA5803" s="229" t="s">
        <v>20209</v>
      </c>
      <c r="AB5803" s="230">
        <v>1210.2</v>
      </c>
      <c r="AD5803" s="209" t="s">
        <v>20120</v>
      </c>
      <c r="AE5803" s="210">
        <v>39930</v>
      </c>
      <c r="AF5803" s="93"/>
      <c r="AG5803" s="93"/>
      <c r="AH5803" s="93"/>
    </row>
    <row r="5804" spans="21:34" x14ac:dyDescent="0.3">
      <c r="U5804" s="309" t="s">
        <v>62705</v>
      </c>
      <c r="V5804" s="310">
        <v>2678.08</v>
      </c>
      <c r="X5804" s="267" t="s">
        <v>35031</v>
      </c>
      <c r="Y5804" s="268">
        <v>51182.45</v>
      </c>
      <c r="AA5804" s="229" t="s">
        <v>20210</v>
      </c>
      <c r="AB5804" s="230">
        <v>3906.74</v>
      </c>
      <c r="AD5804" s="209" t="s">
        <v>20121</v>
      </c>
      <c r="AE5804" s="210">
        <v>27091.62</v>
      </c>
      <c r="AF5804" s="93"/>
      <c r="AG5804" s="93"/>
      <c r="AH5804" s="93"/>
    </row>
    <row r="5805" spans="21:34" x14ac:dyDescent="0.3">
      <c r="U5805" s="309" t="s">
        <v>62706</v>
      </c>
      <c r="V5805" s="310">
        <v>140.91</v>
      </c>
      <c r="X5805" s="267" t="s">
        <v>42464</v>
      </c>
      <c r="Y5805" s="268">
        <v>12928</v>
      </c>
      <c r="AA5805" s="229" t="s">
        <v>20211</v>
      </c>
      <c r="AB5805" s="230">
        <v>2189.5500000000002</v>
      </c>
      <c r="AD5805" s="209" t="s">
        <v>20122</v>
      </c>
      <c r="AE5805" s="210">
        <v>52942.49</v>
      </c>
      <c r="AF5805" s="93"/>
      <c r="AG5805" s="93"/>
      <c r="AH5805" s="93"/>
    </row>
    <row r="5806" spans="21:34" x14ac:dyDescent="0.3">
      <c r="U5806" s="309" t="s">
        <v>56344</v>
      </c>
      <c r="V5806" s="310">
        <v>399755.4</v>
      </c>
      <c r="X5806" s="267" t="s">
        <v>47969</v>
      </c>
      <c r="Y5806" s="268">
        <v>15387.47</v>
      </c>
      <c r="AA5806" s="229" t="s">
        <v>20212</v>
      </c>
      <c r="AB5806" s="230">
        <v>1051.05</v>
      </c>
      <c r="AD5806" s="209" t="s">
        <v>20123</v>
      </c>
      <c r="AE5806" s="210">
        <v>2004.27</v>
      </c>
      <c r="AF5806" s="93"/>
      <c r="AG5806" s="93"/>
      <c r="AH5806" s="93"/>
    </row>
    <row r="5807" spans="21:34" x14ac:dyDescent="0.3">
      <c r="U5807" s="309" t="s">
        <v>56345</v>
      </c>
      <c r="V5807" s="310">
        <v>111125.06</v>
      </c>
      <c r="X5807" s="267" t="s">
        <v>52413</v>
      </c>
      <c r="Y5807" s="268">
        <v>117501</v>
      </c>
      <c r="AA5807" s="229" t="s">
        <v>33535</v>
      </c>
      <c r="AB5807" s="230">
        <v>14296</v>
      </c>
      <c r="AD5807" s="209" t="s">
        <v>20124</v>
      </c>
      <c r="AE5807" s="210">
        <v>496.7</v>
      </c>
      <c r="AF5807" s="93"/>
      <c r="AG5807" s="93"/>
      <c r="AH5807" s="93"/>
    </row>
    <row r="5808" spans="21:34" x14ac:dyDescent="0.3">
      <c r="U5808" s="309" t="s">
        <v>68334</v>
      </c>
      <c r="V5808" s="310">
        <v>45000.02</v>
      </c>
      <c r="X5808" s="267" t="s">
        <v>35033</v>
      </c>
      <c r="Y5808" s="268">
        <v>28249.82</v>
      </c>
      <c r="AA5808" s="229" t="s">
        <v>36280</v>
      </c>
      <c r="AB5808" s="230">
        <v>1182.19</v>
      </c>
      <c r="AD5808" s="209" t="s">
        <v>20125</v>
      </c>
      <c r="AE5808" s="210">
        <v>1610.41</v>
      </c>
      <c r="AF5808" s="93"/>
      <c r="AG5808" s="93"/>
      <c r="AH5808" s="93"/>
    </row>
    <row r="5809" spans="21:34" x14ac:dyDescent="0.3">
      <c r="U5809" s="309" t="s">
        <v>42718</v>
      </c>
      <c r="V5809" s="310">
        <v>3318.06</v>
      </c>
      <c r="X5809" s="267" t="s">
        <v>58528</v>
      </c>
      <c r="Y5809" s="268">
        <v>8189.78</v>
      </c>
      <c r="AA5809" s="229" t="s">
        <v>20213</v>
      </c>
      <c r="AB5809" s="230">
        <v>428.46</v>
      </c>
      <c r="AD5809" s="209" t="s">
        <v>20126</v>
      </c>
      <c r="AE5809" s="210">
        <v>43084.22</v>
      </c>
      <c r="AF5809" s="93"/>
      <c r="AG5809" s="93"/>
      <c r="AH5809" s="93"/>
    </row>
    <row r="5810" spans="21:34" x14ac:dyDescent="0.3">
      <c r="U5810" s="309" t="s">
        <v>68335</v>
      </c>
      <c r="V5810" s="310">
        <v>11259</v>
      </c>
      <c r="X5810" s="267" t="s">
        <v>44881</v>
      </c>
      <c r="Y5810" s="268">
        <v>10400</v>
      </c>
      <c r="AA5810" s="229" t="s">
        <v>20215</v>
      </c>
      <c r="AB5810" s="230">
        <v>1216.6099999999999</v>
      </c>
      <c r="AD5810" s="209" t="s">
        <v>20127</v>
      </c>
      <c r="AE5810" s="210">
        <v>3194.84</v>
      </c>
      <c r="AF5810" s="93"/>
      <c r="AG5810" s="93"/>
      <c r="AH5810" s="93"/>
    </row>
    <row r="5811" spans="21:34" x14ac:dyDescent="0.3">
      <c r="U5811" s="309" t="s">
        <v>68336</v>
      </c>
      <c r="V5811" s="310">
        <v>3868.08</v>
      </c>
      <c r="X5811" s="267" t="s">
        <v>44882</v>
      </c>
      <c r="Y5811" s="268">
        <v>24337.5</v>
      </c>
      <c r="AA5811" s="229" t="s">
        <v>20216</v>
      </c>
      <c r="AB5811" s="230">
        <v>329.01</v>
      </c>
      <c r="AD5811" s="209" t="s">
        <v>20128</v>
      </c>
      <c r="AE5811" s="210">
        <v>22067.94</v>
      </c>
      <c r="AF5811" s="93"/>
      <c r="AG5811" s="93"/>
      <c r="AH5811" s="93"/>
    </row>
    <row r="5812" spans="21:34" x14ac:dyDescent="0.3">
      <c r="U5812" s="309" t="s">
        <v>68337</v>
      </c>
      <c r="V5812" s="310">
        <v>3850</v>
      </c>
      <c r="X5812" s="267" t="s">
        <v>44883</v>
      </c>
      <c r="Y5812" s="268">
        <v>2649.8</v>
      </c>
      <c r="AA5812" s="229" t="s">
        <v>20217</v>
      </c>
      <c r="AB5812" s="230">
        <v>724.27</v>
      </c>
      <c r="AD5812" s="209" t="s">
        <v>20129</v>
      </c>
      <c r="AE5812" s="210">
        <v>80795</v>
      </c>
      <c r="AF5812" s="93"/>
      <c r="AG5812" s="93"/>
      <c r="AH5812" s="93"/>
    </row>
    <row r="5813" spans="21:34" x14ac:dyDescent="0.3">
      <c r="U5813" s="309" t="s">
        <v>68338</v>
      </c>
      <c r="V5813" s="310">
        <v>122844.76</v>
      </c>
      <c r="X5813" s="267" t="s">
        <v>44884</v>
      </c>
      <c r="Y5813" s="268">
        <v>2548</v>
      </c>
      <c r="AA5813" s="229" t="s">
        <v>39157</v>
      </c>
      <c r="AB5813" s="230">
        <v>-0.24</v>
      </c>
      <c r="AD5813" s="209" t="s">
        <v>20130</v>
      </c>
      <c r="AE5813" s="210">
        <v>69997</v>
      </c>
      <c r="AF5813" s="93"/>
      <c r="AG5813" s="93"/>
      <c r="AH5813" s="93"/>
    </row>
    <row r="5814" spans="21:34" x14ac:dyDescent="0.3">
      <c r="U5814" s="309" t="s">
        <v>59711</v>
      </c>
      <c r="V5814" s="310">
        <v>4218.54</v>
      </c>
      <c r="X5814" s="267" t="s">
        <v>44885</v>
      </c>
      <c r="Y5814" s="268">
        <v>3239.3</v>
      </c>
      <c r="AA5814" s="229" t="s">
        <v>44869</v>
      </c>
      <c r="AB5814" s="230">
        <v>36740</v>
      </c>
      <c r="AD5814" s="209" t="s">
        <v>20131</v>
      </c>
      <c r="AE5814" s="210">
        <v>17299</v>
      </c>
      <c r="AF5814" s="93"/>
      <c r="AG5814" s="93"/>
      <c r="AH5814" s="93"/>
    </row>
    <row r="5815" spans="21:34" x14ac:dyDescent="0.3">
      <c r="U5815" s="309" t="s">
        <v>62124</v>
      </c>
      <c r="V5815" s="310">
        <v>5550</v>
      </c>
      <c r="X5815" s="267" t="s">
        <v>44886</v>
      </c>
      <c r="Y5815" s="268">
        <v>2204.0300000000002</v>
      </c>
      <c r="AA5815" s="229" t="s">
        <v>46915</v>
      </c>
      <c r="AB5815" s="230">
        <v>740</v>
      </c>
      <c r="AD5815" s="209" t="s">
        <v>20132</v>
      </c>
      <c r="AE5815" s="210">
        <v>15600</v>
      </c>
      <c r="AF5815" s="93"/>
      <c r="AG5815" s="93"/>
      <c r="AH5815" s="93"/>
    </row>
    <row r="5816" spans="21:34" x14ac:dyDescent="0.3">
      <c r="U5816" s="309" t="s">
        <v>62125</v>
      </c>
      <c r="V5816" s="310">
        <v>401.15</v>
      </c>
      <c r="X5816" s="267" t="s">
        <v>44887</v>
      </c>
      <c r="Y5816" s="268">
        <v>149.94</v>
      </c>
      <c r="AA5816" s="229" t="s">
        <v>48883</v>
      </c>
      <c r="AB5816" s="230">
        <v>5306.28</v>
      </c>
      <c r="AD5816" s="209" t="s">
        <v>20133</v>
      </c>
      <c r="AE5816" s="210">
        <v>397.8</v>
      </c>
      <c r="AF5816" s="93"/>
      <c r="AG5816" s="93"/>
      <c r="AH5816" s="93"/>
    </row>
    <row r="5817" spans="21:34" x14ac:dyDescent="0.3">
      <c r="U5817" s="309" t="s">
        <v>49007</v>
      </c>
      <c r="V5817" s="310">
        <v>2016.55</v>
      </c>
      <c r="X5817" s="267" t="s">
        <v>44888</v>
      </c>
      <c r="Y5817" s="268">
        <v>539.98</v>
      </c>
      <c r="AA5817" s="229" t="s">
        <v>42458</v>
      </c>
      <c r="AB5817" s="230">
        <v>154.5</v>
      </c>
      <c r="AD5817" s="209" t="s">
        <v>20134</v>
      </c>
      <c r="AE5817" s="210">
        <v>10197</v>
      </c>
      <c r="AF5817" s="93"/>
      <c r="AG5817" s="93"/>
      <c r="AH5817" s="93"/>
    </row>
    <row r="5818" spans="21:34" x14ac:dyDescent="0.3">
      <c r="U5818" s="309" t="s">
        <v>68339</v>
      </c>
      <c r="V5818" s="310">
        <v>4171</v>
      </c>
      <c r="X5818" s="267" t="s">
        <v>44889</v>
      </c>
      <c r="Y5818" s="268">
        <v>1036.57</v>
      </c>
      <c r="AA5818" s="229" t="s">
        <v>44870</v>
      </c>
      <c r="AB5818" s="230">
        <v>20550</v>
      </c>
      <c r="AD5818" s="209" t="s">
        <v>20135</v>
      </c>
      <c r="AE5818" s="210">
        <v>285.68</v>
      </c>
      <c r="AF5818" s="93"/>
      <c r="AG5818" s="93"/>
      <c r="AH5818" s="93"/>
    </row>
    <row r="5819" spans="21:34" x14ac:dyDescent="0.3">
      <c r="U5819" s="309" t="s">
        <v>57617</v>
      </c>
      <c r="V5819" s="310">
        <v>26577.84</v>
      </c>
      <c r="X5819" s="267" t="s">
        <v>47970</v>
      </c>
      <c r="Y5819" s="268">
        <v>6748.99</v>
      </c>
      <c r="AA5819" s="229" t="s">
        <v>20220</v>
      </c>
      <c r="AB5819" s="230">
        <v>4200</v>
      </c>
      <c r="AD5819" s="209" t="s">
        <v>20136</v>
      </c>
      <c r="AE5819" s="210">
        <v>1233</v>
      </c>
      <c r="AF5819" s="93"/>
      <c r="AG5819" s="93"/>
      <c r="AH5819" s="93"/>
    </row>
    <row r="5820" spans="21:34" x14ac:dyDescent="0.3">
      <c r="U5820" s="309" t="s">
        <v>57618</v>
      </c>
      <c r="V5820" s="310">
        <v>11090.9</v>
      </c>
      <c r="X5820" s="267" t="s">
        <v>60410</v>
      </c>
      <c r="Y5820" s="268">
        <v>3993.96</v>
      </c>
      <c r="AA5820" s="229" t="s">
        <v>20221</v>
      </c>
      <c r="AB5820" s="230">
        <v>5074.22</v>
      </c>
      <c r="AD5820" s="209" t="s">
        <v>20137</v>
      </c>
      <c r="AE5820" s="210">
        <v>10523</v>
      </c>
      <c r="AF5820" s="93"/>
      <c r="AG5820" s="93"/>
      <c r="AH5820" s="93"/>
    </row>
    <row r="5821" spans="21:34" x14ac:dyDescent="0.3">
      <c r="U5821" s="309" t="s">
        <v>49009</v>
      </c>
      <c r="V5821" s="310">
        <v>19439.689999999999</v>
      </c>
      <c r="X5821" s="267" t="s">
        <v>60411</v>
      </c>
      <c r="Y5821" s="268">
        <v>280.56</v>
      </c>
      <c r="AA5821" s="229" t="s">
        <v>20222</v>
      </c>
      <c r="AB5821" s="230">
        <v>9562.08</v>
      </c>
      <c r="AD5821" s="209" t="s">
        <v>13496</v>
      </c>
      <c r="AE5821" s="210">
        <v>183</v>
      </c>
      <c r="AF5821" s="93"/>
      <c r="AG5821" s="93"/>
      <c r="AH5821" s="93"/>
    </row>
    <row r="5822" spans="21:34" x14ac:dyDescent="0.3">
      <c r="U5822" s="309" t="s">
        <v>59714</v>
      </c>
      <c r="V5822" s="310">
        <v>18871.490000000002</v>
      </c>
      <c r="X5822" s="267" t="s">
        <v>60412</v>
      </c>
      <c r="Y5822" s="268">
        <v>978.54</v>
      </c>
      <c r="AA5822" s="229" t="s">
        <v>33536</v>
      </c>
      <c r="AB5822" s="230">
        <v>7018.92</v>
      </c>
      <c r="AD5822" s="209" t="s">
        <v>20138</v>
      </c>
      <c r="AE5822" s="210">
        <v>1183</v>
      </c>
      <c r="AF5822" s="93"/>
      <c r="AG5822" s="93"/>
      <c r="AH5822" s="93"/>
    </row>
    <row r="5823" spans="21:34" x14ac:dyDescent="0.3">
      <c r="U5823" s="309" t="s">
        <v>68340</v>
      </c>
      <c r="V5823" s="310">
        <v>41925.519999999997</v>
      </c>
      <c r="X5823" s="267" t="s">
        <v>60413</v>
      </c>
      <c r="Y5823" s="268">
        <v>265.89999999999998</v>
      </c>
      <c r="AA5823" s="229" t="s">
        <v>49899</v>
      </c>
      <c r="AB5823" s="230">
        <v>25839.15</v>
      </c>
      <c r="AD5823" s="209" t="s">
        <v>20139</v>
      </c>
      <c r="AE5823" s="210">
        <v>741</v>
      </c>
      <c r="AF5823" s="93"/>
      <c r="AG5823" s="93"/>
      <c r="AH5823" s="93"/>
    </row>
    <row r="5824" spans="21:34" x14ac:dyDescent="0.3">
      <c r="U5824" s="309" t="s">
        <v>61495</v>
      </c>
      <c r="V5824" s="310">
        <v>618</v>
      </c>
      <c r="X5824" s="267" t="s">
        <v>56120</v>
      </c>
      <c r="Y5824" s="268">
        <v>22980.2</v>
      </c>
      <c r="AA5824" s="229" t="s">
        <v>35006</v>
      </c>
      <c r="AB5824" s="230">
        <v>4800</v>
      </c>
      <c r="AD5824" s="209" t="s">
        <v>20140</v>
      </c>
      <c r="AE5824" s="210">
        <v>4500</v>
      </c>
      <c r="AF5824" s="93"/>
      <c r="AG5824" s="93"/>
      <c r="AH5824" s="93"/>
    </row>
    <row r="5825" spans="21:34" x14ac:dyDescent="0.3">
      <c r="U5825" s="309" t="s">
        <v>59716</v>
      </c>
      <c r="V5825" s="310">
        <v>97209.73</v>
      </c>
      <c r="X5825" s="267" t="s">
        <v>39162</v>
      </c>
      <c r="Y5825" s="268">
        <v>4022.7</v>
      </c>
      <c r="AA5825" s="229" t="s">
        <v>35007</v>
      </c>
      <c r="AB5825" s="230">
        <v>384760</v>
      </c>
      <c r="AD5825" s="209" t="s">
        <v>20141</v>
      </c>
      <c r="AE5825" s="210">
        <v>630.86</v>
      </c>
      <c r="AF5825" s="93"/>
      <c r="AG5825" s="93"/>
      <c r="AH5825" s="93"/>
    </row>
    <row r="5826" spans="21:34" x14ac:dyDescent="0.3">
      <c r="U5826" s="309" t="s">
        <v>59718</v>
      </c>
      <c r="V5826" s="310">
        <v>33802.97</v>
      </c>
      <c r="X5826" s="267" t="s">
        <v>39163</v>
      </c>
      <c r="Y5826" s="268">
        <v>1034.5</v>
      </c>
      <c r="AA5826" s="229" t="s">
        <v>35008</v>
      </c>
      <c r="AB5826" s="230">
        <v>12902.72</v>
      </c>
      <c r="AD5826" s="209" t="s">
        <v>20142</v>
      </c>
      <c r="AE5826" s="210">
        <v>3990.25</v>
      </c>
      <c r="AF5826" s="93"/>
      <c r="AG5826" s="93"/>
      <c r="AH5826" s="93"/>
    </row>
    <row r="5827" spans="21:34" x14ac:dyDescent="0.3">
      <c r="U5827" s="309" t="s">
        <v>59719</v>
      </c>
      <c r="V5827" s="310">
        <v>76386.64</v>
      </c>
      <c r="X5827" s="267" t="s">
        <v>57438</v>
      </c>
      <c r="Y5827" s="268">
        <v>27500</v>
      </c>
      <c r="AA5827" s="229" t="s">
        <v>20223</v>
      </c>
      <c r="AB5827" s="230">
        <v>22986.12</v>
      </c>
      <c r="AD5827" s="209" t="s">
        <v>20143</v>
      </c>
      <c r="AE5827" s="210">
        <v>15600</v>
      </c>
      <c r="AF5827" s="93"/>
      <c r="AG5827" s="93"/>
      <c r="AH5827" s="93"/>
    </row>
    <row r="5828" spans="21:34" x14ac:dyDescent="0.3">
      <c r="U5828" s="309" t="s">
        <v>68341</v>
      </c>
      <c r="V5828" s="310">
        <v>13666.68</v>
      </c>
      <c r="X5828" s="267" t="s">
        <v>55122</v>
      </c>
      <c r="Y5828" s="268">
        <v>188988.04</v>
      </c>
      <c r="AA5828" s="229" t="s">
        <v>39158</v>
      </c>
      <c r="AB5828" s="230">
        <v>9253.36</v>
      </c>
      <c r="AD5828" s="209" t="s">
        <v>20144</v>
      </c>
      <c r="AE5828" s="210">
        <v>397.8</v>
      </c>
      <c r="AF5828" s="93"/>
      <c r="AG5828" s="93"/>
      <c r="AH5828" s="93"/>
    </row>
    <row r="5829" spans="21:34" x14ac:dyDescent="0.3">
      <c r="U5829" s="309" t="s">
        <v>53075</v>
      </c>
      <c r="V5829" s="310">
        <v>6077.39</v>
      </c>
      <c r="X5829" s="267" t="s">
        <v>20358</v>
      </c>
      <c r="Y5829" s="268">
        <v>17860.66</v>
      </c>
      <c r="AA5829" s="229" t="s">
        <v>35009</v>
      </c>
      <c r="AB5829" s="230">
        <v>6385</v>
      </c>
      <c r="AD5829" s="209" t="s">
        <v>20145</v>
      </c>
      <c r="AE5829" s="210">
        <v>5241</v>
      </c>
      <c r="AF5829" s="93"/>
      <c r="AG5829" s="93"/>
      <c r="AH5829" s="93"/>
    </row>
    <row r="5830" spans="21:34" x14ac:dyDescent="0.3">
      <c r="U5830" s="309" t="s">
        <v>53076</v>
      </c>
      <c r="V5830" s="310">
        <v>464.92</v>
      </c>
      <c r="X5830" s="267" t="s">
        <v>20359</v>
      </c>
      <c r="Y5830" s="268">
        <v>46618.41</v>
      </c>
      <c r="AA5830" s="229" t="s">
        <v>44871</v>
      </c>
      <c r="AB5830" s="230">
        <v>46435.21</v>
      </c>
      <c r="AD5830" s="209" t="s">
        <v>20146</v>
      </c>
      <c r="AE5830" s="210">
        <v>12336.86</v>
      </c>
      <c r="AF5830" s="93"/>
      <c r="AG5830" s="93"/>
      <c r="AH5830" s="93"/>
    </row>
    <row r="5831" spans="21:34" x14ac:dyDescent="0.3">
      <c r="U5831" s="309" t="s">
        <v>45248</v>
      </c>
      <c r="V5831" s="310">
        <v>6489.02</v>
      </c>
      <c r="X5831" s="267" t="s">
        <v>35040</v>
      </c>
      <c r="Y5831" s="268">
        <v>537.33000000000004</v>
      </c>
      <c r="AA5831" s="229" t="s">
        <v>42459</v>
      </c>
      <c r="AB5831" s="230">
        <v>9585</v>
      </c>
      <c r="AD5831" s="209" t="s">
        <v>20147</v>
      </c>
      <c r="AE5831" s="210">
        <v>285.68</v>
      </c>
      <c r="AF5831" s="93"/>
      <c r="AG5831" s="93"/>
      <c r="AH5831" s="93"/>
    </row>
    <row r="5832" spans="21:34" x14ac:dyDescent="0.3">
      <c r="U5832" s="309" t="s">
        <v>45249</v>
      </c>
      <c r="V5832" s="310">
        <v>1086.4000000000001</v>
      </c>
      <c r="X5832" s="267" t="s">
        <v>20362</v>
      </c>
      <c r="Y5832" s="268">
        <v>25693.7</v>
      </c>
      <c r="AA5832" s="229" t="s">
        <v>46916</v>
      </c>
      <c r="AB5832" s="230">
        <v>8590</v>
      </c>
      <c r="AD5832" s="209" t="s">
        <v>20148</v>
      </c>
      <c r="AE5832" s="210">
        <v>3990.25</v>
      </c>
      <c r="AF5832" s="93"/>
      <c r="AG5832" s="93"/>
      <c r="AH5832" s="93"/>
    </row>
    <row r="5833" spans="21:34" x14ac:dyDescent="0.3">
      <c r="U5833" s="309" t="s">
        <v>68342</v>
      </c>
      <c r="V5833" s="310">
        <v>6277.1</v>
      </c>
      <c r="X5833" s="267" t="s">
        <v>20364</v>
      </c>
      <c r="Y5833" s="268">
        <v>12500</v>
      </c>
      <c r="AA5833" s="229" t="s">
        <v>46917</v>
      </c>
      <c r="AB5833" s="230">
        <v>656.62</v>
      </c>
      <c r="AD5833" s="209" t="s">
        <v>13497</v>
      </c>
      <c r="AE5833" s="210">
        <v>11613</v>
      </c>
      <c r="AF5833" s="93"/>
      <c r="AG5833" s="93"/>
      <c r="AH5833" s="93"/>
    </row>
    <row r="5834" spans="21:34" x14ac:dyDescent="0.3">
      <c r="U5834" s="309" t="s">
        <v>68343</v>
      </c>
      <c r="V5834" s="310">
        <v>1095</v>
      </c>
      <c r="X5834" s="267" t="s">
        <v>20365</v>
      </c>
      <c r="Y5834" s="268">
        <v>17400.25</v>
      </c>
      <c r="AA5834" s="229" t="s">
        <v>46918</v>
      </c>
      <c r="AB5834" s="230">
        <v>1415.89</v>
      </c>
      <c r="AD5834" s="209" t="s">
        <v>20149</v>
      </c>
      <c r="AE5834" s="210">
        <v>23387.200000000001</v>
      </c>
      <c r="AF5834" s="93"/>
      <c r="AG5834" s="93"/>
      <c r="AH5834" s="93"/>
    </row>
    <row r="5835" spans="21:34" x14ac:dyDescent="0.3">
      <c r="U5835" s="309" t="s">
        <v>36483</v>
      </c>
      <c r="V5835" s="310">
        <v>217805.1</v>
      </c>
      <c r="X5835" s="267" t="s">
        <v>20370</v>
      </c>
      <c r="Y5835" s="268">
        <v>27286.34</v>
      </c>
      <c r="AA5835" s="229" t="s">
        <v>52394</v>
      </c>
      <c r="AB5835" s="230">
        <v>442.49</v>
      </c>
      <c r="AD5835" s="209" t="s">
        <v>20150</v>
      </c>
      <c r="AE5835" s="210">
        <v>1789.2</v>
      </c>
      <c r="AF5835" s="93"/>
      <c r="AG5835" s="93"/>
      <c r="AH5835" s="93"/>
    </row>
    <row r="5836" spans="21:34" x14ac:dyDescent="0.3">
      <c r="U5836" s="309" t="s">
        <v>60607</v>
      </c>
      <c r="V5836" s="310">
        <v>12478.86</v>
      </c>
      <c r="X5836" s="267" t="s">
        <v>20371</v>
      </c>
      <c r="Y5836" s="268">
        <v>2087.39</v>
      </c>
      <c r="AA5836" s="229" t="s">
        <v>52395</v>
      </c>
      <c r="AB5836" s="230">
        <v>3624.2</v>
      </c>
      <c r="AD5836" s="209" t="s">
        <v>20151</v>
      </c>
      <c r="AE5836" s="210">
        <v>2999.6</v>
      </c>
      <c r="AF5836" s="93"/>
      <c r="AG5836" s="93"/>
      <c r="AH5836" s="93"/>
    </row>
    <row r="5837" spans="21:34" x14ac:dyDescent="0.3">
      <c r="U5837" s="309" t="s">
        <v>68344</v>
      </c>
      <c r="V5837" s="310">
        <v>50874.06</v>
      </c>
      <c r="X5837" s="267" t="s">
        <v>20372</v>
      </c>
      <c r="Y5837" s="268">
        <v>6685.17</v>
      </c>
      <c r="AA5837" s="229" t="s">
        <v>52396</v>
      </c>
      <c r="AB5837" s="230">
        <v>277.24</v>
      </c>
      <c r="AD5837" s="209" t="s">
        <v>20152</v>
      </c>
      <c r="AE5837" s="210">
        <v>1520</v>
      </c>
      <c r="AF5837" s="93"/>
      <c r="AG5837" s="93"/>
      <c r="AH5837" s="93"/>
    </row>
    <row r="5838" spans="21:34" x14ac:dyDescent="0.3">
      <c r="U5838" s="309" t="s">
        <v>40474</v>
      </c>
      <c r="V5838" s="310">
        <v>79504.44</v>
      </c>
      <c r="X5838" s="267" t="s">
        <v>57439</v>
      </c>
      <c r="Y5838" s="268">
        <v>274.35000000000002</v>
      </c>
      <c r="AA5838" s="229" t="s">
        <v>52397</v>
      </c>
      <c r="AB5838" s="230">
        <v>873.43</v>
      </c>
      <c r="AD5838" s="209" t="s">
        <v>20153</v>
      </c>
      <c r="AE5838" s="210">
        <v>458</v>
      </c>
      <c r="AF5838" s="93"/>
      <c r="AG5838" s="93"/>
      <c r="AH5838" s="93"/>
    </row>
    <row r="5839" spans="21:34" x14ac:dyDescent="0.3">
      <c r="U5839" s="309" t="s">
        <v>40475</v>
      </c>
      <c r="V5839" s="310">
        <v>18965.22</v>
      </c>
      <c r="X5839" s="267" t="s">
        <v>57440</v>
      </c>
      <c r="Y5839" s="268">
        <v>16476.46</v>
      </c>
      <c r="AA5839" s="229" t="s">
        <v>52398</v>
      </c>
      <c r="AB5839" s="230">
        <v>198.16</v>
      </c>
      <c r="AD5839" s="209" t="s">
        <v>20154</v>
      </c>
      <c r="AE5839" s="210">
        <v>11127.26</v>
      </c>
      <c r="AF5839" s="93"/>
      <c r="AG5839" s="93"/>
      <c r="AH5839" s="93"/>
    </row>
    <row r="5840" spans="21:34" x14ac:dyDescent="0.3">
      <c r="U5840" s="309" t="s">
        <v>68345</v>
      </c>
      <c r="V5840" s="310">
        <v>26807.38</v>
      </c>
      <c r="X5840" s="267" t="s">
        <v>58246</v>
      </c>
      <c r="Y5840" s="268">
        <v>12809.98</v>
      </c>
      <c r="AA5840" s="229" t="s">
        <v>39159</v>
      </c>
      <c r="AB5840" s="230">
        <v>-4.5</v>
      </c>
      <c r="AD5840" s="209" t="s">
        <v>20155</v>
      </c>
      <c r="AE5840" s="210">
        <v>763</v>
      </c>
      <c r="AF5840" s="93"/>
      <c r="AG5840" s="93"/>
      <c r="AH5840" s="93"/>
    </row>
    <row r="5841" spans="21:34" x14ac:dyDescent="0.3">
      <c r="U5841" s="309" t="s">
        <v>45251</v>
      </c>
      <c r="V5841" s="310">
        <v>35741.15</v>
      </c>
      <c r="X5841" s="267" t="s">
        <v>52416</v>
      </c>
      <c r="Y5841" s="268">
        <v>3427.5</v>
      </c>
      <c r="AA5841" s="229" t="s">
        <v>35010</v>
      </c>
      <c r="AB5841" s="230">
        <v>209680.07</v>
      </c>
      <c r="AD5841" s="209" t="s">
        <v>20156</v>
      </c>
      <c r="AE5841" s="210">
        <v>1728</v>
      </c>
      <c r="AF5841" s="93"/>
      <c r="AG5841" s="93"/>
      <c r="AH5841" s="93"/>
    </row>
    <row r="5842" spans="21:34" x14ac:dyDescent="0.3">
      <c r="U5842" s="309" t="s">
        <v>57621</v>
      </c>
      <c r="V5842" s="310">
        <v>12514</v>
      </c>
      <c r="X5842" s="267" t="s">
        <v>55123</v>
      </c>
      <c r="Y5842" s="268">
        <v>19703.41</v>
      </c>
      <c r="AA5842" s="229" t="s">
        <v>33537</v>
      </c>
      <c r="AB5842" s="230">
        <v>94334.71</v>
      </c>
      <c r="AD5842" s="209" t="s">
        <v>20157</v>
      </c>
      <c r="AE5842" s="210">
        <v>1240.51</v>
      </c>
      <c r="AF5842" s="93"/>
      <c r="AG5842" s="93"/>
      <c r="AH5842" s="93"/>
    </row>
    <row r="5843" spans="21:34" x14ac:dyDescent="0.3">
      <c r="U5843" s="309" t="s">
        <v>63262</v>
      </c>
      <c r="V5843" s="310">
        <v>19482</v>
      </c>
      <c r="X5843" s="267" t="s">
        <v>48885</v>
      </c>
      <c r="Y5843" s="268">
        <v>3865.76</v>
      </c>
      <c r="AA5843" s="229" t="s">
        <v>46919</v>
      </c>
      <c r="AB5843" s="230">
        <v>3625</v>
      </c>
      <c r="AD5843" s="209" t="s">
        <v>20158</v>
      </c>
      <c r="AE5843" s="210">
        <v>235.65</v>
      </c>
      <c r="AF5843" s="93"/>
      <c r="AG5843" s="93"/>
      <c r="AH5843" s="93"/>
    </row>
    <row r="5844" spans="21:34" x14ac:dyDescent="0.3">
      <c r="U5844" s="309" t="s">
        <v>68346</v>
      </c>
      <c r="V5844" s="310">
        <v>3295</v>
      </c>
      <c r="X5844" s="267" t="s">
        <v>20374</v>
      </c>
      <c r="Y5844" s="268">
        <v>956.56</v>
      </c>
      <c r="AA5844" s="229" t="s">
        <v>33538</v>
      </c>
      <c r="AB5844" s="230">
        <v>36612.050000000003</v>
      </c>
      <c r="AD5844" s="209" t="s">
        <v>20159</v>
      </c>
      <c r="AE5844" s="210">
        <v>2429.35</v>
      </c>
      <c r="AF5844" s="93"/>
      <c r="AG5844" s="93"/>
      <c r="AH5844" s="93"/>
    </row>
    <row r="5845" spans="21:34" x14ac:dyDescent="0.3">
      <c r="U5845" s="309" t="s">
        <v>40485</v>
      </c>
      <c r="V5845" s="310">
        <v>16939.5</v>
      </c>
      <c r="X5845" s="267" t="s">
        <v>20375</v>
      </c>
      <c r="Y5845" s="268">
        <v>789.66</v>
      </c>
      <c r="AA5845" s="229" t="s">
        <v>44872</v>
      </c>
      <c r="AB5845" s="230">
        <v>5554.78</v>
      </c>
      <c r="AD5845" s="209" t="s">
        <v>20160</v>
      </c>
      <c r="AE5845" s="210">
        <v>1364.89</v>
      </c>
      <c r="AF5845" s="93"/>
      <c r="AG5845" s="93"/>
      <c r="AH5845" s="93"/>
    </row>
    <row r="5846" spans="21:34" x14ac:dyDescent="0.3">
      <c r="U5846" s="309" t="s">
        <v>63747</v>
      </c>
      <c r="V5846" s="310">
        <v>1400</v>
      </c>
      <c r="X5846" s="267" t="s">
        <v>20376</v>
      </c>
      <c r="Y5846" s="268">
        <v>2242.75</v>
      </c>
      <c r="AA5846" s="229" t="s">
        <v>33539</v>
      </c>
      <c r="AB5846" s="230">
        <v>58037.94</v>
      </c>
      <c r="AD5846" s="209" t="s">
        <v>20161</v>
      </c>
      <c r="AE5846" s="210">
        <v>1725</v>
      </c>
      <c r="AF5846" s="93"/>
      <c r="AG5846" s="93"/>
      <c r="AH5846" s="93"/>
    </row>
    <row r="5847" spans="21:34" x14ac:dyDescent="0.3">
      <c r="U5847" s="309" t="s">
        <v>68347</v>
      </c>
      <c r="V5847" s="310">
        <v>6849</v>
      </c>
      <c r="X5847" s="267" t="s">
        <v>20377</v>
      </c>
      <c r="Y5847" s="268">
        <v>3750.62</v>
      </c>
      <c r="AA5847" s="229" t="s">
        <v>33540</v>
      </c>
      <c r="AB5847" s="230">
        <v>1648.05</v>
      </c>
      <c r="AD5847" s="209" t="s">
        <v>20162</v>
      </c>
      <c r="AE5847" s="210">
        <v>3382</v>
      </c>
      <c r="AF5847" s="93"/>
      <c r="AG5847" s="93"/>
      <c r="AH5847" s="93"/>
    </row>
    <row r="5848" spans="21:34" x14ac:dyDescent="0.3">
      <c r="U5848" s="309" t="s">
        <v>62707</v>
      </c>
      <c r="V5848" s="310">
        <v>-1250.01</v>
      </c>
      <c r="X5848" s="267" t="s">
        <v>20378</v>
      </c>
      <c r="Y5848" s="268">
        <v>717.91</v>
      </c>
      <c r="AA5848" s="229" t="s">
        <v>33541</v>
      </c>
      <c r="AB5848" s="230">
        <v>8000.04</v>
      </c>
      <c r="AD5848" s="209" t="s">
        <v>20163</v>
      </c>
      <c r="AE5848" s="210">
        <v>12824</v>
      </c>
      <c r="AF5848" s="93"/>
      <c r="AG5848" s="93"/>
      <c r="AH5848" s="93"/>
    </row>
    <row r="5849" spans="21:34" x14ac:dyDescent="0.3">
      <c r="U5849" s="309" t="s">
        <v>40486</v>
      </c>
      <c r="V5849" s="310">
        <v>1777.09</v>
      </c>
      <c r="X5849" s="267" t="s">
        <v>58247</v>
      </c>
      <c r="Y5849" s="268">
        <v>9043.83</v>
      </c>
      <c r="AA5849" s="229" t="s">
        <v>33542</v>
      </c>
      <c r="AB5849" s="230">
        <v>1984.38</v>
      </c>
      <c r="AD5849" s="209" t="s">
        <v>20164</v>
      </c>
      <c r="AE5849" s="210">
        <v>36211.199999999997</v>
      </c>
      <c r="AF5849" s="93"/>
      <c r="AG5849" s="93"/>
      <c r="AH5849" s="93"/>
    </row>
    <row r="5850" spans="21:34" x14ac:dyDescent="0.3">
      <c r="U5850" s="309" t="s">
        <v>40487</v>
      </c>
      <c r="V5850" s="310">
        <v>1378.94</v>
      </c>
      <c r="X5850" s="267" t="s">
        <v>40299</v>
      </c>
      <c r="Y5850" s="268">
        <v>1350</v>
      </c>
      <c r="AA5850" s="229" t="s">
        <v>33543</v>
      </c>
      <c r="AB5850" s="230">
        <v>349.07</v>
      </c>
      <c r="AD5850" s="209" t="s">
        <v>20165</v>
      </c>
      <c r="AE5850" s="210">
        <v>1789.2</v>
      </c>
      <c r="AF5850" s="93"/>
      <c r="AG5850" s="93"/>
      <c r="AH5850" s="93"/>
    </row>
    <row r="5851" spans="21:34" x14ac:dyDescent="0.3">
      <c r="U5851" s="309" t="s">
        <v>63264</v>
      </c>
      <c r="V5851" s="310">
        <v>147.52000000000001</v>
      </c>
      <c r="X5851" s="267" t="s">
        <v>20380</v>
      </c>
      <c r="Y5851" s="268">
        <v>7802.05</v>
      </c>
      <c r="AA5851" s="229" t="s">
        <v>33544</v>
      </c>
      <c r="AB5851" s="230">
        <v>38900.370000000003</v>
      </c>
      <c r="AD5851" s="209" t="s">
        <v>20166</v>
      </c>
      <c r="AE5851" s="210">
        <v>1725</v>
      </c>
      <c r="AF5851" s="93"/>
      <c r="AG5851" s="93"/>
      <c r="AH5851" s="93"/>
    </row>
    <row r="5852" spans="21:34" x14ac:dyDescent="0.3">
      <c r="U5852" s="309" t="s">
        <v>62708</v>
      </c>
      <c r="V5852" s="310">
        <v>273.33</v>
      </c>
      <c r="X5852" s="267" t="s">
        <v>20381</v>
      </c>
      <c r="Y5852" s="268">
        <v>7813.31</v>
      </c>
      <c r="AA5852" s="229" t="s">
        <v>33545</v>
      </c>
      <c r="AB5852" s="230">
        <v>28216.51</v>
      </c>
      <c r="AD5852" s="209" t="s">
        <v>20167</v>
      </c>
      <c r="AE5852" s="210">
        <v>2999.6</v>
      </c>
      <c r="AF5852" s="93"/>
      <c r="AG5852" s="93"/>
      <c r="AH5852" s="93"/>
    </row>
    <row r="5853" spans="21:34" x14ac:dyDescent="0.3">
      <c r="U5853" s="309" t="s">
        <v>68348</v>
      </c>
      <c r="V5853" s="310">
        <v>557.14</v>
      </c>
      <c r="X5853" s="267" t="s">
        <v>58248</v>
      </c>
      <c r="Y5853" s="268">
        <v>8846.4500000000007</v>
      </c>
      <c r="AA5853" s="229" t="s">
        <v>33546</v>
      </c>
      <c r="AB5853" s="230">
        <v>13423.1</v>
      </c>
      <c r="AD5853" s="209" t="s">
        <v>20168</v>
      </c>
      <c r="AE5853" s="210">
        <v>1520</v>
      </c>
      <c r="AF5853" s="93"/>
      <c r="AG5853" s="93"/>
      <c r="AH5853" s="93"/>
    </row>
    <row r="5854" spans="21:34" x14ac:dyDescent="0.3">
      <c r="U5854" s="309" t="s">
        <v>35282</v>
      </c>
      <c r="V5854" s="310">
        <v>3883</v>
      </c>
      <c r="X5854" s="267" t="s">
        <v>57441</v>
      </c>
      <c r="Y5854" s="268">
        <v>1500</v>
      </c>
      <c r="AA5854" s="229" t="s">
        <v>33547</v>
      </c>
      <c r="AB5854" s="230">
        <v>14400</v>
      </c>
      <c r="AD5854" s="209" t="s">
        <v>20169</v>
      </c>
      <c r="AE5854" s="210">
        <v>5316.16</v>
      </c>
      <c r="AF5854" s="93"/>
      <c r="AG5854" s="93"/>
      <c r="AH5854" s="93"/>
    </row>
    <row r="5855" spans="21:34" x14ac:dyDescent="0.3">
      <c r="U5855" s="309" t="s">
        <v>35283</v>
      </c>
      <c r="V5855" s="310">
        <v>344.72</v>
      </c>
      <c r="X5855" s="267" t="s">
        <v>55124</v>
      </c>
      <c r="Y5855" s="268">
        <v>96018.26</v>
      </c>
      <c r="AA5855" s="229" t="s">
        <v>33548</v>
      </c>
      <c r="AB5855" s="230">
        <v>23000</v>
      </c>
      <c r="AD5855" s="209" t="s">
        <v>20170</v>
      </c>
      <c r="AE5855" s="210">
        <v>6285.24</v>
      </c>
      <c r="AF5855" s="93"/>
      <c r="AG5855" s="93"/>
      <c r="AH5855" s="93"/>
    </row>
    <row r="5856" spans="21:34" x14ac:dyDescent="0.3">
      <c r="U5856" s="309" t="s">
        <v>36485</v>
      </c>
      <c r="V5856" s="310">
        <v>951.35</v>
      </c>
      <c r="X5856" s="267" t="s">
        <v>20385</v>
      </c>
      <c r="Y5856" s="268">
        <v>7466.6</v>
      </c>
      <c r="AA5856" s="229" t="s">
        <v>35011</v>
      </c>
      <c r="AB5856" s="230">
        <v>2250</v>
      </c>
      <c r="AD5856" s="209" t="s">
        <v>20171</v>
      </c>
      <c r="AE5856" s="210">
        <v>11127.26</v>
      </c>
      <c r="AF5856" s="93"/>
      <c r="AG5856" s="93"/>
      <c r="AH5856" s="93"/>
    </row>
    <row r="5857" spans="21:34" x14ac:dyDescent="0.3">
      <c r="U5857" s="309" t="s">
        <v>60612</v>
      </c>
      <c r="V5857" s="310">
        <v>3294050</v>
      </c>
      <c r="X5857" s="267" t="s">
        <v>20386</v>
      </c>
      <c r="Y5857" s="268">
        <v>23545.06</v>
      </c>
      <c r="AA5857" s="229" t="s">
        <v>33549</v>
      </c>
      <c r="AB5857" s="230">
        <v>40700</v>
      </c>
      <c r="AD5857" s="209" t="s">
        <v>20172</v>
      </c>
      <c r="AE5857" s="210">
        <v>21374.55</v>
      </c>
      <c r="AF5857" s="93"/>
      <c r="AG5857" s="93"/>
      <c r="AH5857" s="93"/>
    </row>
    <row r="5858" spans="21:34" x14ac:dyDescent="0.3">
      <c r="U5858" s="309" t="s">
        <v>68349</v>
      </c>
      <c r="V5858" s="310">
        <v>1949.48</v>
      </c>
      <c r="X5858" s="267" t="s">
        <v>20387</v>
      </c>
      <c r="Y5858" s="268">
        <v>1263.72</v>
      </c>
      <c r="AA5858" s="229" t="s">
        <v>47968</v>
      </c>
      <c r="AB5858" s="230">
        <v>1043.74</v>
      </c>
      <c r="AD5858" s="209" t="s">
        <v>20173</v>
      </c>
      <c r="AE5858" s="210">
        <v>5537.84</v>
      </c>
      <c r="AF5858" s="93"/>
      <c r="AG5858" s="93"/>
      <c r="AH5858" s="93"/>
    </row>
    <row r="5859" spans="21:34" x14ac:dyDescent="0.3">
      <c r="U5859" s="309" t="s">
        <v>61503</v>
      </c>
      <c r="V5859" s="310">
        <v>5089.8500000000004</v>
      </c>
      <c r="X5859" s="267" t="s">
        <v>20388</v>
      </c>
      <c r="Y5859" s="268">
        <v>2641.21</v>
      </c>
      <c r="AA5859" s="229" t="s">
        <v>33550</v>
      </c>
      <c r="AB5859" s="230">
        <v>42221.15</v>
      </c>
      <c r="AD5859" s="209" t="s">
        <v>20174</v>
      </c>
      <c r="AE5859" s="210">
        <v>6100</v>
      </c>
      <c r="AF5859" s="93"/>
      <c r="AG5859" s="93"/>
      <c r="AH5859" s="93"/>
    </row>
    <row r="5860" spans="21:34" x14ac:dyDescent="0.3">
      <c r="U5860" s="309" t="s">
        <v>57630</v>
      </c>
      <c r="V5860" s="310">
        <v>13676.5</v>
      </c>
      <c r="X5860" s="267" t="s">
        <v>20389</v>
      </c>
      <c r="Y5860" s="268">
        <v>202.06</v>
      </c>
      <c r="AA5860" s="229" t="s">
        <v>33551</v>
      </c>
      <c r="AB5860" s="230">
        <v>87610.05</v>
      </c>
      <c r="AD5860" s="209" t="s">
        <v>20175</v>
      </c>
      <c r="AE5860" s="210">
        <v>2000</v>
      </c>
      <c r="AF5860" s="93"/>
      <c r="AG5860" s="93"/>
      <c r="AH5860" s="93"/>
    </row>
    <row r="5861" spans="21:34" x14ac:dyDescent="0.3">
      <c r="U5861" s="309" t="s">
        <v>63575</v>
      </c>
      <c r="V5861" s="310">
        <v>8632.01</v>
      </c>
      <c r="X5861" s="267" t="s">
        <v>20390</v>
      </c>
      <c r="Y5861" s="268">
        <v>578.77</v>
      </c>
      <c r="AA5861" s="229" t="s">
        <v>35012</v>
      </c>
      <c r="AB5861" s="230">
        <v>44560.35</v>
      </c>
      <c r="AD5861" s="209" t="s">
        <v>20176</v>
      </c>
      <c r="AE5861" s="210">
        <v>6225.81</v>
      </c>
      <c r="AF5861" s="93"/>
      <c r="AG5861" s="93"/>
      <c r="AH5861" s="93"/>
    </row>
    <row r="5862" spans="21:34" x14ac:dyDescent="0.3">
      <c r="U5862" s="309" t="s">
        <v>68350</v>
      </c>
      <c r="V5862" s="310">
        <v>5426</v>
      </c>
      <c r="X5862" s="267" t="s">
        <v>57442</v>
      </c>
      <c r="Y5862" s="268">
        <v>5417.9</v>
      </c>
      <c r="AA5862" s="229" t="s">
        <v>42460</v>
      </c>
      <c r="AB5862" s="230">
        <v>2217.7600000000002</v>
      </c>
      <c r="AD5862" s="209" t="s">
        <v>20177</v>
      </c>
      <c r="AE5862" s="210">
        <v>3651.9</v>
      </c>
      <c r="AF5862" s="93"/>
      <c r="AG5862" s="93"/>
      <c r="AH5862" s="93"/>
    </row>
    <row r="5863" spans="21:34" x14ac:dyDescent="0.3">
      <c r="U5863" s="309" t="s">
        <v>68351</v>
      </c>
      <c r="V5863" s="310">
        <v>414.22</v>
      </c>
      <c r="X5863" s="267" t="s">
        <v>48887</v>
      </c>
      <c r="Y5863" s="268">
        <v>3655.21</v>
      </c>
      <c r="AA5863" s="229" t="s">
        <v>35013</v>
      </c>
      <c r="AB5863" s="230">
        <v>170.4</v>
      </c>
      <c r="AD5863" s="209" t="s">
        <v>20178</v>
      </c>
      <c r="AE5863" s="210">
        <v>9955.6299999999992</v>
      </c>
      <c r="AF5863" s="93"/>
      <c r="AG5863" s="93"/>
      <c r="AH5863" s="93"/>
    </row>
    <row r="5864" spans="21:34" x14ac:dyDescent="0.3">
      <c r="U5864" s="309" t="s">
        <v>68352</v>
      </c>
      <c r="V5864" s="310">
        <v>1004.32</v>
      </c>
      <c r="X5864" s="267" t="s">
        <v>20391</v>
      </c>
      <c r="Y5864" s="268">
        <v>11370.23</v>
      </c>
      <c r="AA5864" s="229" t="s">
        <v>52399</v>
      </c>
      <c r="AB5864" s="230">
        <v>32867.97</v>
      </c>
      <c r="AD5864" s="209" t="s">
        <v>20179</v>
      </c>
      <c r="AE5864" s="210">
        <v>6500</v>
      </c>
      <c r="AF5864" s="93"/>
      <c r="AG5864" s="93"/>
      <c r="AH5864" s="93"/>
    </row>
    <row r="5865" spans="21:34" x14ac:dyDescent="0.3">
      <c r="U5865" s="309" t="s">
        <v>61504</v>
      </c>
      <c r="V5865" s="310">
        <v>1441.79</v>
      </c>
      <c r="X5865" s="267" t="s">
        <v>39164</v>
      </c>
      <c r="Y5865" s="268">
        <v>240291.16</v>
      </c>
      <c r="AA5865" s="229" t="s">
        <v>36281</v>
      </c>
      <c r="AB5865" s="230">
        <v>8821.8799999999992</v>
      </c>
      <c r="AD5865" s="209" t="s">
        <v>20180</v>
      </c>
      <c r="AE5865" s="210">
        <v>750</v>
      </c>
      <c r="AF5865" s="93"/>
      <c r="AG5865" s="93"/>
      <c r="AH5865" s="93"/>
    </row>
    <row r="5866" spans="21:34" x14ac:dyDescent="0.3">
      <c r="U5866" s="309" t="s">
        <v>57631</v>
      </c>
      <c r="V5866" s="310">
        <v>-1648.88</v>
      </c>
      <c r="X5866" s="267" t="s">
        <v>20392</v>
      </c>
      <c r="Y5866" s="268">
        <v>26253.33</v>
      </c>
      <c r="AA5866" s="229" t="s">
        <v>35014</v>
      </c>
      <c r="AB5866" s="230">
        <v>24637.8</v>
      </c>
      <c r="AD5866" s="209" t="s">
        <v>20181</v>
      </c>
      <c r="AE5866" s="210">
        <v>16146.1</v>
      </c>
      <c r="AF5866" s="93"/>
      <c r="AG5866" s="93"/>
      <c r="AH5866" s="93"/>
    </row>
    <row r="5867" spans="21:34" x14ac:dyDescent="0.3">
      <c r="U5867" s="309" t="s">
        <v>68353</v>
      </c>
      <c r="V5867" s="310">
        <v>1721.79</v>
      </c>
      <c r="X5867" s="267" t="s">
        <v>57443</v>
      </c>
      <c r="Y5867" s="268">
        <v>1649.58</v>
      </c>
      <c r="AA5867" s="229" t="s">
        <v>49900</v>
      </c>
      <c r="AB5867" s="230">
        <v>3994.24</v>
      </c>
      <c r="AD5867" s="209" t="s">
        <v>20182</v>
      </c>
      <c r="AE5867" s="210">
        <v>8123.17</v>
      </c>
      <c r="AF5867" s="93"/>
      <c r="AG5867" s="93"/>
      <c r="AH5867" s="93"/>
    </row>
    <row r="5868" spans="21:34" x14ac:dyDescent="0.3">
      <c r="U5868" s="309" t="s">
        <v>63748</v>
      </c>
      <c r="V5868" s="310">
        <v>360</v>
      </c>
      <c r="X5868" s="267" t="s">
        <v>33571</v>
      </c>
      <c r="Y5868" s="268">
        <v>1882600.01</v>
      </c>
      <c r="AA5868" s="229" t="s">
        <v>49901</v>
      </c>
      <c r="AB5868" s="230">
        <v>273.07</v>
      </c>
      <c r="AD5868" s="209" t="s">
        <v>20183</v>
      </c>
      <c r="AE5868" s="210">
        <v>10802</v>
      </c>
      <c r="AF5868" s="93"/>
      <c r="AG5868" s="93"/>
      <c r="AH5868" s="93"/>
    </row>
    <row r="5869" spans="21:34" x14ac:dyDescent="0.3">
      <c r="U5869" s="309" t="s">
        <v>63749</v>
      </c>
      <c r="V5869" s="310">
        <v>27.54</v>
      </c>
      <c r="X5869" s="267" t="s">
        <v>42469</v>
      </c>
      <c r="Y5869" s="268">
        <v>279910.13</v>
      </c>
      <c r="AA5869" s="229" t="s">
        <v>49902</v>
      </c>
      <c r="AB5869" s="230">
        <v>962.6</v>
      </c>
      <c r="AD5869" s="209" t="s">
        <v>20184</v>
      </c>
      <c r="AE5869" s="210">
        <v>3296</v>
      </c>
      <c r="AF5869" s="93"/>
      <c r="AG5869" s="93"/>
      <c r="AH5869" s="93"/>
    </row>
    <row r="5870" spans="21:34" x14ac:dyDescent="0.3">
      <c r="U5870" s="309" t="s">
        <v>62709</v>
      </c>
      <c r="V5870" s="310">
        <v>-87</v>
      </c>
      <c r="X5870" s="267" t="s">
        <v>55125</v>
      </c>
      <c r="Y5870" s="268">
        <v>13405.21</v>
      </c>
      <c r="AA5870" s="229" t="s">
        <v>49903</v>
      </c>
      <c r="AB5870" s="230">
        <v>510.89</v>
      </c>
      <c r="AD5870" s="209" t="s">
        <v>20185</v>
      </c>
      <c r="AE5870" s="210">
        <v>29420</v>
      </c>
      <c r="AF5870" s="93"/>
      <c r="AG5870" s="93"/>
      <c r="AH5870" s="93"/>
    </row>
    <row r="5871" spans="21:34" x14ac:dyDescent="0.3">
      <c r="U5871" s="309" t="s">
        <v>68354</v>
      </c>
      <c r="V5871" s="310">
        <v>1023.79</v>
      </c>
      <c r="X5871" s="267" t="s">
        <v>20393</v>
      </c>
      <c r="Y5871" s="268">
        <v>185426.54</v>
      </c>
      <c r="AA5871" s="229" t="s">
        <v>44873</v>
      </c>
      <c r="AB5871" s="230">
        <v>78745.11</v>
      </c>
      <c r="AD5871" s="209" t="s">
        <v>20186</v>
      </c>
      <c r="AE5871" s="210">
        <v>31769</v>
      </c>
      <c r="AF5871" s="93"/>
      <c r="AG5871" s="93"/>
      <c r="AH5871" s="93"/>
    </row>
    <row r="5872" spans="21:34" x14ac:dyDescent="0.3">
      <c r="U5872" s="309" t="s">
        <v>63267</v>
      </c>
      <c r="V5872" s="310">
        <v>2549.3000000000002</v>
      </c>
      <c r="X5872" s="267" t="s">
        <v>39165</v>
      </c>
      <c r="Y5872" s="268">
        <v>127788.36</v>
      </c>
      <c r="AA5872" s="229" t="s">
        <v>44874</v>
      </c>
      <c r="AB5872" s="230">
        <v>359.91</v>
      </c>
      <c r="AD5872" s="209" t="s">
        <v>20187</v>
      </c>
      <c r="AE5872" s="210">
        <v>1575</v>
      </c>
      <c r="AF5872" s="93"/>
      <c r="AG5872" s="93"/>
      <c r="AH5872" s="93"/>
    </row>
    <row r="5873" spans="21:34" x14ac:dyDescent="0.3">
      <c r="U5873" s="309" t="s">
        <v>68355</v>
      </c>
      <c r="V5873" s="310">
        <v>268.68</v>
      </c>
      <c r="X5873" s="267" t="s">
        <v>39166</v>
      </c>
      <c r="Y5873" s="268">
        <v>39631.57</v>
      </c>
      <c r="AA5873" s="229" t="s">
        <v>52400</v>
      </c>
      <c r="AB5873" s="230">
        <v>253.18</v>
      </c>
      <c r="AD5873" s="209" t="s">
        <v>20188</v>
      </c>
      <c r="AE5873" s="210">
        <v>120.47</v>
      </c>
      <c r="AF5873" s="93"/>
      <c r="AG5873" s="93"/>
      <c r="AH5873" s="93"/>
    </row>
    <row r="5874" spans="21:34" x14ac:dyDescent="0.3">
      <c r="U5874" s="309" t="s">
        <v>63268</v>
      </c>
      <c r="V5874" s="310">
        <v>1727.4</v>
      </c>
      <c r="X5874" s="267" t="s">
        <v>58249</v>
      </c>
      <c r="Y5874" s="268">
        <v>75949.649999999994</v>
      </c>
      <c r="AA5874" s="229" t="s">
        <v>49904</v>
      </c>
      <c r="AB5874" s="230">
        <v>8600.2800000000007</v>
      </c>
      <c r="AD5874" s="209" t="s">
        <v>20189</v>
      </c>
      <c r="AE5874" s="210">
        <v>337.2</v>
      </c>
      <c r="AF5874" s="93"/>
      <c r="AG5874" s="93"/>
      <c r="AH5874" s="93"/>
    </row>
    <row r="5875" spans="21:34" x14ac:dyDescent="0.3">
      <c r="U5875" s="309" t="s">
        <v>68356</v>
      </c>
      <c r="V5875" s="310">
        <v>11315.82</v>
      </c>
      <c r="X5875" s="267" t="s">
        <v>20394</v>
      </c>
      <c r="Y5875" s="268">
        <v>118946.45</v>
      </c>
      <c r="AA5875" s="229" t="s">
        <v>49905</v>
      </c>
      <c r="AB5875" s="230">
        <v>587.55999999999995</v>
      </c>
      <c r="AD5875" s="209" t="s">
        <v>20190</v>
      </c>
      <c r="AE5875" s="210">
        <v>44037.86</v>
      </c>
      <c r="AF5875" s="93"/>
      <c r="AG5875" s="93"/>
      <c r="AH5875" s="93"/>
    </row>
    <row r="5876" spans="21:34" x14ac:dyDescent="0.3">
      <c r="U5876" s="309" t="s">
        <v>59139</v>
      </c>
      <c r="V5876" s="310">
        <v>1087</v>
      </c>
      <c r="X5876" s="267" t="s">
        <v>35042</v>
      </c>
      <c r="Y5876" s="268">
        <v>25706.89</v>
      </c>
      <c r="AA5876" s="229" t="s">
        <v>49906</v>
      </c>
      <c r="AB5876" s="230">
        <v>1982.02</v>
      </c>
      <c r="AD5876" s="209" t="s">
        <v>20191</v>
      </c>
      <c r="AE5876" s="210">
        <v>5899.47</v>
      </c>
      <c r="AF5876" s="93"/>
      <c r="AG5876" s="93"/>
      <c r="AH5876" s="93"/>
    </row>
    <row r="5877" spans="21:34" x14ac:dyDescent="0.3">
      <c r="U5877" s="309" t="s">
        <v>59140</v>
      </c>
      <c r="V5877" s="310">
        <v>1714.36</v>
      </c>
      <c r="X5877" s="267" t="s">
        <v>58250</v>
      </c>
      <c r="Y5877" s="268">
        <v>61988.639999999999</v>
      </c>
      <c r="AA5877" s="229" t="s">
        <v>49907</v>
      </c>
      <c r="AB5877" s="230">
        <v>1054.82</v>
      </c>
      <c r="AD5877" s="209" t="s">
        <v>20192</v>
      </c>
      <c r="AE5877" s="210">
        <v>1819.58</v>
      </c>
      <c r="AF5877" s="93"/>
      <c r="AG5877" s="93"/>
      <c r="AH5877" s="93"/>
    </row>
    <row r="5878" spans="21:34" x14ac:dyDescent="0.3">
      <c r="U5878" s="309" t="s">
        <v>59141</v>
      </c>
      <c r="V5878" s="310">
        <v>1803.27</v>
      </c>
      <c r="X5878" s="267" t="s">
        <v>20395</v>
      </c>
      <c r="Y5878" s="268">
        <v>301416.94</v>
      </c>
      <c r="AA5878" s="229" t="s">
        <v>52401</v>
      </c>
      <c r="AB5878" s="230">
        <v>507.32</v>
      </c>
      <c r="AD5878" s="209" t="s">
        <v>20193</v>
      </c>
      <c r="AE5878" s="210">
        <v>15298.77</v>
      </c>
      <c r="AF5878" s="93"/>
      <c r="AG5878" s="93"/>
      <c r="AH5878" s="93"/>
    </row>
    <row r="5879" spans="21:34" x14ac:dyDescent="0.3">
      <c r="U5879" s="309" t="s">
        <v>68357</v>
      </c>
      <c r="V5879" s="310">
        <v>1511.4</v>
      </c>
      <c r="X5879" s="267" t="s">
        <v>59409</v>
      </c>
      <c r="Y5879" s="268">
        <v>64715.66</v>
      </c>
      <c r="AA5879" s="229" t="s">
        <v>49908</v>
      </c>
      <c r="AB5879" s="230">
        <v>201.34</v>
      </c>
      <c r="AD5879" s="209" t="s">
        <v>20194</v>
      </c>
      <c r="AE5879" s="210">
        <v>3055.72</v>
      </c>
      <c r="AF5879" s="93"/>
      <c r="AG5879" s="93"/>
      <c r="AH5879" s="93"/>
    </row>
    <row r="5880" spans="21:34" x14ac:dyDescent="0.3">
      <c r="U5880" s="309" t="s">
        <v>62130</v>
      </c>
      <c r="V5880" s="310">
        <v>1050</v>
      </c>
      <c r="X5880" s="267" t="s">
        <v>64283</v>
      </c>
      <c r="Y5880" s="268">
        <v>-4893.24</v>
      </c>
      <c r="AA5880" s="229" t="s">
        <v>48884</v>
      </c>
      <c r="AB5880" s="230">
        <v>4851.66</v>
      </c>
      <c r="AD5880" s="209" t="s">
        <v>20195</v>
      </c>
      <c r="AE5880" s="210">
        <v>44344.93</v>
      </c>
      <c r="AF5880" s="93"/>
      <c r="AG5880" s="93"/>
      <c r="AH5880" s="93"/>
    </row>
    <row r="5881" spans="21:34" x14ac:dyDescent="0.3">
      <c r="U5881" s="309" t="s">
        <v>68358</v>
      </c>
      <c r="V5881" s="310">
        <v>1013.9</v>
      </c>
      <c r="X5881" s="267" t="s">
        <v>56121</v>
      </c>
      <c r="Y5881" s="268">
        <v>47043</v>
      </c>
      <c r="AA5881" s="229" t="s">
        <v>44875</v>
      </c>
      <c r="AB5881" s="230">
        <v>125882.93</v>
      </c>
      <c r="AD5881" s="209" t="s">
        <v>20196</v>
      </c>
      <c r="AE5881" s="210">
        <v>3573</v>
      </c>
      <c r="AF5881" s="93"/>
      <c r="AG5881" s="93"/>
      <c r="AH5881" s="93"/>
    </row>
    <row r="5882" spans="21:34" x14ac:dyDescent="0.3">
      <c r="U5882" s="309" t="s">
        <v>60615</v>
      </c>
      <c r="V5882" s="310">
        <v>3002.78</v>
      </c>
      <c r="X5882" s="267" t="s">
        <v>56122</v>
      </c>
      <c r="Y5882" s="268">
        <v>3417.31</v>
      </c>
      <c r="AA5882" s="229" t="s">
        <v>44876</v>
      </c>
      <c r="AB5882" s="230">
        <v>9630.07</v>
      </c>
      <c r="AD5882" s="209" t="s">
        <v>20197</v>
      </c>
      <c r="AE5882" s="210">
        <v>15550</v>
      </c>
      <c r="AF5882" s="93"/>
      <c r="AG5882" s="93"/>
      <c r="AH5882" s="93"/>
    </row>
    <row r="5883" spans="21:34" x14ac:dyDescent="0.3">
      <c r="U5883" s="309" t="s">
        <v>59142</v>
      </c>
      <c r="V5883" s="310">
        <v>152.09</v>
      </c>
      <c r="X5883" s="267" t="s">
        <v>56123</v>
      </c>
      <c r="Y5883" s="268">
        <v>6229.92</v>
      </c>
      <c r="AA5883" s="229" t="s">
        <v>52402</v>
      </c>
      <c r="AB5883" s="230">
        <v>300</v>
      </c>
      <c r="AD5883" s="209" t="s">
        <v>20198</v>
      </c>
      <c r="AE5883" s="210">
        <v>3500</v>
      </c>
      <c r="AF5883" s="93"/>
      <c r="AG5883" s="93"/>
      <c r="AH5883" s="93"/>
    </row>
    <row r="5884" spans="21:34" x14ac:dyDescent="0.3">
      <c r="U5884" s="309" t="s">
        <v>60616</v>
      </c>
      <c r="V5884" s="310">
        <v>4524.17</v>
      </c>
      <c r="X5884" s="267" t="s">
        <v>56124</v>
      </c>
      <c r="Y5884" s="268">
        <v>78958.42</v>
      </c>
      <c r="AA5884" s="229" t="s">
        <v>52403</v>
      </c>
      <c r="AB5884" s="230">
        <v>21.36</v>
      </c>
      <c r="AD5884" s="209" t="s">
        <v>20199</v>
      </c>
      <c r="AE5884" s="210">
        <v>20000</v>
      </c>
      <c r="AF5884" s="93"/>
      <c r="AG5884" s="93"/>
      <c r="AH5884" s="93"/>
    </row>
    <row r="5885" spans="21:34" x14ac:dyDescent="0.3">
      <c r="U5885" s="309" t="s">
        <v>60617</v>
      </c>
      <c r="V5885" s="310">
        <v>330.04</v>
      </c>
      <c r="X5885" s="267" t="s">
        <v>63155</v>
      </c>
      <c r="Y5885" s="268">
        <v>2972.92</v>
      </c>
      <c r="AA5885" s="229" t="s">
        <v>52404</v>
      </c>
      <c r="AB5885" s="230">
        <v>72.3</v>
      </c>
      <c r="AD5885" s="209" t="s">
        <v>20200</v>
      </c>
      <c r="AE5885" s="210">
        <v>1797.76</v>
      </c>
      <c r="AF5885" s="93"/>
      <c r="AG5885" s="93"/>
      <c r="AH5885" s="93"/>
    </row>
    <row r="5886" spans="21:34" x14ac:dyDescent="0.3">
      <c r="U5886" s="309" t="s">
        <v>60618</v>
      </c>
      <c r="V5886" s="310">
        <v>1131.94</v>
      </c>
      <c r="X5886" s="267" t="s">
        <v>56125</v>
      </c>
      <c r="Y5886" s="268">
        <v>6621.99</v>
      </c>
      <c r="AA5886" s="229" t="s">
        <v>52405</v>
      </c>
      <c r="AB5886" s="230">
        <v>16.34</v>
      </c>
      <c r="AD5886" s="209" t="s">
        <v>20201</v>
      </c>
      <c r="AE5886" s="210">
        <v>5094.8</v>
      </c>
      <c r="AF5886" s="93"/>
      <c r="AG5886" s="93"/>
      <c r="AH5886" s="93"/>
    </row>
    <row r="5887" spans="21:34" x14ac:dyDescent="0.3">
      <c r="U5887" s="309" t="s">
        <v>35298</v>
      </c>
      <c r="V5887" s="310">
        <v>1391.19</v>
      </c>
      <c r="X5887" s="267" t="s">
        <v>56126</v>
      </c>
      <c r="Y5887" s="268">
        <v>19449.490000000002</v>
      </c>
      <c r="AA5887" s="229" t="s">
        <v>20252</v>
      </c>
      <c r="AB5887" s="230">
        <v>2000</v>
      </c>
      <c r="AD5887" s="209" t="s">
        <v>20202</v>
      </c>
      <c r="AE5887" s="210">
        <v>8788.9500000000007</v>
      </c>
      <c r="AF5887" s="93"/>
      <c r="AG5887" s="93"/>
      <c r="AH5887" s="93"/>
    </row>
    <row r="5888" spans="21:34" x14ac:dyDescent="0.3">
      <c r="U5888" s="309" t="s">
        <v>56351</v>
      </c>
      <c r="V5888" s="310">
        <v>1818.62</v>
      </c>
      <c r="X5888" s="267" t="s">
        <v>58251</v>
      </c>
      <c r="Y5888" s="268">
        <v>110.28</v>
      </c>
      <c r="AA5888" s="229" t="s">
        <v>20253</v>
      </c>
      <c r="AB5888" s="230">
        <v>153.01</v>
      </c>
      <c r="AD5888" s="209" t="s">
        <v>20203</v>
      </c>
      <c r="AE5888" s="210">
        <v>11075.51</v>
      </c>
      <c r="AF5888" s="93"/>
      <c r="AG5888" s="93"/>
      <c r="AH5888" s="93"/>
    </row>
    <row r="5889" spans="21:34" x14ac:dyDescent="0.3">
      <c r="U5889" s="309" t="s">
        <v>56352</v>
      </c>
      <c r="V5889" s="310">
        <v>135.88</v>
      </c>
      <c r="X5889" s="267" t="s">
        <v>58252</v>
      </c>
      <c r="Y5889" s="268">
        <v>17352.64</v>
      </c>
      <c r="AA5889" s="229" t="s">
        <v>20254</v>
      </c>
      <c r="AB5889" s="230">
        <v>433.6</v>
      </c>
      <c r="AD5889" s="209" t="s">
        <v>20204</v>
      </c>
      <c r="AE5889" s="210">
        <v>67597.91</v>
      </c>
      <c r="AF5889" s="93"/>
      <c r="AG5889" s="93"/>
      <c r="AH5889" s="93"/>
    </row>
    <row r="5890" spans="21:34" x14ac:dyDescent="0.3">
      <c r="U5890" s="309" t="s">
        <v>68359</v>
      </c>
      <c r="V5890" s="310">
        <v>10820.3</v>
      </c>
      <c r="X5890" s="267" t="s">
        <v>64284</v>
      </c>
      <c r="Y5890" s="268">
        <v>5045.8500000000004</v>
      </c>
      <c r="AA5890" s="229" t="s">
        <v>20255</v>
      </c>
      <c r="AB5890" s="230">
        <v>8587.36</v>
      </c>
      <c r="AD5890" s="209" t="s">
        <v>20205</v>
      </c>
      <c r="AE5890" s="210">
        <v>118332.38</v>
      </c>
      <c r="AF5890" s="93"/>
      <c r="AG5890" s="93"/>
      <c r="AH5890" s="93"/>
    </row>
    <row r="5891" spans="21:34" x14ac:dyDescent="0.3">
      <c r="U5891" s="309" t="s">
        <v>63750</v>
      </c>
      <c r="V5891" s="310">
        <v>5545.5</v>
      </c>
      <c r="X5891" s="267" t="s">
        <v>56127</v>
      </c>
      <c r="Y5891" s="268">
        <v>6267.06</v>
      </c>
      <c r="AA5891" s="229" t="s">
        <v>44877</v>
      </c>
      <c r="AB5891" s="230">
        <v>308630</v>
      </c>
      <c r="AD5891" s="209" t="s">
        <v>20206</v>
      </c>
      <c r="AE5891" s="210">
        <v>2618</v>
      </c>
      <c r="AF5891" s="93"/>
      <c r="AG5891" s="93"/>
      <c r="AH5891" s="93"/>
    </row>
    <row r="5892" spans="21:34" x14ac:dyDescent="0.3">
      <c r="U5892" s="309" t="s">
        <v>63751</v>
      </c>
      <c r="V5892" s="310">
        <v>408.17</v>
      </c>
      <c r="X5892" s="267" t="s">
        <v>56128</v>
      </c>
      <c r="Y5892" s="268">
        <v>11839</v>
      </c>
      <c r="AA5892" s="229" t="s">
        <v>44878</v>
      </c>
      <c r="AB5892" s="230">
        <v>23610.2</v>
      </c>
      <c r="AD5892" s="209" t="s">
        <v>20207</v>
      </c>
      <c r="AE5892" s="210">
        <v>12022.57</v>
      </c>
      <c r="AF5892" s="93"/>
      <c r="AG5892" s="93"/>
      <c r="AH5892" s="93"/>
    </row>
    <row r="5893" spans="21:34" x14ac:dyDescent="0.3">
      <c r="U5893" s="309" t="s">
        <v>40494</v>
      </c>
      <c r="V5893" s="310">
        <v>21061.360000000001</v>
      </c>
      <c r="X5893" s="267" t="s">
        <v>56129</v>
      </c>
      <c r="Y5893" s="268">
        <v>905.69</v>
      </c>
      <c r="AA5893" s="229" t="s">
        <v>20265</v>
      </c>
      <c r="AB5893" s="230">
        <v>-125.69</v>
      </c>
      <c r="AD5893" s="209" t="s">
        <v>20208</v>
      </c>
      <c r="AE5893" s="210">
        <v>35207.54</v>
      </c>
      <c r="AF5893" s="93"/>
      <c r="AG5893" s="93"/>
      <c r="AH5893" s="93"/>
    </row>
    <row r="5894" spans="21:34" x14ac:dyDescent="0.3">
      <c r="U5894" s="309" t="s">
        <v>68360</v>
      </c>
      <c r="V5894" s="310">
        <v>2221.0300000000002</v>
      </c>
      <c r="X5894" s="267" t="s">
        <v>56130</v>
      </c>
      <c r="Y5894" s="268">
        <v>2900.56</v>
      </c>
      <c r="AA5894" s="229" t="s">
        <v>20266</v>
      </c>
      <c r="AB5894" s="230">
        <v>-9.48</v>
      </c>
      <c r="AD5894" s="209" t="s">
        <v>20209</v>
      </c>
      <c r="AE5894" s="210">
        <v>2638.34</v>
      </c>
      <c r="AF5894" s="93"/>
      <c r="AG5894" s="93"/>
      <c r="AH5894" s="93"/>
    </row>
    <row r="5895" spans="21:34" x14ac:dyDescent="0.3">
      <c r="U5895" s="309" t="s">
        <v>68361</v>
      </c>
      <c r="V5895" s="310">
        <v>160.97</v>
      </c>
      <c r="X5895" s="267" t="s">
        <v>63569</v>
      </c>
      <c r="Y5895" s="268">
        <v>1948.2</v>
      </c>
      <c r="AA5895" s="229" t="s">
        <v>20267</v>
      </c>
      <c r="AB5895" s="230">
        <v>-27.25</v>
      </c>
      <c r="AD5895" s="209" t="s">
        <v>20210</v>
      </c>
      <c r="AE5895" s="210">
        <v>7633.02</v>
      </c>
      <c r="AF5895" s="93"/>
      <c r="AG5895" s="93"/>
      <c r="AH5895" s="93"/>
    </row>
    <row r="5896" spans="21:34" x14ac:dyDescent="0.3">
      <c r="U5896" s="309" t="s">
        <v>61505</v>
      </c>
      <c r="V5896" s="310">
        <v>6204.84</v>
      </c>
      <c r="X5896" s="267" t="s">
        <v>52420</v>
      </c>
      <c r="Y5896" s="268">
        <v>1581.4</v>
      </c>
      <c r="AA5896" s="229" t="s">
        <v>20268</v>
      </c>
      <c r="AB5896" s="230">
        <v>214.78</v>
      </c>
      <c r="AD5896" s="209" t="s">
        <v>20211</v>
      </c>
      <c r="AE5896" s="210">
        <v>3131.76</v>
      </c>
      <c r="AF5896" s="93"/>
      <c r="AG5896" s="93"/>
      <c r="AH5896" s="93"/>
    </row>
    <row r="5897" spans="21:34" x14ac:dyDescent="0.3">
      <c r="U5897" s="309" t="s">
        <v>33866</v>
      </c>
      <c r="V5897" s="310">
        <v>702.7</v>
      </c>
      <c r="X5897" s="267" t="s">
        <v>52421</v>
      </c>
      <c r="Y5897" s="268">
        <v>26135.86</v>
      </c>
      <c r="AA5897" s="229" t="s">
        <v>35020</v>
      </c>
      <c r="AB5897" s="230">
        <v>7991</v>
      </c>
      <c r="AD5897" s="209" t="s">
        <v>20212</v>
      </c>
      <c r="AE5897" s="210">
        <v>1878.8</v>
      </c>
      <c r="AF5897" s="93"/>
      <c r="AG5897" s="93"/>
      <c r="AH5897" s="93"/>
    </row>
    <row r="5898" spans="21:34" x14ac:dyDescent="0.3">
      <c r="U5898" s="309" t="s">
        <v>61506</v>
      </c>
      <c r="V5898" s="310">
        <v>9694.2199999999993</v>
      </c>
      <c r="X5898" s="267" t="s">
        <v>64285</v>
      </c>
      <c r="Y5898" s="268">
        <v>580.03</v>
      </c>
      <c r="AA5898" s="229" t="s">
        <v>20274</v>
      </c>
      <c r="AB5898" s="230">
        <v>260.98</v>
      </c>
      <c r="AD5898" s="209" t="s">
        <v>20213</v>
      </c>
      <c r="AE5898" s="210">
        <v>1515.1</v>
      </c>
      <c r="AF5898" s="93"/>
      <c r="AG5898" s="93"/>
      <c r="AH5898" s="93"/>
    </row>
    <row r="5899" spans="21:34" x14ac:dyDescent="0.3">
      <c r="U5899" s="309" t="s">
        <v>68362</v>
      </c>
      <c r="V5899" s="310">
        <v>3621.66</v>
      </c>
      <c r="X5899" s="267" t="s">
        <v>64286</v>
      </c>
      <c r="Y5899" s="268">
        <v>-13.18</v>
      </c>
      <c r="AA5899" s="229" t="s">
        <v>35021</v>
      </c>
      <c r="AB5899" s="230">
        <v>9862.18</v>
      </c>
      <c r="AD5899" s="209" t="s">
        <v>20214</v>
      </c>
      <c r="AE5899" s="210">
        <v>765.99</v>
      </c>
      <c r="AF5899" s="93"/>
      <c r="AG5899" s="93"/>
      <c r="AH5899" s="93"/>
    </row>
    <row r="5900" spans="21:34" x14ac:dyDescent="0.3">
      <c r="U5900" s="309" t="s">
        <v>68363</v>
      </c>
      <c r="V5900" s="310">
        <v>416.34</v>
      </c>
      <c r="X5900" s="267" t="s">
        <v>33572</v>
      </c>
      <c r="Y5900" s="268">
        <v>181301.6</v>
      </c>
      <c r="AA5900" s="229" t="s">
        <v>40296</v>
      </c>
      <c r="AB5900" s="230">
        <v>656.25</v>
      </c>
      <c r="AD5900" s="209" t="s">
        <v>20215</v>
      </c>
      <c r="AE5900" s="210">
        <v>174.5</v>
      </c>
      <c r="AF5900" s="93"/>
      <c r="AG5900" s="93"/>
      <c r="AH5900" s="93"/>
    </row>
    <row r="5901" spans="21:34" x14ac:dyDescent="0.3">
      <c r="U5901" s="309" t="s">
        <v>68364</v>
      </c>
      <c r="V5901" s="310">
        <v>6525</v>
      </c>
      <c r="X5901" s="267" t="s">
        <v>56131</v>
      </c>
      <c r="Y5901" s="268">
        <v>112217</v>
      </c>
      <c r="AA5901" s="229" t="s">
        <v>35022</v>
      </c>
      <c r="AB5901" s="230">
        <v>791.6</v>
      </c>
      <c r="AD5901" s="209" t="s">
        <v>20216</v>
      </c>
      <c r="AE5901" s="210">
        <v>494.57</v>
      </c>
      <c r="AF5901" s="93"/>
      <c r="AG5901" s="93"/>
      <c r="AH5901" s="93"/>
    </row>
    <row r="5902" spans="21:34" x14ac:dyDescent="0.3">
      <c r="U5902" s="309" t="s">
        <v>68365</v>
      </c>
      <c r="V5902" s="310">
        <v>18908.38</v>
      </c>
      <c r="X5902" s="267" t="s">
        <v>39168</v>
      </c>
      <c r="Y5902" s="268">
        <v>189534.48</v>
      </c>
      <c r="AA5902" s="229" t="s">
        <v>35023</v>
      </c>
      <c r="AB5902" s="230">
        <v>2250.39</v>
      </c>
      <c r="AD5902" s="209" t="s">
        <v>20217</v>
      </c>
      <c r="AE5902" s="210">
        <v>114.52</v>
      </c>
      <c r="AF5902" s="93"/>
      <c r="AG5902" s="93"/>
      <c r="AH5902" s="93"/>
    </row>
    <row r="5903" spans="21:34" x14ac:dyDescent="0.3">
      <c r="U5903" s="309" t="s">
        <v>36495</v>
      </c>
      <c r="V5903" s="310">
        <v>74220.5</v>
      </c>
      <c r="X5903" s="267" t="s">
        <v>55126</v>
      </c>
      <c r="Y5903" s="268">
        <v>233218.17</v>
      </c>
      <c r="AA5903" s="229" t="s">
        <v>35024</v>
      </c>
      <c r="AB5903" s="230">
        <v>2903.28</v>
      </c>
      <c r="AD5903" s="209" t="s">
        <v>20218</v>
      </c>
      <c r="AE5903" s="210">
        <v>12.78</v>
      </c>
      <c r="AF5903" s="93"/>
      <c r="AG5903" s="93"/>
      <c r="AH5903" s="93"/>
    </row>
    <row r="5904" spans="21:34" x14ac:dyDescent="0.3">
      <c r="U5904" s="309" t="s">
        <v>40495</v>
      </c>
      <c r="V5904" s="310">
        <v>59107.5</v>
      </c>
      <c r="X5904" s="267" t="s">
        <v>39169</v>
      </c>
      <c r="Y5904" s="268">
        <v>49927.77</v>
      </c>
      <c r="AA5904" s="229" t="s">
        <v>33558</v>
      </c>
      <c r="AB5904" s="230">
        <v>66432</v>
      </c>
      <c r="AD5904" s="209" t="s">
        <v>20219</v>
      </c>
      <c r="AE5904" s="210">
        <v>9000</v>
      </c>
      <c r="AF5904" s="93"/>
      <c r="AG5904" s="93"/>
      <c r="AH5904" s="93"/>
    </row>
    <row r="5905" spans="21:34" x14ac:dyDescent="0.3">
      <c r="U5905" s="309" t="s">
        <v>68366</v>
      </c>
      <c r="V5905" s="310">
        <v>1000</v>
      </c>
      <c r="X5905" s="267" t="s">
        <v>56132</v>
      </c>
      <c r="Y5905" s="268">
        <v>151029.20000000001</v>
      </c>
      <c r="AA5905" s="229" t="s">
        <v>39161</v>
      </c>
      <c r="AB5905" s="230">
        <v>62635</v>
      </c>
      <c r="AD5905" s="209" t="s">
        <v>20220</v>
      </c>
      <c r="AE5905" s="210">
        <v>285000</v>
      </c>
      <c r="AF5905" s="93"/>
      <c r="AG5905" s="93"/>
      <c r="AH5905" s="93"/>
    </row>
    <row r="5906" spans="21:34" x14ac:dyDescent="0.3">
      <c r="U5906" s="309" t="s">
        <v>40496</v>
      </c>
      <c r="V5906" s="310">
        <v>6764.83</v>
      </c>
      <c r="X5906" s="267" t="s">
        <v>46930</v>
      </c>
      <c r="Y5906" s="268">
        <v>45196.800000000003</v>
      </c>
      <c r="AA5906" s="229" t="s">
        <v>20275</v>
      </c>
      <c r="AB5906" s="230">
        <v>59909</v>
      </c>
      <c r="AD5906" s="209" t="s">
        <v>20221</v>
      </c>
      <c r="AE5906" s="210">
        <v>22487.46</v>
      </c>
      <c r="AF5906" s="93"/>
      <c r="AG5906" s="93"/>
      <c r="AH5906" s="93"/>
    </row>
    <row r="5907" spans="21:34" x14ac:dyDescent="0.3">
      <c r="U5907" s="309" t="s">
        <v>68367</v>
      </c>
      <c r="V5907" s="310">
        <v>9705.26</v>
      </c>
      <c r="X5907" s="267" t="s">
        <v>56133</v>
      </c>
      <c r="Y5907" s="268">
        <v>312912.2</v>
      </c>
      <c r="AA5907" s="229" t="s">
        <v>44879</v>
      </c>
      <c r="AB5907" s="230">
        <v>3814</v>
      </c>
      <c r="AD5907" s="209" t="s">
        <v>20222</v>
      </c>
      <c r="AE5907" s="210">
        <v>53766.400000000001</v>
      </c>
      <c r="AF5907" s="93"/>
      <c r="AG5907" s="93"/>
      <c r="AH5907" s="93"/>
    </row>
    <row r="5908" spans="21:34" x14ac:dyDescent="0.3">
      <c r="U5908" s="309" t="s">
        <v>45272</v>
      </c>
      <c r="V5908" s="310">
        <v>36067.440000000002</v>
      </c>
      <c r="X5908" s="267" t="s">
        <v>56134</v>
      </c>
      <c r="Y5908" s="268">
        <v>20329.98</v>
      </c>
      <c r="AA5908" s="229" t="s">
        <v>20276</v>
      </c>
      <c r="AB5908" s="230">
        <v>3000.48</v>
      </c>
      <c r="AD5908" s="209" t="s">
        <v>20223</v>
      </c>
      <c r="AE5908" s="210">
        <v>13885.58</v>
      </c>
      <c r="AF5908" s="93"/>
      <c r="AG5908" s="93"/>
      <c r="AH5908" s="93"/>
    </row>
    <row r="5909" spans="21:34" x14ac:dyDescent="0.3">
      <c r="U5909" s="309" t="s">
        <v>68368</v>
      </c>
      <c r="V5909" s="310">
        <v>12941.52</v>
      </c>
      <c r="X5909" s="267" t="s">
        <v>39170</v>
      </c>
      <c r="Y5909" s="268">
        <v>882053</v>
      </c>
      <c r="AA5909" s="229" t="s">
        <v>20277</v>
      </c>
      <c r="AB5909" s="230">
        <v>99097</v>
      </c>
      <c r="AD5909" s="209" t="s">
        <v>20224</v>
      </c>
      <c r="AE5909" s="210">
        <v>2490.19</v>
      </c>
      <c r="AF5909" s="93"/>
      <c r="AG5909" s="93"/>
      <c r="AH5909" s="93"/>
    </row>
    <row r="5910" spans="21:34" x14ac:dyDescent="0.3">
      <c r="U5910" s="309" t="s">
        <v>68369</v>
      </c>
      <c r="V5910" s="310">
        <v>50568.639999999999</v>
      </c>
      <c r="X5910" s="267" t="s">
        <v>42472</v>
      </c>
      <c r="Y5910" s="268">
        <v>62888.54</v>
      </c>
      <c r="AA5910" s="229" t="s">
        <v>20278</v>
      </c>
      <c r="AB5910" s="230">
        <v>35067.47</v>
      </c>
      <c r="AD5910" s="209" t="s">
        <v>20225</v>
      </c>
      <c r="AE5910" s="210">
        <v>21374.55</v>
      </c>
      <c r="AF5910" s="93"/>
      <c r="AG5910" s="93"/>
      <c r="AH5910" s="93"/>
    </row>
    <row r="5911" spans="21:34" x14ac:dyDescent="0.3">
      <c r="U5911" s="309" t="s">
        <v>36496</v>
      </c>
      <c r="V5911" s="310">
        <v>6.14</v>
      </c>
      <c r="X5911" s="267" t="s">
        <v>35044</v>
      </c>
      <c r="Y5911" s="268">
        <v>7822.33</v>
      </c>
      <c r="AA5911" s="229" t="s">
        <v>20279</v>
      </c>
      <c r="AB5911" s="230">
        <v>57400.08</v>
      </c>
      <c r="AD5911" s="209" t="s">
        <v>20226</v>
      </c>
      <c r="AE5911" s="210">
        <v>40745.379999999997</v>
      </c>
      <c r="AF5911" s="93"/>
      <c r="AG5911" s="93"/>
      <c r="AH5911" s="93"/>
    </row>
    <row r="5912" spans="21:34" x14ac:dyDescent="0.3">
      <c r="U5912" s="309" t="s">
        <v>62713</v>
      </c>
      <c r="V5912" s="310">
        <v>1006</v>
      </c>
      <c r="X5912" s="267" t="s">
        <v>59067</v>
      </c>
      <c r="Y5912" s="268">
        <v>328.66</v>
      </c>
      <c r="AA5912" s="229" t="s">
        <v>20280</v>
      </c>
      <c r="AB5912" s="230">
        <v>1400</v>
      </c>
      <c r="AD5912" s="209" t="s">
        <v>20227</v>
      </c>
      <c r="AE5912" s="210">
        <v>1515.1</v>
      </c>
      <c r="AF5912" s="93"/>
      <c r="AG5912" s="93"/>
      <c r="AH5912" s="93"/>
    </row>
    <row r="5913" spans="21:34" x14ac:dyDescent="0.3">
      <c r="U5913" s="309" t="s">
        <v>55275</v>
      </c>
      <c r="V5913" s="310">
        <v>4500</v>
      </c>
      <c r="X5913" s="267" t="s">
        <v>56135</v>
      </c>
      <c r="Y5913" s="268">
        <v>181724.6</v>
      </c>
      <c r="AA5913" s="229" t="s">
        <v>33559</v>
      </c>
      <c r="AB5913" s="230">
        <v>33116.06</v>
      </c>
      <c r="AD5913" s="209" t="s">
        <v>20228</v>
      </c>
      <c r="AE5913" s="210">
        <v>3500</v>
      </c>
      <c r="AF5913" s="93"/>
      <c r="AG5913" s="93"/>
      <c r="AH5913" s="93"/>
    </row>
    <row r="5914" spans="21:34" x14ac:dyDescent="0.3">
      <c r="U5914" s="309" t="s">
        <v>35308</v>
      </c>
      <c r="V5914" s="310">
        <v>2372.9899999999998</v>
      </c>
      <c r="X5914" s="267" t="s">
        <v>58529</v>
      </c>
      <c r="Y5914" s="268">
        <v>14704.33</v>
      </c>
      <c r="AA5914" s="229" t="s">
        <v>42461</v>
      </c>
      <c r="AB5914" s="230">
        <v>735</v>
      </c>
      <c r="AD5914" s="209" t="s">
        <v>20229</v>
      </c>
      <c r="AE5914" s="210">
        <v>9000</v>
      </c>
      <c r="AF5914" s="93"/>
      <c r="AG5914" s="93"/>
      <c r="AH5914" s="93"/>
    </row>
    <row r="5915" spans="21:34" x14ac:dyDescent="0.3">
      <c r="U5915" s="309" t="s">
        <v>57634</v>
      </c>
      <c r="V5915" s="310">
        <v>15599.51</v>
      </c>
      <c r="X5915" s="267" t="s">
        <v>57444</v>
      </c>
      <c r="Y5915" s="268">
        <v>17844.66</v>
      </c>
      <c r="AA5915" s="229" t="s">
        <v>33560</v>
      </c>
      <c r="AB5915" s="230">
        <v>5347.19</v>
      </c>
      <c r="AD5915" s="209" t="s">
        <v>20230</v>
      </c>
      <c r="AE5915" s="210">
        <v>285000</v>
      </c>
      <c r="AF5915" s="93"/>
      <c r="AG5915" s="93"/>
      <c r="AH5915" s="93"/>
    </row>
    <row r="5916" spans="21:34" x14ac:dyDescent="0.3">
      <c r="U5916" s="309" t="s">
        <v>68370</v>
      </c>
      <c r="V5916" s="310">
        <v>675</v>
      </c>
      <c r="X5916" s="267" t="s">
        <v>33573</v>
      </c>
      <c r="Y5916" s="268">
        <v>183217.83</v>
      </c>
      <c r="AA5916" s="229" t="s">
        <v>20281</v>
      </c>
      <c r="AB5916" s="230">
        <v>4600</v>
      </c>
      <c r="AD5916" s="209" t="s">
        <v>20231</v>
      </c>
      <c r="AE5916" s="210">
        <v>20000</v>
      </c>
      <c r="AF5916" s="93"/>
      <c r="AG5916" s="93"/>
      <c r="AH5916" s="93"/>
    </row>
    <row r="5917" spans="21:34" x14ac:dyDescent="0.3">
      <c r="U5917" s="309" t="s">
        <v>68371</v>
      </c>
      <c r="V5917" s="310">
        <v>51.15</v>
      </c>
      <c r="X5917" s="267" t="s">
        <v>33574</v>
      </c>
      <c r="Y5917" s="268">
        <v>354131.05</v>
      </c>
      <c r="AA5917" s="229" t="s">
        <v>20282</v>
      </c>
      <c r="AB5917" s="230">
        <v>14450</v>
      </c>
      <c r="AD5917" s="209" t="s">
        <v>20232</v>
      </c>
      <c r="AE5917" s="210">
        <v>6100</v>
      </c>
      <c r="AF5917" s="93"/>
      <c r="AG5917" s="93"/>
      <c r="AH5917" s="93"/>
    </row>
    <row r="5918" spans="21:34" x14ac:dyDescent="0.3">
      <c r="U5918" s="309" t="s">
        <v>68372</v>
      </c>
      <c r="V5918" s="310">
        <v>10000</v>
      </c>
      <c r="X5918" s="267" t="s">
        <v>36285</v>
      </c>
      <c r="Y5918" s="268">
        <v>143661.01</v>
      </c>
      <c r="AA5918" s="229" t="s">
        <v>35025</v>
      </c>
      <c r="AB5918" s="230">
        <v>63100</v>
      </c>
      <c r="AD5918" s="209" t="s">
        <v>20233</v>
      </c>
      <c r="AE5918" s="210">
        <v>2000</v>
      </c>
      <c r="AF5918" s="93"/>
      <c r="AG5918" s="93"/>
      <c r="AH5918" s="93"/>
    </row>
    <row r="5919" spans="21:34" x14ac:dyDescent="0.3">
      <c r="U5919" s="309" t="s">
        <v>35319</v>
      </c>
      <c r="V5919" s="310">
        <v>16862.28</v>
      </c>
      <c r="X5919" s="267" t="s">
        <v>52422</v>
      </c>
      <c r="Y5919" s="268">
        <v>117196.21</v>
      </c>
      <c r="AA5919" s="229" t="s">
        <v>33561</v>
      </c>
      <c r="AB5919" s="230">
        <v>10302</v>
      </c>
      <c r="AD5919" s="209" t="s">
        <v>20234</v>
      </c>
      <c r="AE5919" s="210">
        <v>8566.7999999999993</v>
      </c>
      <c r="AF5919" s="93"/>
      <c r="AG5919" s="93"/>
      <c r="AH5919" s="93"/>
    </row>
    <row r="5920" spans="21:34" x14ac:dyDescent="0.3">
      <c r="U5920" s="309" t="s">
        <v>64645</v>
      </c>
      <c r="V5920" s="310">
        <v>4921.8500000000004</v>
      </c>
      <c r="X5920" s="267" t="s">
        <v>42473</v>
      </c>
      <c r="Y5920" s="268">
        <v>1000.12</v>
      </c>
      <c r="AA5920" s="229" t="s">
        <v>20283</v>
      </c>
      <c r="AB5920" s="230">
        <v>38712.870000000003</v>
      </c>
      <c r="AD5920" s="209" t="s">
        <v>13502</v>
      </c>
      <c r="AE5920" s="210">
        <v>30870.43</v>
      </c>
      <c r="AF5920" s="93"/>
      <c r="AG5920" s="93"/>
      <c r="AH5920" s="93"/>
    </row>
    <row r="5921" spans="21:34" x14ac:dyDescent="0.3">
      <c r="U5921" s="309" t="s">
        <v>60636</v>
      </c>
      <c r="V5921" s="310">
        <v>118.08</v>
      </c>
      <c r="X5921" s="267" t="s">
        <v>61987</v>
      </c>
      <c r="Y5921" s="268">
        <v>143625.17000000001</v>
      </c>
      <c r="AA5921" s="229" t="s">
        <v>20284</v>
      </c>
      <c r="AB5921" s="230">
        <v>80939.289999999994</v>
      </c>
      <c r="AD5921" s="209" t="s">
        <v>20235</v>
      </c>
      <c r="AE5921" s="210">
        <v>77281.62</v>
      </c>
      <c r="AF5921" s="93"/>
      <c r="AG5921" s="93"/>
      <c r="AH5921" s="93"/>
    </row>
    <row r="5922" spans="21:34" x14ac:dyDescent="0.3">
      <c r="U5922" s="309" t="s">
        <v>24263</v>
      </c>
      <c r="V5922" s="310">
        <v>-118.08</v>
      </c>
      <c r="X5922" s="267" t="s">
        <v>64287</v>
      </c>
      <c r="Y5922" s="268">
        <v>-26.59</v>
      </c>
      <c r="AA5922" s="229" t="s">
        <v>33562</v>
      </c>
      <c r="AB5922" s="230">
        <v>42528.71</v>
      </c>
      <c r="AD5922" s="209" t="s">
        <v>20236</v>
      </c>
      <c r="AE5922" s="210">
        <v>3131.76</v>
      </c>
      <c r="AF5922" s="93"/>
      <c r="AG5922" s="93"/>
      <c r="AH5922" s="93"/>
    </row>
    <row r="5923" spans="21:34" x14ac:dyDescent="0.3">
      <c r="U5923" s="309" t="s">
        <v>24264</v>
      </c>
      <c r="V5923" s="310">
        <v>8162.86</v>
      </c>
      <c r="X5923" s="267" t="s">
        <v>48888</v>
      </c>
      <c r="Y5923" s="268">
        <v>827</v>
      </c>
      <c r="AA5923" s="229" t="s">
        <v>35026</v>
      </c>
      <c r="AB5923" s="230">
        <v>5000</v>
      </c>
      <c r="AD5923" s="209" t="s">
        <v>20237</v>
      </c>
      <c r="AE5923" s="210">
        <v>64380.01</v>
      </c>
      <c r="AF5923" s="93"/>
      <c r="AG5923" s="93"/>
      <c r="AH5923" s="93"/>
    </row>
    <row r="5924" spans="21:34" x14ac:dyDescent="0.3">
      <c r="U5924" s="309" t="s">
        <v>42744</v>
      </c>
      <c r="V5924" s="310">
        <v>4.0599999999999996</v>
      </c>
      <c r="X5924" s="267" t="s">
        <v>52423</v>
      </c>
      <c r="Y5924" s="268">
        <v>1167.5</v>
      </c>
      <c r="AA5924" s="229" t="s">
        <v>20285</v>
      </c>
      <c r="AB5924" s="230">
        <v>15796.14</v>
      </c>
      <c r="AD5924" s="209" t="s">
        <v>20238</v>
      </c>
      <c r="AE5924" s="210">
        <v>750</v>
      </c>
      <c r="AF5924" s="93"/>
      <c r="AG5924" s="93"/>
      <c r="AH5924" s="93"/>
    </row>
    <row r="5925" spans="21:34" x14ac:dyDescent="0.3">
      <c r="U5925" s="309" t="s">
        <v>60639</v>
      </c>
      <c r="V5925" s="310">
        <v>22540.2</v>
      </c>
      <c r="X5925" s="267" t="s">
        <v>52424</v>
      </c>
      <c r="Y5925" s="268">
        <v>73.290000000000006</v>
      </c>
      <c r="AA5925" s="229" t="s">
        <v>20286</v>
      </c>
      <c r="AB5925" s="230">
        <v>588</v>
      </c>
      <c r="AD5925" s="209" t="s">
        <v>20239</v>
      </c>
      <c r="AE5925" s="210">
        <v>10802</v>
      </c>
      <c r="AF5925" s="93"/>
      <c r="AG5925" s="93"/>
      <c r="AH5925" s="93"/>
    </row>
    <row r="5926" spans="21:34" x14ac:dyDescent="0.3">
      <c r="U5926" s="309" t="s">
        <v>64649</v>
      </c>
      <c r="V5926" s="310">
        <v>-32.08</v>
      </c>
      <c r="X5926" s="267" t="s">
        <v>52425</v>
      </c>
      <c r="Y5926" s="268">
        <v>59</v>
      </c>
      <c r="AA5926" s="229" t="s">
        <v>52406</v>
      </c>
      <c r="AB5926" s="230">
        <v>139778.66</v>
      </c>
      <c r="AD5926" s="209" t="s">
        <v>20240</v>
      </c>
      <c r="AE5926" s="210">
        <v>24667.85</v>
      </c>
      <c r="AF5926" s="93"/>
      <c r="AG5926" s="93"/>
      <c r="AH5926" s="93"/>
    </row>
    <row r="5927" spans="21:34" x14ac:dyDescent="0.3">
      <c r="U5927" s="309" t="s">
        <v>64656</v>
      </c>
      <c r="V5927" s="310">
        <v>13403.86</v>
      </c>
      <c r="X5927" s="267" t="s">
        <v>64288</v>
      </c>
      <c r="Y5927" s="268">
        <v>-180.01</v>
      </c>
      <c r="AA5927" s="229" t="s">
        <v>20287</v>
      </c>
      <c r="AB5927" s="230">
        <v>34616.550000000003</v>
      </c>
      <c r="AD5927" s="209" t="s">
        <v>20241</v>
      </c>
      <c r="AE5927" s="210">
        <v>67278.63</v>
      </c>
      <c r="AF5927" s="93"/>
      <c r="AG5927" s="93"/>
      <c r="AH5927" s="93"/>
    </row>
    <row r="5928" spans="21:34" x14ac:dyDescent="0.3">
      <c r="U5928" s="309" t="s">
        <v>50210</v>
      </c>
      <c r="V5928" s="310">
        <v>13600</v>
      </c>
      <c r="X5928" s="267" t="s">
        <v>49911</v>
      </c>
      <c r="Y5928" s="268">
        <v>300</v>
      </c>
      <c r="AA5928" s="229" t="s">
        <v>33563</v>
      </c>
      <c r="AB5928" s="230">
        <v>27631.68</v>
      </c>
      <c r="AD5928" s="209" t="s">
        <v>20242</v>
      </c>
      <c r="AE5928" s="210">
        <v>115653.99</v>
      </c>
      <c r="AF5928" s="93"/>
      <c r="AG5928" s="93"/>
      <c r="AH5928" s="93"/>
    </row>
    <row r="5929" spans="21:34" x14ac:dyDescent="0.3">
      <c r="U5929" s="309" t="s">
        <v>50211</v>
      </c>
      <c r="V5929" s="310">
        <v>995.87</v>
      </c>
      <c r="X5929" s="267" t="s">
        <v>52427</v>
      </c>
      <c r="Y5929" s="268">
        <v>456.12</v>
      </c>
      <c r="AA5929" s="229" t="s">
        <v>20288</v>
      </c>
      <c r="AB5929" s="230">
        <v>9338.23</v>
      </c>
      <c r="AD5929" s="209" t="s">
        <v>20243</v>
      </c>
      <c r="AE5929" s="210">
        <v>195670.31</v>
      </c>
      <c r="AF5929" s="93"/>
      <c r="AG5929" s="93"/>
      <c r="AH5929" s="93"/>
    </row>
    <row r="5930" spans="21:34" x14ac:dyDescent="0.3">
      <c r="U5930" s="309" t="s">
        <v>63270</v>
      </c>
      <c r="V5930" s="310">
        <v>169.19</v>
      </c>
      <c r="X5930" s="267" t="s">
        <v>52428</v>
      </c>
      <c r="Y5930" s="268">
        <v>53.54</v>
      </c>
      <c r="AA5930" s="229" t="s">
        <v>33564</v>
      </c>
      <c r="AB5930" s="230">
        <v>6008.07</v>
      </c>
      <c r="AD5930" s="209" t="s">
        <v>20244</v>
      </c>
      <c r="AE5930" s="210">
        <v>1460.4</v>
      </c>
      <c r="AF5930" s="93"/>
      <c r="AG5930" s="93"/>
      <c r="AH5930" s="93"/>
    </row>
    <row r="5931" spans="21:34" x14ac:dyDescent="0.3">
      <c r="U5931" s="309" t="s">
        <v>24320</v>
      </c>
      <c r="V5931" s="310">
        <v>928.04</v>
      </c>
      <c r="X5931" s="267" t="s">
        <v>62458</v>
      </c>
      <c r="Y5931" s="268">
        <v>743.97</v>
      </c>
      <c r="AA5931" s="229" t="s">
        <v>49909</v>
      </c>
      <c r="AB5931" s="230">
        <v>1680</v>
      </c>
      <c r="AD5931" s="209" t="s">
        <v>20245</v>
      </c>
      <c r="AE5931" s="210">
        <v>16246</v>
      </c>
      <c r="AF5931" s="93"/>
      <c r="AG5931" s="93"/>
      <c r="AH5931" s="93"/>
    </row>
    <row r="5932" spans="21:34" x14ac:dyDescent="0.3">
      <c r="U5932" s="309" t="s">
        <v>36503</v>
      </c>
      <c r="V5932" s="310">
        <v>49583.39</v>
      </c>
      <c r="X5932" s="267" t="s">
        <v>64289</v>
      </c>
      <c r="Y5932" s="268">
        <v>-8.39</v>
      </c>
      <c r="AA5932" s="229" t="s">
        <v>46920</v>
      </c>
      <c r="AB5932" s="230">
        <v>6131</v>
      </c>
      <c r="AD5932" s="209" t="s">
        <v>20246</v>
      </c>
      <c r="AE5932" s="210">
        <v>1354.51</v>
      </c>
      <c r="AF5932" s="93"/>
      <c r="AG5932" s="93"/>
      <c r="AH5932" s="93"/>
    </row>
    <row r="5933" spans="21:34" x14ac:dyDescent="0.3">
      <c r="U5933" s="309" t="s">
        <v>60642</v>
      </c>
      <c r="V5933" s="310">
        <v>103166.61</v>
      </c>
      <c r="X5933" s="267" t="s">
        <v>58530</v>
      </c>
      <c r="Y5933" s="268">
        <v>17581.8</v>
      </c>
      <c r="AA5933" s="229" t="s">
        <v>46921</v>
      </c>
      <c r="AB5933" s="230">
        <v>469.04</v>
      </c>
      <c r="AD5933" s="209" t="s">
        <v>20247</v>
      </c>
      <c r="AE5933" s="210">
        <v>3412.49</v>
      </c>
      <c r="AF5933" s="93"/>
      <c r="AG5933" s="93"/>
      <c r="AH5933" s="93"/>
    </row>
    <row r="5934" spans="21:34" x14ac:dyDescent="0.3">
      <c r="U5934" s="309" t="s">
        <v>42749</v>
      </c>
      <c r="V5934" s="310">
        <v>11257.17</v>
      </c>
      <c r="X5934" s="267" t="s">
        <v>55127</v>
      </c>
      <c r="Y5934" s="268">
        <v>13548.89</v>
      </c>
      <c r="AA5934" s="229" t="s">
        <v>46922</v>
      </c>
      <c r="AB5934" s="230">
        <v>1207.9100000000001</v>
      </c>
      <c r="AD5934" s="209" t="s">
        <v>20248</v>
      </c>
      <c r="AE5934" s="210">
        <v>7710.31</v>
      </c>
      <c r="AF5934" s="93"/>
      <c r="AG5934" s="93"/>
      <c r="AH5934" s="93"/>
    </row>
    <row r="5935" spans="21:34" x14ac:dyDescent="0.3">
      <c r="U5935" s="309" t="s">
        <v>36504</v>
      </c>
      <c r="V5935" s="310">
        <v>39320</v>
      </c>
      <c r="X5935" s="267" t="s">
        <v>55128</v>
      </c>
      <c r="Y5935" s="268">
        <v>2395.84</v>
      </c>
      <c r="AA5935" s="229" t="s">
        <v>52407</v>
      </c>
      <c r="AB5935" s="230">
        <v>117</v>
      </c>
      <c r="AD5935" s="209" t="s">
        <v>20249</v>
      </c>
      <c r="AE5935" s="210">
        <v>12117.75</v>
      </c>
      <c r="AF5935" s="93"/>
      <c r="AG5935" s="93"/>
      <c r="AH5935" s="93"/>
    </row>
    <row r="5936" spans="21:34" x14ac:dyDescent="0.3">
      <c r="U5936" s="309" t="s">
        <v>42750</v>
      </c>
      <c r="V5936" s="310">
        <v>6679.3</v>
      </c>
      <c r="X5936" s="267" t="s">
        <v>55129</v>
      </c>
      <c r="Y5936" s="268">
        <v>7672.78</v>
      </c>
      <c r="AA5936" s="229" t="s">
        <v>52408</v>
      </c>
      <c r="AB5936" s="230">
        <v>2650</v>
      </c>
      <c r="AD5936" s="209" t="s">
        <v>20250</v>
      </c>
      <c r="AE5936" s="210">
        <v>24609.96</v>
      </c>
      <c r="AF5936" s="93"/>
      <c r="AG5936" s="93"/>
      <c r="AH5936" s="93"/>
    </row>
    <row r="5937" spans="21:34" x14ac:dyDescent="0.3">
      <c r="U5937" s="309" t="s">
        <v>62135</v>
      </c>
      <c r="V5937" s="310">
        <v>24641.26</v>
      </c>
      <c r="X5937" s="267" t="s">
        <v>61201</v>
      </c>
      <c r="Y5937" s="268">
        <v>54120</v>
      </c>
      <c r="AA5937" s="229" t="s">
        <v>52409</v>
      </c>
      <c r="AB5937" s="230">
        <v>211.69</v>
      </c>
      <c r="AD5937" s="209" t="s">
        <v>13509</v>
      </c>
      <c r="AE5937" s="210">
        <v>13029.66</v>
      </c>
      <c r="AF5937" s="93"/>
      <c r="AG5937" s="93"/>
      <c r="AH5937" s="93"/>
    </row>
    <row r="5938" spans="21:34" x14ac:dyDescent="0.3">
      <c r="U5938" s="309" t="s">
        <v>68373</v>
      </c>
      <c r="V5938" s="310">
        <v>10195.4</v>
      </c>
      <c r="X5938" s="267" t="s">
        <v>60414</v>
      </c>
      <c r="Y5938" s="268">
        <v>1458.36</v>
      </c>
      <c r="AA5938" s="229" t="s">
        <v>52410</v>
      </c>
      <c r="AB5938" s="230">
        <v>638.66</v>
      </c>
      <c r="AD5938" s="209" t="s">
        <v>20251</v>
      </c>
      <c r="AE5938" s="210">
        <v>3325.56</v>
      </c>
      <c r="AF5938" s="93"/>
      <c r="AG5938" s="93"/>
      <c r="AH5938" s="93"/>
    </row>
    <row r="5939" spans="21:34" x14ac:dyDescent="0.3">
      <c r="U5939" s="309" t="s">
        <v>68374</v>
      </c>
      <c r="V5939" s="310">
        <v>2000</v>
      </c>
      <c r="X5939" s="267" t="s">
        <v>64290</v>
      </c>
      <c r="Y5939" s="268">
        <v>2068.17</v>
      </c>
      <c r="AA5939" s="229" t="s">
        <v>52411</v>
      </c>
      <c r="AB5939" s="230">
        <v>1000</v>
      </c>
      <c r="AD5939" s="209" t="s">
        <v>20252</v>
      </c>
      <c r="AE5939" s="210">
        <v>9530</v>
      </c>
      <c r="AF5939" s="93"/>
      <c r="AG5939" s="93"/>
      <c r="AH5939" s="93"/>
    </row>
    <row r="5940" spans="21:34" x14ac:dyDescent="0.3">
      <c r="U5940" s="309" t="s">
        <v>62715</v>
      </c>
      <c r="V5940" s="310">
        <v>4430</v>
      </c>
      <c r="X5940" s="267" t="s">
        <v>58860</v>
      </c>
      <c r="Y5940" s="268">
        <v>11901.07</v>
      </c>
      <c r="AA5940" s="229" t="s">
        <v>52412</v>
      </c>
      <c r="AB5940" s="230">
        <v>249.33</v>
      </c>
      <c r="AD5940" s="209" t="s">
        <v>20253</v>
      </c>
      <c r="AE5940" s="210">
        <v>729.04</v>
      </c>
      <c r="AF5940" s="93"/>
      <c r="AG5940" s="93"/>
      <c r="AH5940" s="93"/>
    </row>
    <row r="5941" spans="21:34" x14ac:dyDescent="0.3">
      <c r="U5941" s="309" t="s">
        <v>68375</v>
      </c>
      <c r="V5941" s="310">
        <v>130.59</v>
      </c>
      <c r="X5941" s="267" t="s">
        <v>61095</v>
      </c>
      <c r="Y5941" s="268">
        <v>3389.5</v>
      </c>
      <c r="AA5941" s="229" t="s">
        <v>42462</v>
      </c>
      <c r="AB5941" s="230">
        <v>6347</v>
      </c>
      <c r="AD5941" s="209" t="s">
        <v>20254</v>
      </c>
      <c r="AE5941" s="210">
        <v>2001.07</v>
      </c>
      <c r="AF5941" s="93"/>
      <c r="AG5941" s="93"/>
      <c r="AH5941" s="93"/>
    </row>
    <row r="5942" spans="21:34" x14ac:dyDescent="0.3">
      <c r="U5942" s="309" t="s">
        <v>57640</v>
      </c>
      <c r="V5942" s="310">
        <v>47812.5</v>
      </c>
      <c r="X5942" s="267" t="s">
        <v>59606</v>
      </c>
      <c r="Y5942" s="268">
        <v>110</v>
      </c>
      <c r="AA5942" s="229" t="s">
        <v>35027</v>
      </c>
      <c r="AB5942" s="230">
        <v>50325</v>
      </c>
      <c r="AD5942" s="209" t="s">
        <v>20255</v>
      </c>
      <c r="AE5942" s="210">
        <v>1848.66</v>
      </c>
      <c r="AF5942" s="93"/>
      <c r="AG5942" s="93"/>
      <c r="AH5942" s="93"/>
    </row>
    <row r="5943" spans="21:34" x14ac:dyDescent="0.3">
      <c r="U5943" s="309" t="s">
        <v>48134</v>
      </c>
      <c r="V5943" s="310">
        <v>23693.51</v>
      </c>
      <c r="X5943" s="267" t="s">
        <v>59607</v>
      </c>
      <c r="Y5943" s="268">
        <v>8.42</v>
      </c>
      <c r="AA5943" s="229" t="s">
        <v>44880</v>
      </c>
      <c r="AB5943" s="230">
        <v>325</v>
      </c>
      <c r="AD5943" s="209" t="s">
        <v>20256</v>
      </c>
      <c r="AE5943" s="210">
        <v>7672.97</v>
      </c>
      <c r="AF5943" s="93"/>
      <c r="AG5943" s="93"/>
      <c r="AH5943" s="93"/>
    </row>
    <row r="5944" spans="21:34" x14ac:dyDescent="0.3">
      <c r="U5944" s="309" t="s">
        <v>59732</v>
      </c>
      <c r="V5944" s="310">
        <v>35122.36</v>
      </c>
      <c r="X5944" s="267" t="s">
        <v>62633</v>
      </c>
      <c r="Y5944" s="268">
        <v>274.17</v>
      </c>
      <c r="AA5944" s="229" t="s">
        <v>36282</v>
      </c>
      <c r="AB5944" s="230">
        <v>2034</v>
      </c>
      <c r="AD5944" s="209" t="s">
        <v>20257</v>
      </c>
      <c r="AE5944" s="210">
        <v>5418.75</v>
      </c>
      <c r="AF5944" s="93"/>
      <c r="AG5944" s="93"/>
      <c r="AH5944" s="93"/>
    </row>
    <row r="5945" spans="21:34" x14ac:dyDescent="0.3">
      <c r="U5945" s="309" t="s">
        <v>68376</v>
      </c>
      <c r="V5945" s="310">
        <v>10026.620000000001</v>
      </c>
      <c r="X5945" s="267" t="s">
        <v>64291</v>
      </c>
      <c r="Y5945" s="268">
        <v>169.63</v>
      </c>
      <c r="AA5945" s="229" t="s">
        <v>40297</v>
      </c>
      <c r="AB5945" s="230">
        <v>88.75</v>
      </c>
      <c r="AD5945" s="209" t="s">
        <v>20258</v>
      </c>
      <c r="AE5945" s="210">
        <v>402.52</v>
      </c>
      <c r="AF5945" s="93"/>
      <c r="AG5945" s="93"/>
      <c r="AH5945" s="93"/>
    </row>
    <row r="5946" spans="21:34" x14ac:dyDescent="0.3">
      <c r="U5946" s="309" t="s">
        <v>62716</v>
      </c>
      <c r="V5946" s="310">
        <v>2697.67</v>
      </c>
      <c r="X5946" s="267" t="s">
        <v>60415</v>
      </c>
      <c r="Y5946" s="268">
        <v>4360.32</v>
      </c>
      <c r="AA5946" s="229" t="s">
        <v>42463</v>
      </c>
      <c r="AB5946" s="230">
        <v>310001.68</v>
      </c>
      <c r="AD5946" s="209" t="s">
        <v>20259</v>
      </c>
      <c r="AE5946" s="210">
        <v>1174.79</v>
      </c>
      <c r="AF5946" s="93"/>
      <c r="AG5946" s="93"/>
      <c r="AH5946" s="93"/>
    </row>
    <row r="5947" spans="21:34" x14ac:dyDescent="0.3">
      <c r="U5947" s="309" t="s">
        <v>68377</v>
      </c>
      <c r="V5947" s="310">
        <v>933</v>
      </c>
      <c r="X5947" s="267" t="s">
        <v>61202</v>
      </c>
      <c r="Y5947" s="268">
        <v>50000</v>
      </c>
      <c r="AA5947" s="229" t="s">
        <v>35028</v>
      </c>
      <c r="AB5947" s="230">
        <v>28800</v>
      </c>
      <c r="AD5947" s="209" t="s">
        <v>20260</v>
      </c>
      <c r="AE5947" s="210">
        <v>452.51</v>
      </c>
      <c r="AF5947" s="93"/>
      <c r="AG5947" s="93"/>
      <c r="AH5947" s="93"/>
    </row>
    <row r="5948" spans="21:34" x14ac:dyDescent="0.3">
      <c r="U5948" s="309" t="s">
        <v>53135</v>
      </c>
      <c r="V5948" s="310">
        <v>507.6</v>
      </c>
      <c r="X5948" s="267" t="s">
        <v>58253</v>
      </c>
      <c r="Y5948" s="268">
        <v>55072.32</v>
      </c>
      <c r="AA5948" s="229" t="s">
        <v>35029</v>
      </c>
      <c r="AB5948" s="230">
        <v>29404.59</v>
      </c>
      <c r="AD5948" s="209" t="s">
        <v>20261</v>
      </c>
      <c r="AE5948" s="210">
        <v>2799</v>
      </c>
      <c r="AF5948" s="93"/>
      <c r="AG5948" s="93"/>
      <c r="AH5948" s="93"/>
    </row>
    <row r="5949" spans="21:34" x14ac:dyDescent="0.3">
      <c r="U5949" s="309" t="s">
        <v>53136</v>
      </c>
      <c r="V5949" s="310">
        <v>38.159999999999997</v>
      </c>
      <c r="X5949" s="267" t="s">
        <v>64292</v>
      </c>
      <c r="Y5949" s="268">
        <v>784.4</v>
      </c>
      <c r="AA5949" s="229" t="s">
        <v>35030</v>
      </c>
      <c r="AB5949" s="230">
        <v>17986.91</v>
      </c>
      <c r="AD5949" s="209" t="s">
        <v>20262</v>
      </c>
      <c r="AE5949" s="210">
        <v>16900.810000000001</v>
      </c>
      <c r="AF5949" s="93"/>
      <c r="AG5949" s="93"/>
      <c r="AH5949" s="93"/>
    </row>
    <row r="5950" spans="21:34" x14ac:dyDescent="0.3">
      <c r="U5950" s="309" t="s">
        <v>57642</v>
      </c>
      <c r="V5950" s="310">
        <v>45.99</v>
      </c>
      <c r="X5950" s="267" t="s">
        <v>56136</v>
      </c>
      <c r="Y5950" s="268">
        <v>21978.25</v>
      </c>
      <c r="AA5950" s="229" t="s">
        <v>35031</v>
      </c>
      <c r="AB5950" s="230">
        <v>5975</v>
      </c>
      <c r="AD5950" s="209" t="s">
        <v>20263</v>
      </c>
      <c r="AE5950" s="210">
        <v>2937.15</v>
      </c>
      <c r="AF5950" s="93"/>
      <c r="AG5950" s="93"/>
      <c r="AH5950" s="93"/>
    </row>
    <row r="5951" spans="21:34" x14ac:dyDescent="0.3">
      <c r="U5951" s="309" t="s">
        <v>61514</v>
      </c>
      <c r="V5951" s="310">
        <v>21367.88</v>
      </c>
      <c r="X5951" s="267" t="s">
        <v>61402</v>
      </c>
      <c r="Y5951" s="268">
        <v>15125.83</v>
      </c>
      <c r="AA5951" s="229" t="s">
        <v>35032</v>
      </c>
      <c r="AB5951" s="230">
        <v>15314.08</v>
      </c>
      <c r="AD5951" s="209" t="s">
        <v>20264</v>
      </c>
      <c r="AE5951" s="210">
        <v>13750</v>
      </c>
      <c r="AF5951" s="93"/>
      <c r="AG5951" s="93"/>
      <c r="AH5951" s="93"/>
    </row>
    <row r="5952" spans="21:34" x14ac:dyDescent="0.3">
      <c r="U5952" s="309" t="s">
        <v>53140</v>
      </c>
      <c r="V5952" s="310">
        <v>17799.95</v>
      </c>
      <c r="X5952" s="267" t="s">
        <v>61403</v>
      </c>
      <c r="Y5952" s="268">
        <v>1157.1300000000001</v>
      </c>
      <c r="AA5952" s="229" t="s">
        <v>42464</v>
      </c>
      <c r="AB5952" s="230">
        <v>2404.88</v>
      </c>
      <c r="AD5952" s="209" t="s">
        <v>20265</v>
      </c>
      <c r="AE5952" s="210">
        <v>9447.84</v>
      </c>
      <c r="AF5952" s="93"/>
      <c r="AG5952" s="93"/>
      <c r="AH5952" s="93"/>
    </row>
    <row r="5953" spans="21:34" x14ac:dyDescent="0.3">
      <c r="U5953" s="309" t="s">
        <v>68378</v>
      </c>
      <c r="V5953" s="310">
        <v>18092.28</v>
      </c>
      <c r="X5953" s="267" t="s">
        <v>58254</v>
      </c>
      <c r="Y5953" s="268">
        <v>5531.42</v>
      </c>
      <c r="AA5953" s="229" t="s">
        <v>47969</v>
      </c>
      <c r="AB5953" s="230">
        <v>9115.3700000000008</v>
      </c>
      <c r="AD5953" s="209" t="s">
        <v>20266</v>
      </c>
      <c r="AE5953" s="210">
        <v>1755.59</v>
      </c>
      <c r="AF5953" s="93"/>
      <c r="AG5953" s="93"/>
      <c r="AH5953" s="93"/>
    </row>
    <row r="5954" spans="21:34" x14ac:dyDescent="0.3">
      <c r="U5954" s="309" t="s">
        <v>59736</v>
      </c>
      <c r="V5954" s="310">
        <v>1384.06</v>
      </c>
      <c r="X5954" s="267" t="s">
        <v>64293</v>
      </c>
      <c r="Y5954" s="268">
        <v>778.56</v>
      </c>
      <c r="AA5954" s="229" t="s">
        <v>52413</v>
      </c>
      <c r="AB5954" s="230">
        <v>137779.07999999999</v>
      </c>
      <c r="AD5954" s="209" t="s">
        <v>20267</v>
      </c>
      <c r="AE5954" s="210">
        <v>5029.29</v>
      </c>
      <c r="AF5954" s="93"/>
      <c r="AG5954" s="93"/>
      <c r="AH5954" s="93"/>
    </row>
    <row r="5955" spans="21:34" x14ac:dyDescent="0.3">
      <c r="U5955" s="309" t="s">
        <v>68379</v>
      </c>
      <c r="V5955" s="310">
        <v>6900</v>
      </c>
      <c r="X5955" s="267" t="s">
        <v>61404</v>
      </c>
      <c r="Y5955" s="268">
        <v>3350</v>
      </c>
      <c r="AA5955" s="229" t="s">
        <v>35033</v>
      </c>
      <c r="AB5955" s="230">
        <v>3830.17</v>
      </c>
      <c r="AD5955" s="209" t="s">
        <v>20268</v>
      </c>
      <c r="AE5955" s="210">
        <v>3444.74</v>
      </c>
      <c r="AF5955" s="93"/>
      <c r="AG5955" s="93"/>
      <c r="AH5955" s="93"/>
    </row>
    <row r="5956" spans="21:34" x14ac:dyDescent="0.3">
      <c r="U5956" s="309" t="s">
        <v>63274</v>
      </c>
      <c r="V5956" s="310">
        <v>28082</v>
      </c>
      <c r="X5956" s="267" t="s">
        <v>64294</v>
      </c>
      <c r="Y5956" s="268">
        <v>119.56</v>
      </c>
      <c r="AA5956" s="229" t="s">
        <v>35034</v>
      </c>
      <c r="AB5956" s="230">
        <v>309148</v>
      </c>
      <c r="AD5956" s="209" t="s">
        <v>20269</v>
      </c>
      <c r="AE5956" s="210">
        <v>179117.74</v>
      </c>
      <c r="AF5956" s="93"/>
      <c r="AG5956" s="93"/>
      <c r="AH5956" s="93"/>
    </row>
    <row r="5957" spans="21:34" x14ac:dyDescent="0.3">
      <c r="U5957" s="309" t="s">
        <v>68380</v>
      </c>
      <c r="V5957" s="310">
        <v>115255.87</v>
      </c>
      <c r="X5957" s="267" t="s">
        <v>59068</v>
      </c>
      <c r="Y5957" s="268">
        <v>2207.13</v>
      </c>
      <c r="AA5957" s="229" t="s">
        <v>35035</v>
      </c>
      <c r="AB5957" s="230">
        <v>132795.07999999999</v>
      </c>
      <c r="AD5957" s="209" t="s">
        <v>20270</v>
      </c>
      <c r="AE5957" s="210">
        <v>106495</v>
      </c>
      <c r="AF5957" s="93"/>
      <c r="AG5957" s="93"/>
      <c r="AH5957" s="93"/>
    </row>
    <row r="5958" spans="21:34" x14ac:dyDescent="0.3">
      <c r="U5958" s="309" t="s">
        <v>68381</v>
      </c>
      <c r="V5958" s="310">
        <v>54044.75</v>
      </c>
      <c r="X5958" s="267" t="s">
        <v>59069</v>
      </c>
      <c r="Y5958" s="268">
        <v>168.85</v>
      </c>
      <c r="AA5958" s="229" t="s">
        <v>44881</v>
      </c>
      <c r="AB5958" s="230">
        <v>5555.61</v>
      </c>
      <c r="AD5958" s="209" t="s">
        <v>20271</v>
      </c>
      <c r="AE5958" s="210">
        <v>16500</v>
      </c>
      <c r="AF5958" s="93"/>
      <c r="AG5958" s="93"/>
      <c r="AH5958" s="93"/>
    </row>
    <row r="5959" spans="21:34" x14ac:dyDescent="0.3">
      <c r="U5959" s="309" t="s">
        <v>68382</v>
      </c>
      <c r="V5959" s="310">
        <v>1500</v>
      </c>
      <c r="X5959" s="267" t="s">
        <v>60416</v>
      </c>
      <c r="Y5959" s="268">
        <v>3994.5</v>
      </c>
      <c r="AA5959" s="229" t="s">
        <v>44882</v>
      </c>
      <c r="AB5959" s="230">
        <v>10383.75</v>
      </c>
      <c r="AD5959" s="209" t="s">
        <v>20272</v>
      </c>
      <c r="AE5959" s="210">
        <v>1250.8</v>
      </c>
      <c r="AF5959" s="93"/>
      <c r="AG5959" s="93"/>
      <c r="AH5959" s="93"/>
    </row>
    <row r="5960" spans="21:34" x14ac:dyDescent="0.3">
      <c r="U5960" s="309" t="s">
        <v>68383</v>
      </c>
      <c r="V5960" s="310">
        <v>2200</v>
      </c>
      <c r="X5960" s="267" t="s">
        <v>60417</v>
      </c>
      <c r="Y5960" s="268">
        <v>305.58</v>
      </c>
      <c r="AA5960" s="229" t="s">
        <v>44883</v>
      </c>
      <c r="AB5960" s="230">
        <v>1214.3499999999999</v>
      </c>
      <c r="AD5960" s="209" t="s">
        <v>20273</v>
      </c>
      <c r="AE5960" s="210">
        <v>3577.2</v>
      </c>
      <c r="AF5960" s="93"/>
      <c r="AG5960" s="93"/>
      <c r="AH5960" s="93"/>
    </row>
    <row r="5961" spans="21:34" x14ac:dyDescent="0.3">
      <c r="U5961" s="309" t="s">
        <v>68384</v>
      </c>
      <c r="V5961" s="310">
        <v>8463.52</v>
      </c>
      <c r="X5961" s="267" t="s">
        <v>60418</v>
      </c>
      <c r="Y5961" s="268">
        <v>978.66</v>
      </c>
      <c r="AA5961" s="229" t="s">
        <v>44884</v>
      </c>
      <c r="AB5961" s="230">
        <v>1338.9</v>
      </c>
      <c r="AD5961" s="209" t="s">
        <v>20274</v>
      </c>
      <c r="AE5961" s="210">
        <v>1304.9000000000001</v>
      </c>
      <c r="AF5961" s="93"/>
      <c r="AG5961" s="93"/>
      <c r="AH5961" s="93"/>
    </row>
    <row r="5962" spans="21:34" x14ac:dyDescent="0.3">
      <c r="U5962" s="309" t="s">
        <v>68385</v>
      </c>
      <c r="V5962" s="310">
        <v>647.46</v>
      </c>
      <c r="X5962" s="267" t="s">
        <v>62634</v>
      </c>
      <c r="Y5962" s="268">
        <v>26258.31</v>
      </c>
      <c r="AA5962" s="229" t="s">
        <v>44885</v>
      </c>
      <c r="AB5962" s="230">
        <v>1703.87</v>
      </c>
      <c r="AD5962" s="209" t="s">
        <v>20275</v>
      </c>
      <c r="AE5962" s="210">
        <v>96851.28</v>
      </c>
      <c r="AF5962" s="93"/>
      <c r="AG5962" s="93"/>
      <c r="AH5962" s="93"/>
    </row>
    <row r="5963" spans="21:34" x14ac:dyDescent="0.3">
      <c r="U5963" s="309" t="s">
        <v>68386</v>
      </c>
      <c r="V5963" s="310">
        <v>1551</v>
      </c>
      <c r="X5963" s="267" t="s">
        <v>35048</v>
      </c>
      <c r="Y5963" s="268">
        <v>277.20999999999998</v>
      </c>
      <c r="AA5963" s="229" t="s">
        <v>44886</v>
      </c>
      <c r="AB5963" s="230">
        <v>4668.1000000000004</v>
      </c>
      <c r="AD5963" s="209" t="s">
        <v>20276</v>
      </c>
      <c r="AE5963" s="210">
        <v>1546.16</v>
      </c>
      <c r="AF5963" s="93"/>
      <c r="AG5963" s="93"/>
      <c r="AH5963" s="93"/>
    </row>
    <row r="5964" spans="21:34" x14ac:dyDescent="0.3">
      <c r="U5964" s="309" t="s">
        <v>68387</v>
      </c>
      <c r="V5964" s="310">
        <v>1801.58</v>
      </c>
      <c r="X5964" s="267" t="s">
        <v>52433</v>
      </c>
      <c r="Y5964" s="268">
        <v>4690.3900000000003</v>
      </c>
      <c r="AA5964" s="229" t="s">
        <v>44887</v>
      </c>
      <c r="AB5964" s="230">
        <v>350.11</v>
      </c>
      <c r="AD5964" s="209" t="s">
        <v>20277</v>
      </c>
      <c r="AE5964" s="210">
        <v>5593</v>
      </c>
      <c r="AF5964" s="93"/>
      <c r="AG5964" s="93"/>
      <c r="AH5964" s="93"/>
    </row>
    <row r="5965" spans="21:34" x14ac:dyDescent="0.3">
      <c r="U5965" s="309" t="s">
        <v>24503</v>
      </c>
      <c r="V5965" s="310">
        <v>15582.92</v>
      </c>
      <c r="X5965" s="267" t="s">
        <v>64295</v>
      </c>
      <c r="Y5965" s="268">
        <v>3000</v>
      </c>
      <c r="AA5965" s="229" t="s">
        <v>44888</v>
      </c>
      <c r="AB5965" s="230">
        <v>1125</v>
      </c>
      <c r="AD5965" s="209" t="s">
        <v>20278</v>
      </c>
      <c r="AE5965" s="210">
        <v>27500</v>
      </c>
      <c r="AF5965" s="93"/>
      <c r="AG5965" s="93"/>
      <c r="AH5965" s="93"/>
    </row>
    <row r="5966" spans="21:34" x14ac:dyDescent="0.3">
      <c r="U5966" s="309" t="s">
        <v>68388</v>
      </c>
      <c r="V5966" s="310">
        <v>251</v>
      </c>
      <c r="X5966" s="267" t="s">
        <v>64296</v>
      </c>
      <c r="Y5966" s="268">
        <v>1340</v>
      </c>
      <c r="AA5966" s="229" t="s">
        <v>44889</v>
      </c>
      <c r="AB5966" s="230">
        <v>1295.7</v>
      </c>
      <c r="AD5966" s="209" t="s">
        <v>20279</v>
      </c>
      <c r="AE5966" s="210">
        <v>4666.67</v>
      </c>
      <c r="AF5966" s="93"/>
      <c r="AG5966" s="93"/>
      <c r="AH5966" s="93"/>
    </row>
    <row r="5967" spans="21:34" x14ac:dyDescent="0.3">
      <c r="U5967" s="309" t="s">
        <v>63275</v>
      </c>
      <c r="V5967" s="310">
        <v>2024.55</v>
      </c>
      <c r="X5967" s="267" t="s">
        <v>64297</v>
      </c>
      <c r="Y5967" s="268">
        <v>6126.07</v>
      </c>
      <c r="AA5967" s="229" t="s">
        <v>47970</v>
      </c>
      <c r="AB5967" s="230">
        <v>4849.03</v>
      </c>
      <c r="AD5967" s="209" t="s">
        <v>20280</v>
      </c>
      <c r="AE5967" s="210">
        <v>3800</v>
      </c>
      <c r="AF5967" s="93"/>
      <c r="AG5967" s="93"/>
      <c r="AH5967" s="93"/>
    </row>
    <row r="5968" spans="21:34" x14ac:dyDescent="0.3">
      <c r="U5968" s="309" t="s">
        <v>62968</v>
      </c>
      <c r="V5968" s="310">
        <v>31036.31</v>
      </c>
      <c r="X5968" s="267" t="s">
        <v>40303</v>
      </c>
      <c r="Y5968" s="268">
        <v>69862.789999999994</v>
      </c>
      <c r="AA5968" s="229" t="s">
        <v>44890</v>
      </c>
      <c r="AB5968" s="230">
        <v>98400</v>
      </c>
      <c r="AD5968" s="209" t="s">
        <v>20281</v>
      </c>
      <c r="AE5968" s="210">
        <v>5400</v>
      </c>
      <c r="AF5968" s="93"/>
      <c r="AG5968" s="93"/>
      <c r="AH5968" s="93"/>
    </row>
    <row r="5969" spans="21:34" x14ac:dyDescent="0.3">
      <c r="U5969" s="309" t="s">
        <v>57649</v>
      </c>
      <c r="V5969" s="310">
        <v>915.15</v>
      </c>
      <c r="X5969" s="267" t="s">
        <v>40304</v>
      </c>
      <c r="Y5969" s="268">
        <v>5824.15</v>
      </c>
      <c r="AA5969" s="229" t="s">
        <v>44891</v>
      </c>
      <c r="AB5969" s="230">
        <v>7527.6</v>
      </c>
      <c r="AD5969" s="209" t="s">
        <v>20282</v>
      </c>
      <c r="AE5969" s="210">
        <v>23312.5</v>
      </c>
      <c r="AF5969" s="93"/>
      <c r="AG5969" s="93"/>
      <c r="AH5969" s="93"/>
    </row>
    <row r="5970" spans="21:34" x14ac:dyDescent="0.3">
      <c r="U5970" s="309" t="s">
        <v>35338</v>
      </c>
      <c r="V5970" s="310">
        <v>114065.98</v>
      </c>
      <c r="X5970" s="267" t="s">
        <v>64298</v>
      </c>
      <c r="Y5970" s="268">
        <v>4169.2</v>
      </c>
      <c r="AA5970" s="229" t="s">
        <v>42465</v>
      </c>
      <c r="AB5970" s="230">
        <v>1256820.51</v>
      </c>
      <c r="AD5970" s="209" t="s">
        <v>20283</v>
      </c>
      <c r="AE5970" s="210">
        <v>12882.66</v>
      </c>
      <c r="AF5970" s="93"/>
      <c r="AG5970" s="93"/>
      <c r="AH5970" s="93"/>
    </row>
    <row r="5971" spans="21:34" x14ac:dyDescent="0.3">
      <c r="U5971" s="309" t="s">
        <v>49046</v>
      </c>
      <c r="V5971" s="310">
        <v>95184</v>
      </c>
      <c r="X5971" s="267" t="s">
        <v>56137</v>
      </c>
      <c r="Y5971" s="268">
        <v>7950.1</v>
      </c>
      <c r="AA5971" s="229" t="s">
        <v>42466</v>
      </c>
      <c r="AB5971" s="230">
        <v>95907.12</v>
      </c>
      <c r="AD5971" s="209" t="s">
        <v>20284</v>
      </c>
      <c r="AE5971" s="210">
        <v>2224.29</v>
      </c>
      <c r="AF5971" s="93"/>
      <c r="AG5971" s="93"/>
      <c r="AH5971" s="93"/>
    </row>
    <row r="5972" spans="21:34" x14ac:dyDescent="0.3">
      <c r="U5972" s="309" t="s">
        <v>24507</v>
      </c>
      <c r="V5972" s="310">
        <v>23198.14</v>
      </c>
      <c r="X5972" s="267" t="s">
        <v>40306</v>
      </c>
      <c r="Y5972" s="268">
        <v>123.28</v>
      </c>
      <c r="AA5972" s="229" t="s">
        <v>46923</v>
      </c>
      <c r="AB5972" s="230">
        <v>140243</v>
      </c>
      <c r="AD5972" s="209" t="s">
        <v>20285</v>
      </c>
      <c r="AE5972" s="210">
        <v>85</v>
      </c>
      <c r="AF5972" s="93"/>
      <c r="AG5972" s="93"/>
      <c r="AH5972" s="93"/>
    </row>
    <row r="5973" spans="21:34" x14ac:dyDescent="0.3">
      <c r="U5973" s="309" t="s">
        <v>68389</v>
      </c>
      <c r="V5973" s="310">
        <v>28336.76</v>
      </c>
      <c r="X5973" s="267" t="s">
        <v>56138</v>
      </c>
      <c r="Y5973" s="268">
        <v>67470.960000000006</v>
      </c>
      <c r="AA5973" s="229" t="s">
        <v>20349</v>
      </c>
      <c r="AB5973" s="230">
        <v>39760</v>
      </c>
      <c r="AD5973" s="209" t="s">
        <v>20286</v>
      </c>
      <c r="AE5973" s="210">
        <v>260</v>
      </c>
      <c r="AF5973" s="93"/>
      <c r="AG5973" s="93"/>
      <c r="AH5973" s="93"/>
    </row>
    <row r="5974" spans="21:34" x14ac:dyDescent="0.3">
      <c r="U5974" s="309" t="s">
        <v>42766</v>
      </c>
      <c r="V5974" s="310">
        <v>89695.99</v>
      </c>
      <c r="X5974" s="267" t="s">
        <v>52435</v>
      </c>
      <c r="Y5974" s="268">
        <v>3125</v>
      </c>
      <c r="AA5974" s="229" t="s">
        <v>46924</v>
      </c>
      <c r="AB5974" s="230">
        <v>1572</v>
      </c>
      <c r="AD5974" s="209" t="s">
        <v>20287</v>
      </c>
      <c r="AE5974" s="210">
        <v>57.81</v>
      </c>
      <c r="AF5974" s="93"/>
      <c r="AG5974" s="93"/>
      <c r="AH5974" s="93"/>
    </row>
    <row r="5975" spans="21:34" x14ac:dyDescent="0.3">
      <c r="U5975" s="309" t="s">
        <v>53154</v>
      </c>
      <c r="V5975" s="310">
        <v>13.44</v>
      </c>
      <c r="X5975" s="267" t="s">
        <v>52436</v>
      </c>
      <c r="Y5975" s="268">
        <v>5261.34</v>
      </c>
      <c r="AA5975" s="229" t="s">
        <v>44892</v>
      </c>
      <c r="AB5975" s="230">
        <v>760</v>
      </c>
      <c r="AD5975" s="209" t="s">
        <v>20288</v>
      </c>
      <c r="AE5975" s="210">
        <v>9974.91</v>
      </c>
      <c r="AF5975" s="93"/>
      <c r="AG5975" s="93"/>
      <c r="AH5975" s="93"/>
    </row>
    <row r="5976" spans="21:34" x14ac:dyDescent="0.3">
      <c r="U5976" s="309" t="s">
        <v>33894</v>
      </c>
      <c r="V5976" s="310">
        <v>65692.05</v>
      </c>
      <c r="X5976" s="267" t="s">
        <v>64299</v>
      </c>
      <c r="Y5976" s="268">
        <v>3620.58</v>
      </c>
      <c r="AA5976" s="229" t="s">
        <v>46925</v>
      </c>
      <c r="AB5976" s="230">
        <v>20604.919999999998</v>
      </c>
      <c r="AD5976" s="209" t="s">
        <v>20289</v>
      </c>
      <c r="AE5976" s="210">
        <v>96851.28</v>
      </c>
      <c r="AF5976" s="93"/>
      <c r="AG5976" s="93"/>
      <c r="AH5976" s="93"/>
    </row>
    <row r="5977" spans="21:34" x14ac:dyDescent="0.3">
      <c r="U5977" s="309" t="s">
        <v>47111</v>
      </c>
      <c r="V5977" s="310">
        <v>4577.8500000000004</v>
      </c>
      <c r="X5977" s="267" t="s">
        <v>57445</v>
      </c>
      <c r="Y5977" s="268">
        <v>11181.34</v>
      </c>
      <c r="AA5977" s="229" t="s">
        <v>46926</v>
      </c>
      <c r="AB5977" s="230">
        <v>15533.03</v>
      </c>
      <c r="AD5977" s="209" t="s">
        <v>20290</v>
      </c>
      <c r="AE5977" s="210">
        <v>31796.16</v>
      </c>
      <c r="AF5977" s="93"/>
      <c r="AG5977" s="93"/>
      <c r="AH5977" s="93"/>
    </row>
    <row r="5978" spans="21:34" x14ac:dyDescent="0.3">
      <c r="U5978" s="309" t="s">
        <v>53156</v>
      </c>
      <c r="V5978" s="310">
        <v>8587.9</v>
      </c>
      <c r="X5978" s="267" t="s">
        <v>57446</v>
      </c>
      <c r="Y5978" s="268">
        <v>788.63</v>
      </c>
      <c r="AA5978" s="229" t="s">
        <v>20350</v>
      </c>
      <c r="AB5978" s="230">
        <v>21435.86</v>
      </c>
      <c r="AD5978" s="209" t="s">
        <v>20291</v>
      </c>
      <c r="AE5978" s="210">
        <v>5593</v>
      </c>
      <c r="AF5978" s="93"/>
      <c r="AG5978" s="93"/>
      <c r="AH5978" s="93"/>
    </row>
    <row r="5979" spans="21:34" x14ac:dyDescent="0.3">
      <c r="U5979" s="309" t="s">
        <v>24509</v>
      </c>
      <c r="V5979" s="310">
        <v>31903.71</v>
      </c>
      <c r="X5979" s="267" t="s">
        <v>64300</v>
      </c>
      <c r="Y5979" s="268">
        <v>585.05999999999995</v>
      </c>
      <c r="AA5979" s="229" t="s">
        <v>20351</v>
      </c>
      <c r="AB5979" s="230">
        <v>4455</v>
      </c>
      <c r="AD5979" s="209" t="s">
        <v>20292</v>
      </c>
      <c r="AE5979" s="210">
        <v>27500</v>
      </c>
      <c r="AF5979" s="93"/>
      <c r="AG5979" s="93"/>
      <c r="AH5979" s="93"/>
    </row>
    <row r="5980" spans="21:34" x14ac:dyDescent="0.3">
      <c r="U5980" s="309" t="s">
        <v>35339</v>
      </c>
      <c r="V5980" s="310">
        <v>58734.02</v>
      </c>
      <c r="X5980" s="267" t="s">
        <v>57447</v>
      </c>
      <c r="Y5980" s="268">
        <v>1036.8499999999999</v>
      </c>
      <c r="AA5980" s="229" t="s">
        <v>39162</v>
      </c>
      <c r="AB5980" s="230">
        <v>60967.5</v>
      </c>
      <c r="AD5980" s="209" t="s">
        <v>20293</v>
      </c>
      <c r="AE5980" s="210">
        <v>10085.42</v>
      </c>
      <c r="AF5980" s="93"/>
      <c r="AG5980" s="93"/>
      <c r="AH5980" s="93"/>
    </row>
    <row r="5981" spans="21:34" x14ac:dyDescent="0.3">
      <c r="U5981" s="309" t="s">
        <v>35340</v>
      </c>
      <c r="V5981" s="310">
        <v>30454.639999999999</v>
      </c>
      <c r="X5981" s="267" t="s">
        <v>20474</v>
      </c>
      <c r="Y5981" s="268">
        <v>2291.3000000000002</v>
      </c>
      <c r="AA5981" s="229" t="s">
        <v>20352</v>
      </c>
      <c r="AB5981" s="230">
        <v>3991.85</v>
      </c>
      <c r="AD5981" s="209" t="s">
        <v>20294</v>
      </c>
      <c r="AE5981" s="210">
        <v>3800</v>
      </c>
      <c r="AF5981" s="93"/>
      <c r="AG5981" s="93"/>
      <c r="AH5981" s="93"/>
    </row>
    <row r="5982" spans="21:34" x14ac:dyDescent="0.3">
      <c r="U5982" s="309" t="s">
        <v>50232</v>
      </c>
      <c r="V5982" s="310">
        <v>31459</v>
      </c>
      <c r="X5982" s="267" t="s">
        <v>64301</v>
      </c>
      <c r="Y5982" s="268">
        <v>4702</v>
      </c>
      <c r="AA5982" s="229" t="s">
        <v>20353</v>
      </c>
      <c r="AB5982" s="230">
        <v>40441.769999999997</v>
      </c>
      <c r="AD5982" s="209" t="s">
        <v>13511</v>
      </c>
      <c r="AE5982" s="210">
        <v>1460.4</v>
      </c>
      <c r="AF5982" s="93"/>
      <c r="AG5982" s="93"/>
      <c r="AH5982" s="93"/>
    </row>
    <row r="5983" spans="21:34" x14ac:dyDescent="0.3">
      <c r="U5983" s="309" t="s">
        <v>57650</v>
      </c>
      <c r="V5983" s="310">
        <v>135272.49</v>
      </c>
      <c r="X5983" s="267" t="s">
        <v>56139</v>
      </c>
      <c r="Y5983" s="268">
        <v>2544</v>
      </c>
      <c r="AA5983" s="229" t="s">
        <v>46927</v>
      </c>
      <c r="AB5983" s="230">
        <v>210</v>
      </c>
      <c r="AD5983" s="209" t="s">
        <v>20295</v>
      </c>
      <c r="AE5983" s="210">
        <v>14847.84</v>
      </c>
      <c r="AF5983" s="93"/>
      <c r="AG5983" s="93"/>
      <c r="AH5983" s="93"/>
    </row>
    <row r="5984" spans="21:34" x14ac:dyDescent="0.3">
      <c r="U5984" s="309" t="s">
        <v>35341</v>
      </c>
      <c r="V5984" s="310">
        <v>36639.14</v>
      </c>
      <c r="X5984" s="267" t="s">
        <v>52443</v>
      </c>
      <c r="Y5984" s="268">
        <v>194.62</v>
      </c>
      <c r="AA5984" s="229" t="s">
        <v>46928</v>
      </c>
      <c r="AB5984" s="230">
        <v>157.5</v>
      </c>
      <c r="AD5984" s="209" t="s">
        <v>13512</v>
      </c>
      <c r="AE5984" s="210">
        <v>23312.5</v>
      </c>
      <c r="AF5984" s="93"/>
      <c r="AG5984" s="93"/>
      <c r="AH5984" s="93"/>
    </row>
    <row r="5985" spans="21:34" x14ac:dyDescent="0.3">
      <c r="U5985" s="309" t="s">
        <v>33895</v>
      </c>
      <c r="V5985" s="310">
        <v>108036.64</v>
      </c>
      <c r="X5985" s="267" t="s">
        <v>40308</v>
      </c>
      <c r="Y5985" s="268">
        <v>134339.04</v>
      </c>
      <c r="AA5985" s="229" t="s">
        <v>20354</v>
      </c>
      <c r="AB5985" s="230">
        <v>329.86</v>
      </c>
      <c r="AD5985" s="209" t="s">
        <v>20296</v>
      </c>
      <c r="AE5985" s="210">
        <v>9530</v>
      </c>
      <c r="AF5985" s="93"/>
      <c r="AG5985" s="93"/>
      <c r="AH5985" s="93"/>
    </row>
    <row r="5986" spans="21:34" x14ac:dyDescent="0.3">
      <c r="U5986" s="309" t="s">
        <v>59737</v>
      </c>
      <c r="V5986" s="310">
        <v>270784.2</v>
      </c>
      <c r="X5986" s="267" t="s">
        <v>40309</v>
      </c>
      <c r="Y5986" s="268">
        <v>10182.58</v>
      </c>
      <c r="AA5986" s="229" t="s">
        <v>39163</v>
      </c>
      <c r="AB5986" s="230">
        <v>22444.89</v>
      </c>
      <c r="AD5986" s="209" t="s">
        <v>20297</v>
      </c>
      <c r="AE5986" s="210">
        <v>16246</v>
      </c>
      <c r="AF5986" s="93"/>
      <c r="AG5986" s="93"/>
      <c r="AH5986" s="93"/>
    </row>
    <row r="5987" spans="21:34" x14ac:dyDescent="0.3">
      <c r="U5987" s="309" t="s">
        <v>60647</v>
      </c>
      <c r="V5987" s="310">
        <v>13249.87</v>
      </c>
      <c r="X5987" s="267" t="s">
        <v>61988</v>
      </c>
      <c r="Y5987" s="268">
        <v>30821.279999999999</v>
      </c>
      <c r="AA5987" s="229" t="s">
        <v>20355</v>
      </c>
      <c r="AB5987" s="230">
        <v>12678.16</v>
      </c>
      <c r="AD5987" s="209" t="s">
        <v>13513</v>
      </c>
      <c r="AE5987" s="210">
        <v>18375.12</v>
      </c>
      <c r="AF5987" s="93"/>
      <c r="AG5987" s="93"/>
      <c r="AH5987" s="93"/>
    </row>
    <row r="5988" spans="21:34" x14ac:dyDescent="0.3">
      <c r="U5988" s="309" t="s">
        <v>64673</v>
      </c>
      <c r="V5988" s="310">
        <v>4475.8900000000003</v>
      </c>
      <c r="X5988" s="267" t="s">
        <v>61989</v>
      </c>
      <c r="Y5988" s="268">
        <v>2357.7199999999998</v>
      </c>
      <c r="AA5988" s="229" t="s">
        <v>52414</v>
      </c>
      <c r="AB5988" s="230">
        <v>87.64</v>
      </c>
      <c r="AD5988" s="209" t="s">
        <v>13514</v>
      </c>
      <c r="AE5988" s="210">
        <v>17419.13</v>
      </c>
      <c r="AF5988" s="93"/>
      <c r="AG5988" s="93"/>
      <c r="AH5988" s="93"/>
    </row>
    <row r="5989" spans="21:34" x14ac:dyDescent="0.3">
      <c r="U5989" s="309" t="s">
        <v>68390</v>
      </c>
      <c r="V5989" s="310">
        <v>1473.3</v>
      </c>
      <c r="X5989" s="267" t="s">
        <v>59070</v>
      </c>
      <c r="Y5989" s="268">
        <v>4218.75</v>
      </c>
      <c r="AA5989" s="229" t="s">
        <v>46929</v>
      </c>
      <c r="AB5989" s="230">
        <v>979.8</v>
      </c>
      <c r="AD5989" s="209" t="s">
        <v>13515</v>
      </c>
      <c r="AE5989" s="210">
        <v>5202.1499999999996</v>
      </c>
      <c r="AF5989" s="93"/>
      <c r="AG5989" s="93"/>
      <c r="AH5989" s="93"/>
    </row>
    <row r="5990" spans="21:34" x14ac:dyDescent="0.3">
      <c r="U5990" s="309" t="s">
        <v>63752</v>
      </c>
      <c r="V5990" s="310">
        <v>10234.6</v>
      </c>
      <c r="X5990" s="267" t="s">
        <v>56140</v>
      </c>
      <c r="Y5990" s="268">
        <v>2756</v>
      </c>
      <c r="AA5990" s="229" t="s">
        <v>20356</v>
      </c>
      <c r="AB5990" s="230">
        <v>3360</v>
      </c>
      <c r="AD5990" s="209" t="s">
        <v>20298</v>
      </c>
      <c r="AE5990" s="210">
        <v>85</v>
      </c>
      <c r="AF5990" s="93"/>
      <c r="AG5990" s="93"/>
      <c r="AH5990" s="93"/>
    </row>
    <row r="5991" spans="21:34" x14ac:dyDescent="0.3">
      <c r="U5991" s="309" t="s">
        <v>63753</v>
      </c>
      <c r="V5991" s="310">
        <v>895.69</v>
      </c>
      <c r="X5991" s="267" t="s">
        <v>20550</v>
      </c>
      <c r="Y5991" s="268">
        <v>17389.25</v>
      </c>
      <c r="AA5991" s="229" t="s">
        <v>20357</v>
      </c>
      <c r="AB5991" s="230">
        <v>1701.64</v>
      </c>
      <c r="AD5991" s="209" t="s">
        <v>20299</v>
      </c>
      <c r="AE5991" s="210">
        <v>260</v>
      </c>
      <c r="AF5991" s="93"/>
      <c r="AG5991" s="93"/>
      <c r="AH5991" s="93"/>
    </row>
    <row r="5992" spans="21:34" x14ac:dyDescent="0.3">
      <c r="U5992" s="309" t="s">
        <v>63754</v>
      </c>
      <c r="V5992" s="310">
        <v>2727.84</v>
      </c>
      <c r="X5992" s="267" t="s">
        <v>20551</v>
      </c>
      <c r="Y5992" s="268">
        <v>8231.94</v>
      </c>
      <c r="AA5992" s="229" t="s">
        <v>20358</v>
      </c>
      <c r="AB5992" s="230">
        <v>29164.17</v>
      </c>
      <c r="AD5992" s="209" t="s">
        <v>13516</v>
      </c>
      <c r="AE5992" s="210">
        <v>218664.99</v>
      </c>
      <c r="AF5992" s="93"/>
      <c r="AG5992" s="93"/>
      <c r="AH5992" s="93"/>
    </row>
    <row r="5993" spans="21:34" x14ac:dyDescent="0.3">
      <c r="U5993" s="309" t="s">
        <v>64674</v>
      </c>
      <c r="V5993" s="310">
        <v>5301.8</v>
      </c>
      <c r="X5993" s="267" t="s">
        <v>20555</v>
      </c>
      <c r="Y5993" s="268">
        <v>16382.98</v>
      </c>
      <c r="AA5993" s="229" t="s">
        <v>20359</v>
      </c>
      <c r="AB5993" s="230">
        <v>75794.84</v>
      </c>
      <c r="AD5993" s="209" t="s">
        <v>20300</v>
      </c>
      <c r="AE5993" s="210">
        <v>14916.75</v>
      </c>
      <c r="AF5993" s="93"/>
      <c r="AG5993" s="93"/>
      <c r="AH5993" s="93"/>
    </row>
    <row r="5994" spans="21:34" x14ac:dyDescent="0.3">
      <c r="U5994" s="309" t="s">
        <v>63278</v>
      </c>
      <c r="V5994" s="310">
        <v>118.65</v>
      </c>
      <c r="X5994" s="267" t="s">
        <v>33584</v>
      </c>
      <c r="Y5994" s="268">
        <v>750</v>
      </c>
      <c r="AA5994" s="229" t="s">
        <v>20360</v>
      </c>
      <c r="AB5994" s="230">
        <v>43636.959999999999</v>
      </c>
      <c r="AD5994" s="209" t="s">
        <v>13517</v>
      </c>
      <c r="AE5994" s="210">
        <v>12912.06</v>
      </c>
      <c r="AF5994" s="93"/>
      <c r="AG5994" s="93"/>
      <c r="AH5994" s="93"/>
    </row>
    <row r="5995" spans="21:34" x14ac:dyDescent="0.3">
      <c r="U5995" s="309" t="s">
        <v>68391</v>
      </c>
      <c r="V5995" s="310">
        <v>37816</v>
      </c>
      <c r="X5995" s="267" t="s">
        <v>40310</v>
      </c>
      <c r="Y5995" s="268">
        <v>14000</v>
      </c>
      <c r="AA5995" s="229" t="s">
        <v>40298</v>
      </c>
      <c r="AB5995" s="230">
        <v>12000</v>
      </c>
      <c r="AD5995" s="209" t="s">
        <v>20301</v>
      </c>
      <c r="AE5995" s="210">
        <v>142103.49</v>
      </c>
      <c r="AF5995" s="93"/>
      <c r="AG5995" s="93"/>
      <c r="AH5995" s="93"/>
    </row>
    <row r="5996" spans="21:34" x14ac:dyDescent="0.3">
      <c r="U5996" s="309" t="s">
        <v>39327</v>
      </c>
      <c r="V5996" s="310">
        <v>6500</v>
      </c>
      <c r="X5996" s="267" t="s">
        <v>55130</v>
      </c>
      <c r="Y5996" s="268">
        <v>2500</v>
      </c>
      <c r="AA5996" s="229" t="s">
        <v>35040</v>
      </c>
      <c r="AB5996" s="230">
        <v>2435.54</v>
      </c>
      <c r="AD5996" s="209" t="s">
        <v>20302</v>
      </c>
      <c r="AE5996" s="210">
        <v>6.25</v>
      </c>
      <c r="AF5996" s="93"/>
      <c r="AG5996" s="93"/>
      <c r="AH5996" s="93"/>
    </row>
    <row r="5997" spans="21:34" x14ac:dyDescent="0.3">
      <c r="U5997" s="309" t="s">
        <v>39328</v>
      </c>
      <c r="V5997" s="310">
        <v>497.25</v>
      </c>
      <c r="X5997" s="267" t="s">
        <v>40311</v>
      </c>
      <c r="Y5997" s="268">
        <v>105133.66</v>
      </c>
      <c r="AA5997" s="229" t="s">
        <v>20362</v>
      </c>
      <c r="AB5997" s="230">
        <v>30125.06</v>
      </c>
      <c r="AD5997" s="209" t="s">
        <v>20303</v>
      </c>
      <c r="AE5997" s="210">
        <v>1856.25</v>
      </c>
      <c r="AF5997" s="93"/>
      <c r="AG5997" s="93"/>
      <c r="AH5997" s="93"/>
    </row>
    <row r="5998" spans="21:34" x14ac:dyDescent="0.3">
      <c r="U5998" s="309" t="s">
        <v>47114</v>
      </c>
      <c r="V5998" s="310">
        <v>260</v>
      </c>
      <c r="X5998" s="267" t="s">
        <v>20556</v>
      </c>
      <c r="Y5998" s="268">
        <v>200.67</v>
      </c>
      <c r="AA5998" s="229" t="s">
        <v>20363</v>
      </c>
      <c r="AB5998" s="230">
        <v>27051.21</v>
      </c>
      <c r="AD5998" s="209" t="s">
        <v>20304</v>
      </c>
      <c r="AE5998" s="210">
        <v>571.58000000000004</v>
      </c>
      <c r="AF5998" s="93"/>
      <c r="AG5998" s="93"/>
      <c r="AH5998" s="93"/>
    </row>
    <row r="5999" spans="21:34" x14ac:dyDescent="0.3">
      <c r="U5999" s="309" t="s">
        <v>59147</v>
      </c>
      <c r="V5999" s="310">
        <v>590.55999999999995</v>
      </c>
      <c r="X5999" s="267" t="s">
        <v>20557</v>
      </c>
      <c r="Y5999" s="268">
        <v>12590.9</v>
      </c>
      <c r="AA5999" s="229" t="s">
        <v>47971</v>
      </c>
      <c r="AB5999" s="230">
        <v>26428.79</v>
      </c>
      <c r="AD5999" s="209" t="s">
        <v>20305</v>
      </c>
      <c r="AE5999" s="210">
        <v>1035.23</v>
      </c>
      <c r="AF5999" s="93"/>
      <c r="AG5999" s="93"/>
      <c r="AH5999" s="93"/>
    </row>
    <row r="6000" spans="21:34" x14ac:dyDescent="0.3">
      <c r="U6000" s="309" t="s">
        <v>68392</v>
      </c>
      <c r="V6000" s="310">
        <v>3500</v>
      </c>
      <c r="X6000" s="267" t="s">
        <v>35052</v>
      </c>
      <c r="Y6000" s="268">
        <v>33029.94</v>
      </c>
      <c r="AA6000" s="229" t="s">
        <v>20364</v>
      </c>
      <c r="AB6000" s="230">
        <v>6750</v>
      </c>
      <c r="AD6000" s="209" t="s">
        <v>20306</v>
      </c>
      <c r="AE6000" s="210">
        <v>10.96</v>
      </c>
      <c r="AF6000" s="93"/>
      <c r="AG6000" s="93"/>
      <c r="AH6000" s="93"/>
    </row>
    <row r="6001" spans="21:34" x14ac:dyDescent="0.3">
      <c r="U6001" s="309" t="s">
        <v>68393</v>
      </c>
      <c r="V6001" s="310">
        <v>15978.51</v>
      </c>
      <c r="X6001" s="267" t="s">
        <v>20559</v>
      </c>
      <c r="Y6001" s="268">
        <v>20714.330000000002</v>
      </c>
      <c r="AA6001" s="229" t="s">
        <v>49910</v>
      </c>
      <c r="AB6001" s="230">
        <v>99853.29</v>
      </c>
      <c r="AD6001" s="209" t="s">
        <v>20307</v>
      </c>
      <c r="AE6001" s="210">
        <v>6665.03</v>
      </c>
      <c r="AF6001" s="93"/>
      <c r="AG6001" s="93"/>
      <c r="AH6001" s="93"/>
    </row>
    <row r="6002" spans="21:34" x14ac:dyDescent="0.3">
      <c r="U6002" s="309" t="s">
        <v>42767</v>
      </c>
      <c r="V6002" s="310">
        <v>22621.81</v>
      </c>
      <c r="X6002" s="267" t="s">
        <v>48892</v>
      </c>
      <c r="Y6002" s="268">
        <v>36536.67</v>
      </c>
      <c r="AA6002" s="229" t="s">
        <v>52415</v>
      </c>
      <c r="AB6002" s="230">
        <v>-16106.91</v>
      </c>
      <c r="AD6002" s="209" t="s">
        <v>20308</v>
      </c>
      <c r="AE6002" s="210">
        <v>34200</v>
      </c>
      <c r="AF6002" s="93"/>
      <c r="AG6002" s="93"/>
      <c r="AH6002" s="93"/>
    </row>
    <row r="6003" spans="21:34" x14ac:dyDescent="0.3">
      <c r="U6003" s="309" t="s">
        <v>45312</v>
      </c>
      <c r="V6003" s="310">
        <v>2378.19</v>
      </c>
      <c r="X6003" s="267" t="s">
        <v>33585</v>
      </c>
      <c r="Y6003" s="268">
        <v>-16046.81</v>
      </c>
      <c r="AA6003" s="229" t="s">
        <v>36284</v>
      </c>
      <c r="AB6003" s="230">
        <v>1024.68</v>
      </c>
      <c r="AD6003" s="209" t="s">
        <v>20309</v>
      </c>
      <c r="AE6003" s="210">
        <v>4156.25</v>
      </c>
      <c r="AF6003" s="93"/>
      <c r="AG6003" s="93"/>
      <c r="AH6003" s="93"/>
    </row>
    <row r="6004" spans="21:34" x14ac:dyDescent="0.3">
      <c r="U6004" s="309" t="s">
        <v>68394</v>
      </c>
      <c r="V6004" s="310">
        <v>550</v>
      </c>
      <c r="X6004" s="267" t="s">
        <v>42478</v>
      </c>
      <c r="Y6004" s="268">
        <v>138365.98000000001</v>
      </c>
      <c r="AA6004" s="229" t="s">
        <v>20370</v>
      </c>
      <c r="AB6004" s="230">
        <v>3751.9</v>
      </c>
      <c r="AD6004" s="209" t="s">
        <v>20310</v>
      </c>
      <c r="AE6004" s="210">
        <v>3665.07</v>
      </c>
      <c r="AF6004" s="93"/>
      <c r="AG6004" s="93"/>
      <c r="AH6004" s="93"/>
    </row>
    <row r="6005" spans="21:34" x14ac:dyDescent="0.3">
      <c r="U6005" s="309" t="s">
        <v>39329</v>
      </c>
      <c r="V6005" s="310">
        <v>31933.95</v>
      </c>
      <c r="X6005" s="267" t="s">
        <v>39172</v>
      </c>
      <c r="Y6005" s="268">
        <v>6181</v>
      </c>
      <c r="AA6005" s="229" t="s">
        <v>20371</v>
      </c>
      <c r="AB6005" s="230">
        <v>365.42</v>
      </c>
      <c r="AD6005" s="209" t="s">
        <v>20311</v>
      </c>
      <c r="AE6005" s="210">
        <v>10302.42</v>
      </c>
      <c r="AF6005" s="93"/>
      <c r="AG6005" s="93"/>
      <c r="AH6005" s="93"/>
    </row>
    <row r="6006" spans="21:34" x14ac:dyDescent="0.3">
      <c r="U6006" s="309" t="s">
        <v>39330</v>
      </c>
      <c r="V6006" s="310">
        <v>6059</v>
      </c>
      <c r="X6006" s="267" t="s">
        <v>55131</v>
      </c>
      <c r="Y6006" s="268">
        <v>8661.17</v>
      </c>
      <c r="AA6006" s="229" t="s">
        <v>20372</v>
      </c>
      <c r="AB6006" s="230">
        <v>796.74</v>
      </c>
      <c r="AD6006" s="209" t="s">
        <v>20312</v>
      </c>
      <c r="AE6006" s="210">
        <v>41900</v>
      </c>
      <c r="AF6006" s="93"/>
      <c r="AG6006" s="93"/>
      <c r="AH6006" s="93"/>
    </row>
    <row r="6007" spans="21:34" x14ac:dyDescent="0.3">
      <c r="U6007" s="309" t="s">
        <v>62726</v>
      </c>
      <c r="V6007" s="310">
        <v>400</v>
      </c>
      <c r="X6007" s="267" t="s">
        <v>55132</v>
      </c>
      <c r="Y6007" s="268">
        <v>662.58</v>
      </c>
      <c r="AA6007" s="229" t="s">
        <v>42467</v>
      </c>
      <c r="AB6007" s="230">
        <v>10882.25</v>
      </c>
      <c r="AD6007" s="209" t="s">
        <v>20313</v>
      </c>
      <c r="AE6007" s="210">
        <v>58658.74</v>
      </c>
      <c r="AF6007" s="93"/>
      <c r="AG6007" s="93"/>
      <c r="AH6007" s="93"/>
    </row>
    <row r="6008" spans="21:34" x14ac:dyDescent="0.3">
      <c r="U6008" s="309" t="s">
        <v>62727</v>
      </c>
      <c r="V6008" s="310">
        <v>30.6</v>
      </c>
      <c r="X6008" s="267" t="s">
        <v>55133</v>
      </c>
      <c r="Y6008" s="268">
        <v>2121.9899999999998</v>
      </c>
      <c r="AA6008" s="229" t="s">
        <v>52416</v>
      </c>
      <c r="AB6008" s="230">
        <v>53209.3</v>
      </c>
      <c r="AD6008" s="209" t="s">
        <v>20314</v>
      </c>
      <c r="AE6008" s="210">
        <v>16662.61</v>
      </c>
      <c r="AF6008" s="93"/>
      <c r="AG6008" s="93"/>
      <c r="AH6008" s="93"/>
    </row>
    <row r="6009" spans="21:34" x14ac:dyDescent="0.3">
      <c r="U6009" s="309" t="s">
        <v>35345</v>
      </c>
      <c r="V6009" s="310">
        <v>72136.789999999994</v>
      </c>
      <c r="X6009" s="267" t="s">
        <v>48894</v>
      </c>
      <c r="Y6009" s="268">
        <v>3185.5</v>
      </c>
      <c r="AA6009" s="229" t="s">
        <v>52417</v>
      </c>
      <c r="AB6009" s="230">
        <v>4285.1000000000004</v>
      </c>
      <c r="AD6009" s="209" t="s">
        <v>20315</v>
      </c>
      <c r="AE6009" s="210">
        <v>47000</v>
      </c>
      <c r="AF6009" s="93"/>
      <c r="AG6009" s="93"/>
      <c r="AH6009" s="93"/>
    </row>
    <row r="6010" spans="21:34" x14ac:dyDescent="0.3">
      <c r="U6010" s="309" t="s">
        <v>68395</v>
      </c>
      <c r="V6010" s="310">
        <v>97651.28</v>
      </c>
      <c r="X6010" s="267" t="s">
        <v>64302</v>
      </c>
      <c r="Y6010" s="268">
        <v>1562.67</v>
      </c>
      <c r="AA6010" s="229" t="s">
        <v>48885</v>
      </c>
      <c r="AB6010" s="230">
        <v>79072.460000000006</v>
      </c>
      <c r="AD6010" s="209" t="s">
        <v>20316</v>
      </c>
      <c r="AE6010" s="210">
        <v>12745.98</v>
      </c>
      <c r="AF6010" s="93"/>
      <c r="AG6010" s="93"/>
      <c r="AH6010" s="93"/>
    </row>
    <row r="6011" spans="21:34" x14ac:dyDescent="0.3">
      <c r="U6011" s="309" t="s">
        <v>64675</v>
      </c>
      <c r="V6011" s="310">
        <v>7632.11</v>
      </c>
      <c r="X6011" s="267" t="s">
        <v>48895</v>
      </c>
      <c r="Y6011" s="268">
        <v>3983.09</v>
      </c>
      <c r="AA6011" s="229" t="s">
        <v>20374</v>
      </c>
      <c r="AB6011" s="230">
        <v>27682.6</v>
      </c>
      <c r="AD6011" s="209" t="s">
        <v>20317</v>
      </c>
      <c r="AE6011" s="210">
        <v>581946</v>
      </c>
      <c r="AF6011" s="93"/>
      <c r="AG6011" s="93"/>
      <c r="AH6011" s="93"/>
    </row>
    <row r="6012" spans="21:34" x14ac:dyDescent="0.3">
      <c r="U6012" s="309" t="s">
        <v>24596</v>
      </c>
      <c r="V6012" s="310">
        <v>497.97</v>
      </c>
      <c r="X6012" s="267" t="s">
        <v>56141</v>
      </c>
      <c r="Y6012" s="268">
        <v>-164.26</v>
      </c>
      <c r="AA6012" s="229" t="s">
        <v>20375</v>
      </c>
      <c r="AB6012" s="230">
        <v>16941.46</v>
      </c>
      <c r="AD6012" s="209" t="s">
        <v>20318</v>
      </c>
      <c r="AE6012" s="210">
        <v>44861.8</v>
      </c>
      <c r="AF6012" s="93"/>
      <c r="AG6012" s="93"/>
      <c r="AH6012" s="93"/>
    </row>
    <row r="6013" spans="21:34" x14ac:dyDescent="0.3">
      <c r="U6013" s="309" t="s">
        <v>68396</v>
      </c>
      <c r="V6013" s="310">
        <v>1150</v>
      </c>
      <c r="X6013" s="267" t="s">
        <v>55134</v>
      </c>
      <c r="Y6013" s="268">
        <v>892.63</v>
      </c>
      <c r="AA6013" s="229" t="s">
        <v>20376</v>
      </c>
      <c r="AB6013" s="230">
        <v>14681.26</v>
      </c>
      <c r="AD6013" s="209" t="s">
        <v>20319</v>
      </c>
      <c r="AE6013" s="210">
        <v>0.01</v>
      </c>
      <c r="AF6013" s="93"/>
      <c r="AG6013" s="93"/>
      <c r="AH6013" s="93"/>
    </row>
    <row r="6014" spans="21:34" x14ac:dyDescent="0.3">
      <c r="U6014" s="309" t="s">
        <v>39337</v>
      </c>
      <c r="V6014" s="310">
        <v>21236.39</v>
      </c>
      <c r="X6014" s="267" t="s">
        <v>52446</v>
      </c>
      <c r="Y6014" s="268">
        <v>14847</v>
      </c>
      <c r="AA6014" s="229" t="s">
        <v>20377</v>
      </c>
      <c r="AB6014" s="230">
        <v>34128.300000000003</v>
      </c>
      <c r="AD6014" s="209" t="s">
        <v>20320</v>
      </c>
      <c r="AE6014" s="210">
        <v>6070.32</v>
      </c>
      <c r="AF6014" s="93"/>
      <c r="AG6014" s="93"/>
      <c r="AH6014" s="93"/>
    </row>
    <row r="6015" spans="21:34" x14ac:dyDescent="0.3">
      <c r="U6015" s="309" t="s">
        <v>68397</v>
      </c>
      <c r="V6015" s="310">
        <v>2946</v>
      </c>
      <c r="X6015" s="267" t="s">
        <v>52447</v>
      </c>
      <c r="Y6015" s="268">
        <v>1204.07</v>
      </c>
      <c r="AA6015" s="229" t="s">
        <v>20378</v>
      </c>
      <c r="AB6015" s="230">
        <v>2594.37</v>
      </c>
      <c r="AD6015" s="209" t="s">
        <v>13519</v>
      </c>
      <c r="AE6015" s="210">
        <v>3843.03</v>
      </c>
      <c r="AF6015" s="93"/>
      <c r="AG6015" s="93"/>
      <c r="AH6015" s="93"/>
    </row>
    <row r="6016" spans="21:34" x14ac:dyDescent="0.3">
      <c r="U6016" s="309" t="s">
        <v>68398</v>
      </c>
      <c r="V6016" s="310">
        <v>600</v>
      </c>
      <c r="X6016" s="267" t="s">
        <v>52448</v>
      </c>
      <c r="Y6016" s="268">
        <v>3637.52</v>
      </c>
      <c r="AA6016" s="229" t="s">
        <v>20379</v>
      </c>
      <c r="AB6016" s="230">
        <v>70267.02</v>
      </c>
      <c r="AD6016" s="209" t="s">
        <v>13520</v>
      </c>
      <c r="AE6016" s="210">
        <v>2369.46</v>
      </c>
      <c r="AF6016" s="93"/>
      <c r="AG6016" s="93"/>
      <c r="AH6016" s="93"/>
    </row>
    <row r="6017" spans="21:34" x14ac:dyDescent="0.3">
      <c r="U6017" s="309" t="s">
        <v>63755</v>
      </c>
      <c r="V6017" s="310">
        <v>113412.85</v>
      </c>
      <c r="X6017" s="267" t="s">
        <v>52449</v>
      </c>
      <c r="Y6017" s="268">
        <v>7862.85</v>
      </c>
      <c r="AA6017" s="229" t="s">
        <v>40299</v>
      </c>
      <c r="AB6017" s="230">
        <v>4662.7299999999996</v>
      </c>
      <c r="AD6017" s="209" t="s">
        <v>20321</v>
      </c>
      <c r="AE6017" s="210">
        <v>532.36</v>
      </c>
      <c r="AF6017" s="93"/>
      <c r="AG6017" s="93"/>
      <c r="AH6017" s="93"/>
    </row>
    <row r="6018" spans="21:34" x14ac:dyDescent="0.3">
      <c r="U6018" s="309" t="s">
        <v>63756</v>
      </c>
      <c r="V6018" s="310">
        <v>865.24</v>
      </c>
      <c r="X6018" s="267" t="s">
        <v>64303</v>
      </c>
      <c r="Y6018" s="268">
        <v>2447.96</v>
      </c>
      <c r="AA6018" s="229" t="s">
        <v>20380</v>
      </c>
      <c r="AB6018" s="230">
        <v>11963.63</v>
      </c>
      <c r="AD6018" s="209" t="s">
        <v>20322</v>
      </c>
      <c r="AE6018" s="210">
        <v>31171</v>
      </c>
      <c r="AF6018" s="93"/>
      <c r="AG6018" s="93"/>
      <c r="AH6018" s="93"/>
    </row>
    <row r="6019" spans="21:34" x14ac:dyDescent="0.3">
      <c r="U6019" s="309" t="s">
        <v>36514</v>
      </c>
      <c r="V6019" s="310">
        <v>1645.48</v>
      </c>
      <c r="X6019" s="267" t="s">
        <v>49914</v>
      </c>
      <c r="Y6019" s="268">
        <v>715.62</v>
      </c>
      <c r="AA6019" s="229" t="s">
        <v>20381</v>
      </c>
      <c r="AB6019" s="230">
        <v>29245.53</v>
      </c>
      <c r="AD6019" s="209" t="s">
        <v>20323</v>
      </c>
      <c r="AE6019" s="210">
        <v>5103</v>
      </c>
      <c r="AF6019" s="93"/>
      <c r="AG6019" s="93"/>
      <c r="AH6019" s="93"/>
    </row>
    <row r="6020" spans="21:34" x14ac:dyDescent="0.3">
      <c r="U6020" s="309" t="s">
        <v>68399</v>
      </c>
      <c r="V6020" s="310">
        <v>670.71</v>
      </c>
      <c r="X6020" s="267" t="s">
        <v>56142</v>
      </c>
      <c r="Y6020" s="268">
        <v>-221.52</v>
      </c>
      <c r="AA6020" s="229" t="s">
        <v>52418</v>
      </c>
      <c r="AB6020" s="230">
        <v>-166.55</v>
      </c>
      <c r="AD6020" s="209" t="s">
        <v>20324</v>
      </c>
      <c r="AE6020" s="210">
        <v>6778.68</v>
      </c>
      <c r="AF6020" s="93"/>
      <c r="AG6020" s="93"/>
      <c r="AH6020" s="93"/>
    </row>
    <row r="6021" spans="21:34" x14ac:dyDescent="0.3">
      <c r="U6021" s="309" t="s">
        <v>68400</v>
      </c>
      <c r="V6021" s="310">
        <v>13999.92</v>
      </c>
      <c r="X6021" s="267" t="s">
        <v>58531</v>
      </c>
      <c r="Y6021" s="268">
        <v>72000</v>
      </c>
      <c r="AA6021" s="229" t="s">
        <v>44893</v>
      </c>
      <c r="AB6021" s="230">
        <v>882</v>
      </c>
      <c r="AD6021" s="209" t="s">
        <v>20325</v>
      </c>
      <c r="AE6021" s="210">
        <v>1901.22</v>
      </c>
      <c r="AF6021" s="93"/>
      <c r="AG6021" s="93"/>
      <c r="AH6021" s="93"/>
    </row>
    <row r="6022" spans="21:34" x14ac:dyDescent="0.3">
      <c r="U6022" s="309" t="s">
        <v>68401</v>
      </c>
      <c r="V6022" s="310">
        <v>2390.37</v>
      </c>
      <c r="X6022" s="267" t="s">
        <v>36287</v>
      </c>
      <c r="Y6022" s="268">
        <v>762470.64</v>
      </c>
      <c r="AA6022" s="229" t="s">
        <v>20383</v>
      </c>
      <c r="AB6022" s="230">
        <v>42882</v>
      </c>
      <c r="AD6022" s="209" t="s">
        <v>20326</v>
      </c>
      <c r="AE6022" s="210">
        <v>74.91</v>
      </c>
      <c r="AF6022" s="93"/>
      <c r="AG6022" s="93"/>
      <c r="AH6022" s="93"/>
    </row>
    <row r="6023" spans="21:34" x14ac:dyDescent="0.3">
      <c r="U6023" s="309" t="s">
        <v>35349</v>
      </c>
      <c r="V6023" s="310">
        <v>729.11</v>
      </c>
      <c r="X6023" s="267" t="s">
        <v>56143</v>
      </c>
      <c r="Y6023" s="268">
        <v>47447.08</v>
      </c>
      <c r="AA6023" s="229" t="s">
        <v>20384</v>
      </c>
      <c r="AB6023" s="230">
        <v>4376.3999999999996</v>
      </c>
      <c r="AD6023" s="209" t="s">
        <v>20327</v>
      </c>
      <c r="AE6023" s="210">
        <v>14880.95</v>
      </c>
      <c r="AF6023" s="93"/>
      <c r="AG6023" s="93"/>
      <c r="AH6023" s="93"/>
    </row>
    <row r="6024" spans="21:34" x14ac:dyDescent="0.3">
      <c r="U6024" s="309" t="s">
        <v>36516</v>
      </c>
      <c r="V6024" s="310">
        <v>373.02</v>
      </c>
      <c r="X6024" s="267" t="s">
        <v>42482</v>
      </c>
      <c r="Y6024" s="268">
        <v>39035</v>
      </c>
      <c r="AA6024" s="229" t="s">
        <v>20385</v>
      </c>
      <c r="AB6024" s="230">
        <v>3624.47</v>
      </c>
      <c r="AD6024" s="209" t="s">
        <v>20328</v>
      </c>
      <c r="AE6024" s="210">
        <v>21414.01</v>
      </c>
      <c r="AF6024" s="93"/>
      <c r="AG6024" s="93"/>
      <c r="AH6024" s="93"/>
    </row>
    <row r="6025" spans="21:34" x14ac:dyDescent="0.3">
      <c r="U6025" s="309" t="s">
        <v>24661</v>
      </c>
      <c r="V6025" s="310">
        <v>10241.86</v>
      </c>
      <c r="X6025" s="267" t="s">
        <v>56144</v>
      </c>
      <c r="Y6025" s="268">
        <v>126556.48</v>
      </c>
      <c r="AA6025" s="229" t="s">
        <v>20386</v>
      </c>
      <c r="AB6025" s="230">
        <v>11042.86</v>
      </c>
      <c r="AD6025" s="209" t="s">
        <v>20329</v>
      </c>
      <c r="AE6025" s="210">
        <v>17653.25</v>
      </c>
      <c r="AF6025" s="93"/>
      <c r="AG6025" s="93"/>
      <c r="AH6025" s="93"/>
    </row>
    <row r="6026" spans="21:34" x14ac:dyDescent="0.3">
      <c r="U6026" s="309" t="s">
        <v>24662</v>
      </c>
      <c r="V6026" s="310">
        <v>31930.83</v>
      </c>
      <c r="X6026" s="267" t="s">
        <v>44906</v>
      </c>
      <c r="Y6026" s="268">
        <v>31159.05</v>
      </c>
      <c r="AA6026" s="229" t="s">
        <v>42468</v>
      </c>
      <c r="AB6026" s="230">
        <v>3887.16</v>
      </c>
      <c r="AD6026" s="209" t="s">
        <v>20330</v>
      </c>
      <c r="AE6026" s="210">
        <v>167213.20000000001</v>
      </c>
      <c r="AF6026" s="93"/>
      <c r="AG6026" s="93"/>
      <c r="AH6026" s="93"/>
    </row>
    <row r="6027" spans="21:34" x14ac:dyDescent="0.3">
      <c r="U6027" s="309" t="s">
        <v>36517</v>
      </c>
      <c r="V6027" s="310">
        <v>22721.5</v>
      </c>
      <c r="X6027" s="267" t="s">
        <v>56145</v>
      </c>
      <c r="Y6027" s="268">
        <v>68068</v>
      </c>
      <c r="AA6027" s="229" t="s">
        <v>47972</v>
      </c>
      <c r="AB6027" s="230">
        <v>1152.4100000000001</v>
      </c>
      <c r="AD6027" s="209" t="s">
        <v>20331</v>
      </c>
      <c r="AE6027" s="210">
        <v>56144.95</v>
      </c>
      <c r="AF6027" s="93"/>
      <c r="AG6027" s="93"/>
      <c r="AH6027" s="93"/>
    </row>
    <row r="6028" spans="21:34" x14ac:dyDescent="0.3">
      <c r="U6028" s="309" t="s">
        <v>35350</v>
      </c>
      <c r="V6028" s="310">
        <v>46910.35</v>
      </c>
      <c r="X6028" s="267" t="s">
        <v>56146</v>
      </c>
      <c r="Y6028" s="268">
        <v>14674.37</v>
      </c>
      <c r="AA6028" s="229" t="s">
        <v>20387</v>
      </c>
      <c r="AB6028" s="230">
        <v>2926.25</v>
      </c>
      <c r="AD6028" s="209" t="s">
        <v>20332</v>
      </c>
      <c r="AE6028" s="210">
        <v>784</v>
      </c>
      <c r="AF6028" s="93"/>
      <c r="AG6028" s="93"/>
      <c r="AH6028" s="93"/>
    </row>
    <row r="6029" spans="21:34" x14ac:dyDescent="0.3">
      <c r="U6029" s="309" t="s">
        <v>63279</v>
      </c>
      <c r="V6029" s="310">
        <v>232586.23</v>
      </c>
      <c r="X6029" s="267" t="s">
        <v>47976</v>
      </c>
      <c r="Y6029" s="268">
        <v>49884.56</v>
      </c>
      <c r="AA6029" s="229" t="s">
        <v>20388</v>
      </c>
      <c r="AB6029" s="230">
        <v>39214.65</v>
      </c>
      <c r="AD6029" s="209" t="s">
        <v>20333</v>
      </c>
      <c r="AE6029" s="210">
        <v>233.16</v>
      </c>
      <c r="AF6029" s="93"/>
      <c r="AG6029" s="93"/>
      <c r="AH6029" s="93"/>
    </row>
    <row r="6030" spans="21:34" x14ac:dyDescent="0.3">
      <c r="U6030" s="309" t="s">
        <v>35352</v>
      </c>
      <c r="V6030" s="310">
        <v>73898.649999999994</v>
      </c>
      <c r="X6030" s="267" t="s">
        <v>59071</v>
      </c>
      <c r="Y6030" s="268">
        <v>977000</v>
      </c>
      <c r="AA6030" s="229" t="s">
        <v>48886</v>
      </c>
      <c r="AB6030" s="230">
        <v>525</v>
      </c>
      <c r="AD6030" s="209" t="s">
        <v>20334</v>
      </c>
      <c r="AE6030" s="210">
        <v>17.850000000000001</v>
      </c>
      <c r="AF6030" s="93"/>
      <c r="AG6030" s="93"/>
      <c r="AH6030" s="93"/>
    </row>
    <row r="6031" spans="21:34" x14ac:dyDescent="0.3">
      <c r="U6031" s="309" t="s">
        <v>36518</v>
      </c>
      <c r="V6031" s="310">
        <v>206324.18</v>
      </c>
      <c r="X6031" s="267" t="s">
        <v>61405</v>
      </c>
      <c r="Y6031" s="268">
        <v>629.59</v>
      </c>
      <c r="AA6031" s="229" t="s">
        <v>20389</v>
      </c>
      <c r="AB6031" s="230">
        <v>3040.09</v>
      </c>
      <c r="AD6031" s="209" t="s">
        <v>20335</v>
      </c>
      <c r="AE6031" s="210">
        <v>50.55</v>
      </c>
      <c r="AF6031" s="93"/>
      <c r="AG6031" s="93"/>
      <c r="AH6031" s="93"/>
    </row>
    <row r="6032" spans="21:34" x14ac:dyDescent="0.3">
      <c r="U6032" s="309" t="s">
        <v>68402</v>
      </c>
      <c r="V6032" s="310">
        <v>36250</v>
      </c>
      <c r="X6032" s="267" t="s">
        <v>48896</v>
      </c>
      <c r="Y6032" s="268">
        <v>8880</v>
      </c>
      <c r="AA6032" s="229" t="s">
        <v>20390</v>
      </c>
      <c r="AB6032" s="230">
        <v>1926.58</v>
      </c>
      <c r="AD6032" s="209" t="s">
        <v>20336</v>
      </c>
      <c r="AE6032" s="210">
        <v>24180</v>
      </c>
      <c r="AF6032" s="93"/>
      <c r="AG6032" s="93"/>
      <c r="AH6032" s="93"/>
    </row>
    <row r="6033" spans="21:34" x14ac:dyDescent="0.3">
      <c r="U6033" s="309" t="s">
        <v>36520</v>
      </c>
      <c r="V6033" s="310">
        <v>958632.26</v>
      </c>
      <c r="X6033" s="267" t="s">
        <v>63156</v>
      </c>
      <c r="Y6033" s="268">
        <v>88800</v>
      </c>
      <c r="AA6033" s="229" t="s">
        <v>48887</v>
      </c>
      <c r="AB6033" s="230">
        <v>1889.3</v>
      </c>
      <c r="AD6033" s="209" t="s">
        <v>20337</v>
      </c>
      <c r="AE6033" s="210">
        <v>29744.03</v>
      </c>
      <c r="AF6033" s="93"/>
      <c r="AG6033" s="93"/>
      <c r="AH6033" s="93"/>
    </row>
    <row r="6034" spans="21:34" x14ac:dyDescent="0.3">
      <c r="U6034" s="309" t="s">
        <v>61518</v>
      </c>
      <c r="V6034" s="310">
        <v>20000</v>
      </c>
      <c r="X6034" s="267" t="s">
        <v>56147</v>
      </c>
      <c r="Y6034" s="268">
        <v>688.34</v>
      </c>
      <c r="AA6034" s="229" t="s">
        <v>20391</v>
      </c>
      <c r="AB6034" s="230">
        <v>33202.28</v>
      </c>
      <c r="AD6034" s="209" t="s">
        <v>20338</v>
      </c>
      <c r="AE6034" s="210">
        <v>152712.41</v>
      </c>
      <c r="AF6034" s="93"/>
      <c r="AG6034" s="93"/>
      <c r="AH6034" s="93"/>
    </row>
    <row r="6035" spans="21:34" x14ac:dyDescent="0.3">
      <c r="U6035" s="309" t="s">
        <v>24664</v>
      </c>
      <c r="V6035" s="310">
        <v>1874.53</v>
      </c>
      <c r="X6035" s="267" t="s">
        <v>59072</v>
      </c>
      <c r="Y6035" s="268">
        <v>546.27</v>
      </c>
      <c r="AA6035" s="229" t="s">
        <v>39164</v>
      </c>
      <c r="AB6035" s="230">
        <v>423596.22</v>
      </c>
      <c r="AD6035" s="209" t="s">
        <v>20339</v>
      </c>
      <c r="AE6035" s="210">
        <v>9386.35</v>
      </c>
      <c r="AF6035" s="93"/>
      <c r="AG6035" s="93"/>
      <c r="AH6035" s="93"/>
    </row>
    <row r="6036" spans="21:34" x14ac:dyDescent="0.3">
      <c r="U6036" s="309" t="s">
        <v>68403</v>
      </c>
      <c r="V6036" s="310">
        <v>21.44</v>
      </c>
      <c r="X6036" s="267" t="s">
        <v>36289</v>
      </c>
      <c r="Y6036" s="268">
        <v>171226.45</v>
      </c>
      <c r="AA6036" s="229" t="s">
        <v>20392</v>
      </c>
      <c r="AB6036" s="230">
        <v>560517.72</v>
      </c>
      <c r="AD6036" s="209" t="s">
        <v>20340</v>
      </c>
      <c r="AE6036" s="210">
        <v>4182.25</v>
      </c>
      <c r="AF6036" s="93"/>
      <c r="AG6036" s="93"/>
      <c r="AH6036" s="93"/>
    </row>
    <row r="6037" spans="21:34" x14ac:dyDescent="0.3">
      <c r="U6037" s="309" t="s">
        <v>24666</v>
      </c>
      <c r="V6037" s="310">
        <v>41.75</v>
      </c>
      <c r="X6037" s="267" t="s">
        <v>42483</v>
      </c>
      <c r="Y6037" s="268">
        <v>506556.17</v>
      </c>
      <c r="AA6037" s="229" t="s">
        <v>44894</v>
      </c>
      <c r="AB6037" s="230">
        <v>4041.19</v>
      </c>
      <c r="AD6037" s="209" t="s">
        <v>20341</v>
      </c>
      <c r="AE6037" s="210">
        <v>531.38</v>
      </c>
      <c r="AF6037" s="93"/>
      <c r="AG6037" s="93"/>
      <c r="AH6037" s="93"/>
    </row>
    <row r="6038" spans="21:34" x14ac:dyDescent="0.3">
      <c r="U6038" s="309" t="s">
        <v>24667</v>
      </c>
      <c r="V6038" s="310">
        <v>33.47</v>
      </c>
      <c r="X6038" s="267" t="s">
        <v>44907</v>
      </c>
      <c r="Y6038" s="268">
        <v>120495.48</v>
      </c>
      <c r="AA6038" s="229" t="s">
        <v>33567</v>
      </c>
      <c r="AB6038" s="230">
        <v>23303.79</v>
      </c>
      <c r="AD6038" s="209" t="s">
        <v>20342</v>
      </c>
      <c r="AE6038" s="210">
        <v>1078.6500000000001</v>
      </c>
      <c r="AF6038" s="93"/>
      <c r="AG6038" s="93"/>
      <c r="AH6038" s="93"/>
    </row>
    <row r="6039" spans="21:34" x14ac:dyDescent="0.3">
      <c r="U6039" s="309" t="s">
        <v>56366</v>
      </c>
      <c r="V6039" s="310">
        <v>707.2</v>
      </c>
      <c r="X6039" s="267" t="s">
        <v>35053</v>
      </c>
      <c r="Y6039" s="268">
        <v>317725.86</v>
      </c>
      <c r="AA6039" s="229" t="s">
        <v>33568</v>
      </c>
      <c r="AB6039" s="230">
        <v>7127.53</v>
      </c>
      <c r="AD6039" s="209" t="s">
        <v>20343</v>
      </c>
      <c r="AE6039" s="210">
        <v>2543.77</v>
      </c>
      <c r="AF6039" s="93"/>
      <c r="AG6039" s="93"/>
      <c r="AH6039" s="93"/>
    </row>
    <row r="6040" spans="21:34" x14ac:dyDescent="0.3">
      <c r="U6040" s="309" t="s">
        <v>48140</v>
      </c>
      <c r="V6040" s="310">
        <v>31320</v>
      </c>
      <c r="X6040" s="267" t="s">
        <v>52452</v>
      </c>
      <c r="Y6040" s="268">
        <v>1380</v>
      </c>
      <c r="AA6040" s="229" t="s">
        <v>33569</v>
      </c>
      <c r="AB6040" s="230">
        <v>9037</v>
      </c>
      <c r="AD6040" s="209" t="s">
        <v>20344</v>
      </c>
      <c r="AE6040" s="210">
        <v>16305.58</v>
      </c>
      <c r="AF6040" s="93"/>
      <c r="AG6040" s="93"/>
      <c r="AH6040" s="93"/>
    </row>
    <row r="6041" spans="21:34" x14ac:dyDescent="0.3">
      <c r="U6041" s="309" t="s">
        <v>24668</v>
      </c>
      <c r="V6041" s="310">
        <v>439.53</v>
      </c>
      <c r="X6041" s="267" t="s">
        <v>63157</v>
      </c>
      <c r="Y6041" s="268">
        <v>1500</v>
      </c>
      <c r="AA6041" s="229" t="s">
        <v>40300</v>
      </c>
      <c r="AB6041" s="230">
        <v>2994.55</v>
      </c>
      <c r="AD6041" s="209" t="s">
        <v>20345</v>
      </c>
      <c r="AE6041" s="210">
        <v>14550.03</v>
      </c>
      <c r="AF6041" s="93"/>
      <c r="AG6041" s="93"/>
      <c r="AH6041" s="93"/>
    </row>
    <row r="6042" spans="21:34" x14ac:dyDescent="0.3">
      <c r="U6042" s="309" t="s">
        <v>24669</v>
      </c>
      <c r="V6042" s="310">
        <v>42.14</v>
      </c>
      <c r="X6042" s="267" t="s">
        <v>63158</v>
      </c>
      <c r="Y6042" s="268">
        <v>47394.82</v>
      </c>
      <c r="AA6042" s="229" t="s">
        <v>33570</v>
      </c>
      <c r="AB6042" s="230">
        <v>12860.41</v>
      </c>
      <c r="AD6042" s="209" t="s">
        <v>20346</v>
      </c>
      <c r="AE6042" s="210">
        <v>170422.23</v>
      </c>
      <c r="AF6042" s="93"/>
      <c r="AG6042" s="93"/>
      <c r="AH6042" s="93"/>
    </row>
    <row r="6043" spans="21:34" x14ac:dyDescent="0.3">
      <c r="U6043" s="309" t="s">
        <v>61519</v>
      </c>
      <c r="V6043" s="310">
        <v>11326.7</v>
      </c>
      <c r="X6043" s="267" t="s">
        <v>55135</v>
      </c>
      <c r="Y6043" s="268">
        <v>4844.4799999999996</v>
      </c>
      <c r="AA6043" s="229" t="s">
        <v>35041</v>
      </c>
      <c r="AB6043" s="230">
        <v>147.22</v>
      </c>
      <c r="AD6043" s="209" t="s">
        <v>20347</v>
      </c>
      <c r="AE6043" s="210">
        <v>28779.81</v>
      </c>
      <c r="AF6043" s="93"/>
      <c r="AG6043" s="93"/>
      <c r="AH6043" s="93"/>
    </row>
    <row r="6044" spans="21:34" x14ac:dyDescent="0.3">
      <c r="U6044" s="309" t="s">
        <v>24670</v>
      </c>
      <c r="V6044" s="310">
        <v>3500.89</v>
      </c>
      <c r="X6044" s="267" t="s">
        <v>61990</v>
      </c>
      <c r="Y6044" s="268">
        <v>313557.59000000003</v>
      </c>
      <c r="AA6044" s="229" t="s">
        <v>33571</v>
      </c>
      <c r="AB6044" s="230">
        <v>188240</v>
      </c>
      <c r="AD6044" s="209" t="s">
        <v>20348</v>
      </c>
      <c r="AE6044" s="210">
        <v>5145</v>
      </c>
      <c r="AF6044" s="93"/>
      <c r="AG6044" s="93"/>
      <c r="AH6044" s="93"/>
    </row>
    <row r="6045" spans="21:34" x14ac:dyDescent="0.3">
      <c r="U6045" s="309" t="s">
        <v>55291</v>
      </c>
      <c r="V6045" s="310">
        <v>3743.24</v>
      </c>
      <c r="X6045" s="267" t="s">
        <v>33586</v>
      </c>
      <c r="Y6045" s="268">
        <v>417093.86</v>
      </c>
      <c r="AA6045" s="229" t="s">
        <v>42469</v>
      </c>
      <c r="AB6045" s="230">
        <v>42763.75</v>
      </c>
      <c r="AD6045" s="209" t="s">
        <v>20349</v>
      </c>
      <c r="AE6045" s="210">
        <v>40000</v>
      </c>
      <c r="AF6045" s="93"/>
      <c r="AG6045" s="93"/>
      <c r="AH6045" s="93"/>
    </row>
    <row r="6046" spans="21:34" x14ac:dyDescent="0.3">
      <c r="U6046" s="309" t="s">
        <v>56368</v>
      </c>
      <c r="V6046" s="310">
        <v>2924.8</v>
      </c>
      <c r="X6046" s="267" t="s">
        <v>35054</v>
      </c>
      <c r="Y6046" s="268">
        <v>23165.73</v>
      </c>
      <c r="AA6046" s="229" t="s">
        <v>20393</v>
      </c>
      <c r="AB6046" s="230">
        <v>97936.53</v>
      </c>
      <c r="AD6046" s="209" t="s">
        <v>20350</v>
      </c>
      <c r="AE6046" s="210">
        <v>26669.05</v>
      </c>
      <c r="AF6046" s="93"/>
      <c r="AG6046" s="93"/>
      <c r="AH6046" s="93"/>
    </row>
    <row r="6047" spans="21:34" x14ac:dyDescent="0.3">
      <c r="U6047" s="309" t="s">
        <v>63284</v>
      </c>
      <c r="V6047" s="310">
        <v>27798.78</v>
      </c>
      <c r="X6047" s="267" t="s">
        <v>33587</v>
      </c>
      <c r="Y6047" s="268">
        <v>134316.71</v>
      </c>
      <c r="AA6047" s="229" t="s">
        <v>39165</v>
      </c>
      <c r="AB6047" s="230">
        <v>108458.93</v>
      </c>
      <c r="AD6047" s="209" t="s">
        <v>20351</v>
      </c>
      <c r="AE6047" s="210">
        <v>1077.6500000000001</v>
      </c>
      <c r="AF6047" s="93"/>
      <c r="AG6047" s="93"/>
      <c r="AH6047" s="93"/>
    </row>
    <row r="6048" spans="21:34" x14ac:dyDescent="0.3">
      <c r="U6048" s="309" t="s">
        <v>68404</v>
      </c>
      <c r="V6048" s="310">
        <v>91361.600000000006</v>
      </c>
      <c r="X6048" s="267" t="s">
        <v>35055</v>
      </c>
      <c r="Y6048" s="268">
        <v>19238.599999999999</v>
      </c>
      <c r="AA6048" s="229" t="s">
        <v>39166</v>
      </c>
      <c r="AB6048" s="230">
        <v>43489.24</v>
      </c>
      <c r="AD6048" s="209" t="s">
        <v>20352</v>
      </c>
      <c r="AE6048" s="210">
        <v>1535.28</v>
      </c>
      <c r="AF6048" s="93"/>
      <c r="AG6048" s="93"/>
      <c r="AH6048" s="93"/>
    </row>
    <row r="6049" spans="21:34" x14ac:dyDescent="0.3">
      <c r="U6049" s="309" t="s">
        <v>35355</v>
      </c>
      <c r="V6049" s="310">
        <v>493.22</v>
      </c>
      <c r="X6049" s="267" t="s">
        <v>56148</v>
      </c>
      <c r="Y6049" s="268">
        <v>-5071.95</v>
      </c>
      <c r="AA6049" s="229" t="s">
        <v>20394</v>
      </c>
      <c r="AB6049" s="230">
        <v>69675.960000000006</v>
      </c>
      <c r="AD6049" s="209" t="s">
        <v>20353</v>
      </c>
      <c r="AE6049" s="210">
        <v>325.58</v>
      </c>
      <c r="AF6049" s="93"/>
      <c r="AG6049" s="93"/>
      <c r="AH6049" s="93"/>
    </row>
    <row r="6050" spans="21:34" x14ac:dyDescent="0.3">
      <c r="U6050" s="309" t="s">
        <v>47121</v>
      </c>
      <c r="V6050" s="310">
        <v>36037.760000000002</v>
      </c>
      <c r="X6050" s="267" t="s">
        <v>56149</v>
      </c>
      <c r="Y6050" s="268">
        <v>89852.18</v>
      </c>
      <c r="AA6050" s="229" t="s">
        <v>35042</v>
      </c>
      <c r="AB6050" s="230">
        <v>57860.37</v>
      </c>
      <c r="AD6050" s="209" t="s">
        <v>20354</v>
      </c>
      <c r="AE6050" s="210">
        <v>162.79</v>
      </c>
      <c r="AF6050" s="93"/>
      <c r="AG6050" s="93"/>
      <c r="AH6050" s="93"/>
    </row>
    <row r="6051" spans="21:34" x14ac:dyDescent="0.3">
      <c r="U6051" s="309" t="s">
        <v>36521</v>
      </c>
      <c r="V6051" s="310">
        <v>40377.449999999997</v>
      </c>
      <c r="X6051" s="267" t="s">
        <v>40312</v>
      </c>
      <c r="Y6051" s="268">
        <v>469828.17</v>
      </c>
      <c r="AA6051" s="229" t="s">
        <v>20395</v>
      </c>
      <c r="AB6051" s="230">
        <v>-0.03</v>
      </c>
      <c r="AD6051" s="209" t="s">
        <v>20355</v>
      </c>
      <c r="AE6051" s="210">
        <v>4808.3100000000004</v>
      </c>
      <c r="AF6051" s="93"/>
      <c r="AG6051" s="93"/>
      <c r="AH6051" s="93"/>
    </row>
    <row r="6052" spans="21:34" x14ac:dyDescent="0.3">
      <c r="U6052" s="309" t="s">
        <v>50238</v>
      </c>
      <c r="V6052" s="310">
        <v>248840.85</v>
      </c>
      <c r="X6052" s="267" t="s">
        <v>63159</v>
      </c>
      <c r="Y6052" s="268">
        <v>445.4</v>
      </c>
      <c r="AA6052" s="229" t="s">
        <v>42470</v>
      </c>
      <c r="AB6052" s="230">
        <v>44220</v>
      </c>
      <c r="AD6052" s="209" t="s">
        <v>20356</v>
      </c>
      <c r="AE6052" s="210">
        <v>775</v>
      </c>
      <c r="AF6052" s="93"/>
      <c r="AG6052" s="93"/>
      <c r="AH6052" s="93"/>
    </row>
    <row r="6053" spans="21:34" x14ac:dyDescent="0.3">
      <c r="U6053" s="309" t="s">
        <v>61113</v>
      </c>
      <c r="V6053" s="310">
        <v>29555.72</v>
      </c>
      <c r="X6053" s="267" t="s">
        <v>61991</v>
      </c>
      <c r="Y6053" s="268">
        <v>37.39</v>
      </c>
      <c r="AA6053" s="229" t="s">
        <v>42471</v>
      </c>
      <c r="AB6053" s="230">
        <v>3382.84</v>
      </c>
      <c r="AD6053" s="209" t="s">
        <v>20357</v>
      </c>
      <c r="AE6053" s="210">
        <v>229.64</v>
      </c>
      <c r="AF6053" s="93"/>
      <c r="AG6053" s="93"/>
      <c r="AH6053" s="93"/>
    </row>
    <row r="6054" spans="21:34" x14ac:dyDescent="0.3">
      <c r="U6054" s="309" t="s">
        <v>68405</v>
      </c>
      <c r="V6054" s="310">
        <v>730.35</v>
      </c>
      <c r="X6054" s="267" t="s">
        <v>59073</v>
      </c>
      <c r="Y6054" s="268">
        <v>18243.29</v>
      </c>
      <c r="AA6054" s="229" t="s">
        <v>52419</v>
      </c>
      <c r="AB6054" s="230">
        <v>1237.79</v>
      </c>
      <c r="AD6054" s="209" t="s">
        <v>20358</v>
      </c>
      <c r="AE6054" s="210">
        <v>5484.94</v>
      </c>
      <c r="AF6054" s="93"/>
      <c r="AG6054" s="93"/>
      <c r="AH6054" s="93"/>
    </row>
    <row r="6055" spans="21:34" x14ac:dyDescent="0.3">
      <c r="U6055" s="309" t="s">
        <v>42776</v>
      </c>
      <c r="V6055" s="310">
        <v>857.08</v>
      </c>
      <c r="X6055" s="267" t="s">
        <v>61406</v>
      </c>
      <c r="Y6055" s="268">
        <v>5913.86</v>
      </c>
      <c r="AA6055" s="229" t="s">
        <v>52420</v>
      </c>
      <c r="AB6055" s="230">
        <v>30.35</v>
      </c>
      <c r="AD6055" s="209" t="s">
        <v>20359</v>
      </c>
      <c r="AE6055" s="210">
        <v>15659.31</v>
      </c>
      <c r="AF6055" s="93"/>
      <c r="AG6055" s="93"/>
      <c r="AH6055" s="93"/>
    </row>
    <row r="6056" spans="21:34" x14ac:dyDescent="0.3">
      <c r="U6056" s="309" t="s">
        <v>42777</v>
      </c>
      <c r="V6056" s="310">
        <v>121.46</v>
      </c>
      <c r="X6056" s="267" t="s">
        <v>59608</v>
      </c>
      <c r="Y6056" s="268">
        <v>2062.5</v>
      </c>
      <c r="AA6056" s="229" t="s">
        <v>52421</v>
      </c>
      <c r="AB6056" s="230">
        <v>703.69</v>
      </c>
      <c r="AD6056" s="209" t="s">
        <v>20360</v>
      </c>
      <c r="AE6056" s="210">
        <v>11508.48</v>
      </c>
      <c r="AF6056" s="93"/>
      <c r="AG6056" s="93"/>
      <c r="AH6056" s="93"/>
    </row>
    <row r="6057" spans="21:34" x14ac:dyDescent="0.3">
      <c r="U6057" s="309" t="s">
        <v>42778</v>
      </c>
      <c r="V6057" s="310">
        <v>214.45</v>
      </c>
      <c r="X6057" s="267" t="s">
        <v>52454</v>
      </c>
      <c r="Y6057" s="268">
        <v>2430</v>
      </c>
      <c r="AA6057" s="229" t="s">
        <v>39167</v>
      </c>
      <c r="AB6057" s="230">
        <v>40622</v>
      </c>
      <c r="AD6057" s="209" t="s">
        <v>20361</v>
      </c>
      <c r="AE6057" s="210">
        <v>1018.05</v>
      </c>
      <c r="AF6057" s="93"/>
      <c r="AG6057" s="93"/>
      <c r="AH6057" s="93"/>
    </row>
    <row r="6058" spans="21:34" x14ac:dyDescent="0.3">
      <c r="U6058" s="309" t="s">
        <v>47122</v>
      </c>
      <c r="V6058" s="310">
        <v>626.77</v>
      </c>
      <c r="X6058" s="267" t="s">
        <v>52455</v>
      </c>
      <c r="Y6058" s="268">
        <v>2185.5</v>
      </c>
      <c r="AA6058" s="229" t="s">
        <v>33572</v>
      </c>
      <c r="AB6058" s="230">
        <v>123621.6</v>
      </c>
      <c r="AD6058" s="209" t="s">
        <v>20362</v>
      </c>
      <c r="AE6058" s="210">
        <v>12215.75</v>
      </c>
      <c r="AF6058" s="93"/>
      <c r="AG6058" s="93"/>
      <c r="AH6058" s="93"/>
    </row>
    <row r="6059" spans="21:34" x14ac:dyDescent="0.3">
      <c r="U6059" s="309" t="s">
        <v>48141</v>
      </c>
      <c r="V6059" s="310">
        <v>113.73</v>
      </c>
      <c r="X6059" s="267" t="s">
        <v>52456</v>
      </c>
      <c r="Y6059" s="268">
        <v>5501.05</v>
      </c>
      <c r="AA6059" s="229" t="s">
        <v>44895</v>
      </c>
      <c r="AB6059" s="230">
        <v>602.01</v>
      </c>
      <c r="AD6059" s="209" t="s">
        <v>20363</v>
      </c>
      <c r="AE6059" s="210">
        <v>177914.57</v>
      </c>
      <c r="AF6059" s="93"/>
      <c r="AG6059" s="93"/>
      <c r="AH6059" s="93"/>
    </row>
    <row r="6060" spans="21:34" x14ac:dyDescent="0.3">
      <c r="U6060" s="309" t="s">
        <v>48142</v>
      </c>
      <c r="V6060" s="310">
        <v>290.06</v>
      </c>
      <c r="X6060" s="267" t="s">
        <v>44908</v>
      </c>
      <c r="Y6060" s="268">
        <v>56796.54</v>
      </c>
      <c r="AA6060" s="229" t="s">
        <v>39168</v>
      </c>
      <c r="AB6060" s="230">
        <v>48600</v>
      </c>
      <c r="AD6060" s="209" t="s">
        <v>20364</v>
      </c>
      <c r="AE6060" s="210">
        <v>13562.54</v>
      </c>
      <c r="AF6060" s="93"/>
      <c r="AG6060" s="93"/>
      <c r="AH6060" s="93"/>
    </row>
    <row r="6061" spans="21:34" x14ac:dyDescent="0.3">
      <c r="U6061" s="309" t="s">
        <v>63286</v>
      </c>
      <c r="V6061" s="310">
        <v>312.60000000000002</v>
      </c>
      <c r="X6061" s="267" t="s">
        <v>57448</v>
      </c>
      <c r="Y6061" s="268">
        <v>10485.24</v>
      </c>
      <c r="AA6061" s="229" t="s">
        <v>39169</v>
      </c>
      <c r="AB6061" s="230">
        <v>21724.29</v>
      </c>
      <c r="AD6061" s="209" t="s">
        <v>20365</v>
      </c>
      <c r="AE6061" s="210">
        <v>7358.28</v>
      </c>
      <c r="AF6061" s="93"/>
      <c r="AG6061" s="93"/>
      <c r="AH6061" s="93"/>
    </row>
    <row r="6062" spans="21:34" x14ac:dyDescent="0.3">
      <c r="U6062" s="309" t="s">
        <v>48143</v>
      </c>
      <c r="V6062" s="310">
        <v>185.88</v>
      </c>
      <c r="X6062" s="267" t="s">
        <v>64304</v>
      </c>
      <c r="Y6062" s="268">
        <v>6055</v>
      </c>
      <c r="AA6062" s="229" t="s">
        <v>46930</v>
      </c>
      <c r="AB6062" s="230">
        <v>11430.2</v>
      </c>
      <c r="AD6062" s="209" t="s">
        <v>20366</v>
      </c>
      <c r="AE6062" s="210">
        <v>2006.74</v>
      </c>
      <c r="AF6062" s="93"/>
      <c r="AG6062" s="93"/>
      <c r="AH6062" s="93"/>
    </row>
    <row r="6063" spans="21:34" x14ac:dyDescent="0.3">
      <c r="U6063" s="309" t="s">
        <v>56369</v>
      </c>
      <c r="V6063" s="310">
        <v>555.75</v>
      </c>
      <c r="X6063" s="267" t="s">
        <v>52457</v>
      </c>
      <c r="Y6063" s="268">
        <v>2959.37</v>
      </c>
      <c r="AA6063" s="229" t="s">
        <v>39170</v>
      </c>
      <c r="AB6063" s="230">
        <v>1577316.21</v>
      </c>
      <c r="AD6063" s="209" t="s">
        <v>20367</v>
      </c>
      <c r="AE6063" s="210">
        <v>50611.26</v>
      </c>
      <c r="AF6063" s="93"/>
      <c r="AG6063" s="93"/>
      <c r="AH6063" s="93"/>
    </row>
    <row r="6064" spans="21:34" x14ac:dyDescent="0.3">
      <c r="U6064" s="309" t="s">
        <v>68406</v>
      </c>
      <c r="V6064" s="310">
        <v>1644.66</v>
      </c>
      <c r="X6064" s="267" t="s">
        <v>56150</v>
      </c>
      <c r="Y6064" s="268">
        <v>46488.49</v>
      </c>
      <c r="AA6064" s="229" t="s">
        <v>42472</v>
      </c>
      <c r="AB6064" s="230">
        <v>16660.02</v>
      </c>
      <c r="AD6064" s="209" t="s">
        <v>20368</v>
      </c>
      <c r="AE6064" s="210">
        <v>44.76</v>
      </c>
      <c r="AF6064" s="93"/>
      <c r="AG6064" s="93"/>
      <c r="AH6064" s="93"/>
    </row>
    <row r="6065" spans="21:34" x14ac:dyDescent="0.3">
      <c r="U6065" s="309" t="s">
        <v>68407</v>
      </c>
      <c r="V6065" s="310">
        <v>190.28</v>
      </c>
      <c r="X6065" s="267" t="s">
        <v>60419</v>
      </c>
      <c r="Y6065" s="268">
        <v>12428.61</v>
      </c>
      <c r="AA6065" s="229" t="s">
        <v>35043</v>
      </c>
      <c r="AB6065" s="230">
        <v>29250</v>
      </c>
      <c r="AD6065" s="209" t="s">
        <v>20369</v>
      </c>
      <c r="AE6065" s="210">
        <v>1128.8800000000001</v>
      </c>
      <c r="AF6065" s="93"/>
      <c r="AG6065" s="93"/>
      <c r="AH6065" s="93"/>
    </row>
    <row r="6066" spans="21:34" x14ac:dyDescent="0.3">
      <c r="U6066" s="309" t="s">
        <v>56370</v>
      </c>
      <c r="V6066" s="310">
        <v>180.64</v>
      </c>
      <c r="X6066" s="267" t="s">
        <v>64305</v>
      </c>
      <c r="Y6066" s="268">
        <v>125</v>
      </c>
      <c r="AA6066" s="229" t="s">
        <v>35044</v>
      </c>
      <c r="AB6066" s="230">
        <v>3587.47</v>
      </c>
      <c r="AD6066" s="209" t="s">
        <v>20370</v>
      </c>
      <c r="AE6066" s="210">
        <v>1562.8</v>
      </c>
      <c r="AF6066" s="93"/>
      <c r="AG6066" s="93"/>
      <c r="AH6066" s="93"/>
    </row>
    <row r="6067" spans="21:34" x14ac:dyDescent="0.3">
      <c r="U6067" s="309" t="s">
        <v>68408</v>
      </c>
      <c r="V6067" s="310">
        <v>136.86000000000001</v>
      </c>
      <c r="X6067" s="267" t="s">
        <v>60420</v>
      </c>
      <c r="Y6067" s="268">
        <v>917.95</v>
      </c>
      <c r="AA6067" s="229" t="s">
        <v>33573</v>
      </c>
      <c r="AB6067" s="230">
        <v>138584.56</v>
      </c>
      <c r="AD6067" s="209" t="s">
        <v>20371</v>
      </c>
      <c r="AE6067" s="210">
        <v>119.55</v>
      </c>
      <c r="AF6067" s="93"/>
      <c r="AG6067" s="93"/>
      <c r="AH6067" s="93"/>
    </row>
    <row r="6068" spans="21:34" x14ac:dyDescent="0.3">
      <c r="U6068" s="309" t="s">
        <v>68409</v>
      </c>
      <c r="V6068" s="310">
        <v>80.5</v>
      </c>
      <c r="X6068" s="267" t="s">
        <v>60421</v>
      </c>
      <c r="Y6068" s="268">
        <v>3045.01</v>
      </c>
      <c r="AA6068" s="229" t="s">
        <v>33574</v>
      </c>
      <c r="AB6068" s="230">
        <v>49535.18</v>
      </c>
      <c r="AD6068" s="209" t="s">
        <v>20372</v>
      </c>
      <c r="AE6068" s="210">
        <v>65.040000000000006</v>
      </c>
      <c r="AF6068" s="93"/>
      <c r="AG6068" s="93"/>
      <c r="AH6068" s="93"/>
    </row>
    <row r="6069" spans="21:34" x14ac:dyDescent="0.3">
      <c r="U6069" s="309" t="s">
        <v>68410</v>
      </c>
      <c r="V6069" s="310">
        <v>10195.24</v>
      </c>
      <c r="X6069" s="267" t="s">
        <v>60422</v>
      </c>
      <c r="Y6069" s="268">
        <v>2924.8</v>
      </c>
      <c r="AA6069" s="229" t="s">
        <v>36285</v>
      </c>
      <c r="AB6069" s="230">
        <v>14605.98</v>
      </c>
      <c r="AD6069" s="209" t="s">
        <v>20373</v>
      </c>
      <c r="AE6069" s="210">
        <v>2351.0500000000002</v>
      </c>
      <c r="AF6069" s="93"/>
      <c r="AG6069" s="93"/>
      <c r="AH6069" s="93"/>
    </row>
    <row r="6070" spans="21:34" x14ac:dyDescent="0.3">
      <c r="U6070" s="309" t="s">
        <v>68411</v>
      </c>
      <c r="V6070" s="310">
        <v>434.92</v>
      </c>
      <c r="X6070" s="267" t="s">
        <v>60423</v>
      </c>
      <c r="Y6070" s="268">
        <v>652.55999999999995</v>
      </c>
      <c r="AA6070" s="229" t="s">
        <v>52422</v>
      </c>
      <c r="AB6070" s="230">
        <v>87982.16</v>
      </c>
      <c r="AD6070" s="209" t="s">
        <v>20374</v>
      </c>
      <c r="AE6070" s="210">
        <v>37276.69</v>
      </c>
      <c r="AF6070" s="93"/>
      <c r="AG6070" s="93"/>
      <c r="AH6070" s="93"/>
    </row>
    <row r="6071" spans="21:34" x14ac:dyDescent="0.3">
      <c r="U6071" s="309" t="s">
        <v>63288</v>
      </c>
      <c r="V6071" s="310">
        <v>119.48</v>
      </c>
      <c r="X6071" s="267" t="s">
        <v>58532</v>
      </c>
      <c r="Y6071" s="268">
        <v>1521.07</v>
      </c>
      <c r="AA6071" s="229" t="s">
        <v>42473</v>
      </c>
      <c r="AB6071" s="230">
        <v>1419.39</v>
      </c>
      <c r="AD6071" s="209" t="s">
        <v>20375</v>
      </c>
      <c r="AE6071" s="210">
        <v>3687.01</v>
      </c>
      <c r="AF6071" s="93"/>
      <c r="AG6071" s="93"/>
      <c r="AH6071" s="93"/>
    </row>
    <row r="6072" spans="21:34" x14ac:dyDescent="0.3">
      <c r="U6072" s="309" t="s">
        <v>68412</v>
      </c>
      <c r="V6072" s="310">
        <v>930.99</v>
      </c>
      <c r="X6072" s="267" t="s">
        <v>63676</v>
      </c>
      <c r="Y6072" s="268">
        <v>587.41</v>
      </c>
      <c r="AA6072" s="229" t="s">
        <v>48888</v>
      </c>
      <c r="AB6072" s="230">
        <v>7956</v>
      </c>
      <c r="AD6072" s="209" t="s">
        <v>20376</v>
      </c>
      <c r="AE6072" s="210">
        <v>3296.54</v>
      </c>
      <c r="AF6072" s="93"/>
      <c r="AG6072" s="93"/>
      <c r="AH6072" s="93"/>
    </row>
    <row r="6073" spans="21:34" x14ac:dyDescent="0.3">
      <c r="U6073" s="309" t="s">
        <v>68413</v>
      </c>
      <c r="V6073" s="310">
        <v>5866.9</v>
      </c>
      <c r="X6073" s="267" t="s">
        <v>63677</v>
      </c>
      <c r="Y6073" s="268">
        <v>44.94</v>
      </c>
      <c r="AA6073" s="229" t="s">
        <v>52423</v>
      </c>
      <c r="AB6073" s="230">
        <v>120</v>
      </c>
      <c r="AD6073" s="209" t="s">
        <v>20377</v>
      </c>
      <c r="AE6073" s="210">
        <v>7457.13</v>
      </c>
      <c r="AF6073" s="93"/>
      <c r="AG6073" s="93"/>
      <c r="AH6073" s="93"/>
    </row>
    <row r="6074" spans="21:34" x14ac:dyDescent="0.3">
      <c r="U6074" s="309" t="s">
        <v>56371</v>
      </c>
      <c r="V6074" s="310">
        <v>9227.6</v>
      </c>
      <c r="X6074" s="267" t="s">
        <v>63678</v>
      </c>
      <c r="Y6074" s="268">
        <v>143.91999999999999</v>
      </c>
      <c r="AA6074" s="229" t="s">
        <v>52424</v>
      </c>
      <c r="AB6074" s="230">
        <v>762.73</v>
      </c>
      <c r="AD6074" s="209" t="s">
        <v>20378</v>
      </c>
      <c r="AE6074" s="210">
        <v>176.55</v>
      </c>
      <c r="AF6074" s="93"/>
      <c r="AG6074" s="93"/>
      <c r="AH6074" s="93"/>
    </row>
    <row r="6075" spans="21:34" x14ac:dyDescent="0.3">
      <c r="U6075" s="309" t="s">
        <v>68414</v>
      </c>
      <c r="V6075" s="310">
        <v>75.319999999999993</v>
      </c>
      <c r="X6075" s="267" t="s">
        <v>63679</v>
      </c>
      <c r="Y6075" s="268">
        <v>25063.78</v>
      </c>
      <c r="AA6075" s="229" t="s">
        <v>52425</v>
      </c>
      <c r="AB6075" s="230">
        <v>5163.37</v>
      </c>
      <c r="AD6075" s="209" t="s">
        <v>20379</v>
      </c>
      <c r="AE6075" s="210">
        <v>3081.05</v>
      </c>
      <c r="AF6075" s="93"/>
      <c r="AG6075" s="93"/>
      <c r="AH6075" s="93"/>
    </row>
    <row r="6076" spans="21:34" x14ac:dyDescent="0.3">
      <c r="U6076" s="309" t="s">
        <v>68415</v>
      </c>
      <c r="V6076" s="310">
        <v>27299.59</v>
      </c>
      <c r="X6076" s="267" t="s">
        <v>64306</v>
      </c>
      <c r="Y6076" s="268">
        <v>2558.1799999999998</v>
      </c>
      <c r="AA6076" s="229" t="s">
        <v>52426</v>
      </c>
      <c r="AB6076" s="230">
        <v>4445.07</v>
      </c>
      <c r="AD6076" s="209" t="s">
        <v>20380</v>
      </c>
      <c r="AE6076" s="210">
        <v>1798.98</v>
      </c>
      <c r="AF6076" s="93"/>
      <c r="AG6076" s="93"/>
      <c r="AH6076" s="93"/>
    </row>
    <row r="6077" spans="21:34" x14ac:dyDescent="0.3">
      <c r="U6077" s="309" t="s">
        <v>55292</v>
      </c>
      <c r="V6077" s="310">
        <v>48151.32</v>
      </c>
      <c r="X6077" s="267" t="s">
        <v>63160</v>
      </c>
      <c r="Y6077" s="268">
        <v>4632.6499999999996</v>
      </c>
      <c r="AA6077" s="229" t="s">
        <v>49911</v>
      </c>
      <c r="AB6077" s="230">
        <v>849.69</v>
      </c>
      <c r="AD6077" s="209" t="s">
        <v>20381</v>
      </c>
      <c r="AE6077" s="210">
        <v>8885.18</v>
      </c>
      <c r="AF6077" s="93"/>
      <c r="AG6077" s="93"/>
      <c r="AH6077" s="93"/>
    </row>
    <row r="6078" spans="21:34" x14ac:dyDescent="0.3">
      <c r="U6078" s="309" t="s">
        <v>68416</v>
      </c>
      <c r="V6078" s="310">
        <v>121.13</v>
      </c>
      <c r="X6078" s="267" t="s">
        <v>60424</v>
      </c>
      <c r="Y6078" s="268">
        <v>6273.12</v>
      </c>
      <c r="AA6078" s="229" t="s">
        <v>52427</v>
      </c>
      <c r="AB6078" s="230">
        <v>145.46</v>
      </c>
      <c r="AD6078" s="209" t="s">
        <v>20382</v>
      </c>
      <c r="AE6078" s="210">
        <v>1932.24</v>
      </c>
      <c r="AF6078" s="93"/>
      <c r="AG6078" s="93"/>
      <c r="AH6078" s="93"/>
    </row>
    <row r="6079" spans="21:34" x14ac:dyDescent="0.3">
      <c r="U6079" s="309" t="s">
        <v>55293</v>
      </c>
      <c r="V6079" s="310">
        <v>6941.71</v>
      </c>
      <c r="X6079" s="267" t="s">
        <v>60425</v>
      </c>
      <c r="Y6079" s="268">
        <v>479.87</v>
      </c>
      <c r="AA6079" s="229" t="s">
        <v>52428</v>
      </c>
      <c r="AB6079" s="230">
        <v>138.11000000000001</v>
      </c>
      <c r="AD6079" s="209" t="s">
        <v>20383</v>
      </c>
      <c r="AE6079" s="210">
        <v>1113.6500000000001</v>
      </c>
      <c r="AF6079" s="93"/>
      <c r="AG6079" s="93"/>
      <c r="AH6079" s="93"/>
    </row>
    <row r="6080" spans="21:34" x14ac:dyDescent="0.3">
      <c r="U6080" s="309" t="s">
        <v>55294</v>
      </c>
      <c r="V6080" s="310">
        <v>19725.650000000001</v>
      </c>
      <c r="X6080" s="267" t="s">
        <v>60426</v>
      </c>
      <c r="Y6080" s="268">
        <v>1536.92</v>
      </c>
      <c r="AA6080" s="229" t="s">
        <v>52429</v>
      </c>
      <c r="AB6080" s="230">
        <v>448.02</v>
      </c>
      <c r="AD6080" s="209" t="s">
        <v>20384</v>
      </c>
      <c r="AE6080" s="210">
        <v>1400</v>
      </c>
      <c r="AF6080" s="93"/>
      <c r="AG6080" s="93"/>
      <c r="AH6080" s="93"/>
    </row>
    <row r="6081" spans="21:34" x14ac:dyDescent="0.3">
      <c r="U6081" s="309" t="s">
        <v>49055</v>
      </c>
      <c r="V6081" s="310">
        <v>2400</v>
      </c>
      <c r="X6081" s="267" t="s">
        <v>20627</v>
      </c>
      <c r="Y6081" s="268">
        <v>-1547889.87</v>
      </c>
      <c r="AA6081" s="229" t="s">
        <v>44896</v>
      </c>
      <c r="AB6081" s="230">
        <v>433201.56</v>
      </c>
      <c r="AD6081" s="209" t="s">
        <v>20385</v>
      </c>
      <c r="AE6081" s="210">
        <v>192.3</v>
      </c>
      <c r="AF6081" s="93"/>
      <c r="AG6081" s="93"/>
      <c r="AH6081" s="93"/>
    </row>
    <row r="6082" spans="21:34" x14ac:dyDescent="0.3">
      <c r="U6082" s="309" t="s">
        <v>62472</v>
      </c>
      <c r="V6082" s="310">
        <v>30397.54</v>
      </c>
      <c r="X6082" s="267" t="s">
        <v>52458</v>
      </c>
      <c r="Y6082" s="268">
        <v>1547889.87</v>
      </c>
      <c r="AA6082" s="229" t="s">
        <v>44897</v>
      </c>
      <c r="AB6082" s="230">
        <v>32451.439999999999</v>
      </c>
      <c r="AD6082" s="209" t="s">
        <v>20386</v>
      </c>
      <c r="AE6082" s="210">
        <v>544.96</v>
      </c>
      <c r="AF6082" s="93"/>
      <c r="AG6082" s="93"/>
      <c r="AH6082" s="93"/>
    </row>
    <row r="6083" spans="21:34" x14ac:dyDescent="0.3">
      <c r="U6083" s="309" t="s">
        <v>68417</v>
      </c>
      <c r="V6083" s="310">
        <v>16288.58</v>
      </c>
      <c r="X6083" s="267" t="s">
        <v>52463</v>
      </c>
      <c r="Y6083" s="268">
        <v>63969.95</v>
      </c>
      <c r="AA6083" s="229" t="s">
        <v>44898</v>
      </c>
      <c r="AB6083" s="230">
        <v>184000</v>
      </c>
      <c r="AD6083" s="209" t="s">
        <v>20387</v>
      </c>
      <c r="AE6083" s="210">
        <v>128.9</v>
      </c>
      <c r="AF6083" s="93"/>
      <c r="AG6083" s="93"/>
      <c r="AH6083" s="93"/>
    </row>
    <row r="6084" spans="21:34" x14ac:dyDescent="0.3">
      <c r="U6084" s="309" t="s">
        <v>62970</v>
      </c>
      <c r="V6084" s="310">
        <v>42008.99</v>
      </c>
      <c r="X6084" s="267" t="s">
        <v>49915</v>
      </c>
      <c r="Y6084" s="268">
        <v>7979.63</v>
      </c>
      <c r="AA6084" s="229" t="s">
        <v>44899</v>
      </c>
      <c r="AB6084" s="230">
        <v>14075.99</v>
      </c>
      <c r="AD6084" s="209" t="s">
        <v>20388</v>
      </c>
      <c r="AE6084" s="210">
        <v>7256.59</v>
      </c>
      <c r="AF6084" s="93"/>
      <c r="AG6084" s="93"/>
      <c r="AH6084" s="93"/>
    </row>
    <row r="6085" spans="21:34" x14ac:dyDescent="0.3">
      <c r="U6085" s="309" t="s">
        <v>62473</v>
      </c>
      <c r="V6085" s="310">
        <v>854.93</v>
      </c>
      <c r="X6085" s="267" t="s">
        <v>49916</v>
      </c>
      <c r="Y6085" s="268">
        <v>130044.48</v>
      </c>
      <c r="AA6085" s="229" t="s">
        <v>20453</v>
      </c>
      <c r="AB6085" s="230">
        <v>19361.580000000002</v>
      </c>
      <c r="AD6085" s="209" t="s">
        <v>20389</v>
      </c>
      <c r="AE6085" s="210">
        <v>555.13</v>
      </c>
      <c r="AF6085" s="93"/>
      <c r="AG6085" s="93"/>
      <c r="AH6085" s="93"/>
    </row>
    <row r="6086" spans="21:34" x14ac:dyDescent="0.3">
      <c r="U6086" s="309" t="s">
        <v>68418</v>
      </c>
      <c r="V6086" s="310">
        <v>132</v>
      </c>
      <c r="X6086" s="267" t="s">
        <v>49917</v>
      </c>
      <c r="Y6086" s="268">
        <v>15097.99</v>
      </c>
      <c r="AA6086" s="229" t="s">
        <v>47973</v>
      </c>
      <c r="AB6086" s="230">
        <v>7778</v>
      </c>
      <c r="AD6086" s="209" t="s">
        <v>20390</v>
      </c>
      <c r="AE6086" s="210">
        <v>309.73</v>
      </c>
      <c r="AF6086" s="93"/>
      <c r="AG6086" s="93"/>
      <c r="AH6086" s="93"/>
    </row>
    <row r="6087" spans="21:34" x14ac:dyDescent="0.3">
      <c r="U6087" s="309" t="s">
        <v>68419</v>
      </c>
      <c r="V6087" s="310">
        <v>60</v>
      </c>
      <c r="X6087" s="267" t="s">
        <v>49918</v>
      </c>
      <c r="Y6087" s="268">
        <v>48408.45</v>
      </c>
      <c r="AA6087" s="229" t="s">
        <v>40301</v>
      </c>
      <c r="AB6087" s="230">
        <v>5361.25</v>
      </c>
      <c r="AD6087" s="209" t="s">
        <v>20391</v>
      </c>
      <c r="AE6087" s="210">
        <v>13841.03</v>
      </c>
      <c r="AF6087" s="93"/>
      <c r="AG6087" s="93"/>
      <c r="AH6087" s="93"/>
    </row>
    <row r="6088" spans="21:34" x14ac:dyDescent="0.3">
      <c r="U6088" s="309" t="s">
        <v>68420</v>
      </c>
      <c r="V6088" s="310">
        <v>14.68</v>
      </c>
      <c r="X6088" s="267" t="s">
        <v>49919</v>
      </c>
      <c r="Y6088" s="268">
        <v>10365.76</v>
      </c>
      <c r="AA6088" s="229" t="s">
        <v>52430</v>
      </c>
      <c r="AB6088" s="230">
        <v>13034.83</v>
      </c>
      <c r="AD6088" s="209" t="s">
        <v>20392</v>
      </c>
      <c r="AE6088" s="210">
        <v>490283.4</v>
      </c>
      <c r="AF6088" s="93"/>
      <c r="AG6088" s="93"/>
      <c r="AH6088" s="93"/>
    </row>
    <row r="6089" spans="21:34" x14ac:dyDescent="0.3">
      <c r="U6089" s="309" t="s">
        <v>62729</v>
      </c>
      <c r="V6089" s="310">
        <v>74711.98</v>
      </c>
      <c r="X6089" s="267" t="s">
        <v>42488</v>
      </c>
      <c r="Y6089" s="268">
        <v>448594.34</v>
      </c>
      <c r="AA6089" s="229" t="s">
        <v>52431</v>
      </c>
      <c r="AB6089" s="230">
        <v>997.17</v>
      </c>
      <c r="AD6089" s="209" t="s">
        <v>20393</v>
      </c>
      <c r="AE6089" s="210">
        <v>38167.57</v>
      </c>
      <c r="AF6089" s="93"/>
      <c r="AG6089" s="93"/>
      <c r="AH6089" s="93"/>
    </row>
    <row r="6090" spans="21:34" x14ac:dyDescent="0.3">
      <c r="U6090" s="309" t="s">
        <v>58618</v>
      </c>
      <c r="V6090" s="310">
        <v>18814.37</v>
      </c>
      <c r="X6090" s="267" t="s">
        <v>57449</v>
      </c>
      <c r="Y6090" s="268">
        <v>32199.11</v>
      </c>
      <c r="AA6090" s="229" t="s">
        <v>35048</v>
      </c>
      <c r="AB6090" s="230">
        <v>48661.47</v>
      </c>
      <c r="AD6090" s="209" t="s">
        <v>20394</v>
      </c>
      <c r="AE6090" s="210">
        <v>21898.06</v>
      </c>
      <c r="AF6090" s="93"/>
      <c r="AG6090" s="93"/>
      <c r="AH6090" s="93"/>
    </row>
    <row r="6091" spans="21:34" x14ac:dyDescent="0.3">
      <c r="U6091" s="309" t="s">
        <v>58619</v>
      </c>
      <c r="V6091" s="310">
        <v>1439.29</v>
      </c>
      <c r="X6091" s="267" t="s">
        <v>20646</v>
      </c>
      <c r="Y6091" s="268">
        <v>193.88</v>
      </c>
      <c r="AA6091" s="229" t="s">
        <v>20455</v>
      </c>
      <c r="AB6091" s="230">
        <v>32618.78</v>
      </c>
      <c r="AD6091" s="209" t="s">
        <v>20395</v>
      </c>
      <c r="AE6091" s="210">
        <v>9992</v>
      </c>
      <c r="AF6091" s="93"/>
      <c r="AG6091" s="93"/>
      <c r="AH6091" s="93"/>
    </row>
    <row r="6092" spans="21:34" x14ac:dyDescent="0.3">
      <c r="U6092" s="309" t="s">
        <v>62730</v>
      </c>
      <c r="V6092" s="310">
        <v>4389.1099999999997</v>
      </c>
      <c r="X6092" s="267" t="s">
        <v>20647</v>
      </c>
      <c r="Y6092" s="268">
        <v>1661.1</v>
      </c>
      <c r="AA6092" s="229" t="s">
        <v>52432</v>
      </c>
      <c r="AB6092" s="230">
        <v>5769</v>
      </c>
      <c r="AD6092" s="209" t="s">
        <v>20396</v>
      </c>
      <c r="AE6092" s="210">
        <v>13841.03</v>
      </c>
      <c r="AF6092" s="93"/>
      <c r="AG6092" s="93"/>
      <c r="AH6092" s="93"/>
    </row>
    <row r="6093" spans="21:34" x14ac:dyDescent="0.3">
      <c r="U6093" s="309" t="s">
        <v>63293</v>
      </c>
      <c r="V6093" s="310">
        <v>4785</v>
      </c>
      <c r="X6093" s="267" t="s">
        <v>20648</v>
      </c>
      <c r="Y6093" s="268">
        <v>111849.52</v>
      </c>
      <c r="AA6093" s="229" t="s">
        <v>33578</v>
      </c>
      <c r="AB6093" s="230">
        <v>6393.76</v>
      </c>
      <c r="AD6093" s="209" t="s">
        <v>20397</v>
      </c>
      <c r="AE6093" s="210">
        <v>40000</v>
      </c>
      <c r="AF6093" s="93"/>
      <c r="AG6093" s="93"/>
      <c r="AH6093" s="93"/>
    </row>
    <row r="6094" spans="21:34" x14ac:dyDescent="0.3">
      <c r="U6094" s="309" t="s">
        <v>62731</v>
      </c>
      <c r="V6094" s="310">
        <v>1869</v>
      </c>
      <c r="X6094" s="267" t="s">
        <v>35057</v>
      </c>
      <c r="Y6094" s="268">
        <v>813617.48</v>
      </c>
      <c r="AA6094" s="229" t="s">
        <v>33579</v>
      </c>
      <c r="AB6094" s="230">
        <v>4559.2</v>
      </c>
      <c r="AD6094" s="209" t="s">
        <v>20398</v>
      </c>
      <c r="AE6094" s="210">
        <v>490283.4</v>
      </c>
      <c r="AF6094" s="93"/>
      <c r="AG6094" s="93"/>
      <c r="AH6094" s="93"/>
    </row>
    <row r="6095" spans="21:34" x14ac:dyDescent="0.3">
      <c r="U6095" s="309" t="s">
        <v>63294</v>
      </c>
      <c r="V6095" s="310">
        <v>336.42</v>
      </c>
      <c r="X6095" s="267" t="s">
        <v>49922</v>
      </c>
      <c r="Y6095" s="268">
        <v>74354.100000000006</v>
      </c>
      <c r="AA6095" s="229" t="s">
        <v>40302</v>
      </c>
      <c r="AB6095" s="230">
        <v>6928.98</v>
      </c>
      <c r="AD6095" s="209" t="s">
        <v>20399</v>
      </c>
      <c r="AE6095" s="210">
        <v>10500</v>
      </c>
      <c r="AF6095" s="93"/>
      <c r="AG6095" s="93"/>
      <c r="AH6095" s="93"/>
    </row>
    <row r="6096" spans="21:34" x14ac:dyDescent="0.3">
      <c r="U6096" s="309" t="s">
        <v>60652</v>
      </c>
      <c r="V6096" s="310">
        <v>12527.04</v>
      </c>
      <c r="X6096" s="267" t="s">
        <v>36291</v>
      </c>
      <c r="Y6096" s="268">
        <v>25862.33</v>
      </c>
      <c r="AA6096" s="229" t="s">
        <v>44900</v>
      </c>
      <c r="AB6096" s="230">
        <v>436</v>
      </c>
      <c r="AD6096" s="209" t="s">
        <v>20400</v>
      </c>
      <c r="AE6096" s="210">
        <v>26669.05</v>
      </c>
      <c r="AF6096" s="93"/>
      <c r="AG6096" s="93"/>
      <c r="AH6096" s="93"/>
    </row>
    <row r="6097" spans="21:34" x14ac:dyDescent="0.3">
      <c r="U6097" s="309" t="s">
        <v>68421</v>
      </c>
      <c r="V6097" s="310">
        <v>1945.11</v>
      </c>
      <c r="X6097" s="267" t="s">
        <v>49923</v>
      </c>
      <c r="Y6097" s="268">
        <v>47715.61</v>
      </c>
      <c r="AA6097" s="229" t="s">
        <v>48889</v>
      </c>
      <c r="AB6097" s="230">
        <v>6970</v>
      </c>
      <c r="AD6097" s="209" t="s">
        <v>20401</v>
      </c>
      <c r="AE6097" s="210">
        <v>10685.29</v>
      </c>
      <c r="AF6097" s="93"/>
      <c r="AG6097" s="93"/>
      <c r="AH6097" s="93"/>
    </row>
    <row r="6098" spans="21:34" x14ac:dyDescent="0.3">
      <c r="U6098" s="309" t="s">
        <v>60653</v>
      </c>
      <c r="V6098" s="310">
        <v>1107.1099999999999</v>
      </c>
      <c r="X6098" s="267" t="s">
        <v>33591</v>
      </c>
      <c r="Y6098" s="268">
        <v>64584.32</v>
      </c>
      <c r="AA6098" s="229" t="s">
        <v>52433</v>
      </c>
      <c r="AB6098" s="230">
        <v>12564.54</v>
      </c>
      <c r="AD6098" s="209" t="s">
        <v>20402</v>
      </c>
      <c r="AE6098" s="210">
        <v>6.25</v>
      </c>
      <c r="AF6098" s="93"/>
      <c r="AG6098" s="93"/>
      <c r="AH6098" s="93"/>
    </row>
    <row r="6099" spans="21:34" x14ac:dyDescent="0.3">
      <c r="U6099" s="309" t="s">
        <v>60654</v>
      </c>
      <c r="V6099" s="310">
        <v>3620.95</v>
      </c>
      <c r="X6099" s="267" t="s">
        <v>49924</v>
      </c>
      <c r="Y6099" s="268">
        <v>20107.11</v>
      </c>
      <c r="AA6099" s="229" t="s">
        <v>52434</v>
      </c>
      <c r="AB6099" s="230">
        <v>17567.310000000001</v>
      </c>
      <c r="AD6099" s="209" t="s">
        <v>20403</v>
      </c>
      <c r="AE6099" s="210">
        <v>1856.25</v>
      </c>
      <c r="AF6099" s="93"/>
      <c r="AG6099" s="93"/>
      <c r="AH6099" s="93"/>
    </row>
    <row r="6100" spans="21:34" x14ac:dyDescent="0.3">
      <c r="U6100" s="309" t="s">
        <v>53172</v>
      </c>
      <c r="V6100" s="310">
        <v>1272.4000000000001</v>
      </c>
      <c r="X6100" s="267" t="s">
        <v>49925</v>
      </c>
      <c r="Y6100" s="268">
        <v>2852.71</v>
      </c>
      <c r="AA6100" s="229" t="s">
        <v>40303</v>
      </c>
      <c r="AB6100" s="230">
        <v>73982.39</v>
      </c>
      <c r="AD6100" s="209" t="s">
        <v>20404</v>
      </c>
      <c r="AE6100" s="210">
        <v>571.58000000000004</v>
      </c>
      <c r="AF6100" s="93"/>
      <c r="AG6100" s="93"/>
      <c r="AH6100" s="93"/>
    </row>
    <row r="6101" spans="21:34" x14ac:dyDescent="0.3">
      <c r="U6101" s="309" t="s">
        <v>68422</v>
      </c>
      <c r="V6101" s="310">
        <v>4254.8999999999996</v>
      </c>
      <c r="X6101" s="267" t="s">
        <v>49926</v>
      </c>
      <c r="Y6101" s="268">
        <v>3599.8</v>
      </c>
      <c r="AA6101" s="229" t="s">
        <v>40304</v>
      </c>
      <c r="AB6101" s="230">
        <v>3952.49</v>
      </c>
      <c r="AD6101" s="209" t="s">
        <v>20405</v>
      </c>
      <c r="AE6101" s="210">
        <v>1535.28</v>
      </c>
      <c r="AF6101" s="93"/>
      <c r="AG6101" s="93"/>
      <c r="AH6101" s="93"/>
    </row>
    <row r="6102" spans="21:34" x14ac:dyDescent="0.3">
      <c r="U6102" s="309" t="s">
        <v>24837</v>
      </c>
      <c r="V6102" s="310">
        <v>8416.65</v>
      </c>
      <c r="X6102" s="267" t="s">
        <v>20650</v>
      </c>
      <c r="Y6102" s="268">
        <v>59366.47</v>
      </c>
      <c r="AA6102" s="229" t="s">
        <v>40305</v>
      </c>
      <c r="AB6102" s="230">
        <v>2749.38</v>
      </c>
      <c r="AD6102" s="209" t="s">
        <v>20406</v>
      </c>
      <c r="AE6102" s="210">
        <v>325.58</v>
      </c>
      <c r="AF6102" s="93"/>
      <c r="AG6102" s="93"/>
      <c r="AH6102" s="93"/>
    </row>
    <row r="6103" spans="21:34" x14ac:dyDescent="0.3">
      <c r="U6103" s="309" t="s">
        <v>24839</v>
      </c>
      <c r="V6103" s="310">
        <v>64249.35</v>
      </c>
      <c r="X6103" s="267" t="s">
        <v>33592</v>
      </c>
      <c r="Y6103" s="268">
        <v>216347.15</v>
      </c>
      <c r="AA6103" s="229" t="s">
        <v>40306</v>
      </c>
      <c r="AB6103" s="230">
        <v>233.97</v>
      </c>
      <c r="AD6103" s="209" t="s">
        <v>20407</v>
      </c>
      <c r="AE6103" s="210">
        <v>162.79</v>
      </c>
      <c r="AF6103" s="93"/>
      <c r="AG6103" s="93"/>
      <c r="AH6103" s="93"/>
    </row>
    <row r="6104" spans="21:34" x14ac:dyDescent="0.3">
      <c r="U6104" s="309" t="s">
        <v>33921</v>
      </c>
      <c r="V6104" s="310">
        <v>3747.92</v>
      </c>
      <c r="X6104" s="267" t="s">
        <v>33593</v>
      </c>
      <c r="Y6104" s="268">
        <v>3185.5</v>
      </c>
      <c r="AA6104" s="229" t="s">
        <v>52435</v>
      </c>
      <c r="AB6104" s="230">
        <v>4466.63</v>
      </c>
      <c r="AD6104" s="209" t="s">
        <v>20408</v>
      </c>
      <c r="AE6104" s="210">
        <v>45897.03</v>
      </c>
      <c r="AF6104" s="93"/>
      <c r="AG6104" s="93"/>
      <c r="AH6104" s="93"/>
    </row>
    <row r="6105" spans="21:34" x14ac:dyDescent="0.3">
      <c r="U6105" s="309" t="s">
        <v>24841</v>
      </c>
      <c r="V6105" s="310">
        <v>75997.25</v>
      </c>
      <c r="X6105" s="267" t="s">
        <v>35059</v>
      </c>
      <c r="Y6105" s="268">
        <v>13044.56</v>
      </c>
      <c r="AA6105" s="229" t="s">
        <v>44901</v>
      </c>
      <c r="AB6105" s="230">
        <v>121300</v>
      </c>
      <c r="AD6105" s="209" t="s">
        <v>20409</v>
      </c>
      <c r="AE6105" s="210">
        <v>10.97</v>
      </c>
      <c r="AF6105" s="93"/>
      <c r="AG6105" s="93"/>
      <c r="AH6105" s="93"/>
    </row>
    <row r="6106" spans="21:34" x14ac:dyDescent="0.3">
      <c r="U6106" s="309" t="s">
        <v>53182</v>
      </c>
      <c r="V6106" s="310">
        <v>475412.08</v>
      </c>
      <c r="X6106" s="267" t="s">
        <v>33595</v>
      </c>
      <c r="Y6106" s="268">
        <v>103964.84</v>
      </c>
      <c r="AA6106" s="229" t="s">
        <v>52436</v>
      </c>
      <c r="AB6106" s="230">
        <v>341.69</v>
      </c>
      <c r="AD6106" s="209" t="s">
        <v>20410</v>
      </c>
      <c r="AE6106" s="210">
        <v>6070.32</v>
      </c>
      <c r="AF6106" s="93"/>
      <c r="AG6106" s="93"/>
      <c r="AH6106" s="93"/>
    </row>
    <row r="6107" spans="21:34" x14ac:dyDescent="0.3">
      <c r="U6107" s="309" t="s">
        <v>24842</v>
      </c>
      <c r="V6107" s="310">
        <v>13536.07</v>
      </c>
      <c r="X6107" s="267" t="s">
        <v>33596</v>
      </c>
      <c r="Y6107" s="268">
        <v>1675.55</v>
      </c>
      <c r="AA6107" s="229" t="s">
        <v>52437</v>
      </c>
      <c r="AB6107" s="230">
        <v>267.98</v>
      </c>
      <c r="AD6107" s="209" t="s">
        <v>20411</v>
      </c>
      <c r="AE6107" s="210">
        <v>6208.31</v>
      </c>
      <c r="AF6107" s="93"/>
      <c r="AG6107" s="93"/>
      <c r="AH6107" s="93"/>
    </row>
    <row r="6108" spans="21:34" x14ac:dyDescent="0.3">
      <c r="U6108" s="309" t="s">
        <v>24843</v>
      </c>
      <c r="V6108" s="310">
        <v>40677.58</v>
      </c>
      <c r="X6108" s="267" t="s">
        <v>33597</v>
      </c>
      <c r="Y6108" s="268">
        <v>463.38</v>
      </c>
      <c r="AA6108" s="229" t="s">
        <v>52438</v>
      </c>
      <c r="AB6108" s="230">
        <v>46345</v>
      </c>
      <c r="AD6108" s="209" t="s">
        <v>20412</v>
      </c>
      <c r="AE6108" s="210">
        <v>6665.03</v>
      </c>
      <c r="AF6108" s="93"/>
      <c r="AG6108" s="93"/>
      <c r="AH6108" s="93"/>
    </row>
    <row r="6109" spans="21:34" x14ac:dyDescent="0.3">
      <c r="U6109" s="309" t="s">
        <v>24844</v>
      </c>
      <c r="V6109" s="310">
        <v>5264.64</v>
      </c>
      <c r="X6109" s="267" t="s">
        <v>33598</v>
      </c>
      <c r="Y6109" s="268">
        <v>53177.7</v>
      </c>
      <c r="AA6109" s="229" t="s">
        <v>44902</v>
      </c>
      <c r="AB6109" s="230">
        <v>86000</v>
      </c>
      <c r="AD6109" s="209" t="s">
        <v>20413</v>
      </c>
      <c r="AE6109" s="210">
        <v>775</v>
      </c>
      <c r="AF6109" s="93"/>
      <c r="AG6109" s="93"/>
      <c r="AH6109" s="93"/>
    </row>
    <row r="6110" spans="21:34" x14ac:dyDescent="0.3">
      <c r="U6110" s="309" t="s">
        <v>24845</v>
      </c>
      <c r="V6110" s="310">
        <v>26530</v>
      </c>
      <c r="X6110" s="267" t="s">
        <v>35060</v>
      </c>
      <c r="Y6110" s="268">
        <v>1466802</v>
      </c>
      <c r="AA6110" s="229" t="s">
        <v>44903</v>
      </c>
      <c r="AB6110" s="230">
        <v>4610</v>
      </c>
      <c r="AD6110" s="209" t="s">
        <v>20414</v>
      </c>
      <c r="AE6110" s="210">
        <v>34200</v>
      </c>
      <c r="AF6110" s="93"/>
      <c r="AG6110" s="93"/>
      <c r="AH6110" s="93"/>
    </row>
    <row r="6111" spans="21:34" x14ac:dyDescent="0.3">
      <c r="U6111" s="309" t="s">
        <v>57665</v>
      </c>
      <c r="V6111" s="310">
        <v>86202.58</v>
      </c>
      <c r="X6111" s="267" t="s">
        <v>20651</v>
      </c>
      <c r="Y6111" s="268">
        <v>166666.04</v>
      </c>
      <c r="AA6111" s="229" t="s">
        <v>42474</v>
      </c>
      <c r="AB6111" s="230">
        <v>117019.7</v>
      </c>
      <c r="AD6111" s="209" t="s">
        <v>20415</v>
      </c>
      <c r="AE6111" s="210">
        <v>47411.15</v>
      </c>
      <c r="AF6111" s="93"/>
      <c r="AG6111" s="93"/>
      <c r="AH6111" s="93"/>
    </row>
    <row r="6112" spans="21:34" x14ac:dyDescent="0.3">
      <c r="U6112" s="309" t="s">
        <v>59741</v>
      </c>
      <c r="V6112" s="310">
        <v>137583.76999999999</v>
      </c>
      <c r="X6112" s="267" t="s">
        <v>35061</v>
      </c>
      <c r="Y6112" s="268">
        <v>1189592.52</v>
      </c>
      <c r="AA6112" s="229" t="s">
        <v>42475</v>
      </c>
      <c r="AB6112" s="230">
        <v>8931.2999999999993</v>
      </c>
      <c r="AD6112" s="209" t="s">
        <v>20416</v>
      </c>
      <c r="AE6112" s="210">
        <v>4448.03</v>
      </c>
      <c r="AF6112" s="93"/>
      <c r="AG6112" s="93"/>
      <c r="AH6112" s="93"/>
    </row>
    <row r="6113" spans="21:34" x14ac:dyDescent="0.3">
      <c r="U6113" s="309" t="s">
        <v>36537</v>
      </c>
      <c r="V6113" s="310">
        <v>-5420.91</v>
      </c>
      <c r="X6113" s="267" t="s">
        <v>36292</v>
      </c>
      <c r="Y6113" s="268">
        <v>4483.33</v>
      </c>
      <c r="AA6113" s="229" t="s">
        <v>46931</v>
      </c>
      <c r="AB6113" s="230">
        <v>3621</v>
      </c>
      <c r="AD6113" s="209" t="s">
        <v>13522</v>
      </c>
      <c r="AE6113" s="210">
        <v>56420.63</v>
      </c>
      <c r="AF6113" s="93"/>
      <c r="AG6113" s="93"/>
      <c r="AH6113" s="93"/>
    </row>
    <row r="6114" spans="21:34" x14ac:dyDescent="0.3">
      <c r="U6114" s="309" t="s">
        <v>53183</v>
      </c>
      <c r="V6114" s="310">
        <v>40000</v>
      </c>
      <c r="X6114" s="267" t="s">
        <v>35062</v>
      </c>
      <c r="Y6114" s="268">
        <v>3102549.07</v>
      </c>
      <c r="AA6114" s="229" t="s">
        <v>20479</v>
      </c>
      <c r="AB6114" s="230">
        <v>12100.99</v>
      </c>
      <c r="AD6114" s="209" t="s">
        <v>13523</v>
      </c>
      <c r="AE6114" s="210">
        <v>38992.639999999999</v>
      </c>
      <c r="AF6114" s="93"/>
      <c r="AG6114" s="93"/>
      <c r="AH6114" s="93"/>
    </row>
    <row r="6115" spans="21:34" x14ac:dyDescent="0.3">
      <c r="U6115" s="309" t="s">
        <v>45355</v>
      </c>
      <c r="V6115" s="310">
        <v>10827.68</v>
      </c>
      <c r="X6115" s="267" t="s">
        <v>64307</v>
      </c>
      <c r="Y6115" s="268">
        <v>25000</v>
      </c>
      <c r="AA6115" s="229" t="s">
        <v>20480</v>
      </c>
      <c r="AB6115" s="230">
        <v>925.25</v>
      </c>
      <c r="AD6115" s="209" t="s">
        <v>20417</v>
      </c>
      <c r="AE6115" s="210">
        <v>12217.39</v>
      </c>
      <c r="AF6115" s="93"/>
      <c r="AG6115" s="93"/>
      <c r="AH6115" s="93"/>
    </row>
    <row r="6116" spans="21:34" x14ac:dyDescent="0.3">
      <c r="U6116" s="309" t="s">
        <v>45356</v>
      </c>
      <c r="V6116" s="310">
        <v>819.45</v>
      </c>
      <c r="X6116" s="267" t="s">
        <v>39174</v>
      </c>
      <c r="Y6116" s="268">
        <v>62045</v>
      </c>
      <c r="AA6116" s="229" t="s">
        <v>40307</v>
      </c>
      <c r="AB6116" s="230">
        <v>20000</v>
      </c>
      <c r="AD6116" s="209" t="s">
        <v>20418</v>
      </c>
      <c r="AE6116" s="210">
        <v>136287.66</v>
      </c>
      <c r="AF6116" s="93"/>
      <c r="AG6116" s="93"/>
      <c r="AH6116" s="93"/>
    </row>
    <row r="6117" spans="21:34" x14ac:dyDescent="0.3">
      <c r="U6117" s="309" t="s">
        <v>45357</v>
      </c>
      <c r="V6117" s="310">
        <v>573.91</v>
      </c>
      <c r="X6117" s="267" t="s">
        <v>39175</v>
      </c>
      <c r="Y6117" s="268">
        <v>323270.75</v>
      </c>
      <c r="AA6117" s="229" t="s">
        <v>33580</v>
      </c>
      <c r="AB6117" s="230">
        <v>79140.179999999993</v>
      </c>
      <c r="AD6117" s="209" t="s">
        <v>20419</v>
      </c>
      <c r="AE6117" s="210">
        <v>41900</v>
      </c>
      <c r="AF6117" s="93"/>
      <c r="AG6117" s="93"/>
      <c r="AH6117" s="93"/>
    </row>
    <row r="6118" spans="21:34" x14ac:dyDescent="0.3">
      <c r="U6118" s="309" t="s">
        <v>64688</v>
      </c>
      <c r="V6118" s="310">
        <v>1914.13</v>
      </c>
      <c r="X6118" s="267" t="s">
        <v>20652</v>
      </c>
      <c r="Y6118" s="268">
        <v>588717.66</v>
      </c>
      <c r="AA6118" s="229" t="s">
        <v>52439</v>
      </c>
      <c r="AB6118" s="230">
        <v>11020</v>
      </c>
      <c r="AD6118" s="209" t="s">
        <v>20420</v>
      </c>
      <c r="AE6118" s="210">
        <v>29744.03</v>
      </c>
      <c r="AF6118" s="93"/>
      <c r="AG6118" s="93"/>
      <c r="AH6118" s="93"/>
    </row>
    <row r="6119" spans="21:34" x14ac:dyDescent="0.3">
      <c r="U6119" s="309" t="s">
        <v>55297</v>
      </c>
      <c r="V6119" s="310">
        <v>41635.360000000001</v>
      </c>
      <c r="X6119" s="267" t="s">
        <v>20653</v>
      </c>
      <c r="Y6119" s="268">
        <v>1420082.05</v>
      </c>
      <c r="AA6119" s="229" t="s">
        <v>52440</v>
      </c>
      <c r="AB6119" s="230">
        <v>5068</v>
      </c>
      <c r="AD6119" s="209" t="s">
        <v>20421</v>
      </c>
      <c r="AE6119" s="210">
        <v>5103</v>
      </c>
      <c r="AF6119" s="93"/>
      <c r="AG6119" s="93"/>
      <c r="AH6119" s="93"/>
    </row>
    <row r="6120" spans="21:34" x14ac:dyDescent="0.3">
      <c r="U6120" s="309" t="s">
        <v>68423</v>
      </c>
      <c r="V6120" s="310">
        <v>1720</v>
      </c>
      <c r="X6120" s="267" t="s">
        <v>20654</v>
      </c>
      <c r="Y6120" s="268">
        <v>48325.06</v>
      </c>
      <c r="AA6120" s="229" t="s">
        <v>52441</v>
      </c>
      <c r="AB6120" s="230">
        <v>1230.74</v>
      </c>
      <c r="AD6120" s="209" t="s">
        <v>20422</v>
      </c>
      <c r="AE6120" s="210">
        <v>1018.05</v>
      </c>
      <c r="AF6120" s="93"/>
      <c r="AG6120" s="93"/>
      <c r="AH6120" s="93"/>
    </row>
    <row r="6121" spans="21:34" x14ac:dyDescent="0.3">
      <c r="U6121" s="309" t="s">
        <v>68424</v>
      </c>
      <c r="V6121" s="310">
        <v>10758.11</v>
      </c>
      <c r="X6121" s="267" t="s">
        <v>59609</v>
      </c>
      <c r="Y6121" s="268">
        <v>24737.759999999998</v>
      </c>
      <c r="AA6121" s="229" t="s">
        <v>52442</v>
      </c>
      <c r="AB6121" s="230">
        <v>3360</v>
      </c>
      <c r="AD6121" s="209" t="s">
        <v>20423</v>
      </c>
      <c r="AE6121" s="210">
        <v>38402.92</v>
      </c>
      <c r="AF6121" s="93"/>
      <c r="AG6121" s="93"/>
      <c r="AH6121" s="93"/>
    </row>
    <row r="6122" spans="21:34" x14ac:dyDescent="0.3">
      <c r="U6122" s="309" t="s">
        <v>53184</v>
      </c>
      <c r="V6122" s="310">
        <v>106555.39</v>
      </c>
      <c r="X6122" s="267" t="s">
        <v>35063</v>
      </c>
      <c r="Y6122" s="268">
        <v>635335.18999999994</v>
      </c>
      <c r="AA6122" s="229" t="s">
        <v>52443</v>
      </c>
      <c r="AB6122" s="230">
        <v>257.05</v>
      </c>
      <c r="AD6122" s="209" t="s">
        <v>20424</v>
      </c>
      <c r="AE6122" s="210">
        <v>588117.79</v>
      </c>
      <c r="AF6122" s="93"/>
      <c r="AG6122" s="93"/>
      <c r="AH6122" s="93"/>
    </row>
    <row r="6123" spans="21:34" x14ac:dyDescent="0.3">
      <c r="U6123" s="309" t="s">
        <v>53185</v>
      </c>
      <c r="V6123" s="310">
        <v>12497.46</v>
      </c>
      <c r="X6123" s="267" t="s">
        <v>33600</v>
      </c>
      <c r="Y6123" s="268">
        <v>1477333.03</v>
      </c>
      <c r="AA6123" s="229" t="s">
        <v>49912</v>
      </c>
      <c r="AB6123" s="230">
        <v>6306</v>
      </c>
      <c r="AD6123" s="209" t="s">
        <v>20425</v>
      </c>
      <c r="AE6123" s="210">
        <v>81223.679999999993</v>
      </c>
      <c r="AF6123" s="93"/>
      <c r="AG6123" s="93"/>
      <c r="AH6123" s="93"/>
    </row>
    <row r="6124" spans="21:34" x14ac:dyDescent="0.3">
      <c r="U6124" s="309" t="s">
        <v>53186</v>
      </c>
      <c r="V6124" s="310">
        <v>37012.25</v>
      </c>
      <c r="X6124" s="267" t="s">
        <v>20655</v>
      </c>
      <c r="Y6124" s="268">
        <v>6352.23</v>
      </c>
      <c r="AA6124" s="229" t="s">
        <v>40308</v>
      </c>
      <c r="AB6124" s="230">
        <v>75795.199999999997</v>
      </c>
      <c r="AD6124" s="209" t="s">
        <v>20426</v>
      </c>
      <c r="AE6124" s="210">
        <v>1901.22</v>
      </c>
      <c r="AF6124" s="93"/>
      <c r="AG6124" s="93"/>
      <c r="AH6124" s="93"/>
    </row>
    <row r="6125" spans="21:34" x14ac:dyDescent="0.3">
      <c r="U6125" s="309" t="s">
        <v>68425</v>
      </c>
      <c r="V6125" s="310">
        <v>20234.87</v>
      </c>
      <c r="X6125" s="267" t="s">
        <v>46940</v>
      </c>
      <c r="Y6125" s="268">
        <v>146414.39000000001</v>
      </c>
      <c r="AA6125" s="229" t="s">
        <v>46932</v>
      </c>
      <c r="AB6125" s="230">
        <v>63514</v>
      </c>
      <c r="AD6125" s="209" t="s">
        <v>20427</v>
      </c>
      <c r="AE6125" s="210">
        <v>1932.24</v>
      </c>
      <c r="AF6125" s="93"/>
      <c r="AG6125" s="93"/>
      <c r="AH6125" s="93"/>
    </row>
    <row r="6126" spans="21:34" x14ac:dyDescent="0.3">
      <c r="U6126" s="309" t="s">
        <v>68426</v>
      </c>
      <c r="V6126" s="310">
        <v>4995.76</v>
      </c>
      <c r="X6126" s="267" t="s">
        <v>33602</v>
      </c>
      <c r="Y6126" s="268">
        <v>26707.07</v>
      </c>
      <c r="AA6126" s="229" t="s">
        <v>40309</v>
      </c>
      <c r="AB6126" s="230">
        <v>10569.18</v>
      </c>
      <c r="AD6126" s="209" t="s">
        <v>20428</v>
      </c>
      <c r="AE6126" s="210">
        <v>74.91</v>
      </c>
      <c r="AF6126" s="93"/>
      <c r="AG6126" s="93"/>
      <c r="AH6126" s="93"/>
    </row>
    <row r="6127" spans="21:34" x14ac:dyDescent="0.3">
      <c r="U6127" s="309" t="s">
        <v>53187</v>
      </c>
      <c r="V6127" s="310">
        <v>704</v>
      </c>
      <c r="X6127" s="267" t="s">
        <v>59074</v>
      </c>
      <c r="Y6127" s="268">
        <v>13989.89</v>
      </c>
      <c r="AA6127" s="229" t="s">
        <v>44904</v>
      </c>
      <c r="AB6127" s="230">
        <v>46000</v>
      </c>
      <c r="AD6127" s="209" t="s">
        <v>20429</v>
      </c>
      <c r="AE6127" s="210">
        <v>43660.76</v>
      </c>
      <c r="AF6127" s="93"/>
      <c r="AG6127" s="93"/>
      <c r="AH6127" s="93"/>
    </row>
    <row r="6128" spans="21:34" x14ac:dyDescent="0.3">
      <c r="U6128" s="309" t="s">
        <v>53188</v>
      </c>
      <c r="V6128" s="310">
        <v>436.04</v>
      </c>
      <c r="X6128" s="267" t="s">
        <v>20656</v>
      </c>
      <c r="Y6128" s="268">
        <v>1809851.84</v>
      </c>
      <c r="AA6128" s="229" t="s">
        <v>44905</v>
      </c>
      <c r="AB6128" s="230">
        <v>3519</v>
      </c>
      <c r="AD6128" s="209" t="s">
        <v>20430</v>
      </c>
      <c r="AE6128" s="210">
        <v>850739.05</v>
      </c>
      <c r="AF6128" s="93"/>
      <c r="AG6128" s="93"/>
      <c r="AH6128" s="93"/>
    </row>
    <row r="6129" spans="21:34" x14ac:dyDescent="0.3">
      <c r="U6129" s="309" t="s">
        <v>53189</v>
      </c>
      <c r="V6129" s="310">
        <v>1307.53</v>
      </c>
      <c r="X6129" s="267" t="s">
        <v>52467</v>
      </c>
      <c r="Y6129" s="268">
        <v>215933.01</v>
      </c>
      <c r="AA6129" s="229" t="s">
        <v>42476</v>
      </c>
      <c r="AB6129" s="230">
        <v>622750</v>
      </c>
      <c r="AD6129" s="209" t="s">
        <v>20431</v>
      </c>
      <c r="AE6129" s="210">
        <v>17653.25</v>
      </c>
      <c r="AF6129" s="93"/>
      <c r="AG6129" s="93"/>
      <c r="AH6129" s="93"/>
    </row>
    <row r="6130" spans="21:34" x14ac:dyDescent="0.3">
      <c r="U6130" s="309" t="s">
        <v>57667</v>
      </c>
      <c r="V6130" s="310">
        <v>31206.6</v>
      </c>
      <c r="X6130" s="267" t="s">
        <v>20657</v>
      </c>
      <c r="Y6130" s="268">
        <v>1918790.79</v>
      </c>
      <c r="AA6130" s="229" t="s">
        <v>42477</v>
      </c>
      <c r="AB6130" s="230">
        <v>47529</v>
      </c>
      <c r="AD6130" s="209" t="s">
        <v>20432</v>
      </c>
      <c r="AE6130" s="210">
        <v>14435</v>
      </c>
      <c r="AF6130" s="93"/>
      <c r="AG6130" s="93"/>
      <c r="AH6130" s="93"/>
    </row>
    <row r="6131" spans="21:34" x14ac:dyDescent="0.3">
      <c r="U6131" s="309" t="s">
        <v>53190</v>
      </c>
      <c r="V6131" s="310">
        <v>2137.09</v>
      </c>
      <c r="X6131" s="267" t="s">
        <v>36294</v>
      </c>
      <c r="Y6131" s="268">
        <v>3949669.11</v>
      </c>
      <c r="AA6131" s="229" t="s">
        <v>35049</v>
      </c>
      <c r="AB6131" s="230">
        <v>1500</v>
      </c>
      <c r="AD6131" s="209" t="s">
        <v>20433</v>
      </c>
      <c r="AE6131" s="210">
        <v>996.22</v>
      </c>
      <c r="AF6131" s="93"/>
      <c r="AG6131" s="93"/>
      <c r="AH6131" s="93"/>
    </row>
    <row r="6132" spans="21:34" x14ac:dyDescent="0.3">
      <c r="U6132" s="309" t="s">
        <v>56378</v>
      </c>
      <c r="V6132" s="310">
        <v>48.6</v>
      </c>
      <c r="X6132" s="267" t="s">
        <v>47980</v>
      </c>
      <c r="Y6132" s="268">
        <v>208843.47</v>
      </c>
      <c r="AA6132" s="229" t="s">
        <v>20531</v>
      </c>
      <c r="AB6132" s="230">
        <v>114.75</v>
      </c>
      <c r="AD6132" s="209" t="s">
        <v>20434</v>
      </c>
      <c r="AE6132" s="210">
        <v>846.44</v>
      </c>
      <c r="AF6132" s="93"/>
      <c r="AG6132" s="93"/>
      <c r="AH6132" s="93"/>
    </row>
    <row r="6133" spans="21:34" x14ac:dyDescent="0.3">
      <c r="U6133" s="309" t="s">
        <v>68427</v>
      </c>
      <c r="V6133" s="310">
        <v>75043</v>
      </c>
      <c r="X6133" s="267" t="s">
        <v>58255</v>
      </c>
      <c r="Y6133" s="268">
        <v>9468.81</v>
      </c>
      <c r="AA6133" s="229" t="s">
        <v>35050</v>
      </c>
      <c r="AB6133" s="230">
        <v>361.5</v>
      </c>
      <c r="AD6133" s="209" t="s">
        <v>20435</v>
      </c>
      <c r="AE6133" s="210">
        <v>2419.12</v>
      </c>
      <c r="AF6133" s="93"/>
      <c r="AG6133" s="93"/>
      <c r="AH6133" s="93"/>
    </row>
    <row r="6134" spans="21:34" x14ac:dyDescent="0.3">
      <c r="U6134" s="309" t="s">
        <v>33922</v>
      </c>
      <c r="V6134" s="310">
        <v>96527.28</v>
      </c>
      <c r="X6134" s="267" t="s">
        <v>47981</v>
      </c>
      <c r="Y6134" s="268">
        <v>-330323.21999999997</v>
      </c>
      <c r="AA6134" s="229" t="s">
        <v>49913</v>
      </c>
      <c r="AB6134" s="230">
        <v>27270</v>
      </c>
      <c r="AD6134" s="209" t="s">
        <v>20436</v>
      </c>
      <c r="AE6134" s="210">
        <v>13425.22</v>
      </c>
      <c r="AF6134" s="93"/>
      <c r="AG6134" s="93"/>
      <c r="AH6134" s="93"/>
    </row>
    <row r="6135" spans="21:34" x14ac:dyDescent="0.3">
      <c r="U6135" s="309" t="s">
        <v>35361</v>
      </c>
      <c r="V6135" s="310">
        <v>153432</v>
      </c>
      <c r="X6135" s="267" t="s">
        <v>49927</v>
      </c>
      <c r="Y6135" s="268">
        <v>215117.1</v>
      </c>
      <c r="AA6135" s="229" t="s">
        <v>20532</v>
      </c>
      <c r="AB6135" s="230">
        <v>5327.38</v>
      </c>
      <c r="AD6135" s="209" t="s">
        <v>20437</v>
      </c>
      <c r="AE6135" s="210">
        <v>11497</v>
      </c>
      <c r="AF6135" s="93"/>
      <c r="AG6135" s="93"/>
      <c r="AH6135" s="93"/>
    </row>
    <row r="6136" spans="21:34" x14ac:dyDescent="0.3">
      <c r="U6136" s="309" t="s">
        <v>68428</v>
      </c>
      <c r="V6136" s="310">
        <v>1050</v>
      </c>
      <c r="X6136" s="267" t="s">
        <v>48899</v>
      </c>
      <c r="Y6136" s="268">
        <v>135358.26</v>
      </c>
      <c r="AA6136" s="229" t="s">
        <v>20533</v>
      </c>
      <c r="AB6136" s="230">
        <v>384640.68</v>
      </c>
      <c r="AD6136" s="209" t="s">
        <v>20438</v>
      </c>
      <c r="AE6136" s="210">
        <v>3399.9</v>
      </c>
      <c r="AF6136" s="93"/>
      <c r="AG6136" s="93"/>
      <c r="AH6136" s="93"/>
    </row>
    <row r="6137" spans="21:34" x14ac:dyDescent="0.3">
      <c r="U6137" s="309" t="s">
        <v>35362</v>
      </c>
      <c r="V6137" s="310">
        <v>307887.40000000002</v>
      </c>
      <c r="X6137" s="267" t="s">
        <v>59610</v>
      </c>
      <c r="Y6137" s="268">
        <v>438333</v>
      </c>
      <c r="AA6137" s="229" t="s">
        <v>48890</v>
      </c>
      <c r="AB6137" s="230">
        <v>20500</v>
      </c>
      <c r="AD6137" s="209" t="s">
        <v>13524</v>
      </c>
      <c r="AE6137" s="210">
        <v>8549.6200000000008</v>
      </c>
      <c r="AF6137" s="93"/>
      <c r="AG6137" s="93"/>
      <c r="AH6137" s="93"/>
    </row>
    <row r="6138" spans="21:34" x14ac:dyDescent="0.3">
      <c r="U6138" s="309" t="s">
        <v>42787</v>
      </c>
      <c r="V6138" s="310">
        <v>134952</v>
      </c>
      <c r="X6138" s="267" t="s">
        <v>40319</v>
      </c>
      <c r="Y6138" s="268">
        <v>140061.1</v>
      </c>
      <c r="AA6138" s="229" t="s">
        <v>33582</v>
      </c>
      <c r="AB6138" s="230">
        <v>-255863.67</v>
      </c>
      <c r="AD6138" s="209" t="s">
        <v>20439</v>
      </c>
      <c r="AE6138" s="210">
        <v>4919.9399999999996</v>
      </c>
      <c r="AF6138" s="93"/>
      <c r="AG6138" s="93"/>
      <c r="AH6138" s="93"/>
    </row>
    <row r="6139" spans="21:34" x14ac:dyDescent="0.3">
      <c r="U6139" s="309" t="s">
        <v>68429</v>
      </c>
      <c r="V6139" s="310">
        <v>13652.4</v>
      </c>
      <c r="X6139" s="267" t="s">
        <v>40320</v>
      </c>
      <c r="Y6139" s="268">
        <v>10719.12</v>
      </c>
      <c r="AA6139" s="229" t="s">
        <v>20535</v>
      </c>
      <c r="AB6139" s="230">
        <v>99.49</v>
      </c>
      <c r="AD6139" s="209" t="s">
        <v>20440</v>
      </c>
      <c r="AE6139" s="210">
        <v>1988</v>
      </c>
      <c r="AF6139" s="93"/>
      <c r="AG6139" s="93"/>
      <c r="AH6139" s="93"/>
    </row>
    <row r="6140" spans="21:34" x14ac:dyDescent="0.3">
      <c r="U6140" s="309" t="s">
        <v>39357</v>
      </c>
      <c r="V6140" s="310">
        <v>35700</v>
      </c>
      <c r="X6140" s="267" t="s">
        <v>40321</v>
      </c>
      <c r="Y6140" s="268">
        <v>18720.72</v>
      </c>
      <c r="AA6140" s="229" t="s">
        <v>20536</v>
      </c>
      <c r="AB6140" s="230">
        <v>3575.04</v>
      </c>
      <c r="AD6140" s="209" t="s">
        <v>20441</v>
      </c>
      <c r="AE6140" s="210">
        <v>4950</v>
      </c>
      <c r="AF6140" s="93"/>
      <c r="AG6140" s="93"/>
      <c r="AH6140" s="93"/>
    </row>
    <row r="6141" spans="21:34" x14ac:dyDescent="0.3">
      <c r="U6141" s="309" t="s">
        <v>36539</v>
      </c>
      <c r="V6141" s="310">
        <v>102873.73</v>
      </c>
      <c r="X6141" s="267" t="s">
        <v>59075</v>
      </c>
      <c r="Y6141" s="268">
        <v>19784.150000000001</v>
      </c>
      <c r="AA6141" s="229" t="s">
        <v>48891</v>
      </c>
      <c r="AB6141" s="230">
        <v>578.46</v>
      </c>
      <c r="AD6141" s="209" t="s">
        <v>20442</v>
      </c>
      <c r="AE6141" s="210">
        <v>369.19</v>
      </c>
      <c r="AF6141" s="93"/>
      <c r="AG6141" s="93"/>
      <c r="AH6141" s="93"/>
    </row>
    <row r="6142" spans="21:34" x14ac:dyDescent="0.3">
      <c r="U6142" s="309" t="s">
        <v>35363</v>
      </c>
      <c r="V6142" s="310">
        <v>69261.22</v>
      </c>
      <c r="X6142" s="267" t="s">
        <v>56151</v>
      </c>
      <c r="Y6142" s="268">
        <v>56100</v>
      </c>
      <c r="AA6142" s="229" t="s">
        <v>46933</v>
      </c>
      <c r="AB6142" s="230">
        <v>20785.54</v>
      </c>
      <c r="AD6142" s="209" t="s">
        <v>20443</v>
      </c>
      <c r="AE6142" s="210">
        <v>90.91</v>
      </c>
      <c r="AF6142" s="93"/>
      <c r="AG6142" s="93"/>
      <c r="AH6142" s="93"/>
    </row>
    <row r="6143" spans="21:34" x14ac:dyDescent="0.3">
      <c r="U6143" s="309" t="s">
        <v>39358</v>
      </c>
      <c r="V6143" s="310">
        <v>549151.88</v>
      </c>
      <c r="X6143" s="267" t="s">
        <v>55136</v>
      </c>
      <c r="Y6143" s="268">
        <v>287.5</v>
      </c>
      <c r="AA6143" s="229" t="s">
        <v>47974</v>
      </c>
      <c r="AB6143" s="230">
        <v>63582.96</v>
      </c>
      <c r="AD6143" s="209" t="s">
        <v>20444</v>
      </c>
      <c r="AE6143" s="210">
        <v>206.16</v>
      </c>
      <c r="AF6143" s="93"/>
      <c r="AG6143" s="93"/>
      <c r="AH6143" s="93"/>
    </row>
    <row r="6144" spans="21:34" x14ac:dyDescent="0.3">
      <c r="U6144" s="309" t="s">
        <v>36540</v>
      </c>
      <c r="V6144" s="310">
        <v>72338.759999999995</v>
      </c>
      <c r="X6144" s="267" t="s">
        <v>55137</v>
      </c>
      <c r="Y6144" s="268">
        <v>667343.4</v>
      </c>
      <c r="AA6144" s="229" t="s">
        <v>20541</v>
      </c>
      <c r="AB6144" s="230">
        <v>4699.7299999999996</v>
      </c>
      <c r="AD6144" s="209" t="s">
        <v>20445</v>
      </c>
      <c r="AE6144" s="210">
        <v>8200</v>
      </c>
      <c r="AF6144" s="93"/>
      <c r="AG6144" s="93"/>
      <c r="AH6144" s="93"/>
    </row>
    <row r="6145" spans="21:34" x14ac:dyDescent="0.3">
      <c r="U6145" s="309" t="s">
        <v>68430</v>
      </c>
      <c r="V6145" s="310">
        <v>5642.68</v>
      </c>
      <c r="X6145" s="267" t="s">
        <v>55138</v>
      </c>
      <c r="Y6145" s="268">
        <v>55297.57</v>
      </c>
      <c r="AA6145" s="229" t="s">
        <v>20542</v>
      </c>
      <c r="AB6145" s="230">
        <v>13842.35</v>
      </c>
      <c r="AD6145" s="209" t="s">
        <v>20446</v>
      </c>
      <c r="AE6145" s="210">
        <v>9722.8700000000008</v>
      </c>
      <c r="AF6145" s="93"/>
      <c r="AG6145" s="93"/>
      <c r="AH6145" s="93"/>
    </row>
    <row r="6146" spans="21:34" x14ac:dyDescent="0.3">
      <c r="U6146" s="309" t="s">
        <v>33923</v>
      </c>
      <c r="V6146" s="310">
        <v>85587.32</v>
      </c>
      <c r="X6146" s="267" t="s">
        <v>55139</v>
      </c>
      <c r="Y6146" s="268">
        <v>170591.95</v>
      </c>
      <c r="AA6146" s="229" t="s">
        <v>47975</v>
      </c>
      <c r="AB6146" s="230">
        <v>5003.7</v>
      </c>
      <c r="AD6146" s="209" t="s">
        <v>20447</v>
      </c>
      <c r="AE6146" s="210">
        <v>15515.01</v>
      </c>
      <c r="AF6146" s="93"/>
      <c r="AG6146" s="93"/>
      <c r="AH6146" s="93"/>
    </row>
    <row r="6147" spans="21:34" x14ac:dyDescent="0.3">
      <c r="U6147" s="309" t="s">
        <v>36541</v>
      </c>
      <c r="V6147" s="310">
        <v>12155.17</v>
      </c>
      <c r="X6147" s="267" t="s">
        <v>56152</v>
      </c>
      <c r="Y6147" s="268">
        <v>6101.2</v>
      </c>
      <c r="AA6147" s="229" t="s">
        <v>20543</v>
      </c>
      <c r="AB6147" s="230">
        <v>2424.79</v>
      </c>
      <c r="AD6147" s="209" t="s">
        <v>20448</v>
      </c>
      <c r="AE6147" s="210">
        <v>26624.99</v>
      </c>
      <c r="AF6147" s="93"/>
      <c r="AG6147" s="93"/>
      <c r="AH6147" s="93"/>
    </row>
    <row r="6148" spans="21:34" x14ac:dyDescent="0.3">
      <c r="U6148" s="309" t="s">
        <v>63757</v>
      </c>
      <c r="V6148" s="310">
        <v>15238.33</v>
      </c>
      <c r="X6148" s="267" t="s">
        <v>57450</v>
      </c>
      <c r="Y6148" s="268">
        <v>111551.83</v>
      </c>
      <c r="AA6148" s="229" t="s">
        <v>35051</v>
      </c>
      <c r="AB6148" s="230">
        <v>196984.42</v>
      </c>
      <c r="AD6148" s="209" t="s">
        <v>20449</v>
      </c>
      <c r="AE6148" s="210">
        <v>2401</v>
      </c>
      <c r="AF6148" s="93"/>
      <c r="AG6148" s="93"/>
      <c r="AH6148" s="93"/>
    </row>
    <row r="6149" spans="21:34" x14ac:dyDescent="0.3">
      <c r="U6149" s="309" t="s">
        <v>33924</v>
      </c>
      <c r="V6149" s="310">
        <v>169061.62</v>
      </c>
      <c r="X6149" s="267" t="s">
        <v>55140</v>
      </c>
      <c r="Y6149" s="268">
        <v>10644.58</v>
      </c>
      <c r="AA6149" s="229" t="s">
        <v>20550</v>
      </c>
      <c r="AB6149" s="230">
        <v>346069.36</v>
      </c>
      <c r="AD6149" s="209" t="s">
        <v>20450</v>
      </c>
      <c r="AE6149" s="210">
        <v>26715</v>
      </c>
      <c r="AF6149" s="93"/>
      <c r="AG6149" s="93"/>
      <c r="AH6149" s="93"/>
    </row>
    <row r="6150" spans="21:34" x14ac:dyDescent="0.3">
      <c r="U6150" s="309" t="s">
        <v>63758</v>
      </c>
      <c r="V6150" s="310">
        <v>2262.6</v>
      </c>
      <c r="X6150" s="267" t="s">
        <v>55141</v>
      </c>
      <c r="Y6150" s="268">
        <v>20674.34</v>
      </c>
      <c r="AA6150" s="229" t="s">
        <v>46934</v>
      </c>
      <c r="AB6150" s="230">
        <v>3043.25</v>
      </c>
      <c r="AD6150" s="209" t="s">
        <v>20451</v>
      </c>
      <c r="AE6150" s="210">
        <v>21500</v>
      </c>
      <c r="AF6150" s="93"/>
      <c r="AG6150" s="93"/>
      <c r="AH6150" s="93"/>
    </row>
    <row r="6151" spans="21:34" x14ac:dyDescent="0.3">
      <c r="U6151" s="309" t="s">
        <v>33925</v>
      </c>
      <c r="V6151" s="310">
        <v>134690.72</v>
      </c>
      <c r="X6151" s="267" t="s">
        <v>52469</v>
      </c>
      <c r="Y6151" s="268">
        <v>126465.75</v>
      </c>
      <c r="AA6151" s="229" t="s">
        <v>33583</v>
      </c>
      <c r="AB6151" s="230">
        <v>1148</v>
      </c>
      <c r="AD6151" s="209" t="s">
        <v>20452</v>
      </c>
      <c r="AE6151" s="210">
        <v>22191</v>
      </c>
      <c r="AF6151" s="93"/>
      <c r="AG6151" s="93"/>
      <c r="AH6151" s="93"/>
    </row>
    <row r="6152" spans="21:34" x14ac:dyDescent="0.3">
      <c r="U6152" s="309" t="s">
        <v>33926</v>
      </c>
      <c r="V6152" s="310">
        <v>436859.27</v>
      </c>
      <c r="X6152" s="267" t="s">
        <v>52470</v>
      </c>
      <c r="Y6152" s="268">
        <v>12070.62</v>
      </c>
      <c r="AA6152" s="229" t="s">
        <v>20551</v>
      </c>
      <c r="AB6152" s="230">
        <v>43591.01</v>
      </c>
      <c r="AD6152" s="209" t="s">
        <v>20453</v>
      </c>
      <c r="AE6152" s="210">
        <v>7698.42</v>
      </c>
      <c r="AF6152" s="93"/>
      <c r="AG6152" s="93"/>
      <c r="AH6152" s="93"/>
    </row>
    <row r="6153" spans="21:34" x14ac:dyDescent="0.3">
      <c r="U6153" s="309" t="s">
        <v>33927</v>
      </c>
      <c r="V6153" s="310">
        <v>196224.02</v>
      </c>
      <c r="X6153" s="267" t="s">
        <v>52471</v>
      </c>
      <c r="Y6153" s="268">
        <v>36759.699999999997</v>
      </c>
      <c r="AA6153" s="229" t="s">
        <v>20552</v>
      </c>
      <c r="AB6153" s="230">
        <v>1114.75</v>
      </c>
      <c r="AD6153" s="209" t="s">
        <v>20454</v>
      </c>
      <c r="AE6153" s="210">
        <v>393.75</v>
      </c>
      <c r="AF6153" s="93"/>
      <c r="AG6153" s="93"/>
      <c r="AH6153" s="93"/>
    </row>
    <row r="6154" spans="21:34" x14ac:dyDescent="0.3">
      <c r="U6154" s="309" t="s">
        <v>36542</v>
      </c>
      <c r="V6154" s="310">
        <v>3862978.71</v>
      </c>
      <c r="X6154" s="267" t="s">
        <v>52472</v>
      </c>
      <c r="Y6154" s="268">
        <v>83965</v>
      </c>
      <c r="AA6154" s="229" t="s">
        <v>20553</v>
      </c>
      <c r="AB6154" s="230">
        <v>1993.72</v>
      </c>
      <c r="AD6154" s="209" t="s">
        <v>20455</v>
      </c>
      <c r="AE6154" s="210">
        <v>64853.279999999999</v>
      </c>
      <c r="AF6154" s="93"/>
      <c r="AG6154" s="93"/>
      <c r="AH6154" s="93"/>
    </row>
    <row r="6155" spans="21:34" x14ac:dyDescent="0.3">
      <c r="U6155" s="309" t="s">
        <v>68431</v>
      </c>
      <c r="V6155" s="310">
        <v>29087.14</v>
      </c>
      <c r="X6155" s="267" t="s">
        <v>56153</v>
      </c>
      <c r="Y6155" s="268">
        <v>7825.33</v>
      </c>
      <c r="AA6155" s="229" t="s">
        <v>20554</v>
      </c>
      <c r="AB6155" s="230">
        <v>2250</v>
      </c>
      <c r="AD6155" s="209" t="s">
        <v>20456</v>
      </c>
      <c r="AE6155" s="210">
        <v>84632.03</v>
      </c>
      <c r="AF6155" s="93"/>
      <c r="AG6155" s="93"/>
      <c r="AH6155" s="93"/>
    </row>
    <row r="6156" spans="21:34" x14ac:dyDescent="0.3">
      <c r="U6156" s="309" t="s">
        <v>68432</v>
      </c>
      <c r="V6156" s="310">
        <v>39813.230000000003</v>
      </c>
      <c r="X6156" s="267" t="s">
        <v>57451</v>
      </c>
      <c r="Y6156" s="268">
        <v>104803.82</v>
      </c>
      <c r="AA6156" s="229" t="s">
        <v>20555</v>
      </c>
      <c r="AB6156" s="230">
        <v>40586.01</v>
      </c>
      <c r="AD6156" s="209" t="s">
        <v>20457</v>
      </c>
      <c r="AE6156" s="210">
        <v>1365.41</v>
      </c>
      <c r="AF6156" s="93"/>
      <c r="AG6156" s="93"/>
      <c r="AH6156" s="93"/>
    </row>
    <row r="6157" spans="21:34" x14ac:dyDescent="0.3">
      <c r="U6157" s="309" t="s">
        <v>35364</v>
      </c>
      <c r="V6157" s="310">
        <v>214972.22</v>
      </c>
      <c r="X6157" s="267" t="s">
        <v>56154</v>
      </c>
      <c r="Y6157" s="268">
        <v>683467.65</v>
      </c>
      <c r="AA6157" s="229" t="s">
        <v>33584</v>
      </c>
      <c r="AB6157" s="230">
        <v>76106.899999999994</v>
      </c>
      <c r="AD6157" s="209" t="s">
        <v>20458</v>
      </c>
      <c r="AE6157" s="210">
        <v>90.91</v>
      </c>
      <c r="AF6157" s="93"/>
      <c r="AG6157" s="93"/>
      <c r="AH6157" s="93"/>
    </row>
    <row r="6158" spans="21:34" x14ac:dyDescent="0.3">
      <c r="U6158" s="309" t="s">
        <v>36544</v>
      </c>
      <c r="V6158" s="310">
        <v>148735.45000000001</v>
      </c>
      <c r="X6158" s="267" t="s">
        <v>60427</v>
      </c>
      <c r="Y6158" s="268">
        <v>-330.21</v>
      </c>
      <c r="AA6158" s="229" t="s">
        <v>40310</v>
      </c>
      <c r="AB6158" s="230">
        <v>933500</v>
      </c>
      <c r="AD6158" s="209" t="s">
        <v>20459</v>
      </c>
      <c r="AE6158" s="210">
        <v>846.44</v>
      </c>
      <c r="AF6158" s="93"/>
      <c r="AG6158" s="93"/>
      <c r="AH6158" s="93"/>
    </row>
    <row r="6159" spans="21:34" x14ac:dyDescent="0.3">
      <c r="U6159" s="309" t="s">
        <v>42789</v>
      </c>
      <c r="V6159" s="310">
        <v>815679.55</v>
      </c>
      <c r="X6159" s="267" t="s">
        <v>52477</v>
      </c>
      <c r="Y6159" s="268">
        <v>68760.92</v>
      </c>
      <c r="AA6159" s="229" t="s">
        <v>40311</v>
      </c>
      <c r="AB6159" s="230">
        <v>70680.509999999995</v>
      </c>
      <c r="AD6159" s="209" t="s">
        <v>20460</v>
      </c>
      <c r="AE6159" s="210">
        <v>2625.28</v>
      </c>
      <c r="AF6159" s="93"/>
      <c r="AG6159" s="93"/>
      <c r="AH6159" s="93"/>
    </row>
    <row r="6160" spans="21:34" x14ac:dyDescent="0.3">
      <c r="U6160" s="309" t="s">
        <v>35365</v>
      </c>
      <c r="V6160" s="310">
        <v>145253.66</v>
      </c>
      <c r="X6160" s="267" t="s">
        <v>49930</v>
      </c>
      <c r="Y6160" s="268">
        <v>103359.91</v>
      </c>
      <c r="AA6160" s="229" t="s">
        <v>20556</v>
      </c>
      <c r="AB6160" s="230">
        <v>406.21</v>
      </c>
      <c r="AD6160" s="209" t="s">
        <v>20461</v>
      </c>
      <c r="AE6160" s="210">
        <v>8200</v>
      </c>
      <c r="AF6160" s="93"/>
      <c r="AG6160" s="93"/>
      <c r="AH6160" s="93"/>
    </row>
    <row r="6161" spans="21:34" x14ac:dyDescent="0.3">
      <c r="U6161" s="309" t="s">
        <v>39359</v>
      </c>
      <c r="V6161" s="310">
        <v>66262.240000000005</v>
      </c>
      <c r="X6161" s="267" t="s">
        <v>56155</v>
      </c>
      <c r="Y6161" s="268">
        <v>15528.55</v>
      </c>
      <c r="AA6161" s="229" t="s">
        <v>20557</v>
      </c>
      <c r="AB6161" s="230">
        <v>130569.55</v>
      </c>
      <c r="AD6161" s="209" t="s">
        <v>20462</v>
      </c>
      <c r="AE6161" s="210">
        <v>87569.1</v>
      </c>
      <c r="AF6161" s="93"/>
      <c r="AG6161" s="93"/>
      <c r="AH6161" s="93"/>
    </row>
    <row r="6162" spans="21:34" x14ac:dyDescent="0.3">
      <c r="U6162" s="309" t="s">
        <v>53192</v>
      </c>
      <c r="V6162" s="310">
        <v>10661.14</v>
      </c>
      <c r="X6162" s="267" t="s">
        <v>56156</v>
      </c>
      <c r="Y6162" s="268">
        <v>20999.98</v>
      </c>
      <c r="AA6162" s="229" t="s">
        <v>35052</v>
      </c>
      <c r="AB6162" s="230">
        <v>244568.55</v>
      </c>
      <c r="AD6162" s="209" t="s">
        <v>20463</v>
      </c>
      <c r="AE6162" s="210">
        <v>19285.900000000001</v>
      </c>
      <c r="AF6162" s="93"/>
      <c r="AG6162" s="93"/>
      <c r="AH6162" s="93"/>
    </row>
    <row r="6163" spans="21:34" x14ac:dyDescent="0.3">
      <c r="U6163" s="309" t="s">
        <v>62147</v>
      </c>
      <c r="V6163" s="310">
        <v>-74163.539999999994</v>
      </c>
      <c r="X6163" s="267" t="s">
        <v>56157</v>
      </c>
      <c r="Y6163" s="268">
        <v>36254.449999999997</v>
      </c>
      <c r="AA6163" s="229" t="s">
        <v>36286</v>
      </c>
      <c r="AB6163" s="230">
        <v>15063.4</v>
      </c>
      <c r="AD6163" s="209" t="s">
        <v>20464</v>
      </c>
      <c r="AE6163" s="210">
        <v>7698.42</v>
      </c>
      <c r="AF6163" s="93"/>
      <c r="AG6163" s="93"/>
      <c r="AH6163" s="93"/>
    </row>
    <row r="6164" spans="21:34" x14ac:dyDescent="0.3">
      <c r="U6164" s="309" t="s">
        <v>39360</v>
      </c>
      <c r="V6164" s="310">
        <v>151290.21</v>
      </c>
      <c r="X6164" s="267" t="s">
        <v>49931</v>
      </c>
      <c r="Y6164" s="268">
        <v>-147</v>
      </c>
      <c r="AA6164" s="229" t="s">
        <v>20558</v>
      </c>
      <c r="AB6164" s="230">
        <v>67966.460000000006</v>
      </c>
      <c r="AD6164" s="209" t="s">
        <v>13525</v>
      </c>
      <c r="AE6164" s="210">
        <v>40094.550000000003</v>
      </c>
      <c r="AF6164" s="93"/>
      <c r="AG6164" s="93"/>
      <c r="AH6164" s="93"/>
    </row>
    <row r="6165" spans="21:34" x14ac:dyDescent="0.3">
      <c r="U6165" s="309" t="s">
        <v>68433</v>
      </c>
      <c r="V6165" s="310">
        <v>649.44000000000005</v>
      </c>
      <c r="X6165" s="267" t="s">
        <v>56158</v>
      </c>
      <c r="Y6165" s="268">
        <v>51154.41</v>
      </c>
      <c r="AA6165" s="229" t="s">
        <v>52444</v>
      </c>
      <c r="AB6165" s="230">
        <v>289106.88</v>
      </c>
      <c r="AD6165" s="209" t="s">
        <v>20465</v>
      </c>
      <c r="AE6165" s="210">
        <v>21500</v>
      </c>
      <c r="AF6165" s="93"/>
      <c r="AG6165" s="93"/>
      <c r="AH6165" s="93"/>
    </row>
    <row r="6166" spans="21:34" x14ac:dyDescent="0.3">
      <c r="U6166" s="309" t="s">
        <v>68434</v>
      </c>
      <c r="V6166" s="310">
        <v>1130</v>
      </c>
      <c r="X6166" s="267" t="s">
        <v>56159</v>
      </c>
      <c r="Y6166" s="268">
        <v>16381.8</v>
      </c>
      <c r="AA6166" s="229" t="s">
        <v>20560</v>
      </c>
      <c r="AB6166" s="230">
        <v>75089.84</v>
      </c>
      <c r="AD6166" s="209" t="s">
        <v>20466</v>
      </c>
      <c r="AE6166" s="210">
        <v>3259</v>
      </c>
      <c r="AF6166" s="93"/>
      <c r="AG6166" s="93"/>
      <c r="AH6166" s="93"/>
    </row>
    <row r="6167" spans="21:34" x14ac:dyDescent="0.3">
      <c r="U6167" s="309" t="s">
        <v>68435</v>
      </c>
      <c r="V6167" s="310">
        <v>130.66999999999999</v>
      </c>
      <c r="X6167" s="267" t="s">
        <v>56160</v>
      </c>
      <c r="Y6167" s="268">
        <v>9558.08</v>
      </c>
      <c r="AA6167" s="229" t="s">
        <v>48892</v>
      </c>
      <c r="AB6167" s="230">
        <v>40898</v>
      </c>
      <c r="AD6167" s="209" t="s">
        <v>20467</v>
      </c>
      <c r="AE6167" s="210">
        <v>981</v>
      </c>
      <c r="AF6167" s="93"/>
      <c r="AG6167" s="93"/>
      <c r="AH6167" s="93"/>
    </row>
    <row r="6168" spans="21:34" x14ac:dyDescent="0.3">
      <c r="U6168" s="309" t="s">
        <v>57668</v>
      </c>
      <c r="V6168" s="310">
        <v>26974.5</v>
      </c>
      <c r="X6168" s="267" t="s">
        <v>56161</v>
      </c>
      <c r="Y6168" s="268">
        <v>10474.280000000001</v>
      </c>
      <c r="AA6168" s="229" t="s">
        <v>20563</v>
      </c>
      <c r="AB6168" s="230">
        <v>155912.91</v>
      </c>
      <c r="AD6168" s="209" t="s">
        <v>20468</v>
      </c>
      <c r="AE6168" s="210">
        <v>9805</v>
      </c>
      <c r="AF6168" s="93"/>
      <c r="AG6168" s="93"/>
      <c r="AH6168" s="93"/>
    </row>
    <row r="6169" spans="21:34" x14ac:dyDescent="0.3">
      <c r="U6169" s="309" t="s">
        <v>57669</v>
      </c>
      <c r="V6169" s="310">
        <v>2063.5500000000002</v>
      </c>
      <c r="X6169" s="267" t="s">
        <v>57452</v>
      </c>
      <c r="Y6169" s="268">
        <v>12392.91</v>
      </c>
      <c r="AA6169" s="229" t="s">
        <v>33585</v>
      </c>
      <c r="AB6169" s="230">
        <v>-29838.39</v>
      </c>
      <c r="AD6169" s="209" t="s">
        <v>20469</v>
      </c>
      <c r="AE6169" s="210">
        <v>1636</v>
      </c>
      <c r="AF6169" s="93"/>
      <c r="AG6169" s="93"/>
      <c r="AH6169" s="93"/>
    </row>
    <row r="6170" spans="21:34" x14ac:dyDescent="0.3">
      <c r="U6170" s="309" t="s">
        <v>68436</v>
      </c>
      <c r="V6170" s="310">
        <v>499</v>
      </c>
      <c r="X6170" s="267" t="s">
        <v>52479</v>
      </c>
      <c r="Y6170" s="268">
        <v>5547715.75</v>
      </c>
      <c r="AA6170" s="229" t="s">
        <v>42478</v>
      </c>
      <c r="AB6170" s="230">
        <v>578170.22</v>
      </c>
      <c r="AD6170" s="209" t="s">
        <v>20470</v>
      </c>
      <c r="AE6170" s="210">
        <v>7237.8</v>
      </c>
      <c r="AF6170" s="93"/>
      <c r="AG6170" s="93"/>
      <c r="AH6170" s="93"/>
    </row>
    <row r="6171" spans="21:34" x14ac:dyDescent="0.3">
      <c r="U6171" s="309" t="s">
        <v>53197</v>
      </c>
      <c r="V6171" s="310">
        <v>4270.5200000000004</v>
      </c>
      <c r="X6171" s="267" t="s">
        <v>63161</v>
      </c>
      <c r="Y6171" s="268">
        <v>32601.49</v>
      </c>
      <c r="AA6171" s="229" t="s">
        <v>39172</v>
      </c>
      <c r="AB6171" s="230">
        <v>12636</v>
      </c>
      <c r="AD6171" s="209" t="s">
        <v>20471</v>
      </c>
      <c r="AE6171" s="210">
        <v>31934.799999999999</v>
      </c>
      <c r="AF6171" s="93"/>
      <c r="AG6171" s="93"/>
      <c r="AH6171" s="93"/>
    </row>
    <row r="6172" spans="21:34" x14ac:dyDescent="0.3">
      <c r="U6172" s="309" t="s">
        <v>62148</v>
      </c>
      <c r="V6172" s="310">
        <v>-32.869999999999997</v>
      </c>
      <c r="X6172" s="267" t="s">
        <v>63162</v>
      </c>
      <c r="Y6172" s="268">
        <v>610</v>
      </c>
      <c r="AA6172" s="229" t="s">
        <v>42479</v>
      </c>
      <c r="AB6172" s="230">
        <v>15924.67</v>
      </c>
      <c r="AD6172" s="209" t="s">
        <v>20472</v>
      </c>
      <c r="AE6172" s="210">
        <v>2000</v>
      </c>
      <c r="AF6172" s="93"/>
      <c r="AG6172" s="93"/>
      <c r="AH6172" s="93"/>
    </row>
    <row r="6173" spans="21:34" x14ac:dyDescent="0.3">
      <c r="U6173" s="309" t="s">
        <v>68437</v>
      </c>
      <c r="V6173" s="310">
        <v>11674</v>
      </c>
      <c r="X6173" s="267" t="s">
        <v>59611</v>
      </c>
      <c r="Y6173" s="268">
        <v>4970</v>
      </c>
      <c r="AA6173" s="229" t="s">
        <v>42480</v>
      </c>
      <c r="AB6173" s="230">
        <v>1205.72</v>
      </c>
      <c r="AD6173" s="209" t="s">
        <v>20473</v>
      </c>
      <c r="AE6173" s="210">
        <v>11218</v>
      </c>
      <c r="AF6173" s="93"/>
      <c r="AG6173" s="93"/>
      <c r="AH6173" s="93"/>
    </row>
    <row r="6174" spans="21:34" x14ac:dyDescent="0.3">
      <c r="U6174" s="309" t="s">
        <v>68438</v>
      </c>
      <c r="V6174" s="310">
        <v>6438.8</v>
      </c>
      <c r="X6174" s="267" t="s">
        <v>44911</v>
      </c>
      <c r="Y6174" s="268">
        <v>4384507.5</v>
      </c>
      <c r="AA6174" s="229" t="s">
        <v>42481</v>
      </c>
      <c r="AB6174" s="230">
        <v>2926.61</v>
      </c>
      <c r="AD6174" s="209" t="s">
        <v>20474</v>
      </c>
      <c r="AE6174" s="210">
        <v>20589.7</v>
      </c>
      <c r="AF6174" s="93"/>
      <c r="AG6174" s="93"/>
      <c r="AH6174" s="93"/>
    </row>
    <row r="6175" spans="21:34" x14ac:dyDescent="0.3">
      <c r="U6175" s="309" t="s">
        <v>68439</v>
      </c>
      <c r="V6175" s="310">
        <v>22856</v>
      </c>
      <c r="X6175" s="267" t="s">
        <v>49932</v>
      </c>
      <c r="Y6175" s="268">
        <v>42495.65</v>
      </c>
      <c r="AA6175" s="229" t="s">
        <v>48893</v>
      </c>
      <c r="AB6175" s="230">
        <v>5700</v>
      </c>
      <c r="AD6175" s="209" t="s">
        <v>20475</v>
      </c>
      <c r="AE6175" s="210">
        <v>12149.04</v>
      </c>
      <c r="AF6175" s="93"/>
      <c r="AG6175" s="93"/>
      <c r="AH6175" s="93"/>
    </row>
    <row r="6176" spans="21:34" x14ac:dyDescent="0.3">
      <c r="U6176" s="309" t="s">
        <v>68440</v>
      </c>
      <c r="V6176" s="310">
        <v>1973.4</v>
      </c>
      <c r="X6176" s="267" t="s">
        <v>46941</v>
      </c>
      <c r="Y6176" s="268">
        <v>4982744.66</v>
      </c>
      <c r="AA6176" s="229" t="s">
        <v>48894</v>
      </c>
      <c r="AB6176" s="230">
        <v>30681.21</v>
      </c>
      <c r="AD6176" s="209" t="s">
        <v>20476</v>
      </c>
      <c r="AE6176" s="210">
        <v>928.96</v>
      </c>
      <c r="AF6176" s="93"/>
      <c r="AG6176" s="93"/>
      <c r="AH6176" s="93"/>
    </row>
    <row r="6177" spans="21:34" x14ac:dyDescent="0.3">
      <c r="U6177" s="309" t="s">
        <v>53199</v>
      </c>
      <c r="V6177" s="310">
        <v>15990.09</v>
      </c>
      <c r="X6177" s="267" t="s">
        <v>49933</v>
      </c>
      <c r="Y6177" s="268">
        <v>1230</v>
      </c>
      <c r="AA6177" s="229" t="s">
        <v>52445</v>
      </c>
      <c r="AB6177" s="230">
        <v>3678.26</v>
      </c>
      <c r="AD6177" s="209" t="s">
        <v>20477</v>
      </c>
      <c r="AE6177" s="210">
        <v>4680</v>
      </c>
      <c r="AF6177" s="93"/>
      <c r="AG6177" s="93"/>
      <c r="AH6177" s="93"/>
    </row>
    <row r="6178" spans="21:34" x14ac:dyDescent="0.3">
      <c r="U6178" s="309" t="s">
        <v>47137</v>
      </c>
      <c r="V6178" s="310">
        <v>4469.79</v>
      </c>
      <c r="X6178" s="267" t="s">
        <v>49934</v>
      </c>
      <c r="Y6178" s="268">
        <v>245967</v>
      </c>
      <c r="AA6178" s="229" t="s">
        <v>48895</v>
      </c>
      <c r="AB6178" s="230">
        <v>7814.45</v>
      </c>
      <c r="AD6178" s="209" t="s">
        <v>20478</v>
      </c>
      <c r="AE6178" s="210">
        <v>358.02</v>
      </c>
      <c r="AF6178" s="93"/>
      <c r="AG6178" s="93"/>
      <c r="AH6178" s="93"/>
    </row>
    <row r="6179" spans="21:34" x14ac:dyDescent="0.3">
      <c r="U6179" s="309" t="s">
        <v>53200</v>
      </c>
      <c r="V6179" s="310">
        <v>11575.75</v>
      </c>
      <c r="X6179" s="267" t="s">
        <v>49935</v>
      </c>
      <c r="Y6179" s="268">
        <v>358952.5</v>
      </c>
      <c r="AA6179" s="229" t="s">
        <v>52446</v>
      </c>
      <c r="AB6179" s="230">
        <v>300.42</v>
      </c>
      <c r="AD6179" s="209" t="s">
        <v>20479</v>
      </c>
      <c r="AE6179" s="210">
        <v>18870</v>
      </c>
      <c r="AF6179" s="93"/>
      <c r="AG6179" s="93"/>
      <c r="AH6179" s="93"/>
    </row>
    <row r="6180" spans="21:34" x14ac:dyDescent="0.3">
      <c r="U6180" s="309" t="s">
        <v>68441</v>
      </c>
      <c r="V6180" s="310">
        <v>3541.21</v>
      </c>
      <c r="X6180" s="267" t="s">
        <v>52480</v>
      </c>
      <c r="Y6180" s="268">
        <v>669664.02</v>
      </c>
      <c r="AA6180" s="229" t="s">
        <v>52447</v>
      </c>
      <c r="AB6180" s="230">
        <v>22.99</v>
      </c>
      <c r="AD6180" s="209" t="s">
        <v>20480</v>
      </c>
      <c r="AE6180" s="210">
        <v>1443.58</v>
      </c>
      <c r="AF6180" s="93"/>
      <c r="AG6180" s="93"/>
      <c r="AH6180" s="93"/>
    </row>
    <row r="6181" spans="21:34" x14ac:dyDescent="0.3">
      <c r="U6181" s="309" t="s">
        <v>53201</v>
      </c>
      <c r="V6181" s="310">
        <v>27395.9</v>
      </c>
      <c r="X6181" s="267" t="s">
        <v>44912</v>
      </c>
      <c r="Y6181" s="268">
        <v>1251868.97</v>
      </c>
      <c r="AA6181" s="229" t="s">
        <v>52448</v>
      </c>
      <c r="AB6181" s="230">
        <v>72.400000000000006</v>
      </c>
      <c r="AD6181" s="209" t="s">
        <v>20481</v>
      </c>
      <c r="AE6181" s="210">
        <v>18870</v>
      </c>
      <c r="AF6181" s="93"/>
      <c r="AG6181" s="93"/>
      <c r="AH6181" s="93"/>
    </row>
    <row r="6182" spans="21:34" x14ac:dyDescent="0.3">
      <c r="U6182" s="309" t="s">
        <v>59424</v>
      </c>
      <c r="V6182" s="310">
        <v>17125.71</v>
      </c>
      <c r="X6182" s="267" t="s">
        <v>46942</v>
      </c>
      <c r="Y6182" s="268">
        <v>1492373.3</v>
      </c>
      <c r="AA6182" s="229" t="s">
        <v>52449</v>
      </c>
      <c r="AB6182" s="230">
        <v>9628.06</v>
      </c>
      <c r="AD6182" s="209" t="s">
        <v>20482</v>
      </c>
      <c r="AE6182" s="210">
        <v>12149.04</v>
      </c>
      <c r="AF6182" s="93"/>
      <c r="AG6182" s="93"/>
      <c r="AH6182" s="93"/>
    </row>
    <row r="6183" spans="21:34" x14ac:dyDescent="0.3">
      <c r="U6183" s="309" t="s">
        <v>68442</v>
      </c>
      <c r="V6183" s="310">
        <v>5222.21</v>
      </c>
      <c r="X6183" s="267" t="s">
        <v>49936</v>
      </c>
      <c r="Y6183" s="268">
        <v>185610.7</v>
      </c>
      <c r="AA6183" s="229" t="s">
        <v>52450</v>
      </c>
      <c r="AB6183" s="230">
        <v>1941.51</v>
      </c>
      <c r="AD6183" s="209" t="s">
        <v>20483</v>
      </c>
      <c r="AE6183" s="210">
        <v>4680</v>
      </c>
      <c r="AF6183" s="93"/>
      <c r="AG6183" s="93"/>
      <c r="AH6183" s="93"/>
    </row>
    <row r="6184" spans="21:34" x14ac:dyDescent="0.3">
      <c r="U6184" s="309" t="s">
        <v>68443</v>
      </c>
      <c r="V6184" s="310">
        <v>775</v>
      </c>
      <c r="X6184" s="267" t="s">
        <v>44913</v>
      </c>
      <c r="Y6184" s="268">
        <v>3751575.36</v>
      </c>
      <c r="AA6184" s="229" t="s">
        <v>49914</v>
      </c>
      <c r="AB6184" s="230">
        <v>10295.49</v>
      </c>
      <c r="AD6184" s="209" t="s">
        <v>20484</v>
      </c>
      <c r="AE6184" s="210">
        <v>2730.56</v>
      </c>
      <c r="AF6184" s="93"/>
      <c r="AG6184" s="93"/>
      <c r="AH6184" s="93"/>
    </row>
    <row r="6185" spans="21:34" x14ac:dyDescent="0.3">
      <c r="U6185" s="309" t="s">
        <v>68444</v>
      </c>
      <c r="V6185" s="310">
        <v>28922.880000000001</v>
      </c>
      <c r="X6185" s="267" t="s">
        <v>49937</v>
      </c>
      <c r="Y6185" s="268">
        <v>4539349.59</v>
      </c>
      <c r="AA6185" s="229" t="s">
        <v>20564</v>
      </c>
      <c r="AB6185" s="230">
        <v>14197</v>
      </c>
      <c r="AD6185" s="209" t="s">
        <v>20485</v>
      </c>
      <c r="AE6185" s="210">
        <v>3259</v>
      </c>
      <c r="AF6185" s="93"/>
      <c r="AG6185" s="93"/>
      <c r="AH6185" s="93"/>
    </row>
    <row r="6186" spans="21:34" x14ac:dyDescent="0.3">
      <c r="U6186" s="309" t="s">
        <v>68445</v>
      </c>
      <c r="V6186" s="310">
        <v>445</v>
      </c>
      <c r="X6186" s="267" t="s">
        <v>49938</v>
      </c>
      <c r="Y6186" s="268">
        <v>125681.21</v>
      </c>
      <c r="AA6186" s="229" t="s">
        <v>36287</v>
      </c>
      <c r="AB6186" s="230">
        <v>18362.09</v>
      </c>
      <c r="AD6186" s="209" t="s">
        <v>20486</v>
      </c>
      <c r="AE6186" s="210">
        <v>12199</v>
      </c>
      <c r="AF6186" s="93"/>
      <c r="AG6186" s="93"/>
      <c r="AH6186" s="93"/>
    </row>
    <row r="6187" spans="21:34" x14ac:dyDescent="0.3">
      <c r="U6187" s="309" t="s">
        <v>68446</v>
      </c>
      <c r="V6187" s="310">
        <v>5424.86</v>
      </c>
      <c r="X6187" s="267" t="s">
        <v>49939</v>
      </c>
      <c r="Y6187" s="268">
        <v>236539.99</v>
      </c>
      <c r="AA6187" s="229" t="s">
        <v>46935</v>
      </c>
      <c r="AB6187" s="230">
        <v>317.54000000000002</v>
      </c>
      <c r="AD6187" s="209" t="s">
        <v>20487</v>
      </c>
      <c r="AE6187" s="210">
        <v>7237.8</v>
      </c>
      <c r="AF6187" s="93"/>
      <c r="AG6187" s="93"/>
      <c r="AH6187" s="93"/>
    </row>
    <row r="6188" spans="21:34" x14ac:dyDescent="0.3">
      <c r="U6188" s="309" t="s">
        <v>68447</v>
      </c>
      <c r="V6188" s="310">
        <v>415</v>
      </c>
      <c r="X6188" s="267" t="s">
        <v>61992</v>
      </c>
      <c r="Y6188" s="268">
        <v>35209.11</v>
      </c>
      <c r="AA6188" s="229" t="s">
        <v>42482</v>
      </c>
      <c r="AB6188" s="230">
        <v>41300.480000000003</v>
      </c>
      <c r="AD6188" s="209" t="s">
        <v>20488</v>
      </c>
      <c r="AE6188" s="210">
        <v>31934.799999999999</v>
      </c>
      <c r="AF6188" s="93"/>
      <c r="AG6188" s="93"/>
      <c r="AH6188" s="93"/>
    </row>
    <row r="6189" spans="21:34" x14ac:dyDescent="0.3">
      <c r="U6189" s="309" t="s">
        <v>68448</v>
      </c>
      <c r="V6189" s="310">
        <v>1283.08</v>
      </c>
      <c r="X6189" s="267" t="s">
        <v>61407</v>
      </c>
      <c r="Y6189" s="268">
        <v>8357.43</v>
      </c>
      <c r="AA6189" s="229" t="s">
        <v>36288</v>
      </c>
      <c r="AB6189" s="230">
        <v>23375.1</v>
      </c>
      <c r="AD6189" s="209" t="s">
        <v>20489</v>
      </c>
      <c r="AE6189" s="210">
        <v>34030.699999999997</v>
      </c>
      <c r="AF6189" s="93"/>
      <c r="AG6189" s="93"/>
      <c r="AH6189" s="93"/>
    </row>
    <row r="6190" spans="21:34" x14ac:dyDescent="0.3">
      <c r="U6190" s="309" t="s">
        <v>68449</v>
      </c>
      <c r="V6190" s="310">
        <v>1232.82</v>
      </c>
      <c r="X6190" s="267" t="s">
        <v>57453</v>
      </c>
      <c r="Y6190" s="268">
        <v>3800299.75</v>
      </c>
      <c r="AA6190" s="229" t="s">
        <v>44906</v>
      </c>
      <c r="AB6190" s="230">
        <v>14528.16</v>
      </c>
      <c r="AD6190" s="209" t="s">
        <v>20490</v>
      </c>
      <c r="AE6190" s="210">
        <v>10400</v>
      </c>
      <c r="AF6190" s="93"/>
      <c r="AG6190" s="93"/>
      <c r="AH6190" s="93"/>
    </row>
    <row r="6191" spans="21:34" x14ac:dyDescent="0.3">
      <c r="U6191" s="309" t="s">
        <v>68450</v>
      </c>
      <c r="V6191" s="310">
        <v>20680.98</v>
      </c>
      <c r="X6191" s="267" t="s">
        <v>44915</v>
      </c>
      <c r="Y6191" s="268">
        <v>1886078.22</v>
      </c>
      <c r="AA6191" s="229" t="s">
        <v>47976</v>
      </c>
      <c r="AB6191" s="230">
        <v>43469.25</v>
      </c>
      <c r="AD6191" s="209" t="s">
        <v>20491</v>
      </c>
      <c r="AE6191" s="210">
        <v>5500</v>
      </c>
      <c r="AF6191" s="93"/>
      <c r="AG6191" s="93"/>
      <c r="AH6191" s="93"/>
    </row>
    <row r="6192" spans="21:34" x14ac:dyDescent="0.3">
      <c r="U6192" s="309" t="s">
        <v>68451</v>
      </c>
      <c r="V6192" s="310">
        <v>41349.08</v>
      </c>
      <c r="X6192" s="267" t="s">
        <v>52482</v>
      </c>
      <c r="Y6192" s="268">
        <v>1519315.09</v>
      </c>
      <c r="AA6192" s="229" t="s">
        <v>48896</v>
      </c>
      <c r="AB6192" s="230">
        <v>2071.81</v>
      </c>
      <c r="AD6192" s="209" t="s">
        <v>20492</v>
      </c>
      <c r="AE6192" s="210">
        <v>33856.67</v>
      </c>
      <c r="AF6192" s="93"/>
      <c r="AG6192" s="93"/>
      <c r="AH6192" s="93"/>
    </row>
    <row r="6193" spans="21:34" x14ac:dyDescent="0.3">
      <c r="U6193" s="309" t="s">
        <v>57670</v>
      </c>
      <c r="V6193" s="310">
        <v>76020</v>
      </c>
      <c r="X6193" s="267" t="s">
        <v>61203</v>
      </c>
      <c r="Y6193" s="268">
        <v>173723.36</v>
      </c>
      <c r="AA6193" s="229" t="s">
        <v>52451</v>
      </c>
      <c r="AB6193" s="230">
        <v>176.22</v>
      </c>
      <c r="AD6193" s="209" t="s">
        <v>20493</v>
      </c>
      <c r="AE6193" s="210">
        <v>3708.83</v>
      </c>
      <c r="AF6193" s="93"/>
      <c r="AG6193" s="93"/>
      <c r="AH6193" s="93"/>
    </row>
    <row r="6194" spans="21:34" x14ac:dyDescent="0.3">
      <c r="U6194" s="309" t="s">
        <v>68452</v>
      </c>
      <c r="V6194" s="310">
        <v>866.1</v>
      </c>
      <c r="X6194" s="267" t="s">
        <v>49940</v>
      </c>
      <c r="Y6194" s="268">
        <v>2440754.54</v>
      </c>
      <c r="AA6194" s="229" t="s">
        <v>36289</v>
      </c>
      <c r="AB6194" s="230">
        <v>10784.54</v>
      </c>
      <c r="AD6194" s="209" t="s">
        <v>20494</v>
      </c>
      <c r="AE6194" s="210">
        <v>10296.780000000001</v>
      </c>
      <c r="AF6194" s="93"/>
      <c r="AG6194" s="93"/>
      <c r="AH6194" s="93"/>
    </row>
    <row r="6195" spans="21:34" x14ac:dyDescent="0.3">
      <c r="U6195" s="309" t="s">
        <v>56380</v>
      </c>
      <c r="V6195" s="310">
        <v>466</v>
      </c>
      <c r="X6195" s="267" t="s">
        <v>58861</v>
      </c>
      <c r="Y6195" s="268">
        <v>382674.98</v>
      </c>
      <c r="AA6195" s="229" t="s">
        <v>42483</v>
      </c>
      <c r="AB6195" s="230">
        <v>24373.17</v>
      </c>
      <c r="AD6195" s="209" t="s">
        <v>20495</v>
      </c>
      <c r="AE6195" s="210">
        <v>532.36</v>
      </c>
      <c r="AF6195" s="93"/>
      <c r="AG6195" s="93"/>
      <c r="AH6195" s="93"/>
    </row>
    <row r="6196" spans="21:34" x14ac:dyDescent="0.3">
      <c r="U6196" s="309" t="s">
        <v>56381</v>
      </c>
      <c r="V6196" s="310">
        <v>6205.3</v>
      </c>
      <c r="X6196" s="267" t="s">
        <v>49942</v>
      </c>
      <c r="Y6196" s="268">
        <v>1665400.31</v>
      </c>
      <c r="AA6196" s="229" t="s">
        <v>44907</v>
      </c>
      <c r="AB6196" s="230">
        <v>5298.38</v>
      </c>
      <c r="AD6196" s="209" t="s">
        <v>20496</v>
      </c>
      <c r="AE6196" s="210">
        <v>23066.11</v>
      </c>
      <c r="AF6196" s="93"/>
      <c r="AG6196" s="93"/>
      <c r="AH6196" s="93"/>
    </row>
    <row r="6197" spans="21:34" x14ac:dyDescent="0.3">
      <c r="U6197" s="309" t="s">
        <v>58620</v>
      </c>
      <c r="V6197" s="310">
        <v>13480</v>
      </c>
      <c r="X6197" s="267" t="s">
        <v>60428</v>
      </c>
      <c r="Y6197" s="268">
        <v>-39279.480000000003</v>
      </c>
      <c r="AA6197" s="229" t="s">
        <v>35053</v>
      </c>
      <c r="AB6197" s="230">
        <v>209400</v>
      </c>
      <c r="AD6197" s="209" t="s">
        <v>20497</v>
      </c>
      <c r="AE6197" s="210">
        <v>85459.4</v>
      </c>
      <c r="AF6197" s="93"/>
      <c r="AG6197" s="93"/>
      <c r="AH6197" s="93"/>
    </row>
    <row r="6198" spans="21:34" x14ac:dyDescent="0.3">
      <c r="U6198" s="309" t="s">
        <v>56384</v>
      </c>
      <c r="V6198" s="310">
        <v>1280</v>
      </c>
      <c r="X6198" s="267" t="s">
        <v>59410</v>
      </c>
      <c r="Y6198" s="268">
        <v>4220838.3899999997</v>
      </c>
      <c r="AA6198" s="229" t="s">
        <v>52452</v>
      </c>
      <c r="AB6198" s="230">
        <v>2800</v>
      </c>
      <c r="AD6198" s="209" t="s">
        <v>20498</v>
      </c>
      <c r="AE6198" s="210">
        <v>13968.85</v>
      </c>
      <c r="AF6198" s="93"/>
      <c r="AG6198" s="93"/>
      <c r="AH6198" s="93"/>
    </row>
    <row r="6199" spans="21:34" x14ac:dyDescent="0.3">
      <c r="U6199" s="309" t="s">
        <v>64692</v>
      </c>
      <c r="V6199" s="310">
        <v>4421</v>
      </c>
      <c r="X6199" s="267" t="s">
        <v>52483</v>
      </c>
      <c r="Y6199" s="268">
        <v>371864.08</v>
      </c>
      <c r="AA6199" s="229" t="s">
        <v>52453</v>
      </c>
      <c r="AB6199" s="230">
        <v>65519.81</v>
      </c>
      <c r="AD6199" s="209" t="s">
        <v>20499</v>
      </c>
      <c r="AE6199" s="210">
        <v>2834</v>
      </c>
      <c r="AF6199" s="93"/>
      <c r="AG6199" s="93"/>
      <c r="AH6199" s="93"/>
    </row>
    <row r="6200" spans="21:34" x14ac:dyDescent="0.3">
      <c r="U6200" s="309" t="s">
        <v>56385</v>
      </c>
      <c r="V6200" s="310">
        <v>1977.77</v>
      </c>
      <c r="X6200" s="267" t="s">
        <v>61993</v>
      </c>
      <c r="Y6200" s="268">
        <v>336069.84</v>
      </c>
      <c r="AA6200" s="229" t="s">
        <v>33586</v>
      </c>
      <c r="AB6200" s="230">
        <v>352139.41</v>
      </c>
      <c r="AD6200" s="209" t="s">
        <v>20500</v>
      </c>
      <c r="AE6200" s="210">
        <v>13440</v>
      </c>
      <c r="AF6200" s="93"/>
      <c r="AG6200" s="93"/>
      <c r="AH6200" s="93"/>
    </row>
    <row r="6201" spans="21:34" x14ac:dyDescent="0.3">
      <c r="U6201" s="309" t="s">
        <v>56386</v>
      </c>
      <c r="V6201" s="310">
        <v>2426.46</v>
      </c>
      <c r="X6201" s="267" t="s">
        <v>52484</v>
      </c>
      <c r="Y6201" s="268">
        <v>3850</v>
      </c>
      <c r="AA6201" s="229" t="s">
        <v>47977</v>
      </c>
      <c r="AB6201" s="230">
        <v>4514.99</v>
      </c>
      <c r="AD6201" s="209" t="s">
        <v>20501</v>
      </c>
      <c r="AE6201" s="210">
        <v>4072.35</v>
      </c>
      <c r="AF6201" s="93"/>
      <c r="AG6201" s="93"/>
      <c r="AH6201" s="93"/>
    </row>
    <row r="6202" spans="21:34" x14ac:dyDescent="0.3">
      <c r="U6202" s="309" t="s">
        <v>56387</v>
      </c>
      <c r="V6202" s="310">
        <v>2924.8</v>
      </c>
      <c r="X6202" s="267" t="s">
        <v>62958</v>
      </c>
      <c r="Y6202" s="268">
        <v>6230</v>
      </c>
      <c r="AA6202" s="229" t="s">
        <v>35054</v>
      </c>
      <c r="AB6202" s="230">
        <v>11202.77</v>
      </c>
      <c r="AD6202" s="209" t="s">
        <v>20502</v>
      </c>
      <c r="AE6202" s="210">
        <v>1599.65</v>
      </c>
      <c r="AF6202" s="93"/>
      <c r="AG6202" s="93"/>
      <c r="AH6202" s="93"/>
    </row>
    <row r="6203" spans="21:34" x14ac:dyDescent="0.3">
      <c r="U6203" s="309" t="s">
        <v>57671</v>
      </c>
      <c r="V6203" s="310">
        <v>8793.23</v>
      </c>
      <c r="X6203" s="267" t="s">
        <v>59076</v>
      </c>
      <c r="Y6203" s="268">
        <v>4768.4399999999996</v>
      </c>
      <c r="AA6203" s="229" t="s">
        <v>33587</v>
      </c>
      <c r="AB6203" s="230">
        <v>90398.3</v>
      </c>
      <c r="AD6203" s="209" t="s">
        <v>20503</v>
      </c>
      <c r="AE6203" s="210">
        <v>3671.34</v>
      </c>
      <c r="AF6203" s="93"/>
      <c r="AG6203" s="93"/>
      <c r="AH6203" s="93"/>
    </row>
    <row r="6204" spans="21:34" x14ac:dyDescent="0.3">
      <c r="U6204" s="309" t="s">
        <v>58878</v>
      </c>
      <c r="V6204" s="310">
        <v>36715.32</v>
      </c>
      <c r="X6204" s="267" t="s">
        <v>63570</v>
      </c>
      <c r="Y6204" s="268">
        <v>5.17</v>
      </c>
      <c r="AA6204" s="229" t="s">
        <v>35055</v>
      </c>
      <c r="AB6204" s="230">
        <v>40600.080000000002</v>
      </c>
      <c r="AD6204" s="209" t="s">
        <v>20504</v>
      </c>
      <c r="AE6204" s="210">
        <v>14237.78</v>
      </c>
      <c r="AF6204" s="93"/>
      <c r="AG6204" s="93"/>
      <c r="AH6204" s="93"/>
    </row>
    <row r="6205" spans="21:34" x14ac:dyDescent="0.3">
      <c r="U6205" s="309" t="s">
        <v>68453</v>
      </c>
      <c r="V6205" s="310">
        <v>5038.5</v>
      </c>
      <c r="X6205" s="267" t="s">
        <v>58533</v>
      </c>
      <c r="Y6205" s="268">
        <v>1534.99</v>
      </c>
      <c r="AA6205" s="229" t="s">
        <v>40312</v>
      </c>
      <c r="AB6205" s="230">
        <v>65493</v>
      </c>
      <c r="AD6205" s="209" t="s">
        <v>20505</v>
      </c>
      <c r="AE6205" s="210">
        <v>67270.880000000005</v>
      </c>
      <c r="AF6205" s="93"/>
      <c r="AG6205" s="93"/>
      <c r="AH6205" s="93"/>
    </row>
    <row r="6206" spans="21:34" x14ac:dyDescent="0.3">
      <c r="U6206" s="309" t="s">
        <v>68454</v>
      </c>
      <c r="V6206" s="310">
        <v>-280.83</v>
      </c>
      <c r="X6206" s="267" t="s">
        <v>57454</v>
      </c>
      <c r="Y6206" s="268">
        <v>8377.41</v>
      </c>
      <c r="AA6206" s="229" t="s">
        <v>52454</v>
      </c>
      <c r="AB6206" s="230">
        <v>3387.45</v>
      </c>
      <c r="AD6206" s="209" t="s">
        <v>20506</v>
      </c>
      <c r="AE6206" s="210">
        <v>1690.15</v>
      </c>
      <c r="AF6206" s="93"/>
      <c r="AG6206" s="93"/>
      <c r="AH6206" s="93"/>
    </row>
    <row r="6207" spans="21:34" x14ac:dyDescent="0.3">
      <c r="U6207" s="309" t="s">
        <v>62733</v>
      </c>
      <c r="V6207" s="310">
        <v>2500</v>
      </c>
      <c r="X6207" s="267" t="s">
        <v>60429</v>
      </c>
      <c r="Y6207" s="268">
        <v>41117.33</v>
      </c>
      <c r="AA6207" s="229" t="s">
        <v>52455</v>
      </c>
      <c r="AB6207" s="230">
        <v>259.14</v>
      </c>
      <c r="AD6207" s="209" t="s">
        <v>20507</v>
      </c>
      <c r="AE6207" s="210">
        <v>7762.85</v>
      </c>
      <c r="AF6207" s="93"/>
      <c r="AG6207" s="93"/>
      <c r="AH6207" s="93"/>
    </row>
    <row r="6208" spans="21:34" x14ac:dyDescent="0.3">
      <c r="U6208" s="309" t="s">
        <v>62734</v>
      </c>
      <c r="V6208" s="310">
        <v>191.25</v>
      </c>
      <c r="X6208" s="267" t="s">
        <v>64308</v>
      </c>
      <c r="Y6208" s="268">
        <v>1328.75</v>
      </c>
      <c r="AA6208" s="229" t="s">
        <v>52456</v>
      </c>
      <c r="AB6208" s="230">
        <v>816.38</v>
      </c>
      <c r="AD6208" s="209" t="s">
        <v>20508</v>
      </c>
      <c r="AE6208" s="210">
        <v>34642</v>
      </c>
      <c r="AF6208" s="93"/>
      <c r="AG6208" s="93"/>
      <c r="AH6208" s="93"/>
    </row>
    <row r="6209" spans="21:34" x14ac:dyDescent="0.3">
      <c r="U6209" s="309" t="s">
        <v>62735</v>
      </c>
      <c r="V6209" s="310">
        <v>625.5</v>
      </c>
      <c r="X6209" s="267" t="s">
        <v>56162</v>
      </c>
      <c r="Y6209" s="268">
        <v>28209.22</v>
      </c>
      <c r="AA6209" s="229" t="s">
        <v>44908</v>
      </c>
      <c r="AB6209" s="230">
        <v>18308.75</v>
      </c>
      <c r="AD6209" s="209" t="s">
        <v>20509</v>
      </c>
      <c r="AE6209" s="210">
        <v>15684</v>
      </c>
      <c r="AF6209" s="93"/>
      <c r="AG6209" s="93"/>
      <c r="AH6209" s="93"/>
    </row>
    <row r="6210" spans="21:34" x14ac:dyDescent="0.3">
      <c r="U6210" s="309" t="s">
        <v>62152</v>
      </c>
      <c r="V6210" s="310">
        <v>1278.1500000000001</v>
      </c>
      <c r="X6210" s="267" t="s">
        <v>56163</v>
      </c>
      <c r="Y6210" s="268">
        <v>5356.63</v>
      </c>
      <c r="AA6210" s="229" t="s">
        <v>52457</v>
      </c>
      <c r="AB6210" s="230">
        <v>426.44</v>
      </c>
      <c r="AD6210" s="209" t="s">
        <v>20510</v>
      </c>
      <c r="AE6210" s="210">
        <v>1166.6400000000001</v>
      </c>
      <c r="AF6210" s="93"/>
      <c r="AG6210" s="93"/>
      <c r="AH6210" s="93"/>
    </row>
    <row r="6211" spans="21:34" x14ac:dyDescent="0.3">
      <c r="U6211" s="309" t="s">
        <v>62153</v>
      </c>
      <c r="V6211" s="310">
        <v>4136.58</v>
      </c>
      <c r="X6211" s="267" t="s">
        <v>56164</v>
      </c>
      <c r="Y6211" s="268">
        <v>12494.35</v>
      </c>
      <c r="AA6211" s="229" t="s">
        <v>48897</v>
      </c>
      <c r="AB6211" s="230">
        <v>4200</v>
      </c>
      <c r="AD6211" s="209" t="s">
        <v>20511</v>
      </c>
      <c r="AE6211" s="210">
        <v>3400.29</v>
      </c>
      <c r="AF6211" s="93"/>
      <c r="AG6211" s="93"/>
      <c r="AH6211" s="93"/>
    </row>
    <row r="6212" spans="21:34" x14ac:dyDescent="0.3">
      <c r="U6212" s="309" t="s">
        <v>62154</v>
      </c>
      <c r="V6212" s="310">
        <v>316.44</v>
      </c>
      <c r="X6212" s="267" t="s">
        <v>61408</v>
      </c>
      <c r="Y6212" s="268">
        <v>3509.76</v>
      </c>
      <c r="AA6212" s="229" t="s">
        <v>44909</v>
      </c>
      <c r="AB6212" s="230">
        <v>205857.5</v>
      </c>
      <c r="AD6212" s="209" t="s">
        <v>20512</v>
      </c>
      <c r="AE6212" s="210">
        <v>1503.48</v>
      </c>
      <c r="AF6212" s="93"/>
      <c r="AG6212" s="93"/>
      <c r="AH6212" s="93"/>
    </row>
    <row r="6213" spans="21:34" x14ac:dyDescent="0.3">
      <c r="U6213" s="309" t="s">
        <v>62155</v>
      </c>
      <c r="V6213" s="310">
        <v>1035</v>
      </c>
      <c r="X6213" s="267" t="s">
        <v>49943</v>
      </c>
      <c r="Y6213" s="268">
        <v>31215.85</v>
      </c>
      <c r="AA6213" s="229" t="s">
        <v>44910</v>
      </c>
      <c r="AB6213" s="230">
        <v>15731.5</v>
      </c>
      <c r="AD6213" s="209" t="s">
        <v>20513</v>
      </c>
      <c r="AE6213" s="210">
        <v>387.5</v>
      </c>
      <c r="AF6213" s="93"/>
      <c r="AG6213" s="93"/>
      <c r="AH6213" s="93"/>
    </row>
    <row r="6214" spans="21:34" x14ac:dyDescent="0.3">
      <c r="U6214" s="309" t="s">
        <v>35366</v>
      </c>
      <c r="V6214" s="310">
        <v>52900.24</v>
      </c>
      <c r="X6214" s="267" t="s">
        <v>47982</v>
      </c>
      <c r="Y6214" s="268">
        <v>4772.7700000000004</v>
      </c>
      <c r="AA6214" s="229" t="s">
        <v>40313</v>
      </c>
      <c r="AB6214" s="230">
        <v>159243.35</v>
      </c>
      <c r="AD6214" s="209" t="s">
        <v>20514</v>
      </c>
      <c r="AE6214" s="210">
        <v>1090</v>
      </c>
      <c r="AF6214" s="93"/>
      <c r="AG6214" s="93"/>
      <c r="AH6214" s="93"/>
    </row>
    <row r="6215" spans="21:34" x14ac:dyDescent="0.3">
      <c r="U6215" s="309" t="s">
        <v>59156</v>
      </c>
      <c r="V6215" s="310">
        <v>8364.27</v>
      </c>
      <c r="X6215" s="267" t="s">
        <v>59077</v>
      </c>
      <c r="Y6215" s="268">
        <v>18045</v>
      </c>
      <c r="AA6215" s="229" t="s">
        <v>20598</v>
      </c>
      <c r="AB6215" s="230">
        <v>1045563.65</v>
      </c>
      <c r="AD6215" s="209" t="s">
        <v>20515</v>
      </c>
      <c r="AE6215" s="210">
        <v>70.84</v>
      </c>
      <c r="AF6215" s="93"/>
      <c r="AG6215" s="93"/>
      <c r="AH6215" s="93"/>
    </row>
    <row r="6216" spans="21:34" x14ac:dyDescent="0.3">
      <c r="U6216" s="309" t="s">
        <v>59157</v>
      </c>
      <c r="V6216" s="310">
        <v>53098.99</v>
      </c>
      <c r="X6216" s="267" t="s">
        <v>61994</v>
      </c>
      <c r="Y6216" s="268">
        <v>178.24</v>
      </c>
      <c r="AA6216" s="229" t="s">
        <v>20602</v>
      </c>
      <c r="AB6216" s="230">
        <v>9780.58</v>
      </c>
      <c r="AD6216" s="209" t="s">
        <v>20516</v>
      </c>
      <c r="AE6216" s="210">
        <v>29692.25</v>
      </c>
      <c r="AF6216" s="93"/>
      <c r="AG6216" s="93"/>
      <c r="AH6216" s="93"/>
    </row>
    <row r="6217" spans="21:34" x14ac:dyDescent="0.3">
      <c r="U6217" s="309" t="s">
        <v>35367</v>
      </c>
      <c r="V6217" s="310">
        <v>8289.75</v>
      </c>
      <c r="X6217" s="267" t="s">
        <v>61204</v>
      </c>
      <c r="Y6217" s="268">
        <v>40118.480000000003</v>
      </c>
      <c r="AA6217" s="229" t="s">
        <v>20606</v>
      </c>
      <c r="AB6217" s="230">
        <v>748.2</v>
      </c>
      <c r="AD6217" s="209" t="s">
        <v>20517</v>
      </c>
      <c r="AE6217" s="210">
        <v>53555.41</v>
      </c>
      <c r="AF6217" s="93"/>
      <c r="AG6217" s="93"/>
      <c r="AH6217" s="93"/>
    </row>
    <row r="6218" spans="21:34" x14ac:dyDescent="0.3">
      <c r="U6218" s="309" t="s">
        <v>24899</v>
      </c>
      <c r="V6218" s="310">
        <v>363866.62</v>
      </c>
      <c r="X6218" s="267" t="s">
        <v>57455</v>
      </c>
      <c r="Y6218" s="268">
        <v>23631.49</v>
      </c>
      <c r="AA6218" s="229" t="s">
        <v>20607</v>
      </c>
      <c r="AB6218" s="230">
        <v>1825.8</v>
      </c>
      <c r="AD6218" s="209" t="s">
        <v>20518</v>
      </c>
      <c r="AE6218" s="210">
        <v>18357.509999999998</v>
      </c>
      <c r="AF6218" s="93"/>
      <c r="AG6218" s="93"/>
      <c r="AH6218" s="93"/>
    </row>
    <row r="6219" spans="21:34" x14ac:dyDescent="0.3">
      <c r="U6219" s="309" t="s">
        <v>47139</v>
      </c>
      <c r="V6219" s="310">
        <v>112766.62</v>
      </c>
      <c r="X6219" s="267" t="s">
        <v>58256</v>
      </c>
      <c r="Y6219" s="268">
        <v>16116.68</v>
      </c>
      <c r="AA6219" s="229" t="s">
        <v>20608</v>
      </c>
      <c r="AB6219" s="230">
        <v>36811.18</v>
      </c>
      <c r="AD6219" s="209" t="s">
        <v>20519</v>
      </c>
      <c r="AE6219" s="210">
        <v>52932.68</v>
      </c>
      <c r="AF6219" s="93"/>
      <c r="AG6219" s="93"/>
      <c r="AH6219" s="93"/>
    </row>
    <row r="6220" spans="21:34" x14ac:dyDescent="0.3">
      <c r="U6220" s="309" t="s">
        <v>48153</v>
      </c>
      <c r="V6220" s="310">
        <v>17083.2</v>
      </c>
      <c r="X6220" s="267" t="s">
        <v>60430</v>
      </c>
      <c r="Y6220" s="268">
        <v>-92.7</v>
      </c>
      <c r="AA6220" s="229" t="s">
        <v>20609</v>
      </c>
      <c r="AB6220" s="230">
        <v>23395.91</v>
      </c>
      <c r="AD6220" s="209" t="s">
        <v>20520</v>
      </c>
      <c r="AE6220" s="210">
        <v>3750</v>
      </c>
      <c r="AF6220" s="93"/>
      <c r="AG6220" s="93"/>
      <c r="AH6220" s="93"/>
    </row>
    <row r="6221" spans="21:34" x14ac:dyDescent="0.3">
      <c r="U6221" s="309" t="s">
        <v>59158</v>
      </c>
      <c r="V6221" s="310">
        <v>55580.58</v>
      </c>
      <c r="X6221" s="267" t="s">
        <v>63680</v>
      </c>
      <c r="Y6221" s="268">
        <v>9635.23</v>
      </c>
      <c r="AA6221" s="229" t="s">
        <v>20610</v>
      </c>
      <c r="AB6221" s="230">
        <v>123815.33</v>
      </c>
      <c r="AD6221" s="209" t="s">
        <v>20521</v>
      </c>
      <c r="AE6221" s="210">
        <v>9566.06</v>
      </c>
      <c r="AF6221" s="93"/>
      <c r="AG6221" s="93"/>
      <c r="AH6221" s="93"/>
    </row>
    <row r="6222" spans="21:34" x14ac:dyDescent="0.3">
      <c r="U6222" s="309" t="s">
        <v>68455</v>
      </c>
      <c r="V6222" s="310">
        <v>55000</v>
      </c>
      <c r="X6222" s="267" t="s">
        <v>63681</v>
      </c>
      <c r="Y6222" s="268">
        <v>526.29999999999995</v>
      </c>
      <c r="AA6222" s="229" t="s">
        <v>42484</v>
      </c>
      <c r="AB6222" s="230">
        <v>13974542.539999999</v>
      </c>
      <c r="AD6222" s="209" t="s">
        <v>20522</v>
      </c>
      <c r="AE6222" s="210">
        <v>26956.5</v>
      </c>
      <c r="AF6222" s="93"/>
      <c r="AG6222" s="93"/>
      <c r="AH6222" s="93"/>
    </row>
    <row r="6223" spans="21:34" x14ac:dyDescent="0.3">
      <c r="U6223" s="309" t="s">
        <v>68456</v>
      </c>
      <c r="V6223" s="310">
        <v>2300</v>
      </c>
      <c r="X6223" s="267" t="s">
        <v>63682</v>
      </c>
      <c r="Y6223" s="268">
        <v>1124.24</v>
      </c>
      <c r="AA6223" s="229" t="s">
        <v>42485</v>
      </c>
      <c r="AB6223" s="230">
        <v>1061623.72</v>
      </c>
      <c r="AD6223" s="209" t="s">
        <v>20523</v>
      </c>
      <c r="AE6223" s="210">
        <v>10114.84</v>
      </c>
      <c r="AF6223" s="93"/>
      <c r="AG6223" s="93"/>
      <c r="AH6223" s="93"/>
    </row>
    <row r="6224" spans="21:34" x14ac:dyDescent="0.3">
      <c r="U6224" s="309" t="s">
        <v>24900</v>
      </c>
      <c r="V6224" s="310">
        <v>44986.53</v>
      </c>
      <c r="X6224" s="267" t="s">
        <v>63683</v>
      </c>
      <c r="Y6224" s="268">
        <v>533498.39</v>
      </c>
      <c r="AA6224" s="229" t="s">
        <v>46936</v>
      </c>
      <c r="AB6224" s="230">
        <v>241.74</v>
      </c>
      <c r="AD6224" s="209" t="s">
        <v>20524</v>
      </c>
      <c r="AE6224" s="210">
        <v>617</v>
      </c>
      <c r="AF6224" s="93"/>
      <c r="AG6224" s="93"/>
      <c r="AH6224" s="93"/>
    </row>
    <row r="6225" spans="21:34" x14ac:dyDescent="0.3">
      <c r="U6225" s="309" t="s">
        <v>68457</v>
      </c>
      <c r="V6225" s="310">
        <v>71883.33</v>
      </c>
      <c r="X6225" s="267" t="s">
        <v>64309</v>
      </c>
      <c r="Y6225" s="268">
        <v>69942.55</v>
      </c>
      <c r="AA6225" s="229" t="s">
        <v>20614</v>
      </c>
      <c r="AB6225" s="230">
        <v>6320</v>
      </c>
      <c r="AD6225" s="209" t="s">
        <v>20525</v>
      </c>
      <c r="AE6225" s="210">
        <v>4100</v>
      </c>
      <c r="AF6225" s="93"/>
      <c r="AG6225" s="93"/>
      <c r="AH6225" s="93"/>
    </row>
    <row r="6226" spans="21:34" x14ac:dyDescent="0.3">
      <c r="U6226" s="309" t="s">
        <v>49062</v>
      </c>
      <c r="V6226" s="310">
        <v>23610.73</v>
      </c>
      <c r="X6226" s="267" t="s">
        <v>64310</v>
      </c>
      <c r="Y6226" s="268">
        <v>266730.84999999998</v>
      </c>
      <c r="AA6226" s="229" t="s">
        <v>20615</v>
      </c>
      <c r="AB6226" s="230">
        <v>389.55</v>
      </c>
      <c r="AD6226" s="209" t="s">
        <v>20526</v>
      </c>
      <c r="AE6226" s="210">
        <v>5241</v>
      </c>
      <c r="AF6226" s="93"/>
      <c r="AG6226" s="93"/>
      <c r="AH6226" s="93"/>
    </row>
    <row r="6227" spans="21:34" x14ac:dyDescent="0.3">
      <c r="U6227" s="309" t="s">
        <v>24902</v>
      </c>
      <c r="V6227" s="310">
        <v>51202.43</v>
      </c>
      <c r="X6227" s="267" t="s">
        <v>62959</v>
      </c>
      <c r="Y6227" s="268">
        <v>321217.03999999998</v>
      </c>
      <c r="AA6227" s="229" t="s">
        <v>20616</v>
      </c>
      <c r="AB6227" s="230">
        <v>52421.79</v>
      </c>
      <c r="AD6227" s="209" t="s">
        <v>20527</v>
      </c>
      <c r="AE6227" s="210">
        <v>47280</v>
      </c>
      <c r="AF6227" s="93"/>
      <c r="AG6227" s="93"/>
      <c r="AH6227" s="93"/>
    </row>
    <row r="6228" spans="21:34" x14ac:dyDescent="0.3">
      <c r="U6228" s="309" t="s">
        <v>68458</v>
      </c>
      <c r="V6228" s="310">
        <v>403.65</v>
      </c>
      <c r="X6228" s="267" t="s">
        <v>64311</v>
      </c>
      <c r="Y6228" s="268">
        <v>259932.45</v>
      </c>
      <c r="AA6228" s="229" t="s">
        <v>20617</v>
      </c>
      <c r="AB6228" s="230">
        <v>74.64</v>
      </c>
      <c r="AD6228" s="209" t="s">
        <v>20528</v>
      </c>
      <c r="AE6228" s="210">
        <v>33005</v>
      </c>
      <c r="AF6228" s="93"/>
      <c r="AG6228" s="93"/>
      <c r="AH6228" s="93"/>
    </row>
    <row r="6229" spans="21:34" x14ac:dyDescent="0.3">
      <c r="U6229" s="309" t="s">
        <v>62156</v>
      </c>
      <c r="V6229" s="310">
        <v>6185.37</v>
      </c>
      <c r="X6229" s="267" t="s">
        <v>64312</v>
      </c>
      <c r="Y6229" s="268">
        <v>19774.84</v>
      </c>
      <c r="AA6229" s="229" t="s">
        <v>20619</v>
      </c>
      <c r="AB6229" s="230">
        <v>963.8</v>
      </c>
      <c r="AD6229" s="209" t="s">
        <v>20529</v>
      </c>
      <c r="AE6229" s="210">
        <v>5145</v>
      </c>
      <c r="AF6229" s="93"/>
      <c r="AG6229" s="93"/>
      <c r="AH6229" s="93"/>
    </row>
    <row r="6230" spans="21:34" x14ac:dyDescent="0.3">
      <c r="U6230" s="309" t="s">
        <v>62157</v>
      </c>
      <c r="V6230" s="310">
        <v>520.54999999999995</v>
      </c>
      <c r="X6230" s="267" t="s">
        <v>64313</v>
      </c>
      <c r="Y6230" s="268">
        <v>14236.35</v>
      </c>
      <c r="AA6230" s="229" t="s">
        <v>48898</v>
      </c>
      <c r="AB6230" s="230">
        <v>991.59</v>
      </c>
      <c r="AD6230" s="209" t="s">
        <v>20530</v>
      </c>
      <c r="AE6230" s="210">
        <v>2719.99</v>
      </c>
      <c r="AF6230" s="93"/>
      <c r="AG6230" s="93"/>
      <c r="AH6230" s="93"/>
    </row>
    <row r="6231" spans="21:34" x14ac:dyDescent="0.3">
      <c r="U6231" s="309" t="s">
        <v>68459</v>
      </c>
      <c r="V6231" s="310">
        <v>2730</v>
      </c>
      <c r="X6231" s="267" t="s">
        <v>64314</v>
      </c>
      <c r="Y6231" s="268">
        <v>34309.1</v>
      </c>
      <c r="AA6231" s="229" t="s">
        <v>20621</v>
      </c>
      <c r="AB6231" s="230">
        <v>223087.82</v>
      </c>
      <c r="AD6231" s="209" t="s">
        <v>20531</v>
      </c>
      <c r="AE6231" s="210">
        <v>208.08</v>
      </c>
      <c r="AF6231" s="93"/>
      <c r="AG6231" s="93"/>
      <c r="AH6231" s="93"/>
    </row>
    <row r="6232" spans="21:34" x14ac:dyDescent="0.3">
      <c r="U6232" s="309" t="s">
        <v>68460</v>
      </c>
      <c r="V6232" s="310">
        <v>3224</v>
      </c>
      <c r="X6232" s="267" t="s">
        <v>57456</v>
      </c>
      <c r="Y6232" s="268">
        <v>294250</v>
      </c>
      <c r="AA6232" s="229" t="s">
        <v>20624</v>
      </c>
      <c r="AB6232" s="230">
        <v>21636.04</v>
      </c>
      <c r="AD6232" s="209" t="s">
        <v>13537</v>
      </c>
      <c r="AE6232" s="210">
        <v>314929.76</v>
      </c>
      <c r="AF6232" s="93"/>
      <c r="AG6232" s="93"/>
      <c r="AH6232" s="93"/>
    </row>
    <row r="6233" spans="21:34" x14ac:dyDescent="0.3">
      <c r="U6233" s="309" t="s">
        <v>68461</v>
      </c>
      <c r="V6233" s="310">
        <v>0.33</v>
      </c>
      <c r="X6233" s="267" t="s">
        <v>59411</v>
      </c>
      <c r="Y6233" s="268">
        <v>376038.25</v>
      </c>
      <c r="AA6233" s="229" t="s">
        <v>20625</v>
      </c>
      <c r="AB6233" s="230">
        <v>60965.86</v>
      </c>
      <c r="AD6233" s="209" t="s">
        <v>20532</v>
      </c>
      <c r="AE6233" s="210">
        <v>17406.169999999998</v>
      </c>
      <c r="AF6233" s="93"/>
      <c r="AG6233" s="93"/>
      <c r="AH6233" s="93"/>
    </row>
    <row r="6234" spans="21:34" x14ac:dyDescent="0.3">
      <c r="U6234" s="309" t="s">
        <v>35378</v>
      </c>
      <c r="V6234" s="310">
        <v>607.20000000000005</v>
      </c>
      <c r="X6234" s="267" t="s">
        <v>58534</v>
      </c>
      <c r="Y6234" s="268">
        <v>27918</v>
      </c>
      <c r="AA6234" s="229" t="s">
        <v>20626</v>
      </c>
      <c r="AB6234" s="230">
        <v>10084.9</v>
      </c>
      <c r="AD6234" s="209" t="s">
        <v>20533</v>
      </c>
      <c r="AE6234" s="210">
        <v>31071.59</v>
      </c>
      <c r="AF6234" s="93"/>
      <c r="AG6234" s="93"/>
      <c r="AH6234" s="93"/>
    </row>
    <row r="6235" spans="21:34" x14ac:dyDescent="0.3">
      <c r="U6235" s="309" t="s">
        <v>62158</v>
      </c>
      <c r="V6235" s="310">
        <v>2206.2800000000002</v>
      </c>
      <c r="X6235" s="267" t="s">
        <v>56165</v>
      </c>
      <c r="Y6235" s="268">
        <v>190392.82</v>
      </c>
      <c r="AA6235" s="229" t="s">
        <v>20627</v>
      </c>
      <c r="AB6235" s="230">
        <v>24303.34</v>
      </c>
      <c r="AD6235" s="209" t="s">
        <v>20534</v>
      </c>
      <c r="AE6235" s="210">
        <v>586320.01</v>
      </c>
      <c r="AF6235" s="93"/>
      <c r="AG6235" s="93"/>
      <c r="AH6235" s="93"/>
    </row>
    <row r="6236" spans="21:34" x14ac:dyDescent="0.3">
      <c r="U6236" s="309" t="s">
        <v>24976</v>
      </c>
      <c r="V6236" s="310">
        <v>-2312.46</v>
      </c>
      <c r="X6236" s="267" t="s">
        <v>58535</v>
      </c>
      <c r="Y6236" s="268">
        <v>9524.1200000000008</v>
      </c>
      <c r="AA6236" s="229" t="s">
        <v>52458</v>
      </c>
      <c r="AB6236" s="230">
        <v>161141.07999999999</v>
      </c>
      <c r="AD6236" s="209" t="s">
        <v>20535</v>
      </c>
      <c r="AE6236" s="210">
        <v>470.97</v>
      </c>
      <c r="AF6236" s="93"/>
      <c r="AG6236" s="93"/>
      <c r="AH6236" s="93"/>
    </row>
    <row r="6237" spans="21:34" x14ac:dyDescent="0.3">
      <c r="U6237" s="309" t="s">
        <v>24977</v>
      </c>
      <c r="V6237" s="310">
        <v>3506.44</v>
      </c>
      <c r="X6237" s="267" t="s">
        <v>61995</v>
      </c>
      <c r="Y6237" s="268">
        <v>11030</v>
      </c>
      <c r="AA6237" s="229" t="s">
        <v>20632</v>
      </c>
      <c r="AB6237" s="230">
        <v>785739.44</v>
      </c>
      <c r="AD6237" s="209" t="s">
        <v>20536</v>
      </c>
      <c r="AE6237" s="210">
        <v>16784.5</v>
      </c>
      <c r="AF6237" s="93"/>
      <c r="AG6237" s="93"/>
      <c r="AH6237" s="93"/>
    </row>
    <row r="6238" spans="21:34" x14ac:dyDescent="0.3">
      <c r="U6238" s="309" t="s">
        <v>56389</v>
      </c>
      <c r="V6238" s="310">
        <v>35186.559999999998</v>
      </c>
      <c r="X6238" s="267" t="s">
        <v>56166</v>
      </c>
      <c r="Y6238" s="268">
        <v>18651.14</v>
      </c>
      <c r="AA6238" s="229" t="s">
        <v>20633</v>
      </c>
      <c r="AB6238" s="230">
        <v>132103.13</v>
      </c>
      <c r="AD6238" s="209" t="s">
        <v>20537</v>
      </c>
      <c r="AE6238" s="210">
        <v>353.7</v>
      </c>
      <c r="AF6238" s="93"/>
      <c r="AG6238" s="93"/>
      <c r="AH6238" s="93"/>
    </row>
    <row r="6239" spans="21:34" x14ac:dyDescent="0.3">
      <c r="U6239" s="309" t="s">
        <v>56390</v>
      </c>
      <c r="V6239" s="310">
        <v>2277.2800000000002</v>
      </c>
      <c r="X6239" s="267" t="s">
        <v>58536</v>
      </c>
      <c r="Y6239" s="268">
        <v>12594.66</v>
      </c>
      <c r="AA6239" s="229" t="s">
        <v>20634</v>
      </c>
      <c r="AB6239" s="230">
        <v>1358.64</v>
      </c>
      <c r="AD6239" s="209" t="s">
        <v>20538</v>
      </c>
      <c r="AE6239" s="210">
        <v>12605.3</v>
      </c>
      <c r="AF6239" s="93"/>
      <c r="AG6239" s="93"/>
      <c r="AH6239" s="93"/>
    </row>
    <row r="6240" spans="21:34" x14ac:dyDescent="0.3">
      <c r="U6240" s="309" t="s">
        <v>63759</v>
      </c>
      <c r="V6240" s="310">
        <v>21721.23</v>
      </c>
      <c r="X6240" s="267" t="s">
        <v>58537</v>
      </c>
      <c r="Y6240" s="268">
        <v>4805.4799999999996</v>
      </c>
      <c r="AA6240" s="229" t="s">
        <v>42486</v>
      </c>
      <c r="AB6240" s="230">
        <v>-102153.09</v>
      </c>
      <c r="AD6240" s="209" t="s">
        <v>20539</v>
      </c>
      <c r="AE6240" s="210">
        <v>7417.07</v>
      </c>
      <c r="AF6240" s="93"/>
      <c r="AG6240" s="93"/>
      <c r="AH6240" s="93"/>
    </row>
    <row r="6241" spans="21:34" x14ac:dyDescent="0.3">
      <c r="U6241" s="309" t="s">
        <v>56392</v>
      </c>
      <c r="V6241" s="310">
        <v>4527.67</v>
      </c>
      <c r="X6241" s="267" t="s">
        <v>57457</v>
      </c>
      <c r="Y6241" s="268">
        <v>32344.36</v>
      </c>
      <c r="AA6241" s="229" t="s">
        <v>52459</v>
      </c>
      <c r="AB6241" s="230">
        <v>364.23</v>
      </c>
      <c r="AD6241" s="209" t="s">
        <v>20540</v>
      </c>
      <c r="AE6241" s="210">
        <v>5000</v>
      </c>
      <c r="AF6241" s="93"/>
      <c r="AG6241" s="93"/>
      <c r="AH6241" s="93"/>
    </row>
    <row r="6242" spans="21:34" x14ac:dyDescent="0.3">
      <c r="U6242" s="309" t="s">
        <v>56393</v>
      </c>
      <c r="V6242" s="310">
        <v>15157.7</v>
      </c>
      <c r="X6242" s="267" t="s">
        <v>63163</v>
      </c>
      <c r="Y6242" s="268">
        <v>2194.4699999999998</v>
      </c>
      <c r="AA6242" s="229" t="s">
        <v>20639</v>
      </c>
      <c r="AB6242" s="230">
        <v>2927.68</v>
      </c>
      <c r="AD6242" s="209" t="s">
        <v>20541</v>
      </c>
      <c r="AE6242" s="210">
        <v>949.91</v>
      </c>
      <c r="AF6242" s="93"/>
      <c r="AG6242" s="93"/>
      <c r="AH6242" s="93"/>
    </row>
    <row r="6243" spans="21:34" x14ac:dyDescent="0.3">
      <c r="U6243" s="309" t="s">
        <v>59159</v>
      </c>
      <c r="V6243" s="310">
        <v>3678.53</v>
      </c>
      <c r="X6243" s="267" t="s">
        <v>60431</v>
      </c>
      <c r="Y6243" s="268">
        <v>54555.02</v>
      </c>
      <c r="AA6243" s="229" t="s">
        <v>42487</v>
      </c>
      <c r="AB6243" s="230">
        <v>-1358.95</v>
      </c>
      <c r="AD6243" s="209" t="s">
        <v>20542</v>
      </c>
      <c r="AE6243" s="210">
        <v>1084</v>
      </c>
      <c r="AF6243" s="93"/>
      <c r="AG6243" s="93"/>
      <c r="AH6243" s="93"/>
    </row>
    <row r="6244" spans="21:34" x14ac:dyDescent="0.3">
      <c r="U6244" s="309" t="s">
        <v>55299</v>
      </c>
      <c r="V6244" s="310">
        <v>14487.41</v>
      </c>
      <c r="X6244" s="267" t="s">
        <v>61996</v>
      </c>
      <c r="Y6244" s="268">
        <v>6367.66</v>
      </c>
      <c r="AA6244" s="229" t="s">
        <v>52460</v>
      </c>
      <c r="AB6244" s="230">
        <v>24437.33</v>
      </c>
      <c r="AD6244" s="209" t="s">
        <v>20543</v>
      </c>
      <c r="AE6244" s="210">
        <v>405.49</v>
      </c>
      <c r="AF6244" s="93"/>
      <c r="AG6244" s="93"/>
      <c r="AH6244" s="93"/>
    </row>
    <row r="6245" spans="21:34" x14ac:dyDescent="0.3">
      <c r="U6245" s="309" t="s">
        <v>55300</v>
      </c>
      <c r="V6245" s="310">
        <v>1108.26</v>
      </c>
      <c r="X6245" s="267" t="s">
        <v>64315</v>
      </c>
      <c r="Y6245" s="268">
        <v>9700</v>
      </c>
      <c r="AA6245" s="229" t="s">
        <v>20641</v>
      </c>
      <c r="AB6245" s="230">
        <v>196425.78</v>
      </c>
      <c r="AD6245" s="209" t="s">
        <v>20544</v>
      </c>
      <c r="AE6245" s="210">
        <v>6915.78</v>
      </c>
      <c r="AF6245" s="93"/>
      <c r="AG6245" s="93"/>
      <c r="AH6245" s="93"/>
    </row>
    <row r="6246" spans="21:34" x14ac:dyDescent="0.3">
      <c r="U6246" s="309" t="s">
        <v>55301</v>
      </c>
      <c r="V6246" s="310">
        <v>3876.58</v>
      </c>
      <c r="X6246" s="267" t="s">
        <v>64316</v>
      </c>
      <c r="Y6246" s="268">
        <v>742.05</v>
      </c>
      <c r="AA6246" s="229" t="s">
        <v>20642</v>
      </c>
      <c r="AB6246" s="230">
        <v>78033.56</v>
      </c>
      <c r="AD6246" s="209" t="s">
        <v>20545</v>
      </c>
      <c r="AE6246" s="210">
        <v>36749.97</v>
      </c>
      <c r="AF6246" s="93"/>
      <c r="AG6246" s="93"/>
      <c r="AH6246" s="93"/>
    </row>
    <row r="6247" spans="21:34" x14ac:dyDescent="0.3">
      <c r="U6247" s="309" t="s">
        <v>57675</v>
      </c>
      <c r="V6247" s="310">
        <v>4924.2</v>
      </c>
      <c r="X6247" s="267" t="s">
        <v>64317</v>
      </c>
      <c r="Y6247" s="268">
        <v>2376.5</v>
      </c>
      <c r="AA6247" s="229" t="s">
        <v>47978</v>
      </c>
      <c r="AB6247" s="230">
        <v>153.63</v>
      </c>
      <c r="AD6247" s="209" t="s">
        <v>20546</v>
      </c>
      <c r="AE6247" s="210">
        <v>3346.78</v>
      </c>
      <c r="AF6247" s="93"/>
      <c r="AG6247" s="93"/>
      <c r="AH6247" s="93"/>
    </row>
    <row r="6248" spans="21:34" x14ac:dyDescent="0.3">
      <c r="U6248" s="309" t="s">
        <v>53206</v>
      </c>
      <c r="V6248" s="310">
        <v>1714.12</v>
      </c>
      <c r="X6248" s="267" t="s">
        <v>64318</v>
      </c>
      <c r="Y6248" s="268">
        <v>1496.18</v>
      </c>
      <c r="AA6248" s="229" t="s">
        <v>35056</v>
      </c>
      <c r="AB6248" s="230">
        <v>17280</v>
      </c>
      <c r="AD6248" s="209" t="s">
        <v>20547</v>
      </c>
      <c r="AE6248" s="210">
        <v>7967.43</v>
      </c>
      <c r="AF6248" s="93"/>
      <c r="AG6248" s="93"/>
      <c r="AH6248" s="93"/>
    </row>
    <row r="6249" spans="21:34" x14ac:dyDescent="0.3">
      <c r="U6249" s="309" t="s">
        <v>50245</v>
      </c>
      <c r="V6249" s="310">
        <v>32.51</v>
      </c>
      <c r="X6249" s="267" t="s">
        <v>63164</v>
      </c>
      <c r="Y6249" s="268">
        <v>13500</v>
      </c>
      <c r="AA6249" s="229" t="s">
        <v>20644</v>
      </c>
      <c r="AB6249" s="230">
        <v>7303.39</v>
      </c>
      <c r="AD6249" s="209" t="s">
        <v>20548</v>
      </c>
      <c r="AE6249" s="210">
        <v>1549.13</v>
      </c>
      <c r="AF6249" s="93"/>
      <c r="AG6249" s="93"/>
      <c r="AH6249" s="93"/>
    </row>
    <row r="6250" spans="21:34" x14ac:dyDescent="0.3">
      <c r="U6250" s="309" t="s">
        <v>55302</v>
      </c>
      <c r="V6250" s="310">
        <v>1703.27</v>
      </c>
      <c r="X6250" s="267" t="s">
        <v>63165</v>
      </c>
      <c r="Y6250" s="268">
        <v>1032.75</v>
      </c>
      <c r="AA6250" s="229" t="s">
        <v>20645</v>
      </c>
      <c r="AB6250" s="230">
        <v>17309.349999999999</v>
      </c>
      <c r="AD6250" s="209" t="s">
        <v>20549</v>
      </c>
      <c r="AE6250" s="210">
        <v>227.91</v>
      </c>
      <c r="AF6250" s="93"/>
      <c r="AG6250" s="93"/>
      <c r="AH6250" s="93"/>
    </row>
    <row r="6251" spans="21:34" x14ac:dyDescent="0.3">
      <c r="U6251" s="309" t="s">
        <v>62162</v>
      </c>
      <c r="V6251" s="310">
        <v>71816.58</v>
      </c>
      <c r="X6251" s="267" t="s">
        <v>63166</v>
      </c>
      <c r="Y6251" s="268">
        <v>3307.5</v>
      </c>
      <c r="AA6251" s="229" t="s">
        <v>52461</v>
      </c>
      <c r="AB6251" s="230">
        <v>36236.68</v>
      </c>
      <c r="AD6251" s="209" t="s">
        <v>20550</v>
      </c>
      <c r="AE6251" s="210">
        <v>284931.55</v>
      </c>
      <c r="AF6251" s="93"/>
      <c r="AG6251" s="93"/>
      <c r="AH6251" s="93"/>
    </row>
    <row r="6252" spans="21:34" x14ac:dyDescent="0.3">
      <c r="U6252" s="309" t="s">
        <v>53209</v>
      </c>
      <c r="V6252" s="310">
        <v>990640.4</v>
      </c>
      <c r="X6252" s="267" t="s">
        <v>59078</v>
      </c>
      <c r="Y6252" s="268">
        <v>555</v>
      </c>
      <c r="AA6252" s="229" t="s">
        <v>40314</v>
      </c>
      <c r="AB6252" s="230">
        <v>117402.04</v>
      </c>
      <c r="AD6252" s="209" t="s">
        <v>20551</v>
      </c>
      <c r="AE6252" s="210">
        <v>34282.57</v>
      </c>
      <c r="AF6252" s="93"/>
      <c r="AG6252" s="93"/>
      <c r="AH6252" s="93"/>
    </row>
    <row r="6253" spans="21:34" x14ac:dyDescent="0.3">
      <c r="U6253" s="309" t="s">
        <v>36549</v>
      </c>
      <c r="V6253" s="310">
        <v>42232</v>
      </c>
      <c r="X6253" s="267" t="s">
        <v>61205</v>
      </c>
      <c r="Y6253" s="268">
        <v>897.19</v>
      </c>
      <c r="AA6253" s="229" t="s">
        <v>46937</v>
      </c>
      <c r="AB6253" s="230">
        <v>28148.13</v>
      </c>
      <c r="AD6253" s="209" t="s">
        <v>20552</v>
      </c>
      <c r="AE6253" s="210">
        <v>2225.42</v>
      </c>
      <c r="AF6253" s="93"/>
      <c r="AG6253" s="93"/>
      <c r="AH6253" s="93"/>
    </row>
    <row r="6254" spans="21:34" x14ac:dyDescent="0.3">
      <c r="U6254" s="309" t="s">
        <v>59160</v>
      </c>
      <c r="V6254" s="310">
        <v>56817</v>
      </c>
      <c r="X6254" s="267" t="s">
        <v>62635</v>
      </c>
      <c r="Y6254" s="268">
        <v>2251.81</v>
      </c>
      <c r="AA6254" s="229" t="s">
        <v>40315</v>
      </c>
      <c r="AB6254" s="230">
        <v>24792.69</v>
      </c>
      <c r="AD6254" s="209" t="s">
        <v>20553</v>
      </c>
      <c r="AE6254" s="210">
        <v>1885.6</v>
      </c>
      <c r="AF6254" s="93"/>
      <c r="AG6254" s="93"/>
      <c r="AH6254" s="93"/>
    </row>
    <row r="6255" spans="21:34" x14ac:dyDescent="0.3">
      <c r="U6255" s="309" t="s">
        <v>35382</v>
      </c>
      <c r="V6255" s="310">
        <v>1800429.82</v>
      </c>
      <c r="X6255" s="267" t="s">
        <v>58257</v>
      </c>
      <c r="Y6255" s="268">
        <v>20771</v>
      </c>
      <c r="AA6255" s="229" t="s">
        <v>46938</v>
      </c>
      <c r="AB6255" s="230">
        <v>845.46</v>
      </c>
      <c r="AD6255" s="209" t="s">
        <v>20554</v>
      </c>
      <c r="AE6255" s="210">
        <v>80</v>
      </c>
      <c r="AF6255" s="93"/>
      <c r="AG6255" s="93"/>
      <c r="AH6255" s="93"/>
    </row>
    <row r="6256" spans="21:34" x14ac:dyDescent="0.3">
      <c r="U6256" s="309" t="s">
        <v>53210</v>
      </c>
      <c r="V6256" s="310">
        <v>2023593.43</v>
      </c>
      <c r="X6256" s="267" t="s">
        <v>61409</v>
      </c>
      <c r="Y6256" s="268">
        <v>93361.12</v>
      </c>
      <c r="AA6256" s="229" t="s">
        <v>52462</v>
      </c>
      <c r="AB6256" s="230">
        <v>4984.5</v>
      </c>
      <c r="AD6256" s="209" t="s">
        <v>20555</v>
      </c>
      <c r="AE6256" s="210">
        <v>23244.03</v>
      </c>
      <c r="AF6256" s="93"/>
      <c r="AG6256" s="93"/>
      <c r="AH6256" s="93"/>
    </row>
    <row r="6257" spans="21:34" x14ac:dyDescent="0.3">
      <c r="U6257" s="309" t="s">
        <v>48157</v>
      </c>
      <c r="V6257" s="310">
        <v>80066.31</v>
      </c>
      <c r="X6257" s="267" t="s">
        <v>61410</v>
      </c>
      <c r="Y6257" s="268">
        <v>7083.95</v>
      </c>
      <c r="AA6257" s="229" t="s">
        <v>52463</v>
      </c>
      <c r="AB6257" s="230">
        <v>227269.53</v>
      </c>
      <c r="AD6257" s="209" t="s">
        <v>20556</v>
      </c>
      <c r="AE6257" s="210">
        <v>477.59</v>
      </c>
      <c r="AF6257" s="93"/>
      <c r="AG6257" s="93"/>
      <c r="AH6257" s="93"/>
    </row>
    <row r="6258" spans="21:34" x14ac:dyDescent="0.3">
      <c r="U6258" s="309" t="s">
        <v>68462</v>
      </c>
      <c r="V6258" s="310">
        <v>1873.56</v>
      </c>
      <c r="X6258" s="267" t="s">
        <v>61411</v>
      </c>
      <c r="Y6258" s="268">
        <v>22873.599999999999</v>
      </c>
      <c r="AA6258" s="229" t="s">
        <v>49915</v>
      </c>
      <c r="AB6258" s="230">
        <v>26257.279999999999</v>
      </c>
      <c r="AD6258" s="209" t="s">
        <v>20557</v>
      </c>
      <c r="AE6258" s="210">
        <v>26555.37</v>
      </c>
      <c r="AF6258" s="93"/>
      <c r="AG6258" s="93"/>
      <c r="AH6258" s="93"/>
    </row>
    <row r="6259" spans="21:34" x14ac:dyDescent="0.3">
      <c r="U6259" s="309" t="s">
        <v>62163</v>
      </c>
      <c r="V6259" s="310">
        <v>69518.03</v>
      </c>
      <c r="X6259" s="267" t="s">
        <v>64319</v>
      </c>
      <c r="Y6259" s="268">
        <v>-3155.44</v>
      </c>
      <c r="AA6259" s="229" t="s">
        <v>52464</v>
      </c>
      <c r="AB6259" s="230">
        <v>15700.45</v>
      </c>
      <c r="AD6259" s="209" t="s">
        <v>20558</v>
      </c>
      <c r="AE6259" s="210">
        <v>35600</v>
      </c>
      <c r="AF6259" s="93"/>
      <c r="AG6259" s="93"/>
      <c r="AH6259" s="93"/>
    </row>
    <row r="6260" spans="21:34" x14ac:dyDescent="0.3">
      <c r="U6260" s="309" t="s">
        <v>62164</v>
      </c>
      <c r="V6260" s="310">
        <v>18885.12</v>
      </c>
      <c r="X6260" s="267" t="s">
        <v>20694</v>
      </c>
      <c r="Y6260" s="268">
        <v>3155.44</v>
      </c>
      <c r="AA6260" s="229" t="s">
        <v>49916</v>
      </c>
      <c r="AB6260" s="230">
        <v>18883.34</v>
      </c>
      <c r="AD6260" s="209" t="s">
        <v>20559</v>
      </c>
      <c r="AE6260" s="210">
        <v>54798.51</v>
      </c>
      <c r="AF6260" s="93"/>
      <c r="AG6260" s="93"/>
      <c r="AH6260" s="93"/>
    </row>
    <row r="6261" spans="21:34" x14ac:dyDescent="0.3">
      <c r="U6261" s="309" t="s">
        <v>61523</v>
      </c>
      <c r="V6261" s="310">
        <v>49022.5</v>
      </c>
      <c r="X6261" s="267" t="s">
        <v>64320</v>
      </c>
      <c r="Y6261" s="268">
        <v>-19851</v>
      </c>
      <c r="AA6261" s="229" t="s">
        <v>49917</v>
      </c>
      <c r="AB6261" s="230">
        <v>22234.82</v>
      </c>
      <c r="AD6261" s="209" t="s">
        <v>20560</v>
      </c>
      <c r="AE6261" s="210">
        <v>212021.29</v>
      </c>
      <c r="AF6261" s="93"/>
      <c r="AG6261" s="93"/>
      <c r="AH6261" s="93"/>
    </row>
    <row r="6262" spans="21:34" x14ac:dyDescent="0.3">
      <c r="U6262" s="309" t="s">
        <v>62165</v>
      </c>
      <c r="V6262" s="310">
        <v>25511</v>
      </c>
      <c r="X6262" s="267" t="s">
        <v>61997</v>
      </c>
      <c r="Y6262" s="268">
        <v>19851</v>
      </c>
      <c r="AA6262" s="229" t="s">
        <v>49918</v>
      </c>
      <c r="AB6262" s="230">
        <v>63089.52</v>
      </c>
      <c r="AD6262" s="209" t="s">
        <v>20561</v>
      </c>
      <c r="AE6262" s="210">
        <v>1024.03</v>
      </c>
      <c r="AF6262" s="93"/>
      <c r="AG6262" s="93"/>
      <c r="AH6262" s="93"/>
    </row>
    <row r="6263" spans="21:34" x14ac:dyDescent="0.3">
      <c r="U6263" s="309" t="s">
        <v>45371</v>
      </c>
      <c r="V6263" s="310">
        <v>500</v>
      </c>
      <c r="X6263" s="267" t="s">
        <v>60432</v>
      </c>
      <c r="Y6263" s="268">
        <v>6288.18</v>
      </c>
      <c r="AA6263" s="229" t="s">
        <v>49919</v>
      </c>
      <c r="AB6263" s="230">
        <v>4535.0200000000004</v>
      </c>
      <c r="AD6263" s="209" t="s">
        <v>20562</v>
      </c>
      <c r="AE6263" s="210">
        <v>32635</v>
      </c>
      <c r="AF6263" s="93"/>
      <c r="AG6263" s="93"/>
      <c r="AH6263" s="93"/>
    </row>
    <row r="6264" spans="21:34" x14ac:dyDescent="0.3">
      <c r="U6264" s="309" t="s">
        <v>35383</v>
      </c>
      <c r="V6264" s="310">
        <v>445462.07</v>
      </c>
      <c r="X6264" s="267" t="s">
        <v>42494</v>
      </c>
      <c r="Y6264" s="268">
        <v>481.04</v>
      </c>
      <c r="AA6264" s="229" t="s">
        <v>42488</v>
      </c>
      <c r="AB6264" s="230">
        <v>458536</v>
      </c>
      <c r="AD6264" s="209" t="s">
        <v>20563</v>
      </c>
      <c r="AE6264" s="210">
        <v>1297967.25</v>
      </c>
      <c r="AF6264" s="93"/>
      <c r="AG6264" s="93"/>
      <c r="AH6264" s="93"/>
    </row>
    <row r="6265" spans="21:34" x14ac:dyDescent="0.3">
      <c r="U6265" s="309" t="s">
        <v>68463</v>
      </c>
      <c r="V6265" s="310">
        <v>6470.94</v>
      </c>
      <c r="X6265" s="267" t="s">
        <v>60433</v>
      </c>
      <c r="Y6265" s="268">
        <v>113.83</v>
      </c>
      <c r="AA6265" s="229" t="s">
        <v>52465</v>
      </c>
      <c r="AB6265" s="230">
        <v>47643.360000000001</v>
      </c>
      <c r="AD6265" s="209" t="s">
        <v>20564</v>
      </c>
      <c r="AE6265" s="210">
        <v>2250</v>
      </c>
      <c r="AF6265" s="93"/>
      <c r="AG6265" s="93"/>
      <c r="AH6265" s="93"/>
    </row>
    <row r="6266" spans="21:34" x14ac:dyDescent="0.3">
      <c r="U6266" s="309" t="s">
        <v>57676</v>
      </c>
      <c r="V6266" s="310">
        <v>13142.19</v>
      </c>
      <c r="X6266" s="267" t="s">
        <v>42496</v>
      </c>
      <c r="Y6266" s="268">
        <v>14.5</v>
      </c>
      <c r="AA6266" s="229" t="s">
        <v>42489</v>
      </c>
      <c r="AB6266" s="230">
        <v>2013.6</v>
      </c>
      <c r="AD6266" s="209" t="s">
        <v>20565</v>
      </c>
      <c r="AE6266" s="210">
        <v>26084</v>
      </c>
      <c r="AF6266" s="93"/>
      <c r="AG6266" s="93"/>
      <c r="AH6266" s="93"/>
    </row>
    <row r="6267" spans="21:34" x14ac:dyDescent="0.3">
      <c r="U6267" s="309" t="s">
        <v>68464</v>
      </c>
      <c r="V6267" s="310">
        <v>1122.92</v>
      </c>
      <c r="X6267" s="267" t="s">
        <v>60434</v>
      </c>
      <c r="Y6267" s="268">
        <v>71.67</v>
      </c>
      <c r="AA6267" s="229" t="s">
        <v>42490</v>
      </c>
      <c r="AB6267" s="230">
        <v>154.04</v>
      </c>
      <c r="AD6267" s="209" t="s">
        <v>20566</v>
      </c>
      <c r="AE6267" s="210">
        <v>284931.55</v>
      </c>
      <c r="AF6267" s="93"/>
      <c r="AG6267" s="93"/>
      <c r="AH6267" s="93"/>
    </row>
    <row r="6268" spans="21:34" x14ac:dyDescent="0.3">
      <c r="U6268" s="309" t="s">
        <v>68465</v>
      </c>
      <c r="V6268" s="310">
        <v>28908.71</v>
      </c>
      <c r="X6268" s="267" t="s">
        <v>42497</v>
      </c>
      <c r="Y6268" s="268">
        <v>63.86</v>
      </c>
      <c r="AA6268" s="229" t="s">
        <v>39173</v>
      </c>
      <c r="AB6268" s="230">
        <v>784600.44</v>
      </c>
      <c r="AD6268" s="209" t="s">
        <v>20567</v>
      </c>
      <c r="AE6268" s="210">
        <v>59055.41</v>
      </c>
      <c r="AF6268" s="93"/>
      <c r="AG6268" s="93"/>
      <c r="AH6268" s="93"/>
    </row>
    <row r="6269" spans="21:34" x14ac:dyDescent="0.3">
      <c r="U6269" s="309" t="s">
        <v>55304</v>
      </c>
      <c r="V6269" s="310">
        <v>426.82</v>
      </c>
      <c r="X6269" s="267" t="s">
        <v>64321</v>
      </c>
      <c r="Y6269" s="268">
        <v>-7033.08</v>
      </c>
      <c r="AA6269" s="229" t="s">
        <v>52466</v>
      </c>
      <c r="AB6269" s="230">
        <v>97881.82</v>
      </c>
      <c r="AD6269" s="209" t="s">
        <v>20568</v>
      </c>
      <c r="AE6269" s="210">
        <v>34282.57</v>
      </c>
      <c r="AF6269" s="93"/>
      <c r="AG6269" s="93"/>
      <c r="AH6269" s="93"/>
    </row>
    <row r="6270" spans="21:34" x14ac:dyDescent="0.3">
      <c r="U6270" s="309" t="s">
        <v>35384</v>
      </c>
      <c r="V6270" s="310">
        <v>414122.41</v>
      </c>
      <c r="X6270" s="267" t="s">
        <v>52490</v>
      </c>
      <c r="Y6270" s="268">
        <v>255.35</v>
      </c>
      <c r="AA6270" s="229" t="s">
        <v>42491</v>
      </c>
      <c r="AB6270" s="230">
        <v>-266.12</v>
      </c>
      <c r="AD6270" s="209" t="s">
        <v>20569</v>
      </c>
      <c r="AE6270" s="210">
        <v>2225.42</v>
      </c>
      <c r="AF6270" s="93"/>
      <c r="AG6270" s="93"/>
      <c r="AH6270" s="93"/>
    </row>
    <row r="6271" spans="21:34" x14ac:dyDescent="0.3">
      <c r="U6271" s="309" t="s">
        <v>35385</v>
      </c>
      <c r="V6271" s="310">
        <v>1406629.71</v>
      </c>
      <c r="X6271" s="267" t="s">
        <v>49952</v>
      </c>
      <c r="Y6271" s="268">
        <v>293.56</v>
      </c>
      <c r="AA6271" s="229" t="s">
        <v>20648</v>
      </c>
      <c r="AB6271" s="230">
        <v>244936.75</v>
      </c>
      <c r="AD6271" s="209" t="s">
        <v>20570</v>
      </c>
      <c r="AE6271" s="210">
        <v>32690.36</v>
      </c>
      <c r="AF6271" s="93"/>
      <c r="AG6271" s="93"/>
      <c r="AH6271" s="93"/>
    </row>
    <row r="6272" spans="21:34" x14ac:dyDescent="0.3">
      <c r="U6272" s="309" t="s">
        <v>35386</v>
      </c>
      <c r="V6272" s="310">
        <v>837732.83</v>
      </c>
      <c r="X6272" s="267" t="s">
        <v>60435</v>
      </c>
      <c r="Y6272" s="268">
        <v>45537.919999999998</v>
      </c>
      <c r="AA6272" s="229" t="s">
        <v>49920</v>
      </c>
      <c r="AB6272" s="230">
        <v>46836</v>
      </c>
      <c r="AD6272" s="209" t="s">
        <v>20571</v>
      </c>
      <c r="AE6272" s="210">
        <v>1885.6</v>
      </c>
      <c r="AF6272" s="93"/>
      <c r="AG6272" s="93"/>
      <c r="AH6272" s="93"/>
    </row>
    <row r="6273" spans="21:34" x14ac:dyDescent="0.3">
      <c r="U6273" s="309" t="s">
        <v>56396</v>
      </c>
      <c r="V6273" s="310">
        <v>813477.15</v>
      </c>
      <c r="X6273" s="267" t="s">
        <v>42512</v>
      </c>
      <c r="Y6273" s="268">
        <v>238.98</v>
      </c>
      <c r="AA6273" s="229" t="s">
        <v>49921</v>
      </c>
      <c r="AB6273" s="230">
        <v>26096.97</v>
      </c>
      <c r="AD6273" s="209" t="s">
        <v>20572</v>
      </c>
      <c r="AE6273" s="210">
        <v>52932.68</v>
      </c>
      <c r="AF6273" s="93"/>
      <c r="AG6273" s="93"/>
      <c r="AH6273" s="93"/>
    </row>
    <row r="6274" spans="21:34" x14ac:dyDescent="0.3">
      <c r="U6274" s="309" t="s">
        <v>66721</v>
      </c>
      <c r="V6274" s="310">
        <v>39536.39</v>
      </c>
      <c r="X6274" s="267" t="s">
        <v>52494</v>
      </c>
      <c r="Y6274" s="268">
        <v>1113.32</v>
      </c>
      <c r="AA6274" s="229" t="s">
        <v>35057</v>
      </c>
      <c r="AB6274" s="230">
        <v>2106166.8199999998</v>
      </c>
      <c r="AD6274" s="209" t="s">
        <v>20573</v>
      </c>
      <c r="AE6274" s="210">
        <v>80</v>
      </c>
      <c r="AF6274" s="93"/>
      <c r="AG6274" s="93"/>
      <c r="AH6274" s="93"/>
    </row>
    <row r="6275" spans="21:34" x14ac:dyDescent="0.3">
      <c r="U6275" s="309" t="s">
        <v>58879</v>
      </c>
      <c r="V6275" s="310">
        <v>884172.79</v>
      </c>
      <c r="X6275" s="267" t="s">
        <v>49954</v>
      </c>
      <c r="Y6275" s="268">
        <v>-1116.5</v>
      </c>
      <c r="AA6275" s="229" t="s">
        <v>49922</v>
      </c>
      <c r="AB6275" s="230">
        <v>24141.98</v>
      </c>
      <c r="AD6275" s="209" t="s">
        <v>20574</v>
      </c>
      <c r="AE6275" s="210">
        <v>2719.99</v>
      </c>
      <c r="AF6275" s="93"/>
      <c r="AG6275" s="93"/>
      <c r="AH6275" s="93"/>
    </row>
    <row r="6276" spans="21:34" x14ac:dyDescent="0.3">
      <c r="U6276" s="309" t="s">
        <v>59162</v>
      </c>
      <c r="V6276" s="310">
        <v>3004318.93</v>
      </c>
      <c r="X6276" s="267" t="s">
        <v>64322</v>
      </c>
      <c r="Y6276" s="268">
        <v>21195.919999999998</v>
      </c>
      <c r="AA6276" s="229" t="s">
        <v>36291</v>
      </c>
      <c r="AB6276" s="230">
        <v>112642.47</v>
      </c>
      <c r="AD6276" s="209" t="s">
        <v>13539</v>
      </c>
      <c r="AE6276" s="210">
        <v>23244.03</v>
      </c>
      <c r="AF6276" s="93"/>
      <c r="AG6276" s="93"/>
      <c r="AH6276" s="93"/>
    </row>
    <row r="6277" spans="21:34" x14ac:dyDescent="0.3">
      <c r="U6277" s="309" t="s">
        <v>56398</v>
      </c>
      <c r="V6277" s="310">
        <v>3686221.06</v>
      </c>
      <c r="X6277" s="267" t="s">
        <v>64323</v>
      </c>
      <c r="Y6277" s="268">
        <v>1432.19</v>
      </c>
      <c r="AA6277" s="229" t="s">
        <v>35058</v>
      </c>
      <c r="AB6277" s="230">
        <v>976.74</v>
      </c>
      <c r="AD6277" s="209" t="s">
        <v>20575</v>
      </c>
      <c r="AE6277" s="210">
        <v>3750</v>
      </c>
      <c r="AF6277" s="93"/>
      <c r="AG6277" s="93"/>
      <c r="AH6277" s="93"/>
    </row>
    <row r="6278" spans="21:34" x14ac:dyDescent="0.3">
      <c r="U6278" s="309" t="s">
        <v>58303</v>
      </c>
      <c r="V6278" s="310">
        <v>636890.57999999996</v>
      </c>
      <c r="X6278" s="267" t="s">
        <v>64324</v>
      </c>
      <c r="Y6278" s="268">
        <v>498.82</v>
      </c>
      <c r="AA6278" s="229" t="s">
        <v>20649</v>
      </c>
      <c r="AB6278" s="230">
        <v>7939609.7599999998</v>
      </c>
      <c r="AD6278" s="209" t="s">
        <v>20576</v>
      </c>
      <c r="AE6278" s="210">
        <v>33856.67</v>
      </c>
      <c r="AF6278" s="93"/>
      <c r="AG6278" s="93"/>
      <c r="AH6278" s="93"/>
    </row>
    <row r="6279" spans="21:34" x14ac:dyDescent="0.3">
      <c r="U6279" s="309" t="s">
        <v>68466</v>
      </c>
      <c r="V6279" s="310">
        <v>3000</v>
      </c>
      <c r="X6279" s="267" t="s">
        <v>64325</v>
      </c>
      <c r="Y6279" s="268">
        <v>6436.26</v>
      </c>
      <c r="AA6279" s="229" t="s">
        <v>49923</v>
      </c>
      <c r="AB6279" s="230">
        <v>73709.240000000005</v>
      </c>
      <c r="AD6279" s="209" t="s">
        <v>20577</v>
      </c>
      <c r="AE6279" s="210">
        <v>5000</v>
      </c>
      <c r="AF6279" s="93"/>
      <c r="AG6279" s="93"/>
      <c r="AH6279" s="93"/>
    </row>
    <row r="6280" spans="21:34" x14ac:dyDescent="0.3">
      <c r="U6280" s="309" t="s">
        <v>56399</v>
      </c>
      <c r="V6280" s="310">
        <v>7937413.3499999996</v>
      </c>
      <c r="X6280" s="267" t="s">
        <v>64326</v>
      </c>
      <c r="Y6280" s="268">
        <v>65.05</v>
      </c>
      <c r="AA6280" s="229" t="s">
        <v>46939</v>
      </c>
      <c r="AB6280" s="230">
        <v>5108.72</v>
      </c>
      <c r="AD6280" s="209" t="s">
        <v>20578</v>
      </c>
      <c r="AE6280" s="210">
        <v>36749.97</v>
      </c>
      <c r="AF6280" s="93"/>
      <c r="AG6280" s="93"/>
      <c r="AH6280" s="93"/>
    </row>
    <row r="6281" spans="21:34" x14ac:dyDescent="0.3">
      <c r="U6281" s="309" t="s">
        <v>68467</v>
      </c>
      <c r="V6281" s="310">
        <v>-136775.65</v>
      </c>
      <c r="X6281" s="267" t="s">
        <v>64327</v>
      </c>
      <c r="Y6281" s="268">
        <v>352.64</v>
      </c>
      <c r="AA6281" s="229" t="s">
        <v>33591</v>
      </c>
      <c r="AB6281" s="230">
        <v>263584.63</v>
      </c>
      <c r="AD6281" s="209" t="s">
        <v>20579</v>
      </c>
      <c r="AE6281" s="210">
        <v>477.59</v>
      </c>
      <c r="AF6281" s="93"/>
      <c r="AG6281" s="93"/>
      <c r="AH6281" s="93"/>
    </row>
    <row r="6282" spans="21:34" x14ac:dyDescent="0.3">
      <c r="U6282" s="309" t="s">
        <v>59425</v>
      </c>
      <c r="V6282" s="310">
        <v>1668098.06</v>
      </c>
      <c r="X6282" s="267" t="s">
        <v>52501</v>
      </c>
      <c r="Y6282" s="268">
        <v>74890.080000000002</v>
      </c>
      <c r="AA6282" s="229" t="s">
        <v>49924</v>
      </c>
      <c r="AB6282" s="230">
        <v>24973.95</v>
      </c>
      <c r="AD6282" s="209" t="s">
        <v>13542</v>
      </c>
      <c r="AE6282" s="210">
        <v>45501.67</v>
      </c>
      <c r="AF6282" s="93"/>
      <c r="AG6282" s="93"/>
      <c r="AH6282" s="93"/>
    </row>
    <row r="6283" spans="21:34" x14ac:dyDescent="0.3">
      <c r="U6283" s="309" t="s">
        <v>60083</v>
      </c>
      <c r="V6283" s="310">
        <v>3238.36</v>
      </c>
      <c r="X6283" s="267" t="s">
        <v>56167</v>
      </c>
      <c r="Y6283" s="268">
        <v>159788.4</v>
      </c>
      <c r="AA6283" s="229" t="s">
        <v>49925</v>
      </c>
      <c r="AB6283" s="230">
        <v>10512.48</v>
      </c>
      <c r="AD6283" s="209" t="s">
        <v>13543</v>
      </c>
      <c r="AE6283" s="210">
        <v>49705</v>
      </c>
      <c r="AF6283" s="93"/>
      <c r="AG6283" s="93"/>
      <c r="AH6283" s="93"/>
    </row>
    <row r="6284" spans="21:34" x14ac:dyDescent="0.3">
      <c r="U6284" s="309" t="s">
        <v>53212</v>
      </c>
      <c r="V6284" s="310">
        <v>15829.89</v>
      </c>
      <c r="X6284" s="267" t="s">
        <v>52503</v>
      </c>
      <c r="Y6284" s="268">
        <v>17639.21</v>
      </c>
      <c r="AA6284" s="229" t="s">
        <v>49926</v>
      </c>
      <c r="AB6284" s="230">
        <v>12570.35</v>
      </c>
      <c r="AD6284" s="209" t="s">
        <v>13544</v>
      </c>
      <c r="AE6284" s="210">
        <v>12150.68</v>
      </c>
      <c r="AF6284" s="93"/>
      <c r="AG6284" s="93"/>
      <c r="AH6284" s="93"/>
    </row>
    <row r="6285" spans="21:34" x14ac:dyDescent="0.3">
      <c r="U6285" s="309" t="s">
        <v>48158</v>
      </c>
      <c r="V6285" s="310">
        <v>1080.3800000000001</v>
      </c>
      <c r="X6285" s="267" t="s">
        <v>52504</v>
      </c>
      <c r="Y6285" s="268">
        <v>915</v>
      </c>
      <c r="AA6285" s="229" t="s">
        <v>20650</v>
      </c>
      <c r="AB6285" s="230">
        <v>359065.59999999998</v>
      </c>
      <c r="AD6285" s="209" t="s">
        <v>13545</v>
      </c>
      <c r="AE6285" s="210">
        <v>369531.26</v>
      </c>
      <c r="AF6285" s="93"/>
      <c r="AG6285" s="93"/>
      <c r="AH6285" s="93"/>
    </row>
    <row r="6286" spans="21:34" x14ac:dyDescent="0.3">
      <c r="U6286" s="309" t="s">
        <v>53213</v>
      </c>
      <c r="V6286" s="310">
        <v>51.43</v>
      </c>
      <c r="X6286" s="267" t="s">
        <v>59612</v>
      </c>
      <c r="Y6286" s="268">
        <v>2516.91</v>
      </c>
      <c r="AA6286" s="229" t="s">
        <v>33592</v>
      </c>
      <c r="AB6286" s="230">
        <v>247921.52</v>
      </c>
      <c r="AD6286" s="209" t="s">
        <v>20580</v>
      </c>
      <c r="AE6286" s="210">
        <v>14530</v>
      </c>
      <c r="AF6286" s="93"/>
      <c r="AG6286" s="93"/>
      <c r="AH6286" s="93"/>
    </row>
    <row r="6287" spans="21:34" x14ac:dyDescent="0.3">
      <c r="U6287" s="309" t="s">
        <v>58304</v>
      </c>
      <c r="V6287" s="310">
        <v>4298.04</v>
      </c>
      <c r="X6287" s="267" t="s">
        <v>60436</v>
      </c>
      <c r="Y6287" s="268">
        <v>23203.9</v>
      </c>
      <c r="AA6287" s="229" t="s">
        <v>33593</v>
      </c>
      <c r="AB6287" s="230">
        <v>99219.78</v>
      </c>
      <c r="AD6287" s="209" t="s">
        <v>20581</v>
      </c>
      <c r="AE6287" s="210">
        <v>3671.34</v>
      </c>
      <c r="AF6287" s="93"/>
      <c r="AG6287" s="93"/>
      <c r="AH6287" s="93"/>
    </row>
    <row r="6288" spans="21:34" x14ac:dyDescent="0.3">
      <c r="U6288" s="309" t="s">
        <v>68468</v>
      </c>
      <c r="V6288" s="310">
        <v>-17.2</v>
      </c>
      <c r="X6288" s="267" t="s">
        <v>48903</v>
      </c>
      <c r="Y6288" s="268">
        <v>30467.74</v>
      </c>
      <c r="AA6288" s="229" t="s">
        <v>33594</v>
      </c>
      <c r="AB6288" s="230">
        <v>44100</v>
      </c>
      <c r="AD6288" s="209" t="s">
        <v>20582</v>
      </c>
      <c r="AE6288" s="210">
        <v>35600</v>
      </c>
      <c r="AF6288" s="93"/>
      <c r="AG6288" s="93"/>
      <c r="AH6288" s="93"/>
    </row>
    <row r="6289" spans="21:34" x14ac:dyDescent="0.3">
      <c r="U6289" s="309" t="s">
        <v>56400</v>
      </c>
      <c r="V6289" s="310">
        <v>33307.11</v>
      </c>
      <c r="X6289" s="267" t="s">
        <v>52505</v>
      </c>
      <c r="Y6289" s="268">
        <v>13000</v>
      </c>
      <c r="AA6289" s="229" t="s">
        <v>35059</v>
      </c>
      <c r="AB6289" s="230">
        <v>11218.51</v>
      </c>
      <c r="AD6289" s="209" t="s">
        <v>20583</v>
      </c>
      <c r="AE6289" s="210">
        <v>70.84</v>
      </c>
      <c r="AF6289" s="93"/>
      <c r="AG6289" s="93"/>
      <c r="AH6289" s="93"/>
    </row>
    <row r="6290" spans="21:34" x14ac:dyDescent="0.3">
      <c r="U6290" s="309" t="s">
        <v>62166</v>
      </c>
      <c r="V6290" s="310">
        <v>666.14</v>
      </c>
      <c r="X6290" s="267" t="s">
        <v>56168</v>
      </c>
      <c r="Y6290" s="268">
        <v>131314.44</v>
      </c>
      <c r="AA6290" s="229" t="s">
        <v>33595</v>
      </c>
      <c r="AB6290" s="230">
        <v>211749.88</v>
      </c>
      <c r="AD6290" s="209" t="s">
        <v>20584</v>
      </c>
      <c r="AE6290" s="210">
        <v>4072.35</v>
      </c>
      <c r="AF6290" s="93"/>
      <c r="AG6290" s="93"/>
      <c r="AH6290" s="93"/>
    </row>
    <row r="6291" spans="21:34" x14ac:dyDescent="0.3">
      <c r="U6291" s="309" t="s">
        <v>56401</v>
      </c>
      <c r="V6291" s="310">
        <v>2366.5300000000002</v>
      </c>
      <c r="X6291" s="267" t="s">
        <v>59613</v>
      </c>
      <c r="Y6291" s="268">
        <v>66229</v>
      </c>
      <c r="AA6291" s="229" t="s">
        <v>40316</v>
      </c>
      <c r="AB6291" s="230">
        <v>46774.14</v>
      </c>
      <c r="AD6291" s="209" t="s">
        <v>20585</v>
      </c>
      <c r="AE6291" s="210">
        <v>74983.97</v>
      </c>
      <c r="AF6291" s="93"/>
      <c r="AG6291" s="93"/>
      <c r="AH6291" s="93"/>
    </row>
    <row r="6292" spans="21:34" x14ac:dyDescent="0.3">
      <c r="U6292" s="309" t="s">
        <v>56402</v>
      </c>
      <c r="V6292" s="310">
        <v>8502.92</v>
      </c>
      <c r="X6292" s="267" t="s">
        <v>63167</v>
      </c>
      <c r="Y6292" s="268">
        <v>7000</v>
      </c>
      <c r="AA6292" s="229" t="s">
        <v>33596</v>
      </c>
      <c r="AB6292" s="230">
        <v>54127.839999999997</v>
      </c>
      <c r="AD6292" s="209" t="s">
        <v>13546</v>
      </c>
      <c r="AE6292" s="210">
        <v>330683.8</v>
      </c>
      <c r="AF6292" s="93"/>
      <c r="AG6292" s="93"/>
      <c r="AH6292" s="93"/>
    </row>
    <row r="6293" spans="21:34" x14ac:dyDescent="0.3">
      <c r="U6293" s="309" t="s">
        <v>56403</v>
      </c>
      <c r="V6293" s="310">
        <v>6207.92</v>
      </c>
      <c r="X6293" s="267" t="s">
        <v>52514</v>
      </c>
      <c r="Y6293" s="268">
        <v>15327.69</v>
      </c>
      <c r="AA6293" s="229" t="s">
        <v>33597</v>
      </c>
      <c r="AB6293" s="230">
        <v>887759.84</v>
      </c>
      <c r="AD6293" s="209" t="s">
        <v>20586</v>
      </c>
      <c r="AE6293" s="210">
        <v>1024.03</v>
      </c>
      <c r="AF6293" s="93"/>
      <c r="AG6293" s="93"/>
      <c r="AH6293" s="93"/>
    </row>
    <row r="6294" spans="21:34" x14ac:dyDescent="0.3">
      <c r="U6294" s="309" t="s">
        <v>66722</v>
      </c>
      <c r="V6294" s="310">
        <v>133249.43</v>
      </c>
      <c r="X6294" s="267" t="s">
        <v>52515</v>
      </c>
      <c r="Y6294" s="268">
        <v>116472.61</v>
      </c>
      <c r="AA6294" s="229" t="s">
        <v>33598</v>
      </c>
      <c r="AB6294" s="230">
        <v>154181.24</v>
      </c>
      <c r="AD6294" s="209" t="s">
        <v>20587</v>
      </c>
      <c r="AE6294" s="210">
        <v>178672.13</v>
      </c>
      <c r="AF6294" s="93"/>
      <c r="AG6294" s="93"/>
      <c r="AH6294" s="93"/>
    </row>
    <row r="6295" spans="21:34" x14ac:dyDescent="0.3">
      <c r="U6295" s="309" t="s">
        <v>59164</v>
      </c>
      <c r="V6295" s="310">
        <v>2680.18</v>
      </c>
      <c r="X6295" s="267" t="s">
        <v>64328</v>
      </c>
      <c r="Y6295" s="268">
        <v>2588</v>
      </c>
      <c r="AA6295" s="229" t="s">
        <v>35060</v>
      </c>
      <c r="AB6295" s="230">
        <v>19929980.329999998</v>
      </c>
      <c r="AD6295" s="209" t="s">
        <v>20588</v>
      </c>
      <c r="AE6295" s="210">
        <v>32635</v>
      </c>
      <c r="AF6295" s="93"/>
      <c r="AG6295" s="93"/>
      <c r="AH6295" s="93"/>
    </row>
    <row r="6296" spans="21:34" x14ac:dyDescent="0.3">
      <c r="U6296" s="309" t="s">
        <v>53215</v>
      </c>
      <c r="V6296" s="310">
        <v>448.72</v>
      </c>
      <c r="X6296" s="267" t="s">
        <v>59614</v>
      </c>
      <c r="Y6296" s="268">
        <v>20180.16</v>
      </c>
      <c r="AA6296" s="229" t="s">
        <v>20651</v>
      </c>
      <c r="AB6296" s="230">
        <v>335622.91</v>
      </c>
      <c r="AD6296" s="209" t="s">
        <v>20589</v>
      </c>
      <c r="AE6296" s="210">
        <v>1973289.84</v>
      </c>
      <c r="AF6296" s="93"/>
      <c r="AG6296" s="93"/>
      <c r="AH6296" s="93"/>
    </row>
    <row r="6297" spans="21:34" x14ac:dyDescent="0.3">
      <c r="U6297" s="309" t="s">
        <v>68469</v>
      </c>
      <c r="V6297" s="310">
        <v>5608.96</v>
      </c>
      <c r="X6297" s="267" t="s">
        <v>59615</v>
      </c>
      <c r="Y6297" s="268">
        <v>1543.84</v>
      </c>
      <c r="AA6297" s="229" t="s">
        <v>35061</v>
      </c>
      <c r="AB6297" s="230">
        <v>6800972.5099999998</v>
      </c>
      <c r="AD6297" s="209" t="s">
        <v>20590</v>
      </c>
      <c r="AE6297" s="210">
        <v>101690</v>
      </c>
      <c r="AF6297" s="93"/>
      <c r="AG6297" s="93"/>
      <c r="AH6297" s="93"/>
    </row>
    <row r="6298" spans="21:34" x14ac:dyDescent="0.3">
      <c r="U6298" s="309" t="s">
        <v>68470</v>
      </c>
      <c r="V6298" s="310">
        <v>59530.53</v>
      </c>
      <c r="X6298" s="267" t="s">
        <v>63168</v>
      </c>
      <c r="Y6298" s="268">
        <v>600</v>
      </c>
      <c r="AA6298" s="229" t="s">
        <v>36292</v>
      </c>
      <c r="AB6298" s="230">
        <v>3671.25</v>
      </c>
      <c r="AD6298" s="209" t="s">
        <v>20591</v>
      </c>
      <c r="AE6298" s="210">
        <v>7779.35</v>
      </c>
      <c r="AF6298" s="93"/>
      <c r="AG6298" s="93"/>
      <c r="AH6298" s="93"/>
    </row>
    <row r="6299" spans="21:34" x14ac:dyDescent="0.3">
      <c r="U6299" s="309" t="s">
        <v>64696</v>
      </c>
      <c r="V6299" s="310">
        <v>4554.07</v>
      </c>
      <c r="X6299" s="267" t="s">
        <v>63169</v>
      </c>
      <c r="Y6299" s="268">
        <v>5145</v>
      </c>
      <c r="AA6299" s="229" t="s">
        <v>33599</v>
      </c>
      <c r="AB6299" s="230">
        <v>41351.550000000003</v>
      </c>
      <c r="AD6299" s="209" t="s">
        <v>20592</v>
      </c>
      <c r="AE6299" s="210">
        <v>22046.38</v>
      </c>
      <c r="AF6299" s="93"/>
      <c r="AG6299" s="93"/>
      <c r="AH6299" s="93"/>
    </row>
    <row r="6300" spans="21:34" x14ac:dyDescent="0.3">
      <c r="U6300" s="309" t="s">
        <v>64697</v>
      </c>
      <c r="V6300" s="310">
        <v>15891.27</v>
      </c>
      <c r="X6300" s="267" t="s">
        <v>63170</v>
      </c>
      <c r="Y6300" s="268">
        <v>393.6</v>
      </c>
      <c r="AA6300" s="229" t="s">
        <v>35062</v>
      </c>
      <c r="AB6300" s="230">
        <v>36894.629999999997</v>
      </c>
      <c r="AD6300" s="209" t="s">
        <v>20593</v>
      </c>
      <c r="AE6300" s="210">
        <v>897981.17</v>
      </c>
      <c r="AF6300" s="93"/>
      <c r="AG6300" s="93"/>
      <c r="AH6300" s="93"/>
    </row>
    <row r="6301" spans="21:34" x14ac:dyDescent="0.3">
      <c r="U6301" s="309" t="s">
        <v>68471</v>
      </c>
      <c r="V6301" s="310">
        <v>3575.7</v>
      </c>
      <c r="X6301" s="267" t="s">
        <v>57458</v>
      </c>
      <c r="Y6301" s="268">
        <v>4983</v>
      </c>
      <c r="AA6301" s="229" t="s">
        <v>39174</v>
      </c>
      <c r="AB6301" s="230">
        <v>37395</v>
      </c>
      <c r="AD6301" s="209" t="s">
        <v>20594</v>
      </c>
      <c r="AE6301" s="210">
        <v>300299.03999999998</v>
      </c>
      <c r="AF6301" s="93"/>
      <c r="AG6301" s="93"/>
      <c r="AH6301" s="93"/>
    </row>
    <row r="6302" spans="21:34" x14ac:dyDescent="0.3">
      <c r="U6302" s="309" t="s">
        <v>64698</v>
      </c>
      <c r="V6302" s="310">
        <v>6684.13</v>
      </c>
      <c r="X6302" s="267" t="s">
        <v>64329</v>
      </c>
      <c r="Y6302" s="268">
        <v>3448.52</v>
      </c>
      <c r="AA6302" s="229" t="s">
        <v>40317</v>
      </c>
      <c r="AB6302" s="230">
        <v>42800</v>
      </c>
      <c r="AD6302" s="209" t="s">
        <v>20595</v>
      </c>
      <c r="AE6302" s="210">
        <v>479615</v>
      </c>
      <c r="AF6302" s="93"/>
      <c r="AG6302" s="93"/>
      <c r="AH6302" s="93"/>
    </row>
    <row r="6303" spans="21:34" x14ac:dyDescent="0.3">
      <c r="U6303" s="309" t="s">
        <v>68472</v>
      </c>
      <c r="V6303" s="310">
        <v>268.32</v>
      </c>
      <c r="X6303" s="267" t="s">
        <v>64330</v>
      </c>
      <c r="Y6303" s="268">
        <v>32177.42</v>
      </c>
      <c r="AA6303" s="229" t="s">
        <v>39175</v>
      </c>
      <c r="AB6303" s="230">
        <v>234810</v>
      </c>
      <c r="AD6303" s="209" t="s">
        <v>20596</v>
      </c>
      <c r="AE6303" s="210">
        <v>1499569.06</v>
      </c>
      <c r="AF6303" s="93"/>
      <c r="AG6303" s="93"/>
      <c r="AH6303" s="93"/>
    </row>
    <row r="6304" spans="21:34" x14ac:dyDescent="0.3">
      <c r="U6304" s="309" t="s">
        <v>68473</v>
      </c>
      <c r="V6304" s="310">
        <v>936.8</v>
      </c>
      <c r="X6304" s="267" t="s">
        <v>56169</v>
      </c>
      <c r="Y6304" s="268">
        <v>64882.92</v>
      </c>
      <c r="AA6304" s="229" t="s">
        <v>20652</v>
      </c>
      <c r="AB6304" s="230">
        <v>3065992.91</v>
      </c>
      <c r="AD6304" s="209" t="s">
        <v>20597</v>
      </c>
      <c r="AE6304" s="210">
        <v>177382</v>
      </c>
      <c r="AF6304" s="93"/>
      <c r="AG6304" s="93"/>
      <c r="AH6304" s="93"/>
    </row>
    <row r="6305" spans="21:34" x14ac:dyDescent="0.3">
      <c r="U6305" s="309" t="s">
        <v>68474</v>
      </c>
      <c r="V6305" s="310">
        <v>10556.4</v>
      </c>
      <c r="X6305" s="267" t="s">
        <v>61412</v>
      </c>
      <c r="Y6305" s="268">
        <v>763.95</v>
      </c>
      <c r="AA6305" s="229" t="s">
        <v>20653</v>
      </c>
      <c r="AB6305" s="230">
        <v>2001304.45</v>
      </c>
      <c r="AD6305" s="209" t="s">
        <v>20598</v>
      </c>
      <c r="AE6305" s="210">
        <v>2740831.65</v>
      </c>
      <c r="AF6305" s="93"/>
      <c r="AG6305" s="93"/>
      <c r="AH6305" s="93"/>
    </row>
    <row r="6306" spans="21:34" x14ac:dyDescent="0.3">
      <c r="U6306" s="309" t="s">
        <v>68475</v>
      </c>
      <c r="V6306" s="310">
        <v>899.71</v>
      </c>
      <c r="X6306" s="267" t="s">
        <v>40324</v>
      </c>
      <c r="Y6306" s="268">
        <v>25717</v>
      </c>
      <c r="AA6306" s="229" t="s">
        <v>20654</v>
      </c>
      <c r="AB6306" s="230">
        <v>176925.67</v>
      </c>
      <c r="AD6306" s="209" t="s">
        <v>20599</v>
      </c>
      <c r="AE6306" s="210">
        <v>872718</v>
      </c>
      <c r="AF6306" s="93"/>
      <c r="AG6306" s="93"/>
      <c r="AH6306" s="93"/>
    </row>
    <row r="6307" spans="21:34" x14ac:dyDescent="0.3">
      <c r="U6307" s="309" t="s">
        <v>68476</v>
      </c>
      <c r="V6307" s="310">
        <v>2599.4899999999998</v>
      </c>
      <c r="X6307" s="267" t="s">
        <v>46947</v>
      </c>
      <c r="Y6307" s="268">
        <v>43469.59</v>
      </c>
      <c r="AA6307" s="229" t="s">
        <v>35063</v>
      </c>
      <c r="AB6307" s="230">
        <v>1469815.5</v>
      </c>
      <c r="AD6307" s="209" t="s">
        <v>20600</v>
      </c>
      <c r="AE6307" s="210">
        <v>388500</v>
      </c>
      <c r="AF6307" s="93"/>
      <c r="AG6307" s="93"/>
      <c r="AH6307" s="93"/>
    </row>
    <row r="6308" spans="21:34" x14ac:dyDescent="0.3">
      <c r="U6308" s="309" t="s">
        <v>68477</v>
      </c>
      <c r="V6308" s="310">
        <v>4820.6099999999997</v>
      </c>
      <c r="X6308" s="267" t="s">
        <v>35070</v>
      </c>
      <c r="Y6308" s="268">
        <v>74320.45</v>
      </c>
      <c r="AA6308" s="229" t="s">
        <v>33600</v>
      </c>
      <c r="AB6308" s="230">
        <v>1126566.97</v>
      </c>
      <c r="AD6308" s="209" t="s">
        <v>20601</v>
      </c>
      <c r="AE6308" s="210">
        <v>156800</v>
      </c>
      <c r="AF6308" s="93"/>
      <c r="AG6308" s="93"/>
      <c r="AH6308" s="93"/>
    </row>
    <row r="6309" spans="21:34" x14ac:dyDescent="0.3">
      <c r="U6309" s="309" t="s">
        <v>68478</v>
      </c>
      <c r="V6309" s="310">
        <v>341.44</v>
      </c>
      <c r="X6309" s="267" t="s">
        <v>61998</v>
      </c>
      <c r="Y6309" s="268">
        <v>8139</v>
      </c>
      <c r="AA6309" s="229" t="s">
        <v>40318</v>
      </c>
      <c r="AB6309" s="230">
        <v>395.24</v>
      </c>
      <c r="AD6309" s="209" t="s">
        <v>20602</v>
      </c>
      <c r="AE6309" s="210">
        <v>45251.31</v>
      </c>
      <c r="AF6309" s="93"/>
      <c r="AG6309" s="93"/>
      <c r="AH6309" s="93"/>
    </row>
    <row r="6310" spans="21:34" x14ac:dyDescent="0.3">
      <c r="U6310" s="309" t="s">
        <v>66723</v>
      </c>
      <c r="V6310" s="310">
        <v>10864.5</v>
      </c>
      <c r="X6310" s="267" t="s">
        <v>44929</v>
      </c>
      <c r="Y6310" s="268">
        <v>70401.289999999994</v>
      </c>
      <c r="AA6310" s="229" t="s">
        <v>46940</v>
      </c>
      <c r="AB6310" s="230">
        <v>146085.60999999999</v>
      </c>
      <c r="AD6310" s="209" t="s">
        <v>20603</v>
      </c>
      <c r="AE6310" s="210">
        <v>6482.66</v>
      </c>
      <c r="AF6310" s="93"/>
      <c r="AG6310" s="93"/>
      <c r="AH6310" s="93"/>
    </row>
    <row r="6311" spans="21:34" x14ac:dyDescent="0.3">
      <c r="U6311" s="309" t="s">
        <v>66724</v>
      </c>
      <c r="V6311" s="310">
        <v>3295</v>
      </c>
      <c r="X6311" s="267" t="s">
        <v>59079</v>
      </c>
      <c r="Y6311" s="268">
        <v>91728.95</v>
      </c>
      <c r="AA6311" s="229" t="s">
        <v>33601</v>
      </c>
      <c r="AB6311" s="230">
        <v>5793.6</v>
      </c>
      <c r="AD6311" s="209" t="s">
        <v>20604</v>
      </c>
      <c r="AE6311" s="210">
        <v>2445.12</v>
      </c>
      <c r="AF6311" s="93"/>
      <c r="AG6311" s="93"/>
      <c r="AH6311" s="93"/>
    </row>
    <row r="6312" spans="21:34" x14ac:dyDescent="0.3">
      <c r="U6312" s="309" t="s">
        <v>66725</v>
      </c>
      <c r="V6312" s="310">
        <v>1890.58</v>
      </c>
      <c r="X6312" s="267" t="s">
        <v>56170</v>
      </c>
      <c r="Y6312" s="268">
        <v>104452.7</v>
      </c>
      <c r="AA6312" s="229" t="s">
        <v>47979</v>
      </c>
      <c r="AB6312" s="230">
        <v>264311.76</v>
      </c>
      <c r="AD6312" s="209" t="s">
        <v>20605</v>
      </c>
      <c r="AE6312" s="210">
        <v>1062.21</v>
      </c>
      <c r="AF6312" s="93"/>
      <c r="AG6312" s="93"/>
      <c r="AH6312" s="93"/>
    </row>
    <row r="6313" spans="21:34" x14ac:dyDescent="0.3">
      <c r="U6313" s="309" t="s">
        <v>68479</v>
      </c>
      <c r="V6313" s="310">
        <v>-4444.2</v>
      </c>
      <c r="X6313" s="267" t="s">
        <v>35071</v>
      </c>
      <c r="Y6313" s="268">
        <v>162847.71</v>
      </c>
      <c r="AA6313" s="229" t="s">
        <v>33602</v>
      </c>
      <c r="AB6313" s="230">
        <v>19608.09</v>
      </c>
      <c r="AD6313" s="209" t="s">
        <v>20606</v>
      </c>
      <c r="AE6313" s="210">
        <v>4225.95</v>
      </c>
      <c r="AF6313" s="93"/>
      <c r="AG6313" s="93"/>
      <c r="AH6313" s="93"/>
    </row>
    <row r="6314" spans="21:34" x14ac:dyDescent="0.3">
      <c r="U6314" s="309" t="s">
        <v>68480</v>
      </c>
      <c r="V6314" s="310">
        <v>3175</v>
      </c>
      <c r="X6314" s="267" t="s">
        <v>39179</v>
      </c>
      <c r="Y6314" s="268">
        <v>35182.699999999997</v>
      </c>
      <c r="AA6314" s="229" t="s">
        <v>52467</v>
      </c>
      <c r="AB6314" s="230">
        <v>6851532.7300000004</v>
      </c>
      <c r="AD6314" s="209" t="s">
        <v>20607</v>
      </c>
      <c r="AE6314" s="210">
        <v>11976.31</v>
      </c>
      <c r="AF6314" s="93"/>
      <c r="AG6314" s="93"/>
      <c r="AH6314" s="93"/>
    </row>
    <row r="6315" spans="21:34" x14ac:dyDescent="0.3">
      <c r="U6315" s="309" t="s">
        <v>68481</v>
      </c>
      <c r="V6315" s="310">
        <v>3294</v>
      </c>
      <c r="X6315" s="267" t="s">
        <v>35072</v>
      </c>
      <c r="Y6315" s="268">
        <v>36076.51</v>
      </c>
      <c r="AA6315" s="229" t="s">
        <v>20657</v>
      </c>
      <c r="AB6315" s="230">
        <v>5425114.9299999997</v>
      </c>
      <c r="AD6315" s="209" t="s">
        <v>20608</v>
      </c>
      <c r="AE6315" s="210">
        <v>1165749.19</v>
      </c>
      <c r="AF6315" s="93"/>
      <c r="AG6315" s="93"/>
      <c r="AH6315" s="93"/>
    </row>
    <row r="6316" spans="21:34" x14ac:dyDescent="0.3">
      <c r="U6316" s="309" t="s">
        <v>68482</v>
      </c>
      <c r="V6316" s="310">
        <v>517.52</v>
      </c>
      <c r="X6316" s="267" t="s">
        <v>57459</v>
      </c>
      <c r="Y6316" s="268">
        <v>4381.4399999999996</v>
      </c>
      <c r="AA6316" s="229" t="s">
        <v>36293</v>
      </c>
      <c r="AB6316" s="230">
        <v>1744269.5</v>
      </c>
      <c r="AD6316" s="209" t="s">
        <v>20609</v>
      </c>
      <c r="AE6316" s="210">
        <v>95605.1</v>
      </c>
      <c r="AF6316" s="93"/>
      <c r="AG6316" s="93"/>
      <c r="AH6316" s="93"/>
    </row>
    <row r="6317" spans="21:34" x14ac:dyDescent="0.3">
      <c r="U6317" s="309" t="s">
        <v>68483</v>
      </c>
      <c r="V6317" s="310">
        <v>615.49</v>
      </c>
      <c r="X6317" s="267" t="s">
        <v>35073</v>
      </c>
      <c r="Y6317" s="268">
        <v>70823.73</v>
      </c>
      <c r="AA6317" s="229" t="s">
        <v>36294</v>
      </c>
      <c r="AB6317" s="230">
        <v>464259.7</v>
      </c>
      <c r="AD6317" s="209" t="s">
        <v>20610</v>
      </c>
      <c r="AE6317" s="210">
        <v>346458</v>
      </c>
      <c r="AF6317" s="93"/>
      <c r="AG6317" s="93"/>
      <c r="AH6317" s="93"/>
    </row>
    <row r="6318" spans="21:34" x14ac:dyDescent="0.3">
      <c r="U6318" s="309" t="s">
        <v>68484</v>
      </c>
      <c r="V6318" s="310">
        <v>1948.06</v>
      </c>
      <c r="X6318" s="267" t="s">
        <v>33613</v>
      </c>
      <c r="Y6318" s="268">
        <v>4536.8900000000003</v>
      </c>
      <c r="AA6318" s="229" t="s">
        <v>47980</v>
      </c>
      <c r="AB6318" s="230">
        <v>160139.94</v>
      </c>
      <c r="AD6318" s="209" t="s">
        <v>20611</v>
      </c>
      <c r="AE6318" s="210">
        <v>160590</v>
      </c>
      <c r="AF6318" s="93"/>
      <c r="AG6318" s="93"/>
      <c r="AH6318" s="93"/>
    </row>
    <row r="6319" spans="21:34" x14ac:dyDescent="0.3">
      <c r="U6319" s="309" t="s">
        <v>58305</v>
      </c>
      <c r="V6319" s="310">
        <v>43340.91</v>
      </c>
      <c r="X6319" s="267" t="s">
        <v>35074</v>
      </c>
      <c r="Y6319" s="268">
        <v>78.599999999999994</v>
      </c>
      <c r="AA6319" s="229" t="s">
        <v>47981</v>
      </c>
      <c r="AB6319" s="230">
        <v>-12661.33</v>
      </c>
      <c r="AD6319" s="209" t="s">
        <v>20612</v>
      </c>
      <c r="AE6319" s="210">
        <v>1311220</v>
      </c>
      <c r="AF6319" s="93"/>
      <c r="AG6319" s="93"/>
      <c r="AH6319" s="93"/>
    </row>
    <row r="6320" spans="21:34" x14ac:dyDescent="0.3">
      <c r="U6320" s="309" t="s">
        <v>61524</v>
      </c>
      <c r="V6320" s="310">
        <v>3349.85</v>
      </c>
      <c r="X6320" s="267" t="s">
        <v>20756</v>
      </c>
      <c r="Y6320" s="268">
        <v>22251.54</v>
      </c>
      <c r="AA6320" s="229" t="s">
        <v>35064</v>
      </c>
      <c r="AB6320" s="230">
        <v>14700</v>
      </c>
      <c r="AD6320" s="209" t="s">
        <v>20613</v>
      </c>
      <c r="AE6320" s="210">
        <v>4275.87</v>
      </c>
      <c r="AF6320" s="93"/>
      <c r="AG6320" s="93"/>
      <c r="AH6320" s="93"/>
    </row>
    <row r="6321" spans="21:34" x14ac:dyDescent="0.3">
      <c r="U6321" s="309" t="s">
        <v>59751</v>
      </c>
      <c r="V6321" s="310">
        <v>475</v>
      </c>
      <c r="X6321" s="267" t="s">
        <v>36299</v>
      </c>
      <c r="Y6321" s="268">
        <v>304865.46999999997</v>
      </c>
      <c r="AA6321" s="229" t="s">
        <v>39176</v>
      </c>
      <c r="AB6321" s="230">
        <v>384341.64</v>
      </c>
      <c r="AD6321" s="209" t="s">
        <v>20614</v>
      </c>
      <c r="AE6321" s="210">
        <v>9802.4</v>
      </c>
      <c r="AF6321" s="93"/>
      <c r="AG6321" s="93"/>
      <c r="AH6321" s="93"/>
    </row>
    <row r="6322" spans="21:34" x14ac:dyDescent="0.3">
      <c r="U6322" s="309" t="s">
        <v>61525</v>
      </c>
      <c r="V6322" s="310">
        <v>38</v>
      </c>
      <c r="X6322" s="267" t="s">
        <v>59616</v>
      </c>
      <c r="Y6322" s="268">
        <v>13181</v>
      </c>
      <c r="AA6322" s="229" t="s">
        <v>49927</v>
      </c>
      <c r="AB6322" s="230">
        <v>275026.40000000002</v>
      </c>
      <c r="AD6322" s="209" t="s">
        <v>20615</v>
      </c>
      <c r="AE6322" s="210">
        <v>21605.4</v>
      </c>
      <c r="AF6322" s="93"/>
      <c r="AG6322" s="93"/>
      <c r="AH6322" s="93"/>
    </row>
    <row r="6323" spans="21:34" x14ac:dyDescent="0.3">
      <c r="U6323" s="309" t="s">
        <v>60655</v>
      </c>
      <c r="V6323" s="310">
        <v>12000</v>
      </c>
      <c r="X6323" s="267" t="s">
        <v>20785</v>
      </c>
      <c r="Y6323" s="268">
        <v>4030</v>
      </c>
      <c r="AA6323" s="229" t="s">
        <v>48899</v>
      </c>
      <c r="AB6323" s="230">
        <v>807981.07</v>
      </c>
      <c r="AD6323" s="209" t="s">
        <v>20616</v>
      </c>
      <c r="AE6323" s="210">
        <v>7358.14</v>
      </c>
      <c r="AF6323" s="93"/>
      <c r="AG6323" s="93"/>
      <c r="AH6323" s="93"/>
    </row>
    <row r="6324" spans="21:34" x14ac:dyDescent="0.3">
      <c r="U6324" s="309" t="s">
        <v>60656</v>
      </c>
      <c r="V6324" s="310">
        <v>918.26</v>
      </c>
      <c r="X6324" s="267" t="s">
        <v>36300</v>
      </c>
      <c r="Y6324" s="268">
        <v>4970.62</v>
      </c>
      <c r="AA6324" s="229" t="s">
        <v>40319</v>
      </c>
      <c r="AB6324" s="230">
        <v>227550</v>
      </c>
      <c r="AD6324" s="209" t="s">
        <v>20617</v>
      </c>
      <c r="AE6324" s="210">
        <v>5808.77</v>
      </c>
      <c r="AF6324" s="93"/>
      <c r="AG6324" s="93"/>
      <c r="AH6324" s="93"/>
    </row>
    <row r="6325" spans="21:34" x14ac:dyDescent="0.3">
      <c r="U6325" s="309" t="s">
        <v>60657</v>
      </c>
      <c r="V6325" s="310">
        <v>3003.07</v>
      </c>
      <c r="X6325" s="267" t="s">
        <v>20786</v>
      </c>
      <c r="Y6325" s="268">
        <v>688.54</v>
      </c>
      <c r="AA6325" s="229" t="s">
        <v>40320</v>
      </c>
      <c r="AB6325" s="230">
        <v>17414.990000000002</v>
      </c>
      <c r="AD6325" s="209" t="s">
        <v>20618</v>
      </c>
      <c r="AE6325" s="210">
        <v>2937.13</v>
      </c>
      <c r="AF6325" s="93"/>
      <c r="AG6325" s="93"/>
      <c r="AH6325" s="93"/>
    </row>
    <row r="6326" spans="21:34" x14ac:dyDescent="0.3">
      <c r="U6326" s="309" t="s">
        <v>60658</v>
      </c>
      <c r="V6326" s="310">
        <v>10242.69</v>
      </c>
      <c r="X6326" s="267" t="s">
        <v>52519</v>
      </c>
      <c r="Y6326" s="268">
        <v>27219.02</v>
      </c>
      <c r="AA6326" s="229" t="s">
        <v>40321</v>
      </c>
      <c r="AB6326" s="230">
        <v>28349.82</v>
      </c>
      <c r="AD6326" s="209" t="s">
        <v>20619</v>
      </c>
      <c r="AE6326" s="210">
        <v>1417.44</v>
      </c>
      <c r="AF6326" s="93"/>
      <c r="AG6326" s="93"/>
      <c r="AH6326" s="93"/>
    </row>
    <row r="6327" spans="21:34" x14ac:dyDescent="0.3">
      <c r="U6327" s="309" t="s">
        <v>61527</v>
      </c>
      <c r="V6327" s="310">
        <v>230</v>
      </c>
      <c r="X6327" s="267" t="s">
        <v>52520</v>
      </c>
      <c r="Y6327" s="268">
        <v>21560.07</v>
      </c>
      <c r="AA6327" s="229" t="s">
        <v>52468</v>
      </c>
      <c r="AB6327" s="230">
        <v>34003.1</v>
      </c>
      <c r="AD6327" s="209" t="s">
        <v>20620</v>
      </c>
      <c r="AE6327" s="210">
        <v>425000</v>
      </c>
      <c r="AF6327" s="93"/>
      <c r="AG6327" s="93"/>
      <c r="AH6327" s="93"/>
    </row>
    <row r="6328" spans="21:34" x14ac:dyDescent="0.3">
      <c r="U6328" s="309" t="s">
        <v>63300</v>
      </c>
      <c r="V6328" s="310">
        <v>969.67</v>
      </c>
      <c r="X6328" s="267" t="s">
        <v>52521</v>
      </c>
      <c r="Y6328" s="268">
        <v>3668.84</v>
      </c>
      <c r="AA6328" s="229" t="s">
        <v>52469</v>
      </c>
      <c r="AB6328" s="230">
        <v>76500</v>
      </c>
      <c r="AD6328" s="209" t="s">
        <v>20621</v>
      </c>
      <c r="AE6328" s="210">
        <v>374634.75</v>
      </c>
      <c r="AF6328" s="93"/>
      <c r="AG6328" s="93"/>
      <c r="AH6328" s="93"/>
    </row>
    <row r="6329" spans="21:34" x14ac:dyDescent="0.3">
      <c r="U6329" s="309" t="s">
        <v>60659</v>
      </c>
      <c r="V6329" s="310">
        <v>20787.240000000002</v>
      </c>
      <c r="X6329" s="267" t="s">
        <v>52522</v>
      </c>
      <c r="Y6329" s="268">
        <v>5272.18</v>
      </c>
      <c r="AA6329" s="229" t="s">
        <v>52470</v>
      </c>
      <c r="AB6329" s="230">
        <v>5852.25</v>
      </c>
      <c r="AD6329" s="209" t="s">
        <v>20622</v>
      </c>
      <c r="AE6329" s="210">
        <v>345986.38</v>
      </c>
      <c r="AF6329" s="93"/>
      <c r="AG6329" s="93"/>
      <c r="AH6329" s="93"/>
    </row>
    <row r="6330" spans="21:34" x14ac:dyDescent="0.3">
      <c r="U6330" s="309" t="s">
        <v>60660</v>
      </c>
      <c r="V6330" s="310">
        <v>1590.21</v>
      </c>
      <c r="X6330" s="267" t="s">
        <v>48907</v>
      </c>
      <c r="Y6330" s="268">
        <v>30525</v>
      </c>
      <c r="AA6330" s="229" t="s">
        <v>52471</v>
      </c>
      <c r="AB6330" s="230">
        <v>18436.5</v>
      </c>
      <c r="AD6330" s="209" t="s">
        <v>20623</v>
      </c>
      <c r="AE6330" s="210">
        <v>1620</v>
      </c>
      <c r="AF6330" s="93"/>
      <c r="AG6330" s="93"/>
      <c r="AH6330" s="93"/>
    </row>
    <row r="6331" spans="21:34" x14ac:dyDescent="0.3">
      <c r="U6331" s="309" t="s">
        <v>60661</v>
      </c>
      <c r="V6331" s="310">
        <v>5274.34</v>
      </c>
      <c r="X6331" s="267" t="s">
        <v>42522</v>
      </c>
      <c r="Y6331" s="268">
        <v>12398.71</v>
      </c>
      <c r="AA6331" s="229" t="s">
        <v>52472</v>
      </c>
      <c r="AB6331" s="230">
        <v>83760</v>
      </c>
      <c r="AD6331" s="209" t="s">
        <v>20624</v>
      </c>
      <c r="AE6331" s="210">
        <v>91226.06</v>
      </c>
      <c r="AF6331" s="93"/>
      <c r="AG6331" s="93"/>
      <c r="AH6331" s="93"/>
    </row>
    <row r="6332" spans="21:34" x14ac:dyDescent="0.3">
      <c r="U6332" s="309" t="s">
        <v>42794</v>
      </c>
      <c r="V6332" s="310">
        <v>6875.28</v>
      </c>
      <c r="X6332" s="267" t="s">
        <v>48908</v>
      </c>
      <c r="Y6332" s="268">
        <v>7680</v>
      </c>
      <c r="AA6332" s="229" t="s">
        <v>52473</v>
      </c>
      <c r="AB6332" s="230">
        <v>1187.32</v>
      </c>
      <c r="AD6332" s="209" t="s">
        <v>20625</v>
      </c>
      <c r="AE6332" s="210">
        <v>122491.57</v>
      </c>
      <c r="AF6332" s="93"/>
      <c r="AG6332" s="93"/>
      <c r="AH6332" s="93"/>
    </row>
    <row r="6333" spans="21:34" x14ac:dyDescent="0.3">
      <c r="U6333" s="309" t="s">
        <v>42796</v>
      </c>
      <c r="V6333" s="310">
        <v>318.76</v>
      </c>
      <c r="X6333" s="267" t="s">
        <v>55142</v>
      </c>
      <c r="Y6333" s="268">
        <v>81706.990000000005</v>
      </c>
      <c r="AA6333" s="229" t="s">
        <v>52474</v>
      </c>
      <c r="AB6333" s="230">
        <v>17334.91</v>
      </c>
      <c r="AD6333" s="209" t="s">
        <v>20626</v>
      </c>
      <c r="AE6333" s="210">
        <v>1398.84</v>
      </c>
      <c r="AF6333" s="93"/>
      <c r="AG6333" s="93"/>
      <c r="AH6333" s="93"/>
    </row>
    <row r="6334" spans="21:34" x14ac:dyDescent="0.3">
      <c r="U6334" s="309" t="s">
        <v>68485</v>
      </c>
      <c r="V6334" s="310">
        <v>955.84</v>
      </c>
      <c r="X6334" s="267" t="s">
        <v>55143</v>
      </c>
      <c r="Y6334" s="268">
        <v>1467.86</v>
      </c>
      <c r="AA6334" s="229" t="s">
        <v>52475</v>
      </c>
      <c r="AB6334" s="230">
        <v>37360.85</v>
      </c>
      <c r="AD6334" s="209" t="s">
        <v>20627</v>
      </c>
      <c r="AE6334" s="210">
        <v>3067227.86</v>
      </c>
      <c r="AF6334" s="93"/>
      <c r="AG6334" s="93"/>
      <c r="AH6334" s="93"/>
    </row>
    <row r="6335" spans="21:34" x14ac:dyDescent="0.3">
      <c r="U6335" s="309" t="s">
        <v>53216</v>
      </c>
      <c r="V6335" s="310">
        <v>12398.63</v>
      </c>
      <c r="X6335" s="267" t="s">
        <v>55144</v>
      </c>
      <c r="Y6335" s="268">
        <v>112.28</v>
      </c>
      <c r="AA6335" s="229" t="s">
        <v>52476</v>
      </c>
      <c r="AB6335" s="230">
        <v>44613.27</v>
      </c>
      <c r="AD6335" s="209" t="s">
        <v>20628</v>
      </c>
      <c r="AE6335" s="210">
        <v>97895.14</v>
      </c>
      <c r="AF6335" s="93"/>
      <c r="AG6335" s="93"/>
      <c r="AH6335" s="93"/>
    </row>
    <row r="6336" spans="21:34" x14ac:dyDescent="0.3">
      <c r="U6336" s="309" t="s">
        <v>39368</v>
      </c>
      <c r="V6336" s="310">
        <v>4870.8</v>
      </c>
      <c r="X6336" s="267" t="s">
        <v>55145</v>
      </c>
      <c r="Y6336" s="268">
        <v>353.76</v>
      </c>
      <c r="AA6336" s="229" t="s">
        <v>40322</v>
      </c>
      <c r="AB6336" s="230">
        <v>358598.73</v>
      </c>
      <c r="AD6336" s="209" t="s">
        <v>20629</v>
      </c>
      <c r="AE6336" s="210">
        <v>1929.4</v>
      </c>
      <c r="AF6336" s="93"/>
      <c r="AG6336" s="93"/>
      <c r="AH6336" s="93"/>
    </row>
    <row r="6337" spans="21:34" x14ac:dyDescent="0.3">
      <c r="U6337" s="309" t="s">
        <v>68486</v>
      </c>
      <c r="V6337" s="310">
        <v>64467</v>
      </c>
      <c r="X6337" s="267" t="s">
        <v>55146</v>
      </c>
      <c r="Y6337" s="268">
        <v>755.4</v>
      </c>
      <c r="AA6337" s="229" t="s">
        <v>52477</v>
      </c>
      <c r="AB6337" s="230">
        <v>9061.64</v>
      </c>
      <c r="AD6337" s="209" t="s">
        <v>20630</v>
      </c>
      <c r="AE6337" s="210">
        <v>2000</v>
      </c>
      <c r="AF6337" s="93"/>
      <c r="AG6337" s="93"/>
      <c r="AH6337" s="93"/>
    </row>
    <row r="6338" spans="21:34" x14ac:dyDescent="0.3">
      <c r="U6338" s="309" t="s">
        <v>56404</v>
      </c>
      <c r="V6338" s="310">
        <v>9302.9500000000007</v>
      </c>
      <c r="X6338" s="267" t="s">
        <v>49957</v>
      </c>
      <c r="Y6338" s="268">
        <v>17187</v>
      </c>
      <c r="AA6338" s="229" t="s">
        <v>49928</v>
      </c>
      <c r="AB6338" s="230">
        <v>26767.32</v>
      </c>
      <c r="AD6338" s="209" t="s">
        <v>20631</v>
      </c>
      <c r="AE6338" s="210">
        <v>427607.18</v>
      </c>
      <c r="AF6338" s="93"/>
      <c r="AG6338" s="93"/>
      <c r="AH6338" s="93"/>
    </row>
    <row r="6339" spans="21:34" x14ac:dyDescent="0.3">
      <c r="U6339" s="309" t="s">
        <v>59168</v>
      </c>
      <c r="V6339" s="310">
        <v>201896.44</v>
      </c>
      <c r="X6339" s="267" t="s">
        <v>49958</v>
      </c>
      <c r="Y6339" s="268">
        <v>16462.2</v>
      </c>
      <c r="AA6339" s="229" t="s">
        <v>49929</v>
      </c>
      <c r="AB6339" s="230">
        <v>6959.83</v>
      </c>
      <c r="AD6339" s="209" t="s">
        <v>20632</v>
      </c>
      <c r="AE6339" s="210">
        <v>3668616.19</v>
      </c>
      <c r="AF6339" s="93"/>
      <c r="AG6339" s="93"/>
      <c r="AH6339" s="93"/>
    </row>
    <row r="6340" spans="21:34" x14ac:dyDescent="0.3">
      <c r="U6340" s="309" t="s">
        <v>68487</v>
      </c>
      <c r="V6340" s="310">
        <v>13233.14</v>
      </c>
      <c r="X6340" s="267" t="s">
        <v>52523</v>
      </c>
      <c r="Y6340" s="268">
        <v>8104.64</v>
      </c>
      <c r="AA6340" s="229" t="s">
        <v>49930</v>
      </c>
      <c r="AB6340" s="230">
        <v>926965.25</v>
      </c>
      <c r="AD6340" s="209" t="s">
        <v>20633</v>
      </c>
      <c r="AE6340" s="210">
        <v>132103.13</v>
      </c>
      <c r="AF6340" s="93"/>
      <c r="AG6340" s="93"/>
      <c r="AH6340" s="93"/>
    </row>
    <row r="6341" spans="21:34" x14ac:dyDescent="0.3">
      <c r="U6341" s="309" t="s">
        <v>68488</v>
      </c>
      <c r="V6341" s="310">
        <v>4939.3100000000004</v>
      </c>
      <c r="X6341" s="267" t="s">
        <v>57460</v>
      </c>
      <c r="Y6341" s="268">
        <v>4248</v>
      </c>
      <c r="AA6341" s="229" t="s">
        <v>52478</v>
      </c>
      <c r="AB6341" s="230">
        <v>968.94</v>
      </c>
      <c r="AD6341" s="209" t="s">
        <v>20634</v>
      </c>
      <c r="AE6341" s="210">
        <v>44610.87</v>
      </c>
      <c r="AF6341" s="93"/>
      <c r="AG6341" s="93"/>
      <c r="AH6341" s="93"/>
    </row>
    <row r="6342" spans="21:34" x14ac:dyDescent="0.3">
      <c r="U6342" s="309" t="s">
        <v>68489</v>
      </c>
      <c r="V6342" s="310">
        <v>18423.7</v>
      </c>
      <c r="X6342" s="267" t="s">
        <v>57461</v>
      </c>
      <c r="Y6342" s="268">
        <v>5503</v>
      </c>
      <c r="AA6342" s="229" t="s">
        <v>49931</v>
      </c>
      <c r="AB6342" s="230">
        <v>29549.93</v>
      </c>
      <c r="AD6342" s="209" t="s">
        <v>20635</v>
      </c>
      <c r="AE6342" s="210">
        <v>1673096.25</v>
      </c>
      <c r="AF6342" s="93"/>
      <c r="AG6342" s="93"/>
      <c r="AH6342" s="93"/>
    </row>
    <row r="6343" spans="21:34" x14ac:dyDescent="0.3">
      <c r="U6343" s="309" t="s">
        <v>59756</v>
      </c>
      <c r="V6343" s="310">
        <v>18748</v>
      </c>
      <c r="X6343" s="267" t="s">
        <v>57462</v>
      </c>
      <c r="Y6343" s="268">
        <v>246339.08</v>
      </c>
      <c r="AA6343" s="229" t="s">
        <v>52479</v>
      </c>
      <c r="AB6343" s="230">
        <v>1035046.95</v>
      </c>
      <c r="AD6343" s="209" t="s">
        <v>20636</v>
      </c>
      <c r="AE6343" s="210">
        <v>9009483.9600000009</v>
      </c>
      <c r="AF6343" s="93"/>
      <c r="AG6343" s="93"/>
      <c r="AH6343" s="93"/>
    </row>
    <row r="6344" spans="21:34" x14ac:dyDescent="0.3">
      <c r="U6344" s="309" t="s">
        <v>25133</v>
      </c>
      <c r="V6344" s="310">
        <v>609.08000000000004</v>
      </c>
      <c r="X6344" s="267" t="s">
        <v>33629</v>
      </c>
      <c r="Y6344" s="268">
        <v>341783.64</v>
      </c>
      <c r="AA6344" s="229" t="s">
        <v>44911</v>
      </c>
      <c r="AB6344" s="230">
        <v>-107186.63</v>
      </c>
      <c r="AD6344" s="209" t="s">
        <v>20637</v>
      </c>
      <c r="AE6344" s="210">
        <v>13100</v>
      </c>
      <c r="AF6344" s="93"/>
      <c r="AG6344" s="93"/>
      <c r="AH6344" s="93"/>
    </row>
    <row r="6345" spans="21:34" x14ac:dyDescent="0.3">
      <c r="U6345" s="309" t="s">
        <v>53226</v>
      </c>
      <c r="V6345" s="310">
        <v>216</v>
      </c>
      <c r="X6345" s="267" t="s">
        <v>33631</v>
      </c>
      <c r="Y6345" s="268">
        <v>43634.59</v>
      </c>
      <c r="AA6345" s="229" t="s">
        <v>49932</v>
      </c>
      <c r="AB6345" s="230">
        <v>120107.93</v>
      </c>
      <c r="AD6345" s="209" t="s">
        <v>20638</v>
      </c>
      <c r="AE6345" s="210">
        <v>492084.91</v>
      </c>
      <c r="AF6345" s="93"/>
      <c r="AG6345" s="93"/>
      <c r="AH6345" s="93"/>
    </row>
    <row r="6346" spans="21:34" x14ac:dyDescent="0.3">
      <c r="U6346" s="309" t="s">
        <v>53227</v>
      </c>
      <c r="V6346" s="310">
        <v>13.03</v>
      </c>
      <c r="X6346" s="267" t="s">
        <v>33632</v>
      </c>
      <c r="Y6346" s="268">
        <v>40798.06</v>
      </c>
      <c r="AA6346" s="229" t="s">
        <v>46941</v>
      </c>
      <c r="AB6346" s="230">
        <v>2104800</v>
      </c>
      <c r="AD6346" s="209" t="s">
        <v>20639</v>
      </c>
      <c r="AE6346" s="210">
        <v>5627.13</v>
      </c>
      <c r="AF6346" s="93"/>
      <c r="AG6346" s="93"/>
      <c r="AH6346" s="93"/>
    </row>
    <row r="6347" spans="21:34" x14ac:dyDescent="0.3">
      <c r="U6347" s="309" t="s">
        <v>59169</v>
      </c>
      <c r="V6347" s="310">
        <v>59263.61</v>
      </c>
      <c r="X6347" s="267" t="s">
        <v>60437</v>
      </c>
      <c r="Y6347" s="268">
        <v>53804.43</v>
      </c>
      <c r="AA6347" s="229" t="s">
        <v>49933</v>
      </c>
      <c r="AB6347" s="230">
        <v>7934.72</v>
      </c>
      <c r="AD6347" s="209" t="s">
        <v>20640</v>
      </c>
      <c r="AE6347" s="210">
        <v>16.010000000000002</v>
      </c>
      <c r="AF6347" s="93"/>
      <c r="AG6347" s="93"/>
      <c r="AH6347" s="93"/>
    </row>
    <row r="6348" spans="21:34" x14ac:dyDescent="0.3">
      <c r="U6348" s="309" t="s">
        <v>48163</v>
      </c>
      <c r="V6348" s="310">
        <v>57378.42</v>
      </c>
      <c r="X6348" s="267" t="s">
        <v>64331</v>
      </c>
      <c r="Y6348" s="268">
        <v>5302</v>
      </c>
      <c r="AA6348" s="229" t="s">
        <v>49934</v>
      </c>
      <c r="AB6348" s="230">
        <v>520284.35</v>
      </c>
      <c r="AD6348" s="209" t="s">
        <v>20641</v>
      </c>
      <c r="AE6348" s="210">
        <v>600.88</v>
      </c>
      <c r="AF6348" s="93"/>
      <c r="AG6348" s="93"/>
      <c r="AH6348" s="93"/>
    </row>
    <row r="6349" spans="21:34" x14ac:dyDescent="0.3">
      <c r="U6349" s="309" t="s">
        <v>48164</v>
      </c>
      <c r="V6349" s="310">
        <v>78589.259999999995</v>
      </c>
      <c r="X6349" s="267" t="s">
        <v>33633</v>
      </c>
      <c r="Y6349" s="268">
        <v>19059</v>
      </c>
      <c r="AA6349" s="229" t="s">
        <v>49935</v>
      </c>
      <c r="AB6349" s="230">
        <v>238327.74</v>
      </c>
      <c r="AD6349" s="209" t="s">
        <v>20642</v>
      </c>
      <c r="AE6349" s="210">
        <v>37612.44</v>
      </c>
      <c r="AF6349" s="93"/>
      <c r="AG6349" s="93"/>
      <c r="AH6349" s="93"/>
    </row>
    <row r="6350" spans="21:34" x14ac:dyDescent="0.3">
      <c r="U6350" s="309" t="s">
        <v>68490</v>
      </c>
      <c r="V6350" s="310">
        <v>21212.19</v>
      </c>
      <c r="X6350" s="267" t="s">
        <v>33634</v>
      </c>
      <c r="Y6350" s="268">
        <v>1123346.01</v>
      </c>
      <c r="AA6350" s="229" t="s">
        <v>52480</v>
      </c>
      <c r="AB6350" s="230">
        <v>64859.25</v>
      </c>
      <c r="AD6350" s="209" t="s">
        <v>20643</v>
      </c>
      <c r="AE6350" s="210">
        <v>48629.45</v>
      </c>
      <c r="AF6350" s="93"/>
      <c r="AG6350" s="93"/>
      <c r="AH6350" s="93"/>
    </row>
    <row r="6351" spans="21:34" x14ac:dyDescent="0.3">
      <c r="U6351" s="309" t="s">
        <v>62740</v>
      </c>
      <c r="V6351" s="310">
        <v>40076</v>
      </c>
      <c r="X6351" s="267" t="s">
        <v>33635</v>
      </c>
      <c r="Y6351" s="268">
        <v>84898.77</v>
      </c>
      <c r="AA6351" s="229" t="s">
        <v>44912</v>
      </c>
      <c r="AB6351" s="230">
        <v>375708.57</v>
      </c>
      <c r="AD6351" s="209" t="s">
        <v>20644</v>
      </c>
      <c r="AE6351" s="210">
        <v>6597.49</v>
      </c>
      <c r="AF6351" s="93"/>
      <c r="AG6351" s="93"/>
      <c r="AH6351" s="93"/>
    </row>
    <row r="6352" spans="21:34" x14ac:dyDescent="0.3">
      <c r="U6352" s="309" t="s">
        <v>48165</v>
      </c>
      <c r="V6352" s="310">
        <v>18961.59</v>
      </c>
      <c r="X6352" s="267" t="s">
        <v>33636</v>
      </c>
      <c r="Y6352" s="268">
        <v>92504.71</v>
      </c>
      <c r="AA6352" s="229" t="s">
        <v>46942</v>
      </c>
      <c r="AB6352" s="230">
        <v>939648.29</v>
      </c>
      <c r="AD6352" s="209" t="s">
        <v>20645</v>
      </c>
      <c r="AE6352" s="210">
        <v>18358.689999999999</v>
      </c>
      <c r="AF6352" s="93"/>
      <c r="AG6352" s="93"/>
      <c r="AH6352" s="93"/>
    </row>
    <row r="6353" spans="21:34" x14ac:dyDescent="0.3">
      <c r="U6353" s="309" t="s">
        <v>68491</v>
      </c>
      <c r="V6353" s="310">
        <v>1913.95</v>
      </c>
      <c r="X6353" s="267" t="s">
        <v>60438</v>
      </c>
      <c r="Y6353" s="268">
        <v>78663.8</v>
      </c>
      <c r="AA6353" s="229" t="s">
        <v>49936</v>
      </c>
      <c r="AB6353" s="230">
        <v>115966.94</v>
      </c>
      <c r="AD6353" s="209" t="s">
        <v>20646</v>
      </c>
      <c r="AE6353" s="210">
        <v>378.53</v>
      </c>
      <c r="AF6353" s="93"/>
      <c r="AG6353" s="93"/>
      <c r="AH6353" s="93"/>
    </row>
    <row r="6354" spans="21:34" x14ac:dyDescent="0.3">
      <c r="U6354" s="309" t="s">
        <v>62741</v>
      </c>
      <c r="V6354" s="310">
        <v>17496.7</v>
      </c>
      <c r="X6354" s="267" t="s">
        <v>64332</v>
      </c>
      <c r="Y6354" s="268">
        <v>7431.49</v>
      </c>
      <c r="AA6354" s="229" t="s">
        <v>44913</v>
      </c>
      <c r="AB6354" s="230">
        <v>1973404.49</v>
      </c>
      <c r="AD6354" s="209" t="s">
        <v>20647</v>
      </c>
      <c r="AE6354" s="210">
        <v>14203.71</v>
      </c>
      <c r="AF6354" s="93"/>
      <c r="AG6354" s="93"/>
      <c r="AH6354" s="93"/>
    </row>
    <row r="6355" spans="21:34" x14ac:dyDescent="0.3">
      <c r="U6355" s="309" t="s">
        <v>68492</v>
      </c>
      <c r="V6355" s="310">
        <v>239.58</v>
      </c>
      <c r="X6355" s="267" t="s">
        <v>64333</v>
      </c>
      <c r="Y6355" s="268">
        <v>568.51</v>
      </c>
      <c r="AA6355" s="229" t="s">
        <v>49937</v>
      </c>
      <c r="AB6355" s="230">
        <v>3603014.57</v>
      </c>
      <c r="AD6355" s="209" t="s">
        <v>20648</v>
      </c>
      <c r="AE6355" s="210">
        <v>22695</v>
      </c>
      <c r="AF6355" s="93"/>
      <c r="AG6355" s="93"/>
      <c r="AH6355" s="93"/>
    </row>
    <row r="6356" spans="21:34" x14ac:dyDescent="0.3">
      <c r="U6356" s="309" t="s">
        <v>68493</v>
      </c>
      <c r="V6356" s="310">
        <v>8.4</v>
      </c>
      <c r="X6356" s="267" t="s">
        <v>61999</v>
      </c>
      <c r="Y6356" s="268">
        <v>17816.86</v>
      </c>
      <c r="AA6356" s="229" t="s">
        <v>49938</v>
      </c>
      <c r="AB6356" s="230">
        <v>6343.73</v>
      </c>
      <c r="AD6356" s="209" t="s">
        <v>20649</v>
      </c>
      <c r="AE6356" s="210">
        <v>1367870.98</v>
      </c>
      <c r="AF6356" s="93"/>
      <c r="AG6356" s="93"/>
      <c r="AH6356" s="93"/>
    </row>
    <row r="6357" spans="21:34" x14ac:dyDescent="0.3">
      <c r="U6357" s="309" t="s">
        <v>53229</v>
      </c>
      <c r="V6357" s="310">
        <v>31815.05</v>
      </c>
      <c r="X6357" s="267" t="s">
        <v>62000</v>
      </c>
      <c r="Y6357" s="268">
        <v>1295.56</v>
      </c>
      <c r="AA6357" s="229" t="s">
        <v>49939</v>
      </c>
      <c r="AB6357" s="230">
        <v>45196.54</v>
      </c>
      <c r="AD6357" s="209" t="s">
        <v>20650</v>
      </c>
      <c r="AE6357" s="210">
        <v>31154.01</v>
      </c>
      <c r="AF6357" s="93"/>
      <c r="AG6357" s="93"/>
      <c r="AH6357" s="93"/>
    </row>
    <row r="6358" spans="21:34" x14ac:dyDescent="0.3">
      <c r="U6358" s="309" t="s">
        <v>68494</v>
      </c>
      <c r="V6358" s="310">
        <v>1470</v>
      </c>
      <c r="X6358" s="267" t="s">
        <v>62001</v>
      </c>
      <c r="Y6358" s="268">
        <v>5727.57</v>
      </c>
      <c r="AA6358" s="229" t="s">
        <v>44914</v>
      </c>
      <c r="AB6358" s="230">
        <v>1770</v>
      </c>
      <c r="AD6358" s="209" t="s">
        <v>20651</v>
      </c>
      <c r="AE6358" s="210">
        <v>1344.99</v>
      </c>
      <c r="AF6358" s="93"/>
      <c r="AG6358" s="93"/>
      <c r="AH6358" s="93"/>
    </row>
    <row r="6359" spans="21:34" x14ac:dyDescent="0.3">
      <c r="U6359" s="309" t="s">
        <v>57691</v>
      </c>
      <c r="V6359" s="310">
        <v>8682.44</v>
      </c>
      <c r="X6359" s="267" t="s">
        <v>64334</v>
      </c>
      <c r="Y6359" s="268">
        <v>14378.4</v>
      </c>
      <c r="AA6359" s="229" t="s">
        <v>52481</v>
      </c>
      <c r="AB6359" s="230">
        <v>3348559.86</v>
      </c>
      <c r="AD6359" s="209" t="s">
        <v>20652</v>
      </c>
      <c r="AE6359" s="210">
        <v>108803.95</v>
      </c>
      <c r="AF6359" s="93"/>
      <c r="AG6359" s="93"/>
      <c r="AH6359" s="93"/>
    </row>
    <row r="6360" spans="21:34" x14ac:dyDescent="0.3">
      <c r="U6360" s="309" t="s">
        <v>48167</v>
      </c>
      <c r="V6360" s="310">
        <v>6470.82</v>
      </c>
      <c r="X6360" s="267" t="s">
        <v>64335</v>
      </c>
      <c r="Y6360" s="268">
        <v>1083.74</v>
      </c>
      <c r="AA6360" s="229" t="s">
        <v>44915</v>
      </c>
      <c r="AB6360" s="230">
        <v>12562619.359999999</v>
      </c>
      <c r="AD6360" s="209" t="s">
        <v>20653</v>
      </c>
      <c r="AE6360" s="210">
        <v>5211.87</v>
      </c>
      <c r="AF6360" s="93"/>
      <c r="AG6360" s="93"/>
      <c r="AH6360" s="93"/>
    </row>
    <row r="6361" spans="21:34" x14ac:dyDescent="0.3">
      <c r="U6361" s="309" t="s">
        <v>68495</v>
      </c>
      <c r="V6361" s="310">
        <v>17458.330000000002</v>
      </c>
      <c r="X6361" s="267" t="s">
        <v>64336</v>
      </c>
      <c r="Y6361" s="268">
        <v>816.86</v>
      </c>
      <c r="AA6361" s="229" t="s">
        <v>52482</v>
      </c>
      <c r="AB6361" s="230">
        <v>15685.79</v>
      </c>
      <c r="AD6361" s="209" t="s">
        <v>20654</v>
      </c>
      <c r="AE6361" s="210">
        <v>1565.88</v>
      </c>
      <c r="AF6361" s="93"/>
      <c r="AG6361" s="93"/>
      <c r="AH6361" s="93"/>
    </row>
    <row r="6362" spans="21:34" x14ac:dyDescent="0.3">
      <c r="U6362" s="309" t="s">
        <v>68496</v>
      </c>
      <c r="V6362" s="310">
        <v>1199.7</v>
      </c>
      <c r="X6362" s="267" t="s">
        <v>61413</v>
      </c>
      <c r="Y6362" s="268">
        <v>13066.66</v>
      </c>
      <c r="AA6362" s="229" t="s">
        <v>49940</v>
      </c>
      <c r="AB6362" s="230">
        <v>1218546.83</v>
      </c>
      <c r="AD6362" s="209" t="s">
        <v>20655</v>
      </c>
      <c r="AE6362" s="210">
        <v>50299.39</v>
      </c>
      <c r="AF6362" s="93"/>
      <c r="AG6362" s="93"/>
      <c r="AH6362" s="93"/>
    </row>
    <row r="6363" spans="21:34" x14ac:dyDescent="0.3">
      <c r="U6363" s="309" t="s">
        <v>68497</v>
      </c>
      <c r="V6363" s="310">
        <v>1209.97</v>
      </c>
      <c r="X6363" s="267" t="s">
        <v>61414</v>
      </c>
      <c r="Y6363" s="268">
        <v>984.1</v>
      </c>
      <c r="AA6363" s="229" t="s">
        <v>49941</v>
      </c>
      <c r="AB6363" s="230">
        <v>53155.64</v>
      </c>
      <c r="AD6363" s="209" t="s">
        <v>20656</v>
      </c>
      <c r="AE6363" s="210">
        <v>59651.86</v>
      </c>
      <c r="AF6363" s="93"/>
      <c r="AG6363" s="93"/>
      <c r="AH6363" s="93"/>
    </row>
    <row r="6364" spans="21:34" x14ac:dyDescent="0.3">
      <c r="U6364" s="309" t="s">
        <v>68498</v>
      </c>
      <c r="V6364" s="310">
        <v>3020.84</v>
      </c>
      <c r="X6364" s="267" t="s">
        <v>60439</v>
      </c>
      <c r="Y6364" s="268">
        <v>5873.17</v>
      </c>
      <c r="AA6364" s="229" t="s">
        <v>49942</v>
      </c>
      <c r="AB6364" s="230">
        <v>2993416.67</v>
      </c>
      <c r="AD6364" s="209" t="s">
        <v>20657</v>
      </c>
      <c r="AE6364" s="210">
        <v>649397.55000000005</v>
      </c>
      <c r="AF6364" s="93"/>
      <c r="AG6364" s="93"/>
      <c r="AH6364" s="93"/>
    </row>
    <row r="6365" spans="21:34" x14ac:dyDescent="0.3">
      <c r="U6365" s="309" t="s">
        <v>68499</v>
      </c>
      <c r="V6365" s="310">
        <v>3294.5</v>
      </c>
      <c r="X6365" s="267" t="s">
        <v>60440</v>
      </c>
      <c r="Y6365" s="268">
        <v>428.4</v>
      </c>
      <c r="AA6365" s="229" t="s">
        <v>52483</v>
      </c>
      <c r="AB6365" s="230">
        <v>81228.929999999993</v>
      </c>
      <c r="AD6365" s="209" t="s">
        <v>20658</v>
      </c>
      <c r="AE6365" s="210">
        <v>26970.87</v>
      </c>
      <c r="AF6365" s="93"/>
      <c r="AG6365" s="93"/>
      <c r="AH6365" s="93"/>
    </row>
    <row r="6366" spans="21:34" x14ac:dyDescent="0.3">
      <c r="U6366" s="309" t="s">
        <v>68500</v>
      </c>
      <c r="V6366" s="310">
        <v>342.27</v>
      </c>
      <c r="X6366" s="267" t="s">
        <v>64337</v>
      </c>
      <c r="Y6366" s="268">
        <v>-10608.94</v>
      </c>
      <c r="AA6366" s="229" t="s">
        <v>52484</v>
      </c>
      <c r="AB6366" s="230">
        <v>43591.11</v>
      </c>
      <c r="AD6366" s="209" t="s">
        <v>20659</v>
      </c>
      <c r="AE6366" s="210">
        <v>1450734.73</v>
      </c>
      <c r="AF6366" s="93"/>
      <c r="AG6366" s="93"/>
      <c r="AH6366" s="93"/>
    </row>
    <row r="6367" spans="21:34" x14ac:dyDescent="0.3">
      <c r="U6367" s="309" t="s">
        <v>59760</v>
      </c>
      <c r="V6367" s="310">
        <v>46754.8</v>
      </c>
      <c r="X6367" s="267" t="s">
        <v>20833</v>
      </c>
      <c r="Y6367" s="268">
        <v>4307.37</v>
      </c>
      <c r="AA6367" s="229" t="s">
        <v>49943</v>
      </c>
      <c r="AB6367" s="230">
        <v>4153.6400000000003</v>
      </c>
      <c r="AD6367" s="209" t="s">
        <v>20660</v>
      </c>
      <c r="AE6367" s="210">
        <v>6482.66</v>
      </c>
      <c r="AF6367" s="93"/>
      <c r="AG6367" s="93"/>
      <c r="AH6367" s="93"/>
    </row>
    <row r="6368" spans="21:34" x14ac:dyDescent="0.3">
      <c r="U6368" s="309" t="s">
        <v>68501</v>
      </c>
      <c r="V6368" s="310">
        <v>28583.31</v>
      </c>
      <c r="X6368" s="267" t="s">
        <v>60441</v>
      </c>
      <c r="Y6368" s="268">
        <v>527.07000000000005</v>
      </c>
      <c r="AA6368" s="229" t="s">
        <v>47982</v>
      </c>
      <c r="AB6368" s="230">
        <v>821.47</v>
      </c>
      <c r="AD6368" s="209" t="s">
        <v>20661</v>
      </c>
      <c r="AE6368" s="210">
        <v>2445.12</v>
      </c>
      <c r="AF6368" s="93"/>
      <c r="AG6368" s="93"/>
      <c r="AH6368" s="93"/>
    </row>
    <row r="6369" spans="21:34" x14ac:dyDescent="0.3">
      <c r="U6369" s="309" t="s">
        <v>66726</v>
      </c>
      <c r="V6369" s="310">
        <v>49961.52</v>
      </c>
      <c r="X6369" s="267" t="s">
        <v>60442</v>
      </c>
      <c r="Y6369" s="268">
        <v>39.94</v>
      </c>
      <c r="AA6369" s="229" t="s">
        <v>52485</v>
      </c>
      <c r="AB6369" s="230">
        <v>618.95000000000005</v>
      </c>
      <c r="AD6369" s="209" t="s">
        <v>20662</v>
      </c>
      <c r="AE6369" s="210">
        <v>9802.4</v>
      </c>
      <c r="AF6369" s="93"/>
      <c r="AG6369" s="93"/>
      <c r="AH6369" s="93"/>
    </row>
    <row r="6370" spans="21:34" x14ac:dyDescent="0.3">
      <c r="U6370" s="309" t="s">
        <v>60663</v>
      </c>
      <c r="V6370" s="310">
        <v>75039.8</v>
      </c>
      <c r="X6370" s="267" t="s">
        <v>60443</v>
      </c>
      <c r="Y6370" s="268">
        <v>2.64</v>
      </c>
      <c r="AA6370" s="229" t="s">
        <v>47983</v>
      </c>
      <c r="AB6370" s="230">
        <v>784.08</v>
      </c>
      <c r="AD6370" s="209" t="s">
        <v>20663</v>
      </c>
      <c r="AE6370" s="210">
        <v>31154.01</v>
      </c>
      <c r="AF6370" s="93"/>
      <c r="AG6370" s="93"/>
      <c r="AH6370" s="93"/>
    </row>
    <row r="6371" spans="21:34" x14ac:dyDescent="0.3">
      <c r="U6371" s="309" t="s">
        <v>59761</v>
      </c>
      <c r="V6371" s="310">
        <v>15038.35</v>
      </c>
      <c r="X6371" s="267" t="s">
        <v>60444</v>
      </c>
      <c r="Y6371" s="268">
        <v>10.96</v>
      </c>
      <c r="AA6371" s="229" t="s">
        <v>49944</v>
      </c>
      <c r="AB6371" s="230">
        <v>2106042.09</v>
      </c>
      <c r="AD6371" s="209" t="s">
        <v>20664</v>
      </c>
      <c r="AE6371" s="210">
        <v>21605.4</v>
      </c>
      <c r="AF6371" s="93"/>
      <c r="AG6371" s="93"/>
      <c r="AH6371" s="93"/>
    </row>
    <row r="6372" spans="21:34" x14ac:dyDescent="0.3">
      <c r="U6372" s="309" t="s">
        <v>59762</v>
      </c>
      <c r="V6372" s="310">
        <v>30577.87</v>
      </c>
      <c r="X6372" s="267" t="s">
        <v>60445</v>
      </c>
      <c r="Y6372" s="268">
        <v>2.81</v>
      </c>
      <c r="AA6372" s="229" t="s">
        <v>48900</v>
      </c>
      <c r="AB6372" s="230">
        <v>154.77000000000001</v>
      </c>
      <c r="AD6372" s="209" t="s">
        <v>20665</v>
      </c>
      <c r="AE6372" s="210">
        <v>1062.21</v>
      </c>
      <c r="AF6372" s="93"/>
      <c r="AG6372" s="93"/>
      <c r="AH6372" s="93"/>
    </row>
    <row r="6373" spans="21:34" x14ac:dyDescent="0.3">
      <c r="U6373" s="309" t="s">
        <v>59763</v>
      </c>
      <c r="V6373" s="310">
        <v>18623.759999999998</v>
      </c>
      <c r="X6373" s="267" t="s">
        <v>20835</v>
      </c>
      <c r="Y6373" s="268">
        <v>4.38</v>
      </c>
      <c r="AA6373" s="229" t="s">
        <v>49945</v>
      </c>
      <c r="AB6373" s="230">
        <v>836.84</v>
      </c>
      <c r="AD6373" s="209" t="s">
        <v>20666</v>
      </c>
      <c r="AE6373" s="210">
        <v>7358.14</v>
      </c>
      <c r="AF6373" s="93"/>
      <c r="AG6373" s="93"/>
      <c r="AH6373" s="93"/>
    </row>
    <row r="6374" spans="21:34" x14ac:dyDescent="0.3">
      <c r="U6374" s="309" t="s">
        <v>62746</v>
      </c>
      <c r="V6374" s="310">
        <v>64505.39</v>
      </c>
      <c r="X6374" s="267" t="s">
        <v>64338</v>
      </c>
      <c r="Y6374" s="268">
        <v>-587.79999999999995</v>
      </c>
      <c r="AA6374" s="229" t="s">
        <v>47984</v>
      </c>
      <c r="AB6374" s="230">
        <v>141859.31</v>
      </c>
      <c r="AD6374" s="209" t="s">
        <v>20667</v>
      </c>
      <c r="AE6374" s="210">
        <v>5808.77</v>
      </c>
      <c r="AF6374" s="93"/>
      <c r="AG6374" s="93"/>
      <c r="AH6374" s="93"/>
    </row>
    <row r="6375" spans="21:34" x14ac:dyDescent="0.3">
      <c r="U6375" s="309" t="s">
        <v>68502</v>
      </c>
      <c r="V6375" s="310">
        <v>8201</v>
      </c>
      <c r="X6375" s="267" t="s">
        <v>60446</v>
      </c>
      <c r="Y6375" s="268">
        <v>-448.35</v>
      </c>
      <c r="AA6375" s="229" t="s">
        <v>49946</v>
      </c>
      <c r="AB6375" s="230">
        <v>465259.21</v>
      </c>
      <c r="AD6375" s="209" t="s">
        <v>13563</v>
      </c>
      <c r="AE6375" s="210">
        <v>2937.13</v>
      </c>
      <c r="AF6375" s="93"/>
      <c r="AG6375" s="93"/>
      <c r="AH6375" s="93"/>
    </row>
    <row r="6376" spans="21:34" x14ac:dyDescent="0.3">
      <c r="U6376" s="309" t="s">
        <v>68503</v>
      </c>
      <c r="V6376" s="310">
        <v>23892.6</v>
      </c>
      <c r="X6376" s="267" t="s">
        <v>60447</v>
      </c>
      <c r="Y6376" s="268">
        <v>-34.299999999999997</v>
      </c>
      <c r="AA6376" s="229" t="s">
        <v>52486</v>
      </c>
      <c r="AB6376" s="230">
        <v>741.77</v>
      </c>
      <c r="AD6376" s="209" t="s">
        <v>20668</v>
      </c>
      <c r="AE6376" s="210">
        <v>2762.43</v>
      </c>
      <c r="AF6376" s="93"/>
      <c r="AG6376" s="93"/>
      <c r="AH6376" s="93"/>
    </row>
    <row r="6377" spans="21:34" x14ac:dyDescent="0.3">
      <c r="U6377" s="309" t="s">
        <v>68504</v>
      </c>
      <c r="V6377" s="310">
        <v>138</v>
      </c>
      <c r="X6377" s="267" t="s">
        <v>60448</v>
      </c>
      <c r="Y6377" s="268">
        <v>-13.45</v>
      </c>
      <c r="AA6377" s="229" t="s">
        <v>44916</v>
      </c>
      <c r="AB6377" s="230">
        <v>207930</v>
      </c>
      <c r="AD6377" s="209" t="s">
        <v>20669</v>
      </c>
      <c r="AE6377" s="210">
        <v>425000</v>
      </c>
      <c r="AF6377" s="93"/>
      <c r="AG6377" s="93"/>
      <c r="AH6377" s="93"/>
    </row>
    <row r="6378" spans="21:34" x14ac:dyDescent="0.3">
      <c r="U6378" s="309" t="s">
        <v>68505</v>
      </c>
      <c r="V6378" s="310">
        <v>5.28</v>
      </c>
      <c r="X6378" s="267" t="s">
        <v>60449</v>
      </c>
      <c r="Y6378" s="268">
        <v>-1.49</v>
      </c>
      <c r="AA6378" s="229" t="s">
        <v>48901</v>
      </c>
      <c r="AB6378" s="230">
        <v>2398</v>
      </c>
      <c r="AD6378" s="209" t="s">
        <v>20670</v>
      </c>
      <c r="AE6378" s="210">
        <v>101690</v>
      </c>
      <c r="AF6378" s="93"/>
      <c r="AG6378" s="93"/>
      <c r="AH6378" s="93"/>
    </row>
    <row r="6379" spans="21:34" x14ac:dyDescent="0.3">
      <c r="U6379" s="309" t="s">
        <v>68506</v>
      </c>
      <c r="V6379" s="310">
        <v>5414.1</v>
      </c>
      <c r="X6379" s="267" t="s">
        <v>20838</v>
      </c>
      <c r="Y6379" s="268">
        <v>-1.55</v>
      </c>
      <c r="AA6379" s="229" t="s">
        <v>44917</v>
      </c>
      <c r="AB6379" s="230">
        <v>114419.48</v>
      </c>
      <c r="AD6379" s="209" t="s">
        <v>20671</v>
      </c>
      <c r="AE6379" s="210">
        <v>423264.2</v>
      </c>
      <c r="AF6379" s="93"/>
      <c r="AG6379" s="93"/>
      <c r="AH6379" s="93"/>
    </row>
    <row r="6380" spans="21:34" x14ac:dyDescent="0.3">
      <c r="U6380" s="309" t="s">
        <v>68507</v>
      </c>
      <c r="V6380" s="310">
        <v>391.48</v>
      </c>
      <c r="X6380" s="267" t="s">
        <v>60450</v>
      </c>
      <c r="Y6380" s="268">
        <v>499.14</v>
      </c>
      <c r="AA6380" s="229" t="s">
        <v>46943</v>
      </c>
      <c r="AB6380" s="230">
        <v>561753.44999999995</v>
      </c>
      <c r="AD6380" s="209" t="s">
        <v>20672</v>
      </c>
      <c r="AE6380" s="210">
        <v>345986.38</v>
      </c>
      <c r="AF6380" s="93"/>
      <c r="AG6380" s="93"/>
      <c r="AH6380" s="93"/>
    </row>
    <row r="6381" spans="21:34" x14ac:dyDescent="0.3">
      <c r="U6381" s="309" t="s">
        <v>68508</v>
      </c>
      <c r="V6381" s="310">
        <v>1229.07</v>
      </c>
      <c r="X6381" s="267" t="s">
        <v>49961</v>
      </c>
      <c r="Y6381" s="268">
        <v>6336.74</v>
      </c>
      <c r="AA6381" s="229" t="s">
        <v>44918</v>
      </c>
      <c r="AB6381" s="230">
        <v>223755.5</v>
      </c>
      <c r="AD6381" s="209" t="s">
        <v>20673</v>
      </c>
      <c r="AE6381" s="210">
        <v>1620</v>
      </c>
      <c r="AF6381" s="93"/>
      <c r="AG6381" s="93"/>
      <c r="AH6381" s="93"/>
    </row>
    <row r="6382" spans="21:34" x14ac:dyDescent="0.3">
      <c r="U6382" s="309" t="s">
        <v>33950</v>
      </c>
      <c r="V6382" s="310">
        <v>14467.92</v>
      </c>
      <c r="X6382" s="267" t="s">
        <v>49962</v>
      </c>
      <c r="Y6382" s="268">
        <v>-6698.63</v>
      </c>
      <c r="AA6382" s="229" t="s">
        <v>42492</v>
      </c>
      <c r="AB6382" s="230">
        <v>114033.5</v>
      </c>
      <c r="AD6382" s="209" t="s">
        <v>13566</v>
      </c>
      <c r="AE6382" s="210">
        <v>218632.8</v>
      </c>
      <c r="AF6382" s="93"/>
      <c r="AG6382" s="93"/>
      <c r="AH6382" s="93"/>
    </row>
    <row r="6383" spans="21:34" x14ac:dyDescent="0.3">
      <c r="U6383" s="309" t="s">
        <v>68509</v>
      </c>
      <c r="V6383" s="310">
        <v>414.24</v>
      </c>
      <c r="X6383" s="267" t="s">
        <v>42532</v>
      </c>
      <c r="Y6383" s="268">
        <v>463.09</v>
      </c>
      <c r="AA6383" s="229" t="s">
        <v>49947</v>
      </c>
      <c r="AB6383" s="230">
        <v>91835.4</v>
      </c>
      <c r="AD6383" s="209" t="s">
        <v>13567</v>
      </c>
      <c r="AE6383" s="210">
        <v>180084.82</v>
      </c>
      <c r="AF6383" s="93"/>
      <c r="AG6383" s="93"/>
      <c r="AH6383" s="93"/>
    </row>
    <row r="6384" spans="21:34" x14ac:dyDescent="0.3">
      <c r="U6384" s="309" t="s">
        <v>45395</v>
      </c>
      <c r="V6384" s="310">
        <v>19050</v>
      </c>
      <c r="X6384" s="267" t="s">
        <v>49964</v>
      </c>
      <c r="Y6384" s="268">
        <v>114.57</v>
      </c>
      <c r="AA6384" s="229" t="s">
        <v>49948</v>
      </c>
      <c r="AB6384" s="230">
        <v>7257.02</v>
      </c>
      <c r="AD6384" s="209" t="s">
        <v>13568</v>
      </c>
      <c r="AE6384" s="210">
        <v>2964.72</v>
      </c>
      <c r="AF6384" s="93"/>
      <c r="AG6384" s="93"/>
      <c r="AH6384" s="93"/>
    </row>
    <row r="6385" spans="21:34" x14ac:dyDescent="0.3">
      <c r="U6385" s="309" t="s">
        <v>40533</v>
      </c>
      <c r="V6385" s="310">
        <v>8231.8799999999992</v>
      </c>
      <c r="X6385" s="267" t="s">
        <v>60451</v>
      </c>
      <c r="Y6385" s="268">
        <v>516.36</v>
      </c>
      <c r="AA6385" s="229" t="s">
        <v>49949</v>
      </c>
      <c r="AB6385" s="230">
        <v>21714.14</v>
      </c>
      <c r="AD6385" s="209" t="s">
        <v>20674</v>
      </c>
      <c r="AE6385" s="210">
        <v>4125799.03</v>
      </c>
      <c r="AF6385" s="93"/>
      <c r="AG6385" s="93"/>
      <c r="AH6385" s="93"/>
    </row>
    <row r="6386" spans="21:34" x14ac:dyDescent="0.3">
      <c r="U6386" s="309" t="s">
        <v>35395</v>
      </c>
      <c r="V6386" s="310">
        <v>10000</v>
      </c>
      <c r="X6386" s="267" t="s">
        <v>42534</v>
      </c>
      <c r="Y6386" s="268">
        <v>19.670000000000002</v>
      </c>
      <c r="AA6386" s="229" t="s">
        <v>49950</v>
      </c>
      <c r="AB6386" s="230">
        <v>7186.61</v>
      </c>
      <c r="AD6386" s="209" t="s">
        <v>20675</v>
      </c>
      <c r="AE6386" s="210">
        <v>148194.53</v>
      </c>
      <c r="AF6386" s="93"/>
      <c r="AG6386" s="93"/>
      <c r="AH6386" s="93"/>
    </row>
    <row r="6387" spans="21:34" x14ac:dyDescent="0.3">
      <c r="U6387" s="309" t="s">
        <v>33957</v>
      </c>
      <c r="V6387" s="310">
        <v>3841.11</v>
      </c>
      <c r="X6387" s="267" t="s">
        <v>60452</v>
      </c>
      <c r="Y6387" s="268">
        <v>10.86</v>
      </c>
      <c r="AA6387" s="229" t="s">
        <v>48902</v>
      </c>
      <c r="AB6387" s="230">
        <v>4760.1099999999997</v>
      </c>
      <c r="AD6387" s="209" t="s">
        <v>20676</v>
      </c>
      <c r="AE6387" s="210">
        <v>1929.4</v>
      </c>
      <c r="AF6387" s="93"/>
      <c r="AG6387" s="93"/>
      <c r="AH6387" s="93"/>
    </row>
    <row r="6388" spans="21:34" x14ac:dyDescent="0.3">
      <c r="U6388" s="309" t="s">
        <v>40534</v>
      </c>
      <c r="V6388" s="310">
        <v>6850.82</v>
      </c>
      <c r="X6388" s="267" t="s">
        <v>60453</v>
      </c>
      <c r="Y6388" s="268">
        <v>35.49</v>
      </c>
      <c r="AA6388" s="229" t="s">
        <v>49951</v>
      </c>
      <c r="AB6388" s="230">
        <v>113111.72</v>
      </c>
      <c r="AD6388" s="209" t="s">
        <v>20677</v>
      </c>
      <c r="AE6388" s="210">
        <v>2000</v>
      </c>
      <c r="AF6388" s="93"/>
      <c r="AG6388" s="93"/>
      <c r="AH6388" s="93"/>
    </row>
    <row r="6389" spans="21:34" x14ac:dyDescent="0.3">
      <c r="U6389" s="309" t="s">
        <v>36557</v>
      </c>
      <c r="V6389" s="310">
        <v>26738.73</v>
      </c>
      <c r="X6389" s="267" t="s">
        <v>60454</v>
      </c>
      <c r="Y6389" s="268">
        <v>3.39</v>
      </c>
      <c r="AA6389" s="229" t="s">
        <v>44919</v>
      </c>
      <c r="AB6389" s="230">
        <v>4382798.71</v>
      </c>
      <c r="AD6389" s="209" t="s">
        <v>20678</v>
      </c>
      <c r="AE6389" s="210">
        <v>500753.58</v>
      </c>
      <c r="AF6389" s="93"/>
      <c r="AG6389" s="93"/>
      <c r="AH6389" s="93"/>
    </row>
    <row r="6390" spans="21:34" x14ac:dyDescent="0.3">
      <c r="U6390" s="309" t="s">
        <v>35396</v>
      </c>
      <c r="V6390" s="310">
        <v>3833.44</v>
      </c>
      <c r="X6390" s="267" t="s">
        <v>42535</v>
      </c>
      <c r="Y6390" s="268">
        <v>78.09</v>
      </c>
      <c r="AA6390" s="229" t="s">
        <v>44920</v>
      </c>
      <c r="AB6390" s="230">
        <v>330924.28999999998</v>
      </c>
      <c r="AD6390" s="209" t="s">
        <v>13569</v>
      </c>
      <c r="AE6390" s="210">
        <v>7778952.5899999999</v>
      </c>
      <c r="AF6390" s="93"/>
      <c r="AG6390" s="93"/>
      <c r="AH6390" s="93"/>
    </row>
    <row r="6391" spans="21:34" x14ac:dyDescent="0.3">
      <c r="U6391" s="309" t="s">
        <v>49075</v>
      </c>
      <c r="V6391" s="310">
        <v>7983.4</v>
      </c>
      <c r="X6391" s="267" t="s">
        <v>60455</v>
      </c>
      <c r="Y6391" s="268">
        <v>-18.079999999999998</v>
      </c>
      <c r="AA6391" s="229" t="s">
        <v>44921</v>
      </c>
      <c r="AB6391" s="230">
        <v>71250.11</v>
      </c>
      <c r="AD6391" s="209" t="s">
        <v>20679</v>
      </c>
      <c r="AE6391" s="210">
        <v>870351.24</v>
      </c>
      <c r="AF6391" s="93"/>
      <c r="AG6391" s="93"/>
      <c r="AH6391" s="93"/>
    </row>
    <row r="6392" spans="21:34" x14ac:dyDescent="0.3">
      <c r="U6392" s="309" t="s">
        <v>53238</v>
      </c>
      <c r="V6392" s="310">
        <v>13763.81</v>
      </c>
      <c r="X6392" s="267" t="s">
        <v>60456</v>
      </c>
      <c r="Y6392" s="268">
        <v>5827.5</v>
      </c>
      <c r="AA6392" s="229" t="s">
        <v>44922</v>
      </c>
      <c r="AB6392" s="230">
        <v>5450.65</v>
      </c>
      <c r="AD6392" s="209" t="s">
        <v>20680</v>
      </c>
      <c r="AE6392" s="210">
        <v>44610.87</v>
      </c>
      <c r="AF6392" s="93"/>
      <c r="AG6392" s="93"/>
      <c r="AH6392" s="93"/>
    </row>
    <row r="6393" spans="21:34" x14ac:dyDescent="0.3">
      <c r="U6393" s="309" t="s">
        <v>35397</v>
      </c>
      <c r="V6393" s="310">
        <v>1334.4</v>
      </c>
      <c r="X6393" s="267" t="s">
        <v>60457</v>
      </c>
      <c r="Y6393" s="268">
        <v>93128.13</v>
      </c>
      <c r="AA6393" s="229" t="s">
        <v>42493</v>
      </c>
      <c r="AB6393" s="230">
        <v>1280</v>
      </c>
      <c r="AD6393" s="209" t="s">
        <v>13571</v>
      </c>
      <c r="AE6393" s="210">
        <v>1673096.25</v>
      </c>
      <c r="AF6393" s="93"/>
      <c r="AG6393" s="93"/>
      <c r="AH6393" s="93"/>
    </row>
    <row r="6394" spans="21:34" x14ac:dyDescent="0.3">
      <c r="U6394" s="309" t="s">
        <v>68510</v>
      </c>
      <c r="V6394" s="310">
        <v>442.48</v>
      </c>
      <c r="X6394" s="267" t="s">
        <v>60458</v>
      </c>
      <c r="Y6394" s="268">
        <v>4054.31</v>
      </c>
      <c r="AA6394" s="229" t="s">
        <v>42494</v>
      </c>
      <c r="AB6394" s="230">
        <v>97.92</v>
      </c>
      <c r="AD6394" s="209" t="s">
        <v>20681</v>
      </c>
      <c r="AE6394" s="210">
        <v>14857560.67</v>
      </c>
      <c r="AF6394" s="93"/>
      <c r="AG6394" s="93"/>
      <c r="AH6394" s="93"/>
    </row>
    <row r="6395" spans="21:34" x14ac:dyDescent="0.3">
      <c r="U6395" s="309" t="s">
        <v>66727</v>
      </c>
      <c r="V6395" s="310">
        <v>6840</v>
      </c>
      <c r="X6395" s="267" t="s">
        <v>60459</v>
      </c>
      <c r="Y6395" s="268">
        <v>87.31</v>
      </c>
      <c r="AA6395" s="229" t="s">
        <v>42495</v>
      </c>
      <c r="AB6395" s="230">
        <v>19.2</v>
      </c>
      <c r="AD6395" s="209" t="s">
        <v>20682</v>
      </c>
      <c r="AE6395" s="210">
        <v>6620</v>
      </c>
      <c r="AF6395" s="93"/>
      <c r="AG6395" s="93"/>
      <c r="AH6395" s="93"/>
    </row>
    <row r="6396" spans="21:34" x14ac:dyDescent="0.3">
      <c r="U6396" s="309" t="s">
        <v>68511</v>
      </c>
      <c r="V6396" s="310">
        <v>10744.83</v>
      </c>
      <c r="X6396" s="267" t="s">
        <v>60460</v>
      </c>
      <c r="Y6396" s="268">
        <v>331.09</v>
      </c>
      <c r="AA6396" s="229" t="s">
        <v>42496</v>
      </c>
      <c r="AB6396" s="230">
        <v>4.24</v>
      </c>
      <c r="AD6396" s="209" t="s">
        <v>20683</v>
      </c>
      <c r="AE6396" s="210">
        <v>455.86</v>
      </c>
      <c r="AF6396" s="93"/>
      <c r="AG6396" s="93"/>
      <c r="AH6396" s="93"/>
    </row>
    <row r="6397" spans="21:34" x14ac:dyDescent="0.3">
      <c r="U6397" s="309" t="s">
        <v>53242</v>
      </c>
      <c r="V6397" s="310">
        <v>821.98</v>
      </c>
      <c r="X6397" s="267" t="s">
        <v>60461</v>
      </c>
      <c r="Y6397" s="268">
        <v>7.31</v>
      </c>
      <c r="AA6397" s="229" t="s">
        <v>42497</v>
      </c>
      <c r="AB6397" s="230">
        <v>12.84</v>
      </c>
      <c r="AD6397" s="209" t="s">
        <v>20684</v>
      </c>
      <c r="AE6397" s="210">
        <v>192.6</v>
      </c>
      <c r="AF6397" s="93"/>
      <c r="AG6397" s="93"/>
      <c r="AH6397" s="93"/>
    </row>
    <row r="6398" spans="21:34" x14ac:dyDescent="0.3">
      <c r="U6398" s="309" t="s">
        <v>68512</v>
      </c>
      <c r="V6398" s="310">
        <v>2464.86</v>
      </c>
      <c r="X6398" s="267" t="s">
        <v>60462</v>
      </c>
      <c r="Y6398" s="268">
        <v>12.29</v>
      </c>
      <c r="AA6398" s="229" t="s">
        <v>52487</v>
      </c>
      <c r="AB6398" s="230">
        <v>-45.57</v>
      </c>
      <c r="AD6398" s="209" t="s">
        <v>20685</v>
      </c>
      <c r="AE6398" s="210">
        <v>39524</v>
      </c>
      <c r="AF6398" s="93"/>
      <c r="AG6398" s="93"/>
      <c r="AH6398" s="93"/>
    </row>
    <row r="6399" spans="21:34" x14ac:dyDescent="0.3">
      <c r="U6399" s="309" t="s">
        <v>53243</v>
      </c>
      <c r="V6399" s="310">
        <v>2525.6999999999998</v>
      </c>
      <c r="X6399" s="267" t="s">
        <v>60463</v>
      </c>
      <c r="Y6399" s="268">
        <v>2.5099999999999998</v>
      </c>
      <c r="AA6399" s="229" t="s">
        <v>52488</v>
      </c>
      <c r="AB6399" s="230">
        <v>-17.87</v>
      </c>
      <c r="AD6399" s="209" t="s">
        <v>20686</v>
      </c>
      <c r="AE6399" s="210">
        <v>3191.48</v>
      </c>
      <c r="AF6399" s="93"/>
      <c r="AG6399" s="93"/>
      <c r="AH6399" s="93"/>
    </row>
    <row r="6400" spans="21:34" x14ac:dyDescent="0.3">
      <c r="U6400" s="309" t="s">
        <v>57700</v>
      </c>
      <c r="V6400" s="310">
        <v>36.43</v>
      </c>
      <c r="X6400" s="267" t="s">
        <v>42537</v>
      </c>
      <c r="Y6400" s="268">
        <v>2555.56</v>
      </c>
      <c r="AA6400" s="229" t="s">
        <v>52489</v>
      </c>
      <c r="AB6400" s="230">
        <v>-1.98</v>
      </c>
      <c r="AD6400" s="209" t="s">
        <v>20687</v>
      </c>
      <c r="AE6400" s="210">
        <v>10665</v>
      </c>
      <c r="AF6400" s="93"/>
      <c r="AG6400" s="93"/>
      <c r="AH6400" s="93"/>
    </row>
    <row r="6401" spans="21:34" x14ac:dyDescent="0.3">
      <c r="U6401" s="309" t="s">
        <v>36560</v>
      </c>
      <c r="V6401" s="310">
        <v>1684.8</v>
      </c>
      <c r="X6401" s="267" t="s">
        <v>64339</v>
      </c>
      <c r="Y6401" s="268">
        <v>34039</v>
      </c>
      <c r="AA6401" s="229" t="s">
        <v>52490</v>
      </c>
      <c r="AB6401" s="230">
        <v>276.41000000000003</v>
      </c>
      <c r="AD6401" s="209" t="s">
        <v>20688</v>
      </c>
      <c r="AE6401" s="210">
        <v>2000</v>
      </c>
      <c r="AF6401" s="93"/>
      <c r="AG6401" s="93"/>
      <c r="AH6401" s="93"/>
    </row>
    <row r="6402" spans="21:34" x14ac:dyDescent="0.3">
      <c r="U6402" s="309" t="s">
        <v>68513</v>
      </c>
      <c r="V6402" s="310">
        <v>64504.67</v>
      </c>
      <c r="X6402" s="267" t="s">
        <v>40325</v>
      </c>
      <c r="Y6402" s="268">
        <v>48999.96</v>
      </c>
      <c r="AA6402" s="229" t="s">
        <v>42498</v>
      </c>
      <c r="AB6402" s="230">
        <v>532.36</v>
      </c>
      <c r="AD6402" s="209" t="s">
        <v>20689</v>
      </c>
      <c r="AE6402" s="210">
        <v>6025.33</v>
      </c>
      <c r="AF6402" s="93"/>
      <c r="AG6402" s="93"/>
      <c r="AH6402" s="93"/>
    </row>
    <row r="6403" spans="21:34" x14ac:dyDescent="0.3">
      <c r="U6403" s="309" t="s">
        <v>68514</v>
      </c>
      <c r="V6403" s="310">
        <v>37285.96</v>
      </c>
      <c r="X6403" s="267" t="s">
        <v>40326</v>
      </c>
      <c r="Y6403" s="268">
        <v>20280</v>
      </c>
      <c r="AA6403" s="229" t="s">
        <v>42499</v>
      </c>
      <c r="AB6403" s="230">
        <v>1690.51</v>
      </c>
      <c r="AD6403" s="209" t="s">
        <v>20690</v>
      </c>
      <c r="AE6403" s="210">
        <v>2250</v>
      </c>
      <c r="AF6403" s="93"/>
      <c r="AG6403" s="93"/>
      <c r="AH6403" s="93"/>
    </row>
    <row r="6404" spans="21:34" x14ac:dyDescent="0.3">
      <c r="U6404" s="309" t="s">
        <v>53251</v>
      </c>
      <c r="V6404" s="310">
        <v>117112</v>
      </c>
      <c r="X6404" s="267" t="s">
        <v>33642</v>
      </c>
      <c r="Y6404" s="268">
        <v>5299.88</v>
      </c>
      <c r="AA6404" s="229" t="s">
        <v>49952</v>
      </c>
      <c r="AB6404" s="230">
        <v>53488.46</v>
      </c>
      <c r="AD6404" s="209" t="s">
        <v>20691</v>
      </c>
      <c r="AE6404" s="210">
        <v>162.16</v>
      </c>
      <c r="AF6404" s="93"/>
      <c r="AG6404" s="93"/>
      <c r="AH6404" s="93"/>
    </row>
    <row r="6405" spans="21:34" x14ac:dyDescent="0.3">
      <c r="U6405" s="309" t="s">
        <v>53253</v>
      </c>
      <c r="V6405" s="310">
        <v>57706.64</v>
      </c>
      <c r="X6405" s="267" t="s">
        <v>52547</v>
      </c>
      <c r="Y6405" s="268">
        <v>9856.9599999999991</v>
      </c>
      <c r="AA6405" s="229" t="s">
        <v>42500</v>
      </c>
      <c r="AB6405" s="230">
        <v>2731.77</v>
      </c>
      <c r="AD6405" s="209" t="s">
        <v>20692</v>
      </c>
      <c r="AE6405" s="210">
        <v>57.38</v>
      </c>
      <c r="AF6405" s="93"/>
      <c r="AG6405" s="93"/>
      <c r="AH6405" s="93"/>
    </row>
    <row r="6406" spans="21:34" x14ac:dyDescent="0.3">
      <c r="U6406" s="309" t="s">
        <v>64707</v>
      </c>
      <c r="V6406" s="310">
        <v>47496</v>
      </c>
      <c r="X6406" s="267" t="s">
        <v>52548</v>
      </c>
      <c r="Y6406" s="268">
        <v>756.55</v>
      </c>
      <c r="AA6406" s="229" t="s">
        <v>42501</v>
      </c>
      <c r="AB6406" s="230">
        <v>26984.43</v>
      </c>
      <c r="AD6406" s="209" t="s">
        <v>20693</v>
      </c>
      <c r="AE6406" s="210">
        <v>7.44</v>
      </c>
      <c r="AF6406" s="93"/>
      <c r="AG6406" s="93"/>
      <c r="AH6406" s="93"/>
    </row>
    <row r="6407" spans="21:34" x14ac:dyDescent="0.3">
      <c r="U6407" s="309" t="s">
        <v>53254</v>
      </c>
      <c r="V6407" s="310">
        <v>129299</v>
      </c>
      <c r="X6407" s="267" t="s">
        <v>56171</v>
      </c>
      <c r="Y6407" s="268">
        <v>9494.2199999999993</v>
      </c>
      <c r="AA6407" s="229" t="s">
        <v>42502</v>
      </c>
      <c r="AB6407" s="230">
        <v>1172.93</v>
      </c>
      <c r="AD6407" s="209" t="s">
        <v>20694</v>
      </c>
      <c r="AE6407" s="210">
        <v>8289.34</v>
      </c>
      <c r="AF6407" s="93"/>
      <c r="AG6407" s="93"/>
      <c r="AH6407" s="93"/>
    </row>
    <row r="6408" spans="21:34" x14ac:dyDescent="0.3">
      <c r="U6408" s="309" t="s">
        <v>53255</v>
      </c>
      <c r="V6408" s="310">
        <v>8870.52</v>
      </c>
      <c r="X6408" s="267" t="s">
        <v>56172</v>
      </c>
      <c r="Y6408" s="268">
        <v>709.66</v>
      </c>
      <c r="AA6408" s="229" t="s">
        <v>42503</v>
      </c>
      <c r="AB6408" s="230">
        <v>1640.29</v>
      </c>
      <c r="AD6408" s="209" t="s">
        <v>20695</v>
      </c>
      <c r="AE6408" s="210">
        <v>5396</v>
      </c>
      <c r="AF6408" s="93"/>
      <c r="AG6408" s="93"/>
      <c r="AH6408" s="93"/>
    </row>
    <row r="6409" spans="21:34" x14ac:dyDescent="0.3">
      <c r="U6409" s="309" t="s">
        <v>53256</v>
      </c>
      <c r="V6409" s="310">
        <v>60397.06</v>
      </c>
      <c r="X6409" s="267" t="s">
        <v>39181</v>
      </c>
      <c r="Y6409" s="268">
        <v>73999.92</v>
      </c>
      <c r="AA6409" s="229" t="s">
        <v>42504</v>
      </c>
      <c r="AB6409" s="230">
        <v>11645.98</v>
      </c>
      <c r="AD6409" s="209" t="s">
        <v>20696</v>
      </c>
      <c r="AE6409" s="210">
        <v>667.19</v>
      </c>
      <c r="AF6409" s="93"/>
      <c r="AG6409" s="93"/>
      <c r="AH6409" s="93"/>
    </row>
    <row r="6410" spans="21:34" x14ac:dyDescent="0.3">
      <c r="U6410" s="309" t="s">
        <v>53257</v>
      </c>
      <c r="V6410" s="310">
        <v>104415.06</v>
      </c>
      <c r="X6410" s="267" t="s">
        <v>46950</v>
      </c>
      <c r="Y6410" s="268">
        <v>24500</v>
      </c>
      <c r="AA6410" s="229" t="s">
        <v>42505</v>
      </c>
      <c r="AB6410" s="230">
        <v>382.47</v>
      </c>
      <c r="AD6410" s="209" t="s">
        <v>20697</v>
      </c>
      <c r="AE6410" s="210">
        <v>157.07</v>
      </c>
      <c r="AF6410" s="93"/>
      <c r="AG6410" s="93"/>
      <c r="AH6410" s="93"/>
    </row>
    <row r="6411" spans="21:34" x14ac:dyDescent="0.3">
      <c r="U6411" s="309" t="s">
        <v>63760</v>
      </c>
      <c r="V6411" s="310">
        <v>6776.79</v>
      </c>
      <c r="X6411" s="267" t="s">
        <v>39182</v>
      </c>
      <c r="Y6411" s="268">
        <v>7217.37</v>
      </c>
      <c r="AA6411" s="229" t="s">
        <v>42506</v>
      </c>
      <c r="AB6411" s="230">
        <v>28213.74</v>
      </c>
      <c r="AD6411" s="209" t="s">
        <v>20698</v>
      </c>
      <c r="AE6411" s="210">
        <v>6620</v>
      </c>
      <c r="AF6411" s="93"/>
      <c r="AG6411" s="93"/>
      <c r="AH6411" s="93"/>
    </row>
    <row r="6412" spans="21:34" x14ac:dyDescent="0.3">
      <c r="U6412" s="309" t="s">
        <v>68515</v>
      </c>
      <c r="V6412" s="310">
        <v>45362.34</v>
      </c>
      <c r="X6412" s="267" t="s">
        <v>49967</v>
      </c>
      <c r="Y6412" s="268">
        <v>8000</v>
      </c>
      <c r="AA6412" s="229" t="s">
        <v>42507</v>
      </c>
      <c r="AB6412" s="230">
        <v>22006.02</v>
      </c>
      <c r="AD6412" s="209" t="s">
        <v>20699</v>
      </c>
      <c r="AE6412" s="210">
        <v>2250</v>
      </c>
      <c r="AF6412" s="93"/>
      <c r="AG6412" s="93"/>
      <c r="AH6412" s="93"/>
    </row>
    <row r="6413" spans="21:34" x14ac:dyDescent="0.3">
      <c r="U6413" s="309" t="s">
        <v>53258</v>
      </c>
      <c r="V6413" s="310">
        <v>11695.06</v>
      </c>
      <c r="X6413" s="267" t="s">
        <v>39183</v>
      </c>
      <c r="Y6413" s="268">
        <v>599.98</v>
      </c>
      <c r="AA6413" s="229" t="s">
        <v>52491</v>
      </c>
      <c r="AB6413" s="230">
        <v>-654.4</v>
      </c>
      <c r="AD6413" s="209" t="s">
        <v>20700</v>
      </c>
      <c r="AE6413" s="210">
        <v>618.02</v>
      </c>
      <c r="AF6413" s="93"/>
      <c r="AG6413" s="93"/>
      <c r="AH6413" s="93"/>
    </row>
    <row r="6414" spans="21:34" x14ac:dyDescent="0.3">
      <c r="U6414" s="309" t="s">
        <v>63761</v>
      </c>
      <c r="V6414" s="310">
        <v>169201.91</v>
      </c>
      <c r="X6414" s="267" t="s">
        <v>56173</v>
      </c>
      <c r="Y6414" s="268">
        <v>4305</v>
      </c>
      <c r="AA6414" s="229" t="s">
        <v>52492</v>
      </c>
      <c r="AB6414" s="230">
        <v>14277.34</v>
      </c>
      <c r="AD6414" s="209" t="s">
        <v>20701</v>
      </c>
      <c r="AE6414" s="210">
        <v>249.98</v>
      </c>
      <c r="AF6414" s="93"/>
      <c r="AG6414" s="93"/>
      <c r="AH6414" s="93"/>
    </row>
    <row r="6415" spans="21:34" x14ac:dyDescent="0.3">
      <c r="U6415" s="309" t="s">
        <v>53259</v>
      </c>
      <c r="V6415" s="310">
        <v>9062.2800000000007</v>
      </c>
      <c r="X6415" s="267" t="s">
        <v>49968</v>
      </c>
      <c r="Y6415" s="268">
        <v>42180.07</v>
      </c>
      <c r="AA6415" s="229" t="s">
        <v>42508</v>
      </c>
      <c r="AB6415" s="230">
        <v>81632.740000000005</v>
      </c>
      <c r="AD6415" s="209" t="s">
        <v>20702</v>
      </c>
      <c r="AE6415" s="210">
        <v>7.44</v>
      </c>
      <c r="AF6415" s="93"/>
      <c r="AG6415" s="93"/>
      <c r="AH6415" s="93"/>
    </row>
    <row r="6416" spans="21:34" x14ac:dyDescent="0.3">
      <c r="U6416" s="309" t="s">
        <v>68516</v>
      </c>
      <c r="V6416" s="310">
        <v>49965.279999999999</v>
      </c>
      <c r="X6416" s="267" t="s">
        <v>20883</v>
      </c>
      <c r="Y6416" s="268">
        <v>3710.25</v>
      </c>
      <c r="AA6416" s="229" t="s">
        <v>42509</v>
      </c>
      <c r="AB6416" s="230">
        <v>7565.35</v>
      </c>
      <c r="AD6416" s="209" t="s">
        <v>20703</v>
      </c>
      <c r="AE6416" s="210">
        <v>22086.33</v>
      </c>
      <c r="AF6416" s="93"/>
      <c r="AG6416" s="93"/>
      <c r="AH6416" s="93"/>
    </row>
    <row r="6417" spans="21:34" x14ac:dyDescent="0.3">
      <c r="U6417" s="309" t="s">
        <v>53260</v>
      </c>
      <c r="V6417" s="310">
        <v>3301.2</v>
      </c>
      <c r="X6417" s="267" t="s">
        <v>64340</v>
      </c>
      <c r="Y6417" s="268">
        <v>-45890.32</v>
      </c>
      <c r="AA6417" s="229" t="s">
        <v>49953</v>
      </c>
      <c r="AB6417" s="230">
        <v>2559.38</v>
      </c>
      <c r="AD6417" s="209" t="s">
        <v>20704</v>
      </c>
      <c r="AE6417" s="210">
        <v>2667.19</v>
      </c>
      <c r="AF6417" s="93"/>
      <c r="AG6417" s="93"/>
      <c r="AH6417" s="93"/>
    </row>
    <row r="6418" spans="21:34" x14ac:dyDescent="0.3">
      <c r="U6418" s="309" t="s">
        <v>53261</v>
      </c>
      <c r="V6418" s="310">
        <v>960</v>
      </c>
      <c r="X6418" s="267" t="s">
        <v>60464</v>
      </c>
      <c r="Y6418" s="268">
        <v>8211.7000000000007</v>
      </c>
      <c r="AA6418" s="229" t="s">
        <v>42510</v>
      </c>
      <c r="AB6418" s="230">
        <v>378.09</v>
      </c>
      <c r="AD6418" s="209" t="s">
        <v>20705</v>
      </c>
      <c r="AE6418" s="210">
        <v>51161.89</v>
      </c>
      <c r="AF6418" s="93"/>
      <c r="AG6418" s="93"/>
      <c r="AH6418" s="93"/>
    </row>
    <row r="6419" spans="21:34" x14ac:dyDescent="0.3">
      <c r="U6419" s="309" t="s">
        <v>53262</v>
      </c>
      <c r="V6419" s="310">
        <v>167500</v>
      </c>
      <c r="X6419" s="267" t="s">
        <v>60465</v>
      </c>
      <c r="Y6419" s="268">
        <v>604.80999999999995</v>
      </c>
      <c r="AA6419" s="229" t="s">
        <v>42511</v>
      </c>
      <c r="AB6419" s="230">
        <v>1076.6500000000001</v>
      </c>
      <c r="AD6419" s="209" t="s">
        <v>20706</v>
      </c>
      <c r="AE6419" s="210">
        <v>9800</v>
      </c>
      <c r="AF6419" s="93"/>
      <c r="AG6419" s="93"/>
      <c r="AH6419" s="93"/>
    </row>
    <row r="6420" spans="21:34" x14ac:dyDescent="0.3">
      <c r="U6420" s="309" t="s">
        <v>36561</v>
      </c>
      <c r="V6420" s="310">
        <v>79000</v>
      </c>
      <c r="X6420" s="267" t="s">
        <v>60466</v>
      </c>
      <c r="Y6420" s="268">
        <v>70.72</v>
      </c>
      <c r="AA6420" s="229" t="s">
        <v>52493</v>
      </c>
      <c r="AB6420" s="230">
        <v>4075.83</v>
      </c>
      <c r="AD6420" s="209" t="s">
        <v>20707</v>
      </c>
      <c r="AE6420" s="210">
        <v>749.71</v>
      </c>
      <c r="AF6420" s="93"/>
      <c r="AG6420" s="93"/>
      <c r="AH6420" s="93"/>
    </row>
    <row r="6421" spans="21:34" x14ac:dyDescent="0.3">
      <c r="U6421" s="309" t="s">
        <v>68517</v>
      </c>
      <c r="V6421" s="310">
        <v>6820.77</v>
      </c>
      <c r="X6421" s="267" t="s">
        <v>60467</v>
      </c>
      <c r="Y6421" s="268">
        <v>661.32</v>
      </c>
      <c r="AA6421" s="229" t="s">
        <v>42512</v>
      </c>
      <c r="AB6421" s="230">
        <v>2385.3000000000002</v>
      </c>
      <c r="AD6421" s="209" t="s">
        <v>20708</v>
      </c>
      <c r="AE6421" s="210">
        <v>944.29</v>
      </c>
      <c r="AF6421" s="93"/>
      <c r="AG6421" s="93"/>
      <c r="AH6421" s="93"/>
    </row>
    <row r="6422" spans="21:34" x14ac:dyDescent="0.3">
      <c r="U6422" s="309" t="s">
        <v>64708</v>
      </c>
      <c r="V6422" s="310">
        <v>130.80000000000001</v>
      </c>
      <c r="X6422" s="267" t="s">
        <v>60468</v>
      </c>
      <c r="Y6422" s="268">
        <v>25.43</v>
      </c>
      <c r="AA6422" s="229" t="s">
        <v>52494</v>
      </c>
      <c r="AB6422" s="230">
        <v>2117.5500000000002</v>
      </c>
      <c r="AD6422" s="209" t="s">
        <v>20709</v>
      </c>
      <c r="AE6422" s="210">
        <v>27910</v>
      </c>
      <c r="AF6422" s="93"/>
      <c r="AG6422" s="93"/>
      <c r="AH6422" s="93"/>
    </row>
    <row r="6423" spans="21:34" x14ac:dyDescent="0.3">
      <c r="U6423" s="309" t="s">
        <v>63762</v>
      </c>
      <c r="V6423" s="310">
        <v>31677.22</v>
      </c>
      <c r="X6423" s="267" t="s">
        <v>60469</v>
      </c>
      <c r="Y6423" s="268">
        <v>65.61</v>
      </c>
      <c r="AA6423" s="229" t="s">
        <v>49954</v>
      </c>
      <c r="AB6423" s="230">
        <v>1116.5</v>
      </c>
      <c r="AD6423" s="209" t="s">
        <v>20710</v>
      </c>
      <c r="AE6423" s="210">
        <v>231.2</v>
      </c>
      <c r="AF6423" s="93"/>
      <c r="AG6423" s="93"/>
      <c r="AH6423" s="93"/>
    </row>
    <row r="6424" spans="21:34" x14ac:dyDescent="0.3">
      <c r="U6424" s="309" t="s">
        <v>36562</v>
      </c>
      <c r="V6424" s="310">
        <v>91268.67</v>
      </c>
      <c r="X6424" s="267" t="s">
        <v>60470</v>
      </c>
      <c r="Y6424" s="268">
        <v>16.899999999999999</v>
      </c>
      <c r="AA6424" s="229" t="s">
        <v>44923</v>
      </c>
      <c r="AB6424" s="230">
        <v>23000</v>
      </c>
      <c r="AD6424" s="209" t="s">
        <v>20711</v>
      </c>
      <c r="AE6424" s="210">
        <v>427.8</v>
      </c>
      <c r="AF6424" s="93"/>
      <c r="AG6424" s="93"/>
      <c r="AH6424" s="93"/>
    </row>
    <row r="6425" spans="21:34" x14ac:dyDescent="0.3">
      <c r="U6425" s="309" t="s">
        <v>36563</v>
      </c>
      <c r="V6425" s="310">
        <v>231314.5</v>
      </c>
      <c r="X6425" s="267" t="s">
        <v>60471</v>
      </c>
      <c r="Y6425" s="268">
        <v>4.3099999999999996</v>
      </c>
      <c r="AA6425" s="229" t="s">
        <v>44924</v>
      </c>
      <c r="AB6425" s="230">
        <v>1759.5</v>
      </c>
      <c r="AD6425" s="209" t="s">
        <v>20712</v>
      </c>
      <c r="AE6425" s="210">
        <v>31795.83</v>
      </c>
      <c r="AF6425" s="93"/>
      <c r="AG6425" s="93"/>
      <c r="AH6425" s="93"/>
    </row>
    <row r="6426" spans="21:34" x14ac:dyDescent="0.3">
      <c r="U6426" s="309" t="s">
        <v>55307</v>
      </c>
      <c r="V6426" s="310">
        <v>80976.990000000005</v>
      </c>
      <c r="X6426" s="267" t="s">
        <v>60472</v>
      </c>
      <c r="Y6426" s="268">
        <v>31.66</v>
      </c>
      <c r="AA6426" s="229" t="s">
        <v>42513</v>
      </c>
      <c r="AB6426" s="230">
        <v>75000</v>
      </c>
      <c r="AD6426" s="209" t="s">
        <v>20713</v>
      </c>
      <c r="AE6426" s="210">
        <v>1098</v>
      </c>
      <c r="AF6426" s="93"/>
      <c r="AG6426" s="93"/>
      <c r="AH6426" s="93"/>
    </row>
    <row r="6427" spans="21:34" x14ac:dyDescent="0.3">
      <c r="U6427" s="309" t="s">
        <v>68518</v>
      </c>
      <c r="V6427" s="310">
        <v>29598</v>
      </c>
      <c r="X6427" s="267" t="s">
        <v>64341</v>
      </c>
      <c r="Y6427" s="268">
        <v>-9692.4599999999991</v>
      </c>
      <c r="AA6427" s="229" t="s">
        <v>42514</v>
      </c>
      <c r="AB6427" s="230">
        <v>5737.53</v>
      </c>
      <c r="AD6427" s="209" t="s">
        <v>20714</v>
      </c>
      <c r="AE6427" s="210">
        <v>1123.5899999999999</v>
      </c>
      <c r="AF6427" s="93"/>
      <c r="AG6427" s="93"/>
      <c r="AH6427" s="93"/>
    </row>
    <row r="6428" spans="21:34" x14ac:dyDescent="0.3">
      <c r="U6428" s="309" t="s">
        <v>53263</v>
      </c>
      <c r="V6428" s="310">
        <v>119887.41</v>
      </c>
      <c r="X6428" s="267" t="s">
        <v>49970</v>
      </c>
      <c r="Y6428" s="268">
        <v>-2548.6</v>
      </c>
      <c r="AA6428" s="229" t="s">
        <v>52495</v>
      </c>
      <c r="AB6428" s="230">
        <v>2431</v>
      </c>
      <c r="AD6428" s="209" t="s">
        <v>20715</v>
      </c>
      <c r="AE6428" s="210">
        <v>55139.28</v>
      </c>
      <c r="AF6428" s="93"/>
      <c r="AG6428" s="93"/>
      <c r="AH6428" s="93"/>
    </row>
    <row r="6429" spans="21:34" x14ac:dyDescent="0.3">
      <c r="U6429" s="309" t="s">
        <v>68519</v>
      </c>
      <c r="V6429" s="310">
        <v>3000</v>
      </c>
      <c r="X6429" s="267" t="s">
        <v>42540</v>
      </c>
      <c r="Y6429" s="268">
        <v>1644.75</v>
      </c>
      <c r="AA6429" s="229" t="s">
        <v>52496</v>
      </c>
      <c r="AB6429" s="230">
        <v>6674.88</v>
      </c>
      <c r="AD6429" s="209" t="s">
        <v>20716</v>
      </c>
      <c r="AE6429" s="210">
        <v>4218.0600000000004</v>
      </c>
      <c r="AF6429" s="93"/>
      <c r="AG6429" s="93"/>
      <c r="AH6429" s="93"/>
    </row>
    <row r="6430" spans="21:34" x14ac:dyDescent="0.3">
      <c r="U6430" s="309" t="s">
        <v>68520</v>
      </c>
      <c r="V6430" s="310">
        <v>49200</v>
      </c>
      <c r="X6430" s="267" t="s">
        <v>52549</v>
      </c>
      <c r="Y6430" s="268">
        <v>2203.12</v>
      </c>
      <c r="AA6430" s="229" t="s">
        <v>52497</v>
      </c>
      <c r="AB6430" s="230">
        <v>510.64</v>
      </c>
      <c r="AD6430" s="209" t="s">
        <v>13572</v>
      </c>
      <c r="AE6430" s="210">
        <v>18358.66</v>
      </c>
      <c r="AF6430" s="93"/>
      <c r="AG6430" s="93"/>
      <c r="AH6430" s="93"/>
    </row>
    <row r="6431" spans="21:34" x14ac:dyDescent="0.3">
      <c r="U6431" s="309" t="s">
        <v>53264</v>
      </c>
      <c r="V6431" s="310">
        <v>7642.14</v>
      </c>
      <c r="X6431" s="267" t="s">
        <v>42542</v>
      </c>
      <c r="Y6431" s="268">
        <v>115.04</v>
      </c>
      <c r="AA6431" s="229" t="s">
        <v>52498</v>
      </c>
      <c r="AB6431" s="230">
        <v>2480.48</v>
      </c>
      <c r="AD6431" s="209" t="s">
        <v>20717</v>
      </c>
      <c r="AE6431" s="210">
        <v>9800</v>
      </c>
      <c r="AF6431" s="93"/>
      <c r="AG6431" s="93"/>
      <c r="AH6431" s="93"/>
    </row>
    <row r="6432" spans="21:34" x14ac:dyDescent="0.3">
      <c r="U6432" s="309" t="s">
        <v>66728</v>
      </c>
      <c r="V6432" s="310">
        <v>15969.12</v>
      </c>
      <c r="X6432" s="267" t="s">
        <v>49975</v>
      </c>
      <c r="Y6432" s="268">
        <v>52160.1</v>
      </c>
      <c r="AA6432" s="229" t="s">
        <v>52499</v>
      </c>
      <c r="AB6432" s="230">
        <v>4044.96</v>
      </c>
      <c r="AD6432" s="209" t="s">
        <v>20718</v>
      </c>
      <c r="AE6432" s="210">
        <v>55139.28</v>
      </c>
      <c r="AF6432" s="93"/>
      <c r="AG6432" s="93"/>
      <c r="AH6432" s="93"/>
    </row>
    <row r="6433" spans="21:34" x14ac:dyDescent="0.3">
      <c r="U6433" s="309" t="s">
        <v>68521</v>
      </c>
      <c r="V6433" s="310">
        <v>19115.8</v>
      </c>
      <c r="X6433" s="267" t="s">
        <v>42544</v>
      </c>
      <c r="Y6433" s="268">
        <v>232.02</v>
      </c>
      <c r="AA6433" s="229" t="s">
        <v>52500</v>
      </c>
      <c r="AB6433" s="230">
        <v>335.04</v>
      </c>
      <c r="AD6433" s="209" t="s">
        <v>20719</v>
      </c>
      <c r="AE6433" s="210">
        <v>4967.7700000000004</v>
      </c>
      <c r="AF6433" s="93"/>
      <c r="AG6433" s="93"/>
      <c r="AH6433" s="93"/>
    </row>
    <row r="6434" spans="21:34" x14ac:dyDescent="0.3">
      <c r="U6434" s="309" t="s">
        <v>53265</v>
      </c>
      <c r="V6434" s="310">
        <v>269430.53000000003</v>
      </c>
      <c r="X6434" s="267" t="s">
        <v>60473</v>
      </c>
      <c r="Y6434" s="268">
        <v>18199.400000000001</v>
      </c>
      <c r="AA6434" s="229" t="s">
        <v>52501</v>
      </c>
      <c r="AB6434" s="230">
        <v>34375.050000000003</v>
      </c>
      <c r="AD6434" s="209" t="s">
        <v>20720</v>
      </c>
      <c r="AE6434" s="210">
        <v>231.2</v>
      </c>
      <c r="AF6434" s="93"/>
      <c r="AG6434" s="93"/>
      <c r="AH6434" s="93"/>
    </row>
    <row r="6435" spans="21:34" x14ac:dyDescent="0.3">
      <c r="U6435" s="309" t="s">
        <v>36564</v>
      </c>
      <c r="V6435" s="310">
        <v>404859.56</v>
      </c>
      <c r="X6435" s="267" t="s">
        <v>49977</v>
      </c>
      <c r="Y6435" s="268">
        <v>22873</v>
      </c>
      <c r="AA6435" s="229" t="s">
        <v>52502</v>
      </c>
      <c r="AB6435" s="230">
        <v>5000</v>
      </c>
      <c r="AD6435" s="209" t="s">
        <v>20721</v>
      </c>
      <c r="AE6435" s="210">
        <v>2495.6799999999998</v>
      </c>
      <c r="AF6435" s="93"/>
      <c r="AG6435" s="93"/>
      <c r="AH6435" s="93"/>
    </row>
    <row r="6436" spans="21:34" x14ac:dyDescent="0.3">
      <c r="U6436" s="309" t="s">
        <v>68522</v>
      </c>
      <c r="V6436" s="310">
        <v>2068.88</v>
      </c>
      <c r="X6436" s="267" t="s">
        <v>49979</v>
      </c>
      <c r="Y6436" s="268">
        <v>228907.5</v>
      </c>
      <c r="AA6436" s="229" t="s">
        <v>52503</v>
      </c>
      <c r="AB6436" s="230">
        <v>3187.49</v>
      </c>
      <c r="AD6436" s="209" t="s">
        <v>20722</v>
      </c>
      <c r="AE6436" s="210">
        <v>27910</v>
      </c>
      <c r="AF6436" s="93"/>
      <c r="AG6436" s="93"/>
      <c r="AH6436" s="93"/>
    </row>
    <row r="6437" spans="21:34" x14ac:dyDescent="0.3">
      <c r="U6437" s="309" t="s">
        <v>61115</v>
      </c>
      <c r="V6437" s="310">
        <v>26244.74</v>
      </c>
      <c r="X6437" s="267" t="s">
        <v>42546</v>
      </c>
      <c r="Y6437" s="268">
        <v>15298.82</v>
      </c>
      <c r="AA6437" s="229" t="s">
        <v>52504</v>
      </c>
      <c r="AB6437" s="230">
        <v>3316.11</v>
      </c>
      <c r="AD6437" s="209" t="s">
        <v>13573</v>
      </c>
      <c r="AE6437" s="210">
        <v>51252.49</v>
      </c>
      <c r="AF6437" s="93"/>
      <c r="AG6437" s="93"/>
      <c r="AH6437" s="93"/>
    </row>
    <row r="6438" spans="21:34" x14ac:dyDescent="0.3">
      <c r="U6438" s="309" t="s">
        <v>68523</v>
      </c>
      <c r="V6438" s="310">
        <v>19904.47</v>
      </c>
      <c r="X6438" s="267" t="s">
        <v>49980</v>
      </c>
      <c r="Y6438" s="268">
        <v>561.53</v>
      </c>
      <c r="AA6438" s="229" t="s">
        <v>48903</v>
      </c>
      <c r="AB6438" s="230">
        <v>23360</v>
      </c>
      <c r="AD6438" s="209" t="s">
        <v>20723</v>
      </c>
      <c r="AE6438" s="210">
        <v>4000</v>
      </c>
      <c r="AF6438" s="93"/>
      <c r="AG6438" s="93"/>
      <c r="AH6438" s="93"/>
    </row>
    <row r="6439" spans="21:34" x14ac:dyDescent="0.3">
      <c r="U6439" s="309" t="s">
        <v>68524</v>
      </c>
      <c r="V6439" s="310">
        <v>141518.48000000001</v>
      </c>
      <c r="X6439" s="267" t="s">
        <v>49981</v>
      </c>
      <c r="Y6439" s="268">
        <v>8165.97</v>
      </c>
      <c r="AA6439" s="229" t="s">
        <v>52505</v>
      </c>
      <c r="AB6439" s="230">
        <v>139121.35</v>
      </c>
      <c r="AD6439" s="209" t="s">
        <v>20724</v>
      </c>
      <c r="AE6439" s="210">
        <v>306</v>
      </c>
      <c r="AF6439" s="93"/>
      <c r="AG6439" s="93"/>
      <c r="AH6439" s="93"/>
    </row>
    <row r="6440" spans="21:34" x14ac:dyDescent="0.3">
      <c r="U6440" s="309" t="s">
        <v>64709</v>
      </c>
      <c r="V6440" s="310">
        <v>-11794.27</v>
      </c>
      <c r="X6440" s="267" t="s">
        <v>42547</v>
      </c>
      <c r="Y6440" s="268">
        <v>123.66</v>
      </c>
      <c r="AA6440" s="229" t="s">
        <v>47985</v>
      </c>
      <c r="AB6440" s="230">
        <v>2613</v>
      </c>
      <c r="AD6440" s="209" t="s">
        <v>20725</v>
      </c>
      <c r="AE6440" s="210">
        <v>2000</v>
      </c>
      <c r="AF6440" s="93"/>
      <c r="AG6440" s="93"/>
      <c r="AH6440" s="93"/>
    </row>
    <row r="6441" spans="21:34" x14ac:dyDescent="0.3">
      <c r="U6441" s="309" t="s">
        <v>66729</v>
      </c>
      <c r="V6441" s="310">
        <v>6555.78</v>
      </c>
      <c r="X6441" s="267" t="s">
        <v>49982</v>
      </c>
      <c r="Y6441" s="268">
        <v>909.48</v>
      </c>
      <c r="AA6441" s="229" t="s">
        <v>52506</v>
      </c>
      <c r="AB6441" s="230">
        <v>8633</v>
      </c>
      <c r="AD6441" s="209" t="s">
        <v>20726</v>
      </c>
      <c r="AE6441" s="210">
        <v>15856.7</v>
      </c>
      <c r="AF6441" s="93"/>
      <c r="AG6441" s="93"/>
      <c r="AH6441" s="93"/>
    </row>
    <row r="6442" spans="21:34" x14ac:dyDescent="0.3">
      <c r="U6442" s="309" t="s">
        <v>53266</v>
      </c>
      <c r="V6442" s="310">
        <v>706.24</v>
      </c>
      <c r="X6442" s="267" t="s">
        <v>49983</v>
      </c>
      <c r="Y6442" s="268">
        <v>536.63</v>
      </c>
      <c r="AA6442" s="229" t="s">
        <v>52507</v>
      </c>
      <c r="AB6442" s="230">
        <v>660.04</v>
      </c>
      <c r="AD6442" s="209" t="s">
        <v>20727</v>
      </c>
      <c r="AE6442" s="210">
        <v>5599</v>
      </c>
      <c r="AF6442" s="93"/>
      <c r="AG6442" s="93"/>
      <c r="AH6442" s="93"/>
    </row>
    <row r="6443" spans="21:34" x14ac:dyDescent="0.3">
      <c r="U6443" s="309" t="s">
        <v>64710</v>
      </c>
      <c r="V6443" s="310">
        <v>-24.32</v>
      </c>
      <c r="X6443" s="267" t="s">
        <v>49984</v>
      </c>
      <c r="Y6443" s="268">
        <v>24.86</v>
      </c>
      <c r="AA6443" s="229" t="s">
        <v>52508</v>
      </c>
      <c r="AB6443" s="230">
        <v>2734.96</v>
      </c>
      <c r="AD6443" s="209" t="s">
        <v>20728</v>
      </c>
      <c r="AE6443" s="210">
        <v>74227</v>
      </c>
      <c r="AF6443" s="93"/>
      <c r="AG6443" s="93"/>
      <c r="AH6443" s="93"/>
    </row>
    <row r="6444" spans="21:34" x14ac:dyDescent="0.3">
      <c r="U6444" s="309" t="s">
        <v>68525</v>
      </c>
      <c r="V6444" s="310">
        <v>21000</v>
      </c>
      <c r="X6444" s="267" t="s">
        <v>60474</v>
      </c>
      <c r="Y6444" s="268">
        <v>26730</v>
      </c>
      <c r="AA6444" s="229" t="s">
        <v>52509</v>
      </c>
      <c r="AB6444" s="230">
        <v>4948</v>
      </c>
      <c r="AD6444" s="209" t="s">
        <v>20729</v>
      </c>
      <c r="AE6444" s="210">
        <v>3213</v>
      </c>
      <c r="AF6444" s="93"/>
      <c r="AG6444" s="93"/>
      <c r="AH6444" s="93"/>
    </row>
    <row r="6445" spans="21:34" x14ac:dyDescent="0.3">
      <c r="U6445" s="309" t="s">
        <v>53271</v>
      </c>
      <c r="V6445" s="310">
        <v>1606.5</v>
      </c>
      <c r="X6445" s="267" t="s">
        <v>42548</v>
      </c>
      <c r="Y6445" s="268">
        <v>802.1</v>
      </c>
      <c r="AA6445" s="229" t="s">
        <v>52510</v>
      </c>
      <c r="AB6445" s="230">
        <v>378</v>
      </c>
      <c r="AD6445" s="209" t="s">
        <v>20730</v>
      </c>
      <c r="AE6445" s="210">
        <v>15092</v>
      </c>
      <c r="AF6445" s="93"/>
      <c r="AG6445" s="93"/>
      <c r="AH6445" s="93"/>
    </row>
    <row r="6446" spans="21:34" x14ac:dyDescent="0.3">
      <c r="U6446" s="309" t="s">
        <v>68526</v>
      </c>
      <c r="V6446" s="310">
        <v>4577.29</v>
      </c>
      <c r="X6446" s="267" t="s">
        <v>42549</v>
      </c>
      <c r="Y6446" s="268">
        <v>2000</v>
      </c>
      <c r="AA6446" s="229" t="s">
        <v>52511</v>
      </c>
      <c r="AB6446" s="230">
        <v>64551.92</v>
      </c>
      <c r="AD6446" s="209" t="s">
        <v>20731</v>
      </c>
      <c r="AE6446" s="210">
        <v>80162</v>
      </c>
      <c r="AF6446" s="93"/>
      <c r="AG6446" s="93"/>
      <c r="AH6446" s="93"/>
    </row>
    <row r="6447" spans="21:34" x14ac:dyDescent="0.3">
      <c r="U6447" s="309" t="s">
        <v>53272</v>
      </c>
      <c r="V6447" s="310">
        <v>1740.69</v>
      </c>
      <c r="X6447" s="267" t="s">
        <v>49985</v>
      </c>
      <c r="Y6447" s="268">
        <v>6166.76</v>
      </c>
      <c r="AA6447" s="229" t="s">
        <v>52512</v>
      </c>
      <c r="AB6447" s="230">
        <v>158904.31</v>
      </c>
      <c r="AD6447" s="209" t="s">
        <v>20732</v>
      </c>
      <c r="AE6447" s="210">
        <v>7115</v>
      </c>
      <c r="AF6447" s="93"/>
      <c r="AG6447" s="93"/>
      <c r="AH6447" s="93"/>
    </row>
    <row r="6448" spans="21:34" x14ac:dyDescent="0.3">
      <c r="U6448" s="309" t="s">
        <v>68527</v>
      </c>
      <c r="V6448" s="310">
        <v>5598.73</v>
      </c>
      <c r="X6448" s="267" t="s">
        <v>64342</v>
      </c>
      <c r="Y6448" s="268">
        <v>17409.080000000002</v>
      </c>
      <c r="AA6448" s="229" t="s">
        <v>52513</v>
      </c>
      <c r="AB6448" s="230">
        <v>83767.95</v>
      </c>
      <c r="AD6448" s="209" t="s">
        <v>20733</v>
      </c>
      <c r="AE6448" s="210">
        <v>4000</v>
      </c>
      <c r="AF6448" s="93"/>
      <c r="AG6448" s="93"/>
      <c r="AH6448" s="93"/>
    </row>
    <row r="6449" spans="21:34" x14ac:dyDescent="0.3">
      <c r="U6449" s="309" t="s">
        <v>68528</v>
      </c>
      <c r="V6449" s="310">
        <v>560</v>
      </c>
      <c r="X6449" s="267" t="s">
        <v>60475</v>
      </c>
      <c r="Y6449" s="268">
        <v>34521.64</v>
      </c>
      <c r="AA6449" s="229" t="s">
        <v>52514</v>
      </c>
      <c r="AB6449" s="230">
        <v>23615.83</v>
      </c>
      <c r="AD6449" s="209" t="s">
        <v>20734</v>
      </c>
      <c r="AE6449" s="210">
        <v>306</v>
      </c>
      <c r="AF6449" s="93"/>
      <c r="AG6449" s="93"/>
      <c r="AH6449" s="93"/>
    </row>
    <row r="6450" spans="21:34" x14ac:dyDescent="0.3">
      <c r="U6450" s="309" t="s">
        <v>68529</v>
      </c>
      <c r="V6450" s="310">
        <v>265.14</v>
      </c>
      <c r="X6450" s="267" t="s">
        <v>60476</v>
      </c>
      <c r="Y6450" s="268">
        <v>2669.72</v>
      </c>
      <c r="AA6450" s="229" t="s">
        <v>52515</v>
      </c>
      <c r="AB6450" s="230">
        <v>120544.93</v>
      </c>
      <c r="AD6450" s="209" t="s">
        <v>20735</v>
      </c>
      <c r="AE6450" s="210">
        <v>80162</v>
      </c>
      <c r="AF6450" s="93"/>
      <c r="AG6450" s="93"/>
      <c r="AH6450" s="93"/>
    </row>
    <row r="6451" spans="21:34" x14ac:dyDescent="0.3">
      <c r="U6451" s="309" t="s">
        <v>61116</v>
      </c>
      <c r="V6451" s="310">
        <v>5238.49</v>
      </c>
      <c r="X6451" s="267" t="s">
        <v>60477</v>
      </c>
      <c r="Y6451" s="268">
        <v>458.6</v>
      </c>
      <c r="AA6451" s="229" t="s">
        <v>52516</v>
      </c>
      <c r="AB6451" s="230">
        <v>1557</v>
      </c>
      <c r="AD6451" s="209" t="s">
        <v>20736</v>
      </c>
      <c r="AE6451" s="210">
        <v>2000</v>
      </c>
      <c r="AF6451" s="93"/>
      <c r="AG6451" s="93"/>
      <c r="AH6451" s="93"/>
    </row>
    <row r="6452" spans="21:34" x14ac:dyDescent="0.3">
      <c r="U6452" s="309" t="s">
        <v>68530</v>
      </c>
      <c r="V6452" s="310">
        <v>2465.1999999999998</v>
      </c>
      <c r="X6452" s="267" t="s">
        <v>60478</v>
      </c>
      <c r="Y6452" s="268">
        <v>90.77</v>
      </c>
      <c r="AA6452" s="229" t="s">
        <v>44925</v>
      </c>
      <c r="AB6452" s="230">
        <v>29000</v>
      </c>
      <c r="AD6452" s="209" t="s">
        <v>20737</v>
      </c>
      <c r="AE6452" s="210">
        <v>20691</v>
      </c>
      <c r="AF6452" s="93"/>
      <c r="AG6452" s="93"/>
      <c r="AH6452" s="93"/>
    </row>
    <row r="6453" spans="21:34" x14ac:dyDescent="0.3">
      <c r="U6453" s="309" t="s">
        <v>68531</v>
      </c>
      <c r="V6453" s="310">
        <v>188.59</v>
      </c>
      <c r="X6453" s="267" t="s">
        <v>60479</v>
      </c>
      <c r="Y6453" s="268">
        <v>17.899999999999999</v>
      </c>
      <c r="AA6453" s="229" t="s">
        <v>44926</v>
      </c>
      <c r="AB6453" s="230">
        <v>2233</v>
      </c>
      <c r="AD6453" s="209" t="s">
        <v>20738</v>
      </c>
      <c r="AE6453" s="210">
        <v>22971.7</v>
      </c>
      <c r="AF6453" s="93"/>
      <c r="AG6453" s="93"/>
      <c r="AH6453" s="93"/>
    </row>
    <row r="6454" spans="21:34" x14ac:dyDescent="0.3">
      <c r="U6454" s="309" t="s">
        <v>68532</v>
      </c>
      <c r="V6454" s="310">
        <v>565.52</v>
      </c>
      <c r="X6454" s="267" t="s">
        <v>56174</v>
      </c>
      <c r="Y6454" s="268">
        <v>1480</v>
      </c>
      <c r="AA6454" s="229" t="s">
        <v>42515</v>
      </c>
      <c r="AB6454" s="230">
        <v>125150</v>
      </c>
      <c r="AD6454" s="209" t="s">
        <v>20739</v>
      </c>
      <c r="AE6454" s="210">
        <v>77440</v>
      </c>
      <c r="AF6454" s="93"/>
      <c r="AG6454" s="93"/>
      <c r="AH6454" s="93"/>
    </row>
    <row r="6455" spans="21:34" x14ac:dyDescent="0.3">
      <c r="U6455" s="309" t="s">
        <v>68533</v>
      </c>
      <c r="V6455" s="310">
        <v>579.48</v>
      </c>
      <c r="X6455" s="267" t="s">
        <v>52550</v>
      </c>
      <c r="Y6455" s="268">
        <v>3178.38</v>
      </c>
      <c r="AA6455" s="229" t="s">
        <v>42516</v>
      </c>
      <c r="AB6455" s="230">
        <v>9573.9699999999993</v>
      </c>
      <c r="AD6455" s="209" t="s">
        <v>20740</v>
      </c>
      <c r="AE6455" s="210">
        <v>14460.96</v>
      </c>
      <c r="AF6455" s="93"/>
      <c r="AG6455" s="93"/>
      <c r="AH6455" s="93"/>
    </row>
    <row r="6456" spans="21:34" x14ac:dyDescent="0.3">
      <c r="U6456" s="309" t="s">
        <v>68534</v>
      </c>
      <c r="V6456" s="310">
        <v>889.15</v>
      </c>
      <c r="X6456" s="267" t="s">
        <v>52551</v>
      </c>
      <c r="Y6456" s="268">
        <v>390.35</v>
      </c>
      <c r="AA6456" s="229" t="s">
        <v>49955</v>
      </c>
      <c r="AB6456" s="230">
        <v>5319</v>
      </c>
      <c r="AD6456" s="209" t="s">
        <v>20741</v>
      </c>
      <c r="AE6456" s="210">
        <v>1042.73</v>
      </c>
      <c r="AF6456" s="93"/>
      <c r="AG6456" s="93"/>
      <c r="AH6456" s="93"/>
    </row>
    <row r="6457" spans="21:34" x14ac:dyDescent="0.3">
      <c r="U6457" s="309" t="s">
        <v>68535</v>
      </c>
      <c r="V6457" s="310">
        <v>-7.67</v>
      </c>
      <c r="X6457" s="267" t="s">
        <v>48911</v>
      </c>
      <c r="Y6457" s="268">
        <v>908.5</v>
      </c>
      <c r="AA6457" s="229" t="s">
        <v>49956</v>
      </c>
      <c r="AB6457" s="230">
        <v>16685.25</v>
      </c>
      <c r="AD6457" s="209" t="s">
        <v>20742</v>
      </c>
      <c r="AE6457" s="210">
        <v>170.31</v>
      </c>
      <c r="AF6457" s="93"/>
      <c r="AG6457" s="93"/>
      <c r="AH6457" s="93"/>
    </row>
    <row r="6458" spans="21:34" x14ac:dyDescent="0.3">
      <c r="U6458" s="309" t="s">
        <v>64713</v>
      </c>
      <c r="V6458" s="310">
        <v>10850</v>
      </c>
      <c r="X6458" s="267" t="s">
        <v>46954</v>
      </c>
      <c r="Y6458" s="268">
        <v>71999.98</v>
      </c>
      <c r="AA6458" s="229" t="s">
        <v>52517</v>
      </c>
      <c r="AB6458" s="230">
        <v>11925</v>
      </c>
      <c r="AD6458" s="209" t="s">
        <v>20743</v>
      </c>
      <c r="AE6458" s="210">
        <v>4500</v>
      </c>
      <c r="AF6458" s="93"/>
      <c r="AG6458" s="93"/>
      <c r="AH6458" s="93"/>
    </row>
    <row r="6459" spans="21:34" x14ac:dyDescent="0.3">
      <c r="U6459" s="309" t="s">
        <v>64714</v>
      </c>
      <c r="V6459" s="310">
        <v>830.01</v>
      </c>
      <c r="X6459" s="267" t="s">
        <v>40329</v>
      </c>
      <c r="Y6459" s="268">
        <v>1125</v>
      </c>
      <c r="AA6459" s="229" t="s">
        <v>52518</v>
      </c>
      <c r="AB6459" s="230">
        <v>912</v>
      </c>
      <c r="AD6459" s="209" t="s">
        <v>20744</v>
      </c>
      <c r="AE6459" s="210">
        <v>24200</v>
      </c>
      <c r="AF6459" s="93"/>
      <c r="AG6459" s="93"/>
      <c r="AH6459" s="93"/>
    </row>
    <row r="6460" spans="21:34" x14ac:dyDescent="0.3">
      <c r="U6460" s="309" t="s">
        <v>64715</v>
      </c>
      <c r="V6460" s="310">
        <v>2714.68</v>
      </c>
      <c r="X6460" s="267" t="s">
        <v>33645</v>
      </c>
      <c r="Y6460" s="268">
        <v>77266.69</v>
      </c>
      <c r="AA6460" s="229" t="s">
        <v>40323</v>
      </c>
      <c r="AB6460" s="230">
        <v>6951</v>
      </c>
      <c r="AD6460" s="209" t="s">
        <v>20745</v>
      </c>
      <c r="AE6460" s="210">
        <v>80883.990000000005</v>
      </c>
      <c r="AF6460" s="93"/>
      <c r="AG6460" s="93"/>
      <c r="AH6460" s="93"/>
    </row>
    <row r="6461" spans="21:34" x14ac:dyDescent="0.3">
      <c r="U6461" s="309" t="s">
        <v>68536</v>
      </c>
      <c r="V6461" s="310">
        <v>1400.96</v>
      </c>
      <c r="X6461" s="267" t="s">
        <v>44952</v>
      </c>
      <c r="Y6461" s="268">
        <v>3020.5</v>
      </c>
      <c r="AA6461" s="229" t="s">
        <v>46944</v>
      </c>
      <c r="AB6461" s="230">
        <v>9289</v>
      </c>
      <c r="AD6461" s="209" t="s">
        <v>20746</v>
      </c>
      <c r="AE6461" s="210">
        <v>3719</v>
      </c>
      <c r="AF6461" s="93"/>
      <c r="AG6461" s="93"/>
      <c r="AH6461" s="93"/>
    </row>
    <row r="6462" spans="21:34" x14ac:dyDescent="0.3">
      <c r="U6462" s="309" t="s">
        <v>62169</v>
      </c>
      <c r="V6462" s="310">
        <v>459.73</v>
      </c>
      <c r="X6462" s="267" t="s">
        <v>20937</v>
      </c>
      <c r="Y6462" s="268">
        <v>11442.93</v>
      </c>
      <c r="AA6462" s="229" t="s">
        <v>46945</v>
      </c>
      <c r="AB6462" s="230">
        <v>711</v>
      </c>
      <c r="AD6462" s="209" t="s">
        <v>20747</v>
      </c>
      <c r="AE6462" s="210">
        <v>22205</v>
      </c>
      <c r="AF6462" s="93"/>
      <c r="AG6462" s="93"/>
      <c r="AH6462" s="93"/>
    </row>
    <row r="6463" spans="21:34" x14ac:dyDescent="0.3">
      <c r="U6463" s="309" t="s">
        <v>60084</v>
      </c>
      <c r="V6463" s="310">
        <v>2674.51</v>
      </c>
      <c r="X6463" s="267" t="s">
        <v>40330</v>
      </c>
      <c r="Y6463" s="268">
        <v>3478.92</v>
      </c>
      <c r="AA6463" s="229" t="s">
        <v>36298</v>
      </c>
      <c r="AB6463" s="230">
        <v>45049.02</v>
      </c>
      <c r="AD6463" s="209" t="s">
        <v>20748</v>
      </c>
      <c r="AE6463" s="210">
        <v>2739</v>
      </c>
      <c r="AF6463" s="93"/>
      <c r="AG6463" s="93"/>
      <c r="AH6463" s="93"/>
    </row>
    <row r="6464" spans="21:34" x14ac:dyDescent="0.3">
      <c r="U6464" s="309" t="s">
        <v>61535</v>
      </c>
      <c r="V6464" s="310">
        <v>336.57</v>
      </c>
      <c r="X6464" s="267" t="s">
        <v>20938</v>
      </c>
      <c r="Y6464" s="268">
        <v>65569.5</v>
      </c>
      <c r="AA6464" s="229" t="s">
        <v>44927</v>
      </c>
      <c r="AB6464" s="230">
        <v>55000</v>
      </c>
      <c r="AD6464" s="209" t="s">
        <v>20749</v>
      </c>
      <c r="AE6464" s="210">
        <v>13103</v>
      </c>
      <c r="AF6464" s="93"/>
      <c r="AG6464" s="93"/>
      <c r="AH6464" s="93"/>
    </row>
    <row r="6465" spans="21:34" x14ac:dyDescent="0.3">
      <c r="U6465" s="309" t="s">
        <v>58309</v>
      </c>
      <c r="V6465" s="310">
        <v>2485.36</v>
      </c>
      <c r="X6465" s="267" t="s">
        <v>57463</v>
      </c>
      <c r="Y6465" s="268">
        <v>837.41</v>
      </c>
      <c r="AA6465" s="229" t="s">
        <v>44928</v>
      </c>
      <c r="AB6465" s="230">
        <v>4235</v>
      </c>
      <c r="AD6465" s="209" t="s">
        <v>20750</v>
      </c>
      <c r="AE6465" s="210">
        <v>33131.019999999997</v>
      </c>
      <c r="AF6465" s="93"/>
      <c r="AG6465" s="93"/>
      <c r="AH6465" s="93"/>
    </row>
    <row r="6466" spans="21:34" x14ac:dyDescent="0.3">
      <c r="U6466" s="309" t="s">
        <v>68537</v>
      </c>
      <c r="V6466" s="310">
        <v>-268.41000000000003</v>
      </c>
      <c r="X6466" s="267" t="s">
        <v>20939</v>
      </c>
      <c r="Y6466" s="268">
        <v>31131.86</v>
      </c>
      <c r="AA6466" s="229" t="s">
        <v>42517</v>
      </c>
      <c r="AB6466" s="230">
        <v>188188</v>
      </c>
      <c r="AD6466" s="209" t="s">
        <v>20751</v>
      </c>
      <c r="AE6466" s="210">
        <v>42953.27</v>
      </c>
      <c r="AF6466" s="93"/>
      <c r="AG6466" s="93"/>
      <c r="AH6466" s="93"/>
    </row>
    <row r="6467" spans="21:34" x14ac:dyDescent="0.3">
      <c r="U6467" s="309" t="s">
        <v>56413</v>
      </c>
      <c r="V6467" s="310">
        <v>255832.51</v>
      </c>
      <c r="X6467" s="267" t="s">
        <v>46955</v>
      </c>
      <c r="Y6467" s="268">
        <v>9320.25</v>
      </c>
      <c r="AA6467" s="229" t="s">
        <v>42518</v>
      </c>
      <c r="AB6467" s="230">
        <v>14195</v>
      </c>
      <c r="AD6467" s="209" t="s">
        <v>20752</v>
      </c>
      <c r="AE6467" s="210">
        <v>56962.8</v>
      </c>
      <c r="AF6467" s="93"/>
      <c r="AG6467" s="93"/>
      <c r="AH6467" s="93"/>
    </row>
    <row r="6468" spans="21:34" x14ac:dyDescent="0.3">
      <c r="U6468" s="309" t="s">
        <v>56414</v>
      </c>
      <c r="V6468" s="310">
        <v>120105.95</v>
      </c>
      <c r="X6468" s="267" t="s">
        <v>52554</v>
      </c>
      <c r="Y6468" s="268">
        <v>9770.2099999999991</v>
      </c>
      <c r="AA6468" s="229" t="s">
        <v>33609</v>
      </c>
      <c r="AB6468" s="230">
        <v>188282.64</v>
      </c>
      <c r="AD6468" s="209" t="s">
        <v>20753</v>
      </c>
      <c r="AE6468" s="210">
        <v>105641.91</v>
      </c>
      <c r="AF6468" s="93"/>
      <c r="AG6468" s="93"/>
      <c r="AH6468" s="93"/>
    </row>
    <row r="6469" spans="21:34" x14ac:dyDescent="0.3">
      <c r="U6469" s="309" t="s">
        <v>56415</v>
      </c>
      <c r="V6469" s="310">
        <v>64868.79</v>
      </c>
      <c r="X6469" s="267" t="s">
        <v>62636</v>
      </c>
      <c r="Y6469" s="268">
        <v>11499.99</v>
      </c>
      <c r="AA6469" s="229" t="s">
        <v>33610</v>
      </c>
      <c r="AB6469" s="230">
        <v>6150</v>
      </c>
      <c r="AD6469" s="209" t="s">
        <v>20754</v>
      </c>
      <c r="AE6469" s="210">
        <v>8932</v>
      </c>
      <c r="AF6469" s="93"/>
      <c r="AG6469" s="93"/>
      <c r="AH6469" s="93"/>
    </row>
    <row r="6470" spans="21:34" x14ac:dyDescent="0.3">
      <c r="U6470" s="309" t="s">
        <v>56416</v>
      </c>
      <c r="V6470" s="310">
        <v>33234.370000000003</v>
      </c>
      <c r="X6470" s="267" t="s">
        <v>62637</v>
      </c>
      <c r="Y6470" s="268">
        <v>879.75</v>
      </c>
      <c r="AA6470" s="229" t="s">
        <v>33611</v>
      </c>
      <c r="AB6470" s="230">
        <v>4200</v>
      </c>
      <c r="AD6470" s="209" t="s">
        <v>20755</v>
      </c>
      <c r="AE6470" s="210">
        <v>104007.82</v>
      </c>
      <c r="AF6470" s="93"/>
      <c r="AG6470" s="93"/>
      <c r="AH6470" s="93"/>
    </row>
    <row r="6471" spans="21:34" x14ac:dyDescent="0.3">
      <c r="U6471" s="309" t="s">
        <v>56417</v>
      </c>
      <c r="V6471" s="310">
        <v>7677.28</v>
      </c>
      <c r="X6471" s="267" t="s">
        <v>52557</v>
      </c>
      <c r="Y6471" s="268">
        <v>259.25</v>
      </c>
      <c r="AA6471" s="229" t="s">
        <v>33612</v>
      </c>
      <c r="AB6471" s="230">
        <v>15194.09</v>
      </c>
      <c r="AD6471" s="209" t="s">
        <v>20756</v>
      </c>
      <c r="AE6471" s="210">
        <v>13225</v>
      </c>
      <c r="AF6471" s="93"/>
      <c r="AG6471" s="93"/>
      <c r="AH6471" s="93"/>
    </row>
    <row r="6472" spans="21:34" x14ac:dyDescent="0.3">
      <c r="U6472" s="309" t="s">
        <v>56418</v>
      </c>
      <c r="V6472" s="310">
        <v>35627.14</v>
      </c>
      <c r="X6472" s="267" t="s">
        <v>47989</v>
      </c>
      <c r="Y6472" s="268">
        <v>2932.5</v>
      </c>
      <c r="AA6472" s="229" t="s">
        <v>46946</v>
      </c>
      <c r="AB6472" s="230">
        <v>17125</v>
      </c>
      <c r="AD6472" s="209" t="s">
        <v>20757</v>
      </c>
      <c r="AE6472" s="210">
        <v>14460.96</v>
      </c>
      <c r="AF6472" s="93"/>
      <c r="AG6472" s="93"/>
      <c r="AH6472" s="93"/>
    </row>
    <row r="6473" spans="21:34" x14ac:dyDescent="0.3">
      <c r="U6473" s="309" t="s">
        <v>56419</v>
      </c>
      <c r="V6473" s="310">
        <v>2650.21</v>
      </c>
      <c r="X6473" s="267" t="s">
        <v>47990</v>
      </c>
      <c r="Y6473" s="268">
        <v>224.33</v>
      </c>
      <c r="AA6473" s="229" t="s">
        <v>40324</v>
      </c>
      <c r="AB6473" s="230">
        <v>82924.2</v>
      </c>
      <c r="AD6473" s="209" t="s">
        <v>20758</v>
      </c>
      <c r="AE6473" s="210">
        <v>1042.73</v>
      </c>
      <c r="AF6473" s="93"/>
      <c r="AG6473" s="93"/>
      <c r="AH6473" s="93"/>
    </row>
    <row r="6474" spans="21:34" x14ac:dyDescent="0.3">
      <c r="U6474" s="309" t="s">
        <v>62749</v>
      </c>
      <c r="V6474" s="310">
        <v>3233.24</v>
      </c>
      <c r="X6474" s="267" t="s">
        <v>47991</v>
      </c>
      <c r="Y6474" s="268">
        <v>3573.48</v>
      </c>
      <c r="AA6474" s="229" t="s">
        <v>46947</v>
      </c>
      <c r="AB6474" s="230">
        <v>25177.46</v>
      </c>
      <c r="AD6474" s="209" t="s">
        <v>20759</v>
      </c>
      <c r="AE6474" s="210">
        <v>170.31</v>
      </c>
      <c r="AF6474" s="93"/>
      <c r="AG6474" s="93"/>
      <c r="AH6474" s="93"/>
    </row>
    <row r="6475" spans="21:34" x14ac:dyDescent="0.3">
      <c r="U6475" s="309" t="s">
        <v>62750</v>
      </c>
      <c r="V6475" s="310">
        <v>163.15</v>
      </c>
      <c r="X6475" s="267" t="s">
        <v>59617</v>
      </c>
      <c r="Y6475" s="268">
        <v>14811</v>
      </c>
      <c r="AA6475" s="229" t="s">
        <v>35070</v>
      </c>
      <c r="AB6475" s="230">
        <v>77691.89</v>
      </c>
      <c r="AD6475" s="209" t="s">
        <v>20760</v>
      </c>
      <c r="AE6475" s="210">
        <v>22205</v>
      </c>
      <c r="AF6475" s="93"/>
      <c r="AG6475" s="93"/>
      <c r="AH6475" s="93"/>
    </row>
    <row r="6476" spans="21:34" x14ac:dyDescent="0.3">
      <c r="U6476" s="309" t="s">
        <v>57702</v>
      </c>
      <c r="V6476" s="310">
        <v>501130.35</v>
      </c>
      <c r="X6476" s="267" t="s">
        <v>59618</v>
      </c>
      <c r="Y6476" s="268">
        <v>1133</v>
      </c>
      <c r="AA6476" s="229" t="s">
        <v>20755</v>
      </c>
      <c r="AB6476" s="230">
        <v>395801.62</v>
      </c>
      <c r="AD6476" s="209" t="s">
        <v>20761</v>
      </c>
      <c r="AE6476" s="210">
        <v>46234.02</v>
      </c>
      <c r="AF6476" s="93"/>
      <c r="AG6476" s="93"/>
      <c r="AH6476" s="93"/>
    </row>
    <row r="6477" spans="21:34" x14ac:dyDescent="0.3">
      <c r="U6477" s="309" t="s">
        <v>57703</v>
      </c>
      <c r="V6477" s="310">
        <v>139818.1</v>
      </c>
      <c r="X6477" s="267" t="s">
        <v>61415</v>
      </c>
      <c r="Y6477" s="268">
        <v>11216</v>
      </c>
      <c r="AA6477" s="229" t="s">
        <v>44929</v>
      </c>
      <c r="AB6477" s="230">
        <v>185124.14</v>
      </c>
      <c r="AD6477" s="209" t="s">
        <v>20762</v>
      </c>
      <c r="AE6477" s="210">
        <v>95768.27</v>
      </c>
      <c r="AF6477" s="93"/>
      <c r="AG6477" s="93"/>
      <c r="AH6477" s="93"/>
    </row>
    <row r="6478" spans="21:34" x14ac:dyDescent="0.3">
      <c r="U6478" s="309" t="s">
        <v>56420</v>
      </c>
      <c r="V6478" s="310">
        <v>667.22</v>
      </c>
      <c r="X6478" s="267" t="s">
        <v>52559</v>
      </c>
      <c r="Y6478" s="268">
        <v>29630.12</v>
      </c>
      <c r="AA6478" s="229" t="s">
        <v>35071</v>
      </c>
      <c r="AB6478" s="230">
        <v>31077.119999999999</v>
      </c>
      <c r="AD6478" s="209" t="s">
        <v>20763</v>
      </c>
      <c r="AE6478" s="210">
        <v>4500</v>
      </c>
      <c r="AF6478" s="93"/>
      <c r="AG6478" s="93"/>
      <c r="AH6478" s="93"/>
    </row>
    <row r="6479" spans="21:34" x14ac:dyDescent="0.3">
      <c r="U6479" s="309" t="s">
        <v>68538</v>
      </c>
      <c r="V6479" s="310">
        <v>11570</v>
      </c>
      <c r="X6479" s="267" t="s">
        <v>59080</v>
      </c>
      <c r="Y6479" s="268">
        <v>9297.07</v>
      </c>
      <c r="AA6479" s="229" t="s">
        <v>39179</v>
      </c>
      <c r="AB6479" s="230">
        <v>18930.25</v>
      </c>
      <c r="AD6479" s="209" t="s">
        <v>20764</v>
      </c>
      <c r="AE6479" s="210">
        <v>56962.8</v>
      </c>
      <c r="AF6479" s="93"/>
      <c r="AG6479" s="93"/>
      <c r="AH6479" s="93"/>
    </row>
    <row r="6480" spans="21:34" x14ac:dyDescent="0.3">
      <c r="U6480" s="309" t="s">
        <v>56421</v>
      </c>
      <c r="V6480" s="310">
        <v>9899.93</v>
      </c>
      <c r="X6480" s="267" t="s">
        <v>59619</v>
      </c>
      <c r="Y6480" s="268">
        <v>40800</v>
      </c>
      <c r="AA6480" s="229" t="s">
        <v>46948</v>
      </c>
      <c r="AB6480" s="230">
        <v>2541.52</v>
      </c>
      <c r="AD6480" s="209" t="s">
        <v>20765</v>
      </c>
      <c r="AE6480" s="210">
        <v>290533.71999999997</v>
      </c>
      <c r="AF6480" s="93"/>
      <c r="AG6480" s="93"/>
      <c r="AH6480" s="93"/>
    </row>
    <row r="6481" spans="21:34" x14ac:dyDescent="0.3">
      <c r="U6481" s="309" t="s">
        <v>50271</v>
      </c>
      <c r="V6481" s="310">
        <v>21315</v>
      </c>
      <c r="X6481" s="267" t="s">
        <v>59081</v>
      </c>
      <c r="Y6481" s="268">
        <v>59359.97</v>
      </c>
      <c r="AA6481" s="229" t="s">
        <v>35072</v>
      </c>
      <c r="AB6481" s="230">
        <v>18020.86</v>
      </c>
      <c r="AD6481" s="209" t="s">
        <v>20766</v>
      </c>
      <c r="AE6481" s="210">
        <v>8930</v>
      </c>
      <c r="AF6481" s="93"/>
      <c r="AG6481" s="93"/>
      <c r="AH6481" s="93"/>
    </row>
    <row r="6482" spans="21:34" x14ac:dyDescent="0.3">
      <c r="U6482" s="309" t="s">
        <v>55310</v>
      </c>
      <c r="V6482" s="310">
        <v>134800</v>
      </c>
      <c r="X6482" s="267" t="s">
        <v>57464</v>
      </c>
      <c r="Y6482" s="268">
        <v>25056</v>
      </c>
      <c r="AA6482" s="229" t="s">
        <v>35073</v>
      </c>
      <c r="AB6482" s="230">
        <v>18213.45</v>
      </c>
      <c r="AD6482" s="209" t="s">
        <v>20767</v>
      </c>
      <c r="AE6482" s="210">
        <v>2500</v>
      </c>
      <c r="AF6482" s="93"/>
      <c r="AG6482" s="93"/>
      <c r="AH6482" s="93"/>
    </row>
    <row r="6483" spans="21:34" x14ac:dyDescent="0.3">
      <c r="U6483" s="309" t="s">
        <v>50272</v>
      </c>
      <c r="V6483" s="310">
        <v>13636.55</v>
      </c>
      <c r="X6483" s="267" t="s">
        <v>57465</v>
      </c>
      <c r="Y6483" s="268">
        <v>6327</v>
      </c>
      <c r="AA6483" s="229" t="s">
        <v>48904</v>
      </c>
      <c r="AB6483" s="230">
        <v>25235.200000000001</v>
      </c>
      <c r="AD6483" s="209" t="s">
        <v>20768</v>
      </c>
      <c r="AE6483" s="210">
        <v>874.41</v>
      </c>
      <c r="AF6483" s="93"/>
      <c r="AG6483" s="93"/>
      <c r="AH6483" s="93"/>
    </row>
    <row r="6484" spans="21:34" x14ac:dyDescent="0.3">
      <c r="U6484" s="309" t="s">
        <v>50273</v>
      </c>
      <c r="V6484" s="310">
        <v>39826.03</v>
      </c>
      <c r="X6484" s="267" t="s">
        <v>56175</v>
      </c>
      <c r="Y6484" s="268">
        <v>18578.88</v>
      </c>
      <c r="AA6484" s="229" t="s">
        <v>33613</v>
      </c>
      <c r="AB6484" s="230">
        <v>69613.63</v>
      </c>
      <c r="AD6484" s="209" t="s">
        <v>20769</v>
      </c>
      <c r="AE6484" s="210">
        <v>2478</v>
      </c>
      <c r="AF6484" s="93"/>
      <c r="AG6484" s="93"/>
      <c r="AH6484" s="93"/>
    </row>
    <row r="6485" spans="21:34" x14ac:dyDescent="0.3">
      <c r="U6485" s="309" t="s">
        <v>55311</v>
      </c>
      <c r="V6485" s="310">
        <v>5524.68</v>
      </c>
      <c r="X6485" s="267" t="s">
        <v>56176</v>
      </c>
      <c r="Y6485" s="268">
        <v>1421.12</v>
      </c>
      <c r="AA6485" s="229" t="s">
        <v>33614</v>
      </c>
      <c r="AB6485" s="230">
        <v>10560</v>
      </c>
      <c r="AD6485" s="209" t="s">
        <v>20770</v>
      </c>
      <c r="AE6485" s="210">
        <v>689.86</v>
      </c>
      <c r="AF6485" s="93"/>
      <c r="AG6485" s="93"/>
      <c r="AH6485" s="93"/>
    </row>
    <row r="6486" spans="21:34" x14ac:dyDescent="0.3">
      <c r="U6486" s="309" t="s">
        <v>58628</v>
      </c>
      <c r="V6486" s="310">
        <v>26720.71</v>
      </c>
      <c r="X6486" s="267" t="s">
        <v>59620</v>
      </c>
      <c r="Y6486" s="268">
        <v>38000</v>
      </c>
      <c r="AA6486" s="229" t="s">
        <v>35074</v>
      </c>
      <c r="AB6486" s="230">
        <v>28098.07</v>
      </c>
      <c r="AD6486" s="209" t="s">
        <v>20771</v>
      </c>
      <c r="AE6486" s="210">
        <v>30</v>
      </c>
      <c r="AF6486" s="93"/>
      <c r="AG6486" s="93"/>
      <c r="AH6486" s="93"/>
    </row>
    <row r="6487" spans="21:34" x14ac:dyDescent="0.3">
      <c r="U6487" s="309" t="s">
        <v>53291</v>
      </c>
      <c r="V6487" s="310">
        <v>3680.75</v>
      </c>
      <c r="X6487" s="267" t="s">
        <v>59621</v>
      </c>
      <c r="Y6487" s="268">
        <v>3608.61</v>
      </c>
      <c r="AA6487" s="229" t="s">
        <v>33615</v>
      </c>
      <c r="AB6487" s="230">
        <v>42809.24</v>
      </c>
      <c r="AD6487" s="209" t="s">
        <v>20772</v>
      </c>
      <c r="AE6487" s="210">
        <v>7500</v>
      </c>
      <c r="AF6487" s="93"/>
      <c r="AG6487" s="93"/>
      <c r="AH6487" s="93"/>
    </row>
    <row r="6488" spans="21:34" x14ac:dyDescent="0.3">
      <c r="U6488" s="309" t="s">
        <v>64717</v>
      </c>
      <c r="V6488" s="310">
        <v>6860.92</v>
      </c>
      <c r="X6488" s="267" t="s">
        <v>56177</v>
      </c>
      <c r="Y6488" s="268">
        <v>56485.7</v>
      </c>
      <c r="AA6488" s="229" t="s">
        <v>20756</v>
      </c>
      <c r="AB6488" s="230">
        <v>35694.39</v>
      </c>
      <c r="AD6488" s="209" t="s">
        <v>20773</v>
      </c>
      <c r="AE6488" s="210">
        <v>4634.7299999999996</v>
      </c>
      <c r="AF6488" s="93"/>
      <c r="AG6488" s="93"/>
      <c r="AH6488" s="93"/>
    </row>
    <row r="6489" spans="21:34" x14ac:dyDescent="0.3">
      <c r="U6489" s="309" t="s">
        <v>53293</v>
      </c>
      <c r="V6489" s="310">
        <v>1840</v>
      </c>
      <c r="X6489" s="267" t="s">
        <v>60480</v>
      </c>
      <c r="Y6489" s="268">
        <v>222991.86</v>
      </c>
      <c r="AA6489" s="229" t="s">
        <v>36299</v>
      </c>
      <c r="AB6489" s="230">
        <v>14022.68</v>
      </c>
      <c r="AD6489" s="209" t="s">
        <v>20774</v>
      </c>
      <c r="AE6489" s="210">
        <v>745.37</v>
      </c>
      <c r="AF6489" s="93"/>
      <c r="AG6489" s="93"/>
      <c r="AH6489" s="93"/>
    </row>
    <row r="6490" spans="21:34" x14ac:dyDescent="0.3">
      <c r="U6490" s="309" t="s">
        <v>53294</v>
      </c>
      <c r="V6490" s="310">
        <v>11480</v>
      </c>
      <c r="X6490" s="267" t="s">
        <v>64343</v>
      </c>
      <c r="Y6490" s="268">
        <v>6426</v>
      </c>
      <c r="AA6490" s="229" t="s">
        <v>44930</v>
      </c>
      <c r="AB6490" s="230">
        <v>54873.48</v>
      </c>
      <c r="AD6490" s="209" t="s">
        <v>20775</v>
      </c>
      <c r="AE6490" s="210">
        <v>1515.63</v>
      </c>
      <c r="AF6490" s="93"/>
      <c r="AG6490" s="93"/>
      <c r="AH6490" s="93"/>
    </row>
    <row r="6491" spans="21:34" x14ac:dyDescent="0.3">
      <c r="U6491" s="309" t="s">
        <v>53295</v>
      </c>
      <c r="V6491" s="310">
        <v>1018.98</v>
      </c>
      <c r="X6491" s="267" t="s">
        <v>64344</v>
      </c>
      <c r="Y6491" s="268">
        <v>180</v>
      </c>
      <c r="AA6491" s="229" t="s">
        <v>47986</v>
      </c>
      <c r="AB6491" s="230">
        <v>25912.5</v>
      </c>
      <c r="AD6491" s="209" t="s">
        <v>20776</v>
      </c>
      <c r="AE6491" s="210">
        <v>23946</v>
      </c>
      <c r="AF6491" s="93"/>
      <c r="AG6491" s="93"/>
      <c r="AH6491" s="93"/>
    </row>
    <row r="6492" spans="21:34" x14ac:dyDescent="0.3">
      <c r="U6492" s="309" t="s">
        <v>53296</v>
      </c>
      <c r="V6492" s="310">
        <v>3171.68</v>
      </c>
      <c r="X6492" s="267" t="s">
        <v>64345</v>
      </c>
      <c r="Y6492" s="268">
        <v>24.56</v>
      </c>
      <c r="AA6492" s="229" t="s">
        <v>47987</v>
      </c>
      <c r="AB6492" s="230">
        <v>29379.5</v>
      </c>
      <c r="AD6492" s="209" t="s">
        <v>20777</v>
      </c>
      <c r="AE6492" s="210">
        <v>2842.06</v>
      </c>
      <c r="AF6492" s="93"/>
      <c r="AG6492" s="93"/>
      <c r="AH6492" s="93"/>
    </row>
    <row r="6493" spans="21:34" x14ac:dyDescent="0.3">
      <c r="U6493" s="309" t="s">
        <v>68539</v>
      </c>
      <c r="V6493" s="310">
        <v>2067.73</v>
      </c>
      <c r="X6493" s="267" t="s">
        <v>64346</v>
      </c>
      <c r="Y6493" s="268">
        <v>394.8</v>
      </c>
      <c r="AA6493" s="229" t="s">
        <v>44931</v>
      </c>
      <c r="AB6493" s="230">
        <v>82158.48</v>
      </c>
      <c r="AD6493" s="209" t="s">
        <v>20778</v>
      </c>
      <c r="AE6493" s="210">
        <v>1133.94</v>
      </c>
      <c r="AF6493" s="93"/>
      <c r="AG6493" s="93"/>
      <c r="AH6493" s="93"/>
    </row>
    <row r="6494" spans="21:34" x14ac:dyDescent="0.3">
      <c r="U6494" s="309" t="s">
        <v>57706</v>
      </c>
      <c r="V6494" s="310">
        <v>20033.900000000001</v>
      </c>
      <c r="X6494" s="267" t="s">
        <v>60481</v>
      </c>
      <c r="Y6494" s="268">
        <v>3000</v>
      </c>
      <c r="AA6494" s="229" t="s">
        <v>44932</v>
      </c>
      <c r="AB6494" s="230">
        <v>6420.52</v>
      </c>
      <c r="AD6494" s="209" t="s">
        <v>20779</v>
      </c>
      <c r="AE6494" s="210">
        <v>6222.62</v>
      </c>
      <c r="AF6494" s="93"/>
      <c r="AG6494" s="93"/>
      <c r="AH6494" s="93"/>
    </row>
    <row r="6495" spans="21:34" x14ac:dyDescent="0.3">
      <c r="U6495" s="309" t="s">
        <v>63306</v>
      </c>
      <c r="V6495" s="310">
        <v>239.23</v>
      </c>
      <c r="X6495" s="267" t="s">
        <v>64347</v>
      </c>
      <c r="Y6495" s="268">
        <v>16448.12</v>
      </c>
      <c r="AA6495" s="229" t="s">
        <v>42519</v>
      </c>
      <c r="AB6495" s="230">
        <v>152875</v>
      </c>
      <c r="AD6495" s="209" t="s">
        <v>20780</v>
      </c>
      <c r="AE6495" s="210">
        <v>10625.38</v>
      </c>
      <c r="AF6495" s="93"/>
      <c r="AG6495" s="93"/>
      <c r="AH6495" s="93"/>
    </row>
    <row r="6496" spans="21:34" x14ac:dyDescent="0.3">
      <c r="U6496" s="309" t="s">
        <v>58629</v>
      </c>
      <c r="V6496" s="310">
        <v>4260.16</v>
      </c>
      <c r="X6496" s="267" t="s">
        <v>60482</v>
      </c>
      <c r="Y6496" s="268">
        <v>24151.79</v>
      </c>
      <c r="AA6496" s="229" t="s">
        <v>42520</v>
      </c>
      <c r="AB6496" s="230">
        <v>11694.94</v>
      </c>
      <c r="AD6496" s="209" t="s">
        <v>20781</v>
      </c>
      <c r="AE6496" s="210">
        <v>2713</v>
      </c>
      <c r="AF6496" s="93"/>
      <c r="AG6496" s="93"/>
      <c r="AH6496" s="93"/>
    </row>
    <row r="6497" spans="21:34" x14ac:dyDescent="0.3">
      <c r="U6497" s="309" t="s">
        <v>50274</v>
      </c>
      <c r="V6497" s="310">
        <v>1720.67</v>
      </c>
      <c r="X6497" s="267" t="s">
        <v>60483</v>
      </c>
      <c r="Y6497" s="268">
        <v>12456.16</v>
      </c>
      <c r="AA6497" s="229" t="s">
        <v>48905</v>
      </c>
      <c r="AB6497" s="230">
        <v>8840</v>
      </c>
      <c r="AD6497" s="209" t="s">
        <v>20782</v>
      </c>
      <c r="AE6497" s="210">
        <v>18262.599999999999</v>
      </c>
      <c r="AF6497" s="93"/>
      <c r="AG6497" s="93"/>
      <c r="AH6497" s="93"/>
    </row>
    <row r="6498" spans="21:34" x14ac:dyDescent="0.3">
      <c r="U6498" s="309" t="s">
        <v>25322</v>
      </c>
      <c r="V6498" s="310">
        <v>470610.45</v>
      </c>
      <c r="X6498" s="267" t="s">
        <v>60484</v>
      </c>
      <c r="Y6498" s="268">
        <v>2776.09</v>
      </c>
      <c r="AA6498" s="229" t="s">
        <v>20785</v>
      </c>
      <c r="AB6498" s="230">
        <v>93324.05</v>
      </c>
      <c r="AD6498" s="209" t="s">
        <v>20783</v>
      </c>
      <c r="AE6498" s="210">
        <v>13436.4</v>
      </c>
      <c r="AF6498" s="93"/>
      <c r="AG6498" s="93"/>
      <c r="AH6498" s="93"/>
    </row>
    <row r="6499" spans="21:34" x14ac:dyDescent="0.3">
      <c r="U6499" s="309" t="s">
        <v>42806</v>
      </c>
      <c r="V6499" s="310">
        <v>125004.45</v>
      </c>
      <c r="X6499" s="267" t="s">
        <v>60485</v>
      </c>
      <c r="Y6499" s="268">
        <v>371.78</v>
      </c>
      <c r="AA6499" s="229" t="s">
        <v>33622</v>
      </c>
      <c r="AB6499" s="230">
        <v>2200</v>
      </c>
      <c r="AD6499" s="209" t="s">
        <v>20784</v>
      </c>
      <c r="AE6499" s="210">
        <v>8820</v>
      </c>
      <c r="AF6499" s="93"/>
      <c r="AG6499" s="93"/>
      <c r="AH6499" s="93"/>
    </row>
    <row r="6500" spans="21:34" x14ac:dyDescent="0.3">
      <c r="U6500" s="309" t="s">
        <v>59171</v>
      </c>
      <c r="V6500" s="310">
        <v>209695.94</v>
      </c>
      <c r="X6500" s="267" t="s">
        <v>60486</v>
      </c>
      <c r="Y6500" s="268">
        <v>1306.58</v>
      </c>
      <c r="AA6500" s="229" t="s">
        <v>36300</v>
      </c>
      <c r="AB6500" s="230">
        <v>19759.2</v>
      </c>
      <c r="AD6500" s="209" t="s">
        <v>20785</v>
      </c>
      <c r="AE6500" s="210">
        <v>21191.31</v>
      </c>
      <c r="AF6500" s="93"/>
      <c r="AG6500" s="93"/>
      <c r="AH6500" s="93"/>
    </row>
    <row r="6501" spans="21:34" x14ac:dyDescent="0.3">
      <c r="U6501" s="309" t="s">
        <v>68540</v>
      </c>
      <c r="V6501" s="310">
        <v>4427.87</v>
      </c>
      <c r="X6501" s="267" t="s">
        <v>60487</v>
      </c>
      <c r="Y6501" s="268">
        <v>112.57</v>
      </c>
      <c r="AA6501" s="229" t="s">
        <v>33623</v>
      </c>
      <c r="AB6501" s="230">
        <v>6000</v>
      </c>
      <c r="AD6501" s="209" t="s">
        <v>20786</v>
      </c>
      <c r="AE6501" s="210">
        <v>1614.03</v>
      </c>
      <c r="AF6501" s="93"/>
      <c r="AG6501" s="93"/>
      <c r="AH6501" s="93"/>
    </row>
    <row r="6502" spans="21:34" x14ac:dyDescent="0.3">
      <c r="U6502" s="309" t="s">
        <v>33966</v>
      </c>
      <c r="V6502" s="310">
        <v>45181.23</v>
      </c>
      <c r="X6502" s="267" t="s">
        <v>60488</v>
      </c>
      <c r="Y6502" s="268">
        <v>316.26</v>
      </c>
      <c r="AA6502" s="229" t="s">
        <v>33624</v>
      </c>
      <c r="AB6502" s="230">
        <v>3009.34</v>
      </c>
      <c r="AD6502" s="209" t="s">
        <v>20787</v>
      </c>
      <c r="AE6502" s="210">
        <v>4117.3</v>
      </c>
      <c r="AF6502" s="93"/>
      <c r="AG6502" s="93"/>
      <c r="AH6502" s="93"/>
    </row>
    <row r="6503" spans="21:34" x14ac:dyDescent="0.3">
      <c r="U6503" s="309" t="s">
        <v>25325</v>
      </c>
      <c r="V6503" s="310">
        <v>11325</v>
      </c>
      <c r="X6503" s="267" t="s">
        <v>60489</v>
      </c>
      <c r="Y6503" s="268">
        <v>62.88</v>
      </c>
      <c r="AA6503" s="229" t="s">
        <v>20786</v>
      </c>
      <c r="AB6503" s="230">
        <v>9472.94</v>
      </c>
      <c r="AD6503" s="209" t="s">
        <v>20788</v>
      </c>
      <c r="AE6503" s="210">
        <v>30121.31</v>
      </c>
      <c r="AF6503" s="93"/>
      <c r="AG6503" s="93"/>
      <c r="AH6503" s="93"/>
    </row>
    <row r="6504" spans="21:34" x14ac:dyDescent="0.3">
      <c r="U6504" s="309" t="s">
        <v>35405</v>
      </c>
      <c r="V6504" s="310">
        <v>5498100</v>
      </c>
      <c r="X6504" s="267" t="s">
        <v>60490</v>
      </c>
      <c r="Y6504" s="268">
        <v>22.67</v>
      </c>
      <c r="AA6504" s="229" t="s">
        <v>20787</v>
      </c>
      <c r="AB6504" s="230">
        <v>17382.48</v>
      </c>
      <c r="AD6504" s="209" t="s">
        <v>20789</v>
      </c>
      <c r="AE6504" s="210">
        <v>2500</v>
      </c>
      <c r="AF6504" s="93"/>
      <c r="AG6504" s="93"/>
      <c r="AH6504" s="93"/>
    </row>
    <row r="6505" spans="21:34" x14ac:dyDescent="0.3">
      <c r="U6505" s="309" t="s">
        <v>68541</v>
      </c>
      <c r="V6505" s="310">
        <v>798.44</v>
      </c>
      <c r="X6505" s="267" t="s">
        <v>64348</v>
      </c>
      <c r="Y6505" s="268">
        <v>19600</v>
      </c>
      <c r="AA6505" s="229" t="s">
        <v>48906</v>
      </c>
      <c r="AB6505" s="230">
        <v>6496.96</v>
      </c>
      <c r="AD6505" s="209" t="s">
        <v>20790</v>
      </c>
      <c r="AE6505" s="210">
        <v>2488.44</v>
      </c>
      <c r="AF6505" s="93"/>
      <c r="AG6505" s="93"/>
      <c r="AH6505" s="93"/>
    </row>
    <row r="6506" spans="21:34" x14ac:dyDescent="0.3">
      <c r="U6506" s="309" t="s">
        <v>68542</v>
      </c>
      <c r="V6506" s="310">
        <v>86446.93</v>
      </c>
      <c r="X6506" s="267" t="s">
        <v>60491</v>
      </c>
      <c r="Y6506" s="268">
        <v>11193.64</v>
      </c>
      <c r="AA6506" s="229" t="s">
        <v>42521</v>
      </c>
      <c r="AB6506" s="230">
        <v>15000</v>
      </c>
      <c r="AD6506" s="209" t="s">
        <v>20791</v>
      </c>
      <c r="AE6506" s="210">
        <v>6595.3</v>
      </c>
      <c r="AF6506" s="93"/>
      <c r="AG6506" s="93"/>
      <c r="AH6506" s="93"/>
    </row>
    <row r="6507" spans="21:34" x14ac:dyDescent="0.3">
      <c r="U6507" s="309" t="s">
        <v>42807</v>
      </c>
      <c r="V6507" s="310">
        <v>445717.62</v>
      </c>
      <c r="X6507" s="267" t="s">
        <v>60492</v>
      </c>
      <c r="Y6507" s="268">
        <v>5937.44</v>
      </c>
      <c r="AA6507" s="229" t="s">
        <v>46949</v>
      </c>
      <c r="AB6507" s="230">
        <v>26543.23</v>
      </c>
      <c r="AD6507" s="209" t="s">
        <v>20792</v>
      </c>
      <c r="AE6507" s="210">
        <v>18262.599999999999</v>
      </c>
      <c r="AF6507" s="93"/>
      <c r="AG6507" s="93"/>
      <c r="AH6507" s="93"/>
    </row>
    <row r="6508" spans="21:34" x14ac:dyDescent="0.3">
      <c r="U6508" s="309" t="s">
        <v>25327</v>
      </c>
      <c r="V6508" s="310">
        <v>518902.49</v>
      </c>
      <c r="X6508" s="267" t="s">
        <v>64349</v>
      </c>
      <c r="Y6508" s="268">
        <v>17182</v>
      </c>
      <c r="AA6508" s="229" t="s">
        <v>52519</v>
      </c>
      <c r="AB6508" s="230">
        <v>7100</v>
      </c>
      <c r="AD6508" s="209" t="s">
        <v>20793</v>
      </c>
      <c r="AE6508" s="210">
        <v>689.86</v>
      </c>
      <c r="AF6508" s="93"/>
      <c r="AG6508" s="93"/>
      <c r="AH6508" s="93"/>
    </row>
    <row r="6509" spans="21:34" x14ac:dyDescent="0.3">
      <c r="U6509" s="309" t="s">
        <v>25328</v>
      </c>
      <c r="V6509" s="310">
        <v>313182.45</v>
      </c>
      <c r="X6509" s="267" t="s">
        <v>21030</v>
      </c>
      <c r="Y6509" s="268">
        <v>218.7</v>
      </c>
      <c r="AA6509" s="229" t="s">
        <v>52520</v>
      </c>
      <c r="AB6509" s="230">
        <v>4543.6000000000004</v>
      </c>
      <c r="AD6509" s="209" t="s">
        <v>20794</v>
      </c>
      <c r="AE6509" s="210">
        <v>745.37</v>
      </c>
      <c r="AF6509" s="93"/>
      <c r="AG6509" s="93"/>
      <c r="AH6509" s="93"/>
    </row>
    <row r="6510" spans="21:34" x14ac:dyDescent="0.3">
      <c r="U6510" s="309" t="s">
        <v>59172</v>
      </c>
      <c r="V6510" s="310">
        <v>97410.7</v>
      </c>
      <c r="X6510" s="267" t="s">
        <v>57466</v>
      </c>
      <c r="Y6510" s="268">
        <v>1560.72</v>
      </c>
      <c r="AA6510" s="229" t="s">
        <v>52521</v>
      </c>
      <c r="AB6510" s="230">
        <v>850.26</v>
      </c>
      <c r="AD6510" s="209" t="s">
        <v>20795</v>
      </c>
      <c r="AE6510" s="210">
        <v>14982.03</v>
      </c>
      <c r="AF6510" s="93"/>
      <c r="AG6510" s="93"/>
      <c r="AH6510" s="93"/>
    </row>
    <row r="6511" spans="21:34" x14ac:dyDescent="0.3">
      <c r="U6511" s="309" t="s">
        <v>36567</v>
      </c>
      <c r="V6511" s="310">
        <v>56782.61</v>
      </c>
      <c r="X6511" s="267" t="s">
        <v>58538</v>
      </c>
      <c r="Y6511" s="268">
        <v>4838.62</v>
      </c>
      <c r="AA6511" s="229" t="s">
        <v>52522</v>
      </c>
      <c r="AB6511" s="230">
        <v>1095</v>
      </c>
      <c r="AD6511" s="209" t="s">
        <v>20796</v>
      </c>
      <c r="AE6511" s="210">
        <v>16564.68</v>
      </c>
      <c r="AF6511" s="93"/>
      <c r="AG6511" s="93"/>
      <c r="AH6511" s="93"/>
    </row>
    <row r="6512" spans="21:34" x14ac:dyDescent="0.3">
      <c r="U6512" s="309" t="s">
        <v>25330</v>
      </c>
      <c r="V6512" s="310">
        <v>942811.36</v>
      </c>
      <c r="X6512" s="267" t="s">
        <v>57467</v>
      </c>
      <c r="Y6512" s="268">
        <v>498.04</v>
      </c>
      <c r="AA6512" s="229" t="s">
        <v>48907</v>
      </c>
      <c r="AB6512" s="230">
        <v>16875</v>
      </c>
      <c r="AD6512" s="209" t="s">
        <v>20797</v>
      </c>
      <c r="AE6512" s="210">
        <v>8820</v>
      </c>
      <c r="AF6512" s="93"/>
      <c r="AG6512" s="93"/>
      <c r="AH6512" s="93"/>
    </row>
    <row r="6513" spans="21:34" x14ac:dyDescent="0.3">
      <c r="U6513" s="309" t="s">
        <v>39383</v>
      </c>
      <c r="V6513" s="310">
        <v>127992.66</v>
      </c>
      <c r="X6513" s="267" t="s">
        <v>57468</v>
      </c>
      <c r="Y6513" s="268">
        <v>1600.26</v>
      </c>
      <c r="AA6513" s="229" t="s">
        <v>42522</v>
      </c>
      <c r="AB6513" s="230">
        <v>6915.77</v>
      </c>
      <c r="AD6513" s="209" t="s">
        <v>20798</v>
      </c>
      <c r="AE6513" s="210">
        <v>43053.05</v>
      </c>
      <c r="AF6513" s="93"/>
      <c r="AG6513" s="93"/>
      <c r="AH6513" s="93"/>
    </row>
    <row r="6514" spans="21:34" x14ac:dyDescent="0.3">
      <c r="U6514" s="309" t="s">
        <v>25331</v>
      </c>
      <c r="V6514" s="310">
        <v>1244589.49</v>
      </c>
      <c r="X6514" s="267" t="s">
        <v>57469</v>
      </c>
      <c r="Y6514" s="268">
        <v>194.36</v>
      </c>
      <c r="AA6514" s="229" t="s">
        <v>48908</v>
      </c>
      <c r="AB6514" s="230">
        <v>30350</v>
      </c>
      <c r="AD6514" s="209" t="s">
        <v>20799</v>
      </c>
      <c r="AE6514" s="210">
        <v>7750</v>
      </c>
      <c r="AF6514" s="93"/>
      <c r="AG6514" s="93"/>
      <c r="AH6514" s="93"/>
    </row>
    <row r="6515" spans="21:34" x14ac:dyDescent="0.3">
      <c r="U6515" s="309" t="s">
        <v>62478</v>
      </c>
      <c r="V6515" s="310">
        <v>43125.89</v>
      </c>
      <c r="X6515" s="267" t="s">
        <v>33648</v>
      </c>
      <c r="Y6515" s="268">
        <v>19830.099999999999</v>
      </c>
      <c r="AA6515" s="229" t="s">
        <v>49957</v>
      </c>
      <c r="AB6515" s="230">
        <v>1699</v>
      </c>
      <c r="AD6515" s="209" t="s">
        <v>20800</v>
      </c>
      <c r="AE6515" s="210">
        <v>19100.04</v>
      </c>
      <c r="AF6515" s="93"/>
      <c r="AG6515" s="93"/>
      <c r="AH6515" s="93"/>
    </row>
    <row r="6516" spans="21:34" x14ac:dyDescent="0.3">
      <c r="U6516" s="309" t="s">
        <v>47152</v>
      </c>
      <c r="V6516" s="310">
        <v>2056</v>
      </c>
      <c r="X6516" s="267" t="s">
        <v>46961</v>
      </c>
      <c r="Y6516" s="268">
        <v>5531.19</v>
      </c>
      <c r="AA6516" s="229" t="s">
        <v>49958</v>
      </c>
      <c r="AB6516" s="230">
        <v>10015.5</v>
      </c>
      <c r="AD6516" s="209" t="s">
        <v>20801</v>
      </c>
      <c r="AE6516" s="210">
        <v>2054.1799999999998</v>
      </c>
      <c r="AF6516" s="93"/>
      <c r="AG6516" s="93"/>
      <c r="AH6516" s="93"/>
    </row>
    <row r="6517" spans="21:34" x14ac:dyDescent="0.3">
      <c r="U6517" s="309" t="s">
        <v>53301</v>
      </c>
      <c r="V6517" s="310">
        <v>564.61</v>
      </c>
      <c r="X6517" s="267" t="s">
        <v>40334</v>
      </c>
      <c r="Y6517" s="268">
        <v>1495.33</v>
      </c>
      <c r="AA6517" s="229" t="s">
        <v>52523</v>
      </c>
      <c r="AB6517" s="230">
        <v>4500</v>
      </c>
      <c r="AD6517" s="209" t="s">
        <v>20802</v>
      </c>
      <c r="AE6517" s="210">
        <v>1722.36</v>
      </c>
      <c r="AF6517" s="93"/>
      <c r="AG6517" s="93"/>
      <c r="AH6517" s="93"/>
    </row>
    <row r="6518" spans="21:34" x14ac:dyDescent="0.3">
      <c r="U6518" s="309" t="s">
        <v>58630</v>
      </c>
      <c r="V6518" s="310">
        <v>282.61</v>
      </c>
      <c r="X6518" s="267" t="s">
        <v>52564</v>
      </c>
      <c r="Y6518" s="268">
        <v>1500</v>
      </c>
      <c r="AA6518" s="229" t="s">
        <v>44933</v>
      </c>
      <c r="AB6518" s="230">
        <v>62000</v>
      </c>
      <c r="AD6518" s="209" t="s">
        <v>20803</v>
      </c>
      <c r="AE6518" s="210">
        <v>4897</v>
      </c>
      <c r="AF6518" s="93"/>
      <c r="AG6518" s="93"/>
      <c r="AH6518" s="93"/>
    </row>
    <row r="6519" spans="21:34" x14ac:dyDescent="0.3">
      <c r="U6519" s="309" t="s">
        <v>68543</v>
      </c>
      <c r="V6519" s="310">
        <v>4014.93</v>
      </c>
      <c r="X6519" s="267" t="s">
        <v>52565</v>
      </c>
      <c r="Y6519" s="268">
        <v>36996.03</v>
      </c>
      <c r="AA6519" s="229" t="s">
        <v>44934</v>
      </c>
      <c r="AB6519" s="230">
        <v>4743</v>
      </c>
      <c r="AD6519" s="209" t="s">
        <v>20804</v>
      </c>
      <c r="AE6519" s="210">
        <v>4221</v>
      </c>
      <c r="AF6519" s="93"/>
      <c r="AG6519" s="93"/>
      <c r="AH6519" s="93"/>
    </row>
    <row r="6520" spans="21:34" x14ac:dyDescent="0.3">
      <c r="U6520" s="309" t="s">
        <v>68544</v>
      </c>
      <c r="V6520" s="310">
        <v>12600</v>
      </c>
      <c r="X6520" s="267" t="s">
        <v>33649</v>
      </c>
      <c r="Y6520" s="268">
        <v>4619.1099999999997</v>
      </c>
      <c r="AA6520" s="229" t="s">
        <v>42523</v>
      </c>
      <c r="AB6520" s="230">
        <v>144531.25</v>
      </c>
      <c r="AD6520" s="209" t="s">
        <v>20805</v>
      </c>
      <c r="AE6520" s="210">
        <v>77789.69</v>
      </c>
      <c r="AF6520" s="93"/>
      <c r="AG6520" s="93"/>
      <c r="AH6520" s="93"/>
    </row>
    <row r="6521" spans="21:34" x14ac:dyDescent="0.3">
      <c r="U6521" s="309" t="s">
        <v>50279</v>
      </c>
      <c r="V6521" s="310">
        <v>1267.2</v>
      </c>
      <c r="X6521" s="267" t="s">
        <v>33650</v>
      </c>
      <c r="Y6521" s="268">
        <v>12585.93</v>
      </c>
      <c r="AA6521" s="229" t="s">
        <v>42524</v>
      </c>
      <c r="AB6521" s="230">
        <v>2949.25</v>
      </c>
      <c r="AD6521" s="209" t="s">
        <v>20806</v>
      </c>
      <c r="AE6521" s="210">
        <v>2539.69</v>
      </c>
      <c r="AF6521" s="93"/>
      <c r="AG6521" s="93"/>
      <c r="AH6521" s="93"/>
    </row>
    <row r="6522" spans="21:34" x14ac:dyDescent="0.3">
      <c r="U6522" s="309" t="s">
        <v>50280</v>
      </c>
      <c r="V6522" s="310">
        <v>4277.62</v>
      </c>
      <c r="X6522" s="267" t="s">
        <v>35076</v>
      </c>
      <c r="Y6522" s="268">
        <v>4535.0200000000004</v>
      </c>
      <c r="AA6522" s="229" t="s">
        <v>49959</v>
      </c>
      <c r="AB6522" s="230">
        <v>30029.4</v>
      </c>
      <c r="AD6522" s="209" t="s">
        <v>20807</v>
      </c>
      <c r="AE6522" s="210">
        <v>500</v>
      </c>
      <c r="AF6522" s="93"/>
      <c r="AG6522" s="93"/>
      <c r="AH6522" s="93"/>
    </row>
    <row r="6523" spans="21:34" x14ac:dyDescent="0.3">
      <c r="U6523" s="309" t="s">
        <v>68545</v>
      </c>
      <c r="V6523" s="310">
        <v>3989.8</v>
      </c>
      <c r="X6523" s="267" t="s">
        <v>35077</v>
      </c>
      <c r="Y6523" s="268">
        <v>106607.94</v>
      </c>
      <c r="AA6523" s="229" t="s">
        <v>20813</v>
      </c>
      <c r="AB6523" s="230">
        <v>2297.25</v>
      </c>
      <c r="AD6523" s="209" t="s">
        <v>20808</v>
      </c>
      <c r="AE6523" s="210">
        <v>38.270000000000003</v>
      </c>
      <c r="AF6523" s="93"/>
      <c r="AG6523" s="93"/>
      <c r="AH6523" s="93"/>
    </row>
    <row r="6524" spans="21:34" x14ac:dyDescent="0.3">
      <c r="U6524" s="309" t="s">
        <v>64722</v>
      </c>
      <c r="V6524" s="310">
        <v>65608.56</v>
      </c>
      <c r="X6524" s="267" t="s">
        <v>52566</v>
      </c>
      <c r="Y6524" s="268">
        <v>4107.5</v>
      </c>
      <c r="AA6524" s="229" t="s">
        <v>52524</v>
      </c>
      <c r="AB6524" s="230">
        <v>111.26</v>
      </c>
      <c r="AD6524" s="209" t="s">
        <v>20809</v>
      </c>
      <c r="AE6524" s="210">
        <v>980.73</v>
      </c>
      <c r="AF6524" s="93"/>
      <c r="AG6524" s="93"/>
      <c r="AH6524" s="93"/>
    </row>
    <row r="6525" spans="21:34" x14ac:dyDescent="0.3">
      <c r="U6525" s="309" t="s">
        <v>68546</v>
      </c>
      <c r="V6525" s="310">
        <v>130.35</v>
      </c>
      <c r="X6525" s="267" t="s">
        <v>46962</v>
      </c>
      <c r="Y6525" s="268">
        <v>27015.02</v>
      </c>
      <c r="AA6525" s="229" t="s">
        <v>52525</v>
      </c>
      <c r="AB6525" s="230">
        <v>18458.330000000002</v>
      </c>
      <c r="AD6525" s="209" t="s">
        <v>20810</v>
      </c>
      <c r="AE6525" s="210">
        <v>9846</v>
      </c>
      <c r="AF6525" s="93"/>
      <c r="AG6525" s="93"/>
      <c r="AH6525" s="93"/>
    </row>
    <row r="6526" spans="21:34" x14ac:dyDescent="0.3">
      <c r="U6526" s="309" t="s">
        <v>64723</v>
      </c>
      <c r="V6526" s="310">
        <v>2554.9499999999998</v>
      </c>
      <c r="X6526" s="267" t="s">
        <v>36306</v>
      </c>
      <c r="Y6526" s="268">
        <v>6059.71</v>
      </c>
      <c r="AA6526" s="229" t="s">
        <v>52526</v>
      </c>
      <c r="AB6526" s="230">
        <v>1412.06</v>
      </c>
      <c r="AD6526" s="209" t="s">
        <v>20811</v>
      </c>
      <c r="AE6526" s="210">
        <v>7650</v>
      </c>
      <c r="AF6526" s="93"/>
      <c r="AG6526" s="93"/>
      <c r="AH6526" s="93"/>
    </row>
    <row r="6527" spans="21:34" x14ac:dyDescent="0.3">
      <c r="U6527" s="309" t="s">
        <v>66730</v>
      </c>
      <c r="V6527" s="310">
        <v>1247.8800000000001</v>
      </c>
      <c r="X6527" s="267" t="s">
        <v>36307</v>
      </c>
      <c r="Y6527" s="268">
        <v>15085.57</v>
      </c>
      <c r="AA6527" s="229" t="s">
        <v>52527</v>
      </c>
      <c r="AB6527" s="230">
        <v>4.6100000000000003</v>
      </c>
      <c r="AD6527" s="209" t="s">
        <v>20812</v>
      </c>
      <c r="AE6527" s="210">
        <v>6900</v>
      </c>
      <c r="AF6527" s="93"/>
      <c r="AG6527" s="93"/>
      <c r="AH6527" s="93"/>
    </row>
    <row r="6528" spans="21:34" x14ac:dyDescent="0.3">
      <c r="U6528" s="309" t="s">
        <v>68547</v>
      </c>
      <c r="V6528" s="310">
        <v>458.37</v>
      </c>
      <c r="X6528" s="267" t="s">
        <v>64350</v>
      </c>
      <c r="Y6528" s="268">
        <v>-24317.25</v>
      </c>
      <c r="AA6528" s="229" t="s">
        <v>52528</v>
      </c>
      <c r="AB6528" s="230">
        <v>9226.7999999999993</v>
      </c>
      <c r="AD6528" s="209" t="s">
        <v>20813</v>
      </c>
      <c r="AE6528" s="210">
        <v>1113.3499999999999</v>
      </c>
      <c r="AF6528" s="93"/>
      <c r="AG6528" s="93"/>
      <c r="AH6528" s="93"/>
    </row>
    <row r="6529" spans="21:34" x14ac:dyDescent="0.3">
      <c r="U6529" s="309" t="s">
        <v>68548</v>
      </c>
      <c r="V6529" s="310">
        <v>15412.87</v>
      </c>
      <c r="X6529" s="267" t="s">
        <v>35078</v>
      </c>
      <c r="Y6529" s="268">
        <v>682069.36</v>
      </c>
      <c r="AA6529" s="229" t="s">
        <v>52529</v>
      </c>
      <c r="AB6529" s="230">
        <v>705.85</v>
      </c>
      <c r="AD6529" s="209" t="s">
        <v>20814</v>
      </c>
      <c r="AE6529" s="210">
        <v>194523.74</v>
      </c>
      <c r="AF6529" s="93"/>
      <c r="AG6529" s="93"/>
      <c r="AH6529" s="93"/>
    </row>
    <row r="6530" spans="21:34" x14ac:dyDescent="0.3">
      <c r="U6530" s="309" t="s">
        <v>68549</v>
      </c>
      <c r="V6530" s="310">
        <v>27300</v>
      </c>
      <c r="X6530" s="267" t="s">
        <v>36308</v>
      </c>
      <c r="Y6530" s="268">
        <v>889774.72</v>
      </c>
      <c r="AA6530" s="229" t="s">
        <v>52530</v>
      </c>
      <c r="AB6530" s="230">
        <v>3.35</v>
      </c>
      <c r="AD6530" s="209" t="s">
        <v>20815</v>
      </c>
      <c r="AE6530" s="210">
        <v>15400</v>
      </c>
      <c r="AF6530" s="93"/>
      <c r="AG6530" s="93"/>
      <c r="AH6530" s="93"/>
    </row>
    <row r="6531" spans="21:34" x14ac:dyDescent="0.3">
      <c r="U6531" s="309" t="s">
        <v>68550</v>
      </c>
      <c r="V6531" s="310">
        <v>194038.75</v>
      </c>
      <c r="X6531" s="267" t="s">
        <v>63684</v>
      </c>
      <c r="Y6531" s="268">
        <v>52556.57</v>
      </c>
      <c r="AA6531" s="229" t="s">
        <v>33627</v>
      </c>
      <c r="AB6531" s="230">
        <v>137051.01</v>
      </c>
      <c r="AD6531" s="209" t="s">
        <v>20816</v>
      </c>
      <c r="AE6531" s="210">
        <v>19100.04</v>
      </c>
      <c r="AF6531" s="93"/>
      <c r="AG6531" s="93"/>
      <c r="AH6531" s="93"/>
    </row>
    <row r="6532" spans="21:34" x14ac:dyDescent="0.3">
      <c r="U6532" s="309" t="s">
        <v>68551</v>
      </c>
      <c r="V6532" s="310">
        <v>18146.57</v>
      </c>
      <c r="X6532" s="267" t="s">
        <v>63685</v>
      </c>
      <c r="Y6532" s="268">
        <v>3442.3</v>
      </c>
      <c r="AA6532" s="229" t="s">
        <v>33628</v>
      </c>
      <c r="AB6532" s="230">
        <v>28559.61</v>
      </c>
      <c r="AD6532" s="209" t="s">
        <v>20817</v>
      </c>
      <c r="AE6532" s="210">
        <v>500</v>
      </c>
      <c r="AF6532" s="93"/>
      <c r="AG6532" s="93"/>
      <c r="AH6532" s="93"/>
    </row>
    <row r="6533" spans="21:34" x14ac:dyDescent="0.3">
      <c r="U6533" s="309" t="s">
        <v>68552</v>
      </c>
      <c r="V6533" s="310">
        <v>59429.39</v>
      </c>
      <c r="X6533" s="267" t="s">
        <v>64351</v>
      </c>
      <c r="Y6533" s="268">
        <v>8524.11</v>
      </c>
      <c r="AA6533" s="229" t="s">
        <v>33629</v>
      </c>
      <c r="AB6533" s="230">
        <v>178167.84</v>
      </c>
      <c r="AD6533" s="209" t="s">
        <v>20818</v>
      </c>
      <c r="AE6533" s="210">
        <v>6900</v>
      </c>
      <c r="AF6533" s="93"/>
      <c r="AG6533" s="93"/>
      <c r="AH6533" s="93"/>
    </row>
    <row r="6534" spans="21:34" x14ac:dyDescent="0.3">
      <c r="U6534" s="309" t="s">
        <v>68553</v>
      </c>
      <c r="V6534" s="310">
        <v>39021.35</v>
      </c>
      <c r="X6534" s="267" t="s">
        <v>64352</v>
      </c>
      <c r="Y6534" s="268">
        <v>761.25</v>
      </c>
      <c r="AA6534" s="229" t="s">
        <v>33630</v>
      </c>
      <c r="AB6534" s="230">
        <v>49500</v>
      </c>
      <c r="AD6534" s="209" t="s">
        <v>20819</v>
      </c>
      <c r="AE6534" s="210">
        <v>3205.8</v>
      </c>
      <c r="AF6534" s="93"/>
      <c r="AG6534" s="93"/>
      <c r="AH6534" s="93"/>
    </row>
    <row r="6535" spans="21:34" x14ac:dyDescent="0.3">
      <c r="U6535" s="309" t="s">
        <v>68554</v>
      </c>
      <c r="V6535" s="310">
        <v>1972.88</v>
      </c>
      <c r="X6535" s="267" t="s">
        <v>52571</v>
      </c>
      <c r="Y6535" s="268">
        <v>58.23</v>
      </c>
      <c r="AA6535" s="229" t="s">
        <v>33631</v>
      </c>
      <c r="AB6535" s="230">
        <v>28097.78</v>
      </c>
      <c r="AD6535" s="209" t="s">
        <v>20820</v>
      </c>
      <c r="AE6535" s="210">
        <v>15723.73</v>
      </c>
      <c r="AF6535" s="93"/>
      <c r="AG6535" s="93"/>
      <c r="AH6535" s="93"/>
    </row>
    <row r="6536" spans="21:34" x14ac:dyDescent="0.3">
      <c r="U6536" s="309" t="s">
        <v>68555</v>
      </c>
      <c r="V6536" s="310">
        <v>87670</v>
      </c>
      <c r="X6536" s="267" t="s">
        <v>52574</v>
      </c>
      <c r="Y6536" s="268">
        <v>1067.8399999999999</v>
      </c>
      <c r="AA6536" s="229" t="s">
        <v>33632</v>
      </c>
      <c r="AB6536" s="230">
        <v>41108.480000000003</v>
      </c>
      <c r="AD6536" s="209" t="s">
        <v>20821</v>
      </c>
      <c r="AE6536" s="210">
        <v>196246.1</v>
      </c>
      <c r="AF6536" s="93"/>
      <c r="AG6536" s="93"/>
      <c r="AH6536" s="93"/>
    </row>
    <row r="6537" spans="21:34" x14ac:dyDescent="0.3">
      <c r="U6537" s="309" t="s">
        <v>64725</v>
      </c>
      <c r="V6537" s="310">
        <v>45134.04</v>
      </c>
      <c r="X6537" s="267" t="s">
        <v>64353</v>
      </c>
      <c r="Y6537" s="268">
        <v>-12.32</v>
      </c>
      <c r="AA6537" s="229" t="s">
        <v>52531</v>
      </c>
      <c r="AB6537" s="230">
        <v>4234.5</v>
      </c>
      <c r="AD6537" s="209" t="s">
        <v>20822</v>
      </c>
      <c r="AE6537" s="210">
        <v>4221</v>
      </c>
      <c r="AF6537" s="93"/>
      <c r="AG6537" s="93"/>
      <c r="AH6537" s="93"/>
    </row>
    <row r="6538" spans="21:34" x14ac:dyDescent="0.3">
      <c r="U6538" s="309" t="s">
        <v>63763</v>
      </c>
      <c r="V6538" s="310">
        <v>10294.69</v>
      </c>
      <c r="X6538" s="267" t="s">
        <v>60493</v>
      </c>
      <c r="Y6538" s="268">
        <v>24212.6</v>
      </c>
      <c r="AA6538" s="229" t="s">
        <v>52532</v>
      </c>
      <c r="AB6538" s="230">
        <v>14245</v>
      </c>
      <c r="AD6538" s="209" t="s">
        <v>20823</v>
      </c>
      <c r="AE6538" s="210">
        <v>77789.69</v>
      </c>
      <c r="AF6538" s="93"/>
      <c r="AG6538" s="93"/>
      <c r="AH6538" s="93"/>
    </row>
    <row r="6539" spans="21:34" x14ac:dyDescent="0.3">
      <c r="U6539" s="309" t="s">
        <v>68556</v>
      </c>
      <c r="V6539" s="310">
        <v>3804.31</v>
      </c>
      <c r="X6539" s="267" t="s">
        <v>60494</v>
      </c>
      <c r="Y6539" s="268">
        <v>184081.73</v>
      </c>
      <c r="AA6539" s="229" t="s">
        <v>52533</v>
      </c>
      <c r="AB6539" s="230">
        <v>1300</v>
      </c>
      <c r="AD6539" s="209" t="s">
        <v>20824</v>
      </c>
      <c r="AE6539" s="210">
        <v>2539.69</v>
      </c>
      <c r="AF6539" s="93"/>
      <c r="AG6539" s="93"/>
      <c r="AH6539" s="93"/>
    </row>
    <row r="6540" spans="21:34" x14ac:dyDescent="0.3">
      <c r="U6540" s="309" t="s">
        <v>68557</v>
      </c>
      <c r="V6540" s="310">
        <v>350</v>
      </c>
      <c r="X6540" s="267" t="s">
        <v>62002</v>
      </c>
      <c r="Y6540" s="268">
        <v>24020</v>
      </c>
      <c r="AA6540" s="229" t="s">
        <v>52534</v>
      </c>
      <c r="AB6540" s="230">
        <v>1375</v>
      </c>
      <c r="AD6540" s="209" t="s">
        <v>20825</v>
      </c>
      <c r="AE6540" s="210">
        <v>9271.5</v>
      </c>
      <c r="AF6540" s="93"/>
      <c r="AG6540" s="93"/>
      <c r="AH6540" s="93"/>
    </row>
    <row r="6541" spans="21:34" x14ac:dyDescent="0.3">
      <c r="U6541" s="309" t="s">
        <v>61536</v>
      </c>
      <c r="V6541" s="310">
        <v>88854.5</v>
      </c>
      <c r="X6541" s="267" t="s">
        <v>59622</v>
      </c>
      <c r="Y6541" s="268">
        <v>810581.02</v>
      </c>
      <c r="AA6541" s="229" t="s">
        <v>52535</v>
      </c>
      <c r="AB6541" s="230">
        <v>1594.5</v>
      </c>
      <c r="AD6541" s="209" t="s">
        <v>20826</v>
      </c>
      <c r="AE6541" s="210">
        <v>673.89</v>
      </c>
      <c r="AF6541" s="93"/>
      <c r="AG6541" s="93"/>
      <c r="AH6541" s="93"/>
    </row>
    <row r="6542" spans="21:34" x14ac:dyDescent="0.3">
      <c r="U6542" s="309" t="s">
        <v>61537</v>
      </c>
      <c r="V6542" s="310">
        <v>6629.38</v>
      </c>
      <c r="X6542" s="267" t="s">
        <v>60495</v>
      </c>
      <c r="Y6542" s="268">
        <v>133.07</v>
      </c>
      <c r="AA6542" s="229" t="s">
        <v>52536</v>
      </c>
      <c r="AB6542" s="230">
        <v>3651.5</v>
      </c>
      <c r="AD6542" s="209" t="s">
        <v>20827</v>
      </c>
      <c r="AE6542" s="210">
        <v>172.25</v>
      </c>
      <c r="AF6542" s="93"/>
      <c r="AG6542" s="93"/>
      <c r="AH6542" s="93"/>
    </row>
    <row r="6543" spans="21:34" x14ac:dyDescent="0.3">
      <c r="U6543" s="309" t="s">
        <v>61538</v>
      </c>
      <c r="V6543" s="310">
        <v>21513.49</v>
      </c>
      <c r="X6543" s="267" t="s">
        <v>62003</v>
      </c>
      <c r="Y6543" s="268">
        <v>94151.63</v>
      </c>
      <c r="AA6543" s="229" t="s">
        <v>52537</v>
      </c>
      <c r="AB6543" s="230">
        <v>4248</v>
      </c>
      <c r="AD6543" s="209" t="s">
        <v>20828</v>
      </c>
      <c r="AE6543" s="210">
        <v>47132.26</v>
      </c>
      <c r="AF6543" s="93"/>
      <c r="AG6543" s="93"/>
      <c r="AH6543" s="93"/>
    </row>
    <row r="6544" spans="21:34" x14ac:dyDescent="0.3">
      <c r="U6544" s="309" t="s">
        <v>58631</v>
      </c>
      <c r="V6544" s="310">
        <v>5545.64</v>
      </c>
      <c r="X6544" s="267" t="s">
        <v>59623</v>
      </c>
      <c r="Y6544" s="268">
        <v>64401.57</v>
      </c>
      <c r="AA6544" s="229" t="s">
        <v>52538</v>
      </c>
      <c r="AB6544" s="230">
        <v>1300</v>
      </c>
      <c r="AD6544" s="209" t="s">
        <v>20829</v>
      </c>
      <c r="AE6544" s="210">
        <v>2526.9</v>
      </c>
      <c r="AF6544" s="93"/>
      <c r="AG6544" s="93"/>
      <c r="AH6544" s="93"/>
    </row>
    <row r="6545" spans="21:34" x14ac:dyDescent="0.3">
      <c r="U6545" s="309" t="s">
        <v>58311</v>
      </c>
      <c r="V6545" s="310">
        <v>22668.48</v>
      </c>
      <c r="X6545" s="267" t="s">
        <v>59624</v>
      </c>
      <c r="Y6545" s="268">
        <v>177474.79</v>
      </c>
      <c r="AA6545" s="229" t="s">
        <v>52539</v>
      </c>
      <c r="AB6545" s="230">
        <v>1375</v>
      </c>
      <c r="AD6545" s="209" t="s">
        <v>20830</v>
      </c>
      <c r="AE6545" s="210">
        <v>8012.45</v>
      </c>
      <c r="AF6545" s="93"/>
      <c r="AG6545" s="93"/>
      <c r="AH6545" s="93"/>
    </row>
    <row r="6546" spans="21:34" x14ac:dyDescent="0.3">
      <c r="U6546" s="309" t="s">
        <v>59764</v>
      </c>
      <c r="V6546" s="310">
        <v>138999</v>
      </c>
      <c r="X6546" s="267" t="s">
        <v>62004</v>
      </c>
      <c r="Y6546" s="268">
        <v>2339.84</v>
      </c>
      <c r="AA6546" s="229" t="s">
        <v>52540</v>
      </c>
      <c r="AB6546" s="230">
        <v>5061.03</v>
      </c>
      <c r="AD6546" s="209" t="s">
        <v>20831</v>
      </c>
      <c r="AE6546" s="210">
        <v>2000</v>
      </c>
      <c r="AF6546" s="93"/>
      <c r="AG6546" s="93"/>
      <c r="AH6546" s="93"/>
    </row>
    <row r="6547" spans="21:34" x14ac:dyDescent="0.3">
      <c r="U6547" s="309" t="s">
        <v>68558</v>
      </c>
      <c r="V6547" s="310">
        <v>6600</v>
      </c>
      <c r="X6547" s="267" t="s">
        <v>62005</v>
      </c>
      <c r="Y6547" s="268">
        <v>76858.91</v>
      </c>
      <c r="AA6547" s="229" t="s">
        <v>52541</v>
      </c>
      <c r="AB6547" s="230">
        <v>344.58</v>
      </c>
      <c r="AD6547" s="209" t="s">
        <v>20832</v>
      </c>
      <c r="AE6547" s="210">
        <v>5712.04</v>
      </c>
      <c r="AF6547" s="93"/>
      <c r="AG6547" s="93"/>
      <c r="AH6547" s="93"/>
    </row>
    <row r="6548" spans="21:34" x14ac:dyDescent="0.3">
      <c r="U6548" s="309" t="s">
        <v>68559</v>
      </c>
      <c r="V6548" s="310">
        <v>504.9</v>
      </c>
      <c r="X6548" s="267" t="s">
        <v>62638</v>
      </c>
      <c r="Y6548" s="268">
        <v>75059.05</v>
      </c>
      <c r="AA6548" s="229" t="s">
        <v>52542</v>
      </c>
      <c r="AB6548" s="230">
        <v>-4627.1099999999997</v>
      </c>
      <c r="AD6548" s="209" t="s">
        <v>20833</v>
      </c>
      <c r="AE6548" s="210">
        <v>587.14</v>
      </c>
      <c r="AF6548" s="93"/>
      <c r="AG6548" s="93"/>
      <c r="AH6548" s="93"/>
    </row>
    <row r="6549" spans="21:34" x14ac:dyDescent="0.3">
      <c r="U6549" s="309" t="s">
        <v>68560</v>
      </c>
      <c r="V6549" s="310">
        <v>840.29</v>
      </c>
      <c r="X6549" s="267" t="s">
        <v>62459</v>
      </c>
      <c r="Y6549" s="268">
        <v>9370.14</v>
      </c>
      <c r="AA6549" s="229" t="s">
        <v>33633</v>
      </c>
      <c r="AB6549" s="230">
        <v>280141.83</v>
      </c>
      <c r="AD6549" s="209" t="s">
        <v>20834</v>
      </c>
      <c r="AE6549" s="210">
        <v>5596</v>
      </c>
      <c r="AF6549" s="93"/>
      <c r="AG6549" s="93"/>
      <c r="AH6549" s="93"/>
    </row>
    <row r="6550" spans="21:34" x14ac:dyDescent="0.3">
      <c r="U6550" s="309" t="s">
        <v>68561</v>
      </c>
      <c r="V6550" s="310">
        <v>856.81</v>
      </c>
      <c r="X6550" s="267" t="s">
        <v>60077</v>
      </c>
      <c r="Y6550" s="268">
        <v>89210.61</v>
      </c>
      <c r="AA6550" s="229" t="s">
        <v>33634</v>
      </c>
      <c r="AB6550" s="230">
        <v>280007.46000000002</v>
      </c>
      <c r="AD6550" s="209" t="s">
        <v>20835</v>
      </c>
      <c r="AE6550" s="210">
        <v>2.15</v>
      </c>
      <c r="AF6550" s="93"/>
      <c r="AG6550" s="93"/>
      <c r="AH6550" s="93"/>
    </row>
    <row r="6551" spans="21:34" x14ac:dyDescent="0.3">
      <c r="U6551" s="309" t="s">
        <v>60666</v>
      </c>
      <c r="V6551" s="310">
        <v>63042.52</v>
      </c>
      <c r="X6551" s="267" t="s">
        <v>58862</v>
      </c>
      <c r="Y6551" s="268">
        <v>682227.78</v>
      </c>
      <c r="AA6551" s="229" t="s">
        <v>33635</v>
      </c>
      <c r="AB6551" s="230">
        <v>40638.53</v>
      </c>
      <c r="AD6551" s="209" t="s">
        <v>20836</v>
      </c>
      <c r="AE6551" s="210">
        <v>579.76</v>
      </c>
      <c r="AF6551" s="93"/>
      <c r="AG6551" s="93"/>
      <c r="AH6551" s="93"/>
    </row>
    <row r="6552" spans="21:34" x14ac:dyDescent="0.3">
      <c r="U6552" s="309" t="s">
        <v>60667</v>
      </c>
      <c r="V6552" s="310">
        <v>4822.76</v>
      </c>
      <c r="X6552" s="267" t="s">
        <v>61206</v>
      </c>
      <c r="Y6552" s="268">
        <v>181382.58</v>
      </c>
      <c r="AA6552" s="229" t="s">
        <v>33636</v>
      </c>
      <c r="AB6552" s="230">
        <v>80591.56</v>
      </c>
      <c r="AD6552" s="209" t="s">
        <v>20837</v>
      </c>
      <c r="AE6552" s="210">
        <v>2902.28</v>
      </c>
      <c r="AF6552" s="93"/>
      <c r="AG6552" s="93"/>
      <c r="AH6552" s="93"/>
    </row>
    <row r="6553" spans="21:34" x14ac:dyDescent="0.3">
      <c r="U6553" s="309" t="s">
        <v>60668</v>
      </c>
      <c r="V6553" s="310">
        <v>15764.67</v>
      </c>
      <c r="X6553" s="267" t="s">
        <v>62006</v>
      </c>
      <c r="Y6553" s="268">
        <v>7802.4</v>
      </c>
      <c r="AA6553" s="229" t="s">
        <v>44935</v>
      </c>
      <c r="AB6553" s="230">
        <v>-2524.5</v>
      </c>
      <c r="AD6553" s="209" t="s">
        <v>20838</v>
      </c>
      <c r="AE6553" s="210">
        <v>373.49</v>
      </c>
      <c r="AF6553" s="93"/>
      <c r="AG6553" s="93"/>
      <c r="AH6553" s="93"/>
    </row>
    <row r="6554" spans="21:34" x14ac:dyDescent="0.3">
      <c r="U6554" s="309" t="s">
        <v>25387</v>
      </c>
      <c r="V6554" s="310">
        <v>4850.3999999999996</v>
      </c>
      <c r="X6554" s="267" t="s">
        <v>64354</v>
      </c>
      <c r="Y6554" s="268">
        <v>325</v>
      </c>
      <c r="AA6554" s="229" t="s">
        <v>44936</v>
      </c>
      <c r="AB6554" s="230">
        <v>2524.5</v>
      </c>
      <c r="AD6554" s="209" t="s">
        <v>20839</v>
      </c>
      <c r="AE6554" s="210">
        <v>23903.63</v>
      </c>
      <c r="AF6554" s="93"/>
      <c r="AG6554" s="93"/>
      <c r="AH6554" s="93"/>
    </row>
    <row r="6555" spans="21:34" x14ac:dyDescent="0.3">
      <c r="U6555" s="309" t="s">
        <v>35410</v>
      </c>
      <c r="V6555" s="310">
        <v>12958.34</v>
      </c>
      <c r="X6555" s="267" t="s">
        <v>62007</v>
      </c>
      <c r="Y6555" s="268">
        <v>615.91999999999996</v>
      </c>
      <c r="AA6555" s="229" t="s">
        <v>44937</v>
      </c>
      <c r="AB6555" s="230">
        <v>70750</v>
      </c>
      <c r="AD6555" s="209" t="s">
        <v>20840</v>
      </c>
      <c r="AE6555" s="210">
        <v>23.43</v>
      </c>
      <c r="AF6555" s="93"/>
      <c r="AG6555" s="93"/>
      <c r="AH6555" s="93"/>
    </row>
    <row r="6556" spans="21:34" x14ac:dyDescent="0.3">
      <c r="U6556" s="309" t="s">
        <v>68562</v>
      </c>
      <c r="V6556" s="310">
        <v>1105.48</v>
      </c>
      <c r="X6556" s="267" t="s">
        <v>62008</v>
      </c>
      <c r="Y6556" s="268">
        <v>1990.63</v>
      </c>
      <c r="AA6556" s="229" t="s">
        <v>44938</v>
      </c>
      <c r="AB6556" s="230">
        <v>5412.38</v>
      </c>
      <c r="AD6556" s="209" t="s">
        <v>20841</v>
      </c>
      <c r="AE6556" s="210">
        <v>9271.5</v>
      </c>
      <c r="AF6556" s="93"/>
      <c r="AG6556" s="93"/>
      <c r="AH6556" s="93"/>
    </row>
    <row r="6557" spans="21:34" x14ac:dyDescent="0.3">
      <c r="U6557" s="309" t="s">
        <v>59766</v>
      </c>
      <c r="V6557" s="310">
        <v>1601.24</v>
      </c>
      <c r="X6557" s="267" t="s">
        <v>63171</v>
      </c>
      <c r="Y6557" s="268">
        <v>584.96</v>
      </c>
      <c r="AA6557" s="229" t="s">
        <v>20833</v>
      </c>
      <c r="AB6557" s="230">
        <v>1690.92</v>
      </c>
      <c r="AD6557" s="209" t="s">
        <v>20842</v>
      </c>
      <c r="AE6557" s="210">
        <v>673.89</v>
      </c>
      <c r="AF6557" s="93"/>
      <c r="AG6557" s="93"/>
      <c r="AH6557" s="93"/>
    </row>
    <row r="6558" spans="21:34" x14ac:dyDescent="0.3">
      <c r="U6558" s="309" t="s">
        <v>68563</v>
      </c>
      <c r="V6558" s="310">
        <v>4324.6000000000004</v>
      </c>
      <c r="X6558" s="267" t="s">
        <v>62009</v>
      </c>
      <c r="Y6558" s="268">
        <v>400</v>
      </c>
      <c r="AA6558" s="229" t="s">
        <v>52543</v>
      </c>
      <c r="AB6558" s="230">
        <v>-1906.34</v>
      </c>
      <c r="AD6558" s="209" t="s">
        <v>20843</v>
      </c>
      <c r="AE6558" s="210">
        <v>172.25</v>
      </c>
      <c r="AF6558" s="93"/>
      <c r="AG6558" s="93"/>
      <c r="AH6558" s="93"/>
    </row>
    <row r="6559" spans="21:34" x14ac:dyDescent="0.3">
      <c r="U6559" s="309" t="s">
        <v>68564</v>
      </c>
      <c r="V6559" s="310">
        <v>345.9</v>
      </c>
      <c r="X6559" s="267" t="s">
        <v>64355</v>
      </c>
      <c r="Y6559" s="268">
        <v>5070</v>
      </c>
      <c r="AA6559" s="229" t="s">
        <v>42525</v>
      </c>
      <c r="AB6559" s="230">
        <v>24438.34</v>
      </c>
      <c r="AD6559" s="209" t="s">
        <v>20844</v>
      </c>
      <c r="AE6559" s="210">
        <v>2902.28</v>
      </c>
      <c r="AF6559" s="93"/>
      <c r="AG6559" s="93"/>
      <c r="AH6559" s="93"/>
    </row>
    <row r="6560" spans="21:34" x14ac:dyDescent="0.3">
      <c r="U6560" s="309" t="s">
        <v>50283</v>
      </c>
      <c r="V6560" s="310">
        <v>1980.73</v>
      </c>
      <c r="X6560" s="267" t="s">
        <v>64356</v>
      </c>
      <c r="Y6560" s="268">
        <v>12633.51</v>
      </c>
      <c r="AA6560" s="229" t="s">
        <v>20838</v>
      </c>
      <c r="AB6560" s="230">
        <v>-0.41</v>
      </c>
      <c r="AD6560" s="209" t="s">
        <v>20845</v>
      </c>
      <c r="AE6560" s="210">
        <v>375.64</v>
      </c>
      <c r="AF6560" s="93"/>
      <c r="AG6560" s="93"/>
      <c r="AH6560" s="93"/>
    </row>
    <row r="6561" spans="21:34" x14ac:dyDescent="0.3">
      <c r="U6561" s="309" t="s">
        <v>55315</v>
      </c>
      <c r="V6561" s="310">
        <v>5100</v>
      </c>
      <c r="X6561" s="267" t="s">
        <v>64357</v>
      </c>
      <c r="Y6561" s="268">
        <v>1354.32</v>
      </c>
      <c r="AA6561" s="229" t="s">
        <v>20839</v>
      </c>
      <c r="AB6561" s="230">
        <v>-10190.17</v>
      </c>
      <c r="AD6561" s="209" t="s">
        <v>20846</v>
      </c>
      <c r="AE6561" s="210">
        <v>43224.12</v>
      </c>
      <c r="AF6561" s="93"/>
      <c r="AG6561" s="93"/>
      <c r="AH6561" s="93"/>
    </row>
    <row r="6562" spans="21:34" x14ac:dyDescent="0.3">
      <c r="U6562" s="309" t="s">
        <v>53316</v>
      </c>
      <c r="V6562" s="310">
        <v>100</v>
      </c>
      <c r="X6562" s="267" t="s">
        <v>64358</v>
      </c>
      <c r="Y6562" s="268">
        <v>4337.37</v>
      </c>
      <c r="AA6562" s="229" t="s">
        <v>20840</v>
      </c>
      <c r="AB6562" s="230">
        <v>32972.949999999997</v>
      </c>
      <c r="AD6562" s="209" t="s">
        <v>20847</v>
      </c>
      <c r="AE6562" s="210">
        <v>2000</v>
      </c>
      <c r="AF6562" s="93"/>
      <c r="AG6562" s="93"/>
      <c r="AH6562" s="93"/>
    </row>
    <row r="6563" spans="21:34" x14ac:dyDescent="0.3">
      <c r="U6563" s="309" t="s">
        <v>53317</v>
      </c>
      <c r="V6563" s="310">
        <v>23206.27</v>
      </c>
      <c r="X6563" s="267" t="s">
        <v>64359</v>
      </c>
      <c r="Y6563" s="268">
        <v>10523.64</v>
      </c>
      <c r="AA6563" s="229" t="s">
        <v>42526</v>
      </c>
      <c r="AB6563" s="230">
        <v>21313.61</v>
      </c>
      <c r="AD6563" s="209" t="s">
        <v>20848</v>
      </c>
      <c r="AE6563" s="210">
        <v>50849.49</v>
      </c>
      <c r="AF6563" s="93"/>
      <c r="AG6563" s="93"/>
      <c r="AH6563" s="93"/>
    </row>
    <row r="6564" spans="21:34" x14ac:dyDescent="0.3">
      <c r="U6564" s="309" t="s">
        <v>53318</v>
      </c>
      <c r="V6564" s="310">
        <v>2112.11</v>
      </c>
      <c r="X6564" s="267" t="s">
        <v>63172</v>
      </c>
      <c r="Y6564" s="268">
        <v>16762.71</v>
      </c>
      <c r="AA6564" s="229" t="s">
        <v>42527</v>
      </c>
      <c r="AB6564" s="230">
        <v>1497.6</v>
      </c>
      <c r="AD6564" s="209" t="s">
        <v>20849</v>
      </c>
      <c r="AE6564" s="210">
        <v>3269.99</v>
      </c>
      <c r="AF6564" s="93"/>
      <c r="AG6564" s="93"/>
      <c r="AH6564" s="93"/>
    </row>
    <row r="6565" spans="21:34" x14ac:dyDescent="0.3">
      <c r="U6565" s="309" t="s">
        <v>53319</v>
      </c>
      <c r="V6565" s="310">
        <v>6374.28</v>
      </c>
      <c r="X6565" s="267" t="s">
        <v>64360</v>
      </c>
      <c r="Y6565" s="268">
        <v>13590.99</v>
      </c>
      <c r="AA6565" s="229" t="s">
        <v>42528</v>
      </c>
      <c r="AB6565" s="230">
        <v>87.24</v>
      </c>
      <c r="AD6565" s="209" t="s">
        <v>20850</v>
      </c>
      <c r="AE6565" s="210">
        <v>4952.3599999999997</v>
      </c>
      <c r="AF6565" s="93"/>
      <c r="AG6565" s="93"/>
      <c r="AH6565" s="93"/>
    </row>
    <row r="6566" spans="21:34" x14ac:dyDescent="0.3">
      <c r="U6566" s="309" t="s">
        <v>56430</v>
      </c>
      <c r="V6566" s="310">
        <v>80.569999999999993</v>
      </c>
      <c r="X6566" s="267" t="s">
        <v>63173</v>
      </c>
      <c r="Y6566" s="268">
        <v>4161.7</v>
      </c>
      <c r="AA6566" s="229" t="s">
        <v>42529</v>
      </c>
      <c r="AB6566" s="230">
        <v>65.040000000000006</v>
      </c>
      <c r="AD6566" s="209" t="s">
        <v>20851</v>
      </c>
      <c r="AE6566" s="210">
        <v>3609.16</v>
      </c>
      <c r="AF6566" s="93"/>
      <c r="AG6566" s="93"/>
      <c r="AH6566" s="93"/>
    </row>
    <row r="6567" spans="21:34" x14ac:dyDescent="0.3">
      <c r="U6567" s="309" t="s">
        <v>53320</v>
      </c>
      <c r="V6567" s="310">
        <v>1854.4</v>
      </c>
      <c r="X6567" s="267" t="s">
        <v>60496</v>
      </c>
      <c r="Y6567" s="268">
        <v>16544.599999999999</v>
      </c>
      <c r="AA6567" s="229" t="s">
        <v>42530</v>
      </c>
      <c r="AB6567" s="230">
        <v>507.28</v>
      </c>
      <c r="AD6567" s="209" t="s">
        <v>20852</v>
      </c>
      <c r="AE6567" s="210">
        <v>1397</v>
      </c>
      <c r="AF6567" s="93"/>
      <c r="AG6567" s="93"/>
      <c r="AH6567" s="93"/>
    </row>
    <row r="6568" spans="21:34" x14ac:dyDescent="0.3">
      <c r="U6568" s="309" t="s">
        <v>68565</v>
      </c>
      <c r="V6568" s="310">
        <v>292.14999999999998</v>
      </c>
      <c r="X6568" s="267" t="s">
        <v>59625</v>
      </c>
      <c r="Y6568" s="268">
        <v>6671</v>
      </c>
      <c r="AA6568" s="229" t="s">
        <v>42531</v>
      </c>
      <c r="AB6568" s="230">
        <v>67479.23</v>
      </c>
      <c r="AD6568" s="209" t="s">
        <v>20853</v>
      </c>
      <c r="AE6568" s="210">
        <v>3552</v>
      </c>
      <c r="AF6568" s="93"/>
      <c r="AG6568" s="93"/>
      <c r="AH6568" s="93"/>
    </row>
    <row r="6569" spans="21:34" x14ac:dyDescent="0.3">
      <c r="U6569" s="309" t="s">
        <v>53321</v>
      </c>
      <c r="V6569" s="310">
        <v>194.59</v>
      </c>
      <c r="X6569" s="267" t="s">
        <v>60497</v>
      </c>
      <c r="Y6569" s="268">
        <v>2141.71</v>
      </c>
      <c r="AA6569" s="229" t="s">
        <v>49960</v>
      </c>
      <c r="AB6569" s="230">
        <v>-801.65</v>
      </c>
      <c r="AD6569" s="209" t="s">
        <v>20854</v>
      </c>
      <c r="AE6569" s="210">
        <v>6296.63</v>
      </c>
      <c r="AF6569" s="93"/>
      <c r="AG6569" s="93"/>
      <c r="AH6569" s="93"/>
    </row>
    <row r="6570" spans="21:34" x14ac:dyDescent="0.3">
      <c r="U6570" s="309" t="s">
        <v>56431</v>
      </c>
      <c r="V6570" s="310">
        <v>64752.480000000003</v>
      </c>
      <c r="X6570" s="267" t="s">
        <v>60498</v>
      </c>
      <c r="Y6570" s="268">
        <v>163.86</v>
      </c>
      <c r="AA6570" s="229" t="s">
        <v>49961</v>
      </c>
      <c r="AB6570" s="230">
        <v>20100</v>
      </c>
      <c r="AD6570" s="209" t="s">
        <v>20855</v>
      </c>
      <c r="AE6570" s="210">
        <v>4594</v>
      </c>
      <c r="AF6570" s="93"/>
      <c r="AG6570" s="93"/>
      <c r="AH6570" s="93"/>
    </row>
    <row r="6571" spans="21:34" x14ac:dyDescent="0.3">
      <c r="U6571" s="309" t="s">
        <v>33969</v>
      </c>
      <c r="V6571" s="310">
        <v>43777.53</v>
      </c>
      <c r="X6571" s="267" t="s">
        <v>60499</v>
      </c>
      <c r="Y6571" s="268">
        <v>111.08</v>
      </c>
      <c r="AA6571" s="229" t="s">
        <v>49962</v>
      </c>
      <c r="AB6571" s="230">
        <v>6698.63</v>
      </c>
      <c r="AD6571" s="209" t="s">
        <v>20856</v>
      </c>
      <c r="AE6571" s="210">
        <v>645.80999999999995</v>
      </c>
      <c r="AF6571" s="93"/>
      <c r="AG6571" s="93"/>
      <c r="AH6571" s="93"/>
    </row>
    <row r="6572" spans="21:34" x14ac:dyDescent="0.3">
      <c r="U6572" s="309" t="s">
        <v>56432</v>
      </c>
      <c r="V6572" s="310">
        <v>128479.02</v>
      </c>
      <c r="X6572" s="267" t="s">
        <v>61207</v>
      </c>
      <c r="Y6572" s="268">
        <v>192.35</v>
      </c>
      <c r="AA6572" s="229" t="s">
        <v>49963</v>
      </c>
      <c r="AB6572" s="230">
        <v>76264.509999999995</v>
      </c>
      <c r="AD6572" s="209" t="s">
        <v>20857</v>
      </c>
      <c r="AE6572" s="210">
        <v>17687</v>
      </c>
      <c r="AF6572" s="93"/>
      <c r="AG6572" s="93"/>
      <c r="AH6572" s="93"/>
    </row>
    <row r="6573" spans="21:34" x14ac:dyDescent="0.3">
      <c r="U6573" s="309" t="s">
        <v>35428</v>
      </c>
      <c r="V6573" s="310">
        <v>41047.17</v>
      </c>
      <c r="X6573" s="267" t="s">
        <v>64361</v>
      </c>
      <c r="Y6573" s="268">
        <v>600</v>
      </c>
      <c r="AA6573" s="229" t="s">
        <v>42532</v>
      </c>
      <c r="AB6573" s="230">
        <v>7140.59</v>
      </c>
      <c r="AD6573" s="209" t="s">
        <v>20858</v>
      </c>
      <c r="AE6573" s="210">
        <v>3328.23</v>
      </c>
      <c r="AF6573" s="93"/>
      <c r="AG6573" s="93"/>
      <c r="AH6573" s="93"/>
    </row>
    <row r="6574" spans="21:34" x14ac:dyDescent="0.3">
      <c r="U6574" s="309" t="s">
        <v>42813</v>
      </c>
      <c r="V6574" s="310">
        <v>110171.98</v>
      </c>
      <c r="X6574" s="267" t="s">
        <v>63174</v>
      </c>
      <c r="Y6574" s="268">
        <v>1200</v>
      </c>
      <c r="AA6574" s="229" t="s">
        <v>49964</v>
      </c>
      <c r="AB6574" s="230">
        <v>2062.5100000000002</v>
      </c>
      <c r="AD6574" s="209" t="s">
        <v>20859</v>
      </c>
      <c r="AE6574" s="210">
        <v>9299.41</v>
      </c>
      <c r="AF6574" s="93"/>
      <c r="AG6574" s="93"/>
      <c r="AH6574" s="93"/>
    </row>
    <row r="6575" spans="21:34" x14ac:dyDescent="0.3">
      <c r="U6575" s="309" t="s">
        <v>53322</v>
      </c>
      <c r="V6575" s="310">
        <v>39500</v>
      </c>
      <c r="X6575" s="267" t="s">
        <v>63175</v>
      </c>
      <c r="Y6575" s="268">
        <v>800</v>
      </c>
      <c r="AA6575" s="229" t="s">
        <v>42533</v>
      </c>
      <c r="AB6575" s="230">
        <v>192</v>
      </c>
      <c r="AD6575" s="209" t="s">
        <v>20860</v>
      </c>
      <c r="AE6575" s="210">
        <v>7500</v>
      </c>
      <c r="AF6575" s="93"/>
      <c r="AG6575" s="93"/>
      <c r="AH6575" s="93"/>
    </row>
    <row r="6576" spans="21:34" x14ac:dyDescent="0.3">
      <c r="U6576" s="309" t="s">
        <v>42814</v>
      </c>
      <c r="V6576" s="310">
        <v>289750</v>
      </c>
      <c r="X6576" s="267" t="s">
        <v>63176</v>
      </c>
      <c r="Y6576" s="268">
        <v>168.31</v>
      </c>
      <c r="AA6576" s="229" t="s">
        <v>42534</v>
      </c>
      <c r="AB6576" s="230">
        <v>341.53</v>
      </c>
      <c r="AD6576" s="209" t="s">
        <v>20861</v>
      </c>
      <c r="AE6576" s="210">
        <v>15269</v>
      </c>
      <c r="AF6576" s="93"/>
      <c r="AG6576" s="93"/>
      <c r="AH6576" s="93"/>
    </row>
    <row r="6577" spans="21:34" x14ac:dyDescent="0.3">
      <c r="U6577" s="309" t="s">
        <v>35429</v>
      </c>
      <c r="V6577" s="310">
        <v>25225.59</v>
      </c>
      <c r="X6577" s="267" t="s">
        <v>63177</v>
      </c>
      <c r="Y6577" s="268">
        <v>343</v>
      </c>
      <c r="AA6577" s="229" t="s">
        <v>42535</v>
      </c>
      <c r="AB6577" s="230">
        <v>791.88</v>
      </c>
      <c r="AD6577" s="209" t="s">
        <v>20862</v>
      </c>
      <c r="AE6577" s="210">
        <v>7549.36</v>
      </c>
      <c r="AF6577" s="93"/>
      <c r="AG6577" s="93"/>
      <c r="AH6577" s="93"/>
    </row>
    <row r="6578" spans="21:34" x14ac:dyDescent="0.3">
      <c r="U6578" s="309" t="s">
        <v>68566</v>
      </c>
      <c r="V6578" s="310">
        <v>464.59</v>
      </c>
      <c r="X6578" s="267" t="s">
        <v>64362</v>
      </c>
      <c r="Y6578" s="268">
        <v>109.14</v>
      </c>
      <c r="AA6578" s="229" t="s">
        <v>42536</v>
      </c>
      <c r="AB6578" s="230">
        <v>2873.77</v>
      </c>
      <c r="AD6578" s="209" t="s">
        <v>20863</v>
      </c>
      <c r="AE6578" s="210">
        <v>2497.44</v>
      </c>
      <c r="AF6578" s="93"/>
      <c r="AG6578" s="93"/>
      <c r="AH6578" s="93"/>
    </row>
    <row r="6579" spans="21:34" x14ac:dyDescent="0.3">
      <c r="U6579" s="309" t="s">
        <v>48179</v>
      </c>
      <c r="V6579" s="310">
        <v>308228.15999999997</v>
      </c>
      <c r="X6579" s="267" t="s">
        <v>13585</v>
      </c>
      <c r="Y6579" s="268">
        <v>10727.36</v>
      </c>
      <c r="AA6579" s="229" t="s">
        <v>42537</v>
      </c>
      <c r="AB6579" s="230">
        <v>5816.57</v>
      </c>
      <c r="AD6579" s="209" t="s">
        <v>20864</v>
      </c>
      <c r="AE6579" s="210">
        <v>188.21</v>
      </c>
      <c r="AF6579" s="93"/>
      <c r="AG6579" s="93"/>
      <c r="AH6579" s="93"/>
    </row>
    <row r="6580" spans="21:34" x14ac:dyDescent="0.3">
      <c r="U6580" s="309" t="s">
        <v>57711</v>
      </c>
      <c r="V6580" s="310">
        <v>182.5</v>
      </c>
      <c r="X6580" s="267" t="s">
        <v>21082</v>
      </c>
      <c r="Y6580" s="268">
        <v>-9772</v>
      </c>
      <c r="AA6580" s="229" t="s">
        <v>44939</v>
      </c>
      <c r="AB6580" s="230">
        <v>23000</v>
      </c>
      <c r="AD6580" s="209" t="s">
        <v>20865</v>
      </c>
      <c r="AE6580" s="210">
        <v>2497.44</v>
      </c>
      <c r="AF6580" s="93"/>
      <c r="AG6580" s="93"/>
      <c r="AH6580" s="93"/>
    </row>
    <row r="6581" spans="21:34" x14ac:dyDescent="0.3">
      <c r="U6581" s="309" t="s">
        <v>33970</v>
      </c>
      <c r="V6581" s="310">
        <v>79065.34</v>
      </c>
      <c r="X6581" s="267" t="s">
        <v>21084</v>
      </c>
      <c r="Y6581" s="268">
        <v>843.09</v>
      </c>
      <c r="AA6581" s="229" t="s">
        <v>44940</v>
      </c>
      <c r="AB6581" s="230">
        <v>1759.5</v>
      </c>
      <c r="AD6581" s="209" t="s">
        <v>20866</v>
      </c>
      <c r="AE6581" s="210">
        <v>188.21</v>
      </c>
      <c r="AF6581" s="93"/>
      <c r="AG6581" s="93"/>
      <c r="AH6581" s="93"/>
    </row>
    <row r="6582" spans="21:34" x14ac:dyDescent="0.3">
      <c r="U6582" s="309" t="s">
        <v>33971</v>
      </c>
      <c r="V6582" s="310">
        <v>154519.21</v>
      </c>
      <c r="X6582" s="267" t="s">
        <v>21085</v>
      </c>
      <c r="Y6582" s="268">
        <v>59.75</v>
      </c>
      <c r="AA6582" s="229" t="s">
        <v>44941</v>
      </c>
      <c r="AB6582" s="230">
        <v>58700</v>
      </c>
      <c r="AD6582" s="209" t="s">
        <v>20867</v>
      </c>
      <c r="AE6582" s="210">
        <v>645.80999999999995</v>
      </c>
      <c r="AF6582" s="93"/>
      <c r="AG6582" s="93"/>
      <c r="AH6582" s="93"/>
    </row>
    <row r="6583" spans="21:34" x14ac:dyDescent="0.3">
      <c r="U6583" s="309" t="s">
        <v>35430</v>
      </c>
      <c r="V6583" s="310">
        <v>30702.33</v>
      </c>
      <c r="X6583" s="267" t="s">
        <v>21086</v>
      </c>
      <c r="Y6583" s="268">
        <v>206.55</v>
      </c>
      <c r="AA6583" s="229" t="s">
        <v>44942</v>
      </c>
      <c r="AB6583" s="230">
        <v>4490.3900000000003</v>
      </c>
      <c r="AD6583" s="209" t="s">
        <v>20868</v>
      </c>
      <c r="AE6583" s="210">
        <v>3328.23</v>
      </c>
      <c r="AF6583" s="93"/>
      <c r="AG6583" s="93"/>
      <c r="AH6583" s="93"/>
    </row>
    <row r="6584" spans="21:34" x14ac:dyDescent="0.3">
      <c r="U6584" s="309" t="s">
        <v>35431</v>
      </c>
      <c r="V6584" s="310">
        <v>367579.9</v>
      </c>
      <c r="X6584" s="267" t="s">
        <v>57470</v>
      </c>
      <c r="Y6584" s="268">
        <v>1612.3</v>
      </c>
      <c r="AA6584" s="229" t="s">
        <v>36302</v>
      </c>
      <c r="AB6584" s="230">
        <v>3094</v>
      </c>
      <c r="AD6584" s="209" t="s">
        <v>20869</v>
      </c>
      <c r="AE6584" s="210">
        <v>34850.400000000001</v>
      </c>
      <c r="AF6584" s="93"/>
      <c r="AG6584" s="93"/>
      <c r="AH6584" s="93"/>
    </row>
    <row r="6585" spans="21:34" x14ac:dyDescent="0.3">
      <c r="U6585" s="309" t="s">
        <v>63764</v>
      </c>
      <c r="V6585" s="310">
        <v>3711.08</v>
      </c>
      <c r="X6585" s="267" t="s">
        <v>21092</v>
      </c>
      <c r="Y6585" s="268">
        <v>3600</v>
      </c>
      <c r="AA6585" s="229" t="s">
        <v>49965</v>
      </c>
      <c r="AB6585" s="230">
        <v>7884.24</v>
      </c>
      <c r="AD6585" s="209" t="s">
        <v>20870</v>
      </c>
      <c r="AE6585" s="210">
        <v>22300.99</v>
      </c>
      <c r="AF6585" s="93"/>
      <c r="AG6585" s="93"/>
      <c r="AH6585" s="93"/>
    </row>
    <row r="6586" spans="21:34" x14ac:dyDescent="0.3">
      <c r="U6586" s="309" t="s">
        <v>53323</v>
      </c>
      <c r="V6586" s="310">
        <v>3532.62</v>
      </c>
      <c r="X6586" s="267" t="s">
        <v>21093</v>
      </c>
      <c r="Y6586" s="268">
        <v>275.39999999999998</v>
      </c>
      <c r="AA6586" s="229" t="s">
        <v>20864</v>
      </c>
      <c r="AB6586" s="230">
        <v>603.11</v>
      </c>
      <c r="AD6586" s="209" t="s">
        <v>20871</v>
      </c>
      <c r="AE6586" s="210">
        <v>15269</v>
      </c>
      <c r="AF6586" s="93"/>
      <c r="AG6586" s="93"/>
      <c r="AH6586" s="93"/>
    </row>
    <row r="6587" spans="21:34" x14ac:dyDescent="0.3">
      <c r="U6587" s="309" t="s">
        <v>58881</v>
      </c>
      <c r="V6587" s="310">
        <v>2094.64</v>
      </c>
      <c r="X6587" s="267" t="s">
        <v>59626</v>
      </c>
      <c r="Y6587" s="268">
        <v>1395.28</v>
      </c>
      <c r="AA6587" s="229" t="s">
        <v>48909</v>
      </c>
      <c r="AB6587" s="230">
        <v>5177.88</v>
      </c>
      <c r="AD6587" s="209" t="s">
        <v>20872</v>
      </c>
      <c r="AE6587" s="210">
        <v>12555.52</v>
      </c>
      <c r="AF6587" s="93"/>
      <c r="AG6587" s="93"/>
      <c r="AH6587" s="93"/>
    </row>
    <row r="6588" spans="21:34" x14ac:dyDescent="0.3">
      <c r="U6588" s="309" t="s">
        <v>58313</v>
      </c>
      <c r="V6588" s="310">
        <v>14862.56</v>
      </c>
      <c r="X6588" s="267" t="s">
        <v>42558</v>
      </c>
      <c r="Y6588" s="268">
        <v>10821.6</v>
      </c>
      <c r="AA6588" s="229" t="s">
        <v>48910</v>
      </c>
      <c r="AB6588" s="230">
        <v>396.12</v>
      </c>
      <c r="AD6588" s="209" t="s">
        <v>20873</v>
      </c>
      <c r="AE6588" s="210">
        <v>4625</v>
      </c>
      <c r="AF6588" s="93"/>
      <c r="AG6588" s="93"/>
      <c r="AH6588" s="93"/>
    </row>
    <row r="6589" spans="21:34" x14ac:dyDescent="0.3">
      <c r="U6589" s="309" t="s">
        <v>63765</v>
      </c>
      <c r="V6589" s="310">
        <v>22675.99</v>
      </c>
      <c r="X6589" s="267" t="s">
        <v>21096</v>
      </c>
      <c r="Y6589" s="268">
        <v>2896.61</v>
      </c>
      <c r="AA6589" s="229" t="s">
        <v>33641</v>
      </c>
      <c r="AB6589" s="230">
        <v>12188.02</v>
      </c>
      <c r="AD6589" s="209" t="s">
        <v>20874</v>
      </c>
      <c r="AE6589" s="210">
        <v>346.64</v>
      </c>
      <c r="AF6589" s="93"/>
      <c r="AG6589" s="93"/>
      <c r="AH6589" s="93"/>
    </row>
    <row r="6590" spans="21:34" x14ac:dyDescent="0.3">
      <c r="U6590" s="309" t="s">
        <v>63766</v>
      </c>
      <c r="V6590" s="310">
        <v>1795.69</v>
      </c>
      <c r="X6590" s="267" t="s">
        <v>56178</v>
      </c>
      <c r="Y6590" s="268">
        <v>246918.51</v>
      </c>
      <c r="AA6590" s="229" t="s">
        <v>40325</v>
      </c>
      <c r="AB6590" s="230">
        <v>42000</v>
      </c>
      <c r="AD6590" s="209" t="s">
        <v>20875</v>
      </c>
      <c r="AE6590" s="210">
        <v>76.61</v>
      </c>
      <c r="AF6590" s="93"/>
      <c r="AG6590" s="93"/>
      <c r="AH6590" s="93"/>
    </row>
    <row r="6591" spans="21:34" x14ac:dyDescent="0.3">
      <c r="U6591" s="309" t="s">
        <v>68567</v>
      </c>
      <c r="V6591" s="310">
        <v>2333.9499999999998</v>
      </c>
      <c r="X6591" s="267" t="s">
        <v>46964</v>
      </c>
      <c r="Y6591" s="268">
        <v>10046.25</v>
      </c>
      <c r="AA6591" s="229" t="s">
        <v>40326</v>
      </c>
      <c r="AB6591" s="230">
        <v>34370.639999999999</v>
      </c>
      <c r="AD6591" s="209" t="s">
        <v>20876</v>
      </c>
      <c r="AE6591" s="210">
        <v>7600</v>
      </c>
      <c r="AF6591" s="93"/>
      <c r="AG6591" s="93"/>
      <c r="AH6591" s="93"/>
    </row>
    <row r="6592" spans="21:34" x14ac:dyDescent="0.3">
      <c r="U6592" s="309" t="s">
        <v>62973</v>
      </c>
      <c r="V6592" s="310">
        <v>1000</v>
      </c>
      <c r="X6592" s="267" t="s">
        <v>52582</v>
      </c>
      <c r="Y6592" s="268">
        <v>3557.25</v>
      </c>
      <c r="AA6592" s="229" t="s">
        <v>52544</v>
      </c>
      <c r="AB6592" s="230">
        <v>4713.38</v>
      </c>
      <c r="AD6592" s="209" t="s">
        <v>20877</v>
      </c>
      <c r="AE6592" s="210">
        <v>76224.009999999995</v>
      </c>
      <c r="AF6592" s="93"/>
      <c r="AG6592" s="93"/>
      <c r="AH6592" s="93"/>
    </row>
    <row r="6593" spans="21:34" x14ac:dyDescent="0.3">
      <c r="U6593" s="309" t="s">
        <v>68568</v>
      </c>
      <c r="V6593" s="310">
        <v>589.70000000000005</v>
      </c>
      <c r="X6593" s="267" t="s">
        <v>52583</v>
      </c>
      <c r="Y6593" s="268">
        <v>271.87</v>
      </c>
      <c r="AA6593" s="229" t="s">
        <v>33642</v>
      </c>
      <c r="AB6593" s="230">
        <v>6845.37</v>
      </c>
      <c r="AD6593" s="209" t="s">
        <v>20878</v>
      </c>
      <c r="AE6593" s="210">
        <v>3698.17</v>
      </c>
      <c r="AF6593" s="93"/>
      <c r="AG6593" s="93"/>
      <c r="AH6593" s="93"/>
    </row>
    <row r="6594" spans="21:34" x14ac:dyDescent="0.3">
      <c r="U6594" s="309" t="s">
        <v>68569</v>
      </c>
      <c r="V6594" s="310">
        <v>1060.75</v>
      </c>
      <c r="X6594" s="267" t="s">
        <v>52584</v>
      </c>
      <c r="Y6594" s="268">
        <v>871.53</v>
      </c>
      <c r="AA6594" s="229" t="s">
        <v>52545</v>
      </c>
      <c r="AB6594" s="230">
        <v>1902.35</v>
      </c>
      <c r="AD6594" s="209" t="s">
        <v>20879</v>
      </c>
      <c r="AE6594" s="210">
        <v>17242</v>
      </c>
      <c r="AF6594" s="93"/>
      <c r="AG6594" s="93"/>
      <c r="AH6594" s="93"/>
    </row>
    <row r="6595" spans="21:34" x14ac:dyDescent="0.3">
      <c r="U6595" s="309" t="s">
        <v>62761</v>
      </c>
      <c r="V6595" s="310">
        <v>7093.5</v>
      </c>
      <c r="X6595" s="267" t="s">
        <v>52585</v>
      </c>
      <c r="Y6595" s="268">
        <v>27366.9</v>
      </c>
      <c r="AA6595" s="229" t="s">
        <v>52546</v>
      </c>
      <c r="AB6595" s="230">
        <v>1283.49</v>
      </c>
      <c r="AD6595" s="209" t="s">
        <v>20880</v>
      </c>
      <c r="AE6595" s="210">
        <v>2000</v>
      </c>
      <c r="AF6595" s="93"/>
      <c r="AG6595" s="93"/>
      <c r="AH6595" s="93"/>
    </row>
    <row r="6596" spans="21:34" x14ac:dyDescent="0.3">
      <c r="U6596" s="309" t="s">
        <v>62763</v>
      </c>
      <c r="V6596" s="310">
        <v>542.63</v>
      </c>
      <c r="X6596" s="267" t="s">
        <v>52586</v>
      </c>
      <c r="Y6596" s="268">
        <v>169.8</v>
      </c>
      <c r="AA6596" s="229" t="s">
        <v>49966</v>
      </c>
      <c r="AB6596" s="230">
        <v>875</v>
      </c>
      <c r="AD6596" s="209" t="s">
        <v>20881</v>
      </c>
      <c r="AE6596" s="210">
        <v>12354.99</v>
      </c>
      <c r="AF6596" s="93"/>
      <c r="AG6596" s="93"/>
      <c r="AH6596" s="93"/>
    </row>
    <row r="6597" spans="21:34" x14ac:dyDescent="0.3">
      <c r="U6597" s="309" t="s">
        <v>62764</v>
      </c>
      <c r="V6597" s="310">
        <v>1739.93</v>
      </c>
      <c r="X6597" s="267" t="s">
        <v>55147</v>
      </c>
      <c r="Y6597" s="268">
        <v>156</v>
      </c>
      <c r="AA6597" s="229" t="s">
        <v>52547</v>
      </c>
      <c r="AB6597" s="230">
        <v>2000</v>
      </c>
      <c r="AD6597" s="209" t="s">
        <v>20882</v>
      </c>
      <c r="AE6597" s="210">
        <v>1294.8699999999999</v>
      </c>
      <c r="AF6597" s="93"/>
      <c r="AG6597" s="93"/>
      <c r="AH6597" s="93"/>
    </row>
    <row r="6598" spans="21:34" x14ac:dyDescent="0.3">
      <c r="U6598" s="309" t="s">
        <v>64726</v>
      </c>
      <c r="V6598" s="310">
        <v>1537</v>
      </c>
      <c r="X6598" s="267" t="s">
        <v>52587</v>
      </c>
      <c r="Y6598" s="268">
        <v>242.39</v>
      </c>
      <c r="AA6598" s="229" t="s">
        <v>52548</v>
      </c>
      <c r="AB6598" s="230">
        <v>150.49</v>
      </c>
      <c r="AD6598" s="209" t="s">
        <v>20883</v>
      </c>
      <c r="AE6598" s="210">
        <v>97.54</v>
      </c>
      <c r="AF6598" s="93"/>
      <c r="AG6598" s="93"/>
      <c r="AH6598" s="93"/>
    </row>
    <row r="6599" spans="21:34" x14ac:dyDescent="0.3">
      <c r="U6599" s="309" t="s">
        <v>68570</v>
      </c>
      <c r="V6599" s="310">
        <v>23580</v>
      </c>
      <c r="X6599" s="267" t="s">
        <v>56179</v>
      </c>
      <c r="Y6599" s="268">
        <v>401.25</v>
      </c>
      <c r="AA6599" s="229" t="s">
        <v>39181</v>
      </c>
      <c r="AB6599" s="230">
        <v>110624.88</v>
      </c>
      <c r="AD6599" s="209" t="s">
        <v>20884</v>
      </c>
      <c r="AE6599" s="210">
        <v>29.84</v>
      </c>
      <c r="AF6599" s="93"/>
      <c r="AG6599" s="93"/>
      <c r="AH6599" s="93"/>
    </row>
    <row r="6600" spans="21:34" x14ac:dyDescent="0.3">
      <c r="U6600" s="309" t="s">
        <v>45415</v>
      </c>
      <c r="V6600" s="310">
        <v>6504.4</v>
      </c>
      <c r="X6600" s="267" t="s">
        <v>63178</v>
      </c>
      <c r="Y6600" s="268">
        <v>2320.71</v>
      </c>
      <c r="AA6600" s="229" t="s">
        <v>46950</v>
      </c>
      <c r="AB6600" s="230">
        <v>15988.26</v>
      </c>
      <c r="AD6600" s="209" t="s">
        <v>20885</v>
      </c>
      <c r="AE6600" s="210">
        <v>54.72</v>
      </c>
      <c r="AF6600" s="93"/>
      <c r="AG6600" s="93"/>
      <c r="AH6600" s="93"/>
    </row>
    <row r="6601" spans="21:34" x14ac:dyDescent="0.3">
      <c r="U6601" s="309" t="s">
        <v>25496</v>
      </c>
      <c r="V6601" s="310">
        <v>2524.4899999999998</v>
      </c>
      <c r="X6601" s="267" t="s">
        <v>59082</v>
      </c>
      <c r="Y6601" s="268">
        <v>12892.86</v>
      </c>
      <c r="AA6601" s="229" t="s">
        <v>39182</v>
      </c>
      <c r="AB6601" s="230">
        <v>11240.88</v>
      </c>
      <c r="AD6601" s="209" t="s">
        <v>20886</v>
      </c>
      <c r="AE6601" s="210">
        <v>4.17</v>
      </c>
      <c r="AF6601" s="93"/>
      <c r="AG6601" s="93"/>
      <c r="AH6601" s="93"/>
    </row>
    <row r="6602" spans="21:34" x14ac:dyDescent="0.3">
      <c r="U6602" s="309" t="s">
        <v>39388</v>
      </c>
      <c r="V6602" s="310">
        <v>1501.2</v>
      </c>
      <c r="X6602" s="267" t="s">
        <v>35082</v>
      </c>
      <c r="Y6602" s="268">
        <v>179518.74</v>
      </c>
      <c r="AA6602" s="229" t="s">
        <v>49967</v>
      </c>
      <c r="AB6602" s="230">
        <v>53246.63</v>
      </c>
      <c r="AD6602" s="209" t="s">
        <v>20887</v>
      </c>
      <c r="AE6602" s="210">
        <v>0.44</v>
      </c>
      <c r="AF6602" s="93"/>
      <c r="AG6602" s="93"/>
      <c r="AH6602" s="93"/>
    </row>
    <row r="6603" spans="21:34" x14ac:dyDescent="0.3">
      <c r="U6603" s="309" t="s">
        <v>53332</v>
      </c>
      <c r="V6603" s="310">
        <v>151028.9</v>
      </c>
      <c r="X6603" s="267" t="s">
        <v>21098</v>
      </c>
      <c r="Y6603" s="268">
        <v>45089</v>
      </c>
      <c r="AA6603" s="229" t="s">
        <v>39183</v>
      </c>
      <c r="AB6603" s="230">
        <v>3284.97</v>
      </c>
      <c r="AD6603" s="209" t="s">
        <v>20888</v>
      </c>
      <c r="AE6603" s="210">
        <v>8312.93</v>
      </c>
      <c r="AF6603" s="93"/>
      <c r="AG6603" s="93"/>
      <c r="AH6603" s="93"/>
    </row>
    <row r="6604" spans="21:34" x14ac:dyDescent="0.3">
      <c r="U6604" s="309" t="s">
        <v>53333</v>
      </c>
      <c r="V6604" s="310">
        <v>2409.4</v>
      </c>
      <c r="X6604" s="267" t="s">
        <v>39187</v>
      </c>
      <c r="Y6604" s="268">
        <v>25368.75</v>
      </c>
      <c r="AA6604" s="229" t="s">
        <v>46951</v>
      </c>
      <c r="AB6604" s="230">
        <v>20160.72</v>
      </c>
      <c r="AD6604" s="209" t="s">
        <v>20889</v>
      </c>
      <c r="AE6604" s="210">
        <v>9325.52</v>
      </c>
      <c r="AF6604" s="93"/>
      <c r="AG6604" s="93"/>
      <c r="AH6604" s="93"/>
    </row>
    <row r="6605" spans="21:34" x14ac:dyDescent="0.3">
      <c r="U6605" s="309" t="s">
        <v>53334</v>
      </c>
      <c r="V6605" s="310">
        <v>-23397.77</v>
      </c>
      <c r="X6605" s="267" t="s">
        <v>35083</v>
      </c>
      <c r="Y6605" s="268">
        <v>9249.11</v>
      </c>
      <c r="AA6605" s="229" t="s">
        <v>46952</v>
      </c>
      <c r="AB6605" s="230">
        <v>1542.28</v>
      </c>
      <c r="AD6605" s="209" t="s">
        <v>20890</v>
      </c>
      <c r="AE6605" s="210">
        <v>29607.31</v>
      </c>
      <c r="AF6605" s="93"/>
      <c r="AG6605" s="93"/>
      <c r="AH6605" s="93"/>
    </row>
    <row r="6606" spans="21:34" x14ac:dyDescent="0.3">
      <c r="U6606" s="309" t="s">
        <v>53335</v>
      </c>
      <c r="V6606" s="310">
        <v>12695.83</v>
      </c>
      <c r="X6606" s="267" t="s">
        <v>62010</v>
      </c>
      <c r="Y6606" s="268">
        <v>583.24</v>
      </c>
      <c r="AA6606" s="229" t="s">
        <v>44943</v>
      </c>
      <c r="AB6606" s="230">
        <v>25011.74</v>
      </c>
      <c r="AD6606" s="209" t="s">
        <v>20891</v>
      </c>
      <c r="AE6606" s="210">
        <v>14794.67</v>
      </c>
      <c r="AF6606" s="93"/>
      <c r="AG6606" s="93"/>
      <c r="AH6606" s="93"/>
    </row>
    <row r="6607" spans="21:34" x14ac:dyDescent="0.3">
      <c r="U6607" s="309" t="s">
        <v>53336</v>
      </c>
      <c r="V6607" s="310">
        <v>40513.43</v>
      </c>
      <c r="X6607" s="267" t="s">
        <v>52588</v>
      </c>
      <c r="Y6607" s="268">
        <v>6200</v>
      </c>
      <c r="AA6607" s="229" t="s">
        <v>44944</v>
      </c>
      <c r="AB6607" s="230">
        <v>1913.26</v>
      </c>
      <c r="AD6607" s="209" t="s">
        <v>20892</v>
      </c>
      <c r="AE6607" s="210">
        <v>4748</v>
      </c>
      <c r="AF6607" s="93"/>
      <c r="AG6607" s="93"/>
      <c r="AH6607" s="93"/>
    </row>
    <row r="6608" spans="21:34" x14ac:dyDescent="0.3">
      <c r="U6608" s="309" t="s">
        <v>68571</v>
      </c>
      <c r="V6608" s="310">
        <v>1200</v>
      </c>
      <c r="X6608" s="267" t="s">
        <v>21099</v>
      </c>
      <c r="Y6608" s="268">
        <v>19062.96</v>
      </c>
      <c r="AA6608" s="229" t="s">
        <v>42538</v>
      </c>
      <c r="AB6608" s="230">
        <v>218.57</v>
      </c>
      <c r="AD6608" s="209" t="s">
        <v>20893</v>
      </c>
      <c r="AE6608" s="210">
        <v>293.57</v>
      </c>
      <c r="AF6608" s="93"/>
      <c r="AG6608" s="93"/>
      <c r="AH6608" s="93"/>
    </row>
    <row r="6609" spans="21:34" x14ac:dyDescent="0.3">
      <c r="U6609" s="309" t="s">
        <v>55322</v>
      </c>
      <c r="V6609" s="310">
        <v>14175</v>
      </c>
      <c r="X6609" s="267" t="s">
        <v>35084</v>
      </c>
      <c r="Y6609" s="268">
        <v>60502.6</v>
      </c>
      <c r="AA6609" s="229" t="s">
        <v>20877</v>
      </c>
      <c r="AB6609" s="230">
        <v>18714.43</v>
      </c>
      <c r="AD6609" s="209" t="s">
        <v>20894</v>
      </c>
      <c r="AE6609" s="210">
        <v>4625</v>
      </c>
      <c r="AF6609" s="93"/>
      <c r="AG6609" s="93"/>
      <c r="AH6609" s="93"/>
    </row>
    <row r="6610" spans="21:34" x14ac:dyDescent="0.3">
      <c r="U6610" s="309" t="s">
        <v>55323</v>
      </c>
      <c r="V6610" s="310">
        <v>1084.3900000000001</v>
      </c>
      <c r="X6610" s="267" t="s">
        <v>36310</v>
      </c>
      <c r="Y6610" s="268">
        <v>27007.13</v>
      </c>
      <c r="AA6610" s="229" t="s">
        <v>20881</v>
      </c>
      <c r="AB6610" s="230">
        <v>2822</v>
      </c>
      <c r="AD6610" s="209" t="s">
        <v>20895</v>
      </c>
      <c r="AE6610" s="210">
        <v>1294.8699999999999</v>
      </c>
      <c r="AF6610" s="93"/>
      <c r="AG6610" s="93"/>
      <c r="AH6610" s="93"/>
    </row>
    <row r="6611" spans="21:34" x14ac:dyDescent="0.3">
      <c r="U6611" s="309" t="s">
        <v>55324</v>
      </c>
      <c r="V6611" s="310">
        <v>2645.85</v>
      </c>
      <c r="X6611" s="267" t="s">
        <v>33655</v>
      </c>
      <c r="Y6611" s="268">
        <v>4421.88</v>
      </c>
      <c r="AA6611" s="229" t="s">
        <v>44945</v>
      </c>
      <c r="AB6611" s="230">
        <v>81493.75</v>
      </c>
      <c r="AD6611" s="209" t="s">
        <v>20896</v>
      </c>
      <c r="AE6611" s="210">
        <v>444.18</v>
      </c>
      <c r="AF6611" s="93"/>
      <c r="AG6611" s="93"/>
      <c r="AH6611" s="93"/>
    </row>
    <row r="6612" spans="21:34" x14ac:dyDescent="0.3">
      <c r="U6612" s="309" t="s">
        <v>68572</v>
      </c>
      <c r="V6612" s="310">
        <v>33634.69</v>
      </c>
      <c r="X6612" s="267" t="s">
        <v>59083</v>
      </c>
      <c r="Y6612" s="268">
        <v>12343</v>
      </c>
      <c r="AA6612" s="229" t="s">
        <v>44946</v>
      </c>
      <c r="AB6612" s="230">
        <v>6234.27</v>
      </c>
      <c r="AD6612" s="209" t="s">
        <v>20897</v>
      </c>
      <c r="AE6612" s="210">
        <v>106.45</v>
      </c>
      <c r="AF6612" s="93"/>
      <c r="AG6612" s="93"/>
      <c r="AH6612" s="93"/>
    </row>
    <row r="6613" spans="21:34" x14ac:dyDescent="0.3">
      <c r="U6613" s="309" t="s">
        <v>68573</v>
      </c>
      <c r="V6613" s="310">
        <v>8907.0400000000009</v>
      </c>
      <c r="X6613" s="267" t="s">
        <v>60500</v>
      </c>
      <c r="Y6613" s="268">
        <v>99637.87</v>
      </c>
      <c r="AA6613" s="229" t="s">
        <v>49968</v>
      </c>
      <c r="AB6613" s="230">
        <v>8000</v>
      </c>
      <c r="AD6613" s="209" t="s">
        <v>20898</v>
      </c>
      <c r="AE6613" s="210">
        <v>54.72</v>
      </c>
      <c r="AF6613" s="93"/>
      <c r="AG6613" s="93"/>
      <c r="AH6613" s="93"/>
    </row>
    <row r="6614" spans="21:34" x14ac:dyDescent="0.3">
      <c r="U6614" s="309" t="s">
        <v>68574</v>
      </c>
      <c r="V6614" s="310">
        <v>14190</v>
      </c>
      <c r="X6614" s="267" t="s">
        <v>48914</v>
      </c>
      <c r="Y6614" s="268">
        <v>150183.85</v>
      </c>
      <c r="AA6614" s="229" t="s">
        <v>20890</v>
      </c>
      <c r="AB6614" s="230">
        <v>6505.98</v>
      </c>
      <c r="AD6614" s="209" t="s">
        <v>20899</v>
      </c>
      <c r="AE6614" s="210">
        <v>4.17</v>
      </c>
      <c r="AF6614" s="93"/>
      <c r="AG6614" s="93"/>
      <c r="AH6614" s="93"/>
    </row>
    <row r="6615" spans="21:34" x14ac:dyDescent="0.3">
      <c r="U6615" s="309" t="s">
        <v>56434</v>
      </c>
      <c r="V6615" s="310">
        <v>12061.74</v>
      </c>
      <c r="X6615" s="267" t="s">
        <v>35085</v>
      </c>
      <c r="Y6615" s="268">
        <v>22940</v>
      </c>
      <c r="AA6615" s="229" t="s">
        <v>49969</v>
      </c>
      <c r="AB6615" s="230">
        <v>-6372.98</v>
      </c>
      <c r="AD6615" s="209" t="s">
        <v>20900</v>
      </c>
      <c r="AE6615" s="210">
        <v>0.44</v>
      </c>
      <c r="AF6615" s="93"/>
      <c r="AG6615" s="93"/>
      <c r="AH6615" s="93"/>
    </row>
    <row r="6616" spans="21:34" x14ac:dyDescent="0.3">
      <c r="U6616" s="309" t="s">
        <v>68575</v>
      </c>
      <c r="V6616" s="310">
        <v>1998.83</v>
      </c>
      <c r="X6616" s="267" t="s">
        <v>56180</v>
      </c>
      <c r="Y6616" s="268">
        <v>3055656.59</v>
      </c>
      <c r="AA6616" s="229" t="s">
        <v>20891</v>
      </c>
      <c r="AB6616" s="230">
        <v>6273.67</v>
      </c>
      <c r="AD6616" s="209" t="s">
        <v>20901</v>
      </c>
      <c r="AE6616" s="210">
        <v>8312.93</v>
      </c>
      <c r="AF6616" s="93"/>
      <c r="AG6616" s="93"/>
      <c r="AH6616" s="93"/>
    </row>
    <row r="6617" spans="21:34" x14ac:dyDescent="0.3">
      <c r="U6617" s="309" t="s">
        <v>68576</v>
      </c>
      <c r="V6617" s="310">
        <v>69755.69</v>
      </c>
      <c r="X6617" s="267" t="s">
        <v>64363</v>
      </c>
      <c r="Y6617" s="268">
        <v>700</v>
      </c>
      <c r="AA6617" s="229" t="s">
        <v>42539</v>
      </c>
      <c r="AB6617" s="230">
        <v>0.96</v>
      </c>
      <c r="AD6617" s="209" t="s">
        <v>20902</v>
      </c>
      <c r="AE6617" s="210">
        <v>9325.52</v>
      </c>
      <c r="AF6617" s="93"/>
      <c r="AG6617" s="93"/>
      <c r="AH6617" s="93"/>
    </row>
    <row r="6618" spans="21:34" x14ac:dyDescent="0.3">
      <c r="U6618" s="309" t="s">
        <v>48185</v>
      </c>
      <c r="V6618" s="310">
        <v>-112.5</v>
      </c>
      <c r="X6618" s="267" t="s">
        <v>62011</v>
      </c>
      <c r="Y6618" s="268">
        <v>4360.99</v>
      </c>
      <c r="AA6618" s="229" t="s">
        <v>20893</v>
      </c>
      <c r="AB6618" s="230">
        <v>293.57</v>
      </c>
      <c r="AD6618" s="209" t="s">
        <v>20903</v>
      </c>
      <c r="AE6618" s="210">
        <v>71552.3</v>
      </c>
      <c r="AF6618" s="93"/>
      <c r="AG6618" s="93"/>
      <c r="AH6618" s="93"/>
    </row>
    <row r="6619" spans="21:34" x14ac:dyDescent="0.3">
      <c r="U6619" s="309" t="s">
        <v>40550</v>
      </c>
      <c r="V6619" s="310">
        <v>292945.88</v>
      </c>
      <c r="X6619" s="267" t="s">
        <v>52592</v>
      </c>
      <c r="Y6619" s="268">
        <v>381.86</v>
      </c>
      <c r="AA6619" s="229" t="s">
        <v>49970</v>
      </c>
      <c r="AB6619" s="230">
        <v>44750</v>
      </c>
      <c r="AD6619" s="209" t="s">
        <v>20904</v>
      </c>
      <c r="AE6619" s="210">
        <v>2000</v>
      </c>
      <c r="AF6619" s="93"/>
      <c r="AG6619" s="93"/>
      <c r="AH6619" s="93"/>
    </row>
    <row r="6620" spans="21:34" x14ac:dyDescent="0.3">
      <c r="U6620" s="309" t="s">
        <v>36580</v>
      </c>
      <c r="V6620" s="310">
        <v>19520.939999999999</v>
      </c>
      <c r="X6620" s="267" t="s">
        <v>52593</v>
      </c>
      <c r="Y6620" s="268">
        <v>1012.14</v>
      </c>
      <c r="AA6620" s="229" t="s">
        <v>49971</v>
      </c>
      <c r="AB6620" s="230">
        <v>111781.32</v>
      </c>
      <c r="AD6620" s="209" t="s">
        <v>20905</v>
      </c>
      <c r="AE6620" s="210">
        <v>95010.42</v>
      </c>
      <c r="AF6620" s="93"/>
      <c r="AG6620" s="93"/>
      <c r="AH6620" s="93"/>
    </row>
    <row r="6621" spans="21:34" x14ac:dyDescent="0.3">
      <c r="U6621" s="309" t="s">
        <v>36581</v>
      </c>
      <c r="V6621" s="310">
        <v>3830</v>
      </c>
      <c r="X6621" s="267" t="s">
        <v>46966</v>
      </c>
      <c r="Y6621" s="268">
        <v>835.68</v>
      </c>
      <c r="AA6621" s="229" t="s">
        <v>42540</v>
      </c>
      <c r="AB6621" s="230">
        <v>8345.59</v>
      </c>
      <c r="AD6621" s="209" t="s">
        <v>20906</v>
      </c>
      <c r="AE6621" s="210">
        <v>19541.080000000002</v>
      </c>
      <c r="AF6621" s="93"/>
      <c r="AG6621" s="93"/>
      <c r="AH6621" s="93"/>
    </row>
    <row r="6622" spans="21:34" x14ac:dyDescent="0.3">
      <c r="U6622" s="309" t="s">
        <v>50289</v>
      </c>
      <c r="V6622" s="310">
        <v>152150.20000000001</v>
      </c>
      <c r="X6622" s="267" t="s">
        <v>63179</v>
      </c>
      <c r="Y6622" s="268">
        <v>1979</v>
      </c>
      <c r="AA6622" s="229" t="s">
        <v>49972</v>
      </c>
      <c r="AB6622" s="230">
        <v>2157.98</v>
      </c>
      <c r="AD6622" s="209" t="s">
        <v>20907</v>
      </c>
      <c r="AE6622" s="210">
        <v>4498.92</v>
      </c>
      <c r="AF6622" s="93"/>
      <c r="AG6622" s="93"/>
      <c r="AH6622" s="93"/>
    </row>
    <row r="6623" spans="21:34" x14ac:dyDescent="0.3">
      <c r="U6623" s="309" t="s">
        <v>68577</v>
      </c>
      <c r="V6623" s="310">
        <v>198069.87</v>
      </c>
      <c r="X6623" s="267" t="s">
        <v>62639</v>
      </c>
      <c r="Y6623" s="268">
        <v>58</v>
      </c>
      <c r="AA6623" s="229" t="s">
        <v>42541</v>
      </c>
      <c r="AB6623" s="230">
        <v>398.13</v>
      </c>
      <c r="AD6623" s="209" t="s">
        <v>20908</v>
      </c>
      <c r="AE6623" s="210">
        <v>1596.82</v>
      </c>
      <c r="AF6623" s="93"/>
      <c r="AG6623" s="93"/>
      <c r="AH6623" s="93"/>
    </row>
    <row r="6624" spans="21:34" x14ac:dyDescent="0.3">
      <c r="U6624" s="309" t="s">
        <v>64730</v>
      </c>
      <c r="V6624" s="310">
        <v>4548.59</v>
      </c>
      <c r="X6624" s="267" t="s">
        <v>48915</v>
      </c>
      <c r="Y6624" s="268">
        <v>377.63</v>
      </c>
      <c r="AA6624" s="229" t="s">
        <v>49973</v>
      </c>
      <c r="AB6624" s="230">
        <v>3304.68</v>
      </c>
      <c r="AD6624" s="209" t="s">
        <v>20909</v>
      </c>
      <c r="AE6624" s="210">
        <v>245.18</v>
      </c>
      <c r="AF6624" s="93"/>
      <c r="AG6624" s="93"/>
      <c r="AH6624" s="93"/>
    </row>
    <row r="6625" spans="21:34" x14ac:dyDescent="0.3">
      <c r="U6625" s="309" t="s">
        <v>68578</v>
      </c>
      <c r="V6625" s="310">
        <v>7275</v>
      </c>
      <c r="X6625" s="267" t="s">
        <v>58863</v>
      </c>
      <c r="Y6625" s="268">
        <v>592.26</v>
      </c>
      <c r="AA6625" s="229" t="s">
        <v>49974</v>
      </c>
      <c r="AB6625" s="230">
        <v>1056</v>
      </c>
      <c r="AD6625" s="209" t="s">
        <v>20910</v>
      </c>
      <c r="AE6625" s="210">
        <v>2926.44</v>
      </c>
      <c r="AF6625" s="93"/>
      <c r="AG6625" s="93"/>
      <c r="AH6625" s="93"/>
    </row>
    <row r="6626" spans="21:34" x14ac:dyDescent="0.3">
      <c r="U6626" s="309" t="s">
        <v>63311</v>
      </c>
      <c r="V6626" s="310">
        <v>522.36</v>
      </c>
      <c r="X6626" s="267" t="s">
        <v>61416</v>
      </c>
      <c r="Y6626" s="268">
        <v>8990.75</v>
      </c>
      <c r="AA6626" s="229" t="s">
        <v>52549</v>
      </c>
      <c r="AB6626" s="230">
        <v>275.39</v>
      </c>
      <c r="AD6626" s="209" t="s">
        <v>20911</v>
      </c>
      <c r="AE6626" s="210">
        <v>7851.56</v>
      </c>
      <c r="AF6626" s="93"/>
      <c r="AG6626" s="93"/>
      <c r="AH6626" s="93"/>
    </row>
    <row r="6627" spans="21:34" x14ac:dyDescent="0.3">
      <c r="U6627" s="309" t="s">
        <v>68579</v>
      </c>
      <c r="V6627" s="310">
        <v>1040.46</v>
      </c>
      <c r="X6627" s="267" t="s">
        <v>63180</v>
      </c>
      <c r="Y6627" s="268">
        <v>2600</v>
      </c>
      <c r="AA6627" s="229" t="s">
        <v>42542</v>
      </c>
      <c r="AB6627" s="230">
        <v>1169.31</v>
      </c>
      <c r="AD6627" s="209" t="s">
        <v>20912</v>
      </c>
      <c r="AE6627" s="210">
        <v>1193</v>
      </c>
      <c r="AF6627" s="93"/>
      <c r="AG6627" s="93"/>
      <c r="AH6627" s="93"/>
    </row>
    <row r="6628" spans="21:34" x14ac:dyDescent="0.3">
      <c r="U6628" s="309" t="s">
        <v>68580</v>
      </c>
      <c r="V6628" s="310">
        <v>87837.96</v>
      </c>
      <c r="X6628" s="267" t="s">
        <v>59084</v>
      </c>
      <c r="Y6628" s="268">
        <v>784.17</v>
      </c>
      <c r="AA6628" s="229" t="s">
        <v>42543</v>
      </c>
      <c r="AB6628" s="230">
        <v>19272.38</v>
      </c>
      <c r="AD6628" s="209" t="s">
        <v>20913</v>
      </c>
      <c r="AE6628" s="210">
        <v>1498</v>
      </c>
      <c r="AF6628" s="93"/>
      <c r="AG6628" s="93"/>
      <c r="AH6628" s="93"/>
    </row>
    <row r="6629" spans="21:34" x14ac:dyDescent="0.3">
      <c r="U6629" s="309" t="s">
        <v>62176</v>
      </c>
      <c r="V6629" s="310">
        <v>6791.25</v>
      </c>
      <c r="X6629" s="267" t="s">
        <v>55148</v>
      </c>
      <c r="Y6629" s="268">
        <v>12471.15</v>
      </c>
      <c r="AA6629" s="229" t="s">
        <v>49975</v>
      </c>
      <c r="AB6629" s="230">
        <v>170782.4</v>
      </c>
      <c r="AD6629" s="209" t="s">
        <v>20914</v>
      </c>
      <c r="AE6629" s="210">
        <v>550</v>
      </c>
      <c r="AF6629" s="93"/>
      <c r="AG6629" s="93"/>
      <c r="AH6629" s="93"/>
    </row>
    <row r="6630" spans="21:34" x14ac:dyDescent="0.3">
      <c r="U6630" s="309" t="s">
        <v>62177</v>
      </c>
      <c r="V6630" s="310">
        <v>590.86</v>
      </c>
      <c r="X6630" s="267" t="s">
        <v>55149</v>
      </c>
      <c r="Y6630" s="268">
        <v>1872.76</v>
      </c>
      <c r="AA6630" s="229" t="s">
        <v>49976</v>
      </c>
      <c r="AB6630" s="230">
        <v>1742.16</v>
      </c>
      <c r="AD6630" s="209" t="s">
        <v>20915</v>
      </c>
      <c r="AE6630" s="210">
        <v>5872</v>
      </c>
      <c r="AF6630" s="93"/>
      <c r="AG6630" s="93"/>
      <c r="AH6630" s="93"/>
    </row>
    <row r="6631" spans="21:34" x14ac:dyDescent="0.3">
      <c r="U6631" s="309" t="s">
        <v>62178</v>
      </c>
      <c r="V6631" s="310">
        <v>1923.43</v>
      </c>
      <c r="X6631" s="267" t="s">
        <v>55150</v>
      </c>
      <c r="Y6631" s="268">
        <v>3884.61</v>
      </c>
      <c r="AA6631" s="229" t="s">
        <v>42544</v>
      </c>
      <c r="AB6631" s="230">
        <v>43719.16</v>
      </c>
      <c r="AD6631" s="209" t="s">
        <v>20916</v>
      </c>
      <c r="AE6631" s="210">
        <v>974</v>
      </c>
      <c r="AF6631" s="93"/>
      <c r="AG6631" s="93"/>
      <c r="AH6631" s="93"/>
    </row>
    <row r="6632" spans="21:34" x14ac:dyDescent="0.3">
      <c r="U6632" s="309" t="s">
        <v>47157</v>
      </c>
      <c r="V6632" s="310">
        <v>5000</v>
      </c>
      <c r="X6632" s="267" t="s">
        <v>61096</v>
      </c>
      <c r="Y6632" s="268">
        <v>9567.0499999999993</v>
      </c>
      <c r="AA6632" s="229" t="s">
        <v>42545</v>
      </c>
      <c r="AB6632" s="230">
        <v>89775</v>
      </c>
      <c r="AD6632" s="209" t="s">
        <v>20917</v>
      </c>
      <c r="AE6632" s="210">
        <v>2000</v>
      </c>
      <c r="AF6632" s="93"/>
      <c r="AG6632" s="93"/>
      <c r="AH6632" s="93"/>
    </row>
    <row r="6633" spans="21:34" x14ac:dyDescent="0.3">
      <c r="U6633" s="309" t="s">
        <v>48186</v>
      </c>
      <c r="V6633" s="310">
        <v>20777.759999999998</v>
      </c>
      <c r="X6633" s="267" t="s">
        <v>56181</v>
      </c>
      <c r="Y6633" s="268">
        <v>11293.58</v>
      </c>
      <c r="AA6633" s="229" t="s">
        <v>49977</v>
      </c>
      <c r="AB6633" s="230">
        <v>48500</v>
      </c>
      <c r="AD6633" s="209" t="s">
        <v>20918</v>
      </c>
      <c r="AE6633" s="210">
        <v>4125</v>
      </c>
      <c r="AF6633" s="93"/>
      <c r="AG6633" s="93"/>
      <c r="AH6633" s="93"/>
    </row>
    <row r="6634" spans="21:34" x14ac:dyDescent="0.3">
      <c r="U6634" s="309" t="s">
        <v>64750</v>
      </c>
      <c r="V6634" s="310">
        <v>624.49</v>
      </c>
      <c r="X6634" s="267" t="s">
        <v>60501</v>
      </c>
      <c r="Y6634" s="268">
        <v>2150.77</v>
      </c>
      <c r="AA6634" s="229" t="s">
        <v>49978</v>
      </c>
      <c r="AB6634" s="230">
        <v>29760</v>
      </c>
      <c r="AD6634" s="209" t="s">
        <v>20919</v>
      </c>
      <c r="AE6634" s="210">
        <v>5228</v>
      </c>
      <c r="AF6634" s="93"/>
      <c r="AG6634" s="93"/>
      <c r="AH6634" s="93"/>
    </row>
    <row r="6635" spans="21:34" x14ac:dyDescent="0.3">
      <c r="U6635" s="309" t="s">
        <v>56436</v>
      </c>
      <c r="V6635" s="310">
        <v>43202.55</v>
      </c>
      <c r="X6635" s="267" t="s">
        <v>58258</v>
      </c>
      <c r="Y6635" s="268">
        <v>14820.31</v>
      </c>
      <c r="AA6635" s="229" t="s">
        <v>49979</v>
      </c>
      <c r="AB6635" s="230">
        <v>52500</v>
      </c>
      <c r="AD6635" s="209" t="s">
        <v>20920</v>
      </c>
      <c r="AE6635" s="210">
        <v>26754.2</v>
      </c>
      <c r="AF6635" s="93"/>
      <c r="AG6635" s="93"/>
      <c r="AH6635" s="93"/>
    </row>
    <row r="6636" spans="21:34" x14ac:dyDescent="0.3">
      <c r="U6636" s="309" t="s">
        <v>56437</v>
      </c>
      <c r="V6636" s="310">
        <v>2847.99</v>
      </c>
      <c r="X6636" s="267" t="s">
        <v>63181</v>
      </c>
      <c r="Y6636" s="268">
        <v>304.75</v>
      </c>
      <c r="AA6636" s="229" t="s">
        <v>42546</v>
      </c>
      <c r="AB6636" s="230">
        <v>12691.91</v>
      </c>
      <c r="AD6636" s="209" t="s">
        <v>20921</v>
      </c>
      <c r="AE6636" s="210">
        <v>12702.53</v>
      </c>
      <c r="AF6636" s="93"/>
      <c r="AG6636" s="93"/>
      <c r="AH6636" s="93"/>
    </row>
    <row r="6637" spans="21:34" x14ac:dyDescent="0.3">
      <c r="U6637" s="309" t="s">
        <v>56439</v>
      </c>
      <c r="V6637" s="310">
        <v>4948.42</v>
      </c>
      <c r="X6637" s="267" t="s">
        <v>64364</v>
      </c>
      <c r="Y6637" s="268">
        <v>14.29</v>
      </c>
      <c r="AA6637" s="229" t="s">
        <v>49980</v>
      </c>
      <c r="AB6637" s="230">
        <v>2855.66</v>
      </c>
      <c r="AD6637" s="209" t="s">
        <v>20922</v>
      </c>
      <c r="AE6637" s="210">
        <v>70</v>
      </c>
      <c r="AF6637" s="93"/>
      <c r="AG6637" s="93"/>
      <c r="AH6637" s="93"/>
    </row>
    <row r="6638" spans="21:34" x14ac:dyDescent="0.3">
      <c r="U6638" s="309" t="s">
        <v>59177</v>
      </c>
      <c r="V6638" s="310">
        <v>269.60000000000002</v>
      </c>
      <c r="X6638" s="267" t="s">
        <v>64365</v>
      </c>
      <c r="Y6638" s="268">
        <v>1240</v>
      </c>
      <c r="AA6638" s="229" t="s">
        <v>49981</v>
      </c>
      <c r="AB6638" s="230">
        <v>985.73</v>
      </c>
      <c r="AD6638" s="209" t="s">
        <v>20923</v>
      </c>
      <c r="AE6638" s="210">
        <v>1000</v>
      </c>
      <c r="AF6638" s="93"/>
      <c r="AG6638" s="93"/>
      <c r="AH6638" s="93"/>
    </row>
    <row r="6639" spans="21:34" x14ac:dyDescent="0.3">
      <c r="U6639" s="309" t="s">
        <v>68581</v>
      </c>
      <c r="V6639" s="310">
        <v>31055</v>
      </c>
      <c r="X6639" s="267" t="s">
        <v>64366</v>
      </c>
      <c r="Y6639" s="268">
        <v>94.87</v>
      </c>
      <c r="AA6639" s="229" t="s">
        <v>42547</v>
      </c>
      <c r="AB6639" s="230">
        <v>556.46</v>
      </c>
      <c r="AD6639" s="209" t="s">
        <v>20924</v>
      </c>
      <c r="AE6639" s="210">
        <v>4133.34</v>
      </c>
      <c r="AF6639" s="93"/>
      <c r="AG6639" s="93"/>
      <c r="AH6639" s="93"/>
    </row>
    <row r="6640" spans="21:34" x14ac:dyDescent="0.3">
      <c r="U6640" s="309" t="s">
        <v>35445</v>
      </c>
      <c r="V6640" s="310">
        <v>44384</v>
      </c>
      <c r="X6640" s="267" t="s">
        <v>64367</v>
      </c>
      <c r="Y6640" s="268">
        <v>303.8</v>
      </c>
      <c r="AA6640" s="229" t="s">
        <v>49982</v>
      </c>
      <c r="AB6640" s="230">
        <v>4.95</v>
      </c>
      <c r="AD6640" s="209" t="s">
        <v>20925</v>
      </c>
      <c r="AE6640" s="210">
        <v>54.86</v>
      </c>
      <c r="AF6640" s="93"/>
      <c r="AG6640" s="93"/>
      <c r="AH6640" s="93"/>
    </row>
    <row r="6641" spans="21:34" x14ac:dyDescent="0.3">
      <c r="U6641" s="309" t="s">
        <v>68582</v>
      </c>
      <c r="V6641" s="310">
        <v>50512</v>
      </c>
      <c r="X6641" s="267" t="s">
        <v>63182</v>
      </c>
      <c r="Y6641" s="268">
        <v>17984.099999999999</v>
      </c>
      <c r="AA6641" s="229" t="s">
        <v>49983</v>
      </c>
      <c r="AB6641" s="230">
        <v>54.21</v>
      </c>
      <c r="AD6641" s="209" t="s">
        <v>20926</v>
      </c>
      <c r="AE6641" s="210">
        <v>2650</v>
      </c>
      <c r="AF6641" s="93"/>
      <c r="AG6641" s="93"/>
      <c r="AH6641" s="93"/>
    </row>
    <row r="6642" spans="21:34" x14ac:dyDescent="0.3">
      <c r="U6642" s="309" t="s">
        <v>68583</v>
      </c>
      <c r="V6642" s="310">
        <v>5355</v>
      </c>
      <c r="X6642" s="267" t="s">
        <v>64368</v>
      </c>
      <c r="Y6642" s="268">
        <v>116.19</v>
      </c>
      <c r="AA6642" s="229" t="s">
        <v>49984</v>
      </c>
      <c r="AB6642" s="230">
        <v>2.94</v>
      </c>
      <c r="AD6642" s="209" t="s">
        <v>20927</v>
      </c>
      <c r="AE6642" s="210">
        <v>2584.4</v>
      </c>
      <c r="AF6642" s="93"/>
      <c r="AG6642" s="93"/>
      <c r="AH6642" s="93"/>
    </row>
    <row r="6643" spans="21:34" x14ac:dyDescent="0.3">
      <c r="U6643" s="309" t="s">
        <v>36584</v>
      </c>
      <c r="V6643" s="310">
        <v>76580</v>
      </c>
      <c r="X6643" s="267" t="s">
        <v>64369</v>
      </c>
      <c r="Y6643" s="268">
        <v>138.65</v>
      </c>
      <c r="AA6643" s="229" t="s">
        <v>42548</v>
      </c>
      <c r="AB6643" s="230">
        <v>330.48</v>
      </c>
      <c r="AD6643" s="209" t="s">
        <v>20928</v>
      </c>
      <c r="AE6643" s="210">
        <v>7550</v>
      </c>
      <c r="AF6643" s="93"/>
      <c r="AG6643" s="93"/>
      <c r="AH6643" s="93"/>
    </row>
    <row r="6644" spans="21:34" x14ac:dyDescent="0.3">
      <c r="U6644" s="309" t="s">
        <v>35446</v>
      </c>
      <c r="V6644" s="310">
        <v>31877.279999999999</v>
      </c>
      <c r="X6644" s="267" t="s">
        <v>64370</v>
      </c>
      <c r="Y6644" s="268">
        <v>700</v>
      </c>
      <c r="AA6644" s="229" t="s">
        <v>42549</v>
      </c>
      <c r="AB6644" s="230">
        <v>1.6</v>
      </c>
      <c r="AD6644" s="209" t="s">
        <v>20929</v>
      </c>
      <c r="AE6644" s="210">
        <v>577.61</v>
      </c>
      <c r="AF6644" s="93"/>
      <c r="AG6644" s="93"/>
      <c r="AH6644" s="93"/>
    </row>
    <row r="6645" spans="21:34" x14ac:dyDescent="0.3">
      <c r="U6645" s="309" t="s">
        <v>35447</v>
      </c>
      <c r="V6645" s="310">
        <v>185929.44</v>
      </c>
      <c r="X6645" s="267" t="s">
        <v>62640</v>
      </c>
      <c r="Y6645" s="268">
        <v>1622.74</v>
      </c>
      <c r="AA6645" s="229" t="s">
        <v>49985</v>
      </c>
      <c r="AB6645" s="230">
        <v>3669.37</v>
      </c>
      <c r="AD6645" s="209" t="s">
        <v>20930</v>
      </c>
      <c r="AE6645" s="210">
        <v>6099.98</v>
      </c>
      <c r="AF6645" s="93"/>
      <c r="AG6645" s="93"/>
      <c r="AH6645" s="93"/>
    </row>
    <row r="6646" spans="21:34" x14ac:dyDescent="0.3">
      <c r="U6646" s="309" t="s">
        <v>33979</v>
      </c>
      <c r="V6646" s="310">
        <v>21744</v>
      </c>
      <c r="X6646" s="267" t="s">
        <v>59412</v>
      </c>
      <c r="Y6646" s="268">
        <v>34600</v>
      </c>
      <c r="AA6646" s="229" t="s">
        <v>44947</v>
      </c>
      <c r="AB6646" s="230">
        <v>14000</v>
      </c>
      <c r="AD6646" s="209" t="s">
        <v>20931</v>
      </c>
      <c r="AE6646" s="210">
        <v>18843.990000000002</v>
      </c>
      <c r="AF6646" s="93"/>
      <c r="AG6646" s="93"/>
      <c r="AH6646" s="93"/>
    </row>
    <row r="6647" spans="21:34" x14ac:dyDescent="0.3">
      <c r="U6647" s="309" t="s">
        <v>40551</v>
      </c>
      <c r="V6647" s="310">
        <v>15880.9</v>
      </c>
      <c r="X6647" s="267" t="s">
        <v>36311</v>
      </c>
      <c r="Y6647" s="268">
        <v>3410.12</v>
      </c>
      <c r="AA6647" s="229" t="s">
        <v>44948</v>
      </c>
      <c r="AB6647" s="230">
        <v>1071</v>
      </c>
      <c r="AD6647" s="209" t="s">
        <v>20932</v>
      </c>
      <c r="AE6647" s="210">
        <v>18104.080000000002</v>
      </c>
      <c r="AF6647" s="93"/>
      <c r="AG6647" s="93"/>
      <c r="AH6647" s="93"/>
    </row>
    <row r="6648" spans="21:34" x14ac:dyDescent="0.3">
      <c r="U6648" s="309" t="s">
        <v>33980</v>
      </c>
      <c r="V6648" s="310">
        <v>56084</v>
      </c>
      <c r="X6648" s="267" t="s">
        <v>21147</v>
      </c>
      <c r="Y6648" s="268">
        <v>260.89</v>
      </c>
      <c r="AA6648" s="229" t="s">
        <v>44949</v>
      </c>
      <c r="AB6648" s="230">
        <v>88000</v>
      </c>
      <c r="AD6648" s="209" t="s">
        <v>20933</v>
      </c>
      <c r="AE6648" s="210">
        <v>2982.3</v>
      </c>
      <c r="AF6648" s="93"/>
      <c r="AG6648" s="93"/>
      <c r="AH6648" s="93"/>
    </row>
    <row r="6649" spans="21:34" x14ac:dyDescent="0.3">
      <c r="U6649" s="309" t="s">
        <v>42817</v>
      </c>
      <c r="V6649" s="310">
        <v>34950</v>
      </c>
      <c r="X6649" s="267" t="s">
        <v>21148</v>
      </c>
      <c r="Y6649" s="268">
        <v>172.03</v>
      </c>
      <c r="AA6649" s="229" t="s">
        <v>44950</v>
      </c>
      <c r="AB6649" s="230">
        <v>6733</v>
      </c>
      <c r="AD6649" s="209" t="s">
        <v>20934</v>
      </c>
      <c r="AE6649" s="210">
        <v>1852.67</v>
      </c>
      <c r="AF6649" s="93"/>
      <c r="AG6649" s="93"/>
      <c r="AH6649" s="93"/>
    </row>
    <row r="6650" spans="21:34" x14ac:dyDescent="0.3">
      <c r="U6650" s="309" t="s">
        <v>42819</v>
      </c>
      <c r="V6650" s="310">
        <v>1519.55</v>
      </c>
      <c r="X6650" s="267" t="s">
        <v>21151</v>
      </c>
      <c r="Y6650" s="268">
        <v>816.41</v>
      </c>
      <c r="AA6650" s="229" t="s">
        <v>35075</v>
      </c>
      <c r="AB6650" s="230">
        <v>5989.67</v>
      </c>
      <c r="AD6650" s="209" t="s">
        <v>20935</v>
      </c>
      <c r="AE6650" s="210">
        <v>12994.43</v>
      </c>
      <c r="AF6650" s="93"/>
      <c r="AG6650" s="93"/>
      <c r="AH6650" s="93"/>
    </row>
    <row r="6651" spans="21:34" x14ac:dyDescent="0.3">
      <c r="U6651" s="309" t="s">
        <v>33981</v>
      </c>
      <c r="V6651" s="310">
        <v>38090.75</v>
      </c>
      <c r="X6651" s="267" t="s">
        <v>58259</v>
      </c>
      <c r="Y6651" s="268">
        <v>3031.35</v>
      </c>
      <c r="AA6651" s="229" t="s">
        <v>20921</v>
      </c>
      <c r="AB6651" s="230">
        <v>605</v>
      </c>
      <c r="AD6651" s="209" t="s">
        <v>20936</v>
      </c>
      <c r="AE6651" s="210">
        <v>13912.5</v>
      </c>
      <c r="AF6651" s="93"/>
      <c r="AG6651" s="93"/>
      <c r="AH6651" s="93"/>
    </row>
    <row r="6652" spans="21:34" x14ac:dyDescent="0.3">
      <c r="U6652" s="309" t="s">
        <v>33982</v>
      </c>
      <c r="V6652" s="310">
        <v>124256.97</v>
      </c>
      <c r="X6652" s="267" t="s">
        <v>58260</v>
      </c>
      <c r="Y6652" s="268">
        <v>2500</v>
      </c>
      <c r="AA6652" s="229" t="s">
        <v>46953</v>
      </c>
      <c r="AB6652" s="230">
        <v>1861</v>
      </c>
      <c r="AD6652" s="209" t="s">
        <v>20937</v>
      </c>
      <c r="AE6652" s="210">
        <v>1064.28</v>
      </c>
      <c r="AF6652" s="93"/>
      <c r="AG6652" s="93"/>
      <c r="AH6652" s="93"/>
    </row>
    <row r="6653" spans="21:34" x14ac:dyDescent="0.3">
      <c r="U6653" s="309" t="s">
        <v>35448</v>
      </c>
      <c r="V6653" s="310">
        <v>92866.11</v>
      </c>
      <c r="X6653" s="267" t="s">
        <v>64371</v>
      </c>
      <c r="Y6653" s="268">
        <v>8580</v>
      </c>
      <c r="AA6653" s="229" t="s">
        <v>52550</v>
      </c>
      <c r="AB6653" s="230">
        <v>5200</v>
      </c>
      <c r="AD6653" s="209" t="s">
        <v>20938</v>
      </c>
      <c r="AE6653" s="210">
        <v>22903.8</v>
      </c>
      <c r="AF6653" s="93"/>
      <c r="AG6653" s="93"/>
      <c r="AH6653" s="93"/>
    </row>
    <row r="6654" spans="21:34" x14ac:dyDescent="0.3">
      <c r="U6654" s="309" t="s">
        <v>53352</v>
      </c>
      <c r="V6654" s="310">
        <v>27685.83</v>
      </c>
      <c r="X6654" s="267" t="s">
        <v>63686</v>
      </c>
      <c r="Y6654" s="268">
        <v>166915</v>
      </c>
      <c r="AA6654" s="229" t="s">
        <v>52551</v>
      </c>
      <c r="AB6654" s="230">
        <v>393.74</v>
      </c>
      <c r="AD6654" s="209" t="s">
        <v>20939</v>
      </c>
      <c r="AE6654" s="210">
        <v>18735</v>
      </c>
      <c r="AF6654" s="93"/>
      <c r="AG6654" s="93"/>
      <c r="AH6654" s="93"/>
    </row>
    <row r="6655" spans="21:34" x14ac:dyDescent="0.3">
      <c r="U6655" s="309" t="s">
        <v>68584</v>
      </c>
      <c r="V6655" s="310">
        <v>17763.98</v>
      </c>
      <c r="X6655" s="267" t="s">
        <v>63687</v>
      </c>
      <c r="Y6655" s="268">
        <v>13425.46</v>
      </c>
      <c r="AA6655" s="229" t="s">
        <v>52552</v>
      </c>
      <c r="AB6655" s="230">
        <v>503.53</v>
      </c>
      <c r="AD6655" s="209" t="s">
        <v>20940</v>
      </c>
      <c r="AE6655" s="210">
        <v>1428</v>
      </c>
      <c r="AF6655" s="93"/>
      <c r="AG6655" s="93"/>
      <c r="AH6655" s="93"/>
    </row>
    <row r="6656" spans="21:34" x14ac:dyDescent="0.3">
      <c r="U6656" s="309" t="s">
        <v>68585</v>
      </c>
      <c r="V6656" s="310">
        <v>1270.0999999999999</v>
      </c>
      <c r="X6656" s="267" t="s">
        <v>63688</v>
      </c>
      <c r="Y6656" s="268">
        <v>31548.1</v>
      </c>
      <c r="AA6656" s="229" t="s">
        <v>52553</v>
      </c>
      <c r="AB6656" s="230">
        <v>3355</v>
      </c>
      <c r="AD6656" s="209" t="s">
        <v>20941</v>
      </c>
      <c r="AE6656" s="210">
        <v>21462.5</v>
      </c>
      <c r="AF6656" s="93"/>
      <c r="AG6656" s="93"/>
      <c r="AH6656" s="93"/>
    </row>
    <row r="6657" spans="21:34" x14ac:dyDescent="0.3">
      <c r="U6657" s="309" t="s">
        <v>68586</v>
      </c>
      <c r="V6657" s="310">
        <v>4444.54</v>
      </c>
      <c r="X6657" s="267" t="s">
        <v>63183</v>
      </c>
      <c r="Y6657" s="268">
        <v>150234.78</v>
      </c>
      <c r="AA6657" s="229" t="s">
        <v>40327</v>
      </c>
      <c r="AB6657" s="230">
        <v>75259.22</v>
      </c>
      <c r="AD6657" s="209" t="s">
        <v>20942</v>
      </c>
      <c r="AE6657" s="210">
        <v>19541.080000000002</v>
      </c>
      <c r="AF6657" s="93"/>
      <c r="AG6657" s="93"/>
      <c r="AH6657" s="93"/>
    </row>
    <row r="6658" spans="21:34" x14ac:dyDescent="0.3">
      <c r="U6658" s="309" t="s">
        <v>68587</v>
      </c>
      <c r="V6658" s="310">
        <v>2145.04</v>
      </c>
      <c r="X6658" s="267" t="s">
        <v>63689</v>
      </c>
      <c r="Y6658" s="268">
        <v>17526.96</v>
      </c>
      <c r="AA6658" s="229" t="s">
        <v>20928</v>
      </c>
      <c r="AB6658" s="230">
        <v>152397.07999999999</v>
      </c>
      <c r="AD6658" s="209" t="s">
        <v>20943</v>
      </c>
      <c r="AE6658" s="210">
        <v>1641.89</v>
      </c>
      <c r="AF6658" s="93"/>
      <c r="AG6658" s="93"/>
      <c r="AH6658" s="93"/>
    </row>
    <row r="6659" spans="21:34" x14ac:dyDescent="0.3">
      <c r="U6659" s="309" t="s">
        <v>68588</v>
      </c>
      <c r="V6659" s="310">
        <v>2386.64</v>
      </c>
      <c r="X6659" s="267" t="s">
        <v>63184</v>
      </c>
      <c r="Y6659" s="268">
        <v>22026.05</v>
      </c>
      <c r="AA6659" s="229" t="s">
        <v>33644</v>
      </c>
      <c r="AB6659" s="230">
        <v>2000</v>
      </c>
      <c r="AD6659" s="209" t="s">
        <v>20944</v>
      </c>
      <c r="AE6659" s="210">
        <v>36102.78</v>
      </c>
      <c r="AF6659" s="93"/>
      <c r="AG6659" s="93"/>
      <c r="AH6659" s="93"/>
    </row>
    <row r="6660" spans="21:34" x14ac:dyDescent="0.3">
      <c r="U6660" s="309" t="s">
        <v>68589</v>
      </c>
      <c r="V6660" s="310">
        <v>182.57</v>
      </c>
      <c r="X6660" s="267" t="s">
        <v>61097</v>
      </c>
      <c r="Y6660" s="268">
        <v>8834.92</v>
      </c>
      <c r="AA6660" s="229" t="s">
        <v>20929</v>
      </c>
      <c r="AB6660" s="230">
        <v>4097.72</v>
      </c>
      <c r="AD6660" s="209" t="s">
        <v>20945</v>
      </c>
      <c r="AE6660" s="210">
        <v>1596.82</v>
      </c>
      <c r="AF6660" s="93"/>
      <c r="AG6660" s="93"/>
      <c r="AH6660" s="93"/>
    </row>
    <row r="6661" spans="21:34" x14ac:dyDescent="0.3">
      <c r="U6661" s="309" t="s">
        <v>68590</v>
      </c>
      <c r="V6661" s="310">
        <v>597.13</v>
      </c>
      <c r="X6661" s="267" t="s">
        <v>63185</v>
      </c>
      <c r="Y6661" s="268">
        <v>4048</v>
      </c>
      <c r="AA6661" s="229" t="s">
        <v>20930</v>
      </c>
      <c r="AB6661" s="230">
        <v>31233.58</v>
      </c>
      <c r="AD6661" s="209" t="s">
        <v>20946</v>
      </c>
      <c r="AE6661" s="210">
        <v>26754.2</v>
      </c>
      <c r="AF6661" s="93"/>
      <c r="AG6661" s="93"/>
      <c r="AH6661" s="93"/>
    </row>
    <row r="6662" spans="21:34" x14ac:dyDescent="0.3">
      <c r="U6662" s="309" t="s">
        <v>68591</v>
      </c>
      <c r="V6662" s="310">
        <v>158.32</v>
      </c>
      <c r="X6662" s="267" t="s">
        <v>36312</v>
      </c>
      <c r="Y6662" s="268">
        <v>37572.730000000003</v>
      </c>
      <c r="AA6662" s="229" t="s">
        <v>20931</v>
      </c>
      <c r="AB6662" s="230">
        <v>35770.15</v>
      </c>
      <c r="AD6662" s="209" t="s">
        <v>20947</v>
      </c>
      <c r="AE6662" s="210">
        <v>12702.53</v>
      </c>
      <c r="AF6662" s="93"/>
      <c r="AG6662" s="93"/>
      <c r="AH6662" s="93"/>
    </row>
    <row r="6663" spans="21:34" x14ac:dyDescent="0.3">
      <c r="U6663" s="309" t="s">
        <v>64756</v>
      </c>
      <c r="V6663" s="310">
        <v>71.78</v>
      </c>
      <c r="X6663" s="267" t="s">
        <v>62460</v>
      </c>
      <c r="Y6663" s="268">
        <v>11933.04</v>
      </c>
      <c r="AA6663" s="229" t="s">
        <v>20932</v>
      </c>
      <c r="AB6663" s="230">
        <v>8927.86</v>
      </c>
      <c r="AD6663" s="209" t="s">
        <v>20948</v>
      </c>
      <c r="AE6663" s="210">
        <v>70</v>
      </c>
      <c r="AF6663" s="93"/>
      <c r="AG6663" s="93"/>
      <c r="AH6663" s="93"/>
    </row>
    <row r="6664" spans="21:34" x14ac:dyDescent="0.3">
      <c r="U6664" s="309" t="s">
        <v>60086</v>
      </c>
      <c r="V6664" s="310">
        <v>827.91</v>
      </c>
      <c r="X6664" s="267" t="s">
        <v>63186</v>
      </c>
      <c r="Y6664" s="268">
        <v>1534.51</v>
      </c>
      <c r="AA6664" s="229" t="s">
        <v>20933</v>
      </c>
      <c r="AB6664" s="230">
        <v>23606.41</v>
      </c>
      <c r="AD6664" s="209" t="s">
        <v>20949</v>
      </c>
      <c r="AE6664" s="210">
        <v>1000</v>
      </c>
      <c r="AF6664" s="93"/>
      <c r="AG6664" s="93"/>
      <c r="AH6664" s="93"/>
    </row>
    <row r="6665" spans="21:34" x14ac:dyDescent="0.3">
      <c r="U6665" s="309" t="s">
        <v>35453</v>
      </c>
      <c r="V6665" s="310">
        <v>17333.32</v>
      </c>
      <c r="X6665" s="267" t="s">
        <v>52594</v>
      </c>
      <c r="Y6665" s="268">
        <v>1829.69</v>
      </c>
      <c r="AA6665" s="229" t="s">
        <v>20934</v>
      </c>
      <c r="AB6665" s="230">
        <v>39.380000000000003</v>
      </c>
      <c r="AD6665" s="209" t="s">
        <v>20950</v>
      </c>
      <c r="AE6665" s="210">
        <v>51684.43</v>
      </c>
      <c r="AF6665" s="93"/>
      <c r="AG6665" s="93"/>
      <c r="AH6665" s="93"/>
    </row>
    <row r="6666" spans="21:34" x14ac:dyDescent="0.3">
      <c r="U6666" s="309" t="s">
        <v>35455</v>
      </c>
      <c r="V6666" s="310">
        <v>3595.34</v>
      </c>
      <c r="X6666" s="267" t="s">
        <v>62461</v>
      </c>
      <c r="Y6666" s="268">
        <v>58785.34</v>
      </c>
      <c r="AA6666" s="229" t="s">
        <v>40328</v>
      </c>
      <c r="AB6666" s="230">
        <v>10704.54</v>
      </c>
      <c r="AD6666" s="209" t="s">
        <v>20951</v>
      </c>
      <c r="AE6666" s="210">
        <v>11779.3</v>
      </c>
      <c r="AF6666" s="93"/>
      <c r="AG6666" s="93"/>
      <c r="AH6666" s="93"/>
    </row>
    <row r="6667" spans="21:34" x14ac:dyDescent="0.3">
      <c r="U6667" s="309" t="s">
        <v>35456</v>
      </c>
      <c r="V6667" s="310">
        <v>1440.98</v>
      </c>
      <c r="X6667" s="267" t="s">
        <v>58261</v>
      </c>
      <c r="Y6667" s="268">
        <v>123672.34</v>
      </c>
      <c r="AA6667" s="229" t="s">
        <v>48911</v>
      </c>
      <c r="AB6667" s="230">
        <v>908.5</v>
      </c>
      <c r="AD6667" s="209" t="s">
        <v>20952</v>
      </c>
      <c r="AE6667" s="210">
        <v>18104.080000000002</v>
      </c>
      <c r="AF6667" s="93"/>
      <c r="AG6667" s="93"/>
      <c r="AH6667" s="93"/>
    </row>
    <row r="6668" spans="21:34" x14ac:dyDescent="0.3">
      <c r="U6668" s="309" t="s">
        <v>35457</v>
      </c>
      <c r="V6668" s="310">
        <v>4801.05</v>
      </c>
      <c r="X6668" s="267" t="s">
        <v>56182</v>
      </c>
      <c r="Y6668" s="268">
        <v>1748264.47</v>
      </c>
      <c r="AA6668" s="229" t="s">
        <v>46954</v>
      </c>
      <c r="AB6668" s="230">
        <v>114040.78</v>
      </c>
      <c r="AD6668" s="209" t="s">
        <v>20953</v>
      </c>
      <c r="AE6668" s="210">
        <v>5632.3</v>
      </c>
      <c r="AF6668" s="93"/>
      <c r="AG6668" s="93"/>
      <c r="AH6668" s="93"/>
    </row>
    <row r="6669" spans="21:34" x14ac:dyDescent="0.3">
      <c r="U6669" s="309" t="s">
        <v>35458</v>
      </c>
      <c r="V6669" s="310">
        <v>3075.4</v>
      </c>
      <c r="X6669" s="267" t="s">
        <v>52596</v>
      </c>
      <c r="Y6669" s="268">
        <v>7378.62</v>
      </c>
      <c r="AA6669" s="229" t="s">
        <v>20936</v>
      </c>
      <c r="AB6669" s="230">
        <v>144450.04</v>
      </c>
      <c r="AD6669" s="209" t="s">
        <v>20954</v>
      </c>
      <c r="AE6669" s="210">
        <v>4437.07</v>
      </c>
      <c r="AF6669" s="93"/>
      <c r="AG6669" s="93"/>
      <c r="AH6669" s="93"/>
    </row>
    <row r="6670" spans="21:34" x14ac:dyDescent="0.3">
      <c r="U6670" s="309" t="s">
        <v>45434</v>
      </c>
      <c r="V6670" s="310">
        <v>-1860</v>
      </c>
      <c r="X6670" s="267" t="s">
        <v>52597</v>
      </c>
      <c r="Y6670" s="268">
        <v>564.48</v>
      </c>
      <c r="AA6670" s="229" t="s">
        <v>40329</v>
      </c>
      <c r="AB6670" s="230">
        <v>13692.75</v>
      </c>
      <c r="AD6670" s="209" t="s">
        <v>20955</v>
      </c>
      <c r="AE6670" s="210">
        <v>22588.99</v>
      </c>
      <c r="AF6670" s="93"/>
      <c r="AG6670" s="93"/>
      <c r="AH6670" s="93"/>
    </row>
    <row r="6671" spans="21:34" x14ac:dyDescent="0.3">
      <c r="U6671" s="309" t="s">
        <v>53362</v>
      </c>
      <c r="V6671" s="310">
        <v>72106.720000000001</v>
      </c>
      <c r="X6671" s="267" t="s">
        <v>58539</v>
      </c>
      <c r="Y6671" s="268">
        <v>194.36</v>
      </c>
      <c r="AA6671" s="229" t="s">
        <v>36303</v>
      </c>
      <c r="AB6671" s="230">
        <v>540</v>
      </c>
      <c r="AD6671" s="209" t="s">
        <v>20956</v>
      </c>
      <c r="AE6671" s="210">
        <v>9900</v>
      </c>
      <c r="AF6671" s="93"/>
      <c r="AG6671" s="93"/>
      <c r="AH6671" s="93"/>
    </row>
    <row r="6672" spans="21:34" x14ac:dyDescent="0.3">
      <c r="U6672" s="309" t="s">
        <v>53364</v>
      </c>
      <c r="V6672" s="310">
        <v>69963.600000000006</v>
      </c>
      <c r="X6672" s="267" t="s">
        <v>52598</v>
      </c>
      <c r="Y6672" s="268">
        <v>936.25</v>
      </c>
      <c r="AA6672" s="229" t="s">
        <v>33645</v>
      </c>
      <c r="AB6672" s="230">
        <v>102524.18</v>
      </c>
      <c r="AD6672" s="209" t="s">
        <v>20957</v>
      </c>
      <c r="AE6672" s="210">
        <v>757.35</v>
      </c>
      <c r="AF6672" s="93"/>
      <c r="AG6672" s="93"/>
      <c r="AH6672" s="93"/>
    </row>
    <row r="6673" spans="21:34" x14ac:dyDescent="0.3">
      <c r="U6673" s="309" t="s">
        <v>35460</v>
      </c>
      <c r="V6673" s="310">
        <v>19131.689999999999</v>
      </c>
      <c r="X6673" s="267" t="s">
        <v>35088</v>
      </c>
      <c r="Y6673" s="268">
        <v>78095.3</v>
      </c>
      <c r="AA6673" s="229" t="s">
        <v>44951</v>
      </c>
      <c r="AB6673" s="230">
        <v>52550</v>
      </c>
      <c r="AD6673" s="209" t="s">
        <v>20958</v>
      </c>
      <c r="AE6673" s="210">
        <v>6375</v>
      </c>
      <c r="AF6673" s="93"/>
      <c r="AG6673" s="93"/>
      <c r="AH6673" s="93"/>
    </row>
    <row r="6674" spans="21:34" x14ac:dyDescent="0.3">
      <c r="U6674" s="309" t="s">
        <v>40556</v>
      </c>
      <c r="V6674" s="310">
        <v>10915.49</v>
      </c>
      <c r="X6674" s="267" t="s">
        <v>42560</v>
      </c>
      <c r="Y6674" s="268">
        <v>20800</v>
      </c>
      <c r="AA6674" s="229" t="s">
        <v>44952</v>
      </c>
      <c r="AB6674" s="230">
        <v>2142</v>
      </c>
      <c r="AD6674" s="209" t="s">
        <v>20959</v>
      </c>
      <c r="AE6674" s="210">
        <v>2111.85</v>
      </c>
      <c r="AF6674" s="93"/>
      <c r="AG6674" s="93"/>
      <c r="AH6674" s="93"/>
    </row>
    <row r="6675" spans="21:34" x14ac:dyDescent="0.3">
      <c r="U6675" s="309" t="s">
        <v>35461</v>
      </c>
      <c r="V6675" s="310">
        <v>11925.36</v>
      </c>
      <c r="X6675" s="267" t="s">
        <v>61417</v>
      </c>
      <c r="Y6675" s="268">
        <v>28200.93</v>
      </c>
      <c r="AA6675" s="229" t="s">
        <v>20937</v>
      </c>
      <c r="AB6675" s="230">
        <v>12957.81</v>
      </c>
      <c r="AD6675" s="209" t="s">
        <v>20960</v>
      </c>
      <c r="AE6675" s="210">
        <v>929.8</v>
      </c>
      <c r="AF6675" s="93"/>
      <c r="AG6675" s="93"/>
      <c r="AH6675" s="93"/>
    </row>
    <row r="6676" spans="21:34" x14ac:dyDescent="0.3">
      <c r="U6676" s="309" t="s">
        <v>35462</v>
      </c>
      <c r="V6676" s="310">
        <v>43029.25</v>
      </c>
      <c r="X6676" s="267" t="s">
        <v>57471</v>
      </c>
      <c r="Y6676" s="268">
        <v>111147.44</v>
      </c>
      <c r="AA6676" s="229" t="s">
        <v>40330</v>
      </c>
      <c r="AB6676" s="230">
        <v>6758.62</v>
      </c>
      <c r="AD6676" s="209" t="s">
        <v>20961</v>
      </c>
      <c r="AE6676" s="210">
        <v>2495</v>
      </c>
      <c r="AF6676" s="93"/>
      <c r="AG6676" s="93"/>
      <c r="AH6676" s="93"/>
    </row>
    <row r="6677" spans="21:34" x14ac:dyDescent="0.3">
      <c r="U6677" s="309" t="s">
        <v>35463</v>
      </c>
      <c r="V6677" s="310">
        <v>25162.42</v>
      </c>
      <c r="X6677" s="267" t="s">
        <v>42561</v>
      </c>
      <c r="Y6677" s="268">
        <v>3165.22</v>
      </c>
      <c r="AA6677" s="229" t="s">
        <v>20938</v>
      </c>
      <c r="AB6677" s="230">
        <v>11582.56</v>
      </c>
      <c r="AD6677" s="209" t="s">
        <v>20962</v>
      </c>
      <c r="AE6677" s="210">
        <v>3599</v>
      </c>
      <c r="AF6677" s="93"/>
      <c r="AG6677" s="93"/>
      <c r="AH6677" s="93"/>
    </row>
    <row r="6678" spans="21:34" x14ac:dyDescent="0.3">
      <c r="U6678" s="309" t="s">
        <v>68592</v>
      </c>
      <c r="V6678" s="310">
        <v>692.18</v>
      </c>
      <c r="X6678" s="267" t="s">
        <v>46971</v>
      </c>
      <c r="Y6678" s="268">
        <v>108.75</v>
      </c>
      <c r="AA6678" s="229" t="s">
        <v>20939</v>
      </c>
      <c r="AB6678" s="230">
        <v>33891.199999999997</v>
      </c>
      <c r="AD6678" s="209" t="s">
        <v>20963</v>
      </c>
      <c r="AE6678" s="210">
        <v>597</v>
      </c>
      <c r="AF6678" s="93"/>
      <c r="AG6678" s="93"/>
      <c r="AH6678" s="93"/>
    </row>
    <row r="6679" spans="21:34" x14ac:dyDescent="0.3">
      <c r="U6679" s="309" t="s">
        <v>68593</v>
      </c>
      <c r="V6679" s="310">
        <v>6984.19</v>
      </c>
      <c r="X6679" s="267" t="s">
        <v>21167</v>
      </c>
      <c r="Y6679" s="268">
        <v>37640</v>
      </c>
      <c r="AA6679" s="229" t="s">
        <v>20940</v>
      </c>
      <c r="AB6679" s="230">
        <v>12736.1</v>
      </c>
      <c r="AD6679" s="209" t="s">
        <v>20964</v>
      </c>
      <c r="AE6679" s="210">
        <v>14170.54</v>
      </c>
      <c r="AF6679" s="93"/>
      <c r="AG6679" s="93"/>
      <c r="AH6679" s="93"/>
    </row>
    <row r="6680" spans="21:34" x14ac:dyDescent="0.3">
      <c r="U6680" s="309" t="s">
        <v>59771</v>
      </c>
      <c r="V6680" s="310">
        <v>14.88</v>
      </c>
      <c r="X6680" s="267" t="s">
        <v>21168</v>
      </c>
      <c r="Y6680" s="268">
        <v>4074.85</v>
      </c>
      <c r="AA6680" s="229" t="s">
        <v>46955</v>
      </c>
      <c r="AB6680" s="230">
        <v>17135.25</v>
      </c>
      <c r="AD6680" s="209" t="s">
        <v>20965</v>
      </c>
      <c r="AE6680" s="210">
        <v>3804</v>
      </c>
      <c r="AF6680" s="93"/>
      <c r="AG6680" s="93"/>
      <c r="AH6680" s="93"/>
    </row>
    <row r="6681" spans="21:34" x14ac:dyDescent="0.3">
      <c r="U6681" s="309" t="s">
        <v>68594</v>
      </c>
      <c r="V6681" s="310">
        <v>5778</v>
      </c>
      <c r="X6681" s="267" t="s">
        <v>39190</v>
      </c>
      <c r="Y6681" s="268">
        <v>29214.26</v>
      </c>
      <c r="AA6681" s="229" t="s">
        <v>52554</v>
      </c>
      <c r="AB6681" s="230">
        <v>1686.24</v>
      </c>
      <c r="AD6681" s="209" t="s">
        <v>20966</v>
      </c>
      <c r="AE6681" s="210">
        <v>71</v>
      </c>
      <c r="AF6681" s="93"/>
      <c r="AG6681" s="93"/>
      <c r="AH6681" s="93"/>
    </row>
    <row r="6682" spans="21:34" x14ac:dyDescent="0.3">
      <c r="U6682" s="309" t="s">
        <v>68595</v>
      </c>
      <c r="V6682" s="310">
        <v>3771</v>
      </c>
      <c r="X6682" s="267" t="s">
        <v>42562</v>
      </c>
      <c r="Y6682" s="268">
        <v>504783.32</v>
      </c>
      <c r="AA6682" s="229" t="s">
        <v>40331</v>
      </c>
      <c r="AB6682" s="230">
        <v>2325.58</v>
      </c>
      <c r="AD6682" s="209" t="s">
        <v>20967</v>
      </c>
      <c r="AE6682" s="210">
        <v>2000</v>
      </c>
      <c r="AF6682" s="93"/>
      <c r="AG6682" s="93"/>
      <c r="AH6682" s="93"/>
    </row>
    <row r="6683" spans="21:34" x14ac:dyDescent="0.3">
      <c r="U6683" s="309" t="s">
        <v>40560</v>
      </c>
      <c r="V6683" s="310">
        <v>188934.52</v>
      </c>
      <c r="X6683" s="267" t="s">
        <v>42563</v>
      </c>
      <c r="Y6683" s="268">
        <v>185087.5</v>
      </c>
      <c r="AA6683" s="229" t="s">
        <v>36304</v>
      </c>
      <c r="AB6683" s="230">
        <v>-1724.03</v>
      </c>
      <c r="AD6683" s="209" t="s">
        <v>20968</v>
      </c>
      <c r="AE6683" s="210">
        <v>2926</v>
      </c>
      <c r="AF6683" s="93"/>
      <c r="AG6683" s="93"/>
      <c r="AH6683" s="93"/>
    </row>
    <row r="6684" spans="21:34" x14ac:dyDescent="0.3">
      <c r="U6684" s="309" t="s">
        <v>63321</v>
      </c>
      <c r="V6684" s="310">
        <v>24452</v>
      </c>
      <c r="X6684" s="267" t="s">
        <v>21170</v>
      </c>
      <c r="Y6684" s="268">
        <v>75417.759999999995</v>
      </c>
      <c r="AA6684" s="229" t="s">
        <v>49986</v>
      </c>
      <c r="AB6684" s="230">
        <v>58320</v>
      </c>
      <c r="AD6684" s="209" t="s">
        <v>20969</v>
      </c>
      <c r="AE6684" s="210">
        <v>9900</v>
      </c>
      <c r="AF6684" s="93"/>
      <c r="AG6684" s="93"/>
      <c r="AH6684" s="93"/>
    </row>
    <row r="6685" spans="21:34" x14ac:dyDescent="0.3">
      <c r="U6685" s="309" t="s">
        <v>39399</v>
      </c>
      <c r="V6685" s="310">
        <v>602454.49</v>
      </c>
      <c r="X6685" s="267" t="s">
        <v>21171</v>
      </c>
      <c r="Y6685" s="268">
        <v>104006.66</v>
      </c>
      <c r="AA6685" s="229" t="s">
        <v>44953</v>
      </c>
      <c r="AB6685" s="230">
        <v>21000</v>
      </c>
      <c r="AD6685" s="209" t="s">
        <v>20970</v>
      </c>
      <c r="AE6685" s="210">
        <v>757.35</v>
      </c>
      <c r="AF6685" s="93"/>
      <c r="AG6685" s="93"/>
      <c r="AH6685" s="93"/>
    </row>
    <row r="6686" spans="21:34" x14ac:dyDescent="0.3">
      <c r="U6686" s="309" t="s">
        <v>45443</v>
      </c>
      <c r="V6686" s="310">
        <v>181557.92</v>
      </c>
      <c r="X6686" s="267" t="s">
        <v>42564</v>
      </c>
      <c r="Y6686" s="268">
        <v>30109.74</v>
      </c>
      <c r="AA6686" s="229" t="s">
        <v>44954</v>
      </c>
      <c r="AB6686" s="230">
        <v>540</v>
      </c>
      <c r="AD6686" s="209" t="s">
        <v>20971</v>
      </c>
      <c r="AE6686" s="210">
        <v>2071</v>
      </c>
      <c r="AF6686" s="93"/>
      <c r="AG6686" s="93"/>
      <c r="AH6686" s="93"/>
    </row>
    <row r="6687" spans="21:34" x14ac:dyDescent="0.3">
      <c r="U6687" s="309" t="s">
        <v>68596</v>
      </c>
      <c r="V6687" s="310">
        <v>244329.37</v>
      </c>
      <c r="X6687" s="267" t="s">
        <v>39191</v>
      </c>
      <c r="Y6687" s="268">
        <v>253.1</v>
      </c>
      <c r="AA6687" s="229" t="s">
        <v>42550</v>
      </c>
      <c r="AB6687" s="230">
        <v>55937.5</v>
      </c>
      <c r="AD6687" s="209" t="s">
        <v>20972</v>
      </c>
      <c r="AE6687" s="210">
        <v>6375</v>
      </c>
      <c r="AF6687" s="93"/>
      <c r="AG6687" s="93"/>
      <c r="AH6687" s="93"/>
    </row>
    <row r="6688" spans="21:34" x14ac:dyDescent="0.3">
      <c r="U6688" s="309" t="s">
        <v>68597</v>
      </c>
      <c r="V6688" s="310">
        <v>17530.48</v>
      </c>
      <c r="X6688" s="267" t="s">
        <v>61418</v>
      </c>
      <c r="Y6688" s="268">
        <v>1118</v>
      </c>
      <c r="AA6688" s="229" t="s">
        <v>42551</v>
      </c>
      <c r="AB6688" s="230">
        <v>4279.1899999999996</v>
      </c>
      <c r="AD6688" s="209" t="s">
        <v>20973</v>
      </c>
      <c r="AE6688" s="210">
        <v>3599</v>
      </c>
      <c r="AF6688" s="93"/>
      <c r="AG6688" s="93"/>
      <c r="AH6688" s="93"/>
    </row>
    <row r="6689" spans="21:34" x14ac:dyDescent="0.3">
      <c r="U6689" s="309" t="s">
        <v>53391</v>
      </c>
      <c r="V6689" s="310">
        <v>838.62</v>
      </c>
      <c r="X6689" s="267" t="s">
        <v>21172</v>
      </c>
      <c r="Y6689" s="268">
        <v>80442.19</v>
      </c>
      <c r="AA6689" s="229" t="s">
        <v>39185</v>
      </c>
      <c r="AB6689" s="230">
        <v>9666</v>
      </c>
      <c r="AD6689" s="209" t="s">
        <v>20974</v>
      </c>
      <c r="AE6689" s="210">
        <v>5634.85</v>
      </c>
      <c r="AF6689" s="93"/>
      <c r="AG6689" s="93"/>
      <c r="AH6689" s="93"/>
    </row>
    <row r="6690" spans="21:34" x14ac:dyDescent="0.3">
      <c r="U6690" s="309" t="s">
        <v>36591</v>
      </c>
      <c r="V6690" s="310">
        <v>113047.32</v>
      </c>
      <c r="X6690" s="267" t="s">
        <v>21173</v>
      </c>
      <c r="Y6690" s="268">
        <v>5457</v>
      </c>
      <c r="AA6690" s="229" t="s">
        <v>49987</v>
      </c>
      <c r="AB6690" s="230">
        <v>3843.96</v>
      </c>
      <c r="AD6690" s="209" t="s">
        <v>20975</v>
      </c>
      <c r="AE6690" s="210">
        <v>4733.8</v>
      </c>
      <c r="AF6690" s="93"/>
      <c r="AG6690" s="93"/>
      <c r="AH6690" s="93"/>
    </row>
    <row r="6691" spans="21:34" x14ac:dyDescent="0.3">
      <c r="U6691" s="309" t="s">
        <v>56445</v>
      </c>
      <c r="V6691" s="310">
        <v>813565.69</v>
      </c>
      <c r="X6691" s="267" t="s">
        <v>36313</v>
      </c>
      <c r="Y6691" s="268">
        <v>63566.58</v>
      </c>
      <c r="AA6691" s="229" t="s">
        <v>49988</v>
      </c>
      <c r="AB6691" s="230">
        <v>294.04000000000002</v>
      </c>
      <c r="AD6691" s="209" t="s">
        <v>20976</v>
      </c>
      <c r="AE6691" s="210">
        <v>16665.54</v>
      </c>
      <c r="AF6691" s="93"/>
      <c r="AG6691" s="93"/>
      <c r="AH6691" s="93"/>
    </row>
    <row r="6692" spans="21:34" x14ac:dyDescent="0.3">
      <c r="U6692" s="309" t="s">
        <v>47178</v>
      </c>
      <c r="V6692" s="310">
        <v>27174.959999999999</v>
      </c>
      <c r="X6692" s="267" t="s">
        <v>36314</v>
      </c>
      <c r="Y6692" s="268">
        <v>2782</v>
      </c>
      <c r="AA6692" s="229" t="s">
        <v>52555</v>
      </c>
      <c r="AB6692" s="230">
        <v>38226.6</v>
      </c>
      <c r="AD6692" s="209" t="s">
        <v>20977</v>
      </c>
      <c r="AE6692" s="210">
        <v>1028</v>
      </c>
      <c r="AF6692" s="93"/>
      <c r="AG6692" s="93"/>
      <c r="AH6692" s="93"/>
    </row>
    <row r="6693" spans="21:34" x14ac:dyDescent="0.3">
      <c r="U6693" s="309" t="s">
        <v>36592</v>
      </c>
      <c r="V6693" s="310">
        <v>85804</v>
      </c>
      <c r="X6693" s="267" t="s">
        <v>36315</v>
      </c>
      <c r="Y6693" s="268">
        <v>2064.9299999999998</v>
      </c>
      <c r="AA6693" s="229" t="s">
        <v>48912</v>
      </c>
      <c r="AB6693" s="230">
        <v>2924.33</v>
      </c>
      <c r="AD6693" s="209" t="s">
        <v>20978</v>
      </c>
      <c r="AE6693" s="210">
        <v>769</v>
      </c>
      <c r="AF6693" s="93"/>
      <c r="AG6693" s="93"/>
      <c r="AH6693" s="93"/>
    </row>
    <row r="6694" spans="21:34" x14ac:dyDescent="0.3">
      <c r="U6694" s="309" t="s">
        <v>53396</v>
      </c>
      <c r="V6694" s="310">
        <v>12671.97</v>
      </c>
      <c r="X6694" s="267" t="s">
        <v>36316</v>
      </c>
      <c r="Y6694" s="268">
        <v>58047.79</v>
      </c>
      <c r="AA6694" s="229" t="s">
        <v>52556</v>
      </c>
      <c r="AB6694" s="230">
        <v>5965.75</v>
      </c>
      <c r="AD6694" s="209" t="s">
        <v>20979</v>
      </c>
      <c r="AE6694" s="210">
        <v>7677</v>
      </c>
      <c r="AF6694" s="93"/>
      <c r="AG6694" s="93"/>
      <c r="AH6694" s="93"/>
    </row>
    <row r="6695" spans="21:34" x14ac:dyDescent="0.3">
      <c r="U6695" s="309" t="s">
        <v>68598</v>
      </c>
      <c r="V6695" s="310">
        <v>317.7</v>
      </c>
      <c r="X6695" s="267" t="s">
        <v>64372</v>
      </c>
      <c r="Y6695" s="268">
        <v>4400</v>
      </c>
      <c r="AA6695" s="229" t="s">
        <v>52557</v>
      </c>
      <c r="AB6695" s="230">
        <v>4409.07</v>
      </c>
      <c r="AD6695" s="209" t="s">
        <v>20980</v>
      </c>
      <c r="AE6695" s="210">
        <v>1281</v>
      </c>
      <c r="AF6695" s="93"/>
      <c r="AG6695" s="93"/>
      <c r="AH6695" s="93"/>
    </row>
    <row r="6696" spans="21:34" x14ac:dyDescent="0.3">
      <c r="U6696" s="309" t="s">
        <v>40561</v>
      </c>
      <c r="V6696" s="310">
        <v>17315.669999999998</v>
      </c>
      <c r="X6696" s="267" t="s">
        <v>64373</v>
      </c>
      <c r="Y6696" s="268">
        <v>336.6</v>
      </c>
      <c r="AA6696" s="229" t="s">
        <v>47988</v>
      </c>
      <c r="AB6696" s="230">
        <v>9775</v>
      </c>
      <c r="AD6696" s="209" t="s">
        <v>20981</v>
      </c>
      <c r="AE6696" s="210">
        <v>3255</v>
      </c>
      <c r="AF6696" s="93"/>
      <c r="AG6696" s="93"/>
      <c r="AH6696" s="93"/>
    </row>
    <row r="6697" spans="21:34" x14ac:dyDescent="0.3">
      <c r="U6697" s="309" t="s">
        <v>42824</v>
      </c>
      <c r="V6697" s="310">
        <v>62281.25</v>
      </c>
      <c r="X6697" s="267" t="s">
        <v>64374</v>
      </c>
      <c r="Y6697" s="268">
        <v>1078</v>
      </c>
      <c r="AA6697" s="229" t="s">
        <v>46956</v>
      </c>
      <c r="AB6697" s="230">
        <v>2185</v>
      </c>
      <c r="AD6697" s="209" t="s">
        <v>20982</v>
      </c>
      <c r="AE6697" s="210">
        <v>796</v>
      </c>
      <c r="AF6697" s="93"/>
      <c r="AG6697" s="93"/>
      <c r="AH6697" s="93"/>
    </row>
    <row r="6698" spans="21:34" x14ac:dyDescent="0.3">
      <c r="U6698" s="309" t="s">
        <v>59180</v>
      </c>
      <c r="V6698" s="310">
        <v>7872.28</v>
      </c>
      <c r="X6698" s="267" t="s">
        <v>59627</v>
      </c>
      <c r="Y6698" s="268">
        <v>3507.65</v>
      </c>
      <c r="AA6698" s="229" t="s">
        <v>52558</v>
      </c>
      <c r="AB6698" s="230">
        <v>31353</v>
      </c>
      <c r="AD6698" s="209" t="s">
        <v>20983</v>
      </c>
      <c r="AE6698" s="210">
        <v>11726.27</v>
      </c>
      <c r="AF6698" s="93"/>
      <c r="AG6698" s="93"/>
      <c r="AH6698" s="93"/>
    </row>
    <row r="6699" spans="21:34" x14ac:dyDescent="0.3">
      <c r="U6699" s="309" t="s">
        <v>68599</v>
      </c>
      <c r="V6699" s="310">
        <v>6000</v>
      </c>
      <c r="X6699" s="267" t="s">
        <v>59628</v>
      </c>
      <c r="Y6699" s="268">
        <v>686.32</v>
      </c>
      <c r="AA6699" s="229" t="s">
        <v>47989</v>
      </c>
      <c r="AB6699" s="230">
        <v>20190.04</v>
      </c>
      <c r="AD6699" s="209" t="s">
        <v>20984</v>
      </c>
      <c r="AE6699" s="210">
        <v>1344.98</v>
      </c>
      <c r="AF6699" s="93"/>
      <c r="AG6699" s="93"/>
      <c r="AH6699" s="93"/>
    </row>
    <row r="6700" spans="21:34" x14ac:dyDescent="0.3">
      <c r="U6700" s="309" t="s">
        <v>39400</v>
      </c>
      <c r="V6700" s="310">
        <v>2500</v>
      </c>
      <c r="X6700" s="267" t="s">
        <v>48916</v>
      </c>
      <c r="Y6700" s="268">
        <v>14390.7</v>
      </c>
      <c r="AA6700" s="229" t="s">
        <v>47990</v>
      </c>
      <c r="AB6700" s="230">
        <v>3946.85</v>
      </c>
      <c r="AD6700" s="209" t="s">
        <v>20985</v>
      </c>
      <c r="AE6700" s="210">
        <v>2837</v>
      </c>
      <c r="AF6700" s="93"/>
      <c r="AG6700" s="93"/>
      <c r="AH6700" s="93"/>
    </row>
    <row r="6701" spans="21:34" x14ac:dyDescent="0.3">
      <c r="U6701" s="309" t="s">
        <v>47179</v>
      </c>
      <c r="V6701" s="310">
        <v>1819.94</v>
      </c>
      <c r="X6701" s="267" t="s">
        <v>64375</v>
      </c>
      <c r="Y6701" s="268">
        <v>1427.43</v>
      </c>
      <c r="AA6701" s="229" t="s">
        <v>46957</v>
      </c>
      <c r="AB6701" s="230">
        <v>1665.17</v>
      </c>
      <c r="AD6701" s="209" t="s">
        <v>20986</v>
      </c>
      <c r="AE6701" s="210">
        <v>796</v>
      </c>
      <c r="AF6701" s="93"/>
      <c r="AG6701" s="93"/>
      <c r="AH6701" s="93"/>
    </row>
    <row r="6702" spans="21:34" x14ac:dyDescent="0.3">
      <c r="U6702" s="309" t="s">
        <v>63767</v>
      </c>
      <c r="V6702" s="310">
        <v>65926.47</v>
      </c>
      <c r="X6702" s="267" t="s">
        <v>64376</v>
      </c>
      <c r="Y6702" s="268">
        <v>3000</v>
      </c>
      <c r="AA6702" s="229" t="s">
        <v>44955</v>
      </c>
      <c r="AB6702" s="230">
        <v>15595.63</v>
      </c>
      <c r="AD6702" s="209" t="s">
        <v>20987</v>
      </c>
      <c r="AE6702" s="210">
        <v>1028</v>
      </c>
      <c r="AF6702" s="93"/>
      <c r="AG6702" s="93"/>
      <c r="AH6702" s="93"/>
    </row>
    <row r="6703" spans="21:34" x14ac:dyDescent="0.3">
      <c r="U6703" s="309" t="s">
        <v>68600</v>
      </c>
      <c r="V6703" s="310">
        <v>22498.62</v>
      </c>
      <c r="X6703" s="267" t="s">
        <v>64377</v>
      </c>
      <c r="Y6703" s="268">
        <v>2000</v>
      </c>
      <c r="AA6703" s="229" t="s">
        <v>47991</v>
      </c>
      <c r="AB6703" s="230">
        <v>16526.63</v>
      </c>
      <c r="AD6703" s="209" t="s">
        <v>20988</v>
      </c>
      <c r="AE6703" s="210">
        <v>15332.27</v>
      </c>
      <c r="AF6703" s="93"/>
      <c r="AG6703" s="93"/>
      <c r="AH6703" s="93"/>
    </row>
    <row r="6704" spans="21:34" x14ac:dyDescent="0.3">
      <c r="U6704" s="309" t="s">
        <v>36594</v>
      </c>
      <c r="V6704" s="310">
        <v>90915.1</v>
      </c>
      <c r="X6704" s="267" t="s">
        <v>64378</v>
      </c>
      <c r="Y6704" s="268">
        <v>2000</v>
      </c>
      <c r="AA6704" s="229" t="s">
        <v>47992</v>
      </c>
      <c r="AB6704" s="230">
        <v>19900</v>
      </c>
      <c r="AD6704" s="209" t="s">
        <v>20989</v>
      </c>
      <c r="AE6704" s="210">
        <v>1344.98</v>
      </c>
      <c r="AF6704" s="93"/>
      <c r="AG6704" s="93"/>
      <c r="AH6704" s="93"/>
    </row>
    <row r="6705" spans="21:34" x14ac:dyDescent="0.3">
      <c r="U6705" s="309" t="s">
        <v>36595</v>
      </c>
      <c r="V6705" s="310">
        <v>301729.11</v>
      </c>
      <c r="X6705" s="267" t="s">
        <v>64379</v>
      </c>
      <c r="Y6705" s="268">
        <v>1811.3</v>
      </c>
      <c r="AA6705" s="229" t="s">
        <v>44956</v>
      </c>
      <c r="AB6705" s="230">
        <v>22424</v>
      </c>
      <c r="AD6705" s="209" t="s">
        <v>20990</v>
      </c>
      <c r="AE6705" s="210">
        <v>12213</v>
      </c>
      <c r="AF6705" s="93"/>
      <c r="AG6705" s="93"/>
      <c r="AH6705" s="93"/>
    </row>
    <row r="6706" spans="21:34" x14ac:dyDescent="0.3">
      <c r="U6706" s="309" t="s">
        <v>36596</v>
      </c>
      <c r="V6706" s="310">
        <v>126672.02</v>
      </c>
      <c r="X6706" s="267" t="s">
        <v>64380</v>
      </c>
      <c r="Y6706" s="268">
        <v>2819.83</v>
      </c>
      <c r="AA6706" s="229" t="s">
        <v>44957</v>
      </c>
      <c r="AB6706" s="230">
        <v>1714.88</v>
      </c>
      <c r="AD6706" s="209" t="s">
        <v>20991</v>
      </c>
      <c r="AE6706" s="210">
        <v>18451.169999999998</v>
      </c>
      <c r="AF6706" s="93"/>
      <c r="AG6706" s="93"/>
      <c r="AH6706" s="93"/>
    </row>
    <row r="6707" spans="21:34" x14ac:dyDescent="0.3">
      <c r="U6707" s="309" t="s">
        <v>48188</v>
      </c>
      <c r="V6707" s="310">
        <v>487271.11</v>
      </c>
      <c r="X6707" s="267" t="s">
        <v>60502</v>
      </c>
      <c r="Y6707" s="268">
        <v>6814.26</v>
      </c>
      <c r="AA6707" s="229" t="s">
        <v>44958</v>
      </c>
      <c r="AB6707" s="230">
        <v>62500</v>
      </c>
      <c r="AD6707" s="209" t="s">
        <v>20992</v>
      </c>
      <c r="AE6707" s="210">
        <v>12216.9</v>
      </c>
      <c r="AF6707" s="93"/>
      <c r="AG6707" s="93"/>
      <c r="AH6707" s="93"/>
    </row>
    <row r="6708" spans="21:34" x14ac:dyDescent="0.3">
      <c r="U6708" s="309" t="s">
        <v>66731</v>
      </c>
      <c r="V6708" s="310">
        <v>70945.61</v>
      </c>
      <c r="X6708" s="267" t="s">
        <v>60503</v>
      </c>
      <c r="Y6708" s="268">
        <v>521.34</v>
      </c>
      <c r="AA6708" s="229" t="s">
        <v>44959</v>
      </c>
      <c r="AB6708" s="230">
        <v>4671.5200000000004</v>
      </c>
      <c r="AD6708" s="209" t="s">
        <v>20993</v>
      </c>
      <c r="AE6708" s="210">
        <v>26779.29</v>
      </c>
      <c r="AF6708" s="93"/>
      <c r="AG6708" s="93"/>
      <c r="AH6708" s="93"/>
    </row>
    <row r="6709" spans="21:34" x14ac:dyDescent="0.3">
      <c r="U6709" s="309" t="s">
        <v>68601</v>
      </c>
      <c r="V6709" s="310">
        <v>253231.11</v>
      </c>
      <c r="X6709" s="267" t="s">
        <v>60504</v>
      </c>
      <c r="Y6709" s="268">
        <v>358.68</v>
      </c>
      <c r="AA6709" s="229" t="s">
        <v>52559</v>
      </c>
      <c r="AB6709" s="230">
        <v>369.88</v>
      </c>
      <c r="AD6709" s="209" t="s">
        <v>20994</v>
      </c>
      <c r="AE6709" s="210">
        <v>4394.17</v>
      </c>
      <c r="AF6709" s="93"/>
      <c r="AG6709" s="93"/>
      <c r="AH6709" s="93"/>
    </row>
    <row r="6710" spans="21:34" x14ac:dyDescent="0.3">
      <c r="U6710" s="309" t="s">
        <v>61220</v>
      </c>
      <c r="V6710" s="310">
        <v>68537.84</v>
      </c>
      <c r="X6710" s="267" t="s">
        <v>62012</v>
      </c>
      <c r="Y6710" s="268">
        <v>2963.1</v>
      </c>
      <c r="AA6710" s="229" t="s">
        <v>44960</v>
      </c>
      <c r="AB6710" s="230">
        <v>17000</v>
      </c>
      <c r="AD6710" s="209" t="s">
        <v>20995</v>
      </c>
      <c r="AE6710" s="210">
        <v>9602.4699999999993</v>
      </c>
      <c r="AF6710" s="93"/>
      <c r="AG6710" s="93"/>
      <c r="AH6710" s="93"/>
    </row>
    <row r="6711" spans="21:34" x14ac:dyDescent="0.3">
      <c r="U6711" s="309" t="s">
        <v>66732</v>
      </c>
      <c r="V6711" s="310">
        <v>9540</v>
      </c>
      <c r="X6711" s="267" t="s">
        <v>61098</v>
      </c>
      <c r="Y6711" s="268">
        <v>600.29</v>
      </c>
      <c r="AA6711" s="229" t="s">
        <v>44961</v>
      </c>
      <c r="AB6711" s="230">
        <v>1249.46</v>
      </c>
      <c r="AD6711" s="209" t="s">
        <v>20996</v>
      </c>
      <c r="AE6711" s="210">
        <v>15150</v>
      </c>
      <c r="AF6711" s="93"/>
      <c r="AG6711" s="93"/>
      <c r="AH6711" s="93"/>
    </row>
    <row r="6712" spans="21:34" x14ac:dyDescent="0.3">
      <c r="U6712" s="309" t="s">
        <v>45444</v>
      </c>
      <c r="V6712" s="310">
        <v>676521.71</v>
      </c>
      <c r="X6712" s="267" t="s">
        <v>49997</v>
      </c>
      <c r="Y6712" s="268">
        <v>9410</v>
      </c>
      <c r="AA6712" s="229" t="s">
        <v>44962</v>
      </c>
      <c r="AB6712" s="230">
        <v>42437.5</v>
      </c>
      <c r="AD6712" s="209" t="s">
        <v>20997</v>
      </c>
      <c r="AE6712" s="210">
        <v>4555</v>
      </c>
      <c r="AF6712" s="93"/>
      <c r="AG6712" s="93"/>
      <c r="AH6712" s="93"/>
    </row>
    <row r="6713" spans="21:34" x14ac:dyDescent="0.3">
      <c r="U6713" s="309" t="s">
        <v>50292</v>
      </c>
      <c r="V6713" s="310">
        <v>575697.5</v>
      </c>
      <c r="X6713" s="267" t="s">
        <v>52606</v>
      </c>
      <c r="Y6713" s="268">
        <v>133135.28</v>
      </c>
      <c r="AA6713" s="229" t="s">
        <v>44963</v>
      </c>
      <c r="AB6713" s="230">
        <v>3246.47</v>
      </c>
      <c r="AD6713" s="209" t="s">
        <v>20998</v>
      </c>
      <c r="AE6713" s="210">
        <v>81856</v>
      </c>
      <c r="AF6713" s="93"/>
      <c r="AG6713" s="93"/>
      <c r="AH6713" s="93"/>
    </row>
    <row r="6714" spans="21:34" x14ac:dyDescent="0.3">
      <c r="U6714" s="309" t="s">
        <v>42825</v>
      </c>
      <c r="V6714" s="310">
        <v>144617.23000000001</v>
      </c>
      <c r="X6714" s="267" t="s">
        <v>52609</v>
      </c>
      <c r="Y6714" s="268">
        <v>10124.450000000001</v>
      </c>
      <c r="AA6714" s="229" t="s">
        <v>44964</v>
      </c>
      <c r="AB6714" s="230">
        <v>15000</v>
      </c>
      <c r="AD6714" s="209" t="s">
        <v>20999</v>
      </c>
      <c r="AE6714" s="210">
        <v>3730</v>
      </c>
      <c r="AF6714" s="93"/>
      <c r="AG6714" s="93"/>
      <c r="AH6714" s="93"/>
    </row>
    <row r="6715" spans="21:34" x14ac:dyDescent="0.3">
      <c r="U6715" s="309" t="s">
        <v>68602</v>
      </c>
      <c r="V6715" s="310">
        <v>999551.86</v>
      </c>
      <c r="X6715" s="267" t="s">
        <v>52610</v>
      </c>
      <c r="Y6715" s="268">
        <v>1409.98</v>
      </c>
      <c r="AA6715" s="229" t="s">
        <v>44965</v>
      </c>
      <c r="AB6715" s="230">
        <v>1147.5</v>
      </c>
      <c r="AD6715" s="209" t="s">
        <v>21000</v>
      </c>
      <c r="AE6715" s="210">
        <v>195</v>
      </c>
      <c r="AF6715" s="93"/>
      <c r="AG6715" s="93"/>
      <c r="AH6715" s="93"/>
    </row>
    <row r="6716" spans="21:34" x14ac:dyDescent="0.3">
      <c r="U6716" s="309" t="s">
        <v>63576</v>
      </c>
      <c r="V6716" s="310">
        <v>1095787</v>
      </c>
      <c r="X6716" s="267" t="s">
        <v>52611</v>
      </c>
      <c r="Y6716" s="268">
        <v>14444.54</v>
      </c>
      <c r="AA6716" s="229" t="s">
        <v>44966</v>
      </c>
      <c r="AB6716" s="230">
        <v>540280</v>
      </c>
      <c r="AD6716" s="209" t="s">
        <v>21001</v>
      </c>
      <c r="AE6716" s="210">
        <v>25455</v>
      </c>
      <c r="AF6716" s="93"/>
      <c r="AG6716" s="93"/>
      <c r="AH6716" s="93"/>
    </row>
    <row r="6717" spans="21:34" x14ac:dyDescent="0.3">
      <c r="U6717" s="309" t="s">
        <v>66733</v>
      </c>
      <c r="V6717" s="310">
        <v>272501.18</v>
      </c>
      <c r="X6717" s="267" t="s">
        <v>55151</v>
      </c>
      <c r="Y6717" s="268">
        <v>35.71</v>
      </c>
      <c r="AA6717" s="229" t="s">
        <v>44967</v>
      </c>
      <c r="AB6717" s="230">
        <v>40184.050000000003</v>
      </c>
      <c r="AD6717" s="209" t="s">
        <v>21002</v>
      </c>
      <c r="AE6717" s="210">
        <v>1800</v>
      </c>
      <c r="AF6717" s="93"/>
      <c r="AG6717" s="93"/>
      <c r="AH6717" s="93"/>
    </row>
    <row r="6718" spans="21:34" x14ac:dyDescent="0.3">
      <c r="U6718" s="309" t="s">
        <v>68603</v>
      </c>
      <c r="V6718" s="310">
        <v>978.6</v>
      </c>
      <c r="X6718" s="267" t="s">
        <v>56183</v>
      </c>
      <c r="Y6718" s="268">
        <v>11000</v>
      </c>
      <c r="AA6718" s="229" t="s">
        <v>21017</v>
      </c>
      <c r="AB6718" s="230">
        <v>4615.8999999999996</v>
      </c>
      <c r="AD6718" s="209" t="s">
        <v>21003</v>
      </c>
      <c r="AE6718" s="210">
        <v>11252</v>
      </c>
      <c r="AF6718" s="93"/>
      <c r="AG6718" s="93"/>
      <c r="AH6718" s="93"/>
    </row>
    <row r="6719" spans="21:34" x14ac:dyDescent="0.3">
      <c r="U6719" s="309" t="s">
        <v>53400</v>
      </c>
      <c r="V6719" s="310">
        <v>21.54</v>
      </c>
      <c r="X6719" s="267" t="s">
        <v>56184</v>
      </c>
      <c r="Y6719" s="268">
        <v>833.53</v>
      </c>
      <c r="AA6719" s="229" t="s">
        <v>21024</v>
      </c>
      <c r="AB6719" s="230">
        <v>352.17</v>
      </c>
      <c r="AD6719" s="209" t="s">
        <v>21004</v>
      </c>
      <c r="AE6719" s="210">
        <v>853.12</v>
      </c>
      <c r="AF6719" s="93"/>
      <c r="AG6719" s="93"/>
      <c r="AH6719" s="93"/>
    </row>
    <row r="6720" spans="21:34" x14ac:dyDescent="0.3">
      <c r="U6720" s="309" t="s">
        <v>48190</v>
      </c>
      <c r="V6720" s="310">
        <v>342.4</v>
      </c>
      <c r="X6720" s="267" t="s">
        <v>57472</v>
      </c>
      <c r="Y6720" s="268">
        <v>2232.4699999999998</v>
      </c>
      <c r="AA6720" s="229" t="s">
        <v>21025</v>
      </c>
      <c r="AB6720" s="230">
        <v>551.35</v>
      </c>
      <c r="AD6720" s="209" t="s">
        <v>21005</v>
      </c>
      <c r="AE6720" s="210">
        <v>2424.25</v>
      </c>
      <c r="AF6720" s="93"/>
      <c r="AG6720" s="93"/>
      <c r="AH6720" s="93"/>
    </row>
    <row r="6721" spans="21:34" x14ac:dyDescent="0.3">
      <c r="U6721" s="309" t="s">
        <v>63768</v>
      </c>
      <c r="V6721" s="310">
        <v>3291.73</v>
      </c>
      <c r="X6721" s="267" t="s">
        <v>56185</v>
      </c>
      <c r="Y6721" s="268">
        <v>234854.05</v>
      </c>
      <c r="AA6721" s="229" t="s">
        <v>21030</v>
      </c>
      <c r="AB6721" s="230">
        <v>21222.86</v>
      </c>
      <c r="AD6721" s="209" t="s">
        <v>21006</v>
      </c>
      <c r="AE6721" s="210">
        <v>9900</v>
      </c>
      <c r="AF6721" s="93"/>
      <c r="AG6721" s="93"/>
      <c r="AH6721" s="93"/>
    </row>
    <row r="6722" spans="21:34" x14ac:dyDescent="0.3">
      <c r="U6722" s="309" t="s">
        <v>63769</v>
      </c>
      <c r="V6722" s="310">
        <v>251.82</v>
      </c>
      <c r="X6722" s="267" t="s">
        <v>56186</v>
      </c>
      <c r="Y6722" s="268">
        <v>58743.45</v>
      </c>
      <c r="AA6722" s="229" t="s">
        <v>21033</v>
      </c>
      <c r="AB6722" s="230">
        <v>9620.3700000000008</v>
      </c>
      <c r="AD6722" s="209" t="s">
        <v>21007</v>
      </c>
      <c r="AE6722" s="210">
        <v>19350</v>
      </c>
      <c r="AF6722" s="93"/>
      <c r="AG6722" s="93"/>
      <c r="AH6722" s="93"/>
    </row>
    <row r="6723" spans="21:34" x14ac:dyDescent="0.3">
      <c r="U6723" s="309" t="s">
        <v>63770</v>
      </c>
      <c r="V6723" s="310">
        <v>823.59</v>
      </c>
      <c r="X6723" s="267" t="s">
        <v>56187</v>
      </c>
      <c r="Y6723" s="268">
        <v>32690.91</v>
      </c>
      <c r="AA6723" s="229" t="s">
        <v>52560</v>
      </c>
      <c r="AB6723" s="230">
        <v>82775</v>
      </c>
      <c r="AD6723" s="209" t="s">
        <v>21008</v>
      </c>
      <c r="AE6723" s="210">
        <v>19847.63</v>
      </c>
      <c r="AF6723" s="93"/>
      <c r="AG6723" s="93"/>
      <c r="AH6723" s="93"/>
    </row>
    <row r="6724" spans="21:34" x14ac:dyDescent="0.3">
      <c r="U6724" s="309" t="s">
        <v>68604</v>
      </c>
      <c r="V6724" s="310">
        <v>3039.56</v>
      </c>
      <c r="X6724" s="267" t="s">
        <v>56188</v>
      </c>
      <c r="Y6724" s="268">
        <v>24675.59</v>
      </c>
      <c r="AA6724" s="229" t="s">
        <v>40332</v>
      </c>
      <c r="AB6724" s="230">
        <v>55186.45</v>
      </c>
      <c r="AD6724" s="209" t="s">
        <v>21009</v>
      </c>
      <c r="AE6724" s="210">
        <v>60422.86</v>
      </c>
      <c r="AF6724" s="93"/>
      <c r="AG6724" s="93"/>
      <c r="AH6724" s="93"/>
    </row>
    <row r="6725" spans="21:34" x14ac:dyDescent="0.3">
      <c r="U6725" s="309" t="s">
        <v>56446</v>
      </c>
      <c r="V6725" s="310">
        <v>8246.39</v>
      </c>
      <c r="X6725" s="267" t="s">
        <v>56189</v>
      </c>
      <c r="Y6725" s="268">
        <v>718.41</v>
      </c>
      <c r="AA6725" s="229" t="s">
        <v>40333</v>
      </c>
      <c r="AB6725" s="230">
        <v>7214.74</v>
      </c>
      <c r="AD6725" s="209" t="s">
        <v>21010</v>
      </c>
      <c r="AE6725" s="210">
        <v>4622.3500000000004</v>
      </c>
      <c r="AF6725" s="93"/>
      <c r="AG6725" s="93"/>
      <c r="AH6725" s="93"/>
    </row>
    <row r="6726" spans="21:34" x14ac:dyDescent="0.3">
      <c r="U6726" s="309" t="s">
        <v>60678</v>
      </c>
      <c r="V6726" s="310">
        <v>5500</v>
      </c>
      <c r="X6726" s="267" t="s">
        <v>56190</v>
      </c>
      <c r="Y6726" s="268">
        <v>20227.400000000001</v>
      </c>
      <c r="AA6726" s="229" t="s">
        <v>46958</v>
      </c>
      <c r="AB6726" s="230">
        <v>24.1</v>
      </c>
      <c r="AD6726" s="209" t="s">
        <v>21011</v>
      </c>
      <c r="AE6726" s="210">
        <v>13099.67</v>
      </c>
      <c r="AF6726" s="93"/>
      <c r="AG6726" s="93"/>
      <c r="AH6726" s="93"/>
    </row>
    <row r="6727" spans="21:34" x14ac:dyDescent="0.3">
      <c r="U6727" s="309" t="s">
        <v>68605</v>
      </c>
      <c r="V6727" s="310">
        <v>28.68</v>
      </c>
      <c r="X6727" s="267" t="s">
        <v>56191</v>
      </c>
      <c r="Y6727" s="268">
        <v>1436.15</v>
      </c>
      <c r="AA6727" s="229" t="s">
        <v>46959</v>
      </c>
      <c r="AB6727" s="230">
        <v>459.71</v>
      </c>
      <c r="AD6727" s="209" t="s">
        <v>21012</v>
      </c>
      <c r="AE6727" s="210">
        <v>74437.2</v>
      </c>
      <c r="AF6727" s="93"/>
      <c r="AG6727" s="93"/>
      <c r="AH6727" s="93"/>
    </row>
    <row r="6728" spans="21:34" x14ac:dyDescent="0.3">
      <c r="U6728" s="309" t="s">
        <v>57725</v>
      </c>
      <c r="V6728" s="310">
        <v>2050</v>
      </c>
      <c r="X6728" s="267" t="s">
        <v>62641</v>
      </c>
      <c r="Y6728" s="268">
        <v>333.68</v>
      </c>
      <c r="AA6728" s="229" t="s">
        <v>52561</v>
      </c>
      <c r="AB6728" s="230">
        <v>155608.57999999999</v>
      </c>
      <c r="AD6728" s="209" t="s">
        <v>21013</v>
      </c>
      <c r="AE6728" s="210">
        <v>116984.92</v>
      </c>
      <c r="AF6728" s="93"/>
      <c r="AG6728" s="93"/>
      <c r="AH6728" s="93"/>
    </row>
    <row r="6729" spans="21:34" x14ac:dyDescent="0.3">
      <c r="U6729" s="309" t="s">
        <v>60679</v>
      </c>
      <c r="V6729" s="310">
        <v>637.73</v>
      </c>
      <c r="X6729" s="267" t="s">
        <v>62642</v>
      </c>
      <c r="Y6729" s="268">
        <v>19.48</v>
      </c>
      <c r="AA6729" s="229" t="s">
        <v>52562</v>
      </c>
      <c r="AB6729" s="230">
        <v>60532.84</v>
      </c>
      <c r="AD6729" s="209" t="s">
        <v>21014</v>
      </c>
      <c r="AE6729" s="210">
        <v>22990</v>
      </c>
      <c r="AF6729" s="93"/>
      <c r="AG6729" s="93"/>
      <c r="AH6729" s="93"/>
    </row>
    <row r="6730" spans="21:34" x14ac:dyDescent="0.3">
      <c r="U6730" s="309" t="s">
        <v>61221</v>
      </c>
      <c r="V6730" s="310">
        <v>7476</v>
      </c>
      <c r="X6730" s="267" t="s">
        <v>56192</v>
      </c>
      <c r="Y6730" s="268">
        <v>377684.45</v>
      </c>
      <c r="AA6730" s="229" t="s">
        <v>44968</v>
      </c>
      <c r="AB6730" s="230">
        <v>1254</v>
      </c>
      <c r="AD6730" s="209" t="s">
        <v>21015</v>
      </c>
      <c r="AE6730" s="210">
        <v>7575</v>
      </c>
      <c r="AF6730" s="93"/>
      <c r="AG6730" s="93"/>
      <c r="AH6730" s="93"/>
    </row>
    <row r="6731" spans="21:34" x14ac:dyDescent="0.3">
      <c r="U6731" s="309" t="s">
        <v>68606</v>
      </c>
      <c r="V6731" s="310">
        <v>442.5</v>
      </c>
      <c r="X6731" s="267" t="s">
        <v>56193</v>
      </c>
      <c r="Y6731" s="268">
        <v>83919.66</v>
      </c>
      <c r="AA6731" s="229" t="s">
        <v>33648</v>
      </c>
      <c r="AB6731" s="230">
        <v>127361.60000000001</v>
      </c>
      <c r="AD6731" s="209" t="s">
        <v>21016</v>
      </c>
      <c r="AE6731" s="210">
        <v>93738.34</v>
      </c>
      <c r="AF6731" s="93"/>
      <c r="AG6731" s="93"/>
      <c r="AH6731" s="93"/>
    </row>
    <row r="6732" spans="21:34" x14ac:dyDescent="0.3">
      <c r="U6732" s="309" t="s">
        <v>63771</v>
      </c>
      <c r="V6732" s="310">
        <v>33.86</v>
      </c>
      <c r="X6732" s="267" t="s">
        <v>52613</v>
      </c>
      <c r="Y6732" s="268">
        <v>28406.25</v>
      </c>
      <c r="AA6732" s="229" t="s">
        <v>52563</v>
      </c>
      <c r="AB6732" s="230">
        <v>16733.189999999999</v>
      </c>
      <c r="AD6732" s="209" t="s">
        <v>21017</v>
      </c>
      <c r="AE6732" s="210">
        <v>39357.65</v>
      </c>
      <c r="AF6732" s="93"/>
      <c r="AG6732" s="93"/>
      <c r="AH6732" s="93"/>
    </row>
    <row r="6733" spans="21:34" x14ac:dyDescent="0.3">
      <c r="U6733" s="309" t="s">
        <v>63772</v>
      </c>
      <c r="V6733" s="310">
        <v>98.21</v>
      </c>
      <c r="X6733" s="267" t="s">
        <v>59085</v>
      </c>
      <c r="Y6733" s="268">
        <v>7804.59</v>
      </c>
      <c r="AA6733" s="229" t="s">
        <v>46960</v>
      </c>
      <c r="AB6733" s="230">
        <v>750</v>
      </c>
      <c r="AD6733" s="209" t="s">
        <v>21018</v>
      </c>
      <c r="AE6733" s="210">
        <v>44476.03</v>
      </c>
      <c r="AF6733" s="93"/>
      <c r="AG6733" s="93"/>
      <c r="AH6733" s="93"/>
    </row>
    <row r="6734" spans="21:34" x14ac:dyDescent="0.3">
      <c r="U6734" s="309" t="s">
        <v>64759</v>
      </c>
      <c r="V6734" s="310">
        <v>9721.8700000000008</v>
      </c>
      <c r="X6734" s="267" t="s">
        <v>39195</v>
      </c>
      <c r="Y6734" s="268">
        <v>43724.92</v>
      </c>
      <c r="AA6734" s="229" t="s">
        <v>46961</v>
      </c>
      <c r="AB6734" s="230">
        <v>20321.689999999999</v>
      </c>
      <c r="AD6734" s="209" t="s">
        <v>21019</v>
      </c>
      <c r="AE6734" s="210">
        <v>108225.32</v>
      </c>
      <c r="AF6734" s="93"/>
      <c r="AG6734" s="93"/>
      <c r="AH6734" s="93"/>
    </row>
    <row r="6735" spans="21:34" x14ac:dyDescent="0.3">
      <c r="U6735" s="309" t="s">
        <v>66735</v>
      </c>
      <c r="V6735" s="310">
        <v>53435.8</v>
      </c>
      <c r="X6735" s="267" t="s">
        <v>57473</v>
      </c>
      <c r="Y6735" s="268">
        <v>45370.44</v>
      </c>
      <c r="AA6735" s="229" t="s">
        <v>44969</v>
      </c>
      <c r="AB6735" s="230">
        <v>274000</v>
      </c>
      <c r="AD6735" s="209" t="s">
        <v>21020</v>
      </c>
      <c r="AE6735" s="210">
        <v>2400</v>
      </c>
      <c r="AF6735" s="93"/>
      <c r="AG6735" s="93"/>
      <c r="AH6735" s="93"/>
    </row>
    <row r="6736" spans="21:34" x14ac:dyDescent="0.3">
      <c r="U6736" s="309" t="s">
        <v>57726</v>
      </c>
      <c r="V6736" s="310">
        <v>11954.61</v>
      </c>
      <c r="X6736" s="267" t="s">
        <v>39196</v>
      </c>
      <c r="Y6736" s="268">
        <v>6756.24</v>
      </c>
      <c r="AA6736" s="229" t="s">
        <v>40334</v>
      </c>
      <c r="AB6736" s="230">
        <v>8143.2</v>
      </c>
      <c r="AD6736" s="209" t="s">
        <v>21021</v>
      </c>
      <c r="AE6736" s="210">
        <v>6580.51</v>
      </c>
      <c r="AF6736" s="93"/>
      <c r="AG6736" s="93"/>
      <c r="AH6736" s="93"/>
    </row>
    <row r="6737" spans="21:34" x14ac:dyDescent="0.3">
      <c r="U6737" s="309" t="s">
        <v>57727</v>
      </c>
      <c r="V6737" s="310">
        <v>778.66</v>
      </c>
      <c r="X6737" s="267" t="s">
        <v>39197</v>
      </c>
      <c r="Y6737" s="268">
        <v>2707.51</v>
      </c>
      <c r="AA6737" s="229" t="s">
        <v>42552</v>
      </c>
      <c r="AB6737" s="230">
        <v>1281750</v>
      </c>
      <c r="AD6737" s="209" t="s">
        <v>21022</v>
      </c>
      <c r="AE6737" s="210">
        <v>387750</v>
      </c>
      <c r="AF6737" s="93"/>
      <c r="AG6737" s="93"/>
      <c r="AH6737" s="93"/>
    </row>
    <row r="6738" spans="21:34" x14ac:dyDescent="0.3">
      <c r="U6738" s="309" t="s">
        <v>57728</v>
      </c>
      <c r="V6738" s="310">
        <v>1592.69</v>
      </c>
      <c r="X6738" s="267" t="s">
        <v>39198</v>
      </c>
      <c r="Y6738" s="268">
        <v>10606.31</v>
      </c>
      <c r="AA6738" s="229" t="s">
        <v>52564</v>
      </c>
      <c r="AB6738" s="230">
        <v>22266.49</v>
      </c>
      <c r="AD6738" s="209" t="s">
        <v>21023</v>
      </c>
      <c r="AE6738" s="210">
        <v>74907.850000000006</v>
      </c>
      <c r="AF6738" s="93"/>
      <c r="AG6738" s="93"/>
      <c r="AH6738" s="93"/>
    </row>
    <row r="6739" spans="21:34" x14ac:dyDescent="0.3">
      <c r="U6739" s="309" t="s">
        <v>57729</v>
      </c>
      <c r="V6739" s="310">
        <v>34000</v>
      </c>
      <c r="X6739" s="267" t="s">
        <v>56194</v>
      </c>
      <c r="Y6739" s="268">
        <v>14042.81</v>
      </c>
      <c r="AA6739" s="229" t="s">
        <v>52565</v>
      </c>
      <c r="AB6739" s="230">
        <v>5400</v>
      </c>
      <c r="AD6739" s="209" t="s">
        <v>21024</v>
      </c>
      <c r="AE6739" s="210">
        <v>57178.29</v>
      </c>
      <c r="AF6739" s="93"/>
      <c r="AG6739" s="93"/>
      <c r="AH6739" s="93"/>
    </row>
    <row r="6740" spans="21:34" x14ac:dyDescent="0.3">
      <c r="U6740" s="309" t="s">
        <v>68607</v>
      </c>
      <c r="V6740" s="310">
        <v>33043.78</v>
      </c>
      <c r="X6740" s="267" t="s">
        <v>36320</v>
      </c>
      <c r="Y6740" s="268">
        <v>13946.32</v>
      </c>
      <c r="AA6740" s="229" t="s">
        <v>33649</v>
      </c>
      <c r="AB6740" s="230">
        <v>143875.38</v>
      </c>
      <c r="AD6740" s="209" t="s">
        <v>21025</v>
      </c>
      <c r="AE6740" s="210">
        <v>136832.65</v>
      </c>
      <c r="AF6740" s="93"/>
      <c r="AG6740" s="93"/>
      <c r="AH6740" s="93"/>
    </row>
    <row r="6741" spans="21:34" x14ac:dyDescent="0.3">
      <c r="U6741" s="309" t="s">
        <v>68608</v>
      </c>
      <c r="V6741" s="310">
        <v>2483.17</v>
      </c>
      <c r="X6741" s="267" t="s">
        <v>36321</v>
      </c>
      <c r="Y6741" s="268">
        <v>47930.65</v>
      </c>
      <c r="AA6741" s="229" t="s">
        <v>33650</v>
      </c>
      <c r="AB6741" s="230">
        <v>339062.85</v>
      </c>
      <c r="AD6741" s="209" t="s">
        <v>21026</v>
      </c>
      <c r="AE6741" s="210">
        <v>67555.839999999997</v>
      </c>
      <c r="AF6741" s="93"/>
      <c r="AG6741" s="93"/>
      <c r="AH6741" s="93"/>
    </row>
    <row r="6742" spans="21:34" x14ac:dyDescent="0.3">
      <c r="U6742" s="309" t="s">
        <v>68609</v>
      </c>
      <c r="V6742" s="310">
        <v>8267.5499999999993</v>
      </c>
      <c r="X6742" s="267" t="s">
        <v>55152</v>
      </c>
      <c r="Y6742" s="268">
        <v>56567.15</v>
      </c>
      <c r="AA6742" s="229" t="s">
        <v>35076</v>
      </c>
      <c r="AB6742" s="230">
        <v>10394.52</v>
      </c>
      <c r="AD6742" s="209" t="s">
        <v>21027</v>
      </c>
      <c r="AE6742" s="210">
        <v>98341.45</v>
      </c>
      <c r="AF6742" s="93"/>
      <c r="AG6742" s="93"/>
      <c r="AH6742" s="93"/>
    </row>
    <row r="6743" spans="21:34" x14ac:dyDescent="0.3">
      <c r="U6743" s="309" t="s">
        <v>68610</v>
      </c>
      <c r="V6743" s="310">
        <v>6801.3</v>
      </c>
      <c r="X6743" s="267" t="s">
        <v>55153</v>
      </c>
      <c r="Y6743" s="268">
        <v>49618.31</v>
      </c>
      <c r="AA6743" s="229" t="s">
        <v>35077</v>
      </c>
      <c r="AB6743" s="230">
        <v>153577.45000000001</v>
      </c>
      <c r="AD6743" s="209" t="s">
        <v>21028</v>
      </c>
      <c r="AE6743" s="210">
        <v>67198.64</v>
      </c>
      <c r="AF6743" s="93"/>
      <c r="AG6743" s="93"/>
      <c r="AH6743" s="93"/>
    </row>
    <row r="6744" spans="21:34" x14ac:dyDescent="0.3">
      <c r="U6744" s="309" t="s">
        <v>59773</v>
      </c>
      <c r="V6744" s="310">
        <v>34429.5</v>
      </c>
      <c r="X6744" s="267" t="s">
        <v>55154</v>
      </c>
      <c r="Y6744" s="268">
        <v>5274.83</v>
      </c>
      <c r="AA6744" s="229" t="s">
        <v>52566</v>
      </c>
      <c r="AB6744" s="230">
        <v>135720</v>
      </c>
      <c r="AD6744" s="209" t="s">
        <v>21029</v>
      </c>
      <c r="AE6744" s="210">
        <v>54935.11</v>
      </c>
      <c r="AF6744" s="93"/>
      <c r="AG6744" s="93"/>
      <c r="AH6744" s="93"/>
    </row>
    <row r="6745" spans="21:34" x14ac:dyDescent="0.3">
      <c r="U6745" s="309" t="s">
        <v>68611</v>
      </c>
      <c r="V6745" s="310">
        <v>8616.1299999999992</v>
      </c>
      <c r="X6745" s="267" t="s">
        <v>56195</v>
      </c>
      <c r="Y6745" s="268">
        <v>53.59</v>
      </c>
      <c r="AA6745" s="229" t="s">
        <v>52567</v>
      </c>
      <c r="AB6745" s="230">
        <v>52102</v>
      </c>
      <c r="AD6745" s="209" t="s">
        <v>21030</v>
      </c>
      <c r="AE6745" s="210">
        <v>172368.09</v>
      </c>
      <c r="AF6745" s="93"/>
      <c r="AG6745" s="93"/>
      <c r="AH6745" s="93"/>
    </row>
    <row r="6746" spans="21:34" x14ac:dyDescent="0.3">
      <c r="U6746" s="309" t="s">
        <v>35471</v>
      </c>
      <c r="V6746" s="310">
        <v>0.3</v>
      </c>
      <c r="X6746" s="267" t="s">
        <v>40337</v>
      </c>
      <c r="Y6746" s="268">
        <v>1716.33</v>
      </c>
      <c r="AA6746" s="229" t="s">
        <v>46962</v>
      </c>
      <c r="AB6746" s="230">
        <v>142480.81</v>
      </c>
      <c r="AD6746" s="209" t="s">
        <v>21031</v>
      </c>
      <c r="AE6746" s="210">
        <v>130861.12</v>
      </c>
      <c r="AF6746" s="93"/>
      <c r="AG6746" s="93"/>
      <c r="AH6746" s="93"/>
    </row>
    <row r="6747" spans="21:34" x14ac:dyDescent="0.3">
      <c r="U6747" s="309" t="s">
        <v>63773</v>
      </c>
      <c r="V6747" s="310">
        <v>9387.5</v>
      </c>
      <c r="X6747" s="267" t="s">
        <v>56196</v>
      </c>
      <c r="Y6747" s="268">
        <v>1626.25</v>
      </c>
      <c r="AA6747" s="229" t="s">
        <v>36306</v>
      </c>
      <c r="AB6747" s="230">
        <v>94851.07</v>
      </c>
      <c r="AD6747" s="209" t="s">
        <v>21032</v>
      </c>
      <c r="AE6747" s="210">
        <v>42548.56</v>
      </c>
      <c r="AF6747" s="93"/>
      <c r="AG6747" s="93"/>
      <c r="AH6747" s="93"/>
    </row>
    <row r="6748" spans="21:34" x14ac:dyDescent="0.3">
      <c r="U6748" s="309" t="s">
        <v>63774</v>
      </c>
      <c r="V6748" s="310">
        <v>700.63</v>
      </c>
      <c r="X6748" s="267" t="s">
        <v>40338</v>
      </c>
      <c r="Y6748" s="268">
        <v>8700.84</v>
      </c>
      <c r="AA6748" s="229" t="s">
        <v>36307</v>
      </c>
      <c r="AB6748" s="230">
        <v>213172.5</v>
      </c>
      <c r="AD6748" s="209" t="s">
        <v>21033</v>
      </c>
      <c r="AE6748" s="210">
        <v>141642.20000000001</v>
      </c>
      <c r="AF6748" s="93"/>
      <c r="AG6748" s="93"/>
      <c r="AH6748" s="93"/>
    </row>
    <row r="6749" spans="21:34" x14ac:dyDescent="0.3">
      <c r="U6749" s="309" t="s">
        <v>63775</v>
      </c>
      <c r="V6749" s="310">
        <v>10611.93</v>
      </c>
      <c r="X6749" s="267" t="s">
        <v>40339</v>
      </c>
      <c r="Y6749" s="268">
        <v>27276.69</v>
      </c>
      <c r="AA6749" s="229" t="s">
        <v>49989</v>
      </c>
      <c r="AB6749" s="230">
        <v>4284.28</v>
      </c>
      <c r="AD6749" s="209" t="s">
        <v>21034</v>
      </c>
      <c r="AE6749" s="210">
        <v>578.85</v>
      </c>
      <c r="AF6749" s="93"/>
      <c r="AG6749" s="93"/>
      <c r="AH6749" s="93"/>
    </row>
    <row r="6750" spans="21:34" x14ac:dyDescent="0.3">
      <c r="U6750" s="309" t="s">
        <v>63776</v>
      </c>
      <c r="V6750" s="310">
        <v>-0.4</v>
      </c>
      <c r="X6750" s="267" t="s">
        <v>44995</v>
      </c>
      <c r="Y6750" s="268">
        <v>7859.97</v>
      </c>
      <c r="AA6750" s="229" t="s">
        <v>40335</v>
      </c>
      <c r="AB6750" s="230">
        <v>396779.76</v>
      </c>
      <c r="AD6750" s="209" t="s">
        <v>21035</v>
      </c>
      <c r="AE6750" s="210">
        <v>16231.15</v>
      </c>
      <c r="AF6750" s="93"/>
      <c r="AG6750" s="93"/>
      <c r="AH6750" s="93"/>
    </row>
    <row r="6751" spans="21:34" x14ac:dyDescent="0.3">
      <c r="U6751" s="309" t="s">
        <v>63777</v>
      </c>
      <c r="V6751" s="310">
        <v>11501.8</v>
      </c>
      <c r="X6751" s="267" t="s">
        <v>57474</v>
      </c>
      <c r="Y6751" s="268">
        <v>16755.91</v>
      </c>
      <c r="AA6751" s="229" t="s">
        <v>35078</v>
      </c>
      <c r="AB6751" s="230">
        <v>857725.15</v>
      </c>
      <c r="AD6751" s="209" t="s">
        <v>21036</v>
      </c>
      <c r="AE6751" s="210">
        <v>18451.169999999998</v>
      </c>
      <c r="AF6751" s="93"/>
      <c r="AG6751" s="93"/>
      <c r="AH6751" s="93"/>
    </row>
    <row r="6752" spans="21:34" x14ac:dyDescent="0.3">
      <c r="U6752" s="309" t="s">
        <v>63778</v>
      </c>
      <c r="V6752" s="310">
        <v>1628</v>
      </c>
      <c r="X6752" s="267" t="s">
        <v>56197</v>
      </c>
      <c r="Y6752" s="268">
        <v>1499.85</v>
      </c>
      <c r="AA6752" s="229" t="s">
        <v>36308</v>
      </c>
      <c r="AB6752" s="230">
        <v>567011.37</v>
      </c>
      <c r="AD6752" s="209" t="s">
        <v>21037</v>
      </c>
      <c r="AE6752" s="210">
        <v>12216.9</v>
      </c>
      <c r="AF6752" s="93"/>
      <c r="AG6752" s="93"/>
      <c r="AH6752" s="93"/>
    </row>
    <row r="6753" spans="21:34" x14ac:dyDescent="0.3">
      <c r="U6753" s="309" t="s">
        <v>68612</v>
      </c>
      <c r="V6753" s="310">
        <v>18428.07</v>
      </c>
      <c r="X6753" s="267" t="s">
        <v>55155</v>
      </c>
      <c r="Y6753" s="268">
        <v>6309.87</v>
      </c>
      <c r="AA6753" s="229" t="s">
        <v>42553</v>
      </c>
      <c r="AB6753" s="230">
        <v>10300</v>
      </c>
      <c r="AD6753" s="209" t="s">
        <v>21038</v>
      </c>
      <c r="AE6753" s="210">
        <v>11252</v>
      </c>
      <c r="AF6753" s="93"/>
      <c r="AG6753" s="93"/>
      <c r="AH6753" s="93"/>
    </row>
    <row r="6754" spans="21:34" x14ac:dyDescent="0.3">
      <c r="U6754" s="309" t="s">
        <v>62191</v>
      </c>
      <c r="V6754" s="310">
        <v>2999.05</v>
      </c>
      <c r="X6754" s="267" t="s">
        <v>42565</v>
      </c>
      <c r="Y6754" s="268">
        <v>1110000</v>
      </c>
      <c r="AA6754" s="229" t="s">
        <v>42554</v>
      </c>
      <c r="AB6754" s="230">
        <v>787.92</v>
      </c>
      <c r="AD6754" s="209" t="s">
        <v>21039</v>
      </c>
      <c r="AE6754" s="210">
        <v>154161.20000000001</v>
      </c>
      <c r="AF6754" s="93"/>
      <c r="AG6754" s="93"/>
      <c r="AH6754" s="93"/>
    </row>
    <row r="6755" spans="21:34" x14ac:dyDescent="0.3">
      <c r="U6755" s="309" t="s">
        <v>68613</v>
      </c>
      <c r="V6755" s="310">
        <v>3025.02</v>
      </c>
      <c r="X6755" s="267" t="s">
        <v>55156</v>
      </c>
      <c r="Y6755" s="268">
        <v>10076.549999999999</v>
      </c>
      <c r="AA6755" s="229" t="s">
        <v>42555</v>
      </c>
      <c r="AB6755" s="230">
        <v>2037.92</v>
      </c>
      <c r="AD6755" s="209" t="s">
        <v>21040</v>
      </c>
      <c r="AE6755" s="210">
        <v>39357.65</v>
      </c>
      <c r="AF6755" s="93"/>
      <c r="AG6755" s="93"/>
      <c r="AH6755" s="93"/>
    </row>
    <row r="6756" spans="21:34" x14ac:dyDescent="0.3">
      <c r="U6756" s="309" t="s">
        <v>68614</v>
      </c>
      <c r="V6756" s="310">
        <v>8.58</v>
      </c>
      <c r="X6756" s="267" t="s">
        <v>35099</v>
      </c>
      <c r="Y6756" s="268">
        <v>86247.5</v>
      </c>
      <c r="AA6756" s="229" t="s">
        <v>52568</v>
      </c>
      <c r="AB6756" s="230">
        <v>18776.54</v>
      </c>
      <c r="AD6756" s="209" t="s">
        <v>21041</v>
      </c>
      <c r="AE6756" s="210">
        <v>44476.03</v>
      </c>
      <c r="AF6756" s="93"/>
      <c r="AG6756" s="93"/>
      <c r="AH6756" s="93"/>
    </row>
    <row r="6757" spans="21:34" x14ac:dyDescent="0.3">
      <c r="U6757" s="309" t="s">
        <v>68615</v>
      </c>
      <c r="V6757" s="310">
        <v>2246.31</v>
      </c>
      <c r="X6757" s="267" t="s">
        <v>35100</v>
      </c>
      <c r="Y6757" s="268">
        <v>4382.13</v>
      </c>
      <c r="AA6757" s="229" t="s">
        <v>52569</v>
      </c>
      <c r="AB6757" s="230">
        <v>1148.83</v>
      </c>
      <c r="AD6757" s="209" t="s">
        <v>21042</v>
      </c>
      <c r="AE6757" s="210">
        <v>108225.32</v>
      </c>
      <c r="AF6757" s="93"/>
      <c r="AG6757" s="93"/>
      <c r="AH6757" s="93"/>
    </row>
    <row r="6758" spans="21:34" x14ac:dyDescent="0.3">
      <c r="U6758" s="309" t="s">
        <v>55334</v>
      </c>
      <c r="V6758" s="310">
        <v>56021.22</v>
      </c>
      <c r="X6758" s="267" t="s">
        <v>36324</v>
      </c>
      <c r="Y6758" s="268">
        <v>2700</v>
      </c>
      <c r="AA6758" s="229" t="s">
        <v>52570</v>
      </c>
      <c r="AB6758" s="230">
        <v>807.44</v>
      </c>
      <c r="AD6758" s="209" t="s">
        <v>21043</v>
      </c>
      <c r="AE6758" s="210">
        <v>2400</v>
      </c>
      <c r="AF6758" s="93"/>
      <c r="AG6758" s="93"/>
      <c r="AH6758" s="93"/>
    </row>
    <row r="6759" spans="21:34" x14ac:dyDescent="0.3">
      <c r="U6759" s="309" t="s">
        <v>68616</v>
      </c>
      <c r="V6759" s="310">
        <v>1950.46</v>
      </c>
      <c r="X6759" s="267" t="s">
        <v>36325</v>
      </c>
      <c r="Y6759" s="268">
        <v>57638.64</v>
      </c>
      <c r="AA6759" s="229" t="s">
        <v>52571</v>
      </c>
      <c r="AB6759" s="230">
        <v>2095.5500000000002</v>
      </c>
      <c r="AD6759" s="209" t="s">
        <v>21044</v>
      </c>
      <c r="AE6759" s="210">
        <v>6580.51</v>
      </c>
      <c r="AF6759" s="93"/>
      <c r="AG6759" s="93"/>
      <c r="AH6759" s="93"/>
    </row>
    <row r="6760" spans="21:34" x14ac:dyDescent="0.3">
      <c r="U6760" s="309" t="s">
        <v>53401</v>
      </c>
      <c r="V6760" s="310">
        <v>226.99</v>
      </c>
      <c r="X6760" s="267" t="s">
        <v>36326</v>
      </c>
      <c r="Y6760" s="268">
        <v>7752.91</v>
      </c>
      <c r="AA6760" s="229" t="s">
        <v>52572</v>
      </c>
      <c r="AB6760" s="230">
        <v>6324.95</v>
      </c>
      <c r="AD6760" s="209" t="s">
        <v>21045</v>
      </c>
      <c r="AE6760" s="210">
        <v>387750</v>
      </c>
      <c r="AF6760" s="93"/>
      <c r="AG6760" s="93"/>
      <c r="AH6760" s="93"/>
    </row>
    <row r="6761" spans="21:34" x14ac:dyDescent="0.3">
      <c r="U6761" s="309" t="s">
        <v>68617</v>
      </c>
      <c r="V6761" s="310">
        <v>365</v>
      </c>
      <c r="X6761" s="267" t="s">
        <v>60505</v>
      </c>
      <c r="Y6761" s="268">
        <v>-17556.349999999999</v>
      </c>
      <c r="AA6761" s="229" t="s">
        <v>52573</v>
      </c>
      <c r="AB6761" s="230">
        <v>205.3</v>
      </c>
      <c r="AD6761" s="209" t="s">
        <v>21046</v>
      </c>
      <c r="AE6761" s="210">
        <v>101687.14</v>
      </c>
      <c r="AF6761" s="93"/>
      <c r="AG6761" s="93"/>
      <c r="AH6761" s="93"/>
    </row>
    <row r="6762" spans="21:34" x14ac:dyDescent="0.3">
      <c r="U6762" s="309" t="s">
        <v>59774</v>
      </c>
      <c r="V6762" s="310">
        <v>3000</v>
      </c>
      <c r="X6762" s="267" t="s">
        <v>40342</v>
      </c>
      <c r="Y6762" s="268">
        <v>3856765.24</v>
      </c>
      <c r="AA6762" s="229" t="s">
        <v>52574</v>
      </c>
      <c r="AB6762" s="230">
        <v>7094.39</v>
      </c>
      <c r="AD6762" s="209" t="s">
        <v>21047</v>
      </c>
      <c r="AE6762" s="210">
        <v>67047.929999999993</v>
      </c>
      <c r="AF6762" s="93"/>
      <c r="AG6762" s="93"/>
      <c r="AH6762" s="93"/>
    </row>
    <row r="6763" spans="21:34" x14ac:dyDescent="0.3">
      <c r="U6763" s="309" t="s">
        <v>59775</v>
      </c>
      <c r="V6763" s="310">
        <v>212.86</v>
      </c>
      <c r="X6763" s="267" t="s">
        <v>52614</v>
      </c>
      <c r="Y6763" s="268">
        <v>69486.69</v>
      </c>
      <c r="AA6763" s="229" t="s">
        <v>52575</v>
      </c>
      <c r="AB6763" s="230">
        <v>422.96</v>
      </c>
      <c r="AD6763" s="209" t="s">
        <v>21048</v>
      </c>
      <c r="AE6763" s="210">
        <v>161959.04000000001</v>
      </c>
      <c r="AF6763" s="93"/>
      <c r="AG6763" s="93"/>
      <c r="AH6763" s="93"/>
    </row>
    <row r="6764" spans="21:34" x14ac:dyDescent="0.3">
      <c r="U6764" s="309" t="s">
        <v>59777</v>
      </c>
      <c r="V6764" s="310">
        <v>298.11</v>
      </c>
      <c r="X6764" s="267" t="s">
        <v>46978</v>
      </c>
      <c r="Y6764" s="268">
        <v>62445</v>
      </c>
      <c r="AA6764" s="229" t="s">
        <v>44970</v>
      </c>
      <c r="AB6764" s="230">
        <v>123000</v>
      </c>
      <c r="AD6764" s="209" t="s">
        <v>21049</v>
      </c>
      <c r="AE6764" s="210">
        <v>67555.839999999997</v>
      </c>
      <c r="AF6764" s="93"/>
      <c r="AG6764" s="93"/>
      <c r="AH6764" s="93"/>
    </row>
    <row r="6765" spans="21:34" x14ac:dyDescent="0.3">
      <c r="U6765" s="309" t="s">
        <v>33991</v>
      </c>
      <c r="V6765" s="310">
        <v>69557.399999999994</v>
      </c>
      <c r="X6765" s="267" t="s">
        <v>55157</v>
      </c>
      <c r="Y6765" s="268">
        <v>18878.53</v>
      </c>
      <c r="AA6765" s="229" t="s">
        <v>44971</v>
      </c>
      <c r="AB6765" s="230">
        <v>8797.51</v>
      </c>
      <c r="AD6765" s="209" t="s">
        <v>21050</v>
      </c>
      <c r="AE6765" s="210">
        <v>130966.45</v>
      </c>
      <c r="AF6765" s="93"/>
      <c r="AG6765" s="93"/>
      <c r="AH6765" s="93"/>
    </row>
    <row r="6766" spans="21:34" x14ac:dyDescent="0.3">
      <c r="U6766" s="309" t="s">
        <v>33992</v>
      </c>
      <c r="V6766" s="310">
        <v>14967.45</v>
      </c>
      <c r="X6766" s="267" t="s">
        <v>55158</v>
      </c>
      <c r="Y6766" s="268">
        <v>137589.76000000001</v>
      </c>
      <c r="AA6766" s="229" t="s">
        <v>42556</v>
      </c>
      <c r="AB6766" s="230">
        <v>527537.43999999994</v>
      </c>
      <c r="AD6766" s="209" t="s">
        <v>21051</v>
      </c>
      <c r="AE6766" s="210">
        <v>19350</v>
      </c>
      <c r="AF6766" s="93"/>
      <c r="AG6766" s="93"/>
      <c r="AH6766" s="93"/>
    </row>
    <row r="6767" spans="21:34" x14ac:dyDescent="0.3">
      <c r="U6767" s="309" t="s">
        <v>55337</v>
      </c>
      <c r="V6767" s="310">
        <v>2327.66</v>
      </c>
      <c r="X6767" s="267" t="s">
        <v>55159</v>
      </c>
      <c r="Y6767" s="268">
        <v>23217.27</v>
      </c>
      <c r="AA6767" s="229" t="s">
        <v>42557</v>
      </c>
      <c r="AB6767" s="230">
        <v>40129.879999999997</v>
      </c>
      <c r="AD6767" s="209" t="s">
        <v>21052</v>
      </c>
      <c r="AE6767" s="210">
        <v>4555</v>
      </c>
      <c r="AF6767" s="93"/>
      <c r="AG6767" s="93"/>
      <c r="AH6767" s="93"/>
    </row>
    <row r="6768" spans="21:34" x14ac:dyDescent="0.3">
      <c r="U6768" s="309" t="s">
        <v>33993</v>
      </c>
      <c r="V6768" s="310">
        <v>27170.33</v>
      </c>
      <c r="X6768" s="267" t="s">
        <v>55160</v>
      </c>
      <c r="Y6768" s="268">
        <v>9169.98</v>
      </c>
      <c r="AA6768" s="229" t="s">
        <v>21078</v>
      </c>
      <c r="AB6768" s="230">
        <v>16578.84</v>
      </c>
      <c r="AD6768" s="209" t="s">
        <v>21053</v>
      </c>
      <c r="AE6768" s="210">
        <v>67198.64</v>
      </c>
      <c r="AF6768" s="93"/>
      <c r="AG6768" s="93"/>
      <c r="AH6768" s="93"/>
    </row>
    <row r="6769" spans="21:34" x14ac:dyDescent="0.3">
      <c r="U6769" s="309" t="s">
        <v>25839</v>
      </c>
      <c r="V6769" s="310">
        <v>3150</v>
      </c>
      <c r="X6769" s="267" t="s">
        <v>55161</v>
      </c>
      <c r="Y6769" s="268">
        <v>7332.38</v>
      </c>
      <c r="AA6769" s="229" t="s">
        <v>35080</v>
      </c>
      <c r="AB6769" s="230">
        <v>83267.399999999994</v>
      </c>
      <c r="AD6769" s="209" t="s">
        <v>21054</v>
      </c>
      <c r="AE6769" s="210">
        <v>55513.96</v>
      </c>
      <c r="AF6769" s="93"/>
      <c r="AG6769" s="93"/>
      <c r="AH6769" s="93"/>
    </row>
    <row r="6770" spans="21:34" x14ac:dyDescent="0.3">
      <c r="U6770" s="309" t="s">
        <v>68618</v>
      </c>
      <c r="V6770" s="310">
        <v>2850</v>
      </c>
      <c r="X6770" s="267" t="s">
        <v>55162</v>
      </c>
      <c r="Y6770" s="268">
        <v>17057.46</v>
      </c>
      <c r="AA6770" s="229" t="s">
        <v>21080</v>
      </c>
      <c r="AB6770" s="230">
        <v>52705.27</v>
      </c>
      <c r="AD6770" s="209" t="s">
        <v>13578</v>
      </c>
      <c r="AE6770" s="210">
        <v>266652.92</v>
      </c>
      <c r="AF6770" s="93"/>
      <c r="AG6770" s="93"/>
      <c r="AH6770" s="93"/>
    </row>
    <row r="6771" spans="21:34" x14ac:dyDescent="0.3">
      <c r="U6771" s="309" t="s">
        <v>68619</v>
      </c>
      <c r="V6771" s="310">
        <v>10200</v>
      </c>
      <c r="X6771" s="267" t="s">
        <v>56198</v>
      </c>
      <c r="Y6771" s="268">
        <v>98.8</v>
      </c>
      <c r="AA6771" s="229" t="s">
        <v>13585</v>
      </c>
      <c r="AB6771" s="230">
        <v>99983.96</v>
      </c>
      <c r="AD6771" s="209" t="s">
        <v>21055</v>
      </c>
      <c r="AE6771" s="210">
        <v>130861.12</v>
      </c>
      <c r="AF6771" s="93"/>
      <c r="AG6771" s="93"/>
      <c r="AH6771" s="93"/>
    </row>
    <row r="6772" spans="21:34" x14ac:dyDescent="0.3">
      <c r="U6772" s="309" t="s">
        <v>25840</v>
      </c>
      <c r="V6772" s="310">
        <v>9962.52</v>
      </c>
      <c r="X6772" s="267" t="s">
        <v>56199</v>
      </c>
      <c r="Y6772" s="268">
        <v>613.91999999999996</v>
      </c>
      <c r="AA6772" s="229" t="s">
        <v>21081</v>
      </c>
      <c r="AB6772" s="230">
        <v>160232.5</v>
      </c>
      <c r="AD6772" s="209" t="s">
        <v>21056</v>
      </c>
      <c r="AE6772" s="210">
        <v>41021.15</v>
      </c>
      <c r="AF6772" s="93"/>
      <c r="AG6772" s="93"/>
      <c r="AH6772" s="93"/>
    </row>
    <row r="6773" spans="21:34" x14ac:dyDescent="0.3">
      <c r="U6773" s="309" t="s">
        <v>35475</v>
      </c>
      <c r="V6773" s="310">
        <v>26527.3</v>
      </c>
      <c r="X6773" s="267" t="s">
        <v>55163</v>
      </c>
      <c r="Y6773" s="268">
        <v>7421.57</v>
      </c>
      <c r="AA6773" s="229" t="s">
        <v>48913</v>
      </c>
      <c r="AB6773" s="230">
        <v>810.41</v>
      </c>
      <c r="AD6773" s="209" t="s">
        <v>21057</v>
      </c>
      <c r="AE6773" s="210">
        <v>42548.56</v>
      </c>
      <c r="AF6773" s="93"/>
      <c r="AG6773" s="93"/>
      <c r="AH6773" s="93"/>
    </row>
    <row r="6774" spans="21:34" x14ac:dyDescent="0.3">
      <c r="U6774" s="309" t="s">
        <v>53414</v>
      </c>
      <c r="V6774" s="310">
        <v>9721.39</v>
      </c>
      <c r="X6774" s="267" t="s">
        <v>55164</v>
      </c>
      <c r="Y6774" s="268">
        <v>17673.93</v>
      </c>
      <c r="AA6774" s="229" t="s">
        <v>46963</v>
      </c>
      <c r="AB6774" s="230">
        <v>19249.59</v>
      </c>
      <c r="AD6774" s="209" t="s">
        <v>21058</v>
      </c>
      <c r="AE6774" s="210">
        <v>369863.12</v>
      </c>
      <c r="AF6774" s="93"/>
      <c r="AG6774" s="93"/>
      <c r="AH6774" s="93"/>
    </row>
    <row r="6775" spans="21:34" x14ac:dyDescent="0.3">
      <c r="U6775" s="309" t="s">
        <v>36605</v>
      </c>
      <c r="V6775" s="310">
        <v>15864.91</v>
      </c>
      <c r="X6775" s="267" t="s">
        <v>55165</v>
      </c>
      <c r="Y6775" s="268">
        <v>3482.89</v>
      </c>
      <c r="AA6775" s="229" t="s">
        <v>21083</v>
      </c>
      <c r="AB6775" s="230">
        <v>16000.08</v>
      </c>
      <c r="AD6775" s="209" t="s">
        <v>21059</v>
      </c>
      <c r="AE6775" s="210">
        <v>52583.85</v>
      </c>
      <c r="AF6775" s="93"/>
      <c r="AG6775" s="93"/>
      <c r="AH6775" s="93"/>
    </row>
    <row r="6776" spans="21:34" x14ac:dyDescent="0.3">
      <c r="U6776" s="309" t="s">
        <v>68620</v>
      </c>
      <c r="V6776" s="310">
        <v>292452.3</v>
      </c>
      <c r="X6776" s="267" t="s">
        <v>55166</v>
      </c>
      <c r="Y6776" s="268">
        <v>17856.060000000001</v>
      </c>
      <c r="AA6776" s="229" t="s">
        <v>21084</v>
      </c>
      <c r="AB6776" s="230">
        <v>28897.87</v>
      </c>
      <c r="AD6776" s="209" t="s">
        <v>21060</v>
      </c>
      <c r="AE6776" s="210">
        <v>4022.7</v>
      </c>
      <c r="AF6776" s="93"/>
      <c r="AG6776" s="93"/>
      <c r="AH6776" s="93"/>
    </row>
    <row r="6777" spans="21:34" x14ac:dyDescent="0.3">
      <c r="U6777" s="309" t="s">
        <v>61117</v>
      </c>
      <c r="V6777" s="310">
        <v>9899.2800000000007</v>
      </c>
      <c r="X6777" s="267" t="s">
        <v>55167</v>
      </c>
      <c r="Y6777" s="268">
        <v>54040.36</v>
      </c>
      <c r="AA6777" s="229" t="s">
        <v>21085</v>
      </c>
      <c r="AB6777" s="230">
        <v>3434.69</v>
      </c>
      <c r="AD6777" s="209" t="s">
        <v>21061</v>
      </c>
      <c r="AE6777" s="210">
        <v>10789.49</v>
      </c>
      <c r="AF6777" s="93"/>
      <c r="AG6777" s="93"/>
      <c r="AH6777" s="93"/>
    </row>
    <row r="6778" spans="21:34" x14ac:dyDescent="0.3">
      <c r="U6778" s="309" t="s">
        <v>62192</v>
      </c>
      <c r="V6778" s="310">
        <v>9074</v>
      </c>
      <c r="X6778" s="267" t="s">
        <v>50001</v>
      </c>
      <c r="Y6778" s="268">
        <v>32</v>
      </c>
      <c r="AA6778" s="229" t="s">
        <v>21086</v>
      </c>
      <c r="AB6778" s="230">
        <v>8739.83</v>
      </c>
      <c r="AD6778" s="209" t="s">
        <v>21062</v>
      </c>
      <c r="AE6778" s="210">
        <v>366181</v>
      </c>
      <c r="AF6778" s="93"/>
      <c r="AG6778" s="93"/>
      <c r="AH6778" s="93"/>
    </row>
    <row r="6779" spans="21:34" x14ac:dyDescent="0.3">
      <c r="U6779" s="309" t="s">
        <v>64766</v>
      </c>
      <c r="V6779" s="310">
        <v>129.94999999999999</v>
      </c>
      <c r="X6779" s="267" t="s">
        <v>52616</v>
      </c>
      <c r="Y6779" s="268">
        <v>14963.63</v>
      </c>
      <c r="AA6779" s="229" t="s">
        <v>47993</v>
      </c>
      <c r="AB6779" s="230">
        <v>30122</v>
      </c>
      <c r="AD6779" s="209" t="s">
        <v>21063</v>
      </c>
      <c r="AE6779" s="210">
        <v>767.34</v>
      </c>
      <c r="AF6779" s="93"/>
      <c r="AG6779" s="93"/>
      <c r="AH6779" s="93"/>
    </row>
    <row r="6780" spans="21:34" x14ac:dyDescent="0.3">
      <c r="U6780" s="309" t="s">
        <v>56454</v>
      </c>
      <c r="V6780" s="310">
        <v>6149.86</v>
      </c>
      <c r="X6780" s="267" t="s">
        <v>56200</v>
      </c>
      <c r="Y6780" s="268">
        <v>4644.28</v>
      </c>
      <c r="AA6780" s="229" t="s">
        <v>21087</v>
      </c>
      <c r="AB6780" s="230">
        <v>2148.8200000000002</v>
      </c>
      <c r="AD6780" s="209" t="s">
        <v>21064</v>
      </c>
      <c r="AE6780" s="210">
        <v>6468.57</v>
      </c>
      <c r="AF6780" s="93"/>
      <c r="AG6780" s="93"/>
      <c r="AH6780" s="93"/>
    </row>
    <row r="6781" spans="21:34" x14ac:dyDescent="0.3">
      <c r="U6781" s="309" t="s">
        <v>53421</v>
      </c>
      <c r="V6781" s="310">
        <v>83.73</v>
      </c>
      <c r="X6781" s="267" t="s">
        <v>52617</v>
      </c>
      <c r="Y6781" s="268">
        <v>6041.86</v>
      </c>
      <c r="AA6781" s="229" t="s">
        <v>21088</v>
      </c>
      <c r="AB6781" s="230">
        <v>2430.94</v>
      </c>
      <c r="AD6781" s="209" t="s">
        <v>21065</v>
      </c>
      <c r="AE6781" s="210">
        <v>1916.37</v>
      </c>
      <c r="AF6781" s="93"/>
      <c r="AG6781" s="93"/>
      <c r="AH6781" s="93"/>
    </row>
    <row r="6782" spans="21:34" x14ac:dyDescent="0.3">
      <c r="U6782" s="309" t="s">
        <v>49098</v>
      </c>
      <c r="V6782" s="310">
        <v>3962.38</v>
      </c>
      <c r="X6782" s="267" t="s">
        <v>52618</v>
      </c>
      <c r="Y6782" s="268">
        <v>462.16</v>
      </c>
      <c r="AA6782" s="229" t="s">
        <v>21089</v>
      </c>
      <c r="AB6782" s="230">
        <v>465.86</v>
      </c>
      <c r="AD6782" s="209" t="s">
        <v>13581</v>
      </c>
      <c r="AE6782" s="210">
        <v>700.16</v>
      </c>
      <c r="AF6782" s="93"/>
      <c r="AG6782" s="93"/>
      <c r="AH6782" s="93"/>
    </row>
    <row r="6783" spans="21:34" x14ac:dyDescent="0.3">
      <c r="U6783" s="309" t="s">
        <v>68621</v>
      </c>
      <c r="V6783" s="310">
        <v>1191.43</v>
      </c>
      <c r="X6783" s="267" t="s">
        <v>52619</v>
      </c>
      <c r="Y6783" s="268">
        <v>1480.26</v>
      </c>
      <c r="AA6783" s="229" t="s">
        <v>44972</v>
      </c>
      <c r="AB6783" s="230">
        <v>2547.94</v>
      </c>
      <c r="AD6783" s="209" t="s">
        <v>13582</v>
      </c>
      <c r="AE6783" s="210">
        <v>1984.21</v>
      </c>
      <c r="AF6783" s="93"/>
      <c r="AG6783" s="93"/>
      <c r="AH6783" s="93"/>
    </row>
    <row r="6784" spans="21:34" x14ac:dyDescent="0.3">
      <c r="U6784" s="309" t="s">
        <v>68622</v>
      </c>
      <c r="V6784" s="310">
        <v>56385.57</v>
      </c>
      <c r="X6784" s="267" t="s">
        <v>48918</v>
      </c>
      <c r="Y6784" s="268">
        <v>82114</v>
      </c>
      <c r="AA6784" s="229" t="s">
        <v>21090</v>
      </c>
      <c r="AB6784" s="230">
        <v>33325</v>
      </c>
      <c r="AD6784" s="209" t="s">
        <v>13583</v>
      </c>
      <c r="AE6784" s="210">
        <v>4803.2700000000004</v>
      </c>
      <c r="AF6784" s="93"/>
      <c r="AG6784" s="93"/>
      <c r="AH6784" s="93"/>
    </row>
    <row r="6785" spans="21:34" x14ac:dyDescent="0.3">
      <c r="U6785" s="309" t="s">
        <v>35476</v>
      </c>
      <c r="V6785" s="310">
        <v>126582.6</v>
      </c>
      <c r="X6785" s="267" t="s">
        <v>61419</v>
      </c>
      <c r="Y6785" s="268">
        <v>340.95</v>
      </c>
      <c r="AA6785" s="229" t="s">
        <v>33652</v>
      </c>
      <c r="AB6785" s="230">
        <v>372</v>
      </c>
      <c r="AD6785" s="209" t="s">
        <v>13584</v>
      </c>
      <c r="AE6785" s="210">
        <v>5666.08</v>
      </c>
      <c r="AF6785" s="93"/>
      <c r="AG6785" s="93"/>
      <c r="AH6785" s="93"/>
    </row>
    <row r="6786" spans="21:34" x14ac:dyDescent="0.3">
      <c r="U6786" s="309" t="s">
        <v>68623</v>
      </c>
      <c r="V6786" s="310">
        <v>-1203.8900000000001</v>
      </c>
      <c r="X6786" s="267" t="s">
        <v>56201</v>
      </c>
      <c r="Y6786" s="268">
        <v>138.27000000000001</v>
      </c>
      <c r="AA6786" s="229" t="s">
        <v>21091</v>
      </c>
      <c r="AB6786" s="230">
        <v>4703.6499999999996</v>
      </c>
      <c r="AD6786" s="209" t="s">
        <v>21066</v>
      </c>
      <c r="AE6786" s="210">
        <v>9060</v>
      </c>
      <c r="AF6786" s="93"/>
      <c r="AG6786" s="93"/>
      <c r="AH6786" s="93"/>
    </row>
    <row r="6787" spans="21:34" x14ac:dyDescent="0.3">
      <c r="U6787" s="309" t="s">
        <v>35477</v>
      </c>
      <c r="V6787" s="310">
        <v>87401.31</v>
      </c>
      <c r="X6787" s="267" t="s">
        <v>60506</v>
      </c>
      <c r="Y6787" s="268">
        <v>-562.5</v>
      </c>
      <c r="AA6787" s="229" t="s">
        <v>21092</v>
      </c>
      <c r="AB6787" s="230">
        <v>101074.76</v>
      </c>
      <c r="AD6787" s="209" t="s">
        <v>21067</v>
      </c>
      <c r="AE6787" s="210">
        <v>3661.9</v>
      </c>
      <c r="AF6787" s="93"/>
      <c r="AG6787" s="93"/>
      <c r="AH6787" s="93"/>
    </row>
    <row r="6788" spans="21:34" x14ac:dyDescent="0.3">
      <c r="U6788" s="309" t="s">
        <v>56462</v>
      </c>
      <c r="V6788" s="310">
        <v>89335.7</v>
      </c>
      <c r="X6788" s="267" t="s">
        <v>61420</v>
      </c>
      <c r="Y6788" s="268">
        <v>5412.75</v>
      </c>
      <c r="AA6788" s="229" t="s">
        <v>33653</v>
      </c>
      <c r="AB6788" s="230">
        <v>286260</v>
      </c>
      <c r="AD6788" s="209" t="s">
        <v>21068</v>
      </c>
      <c r="AE6788" s="210">
        <v>273.95999999999998</v>
      </c>
      <c r="AF6788" s="93"/>
      <c r="AG6788" s="93"/>
      <c r="AH6788" s="93"/>
    </row>
    <row r="6789" spans="21:34" x14ac:dyDescent="0.3">
      <c r="U6789" s="309" t="s">
        <v>35478</v>
      </c>
      <c r="V6789" s="310">
        <v>189771.96</v>
      </c>
      <c r="X6789" s="267" t="s">
        <v>57475</v>
      </c>
      <c r="Y6789" s="268">
        <v>115410.52</v>
      </c>
      <c r="AA6789" s="229" t="s">
        <v>21093</v>
      </c>
      <c r="AB6789" s="230">
        <v>32205.38</v>
      </c>
      <c r="AD6789" s="209" t="s">
        <v>21069</v>
      </c>
      <c r="AE6789" s="210">
        <v>133847.38</v>
      </c>
      <c r="AF6789" s="93"/>
      <c r="AG6789" s="93"/>
      <c r="AH6789" s="93"/>
    </row>
    <row r="6790" spans="21:34" x14ac:dyDescent="0.3">
      <c r="U6790" s="309" t="s">
        <v>40565</v>
      </c>
      <c r="V6790" s="310">
        <v>8771.2000000000007</v>
      </c>
      <c r="X6790" s="267" t="s">
        <v>63187</v>
      </c>
      <c r="Y6790" s="268">
        <v>1478</v>
      </c>
      <c r="AA6790" s="229" t="s">
        <v>33654</v>
      </c>
      <c r="AB6790" s="230">
        <v>61280.97</v>
      </c>
      <c r="AD6790" s="209" t="s">
        <v>21070</v>
      </c>
      <c r="AE6790" s="210">
        <v>22028</v>
      </c>
      <c r="AF6790" s="93"/>
      <c r="AG6790" s="93"/>
      <c r="AH6790" s="93"/>
    </row>
    <row r="6791" spans="21:34" x14ac:dyDescent="0.3">
      <c r="U6791" s="309" t="s">
        <v>40566</v>
      </c>
      <c r="V6791" s="310">
        <v>46974.36</v>
      </c>
      <c r="X6791" s="267" t="s">
        <v>62643</v>
      </c>
      <c r="Y6791" s="268">
        <v>56.55</v>
      </c>
      <c r="AA6791" s="229" t="s">
        <v>21094</v>
      </c>
      <c r="AB6791" s="230">
        <v>1932303.24</v>
      </c>
      <c r="AD6791" s="209" t="s">
        <v>21071</v>
      </c>
      <c r="AE6791" s="210">
        <v>4345</v>
      </c>
      <c r="AF6791" s="93"/>
      <c r="AG6791" s="93"/>
      <c r="AH6791" s="93"/>
    </row>
    <row r="6792" spans="21:34" x14ac:dyDescent="0.3">
      <c r="U6792" s="309" t="s">
        <v>45451</v>
      </c>
      <c r="V6792" s="310">
        <v>10202.31</v>
      </c>
      <c r="X6792" s="267" t="s">
        <v>62644</v>
      </c>
      <c r="Y6792" s="268">
        <v>2.15</v>
      </c>
      <c r="AA6792" s="229" t="s">
        <v>42558</v>
      </c>
      <c r="AB6792" s="230">
        <v>20854.8</v>
      </c>
      <c r="AD6792" s="209" t="s">
        <v>21072</v>
      </c>
      <c r="AE6792" s="210">
        <v>4875</v>
      </c>
      <c r="AF6792" s="93"/>
      <c r="AG6792" s="93"/>
      <c r="AH6792" s="93"/>
    </row>
    <row r="6793" spans="21:34" x14ac:dyDescent="0.3">
      <c r="U6793" s="309" t="s">
        <v>36607</v>
      </c>
      <c r="V6793" s="310">
        <v>78618.509999999995</v>
      </c>
      <c r="X6793" s="267" t="s">
        <v>59629</v>
      </c>
      <c r="Y6793" s="268">
        <v>6603849.7400000002</v>
      </c>
      <c r="AA6793" s="229" t="s">
        <v>39186</v>
      </c>
      <c r="AB6793" s="230">
        <v>43625</v>
      </c>
      <c r="AD6793" s="209" t="s">
        <v>21073</v>
      </c>
      <c r="AE6793" s="210">
        <v>45814.5</v>
      </c>
      <c r="AF6793" s="93"/>
      <c r="AG6793" s="93"/>
      <c r="AH6793" s="93"/>
    </row>
    <row r="6794" spans="21:34" x14ac:dyDescent="0.3">
      <c r="U6794" s="309" t="s">
        <v>36609</v>
      </c>
      <c r="V6794" s="310">
        <v>3075.32</v>
      </c>
      <c r="X6794" s="267" t="s">
        <v>60507</v>
      </c>
      <c r="Y6794" s="268">
        <v>199100</v>
      </c>
      <c r="AA6794" s="229" t="s">
        <v>52576</v>
      </c>
      <c r="AB6794" s="230">
        <v>58500</v>
      </c>
      <c r="AD6794" s="209" t="s">
        <v>21074</v>
      </c>
      <c r="AE6794" s="210">
        <v>9921.92</v>
      </c>
      <c r="AF6794" s="93"/>
      <c r="AG6794" s="93"/>
      <c r="AH6794" s="93"/>
    </row>
    <row r="6795" spans="21:34" x14ac:dyDescent="0.3">
      <c r="U6795" s="309" t="s">
        <v>40567</v>
      </c>
      <c r="V6795" s="310">
        <v>88.84</v>
      </c>
      <c r="X6795" s="267" t="s">
        <v>62645</v>
      </c>
      <c r="Y6795" s="268">
        <v>38140.53</v>
      </c>
      <c r="AA6795" s="229" t="s">
        <v>21097</v>
      </c>
      <c r="AB6795" s="230">
        <v>39256.720000000001</v>
      </c>
      <c r="AD6795" s="209" t="s">
        <v>21075</v>
      </c>
      <c r="AE6795" s="210">
        <v>4186.68</v>
      </c>
      <c r="AF6795" s="93"/>
      <c r="AG6795" s="93"/>
      <c r="AH6795" s="93"/>
    </row>
    <row r="6796" spans="21:34" x14ac:dyDescent="0.3">
      <c r="U6796" s="309" t="s">
        <v>55338</v>
      </c>
      <c r="V6796" s="310">
        <v>37014.400000000001</v>
      </c>
      <c r="X6796" s="267" t="s">
        <v>59630</v>
      </c>
      <c r="Y6796" s="268">
        <v>502287.21</v>
      </c>
      <c r="AA6796" s="229" t="s">
        <v>35081</v>
      </c>
      <c r="AB6796" s="230">
        <v>5710.59</v>
      </c>
      <c r="AD6796" s="209" t="s">
        <v>21076</v>
      </c>
      <c r="AE6796" s="210">
        <v>10054.379999999999</v>
      </c>
      <c r="AF6796" s="93"/>
      <c r="AG6796" s="93"/>
      <c r="AH6796" s="93"/>
    </row>
    <row r="6797" spans="21:34" x14ac:dyDescent="0.3">
      <c r="U6797" s="309" t="s">
        <v>68624</v>
      </c>
      <c r="V6797" s="310">
        <v>1383474.93</v>
      </c>
      <c r="X6797" s="267" t="s">
        <v>60508</v>
      </c>
      <c r="Y6797" s="268">
        <v>47437.29</v>
      </c>
      <c r="AA6797" s="229" t="s">
        <v>46964</v>
      </c>
      <c r="AB6797" s="230">
        <v>7425</v>
      </c>
      <c r="AD6797" s="209" t="s">
        <v>21077</v>
      </c>
      <c r="AE6797" s="210">
        <v>2609.8000000000002</v>
      </c>
      <c r="AF6797" s="93"/>
      <c r="AG6797" s="93"/>
      <c r="AH6797" s="93"/>
    </row>
    <row r="6798" spans="21:34" x14ac:dyDescent="0.3">
      <c r="U6798" s="309" t="s">
        <v>68625</v>
      </c>
      <c r="V6798" s="310">
        <v>1911</v>
      </c>
      <c r="X6798" s="267" t="s">
        <v>62646</v>
      </c>
      <c r="Y6798" s="268">
        <v>14.23</v>
      </c>
      <c r="AA6798" s="229" t="s">
        <v>44973</v>
      </c>
      <c r="AB6798" s="230">
        <v>15209.67</v>
      </c>
      <c r="AD6798" s="209" t="s">
        <v>21078</v>
      </c>
      <c r="AE6798" s="210">
        <v>37807.919999999998</v>
      </c>
      <c r="AF6798" s="93"/>
      <c r="AG6798" s="93"/>
      <c r="AH6798" s="93"/>
    </row>
    <row r="6799" spans="21:34" x14ac:dyDescent="0.3">
      <c r="U6799" s="309" t="s">
        <v>62193</v>
      </c>
      <c r="V6799" s="310">
        <v>6414.75</v>
      </c>
      <c r="X6799" s="267" t="s">
        <v>57476</v>
      </c>
      <c r="Y6799" s="268">
        <v>372410.44</v>
      </c>
      <c r="AA6799" s="229" t="s">
        <v>44974</v>
      </c>
      <c r="AB6799" s="230">
        <v>1163.56</v>
      </c>
      <c r="AD6799" s="209" t="s">
        <v>21079</v>
      </c>
      <c r="AE6799" s="210">
        <v>8196.92</v>
      </c>
      <c r="AF6799" s="93"/>
      <c r="AG6799" s="93"/>
      <c r="AH6799" s="93"/>
    </row>
    <row r="6800" spans="21:34" x14ac:dyDescent="0.3">
      <c r="U6800" s="309" t="s">
        <v>36611</v>
      </c>
      <c r="V6800" s="310">
        <v>16581</v>
      </c>
      <c r="X6800" s="267" t="s">
        <v>36330</v>
      </c>
      <c r="Y6800" s="268">
        <v>32707.02</v>
      </c>
      <c r="AA6800" s="229" t="s">
        <v>44975</v>
      </c>
      <c r="AB6800" s="230">
        <v>2868.66</v>
      </c>
      <c r="AD6800" s="209" t="s">
        <v>21080</v>
      </c>
      <c r="AE6800" s="210">
        <v>139047.1</v>
      </c>
      <c r="AF6800" s="93"/>
      <c r="AG6800" s="93"/>
      <c r="AH6800" s="93"/>
    </row>
    <row r="6801" spans="21:34" x14ac:dyDescent="0.3">
      <c r="U6801" s="309" t="s">
        <v>47181</v>
      </c>
      <c r="V6801" s="310">
        <v>24968.3</v>
      </c>
      <c r="X6801" s="267" t="s">
        <v>36331</v>
      </c>
      <c r="Y6801" s="268">
        <v>375173.51</v>
      </c>
      <c r="AA6801" s="229" t="s">
        <v>52577</v>
      </c>
      <c r="AB6801" s="230">
        <v>39587</v>
      </c>
      <c r="AD6801" s="209" t="s">
        <v>13585</v>
      </c>
      <c r="AE6801" s="210">
        <v>81575.19</v>
      </c>
      <c r="AF6801" s="93"/>
      <c r="AG6801" s="93"/>
      <c r="AH6801" s="93"/>
    </row>
    <row r="6802" spans="21:34" x14ac:dyDescent="0.3">
      <c r="U6802" s="309" t="s">
        <v>57737</v>
      </c>
      <c r="V6802" s="310">
        <v>720.3</v>
      </c>
      <c r="X6802" s="267" t="s">
        <v>58262</v>
      </c>
      <c r="Y6802" s="268">
        <v>32865.14</v>
      </c>
      <c r="AA6802" s="229" t="s">
        <v>52578</v>
      </c>
      <c r="AB6802" s="230">
        <v>3017.32</v>
      </c>
      <c r="AD6802" s="209" t="s">
        <v>13586</v>
      </c>
      <c r="AE6802" s="210">
        <v>30967.87</v>
      </c>
      <c r="AF6802" s="93"/>
      <c r="AG6802" s="93"/>
      <c r="AH6802" s="93"/>
    </row>
    <row r="6803" spans="21:34" x14ac:dyDescent="0.3">
      <c r="U6803" s="309" t="s">
        <v>35481</v>
      </c>
      <c r="V6803" s="310">
        <v>158864.6</v>
      </c>
      <c r="X6803" s="267" t="s">
        <v>35102</v>
      </c>
      <c r="Y6803" s="268">
        <v>541497.35</v>
      </c>
      <c r="AA6803" s="229" t="s">
        <v>52579</v>
      </c>
      <c r="AB6803" s="230">
        <v>9540.4699999999993</v>
      </c>
      <c r="AD6803" s="209" t="s">
        <v>21081</v>
      </c>
      <c r="AE6803" s="210">
        <v>-682.55</v>
      </c>
      <c r="AF6803" s="93"/>
      <c r="AG6803" s="93"/>
      <c r="AH6803" s="93"/>
    </row>
    <row r="6804" spans="21:34" x14ac:dyDescent="0.3">
      <c r="U6804" s="309" t="s">
        <v>35482</v>
      </c>
      <c r="V6804" s="310">
        <v>475610.83</v>
      </c>
      <c r="X6804" s="267" t="s">
        <v>60509</v>
      </c>
      <c r="Y6804" s="268">
        <v>-34743.46</v>
      </c>
      <c r="AA6804" s="229" t="s">
        <v>49990</v>
      </c>
      <c r="AB6804" s="230">
        <v>15505.3</v>
      </c>
      <c r="AD6804" s="209" t="s">
        <v>21082</v>
      </c>
      <c r="AE6804" s="210">
        <v>-208.94</v>
      </c>
      <c r="AF6804" s="93"/>
      <c r="AG6804" s="93"/>
      <c r="AH6804" s="93"/>
    </row>
    <row r="6805" spans="21:34" x14ac:dyDescent="0.3">
      <c r="U6805" s="309" t="s">
        <v>35483</v>
      </c>
      <c r="V6805" s="310">
        <v>89780.72</v>
      </c>
      <c r="X6805" s="267" t="s">
        <v>40343</v>
      </c>
      <c r="Y6805" s="268">
        <v>8987471.5199999996</v>
      </c>
      <c r="AA6805" s="229" t="s">
        <v>52580</v>
      </c>
      <c r="AB6805" s="230">
        <v>2579.91</v>
      </c>
      <c r="AD6805" s="209" t="s">
        <v>21083</v>
      </c>
      <c r="AE6805" s="210">
        <v>19909.18</v>
      </c>
      <c r="AF6805" s="93"/>
      <c r="AG6805" s="93"/>
      <c r="AH6805" s="93"/>
    </row>
    <row r="6806" spans="21:34" x14ac:dyDescent="0.3">
      <c r="U6806" s="309" t="s">
        <v>68626</v>
      </c>
      <c r="V6806" s="310">
        <v>2028.52</v>
      </c>
      <c r="X6806" s="267" t="s">
        <v>59631</v>
      </c>
      <c r="Y6806" s="268">
        <v>162546.51</v>
      </c>
      <c r="AA6806" s="229" t="s">
        <v>52581</v>
      </c>
      <c r="AB6806" s="230">
        <v>67.319999999999993</v>
      </c>
      <c r="AD6806" s="209" t="s">
        <v>21084</v>
      </c>
      <c r="AE6806" s="210">
        <v>12360.78</v>
      </c>
      <c r="AF6806" s="93"/>
      <c r="AG6806" s="93"/>
      <c r="AH6806" s="93"/>
    </row>
    <row r="6807" spans="21:34" x14ac:dyDescent="0.3">
      <c r="U6807" s="309" t="s">
        <v>47182</v>
      </c>
      <c r="V6807" s="310">
        <v>450065.39</v>
      </c>
      <c r="X6807" s="267" t="s">
        <v>59413</v>
      </c>
      <c r="Y6807" s="268">
        <v>641.96</v>
      </c>
      <c r="AA6807" s="229" t="s">
        <v>52582</v>
      </c>
      <c r="AB6807" s="230">
        <v>4247</v>
      </c>
      <c r="AD6807" s="209" t="s">
        <v>21085</v>
      </c>
      <c r="AE6807" s="210">
        <v>2468.62</v>
      </c>
      <c r="AF6807" s="93"/>
      <c r="AG6807" s="93"/>
      <c r="AH6807" s="93"/>
    </row>
    <row r="6808" spans="21:34" x14ac:dyDescent="0.3">
      <c r="U6808" s="309" t="s">
        <v>53422</v>
      </c>
      <c r="V6808" s="310">
        <v>6280.26</v>
      </c>
      <c r="X6808" s="267" t="s">
        <v>47997</v>
      </c>
      <c r="Y6808" s="268">
        <v>67.45</v>
      </c>
      <c r="AA6808" s="229" t="s">
        <v>52583</v>
      </c>
      <c r="AB6808" s="230">
        <v>330.04</v>
      </c>
      <c r="AD6808" s="209" t="s">
        <v>21086</v>
      </c>
      <c r="AE6808" s="210">
        <v>6996.13</v>
      </c>
      <c r="AF6808" s="93"/>
      <c r="AG6808" s="93"/>
      <c r="AH6808" s="93"/>
    </row>
    <row r="6809" spans="21:34" x14ac:dyDescent="0.3">
      <c r="U6809" s="309" t="s">
        <v>66736</v>
      </c>
      <c r="V6809" s="310">
        <v>49831</v>
      </c>
      <c r="X6809" s="267" t="s">
        <v>46981</v>
      </c>
      <c r="Y6809" s="268">
        <v>796.28</v>
      </c>
      <c r="AA6809" s="229" t="s">
        <v>52584</v>
      </c>
      <c r="AB6809" s="230">
        <v>1039.74</v>
      </c>
      <c r="AD6809" s="209" t="s">
        <v>21087</v>
      </c>
      <c r="AE6809" s="210">
        <v>3033.66</v>
      </c>
      <c r="AF6809" s="93"/>
      <c r="AG6809" s="93"/>
      <c r="AH6809" s="93"/>
    </row>
    <row r="6810" spans="21:34" x14ac:dyDescent="0.3">
      <c r="U6810" s="309" t="s">
        <v>53423</v>
      </c>
      <c r="V6810" s="310">
        <v>20880</v>
      </c>
      <c r="X6810" s="267" t="s">
        <v>60510</v>
      </c>
      <c r="Y6810" s="268">
        <v>-189.52</v>
      </c>
      <c r="AA6810" s="229" t="s">
        <v>52585</v>
      </c>
      <c r="AB6810" s="230">
        <v>9121.94</v>
      </c>
      <c r="AD6810" s="209" t="s">
        <v>21088</v>
      </c>
      <c r="AE6810" s="210">
        <v>232.08</v>
      </c>
      <c r="AF6810" s="93"/>
      <c r="AG6810" s="93"/>
      <c r="AH6810" s="93"/>
    </row>
    <row r="6811" spans="21:34" x14ac:dyDescent="0.3">
      <c r="U6811" s="309" t="s">
        <v>40568</v>
      </c>
      <c r="V6811" s="310">
        <v>132585.85</v>
      </c>
      <c r="X6811" s="267" t="s">
        <v>52620</v>
      </c>
      <c r="Y6811" s="268">
        <v>455</v>
      </c>
      <c r="AA6811" s="229" t="s">
        <v>52586</v>
      </c>
      <c r="AB6811" s="230">
        <v>1071</v>
      </c>
      <c r="AD6811" s="209" t="s">
        <v>21089</v>
      </c>
      <c r="AE6811" s="210">
        <v>657.7</v>
      </c>
      <c r="AF6811" s="93"/>
      <c r="AG6811" s="93"/>
      <c r="AH6811" s="93"/>
    </row>
    <row r="6812" spans="21:34" x14ac:dyDescent="0.3">
      <c r="U6812" s="309" t="s">
        <v>62483</v>
      </c>
      <c r="V6812" s="310">
        <v>56962.18</v>
      </c>
      <c r="X6812" s="267" t="s">
        <v>60511</v>
      </c>
      <c r="Y6812" s="268">
        <v>-6.75</v>
      </c>
      <c r="AA6812" s="229" t="s">
        <v>52587</v>
      </c>
      <c r="AB6812" s="230">
        <v>284.39</v>
      </c>
      <c r="AD6812" s="209" t="s">
        <v>21090</v>
      </c>
      <c r="AE6812" s="210">
        <v>76260</v>
      </c>
      <c r="AF6812" s="93"/>
      <c r="AG6812" s="93"/>
      <c r="AH6812" s="93"/>
    </row>
    <row r="6813" spans="21:34" x14ac:dyDescent="0.3">
      <c r="U6813" s="309" t="s">
        <v>42830</v>
      </c>
      <c r="V6813" s="310">
        <v>19254.95</v>
      </c>
      <c r="X6813" s="267" t="s">
        <v>63690</v>
      </c>
      <c r="Y6813" s="268">
        <v>1606.72</v>
      </c>
      <c r="AA6813" s="229" t="s">
        <v>35082</v>
      </c>
      <c r="AB6813" s="230">
        <v>5572</v>
      </c>
      <c r="AD6813" s="209" t="s">
        <v>21091</v>
      </c>
      <c r="AE6813" s="210">
        <v>6132.21</v>
      </c>
      <c r="AF6813" s="93"/>
      <c r="AG6813" s="93"/>
      <c r="AH6813" s="93"/>
    </row>
    <row r="6814" spans="21:34" x14ac:dyDescent="0.3">
      <c r="U6814" s="309" t="s">
        <v>36613</v>
      </c>
      <c r="V6814" s="310">
        <v>160515.04</v>
      </c>
      <c r="X6814" s="267" t="s">
        <v>63691</v>
      </c>
      <c r="Y6814" s="268">
        <v>122.92</v>
      </c>
      <c r="AA6814" s="229" t="s">
        <v>46965</v>
      </c>
      <c r="AB6814" s="230">
        <v>329.98</v>
      </c>
      <c r="AD6814" s="209" t="s">
        <v>21092</v>
      </c>
      <c r="AE6814" s="210">
        <v>2520</v>
      </c>
      <c r="AF6814" s="93"/>
      <c r="AG6814" s="93"/>
      <c r="AH6814" s="93"/>
    </row>
    <row r="6815" spans="21:34" x14ac:dyDescent="0.3">
      <c r="U6815" s="309" t="s">
        <v>58883</v>
      </c>
      <c r="V6815" s="310">
        <v>1498442.93</v>
      </c>
      <c r="X6815" s="267" t="s">
        <v>63692</v>
      </c>
      <c r="Y6815" s="268">
        <v>393.65</v>
      </c>
      <c r="AA6815" s="229" t="s">
        <v>21098</v>
      </c>
      <c r="AB6815" s="230">
        <v>44570</v>
      </c>
      <c r="AD6815" s="209" t="s">
        <v>21093</v>
      </c>
      <c r="AE6815" s="210">
        <v>6495.73</v>
      </c>
      <c r="AF6815" s="93"/>
      <c r="AG6815" s="93"/>
      <c r="AH6815" s="93"/>
    </row>
    <row r="6816" spans="21:34" x14ac:dyDescent="0.3">
      <c r="U6816" s="309" t="s">
        <v>39403</v>
      </c>
      <c r="V6816" s="310">
        <v>695049.29</v>
      </c>
      <c r="X6816" s="267" t="s">
        <v>57477</v>
      </c>
      <c r="Y6816" s="268">
        <v>187073.18</v>
      </c>
      <c r="AA6816" s="229" t="s">
        <v>39187</v>
      </c>
      <c r="AB6816" s="230">
        <v>63272.94</v>
      </c>
      <c r="AD6816" s="209" t="s">
        <v>21094</v>
      </c>
      <c r="AE6816" s="210">
        <v>20778.25</v>
      </c>
      <c r="AF6816" s="93"/>
      <c r="AG6816" s="93"/>
      <c r="AH6816" s="93"/>
    </row>
    <row r="6817" spans="21:34" x14ac:dyDescent="0.3">
      <c r="U6817" s="309" t="s">
        <v>68627</v>
      </c>
      <c r="V6817" s="310">
        <v>21768.5</v>
      </c>
      <c r="X6817" s="267" t="s">
        <v>47999</v>
      </c>
      <c r="Y6817" s="268">
        <v>32158.81</v>
      </c>
      <c r="AA6817" s="229" t="s">
        <v>44976</v>
      </c>
      <c r="AB6817" s="230">
        <v>180332.7</v>
      </c>
      <c r="AD6817" s="209" t="s">
        <v>21095</v>
      </c>
      <c r="AE6817" s="210">
        <v>2528.9899999999998</v>
      </c>
      <c r="AF6817" s="93"/>
      <c r="AG6817" s="93"/>
      <c r="AH6817" s="93"/>
    </row>
    <row r="6818" spans="21:34" x14ac:dyDescent="0.3">
      <c r="U6818" s="309" t="s">
        <v>68628</v>
      </c>
      <c r="V6818" s="310">
        <v>1603.9</v>
      </c>
      <c r="X6818" s="267" t="s">
        <v>48000</v>
      </c>
      <c r="Y6818" s="268">
        <v>3830.6</v>
      </c>
      <c r="AA6818" s="229" t="s">
        <v>35083</v>
      </c>
      <c r="AB6818" s="230">
        <v>3111.94</v>
      </c>
      <c r="AD6818" s="209" t="s">
        <v>21096</v>
      </c>
      <c r="AE6818" s="210">
        <v>7636.07</v>
      </c>
      <c r="AF6818" s="93"/>
      <c r="AG6818" s="93"/>
      <c r="AH6818" s="93"/>
    </row>
    <row r="6819" spans="21:34" x14ac:dyDescent="0.3">
      <c r="U6819" s="309" t="s">
        <v>68629</v>
      </c>
      <c r="V6819" s="310">
        <v>5324.5</v>
      </c>
      <c r="X6819" s="267" t="s">
        <v>48001</v>
      </c>
      <c r="Y6819" s="268">
        <v>29510.6</v>
      </c>
      <c r="AA6819" s="229" t="s">
        <v>52588</v>
      </c>
      <c r="AB6819" s="230">
        <v>372</v>
      </c>
      <c r="AD6819" s="209" t="s">
        <v>21097</v>
      </c>
      <c r="AE6819" s="210">
        <v>73093.5</v>
      </c>
      <c r="AF6819" s="93"/>
      <c r="AG6819" s="93"/>
      <c r="AH6819" s="93"/>
    </row>
    <row r="6820" spans="21:34" x14ac:dyDescent="0.3">
      <c r="U6820" s="309" t="s">
        <v>68630</v>
      </c>
      <c r="V6820" s="310">
        <v>2894.46</v>
      </c>
      <c r="X6820" s="267" t="s">
        <v>59086</v>
      </c>
      <c r="Y6820" s="268">
        <v>200</v>
      </c>
      <c r="AA6820" s="229" t="s">
        <v>21099</v>
      </c>
      <c r="AB6820" s="230">
        <v>22718.92</v>
      </c>
      <c r="AD6820" s="209" t="s">
        <v>21098</v>
      </c>
      <c r="AE6820" s="210">
        <v>1240</v>
      </c>
      <c r="AF6820" s="93"/>
      <c r="AG6820" s="93"/>
      <c r="AH6820" s="93"/>
    </row>
    <row r="6821" spans="21:34" x14ac:dyDescent="0.3">
      <c r="U6821" s="309" t="s">
        <v>58319</v>
      </c>
      <c r="V6821" s="310">
        <v>14385.29</v>
      </c>
      <c r="X6821" s="267" t="s">
        <v>59087</v>
      </c>
      <c r="Y6821" s="268">
        <v>15.24</v>
      </c>
      <c r="AA6821" s="229" t="s">
        <v>35084</v>
      </c>
      <c r="AB6821" s="230">
        <v>26149.78</v>
      </c>
      <c r="AD6821" s="209" t="s">
        <v>21099</v>
      </c>
      <c r="AE6821" s="210">
        <v>94.86</v>
      </c>
      <c r="AF6821" s="93"/>
      <c r="AG6821" s="93"/>
      <c r="AH6821" s="93"/>
    </row>
    <row r="6822" spans="21:34" x14ac:dyDescent="0.3">
      <c r="U6822" s="309" t="s">
        <v>68631</v>
      </c>
      <c r="V6822" s="310">
        <v>5634.11</v>
      </c>
      <c r="X6822" s="267" t="s">
        <v>59088</v>
      </c>
      <c r="Y6822" s="268">
        <v>49</v>
      </c>
      <c r="AA6822" s="229" t="s">
        <v>36310</v>
      </c>
      <c r="AB6822" s="230">
        <v>5453.04</v>
      </c>
      <c r="AD6822" s="209" t="s">
        <v>21100</v>
      </c>
      <c r="AE6822" s="210">
        <v>76260</v>
      </c>
      <c r="AF6822" s="93"/>
      <c r="AG6822" s="93"/>
      <c r="AH6822" s="93"/>
    </row>
    <row r="6823" spans="21:34" x14ac:dyDescent="0.3">
      <c r="U6823" s="309" t="s">
        <v>68632</v>
      </c>
      <c r="V6823" s="310">
        <v>2865.24</v>
      </c>
      <c r="X6823" s="267" t="s">
        <v>57478</v>
      </c>
      <c r="Y6823" s="268">
        <v>3119.46</v>
      </c>
      <c r="AA6823" s="229" t="s">
        <v>33655</v>
      </c>
      <c r="AB6823" s="230">
        <v>368882.5</v>
      </c>
      <c r="AD6823" s="209" t="s">
        <v>21101</v>
      </c>
      <c r="AE6823" s="210">
        <v>19909.18</v>
      </c>
      <c r="AF6823" s="93"/>
      <c r="AG6823" s="93"/>
      <c r="AH6823" s="93"/>
    </row>
    <row r="6824" spans="21:34" x14ac:dyDescent="0.3">
      <c r="U6824" s="309" t="s">
        <v>68633</v>
      </c>
      <c r="V6824" s="310">
        <v>358.09</v>
      </c>
      <c r="X6824" s="267" t="s">
        <v>61421</v>
      </c>
      <c r="Y6824" s="268">
        <v>1986.57</v>
      </c>
      <c r="AA6824" s="229" t="s">
        <v>52589</v>
      </c>
      <c r="AB6824" s="230">
        <v>67459.95</v>
      </c>
      <c r="AD6824" s="209" t="s">
        <v>21102</v>
      </c>
      <c r="AE6824" s="210">
        <v>1240</v>
      </c>
      <c r="AF6824" s="93"/>
      <c r="AG6824" s="93"/>
      <c r="AH6824" s="93"/>
    </row>
    <row r="6825" spans="21:34" x14ac:dyDescent="0.3">
      <c r="U6825" s="309" t="s">
        <v>68634</v>
      </c>
      <c r="V6825" s="310">
        <v>1500</v>
      </c>
      <c r="X6825" s="267" t="s">
        <v>57479</v>
      </c>
      <c r="Y6825" s="268">
        <v>24137.89</v>
      </c>
      <c r="AA6825" s="229" t="s">
        <v>48914</v>
      </c>
      <c r="AB6825" s="230">
        <v>1945.81</v>
      </c>
      <c r="AD6825" s="209" t="s">
        <v>21103</v>
      </c>
      <c r="AE6825" s="210">
        <v>12360.78</v>
      </c>
      <c r="AF6825" s="93"/>
      <c r="AG6825" s="93"/>
      <c r="AH6825" s="93"/>
    </row>
    <row r="6826" spans="21:34" x14ac:dyDescent="0.3">
      <c r="U6826" s="309" t="s">
        <v>66738</v>
      </c>
      <c r="V6826" s="310">
        <v>3027.2</v>
      </c>
      <c r="X6826" s="267" t="s">
        <v>61099</v>
      </c>
      <c r="Y6826" s="268">
        <v>77.040000000000006</v>
      </c>
      <c r="AA6826" s="229" t="s">
        <v>35085</v>
      </c>
      <c r="AB6826" s="230">
        <v>29250</v>
      </c>
      <c r="AD6826" s="209" t="s">
        <v>21104</v>
      </c>
      <c r="AE6826" s="210">
        <v>45814.5</v>
      </c>
      <c r="AF6826" s="93"/>
      <c r="AG6826" s="93"/>
      <c r="AH6826" s="93"/>
    </row>
    <row r="6827" spans="21:34" x14ac:dyDescent="0.3">
      <c r="U6827" s="309" t="s">
        <v>68635</v>
      </c>
      <c r="V6827" s="310">
        <v>19859.78</v>
      </c>
      <c r="X6827" s="267" t="s">
        <v>61100</v>
      </c>
      <c r="Y6827" s="268">
        <v>14759.58</v>
      </c>
      <c r="AA6827" s="229" t="s">
        <v>52590</v>
      </c>
      <c r="AB6827" s="230">
        <v>17.739999999999998</v>
      </c>
      <c r="AD6827" s="209" t="s">
        <v>21105</v>
      </c>
      <c r="AE6827" s="210">
        <v>6899.55</v>
      </c>
      <c r="AF6827" s="93"/>
      <c r="AG6827" s="93"/>
      <c r="AH6827" s="93"/>
    </row>
    <row r="6828" spans="21:34" x14ac:dyDescent="0.3">
      <c r="U6828" s="309" t="s">
        <v>58320</v>
      </c>
      <c r="V6828" s="310">
        <v>24060</v>
      </c>
      <c r="X6828" s="267" t="s">
        <v>63188</v>
      </c>
      <c r="Y6828" s="268">
        <v>100.39</v>
      </c>
      <c r="AA6828" s="229" t="s">
        <v>49991</v>
      </c>
      <c r="AB6828" s="230">
        <v>421.4</v>
      </c>
      <c r="AD6828" s="209" t="s">
        <v>21106</v>
      </c>
      <c r="AE6828" s="210">
        <v>9921.92</v>
      </c>
      <c r="AF6828" s="93"/>
      <c r="AG6828" s="93"/>
      <c r="AH6828" s="93"/>
    </row>
    <row r="6829" spans="21:34" x14ac:dyDescent="0.3">
      <c r="U6829" s="309" t="s">
        <v>68636</v>
      </c>
      <c r="V6829" s="310">
        <v>22800</v>
      </c>
      <c r="X6829" s="267" t="s">
        <v>62013</v>
      </c>
      <c r="Y6829" s="268">
        <v>1074.26</v>
      </c>
      <c r="AA6829" s="229" t="s">
        <v>52591</v>
      </c>
      <c r="AB6829" s="230">
        <v>2662.08</v>
      </c>
      <c r="AD6829" s="209" t="s">
        <v>21107</v>
      </c>
      <c r="AE6829" s="210">
        <v>6468.57</v>
      </c>
      <c r="AF6829" s="93"/>
      <c r="AG6829" s="93"/>
      <c r="AH6829" s="93"/>
    </row>
    <row r="6830" spans="21:34" x14ac:dyDescent="0.3">
      <c r="U6830" s="309" t="s">
        <v>68637</v>
      </c>
      <c r="V6830" s="310">
        <v>1741.6</v>
      </c>
      <c r="X6830" s="267" t="s">
        <v>62647</v>
      </c>
      <c r="Y6830" s="268">
        <v>251.3</v>
      </c>
      <c r="AA6830" s="229" t="s">
        <v>52592</v>
      </c>
      <c r="AB6830" s="230">
        <v>203.65</v>
      </c>
      <c r="AD6830" s="209" t="s">
        <v>21108</v>
      </c>
      <c r="AE6830" s="210">
        <v>1916.37</v>
      </c>
      <c r="AF6830" s="93"/>
      <c r="AG6830" s="93"/>
      <c r="AH6830" s="93"/>
    </row>
    <row r="6831" spans="21:34" x14ac:dyDescent="0.3">
      <c r="U6831" s="309" t="s">
        <v>66740</v>
      </c>
      <c r="V6831" s="310">
        <v>155.43</v>
      </c>
      <c r="X6831" s="267" t="s">
        <v>63189</v>
      </c>
      <c r="Y6831" s="268">
        <v>601.96</v>
      </c>
      <c r="AA6831" s="229" t="s">
        <v>52593</v>
      </c>
      <c r="AB6831" s="230">
        <v>641.55999999999995</v>
      </c>
      <c r="AD6831" s="209" t="s">
        <v>21109</v>
      </c>
      <c r="AE6831" s="210">
        <v>2520</v>
      </c>
      <c r="AF6831" s="93"/>
      <c r="AG6831" s="93"/>
      <c r="AH6831" s="93"/>
    </row>
    <row r="6832" spans="21:34" x14ac:dyDescent="0.3">
      <c r="U6832" s="309" t="s">
        <v>68638</v>
      </c>
      <c r="V6832" s="310">
        <v>1049.1099999999999</v>
      </c>
      <c r="X6832" s="267" t="s">
        <v>60512</v>
      </c>
      <c r="Y6832" s="268">
        <v>54593.05</v>
      </c>
      <c r="AA6832" s="229" t="s">
        <v>46966</v>
      </c>
      <c r="AB6832" s="230">
        <v>616.69000000000005</v>
      </c>
      <c r="AD6832" s="209" t="s">
        <v>21110</v>
      </c>
      <c r="AE6832" s="210">
        <v>55617.51</v>
      </c>
      <c r="AF6832" s="93"/>
      <c r="AG6832" s="93"/>
      <c r="AH6832" s="93"/>
    </row>
    <row r="6833" spans="21:34" x14ac:dyDescent="0.3">
      <c r="U6833" s="309" t="s">
        <v>56464</v>
      </c>
      <c r="V6833" s="310">
        <v>5329</v>
      </c>
      <c r="X6833" s="267" t="s">
        <v>60513</v>
      </c>
      <c r="Y6833" s="268">
        <v>4242.21</v>
      </c>
      <c r="AA6833" s="229" t="s">
        <v>48915</v>
      </c>
      <c r="AB6833" s="230">
        <v>147.65</v>
      </c>
      <c r="AD6833" s="209" t="s">
        <v>13588</v>
      </c>
      <c r="AE6833" s="210">
        <v>18200.830000000002</v>
      </c>
      <c r="AF6833" s="93"/>
      <c r="AG6833" s="93"/>
      <c r="AH6833" s="93"/>
    </row>
    <row r="6834" spans="21:34" x14ac:dyDescent="0.3">
      <c r="U6834" s="309" t="s">
        <v>53426</v>
      </c>
      <c r="V6834" s="310">
        <v>-8542.84</v>
      </c>
      <c r="X6834" s="267" t="s">
        <v>60514</v>
      </c>
      <c r="Y6834" s="268">
        <v>12045.46</v>
      </c>
      <c r="AA6834" s="229" t="s">
        <v>44977</v>
      </c>
      <c r="AB6834" s="230">
        <v>179852.3</v>
      </c>
      <c r="AD6834" s="209" t="s">
        <v>13589</v>
      </c>
      <c r="AE6834" s="210">
        <v>30481.91</v>
      </c>
      <c r="AF6834" s="93"/>
      <c r="AG6834" s="93"/>
      <c r="AH6834" s="93"/>
    </row>
    <row r="6835" spans="21:34" x14ac:dyDescent="0.3">
      <c r="U6835" s="309" t="s">
        <v>68639</v>
      </c>
      <c r="V6835" s="310">
        <v>50.4</v>
      </c>
      <c r="X6835" s="267" t="s">
        <v>62648</v>
      </c>
      <c r="Y6835" s="268">
        <v>380.83</v>
      </c>
      <c r="AA6835" s="229" t="s">
        <v>44978</v>
      </c>
      <c r="AB6835" s="230">
        <v>13758.7</v>
      </c>
      <c r="AD6835" s="209" t="s">
        <v>21111</v>
      </c>
      <c r="AE6835" s="210">
        <v>2609.8000000000002</v>
      </c>
      <c r="AF6835" s="93"/>
      <c r="AG6835" s="93"/>
      <c r="AH6835" s="93"/>
    </row>
    <row r="6836" spans="21:34" x14ac:dyDescent="0.3">
      <c r="U6836" s="309" t="s">
        <v>55340</v>
      </c>
      <c r="V6836" s="310">
        <v>5702.58</v>
      </c>
      <c r="X6836" s="267" t="s">
        <v>62649</v>
      </c>
      <c r="Y6836" s="268">
        <v>3524.48</v>
      </c>
      <c r="AA6836" s="229" t="s">
        <v>42559</v>
      </c>
      <c r="AB6836" s="230">
        <v>49</v>
      </c>
      <c r="AD6836" s="209" t="s">
        <v>21112</v>
      </c>
      <c r="AE6836" s="210">
        <v>58860.13</v>
      </c>
      <c r="AF6836" s="93"/>
      <c r="AG6836" s="93"/>
      <c r="AH6836" s="93"/>
    </row>
    <row r="6837" spans="21:34" x14ac:dyDescent="0.3">
      <c r="U6837" s="309" t="s">
        <v>56465</v>
      </c>
      <c r="V6837" s="310">
        <v>1471.42</v>
      </c>
      <c r="X6837" s="267" t="s">
        <v>63190</v>
      </c>
      <c r="Y6837" s="268">
        <v>949.73</v>
      </c>
      <c r="AA6837" s="229" t="s">
        <v>13596</v>
      </c>
      <c r="AB6837" s="230">
        <v>1</v>
      </c>
      <c r="AD6837" s="209" t="s">
        <v>21113</v>
      </c>
      <c r="AE6837" s="210">
        <v>8196.92</v>
      </c>
      <c r="AF6837" s="93"/>
      <c r="AG6837" s="93"/>
      <c r="AH6837" s="93"/>
    </row>
    <row r="6838" spans="21:34" x14ac:dyDescent="0.3">
      <c r="U6838" s="309" t="s">
        <v>56466</v>
      </c>
      <c r="V6838" s="310">
        <v>314.5</v>
      </c>
      <c r="X6838" s="267" t="s">
        <v>63191</v>
      </c>
      <c r="Y6838" s="268">
        <v>1399.27</v>
      </c>
      <c r="AA6838" s="229" t="s">
        <v>21138</v>
      </c>
      <c r="AB6838" s="230">
        <v>10</v>
      </c>
      <c r="AD6838" s="209" t="s">
        <v>21114</v>
      </c>
      <c r="AE6838" s="210">
        <v>2528.9899999999998</v>
      </c>
      <c r="AF6838" s="93"/>
      <c r="AG6838" s="93"/>
      <c r="AH6838" s="93"/>
    </row>
    <row r="6839" spans="21:34" x14ac:dyDescent="0.3">
      <c r="U6839" s="309" t="s">
        <v>49100</v>
      </c>
      <c r="V6839" s="310">
        <v>-146.18</v>
      </c>
      <c r="X6839" s="267" t="s">
        <v>63192</v>
      </c>
      <c r="Y6839" s="268">
        <v>18.329999999999998</v>
      </c>
      <c r="AA6839" s="229" t="s">
        <v>44979</v>
      </c>
      <c r="AB6839" s="230">
        <v>218000</v>
      </c>
      <c r="AD6839" s="209" t="s">
        <v>21115</v>
      </c>
      <c r="AE6839" s="210">
        <v>139047.1</v>
      </c>
      <c r="AF6839" s="93"/>
      <c r="AG6839" s="93"/>
      <c r="AH6839" s="93"/>
    </row>
    <row r="6840" spans="21:34" x14ac:dyDescent="0.3">
      <c r="U6840" s="309" t="s">
        <v>49101</v>
      </c>
      <c r="V6840" s="310">
        <v>851.6</v>
      </c>
      <c r="X6840" s="267" t="s">
        <v>63193</v>
      </c>
      <c r="Y6840" s="268">
        <v>54.65</v>
      </c>
      <c r="AA6840" s="229" t="s">
        <v>44980</v>
      </c>
      <c r="AB6840" s="230">
        <v>16677.02</v>
      </c>
      <c r="AD6840" s="209" t="s">
        <v>21116</v>
      </c>
      <c r="AE6840" s="210">
        <v>7636.07</v>
      </c>
      <c r="AF6840" s="93"/>
      <c r="AG6840" s="93"/>
      <c r="AH6840" s="93"/>
    </row>
    <row r="6841" spans="21:34" x14ac:dyDescent="0.3">
      <c r="U6841" s="309" t="s">
        <v>56469</v>
      </c>
      <c r="V6841" s="310">
        <v>3193.54</v>
      </c>
      <c r="X6841" s="267" t="s">
        <v>56202</v>
      </c>
      <c r="Y6841" s="268">
        <v>74800</v>
      </c>
      <c r="AA6841" s="229" t="s">
        <v>33657</v>
      </c>
      <c r="AB6841" s="230">
        <v>1166</v>
      </c>
      <c r="AD6841" s="209" t="s">
        <v>13590</v>
      </c>
      <c r="AE6841" s="210">
        <v>296981.24</v>
      </c>
      <c r="AF6841" s="93"/>
      <c r="AG6841" s="93"/>
      <c r="AH6841" s="93"/>
    </row>
    <row r="6842" spans="21:34" x14ac:dyDescent="0.3">
      <c r="U6842" s="309" t="s">
        <v>62768</v>
      </c>
      <c r="V6842" s="310">
        <v>1388.44</v>
      </c>
      <c r="X6842" s="267" t="s">
        <v>58263</v>
      </c>
      <c r="Y6842" s="268">
        <v>48000</v>
      </c>
      <c r="AA6842" s="229" t="s">
        <v>36311</v>
      </c>
      <c r="AB6842" s="230">
        <v>17086.03</v>
      </c>
      <c r="AD6842" s="209" t="s">
        <v>13591</v>
      </c>
      <c r="AE6842" s="210">
        <v>62215.87</v>
      </c>
      <c r="AF6842" s="93"/>
      <c r="AG6842" s="93"/>
      <c r="AH6842" s="93"/>
    </row>
    <row r="6843" spans="21:34" x14ac:dyDescent="0.3">
      <c r="U6843" s="309" t="s">
        <v>56470</v>
      </c>
      <c r="V6843" s="310">
        <v>643.20000000000005</v>
      </c>
      <c r="X6843" s="267" t="s">
        <v>50006</v>
      </c>
      <c r="Y6843" s="268">
        <v>211500</v>
      </c>
      <c r="AA6843" s="229" t="s">
        <v>21144</v>
      </c>
      <c r="AB6843" s="230">
        <v>5471.89</v>
      </c>
      <c r="AD6843" s="209" t="s">
        <v>13592</v>
      </c>
      <c r="AE6843" s="210">
        <v>380224.53</v>
      </c>
      <c r="AF6843" s="93"/>
      <c r="AG6843" s="93"/>
      <c r="AH6843" s="93"/>
    </row>
    <row r="6844" spans="21:34" x14ac:dyDescent="0.3">
      <c r="U6844" s="309" t="s">
        <v>68640</v>
      </c>
      <c r="V6844" s="310">
        <v>10680</v>
      </c>
      <c r="X6844" s="267" t="s">
        <v>63194</v>
      </c>
      <c r="Y6844" s="268">
        <v>2500</v>
      </c>
      <c r="AA6844" s="229" t="s">
        <v>21147</v>
      </c>
      <c r="AB6844" s="230">
        <v>1814.81</v>
      </c>
      <c r="AD6844" s="209" t="s">
        <v>21117</v>
      </c>
      <c r="AE6844" s="210">
        <v>-208.94</v>
      </c>
      <c r="AF6844" s="93"/>
      <c r="AG6844" s="93"/>
      <c r="AH6844" s="93"/>
    </row>
    <row r="6845" spans="21:34" x14ac:dyDescent="0.3">
      <c r="U6845" s="309" t="s">
        <v>68641</v>
      </c>
      <c r="V6845" s="310">
        <v>9801.6</v>
      </c>
      <c r="X6845" s="267" t="s">
        <v>63195</v>
      </c>
      <c r="Y6845" s="268">
        <v>186.14</v>
      </c>
      <c r="AA6845" s="229" t="s">
        <v>21148</v>
      </c>
      <c r="AB6845" s="230">
        <v>1390.76</v>
      </c>
      <c r="AD6845" s="209" t="s">
        <v>21118</v>
      </c>
      <c r="AE6845" s="210">
        <v>2700</v>
      </c>
      <c r="AF6845" s="93"/>
      <c r="AG6845" s="93"/>
      <c r="AH6845" s="93"/>
    </row>
    <row r="6846" spans="21:34" x14ac:dyDescent="0.3">
      <c r="U6846" s="309" t="s">
        <v>68642</v>
      </c>
      <c r="V6846" s="310">
        <v>1566.88</v>
      </c>
      <c r="X6846" s="267" t="s">
        <v>63196</v>
      </c>
      <c r="Y6846" s="268">
        <v>612.51</v>
      </c>
      <c r="AA6846" s="229" t="s">
        <v>44981</v>
      </c>
      <c r="AB6846" s="230">
        <v>28967</v>
      </c>
      <c r="AD6846" s="209" t="s">
        <v>21119</v>
      </c>
      <c r="AE6846" s="210">
        <v>8785</v>
      </c>
      <c r="AF6846" s="93"/>
      <c r="AG6846" s="93"/>
      <c r="AH6846" s="93"/>
    </row>
    <row r="6847" spans="21:34" x14ac:dyDescent="0.3">
      <c r="U6847" s="309" t="s">
        <v>68643</v>
      </c>
      <c r="V6847" s="310">
        <v>4698.49</v>
      </c>
      <c r="X6847" s="267" t="s">
        <v>58264</v>
      </c>
      <c r="Y6847" s="268">
        <v>2875</v>
      </c>
      <c r="AA6847" s="229" t="s">
        <v>21150</v>
      </c>
      <c r="AB6847" s="230">
        <v>9323.1299999999992</v>
      </c>
      <c r="AD6847" s="209" t="s">
        <v>21120</v>
      </c>
      <c r="AE6847" s="210">
        <v>15900</v>
      </c>
      <c r="AF6847" s="93"/>
      <c r="AG6847" s="93"/>
      <c r="AH6847" s="93"/>
    </row>
    <row r="6848" spans="21:34" x14ac:dyDescent="0.3">
      <c r="U6848" s="309" t="s">
        <v>68644</v>
      </c>
      <c r="V6848" s="310">
        <v>177</v>
      </c>
      <c r="X6848" s="267" t="s">
        <v>61422</v>
      </c>
      <c r="Y6848" s="268">
        <v>289.54000000000002</v>
      </c>
      <c r="AA6848" s="229" t="s">
        <v>21151</v>
      </c>
      <c r="AB6848" s="230">
        <v>48009.37</v>
      </c>
      <c r="AD6848" s="209" t="s">
        <v>21121</v>
      </c>
      <c r="AE6848" s="210">
        <v>2094.9899999999998</v>
      </c>
      <c r="AF6848" s="93"/>
      <c r="AG6848" s="93"/>
      <c r="AH6848" s="93"/>
    </row>
    <row r="6849" spans="21:34" x14ac:dyDescent="0.3">
      <c r="U6849" s="309" t="s">
        <v>64774</v>
      </c>
      <c r="V6849" s="310">
        <v>30390.1</v>
      </c>
      <c r="X6849" s="267" t="s">
        <v>60515</v>
      </c>
      <c r="Y6849" s="268">
        <v>20181.919999999998</v>
      </c>
      <c r="AA6849" s="229" t="s">
        <v>21152</v>
      </c>
      <c r="AB6849" s="230">
        <v>58857.66</v>
      </c>
      <c r="AD6849" s="209" t="s">
        <v>21122</v>
      </c>
      <c r="AE6849" s="210">
        <v>4824.87</v>
      </c>
      <c r="AF6849" s="93"/>
      <c r="AG6849" s="93"/>
      <c r="AH6849" s="93"/>
    </row>
    <row r="6850" spans="21:34" x14ac:dyDescent="0.3">
      <c r="U6850" s="309" t="s">
        <v>63577</v>
      </c>
      <c r="V6850" s="310">
        <v>2696.34</v>
      </c>
      <c r="X6850" s="267" t="s">
        <v>60516</v>
      </c>
      <c r="Y6850" s="268">
        <v>1505.98</v>
      </c>
      <c r="AA6850" s="229" t="s">
        <v>21153</v>
      </c>
      <c r="AB6850" s="230">
        <v>40931.74</v>
      </c>
      <c r="AD6850" s="209" t="s">
        <v>21123</v>
      </c>
      <c r="AE6850" s="210">
        <v>1600</v>
      </c>
      <c r="AF6850" s="93"/>
      <c r="AG6850" s="93"/>
      <c r="AH6850" s="93"/>
    </row>
    <row r="6851" spans="21:34" x14ac:dyDescent="0.3">
      <c r="U6851" s="309" t="s">
        <v>68645</v>
      </c>
      <c r="V6851" s="310">
        <v>474.37</v>
      </c>
      <c r="X6851" s="267" t="s">
        <v>60517</v>
      </c>
      <c r="Y6851" s="268">
        <v>4944.6000000000004</v>
      </c>
      <c r="AA6851" s="229" t="s">
        <v>21155</v>
      </c>
      <c r="AB6851" s="230">
        <v>47.98</v>
      </c>
      <c r="AD6851" s="209" t="s">
        <v>21124</v>
      </c>
      <c r="AE6851" s="210">
        <v>2809</v>
      </c>
      <c r="AF6851" s="93"/>
      <c r="AG6851" s="93"/>
      <c r="AH6851" s="93"/>
    </row>
    <row r="6852" spans="21:34" x14ac:dyDescent="0.3">
      <c r="U6852" s="309" t="s">
        <v>68646</v>
      </c>
      <c r="V6852" s="310">
        <v>26118.07</v>
      </c>
      <c r="X6852" s="267" t="s">
        <v>42569</v>
      </c>
      <c r="Y6852" s="268">
        <v>6125.84</v>
      </c>
      <c r="AA6852" s="229" t="s">
        <v>21156</v>
      </c>
      <c r="AB6852" s="230">
        <v>929.06</v>
      </c>
      <c r="AD6852" s="209" t="s">
        <v>21125</v>
      </c>
      <c r="AE6852" s="210">
        <v>1888.92</v>
      </c>
      <c r="AF6852" s="93"/>
      <c r="AG6852" s="93"/>
      <c r="AH6852" s="93"/>
    </row>
    <row r="6853" spans="21:34" x14ac:dyDescent="0.3">
      <c r="U6853" s="309" t="s">
        <v>68647</v>
      </c>
      <c r="V6853" s="310">
        <v>2034.33</v>
      </c>
      <c r="X6853" s="267" t="s">
        <v>42570</v>
      </c>
      <c r="Y6853" s="268">
        <v>2250</v>
      </c>
      <c r="AA6853" s="229" t="s">
        <v>21157</v>
      </c>
      <c r="AB6853" s="230">
        <v>4406</v>
      </c>
      <c r="AD6853" s="209" t="s">
        <v>21126</v>
      </c>
      <c r="AE6853" s="210">
        <v>15295</v>
      </c>
      <c r="AF6853" s="93"/>
      <c r="AG6853" s="93"/>
      <c r="AH6853" s="93"/>
    </row>
    <row r="6854" spans="21:34" x14ac:dyDescent="0.3">
      <c r="U6854" s="309" t="s">
        <v>68648</v>
      </c>
      <c r="V6854" s="310">
        <v>6653.46</v>
      </c>
      <c r="X6854" s="267" t="s">
        <v>64381</v>
      </c>
      <c r="Y6854" s="268">
        <v>10067.82</v>
      </c>
      <c r="AA6854" s="229" t="s">
        <v>46967</v>
      </c>
      <c r="AB6854" s="230">
        <v>735</v>
      </c>
      <c r="AD6854" s="209" t="s">
        <v>21127</v>
      </c>
      <c r="AE6854" s="210">
        <v>2500</v>
      </c>
      <c r="AF6854" s="93"/>
      <c r="AG6854" s="93"/>
      <c r="AH6854" s="93"/>
    </row>
    <row r="6855" spans="21:34" x14ac:dyDescent="0.3">
      <c r="U6855" s="309" t="s">
        <v>68649</v>
      </c>
      <c r="V6855" s="310">
        <v>17634.669999999998</v>
      </c>
      <c r="X6855" s="267" t="s">
        <v>64382</v>
      </c>
      <c r="Y6855" s="268">
        <v>770.18</v>
      </c>
      <c r="AA6855" s="229" t="s">
        <v>21158</v>
      </c>
      <c r="AB6855" s="230">
        <v>28230</v>
      </c>
      <c r="AD6855" s="209" t="s">
        <v>21128</v>
      </c>
      <c r="AE6855" s="210">
        <v>2901</v>
      </c>
      <c r="AF6855" s="93"/>
      <c r="AG6855" s="93"/>
      <c r="AH6855" s="93"/>
    </row>
    <row r="6856" spans="21:34" x14ac:dyDescent="0.3">
      <c r="U6856" s="309" t="s">
        <v>68650</v>
      </c>
      <c r="V6856" s="310">
        <v>41816.339999999997</v>
      </c>
      <c r="X6856" s="267" t="s">
        <v>42573</v>
      </c>
      <c r="Y6856" s="268">
        <v>2818</v>
      </c>
      <c r="AA6856" s="229" t="s">
        <v>21159</v>
      </c>
      <c r="AB6856" s="230">
        <v>2215.7800000000002</v>
      </c>
      <c r="AD6856" s="209" t="s">
        <v>21129</v>
      </c>
      <c r="AE6856" s="210">
        <v>1502.12</v>
      </c>
      <c r="AF6856" s="93"/>
      <c r="AG6856" s="93"/>
      <c r="AH6856" s="93"/>
    </row>
    <row r="6857" spans="21:34" x14ac:dyDescent="0.3">
      <c r="U6857" s="309" t="s">
        <v>66741</v>
      </c>
      <c r="V6857" s="310">
        <v>3066.6</v>
      </c>
      <c r="X6857" s="267" t="s">
        <v>48002</v>
      </c>
      <c r="Y6857" s="268">
        <v>705</v>
      </c>
      <c r="AA6857" s="229" t="s">
        <v>21160</v>
      </c>
      <c r="AB6857" s="230">
        <v>6732.59</v>
      </c>
      <c r="AD6857" s="209" t="s">
        <v>21130</v>
      </c>
      <c r="AE6857" s="210">
        <v>30340.87</v>
      </c>
      <c r="AF6857" s="93"/>
      <c r="AG6857" s="93"/>
      <c r="AH6857" s="93"/>
    </row>
    <row r="6858" spans="21:34" x14ac:dyDescent="0.3">
      <c r="U6858" s="309" t="s">
        <v>53431</v>
      </c>
      <c r="V6858" s="310">
        <v>44707</v>
      </c>
      <c r="X6858" s="267" t="s">
        <v>36334</v>
      </c>
      <c r="Y6858" s="268">
        <v>5109.8500000000004</v>
      </c>
      <c r="AA6858" s="229" t="s">
        <v>21161</v>
      </c>
      <c r="AB6858" s="230">
        <v>1957.85</v>
      </c>
      <c r="AD6858" s="209" t="s">
        <v>21131</v>
      </c>
      <c r="AE6858" s="210">
        <v>2885.94</v>
      </c>
      <c r="AF6858" s="93"/>
      <c r="AG6858" s="93"/>
      <c r="AH6858" s="93"/>
    </row>
    <row r="6859" spans="21:34" x14ac:dyDescent="0.3">
      <c r="U6859" s="309" t="s">
        <v>50305</v>
      </c>
      <c r="V6859" s="310">
        <v>1408</v>
      </c>
      <c r="X6859" s="267" t="s">
        <v>36335</v>
      </c>
      <c r="Y6859" s="268">
        <v>217.89</v>
      </c>
      <c r="AA6859" s="229" t="s">
        <v>21162</v>
      </c>
      <c r="AB6859" s="230">
        <v>12642.5</v>
      </c>
      <c r="AD6859" s="209" t="s">
        <v>13593</v>
      </c>
      <c r="AE6859" s="210">
        <v>2316.7199999999998</v>
      </c>
      <c r="AF6859" s="93"/>
      <c r="AG6859" s="93"/>
      <c r="AH6859" s="93"/>
    </row>
    <row r="6860" spans="21:34" x14ac:dyDescent="0.3">
      <c r="U6860" s="309" t="s">
        <v>59779</v>
      </c>
      <c r="V6860" s="310">
        <v>9694.43</v>
      </c>
      <c r="X6860" s="267" t="s">
        <v>52621</v>
      </c>
      <c r="Y6860" s="268">
        <v>14047.37</v>
      </c>
      <c r="AA6860" s="229" t="s">
        <v>21163</v>
      </c>
      <c r="AB6860" s="230">
        <v>923.11</v>
      </c>
      <c r="AD6860" s="209" t="s">
        <v>21132</v>
      </c>
      <c r="AE6860" s="210">
        <v>984.2</v>
      </c>
      <c r="AF6860" s="93"/>
      <c r="AG6860" s="93"/>
      <c r="AH6860" s="93"/>
    </row>
    <row r="6861" spans="21:34" x14ac:dyDescent="0.3">
      <c r="U6861" s="309" t="s">
        <v>59780</v>
      </c>
      <c r="V6861" s="310">
        <v>741.65</v>
      </c>
      <c r="X6861" s="267" t="s">
        <v>56203</v>
      </c>
      <c r="Y6861" s="268">
        <v>1063.76</v>
      </c>
      <c r="AA6861" s="229" t="s">
        <v>46968</v>
      </c>
      <c r="AB6861" s="230">
        <v>1944.32</v>
      </c>
      <c r="AD6861" s="209" t="s">
        <v>13594</v>
      </c>
      <c r="AE6861" s="210">
        <v>473.28</v>
      </c>
      <c r="AF6861" s="93"/>
      <c r="AG6861" s="93"/>
      <c r="AH6861" s="93"/>
    </row>
    <row r="6862" spans="21:34" x14ac:dyDescent="0.3">
      <c r="U6862" s="309" t="s">
        <v>59781</v>
      </c>
      <c r="V6862" s="310">
        <v>2425.5500000000002</v>
      </c>
      <c r="X6862" s="267" t="s">
        <v>62014</v>
      </c>
      <c r="Y6862" s="268">
        <v>631</v>
      </c>
      <c r="AA6862" s="229" t="s">
        <v>21164</v>
      </c>
      <c r="AB6862" s="230">
        <v>800.93</v>
      </c>
      <c r="AD6862" s="209" t="s">
        <v>13595</v>
      </c>
      <c r="AE6862" s="210">
        <v>559.07000000000005</v>
      </c>
      <c r="AF6862" s="93"/>
      <c r="AG6862" s="93"/>
      <c r="AH6862" s="93"/>
    </row>
    <row r="6863" spans="21:34" x14ac:dyDescent="0.3">
      <c r="U6863" s="309" t="s">
        <v>68651</v>
      </c>
      <c r="V6863" s="310">
        <v>321.60000000000002</v>
      </c>
      <c r="X6863" s="267" t="s">
        <v>56204</v>
      </c>
      <c r="Y6863" s="268">
        <v>526</v>
      </c>
      <c r="AA6863" s="229" t="s">
        <v>46969</v>
      </c>
      <c r="AB6863" s="230">
        <v>904.54</v>
      </c>
      <c r="AD6863" s="209" t="s">
        <v>13596</v>
      </c>
      <c r="AE6863" s="210">
        <v>8190.28</v>
      </c>
      <c r="AF6863" s="93"/>
      <c r="AG6863" s="93"/>
      <c r="AH6863" s="93"/>
    </row>
    <row r="6864" spans="21:34" x14ac:dyDescent="0.3">
      <c r="U6864" s="309" t="s">
        <v>62194</v>
      </c>
      <c r="V6864" s="310">
        <v>2400</v>
      </c>
      <c r="X6864" s="267" t="s">
        <v>56205</v>
      </c>
      <c r="Y6864" s="268">
        <v>549</v>
      </c>
      <c r="AA6864" s="229" t="s">
        <v>36312</v>
      </c>
      <c r="AB6864" s="230">
        <v>2988.33</v>
      </c>
      <c r="AD6864" s="209" t="s">
        <v>21133</v>
      </c>
      <c r="AE6864" s="210">
        <v>12313.83</v>
      </c>
      <c r="AF6864" s="93"/>
      <c r="AG6864" s="93"/>
      <c r="AH6864" s="93"/>
    </row>
    <row r="6865" spans="21:34" x14ac:dyDescent="0.3">
      <c r="U6865" s="309" t="s">
        <v>58884</v>
      </c>
      <c r="V6865" s="310">
        <v>8994.93</v>
      </c>
      <c r="X6865" s="267" t="s">
        <v>52623</v>
      </c>
      <c r="Y6865" s="268">
        <v>23.1</v>
      </c>
      <c r="AA6865" s="229" t="s">
        <v>52594</v>
      </c>
      <c r="AB6865" s="230">
        <v>14528.71</v>
      </c>
      <c r="AD6865" s="209" t="s">
        <v>21134</v>
      </c>
      <c r="AE6865" s="210">
        <v>2018.23</v>
      </c>
      <c r="AF6865" s="93"/>
      <c r="AG6865" s="93"/>
      <c r="AH6865" s="93"/>
    </row>
    <row r="6866" spans="21:34" x14ac:dyDescent="0.3">
      <c r="U6866" s="309" t="s">
        <v>58885</v>
      </c>
      <c r="V6866" s="310">
        <v>7267.96</v>
      </c>
      <c r="X6866" s="267" t="s">
        <v>21381</v>
      </c>
      <c r="Y6866" s="268">
        <v>1040.04</v>
      </c>
      <c r="AA6866" s="229" t="s">
        <v>39189</v>
      </c>
      <c r="AB6866" s="230">
        <v>4815</v>
      </c>
      <c r="AD6866" s="209" t="s">
        <v>21135</v>
      </c>
      <c r="AE6866" s="210">
        <v>2827.44</v>
      </c>
      <c r="AF6866" s="93"/>
      <c r="AG6866" s="93"/>
      <c r="AH6866" s="93"/>
    </row>
    <row r="6867" spans="21:34" x14ac:dyDescent="0.3">
      <c r="U6867" s="309" t="s">
        <v>60680</v>
      </c>
      <c r="V6867" s="310">
        <v>348.7</v>
      </c>
      <c r="X6867" s="267" t="s">
        <v>57480</v>
      </c>
      <c r="Y6867" s="268">
        <v>843.16</v>
      </c>
      <c r="AA6867" s="229" t="s">
        <v>49992</v>
      </c>
      <c r="AB6867" s="230">
        <v>4059</v>
      </c>
      <c r="AD6867" s="209" t="s">
        <v>21136</v>
      </c>
      <c r="AE6867" s="210">
        <v>12844</v>
      </c>
      <c r="AF6867" s="93"/>
      <c r="AG6867" s="93"/>
      <c r="AH6867" s="93"/>
    </row>
    <row r="6868" spans="21:34" x14ac:dyDescent="0.3">
      <c r="U6868" s="309" t="s">
        <v>60681</v>
      </c>
      <c r="V6868" s="310">
        <v>26.68</v>
      </c>
      <c r="X6868" s="267" t="s">
        <v>52624</v>
      </c>
      <c r="Y6868" s="268">
        <v>1560.92</v>
      </c>
      <c r="AA6868" s="229" t="s">
        <v>49993</v>
      </c>
      <c r="AB6868" s="230">
        <v>310.52</v>
      </c>
      <c r="AD6868" s="209" t="s">
        <v>21137</v>
      </c>
      <c r="AE6868" s="210">
        <v>10740.37</v>
      </c>
      <c r="AF6868" s="93"/>
      <c r="AG6868" s="93"/>
      <c r="AH6868" s="93"/>
    </row>
    <row r="6869" spans="21:34" x14ac:dyDescent="0.3">
      <c r="U6869" s="309" t="s">
        <v>60682</v>
      </c>
      <c r="V6869" s="310">
        <v>79.989999999999995</v>
      </c>
      <c r="X6869" s="267" t="s">
        <v>21387</v>
      </c>
      <c r="Y6869" s="268">
        <v>16522.75</v>
      </c>
      <c r="AA6869" s="229" t="s">
        <v>49994</v>
      </c>
      <c r="AB6869" s="230">
        <v>879.99</v>
      </c>
      <c r="AD6869" s="209" t="s">
        <v>21138</v>
      </c>
      <c r="AE6869" s="210">
        <v>2253.41</v>
      </c>
      <c r="AF6869" s="93"/>
      <c r="AG6869" s="93"/>
      <c r="AH6869" s="93"/>
    </row>
    <row r="6870" spans="21:34" x14ac:dyDescent="0.3">
      <c r="U6870" s="309" t="s">
        <v>68652</v>
      </c>
      <c r="V6870" s="310">
        <v>4780</v>
      </c>
      <c r="X6870" s="267" t="s">
        <v>35105</v>
      </c>
      <c r="Y6870" s="268">
        <v>485.1</v>
      </c>
      <c r="AA6870" s="229" t="s">
        <v>52595</v>
      </c>
      <c r="AB6870" s="230">
        <v>5.49</v>
      </c>
      <c r="AD6870" s="209" t="s">
        <v>21139</v>
      </c>
      <c r="AE6870" s="210">
        <v>8617.25</v>
      </c>
      <c r="AF6870" s="93"/>
      <c r="AG6870" s="93"/>
      <c r="AH6870" s="93"/>
    </row>
    <row r="6871" spans="21:34" x14ac:dyDescent="0.3">
      <c r="U6871" s="309" t="s">
        <v>62771</v>
      </c>
      <c r="V6871" s="310">
        <v>4332.93</v>
      </c>
      <c r="X6871" s="267" t="s">
        <v>35106</v>
      </c>
      <c r="Y6871" s="268">
        <v>36.94</v>
      </c>
      <c r="AA6871" s="229" t="s">
        <v>52596</v>
      </c>
      <c r="AB6871" s="230">
        <v>1027.3699999999999</v>
      </c>
      <c r="AD6871" s="209" t="s">
        <v>21140</v>
      </c>
      <c r="AE6871" s="210">
        <v>23459.79</v>
      </c>
      <c r="AF6871" s="93"/>
      <c r="AG6871" s="93"/>
      <c r="AH6871" s="93"/>
    </row>
    <row r="6872" spans="21:34" x14ac:dyDescent="0.3">
      <c r="U6872" s="309" t="s">
        <v>55343</v>
      </c>
      <c r="V6872" s="310">
        <v>10260</v>
      </c>
      <c r="X6872" s="267" t="s">
        <v>35107</v>
      </c>
      <c r="Y6872" s="268">
        <v>118.85</v>
      </c>
      <c r="AA6872" s="229" t="s">
        <v>52597</v>
      </c>
      <c r="AB6872" s="230">
        <v>78.599999999999994</v>
      </c>
      <c r="AD6872" s="209" t="s">
        <v>21141</v>
      </c>
      <c r="AE6872" s="210">
        <v>20089.25</v>
      </c>
      <c r="AF6872" s="93"/>
      <c r="AG6872" s="93"/>
      <c r="AH6872" s="93"/>
    </row>
    <row r="6873" spans="21:34" x14ac:dyDescent="0.3">
      <c r="U6873" s="309" t="s">
        <v>57739</v>
      </c>
      <c r="V6873" s="310">
        <v>2303.36</v>
      </c>
      <c r="X6873" s="267" t="s">
        <v>35108</v>
      </c>
      <c r="Y6873" s="268">
        <v>147.94</v>
      </c>
      <c r="AA6873" s="229" t="s">
        <v>52598</v>
      </c>
      <c r="AB6873" s="230">
        <v>3743.88</v>
      </c>
      <c r="AD6873" s="209" t="s">
        <v>21142</v>
      </c>
      <c r="AE6873" s="210">
        <v>6009.51</v>
      </c>
      <c r="AF6873" s="93"/>
      <c r="AG6873" s="93"/>
      <c r="AH6873" s="93"/>
    </row>
    <row r="6874" spans="21:34" x14ac:dyDescent="0.3">
      <c r="U6874" s="309" t="s">
        <v>64778</v>
      </c>
      <c r="V6874" s="310">
        <v>2536.42</v>
      </c>
      <c r="X6874" s="267" t="s">
        <v>52626</v>
      </c>
      <c r="Y6874" s="268">
        <v>40.03</v>
      </c>
      <c r="AA6874" s="229" t="s">
        <v>52599</v>
      </c>
      <c r="AB6874" s="230">
        <v>250.44</v>
      </c>
      <c r="AD6874" s="209" t="s">
        <v>21143</v>
      </c>
      <c r="AE6874" s="210">
        <v>3025.43</v>
      </c>
      <c r="AF6874" s="93"/>
      <c r="AG6874" s="93"/>
      <c r="AH6874" s="93"/>
    </row>
    <row r="6875" spans="21:34" x14ac:dyDescent="0.3">
      <c r="U6875" s="309" t="s">
        <v>68653</v>
      </c>
      <c r="V6875" s="310">
        <v>30.5</v>
      </c>
      <c r="X6875" s="267" t="s">
        <v>56206</v>
      </c>
      <c r="Y6875" s="268">
        <v>63670.400000000001</v>
      </c>
      <c r="AA6875" s="229" t="s">
        <v>35088</v>
      </c>
      <c r="AB6875" s="230">
        <v>18402.64</v>
      </c>
      <c r="AD6875" s="209" t="s">
        <v>21144</v>
      </c>
      <c r="AE6875" s="210">
        <v>3968.1</v>
      </c>
      <c r="AF6875" s="93"/>
      <c r="AG6875" s="93"/>
      <c r="AH6875" s="93"/>
    </row>
    <row r="6876" spans="21:34" x14ac:dyDescent="0.3">
      <c r="U6876" s="309" t="s">
        <v>36621</v>
      </c>
      <c r="V6876" s="310">
        <v>169.45</v>
      </c>
      <c r="X6876" s="267" t="s">
        <v>56207</v>
      </c>
      <c r="Y6876" s="268">
        <v>4870.82</v>
      </c>
      <c r="AA6876" s="229" t="s">
        <v>42560</v>
      </c>
      <c r="AB6876" s="230">
        <v>28580.81</v>
      </c>
      <c r="AD6876" s="209" t="s">
        <v>21145</v>
      </c>
      <c r="AE6876" s="210">
        <v>2135</v>
      </c>
      <c r="AF6876" s="93"/>
      <c r="AG6876" s="93"/>
      <c r="AH6876" s="93"/>
    </row>
    <row r="6877" spans="21:34" x14ac:dyDescent="0.3">
      <c r="U6877" s="309" t="s">
        <v>64779</v>
      </c>
      <c r="V6877" s="310">
        <v>86027.49</v>
      </c>
      <c r="X6877" s="267" t="s">
        <v>56208</v>
      </c>
      <c r="Y6877" s="268">
        <v>15246.45</v>
      </c>
      <c r="AA6877" s="229" t="s">
        <v>21165</v>
      </c>
      <c r="AB6877" s="230">
        <v>57992.5</v>
      </c>
      <c r="AD6877" s="209" t="s">
        <v>21146</v>
      </c>
      <c r="AE6877" s="210">
        <v>326.25</v>
      </c>
      <c r="AF6877" s="93"/>
      <c r="AG6877" s="93"/>
      <c r="AH6877" s="93"/>
    </row>
    <row r="6878" spans="21:34" x14ac:dyDescent="0.3">
      <c r="U6878" s="309" t="s">
        <v>68654</v>
      </c>
      <c r="V6878" s="310">
        <v>689.7</v>
      </c>
      <c r="X6878" s="267" t="s">
        <v>57481</v>
      </c>
      <c r="Y6878" s="268">
        <v>10534.31</v>
      </c>
      <c r="AA6878" s="229" t="s">
        <v>46970</v>
      </c>
      <c r="AB6878" s="230">
        <v>46.84</v>
      </c>
      <c r="AD6878" s="209" t="s">
        <v>21147</v>
      </c>
      <c r="AE6878" s="210">
        <v>488.59</v>
      </c>
      <c r="AF6878" s="93"/>
      <c r="AG6878" s="93"/>
      <c r="AH6878" s="93"/>
    </row>
    <row r="6879" spans="21:34" x14ac:dyDescent="0.3">
      <c r="U6879" s="309" t="s">
        <v>68655</v>
      </c>
      <c r="V6879" s="310">
        <v>1674.33</v>
      </c>
      <c r="X6879" s="267" t="s">
        <v>52627</v>
      </c>
      <c r="Y6879" s="268">
        <v>22947.84</v>
      </c>
      <c r="AA6879" s="229" t="s">
        <v>44982</v>
      </c>
      <c r="AB6879" s="230">
        <v>10642.47</v>
      </c>
      <c r="AD6879" s="209" t="s">
        <v>21148</v>
      </c>
      <c r="AE6879" s="210">
        <v>583.66</v>
      </c>
      <c r="AF6879" s="93"/>
      <c r="AG6879" s="93"/>
      <c r="AH6879" s="93"/>
    </row>
    <row r="6880" spans="21:34" x14ac:dyDescent="0.3">
      <c r="U6880" s="309" t="s">
        <v>56476</v>
      </c>
      <c r="V6880" s="310">
        <v>44208</v>
      </c>
      <c r="X6880" s="267" t="s">
        <v>35109</v>
      </c>
      <c r="Y6880" s="268">
        <v>520167.43</v>
      </c>
      <c r="AA6880" s="229" t="s">
        <v>21166</v>
      </c>
      <c r="AB6880" s="230">
        <v>7660</v>
      </c>
      <c r="AD6880" s="209" t="s">
        <v>21149</v>
      </c>
      <c r="AE6880" s="210">
        <v>594</v>
      </c>
      <c r="AF6880" s="93"/>
      <c r="AG6880" s="93"/>
      <c r="AH6880" s="93"/>
    </row>
    <row r="6881" spans="21:34" x14ac:dyDescent="0.3">
      <c r="U6881" s="309" t="s">
        <v>62772</v>
      </c>
      <c r="V6881" s="310">
        <v>43106.74</v>
      </c>
      <c r="X6881" s="267" t="s">
        <v>21398</v>
      </c>
      <c r="Y6881" s="268">
        <v>62792.5</v>
      </c>
      <c r="AA6881" s="229" t="s">
        <v>42561</v>
      </c>
      <c r="AB6881" s="230">
        <v>16756.669999999998</v>
      </c>
      <c r="AD6881" s="209" t="s">
        <v>21150</v>
      </c>
      <c r="AE6881" s="210">
        <v>16051.32</v>
      </c>
      <c r="AF6881" s="93"/>
      <c r="AG6881" s="93"/>
      <c r="AH6881" s="93"/>
    </row>
    <row r="6882" spans="21:34" x14ac:dyDescent="0.3">
      <c r="U6882" s="309" t="s">
        <v>64782</v>
      </c>
      <c r="V6882" s="310">
        <v>204.11</v>
      </c>
      <c r="X6882" s="267" t="s">
        <v>21404</v>
      </c>
      <c r="Y6882" s="268">
        <v>4199.63</v>
      </c>
      <c r="AA6882" s="229" t="s">
        <v>46971</v>
      </c>
      <c r="AB6882" s="230">
        <v>381</v>
      </c>
      <c r="AD6882" s="209" t="s">
        <v>21151</v>
      </c>
      <c r="AE6882" s="210">
        <v>25314.29</v>
      </c>
      <c r="AF6882" s="93"/>
      <c r="AG6882" s="93"/>
      <c r="AH6882" s="93"/>
    </row>
    <row r="6883" spans="21:34" x14ac:dyDescent="0.3">
      <c r="U6883" s="309" t="s">
        <v>59185</v>
      </c>
      <c r="V6883" s="310">
        <v>625.5</v>
      </c>
      <c r="X6883" s="267" t="s">
        <v>21405</v>
      </c>
      <c r="Y6883" s="268">
        <v>6351.35</v>
      </c>
      <c r="AA6883" s="229" t="s">
        <v>21167</v>
      </c>
      <c r="AB6883" s="230">
        <v>31620</v>
      </c>
      <c r="AD6883" s="209" t="s">
        <v>21152</v>
      </c>
      <c r="AE6883" s="210">
        <v>33063.910000000003</v>
      </c>
      <c r="AF6883" s="93"/>
      <c r="AG6883" s="93"/>
      <c r="AH6883" s="93"/>
    </row>
    <row r="6884" spans="21:34" x14ac:dyDescent="0.3">
      <c r="U6884" s="309" t="s">
        <v>68656</v>
      </c>
      <c r="V6884" s="310">
        <v>506.25</v>
      </c>
      <c r="X6884" s="267" t="s">
        <v>35111</v>
      </c>
      <c r="Y6884" s="268">
        <v>3000</v>
      </c>
      <c r="AA6884" s="229" t="s">
        <v>21168</v>
      </c>
      <c r="AB6884" s="230">
        <v>11439.38</v>
      </c>
      <c r="AD6884" s="209" t="s">
        <v>21153</v>
      </c>
      <c r="AE6884" s="210">
        <v>11919.65</v>
      </c>
      <c r="AF6884" s="93"/>
      <c r="AG6884" s="93"/>
      <c r="AH6884" s="93"/>
    </row>
    <row r="6885" spans="21:34" x14ac:dyDescent="0.3">
      <c r="U6885" s="309" t="s">
        <v>68657</v>
      </c>
      <c r="V6885" s="310">
        <v>5762.98</v>
      </c>
      <c r="X6885" s="267" t="s">
        <v>56209</v>
      </c>
      <c r="Y6885" s="268">
        <v>1429.46</v>
      </c>
      <c r="AA6885" s="229" t="s">
        <v>39190</v>
      </c>
      <c r="AB6885" s="230">
        <v>19367.23</v>
      </c>
      <c r="AD6885" s="209" t="s">
        <v>21154</v>
      </c>
      <c r="AE6885" s="210">
        <v>330497.21999999997</v>
      </c>
      <c r="AF6885" s="93"/>
      <c r="AG6885" s="93"/>
      <c r="AH6885" s="93"/>
    </row>
    <row r="6886" spans="21:34" x14ac:dyDescent="0.3">
      <c r="U6886" s="309" t="s">
        <v>63328</v>
      </c>
      <c r="V6886" s="310">
        <v>200.36</v>
      </c>
      <c r="X6886" s="267" t="s">
        <v>52628</v>
      </c>
      <c r="Y6886" s="268">
        <v>520</v>
      </c>
      <c r="AA6886" s="229" t="s">
        <v>33658</v>
      </c>
      <c r="AB6886" s="230">
        <v>490.62</v>
      </c>
      <c r="AD6886" s="209" t="s">
        <v>21155</v>
      </c>
      <c r="AE6886" s="210">
        <v>173.8</v>
      </c>
      <c r="AF6886" s="93"/>
      <c r="AG6886" s="93"/>
      <c r="AH6886" s="93"/>
    </row>
    <row r="6887" spans="21:34" x14ac:dyDescent="0.3">
      <c r="U6887" s="309" t="s">
        <v>42836</v>
      </c>
      <c r="V6887" s="310">
        <v>4320</v>
      </c>
      <c r="X6887" s="267" t="s">
        <v>21406</v>
      </c>
      <c r="Y6887" s="268">
        <v>46515.81</v>
      </c>
      <c r="AA6887" s="229" t="s">
        <v>42562</v>
      </c>
      <c r="AB6887" s="230">
        <v>360479</v>
      </c>
      <c r="AD6887" s="209" t="s">
        <v>21156</v>
      </c>
      <c r="AE6887" s="210">
        <v>4588.16</v>
      </c>
      <c r="AF6887" s="93"/>
      <c r="AG6887" s="93"/>
      <c r="AH6887" s="93"/>
    </row>
    <row r="6888" spans="21:34" x14ac:dyDescent="0.3">
      <c r="U6888" s="309" t="s">
        <v>57740</v>
      </c>
      <c r="V6888" s="310">
        <v>45778.99</v>
      </c>
      <c r="X6888" s="267" t="s">
        <v>35112</v>
      </c>
      <c r="Y6888" s="268">
        <v>146347.87</v>
      </c>
      <c r="AA6888" s="229" t="s">
        <v>42563</v>
      </c>
      <c r="AB6888" s="230">
        <v>17085</v>
      </c>
      <c r="AD6888" s="209" t="s">
        <v>21157</v>
      </c>
      <c r="AE6888" s="210">
        <v>390</v>
      </c>
      <c r="AF6888" s="93"/>
      <c r="AG6888" s="93"/>
      <c r="AH6888" s="93"/>
    </row>
    <row r="6889" spans="21:34" x14ac:dyDescent="0.3">
      <c r="U6889" s="309" t="s">
        <v>36623</v>
      </c>
      <c r="V6889" s="310">
        <v>17752.47</v>
      </c>
      <c r="X6889" s="267" t="s">
        <v>35113</v>
      </c>
      <c r="Y6889" s="268">
        <v>78279.86</v>
      </c>
      <c r="AA6889" s="229" t="s">
        <v>21170</v>
      </c>
      <c r="AB6889" s="230">
        <v>44002.63</v>
      </c>
      <c r="AD6889" s="209" t="s">
        <v>21158</v>
      </c>
      <c r="AE6889" s="210">
        <v>10500</v>
      </c>
      <c r="AF6889" s="93"/>
      <c r="AG6889" s="93"/>
      <c r="AH6889" s="93"/>
    </row>
    <row r="6890" spans="21:34" x14ac:dyDescent="0.3">
      <c r="U6890" s="309" t="s">
        <v>36624</v>
      </c>
      <c r="V6890" s="310">
        <v>31910.09</v>
      </c>
      <c r="X6890" s="267" t="s">
        <v>52630</v>
      </c>
      <c r="Y6890" s="268">
        <v>12908.64</v>
      </c>
      <c r="AA6890" s="229" t="s">
        <v>21171</v>
      </c>
      <c r="AB6890" s="230">
        <v>17449.900000000001</v>
      </c>
      <c r="AD6890" s="209" t="s">
        <v>21159</v>
      </c>
      <c r="AE6890" s="210">
        <v>803.25</v>
      </c>
      <c r="AF6890" s="93"/>
      <c r="AG6890" s="93"/>
      <c r="AH6890" s="93"/>
    </row>
    <row r="6891" spans="21:34" x14ac:dyDescent="0.3">
      <c r="U6891" s="309" t="s">
        <v>56477</v>
      </c>
      <c r="V6891" s="310">
        <v>9986.42</v>
      </c>
      <c r="X6891" s="267" t="s">
        <v>62015</v>
      </c>
      <c r="Y6891" s="268">
        <v>12128.45</v>
      </c>
      <c r="AA6891" s="229" t="s">
        <v>42564</v>
      </c>
      <c r="AB6891" s="230">
        <v>10596.76</v>
      </c>
      <c r="AD6891" s="209" t="s">
        <v>21160</v>
      </c>
      <c r="AE6891" s="210">
        <v>2276.4</v>
      </c>
      <c r="AF6891" s="93"/>
      <c r="AG6891" s="93"/>
      <c r="AH6891" s="93"/>
    </row>
    <row r="6892" spans="21:34" x14ac:dyDescent="0.3">
      <c r="U6892" s="309" t="s">
        <v>68658</v>
      </c>
      <c r="V6892" s="310">
        <v>19744.87</v>
      </c>
      <c r="X6892" s="267" t="s">
        <v>21407</v>
      </c>
      <c r="Y6892" s="268">
        <v>114215.8</v>
      </c>
      <c r="AA6892" s="229" t="s">
        <v>52600</v>
      </c>
      <c r="AB6892" s="230">
        <v>2889</v>
      </c>
      <c r="AD6892" s="209" t="s">
        <v>21161</v>
      </c>
      <c r="AE6892" s="210">
        <v>514.4</v>
      </c>
      <c r="AF6892" s="93"/>
      <c r="AG6892" s="93"/>
      <c r="AH6892" s="93"/>
    </row>
    <row r="6893" spans="21:34" x14ac:dyDescent="0.3">
      <c r="U6893" s="309" t="s">
        <v>61544</v>
      </c>
      <c r="V6893" s="310">
        <v>62694.94</v>
      </c>
      <c r="X6893" s="267" t="s">
        <v>48924</v>
      </c>
      <c r="Y6893" s="268">
        <v>-255.73</v>
      </c>
      <c r="AA6893" s="229" t="s">
        <v>39191</v>
      </c>
      <c r="AB6893" s="230">
        <v>1570.9</v>
      </c>
      <c r="AD6893" s="209" t="s">
        <v>21162</v>
      </c>
      <c r="AE6893" s="210">
        <v>3780</v>
      </c>
      <c r="AF6893" s="93"/>
      <c r="AG6893" s="93"/>
      <c r="AH6893" s="93"/>
    </row>
    <row r="6894" spans="21:34" x14ac:dyDescent="0.3">
      <c r="U6894" s="309" t="s">
        <v>34018</v>
      </c>
      <c r="V6894" s="310">
        <v>120491.9</v>
      </c>
      <c r="X6894" s="267" t="s">
        <v>48925</v>
      </c>
      <c r="Y6894" s="268">
        <v>-5229.08</v>
      </c>
      <c r="AA6894" s="229" t="s">
        <v>49995</v>
      </c>
      <c r="AB6894" s="230">
        <v>849</v>
      </c>
      <c r="AD6894" s="209" t="s">
        <v>21163</v>
      </c>
      <c r="AE6894" s="210">
        <v>289.18</v>
      </c>
      <c r="AF6894" s="93"/>
      <c r="AG6894" s="93"/>
      <c r="AH6894" s="93"/>
    </row>
    <row r="6895" spans="21:34" x14ac:dyDescent="0.3">
      <c r="U6895" s="309" t="s">
        <v>42838</v>
      </c>
      <c r="V6895" s="310">
        <v>7009</v>
      </c>
      <c r="X6895" s="267" t="s">
        <v>48011</v>
      </c>
      <c r="Y6895" s="268">
        <v>576532.74</v>
      </c>
      <c r="AA6895" s="229" t="s">
        <v>21172</v>
      </c>
      <c r="AB6895" s="230">
        <v>45721.71</v>
      </c>
      <c r="AD6895" s="209" t="s">
        <v>21164</v>
      </c>
      <c r="AE6895" s="210">
        <v>159.54</v>
      </c>
      <c r="AF6895" s="93"/>
      <c r="AG6895" s="93"/>
      <c r="AH6895" s="93"/>
    </row>
    <row r="6896" spans="21:34" x14ac:dyDescent="0.3">
      <c r="U6896" s="309" t="s">
        <v>58639</v>
      </c>
      <c r="V6896" s="310">
        <v>-117.3</v>
      </c>
      <c r="X6896" s="267" t="s">
        <v>61423</v>
      </c>
      <c r="Y6896" s="268">
        <v>45699</v>
      </c>
      <c r="AA6896" s="229" t="s">
        <v>21173</v>
      </c>
      <c r="AB6896" s="230">
        <v>123093.08</v>
      </c>
      <c r="AD6896" s="209" t="s">
        <v>21165</v>
      </c>
      <c r="AE6896" s="210">
        <v>105935</v>
      </c>
      <c r="AF6896" s="93"/>
      <c r="AG6896" s="93"/>
      <c r="AH6896" s="93"/>
    </row>
    <row r="6897" spans="21:34" x14ac:dyDescent="0.3">
      <c r="U6897" s="309" t="s">
        <v>57741</v>
      </c>
      <c r="V6897" s="310">
        <v>7094.18</v>
      </c>
      <c r="X6897" s="267" t="s">
        <v>63693</v>
      </c>
      <c r="Y6897" s="268">
        <v>9330</v>
      </c>
      <c r="AA6897" s="229" t="s">
        <v>36313</v>
      </c>
      <c r="AB6897" s="230">
        <v>67032.17</v>
      </c>
      <c r="AD6897" s="209" t="s">
        <v>21166</v>
      </c>
      <c r="AE6897" s="210">
        <v>12050</v>
      </c>
      <c r="AF6897" s="93"/>
      <c r="AG6897" s="93"/>
      <c r="AH6897" s="93"/>
    </row>
    <row r="6898" spans="21:34" x14ac:dyDescent="0.3">
      <c r="U6898" s="309" t="s">
        <v>45457</v>
      </c>
      <c r="V6898" s="310">
        <v>58667.87</v>
      </c>
      <c r="X6898" s="267" t="s">
        <v>63694</v>
      </c>
      <c r="Y6898" s="268">
        <v>713.76</v>
      </c>
      <c r="AA6898" s="229" t="s">
        <v>36314</v>
      </c>
      <c r="AB6898" s="230">
        <v>20728.64</v>
      </c>
      <c r="AD6898" s="209" t="s">
        <v>21167</v>
      </c>
      <c r="AE6898" s="210">
        <v>9720</v>
      </c>
      <c r="AF6898" s="93"/>
      <c r="AG6898" s="93"/>
      <c r="AH6898" s="93"/>
    </row>
    <row r="6899" spans="21:34" x14ac:dyDescent="0.3">
      <c r="U6899" s="309" t="s">
        <v>57742</v>
      </c>
      <c r="V6899" s="310">
        <v>1063375.18</v>
      </c>
      <c r="X6899" s="267" t="s">
        <v>63695</v>
      </c>
      <c r="Y6899" s="268">
        <v>2285.85</v>
      </c>
      <c r="AA6899" s="229" t="s">
        <v>36315</v>
      </c>
      <c r="AB6899" s="230">
        <v>16668.02</v>
      </c>
      <c r="AD6899" s="209" t="s">
        <v>21168</v>
      </c>
      <c r="AE6899" s="210">
        <v>3951.87</v>
      </c>
      <c r="AF6899" s="93"/>
      <c r="AG6899" s="93"/>
      <c r="AH6899" s="93"/>
    </row>
    <row r="6900" spans="21:34" x14ac:dyDescent="0.3">
      <c r="U6900" s="309" t="s">
        <v>68659</v>
      </c>
      <c r="V6900" s="310">
        <v>520.24</v>
      </c>
      <c r="X6900" s="267" t="s">
        <v>64383</v>
      </c>
      <c r="Y6900" s="268">
        <v>1566.11</v>
      </c>
      <c r="AA6900" s="229" t="s">
        <v>47994</v>
      </c>
      <c r="AB6900" s="230">
        <v>3914.57</v>
      </c>
      <c r="AD6900" s="209" t="s">
        <v>21169</v>
      </c>
      <c r="AE6900" s="210">
        <v>356000</v>
      </c>
      <c r="AF6900" s="93"/>
      <c r="AG6900" s="93"/>
      <c r="AH6900" s="93"/>
    </row>
    <row r="6901" spans="21:34" x14ac:dyDescent="0.3">
      <c r="U6901" s="309" t="s">
        <v>64788</v>
      </c>
      <c r="V6901" s="310">
        <v>39.79</v>
      </c>
      <c r="X6901" s="267" t="s">
        <v>64384</v>
      </c>
      <c r="Y6901" s="268">
        <v>448.16</v>
      </c>
      <c r="AA6901" s="229" t="s">
        <v>36316</v>
      </c>
      <c r="AB6901" s="230">
        <v>108768.85</v>
      </c>
      <c r="AD6901" s="209" t="s">
        <v>21170</v>
      </c>
      <c r="AE6901" s="210">
        <v>37305.83</v>
      </c>
      <c r="AF6901" s="93"/>
      <c r="AG6901" s="93"/>
      <c r="AH6901" s="93"/>
    </row>
    <row r="6902" spans="21:34" x14ac:dyDescent="0.3">
      <c r="U6902" s="309" t="s">
        <v>64789</v>
      </c>
      <c r="V6902" s="310">
        <v>130.16999999999999</v>
      </c>
      <c r="X6902" s="267" t="s">
        <v>64385</v>
      </c>
      <c r="Y6902" s="268">
        <v>34.29</v>
      </c>
      <c r="AA6902" s="229" t="s">
        <v>52601</v>
      </c>
      <c r="AB6902" s="230">
        <v>41126</v>
      </c>
      <c r="AD6902" s="209" t="s">
        <v>21171</v>
      </c>
      <c r="AE6902" s="210">
        <v>63630.8</v>
      </c>
      <c r="AF6902" s="93"/>
      <c r="AG6902" s="93"/>
      <c r="AH6902" s="93"/>
    </row>
    <row r="6903" spans="21:34" x14ac:dyDescent="0.3">
      <c r="U6903" s="309" t="s">
        <v>58640</v>
      </c>
      <c r="V6903" s="310">
        <v>4778.38</v>
      </c>
      <c r="X6903" s="267" t="s">
        <v>64386</v>
      </c>
      <c r="Y6903" s="268">
        <v>109.8</v>
      </c>
      <c r="AA6903" s="229" t="s">
        <v>52602</v>
      </c>
      <c r="AB6903" s="230">
        <v>9.08</v>
      </c>
      <c r="AD6903" s="209" t="s">
        <v>21172</v>
      </c>
      <c r="AE6903" s="210">
        <v>22410.45</v>
      </c>
      <c r="AF6903" s="93"/>
      <c r="AG6903" s="93"/>
      <c r="AH6903" s="93"/>
    </row>
    <row r="6904" spans="21:34" x14ac:dyDescent="0.3">
      <c r="U6904" s="309" t="s">
        <v>50310</v>
      </c>
      <c r="V6904" s="310">
        <v>787.13</v>
      </c>
      <c r="X6904" s="267" t="s">
        <v>63696</v>
      </c>
      <c r="Y6904" s="268">
        <v>42183.6</v>
      </c>
      <c r="AA6904" s="229" t="s">
        <v>49996</v>
      </c>
      <c r="AB6904" s="230">
        <v>175.74</v>
      </c>
      <c r="AD6904" s="209" t="s">
        <v>21173</v>
      </c>
      <c r="AE6904" s="210">
        <v>1473.26</v>
      </c>
      <c r="AF6904" s="93"/>
      <c r="AG6904" s="93"/>
      <c r="AH6904" s="93"/>
    </row>
    <row r="6905" spans="21:34" x14ac:dyDescent="0.3">
      <c r="U6905" s="309" t="s">
        <v>42839</v>
      </c>
      <c r="V6905" s="310">
        <v>30</v>
      </c>
      <c r="X6905" s="267" t="s">
        <v>62960</v>
      </c>
      <c r="Y6905" s="268">
        <v>4060.96</v>
      </c>
      <c r="AA6905" s="229" t="s">
        <v>48916</v>
      </c>
      <c r="AB6905" s="230">
        <v>27170</v>
      </c>
      <c r="AD6905" s="209" t="s">
        <v>21174</v>
      </c>
      <c r="AE6905" s="210">
        <v>105935</v>
      </c>
      <c r="AF6905" s="93"/>
      <c r="AG6905" s="93"/>
      <c r="AH6905" s="93"/>
    </row>
    <row r="6906" spans="21:34" x14ac:dyDescent="0.3">
      <c r="U6906" s="309" t="s">
        <v>68660</v>
      </c>
      <c r="V6906" s="310">
        <v>1949.81</v>
      </c>
      <c r="X6906" s="267" t="s">
        <v>56210</v>
      </c>
      <c r="Y6906" s="268">
        <v>444993.03</v>
      </c>
      <c r="AA6906" s="229" t="s">
        <v>52603</v>
      </c>
      <c r="AB6906" s="230">
        <v>489.32</v>
      </c>
      <c r="AD6906" s="209" t="s">
        <v>21175</v>
      </c>
      <c r="AE6906" s="210">
        <v>10500</v>
      </c>
      <c r="AF6906" s="93"/>
      <c r="AG6906" s="93"/>
      <c r="AH6906" s="93"/>
    </row>
    <row r="6907" spans="21:34" x14ac:dyDescent="0.3">
      <c r="U6907" s="309" t="s">
        <v>53441</v>
      </c>
      <c r="V6907" s="310">
        <v>149.16</v>
      </c>
      <c r="X6907" s="267" t="s">
        <v>56211</v>
      </c>
      <c r="Y6907" s="268">
        <v>120861.51</v>
      </c>
      <c r="AA6907" s="229" t="s">
        <v>49997</v>
      </c>
      <c r="AB6907" s="230">
        <v>10000</v>
      </c>
      <c r="AD6907" s="209" t="s">
        <v>21176</v>
      </c>
      <c r="AE6907" s="210">
        <v>12050</v>
      </c>
      <c r="AF6907" s="93"/>
      <c r="AG6907" s="93"/>
      <c r="AH6907" s="93"/>
    </row>
    <row r="6908" spans="21:34" x14ac:dyDescent="0.3">
      <c r="U6908" s="309" t="s">
        <v>53442</v>
      </c>
      <c r="V6908" s="310">
        <v>487.84</v>
      </c>
      <c r="X6908" s="267" t="s">
        <v>62650</v>
      </c>
      <c r="Y6908" s="268">
        <v>254000</v>
      </c>
      <c r="AA6908" s="229" t="s">
        <v>44983</v>
      </c>
      <c r="AB6908" s="230">
        <v>42021</v>
      </c>
      <c r="AD6908" s="209" t="s">
        <v>21177</v>
      </c>
      <c r="AE6908" s="210">
        <v>3780</v>
      </c>
      <c r="AF6908" s="93"/>
      <c r="AG6908" s="93"/>
      <c r="AH6908" s="93"/>
    </row>
    <row r="6909" spans="21:34" x14ac:dyDescent="0.3">
      <c r="U6909" s="309" t="s">
        <v>47183</v>
      </c>
      <c r="V6909" s="310">
        <v>0.93</v>
      </c>
      <c r="X6909" s="267" t="s">
        <v>40344</v>
      </c>
      <c r="Y6909" s="268">
        <v>284652.06</v>
      </c>
      <c r="AA6909" s="229" t="s">
        <v>44984</v>
      </c>
      <c r="AB6909" s="230">
        <v>3213</v>
      </c>
      <c r="AD6909" s="209" t="s">
        <v>21178</v>
      </c>
      <c r="AE6909" s="210">
        <v>15305.94</v>
      </c>
      <c r="AF6909" s="93"/>
      <c r="AG6909" s="93"/>
      <c r="AH6909" s="93"/>
    </row>
    <row r="6910" spans="21:34" x14ac:dyDescent="0.3">
      <c r="U6910" s="309" t="s">
        <v>50311</v>
      </c>
      <c r="V6910" s="310">
        <v>465.79</v>
      </c>
      <c r="X6910" s="267" t="s">
        <v>57482</v>
      </c>
      <c r="Y6910" s="268">
        <v>24857</v>
      </c>
      <c r="AA6910" s="229" t="s">
        <v>44985</v>
      </c>
      <c r="AB6910" s="230">
        <v>122561.45</v>
      </c>
      <c r="AD6910" s="209" t="s">
        <v>21179</v>
      </c>
      <c r="AE6910" s="210">
        <v>3968.1</v>
      </c>
      <c r="AF6910" s="93"/>
      <c r="AG6910" s="93"/>
      <c r="AH6910" s="93"/>
    </row>
    <row r="6911" spans="21:34" x14ac:dyDescent="0.3">
      <c r="U6911" s="309" t="s">
        <v>68661</v>
      </c>
      <c r="V6911" s="310">
        <v>-51.51</v>
      </c>
      <c r="X6911" s="267" t="s">
        <v>48012</v>
      </c>
      <c r="Y6911" s="268">
        <v>85405.86</v>
      </c>
      <c r="AA6911" s="229" t="s">
        <v>44986</v>
      </c>
      <c r="AB6911" s="230">
        <v>10000.549999999999</v>
      </c>
      <c r="AD6911" s="209" t="s">
        <v>13597</v>
      </c>
      <c r="AE6911" s="210">
        <v>6268.59</v>
      </c>
      <c r="AF6911" s="93"/>
      <c r="AG6911" s="93"/>
      <c r="AH6911" s="93"/>
    </row>
    <row r="6912" spans="21:34" x14ac:dyDescent="0.3">
      <c r="U6912" s="309" t="s">
        <v>62773</v>
      </c>
      <c r="V6912" s="310">
        <v>4672.5</v>
      </c>
      <c r="X6912" s="267" t="s">
        <v>52633</v>
      </c>
      <c r="Y6912" s="268">
        <v>1806.03</v>
      </c>
      <c r="AA6912" s="229" t="s">
        <v>21197</v>
      </c>
      <c r="AB6912" s="230">
        <v>15827.71</v>
      </c>
      <c r="AD6912" s="209" t="s">
        <v>21180</v>
      </c>
      <c r="AE6912" s="210">
        <v>984.2</v>
      </c>
      <c r="AF6912" s="93"/>
      <c r="AG6912" s="93"/>
      <c r="AH6912" s="93"/>
    </row>
    <row r="6913" spans="21:34" x14ac:dyDescent="0.3">
      <c r="U6913" s="309" t="s">
        <v>62774</v>
      </c>
      <c r="V6913" s="310">
        <v>357.5</v>
      </c>
      <c r="X6913" s="267" t="s">
        <v>59632</v>
      </c>
      <c r="Y6913" s="268">
        <v>3800</v>
      </c>
      <c r="AA6913" s="229" t="s">
        <v>13604</v>
      </c>
      <c r="AB6913" s="230">
        <v>33619.75</v>
      </c>
      <c r="AD6913" s="209" t="s">
        <v>21181</v>
      </c>
      <c r="AE6913" s="210">
        <v>358135</v>
      </c>
      <c r="AF6913" s="93"/>
      <c r="AG6913" s="93"/>
      <c r="AH6913" s="93"/>
    </row>
    <row r="6914" spans="21:34" x14ac:dyDescent="0.3">
      <c r="U6914" s="309" t="s">
        <v>62775</v>
      </c>
      <c r="V6914" s="310">
        <v>1169.05</v>
      </c>
      <c r="X6914" s="267" t="s">
        <v>48926</v>
      </c>
      <c r="Y6914" s="268">
        <v>3431.7</v>
      </c>
      <c r="AA6914" s="229" t="s">
        <v>52604</v>
      </c>
      <c r="AB6914" s="230">
        <v>5395.86</v>
      </c>
      <c r="AD6914" s="209" t="s">
        <v>21182</v>
      </c>
      <c r="AE6914" s="210">
        <v>9111.25</v>
      </c>
      <c r="AF6914" s="93"/>
      <c r="AG6914" s="93"/>
      <c r="AH6914" s="93"/>
    </row>
    <row r="6915" spans="21:34" x14ac:dyDescent="0.3">
      <c r="U6915" s="309" t="s">
        <v>62776</v>
      </c>
      <c r="V6915" s="310">
        <v>819.11</v>
      </c>
      <c r="X6915" s="267" t="s">
        <v>64387</v>
      </c>
      <c r="Y6915" s="268">
        <v>11.33</v>
      </c>
      <c r="AA6915" s="229" t="s">
        <v>52605</v>
      </c>
      <c r="AB6915" s="230">
        <v>412.77</v>
      </c>
      <c r="AD6915" s="209" t="s">
        <v>21183</v>
      </c>
      <c r="AE6915" s="210">
        <v>15900</v>
      </c>
      <c r="AF6915" s="93"/>
      <c r="AG6915" s="93"/>
      <c r="AH6915" s="93"/>
    </row>
    <row r="6916" spans="21:34" x14ac:dyDescent="0.3">
      <c r="U6916" s="309" t="s">
        <v>68662</v>
      </c>
      <c r="V6916" s="310">
        <v>16150</v>
      </c>
      <c r="X6916" s="267" t="s">
        <v>40346</v>
      </c>
      <c r="Y6916" s="268">
        <v>89483.04</v>
      </c>
      <c r="AA6916" s="229" t="s">
        <v>52606</v>
      </c>
      <c r="AB6916" s="230">
        <v>239857.32</v>
      </c>
      <c r="AD6916" s="209" t="s">
        <v>13598</v>
      </c>
      <c r="AE6916" s="210">
        <v>41455.120000000003</v>
      </c>
      <c r="AF6916" s="93"/>
      <c r="AG6916" s="93"/>
      <c r="AH6916" s="93"/>
    </row>
    <row r="6917" spans="21:34" x14ac:dyDescent="0.3">
      <c r="U6917" s="309" t="s">
        <v>68663</v>
      </c>
      <c r="V6917" s="310">
        <v>4000</v>
      </c>
      <c r="X6917" s="267" t="s">
        <v>40347</v>
      </c>
      <c r="Y6917" s="268">
        <v>288748.68</v>
      </c>
      <c r="AA6917" s="229" t="s">
        <v>52607</v>
      </c>
      <c r="AB6917" s="230">
        <v>44720.15</v>
      </c>
      <c r="AD6917" s="209" t="s">
        <v>13599</v>
      </c>
      <c r="AE6917" s="210">
        <v>71874.8</v>
      </c>
      <c r="AF6917" s="93"/>
      <c r="AG6917" s="93"/>
      <c r="AH6917" s="93"/>
    </row>
    <row r="6918" spans="21:34" x14ac:dyDescent="0.3">
      <c r="U6918" s="309" t="s">
        <v>68664</v>
      </c>
      <c r="V6918" s="310">
        <v>306</v>
      </c>
      <c r="X6918" s="267" t="s">
        <v>42574</v>
      </c>
      <c r="Y6918" s="268">
        <v>173388.28</v>
      </c>
      <c r="AA6918" s="229" t="s">
        <v>52608</v>
      </c>
      <c r="AB6918" s="230">
        <v>53132.56</v>
      </c>
      <c r="AD6918" s="209" t="s">
        <v>21184</v>
      </c>
      <c r="AE6918" s="210">
        <v>15734</v>
      </c>
      <c r="AF6918" s="93"/>
      <c r="AG6918" s="93"/>
      <c r="AH6918" s="93"/>
    </row>
    <row r="6919" spans="21:34" x14ac:dyDescent="0.3">
      <c r="U6919" s="309" t="s">
        <v>68665</v>
      </c>
      <c r="V6919" s="310">
        <v>1437.72</v>
      </c>
      <c r="X6919" s="267" t="s">
        <v>52634</v>
      </c>
      <c r="Y6919" s="268">
        <v>7753</v>
      </c>
      <c r="AA6919" s="229" t="s">
        <v>52609</v>
      </c>
      <c r="AB6919" s="230">
        <v>25500.63</v>
      </c>
      <c r="AD6919" s="209" t="s">
        <v>21185</v>
      </c>
      <c r="AE6919" s="210">
        <v>2194</v>
      </c>
      <c r="AF6919" s="93"/>
      <c r="AG6919" s="93"/>
      <c r="AH6919" s="93"/>
    </row>
    <row r="6920" spans="21:34" x14ac:dyDescent="0.3">
      <c r="U6920" s="309" t="s">
        <v>68666</v>
      </c>
      <c r="V6920" s="310">
        <v>340.01</v>
      </c>
      <c r="X6920" s="267" t="s">
        <v>57483</v>
      </c>
      <c r="Y6920" s="268">
        <v>124175.05</v>
      </c>
      <c r="AA6920" s="229" t="s">
        <v>52610</v>
      </c>
      <c r="AB6920" s="230">
        <v>1145.95</v>
      </c>
      <c r="AD6920" s="209" t="s">
        <v>21186</v>
      </c>
      <c r="AE6920" s="210">
        <v>2901</v>
      </c>
      <c r="AF6920" s="93"/>
      <c r="AG6920" s="93"/>
      <c r="AH6920" s="93"/>
    </row>
    <row r="6921" spans="21:34" x14ac:dyDescent="0.3">
      <c r="U6921" s="309" t="s">
        <v>68667</v>
      </c>
      <c r="V6921" s="310">
        <v>1079</v>
      </c>
      <c r="X6921" s="267" t="s">
        <v>62651</v>
      </c>
      <c r="Y6921" s="268">
        <v>281074.74</v>
      </c>
      <c r="AA6921" s="229" t="s">
        <v>52611</v>
      </c>
      <c r="AB6921" s="230">
        <v>27391.1</v>
      </c>
      <c r="AD6921" s="209" t="s">
        <v>21187</v>
      </c>
      <c r="AE6921" s="210">
        <v>30340.87</v>
      </c>
      <c r="AF6921" s="93"/>
      <c r="AG6921" s="93"/>
      <c r="AH6921" s="93"/>
    </row>
    <row r="6922" spans="21:34" x14ac:dyDescent="0.3">
      <c r="U6922" s="309" t="s">
        <v>63329</v>
      </c>
      <c r="V6922" s="310">
        <v>3797.96</v>
      </c>
      <c r="X6922" s="267" t="s">
        <v>57484</v>
      </c>
      <c r="Y6922" s="268">
        <v>54222.47</v>
      </c>
      <c r="AA6922" s="229" t="s">
        <v>36319</v>
      </c>
      <c r="AB6922" s="230">
        <v>208397.7</v>
      </c>
      <c r="AD6922" s="209" t="s">
        <v>21188</v>
      </c>
      <c r="AE6922" s="210">
        <v>2809</v>
      </c>
      <c r="AF6922" s="93"/>
      <c r="AG6922" s="93"/>
      <c r="AH6922" s="93"/>
    </row>
    <row r="6923" spans="21:34" x14ac:dyDescent="0.3">
      <c r="U6923" s="309" t="s">
        <v>63330</v>
      </c>
      <c r="V6923" s="310">
        <v>290.54000000000002</v>
      </c>
      <c r="X6923" s="267" t="s">
        <v>56212</v>
      </c>
      <c r="Y6923" s="268">
        <v>68521.7</v>
      </c>
      <c r="AA6923" s="229" t="s">
        <v>52612</v>
      </c>
      <c r="AB6923" s="230">
        <v>4152</v>
      </c>
      <c r="AD6923" s="209" t="s">
        <v>21189</v>
      </c>
      <c r="AE6923" s="210">
        <v>39309.51</v>
      </c>
      <c r="AF6923" s="93"/>
      <c r="AG6923" s="93"/>
      <c r="AH6923" s="93"/>
    </row>
    <row r="6924" spans="21:34" x14ac:dyDescent="0.3">
      <c r="U6924" s="309" t="s">
        <v>63331</v>
      </c>
      <c r="V6924" s="310">
        <v>950.24</v>
      </c>
      <c r="X6924" s="267" t="s">
        <v>52636</v>
      </c>
      <c r="Y6924" s="268">
        <v>306902.76</v>
      </c>
      <c r="AA6924" s="229" t="s">
        <v>46972</v>
      </c>
      <c r="AB6924" s="230">
        <v>4525</v>
      </c>
      <c r="AD6924" s="209" t="s">
        <v>13600</v>
      </c>
      <c r="AE6924" s="210">
        <v>57372.160000000003</v>
      </c>
      <c r="AF6924" s="93"/>
      <c r="AG6924" s="93"/>
      <c r="AH6924" s="93"/>
    </row>
    <row r="6925" spans="21:34" x14ac:dyDescent="0.3">
      <c r="U6925" s="309" t="s">
        <v>34027</v>
      </c>
      <c r="V6925" s="310">
        <v>18519.900000000001</v>
      </c>
      <c r="X6925" s="267" t="s">
        <v>61208</v>
      </c>
      <c r="Y6925" s="268">
        <v>315913.14</v>
      </c>
      <c r="AA6925" s="229" t="s">
        <v>49998</v>
      </c>
      <c r="AB6925" s="230">
        <v>3750</v>
      </c>
      <c r="AD6925" s="209" t="s">
        <v>21190</v>
      </c>
      <c r="AE6925" s="210">
        <v>64589.75</v>
      </c>
      <c r="AF6925" s="93"/>
      <c r="AG6925" s="93"/>
      <c r="AH6925" s="93"/>
    </row>
    <row r="6926" spans="21:34" x14ac:dyDescent="0.3">
      <c r="U6926" s="309" t="s">
        <v>35489</v>
      </c>
      <c r="V6926" s="310">
        <v>21896.77</v>
      </c>
      <c r="X6926" s="267" t="s">
        <v>60078</v>
      </c>
      <c r="Y6926" s="268">
        <v>30880.2</v>
      </c>
      <c r="AA6926" s="229" t="s">
        <v>52613</v>
      </c>
      <c r="AB6926" s="230">
        <v>10280.530000000001</v>
      </c>
      <c r="AD6926" s="209" t="s">
        <v>21191</v>
      </c>
      <c r="AE6926" s="210">
        <v>35379.440000000002</v>
      </c>
      <c r="AF6926" s="93"/>
      <c r="AG6926" s="93"/>
      <c r="AH6926" s="93"/>
    </row>
    <row r="6927" spans="21:34" x14ac:dyDescent="0.3">
      <c r="U6927" s="309" t="s">
        <v>34028</v>
      </c>
      <c r="V6927" s="310">
        <v>4018.76</v>
      </c>
      <c r="X6927" s="267" t="s">
        <v>52637</v>
      </c>
      <c r="Y6927" s="268">
        <v>6731.76</v>
      </c>
      <c r="AA6927" s="229" t="s">
        <v>44987</v>
      </c>
      <c r="AB6927" s="230">
        <v>37700</v>
      </c>
      <c r="AD6927" s="209" t="s">
        <v>21192</v>
      </c>
      <c r="AE6927" s="210">
        <v>367745.97</v>
      </c>
      <c r="AF6927" s="93"/>
      <c r="AG6927" s="93"/>
      <c r="AH6927" s="93"/>
    </row>
    <row r="6928" spans="21:34" x14ac:dyDescent="0.3">
      <c r="U6928" s="309" t="s">
        <v>26022</v>
      </c>
      <c r="V6928" s="310">
        <v>3218.33</v>
      </c>
      <c r="X6928" s="267" t="s">
        <v>52638</v>
      </c>
      <c r="Y6928" s="268">
        <v>514.98</v>
      </c>
      <c r="AA6928" s="229" t="s">
        <v>44988</v>
      </c>
      <c r="AB6928" s="230">
        <v>1666</v>
      </c>
      <c r="AD6928" s="209" t="s">
        <v>21193</v>
      </c>
      <c r="AE6928" s="210">
        <v>23000</v>
      </c>
      <c r="AF6928" s="93"/>
      <c r="AG6928" s="93"/>
      <c r="AH6928" s="93"/>
    </row>
    <row r="6929" spans="21:34" x14ac:dyDescent="0.3">
      <c r="U6929" s="309" t="s">
        <v>26023</v>
      </c>
      <c r="V6929" s="310">
        <v>10193.49</v>
      </c>
      <c r="X6929" s="267" t="s">
        <v>52639</v>
      </c>
      <c r="Y6929" s="268">
        <v>1649.29</v>
      </c>
      <c r="AA6929" s="229" t="s">
        <v>44989</v>
      </c>
      <c r="AB6929" s="230">
        <v>68500</v>
      </c>
      <c r="AD6929" s="209" t="s">
        <v>21194</v>
      </c>
      <c r="AE6929" s="210">
        <v>101978.65</v>
      </c>
      <c r="AF6929" s="93"/>
      <c r="AG6929" s="93"/>
      <c r="AH6929" s="93"/>
    </row>
    <row r="6930" spans="21:34" x14ac:dyDescent="0.3">
      <c r="U6930" s="309" t="s">
        <v>35490</v>
      </c>
      <c r="V6930" s="310">
        <v>21878.92</v>
      </c>
      <c r="X6930" s="267" t="s">
        <v>62016</v>
      </c>
      <c r="Y6930" s="268">
        <v>765</v>
      </c>
      <c r="AA6930" s="229" t="s">
        <v>44990</v>
      </c>
      <c r="AB6930" s="230">
        <v>5240.28</v>
      </c>
      <c r="AD6930" s="209" t="s">
        <v>21195</v>
      </c>
      <c r="AE6930" s="210">
        <v>3258.35</v>
      </c>
      <c r="AF6930" s="93"/>
      <c r="AG6930" s="93"/>
      <c r="AH6930" s="93"/>
    </row>
    <row r="6931" spans="21:34" x14ac:dyDescent="0.3">
      <c r="U6931" s="309" t="s">
        <v>26024</v>
      </c>
      <c r="V6931" s="310">
        <v>1053.6099999999999</v>
      </c>
      <c r="X6931" s="267" t="s">
        <v>48927</v>
      </c>
      <c r="Y6931" s="268">
        <v>1179.27</v>
      </c>
      <c r="AA6931" s="229" t="s">
        <v>21227</v>
      </c>
      <c r="AB6931" s="230">
        <v>45000.07</v>
      </c>
      <c r="AD6931" s="209" t="s">
        <v>21196</v>
      </c>
      <c r="AE6931" s="210">
        <v>2000</v>
      </c>
      <c r="AF6931" s="93"/>
      <c r="AG6931" s="93"/>
      <c r="AH6931" s="93"/>
    </row>
    <row r="6932" spans="21:34" x14ac:dyDescent="0.3">
      <c r="U6932" s="309" t="s">
        <v>53446</v>
      </c>
      <c r="V6932" s="310">
        <v>1336.05</v>
      </c>
      <c r="X6932" s="267" t="s">
        <v>48013</v>
      </c>
      <c r="Y6932" s="268">
        <v>14100.27</v>
      </c>
      <c r="AA6932" s="229" t="s">
        <v>21228</v>
      </c>
      <c r="AB6932" s="230">
        <v>3365.32</v>
      </c>
      <c r="AD6932" s="209" t="s">
        <v>21197</v>
      </c>
      <c r="AE6932" s="210">
        <v>28790.28</v>
      </c>
      <c r="AF6932" s="93"/>
      <c r="AG6932" s="93"/>
      <c r="AH6932" s="93"/>
    </row>
    <row r="6933" spans="21:34" x14ac:dyDescent="0.3">
      <c r="U6933" s="309" t="s">
        <v>56479</v>
      </c>
      <c r="V6933" s="310">
        <v>9190.18</v>
      </c>
      <c r="X6933" s="267" t="s">
        <v>50007</v>
      </c>
      <c r="Y6933" s="268">
        <v>3419.21</v>
      </c>
      <c r="AA6933" s="229" t="s">
        <v>39193</v>
      </c>
      <c r="AB6933" s="230">
        <v>1566.64</v>
      </c>
      <c r="AD6933" s="209" t="s">
        <v>13604</v>
      </c>
      <c r="AE6933" s="210">
        <v>62829.66</v>
      </c>
      <c r="AF6933" s="93"/>
      <c r="AG6933" s="93"/>
      <c r="AH6933" s="93"/>
    </row>
    <row r="6934" spans="21:34" x14ac:dyDescent="0.3">
      <c r="U6934" s="309" t="s">
        <v>68668</v>
      </c>
      <c r="V6934" s="310">
        <v>206.82</v>
      </c>
      <c r="X6934" s="267" t="s">
        <v>45007</v>
      </c>
      <c r="Y6934" s="268">
        <v>2773.69</v>
      </c>
      <c r="AA6934" s="229" t="s">
        <v>39194</v>
      </c>
      <c r="AB6934" s="230">
        <v>5578.94</v>
      </c>
      <c r="AD6934" s="209" t="s">
        <v>21198</v>
      </c>
      <c r="AE6934" s="210">
        <v>1021.95</v>
      </c>
      <c r="AF6934" s="93"/>
      <c r="AG6934" s="93"/>
      <c r="AH6934" s="93"/>
    </row>
    <row r="6935" spans="21:34" x14ac:dyDescent="0.3">
      <c r="U6935" s="309" t="s">
        <v>53449</v>
      </c>
      <c r="V6935" s="310">
        <v>15804.25</v>
      </c>
      <c r="X6935" s="267" t="s">
        <v>62017</v>
      </c>
      <c r="Y6935" s="268">
        <v>-30.6</v>
      </c>
      <c r="AA6935" s="229" t="s">
        <v>33660</v>
      </c>
      <c r="AB6935" s="230">
        <v>6925</v>
      </c>
      <c r="AD6935" s="209" t="s">
        <v>21199</v>
      </c>
      <c r="AE6935" s="210">
        <v>12600</v>
      </c>
      <c r="AF6935" s="93"/>
      <c r="AG6935" s="93"/>
      <c r="AH6935" s="93"/>
    </row>
    <row r="6936" spans="21:34" x14ac:dyDescent="0.3">
      <c r="U6936" s="309" t="s">
        <v>53450</v>
      </c>
      <c r="V6936" s="310">
        <v>138.19</v>
      </c>
      <c r="X6936" s="267" t="s">
        <v>63697</v>
      </c>
      <c r="Y6936" s="268">
        <v>8215.44</v>
      </c>
      <c r="AA6936" s="229" t="s">
        <v>39195</v>
      </c>
      <c r="AB6936" s="230">
        <v>43083.37</v>
      </c>
      <c r="AD6936" s="209" t="s">
        <v>21200</v>
      </c>
      <c r="AE6936" s="210">
        <v>31743.200000000001</v>
      </c>
      <c r="AF6936" s="93"/>
      <c r="AG6936" s="93"/>
      <c r="AH6936" s="93"/>
    </row>
    <row r="6937" spans="21:34" x14ac:dyDescent="0.3">
      <c r="U6937" s="309" t="s">
        <v>53451</v>
      </c>
      <c r="V6937" s="310">
        <v>414.41</v>
      </c>
      <c r="X6937" s="267" t="s">
        <v>63698</v>
      </c>
      <c r="Y6937" s="268">
        <v>628.47</v>
      </c>
      <c r="AA6937" s="229" t="s">
        <v>39196</v>
      </c>
      <c r="AB6937" s="230">
        <v>3033.23</v>
      </c>
      <c r="AD6937" s="209" t="s">
        <v>21201</v>
      </c>
      <c r="AE6937" s="210">
        <v>3686</v>
      </c>
      <c r="AF6937" s="93"/>
      <c r="AG6937" s="93"/>
      <c r="AH6937" s="93"/>
    </row>
    <row r="6938" spans="21:34" x14ac:dyDescent="0.3">
      <c r="U6938" s="309" t="s">
        <v>68669</v>
      </c>
      <c r="V6938" s="310">
        <v>370.81</v>
      </c>
      <c r="X6938" s="267" t="s">
        <v>63699</v>
      </c>
      <c r="Y6938" s="268">
        <v>2012.78</v>
      </c>
      <c r="AA6938" s="229" t="s">
        <v>39197</v>
      </c>
      <c r="AB6938" s="230">
        <v>1566.64</v>
      </c>
      <c r="AD6938" s="209" t="s">
        <v>21202</v>
      </c>
      <c r="AE6938" s="210">
        <v>101978.65</v>
      </c>
      <c r="AF6938" s="93"/>
      <c r="AG6938" s="93"/>
      <c r="AH6938" s="93"/>
    </row>
    <row r="6939" spans="21:34" x14ac:dyDescent="0.3">
      <c r="U6939" s="309" t="s">
        <v>53453</v>
      </c>
      <c r="V6939" s="310">
        <v>5847.38</v>
      </c>
      <c r="X6939" s="267" t="s">
        <v>58265</v>
      </c>
      <c r="Y6939" s="268">
        <v>5661.79</v>
      </c>
      <c r="AA6939" s="229" t="s">
        <v>39198</v>
      </c>
      <c r="AB6939" s="230">
        <v>5505.6</v>
      </c>
      <c r="AD6939" s="209" t="s">
        <v>21203</v>
      </c>
      <c r="AE6939" s="210">
        <v>23000</v>
      </c>
      <c r="AF6939" s="93"/>
      <c r="AG6939" s="93"/>
      <c r="AH6939" s="93"/>
    </row>
    <row r="6940" spans="21:34" x14ac:dyDescent="0.3">
      <c r="U6940" s="309" t="s">
        <v>68670</v>
      </c>
      <c r="V6940" s="310">
        <v>65903.759999999995</v>
      </c>
      <c r="X6940" s="267" t="s">
        <v>58266</v>
      </c>
      <c r="Y6940" s="268">
        <v>5670.13</v>
      </c>
      <c r="AA6940" s="229" t="s">
        <v>49999</v>
      </c>
      <c r="AB6940" s="230">
        <v>1397.19</v>
      </c>
      <c r="AD6940" s="209" t="s">
        <v>21204</v>
      </c>
      <c r="AE6940" s="210">
        <v>28790.28</v>
      </c>
      <c r="AF6940" s="93"/>
      <c r="AG6940" s="93"/>
      <c r="AH6940" s="93"/>
    </row>
    <row r="6941" spans="21:34" x14ac:dyDescent="0.3">
      <c r="U6941" s="309" t="s">
        <v>34031</v>
      </c>
      <c r="V6941" s="310">
        <v>62308.53</v>
      </c>
      <c r="X6941" s="267" t="s">
        <v>50008</v>
      </c>
      <c r="Y6941" s="268">
        <v>2818.4</v>
      </c>
      <c r="AA6941" s="229" t="s">
        <v>44991</v>
      </c>
      <c r="AB6941" s="230">
        <v>1415</v>
      </c>
      <c r="AD6941" s="209" t="s">
        <v>13607</v>
      </c>
      <c r="AE6941" s="210">
        <v>62829.66</v>
      </c>
      <c r="AF6941" s="93"/>
      <c r="AG6941" s="93"/>
      <c r="AH6941" s="93"/>
    </row>
    <row r="6942" spans="21:34" x14ac:dyDescent="0.3">
      <c r="U6942" s="309" t="s">
        <v>68671</v>
      </c>
      <c r="V6942" s="310">
        <v>230548.35</v>
      </c>
      <c r="X6942" s="267" t="s">
        <v>56213</v>
      </c>
      <c r="Y6942" s="268">
        <v>163409.82</v>
      </c>
      <c r="AA6942" s="229" t="s">
        <v>44992</v>
      </c>
      <c r="AB6942" s="230">
        <v>28000</v>
      </c>
      <c r="AD6942" s="209" t="s">
        <v>21205</v>
      </c>
      <c r="AE6942" s="210">
        <v>6707.95</v>
      </c>
      <c r="AF6942" s="93"/>
      <c r="AG6942" s="93"/>
      <c r="AH6942" s="93"/>
    </row>
    <row r="6943" spans="21:34" x14ac:dyDescent="0.3">
      <c r="U6943" s="309" t="s">
        <v>48197</v>
      </c>
      <c r="V6943" s="310">
        <v>108705.87</v>
      </c>
      <c r="X6943" s="267" t="s">
        <v>59089</v>
      </c>
      <c r="Y6943" s="268">
        <v>86.05</v>
      </c>
      <c r="AA6943" s="229" t="s">
        <v>48917</v>
      </c>
      <c r="AB6943" s="230">
        <v>1527</v>
      </c>
      <c r="AD6943" s="209" t="s">
        <v>21206</v>
      </c>
      <c r="AE6943" s="210">
        <v>3258.35</v>
      </c>
      <c r="AF6943" s="93"/>
      <c r="AG6943" s="93"/>
      <c r="AH6943" s="93"/>
    </row>
    <row r="6944" spans="21:34" x14ac:dyDescent="0.3">
      <c r="U6944" s="309" t="s">
        <v>62198</v>
      </c>
      <c r="V6944" s="310">
        <v>56817</v>
      </c>
      <c r="X6944" s="267" t="s">
        <v>61424</v>
      </c>
      <c r="Y6944" s="268">
        <v>2035.8</v>
      </c>
      <c r="AA6944" s="229" t="s">
        <v>44993</v>
      </c>
      <c r="AB6944" s="230">
        <v>3502576.53</v>
      </c>
      <c r="AD6944" s="209" t="s">
        <v>21207</v>
      </c>
      <c r="AE6944" s="210">
        <v>12600</v>
      </c>
      <c r="AF6944" s="93"/>
      <c r="AG6944" s="93"/>
      <c r="AH6944" s="93"/>
    </row>
    <row r="6945" spans="21:34" x14ac:dyDescent="0.3">
      <c r="U6945" s="309" t="s">
        <v>39412</v>
      </c>
      <c r="V6945" s="310">
        <v>306101.65999999997</v>
      </c>
      <c r="X6945" s="267" t="s">
        <v>48928</v>
      </c>
      <c r="Y6945" s="268">
        <v>33723</v>
      </c>
      <c r="AA6945" s="229" t="s">
        <v>44994</v>
      </c>
      <c r="AB6945" s="230">
        <v>261685.61</v>
      </c>
      <c r="AD6945" s="209" t="s">
        <v>21208</v>
      </c>
      <c r="AE6945" s="210">
        <v>31743.200000000001</v>
      </c>
      <c r="AF6945" s="93"/>
      <c r="AG6945" s="93"/>
      <c r="AH6945" s="93"/>
    </row>
    <row r="6946" spans="21:34" x14ac:dyDescent="0.3">
      <c r="U6946" s="309" t="s">
        <v>68672</v>
      </c>
      <c r="V6946" s="310">
        <v>132912.71</v>
      </c>
      <c r="X6946" s="267" t="s">
        <v>63197</v>
      </c>
      <c r="Y6946" s="268">
        <v>26.48</v>
      </c>
      <c r="AA6946" s="229" t="s">
        <v>21280</v>
      </c>
      <c r="AB6946" s="230">
        <v>644023.27</v>
      </c>
      <c r="AD6946" s="209" t="s">
        <v>21209</v>
      </c>
      <c r="AE6946" s="210">
        <v>5107.68</v>
      </c>
      <c r="AF6946" s="93"/>
      <c r="AG6946" s="93"/>
      <c r="AH6946" s="93"/>
    </row>
    <row r="6947" spans="21:34" x14ac:dyDescent="0.3">
      <c r="U6947" s="309" t="s">
        <v>68673</v>
      </c>
      <c r="V6947" s="310">
        <v>18678.189999999999</v>
      </c>
      <c r="X6947" s="267" t="s">
        <v>48929</v>
      </c>
      <c r="Y6947" s="268">
        <v>14512.42</v>
      </c>
      <c r="AA6947" s="229" t="s">
        <v>46973</v>
      </c>
      <c r="AB6947" s="230">
        <v>847.05</v>
      </c>
      <c r="AD6947" s="209" t="s">
        <v>21210</v>
      </c>
      <c r="AE6947" s="210">
        <v>386.5</v>
      </c>
      <c r="AF6947" s="93"/>
      <c r="AG6947" s="93"/>
      <c r="AH6947" s="93"/>
    </row>
    <row r="6948" spans="21:34" x14ac:dyDescent="0.3">
      <c r="U6948" s="309" t="s">
        <v>68674</v>
      </c>
      <c r="V6948" s="310">
        <v>2209</v>
      </c>
      <c r="X6948" s="267" t="s">
        <v>56214</v>
      </c>
      <c r="Y6948" s="268">
        <v>40062.79</v>
      </c>
      <c r="AA6948" s="229" t="s">
        <v>35090</v>
      </c>
      <c r="AB6948" s="230">
        <v>45636.37</v>
      </c>
      <c r="AD6948" s="209" t="s">
        <v>21211</v>
      </c>
      <c r="AE6948" s="210">
        <v>226.14</v>
      </c>
      <c r="AF6948" s="93"/>
      <c r="AG6948" s="93"/>
      <c r="AH6948" s="93"/>
    </row>
    <row r="6949" spans="21:34" x14ac:dyDescent="0.3">
      <c r="U6949" s="309" t="s">
        <v>34032</v>
      </c>
      <c r="V6949" s="310">
        <v>92387.34</v>
      </c>
      <c r="X6949" s="267" t="s">
        <v>56215</v>
      </c>
      <c r="Y6949" s="268">
        <v>34412.019999999997</v>
      </c>
      <c r="AA6949" s="229" t="s">
        <v>21282</v>
      </c>
      <c r="AB6949" s="230">
        <v>69249.14</v>
      </c>
      <c r="AD6949" s="209" t="s">
        <v>21212</v>
      </c>
      <c r="AE6949" s="210">
        <v>9427.68</v>
      </c>
      <c r="AF6949" s="93"/>
      <c r="AG6949" s="93"/>
      <c r="AH6949" s="93"/>
    </row>
    <row r="6950" spans="21:34" x14ac:dyDescent="0.3">
      <c r="U6950" s="309" t="s">
        <v>68675</v>
      </c>
      <c r="V6950" s="310">
        <v>1977.11</v>
      </c>
      <c r="X6950" s="267" t="s">
        <v>64388</v>
      </c>
      <c r="Y6950" s="268">
        <v>1263</v>
      </c>
      <c r="AA6950" s="229" t="s">
        <v>21283</v>
      </c>
      <c r="AB6950" s="230">
        <v>53300</v>
      </c>
      <c r="AD6950" s="209" t="s">
        <v>21213</v>
      </c>
      <c r="AE6950" s="210">
        <v>429</v>
      </c>
      <c r="AF6950" s="93"/>
      <c r="AG6950" s="93"/>
      <c r="AH6950" s="93"/>
    </row>
    <row r="6951" spans="21:34" x14ac:dyDescent="0.3">
      <c r="U6951" s="309" t="s">
        <v>36629</v>
      </c>
      <c r="V6951" s="310">
        <v>3600</v>
      </c>
      <c r="X6951" s="267" t="s">
        <v>58540</v>
      </c>
      <c r="Y6951" s="268">
        <v>5286.95</v>
      </c>
      <c r="AA6951" s="229" t="s">
        <v>33661</v>
      </c>
      <c r="AB6951" s="230">
        <v>803722.18</v>
      </c>
      <c r="AD6951" s="209" t="s">
        <v>21214</v>
      </c>
      <c r="AE6951" s="210">
        <v>4274</v>
      </c>
      <c r="AF6951" s="93"/>
      <c r="AG6951" s="93"/>
      <c r="AH6951" s="93"/>
    </row>
    <row r="6952" spans="21:34" x14ac:dyDescent="0.3">
      <c r="U6952" s="309" t="s">
        <v>26028</v>
      </c>
      <c r="V6952" s="310">
        <v>79005.929999999993</v>
      </c>
      <c r="X6952" s="267" t="s">
        <v>50009</v>
      </c>
      <c r="Y6952" s="268">
        <v>6981.12</v>
      </c>
      <c r="AA6952" s="229" t="s">
        <v>21286</v>
      </c>
      <c r="AB6952" s="230">
        <v>3200</v>
      </c>
      <c r="AD6952" s="209" t="s">
        <v>21215</v>
      </c>
      <c r="AE6952" s="210">
        <v>715</v>
      </c>
      <c r="AF6952" s="93"/>
      <c r="AG6952" s="93"/>
      <c r="AH6952" s="93"/>
    </row>
    <row r="6953" spans="21:34" x14ac:dyDescent="0.3">
      <c r="U6953" s="309" t="s">
        <v>34034</v>
      </c>
      <c r="V6953" s="310">
        <v>264490.12</v>
      </c>
      <c r="X6953" s="267" t="s">
        <v>56216</v>
      </c>
      <c r="Y6953" s="268">
        <v>38616.93</v>
      </c>
      <c r="AA6953" s="229" t="s">
        <v>21289</v>
      </c>
      <c r="AB6953" s="230">
        <v>120989.23</v>
      </c>
      <c r="AD6953" s="209" t="s">
        <v>21216</v>
      </c>
      <c r="AE6953" s="210">
        <v>3207</v>
      </c>
      <c r="AF6953" s="93"/>
      <c r="AG6953" s="93"/>
      <c r="AH6953" s="93"/>
    </row>
    <row r="6954" spans="21:34" x14ac:dyDescent="0.3">
      <c r="U6954" s="309" t="s">
        <v>35492</v>
      </c>
      <c r="V6954" s="310">
        <v>104392.68</v>
      </c>
      <c r="X6954" s="267" t="s">
        <v>62018</v>
      </c>
      <c r="Y6954" s="268">
        <v>7219.47</v>
      </c>
      <c r="AA6954" s="229" t="s">
        <v>21290</v>
      </c>
      <c r="AB6954" s="230">
        <v>39177.449999999997</v>
      </c>
      <c r="AD6954" s="209" t="s">
        <v>21217</v>
      </c>
      <c r="AE6954" s="210">
        <v>1978.34</v>
      </c>
      <c r="AF6954" s="93"/>
      <c r="AG6954" s="93"/>
      <c r="AH6954" s="93"/>
    </row>
    <row r="6955" spans="21:34" x14ac:dyDescent="0.3">
      <c r="U6955" s="309" t="s">
        <v>66742</v>
      </c>
      <c r="V6955" s="310">
        <v>6208.77</v>
      </c>
      <c r="X6955" s="267" t="s">
        <v>56217</v>
      </c>
      <c r="Y6955" s="268">
        <v>8293.44</v>
      </c>
      <c r="AA6955" s="229" t="s">
        <v>21291</v>
      </c>
      <c r="AB6955" s="230">
        <v>30928.3</v>
      </c>
      <c r="AD6955" s="209" t="s">
        <v>21218</v>
      </c>
      <c r="AE6955" s="210">
        <v>2820.34</v>
      </c>
      <c r="AF6955" s="93"/>
      <c r="AG6955" s="93"/>
      <c r="AH6955" s="93"/>
    </row>
    <row r="6956" spans="21:34" x14ac:dyDescent="0.3">
      <c r="U6956" s="309" t="s">
        <v>68676</v>
      </c>
      <c r="V6956" s="310">
        <v>417433.88</v>
      </c>
      <c r="X6956" s="267" t="s">
        <v>50010</v>
      </c>
      <c r="Y6956" s="268">
        <v>2615.23</v>
      </c>
      <c r="AA6956" s="229" t="s">
        <v>21292</v>
      </c>
      <c r="AB6956" s="230">
        <v>20706.75</v>
      </c>
      <c r="AD6956" s="209" t="s">
        <v>21219</v>
      </c>
      <c r="AE6956" s="210">
        <v>4527.58</v>
      </c>
      <c r="AF6956" s="93"/>
      <c r="AG6956" s="93"/>
      <c r="AH6956" s="93"/>
    </row>
    <row r="6957" spans="21:34" x14ac:dyDescent="0.3">
      <c r="U6957" s="309" t="s">
        <v>26029</v>
      </c>
      <c r="V6957" s="310">
        <v>32616.43</v>
      </c>
      <c r="X6957" s="267" t="s">
        <v>48930</v>
      </c>
      <c r="Y6957" s="268">
        <v>1820.95</v>
      </c>
      <c r="AA6957" s="229" t="s">
        <v>35091</v>
      </c>
      <c r="AB6957" s="230">
        <v>8280</v>
      </c>
      <c r="AD6957" s="209" t="s">
        <v>21220</v>
      </c>
      <c r="AE6957" s="210">
        <v>8540.85</v>
      </c>
      <c r="AF6957" s="93"/>
      <c r="AG6957" s="93"/>
      <c r="AH6957" s="93"/>
    </row>
    <row r="6958" spans="21:34" x14ac:dyDescent="0.3">
      <c r="U6958" s="309" t="s">
        <v>63335</v>
      </c>
      <c r="V6958" s="310">
        <v>-601.21</v>
      </c>
      <c r="X6958" s="267" t="s">
        <v>60079</v>
      </c>
      <c r="Y6958" s="268">
        <v>369.14</v>
      </c>
      <c r="AA6958" s="229" t="s">
        <v>21295</v>
      </c>
      <c r="AB6958" s="230">
        <v>53405.16</v>
      </c>
      <c r="AD6958" s="209" t="s">
        <v>21221</v>
      </c>
      <c r="AE6958" s="210">
        <v>4063.23</v>
      </c>
      <c r="AF6958" s="93"/>
      <c r="AG6958" s="93"/>
      <c r="AH6958" s="93"/>
    </row>
    <row r="6959" spans="21:34" x14ac:dyDescent="0.3">
      <c r="U6959" s="309" t="s">
        <v>59782</v>
      </c>
      <c r="V6959" s="310">
        <v>2294687.19</v>
      </c>
      <c r="X6959" s="267" t="s">
        <v>50012</v>
      </c>
      <c r="Y6959" s="268">
        <v>3384.41</v>
      </c>
      <c r="AA6959" s="229" t="s">
        <v>46974</v>
      </c>
      <c r="AB6959" s="230">
        <v>-56588.51</v>
      </c>
      <c r="AD6959" s="209" t="s">
        <v>21222</v>
      </c>
      <c r="AE6959" s="210">
        <v>5059</v>
      </c>
      <c r="AF6959" s="93"/>
      <c r="AG6959" s="93"/>
      <c r="AH6959" s="93"/>
    </row>
    <row r="6960" spans="21:34" x14ac:dyDescent="0.3">
      <c r="U6960" s="309" t="s">
        <v>49104</v>
      </c>
      <c r="V6960" s="310">
        <v>459.09</v>
      </c>
      <c r="X6960" s="267" t="s">
        <v>62019</v>
      </c>
      <c r="Y6960" s="268">
        <v>-463.29</v>
      </c>
      <c r="AA6960" s="229" t="s">
        <v>47995</v>
      </c>
      <c r="AB6960" s="230">
        <v>6149.96</v>
      </c>
      <c r="AD6960" s="209" t="s">
        <v>21223</v>
      </c>
      <c r="AE6960" s="210">
        <v>3224.68</v>
      </c>
      <c r="AF6960" s="93"/>
      <c r="AG6960" s="93"/>
      <c r="AH6960" s="93"/>
    </row>
    <row r="6961" spans="21:34" x14ac:dyDescent="0.3">
      <c r="U6961" s="309" t="s">
        <v>58644</v>
      </c>
      <c r="V6961" s="310">
        <v>7.67</v>
      </c>
      <c r="X6961" s="267" t="s">
        <v>58267</v>
      </c>
      <c r="Y6961" s="268">
        <v>47220</v>
      </c>
      <c r="AA6961" s="229" t="s">
        <v>46975</v>
      </c>
      <c r="AB6961" s="230">
        <v>140154.04</v>
      </c>
      <c r="AD6961" s="209" t="s">
        <v>21224</v>
      </c>
      <c r="AE6961" s="210">
        <v>4443.43</v>
      </c>
      <c r="AF6961" s="93"/>
      <c r="AG6961" s="93"/>
      <c r="AH6961" s="93"/>
    </row>
    <row r="6962" spans="21:34" x14ac:dyDescent="0.3">
      <c r="U6962" s="309" t="s">
        <v>68677</v>
      </c>
      <c r="V6962" s="310">
        <v>3169.87</v>
      </c>
      <c r="X6962" s="267" t="s">
        <v>58268</v>
      </c>
      <c r="Y6962" s="268">
        <v>90240</v>
      </c>
      <c r="AA6962" s="229" t="s">
        <v>36320</v>
      </c>
      <c r="AB6962" s="230">
        <v>173522.68</v>
      </c>
      <c r="AD6962" s="209" t="s">
        <v>21225</v>
      </c>
      <c r="AE6962" s="210">
        <v>10585.89</v>
      </c>
      <c r="AF6962" s="93"/>
      <c r="AG6962" s="93"/>
      <c r="AH6962" s="93"/>
    </row>
    <row r="6963" spans="21:34" x14ac:dyDescent="0.3">
      <c r="U6963" s="309" t="s">
        <v>64791</v>
      </c>
      <c r="V6963" s="310">
        <v>242.5</v>
      </c>
      <c r="X6963" s="267" t="s">
        <v>59633</v>
      </c>
      <c r="Y6963" s="268">
        <v>12500</v>
      </c>
      <c r="AA6963" s="229" t="s">
        <v>46976</v>
      </c>
      <c r="AB6963" s="230">
        <v>2140</v>
      </c>
      <c r="AD6963" s="209" t="s">
        <v>21226</v>
      </c>
      <c r="AE6963" s="210">
        <v>2848</v>
      </c>
      <c r="AF6963" s="93"/>
      <c r="AG6963" s="93"/>
      <c r="AH6963" s="93"/>
    </row>
    <row r="6964" spans="21:34" x14ac:dyDescent="0.3">
      <c r="U6964" s="309" t="s">
        <v>64792</v>
      </c>
      <c r="V6964" s="310">
        <v>793.1</v>
      </c>
      <c r="X6964" s="267" t="s">
        <v>59634</v>
      </c>
      <c r="Y6964" s="268">
        <v>956.25</v>
      </c>
      <c r="AA6964" s="229" t="s">
        <v>35092</v>
      </c>
      <c r="AB6964" s="230">
        <v>89579.58</v>
      </c>
      <c r="AD6964" s="209" t="s">
        <v>21227</v>
      </c>
      <c r="AE6964" s="210">
        <v>1916.7</v>
      </c>
      <c r="AF6964" s="93"/>
      <c r="AG6964" s="93"/>
      <c r="AH6964" s="93"/>
    </row>
    <row r="6965" spans="21:34" x14ac:dyDescent="0.3">
      <c r="U6965" s="309" t="s">
        <v>48198</v>
      </c>
      <c r="V6965" s="310">
        <v>579.91999999999996</v>
      </c>
      <c r="X6965" s="267" t="s">
        <v>58269</v>
      </c>
      <c r="Y6965" s="268">
        <v>1704.2</v>
      </c>
      <c r="AA6965" s="229" t="s">
        <v>35093</v>
      </c>
      <c r="AB6965" s="230">
        <v>21540.5</v>
      </c>
      <c r="AD6965" s="209" t="s">
        <v>21228</v>
      </c>
      <c r="AE6965" s="210">
        <v>146.62</v>
      </c>
      <c r="AF6965" s="93"/>
      <c r="AG6965" s="93"/>
      <c r="AH6965" s="93"/>
    </row>
    <row r="6966" spans="21:34" x14ac:dyDescent="0.3">
      <c r="U6966" s="309" t="s">
        <v>58645</v>
      </c>
      <c r="V6966" s="310">
        <v>79.92</v>
      </c>
      <c r="X6966" s="267" t="s">
        <v>58270</v>
      </c>
      <c r="Y6966" s="268">
        <v>640</v>
      </c>
      <c r="AA6966" s="229" t="s">
        <v>40336</v>
      </c>
      <c r="AB6966" s="230">
        <v>6150</v>
      </c>
      <c r="AD6966" s="209" t="s">
        <v>21229</v>
      </c>
      <c r="AE6966" s="210">
        <v>7024.38</v>
      </c>
      <c r="AF6966" s="93"/>
      <c r="AG6966" s="93"/>
      <c r="AH6966" s="93"/>
    </row>
    <row r="6967" spans="21:34" x14ac:dyDescent="0.3">
      <c r="U6967" s="309" t="s">
        <v>68678</v>
      </c>
      <c r="V6967" s="310">
        <v>44559.49</v>
      </c>
      <c r="X6967" s="267" t="s">
        <v>62020</v>
      </c>
      <c r="Y6967" s="268">
        <v>2006.97</v>
      </c>
      <c r="AA6967" s="229" t="s">
        <v>35094</v>
      </c>
      <c r="AB6967" s="230">
        <v>8899.5400000000009</v>
      </c>
      <c r="AD6967" s="209" t="s">
        <v>21230</v>
      </c>
      <c r="AE6967" s="210">
        <v>2848</v>
      </c>
      <c r="AF6967" s="93"/>
      <c r="AG6967" s="93"/>
      <c r="AH6967" s="93"/>
    </row>
    <row r="6968" spans="21:34" x14ac:dyDescent="0.3">
      <c r="U6968" s="309" t="s">
        <v>68679</v>
      </c>
      <c r="V6968" s="310">
        <v>4235</v>
      </c>
      <c r="X6968" s="267" t="s">
        <v>63198</v>
      </c>
      <c r="Y6968" s="268">
        <v>1696.24</v>
      </c>
      <c r="AA6968" s="229" t="s">
        <v>35095</v>
      </c>
      <c r="AB6968" s="230">
        <v>27354.77</v>
      </c>
      <c r="AD6968" s="209" t="s">
        <v>21231</v>
      </c>
      <c r="AE6968" s="210">
        <v>533.12</v>
      </c>
      <c r="AF6968" s="93"/>
      <c r="AG6968" s="93"/>
      <c r="AH6968" s="93"/>
    </row>
    <row r="6969" spans="21:34" x14ac:dyDescent="0.3">
      <c r="U6969" s="309" t="s">
        <v>68680</v>
      </c>
      <c r="V6969" s="310">
        <v>4753.7700000000004</v>
      </c>
      <c r="X6969" s="267" t="s">
        <v>63199</v>
      </c>
      <c r="Y6969" s="268">
        <v>129.76</v>
      </c>
      <c r="AA6969" s="229" t="s">
        <v>35096</v>
      </c>
      <c r="AB6969" s="230">
        <v>15837.16</v>
      </c>
      <c r="AD6969" s="209" t="s">
        <v>21232</v>
      </c>
      <c r="AE6969" s="210">
        <v>226.14</v>
      </c>
      <c r="AF6969" s="93"/>
      <c r="AG6969" s="93"/>
      <c r="AH6969" s="93"/>
    </row>
    <row r="6970" spans="21:34" x14ac:dyDescent="0.3">
      <c r="U6970" s="309" t="s">
        <v>68681</v>
      </c>
      <c r="V6970" s="310">
        <v>1039.48</v>
      </c>
      <c r="X6970" s="267" t="s">
        <v>61425</v>
      </c>
      <c r="Y6970" s="268">
        <v>4689.96</v>
      </c>
      <c r="AA6970" s="229" t="s">
        <v>36321</v>
      </c>
      <c r="AB6970" s="230">
        <v>271278.31</v>
      </c>
      <c r="AD6970" s="209" t="s">
        <v>21233</v>
      </c>
      <c r="AE6970" s="210">
        <v>2820.34</v>
      </c>
      <c r="AF6970" s="93"/>
      <c r="AG6970" s="93"/>
      <c r="AH6970" s="93"/>
    </row>
    <row r="6971" spans="21:34" x14ac:dyDescent="0.3">
      <c r="U6971" s="309" t="s">
        <v>68682</v>
      </c>
      <c r="V6971" s="310">
        <v>8237.48</v>
      </c>
      <c r="X6971" s="267" t="s">
        <v>61426</v>
      </c>
      <c r="Y6971" s="268">
        <v>358.76</v>
      </c>
      <c r="AA6971" s="229" t="s">
        <v>36322</v>
      </c>
      <c r="AB6971" s="230">
        <v>7525.49</v>
      </c>
      <c r="AD6971" s="209" t="s">
        <v>21234</v>
      </c>
      <c r="AE6971" s="210">
        <v>3224.68</v>
      </c>
      <c r="AF6971" s="93"/>
      <c r="AG6971" s="93"/>
      <c r="AH6971" s="93"/>
    </row>
    <row r="6972" spans="21:34" x14ac:dyDescent="0.3">
      <c r="U6972" s="309" t="s">
        <v>60684</v>
      </c>
      <c r="V6972" s="310">
        <v>5144.97</v>
      </c>
      <c r="X6972" s="267" t="s">
        <v>61427</v>
      </c>
      <c r="Y6972" s="268">
        <v>1149.06</v>
      </c>
      <c r="AA6972" s="229" t="s">
        <v>50000</v>
      </c>
      <c r="AB6972" s="230">
        <v>5536.25</v>
      </c>
      <c r="AD6972" s="209" t="s">
        <v>21235</v>
      </c>
      <c r="AE6972" s="210">
        <v>25865.03</v>
      </c>
      <c r="AF6972" s="93"/>
      <c r="AG6972" s="93"/>
      <c r="AH6972" s="93"/>
    </row>
    <row r="6973" spans="21:34" x14ac:dyDescent="0.3">
      <c r="U6973" s="309" t="s">
        <v>60685</v>
      </c>
      <c r="V6973" s="310">
        <v>393.56</v>
      </c>
      <c r="X6973" s="267" t="s">
        <v>56218</v>
      </c>
      <c r="Y6973" s="268">
        <v>539.91999999999996</v>
      </c>
      <c r="AA6973" s="229" t="s">
        <v>40337</v>
      </c>
      <c r="AB6973" s="230">
        <v>79354.61</v>
      </c>
      <c r="AD6973" s="209" t="s">
        <v>21236</v>
      </c>
      <c r="AE6973" s="210">
        <v>9255.85</v>
      </c>
      <c r="AF6973" s="93"/>
      <c r="AG6973" s="93"/>
      <c r="AH6973" s="93"/>
    </row>
    <row r="6974" spans="21:34" x14ac:dyDescent="0.3">
      <c r="U6974" s="309" t="s">
        <v>60686</v>
      </c>
      <c r="V6974" s="310">
        <v>1312.88</v>
      </c>
      <c r="X6974" s="267" t="s">
        <v>39206</v>
      </c>
      <c r="Y6974" s="268">
        <v>1492</v>
      </c>
      <c r="AA6974" s="229" t="s">
        <v>40338</v>
      </c>
      <c r="AB6974" s="230">
        <v>6076.89</v>
      </c>
      <c r="AD6974" s="209" t="s">
        <v>21237</v>
      </c>
      <c r="AE6974" s="210">
        <v>22130.12</v>
      </c>
      <c r="AF6974" s="93"/>
      <c r="AG6974" s="93"/>
      <c r="AH6974" s="93"/>
    </row>
    <row r="6975" spans="21:34" x14ac:dyDescent="0.3">
      <c r="U6975" s="309" t="s">
        <v>60687</v>
      </c>
      <c r="V6975" s="310">
        <v>10020</v>
      </c>
      <c r="X6975" s="267" t="s">
        <v>35118</v>
      </c>
      <c r="Y6975" s="268">
        <v>11917.9</v>
      </c>
      <c r="AA6975" s="229" t="s">
        <v>40339</v>
      </c>
      <c r="AB6975" s="230">
        <v>16431.689999999999</v>
      </c>
      <c r="AD6975" s="209" t="s">
        <v>21238</v>
      </c>
      <c r="AE6975" s="210">
        <v>40929.550000000003</v>
      </c>
      <c r="AF6975" s="93"/>
      <c r="AG6975" s="93"/>
      <c r="AH6975" s="93"/>
    </row>
    <row r="6976" spans="21:34" x14ac:dyDescent="0.3">
      <c r="U6976" s="309" t="s">
        <v>59785</v>
      </c>
      <c r="V6976" s="310">
        <v>575.04</v>
      </c>
      <c r="X6976" s="267" t="s">
        <v>55168</v>
      </c>
      <c r="Y6976" s="268">
        <v>5350.32</v>
      </c>
      <c r="AA6976" s="229" t="s">
        <v>44995</v>
      </c>
      <c r="AB6976" s="230">
        <v>4712.6899999999996</v>
      </c>
      <c r="AD6976" s="209" t="s">
        <v>21239</v>
      </c>
      <c r="AE6976" s="210">
        <v>4571.3999999999996</v>
      </c>
      <c r="AF6976" s="93"/>
      <c r="AG6976" s="93"/>
      <c r="AH6976" s="93"/>
    </row>
    <row r="6977" spans="21:34" x14ac:dyDescent="0.3">
      <c r="U6977" s="309" t="s">
        <v>59786</v>
      </c>
      <c r="V6977" s="310">
        <v>43.96</v>
      </c>
      <c r="X6977" s="267" t="s">
        <v>55169</v>
      </c>
      <c r="Y6977" s="268">
        <v>391.11</v>
      </c>
      <c r="AA6977" s="229" t="s">
        <v>35097</v>
      </c>
      <c r="AB6977" s="230">
        <v>213346.34</v>
      </c>
      <c r="AD6977" s="209" t="s">
        <v>21240</v>
      </c>
      <c r="AE6977" s="210">
        <v>162641.14000000001</v>
      </c>
      <c r="AF6977" s="93"/>
      <c r="AG6977" s="93"/>
      <c r="AH6977" s="93"/>
    </row>
    <row r="6978" spans="21:34" x14ac:dyDescent="0.3">
      <c r="U6978" s="309" t="s">
        <v>63340</v>
      </c>
      <c r="V6978" s="310">
        <v>1033.75</v>
      </c>
      <c r="X6978" s="267" t="s">
        <v>55170</v>
      </c>
      <c r="Y6978" s="268">
        <v>150</v>
      </c>
      <c r="AA6978" s="229" t="s">
        <v>35098</v>
      </c>
      <c r="AB6978" s="230">
        <v>132864.54</v>
      </c>
      <c r="AD6978" s="209" t="s">
        <v>21241</v>
      </c>
      <c r="AE6978" s="210">
        <v>38072.080000000002</v>
      </c>
      <c r="AF6978" s="93"/>
      <c r="AG6978" s="93"/>
      <c r="AH6978" s="93"/>
    </row>
    <row r="6979" spans="21:34" x14ac:dyDescent="0.3">
      <c r="U6979" s="309" t="s">
        <v>42849</v>
      </c>
      <c r="V6979" s="310">
        <v>1369.09</v>
      </c>
      <c r="X6979" s="267" t="s">
        <v>55171</v>
      </c>
      <c r="Y6979" s="268">
        <v>583.52</v>
      </c>
      <c r="AA6979" s="229" t="s">
        <v>40340</v>
      </c>
      <c r="AB6979" s="230">
        <v>2279.56</v>
      </c>
      <c r="AD6979" s="209" t="s">
        <v>34400</v>
      </c>
      <c r="AE6979" s="210">
        <v>126.6</v>
      </c>
      <c r="AF6979" s="93"/>
      <c r="AG6979" s="93"/>
      <c r="AH6979" s="93"/>
    </row>
    <row r="6980" spans="21:34" x14ac:dyDescent="0.3">
      <c r="U6980" s="309" t="s">
        <v>68683</v>
      </c>
      <c r="V6980" s="310">
        <v>9000</v>
      </c>
      <c r="X6980" s="267" t="s">
        <v>59635</v>
      </c>
      <c r="Y6980" s="268">
        <v>58064.25</v>
      </c>
      <c r="AA6980" s="229" t="s">
        <v>46977</v>
      </c>
      <c r="AB6980" s="230">
        <v>5335.05</v>
      </c>
      <c r="AD6980" s="209" t="s">
        <v>21242</v>
      </c>
      <c r="AE6980" s="210">
        <v>39057.33</v>
      </c>
      <c r="AF6980" s="93"/>
      <c r="AG6980" s="93"/>
      <c r="AH6980" s="93"/>
    </row>
    <row r="6981" spans="21:34" x14ac:dyDescent="0.3">
      <c r="U6981" s="309" t="s">
        <v>63343</v>
      </c>
      <c r="V6981" s="310">
        <v>995</v>
      </c>
      <c r="X6981" s="267" t="s">
        <v>48014</v>
      </c>
      <c r="Y6981" s="268">
        <v>-64539.199999999997</v>
      </c>
      <c r="AA6981" s="229" t="s">
        <v>36323</v>
      </c>
      <c r="AB6981" s="230">
        <v>955</v>
      </c>
      <c r="AD6981" s="209" t="s">
        <v>21243</v>
      </c>
      <c r="AE6981" s="210">
        <v>5256.98</v>
      </c>
      <c r="AF6981" s="93"/>
      <c r="AG6981" s="93"/>
      <c r="AH6981" s="93"/>
    </row>
    <row r="6982" spans="21:34" x14ac:dyDescent="0.3">
      <c r="U6982" s="309" t="s">
        <v>68684</v>
      </c>
      <c r="V6982" s="310">
        <v>68500</v>
      </c>
      <c r="X6982" s="267" t="s">
        <v>50014</v>
      </c>
      <c r="Y6982" s="268">
        <v>6663.8</v>
      </c>
      <c r="AA6982" s="229" t="s">
        <v>42565</v>
      </c>
      <c r="AB6982" s="230">
        <v>6788502.3499999996</v>
      </c>
      <c r="AD6982" s="209" t="s">
        <v>21244</v>
      </c>
      <c r="AE6982" s="210">
        <v>21435.95</v>
      </c>
      <c r="AF6982" s="93"/>
      <c r="AG6982" s="93"/>
      <c r="AH6982" s="93"/>
    </row>
    <row r="6983" spans="21:34" x14ac:dyDescent="0.3">
      <c r="U6983" s="309" t="s">
        <v>40572</v>
      </c>
      <c r="V6983" s="310">
        <v>5240.3</v>
      </c>
      <c r="X6983" s="267" t="s">
        <v>50015</v>
      </c>
      <c r="Y6983" s="268">
        <v>282.2</v>
      </c>
      <c r="AA6983" s="229" t="s">
        <v>40341</v>
      </c>
      <c r="AB6983" s="230">
        <v>18615</v>
      </c>
      <c r="AD6983" s="209" t="s">
        <v>21245</v>
      </c>
      <c r="AE6983" s="210">
        <v>54419.71</v>
      </c>
      <c r="AF6983" s="93"/>
      <c r="AG6983" s="93"/>
      <c r="AH6983" s="93"/>
    </row>
    <row r="6984" spans="21:34" x14ac:dyDescent="0.3">
      <c r="U6984" s="309" t="s">
        <v>39415</v>
      </c>
      <c r="V6984" s="310">
        <v>11595.82</v>
      </c>
      <c r="X6984" s="267" t="s">
        <v>50016</v>
      </c>
      <c r="Y6984" s="268">
        <v>647.86</v>
      </c>
      <c r="AA6984" s="229" t="s">
        <v>35099</v>
      </c>
      <c r="AB6984" s="230">
        <v>526089.49</v>
      </c>
      <c r="AD6984" s="209" t="s">
        <v>21246</v>
      </c>
      <c r="AE6984" s="210">
        <v>127680</v>
      </c>
      <c r="AF6984" s="93"/>
      <c r="AG6984" s="93"/>
      <c r="AH6984" s="93"/>
    </row>
    <row r="6985" spans="21:34" x14ac:dyDescent="0.3">
      <c r="U6985" s="309" t="s">
        <v>35497</v>
      </c>
      <c r="V6985" s="310">
        <v>14141.86</v>
      </c>
      <c r="X6985" s="267" t="s">
        <v>63200</v>
      </c>
      <c r="Y6985" s="268">
        <v>1308</v>
      </c>
      <c r="AA6985" s="229" t="s">
        <v>35100</v>
      </c>
      <c r="AB6985" s="230">
        <v>51598.57</v>
      </c>
      <c r="AD6985" s="209" t="s">
        <v>21247</v>
      </c>
      <c r="AE6985" s="210">
        <v>192443.92</v>
      </c>
      <c r="AF6985" s="93"/>
      <c r="AG6985" s="93"/>
      <c r="AH6985" s="93"/>
    </row>
    <row r="6986" spans="21:34" x14ac:dyDescent="0.3">
      <c r="U6986" s="309" t="s">
        <v>36634</v>
      </c>
      <c r="V6986" s="310">
        <v>23249.18</v>
      </c>
      <c r="X6986" s="267" t="s">
        <v>64389</v>
      </c>
      <c r="Y6986" s="268">
        <v>4708.8999999999996</v>
      </c>
      <c r="AA6986" s="229" t="s">
        <v>35101</v>
      </c>
      <c r="AB6986" s="230">
        <v>25494.639999999999</v>
      </c>
      <c r="AD6986" s="209" t="s">
        <v>21248</v>
      </c>
      <c r="AE6986" s="210">
        <v>112083.34</v>
      </c>
      <c r="AF6986" s="93"/>
      <c r="AG6986" s="93"/>
      <c r="AH6986" s="93"/>
    </row>
    <row r="6987" spans="21:34" x14ac:dyDescent="0.3">
      <c r="U6987" s="309" t="s">
        <v>36635</v>
      </c>
      <c r="V6987" s="310">
        <v>260.7</v>
      </c>
      <c r="X6987" s="267" t="s">
        <v>64390</v>
      </c>
      <c r="Y6987" s="268">
        <v>381.14</v>
      </c>
      <c r="AA6987" s="229" t="s">
        <v>47996</v>
      </c>
      <c r="AB6987" s="230">
        <v>221407</v>
      </c>
      <c r="AD6987" s="209" t="s">
        <v>21249</v>
      </c>
      <c r="AE6987" s="210">
        <v>101114</v>
      </c>
      <c r="AF6987" s="93"/>
      <c r="AG6987" s="93"/>
      <c r="AH6987" s="93"/>
    </row>
    <row r="6988" spans="21:34" x14ac:dyDescent="0.3">
      <c r="U6988" s="309" t="s">
        <v>35500</v>
      </c>
      <c r="V6988" s="310">
        <v>209.52</v>
      </c>
      <c r="X6988" s="267" t="s">
        <v>64391</v>
      </c>
      <c r="Y6988" s="268">
        <v>185.44</v>
      </c>
      <c r="AA6988" s="229" t="s">
        <v>36324</v>
      </c>
      <c r="AB6988" s="230">
        <v>86658.97</v>
      </c>
      <c r="AD6988" s="209" t="s">
        <v>21250</v>
      </c>
      <c r="AE6988" s="210">
        <v>39791</v>
      </c>
      <c r="AF6988" s="93"/>
      <c r="AG6988" s="93"/>
      <c r="AH6988" s="93"/>
    </row>
    <row r="6989" spans="21:34" x14ac:dyDescent="0.3">
      <c r="U6989" s="309" t="s">
        <v>45478</v>
      </c>
      <c r="V6989" s="310">
        <v>2798.52</v>
      </c>
      <c r="X6989" s="267" t="s">
        <v>64392</v>
      </c>
      <c r="Y6989" s="268">
        <v>570.02</v>
      </c>
      <c r="AA6989" s="229" t="s">
        <v>36325</v>
      </c>
      <c r="AB6989" s="230">
        <v>369726.4</v>
      </c>
      <c r="AD6989" s="209" t="s">
        <v>21251</v>
      </c>
      <c r="AE6989" s="210">
        <v>58329.01</v>
      </c>
      <c r="AF6989" s="93"/>
      <c r="AG6989" s="93"/>
      <c r="AH6989" s="93"/>
    </row>
    <row r="6990" spans="21:34" x14ac:dyDescent="0.3">
      <c r="U6990" s="309" t="s">
        <v>26206</v>
      </c>
      <c r="V6990" s="310">
        <v>2892.23</v>
      </c>
      <c r="X6990" s="267" t="s">
        <v>21508</v>
      </c>
      <c r="Y6990" s="268">
        <v>7700</v>
      </c>
      <c r="AA6990" s="229" t="s">
        <v>36326</v>
      </c>
      <c r="AB6990" s="230">
        <v>137761.99</v>
      </c>
      <c r="AD6990" s="209" t="s">
        <v>21252</v>
      </c>
      <c r="AE6990" s="210">
        <v>373238.99</v>
      </c>
      <c r="AF6990" s="93"/>
      <c r="AG6990" s="93"/>
      <c r="AH6990" s="93"/>
    </row>
    <row r="6991" spans="21:34" x14ac:dyDescent="0.3">
      <c r="U6991" s="309" t="s">
        <v>26207</v>
      </c>
      <c r="V6991" s="310">
        <v>9331.42</v>
      </c>
      <c r="X6991" s="267" t="s">
        <v>21510</v>
      </c>
      <c r="Y6991" s="268">
        <v>60465.99</v>
      </c>
      <c r="AA6991" s="229" t="s">
        <v>36327</v>
      </c>
      <c r="AB6991" s="230">
        <v>85985.23</v>
      </c>
      <c r="AD6991" s="209" t="s">
        <v>13609</v>
      </c>
      <c r="AE6991" s="210">
        <v>924.73</v>
      </c>
      <c r="AF6991" s="93"/>
      <c r="AG6991" s="93"/>
      <c r="AH6991" s="93"/>
    </row>
    <row r="6992" spans="21:34" x14ac:dyDescent="0.3">
      <c r="U6992" s="309" t="s">
        <v>35501</v>
      </c>
      <c r="V6992" s="310">
        <v>5790.44</v>
      </c>
      <c r="X6992" s="267" t="s">
        <v>21512</v>
      </c>
      <c r="Y6992" s="268">
        <v>64525</v>
      </c>
      <c r="AA6992" s="229" t="s">
        <v>36328</v>
      </c>
      <c r="AB6992" s="230">
        <v>351286.95</v>
      </c>
      <c r="AD6992" s="209" t="s">
        <v>13610</v>
      </c>
      <c r="AE6992" s="210">
        <v>873.17</v>
      </c>
      <c r="AF6992" s="93"/>
      <c r="AG6992" s="93"/>
      <c r="AH6992" s="93"/>
    </row>
    <row r="6993" spans="21:34" x14ac:dyDescent="0.3">
      <c r="U6993" s="309" t="s">
        <v>42853</v>
      </c>
      <c r="V6993" s="310">
        <v>214699.47</v>
      </c>
      <c r="X6993" s="267" t="s">
        <v>21513</v>
      </c>
      <c r="Y6993" s="268">
        <v>10873.83</v>
      </c>
      <c r="AA6993" s="229" t="s">
        <v>40342</v>
      </c>
      <c r="AB6993" s="230">
        <v>440989.51</v>
      </c>
      <c r="AD6993" s="209" t="s">
        <v>21253</v>
      </c>
      <c r="AE6993" s="210">
        <v>108542.84</v>
      </c>
      <c r="AF6993" s="93"/>
      <c r="AG6993" s="93"/>
      <c r="AH6993" s="93"/>
    </row>
    <row r="6994" spans="21:34" x14ac:dyDescent="0.3">
      <c r="U6994" s="309" t="s">
        <v>26208</v>
      </c>
      <c r="V6994" s="310">
        <v>294578.57</v>
      </c>
      <c r="X6994" s="267" t="s">
        <v>42576</v>
      </c>
      <c r="Y6994" s="268">
        <v>-5624.95</v>
      </c>
      <c r="AA6994" s="229" t="s">
        <v>52614</v>
      </c>
      <c r="AB6994" s="230">
        <v>32385</v>
      </c>
      <c r="AD6994" s="209" t="s">
        <v>13611</v>
      </c>
      <c r="AE6994" s="210">
        <v>293931.23</v>
      </c>
      <c r="AF6994" s="93"/>
      <c r="AG6994" s="93"/>
      <c r="AH6994" s="93"/>
    </row>
    <row r="6995" spans="21:34" x14ac:dyDescent="0.3">
      <c r="U6995" s="309" t="s">
        <v>62778</v>
      </c>
      <c r="V6995" s="310">
        <v>217245.6</v>
      </c>
      <c r="X6995" s="267" t="s">
        <v>21524</v>
      </c>
      <c r="Y6995" s="268">
        <v>68607.95</v>
      </c>
      <c r="AA6995" s="229" t="s">
        <v>46978</v>
      </c>
      <c r="AB6995" s="230">
        <v>104936.85</v>
      </c>
      <c r="AD6995" s="209" t="s">
        <v>13612</v>
      </c>
      <c r="AE6995" s="210">
        <v>131805.22</v>
      </c>
      <c r="AF6995" s="93"/>
      <c r="AG6995" s="93"/>
      <c r="AH6995" s="93"/>
    </row>
    <row r="6996" spans="21:34" x14ac:dyDescent="0.3">
      <c r="U6996" s="309" t="s">
        <v>68685</v>
      </c>
      <c r="V6996" s="310">
        <v>41088</v>
      </c>
      <c r="X6996" s="267" t="s">
        <v>21525</v>
      </c>
      <c r="Y6996" s="268">
        <v>14070</v>
      </c>
      <c r="AA6996" s="229" t="s">
        <v>36329</v>
      </c>
      <c r="AB6996" s="230">
        <v>228714.64</v>
      </c>
      <c r="AD6996" s="209" t="s">
        <v>13613</v>
      </c>
      <c r="AE6996" s="210">
        <v>9570</v>
      </c>
      <c r="AF6996" s="93"/>
      <c r="AG6996" s="93"/>
      <c r="AH6996" s="93"/>
    </row>
    <row r="6997" spans="21:34" x14ac:dyDescent="0.3">
      <c r="U6997" s="309" t="s">
        <v>45480</v>
      </c>
      <c r="V6997" s="310">
        <v>257894.36</v>
      </c>
      <c r="X6997" s="267" t="s">
        <v>21527</v>
      </c>
      <c r="Y6997" s="268">
        <v>1020.72</v>
      </c>
      <c r="AA6997" s="229" t="s">
        <v>39200</v>
      </c>
      <c r="AB6997" s="230">
        <v>133065</v>
      </c>
      <c r="AD6997" s="209" t="s">
        <v>21254</v>
      </c>
      <c r="AE6997" s="210">
        <v>614.04999999999995</v>
      </c>
      <c r="AF6997" s="93"/>
      <c r="AG6997" s="93"/>
      <c r="AH6997" s="93"/>
    </row>
    <row r="6998" spans="21:34" x14ac:dyDescent="0.3">
      <c r="U6998" s="309" t="s">
        <v>45481</v>
      </c>
      <c r="V6998" s="310">
        <v>2169960</v>
      </c>
      <c r="X6998" s="267" t="s">
        <v>21528</v>
      </c>
      <c r="Y6998" s="268">
        <v>2647.31</v>
      </c>
      <c r="AA6998" s="229" t="s">
        <v>42566</v>
      </c>
      <c r="AB6998" s="230">
        <v>131184.35999999999</v>
      </c>
      <c r="AD6998" s="209" t="s">
        <v>13614</v>
      </c>
      <c r="AE6998" s="210">
        <v>39607.78</v>
      </c>
      <c r="AF6998" s="93"/>
      <c r="AG6998" s="93"/>
      <c r="AH6998" s="93"/>
    </row>
    <row r="6999" spans="21:34" x14ac:dyDescent="0.3">
      <c r="U6999" s="309" t="s">
        <v>58649</v>
      </c>
      <c r="V6999" s="310">
        <v>-110019.76</v>
      </c>
      <c r="X6999" s="267" t="s">
        <v>21529</v>
      </c>
      <c r="Y6999" s="268">
        <v>4056.07</v>
      </c>
      <c r="AA6999" s="229" t="s">
        <v>42567</v>
      </c>
      <c r="AB6999" s="230">
        <v>10033.280000000001</v>
      </c>
      <c r="AD6999" s="209" t="s">
        <v>13615</v>
      </c>
      <c r="AE6999" s="210">
        <v>116281.11</v>
      </c>
      <c r="AF6999" s="93"/>
      <c r="AG6999" s="93"/>
      <c r="AH6999" s="93"/>
    </row>
    <row r="7000" spans="21:34" x14ac:dyDescent="0.3">
      <c r="U7000" s="309" t="s">
        <v>62206</v>
      </c>
      <c r="V7000" s="310">
        <v>717648.59</v>
      </c>
      <c r="X7000" s="267" t="s">
        <v>21530</v>
      </c>
      <c r="Y7000" s="268">
        <v>799.84</v>
      </c>
      <c r="AA7000" s="229" t="s">
        <v>52615</v>
      </c>
      <c r="AB7000" s="230">
        <v>2810.23</v>
      </c>
      <c r="AD7000" s="209" t="s">
        <v>13616</v>
      </c>
      <c r="AE7000" s="210">
        <v>119927.5</v>
      </c>
      <c r="AF7000" s="93"/>
      <c r="AG7000" s="93"/>
      <c r="AH7000" s="93"/>
    </row>
    <row r="7001" spans="21:34" x14ac:dyDescent="0.3">
      <c r="U7001" s="309" t="s">
        <v>58323</v>
      </c>
      <c r="V7001" s="310">
        <v>10699.78</v>
      </c>
      <c r="X7001" s="267" t="s">
        <v>35119</v>
      </c>
      <c r="Y7001" s="268">
        <v>12316.77</v>
      </c>
      <c r="AA7001" s="229" t="s">
        <v>50001</v>
      </c>
      <c r="AB7001" s="230">
        <v>106.7</v>
      </c>
      <c r="AD7001" s="209" t="s">
        <v>21255</v>
      </c>
      <c r="AE7001" s="210">
        <v>14914.37</v>
      </c>
      <c r="AF7001" s="93"/>
      <c r="AG7001" s="93"/>
      <c r="AH7001" s="93"/>
    </row>
    <row r="7002" spans="21:34" x14ac:dyDescent="0.3">
      <c r="U7002" s="309" t="s">
        <v>68686</v>
      </c>
      <c r="V7002" s="310">
        <v>4741.5600000000004</v>
      </c>
      <c r="X7002" s="267" t="s">
        <v>35120</v>
      </c>
      <c r="Y7002" s="268">
        <v>3163.35</v>
      </c>
      <c r="AA7002" s="229" t="s">
        <v>52616</v>
      </c>
      <c r="AB7002" s="230">
        <v>4.68</v>
      </c>
      <c r="AD7002" s="209" t="s">
        <v>21256</v>
      </c>
      <c r="AE7002" s="210">
        <v>19358</v>
      </c>
      <c r="AF7002" s="93"/>
      <c r="AG7002" s="93"/>
      <c r="AH7002" s="93"/>
    </row>
    <row r="7003" spans="21:34" x14ac:dyDescent="0.3">
      <c r="U7003" s="309" t="s">
        <v>53469</v>
      </c>
      <c r="V7003" s="310">
        <v>13410</v>
      </c>
      <c r="X7003" s="267" t="s">
        <v>46990</v>
      </c>
      <c r="Y7003" s="268">
        <v>3242.5</v>
      </c>
      <c r="AA7003" s="229" t="s">
        <v>52617</v>
      </c>
      <c r="AB7003" s="230">
        <v>2523.89</v>
      </c>
      <c r="AD7003" s="209" t="s">
        <v>21257</v>
      </c>
      <c r="AE7003" s="210">
        <v>11200.74</v>
      </c>
      <c r="AF7003" s="93"/>
      <c r="AG7003" s="93"/>
      <c r="AH7003" s="93"/>
    </row>
    <row r="7004" spans="21:34" x14ac:dyDescent="0.3">
      <c r="U7004" s="309" t="s">
        <v>68687</v>
      </c>
      <c r="V7004" s="310">
        <v>6.23</v>
      </c>
      <c r="X7004" s="267" t="s">
        <v>35121</v>
      </c>
      <c r="Y7004" s="268">
        <v>1432.25</v>
      </c>
      <c r="AA7004" s="229" t="s">
        <v>52618</v>
      </c>
      <c r="AB7004" s="230">
        <v>193.09</v>
      </c>
      <c r="AD7004" s="209" t="s">
        <v>21258</v>
      </c>
      <c r="AE7004" s="210">
        <v>62293.26</v>
      </c>
      <c r="AF7004" s="93"/>
      <c r="AG7004" s="93"/>
      <c r="AH7004" s="93"/>
    </row>
    <row r="7005" spans="21:34" x14ac:dyDescent="0.3">
      <c r="U7005" s="309" t="s">
        <v>53470</v>
      </c>
      <c r="V7005" s="310">
        <v>1389.11</v>
      </c>
      <c r="X7005" s="267" t="s">
        <v>35122</v>
      </c>
      <c r="Y7005" s="268">
        <v>4587.0600000000004</v>
      </c>
      <c r="AA7005" s="229" t="s">
        <v>52619</v>
      </c>
      <c r="AB7005" s="230">
        <v>608.25</v>
      </c>
      <c r="AD7005" s="209" t="s">
        <v>21259</v>
      </c>
      <c r="AE7005" s="210">
        <v>223280</v>
      </c>
      <c r="AF7005" s="93"/>
      <c r="AG7005" s="93"/>
      <c r="AH7005" s="93"/>
    </row>
    <row r="7006" spans="21:34" x14ac:dyDescent="0.3">
      <c r="U7006" s="309" t="s">
        <v>53471</v>
      </c>
      <c r="V7006" s="310">
        <v>3641.9</v>
      </c>
      <c r="X7006" s="267" t="s">
        <v>21532</v>
      </c>
      <c r="Y7006" s="268">
        <v>908.03</v>
      </c>
      <c r="AA7006" s="229" t="s">
        <v>48918</v>
      </c>
      <c r="AB7006" s="230">
        <v>43331.6</v>
      </c>
      <c r="AD7006" s="209" t="s">
        <v>21260</v>
      </c>
      <c r="AE7006" s="210">
        <v>150302.07</v>
      </c>
      <c r="AF7006" s="93"/>
      <c r="AG7006" s="93"/>
      <c r="AH7006" s="93"/>
    </row>
    <row r="7007" spans="21:34" x14ac:dyDescent="0.3">
      <c r="U7007" s="309" t="s">
        <v>57757</v>
      </c>
      <c r="V7007" s="310">
        <v>15636.65</v>
      </c>
      <c r="X7007" s="267" t="s">
        <v>59090</v>
      </c>
      <c r="Y7007" s="268">
        <v>-131.19</v>
      </c>
      <c r="AA7007" s="229" t="s">
        <v>36330</v>
      </c>
      <c r="AB7007" s="230">
        <v>68931.289999999994</v>
      </c>
      <c r="AD7007" s="209" t="s">
        <v>21261</v>
      </c>
      <c r="AE7007" s="210">
        <v>11386.02</v>
      </c>
      <c r="AF7007" s="93"/>
      <c r="AG7007" s="93"/>
      <c r="AH7007" s="93"/>
    </row>
    <row r="7008" spans="21:34" x14ac:dyDescent="0.3">
      <c r="U7008" s="309" t="s">
        <v>68688</v>
      </c>
      <c r="V7008" s="310">
        <v>349.43</v>
      </c>
      <c r="X7008" s="267" t="s">
        <v>21534</v>
      </c>
      <c r="Y7008" s="268">
        <v>98310.36</v>
      </c>
      <c r="AA7008" s="229" t="s">
        <v>36331</v>
      </c>
      <c r="AB7008" s="230">
        <v>92847.6</v>
      </c>
      <c r="AD7008" s="209" t="s">
        <v>21262</v>
      </c>
      <c r="AE7008" s="210">
        <v>31525.22</v>
      </c>
      <c r="AF7008" s="93"/>
      <c r="AG7008" s="93"/>
      <c r="AH7008" s="93"/>
    </row>
    <row r="7009" spans="21:34" x14ac:dyDescent="0.3">
      <c r="U7009" s="309" t="s">
        <v>63779</v>
      </c>
      <c r="V7009" s="310">
        <v>6865.5</v>
      </c>
      <c r="X7009" s="267" t="s">
        <v>21542</v>
      </c>
      <c r="Y7009" s="268">
        <v>39754.44</v>
      </c>
      <c r="AA7009" s="229" t="s">
        <v>35102</v>
      </c>
      <c r="AB7009" s="230">
        <v>674720.17</v>
      </c>
      <c r="AD7009" s="209" t="s">
        <v>21263</v>
      </c>
      <c r="AE7009" s="210">
        <v>110100.69</v>
      </c>
      <c r="AF7009" s="93"/>
      <c r="AG7009" s="93"/>
      <c r="AH7009" s="93"/>
    </row>
    <row r="7010" spans="21:34" x14ac:dyDescent="0.3">
      <c r="U7010" s="309" t="s">
        <v>53473</v>
      </c>
      <c r="V7010" s="310">
        <v>6697.48</v>
      </c>
      <c r="X7010" s="267" t="s">
        <v>42579</v>
      </c>
      <c r="Y7010" s="268">
        <v>57891.839999999997</v>
      </c>
      <c r="AA7010" s="229" t="s">
        <v>39201</v>
      </c>
      <c r="AB7010" s="230">
        <v>1372292.34</v>
      </c>
      <c r="AD7010" s="209" t="s">
        <v>21264</v>
      </c>
      <c r="AE7010" s="210">
        <v>77169.34</v>
      </c>
      <c r="AF7010" s="93"/>
      <c r="AG7010" s="93"/>
      <c r="AH7010" s="93"/>
    </row>
    <row r="7011" spans="21:34" x14ac:dyDescent="0.3">
      <c r="U7011" s="309" t="s">
        <v>68689</v>
      </c>
      <c r="V7011" s="310">
        <v>2800</v>
      </c>
      <c r="X7011" s="267" t="s">
        <v>46991</v>
      </c>
      <c r="Y7011" s="268">
        <v>18512.599999999999</v>
      </c>
      <c r="AA7011" s="229" t="s">
        <v>40343</v>
      </c>
      <c r="AB7011" s="230">
        <v>1586991.52</v>
      </c>
      <c r="AD7011" s="209" t="s">
        <v>21265</v>
      </c>
      <c r="AE7011" s="210">
        <v>4594.72</v>
      </c>
      <c r="AF7011" s="93"/>
      <c r="AG7011" s="93"/>
      <c r="AH7011" s="93"/>
    </row>
    <row r="7012" spans="21:34" x14ac:dyDescent="0.3">
      <c r="U7012" s="309" t="s">
        <v>63578</v>
      </c>
      <c r="V7012" s="310">
        <v>16622.98</v>
      </c>
      <c r="X7012" s="267" t="s">
        <v>46992</v>
      </c>
      <c r="Y7012" s="268">
        <v>163227.96</v>
      </c>
      <c r="AA7012" s="229" t="s">
        <v>46979</v>
      </c>
      <c r="AB7012" s="230">
        <v>13558.51</v>
      </c>
      <c r="AD7012" s="209" t="s">
        <v>21266</v>
      </c>
      <c r="AE7012" s="210">
        <v>1133.33</v>
      </c>
      <c r="AF7012" s="93"/>
      <c r="AG7012" s="93"/>
      <c r="AH7012" s="93"/>
    </row>
    <row r="7013" spans="21:34" x14ac:dyDescent="0.3">
      <c r="U7013" s="309" t="s">
        <v>58650</v>
      </c>
      <c r="V7013" s="310">
        <v>-1323.11</v>
      </c>
      <c r="X7013" s="267" t="s">
        <v>21544</v>
      </c>
      <c r="Y7013" s="268">
        <v>103077.03</v>
      </c>
      <c r="AA7013" s="229" t="s">
        <v>46980</v>
      </c>
      <c r="AB7013" s="230">
        <v>1037.23</v>
      </c>
      <c r="AD7013" s="209" t="s">
        <v>21267</v>
      </c>
      <c r="AE7013" s="210">
        <v>5822.78</v>
      </c>
      <c r="AF7013" s="93"/>
      <c r="AG7013" s="93"/>
      <c r="AH7013" s="93"/>
    </row>
    <row r="7014" spans="21:34" x14ac:dyDescent="0.3">
      <c r="U7014" s="309" t="s">
        <v>68690</v>
      </c>
      <c r="V7014" s="310">
        <v>49496.51</v>
      </c>
      <c r="X7014" s="267" t="s">
        <v>36342</v>
      </c>
      <c r="Y7014" s="268">
        <v>148500</v>
      </c>
      <c r="AA7014" s="229" t="s">
        <v>50002</v>
      </c>
      <c r="AB7014" s="230">
        <v>30000</v>
      </c>
      <c r="AD7014" s="209" t="s">
        <v>21268</v>
      </c>
      <c r="AE7014" s="210">
        <v>17048.310000000001</v>
      </c>
      <c r="AF7014" s="93"/>
      <c r="AG7014" s="93"/>
      <c r="AH7014" s="93"/>
    </row>
    <row r="7015" spans="21:34" x14ac:dyDescent="0.3">
      <c r="U7015" s="309" t="s">
        <v>35503</v>
      </c>
      <c r="V7015" s="310">
        <v>98720</v>
      </c>
      <c r="X7015" s="267" t="s">
        <v>40348</v>
      </c>
      <c r="Y7015" s="268">
        <v>27761.77</v>
      </c>
      <c r="AA7015" s="229" t="s">
        <v>47997</v>
      </c>
      <c r="AB7015" s="230">
        <v>794.99</v>
      </c>
      <c r="AD7015" s="209" t="s">
        <v>21269</v>
      </c>
      <c r="AE7015" s="210">
        <v>22982.639999999999</v>
      </c>
      <c r="AF7015" s="93"/>
      <c r="AG7015" s="93"/>
      <c r="AH7015" s="93"/>
    </row>
    <row r="7016" spans="21:34" x14ac:dyDescent="0.3">
      <c r="U7016" s="309" t="s">
        <v>68691</v>
      </c>
      <c r="V7016" s="310">
        <v>39592</v>
      </c>
      <c r="X7016" s="267" t="s">
        <v>46993</v>
      </c>
      <c r="Y7016" s="268">
        <v>290200</v>
      </c>
      <c r="AA7016" s="229" t="s">
        <v>46981</v>
      </c>
      <c r="AB7016" s="230">
        <v>9119.9599999999991</v>
      </c>
      <c r="AD7016" s="209" t="s">
        <v>21270</v>
      </c>
      <c r="AE7016" s="210">
        <v>238061.66</v>
      </c>
      <c r="AF7016" s="93"/>
      <c r="AG7016" s="93"/>
      <c r="AH7016" s="93"/>
    </row>
    <row r="7017" spans="21:34" x14ac:dyDescent="0.3">
      <c r="U7017" s="309" t="s">
        <v>35504</v>
      </c>
      <c r="V7017" s="310">
        <v>908214.23</v>
      </c>
      <c r="X7017" s="267" t="s">
        <v>42580</v>
      </c>
      <c r="Y7017" s="268">
        <v>5020.29</v>
      </c>
      <c r="AA7017" s="229" t="s">
        <v>48919</v>
      </c>
      <c r="AB7017" s="230">
        <v>20667</v>
      </c>
      <c r="AD7017" s="209" t="s">
        <v>21271</v>
      </c>
      <c r="AE7017" s="210">
        <v>340779.99</v>
      </c>
      <c r="AF7017" s="93"/>
      <c r="AG7017" s="93"/>
      <c r="AH7017" s="93"/>
    </row>
    <row r="7018" spans="21:34" x14ac:dyDescent="0.3">
      <c r="U7018" s="309" t="s">
        <v>68692</v>
      </c>
      <c r="V7018" s="310">
        <v>1187.3</v>
      </c>
      <c r="X7018" s="267" t="s">
        <v>57485</v>
      </c>
      <c r="Y7018" s="268">
        <v>2722.04</v>
      </c>
      <c r="AA7018" s="229" t="s">
        <v>50003</v>
      </c>
      <c r="AB7018" s="230">
        <v>80000</v>
      </c>
      <c r="AD7018" s="209" t="s">
        <v>21272</v>
      </c>
      <c r="AE7018" s="210">
        <v>503230.23</v>
      </c>
      <c r="AF7018" s="93"/>
      <c r="AG7018" s="93"/>
      <c r="AH7018" s="93"/>
    </row>
    <row r="7019" spans="21:34" x14ac:dyDescent="0.3">
      <c r="U7019" s="309" t="s">
        <v>35506</v>
      </c>
      <c r="V7019" s="310">
        <v>219240</v>
      </c>
      <c r="X7019" s="267" t="s">
        <v>63700</v>
      </c>
      <c r="Y7019" s="268">
        <v>8025.7</v>
      </c>
      <c r="AA7019" s="229" t="s">
        <v>47998</v>
      </c>
      <c r="AB7019" s="230">
        <v>607</v>
      </c>
      <c r="AD7019" s="209" t="s">
        <v>21273</v>
      </c>
      <c r="AE7019" s="210">
        <v>935.84</v>
      </c>
      <c r="AF7019" s="93"/>
      <c r="AG7019" s="93"/>
      <c r="AH7019" s="93"/>
    </row>
    <row r="7020" spans="21:34" x14ac:dyDescent="0.3">
      <c r="U7020" s="309" t="s">
        <v>68693</v>
      </c>
      <c r="V7020" s="310">
        <v>491168</v>
      </c>
      <c r="X7020" s="267" t="s">
        <v>39208</v>
      </c>
      <c r="Y7020" s="268">
        <v>8388.9599999999991</v>
      </c>
      <c r="AA7020" s="229" t="s">
        <v>50004</v>
      </c>
      <c r="AB7020" s="230">
        <v>3551.12</v>
      </c>
      <c r="AD7020" s="209" t="s">
        <v>21274</v>
      </c>
      <c r="AE7020" s="210">
        <v>54308.160000000003</v>
      </c>
      <c r="AF7020" s="93"/>
      <c r="AG7020" s="93"/>
      <c r="AH7020" s="93"/>
    </row>
    <row r="7021" spans="21:34" x14ac:dyDescent="0.3">
      <c r="U7021" s="309" t="s">
        <v>39418</v>
      </c>
      <c r="V7021" s="310">
        <v>96909.4</v>
      </c>
      <c r="X7021" s="267" t="s">
        <v>21548</v>
      </c>
      <c r="Y7021" s="268">
        <v>72799.89</v>
      </c>
      <c r="AA7021" s="229" t="s">
        <v>52620</v>
      </c>
      <c r="AB7021" s="230">
        <v>321</v>
      </c>
      <c r="AD7021" s="209" t="s">
        <v>21275</v>
      </c>
      <c r="AE7021" s="210">
        <v>521322.28</v>
      </c>
      <c r="AF7021" s="93"/>
      <c r="AG7021" s="93"/>
      <c r="AH7021" s="93"/>
    </row>
    <row r="7022" spans="21:34" x14ac:dyDescent="0.3">
      <c r="U7022" s="309" t="s">
        <v>35507</v>
      </c>
      <c r="V7022" s="310">
        <v>126120.9</v>
      </c>
      <c r="X7022" s="267" t="s">
        <v>33665</v>
      </c>
      <c r="Y7022" s="268">
        <v>173500.88</v>
      </c>
      <c r="AA7022" s="229" t="s">
        <v>50005</v>
      </c>
      <c r="AB7022" s="230">
        <v>1109.77</v>
      </c>
      <c r="AD7022" s="209" t="s">
        <v>21276</v>
      </c>
      <c r="AE7022" s="210">
        <v>488129.72</v>
      </c>
      <c r="AF7022" s="93"/>
      <c r="AG7022" s="93"/>
      <c r="AH7022" s="93"/>
    </row>
    <row r="7023" spans="21:34" x14ac:dyDescent="0.3">
      <c r="U7023" s="309" t="s">
        <v>58651</v>
      </c>
      <c r="V7023" s="310">
        <v>6194.76</v>
      </c>
      <c r="X7023" s="267" t="s">
        <v>33666</v>
      </c>
      <c r="Y7023" s="268">
        <v>36210.94</v>
      </c>
      <c r="AA7023" s="229" t="s">
        <v>47999</v>
      </c>
      <c r="AB7023" s="230">
        <v>912.06</v>
      </c>
      <c r="AD7023" s="209" t="s">
        <v>21277</v>
      </c>
      <c r="AE7023" s="210">
        <v>1148.1300000000001</v>
      </c>
      <c r="AF7023" s="93"/>
      <c r="AG7023" s="93"/>
      <c r="AH7023" s="93"/>
    </row>
    <row r="7024" spans="21:34" x14ac:dyDescent="0.3">
      <c r="U7024" s="309" t="s">
        <v>36637</v>
      </c>
      <c r="V7024" s="310">
        <v>85091.75</v>
      </c>
      <c r="X7024" s="267" t="s">
        <v>45017</v>
      </c>
      <c r="Y7024" s="268">
        <v>45463.61</v>
      </c>
      <c r="AA7024" s="229" t="s">
        <v>48000</v>
      </c>
      <c r="AB7024" s="230">
        <v>385.2</v>
      </c>
      <c r="AD7024" s="209" t="s">
        <v>21278</v>
      </c>
      <c r="AE7024" s="210">
        <v>19115.61</v>
      </c>
      <c r="AF7024" s="93"/>
      <c r="AG7024" s="93"/>
      <c r="AH7024" s="93"/>
    </row>
    <row r="7025" spans="21:34" x14ac:dyDescent="0.3">
      <c r="U7025" s="309" t="s">
        <v>34042</v>
      </c>
      <c r="V7025" s="310">
        <v>5336.55</v>
      </c>
      <c r="X7025" s="267" t="s">
        <v>46994</v>
      </c>
      <c r="Y7025" s="268">
        <v>29200</v>
      </c>
      <c r="AA7025" s="229" t="s">
        <v>48001</v>
      </c>
      <c r="AB7025" s="230">
        <v>23993.8</v>
      </c>
      <c r="AD7025" s="209" t="s">
        <v>21279</v>
      </c>
      <c r="AE7025" s="210">
        <v>792.81</v>
      </c>
      <c r="AF7025" s="93"/>
      <c r="AG7025" s="93"/>
      <c r="AH7025" s="93"/>
    </row>
    <row r="7026" spans="21:34" x14ac:dyDescent="0.3">
      <c r="U7026" s="309" t="s">
        <v>35508</v>
      </c>
      <c r="V7026" s="310">
        <v>130426.57</v>
      </c>
      <c r="X7026" s="267" t="s">
        <v>59636</v>
      </c>
      <c r="Y7026" s="268">
        <v>5375</v>
      </c>
      <c r="AA7026" s="229" t="s">
        <v>50006</v>
      </c>
      <c r="AB7026" s="230">
        <v>78111.11</v>
      </c>
      <c r="AD7026" s="209" t="s">
        <v>21280</v>
      </c>
      <c r="AE7026" s="210">
        <v>212746.79</v>
      </c>
      <c r="AF7026" s="93"/>
      <c r="AG7026" s="93"/>
      <c r="AH7026" s="93"/>
    </row>
    <row r="7027" spans="21:34" x14ac:dyDescent="0.3">
      <c r="U7027" s="309" t="s">
        <v>68694</v>
      </c>
      <c r="V7027" s="310">
        <v>7166.4</v>
      </c>
      <c r="X7027" s="267" t="s">
        <v>21549</v>
      </c>
      <c r="Y7027" s="268">
        <v>48459.69</v>
      </c>
      <c r="AA7027" s="229" t="s">
        <v>44996</v>
      </c>
      <c r="AB7027" s="230">
        <v>1089183.6000000001</v>
      </c>
      <c r="AD7027" s="209" t="s">
        <v>21281</v>
      </c>
      <c r="AE7027" s="210">
        <v>72021.789999999994</v>
      </c>
      <c r="AF7027" s="93"/>
      <c r="AG7027" s="93"/>
      <c r="AH7027" s="93"/>
    </row>
    <row r="7028" spans="21:34" x14ac:dyDescent="0.3">
      <c r="U7028" s="309" t="s">
        <v>68695</v>
      </c>
      <c r="V7028" s="310">
        <v>32221.42</v>
      </c>
      <c r="X7028" s="267" t="s">
        <v>58541</v>
      </c>
      <c r="Y7028" s="268">
        <v>11872.72</v>
      </c>
      <c r="AA7028" s="229" t="s">
        <v>44997</v>
      </c>
      <c r="AB7028" s="230">
        <v>83377.73</v>
      </c>
      <c r="AD7028" s="209" t="s">
        <v>21282</v>
      </c>
      <c r="AE7028" s="210">
        <v>85030.7</v>
      </c>
      <c r="AF7028" s="93"/>
      <c r="AG7028" s="93"/>
      <c r="AH7028" s="93"/>
    </row>
    <row r="7029" spans="21:34" x14ac:dyDescent="0.3">
      <c r="U7029" s="309" t="s">
        <v>34043</v>
      </c>
      <c r="V7029" s="310">
        <v>140957.41</v>
      </c>
      <c r="X7029" s="267" t="s">
        <v>60518</v>
      </c>
      <c r="Y7029" s="268">
        <v>20075</v>
      </c>
      <c r="AA7029" s="229" t="s">
        <v>42568</v>
      </c>
      <c r="AB7029" s="230">
        <v>2000</v>
      </c>
      <c r="AD7029" s="209" t="s">
        <v>21283</v>
      </c>
      <c r="AE7029" s="210">
        <v>81472.11</v>
      </c>
      <c r="AF7029" s="93"/>
      <c r="AG7029" s="93"/>
      <c r="AH7029" s="93"/>
    </row>
    <row r="7030" spans="21:34" x14ac:dyDescent="0.3">
      <c r="U7030" s="309" t="s">
        <v>34044</v>
      </c>
      <c r="V7030" s="310">
        <v>631870</v>
      </c>
      <c r="X7030" s="267" t="s">
        <v>61428</v>
      </c>
      <c r="Y7030" s="268">
        <v>-30.32</v>
      </c>
      <c r="AA7030" s="229" t="s">
        <v>44998</v>
      </c>
      <c r="AB7030" s="230">
        <v>53500</v>
      </c>
      <c r="AD7030" s="209" t="s">
        <v>21284</v>
      </c>
      <c r="AE7030" s="210">
        <v>616.98</v>
      </c>
      <c r="AF7030" s="93"/>
      <c r="AG7030" s="93"/>
      <c r="AH7030" s="93"/>
    </row>
    <row r="7031" spans="21:34" x14ac:dyDescent="0.3">
      <c r="U7031" s="309" t="s">
        <v>26211</v>
      </c>
      <c r="V7031" s="310">
        <v>593519.98</v>
      </c>
      <c r="X7031" s="267" t="s">
        <v>58271</v>
      </c>
      <c r="Y7031" s="268">
        <v>86021</v>
      </c>
      <c r="AA7031" s="229" t="s">
        <v>44999</v>
      </c>
      <c r="AB7031" s="230">
        <v>4092.76</v>
      </c>
      <c r="AD7031" s="209" t="s">
        <v>21285</v>
      </c>
      <c r="AE7031" s="210">
        <v>161856.51</v>
      </c>
      <c r="AF7031" s="93"/>
      <c r="AG7031" s="93"/>
      <c r="AH7031" s="93"/>
    </row>
    <row r="7032" spans="21:34" x14ac:dyDescent="0.3">
      <c r="U7032" s="309" t="s">
        <v>56486</v>
      </c>
      <c r="V7032" s="310">
        <v>5288</v>
      </c>
      <c r="X7032" s="267" t="s">
        <v>56219</v>
      </c>
      <c r="Y7032" s="268">
        <v>88623.55</v>
      </c>
      <c r="AA7032" s="229" t="s">
        <v>42569</v>
      </c>
      <c r="AB7032" s="230">
        <v>24490.78</v>
      </c>
      <c r="AD7032" s="209" t="s">
        <v>21286</v>
      </c>
      <c r="AE7032" s="210">
        <v>3840</v>
      </c>
      <c r="AF7032" s="93"/>
      <c r="AG7032" s="93"/>
      <c r="AH7032" s="93"/>
    </row>
    <row r="7033" spans="21:34" x14ac:dyDescent="0.3">
      <c r="U7033" s="309" t="s">
        <v>68696</v>
      </c>
      <c r="V7033" s="310">
        <v>479.12</v>
      </c>
      <c r="X7033" s="267" t="s">
        <v>55172</v>
      </c>
      <c r="Y7033" s="268">
        <v>27918.66</v>
      </c>
      <c r="AA7033" s="229" t="s">
        <v>42570</v>
      </c>
      <c r="AB7033" s="230">
        <v>3029.99</v>
      </c>
      <c r="AD7033" s="209" t="s">
        <v>21287</v>
      </c>
      <c r="AE7033" s="210">
        <v>2000</v>
      </c>
      <c r="AF7033" s="93"/>
      <c r="AG7033" s="93"/>
      <c r="AH7033" s="93"/>
    </row>
    <row r="7034" spans="21:34" x14ac:dyDescent="0.3">
      <c r="U7034" s="309" t="s">
        <v>36638</v>
      </c>
      <c r="V7034" s="310">
        <v>196682.25</v>
      </c>
      <c r="X7034" s="267" t="s">
        <v>56220</v>
      </c>
      <c r="Y7034" s="268">
        <v>2554.7199999999998</v>
      </c>
      <c r="AA7034" s="229" t="s">
        <v>45000</v>
      </c>
      <c r="AB7034" s="230">
        <v>7000</v>
      </c>
      <c r="AD7034" s="209" t="s">
        <v>21288</v>
      </c>
      <c r="AE7034" s="210">
        <v>24040.560000000001</v>
      </c>
      <c r="AF7034" s="93"/>
      <c r="AG7034" s="93"/>
      <c r="AH7034" s="93"/>
    </row>
    <row r="7035" spans="21:34" x14ac:dyDescent="0.3">
      <c r="U7035" s="309" t="s">
        <v>68697</v>
      </c>
      <c r="V7035" s="310">
        <v>98275.89</v>
      </c>
      <c r="X7035" s="267" t="s">
        <v>52643</v>
      </c>
      <c r="Y7035" s="268">
        <v>1760</v>
      </c>
      <c r="AA7035" s="229" t="s">
        <v>45001</v>
      </c>
      <c r="AB7035" s="230">
        <v>535.5</v>
      </c>
      <c r="AD7035" s="209" t="s">
        <v>21289</v>
      </c>
      <c r="AE7035" s="210">
        <v>49357.38</v>
      </c>
      <c r="AF7035" s="93"/>
      <c r="AG7035" s="93"/>
      <c r="AH7035" s="93"/>
    </row>
    <row r="7036" spans="21:34" x14ac:dyDescent="0.3">
      <c r="U7036" s="309" t="s">
        <v>53475</v>
      </c>
      <c r="V7036" s="310">
        <v>954998.33</v>
      </c>
      <c r="X7036" s="267" t="s">
        <v>52644</v>
      </c>
      <c r="Y7036" s="268">
        <v>9245.52</v>
      </c>
      <c r="AA7036" s="229" t="s">
        <v>42571</v>
      </c>
      <c r="AB7036" s="230">
        <v>41000</v>
      </c>
      <c r="AD7036" s="209" t="s">
        <v>21290</v>
      </c>
      <c r="AE7036" s="210">
        <v>97833.9</v>
      </c>
      <c r="AF7036" s="93"/>
      <c r="AG7036" s="93"/>
      <c r="AH7036" s="93"/>
    </row>
    <row r="7037" spans="21:34" x14ac:dyDescent="0.3">
      <c r="U7037" s="309" t="s">
        <v>34045</v>
      </c>
      <c r="V7037" s="310">
        <v>2215.1799999999998</v>
      </c>
      <c r="X7037" s="267" t="s">
        <v>52645</v>
      </c>
      <c r="Y7037" s="268">
        <v>29384.05</v>
      </c>
      <c r="AA7037" s="229" t="s">
        <v>42572</v>
      </c>
      <c r="AB7037" s="230">
        <v>3029</v>
      </c>
      <c r="AD7037" s="209" t="s">
        <v>21291</v>
      </c>
      <c r="AE7037" s="210">
        <v>37893.61</v>
      </c>
      <c r="AF7037" s="93"/>
      <c r="AG7037" s="93"/>
      <c r="AH7037" s="93"/>
    </row>
    <row r="7038" spans="21:34" x14ac:dyDescent="0.3">
      <c r="U7038" s="309" t="s">
        <v>26212</v>
      </c>
      <c r="V7038" s="310">
        <v>361330.44</v>
      </c>
      <c r="X7038" s="267" t="s">
        <v>56221</v>
      </c>
      <c r="Y7038" s="268">
        <v>43100</v>
      </c>
      <c r="AA7038" s="229" t="s">
        <v>42573</v>
      </c>
      <c r="AB7038" s="230">
        <v>6848</v>
      </c>
      <c r="AD7038" s="209" t="s">
        <v>21292</v>
      </c>
      <c r="AE7038" s="210">
        <v>98792.45</v>
      </c>
      <c r="AF7038" s="93"/>
      <c r="AG7038" s="93"/>
      <c r="AH7038" s="93"/>
    </row>
    <row r="7039" spans="21:34" x14ac:dyDescent="0.3">
      <c r="U7039" s="309" t="s">
        <v>26213</v>
      </c>
      <c r="V7039" s="310">
        <v>1018950.12</v>
      </c>
      <c r="X7039" s="267" t="s">
        <v>56222</v>
      </c>
      <c r="Y7039" s="268">
        <v>585.01</v>
      </c>
      <c r="AA7039" s="229" t="s">
        <v>48002</v>
      </c>
      <c r="AB7039" s="230">
        <v>450</v>
      </c>
      <c r="AD7039" s="209" t="s">
        <v>21293</v>
      </c>
      <c r="AE7039" s="210">
        <v>100767.11</v>
      </c>
      <c r="AF7039" s="93"/>
      <c r="AG7039" s="93"/>
      <c r="AH7039" s="93"/>
    </row>
    <row r="7040" spans="21:34" x14ac:dyDescent="0.3">
      <c r="U7040" s="309" t="s">
        <v>35511</v>
      </c>
      <c r="V7040" s="310">
        <v>323765.42</v>
      </c>
      <c r="X7040" s="267" t="s">
        <v>56223</v>
      </c>
      <c r="Y7040" s="268">
        <v>22242.42</v>
      </c>
      <c r="AA7040" s="229" t="s">
        <v>48003</v>
      </c>
      <c r="AB7040" s="230">
        <v>1944.4</v>
      </c>
      <c r="AD7040" s="209" t="s">
        <v>21294</v>
      </c>
      <c r="AE7040" s="210">
        <v>48167.63</v>
      </c>
      <c r="AF7040" s="93"/>
      <c r="AG7040" s="93"/>
      <c r="AH7040" s="93"/>
    </row>
    <row r="7041" spans="21:34" x14ac:dyDescent="0.3">
      <c r="U7041" s="309" t="s">
        <v>39419</v>
      </c>
      <c r="V7041" s="310">
        <v>695438.75</v>
      </c>
      <c r="X7041" s="267" t="s">
        <v>52646</v>
      </c>
      <c r="Y7041" s="268">
        <v>7193.52</v>
      </c>
      <c r="AA7041" s="229" t="s">
        <v>48004</v>
      </c>
      <c r="AB7041" s="230">
        <v>148.6</v>
      </c>
      <c r="AD7041" s="209" t="s">
        <v>21295</v>
      </c>
      <c r="AE7041" s="210">
        <v>371104.06</v>
      </c>
      <c r="AF7041" s="93"/>
      <c r="AG7041" s="93"/>
      <c r="AH7041" s="93"/>
    </row>
    <row r="7042" spans="21:34" x14ac:dyDescent="0.3">
      <c r="U7042" s="309" t="s">
        <v>62779</v>
      </c>
      <c r="V7042" s="310">
        <v>267695.25</v>
      </c>
      <c r="X7042" s="267" t="s">
        <v>50020</v>
      </c>
      <c r="Y7042" s="268">
        <v>13694.86</v>
      </c>
      <c r="AA7042" s="229" t="s">
        <v>36334</v>
      </c>
      <c r="AB7042" s="230">
        <v>29726.04</v>
      </c>
      <c r="AD7042" s="209" t="s">
        <v>21296</v>
      </c>
      <c r="AE7042" s="210">
        <v>611085.85</v>
      </c>
      <c r="AF7042" s="93"/>
      <c r="AG7042" s="93"/>
      <c r="AH7042" s="93"/>
    </row>
    <row r="7043" spans="21:34" x14ac:dyDescent="0.3">
      <c r="U7043" s="309" t="s">
        <v>56487</v>
      </c>
      <c r="V7043" s="310">
        <v>2002710.72</v>
      </c>
      <c r="X7043" s="267" t="s">
        <v>61429</v>
      </c>
      <c r="Y7043" s="268">
        <v>-1385.76</v>
      </c>
      <c r="AA7043" s="229" t="s">
        <v>36335</v>
      </c>
      <c r="AB7043" s="230">
        <v>2541.77</v>
      </c>
      <c r="AD7043" s="209" t="s">
        <v>21297</v>
      </c>
      <c r="AE7043" s="210">
        <v>16879.87</v>
      </c>
      <c r="AF7043" s="93"/>
      <c r="AG7043" s="93"/>
      <c r="AH7043" s="93"/>
    </row>
    <row r="7044" spans="21:34" x14ac:dyDescent="0.3">
      <c r="U7044" s="309" t="s">
        <v>36639</v>
      </c>
      <c r="V7044" s="310">
        <v>708695.19</v>
      </c>
      <c r="X7044" s="267" t="s">
        <v>55173</v>
      </c>
      <c r="Y7044" s="268">
        <v>10860.77</v>
      </c>
      <c r="AA7044" s="229" t="s">
        <v>45002</v>
      </c>
      <c r="AB7044" s="230">
        <v>175</v>
      </c>
      <c r="AD7044" s="209" t="s">
        <v>21298</v>
      </c>
      <c r="AE7044" s="210">
        <v>1526381.36</v>
      </c>
      <c r="AF7044" s="93"/>
      <c r="AG7044" s="93"/>
      <c r="AH7044" s="93"/>
    </row>
    <row r="7045" spans="21:34" x14ac:dyDescent="0.3">
      <c r="U7045" s="309" t="s">
        <v>35512</v>
      </c>
      <c r="V7045" s="310">
        <v>75741.570000000007</v>
      </c>
      <c r="X7045" s="267" t="s">
        <v>55174</v>
      </c>
      <c r="Y7045" s="268">
        <v>1018.51</v>
      </c>
      <c r="AA7045" s="229" t="s">
        <v>39202</v>
      </c>
      <c r="AB7045" s="230">
        <v>54296.99</v>
      </c>
      <c r="AD7045" s="209" t="s">
        <v>21299</v>
      </c>
      <c r="AE7045" s="210">
        <v>34582.400000000001</v>
      </c>
      <c r="AF7045" s="93"/>
      <c r="AG7045" s="93"/>
      <c r="AH7045" s="93"/>
    </row>
    <row r="7046" spans="21:34" x14ac:dyDescent="0.3">
      <c r="U7046" s="309" t="s">
        <v>26214</v>
      </c>
      <c r="V7046" s="310">
        <v>1216103.28</v>
      </c>
      <c r="X7046" s="267" t="s">
        <v>63701</v>
      </c>
      <c r="Y7046" s="268">
        <v>270</v>
      </c>
      <c r="AA7046" s="229" t="s">
        <v>52621</v>
      </c>
      <c r="AB7046" s="230">
        <v>3165</v>
      </c>
      <c r="AD7046" s="209" t="s">
        <v>21300</v>
      </c>
      <c r="AE7046" s="210">
        <v>42077.68</v>
      </c>
      <c r="AF7046" s="93"/>
      <c r="AG7046" s="93"/>
      <c r="AH7046" s="93"/>
    </row>
    <row r="7047" spans="21:34" x14ac:dyDescent="0.3">
      <c r="U7047" s="309" t="s">
        <v>39420</v>
      </c>
      <c r="V7047" s="310">
        <v>101093.44</v>
      </c>
      <c r="X7047" s="267" t="s">
        <v>55175</v>
      </c>
      <c r="Y7047" s="268">
        <v>929.42</v>
      </c>
      <c r="AA7047" s="229" t="s">
        <v>39203</v>
      </c>
      <c r="AB7047" s="230">
        <v>1901.45</v>
      </c>
      <c r="AD7047" s="209" t="s">
        <v>21301</v>
      </c>
      <c r="AE7047" s="210">
        <v>4571.3999999999996</v>
      </c>
      <c r="AF7047" s="93"/>
      <c r="AG7047" s="93"/>
      <c r="AH7047" s="93"/>
    </row>
    <row r="7048" spans="21:34" x14ac:dyDescent="0.3">
      <c r="U7048" s="309" t="s">
        <v>68698</v>
      </c>
      <c r="V7048" s="310">
        <v>437795.25</v>
      </c>
      <c r="X7048" s="267" t="s">
        <v>55176</v>
      </c>
      <c r="Y7048" s="268">
        <v>2976.58</v>
      </c>
      <c r="AA7048" s="229" t="s">
        <v>39204</v>
      </c>
      <c r="AB7048" s="230">
        <v>9960</v>
      </c>
      <c r="AD7048" s="209" t="s">
        <v>21302</v>
      </c>
      <c r="AE7048" s="210">
        <v>181756.75</v>
      </c>
      <c r="AF7048" s="93"/>
      <c r="AG7048" s="93"/>
      <c r="AH7048" s="93"/>
    </row>
    <row r="7049" spans="21:34" x14ac:dyDescent="0.3">
      <c r="U7049" s="309" t="s">
        <v>50323</v>
      </c>
      <c r="V7049" s="310">
        <v>1461101.19</v>
      </c>
      <c r="X7049" s="267" t="s">
        <v>62652</v>
      </c>
      <c r="Y7049" s="268">
        <v>1940.41</v>
      </c>
      <c r="AA7049" s="229" t="s">
        <v>46982</v>
      </c>
      <c r="AB7049" s="230">
        <v>6896</v>
      </c>
      <c r="AD7049" s="209" t="s">
        <v>21303</v>
      </c>
      <c r="AE7049" s="210">
        <v>38864.89</v>
      </c>
      <c r="AF7049" s="93"/>
      <c r="AG7049" s="93"/>
      <c r="AH7049" s="93"/>
    </row>
    <row r="7050" spans="21:34" x14ac:dyDescent="0.3">
      <c r="U7050" s="309" t="s">
        <v>40579</v>
      </c>
      <c r="V7050" s="310">
        <v>1591436.48</v>
      </c>
      <c r="X7050" s="267" t="s">
        <v>62653</v>
      </c>
      <c r="Y7050" s="268">
        <v>130.97999999999999</v>
      </c>
      <c r="AA7050" s="229" t="s">
        <v>46983</v>
      </c>
      <c r="AB7050" s="230">
        <v>451</v>
      </c>
      <c r="AD7050" s="209" t="s">
        <v>21304</v>
      </c>
      <c r="AE7050" s="210">
        <v>212746.79</v>
      </c>
      <c r="AF7050" s="93"/>
      <c r="AG7050" s="93"/>
      <c r="AH7050" s="93"/>
    </row>
    <row r="7051" spans="21:34" x14ac:dyDescent="0.3">
      <c r="U7051" s="309" t="s">
        <v>36640</v>
      </c>
      <c r="V7051" s="310">
        <v>142236.47</v>
      </c>
      <c r="X7051" s="267" t="s">
        <v>55177</v>
      </c>
      <c r="Y7051" s="268">
        <v>1557.58</v>
      </c>
      <c r="AA7051" s="229" t="s">
        <v>45003</v>
      </c>
      <c r="AB7051" s="230">
        <v>10000</v>
      </c>
      <c r="AD7051" s="209" t="s">
        <v>34401</v>
      </c>
      <c r="AE7051" s="210">
        <v>126.6</v>
      </c>
      <c r="AF7051" s="93"/>
      <c r="AG7051" s="93"/>
      <c r="AH7051" s="93"/>
    </row>
    <row r="7052" spans="21:34" x14ac:dyDescent="0.3">
      <c r="U7052" s="309" t="s">
        <v>58652</v>
      </c>
      <c r="V7052" s="310">
        <v>-79650.36</v>
      </c>
      <c r="X7052" s="267" t="s">
        <v>52647</v>
      </c>
      <c r="Y7052" s="268">
        <v>1849.13</v>
      </c>
      <c r="AA7052" s="229" t="s">
        <v>45004</v>
      </c>
      <c r="AB7052" s="230">
        <v>770</v>
      </c>
      <c r="AD7052" s="209" t="s">
        <v>21305</v>
      </c>
      <c r="AE7052" s="210">
        <v>111079.12</v>
      </c>
      <c r="AF7052" s="93"/>
      <c r="AG7052" s="93"/>
      <c r="AH7052" s="93"/>
    </row>
    <row r="7053" spans="21:34" x14ac:dyDescent="0.3">
      <c r="U7053" s="309" t="s">
        <v>63879</v>
      </c>
      <c r="V7053" s="310">
        <v>6110055.75</v>
      </c>
      <c r="X7053" s="267" t="s">
        <v>52648</v>
      </c>
      <c r="Y7053" s="268">
        <v>30700.66</v>
      </c>
      <c r="AA7053" s="229" t="s">
        <v>21351</v>
      </c>
      <c r="AB7053" s="230">
        <v>257</v>
      </c>
      <c r="AD7053" s="209" t="s">
        <v>21306</v>
      </c>
      <c r="AE7053" s="210">
        <v>85030.7</v>
      </c>
      <c r="AF7053" s="93"/>
      <c r="AG7053" s="93"/>
      <c r="AH7053" s="93"/>
    </row>
    <row r="7054" spans="21:34" x14ac:dyDescent="0.3">
      <c r="U7054" s="309" t="s">
        <v>56488</v>
      </c>
      <c r="V7054" s="310">
        <v>936329.23</v>
      </c>
      <c r="X7054" s="267" t="s">
        <v>61430</v>
      </c>
      <c r="Y7054" s="268">
        <v>-113</v>
      </c>
      <c r="AA7054" s="229" t="s">
        <v>21352</v>
      </c>
      <c r="AB7054" s="230">
        <v>2940</v>
      </c>
      <c r="AD7054" s="209" t="s">
        <v>21307</v>
      </c>
      <c r="AE7054" s="210">
        <v>77169.34</v>
      </c>
      <c r="AF7054" s="93"/>
      <c r="AG7054" s="93"/>
      <c r="AH7054" s="93"/>
    </row>
    <row r="7055" spans="21:34" x14ac:dyDescent="0.3">
      <c r="U7055" s="309" t="s">
        <v>40580</v>
      </c>
      <c r="V7055" s="310">
        <v>314893.77</v>
      </c>
      <c r="X7055" s="267" t="s">
        <v>52649</v>
      </c>
      <c r="Y7055" s="268">
        <v>33815.440000000002</v>
      </c>
      <c r="AA7055" s="229" t="s">
        <v>21354</v>
      </c>
      <c r="AB7055" s="230">
        <v>3643</v>
      </c>
      <c r="AD7055" s="209" t="s">
        <v>21308</v>
      </c>
      <c r="AE7055" s="210">
        <v>81472.11</v>
      </c>
      <c r="AF7055" s="93"/>
      <c r="AG7055" s="93"/>
      <c r="AH7055" s="93"/>
    </row>
    <row r="7056" spans="21:34" x14ac:dyDescent="0.3">
      <c r="U7056" s="309" t="s">
        <v>68699</v>
      </c>
      <c r="V7056" s="310">
        <v>152598.9</v>
      </c>
      <c r="X7056" s="267" t="s">
        <v>40349</v>
      </c>
      <c r="Y7056" s="268">
        <v>361306.2</v>
      </c>
      <c r="AA7056" s="229" t="s">
        <v>21358</v>
      </c>
      <c r="AB7056" s="230">
        <v>7023</v>
      </c>
      <c r="AD7056" s="209" t="s">
        <v>13617</v>
      </c>
      <c r="AE7056" s="210">
        <v>5519.45</v>
      </c>
      <c r="AF7056" s="93"/>
      <c r="AG7056" s="93"/>
      <c r="AH7056" s="93"/>
    </row>
    <row r="7057" spans="21:34" x14ac:dyDescent="0.3">
      <c r="U7057" s="309" t="s">
        <v>68700</v>
      </c>
      <c r="V7057" s="310">
        <v>22183.9</v>
      </c>
      <c r="X7057" s="267" t="s">
        <v>55178</v>
      </c>
      <c r="Y7057" s="268">
        <v>527525.09</v>
      </c>
      <c r="AA7057" s="229" t="s">
        <v>33663</v>
      </c>
      <c r="AB7057" s="230">
        <v>1120</v>
      </c>
      <c r="AD7057" s="209" t="s">
        <v>21309</v>
      </c>
      <c r="AE7057" s="210">
        <v>616.98</v>
      </c>
      <c r="AF7057" s="93"/>
      <c r="AG7057" s="93"/>
      <c r="AH7057" s="93"/>
    </row>
    <row r="7058" spans="21:34" x14ac:dyDescent="0.3">
      <c r="U7058" s="309" t="s">
        <v>57759</v>
      </c>
      <c r="V7058" s="310">
        <v>1660.49</v>
      </c>
      <c r="X7058" s="267" t="s">
        <v>55179</v>
      </c>
      <c r="Y7058" s="268">
        <v>271632.06</v>
      </c>
      <c r="AA7058" s="229" t="s">
        <v>21361</v>
      </c>
      <c r="AB7058" s="230">
        <v>9860</v>
      </c>
      <c r="AD7058" s="209" t="s">
        <v>13618</v>
      </c>
      <c r="AE7058" s="210">
        <v>873.17</v>
      </c>
      <c r="AF7058" s="93"/>
      <c r="AG7058" s="93"/>
      <c r="AH7058" s="93"/>
    </row>
    <row r="7059" spans="21:34" x14ac:dyDescent="0.3">
      <c r="U7059" s="309" t="s">
        <v>57760</v>
      </c>
      <c r="V7059" s="310">
        <v>5550.41</v>
      </c>
      <c r="X7059" s="267" t="s">
        <v>55180</v>
      </c>
      <c r="Y7059" s="268">
        <v>6516.95</v>
      </c>
      <c r="AA7059" s="229" t="s">
        <v>48005</v>
      </c>
      <c r="AB7059" s="230">
        <v>3620</v>
      </c>
      <c r="AD7059" s="209" t="s">
        <v>21310</v>
      </c>
      <c r="AE7059" s="210">
        <v>270399.34999999998</v>
      </c>
      <c r="AF7059" s="93"/>
      <c r="AG7059" s="93"/>
      <c r="AH7059" s="93"/>
    </row>
    <row r="7060" spans="21:34" x14ac:dyDescent="0.3">
      <c r="U7060" s="309" t="s">
        <v>68701</v>
      </c>
      <c r="V7060" s="310">
        <v>3868.08</v>
      </c>
      <c r="X7060" s="267" t="s">
        <v>55181</v>
      </c>
      <c r="Y7060" s="268">
        <v>62452.34</v>
      </c>
      <c r="AA7060" s="229" t="s">
        <v>48006</v>
      </c>
      <c r="AB7060" s="230">
        <v>160</v>
      </c>
      <c r="AD7060" s="209" t="s">
        <v>13619</v>
      </c>
      <c r="AE7060" s="210">
        <v>293931.23</v>
      </c>
      <c r="AF7060" s="93"/>
      <c r="AG7060" s="93"/>
      <c r="AH7060" s="93"/>
    </row>
    <row r="7061" spans="21:34" x14ac:dyDescent="0.3">
      <c r="U7061" s="309" t="s">
        <v>64799</v>
      </c>
      <c r="V7061" s="310">
        <v>6000</v>
      </c>
      <c r="X7061" s="267" t="s">
        <v>39209</v>
      </c>
      <c r="Y7061" s="268">
        <v>512507.75</v>
      </c>
      <c r="AA7061" s="229" t="s">
        <v>21364</v>
      </c>
      <c r="AB7061" s="230">
        <v>1129.1400000000001</v>
      </c>
      <c r="AD7061" s="209" t="s">
        <v>13620</v>
      </c>
      <c r="AE7061" s="210">
        <v>131805.22</v>
      </c>
      <c r="AF7061" s="93"/>
      <c r="AG7061" s="93"/>
      <c r="AH7061" s="93"/>
    </row>
    <row r="7062" spans="21:34" x14ac:dyDescent="0.3">
      <c r="U7062" s="309" t="s">
        <v>68702</v>
      </c>
      <c r="V7062" s="310">
        <v>15052.64</v>
      </c>
      <c r="X7062" s="267" t="s">
        <v>62654</v>
      </c>
      <c r="Y7062" s="268">
        <v>4486.22</v>
      </c>
      <c r="AA7062" s="229" t="s">
        <v>48007</v>
      </c>
      <c r="AB7062" s="230">
        <v>1182.54</v>
      </c>
      <c r="AD7062" s="209" t="s">
        <v>21311</v>
      </c>
      <c r="AE7062" s="210">
        <v>3840</v>
      </c>
      <c r="AF7062" s="93"/>
      <c r="AG7062" s="93"/>
      <c r="AH7062" s="93"/>
    </row>
    <row r="7063" spans="21:34" x14ac:dyDescent="0.3">
      <c r="U7063" s="309" t="s">
        <v>64800</v>
      </c>
      <c r="V7063" s="310">
        <v>5829.13</v>
      </c>
      <c r="X7063" s="267" t="s">
        <v>55182</v>
      </c>
      <c r="Y7063" s="268">
        <v>59056.13</v>
      </c>
      <c r="AA7063" s="229" t="s">
        <v>21366</v>
      </c>
      <c r="AB7063" s="230">
        <v>4768.32</v>
      </c>
      <c r="AD7063" s="209" t="s">
        <v>13621</v>
      </c>
      <c r="AE7063" s="210">
        <v>9570</v>
      </c>
      <c r="AF7063" s="93"/>
      <c r="AG7063" s="93"/>
      <c r="AH7063" s="93"/>
    </row>
    <row r="7064" spans="21:34" x14ac:dyDescent="0.3">
      <c r="U7064" s="309" t="s">
        <v>60688</v>
      </c>
      <c r="V7064" s="310">
        <v>728.52</v>
      </c>
      <c r="X7064" s="267" t="s">
        <v>55183</v>
      </c>
      <c r="Y7064" s="268">
        <v>567.48</v>
      </c>
      <c r="AA7064" s="229" t="s">
        <v>21369</v>
      </c>
      <c r="AB7064" s="230">
        <v>20596</v>
      </c>
      <c r="AD7064" s="209" t="s">
        <v>21312</v>
      </c>
      <c r="AE7064" s="210">
        <v>7256.98</v>
      </c>
      <c r="AF7064" s="93"/>
      <c r="AG7064" s="93"/>
      <c r="AH7064" s="93"/>
    </row>
    <row r="7065" spans="21:34" x14ac:dyDescent="0.3">
      <c r="U7065" s="309" t="s">
        <v>59787</v>
      </c>
      <c r="V7065" s="310">
        <v>30380</v>
      </c>
      <c r="X7065" s="267" t="s">
        <v>52650</v>
      </c>
      <c r="Y7065" s="268">
        <v>28236.33</v>
      </c>
      <c r="AA7065" s="229" t="s">
        <v>45005</v>
      </c>
      <c r="AB7065" s="230">
        <v>1416625</v>
      </c>
      <c r="AD7065" s="209" t="s">
        <v>21313</v>
      </c>
      <c r="AE7065" s="210">
        <v>150302.07</v>
      </c>
      <c r="AF7065" s="93"/>
      <c r="AG7065" s="93"/>
      <c r="AH7065" s="93"/>
    </row>
    <row r="7066" spans="21:34" x14ac:dyDescent="0.3">
      <c r="U7066" s="309" t="s">
        <v>62213</v>
      </c>
      <c r="V7066" s="310">
        <v>31.25</v>
      </c>
      <c r="X7066" s="267" t="s">
        <v>42581</v>
      </c>
      <c r="Y7066" s="268">
        <v>2515.9</v>
      </c>
      <c r="AA7066" s="229" t="s">
        <v>45006</v>
      </c>
      <c r="AB7066" s="230">
        <v>108371.94</v>
      </c>
      <c r="AD7066" s="209" t="s">
        <v>21314</v>
      </c>
      <c r="AE7066" s="210">
        <v>25787.94</v>
      </c>
      <c r="AF7066" s="93"/>
      <c r="AG7066" s="93"/>
      <c r="AH7066" s="93"/>
    </row>
    <row r="7067" spans="21:34" x14ac:dyDescent="0.3">
      <c r="U7067" s="309" t="s">
        <v>59788</v>
      </c>
      <c r="V7067" s="310">
        <v>2209.23</v>
      </c>
      <c r="X7067" s="267" t="s">
        <v>52651</v>
      </c>
      <c r="Y7067" s="268">
        <v>25301.759999999998</v>
      </c>
      <c r="AA7067" s="229" t="s">
        <v>48008</v>
      </c>
      <c r="AB7067" s="230">
        <v>378045.31</v>
      </c>
      <c r="AD7067" s="209" t="s">
        <v>13622</v>
      </c>
      <c r="AE7067" s="210">
        <v>127609.91</v>
      </c>
      <c r="AF7067" s="93"/>
      <c r="AG7067" s="93"/>
      <c r="AH7067" s="93"/>
    </row>
    <row r="7068" spans="21:34" x14ac:dyDescent="0.3">
      <c r="U7068" s="309" t="s">
        <v>59789</v>
      </c>
      <c r="V7068" s="310">
        <v>6830.54</v>
      </c>
      <c r="X7068" s="267" t="s">
        <v>55184</v>
      </c>
      <c r="Y7068" s="268">
        <v>3533.76</v>
      </c>
      <c r="AA7068" s="229" t="s">
        <v>48920</v>
      </c>
      <c r="AB7068" s="230">
        <v>7035.81</v>
      </c>
      <c r="AD7068" s="209" t="s">
        <v>13623</v>
      </c>
      <c r="AE7068" s="210">
        <v>317108.25</v>
      </c>
      <c r="AF7068" s="93"/>
      <c r="AG7068" s="93"/>
      <c r="AH7068" s="93"/>
    </row>
    <row r="7069" spans="21:34" x14ac:dyDescent="0.3">
      <c r="U7069" s="309" t="s">
        <v>64801</v>
      </c>
      <c r="V7069" s="310">
        <v>4198.6000000000004</v>
      </c>
      <c r="X7069" s="267" t="s">
        <v>39210</v>
      </c>
      <c r="Y7069" s="268">
        <v>103120.78</v>
      </c>
      <c r="AA7069" s="229" t="s">
        <v>21376</v>
      </c>
      <c r="AB7069" s="230">
        <v>28596.83</v>
      </c>
      <c r="AD7069" s="209" t="s">
        <v>13624</v>
      </c>
      <c r="AE7069" s="210">
        <v>180803.75</v>
      </c>
      <c r="AF7069" s="93"/>
      <c r="AG7069" s="93"/>
      <c r="AH7069" s="93"/>
    </row>
    <row r="7070" spans="21:34" x14ac:dyDescent="0.3">
      <c r="U7070" s="309" t="s">
        <v>68703</v>
      </c>
      <c r="V7070" s="310">
        <v>-1057.26</v>
      </c>
      <c r="X7070" s="267" t="s">
        <v>52652</v>
      </c>
      <c r="Y7070" s="268">
        <v>396828.55</v>
      </c>
      <c r="AA7070" s="229" t="s">
        <v>21377</v>
      </c>
      <c r="AB7070" s="230">
        <v>88556.82</v>
      </c>
      <c r="AD7070" s="209" t="s">
        <v>21315</v>
      </c>
      <c r="AE7070" s="210">
        <v>327586.45</v>
      </c>
      <c r="AF7070" s="93"/>
      <c r="AG7070" s="93"/>
      <c r="AH7070" s="93"/>
    </row>
    <row r="7071" spans="21:34" x14ac:dyDescent="0.3">
      <c r="U7071" s="309" t="s">
        <v>64803</v>
      </c>
      <c r="V7071" s="310">
        <v>477.09</v>
      </c>
      <c r="X7071" s="267" t="s">
        <v>42582</v>
      </c>
      <c r="Y7071" s="268">
        <v>3989.91</v>
      </c>
      <c r="AA7071" s="229" t="s">
        <v>48009</v>
      </c>
      <c r="AB7071" s="230">
        <v>45712.160000000003</v>
      </c>
      <c r="AD7071" s="209" t="s">
        <v>21316</v>
      </c>
      <c r="AE7071" s="210">
        <v>100767.11</v>
      </c>
      <c r="AF7071" s="93"/>
      <c r="AG7071" s="93"/>
      <c r="AH7071" s="93"/>
    </row>
    <row r="7072" spans="21:34" x14ac:dyDescent="0.3">
      <c r="U7072" s="309" t="s">
        <v>64804</v>
      </c>
      <c r="V7072" s="310">
        <v>359.89</v>
      </c>
      <c r="X7072" s="267" t="s">
        <v>55185</v>
      </c>
      <c r="Y7072" s="268">
        <v>6813.08</v>
      </c>
      <c r="AA7072" s="229" t="s">
        <v>52622</v>
      </c>
      <c r="AB7072" s="230">
        <v>2012.88</v>
      </c>
      <c r="AD7072" s="209" t="s">
        <v>21317</v>
      </c>
      <c r="AE7072" s="210">
        <v>48167.63</v>
      </c>
      <c r="AF7072" s="93"/>
      <c r="AG7072" s="93"/>
      <c r="AH7072" s="93"/>
    </row>
    <row r="7073" spans="21:34" x14ac:dyDescent="0.3">
      <c r="U7073" s="309" t="s">
        <v>66743</v>
      </c>
      <c r="V7073" s="310">
        <v>2876.22</v>
      </c>
      <c r="X7073" s="267" t="s">
        <v>61431</v>
      </c>
      <c r="Y7073" s="268">
        <v>5731.84</v>
      </c>
      <c r="AA7073" s="229" t="s">
        <v>21378</v>
      </c>
      <c r="AB7073" s="230">
        <v>17916.37</v>
      </c>
      <c r="AD7073" s="209" t="s">
        <v>21318</v>
      </c>
      <c r="AE7073" s="210">
        <v>1487737.98</v>
      </c>
      <c r="AF7073" s="93"/>
      <c r="AG7073" s="93"/>
      <c r="AH7073" s="93"/>
    </row>
    <row r="7074" spans="21:34" x14ac:dyDescent="0.3">
      <c r="U7074" s="309" t="s">
        <v>64805</v>
      </c>
      <c r="V7074" s="310">
        <v>195</v>
      </c>
      <c r="X7074" s="267" t="s">
        <v>45019</v>
      </c>
      <c r="Y7074" s="268">
        <v>189159.72</v>
      </c>
      <c r="AA7074" s="229" t="s">
        <v>52623</v>
      </c>
      <c r="AB7074" s="230">
        <v>63383.06</v>
      </c>
      <c r="AD7074" s="209" t="s">
        <v>21319</v>
      </c>
      <c r="AE7074" s="210">
        <v>1357694.77</v>
      </c>
      <c r="AF7074" s="93"/>
      <c r="AG7074" s="93"/>
      <c r="AH7074" s="93"/>
    </row>
    <row r="7075" spans="21:34" x14ac:dyDescent="0.3">
      <c r="U7075" s="309" t="s">
        <v>64806</v>
      </c>
      <c r="V7075" s="310">
        <v>14.92</v>
      </c>
      <c r="X7075" s="267" t="s">
        <v>58542</v>
      </c>
      <c r="Y7075" s="268">
        <v>866.08</v>
      </c>
      <c r="AA7075" s="229" t="s">
        <v>21381</v>
      </c>
      <c r="AB7075" s="230">
        <v>307581.40999999997</v>
      </c>
      <c r="AD7075" s="209" t="s">
        <v>21320</v>
      </c>
      <c r="AE7075" s="210">
        <v>16879.87</v>
      </c>
      <c r="AF7075" s="93"/>
      <c r="AG7075" s="93"/>
      <c r="AH7075" s="93"/>
    </row>
    <row r="7076" spans="21:34" x14ac:dyDescent="0.3">
      <c r="U7076" s="309" t="s">
        <v>64807</v>
      </c>
      <c r="V7076" s="310">
        <v>48.79</v>
      </c>
      <c r="X7076" s="267" t="s">
        <v>39211</v>
      </c>
      <c r="Y7076" s="268">
        <v>195128.51</v>
      </c>
      <c r="AA7076" s="229" t="s">
        <v>48010</v>
      </c>
      <c r="AB7076" s="230">
        <v>44750.28</v>
      </c>
      <c r="AD7076" s="209" t="s">
        <v>21321</v>
      </c>
      <c r="AE7076" s="210">
        <v>2465143.84</v>
      </c>
      <c r="AF7076" s="93"/>
      <c r="AG7076" s="93"/>
      <c r="AH7076" s="93"/>
    </row>
    <row r="7077" spans="21:34" x14ac:dyDescent="0.3">
      <c r="U7077" s="309" t="s">
        <v>64808</v>
      </c>
      <c r="V7077" s="310">
        <v>143.58000000000001</v>
      </c>
      <c r="X7077" s="267" t="s">
        <v>39212</v>
      </c>
      <c r="Y7077" s="268">
        <v>616769.18999999994</v>
      </c>
      <c r="AA7077" s="229" t="s">
        <v>21382</v>
      </c>
      <c r="AB7077" s="230">
        <v>14260</v>
      </c>
      <c r="AD7077" s="209" t="s">
        <v>21322</v>
      </c>
      <c r="AE7077" s="210">
        <v>522712.12</v>
      </c>
      <c r="AF7077" s="93"/>
      <c r="AG7077" s="93"/>
      <c r="AH7077" s="93"/>
    </row>
    <row r="7078" spans="21:34" x14ac:dyDescent="0.3">
      <c r="U7078" s="309" t="s">
        <v>64809</v>
      </c>
      <c r="V7078" s="310">
        <v>1079.1600000000001</v>
      </c>
      <c r="X7078" s="267" t="s">
        <v>39213</v>
      </c>
      <c r="Y7078" s="268">
        <v>186390.05</v>
      </c>
      <c r="AA7078" s="229" t="s">
        <v>21384</v>
      </c>
      <c r="AB7078" s="230">
        <v>119517.2</v>
      </c>
      <c r="AD7078" s="209" t="s">
        <v>21323</v>
      </c>
      <c r="AE7078" s="210">
        <v>54308.160000000003</v>
      </c>
      <c r="AF7078" s="93"/>
      <c r="AG7078" s="93"/>
      <c r="AH7078" s="93"/>
    </row>
    <row r="7079" spans="21:34" x14ac:dyDescent="0.3">
      <c r="U7079" s="309" t="s">
        <v>64810</v>
      </c>
      <c r="V7079" s="310">
        <v>4.1100000000000003</v>
      </c>
      <c r="X7079" s="267" t="s">
        <v>48935</v>
      </c>
      <c r="Y7079" s="268">
        <v>409707.74</v>
      </c>
      <c r="AA7079" s="229" t="s">
        <v>21385</v>
      </c>
      <c r="AB7079" s="230">
        <v>1433.51</v>
      </c>
      <c r="AD7079" s="209" t="s">
        <v>21324</v>
      </c>
      <c r="AE7079" s="210">
        <v>19358</v>
      </c>
      <c r="AF7079" s="93"/>
      <c r="AG7079" s="93"/>
      <c r="AH7079" s="93"/>
    </row>
    <row r="7080" spans="21:34" x14ac:dyDescent="0.3">
      <c r="U7080" s="309" t="s">
        <v>68704</v>
      </c>
      <c r="V7080" s="310">
        <v>38.32</v>
      </c>
      <c r="X7080" s="267" t="s">
        <v>57486</v>
      </c>
      <c r="Y7080" s="268">
        <v>40855.370000000003</v>
      </c>
      <c r="AA7080" s="229" t="s">
        <v>48921</v>
      </c>
      <c r="AB7080" s="230">
        <v>-2625.99</v>
      </c>
      <c r="AD7080" s="209" t="s">
        <v>21325</v>
      </c>
      <c r="AE7080" s="210">
        <v>4000</v>
      </c>
      <c r="AF7080" s="93"/>
      <c r="AG7080" s="93"/>
      <c r="AH7080" s="93"/>
    </row>
    <row r="7081" spans="21:34" x14ac:dyDescent="0.3">
      <c r="U7081" s="309" t="s">
        <v>68705</v>
      </c>
      <c r="V7081" s="310">
        <v>8000</v>
      </c>
      <c r="X7081" s="267" t="s">
        <v>46995</v>
      </c>
      <c r="Y7081" s="268">
        <v>360.3</v>
      </c>
      <c r="AA7081" s="229" t="s">
        <v>52624</v>
      </c>
      <c r="AB7081" s="230">
        <v>2710.3</v>
      </c>
      <c r="AD7081" s="209" t="s">
        <v>21326</v>
      </c>
      <c r="AE7081" s="210">
        <v>306.01</v>
      </c>
      <c r="AF7081" s="93"/>
      <c r="AG7081" s="93"/>
      <c r="AH7081" s="93"/>
    </row>
    <row r="7082" spans="21:34" x14ac:dyDescent="0.3">
      <c r="U7082" s="309" t="s">
        <v>64812</v>
      </c>
      <c r="V7082" s="310">
        <v>612</v>
      </c>
      <c r="X7082" s="267" t="s">
        <v>46996</v>
      </c>
      <c r="Y7082" s="268">
        <v>205886.82</v>
      </c>
      <c r="AA7082" s="229" t="s">
        <v>21387</v>
      </c>
      <c r="AB7082" s="230">
        <v>18858.87</v>
      </c>
      <c r="AD7082" s="209" t="s">
        <v>21327</v>
      </c>
      <c r="AE7082" s="210">
        <v>12193.99</v>
      </c>
      <c r="AF7082" s="93"/>
      <c r="AG7082" s="93"/>
      <c r="AH7082" s="93"/>
    </row>
    <row r="7083" spans="21:34" x14ac:dyDescent="0.3">
      <c r="U7083" s="309" t="s">
        <v>58654</v>
      </c>
      <c r="V7083" s="310">
        <v>930</v>
      </c>
      <c r="X7083" s="267" t="s">
        <v>39214</v>
      </c>
      <c r="Y7083" s="268">
        <v>357688.5</v>
      </c>
      <c r="AA7083" s="229" t="s">
        <v>48922</v>
      </c>
      <c r="AB7083" s="230">
        <v>-225</v>
      </c>
      <c r="AD7083" s="209" t="s">
        <v>21328</v>
      </c>
      <c r="AE7083" s="210">
        <v>482.17</v>
      </c>
      <c r="AF7083" s="93"/>
      <c r="AG7083" s="93"/>
      <c r="AH7083" s="93"/>
    </row>
    <row r="7084" spans="21:34" x14ac:dyDescent="0.3">
      <c r="U7084" s="309" t="s">
        <v>58655</v>
      </c>
      <c r="V7084" s="310">
        <v>2832.5</v>
      </c>
      <c r="X7084" s="267" t="s">
        <v>52653</v>
      </c>
      <c r="Y7084" s="268">
        <v>100435.32</v>
      </c>
      <c r="AA7084" s="229" t="s">
        <v>21393</v>
      </c>
      <c r="AB7084" s="230">
        <v>130</v>
      </c>
      <c r="AD7084" s="209" t="s">
        <v>21329</v>
      </c>
      <c r="AE7084" s="210">
        <v>847</v>
      </c>
      <c r="AF7084" s="93"/>
      <c r="AG7084" s="93"/>
      <c r="AH7084" s="93"/>
    </row>
    <row r="7085" spans="21:34" x14ac:dyDescent="0.3">
      <c r="U7085" s="309" t="s">
        <v>64814</v>
      </c>
      <c r="V7085" s="310">
        <v>1328.04</v>
      </c>
      <c r="X7085" s="267" t="s">
        <v>56224</v>
      </c>
      <c r="Y7085" s="268">
        <v>1538905.21</v>
      </c>
      <c r="AA7085" s="229" t="s">
        <v>33664</v>
      </c>
      <c r="AB7085" s="230">
        <v>300</v>
      </c>
      <c r="AD7085" s="209" t="s">
        <v>21330</v>
      </c>
      <c r="AE7085" s="210">
        <v>15007</v>
      </c>
      <c r="AF7085" s="93"/>
      <c r="AG7085" s="93"/>
      <c r="AH7085" s="93"/>
    </row>
    <row r="7086" spans="21:34" x14ac:dyDescent="0.3">
      <c r="U7086" s="309" t="s">
        <v>60689</v>
      </c>
      <c r="V7086" s="310">
        <v>24252.66</v>
      </c>
      <c r="X7086" s="267" t="s">
        <v>59091</v>
      </c>
      <c r="Y7086" s="268">
        <v>-4350.83</v>
      </c>
      <c r="AA7086" s="229" t="s">
        <v>21394</v>
      </c>
      <c r="AB7086" s="230">
        <v>32.9</v>
      </c>
      <c r="AD7086" s="209" t="s">
        <v>21331</v>
      </c>
      <c r="AE7086" s="210">
        <v>7192</v>
      </c>
      <c r="AF7086" s="93"/>
      <c r="AG7086" s="93"/>
      <c r="AH7086" s="93"/>
    </row>
    <row r="7087" spans="21:34" x14ac:dyDescent="0.3">
      <c r="U7087" s="309" t="s">
        <v>60690</v>
      </c>
      <c r="V7087" s="310">
        <v>1855.33</v>
      </c>
      <c r="X7087" s="267" t="s">
        <v>64393</v>
      </c>
      <c r="Y7087" s="268">
        <v>295</v>
      </c>
      <c r="AA7087" s="229" t="s">
        <v>21395</v>
      </c>
      <c r="AB7087" s="230">
        <v>800</v>
      </c>
      <c r="AD7087" s="209" t="s">
        <v>21332</v>
      </c>
      <c r="AE7087" s="210">
        <v>4000</v>
      </c>
      <c r="AF7087" s="93"/>
      <c r="AG7087" s="93"/>
      <c r="AH7087" s="93"/>
    </row>
    <row r="7088" spans="21:34" x14ac:dyDescent="0.3">
      <c r="U7088" s="309" t="s">
        <v>60691</v>
      </c>
      <c r="V7088" s="310">
        <v>6068.02</v>
      </c>
      <c r="X7088" s="267" t="s">
        <v>64394</v>
      </c>
      <c r="Y7088" s="268">
        <v>10.83</v>
      </c>
      <c r="AA7088" s="229" t="s">
        <v>21397</v>
      </c>
      <c r="AB7088" s="230">
        <v>185.74</v>
      </c>
      <c r="AD7088" s="209" t="s">
        <v>21333</v>
      </c>
      <c r="AE7088" s="210">
        <v>306.01</v>
      </c>
      <c r="AF7088" s="93"/>
      <c r="AG7088" s="93"/>
      <c r="AH7088" s="93"/>
    </row>
    <row r="7089" spans="21:34" x14ac:dyDescent="0.3">
      <c r="U7089" s="309" t="s">
        <v>50332</v>
      </c>
      <c r="V7089" s="310">
        <v>265.83999999999997</v>
      </c>
      <c r="X7089" s="267" t="s">
        <v>57487</v>
      </c>
      <c r="Y7089" s="268">
        <v>22241.99</v>
      </c>
      <c r="AA7089" s="229" t="s">
        <v>48923</v>
      </c>
      <c r="AB7089" s="230">
        <v>-2.97</v>
      </c>
      <c r="AD7089" s="209" t="s">
        <v>21334</v>
      </c>
      <c r="AE7089" s="210">
        <v>34875.160000000003</v>
      </c>
      <c r="AF7089" s="93"/>
      <c r="AG7089" s="93"/>
      <c r="AH7089" s="93"/>
    </row>
    <row r="7090" spans="21:34" x14ac:dyDescent="0.3">
      <c r="U7090" s="309" t="s">
        <v>42858</v>
      </c>
      <c r="V7090" s="310">
        <v>-213.23</v>
      </c>
      <c r="X7090" s="267" t="s">
        <v>59092</v>
      </c>
      <c r="Y7090" s="268">
        <v>1630.24</v>
      </c>
      <c r="AA7090" s="229" t="s">
        <v>46984</v>
      </c>
      <c r="AB7090" s="230">
        <v>2044.03</v>
      </c>
      <c r="AD7090" s="209" t="s">
        <v>21335</v>
      </c>
      <c r="AE7090" s="210">
        <v>847</v>
      </c>
      <c r="AF7090" s="93"/>
      <c r="AG7090" s="93"/>
      <c r="AH7090" s="93"/>
    </row>
    <row r="7091" spans="21:34" x14ac:dyDescent="0.3">
      <c r="U7091" s="309" t="s">
        <v>50334</v>
      </c>
      <c r="V7091" s="310">
        <v>-37.49</v>
      </c>
      <c r="X7091" s="267" t="s">
        <v>57488</v>
      </c>
      <c r="Y7091" s="268">
        <v>1826.24</v>
      </c>
      <c r="AA7091" s="229" t="s">
        <v>35105</v>
      </c>
      <c r="AB7091" s="230">
        <v>125339.89</v>
      </c>
      <c r="AD7091" s="209" t="s">
        <v>21336</v>
      </c>
      <c r="AE7091" s="210">
        <v>21254</v>
      </c>
      <c r="AF7091" s="93"/>
      <c r="AG7091" s="93"/>
      <c r="AH7091" s="93"/>
    </row>
    <row r="7092" spans="21:34" x14ac:dyDescent="0.3">
      <c r="U7092" s="309" t="s">
        <v>42859</v>
      </c>
      <c r="V7092" s="310">
        <v>-4.9000000000000004</v>
      </c>
      <c r="X7092" s="267" t="s">
        <v>58543</v>
      </c>
      <c r="Y7092" s="268">
        <v>1313.43</v>
      </c>
      <c r="AA7092" s="229" t="s">
        <v>35106</v>
      </c>
      <c r="AB7092" s="230">
        <v>9112.5400000000009</v>
      </c>
      <c r="AD7092" s="209" t="s">
        <v>21337</v>
      </c>
      <c r="AE7092" s="210">
        <v>5817</v>
      </c>
      <c r="AF7092" s="93"/>
      <c r="AG7092" s="93"/>
      <c r="AH7092" s="93"/>
    </row>
    <row r="7093" spans="21:34" x14ac:dyDescent="0.3">
      <c r="U7093" s="309" t="s">
        <v>42861</v>
      </c>
      <c r="V7093" s="310">
        <v>-11.58</v>
      </c>
      <c r="X7093" s="267" t="s">
        <v>57489</v>
      </c>
      <c r="Y7093" s="268">
        <v>829.77</v>
      </c>
      <c r="AA7093" s="229" t="s">
        <v>35107</v>
      </c>
      <c r="AB7093" s="230">
        <v>29192.57</v>
      </c>
      <c r="AD7093" s="209" t="s">
        <v>21338</v>
      </c>
      <c r="AE7093" s="210">
        <v>931</v>
      </c>
      <c r="AF7093" s="93"/>
      <c r="AG7093" s="93"/>
      <c r="AH7093" s="93"/>
    </row>
    <row r="7094" spans="21:34" x14ac:dyDescent="0.3">
      <c r="U7094" s="309" t="s">
        <v>42862</v>
      </c>
      <c r="V7094" s="310">
        <v>3740.56</v>
      </c>
      <c r="X7094" s="267" t="s">
        <v>58544</v>
      </c>
      <c r="Y7094" s="268">
        <v>508.63</v>
      </c>
      <c r="AA7094" s="229" t="s">
        <v>35108</v>
      </c>
      <c r="AB7094" s="230">
        <v>13119.8</v>
      </c>
      <c r="AD7094" s="209" t="s">
        <v>21339</v>
      </c>
      <c r="AE7094" s="210">
        <v>2000</v>
      </c>
      <c r="AF7094" s="93"/>
      <c r="AG7094" s="93"/>
      <c r="AH7094" s="93"/>
    </row>
    <row r="7095" spans="21:34" x14ac:dyDescent="0.3">
      <c r="U7095" s="309" t="s">
        <v>50339</v>
      </c>
      <c r="V7095" s="310">
        <v>66500</v>
      </c>
      <c r="X7095" s="267" t="s">
        <v>57490</v>
      </c>
      <c r="Y7095" s="268">
        <v>1055.73</v>
      </c>
      <c r="AA7095" s="229" t="s">
        <v>52625</v>
      </c>
      <c r="AB7095" s="230">
        <v>665.66</v>
      </c>
      <c r="AD7095" s="209" t="s">
        <v>21340</v>
      </c>
      <c r="AE7095" s="210">
        <v>5385</v>
      </c>
      <c r="AF7095" s="93"/>
      <c r="AG7095" s="93"/>
      <c r="AH7095" s="93"/>
    </row>
    <row r="7096" spans="21:34" x14ac:dyDescent="0.3">
      <c r="U7096" s="309" t="s">
        <v>42865</v>
      </c>
      <c r="V7096" s="310">
        <v>5084.95</v>
      </c>
      <c r="X7096" s="267" t="s">
        <v>62961</v>
      </c>
      <c r="Y7096" s="268">
        <v>415.23</v>
      </c>
      <c r="AA7096" s="229" t="s">
        <v>52626</v>
      </c>
      <c r="AB7096" s="230">
        <v>18470.37</v>
      </c>
      <c r="AD7096" s="209" t="s">
        <v>21341</v>
      </c>
      <c r="AE7096" s="210">
        <v>500</v>
      </c>
      <c r="AF7096" s="93"/>
      <c r="AG7096" s="93"/>
      <c r="AH7096" s="93"/>
    </row>
    <row r="7097" spans="21:34" x14ac:dyDescent="0.3">
      <c r="U7097" s="309" t="s">
        <v>50341</v>
      </c>
      <c r="V7097" s="310">
        <v>1229.56</v>
      </c>
      <c r="X7097" s="267" t="s">
        <v>55186</v>
      </c>
      <c r="Y7097" s="268">
        <v>61683.97</v>
      </c>
      <c r="AA7097" s="229" t="s">
        <v>52627</v>
      </c>
      <c r="AB7097" s="230">
        <v>22065.24</v>
      </c>
      <c r="AD7097" s="209" t="s">
        <v>21342</v>
      </c>
      <c r="AE7097" s="210">
        <v>6316</v>
      </c>
      <c r="AF7097" s="93"/>
      <c r="AG7097" s="93"/>
      <c r="AH7097" s="93"/>
    </row>
    <row r="7098" spans="21:34" x14ac:dyDescent="0.3">
      <c r="U7098" s="309" t="s">
        <v>50342</v>
      </c>
      <c r="V7098" s="310">
        <v>-1266.31</v>
      </c>
      <c r="X7098" s="267" t="s">
        <v>58545</v>
      </c>
      <c r="Y7098" s="268">
        <v>627.57000000000005</v>
      </c>
      <c r="AA7098" s="229" t="s">
        <v>35109</v>
      </c>
      <c r="AB7098" s="230">
        <v>192676.82</v>
      </c>
      <c r="AD7098" s="209" t="s">
        <v>21343</v>
      </c>
      <c r="AE7098" s="210">
        <v>8317</v>
      </c>
      <c r="AF7098" s="93"/>
      <c r="AG7098" s="93"/>
      <c r="AH7098" s="93"/>
    </row>
    <row r="7099" spans="21:34" x14ac:dyDescent="0.3">
      <c r="U7099" s="309" t="s">
        <v>42867</v>
      </c>
      <c r="V7099" s="310">
        <v>202.74</v>
      </c>
      <c r="X7099" s="267" t="s">
        <v>57491</v>
      </c>
      <c r="Y7099" s="268">
        <v>37384.75</v>
      </c>
      <c r="AA7099" s="229" t="s">
        <v>35110</v>
      </c>
      <c r="AB7099" s="230">
        <v>445.31</v>
      </c>
      <c r="AD7099" s="209" t="s">
        <v>21344</v>
      </c>
      <c r="AE7099" s="210">
        <v>21254</v>
      </c>
      <c r="AF7099" s="93"/>
      <c r="AG7099" s="93"/>
      <c r="AH7099" s="93"/>
    </row>
    <row r="7100" spans="21:34" x14ac:dyDescent="0.3">
      <c r="U7100" s="309" t="s">
        <v>50343</v>
      </c>
      <c r="V7100" s="310">
        <v>42.3</v>
      </c>
      <c r="X7100" s="267" t="s">
        <v>59093</v>
      </c>
      <c r="Y7100" s="268">
        <v>13864.43</v>
      </c>
      <c r="AA7100" s="229" t="s">
        <v>21398</v>
      </c>
      <c r="AB7100" s="230">
        <v>380864.6</v>
      </c>
      <c r="AD7100" s="209" t="s">
        <v>21345</v>
      </c>
      <c r="AE7100" s="210">
        <v>18558.84</v>
      </c>
      <c r="AF7100" s="93"/>
      <c r="AG7100" s="93"/>
      <c r="AH7100" s="93"/>
    </row>
    <row r="7101" spans="21:34" x14ac:dyDescent="0.3">
      <c r="U7101" s="309" t="s">
        <v>50344</v>
      </c>
      <c r="V7101" s="310">
        <v>-77.12</v>
      </c>
      <c r="X7101" s="267" t="s">
        <v>64395</v>
      </c>
      <c r="Y7101" s="268">
        <v>783</v>
      </c>
      <c r="AA7101" s="229" t="s">
        <v>46985</v>
      </c>
      <c r="AB7101" s="230">
        <v>1172.04</v>
      </c>
      <c r="AD7101" s="209" t="s">
        <v>21346</v>
      </c>
      <c r="AE7101" s="210">
        <v>143600</v>
      </c>
      <c r="AF7101" s="93"/>
      <c r="AG7101" s="93"/>
      <c r="AH7101" s="93"/>
    </row>
    <row r="7102" spans="21:34" x14ac:dyDescent="0.3">
      <c r="U7102" s="309" t="s">
        <v>60692</v>
      </c>
      <c r="V7102" s="310">
        <v>8250</v>
      </c>
      <c r="X7102" s="267" t="s">
        <v>55187</v>
      </c>
      <c r="Y7102" s="268">
        <v>8448.26</v>
      </c>
      <c r="AA7102" s="229" t="s">
        <v>21399</v>
      </c>
      <c r="AB7102" s="230">
        <v>83422.5</v>
      </c>
      <c r="AD7102" s="209" t="s">
        <v>21347</v>
      </c>
      <c r="AE7102" s="210">
        <v>12405.57</v>
      </c>
      <c r="AF7102" s="93"/>
      <c r="AG7102" s="93"/>
      <c r="AH7102" s="93"/>
    </row>
    <row r="7103" spans="21:34" x14ac:dyDescent="0.3">
      <c r="U7103" s="309" t="s">
        <v>42868</v>
      </c>
      <c r="V7103" s="310">
        <v>869.8</v>
      </c>
      <c r="X7103" s="267" t="s">
        <v>55188</v>
      </c>
      <c r="Y7103" s="268">
        <v>24819.71</v>
      </c>
      <c r="AA7103" s="229" t="s">
        <v>21400</v>
      </c>
      <c r="AB7103" s="230">
        <v>17710</v>
      </c>
      <c r="AD7103" s="209" t="s">
        <v>21348</v>
      </c>
      <c r="AE7103" s="210">
        <v>34727.94</v>
      </c>
      <c r="AF7103" s="93"/>
      <c r="AG7103" s="93"/>
      <c r="AH7103" s="93"/>
    </row>
    <row r="7104" spans="21:34" x14ac:dyDescent="0.3">
      <c r="U7104" s="309" t="s">
        <v>42869</v>
      </c>
      <c r="V7104" s="310">
        <v>30351.52</v>
      </c>
      <c r="X7104" s="267" t="s">
        <v>55189</v>
      </c>
      <c r="Y7104" s="268">
        <v>8422.2800000000007</v>
      </c>
      <c r="AA7104" s="229" t="s">
        <v>36338</v>
      </c>
      <c r="AB7104" s="230">
        <v>23724</v>
      </c>
      <c r="AD7104" s="209" t="s">
        <v>21349</v>
      </c>
      <c r="AE7104" s="210">
        <v>56760.38</v>
      </c>
      <c r="AF7104" s="93"/>
      <c r="AG7104" s="93"/>
      <c r="AH7104" s="93"/>
    </row>
    <row r="7105" spans="21:34" x14ac:dyDescent="0.3">
      <c r="U7105" s="309" t="s">
        <v>42870</v>
      </c>
      <c r="V7105" s="310">
        <v>47028.66</v>
      </c>
      <c r="X7105" s="267" t="s">
        <v>45020</v>
      </c>
      <c r="Y7105" s="268">
        <v>1732.92</v>
      </c>
      <c r="AA7105" s="229" t="s">
        <v>21401</v>
      </c>
      <c r="AB7105" s="230">
        <v>6117.2</v>
      </c>
      <c r="AD7105" s="209" t="s">
        <v>21350</v>
      </c>
      <c r="AE7105" s="210">
        <v>41500</v>
      </c>
      <c r="AF7105" s="93"/>
      <c r="AG7105" s="93"/>
      <c r="AH7105" s="93"/>
    </row>
    <row r="7106" spans="21:34" x14ac:dyDescent="0.3">
      <c r="U7106" s="309" t="s">
        <v>68706</v>
      </c>
      <c r="V7106" s="310">
        <v>16497.5</v>
      </c>
      <c r="X7106" s="267" t="s">
        <v>48936</v>
      </c>
      <c r="Y7106" s="268">
        <v>16463</v>
      </c>
      <c r="AA7106" s="229" t="s">
        <v>21402</v>
      </c>
      <c r="AB7106" s="230">
        <v>31174.12</v>
      </c>
      <c r="AD7106" s="209" t="s">
        <v>21351</v>
      </c>
      <c r="AE7106" s="210">
        <v>12876.65</v>
      </c>
      <c r="AF7106" s="93"/>
      <c r="AG7106" s="93"/>
      <c r="AH7106" s="93"/>
    </row>
    <row r="7107" spans="21:34" x14ac:dyDescent="0.3">
      <c r="U7107" s="309" t="s">
        <v>68707</v>
      </c>
      <c r="V7107" s="310">
        <v>1240.6300000000001</v>
      </c>
      <c r="X7107" s="267" t="s">
        <v>58272</v>
      </c>
      <c r="Y7107" s="268">
        <v>241181.04</v>
      </c>
      <c r="AA7107" s="229" t="s">
        <v>21403</v>
      </c>
      <c r="AB7107" s="230">
        <v>26425.13</v>
      </c>
      <c r="AD7107" s="209" t="s">
        <v>21352</v>
      </c>
      <c r="AE7107" s="210">
        <v>134363.10999999999</v>
      </c>
      <c r="AF7107" s="93"/>
      <c r="AG7107" s="93"/>
      <c r="AH7107" s="93"/>
    </row>
    <row r="7108" spans="21:34" x14ac:dyDescent="0.3">
      <c r="U7108" s="309" t="s">
        <v>68708</v>
      </c>
      <c r="V7108" s="310">
        <v>246.34</v>
      </c>
      <c r="X7108" s="267" t="s">
        <v>48018</v>
      </c>
      <c r="Y7108" s="268">
        <v>30093.9</v>
      </c>
      <c r="AA7108" s="229" t="s">
        <v>21404</v>
      </c>
      <c r="AB7108" s="230">
        <v>22561.69</v>
      </c>
      <c r="AD7108" s="209" t="s">
        <v>21353</v>
      </c>
      <c r="AE7108" s="210">
        <v>5685.52</v>
      </c>
      <c r="AF7108" s="93"/>
      <c r="AG7108" s="93"/>
      <c r="AH7108" s="93"/>
    </row>
    <row r="7109" spans="21:34" x14ac:dyDescent="0.3">
      <c r="U7109" s="309" t="s">
        <v>68709</v>
      </c>
      <c r="V7109" s="310">
        <v>2944.5</v>
      </c>
      <c r="X7109" s="267" t="s">
        <v>48019</v>
      </c>
      <c r="Y7109" s="268">
        <v>800.63</v>
      </c>
      <c r="AA7109" s="229" t="s">
        <v>21405</v>
      </c>
      <c r="AB7109" s="230">
        <v>10909.84</v>
      </c>
      <c r="AD7109" s="209" t="s">
        <v>21354</v>
      </c>
      <c r="AE7109" s="210">
        <v>65127.48</v>
      </c>
      <c r="AF7109" s="93"/>
      <c r="AG7109" s="93"/>
      <c r="AH7109" s="93"/>
    </row>
    <row r="7110" spans="21:34" x14ac:dyDescent="0.3">
      <c r="U7110" s="309" t="s">
        <v>68710</v>
      </c>
      <c r="V7110" s="310">
        <v>50.4</v>
      </c>
      <c r="X7110" s="267" t="s">
        <v>50021</v>
      </c>
      <c r="Y7110" s="268">
        <v>20473.64</v>
      </c>
      <c r="AA7110" s="229" t="s">
        <v>35111</v>
      </c>
      <c r="AB7110" s="230">
        <v>2275947</v>
      </c>
      <c r="AD7110" s="209" t="s">
        <v>21355</v>
      </c>
      <c r="AE7110" s="210">
        <v>20864.810000000001</v>
      </c>
      <c r="AF7110" s="93"/>
      <c r="AG7110" s="93"/>
      <c r="AH7110" s="93"/>
    </row>
    <row r="7111" spans="21:34" x14ac:dyDescent="0.3">
      <c r="U7111" s="309" t="s">
        <v>59791</v>
      </c>
      <c r="V7111" s="310">
        <v>17704.169999999998</v>
      </c>
      <c r="X7111" s="267" t="s">
        <v>61432</v>
      </c>
      <c r="Y7111" s="268">
        <v>-749.71</v>
      </c>
      <c r="AA7111" s="229" t="s">
        <v>52628</v>
      </c>
      <c r="AB7111" s="230">
        <v>2040</v>
      </c>
      <c r="AD7111" s="209" t="s">
        <v>21356</v>
      </c>
      <c r="AE7111" s="210">
        <v>135794.88</v>
      </c>
      <c r="AF7111" s="93"/>
      <c r="AG7111" s="93"/>
      <c r="AH7111" s="93"/>
    </row>
    <row r="7112" spans="21:34" x14ac:dyDescent="0.3">
      <c r="U7112" s="309" t="s">
        <v>40581</v>
      </c>
      <c r="V7112" s="310">
        <v>10489.14</v>
      </c>
      <c r="X7112" s="267" t="s">
        <v>48937</v>
      </c>
      <c r="Y7112" s="268">
        <v>639.58000000000004</v>
      </c>
      <c r="AA7112" s="229" t="s">
        <v>21406</v>
      </c>
      <c r="AB7112" s="230">
        <v>235731.79</v>
      </c>
      <c r="AD7112" s="209" t="s">
        <v>21357</v>
      </c>
      <c r="AE7112" s="210">
        <v>4996.28</v>
      </c>
      <c r="AF7112" s="93"/>
      <c r="AG7112" s="93"/>
      <c r="AH7112" s="93"/>
    </row>
    <row r="7113" spans="21:34" x14ac:dyDescent="0.3">
      <c r="U7113" s="309" t="s">
        <v>40582</v>
      </c>
      <c r="V7113" s="310">
        <v>2090.58</v>
      </c>
      <c r="X7113" s="267" t="s">
        <v>46997</v>
      </c>
      <c r="Y7113" s="268">
        <v>15520.64</v>
      </c>
      <c r="AA7113" s="229" t="s">
        <v>35112</v>
      </c>
      <c r="AB7113" s="230">
        <v>63209.05</v>
      </c>
      <c r="AD7113" s="209" t="s">
        <v>21358</v>
      </c>
      <c r="AE7113" s="210">
        <v>172810.37</v>
      </c>
      <c r="AF7113" s="93"/>
      <c r="AG7113" s="93"/>
      <c r="AH7113" s="93"/>
    </row>
    <row r="7114" spans="21:34" x14ac:dyDescent="0.3">
      <c r="U7114" s="309" t="s">
        <v>40583</v>
      </c>
      <c r="V7114" s="310">
        <v>6840.97</v>
      </c>
      <c r="X7114" s="267" t="s">
        <v>48020</v>
      </c>
      <c r="Y7114" s="268">
        <v>1906.49</v>
      </c>
      <c r="AA7114" s="229" t="s">
        <v>35113</v>
      </c>
      <c r="AB7114" s="230">
        <v>33391.26</v>
      </c>
      <c r="AD7114" s="209" t="s">
        <v>21359</v>
      </c>
      <c r="AE7114" s="210">
        <v>66708.17</v>
      </c>
      <c r="AF7114" s="93"/>
      <c r="AG7114" s="93"/>
      <c r="AH7114" s="93"/>
    </row>
    <row r="7115" spans="21:34" x14ac:dyDescent="0.3">
      <c r="U7115" s="309" t="s">
        <v>40584</v>
      </c>
      <c r="V7115" s="310">
        <v>2766.71</v>
      </c>
      <c r="X7115" s="267" t="s">
        <v>61433</v>
      </c>
      <c r="Y7115" s="268">
        <v>-603.03</v>
      </c>
      <c r="AA7115" s="229" t="s">
        <v>52629</v>
      </c>
      <c r="AB7115" s="230">
        <v>6249.22</v>
      </c>
      <c r="AD7115" s="209" t="s">
        <v>21360</v>
      </c>
      <c r="AE7115" s="210">
        <v>26119.52</v>
      </c>
      <c r="AF7115" s="93"/>
      <c r="AG7115" s="93"/>
      <c r="AH7115" s="93"/>
    </row>
    <row r="7116" spans="21:34" x14ac:dyDescent="0.3">
      <c r="U7116" s="309" t="s">
        <v>45490</v>
      </c>
      <c r="V7116" s="310">
        <v>2981.05</v>
      </c>
      <c r="X7116" s="267" t="s">
        <v>59094</v>
      </c>
      <c r="Y7116" s="268">
        <v>414.22</v>
      </c>
      <c r="AA7116" s="229" t="s">
        <v>52630</v>
      </c>
      <c r="AB7116" s="230">
        <v>443.91</v>
      </c>
      <c r="AD7116" s="209" t="s">
        <v>21361</v>
      </c>
      <c r="AE7116" s="210">
        <v>3019.92</v>
      </c>
      <c r="AF7116" s="93"/>
      <c r="AG7116" s="93"/>
      <c r="AH7116" s="93"/>
    </row>
    <row r="7117" spans="21:34" x14ac:dyDescent="0.3">
      <c r="U7117" s="309" t="s">
        <v>35515</v>
      </c>
      <c r="V7117" s="310">
        <v>512.48</v>
      </c>
      <c r="X7117" s="267" t="s">
        <v>58546</v>
      </c>
      <c r="Y7117" s="268">
        <v>18674.5</v>
      </c>
      <c r="AA7117" s="229" t="s">
        <v>52631</v>
      </c>
      <c r="AB7117" s="230">
        <v>544879.56000000006</v>
      </c>
      <c r="AD7117" s="209" t="s">
        <v>21362</v>
      </c>
      <c r="AE7117" s="210">
        <v>8710.25</v>
      </c>
      <c r="AF7117" s="93"/>
      <c r="AG7117" s="93"/>
      <c r="AH7117" s="93"/>
    </row>
    <row r="7118" spans="21:34" x14ac:dyDescent="0.3">
      <c r="U7118" s="309" t="s">
        <v>45493</v>
      </c>
      <c r="V7118" s="310">
        <v>8442.7199999999993</v>
      </c>
      <c r="X7118" s="267" t="s">
        <v>58547</v>
      </c>
      <c r="Y7118" s="268">
        <v>1460.27</v>
      </c>
      <c r="AA7118" s="229" t="s">
        <v>21408</v>
      </c>
      <c r="AB7118" s="230">
        <v>2736.19</v>
      </c>
      <c r="AD7118" s="209" t="s">
        <v>21363</v>
      </c>
      <c r="AE7118" s="210">
        <v>5763.32</v>
      </c>
      <c r="AF7118" s="93"/>
      <c r="AG7118" s="93"/>
      <c r="AH7118" s="93"/>
    </row>
    <row r="7119" spans="21:34" x14ac:dyDescent="0.3">
      <c r="U7119" s="309" t="s">
        <v>26340</v>
      </c>
      <c r="V7119" s="310">
        <v>27160</v>
      </c>
      <c r="X7119" s="267" t="s">
        <v>58548</v>
      </c>
      <c r="Y7119" s="268">
        <v>4575.57</v>
      </c>
      <c r="AA7119" s="229" t="s">
        <v>35114</v>
      </c>
      <c r="AB7119" s="230">
        <v>48305.72</v>
      </c>
      <c r="AD7119" s="209" t="s">
        <v>21364</v>
      </c>
      <c r="AE7119" s="210">
        <v>3188</v>
      </c>
      <c r="AF7119" s="93"/>
      <c r="AG7119" s="93"/>
      <c r="AH7119" s="93"/>
    </row>
    <row r="7120" spans="21:34" x14ac:dyDescent="0.3">
      <c r="U7120" s="309" t="s">
        <v>26341</v>
      </c>
      <c r="V7120" s="310">
        <v>2719.75</v>
      </c>
      <c r="X7120" s="267" t="s">
        <v>61101</v>
      </c>
      <c r="Y7120" s="268">
        <v>10340</v>
      </c>
      <c r="AA7120" s="229" t="s">
        <v>48924</v>
      </c>
      <c r="AB7120" s="230">
        <v>259316.81</v>
      </c>
      <c r="AD7120" s="209" t="s">
        <v>21365</v>
      </c>
      <c r="AE7120" s="210">
        <v>7146.31</v>
      </c>
      <c r="AF7120" s="93"/>
      <c r="AG7120" s="93"/>
      <c r="AH7120" s="93"/>
    </row>
    <row r="7121" spans="21:34" x14ac:dyDescent="0.3">
      <c r="U7121" s="309" t="s">
        <v>26342</v>
      </c>
      <c r="V7121" s="310">
        <v>8124.05</v>
      </c>
      <c r="X7121" s="267" t="s">
        <v>61434</v>
      </c>
      <c r="Y7121" s="268">
        <v>931.75</v>
      </c>
      <c r="AA7121" s="229" t="s">
        <v>48925</v>
      </c>
      <c r="AB7121" s="230">
        <v>-44.25</v>
      </c>
      <c r="AD7121" s="209" t="s">
        <v>21366</v>
      </c>
      <c r="AE7121" s="210">
        <v>98351.97</v>
      </c>
      <c r="AF7121" s="93"/>
      <c r="AG7121" s="93"/>
      <c r="AH7121" s="93"/>
    </row>
    <row r="7122" spans="21:34" x14ac:dyDescent="0.3">
      <c r="U7122" s="309" t="s">
        <v>26343</v>
      </c>
      <c r="V7122" s="310">
        <v>3217.28</v>
      </c>
      <c r="X7122" s="267" t="s">
        <v>59637</v>
      </c>
      <c r="Y7122" s="268">
        <v>263.73</v>
      </c>
      <c r="AA7122" s="229" t="s">
        <v>48011</v>
      </c>
      <c r="AB7122" s="230">
        <v>22300</v>
      </c>
      <c r="AD7122" s="209" t="s">
        <v>21367</v>
      </c>
      <c r="AE7122" s="210">
        <v>3856.8</v>
      </c>
      <c r="AF7122" s="93"/>
      <c r="AG7122" s="93"/>
      <c r="AH7122" s="93"/>
    </row>
    <row r="7123" spans="21:34" x14ac:dyDescent="0.3">
      <c r="U7123" s="309" t="s">
        <v>26344</v>
      </c>
      <c r="V7123" s="310">
        <v>28539.64</v>
      </c>
      <c r="X7123" s="267" t="s">
        <v>58273</v>
      </c>
      <c r="Y7123" s="268">
        <v>48465</v>
      </c>
      <c r="AA7123" s="229" t="s">
        <v>46986</v>
      </c>
      <c r="AB7123" s="230">
        <v>40824</v>
      </c>
      <c r="AD7123" s="209" t="s">
        <v>21368</v>
      </c>
      <c r="AE7123" s="210">
        <v>15445</v>
      </c>
      <c r="AF7123" s="93"/>
      <c r="AG7123" s="93"/>
      <c r="AH7123" s="93"/>
    </row>
    <row r="7124" spans="21:34" x14ac:dyDescent="0.3">
      <c r="U7124" s="309" t="s">
        <v>39426</v>
      </c>
      <c r="V7124" s="310">
        <v>63961.73</v>
      </c>
      <c r="X7124" s="267" t="s">
        <v>59638</v>
      </c>
      <c r="Y7124" s="268">
        <v>35625</v>
      </c>
      <c r="AA7124" s="229" t="s">
        <v>46987</v>
      </c>
      <c r="AB7124" s="230">
        <v>3122.94</v>
      </c>
      <c r="AD7124" s="209" t="s">
        <v>21369</v>
      </c>
      <c r="AE7124" s="210">
        <v>156744.12</v>
      </c>
      <c r="AF7124" s="93"/>
      <c r="AG7124" s="93"/>
      <c r="AH7124" s="93"/>
    </row>
    <row r="7125" spans="21:34" x14ac:dyDescent="0.3">
      <c r="U7125" s="309" t="s">
        <v>49110</v>
      </c>
      <c r="V7125" s="310">
        <v>69004.41</v>
      </c>
      <c r="X7125" s="267" t="s">
        <v>60519</v>
      </c>
      <c r="Y7125" s="268">
        <v>12000</v>
      </c>
      <c r="AA7125" s="229" t="s">
        <v>52632</v>
      </c>
      <c r="AB7125" s="230">
        <v>2139.06</v>
      </c>
      <c r="AD7125" s="209" t="s">
        <v>21370</v>
      </c>
      <c r="AE7125" s="210">
        <v>1107</v>
      </c>
      <c r="AF7125" s="93"/>
      <c r="AG7125" s="93"/>
      <c r="AH7125" s="93"/>
    </row>
    <row r="7126" spans="21:34" x14ac:dyDescent="0.3">
      <c r="U7126" s="309" t="s">
        <v>47203</v>
      </c>
      <c r="V7126" s="310">
        <v>80478.83</v>
      </c>
      <c r="X7126" s="267" t="s">
        <v>60520</v>
      </c>
      <c r="Y7126" s="268">
        <v>1127.1500000000001</v>
      </c>
      <c r="AA7126" s="229" t="s">
        <v>40344</v>
      </c>
      <c r="AB7126" s="230">
        <v>27592.799999999999</v>
      </c>
      <c r="AD7126" s="209" t="s">
        <v>21371</v>
      </c>
      <c r="AE7126" s="210">
        <v>4541.97</v>
      </c>
      <c r="AF7126" s="93"/>
      <c r="AG7126" s="93"/>
      <c r="AH7126" s="93"/>
    </row>
    <row r="7127" spans="21:34" x14ac:dyDescent="0.3">
      <c r="U7127" s="309" t="s">
        <v>57767</v>
      </c>
      <c r="V7127" s="310">
        <v>47452.51</v>
      </c>
      <c r="X7127" s="267" t="s">
        <v>60521</v>
      </c>
      <c r="Y7127" s="268">
        <v>2939.99</v>
      </c>
      <c r="AA7127" s="229" t="s">
        <v>48012</v>
      </c>
      <c r="AB7127" s="230">
        <v>31636.46</v>
      </c>
      <c r="AD7127" s="209" t="s">
        <v>21372</v>
      </c>
      <c r="AE7127" s="210">
        <v>8604.4500000000007</v>
      </c>
      <c r="AF7127" s="93"/>
      <c r="AG7127" s="93"/>
      <c r="AH7127" s="93"/>
    </row>
    <row r="7128" spans="21:34" x14ac:dyDescent="0.3">
      <c r="U7128" s="309" t="s">
        <v>50352</v>
      </c>
      <c r="V7128" s="310">
        <v>676</v>
      </c>
      <c r="X7128" s="267" t="s">
        <v>59095</v>
      </c>
      <c r="Y7128" s="268">
        <v>7674.45</v>
      </c>
      <c r="AA7128" s="229" t="s">
        <v>40345</v>
      </c>
      <c r="AB7128" s="230">
        <v>839675</v>
      </c>
      <c r="AD7128" s="209" t="s">
        <v>21373</v>
      </c>
      <c r="AE7128" s="210">
        <v>952.61</v>
      </c>
      <c r="AF7128" s="93"/>
      <c r="AG7128" s="93"/>
      <c r="AH7128" s="93"/>
    </row>
    <row r="7129" spans="21:34" x14ac:dyDescent="0.3">
      <c r="U7129" s="309" t="s">
        <v>64818</v>
      </c>
      <c r="V7129" s="310">
        <v>5670</v>
      </c>
      <c r="X7129" s="267" t="s">
        <v>61435</v>
      </c>
      <c r="Y7129" s="268">
        <v>1546.67</v>
      </c>
      <c r="AA7129" s="229" t="s">
        <v>52633</v>
      </c>
      <c r="AB7129" s="230">
        <v>205.96</v>
      </c>
      <c r="AD7129" s="209" t="s">
        <v>21374</v>
      </c>
      <c r="AE7129" s="210">
        <v>4500</v>
      </c>
      <c r="AF7129" s="93"/>
      <c r="AG7129" s="93"/>
      <c r="AH7129" s="93"/>
    </row>
    <row r="7130" spans="21:34" x14ac:dyDescent="0.3">
      <c r="U7130" s="309" t="s">
        <v>56498</v>
      </c>
      <c r="V7130" s="310">
        <v>433.77</v>
      </c>
      <c r="X7130" s="267" t="s">
        <v>58864</v>
      </c>
      <c r="Y7130" s="268">
        <v>13093.07</v>
      </c>
      <c r="AA7130" s="229" t="s">
        <v>48926</v>
      </c>
      <c r="AB7130" s="230">
        <v>349.8</v>
      </c>
      <c r="AD7130" s="209" t="s">
        <v>21375</v>
      </c>
      <c r="AE7130" s="210">
        <v>69750</v>
      </c>
      <c r="AF7130" s="93"/>
      <c r="AG7130" s="93"/>
      <c r="AH7130" s="93"/>
    </row>
    <row r="7131" spans="21:34" x14ac:dyDescent="0.3">
      <c r="U7131" s="309" t="s">
        <v>56499</v>
      </c>
      <c r="V7131" s="310">
        <v>1300.7</v>
      </c>
      <c r="X7131" s="267" t="s">
        <v>58865</v>
      </c>
      <c r="Y7131" s="268">
        <v>5309.05</v>
      </c>
      <c r="AA7131" s="229" t="s">
        <v>40346</v>
      </c>
      <c r="AB7131" s="230">
        <v>68648.19</v>
      </c>
      <c r="AD7131" s="209" t="s">
        <v>21376</v>
      </c>
      <c r="AE7131" s="210">
        <v>157.56</v>
      </c>
      <c r="AF7131" s="93"/>
      <c r="AG7131" s="93"/>
      <c r="AH7131" s="93"/>
    </row>
    <row r="7132" spans="21:34" x14ac:dyDescent="0.3">
      <c r="U7132" s="309" t="s">
        <v>53488</v>
      </c>
      <c r="V7132" s="310">
        <v>941.31</v>
      </c>
      <c r="X7132" s="267" t="s">
        <v>57492</v>
      </c>
      <c r="Y7132" s="268">
        <v>3110</v>
      </c>
      <c r="AA7132" s="229" t="s">
        <v>40347</v>
      </c>
      <c r="AB7132" s="230">
        <v>13760.7</v>
      </c>
      <c r="AD7132" s="209" t="s">
        <v>21377</v>
      </c>
      <c r="AE7132" s="210">
        <v>240</v>
      </c>
      <c r="AF7132" s="93"/>
      <c r="AG7132" s="93"/>
      <c r="AH7132" s="93"/>
    </row>
    <row r="7133" spans="21:34" x14ac:dyDescent="0.3">
      <c r="U7133" s="309" t="s">
        <v>53489</v>
      </c>
      <c r="V7133" s="310">
        <v>6466.88</v>
      </c>
      <c r="X7133" s="267" t="s">
        <v>52654</v>
      </c>
      <c r="Y7133" s="268">
        <v>1507</v>
      </c>
      <c r="AA7133" s="229" t="s">
        <v>42574</v>
      </c>
      <c r="AB7133" s="230">
        <v>9862.16</v>
      </c>
      <c r="AD7133" s="209" t="s">
        <v>21378</v>
      </c>
      <c r="AE7133" s="210">
        <v>60370.86</v>
      </c>
      <c r="AF7133" s="93"/>
      <c r="AG7133" s="93"/>
      <c r="AH7133" s="93"/>
    </row>
    <row r="7134" spans="21:34" x14ac:dyDescent="0.3">
      <c r="U7134" s="309" t="s">
        <v>62215</v>
      </c>
      <c r="V7134" s="310">
        <v>6811</v>
      </c>
      <c r="X7134" s="267" t="s">
        <v>60522</v>
      </c>
      <c r="Y7134" s="268">
        <v>23964.48</v>
      </c>
      <c r="AA7134" s="229" t="s">
        <v>52634</v>
      </c>
      <c r="AB7134" s="230">
        <v>302</v>
      </c>
      <c r="AD7134" s="209" t="s">
        <v>21379</v>
      </c>
      <c r="AE7134" s="210">
        <v>30894.38</v>
      </c>
      <c r="AF7134" s="93"/>
      <c r="AG7134" s="93"/>
      <c r="AH7134" s="93"/>
    </row>
    <row r="7135" spans="21:34" x14ac:dyDescent="0.3">
      <c r="U7135" s="309" t="s">
        <v>56502</v>
      </c>
      <c r="V7135" s="310">
        <v>521.04</v>
      </c>
      <c r="X7135" s="267" t="s">
        <v>60523</v>
      </c>
      <c r="Y7135" s="268">
        <v>1833.33</v>
      </c>
      <c r="AA7135" s="229" t="s">
        <v>52635</v>
      </c>
      <c r="AB7135" s="230">
        <v>115000</v>
      </c>
      <c r="AD7135" s="209" t="s">
        <v>21380</v>
      </c>
      <c r="AE7135" s="210">
        <v>8524.44</v>
      </c>
      <c r="AF7135" s="93"/>
      <c r="AG7135" s="93"/>
      <c r="AH7135" s="93"/>
    </row>
    <row r="7136" spans="21:34" x14ac:dyDescent="0.3">
      <c r="U7136" s="309" t="s">
        <v>56503</v>
      </c>
      <c r="V7136" s="310">
        <v>418.64</v>
      </c>
      <c r="X7136" s="267" t="s">
        <v>60524</v>
      </c>
      <c r="Y7136" s="268">
        <v>5871.38</v>
      </c>
      <c r="AA7136" s="229" t="s">
        <v>52636</v>
      </c>
      <c r="AB7136" s="230">
        <v>228000</v>
      </c>
      <c r="AD7136" s="209" t="s">
        <v>21381</v>
      </c>
      <c r="AE7136" s="210">
        <v>33954.269999999997</v>
      </c>
      <c r="AF7136" s="93"/>
      <c r="AG7136" s="93"/>
      <c r="AH7136" s="93"/>
    </row>
    <row r="7137" spans="21:34" x14ac:dyDescent="0.3">
      <c r="U7137" s="309" t="s">
        <v>50356</v>
      </c>
      <c r="V7137" s="310">
        <v>1057.22</v>
      </c>
      <c r="X7137" s="267" t="s">
        <v>48021</v>
      </c>
      <c r="Y7137" s="268">
        <v>894.24</v>
      </c>
      <c r="AA7137" s="229" t="s">
        <v>52637</v>
      </c>
      <c r="AB7137" s="230">
        <v>9868.7999999999993</v>
      </c>
      <c r="AD7137" s="209" t="s">
        <v>21382</v>
      </c>
      <c r="AE7137" s="210">
        <v>52058.720000000001</v>
      </c>
      <c r="AF7137" s="93"/>
      <c r="AG7137" s="93"/>
      <c r="AH7137" s="93"/>
    </row>
    <row r="7138" spans="21:34" x14ac:dyDescent="0.3">
      <c r="U7138" s="309" t="s">
        <v>50357</v>
      </c>
      <c r="V7138" s="310">
        <v>4434.17</v>
      </c>
      <c r="X7138" s="267" t="s">
        <v>48022</v>
      </c>
      <c r="Y7138" s="268">
        <v>86.98</v>
      </c>
      <c r="AA7138" s="229" t="s">
        <v>52638</v>
      </c>
      <c r="AB7138" s="230">
        <v>754.98</v>
      </c>
      <c r="AD7138" s="209" t="s">
        <v>21383</v>
      </c>
      <c r="AE7138" s="210">
        <v>10486</v>
      </c>
      <c r="AF7138" s="93"/>
      <c r="AG7138" s="93"/>
      <c r="AH7138" s="93"/>
    </row>
    <row r="7139" spans="21:34" x14ac:dyDescent="0.3">
      <c r="U7139" s="309" t="s">
        <v>36644</v>
      </c>
      <c r="V7139" s="310">
        <v>67808</v>
      </c>
      <c r="X7139" s="267" t="s">
        <v>48023</v>
      </c>
      <c r="Y7139" s="268">
        <v>103.24</v>
      </c>
      <c r="AA7139" s="229" t="s">
        <v>52639</v>
      </c>
      <c r="AB7139" s="230">
        <v>2378.39</v>
      </c>
      <c r="AD7139" s="209" t="s">
        <v>21384</v>
      </c>
      <c r="AE7139" s="210">
        <v>8759.4500000000007</v>
      </c>
      <c r="AF7139" s="93"/>
      <c r="AG7139" s="93"/>
      <c r="AH7139" s="93"/>
    </row>
    <row r="7140" spans="21:34" x14ac:dyDescent="0.3">
      <c r="U7140" s="309" t="s">
        <v>26347</v>
      </c>
      <c r="V7140" s="310">
        <v>5400</v>
      </c>
      <c r="X7140" s="267" t="s">
        <v>48024</v>
      </c>
      <c r="Y7140" s="268">
        <v>1180.22</v>
      </c>
      <c r="AA7140" s="229" t="s">
        <v>48927</v>
      </c>
      <c r="AB7140" s="230">
        <v>909.23</v>
      </c>
      <c r="AD7140" s="209" t="s">
        <v>21385</v>
      </c>
      <c r="AE7140" s="210">
        <v>180888.21</v>
      </c>
      <c r="AF7140" s="93"/>
      <c r="AG7140" s="93"/>
      <c r="AH7140" s="93"/>
    </row>
    <row r="7141" spans="21:34" x14ac:dyDescent="0.3">
      <c r="U7141" s="309" t="s">
        <v>68711</v>
      </c>
      <c r="V7141" s="310">
        <v>7891.09</v>
      </c>
      <c r="X7141" s="267" t="s">
        <v>42587</v>
      </c>
      <c r="Y7141" s="268">
        <v>22857.72</v>
      </c>
      <c r="AA7141" s="229" t="s">
        <v>48013</v>
      </c>
      <c r="AB7141" s="230">
        <v>2688.49</v>
      </c>
      <c r="AD7141" s="209" t="s">
        <v>21386</v>
      </c>
      <c r="AE7141" s="210">
        <v>12997.29</v>
      </c>
      <c r="AF7141" s="93"/>
      <c r="AG7141" s="93"/>
      <c r="AH7141" s="93"/>
    </row>
    <row r="7142" spans="21:34" x14ac:dyDescent="0.3">
      <c r="U7142" s="309" t="s">
        <v>26348</v>
      </c>
      <c r="V7142" s="310">
        <v>201581.25</v>
      </c>
      <c r="X7142" s="267" t="s">
        <v>42588</v>
      </c>
      <c r="Y7142" s="268">
        <v>1704.28</v>
      </c>
      <c r="AA7142" s="229" t="s">
        <v>52640</v>
      </c>
      <c r="AB7142" s="230">
        <v>2770</v>
      </c>
      <c r="AD7142" s="209" t="s">
        <v>21387</v>
      </c>
      <c r="AE7142" s="210">
        <v>10700</v>
      </c>
      <c r="AF7142" s="93"/>
      <c r="AG7142" s="93"/>
      <c r="AH7142" s="93"/>
    </row>
    <row r="7143" spans="21:34" x14ac:dyDescent="0.3">
      <c r="U7143" s="309" t="s">
        <v>68712</v>
      </c>
      <c r="V7143" s="310">
        <v>35927.199999999997</v>
      </c>
      <c r="X7143" s="267" t="s">
        <v>42589</v>
      </c>
      <c r="Y7143" s="268">
        <v>5566.45</v>
      </c>
      <c r="AA7143" s="229" t="s">
        <v>50007</v>
      </c>
      <c r="AB7143" s="230">
        <v>605.29</v>
      </c>
      <c r="AD7143" s="209" t="s">
        <v>21388</v>
      </c>
      <c r="AE7143" s="210">
        <v>13205</v>
      </c>
      <c r="AF7143" s="93"/>
      <c r="AG7143" s="93"/>
      <c r="AH7143" s="93"/>
    </row>
    <row r="7144" spans="21:34" x14ac:dyDescent="0.3">
      <c r="U7144" s="309" t="s">
        <v>68713</v>
      </c>
      <c r="V7144" s="310">
        <v>19323.57</v>
      </c>
      <c r="X7144" s="267" t="s">
        <v>42590</v>
      </c>
      <c r="Y7144" s="268">
        <v>3680.48</v>
      </c>
      <c r="AA7144" s="229" t="s">
        <v>45007</v>
      </c>
      <c r="AB7144" s="230">
        <v>1742.42</v>
      </c>
      <c r="AD7144" s="209" t="s">
        <v>21389</v>
      </c>
      <c r="AE7144" s="210">
        <v>1120</v>
      </c>
      <c r="AF7144" s="93"/>
      <c r="AG7144" s="93"/>
      <c r="AH7144" s="93"/>
    </row>
    <row r="7145" spans="21:34" x14ac:dyDescent="0.3">
      <c r="U7145" s="309" t="s">
        <v>55349</v>
      </c>
      <c r="V7145" s="310">
        <v>51674.94</v>
      </c>
      <c r="X7145" s="267" t="s">
        <v>63201</v>
      </c>
      <c r="Y7145" s="268">
        <v>1450</v>
      </c>
      <c r="AA7145" s="229" t="s">
        <v>50008</v>
      </c>
      <c r="AB7145" s="230">
        <v>5.18</v>
      </c>
      <c r="AD7145" s="209" t="s">
        <v>21390</v>
      </c>
      <c r="AE7145" s="210">
        <v>23420</v>
      </c>
      <c r="AF7145" s="93"/>
      <c r="AG7145" s="93"/>
      <c r="AH7145" s="93"/>
    </row>
    <row r="7146" spans="21:34" x14ac:dyDescent="0.3">
      <c r="U7146" s="309" t="s">
        <v>68714</v>
      </c>
      <c r="V7146" s="310">
        <v>880.9</v>
      </c>
      <c r="X7146" s="267" t="s">
        <v>63202</v>
      </c>
      <c r="Y7146" s="268">
        <v>102.73</v>
      </c>
      <c r="AA7146" s="229" t="s">
        <v>46988</v>
      </c>
      <c r="AB7146" s="230">
        <v>180.83</v>
      </c>
      <c r="AD7146" s="209" t="s">
        <v>21391</v>
      </c>
      <c r="AE7146" s="210">
        <v>8383.2000000000007</v>
      </c>
      <c r="AF7146" s="93"/>
      <c r="AG7146" s="93"/>
      <c r="AH7146" s="93"/>
    </row>
    <row r="7147" spans="21:34" x14ac:dyDescent="0.3">
      <c r="U7147" s="309" t="s">
        <v>26352</v>
      </c>
      <c r="V7147" s="310">
        <v>1942.08</v>
      </c>
      <c r="X7147" s="267" t="s">
        <v>35127</v>
      </c>
      <c r="Y7147" s="268">
        <v>14356.29</v>
      </c>
      <c r="AA7147" s="229" t="s">
        <v>48928</v>
      </c>
      <c r="AB7147" s="230">
        <v>28266</v>
      </c>
      <c r="AD7147" s="209" t="s">
        <v>21392</v>
      </c>
      <c r="AE7147" s="210">
        <v>320</v>
      </c>
      <c r="AF7147" s="93"/>
      <c r="AG7147" s="93"/>
      <c r="AH7147" s="93"/>
    </row>
    <row r="7148" spans="21:34" x14ac:dyDescent="0.3">
      <c r="U7148" s="309" t="s">
        <v>26353</v>
      </c>
      <c r="V7148" s="310">
        <v>29012.799999999999</v>
      </c>
      <c r="X7148" s="267" t="s">
        <v>35128</v>
      </c>
      <c r="Y7148" s="268">
        <v>33916.629999999997</v>
      </c>
      <c r="AA7148" s="229" t="s">
        <v>48929</v>
      </c>
      <c r="AB7148" s="230">
        <v>2162.36</v>
      </c>
      <c r="AD7148" s="209" t="s">
        <v>21393</v>
      </c>
      <c r="AE7148" s="210">
        <v>2820</v>
      </c>
      <c r="AF7148" s="93"/>
      <c r="AG7148" s="93"/>
      <c r="AH7148" s="93"/>
    </row>
    <row r="7149" spans="21:34" x14ac:dyDescent="0.3">
      <c r="U7149" s="309" t="s">
        <v>35517</v>
      </c>
      <c r="V7149" s="310">
        <v>98995.01</v>
      </c>
      <c r="X7149" s="267" t="s">
        <v>35129</v>
      </c>
      <c r="Y7149" s="268">
        <v>5231.18</v>
      </c>
      <c r="AA7149" s="229" t="s">
        <v>50009</v>
      </c>
      <c r="AB7149" s="230">
        <v>773.35</v>
      </c>
      <c r="AD7149" s="209" t="s">
        <v>21394</v>
      </c>
      <c r="AE7149" s="210">
        <v>3769.04</v>
      </c>
      <c r="AF7149" s="93"/>
      <c r="AG7149" s="93"/>
      <c r="AH7149" s="93"/>
    </row>
    <row r="7150" spans="21:34" x14ac:dyDescent="0.3">
      <c r="U7150" s="309" t="s">
        <v>35518</v>
      </c>
      <c r="V7150" s="310">
        <v>72093.81</v>
      </c>
      <c r="X7150" s="267" t="s">
        <v>35130</v>
      </c>
      <c r="Y7150" s="268">
        <v>6352.5</v>
      </c>
      <c r="AA7150" s="229" t="s">
        <v>50010</v>
      </c>
      <c r="AB7150" s="230">
        <v>404.24</v>
      </c>
      <c r="AD7150" s="209" t="s">
        <v>21395</v>
      </c>
      <c r="AE7150" s="210">
        <v>600</v>
      </c>
      <c r="AF7150" s="93"/>
      <c r="AG7150" s="93"/>
      <c r="AH7150" s="93"/>
    </row>
    <row r="7151" spans="21:34" x14ac:dyDescent="0.3">
      <c r="U7151" s="309" t="s">
        <v>66744</v>
      </c>
      <c r="V7151" s="310">
        <v>3499.86</v>
      </c>
      <c r="X7151" s="267" t="s">
        <v>35131</v>
      </c>
      <c r="Y7151" s="268">
        <v>14379.42</v>
      </c>
      <c r="AA7151" s="229" t="s">
        <v>48930</v>
      </c>
      <c r="AB7151" s="230">
        <v>1190.3900000000001</v>
      </c>
      <c r="AD7151" s="209" t="s">
        <v>21396</v>
      </c>
      <c r="AE7151" s="210">
        <v>1127.1600000000001</v>
      </c>
      <c r="AF7151" s="93"/>
      <c r="AG7151" s="93"/>
      <c r="AH7151" s="93"/>
    </row>
    <row r="7152" spans="21:34" x14ac:dyDescent="0.3">
      <c r="U7152" s="309" t="s">
        <v>26354</v>
      </c>
      <c r="V7152" s="310">
        <v>62550.71</v>
      </c>
      <c r="X7152" s="267" t="s">
        <v>21656</v>
      </c>
      <c r="Y7152" s="268">
        <v>2799.8</v>
      </c>
      <c r="AA7152" s="229" t="s">
        <v>50011</v>
      </c>
      <c r="AB7152" s="230">
        <v>5245.25</v>
      </c>
      <c r="AD7152" s="209" t="s">
        <v>21397</v>
      </c>
      <c r="AE7152" s="210">
        <v>164.93</v>
      </c>
      <c r="AF7152" s="93"/>
      <c r="AG7152" s="93"/>
      <c r="AH7152" s="93"/>
    </row>
    <row r="7153" spans="21:34" x14ac:dyDescent="0.3">
      <c r="U7153" s="309" t="s">
        <v>26355</v>
      </c>
      <c r="V7153" s="310">
        <v>309.2</v>
      </c>
      <c r="X7153" s="267" t="s">
        <v>21658</v>
      </c>
      <c r="Y7153" s="268">
        <v>57039.22</v>
      </c>
      <c r="AA7153" s="229" t="s">
        <v>50012</v>
      </c>
      <c r="AB7153" s="230">
        <v>10314.799999999999</v>
      </c>
      <c r="AD7153" s="209" t="s">
        <v>21398</v>
      </c>
      <c r="AE7153" s="210">
        <v>240530</v>
      </c>
      <c r="AF7153" s="93"/>
      <c r="AG7153" s="93"/>
      <c r="AH7153" s="93"/>
    </row>
    <row r="7154" spans="21:34" x14ac:dyDescent="0.3">
      <c r="U7154" s="309" t="s">
        <v>47205</v>
      </c>
      <c r="V7154" s="310">
        <v>23595</v>
      </c>
      <c r="X7154" s="267" t="s">
        <v>57493</v>
      </c>
      <c r="Y7154" s="268">
        <v>13504.93</v>
      </c>
      <c r="AA7154" s="229" t="s">
        <v>50013</v>
      </c>
      <c r="AB7154" s="230">
        <v>5879.65</v>
      </c>
      <c r="AD7154" s="209" t="s">
        <v>21399</v>
      </c>
      <c r="AE7154" s="210">
        <v>50275</v>
      </c>
      <c r="AF7154" s="93"/>
      <c r="AG7154" s="93"/>
      <c r="AH7154" s="93"/>
    </row>
    <row r="7155" spans="21:34" x14ac:dyDescent="0.3">
      <c r="U7155" s="309" t="s">
        <v>62484</v>
      </c>
      <c r="V7155" s="310">
        <v>644.17999999999995</v>
      </c>
      <c r="X7155" s="267" t="s">
        <v>42593</v>
      </c>
      <c r="Y7155" s="268">
        <v>1263.5999999999999</v>
      </c>
      <c r="AA7155" s="229" t="s">
        <v>45008</v>
      </c>
      <c r="AB7155" s="230">
        <v>391000</v>
      </c>
      <c r="AD7155" s="209" t="s">
        <v>21400</v>
      </c>
      <c r="AE7155" s="210">
        <v>11740</v>
      </c>
      <c r="AF7155" s="93"/>
      <c r="AG7155" s="93"/>
      <c r="AH7155" s="93"/>
    </row>
    <row r="7156" spans="21:34" x14ac:dyDescent="0.3">
      <c r="U7156" s="309" t="s">
        <v>68715</v>
      </c>
      <c r="V7156" s="310">
        <v>230.73</v>
      </c>
      <c r="X7156" s="267" t="s">
        <v>57494</v>
      </c>
      <c r="Y7156" s="268">
        <v>15832.07</v>
      </c>
      <c r="AA7156" s="229" t="s">
        <v>45009</v>
      </c>
      <c r="AB7156" s="230">
        <v>29911.5</v>
      </c>
      <c r="AD7156" s="209" t="s">
        <v>21401</v>
      </c>
      <c r="AE7156" s="210">
        <v>3012</v>
      </c>
      <c r="AF7156" s="93"/>
      <c r="AG7156" s="93"/>
      <c r="AH7156" s="93"/>
    </row>
    <row r="7157" spans="21:34" x14ac:dyDescent="0.3">
      <c r="U7157" s="309" t="s">
        <v>45498</v>
      </c>
      <c r="V7157" s="310">
        <v>3809.14</v>
      </c>
      <c r="X7157" s="267" t="s">
        <v>42594</v>
      </c>
      <c r="Y7157" s="268">
        <v>2158.06</v>
      </c>
      <c r="AA7157" s="229" t="s">
        <v>45010</v>
      </c>
      <c r="AB7157" s="230">
        <v>82937.5</v>
      </c>
      <c r="AD7157" s="209" t="s">
        <v>21402</v>
      </c>
      <c r="AE7157" s="210">
        <v>1090</v>
      </c>
      <c r="AF7157" s="93"/>
      <c r="AG7157" s="93"/>
      <c r="AH7157" s="93"/>
    </row>
    <row r="7158" spans="21:34" x14ac:dyDescent="0.3">
      <c r="U7158" s="309" t="s">
        <v>53502</v>
      </c>
      <c r="V7158" s="310">
        <v>3728</v>
      </c>
      <c r="X7158" s="267" t="s">
        <v>42595</v>
      </c>
      <c r="Y7158" s="268">
        <v>7493.03</v>
      </c>
      <c r="AA7158" s="229" t="s">
        <v>45011</v>
      </c>
      <c r="AB7158" s="230">
        <v>6344.74</v>
      </c>
      <c r="AD7158" s="209" t="s">
        <v>21403</v>
      </c>
      <c r="AE7158" s="210">
        <v>13287.2</v>
      </c>
      <c r="AF7158" s="93"/>
      <c r="AG7158" s="93"/>
      <c r="AH7158" s="93"/>
    </row>
    <row r="7159" spans="21:34" x14ac:dyDescent="0.3">
      <c r="U7159" s="309" t="s">
        <v>35534</v>
      </c>
      <c r="V7159" s="310">
        <v>31604.06</v>
      </c>
      <c r="X7159" s="267" t="s">
        <v>42596</v>
      </c>
      <c r="Y7159" s="268">
        <v>3887.16</v>
      </c>
      <c r="AA7159" s="229" t="s">
        <v>42575</v>
      </c>
      <c r="AB7159" s="230">
        <v>2246</v>
      </c>
      <c r="AD7159" s="209" t="s">
        <v>21404</v>
      </c>
      <c r="AE7159" s="210">
        <v>11146.57</v>
      </c>
      <c r="AF7159" s="93"/>
      <c r="AG7159" s="93"/>
      <c r="AH7159" s="93"/>
    </row>
    <row r="7160" spans="21:34" x14ac:dyDescent="0.3">
      <c r="U7160" s="309" t="s">
        <v>53519</v>
      </c>
      <c r="V7160" s="310">
        <v>3320.19</v>
      </c>
      <c r="X7160" s="267" t="s">
        <v>45030</v>
      </c>
      <c r="Y7160" s="268">
        <v>2781.18</v>
      </c>
      <c r="AA7160" s="229" t="s">
        <v>36339</v>
      </c>
      <c r="AB7160" s="230">
        <v>1369.96</v>
      </c>
      <c r="AD7160" s="209" t="s">
        <v>21405</v>
      </c>
      <c r="AE7160" s="210">
        <v>3872.11</v>
      </c>
      <c r="AF7160" s="93"/>
      <c r="AG7160" s="93"/>
      <c r="AH7160" s="93"/>
    </row>
    <row r="7161" spans="21:34" x14ac:dyDescent="0.3">
      <c r="U7161" s="309" t="s">
        <v>53520</v>
      </c>
      <c r="V7161" s="310">
        <v>16109.39</v>
      </c>
      <c r="X7161" s="267" t="s">
        <v>59096</v>
      </c>
      <c r="Y7161" s="268">
        <v>1250</v>
      </c>
      <c r="AA7161" s="229" t="s">
        <v>52641</v>
      </c>
      <c r="AB7161" s="230">
        <v>4042</v>
      </c>
      <c r="AD7161" s="209" t="s">
        <v>21406</v>
      </c>
      <c r="AE7161" s="210">
        <v>25624.1</v>
      </c>
      <c r="AF7161" s="93"/>
      <c r="AG7161" s="93"/>
      <c r="AH7161" s="93"/>
    </row>
    <row r="7162" spans="21:34" x14ac:dyDescent="0.3">
      <c r="U7162" s="309" t="s">
        <v>53521</v>
      </c>
      <c r="V7162" s="310">
        <v>4853.76</v>
      </c>
      <c r="X7162" s="267" t="s">
        <v>21671</v>
      </c>
      <c r="Y7162" s="268">
        <v>353911.97</v>
      </c>
      <c r="AA7162" s="229" t="s">
        <v>39206</v>
      </c>
      <c r="AB7162" s="230">
        <v>19104.099999999999</v>
      </c>
      <c r="AD7162" s="209" t="s">
        <v>21407</v>
      </c>
      <c r="AE7162" s="210">
        <v>7600.94</v>
      </c>
      <c r="AF7162" s="93"/>
      <c r="AG7162" s="93"/>
      <c r="AH7162" s="93"/>
    </row>
    <row r="7163" spans="21:34" x14ac:dyDescent="0.3">
      <c r="U7163" s="309" t="s">
        <v>53522</v>
      </c>
      <c r="V7163" s="310">
        <v>5847.6</v>
      </c>
      <c r="X7163" s="267" t="s">
        <v>58274</v>
      </c>
      <c r="Y7163" s="268">
        <v>1980534.11</v>
      </c>
      <c r="AA7163" s="229" t="s">
        <v>35118</v>
      </c>
      <c r="AB7163" s="230">
        <v>117890</v>
      </c>
      <c r="AD7163" s="209" t="s">
        <v>21408</v>
      </c>
      <c r="AE7163" s="210">
        <v>2236.23</v>
      </c>
      <c r="AF7163" s="93"/>
      <c r="AG7163" s="93"/>
      <c r="AH7163" s="93"/>
    </row>
    <row r="7164" spans="21:34" x14ac:dyDescent="0.3">
      <c r="U7164" s="309" t="s">
        <v>53523</v>
      </c>
      <c r="V7164" s="310">
        <v>2305.04</v>
      </c>
      <c r="X7164" s="267" t="s">
        <v>50030</v>
      </c>
      <c r="Y7164" s="268">
        <v>7882.29</v>
      </c>
      <c r="AA7164" s="229" t="s">
        <v>48931</v>
      </c>
      <c r="AB7164" s="230">
        <v>62744.02</v>
      </c>
      <c r="AD7164" s="209" t="s">
        <v>21409</v>
      </c>
      <c r="AE7164" s="210">
        <v>5290</v>
      </c>
      <c r="AF7164" s="93"/>
      <c r="AG7164" s="93"/>
      <c r="AH7164" s="93"/>
    </row>
    <row r="7165" spans="21:34" x14ac:dyDescent="0.3">
      <c r="U7165" s="309" t="s">
        <v>53524</v>
      </c>
      <c r="V7165" s="310">
        <v>6003</v>
      </c>
      <c r="X7165" s="267" t="s">
        <v>50031</v>
      </c>
      <c r="Y7165" s="268">
        <v>603.13</v>
      </c>
      <c r="AA7165" s="229" t="s">
        <v>48014</v>
      </c>
      <c r="AB7165" s="230">
        <v>65729.600000000006</v>
      </c>
      <c r="AD7165" s="209" t="s">
        <v>21410</v>
      </c>
      <c r="AE7165" s="210">
        <v>26119.52</v>
      </c>
      <c r="AF7165" s="93"/>
      <c r="AG7165" s="93"/>
      <c r="AH7165" s="93"/>
    </row>
    <row r="7166" spans="21:34" x14ac:dyDescent="0.3">
      <c r="U7166" s="309" t="s">
        <v>53525</v>
      </c>
      <c r="V7166" s="310">
        <v>16374.5</v>
      </c>
      <c r="X7166" s="267" t="s">
        <v>50032</v>
      </c>
      <c r="Y7166" s="268">
        <v>1286.8399999999999</v>
      </c>
      <c r="AA7166" s="229" t="s">
        <v>45012</v>
      </c>
      <c r="AB7166" s="230">
        <v>144670.79999999999</v>
      </c>
      <c r="AD7166" s="209" t="s">
        <v>21411</v>
      </c>
      <c r="AE7166" s="210">
        <v>253735</v>
      </c>
      <c r="AF7166" s="93"/>
      <c r="AG7166" s="93"/>
      <c r="AH7166" s="93"/>
    </row>
    <row r="7167" spans="21:34" x14ac:dyDescent="0.3">
      <c r="U7167" s="309" t="s">
        <v>68716</v>
      </c>
      <c r="V7167" s="310">
        <v>401.49</v>
      </c>
      <c r="X7167" s="267" t="s">
        <v>52661</v>
      </c>
      <c r="Y7167" s="268">
        <v>615.75</v>
      </c>
      <c r="AA7167" s="229" t="s">
        <v>50014</v>
      </c>
      <c r="AB7167" s="230">
        <v>8286.25</v>
      </c>
      <c r="AD7167" s="209" t="s">
        <v>21412</v>
      </c>
      <c r="AE7167" s="210">
        <v>1120</v>
      </c>
      <c r="AF7167" s="93"/>
      <c r="AG7167" s="93"/>
      <c r="AH7167" s="93"/>
    </row>
    <row r="7168" spans="21:34" x14ac:dyDescent="0.3">
      <c r="U7168" s="309" t="s">
        <v>53526</v>
      </c>
      <c r="V7168" s="310">
        <v>10207.459999999999</v>
      </c>
      <c r="X7168" s="267" t="s">
        <v>57495</v>
      </c>
      <c r="Y7168" s="268">
        <v>2914.12</v>
      </c>
      <c r="AA7168" s="229" t="s">
        <v>50015</v>
      </c>
      <c r="AB7168" s="230">
        <v>553.16999999999996</v>
      </c>
      <c r="AD7168" s="209" t="s">
        <v>21413</v>
      </c>
      <c r="AE7168" s="210">
        <v>26439.919999999998</v>
      </c>
      <c r="AF7168" s="93"/>
      <c r="AG7168" s="93"/>
      <c r="AH7168" s="93"/>
    </row>
    <row r="7169" spans="21:34" x14ac:dyDescent="0.3">
      <c r="U7169" s="309" t="s">
        <v>50361</v>
      </c>
      <c r="V7169" s="310">
        <v>37.36</v>
      </c>
      <c r="X7169" s="267" t="s">
        <v>52665</v>
      </c>
      <c r="Y7169" s="268">
        <v>183.62</v>
      </c>
      <c r="AA7169" s="229" t="s">
        <v>50016</v>
      </c>
      <c r="AB7169" s="230">
        <v>1295.72</v>
      </c>
      <c r="AD7169" s="209" t="s">
        <v>21414</v>
      </c>
      <c r="AE7169" s="210">
        <v>8383.2000000000007</v>
      </c>
      <c r="AF7169" s="93"/>
      <c r="AG7169" s="93"/>
      <c r="AH7169" s="93"/>
    </row>
    <row r="7170" spans="21:34" x14ac:dyDescent="0.3">
      <c r="U7170" s="309" t="s">
        <v>53528</v>
      </c>
      <c r="V7170" s="310">
        <v>852.7</v>
      </c>
      <c r="X7170" s="267" t="s">
        <v>55190</v>
      </c>
      <c r="Y7170" s="268">
        <v>6253.43</v>
      </c>
      <c r="AA7170" s="229" t="s">
        <v>48932</v>
      </c>
      <c r="AB7170" s="230">
        <v>1354.5</v>
      </c>
      <c r="AD7170" s="209" t="s">
        <v>21415</v>
      </c>
      <c r="AE7170" s="210">
        <v>68833.84</v>
      </c>
      <c r="AF7170" s="93"/>
      <c r="AG7170" s="93"/>
      <c r="AH7170" s="93"/>
    </row>
    <row r="7171" spans="21:34" x14ac:dyDescent="0.3">
      <c r="U7171" s="309" t="s">
        <v>53529</v>
      </c>
      <c r="V7171" s="310">
        <v>63921.24</v>
      </c>
      <c r="X7171" s="267" t="s">
        <v>52669</v>
      </c>
      <c r="Y7171" s="268">
        <v>394.03</v>
      </c>
      <c r="AA7171" s="229" t="s">
        <v>45013</v>
      </c>
      <c r="AB7171" s="230">
        <v>39645.5</v>
      </c>
      <c r="AD7171" s="209" t="s">
        <v>21416</v>
      </c>
      <c r="AE7171" s="210">
        <v>12060</v>
      </c>
      <c r="AF7171" s="93"/>
      <c r="AG7171" s="93"/>
      <c r="AH7171" s="93"/>
    </row>
    <row r="7172" spans="21:34" x14ac:dyDescent="0.3">
      <c r="U7172" s="309" t="s">
        <v>55350</v>
      </c>
      <c r="V7172" s="310">
        <v>60420.72</v>
      </c>
      <c r="X7172" s="267" t="s">
        <v>62021</v>
      </c>
      <c r="Y7172" s="268">
        <v>87348</v>
      </c>
      <c r="AA7172" s="229" t="s">
        <v>45014</v>
      </c>
      <c r="AB7172" s="230">
        <v>3136.5</v>
      </c>
      <c r="AD7172" s="209" t="s">
        <v>21417</v>
      </c>
      <c r="AE7172" s="210">
        <v>9817.25</v>
      </c>
      <c r="AF7172" s="93"/>
      <c r="AG7172" s="93"/>
      <c r="AH7172" s="93"/>
    </row>
    <row r="7173" spans="21:34" x14ac:dyDescent="0.3">
      <c r="U7173" s="309" t="s">
        <v>68717</v>
      </c>
      <c r="V7173" s="310">
        <v>47832</v>
      </c>
      <c r="X7173" s="267" t="s">
        <v>62022</v>
      </c>
      <c r="Y7173" s="268">
        <v>41148</v>
      </c>
      <c r="AA7173" s="229" t="s">
        <v>45015</v>
      </c>
      <c r="AB7173" s="230">
        <v>2430464.06</v>
      </c>
      <c r="AD7173" s="209" t="s">
        <v>21418</v>
      </c>
      <c r="AE7173" s="210">
        <v>2820</v>
      </c>
      <c r="AF7173" s="93"/>
      <c r="AG7173" s="93"/>
      <c r="AH7173" s="93"/>
    </row>
    <row r="7174" spans="21:34" x14ac:dyDescent="0.3">
      <c r="U7174" s="309" t="s">
        <v>47206</v>
      </c>
      <c r="V7174" s="310">
        <v>1621503.92</v>
      </c>
      <c r="X7174" s="267" t="s">
        <v>63203</v>
      </c>
      <c r="Y7174" s="268">
        <v>9048.65</v>
      </c>
      <c r="AA7174" s="229" t="s">
        <v>45016</v>
      </c>
      <c r="AB7174" s="230">
        <v>186117.31</v>
      </c>
      <c r="AD7174" s="209" t="s">
        <v>21419</v>
      </c>
      <c r="AE7174" s="210">
        <v>7553.97</v>
      </c>
      <c r="AF7174" s="93"/>
      <c r="AG7174" s="93"/>
      <c r="AH7174" s="93"/>
    </row>
    <row r="7175" spans="21:34" x14ac:dyDescent="0.3">
      <c r="U7175" s="309" t="s">
        <v>68718</v>
      </c>
      <c r="V7175" s="310">
        <v>1632.57</v>
      </c>
      <c r="X7175" s="267" t="s">
        <v>59097</v>
      </c>
      <c r="Y7175" s="268">
        <v>675.5</v>
      </c>
      <c r="AA7175" s="229" t="s">
        <v>21493</v>
      </c>
      <c r="AB7175" s="230">
        <v>49275</v>
      </c>
      <c r="AD7175" s="209" t="s">
        <v>21420</v>
      </c>
      <c r="AE7175" s="210">
        <v>1090</v>
      </c>
      <c r="AF7175" s="93"/>
      <c r="AG7175" s="93"/>
      <c r="AH7175" s="93"/>
    </row>
    <row r="7176" spans="21:34" x14ac:dyDescent="0.3">
      <c r="U7176" s="309" t="s">
        <v>47207</v>
      </c>
      <c r="V7176" s="310">
        <v>170422.3</v>
      </c>
      <c r="X7176" s="267" t="s">
        <v>57496</v>
      </c>
      <c r="Y7176" s="268">
        <v>600</v>
      </c>
      <c r="AA7176" s="229" t="s">
        <v>48015</v>
      </c>
      <c r="AB7176" s="230">
        <v>875</v>
      </c>
      <c r="AD7176" s="209" t="s">
        <v>21421</v>
      </c>
      <c r="AE7176" s="210">
        <v>21891.65</v>
      </c>
      <c r="AF7176" s="93"/>
      <c r="AG7176" s="93"/>
      <c r="AH7176" s="93"/>
    </row>
    <row r="7177" spans="21:34" x14ac:dyDescent="0.3">
      <c r="U7177" s="309" t="s">
        <v>40589</v>
      </c>
      <c r="V7177" s="310">
        <v>38024</v>
      </c>
      <c r="X7177" s="267" t="s">
        <v>42602</v>
      </c>
      <c r="Y7177" s="268">
        <v>37320</v>
      </c>
      <c r="AA7177" s="229" t="s">
        <v>48016</v>
      </c>
      <c r="AB7177" s="230">
        <v>10964.99</v>
      </c>
      <c r="AD7177" s="209" t="s">
        <v>21422</v>
      </c>
      <c r="AE7177" s="210">
        <v>11146.57</v>
      </c>
      <c r="AF7177" s="93"/>
      <c r="AG7177" s="93"/>
      <c r="AH7177" s="93"/>
    </row>
    <row r="7178" spans="21:34" x14ac:dyDescent="0.3">
      <c r="U7178" s="309" t="s">
        <v>47209</v>
      </c>
      <c r="V7178" s="310">
        <v>33033.360000000001</v>
      </c>
      <c r="X7178" s="267" t="s">
        <v>63204</v>
      </c>
      <c r="Y7178" s="268">
        <v>933000</v>
      </c>
      <c r="AA7178" s="229" t="s">
        <v>21495</v>
      </c>
      <c r="AB7178" s="230">
        <v>30614.57</v>
      </c>
      <c r="AD7178" s="209" t="s">
        <v>21423</v>
      </c>
      <c r="AE7178" s="210">
        <v>952.61</v>
      </c>
      <c r="AF7178" s="93"/>
      <c r="AG7178" s="93"/>
      <c r="AH7178" s="93"/>
    </row>
    <row r="7179" spans="21:34" x14ac:dyDescent="0.3">
      <c r="U7179" s="309" t="s">
        <v>48216</v>
      </c>
      <c r="V7179" s="310">
        <v>712987.1</v>
      </c>
      <c r="X7179" s="267" t="s">
        <v>63205</v>
      </c>
      <c r="Y7179" s="268">
        <v>4856.49</v>
      </c>
      <c r="AA7179" s="229" t="s">
        <v>21498</v>
      </c>
      <c r="AB7179" s="230">
        <v>1659</v>
      </c>
      <c r="AD7179" s="209" t="s">
        <v>21424</v>
      </c>
      <c r="AE7179" s="210">
        <v>3872.11</v>
      </c>
      <c r="AF7179" s="93"/>
      <c r="AG7179" s="93"/>
      <c r="AH7179" s="93"/>
    </row>
    <row r="7180" spans="21:34" x14ac:dyDescent="0.3">
      <c r="U7180" s="309" t="s">
        <v>47210</v>
      </c>
      <c r="V7180" s="310">
        <v>20197.740000000002</v>
      </c>
      <c r="X7180" s="267" t="s">
        <v>62655</v>
      </c>
      <c r="Y7180" s="268">
        <v>1500</v>
      </c>
      <c r="AA7180" s="229" t="s">
        <v>21500</v>
      </c>
      <c r="AB7180" s="230">
        <v>5037.67</v>
      </c>
      <c r="AD7180" s="209" t="s">
        <v>21425</v>
      </c>
      <c r="AE7180" s="210">
        <v>4500</v>
      </c>
      <c r="AF7180" s="93"/>
      <c r="AG7180" s="93"/>
      <c r="AH7180" s="93"/>
    </row>
    <row r="7181" spans="21:34" x14ac:dyDescent="0.3">
      <c r="U7181" s="309" t="s">
        <v>47211</v>
      </c>
      <c r="V7181" s="310">
        <v>108015.76</v>
      </c>
      <c r="X7181" s="267" t="s">
        <v>39218</v>
      </c>
      <c r="Y7181" s="268">
        <v>83522.149999999994</v>
      </c>
      <c r="AA7181" s="229" t="s">
        <v>21501</v>
      </c>
      <c r="AB7181" s="230">
        <v>24369.82</v>
      </c>
      <c r="AD7181" s="209" t="s">
        <v>21426</v>
      </c>
      <c r="AE7181" s="210">
        <v>75513.320000000007</v>
      </c>
      <c r="AF7181" s="93"/>
      <c r="AG7181" s="93"/>
      <c r="AH7181" s="93"/>
    </row>
    <row r="7182" spans="21:34" x14ac:dyDescent="0.3">
      <c r="U7182" s="309" t="s">
        <v>45499</v>
      </c>
      <c r="V7182" s="310">
        <v>15394.15</v>
      </c>
      <c r="X7182" s="267" t="s">
        <v>39219</v>
      </c>
      <c r="Y7182" s="268">
        <v>242114.33</v>
      </c>
      <c r="AA7182" s="229" t="s">
        <v>21503</v>
      </c>
      <c r="AB7182" s="230">
        <v>1033.01</v>
      </c>
      <c r="AD7182" s="209" t="s">
        <v>21427</v>
      </c>
      <c r="AE7182" s="210">
        <v>143600</v>
      </c>
      <c r="AF7182" s="93"/>
      <c r="AG7182" s="93"/>
      <c r="AH7182" s="93"/>
    </row>
    <row r="7183" spans="21:34" x14ac:dyDescent="0.3">
      <c r="U7183" s="309" t="s">
        <v>55351</v>
      </c>
      <c r="V7183" s="310">
        <v>64267.11</v>
      </c>
      <c r="X7183" s="267" t="s">
        <v>39220</v>
      </c>
      <c r="Y7183" s="268">
        <v>18033.14</v>
      </c>
      <c r="AA7183" s="229" t="s">
        <v>21504</v>
      </c>
      <c r="AB7183" s="230">
        <v>166.09</v>
      </c>
      <c r="AD7183" s="209" t="s">
        <v>21428</v>
      </c>
      <c r="AE7183" s="210">
        <v>45144.27</v>
      </c>
      <c r="AF7183" s="93"/>
      <c r="AG7183" s="93"/>
      <c r="AH7183" s="93"/>
    </row>
    <row r="7184" spans="21:34" x14ac:dyDescent="0.3">
      <c r="U7184" s="309" t="s">
        <v>57776</v>
      </c>
      <c r="V7184" s="310">
        <v>43717.9</v>
      </c>
      <c r="X7184" s="267" t="s">
        <v>45034</v>
      </c>
      <c r="Y7184" s="268">
        <v>113559.99</v>
      </c>
      <c r="AA7184" s="229" t="s">
        <v>21505</v>
      </c>
      <c r="AB7184" s="230">
        <v>8992.02</v>
      </c>
      <c r="AD7184" s="209" t="s">
        <v>21429</v>
      </c>
      <c r="AE7184" s="210">
        <v>42114.25</v>
      </c>
      <c r="AF7184" s="93"/>
      <c r="AG7184" s="93"/>
      <c r="AH7184" s="93"/>
    </row>
    <row r="7185" spans="21:34" x14ac:dyDescent="0.3">
      <c r="U7185" s="309" t="s">
        <v>57777</v>
      </c>
      <c r="V7185" s="310">
        <v>13387.8</v>
      </c>
      <c r="X7185" s="267" t="s">
        <v>58549</v>
      </c>
      <c r="Y7185" s="268">
        <v>12304.76</v>
      </c>
      <c r="AA7185" s="229" t="s">
        <v>21506</v>
      </c>
      <c r="AB7185" s="230">
        <v>21377.34</v>
      </c>
      <c r="AD7185" s="209" t="s">
        <v>21430</v>
      </c>
      <c r="AE7185" s="210">
        <v>101870.86</v>
      </c>
      <c r="AF7185" s="93"/>
      <c r="AG7185" s="93"/>
      <c r="AH7185" s="93"/>
    </row>
    <row r="7186" spans="21:34" x14ac:dyDescent="0.3">
      <c r="U7186" s="309" t="s">
        <v>58657</v>
      </c>
      <c r="V7186" s="310">
        <v>234</v>
      </c>
      <c r="X7186" s="267" t="s">
        <v>61209</v>
      </c>
      <c r="Y7186" s="268">
        <v>4000</v>
      </c>
      <c r="AA7186" s="229" t="s">
        <v>21507</v>
      </c>
      <c r="AB7186" s="230">
        <v>10373.719999999999</v>
      </c>
      <c r="AD7186" s="209" t="s">
        <v>21431</v>
      </c>
      <c r="AE7186" s="210">
        <v>30894.38</v>
      </c>
      <c r="AF7186" s="93"/>
      <c r="AG7186" s="93"/>
      <c r="AH7186" s="93"/>
    </row>
    <row r="7187" spans="21:34" x14ac:dyDescent="0.3">
      <c r="U7187" s="309" t="s">
        <v>58658</v>
      </c>
      <c r="V7187" s="310">
        <v>6874.6</v>
      </c>
      <c r="X7187" s="267" t="s">
        <v>63206</v>
      </c>
      <c r="Y7187" s="268">
        <v>308532.65000000002</v>
      </c>
      <c r="AA7187" s="229" t="s">
        <v>21508</v>
      </c>
      <c r="AB7187" s="230">
        <v>1012.5</v>
      </c>
      <c r="AD7187" s="209" t="s">
        <v>21432</v>
      </c>
      <c r="AE7187" s="210">
        <v>600</v>
      </c>
      <c r="AF7187" s="93"/>
      <c r="AG7187" s="93"/>
      <c r="AH7187" s="93"/>
    </row>
    <row r="7188" spans="21:34" x14ac:dyDescent="0.3">
      <c r="U7188" s="309" t="s">
        <v>68719</v>
      </c>
      <c r="V7188" s="310">
        <v>214.56</v>
      </c>
      <c r="X7188" s="267" t="s">
        <v>48026</v>
      </c>
      <c r="Y7188" s="268">
        <v>31913.119999999999</v>
      </c>
      <c r="AA7188" s="229" t="s">
        <v>21510</v>
      </c>
      <c r="AB7188" s="230">
        <v>291264.40999999997</v>
      </c>
      <c r="AD7188" s="209" t="s">
        <v>21433</v>
      </c>
      <c r="AE7188" s="210">
        <v>17252.54</v>
      </c>
      <c r="AF7188" s="93"/>
      <c r="AG7188" s="93"/>
      <c r="AH7188" s="93"/>
    </row>
    <row r="7189" spans="21:34" x14ac:dyDescent="0.3">
      <c r="U7189" s="309" t="s">
        <v>56505</v>
      </c>
      <c r="V7189" s="310">
        <v>3729.64</v>
      </c>
      <c r="X7189" s="267" t="s">
        <v>40353</v>
      </c>
      <c r="Y7189" s="268">
        <v>233284.15</v>
      </c>
      <c r="AA7189" s="229" t="s">
        <v>21511</v>
      </c>
      <c r="AB7189" s="230">
        <v>8960.75</v>
      </c>
      <c r="AD7189" s="209" t="s">
        <v>21434</v>
      </c>
      <c r="AE7189" s="210">
        <v>366774.07</v>
      </c>
      <c r="AF7189" s="93"/>
      <c r="AG7189" s="93"/>
      <c r="AH7189" s="93"/>
    </row>
    <row r="7190" spans="21:34" x14ac:dyDescent="0.3">
      <c r="U7190" s="309" t="s">
        <v>40590</v>
      </c>
      <c r="V7190" s="310">
        <v>217859.81</v>
      </c>
      <c r="X7190" s="267" t="s">
        <v>58275</v>
      </c>
      <c r="Y7190" s="268">
        <v>553762.12</v>
      </c>
      <c r="AA7190" s="229" t="s">
        <v>42576</v>
      </c>
      <c r="AB7190" s="230">
        <v>-24431.16</v>
      </c>
      <c r="AD7190" s="209" t="s">
        <v>21435</v>
      </c>
      <c r="AE7190" s="210">
        <v>88490</v>
      </c>
      <c r="AF7190" s="93"/>
      <c r="AG7190" s="93"/>
      <c r="AH7190" s="93"/>
    </row>
    <row r="7191" spans="21:34" x14ac:dyDescent="0.3">
      <c r="U7191" s="309" t="s">
        <v>47212</v>
      </c>
      <c r="V7191" s="310">
        <v>709371.29</v>
      </c>
      <c r="X7191" s="267" t="s">
        <v>48027</v>
      </c>
      <c r="Y7191" s="268">
        <v>812.18</v>
      </c>
      <c r="AA7191" s="229" t="s">
        <v>21514</v>
      </c>
      <c r="AB7191" s="230">
        <v>44.4</v>
      </c>
      <c r="AD7191" s="209" t="s">
        <v>21436</v>
      </c>
      <c r="AE7191" s="210">
        <v>10486</v>
      </c>
      <c r="AF7191" s="93"/>
      <c r="AG7191" s="93"/>
      <c r="AH7191" s="93"/>
    </row>
    <row r="7192" spans="21:34" x14ac:dyDescent="0.3">
      <c r="U7192" s="309" t="s">
        <v>47213</v>
      </c>
      <c r="V7192" s="310">
        <v>443962.72</v>
      </c>
      <c r="X7192" s="267" t="s">
        <v>64396</v>
      </c>
      <c r="Y7192" s="268">
        <v>43500</v>
      </c>
      <c r="AA7192" s="229" t="s">
        <v>21515</v>
      </c>
      <c r="AB7192" s="230">
        <v>2977.19</v>
      </c>
      <c r="AD7192" s="209" t="s">
        <v>21437</v>
      </c>
      <c r="AE7192" s="210">
        <v>65127.48</v>
      </c>
      <c r="AF7192" s="93"/>
      <c r="AG7192" s="93"/>
      <c r="AH7192" s="93"/>
    </row>
    <row r="7193" spans="21:34" x14ac:dyDescent="0.3">
      <c r="U7193" s="309" t="s">
        <v>58325</v>
      </c>
      <c r="V7193" s="310">
        <v>1598417.18</v>
      </c>
      <c r="X7193" s="267" t="s">
        <v>48941</v>
      </c>
      <c r="Y7193" s="268">
        <v>6000</v>
      </c>
      <c r="AA7193" s="229" t="s">
        <v>42577</v>
      </c>
      <c r="AB7193" s="230">
        <v>-1601.05</v>
      </c>
      <c r="AD7193" s="209" t="s">
        <v>21438</v>
      </c>
      <c r="AE7193" s="210">
        <v>8759.4500000000007</v>
      </c>
      <c r="AF7193" s="93"/>
      <c r="AG7193" s="93"/>
      <c r="AH7193" s="93"/>
    </row>
    <row r="7194" spans="21:34" x14ac:dyDescent="0.3">
      <c r="U7194" s="309" t="s">
        <v>45501</v>
      </c>
      <c r="V7194" s="310">
        <v>447496.43</v>
      </c>
      <c r="X7194" s="267" t="s">
        <v>48029</v>
      </c>
      <c r="Y7194" s="268">
        <v>3848.89</v>
      </c>
      <c r="AA7194" s="229" t="s">
        <v>21516</v>
      </c>
      <c r="AB7194" s="230">
        <v>9571.0499999999993</v>
      </c>
      <c r="AD7194" s="209" t="s">
        <v>21439</v>
      </c>
      <c r="AE7194" s="210">
        <v>579491.47</v>
      </c>
      <c r="AF7194" s="93"/>
      <c r="AG7194" s="93"/>
      <c r="AH7194" s="93"/>
    </row>
    <row r="7195" spans="21:34" x14ac:dyDescent="0.3">
      <c r="U7195" s="309" t="s">
        <v>47214</v>
      </c>
      <c r="V7195" s="310">
        <v>16000</v>
      </c>
      <c r="X7195" s="267" t="s">
        <v>48030</v>
      </c>
      <c r="Y7195" s="268">
        <v>12211.82</v>
      </c>
      <c r="AA7195" s="229" t="s">
        <v>48933</v>
      </c>
      <c r="AB7195" s="230">
        <v>6.53</v>
      </c>
      <c r="AD7195" s="209" t="s">
        <v>21440</v>
      </c>
      <c r="AE7195" s="210">
        <v>148792.17000000001</v>
      </c>
      <c r="AF7195" s="93"/>
      <c r="AG7195" s="93"/>
      <c r="AH7195" s="93"/>
    </row>
    <row r="7196" spans="21:34" x14ac:dyDescent="0.3">
      <c r="U7196" s="309" t="s">
        <v>45502</v>
      </c>
      <c r="V7196" s="310">
        <v>106245.3</v>
      </c>
      <c r="X7196" s="267" t="s">
        <v>59414</v>
      </c>
      <c r="Y7196" s="268">
        <v>36843</v>
      </c>
      <c r="AA7196" s="229" t="s">
        <v>39207</v>
      </c>
      <c r="AB7196" s="230">
        <v>23406.42</v>
      </c>
      <c r="AD7196" s="209" t="s">
        <v>21441</v>
      </c>
      <c r="AE7196" s="210">
        <v>10872.75</v>
      </c>
      <c r="AF7196" s="93"/>
      <c r="AG7196" s="93"/>
      <c r="AH7196" s="93"/>
    </row>
    <row r="7197" spans="21:34" x14ac:dyDescent="0.3">
      <c r="U7197" s="309" t="s">
        <v>48217</v>
      </c>
      <c r="V7197" s="310">
        <v>596603.13</v>
      </c>
      <c r="X7197" s="267" t="s">
        <v>48031</v>
      </c>
      <c r="Y7197" s="268">
        <v>1620.06</v>
      </c>
      <c r="AA7197" s="229" t="s">
        <v>21517</v>
      </c>
      <c r="AB7197" s="230">
        <v>2523.21</v>
      </c>
      <c r="AD7197" s="209" t="s">
        <v>21442</v>
      </c>
      <c r="AE7197" s="210">
        <v>609</v>
      </c>
      <c r="AF7197" s="93"/>
      <c r="AG7197" s="93"/>
      <c r="AH7197" s="93"/>
    </row>
    <row r="7198" spans="21:34" x14ac:dyDescent="0.3">
      <c r="U7198" s="309" t="s">
        <v>48218</v>
      </c>
      <c r="V7198" s="310">
        <v>211004.01</v>
      </c>
      <c r="X7198" s="267" t="s">
        <v>60525</v>
      </c>
      <c r="Y7198" s="268">
        <v>6109</v>
      </c>
      <c r="AA7198" s="229" t="s">
        <v>21518</v>
      </c>
      <c r="AB7198" s="230">
        <v>5336.37</v>
      </c>
      <c r="AD7198" s="209" t="s">
        <v>21443</v>
      </c>
      <c r="AE7198" s="210">
        <v>3850.28</v>
      </c>
      <c r="AF7198" s="93"/>
      <c r="AG7198" s="93"/>
      <c r="AH7198" s="93"/>
    </row>
    <row r="7199" spans="21:34" x14ac:dyDescent="0.3">
      <c r="U7199" s="309" t="s">
        <v>68720</v>
      </c>
      <c r="V7199" s="310">
        <v>155131.31</v>
      </c>
      <c r="X7199" s="267" t="s">
        <v>48942</v>
      </c>
      <c r="Y7199" s="268">
        <v>4842.7</v>
      </c>
      <c r="AA7199" s="229" t="s">
        <v>21520</v>
      </c>
      <c r="AB7199" s="230">
        <v>2170.23</v>
      </c>
      <c r="AD7199" s="209" t="s">
        <v>21444</v>
      </c>
      <c r="AE7199" s="210">
        <v>2320.7199999999998</v>
      </c>
      <c r="AF7199" s="93"/>
      <c r="AG7199" s="93"/>
      <c r="AH7199" s="93"/>
    </row>
    <row r="7200" spans="21:34" x14ac:dyDescent="0.3">
      <c r="U7200" s="309" t="s">
        <v>68721</v>
      </c>
      <c r="V7200" s="310">
        <v>403.14</v>
      </c>
      <c r="X7200" s="267" t="s">
        <v>48943</v>
      </c>
      <c r="Y7200" s="268">
        <v>2754.14</v>
      </c>
      <c r="AA7200" s="229" t="s">
        <v>21521</v>
      </c>
      <c r="AB7200" s="230">
        <v>16239.42</v>
      </c>
      <c r="AD7200" s="209" t="s">
        <v>21445</v>
      </c>
      <c r="AE7200" s="210">
        <v>19467</v>
      </c>
      <c r="AF7200" s="93"/>
      <c r="AG7200" s="93"/>
      <c r="AH7200" s="93"/>
    </row>
    <row r="7201" spans="21:34" x14ac:dyDescent="0.3">
      <c r="U7201" s="309" t="s">
        <v>53534</v>
      </c>
      <c r="V7201" s="310">
        <v>88250.8</v>
      </c>
      <c r="X7201" s="267" t="s">
        <v>64397</v>
      </c>
      <c r="Y7201" s="268">
        <v>6000</v>
      </c>
      <c r="AA7201" s="229" t="s">
        <v>21523</v>
      </c>
      <c r="AB7201" s="230">
        <v>12364.42</v>
      </c>
      <c r="AD7201" s="209" t="s">
        <v>21446</v>
      </c>
      <c r="AE7201" s="210">
        <v>5648.31</v>
      </c>
      <c r="AF7201" s="93"/>
      <c r="AG7201" s="93"/>
      <c r="AH7201" s="93"/>
    </row>
    <row r="7202" spans="21:34" x14ac:dyDescent="0.3">
      <c r="U7202" s="309" t="s">
        <v>49115</v>
      </c>
      <c r="V7202" s="310">
        <v>304.95999999999998</v>
      </c>
      <c r="X7202" s="267" t="s">
        <v>64398</v>
      </c>
      <c r="Y7202" s="268">
        <v>459</v>
      </c>
      <c r="AA7202" s="229" t="s">
        <v>42578</v>
      </c>
      <c r="AB7202" s="230">
        <v>-180.6</v>
      </c>
      <c r="AD7202" s="209" t="s">
        <v>21447</v>
      </c>
      <c r="AE7202" s="210">
        <v>1013.69</v>
      </c>
      <c r="AF7202" s="93"/>
      <c r="AG7202" s="93"/>
      <c r="AH7202" s="93"/>
    </row>
    <row r="7203" spans="21:34" x14ac:dyDescent="0.3">
      <c r="U7203" s="309" t="s">
        <v>45503</v>
      </c>
      <c r="V7203" s="310">
        <v>350</v>
      </c>
      <c r="X7203" s="267" t="s">
        <v>64399</v>
      </c>
      <c r="Y7203" s="268">
        <v>1470</v>
      </c>
      <c r="AA7203" s="229" t="s">
        <v>21524</v>
      </c>
      <c r="AB7203" s="230">
        <v>214387.47</v>
      </c>
      <c r="AD7203" s="209" t="s">
        <v>21448</v>
      </c>
      <c r="AE7203" s="210">
        <v>5679</v>
      </c>
      <c r="AF7203" s="93"/>
      <c r="AG7203" s="93"/>
      <c r="AH7203" s="93"/>
    </row>
    <row r="7204" spans="21:34" x14ac:dyDescent="0.3">
      <c r="U7204" s="309" t="s">
        <v>49116</v>
      </c>
      <c r="V7204" s="310">
        <v>2106</v>
      </c>
      <c r="X7204" s="267" t="s">
        <v>64400</v>
      </c>
      <c r="Y7204" s="268">
        <v>499.61</v>
      </c>
      <c r="AA7204" s="229" t="s">
        <v>46989</v>
      </c>
      <c r="AB7204" s="230">
        <v>1350.34</v>
      </c>
      <c r="AD7204" s="209" t="s">
        <v>21449</v>
      </c>
      <c r="AE7204" s="210">
        <v>1212.6199999999999</v>
      </c>
      <c r="AF7204" s="93"/>
      <c r="AG7204" s="93"/>
      <c r="AH7204" s="93"/>
    </row>
    <row r="7205" spans="21:34" x14ac:dyDescent="0.3">
      <c r="U7205" s="309" t="s">
        <v>49117</v>
      </c>
      <c r="V7205" s="310">
        <v>161.11000000000001</v>
      </c>
      <c r="X7205" s="267" t="s">
        <v>59415</v>
      </c>
      <c r="Y7205" s="268">
        <v>25362</v>
      </c>
      <c r="AA7205" s="229" t="s">
        <v>21525</v>
      </c>
      <c r="AB7205" s="230">
        <v>164063.75</v>
      </c>
      <c r="AD7205" s="209" t="s">
        <v>21450</v>
      </c>
      <c r="AE7205" s="210">
        <v>557.38</v>
      </c>
      <c r="AF7205" s="93"/>
      <c r="AG7205" s="93"/>
      <c r="AH7205" s="93"/>
    </row>
    <row r="7206" spans="21:34" x14ac:dyDescent="0.3">
      <c r="U7206" s="309" t="s">
        <v>56515</v>
      </c>
      <c r="V7206" s="310">
        <v>33927.68</v>
      </c>
      <c r="X7206" s="267" t="s">
        <v>52673</v>
      </c>
      <c r="Y7206" s="268">
        <v>7949.35</v>
      </c>
      <c r="AA7206" s="229" t="s">
        <v>21526</v>
      </c>
      <c r="AB7206" s="230">
        <v>13644.32</v>
      </c>
      <c r="AD7206" s="209" t="s">
        <v>21451</v>
      </c>
      <c r="AE7206" s="210">
        <v>36432</v>
      </c>
      <c r="AF7206" s="93"/>
      <c r="AG7206" s="93"/>
      <c r="AH7206" s="93"/>
    </row>
    <row r="7207" spans="21:34" x14ac:dyDescent="0.3">
      <c r="U7207" s="309" t="s">
        <v>68722</v>
      </c>
      <c r="V7207" s="310">
        <v>5902.05</v>
      </c>
      <c r="X7207" s="267" t="s">
        <v>52674</v>
      </c>
      <c r="Y7207" s="268">
        <v>608.08000000000004</v>
      </c>
      <c r="AA7207" s="229" t="s">
        <v>21527</v>
      </c>
      <c r="AB7207" s="230">
        <v>13625.28</v>
      </c>
      <c r="AD7207" s="209" t="s">
        <v>21452</v>
      </c>
      <c r="AE7207" s="210">
        <v>2624.42</v>
      </c>
      <c r="AF7207" s="93"/>
      <c r="AG7207" s="93"/>
      <c r="AH7207" s="93"/>
    </row>
    <row r="7208" spans="21:34" x14ac:dyDescent="0.3">
      <c r="U7208" s="309" t="s">
        <v>68723</v>
      </c>
      <c r="V7208" s="310">
        <v>5321.77</v>
      </c>
      <c r="X7208" s="267" t="s">
        <v>52675</v>
      </c>
      <c r="Y7208" s="268">
        <v>1947.6</v>
      </c>
      <c r="AA7208" s="229" t="s">
        <v>21528</v>
      </c>
      <c r="AB7208" s="230">
        <v>36759.07</v>
      </c>
      <c r="AD7208" s="209" t="s">
        <v>21453</v>
      </c>
      <c r="AE7208" s="210">
        <v>5822.58</v>
      </c>
      <c r="AF7208" s="93"/>
      <c r="AG7208" s="93"/>
      <c r="AH7208" s="93"/>
    </row>
    <row r="7209" spans="21:34" x14ac:dyDescent="0.3">
      <c r="U7209" s="309" t="s">
        <v>68724</v>
      </c>
      <c r="V7209" s="310">
        <v>97.08</v>
      </c>
      <c r="X7209" s="267" t="s">
        <v>52676</v>
      </c>
      <c r="Y7209" s="268">
        <v>661.92</v>
      </c>
      <c r="AA7209" s="229" t="s">
        <v>21529</v>
      </c>
      <c r="AB7209" s="230">
        <v>14541.44</v>
      </c>
      <c r="AD7209" s="209" t="s">
        <v>21454</v>
      </c>
      <c r="AE7209" s="210">
        <v>-144</v>
      </c>
      <c r="AF7209" s="93"/>
      <c r="AG7209" s="93"/>
      <c r="AH7209" s="93"/>
    </row>
    <row r="7210" spans="21:34" x14ac:dyDescent="0.3">
      <c r="U7210" s="309" t="s">
        <v>68725</v>
      </c>
      <c r="V7210" s="310">
        <v>19.350000000000001</v>
      </c>
      <c r="X7210" s="267" t="s">
        <v>13643</v>
      </c>
      <c r="Y7210" s="268">
        <v>22704.47</v>
      </c>
      <c r="AA7210" s="229" t="s">
        <v>21530</v>
      </c>
      <c r="AB7210" s="230">
        <v>7624.51</v>
      </c>
      <c r="AD7210" s="209" t="s">
        <v>21455</v>
      </c>
      <c r="AE7210" s="210">
        <v>36432</v>
      </c>
      <c r="AF7210" s="93"/>
      <c r="AG7210" s="93"/>
      <c r="AH7210" s="93"/>
    </row>
    <row r="7211" spans="21:34" x14ac:dyDescent="0.3">
      <c r="U7211" s="309" t="s">
        <v>68726</v>
      </c>
      <c r="V7211" s="310">
        <v>867.53</v>
      </c>
      <c r="X7211" s="267" t="s">
        <v>21728</v>
      </c>
      <c r="Y7211" s="268">
        <v>162730.88</v>
      </c>
      <c r="AA7211" s="229" t="s">
        <v>35119</v>
      </c>
      <c r="AB7211" s="230">
        <v>10389.49</v>
      </c>
      <c r="AD7211" s="209" t="s">
        <v>21456</v>
      </c>
      <c r="AE7211" s="210">
        <v>2624.42</v>
      </c>
      <c r="AF7211" s="93"/>
      <c r="AG7211" s="93"/>
      <c r="AH7211" s="93"/>
    </row>
    <row r="7212" spans="21:34" x14ac:dyDescent="0.3">
      <c r="U7212" s="309" t="s">
        <v>68727</v>
      </c>
      <c r="V7212" s="310">
        <v>2827.43</v>
      </c>
      <c r="X7212" s="267" t="s">
        <v>21730</v>
      </c>
      <c r="Y7212" s="268">
        <v>4906.22</v>
      </c>
      <c r="AA7212" s="229" t="s">
        <v>48934</v>
      </c>
      <c r="AB7212" s="230">
        <v>223.73</v>
      </c>
      <c r="AD7212" s="209" t="s">
        <v>21457</v>
      </c>
      <c r="AE7212" s="210">
        <v>5822.58</v>
      </c>
      <c r="AF7212" s="93"/>
      <c r="AG7212" s="93"/>
      <c r="AH7212" s="93"/>
    </row>
    <row r="7213" spans="21:34" x14ac:dyDescent="0.3">
      <c r="U7213" s="309" t="s">
        <v>68728</v>
      </c>
      <c r="V7213" s="310">
        <v>904.4</v>
      </c>
      <c r="X7213" s="267" t="s">
        <v>52678</v>
      </c>
      <c r="Y7213" s="268">
        <v>2244.04</v>
      </c>
      <c r="AA7213" s="229" t="s">
        <v>35120</v>
      </c>
      <c r="AB7213" s="230">
        <v>577.79999999999995</v>
      </c>
      <c r="AD7213" s="209" t="s">
        <v>21458</v>
      </c>
      <c r="AE7213" s="210">
        <v>3850.28</v>
      </c>
      <c r="AF7213" s="93"/>
      <c r="AG7213" s="93"/>
      <c r="AH7213" s="93"/>
    </row>
    <row r="7214" spans="21:34" x14ac:dyDescent="0.3">
      <c r="U7214" s="309" t="s">
        <v>68729</v>
      </c>
      <c r="V7214" s="310">
        <v>2125.34</v>
      </c>
      <c r="X7214" s="267" t="s">
        <v>52679</v>
      </c>
      <c r="Y7214" s="268">
        <v>895.79</v>
      </c>
      <c r="AA7214" s="229" t="s">
        <v>46990</v>
      </c>
      <c r="AB7214" s="230">
        <v>7861.25</v>
      </c>
      <c r="AD7214" s="209" t="s">
        <v>21459</v>
      </c>
      <c r="AE7214" s="210">
        <v>12550.37</v>
      </c>
      <c r="AF7214" s="93"/>
      <c r="AG7214" s="93"/>
      <c r="AH7214" s="93"/>
    </row>
    <row r="7215" spans="21:34" x14ac:dyDescent="0.3">
      <c r="U7215" s="309" t="s">
        <v>64824</v>
      </c>
      <c r="V7215" s="310">
        <v>231.79</v>
      </c>
      <c r="X7215" s="267" t="s">
        <v>21731</v>
      </c>
      <c r="Y7215" s="268">
        <v>615.58000000000004</v>
      </c>
      <c r="AA7215" s="229" t="s">
        <v>36341</v>
      </c>
      <c r="AB7215" s="230">
        <v>32584.54</v>
      </c>
      <c r="AD7215" s="209" t="s">
        <v>21460</v>
      </c>
      <c r="AE7215" s="210">
        <v>13648.03</v>
      </c>
      <c r="AF7215" s="93"/>
      <c r="AG7215" s="93"/>
      <c r="AH7215" s="93"/>
    </row>
    <row r="7216" spans="21:34" x14ac:dyDescent="0.3">
      <c r="U7216" s="309" t="s">
        <v>64825</v>
      </c>
      <c r="V7216" s="310">
        <v>758.07</v>
      </c>
      <c r="X7216" s="267" t="s">
        <v>52680</v>
      </c>
      <c r="Y7216" s="268">
        <v>1971.29</v>
      </c>
      <c r="AA7216" s="229" t="s">
        <v>35121</v>
      </c>
      <c r="AB7216" s="230">
        <v>3950.32</v>
      </c>
      <c r="AD7216" s="209" t="s">
        <v>21461</v>
      </c>
      <c r="AE7216" s="210">
        <v>557.38</v>
      </c>
      <c r="AF7216" s="93"/>
      <c r="AG7216" s="93"/>
      <c r="AH7216" s="93"/>
    </row>
    <row r="7217" spans="21:34" x14ac:dyDescent="0.3">
      <c r="U7217" s="309" t="s">
        <v>68730</v>
      </c>
      <c r="V7217" s="310">
        <v>49373.98</v>
      </c>
      <c r="X7217" s="267" t="s">
        <v>52681</v>
      </c>
      <c r="Y7217" s="268">
        <v>6015</v>
      </c>
      <c r="AA7217" s="229" t="s">
        <v>35122</v>
      </c>
      <c r="AB7217" s="230">
        <v>11657.68</v>
      </c>
      <c r="AD7217" s="209" t="s">
        <v>21462</v>
      </c>
      <c r="AE7217" s="210">
        <v>20480.689999999999</v>
      </c>
      <c r="AF7217" s="93"/>
      <c r="AG7217" s="93"/>
      <c r="AH7217" s="93"/>
    </row>
    <row r="7218" spans="21:34" x14ac:dyDescent="0.3">
      <c r="U7218" s="309" t="s">
        <v>66745</v>
      </c>
      <c r="V7218" s="310">
        <v>945.83</v>
      </c>
      <c r="X7218" s="267" t="s">
        <v>56225</v>
      </c>
      <c r="Y7218" s="268">
        <v>523.98</v>
      </c>
      <c r="AA7218" s="229" t="s">
        <v>21532</v>
      </c>
      <c r="AB7218" s="230">
        <v>2358.09</v>
      </c>
      <c r="AD7218" s="209" t="s">
        <v>21463</v>
      </c>
      <c r="AE7218" s="210">
        <v>17494.310000000001</v>
      </c>
      <c r="AF7218" s="93"/>
      <c r="AG7218" s="93"/>
      <c r="AH7218" s="93"/>
    </row>
    <row r="7219" spans="21:34" x14ac:dyDescent="0.3">
      <c r="U7219" s="309" t="s">
        <v>68731</v>
      </c>
      <c r="V7219" s="310">
        <v>8200.48</v>
      </c>
      <c r="X7219" s="267" t="s">
        <v>21732</v>
      </c>
      <c r="Y7219" s="268">
        <v>1575.03</v>
      </c>
      <c r="AA7219" s="229" t="s">
        <v>21533</v>
      </c>
      <c r="AB7219" s="230">
        <v>8213.94</v>
      </c>
      <c r="AD7219" s="209" t="s">
        <v>21464</v>
      </c>
      <c r="AE7219" s="210">
        <v>105435.85</v>
      </c>
      <c r="AF7219" s="93"/>
      <c r="AG7219" s="93"/>
      <c r="AH7219" s="93"/>
    </row>
    <row r="7220" spans="21:34" x14ac:dyDescent="0.3">
      <c r="U7220" s="309" t="s">
        <v>59190</v>
      </c>
      <c r="V7220" s="310">
        <v>58125</v>
      </c>
      <c r="X7220" s="267" t="s">
        <v>21733</v>
      </c>
      <c r="Y7220" s="268">
        <v>9491.84</v>
      </c>
      <c r="AA7220" s="229" t="s">
        <v>21534</v>
      </c>
      <c r="AB7220" s="230">
        <v>122308.78</v>
      </c>
      <c r="AD7220" s="209" t="s">
        <v>21465</v>
      </c>
      <c r="AE7220" s="210">
        <v>1391.75</v>
      </c>
      <c r="AF7220" s="93"/>
      <c r="AG7220" s="93"/>
      <c r="AH7220" s="93"/>
    </row>
    <row r="7221" spans="21:34" x14ac:dyDescent="0.3">
      <c r="U7221" s="309" t="s">
        <v>58662</v>
      </c>
      <c r="V7221" s="310">
        <v>315</v>
      </c>
      <c r="X7221" s="267" t="s">
        <v>58276</v>
      </c>
      <c r="Y7221" s="268">
        <v>1409.07</v>
      </c>
      <c r="AA7221" s="229" t="s">
        <v>21535</v>
      </c>
      <c r="AB7221" s="230">
        <v>92499.85</v>
      </c>
      <c r="AD7221" s="209" t="s">
        <v>21466</v>
      </c>
      <c r="AE7221" s="210">
        <v>20251.73</v>
      </c>
      <c r="AF7221" s="93"/>
      <c r="AG7221" s="93"/>
      <c r="AH7221" s="93"/>
    </row>
    <row r="7222" spans="21:34" x14ac:dyDescent="0.3">
      <c r="U7222" s="309" t="s">
        <v>60694</v>
      </c>
      <c r="V7222" s="310">
        <v>35583.96</v>
      </c>
      <c r="X7222" s="267" t="s">
        <v>33670</v>
      </c>
      <c r="Y7222" s="268">
        <v>12378.68</v>
      </c>
      <c r="AA7222" s="229" t="s">
        <v>21536</v>
      </c>
      <c r="AB7222" s="230">
        <v>1353776.57</v>
      </c>
      <c r="AD7222" s="209" t="s">
        <v>21467</v>
      </c>
      <c r="AE7222" s="210">
        <v>11077.5</v>
      </c>
      <c r="AF7222" s="93"/>
      <c r="AG7222" s="93"/>
      <c r="AH7222" s="93"/>
    </row>
    <row r="7223" spans="21:34" x14ac:dyDescent="0.3">
      <c r="U7223" s="309" t="s">
        <v>60695</v>
      </c>
      <c r="V7223" s="310">
        <v>2722.14</v>
      </c>
      <c r="X7223" s="267" t="s">
        <v>59639</v>
      </c>
      <c r="Y7223" s="268">
        <v>148.22999999999999</v>
      </c>
      <c r="AA7223" s="229" t="s">
        <v>21537</v>
      </c>
      <c r="AB7223" s="230">
        <v>68394.06</v>
      </c>
      <c r="AD7223" s="209" t="s">
        <v>21468</v>
      </c>
      <c r="AE7223" s="210">
        <v>29063.81</v>
      </c>
      <c r="AF7223" s="93"/>
      <c r="AG7223" s="93"/>
      <c r="AH7223" s="93"/>
    </row>
    <row r="7224" spans="21:34" x14ac:dyDescent="0.3">
      <c r="U7224" s="309" t="s">
        <v>60696</v>
      </c>
      <c r="V7224" s="310">
        <v>8903.1</v>
      </c>
      <c r="X7224" s="267" t="s">
        <v>21759</v>
      </c>
      <c r="Y7224" s="268">
        <v>51868.66</v>
      </c>
      <c r="AA7224" s="229" t="s">
        <v>21538</v>
      </c>
      <c r="AB7224" s="230">
        <v>13517.95</v>
      </c>
      <c r="AD7224" s="209" t="s">
        <v>21469</v>
      </c>
      <c r="AE7224" s="210">
        <v>875</v>
      </c>
      <c r="AF7224" s="93"/>
      <c r="AG7224" s="93"/>
      <c r="AH7224" s="93"/>
    </row>
    <row r="7225" spans="21:34" x14ac:dyDescent="0.3">
      <c r="U7225" s="309" t="s">
        <v>53549</v>
      </c>
      <c r="V7225" s="310">
        <v>1813.35</v>
      </c>
      <c r="X7225" s="267" t="s">
        <v>52685</v>
      </c>
      <c r="Y7225" s="268">
        <v>-21.96</v>
      </c>
      <c r="AA7225" s="229" t="s">
        <v>21539</v>
      </c>
      <c r="AB7225" s="230">
        <v>95714.31</v>
      </c>
      <c r="AD7225" s="209" t="s">
        <v>21470</v>
      </c>
      <c r="AE7225" s="210">
        <v>87954.21</v>
      </c>
      <c r="AF7225" s="93"/>
      <c r="AG7225" s="93"/>
      <c r="AH7225" s="93"/>
    </row>
    <row r="7226" spans="21:34" x14ac:dyDescent="0.3">
      <c r="U7226" s="309" t="s">
        <v>53550</v>
      </c>
      <c r="V7226" s="310">
        <v>8743.2800000000007</v>
      </c>
      <c r="X7226" s="267" t="s">
        <v>39222</v>
      </c>
      <c r="Y7226" s="268">
        <v>9663.7099999999991</v>
      </c>
      <c r="AA7226" s="229" t="s">
        <v>21540</v>
      </c>
      <c r="AB7226" s="230">
        <v>2437</v>
      </c>
      <c r="AD7226" s="209" t="s">
        <v>21471</v>
      </c>
      <c r="AE7226" s="210">
        <v>209880.78</v>
      </c>
      <c r="AF7226" s="93"/>
      <c r="AG7226" s="93"/>
      <c r="AH7226" s="93"/>
    </row>
    <row r="7227" spans="21:34" x14ac:dyDescent="0.3">
      <c r="U7227" s="309" t="s">
        <v>35544</v>
      </c>
      <c r="V7227" s="310">
        <v>7664.15</v>
      </c>
      <c r="X7227" s="267" t="s">
        <v>35135</v>
      </c>
      <c r="Y7227" s="268">
        <v>89670.399999999994</v>
      </c>
      <c r="AA7227" s="229" t="s">
        <v>21541</v>
      </c>
      <c r="AB7227" s="230">
        <v>6674.64</v>
      </c>
      <c r="AD7227" s="209" t="s">
        <v>21472</v>
      </c>
      <c r="AE7227" s="210">
        <v>586.05999999999995</v>
      </c>
      <c r="AF7227" s="93"/>
      <c r="AG7227" s="93"/>
      <c r="AH7227" s="93"/>
    </row>
    <row r="7228" spans="21:34" x14ac:dyDescent="0.3">
      <c r="U7228" s="309" t="s">
        <v>68732</v>
      </c>
      <c r="V7228" s="310">
        <v>400</v>
      </c>
      <c r="X7228" s="267" t="s">
        <v>21760</v>
      </c>
      <c r="Y7228" s="268">
        <v>237887.72</v>
      </c>
      <c r="AA7228" s="229" t="s">
        <v>21542</v>
      </c>
      <c r="AB7228" s="230">
        <v>91891.57</v>
      </c>
      <c r="AD7228" s="209" t="s">
        <v>21473</v>
      </c>
      <c r="AE7228" s="210">
        <v>70100</v>
      </c>
      <c r="AF7228" s="93"/>
      <c r="AG7228" s="93"/>
      <c r="AH7228" s="93"/>
    </row>
    <row r="7229" spans="21:34" x14ac:dyDescent="0.3">
      <c r="U7229" s="309" t="s">
        <v>55355</v>
      </c>
      <c r="V7229" s="310">
        <v>25775</v>
      </c>
      <c r="X7229" s="267" t="s">
        <v>62023</v>
      </c>
      <c r="Y7229" s="268">
        <v>12376.4</v>
      </c>
      <c r="AA7229" s="229" t="s">
        <v>42579</v>
      </c>
      <c r="AB7229" s="230">
        <v>31991.54</v>
      </c>
      <c r="AD7229" s="209" t="s">
        <v>21474</v>
      </c>
      <c r="AE7229" s="210">
        <v>365.67</v>
      </c>
      <c r="AF7229" s="93"/>
      <c r="AG7229" s="93"/>
      <c r="AH7229" s="93"/>
    </row>
    <row r="7230" spans="21:34" x14ac:dyDescent="0.3">
      <c r="U7230" s="309" t="s">
        <v>55356</v>
      </c>
      <c r="V7230" s="310">
        <v>2002.43</v>
      </c>
      <c r="X7230" s="267" t="s">
        <v>62656</v>
      </c>
      <c r="Y7230" s="268">
        <v>51309.58</v>
      </c>
      <c r="AA7230" s="229" t="s">
        <v>46991</v>
      </c>
      <c r="AB7230" s="230">
        <v>2047.5</v>
      </c>
      <c r="AD7230" s="209" t="s">
        <v>21475</v>
      </c>
      <c r="AE7230" s="210">
        <v>25678.28</v>
      </c>
      <c r="AF7230" s="93"/>
      <c r="AG7230" s="93"/>
      <c r="AH7230" s="93"/>
    </row>
    <row r="7231" spans="21:34" x14ac:dyDescent="0.3">
      <c r="U7231" s="309" t="s">
        <v>55357</v>
      </c>
      <c r="V7231" s="310">
        <v>6004.58</v>
      </c>
      <c r="X7231" s="267" t="s">
        <v>62657</v>
      </c>
      <c r="Y7231" s="268">
        <v>3925.25</v>
      </c>
      <c r="AA7231" s="229" t="s">
        <v>46992</v>
      </c>
      <c r="AB7231" s="230">
        <v>50938.92</v>
      </c>
      <c r="AD7231" s="209" t="s">
        <v>21476</v>
      </c>
      <c r="AE7231" s="210">
        <v>2600</v>
      </c>
      <c r="AF7231" s="93"/>
      <c r="AG7231" s="93"/>
      <c r="AH7231" s="93"/>
    </row>
    <row r="7232" spans="21:34" x14ac:dyDescent="0.3">
      <c r="U7232" s="309" t="s">
        <v>68733</v>
      </c>
      <c r="V7232" s="310">
        <v>494.11</v>
      </c>
      <c r="X7232" s="267" t="s">
        <v>64401</v>
      </c>
      <c r="Y7232" s="268">
        <v>7708.57</v>
      </c>
      <c r="AA7232" s="229" t="s">
        <v>21543</v>
      </c>
      <c r="AB7232" s="230">
        <v>69964.73</v>
      </c>
      <c r="AD7232" s="209" t="s">
        <v>21477</v>
      </c>
      <c r="AE7232" s="210">
        <v>464908</v>
      </c>
      <c r="AF7232" s="93"/>
      <c r="AG7232" s="93"/>
      <c r="AH7232" s="93"/>
    </row>
    <row r="7233" spans="21:34" x14ac:dyDescent="0.3">
      <c r="U7233" s="309" t="s">
        <v>64829</v>
      </c>
      <c r="V7233" s="310">
        <v>3824.69</v>
      </c>
      <c r="X7233" s="267" t="s">
        <v>35136</v>
      </c>
      <c r="Y7233" s="268">
        <v>503046.7</v>
      </c>
      <c r="AA7233" s="229" t="s">
        <v>21544</v>
      </c>
      <c r="AB7233" s="230">
        <v>124146.82</v>
      </c>
      <c r="AD7233" s="209" t="s">
        <v>21478</v>
      </c>
      <c r="AE7233" s="210">
        <v>43382</v>
      </c>
      <c r="AF7233" s="93"/>
      <c r="AG7233" s="93"/>
      <c r="AH7233" s="93"/>
    </row>
    <row r="7234" spans="21:34" x14ac:dyDescent="0.3">
      <c r="U7234" s="309" t="s">
        <v>53552</v>
      </c>
      <c r="V7234" s="310">
        <v>424.34</v>
      </c>
      <c r="X7234" s="267" t="s">
        <v>33672</v>
      </c>
      <c r="Y7234" s="268">
        <v>278533.12</v>
      </c>
      <c r="AA7234" s="229" t="s">
        <v>21545</v>
      </c>
      <c r="AB7234" s="230">
        <v>37407.68</v>
      </c>
      <c r="AD7234" s="209" t="s">
        <v>21479</v>
      </c>
      <c r="AE7234" s="210">
        <v>28182</v>
      </c>
      <c r="AF7234" s="93"/>
      <c r="AG7234" s="93"/>
      <c r="AH7234" s="93"/>
    </row>
    <row r="7235" spans="21:34" x14ac:dyDescent="0.3">
      <c r="U7235" s="309" t="s">
        <v>68734</v>
      </c>
      <c r="V7235" s="310">
        <v>33331.33</v>
      </c>
      <c r="X7235" s="267" t="s">
        <v>35137</v>
      </c>
      <c r="Y7235" s="268">
        <v>141694.97</v>
      </c>
      <c r="AA7235" s="229" t="s">
        <v>21546</v>
      </c>
      <c r="AB7235" s="230">
        <v>28440</v>
      </c>
      <c r="AD7235" s="209" t="s">
        <v>21480</v>
      </c>
      <c r="AE7235" s="210">
        <v>119034</v>
      </c>
      <c r="AF7235" s="93"/>
      <c r="AG7235" s="93"/>
      <c r="AH7235" s="93"/>
    </row>
    <row r="7236" spans="21:34" x14ac:dyDescent="0.3">
      <c r="U7236" s="309" t="s">
        <v>63780</v>
      </c>
      <c r="V7236" s="310">
        <v>1896.32</v>
      </c>
      <c r="X7236" s="267" t="s">
        <v>64402</v>
      </c>
      <c r="Y7236" s="268">
        <v>1021.5</v>
      </c>
      <c r="AA7236" s="229" t="s">
        <v>21547</v>
      </c>
      <c r="AB7236" s="230">
        <v>16860</v>
      </c>
      <c r="AD7236" s="209" t="s">
        <v>21481</v>
      </c>
      <c r="AE7236" s="210">
        <v>15287.22</v>
      </c>
      <c r="AF7236" s="93"/>
      <c r="AG7236" s="93"/>
      <c r="AH7236" s="93"/>
    </row>
    <row r="7237" spans="21:34" x14ac:dyDescent="0.3">
      <c r="U7237" s="309" t="s">
        <v>55360</v>
      </c>
      <c r="V7237" s="310">
        <v>145.07</v>
      </c>
      <c r="X7237" s="267" t="s">
        <v>64403</v>
      </c>
      <c r="Y7237" s="268">
        <v>28965.77</v>
      </c>
      <c r="AA7237" s="229" t="s">
        <v>36342</v>
      </c>
      <c r="AB7237" s="230">
        <v>305772.40000000002</v>
      </c>
      <c r="AD7237" s="209" t="s">
        <v>21482</v>
      </c>
      <c r="AE7237" s="210">
        <v>512.35</v>
      </c>
      <c r="AF7237" s="93"/>
      <c r="AG7237" s="93"/>
      <c r="AH7237" s="93"/>
    </row>
    <row r="7238" spans="21:34" x14ac:dyDescent="0.3">
      <c r="U7238" s="309" t="s">
        <v>55361</v>
      </c>
      <c r="V7238" s="310">
        <v>464.59</v>
      </c>
      <c r="X7238" s="267" t="s">
        <v>60526</v>
      </c>
      <c r="Y7238" s="268">
        <v>3533711.9</v>
      </c>
      <c r="AA7238" s="229" t="s">
        <v>40348</v>
      </c>
      <c r="AB7238" s="230">
        <v>15500.45</v>
      </c>
      <c r="AD7238" s="209" t="s">
        <v>21483</v>
      </c>
      <c r="AE7238" s="210">
        <v>8796.25</v>
      </c>
      <c r="AF7238" s="93"/>
      <c r="AG7238" s="93"/>
      <c r="AH7238" s="93"/>
    </row>
    <row r="7239" spans="21:34" x14ac:dyDescent="0.3">
      <c r="U7239" s="309" t="s">
        <v>68735</v>
      </c>
      <c r="V7239" s="310">
        <v>47265.22</v>
      </c>
      <c r="X7239" s="267" t="s">
        <v>40354</v>
      </c>
      <c r="Y7239" s="268">
        <v>51565.88</v>
      </c>
      <c r="AA7239" s="229" t="s">
        <v>46993</v>
      </c>
      <c r="AB7239" s="230">
        <v>3143400</v>
      </c>
      <c r="AD7239" s="209" t="s">
        <v>21484</v>
      </c>
      <c r="AE7239" s="210">
        <v>58762.5</v>
      </c>
      <c r="AF7239" s="93"/>
      <c r="AG7239" s="93"/>
      <c r="AH7239" s="93"/>
    </row>
    <row r="7240" spans="21:34" x14ac:dyDescent="0.3">
      <c r="U7240" s="309" t="s">
        <v>56520</v>
      </c>
      <c r="V7240" s="310">
        <v>40518.199999999997</v>
      </c>
      <c r="X7240" s="267" t="s">
        <v>40355</v>
      </c>
      <c r="Y7240" s="268">
        <v>3329.64</v>
      </c>
      <c r="AA7240" s="229" t="s">
        <v>42580</v>
      </c>
      <c r="AB7240" s="230">
        <v>2308.7800000000002</v>
      </c>
      <c r="AD7240" s="209" t="s">
        <v>21485</v>
      </c>
      <c r="AE7240" s="210">
        <v>4830.5</v>
      </c>
      <c r="AF7240" s="93"/>
      <c r="AG7240" s="93"/>
      <c r="AH7240" s="93"/>
    </row>
    <row r="7241" spans="21:34" x14ac:dyDescent="0.3">
      <c r="U7241" s="309" t="s">
        <v>68736</v>
      </c>
      <c r="V7241" s="310">
        <v>758.93</v>
      </c>
      <c r="X7241" s="267" t="s">
        <v>35138</v>
      </c>
      <c r="Y7241" s="268">
        <v>123500</v>
      </c>
      <c r="AA7241" s="229" t="s">
        <v>39208</v>
      </c>
      <c r="AB7241" s="230">
        <v>11934.65</v>
      </c>
      <c r="AD7241" s="209" t="s">
        <v>21486</v>
      </c>
      <c r="AE7241" s="210">
        <v>6269.14</v>
      </c>
      <c r="AF7241" s="93"/>
      <c r="AG7241" s="93"/>
      <c r="AH7241" s="93"/>
    </row>
    <row r="7242" spans="21:34" x14ac:dyDescent="0.3">
      <c r="U7242" s="309" t="s">
        <v>68737</v>
      </c>
      <c r="V7242" s="310">
        <v>200.56</v>
      </c>
      <c r="X7242" s="267" t="s">
        <v>62024</v>
      </c>
      <c r="Y7242" s="268">
        <v>3680</v>
      </c>
      <c r="AA7242" s="229" t="s">
        <v>21548</v>
      </c>
      <c r="AB7242" s="230">
        <v>433640.84</v>
      </c>
      <c r="AD7242" s="209" t="s">
        <v>21487</v>
      </c>
      <c r="AE7242" s="210">
        <v>17537.740000000002</v>
      </c>
      <c r="AF7242" s="93"/>
      <c r="AG7242" s="93"/>
      <c r="AH7242" s="93"/>
    </row>
    <row r="7243" spans="21:34" x14ac:dyDescent="0.3">
      <c r="U7243" s="309" t="s">
        <v>68738</v>
      </c>
      <c r="V7243" s="310">
        <v>188.74</v>
      </c>
      <c r="X7243" s="267" t="s">
        <v>35139</v>
      </c>
      <c r="Y7243" s="268">
        <v>4350</v>
      </c>
      <c r="AA7243" s="229" t="s">
        <v>33665</v>
      </c>
      <c r="AB7243" s="230">
        <v>796416.71</v>
      </c>
      <c r="AD7243" s="209" t="s">
        <v>21488</v>
      </c>
      <c r="AE7243" s="210">
        <v>2412.4699999999998</v>
      </c>
      <c r="AF7243" s="93"/>
      <c r="AG7243" s="93"/>
      <c r="AH7243" s="93"/>
    </row>
    <row r="7244" spans="21:34" x14ac:dyDescent="0.3">
      <c r="U7244" s="309" t="s">
        <v>39430</v>
      </c>
      <c r="V7244" s="310">
        <v>130104.23</v>
      </c>
      <c r="X7244" s="267" t="s">
        <v>63702</v>
      </c>
      <c r="Y7244" s="268">
        <v>259078.54</v>
      </c>
      <c r="AA7244" s="229" t="s">
        <v>33666</v>
      </c>
      <c r="AB7244" s="230">
        <v>22567.56</v>
      </c>
      <c r="AD7244" s="209" t="s">
        <v>21489</v>
      </c>
      <c r="AE7244" s="210">
        <v>3388.84</v>
      </c>
      <c r="AF7244" s="93"/>
      <c r="AG7244" s="93"/>
      <c r="AH7244" s="93"/>
    </row>
    <row r="7245" spans="21:34" x14ac:dyDescent="0.3">
      <c r="U7245" s="309" t="s">
        <v>63355</v>
      </c>
      <c r="V7245" s="310">
        <v>24578.58</v>
      </c>
      <c r="X7245" s="267" t="s">
        <v>33673</v>
      </c>
      <c r="Y7245" s="268">
        <v>372587.53</v>
      </c>
      <c r="AA7245" s="229" t="s">
        <v>45017</v>
      </c>
      <c r="AB7245" s="230">
        <v>9525</v>
      </c>
      <c r="AD7245" s="209" t="s">
        <v>21490</v>
      </c>
      <c r="AE7245" s="210">
        <v>30533.97</v>
      </c>
      <c r="AF7245" s="93"/>
      <c r="AG7245" s="93"/>
      <c r="AH7245" s="93"/>
    </row>
    <row r="7246" spans="21:34" x14ac:dyDescent="0.3">
      <c r="U7246" s="309" t="s">
        <v>63356</v>
      </c>
      <c r="V7246" s="310">
        <v>27117.38</v>
      </c>
      <c r="X7246" s="267" t="s">
        <v>33674</v>
      </c>
      <c r="Y7246" s="268">
        <v>325795.28000000003</v>
      </c>
      <c r="AA7246" s="229" t="s">
        <v>46994</v>
      </c>
      <c r="AB7246" s="230">
        <v>1099.96</v>
      </c>
      <c r="AD7246" s="209" t="s">
        <v>21491</v>
      </c>
      <c r="AE7246" s="210">
        <v>26098.55</v>
      </c>
      <c r="AF7246" s="93"/>
      <c r="AG7246" s="93"/>
      <c r="AH7246" s="93"/>
    </row>
    <row r="7247" spans="21:34" x14ac:dyDescent="0.3">
      <c r="U7247" s="309" t="s">
        <v>57791</v>
      </c>
      <c r="V7247" s="310">
        <v>5260.6</v>
      </c>
      <c r="X7247" s="267" t="s">
        <v>33675</v>
      </c>
      <c r="Y7247" s="268">
        <v>99858.96</v>
      </c>
      <c r="AA7247" s="229" t="s">
        <v>45018</v>
      </c>
      <c r="AB7247" s="230">
        <v>2661.73</v>
      </c>
      <c r="AD7247" s="209" t="s">
        <v>21492</v>
      </c>
      <c r="AE7247" s="210">
        <v>304710.55</v>
      </c>
      <c r="AF7247" s="93"/>
      <c r="AG7247" s="93"/>
      <c r="AH7247" s="93"/>
    </row>
    <row r="7248" spans="21:34" x14ac:dyDescent="0.3">
      <c r="U7248" s="309" t="s">
        <v>64831</v>
      </c>
      <c r="V7248" s="310">
        <v>10463.64</v>
      </c>
      <c r="X7248" s="267" t="s">
        <v>33676</v>
      </c>
      <c r="Y7248" s="268">
        <v>4872</v>
      </c>
      <c r="AA7248" s="229" t="s">
        <v>21549</v>
      </c>
      <c r="AB7248" s="230">
        <v>217009.84</v>
      </c>
      <c r="AD7248" s="209" t="s">
        <v>21493</v>
      </c>
      <c r="AE7248" s="210">
        <v>276469.65000000002</v>
      </c>
      <c r="AF7248" s="93"/>
      <c r="AG7248" s="93"/>
      <c r="AH7248" s="93"/>
    </row>
    <row r="7249" spans="21:34" x14ac:dyDescent="0.3">
      <c r="U7249" s="309" t="s">
        <v>40592</v>
      </c>
      <c r="V7249" s="310">
        <v>52300</v>
      </c>
      <c r="X7249" s="267" t="s">
        <v>59640</v>
      </c>
      <c r="Y7249" s="268">
        <v>17.28</v>
      </c>
      <c r="AA7249" s="229" t="s">
        <v>50017</v>
      </c>
      <c r="AB7249" s="230">
        <v>70075</v>
      </c>
      <c r="AD7249" s="209" t="s">
        <v>21494</v>
      </c>
      <c r="AE7249" s="210">
        <v>65781.119999999995</v>
      </c>
      <c r="AF7249" s="93"/>
      <c r="AG7249" s="93"/>
      <c r="AH7249" s="93"/>
    </row>
    <row r="7250" spans="21:34" x14ac:dyDescent="0.3">
      <c r="U7250" s="309" t="s">
        <v>68739</v>
      </c>
      <c r="V7250" s="310">
        <v>3543.38</v>
      </c>
      <c r="X7250" s="267" t="s">
        <v>62658</v>
      </c>
      <c r="Y7250" s="268">
        <v>24000</v>
      </c>
      <c r="AA7250" s="229" t="s">
        <v>50018</v>
      </c>
      <c r="AB7250" s="230">
        <v>5360.62</v>
      </c>
      <c r="AD7250" s="209" t="s">
        <v>21495</v>
      </c>
      <c r="AE7250" s="210">
        <v>46764.32</v>
      </c>
      <c r="AF7250" s="93"/>
      <c r="AG7250" s="93"/>
      <c r="AH7250" s="93"/>
    </row>
    <row r="7251" spans="21:34" x14ac:dyDescent="0.3">
      <c r="U7251" s="309" t="s">
        <v>68740</v>
      </c>
      <c r="V7251" s="310">
        <v>1048.32</v>
      </c>
      <c r="X7251" s="267" t="s">
        <v>33677</v>
      </c>
      <c r="Y7251" s="268">
        <v>69434.850000000006</v>
      </c>
      <c r="AA7251" s="229" t="s">
        <v>50019</v>
      </c>
      <c r="AB7251" s="230">
        <v>16148.2</v>
      </c>
      <c r="AD7251" s="209" t="s">
        <v>21496</v>
      </c>
      <c r="AE7251" s="210">
        <v>37607.440000000002</v>
      </c>
      <c r="AF7251" s="93"/>
      <c r="AG7251" s="93"/>
      <c r="AH7251" s="93"/>
    </row>
    <row r="7252" spans="21:34" x14ac:dyDescent="0.3">
      <c r="U7252" s="309" t="s">
        <v>55363</v>
      </c>
      <c r="V7252" s="310">
        <v>2000</v>
      </c>
      <c r="X7252" s="267" t="s">
        <v>21762</v>
      </c>
      <c r="Y7252" s="268">
        <v>1459156.64</v>
      </c>
      <c r="AA7252" s="229" t="s">
        <v>52642</v>
      </c>
      <c r="AB7252" s="230">
        <v>2145.1799999999998</v>
      </c>
      <c r="AD7252" s="209" t="s">
        <v>21497</v>
      </c>
      <c r="AE7252" s="210">
        <v>18912.599999999999</v>
      </c>
      <c r="AF7252" s="93"/>
      <c r="AG7252" s="93"/>
      <c r="AH7252" s="93"/>
    </row>
    <row r="7253" spans="21:34" x14ac:dyDescent="0.3">
      <c r="U7253" s="309" t="s">
        <v>56521</v>
      </c>
      <c r="V7253" s="310">
        <v>35882.43</v>
      </c>
      <c r="X7253" s="267" t="s">
        <v>45040</v>
      </c>
      <c r="Y7253" s="268">
        <v>524679.31999999995</v>
      </c>
      <c r="AA7253" s="229" t="s">
        <v>52643</v>
      </c>
      <c r="AB7253" s="230">
        <v>859.11</v>
      </c>
      <c r="AD7253" s="209" t="s">
        <v>21498</v>
      </c>
      <c r="AE7253" s="210">
        <v>31256.74</v>
      </c>
      <c r="AF7253" s="93"/>
      <c r="AG7253" s="93"/>
      <c r="AH7253" s="93"/>
    </row>
    <row r="7254" spans="21:34" x14ac:dyDescent="0.3">
      <c r="U7254" s="309" t="s">
        <v>68741</v>
      </c>
      <c r="V7254" s="310">
        <v>1100</v>
      </c>
      <c r="X7254" s="267" t="s">
        <v>35140</v>
      </c>
      <c r="Y7254" s="268">
        <v>1150348.3600000001</v>
      </c>
      <c r="AA7254" s="229" t="s">
        <v>52644</v>
      </c>
      <c r="AB7254" s="230">
        <v>65.73</v>
      </c>
      <c r="AD7254" s="209" t="s">
        <v>21499</v>
      </c>
      <c r="AE7254" s="210">
        <v>44839.55</v>
      </c>
      <c r="AF7254" s="93"/>
      <c r="AG7254" s="93"/>
      <c r="AH7254" s="93"/>
    </row>
    <row r="7255" spans="21:34" x14ac:dyDescent="0.3">
      <c r="U7255" s="309" t="s">
        <v>39431</v>
      </c>
      <c r="V7255" s="310">
        <v>27810.15</v>
      </c>
      <c r="X7255" s="267" t="s">
        <v>39224</v>
      </c>
      <c r="Y7255" s="268">
        <v>1757743.81</v>
      </c>
      <c r="AA7255" s="229" t="s">
        <v>52645</v>
      </c>
      <c r="AB7255" s="230">
        <v>207.05</v>
      </c>
      <c r="AD7255" s="209" t="s">
        <v>21500</v>
      </c>
      <c r="AE7255" s="210">
        <v>28629.7</v>
      </c>
      <c r="AF7255" s="93"/>
      <c r="AG7255" s="93"/>
      <c r="AH7255" s="93"/>
    </row>
    <row r="7256" spans="21:34" x14ac:dyDescent="0.3">
      <c r="U7256" s="309" t="s">
        <v>40593</v>
      </c>
      <c r="V7256" s="310">
        <v>54884.02</v>
      </c>
      <c r="X7256" s="267" t="s">
        <v>36354</v>
      </c>
      <c r="Y7256" s="268">
        <v>7955.22</v>
      </c>
      <c r="AA7256" s="229" t="s">
        <v>52646</v>
      </c>
      <c r="AB7256" s="230">
        <v>2346.75</v>
      </c>
      <c r="AD7256" s="209" t="s">
        <v>21501</v>
      </c>
      <c r="AE7256" s="210">
        <v>68695.53</v>
      </c>
      <c r="AF7256" s="93"/>
      <c r="AG7256" s="93"/>
      <c r="AH7256" s="93"/>
    </row>
    <row r="7257" spans="21:34" x14ac:dyDescent="0.3">
      <c r="U7257" s="309" t="s">
        <v>40594</v>
      </c>
      <c r="V7257" s="310">
        <v>22596.68</v>
      </c>
      <c r="X7257" s="267" t="s">
        <v>21763</v>
      </c>
      <c r="Y7257" s="268">
        <v>135985.62</v>
      </c>
      <c r="AA7257" s="229" t="s">
        <v>50020</v>
      </c>
      <c r="AB7257" s="230">
        <v>73964.12</v>
      </c>
      <c r="AD7257" s="209" t="s">
        <v>21502</v>
      </c>
      <c r="AE7257" s="210">
        <v>1270.5</v>
      </c>
      <c r="AF7257" s="93"/>
      <c r="AG7257" s="93"/>
      <c r="AH7257" s="93"/>
    </row>
    <row r="7258" spans="21:34" x14ac:dyDescent="0.3">
      <c r="U7258" s="309" t="s">
        <v>39432</v>
      </c>
      <c r="V7258" s="310">
        <v>1833.26</v>
      </c>
      <c r="X7258" s="267" t="s">
        <v>52704</v>
      </c>
      <c r="Y7258" s="268">
        <v>10725.77</v>
      </c>
      <c r="AA7258" s="229" t="s">
        <v>52647</v>
      </c>
      <c r="AB7258" s="230">
        <v>188.41</v>
      </c>
      <c r="AD7258" s="209" t="s">
        <v>21503</v>
      </c>
      <c r="AE7258" s="210">
        <v>50756.94</v>
      </c>
      <c r="AF7258" s="93"/>
      <c r="AG7258" s="93"/>
      <c r="AH7258" s="93"/>
    </row>
    <row r="7259" spans="21:34" x14ac:dyDescent="0.3">
      <c r="U7259" s="309" t="s">
        <v>57792</v>
      </c>
      <c r="V7259" s="310">
        <v>140590.45000000001</v>
      </c>
      <c r="X7259" s="267" t="s">
        <v>52705</v>
      </c>
      <c r="Y7259" s="268">
        <v>820.54</v>
      </c>
      <c r="AA7259" s="229" t="s">
        <v>52648</v>
      </c>
      <c r="AB7259" s="230">
        <v>6029.19</v>
      </c>
      <c r="AD7259" s="209" t="s">
        <v>21504</v>
      </c>
      <c r="AE7259" s="210">
        <v>525.45000000000005</v>
      </c>
      <c r="AF7259" s="93"/>
      <c r="AG7259" s="93"/>
      <c r="AH7259" s="93"/>
    </row>
    <row r="7260" spans="21:34" x14ac:dyDescent="0.3">
      <c r="U7260" s="309" t="s">
        <v>64833</v>
      </c>
      <c r="V7260" s="310">
        <v>9487.3799999999992</v>
      </c>
      <c r="X7260" s="267" t="s">
        <v>52706</v>
      </c>
      <c r="Y7260" s="268">
        <v>2627.81</v>
      </c>
      <c r="AA7260" s="229" t="s">
        <v>21550</v>
      </c>
      <c r="AB7260" s="230">
        <v>2750</v>
      </c>
      <c r="AD7260" s="209" t="s">
        <v>21505</v>
      </c>
      <c r="AE7260" s="210">
        <v>49759.88</v>
      </c>
      <c r="AF7260" s="93"/>
      <c r="AG7260" s="93"/>
      <c r="AH7260" s="93"/>
    </row>
    <row r="7261" spans="21:34" x14ac:dyDescent="0.3">
      <c r="U7261" s="309" t="s">
        <v>64834</v>
      </c>
      <c r="V7261" s="310">
        <v>4451.8500000000004</v>
      </c>
      <c r="X7261" s="267" t="s">
        <v>58550</v>
      </c>
      <c r="Y7261" s="268">
        <v>14536.3</v>
      </c>
      <c r="AA7261" s="229" t="s">
        <v>52649</v>
      </c>
      <c r="AB7261" s="230">
        <v>896.88</v>
      </c>
      <c r="AD7261" s="209" t="s">
        <v>21506</v>
      </c>
      <c r="AE7261" s="210">
        <v>122328.68</v>
      </c>
      <c r="AF7261" s="93"/>
      <c r="AG7261" s="93"/>
      <c r="AH7261" s="93"/>
    </row>
    <row r="7262" spans="21:34" x14ac:dyDescent="0.3">
      <c r="U7262" s="309" t="s">
        <v>62976</v>
      </c>
      <c r="V7262" s="310">
        <v>137269.44</v>
      </c>
      <c r="X7262" s="267" t="s">
        <v>57497</v>
      </c>
      <c r="Y7262" s="268">
        <v>2144.5100000000002</v>
      </c>
      <c r="AA7262" s="229" t="s">
        <v>40349</v>
      </c>
      <c r="AB7262" s="230">
        <v>407230.59</v>
      </c>
      <c r="AD7262" s="209" t="s">
        <v>21507</v>
      </c>
      <c r="AE7262" s="210">
        <v>43561.88</v>
      </c>
      <c r="AF7262" s="93"/>
      <c r="AG7262" s="93"/>
      <c r="AH7262" s="93"/>
    </row>
    <row r="7263" spans="21:34" x14ac:dyDescent="0.3">
      <c r="U7263" s="309" t="s">
        <v>49120</v>
      </c>
      <c r="V7263" s="310">
        <v>8795.68</v>
      </c>
      <c r="X7263" s="267" t="s">
        <v>59641</v>
      </c>
      <c r="Y7263" s="268">
        <v>2667.97</v>
      </c>
      <c r="AA7263" s="229" t="s">
        <v>48017</v>
      </c>
      <c r="AB7263" s="230">
        <v>4480.37</v>
      </c>
      <c r="AD7263" s="209" t="s">
        <v>21508</v>
      </c>
      <c r="AE7263" s="210">
        <v>11132.69</v>
      </c>
      <c r="AF7263" s="93"/>
      <c r="AG7263" s="93"/>
      <c r="AH7263" s="93"/>
    </row>
    <row r="7264" spans="21:34" x14ac:dyDescent="0.3">
      <c r="U7264" s="309" t="s">
        <v>48222</v>
      </c>
      <c r="V7264" s="310">
        <v>46436.82</v>
      </c>
      <c r="X7264" s="267" t="s">
        <v>58866</v>
      </c>
      <c r="Y7264" s="268">
        <v>960.39</v>
      </c>
      <c r="AA7264" s="229" t="s">
        <v>39209</v>
      </c>
      <c r="AB7264" s="230">
        <v>432344.6</v>
      </c>
      <c r="AD7264" s="209" t="s">
        <v>21509</v>
      </c>
      <c r="AE7264" s="210">
        <v>9990</v>
      </c>
      <c r="AF7264" s="93"/>
      <c r="AG7264" s="93"/>
      <c r="AH7264" s="93"/>
    </row>
    <row r="7265" spans="21:34" x14ac:dyDescent="0.3">
      <c r="U7265" s="309" t="s">
        <v>68742</v>
      </c>
      <c r="V7265" s="310">
        <v>516671.97</v>
      </c>
      <c r="X7265" s="267" t="s">
        <v>57498</v>
      </c>
      <c r="Y7265" s="268">
        <v>140</v>
      </c>
      <c r="AA7265" s="229" t="s">
        <v>52650</v>
      </c>
      <c r="AB7265" s="230">
        <v>670.24</v>
      </c>
      <c r="AD7265" s="209" t="s">
        <v>21510</v>
      </c>
      <c r="AE7265" s="210">
        <v>87497.88</v>
      </c>
      <c r="AF7265" s="93"/>
      <c r="AG7265" s="93"/>
      <c r="AH7265" s="93"/>
    </row>
    <row r="7266" spans="21:34" x14ac:dyDescent="0.3">
      <c r="U7266" s="309" t="s">
        <v>49121</v>
      </c>
      <c r="V7266" s="310">
        <v>1626672.5</v>
      </c>
      <c r="X7266" s="267" t="s">
        <v>59642</v>
      </c>
      <c r="Y7266" s="268">
        <v>22.2</v>
      </c>
      <c r="AA7266" s="229" t="s">
        <v>42581</v>
      </c>
      <c r="AB7266" s="230">
        <v>7595.28</v>
      </c>
      <c r="AD7266" s="209" t="s">
        <v>21511</v>
      </c>
      <c r="AE7266" s="210">
        <v>14060.64</v>
      </c>
      <c r="AF7266" s="93"/>
      <c r="AG7266" s="93"/>
      <c r="AH7266" s="93"/>
    </row>
    <row r="7267" spans="21:34" x14ac:dyDescent="0.3">
      <c r="U7267" s="309" t="s">
        <v>66746</v>
      </c>
      <c r="V7267" s="310">
        <v>3681.02</v>
      </c>
      <c r="X7267" s="267" t="s">
        <v>56226</v>
      </c>
      <c r="Y7267" s="268">
        <v>1000</v>
      </c>
      <c r="AA7267" s="229" t="s">
        <v>52651</v>
      </c>
      <c r="AB7267" s="230">
        <v>15.89</v>
      </c>
      <c r="AD7267" s="209" t="s">
        <v>21512</v>
      </c>
      <c r="AE7267" s="210">
        <v>66759.3</v>
      </c>
      <c r="AF7267" s="93"/>
      <c r="AG7267" s="93"/>
      <c r="AH7267" s="93"/>
    </row>
    <row r="7268" spans="21:34" x14ac:dyDescent="0.3">
      <c r="U7268" s="309" t="s">
        <v>66747</v>
      </c>
      <c r="V7268" s="310">
        <v>627.91999999999996</v>
      </c>
      <c r="X7268" s="267" t="s">
        <v>61436</v>
      </c>
      <c r="Y7268" s="268">
        <v>138458.48000000001</v>
      </c>
      <c r="AA7268" s="229" t="s">
        <v>39210</v>
      </c>
      <c r="AB7268" s="230">
        <v>62824.33</v>
      </c>
      <c r="AD7268" s="209" t="s">
        <v>21513</v>
      </c>
      <c r="AE7268" s="210">
        <v>1021449.23</v>
      </c>
      <c r="AF7268" s="93"/>
      <c r="AG7268" s="93"/>
      <c r="AH7268" s="93"/>
    </row>
    <row r="7269" spans="21:34" x14ac:dyDescent="0.3">
      <c r="U7269" s="309" t="s">
        <v>47219</v>
      </c>
      <c r="V7269" s="310">
        <v>5043.18</v>
      </c>
      <c r="X7269" s="267" t="s">
        <v>64404</v>
      </c>
      <c r="Y7269" s="268">
        <v>690.77</v>
      </c>
      <c r="AA7269" s="229" t="s">
        <v>52652</v>
      </c>
      <c r="AB7269" s="230">
        <v>20091.52</v>
      </c>
      <c r="AD7269" s="209" t="s">
        <v>21514</v>
      </c>
      <c r="AE7269" s="210">
        <v>3047.85</v>
      </c>
      <c r="AF7269" s="93"/>
      <c r="AG7269" s="93"/>
      <c r="AH7269" s="93"/>
    </row>
    <row r="7270" spans="21:34" x14ac:dyDescent="0.3">
      <c r="U7270" s="309" t="s">
        <v>47220</v>
      </c>
      <c r="V7270" s="310">
        <v>385.82</v>
      </c>
      <c r="X7270" s="267" t="s">
        <v>61437</v>
      </c>
      <c r="Y7270" s="268">
        <v>46260.57</v>
      </c>
      <c r="AA7270" s="229" t="s">
        <v>42582</v>
      </c>
      <c r="AB7270" s="230">
        <v>263.33999999999997</v>
      </c>
      <c r="AD7270" s="209" t="s">
        <v>21515</v>
      </c>
      <c r="AE7270" s="210">
        <v>90601.95</v>
      </c>
      <c r="AF7270" s="93"/>
      <c r="AG7270" s="93"/>
      <c r="AH7270" s="93"/>
    </row>
    <row r="7271" spans="21:34" x14ac:dyDescent="0.3">
      <c r="U7271" s="309" t="s">
        <v>68743</v>
      </c>
      <c r="V7271" s="310">
        <v>2460</v>
      </c>
      <c r="X7271" s="267" t="s">
        <v>62659</v>
      </c>
      <c r="Y7271" s="268">
        <v>196</v>
      </c>
      <c r="AA7271" s="229" t="s">
        <v>45019</v>
      </c>
      <c r="AB7271" s="230">
        <v>88161.26</v>
      </c>
      <c r="AD7271" s="209" t="s">
        <v>21516</v>
      </c>
      <c r="AE7271" s="210">
        <v>261.63</v>
      </c>
      <c r="AF7271" s="93"/>
      <c r="AG7271" s="93"/>
      <c r="AH7271" s="93"/>
    </row>
    <row r="7272" spans="21:34" x14ac:dyDescent="0.3">
      <c r="U7272" s="309" t="s">
        <v>68744</v>
      </c>
      <c r="V7272" s="310">
        <v>6300</v>
      </c>
      <c r="X7272" s="267" t="s">
        <v>61438</v>
      </c>
      <c r="Y7272" s="268">
        <v>14544</v>
      </c>
      <c r="AA7272" s="229" t="s">
        <v>39211</v>
      </c>
      <c r="AB7272" s="230">
        <v>75454.45</v>
      </c>
      <c r="AD7272" s="209" t="s">
        <v>21517</v>
      </c>
      <c r="AE7272" s="210">
        <v>20.010000000000002</v>
      </c>
      <c r="AF7272" s="93"/>
      <c r="AG7272" s="93"/>
      <c r="AH7272" s="93"/>
    </row>
    <row r="7273" spans="21:34" x14ac:dyDescent="0.3">
      <c r="U7273" s="309" t="s">
        <v>48223</v>
      </c>
      <c r="V7273" s="310">
        <v>-12959.06</v>
      </c>
      <c r="X7273" s="267" t="s">
        <v>61439</v>
      </c>
      <c r="Y7273" s="268">
        <v>14987.68</v>
      </c>
      <c r="AA7273" s="229" t="s">
        <v>39212</v>
      </c>
      <c r="AB7273" s="230">
        <v>221513.43</v>
      </c>
      <c r="AD7273" s="209" t="s">
        <v>21518</v>
      </c>
      <c r="AE7273" s="210">
        <v>56.72</v>
      </c>
      <c r="AF7273" s="93"/>
      <c r="AG7273" s="93"/>
      <c r="AH7273" s="93"/>
    </row>
    <row r="7274" spans="21:34" x14ac:dyDescent="0.3">
      <c r="U7274" s="309" t="s">
        <v>68745</v>
      </c>
      <c r="V7274" s="310">
        <v>254.33</v>
      </c>
      <c r="X7274" s="267" t="s">
        <v>61440</v>
      </c>
      <c r="Y7274" s="268">
        <v>47855.31</v>
      </c>
      <c r="AA7274" s="229" t="s">
        <v>39213</v>
      </c>
      <c r="AB7274" s="230">
        <v>121753.44</v>
      </c>
      <c r="AD7274" s="209" t="s">
        <v>21519</v>
      </c>
      <c r="AE7274" s="210">
        <v>468.05</v>
      </c>
      <c r="AF7274" s="93"/>
      <c r="AG7274" s="93"/>
      <c r="AH7274" s="93"/>
    </row>
    <row r="7275" spans="21:34" x14ac:dyDescent="0.3">
      <c r="U7275" s="309" t="s">
        <v>68746</v>
      </c>
      <c r="V7275" s="310">
        <v>1477.88</v>
      </c>
      <c r="X7275" s="267" t="s">
        <v>61441</v>
      </c>
      <c r="Y7275" s="268">
        <v>18574.060000000001</v>
      </c>
      <c r="AA7275" s="229" t="s">
        <v>48935</v>
      </c>
      <c r="AB7275" s="230">
        <v>174152.48</v>
      </c>
      <c r="AD7275" s="209" t="s">
        <v>21520</v>
      </c>
      <c r="AE7275" s="210">
        <v>352.66</v>
      </c>
      <c r="AF7275" s="93"/>
      <c r="AG7275" s="93"/>
      <c r="AH7275" s="93"/>
    </row>
    <row r="7276" spans="21:34" x14ac:dyDescent="0.3">
      <c r="U7276" s="309" t="s">
        <v>68747</v>
      </c>
      <c r="V7276" s="310">
        <v>12630.98</v>
      </c>
      <c r="X7276" s="267" t="s">
        <v>64405</v>
      </c>
      <c r="Y7276" s="268">
        <v>11106.73</v>
      </c>
      <c r="AA7276" s="229" t="s">
        <v>46995</v>
      </c>
      <c r="AB7276" s="230">
        <v>456.9</v>
      </c>
      <c r="AD7276" s="209" t="s">
        <v>21521</v>
      </c>
      <c r="AE7276" s="210">
        <v>3460.61</v>
      </c>
      <c r="AF7276" s="93"/>
      <c r="AG7276" s="93"/>
      <c r="AH7276" s="93"/>
    </row>
    <row r="7277" spans="21:34" x14ac:dyDescent="0.3">
      <c r="U7277" s="309" t="s">
        <v>68748</v>
      </c>
      <c r="V7277" s="310">
        <v>9632.3700000000008</v>
      </c>
      <c r="X7277" s="267" t="s">
        <v>61102</v>
      </c>
      <c r="Y7277" s="268">
        <v>23445.77</v>
      </c>
      <c r="AA7277" s="229" t="s">
        <v>46996</v>
      </c>
      <c r="AB7277" s="230">
        <v>58778.51</v>
      </c>
      <c r="AD7277" s="209" t="s">
        <v>21522</v>
      </c>
      <c r="AE7277" s="210">
        <v>256.2</v>
      </c>
      <c r="AF7277" s="93"/>
      <c r="AG7277" s="93"/>
      <c r="AH7277" s="93"/>
    </row>
    <row r="7278" spans="21:34" x14ac:dyDescent="0.3">
      <c r="U7278" s="309" t="s">
        <v>68749</v>
      </c>
      <c r="V7278" s="310">
        <v>12703.68</v>
      </c>
      <c r="X7278" s="267" t="s">
        <v>64406</v>
      </c>
      <c r="Y7278" s="268">
        <v>15399.78</v>
      </c>
      <c r="AA7278" s="229" t="s">
        <v>40350</v>
      </c>
      <c r="AB7278" s="230">
        <v>9762.5400000000009</v>
      </c>
      <c r="AD7278" s="209" t="s">
        <v>21523</v>
      </c>
      <c r="AE7278" s="210">
        <v>5960.07</v>
      </c>
      <c r="AF7278" s="93"/>
      <c r="AG7278" s="93"/>
      <c r="AH7278" s="93"/>
    </row>
    <row r="7279" spans="21:34" x14ac:dyDescent="0.3">
      <c r="U7279" s="309" t="s">
        <v>68750</v>
      </c>
      <c r="V7279" s="310">
        <v>971.85</v>
      </c>
      <c r="X7279" s="267" t="s">
        <v>64407</v>
      </c>
      <c r="Y7279" s="268">
        <v>45223.8</v>
      </c>
      <c r="AA7279" s="229" t="s">
        <v>39214</v>
      </c>
      <c r="AB7279" s="230">
        <v>373391.68</v>
      </c>
      <c r="AD7279" s="209" t="s">
        <v>21524</v>
      </c>
      <c r="AE7279" s="210">
        <v>67004.58</v>
      </c>
      <c r="AF7279" s="93"/>
      <c r="AG7279" s="93"/>
      <c r="AH7279" s="93"/>
    </row>
    <row r="7280" spans="21:34" x14ac:dyDescent="0.3">
      <c r="U7280" s="309" t="s">
        <v>68751</v>
      </c>
      <c r="V7280" s="310">
        <v>2884.67</v>
      </c>
      <c r="X7280" s="267" t="s">
        <v>61210</v>
      </c>
      <c r="Y7280" s="268">
        <v>7068.09</v>
      </c>
      <c r="AA7280" s="229" t="s">
        <v>52653</v>
      </c>
      <c r="AB7280" s="230">
        <v>54005.68</v>
      </c>
      <c r="AD7280" s="209" t="s">
        <v>21525</v>
      </c>
      <c r="AE7280" s="210">
        <v>38099.870000000003</v>
      </c>
      <c r="AF7280" s="93"/>
      <c r="AG7280" s="93"/>
      <c r="AH7280" s="93"/>
    </row>
    <row r="7281" spans="21:34" x14ac:dyDescent="0.3">
      <c r="U7281" s="309" t="s">
        <v>68752</v>
      </c>
      <c r="V7281" s="310">
        <v>243.8</v>
      </c>
      <c r="X7281" s="267" t="s">
        <v>64408</v>
      </c>
      <c r="Y7281" s="268">
        <v>865.04</v>
      </c>
      <c r="AA7281" s="229" t="s">
        <v>45020</v>
      </c>
      <c r="AB7281" s="230">
        <v>14456.62</v>
      </c>
      <c r="AD7281" s="209" t="s">
        <v>21526</v>
      </c>
      <c r="AE7281" s="210">
        <v>2783.26</v>
      </c>
      <c r="AF7281" s="93"/>
      <c r="AG7281" s="93"/>
      <c r="AH7281" s="93"/>
    </row>
    <row r="7282" spans="21:34" x14ac:dyDescent="0.3">
      <c r="U7282" s="309" t="s">
        <v>68753</v>
      </c>
      <c r="V7282" s="310">
        <v>26303.87</v>
      </c>
      <c r="X7282" s="267" t="s">
        <v>61103</v>
      </c>
      <c r="Y7282" s="268">
        <v>3931.18</v>
      </c>
      <c r="AA7282" s="229" t="s">
        <v>48936</v>
      </c>
      <c r="AB7282" s="230">
        <v>1269.49</v>
      </c>
      <c r="AD7282" s="209" t="s">
        <v>21527</v>
      </c>
      <c r="AE7282" s="210">
        <v>3056.09</v>
      </c>
      <c r="AF7282" s="93"/>
      <c r="AG7282" s="93"/>
      <c r="AH7282" s="93"/>
    </row>
    <row r="7283" spans="21:34" x14ac:dyDescent="0.3">
      <c r="U7283" s="309" t="s">
        <v>68754</v>
      </c>
      <c r="V7283" s="310">
        <v>154.74</v>
      </c>
      <c r="X7283" s="267" t="s">
        <v>58277</v>
      </c>
      <c r="Y7283" s="268">
        <v>22585.64</v>
      </c>
      <c r="AA7283" s="229" t="s">
        <v>48018</v>
      </c>
      <c r="AB7283" s="230">
        <v>30163.81</v>
      </c>
      <c r="AD7283" s="209" t="s">
        <v>21528</v>
      </c>
      <c r="AE7283" s="210">
        <v>7672.1</v>
      </c>
      <c r="AF7283" s="93"/>
      <c r="AG7283" s="93"/>
      <c r="AH7283" s="93"/>
    </row>
    <row r="7284" spans="21:34" x14ac:dyDescent="0.3">
      <c r="U7284" s="309" t="s">
        <v>68755</v>
      </c>
      <c r="V7284" s="310">
        <v>181.4</v>
      </c>
      <c r="X7284" s="267" t="s">
        <v>64409</v>
      </c>
      <c r="Y7284" s="268">
        <v>3735.18</v>
      </c>
      <c r="AA7284" s="229" t="s">
        <v>48019</v>
      </c>
      <c r="AB7284" s="230">
        <v>3381.84</v>
      </c>
      <c r="AD7284" s="209" t="s">
        <v>21529</v>
      </c>
      <c r="AE7284" s="210">
        <v>4196.4799999999996</v>
      </c>
      <c r="AF7284" s="93"/>
      <c r="AG7284" s="93"/>
      <c r="AH7284" s="93"/>
    </row>
    <row r="7285" spans="21:34" x14ac:dyDescent="0.3">
      <c r="U7285" s="309" t="s">
        <v>68756</v>
      </c>
      <c r="V7285" s="310">
        <v>17020</v>
      </c>
      <c r="X7285" s="267" t="s">
        <v>64410</v>
      </c>
      <c r="Y7285" s="268">
        <v>29488.46</v>
      </c>
      <c r="AA7285" s="229" t="s">
        <v>50021</v>
      </c>
      <c r="AB7285" s="230">
        <v>7078.12</v>
      </c>
      <c r="AD7285" s="209" t="s">
        <v>21530</v>
      </c>
      <c r="AE7285" s="210">
        <v>1877.37</v>
      </c>
      <c r="AF7285" s="93"/>
      <c r="AG7285" s="93"/>
      <c r="AH7285" s="93"/>
    </row>
    <row r="7286" spans="21:34" x14ac:dyDescent="0.3">
      <c r="U7286" s="309" t="s">
        <v>68757</v>
      </c>
      <c r="V7286" s="310">
        <v>1315.92</v>
      </c>
      <c r="X7286" s="267" t="s">
        <v>64411</v>
      </c>
      <c r="Y7286" s="268">
        <v>1576.95</v>
      </c>
      <c r="AA7286" s="229" t="s">
        <v>48937</v>
      </c>
      <c r="AB7286" s="230">
        <v>753.04</v>
      </c>
      <c r="AD7286" s="209" t="s">
        <v>21531</v>
      </c>
      <c r="AE7286" s="210">
        <v>360</v>
      </c>
      <c r="AF7286" s="93"/>
      <c r="AG7286" s="93"/>
      <c r="AH7286" s="93"/>
    </row>
    <row r="7287" spans="21:34" x14ac:dyDescent="0.3">
      <c r="U7287" s="309" t="s">
        <v>68758</v>
      </c>
      <c r="V7287" s="310">
        <v>4274.95</v>
      </c>
      <c r="X7287" s="267" t="s">
        <v>64412</v>
      </c>
      <c r="Y7287" s="268">
        <v>9535.66</v>
      </c>
      <c r="AA7287" s="229" t="s">
        <v>46997</v>
      </c>
      <c r="AB7287" s="230">
        <v>21427.55</v>
      </c>
      <c r="AD7287" s="209" t="s">
        <v>21532</v>
      </c>
      <c r="AE7287" s="210">
        <v>2.2200000000000002</v>
      </c>
      <c r="AF7287" s="93"/>
      <c r="AG7287" s="93"/>
      <c r="AH7287" s="93"/>
    </row>
    <row r="7288" spans="21:34" x14ac:dyDescent="0.3">
      <c r="U7288" s="309" t="s">
        <v>68759</v>
      </c>
      <c r="V7288" s="310">
        <v>26694.36</v>
      </c>
      <c r="X7288" s="267" t="s">
        <v>64413</v>
      </c>
      <c r="Y7288" s="268">
        <v>3105.91</v>
      </c>
      <c r="AA7288" s="229" t="s">
        <v>48020</v>
      </c>
      <c r="AB7288" s="230">
        <v>2669.61</v>
      </c>
      <c r="AD7288" s="209" t="s">
        <v>21533</v>
      </c>
      <c r="AE7288" s="210">
        <v>65.849999999999994</v>
      </c>
      <c r="AF7288" s="93"/>
      <c r="AG7288" s="93"/>
      <c r="AH7288" s="93"/>
    </row>
    <row r="7289" spans="21:34" x14ac:dyDescent="0.3">
      <c r="U7289" s="309" t="s">
        <v>68760</v>
      </c>
      <c r="V7289" s="310">
        <v>10000</v>
      </c>
      <c r="X7289" s="267" t="s">
        <v>64414</v>
      </c>
      <c r="Y7289" s="268">
        <v>8072.28</v>
      </c>
      <c r="AA7289" s="229" t="s">
        <v>48938</v>
      </c>
      <c r="AB7289" s="230">
        <v>8107.66</v>
      </c>
      <c r="AD7289" s="209" t="s">
        <v>21534</v>
      </c>
      <c r="AE7289" s="210">
        <v>4560</v>
      </c>
      <c r="AF7289" s="93"/>
      <c r="AG7289" s="93"/>
      <c r="AH7289" s="93"/>
    </row>
    <row r="7290" spans="21:34" x14ac:dyDescent="0.3">
      <c r="U7290" s="309" t="s">
        <v>61559</v>
      </c>
      <c r="V7290" s="310">
        <v>3994.5</v>
      </c>
      <c r="X7290" s="267" t="s">
        <v>64415</v>
      </c>
      <c r="Y7290" s="268">
        <v>36242.43</v>
      </c>
      <c r="AA7290" s="229" t="s">
        <v>48939</v>
      </c>
      <c r="AB7290" s="230">
        <v>43031</v>
      </c>
      <c r="AD7290" s="209" t="s">
        <v>21535</v>
      </c>
      <c r="AE7290" s="210">
        <v>15382.54</v>
      </c>
      <c r="AF7290" s="93"/>
      <c r="AG7290" s="93"/>
      <c r="AH7290" s="93"/>
    </row>
    <row r="7291" spans="21:34" x14ac:dyDescent="0.3">
      <c r="U7291" s="309" t="s">
        <v>61560</v>
      </c>
      <c r="V7291" s="310">
        <v>305.58</v>
      </c>
      <c r="X7291" s="267" t="s">
        <v>64416</v>
      </c>
      <c r="Y7291" s="268">
        <v>23539.1</v>
      </c>
      <c r="AA7291" s="229" t="s">
        <v>45021</v>
      </c>
      <c r="AB7291" s="230">
        <v>880927.6</v>
      </c>
      <c r="AD7291" s="209" t="s">
        <v>21536</v>
      </c>
      <c r="AE7291" s="210">
        <v>276270.73</v>
      </c>
      <c r="AF7291" s="93"/>
      <c r="AG7291" s="93"/>
      <c r="AH7291" s="93"/>
    </row>
    <row r="7292" spans="21:34" x14ac:dyDescent="0.3">
      <c r="U7292" s="309" t="s">
        <v>61561</v>
      </c>
      <c r="V7292" s="310">
        <v>957.87</v>
      </c>
      <c r="X7292" s="267" t="s">
        <v>64417</v>
      </c>
      <c r="Y7292" s="268">
        <v>21930.55</v>
      </c>
      <c r="AA7292" s="229" t="s">
        <v>45022</v>
      </c>
      <c r="AB7292" s="230">
        <v>67324.399999999994</v>
      </c>
      <c r="AD7292" s="209" t="s">
        <v>21537</v>
      </c>
      <c r="AE7292" s="210">
        <v>7375.25</v>
      </c>
      <c r="AF7292" s="93"/>
      <c r="AG7292" s="93"/>
      <c r="AH7292" s="93"/>
    </row>
    <row r="7293" spans="21:34" x14ac:dyDescent="0.3">
      <c r="U7293" s="309" t="s">
        <v>35546</v>
      </c>
      <c r="V7293" s="310">
        <v>383.34</v>
      </c>
      <c r="X7293" s="267" t="s">
        <v>64418</v>
      </c>
      <c r="Y7293" s="268">
        <v>55394.95</v>
      </c>
      <c r="AA7293" s="229" t="s">
        <v>52654</v>
      </c>
      <c r="AB7293" s="230">
        <v>1938</v>
      </c>
      <c r="AD7293" s="209" t="s">
        <v>21538</v>
      </c>
      <c r="AE7293" s="210">
        <v>2839.82</v>
      </c>
      <c r="AF7293" s="93"/>
      <c r="AG7293" s="93"/>
      <c r="AH7293" s="93"/>
    </row>
    <row r="7294" spans="21:34" x14ac:dyDescent="0.3">
      <c r="U7294" s="309" t="s">
        <v>35547</v>
      </c>
      <c r="V7294" s="310">
        <v>451</v>
      </c>
      <c r="X7294" s="267" t="s">
        <v>59098</v>
      </c>
      <c r="Y7294" s="268">
        <v>35155.199999999997</v>
      </c>
      <c r="AA7294" s="229" t="s">
        <v>42583</v>
      </c>
      <c r="AB7294" s="230">
        <v>32494.33</v>
      </c>
      <c r="AD7294" s="209" t="s">
        <v>21539</v>
      </c>
      <c r="AE7294" s="210">
        <v>15566.09</v>
      </c>
      <c r="AF7294" s="93"/>
      <c r="AG7294" s="93"/>
      <c r="AH7294" s="93"/>
    </row>
    <row r="7295" spans="21:34" x14ac:dyDescent="0.3">
      <c r="U7295" s="309" t="s">
        <v>35548</v>
      </c>
      <c r="V7295" s="310">
        <v>57.08</v>
      </c>
      <c r="X7295" s="267" t="s">
        <v>59099</v>
      </c>
      <c r="Y7295" s="268">
        <v>2468.8200000000002</v>
      </c>
      <c r="AA7295" s="229" t="s">
        <v>42584</v>
      </c>
      <c r="AB7295" s="230">
        <v>2418.48</v>
      </c>
      <c r="AD7295" s="209" t="s">
        <v>21540</v>
      </c>
      <c r="AE7295" s="210">
        <v>950.17</v>
      </c>
      <c r="AF7295" s="93"/>
      <c r="AG7295" s="93"/>
      <c r="AH7295" s="93"/>
    </row>
    <row r="7296" spans="21:34" x14ac:dyDescent="0.3">
      <c r="U7296" s="309" t="s">
        <v>35549</v>
      </c>
      <c r="V7296" s="310">
        <v>191.4</v>
      </c>
      <c r="X7296" s="267" t="s">
        <v>59100</v>
      </c>
      <c r="Y7296" s="268">
        <v>7199.34</v>
      </c>
      <c r="AA7296" s="229" t="s">
        <v>21592</v>
      </c>
      <c r="AB7296" s="230">
        <v>1366.28</v>
      </c>
      <c r="AD7296" s="209" t="s">
        <v>21541</v>
      </c>
      <c r="AE7296" s="210">
        <v>218.61</v>
      </c>
      <c r="AF7296" s="93"/>
      <c r="AG7296" s="93"/>
      <c r="AH7296" s="93"/>
    </row>
    <row r="7297" spans="21:34" x14ac:dyDescent="0.3">
      <c r="U7297" s="309" t="s">
        <v>34060</v>
      </c>
      <c r="V7297" s="310">
        <v>13828.17</v>
      </c>
      <c r="X7297" s="267" t="s">
        <v>61442</v>
      </c>
      <c r="Y7297" s="268">
        <v>4377.83</v>
      </c>
      <c r="AA7297" s="229" t="s">
        <v>50022</v>
      </c>
      <c r="AB7297" s="230">
        <v>2000</v>
      </c>
      <c r="AD7297" s="209" t="s">
        <v>21542</v>
      </c>
      <c r="AE7297" s="210">
        <v>7949.12</v>
      </c>
      <c r="AF7297" s="93"/>
      <c r="AG7297" s="93"/>
      <c r="AH7297" s="93"/>
    </row>
    <row r="7298" spans="21:34" x14ac:dyDescent="0.3">
      <c r="U7298" s="309" t="s">
        <v>53559</v>
      </c>
      <c r="V7298" s="310">
        <v>16266.67</v>
      </c>
      <c r="X7298" s="267" t="s">
        <v>64419</v>
      </c>
      <c r="Y7298" s="268">
        <v>3311.9</v>
      </c>
      <c r="AA7298" s="229" t="s">
        <v>50023</v>
      </c>
      <c r="AB7298" s="230">
        <v>3983.84</v>
      </c>
      <c r="AD7298" s="209" t="s">
        <v>21543</v>
      </c>
      <c r="AE7298" s="210">
        <v>6937.52</v>
      </c>
      <c r="AF7298" s="93"/>
      <c r="AG7298" s="93"/>
      <c r="AH7298" s="93"/>
    </row>
    <row r="7299" spans="21:34" x14ac:dyDescent="0.3">
      <c r="U7299" s="309" t="s">
        <v>59792</v>
      </c>
      <c r="V7299" s="310">
        <v>4840</v>
      </c>
      <c r="X7299" s="267" t="s">
        <v>59416</v>
      </c>
      <c r="Y7299" s="268">
        <v>3481.61</v>
      </c>
      <c r="AA7299" s="229" t="s">
        <v>50024</v>
      </c>
      <c r="AB7299" s="230">
        <v>1426</v>
      </c>
      <c r="AD7299" s="209" t="s">
        <v>21544</v>
      </c>
      <c r="AE7299" s="210">
        <v>179.67</v>
      </c>
      <c r="AF7299" s="93"/>
      <c r="AG7299" s="93"/>
      <c r="AH7299" s="93"/>
    </row>
    <row r="7300" spans="21:34" x14ac:dyDescent="0.3">
      <c r="U7300" s="309" t="s">
        <v>34062</v>
      </c>
      <c r="V7300" s="310">
        <v>2510.15</v>
      </c>
      <c r="X7300" s="267" t="s">
        <v>63207</v>
      </c>
      <c r="Y7300" s="268">
        <v>33318.199999999997</v>
      </c>
      <c r="AA7300" s="229" t="s">
        <v>50025</v>
      </c>
      <c r="AB7300" s="230">
        <v>1806</v>
      </c>
      <c r="AD7300" s="209" t="s">
        <v>21545</v>
      </c>
      <c r="AE7300" s="210">
        <v>5520</v>
      </c>
      <c r="AF7300" s="93"/>
      <c r="AG7300" s="93"/>
      <c r="AH7300" s="93"/>
    </row>
    <row r="7301" spans="21:34" x14ac:dyDescent="0.3">
      <c r="U7301" s="309" t="s">
        <v>34063</v>
      </c>
      <c r="V7301" s="310">
        <v>8014.05</v>
      </c>
      <c r="X7301" s="267" t="s">
        <v>63208</v>
      </c>
      <c r="Y7301" s="268">
        <v>2539.65</v>
      </c>
      <c r="AA7301" s="229" t="s">
        <v>50026</v>
      </c>
      <c r="AB7301" s="230">
        <v>200</v>
      </c>
      <c r="AD7301" s="209" t="s">
        <v>21546</v>
      </c>
      <c r="AE7301" s="210">
        <v>3990</v>
      </c>
      <c r="AF7301" s="93"/>
      <c r="AG7301" s="93"/>
      <c r="AH7301" s="93"/>
    </row>
    <row r="7302" spans="21:34" x14ac:dyDescent="0.3">
      <c r="U7302" s="309" t="s">
        <v>34064</v>
      </c>
      <c r="V7302" s="310">
        <v>4094.72</v>
      </c>
      <c r="X7302" s="267" t="s">
        <v>63209</v>
      </c>
      <c r="Y7302" s="268">
        <v>7766.06</v>
      </c>
      <c r="AA7302" s="229" t="s">
        <v>50027</v>
      </c>
      <c r="AB7302" s="230">
        <v>4666</v>
      </c>
      <c r="AD7302" s="209" t="s">
        <v>21547</v>
      </c>
      <c r="AE7302" s="210">
        <v>2250</v>
      </c>
      <c r="AF7302" s="93"/>
      <c r="AG7302" s="93"/>
      <c r="AH7302" s="93"/>
    </row>
    <row r="7303" spans="21:34" x14ac:dyDescent="0.3">
      <c r="U7303" s="309" t="s">
        <v>63781</v>
      </c>
      <c r="V7303" s="310">
        <v>8810</v>
      </c>
      <c r="X7303" s="267" t="s">
        <v>63210</v>
      </c>
      <c r="Y7303" s="268">
        <v>5500</v>
      </c>
      <c r="AA7303" s="229" t="s">
        <v>21593</v>
      </c>
      <c r="AB7303" s="230">
        <v>524.66999999999996</v>
      </c>
      <c r="AD7303" s="209" t="s">
        <v>21548</v>
      </c>
      <c r="AE7303" s="210">
        <v>26774.17</v>
      </c>
      <c r="AF7303" s="93"/>
      <c r="AG7303" s="93"/>
      <c r="AH7303" s="93"/>
    </row>
    <row r="7304" spans="21:34" x14ac:dyDescent="0.3">
      <c r="U7304" s="309" t="s">
        <v>63782</v>
      </c>
      <c r="V7304" s="310">
        <v>673.99</v>
      </c>
      <c r="X7304" s="267" t="s">
        <v>61443</v>
      </c>
      <c r="Y7304" s="268">
        <v>2607.14</v>
      </c>
      <c r="AA7304" s="229" t="s">
        <v>33667</v>
      </c>
      <c r="AB7304" s="230">
        <v>2149.56</v>
      </c>
      <c r="AD7304" s="209" t="s">
        <v>21549</v>
      </c>
      <c r="AE7304" s="210">
        <v>12674.33</v>
      </c>
      <c r="AF7304" s="93"/>
      <c r="AG7304" s="93"/>
      <c r="AH7304" s="93"/>
    </row>
    <row r="7305" spans="21:34" x14ac:dyDescent="0.3">
      <c r="U7305" s="309" t="s">
        <v>63783</v>
      </c>
      <c r="V7305" s="310">
        <v>2021.01</v>
      </c>
      <c r="X7305" s="267" t="s">
        <v>59643</v>
      </c>
      <c r="Y7305" s="268">
        <v>25190.75</v>
      </c>
      <c r="AA7305" s="229" t="s">
        <v>39215</v>
      </c>
      <c r="AB7305" s="230">
        <v>164.44</v>
      </c>
      <c r="AD7305" s="209" t="s">
        <v>21550</v>
      </c>
      <c r="AE7305" s="210">
        <v>22789.25</v>
      </c>
      <c r="AF7305" s="93"/>
      <c r="AG7305" s="93"/>
      <c r="AH7305" s="93"/>
    </row>
    <row r="7306" spans="21:34" x14ac:dyDescent="0.3">
      <c r="U7306" s="309" t="s">
        <v>68761</v>
      </c>
      <c r="V7306" s="310">
        <v>1700</v>
      </c>
      <c r="X7306" s="267" t="s">
        <v>58278</v>
      </c>
      <c r="Y7306" s="268">
        <v>123709.96</v>
      </c>
      <c r="AA7306" s="229" t="s">
        <v>50028</v>
      </c>
      <c r="AB7306" s="230">
        <v>250</v>
      </c>
      <c r="AD7306" s="209" t="s">
        <v>21551</v>
      </c>
      <c r="AE7306" s="210">
        <v>4560</v>
      </c>
      <c r="AF7306" s="93"/>
      <c r="AG7306" s="93"/>
      <c r="AH7306" s="93"/>
    </row>
    <row r="7307" spans="21:34" x14ac:dyDescent="0.3">
      <c r="U7307" s="309" t="s">
        <v>63784</v>
      </c>
      <c r="V7307" s="310">
        <v>1075.8800000000001</v>
      </c>
      <c r="X7307" s="267" t="s">
        <v>57499</v>
      </c>
      <c r="Y7307" s="268">
        <v>35145</v>
      </c>
      <c r="AA7307" s="229" t="s">
        <v>48021</v>
      </c>
      <c r="AB7307" s="230">
        <v>8384.68</v>
      </c>
      <c r="AD7307" s="209" t="s">
        <v>21552</v>
      </c>
      <c r="AE7307" s="210">
        <v>32876.85</v>
      </c>
      <c r="AF7307" s="93"/>
      <c r="AG7307" s="93"/>
      <c r="AH7307" s="93"/>
    </row>
    <row r="7308" spans="21:34" x14ac:dyDescent="0.3">
      <c r="U7308" s="309" t="s">
        <v>68762</v>
      </c>
      <c r="V7308" s="310">
        <v>2767.5</v>
      </c>
      <c r="X7308" s="267" t="s">
        <v>57500</v>
      </c>
      <c r="Y7308" s="268">
        <v>3000</v>
      </c>
      <c r="AA7308" s="229" t="s">
        <v>48022</v>
      </c>
      <c r="AB7308" s="230">
        <v>622.94000000000005</v>
      </c>
      <c r="AD7308" s="209" t="s">
        <v>21553</v>
      </c>
      <c r="AE7308" s="210">
        <v>397454.35</v>
      </c>
      <c r="AF7308" s="93"/>
      <c r="AG7308" s="93"/>
      <c r="AH7308" s="93"/>
    </row>
    <row r="7309" spans="21:34" x14ac:dyDescent="0.3">
      <c r="U7309" s="309" t="s">
        <v>68763</v>
      </c>
      <c r="V7309" s="310">
        <v>72406</v>
      </c>
      <c r="X7309" s="267" t="s">
        <v>57501</v>
      </c>
      <c r="Y7309" s="268">
        <v>28788.71</v>
      </c>
      <c r="AA7309" s="229" t="s">
        <v>48023</v>
      </c>
      <c r="AB7309" s="230">
        <v>2020.72</v>
      </c>
      <c r="AD7309" s="209" t="s">
        <v>21554</v>
      </c>
      <c r="AE7309" s="210">
        <v>276270.73</v>
      </c>
      <c r="AF7309" s="93"/>
      <c r="AG7309" s="93"/>
      <c r="AH7309" s="93"/>
    </row>
    <row r="7310" spans="21:34" x14ac:dyDescent="0.3">
      <c r="U7310" s="309" t="s">
        <v>68764</v>
      </c>
      <c r="V7310" s="310">
        <v>4840</v>
      </c>
      <c r="X7310" s="267" t="s">
        <v>21806</v>
      </c>
      <c r="Y7310" s="268">
        <v>8232.26</v>
      </c>
      <c r="AA7310" s="229" t="s">
        <v>48024</v>
      </c>
      <c r="AB7310" s="230">
        <v>2706.94</v>
      </c>
      <c r="AD7310" s="209" t="s">
        <v>21555</v>
      </c>
      <c r="AE7310" s="210">
        <v>46866.87</v>
      </c>
      <c r="AF7310" s="93"/>
      <c r="AG7310" s="93"/>
      <c r="AH7310" s="93"/>
    </row>
    <row r="7311" spans="21:34" x14ac:dyDescent="0.3">
      <c r="U7311" s="309" t="s">
        <v>49124</v>
      </c>
      <c r="V7311" s="310">
        <v>2137917.13</v>
      </c>
      <c r="X7311" s="267" t="s">
        <v>57502</v>
      </c>
      <c r="Y7311" s="268">
        <v>11830.96</v>
      </c>
      <c r="AA7311" s="229" t="s">
        <v>42585</v>
      </c>
      <c r="AB7311" s="230">
        <v>12400</v>
      </c>
      <c r="AD7311" s="209" t="s">
        <v>21556</v>
      </c>
      <c r="AE7311" s="210">
        <v>2839.82</v>
      </c>
      <c r="AF7311" s="93"/>
      <c r="AG7311" s="93"/>
      <c r="AH7311" s="93"/>
    </row>
    <row r="7312" spans="21:34" x14ac:dyDescent="0.3">
      <c r="U7312" s="309" t="s">
        <v>64849</v>
      </c>
      <c r="V7312" s="310">
        <v>486.89</v>
      </c>
      <c r="X7312" s="267" t="s">
        <v>57503</v>
      </c>
      <c r="Y7312" s="268">
        <v>827.29</v>
      </c>
      <c r="AA7312" s="229" t="s">
        <v>42586</v>
      </c>
      <c r="AB7312" s="230">
        <v>1310</v>
      </c>
      <c r="AD7312" s="209" t="s">
        <v>21557</v>
      </c>
      <c r="AE7312" s="210">
        <v>65781.119999999995</v>
      </c>
      <c r="AF7312" s="93"/>
      <c r="AG7312" s="93"/>
      <c r="AH7312" s="93"/>
    </row>
    <row r="7313" spans="21:34" x14ac:dyDescent="0.3">
      <c r="U7313" s="309" t="s">
        <v>62977</v>
      </c>
      <c r="V7313" s="310">
        <v>51684.17</v>
      </c>
      <c r="X7313" s="267" t="s">
        <v>55191</v>
      </c>
      <c r="Y7313" s="268">
        <v>2160</v>
      </c>
      <c r="AA7313" s="229" t="s">
        <v>42587</v>
      </c>
      <c r="AB7313" s="230">
        <v>6288.51</v>
      </c>
      <c r="AD7313" s="209" t="s">
        <v>21558</v>
      </c>
      <c r="AE7313" s="210">
        <v>16078.44</v>
      </c>
      <c r="AF7313" s="93"/>
      <c r="AG7313" s="93"/>
      <c r="AH7313" s="93"/>
    </row>
    <row r="7314" spans="21:34" x14ac:dyDescent="0.3">
      <c r="U7314" s="309" t="s">
        <v>68765</v>
      </c>
      <c r="V7314" s="310">
        <v>12379.5</v>
      </c>
      <c r="X7314" s="267" t="s">
        <v>55192</v>
      </c>
      <c r="Y7314" s="268">
        <v>165.24</v>
      </c>
      <c r="AA7314" s="229" t="s">
        <v>42588</v>
      </c>
      <c r="AB7314" s="230">
        <v>468.54</v>
      </c>
      <c r="AD7314" s="209" t="s">
        <v>21559</v>
      </c>
      <c r="AE7314" s="210">
        <v>55560.57</v>
      </c>
      <c r="AF7314" s="93"/>
      <c r="AG7314" s="93"/>
      <c r="AH7314" s="93"/>
    </row>
    <row r="7315" spans="21:34" x14ac:dyDescent="0.3">
      <c r="U7315" s="309" t="s">
        <v>57795</v>
      </c>
      <c r="V7315" s="310">
        <v>25024.959999999999</v>
      </c>
      <c r="X7315" s="267" t="s">
        <v>55193</v>
      </c>
      <c r="Y7315" s="268">
        <v>529.20000000000005</v>
      </c>
      <c r="AA7315" s="229" t="s">
        <v>42589</v>
      </c>
      <c r="AB7315" s="230">
        <v>1363.35</v>
      </c>
      <c r="AD7315" s="209" t="s">
        <v>21560</v>
      </c>
      <c r="AE7315" s="210">
        <v>950.17</v>
      </c>
      <c r="AF7315" s="93"/>
      <c r="AG7315" s="93"/>
      <c r="AH7315" s="93"/>
    </row>
    <row r="7316" spans="21:34" x14ac:dyDescent="0.3">
      <c r="U7316" s="309" t="s">
        <v>53572</v>
      </c>
      <c r="V7316" s="310">
        <v>195091.23</v>
      </c>
      <c r="X7316" s="267" t="s">
        <v>57504</v>
      </c>
      <c r="Y7316" s="268">
        <v>77.7</v>
      </c>
      <c r="AA7316" s="229" t="s">
        <v>42590</v>
      </c>
      <c r="AB7316" s="230">
        <v>1576.28</v>
      </c>
      <c r="AD7316" s="209" t="s">
        <v>21561</v>
      </c>
      <c r="AE7316" s="210">
        <v>218.61</v>
      </c>
      <c r="AF7316" s="93"/>
      <c r="AG7316" s="93"/>
      <c r="AH7316" s="93"/>
    </row>
    <row r="7317" spans="21:34" x14ac:dyDescent="0.3">
      <c r="U7317" s="309" t="s">
        <v>53573</v>
      </c>
      <c r="V7317" s="310">
        <v>117880.39</v>
      </c>
      <c r="X7317" s="267" t="s">
        <v>56227</v>
      </c>
      <c r="Y7317" s="268">
        <v>3289.52</v>
      </c>
      <c r="AA7317" s="229" t="s">
        <v>50029</v>
      </c>
      <c r="AB7317" s="230">
        <v>8186</v>
      </c>
      <c r="AD7317" s="209" t="s">
        <v>21562</v>
      </c>
      <c r="AE7317" s="210">
        <v>45556.56</v>
      </c>
      <c r="AF7317" s="93"/>
      <c r="AG7317" s="93"/>
      <c r="AH7317" s="93"/>
    </row>
    <row r="7318" spans="21:34" x14ac:dyDescent="0.3">
      <c r="U7318" s="309" t="s">
        <v>53574</v>
      </c>
      <c r="V7318" s="310">
        <v>202077.63</v>
      </c>
      <c r="X7318" s="267" t="s">
        <v>33682</v>
      </c>
      <c r="Y7318" s="268">
        <v>25702.62</v>
      </c>
      <c r="AA7318" s="229" t="s">
        <v>45023</v>
      </c>
      <c r="AB7318" s="230">
        <v>10760.54</v>
      </c>
      <c r="AD7318" s="209" t="s">
        <v>21563</v>
      </c>
      <c r="AE7318" s="210">
        <v>18912.599999999999</v>
      </c>
      <c r="AF7318" s="93"/>
      <c r="AG7318" s="93"/>
      <c r="AH7318" s="93"/>
    </row>
    <row r="7319" spans="21:34" x14ac:dyDescent="0.3">
      <c r="U7319" s="309" t="s">
        <v>53576</v>
      </c>
      <c r="V7319" s="310">
        <v>90997.71</v>
      </c>
      <c r="X7319" s="267" t="s">
        <v>33683</v>
      </c>
      <c r="Y7319" s="268">
        <v>2204.96</v>
      </c>
      <c r="AA7319" s="229" t="s">
        <v>45024</v>
      </c>
      <c r="AB7319" s="230">
        <v>1086.46</v>
      </c>
      <c r="AD7319" s="209" t="s">
        <v>21564</v>
      </c>
      <c r="AE7319" s="210">
        <v>31256.74</v>
      </c>
      <c r="AF7319" s="93"/>
      <c r="AG7319" s="93"/>
      <c r="AH7319" s="93"/>
    </row>
    <row r="7320" spans="21:34" x14ac:dyDescent="0.3">
      <c r="U7320" s="309" t="s">
        <v>56530</v>
      </c>
      <c r="V7320" s="310">
        <v>14605.86</v>
      </c>
      <c r="X7320" s="267" t="s">
        <v>33684</v>
      </c>
      <c r="Y7320" s="268">
        <v>7103.08</v>
      </c>
      <c r="AA7320" s="229" t="s">
        <v>45025</v>
      </c>
      <c r="AB7320" s="230">
        <v>90049.25</v>
      </c>
      <c r="AD7320" s="209" t="s">
        <v>21565</v>
      </c>
      <c r="AE7320" s="210">
        <v>6937.52</v>
      </c>
      <c r="AF7320" s="93"/>
      <c r="AG7320" s="93"/>
      <c r="AH7320" s="93"/>
    </row>
    <row r="7321" spans="21:34" x14ac:dyDescent="0.3">
      <c r="U7321" s="309" t="s">
        <v>53577</v>
      </c>
      <c r="V7321" s="310">
        <v>3542.81</v>
      </c>
      <c r="X7321" s="267" t="s">
        <v>56228</v>
      </c>
      <c r="Y7321" s="268">
        <v>366.18</v>
      </c>
      <c r="AA7321" s="229" t="s">
        <v>46998</v>
      </c>
      <c r="AB7321" s="230">
        <v>4205</v>
      </c>
      <c r="AD7321" s="209" t="s">
        <v>21566</v>
      </c>
      <c r="AE7321" s="210">
        <v>45019.22</v>
      </c>
      <c r="AF7321" s="93"/>
      <c r="AG7321" s="93"/>
      <c r="AH7321" s="93"/>
    </row>
    <row r="7322" spans="21:34" x14ac:dyDescent="0.3">
      <c r="U7322" s="309" t="s">
        <v>68766</v>
      </c>
      <c r="V7322" s="310">
        <v>480</v>
      </c>
      <c r="X7322" s="267" t="s">
        <v>57505</v>
      </c>
      <c r="Y7322" s="268">
        <v>68.44</v>
      </c>
      <c r="AA7322" s="229" t="s">
        <v>35123</v>
      </c>
      <c r="AB7322" s="230">
        <v>36074.5</v>
      </c>
      <c r="AD7322" s="209" t="s">
        <v>21567</v>
      </c>
      <c r="AE7322" s="210">
        <v>5520</v>
      </c>
      <c r="AF7322" s="93"/>
      <c r="AG7322" s="93"/>
      <c r="AH7322" s="93"/>
    </row>
    <row r="7323" spans="21:34" x14ac:dyDescent="0.3">
      <c r="U7323" s="309" t="s">
        <v>53578</v>
      </c>
      <c r="V7323" s="310">
        <v>13392.3</v>
      </c>
      <c r="X7323" s="267" t="s">
        <v>35142</v>
      </c>
      <c r="Y7323" s="268">
        <v>5325</v>
      </c>
      <c r="AA7323" s="229" t="s">
        <v>35124</v>
      </c>
      <c r="AB7323" s="230">
        <v>2111.02</v>
      </c>
      <c r="AD7323" s="209" t="s">
        <v>13631</v>
      </c>
      <c r="AE7323" s="210">
        <v>3990</v>
      </c>
      <c r="AF7323" s="93"/>
      <c r="AG7323" s="93"/>
      <c r="AH7323" s="93"/>
    </row>
    <row r="7324" spans="21:34" x14ac:dyDescent="0.3">
      <c r="U7324" s="309" t="s">
        <v>68767</v>
      </c>
      <c r="V7324" s="310">
        <v>4993.62</v>
      </c>
      <c r="X7324" s="267" t="s">
        <v>35143</v>
      </c>
      <c r="Y7324" s="268">
        <v>407.36</v>
      </c>
      <c r="AA7324" s="229" t="s">
        <v>35125</v>
      </c>
      <c r="AB7324" s="230">
        <v>2925.3</v>
      </c>
      <c r="AD7324" s="209" t="s">
        <v>13632</v>
      </c>
      <c r="AE7324" s="210">
        <v>2250</v>
      </c>
      <c r="AF7324" s="93"/>
      <c r="AG7324" s="93"/>
      <c r="AH7324" s="93"/>
    </row>
    <row r="7325" spans="21:34" x14ac:dyDescent="0.3">
      <c r="U7325" s="309" t="s">
        <v>53579</v>
      </c>
      <c r="V7325" s="310">
        <v>12644</v>
      </c>
      <c r="X7325" s="267" t="s">
        <v>35144</v>
      </c>
      <c r="Y7325" s="268">
        <v>1304.6300000000001</v>
      </c>
      <c r="AA7325" s="229" t="s">
        <v>35126</v>
      </c>
      <c r="AB7325" s="230">
        <v>3819.87</v>
      </c>
      <c r="AD7325" s="209" t="s">
        <v>21568</v>
      </c>
      <c r="AE7325" s="210">
        <v>31412.959999999999</v>
      </c>
      <c r="AF7325" s="93"/>
      <c r="AG7325" s="93"/>
      <c r="AH7325" s="93"/>
    </row>
    <row r="7326" spans="21:34" x14ac:dyDescent="0.3">
      <c r="U7326" s="309" t="s">
        <v>53580</v>
      </c>
      <c r="V7326" s="310">
        <v>4675</v>
      </c>
      <c r="X7326" s="267" t="s">
        <v>57506</v>
      </c>
      <c r="Y7326" s="268">
        <v>125.68</v>
      </c>
      <c r="AA7326" s="229" t="s">
        <v>36344</v>
      </c>
      <c r="AB7326" s="230">
        <v>20049.310000000001</v>
      </c>
      <c r="AD7326" s="209" t="s">
        <v>21569</v>
      </c>
      <c r="AE7326" s="210">
        <v>127458.03</v>
      </c>
      <c r="AF7326" s="93"/>
      <c r="AG7326" s="93"/>
      <c r="AH7326" s="93"/>
    </row>
    <row r="7327" spans="21:34" x14ac:dyDescent="0.3">
      <c r="U7327" s="309" t="s">
        <v>53581</v>
      </c>
      <c r="V7327" s="310">
        <v>9789.99</v>
      </c>
      <c r="X7327" s="267" t="s">
        <v>21811</v>
      </c>
      <c r="Y7327" s="268">
        <v>12720</v>
      </c>
      <c r="AA7327" s="229" t="s">
        <v>36345</v>
      </c>
      <c r="AB7327" s="230">
        <v>4378</v>
      </c>
      <c r="AD7327" s="209" t="s">
        <v>21570</v>
      </c>
      <c r="AE7327" s="210">
        <v>1270.5</v>
      </c>
      <c r="AF7327" s="93"/>
      <c r="AG7327" s="93"/>
      <c r="AH7327" s="93"/>
    </row>
    <row r="7328" spans="21:34" x14ac:dyDescent="0.3">
      <c r="U7328" s="309" t="s">
        <v>53582</v>
      </c>
      <c r="V7328" s="310">
        <v>22048.07</v>
      </c>
      <c r="X7328" s="267" t="s">
        <v>21812</v>
      </c>
      <c r="Y7328" s="268">
        <v>5400</v>
      </c>
      <c r="AA7328" s="229" t="s">
        <v>52655</v>
      </c>
      <c r="AB7328" s="230">
        <v>2450</v>
      </c>
      <c r="AD7328" s="209" t="s">
        <v>21571</v>
      </c>
      <c r="AE7328" s="210">
        <v>75839.17</v>
      </c>
      <c r="AF7328" s="93"/>
      <c r="AG7328" s="93"/>
      <c r="AH7328" s="93"/>
    </row>
    <row r="7329" spans="21:34" x14ac:dyDescent="0.3">
      <c r="U7329" s="309" t="s">
        <v>50366</v>
      </c>
      <c r="V7329" s="310">
        <v>52797.39</v>
      </c>
      <c r="X7329" s="267" t="s">
        <v>21813</v>
      </c>
      <c r="Y7329" s="268">
        <v>1369.33</v>
      </c>
      <c r="AA7329" s="229" t="s">
        <v>35127</v>
      </c>
      <c r="AB7329" s="230">
        <v>32089.86</v>
      </c>
      <c r="AD7329" s="209" t="s">
        <v>21572</v>
      </c>
      <c r="AE7329" s="210">
        <v>525.45000000000005</v>
      </c>
      <c r="AF7329" s="93"/>
      <c r="AG7329" s="93"/>
      <c r="AH7329" s="93"/>
    </row>
    <row r="7330" spans="21:34" x14ac:dyDescent="0.3">
      <c r="U7330" s="309" t="s">
        <v>50367</v>
      </c>
      <c r="V7330" s="310">
        <v>143457.07</v>
      </c>
      <c r="X7330" s="267" t="s">
        <v>33687</v>
      </c>
      <c r="Y7330" s="268">
        <v>4439.3999999999996</v>
      </c>
      <c r="AA7330" s="229" t="s">
        <v>35128</v>
      </c>
      <c r="AB7330" s="230">
        <v>18364.73</v>
      </c>
      <c r="AD7330" s="209" t="s">
        <v>13634</v>
      </c>
      <c r="AE7330" s="210">
        <v>96956.79</v>
      </c>
      <c r="AF7330" s="93"/>
      <c r="AG7330" s="93"/>
      <c r="AH7330" s="93"/>
    </row>
    <row r="7331" spans="21:34" x14ac:dyDescent="0.3">
      <c r="U7331" s="309" t="s">
        <v>50368</v>
      </c>
      <c r="V7331" s="310">
        <v>41473.919999999998</v>
      </c>
      <c r="X7331" s="267" t="s">
        <v>58279</v>
      </c>
      <c r="Y7331" s="268">
        <v>6000</v>
      </c>
      <c r="AA7331" s="229" t="s">
        <v>35129</v>
      </c>
      <c r="AB7331" s="230">
        <v>4567.2299999999996</v>
      </c>
      <c r="AD7331" s="209" t="s">
        <v>13635</v>
      </c>
      <c r="AE7331" s="210">
        <v>176659.05</v>
      </c>
      <c r="AF7331" s="93"/>
      <c r="AG7331" s="93"/>
      <c r="AH7331" s="93"/>
    </row>
    <row r="7332" spans="21:34" x14ac:dyDescent="0.3">
      <c r="U7332" s="309" t="s">
        <v>53584</v>
      </c>
      <c r="V7332" s="310">
        <v>124144.87</v>
      </c>
      <c r="X7332" s="267" t="s">
        <v>33688</v>
      </c>
      <c r="Y7332" s="268">
        <v>1482.75</v>
      </c>
      <c r="AA7332" s="229" t="s">
        <v>35130</v>
      </c>
      <c r="AB7332" s="230">
        <v>5402.57</v>
      </c>
      <c r="AD7332" s="209" t="s">
        <v>21573</v>
      </c>
      <c r="AE7332" s="210">
        <v>50170.83</v>
      </c>
      <c r="AF7332" s="93"/>
      <c r="AG7332" s="93"/>
      <c r="AH7332" s="93"/>
    </row>
    <row r="7333" spans="21:34" x14ac:dyDescent="0.3">
      <c r="U7333" s="309" t="s">
        <v>56531</v>
      </c>
      <c r="V7333" s="310">
        <v>246.28</v>
      </c>
      <c r="X7333" s="267" t="s">
        <v>21814</v>
      </c>
      <c r="Y7333" s="268">
        <v>8308.2800000000007</v>
      </c>
      <c r="AA7333" s="229" t="s">
        <v>35131</v>
      </c>
      <c r="AB7333" s="230">
        <v>11459.61</v>
      </c>
      <c r="AD7333" s="209" t="s">
        <v>21574</v>
      </c>
      <c r="AE7333" s="210">
        <v>174695.82</v>
      </c>
      <c r="AF7333" s="93"/>
      <c r="AG7333" s="93"/>
      <c r="AH7333" s="93"/>
    </row>
    <row r="7334" spans="21:34" x14ac:dyDescent="0.3">
      <c r="U7334" s="309" t="s">
        <v>68768</v>
      </c>
      <c r="V7334" s="310">
        <v>7924.8</v>
      </c>
      <c r="X7334" s="267" t="s">
        <v>61444</v>
      </c>
      <c r="Y7334" s="268">
        <v>-258.77999999999997</v>
      </c>
      <c r="AA7334" s="229" t="s">
        <v>36346</v>
      </c>
      <c r="AB7334" s="230">
        <v>8567</v>
      </c>
      <c r="AD7334" s="209" t="s">
        <v>21575</v>
      </c>
      <c r="AE7334" s="210">
        <v>10865</v>
      </c>
      <c r="AF7334" s="93"/>
      <c r="AG7334" s="93"/>
      <c r="AH7334" s="93"/>
    </row>
    <row r="7335" spans="21:34" x14ac:dyDescent="0.3">
      <c r="U7335" s="309" t="s">
        <v>39435</v>
      </c>
      <c r="V7335" s="310">
        <v>68293.429999999993</v>
      </c>
      <c r="X7335" s="267" t="s">
        <v>58551</v>
      </c>
      <c r="Y7335" s="268">
        <v>13693.67</v>
      </c>
      <c r="AA7335" s="229" t="s">
        <v>45026</v>
      </c>
      <c r="AB7335" s="230">
        <v>19302</v>
      </c>
      <c r="AD7335" s="209" t="s">
        <v>21576</v>
      </c>
      <c r="AE7335" s="210">
        <v>3856.89</v>
      </c>
      <c r="AF7335" s="93"/>
      <c r="AG7335" s="93"/>
      <c r="AH7335" s="93"/>
    </row>
    <row r="7336" spans="21:34" x14ac:dyDescent="0.3">
      <c r="U7336" s="309" t="s">
        <v>53586</v>
      </c>
      <c r="V7336" s="310">
        <v>37170.199999999997</v>
      </c>
      <c r="X7336" s="267" t="s">
        <v>57507</v>
      </c>
      <c r="Y7336" s="268">
        <v>3915</v>
      </c>
      <c r="AA7336" s="229" t="s">
        <v>48025</v>
      </c>
      <c r="AB7336" s="230">
        <v>906</v>
      </c>
      <c r="AD7336" s="209" t="s">
        <v>21577</v>
      </c>
      <c r="AE7336" s="210">
        <v>365.67</v>
      </c>
      <c r="AF7336" s="93"/>
      <c r="AG7336" s="93"/>
      <c r="AH7336" s="93"/>
    </row>
    <row r="7337" spans="21:34" x14ac:dyDescent="0.3">
      <c r="U7337" s="309" t="s">
        <v>26714</v>
      </c>
      <c r="V7337" s="310">
        <v>12123.39</v>
      </c>
      <c r="X7337" s="267" t="s">
        <v>21817</v>
      </c>
      <c r="Y7337" s="268">
        <v>18097.11</v>
      </c>
      <c r="AA7337" s="229" t="s">
        <v>45027</v>
      </c>
      <c r="AB7337" s="230">
        <v>35246</v>
      </c>
      <c r="AD7337" s="209" t="s">
        <v>13636</v>
      </c>
      <c r="AE7337" s="210">
        <v>17954.43</v>
      </c>
      <c r="AF7337" s="93"/>
      <c r="AG7337" s="93"/>
      <c r="AH7337" s="93"/>
    </row>
    <row r="7338" spans="21:34" x14ac:dyDescent="0.3">
      <c r="U7338" s="309" t="s">
        <v>57797</v>
      </c>
      <c r="V7338" s="310">
        <v>116765.5</v>
      </c>
      <c r="X7338" s="267" t="s">
        <v>56229</v>
      </c>
      <c r="Y7338" s="268">
        <v>6615</v>
      </c>
      <c r="AA7338" s="229" t="s">
        <v>45028</v>
      </c>
      <c r="AB7338" s="230">
        <v>599981.89</v>
      </c>
      <c r="AD7338" s="209" t="s">
        <v>21578</v>
      </c>
      <c r="AE7338" s="210">
        <v>630503.30000000005</v>
      </c>
      <c r="AF7338" s="93"/>
      <c r="AG7338" s="93"/>
      <c r="AH7338" s="93"/>
    </row>
    <row r="7339" spans="21:34" x14ac:dyDescent="0.3">
      <c r="U7339" s="309" t="s">
        <v>48233</v>
      </c>
      <c r="V7339" s="310">
        <v>-4207.8100000000004</v>
      </c>
      <c r="X7339" s="267" t="s">
        <v>56230</v>
      </c>
      <c r="Y7339" s="268">
        <v>506.03</v>
      </c>
      <c r="AA7339" s="229" t="s">
        <v>45029</v>
      </c>
      <c r="AB7339" s="230">
        <v>45210.080000000002</v>
      </c>
      <c r="AD7339" s="209" t="s">
        <v>21579</v>
      </c>
      <c r="AE7339" s="210">
        <v>249586.87</v>
      </c>
      <c r="AF7339" s="93"/>
      <c r="AG7339" s="93"/>
      <c r="AH7339" s="93"/>
    </row>
    <row r="7340" spans="21:34" x14ac:dyDescent="0.3">
      <c r="U7340" s="309" t="s">
        <v>57798</v>
      </c>
      <c r="V7340" s="310">
        <v>2384674.9300000002</v>
      </c>
      <c r="X7340" s="267" t="s">
        <v>56231</v>
      </c>
      <c r="Y7340" s="268">
        <v>1620.69</v>
      </c>
      <c r="AA7340" s="229" t="s">
        <v>21656</v>
      </c>
      <c r="AB7340" s="230">
        <v>1226.7</v>
      </c>
      <c r="AD7340" s="209" t="s">
        <v>21580</v>
      </c>
      <c r="AE7340" s="210">
        <v>66759.3</v>
      </c>
      <c r="AF7340" s="93"/>
      <c r="AG7340" s="93"/>
      <c r="AH7340" s="93"/>
    </row>
    <row r="7341" spans="21:34" x14ac:dyDescent="0.3">
      <c r="U7341" s="309" t="s">
        <v>45520</v>
      </c>
      <c r="V7341" s="310">
        <v>245.09</v>
      </c>
      <c r="X7341" s="267" t="s">
        <v>64420</v>
      </c>
      <c r="Y7341" s="268">
        <v>699.34</v>
      </c>
      <c r="AA7341" s="229" t="s">
        <v>21658</v>
      </c>
      <c r="AB7341" s="230">
        <v>37939.71</v>
      </c>
      <c r="AD7341" s="209" t="s">
        <v>21581</v>
      </c>
      <c r="AE7341" s="210">
        <v>1683501.36</v>
      </c>
      <c r="AF7341" s="93"/>
      <c r="AG7341" s="93"/>
      <c r="AH7341" s="93"/>
    </row>
    <row r="7342" spans="21:34" x14ac:dyDescent="0.3">
      <c r="U7342" s="309" t="s">
        <v>56535</v>
      </c>
      <c r="V7342" s="310">
        <v>7754.91</v>
      </c>
      <c r="X7342" s="267" t="s">
        <v>55194</v>
      </c>
      <c r="Y7342" s="268">
        <v>900</v>
      </c>
      <c r="AA7342" s="229" t="s">
        <v>36347</v>
      </c>
      <c r="AB7342" s="230">
        <v>-13498.49</v>
      </c>
      <c r="AD7342" s="209" t="s">
        <v>21582</v>
      </c>
      <c r="AE7342" s="210">
        <v>18838</v>
      </c>
      <c r="AF7342" s="93"/>
      <c r="AG7342" s="93"/>
      <c r="AH7342" s="93"/>
    </row>
    <row r="7343" spans="21:34" x14ac:dyDescent="0.3">
      <c r="U7343" s="309" t="s">
        <v>58665</v>
      </c>
      <c r="V7343" s="310">
        <v>54.51</v>
      </c>
      <c r="X7343" s="267" t="s">
        <v>55195</v>
      </c>
      <c r="Y7343" s="268">
        <v>68.849999999999994</v>
      </c>
      <c r="AA7343" s="229" t="s">
        <v>21659</v>
      </c>
      <c r="AB7343" s="230">
        <v>97567.51</v>
      </c>
      <c r="AD7343" s="209" t="s">
        <v>21583</v>
      </c>
      <c r="AE7343" s="210">
        <v>1283</v>
      </c>
      <c r="AF7343" s="93"/>
      <c r="AG7343" s="93"/>
      <c r="AH7343" s="93"/>
    </row>
    <row r="7344" spans="21:34" x14ac:dyDescent="0.3">
      <c r="U7344" s="309" t="s">
        <v>66749</v>
      </c>
      <c r="V7344" s="310">
        <v>1562.02</v>
      </c>
      <c r="X7344" s="267" t="s">
        <v>55196</v>
      </c>
      <c r="Y7344" s="268">
        <v>220.5</v>
      </c>
      <c r="AA7344" s="229" t="s">
        <v>42591</v>
      </c>
      <c r="AB7344" s="230">
        <v>718.11</v>
      </c>
      <c r="AD7344" s="209" t="s">
        <v>21584</v>
      </c>
      <c r="AE7344" s="210">
        <v>386</v>
      </c>
      <c r="AF7344" s="93"/>
      <c r="AG7344" s="93"/>
      <c r="AH7344" s="93"/>
    </row>
    <row r="7345" spans="21:34" x14ac:dyDescent="0.3">
      <c r="U7345" s="309" t="s">
        <v>68769</v>
      </c>
      <c r="V7345" s="310">
        <v>842.02</v>
      </c>
      <c r="X7345" s="267" t="s">
        <v>64421</v>
      </c>
      <c r="Y7345" s="268">
        <v>120.28</v>
      </c>
      <c r="AA7345" s="229" t="s">
        <v>21660</v>
      </c>
      <c r="AB7345" s="230">
        <v>14307.89</v>
      </c>
      <c r="AD7345" s="209" t="s">
        <v>21585</v>
      </c>
      <c r="AE7345" s="210">
        <v>3849</v>
      </c>
      <c r="AF7345" s="93"/>
      <c r="AG7345" s="93"/>
      <c r="AH7345" s="93"/>
    </row>
    <row r="7346" spans="21:34" x14ac:dyDescent="0.3">
      <c r="U7346" s="309" t="s">
        <v>68770</v>
      </c>
      <c r="V7346" s="310">
        <v>9600</v>
      </c>
      <c r="X7346" s="267" t="s">
        <v>55197</v>
      </c>
      <c r="Y7346" s="268">
        <v>314.11</v>
      </c>
      <c r="AA7346" s="229" t="s">
        <v>42592</v>
      </c>
      <c r="AB7346" s="230">
        <v>306.10000000000002</v>
      </c>
      <c r="AD7346" s="209" t="s">
        <v>21586</v>
      </c>
      <c r="AE7346" s="210">
        <v>644</v>
      </c>
      <c r="AF7346" s="93"/>
      <c r="AG7346" s="93"/>
      <c r="AH7346" s="93"/>
    </row>
    <row r="7347" spans="21:34" x14ac:dyDescent="0.3">
      <c r="U7347" s="309" t="s">
        <v>61562</v>
      </c>
      <c r="V7347" s="310">
        <v>1906.54</v>
      </c>
      <c r="X7347" s="267" t="s">
        <v>55198</v>
      </c>
      <c r="Y7347" s="268">
        <v>14915.9</v>
      </c>
      <c r="AA7347" s="229" t="s">
        <v>40351</v>
      </c>
      <c r="AB7347" s="230">
        <v>6098.9</v>
      </c>
      <c r="AD7347" s="209" t="s">
        <v>21587</v>
      </c>
      <c r="AE7347" s="210">
        <v>4832</v>
      </c>
      <c r="AF7347" s="93"/>
      <c r="AG7347" s="93"/>
      <c r="AH7347" s="93"/>
    </row>
    <row r="7348" spans="21:34" x14ac:dyDescent="0.3">
      <c r="U7348" s="309" t="s">
        <v>61563</v>
      </c>
      <c r="V7348" s="310">
        <v>17986.5</v>
      </c>
      <c r="X7348" s="267" t="s">
        <v>33689</v>
      </c>
      <c r="Y7348" s="268">
        <v>36828.080000000002</v>
      </c>
      <c r="AA7348" s="229" t="s">
        <v>52656</v>
      </c>
      <c r="AB7348" s="230">
        <v>4457</v>
      </c>
      <c r="AD7348" s="209" t="s">
        <v>21588</v>
      </c>
      <c r="AE7348" s="210">
        <v>492.3</v>
      </c>
      <c r="AF7348" s="93"/>
      <c r="AG7348" s="93"/>
      <c r="AH7348" s="93"/>
    </row>
    <row r="7349" spans="21:34" x14ac:dyDescent="0.3">
      <c r="U7349" s="309" t="s">
        <v>61564</v>
      </c>
      <c r="V7349" s="310">
        <v>1521.8</v>
      </c>
      <c r="X7349" s="267" t="s">
        <v>42611</v>
      </c>
      <c r="Y7349" s="268">
        <v>910.34</v>
      </c>
      <c r="AA7349" s="229" t="s">
        <v>52657</v>
      </c>
      <c r="AB7349" s="230">
        <v>337.13</v>
      </c>
      <c r="AD7349" s="209" t="s">
        <v>21589</v>
      </c>
      <c r="AE7349" s="210">
        <v>1507.7</v>
      </c>
      <c r="AF7349" s="93"/>
      <c r="AG7349" s="93"/>
      <c r="AH7349" s="93"/>
    </row>
    <row r="7350" spans="21:34" x14ac:dyDescent="0.3">
      <c r="U7350" s="309" t="s">
        <v>61565</v>
      </c>
      <c r="V7350" s="310">
        <v>4739.76</v>
      </c>
      <c r="X7350" s="267" t="s">
        <v>61445</v>
      </c>
      <c r="Y7350" s="268">
        <v>634.30999999999995</v>
      </c>
      <c r="AA7350" s="229" t="s">
        <v>52658</v>
      </c>
      <c r="AB7350" s="230">
        <v>1074.1400000000001</v>
      </c>
      <c r="AD7350" s="209" t="s">
        <v>21590</v>
      </c>
      <c r="AE7350" s="210">
        <v>3646</v>
      </c>
      <c r="AF7350" s="93"/>
      <c r="AG7350" s="93"/>
      <c r="AH7350" s="93"/>
    </row>
    <row r="7351" spans="21:34" x14ac:dyDescent="0.3">
      <c r="U7351" s="309" t="s">
        <v>68771</v>
      </c>
      <c r="V7351" s="310">
        <v>-1.86</v>
      </c>
      <c r="X7351" s="267" t="s">
        <v>21819</v>
      </c>
      <c r="Y7351" s="268">
        <v>4065.76</v>
      </c>
      <c r="AA7351" s="229" t="s">
        <v>52659</v>
      </c>
      <c r="AB7351" s="230">
        <v>294.52999999999997</v>
      </c>
      <c r="AD7351" s="209" t="s">
        <v>21591</v>
      </c>
      <c r="AE7351" s="210">
        <v>1687</v>
      </c>
      <c r="AF7351" s="93"/>
      <c r="AG7351" s="93"/>
      <c r="AH7351" s="93"/>
    </row>
    <row r="7352" spans="21:34" x14ac:dyDescent="0.3">
      <c r="U7352" s="309" t="s">
        <v>50369</v>
      </c>
      <c r="V7352" s="310">
        <v>21670.25</v>
      </c>
      <c r="X7352" s="267" t="s">
        <v>21820</v>
      </c>
      <c r="Y7352" s="268">
        <v>13055.74</v>
      </c>
      <c r="AA7352" s="229" t="s">
        <v>42593</v>
      </c>
      <c r="AB7352" s="230">
        <v>35025</v>
      </c>
      <c r="AD7352" s="209" t="s">
        <v>21592</v>
      </c>
      <c r="AE7352" s="210">
        <v>1649.88</v>
      </c>
      <c r="AF7352" s="93"/>
      <c r="AG7352" s="93"/>
      <c r="AH7352" s="93"/>
    </row>
    <row r="7353" spans="21:34" x14ac:dyDescent="0.3">
      <c r="U7353" s="309" t="s">
        <v>68772</v>
      </c>
      <c r="V7353" s="310">
        <v>1186.3599999999999</v>
      </c>
      <c r="X7353" s="267" t="s">
        <v>35146</v>
      </c>
      <c r="Y7353" s="268">
        <v>1169.92</v>
      </c>
      <c r="AA7353" s="229" t="s">
        <v>42594</v>
      </c>
      <c r="AB7353" s="230">
        <v>2601.9699999999998</v>
      </c>
      <c r="AD7353" s="209" t="s">
        <v>21593</v>
      </c>
      <c r="AE7353" s="210">
        <v>4475.33</v>
      </c>
      <c r="AF7353" s="93"/>
      <c r="AG7353" s="93"/>
      <c r="AH7353" s="93"/>
    </row>
    <row r="7354" spans="21:34" x14ac:dyDescent="0.3">
      <c r="U7354" s="309" t="s">
        <v>68773</v>
      </c>
      <c r="V7354" s="310">
        <v>90.77</v>
      </c>
      <c r="X7354" s="267" t="s">
        <v>48033</v>
      </c>
      <c r="Y7354" s="268">
        <v>5750</v>
      </c>
      <c r="AA7354" s="229" t="s">
        <v>42595</v>
      </c>
      <c r="AB7354" s="230">
        <v>8380.26</v>
      </c>
      <c r="AD7354" s="209" t="s">
        <v>21594</v>
      </c>
      <c r="AE7354" s="210">
        <v>8500.0400000000009</v>
      </c>
      <c r="AF7354" s="93"/>
      <c r="AG7354" s="93"/>
      <c r="AH7354" s="93"/>
    </row>
    <row r="7355" spans="21:34" x14ac:dyDescent="0.3">
      <c r="U7355" s="309" t="s">
        <v>68774</v>
      </c>
      <c r="V7355" s="310">
        <v>296.82</v>
      </c>
      <c r="X7355" s="267" t="s">
        <v>57508</v>
      </c>
      <c r="Y7355" s="268">
        <v>1196</v>
      </c>
      <c r="AA7355" s="229" t="s">
        <v>42596</v>
      </c>
      <c r="AB7355" s="230">
        <v>4535.0200000000004</v>
      </c>
      <c r="AD7355" s="209" t="s">
        <v>21595</v>
      </c>
      <c r="AE7355" s="210">
        <v>1687</v>
      </c>
      <c r="AF7355" s="93"/>
      <c r="AG7355" s="93"/>
      <c r="AH7355" s="93"/>
    </row>
    <row r="7356" spans="21:34" x14ac:dyDescent="0.3">
      <c r="U7356" s="309" t="s">
        <v>68775</v>
      </c>
      <c r="V7356" s="310">
        <v>354905</v>
      </c>
      <c r="X7356" s="267" t="s">
        <v>33691</v>
      </c>
      <c r="Y7356" s="268">
        <v>27585.25</v>
      </c>
      <c r="AA7356" s="229" t="s">
        <v>45030</v>
      </c>
      <c r="AB7356" s="230">
        <v>2536.7199999999998</v>
      </c>
      <c r="AD7356" s="209" t="s">
        <v>21596</v>
      </c>
      <c r="AE7356" s="210">
        <v>1283</v>
      </c>
      <c r="AF7356" s="93"/>
      <c r="AG7356" s="93"/>
      <c r="AH7356" s="93"/>
    </row>
    <row r="7357" spans="21:34" x14ac:dyDescent="0.3">
      <c r="U7357" s="309" t="s">
        <v>68776</v>
      </c>
      <c r="V7357" s="310">
        <v>243444</v>
      </c>
      <c r="X7357" s="267" t="s">
        <v>61446</v>
      </c>
      <c r="Y7357" s="268">
        <v>-3796.21</v>
      </c>
      <c r="AA7357" s="229" t="s">
        <v>42597</v>
      </c>
      <c r="AB7357" s="230">
        <v>36765</v>
      </c>
      <c r="AD7357" s="209" t="s">
        <v>21597</v>
      </c>
      <c r="AE7357" s="210">
        <v>4475.33</v>
      </c>
      <c r="AF7357" s="93"/>
      <c r="AG7357" s="93"/>
      <c r="AH7357" s="93"/>
    </row>
    <row r="7358" spans="21:34" x14ac:dyDescent="0.3">
      <c r="U7358" s="309" t="s">
        <v>62218</v>
      </c>
      <c r="V7358" s="310">
        <v>17349781.879999999</v>
      </c>
      <c r="X7358" s="267" t="s">
        <v>58552</v>
      </c>
      <c r="Y7358" s="268">
        <v>18322.57</v>
      </c>
      <c r="AA7358" s="229" t="s">
        <v>42598</v>
      </c>
      <c r="AB7358" s="230">
        <v>2812.58</v>
      </c>
      <c r="AD7358" s="209" t="s">
        <v>21598</v>
      </c>
      <c r="AE7358" s="210">
        <v>19013.919999999998</v>
      </c>
      <c r="AF7358" s="93"/>
      <c r="AG7358" s="93"/>
      <c r="AH7358" s="93"/>
    </row>
    <row r="7359" spans="21:34" x14ac:dyDescent="0.3">
      <c r="U7359" s="309" t="s">
        <v>42888</v>
      </c>
      <c r="V7359" s="310">
        <v>1252647.3700000001</v>
      </c>
      <c r="X7359" s="267" t="s">
        <v>63211</v>
      </c>
      <c r="Y7359" s="268">
        <v>118900</v>
      </c>
      <c r="AA7359" s="229" t="s">
        <v>42599</v>
      </c>
      <c r="AB7359" s="230">
        <v>8847.31</v>
      </c>
      <c r="AD7359" s="209" t="s">
        <v>21599</v>
      </c>
      <c r="AE7359" s="210">
        <v>4341.3</v>
      </c>
      <c r="AF7359" s="93"/>
      <c r="AG7359" s="93"/>
      <c r="AH7359" s="93"/>
    </row>
    <row r="7360" spans="21:34" x14ac:dyDescent="0.3">
      <c r="U7360" s="309" t="s">
        <v>68777</v>
      </c>
      <c r="V7360" s="310">
        <v>11588.2</v>
      </c>
      <c r="X7360" s="267" t="s">
        <v>58553</v>
      </c>
      <c r="Y7360" s="268">
        <v>98960.2</v>
      </c>
      <c r="AA7360" s="229" t="s">
        <v>45031</v>
      </c>
      <c r="AB7360" s="230">
        <v>367.11</v>
      </c>
      <c r="AD7360" s="209" t="s">
        <v>21600</v>
      </c>
      <c r="AE7360" s="210">
        <v>20989.7</v>
      </c>
      <c r="AF7360" s="93"/>
      <c r="AG7360" s="93"/>
      <c r="AH7360" s="93"/>
    </row>
    <row r="7361" spans="21:34" x14ac:dyDescent="0.3">
      <c r="U7361" s="309" t="s">
        <v>63785</v>
      </c>
      <c r="V7361" s="310">
        <v>886.54</v>
      </c>
      <c r="X7361" s="267" t="s">
        <v>58554</v>
      </c>
      <c r="Y7361" s="268">
        <v>7981.1</v>
      </c>
      <c r="AA7361" s="229" t="s">
        <v>36348</v>
      </c>
      <c r="AB7361" s="230">
        <v>83988</v>
      </c>
      <c r="AD7361" s="209" t="s">
        <v>21601</v>
      </c>
      <c r="AE7361" s="210">
        <v>2391.67</v>
      </c>
      <c r="AF7361" s="93"/>
      <c r="AG7361" s="93"/>
      <c r="AH7361" s="93"/>
    </row>
    <row r="7362" spans="21:34" x14ac:dyDescent="0.3">
      <c r="U7362" s="309" t="s">
        <v>63786</v>
      </c>
      <c r="V7362" s="310">
        <v>1938.61</v>
      </c>
      <c r="X7362" s="267" t="s">
        <v>64422</v>
      </c>
      <c r="Y7362" s="268">
        <v>2175.64</v>
      </c>
      <c r="AA7362" s="229" t="s">
        <v>21661</v>
      </c>
      <c r="AB7362" s="230">
        <v>13847.28</v>
      </c>
      <c r="AD7362" s="209" t="s">
        <v>21602</v>
      </c>
      <c r="AE7362" s="210">
        <v>5340.24</v>
      </c>
      <c r="AF7362" s="93"/>
      <c r="AG7362" s="93"/>
      <c r="AH7362" s="93"/>
    </row>
    <row r="7363" spans="21:34" x14ac:dyDescent="0.3">
      <c r="U7363" s="309" t="s">
        <v>55370</v>
      </c>
      <c r="V7363" s="310">
        <v>9168.91</v>
      </c>
      <c r="X7363" s="267" t="s">
        <v>58280</v>
      </c>
      <c r="Y7363" s="268">
        <v>19214.36</v>
      </c>
      <c r="AA7363" s="229" t="s">
        <v>21662</v>
      </c>
      <c r="AB7363" s="230">
        <v>206467.5</v>
      </c>
      <c r="AD7363" s="209" t="s">
        <v>21603</v>
      </c>
      <c r="AE7363" s="210">
        <v>403.89</v>
      </c>
      <c r="AF7363" s="93"/>
      <c r="AG7363" s="93"/>
      <c r="AH7363" s="93"/>
    </row>
    <row r="7364" spans="21:34" x14ac:dyDescent="0.3">
      <c r="U7364" s="309" t="s">
        <v>53612</v>
      </c>
      <c r="V7364" s="310">
        <v>701.43</v>
      </c>
      <c r="X7364" s="267" t="s">
        <v>64423</v>
      </c>
      <c r="Y7364" s="268">
        <v>239.97</v>
      </c>
      <c r="AA7364" s="229" t="s">
        <v>21663</v>
      </c>
      <c r="AB7364" s="230">
        <v>29040</v>
      </c>
      <c r="AD7364" s="209" t="s">
        <v>21604</v>
      </c>
      <c r="AE7364" s="210">
        <v>403.2</v>
      </c>
      <c r="AF7364" s="93"/>
      <c r="AG7364" s="93"/>
      <c r="AH7364" s="93"/>
    </row>
    <row r="7365" spans="21:34" x14ac:dyDescent="0.3">
      <c r="U7365" s="309" t="s">
        <v>53613</v>
      </c>
      <c r="V7365" s="310">
        <v>1967.52</v>
      </c>
      <c r="X7365" s="267" t="s">
        <v>62962</v>
      </c>
      <c r="Y7365" s="268">
        <v>2999.68</v>
      </c>
      <c r="AA7365" s="229" t="s">
        <v>39217</v>
      </c>
      <c r="AB7365" s="230">
        <v>2722.5</v>
      </c>
      <c r="AD7365" s="209" t="s">
        <v>21605</v>
      </c>
      <c r="AE7365" s="210">
        <v>632</v>
      </c>
      <c r="AF7365" s="93"/>
      <c r="AG7365" s="93"/>
      <c r="AH7365" s="93"/>
    </row>
    <row r="7366" spans="21:34" x14ac:dyDescent="0.3">
      <c r="U7366" s="309" t="s">
        <v>53614</v>
      </c>
      <c r="V7366" s="310">
        <v>16575</v>
      </c>
      <c r="X7366" s="267" t="s">
        <v>64424</v>
      </c>
      <c r="Y7366" s="268">
        <v>640.6</v>
      </c>
      <c r="AA7366" s="229" t="s">
        <v>21664</v>
      </c>
      <c r="AB7366" s="230">
        <v>57272.5</v>
      </c>
      <c r="AD7366" s="209" t="s">
        <v>21606</v>
      </c>
      <c r="AE7366" s="210">
        <v>10695</v>
      </c>
      <c r="AF7366" s="93"/>
      <c r="AG7366" s="93"/>
      <c r="AH7366" s="93"/>
    </row>
    <row r="7367" spans="21:34" x14ac:dyDescent="0.3">
      <c r="U7367" s="309" t="s">
        <v>68778</v>
      </c>
      <c r="V7367" s="310">
        <v>1337.5</v>
      </c>
      <c r="X7367" s="267" t="s">
        <v>64425</v>
      </c>
      <c r="Y7367" s="268">
        <v>810</v>
      </c>
      <c r="AA7367" s="229" t="s">
        <v>45032</v>
      </c>
      <c r="AB7367" s="230">
        <v>28574</v>
      </c>
      <c r="AD7367" s="209" t="s">
        <v>21607</v>
      </c>
      <c r="AE7367" s="210">
        <v>15861</v>
      </c>
      <c r="AF7367" s="93"/>
      <c r="AG7367" s="93"/>
      <c r="AH7367" s="93"/>
    </row>
    <row r="7368" spans="21:34" x14ac:dyDescent="0.3">
      <c r="U7368" s="309" t="s">
        <v>49132</v>
      </c>
      <c r="V7368" s="310">
        <v>5010</v>
      </c>
      <c r="X7368" s="267" t="s">
        <v>64426</v>
      </c>
      <c r="Y7368" s="268">
        <v>60.47</v>
      </c>
      <c r="AA7368" s="229" t="s">
        <v>40352</v>
      </c>
      <c r="AB7368" s="230">
        <v>20292.349999999999</v>
      </c>
      <c r="AD7368" s="209" t="s">
        <v>21608</v>
      </c>
      <c r="AE7368" s="210">
        <v>4773.5</v>
      </c>
      <c r="AF7368" s="93"/>
      <c r="AG7368" s="93"/>
      <c r="AH7368" s="93"/>
    </row>
    <row r="7369" spans="21:34" x14ac:dyDescent="0.3">
      <c r="U7369" s="309" t="s">
        <v>35564</v>
      </c>
      <c r="V7369" s="310">
        <v>677535.53</v>
      </c>
      <c r="X7369" s="267" t="s">
        <v>64427</v>
      </c>
      <c r="Y7369" s="268">
        <v>198.45</v>
      </c>
      <c r="AA7369" s="229" t="s">
        <v>21665</v>
      </c>
      <c r="AB7369" s="230">
        <v>12442.83</v>
      </c>
      <c r="AD7369" s="209" t="s">
        <v>21609</v>
      </c>
      <c r="AE7369" s="210">
        <v>429.62</v>
      </c>
      <c r="AF7369" s="93"/>
      <c r="AG7369" s="93"/>
      <c r="AH7369" s="93"/>
    </row>
    <row r="7370" spans="21:34" x14ac:dyDescent="0.3">
      <c r="U7370" s="309" t="s">
        <v>35565</v>
      </c>
      <c r="V7370" s="310">
        <v>105700</v>
      </c>
      <c r="X7370" s="267" t="s">
        <v>64428</v>
      </c>
      <c r="Y7370" s="268">
        <v>85.51</v>
      </c>
      <c r="AA7370" s="229" t="s">
        <v>36349</v>
      </c>
      <c r="AB7370" s="230">
        <v>4250</v>
      </c>
      <c r="AD7370" s="209" t="s">
        <v>21610</v>
      </c>
      <c r="AE7370" s="210">
        <v>159.88</v>
      </c>
      <c r="AF7370" s="93"/>
      <c r="AG7370" s="93"/>
      <c r="AH7370" s="93"/>
    </row>
    <row r="7371" spans="21:34" x14ac:dyDescent="0.3">
      <c r="U7371" s="309" t="s">
        <v>57801</v>
      </c>
      <c r="V7371" s="310">
        <v>179374.88</v>
      </c>
      <c r="X7371" s="267" t="s">
        <v>62025</v>
      </c>
      <c r="Y7371" s="268">
        <v>2602</v>
      </c>
      <c r="AA7371" s="229" t="s">
        <v>45033</v>
      </c>
      <c r="AB7371" s="230">
        <v>197.78</v>
      </c>
      <c r="AD7371" s="209" t="s">
        <v>21611</v>
      </c>
      <c r="AE7371" s="210">
        <v>903</v>
      </c>
      <c r="AF7371" s="93"/>
      <c r="AG7371" s="93"/>
      <c r="AH7371" s="93"/>
    </row>
    <row r="7372" spans="21:34" x14ac:dyDescent="0.3">
      <c r="U7372" s="309" t="s">
        <v>35566</v>
      </c>
      <c r="V7372" s="310">
        <v>1280</v>
      </c>
      <c r="X7372" s="267" t="s">
        <v>62026</v>
      </c>
      <c r="Y7372" s="268">
        <v>1803</v>
      </c>
      <c r="AA7372" s="229" t="s">
        <v>21668</v>
      </c>
      <c r="AB7372" s="230">
        <v>33168.58</v>
      </c>
      <c r="AD7372" s="209" t="s">
        <v>21612</v>
      </c>
      <c r="AE7372" s="210">
        <v>2981</v>
      </c>
      <c r="AF7372" s="93"/>
      <c r="AG7372" s="93"/>
      <c r="AH7372" s="93"/>
    </row>
    <row r="7373" spans="21:34" x14ac:dyDescent="0.3">
      <c r="U7373" s="309" t="s">
        <v>47227</v>
      </c>
      <c r="V7373" s="310">
        <v>1322</v>
      </c>
      <c r="X7373" s="267" t="s">
        <v>60527</v>
      </c>
      <c r="Y7373" s="268">
        <v>9000</v>
      </c>
      <c r="AA7373" s="229" t="s">
        <v>21669</v>
      </c>
      <c r="AB7373" s="230">
        <v>30739.83</v>
      </c>
      <c r="AD7373" s="209" t="s">
        <v>21613</v>
      </c>
      <c r="AE7373" s="210">
        <v>927</v>
      </c>
      <c r="AF7373" s="93"/>
      <c r="AG7373" s="93"/>
      <c r="AH7373" s="93"/>
    </row>
    <row r="7374" spans="21:34" x14ac:dyDescent="0.3">
      <c r="U7374" s="309" t="s">
        <v>35567</v>
      </c>
      <c r="V7374" s="310">
        <v>309568.90000000002</v>
      </c>
      <c r="X7374" s="267" t="s">
        <v>57509</v>
      </c>
      <c r="Y7374" s="268">
        <v>6750</v>
      </c>
      <c r="AA7374" s="229" t="s">
        <v>21670</v>
      </c>
      <c r="AB7374" s="230">
        <v>15315.2</v>
      </c>
      <c r="AD7374" s="209" t="s">
        <v>21614</v>
      </c>
      <c r="AE7374" s="210">
        <v>15538</v>
      </c>
      <c r="AF7374" s="93"/>
      <c r="AG7374" s="93"/>
      <c r="AH7374" s="93"/>
    </row>
    <row r="7375" spans="21:34" x14ac:dyDescent="0.3">
      <c r="U7375" s="309" t="s">
        <v>35568</v>
      </c>
      <c r="V7375" s="310">
        <v>1304376.94</v>
      </c>
      <c r="X7375" s="267" t="s">
        <v>60528</v>
      </c>
      <c r="Y7375" s="268">
        <v>7000</v>
      </c>
      <c r="AA7375" s="229" t="s">
        <v>42600</v>
      </c>
      <c r="AB7375" s="230">
        <v>38941.94</v>
      </c>
      <c r="AD7375" s="209" t="s">
        <v>21615</v>
      </c>
      <c r="AE7375" s="210">
        <v>2331</v>
      </c>
      <c r="AF7375" s="93"/>
      <c r="AG7375" s="93"/>
      <c r="AH7375" s="93"/>
    </row>
    <row r="7376" spans="21:34" x14ac:dyDescent="0.3">
      <c r="U7376" s="309" t="s">
        <v>35569</v>
      </c>
      <c r="V7376" s="310">
        <v>579217.98</v>
      </c>
      <c r="X7376" s="267" t="s">
        <v>60529</v>
      </c>
      <c r="Y7376" s="268">
        <v>513.28</v>
      </c>
      <c r="AA7376" s="229" t="s">
        <v>52660</v>
      </c>
      <c r="AB7376" s="230">
        <v>105239.94</v>
      </c>
      <c r="AD7376" s="209" t="s">
        <v>21616</v>
      </c>
      <c r="AE7376" s="210">
        <v>2398</v>
      </c>
      <c r="AF7376" s="93"/>
      <c r="AG7376" s="93"/>
      <c r="AH7376" s="93"/>
    </row>
    <row r="7377" spans="21:34" x14ac:dyDescent="0.3">
      <c r="U7377" s="309" t="s">
        <v>36665</v>
      </c>
      <c r="V7377" s="310">
        <v>867041.02</v>
      </c>
      <c r="X7377" s="267" t="s">
        <v>60530</v>
      </c>
      <c r="Y7377" s="268">
        <v>490</v>
      </c>
      <c r="AA7377" s="229" t="s">
        <v>42601</v>
      </c>
      <c r="AB7377" s="230">
        <v>46347.98</v>
      </c>
      <c r="AD7377" s="209" t="s">
        <v>21617</v>
      </c>
      <c r="AE7377" s="210">
        <v>9043.8799999999992</v>
      </c>
      <c r="AF7377" s="93"/>
      <c r="AG7377" s="93"/>
      <c r="AH7377" s="93"/>
    </row>
    <row r="7378" spans="21:34" x14ac:dyDescent="0.3">
      <c r="U7378" s="309" t="s">
        <v>45526</v>
      </c>
      <c r="V7378" s="310">
        <v>4350</v>
      </c>
      <c r="X7378" s="267" t="s">
        <v>59101</v>
      </c>
      <c r="Y7378" s="268">
        <v>2254.21</v>
      </c>
      <c r="AA7378" s="229" t="s">
        <v>50030</v>
      </c>
      <c r="AB7378" s="230">
        <v>5702.32</v>
      </c>
      <c r="AD7378" s="209" t="s">
        <v>21618</v>
      </c>
      <c r="AE7378" s="210">
        <v>622.12</v>
      </c>
      <c r="AF7378" s="93"/>
      <c r="AG7378" s="93"/>
      <c r="AH7378" s="93"/>
    </row>
    <row r="7379" spans="21:34" x14ac:dyDescent="0.3">
      <c r="U7379" s="309" t="s">
        <v>40601</v>
      </c>
      <c r="V7379" s="310">
        <v>88216.99</v>
      </c>
      <c r="X7379" s="267" t="s">
        <v>59102</v>
      </c>
      <c r="Y7379" s="268">
        <v>500</v>
      </c>
      <c r="AA7379" s="229" t="s">
        <v>50031</v>
      </c>
      <c r="AB7379" s="230">
        <v>436.24</v>
      </c>
      <c r="AD7379" s="209" t="s">
        <v>21619</v>
      </c>
      <c r="AE7379" s="210">
        <v>2391.67</v>
      </c>
      <c r="AF7379" s="93"/>
      <c r="AG7379" s="93"/>
      <c r="AH7379" s="93"/>
    </row>
    <row r="7380" spans="21:34" x14ac:dyDescent="0.3">
      <c r="U7380" s="309" t="s">
        <v>59797</v>
      </c>
      <c r="V7380" s="310">
        <v>-500</v>
      </c>
      <c r="X7380" s="267" t="s">
        <v>59103</v>
      </c>
      <c r="Y7380" s="268">
        <v>2023.58</v>
      </c>
      <c r="AA7380" s="229" t="s">
        <v>50032</v>
      </c>
      <c r="AB7380" s="230">
        <v>863.42</v>
      </c>
      <c r="AD7380" s="209" t="s">
        <v>21620</v>
      </c>
      <c r="AE7380" s="210">
        <v>10113.74</v>
      </c>
      <c r="AF7380" s="93"/>
      <c r="AG7380" s="93"/>
      <c r="AH7380" s="93"/>
    </row>
    <row r="7381" spans="21:34" x14ac:dyDescent="0.3">
      <c r="U7381" s="309" t="s">
        <v>68779</v>
      </c>
      <c r="V7381" s="310">
        <v>499.01</v>
      </c>
      <c r="X7381" s="267" t="s">
        <v>62027</v>
      </c>
      <c r="Y7381" s="268">
        <v>28520</v>
      </c>
      <c r="AA7381" s="229" t="s">
        <v>52661</v>
      </c>
      <c r="AB7381" s="230">
        <v>351.43</v>
      </c>
      <c r="AD7381" s="209" t="s">
        <v>21621</v>
      </c>
      <c r="AE7381" s="210">
        <v>9043.8799999999992</v>
      </c>
      <c r="AF7381" s="93"/>
      <c r="AG7381" s="93"/>
      <c r="AH7381" s="93"/>
    </row>
    <row r="7382" spans="21:34" x14ac:dyDescent="0.3">
      <c r="U7382" s="309" t="s">
        <v>39438</v>
      </c>
      <c r="V7382" s="310">
        <v>349313.43</v>
      </c>
      <c r="X7382" s="267" t="s">
        <v>40358</v>
      </c>
      <c r="Y7382" s="268">
        <v>4000</v>
      </c>
      <c r="AA7382" s="229" t="s">
        <v>52662</v>
      </c>
      <c r="AB7382" s="230">
        <v>48600</v>
      </c>
      <c r="AD7382" s="209" t="s">
        <v>21622</v>
      </c>
      <c r="AE7382" s="210">
        <v>1026.01</v>
      </c>
      <c r="AF7382" s="93"/>
      <c r="AG7382" s="93"/>
      <c r="AH7382" s="93"/>
    </row>
    <row r="7383" spans="21:34" x14ac:dyDescent="0.3">
      <c r="U7383" s="309" t="s">
        <v>68780</v>
      </c>
      <c r="V7383" s="310">
        <v>4276.8</v>
      </c>
      <c r="X7383" s="267" t="s">
        <v>58555</v>
      </c>
      <c r="Y7383" s="268">
        <v>8513.5300000000007</v>
      </c>
      <c r="AA7383" s="229" t="s">
        <v>52663</v>
      </c>
      <c r="AB7383" s="230">
        <v>3566.51</v>
      </c>
      <c r="AD7383" s="209" t="s">
        <v>21623</v>
      </c>
      <c r="AE7383" s="210">
        <v>429.62</v>
      </c>
      <c r="AF7383" s="93"/>
      <c r="AG7383" s="93"/>
      <c r="AH7383" s="93"/>
    </row>
    <row r="7384" spans="21:34" x14ac:dyDescent="0.3">
      <c r="U7384" s="309" t="s">
        <v>40602</v>
      </c>
      <c r="V7384" s="310">
        <v>1867.65</v>
      </c>
      <c r="X7384" s="267" t="s">
        <v>21879</v>
      </c>
      <c r="Y7384" s="268">
        <v>5080</v>
      </c>
      <c r="AA7384" s="229" t="s">
        <v>52664</v>
      </c>
      <c r="AB7384" s="230">
        <v>9738.83</v>
      </c>
      <c r="AD7384" s="209" t="s">
        <v>21624</v>
      </c>
      <c r="AE7384" s="210">
        <v>403.2</v>
      </c>
      <c r="AF7384" s="93"/>
      <c r="AG7384" s="93"/>
      <c r="AH7384" s="93"/>
    </row>
    <row r="7385" spans="21:34" x14ac:dyDescent="0.3">
      <c r="U7385" s="309" t="s">
        <v>35570</v>
      </c>
      <c r="V7385" s="310">
        <v>324103.40999999997</v>
      </c>
      <c r="X7385" s="267" t="s">
        <v>21881</v>
      </c>
      <c r="Y7385" s="268">
        <v>624.28</v>
      </c>
      <c r="AA7385" s="229" t="s">
        <v>52665</v>
      </c>
      <c r="AB7385" s="230">
        <v>3124.94</v>
      </c>
      <c r="AD7385" s="209" t="s">
        <v>21625</v>
      </c>
      <c r="AE7385" s="210">
        <v>7030.88</v>
      </c>
      <c r="AF7385" s="93"/>
      <c r="AG7385" s="93"/>
      <c r="AH7385" s="93"/>
    </row>
    <row r="7386" spans="21:34" x14ac:dyDescent="0.3">
      <c r="U7386" s="309" t="s">
        <v>35571</v>
      </c>
      <c r="V7386" s="310">
        <v>1068716.1000000001</v>
      </c>
      <c r="X7386" s="267" t="s">
        <v>21882</v>
      </c>
      <c r="Y7386" s="268">
        <v>2195.1999999999998</v>
      </c>
      <c r="AA7386" s="229" t="s">
        <v>50033</v>
      </c>
      <c r="AB7386" s="230">
        <v>356.87</v>
      </c>
      <c r="AD7386" s="209" t="s">
        <v>21626</v>
      </c>
      <c r="AE7386" s="210">
        <v>15538</v>
      </c>
      <c r="AF7386" s="93"/>
      <c r="AG7386" s="93"/>
      <c r="AH7386" s="93"/>
    </row>
    <row r="7387" spans="21:34" x14ac:dyDescent="0.3">
      <c r="U7387" s="309" t="s">
        <v>35572</v>
      </c>
      <c r="V7387" s="310">
        <v>579349.42000000004</v>
      </c>
      <c r="X7387" s="267" t="s">
        <v>21883</v>
      </c>
      <c r="Y7387" s="268">
        <v>6893.55</v>
      </c>
      <c r="AA7387" s="229" t="s">
        <v>52666</v>
      </c>
      <c r="AB7387" s="230">
        <v>22372.5</v>
      </c>
      <c r="AD7387" s="209" t="s">
        <v>21627</v>
      </c>
      <c r="AE7387" s="210">
        <v>28954</v>
      </c>
      <c r="AF7387" s="93"/>
      <c r="AG7387" s="93"/>
      <c r="AH7387" s="93"/>
    </row>
    <row r="7388" spans="21:34" x14ac:dyDescent="0.3">
      <c r="U7388" s="309" t="s">
        <v>55371</v>
      </c>
      <c r="V7388" s="310">
        <v>71875.48</v>
      </c>
      <c r="X7388" s="267" t="s">
        <v>21884</v>
      </c>
      <c r="Y7388" s="268">
        <v>115.2</v>
      </c>
      <c r="AA7388" s="229" t="s">
        <v>52667</v>
      </c>
      <c r="AB7388" s="230">
        <v>1711.53</v>
      </c>
      <c r="AD7388" s="209" t="s">
        <v>21628</v>
      </c>
      <c r="AE7388" s="210">
        <v>903</v>
      </c>
      <c r="AF7388" s="93"/>
      <c r="AG7388" s="93"/>
      <c r="AH7388" s="93"/>
    </row>
    <row r="7389" spans="21:34" x14ac:dyDescent="0.3">
      <c r="U7389" s="309" t="s">
        <v>68781</v>
      </c>
      <c r="V7389" s="310">
        <v>83284.53</v>
      </c>
      <c r="X7389" s="267" t="s">
        <v>21890</v>
      </c>
      <c r="Y7389" s="268">
        <v>2300.16</v>
      </c>
      <c r="AA7389" s="229" t="s">
        <v>52668</v>
      </c>
      <c r="AB7389" s="230">
        <v>5391.78</v>
      </c>
      <c r="AD7389" s="209" t="s">
        <v>21629</v>
      </c>
      <c r="AE7389" s="210">
        <v>7989.99</v>
      </c>
      <c r="AF7389" s="93"/>
      <c r="AG7389" s="93"/>
      <c r="AH7389" s="93"/>
    </row>
    <row r="7390" spans="21:34" x14ac:dyDescent="0.3">
      <c r="U7390" s="309" t="s">
        <v>68782</v>
      </c>
      <c r="V7390" s="310">
        <v>42.9</v>
      </c>
      <c r="X7390" s="267" t="s">
        <v>56232</v>
      </c>
      <c r="Y7390" s="268">
        <v>144593</v>
      </c>
      <c r="AA7390" s="229" t="s">
        <v>52669</v>
      </c>
      <c r="AB7390" s="230">
        <v>1479.39</v>
      </c>
      <c r="AD7390" s="209" t="s">
        <v>21630</v>
      </c>
      <c r="AE7390" s="210">
        <v>2723.81</v>
      </c>
      <c r="AF7390" s="93"/>
      <c r="AG7390" s="93"/>
      <c r="AH7390" s="93"/>
    </row>
    <row r="7391" spans="21:34" x14ac:dyDescent="0.3">
      <c r="U7391" s="309" t="s">
        <v>47228</v>
      </c>
      <c r="V7391" s="310">
        <v>399179.46</v>
      </c>
      <c r="X7391" s="267" t="s">
        <v>55199</v>
      </c>
      <c r="Y7391" s="268">
        <v>9047.92</v>
      </c>
      <c r="AA7391" s="229" t="s">
        <v>42602</v>
      </c>
      <c r="AB7391" s="230">
        <v>478074.27</v>
      </c>
      <c r="AD7391" s="209" t="s">
        <v>21631</v>
      </c>
      <c r="AE7391" s="210">
        <v>54945</v>
      </c>
      <c r="AF7391" s="93"/>
      <c r="AG7391" s="93"/>
      <c r="AH7391" s="93"/>
    </row>
    <row r="7392" spans="21:34" x14ac:dyDescent="0.3">
      <c r="U7392" s="309" t="s">
        <v>35573</v>
      </c>
      <c r="V7392" s="310">
        <v>104596.22</v>
      </c>
      <c r="X7392" s="267" t="s">
        <v>56233</v>
      </c>
      <c r="Y7392" s="268">
        <v>3600</v>
      </c>
      <c r="AA7392" s="229" t="s">
        <v>39218</v>
      </c>
      <c r="AB7392" s="230">
        <v>35836.1</v>
      </c>
      <c r="AD7392" s="209" t="s">
        <v>21632</v>
      </c>
      <c r="AE7392" s="210">
        <v>5022.9799999999996</v>
      </c>
      <c r="AF7392" s="93"/>
      <c r="AG7392" s="93"/>
      <c r="AH7392" s="93"/>
    </row>
    <row r="7393" spans="21:34" x14ac:dyDescent="0.3">
      <c r="U7393" s="309" t="s">
        <v>58328</v>
      </c>
      <c r="V7393" s="310">
        <v>1011203.96</v>
      </c>
      <c r="X7393" s="267" t="s">
        <v>55200</v>
      </c>
      <c r="Y7393" s="268">
        <v>967.57</v>
      </c>
      <c r="AA7393" s="229" t="s">
        <v>39219</v>
      </c>
      <c r="AB7393" s="230">
        <v>103163.63</v>
      </c>
      <c r="AD7393" s="209" t="s">
        <v>21633</v>
      </c>
      <c r="AE7393" s="210">
        <v>14234.86</v>
      </c>
      <c r="AF7393" s="93"/>
      <c r="AG7393" s="93"/>
      <c r="AH7393" s="93"/>
    </row>
    <row r="7394" spans="21:34" x14ac:dyDescent="0.3">
      <c r="U7394" s="309" t="s">
        <v>68783</v>
      </c>
      <c r="V7394" s="310">
        <v>35150.65</v>
      </c>
      <c r="X7394" s="267" t="s">
        <v>55201</v>
      </c>
      <c r="Y7394" s="268">
        <v>2003.97</v>
      </c>
      <c r="AA7394" s="229" t="s">
        <v>39220</v>
      </c>
      <c r="AB7394" s="230">
        <v>521.96</v>
      </c>
      <c r="AD7394" s="209" t="s">
        <v>21634</v>
      </c>
      <c r="AE7394" s="210">
        <v>12000</v>
      </c>
      <c r="AF7394" s="93"/>
      <c r="AG7394" s="93"/>
      <c r="AH7394" s="93"/>
    </row>
    <row r="7395" spans="21:34" x14ac:dyDescent="0.3">
      <c r="U7395" s="309" t="s">
        <v>62787</v>
      </c>
      <c r="V7395" s="310">
        <v>1343762.76</v>
      </c>
      <c r="X7395" s="267" t="s">
        <v>52707</v>
      </c>
      <c r="Y7395" s="268">
        <v>1888.39</v>
      </c>
      <c r="AA7395" s="229" t="s">
        <v>45034</v>
      </c>
      <c r="AB7395" s="230">
        <v>7560</v>
      </c>
      <c r="AD7395" s="209" t="s">
        <v>21635</v>
      </c>
      <c r="AE7395" s="210">
        <v>1430.84</v>
      </c>
      <c r="AF7395" s="93"/>
      <c r="AG7395" s="93"/>
      <c r="AH7395" s="93"/>
    </row>
    <row r="7396" spans="21:34" x14ac:dyDescent="0.3">
      <c r="U7396" s="309" t="s">
        <v>68784</v>
      </c>
      <c r="V7396" s="310">
        <v>1167049.6499999999</v>
      </c>
      <c r="X7396" s="267" t="s">
        <v>48944</v>
      </c>
      <c r="Y7396" s="268">
        <v>78705.789999999994</v>
      </c>
      <c r="AA7396" s="229" t="s">
        <v>52670</v>
      </c>
      <c r="AB7396" s="230">
        <v>115132.79</v>
      </c>
      <c r="AD7396" s="209" t="s">
        <v>21636</v>
      </c>
      <c r="AE7396" s="210">
        <v>22560.95</v>
      </c>
      <c r="AF7396" s="93"/>
      <c r="AG7396" s="93"/>
      <c r="AH7396" s="93"/>
    </row>
    <row r="7397" spans="21:34" x14ac:dyDescent="0.3">
      <c r="U7397" s="309" t="s">
        <v>53615</v>
      </c>
      <c r="V7397" s="310">
        <v>1397406.18</v>
      </c>
      <c r="X7397" s="267" t="s">
        <v>35149</v>
      </c>
      <c r="Y7397" s="268">
        <v>96045.21</v>
      </c>
      <c r="AA7397" s="229" t="s">
        <v>48026</v>
      </c>
      <c r="AB7397" s="230">
        <v>9264.61</v>
      </c>
      <c r="AD7397" s="209" t="s">
        <v>21637</v>
      </c>
      <c r="AE7397" s="210">
        <v>3441.46</v>
      </c>
      <c r="AF7397" s="93"/>
      <c r="AG7397" s="93"/>
      <c r="AH7397" s="93"/>
    </row>
    <row r="7398" spans="21:34" x14ac:dyDescent="0.3">
      <c r="U7398" s="309" t="s">
        <v>62788</v>
      </c>
      <c r="V7398" s="310">
        <v>40950</v>
      </c>
      <c r="X7398" s="267" t="s">
        <v>35150</v>
      </c>
      <c r="Y7398" s="268">
        <v>6786.32</v>
      </c>
      <c r="AA7398" s="229" t="s">
        <v>40353</v>
      </c>
      <c r="AB7398" s="230">
        <v>12766.06</v>
      </c>
      <c r="AD7398" s="209" t="s">
        <v>21638</v>
      </c>
      <c r="AE7398" s="210">
        <v>72917</v>
      </c>
      <c r="AF7398" s="93"/>
      <c r="AG7398" s="93"/>
      <c r="AH7398" s="93"/>
    </row>
    <row r="7399" spans="21:34" x14ac:dyDescent="0.3">
      <c r="U7399" s="309" t="s">
        <v>62789</v>
      </c>
      <c r="V7399" s="310">
        <v>3132.71</v>
      </c>
      <c r="X7399" s="267" t="s">
        <v>35151</v>
      </c>
      <c r="Y7399" s="268">
        <v>23531.06</v>
      </c>
      <c r="AA7399" s="229" t="s">
        <v>48027</v>
      </c>
      <c r="AB7399" s="230">
        <v>8278.18</v>
      </c>
      <c r="AD7399" s="209" t="s">
        <v>21639</v>
      </c>
      <c r="AE7399" s="210">
        <v>86692.27</v>
      </c>
      <c r="AF7399" s="93"/>
      <c r="AG7399" s="93"/>
      <c r="AH7399" s="93"/>
    </row>
    <row r="7400" spans="21:34" x14ac:dyDescent="0.3">
      <c r="U7400" s="309" t="s">
        <v>62790</v>
      </c>
      <c r="V7400" s="310">
        <v>10245.780000000001</v>
      </c>
      <c r="X7400" s="267" t="s">
        <v>35152</v>
      </c>
      <c r="Y7400" s="268">
        <v>16400.63</v>
      </c>
      <c r="AA7400" s="229" t="s">
        <v>48028</v>
      </c>
      <c r="AB7400" s="230">
        <v>989.58</v>
      </c>
      <c r="AD7400" s="209" t="s">
        <v>21640</v>
      </c>
      <c r="AE7400" s="210">
        <v>27503.200000000001</v>
      </c>
      <c r="AF7400" s="93"/>
      <c r="AG7400" s="93"/>
      <c r="AH7400" s="93"/>
    </row>
    <row r="7401" spans="21:34" x14ac:dyDescent="0.3">
      <c r="U7401" s="309" t="s">
        <v>68785</v>
      </c>
      <c r="V7401" s="310">
        <v>18000</v>
      </c>
      <c r="X7401" s="267" t="s">
        <v>40361</v>
      </c>
      <c r="Y7401" s="268">
        <v>2858.12</v>
      </c>
      <c r="AA7401" s="229" t="s">
        <v>48940</v>
      </c>
      <c r="AB7401" s="230">
        <v>1750</v>
      </c>
      <c r="AD7401" s="209" t="s">
        <v>21641</v>
      </c>
      <c r="AE7401" s="210">
        <v>7910.04</v>
      </c>
      <c r="AF7401" s="93"/>
      <c r="AG7401" s="93"/>
      <c r="AH7401" s="93"/>
    </row>
    <row r="7402" spans="21:34" x14ac:dyDescent="0.3">
      <c r="U7402" s="309" t="s">
        <v>53617</v>
      </c>
      <c r="V7402" s="310">
        <v>186.68</v>
      </c>
      <c r="X7402" s="267" t="s">
        <v>50038</v>
      </c>
      <c r="Y7402" s="268">
        <v>4411.3</v>
      </c>
      <c r="AA7402" s="229" t="s">
        <v>48941</v>
      </c>
      <c r="AB7402" s="230">
        <v>6000</v>
      </c>
      <c r="AD7402" s="209" t="s">
        <v>21642</v>
      </c>
      <c r="AE7402" s="210">
        <v>20301.060000000001</v>
      </c>
      <c r="AF7402" s="93"/>
      <c r="AG7402" s="93"/>
      <c r="AH7402" s="93"/>
    </row>
    <row r="7403" spans="21:34" x14ac:dyDescent="0.3">
      <c r="U7403" s="309" t="s">
        <v>60701</v>
      </c>
      <c r="V7403" s="310">
        <v>6216.01</v>
      </c>
      <c r="X7403" s="267" t="s">
        <v>40364</v>
      </c>
      <c r="Y7403" s="268">
        <v>4406.53</v>
      </c>
      <c r="AA7403" s="229" t="s">
        <v>48029</v>
      </c>
      <c r="AB7403" s="230">
        <v>1301.8699999999999</v>
      </c>
      <c r="AD7403" s="209" t="s">
        <v>21643</v>
      </c>
      <c r="AE7403" s="210">
        <v>72448.92</v>
      </c>
      <c r="AF7403" s="93"/>
      <c r="AG7403" s="93"/>
      <c r="AH7403" s="93"/>
    </row>
    <row r="7404" spans="21:34" x14ac:dyDescent="0.3">
      <c r="U7404" s="309" t="s">
        <v>64856</v>
      </c>
      <c r="V7404" s="310">
        <v>1741.02</v>
      </c>
      <c r="X7404" s="267" t="s">
        <v>58281</v>
      </c>
      <c r="Y7404" s="268">
        <v>35980.51</v>
      </c>
      <c r="AA7404" s="229" t="s">
        <v>48030</v>
      </c>
      <c r="AB7404" s="230">
        <v>3595.33</v>
      </c>
      <c r="AD7404" s="209" t="s">
        <v>21644</v>
      </c>
      <c r="AE7404" s="210">
        <v>28634.86</v>
      </c>
      <c r="AF7404" s="93"/>
      <c r="AG7404" s="93"/>
      <c r="AH7404" s="93"/>
    </row>
    <row r="7405" spans="21:34" x14ac:dyDescent="0.3">
      <c r="U7405" s="309" t="s">
        <v>68786</v>
      </c>
      <c r="V7405" s="310">
        <v>27000</v>
      </c>
      <c r="X7405" s="267" t="s">
        <v>62028</v>
      </c>
      <c r="Y7405" s="268">
        <v>29968.14</v>
      </c>
      <c r="AA7405" s="229" t="s">
        <v>48031</v>
      </c>
      <c r="AB7405" s="230">
        <v>2700</v>
      </c>
      <c r="AD7405" s="209" t="s">
        <v>21645</v>
      </c>
      <c r="AE7405" s="210">
        <v>7511.42</v>
      </c>
      <c r="AF7405" s="93"/>
      <c r="AG7405" s="93"/>
      <c r="AH7405" s="93"/>
    </row>
    <row r="7406" spans="21:34" x14ac:dyDescent="0.3">
      <c r="U7406" s="309" t="s">
        <v>56537</v>
      </c>
      <c r="V7406" s="310">
        <v>77080</v>
      </c>
      <c r="X7406" s="267" t="s">
        <v>64429</v>
      </c>
      <c r="Y7406" s="268">
        <v>6837.04</v>
      </c>
      <c r="AA7406" s="229" t="s">
        <v>52671</v>
      </c>
      <c r="AB7406" s="230">
        <v>531.96</v>
      </c>
      <c r="AD7406" s="209" t="s">
        <v>21646</v>
      </c>
      <c r="AE7406" s="210">
        <v>18604.009999999998</v>
      </c>
      <c r="AF7406" s="93"/>
      <c r="AG7406" s="93"/>
      <c r="AH7406" s="93"/>
    </row>
    <row r="7407" spans="21:34" x14ac:dyDescent="0.3">
      <c r="U7407" s="309" t="s">
        <v>68787</v>
      </c>
      <c r="V7407" s="310">
        <v>10540</v>
      </c>
      <c r="X7407" s="267" t="s">
        <v>56234</v>
      </c>
      <c r="Y7407" s="268">
        <v>629843.37</v>
      </c>
      <c r="AA7407" s="229" t="s">
        <v>48942</v>
      </c>
      <c r="AB7407" s="230">
        <v>2084.4899999999998</v>
      </c>
      <c r="AD7407" s="209" t="s">
        <v>21647</v>
      </c>
      <c r="AE7407" s="210">
        <v>90568.22</v>
      </c>
      <c r="AF7407" s="93"/>
      <c r="AG7407" s="93"/>
      <c r="AH7407" s="93"/>
    </row>
    <row r="7408" spans="21:34" x14ac:dyDescent="0.3">
      <c r="U7408" s="309" t="s">
        <v>68788</v>
      </c>
      <c r="V7408" s="310">
        <v>499785.93</v>
      </c>
      <c r="X7408" s="267" t="s">
        <v>33700</v>
      </c>
      <c r="Y7408" s="268">
        <v>903547.67</v>
      </c>
      <c r="AA7408" s="229" t="s">
        <v>48943</v>
      </c>
      <c r="AB7408" s="230">
        <v>3394.5</v>
      </c>
      <c r="AD7408" s="209" t="s">
        <v>21648</v>
      </c>
      <c r="AE7408" s="210">
        <v>144032.78</v>
      </c>
      <c r="AF7408" s="93"/>
      <c r="AG7408" s="93"/>
      <c r="AH7408" s="93"/>
    </row>
    <row r="7409" spans="21:34" x14ac:dyDescent="0.3">
      <c r="U7409" s="309" t="s">
        <v>68789</v>
      </c>
      <c r="V7409" s="310">
        <v>2194.5100000000002</v>
      </c>
      <c r="X7409" s="267" t="s">
        <v>33701</v>
      </c>
      <c r="Y7409" s="268">
        <v>347962.28</v>
      </c>
      <c r="AA7409" s="229" t="s">
        <v>52672</v>
      </c>
      <c r="AB7409" s="230">
        <v>12990.63</v>
      </c>
      <c r="AD7409" s="209" t="s">
        <v>21649</v>
      </c>
      <c r="AE7409" s="210">
        <v>4842.5200000000004</v>
      </c>
      <c r="AF7409" s="93"/>
      <c r="AG7409" s="93"/>
      <c r="AH7409" s="93"/>
    </row>
    <row r="7410" spans="21:34" x14ac:dyDescent="0.3">
      <c r="U7410" s="309" t="s">
        <v>56538</v>
      </c>
      <c r="V7410" s="310">
        <v>71916.12</v>
      </c>
      <c r="X7410" s="267" t="s">
        <v>39228</v>
      </c>
      <c r="Y7410" s="268">
        <v>37730.76</v>
      </c>
      <c r="AA7410" s="229" t="s">
        <v>52673</v>
      </c>
      <c r="AB7410" s="230">
        <v>2531.5</v>
      </c>
      <c r="AD7410" s="209" t="s">
        <v>21650</v>
      </c>
      <c r="AE7410" s="210">
        <v>22535.55</v>
      </c>
      <c r="AF7410" s="93"/>
      <c r="AG7410" s="93"/>
      <c r="AH7410" s="93"/>
    </row>
    <row r="7411" spans="21:34" x14ac:dyDescent="0.3">
      <c r="U7411" s="309" t="s">
        <v>56539</v>
      </c>
      <c r="V7411" s="310">
        <v>49958.87</v>
      </c>
      <c r="X7411" s="267" t="s">
        <v>39229</v>
      </c>
      <c r="Y7411" s="268">
        <v>87278.16</v>
      </c>
      <c r="AA7411" s="229" t="s">
        <v>52674</v>
      </c>
      <c r="AB7411" s="230">
        <v>193.65</v>
      </c>
      <c r="AD7411" s="209" t="s">
        <v>21651</v>
      </c>
      <c r="AE7411" s="210">
        <v>6259.5</v>
      </c>
      <c r="AF7411" s="93"/>
      <c r="AG7411" s="93"/>
      <c r="AH7411" s="93"/>
    </row>
    <row r="7412" spans="21:34" x14ac:dyDescent="0.3">
      <c r="U7412" s="309" t="s">
        <v>56540</v>
      </c>
      <c r="V7412" s="310">
        <v>158113.74</v>
      </c>
      <c r="X7412" s="267" t="s">
        <v>62029</v>
      </c>
      <c r="Y7412" s="268">
        <v>56888.28</v>
      </c>
      <c r="AA7412" s="229" t="s">
        <v>52675</v>
      </c>
      <c r="AB7412" s="230">
        <v>610.09</v>
      </c>
      <c r="AD7412" s="209" t="s">
        <v>21652</v>
      </c>
      <c r="AE7412" s="210">
        <v>77151.820000000007</v>
      </c>
      <c r="AF7412" s="93"/>
      <c r="AG7412" s="93"/>
      <c r="AH7412" s="93"/>
    </row>
    <row r="7413" spans="21:34" x14ac:dyDescent="0.3">
      <c r="U7413" s="309" t="s">
        <v>56541</v>
      </c>
      <c r="V7413" s="310">
        <v>113482.24000000001</v>
      </c>
      <c r="X7413" s="267" t="s">
        <v>36359</v>
      </c>
      <c r="Y7413" s="268">
        <v>36992.33</v>
      </c>
      <c r="AA7413" s="229" t="s">
        <v>52676</v>
      </c>
      <c r="AB7413" s="230">
        <v>167.4</v>
      </c>
      <c r="AD7413" s="209" t="s">
        <v>21653</v>
      </c>
      <c r="AE7413" s="210">
        <v>5598.72</v>
      </c>
      <c r="AF7413" s="93"/>
      <c r="AG7413" s="93"/>
      <c r="AH7413" s="93"/>
    </row>
    <row r="7414" spans="21:34" x14ac:dyDescent="0.3">
      <c r="U7414" s="309" t="s">
        <v>68790</v>
      </c>
      <c r="V7414" s="310">
        <v>3614.25</v>
      </c>
      <c r="X7414" s="267" t="s">
        <v>40365</v>
      </c>
      <c r="Y7414" s="268">
        <v>142577.34</v>
      </c>
      <c r="AA7414" s="229" t="s">
        <v>45035</v>
      </c>
      <c r="AB7414" s="230">
        <v>172000</v>
      </c>
      <c r="AD7414" s="209" t="s">
        <v>21654</v>
      </c>
      <c r="AE7414" s="210">
        <v>13437.22</v>
      </c>
      <c r="AF7414" s="93"/>
      <c r="AG7414" s="93"/>
      <c r="AH7414" s="93"/>
    </row>
    <row r="7415" spans="21:34" x14ac:dyDescent="0.3">
      <c r="U7415" s="309" t="s">
        <v>68791</v>
      </c>
      <c r="V7415" s="310">
        <v>115895.28</v>
      </c>
      <c r="X7415" s="267" t="s">
        <v>62030</v>
      </c>
      <c r="Y7415" s="268">
        <v>307.39</v>
      </c>
      <c r="AA7415" s="229" t="s">
        <v>45036</v>
      </c>
      <c r="AB7415" s="230">
        <v>12917.14</v>
      </c>
      <c r="AD7415" s="209" t="s">
        <v>21655</v>
      </c>
      <c r="AE7415" s="210">
        <v>14642.03</v>
      </c>
      <c r="AF7415" s="93"/>
      <c r="AG7415" s="93"/>
      <c r="AH7415" s="93"/>
    </row>
    <row r="7416" spans="21:34" x14ac:dyDescent="0.3">
      <c r="U7416" s="309" t="s">
        <v>40604</v>
      </c>
      <c r="V7416" s="310">
        <v>13964</v>
      </c>
      <c r="X7416" s="267" t="s">
        <v>59104</v>
      </c>
      <c r="Y7416" s="268">
        <v>43487.12</v>
      </c>
      <c r="AA7416" s="229" t="s">
        <v>45037</v>
      </c>
      <c r="AB7416" s="230">
        <v>1674500</v>
      </c>
      <c r="AD7416" s="209" t="s">
        <v>21656</v>
      </c>
      <c r="AE7416" s="210">
        <v>31369.67</v>
      </c>
      <c r="AF7416" s="93"/>
      <c r="AG7416" s="93"/>
      <c r="AH7416" s="93"/>
    </row>
    <row r="7417" spans="21:34" x14ac:dyDescent="0.3">
      <c r="U7417" s="309" t="s">
        <v>68792</v>
      </c>
      <c r="V7417" s="310">
        <v>41.14</v>
      </c>
      <c r="X7417" s="267" t="s">
        <v>35156</v>
      </c>
      <c r="Y7417" s="268">
        <v>270.72000000000003</v>
      </c>
      <c r="AA7417" s="229" t="s">
        <v>45038</v>
      </c>
      <c r="AB7417" s="230">
        <v>128637.77</v>
      </c>
      <c r="AD7417" s="209" t="s">
        <v>21657</v>
      </c>
      <c r="AE7417" s="210">
        <v>51790</v>
      </c>
      <c r="AF7417" s="93"/>
      <c r="AG7417" s="93"/>
      <c r="AH7417" s="93"/>
    </row>
    <row r="7418" spans="21:34" x14ac:dyDescent="0.3">
      <c r="U7418" s="309" t="s">
        <v>68793</v>
      </c>
      <c r="V7418" s="310">
        <v>327.35000000000002</v>
      </c>
      <c r="X7418" s="267" t="s">
        <v>33703</v>
      </c>
      <c r="Y7418" s="268">
        <v>167554.76</v>
      </c>
      <c r="AA7418" s="229" t="s">
        <v>21722</v>
      </c>
      <c r="AB7418" s="230">
        <v>-0.01</v>
      </c>
      <c r="AD7418" s="209" t="s">
        <v>21658</v>
      </c>
      <c r="AE7418" s="210">
        <v>628943.84</v>
      </c>
      <c r="AF7418" s="93"/>
      <c r="AG7418" s="93"/>
      <c r="AH7418" s="93"/>
    </row>
    <row r="7419" spans="21:34" x14ac:dyDescent="0.3">
      <c r="U7419" s="309" t="s">
        <v>68794</v>
      </c>
      <c r="V7419" s="310">
        <v>3575.64</v>
      </c>
      <c r="X7419" s="267" t="s">
        <v>33704</v>
      </c>
      <c r="Y7419" s="268">
        <v>452023.83</v>
      </c>
      <c r="AA7419" s="229" t="s">
        <v>21724</v>
      </c>
      <c r="AB7419" s="230">
        <v>72190.2</v>
      </c>
      <c r="AD7419" s="209" t="s">
        <v>21659</v>
      </c>
      <c r="AE7419" s="210">
        <v>58236.25</v>
      </c>
      <c r="AF7419" s="93"/>
      <c r="AG7419" s="93"/>
      <c r="AH7419" s="93"/>
    </row>
    <row r="7420" spans="21:34" x14ac:dyDescent="0.3">
      <c r="U7420" s="309" t="s">
        <v>59195</v>
      </c>
      <c r="V7420" s="310">
        <v>138381.49</v>
      </c>
      <c r="X7420" s="267" t="s">
        <v>33705</v>
      </c>
      <c r="Y7420" s="268">
        <v>212877.05</v>
      </c>
      <c r="AA7420" s="229" t="s">
        <v>21725</v>
      </c>
      <c r="AB7420" s="230">
        <v>2016.96</v>
      </c>
      <c r="AD7420" s="209" t="s">
        <v>21660</v>
      </c>
      <c r="AE7420" s="210">
        <v>4500</v>
      </c>
      <c r="AF7420" s="93"/>
      <c r="AG7420" s="93"/>
      <c r="AH7420" s="93"/>
    </row>
    <row r="7421" spans="21:34" x14ac:dyDescent="0.3">
      <c r="U7421" s="309" t="s">
        <v>59196</v>
      </c>
      <c r="V7421" s="310">
        <v>9429.8799999999992</v>
      </c>
      <c r="X7421" s="267" t="s">
        <v>62031</v>
      </c>
      <c r="Y7421" s="268">
        <v>6951.37</v>
      </c>
      <c r="AA7421" s="229" t="s">
        <v>21726</v>
      </c>
      <c r="AB7421" s="230">
        <v>14177.92</v>
      </c>
      <c r="AD7421" s="209" t="s">
        <v>21661</v>
      </c>
      <c r="AE7421" s="210">
        <v>365.12</v>
      </c>
      <c r="AF7421" s="93"/>
      <c r="AG7421" s="93"/>
      <c r="AH7421" s="93"/>
    </row>
    <row r="7422" spans="21:34" x14ac:dyDescent="0.3">
      <c r="U7422" s="309" t="s">
        <v>59197</v>
      </c>
      <c r="V7422" s="310">
        <v>29886.97</v>
      </c>
      <c r="X7422" s="267" t="s">
        <v>59644</v>
      </c>
      <c r="Y7422" s="268">
        <v>1220.44</v>
      </c>
      <c r="AA7422" s="229" t="s">
        <v>52677</v>
      </c>
      <c r="AB7422" s="230">
        <v>46994.35</v>
      </c>
      <c r="AD7422" s="209" t="s">
        <v>21662</v>
      </c>
      <c r="AE7422" s="210">
        <v>245557.5</v>
      </c>
      <c r="AF7422" s="93"/>
      <c r="AG7422" s="93"/>
      <c r="AH7422" s="93"/>
    </row>
    <row r="7423" spans="21:34" x14ac:dyDescent="0.3">
      <c r="U7423" s="309" t="s">
        <v>64857</v>
      </c>
      <c r="V7423" s="310">
        <v>7165.11</v>
      </c>
      <c r="X7423" s="267" t="s">
        <v>21894</v>
      </c>
      <c r="Y7423" s="268">
        <v>186507.55</v>
      </c>
      <c r="AA7423" s="229" t="s">
        <v>13644</v>
      </c>
      <c r="AB7423" s="230">
        <v>194925.83</v>
      </c>
      <c r="AD7423" s="209" t="s">
        <v>21663</v>
      </c>
      <c r="AE7423" s="210">
        <v>42570</v>
      </c>
      <c r="AF7423" s="93"/>
      <c r="AG7423" s="93"/>
      <c r="AH7423" s="93"/>
    </row>
    <row r="7424" spans="21:34" x14ac:dyDescent="0.3">
      <c r="U7424" s="309" t="s">
        <v>62791</v>
      </c>
      <c r="V7424" s="310">
        <v>161000</v>
      </c>
      <c r="X7424" s="267" t="s">
        <v>21895</v>
      </c>
      <c r="Y7424" s="268">
        <v>348370.16</v>
      </c>
      <c r="AA7424" s="229" t="s">
        <v>13645</v>
      </c>
      <c r="AB7424" s="230">
        <v>136863.98000000001</v>
      </c>
      <c r="AD7424" s="209" t="s">
        <v>21664</v>
      </c>
      <c r="AE7424" s="210">
        <v>54607.5</v>
      </c>
      <c r="AF7424" s="93"/>
      <c r="AG7424" s="93"/>
      <c r="AH7424" s="93"/>
    </row>
    <row r="7425" spans="21:34" x14ac:dyDescent="0.3">
      <c r="U7425" s="309" t="s">
        <v>66752</v>
      </c>
      <c r="V7425" s="310">
        <v>5588.61</v>
      </c>
      <c r="X7425" s="267" t="s">
        <v>39230</v>
      </c>
      <c r="Y7425" s="268">
        <v>1175.6199999999999</v>
      </c>
      <c r="AA7425" s="229" t="s">
        <v>21728</v>
      </c>
      <c r="AB7425" s="230">
        <v>42788.19</v>
      </c>
      <c r="AD7425" s="209" t="s">
        <v>21665</v>
      </c>
      <c r="AE7425" s="210">
        <v>14069.01</v>
      </c>
      <c r="AF7425" s="93"/>
      <c r="AG7425" s="93"/>
      <c r="AH7425" s="93"/>
    </row>
    <row r="7426" spans="21:34" x14ac:dyDescent="0.3">
      <c r="U7426" s="309" t="s">
        <v>35578</v>
      </c>
      <c r="V7426" s="310">
        <v>1915.1</v>
      </c>
      <c r="X7426" s="267" t="s">
        <v>48034</v>
      </c>
      <c r="Y7426" s="268">
        <v>50</v>
      </c>
      <c r="AA7426" s="229" t="s">
        <v>45039</v>
      </c>
      <c r="AB7426" s="230">
        <v>28600.28</v>
      </c>
      <c r="AD7426" s="209" t="s">
        <v>21666</v>
      </c>
      <c r="AE7426" s="210">
        <v>36027.279999999999</v>
      </c>
      <c r="AF7426" s="93"/>
      <c r="AG7426" s="93"/>
      <c r="AH7426" s="93"/>
    </row>
    <row r="7427" spans="21:34" x14ac:dyDescent="0.3">
      <c r="U7427" s="309" t="s">
        <v>35580</v>
      </c>
      <c r="V7427" s="310">
        <v>146.49</v>
      </c>
      <c r="X7427" s="267" t="s">
        <v>21896</v>
      </c>
      <c r="Y7427" s="268">
        <v>504506.38</v>
      </c>
      <c r="AA7427" s="229" t="s">
        <v>21730</v>
      </c>
      <c r="AB7427" s="230">
        <v>5082.54</v>
      </c>
      <c r="AD7427" s="209" t="s">
        <v>21667</v>
      </c>
      <c r="AE7427" s="210">
        <v>475826.78</v>
      </c>
      <c r="AF7427" s="93"/>
      <c r="AG7427" s="93"/>
      <c r="AH7427" s="93"/>
    </row>
    <row r="7428" spans="21:34" x14ac:dyDescent="0.3">
      <c r="U7428" s="309" t="s">
        <v>35581</v>
      </c>
      <c r="V7428" s="310">
        <v>52.2</v>
      </c>
      <c r="X7428" s="267" t="s">
        <v>21897</v>
      </c>
      <c r="Y7428" s="268">
        <v>655280.4</v>
      </c>
      <c r="AA7428" s="229" t="s">
        <v>52678</v>
      </c>
      <c r="AB7428" s="230">
        <v>1278.76</v>
      </c>
      <c r="AD7428" s="209" t="s">
        <v>21668</v>
      </c>
      <c r="AE7428" s="210">
        <v>66347.149999999994</v>
      </c>
      <c r="AF7428" s="93"/>
      <c r="AG7428" s="93"/>
      <c r="AH7428" s="93"/>
    </row>
    <row r="7429" spans="21:34" x14ac:dyDescent="0.3">
      <c r="U7429" s="309" t="s">
        <v>35582</v>
      </c>
      <c r="V7429" s="310">
        <v>14835.27</v>
      </c>
      <c r="X7429" s="267" t="s">
        <v>36360</v>
      </c>
      <c r="Y7429" s="268">
        <v>35640.85</v>
      </c>
      <c r="AA7429" s="229" t="s">
        <v>52679</v>
      </c>
      <c r="AB7429" s="230">
        <v>716.56</v>
      </c>
      <c r="AD7429" s="209" t="s">
        <v>21669</v>
      </c>
      <c r="AE7429" s="210">
        <v>107929.14</v>
      </c>
      <c r="AF7429" s="93"/>
      <c r="AG7429" s="93"/>
      <c r="AH7429" s="93"/>
    </row>
    <row r="7430" spans="21:34" x14ac:dyDescent="0.3">
      <c r="U7430" s="309" t="s">
        <v>35583</v>
      </c>
      <c r="V7430" s="310">
        <v>1134.9000000000001</v>
      </c>
      <c r="X7430" s="267" t="s">
        <v>50039</v>
      </c>
      <c r="Y7430" s="268">
        <v>22209.27</v>
      </c>
      <c r="AA7430" s="229" t="s">
        <v>21731</v>
      </c>
      <c r="AB7430" s="230">
        <v>541.45000000000005</v>
      </c>
      <c r="AD7430" s="209" t="s">
        <v>21670</v>
      </c>
      <c r="AE7430" s="210">
        <v>6785.48</v>
      </c>
      <c r="AF7430" s="93"/>
      <c r="AG7430" s="93"/>
      <c r="AH7430" s="93"/>
    </row>
    <row r="7431" spans="21:34" x14ac:dyDescent="0.3">
      <c r="U7431" s="309" t="s">
        <v>35584</v>
      </c>
      <c r="V7431" s="310">
        <v>422.35</v>
      </c>
      <c r="X7431" s="267" t="s">
        <v>39231</v>
      </c>
      <c r="Y7431" s="268">
        <v>10829.99</v>
      </c>
      <c r="AA7431" s="229" t="s">
        <v>52680</v>
      </c>
      <c r="AB7431" s="230">
        <v>1432.62</v>
      </c>
      <c r="AD7431" s="209" t="s">
        <v>21671</v>
      </c>
      <c r="AE7431" s="210">
        <v>41614.870000000003</v>
      </c>
      <c r="AF7431" s="93"/>
      <c r="AG7431" s="93"/>
      <c r="AH7431" s="93"/>
    </row>
    <row r="7432" spans="21:34" x14ac:dyDescent="0.3">
      <c r="U7432" s="309" t="s">
        <v>59805</v>
      </c>
      <c r="V7432" s="310">
        <v>33966.92</v>
      </c>
      <c r="X7432" s="267" t="s">
        <v>42614</v>
      </c>
      <c r="Y7432" s="268">
        <v>-48526.21</v>
      </c>
      <c r="AA7432" s="229" t="s">
        <v>52681</v>
      </c>
      <c r="AB7432" s="230">
        <v>552.5</v>
      </c>
      <c r="AD7432" s="209" t="s">
        <v>21672</v>
      </c>
      <c r="AE7432" s="210">
        <v>8355.11</v>
      </c>
      <c r="AF7432" s="93"/>
      <c r="AG7432" s="93"/>
      <c r="AH7432" s="93"/>
    </row>
    <row r="7433" spans="21:34" x14ac:dyDescent="0.3">
      <c r="U7433" s="309" t="s">
        <v>68795</v>
      </c>
      <c r="V7433" s="310">
        <v>32380.87</v>
      </c>
      <c r="X7433" s="267" t="s">
        <v>35158</v>
      </c>
      <c r="Y7433" s="268">
        <v>323268.75</v>
      </c>
      <c r="AA7433" s="229" t="s">
        <v>52682</v>
      </c>
      <c r="AB7433" s="230">
        <v>2647.5</v>
      </c>
      <c r="AD7433" s="209" t="s">
        <v>21673</v>
      </c>
      <c r="AE7433" s="210">
        <v>245557.5</v>
      </c>
      <c r="AF7433" s="93"/>
      <c r="AG7433" s="93"/>
      <c r="AH7433" s="93"/>
    </row>
    <row r="7434" spans="21:34" x14ac:dyDescent="0.3">
      <c r="U7434" s="309" t="s">
        <v>68796</v>
      </c>
      <c r="V7434" s="310">
        <v>7446</v>
      </c>
      <c r="X7434" s="267" t="s">
        <v>47005</v>
      </c>
      <c r="Y7434" s="268">
        <v>77500</v>
      </c>
      <c r="AA7434" s="229" t="s">
        <v>46999</v>
      </c>
      <c r="AB7434" s="230">
        <v>476</v>
      </c>
      <c r="AD7434" s="209" t="s">
        <v>21674</v>
      </c>
      <c r="AE7434" s="210">
        <v>42570</v>
      </c>
      <c r="AF7434" s="93"/>
      <c r="AG7434" s="93"/>
      <c r="AH7434" s="93"/>
    </row>
    <row r="7435" spans="21:34" x14ac:dyDescent="0.3">
      <c r="U7435" s="309" t="s">
        <v>61569</v>
      </c>
      <c r="V7435" s="310">
        <v>38945.760000000002</v>
      </c>
      <c r="X7435" s="267" t="s">
        <v>55202</v>
      </c>
      <c r="Y7435" s="268">
        <v>22098.34</v>
      </c>
      <c r="AA7435" s="229" t="s">
        <v>36353</v>
      </c>
      <c r="AB7435" s="230">
        <v>93162.06</v>
      </c>
      <c r="AD7435" s="209" t="s">
        <v>21675</v>
      </c>
      <c r="AE7435" s="210">
        <v>54607.5</v>
      </c>
      <c r="AF7435" s="93"/>
      <c r="AG7435" s="93"/>
      <c r="AH7435" s="93"/>
    </row>
    <row r="7436" spans="21:34" x14ac:dyDescent="0.3">
      <c r="U7436" s="309" t="s">
        <v>61570</v>
      </c>
      <c r="V7436" s="310">
        <v>109159.64</v>
      </c>
      <c r="X7436" s="267" t="s">
        <v>64430</v>
      </c>
      <c r="Y7436" s="268">
        <v>1112.1300000000001</v>
      </c>
      <c r="AA7436" s="229" t="s">
        <v>21734</v>
      </c>
      <c r="AB7436" s="230">
        <v>52522.5</v>
      </c>
      <c r="AD7436" s="209" t="s">
        <v>21676</v>
      </c>
      <c r="AE7436" s="210">
        <v>2723.81</v>
      </c>
      <c r="AF7436" s="93"/>
      <c r="AG7436" s="93"/>
      <c r="AH7436" s="93"/>
    </row>
    <row r="7437" spans="21:34" x14ac:dyDescent="0.3">
      <c r="U7437" s="309" t="s">
        <v>35592</v>
      </c>
      <c r="V7437" s="310">
        <v>8442.98</v>
      </c>
      <c r="X7437" s="267" t="s">
        <v>63703</v>
      </c>
      <c r="Y7437" s="268">
        <v>4693.4799999999996</v>
      </c>
      <c r="AA7437" s="229" t="s">
        <v>21735</v>
      </c>
      <c r="AB7437" s="230">
        <v>7337.61</v>
      </c>
      <c r="AD7437" s="209" t="s">
        <v>21677</v>
      </c>
      <c r="AE7437" s="210">
        <v>14069.01</v>
      </c>
      <c r="AF7437" s="93"/>
      <c r="AG7437" s="93"/>
      <c r="AH7437" s="93"/>
    </row>
    <row r="7438" spans="21:34" x14ac:dyDescent="0.3">
      <c r="U7438" s="309" t="s">
        <v>26908</v>
      </c>
      <c r="V7438" s="310">
        <v>15439.73</v>
      </c>
      <c r="X7438" s="267" t="s">
        <v>55203</v>
      </c>
      <c r="Y7438" s="268">
        <v>40594.199999999997</v>
      </c>
      <c r="AA7438" s="229" t="s">
        <v>21736</v>
      </c>
      <c r="AB7438" s="230">
        <v>11331.11</v>
      </c>
      <c r="AD7438" s="209" t="s">
        <v>21678</v>
      </c>
      <c r="AE7438" s="210">
        <v>199871.37</v>
      </c>
      <c r="AF7438" s="93"/>
      <c r="AG7438" s="93"/>
      <c r="AH7438" s="93"/>
    </row>
    <row r="7439" spans="21:34" x14ac:dyDescent="0.3">
      <c r="U7439" s="309" t="s">
        <v>26909</v>
      </c>
      <c r="V7439" s="310">
        <v>533.29</v>
      </c>
      <c r="X7439" s="267" t="s">
        <v>55204</v>
      </c>
      <c r="Y7439" s="268">
        <v>5240.09</v>
      </c>
      <c r="AA7439" s="229" t="s">
        <v>21737</v>
      </c>
      <c r="AB7439" s="230">
        <v>30151.03</v>
      </c>
      <c r="AD7439" s="209" t="s">
        <v>21679</v>
      </c>
      <c r="AE7439" s="210">
        <v>27503.200000000001</v>
      </c>
      <c r="AF7439" s="93"/>
      <c r="AG7439" s="93"/>
      <c r="AH7439" s="93"/>
    </row>
    <row r="7440" spans="21:34" x14ac:dyDescent="0.3">
      <c r="U7440" s="309" t="s">
        <v>26910</v>
      </c>
      <c r="V7440" s="310">
        <v>11523.72</v>
      </c>
      <c r="X7440" s="267" t="s">
        <v>55205</v>
      </c>
      <c r="Y7440" s="268">
        <v>13969.28</v>
      </c>
      <c r="AA7440" s="229" t="s">
        <v>21738</v>
      </c>
      <c r="AB7440" s="230">
        <v>17006.98</v>
      </c>
      <c r="AD7440" s="209" t="s">
        <v>21680</v>
      </c>
      <c r="AE7440" s="210">
        <v>475826.78</v>
      </c>
      <c r="AF7440" s="93"/>
      <c r="AG7440" s="93"/>
      <c r="AH7440" s="93"/>
    </row>
    <row r="7441" spans="21:34" x14ac:dyDescent="0.3">
      <c r="U7441" s="309" t="s">
        <v>26911</v>
      </c>
      <c r="V7441" s="310">
        <v>22590.33</v>
      </c>
      <c r="X7441" s="267" t="s">
        <v>52709</v>
      </c>
      <c r="Y7441" s="268">
        <v>15161.87</v>
      </c>
      <c r="AA7441" s="229" t="s">
        <v>52683</v>
      </c>
      <c r="AB7441" s="230">
        <v>19645.41</v>
      </c>
      <c r="AD7441" s="209" t="s">
        <v>21681</v>
      </c>
      <c r="AE7441" s="210">
        <v>54945</v>
      </c>
      <c r="AF7441" s="93"/>
      <c r="AG7441" s="93"/>
      <c r="AH7441" s="93"/>
    </row>
    <row r="7442" spans="21:34" x14ac:dyDescent="0.3">
      <c r="U7442" s="309" t="s">
        <v>68797</v>
      </c>
      <c r="V7442" s="310">
        <v>14556.32</v>
      </c>
      <c r="X7442" s="267" t="s">
        <v>50040</v>
      </c>
      <c r="Y7442" s="268">
        <v>38689.279999999999</v>
      </c>
      <c r="AA7442" s="229" t="s">
        <v>48032</v>
      </c>
      <c r="AB7442" s="230">
        <v>1725</v>
      </c>
      <c r="AD7442" s="209" t="s">
        <v>21682</v>
      </c>
      <c r="AE7442" s="210">
        <v>84878.89</v>
      </c>
      <c r="AF7442" s="93"/>
      <c r="AG7442" s="93"/>
      <c r="AH7442" s="93"/>
    </row>
    <row r="7443" spans="21:34" x14ac:dyDescent="0.3">
      <c r="U7443" s="309" t="s">
        <v>53627</v>
      </c>
      <c r="V7443" s="310">
        <v>177255.38</v>
      </c>
      <c r="X7443" s="267" t="s">
        <v>62032</v>
      </c>
      <c r="Y7443" s="268">
        <v>-75.290000000000006</v>
      </c>
      <c r="AA7443" s="229" t="s">
        <v>21740</v>
      </c>
      <c r="AB7443" s="230">
        <v>59537.99</v>
      </c>
      <c r="AD7443" s="209" t="s">
        <v>21683</v>
      </c>
      <c r="AE7443" s="210">
        <v>155902.28</v>
      </c>
      <c r="AF7443" s="93"/>
      <c r="AG7443" s="93"/>
      <c r="AH7443" s="93"/>
    </row>
    <row r="7444" spans="21:34" x14ac:dyDescent="0.3">
      <c r="U7444" s="309" t="s">
        <v>34070</v>
      </c>
      <c r="V7444" s="310">
        <v>0.08</v>
      </c>
      <c r="X7444" s="267" t="s">
        <v>55206</v>
      </c>
      <c r="Y7444" s="268">
        <v>7437.4</v>
      </c>
      <c r="AA7444" s="229" t="s">
        <v>21741</v>
      </c>
      <c r="AB7444" s="230">
        <v>4673.66</v>
      </c>
      <c r="AD7444" s="209" t="s">
        <v>21684</v>
      </c>
      <c r="AE7444" s="210">
        <v>93876.43</v>
      </c>
      <c r="AF7444" s="93"/>
      <c r="AG7444" s="93"/>
      <c r="AH7444" s="93"/>
    </row>
    <row r="7445" spans="21:34" x14ac:dyDescent="0.3">
      <c r="U7445" s="309" t="s">
        <v>26914</v>
      </c>
      <c r="V7445" s="310">
        <v>19146.36</v>
      </c>
      <c r="X7445" s="267" t="s">
        <v>55207</v>
      </c>
      <c r="Y7445" s="268">
        <v>25600</v>
      </c>
      <c r="AA7445" s="229" t="s">
        <v>21742</v>
      </c>
      <c r="AB7445" s="230">
        <v>12125.07</v>
      </c>
      <c r="AD7445" s="209" t="s">
        <v>21685</v>
      </c>
      <c r="AE7445" s="210">
        <v>4842.5200000000004</v>
      </c>
      <c r="AF7445" s="93"/>
      <c r="AG7445" s="93"/>
      <c r="AH7445" s="93"/>
    </row>
    <row r="7446" spans="21:34" x14ac:dyDescent="0.3">
      <c r="U7446" s="309" t="s">
        <v>34071</v>
      </c>
      <c r="V7446" s="310">
        <v>53065.1</v>
      </c>
      <c r="X7446" s="267" t="s">
        <v>55208</v>
      </c>
      <c r="Y7446" s="268">
        <v>2527.36</v>
      </c>
      <c r="AA7446" s="229" t="s">
        <v>52684</v>
      </c>
      <c r="AB7446" s="230">
        <v>8418.42</v>
      </c>
      <c r="AD7446" s="209" t="s">
        <v>21686</v>
      </c>
      <c r="AE7446" s="210">
        <v>12000</v>
      </c>
      <c r="AF7446" s="93"/>
      <c r="AG7446" s="93"/>
      <c r="AH7446" s="93"/>
    </row>
    <row r="7447" spans="21:34" x14ac:dyDescent="0.3">
      <c r="U7447" s="309" t="s">
        <v>26916</v>
      </c>
      <c r="V7447" s="310">
        <v>63228.55</v>
      </c>
      <c r="X7447" s="267" t="s">
        <v>55209</v>
      </c>
      <c r="Y7447" s="268">
        <v>8094.16</v>
      </c>
      <c r="AA7447" s="229" t="s">
        <v>21745</v>
      </c>
      <c r="AB7447" s="230">
        <v>43438.64</v>
      </c>
      <c r="AD7447" s="209" t="s">
        <v>21687</v>
      </c>
      <c r="AE7447" s="210">
        <v>72984.539999999994</v>
      </c>
      <c r="AF7447" s="93"/>
      <c r="AG7447" s="93"/>
      <c r="AH7447" s="93"/>
    </row>
    <row r="7448" spans="21:34" x14ac:dyDescent="0.3">
      <c r="U7448" s="309" t="s">
        <v>35593</v>
      </c>
      <c r="V7448" s="310">
        <v>5248.25</v>
      </c>
      <c r="X7448" s="267" t="s">
        <v>58556</v>
      </c>
      <c r="Y7448" s="268">
        <v>2660.92</v>
      </c>
      <c r="AA7448" s="229" t="s">
        <v>21746</v>
      </c>
      <c r="AB7448" s="230">
        <v>552158.25</v>
      </c>
      <c r="AD7448" s="209" t="s">
        <v>21688</v>
      </c>
      <c r="AE7448" s="210">
        <v>136580.07999999999</v>
      </c>
      <c r="AF7448" s="93"/>
      <c r="AG7448" s="93"/>
      <c r="AH7448" s="93"/>
    </row>
    <row r="7449" spans="21:34" x14ac:dyDescent="0.3">
      <c r="U7449" s="309" t="s">
        <v>39450</v>
      </c>
      <c r="V7449" s="310">
        <v>173600</v>
      </c>
      <c r="X7449" s="267" t="s">
        <v>52710</v>
      </c>
      <c r="Y7449" s="268">
        <v>25721.47</v>
      </c>
      <c r="AA7449" s="229" t="s">
        <v>21747</v>
      </c>
      <c r="AB7449" s="230">
        <v>40852.47</v>
      </c>
      <c r="AD7449" s="209" t="s">
        <v>21689</v>
      </c>
      <c r="AE7449" s="210">
        <v>85110.45</v>
      </c>
      <c r="AF7449" s="93"/>
      <c r="AG7449" s="93"/>
      <c r="AH7449" s="93"/>
    </row>
    <row r="7450" spans="21:34" x14ac:dyDescent="0.3">
      <c r="U7450" s="309" t="s">
        <v>48236</v>
      </c>
      <c r="V7450" s="310">
        <v>1566918.69</v>
      </c>
      <c r="X7450" s="267" t="s">
        <v>50041</v>
      </c>
      <c r="Y7450" s="268">
        <v>95529.95</v>
      </c>
      <c r="AA7450" s="229" t="s">
        <v>21748</v>
      </c>
      <c r="AB7450" s="230">
        <v>63367.18</v>
      </c>
      <c r="AD7450" s="209" t="s">
        <v>21690</v>
      </c>
      <c r="AE7450" s="210">
        <v>28634.86</v>
      </c>
      <c r="AF7450" s="93"/>
      <c r="AG7450" s="93"/>
      <c r="AH7450" s="93"/>
    </row>
    <row r="7451" spans="21:34" x14ac:dyDescent="0.3">
      <c r="U7451" s="309" t="s">
        <v>40610</v>
      </c>
      <c r="V7451" s="310">
        <v>1560038.59</v>
      </c>
      <c r="X7451" s="267" t="s">
        <v>64431</v>
      </c>
      <c r="Y7451" s="268">
        <v>5800.64</v>
      </c>
      <c r="AA7451" s="229" t="s">
        <v>21749</v>
      </c>
      <c r="AB7451" s="230">
        <v>7770.2</v>
      </c>
      <c r="AD7451" s="209" t="s">
        <v>21691</v>
      </c>
      <c r="AE7451" s="210">
        <v>853405.04</v>
      </c>
      <c r="AF7451" s="93"/>
      <c r="AG7451" s="93"/>
      <c r="AH7451" s="93"/>
    </row>
    <row r="7452" spans="21:34" x14ac:dyDescent="0.3">
      <c r="U7452" s="309" t="s">
        <v>68798</v>
      </c>
      <c r="V7452" s="310">
        <v>108.34</v>
      </c>
      <c r="X7452" s="267" t="s">
        <v>61104</v>
      </c>
      <c r="Y7452" s="268">
        <v>62432.74</v>
      </c>
      <c r="AA7452" s="229" t="s">
        <v>21750</v>
      </c>
      <c r="AB7452" s="230">
        <v>4066.27</v>
      </c>
      <c r="AD7452" s="209" t="s">
        <v>21692</v>
      </c>
      <c r="AE7452" s="210">
        <v>58236.25</v>
      </c>
      <c r="AF7452" s="93"/>
      <c r="AG7452" s="93"/>
      <c r="AH7452" s="93"/>
    </row>
    <row r="7453" spans="21:34" x14ac:dyDescent="0.3">
      <c r="U7453" s="309" t="s">
        <v>50372</v>
      </c>
      <c r="V7453" s="310">
        <v>133.85</v>
      </c>
      <c r="X7453" s="267" t="s">
        <v>62033</v>
      </c>
      <c r="Y7453" s="268">
        <v>-60.56</v>
      </c>
      <c r="AA7453" s="229" t="s">
        <v>21751</v>
      </c>
      <c r="AB7453" s="230">
        <v>12087.2</v>
      </c>
      <c r="AD7453" s="209" t="s">
        <v>21693</v>
      </c>
      <c r="AE7453" s="210">
        <v>67831.63</v>
      </c>
      <c r="AF7453" s="93"/>
      <c r="AG7453" s="93"/>
      <c r="AH7453" s="93"/>
    </row>
    <row r="7454" spans="21:34" x14ac:dyDescent="0.3">
      <c r="U7454" s="309" t="s">
        <v>50373</v>
      </c>
      <c r="V7454" s="310">
        <v>9221.7099999999991</v>
      </c>
      <c r="X7454" s="267" t="s">
        <v>55210</v>
      </c>
      <c r="Y7454" s="268">
        <v>-0.02</v>
      </c>
      <c r="AA7454" s="229" t="s">
        <v>21752</v>
      </c>
      <c r="AB7454" s="230">
        <v>24126.33</v>
      </c>
      <c r="AD7454" s="209" t="s">
        <v>21694</v>
      </c>
      <c r="AE7454" s="210">
        <v>45872.12</v>
      </c>
      <c r="AF7454" s="93"/>
      <c r="AG7454" s="93"/>
      <c r="AH7454" s="93"/>
    </row>
    <row r="7455" spans="21:34" x14ac:dyDescent="0.3">
      <c r="U7455" s="309" t="s">
        <v>68799</v>
      </c>
      <c r="V7455" s="310">
        <v>210</v>
      </c>
      <c r="X7455" s="267" t="s">
        <v>62034</v>
      </c>
      <c r="Y7455" s="268">
        <v>-161.12</v>
      </c>
      <c r="AA7455" s="229" t="s">
        <v>21753</v>
      </c>
      <c r="AB7455" s="230">
        <v>46322.46</v>
      </c>
      <c r="AD7455" s="209" t="s">
        <v>21695</v>
      </c>
      <c r="AE7455" s="210">
        <v>8669.0499999999993</v>
      </c>
      <c r="AF7455" s="93"/>
      <c r="AG7455" s="93"/>
      <c r="AH7455" s="93"/>
    </row>
    <row r="7456" spans="21:34" x14ac:dyDescent="0.3">
      <c r="U7456" s="309" t="s">
        <v>53639</v>
      </c>
      <c r="V7456" s="310">
        <v>328.77</v>
      </c>
      <c r="X7456" s="267" t="s">
        <v>35159</v>
      </c>
      <c r="Y7456" s="268">
        <v>430296.14</v>
      </c>
      <c r="AA7456" s="229" t="s">
        <v>21754</v>
      </c>
      <c r="AB7456" s="230">
        <v>19454.95</v>
      </c>
      <c r="AD7456" s="209" t="s">
        <v>21696</v>
      </c>
      <c r="AE7456" s="210">
        <v>24338.48</v>
      </c>
      <c r="AF7456" s="93"/>
      <c r="AG7456" s="93"/>
      <c r="AH7456" s="93"/>
    </row>
    <row r="7457" spans="21:34" x14ac:dyDescent="0.3">
      <c r="U7457" s="309" t="s">
        <v>53640</v>
      </c>
      <c r="V7457" s="310">
        <v>240863.65</v>
      </c>
      <c r="X7457" s="267" t="s">
        <v>33709</v>
      </c>
      <c r="Y7457" s="268">
        <v>24226.26</v>
      </c>
      <c r="AA7457" s="229" t="s">
        <v>21755</v>
      </c>
      <c r="AB7457" s="230">
        <v>6564.9</v>
      </c>
      <c r="AD7457" s="209" t="s">
        <v>21697</v>
      </c>
      <c r="AE7457" s="210">
        <v>173165.85</v>
      </c>
      <c r="AF7457" s="93"/>
      <c r="AG7457" s="93"/>
      <c r="AH7457" s="93"/>
    </row>
    <row r="7458" spans="21:34" x14ac:dyDescent="0.3">
      <c r="U7458" s="309" t="s">
        <v>68800</v>
      </c>
      <c r="V7458" s="310">
        <v>37421.74</v>
      </c>
      <c r="X7458" s="267" t="s">
        <v>35161</v>
      </c>
      <c r="Y7458" s="268">
        <v>33000</v>
      </c>
      <c r="AA7458" s="229" t="s">
        <v>21756</v>
      </c>
      <c r="AB7458" s="230">
        <v>4518.8</v>
      </c>
      <c r="AD7458" s="209" t="s">
        <v>21698</v>
      </c>
      <c r="AE7458" s="210">
        <v>95581.11</v>
      </c>
      <c r="AF7458" s="93"/>
      <c r="AG7458" s="93"/>
      <c r="AH7458" s="93"/>
    </row>
    <row r="7459" spans="21:34" x14ac:dyDescent="0.3">
      <c r="U7459" s="309" t="s">
        <v>64861</v>
      </c>
      <c r="V7459" s="310">
        <v>19136.009999999998</v>
      </c>
      <c r="X7459" s="267" t="s">
        <v>40366</v>
      </c>
      <c r="Y7459" s="268">
        <v>30597.9</v>
      </c>
      <c r="AA7459" s="229" t="s">
        <v>35134</v>
      </c>
      <c r="AB7459" s="230">
        <v>61000</v>
      </c>
      <c r="AD7459" s="209" t="s">
        <v>21699</v>
      </c>
      <c r="AE7459" s="210">
        <v>5072.76</v>
      </c>
      <c r="AF7459" s="93"/>
      <c r="AG7459" s="93"/>
      <c r="AH7459" s="93"/>
    </row>
    <row r="7460" spans="21:34" x14ac:dyDescent="0.3">
      <c r="U7460" s="309" t="s">
        <v>68801</v>
      </c>
      <c r="V7460" s="310">
        <v>9104.5</v>
      </c>
      <c r="X7460" s="267" t="s">
        <v>56235</v>
      </c>
      <c r="Y7460" s="268">
        <v>372664.57</v>
      </c>
      <c r="AA7460" s="229" t="s">
        <v>42603</v>
      </c>
      <c r="AB7460" s="230">
        <v>1985575</v>
      </c>
      <c r="AD7460" s="209" t="s">
        <v>21700</v>
      </c>
      <c r="AE7460" s="210">
        <v>23877</v>
      </c>
      <c r="AF7460" s="93"/>
      <c r="AG7460" s="93"/>
      <c r="AH7460" s="93"/>
    </row>
    <row r="7461" spans="21:34" x14ac:dyDescent="0.3">
      <c r="U7461" s="309" t="s">
        <v>53641</v>
      </c>
      <c r="V7461" s="310">
        <v>446808.43</v>
      </c>
      <c r="X7461" s="267" t="s">
        <v>40367</v>
      </c>
      <c r="Y7461" s="268">
        <v>91100</v>
      </c>
      <c r="AA7461" s="229" t="s">
        <v>33669</v>
      </c>
      <c r="AB7461" s="230">
        <v>81.87</v>
      </c>
      <c r="AD7461" s="209" t="s">
        <v>21701</v>
      </c>
      <c r="AE7461" s="210">
        <v>17166</v>
      </c>
      <c r="AF7461" s="93"/>
      <c r="AG7461" s="93"/>
      <c r="AH7461" s="93"/>
    </row>
    <row r="7462" spans="21:34" x14ac:dyDescent="0.3">
      <c r="U7462" s="309" t="s">
        <v>63787</v>
      </c>
      <c r="V7462" s="310">
        <v>366.3</v>
      </c>
      <c r="X7462" s="267" t="s">
        <v>33712</v>
      </c>
      <c r="Y7462" s="268">
        <v>72321.59</v>
      </c>
      <c r="AA7462" s="229" t="s">
        <v>21757</v>
      </c>
      <c r="AB7462" s="230">
        <v>217899.45</v>
      </c>
      <c r="AD7462" s="209" t="s">
        <v>21702</v>
      </c>
      <c r="AE7462" s="210">
        <v>187403</v>
      </c>
      <c r="AF7462" s="93"/>
      <c r="AG7462" s="93"/>
      <c r="AH7462" s="93"/>
    </row>
    <row r="7463" spans="21:34" x14ac:dyDescent="0.3">
      <c r="U7463" s="309" t="s">
        <v>63788</v>
      </c>
      <c r="V7463" s="310">
        <v>234.36</v>
      </c>
      <c r="X7463" s="267" t="s">
        <v>35162</v>
      </c>
      <c r="Y7463" s="268">
        <v>232351.71</v>
      </c>
      <c r="AA7463" s="229" t="s">
        <v>42604</v>
      </c>
      <c r="AB7463" s="230">
        <v>424991.88</v>
      </c>
      <c r="AD7463" s="209" t="s">
        <v>21703</v>
      </c>
      <c r="AE7463" s="210">
        <v>1912.22</v>
      </c>
      <c r="AF7463" s="93"/>
      <c r="AG7463" s="93"/>
      <c r="AH7463" s="93"/>
    </row>
    <row r="7464" spans="21:34" x14ac:dyDescent="0.3">
      <c r="U7464" s="309" t="s">
        <v>40611</v>
      </c>
      <c r="V7464" s="310">
        <v>37200.019999999997</v>
      </c>
      <c r="X7464" s="267" t="s">
        <v>35163</v>
      </c>
      <c r="Y7464" s="268">
        <v>78674.95</v>
      </c>
      <c r="AA7464" s="229" t="s">
        <v>33670</v>
      </c>
      <c r="AB7464" s="230">
        <v>17097.400000000001</v>
      </c>
      <c r="AD7464" s="209" t="s">
        <v>21704</v>
      </c>
      <c r="AE7464" s="210">
        <v>251328.78</v>
      </c>
      <c r="AF7464" s="93"/>
      <c r="AG7464" s="93"/>
      <c r="AH7464" s="93"/>
    </row>
    <row r="7465" spans="21:34" x14ac:dyDescent="0.3">
      <c r="U7465" s="309" t="s">
        <v>63362</v>
      </c>
      <c r="V7465" s="310">
        <v>1378.58</v>
      </c>
      <c r="X7465" s="267" t="s">
        <v>62035</v>
      </c>
      <c r="Y7465" s="268">
        <v>33658.82</v>
      </c>
      <c r="AA7465" s="229" t="s">
        <v>21758</v>
      </c>
      <c r="AB7465" s="230">
        <v>41291.879999999997</v>
      </c>
      <c r="AD7465" s="209" t="s">
        <v>21705</v>
      </c>
      <c r="AE7465" s="210">
        <v>27822</v>
      </c>
      <c r="AF7465" s="93"/>
      <c r="AG7465" s="93"/>
      <c r="AH7465" s="93"/>
    </row>
    <row r="7466" spans="21:34" x14ac:dyDescent="0.3">
      <c r="U7466" s="309" t="s">
        <v>68802</v>
      </c>
      <c r="V7466" s="310">
        <v>414.96</v>
      </c>
      <c r="X7466" s="267" t="s">
        <v>59645</v>
      </c>
      <c r="Y7466" s="268">
        <v>2914.27</v>
      </c>
      <c r="AA7466" s="229" t="s">
        <v>52685</v>
      </c>
      <c r="AB7466" s="230">
        <v>626858.72</v>
      </c>
      <c r="AD7466" s="209" t="s">
        <v>21706</v>
      </c>
      <c r="AE7466" s="210">
        <v>16011</v>
      </c>
      <c r="AF7466" s="93"/>
      <c r="AG7466" s="93"/>
      <c r="AH7466" s="93"/>
    </row>
    <row r="7467" spans="21:34" x14ac:dyDescent="0.3">
      <c r="U7467" s="309" t="s">
        <v>62219</v>
      </c>
      <c r="V7467" s="310">
        <v>1923.38</v>
      </c>
      <c r="X7467" s="267" t="s">
        <v>33713</v>
      </c>
      <c r="Y7467" s="268">
        <v>416591.82</v>
      </c>
      <c r="AA7467" s="229" t="s">
        <v>39222</v>
      </c>
      <c r="AB7467" s="230">
        <v>22124.18</v>
      </c>
      <c r="AD7467" s="209" t="s">
        <v>21707</v>
      </c>
      <c r="AE7467" s="210">
        <v>87457</v>
      </c>
      <c r="AF7467" s="93"/>
      <c r="AG7467" s="93"/>
      <c r="AH7467" s="93"/>
    </row>
    <row r="7468" spans="21:34" x14ac:dyDescent="0.3">
      <c r="U7468" s="309" t="s">
        <v>68803</v>
      </c>
      <c r="V7468" s="310">
        <v>1000</v>
      </c>
      <c r="X7468" s="267" t="s">
        <v>21900</v>
      </c>
      <c r="Y7468" s="268">
        <v>227118.17</v>
      </c>
      <c r="AA7468" s="229" t="s">
        <v>35135</v>
      </c>
      <c r="AB7468" s="230">
        <v>83381.17</v>
      </c>
      <c r="AD7468" s="209" t="s">
        <v>21708</v>
      </c>
      <c r="AE7468" s="210">
        <v>2400</v>
      </c>
      <c r="AF7468" s="93"/>
      <c r="AG7468" s="93"/>
      <c r="AH7468" s="93"/>
    </row>
    <row r="7469" spans="21:34" x14ac:dyDescent="0.3">
      <c r="U7469" s="309" t="s">
        <v>62799</v>
      </c>
      <c r="V7469" s="310">
        <v>1968.7</v>
      </c>
      <c r="X7469" s="267" t="s">
        <v>36363</v>
      </c>
      <c r="Y7469" s="268">
        <v>492317.28</v>
      </c>
      <c r="AA7469" s="229" t="s">
        <v>21760</v>
      </c>
      <c r="AB7469" s="230">
        <v>749751.87</v>
      </c>
      <c r="AD7469" s="209" t="s">
        <v>21709</v>
      </c>
      <c r="AE7469" s="210">
        <v>138585.09</v>
      </c>
      <c r="AF7469" s="93"/>
      <c r="AG7469" s="93"/>
      <c r="AH7469" s="93"/>
    </row>
    <row r="7470" spans="21:34" x14ac:dyDescent="0.3">
      <c r="U7470" s="309" t="s">
        <v>56546</v>
      </c>
      <c r="V7470" s="310">
        <v>7332.7</v>
      </c>
      <c r="X7470" s="267" t="s">
        <v>61211</v>
      </c>
      <c r="Y7470" s="268">
        <v>40215.17</v>
      </c>
      <c r="AA7470" s="229" t="s">
        <v>33671</v>
      </c>
      <c r="AB7470" s="230">
        <v>593612</v>
      </c>
      <c r="AD7470" s="209" t="s">
        <v>21710</v>
      </c>
      <c r="AE7470" s="210">
        <v>10453.83</v>
      </c>
      <c r="AF7470" s="93"/>
      <c r="AG7470" s="93"/>
      <c r="AH7470" s="93"/>
    </row>
    <row r="7471" spans="21:34" x14ac:dyDescent="0.3">
      <c r="U7471" s="309" t="s">
        <v>40612</v>
      </c>
      <c r="V7471" s="310">
        <v>59456.23</v>
      </c>
      <c r="X7471" s="267" t="s">
        <v>62036</v>
      </c>
      <c r="Y7471" s="268">
        <v>-79805.75</v>
      </c>
      <c r="AA7471" s="229" t="s">
        <v>39223</v>
      </c>
      <c r="AB7471" s="230">
        <v>185612</v>
      </c>
      <c r="AD7471" s="209" t="s">
        <v>21711</v>
      </c>
      <c r="AE7471" s="210">
        <v>29397.55</v>
      </c>
      <c r="AF7471" s="93"/>
      <c r="AG7471" s="93"/>
      <c r="AH7471" s="93"/>
    </row>
    <row r="7472" spans="21:34" x14ac:dyDescent="0.3">
      <c r="U7472" s="309" t="s">
        <v>53643</v>
      </c>
      <c r="V7472" s="310">
        <v>182669.83</v>
      </c>
      <c r="X7472" s="267" t="s">
        <v>50042</v>
      </c>
      <c r="Y7472" s="268">
        <v>5806690.4500000002</v>
      </c>
      <c r="AA7472" s="229" t="s">
        <v>52686</v>
      </c>
      <c r="AB7472" s="230">
        <v>8754.17</v>
      </c>
      <c r="AD7472" s="209" t="s">
        <v>21712</v>
      </c>
      <c r="AE7472" s="210">
        <v>67800.17</v>
      </c>
      <c r="AF7472" s="93"/>
      <c r="AG7472" s="93"/>
      <c r="AH7472" s="93"/>
    </row>
    <row r="7473" spans="21:34" x14ac:dyDescent="0.3">
      <c r="U7473" s="309" t="s">
        <v>53644</v>
      </c>
      <c r="V7473" s="310">
        <v>155571.07999999999</v>
      </c>
      <c r="X7473" s="267" t="s">
        <v>52713</v>
      </c>
      <c r="Y7473" s="268">
        <v>10000</v>
      </c>
      <c r="AA7473" s="229" t="s">
        <v>52687</v>
      </c>
      <c r="AB7473" s="230">
        <v>119565.27</v>
      </c>
      <c r="AD7473" s="209" t="s">
        <v>21713</v>
      </c>
      <c r="AE7473" s="210">
        <v>68752.460000000006</v>
      </c>
      <c r="AF7473" s="93"/>
      <c r="AG7473" s="93"/>
      <c r="AH7473" s="93"/>
    </row>
    <row r="7474" spans="21:34" x14ac:dyDescent="0.3">
      <c r="U7474" s="309" t="s">
        <v>42901</v>
      </c>
      <c r="V7474" s="310">
        <v>60000</v>
      </c>
      <c r="X7474" s="267" t="s">
        <v>59646</v>
      </c>
      <c r="Y7474" s="268">
        <v>791.74</v>
      </c>
      <c r="AA7474" s="229" t="s">
        <v>52688</v>
      </c>
      <c r="AB7474" s="230">
        <v>8042.44</v>
      </c>
      <c r="AD7474" s="209" t="s">
        <v>21714</v>
      </c>
      <c r="AE7474" s="210">
        <v>335669.9</v>
      </c>
      <c r="AF7474" s="93"/>
      <c r="AG7474" s="93"/>
      <c r="AH7474" s="93"/>
    </row>
    <row r="7475" spans="21:34" x14ac:dyDescent="0.3">
      <c r="U7475" s="309" t="s">
        <v>68804</v>
      </c>
      <c r="V7475" s="310">
        <v>12107.84</v>
      </c>
      <c r="X7475" s="267" t="s">
        <v>60531</v>
      </c>
      <c r="Y7475" s="268">
        <v>191.08</v>
      </c>
      <c r="AA7475" s="229" t="s">
        <v>52689</v>
      </c>
      <c r="AB7475" s="230">
        <v>1362.79</v>
      </c>
      <c r="AD7475" s="209" t="s">
        <v>21715</v>
      </c>
      <c r="AE7475" s="210">
        <v>7700</v>
      </c>
      <c r="AF7475" s="93"/>
      <c r="AG7475" s="93"/>
      <c r="AH7475" s="93"/>
    </row>
    <row r="7476" spans="21:34" x14ac:dyDescent="0.3">
      <c r="U7476" s="309" t="s">
        <v>48238</v>
      </c>
      <c r="V7476" s="310">
        <v>7864.5</v>
      </c>
      <c r="X7476" s="267" t="s">
        <v>57510</v>
      </c>
      <c r="Y7476" s="268">
        <v>8752.7900000000009</v>
      </c>
      <c r="AA7476" s="229" t="s">
        <v>52690</v>
      </c>
      <c r="AB7476" s="230">
        <v>6455.86</v>
      </c>
      <c r="AD7476" s="209" t="s">
        <v>21716</v>
      </c>
      <c r="AE7476" s="210">
        <v>580322</v>
      </c>
      <c r="AF7476" s="93"/>
      <c r="AG7476" s="93"/>
      <c r="AH7476" s="93"/>
    </row>
    <row r="7477" spans="21:34" x14ac:dyDescent="0.3">
      <c r="U7477" s="309" t="s">
        <v>68805</v>
      </c>
      <c r="V7477" s="310">
        <v>16024.77</v>
      </c>
      <c r="X7477" s="267" t="s">
        <v>58557</v>
      </c>
      <c r="Y7477" s="268">
        <v>1314.39</v>
      </c>
      <c r="AA7477" s="229" t="s">
        <v>52691</v>
      </c>
      <c r="AB7477" s="230">
        <v>20986.73</v>
      </c>
      <c r="AD7477" s="209" t="s">
        <v>21717</v>
      </c>
      <c r="AE7477" s="210">
        <v>19710</v>
      </c>
      <c r="AF7477" s="93"/>
      <c r="AG7477" s="93"/>
      <c r="AH7477" s="93"/>
    </row>
    <row r="7478" spans="21:34" x14ac:dyDescent="0.3">
      <c r="U7478" s="309" t="s">
        <v>42902</v>
      </c>
      <c r="V7478" s="310">
        <v>5795.26</v>
      </c>
      <c r="X7478" s="267" t="s">
        <v>52714</v>
      </c>
      <c r="Y7478" s="268">
        <v>61.63</v>
      </c>
      <c r="AA7478" s="229" t="s">
        <v>52692</v>
      </c>
      <c r="AB7478" s="230">
        <v>9134.7900000000009</v>
      </c>
      <c r="AD7478" s="209" t="s">
        <v>21718</v>
      </c>
      <c r="AE7478" s="210">
        <v>272.8</v>
      </c>
      <c r="AF7478" s="93"/>
      <c r="AG7478" s="93"/>
      <c r="AH7478" s="93"/>
    </row>
    <row r="7479" spans="21:34" x14ac:dyDescent="0.3">
      <c r="U7479" s="309" t="s">
        <v>40613</v>
      </c>
      <c r="V7479" s="310">
        <v>98094.43</v>
      </c>
      <c r="X7479" s="267" t="s">
        <v>52715</v>
      </c>
      <c r="Y7479" s="268">
        <v>1474.95</v>
      </c>
      <c r="AA7479" s="229" t="s">
        <v>52693</v>
      </c>
      <c r="AB7479" s="230">
        <v>12715.55</v>
      </c>
      <c r="AD7479" s="209" t="s">
        <v>21719</v>
      </c>
      <c r="AE7479" s="210">
        <v>900</v>
      </c>
      <c r="AF7479" s="93"/>
      <c r="AG7479" s="93"/>
      <c r="AH7479" s="93"/>
    </row>
    <row r="7480" spans="21:34" x14ac:dyDescent="0.3">
      <c r="U7480" s="309" t="s">
        <v>56547</v>
      </c>
      <c r="V7480" s="310">
        <v>165386.71</v>
      </c>
      <c r="X7480" s="267" t="s">
        <v>59105</v>
      </c>
      <c r="Y7480" s="268">
        <v>10667.37</v>
      </c>
      <c r="AA7480" s="229" t="s">
        <v>52694</v>
      </c>
      <c r="AB7480" s="230">
        <v>37206.43</v>
      </c>
      <c r="AD7480" s="209" t="s">
        <v>21720</v>
      </c>
      <c r="AE7480" s="210">
        <v>1875</v>
      </c>
      <c r="AF7480" s="93"/>
      <c r="AG7480" s="93"/>
      <c r="AH7480" s="93"/>
    </row>
    <row r="7481" spans="21:34" x14ac:dyDescent="0.3">
      <c r="U7481" s="309" t="s">
        <v>56548</v>
      </c>
      <c r="V7481" s="310">
        <v>1176172.81</v>
      </c>
      <c r="X7481" s="267" t="s">
        <v>59106</v>
      </c>
      <c r="Y7481" s="268">
        <v>31720.94</v>
      </c>
      <c r="AA7481" s="229" t="s">
        <v>52695</v>
      </c>
      <c r="AB7481" s="230">
        <v>1664.63</v>
      </c>
      <c r="AD7481" s="209" t="s">
        <v>21721</v>
      </c>
      <c r="AE7481" s="210">
        <v>135100</v>
      </c>
      <c r="AF7481" s="93"/>
      <c r="AG7481" s="93"/>
      <c r="AH7481" s="93"/>
    </row>
    <row r="7482" spans="21:34" x14ac:dyDescent="0.3">
      <c r="U7482" s="309" t="s">
        <v>39451</v>
      </c>
      <c r="V7482" s="310">
        <v>818213.04</v>
      </c>
      <c r="X7482" s="267" t="s">
        <v>58558</v>
      </c>
      <c r="Y7482" s="268">
        <v>95779.63</v>
      </c>
      <c r="AA7482" s="229" t="s">
        <v>52696</v>
      </c>
      <c r="AB7482" s="230">
        <v>21912.34</v>
      </c>
      <c r="AD7482" s="209" t="s">
        <v>21722</v>
      </c>
      <c r="AE7482" s="210">
        <v>10477.75</v>
      </c>
      <c r="AF7482" s="93"/>
      <c r="AG7482" s="93"/>
      <c r="AH7482" s="93"/>
    </row>
    <row r="7483" spans="21:34" x14ac:dyDescent="0.3">
      <c r="U7483" s="309" t="s">
        <v>57805</v>
      </c>
      <c r="V7483" s="310">
        <v>1883621.15</v>
      </c>
      <c r="X7483" s="267" t="s">
        <v>62660</v>
      </c>
      <c r="Y7483" s="268">
        <v>5476.84</v>
      </c>
      <c r="AA7483" s="229" t="s">
        <v>52697</v>
      </c>
      <c r="AB7483" s="230">
        <v>37109.96</v>
      </c>
      <c r="AD7483" s="209" t="s">
        <v>21723</v>
      </c>
      <c r="AE7483" s="210">
        <v>28395.38</v>
      </c>
      <c r="AF7483" s="93"/>
      <c r="AG7483" s="93"/>
      <c r="AH7483" s="93"/>
    </row>
    <row r="7484" spans="21:34" x14ac:dyDescent="0.3">
      <c r="U7484" s="309" t="s">
        <v>53645</v>
      </c>
      <c r="V7484" s="310">
        <v>5589</v>
      </c>
      <c r="X7484" s="267" t="s">
        <v>63212</v>
      </c>
      <c r="Y7484" s="268">
        <v>762.27</v>
      </c>
      <c r="AA7484" s="229" t="s">
        <v>52698</v>
      </c>
      <c r="AB7484" s="230">
        <v>2838.92</v>
      </c>
      <c r="AD7484" s="209" t="s">
        <v>21724</v>
      </c>
      <c r="AE7484" s="210">
        <v>279506.40000000002</v>
      </c>
      <c r="AF7484" s="93"/>
      <c r="AG7484" s="93"/>
      <c r="AH7484" s="93"/>
    </row>
    <row r="7485" spans="21:34" x14ac:dyDescent="0.3">
      <c r="U7485" s="309" t="s">
        <v>53646</v>
      </c>
      <c r="V7485" s="310">
        <v>170.86</v>
      </c>
      <c r="X7485" s="267" t="s">
        <v>58559</v>
      </c>
      <c r="Y7485" s="268">
        <v>94.13</v>
      </c>
      <c r="AA7485" s="229" t="s">
        <v>52699</v>
      </c>
      <c r="AB7485" s="230">
        <v>8943.5</v>
      </c>
      <c r="AD7485" s="209" t="s">
        <v>13642</v>
      </c>
      <c r="AE7485" s="210">
        <v>70206.039999999994</v>
      </c>
      <c r="AF7485" s="93"/>
      <c r="AG7485" s="93"/>
      <c r="AH7485" s="93"/>
    </row>
    <row r="7486" spans="21:34" x14ac:dyDescent="0.3">
      <c r="U7486" s="309" t="s">
        <v>68806</v>
      </c>
      <c r="V7486" s="310">
        <v>12574</v>
      </c>
      <c r="X7486" s="267" t="s">
        <v>58560</v>
      </c>
      <c r="Y7486" s="268">
        <v>9240.35</v>
      </c>
      <c r="AA7486" s="229" t="s">
        <v>52700</v>
      </c>
      <c r="AB7486" s="230">
        <v>56584.77</v>
      </c>
      <c r="AD7486" s="209" t="s">
        <v>21725</v>
      </c>
      <c r="AE7486" s="210">
        <v>18518.2</v>
      </c>
      <c r="AF7486" s="93"/>
      <c r="AG7486" s="93"/>
      <c r="AH7486" s="93"/>
    </row>
    <row r="7487" spans="21:34" x14ac:dyDescent="0.3">
      <c r="U7487" s="309" t="s">
        <v>50378</v>
      </c>
      <c r="V7487" s="310">
        <v>919.7</v>
      </c>
      <c r="X7487" s="267" t="s">
        <v>58561</v>
      </c>
      <c r="Y7487" s="268">
        <v>32661.68</v>
      </c>
      <c r="AA7487" s="229" t="s">
        <v>50034</v>
      </c>
      <c r="AB7487" s="230">
        <v>2850</v>
      </c>
      <c r="AD7487" s="209" t="s">
        <v>21726</v>
      </c>
      <c r="AE7487" s="210">
        <v>52747.86</v>
      </c>
      <c r="AF7487" s="93"/>
      <c r="AG7487" s="93"/>
      <c r="AH7487" s="93"/>
    </row>
    <row r="7488" spans="21:34" x14ac:dyDescent="0.3">
      <c r="U7488" s="309" t="s">
        <v>50379</v>
      </c>
      <c r="V7488" s="310">
        <v>3146</v>
      </c>
      <c r="X7488" s="267" t="s">
        <v>58562</v>
      </c>
      <c r="Y7488" s="268">
        <v>19096.12</v>
      </c>
      <c r="AA7488" s="229" t="s">
        <v>50035</v>
      </c>
      <c r="AB7488" s="230">
        <v>12825.85</v>
      </c>
      <c r="AD7488" s="209" t="s">
        <v>13643</v>
      </c>
      <c r="AE7488" s="210">
        <v>27523.38</v>
      </c>
      <c r="AF7488" s="93"/>
      <c r="AG7488" s="93"/>
      <c r="AH7488" s="93"/>
    </row>
    <row r="7489" spans="21:34" x14ac:dyDescent="0.3">
      <c r="U7489" s="309" t="s">
        <v>68807</v>
      </c>
      <c r="V7489" s="310">
        <v>1313.26</v>
      </c>
      <c r="X7489" s="267" t="s">
        <v>58563</v>
      </c>
      <c r="Y7489" s="268">
        <v>778094.36</v>
      </c>
      <c r="AA7489" s="229" t="s">
        <v>52701</v>
      </c>
      <c r="AB7489" s="230">
        <v>29913</v>
      </c>
      <c r="AD7489" s="209" t="s">
        <v>13644</v>
      </c>
      <c r="AE7489" s="210">
        <v>519078.41</v>
      </c>
      <c r="AF7489" s="93"/>
      <c r="AG7489" s="93"/>
      <c r="AH7489" s="93"/>
    </row>
    <row r="7490" spans="21:34" x14ac:dyDescent="0.3">
      <c r="U7490" s="309" t="s">
        <v>68808</v>
      </c>
      <c r="V7490" s="310">
        <v>81.08</v>
      </c>
      <c r="X7490" s="267" t="s">
        <v>60532</v>
      </c>
      <c r="Y7490" s="268">
        <v>4310.16</v>
      </c>
      <c r="AA7490" s="229" t="s">
        <v>35136</v>
      </c>
      <c r="AB7490" s="230">
        <v>440547.04</v>
      </c>
      <c r="AD7490" s="209" t="s">
        <v>21727</v>
      </c>
      <c r="AE7490" s="210">
        <v>167044.12</v>
      </c>
      <c r="AF7490" s="93"/>
      <c r="AG7490" s="93"/>
      <c r="AH7490" s="93"/>
    </row>
    <row r="7491" spans="21:34" x14ac:dyDescent="0.3">
      <c r="U7491" s="309" t="s">
        <v>60703</v>
      </c>
      <c r="V7491" s="310">
        <v>9744.0499999999993</v>
      </c>
      <c r="X7491" s="267" t="s">
        <v>58564</v>
      </c>
      <c r="Y7491" s="268">
        <v>20460.900000000001</v>
      </c>
      <c r="AA7491" s="229" t="s">
        <v>47000</v>
      </c>
      <c r="AB7491" s="230">
        <v>6555.83</v>
      </c>
      <c r="AD7491" s="209" t="s">
        <v>13645</v>
      </c>
      <c r="AE7491" s="210">
        <v>79147.839999999997</v>
      </c>
      <c r="AF7491" s="93"/>
      <c r="AG7491" s="93"/>
      <c r="AH7491" s="93"/>
    </row>
    <row r="7492" spans="21:34" x14ac:dyDescent="0.3">
      <c r="U7492" s="309" t="s">
        <v>53647</v>
      </c>
      <c r="V7492" s="310">
        <v>585.44000000000005</v>
      </c>
      <c r="X7492" s="267" t="s">
        <v>62037</v>
      </c>
      <c r="Y7492" s="268">
        <v>41425.599999999999</v>
      </c>
      <c r="AA7492" s="229" t="s">
        <v>33672</v>
      </c>
      <c r="AB7492" s="230">
        <v>68544</v>
      </c>
      <c r="AD7492" s="209" t="s">
        <v>21728</v>
      </c>
      <c r="AE7492" s="210">
        <v>1061.01</v>
      </c>
      <c r="AF7492" s="93"/>
      <c r="AG7492" s="93"/>
      <c r="AH7492" s="93"/>
    </row>
    <row r="7493" spans="21:34" x14ac:dyDescent="0.3">
      <c r="U7493" s="309" t="s">
        <v>53648</v>
      </c>
      <c r="V7493" s="310">
        <v>1342.22</v>
      </c>
      <c r="X7493" s="267" t="s">
        <v>62038</v>
      </c>
      <c r="Y7493" s="268">
        <v>1637.5</v>
      </c>
      <c r="AA7493" s="229" t="s">
        <v>35137</v>
      </c>
      <c r="AB7493" s="230">
        <v>100607.72</v>
      </c>
      <c r="AD7493" s="209" t="s">
        <v>21729</v>
      </c>
      <c r="AE7493" s="210">
        <v>29920</v>
      </c>
      <c r="AF7493" s="93"/>
      <c r="AG7493" s="93"/>
      <c r="AH7493" s="93"/>
    </row>
    <row r="7494" spans="21:34" x14ac:dyDescent="0.3">
      <c r="U7494" s="309" t="s">
        <v>68809</v>
      </c>
      <c r="V7494" s="310">
        <v>282.12</v>
      </c>
      <c r="X7494" s="267" t="s">
        <v>62039</v>
      </c>
      <c r="Y7494" s="268">
        <v>3244.25</v>
      </c>
      <c r="AA7494" s="229" t="s">
        <v>40354</v>
      </c>
      <c r="AB7494" s="230">
        <v>37099.08</v>
      </c>
      <c r="AD7494" s="209" t="s">
        <v>21730</v>
      </c>
      <c r="AE7494" s="210">
        <v>1075.78</v>
      </c>
      <c r="AF7494" s="93"/>
      <c r="AG7494" s="93"/>
      <c r="AH7494" s="93"/>
    </row>
    <row r="7495" spans="21:34" x14ac:dyDescent="0.3">
      <c r="U7495" s="309" t="s">
        <v>60704</v>
      </c>
      <c r="V7495" s="310">
        <v>50.24</v>
      </c>
      <c r="X7495" s="267" t="s">
        <v>62040</v>
      </c>
      <c r="Y7495" s="268">
        <v>10550.46</v>
      </c>
      <c r="AA7495" s="229" t="s">
        <v>40355</v>
      </c>
      <c r="AB7495" s="230">
        <v>2341.9299999999998</v>
      </c>
      <c r="AD7495" s="209" t="s">
        <v>21731</v>
      </c>
      <c r="AE7495" s="210">
        <v>82.3</v>
      </c>
      <c r="AF7495" s="93"/>
      <c r="AG7495" s="93"/>
      <c r="AH7495" s="93"/>
    </row>
    <row r="7496" spans="21:34" x14ac:dyDescent="0.3">
      <c r="U7496" s="309" t="s">
        <v>63789</v>
      </c>
      <c r="V7496" s="310">
        <v>922.17</v>
      </c>
      <c r="X7496" s="267" t="s">
        <v>62041</v>
      </c>
      <c r="Y7496" s="268">
        <v>5516.24</v>
      </c>
      <c r="AA7496" s="229" t="s">
        <v>35138</v>
      </c>
      <c r="AB7496" s="230">
        <v>8101.05</v>
      </c>
      <c r="AD7496" s="209" t="s">
        <v>21732</v>
      </c>
      <c r="AE7496" s="210">
        <v>1118.46</v>
      </c>
      <c r="AF7496" s="93"/>
      <c r="AG7496" s="93"/>
      <c r="AH7496" s="93"/>
    </row>
    <row r="7497" spans="21:34" x14ac:dyDescent="0.3">
      <c r="U7497" s="309" t="s">
        <v>63790</v>
      </c>
      <c r="V7497" s="310">
        <v>1972.44</v>
      </c>
      <c r="X7497" s="267" t="s">
        <v>62661</v>
      </c>
      <c r="Y7497" s="268">
        <v>257.54000000000002</v>
      </c>
      <c r="AA7497" s="229" t="s">
        <v>35139</v>
      </c>
      <c r="AB7497" s="230">
        <v>137700</v>
      </c>
      <c r="AD7497" s="209" t="s">
        <v>21733</v>
      </c>
      <c r="AE7497" s="210">
        <v>43889.63</v>
      </c>
      <c r="AF7497" s="93"/>
      <c r="AG7497" s="93"/>
      <c r="AH7497" s="93"/>
    </row>
    <row r="7498" spans="21:34" x14ac:dyDescent="0.3">
      <c r="U7498" s="309" t="s">
        <v>63791</v>
      </c>
      <c r="V7498" s="310">
        <v>29283.43</v>
      </c>
      <c r="X7498" s="267" t="s">
        <v>63213</v>
      </c>
      <c r="Y7498" s="268">
        <v>1305.21</v>
      </c>
      <c r="AA7498" s="229" t="s">
        <v>33673</v>
      </c>
      <c r="AB7498" s="230">
        <v>57726.12</v>
      </c>
      <c r="AD7498" s="209" t="s">
        <v>21734</v>
      </c>
      <c r="AE7498" s="210">
        <v>6418.7</v>
      </c>
      <c r="AF7498" s="93"/>
      <c r="AG7498" s="93"/>
      <c r="AH7498" s="93"/>
    </row>
    <row r="7499" spans="21:34" x14ac:dyDescent="0.3">
      <c r="U7499" s="309" t="s">
        <v>63792</v>
      </c>
      <c r="V7499" s="310">
        <v>2550.4</v>
      </c>
      <c r="X7499" s="267" t="s">
        <v>62042</v>
      </c>
      <c r="Y7499" s="268">
        <v>380.34</v>
      </c>
      <c r="AA7499" s="229" t="s">
        <v>33674</v>
      </c>
      <c r="AB7499" s="230">
        <v>181099.03</v>
      </c>
      <c r="AD7499" s="209" t="s">
        <v>21735</v>
      </c>
      <c r="AE7499" s="210">
        <v>375.49</v>
      </c>
      <c r="AF7499" s="93"/>
      <c r="AG7499" s="93"/>
      <c r="AH7499" s="93"/>
    </row>
    <row r="7500" spans="21:34" x14ac:dyDescent="0.3">
      <c r="U7500" s="309" t="s">
        <v>60705</v>
      </c>
      <c r="V7500" s="310">
        <v>2681.69</v>
      </c>
      <c r="X7500" s="267" t="s">
        <v>62043</v>
      </c>
      <c r="Y7500" s="268">
        <v>2440.83</v>
      </c>
      <c r="AA7500" s="229" t="s">
        <v>33675</v>
      </c>
      <c r="AB7500" s="230">
        <v>57550.47</v>
      </c>
      <c r="AD7500" s="209" t="s">
        <v>21736</v>
      </c>
      <c r="AE7500" s="210">
        <v>441.2</v>
      </c>
      <c r="AF7500" s="93"/>
      <c r="AG7500" s="93"/>
      <c r="AH7500" s="93"/>
    </row>
    <row r="7501" spans="21:34" x14ac:dyDescent="0.3">
      <c r="U7501" s="309" t="s">
        <v>60706</v>
      </c>
      <c r="V7501" s="310">
        <v>7560.58</v>
      </c>
      <c r="X7501" s="267" t="s">
        <v>64432</v>
      </c>
      <c r="Y7501" s="268">
        <v>11561.21</v>
      </c>
      <c r="AA7501" s="229" t="s">
        <v>33676</v>
      </c>
      <c r="AB7501" s="230">
        <v>4214.0600000000004</v>
      </c>
      <c r="AD7501" s="209" t="s">
        <v>21737</v>
      </c>
      <c r="AE7501" s="210">
        <v>1472.98</v>
      </c>
      <c r="AF7501" s="93"/>
      <c r="AG7501" s="93"/>
      <c r="AH7501" s="93"/>
    </row>
    <row r="7502" spans="21:34" x14ac:dyDescent="0.3">
      <c r="U7502" s="309" t="s">
        <v>57806</v>
      </c>
      <c r="V7502" s="310">
        <v>46647.73</v>
      </c>
      <c r="X7502" s="267" t="s">
        <v>63214</v>
      </c>
      <c r="Y7502" s="268">
        <v>93127.91</v>
      </c>
      <c r="AA7502" s="229" t="s">
        <v>33677</v>
      </c>
      <c r="AB7502" s="230">
        <v>13919.34</v>
      </c>
      <c r="AD7502" s="209" t="s">
        <v>21738</v>
      </c>
      <c r="AE7502" s="210">
        <v>1043.92</v>
      </c>
      <c r="AF7502" s="93"/>
      <c r="AG7502" s="93"/>
      <c r="AH7502" s="93"/>
    </row>
    <row r="7503" spans="21:34" x14ac:dyDescent="0.3">
      <c r="U7503" s="309" t="s">
        <v>61573</v>
      </c>
      <c r="V7503" s="310">
        <v>1384.92</v>
      </c>
      <c r="X7503" s="267" t="s">
        <v>64433</v>
      </c>
      <c r="Y7503" s="268">
        <v>1272.46</v>
      </c>
      <c r="AA7503" s="229" t="s">
        <v>52702</v>
      </c>
      <c r="AB7503" s="230">
        <v>637673.13</v>
      </c>
      <c r="AD7503" s="209" t="s">
        <v>21739</v>
      </c>
      <c r="AE7503" s="210">
        <v>248.64</v>
      </c>
      <c r="AF7503" s="93"/>
      <c r="AG7503" s="93"/>
      <c r="AH7503" s="93"/>
    </row>
    <row r="7504" spans="21:34" x14ac:dyDescent="0.3">
      <c r="U7504" s="309" t="s">
        <v>66754</v>
      </c>
      <c r="V7504" s="310">
        <v>4600</v>
      </c>
      <c r="X7504" s="267" t="s">
        <v>61447</v>
      </c>
      <c r="Y7504" s="268">
        <v>13676.47</v>
      </c>
      <c r="AA7504" s="229" t="s">
        <v>45040</v>
      </c>
      <c r="AB7504" s="230">
        <v>149993.03</v>
      </c>
      <c r="AD7504" s="209" t="s">
        <v>21740</v>
      </c>
      <c r="AE7504" s="210">
        <v>4270</v>
      </c>
      <c r="AF7504" s="93"/>
      <c r="AG7504" s="93"/>
      <c r="AH7504" s="93"/>
    </row>
    <row r="7505" spans="21:34" x14ac:dyDescent="0.3">
      <c r="U7505" s="309" t="s">
        <v>62803</v>
      </c>
      <c r="V7505" s="310">
        <v>293.02</v>
      </c>
      <c r="X7505" s="267" t="s">
        <v>61448</v>
      </c>
      <c r="Y7505" s="268">
        <v>1006.75</v>
      </c>
      <c r="AA7505" s="229" t="s">
        <v>35140</v>
      </c>
      <c r="AB7505" s="230">
        <v>2045675.54</v>
      </c>
      <c r="AD7505" s="209" t="s">
        <v>21741</v>
      </c>
      <c r="AE7505" s="210">
        <v>326.64999999999998</v>
      </c>
      <c r="AF7505" s="93"/>
      <c r="AG7505" s="93"/>
      <c r="AH7505" s="93"/>
    </row>
    <row r="7506" spans="21:34" x14ac:dyDescent="0.3">
      <c r="U7506" s="309" t="s">
        <v>62485</v>
      </c>
      <c r="V7506" s="310">
        <v>5575.92</v>
      </c>
      <c r="X7506" s="267" t="s">
        <v>61449</v>
      </c>
      <c r="Y7506" s="268">
        <v>2971.96</v>
      </c>
      <c r="AA7506" s="229" t="s">
        <v>39224</v>
      </c>
      <c r="AB7506" s="230">
        <v>379213.17</v>
      </c>
      <c r="AD7506" s="209" t="s">
        <v>21742</v>
      </c>
      <c r="AE7506" s="210">
        <v>175.6</v>
      </c>
      <c r="AF7506" s="93"/>
      <c r="AG7506" s="93"/>
      <c r="AH7506" s="93"/>
    </row>
    <row r="7507" spans="21:34" x14ac:dyDescent="0.3">
      <c r="U7507" s="309" t="s">
        <v>61222</v>
      </c>
      <c r="V7507" s="310">
        <v>896.66</v>
      </c>
      <c r="X7507" s="267" t="s">
        <v>61105</v>
      </c>
      <c r="Y7507" s="268">
        <v>537.94000000000005</v>
      </c>
      <c r="AA7507" s="229" t="s">
        <v>36354</v>
      </c>
      <c r="AB7507" s="230">
        <v>7792.58</v>
      </c>
      <c r="AD7507" s="209" t="s">
        <v>21743</v>
      </c>
      <c r="AE7507" s="210">
        <v>309.83999999999997</v>
      </c>
      <c r="AF7507" s="93"/>
      <c r="AG7507" s="93"/>
      <c r="AH7507" s="93"/>
    </row>
    <row r="7508" spans="21:34" x14ac:dyDescent="0.3">
      <c r="U7508" s="309" t="s">
        <v>61574</v>
      </c>
      <c r="V7508" s="310">
        <v>559.71</v>
      </c>
      <c r="X7508" s="267" t="s">
        <v>59107</v>
      </c>
      <c r="Y7508" s="268">
        <v>12945</v>
      </c>
      <c r="AA7508" s="229" t="s">
        <v>42605</v>
      </c>
      <c r="AB7508" s="230">
        <v>77917.58</v>
      </c>
      <c r="AD7508" s="209" t="s">
        <v>21744</v>
      </c>
      <c r="AE7508" s="210">
        <v>7686</v>
      </c>
      <c r="AF7508" s="93"/>
      <c r="AG7508" s="93"/>
      <c r="AH7508" s="93"/>
    </row>
    <row r="7509" spans="21:34" x14ac:dyDescent="0.3">
      <c r="U7509" s="309" t="s">
        <v>60708</v>
      </c>
      <c r="V7509" s="310">
        <v>41.62</v>
      </c>
      <c r="X7509" s="267" t="s">
        <v>58565</v>
      </c>
      <c r="Y7509" s="268">
        <v>116108.95</v>
      </c>
      <c r="AA7509" s="229" t="s">
        <v>21763</v>
      </c>
      <c r="AB7509" s="230">
        <v>593846.79</v>
      </c>
      <c r="AD7509" s="209" t="s">
        <v>21745</v>
      </c>
      <c r="AE7509" s="210">
        <v>41987.61</v>
      </c>
      <c r="AF7509" s="93"/>
      <c r="AG7509" s="93"/>
      <c r="AH7509" s="93"/>
    </row>
    <row r="7510" spans="21:34" x14ac:dyDescent="0.3">
      <c r="U7510" s="309" t="s">
        <v>60709</v>
      </c>
      <c r="V7510" s="310">
        <v>140.04</v>
      </c>
      <c r="X7510" s="267" t="s">
        <v>58566</v>
      </c>
      <c r="Y7510" s="268">
        <v>65096</v>
      </c>
      <c r="AA7510" s="229" t="s">
        <v>52703</v>
      </c>
      <c r="AB7510" s="230">
        <v>15467.9</v>
      </c>
      <c r="AD7510" s="209" t="s">
        <v>21746</v>
      </c>
      <c r="AE7510" s="210">
        <v>526523.74</v>
      </c>
      <c r="AF7510" s="93"/>
      <c r="AG7510" s="93"/>
      <c r="AH7510" s="93"/>
    </row>
    <row r="7511" spans="21:34" x14ac:dyDescent="0.3">
      <c r="U7511" s="309" t="s">
        <v>61575</v>
      </c>
      <c r="V7511" s="310">
        <v>20.75</v>
      </c>
      <c r="X7511" s="267" t="s">
        <v>59647</v>
      </c>
      <c r="Y7511" s="268">
        <v>35.86</v>
      </c>
      <c r="AA7511" s="229" t="s">
        <v>52704</v>
      </c>
      <c r="AB7511" s="230">
        <v>1912.29</v>
      </c>
      <c r="AD7511" s="209" t="s">
        <v>21747</v>
      </c>
      <c r="AE7511" s="210">
        <v>43070.19</v>
      </c>
      <c r="AF7511" s="93"/>
      <c r="AG7511" s="93"/>
      <c r="AH7511" s="93"/>
    </row>
    <row r="7512" spans="21:34" x14ac:dyDescent="0.3">
      <c r="U7512" s="309" t="s">
        <v>61223</v>
      </c>
      <c r="V7512" s="310">
        <v>4531.29</v>
      </c>
      <c r="X7512" s="267" t="s">
        <v>59648</v>
      </c>
      <c r="Y7512" s="268">
        <v>7.42</v>
      </c>
      <c r="AA7512" s="229" t="s">
        <v>52705</v>
      </c>
      <c r="AB7512" s="230">
        <v>1329.58</v>
      </c>
      <c r="AD7512" s="209" t="s">
        <v>21748</v>
      </c>
      <c r="AE7512" s="210">
        <v>74139.61</v>
      </c>
      <c r="AF7512" s="93"/>
      <c r="AG7512" s="93"/>
      <c r="AH7512" s="93"/>
    </row>
    <row r="7513" spans="21:34" x14ac:dyDescent="0.3">
      <c r="U7513" s="309" t="s">
        <v>66756</v>
      </c>
      <c r="V7513" s="310">
        <v>9380</v>
      </c>
      <c r="X7513" s="267" t="s">
        <v>59649</v>
      </c>
      <c r="Y7513" s="268">
        <v>4180.8599999999997</v>
      </c>
      <c r="AA7513" s="229" t="s">
        <v>52706</v>
      </c>
      <c r="AB7513" s="230">
        <v>4188.62</v>
      </c>
      <c r="AD7513" s="209" t="s">
        <v>21749</v>
      </c>
      <c r="AE7513" s="210">
        <v>6839.36</v>
      </c>
      <c r="AF7513" s="93"/>
      <c r="AG7513" s="93"/>
      <c r="AH7513" s="93"/>
    </row>
    <row r="7514" spans="21:34" x14ac:dyDescent="0.3">
      <c r="U7514" s="309" t="s">
        <v>61120</v>
      </c>
      <c r="V7514" s="310">
        <v>678.72</v>
      </c>
      <c r="X7514" s="267" t="s">
        <v>59650</v>
      </c>
      <c r="Y7514" s="268">
        <v>323.14999999999998</v>
      </c>
      <c r="AA7514" s="229" t="s">
        <v>50036</v>
      </c>
      <c r="AB7514" s="230">
        <v>27381.5</v>
      </c>
      <c r="AD7514" s="209" t="s">
        <v>21750</v>
      </c>
      <c r="AE7514" s="210">
        <v>2898.12</v>
      </c>
      <c r="AF7514" s="93"/>
      <c r="AG7514" s="93"/>
      <c r="AH7514" s="93"/>
    </row>
    <row r="7515" spans="21:34" x14ac:dyDescent="0.3">
      <c r="U7515" s="309" t="s">
        <v>66757</v>
      </c>
      <c r="V7515" s="310">
        <v>24071.43</v>
      </c>
      <c r="X7515" s="267" t="s">
        <v>59651</v>
      </c>
      <c r="Y7515" s="268">
        <v>1034.95</v>
      </c>
      <c r="AA7515" s="229" t="s">
        <v>50037</v>
      </c>
      <c r="AB7515" s="230">
        <v>28801</v>
      </c>
      <c r="AD7515" s="209" t="s">
        <v>21751</v>
      </c>
      <c r="AE7515" s="210">
        <v>9618.2000000000007</v>
      </c>
      <c r="AF7515" s="93"/>
      <c r="AG7515" s="93"/>
      <c r="AH7515" s="93"/>
    </row>
    <row r="7516" spans="21:34" x14ac:dyDescent="0.3">
      <c r="U7516" s="309" t="s">
        <v>68810</v>
      </c>
      <c r="V7516" s="310">
        <v>1071.17</v>
      </c>
      <c r="X7516" s="267" t="s">
        <v>60533</v>
      </c>
      <c r="Y7516" s="268">
        <v>2200.38</v>
      </c>
      <c r="AA7516" s="229" t="s">
        <v>45041</v>
      </c>
      <c r="AB7516" s="230">
        <v>608000</v>
      </c>
      <c r="AD7516" s="209" t="s">
        <v>21752</v>
      </c>
      <c r="AE7516" s="210">
        <v>5640.96</v>
      </c>
      <c r="AF7516" s="93"/>
      <c r="AG7516" s="93"/>
      <c r="AH7516" s="93"/>
    </row>
    <row r="7517" spans="21:34" x14ac:dyDescent="0.3">
      <c r="U7517" s="309" t="s">
        <v>68811</v>
      </c>
      <c r="V7517" s="310">
        <v>35039.83</v>
      </c>
      <c r="X7517" s="267" t="s">
        <v>56236</v>
      </c>
      <c r="Y7517" s="268">
        <v>12384.47</v>
      </c>
      <c r="AA7517" s="229" t="s">
        <v>45042</v>
      </c>
      <c r="AB7517" s="230">
        <v>46512</v>
      </c>
      <c r="AD7517" s="209" t="s">
        <v>21753</v>
      </c>
      <c r="AE7517" s="210">
        <v>43412.31</v>
      </c>
      <c r="AF7517" s="93"/>
      <c r="AG7517" s="93"/>
      <c r="AH7517" s="93"/>
    </row>
    <row r="7518" spans="21:34" x14ac:dyDescent="0.3">
      <c r="U7518" s="309" t="s">
        <v>60090</v>
      </c>
      <c r="V7518" s="310">
        <v>19900</v>
      </c>
      <c r="X7518" s="267" t="s">
        <v>58867</v>
      </c>
      <c r="Y7518" s="268">
        <v>1579.91</v>
      </c>
      <c r="AA7518" s="229" t="s">
        <v>42606</v>
      </c>
      <c r="AB7518" s="230">
        <v>189620.48000000001</v>
      </c>
      <c r="AD7518" s="209" t="s">
        <v>21754</v>
      </c>
      <c r="AE7518" s="210">
        <v>16629.62</v>
      </c>
      <c r="AF7518" s="93"/>
      <c r="AG7518" s="93"/>
      <c r="AH7518" s="93"/>
    </row>
    <row r="7519" spans="21:34" x14ac:dyDescent="0.3">
      <c r="U7519" s="309" t="s">
        <v>62804</v>
      </c>
      <c r="V7519" s="310">
        <v>412.71</v>
      </c>
      <c r="X7519" s="267" t="s">
        <v>58868</v>
      </c>
      <c r="Y7519" s="268">
        <v>5850</v>
      </c>
      <c r="AA7519" s="229" t="s">
        <v>42607</v>
      </c>
      <c r="AB7519" s="230">
        <v>14506.16</v>
      </c>
      <c r="AD7519" s="209" t="s">
        <v>21755</v>
      </c>
      <c r="AE7519" s="210">
        <v>7664.6</v>
      </c>
      <c r="AF7519" s="93"/>
      <c r="AG7519" s="93"/>
      <c r="AH7519" s="93"/>
    </row>
    <row r="7520" spans="21:34" x14ac:dyDescent="0.3">
      <c r="U7520" s="309" t="s">
        <v>66758</v>
      </c>
      <c r="V7520" s="310">
        <v>1339.05</v>
      </c>
      <c r="X7520" s="267" t="s">
        <v>60534</v>
      </c>
      <c r="Y7520" s="268">
        <v>432.37</v>
      </c>
      <c r="AA7520" s="229" t="s">
        <v>21806</v>
      </c>
      <c r="AB7520" s="230">
        <v>1831.36</v>
      </c>
      <c r="AD7520" s="209" t="s">
        <v>21756</v>
      </c>
      <c r="AE7520" s="210">
        <v>3212.3</v>
      </c>
      <c r="AF7520" s="93"/>
      <c r="AG7520" s="93"/>
      <c r="AH7520" s="93"/>
    </row>
    <row r="7521" spans="21:34" x14ac:dyDescent="0.3">
      <c r="U7521" s="309" t="s">
        <v>68812</v>
      </c>
      <c r="V7521" s="310">
        <v>187.25</v>
      </c>
      <c r="X7521" s="267" t="s">
        <v>58869</v>
      </c>
      <c r="Y7521" s="268">
        <v>14167.12</v>
      </c>
      <c r="AA7521" s="229" t="s">
        <v>21807</v>
      </c>
      <c r="AB7521" s="230">
        <v>1889.38</v>
      </c>
      <c r="AD7521" s="209" t="s">
        <v>21757</v>
      </c>
      <c r="AE7521" s="210">
        <v>59794.87</v>
      </c>
      <c r="AF7521" s="93"/>
      <c r="AG7521" s="93"/>
      <c r="AH7521" s="93"/>
    </row>
    <row r="7522" spans="21:34" x14ac:dyDescent="0.3">
      <c r="U7522" s="309" t="s">
        <v>68813</v>
      </c>
      <c r="V7522" s="310">
        <v>2033.25</v>
      </c>
      <c r="X7522" s="267" t="s">
        <v>60535</v>
      </c>
      <c r="Y7522" s="268">
        <v>70152.58</v>
      </c>
      <c r="AA7522" s="229" t="s">
        <v>39227</v>
      </c>
      <c r="AB7522" s="230">
        <v>324.01</v>
      </c>
      <c r="AD7522" s="209" t="s">
        <v>21758</v>
      </c>
      <c r="AE7522" s="210">
        <v>28839.9</v>
      </c>
      <c r="AF7522" s="93"/>
      <c r="AG7522" s="93"/>
      <c r="AH7522" s="93"/>
    </row>
    <row r="7523" spans="21:34" x14ac:dyDescent="0.3">
      <c r="U7523" s="309" t="s">
        <v>66760</v>
      </c>
      <c r="V7523" s="310">
        <v>2491.34</v>
      </c>
      <c r="X7523" s="267" t="s">
        <v>60536</v>
      </c>
      <c r="Y7523" s="268">
        <v>5366.78</v>
      </c>
      <c r="AA7523" s="229" t="s">
        <v>33680</v>
      </c>
      <c r="AB7523" s="230">
        <v>4213</v>
      </c>
      <c r="AD7523" s="209" t="s">
        <v>21759</v>
      </c>
      <c r="AE7523" s="210">
        <v>62309.760000000002</v>
      </c>
      <c r="AF7523" s="93"/>
      <c r="AG7523" s="93"/>
      <c r="AH7523" s="93"/>
    </row>
    <row r="7524" spans="21:34" x14ac:dyDescent="0.3">
      <c r="U7524" s="309" t="s">
        <v>60710</v>
      </c>
      <c r="V7524" s="310">
        <v>11413.02</v>
      </c>
      <c r="X7524" s="267" t="s">
        <v>60537</v>
      </c>
      <c r="Y7524" s="268">
        <v>17187.63</v>
      </c>
      <c r="AA7524" s="229" t="s">
        <v>33681</v>
      </c>
      <c r="AB7524" s="230">
        <v>2281</v>
      </c>
      <c r="AD7524" s="209" t="s">
        <v>21760</v>
      </c>
      <c r="AE7524" s="210">
        <v>531392.96</v>
      </c>
      <c r="AF7524" s="93"/>
      <c r="AG7524" s="93"/>
      <c r="AH7524" s="93"/>
    </row>
    <row r="7525" spans="21:34" x14ac:dyDescent="0.3">
      <c r="U7525" s="309" t="s">
        <v>60711</v>
      </c>
      <c r="V7525" s="310">
        <v>843.55</v>
      </c>
      <c r="X7525" s="267" t="s">
        <v>52719</v>
      </c>
      <c r="Y7525" s="268">
        <v>1769.53</v>
      </c>
      <c r="AA7525" s="229" t="s">
        <v>36355</v>
      </c>
      <c r="AB7525" s="230">
        <v>904.86</v>
      </c>
      <c r="AD7525" s="209" t="s">
        <v>21761</v>
      </c>
      <c r="AE7525" s="210">
        <v>40188.410000000003</v>
      </c>
      <c r="AF7525" s="93"/>
      <c r="AG7525" s="93"/>
      <c r="AH7525" s="93"/>
    </row>
    <row r="7526" spans="21:34" x14ac:dyDescent="0.3">
      <c r="U7526" s="309" t="s">
        <v>60712</v>
      </c>
      <c r="V7526" s="310">
        <v>2768.64</v>
      </c>
      <c r="X7526" s="267" t="s">
        <v>42618</v>
      </c>
      <c r="Y7526" s="268">
        <v>47862</v>
      </c>
      <c r="AA7526" s="229" t="s">
        <v>33682</v>
      </c>
      <c r="AB7526" s="230">
        <v>10230</v>
      </c>
      <c r="AD7526" s="209" t="s">
        <v>21762</v>
      </c>
      <c r="AE7526" s="210">
        <v>1068.95</v>
      </c>
      <c r="AF7526" s="93"/>
      <c r="AG7526" s="93"/>
      <c r="AH7526" s="93"/>
    </row>
    <row r="7527" spans="21:34" x14ac:dyDescent="0.3">
      <c r="U7527" s="309" t="s">
        <v>59809</v>
      </c>
      <c r="V7527" s="310">
        <v>67515.210000000006</v>
      </c>
      <c r="X7527" s="267" t="s">
        <v>13690</v>
      </c>
      <c r="Y7527" s="268">
        <v>3806.94</v>
      </c>
      <c r="AA7527" s="229" t="s">
        <v>33683</v>
      </c>
      <c r="AB7527" s="230">
        <v>765</v>
      </c>
      <c r="AD7527" s="209" t="s">
        <v>21763</v>
      </c>
      <c r="AE7527" s="210">
        <v>42981.51</v>
      </c>
      <c r="AF7527" s="93"/>
      <c r="AG7527" s="93"/>
      <c r="AH7527" s="93"/>
    </row>
    <row r="7528" spans="21:34" x14ac:dyDescent="0.3">
      <c r="U7528" s="309" t="s">
        <v>59810</v>
      </c>
      <c r="V7528" s="310">
        <v>5164.8999999999996</v>
      </c>
      <c r="X7528" s="267" t="s">
        <v>13691</v>
      </c>
      <c r="Y7528" s="268">
        <v>12192.02</v>
      </c>
      <c r="AA7528" s="229" t="s">
        <v>33684</v>
      </c>
      <c r="AB7528" s="230">
        <v>2168</v>
      </c>
      <c r="AD7528" s="209" t="s">
        <v>21764</v>
      </c>
      <c r="AE7528" s="210">
        <v>41987.61</v>
      </c>
      <c r="AF7528" s="93"/>
      <c r="AG7528" s="93"/>
      <c r="AH7528" s="93"/>
    </row>
    <row r="7529" spans="21:34" x14ac:dyDescent="0.3">
      <c r="U7529" s="309" t="s">
        <v>68814</v>
      </c>
      <c r="V7529" s="310">
        <v>16236.46</v>
      </c>
      <c r="X7529" s="267" t="s">
        <v>21959</v>
      </c>
      <c r="Y7529" s="268">
        <v>8422.18</v>
      </c>
      <c r="AA7529" s="229" t="s">
        <v>35142</v>
      </c>
      <c r="AB7529" s="230">
        <v>1550.5</v>
      </c>
      <c r="AD7529" s="209" t="s">
        <v>21765</v>
      </c>
      <c r="AE7529" s="210">
        <v>68907.41</v>
      </c>
      <c r="AF7529" s="93"/>
      <c r="AG7529" s="93"/>
      <c r="AH7529" s="93"/>
    </row>
    <row r="7530" spans="21:34" x14ac:dyDescent="0.3">
      <c r="U7530" s="309" t="s">
        <v>68815</v>
      </c>
      <c r="V7530" s="310">
        <v>4948.42</v>
      </c>
      <c r="X7530" s="267" t="s">
        <v>52720</v>
      </c>
      <c r="Y7530" s="268">
        <v>10660.46</v>
      </c>
      <c r="AA7530" s="229" t="s">
        <v>35143</v>
      </c>
      <c r="AB7530" s="230">
        <v>118.62</v>
      </c>
      <c r="AD7530" s="209" t="s">
        <v>21766</v>
      </c>
      <c r="AE7530" s="210">
        <v>526523.74</v>
      </c>
      <c r="AF7530" s="93"/>
      <c r="AG7530" s="93"/>
      <c r="AH7530" s="93"/>
    </row>
    <row r="7531" spans="21:34" x14ac:dyDescent="0.3">
      <c r="U7531" s="309" t="s">
        <v>34092</v>
      </c>
      <c r="V7531" s="310">
        <v>1050</v>
      </c>
      <c r="X7531" s="267" t="s">
        <v>45058</v>
      </c>
      <c r="Y7531" s="268">
        <v>-481.52</v>
      </c>
      <c r="AA7531" s="229" t="s">
        <v>35144</v>
      </c>
      <c r="AB7531" s="230">
        <v>336.15</v>
      </c>
      <c r="AD7531" s="209" t="s">
        <v>21767</v>
      </c>
      <c r="AE7531" s="210">
        <v>43070.19</v>
      </c>
      <c r="AF7531" s="93"/>
      <c r="AG7531" s="93"/>
      <c r="AH7531" s="93"/>
    </row>
    <row r="7532" spans="21:34" x14ac:dyDescent="0.3">
      <c r="U7532" s="309" t="s">
        <v>62221</v>
      </c>
      <c r="V7532" s="310">
        <v>929481.33</v>
      </c>
      <c r="X7532" s="267" t="s">
        <v>48945</v>
      </c>
      <c r="Y7532" s="268">
        <v>1594.52</v>
      </c>
      <c r="AA7532" s="229" t="s">
        <v>21808</v>
      </c>
      <c r="AB7532" s="230">
        <v>79527.53</v>
      </c>
      <c r="AD7532" s="209" t="s">
        <v>21768</v>
      </c>
      <c r="AE7532" s="210">
        <v>74139.61</v>
      </c>
      <c r="AF7532" s="93"/>
      <c r="AG7532" s="93"/>
      <c r="AH7532" s="93"/>
    </row>
    <row r="7533" spans="21:34" x14ac:dyDescent="0.3">
      <c r="U7533" s="309" t="s">
        <v>35616</v>
      </c>
      <c r="V7533" s="310">
        <v>1233879.44</v>
      </c>
      <c r="X7533" s="267" t="s">
        <v>35166</v>
      </c>
      <c r="Y7533" s="268">
        <v>8780</v>
      </c>
      <c r="AA7533" s="229" t="s">
        <v>33685</v>
      </c>
      <c r="AB7533" s="230">
        <v>4966.37</v>
      </c>
      <c r="AD7533" s="209" t="s">
        <v>21769</v>
      </c>
      <c r="AE7533" s="210">
        <v>13530.86</v>
      </c>
      <c r="AF7533" s="93"/>
      <c r="AG7533" s="93"/>
      <c r="AH7533" s="93"/>
    </row>
    <row r="7534" spans="21:34" x14ac:dyDescent="0.3">
      <c r="U7534" s="309" t="s">
        <v>34093</v>
      </c>
      <c r="V7534" s="310">
        <v>62281.38</v>
      </c>
      <c r="X7534" s="267" t="s">
        <v>52722</v>
      </c>
      <c r="Y7534" s="268">
        <v>4325.97</v>
      </c>
      <c r="AA7534" s="229" t="s">
        <v>21809</v>
      </c>
      <c r="AB7534" s="230">
        <v>2191.9899999999998</v>
      </c>
      <c r="AD7534" s="209" t="s">
        <v>21770</v>
      </c>
      <c r="AE7534" s="210">
        <v>2898.12</v>
      </c>
      <c r="AF7534" s="93"/>
      <c r="AG7534" s="93"/>
      <c r="AH7534" s="93"/>
    </row>
    <row r="7535" spans="21:34" x14ac:dyDescent="0.3">
      <c r="U7535" s="309" t="s">
        <v>68816</v>
      </c>
      <c r="V7535" s="310">
        <v>1425000</v>
      </c>
      <c r="X7535" s="267" t="s">
        <v>52723</v>
      </c>
      <c r="Y7535" s="268">
        <v>2046.48</v>
      </c>
      <c r="AA7535" s="229" t="s">
        <v>21810</v>
      </c>
      <c r="AB7535" s="230">
        <v>5454.62</v>
      </c>
      <c r="AD7535" s="209" t="s">
        <v>21771</v>
      </c>
      <c r="AE7535" s="210">
        <v>9618.2000000000007</v>
      </c>
      <c r="AF7535" s="93"/>
      <c r="AG7535" s="93"/>
      <c r="AH7535" s="93"/>
    </row>
    <row r="7536" spans="21:34" x14ac:dyDescent="0.3">
      <c r="U7536" s="309" t="s">
        <v>68817</v>
      </c>
      <c r="V7536" s="310">
        <v>15725.21</v>
      </c>
      <c r="X7536" s="267" t="s">
        <v>35167</v>
      </c>
      <c r="Y7536" s="268">
        <v>1142.1199999999999</v>
      </c>
      <c r="AA7536" s="229" t="s">
        <v>33686</v>
      </c>
      <c r="AB7536" s="230">
        <v>6150</v>
      </c>
      <c r="AD7536" s="209" t="s">
        <v>21772</v>
      </c>
      <c r="AE7536" s="210">
        <v>5640.96</v>
      </c>
      <c r="AF7536" s="93"/>
      <c r="AG7536" s="93"/>
      <c r="AH7536" s="93"/>
    </row>
    <row r="7537" spans="21:34" x14ac:dyDescent="0.3">
      <c r="U7537" s="309" t="s">
        <v>63366</v>
      </c>
      <c r="V7537" s="310">
        <v>429428.45</v>
      </c>
      <c r="X7537" s="267" t="s">
        <v>35168</v>
      </c>
      <c r="Y7537" s="268">
        <v>3434.16</v>
      </c>
      <c r="AA7537" s="229" t="s">
        <v>21811</v>
      </c>
      <c r="AB7537" s="230">
        <v>20148.490000000002</v>
      </c>
      <c r="AD7537" s="209" t="s">
        <v>13646</v>
      </c>
      <c r="AE7537" s="210">
        <v>43412.31</v>
      </c>
      <c r="AF7537" s="93"/>
      <c r="AG7537" s="93"/>
      <c r="AH7537" s="93"/>
    </row>
    <row r="7538" spans="21:34" x14ac:dyDescent="0.3">
      <c r="U7538" s="309" t="s">
        <v>42905</v>
      </c>
      <c r="V7538" s="310">
        <v>65729</v>
      </c>
      <c r="X7538" s="267" t="s">
        <v>35169</v>
      </c>
      <c r="Y7538" s="268">
        <v>2591.44</v>
      </c>
      <c r="AA7538" s="229" t="s">
        <v>21812</v>
      </c>
      <c r="AB7538" s="230">
        <v>20025.64</v>
      </c>
      <c r="AD7538" s="209" t="s">
        <v>21773</v>
      </c>
      <c r="AE7538" s="210">
        <v>17529.62</v>
      </c>
      <c r="AF7538" s="93"/>
      <c r="AG7538" s="93"/>
      <c r="AH7538" s="93"/>
    </row>
    <row r="7539" spans="21:34" x14ac:dyDescent="0.3">
      <c r="U7539" s="309" t="s">
        <v>53663</v>
      </c>
      <c r="V7539" s="310">
        <v>85.8</v>
      </c>
      <c r="X7539" s="267" t="s">
        <v>52724</v>
      </c>
      <c r="Y7539" s="268">
        <v>3234.19</v>
      </c>
      <c r="AA7539" s="229" t="s">
        <v>21813</v>
      </c>
      <c r="AB7539" s="230">
        <v>10648.69</v>
      </c>
      <c r="AD7539" s="209" t="s">
        <v>13647</v>
      </c>
      <c r="AE7539" s="210">
        <v>7664.6</v>
      </c>
      <c r="AF7539" s="93"/>
      <c r="AG7539" s="93"/>
      <c r="AH7539" s="93"/>
    </row>
    <row r="7540" spans="21:34" x14ac:dyDescent="0.3">
      <c r="U7540" s="309" t="s">
        <v>53664</v>
      </c>
      <c r="V7540" s="310">
        <v>6.43</v>
      </c>
      <c r="X7540" s="267" t="s">
        <v>52725</v>
      </c>
      <c r="Y7540" s="268">
        <v>32507.1</v>
      </c>
      <c r="AA7540" s="229" t="s">
        <v>33687</v>
      </c>
      <c r="AB7540" s="230">
        <v>6485.47</v>
      </c>
      <c r="AD7540" s="209" t="s">
        <v>21774</v>
      </c>
      <c r="AE7540" s="210">
        <v>3212.3</v>
      </c>
      <c r="AF7540" s="93"/>
      <c r="AG7540" s="93"/>
      <c r="AH7540" s="93"/>
    </row>
    <row r="7541" spans="21:34" x14ac:dyDescent="0.3">
      <c r="U7541" s="309" t="s">
        <v>50382</v>
      </c>
      <c r="V7541" s="310">
        <v>26105.06</v>
      </c>
      <c r="X7541" s="267" t="s">
        <v>52726</v>
      </c>
      <c r="Y7541" s="268">
        <v>2069.7600000000002</v>
      </c>
      <c r="AA7541" s="229" t="s">
        <v>33688</v>
      </c>
      <c r="AB7541" s="230">
        <v>39892.04</v>
      </c>
      <c r="AD7541" s="209" t="s">
        <v>21775</v>
      </c>
      <c r="AE7541" s="210">
        <v>375.49</v>
      </c>
      <c r="AF7541" s="93"/>
      <c r="AG7541" s="93"/>
      <c r="AH7541" s="93"/>
    </row>
    <row r="7542" spans="21:34" x14ac:dyDescent="0.3">
      <c r="U7542" s="309" t="s">
        <v>62805</v>
      </c>
      <c r="V7542" s="310">
        <v>12000</v>
      </c>
      <c r="X7542" s="267" t="s">
        <v>52727</v>
      </c>
      <c r="Y7542" s="268">
        <v>6628.69</v>
      </c>
      <c r="AA7542" s="229" t="s">
        <v>21814</v>
      </c>
      <c r="AB7542" s="230">
        <v>56735.58</v>
      </c>
      <c r="AD7542" s="209" t="s">
        <v>21776</v>
      </c>
      <c r="AE7542" s="210">
        <v>4275</v>
      </c>
      <c r="AF7542" s="93"/>
      <c r="AG7542" s="93"/>
      <c r="AH7542" s="93"/>
    </row>
    <row r="7543" spans="21:34" x14ac:dyDescent="0.3">
      <c r="U7543" s="309" t="s">
        <v>53668</v>
      </c>
      <c r="V7543" s="310">
        <v>892.08</v>
      </c>
      <c r="X7543" s="267" t="s">
        <v>52728</v>
      </c>
      <c r="Y7543" s="268">
        <v>5929.75</v>
      </c>
      <c r="AA7543" s="229" t="s">
        <v>21815</v>
      </c>
      <c r="AB7543" s="230">
        <v>2889.75</v>
      </c>
      <c r="AD7543" s="209" t="s">
        <v>21777</v>
      </c>
      <c r="AE7543" s="210">
        <v>135100</v>
      </c>
      <c r="AF7543" s="93"/>
      <c r="AG7543" s="93"/>
      <c r="AH7543" s="93"/>
    </row>
    <row r="7544" spans="21:34" x14ac:dyDescent="0.3">
      <c r="U7544" s="309" t="s">
        <v>53669</v>
      </c>
      <c r="V7544" s="310">
        <v>2940</v>
      </c>
      <c r="X7544" s="267" t="s">
        <v>61450</v>
      </c>
      <c r="Y7544" s="268">
        <v>-282.5</v>
      </c>
      <c r="AA7544" s="229" t="s">
        <v>21817</v>
      </c>
      <c r="AB7544" s="230">
        <v>149950</v>
      </c>
      <c r="AD7544" s="209" t="s">
        <v>21778</v>
      </c>
      <c r="AE7544" s="210">
        <v>188727.21</v>
      </c>
      <c r="AF7544" s="93"/>
      <c r="AG7544" s="93"/>
      <c r="AH7544" s="93"/>
    </row>
    <row r="7545" spans="21:34" x14ac:dyDescent="0.3">
      <c r="U7545" s="309" t="s">
        <v>68818</v>
      </c>
      <c r="V7545" s="310">
        <v>8258.31</v>
      </c>
      <c r="X7545" s="267" t="s">
        <v>52729</v>
      </c>
      <c r="Y7545" s="268">
        <v>55721.41</v>
      </c>
      <c r="AA7545" s="229" t="s">
        <v>40356</v>
      </c>
      <c r="AB7545" s="230">
        <v>4032</v>
      </c>
      <c r="AD7545" s="209" t="s">
        <v>13649</v>
      </c>
      <c r="AE7545" s="210">
        <v>90245.65</v>
      </c>
      <c r="AF7545" s="93"/>
      <c r="AG7545" s="93"/>
      <c r="AH7545" s="93"/>
    </row>
    <row r="7546" spans="21:34" x14ac:dyDescent="0.3">
      <c r="U7546" s="309" t="s">
        <v>50383</v>
      </c>
      <c r="V7546" s="310">
        <v>88789.63</v>
      </c>
      <c r="X7546" s="267" t="s">
        <v>33720</v>
      </c>
      <c r="Y7546" s="268">
        <v>30712.49</v>
      </c>
      <c r="AA7546" s="229" t="s">
        <v>42608</v>
      </c>
      <c r="AB7546" s="230">
        <v>2883.42</v>
      </c>
      <c r="AD7546" s="209" t="s">
        <v>13650</v>
      </c>
      <c r="AE7546" s="210">
        <v>83779.990000000005</v>
      </c>
      <c r="AF7546" s="93"/>
      <c r="AG7546" s="93"/>
      <c r="AH7546" s="93"/>
    </row>
    <row r="7547" spans="21:34" x14ac:dyDescent="0.3">
      <c r="U7547" s="309" t="s">
        <v>62222</v>
      </c>
      <c r="V7547" s="310">
        <v>365.72</v>
      </c>
      <c r="X7547" s="267" t="s">
        <v>58567</v>
      </c>
      <c r="Y7547" s="268">
        <v>106675.22</v>
      </c>
      <c r="AA7547" s="229" t="s">
        <v>42609</v>
      </c>
      <c r="AB7547" s="230">
        <v>221.06</v>
      </c>
      <c r="AD7547" s="209" t="s">
        <v>21779</v>
      </c>
      <c r="AE7547" s="210">
        <v>1043.92</v>
      </c>
      <c r="AF7547" s="93"/>
      <c r="AG7547" s="93"/>
      <c r="AH7547" s="93"/>
    </row>
    <row r="7548" spans="21:34" x14ac:dyDescent="0.3">
      <c r="U7548" s="309" t="s">
        <v>68819</v>
      </c>
      <c r="V7548" s="310">
        <v>345366.25</v>
      </c>
      <c r="X7548" s="267" t="s">
        <v>52730</v>
      </c>
      <c r="Y7548" s="268">
        <v>640.74</v>
      </c>
      <c r="AA7548" s="229" t="s">
        <v>42610</v>
      </c>
      <c r="AB7548" s="230">
        <v>661.52</v>
      </c>
      <c r="AD7548" s="209" t="s">
        <v>21780</v>
      </c>
      <c r="AE7548" s="210">
        <v>398540.4</v>
      </c>
      <c r="AF7548" s="93"/>
      <c r="AG7548" s="93"/>
      <c r="AH7548" s="93"/>
    </row>
    <row r="7549" spans="21:34" x14ac:dyDescent="0.3">
      <c r="U7549" s="309" t="s">
        <v>68820</v>
      </c>
      <c r="V7549" s="310">
        <v>348425.9</v>
      </c>
      <c r="X7549" s="267" t="s">
        <v>33721</v>
      </c>
      <c r="Y7549" s="268">
        <v>37412.54</v>
      </c>
      <c r="AA7549" s="229" t="s">
        <v>45043</v>
      </c>
      <c r="AB7549" s="230">
        <v>395</v>
      </c>
      <c r="AD7549" s="209" t="s">
        <v>13651</v>
      </c>
      <c r="AE7549" s="210">
        <v>70206.039999999994</v>
      </c>
      <c r="AF7549" s="93"/>
      <c r="AG7549" s="93"/>
      <c r="AH7549" s="93"/>
    </row>
    <row r="7550" spans="21:34" x14ac:dyDescent="0.3">
      <c r="U7550" s="309" t="s">
        <v>68821</v>
      </c>
      <c r="V7550" s="310">
        <v>304663.15999999997</v>
      </c>
      <c r="X7550" s="267" t="s">
        <v>52731</v>
      </c>
      <c r="Y7550" s="268">
        <v>1535.46</v>
      </c>
      <c r="AA7550" s="229" t="s">
        <v>36356</v>
      </c>
      <c r="AB7550" s="230">
        <v>45295</v>
      </c>
      <c r="AD7550" s="209" t="s">
        <v>21781</v>
      </c>
      <c r="AE7550" s="210">
        <v>28839.9</v>
      </c>
      <c r="AF7550" s="93"/>
      <c r="AG7550" s="93"/>
      <c r="AH7550" s="93"/>
    </row>
    <row r="7551" spans="21:34" x14ac:dyDescent="0.3">
      <c r="U7551" s="309" t="s">
        <v>68822</v>
      </c>
      <c r="V7551" s="310">
        <v>44275.78</v>
      </c>
      <c r="X7551" s="267" t="s">
        <v>57511</v>
      </c>
      <c r="Y7551" s="268">
        <v>53566.83</v>
      </c>
      <c r="AA7551" s="229" t="s">
        <v>35145</v>
      </c>
      <c r="AB7551" s="230">
        <v>3580.22</v>
      </c>
      <c r="AD7551" s="209" t="s">
        <v>21782</v>
      </c>
      <c r="AE7551" s="210">
        <v>18518.2</v>
      </c>
      <c r="AF7551" s="93"/>
      <c r="AG7551" s="93"/>
      <c r="AH7551" s="93"/>
    </row>
    <row r="7552" spans="21:34" x14ac:dyDescent="0.3">
      <c r="U7552" s="309" t="s">
        <v>68823</v>
      </c>
      <c r="V7552" s="310">
        <v>377647.42</v>
      </c>
      <c r="X7552" s="267" t="s">
        <v>33723</v>
      </c>
      <c r="Y7552" s="268">
        <v>793.51</v>
      </c>
      <c r="AA7552" s="229" t="s">
        <v>33689</v>
      </c>
      <c r="AB7552" s="230">
        <v>30926.91</v>
      </c>
      <c r="AD7552" s="209" t="s">
        <v>21783</v>
      </c>
      <c r="AE7552" s="210">
        <v>52747.86</v>
      </c>
      <c r="AF7552" s="93"/>
      <c r="AG7552" s="93"/>
      <c r="AH7552" s="93"/>
    </row>
    <row r="7553" spans="21:34" x14ac:dyDescent="0.3">
      <c r="U7553" s="309" t="s">
        <v>68824</v>
      </c>
      <c r="V7553" s="310">
        <v>1836.98</v>
      </c>
      <c r="X7553" s="267" t="s">
        <v>52732</v>
      </c>
      <c r="Y7553" s="268">
        <v>4919.8999999999996</v>
      </c>
      <c r="AA7553" s="229" t="s">
        <v>21818</v>
      </c>
      <c r="AB7553" s="230">
        <v>143331</v>
      </c>
      <c r="AD7553" s="209" t="s">
        <v>13652</v>
      </c>
      <c r="AE7553" s="210">
        <v>92579.03</v>
      </c>
      <c r="AF7553" s="93"/>
      <c r="AG7553" s="93"/>
      <c r="AH7553" s="93"/>
    </row>
    <row r="7554" spans="21:34" x14ac:dyDescent="0.3">
      <c r="U7554" s="309" t="s">
        <v>68825</v>
      </c>
      <c r="V7554" s="310">
        <v>34400.129999999997</v>
      </c>
      <c r="X7554" s="267" t="s">
        <v>58568</v>
      </c>
      <c r="Y7554" s="268">
        <v>256070.08</v>
      </c>
      <c r="AA7554" s="229" t="s">
        <v>42611</v>
      </c>
      <c r="AB7554" s="230">
        <v>854.8</v>
      </c>
      <c r="AD7554" s="209" t="s">
        <v>13653</v>
      </c>
      <c r="AE7554" s="210">
        <v>1333621.8899999999</v>
      </c>
      <c r="AF7554" s="93"/>
      <c r="AG7554" s="93"/>
      <c r="AH7554" s="93"/>
    </row>
    <row r="7555" spans="21:34" x14ac:dyDescent="0.3">
      <c r="U7555" s="309" t="s">
        <v>40615</v>
      </c>
      <c r="V7555" s="310">
        <v>46592.1</v>
      </c>
      <c r="X7555" s="267" t="s">
        <v>33724</v>
      </c>
      <c r="Y7555" s="268">
        <v>23507.759999999998</v>
      </c>
      <c r="AA7555" s="229" t="s">
        <v>33690</v>
      </c>
      <c r="AB7555" s="230">
        <v>8800</v>
      </c>
      <c r="AD7555" s="209" t="s">
        <v>21784</v>
      </c>
      <c r="AE7555" s="210">
        <v>420243.81</v>
      </c>
      <c r="AF7555" s="93"/>
      <c r="AG7555" s="93"/>
      <c r="AH7555" s="93"/>
    </row>
    <row r="7556" spans="21:34" x14ac:dyDescent="0.3">
      <c r="U7556" s="309" t="s">
        <v>68826</v>
      </c>
      <c r="V7556" s="310">
        <v>1362.88</v>
      </c>
      <c r="X7556" s="267" t="s">
        <v>33725</v>
      </c>
      <c r="Y7556" s="268">
        <v>30672.82</v>
      </c>
      <c r="AA7556" s="229" t="s">
        <v>21819</v>
      </c>
      <c r="AB7556" s="230">
        <v>17789.27</v>
      </c>
      <c r="AD7556" s="209" t="s">
        <v>13654</v>
      </c>
      <c r="AE7556" s="210">
        <v>681205.48</v>
      </c>
      <c r="AF7556" s="93"/>
      <c r="AG7556" s="93"/>
      <c r="AH7556" s="93"/>
    </row>
    <row r="7557" spans="21:34" x14ac:dyDescent="0.3">
      <c r="U7557" s="309" t="s">
        <v>68827</v>
      </c>
      <c r="V7557" s="310">
        <v>3197.78</v>
      </c>
      <c r="X7557" s="267" t="s">
        <v>62044</v>
      </c>
      <c r="Y7557" s="268">
        <v>16457.2</v>
      </c>
      <c r="AA7557" s="229" t="s">
        <v>21820</v>
      </c>
      <c r="AB7557" s="230">
        <v>50331.17</v>
      </c>
      <c r="AD7557" s="209" t="s">
        <v>21785</v>
      </c>
      <c r="AE7557" s="210">
        <v>580725.67000000004</v>
      </c>
      <c r="AF7557" s="93"/>
      <c r="AG7557" s="93"/>
      <c r="AH7557" s="93"/>
    </row>
    <row r="7558" spans="21:34" x14ac:dyDescent="0.3">
      <c r="U7558" s="309" t="s">
        <v>36679</v>
      </c>
      <c r="V7558" s="310">
        <v>93436.94</v>
      </c>
      <c r="X7558" s="267" t="s">
        <v>33726</v>
      </c>
      <c r="Y7558" s="268">
        <v>45717.48</v>
      </c>
      <c r="AA7558" s="229" t="s">
        <v>35146</v>
      </c>
      <c r="AB7558" s="230">
        <v>521.96</v>
      </c>
      <c r="AD7558" s="209" t="s">
        <v>21786</v>
      </c>
      <c r="AE7558" s="210">
        <v>294310.28999999998</v>
      </c>
      <c r="AF7558" s="93"/>
      <c r="AG7558" s="93"/>
      <c r="AH7558" s="93"/>
    </row>
    <row r="7559" spans="21:34" x14ac:dyDescent="0.3">
      <c r="U7559" s="309" t="s">
        <v>40616</v>
      </c>
      <c r="V7559" s="310">
        <v>265493.27</v>
      </c>
      <c r="X7559" s="267" t="s">
        <v>52733</v>
      </c>
      <c r="Y7559" s="268">
        <v>134353.64000000001</v>
      </c>
      <c r="AA7559" s="229" t="s">
        <v>48033</v>
      </c>
      <c r="AB7559" s="230">
        <v>8258</v>
      </c>
      <c r="AD7559" s="209" t="s">
        <v>21787</v>
      </c>
      <c r="AE7559" s="210">
        <v>6825</v>
      </c>
      <c r="AF7559" s="93"/>
      <c r="AG7559" s="93"/>
      <c r="AH7559" s="93"/>
    </row>
    <row r="7560" spans="21:34" x14ac:dyDescent="0.3">
      <c r="U7560" s="309" t="s">
        <v>40617</v>
      </c>
      <c r="V7560" s="310">
        <v>132885.32</v>
      </c>
      <c r="X7560" s="267" t="s">
        <v>57512</v>
      </c>
      <c r="Y7560" s="268">
        <v>38858.800000000003</v>
      </c>
      <c r="AA7560" s="229" t="s">
        <v>33691</v>
      </c>
      <c r="AB7560" s="230">
        <v>21218.65</v>
      </c>
      <c r="AD7560" s="209" t="s">
        <v>21788</v>
      </c>
      <c r="AE7560" s="210">
        <v>522.14</v>
      </c>
      <c r="AF7560" s="93"/>
      <c r="AG7560" s="93"/>
      <c r="AH7560" s="93"/>
    </row>
    <row r="7561" spans="21:34" x14ac:dyDescent="0.3">
      <c r="U7561" s="309" t="s">
        <v>45547</v>
      </c>
      <c r="V7561" s="310">
        <v>750</v>
      </c>
      <c r="X7561" s="267" t="s">
        <v>21964</v>
      </c>
      <c r="Y7561" s="268">
        <v>123574.92</v>
      </c>
      <c r="AA7561" s="229" t="s">
        <v>21821</v>
      </c>
      <c r="AB7561" s="230">
        <v>176566.29</v>
      </c>
      <c r="AD7561" s="209" t="s">
        <v>21789</v>
      </c>
      <c r="AE7561" s="210">
        <v>1479.66</v>
      </c>
      <c r="AF7561" s="93"/>
      <c r="AG7561" s="93"/>
      <c r="AH7561" s="93"/>
    </row>
    <row r="7562" spans="21:34" x14ac:dyDescent="0.3">
      <c r="U7562" s="309" t="s">
        <v>68828</v>
      </c>
      <c r="V7562" s="310">
        <v>40030.800000000003</v>
      </c>
      <c r="X7562" s="267" t="s">
        <v>21965</v>
      </c>
      <c r="Y7562" s="268">
        <v>10804.03</v>
      </c>
      <c r="AA7562" s="229" t="s">
        <v>40357</v>
      </c>
      <c r="AB7562" s="230">
        <v>25877.03</v>
      </c>
      <c r="AD7562" s="209" t="s">
        <v>21790</v>
      </c>
      <c r="AE7562" s="210">
        <v>93.63</v>
      </c>
      <c r="AF7562" s="93"/>
      <c r="AG7562" s="93"/>
      <c r="AH7562" s="93"/>
    </row>
    <row r="7563" spans="21:34" x14ac:dyDescent="0.3">
      <c r="U7563" s="309" t="s">
        <v>57820</v>
      </c>
      <c r="V7563" s="310">
        <v>6634840.4800000004</v>
      </c>
      <c r="X7563" s="267" t="s">
        <v>55211</v>
      </c>
      <c r="Y7563" s="268">
        <v>4424.04</v>
      </c>
      <c r="AA7563" s="229" t="s">
        <v>45044</v>
      </c>
      <c r="AB7563" s="230">
        <v>44000</v>
      </c>
      <c r="AD7563" s="209" t="s">
        <v>21791</v>
      </c>
      <c r="AE7563" s="210">
        <v>7024.15</v>
      </c>
      <c r="AF7563" s="93"/>
      <c r="AG7563" s="93"/>
      <c r="AH7563" s="93"/>
    </row>
    <row r="7564" spans="21:34" x14ac:dyDescent="0.3">
      <c r="U7564" s="309" t="s">
        <v>36680</v>
      </c>
      <c r="V7564" s="310">
        <v>1214314.17</v>
      </c>
      <c r="X7564" s="267" t="s">
        <v>45059</v>
      </c>
      <c r="Y7564" s="268">
        <v>-14.98</v>
      </c>
      <c r="AA7564" s="229" t="s">
        <v>45045</v>
      </c>
      <c r="AB7564" s="230">
        <v>3366.04</v>
      </c>
      <c r="AD7564" s="209" t="s">
        <v>21792</v>
      </c>
      <c r="AE7564" s="210">
        <v>38952</v>
      </c>
      <c r="AF7564" s="93"/>
      <c r="AG7564" s="93"/>
      <c r="AH7564" s="93"/>
    </row>
    <row r="7565" spans="21:34" x14ac:dyDescent="0.3">
      <c r="U7565" s="309" t="s">
        <v>35617</v>
      </c>
      <c r="V7565" s="310">
        <v>187203.57</v>
      </c>
      <c r="X7565" s="267" t="s">
        <v>59108</v>
      </c>
      <c r="Y7565" s="268">
        <v>37550.480000000003</v>
      </c>
      <c r="AA7565" s="229" t="s">
        <v>45046</v>
      </c>
      <c r="AB7565" s="230">
        <v>3692644.67</v>
      </c>
      <c r="AD7565" s="209" t="s">
        <v>21793</v>
      </c>
      <c r="AE7565" s="210">
        <v>12916</v>
      </c>
      <c r="AF7565" s="93"/>
      <c r="AG7565" s="93"/>
      <c r="AH7565" s="93"/>
    </row>
    <row r="7566" spans="21:34" x14ac:dyDescent="0.3">
      <c r="U7566" s="309" t="s">
        <v>47243</v>
      </c>
      <c r="V7566" s="310">
        <v>1150200.83</v>
      </c>
      <c r="X7566" s="267" t="s">
        <v>52735</v>
      </c>
      <c r="Y7566" s="268">
        <v>23948.04</v>
      </c>
      <c r="AA7566" s="229" t="s">
        <v>45047</v>
      </c>
      <c r="AB7566" s="230">
        <v>282889.68</v>
      </c>
      <c r="AD7566" s="209" t="s">
        <v>21794</v>
      </c>
      <c r="AE7566" s="210">
        <v>44106.82</v>
      </c>
      <c r="AF7566" s="93"/>
      <c r="AG7566" s="93"/>
      <c r="AH7566" s="93"/>
    </row>
    <row r="7567" spans="21:34" x14ac:dyDescent="0.3">
      <c r="U7567" s="309" t="s">
        <v>66761</v>
      </c>
      <c r="V7567" s="310">
        <v>3414404.33</v>
      </c>
      <c r="X7567" s="267" t="s">
        <v>63704</v>
      </c>
      <c r="Y7567" s="268">
        <v>5578.16</v>
      </c>
      <c r="AA7567" s="229" t="s">
        <v>40358</v>
      </c>
      <c r="AB7567" s="230">
        <v>293759.84000000003</v>
      </c>
      <c r="AD7567" s="209" t="s">
        <v>21795</v>
      </c>
      <c r="AE7567" s="210">
        <v>5643.46</v>
      </c>
      <c r="AF7567" s="93"/>
      <c r="AG7567" s="93"/>
      <c r="AH7567" s="93"/>
    </row>
    <row r="7568" spans="21:34" x14ac:dyDescent="0.3">
      <c r="U7568" s="309" t="s">
        <v>53672</v>
      </c>
      <c r="V7568" s="310">
        <v>266.83</v>
      </c>
      <c r="X7568" s="267" t="s">
        <v>52736</v>
      </c>
      <c r="Y7568" s="268">
        <v>11571.01</v>
      </c>
      <c r="AA7568" s="229" t="s">
        <v>47001</v>
      </c>
      <c r="AB7568" s="230">
        <v>8797.19</v>
      </c>
      <c r="AD7568" s="209" t="s">
        <v>21796</v>
      </c>
      <c r="AE7568" s="210">
        <v>431.73</v>
      </c>
      <c r="AF7568" s="93"/>
      <c r="AG7568" s="93"/>
      <c r="AH7568" s="93"/>
    </row>
    <row r="7569" spans="21:34" x14ac:dyDescent="0.3">
      <c r="U7569" s="309" t="s">
        <v>62223</v>
      </c>
      <c r="V7569" s="310">
        <v>1849.18</v>
      </c>
      <c r="X7569" s="267" t="s">
        <v>52737</v>
      </c>
      <c r="Y7569" s="268">
        <v>3144.05</v>
      </c>
      <c r="AA7569" s="229" t="s">
        <v>21875</v>
      </c>
      <c r="AB7569" s="230">
        <v>299518.88</v>
      </c>
      <c r="AD7569" s="209" t="s">
        <v>21797</v>
      </c>
      <c r="AE7569" s="210">
        <v>1223.51</v>
      </c>
      <c r="AF7569" s="93"/>
      <c r="AG7569" s="93"/>
      <c r="AH7569" s="93"/>
    </row>
    <row r="7570" spans="21:34" x14ac:dyDescent="0.3">
      <c r="U7570" s="309" t="s">
        <v>68829</v>
      </c>
      <c r="V7570" s="310">
        <v>159.22</v>
      </c>
      <c r="X7570" s="267" t="s">
        <v>52738</v>
      </c>
      <c r="Y7570" s="268">
        <v>8892.3700000000008</v>
      </c>
      <c r="AA7570" s="229" t="s">
        <v>40359</v>
      </c>
      <c r="AB7570" s="230">
        <v>229418.36</v>
      </c>
      <c r="AD7570" s="209" t="s">
        <v>21798</v>
      </c>
      <c r="AE7570" s="210">
        <v>325.86</v>
      </c>
      <c r="AF7570" s="93"/>
      <c r="AG7570" s="93"/>
      <c r="AH7570" s="93"/>
    </row>
    <row r="7571" spans="21:34" x14ac:dyDescent="0.3">
      <c r="U7571" s="309" t="s">
        <v>68830</v>
      </c>
      <c r="V7571" s="310">
        <v>1324.66</v>
      </c>
      <c r="X7571" s="267" t="s">
        <v>64434</v>
      </c>
      <c r="Y7571" s="268">
        <v>8016.92</v>
      </c>
      <c r="AA7571" s="229" t="s">
        <v>47002</v>
      </c>
      <c r="AB7571" s="230">
        <v>23021.49</v>
      </c>
      <c r="AD7571" s="209" t="s">
        <v>21799</v>
      </c>
      <c r="AE7571" s="210">
        <v>2393.0500000000002</v>
      </c>
      <c r="AF7571" s="93"/>
      <c r="AG7571" s="93"/>
      <c r="AH7571" s="93"/>
    </row>
    <row r="7572" spans="21:34" x14ac:dyDescent="0.3">
      <c r="U7572" s="309" t="s">
        <v>68831</v>
      </c>
      <c r="V7572" s="310">
        <v>1337.87</v>
      </c>
      <c r="X7572" s="267" t="s">
        <v>52740</v>
      </c>
      <c r="Y7572" s="268">
        <v>2432.8000000000002</v>
      </c>
      <c r="AA7572" s="229" t="s">
        <v>21879</v>
      </c>
      <c r="AB7572" s="230">
        <v>69839.19</v>
      </c>
      <c r="AD7572" s="209" t="s">
        <v>21800</v>
      </c>
      <c r="AE7572" s="210">
        <v>555.04999999999995</v>
      </c>
      <c r="AF7572" s="93"/>
      <c r="AG7572" s="93"/>
      <c r="AH7572" s="93"/>
    </row>
    <row r="7573" spans="21:34" x14ac:dyDescent="0.3">
      <c r="U7573" s="309" t="s">
        <v>60715</v>
      </c>
      <c r="V7573" s="310">
        <v>490.52</v>
      </c>
      <c r="X7573" s="267" t="s">
        <v>61451</v>
      </c>
      <c r="Y7573" s="268">
        <v>-239.2</v>
      </c>
      <c r="AA7573" s="229" t="s">
        <v>21881</v>
      </c>
      <c r="AB7573" s="230">
        <v>66298.39</v>
      </c>
      <c r="AD7573" s="209" t="s">
        <v>21801</v>
      </c>
      <c r="AE7573" s="210">
        <v>318.44</v>
      </c>
      <c r="AF7573" s="93"/>
      <c r="AG7573" s="93"/>
      <c r="AH7573" s="93"/>
    </row>
    <row r="7574" spans="21:34" x14ac:dyDescent="0.3">
      <c r="U7574" s="309" t="s">
        <v>53674</v>
      </c>
      <c r="V7574" s="310">
        <v>139.1</v>
      </c>
      <c r="X7574" s="267" t="s">
        <v>52741</v>
      </c>
      <c r="Y7574" s="268">
        <v>7897.32</v>
      </c>
      <c r="AA7574" s="229" t="s">
        <v>21882</v>
      </c>
      <c r="AB7574" s="230">
        <v>212072.95</v>
      </c>
      <c r="AD7574" s="209" t="s">
        <v>21802</v>
      </c>
      <c r="AE7574" s="210">
        <v>8537.86</v>
      </c>
      <c r="AF7574" s="93"/>
      <c r="AG7574" s="93"/>
      <c r="AH7574" s="93"/>
    </row>
    <row r="7575" spans="21:34" x14ac:dyDescent="0.3">
      <c r="U7575" s="309" t="s">
        <v>53675</v>
      </c>
      <c r="V7575" s="310">
        <v>76.31</v>
      </c>
      <c r="X7575" s="267" t="s">
        <v>52742</v>
      </c>
      <c r="Y7575" s="268">
        <v>604.17999999999995</v>
      </c>
      <c r="AA7575" s="229" t="s">
        <v>21883</v>
      </c>
      <c r="AB7575" s="230">
        <v>105182.2</v>
      </c>
      <c r="AD7575" s="209" t="s">
        <v>21803</v>
      </c>
      <c r="AE7575" s="210">
        <v>4455.04</v>
      </c>
      <c r="AF7575" s="93"/>
      <c r="AG7575" s="93"/>
      <c r="AH7575" s="93"/>
    </row>
    <row r="7576" spans="21:34" x14ac:dyDescent="0.3">
      <c r="U7576" s="309" t="s">
        <v>62224</v>
      </c>
      <c r="V7576" s="310">
        <v>11271.29</v>
      </c>
      <c r="X7576" s="267" t="s">
        <v>52743</v>
      </c>
      <c r="Y7576" s="268">
        <v>1934.85</v>
      </c>
      <c r="AA7576" s="229" t="s">
        <v>45048</v>
      </c>
      <c r="AB7576" s="230">
        <v>4425.68</v>
      </c>
      <c r="AD7576" s="209" t="s">
        <v>21804</v>
      </c>
      <c r="AE7576" s="210">
        <v>340.81</v>
      </c>
      <c r="AF7576" s="93"/>
      <c r="AG7576" s="93"/>
      <c r="AH7576" s="93"/>
    </row>
    <row r="7577" spans="21:34" x14ac:dyDescent="0.3">
      <c r="U7577" s="309" t="s">
        <v>56550</v>
      </c>
      <c r="V7577" s="310">
        <v>8704</v>
      </c>
      <c r="X7577" s="267" t="s">
        <v>52744</v>
      </c>
      <c r="Y7577" s="268">
        <v>1689.8</v>
      </c>
      <c r="AA7577" s="229" t="s">
        <v>21884</v>
      </c>
      <c r="AB7577" s="230">
        <v>77727.399999999994</v>
      </c>
      <c r="AD7577" s="209" t="s">
        <v>21805</v>
      </c>
      <c r="AE7577" s="210">
        <v>965.85</v>
      </c>
      <c r="AF7577" s="93"/>
      <c r="AG7577" s="93"/>
      <c r="AH7577" s="93"/>
    </row>
    <row r="7578" spans="21:34" x14ac:dyDescent="0.3">
      <c r="U7578" s="309" t="s">
        <v>62225</v>
      </c>
      <c r="V7578" s="310">
        <v>16829.939999999999</v>
      </c>
      <c r="X7578" s="267" t="s">
        <v>52745</v>
      </c>
      <c r="Y7578" s="268">
        <v>1253.26</v>
      </c>
      <c r="AA7578" s="229" t="s">
        <v>21889</v>
      </c>
      <c r="AB7578" s="230">
        <v>48002.81</v>
      </c>
      <c r="AD7578" s="209" t="s">
        <v>21806</v>
      </c>
      <c r="AE7578" s="210">
        <v>37082.47</v>
      </c>
      <c r="AF7578" s="93"/>
      <c r="AG7578" s="93"/>
      <c r="AH7578" s="93"/>
    </row>
    <row r="7579" spans="21:34" x14ac:dyDescent="0.3">
      <c r="U7579" s="309" t="s">
        <v>68832</v>
      </c>
      <c r="V7579" s="310">
        <v>2707.5</v>
      </c>
      <c r="X7579" s="267" t="s">
        <v>61452</v>
      </c>
      <c r="Y7579" s="268">
        <v>-27.77</v>
      </c>
      <c r="AA7579" s="229" t="s">
        <v>21890</v>
      </c>
      <c r="AB7579" s="230">
        <v>382199.45</v>
      </c>
      <c r="AD7579" s="209" t="s">
        <v>21807</v>
      </c>
      <c r="AE7579" s="210">
        <v>48508.86</v>
      </c>
      <c r="AF7579" s="93"/>
      <c r="AG7579" s="93"/>
      <c r="AH7579" s="93"/>
    </row>
    <row r="7580" spans="21:34" x14ac:dyDescent="0.3">
      <c r="U7580" s="309" t="s">
        <v>56551</v>
      </c>
      <c r="V7580" s="310">
        <v>356008.9</v>
      </c>
      <c r="X7580" s="267" t="s">
        <v>61453</v>
      </c>
      <c r="Y7580" s="268">
        <v>-129.19999999999999</v>
      </c>
      <c r="AA7580" s="229" t="s">
        <v>45049</v>
      </c>
      <c r="AB7580" s="230">
        <v>8653.16</v>
      </c>
      <c r="AD7580" s="209" t="s">
        <v>21808</v>
      </c>
      <c r="AE7580" s="210">
        <v>63088.67</v>
      </c>
      <c r="AF7580" s="93"/>
      <c r="AG7580" s="93"/>
      <c r="AH7580" s="93"/>
    </row>
    <row r="7581" spans="21:34" x14ac:dyDescent="0.3">
      <c r="U7581" s="309" t="s">
        <v>48241</v>
      </c>
      <c r="V7581" s="310">
        <v>27259.29</v>
      </c>
      <c r="X7581" s="267" t="s">
        <v>35170</v>
      </c>
      <c r="Y7581" s="268">
        <v>297775</v>
      </c>
      <c r="AA7581" s="229" t="s">
        <v>42612</v>
      </c>
      <c r="AB7581" s="230">
        <v>-9623.35</v>
      </c>
      <c r="AD7581" s="209" t="s">
        <v>21809</v>
      </c>
      <c r="AE7581" s="210">
        <v>1544.55</v>
      </c>
      <c r="AF7581" s="93"/>
      <c r="AG7581" s="93"/>
      <c r="AH7581" s="93"/>
    </row>
    <row r="7582" spans="21:34" x14ac:dyDescent="0.3">
      <c r="U7582" s="309" t="s">
        <v>48242</v>
      </c>
      <c r="V7582" s="310">
        <v>42528.01</v>
      </c>
      <c r="X7582" s="267" t="s">
        <v>36369</v>
      </c>
      <c r="Y7582" s="268">
        <v>1379.73</v>
      </c>
      <c r="AA7582" s="229" t="s">
        <v>52707</v>
      </c>
      <c r="AB7582" s="230">
        <v>23.84</v>
      </c>
      <c r="AD7582" s="209" t="s">
        <v>21810</v>
      </c>
      <c r="AE7582" s="210">
        <v>3470.36</v>
      </c>
      <c r="AF7582" s="93"/>
      <c r="AG7582" s="93"/>
      <c r="AH7582" s="93"/>
    </row>
    <row r="7583" spans="21:34" x14ac:dyDescent="0.3">
      <c r="U7583" s="309" t="s">
        <v>47244</v>
      </c>
      <c r="V7583" s="310">
        <v>1288.68</v>
      </c>
      <c r="X7583" s="267" t="s">
        <v>40368</v>
      </c>
      <c r="Y7583" s="268">
        <v>43020</v>
      </c>
      <c r="AA7583" s="229" t="s">
        <v>48944</v>
      </c>
      <c r="AB7583" s="230">
        <v>859.52</v>
      </c>
      <c r="AD7583" s="209" t="s">
        <v>21811</v>
      </c>
      <c r="AE7583" s="210">
        <v>1887.72</v>
      </c>
      <c r="AF7583" s="93"/>
      <c r="AG7583" s="93"/>
      <c r="AH7583" s="93"/>
    </row>
    <row r="7584" spans="21:34" x14ac:dyDescent="0.3">
      <c r="U7584" s="309" t="s">
        <v>68833</v>
      </c>
      <c r="V7584" s="310">
        <v>31363.06</v>
      </c>
      <c r="X7584" s="267" t="s">
        <v>36370</v>
      </c>
      <c r="Y7584" s="268">
        <v>7110.65</v>
      </c>
      <c r="AA7584" s="229" t="s">
        <v>47003</v>
      </c>
      <c r="AB7584" s="230">
        <v>1226.25</v>
      </c>
      <c r="AD7584" s="209" t="s">
        <v>21812</v>
      </c>
      <c r="AE7584" s="210">
        <v>5155.18</v>
      </c>
      <c r="AF7584" s="93"/>
      <c r="AG7584" s="93"/>
      <c r="AH7584" s="93"/>
    </row>
    <row r="7585" spans="21:34" x14ac:dyDescent="0.3">
      <c r="U7585" s="309" t="s">
        <v>68834</v>
      </c>
      <c r="V7585" s="310">
        <v>2329.7800000000002</v>
      </c>
      <c r="X7585" s="267" t="s">
        <v>42624</v>
      </c>
      <c r="Y7585" s="268">
        <v>80.819999999999993</v>
      </c>
      <c r="AA7585" s="229" t="s">
        <v>35149</v>
      </c>
      <c r="AB7585" s="230">
        <v>228467.09</v>
      </c>
      <c r="AD7585" s="209" t="s">
        <v>21813</v>
      </c>
      <c r="AE7585" s="210">
        <v>5748.66</v>
      </c>
      <c r="AF7585" s="93"/>
      <c r="AG7585" s="93"/>
      <c r="AH7585" s="93"/>
    </row>
    <row r="7586" spans="21:34" x14ac:dyDescent="0.3">
      <c r="U7586" s="309" t="s">
        <v>68835</v>
      </c>
      <c r="V7586" s="310">
        <v>6817.95</v>
      </c>
      <c r="X7586" s="267" t="s">
        <v>21966</v>
      </c>
      <c r="Y7586" s="268">
        <v>287595</v>
      </c>
      <c r="AA7586" s="229" t="s">
        <v>40360</v>
      </c>
      <c r="AB7586" s="230">
        <v>11935.12</v>
      </c>
      <c r="AD7586" s="209" t="s">
        <v>21814</v>
      </c>
      <c r="AE7586" s="210">
        <v>486.87</v>
      </c>
      <c r="AF7586" s="93"/>
      <c r="AG7586" s="93"/>
      <c r="AH7586" s="93"/>
    </row>
    <row r="7587" spans="21:34" x14ac:dyDescent="0.3">
      <c r="U7587" s="309" t="s">
        <v>68836</v>
      </c>
      <c r="V7587" s="310">
        <v>1601.74</v>
      </c>
      <c r="X7587" s="267" t="s">
        <v>52746</v>
      </c>
      <c r="Y7587" s="268">
        <v>49432.72</v>
      </c>
      <c r="AA7587" s="229" t="s">
        <v>35150</v>
      </c>
      <c r="AB7587" s="230">
        <v>16595.099999999999</v>
      </c>
      <c r="AD7587" s="209" t="s">
        <v>21815</v>
      </c>
      <c r="AE7587" s="210">
        <v>2352.4899999999998</v>
      </c>
      <c r="AF7587" s="93"/>
      <c r="AG7587" s="93"/>
      <c r="AH7587" s="93"/>
    </row>
    <row r="7588" spans="21:34" x14ac:dyDescent="0.3">
      <c r="U7588" s="309" t="s">
        <v>64870</v>
      </c>
      <c r="V7588" s="310">
        <v>12194.6</v>
      </c>
      <c r="X7588" s="267" t="s">
        <v>45060</v>
      </c>
      <c r="Y7588" s="268">
        <v>-8215.6299999999992</v>
      </c>
      <c r="AA7588" s="229" t="s">
        <v>35151</v>
      </c>
      <c r="AB7588" s="230">
        <v>55183.13</v>
      </c>
      <c r="AD7588" s="209" t="s">
        <v>21816</v>
      </c>
      <c r="AE7588" s="210">
        <v>1500</v>
      </c>
      <c r="AF7588" s="93"/>
      <c r="AG7588" s="93"/>
      <c r="AH7588" s="93"/>
    </row>
    <row r="7589" spans="21:34" x14ac:dyDescent="0.3">
      <c r="U7589" s="309" t="s">
        <v>68837</v>
      </c>
      <c r="V7589" s="310">
        <v>3750</v>
      </c>
      <c r="X7589" s="267" t="s">
        <v>48035</v>
      </c>
      <c r="Y7589" s="268">
        <v>796.63</v>
      </c>
      <c r="AA7589" s="229" t="s">
        <v>35152</v>
      </c>
      <c r="AB7589" s="230">
        <v>24461.51</v>
      </c>
      <c r="AD7589" s="209" t="s">
        <v>21817</v>
      </c>
      <c r="AE7589" s="210">
        <v>99499</v>
      </c>
      <c r="AF7589" s="93"/>
      <c r="AG7589" s="93"/>
      <c r="AH7589" s="93"/>
    </row>
    <row r="7590" spans="21:34" x14ac:dyDescent="0.3">
      <c r="U7590" s="309" t="s">
        <v>59434</v>
      </c>
      <c r="V7590" s="310">
        <v>396535</v>
      </c>
      <c r="X7590" s="267" t="s">
        <v>52750</v>
      </c>
      <c r="Y7590" s="268">
        <v>55020</v>
      </c>
      <c r="AA7590" s="229" t="s">
        <v>40361</v>
      </c>
      <c r="AB7590" s="230">
        <v>9372.4599999999991</v>
      </c>
      <c r="AD7590" s="209" t="s">
        <v>21818</v>
      </c>
      <c r="AE7590" s="210">
        <v>450</v>
      </c>
      <c r="AF7590" s="93"/>
      <c r="AG7590" s="93"/>
      <c r="AH7590" s="93"/>
    </row>
    <row r="7591" spans="21:34" x14ac:dyDescent="0.3">
      <c r="U7591" s="309" t="s">
        <v>57823</v>
      </c>
      <c r="V7591" s="310">
        <v>3166.67</v>
      </c>
      <c r="X7591" s="267" t="s">
        <v>59109</v>
      </c>
      <c r="Y7591" s="268">
        <v>5502</v>
      </c>
      <c r="AA7591" s="229" t="s">
        <v>33697</v>
      </c>
      <c r="AB7591" s="230">
        <v>81984.02</v>
      </c>
      <c r="AD7591" s="209" t="s">
        <v>21819</v>
      </c>
      <c r="AE7591" s="210">
        <v>34.44</v>
      </c>
      <c r="AF7591" s="93"/>
      <c r="AG7591" s="93"/>
      <c r="AH7591" s="93"/>
    </row>
    <row r="7592" spans="21:34" x14ac:dyDescent="0.3">
      <c r="U7592" s="309" t="s">
        <v>57824</v>
      </c>
      <c r="V7592" s="310">
        <v>235.24</v>
      </c>
      <c r="X7592" s="267" t="s">
        <v>52751</v>
      </c>
      <c r="Y7592" s="268">
        <v>4553.45</v>
      </c>
      <c r="AA7592" s="229" t="s">
        <v>40362</v>
      </c>
      <c r="AB7592" s="230">
        <v>293.5</v>
      </c>
      <c r="AD7592" s="209" t="s">
        <v>21820</v>
      </c>
      <c r="AE7592" s="210">
        <v>97.56</v>
      </c>
      <c r="AF7592" s="93"/>
      <c r="AG7592" s="93"/>
      <c r="AH7592" s="93"/>
    </row>
    <row r="7593" spans="21:34" x14ac:dyDescent="0.3">
      <c r="U7593" s="309" t="s">
        <v>57825</v>
      </c>
      <c r="V7593" s="310">
        <v>190</v>
      </c>
      <c r="X7593" s="267" t="s">
        <v>52752</v>
      </c>
      <c r="Y7593" s="268">
        <v>14827.9</v>
      </c>
      <c r="AA7593" s="229" t="s">
        <v>35153</v>
      </c>
      <c r="AB7593" s="230">
        <v>26191.45</v>
      </c>
      <c r="AD7593" s="209" t="s">
        <v>21821</v>
      </c>
      <c r="AE7593" s="210">
        <v>28623.06</v>
      </c>
      <c r="AF7593" s="93"/>
      <c r="AG7593" s="93"/>
      <c r="AH7593" s="93"/>
    </row>
    <row r="7594" spans="21:34" x14ac:dyDescent="0.3">
      <c r="U7594" s="309" t="s">
        <v>57826</v>
      </c>
      <c r="V7594" s="310">
        <v>584.96</v>
      </c>
      <c r="X7594" s="267" t="s">
        <v>52753</v>
      </c>
      <c r="Y7594" s="268">
        <v>6101.2</v>
      </c>
      <c r="AA7594" s="229" t="s">
        <v>36357</v>
      </c>
      <c r="AB7594" s="230">
        <v>36425.53</v>
      </c>
      <c r="AD7594" s="209" t="s">
        <v>21822</v>
      </c>
      <c r="AE7594" s="210">
        <v>63088.67</v>
      </c>
      <c r="AF7594" s="93"/>
      <c r="AG7594" s="93"/>
      <c r="AH7594" s="93"/>
    </row>
    <row r="7595" spans="21:34" x14ac:dyDescent="0.3">
      <c r="U7595" s="309" t="s">
        <v>57827</v>
      </c>
      <c r="V7595" s="310">
        <v>37.51</v>
      </c>
      <c r="X7595" s="267" t="s">
        <v>52754</v>
      </c>
      <c r="Y7595" s="268">
        <v>4935.71</v>
      </c>
      <c r="AA7595" s="229" t="s">
        <v>40363</v>
      </c>
      <c r="AB7595" s="230">
        <v>230.47</v>
      </c>
      <c r="AD7595" s="209" t="s">
        <v>21823</v>
      </c>
      <c r="AE7595" s="210">
        <v>4455.04</v>
      </c>
      <c r="AF7595" s="93"/>
      <c r="AG7595" s="93"/>
      <c r="AH7595" s="93"/>
    </row>
    <row r="7596" spans="21:34" x14ac:dyDescent="0.3">
      <c r="U7596" s="309" t="s">
        <v>68838</v>
      </c>
      <c r="V7596" s="310">
        <v>43000.02</v>
      </c>
      <c r="X7596" s="267" t="s">
        <v>62462</v>
      </c>
      <c r="Y7596" s="268">
        <v>84513.62</v>
      </c>
      <c r="AA7596" s="229" t="s">
        <v>33698</v>
      </c>
      <c r="AB7596" s="230">
        <v>10541.5</v>
      </c>
      <c r="AD7596" s="209" t="s">
        <v>21824</v>
      </c>
      <c r="AE7596" s="210">
        <v>1544.55</v>
      </c>
      <c r="AF7596" s="93"/>
      <c r="AG7596" s="93"/>
      <c r="AH7596" s="93"/>
    </row>
    <row r="7597" spans="21:34" x14ac:dyDescent="0.3">
      <c r="U7597" s="309" t="s">
        <v>57828</v>
      </c>
      <c r="V7597" s="310">
        <v>102781.73</v>
      </c>
      <c r="X7597" s="267" t="s">
        <v>61454</v>
      </c>
      <c r="Y7597" s="268">
        <v>-614.33000000000004</v>
      </c>
      <c r="AA7597" s="229" t="s">
        <v>36358</v>
      </c>
      <c r="AB7597" s="230">
        <v>7737.02</v>
      </c>
      <c r="AD7597" s="209" t="s">
        <v>21825</v>
      </c>
      <c r="AE7597" s="210">
        <v>3470.36</v>
      </c>
      <c r="AF7597" s="93"/>
      <c r="AG7597" s="93"/>
      <c r="AH7597" s="93"/>
    </row>
    <row r="7598" spans="21:34" x14ac:dyDescent="0.3">
      <c r="U7598" s="309" t="s">
        <v>60718</v>
      </c>
      <c r="V7598" s="310">
        <v>27125.279999999999</v>
      </c>
      <c r="X7598" s="267" t="s">
        <v>64435</v>
      </c>
      <c r="Y7598" s="268">
        <v>672.35</v>
      </c>
      <c r="AA7598" s="229" t="s">
        <v>50038</v>
      </c>
      <c r="AB7598" s="230">
        <v>25896.33</v>
      </c>
      <c r="AD7598" s="209" t="s">
        <v>21826</v>
      </c>
      <c r="AE7598" s="210">
        <v>2337.7199999999998</v>
      </c>
      <c r="AF7598" s="93"/>
      <c r="AG7598" s="93"/>
      <c r="AH7598" s="93"/>
    </row>
    <row r="7599" spans="21:34" x14ac:dyDescent="0.3">
      <c r="U7599" s="309" t="s">
        <v>57829</v>
      </c>
      <c r="V7599" s="310">
        <v>13032.73</v>
      </c>
      <c r="X7599" s="267" t="s">
        <v>56237</v>
      </c>
      <c r="Y7599" s="268">
        <v>23144.560000000001</v>
      </c>
      <c r="AA7599" s="229" t="s">
        <v>42613</v>
      </c>
      <c r="AB7599" s="230">
        <v>155.71</v>
      </c>
      <c r="AD7599" s="209" t="s">
        <v>21827</v>
      </c>
      <c r="AE7599" s="210">
        <v>10798.64</v>
      </c>
      <c r="AF7599" s="93"/>
      <c r="AG7599" s="93"/>
      <c r="AH7599" s="93"/>
    </row>
    <row r="7600" spans="21:34" x14ac:dyDescent="0.3">
      <c r="U7600" s="309" t="s">
        <v>57830</v>
      </c>
      <c r="V7600" s="310">
        <v>2412.61</v>
      </c>
      <c r="X7600" s="267" t="s">
        <v>63705</v>
      </c>
      <c r="Y7600" s="268">
        <v>3115.07</v>
      </c>
      <c r="AA7600" s="229" t="s">
        <v>40364</v>
      </c>
      <c r="AB7600" s="230">
        <v>4537.13</v>
      </c>
      <c r="AD7600" s="209" t="s">
        <v>21828</v>
      </c>
      <c r="AE7600" s="210">
        <v>6825</v>
      </c>
      <c r="AF7600" s="93"/>
      <c r="AG7600" s="93"/>
      <c r="AH7600" s="93"/>
    </row>
    <row r="7601" spans="21:34" x14ac:dyDescent="0.3">
      <c r="U7601" s="309" t="s">
        <v>57831</v>
      </c>
      <c r="V7601" s="310">
        <v>2831.12</v>
      </c>
      <c r="X7601" s="267" t="s">
        <v>63706</v>
      </c>
      <c r="Y7601" s="268">
        <v>238.3</v>
      </c>
      <c r="AA7601" s="229" t="s">
        <v>33699</v>
      </c>
      <c r="AB7601" s="230">
        <v>174290.11</v>
      </c>
      <c r="AD7601" s="209" t="s">
        <v>13665</v>
      </c>
      <c r="AE7601" s="210">
        <v>7077.78</v>
      </c>
      <c r="AF7601" s="93"/>
      <c r="AG7601" s="93"/>
      <c r="AH7601" s="93"/>
    </row>
    <row r="7602" spans="21:34" x14ac:dyDescent="0.3">
      <c r="U7602" s="309" t="s">
        <v>57832</v>
      </c>
      <c r="V7602" s="310">
        <v>1127.92</v>
      </c>
      <c r="X7602" s="267" t="s">
        <v>63707</v>
      </c>
      <c r="Y7602" s="268">
        <v>763.2</v>
      </c>
      <c r="AA7602" s="229" t="s">
        <v>47004</v>
      </c>
      <c r="AB7602" s="230">
        <v>1984.18</v>
      </c>
      <c r="AD7602" s="209" t="s">
        <v>13666</v>
      </c>
      <c r="AE7602" s="210">
        <v>3766.58</v>
      </c>
      <c r="AF7602" s="93"/>
      <c r="AG7602" s="93"/>
      <c r="AH7602" s="93"/>
    </row>
    <row r="7603" spans="21:34" x14ac:dyDescent="0.3">
      <c r="U7603" s="309" t="s">
        <v>68839</v>
      </c>
      <c r="V7603" s="310">
        <v>36025</v>
      </c>
      <c r="X7603" s="267" t="s">
        <v>64436</v>
      </c>
      <c r="Y7603" s="268">
        <v>2850</v>
      </c>
      <c r="AA7603" s="229" t="s">
        <v>33700</v>
      </c>
      <c r="AB7603" s="230">
        <v>361592.66</v>
      </c>
      <c r="AD7603" s="209" t="s">
        <v>21829</v>
      </c>
      <c r="AE7603" s="210">
        <v>325.86</v>
      </c>
      <c r="AF7603" s="93"/>
      <c r="AG7603" s="93"/>
      <c r="AH7603" s="93"/>
    </row>
    <row r="7604" spans="21:34" x14ac:dyDescent="0.3">
      <c r="U7604" s="309" t="s">
        <v>68840</v>
      </c>
      <c r="V7604" s="310">
        <v>40000</v>
      </c>
      <c r="X7604" s="267" t="s">
        <v>64437</v>
      </c>
      <c r="Y7604" s="268">
        <v>2639.47</v>
      </c>
      <c r="AA7604" s="229" t="s">
        <v>33701</v>
      </c>
      <c r="AB7604" s="230">
        <v>235325.36</v>
      </c>
      <c r="AD7604" s="209" t="s">
        <v>21830</v>
      </c>
      <c r="AE7604" s="210">
        <v>40056.019999999997</v>
      </c>
      <c r="AF7604" s="93"/>
      <c r="AG7604" s="93"/>
      <c r="AH7604" s="93"/>
    </row>
    <row r="7605" spans="21:34" x14ac:dyDescent="0.3">
      <c r="U7605" s="309" t="s">
        <v>57836</v>
      </c>
      <c r="V7605" s="310">
        <v>3329.59</v>
      </c>
      <c r="X7605" s="267" t="s">
        <v>63571</v>
      </c>
      <c r="Y7605" s="268">
        <v>11249.25</v>
      </c>
      <c r="AA7605" s="229" t="s">
        <v>39228</v>
      </c>
      <c r="AB7605" s="230">
        <v>6095.06</v>
      </c>
      <c r="AD7605" s="209" t="s">
        <v>21831</v>
      </c>
      <c r="AE7605" s="210">
        <v>318.44</v>
      </c>
      <c r="AF7605" s="93"/>
      <c r="AG7605" s="93"/>
      <c r="AH7605" s="93"/>
    </row>
    <row r="7606" spans="21:34" x14ac:dyDescent="0.3">
      <c r="U7606" s="309" t="s">
        <v>57837</v>
      </c>
      <c r="V7606" s="310">
        <v>254.7</v>
      </c>
      <c r="X7606" s="267" t="s">
        <v>62662</v>
      </c>
      <c r="Y7606" s="268">
        <v>3415.84</v>
      </c>
      <c r="AA7606" s="229" t="s">
        <v>39229</v>
      </c>
      <c r="AB7606" s="230">
        <v>34100.04</v>
      </c>
      <c r="AD7606" s="209" t="s">
        <v>13668</v>
      </c>
      <c r="AE7606" s="210">
        <v>2352.4899999999998</v>
      </c>
      <c r="AF7606" s="93"/>
      <c r="AG7606" s="93"/>
      <c r="AH7606" s="93"/>
    </row>
    <row r="7607" spans="21:34" x14ac:dyDescent="0.3">
      <c r="U7607" s="309" t="s">
        <v>57838</v>
      </c>
      <c r="V7607" s="310">
        <v>763.81</v>
      </c>
      <c r="X7607" s="267" t="s">
        <v>62663</v>
      </c>
      <c r="Y7607" s="268">
        <v>261.33</v>
      </c>
      <c r="AA7607" s="229" t="s">
        <v>33702</v>
      </c>
      <c r="AB7607" s="230">
        <v>4974.09</v>
      </c>
      <c r="AD7607" s="209" t="s">
        <v>21832</v>
      </c>
      <c r="AE7607" s="210">
        <v>1500</v>
      </c>
      <c r="AF7607" s="93"/>
      <c r="AG7607" s="93"/>
      <c r="AH7607" s="93"/>
    </row>
    <row r="7608" spans="21:34" x14ac:dyDescent="0.3">
      <c r="U7608" s="309" t="s">
        <v>53690</v>
      </c>
      <c r="V7608" s="310">
        <v>579.69000000000005</v>
      </c>
      <c r="X7608" s="267" t="s">
        <v>62664</v>
      </c>
      <c r="Y7608" s="268">
        <v>836.88</v>
      </c>
      <c r="AA7608" s="229" t="s">
        <v>36359</v>
      </c>
      <c r="AB7608" s="230">
        <v>23522.12</v>
      </c>
      <c r="AD7608" s="209" t="s">
        <v>21833</v>
      </c>
      <c r="AE7608" s="210">
        <v>85669.78</v>
      </c>
      <c r="AF7608" s="93"/>
      <c r="AG7608" s="93"/>
      <c r="AH7608" s="93"/>
    </row>
    <row r="7609" spans="21:34" x14ac:dyDescent="0.3">
      <c r="U7609" s="309" t="s">
        <v>55385</v>
      </c>
      <c r="V7609" s="310">
        <v>861847.51</v>
      </c>
      <c r="X7609" s="267" t="s">
        <v>57513</v>
      </c>
      <c r="Y7609" s="268">
        <v>5577</v>
      </c>
      <c r="AA7609" s="229" t="s">
        <v>35154</v>
      </c>
      <c r="AB7609" s="230">
        <v>432026.31</v>
      </c>
      <c r="AD7609" s="209" t="s">
        <v>21834</v>
      </c>
      <c r="AE7609" s="210">
        <v>102998.97</v>
      </c>
      <c r="AF7609" s="93"/>
      <c r="AG7609" s="93"/>
      <c r="AH7609" s="93"/>
    </row>
    <row r="7610" spans="21:34" x14ac:dyDescent="0.3">
      <c r="U7610" s="309" t="s">
        <v>57839</v>
      </c>
      <c r="V7610" s="310">
        <v>2242.59</v>
      </c>
      <c r="X7610" s="267" t="s">
        <v>64438</v>
      </c>
      <c r="Y7610" s="268">
        <v>3239.75</v>
      </c>
      <c r="AA7610" s="229" t="s">
        <v>40365</v>
      </c>
      <c r="AB7610" s="230">
        <v>36032.36</v>
      </c>
      <c r="AD7610" s="209" t="s">
        <v>21835</v>
      </c>
      <c r="AE7610" s="210">
        <v>100054.05</v>
      </c>
      <c r="AF7610" s="93"/>
      <c r="AG7610" s="93"/>
      <c r="AH7610" s="93"/>
    </row>
    <row r="7611" spans="21:34" x14ac:dyDescent="0.3">
      <c r="U7611" s="309" t="s">
        <v>53692</v>
      </c>
      <c r="V7611" s="310">
        <v>759215.92</v>
      </c>
      <c r="X7611" s="267" t="s">
        <v>58282</v>
      </c>
      <c r="Y7611" s="268">
        <v>12267.45</v>
      </c>
      <c r="AA7611" s="229" t="s">
        <v>45050</v>
      </c>
      <c r="AB7611" s="230">
        <v>8600</v>
      </c>
      <c r="AD7611" s="209" t="s">
        <v>21836</v>
      </c>
      <c r="AE7611" s="210">
        <v>222852.97</v>
      </c>
      <c r="AF7611" s="93"/>
      <c r="AG7611" s="93"/>
      <c r="AH7611" s="93"/>
    </row>
    <row r="7612" spans="21:34" x14ac:dyDescent="0.3">
      <c r="U7612" s="309" t="s">
        <v>56553</v>
      </c>
      <c r="V7612" s="310">
        <v>292236.01</v>
      </c>
      <c r="X7612" s="267" t="s">
        <v>52755</v>
      </c>
      <c r="Y7612" s="268">
        <v>11474</v>
      </c>
      <c r="AA7612" s="229" t="s">
        <v>35155</v>
      </c>
      <c r="AB7612" s="230">
        <v>22100</v>
      </c>
      <c r="AD7612" s="209" t="s">
        <v>21837</v>
      </c>
      <c r="AE7612" s="210">
        <v>14781.34</v>
      </c>
      <c r="AF7612" s="93"/>
      <c r="AG7612" s="93"/>
      <c r="AH7612" s="93"/>
    </row>
    <row r="7613" spans="21:34" x14ac:dyDescent="0.3">
      <c r="U7613" s="309" t="s">
        <v>55386</v>
      </c>
      <c r="V7613" s="310">
        <v>300657.14</v>
      </c>
      <c r="X7613" s="267" t="s">
        <v>58283</v>
      </c>
      <c r="Y7613" s="268">
        <v>13076.25</v>
      </c>
      <c r="AA7613" s="229" t="s">
        <v>35156</v>
      </c>
      <c r="AB7613" s="230">
        <v>230.57</v>
      </c>
      <c r="AD7613" s="209" t="s">
        <v>21838</v>
      </c>
      <c r="AE7613" s="210">
        <v>2232.6</v>
      </c>
      <c r="AF7613" s="93"/>
      <c r="AG7613" s="93"/>
      <c r="AH7613" s="93"/>
    </row>
    <row r="7614" spans="21:34" x14ac:dyDescent="0.3">
      <c r="U7614" s="309" t="s">
        <v>55388</v>
      </c>
      <c r="V7614" s="310">
        <v>54403.01</v>
      </c>
      <c r="X7614" s="267" t="s">
        <v>60538</v>
      </c>
      <c r="Y7614" s="268">
        <v>3994.5</v>
      </c>
      <c r="AA7614" s="229" t="s">
        <v>33703</v>
      </c>
      <c r="AB7614" s="230">
        <v>99393.18</v>
      </c>
      <c r="AD7614" s="209" t="s">
        <v>21839</v>
      </c>
      <c r="AE7614" s="210">
        <v>8524</v>
      </c>
      <c r="AF7614" s="93"/>
      <c r="AG7614" s="93"/>
      <c r="AH7614" s="93"/>
    </row>
    <row r="7615" spans="21:34" x14ac:dyDescent="0.3">
      <c r="U7615" s="309" t="s">
        <v>55389</v>
      </c>
      <c r="V7615" s="310">
        <v>82458.19</v>
      </c>
      <c r="X7615" s="267" t="s">
        <v>60539</v>
      </c>
      <c r="Y7615" s="268">
        <v>305.63</v>
      </c>
      <c r="AA7615" s="229" t="s">
        <v>33704</v>
      </c>
      <c r="AB7615" s="230">
        <v>95404.47</v>
      </c>
      <c r="AD7615" s="209" t="s">
        <v>21840</v>
      </c>
      <c r="AE7615" s="210">
        <v>13688.84</v>
      </c>
      <c r="AF7615" s="93"/>
      <c r="AG7615" s="93"/>
      <c r="AH7615" s="93"/>
    </row>
    <row r="7616" spans="21:34" x14ac:dyDescent="0.3">
      <c r="U7616" s="309" t="s">
        <v>56554</v>
      </c>
      <c r="V7616" s="310">
        <v>25758.34</v>
      </c>
      <c r="X7616" s="267" t="s">
        <v>60540</v>
      </c>
      <c r="Y7616" s="268">
        <v>978.66</v>
      </c>
      <c r="AA7616" s="229" t="s">
        <v>33705</v>
      </c>
      <c r="AB7616" s="230">
        <v>39556.769999999997</v>
      </c>
      <c r="AD7616" s="209" t="s">
        <v>21841</v>
      </c>
      <c r="AE7616" s="210">
        <v>0.53</v>
      </c>
      <c r="AF7616" s="93"/>
      <c r="AG7616" s="93"/>
      <c r="AH7616" s="93"/>
    </row>
    <row r="7617" spans="21:34" x14ac:dyDescent="0.3">
      <c r="U7617" s="309" t="s">
        <v>57841</v>
      </c>
      <c r="V7617" s="310">
        <v>8619.52</v>
      </c>
      <c r="X7617" s="267" t="s">
        <v>33733</v>
      </c>
      <c r="Y7617" s="268">
        <v>1262.5</v>
      </c>
      <c r="AA7617" s="229" t="s">
        <v>21894</v>
      </c>
      <c r="AB7617" s="230">
        <v>84320.88</v>
      </c>
      <c r="AD7617" s="209" t="s">
        <v>21842</v>
      </c>
      <c r="AE7617" s="210">
        <v>20694.97</v>
      </c>
      <c r="AF7617" s="93"/>
      <c r="AG7617" s="93"/>
      <c r="AH7617" s="93"/>
    </row>
    <row r="7618" spans="21:34" x14ac:dyDescent="0.3">
      <c r="U7618" s="309" t="s">
        <v>64875</v>
      </c>
      <c r="V7618" s="310">
        <v>745.06</v>
      </c>
      <c r="X7618" s="267" t="s">
        <v>55212</v>
      </c>
      <c r="Y7618" s="268">
        <v>887.5</v>
      </c>
      <c r="AA7618" s="229" t="s">
        <v>21895</v>
      </c>
      <c r="AB7618" s="230">
        <v>593763.38</v>
      </c>
      <c r="AD7618" s="209" t="s">
        <v>21843</v>
      </c>
      <c r="AE7618" s="210">
        <v>53109.14</v>
      </c>
      <c r="AF7618" s="93"/>
      <c r="AG7618" s="93"/>
      <c r="AH7618" s="93"/>
    </row>
    <row r="7619" spans="21:34" x14ac:dyDescent="0.3">
      <c r="U7619" s="309" t="s">
        <v>55390</v>
      </c>
      <c r="V7619" s="310">
        <v>11779.86</v>
      </c>
      <c r="X7619" s="267" t="s">
        <v>33734</v>
      </c>
      <c r="Y7619" s="268">
        <v>164.5</v>
      </c>
      <c r="AA7619" s="229" t="s">
        <v>35157</v>
      </c>
      <c r="AB7619" s="230">
        <v>2500</v>
      </c>
      <c r="AD7619" s="209" t="s">
        <v>21844</v>
      </c>
      <c r="AE7619" s="210">
        <v>9229.43</v>
      </c>
      <c r="AF7619" s="93"/>
      <c r="AG7619" s="93"/>
      <c r="AH7619" s="93"/>
    </row>
    <row r="7620" spans="21:34" x14ac:dyDescent="0.3">
      <c r="U7620" s="309" t="s">
        <v>55391</v>
      </c>
      <c r="V7620" s="310">
        <v>314.33999999999997</v>
      </c>
      <c r="X7620" s="267" t="s">
        <v>33735</v>
      </c>
      <c r="Y7620" s="268">
        <v>289.2</v>
      </c>
      <c r="AA7620" s="229" t="s">
        <v>39230</v>
      </c>
      <c r="AB7620" s="230">
        <v>6637.51</v>
      </c>
      <c r="AD7620" s="209" t="s">
        <v>21845</v>
      </c>
      <c r="AE7620" s="210">
        <v>355104.18</v>
      </c>
      <c r="AF7620" s="93"/>
      <c r="AG7620" s="93"/>
      <c r="AH7620" s="93"/>
    </row>
    <row r="7621" spans="21:34" x14ac:dyDescent="0.3">
      <c r="U7621" s="309" t="s">
        <v>42908</v>
      </c>
      <c r="V7621" s="310">
        <v>10050</v>
      </c>
      <c r="X7621" s="267" t="s">
        <v>33736</v>
      </c>
      <c r="Y7621" s="268">
        <v>6900</v>
      </c>
      <c r="AA7621" s="229" t="s">
        <v>48034</v>
      </c>
      <c r="AB7621" s="230">
        <v>1250</v>
      </c>
      <c r="AD7621" s="209" t="s">
        <v>21846</v>
      </c>
      <c r="AE7621" s="210">
        <v>34320</v>
      </c>
      <c r="AF7621" s="93"/>
      <c r="AG7621" s="93"/>
      <c r="AH7621" s="93"/>
    </row>
    <row r="7622" spans="21:34" x14ac:dyDescent="0.3">
      <c r="U7622" s="309" t="s">
        <v>55393</v>
      </c>
      <c r="V7622" s="310">
        <v>341574.21</v>
      </c>
      <c r="X7622" s="267" t="s">
        <v>33737</v>
      </c>
      <c r="Y7622" s="268">
        <v>512.13</v>
      </c>
      <c r="AA7622" s="229" t="s">
        <v>21896</v>
      </c>
      <c r="AB7622" s="230">
        <v>95319.51</v>
      </c>
      <c r="AD7622" s="209" t="s">
        <v>21847</v>
      </c>
      <c r="AE7622" s="210">
        <v>4230.74</v>
      </c>
      <c r="AF7622" s="93"/>
      <c r="AG7622" s="93"/>
      <c r="AH7622" s="93"/>
    </row>
    <row r="7623" spans="21:34" x14ac:dyDescent="0.3">
      <c r="U7623" s="309" t="s">
        <v>56555</v>
      </c>
      <c r="V7623" s="310">
        <v>1861.95</v>
      </c>
      <c r="X7623" s="267" t="s">
        <v>33738</v>
      </c>
      <c r="Y7623" s="268">
        <v>833</v>
      </c>
      <c r="AA7623" s="229" t="s">
        <v>21897</v>
      </c>
      <c r="AB7623" s="230">
        <v>571038.54</v>
      </c>
      <c r="AD7623" s="209" t="s">
        <v>21848</v>
      </c>
      <c r="AE7623" s="210">
        <v>2829.1</v>
      </c>
      <c r="AF7623" s="93"/>
      <c r="AG7623" s="93"/>
      <c r="AH7623" s="93"/>
    </row>
    <row r="7624" spans="21:34" x14ac:dyDescent="0.3">
      <c r="U7624" s="309" t="s">
        <v>58671</v>
      </c>
      <c r="V7624" s="310">
        <v>5114.76</v>
      </c>
      <c r="X7624" s="267" t="s">
        <v>22010</v>
      </c>
      <c r="Y7624" s="268">
        <v>5000</v>
      </c>
      <c r="AA7624" s="229" t="s">
        <v>36360</v>
      </c>
      <c r="AB7624" s="230">
        <v>129753.31</v>
      </c>
      <c r="AD7624" s="209" t="s">
        <v>21849</v>
      </c>
      <c r="AE7624" s="210">
        <v>8357.82</v>
      </c>
      <c r="AF7624" s="93"/>
      <c r="AG7624" s="93"/>
      <c r="AH7624" s="93"/>
    </row>
    <row r="7625" spans="21:34" x14ac:dyDescent="0.3">
      <c r="U7625" s="309" t="s">
        <v>62227</v>
      </c>
      <c r="V7625" s="310">
        <v>1224.48</v>
      </c>
      <c r="X7625" s="267" t="s">
        <v>56238</v>
      </c>
      <c r="Y7625" s="268">
        <v>52552.3</v>
      </c>
      <c r="AA7625" s="229" t="s">
        <v>50039</v>
      </c>
      <c r="AB7625" s="230">
        <v>53780.15</v>
      </c>
      <c r="AD7625" s="209" t="s">
        <v>21850</v>
      </c>
      <c r="AE7625" s="210">
        <v>3032.33</v>
      </c>
      <c r="AF7625" s="93"/>
      <c r="AG7625" s="93"/>
      <c r="AH7625" s="93"/>
    </row>
    <row r="7626" spans="21:34" x14ac:dyDescent="0.3">
      <c r="U7626" s="309" t="s">
        <v>55394</v>
      </c>
      <c r="V7626" s="310">
        <v>36575.589999999997</v>
      </c>
      <c r="X7626" s="267" t="s">
        <v>61455</v>
      </c>
      <c r="Y7626" s="268">
        <v>595.27</v>
      </c>
      <c r="AA7626" s="229" t="s">
        <v>39231</v>
      </c>
      <c r="AB7626" s="230">
        <v>19314.88</v>
      </c>
      <c r="AD7626" s="209" t="s">
        <v>21851</v>
      </c>
      <c r="AE7626" s="210">
        <v>78205</v>
      </c>
      <c r="AF7626" s="93"/>
      <c r="AG7626" s="93"/>
      <c r="AH7626" s="93"/>
    </row>
    <row r="7627" spans="21:34" x14ac:dyDescent="0.3">
      <c r="U7627" s="309" t="s">
        <v>55395</v>
      </c>
      <c r="V7627" s="310">
        <v>254014.38</v>
      </c>
      <c r="X7627" s="267" t="s">
        <v>56239</v>
      </c>
      <c r="Y7627" s="268">
        <v>3000</v>
      </c>
      <c r="AA7627" s="229" t="s">
        <v>45051</v>
      </c>
      <c r="AB7627" s="230">
        <v>79742.25</v>
      </c>
      <c r="AD7627" s="209" t="s">
        <v>21852</v>
      </c>
      <c r="AE7627" s="210">
        <v>28324.959999999999</v>
      </c>
      <c r="AF7627" s="93"/>
      <c r="AG7627" s="93"/>
      <c r="AH7627" s="93"/>
    </row>
    <row r="7628" spans="21:34" x14ac:dyDescent="0.3">
      <c r="U7628" s="309" t="s">
        <v>55396</v>
      </c>
      <c r="V7628" s="310">
        <v>6750.25</v>
      </c>
      <c r="X7628" s="267" t="s">
        <v>56240</v>
      </c>
      <c r="Y7628" s="268">
        <v>229.5</v>
      </c>
      <c r="AA7628" s="229" t="s">
        <v>42614</v>
      </c>
      <c r="AB7628" s="230">
        <v>-2122.34</v>
      </c>
      <c r="AD7628" s="209" t="s">
        <v>21853</v>
      </c>
      <c r="AE7628" s="210">
        <v>10859.83</v>
      </c>
      <c r="AF7628" s="93"/>
      <c r="AG7628" s="93"/>
      <c r="AH7628" s="93"/>
    </row>
    <row r="7629" spans="21:34" x14ac:dyDescent="0.3">
      <c r="U7629" s="309" t="s">
        <v>42909</v>
      </c>
      <c r="V7629" s="310">
        <v>221676.18</v>
      </c>
      <c r="X7629" s="267" t="s">
        <v>56241</v>
      </c>
      <c r="Y7629" s="268">
        <v>735</v>
      </c>
      <c r="AA7629" s="229" t="s">
        <v>21898</v>
      </c>
      <c r="AB7629" s="230">
        <v>1114462.69</v>
      </c>
      <c r="AD7629" s="209" t="s">
        <v>21854</v>
      </c>
      <c r="AE7629" s="210">
        <v>348771.52</v>
      </c>
      <c r="AF7629" s="93"/>
      <c r="AG7629" s="93"/>
      <c r="AH7629" s="93"/>
    </row>
    <row r="7630" spans="21:34" x14ac:dyDescent="0.3">
      <c r="U7630" s="309" t="s">
        <v>48244</v>
      </c>
      <c r="V7630" s="310">
        <v>718941.7</v>
      </c>
      <c r="X7630" s="267" t="s">
        <v>52756</v>
      </c>
      <c r="Y7630" s="268">
        <v>10333</v>
      </c>
      <c r="AA7630" s="229" t="s">
        <v>35158</v>
      </c>
      <c r="AB7630" s="230">
        <v>1553834.75</v>
      </c>
      <c r="AD7630" s="209" t="s">
        <v>13669</v>
      </c>
      <c r="AE7630" s="210">
        <v>4868.6499999999996</v>
      </c>
      <c r="AF7630" s="93"/>
      <c r="AG7630" s="93"/>
      <c r="AH7630" s="93"/>
    </row>
    <row r="7631" spans="21:34" x14ac:dyDescent="0.3">
      <c r="U7631" s="309" t="s">
        <v>55397</v>
      </c>
      <c r="V7631" s="310">
        <v>421015.6</v>
      </c>
      <c r="X7631" s="267" t="s">
        <v>36373</v>
      </c>
      <c r="Y7631" s="268">
        <v>33667.17</v>
      </c>
      <c r="AA7631" s="229" t="s">
        <v>52708</v>
      </c>
      <c r="AB7631" s="230">
        <v>407256</v>
      </c>
      <c r="AD7631" s="209" t="s">
        <v>21855</v>
      </c>
      <c r="AE7631" s="210">
        <v>5.97</v>
      </c>
      <c r="AF7631" s="93"/>
      <c r="AG7631" s="93"/>
      <c r="AH7631" s="93"/>
    </row>
    <row r="7632" spans="21:34" x14ac:dyDescent="0.3">
      <c r="U7632" s="309" t="s">
        <v>57842</v>
      </c>
      <c r="V7632" s="310">
        <v>64892.04</v>
      </c>
      <c r="X7632" s="267" t="s">
        <v>36374</v>
      </c>
      <c r="Y7632" s="268">
        <v>2538.7800000000002</v>
      </c>
      <c r="AA7632" s="229" t="s">
        <v>47005</v>
      </c>
      <c r="AB7632" s="230">
        <v>53216.67</v>
      </c>
      <c r="AD7632" s="209" t="s">
        <v>21856</v>
      </c>
      <c r="AE7632" s="210">
        <v>93875.64</v>
      </c>
      <c r="AF7632" s="93"/>
      <c r="AG7632" s="93"/>
      <c r="AH7632" s="93"/>
    </row>
    <row r="7633" spans="21:34" x14ac:dyDescent="0.3">
      <c r="U7633" s="309" t="s">
        <v>53695</v>
      </c>
      <c r="V7633" s="310">
        <v>685998.54</v>
      </c>
      <c r="X7633" s="267" t="s">
        <v>36375</v>
      </c>
      <c r="Y7633" s="268">
        <v>3059.64</v>
      </c>
      <c r="AA7633" s="229" t="s">
        <v>42615</v>
      </c>
      <c r="AB7633" s="230">
        <v>109808.03</v>
      </c>
      <c r="AD7633" s="209" t="s">
        <v>13671</v>
      </c>
      <c r="AE7633" s="210">
        <v>6691.48</v>
      </c>
      <c r="AF7633" s="93"/>
      <c r="AG7633" s="93"/>
      <c r="AH7633" s="93"/>
    </row>
    <row r="7634" spans="21:34" x14ac:dyDescent="0.3">
      <c r="U7634" s="309" t="s">
        <v>68841</v>
      </c>
      <c r="V7634" s="310">
        <v>20302.669999999998</v>
      </c>
      <c r="X7634" s="267" t="s">
        <v>36376</v>
      </c>
      <c r="Y7634" s="268">
        <v>647.86</v>
      </c>
      <c r="AA7634" s="229" t="s">
        <v>42616</v>
      </c>
      <c r="AB7634" s="230">
        <v>8567.9699999999993</v>
      </c>
      <c r="AD7634" s="209" t="s">
        <v>13672</v>
      </c>
      <c r="AE7634" s="210">
        <v>17914.47</v>
      </c>
      <c r="AF7634" s="93"/>
      <c r="AG7634" s="93"/>
      <c r="AH7634" s="93"/>
    </row>
    <row r="7635" spans="21:34" x14ac:dyDescent="0.3">
      <c r="U7635" s="309" t="s">
        <v>59435</v>
      </c>
      <c r="V7635" s="310">
        <v>15727.65</v>
      </c>
      <c r="X7635" s="267" t="s">
        <v>36377</v>
      </c>
      <c r="Y7635" s="268">
        <v>3.8</v>
      </c>
      <c r="AA7635" s="229" t="s">
        <v>42617</v>
      </c>
      <c r="AB7635" s="230">
        <v>21745.040000000001</v>
      </c>
      <c r="AD7635" s="209" t="s">
        <v>13673</v>
      </c>
      <c r="AE7635" s="210">
        <v>28481.26</v>
      </c>
      <c r="AF7635" s="93"/>
      <c r="AG7635" s="93"/>
      <c r="AH7635" s="93"/>
    </row>
    <row r="7636" spans="21:34" x14ac:dyDescent="0.3">
      <c r="U7636" s="309" t="s">
        <v>68842</v>
      </c>
      <c r="V7636" s="310">
        <v>1696553.13</v>
      </c>
      <c r="X7636" s="267" t="s">
        <v>35173</v>
      </c>
      <c r="Y7636" s="268">
        <v>15000</v>
      </c>
      <c r="AA7636" s="229" t="s">
        <v>45052</v>
      </c>
      <c r="AB7636" s="230">
        <v>3886.96</v>
      </c>
      <c r="AD7636" s="209" t="s">
        <v>21857</v>
      </c>
      <c r="AE7636" s="210">
        <v>174656.57</v>
      </c>
      <c r="AF7636" s="93"/>
      <c r="AG7636" s="93"/>
      <c r="AH7636" s="93"/>
    </row>
    <row r="7637" spans="21:34" x14ac:dyDescent="0.3">
      <c r="U7637" s="309" t="s">
        <v>68843</v>
      </c>
      <c r="V7637" s="310">
        <v>463.26</v>
      </c>
      <c r="X7637" s="267" t="s">
        <v>56242</v>
      </c>
      <c r="Y7637" s="268">
        <v>47999.49</v>
      </c>
      <c r="AA7637" s="229" t="s">
        <v>52709</v>
      </c>
      <c r="AB7637" s="230">
        <v>143.22999999999999</v>
      </c>
      <c r="AD7637" s="209" t="s">
        <v>21858</v>
      </c>
      <c r="AE7637" s="210">
        <v>8641.0499999999993</v>
      </c>
      <c r="AF7637" s="93"/>
      <c r="AG7637" s="93"/>
      <c r="AH7637" s="93"/>
    </row>
    <row r="7638" spans="21:34" x14ac:dyDescent="0.3">
      <c r="U7638" s="309" t="s">
        <v>68844</v>
      </c>
      <c r="V7638" s="310">
        <v>4527.1000000000004</v>
      </c>
      <c r="X7638" s="267" t="s">
        <v>47010</v>
      </c>
      <c r="Y7638" s="268">
        <v>1350</v>
      </c>
      <c r="AA7638" s="229" t="s">
        <v>50040</v>
      </c>
      <c r="AB7638" s="230">
        <v>5163.42</v>
      </c>
      <c r="AD7638" s="209" t="s">
        <v>21859</v>
      </c>
      <c r="AE7638" s="210">
        <v>89361.91</v>
      </c>
      <c r="AF7638" s="93"/>
      <c r="AG7638" s="93"/>
      <c r="AH7638" s="93"/>
    </row>
    <row r="7639" spans="21:34" x14ac:dyDescent="0.3">
      <c r="U7639" s="309" t="s">
        <v>68845</v>
      </c>
      <c r="V7639" s="310">
        <v>381.79</v>
      </c>
      <c r="X7639" s="267" t="s">
        <v>59110</v>
      </c>
      <c r="Y7639" s="268">
        <v>27026</v>
      </c>
      <c r="AA7639" s="229" t="s">
        <v>52710</v>
      </c>
      <c r="AB7639" s="230">
        <v>1988.56</v>
      </c>
      <c r="AD7639" s="209" t="s">
        <v>21860</v>
      </c>
      <c r="AE7639" s="210">
        <v>64769.4</v>
      </c>
      <c r="AF7639" s="93"/>
      <c r="AG7639" s="93"/>
      <c r="AH7639" s="93"/>
    </row>
    <row r="7640" spans="21:34" x14ac:dyDescent="0.3">
      <c r="U7640" s="309" t="s">
        <v>68846</v>
      </c>
      <c r="V7640" s="310">
        <v>1248.5999999999999</v>
      </c>
      <c r="X7640" s="267" t="s">
        <v>50048</v>
      </c>
      <c r="Y7640" s="268">
        <v>451.04</v>
      </c>
      <c r="AA7640" s="229" t="s">
        <v>50041</v>
      </c>
      <c r="AB7640" s="230">
        <v>71685.490000000005</v>
      </c>
      <c r="AD7640" s="209" t="s">
        <v>21861</v>
      </c>
      <c r="AE7640" s="210">
        <v>5370.04</v>
      </c>
      <c r="AF7640" s="93"/>
      <c r="AG7640" s="93"/>
      <c r="AH7640" s="93"/>
    </row>
    <row r="7641" spans="21:34" x14ac:dyDescent="0.3">
      <c r="U7641" s="309" t="s">
        <v>64876</v>
      </c>
      <c r="V7641" s="310">
        <v>9938.76</v>
      </c>
      <c r="X7641" s="267" t="s">
        <v>57514</v>
      </c>
      <c r="Y7641" s="268">
        <v>734</v>
      </c>
      <c r="AA7641" s="229" t="s">
        <v>21899</v>
      </c>
      <c r="AB7641" s="230">
        <v>110464.02</v>
      </c>
      <c r="AD7641" s="209" t="s">
        <v>21862</v>
      </c>
      <c r="AE7641" s="210">
        <v>104858.78</v>
      </c>
      <c r="AF7641" s="93"/>
      <c r="AG7641" s="93"/>
      <c r="AH7641" s="93"/>
    </row>
    <row r="7642" spans="21:34" x14ac:dyDescent="0.3">
      <c r="U7642" s="309" t="s">
        <v>64877</v>
      </c>
      <c r="V7642" s="310">
        <v>1832.89</v>
      </c>
      <c r="X7642" s="267" t="s">
        <v>48948</v>
      </c>
      <c r="Y7642" s="268">
        <v>4000</v>
      </c>
      <c r="AA7642" s="229" t="s">
        <v>33706</v>
      </c>
      <c r="AB7642" s="230">
        <v>41276.01</v>
      </c>
      <c r="AD7642" s="209" t="s">
        <v>21863</v>
      </c>
      <c r="AE7642" s="210">
        <v>5834.34</v>
      </c>
      <c r="AF7642" s="93"/>
      <c r="AG7642" s="93"/>
      <c r="AH7642" s="93"/>
    </row>
    <row r="7643" spans="21:34" x14ac:dyDescent="0.3">
      <c r="U7643" s="309" t="s">
        <v>50387</v>
      </c>
      <c r="V7643" s="310">
        <v>16284.35</v>
      </c>
      <c r="X7643" s="267" t="s">
        <v>57515</v>
      </c>
      <c r="Y7643" s="268">
        <v>1316</v>
      </c>
      <c r="AA7643" s="229" t="s">
        <v>35159</v>
      </c>
      <c r="AB7643" s="230">
        <v>617622.69999999995</v>
      </c>
      <c r="AD7643" s="209" t="s">
        <v>21864</v>
      </c>
      <c r="AE7643" s="210">
        <v>935.78</v>
      </c>
      <c r="AF7643" s="93"/>
      <c r="AG7643" s="93"/>
      <c r="AH7643" s="93"/>
    </row>
    <row r="7644" spans="21:34" x14ac:dyDescent="0.3">
      <c r="U7644" s="309" t="s">
        <v>56556</v>
      </c>
      <c r="V7644" s="310">
        <v>623.84</v>
      </c>
      <c r="X7644" s="267" t="s">
        <v>40369</v>
      </c>
      <c r="Y7644" s="268">
        <v>6669.53</v>
      </c>
      <c r="AA7644" s="229" t="s">
        <v>36361</v>
      </c>
      <c r="AB7644" s="230">
        <v>816.09</v>
      </c>
      <c r="AD7644" s="209" t="s">
        <v>21865</v>
      </c>
      <c r="AE7644" s="210">
        <v>151005</v>
      </c>
      <c r="AF7644" s="93"/>
      <c r="AG7644" s="93"/>
      <c r="AH7644" s="93"/>
    </row>
    <row r="7645" spans="21:34" x14ac:dyDescent="0.3">
      <c r="U7645" s="309" t="s">
        <v>53696</v>
      </c>
      <c r="V7645" s="310">
        <v>13.02</v>
      </c>
      <c r="X7645" s="267" t="s">
        <v>55213</v>
      </c>
      <c r="Y7645" s="268">
        <v>23536.67</v>
      </c>
      <c r="AA7645" s="229" t="s">
        <v>33707</v>
      </c>
      <c r="AB7645" s="230">
        <v>421040.39</v>
      </c>
      <c r="AD7645" s="209" t="s">
        <v>21866</v>
      </c>
      <c r="AE7645" s="210">
        <v>12069.73</v>
      </c>
      <c r="AF7645" s="93"/>
      <c r="AG7645" s="93"/>
      <c r="AH7645" s="93"/>
    </row>
    <row r="7646" spans="21:34" x14ac:dyDescent="0.3">
      <c r="U7646" s="309" t="s">
        <v>50388</v>
      </c>
      <c r="V7646" s="310">
        <v>823.41</v>
      </c>
      <c r="X7646" s="267" t="s">
        <v>48949</v>
      </c>
      <c r="Y7646" s="268">
        <v>2500</v>
      </c>
      <c r="AA7646" s="229" t="s">
        <v>47006</v>
      </c>
      <c r="AB7646" s="230">
        <v>9952.09</v>
      </c>
      <c r="AD7646" s="209" t="s">
        <v>21867</v>
      </c>
      <c r="AE7646" s="210">
        <v>33296.019999999997</v>
      </c>
      <c r="AF7646" s="93"/>
      <c r="AG7646" s="93"/>
      <c r="AH7646" s="93"/>
    </row>
    <row r="7647" spans="21:34" x14ac:dyDescent="0.3">
      <c r="U7647" s="309" t="s">
        <v>50389</v>
      </c>
      <c r="V7647" s="310">
        <v>4233.4799999999996</v>
      </c>
      <c r="X7647" s="267" t="s">
        <v>48950</v>
      </c>
      <c r="Y7647" s="268">
        <v>11689.92</v>
      </c>
      <c r="AA7647" s="229" t="s">
        <v>33708</v>
      </c>
      <c r="AB7647" s="230">
        <v>51607.47</v>
      </c>
      <c r="AD7647" s="209" t="s">
        <v>21868</v>
      </c>
      <c r="AE7647" s="210">
        <v>3020</v>
      </c>
      <c r="AF7647" s="93"/>
      <c r="AG7647" s="93"/>
      <c r="AH7647" s="93"/>
    </row>
    <row r="7648" spans="21:34" x14ac:dyDescent="0.3">
      <c r="U7648" s="309" t="s">
        <v>50390</v>
      </c>
      <c r="V7648" s="310">
        <v>6207.92</v>
      </c>
      <c r="X7648" s="267" t="s">
        <v>42625</v>
      </c>
      <c r="Y7648" s="268">
        <v>23168</v>
      </c>
      <c r="AA7648" s="229" t="s">
        <v>33709</v>
      </c>
      <c r="AB7648" s="230">
        <v>19059</v>
      </c>
      <c r="AD7648" s="209" t="s">
        <v>21869</v>
      </c>
      <c r="AE7648" s="210">
        <v>31.62</v>
      </c>
      <c r="AF7648" s="93"/>
      <c r="AG7648" s="93"/>
      <c r="AH7648" s="93"/>
    </row>
    <row r="7649" spans="21:34" x14ac:dyDescent="0.3">
      <c r="U7649" s="309" t="s">
        <v>53697</v>
      </c>
      <c r="V7649" s="310">
        <v>368.62</v>
      </c>
      <c r="X7649" s="267" t="s">
        <v>39236</v>
      </c>
      <c r="Y7649" s="268">
        <v>4609.57</v>
      </c>
      <c r="AA7649" s="229" t="s">
        <v>33710</v>
      </c>
      <c r="AB7649" s="230">
        <v>16261.68</v>
      </c>
      <c r="AD7649" s="209" t="s">
        <v>21870</v>
      </c>
      <c r="AE7649" s="210">
        <v>212035.51</v>
      </c>
      <c r="AF7649" s="93"/>
      <c r="AG7649" s="93"/>
      <c r="AH7649" s="93"/>
    </row>
    <row r="7650" spans="21:34" x14ac:dyDescent="0.3">
      <c r="U7650" s="309" t="s">
        <v>59202</v>
      </c>
      <c r="V7650" s="310">
        <v>1152.72</v>
      </c>
      <c r="X7650" s="267" t="s">
        <v>42626</v>
      </c>
      <c r="Y7650" s="268">
        <v>40000</v>
      </c>
      <c r="AA7650" s="229" t="s">
        <v>35160</v>
      </c>
      <c r="AB7650" s="230">
        <v>273.26</v>
      </c>
      <c r="AD7650" s="209" t="s">
        <v>21871</v>
      </c>
      <c r="AE7650" s="210">
        <v>27962.53</v>
      </c>
      <c r="AF7650" s="93"/>
      <c r="AG7650" s="93"/>
      <c r="AH7650" s="93"/>
    </row>
    <row r="7651" spans="21:34" x14ac:dyDescent="0.3">
      <c r="U7651" s="309" t="s">
        <v>53698</v>
      </c>
      <c r="V7651" s="310">
        <v>3019.8</v>
      </c>
      <c r="X7651" s="267" t="s">
        <v>60541</v>
      </c>
      <c r="Y7651" s="268">
        <v>7250</v>
      </c>
      <c r="AA7651" s="229" t="s">
        <v>35161</v>
      </c>
      <c r="AB7651" s="230">
        <v>4994964.08</v>
      </c>
      <c r="AD7651" s="209" t="s">
        <v>21872</v>
      </c>
      <c r="AE7651" s="210">
        <v>76477.45</v>
      </c>
      <c r="AF7651" s="93"/>
      <c r="AG7651" s="93"/>
      <c r="AH7651" s="93"/>
    </row>
    <row r="7652" spans="21:34" x14ac:dyDescent="0.3">
      <c r="U7652" s="309" t="s">
        <v>68847</v>
      </c>
      <c r="V7652" s="310">
        <v>467.5</v>
      </c>
      <c r="X7652" s="267" t="s">
        <v>57516</v>
      </c>
      <c r="Y7652" s="268">
        <v>13359</v>
      </c>
      <c r="AA7652" s="229" t="s">
        <v>40366</v>
      </c>
      <c r="AB7652" s="230">
        <v>44952.63</v>
      </c>
      <c r="AD7652" s="209" t="s">
        <v>21873</v>
      </c>
      <c r="AE7652" s="210">
        <v>383323.82</v>
      </c>
      <c r="AF7652" s="93"/>
      <c r="AG7652" s="93"/>
      <c r="AH7652" s="93"/>
    </row>
    <row r="7653" spans="21:34" x14ac:dyDescent="0.3">
      <c r="U7653" s="309" t="s">
        <v>59203</v>
      </c>
      <c r="V7653" s="310">
        <v>7527.5</v>
      </c>
      <c r="X7653" s="267" t="s">
        <v>56243</v>
      </c>
      <c r="Y7653" s="268">
        <v>26970</v>
      </c>
      <c r="AA7653" s="229" t="s">
        <v>40367</v>
      </c>
      <c r="AB7653" s="230">
        <v>290436</v>
      </c>
      <c r="AD7653" s="209" t="s">
        <v>21874</v>
      </c>
      <c r="AE7653" s="210">
        <v>8139.69</v>
      </c>
      <c r="AF7653" s="93"/>
      <c r="AG7653" s="93"/>
      <c r="AH7653" s="93"/>
    </row>
    <row r="7654" spans="21:34" x14ac:dyDescent="0.3">
      <c r="U7654" s="309" t="s">
        <v>63793</v>
      </c>
      <c r="V7654" s="310">
        <v>141.33000000000001</v>
      </c>
      <c r="X7654" s="267" t="s">
        <v>56244</v>
      </c>
      <c r="Y7654" s="268">
        <v>2063.23</v>
      </c>
      <c r="AA7654" s="229" t="s">
        <v>33711</v>
      </c>
      <c r="AB7654" s="230">
        <v>416.95</v>
      </c>
      <c r="AD7654" s="209" t="s">
        <v>21875</v>
      </c>
      <c r="AE7654" s="210">
        <v>3835.91</v>
      </c>
      <c r="AF7654" s="93"/>
      <c r="AG7654" s="93"/>
      <c r="AH7654" s="93"/>
    </row>
    <row r="7655" spans="21:34" x14ac:dyDescent="0.3">
      <c r="U7655" s="309" t="s">
        <v>59204</v>
      </c>
      <c r="V7655" s="310">
        <v>622.47</v>
      </c>
      <c r="X7655" s="267" t="s">
        <v>56245</v>
      </c>
      <c r="Y7655" s="268">
        <v>5715.85</v>
      </c>
      <c r="AA7655" s="229" t="s">
        <v>33712</v>
      </c>
      <c r="AB7655" s="230">
        <v>501419.34</v>
      </c>
      <c r="AD7655" s="209" t="s">
        <v>21876</v>
      </c>
      <c r="AE7655" s="210">
        <v>56568.72</v>
      </c>
      <c r="AF7655" s="93"/>
      <c r="AG7655" s="93"/>
      <c r="AH7655" s="93"/>
    </row>
    <row r="7656" spans="21:34" x14ac:dyDescent="0.3">
      <c r="U7656" s="309" t="s">
        <v>59205</v>
      </c>
      <c r="V7656" s="310">
        <v>2801.62</v>
      </c>
      <c r="X7656" s="267" t="s">
        <v>42627</v>
      </c>
      <c r="Y7656" s="268">
        <v>909.89</v>
      </c>
      <c r="AA7656" s="229" t="s">
        <v>35162</v>
      </c>
      <c r="AB7656" s="230">
        <v>214206.06</v>
      </c>
      <c r="AD7656" s="209" t="s">
        <v>21877</v>
      </c>
      <c r="AE7656" s="210">
        <v>424287.55</v>
      </c>
      <c r="AF7656" s="93"/>
      <c r="AG7656" s="93"/>
      <c r="AH7656" s="93"/>
    </row>
    <row r="7657" spans="21:34" x14ac:dyDescent="0.3">
      <c r="U7657" s="309" t="s">
        <v>62229</v>
      </c>
      <c r="V7657" s="310">
        <v>1029.7</v>
      </c>
      <c r="X7657" s="267" t="s">
        <v>56246</v>
      </c>
      <c r="Y7657" s="268">
        <v>105685.73</v>
      </c>
      <c r="AA7657" s="229" t="s">
        <v>35163</v>
      </c>
      <c r="AB7657" s="230">
        <v>71799.58</v>
      </c>
      <c r="AD7657" s="209" t="s">
        <v>21878</v>
      </c>
      <c r="AE7657" s="210">
        <v>15000</v>
      </c>
      <c r="AF7657" s="93"/>
      <c r="AG7657" s="93"/>
      <c r="AH7657" s="93"/>
    </row>
    <row r="7658" spans="21:34" x14ac:dyDescent="0.3">
      <c r="U7658" s="309" t="s">
        <v>60719</v>
      </c>
      <c r="V7658" s="310">
        <v>4153.9799999999996</v>
      </c>
      <c r="X7658" s="267" t="s">
        <v>56247</v>
      </c>
      <c r="Y7658" s="268">
        <v>56678.17</v>
      </c>
      <c r="AA7658" s="229" t="s">
        <v>33713</v>
      </c>
      <c r="AB7658" s="230">
        <v>1351426.36</v>
      </c>
      <c r="AD7658" s="209" t="s">
        <v>21879</v>
      </c>
      <c r="AE7658" s="210">
        <v>75000</v>
      </c>
      <c r="AF7658" s="93"/>
      <c r="AG7658" s="93"/>
      <c r="AH7658" s="93"/>
    </row>
    <row r="7659" spans="21:34" x14ac:dyDescent="0.3">
      <c r="U7659" s="309" t="s">
        <v>60720</v>
      </c>
      <c r="V7659" s="310">
        <v>317.75</v>
      </c>
      <c r="X7659" s="267" t="s">
        <v>56248</v>
      </c>
      <c r="Y7659" s="268">
        <v>73510.009999999995</v>
      </c>
      <c r="AA7659" s="229" t="s">
        <v>36362</v>
      </c>
      <c r="AB7659" s="230">
        <v>9000</v>
      </c>
      <c r="AD7659" s="209" t="s">
        <v>21880</v>
      </c>
      <c r="AE7659" s="210">
        <v>3250</v>
      </c>
      <c r="AF7659" s="93"/>
      <c r="AG7659" s="93"/>
      <c r="AH7659" s="93"/>
    </row>
    <row r="7660" spans="21:34" x14ac:dyDescent="0.3">
      <c r="U7660" s="309" t="s">
        <v>60721</v>
      </c>
      <c r="V7660" s="310">
        <v>1039.18</v>
      </c>
      <c r="X7660" s="267" t="s">
        <v>56249</v>
      </c>
      <c r="Y7660" s="268">
        <v>47476.99</v>
      </c>
      <c r="AA7660" s="229" t="s">
        <v>33714</v>
      </c>
      <c r="AB7660" s="230">
        <v>900.36</v>
      </c>
      <c r="AD7660" s="209" t="s">
        <v>21881</v>
      </c>
      <c r="AE7660" s="210">
        <v>42006.38</v>
      </c>
      <c r="AF7660" s="93"/>
      <c r="AG7660" s="93"/>
      <c r="AH7660" s="93"/>
    </row>
    <row r="7661" spans="21:34" x14ac:dyDescent="0.3">
      <c r="U7661" s="309" t="s">
        <v>27281</v>
      </c>
      <c r="V7661" s="310">
        <v>612.4</v>
      </c>
      <c r="X7661" s="267" t="s">
        <v>45075</v>
      </c>
      <c r="Y7661" s="268">
        <v>19758.169999999998</v>
      </c>
      <c r="AA7661" s="229" t="s">
        <v>21900</v>
      </c>
      <c r="AB7661" s="230">
        <v>232789.51</v>
      </c>
      <c r="AD7661" s="209" t="s">
        <v>21882</v>
      </c>
      <c r="AE7661" s="210">
        <v>122859.11</v>
      </c>
      <c r="AF7661" s="93"/>
      <c r="AG7661" s="93"/>
      <c r="AH7661" s="93"/>
    </row>
    <row r="7662" spans="21:34" x14ac:dyDescent="0.3">
      <c r="U7662" s="309" t="s">
        <v>35635</v>
      </c>
      <c r="V7662" s="310">
        <v>12362.5</v>
      </c>
      <c r="X7662" s="267" t="s">
        <v>56250</v>
      </c>
      <c r="Y7662" s="268">
        <v>62142.29</v>
      </c>
      <c r="AA7662" s="229" t="s">
        <v>36363</v>
      </c>
      <c r="AB7662" s="230">
        <v>1080192.23</v>
      </c>
      <c r="AD7662" s="209" t="s">
        <v>21883</v>
      </c>
      <c r="AE7662" s="210">
        <v>83018.92</v>
      </c>
      <c r="AF7662" s="93"/>
      <c r="AG7662" s="93"/>
      <c r="AH7662" s="93"/>
    </row>
    <row r="7663" spans="21:34" x14ac:dyDescent="0.3">
      <c r="U7663" s="309" t="s">
        <v>53704</v>
      </c>
      <c r="V7663" s="310">
        <v>41825.43</v>
      </c>
      <c r="X7663" s="267" t="s">
        <v>56251</v>
      </c>
      <c r="Y7663" s="268">
        <v>16611.599999999999</v>
      </c>
      <c r="AA7663" s="229" t="s">
        <v>21901</v>
      </c>
      <c r="AB7663" s="230">
        <v>32549.05</v>
      </c>
      <c r="AD7663" s="209" t="s">
        <v>21884</v>
      </c>
      <c r="AE7663" s="210">
        <v>125905.84</v>
      </c>
      <c r="AF7663" s="93"/>
      <c r="AG7663" s="93"/>
      <c r="AH7663" s="93"/>
    </row>
    <row r="7664" spans="21:34" x14ac:dyDescent="0.3">
      <c r="U7664" s="309" t="s">
        <v>35636</v>
      </c>
      <c r="V7664" s="310">
        <v>3957.35</v>
      </c>
      <c r="X7664" s="267" t="s">
        <v>48953</v>
      </c>
      <c r="Y7664" s="268">
        <v>16325</v>
      </c>
      <c r="AA7664" s="229" t="s">
        <v>33715</v>
      </c>
      <c r="AB7664" s="230">
        <v>9981.1299999999992</v>
      </c>
      <c r="AD7664" s="209" t="s">
        <v>21885</v>
      </c>
      <c r="AE7664" s="210">
        <v>6000</v>
      </c>
      <c r="AF7664" s="93"/>
      <c r="AG7664" s="93"/>
      <c r="AH7664" s="93"/>
    </row>
    <row r="7665" spans="21:34" x14ac:dyDescent="0.3">
      <c r="U7665" s="309" t="s">
        <v>49150</v>
      </c>
      <c r="V7665" s="310">
        <v>16500</v>
      </c>
      <c r="X7665" s="267" t="s">
        <v>64439</v>
      </c>
      <c r="Y7665" s="268">
        <v>5594.56</v>
      </c>
      <c r="AA7665" s="229" t="s">
        <v>52711</v>
      </c>
      <c r="AB7665" s="230">
        <v>18278.8</v>
      </c>
      <c r="AD7665" s="209" t="s">
        <v>21886</v>
      </c>
      <c r="AE7665" s="210">
        <v>48017.45</v>
      </c>
      <c r="AF7665" s="93"/>
      <c r="AG7665" s="93"/>
      <c r="AH7665" s="93"/>
    </row>
    <row r="7666" spans="21:34" x14ac:dyDescent="0.3">
      <c r="U7666" s="309" t="s">
        <v>68848</v>
      </c>
      <c r="V7666" s="310">
        <v>168.74</v>
      </c>
      <c r="X7666" s="267" t="s">
        <v>42628</v>
      </c>
      <c r="Y7666" s="268">
        <v>26641</v>
      </c>
      <c r="AA7666" s="229" t="s">
        <v>50042</v>
      </c>
      <c r="AB7666" s="230">
        <v>5304554.62</v>
      </c>
      <c r="AD7666" s="209" t="s">
        <v>21887</v>
      </c>
      <c r="AE7666" s="210">
        <v>1808</v>
      </c>
      <c r="AF7666" s="93"/>
      <c r="AG7666" s="93"/>
      <c r="AH7666" s="93"/>
    </row>
    <row r="7667" spans="21:34" x14ac:dyDescent="0.3">
      <c r="U7667" s="309" t="s">
        <v>27284</v>
      </c>
      <c r="V7667" s="310">
        <v>27402</v>
      </c>
      <c r="X7667" s="267" t="s">
        <v>50049</v>
      </c>
      <c r="Y7667" s="268">
        <v>32399.65</v>
      </c>
      <c r="AA7667" s="229" t="s">
        <v>52712</v>
      </c>
      <c r="AB7667" s="230">
        <v>203628</v>
      </c>
      <c r="AD7667" s="209" t="s">
        <v>21888</v>
      </c>
      <c r="AE7667" s="210">
        <v>64600.67</v>
      </c>
      <c r="AF7667" s="93"/>
      <c r="AG7667" s="93"/>
      <c r="AH7667" s="93"/>
    </row>
    <row r="7668" spans="21:34" x14ac:dyDescent="0.3">
      <c r="U7668" s="309" t="s">
        <v>35637</v>
      </c>
      <c r="V7668" s="310">
        <v>13015</v>
      </c>
      <c r="X7668" s="267" t="s">
        <v>50050</v>
      </c>
      <c r="Y7668" s="268">
        <v>2478.5700000000002</v>
      </c>
      <c r="AA7668" s="229" t="s">
        <v>52713</v>
      </c>
      <c r="AB7668" s="230">
        <v>40000</v>
      </c>
      <c r="AD7668" s="209" t="s">
        <v>21889</v>
      </c>
      <c r="AE7668" s="210">
        <v>54338.96</v>
      </c>
      <c r="AF7668" s="93"/>
      <c r="AG7668" s="93"/>
      <c r="AH7668" s="93"/>
    </row>
    <row r="7669" spans="21:34" x14ac:dyDescent="0.3">
      <c r="U7669" s="309" t="s">
        <v>63372</v>
      </c>
      <c r="V7669" s="310">
        <v>833.31</v>
      </c>
      <c r="X7669" s="267" t="s">
        <v>62665</v>
      </c>
      <c r="Y7669" s="268">
        <v>3763</v>
      </c>
      <c r="AA7669" s="229" t="s">
        <v>52714</v>
      </c>
      <c r="AB7669" s="230">
        <v>112226.45</v>
      </c>
      <c r="AD7669" s="209" t="s">
        <v>21890</v>
      </c>
      <c r="AE7669" s="210">
        <v>736519.3</v>
      </c>
      <c r="AF7669" s="93"/>
      <c r="AG7669" s="93"/>
      <c r="AH7669" s="93"/>
    </row>
    <row r="7670" spans="21:34" x14ac:dyDescent="0.3">
      <c r="U7670" s="309" t="s">
        <v>59818</v>
      </c>
      <c r="V7670" s="310">
        <v>6046.28</v>
      </c>
      <c r="X7670" s="267" t="s">
        <v>62045</v>
      </c>
      <c r="Y7670" s="268">
        <v>33985.67</v>
      </c>
      <c r="AA7670" s="229" t="s">
        <v>52715</v>
      </c>
      <c r="AB7670" s="230">
        <v>3113.16</v>
      </c>
      <c r="AD7670" s="209" t="s">
        <v>21891</v>
      </c>
      <c r="AE7670" s="210">
        <v>5297.63</v>
      </c>
      <c r="AF7670" s="93"/>
      <c r="AG7670" s="93"/>
      <c r="AH7670" s="93"/>
    </row>
    <row r="7671" spans="21:34" x14ac:dyDescent="0.3">
      <c r="U7671" s="309" t="s">
        <v>45568</v>
      </c>
      <c r="V7671" s="310">
        <v>487.63</v>
      </c>
      <c r="X7671" s="267" t="s">
        <v>64440</v>
      </c>
      <c r="Y7671" s="268">
        <v>-2019.5</v>
      </c>
      <c r="AA7671" s="229" t="s">
        <v>45053</v>
      </c>
      <c r="AB7671" s="230">
        <v>1383611.59</v>
      </c>
      <c r="AD7671" s="209" t="s">
        <v>21892</v>
      </c>
      <c r="AE7671" s="210">
        <v>239.8</v>
      </c>
      <c r="AF7671" s="93"/>
      <c r="AG7671" s="93"/>
      <c r="AH7671" s="93"/>
    </row>
    <row r="7672" spans="21:34" x14ac:dyDescent="0.3">
      <c r="U7672" s="309" t="s">
        <v>68849</v>
      </c>
      <c r="V7672" s="310">
        <v>3316</v>
      </c>
      <c r="X7672" s="267" t="s">
        <v>48954</v>
      </c>
      <c r="Y7672" s="268">
        <v>7830.71</v>
      </c>
      <c r="AA7672" s="229" t="s">
        <v>45054</v>
      </c>
      <c r="AB7672" s="230">
        <v>103285.41</v>
      </c>
      <c r="AD7672" s="209" t="s">
        <v>21893</v>
      </c>
      <c r="AE7672" s="210">
        <v>81842.42</v>
      </c>
      <c r="AF7672" s="93"/>
      <c r="AG7672" s="93"/>
      <c r="AH7672" s="93"/>
    </row>
    <row r="7673" spans="21:34" x14ac:dyDescent="0.3">
      <c r="U7673" s="309" t="s">
        <v>64878</v>
      </c>
      <c r="V7673" s="310">
        <v>660.86</v>
      </c>
      <c r="X7673" s="267" t="s">
        <v>52763</v>
      </c>
      <c r="Y7673" s="268">
        <v>8310.3700000000008</v>
      </c>
      <c r="AA7673" s="229" t="s">
        <v>52716</v>
      </c>
      <c r="AB7673" s="230">
        <v>6118.63</v>
      </c>
      <c r="AD7673" s="209" t="s">
        <v>21894</v>
      </c>
      <c r="AE7673" s="210">
        <v>54138.75</v>
      </c>
      <c r="AF7673" s="93"/>
      <c r="AG7673" s="93"/>
      <c r="AH7673" s="93"/>
    </row>
    <row r="7674" spans="21:34" x14ac:dyDescent="0.3">
      <c r="U7674" s="309" t="s">
        <v>68850</v>
      </c>
      <c r="V7674" s="310">
        <v>20824.919999999998</v>
      </c>
      <c r="X7674" s="267" t="s">
        <v>52764</v>
      </c>
      <c r="Y7674" s="268">
        <v>57022.66</v>
      </c>
      <c r="AA7674" s="229" t="s">
        <v>52717</v>
      </c>
      <c r="AB7674" s="230">
        <v>377.18</v>
      </c>
      <c r="AD7674" s="209" t="s">
        <v>21895</v>
      </c>
      <c r="AE7674" s="210">
        <v>1263.46</v>
      </c>
      <c r="AF7674" s="93"/>
      <c r="AG7674" s="93"/>
      <c r="AH7674" s="93"/>
    </row>
    <row r="7675" spans="21:34" x14ac:dyDescent="0.3">
      <c r="U7675" s="309" t="s">
        <v>68851</v>
      </c>
      <c r="V7675" s="310">
        <v>1593.08</v>
      </c>
      <c r="X7675" s="267" t="s">
        <v>61456</v>
      </c>
      <c r="Y7675" s="268">
        <v>11730.15</v>
      </c>
      <c r="AA7675" s="229" t="s">
        <v>52718</v>
      </c>
      <c r="AB7675" s="230">
        <v>180.19</v>
      </c>
      <c r="AD7675" s="209" t="s">
        <v>21896</v>
      </c>
      <c r="AE7675" s="210">
        <v>2169.27</v>
      </c>
      <c r="AF7675" s="93"/>
      <c r="AG7675" s="93"/>
      <c r="AH7675" s="93"/>
    </row>
    <row r="7676" spans="21:34" x14ac:dyDescent="0.3">
      <c r="U7676" s="309" t="s">
        <v>68852</v>
      </c>
      <c r="V7676" s="310">
        <v>5334</v>
      </c>
      <c r="X7676" s="267" t="s">
        <v>59652</v>
      </c>
      <c r="Y7676" s="268">
        <v>10726.04</v>
      </c>
      <c r="AA7676" s="229" t="s">
        <v>45055</v>
      </c>
      <c r="AB7676" s="230">
        <v>1104758.95</v>
      </c>
      <c r="AD7676" s="209" t="s">
        <v>21897</v>
      </c>
      <c r="AE7676" s="210">
        <v>57361.760000000002</v>
      </c>
      <c r="AF7676" s="93"/>
      <c r="AG7676" s="93"/>
      <c r="AH7676" s="93"/>
    </row>
    <row r="7677" spans="21:34" x14ac:dyDescent="0.3">
      <c r="U7677" s="309" t="s">
        <v>27394</v>
      </c>
      <c r="V7677" s="310">
        <v>25569.09</v>
      </c>
      <c r="X7677" s="267" t="s">
        <v>62046</v>
      </c>
      <c r="Y7677" s="268">
        <v>18593.25</v>
      </c>
      <c r="AA7677" s="229" t="s">
        <v>45056</v>
      </c>
      <c r="AB7677" s="230">
        <v>83710.960000000006</v>
      </c>
      <c r="AD7677" s="209" t="s">
        <v>21898</v>
      </c>
      <c r="AE7677" s="210">
        <v>1097178.75</v>
      </c>
      <c r="AF7677" s="93"/>
      <c r="AG7677" s="93"/>
      <c r="AH7677" s="93"/>
    </row>
    <row r="7678" spans="21:34" x14ac:dyDescent="0.3">
      <c r="U7678" s="309" t="s">
        <v>27396</v>
      </c>
      <c r="V7678" s="310">
        <v>167487.6</v>
      </c>
      <c r="X7678" s="267" t="s">
        <v>64441</v>
      </c>
      <c r="Y7678" s="268">
        <v>2080.3000000000002</v>
      </c>
      <c r="AA7678" s="229" t="s">
        <v>52719</v>
      </c>
      <c r="AB7678" s="230">
        <v>14188.52</v>
      </c>
      <c r="AD7678" s="209" t="s">
        <v>21899</v>
      </c>
      <c r="AE7678" s="210">
        <v>3300</v>
      </c>
      <c r="AF7678" s="93"/>
      <c r="AG7678" s="93"/>
      <c r="AH7678" s="93"/>
    </row>
    <row r="7679" spans="21:34" x14ac:dyDescent="0.3">
      <c r="U7679" s="309" t="s">
        <v>34115</v>
      </c>
      <c r="V7679" s="310">
        <v>10840</v>
      </c>
      <c r="X7679" s="267" t="s">
        <v>62047</v>
      </c>
      <c r="Y7679" s="268">
        <v>1428.53</v>
      </c>
      <c r="AA7679" s="229" t="s">
        <v>47007</v>
      </c>
      <c r="AB7679" s="230">
        <v>375</v>
      </c>
      <c r="AD7679" s="209" t="s">
        <v>21900</v>
      </c>
      <c r="AE7679" s="210">
        <v>935.42</v>
      </c>
      <c r="AF7679" s="93"/>
      <c r="AG7679" s="93"/>
      <c r="AH7679" s="93"/>
    </row>
    <row r="7680" spans="21:34" x14ac:dyDescent="0.3">
      <c r="U7680" s="309" t="s">
        <v>34116</v>
      </c>
      <c r="V7680" s="310">
        <v>18000</v>
      </c>
      <c r="X7680" s="267" t="s">
        <v>62048</v>
      </c>
      <c r="Y7680" s="268">
        <v>4943.88</v>
      </c>
      <c r="AA7680" s="229" t="s">
        <v>21956</v>
      </c>
      <c r="AB7680" s="230">
        <v>62297.38</v>
      </c>
      <c r="AD7680" s="209" t="s">
        <v>21901</v>
      </c>
      <c r="AE7680" s="210">
        <v>29059.47</v>
      </c>
      <c r="AF7680" s="93"/>
      <c r="AG7680" s="93"/>
      <c r="AH7680" s="93"/>
    </row>
    <row r="7681" spans="21:34" x14ac:dyDescent="0.3">
      <c r="U7681" s="309" t="s">
        <v>48247</v>
      </c>
      <c r="V7681" s="310">
        <v>2426033.38</v>
      </c>
      <c r="X7681" s="267" t="s">
        <v>52771</v>
      </c>
      <c r="Y7681" s="268">
        <v>375.42</v>
      </c>
      <c r="AA7681" s="229" t="s">
        <v>42618</v>
      </c>
      <c r="AB7681" s="230">
        <v>70407</v>
      </c>
      <c r="AD7681" s="209" t="s">
        <v>21902</v>
      </c>
      <c r="AE7681" s="210">
        <v>222852.97</v>
      </c>
      <c r="AF7681" s="93"/>
      <c r="AG7681" s="93"/>
      <c r="AH7681" s="93"/>
    </row>
    <row r="7682" spans="21:34" x14ac:dyDescent="0.3">
      <c r="U7682" s="309" t="s">
        <v>68853</v>
      </c>
      <c r="V7682" s="310">
        <v>2370.11</v>
      </c>
      <c r="X7682" s="267" t="s">
        <v>52774</v>
      </c>
      <c r="Y7682" s="268">
        <v>6886</v>
      </c>
      <c r="AA7682" s="229" t="s">
        <v>21958</v>
      </c>
      <c r="AB7682" s="230">
        <v>5752</v>
      </c>
      <c r="AD7682" s="209" t="s">
        <v>21903</v>
      </c>
      <c r="AE7682" s="210">
        <v>14781.34</v>
      </c>
      <c r="AF7682" s="93"/>
      <c r="AG7682" s="93"/>
      <c r="AH7682" s="93"/>
    </row>
    <row r="7683" spans="21:34" x14ac:dyDescent="0.3">
      <c r="U7683" s="309" t="s">
        <v>68854</v>
      </c>
      <c r="V7683" s="310">
        <v>28574.2</v>
      </c>
      <c r="X7683" s="267" t="s">
        <v>62049</v>
      </c>
      <c r="Y7683" s="268">
        <v>15652.68</v>
      </c>
      <c r="AA7683" s="229" t="s">
        <v>13690</v>
      </c>
      <c r="AB7683" s="230">
        <v>11237.96</v>
      </c>
      <c r="AD7683" s="209" t="s">
        <v>21904</v>
      </c>
      <c r="AE7683" s="210">
        <v>5834.34</v>
      </c>
      <c r="AF7683" s="93"/>
      <c r="AG7683" s="93"/>
      <c r="AH7683" s="93"/>
    </row>
    <row r="7684" spans="21:34" x14ac:dyDescent="0.3">
      <c r="U7684" s="309" t="s">
        <v>68855</v>
      </c>
      <c r="V7684" s="310">
        <v>34177.57</v>
      </c>
      <c r="X7684" s="267" t="s">
        <v>62050</v>
      </c>
      <c r="Y7684" s="268">
        <v>1066.32</v>
      </c>
      <c r="AA7684" s="229" t="s">
        <v>13691</v>
      </c>
      <c r="AB7684" s="230">
        <v>31357.11</v>
      </c>
      <c r="AD7684" s="209" t="s">
        <v>21905</v>
      </c>
      <c r="AE7684" s="210">
        <v>38155.910000000003</v>
      </c>
      <c r="AF7684" s="93"/>
      <c r="AG7684" s="93"/>
      <c r="AH7684" s="93"/>
    </row>
    <row r="7685" spans="21:34" x14ac:dyDescent="0.3">
      <c r="U7685" s="309" t="s">
        <v>53714</v>
      </c>
      <c r="V7685" s="310">
        <v>6195.24</v>
      </c>
      <c r="X7685" s="267" t="s">
        <v>64442</v>
      </c>
      <c r="Y7685" s="268">
        <v>-16719</v>
      </c>
      <c r="AA7685" s="229" t="s">
        <v>21959</v>
      </c>
      <c r="AB7685" s="230">
        <v>10906.08</v>
      </c>
      <c r="AD7685" s="209" t="s">
        <v>21906</v>
      </c>
      <c r="AE7685" s="210">
        <v>6463.34</v>
      </c>
      <c r="AF7685" s="93"/>
      <c r="AG7685" s="93"/>
      <c r="AH7685" s="93"/>
    </row>
    <row r="7686" spans="21:34" x14ac:dyDescent="0.3">
      <c r="U7686" s="309" t="s">
        <v>56562</v>
      </c>
      <c r="V7686" s="310">
        <v>3024</v>
      </c>
      <c r="X7686" s="267" t="s">
        <v>62051</v>
      </c>
      <c r="Y7686" s="268">
        <v>16719</v>
      </c>
      <c r="AA7686" s="229" t="s">
        <v>45057</v>
      </c>
      <c r="AB7686" s="230">
        <v>25958.28</v>
      </c>
      <c r="AD7686" s="209" t="s">
        <v>21907</v>
      </c>
      <c r="AE7686" s="210">
        <v>935.78</v>
      </c>
      <c r="AF7686" s="93"/>
      <c r="AG7686" s="93"/>
      <c r="AH7686" s="93"/>
    </row>
    <row r="7687" spans="21:34" x14ac:dyDescent="0.3">
      <c r="U7687" s="309" t="s">
        <v>56563</v>
      </c>
      <c r="V7687" s="310">
        <v>54838.05</v>
      </c>
      <c r="X7687" s="267" t="s">
        <v>59653</v>
      </c>
      <c r="Y7687" s="268">
        <v>6269.12</v>
      </c>
      <c r="AA7687" s="229" t="s">
        <v>52720</v>
      </c>
      <c r="AB7687" s="230">
        <v>39299.96</v>
      </c>
      <c r="AD7687" s="209" t="s">
        <v>13678</v>
      </c>
      <c r="AE7687" s="210">
        <v>4868.6499999999996</v>
      </c>
      <c r="AF7687" s="93"/>
      <c r="AG7687" s="93"/>
      <c r="AH7687" s="93"/>
    </row>
    <row r="7688" spans="21:34" x14ac:dyDescent="0.3">
      <c r="U7688" s="309" t="s">
        <v>56564</v>
      </c>
      <c r="V7688" s="310">
        <v>4166.3999999999996</v>
      </c>
      <c r="X7688" s="267" t="s">
        <v>63708</v>
      </c>
      <c r="Y7688" s="268">
        <v>42930.86</v>
      </c>
      <c r="AA7688" s="229" t="s">
        <v>21960</v>
      </c>
      <c r="AB7688" s="230">
        <v>25766.16</v>
      </c>
      <c r="AD7688" s="209" t="s">
        <v>21908</v>
      </c>
      <c r="AE7688" s="210">
        <v>5.97</v>
      </c>
      <c r="AF7688" s="93"/>
      <c r="AG7688" s="93"/>
      <c r="AH7688" s="93"/>
    </row>
    <row r="7689" spans="21:34" x14ac:dyDescent="0.3">
      <c r="U7689" s="309" t="s">
        <v>56565</v>
      </c>
      <c r="V7689" s="310">
        <v>11747.68</v>
      </c>
      <c r="X7689" s="267" t="s">
        <v>62052</v>
      </c>
      <c r="Y7689" s="268">
        <v>15185.8</v>
      </c>
      <c r="AA7689" s="229" t="s">
        <v>45058</v>
      </c>
      <c r="AB7689" s="230">
        <v>-278.5</v>
      </c>
      <c r="AD7689" s="209" t="s">
        <v>21909</v>
      </c>
      <c r="AE7689" s="210">
        <v>150444.35999999999</v>
      </c>
      <c r="AF7689" s="93"/>
      <c r="AG7689" s="93"/>
      <c r="AH7689" s="93"/>
    </row>
    <row r="7690" spans="21:34" x14ac:dyDescent="0.3">
      <c r="U7690" s="309" t="s">
        <v>35647</v>
      </c>
      <c r="V7690" s="310">
        <v>214316.02</v>
      </c>
      <c r="X7690" s="267" t="s">
        <v>59654</v>
      </c>
      <c r="Y7690" s="268">
        <v>15131.21</v>
      </c>
      <c r="AA7690" s="229" t="s">
        <v>50043</v>
      </c>
      <c r="AB7690" s="230">
        <v>22135.68</v>
      </c>
      <c r="AD7690" s="209" t="s">
        <v>21910</v>
      </c>
      <c r="AE7690" s="210">
        <v>424287.55</v>
      </c>
      <c r="AF7690" s="93"/>
      <c r="AG7690" s="93"/>
      <c r="AH7690" s="93"/>
    </row>
    <row r="7691" spans="21:34" x14ac:dyDescent="0.3">
      <c r="U7691" s="309" t="s">
        <v>53717</v>
      </c>
      <c r="V7691" s="310">
        <v>15690.6</v>
      </c>
      <c r="X7691" s="267" t="s">
        <v>62053</v>
      </c>
      <c r="Y7691" s="268">
        <v>7630</v>
      </c>
      <c r="AA7691" s="229" t="s">
        <v>42619</v>
      </c>
      <c r="AB7691" s="230">
        <v>1693.4</v>
      </c>
      <c r="AD7691" s="209" t="s">
        <v>21911</v>
      </c>
      <c r="AE7691" s="210">
        <v>23524</v>
      </c>
      <c r="AF7691" s="93"/>
      <c r="AG7691" s="93"/>
      <c r="AH7691" s="93"/>
    </row>
    <row r="7692" spans="21:34" x14ac:dyDescent="0.3">
      <c r="U7692" s="309" t="s">
        <v>56568</v>
      </c>
      <c r="V7692" s="310">
        <v>1916.52</v>
      </c>
      <c r="X7692" s="267" t="s">
        <v>59655</v>
      </c>
      <c r="Y7692" s="268">
        <v>23704.3</v>
      </c>
      <c r="AA7692" s="229" t="s">
        <v>42620</v>
      </c>
      <c r="AB7692" s="230">
        <v>4405.71</v>
      </c>
      <c r="AD7692" s="209" t="s">
        <v>21912</v>
      </c>
      <c r="AE7692" s="210">
        <v>226005</v>
      </c>
      <c r="AF7692" s="93"/>
      <c r="AG7692" s="93"/>
      <c r="AH7692" s="93"/>
    </row>
    <row r="7693" spans="21:34" x14ac:dyDescent="0.3">
      <c r="U7693" s="309" t="s">
        <v>35648</v>
      </c>
      <c r="V7693" s="310">
        <v>321381.58</v>
      </c>
      <c r="X7693" s="267" t="s">
        <v>22191</v>
      </c>
      <c r="Y7693" s="268">
        <v>52476.75</v>
      </c>
      <c r="AA7693" s="229" t="s">
        <v>48945</v>
      </c>
      <c r="AB7693" s="230">
        <v>1620</v>
      </c>
      <c r="AD7693" s="209" t="s">
        <v>21913</v>
      </c>
      <c r="AE7693" s="210">
        <v>3250</v>
      </c>
      <c r="AF7693" s="93"/>
      <c r="AG7693" s="93"/>
      <c r="AH7693" s="93"/>
    </row>
    <row r="7694" spans="21:34" x14ac:dyDescent="0.3">
      <c r="U7694" s="309" t="s">
        <v>39473</v>
      </c>
      <c r="V7694" s="310">
        <v>40364.300000000003</v>
      </c>
      <c r="X7694" s="267" t="s">
        <v>52780</v>
      </c>
      <c r="Y7694" s="268">
        <v>2713.23</v>
      </c>
      <c r="AA7694" s="229" t="s">
        <v>52721</v>
      </c>
      <c r="AB7694" s="230">
        <v>4782.6899999999996</v>
      </c>
      <c r="AD7694" s="209" t="s">
        <v>21914</v>
      </c>
      <c r="AE7694" s="210">
        <v>13688.84</v>
      </c>
      <c r="AF7694" s="93"/>
      <c r="AG7694" s="93"/>
      <c r="AH7694" s="93"/>
    </row>
    <row r="7695" spans="21:34" x14ac:dyDescent="0.3">
      <c r="U7695" s="309" t="s">
        <v>57850</v>
      </c>
      <c r="V7695" s="310">
        <v>18121.48</v>
      </c>
      <c r="X7695" s="267" t="s">
        <v>22194</v>
      </c>
      <c r="Y7695" s="268">
        <v>1914.8</v>
      </c>
      <c r="AA7695" s="229" t="s">
        <v>47008</v>
      </c>
      <c r="AB7695" s="230">
        <v>1267.3399999999999</v>
      </c>
      <c r="AD7695" s="209" t="s">
        <v>21915</v>
      </c>
      <c r="AE7695" s="210">
        <v>0.53</v>
      </c>
      <c r="AF7695" s="93"/>
      <c r="AG7695" s="93"/>
      <c r="AH7695" s="93"/>
    </row>
    <row r="7696" spans="21:34" x14ac:dyDescent="0.3">
      <c r="U7696" s="309" t="s">
        <v>53718</v>
      </c>
      <c r="V7696" s="310">
        <v>8348.92</v>
      </c>
      <c r="X7696" s="267" t="s">
        <v>22196</v>
      </c>
      <c r="Y7696" s="268">
        <v>56000</v>
      </c>
      <c r="AA7696" s="229" t="s">
        <v>35166</v>
      </c>
      <c r="AB7696" s="230">
        <v>43295.26</v>
      </c>
      <c r="AD7696" s="209" t="s">
        <v>13680</v>
      </c>
      <c r="AE7696" s="210">
        <v>84291.66</v>
      </c>
      <c r="AF7696" s="93"/>
      <c r="AG7696" s="93"/>
      <c r="AH7696" s="93"/>
    </row>
    <row r="7697" spans="21:34" x14ac:dyDescent="0.3">
      <c r="U7697" s="309" t="s">
        <v>40623</v>
      </c>
      <c r="V7697" s="310">
        <v>34995.25</v>
      </c>
      <c r="X7697" s="267" t="s">
        <v>40373</v>
      </c>
      <c r="Y7697" s="268">
        <v>859</v>
      </c>
      <c r="AA7697" s="229" t="s">
        <v>52722</v>
      </c>
      <c r="AB7697" s="230">
        <v>2850.57</v>
      </c>
      <c r="AD7697" s="209" t="s">
        <v>13681</v>
      </c>
      <c r="AE7697" s="210">
        <v>235536.56</v>
      </c>
      <c r="AF7697" s="93"/>
      <c r="AG7697" s="93"/>
      <c r="AH7697" s="93"/>
    </row>
    <row r="7698" spans="21:34" x14ac:dyDescent="0.3">
      <c r="U7698" s="309" t="s">
        <v>58673</v>
      </c>
      <c r="V7698" s="310">
        <v>1543.98</v>
      </c>
      <c r="X7698" s="267" t="s">
        <v>35185</v>
      </c>
      <c r="Y7698" s="268">
        <v>4290</v>
      </c>
      <c r="AA7698" s="229" t="s">
        <v>52723</v>
      </c>
      <c r="AB7698" s="230">
        <v>1948.64</v>
      </c>
      <c r="AD7698" s="209" t="s">
        <v>13682</v>
      </c>
      <c r="AE7698" s="210">
        <v>114532.51</v>
      </c>
      <c r="AF7698" s="93"/>
      <c r="AG7698" s="93"/>
      <c r="AH7698" s="93"/>
    </row>
    <row r="7699" spans="21:34" x14ac:dyDescent="0.3">
      <c r="U7699" s="309" t="s">
        <v>49152</v>
      </c>
      <c r="V7699" s="310">
        <v>39977.89</v>
      </c>
      <c r="X7699" s="267" t="s">
        <v>35186</v>
      </c>
      <c r="Y7699" s="268">
        <v>3431.91</v>
      </c>
      <c r="AA7699" s="229" t="s">
        <v>50044</v>
      </c>
      <c r="AB7699" s="230">
        <v>2502</v>
      </c>
      <c r="AD7699" s="209" t="s">
        <v>21916</v>
      </c>
      <c r="AE7699" s="210">
        <v>174656.57</v>
      </c>
      <c r="AF7699" s="93"/>
      <c r="AG7699" s="93"/>
      <c r="AH7699" s="93"/>
    </row>
    <row r="7700" spans="21:34" x14ac:dyDescent="0.3">
      <c r="U7700" s="309" t="s">
        <v>53719</v>
      </c>
      <c r="V7700" s="310">
        <v>64106.07</v>
      </c>
      <c r="X7700" s="267" t="s">
        <v>52781</v>
      </c>
      <c r="Y7700" s="268">
        <v>103901.51</v>
      </c>
      <c r="AA7700" s="229" t="s">
        <v>35167</v>
      </c>
      <c r="AB7700" s="230">
        <v>3882.17</v>
      </c>
      <c r="AD7700" s="209" t="s">
        <v>21917</v>
      </c>
      <c r="AE7700" s="210">
        <v>365709.57</v>
      </c>
      <c r="AF7700" s="93"/>
      <c r="AG7700" s="93"/>
      <c r="AH7700" s="93"/>
    </row>
    <row r="7701" spans="21:34" x14ac:dyDescent="0.3">
      <c r="U7701" s="309" t="s">
        <v>53720</v>
      </c>
      <c r="V7701" s="310">
        <v>694.67</v>
      </c>
      <c r="X7701" s="267" t="s">
        <v>22197</v>
      </c>
      <c r="Y7701" s="268">
        <v>16831.7</v>
      </c>
      <c r="AA7701" s="229" t="s">
        <v>35168</v>
      </c>
      <c r="AB7701" s="230">
        <v>11927.78</v>
      </c>
      <c r="AD7701" s="209" t="s">
        <v>21918</v>
      </c>
      <c r="AE7701" s="210">
        <v>16492.89</v>
      </c>
      <c r="AF7701" s="93"/>
      <c r="AG7701" s="93"/>
      <c r="AH7701" s="93"/>
    </row>
    <row r="7702" spans="21:34" x14ac:dyDescent="0.3">
      <c r="U7702" s="309" t="s">
        <v>35649</v>
      </c>
      <c r="V7702" s="310">
        <v>55551.87</v>
      </c>
      <c r="X7702" s="267" t="s">
        <v>35187</v>
      </c>
      <c r="Y7702" s="268">
        <v>38691.33</v>
      </c>
      <c r="AA7702" s="229" t="s">
        <v>35169</v>
      </c>
      <c r="AB7702" s="230">
        <v>5975</v>
      </c>
      <c r="AD7702" s="209" t="s">
        <v>21919</v>
      </c>
      <c r="AE7702" s="210">
        <v>48017.45</v>
      </c>
      <c r="AF7702" s="93"/>
      <c r="AG7702" s="93"/>
      <c r="AH7702" s="93"/>
    </row>
    <row r="7703" spans="21:34" x14ac:dyDescent="0.3">
      <c r="U7703" s="309" t="s">
        <v>35650</v>
      </c>
      <c r="V7703" s="310">
        <v>175617.19</v>
      </c>
      <c r="X7703" s="267" t="s">
        <v>36388</v>
      </c>
      <c r="Y7703" s="268">
        <v>19570.21</v>
      </c>
      <c r="AA7703" s="229" t="s">
        <v>52724</v>
      </c>
      <c r="AB7703" s="230">
        <v>12475.36</v>
      </c>
      <c r="AD7703" s="209" t="s">
        <v>21920</v>
      </c>
      <c r="AE7703" s="210">
        <v>28324.959999999999</v>
      </c>
      <c r="AF7703" s="93"/>
      <c r="AG7703" s="93"/>
      <c r="AH7703" s="93"/>
    </row>
    <row r="7704" spans="21:34" x14ac:dyDescent="0.3">
      <c r="U7704" s="309" t="s">
        <v>35651</v>
      </c>
      <c r="V7704" s="310">
        <v>108543.92</v>
      </c>
      <c r="X7704" s="267" t="s">
        <v>33745</v>
      </c>
      <c r="Y7704" s="268">
        <v>114499.1</v>
      </c>
      <c r="AA7704" s="229" t="s">
        <v>52725</v>
      </c>
      <c r="AB7704" s="230">
        <v>4923.8900000000003</v>
      </c>
      <c r="AD7704" s="209" t="s">
        <v>13683</v>
      </c>
      <c r="AE7704" s="210">
        <v>31.62</v>
      </c>
      <c r="AF7704" s="93"/>
      <c r="AG7704" s="93"/>
      <c r="AH7704" s="93"/>
    </row>
    <row r="7705" spans="21:34" x14ac:dyDescent="0.3">
      <c r="U7705" s="309" t="s">
        <v>56570</v>
      </c>
      <c r="V7705" s="310">
        <v>49300</v>
      </c>
      <c r="X7705" s="267" t="s">
        <v>40374</v>
      </c>
      <c r="Y7705" s="268">
        <v>4500.8599999999997</v>
      </c>
      <c r="AA7705" s="229" t="s">
        <v>52726</v>
      </c>
      <c r="AB7705" s="230">
        <v>103.82</v>
      </c>
      <c r="AD7705" s="209" t="s">
        <v>21921</v>
      </c>
      <c r="AE7705" s="210">
        <v>1808</v>
      </c>
      <c r="AF7705" s="93"/>
      <c r="AG7705" s="93"/>
      <c r="AH7705" s="93"/>
    </row>
    <row r="7706" spans="21:34" x14ac:dyDescent="0.3">
      <c r="U7706" s="309" t="s">
        <v>64882</v>
      </c>
      <c r="V7706" s="310">
        <v>26621.37</v>
      </c>
      <c r="X7706" s="267" t="s">
        <v>52782</v>
      </c>
      <c r="Y7706" s="268">
        <v>85313.1</v>
      </c>
      <c r="AA7706" s="229" t="s">
        <v>52727</v>
      </c>
      <c r="AB7706" s="230">
        <v>327.05</v>
      </c>
      <c r="AD7706" s="209" t="s">
        <v>21922</v>
      </c>
      <c r="AE7706" s="210">
        <v>64600.67</v>
      </c>
      <c r="AF7706" s="93"/>
      <c r="AG7706" s="93"/>
      <c r="AH7706" s="93"/>
    </row>
    <row r="7707" spans="21:34" x14ac:dyDescent="0.3">
      <c r="U7707" s="309" t="s">
        <v>56571</v>
      </c>
      <c r="V7707" s="310">
        <v>77350.740000000005</v>
      </c>
      <c r="X7707" s="267" t="s">
        <v>22200</v>
      </c>
      <c r="Y7707" s="268">
        <v>103913.14</v>
      </c>
      <c r="AA7707" s="229" t="s">
        <v>52728</v>
      </c>
      <c r="AB7707" s="230">
        <v>1840.89</v>
      </c>
      <c r="AD7707" s="209" t="s">
        <v>21923</v>
      </c>
      <c r="AE7707" s="210">
        <v>57683.45</v>
      </c>
      <c r="AF7707" s="93"/>
      <c r="AG7707" s="93"/>
      <c r="AH7707" s="93"/>
    </row>
    <row r="7708" spans="21:34" x14ac:dyDescent="0.3">
      <c r="U7708" s="309" t="s">
        <v>48248</v>
      </c>
      <c r="V7708" s="310">
        <v>302744.55</v>
      </c>
      <c r="X7708" s="267" t="s">
        <v>33747</v>
      </c>
      <c r="Y7708" s="268">
        <v>41374.699999999997</v>
      </c>
      <c r="AA7708" s="229" t="s">
        <v>21963</v>
      </c>
      <c r="AB7708" s="230">
        <v>5513</v>
      </c>
      <c r="AD7708" s="209" t="s">
        <v>21924</v>
      </c>
      <c r="AE7708" s="210">
        <v>1763845.45</v>
      </c>
      <c r="AF7708" s="93"/>
      <c r="AG7708" s="93"/>
      <c r="AH7708" s="93"/>
    </row>
    <row r="7709" spans="21:34" x14ac:dyDescent="0.3">
      <c r="U7709" s="309" t="s">
        <v>35652</v>
      </c>
      <c r="V7709" s="310">
        <v>407239.55</v>
      </c>
      <c r="X7709" s="267" t="s">
        <v>47014</v>
      </c>
      <c r="Y7709" s="268">
        <v>-7502.04</v>
      </c>
      <c r="AA7709" s="229" t="s">
        <v>52729</v>
      </c>
      <c r="AB7709" s="230">
        <v>51327.54</v>
      </c>
      <c r="AD7709" s="209" t="s">
        <v>21925</v>
      </c>
      <c r="AE7709" s="210">
        <v>85142.42</v>
      </c>
      <c r="AF7709" s="93"/>
      <c r="AG7709" s="93"/>
      <c r="AH7709" s="93"/>
    </row>
    <row r="7710" spans="21:34" x14ac:dyDescent="0.3">
      <c r="U7710" s="309" t="s">
        <v>58887</v>
      </c>
      <c r="V7710" s="310">
        <v>622.28</v>
      </c>
      <c r="X7710" s="267" t="s">
        <v>52783</v>
      </c>
      <c r="Y7710" s="268">
        <v>29780.799999999999</v>
      </c>
      <c r="AA7710" s="229" t="s">
        <v>33720</v>
      </c>
      <c r="AB7710" s="230">
        <v>302103.63</v>
      </c>
      <c r="AD7710" s="209" t="s">
        <v>13685</v>
      </c>
      <c r="AE7710" s="210">
        <v>29059.47</v>
      </c>
      <c r="AF7710" s="93"/>
      <c r="AG7710" s="93"/>
      <c r="AH7710" s="93"/>
    </row>
    <row r="7711" spans="21:34" x14ac:dyDescent="0.3">
      <c r="U7711" s="309" t="s">
        <v>35653</v>
      </c>
      <c r="V7711" s="310">
        <v>825332.81</v>
      </c>
      <c r="X7711" s="267" t="s">
        <v>52784</v>
      </c>
      <c r="Y7711" s="268">
        <v>2278.2399999999998</v>
      </c>
      <c r="AA7711" s="229" t="s">
        <v>52730</v>
      </c>
      <c r="AB7711" s="230">
        <v>1125.2</v>
      </c>
      <c r="AD7711" s="209" t="s">
        <v>21926</v>
      </c>
      <c r="AE7711" s="210">
        <v>89361.91</v>
      </c>
      <c r="AF7711" s="93"/>
      <c r="AG7711" s="93"/>
      <c r="AH7711" s="93"/>
    </row>
    <row r="7712" spans="21:34" x14ac:dyDescent="0.3">
      <c r="U7712" s="309" t="s">
        <v>62231</v>
      </c>
      <c r="V7712" s="310">
        <v>-34387.06</v>
      </c>
      <c r="X7712" s="267" t="s">
        <v>52785</v>
      </c>
      <c r="Y7712" s="268">
        <v>6728.63</v>
      </c>
      <c r="AA7712" s="229" t="s">
        <v>33721</v>
      </c>
      <c r="AB7712" s="230">
        <v>64187.4</v>
      </c>
      <c r="AD7712" s="209" t="s">
        <v>21927</v>
      </c>
      <c r="AE7712" s="210">
        <v>13437.32</v>
      </c>
      <c r="AF7712" s="93"/>
      <c r="AG7712" s="93"/>
      <c r="AH7712" s="93"/>
    </row>
    <row r="7713" spans="21:34" x14ac:dyDescent="0.3">
      <c r="U7713" s="309" t="s">
        <v>55407</v>
      </c>
      <c r="V7713" s="310">
        <v>3306951.1</v>
      </c>
      <c r="X7713" s="267" t="s">
        <v>61457</v>
      </c>
      <c r="Y7713" s="268">
        <v>5841.92</v>
      </c>
      <c r="AA7713" s="229" t="s">
        <v>33722</v>
      </c>
      <c r="AB7713" s="230">
        <v>1530.02</v>
      </c>
      <c r="AD7713" s="209" t="s">
        <v>21928</v>
      </c>
      <c r="AE7713" s="210">
        <v>523769.74</v>
      </c>
      <c r="AF7713" s="93"/>
      <c r="AG7713" s="93"/>
      <c r="AH7713" s="93"/>
    </row>
    <row r="7714" spans="21:34" x14ac:dyDescent="0.3">
      <c r="U7714" s="309" t="s">
        <v>48249</v>
      </c>
      <c r="V7714" s="310">
        <v>2065895.41</v>
      </c>
      <c r="X7714" s="267" t="s">
        <v>64443</v>
      </c>
      <c r="Y7714" s="268">
        <v>562.86</v>
      </c>
      <c r="AA7714" s="229" t="s">
        <v>52731</v>
      </c>
      <c r="AB7714" s="230">
        <v>1062.92</v>
      </c>
      <c r="AD7714" s="209" t="s">
        <v>21929</v>
      </c>
      <c r="AE7714" s="210">
        <v>1097178.75</v>
      </c>
      <c r="AF7714" s="93"/>
      <c r="AG7714" s="93"/>
      <c r="AH7714" s="93"/>
    </row>
    <row r="7715" spans="21:34" x14ac:dyDescent="0.3">
      <c r="U7715" s="309" t="s">
        <v>56572</v>
      </c>
      <c r="V7715" s="310">
        <v>556.21</v>
      </c>
      <c r="X7715" s="267" t="s">
        <v>52787</v>
      </c>
      <c r="Y7715" s="268">
        <v>1000</v>
      </c>
      <c r="AA7715" s="229" t="s">
        <v>33723</v>
      </c>
      <c r="AB7715" s="230">
        <v>1034</v>
      </c>
      <c r="AD7715" s="209" t="s">
        <v>21930</v>
      </c>
      <c r="AE7715" s="210">
        <v>41547.53</v>
      </c>
      <c r="AF7715" s="93"/>
      <c r="AG7715" s="93"/>
      <c r="AH7715" s="93"/>
    </row>
    <row r="7716" spans="21:34" x14ac:dyDescent="0.3">
      <c r="U7716" s="309" t="s">
        <v>66762</v>
      </c>
      <c r="V7716" s="310">
        <v>84426.559999999998</v>
      </c>
      <c r="X7716" s="267" t="s">
        <v>52788</v>
      </c>
      <c r="Y7716" s="268">
        <v>3271.45</v>
      </c>
      <c r="AA7716" s="229" t="s">
        <v>52732</v>
      </c>
      <c r="AB7716" s="230">
        <v>3780.82</v>
      </c>
      <c r="AD7716" s="209" t="s">
        <v>21931</v>
      </c>
      <c r="AE7716" s="210">
        <v>3178.36</v>
      </c>
      <c r="AF7716" s="93"/>
      <c r="AG7716" s="93"/>
      <c r="AH7716" s="93"/>
    </row>
    <row r="7717" spans="21:34" x14ac:dyDescent="0.3">
      <c r="U7717" s="309" t="s">
        <v>56573</v>
      </c>
      <c r="V7717" s="310">
        <v>52636.14</v>
      </c>
      <c r="X7717" s="267" t="s">
        <v>52789</v>
      </c>
      <c r="Y7717" s="268">
        <v>326.76</v>
      </c>
      <c r="AA7717" s="229" t="s">
        <v>33724</v>
      </c>
      <c r="AB7717" s="230">
        <v>32001.7</v>
      </c>
      <c r="AD7717" s="209" t="s">
        <v>21932</v>
      </c>
      <c r="AE7717" s="210">
        <v>8466.33</v>
      </c>
      <c r="AF7717" s="93"/>
      <c r="AG7717" s="93"/>
      <c r="AH7717" s="93"/>
    </row>
    <row r="7718" spans="21:34" x14ac:dyDescent="0.3">
      <c r="U7718" s="309" t="s">
        <v>58674</v>
      </c>
      <c r="V7718" s="310">
        <v>19900.919999999998</v>
      </c>
      <c r="X7718" s="267" t="s">
        <v>52790</v>
      </c>
      <c r="Y7718" s="268">
        <v>800.76</v>
      </c>
      <c r="AA7718" s="229" t="s">
        <v>33725</v>
      </c>
      <c r="AB7718" s="230">
        <v>287187.5</v>
      </c>
      <c r="AD7718" s="209" t="s">
        <v>21933</v>
      </c>
      <c r="AE7718" s="210">
        <v>30641.84</v>
      </c>
      <c r="AF7718" s="93"/>
      <c r="AG7718" s="93"/>
      <c r="AH7718" s="93"/>
    </row>
    <row r="7719" spans="21:34" x14ac:dyDescent="0.3">
      <c r="U7719" s="309" t="s">
        <v>61584</v>
      </c>
      <c r="V7719" s="310">
        <v>380.56</v>
      </c>
      <c r="X7719" s="267" t="s">
        <v>52791</v>
      </c>
      <c r="Y7719" s="268">
        <v>1190.27</v>
      </c>
      <c r="AA7719" s="229" t="s">
        <v>33726</v>
      </c>
      <c r="AB7719" s="230">
        <v>57018.79</v>
      </c>
      <c r="AD7719" s="209" t="s">
        <v>21934</v>
      </c>
      <c r="AE7719" s="210">
        <v>67402.13</v>
      </c>
      <c r="AF7719" s="93"/>
      <c r="AG7719" s="93"/>
      <c r="AH7719" s="93"/>
    </row>
    <row r="7720" spans="21:34" x14ac:dyDescent="0.3">
      <c r="U7720" s="309" t="s">
        <v>62808</v>
      </c>
      <c r="V7720" s="310">
        <v>205.18</v>
      </c>
      <c r="X7720" s="267" t="s">
        <v>50055</v>
      </c>
      <c r="Y7720" s="268">
        <v>21212.51</v>
      </c>
      <c r="AA7720" s="229" t="s">
        <v>52733</v>
      </c>
      <c r="AB7720" s="230">
        <v>17203.3</v>
      </c>
      <c r="AD7720" s="209" t="s">
        <v>21935</v>
      </c>
      <c r="AE7720" s="210">
        <v>14501.38</v>
      </c>
      <c r="AF7720" s="93"/>
      <c r="AG7720" s="93"/>
      <c r="AH7720" s="93"/>
    </row>
    <row r="7721" spans="21:34" x14ac:dyDescent="0.3">
      <c r="U7721" s="309" t="s">
        <v>68856</v>
      </c>
      <c r="V7721" s="310">
        <v>36</v>
      </c>
      <c r="X7721" s="267" t="s">
        <v>64444</v>
      </c>
      <c r="Y7721" s="268">
        <v>-534.41999999999996</v>
      </c>
      <c r="AA7721" s="229" t="s">
        <v>36367</v>
      </c>
      <c r="AB7721" s="230">
        <v>7510.18</v>
      </c>
      <c r="AD7721" s="209" t="s">
        <v>21936</v>
      </c>
      <c r="AE7721" s="210">
        <v>5020</v>
      </c>
      <c r="AF7721" s="93"/>
      <c r="AG7721" s="93"/>
      <c r="AH7721" s="93"/>
    </row>
    <row r="7722" spans="21:34" x14ac:dyDescent="0.3">
      <c r="U7722" s="309" t="s">
        <v>68857</v>
      </c>
      <c r="V7722" s="310">
        <v>72.150000000000006</v>
      </c>
      <c r="X7722" s="267" t="s">
        <v>22202</v>
      </c>
      <c r="Y7722" s="268">
        <v>12598.98</v>
      </c>
      <c r="AA7722" s="229" t="s">
        <v>52734</v>
      </c>
      <c r="AB7722" s="230">
        <v>140647.71</v>
      </c>
      <c r="AD7722" s="209" t="s">
        <v>21937</v>
      </c>
      <c r="AE7722" s="210">
        <v>12297.08</v>
      </c>
      <c r="AF7722" s="93"/>
      <c r="AG7722" s="93"/>
      <c r="AH7722" s="93"/>
    </row>
    <row r="7723" spans="21:34" x14ac:dyDescent="0.3">
      <c r="U7723" s="309" t="s">
        <v>47257</v>
      </c>
      <c r="V7723" s="310">
        <v>971.53</v>
      </c>
      <c r="X7723" s="267" t="s">
        <v>35189</v>
      </c>
      <c r="Y7723" s="268">
        <v>176317.41</v>
      </c>
      <c r="AA7723" s="229" t="s">
        <v>21965</v>
      </c>
      <c r="AB7723" s="230">
        <v>3428.94</v>
      </c>
      <c r="AD7723" s="209" t="s">
        <v>21938</v>
      </c>
      <c r="AE7723" s="210">
        <v>13443.05</v>
      </c>
      <c r="AF7723" s="93"/>
      <c r="AG7723" s="93"/>
      <c r="AH7723" s="93"/>
    </row>
    <row r="7724" spans="21:34" x14ac:dyDescent="0.3">
      <c r="U7724" s="309" t="s">
        <v>60723</v>
      </c>
      <c r="V7724" s="310">
        <v>8182.12</v>
      </c>
      <c r="X7724" s="267" t="s">
        <v>57517</v>
      </c>
      <c r="Y7724" s="268">
        <v>259488.52</v>
      </c>
      <c r="AA7724" s="229" t="s">
        <v>45059</v>
      </c>
      <c r="AB7724" s="230">
        <v>-183.11</v>
      </c>
      <c r="AD7724" s="209" t="s">
        <v>21939</v>
      </c>
      <c r="AE7724" s="210">
        <v>77222.95</v>
      </c>
      <c r="AF7724" s="93"/>
      <c r="AG7724" s="93"/>
      <c r="AH7724" s="93"/>
    </row>
    <row r="7725" spans="21:34" x14ac:dyDescent="0.3">
      <c r="U7725" s="309" t="s">
        <v>68858</v>
      </c>
      <c r="V7725" s="310">
        <v>8707.9500000000007</v>
      </c>
      <c r="X7725" s="267" t="s">
        <v>62666</v>
      </c>
      <c r="Y7725" s="268">
        <v>6968.71</v>
      </c>
      <c r="AA7725" s="229" t="s">
        <v>42621</v>
      </c>
      <c r="AB7725" s="230">
        <v>38760</v>
      </c>
      <c r="AD7725" s="209" t="s">
        <v>21940</v>
      </c>
      <c r="AE7725" s="210">
        <v>53618.87</v>
      </c>
      <c r="AF7725" s="93"/>
      <c r="AG7725" s="93"/>
      <c r="AH7725" s="93"/>
    </row>
    <row r="7726" spans="21:34" x14ac:dyDescent="0.3">
      <c r="U7726" s="309" t="s">
        <v>57851</v>
      </c>
      <c r="V7726" s="310">
        <v>5207.8999999999996</v>
      </c>
      <c r="X7726" s="267" t="s">
        <v>33748</v>
      </c>
      <c r="Y7726" s="268">
        <v>85636.96</v>
      </c>
      <c r="AA7726" s="229" t="s">
        <v>42622</v>
      </c>
      <c r="AB7726" s="230">
        <v>2965.17</v>
      </c>
      <c r="AD7726" s="209" t="s">
        <v>21941</v>
      </c>
      <c r="AE7726" s="210">
        <v>8929.7999999999993</v>
      </c>
      <c r="AF7726" s="93"/>
      <c r="AG7726" s="93"/>
      <c r="AH7726" s="93"/>
    </row>
    <row r="7727" spans="21:34" x14ac:dyDescent="0.3">
      <c r="U7727" s="309" t="s">
        <v>57852</v>
      </c>
      <c r="V7727" s="310">
        <v>391.9</v>
      </c>
      <c r="X7727" s="267" t="s">
        <v>64445</v>
      </c>
      <c r="Y7727" s="268">
        <v>2480</v>
      </c>
      <c r="AA7727" s="229" t="s">
        <v>52735</v>
      </c>
      <c r="AB7727" s="230">
        <v>21754.18</v>
      </c>
      <c r="AD7727" s="209" t="s">
        <v>21942</v>
      </c>
      <c r="AE7727" s="210">
        <v>21591.24</v>
      </c>
      <c r="AF7727" s="93"/>
      <c r="AG7727" s="93"/>
      <c r="AH7727" s="93"/>
    </row>
    <row r="7728" spans="21:34" x14ac:dyDescent="0.3">
      <c r="U7728" s="309" t="s">
        <v>57853</v>
      </c>
      <c r="V7728" s="310">
        <v>1303.02</v>
      </c>
      <c r="X7728" s="267" t="s">
        <v>62054</v>
      </c>
      <c r="Y7728" s="268">
        <v>20880</v>
      </c>
      <c r="AA7728" s="229" t="s">
        <v>52736</v>
      </c>
      <c r="AB7728" s="230">
        <v>5673</v>
      </c>
      <c r="AD7728" s="209" t="s">
        <v>13688</v>
      </c>
      <c r="AE7728" s="210">
        <v>6112.28</v>
      </c>
      <c r="AF7728" s="93"/>
      <c r="AG7728" s="93"/>
      <c r="AH7728" s="93"/>
    </row>
    <row r="7729" spans="21:34" x14ac:dyDescent="0.3">
      <c r="U7729" s="309" t="s">
        <v>63373</v>
      </c>
      <c r="V7729" s="310">
        <v>2097.67</v>
      </c>
      <c r="X7729" s="267" t="s">
        <v>64446</v>
      </c>
      <c r="Y7729" s="268">
        <v>9135.4599999999991</v>
      </c>
      <c r="AA7729" s="229" t="s">
        <v>52737</v>
      </c>
      <c r="AB7729" s="230">
        <v>2098.1</v>
      </c>
      <c r="AD7729" s="209" t="s">
        <v>21943</v>
      </c>
      <c r="AE7729" s="210">
        <v>17118.810000000001</v>
      </c>
      <c r="AF7729" s="93"/>
      <c r="AG7729" s="93"/>
      <c r="AH7729" s="93"/>
    </row>
    <row r="7730" spans="21:34" x14ac:dyDescent="0.3">
      <c r="U7730" s="309" t="s">
        <v>58675</v>
      </c>
      <c r="V7730" s="310">
        <v>17121.349999999999</v>
      </c>
      <c r="X7730" s="267" t="s">
        <v>33749</v>
      </c>
      <c r="Y7730" s="268">
        <v>93438.720000000001</v>
      </c>
      <c r="AA7730" s="229" t="s">
        <v>52738</v>
      </c>
      <c r="AB7730" s="230">
        <v>5906.63</v>
      </c>
      <c r="AD7730" s="209" t="s">
        <v>21944</v>
      </c>
      <c r="AE7730" s="210">
        <v>5979</v>
      </c>
      <c r="AF7730" s="93"/>
      <c r="AG7730" s="93"/>
      <c r="AH7730" s="93"/>
    </row>
    <row r="7731" spans="21:34" x14ac:dyDescent="0.3">
      <c r="U7731" s="309" t="s">
        <v>59207</v>
      </c>
      <c r="V7731" s="310">
        <v>400</v>
      </c>
      <c r="X7731" s="267" t="s">
        <v>45086</v>
      </c>
      <c r="Y7731" s="268">
        <v>561000</v>
      </c>
      <c r="AA7731" s="229" t="s">
        <v>52739</v>
      </c>
      <c r="AB7731" s="230">
        <v>9893.89</v>
      </c>
      <c r="AD7731" s="209" t="s">
        <v>21945</v>
      </c>
      <c r="AE7731" s="210">
        <v>19065.55</v>
      </c>
      <c r="AF7731" s="93"/>
      <c r="AG7731" s="93"/>
      <c r="AH7731" s="93"/>
    </row>
    <row r="7732" spans="21:34" x14ac:dyDescent="0.3">
      <c r="U7732" s="309" t="s">
        <v>64883</v>
      </c>
      <c r="V7732" s="310">
        <v>1189.77</v>
      </c>
      <c r="X7732" s="267" t="s">
        <v>45087</v>
      </c>
      <c r="Y7732" s="268">
        <v>-7849.1</v>
      </c>
      <c r="AA7732" s="229" t="s">
        <v>52740</v>
      </c>
      <c r="AB7732" s="230">
        <v>22977.02</v>
      </c>
      <c r="AD7732" s="209" t="s">
        <v>21946</v>
      </c>
      <c r="AE7732" s="210">
        <v>41088</v>
      </c>
      <c r="AF7732" s="93"/>
      <c r="AG7732" s="93"/>
      <c r="AH7732" s="93"/>
    </row>
    <row r="7733" spans="21:34" x14ac:dyDescent="0.3">
      <c r="U7733" s="309" t="s">
        <v>57855</v>
      </c>
      <c r="V7733" s="310">
        <v>25117.47</v>
      </c>
      <c r="X7733" s="267" t="s">
        <v>36390</v>
      </c>
      <c r="Y7733" s="268">
        <v>4296.78</v>
      </c>
      <c r="AA7733" s="229" t="s">
        <v>52741</v>
      </c>
      <c r="AB7733" s="230">
        <v>9207.0400000000009</v>
      </c>
      <c r="AD7733" s="209" t="s">
        <v>21947</v>
      </c>
      <c r="AE7733" s="210">
        <v>4272.5600000000004</v>
      </c>
      <c r="AF7733" s="93"/>
      <c r="AG7733" s="93"/>
      <c r="AH7733" s="93"/>
    </row>
    <row r="7734" spans="21:34" x14ac:dyDescent="0.3">
      <c r="U7734" s="309" t="s">
        <v>57857</v>
      </c>
      <c r="V7734" s="310">
        <v>11277.8</v>
      </c>
      <c r="X7734" s="267" t="s">
        <v>63709</v>
      </c>
      <c r="Y7734" s="268">
        <v>1497.6</v>
      </c>
      <c r="AA7734" s="229" t="s">
        <v>52742</v>
      </c>
      <c r="AB7734" s="230">
        <v>704.31</v>
      </c>
      <c r="AD7734" s="209" t="s">
        <v>21948</v>
      </c>
      <c r="AE7734" s="210">
        <v>12889.36</v>
      </c>
      <c r="AF7734" s="93"/>
      <c r="AG7734" s="93"/>
      <c r="AH7734" s="93"/>
    </row>
    <row r="7735" spans="21:34" x14ac:dyDescent="0.3">
      <c r="U7735" s="309" t="s">
        <v>68859</v>
      </c>
      <c r="V7735" s="310">
        <v>14.97</v>
      </c>
      <c r="X7735" s="267" t="s">
        <v>35190</v>
      </c>
      <c r="Y7735" s="268">
        <v>13828.68</v>
      </c>
      <c r="AA7735" s="229" t="s">
        <v>52743</v>
      </c>
      <c r="AB7735" s="230">
        <v>2218.9</v>
      </c>
      <c r="AD7735" s="209" t="s">
        <v>21949</v>
      </c>
      <c r="AE7735" s="210">
        <v>1312.86</v>
      </c>
      <c r="AF7735" s="93"/>
      <c r="AG7735" s="93"/>
      <c r="AH7735" s="93"/>
    </row>
    <row r="7736" spans="21:34" x14ac:dyDescent="0.3">
      <c r="U7736" s="309" t="s">
        <v>68860</v>
      </c>
      <c r="V7736" s="310">
        <v>31598</v>
      </c>
      <c r="X7736" s="267" t="s">
        <v>52793</v>
      </c>
      <c r="Y7736" s="268">
        <v>8956.4</v>
      </c>
      <c r="AA7736" s="229" t="s">
        <v>50045</v>
      </c>
      <c r="AB7736" s="230">
        <v>794.7</v>
      </c>
      <c r="AD7736" s="209" t="s">
        <v>21950</v>
      </c>
      <c r="AE7736" s="210">
        <v>3277.85</v>
      </c>
      <c r="AF7736" s="93"/>
      <c r="AG7736" s="93"/>
      <c r="AH7736" s="93"/>
    </row>
    <row r="7737" spans="21:34" x14ac:dyDescent="0.3">
      <c r="U7737" s="309" t="s">
        <v>68861</v>
      </c>
      <c r="V7737" s="310">
        <v>166.1</v>
      </c>
      <c r="X7737" s="267" t="s">
        <v>47017</v>
      </c>
      <c r="Y7737" s="268">
        <v>13552.65</v>
      </c>
      <c r="AA7737" s="229" t="s">
        <v>52744</v>
      </c>
      <c r="AB7737" s="230">
        <v>2439.09</v>
      </c>
      <c r="AD7737" s="209" t="s">
        <v>21951</v>
      </c>
      <c r="AE7737" s="210">
        <v>47194.25</v>
      </c>
      <c r="AF7737" s="93"/>
      <c r="AG7737" s="93"/>
      <c r="AH7737" s="93"/>
    </row>
    <row r="7738" spans="21:34" x14ac:dyDescent="0.3">
      <c r="U7738" s="309" t="s">
        <v>60725</v>
      </c>
      <c r="V7738" s="310">
        <v>1940.69</v>
      </c>
      <c r="X7738" s="267" t="s">
        <v>64447</v>
      </c>
      <c r="Y7738" s="268">
        <v>46.35</v>
      </c>
      <c r="AA7738" s="229" t="s">
        <v>52745</v>
      </c>
      <c r="AB7738" s="230">
        <v>1474.33</v>
      </c>
      <c r="AD7738" s="209" t="s">
        <v>21952</v>
      </c>
      <c r="AE7738" s="210">
        <v>63511</v>
      </c>
      <c r="AF7738" s="93"/>
      <c r="AG7738" s="93"/>
      <c r="AH7738" s="93"/>
    </row>
    <row r="7739" spans="21:34" x14ac:dyDescent="0.3">
      <c r="U7739" s="309" t="s">
        <v>60726</v>
      </c>
      <c r="V7739" s="310">
        <v>3883.2</v>
      </c>
      <c r="X7739" s="267" t="s">
        <v>33750</v>
      </c>
      <c r="Y7739" s="268">
        <v>94081.46</v>
      </c>
      <c r="AA7739" s="229" t="s">
        <v>36368</v>
      </c>
      <c r="AB7739" s="230">
        <v>34341</v>
      </c>
      <c r="AD7739" s="209" t="s">
        <v>21953</v>
      </c>
      <c r="AE7739" s="210">
        <v>9934</v>
      </c>
      <c r="AF7739" s="93"/>
      <c r="AG7739" s="93"/>
      <c r="AH7739" s="93"/>
    </row>
    <row r="7740" spans="21:34" x14ac:dyDescent="0.3">
      <c r="U7740" s="309" t="s">
        <v>60727</v>
      </c>
      <c r="V7740" s="310">
        <v>445.58</v>
      </c>
      <c r="X7740" s="267" t="s">
        <v>33751</v>
      </c>
      <c r="Y7740" s="268">
        <v>109238.67</v>
      </c>
      <c r="AA7740" s="229" t="s">
        <v>35170</v>
      </c>
      <c r="AB7740" s="230">
        <v>267330.90999999997</v>
      </c>
      <c r="AD7740" s="209" t="s">
        <v>21954</v>
      </c>
      <c r="AE7740" s="210">
        <v>157361.1</v>
      </c>
      <c r="AF7740" s="93"/>
      <c r="AG7740" s="93"/>
      <c r="AH7740" s="93"/>
    </row>
    <row r="7741" spans="21:34" x14ac:dyDescent="0.3">
      <c r="U7741" s="309" t="s">
        <v>60728</v>
      </c>
      <c r="V7741" s="310">
        <v>1442.12</v>
      </c>
      <c r="X7741" s="267" t="s">
        <v>36391</v>
      </c>
      <c r="Y7741" s="268">
        <v>61607.33</v>
      </c>
      <c r="AA7741" s="229" t="s">
        <v>47009</v>
      </c>
      <c r="AB7741" s="230">
        <v>1731.4</v>
      </c>
      <c r="AD7741" s="209" t="s">
        <v>21955</v>
      </c>
      <c r="AE7741" s="210">
        <v>12149.55</v>
      </c>
      <c r="AF7741" s="93"/>
      <c r="AG7741" s="93"/>
      <c r="AH7741" s="93"/>
    </row>
    <row r="7742" spans="21:34" x14ac:dyDescent="0.3">
      <c r="U7742" s="309" t="s">
        <v>62234</v>
      </c>
      <c r="V7742" s="310">
        <v>4024.66</v>
      </c>
      <c r="X7742" s="267" t="s">
        <v>22203</v>
      </c>
      <c r="Y7742" s="268">
        <v>10648</v>
      </c>
      <c r="AA7742" s="229" t="s">
        <v>36369</v>
      </c>
      <c r="AB7742" s="230">
        <v>3941.92</v>
      </c>
      <c r="AD7742" s="209" t="s">
        <v>21956</v>
      </c>
      <c r="AE7742" s="210">
        <v>38543.24</v>
      </c>
      <c r="AF7742" s="93"/>
      <c r="AG7742" s="93"/>
      <c r="AH7742" s="93"/>
    </row>
    <row r="7743" spans="21:34" x14ac:dyDescent="0.3">
      <c r="U7743" s="309" t="s">
        <v>61590</v>
      </c>
      <c r="V7743" s="310">
        <v>24370.81</v>
      </c>
      <c r="X7743" s="267" t="s">
        <v>40375</v>
      </c>
      <c r="Y7743" s="268">
        <v>2665.9</v>
      </c>
      <c r="AA7743" s="229" t="s">
        <v>42623</v>
      </c>
      <c r="AB7743" s="230">
        <v>2293652.7999999998</v>
      </c>
      <c r="AD7743" s="209" t="s">
        <v>21957</v>
      </c>
      <c r="AE7743" s="210">
        <v>51756.959999999999</v>
      </c>
      <c r="AF7743" s="93"/>
      <c r="AG7743" s="93"/>
      <c r="AH7743" s="93"/>
    </row>
    <row r="7744" spans="21:34" x14ac:dyDescent="0.3">
      <c r="U7744" s="309" t="s">
        <v>68862</v>
      </c>
      <c r="V7744" s="310">
        <v>186.26</v>
      </c>
      <c r="X7744" s="267" t="s">
        <v>36392</v>
      </c>
      <c r="Y7744" s="268">
        <v>7060.25</v>
      </c>
      <c r="AA7744" s="229" t="s">
        <v>40368</v>
      </c>
      <c r="AB7744" s="230">
        <v>15669</v>
      </c>
      <c r="AD7744" s="209" t="s">
        <v>21958</v>
      </c>
      <c r="AE7744" s="210">
        <v>1442.5</v>
      </c>
      <c r="AF7744" s="93"/>
      <c r="AG7744" s="93"/>
      <c r="AH7744" s="93"/>
    </row>
    <row r="7745" spans="21:34" x14ac:dyDescent="0.3">
      <c r="U7745" s="309" t="s">
        <v>60729</v>
      </c>
      <c r="V7745" s="310">
        <v>9204.07</v>
      </c>
      <c r="X7745" s="267" t="s">
        <v>52794</v>
      </c>
      <c r="Y7745" s="268">
        <v>323846.71999999997</v>
      </c>
      <c r="AA7745" s="229" t="s">
        <v>36370</v>
      </c>
      <c r="AB7745" s="230">
        <v>174039.43</v>
      </c>
      <c r="AD7745" s="209" t="s">
        <v>13689</v>
      </c>
      <c r="AE7745" s="210">
        <v>4800</v>
      </c>
      <c r="AF7745" s="93"/>
      <c r="AG7745" s="93"/>
      <c r="AH7745" s="93"/>
    </row>
    <row r="7746" spans="21:34" x14ac:dyDescent="0.3">
      <c r="U7746" s="309" t="s">
        <v>60730</v>
      </c>
      <c r="V7746" s="310">
        <v>704.08</v>
      </c>
      <c r="X7746" s="267" t="s">
        <v>33752</v>
      </c>
      <c r="Y7746" s="268">
        <v>69158.100000000006</v>
      </c>
      <c r="AA7746" s="229" t="s">
        <v>42624</v>
      </c>
      <c r="AB7746" s="230">
        <v>818.56</v>
      </c>
      <c r="AD7746" s="209" t="s">
        <v>13690</v>
      </c>
      <c r="AE7746" s="210">
        <v>7902.39</v>
      </c>
      <c r="AF7746" s="93"/>
      <c r="AG7746" s="93"/>
      <c r="AH7746" s="93"/>
    </row>
    <row r="7747" spans="21:34" x14ac:dyDescent="0.3">
      <c r="U7747" s="309" t="s">
        <v>60731</v>
      </c>
      <c r="V7747" s="310">
        <v>2302.85</v>
      </c>
      <c r="X7747" s="267" t="s">
        <v>36393</v>
      </c>
      <c r="Y7747" s="268">
        <v>40290.660000000003</v>
      </c>
      <c r="AA7747" s="229" t="s">
        <v>21966</v>
      </c>
      <c r="AB7747" s="230">
        <v>125850</v>
      </c>
      <c r="AD7747" s="209" t="s">
        <v>13691</v>
      </c>
      <c r="AE7747" s="210">
        <v>22729.58</v>
      </c>
      <c r="AF7747" s="93"/>
      <c r="AG7747" s="93"/>
      <c r="AH7747" s="93"/>
    </row>
    <row r="7748" spans="21:34" x14ac:dyDescent="0.3">
      <c r="U7748" s="309" t="s">
        <v>55409</v>
      </c>
      <c r="V7748" s="310">
        <v>8889.77</v>
      </c>
      <c r="X7748" s="267" t="s">
        <v>50056</v>
      </c>
      <c r="Y7748" s="268">
        <v>1633.66</v>
      </c>
      <c r="AA7748" s="229" t="s">
        <v>52746</v>
      </c>
      <c r="AB7748" s="230">
        <v>465953.98</v>
      </c>
      <c r="AD7748" s="209" t="s">
        <v>21959</v>
      </c>
      <c r="AE7748" s="210">
        <v>15728.53</v>
      </c>
      <c r="AF7748" s="93"/>
      <c r="AG7748" s="93"/>
      <c r="AH7748" s="93"/>
    </row>
    <row r="7749" spans="21:34" x14ac:dyDescent="0.3">
      <c r="U7749" s="309" t="s">
        <v>27487</v>
      </c>
      <c r="V7749" s="310">
        <v>5026.41</v>
      </c>
      <c r="X7749" s="267" t="s">
        <v>62055</v>
      </c>
      <c r="Y7749" s="268">
        <v>6866.57</v>
      </c>
      <c r="AA7749" s="229" t="s">
        <v>45060</v>
      </c>
      <c r="AB7749" s="230">
        <v>-1707.85</v>
      </c>
      <c r="AD7749" s="209" t="s">
        <v>13692</v>
      </c>
      <c r="AE7749" s="210">
        <v>3974.95</v>
      </c>
      <c r="AF7749" s="93"/>
      <c r="AG7749" s="93"/>
      <c r="AH7749" s="93"/>
    </row>
    <row r="7750" spans="21:34" x14ac:dyDescent="0.3">
      <c r="U7750" s="309" t="s">
        <v>34119</v>
      </c>
      <c r="V7750" s="310">
        <v>522.32000000000005</v>
      </c>
      <c r="X7750" s="267" t="s">
        <v>64448</v>
      </c>
      <c r="Y7750" s="268">
        <v>-16243.76</v>
      </c>
      <c r="AA7750" s="229" t="s">
        <v>33727</v>
      </c>
      <c r="AB7750" s="230">
        <v>361008.19</v>
      </c>
      <c r="AD7750" s="209" t="s">
        <v>21960</v>
      </c>
      <c r="AE7750" s="210">
        <v>46516.51</v>
      </c>
      <c r="AF7750" s="93"/>
      <c r="AG7750" s="93"/>
      <c r="AH7750" s="93"/>
    </row>
    <row r="7751" spans="21:34" x14ac:dyDescent="0.3">
      <c r="U7751" s="309" t="s">
        <v>27491</v>
      </c>
      <c r="V7751" s="310">
        <v>424.47</v>
      </c>
      <c r="X7751" s="267" t="s">
        <v>56252</v>
      </c>
      <c r="Y7751" s="268">
        <v>220000</v>
      </c>
      <c r="AA7751" s="229" t="s">
        <v>52747</v>
      </c>
      <c r="AB7751" s="230">
        <v>200</v>
      </c>
      <c r="AD7751" s="209" t="s">
        <v>21961</v>
      </c>
      <c r="AE7751" s="210">
        <v>42709</v>
      </c>
      <c r="AF7751" s="93"/>
      <c r="AG7751" s="93"/>
      <c r="AH7751" s="93"/>
    </row>
    <row r="7752" spans="21:34" x14ac:dyDescent="0.3">
      <c r="U7752" s="309" t="s">
        <v>35656</v>
      </c>
      <c r="V7752" s="310">
        <v>1234.67</v>
      </c>
      <c r="X7752" s="267" t="s">
        <v>62056</v>
      </c>
      <c r="Y7752" s="268">
        <v>6941.13</v>
      </c>
      <c r="AA7752" s="229" t="s">
        <v>52748</v>
      </c>
      <c r="AB7752" s="230">
        <v>15.3</v>
      </c>
      <c r="AD7752" s="209" t="s">
        <v>21962</v>
      </c>
      <c r="AE7752" s="210">
        <v>23520</v>
      </c>
      <c r="AF7752" s="93"/>
      <c r="AG7752" s="93"/>
      <c r="AH7752" s="93"/>
    </row>
    <row r="7753" spans="21:34" x14ac:dyDescent="0.3">
      <c r="U7753" s="309" t="s">
        <v>35658</v>
      </c>
      <c r="V7753" s="310">
        <v>1884.19</v>
      </c>
      <c r="X7753" s="267" t="s">
        <v>52795</v>
      </c>
      <c r="Y7753" s="268">
        <v>6300</v>
      </c>
      <c r="AA7753" s="229" t="s">
        <v>52749</v>
      </c>
      <c r="AB7753" s="230">
        <v>48.2</v>
      </c>
      <c r="AD7753" s="209" t="s">
        <v>21963</v>
      </c>
      <c r="AE7753" s="210">
        <v>528.12</v>
      </c>
      <c r="AF7753" s="93"/>
      <c r="AG7753" s="93"/>
      <c r="AH7753" s="93"/>
    </row>
    <row r="7754" spans="21:34" x14ac:dyDescent="0.3">
      <c r="U7754" s="309" t="s">
        <v>27492</v>
      </c>
      <c r="V7754" s="310">
        <v>1636.57</v>
      </c>
      <c r="X7754" s="267" t="s">
        <v>52796</v>
      </c>
      <c r="Y7754" s="268">
        <v>1001.7</v>
      </c>
      <c r="AA7754" s="229" t="s">
        <v>48035</v>
      </c>
      <c r="AB7754" s="230">
        <v>23710.87</v>
      </c>
      <c r="AD7754" s="209" t="s">
        <v>21964</v>
      </c>
      <c r="AE7754" s="210">
        <v>1972</v>
      </c>
      <c r="AF7754" s="93"/>
      <c r="AG7754" s="93"/>
      <c r="AH7754" s="93"/>
    </row>
    <row r="7755" spans="21:34" x14ac:dyDescent="0.3">
      <c r="U7755" s="309" t="s">
        <v>59823</v>
      </c>
      <c r="V7755" s="310">
        <v>-375.41</v>
      </c>
      <c r="X7755" s="267" t="s">
        <v>52797</v>
      </c>
      <c r="Y7755" s="268">
        <v>3244.24</v>
      </c>
      <c r="AA7755" s="229" t="s">
        <v>52750</v>
      </c>
      <c r="AB7755" s="230">
        <v>14271.46</v>
      </c>
      <c r="AD7755" s="209" t="s">
        <v>21965</v>
      </c>
      <c r="AE7755" s="210">
        <v>100000</v>
      </c>
      <c r="AF7755" s="93"/>
      <c r="AG7755" s="93"/>
      <c r="AH7755" s="93"/>
    </row>
    <row r="7756" spans="21:34" x14ac:dyDescent="0.3">
      <c r="U7756" s="309" t="s">
        <v>50407</v>
      </c>
      <c r="V7756" s="310">
        <v>1740937.32</v>
      </c>
      <c r="X7756" s="267" t="s">
        <v>62057</v>
      </c>
      <c r="Y7756" s="268">
        <v>138.38</v>
      </c>
      <c r="AA7756" s="229" t="s">
        <v>52751</v>
      </c>
      <c r="AB7756" s="230">
        <v>1063.46</v>
      </c>
      <c r="AD7756" s="209" t="s">
        <v>21966</v>
      </c>
      <c r="AE7756" s="210">
        <v>112275</v>
      </c>
      <c r="AF7756" s="93"/>
      <c r="AG7756" s="93"/>
      <c r="AH7756" s="93"/>
    </row>
    <row r="7757" spans="21:34" x14ac:dyDescent="0.3">
      <c r="U7757" s="309" t="s">
        <v>56575</v>
      </c>
      <c r="V7757" s="310">
        <v>9855</v>
      </c>
      <c r="X7757" s="267" t="s">
        <v>61458</v>
      </c>
      <c r="Y7757" s="268">
        <v>3210.76</v>
      </c>
      <c r="AA7757" s="229" t="s">
        <v>52752</v>
      </c>
      <c r="AB7757" s="230">
        <v>3439.43</v>
      </c>
      <c r="AD7757" s="209" t="s">
        <v>21967</v>
      </c>
      <c r="AE7757" s="210">
        <v>228.2</v>
      </c>
      <c r="AF7757" s="93"/>
      <c r="AG7757" s="93"/>
      <c r="AH7757" s="93"/>
    </row>
    <row r="7758" spans="21:34" x14ac:dyDescent="0.3">
      <c r="U7758" s="309" t="s">
        <v>56576</v>
      </c>
      <c r="V7758" s="310">
        <v>129.58000000000001</v>
      </c>
      <c r="X7758" s="267" t="s">
        <v>64449</v>
      </c>
      <c r="Y7758" s="268">
        <v>156.51</v>
      </c>
      <c r="AA7758" s="229" t="s">
        <v>52753</v>
      </c>
      <c r="AB7758" s="230">
        <v>1943.58</v>
      </c>
      <c r="AD7758" s="209" t="s">
        <v>21968</v>
      </c>
      <c r="AE7758" s="210">
        <v>11572.23</v>
      </c>
      <c r="AF7758" s="93"/>
      <c r="AG7758" s="93"/>
      <c r="AH7758" s="93"/>
    </row>
    <row r="7759" spans="21:34" x14ac:dyDescent="0.3">
      <c r="U7759" s="309" t="s">
        <v>56577</v>
      </c>
      <c r="V7759" s="310">
        <v>763.82</v>
      </c>
      <c r="X7759" s="267" t="s">
        <v>59656</v>
      </c>
      <c r="Y7759" s="268">
        <v>2601.2199999999998</v>
      </c>
      <c r="AA7759" s="229" t="s">
        <v>52754</v>
      </c>
      <c r="AB7759" s="230">
        <v>4096.22</v>
      </c>
      <c r="AD7759" s="209" t="s">
        <v>21969</v>
      </c>
      <c r="AE7759" s="210">
        <v>81599.7</v>
      </c>
      <c r="AF7759" s="93"/>
      <c r="AG7759" s="93"/>
      <c r="AH7759" s="93"/>
    </row>
    <row r="7760" spans="21:34" x14ac:dyDescent="0.3">
      <c r="U7760" s="309" t="s">
        <v>56578</v>
      </c>
      <c r="V7760" s="310">
        <v>2179.13</v>
      </c>
      <c r="X7760" s="267" t="s">
        <v>61459</v>
      </c>
      <c r="Y7760" s="268">
        <v>964.28</v>
      </c>
      <c r="AA7760" s="229" t="s">
        <v>50046</v>
      </c>
      <c r="AB7760" s="230">
        <v>31440.54</v>
      </c>
      <c r="AD7760" s="209" t="s">
        <v>21970</v>
      </c>
      <c r="AE7760" s="210">
        <v>12149.55</v>
      </c>
      <c r="AF7760" s="93"/>
      <c r="AG7760" s="93"/>
      <c r="AH7760" s="93"/>
    </row>
    <row r="7761" spans="21:34" x14ac:dyDescent="0.3">
      <c r="U7761" s="309" t="s">
        <v>68863</v>
      </c>
      <c r="V7761" s="310">
        <v>232.14</v>
      </c>
      <c r="X7761" s="267" t="s">
        <v>50058</v>
      </c>
      <c r="Y7761" s="268">
        <v>2807.53</v>
      </c>
      <c r="AA7761" s="229" t="s">
        <v>52755</v>
      </c>
      <c r="AB7761" s="230">
        <v>50750</v>
      </c>
      <c r="AD7761" s="209" t="s">
        <v>21971</v>
      </c>
      <c r="AE7761" s="210">
        <v>41547.53</v>
      </c>
      <c r="AF7761" s="93"/>
      <c r="AG7761" s="93"/>
      <c r="AH7761" s="93"/>
    </row>
    <row r="7762" spans="21:34" x14ac:dyDescent="0.3">
      <c r="U7762" s="309" t="s">
        <v>53725</v>
      </c>
      <c r="V7762" s="310">
        <v>2368.7399999999998</v>
      </c>
      <c r="X7762" s="267" t="s">
        <v>62667</v>
      </c>
      <c r="Y7762" s="268">
        <v>87000</v>
      </c>
      <c r="AA7762" s="229" t="s">
        <v>45061</v>
      </c>
      <c r="AB7762" s="230">
        <v>317411.96999999997</v>
      </c>
      <c r="AD7762" s="209" t="s">
        <v>21972</v>
      </c>
      <c r="AE7762" s="210">
        <v>4272.5600000000004</v>
      </c>
      <c r="AF7762" s="93"/>
      <c r="AG7762" s="93"/>
      <c r="AH7762" s="93"/>
    </row>
    <row r="7763" spans="21:34" x14ac:dyDescent="0.3">
      <c r="U7763" s="309" t="s">
        <v>53726</v>
      </c>
      <c r="V7763" s="310">
        <v>15.28</v>
      </c>
      <c r="X7763" s="267" t="s">
        <v>59657</v>
      </c>
      <c r="Y7763" s="268">
        <v>14469.95</v>
      </c>
      <c r="AA7763" s="229" t="s">
        <v>45062</v>
      </c>
      <c r="AB7763" s="230">
        <v>24282.03</v>
      </c>
      <c r="AD7763" s="209" t="s">
        <v>21973</v>
      </c>
      <c r="AE7763" s="210">
        <v>38543.24</v>
      </c>
      <c r="AF7763" s="93"/>
      <c r="AG7763" s="93"/>
      <c r="AH7763" s="93"/>
    </row>
    <row r="7764" spans="21:34" x14ac:dyDescent="0.3">
      <c r="U7764" s="309" t="s">
        <v>53727</v>
      </c>
      <c r="V7764" s="310">
        <v>1.17</v>
      </c>
      <c r="X7764" s="267" t="s">
        <v>57518</v>
      </c>
      <c r="Y7764" s="268">
        <v>33000</v>
      </c>
      <c r="AA7764" s="229" t="s">
        <v>21994</v>
      </c>
      <c r="AB7764" s="230">
        <v>2025.92</v>
      </c>
      <c r="AD7764" s="209" t="s">
        <v>21974</v>
      </c>
      <c r="AE7764" s="210">
        <v>53618.87</v>
      </c>
      <c r="AF7764" s="93"/>
      <c r="AG7764" s="93"/>
      <c r="AH7764" s="93"/>
    </row>
    <row r="7765" spans="21:34" x14ac:dyDescent="0.3">
      <c r="U7765" s="309" t="s">
        <v>53728</v>
      </c>
      <c r="V7765" s="310">
        <v>3.74</v>
      </c>
      <c r="X7765" s="267" t="s">
        <v>58569</v>
      </c>
      <c r="Y7765" s="268">
        <v>5050</v>
      </c>
      <c r="AA7765" s="229" t="s">
        <v>45063</v>
      </c>
      <c r="AB7765" s="230">
        <v>100025</v>
      </c>
      <c r="AD7765" s="209" t="s">
        <v>21975</v>
      </c>
      <c r="AE7765" s="210">
        <v>8929.7999999999993</v>
      </c>
      <c r="AF7765" s="93"/>
      <c r="AG7765" s="93"/>
      <c r="AH7765" s="93"/>
    </row>
    <row r="7766" spans="21:34" x14ac:dyDescent="0.3">
      <c r="U7766" s="309" t="s">
        <v>53729</v>
      </c>
      <c r="V7766" s="310">
        <v>3.63</v>
      </c>
      <c r="X7766" s="267" t="s">
        <v>57519</v>
      </c>
      <c r="Y7766" s="268">
        <v>10453.92</v>
      </c>
      <c r="AA7766" s="229" t="s">
        <v>45064</v>
      </c>
      <c r="AB7766" s="230">
        <v>7651.96</v>
      </c>
      <c r="AD7766" s="209" t="s">
        <v>21976</v>
      </c>
      <c r="AE7766" s="210">
        <v>21591.24</v>
      </c>
      <c r="AF7766" s="93"/>
      <c r="AG7766" s="93"/>
      <c r="AH7766" s="93"/>
    </row>
    <row r="7767" spans="21:34" x14ac:dyDescent="0.3">
      <c r="U7767" s="309" t="s">
        <v>59208</v>
      </c>
      <c r="V7767" s="310">
        <v>7128</v>
      </c>
      <c r="X7767" s="267" t="s">
        <v>58570</v>
      </c>
      <c r="Y7767" s="268">
        <v>30384.89</v>
      </c>
      <c r="AA7767" s="229" t="s">
        <v>22003</v>
      </c>
      <c r="AB7767" s="230">
        <v>1780.25</v>
      </c>
      <c r="AD7767" s="209" t="s">
        <v>21977</v>
      </c>
      <c r="AE7767" s="210">
        <v>51756.959999999999</v>
      </c>
      <c r="AF7767" s="93"/>
      <c r="AG7767" s="93"/>
      <c r="AH7767" s="93"/>
    </row>
    <row r="7768" spans="21:34" x14ac:dyDescent="0.3">
      <c r="U7768" s="309" t="s">
        <v>35659</v>
      </c>
      <c r="V7768" s="310">
        <v>179168.1</v>
      </c>
      <c r="X7768" s="267" t="s">
        <v>60542</v>
      </c>
      <c r="Y7768" s="268">
        <v>10397.99</v>
      </c>
      <c r="AA7768" s="229" t="s">
        <v>22006</v>
      </c>
      <c r="AB7768" s="230">
        <v>1212.1400000000001</v>
      </c>
      <c r="AD7768" s="209" t="s">
        <v>21978</v>
      </c>
      <c r="AE7768" s="210">
        <v>1442.5</v>
      </c>
      <c r="AF7768" s="93"/>
      <c r="AG7768" s="93"/>
      <c r="AH7768" s="93"/>
    </row>
    <row r="7769" spans="21:34" x14ac:dyDescent="0.3">
      <c r="U7769" s="309" t="s">
        <v>40625</v>
      </c>
      <c r="V7769" s="310">
        <v>77616</v>
      </c>
      <c r="X7769" s="267" t="s">
        <v>52800</v>
      </c>
      <c r="Y7769" s="268">
        <v>350</v>
      </c>
      <c r="AA7769" s="229" t="s">
        <v>22007</v>
      </c>
      <c r="AB7769" s="230">
        <v>278.25</v>
      </c>
      <c r="AD7769" s="209" t="s">
        <v>13694</v>
      </c>
      <c r="AE7769" s="210">
        <v>17689.36</v>
      </c>
      <c r="AF7769" s="93"/>
      <c r="AG7769" s="93"/>
      <c r="AH7769" s="93"/>
    </row>
    <row r="7770" spans="21:34" x14ac:dyDescent="0.3">
      <c r="U7770" s="309" t="s">
        <v>40626</v>
      </c>
      <c r="V7770" s="310">
        <v>74045.06</v>
      </c>
      <c r="X7770" s="267" t="s">
        <v>52801</v>
      </c>
      <c r="Y7770" s="268">
        <v>6735.65</v>
      </c>
      <c r="AA7770" s="229" t="s">
        <v>50047</v>
      </c>
      <c r="AB7770" s="230">
        <v>3575</v>
      </c>
      <c r="AD7770" s="209" t="s">
        <v>13695</v>
      </c>
      <c r="AE7770" s="210">
        <v>18505.89</v>
      </c>
      <c r="AF7770" s="93"/>
      <c r="AG7770" s="93"/>
      <c r="AH7770" s="93"/>
    </row>
    <row r="7771" spans="21:34" x14ac:dyDescent="0.3">
      <c r="U7771" s="309" t="s">
        <v>59209</v>
      </c>
      <c r="V7771" s="310">
        <v>2700</v>
      </c>
      <c r="X7771" s="267" t="s">
        <v>63215</v>
      </c>
      <c r="Y7771" s="268">
        <v>14814.47</v>
      </c>
      <c r="AA7771" s="229" t="s">
        <v>22008</v>
      </c>
      <c r="AB7771" s="230">
        <v>10000</v>
      </c>
      <c r="AD7771" s="209" t="s">
        <v>13696</v>
      </c>
      <c r="AE7771" s="210">
        <v>51592.57</v>
      </c>
      <c r="AF7771" s="93"/>
      <c r="AG7771" s="93"/>
      <c r="AH7771" s="93"/>
    </row>
    <row r="7772" spans="21:34" x14ac:dyDescent="0.3">
      <c r="U7772" s="309" t="s">
        <v>45583</v>
      </c>
      <c r="V7772" s="310">
        <v>2550</v>
      </c>
      <c r="X7772" s="267" t="s">
        <v>63216</v>
      </c>
      <c r="Y7772" s="268">
        <v>1074.69</v>
      </c>
      <c r="AA7772" s="229" t="s">
        <v>22009</v>
      </c>
      <c r="AB7772" s="230">
        <v>748.4</v>
      </c>
      <c r="AD7772" s="209" t="s">
        <v>21979</v>
      </c>
      <c r="AE7772" s="210">
        <v>21707.53</v>
      </c>
      <c r="AF7772" s="93"/>
      <c r="AG7772" s="93"/>
      <c r="AH7772" s="93"/>
    </row>
    <row r="7773" spans="21:34" x14ac:dyDescent="0.3">
      <c r="U7773" s="309" t="s">
        <v>45584</v>
      </c>
      <c r="V7773" s="310">
        <v>31975</v>
      </c>
      <c r="X7773" s="267" t="s">
        <v>63217</v>
      </c>
      <c r="Y7773" s="268">
        <v>3629.83</v>
      </c>
      <c r="AA7773" s="229" t="s">
        <v>35172</v>
      </c>
      <c r="AB7773" s="230">
        <v>1057.0999999999999</v>
      </c>
      <c r="AD7773" s="209" t="s">
        <v>21980</v>
      </c>
      <c r="AE7773" s="210">
        <v>183904.63</v>
      </c>
      <c r="AF7773" s="93"/>
      <c r="AG7773" s="93"/>
      <c r="AH7773" s="93"/>
    </row>
    <row r="7774" spans="21:34" x14ac:dyDescent="0.3">
      <c r="U7774" s="309" t="s">
        <v>42926</v>
      </c>
      <c r="V7774" s="310">
        <v>126000</v>
      </c>
      <c r="X7774" s="267" t="s">
        <v>63218</v>
      </c>
      <c r="Y7774" s="268">
        <v>4431.01</v>
      </c>
      <c r="AA7774" s="229" t="s">
        <v>33733</v>
      </c>
      <c r="AB7774" s="230">
        <v>3789.77</v>
      </c>
      <c r="AD7774" s="209" t="s">
        <v>21981</v>
      </c>
      <c r="AE7774" s="210">
        <v>30641.84</v>
      </c>
      <c r="AF7774" s="93"/>
      <c r="AG7774" s="93"/>
      <c r="AH7774" s="93"/>
    </row>
    <row r="7775" spans="21:34" x14ac:dyDescent="0.3">
      <c r="U7775" s="309" t="s">
        <v>62235</v>
      </c>
      <c r="V7775" s="310">
        <v>4248</v>
      </c>
      <c r="X7775" s="267" t="s">
        <v>64450</v>
      </c>
      <c r="Y7775" s="268">
        <v>8400</v>
      </c>
      <c r="AA7775" s="229" t="s">
        <v>33734</v>
      </c>
      <c r="AB7775" s="230">
        <v>289.91000000000003</v>
      </c>
      <c r="AD7775" s="209" t="s">
        <v>21982</v>
      </c>
      <c r="AE7775" s="210">
        <v>5020</v>
      </c>
      <c r="AF7775" s="93"/>
      <c r="AG7775" s="93"/>
      <c r="AH7775" s="93"/>
    </row>
    <row r="7776" spans="21:34" x14ac:dyDescent="0.3">
      <c r="U7776" s="309" t="s">
        <v>35660</v>
      </c>
      <c r="V7776" s="310">
        <v>40411.83</v>
      </c>
      <c r="X7776" s="267" t="s">
        <v>64451</v>
      </c>
      <c r="Y7776" s="268">
        <v>642.61</v>
      </c>
      <c r="AA7776" s="229" t="s">
        <v>33735</v>
      </c>
      <c r="AB7776" s="230">
        <v>821.62</v>
      </c>
      <c r="AD7776" s="209" t="s">
        <v>13697</v>
      </c>
      <c r="AE7776" s="210">
        <v>6175.15</v>
      </c>
      <c r="AF7776" s="93"/>
      <c r="AG7776" s="93"/>
      <c r="AH7776" s="93"/>
    </row>
    <row r="7777" spans="21:34" x14ac:dyDescent="0.3">
      <c r="U7777" s="309" t="s">
        <v>35661</v>
      </c>
      <c r="V7777" s="310">
        <v>117638.63</v>
      </c>
      <c r="X7777" s="267" t="s">
        <v>64452</v>
      </c>
      <c r="Y7777" s="268">
        <v>2058.0100000000002</v>
      </c>
      <c r="AA7777" s="229" t="s">
        <v>33736</v>
      </c>
      <c r="AB7777" s="230">
        <v>15125</v>
      </c>
      <c r="AD7777" s="209" t="s">
        <v>21983</v>
      </c>
      <c r="AE7777" s="210">
        <v>501897.17</v>
      </c>
      <c r="AF7777" s="93"/>
      <c r="AG7777" s="93"/>
      <c r="AH7777" s="93"/>
    </row>
    <row r="7778" spans="21:34" x14ac:dyDescent="0.3">
      <c r="U7778" s="309" t="s">
        <v>35662</v>
      </c>
      <c r="V7778" s="310">
        <v>48427.6</v>
      </c>
      <c r="X7778" s="267" t="s">
        <v>63219</v>
      </c>
      <c r="Y7778" s="268">
        <v>9250</v>
      </c>
      <c r="AA7778" s="229" t="s">
        <v>33737</v>
      </c>
      <c r="AB7778" s="230">
        <v>1157.04</v>
      </c>
      <c r="AD7778" s="209" t="s">
        <v>21984</v>
      </c>
      <c r="AE7778" s="210">
        <v>36963.050000000003</v>
      </c>
      <c r="AF7778" s="93"/>
      <c r="AG7778" s="93"/>
      <c r="AH7778" s="93"/>
    </row>
    <row r="7779" spans="21:34" x14ac:dyDescent="0.3">
      <c r="U7779" s="309" t="s">
        <v>59826</v>
      </c>
      <c r="V7779" s="310">
        <v>23666.62</v>
      </c>
      <c r="X7779" s="267" t="s">
        <v>64453</v>
      </c>
      <c r="Y7779" s="268">
        <v>5038.07</v>
      </c>
      <c r="AA7779" s="229" t="s">
        <v>33738</v>
      </c>
      <c r="AB7779" s="230">
        <v>2628.7</v>
      </c>
      <c r="AD7779" s="209" t="s">
        <v>21985</v>
      </c>
      <c r="AE7779" s="210">
        <v>137376.5</v>
      </c>
      <c r="AF7779" s="93"/>
      <c r="AG7779" s="93"/>
      <c r="AH7779" s="93"/>
    </row>
    <row r="7780" spans="21:34" x14ac:dyDescent="0.3">
      <c r="U7780" s="309" t="s">
        <v>53731</v>
      </c>
      <c r="V7780" s="310">
        <v>93584.01</v>
      </c>
      <c r="X7780" s="267" t="s">
        <v>62463</v>
      </c>
      <c r="Y7780" s="268">
        <v>18759.900000000001</v>
      </c>
      <c r="AA7780" s="229" t="s">
        <v>22010</v>
      </c>
      <c r="AB7780" s="230">
        <v>17500</v>
      </c>
      <c r="AD7780" s="209" t="s">
        <v>21986</v>
      </c>
      <c r="AE7780" s="210">
        <v>81599.7</v>
      </c>
      <c r="AF7780" s="93"/>
      <c r="AG7780" s="93"/>
      <c r="AH7780" s="93"/>
    </row>
    <row r="7781" spans="21:34" x14ac:dyDescent="0.3">
      <c r="U7781" s="309" t="s">
        <v>48253</v>
      </c>
      <c r="V7781" s="310">
        <v>148117.9</v>
      </c>
      <c r="X7781" s="267" t="s">
        <v>50059</v>
      </c>
      <c r="Y7781" s="268">
        <v>8300.69</v>
      </c>
      <c r="AA7781" s="229" t="s">
        <v>22011</v>
      </c>
      <c r="AB7781" s="230">
        <v>31161.599999999999</v>
      </c>
      <c r="AD7781" s="209" t="s">
        <v>21987</v>
      </c>
      <c r="AE7781" s="210">
        <v>1970</v>
      </c>
      <c r="AF7781" s="93"/>
      <c r="AG7781" s="93"/>
      <c r="AH7781" s="93"/>
    </row>
    <row r="7782" spans="21:34" x14ac:dyDescent="0.3">
      <c r="U7782" s="309" t="s">
        <v>59827</v>
      </c>
      <c r="V7782" s="310">
        <v>-1181.8399999999999</v>
      </c>
      <c r="X7782" s="267" t="s">
        <v>64454</v>
      </c>
      <c r="Y7782" s="268">
        <v>-606.96</v>
      </c>
      <c r="AA7782" s="229" t="s">
        <v>52756</v>
      </c>
      <c r="AB7782" s="230">
        <v>4147.83</v>
      </c>
      <c r="AD7782" s="209" t="s">
        <v>21988</v>
      </c>
      <c r="AE7782" s="210">
        <v>150.69</v>
      </c>
      <c r="AF7782" s="93"/>
      <c r="AG7782" s="93"/>
      <c r="AH7782" s="93"/>
    </row>
    <row r="7783" spans="21:34" x14ac:dyDescent="0.3">
      <c r="U7783" s="309" t="s">
        <v>50409</v>
      </c>
      <c r="V7783" s="310">
        <v>408440.02</v>
      </c>
      <c r="X7783" s="267" t="s">
        <v>56253</v>
      </c>
      <c r="Y7783" s="268">
        <v>11614</v>
      </c>
      <c r="AA7783" s="229" t="s">
        <v>52757</v>
      </c>
      <c r="AB7783" s="230">
        <v>6614</v>
      </c>
      <c r="AD7783" s="209" t="s">
        <v>21989</v>
      </c>
      <c r="AE7783" s="210">
        <v>13703.31</v>
      </c>
      <c r="AF7783" s="93"/>
      <c r="AG7783" s="93"/>
      <c r="AH7783" s="93"/>
    </row>
    <row r="7784" spans="21:34" x14ac:dyDescent="0.3">
      <c r="U7784" s="309" t="s">
        <v>63794</v>
      </c>
      <c r="V7784" s="310">
        <v>9570.73</v>
      </c>
      <c r="X7784" s="267" t="s">
        <v>60543</v>
      </c>
      <c r="Y7784" s="268">
        <v>7600</v>
      </c>
      <c r="AA7784" s="229" t="s">
        <v>36373</v>
      </c>
      <c r="AB7784" s="230">
        <v>72170.75</v>
      </c>
      <c r="AD7784" s="209" t="s">
        <v>21990</v>
      </c>
      <c r="AE7784" s="210">
        <v>3950</v>
      </c>
      <c r="AF7784" s="93"/>
      <c r="AG7784" s="93"/>
      <c r="AH7784" s="93"/>
    </row>
    <row r="7785" spans="21:34" x14ac:dyDescent="0.3">
      <c r="U7785" s="309" t="s">
        <v>68864</v>
      </c>
      <c r="V7785" s="310">
        <v>176.48</v>
      </c>
      <c r="X7785" s="267" t="s">
        <v>64455</v>
      </c>
      <c r="Y7785" s="268">
        <v>429.02</v>
      </c>
      <c r="AA7785" s="229" t="s">
        <v>45065</v>
      </c>
      <c r="AB7785" s="230">
        <v>20725</v>
      </c>
      <c r="AD7785" s="209" t="s">
        <v>21991</v>
      </c>
      <c r="AE7785" s="210">
        <v>149</v>
      </c>
      <c r="AF7785" s="93"/>
      <c r="AG7785" s="93"/>
      <c r="AH7785" s="93"/>
    </row>
    <row r="7786" spans="21:34" x14ac:dyDescent="0.3">
      <c r="U7786" s="309" t="s">
        <v>63795</v>
      </c>
      <c r="V7786" s="310">
        <v>728.08</v>
      </c>
      <c r="X7786" s="267" t="s">
        <v>57520</v>
      </c>
      <c r="Y7786" s="268">
        <v>4500</v>
      </c>
      <c r="AA7786" s="229" t="s">
        <v>36374</v>
      </c>
      <c r="AB7786" s="230">
        <v>6867.11</v>
      </c>
      <c r="AD7786" s="209" t="s">
        <v>21992</v>
      </c>
      <c r="AE7786" s="210">
        <v>1128</v>
      </c>
      <c r="AF7786" s="93"/>
      <c r="AG7786" s="93"/>
      <c r="AH7786" s="93"/>
    </row>
    <row r="7787" spans="21:34" x14ac:dyDescent="0.3">
      <c r="U7787" s="309" t="s">
        <v>63796</v>
      </c>
      <c r="V7787" s="310">
        <v>2195.3000000000002</v>
      </c>
      <c r="X7787" s="267" t="s">
        <v>57521</v>
      </c>
      <c r="Y7787" s="268">
        <v>344.24</v>
      </c>
      <c r="AA7787" s="229" t="s">
        <v>36375</v>
      </c>
      <c r="AB7787" s="230">
        <v>4425.8599999999997</v>
      </c>
      <c r="AD7787" s="209" t="s">
        <v>21993</v>
      </c>
      <c r="AE7787" s="210">
        <v>11243</v>
      </c>
      <c r="AF7787" s="93"/>
      <c r="AG7787" s="93"/>
      <c r="AH7787" s="93"/>
    </row>
    <row r="7788" spans="21:34" x14ac:dyDescent="0.3">
      <c r="U7788" s="309" t="s">
        <v>59828</v>
      </c>
      <c r="V7788" s="310">
        <v>12000</v>
      </c>
      <c r="X7788" s="267" t="s">
        <v>59111</v>
      </c>
      <c r="Y7788" s="268">
        <v>1096.47</v>
      </c>
      <c r="AA7788" s="229" t="s">
        <v>36376</v>
      </c>
      <c r="AB7788" s="230">
        <v>6100.9</v>
      </c>
      <c r="AD7788" s="209" t="s">
        <v>21994</v>
      </c>
      <c r="AE7788" s="210">
        <v>36918.160000000003</v>
      </c>
      <c r="AF7788" s="93"/>
      <c r="AG7788" s="93"/>
      <c r="AH7788" s="93"/>
    </row>
    <row r="7789" spans="21:34" x14ac:dyDescent="0.3">
      <c r="U7789" s="309" t="s">
        <v>68865</v>
      </c>
      <c r="V7789" s="310">
        <v>3155.8</v>
      </c>
      <c r="X7789" s="267" t="s">
        <v>59112</v>
      </c>
      <c r="Y7789" s="268">
        <v>190</v>
      </c>
      <c r="AA7789" s="229" t="s">
        <v>36377</v>
      </c>
      <c r="AB7789" s="230">
        <v>19</v>
      </c>
      <c r="AD7789" s="209" t="s">
        <v>21995</v>
      </c>
      <c r="AE7789" s="210">
        <v>292</v>
      </c>
      <c r="AF7789" s="93"/>
      <c r="AG7789" s="93"/>
      <c r="AH7789" s="93"/>
    </row>
    <row r="7790" spans="21:34" x14ac:dyDescent="0.3">
      <c r="U7790" s="309" t="s">
        <v>61592</v>
      </c>
      <c r="V7790" s="310">
        <v>2848.75</v>
      </c>
      <c r="X7790" s="267" t="s">
        <v>61460</v>
      </c>
      <c r="Y7790" s="268">
        <v>582.42999999999995</v>
      </c>
      <c r="AA7790" s="229" t="s">
        <v>35173</v>
      </c>
      <c r="AB7790" s="230">
        <v>6250</v>
      </c>
      <c r="AD7790" s="209" t="s">
        <v>21996</v>
      </c>
      <c r="AE7790" s="210">
        <v>2000</v>
      </c>
      <c r="AF7790" s="93"/>
      <c r="AG7790" s="93"/>
      <c r="AH7790" s="93"/>
    </row>
    <row r="7791" spans="21:34" x14ac:dyDescent="0.3">
      <c r="U7791" s="309" t="s">
        <v>59830</v>
      </c>
      <c r="V7791" s="310">
        <v>742.5</v>
      </c>
      <c r="X7791" s="267" t="s">
        <v>47020</v>
      </c>
      <c r="Y7791" s="268">
        <v>3924.1</v>
      </c>
      <c r="AA7791" s="229" t="s">
        <v>35174</v>
      </c>
      <c r="AB7791" s="230">
        <v>15535.8</v>
      </c>
      <c r="AD7791" s="209" t="s">
        <v>21997</v>
      </c>
      <c r="AE7791" s="210">
        <v>2450.09</v>
      </c>
      <c r="AF7791" s="93"/>
      <c r="AG7791" s="93"/>
      <c r="AH7791" s="93"/>
    </row>
    <row r="7792" spans="21:34" x14ac:dyDescent="0.3">
      <c r="U7792" s="309" t="s">
        <v>59832</v>
      </c>
      <c r="V7792" s="310">
        <v>56.79</v>
      </c>
      <c r="X7792" s="267" t="s">
        <v>47023</v>
      </c>
      <c r="Y7792" s="268">
        <v>2719.7</v>
      </c>
      <c r="AA7792" s="229" t="s">
        <v>47010</v>
      </c>
      <c r="AB7792" s="230">
        <v>6512</v>
      </c>
      <c r="AD7792" s="209" t="s">
        <v>21998</v>
      </c>
      <c r="AE7792" s="210">
        <v>16781.8</v>
      </c>
      <c r="AF7792" s="93"/>
      <c r="AG7792" s="93"/>
      <c r="AH7792" s="93"/>
    </row>
    <row r="7793" spans="21:34" x14ac:dyDescent="0.3">
      <c r="U7793" s="309" t="s">
        <v>59833</v>
      </c>
      <c r="V7793" s="310">
        <v>185.78</v>
      </c>
      <c r="X7793" s="267" t="s">
        <v>63220</v>
      </c>
      <c r="Y7793" s="268">
        <v>5074</v>
      </c>
      <c r="AA7793" s="229" t="s">
        <v>50048</v>
      </c>
      <c r="AB7793" s="230">
        <v>1111.96</v>
      </c>
      <c r="AD7793" s="209" t="s">
        <v>13699</v>
      </c>
      <c r="AE7793" s="210">
        <v>1217.69</v>
      </c>
      <c r="AF7793" s="93"/>
      <c r="AG7793" s="93"/>
      <c r="AH7793" s="93"/>
    </row>
    <row r="7794" spans="21:34" x14ac:dyDescent="0.3">
      <c r="U7794" s="309" t="s">
        <v>62809</v>
      </c>
      <c r="V7794" s="310">
        <v>970.44</v>
      </c>
      <c r="X7794" s="267" t="s">
        <v>63221</v>
      </c>
      <c r="Y7794" s="268">
        <v>6265</v>
      </c>
      <c r="AA7794" s="229" t="s">
        <v>48946</v>
      </c>
      <c r="AB7794" s="230">
        <v>6513</v>
      </c>
      <c r="AD7794" s="209" t="s">
        <v>13700</v>
      </c>
      <c r="AE7794" s="210">
        <v>1817.17</v>
      </c>
      <c r="AF7794" s="93"/>
      <c r="AG7794" s="93"/>
      <c r="AH7794" s="93"/>
    </row>
    <row r="7795" spans="21:34" x14ac:dyDescent="0.3">
      <c r="U7795" s="309" t="s">
        <v>60733</v>
      </c>
      <c r="V7795" s="310">
        <v>10016.07</v>
      </c>
      <c r="X7795" s="267" t="s">
        <v>63222</v>
      </c>
      <c r="Y7795" s="268">
        <v>1800</v>
      </c>
      <c r="AA7795" s="229" t="s">
        <v>48947</v>
      </c>
      <c r="AB7795" s="230">
        <v>2012</v>
      </c>
      <c r="AD7795" s="209" t="s">
        <v>21999</v>
      </c>
      <c r="AE7795" s="210">
        <v>1233.97</v>
      </c>
      <c r="AF7795" s="93"/>
      <c r="AG7795" s="93"/>
      <c r="AH7795" s="93"/>
    </row>
    <row r="7796" spans="21:34" x14ac:dyDescent="0.3">
      <c r="U7796" s="309" t="s">
        <v>60734</v>
      </c>
      <c r="V7796" s="310">
        <v>766.22</v>
      </c>
      <c r="X7796" s="267" t="s">
        <v>57522</v>
      </c>
      <c r="Y7796" s="268">
        <v>519.87</v>
      </c>
      <c r="AA7796" s="229" t="s">
        <v>45066</v>
      </c>
      <c r="AB7796" s="230">
        <v>40000</v>
      </c>
      <c r="AD7796" s="209" t="s">
        <v>22000</v>
      </c>
      <c r="AE7796" s="210">
        <v>4.5</v>
      </c>
      <c r="AF7796" s="93"/>
      <c r="AG7796" s="93"/>
      <c r="AH7796" s="93"/>
    </row>
    <row r="7797" spans="21:34" x14ac:dyDescent="0.3">
      <c r="U7797" s="309" t="s">
        <v>60735</v>
      </c>
      <c r="V7797" s="310">
        <v>2398.4</v>
      </c>
      <c r="X7797" s="267" t="s">
        <v>59658</v>
      </c>
      <c r="Y7797" s="268">
        <v>2164.37</v>
      </c>
      <c r="AA7797" s="229" t="s">
        <v>45067</v>
      </c>
      <c r="AB7797" s="230">
        <v>3060</v>
      </c>
      <c r="AD7797" s="209" t="s">
        <v>22001</v>
      </c>
      <c r="AE7797" s="210">
        <v>2926</v>
      </c>
      <c r="AF7797" s="93"/>
      <c r="AG7797" s="93"/>
      <c r="AH7797" s="93"/>
    </row>
    <row r="7798" spans="21:34" x14ac:dyDescent="0.3">
      <c r="U7798" s="309" t="s">
        <v>27568</v>
      </c>
      <c r="V7798" s="310">
        <v>-990</v>
      </c>
      <c r="X7798" s="267" t="s">
        <v>59659</v>
      </c>
      <c r="Y7798" s="268">
        <v>160.97999999999999</v>
      </c>
      <c r="AA7798" s="229" t="s">
        <v>45068</v>
      </c>
      <c r="AB7798" s="230">
        <v>15085.63</v>
      </c>
      <c r="AD7798" s="209" t="s">
        <v>22002</v>
      </c>
      <c r="AE7798" s="210">
        <v>2200</v>
      </c>
      <c r="AF7798" s="93"/>
      <c r="AG7798" s="93"/>
      <c r="AH7798" s="93"/>
    </row>
    <row r="7799" spans="21:34" x14ac:dyDescent="0.3">
      <c r="U7799" s="309" t="s">
        <v>40629</v>
      </c>
      <c r="V7799" s="310">
        <v>35718.959999999999</v>
      </c>
      <c r="X7799" s="267" t="s">
        <v>62668</v>
      </c>
      <c r="Y7799" s="268">
        <v>40.630000000000003</v>
      </c>
      <c r="AA7799" s="229" t="s">
        <v>45069</v>
      </c>
      <c r="AB7799" s="230">
        <v>1153.57</v>
      </c>
      <c r="AD7799" s="209" t="s">
        <v>22003</v>
      </c>
      <c r="AE7799" s="210">
        <v>4285.21</v>
      </c>
      <c r="AF7799" s="93"/>
      <c r="AG7799" s="93"/>
      <c r="AH7799" s="93"/>
    </row>
    <row r="7800" spans="21:34" x14ac:dyDescent="0.3">
      <c r="U7800" s="309" t="s">
        <v>47261</v>
      </c>
      <c r="V7800" s="310">
        <v>72540.7</v>
      </c>
      <c r="X7800" s="267" t="s">
        <v>40376</v>
      </c>
      <c r="Y7800" s="268">
        <v>2164.37</v>
      </c>
      <c r="AA7800" s="229" t="s">
        <v>48948</v>
      </c>
      <c r="AB7800" s="230">
        <v>5500</v>
      </c>
      <c r="AD7800" s="209" t="s">
        <v>22004</v>
      </c>
      <c r="AE7800" s="210">
        <v>991.88</v>
      </c>
      <c r="AF7800" s="93"/>
      <c r="AG7800" s="93"/>
      <c r="AH7800" s="93"/>
    </row>
    <row r="7801" spans="21:34" x14ac:dyDescent="0.3">
      <c r="U7801" s="309" t="s">
        <v>68866</v>
      </c>
      <c r="V7801" s="310">
        <v>59886.9</v>
      </c>
      <c r="X7801" s="267" t="s">
        <v>40377</v>
      </c>
      <c r="Y7801" s="268">
        <v>209.02</v>
      </c>
      <c r="AA7801" s="229" t="s">
        <v>36378</v>
      </c>
      <c r="AB7801" s="230">
        <v>2189.5100000000002</v>
      </c>
      <c r="AD7801" s="209" t="s">
        <v>22005</v>
      </c>
      <c r="AE7801" s="210">
        <v>316.5</v>
      </c>
      <c r="AF7801" s="93"/>
      <c r="AG7801" s="93"/>
      <c r="AH7801" s="93"/>
    </row>
    <row r="7802" spans="21:34" x14ac:dyDescent="0.3">
      <c r="U7802" s="309" t="s">
        <v>58681</v>
      </c>
      <c r="V7802" s="310">
        <v>32663.95</v>
      </c>
      <c r="X7802" s="267" t="s">
        <v>40378</v>
      </c>
      <c r="Y7802" s="268">
        <v>550.16999999999996</v>
      </c>
      <c r="AA7802" s="229" t="s">
        <v>39234</v>
      </c>
      <c r="AB7802" s="230">
        <v>3205</v>
      </c>
      <c r="AD7802" s="209" t="s">
        <v>22006</v>
      </c>
      <c r="AE7802" s="210">
        <v>2950.86</v>
      </c>
      <c r="AF7802" s="93"/>
      <c r="AG7802" s="93"/>
      <c r="AH7802" s="93"/>
    </row>
    <row r="7803" spans="21:34" x14ac:dyDescent="0.3">
      <c r="U7803" s="309" t="s">
        <v>59210</v>
      </c>
      <c r="V7803" s="310">
        <v>137614.1</v>
      </c>
      <c r="X7803" s="267" t="s">
        <v>59113</v>
      </c>
      <c r="Y7803" s="268">
        <v>13020</v>
      </c>
      <c r="AA7803" s="229" t="s">
        <v>39235</v>
      </c>
      <c r="AB7803" s="230">
        <v>48000</v>
      </c>
      <c r="AD7803" s="209" t="s">
        <v>22007</v>
      </c>
      <c r="AE7803" s="210">
        <v>1104.75</v>
      </c>
      <c r="AF7803" s="93"/>
      <c r="AG7803" s="93"/>
      <c r="AH7803" s="93"/>
    </row>
    <row r="7804" spans="21:34" x14ac:dyDescent="0.3">
      <c r="U7804" s="309" t="s">
        <v>45591</v>
      </c>
      <c r="V7804" s="310">
        <v>4134.5</v>
      </c>
      <c r="X7804" s="267" t="s">
        <v>63223</v>
      </c>
      <c r="Y7804" s="268">
        <v>996.03</v>
      </c>
      <c r="AA7804" s="229" t="s">
        <v>36379</v>
      </c>
      <c r="AB7804" s="230">
        <v>3879.48</v>
      </c>
      <c r="AD7804" s="209" t="s">
        <v>22008</v>
      </c>
      <c r="AE7804" s="210">
        <v>3000</v>
      </c>
      <c r="AF7804" s="93"/>
      <c r="AG7804" s="93"/>
      <c r="AH7804" s="93"/>
    </row>
    <row r="7805" spans="21:34" x14ac:dyDescent="0.3">
      <c r="U7805" s="309" t="s">
        <v>56582</v>
      </c>
      <c r="V7805" s="310">
        <v>1664687</v>
      </c>
      <c r="X7805" s="267" t="s">
        <v>63224</v>
      </c>
      <c r="Y7805" s="268">
        <v>3194.97</v>
      </c>
      <c r="AA7805" s="229" t="s">
        <v>40369</v>
      </c>
      <c r="AB7805" s="230">
        <v>49300</v>
      </c>
      <c r="AD7805" s="209" t="s">
        <v>22009</v>
      </c>
      <c r="AE7805" s="210">
        <v>229.5</v>
      </c>
      <c r="AF7805" s="93"/>
      <c r="AG7805" s="93"/>
      <c r="AH7805" s="93"/>
    </row>
    <row r="7806" spans="21:34" x14ac:dyDescent="0.3">
      <c r="U7806" s="309" t="s">
        <v>49157</v>
      </c>
      <c r="V7806" s="310">
        <v>4639.45</v>
      </c>
      <c r="X7806" s="267" t="s">
        <v>64456</v>
      </c>
      <c r="Y7806" s="268">
        <v>1916.39</v>
      </c>
      <c r="AA7806" s="229" t="s">
        <v>48036</v>
      </c>
      <c r="AB7806" s="230">
        <v>42618</v>
      </c>
      <c r="AD7806" s="209" t="s">
        <v>22010</v>
      </c>
      <c r="AE7806" s="210">
        <v>6250</v>
      </c>
      <c r="AF7806" s="93"/>
      <c r="AG7806" s="93"/>
      <c r="AH7806" s="93"/>
    </row>
    <row r="7807" spans="21:34" x14ac:dyDescent="0.3">
      <c r="U7807" s="309" t="s">
        <v>68867</v>
      </c>
      <c r="V7807" s="310">
        <v>30625</v>
      </c>
      <c r="X7807" s="267" t="s">
        <v>64457</v>
      </c>
      <c r="Y7807" s="268">
        <v>145.08000000000001</v>
      </c>
      <c r="AA7807" s="229" t="s">
        <v>40370</v>
      </c>
      <c r="AB7807" s="230">
        <v>7559</v>
      </c>
      <c r="AD7807" s="209" t="s">
        <v>22011</v>
      </c>
      <c r="AE7807" s="210">
        <v>3555</v>
      </c>
      <c r="AF7807" s="93"/>
      <c r="AG7807" s="93"/>
      <c r="AH7807" s="93"/>
    </row>
    <row r="7808" spans="21:34" x14ac:dyDescent="0.3">
      <c r="U7808" s="309" t="s">
        <v>62238</v>
      </c>
      <c r="V7808" s="310">
        <v>629.41</v>
      </c>
      <c r="X7808" s="267" t="s">
        <v>64458</v>
      </c>
      <c r="Y7808" s="268">
        <v>414.7</v>
      </c>
      <c r="AA7808" s="229" t="s">
        <v>48949</v>
      </c>
      <c r="AB7808" s="230">
        <v>27280</v>
      </c>
      <c r="AD7808" s="209" t="s">
        <v>22012</v>
      </c>
      <c r="AE7808" s="210">
        <v>18751.8</v>
      </c>
      <c r="AF7808" s="93"/>
      <c r="AG7808" s="93"/>
      <c r="AH7808" s="93"/>
    </row>
    <row r="7809" spans="21:34" x14ac:dyDescent="0.3">
      <c r="U7809" s="309" t="s">
        <v>45592</v>
      </c>
      <c r="V7809" s="310">
        <v>153027.72</v>
      </c>
      <c r="X7809" s="267" t="s">
        <v>64459</v>
      </c>
      <c r="Y7809" s="268">
        <v>142.5</v>
      </c>
      <c r="AA7809" s="229" t="s">
        <v>48950</v>
      </c>
      <c r="AB7809" s="230">
        <v>44334.239999999998</v>
      </c>
      <c r="AD7809" s="209" t="s">
        <v>22013</v>
      </c>
      <c r="AE7809" s="210">
        <v>3000</v>
      </c>
      <c r="AF7809" s="93"/>
      <c r="AG7809" s="93"/>
      <c r="AH7809" s="93"/>
    </row>
    <row r="7810" spans="21:34" x14ac:dyDescent="0.3">
      <c r="U7810" s="309" t="s">
        <v>45593</v>
      </c>
      <c r="V7810" s="310">
        <v>434655.1</v>
      </c>
      <c r="X7810" s="267" t="s">
        <v>57523</v>
      </c>
      <c r="Y7810" s="268">
        <v>538</v>
      </c>
      <c r="AA7810" s="229" t="s">
        <v>40371</v>
      </c>
      <c r="AB7810" s="230">
        <v>28533.38</v>
      </c>
      <c r="AD7810" s="209" t="s">
        <v>13702</v>
      </c>
      <c r="AE7810" s="210">
        <v>1597.88</v>
      </c>
      <c r="AF7810" s="93"/>
      <c r="AG7810" s="93"/>
      <c r="AH7810" s="93"/>
    </row>
    <row r="7811" spans="21:34" x14ac:dyDescent="0.3">
      <c r="U7811" s="309" t="s">
        <v>47262</v>
      </c>
      <c r="V7811" s="310">
        <v>31039.599999999999</v>
      </c>
      <c r="X7811" s="267" t="s">
        <v>57524</v>
      </c>
      <c r="Y7811" s="268">
        <v>82</v>
      </c>
      <c r="AA7811" s="229" t="s">
        <v>42625</v>
      </c>
      <c r="AB7811" s="230">
        <v>20900</v>
      </c>
      <c r="AD7811" s="209" t="s">
        <v>13703</v>
      </c>
      <c r="AE7811" s="210">
        <v>1817.17</v>
      </c>
      <c r="AF7811" s="93"/>
      <c r="AG7811" s="93"/>
      <c r="AH7811" s="93"/>
    </row>
    <row r="7812" spans="21:34" x14ac:dyDescent="0.3">
      <c r="U7812" s="309" t="s">
        <v>47263</v>
      </c>
      <c r="V7812" s="310">
        <v>423204.86</v>
      </c>
      <c r="X7812" s="267" t="s">
        <v>57525</v>
      </c>
      <c r="Y7812" s="268">
        <v>625274.24</v>
      </c>
      <c r="AA7812" s="229" t="s">
        <v>39236</v>
      </c>
      <c r="AB7812" s="230">
        <v>10576.83</v>
      </c>
      <c r="AD7812" s="209" t="s">
        <v>22014</v>
      </c>
      <c r="AE7812" s="210">
        <v>1233.97</v>
      </c>
      <c r="AF7812" s="93"/>
      <c r="AG7812" s="93"/>
      <c r="AH7812" s="93"/>
    </row>
    <row r="7813" spans="21:34" x14ac:dyDescent="0.3">
      <c r="U7813" s="309" t="s">
        <v>68868</v>
      </c>
      <c r="V7813" s="310">
        <v>240393.23</v>
      </c>
      <c r="X7813" s="267" t="s">
        <v>57526</v>
      </c>
      <c r="Y7813" s="268">
        <v>93565.54</v>
      </c>
      <c r="AA7813" s="229" t="s">
        <v>42626</v>
      </c>
      <c r="AB7813" s="230">
        <v>50415</v>
      </c>
      <c r="AD7813" s="209" t="s">
        <v>22015</v>
      </c>
      <c r="AE7813" s="210">
        <v>4.5</v>
      </c>
      <c r="AF7813" s="93"/>
      <c r="AG7813" s="93"/>
      <c r="AH7813" s="93"/>
    </row>
    <row r="7814" spans="21:34" x14ac:dyDescent="0.3">
      <c r="U7814" s="309" t="s">
        <v>57859</v>
      </c>
      <c r="V7814" s="310">
        <v>22018.69</v>
      </c>
      <c r="X7814" s="267" t="s">
        <v>52807</v>
      </c>
      <c r="Y7814" s="268">
        <v>1270.0899999999999</v>
      </c>
      <c r="AA7814" s="229" t="s">
        <v>48037</v>
      </c>
      <c r="AB7814" s="230">
        <v>54767</v>
      </c>
      <c r="AD7814" s="209" t="s">
        <v>22016</v>
      </c>
      <c r="AE7814" s="210">
        <v>9325</v>
      </c>
      <c r="AF7814" s="93"/>
      <c r="AG7814" s="93"/>
      <c r="AH7814" s="93"/>
    </row>
    <row r="7815" spans="21:34" x14ac:dyDescent="0.3">
      <c r="U7815" s="309" t="s">
        <v>66763</v>
      </c>
      <c r="V7815" s="310">
        <v>14290.96</v>
      </c>
      <c r="X7815" s="267" t="s">
        <v>57527</v>
      </c>
      <c r="Y7815" s="268">
        <v>170362.35</v>
      </c>
      <c r="AA7815" s="229" t="s">
        <v>48951</v>
      </c>
      <c r="AB7815" s="230">
        <v>6834.96</v>
      </c>
      <c r="AD7815" s="209" t="s">
        <v>22017</v>
      </c>
      <c r="AE7815" s="210">
        <v>2200</v>
      </c>
      <c r="AF7815" s="93"/>
      <c r="AG7815" s="93"/>
      <c r="AH7815" s="93"/>
    </row>
    <row r="7816" spans="21:34" x14ac:dyDescent="0.3">
      <c r="U7816" s="309" t="s">
        <v>48256</v>
      </c>
      <c r="V7816" s="310">
        <v>247433.04</v>
      </c>
      <c r="X7816" s="267" t="s">
        <v>57528</v>
      </c>
      <c r="Y7816" s="268">
        <v>29.17</v>
      </c>
      <c r="AA7816" s="229" t="s">
        <v>48952</v>
      </c>
      <c r="AB7816" s="230">
        <v>523.04</v>
      </c>
      <c r="AD7816" s="209" t="s">
        <v>22018</v>
      </c>
      <c r="AE7816" s="210">
        <v>7863.3</v>
      </c>
      <c r="AF7816" s="93"/>
      <c r="AG7816" s="93"/>
      <c r="AH7816" s="93"/>
    </row>
    <row r="7817" spans="21:34" x14ac:dyDescent="0.3">
      <c r="U7817" s="309" t="s">
        <v>62239</v>
      </c>
      <c r="V7817" s="310">
        <v>1675206.35</v>
      </c>
      <c r="X7817" s="267" t="s">
        <v>50068</v>
      </c>
      <c r="Y7817" s="268">
        <v>21888.73</v>
      </c>
      <c r="AA7817" s="229" t="s">
        <v>45070</v>
      </c>
      <c r="AB7817" s="230">
        <v>4000</v>
      </c>
      <c r="AD7817" s="209" t="s">
        <v>22019</v>
      </c>
      <c r="AE7817" s="210">
        <v>24597.8</v>
      </c>
      <c r="AF7817" s="93"/>
      <c r="AG7817" s="93"/>
      <c r="AH7817" s="93"/>
    </row>
    <row r="7818" spans="21:34" x14ac:dyDescent="0.3">
      <c r="U7818" s="309" t="s">
        <v>68869</v>
      </c>
      <c r="V7818" s="310">
        <v>1975</v>
      </c>
      <c r="X7818" s="267" t="s">
        <v>61461</v>
      </c>
      <c r="Y7818" s="268">
        <v>-201.96</v>
      </c>
      <c r="AA7818" s="229" t="s">
        <v>45071</v>
      </c>
      <c r="AB7818" s="230">
        <v>306</v>
      </c>
      <c r="AD7818" s="209" t="s">
        <v>22020</v>
      </c>
      <c r="AE7818" s="210">
        <v>316.5</v>
      </c>
      <c r="AF7818" s="93"/>
      <c r="AG7818" s="93"/>
      <c r="AH7818" s="93"/>
    </row>
    <row r="7819" spans="21:34" x14ac:dyDescent="0.3">
      <c r="U7819" s="309" t="s">
        <v>68870</v>
      </c>
      <c r="V7819" s="310">
        <v>151.08000000000001</v>
      </c>
      <c r="X7819" s="267" t="s">
        <v>35195</v>
      </c>
      <c r="Y7819" s="268">
        <v>26522.94</v>
      </c>
      <c r="AA7819" s="229" t="s">
        <v>45072</v>
      </c>
      <c r="AB7819" s="230">
        <v>264167.87</v>
      </c>
      <c r="AD7819" s="209" t="s">
        <v>22021</v>
      </c>
      <c r="AE7819" s="210">
        <v>52111.16</v>
      </c>
      <c r="AF7819" s="93"/>
      <c r="AG7819" s="93"/>
      <c r="AH7819" s="93"/>
    </row>
    <row r="7820" spans="21:34" x14ac:dyDescent="0.3">
      <c r="U7820" s="309" t="s">
        <v>68871</v>
      </c>
      <c r="V7820" s="310">
        <v>494.14</v>
      </c>
      <c r="X7820" s="267" t="s">
        <v>35196</v>
      </c>
      <c r="Y7820" s="268">
        <v>5833.26</v>
      </c>
      <c r="AA7820" s="229" t="s">
        <v>45073</v>
      </c>
      <c r="AB7820" s="230">
        <v>20094.13</v>
      </c>
      <c r="AD7820" s="209" t="s">
        <v>22022</v>
      </c>
      <c r="AE7820" s="210">
        <v>3000</v>
      </c>
      <c r="AF7820" s="93"/>
      <c r="AG7820" s="93"/>
      <c r="AH7820" s="93"/>
    </row>
    <row r="7821" spans="21:34" x14ac:dyDescent="0.3">
      <c r="U7821" s="309" t="s">
        <v>49158</v>
      </c>
      <c r="V7821" s="310">
        <v>4381.22</v>
      </c>
      <c r="X7821" s="267" t="s">
        <v>22311</v>
      </c>
      <c r="Y7821" s="268">
        <v>2199.88</v>
      </c>
      <c r="AA7821" s="229" t="s">
        <v>35175</v>
      </c>
      <c r="AB7821" s="230">
        <v>6919</v>
      </c>
      <c r="AD7821" s="209" t="s">
        <v>22023</v>
      </c>
      <c r="AE7821" s="210">
        <v>4200</v>
      </c>
      <c r="AF7821" s="93"/>
      <c r="AG7821" s="93"/>
      <c r="AH7821" s="93"/>
    </row>
    <row r="7822" spans="21:34" x14ac:dyDescent="0.3">
      <c r="U7822" s="309" t="s">
        <v>68872</v>
      </c>
      <c r="V7822" s="310">
        <v>880.16</v>
      </c>
      <c r="X7822" s="267" t="s">
        <v>35197</v>
      </c>
      <c r="Y7822" s="268">
        <v>71646</v>
      </c>
      <c r="AA7822" s="229" t="s">
        <v>22070</v>
      </c>
      <c r="AB7822" s="230">
        <v>4657.71</v>
      </c>
      <c r="AD7822" s="209" t="s">
        <v>22024</v>
      </c>
      <c r="AE7822" s="210">
        <v>1500</v>
      </c>
      <c r="AF7822" s="93"/>
      <c r="AG7822" s="93"/>
      <c r="AH7822" s="93"/>
    </row>
    <row r="7823" spans="21:34" x14ac:dyDescent="0.3">
      <c r="U7823" s="309" t="s">
        <v>50412</v>
      </c>
      <c r="V7823" s="310">
        <v>2310.44</v>
      </c>
      <c r="X7823" s="267" t="s">
        <v>22312</v>
      </c>
      <c r="Y7823" s="268">
        <v>8014.38</v>
      </c>
      <c r="AA7823" s="229" t="s">
        <v>22071</v>
      </c>
      <c r="AB7823" s="230">
        <v>887.32</v>
      </c>
      <c r="AD7823" s="209" t="s">
        <v>22025</v>
      </c>
      <c r="AE7823" s="210">
        <v>1100</v>
      </c>
      <c r="AF7823" s="93"/>
      <c r="AG7823" s="93"/>
      <c r="AH7823" s="93"/>
    </row>
    <row r="7824" spans="21:34" x14ac:dyDescent="0.3">
      <c r="U7824" s="309" t="s">
        <v>66764</v>
      </c>
      <c r="V7824" s="310">
        <v>17257.919999999998</v>
      </c>
      <c r="X7824" s="267" t="s">
        <v>22313</v>
      </c>
      <c r="Y7824" s="268">
        <v>25894.560000000001</v>
      </c>
      <c r="AA7824" s="229" t="s">
        <v>22072</v>
      </c>
      <c r="AB7824" s="230">
        <v>1361.99</v>
      </c>
      <c r="AD7824" s="209" t="s">
        <v>22026</v>
      </c>
      <c r="AE7824" s="210">
        <v>749.69</v>
      </c>
      <c r="AF7824" s="93"/>
      <c r="AG7824" s="93"/>
      <c r="AH7824" s="93"/>
    </row>
    <row r="7825" spans="21:34" x14ac:dyDescent="0.3">
      <c r="U7825" s="309" t="s">
        <v>61225</v>
      </c>
      <c r="V7825" s="310">
        <v>300</v>
      </c>
      <c r="X7825" s="267" t="s">
        <v>22314</v>
      </c>
      <c r="Y7825" s="268">
        <v>15910.15</v>
      </c>
      <c r="AA7825" s="229" t="s">
        <v>22073</v>
      </c>
      <c r="AB7825" s="230">
        <v>7700</v>
      </c>
      <c r="AD7825" s="209" t="s">
        <v>22027</v>
      </c>
      <c r="AE7825" s="210">
        <v>1103.2</v>
      </c>
      <c r="AF7825" s="93"/>
      <c r="AG7825" s="93"/>
      <c r="AH7825" s="93"/>
    </row>
    <row r="7826" spans="21:34" x14ac:dyDescent="0.3">
      <c r="U7826" s="309" t="s">
        <v>68873</v>
      </c>
      <c r="V7826" s="310">
        <v>2.5299999999999998</v>
      </c>
      <c r="X7826" s="267" t="s">
        <v>22315</v>
      </c>
      <c r="Y7826" s="268">
        <v>14316.21</v>
      </c>
      <c r="AA7826" s="229" t="s">
        <v>22074</v>
      </c>
      <c r="AB7826" s="230">
        <v>3332</v>
      </c>
      <c r="AD7826" s="209" t="s">
        <v>22028</v>
      </c>
      <c r="AE7826" s="210">
        <v>4700</v>
      </c>
      <c r="AF7826" s="93"/>
      <c r="AG7826" s="93"/>
      <c r="AH7826" s="93"/>
    </row>
    <row r="7827" spans="21:34" x14ac:dyDescent="0.3">
      <c r="U7827" s="309" t="s">
        <v>50414</v>
      </c>
      <c r="V7827" s="310">
        <v>26.74</v>
      </c>
      <c r="X7827" s="267" t="s">
        <v>36400</v>
      </c>
      <c r="Y7827" s="268">
        <v>133643.07</v>
      </c>
      <c r="AA7827" s="229" t="s">
        <v>22075</v>
      </c>
      <c r="AB7827" s="230">
        <v>844.26</v>
      </c>
      <c r="AD7827" s="209" t="s">
        <v>22029</v>
      </c>
      <c r="AE7827" s="210">
        <v>660</v>
      </c>
      <c r="AF7827" s="93"/>
      <c r="AG7827" s="93"/>
      <c r="AH7827" s="93"/>
    </row>
    <row r="7828" spans="21:34" x14ac:dyDescent="0.3">
      <c r="U7828" s="309" t="s">
        <v>47264</v>
      </c>
      <c r="V7828" s="310">
        <v>800</v>
      </c>
      <c r="X7828" s="267" t="s">
        <v>39246</v>
      </c>
      <c r="Y7828" s="268">
        <v>53602.54</v>
      </c>
      <c r="AA7828" s="229" t="s">
        <v>22076</v>
      </c>
      <c r="AB7828" s="230">
        <v>7717.91</v>
      </c>
      <c r="AD7828" s="209" t="s">
        <v>22030</v>
      </c>
      <c r="AE7828" s="210">
        <v>4380</v>
      </c>
      <c r="AF7828" s="93"/>
      <c r="AG7828" s="93"/>
      <c r="AH7828" s="93"/>
    </row>
    <row r="7829" spans="21:34" x14ac:dyDescent="0.3">
      <c r="U7829" s="309" t="s">
        <v>47265</v>
      </c>
      <c r="V7829" s="310">
        <v>61.2</v>
      </c>
      <c r="X7829" s="267" t="s">
        <v>22323</v>
      </c>
      <c r="Y7829" s="268">
        <v>14323.86</v>
      </c>
      <c r="AA7829" s="229" t="s">
        <v>22077</v>
      </c>
      <c r="AB7829" s="230">
        <v>6364.14</v>
      </c>
      <c r="AD7829" s="209" t="s">
        <v>22031</v>
      </c>
      <c r="AE7829" s="210">
        <v>320</v>
      </c>
      <c r="AF7829" s="93"/>
      <c r="AG7829" s="93"/>
      <c r="AH7829" s="93"/>
    </row>
    <row r="7830" spans="21:34" x14ac:dyDescent="0.3">
      <c r="U7830" s="309" t="s">
        <v>47266</v>
      </c>
      <c r="V7830" s="310">
        <v>200.16</v>
      </c>
      <c r="X7830" s="267" t="s">
        <v>33758</v>
      </c>
      <c r="Y7830" s="268">
        <v>35465.35</v>
      </c>
      <c r="AA7830" s="229" t="s">
        <v>22078</v>
      </c>
      <c r="AB7830" s="230">
        <v>12061.5</v>
      </c>
      <c r="AD7830" s="209" t="s">
        <v>22032</v>
      </c>
      <c r="AE7830" s="210">
        <v>184.99</v>
      </c>
      <c r="AF7830" s="93"/>
      <c r="AG7830" s="93"/>
      <c r="AH7830" s="93"/>
    </row>
    <row r="7831" spans="21:34" x14ac:dyDescent="0.3">
      <c r="U7831" s="309" t="s">
        <v>48257</v>
      </c>
      <c r="V7831" s="310">
        <v>32981.26</v>
      </c>
      <c r="X7831" s="267" t="s">
        <v>58284</v>
      </c>
      <c r="Y7831" s="268">
        <v>412908.28</v>
      </c>
      <c r="AA7831" s="229" t="s">
        <v>35176</v>
      </c>
      <c r="AB7831" s="230">
        <v>128588.65</v>
      </c>
      <c r="AD7831" s="209" t="s">
        <v>22033</v>
      </c>
      <c r="AE7831" s="210">
        <v>830</v>
      </c>
      <c r="AF7831" s="93"/>
      <c r="AG7831" s="93"/>
      <c r="AH7831" s="93"/>
    </row>
    <row r="7832" spans="21:34" x14ac:dyDescent="0.3">
      <c r="U7832" s="309" t="s">
        <v>63797</v>
      </c>
      <c r="V7832" s="310">
        <v>-200</v>
      </c>
      <c r="X7832" s="267" t="s">
        <v>35199</v>
      </c>
      <c r="Y7832" s="268">
        <v>42845.72</v>
      </c>
      <c r="AA7832" s="229" t="s">
        <v>35177</v>
      </c>
      <c r="AB7832" s="230">
        <v>70769.990000000005</v>
      </c>
      <c r="AD7832" s="209" t="s">
        <v>22034</v>
      </c>
      <c r="AE7832" s="210">
        <v>2581.9499999999998</v>
      </c>
      <c r="AF7832" s="93"/>
      <c r="AG7832" s="93"/>
      <c r="AH7832" s="93"/>
    </row>
    <row r="7833" spans="21:34" x14ac:dyDescent="0.3">
      <c r="U7833" s="309" t="s">
        <v>63798</v>
      </c>
      <c r="V7833" s="310">
        <v>-15.3</v>
      </c>
      <c r="X7833" s="267" t="s">
        <v>22324</v>
      </c>
      <c r="Y7833" s="268">
        <v>82056.100000000006</v>
      </c>
      <c r="AA7833" s="229" t="s">
        <v>36380</v>
      </c>
      <c r="AB7833" s="230">
        <v>40975.33</v>
      </c>
      <c r="AD7833" s="209" t="s">
        <v>22035</v>
      </c>
      <c r="AE7833" s="210">
        <v>2615.0500000000002</v>
      </c>
      <c r="AF7833" s="93"/>
      <c r="AG7833" s="93"/>
      <c r="AH7833" s="93"/>
    </row>
    <row r="7834" spans="21:34" x14ac:dyDescent="0.3">
      <c r="U7834" s="309" t="s">
        <v>63799</v>
      </c>
      <c r="V7834" s="310">
        <v>-49</v>
      </c>
      <c r="X7834" s="267" t="s">
        <v>35200</v>
      </c>
      <c r="Y7834" s="268">
        <v>8859.74</v>
      </c>
      <c r="AA7834" s="229" t="s">
        <v>36381</v>
      </c>
      <c r="AB7834" s="230">
        <v>3000</v>
      </c>
      <c r="AD7834" s="209" t="s">
        <v>22036</v>
      </c>
      <c r="AE7834" s="210">
        <v>13430</v>
      </c>
      <c r="AF7834" s="93"/>
      <c r="AG7834" s="93"/>
      <c r="AH7834" s="93"/>
    </row>
    <row r="7835" spans="21:34" x14ac:dyDescent="0.3">
      <c r="U7835" s="309" t="s">
        <v>68874</v>
      </c>
      <c r="V7835" s="310">
        <v>15</v>
      </c>
      <c r="X7835" s="267" t="s">
        <v>36402</v>
      </c>
      <c r="Y7835" s="268">
        <v>145152.41</v>
      </c>
      <c r="AA7835" s="229" t="s">
        <v>35178</v>
      </c>
      <c r="AB7835" s="230">
        <v>17011.2</v>
      </c>
      <c r="AD7835" s="209" t="s">
        <v>22037</v>
      </c>
      <c r="AE7835" s="210">
        <v>9370</v>
      </c>
      <c r="AF7835" s="93"/>
      <c r="AG7835" s="93"/>
      <c r="AH7835" s="93"/>
    </row>
    <row r="7836" spans="21:34" x14ac:dyDescent="0.3">
      <c r="U7836" s="309" t="s">
        <v>68875</v>
      </c>
      <c r="V7836" s="310">
        <v>9624.02</v>
      </c>
      <c r="X7836" s="267" t="s">
        <v>39247</v>
      </c>
      <c r="Y7836" s="268">
        <v>1664058.25</v>
      </c>
      <c r="AA7836" s="229" t="s">
        <v>35179</v>
      </c>
      <c r="AB7836" s="230">
        <v>47562.76</v>
      </c>
      <c r="AD7836" s="209" t="s">
        <v>22038</v>
      </c>
      <c r="AE7836" s="210">
        <v>9800</v>
      </c>
      <c r="AF7836" s="93"/>
      <c r="AG7836" s="93"/>
      <c r="AH7836" s="93"/>
    </row>
    <row r="7837" spans="21:34" x14ac:dyDescent="0.3">
      <c r="U7837" s="309" t="s">
        <v>68876</v>
      </c>
      <c r="V7837" s="310">
        <v>737.3</v>
      </c>
      <c r="X7837" s="267" t="s">
        <v>61462</v>
      </c>
      <c r="Y7837" s="268">
        <v>-39859.86</v>
      </c>
      <c r="AA7837" s="229" t="s">
        <v>35180</v>
      </c>
      <c r="AB7837" s="230">
        <v>6496.96</v>
      </c>
      <c r="AD7837" s="209" t="s">
        <v>22039</v>
      </c>
      <c r="AE7837" s="210">
        <v>2861.07</v>
      </c>
      <c r="AF7837" s="93"/>
      <c r="AG7837" s="93"/>
      <c r="AH7837" s="93"/>
    </row>
    <row r="7838" spans="21:34" x14ac:dyDescent="0.3">
      <c r="U7838" s="309" t="s">
        <v>68877</v>
      </c>
      <c r="V7838" s="310">
        <v>2291.73</v>
      </c>
      <c r="X7838" s="267" t="s">
        <v>62464</v>
      </c>
      <c r="Y7838" s="268">
        <v>113689.5</v>
      </c>
      <c r="AA7838" s="229" t="s">
        <v>35181</v>
      </c>
      <c r="AB7838" s="230">
        <v>680</v>
      </c>
      <c r="AD7838" s="209" t="s">
        <v>22040</v>
      </c>
      <c r="AE7838" s="210">
        <v>3960</v>
      </c>
      <c r="AF7838" s="93"/>
      <c r="AG7838" s="93"/>
      <c r="AH7838" s="93"/>
    </row>
    <row r="7839" spans="21:34" x14ac:dyDescent="0.3">
      <c r="U7839" s="309" t="s">
        <v>68878</v>
      </c>
      <c r="V7839" s="310">
        <v>528.1</v>
      </c>
      <c r="X7839" s="267" t="s">
        <v>58285</v>
      </c>
      <c r="Y7839" s="268">
        <v>344826.22</v>
      </c>
      <c r="AA7839" s="229" t="s">
        <v>35182</v>
      </c>
      <c r="AB7839" s="230">
        <v>25115.11</v>
      </c>
      <c r="AD7839" s="209" t="s">
        <v>22041</v>
      </c>
      <c r="AE7839" s="210">
        <v>19.98</v>
      </c>
      <c r="AF7839" s="93"/>
      <c r="AG7839" s="93"/>
      <c r="AH7839" s="93"/>
    </row>
    <row r="7840" spans="21:34" x14ac:dyDescent="0.3">
      <c r="U7840" s="309" t="s">
        <v>66765</v>
      </c>
      <c r="V7840" s="310">
        <v>1056.5899999999999</v>
      </c>
      <c r="X7840" s="267" t="s">
        <v>42641</v>
      </c>
      <c r="Y7840" s="268">
        <v>140645.06</v>
      </c>
      <c r="AA7840" s="229" t="s">
        <v>40372</v>
      </c>
      <c r="AB7840" s="230">
        <v>12074</v>
      </c>
      <c r="AD7840" s="209" t="s">
        <v>22042</v>
      </c>
      <c r="AE7840" s="210">
        <v>1985.66</v>
      </c>
      <c r="AF7840" s="93"/>
      <c r="AG7840" s="93"/>
      <c r="AH7840" s="93"/>
    </row>
    <row r="7841" spans="21:34" x14ac:dyDescent="0.3">
      <c r="U7841" s="309" t="s">
        <v>56583</v>
      </c>
      <c r="V7841" s="310">
        <v>24210.9</v>
      </c>
      <c r="X7841" s="267" t="s">
        <v>63710</v>
      </c>
      <c r="Y7841" s="268">
        <v>7774</v>
      </c>
      <c r="AA7841" s="229" t="s">
        <v>42627</v>
      </c>
      <c r="AB7841" s="230">
        <v>2738.11</v>
      </c>
      <c r="AD7841" s="209" t="s">
        <v>22043</v>
      </c>
      <c r="AE7841" s="210">
        <v>87.29</v>
      </c>
      <c r="AF7841" s="93"/>
      <c r="AG7841" s="93"/>
      <c r="AH7841" s="93"/>
    </row>
    <row r="7842" spans="21:34" x14ac:dyDescent="0.3">
      <c r="U7842" s="309" t="s">
        <v>68879</v>
      </c>
      <c r="V7842" s="310">
        <v>1033.44</v>
      </c>
      <c r="X7842" s="267" t="s">
        <v>63711</v>
      </c>
      <c r="Y7842" s="268">
        <v>4334.67</v>
      </c>
      <c r="AA7842" s="229" t="s">
        <v>45074</v>
      </c>
      <c r="AB7842" s="230">
        <v>178000</v>
      </c>
      <c r="AD7842" s="209" t="s">
        <v>22044</v>
      </c>
      <c r="AE7842" s="210">
        <v>3000</v>
      </c>
      <c r="AF7842" s="93"/>
      <c r="AG7842" s="93"/>
      <c r="AH7842" s="93"/>
    </row>
    <row r="7843" spans="21:34" x14ac:dyDescent="0.3">
      <c r="U7843" s="309" t="s">
        <v>68880</v>
      </c>
      <c r="V7843" s="310">
        <v>79.2</v>
      </c>
      <c r="X7843" s="267" t="s">
        <v>63712</v>
      </c>
      <c r="Y7843" s="268">
        <v>134856.56</v>
      </c>
      <c r="AA7843" s="229" t="s">
        <v>45075</v>
      </c>
      <c r="AB7843" s="230">
        <v>13047.4</v>
      </c>
      <c r="AD7843" s="209" t="s">
        <v>22045</v>
      </c>
      <c r="AE7843" s="210">
        <v>17630</v>
      </c>
      <c r="AF7843" s="93"/>
      <c r="AG7843" s="93"/>
      <c r="AH7843" s="93"/>
    </row>
    <row r="7844" spans="21:34" x14ac:dyDescent="0.3">
      <c r="U7844" s="309" t="s">
        <v>68881</v>
      </c>
      <c r="V7844" s="310">
        <v>258.57</v>
      </c>
      <c r="X7844" s="267" t="s">
        <v>63713</v>
      </c>
      <c r="Y7844" s="268">
        <v>10591.88</v>
      </c>
      <c r="AA7844" s="229" t="s">
        <v>48953</v>
      </c>
      <c r="AB7844" s="230">
        <v>5626.1</v>
      </c>
      <c r="AD7844" s="209" t="s">
        <v>22046</v>
      </c>
      <c r="AE7844" s="210">
        <v>1500</v>
      </c>
      <c r="AF7844" s="93"/>
      <c r="AG7844" s="93"/>
      <c r="AH7844" s="93"/>
    </row>
    <row r="7845" spans="21:34" x14ac:dyDescent="0.3">
      <c r="U7845" s="309" t="s">
        <v>68882</v>
      </c>
      <c r="V7845" s="310">
        <v>129.61000000000001</v>
      </c>
      <c r="X7845" s="267" t="s">
        <v>63714</v>
      </c>
      <c r="Y7845" s="268">
        <v>912.13</v>
      </c>
      <c r="AA7845" s="229" t="s">
        <v>42628</v>
      </c>
      <c r="AB7845" s="230">
        <v>40000</v>
      </c>
      <c r="AD7845" s="209" t="s">
        <v>22047</v>
      </c>
      <c r="AE7845" s="210">
        <v>9370</v>
      </c>
      <c r="AF7845" s="93"/>
      <c r="AG7845" s="93"/>
      <c r="AH7845" s="93"/>
    </row>
    <row r="7846" spans="21:34" x14ac:dyDescent="0.3">
      <c r="U7846" s="309" t="s">
        <v>62241</v>
      </c>
      <c r="V7846" s="310">
        <v>1391.91</v>
      </c>
      <c r="X7846" s="267" t="s">
        <v>62465</v>
      </c>
      <c r="Y7846" s="268">
        <v>21800</v>
      </c>
      <c r="AA7846" s="229" t="s">
        <v>50049</v>
      </c>
      <c r="AB7846" s="230">
        <v>29650.52</v>
      </c>
      <c r="AD7846" s="209" t="s">
        <v>22048</v>
      </c>
      <c r="AE7846" s="210">
        <v>1100</v>
      </c>
      <c r="AF7846" s="93"/>
      <c r="AG7846" s="93"/>
      <c r="AH7846" s="93"/>
    </row>
    <row r="7847" spans="21:34" x14ac:dyDescent="0.3">
      <c r="U7847" s="309" t="s">
        <v>62242</v>
      </c>
      <c r="V7847" s="310">
        <v>106.48</v>
      </c>
      <c r="X7847" s="267" t="s">
        <v>64460</v>
      </c>
      <c r="Y7847" s="268">
        <v>4000</v>
      </c>
      <c r="AA7847" s="229" t="s">
        <v>50050</v>
      </c>
      <c r="AB7847" s="230">
        <v>2268.2600000000002</v>
      </c>
      <c r="AD7847" s="209" t="s">
        <v>22049</v>
      </c>
      <c r="AE7847" s="210">
        <v>9800</v>
      </c>
      <c r="AF7847" s="93"/>
      <c r="AG7847" s="93"/>
      <c r="AH7847" s="93"/>
    </row>
    <row r="7848" spans="21:34" x14ac:dyDescent="0.3">
      <c r="U7848" s="309" t="s">
        <v>62243</v>
      </c>
      <c r="V7848" s="310">
        <v>326.54000000000002</v>
      </c>
      <c r="X7848" s="267" t="s">
        <v>64461</v>
      </c>
      <c r="Y7848" s="268">
        <v>88274.23</v>
      </c>
      <c r="AA7848" s="229" t="s">
        <v>45076</v>
      </c>
      <c r="AB7848" s="230">
        <v>111558</v>
      </c>
      <c r="AD7848" s="209" t="s">
        <v>13709</v>
      </c>
      <c r="AE7848" s="210">
        <v>3610.76</v>
      </c>
      <c r="AF7848" s="93"/>
      <c r="AG7848" s="93"/>
      <c r="AH7848" s="93"/>
    </row>
    <row r="7849" spans="21:34" x14ac:dyDescent="0.3">
      <c r="U7849" s="309" t="s">
        <v>36704</v>
      </c>
      <c r="V7849" s="310">
        <v>29780.5</v>
      </c>
      <c r="X7849" s="267" t="s">
        <v>64462</v>
      </c>
      <c r="Y7849" s="268">
        <v>28505.09</v>
      </c>
      <c r="AA7849" s="229" t="s">
        <v>45077</v>
      </c>
      <c r="AB7849" s="230">
        <v>8512</v>
      </c>
      <c r="AD7849" s="209" t="s">
        <v>13710</v>
      </c>
      <c r="AE7849" s="210">
        <v>1103.2</v>
      </c>
      <c r="AF7849" s="93"/>
      <c r="AG7849" s="93"/>
      <c r="AH7849" s="93"/>
    </row>
    <row r="7850" spans="21:34" x14ac:dyDescent="0.3">
      <c r="U7850" s="309" t="s">
        <v>34123</v>
      </c>
      <c r="V7850" s="310">
        <v>2278.1999999999998</v>
      </c>
      <c r="X7850" s="267" t="s">
        <v>64463</v>
      </c>
      <c r="Y7850" s="268">
        <v>9315.77</v>
      </c>
      <c r="AA7850" s="229" t="s">
        <v>22090</v>
      </c>
      <c r="AB7850" s="230">
        <v>33</v>
      </c>
      <c r="AD7850" s="209" t="s">
        <v>22050</v>
      </c>
      <c r="AE7850" s="210">
        <v>10150</v>
      </c>
      <c r="AF7850" s="93"/>
      <c r="AG7850" s="93"/>
      <c r="AH7850" s="93"/>
    </row>
    <row r="7851" spans="21:34" x14ac:dyDescent="0.3">
      <c r="U7851" s="309" t="s">
        <v>27665</v>
      </c>
      <c r="V7851" s="310">
        <v>3600</v>
      </c>
      <c r="X7851" s="267" t="s">
        <v>55214</v>
      </c>
      <c r="Y7851" s="268">
        <v>4949.99</v>
      </c>
      <c r="AA7851" s="229" t="s">
        <v>42629</v>
      </c>
      <c r="AB7851" s="230">
        <v>7603</v>
      </c>
      <c r="AD7851" s="209" t="s">
        <v>13711</v>
      </c>
      <c r="AE7851" s="210">
        <v>2786.92</v>
      </c>
      <c r="AF7851" s="93"/>
      <c r="AG7851" s="93"/>
      <c r="AH7851" s="93"/>
    </row>
    <row r="7852" spans="21:34" x14ac:dyDescent="0.3">
      <c r="U7852" s="309" t="s">
        <v>27666</v>
      </c>
      <c r="V7852" s="310">
        <v>70311.31</v>
      </c>
      <c r="X7852" s="267" t="s">
        <v>63715</v>
      </c>
      <c r="Y7852" s="268">
        <v>19880</v>
      </c>
      <c r="AA7852" s="229" t="s">
        <v>22096</v>
      </c>
      <c r="AB7852" s="230">
        <v>777</v>
      </c>
      <c r="AD7852" s="209" t="s">
        <v>22051</v>
      </c>
      <c r="AE7852" s="210">
        <v>1985.66</v>
      </c>
      <c r="AF7852" s="93"/>
      <c r="AG7852" s="93"/>
      <c r="AH7852" s="93"/>
    </row>
    <row r="7853" spans="21:34" x14ac:dyDescent="0.3">
      <c r="U7853" s="309" t="s">
        <v>68883</v>
      </c>
      <c r="V7853" s="310">
        <v>1853.36</v>
      </c>
      <c r="X7853" s="267" t="s">
        <v>52811</v>
      </c>
      <c r="Y7853" s="268">
        <v>1899.5</v>
      </c>
      <c r="AA7853" s="229" t="s">
        <v>22099</v>
      </c>
      <c r="AB7853" s="230">
        <v>5736</v>
      </c>
      <c r="AD7853" s="209" t="s">
        <v>22052</v>
      </c>
      <c r="AE7853" s="210">
        <v>87.29</v>
      </c>
      <c r="AF7853" s="93"/>
      <c r="AG7853" s="93"/>
      <c r="AH7853" s="93"/>
    </row>
    <row r="7854" spans="21:34" x14ac:dyDescent="0.3">
      <c r="U7854" s="309" t="s">
        <v>59213</v>
      </c>
      <c r="V7854" s="310">
        <v>111694.42</v>
      </c>
      <c r="X7854" s="267" t="s">
        <v>52812</v>
      </c>
      <c r="Y7854" s="268">
        <v>5579.12</v>
      </c>
      <c r="AA7854" s="229" t="s">
        <v>22100</v>
      </c>
      <c r="AB7854" s="230">
        <v>1291.28</v>
      </c>
      <c r="AD7854" s="209" t="s">
        <v>22053</v>
      </c>
      <c r="AE7854" s="210">
        <v>2615.0500000000002</v>
      </c>
      <c r="AF7854" s="93"/>
      <c r="AG7854" s="93"/>
      <c r="AH7854" s="93"/>
    </row>
    <row r="7855" spans="21:34" x14ac:dyDescent="0.3">
      <c r="U7855" s="309" t="s">
        <v>27668</v>
      </c>
      <c r="V7855" s="310">
        <v>125157.55</v>
      </c>
      <c r="X7855" s="267" t="s">
        <v>50073</v>
      </c>
      <c r="Y7855" s="268">
        <v>80980</v>
      </c>
      <c r="AA7855" s="229" t="s">
        <v>42630</v>
      </c>
      <c r="AB7855" s="230">
        <v>5700</v>
      </c>
      <c r="AD7855" s="209" t="s">
        <v>22054</v>
      </c>
      <c r="AE7855" s="210">
        <v>4700</v>
      </c>
      <c r="AF7855" s="93"/>
      <c r="AG7855" s="93"/>
      <c r="AH7855" s="93"/>
    </row>
    <row r="7856" spans="21:34" x14ac:dyDescent="0.3">
      <c r="U7856" s="309" t="s">
        <v>35672</v>
      </c>
      <c r="V7856" s="310">
        <v>488237.81</v>
      </c>
      <c r="X7856" s="267" t="s">
        <v>64464</v>
      </c>
      <c r="Y7856" s="268">
        <v>36493.57</v>
      </c>
      <c r="AA7856" s="229" t="s">
        <v>45078</v>
      </c>
      <c r="AB7856" s="230">
        <v>191000</v>
      </c>
      <c r="AD7856" s="209" t="s">
        <v>22055</v>
      </c>
      <c r="AE7856" s="210">
        <v>7295</v>
      </c>
      <c r="AF7856" s="93"/>
      <c r="AG7856" s="93"/>
      <c r="AH7856" s="93"/>
    </row>
    <row r="7857" spans="21:34" x14ac:dyDescent="0.3">
      <c r="U7857" s="309" t="s">
        <v>27669</v>
      </c>
      <c r="V7857" s="310">
        <v>149372</v>
      </c>
      <c r="X7857" s="267" t="s">
        <v>62669</v>
      </c>
      <c r="Y7857" s="268">
        <v>6720</v>
      </c>
      <c r="AA7857" s="229" t="s">
        <v>52758</v>
      </c>
      <c r="AB7857" s="230">
        <v>15602.56</v>
      </c>
      <c r="AD7857" s="209" t="s">
        <v>22056</v>
      </c>
      <c r="AE7857" s="210">
        <v>705</v>
      </c>
      <c r="AF7857" s="93"/>
      <c r="AG7857" s="93"/>
      <c r="AH7857" s="93"/>
    </row>
    <row r="7858" spans="21:34" x14ac:dyDescent="0.3">
      <c r="U7858" s="309" t="s">
        <v>68884</v>
      </c>
      <c r="V7858" s="310">
        <v>-22284.720000000001</v>
      </c>
      <c r="X7858" s="267" t="s">
        <v>64465</v>
      </c>
      <c r="Y7858" s="268">
        <v>2433.9</v>
      </c>
      <c r="AA7858" s="229" t="s">
        <v>39238</v>
      </c>
      <c r="AB7858" s="230">
        <v>1275</v>
      </c>
      <c r="AD7858" s="209" t="s">
        <v>22057</v>
      </c>
      <c r="AE7858" s="210">
        <v>14579</v>
      </c>
      <c r="AF7858" s="93"/>
      <c r="AG7858" s="93"/>
      <c r="AH7858" s="93"/>
    </row>
    <row r="7859" spans="21:34" x14ac:dyDescent="0.3">
      <c r="U7859" s="309" t="s">
        <v>61597</v>
      </c>
      <c r="V7859" s="310">
        <v>18500</v>
      </c>
      <c r="X7859" s="267" t="s">
        <v>52813</v>
      </c>
      <c r="Y7859" s="268">
        <v>22950.83</v>
      </c>
      <c r="AA7859" s="229" t="s">
        <v>22103</v>
      </c>
      <c r="AB7859" s="230">
        <v>-69.819999999999993</v>
      </c>
      <c r="AD7859" s="209" t="s">
        <v>22058</v>
      </c>
      <c r="AE7859" s="210">
        <v>9400</v>
      </c>
      <c r="AF7859" s="93"/>
      <c r="AG7859" s="93"/>
      <c r="AH7859" s="93"/>
    </row>
    <row r="7860" spans="21:34" x14ac:dyDescent="0.3">
      <c r="U7860" s="309" t="s">
        <v>55413</v>
      </c>
      <c r="V7860" s="310">
        <v>1415.25</v>
      </c>
      <c r="X7860" s="267" t="s">
        <v>52814</v>
      </c>
      <c r="Y7860" s="268">
        <v>29293.99</v>
      </c>
      <c r="AA7860" s="229" t="s">
        <v>22106</v>
      </c>
      <c r="AB7860" s="230">
        <v>278</v>
      </c>
      <c r="AD7860" s="209" t="s">
        <v>22059</v>
      </c>
      <c r="AE7860" s="210">
        <v>36204</v>
      </c>
      <c r="AF7860" s="93"/>
      <c r="AG7860" s="93"/>
      <c r="AH7860" s="93"/>
    </row>
    <row r="7861" spans="21:34" x14ac:dyDescent="0.3">
      <c r="U7861" s="309" t="s">
        <v>55414</v>
      </c>
      <c r="V7861" s="310">
        <v>4628.7</v>
      </c>
      <c r="X7861" s="267" t="s">
        <v>62058</v>
      </c>
      <c r="Y7861" s="268">
        <v>84478.8</v>
      </c>
      <c r="AA7861" s="229" t="s">
        <v>22107</v>
      </c>
      <c r="AB7861" s="230">
        <v>19495</v>
      </c>
      <c r="AD7861" s="209" t="s">
        <v>22060</v>
      </c>
      <c r="AE7861" s="210">
        <v>5600</v>
      </c>
      <c r="AF7861" s="93"/>
      <c r="AG7861" s="93"/>
      <c r="AH7861" s="93"/>
    </row>
    <row r="7862" spans="21:34" x14ac:dyDescent="0.3">
      <c r="U7862" s="309" t="s">
        <v>68885</v>
      </c>
      <c r="V7862" s="310">
        <v>152.62</v>
      </c>
      <c r="X7862" s="267" t="s">
        <v>62963</v>
      </c>
      <c r="Y7862" s="268">
        <v>17685.080000000002</v>
      </c>
      <c r="AA7862" s="229" t="s">
        <v>22108</v>
      </c>
      <c r="AB7862" s="230">
        <v>1300</v>
      </c>
      <c r="AD7862" s="209" t="s">
        <v>22061</v>
      </c>
      <c r="AE7862" s="210">
        <v>919</v>
      </c>
      <c r="AF7862" s="93"/>
      <c r="AG7862" s="93"/>
      <c r="AH7862" s="93"/>
    </row>
    <row r="7863" spans="21:34" x14ac:dyDescent="0.3">
      <c r="U7863" s="309" t="s">
        <v>53760</v>
      </c>
      <c r="V7863" s="310">
        <v>1820</v>
      </c>
      <c r="X7863" s="267" t="s">
        <v>61463</v>
      </c>
      <c r="Y7863" s="268">
        <v>-27.62</v>
      </c>
      <c r="AA7863" s="229" t="s">
        <v>22109</v>
      </c>
      <c r="AB7863" s="230">
        <v>16770.09</v>
      </c>
      <c r="AD7863" s="209" t="s">
        <v>22062</v>
      </c>
      <c r="AE7863" s="210">
        <v>1750</v>
      </c>
      <c r="AF7863" s="93"/>
      <c r="AG7863" s="93"/>
      <c r="AH7863" s="93"/>
    </row>
    <row r="7864" spans="21:34" x14ac:dyDescent="0.3">
      <c r="U7864" s="309" t="s">
        <v>53761</v>
      </c>
      <c r="V7864" s="310">
        <v>6759.95</v>
      </c>
      <c r="X7864" s="267" t="s">
        <v>64466</v>
      </c>
      <c r="Y7864" s="268">
        <v>21258.77</v>
      </c>
      <c r="AA7864" s="229" t="s">
        <v>52759</v>
      </c>
      <c r="AB7864" s="230">
        <v>1272.4100000000001</v>
      </c>
      <c r="AD7864" s="209" t="s">
        <v>22063</v>
      </c>
      <c r="AE7864" s="210">
        <v>62093</v>
      </c>
      <c r="AF7864" s="93"/>
      <c r="AG7864" s="93"/>
      <c r="AH7864" s="93"/>
    </row>
    <row r="7865" spans="21:34" x14ac:dyDescent="0.3">
      <c r="U7865" s="309" t="s">
        <v>53762</v>
      </c>
      <c r="V7865" s="310">
        <v>25955.279999999999</v>
      </c>
      <c r="X7865" s="267" t="s">
        <v>64467</v>
      </c>
      <c r="Y7865" s="268">
        <v>193949.22</v>
      </c>
      <c r="AA7865" s="229" t="s">
        <v>52760</v>
      </c>
      <c r="AB7865" s="230">
        <v>7296</v>
      </c>
      <c r="AD7865" s="209" t="s">
        <v>22064</v>
      </c>
      <c r="AE7865" s="210">
        <v>22838.02</v>
      </c>
      <c r="AF7865" s="93"/>
      <c r="AG7865" s="93"/>
      <c r="AH7865" s="93"/>
    </row>
    <row r="7866" spans="21:34" x14ac:dyDescent="0.3">
      <c r="U7866" s="309" t="s">
        <v>55415</v>
      </c>
      <c r="V7866" s="310">
        <v>30000</v>
      </c>
      <c r="X7866" s="267" t="s">
        <v>45098</v>
      </c>
      <c r="Y7866" s="268">
        <v>119685</v>
      </c>
      <c r="AA7866" s="229" t="s">
        <v>52761</v>
      </c>
      <c r="AB7866" s="230">
        <v>11250</v>
      </c>
      <c r="AD7866" s="209" t="s">
        <v>22065</v>
      </c>
      <c r="AE7866" s="210">
        <v>19350</v>
      </c>
      <c r="AF7866" s="93"/>
      <c r="AG7866" s="93"/>
      <c r="AH7866" s="93"/>
    </row>
    <row r="7867" spans="21:34" x14ac:dyDescent="0.3">
      <c r="U7867" s="309" t="s">
        <v>55416</v>
      </c>
      <c r="V7867" s="310">
        <v>2295</v>
      </c>
      <c r="X7867" s="267" t="s">
        <v>57529</v>
      </c>
      <c r="Y7867" s="268">
        <v>289156.36</v>
      </c>
      <c r="AA7867" s="229" t="s">
        <v>52762</v>
      </c>
      <c r="AB7867" s="230">
        <v>1418.78</v>
      </c>
      <c r="AD7867" s="209" t="s">
        <v>22066</v>
      </c>
      <c r="AE7867" s="210">
        <v>3181.7</v>
      </c>
      <c r="AF7867" s="93"/>
      <c r="AG7867" s="93"/>
      <c r="AH7867" s="93"/>
    </row>
    <row r="7868" spans="21:34" x14ac:dyDescent="0.3">
      <c r="U7868" s="309" t="s">
        <v>55417</v>
      </c>
      <c r="V7868" s="310">
        <v>7005.6</v>
      </c>
      <c r="X7868" s="267" t="s">
        <v>57530</v>
      </c>
      <c r="Y7868" s="268">
        <v>52594.13</v>
      </c>
      <c r="AA7868" s="229" t="s">
        <v>48954</v>
      </c>
      <c r="AB7868" s="230">
        <v>8204.0499999999993</v>
      </c>
      <c r="AD7868" s="209" t="s">
        <v>22067</v>
      </c>
      <c r="AE7868" s="210">
        <v>9146.3700000000008</v>
      </c>
      <c r="AF7868" s="93"/>
      <c r="AG7868" s="93"/>
      <c r="AH7868" s="93"/>
    </row>
    <row r="7869" spans="21:34" x14ac:dyDescent="0.3">
      <c r="U7869" s="309" t="s">
        <v>56584</v>
      </c>
      <c r="V7869" s="310">
        <v>466.02</v>
      </c>
      <c r="X7869" s="267" t="s">
        <v>39248</v>
      </c>
      <c r="Y7869" s="268">
        <v>577528.93999999994</v>
      </c>
      <c r="AA7869" s="229" t="s">
        <v>52763</v>
      </c>
      <c r="AB7869" s="230">
        <v>20560.5</v>
      </c>
      <c r="AD7869" s="209" t="s">
        <v>22068</v>
      </c>
      <c r="AE7869" s="210">
        <v>1019.91</v>
      </c>
      <c r="AF7869" s="93"/>
      <c r="AG7869" s="93"/>
      <c r="AH7869" s="93"/>
    </row>
    <row r="7870" spans="21:34" x14ac:dyDescent="0.3">
      <c r="U7870" s="309" t="s">
        <v>68886</v>
      </c>
      <c r="V7870" s="310">
        <v>1337.97</v>
      </c>
      <c r="X7870" s="267" t="s">
        <v>52816</v>
      </c>
      <c r="Y7870" s="268">
        <v>62041.55</v>
      </c>
      <c r="AA7870" s="229" t="s">
        <v>52764</v>
      </c>
      <c r="AB7870" s="230">
        <v>78758.66</v>
      </c>
      <c r="AD7870" s="209" t="s">
        <v>22069</v>
      </c>
      <c r="AE7870" s="210">
        <v>28875</v>
      </c>
      <c r="AF7870" s="93"/>
      <c r="AG7870" s="93"/>
      <c r="AH7870" s="93"/>
    </row>
    <row r="7871" spans="21:34" x14ac:dyDescent="0.3">
      <c r="U7871" s="309" t="s">
        <v>53764</v>
      </c>
      <c r="V7871" s="310">
        <v>5657.84</v>
      </c>
      <c r="X7871" s="267" t="s">
        <v>57531</v>
      </c>
      <c r="Y7871" s="268">
        <v>421161.93</v>
      </c>
      <c r="AA7871" s="229" t="s">
        <v>52765</v>
      </c>
      <c r="AB7871" s="230">
        <v>9984</v>
      </c>
      <c r="AD7871" s="209" t="s">
        <v>22070</v>
      </c>
      <c r="AE7871" s="210">
        <v>525</v>
      </c>
      <c r="AF7871" s="93"/>
      <c r="AG7871" s="93"/>
      <c r="AH7871" s="93"/>
    </row>
    <row r="7872" spans="21:34" x14ac:dyDescent="0.3">
      <c r="U7872" s="309" t="s">
        <v>50417</v>
      </c>
      <c r="V7872" s="310">
        <v>3394.94</v>
      </c>
      <c r="X7872" s="267" t="s">
        <v>52817</v>
      </c>
      <c r="Y7872" s="268">
        <v>19810.13</v>
      </c>
      <c r="AA7872" s="229" t="s">
        <v>52766</v>
      </c>
      <c r="AB7872" s="230">
        <v>5401.97</v>
      </c>
      <c r="AD7872" s="209" t="s">
        <v>22071</v>
      </c>
      <c r="AE7872" s="210">
        <v>40.159999999999997</v>
      </c>
      <c r="AF7872" s="93"/>
      <c r="AG7872" s="93"/>
      <c r="AH7872" s="93"/>
    </row>
    <row r="7873" spans="21:34" x14ac:dyDescent="0.3">
      <c r="U7873" s="309" t="s">
        <v>68887</v>
      </c>
      <c r="V7873" s="310">
        <v>-750.84</v>
      </c>
      <c r="X7873" s="267" t="s">
        <v>52818</v>
      </c>
      <c r="Y7873" s="268">
        <v>4642.6499999999996</v>
      </c>
      <c r="AA7873" s="229" t="s">
        <v>52767</v>
      </c>
      <c r="AB7873" s="230">
        <v>79957.929999999993</v>
      </c>
      <c r="AD7873" s="209" t="s">
        <v>22072</v>
      </c>
      <c r="AE7873" s="210">
        <v>113.82</v>
      </c>
      <c r="AF7873" s="93"/>
      <c r="AG7873" s="93"/>
      <c r="AH7873" s="93"/>
    </row>
    <row r="7874" spans="21:34" x14ac:dyDescent="0.3">
      <c r="U7874" s="309" t="s">
        <v>34125</v>
      </c>
      <c r="V7874" s="310">
        <v>133751.16</v>
      </c>
      <c r="X7874" s="267" t="s">
        <v>57532</v>
      </c>
      <c r="Y7874" s="268">
        <v>408635.01</v>
      </c>
      <c r="AA7874" s="229" t="s">
        <v>52768</v>
      </c>
      <c r="AB7874" s="230">
        <v>6202.07</v>
      </c>
      <c r="AD7874" s="209" t="s">
        <v>22073</v>
      </c>
      <c r="AE7874" s="210">
        <v>6160</v>
      </c>
      <c r="AF7874" s="93"/>
      <c r="AG7874" s="93"/>
      <c r="AH7874" s="93"/>
    </row>
    <row r="7875" spans="21:34" x14ac:dyDescent="0.3">
      <c r="U7875" s="309" t="s">
        <v>59841</v>
      </c>
      <c r="V7875" s="310">
        <v>79272.38</v>
      </c>
      <c r="X7875" s="267" t="s">
        <v>40381</v>
      </c>
      <c r="Y7875" s="268">
        <v>52650</v>
      </c>
      <c r="AA7875" s="229" t="s">
        <v>42631</v>
      </c>
      <c r="AB7875" s="230">
        <v>4330</v>
      </c>
      <c r="AD7875" s="209" t="s">
        <v>22074</v>
      </c>
      <c r="AE7875" s="210">
        <v>6466.5</v>
      </c>
      <c r="AF7875" s="93"/>
      <c r="AG7875" s="93"/>
      <c r="AH7875" s="93"/>
    </row>
    <row r="7876" spans="21:34" x14ac:dyDescent="0.3">
      <c r="U7876" s="309" t="s">
        <v>35673</v>
      </c>
      <c r="V7876" s="310">
        <v>45808</v>
      </c>
      <c r="X7876" s="267" t="s">
        <v>48956</v>
      </c>
      <c r="Y7876" s="268">
        <v>103054.89</v>
      </c>
      <c r="AA7876" s="229" t="s">
        <v>22129</v>
      </c>
      <c r="AB7876" s="230">
        <v>609.28</v>
      </c>
      <c r="AD7876" s="209" t="s">
        <v>22075</v>
      </c>
      <c r="AE7876" s="210">
        <v>471.24</v>
      </c>
      <c r="AF7876" s="93"/>
      <c r="AG7876" s="93"/>
      <c r="AH7876" s="93"/>
    </row>
    <row r="7877" spans="21:34" x14ac:dyDescent="0.3">
      <c r="U7877" s="309" t="s">
        <v>59217</v>
      </c>
      <c r="V7877" s="310">
        <v>192497.5</v>
      </c>
      <c r="X7877" s="267" t="s">
        <v>57533</v>
      </c>
      <c r="Y7877" s="268">
        <v>1643.58</v>
      </c>
      <c r="AA7877" s="229" t="s">
        <v>22130</v>
      </c>
      <c r="AB7877" s="230">
        <v>1183.42</v>
      </c>
      <c r="AD7877" s="209" t="s">
        <v>22076</v>
      </c>
      <c r="AE7877" s="210">
        <v>4470.59</v>
      </c>
      <c r="AF7877" s="93"/>
      <c r="AG7877" s="93"/>
      <c r="AH7877" s="93"/>
    </row>
    <row r="7878" spans="21:34" x14ac:dyDescent="0.3">
      <c r="U7878" s="309" t="s">
        <v>34130</v>
      </c>
      <c r="V7878" s="310">
        <v>3000</v>
      </c>
      <c r="X7878" s="267" t="s">
        <v>36403</v>
      </c>
      <c r="Y7878" s="268">
        <v>171045.69</v>
      </c>
      <c r="AA7878" s="229" t="s">
        <v>45079</v>
      </c>
      <c r="AB7878" s="230">
        <v>95000</v>
      </c>
      <c r="AD7878" s="209" t="s">
        <v>22077</v>
      </c>
      <c r="AE7878" s="210">
        <v>4718.3599999999997</v>
      </c>
      <c r="AF7878" s="93"/>
      <c r="AG7878" s="93"/>
      <c r="AH7878" s="93"/>
    </row>
    <row r="7879" spans="21:34" x14ac:dyDescent="0.3">
      <c r="U7879" s="309" t="s">
        <v>42928</v>
      </c>
      <c r="V7879" s="310">
        <v>114263.17</v>
      </c>
      <c r="X7879" s="267" t="s">
        <v>52820</v>
      </c>
      <c r="Y7879" s="268">
        <v>1367416.49</v>
      </c>
      <c r="AA7879" s="229" t="s">
        <v>45080</v>
      </c>
      <c r="AB7879" s="230">
        <v>7267.5</v>
      </c>
      <c r="AD7879" s="209" t="s">
        <v>22078</v>
      </c>
      <c r="AE7879" s="210">
        <v>12061.5</v>
      </c>
      <c r="AF7879" s="93"/>
      <c r="AG7879" s="93"/>
      <c r="AH7879" s="93"/>
    </row>
    <row r="7880" spans="21:34" x14ac:dyDescent="0.3">
      <c r="U7880" s="309" t="s">
        <v>47269</v>
      </c>
      <c r="V7880" s="310">
        <v>1026289.92</v>
      </c>
      <c r="X7880" s="267" t="s">
        <v>57534</v>
      </c>
      <c r="Y7880" s="268">
        <v>5526.58</v>
      </c>
      <c r="AA7880" s="229" t="s">
        <v>22132</v>
      </c>
      <c r="AB7880" s="230">
        <v>6412.31</v>
      </c>
      <c r="AD7880" s="209" t="s">
        <v>22079</v>
      </c>
      <c r="AE7880" s="210">
        <v>7295</v>
      </c>
      <c r="AF7880" s="93"/>
      <c r="AG7880" s="93"/>
      <c r="AH7880" s="93"/>
    </row>
    <row r="7881" spans="21:34" x14ac:dyDescent="0.3">
      <c r="U7881" s="309" t="s">
        <v>39479</v>
      </c>
      <c r="V7881" s="310">
        <v>5795.88</v>
      </c>
      <c r="X7881" s="267" t="s">
        <v>36404</v>
      </c>
      <c r="Y7881" s="268">
        <v>272362.15999999997</v>
      </c>
      <c r="AA7881" s="229" t="s">
        <v>52769</v>
      </c>
      <c r="AB7881" s="230">
        <v>40613.040000000001</v>
      </c>
      <c r="AD7881" s="209" t="s">
        <v>22080</v>
      </c>
      <c r="AE7881" s="210">
        <v>6160</v>
      </c>
      <c r="AF7881" s="93"/>
      <c r="AG7881" s="93"/>
      <c r="AH7881" s="93"/>
    </row>
    <row r="7882" spans="21:34" x14ac:dyDescent="0.3">
      <c r="U7882" s="309" t="s">
        <v>63800</v>
      </c>
      <c r="V7882" s="310">
        <v>332.93</v>
      </c>
      <c r="X7882" s="267" t="s">
        <v>36405</v>
      </c>
      <c r="Y7882" s="268">
        <v>395809.73</v>
      </c>
      <c r="AA7882" s="229" t="s">
        <v>48038</v>
      </c>
      <c r="AB7882" s="230">
        <v>15644</v>
      </c>
      <c r="AD7882" s="209" t="s">
        <v>22081</v>
      </c>
      <c r="AE7882" s="210">
        <v>22838.02</v>
      </c>
      <c r="AF7882" s="93"/>
      <c r="AG7882" s="93"/>
      <c r="AH7882" s="93"/>
    </row>
    <row r="7883" spans="21:34" x14ac:dyDescent="0.3">
      <c r="U7883" s="309" t="s">
        <v>34131</v>
      </c>
      <c r="V7883" s="310">
        <v>43393.54</v>
      </c>
      <c r="X7883" s="267" t="s">
        <v>39249</v>
      </c>
      <c r="Y7883" s="268">
        <v>100226.88</v>
      </c>
      <c r="AA7883" s="229" t="s">
        <v>48039</v>
      </c>
      <c r="AB7883" s="230">
        <v>1296</v>
      </c>
      <c r="AD7883" s="209" t="s">
        <v>22082</v>
      </c>
      <c r="AE7883" s="210">
        <v>26341.5</v>
      </c>
      <c r="AF7883" s="93"/>
      <c r="AG7883" s="93"/>
      <c r="AH7883" s="93"/>
    </row>
    <row r="7884" spans="21:34" x14ac:dyDescent="0.3">
      <c r="U7884" s="309" t="s">
        <v>34132</v>
      </c>
      <c r="V7884" s="310">
        <v>123836.82</v>
      </c>
      <c r="X7884" s="267" t="s">
        <v>58571</v>
      </c>
      <c r="Y7884" s="268">
        <v>876.47</v>
      </c>
      <c r="AA7884" s="229" t="s">
        <v>52770</v>
      </c>
      <c r="AB7884" s="230">
        <v>37703.85</v>
      </c>
      <c r="AD7884" s="209" t="s">
        <v>22083</v>
      </c>
      <c r="AE7884" s="210">
        <v>3693.1</v>
      </c>
      <c r="AF7884" s="93"/>
      <c r="AG7884" s="93"/>
      <c r="AH7884" s="93"/>
    </row>
    <row r="7885" spans="21:34" x14ac:dyDescent="0.3">
      <c r="U7885" s="309" t="s">
        <v>34133</v>
      </c>
      <c r="V7885" s="310">
        <v>354004.05</v>
      </c>
      <c r="X7885" s="267" t="s">
        <v>58870</v>
      </c>
      <c r="Y7885" s="268">
        <v>65301</v>
      </c>
      <c r="AA7885" s="229" t="s">
        <v>52771</v>
      </c>
      <c r="AB7885" s="230">
        <v>2884.34</v>
      </c>
      <c r="AD7885" s="209" t="s">
        <v>22084</v>
      </c>
      <c r="AE7885" s="210">
        <v>14435.78</v>
      </c>
      <c r="AF7885" s="93"/>
      <c r="AG7885" s="93"/>
      <c r="AH7885" s="93"/>
    </row>
    <row r="7886" spans="21:34" x14ac:dyDescent="0.3">
      <c r="U7886" s="309" t="s">
        <v>35674</v>
      </c>
      <c r="V7886" s="310">
        <v>29861.86</v>
      </c>
      <c r="X7886" s="267" t="s">
        <v>52821</v>
      </c>
      <c r="Y7886" s="268">
        <v>45655</v>
      </c>
      <c r="AA7886" s="229" t="s">
        <v>52772</v>
      </c>
      <c r="AB7886" s="230">
        <v>9622.5</v>
      </c>
      <c r="AD7886" s="209" t="s">
        <v>22085</v>
      </c>
      <c r="AE7886" s="210">
        <v>5738.27</v>
      </c>
      <c r="AF7886" s="93"/>
      <c r="AG7886" s="93"/>
      <c r="AH7886" s="93"/>
    </row>
    <row r="7887" spans="21:34" x14ac:dyDescent="0.3">
      <c r="U7887" s="309" t="s">
        <v>35675</v>
      </c>
      <c r="V7887" s="310">
        <v>45493.67</v>
      </c>
      <c r="X7887" s="267" t="s">
        <v>50074</v>
      </c>
      <c r="Y7887" s="268">
        <v>589032.66</v>
      </c>
      <c r="AA7887" s="229" t="s">
        <v>52773</v>
      </c>
      <c r="AB7887" s="230">
        <v>14441.5</v>
      </c>
      <c r="AD7887" s="209" t="s">
        <v>22086</v>
      </c>
      <c r="AE7887" s="210">
        <v>21461.5</v>
      </c>
      <c r="AF7887" s="93"/>
      <c r="AG7887" s="93"/>
      <c r="AH7887" s="93"/>
    </row>
    <row r="7888" spans="21:34" x14ac:dyDescent="0.3">
      <c r="U7888" s="309" t="s">
        <v>34134</v>
      </c>
      <c r="V7888" s="310">
        <v>66942.070000000007</v>
      </c>
      <c r="X7888" s="267" t="s">
        <v>48957</v>
      </c>
      <c r="Y7888" s="268">
        <v>817881.66</v>
      </c>
      <c r="AA7888" s="229" t="s">
        <v>52774</v>
      </c>
      <c r="AB7888" s="230">
        <v>78993.100000000006</v>
      </c>
      <c r="AD7888" s="209" t="s">
        <v>22087</v>
      </c>
      <c r="AE7888" s="210">
        <v>76672</v>
      </c>
      <c r="AF7888" s="93"/>
      <c r="AG7888" s="93"/>
      <c r="AH7888" s="93"/>
    </row>
    <row r="7889" spans="21:34" x14ac:dyDescent="0.3">
      <c r="U7889" s="309" t="s">
        <v>68888</v>
      </c>
      <c r="V7889" s="310">
        <v>16894.09</v>
      </c>
      <c r="X7889" s="267" t="s">
        <v>64468</v>
      </c>
      <c r="Y7889" s="268">
        <v>47087.09</v>
      </c>
      <c r="AA7889" s="229" t="s">
        <v>52775</v>
      </c>
      <c r="AB7889" s="230">
        <v>55075.95</v>
      </c>
      <c r="AD7889" s="209" t="s">
        <v>22088</v>
      </c>
      <c r="AE7889" s="210">
        <v>36225</v>
      </c>
      <c r="AF7889" s="93"/>
      <c r="AG7889" s="93"/>
      <c r="AH7889" s="93"/>
    </row>
    <row r="7890" spans="21:34" x14ac:dyDescent="0.3">
      <c r="U7890" s="309" t="s">
        <v>47270</v>
      </c>
      <c r="V7890" s="310">
        <v>316980.8</v>
      </c>
      <c r="X7890" s="267" t="s">
        <v>52822</v>
      </c>
      <c r="Y7890" s="268">
        <v>117096.65</v>
      </c>
      <c r="AA7890" s="229" t="s">
        <v>52776</v>
      </c>
      <c r="AB7890" s="230">
        <v>2290.5</v>
      </c>
      <c r="AD7890" s="209" t="s">
        <v>22089</v>
      </c>
      <c r="AE7890" s="210">
        <v>37123</v>
      </c>
      <c r="AF7890" s="93"/>
      <c r="AG7890" s="93"/>
      <c r="AH7890" s="93"/>
    </row>
    <row r="7891" spans="21:34" x14ac:dyDescent="0.3">
      <c r="U7891" s="309" t="s">
        <v>39480</v>
      </c>
      <c r="V7891" s="310">
        <v>66.81</v>
      </c>
      <c r="X7891" s="267" t="s">
        <v>61464</v>
      </c>
      <c r="Y7891" s="268">
        <v>-79693.25</v>
      </c>
      <c r="AA7891" s="229" t="s">
        <v>52777</v>
      </c>
      <c r="AB7891" s="230">
        <v>37439.25</v>
      </c>
      <c r="AD7891" s="209" t="s">
        <v>22090</v>
      </c>
      <c r="AE7891" s="210">
        <v>27809.68</v>
      </c>
      <c r="AF7891" s="93"/>
      <c r="AG7891" s="93"/>
      <c r="AH7891" s="93"/>
    </row>
    <row r="7892" spans="21:34" x14ac:dyDescent="0.3">
      <c r="U7892" s="309" t="s">
        <v>42930</v>
      </c>
      <c r="V7892" s="310">
        <v>660.46</v>
      </c>
      <c r="X7892" s="267" t="s">
        <v>58871</v>
      </c>
      <c r="Y7892" s="268">
        <v>44000</v>
      </c>
      <c r="AA7892" s="229" t="s">
        <v>52778</v>
      </c>
      <c r="AB7892" s="230">
        <v>2409.75</v>
      </c>
      <c r="AD7892" s="209" t="s">
        <v>22091</v>
      </c>
      <c r="AE7892" s="210">
        <v>1780.2</v>
      </c>
      <c r="AF7892" s="93"/>
      <c r="AG7892" s="93"/>
      <c r="AH7892" s="93"/>
    </row>
    <row r="7893" spans="21:34" x14ac:dyDescent="0.3">
      <c r="U7893" s="309" t="s">
        <v>59219</v>
      </c>
      <c r="V7893" s="310">
        <v>293849.83</v>
      </c>
      <c r="X7893" s="267" t="s">
        <v>62670</v>
      </c>
      <c r="Y7893" s="268">
        <v>4822.84</v>
      </c>
      <c r="AA7893" s="229" t="s">
        <v>45081</v>
      </c>
      <c r="AB7893" s="230">
        <v>799783.65</v>
      </c>
      <c r="AD7893" s="209" t="s">
        <v>22092</v>
      </c>
      <c r="AE7893" s="210">
        <v>3975</v>
      </c>
      <c r="AF7893" s="93"/>
      <c r="AG7893" s="93"/>
      <c r="AH7893" s="93"/>
    </row>
    <row r="7894" spans="21:34" x14ac:dyDescent="0.3">
      <c r="U7894" s="309" t="s">
        <v>35676</v>
      </c>
      <c r="V7894" s="310">
        <v>37082.93</v>
      </c>
      <c r="X7894" s="267" t="s">
        <v>63716</v>
      </c>
      <c r="Y7894" s="268">
        <v>7034.66</v>
      </c>
      <c r="AA7894" s="229" t="s">
        <v>45082</v>
      </c>
      <c r="AB7894" s="230">
        <v>61167.33</v>
      </c>
      <c r="AD7894" s="209" t="s">
        <v>22093</v>
      </c>
      <c r="AE7894" s="210">
        <v>9877</v>
      </c>
      <c r="AF7894" s="93"/>
      <c r="AG7894" s="93"/>
      <c r="AH7894" s="93"/>
    </row>
    <row r="7895" spans="21:34" x14ac:dyDescent="0.3">
      <c r="U7895" s="309" t="s">
        <v>34135</v>
      </c>
      <c r="V7895" s="310">
        <v>28908</v>
      </c>
      <c r="X7895" s="267" t="s">
        <v>59114</v>
      </c>
      <c r="Y7895" s="268">
        <v>5190.7700000000004</v>
      </c>
      <c r="AA7895" s="229" t="s">
        <v>35184</v>
      </c>
      <c r="AB7895" s="230">
        <v>8625</v>
      </c>
      <c r="AD7895" s="209" t="s">
        <v>22094</v>
      </c>
      <c r="AE7895" s="210">
        <v>2430</v>
      </c>
      <c r="AF7895" s="93"/>
      <c r="AG7895" s="93"/>
      <c r="AH7895" s="93"/>
    </row>
    <row r="7896" spans="21:34" x14ac:dyDescent="0.3">
      <c r="U7896" s="309" t="s">
        <v>68889</v>
      </c>
      <c r="V7896" s="310">
        <v>-1092.72</v>
      </c>
      <c r="X7896" s="267" t="s">
        <v>59115</v>
      </c>
      <c r="Y7896" s="268">
        <v>860.55</v>
      </c>
      <c r="AA7896" s="229" t="s">
        <v>13720</v>
      </c>
      <c r="AB7896" s="230">
        <v>659.83</v>
      </c>
      <c r="AD7896" s="209" t="s">
        <v>22095</v>
      </c>
      <c r="AE7896" s="210">
        <v>3022</v>
      </c>
      <c r="AF7896" s="93"/>
      <c r="AG7896" s="93"/>
      <c r="AH7896" s="93"/>
    </row>
    <row r="7897" spans="21:34" x14ac:dyDescent="0.3">
      <c r="U7897" s="309" t="s">
        <v>59220</v>
      </c>
      <c r="V7897" s="310">
        <v>254.82</v>
      </c>
      <c r="X7897" s="267" t="s">
        <v>59116</v>
      </c>
      <c r="Y7897" s="268">
        <v>988.66</v>
      </c>
      <c r="AA7897" s="229" t="s">
        <v>13721</v>
      </c>
      <c r="AB7897" s="230">
        <v>1815.7</v>
      </c>
      <c r="AD7897" s="209" t="s">
        <v>22096</v>
      </c>
      <c r="AE7897" s="210">
        <v>27594.61</v>
      </c>
      <c r="AF7897" s="93"/>
      <c r="AG7897" s="93"/>
      <c r="AH7897" s="93"/>
    </row>
    <row r="7898" spans="21:34" x14ac:dyDescent="0.3">
      <c r="U7898" s="309" t="s">
        <v>53766</v>
      </c>
      <c r="V7898" s="310">
        <v>3432.26</v>
      </c>
      <c r="X7898" s="267" t="s">
        <v>58872</v>
      </c>
      <c r="Y7898" s="268">
        <v>526</v>
      </c>
      <c r="AA7898" s="229" t="s">
        <v>22176</v>
      </c>
      <c r="AB7898" s="230">
        <v>4149.57</v>
      </c>
      <c r="AD7898" s="209" t="s">
        <v>22097</v>
      </c>
      <c r="AE7898" s="210">
        <v>14167</v>
      </c>
      <c r="AF7898" s="93"/>
      <c r="AG7898" s="93"/>
      <c r="AH7898" s="93"/>
    </row>
    <row r="7899" spans="21:34" x14ac:dyDescent="0.3">
      <c r="U7899" s="309" t="s">
        <v>68890</v>
      </c>
      <c r="V7899" s="310">
        <v>-68.75</v>
      </c>
      <c r="X7899" s="267" t="s">
        <v>62964</v>
      </c>
      <c r="Y7899" s="268">
        <v>37356.18</v>
      </c>
      <c r="AA7899" s="229" t="s">
        <v>22178</v>
      </c>
      <c r="AB7899" s="230">
        <v>2059.64</v>
      </c>
      <c r="AD7899" s="209" t="s">
        <v>22098</v>
      </c>
      <c r="AE7899" s="210">
        <v>3625.57</v>
      </c>
      <c r="AF7899" s="93"/>
      <c r="AG7899" s="93"/>
      <c r="AH7899" s="93"/>
    </row>
    <row r="7900" spans="21:34" x14ac:dyDescent="0.3">
      <c r="U7900" s="309" t="s">
        <v>56585</v>
      </c>
      <c r="V7900" s="310">
        <v>5870.15</v>
      </c>
      <c r="X7900" s="267" t="s">
        <v>59660</v>
      </c>
      <c r="Y7900" s="268">
        <v>5852.61</v>
      </c>
      <c r="AA7900" s="229" t="s">
        <v>22179</v>
      </c>
      <c r="AB7900" s="230">
        <v>20214</v>
      </c>
      <c r="AD7900" s="209" t="s">
        <v>22099</v>
      </c>
      <c r="AE7900" s="210">
        <v>9916.8799999999992</v>
      </c>
      <c r="AF7900" s="93"/>
      <c r="AG7900" s="93"/>
      <c r="AH7900" s="93"/>
    </row>
    <row r="7901" spans="21:34" x14ac:dyDescent="0.3">
      <c r="U7901" s="309" t="s">
        <v>55418</v>
      </c>
      <c r="V7901" s="310">
        <v>449.07</v>
      </c>
      <c r="X7901" s="267" t="s">
        <v>64469</v>
      </c>
      <c r="Y7901" s="268">
        <v>1963.96</v>
      </c>
      <c r="AA7901" s="229" t="s">
        <v>47011</v>
      </c>
      <c r="AB7901" s="230">
        <v>-1917.08</v>
      </c>
      <c r="AD7901" s="209" t="s">
        <v>22100</v>
      </c>
      <c r="AE7901" s="210">
        <v>20601.21</v>
      </c>
      <c r="AF7901" s="93"/>
      <c r="AG7901" s="93"/>
      <c r="AH7901" s="93"/>
    </row>
    <row r="7902" spans="21:34" x14ac:dyDescent="0.3">
      <c r="U7902" s="309" t="s">
        <v>55419</v>
      </c>
      <c r="V7902" s="310">
        <v>1468.71</v>
      </c>
      <c r="X7902" s="267" t="s">
        <v>62671</v>
      </c>
      <c r="Y7902" s="268">
        <v>901855.4</v>
      </c>
      <c r="AA7902" s="229" t="s">
        <v>33739</v>
      </c>
      <c r="AB7902" s="230">
        <v>25771</v>
      </c>
      <c r="AD7902" s="209" t="s">
        <v>22101</v>
      </c>
      <c r="AE7902" s="210">
        <v>3390</v>
      </c>
      <c r="AF7902" s="93"/>
      <c r="AG7902" s="93"/>
      <c r="AH7902" s="93"/>
    </row>
    <row r="7903" spans="21:34" x14ac:dyDescent="0.3">
      <c r="U7903" s="309" t="s">
        <v>66766</v>
      </c>
      <c r="V7903" s="310">
        <v>1500</v>
      </c>
      <c r="X7903" s="267" t="s">
        <v>62672</v>
      </c>
      <c r="Y7903" s="268">
        <v>430</v>
      </c>
      <c r="AA7903" s="229" t="s">
        <v>33740</v>
      </c>
      <c r="AB7903" s="230">
        <v>4463</v>
      </c>
      <c r="AD7903" s="209" t="s">
        <v>22102</v>
      </c>
      <c r="AE7903" s="210">
        <v>36409</v>
      </c>
      <c r="AF7903" s="93"/>
      <c r="AG7903" s="93"/>
      <c r="AH7903" s="93"/>
    </row>
    <row r="7904" spans="21:34" x14ac:dyDescent="0.3">
      <c r="U7904" s="309" t="s">
        <v>61599</v>
      </c>
      <c r="V7904" s="310">
        <v>9455.42</v>
      </c>
      <c r="X7904" s="267" t="s">
        <v>62673</v>
      </c>
      <c r="Y7904" s="268">
        <v>64528.65</v>
      </c>
      <c r="AA7904" s="229" t="s">
        <v>50051</v>
      </c>
      <c r="AB7904" s="230">
        <v>10536</v>
      </c>
      <c r="AD7904" s="209" t="s">
        <v>22103</v>
      </c>
      <c r="AE7904" s="210">
        <v>2683.49</v>
      </c>
      <c r="AF7904" s="93"/>
      <c r="AG7904" s="93"/>
      <c r="AH7904" s="93"/>
    </row>
    <row r="7905" spans="21:34" x14ac:dyDescent="0.3">
      <c r="U7905" s="309" t="s">
        <v>59222</v>
      </c>
      <c r="V7905" s="310">
        <v>2221.46</v>
      </c>
      <c r="X7905" s="267" t="s">
        <v>62674</v>
      </c>
      <c r="Y7905" s="268">
        <v>220954.58</v>
      </c>
      <c r="AA7905" s="229" t="s">
        <v>33741</v>
      </c>
      <c r="AB7905" s="230">
        <v>221.66</v>
      </c>
      <c r="AD7905" s="209" t="s">
        <v>22104</v>
      </c>
      <c r="AE7905" s="210">
        <v>14723.33</v>
      </c>
      <c r="AF7905" s="93"/>
      <c r="AG7905" s="93"/>
      <c r="AH7905" s="93"/>
    </row>
    <row r="7906" spans="21:34" x14ac:dyDescent="0.3">
      <c r="U7906" s="309" t="s">
        <v>68891</v>
      </c>
      <c r="V7906" s="310">
        <v>-5.53</v>
      </c>
      <c r="X7906" s="267" t="s">
        <v>62675</v>
      </c>
      <c r="Y7906" s="268">
        <v>84246.88</v>
      </c>
      <c r="AA7906" s="229" t="s">
        <v>36383</v>
      </c>
      <c r="AB7906" s="230">
        <v>8610</v>
      </c>
      <c r="AD7906" s="209" t="s">
        <v>22105</v>
      </c>
      <c r="AE7906" s="210">
        <v>48309.15</v>
      </c>
      <c r="AF7906" s="93"/>
      <c r="AG7906" s="93"/>
      <c r="AH7906" s="93"/>
    </row>
    <row r="7907" spans="21:34" x14ac:dyDescent="0.3">
      <c r="U7907" s="309" t="s">
        <v>60736</v>
      </c>
      <c r="V7907" s="310">
        <v>223238.54</v>
      </c>
      <c r="X7907" s="267" t="s">
        <v>62059</v>
      </c>
      <c r="Y7907" s="268">
        <v>51694.18</v>
      </c>
      <c r="AA7907" s="229" t="s">
        <v>33742</v>
      </c>
      <c r="AB7907" s="230">
        <v>1431.7</v>
      </c>
      <c r="AD7907" s="209" t="s">
        <v>22106</v>
      </c>
      <c r="AE7907" s="210">
        <v>10871</v>
      </c>
      <c r="AF7907" s="93"/>
      <c r="AG7907" s="93"/>
      <c r="AH7907" s="93"/>
    </row>
    <row r="7908" spans="21:34" x14ac:dyDescent="0.3">
      <c r="U7908" s="309" t="s">
        <v>60737</v>
      </c>
      <c r="V7908" s="310">
        <v>15945.07</v>
      </c>
      <c r="X7908" s="267" t="s">
        <v>61212</v>
      </c>
      <c r="Y7908" s="268">
        <v>7665.1</v>
      </c>
      <c r="AA7908" s="229" t="s">
        <v>33743</v>
      </c>
      <c r="AB7908" s="230">
        <v>3622.78</v>
      </c>
      <c r="AD7908" s="209" t="s">
        <v>22107</v>
      </c>
      <c r="AE7908" s="210">
        <v>17261.21</v>
      </c>
      <c r="AF7908" s="93"/>
      <c r="AG7908" s="93"/>
      <c r="AH7908" s="93"/>
    </row>
    <row r="7909" spans="21:34" x14ac:dyDescent="0.3">
      <c r="U7909" s="309" t="s">
        <v>60738</v>
      </c>
      <c r="V7909" s="310">
        <v>55027.83</v>
      </c>
      <c r="X7909" s="267" t="s">
        <v>62466</v>
      </c>
      <c r="Y7909" s="268">
        <v>6247.85</v>
      </c>
      <c r="AA7909" s="229" t="s">
        <v>50052</v>
      </c>
      <c r="AB7909" s="230">
        <v>647.86</v>
      </c>
      <c r="AD7909" s="209" t="s">
        <v>22108</v>
      </c>
      <c r="AE7909" s="210">
        <v>2207.79</v>
      </c>
      <c r="AF7909" s="93"/>
      <c r="AG7909" s="93"/>
      <c r="AH7909" s="93"/>
    </row>
    <row r="7910" spans="21:34" x14ac:dyDescent="0.3">
      <c r="U7910" s="309" t="s">
        <v>61600</v>
      </c>
      <c r="V7910" s="310">
        <v>45520.32</v>
      </c>
      <c r="X7910" s="267" t="s">
        <v>61106</v>
      </c>
      <c r="Y7910" s="268">
        <v>10639.99</v>
      </c>
      <c r="AA7910" s="229" t="s">
        <v>47012</v>
      </c>
      <c r="AB7910" s="230">
        <v>509.8</v>
      </c>
      <c r="AD7910" s="209" t="s">
        <v>22109</v>
      </c>
      <c r="AE7910" s="210">
        <v>2098.5</v>
      </c>
      <c r="AF7910" s="93"/>
      <c r="AG7910" s="93"/>
      <c r="AH7910" s="93"/>
    </row>
    <row r="7911" spans="21:34" x14ac:dyDescent="0.3">
      <c r="U7911" s="309" t="s">
        <v>64905</v>
      </c>
      <c r="V7911" s="310">
        <v>15669.49</v>
      </c>
      <c r="X7911" s="267" t="s">
        <v>52823</v>
      </c>
      <c r="Y7911" s="268">
        <v>187.42</v>
      </c>
      <c r="AA7911" s="229" t="s">
        <v>45083</v>
      </c>
      <c r="AB7911" s="230">
        <v>68303.06</v>
      </c>
      <c r="AD7911" s="209" t="s">
        <v>22110</v>
      </c>
      <c r="AE7911" s="210">
        <v>27809.68</v>
      </c>
      <c r="AF7911" s="93"/>
      <c r="AG7911" s="93"/>
      <c r="AH7911" s="93"/>
    </row>
    <row r="7912" spans="21:34" x14ac:dyDescent="0.3">
      <c r="U7912" s="309" t="s">
        <v>64907</v>
      </c>
      <c r="V7912" s="310">
        <v>82.68</v>
      </c>
      <c r="X7912" s="267" t="s">
        <v>45099</v>
      </c>
      <c r="Y7912" s="268">
        <v>11269.4</v>
      </c>
      <c r="AA7912" s="229" t="s">
        <v>22181</v>
      </c>
      <c r="AB7912" s="230">
        <v>6219.05</v>
      </c>
      <c r="AD7912" s="209" t="s">
        <v>22111</v>
      </c>
      <c r="AE7912" s="210">
        <v>17261.21</v>
      </c>
      <c r="AF7912" s="93"/>
      <c r="AG7912" s="93"/>
      <c r="AH7912" s="93"/>
    </row>
    <row r="7913" spans="21:34" x14ac:dyDescent="0.3">
      <c r="U7913" s="309" t="s">
        <v>68892</v>
      </c>
      <c r="V7913" s="310">
        <v>2671.41</v>
      </c>
      <c r="X7913" s="267" t="s">
        <v>61465</v>
      </c>
      <c r="Y7913" s="268">
        <v>-340.95</v>
      </c>
      <c r="AA7913" s="229" t="s">
        <v>22182</v>
      </c>
      <c r="AB7913" s="230">
        <v>4805.92</v>
      </c>
      <c r="AD7913" s="209" t="s">
        <v>22112</v>
      </c>
      <c r="AE7913" s="210">
        <v>2098.5</v>
      </c>
      <c r="AF7913" s="93"/>
      <c r="AG7913" s="93"/>
      <c r="AH7913" s="93"/>
    </row>
    <row r="7914" spans="21:34" x14ac:dyDescent="0.3">
      <c r="U7914" s="309" t="s">
        <v>68893</v>
      </c>
      <c r="V7914" s="310">
        <v>6.63</v>
      </c>
      <c r="X7914" s="267" t="s">
        <v>64470</v>
      </c>
      <c r="Y7914" s="268">
        <v>3275.18</v>
      </c>
      <c r="AA7914" s="229" t="s">
        <v>45084</v>
      </c>
      <c r="AB7914" s="230">
        <v>15876.02</v>
      </c>
      <c r="AD7914" s="209" t="s">
        <v>22113</v>
      </c>
      <c r="AE7914" s="210">
        <v>3987.99</v>
      </c>
      <c r="AF7914" s="93"/>
      <c r="AG7914" s="93"/>
      <c r="AH7914" s="93"/>
    </row>
    <row r="7915" spans="21:34" x14ac:dyDescent="0.3">
      <c r="U7915" s="309" t="s">
        <v>68894</v>
      </c>
      <c r="V7915" s="310">
        <v>51.48</v>
      </c>
      <c r="X7915" s="267" t="s">
        <v>64471</v>
      </c>
      <c r="Y7915" s="268">
        <v>130.58000000000001</v>
      </c>
      <c r="AA7915" s="229" t="s">
        <v>45085</v>
      </c>
      <c r="AB7915" s="230">
        <v>8518.82</v>
      </c>
      <c r="AD7915" s="209" t="s">
        <v>22114</v>
      </c>
      <c r="AE7915" s="210">
        <v>2430</v>
      </c>
      <c r="AF7915" s="93"/>
      <c r="AG7915" s="93"/>
      <c r="AH7915" s="93"/>
    </row>
    <row r="7916" spans="21:34" x14ac:dyDescent="0.3">
      <c r="U7916" s="309" t="s">
        <v>68895</v>
      </c>
      <c r="V7916" s="310">
        <v>20574.87</v>
      </c>
      <c r="X7916" s="267" t="s">
        <v>57535</v>
      </c>
      <c r="Y7916" s="268">
        <v>670</v>
      </c>
      <c r="AA7916" s="229" t="s">
        <v>22184</v>
      </c>
      <c r="AB7916" s="230">
        <v>8379.07</v>
      </c>
      <c r="AD7916" s="209" t="s">
        <v>22115</v>
      </c>
      <c r="AE7916" s="210">
        <v>3975</v>
      </c>
      <c r="AF7916" s="93"/>
      <c r="AG7916" s="93"/>
      <c r="AH7916" s="93"/>
    </row>
    <row r="7917" spans="21:34" x14ac:dyDescent="0.3">
      <c r="U7917" s="309" t="s">
        <v>68896</v>
      </c>
      <c r="V7917" s="310">
        <v>9750</v>
      </c>
      <c r="X7917" s="267" t="s">
        <v>56254</v>
      </c>
      <c r="Y7917" s="268">
        <v>81708.42</v>
      </c>
      <c r="AA7917" s="229" t="s">
        <v>52779</v>
      </c>
      <c r="AB7917" s="230">
        <v>399.15</v>
      </c>
      <c r="AD7917" s="209" t="s">
        <v>22116</v>
      </c>
      <c r="AE7917" s="210">
        <v>73860.7</v>
      </c>
      <c r="AF7917" s="93"/>
      <c r="AG7917" s="93"/>
      <c r="AH7917" s="93"/>
    </row>
    <row r="7918" spans="21:34" x14ac:dyDescent="0.3">
      <c r="U7918" s="309" t="s">
        <v>64911</v>
      </c>
      <c r="V7918" s="310">
        <v>745.89</v>
      </c>
      <c r="X7918" s="267" t="s">
        <v>57536</v>
      </c>
      <c r="Y7918" s="268">
        <v>118197</v>
      </c>
      <c r="AA7918" s="229" t="s">
        <v>22185</v>
      </c>
      <c r="AB7918" s="230">
        <v>14630.15</v>
      </c>
      <c r="AD7918" s="209" t="s">
        <v>22117</v>
      </c>
      <c r="AE7918" s="210">
        <v>33686.879999999997</v>
      </c>
      <c r="AF7918" s="93"/>
      <c r="AG7918" s="93"/>
      <c r="AH7918" s="93"/>
    </row>
    <row r="7919" spans="21:34" x14ac:dyDescent="0.3">
      <c r="U7919" s="309" t="s">
        <v>64914</v>
      </c>
      <c r="V7919" s="310">
        <v>1352.19</v>
      </c>
      <c r="X7919" s="267" t="s">
        <v>58873</v>
      </c>
      <c r="Y7919" s="268">
        <v>520</v>
      </c>
      <c r="AA7919" s="229" t="s">
        <v>33744</v>
      </c>
      <c r="AB7919" s="230">
        <v>3000</v>
      </c>
      <c r="AD7919" s="209" t="s">
        <v>22118</v>
      </c>
      <c r="AE7919" s="210">
        <v>3390</v>
      </c>
      <c r="AF7919" s="93"/>
      <c r="AG7919" s="93"/>
      <c r="AH7919" s="93"/>
    </row>
    <row r="7920" spans="21:34" x14ac:dyDescent="0.3">
      <c r="U7920" s="309" t="s">
        <v>60740</v>
      </c>
      <c r="V7920" s="310">
        <v>8998.89</v>
      </c>
      <c r="X7920" s="267" t="s">
        <v>62676</v>
      </c>
      <c r="Y7920" s="268">
        <v>2859.27</v>
      </c>
      <c r="AA7920" s="229" t="s">
        <v>22186</v>
      </c>
      <c r="AB7920" s="230">
        <v>1348.71</v>
      </c>
      <c r="AD7920" s="209" t="s">
        <v>22119</v>
      </c>
      <c r="AE7920" s="210">
        <v>94252.66</v>
      </c>
      <c r="AF7920" s="93"/>
      <c r="AG7920" s="93"/>
      <c r="AH7920" s="93"/>
    </row>
    <row r="7921" spans="21:34" x14ac:dyDescent="0.3">
      <c r="U7921" s="309" t="s">
        <v>60741</v>
      </c>
      <c r="V7921" s="310">
        <v>688.45</v>
      </c>
      <c r="X7921" s="267" t="s">
        <v>59661</v>
      </c>
      <c r="Y7921" s="268">
        <v>-93.97</v>
      </c>
      <c r="AA7921" s="229" t="s">
        <v>22187</v>
      </c>
      <c r="AB7921" s="230">
        <v>1692.48</v>
      </c>
      <c r="AD7921" s="209" t="s">
        <v>22120</v>
      </c>
      <c r="AE7921" s="210">
        <v>21131.57</v>
      </c>
      <c r="AF7921" s="93"/>
      <c r="AG7921" s="93"/>
      <c r="AH7921" s="93"/>
    </row>
    <row r="7922" spans="21:34" x14ac:dyDescent="0.3">
      <c r="U7922" s="309" t="s">
        <v>60742</v>
      </c>
      <c r="V7922" s="310">
        <v>2251.52</v>
      </c>
      <c r="X7922" s="267" t="s">
        <v>64472</v>
      </c>
      <c r="Y7922" s="268">
        <v>-223.17</v>
      </c>
      <c r="AA7922" s="229" t="s">
        <v>36384</v>
      </c>
      <c r="AB7922" s="230">
        <v>9406.39</v>
      </c>
      <c r="AD7922" s="209" t="s">
        <v>22121</v>
      </c>
      <c r="AE7922" s="210">
        <v>4968.3900000000003</v>
      </c>
      <c r="AF7922" s="93"/>
      <c r="AG7922" s="93"/>
      <c r="AH7922" s="93"/>
    </row>
    <row r="7923" spans="21:34" x14ac:dyDescent="0.3">
      <c r="U7923" s="309" t="s">
        <v>68897</v>
      </c>
      <c r="V7923" s="310">
        <v>5258</v>
      </c>
      <c r="X7923" s="267" t="s">
        <v>61466</v>
      </c>
      <c r="Y7923" s="268">
        <v>10450</v>
      </c>
      <c r="AA7923" s="229" t="s">
        <v>22188</v>
      </c>
      <c r="AB7923" s="230">
        <v>7682.39</v>
      </c>
      <c r="AD7923" s="209" t="s">
        <v>22122</v>
      </c>
      <c r="AE7923" s="210">
        <v>6100</v>
      </c>
      <c r="AF7923" s="93"/>
      <c r="AG7923" s="93"/>
      <c r="AH7923" s="93"/>
    </row>
    <row r="7924" spans="21:34" x14ac:dyDescent="0.3">
      <c r="U7924" s="309" t="s">
        <v>47271</v>
      </c>
      <c r="V7924" s="310">
        <v>3885.95</v>
      </c>
      <c r="X7924" s="267" t="s">
        <v>64473</v>
      </c>
      <c r="Y7924" s="268">
        <v>1145.42</v>
      </c>
      <c r="AA7924" s="229" t="s">
        <v>36385</v>
      </c>
      <c r="AB7924" s="230">
        <v>353329.9</v>
      </c>
      <c r="AD7924" s="209" t="s">
        <v>22123</v>
      </c>
      <c r="AE7924" s="210">
        <v>5347.66</v>
      </c>
      <c r="AF7924" s="93"/>
      <c r="AG7924" s="93"/>
      <c r="AH7924" s="93"/>
    </row>
    <row r="7925" spans="21:34" x14ac:dyDescent="0.3">
      <c r="U7925" s="309" t="s">
        <v>55424</v>
      </c>
      <c r="V7925" s="310">
        <v>8191.2</v>
      </c>
      <c r="X7925" s="267" t="s">
        <v>60544</v>
      </c>
      <c r="Y7925" s="268">
        <v>7988.46</v>
      </c>
      <c r="AA7925" s="229" t="s">
        <v>22189</v>
      </c>
      <c r="AB7925" s="230">
        <v>48467.31</v>
      </c>
      <c r="AD7925" s="209" t="s">
        <v>22124</v>
      </c>
      <c r="AE7925" s="210">
        <v>12660</v>
      </c>
      <c r="AF7925" s="93"/>
      <c r="AG7925" s="93"/>
      <c r="AH7925" s="93"/>
    </row>
    <row r="7926" spans="21:34" x14ac:dyDescent="0.3">
      <c r="U7926" s="309" t="s">
        <v>58889</v>
      </c>
      <c r="V7926" s="310">
        <v>51160.3</v>
      </c>
      <c r="X7926" s="267" t="s">
        <v>60545</v>
      </c>
      <c r="Y7926" s="268">
        <v>611.1</v>
      </c>
      <c r="AA7926" s="229" t="s">
        <v>22190</v>
      </c>
      <c r="AB7926" s="230">
        <v>2625</v>
      </c>
      <c r="AD7926" s="209" t="s">
        <v>22125</v>
      </c>
      <c r="AE7926" s="210">
        <v>1248.8800000000001</v>
      </c>
      <c r="AF7926" s="93"/>
      <c r="AG7926" s="93"/>
      <c r="AH7926" s="93"/>
    </row>
    <row r="7927" spans="21:34" x14ac:dyDescent="0.3">
      <c r="U7927" s="309" t="s">
        <v>36720</v>
      </c>
      <c r="V7927" s="310">
        <v>-568.73</v>
      </c>
      <c r="X7927" s="267" t="s">
        <v>60546</v>
      </c>
      <c r="Y7927" s="268">
        <v>1957.2</v>
      </c>
      <c r="AA7927" s="229" t="s">
        <v>47013</v>
      </c>
      <c r="AB7927" s="230">
        <v>6211.61</v>
      </c>
      <c r="AD7927" s="209" t="s">
        <v>22126</v>
      </c>
      <c r="AE7927" s="210">
        <v>2675.33</v>
      </c>
      <c r="AF7927" s="93"/>
      <c r="AG7927" s="93"/>
      <c r="AH7927" s="93"/>
    </row>
    <row r="7928" spans="21:34" x14ac:dyDescent="0.3">
      <c r="U7928" s="309" t="s">
        <v>59224</v>
      </c>
      <c r="V7928" s="310">
        <v>11934</v>
      </c>
      <c r="X7928" s="267" t="s">
        <v>22379</v>
      </c>
      <c r="Y7928" s="268">
        <v>537.75</v>
      </c>
      <c r="AA7928" s="229" t="s">
        <v>22191</v>
      </c>
      <c r="AB7928" s="230">
        <v>89547.21</v>
      </c>
      <c r="AD7928" s="209" t="s">
        <v>22127</v>
      </c>
      <c r="AE7928" s="210">
        <v>14013</v>
      </c>
      <c r="AF7928" s="93"/>
      <c r="AG7928" s="93"/>
      <c r="AH7928" s="93"/>
    </row>
    <row r="7929" spans="21:34" x14ac:dyDescent="0.3">
      <c r="U7929" s="309" t="s">
        <v>58682</v>
      </c>
      <c r="V7929" s="310">
        <v>-58.32</v>
      </c>
      <c r="X7929" s="267" t="s">
        <v>22380</v>
      </c>
      <c r="Y7929" s="268">
        <v>921.46</v>
      </c>
      <c r="AA7929" s="229" t="s">
        <v>22192</v>
      </c>
      <c r="AB7929" s="230">
        <v>5285</v>
      </c>
      <c r="AD7929" s="209" t="s">
        <v>22128</v>
      </c>
      <c r="AE7929" s="210">
        <v>1902</v>
      </c>
      <c r="AF7929" s="93"/>
      <c r="AG7929" s="93"/>
      <c r="AH7929" s="93"/>
    </row>
    <row r="7930" spans="21:34" x14ac:dyDescent="0.3">
      <c r="U7930" s="309" t="s">
        <v>68898</v>
      </c>
      <c r="V7930" s="310">
        <v>199.91</v>
      </c>
      <c r="X7930" s="267" t="s">
        <v>57537</v>
      </c>
      <c r="Y7930" s="268">
        <v>4229</v>
      </c>
      <c r="AA7930" s="229" t="s">
        <v>36386</v>
      </c>
      <c r="AB7930" s="230">
        <v>228747.17</v>
      </c>
      <c r="AD7930" s="209" t="s">
        <v>22129</v>
      </c>
      <c r="AE7930" s="210">
        <v>1061.96</v>
      </c>
      <c r="AF7930" s="93"/>
      <c r="AG7930" s="93"/>
      <c r="AH7930" s="93"/>
    </row>
    <row r="7931" spans="21:34" x14ac:dyDescent="0.3">
      <c r="U7931" s="309" t="s">
        <v>58683</v>
      </c>
      <c r="V7931" s="310">
        <v>-1076.77</v>
      </c>
      <c r="X7931" s="267" t="s">
        <v>40382</v>
      </c>
      <c r="Y7931" s="268">
        <v>12479.96</v>
      </c>
      <c r="AA7931" s="229" t="s">
        <v>22193</v>
      </c>
      <c r="AB7931" s="230">
        <v>93898.21</v>
      </c>
      <c r="AD7931" s="209" t="s">
        <v>22130</v>
      </c>
      <c r="AE7931" s="210">
        <v>9183.02</v>
      </c>
      <c r="AF7931" s="93"/>
      <c r="AG7931" s="93"/>
      <c r="AH7931" s="93"/>
    </row>
    <row r="7932" spans="21:34" x14ac:dyDescent="0.3">
      <c r="U7932" s="309" t="s">
        <v>68899</v>
      </c>
      <c r="V7932" s="310">
        <v>50531.57</v>
      </c>
      <c r="X7932" s="267" t="s">
        <v>40383</v>
      </c>
      <c r="Y7932" s="268">
        <v>954.36</v>
      </c>
      <c r="AA7932" s="229" t="s">
        <v>36387</v>
      </c>
      <c r="AB7932" s="230">
        <v>7412.5</v>
      </c>
      <c r="AD7932" s="209" t="s">
        <v>22131</v>
      </c>
      <c r="AE7932" s="210">
        <v>11240.23</v>
      </c>
      <c r="AF7932" s="93"/>
      <c r="AG7932" s="93"/>
      <c r="AH7932" s="93"/>
    </row>
    <row r="7933" spans="21:34" x14ac:dyDescent="0.3">
      <c r="U7933" s="309" t="s">
        <v>55425</v>
      </c>
      <c r="V7933" s="310">
        <v>4602.46</v>
      </c>
      <c r="X7933" s="267" t="s">
        <v>52824</v>
      </c>
      <c r="Y7933" s="268">
        <v>848.75</v>
      </c>
      <c r="AA7933" s="229" t="s">
        <v>52780</v>
      </c>
      <c r="AB7933" s="230">
        <v>31306.560000000001</v>
      </c>
      <c r="AD7933" s="209" t="s">
        <v>22132</v>
      </c>
      <c r="AE7933" s="210">
        <v>7729.65</v>
      </c>
      <c r="AF7933" s="93"/>
      <c r="AG7933" s="93"/>
      <c r="AH7933" s="93"/>
    </row>
    <row r="7934" spans="21:34" x14ac:dyDescent="0.3">
      <c r="U7934" s="309" t="s">
        <v>35683</v>
      </c>
      <c r="V7934" s="310">
        <v>26045.7</v>
      </c>
      <c r="X7934" s="267" t="s">
        <v>57538</v>
      </c>
      <c r="Y7934" s="268">
        <v>2673.3</v>
      </c>
      <c r="AA7934" s="229" t="s">
        <v>22194</v>
      </c>
      <c r="AB7934" s="230">
        <v>14819.81</v>
      </c>
      <c r="AD7934" s="209" t="s">
        <v>22133</v>
      </c>
      <c r="AE7934" s="210">
        <v>4691</v>
      </c>
      <c r="AF7934" s="93"/>
      <c r="AG7934" s="93"/>
      <c r="AH7934" s="93"/>
    </row>
    <row r="7935" spans="21:34" x14ac:dyDescent="0.3">
      <c r="U7935" s="309" t="s">
        <v>34142</v>
      </c>
      <c r="V7935" s="310">
        <v>76169.23</v>
      </c>
      <c r="X7935" s="267" t="s">
        <v>22383</v>
      </c>
      <c r="Y7935" s="268">
        <v>263.33999999999997</v>
      </c>
      <c r="AA7935" s="229" t="s">
        <v>50053</v>
      </c>
      <c r="AB7935" s="230">
        <v>69662.95</v>
      </c>
      <c r="AD7935" s="209" t="s">
        <v>22134</v>
      </c>
      <c r="AE7935" s="210">
        <v>6646.25</v>
      </c>
      <c r="AF7935" s="93"/>
      <c r="AG7935" s="93"/>
      <c r="AH7935" s="93"/>
    </row>
    <row r="7936" spans="21:34" x14ac:dyDescent="0.3">
      <c r="U7936" s="309" t="s">
        <v>34143</v>
      </c>
      <c r="V7936" s="310">
        <v>40569.870000000003</v>
      </c>
      <c r="X7936" s="267" t="s">
        <v>56255</v>
      </c>
      <c r="Y7936" s="268">
        <v>623.70000000000005</v>
      </c>
      <c r="AA7936" s="229" t="s">
        <v>22195</v>
      </c>
      <c r="AB7936" s="230">
        <v>5500.73</v>
      </c>
      <c r="AD7936" s="209" t="s">
        <v>22135</v>
      </c>
      <c r="AE7936" s="210">
        <v>21131.57</v>
      </c>
      <c r="AF7936" s="93"/>
      <c r="AG7936" s="93"/>
      <c r="AH7936" s="93"/>
    </row>
    <row r="7937" spans="21:34" x14ac:dyDescent="0.3">
      <c r="U7937" s="309" t="s">
        <v>34144</v>
      </c>
      <c r="V7937" s="310">
        <v>19395.29</v>
      </c>
      <c r="X7937" s="267" t="s">
        <v>57539</v>
      </c>
      <c r="Y7937" s="268">
        <v>1099</v>
      </c>
      <c r="AA7937" s="229" t="s">
        <v>22196</v>
      </c>
      <c r="AB7937" s="230">
        <v>75900</v>
      </c>
      <c r="AD7937" s="209" t="s">
        <v>22136</v>
      </c>
      <c r="AE7937" s="210">
        <v>6646.25</v>
      </c>
      <c r="AF7937" s="93"/>
      <c r="AG7937" s="93"/>
      <c r="AH7937" s="93"/>
    </row>
    <row r="7938" spans="21:34" x14ac:dyDescent="0.3">
      <c r="U7938" s="309" t="s">
        <v>34145</v>
      </c>
      <c r="V7938" s="310">
        <v>53336.26</v>
      </c>
      <c r="X7938" s="267" t="s">
        <v>22386</v>
      </c>
      <c r="Y7938" s="268">
        <v>31551.55</v>
      </c>
      <c r="AA7938" s="229" t="s">
        <v>40373</v>
      </c>
      <c r="AB7938" s="230">
        <v>1670.45</v>
      </c>
      <c r="AD7938" s="209" t="s">
        <v>22137</v>
      </c>
      <c r="AE7938" s="210">
        <v>4968.3900000000003</v>
      </c>
      <c r="AF7938" s="93"/>
      <c r="AG7938" s="93"/>
      <c r="AH7938" s="93"/>
    </row>
    <row r="7939" spans="21:34" x14ac:dyDescent="0.3">
      <c r="U7939" s="309" t="s">
        <v>36721</v>
      </c>
      <c r="V7939" s="310">
        <v>155406.14000000001</v>
      </c>
      <c r="X7939" s="267" t="s">
        <v>22387</v>
      </c>
      <c r="Y7939" s="268">
        <v>17770.169999999998</v>
      </c>
      <c r="AA7939" s="229" t="s">
        <v>35185</v>
      </c>
      <c r="AB7939" s="230">
        <v>9800</v>
      </c>
      <c r="AD7939" s="209" t="s">
        <v>22138</v>
      </c>
      <c r="AE7939" s="210">
        <v>6100</v>
      </c>
      <c r="AF7939" s="93"/>
      <c r="AG7939" s="93"/>
      <c r="AH7939" s="93"/>
    </row>
    <row r="7940" spans="21:34" x14ac:dyDescent="0.3">
      <c r="U7940" s="309" t="s">
        <v>34146</v>
      </c>
      <c r="V7940" s="310">
        <v>874.17</v>
      </c>
      <c r="X7940" s="267" t="s">
        <v>45103</v>
      </c>
      <c r="Y7940" s="268">
        <v>28928</v>
      </c>
      <c r="AA7940" s="229" t="s">
        <v>35186</v>
      </c>
      <c r="AB7940" s="230">
        <v>50228.67</v>
      </c>
      <c r="AD7940" s="209" t="s">
        <v>22139</v>
      </c>
      <c r="AE7940" s="210">
        <v>48762.44</v>
      </c>
      <c r="AF7940" s="93"/>
      <c r="AG7940" s="93"/>
      <c r="AH7940" s="93"/>
    </row>
    <row r="7941" spans="21:34" x14ac:dyDescent="0.3">
      <c r="U7941" s="309" t="s">
        <v>36722</v>
      </c>
      <c r="V7941" s="310">
        <v>227937.76</v>
      </c>
      <c r="X7941" s="267" t="s">
        <v>35206</v>
      </c>
      <c r="Y7941" s="268">
        <v>10814.84</v>
      </c>
      <c r="AA7941" s="229" t="s">
        <v>48955</v>
      </c>
      <c r="AB7941" s="230">
        <v>2000</v>
      </c>
      <c r="AD7941" s="209" t="s">
        <v>22140</v>
      </c>
      <c r="AE7941" s="210">
        <v>21088.29</v>
      </c>
      <c r="AF7941" s="93"/>
      <c r="AG7941" s="93"/>
      <c r="AH7941" s="93"/>
    </row>
    <row r="7942" spans="21:34" x14ac:dyDescent="0.3">
      <c r="U7942" s="309" t="s">
        <v>34147</v>
      </c>
      <c r="V7942" s="310">
        <v>1838.6</v>
      </c>
      <c r="X7942" s="267" t="s">
        <v>33764</v>
      </c>
      <c r="Y7942" s="268">
        <v>37446.269999999997</v>
      </c>
      <c r="AA7942" s="229" t="s">
        <v>52781</v>
      </c>
      <c r="AB7942" s="230">
        <v>167680</v>
      </c>
      <c r="AD7942" s="209" t="s">
        <v>22141</v>
      </c>
      <c r="AE7942" s="210">
        <v>1902</v>
      </c>
      <c r="AF7942" s="93"/>
      <c r="AG7942" s="93"/>
      <c r="AH7942" s="93"/>
    </row>
    <row r="7943" spans="21:34" x14ac:dyDescent="0.3">
      <c r="U7943" s="309" t="s">
        <v>68900</v>
      </c>
      <c r="V7943" s="310">
        <v>768.58</v>
      </c>
      <c r="X7943" s="267" t="s">
        <v>63225</v>
      </c>
      <c r="Y7943" s="268">
        <v>30000</v>
      </c>
      <c r="AA7943" s="229" t="s">
        <v>22197</v>
      </c>
      <c r="AB7943" s="230">
        <v>95894.76</v>
      </c>
      <c r="AD7943" s="209" t="s">
        <v>22142</v>
      </c>
      <c r="AE7943" s="210">
        <v>89.04</v>
      </c>
      <c r="AF7943" s="93"/>
      <c r="AG7943" s="93"/>
      <c r="AH7943" s="93"/>
    </row>
    <row r="7944" spans="21:34" x14ac:dyDescent="0.3">
      <c r="U7944" s="309" t="s">
        <v>34148</v>
      </c>
      <c r="V7944" s="310">
        <v>2240</v>
      </c>
      <c r="X7944" s="267" t="s">
        <v>63226</v>
      </c>
      <c r="Y7944" s="268">
        <v>36995.040000000001</v>
      </c>
      <c r="AA7944" s="229" t="s">
        <v>35187</v>
      </c>
      <c r="AB7944" s="230">
        <v>188908.89</v>
      </c>
      <c r="AD7944" s="209" t="s">
        <v>22143</v>
      </c>
      <c r="AE7944" s="210">
        <v>46873.91</v>
      </c>
      <c r="AF7944" s="93"/>
      <c r="AG7944" s="93"/>
      <c r="AH7944" s="93"/>
    </row>
    <row r="7945" spans="21:34" x14ac:dyDescent="0.3">
      <c r="U7945" s="309" t="s">
        <v>62245</v>
      </c>
      <c r="V7945" s="310">
        <v>180653.9</v>
      </c>
      <c r="X7945" s="267" t="s">
        <v>63227</v>
      </c>
      <c r="Y7945" s="268">
        <v>2829.96</v>
      </c>
      <c r="AA7945" s="229" t="s">
        <v>36388</v>
      </c>
      <c r="AB7945" s="230">
        <v>62049.85</v>
      </c>
      <c r="AD7945" s="209" t="s">
        <v>22144</v>
      </c>
      <c r="AE7945" s="210">
        <v>3592.7</v>
      </c>
      <c r="AF7945" s="93"/>
      <c r="AG7945" s="93"/>
      <c r="AH7945" s="93"/>
    </row>
    <row r="7946" spans="21:34" x14ac:dyDescent="0.3">
      <c r="U7946" s="309" t="s">
        <v>63801</v>
      </c>
      <c r="V7946" s="310">
        <v>6133.02</v>
      </c>
      <c r="X7946" s="267" t="s">
        <v>52826</v>
      </c>
      <c r="Y7946" s="268">
        <v>5789.56</v>
      </c>
      <c r="AA7946" s="229" t="s">
        <v>22198</v>
      </c>
      <c r="AB7946" s="230">
        <v>18623</v>
      </c>
      <c r="AD7946" s="209" t="s">
        <v>22145</v>
      </c>
      <c r="AE7946" s="210">
        <v>10181.549999999999</v>
      </c>
      <c r="AF7946" s="93"/>
      <c r="AG7946" s="93"/>
      <c r="AH7946" s="93"/>
    </row>
    <row r="7947" spans="21:34" x14ac:dyDescent="0.3">
      <c r="U7947" s="309" t="s">
        <v>39490</v>
      </c>
      <c r="V7947" s="310">
        <v>41033.089999999997</v>
      </c>
      <c r="X7947" s="267" t="s">
        <v>60547</v>
      </c>
      <c r="Y7947" s="268">
        <v>1560</v>
      </c>
      <c r="AA7947" s="229" t="s">
        <v>33745</v>
      </c>
      <c r="AB7947" s="230">
        <v>140477.70000000001</v>
      </c>
      <c r="AD7947" s="209" t="s">
        <v>22146</v>
      </c>
      <c r="AE7947" s="210">
        <v>38233.06</v>
      </c>
      <c r="AF7947" s="93"/>
      <c r="AG7947" s="93"/>
      <c r="AH7947" s="93"/>
    </row>
    <row r="7948" spans="21:34" x14ac:dyDescent="0.3">
      <c r="U7948" s="309" t="s">
        <v>63802</v>
      </c>
      <c r="V7948" s="310">
        <v>1183.1600000000001</v>
      </c>
      <c r="X7948" s="267" t="s">
        <v>64474</v>
      </c>
      <c r="Y7948" s="268">
        <v>-2954.14</v>
      </c>
      <c r="AA7948" s="229" t="s">
        <v>40374</v>
      </c>
      <c r="AB7948" s="230">
        <v>34371.410000000003</v>
      </c>
      <c r="AD7948" s="209" t="s">
        <v>22147</v>
      </c>
      <c r="AE7948" s="210">
        <v>6320</v>
      </c>
      <c r="AF7948" s="93"/>
      <c r="AG7948" s="93"/>
      <c r="AH7948" s="93"/>
    </row>
    <row r="7949" spans="21:34" x14ac:dyDescent="0.3">
      <c r="U7949" s="309" t="s">
        <v>68901</v>
      </c>
      <c r="V7949" s="310">
        <v>1584300</v>
      </c>
      <c r="X7949" s="267" t="s">
        <v>22423</v>
      </c>
      <c r="Y7949" s="268">
        <v>1394.14</v>
      </c>
      <c r="AA7949" s="229" t="s">
        <v>36389</v>
      </c>
      <c r="AB7949" s="230">
        <v>16302</v>
      </c>
      <c r="AD7949" s="209" t="s">
        <v>22148</v>
      </c>
      <c r="AE7949" s="210">
        <v>97.46</v>
      </c>
      <c r="AF7949" s="93"/>
      <c r="AG7949" s="93"/>
      <c r="AH7949" s="93"/>
    </row>
    <row r="7950" spans="21:34" x14ac:dyDescent="0.3">
      <c r="U7950" s="309" t="s">
        <v>56588</v>
      </c>
      <c r="V7950" s="310">
        <v>10656.42</v>
      </c>
      <c r="X7950" s="267" t="s">
        <v>60548</v>
      </c>
      <c r="Y7950" s="268">
        <v>2690.72</v>
      </c>
      <c r="AA7950" s="229" t="s">
        <v>35188</v>
      </c>
      <c r="AB7950" s="230">
        <v>15184.13</v>
      </c>
      <c r="AD7950" s="209" t="s">
        <v>22149</v>
      </c>
      <c r="AE7950" s="210">
        <v>75627.28</v>
      </c>
      <c r="AF7950" s="93"/>
      <c r="AG7950" s="93"/>
      <c r="AH7950" s="93"/>
    </row>
    <row r="7951" spans="21:34" x14ac:dyDescent="0.3">
      <c r="U7951" s="309" t="s">
        <v>40632</v>
      </c>
      <c r="V7951" s="310">
        <v>1405.45</v>
      </c>
      <c r="X7951" s="267" t="s">
        <v>42647</v>
      </c>
      <c r="Y7951" s="268">
        <v>183.81</v>
      </c>
      <c r="AA7951" s="229" t="s">
        <v>39239</v>
      </c>
      <c r="AB7951" s="230">
        <v>3188.67</v>
      </c>
      <c r="AD7951" s="209" t="s">
        <v>22150</v>
      </c>
      <c r="AE7951" s="210">
        <v>22000</v>
      </c>
      <c r="AF7951" s="93"/>
      <c r="AG7951" s="93"/>
      <c r="AH7951" s="93"/>
    </row>
    <row r="7952" spans="21:34" x14ac:dyDescent="0.3">
      <c r="U7952" s="309" t="s">
        <v>34150</v>
      </c>
      <c r="V7952" s="310">
        <v>1631.81</v>
      </c>
      <c r="X7952" s="267" t="s">
        <v>60549</v>
      </c>
      <c r="Y7952" s="268">
        <v>40.369999999999997</v>
      </c>
      <c r="AA7952" s="229" t="s">
        <v>22199</v>
      </c>
      <c r="AB7952" s="230">
        <v>256567.08</v>
      </c>
      <c r="AD7952" s="209" t="s">
        <v>22151</v>
      </c>
      <c r="AE7952" s="210">
        <v>954</v>
      </c>
      <c r="AF7952" s="93"/>
      <c r="AG7952" s="93"/>
      <c r="AH7952" s="93"/>
    </row>
    <row r="7953" spans="21:34" x14ac:dyDescent="0.3">
      <c r="U7953" s="309" t="s">
        <v>34151</v>
      </c>
      <c r="V7953" s="310">
        <v>187862.44</v>
      </c>
      <c r="X7953" s="267" t="s">
        <v>42649</v>
      </c>
      <c r="Y7953" s="268">
        <v>772.51</v>
      </c>
      <c r="AA7953" s="229" t="s">
        <v>52782</v>
      </c>
      <c r="AB7953" s="230">
        <v>50907.88</v>
      </c>
      <c r="AD7953" s="209" t="s">
        <v>22152</v>
      </c>
      <c r="AE7953" s="210">
        <v>6378.4</v>
      </c>
      <c r="AF7953" s="93"/>
      <c r="AG7953" s="93"/>
      <c r="AH7953" s="93"/>
    </row>
    <row r="7954" spans="21:34" x14ac:dyDescent="0.3">
      <c r="U7954" s="309" t="s">
        <v>35685</v>
      </c>
      <c r="V7954" s="310">
        <v>542338.64</v>
      </c>
      <c r="X7954" s="267" t="s">
        <v>60550</v>
      </c>
      <c r="Y7954" s="268">
        <v>12.97</v>
      </c>
      <c r="AA7954" s="229" t="s">
        <v>22200</v>
      </c>
      <c r="AB7954" s="230">
        <v>77148.92</v>
      </c>
      <c r="AD7954" s="209" t="s">
        <v>22153</v>
      </c>
      <c r="AE7954" s="210">
        <v>75553</v>
      </c>
      <c r="AF7954" s="93"/>
      <c r="AG7954" s="93"/>
      <c r="AH7954" s="93"/>
    </row>
    <row r="7955" spans="21:34" x14ac:dyDescent="0.3">
      <c r="U7955" s="309" t="s">
        <v>35686</v>
      </c>
      <c r="V7955" s="310">
        <v>97926.33</v>
      </c>
      <c r="X7955" s="267" t="s">
        <v>64475</v>
      </c>
      <c r="Y7955" s="268">
        <v>-3986.57</v>
      </c>
      <c r="AA7955" s="229" t="s">
        <v>33746</v>
      </c>
      <c r="AB7955" s="230">
        <v>16181.75</v>
      </c>
      <c r="AD7955" s="209" t="s">
        <v>13713</v>
      </c>
      <c r="AE7955" s="210">
        <v>20353.669999999998</v>
      </c>
      <c r="AF7955" s="93"/>
      <c r="AG7955" s="93"/>
      <c r="AH7955" s="93"/>
    </row>
    <row r="7956" spans="21:34" x14ac:dyDescent="0.3">
      <c r="U7956" s="309" t="s">
        <v>62813</v>
      </c>
      <c r="V7956" s="310">
        <v>20625</v>
      </c>
      <c r="X7956" s="267" t="s">
        <v>22426</v>
      </c>
      <c r="Y7956" s="268">
        <v>286.19</v>
      </c>
      <c r="AA7956" s="229" t="s">
        <v>33747</v>
      </c>
      <c r="AB7956" s="230">
        <v>64044.9</v>
      </c>
      <c r="AD7956" s="209" t="s">
        <v>13716</v>
      </c>
      <c r="AE7956" s="210">
        <v>8865.89</v>
      </c>
      <c r="AF7956" s="93"/>
      <c r="AG7956" s="93"/>
      <c r="AH7956" s="93"/>
    </row>
    <row r="7957" spans="21:34" x14ac:dyDescent="0.3">
      <c r="U7957" s="309" t="s">
        <v>68902</v>
      </c>
      <c r="V7957" s="310">
        <v>600</v>
      </c>
      <c r="X7957" s="267" t="s">
        <v>64476</v>
      </c>
      <c r="Y7957" s="268">
        <v>63424</v>
      </c>
      <c r="AA7957" s="229" t="s">
        <v>22201</v>
      </c>
      <c r="AB7957" s="230">
        <v>16587.03</v>
      </c>
      <c r="AD7957" s="209" t="s">
        <v>22154</v>
      </c>
      <c r="AE7957" s="210">
        <v>11639</v>
      </c>
      <c r="AF7957" s="93"/>
      <c r="AG7957" s="93"/>
      <c r="AH7957" s="93"/>
    </row>
    <row r="7958" spans="21:34" x14ac:dyDescent="0.3">
      <c r="U7958" s="309" t="s">
        <v>39491</v>
      </c>
      <c r="V7958" s="310">
        <v>820559.2</v>
      </c>
      <c r="X7958" s="267" t="s">
        <v>50082</v>
      </c>
      <c r="Y7958" s="268">
        <v>1200.26</v>
      </c>
      <c r="AA7958" s="229" t="s">
        <v>50054</v>
      </c>
      <c r="AB7958" s="230">
        <v>85449.56</v>
      </c>
      <c r="AD7958" s="209" t="s">
        <v>22155</v>
      </c>
      <c r="AE7958" s="210">
        <v>45603</v>
      </c>
      <c r="AF7958" s="93"/>
      <c r="AG7958" s="93"/>
      <c r="AH7958" s="93"/>
    </row>
    <row r="7959" spans="21:34" x14ac:dyDescent="0.3">
      <c r="U7959" s="309" t="s">
        <v>68903</v>
      </c>
      <c r="V7959" s="310">
        <v>256596.1</v>
      </c>
      <c r="X7959" s="267" t="s">
        <v>64477</v>
      </c>
      <c r="Y7959" s="268">
        <v>26659.15</v>
      </c>
      <c r="AA7959" s="229" t="s">
        <v>47014</v>
      </c>
      <c r="AB7959" s="230">
        <v>-642</v>
      </c>
      <c r="AD7959" s="209" t="s">
        <v>22156</v>
      </c>
      <c r="AE7959" s="210">
        <v>29230</v>
      </c>
      <c r="AF7959" s="93"/>
      <c r="AG7959" s="93"/>
      <c r="AH7959" s="93"/>
    </row>
    <row r="7960" spans="21:34" x14ac:dyDescent="0.3">
      <c r="U7960" s="309" t="s">
        <v>39492</v>
      </c>
      <c r="V7960" s="310">
        <v>324.83</v>
      </c>
      <c r="X7960" s="267" t="s">
        <v>64478</v>
      </c>
      <c r="Y7960" s="268">
        <v>110</v>
      </c>
      <c r="AA7960" s="229" t="s">
        <v>42632</v>
      </c>
      <c r="AB7960" s="230">
        <v>114014.61</v>
      </c>
      <c r="AD7960" s="209" t="s">
        <v>22157</v>
      </c>
      <c r="AE7960" s="210">
        <v>9930.9599999999991</v>
      </c>
      <c r="AF7960" s="93"/>
      <c r="AG7960" s="93"/>
      <c r="AH7960" s="93"/>
    </row>
    <row r="7961" spans="21:34" x14ac:dyDescent="0.3">
      <c r="U7961" s="309" t="s">
        <v>39493</v>
      </c>
      <c r="V7961" s="310">
        <v>1320.84</v>
      </c>
      <c r="X7961" s="267" t="s">
        <v>64479</v>
      </c>
      <c r="Y7961" s="268">
        <v>2226.36</v>
      </c>
      <c r="AA7961" s="229" t="s">
        <v>48040</v>
      </c>
      <c r="AB7961" s="230">
        <v>22849</v>
      </c>
      <c r="AD7961" s="209" t="s">
        <v>22158</v>
      </c>
      <c r="AE7961" s="210">
        <v>2928.72</v>
      </c>
      <c r="AF7961" s="93"/>
      <c r="AG7961" s="93"/>
      <c r="AH7961" s="93"/>
    </row>
    <row r="7962" spans="21:34" x14ac:dyDescent="0.3">
      <c r="U7962" s="309" t="s">
        <v>39494</v>
      </c>
      <c r="V7962" s="310">
        <v>18.59</v>
      </c>
      <c r="X7962" s="267" t="s">
        <v>64480</v>
      </c>
      <c r="Y7962" s="268">
        <v>1913.77</v>
      </c>
      <c r="AA7962" s="229" t="s">
        <v>42633</v>
      </c>
      <c r="AB7962" s="230">
        <v>19919.259999999998</v>
      </c>
      <c r="AD7962" s="209" t="s">
        <v>22159</v>
      </c>
      <c r="AE7962" s="210">
        <v>8457.51</v>
      </c>
      <c r="AF7962" s="93"/>
      <c r="AG7962" s="93"/>
      <c r="AH7962" s="93"/>
    </row>
    <row r="7963" spans="21:34" x14ac:dyDescent="0.3">
      <c r="U7963" s="309" t="s">
        <v>39495</v>
      </c>
      <c r="V7963" s="310">
        <v>80.680000000000007</v>
      </c>
      <c r="X7963" s="267" t="s">
        <v>64481</v>
      </c>
      <c r="Y7963" s="268">
        <v>3045.88</v>
      </c>
      <c r="AA7963" s="229" t="s">
        <v>42634</v>
      </c>
      <c r="AB7963" s="230">
        <v>1544.12</v>
      </c>
      <c r="AD7963" s="209" t="s">
        <v>22160</v>
      </c>
      <c r="AE7963" s="210">
        <v>2917.58</v>
      </c>
      <c r="AF7963" s="93"/>
      <c r="AG7963" s="93"/>
      <c r="AH7963" s="93"/>
    </row>
    <row r="7964" spans="21:34" x14ac:dyDescent="0.3">
      <c r="U7964" s="309" t="s">
        <v>45613</v>
      </c>
      <c r="V7964" s="310">
        <v>482636.15</v>
      </c>
      <c r="X7964" s="267" t="s">
        <v>64482</v>
      </c>
      <c r="Y7964" s="268">
        <v>93.78</v>
      </c>
      <c r="AA7964" s="229" t="s">
        <v>42635</v>
      </c>
      <c r="AB7964" s="230">
        <v>3689.62</v>
      </c>
      <c r="AD7964" s="209" t="s">
        <v>22161</v>
      </c>
      <c r="AE7964" s="210">
        <v>15000</v>
      </c>
      <c r="AF7964" s="93"/>
      <c r="AG7964" s="93"/>
      <c r="AH7964" s="93"/>
    </row>
    <row r="7965" spans="21:34" x14ac:dyDescent="0.3">
      <c r="U7965" s="309" t="s">
        <v>58684</v>
      </c>
      <c r="V7965" s="310">
        <v>-565.89</v>
      </c>
      <c r="X7965" s="267" t="s">
        <v>64483</v>
      </c>
      <c r="Y7965" s="268">
        <v>45.67</v>
      </c>
      <c r="AA7965" s="229" t="s">
        <v>52783</v>
      </c>
      <c r="AB7965" s="230">
        <v>40740</v>
      </c>
      <c r="AD7965" s="209" t="s">
        <v>22162</v>
      </c>
      <c r="AE7965" s="210">
        <v>13030.27</v>
      </c>
      <c r="AF7965" s="93"/>
      <c r="AG7965" s="93"/>
      <c r="AH7965" s="93"/>
    </row>
    <row r="7966" spans="21:34" x14ac:dyDescent="0.3">
      <c r="U7966" s="309" t="s">
        <v>62814</v>
      </c>
      <c r="V7966" s="310">
        <v>45224.23</v>
      </c>
      <c r="X7966" s="267" t="s">
        <v>22472</v>
      </c>
      <c r="Y7966" s="268">
        <v>3996.48</v>
      </c>
      <c r="AA7966" s="229" t="s">
        <v>52784</v>
      </c>
      <c r="AB7966" s="230">
        <v>3116.56</v>
      </c>
      <c r="AD7966" s="209" t="s">
        <v>22163</v>
      </c>
      <c r="AE7966" s="210">
        <v>8298</v>
      </c>
      <c r="AF7966" s="93"/>
      <c r="AG7966" s="93"/>
      <c r="AH7966" s="93"/>
    </row>
    <row r="7967" spans="21:34" x14ac:dyDescent="0.3">
      <c r="U7967" s="309" t="s">
        <v>68904</v>
      </c>
      <c r="V7967" s="310">
        <v>-492.51</v>
      </c>
      <c r="X7967" s="267" t="s">
        <v>22474</v>
      </c>
      <c r="Y7967" s="268">
        <v>3466.77</v>
      </c>
      <c r="AA7967" s="229" t="s">
        <v>52785</v>
      </c>
      <c r="AB7967" s="230">
        <v>8873.6200000000008</v>
      </c>
      <c r="AD7967" s="209" t="s">
        <v>22164</v>
      </c>
      <c r="AE7967" s="210">
        <v>98853</v>
      </c>
      <c r="AF7967" s="93"/>
      <c r="AG7967" s="93"/>
      <c r="AH7967" s="93"/>
    </row>
    <row r="7968" spans="21:34" x14ac:dyDescent="0.3">
      <c r="U7968" s="309" t="s">
        <v>68905</v>
      </c>
      <c r="V7968" s="310">
        <v>4370</v>
      </c>
      <c r="X7968" s="267" t="s">
        <v>22475</v>
      </c>
      <c r="Y7968" s="268">
        <v>39154.97</v>
      </c>
      <c r="AA7968" s="229" t="s">
        <v>52786</v>
      </c>
      <c r="AB7968" s="230">
        <v>8331.3700000000008</v>
      </c>
      <c r="AD7968" s="209" t="s">
        <v>22165</v>
      </c>
      <c r="AE7968" s="210">
        <v>8820</v>
      </c>
      <c r="AF7968" s="93"/>
      <c r="AG7968" s="93"/>
      <c r="AH7968" s="93"/>
    </row>
    <row r="7969" spans="21:34" x14ac:dyDescent="0.3">
      <c r="U7969" s="309" t="s">
        <v>45614</v>
      </c>
      <c r="V7969" s="310">
        <v>5709.62</v>
      </c>
      <c r="X7969" s="267" t="s">
        <v>22476</v>
      </c>
      <c r="Y7969" s="268">
        <v>9566.98</v>
      </c>
      <c r="AA7969" s="229" t="s">
        <v>52787</v>
      </c>
      <c r="AB7969" s="230">
        <v>1000</v>
      </c>
      <c r="AD7969" s="209" t="s">
        <v>22166</v>
      </c>
      <c r="AE7969" s="210">
        <v>59487.21</v>
      </c>
      <c r="AF7969" s="93"/>
      <c r="AG7969" s="93"/>
      <c r="AH7969" s="93"/>
    </row>
    <row r="7970" spans="21:34" x14ac:dyDescent="0.3">
      <c r="U7970" s="309" t="s">
        <v>58686</v>
      </c>
      <c r="V7970" s="310">
        <v>-345.98</v>
      </c>
      <c r="X7970" s="267" t="s">
        <v>56256</v>
      </c>
      <c r="Y7970" s="268">
        <v>436.54</v>
      </c>
      <c r="AA7970" s="229" t="s">
        <v>52788</v>
      </c>
      <c r="AB7970" s="230">
        <v>7280</v>
      </c>
      <c r="AD7970" s="209" t="s">
        <v>22167</v>
      </c>
      <c r="AE7970" s="210">
        <v>129862.34</v>
      </c>
      <c r="AF7970" s="93"/>
      <c r="AG7970" s="93"/>
      <c r="AH7970" s="93"/>
    </row>
    <row r="7971" spans="21:34" x14ac:dyDescent="0.3">
      <c r="U7971" s="309" t="s">
        <v>61602</v>
      </c>
      <c r="V7971" s="310">
        <v>5263.32</v>
      </c>
      <c r="X7971" s="267" t="s">
        <v>52828</v>
      </c>
      <c r="Y7971" s="268">
        <v>21.92</v>
      </c>
      <c r="AA7971" s="229" t="s">
        <v>52789</v>
      </c>
      <c r="AB7971" s="230">
        <v>633.41</v>
      </c>
      <c r="AD7971" s="209" t="s">
        <v>22168</v>
      </c>
      <c r="AE7971" s="210">
        <v>69575.23</v>
      </c>
      <c r="AF7971" s="93"/>
      <c r="AG7971" s="93"/>
      <c r="AH7971" s="93"/>
    </row>
    <row r="7972" spans="21:34" x14ac:dyDescent="0.3">
      <c r="U7972" s="309" t="s">
        <v>61603</v>
      </c>
      <c r="V7972" s="310">
        <v>402.89</v>
      </c>
      <c r="X7972" s="267" t="s">
        <v>50091</v>
      </c>
      <c r="Y7972" s="268">
        <v>336.12</v>
      </c>
      <c r="AA7972" s="229" t="s">
        <v>52790</v>
      </c>
      <c r="AB7972" s="230">
        <v>1754.48</v>
      </c>
      <c r="AD7972" s="209" t="s">
        <v>22169</v>
      </c>
      <c r="AE7972" s="210">
        <v>27495.1</v>
      </c>
      <c r="AF7972" s="93"/>
      <c r="AG7972" s="93"/>
      <c r="AH7972" s="93"/>
    </row>
    <row r="7973" spans="21:34" x14ac:dyDescent="0.3">
      <c r="U7973" s="309" t="s">
        <v>61604</v>
      </c>
      <c r="V7973" s="310">
        <v>1027.25</v>
      </c>
      <c r="X7973" s="267" t="s">
        <v>59117</v>
      </c>
      <c r="Y7973" s="268">
        <v>8475</v>
      </c>
      <c r="AA7973" s="229" t="s">
        <v>52791</v>
      </c>
      <c r="AB7973" s="230">
        <v>5700.9</v>
      </c>
      <c r="AD7973" s="209" t="s">
        <v>22170</v>
      </c>
      <c r="AE7973" s="210">
        <v>39575.71</v>
      </c>
      <c r="AF7973" s="93"/>
      <c r="AG7973" s="93"/>
      <c r="AH7973" s="93"/>
    </row>
    <row r="7974" spans="21:34" x14ac:dyDescent="0.3">
      <c r="U7974" s="309" t="s">
        <v>68906</v>
      </c>
      <c r="V7974" s="310">
        <v>16000</v>
      </c>
      <c r="X7974" s="267" t="s">
        <v>59118</v>
      </c>
      <c r="Y7974" s="268">
        <v>648.34</v>
      </c>
      <c r="AA7974" s="229" t="s">
        <v>50055</v>
      </c>
      <c r="AB7974" s="230">
        <v>25413.74</v>
      </c>
      <c r="AD7974" s="209" t="s">
        <v>22171</v>
      </c>
      <c r="AE7974" s="210">
        <v>13819.98</v>
      </c>
      <c r="AF7974" s="93"/>
      <c r="AG7974" s="93"/>
      <c r="AH7974" s="93"/>
    </row>
    <row r="7975" spans="21:34" x14ac:dyDescent="0.3">
      <c r="U7975" s="309" t="s">
        <v>59225</v>
      </c>
      <c r="V7975" s="310">
        <v>829.99</v>
      </c>
      <c r="X7975" s="267" t="s">
        <v>59119</v>
      </c>
      <c r="Y7975" s="268">
        <v>475</v>
      </c>
      <c r="AA7975" s="229" t="s">
        <v>47015</v>
      </c>
      <c r="AB7975" s="230">
        <v>-166.28</v>
      </c>
      <c r="AD7975" s="209" t="s">
        <v>22172</v>
      </c>
      <c r="AE7975" s="210">
        <v>23521.05</v>
      </c>
      <c r="AF7975" s="93"/>
      <c r="AG7975" s="93"/>
      <c r="AH7975" s="93"/>
    </row>
    <row r="7976" spans="21:34" x14ac:dyDescent="0.3">
      <c r="U7976" s="309" t="s">
        <v>58891</v>
      </c>
      <c r="V7976" s="310">
        <v>670</v>
      </c>
      <c r="X7976" s="267" t="s">
        <v>59120</v>
      </c>
      <c r="Y7976" s="268">
        <v>733.1</v>
      </c>
      <c r="AA7976" s="229" t="s">
        <v>35189</v>
      </c>
      <c r="AB7976" s="230">
        <v>28868.76</v>
      </c>
      <c r="AD7976" s="209" t="s">
        <v>22173</v>
      </c>
      <c r="AE7976" s="210">
        <v>171.58</v>
      </c>
      <c r="AF7976" s="93"/>
      <c r="AG7976" s="93"/>
      <c r="AH7976" s="93"/>
    </row>
    <row r="7977" spans="21:34" x14ac:dyDescent="0.3">
      <c r="U7977" s="309" t="s">
        <v>62815</v>
      </c>
      <c r="V7977" s="310">
        <v>3797.97</v>
      </c>
      <c r="X7977" s="267" t="s">
        <v>58572</v>
      </c>
      <c r="Y7977" s="268">
        <v>1642.06</v>
      </c>
      <c r="AA7977" s="229" t="s">
        <v>52792</v>
      </c>
      <c r="AB7977" s="230">
        <v>2786</v>
      </c>
      <c r="AD7977" s="209" t="s">
        <v>22174</v>
      </c>
      <c r="AE7977" s="210">
        <v>70500</v>
      </c>
      <c r="AF7977" s="93"/>
      <c r="AG7977" s="93"/>
      <c r="AH7977" s="93"/>
    </row>
    <row r="7978" spans="21:34" x14ac:dyDescent="0.3">
      <c r="U7978" s="309" t="s">
        <v>62816</v>
      </c>
      <c r="V7978" s="310">
        <v>290.5</v>
      </c>
      <c r="X7978" s="267" t="s">
        <v>64484</v>
      </c>
      <c r="Y7978" s="268">
        <v>98000</v>
      </c>
      <c r="AA7978" s="229" t="s">
        <v>47016</v>
      </c>
      <c r="AB7978" s="230">
        <v>188.6</v>
      </c>
      <c r="AD7978" s="209" t="s">
        <v>13719</v>
      </c>
      <c r="AE7978" s="210">
        <v>2700</v>
      </c>
      <c r="AF7978" s="93"/>
      <c r="AG7978" s="93"/>
      <c r="AH7978" s="93"/>
    </row>
    <row r="7979" spans="21:34" x14ac:dyDescent="0.3">
      <c r="U7979" s="309" t="s">
        <v>62817</v>
      </c>
      <c r="V7979" s="310">
        <v>950.24</v>
      </c>
      <c r="X7979" s="267" t="s">
        <v>22482</v>
      </c>
      <c r="Y7979" s="268">
        <v>13120</v>
      </c>
      <c r="AA7979" s="229" t="s">
        <v>33748</v>
      </c>
      <c r="AB7979" s="230">
        <v>120744.36</v>
      </c>
      <c r="AD7979" s="209" t="s">
        <v>22175</v>
      </c>
      <c r="AE7979" s="210">
        <v>37234</v>
      </c>
      <c r="AF7979" s="93"/>
      <c r="AG7979" s="93"/>
      <c r="AH7979" s="93"/>
    </row>
    <row r="7980" spans="21:34" x14ac:dyDescent="0.3">
      <c r="U7980" s="309" t="s">
        <v>61123</v>
      </c>
      <c r="V7980" s="310">
        <v>34997.96</v>
      </c>
      <c r="X7980" s="267" t="s">
        <v>22484</v>
      </c>
      <c r="Y7980" s="268">
        <v>6682.2</v>
      </c>
      <c r="AA7980" s="229" t="s">
        <v>33749</v>
      </c>
      <c r="AB7980" s="230">
        <v>83847.72</v>
      </c>
      <c r="AD7980" s="209" t="s">
        <v>13720</v>
      </c>
      <c r="AE7980" s="210">
        <v>30538.34</v>
      </c>
      <c r="AF7980" s="93"/>
      <c r="AG7980" s="93"/>
      <c r="AH7980" s="93"/>
    </row>
    <row r="7981" spans="21:34" x14ac:dyDescent="0.3">
      <c r="U7981" s="309" t="s">
        <v>61124</v>
      </c>
      <c r="V7981" s="310">
        <v>21400</v>
      </c>
      <c r="X7981" s="267" t="s">
        <v>52829</v>
      </c>
      <c r="Y7981" s="268">
        <v>24393.43</v>
      </c>
      <c r="AA7981" s="229" t="s">
        <v>45086</v>
      </c>
      <c r="AB7981" s="230">
        <v>86001.56</v>
      </c>
      <c r="AD7981" s="209" t="s">
        <v>13721</v>
      </c>
      <c r="AE7981" s="210">
        <v>44808.35</v>
      </c>
      <c r="AF7981" s="93"/>
      <c r="AG7981" s="93"/>
      <c r="AH7981" s="93"/>
    </row>
    <row r="7982" spans="21:34" x14ac:dyDescent="0.3">
      <c r="U7982" s="309" t="s">
        <v>34156</v>
      </c>
      <c r="V7982" s="310">
        <v>7549.36</v>
      </c>
      <c r="X7982" s="267" t="s">
        <v>22487</v>
      </c>
      <c r="Y7982" s="268">
        <v>2917.25</v>
      </c>
      <c r="AA7982" s="229" t="s">
        <v>45087</v>
      </c>
      <c r="AB7982" s="230">
        <v>1115573.55</v>
      </c>
      <c r="AD7982" s="209" t="s">
        <v>22176</v>
      </c>
      <c r="AE7982" s="210">
        <v>26332.77</v>
      </c>
      <c r="AF7982" s="93"/>
      <c r="AG7982" s="93"/>
      <c r="AH7982" s="93"/>
    </row>
    <row r="7983" spans="21:34" x14ac:dyDescent="0.3">
      <c r="U7983" s="309" t="s">
        <v>34157</v>
      </c>
      <c r="V7983" s="310">
        <v>55981.64</v>
      </c>
      <c r="X7983" s="267" t="s">
        <v>64485</v>
      </c>
      <c r="Y7983" s="268">
        <v>7956</v>
      </c>
      <c r="AA7983" s="229" t="s">
        <v>36390</v>
      </c>
      <c r="AB7983" s="230">
        <v>3289.08</v>
      </c>
      <c r="AD7983" s="209" t="s">
        <v>22177</v>
      </c>
      <c r="AE7983" s="210">
        <v>1886</v>
      </c>
      <c r="AF7983" s="93"/>
      <c r="AG7983" s="93"/>
      <c r="AH7983" s="93"/>
    </row>
    <row r="7984" spans="21:34" x14ac:dyDescent="0.3">
      <c r="U7984" s="309" t="s">
        <v>27892</v>
      </c>
      <c r="V7984" s="310">
        <v>4633.3500000000004</v>
      </c>
      <c r="X7984" s="267" t="s">
        <v>22489</v>
      </c>
      <c r="Y7984" s="268">
        <v>1509.3</v>
      </c>
      <c r="AA7984" s="229" t="s">
        <v>35190</v>
      </c>
      <c r="AB7984" s="230">
        <v>12800</v>
      </c>
      <c r="AD7984" s="209" t="s">
        <v>22178</v>
      </c>
      <c r="AE7984" s="210">
        <v>37891.980000000003</v>
      </c>
      <c r="AF7984" s="93"/>
      <c r="AG7984" s="93"/>
      <c r="AH7984" s="93"/>
    </row>
    <row r="7985" spans="21:34" x14ac:dyDescent="0.3">
      <c r="U7985" s="309" t="s">
        <v>27893</v>
      </c>
      <c r="V7985" s="310">
        <v>14574.02</v>
      </c>
      <c r="X7985" s="267" t="s">
        <v>22490</v>
      </c>
      <c r="Y7985" s="268">
        <v>11448.04</v>
      </c>
      <c r="AA7985" s="229" t="s">
        <v>52793</v>
      </c>
      <c r="AB7985" s="230">
        <v>2950</v>
      </c>
      <c r="AD7985" s="209" t="s">
        <v>22179</v>
      </c>
      <c r="AE7985" s="210">
        <v>15070</v>
      </c>
      <c r="AF7985" s="93"/>
      <c r="AG7985" s="93"/>
      <c r="AH7985" s="93"/>
    </row>
    <row r="7986" spans="21:34" x14ac:dyDescent="0.3">
      <c r="U7986" s="309" t="s">
        <v>34160</v>
      </c>
      <c r="V7986" s="310">
        <v>8603.0400000000009</v>
      </c>
      <c r="X7986" s="267" t="s">
        <v>35208</v>
      </c>
      <c r="Y7986" s="268">
        <v>37871.660000000003</v>
      </c>
      <c r="AA7986" s="229" t="s">
        <v>47017</v>
      </c>
      <c r="AB7986" s="230">
        <v>406.53</v>
      </c>
      <c r="AD7986" s="209" t="s">
        <v>13722</v>
      </c>
      <c r="AE7986" s="210">
        <v>198650.95</v>
      </c>
      <c r="AF7986" s="93"/>
      <c r="AG7986" s="93"/>
      <c r="AH7986" s="93"/>
    </row>
    <row r="7987" spans="21:34" x14ac:dyDescent="0.3">
      <c r="U7987" s="309" t="s">
        <v>56596</v>
      </c>
      <c r="V7987" s="310">
        <v>1754.53</v>
      </c>
      <c r="X7987" s="267" t="s">
        <v>36408</v>
      </c>
      <c r="Y7987" s="268">
        <v>18240.73</v>
      </c>
      <c r="AA7987" s="229" t="s">
        <v>33750</v>
      </c>
      <c r="AB7987" s="230">
        <v>114442.4</v>
      </c>
      <c r="AD7987" s="209" t="s">
        <v>22180</v>
      </c>
      <c r="AE7987" s="210">
        <v>59386.51</v>
      </c>
      <c r="AF7987" s="93"/>
      <c r="AG7987" s="93"/>
      <c r="AH7987" s="93"/>
    </row>
    <row r="7988" spans="21:34" x14ac:dyDescent="0.3">
      <c r="U7988" s="309" t="s">
        <v>56597</v>
      </c>
      <c r="V7988" s="310">
        <v>6664.75</v>
      </c>
      <c r="X7988" s="267" t="s">
        <v>22491</v>
      </c>
      <c r="Y7988" s="268">
        <v>316140.24</v>
      </c>
      <c r="AA7988" s="229" t="s">
        <v>33751</v>
      </c>
      <c r="AB7988" s="230">
        <v>288933.98</v>
      </c>
      <c r="AD7988" s="209" t="s">
        <v>22181</v>
      </c>
      <c r="AE7988" s="210">
        <v>5760</v>
      </c>
      <c r="AF7988" s="93"/>
      <c r="AG7988" s="93"/>
      <c r="AH7988" s="93"/>
    </row>
    <row r="7989" spans="21:34" x14ac:dyDescent="0.3">
      <c r="U7989" s="309" t="s">
        <v>53797</v>
      </c>
      <c r="V7989" s="310">
        <v>644.11</v>
      </c>
      <c r="X7989" s="267" t="s">
        <v>22492</v>
      </c>
      <c r="Y7989" s="268">
        <v>8943.31</v>
      </c>
      <c r="AA7989" s="229" t="s">
        <v>36391</v>
      </c>
      <c r="AB7989" s="230">
        <v>31962.7</v>
      </c>
      <c r="AD7989" s="209" t="s">
        <v>22182</v>
      </c>
      <c r="AE7989" s="210">
        <v>440.65</v>
      </c>
      <c r="AF7989" s="93"/>
      <c r="AG7989" s="93"/>
      <c r="AH7989" s="93"/>
    </row>
    <row r="7990" spans="21:34" x14ac:dyDescent="0.3">
      <c r="U7990" s="309" t="s">
        <v>56598</v>
      </c>
      <c r="V7990" s="310">
        <v>1809.07</v>
      </c>
      <c r="X7990" s="267" t="s">
        <v>22493</v>
      </c>
      <c r="Y7990" s="268">
        <v>18890.740000000002</v>
      </c>
      <c r="AA7990" s="229" t="s">
        <v>22203</v>
      </c>
      <c r="AB7990" s="230">
        <v>23836</v>
      </c>
      <c r="AD7990" s="209" t="s">
        <v>22183</v>
      </c>
      <c r="AE7990" s="210">
        <v>123</v>
      </c>
      <c r="AF7990" s="93"/>
      <c r="AG7990" s="93"/>
      <c r="AH7990" s="93"/>
    </row>
    <row r="7991" spans="21:34" x14ac:dyDescent="0.3">
      <c r="U7991" s="309" t="s">
        <v>68907</v>
      </c>
      <c r="V7991" s="310">
        <v>593.69000000000005</v>
      </c>
      <c r="X7991" s="267" t="s">
        <v>63228</v>
      </c>
      <c r="Y7991" s="268">
        <v>25001.54</v>
      </c>
      <c r="AA7991" s="229" t="s">
        <v>40375</v>
      </c>
      <c r="AB7991" s="230">
        <v>54459.62</v>
      </c>
      <c r="AD7991" s="209" t="s">
        <v>22184</v>
      </c>
      <c r="AE7991" s="210">
        <v>280.45999999999998</v>
      </c>
      <c r="AF7991" s="93"/>
      <c r="AG7991" s="93"/>
      <c r="AH7991" s="93"/>
    </row>
    <row r="7992" spans="21:34" x14ac:dyDescent="0.3">
      <c r="U7992" s="309" t="s">
        <v>50425</v>
      </c>
      <c r="V7992" s="310">
        <v>152.41999999999999</v>
      </c>
      <c r="X7992" s="267" t="s">
        <v>63229</v>
      </c>
      <c r="Y7992" s="268">
        <v>2388.0500000000002</v>
      </c>
      <c r="AA7992" s="229" t="s">
        <v>36392</v>
      </c>
      <c r="AB7992" s="230">
        <v>7155.5</v>
      </c>
      <c r="AD7992" s="209" t="s">
        <v>22185</v>
      </c>
      <c r="AE7992" s="210">
        <v>18025</v>
      </c>
      <c r="AF7992" s="93"/>
      <c r="AG7992" s="93"/>
      <c r="AH7992" s="93"/>
    </row>
    <row r="7993" spans="21:34" x14ac:dyDescent="0.3">
      <c r="U7993" s="309" t="s">
        <v>63803</v>
      </c>
      <c r="V7993" s="310">
        <v>319.25</v>
      </c>
      <c r="X7993" s="267" t="s">
        <v>33765</v>
      </c>
      <c r="Y7993" s="268">
        <v>101710.32</v>
      </c>
      <c r="AA7993" s="229" t="s">
        <v>45088</v>
      </c>
      <c r="AB7993" s="230">
        <v>351703.12</v>
      </c>
      <c r="AD7993" s="209" t="s">
        <v>22186</v>
      </c>
      <c r="AE7993" s="210">
        <v>1378.91</v>
      </c>
      <c r="AF7993" s="93"/>
      <c r="AG7993" s="93"/>
      <c r="AH7993" s="93"/>
    </row>
    <row r="7994" spans="21:34" x14ac:dyDescent="0.3">
      <c r="U7994" s="309" t="s">
        <v>56599</v>
      </c>
      <c r="V7994" s="310">
        <v>14847.13</v>
      </c>
      <c r="X7994" s="267" t="s">
        <v>57540</v>
      </c>
      <c r="Y7994" s="268">
        <v>323.98</v>
      </c>
      <c r="AA7994" s="229" t="s">
        <v>52794</v>
      </c>
      <c r="AB7994" s="230">
        <v>103210.34</v>
      </c>
      <c r="AD7994" s="209" t="s">
        <v>22187</v>
      </c>
      <c r="AE7994" s="210">
        <v>861.36</v>
      </c>
      <c r="AF7994" s="93"/>
      <c r="AG7994" s="93"/>
      <c r="AH7994" s="93"/>
    </row>
    <row r="7995" spans="21:34" x14ac:dyDescent="0.3">
      <c r="U7995" s="309" t="s">
        <v>56600</v>
      </c>
      <c r="V7995" s="310">
        <v>1160.22</v>
      </c>
      <c r="X7995" s="267" t="s">
        <v>47027</v>
      </c>
      <c r="Y7995" s="268">
        <v>30.6</v>
      </c>
      <c r="AA7995" s="229" t="s">
        <v>33752</v>
      </c>
      <c r="AB7995" s="230">
        <v>787239.59</v>
      </c>
      <c r="AD7995" s="209" t="s">
        <v>22188</v>
      </c>
      <c r="AE7995" s="210">
        <v>12022.5</v>
      </c>
      <c r="AF7995" s="93"/>
      <c r="AG7995" s="93"/>
      <c r="AH7995" s="93"/>
    </row>
    <row r="7996" spans="21:34" x14ac:dyDescent="0.3">
      <c r="U7996" s="309" t="s">
        <v>56601</v>
      </c>
      <c r="V7996" s="310">
        <v>3453.48</v>
      </c>
      <c r="X7996" s="267" t="s">
        <v>57541</v>
      </c>
      <c r="Y7996" s="268">
        <v>98</v>
      </c>
      <c r="AA7996" s="229" t="s">
        <v>36393</v>
      </c>
      <c r="AB7996" s="230">
        <v>44095.1</v>
      </c>
      <c r="AD7996" s="209" t="s">
        <v>22189</v>
      </c>
      <c r="AE7996" s="210">
        <v>99251.25</v>
      </c>
      <c r="AF7996" s="93"/>
      <c r="AG7996" s="93"/>
      <c r="AH7996" s="93"/>
    </row>
    <row r="7997" spans="21:34" x14ac:dyDescent="0.3">
      <c r="U7997" s="309" t="s">
        <v>50426</v>
      </c>
      <c r="V7997" s="310">
        <v>4500</v>
      </c>
      <c r="X7997" s="267" t="s">
        <v>64486</v>
      </c>
      <c r="Y7997" s="268">
        <v>9180</v>
      </c>
      <c r="AA7997" s="229" t="s">
        <v>50056</v>
      </c>
      <c r="AB7997" s="230">
        <v>717.43</v>
      </c>
      <c r="AD7997" s="209" t="s">
        <v>22190</v>
      </c>
      <c r="AE7997" s="210">
        <v>5390</v>
      </c>
      <c r="AF7997" s="93"/>
      <c r="AG7997" s="93"/>
      <c r="AH7997" s="93"/>
    </row>
    <row r="7998" spans="21:34" x14ac:dyDescent="0.3">
      <c r="U7998" s="309" t="s">
        <v>56602</v>
      </c>
      <c r="V7998" s="310">
        <v>5731.65</v>
      </c>
      <c r="X7998" s="267" t="s">
        <v>64487</v>
      </c>
      <c r="Y7998" s="268">
        <v>6672.02</v>
      </c>
      <c r="AA7998" s="229" t="s">
        <v>50057</v>
      </c>
      <c r="AB7998" s="230">
        <v>37524.29</v>
      </c>
      <c r="AD7998" s="209" t="s">
        <v>22191</v>
      </c>
      <c r="AE7998" s="210">
        <v>8120</v>
      </c>
      <c r="AF7998" s="93"/>
      <c r="AG7998" s="93"/>
      <c r="AH7998" s="93"/>
    </row>
    <row r="7999" spans="21:34" x14ac:dyDescent="0.3">
      <c r="U7999" s="309" t="s">
        <v>56603</v>
      </c>
      <c r="V7999" s="310">
        <v>46516.27</v>
      </c>
      <c r="X7999" s="267" t="s">
        <v>64488</v>
      </c>
      <c r="Y7999" s="268">
        <v>4320</v>
      </c>
      <c r="AA7999" s="229" t="s">
        <v>52795</v>
      </c>
      <c r="AB7999" s="230">
        <v>700</v>
      </c>
      <c r="AD7999" s="209" t="s">
        <v>22192</v>
      </c>
      <c r="AE7999" s="210">
        <v>5390</v>
      </c>
      <c r="AF7999" s="93"/>
      <c r="AG7999" s="93"/>
      <c r="AH7999" s="93"/>
    </row>
    <row r="8000" spans="21:34" x14ac:dyDescent="0.3">
      <c r="U8000" s="309" t="s">
        <v>56604</v>
      </c>
      <c r="V8000" s="310">
        <v>107102.76</v>
      </c>
      <c r="X8000" s="267" t="s">
        <v>64489</v>
      </c>
      <c r="Y8000" s="268">
        <v>1543.15</v>
      </c>
      <c r="AA8000" s="229" t="s">
        <v>52796</v>
      </c>
      <c r="AB8000" s="230">
        <v>53.54</v>
      </c>
      <c r="AD8000" s="209" t="s">
        <v>22193</v>
      </c>
      <c r="AE8000" s="210">
        <v>32730.04</v>
      </c>
      <c r="AF8000" s="93"/>
      <c r="AG8000" s="93"/>
      <c r="AH8000" s="93"/>
    </row>
    <row r="8001" spans="21:34" x14ac:dyDescent="0.3">
      <c r="U8001" s="309" t="s">
        <v>53798</v>
      </c>
      <c r="V8001" s="310">
        <v>827546.5</v>
      </c>
      <c r="X8001" s="267" t="s">
        <v>64490</v>
      </c>
      <c r="Y8001" s="268">
        <v>4275.74</v>
      </c>
      <c r="AA8001" s="229" t="s">
        <v>52797</v>
      </c>
      <c r="AB8001" s="230">
        <v>168.7</v>
      </c>
      <c r="AD8001" s="209" t="s">
        <v>22194</v>
      </c>
      <c r="AE8001" s="210">
        <v>8268.2099999999991</v>
      </c>
      <c r="AF8001" s="93"/>
      <c r="AG8001" s="93"/>
      <c r="AH8001" s="93"/>
    </row>
    <row r="8002" spans="21:34" x14ac:dyDescent="0.3">
      <c r="U8002" s="309" t="s">
        <v>53799</v>
      </c>
      <c r="V8002" s="310">
        <v>220941.63</v>
      </c>
      <c r="X8002" s="267" t="s">
        <v>64491</v>
      </c>
      <c r="Y8002" s="268">
        <v>1180.3699999999999</v>
      </c>
      <c r="AA8002" s="229" t="s">
        <v>52798</v>
      </c>
      <c r="AB8002" s="230">
        <v>549.84</v>
      </c>
      <c r="AD8002" s="209" t="s">
        <v>22195</v>
      </c>
      <c r="AE8002" s="210">
        <v>2433.21</v>
      </c>
      <c r="AF8002" s="93"/>
      <c r="AG8002" s="93"/>
      <c r="AH8002" s="93"/>
    </row>
    <row r="8003" spans="21:34" x14ac:dyDescent="0.3">
      <c r="U8003" s="309" t="s">
        <v>68908</v>
      </c>
      <c r="V8003" s="310">
        <v>192464.42</v>
      </c>
      <c r="X8003" s="267" t="s">
        <v>64492</v>
      </c>
      <c r="Y8003" s="268">
        <v>1087.72</v>
      </c>
      <c r="AA8003" s="229" t="s">
        <v>52799</v>
      </c>
      <c r="AB8003" s="230">
        <v>5.42</v>
      </c>
      <c r="AD8003" s="209" t="s">
        <v>22196</v>
      </c>
      <c r="AE8003" s="210">
        <v>57900</v>
      </c>
      <c r="AF8003" s="93"/>
      <c r="AG8003" s="93"/>
      <c r="AH8003" s="93"/>
    </row>
    <row r="8004" spans="21:34" x14ac:dyDescent="0.3">
      <c r="U8004" s="309" t="s">
        <v>53801</v>
      </c>
      <c r="V8004" s="310">
        <v>288729.13</v>
      </c>
      <c r="X8004" s="267" t="s">
        <v>64493</v>
      </c>
      <c r="Y8004" s="268">
        <v>59.16</v>
      </c>
      <c r="AA8004" s="229" t="s">
        <v>50058</v>
      </c>
      <c r="AB8004" s="230">
        <v>90.88</v>
      </c>
      <c r="AD8004" s="209" t="s">
        <v>22197</v>
      </c>
      <c r="AE8004" s="210">
        <v>17710.36</v>
      </c>
      <c r="AF8004" s="93"/>
      <c r="AG8004" s="93"/>
      <c r="AH8004" s="93"/>
    </row>
    <row r="8005" spans="21:34" x14ac:dyDescent="0.3">
      <c r="U8005" s="309" t="s">
        <v>56605</v>
      </c>
      <c r="V8005" s="310">
        <v>88971.32</v>
      </c>
      <c r="X8005" s="267" t="s">
        <v>22495</v>
      </c>
      <c r="Y8005" s="268">
        <v>4590</v>
      </c>
      <c r="AA8005" s="229" t="s">
        <v>52800</v>
      </c>
      <c r="AB8005" s="230">
        <v>1050</v>
      </c>
      <c r="AD8005" s="209" t="s">
        <v>22198</v>
      </c>
      <c r="AE8005" s="210">
        <v>4989</v>
      </c>
      <c r="AF8005" s="93"/>
      <c r="AG8005" s="93"/>
      <c r="AH8005" s="93"/>
    </row>
    <row r="8006" spans="21:34" x14ac:dyDescent="0.3">
      <c r="U8006" s="309" t="s">
        <v>56606</v>
      </c>
      <c r="V8006" s="310">
        <v>75419.839999999997</v>
      </c>
      <c r="X8006" s="267" t="s">
        <v>40384</v>
      </c>
      <c r="Y8006" s="268">
        <v>70686</v>
      </c>
      <c r="AA8006" s="229" t="s">
        <v>52801</v>
      </c>
      <c r="AB8006" s="230">
        <v>62.6</v>
      </c>
      <c r="AD8006" s="209" t="s">
        <v>22199</v>
      </c>
      <c r="AE8006" s="210">
        <v>12711.33</v>
      </c>
      <c r="AF8006" s="93"/>
      <c r="AG8006" s="93"/>
      <c r="AH8006" s="93"/>
    </row>
    <row r="8007" spans="21:34" x14ac:dyDescent="0.3">
      <c r="U8007" s="309" t="s">
        <v>53803</v>
      </c>
      <c r="V8007" s="310">
        <v>28719</v>
      </c>
      <c r="X8007" s="267" t="s">
        <v>35209</v>
      </c>
      <c r="Y8007" s="268">
        <v>50001</v>
      </c>
      <c r="AA8007" s="229" t="s">
        <v>50059</v>
      </c>
      <c r="AB8007" s="230">
        <v>28864.32</v>
      </c>
      <c r="AD8007" s="209" t="s">
        <v>22200</v>
      </c>
      <c r="AE8007" s="210">
        <v>30537.43</v>
      </c>
      <c r="AF8007" s="93"/>
      <c r="AG8007" s="93"/>
      <c r="AH8007" s="93"/>
    </row>
    <row r="8008" spans="21:34" x14ac:dyDescent="0.3">
      <c r="U8008" s="309" t="s">
        <v>68909</v>
      </c>
      <c r="V8008" s="310">
        <v>50733</v>
      </c>
      <c r="X8008" s="267" t="s">
        <v>35210</v>
      </c>
      <c r="Y8008" s="268">
        <v>233769.32</v>
      </c>
      <c r="AA8008" s="229" t="s">
        <v>45089</v>
      </c>
      <c r="AB8008" s="230">
        <v>253998.44</v>
      </c>
      <c r="AD8008" s="209" t="s">
        <v>22201</v>
      </c>
      <c r="AE8008" s="210">
        <v>8173.8</v>
      </c>
      <c r="AF8008" s="93"/>
      <c r="AG8008" s="93"/>
      <c r="AH8008" s="93"/>
    </row>
    <row r="8009" spans="21:34" x14ac:dyDescent="0.3">
      <c r="U8009" s="309" t="s">
        <v>68910</v>
      </c>
      <c r="V8009" s="310">
        <v>22087.8</v>
      </c>
      <c r="X8009" s="267" t="s">
        <v>35211</v>
      </c>
      <c r="Y8009" s="268">
        <v>2667</v>
      </c>
      <c r="AA8009" s="229" t="s">
        <v>45090</v>
      </c>
      <c r="AB8009" s="230">
        <v>16443.560000000001</v>
      </c>
      <c r="AD8009" s="209" t="s">
        <v>22202</v>
      </c>
      <c r="AE8009" s="210">
        <v>7907.3</v>
      </c>
      <c r="AF8009" s="93"/>
      <c r="AG8009" s="93"/>
      <c r="AH8009" s="93"/>
    </row>
    <row r="8010" spans="21:34" x14ac:dyDescent="0.3">
      <c r="U8010" s="309" t="s">
        <v>57870</v>
      </c>
      <c r="V8010" s="310">
        <v>15903.35</v>
      </c>
      <c r="X8010" s="267" t="s">
        <v>42654</v>
      </c>
      <c r="Y8010" s="268">
        <v>2000</v>
      </c>
      <c r="AA8010" s="229" t="s">
        <v>50060</v>
      </c>
      <c r="AB8010" s="230">
        <v>721.61</v>
      </c>
      <c r="AD8010" s="209" t="s">
        <v>22203</v>
      </c>
      <c r="AE8010" s="210">
        <v>55</v>
      </c>
      <c r="AF8010" s="93"/>
      <c r="AG8010" s="93"/>
      <c r="AH8010" s="93"/>
    </row>
    <row r="8011" spans="21:34" x14ac:dyDescent="0.3">
      <c r="U8011" s="309" t="s">
        <v>55427</v>
      </c>
      <c r="V8011" s="310">
        <v>86053.33</v>
      </c>
      <c r="X8011" s="267" t="s">
        <v>40385</v>
      </c>
      <c r="Y8011" s="268">
        <v>12250</v>
      </c>
      <c r="AA8011" s="229" t="s">
        <v>50061</v>
      </c>
      <c r="AB8011" s="230">
        <v>55.21</v>
      </c>
      <c r="AD8011" s="209" t="s">
        <v>22204</v>
      </c>
      <c r="AE8011" s="210">
        <v>12022.5</v>
      </c>
      <c r="AF8011" s="93"/>
      <c r="AG8011" s="93"/>
      <c r="AH8011" s="93"/>
    </row>
    <row r="8012" spans="21:34" x14ac:dyDescent="0.3">
      <c r="U8012" s="309" t="s">
        <v>42945</v>
      </c>
      <c r="V8012" s="310">
        <v>9750</v>
      </c>
      <c r="X8012" s="267" t="s">
        <v>35213</v>
      </c>
      <c r="Y8012" s="268">
        <v>1600</v>
      </c>
      <c r="AA8012" s="229" t="s">
        <v>50062</v>
      </c>
      <c r="AB8012" s="230">
        <v>165.18</v>
      </c>
      <c r="AD8012" s="209" t="s">
        <v>22205</v>
      </c>
      <c r="AE8012" s="210">
        <v>59487.21</v>
      </c>
      <c r="AF8012" s="93"/>
      <c r="AG8012" s="93"/>
      <c r="AH8012" s="93"/>
    </row>
    <row r="8013" spans="21:34" x14ac:dyDescent="0.3">
      <c r="U8013" s="309" t="s">
        <v>59226</v>
      </c>
      <c r="V8013" s="310">
        <v>16996.73</v>
      </c>
      <c r="X8013" s="267" t="s">
        <v>35214</v>
      </c>
      <c r="Y8013" s="268">
        <v>26129.46</v>
      </c>
      <c r="AA8013" s="229" t="s">
        <v>42636</v>
      </c>
      <c r="AB8013" s="230">
        <v>59958.19</v>
      </c>
      <c r="AD8013" s="209" t="s">
        <v>22206</v>
      </c>
      <c r="AE8013" s="210">
        <v>117276.25</v>
      </c>
      <c r="AF8013" s="93"/>
      <c r="AG8013" s="93"/>
      <c r="AH8013" s="93"/>
    </row>
    <row r="8014" spans="21:34" x14ac:dyDescent="0.3">
      <c r="U8014" s="309" t="s">
        <v>56607</v>
      </c>
      <c r="V8014" s="310">
        <v>2448.3000000000002</v>
      </c>
      <c r="X8014" s="267" t="s">
        <v>35215</v>
      </c>
      <c r="Y8014" s="268">
        <v>90888.46</v>
      </c>
      <c r="AA8014" s="229" t="s">
        <v>42637</v>
      </c>
      <c r="AB8014" s="230">
        <v>4524.8100000000004</v>
      </c>
      <c r="AD8014" s="209" t="s">
        <v>22207</v>
      </c>
      <c r="AE8014" s="210">
        <v>5390</v>
      </c>
      <c r="AF8014" s="93"/>
      <c r="AG8014" s="93"/>
      <c r="AH8014" s="93"/>
    </row>
    <row r="8015" spans="21:34" x14ac:dyDescent="0.3">
      <c r="U8015" s="309" t="s">
        <v>56608</v>
      </c>
      <c r="V8015" s="310">
        <v>17278.29</v>
      </c>
      <c r="X8015" s="267" t="s">
        <v>36411</v>
      </c>
      <c r="Y8015" s="268">
        <v>55895.79</v>
      </c>
      <c r="AA8015" s="229" t="s">
        <v>47018</v>
      </c>
      <c r="AB8015" s="230">
        <v>9666</v>
      </c>
      <c r="AD8015" s="209" t="s">
        <v>22208</v>
      </c>
      <c r="AE8015" s="210">
        <v>8120</v>
      </c>
      <c r="AF8015" s="93"/>
      <c r="AG8015" s="93"/>
      <c r="AH8015" s="93"/>
    </row>
    <row r="8016" spans="21:34" x14ac:dyDescent="0.3">
      <c r="U8016" s="309" t="s">
        <v>42946</v>
      </c>
      <c r="V8016" s="310">
        <v>154115.82</v>
      </c>
      <c r="X8016" s="267" t="s">
        <v>35216</v>
      </c>
      <c r="Y8016" s="268">
        <v>13323.52</v>
      </c>
      <c r="AA8016" s="229" t="s">
        <v>47019</v>
      </c>
      <c r="AB8016" s="230">
        <v>3010</v>
      </c>
      <c r="AD8016" s="209" t="s">
        <v>22209</v>
      </c>
      <c r="AE8016" s="210">
        <v>5390</v>
      </c>
      <c r="AF8016" s="93"/>
      <c r="AG8016" s="93"/>
      <c r="AH8016" s="93"/>
    </row>
    <row r="8017" spans="21:34" x14ac:dyDescent="0.3">
      <c r="U8017" s="309" t="s">
        <v>42947</v>
      </c>
      <c r="V8017" s="310">
        <v>487962.25</v>
      </c>
      <c r="X8017" s="267" t="s">
        <v>48960</v>
      </c>
      <c r="Y8017" s="268">
        <v>33812.19</v>
      </c>
      <c r="AA8017" s="229" t="s">
        <v>47020</v>
      </c>
      <c r="AB8017" s="230">
        <v>35983.19</v>
      </c>
      <c r="AD8017" s="209" t="s">
        <v>22210</v>
      </c>
      <c r="AE8017" s="210">
        <v>29230</v>
      </c>
      <c r="AF8017" s="93"/>
      <c r="AG8017" s="93"/>
      <c r="AH8017" s="93"/>
    </row>
    <row r="8018" spans="21:34" x14ac:dyDescent="0.3">
      <c r="U8018" s="309" t="s">
        <v>56609</v>
      </c>
      <c r="V8018" s="310">
        <v>319806.28000000003</v>
      </c>
      <c r="X8018" s="267" t="s">
        <v>50095</v>
      </c>
      <c r="Y8018" s="268">
        <v>68420.03</v>
      </c>
      <c r="AA8018" s="229" t="s">
        <v>47021</v>
      </c>
      <c r="AB8018" s="230">
        <v>2752.71</v>
      </c>
      <c r="AD8018" s="209" t="s">
        <v>22211</v>
      </c>
      <c r="AE8018" s="210">
        <v>129862.34</v>
      </c>
      <c r="AF8018" s="93"/>
      <c r="AG8018" s="93"/>
      <c r="AH8018" s="93"/>
    </row>
    <row r="8019" spans="21:34" x14ac:dyDescent="0.3">
      <c r="U8019" s="309" t="s">
        <v>53806</v>
      </c>
      <c r="V8019" s="310">
        <v>603.17999999999995</v>
      </c>
      <c r="X8019" s="267" t="s">
        <v>64494</v>
      </c>
      <c r="Y8019" s="268">
        <v>3607.8</v>
      </c>
      <c r="AA8019" s="229" t="s">
        <v>42638</v>
      </c>
      <c r="AB8019" s="230">
        <v>1514</v>
      </c>
      <c r="AD8019" s="209" t="s">
        <v>22212</v>
      </c>
      <c r="AE8019" s="210">
        <v>102305.27</v>
      </c>
      <c r="AF8019" s="93"/>
      <c r="AG8019" s="93"/>
      <c r="AH8019" s="93"/>
    </row>
    <row r="8020" spans="21:34" x14ac:dyDescent="0.3">
      <c r="U8020" s="309" t="s">
        <v>39505</v>
      </c>
      <c r="V8020" s="310">
        <v>191152.9</v>
      </c>
      <c r="X8020" s="267" t="s">
        <v>48053</v>
      </c>
      <c r="Y8020" s="268">
        <v>-2432.7800000000002</v>
      </c>
      <c r="AA8020" s="229" t="s">
        <v>47022</v>
      </c>
      <c r="AB8020" s="230">
        <v>78371.259999999995</v>
      </c>
      <c r="AD8020" s="209" t="s">
        <v>22213</v>
      </c>
      <c r="AE8020" s="210">
        <v>27495.1</v>
      </c>
      <c r="AF8020" s="93"/>
      <c r="AG8020" s="93"/>
      <c r="AH8020" s="93"/>
    </row>
    <row r="8021" spans="21:34" x14ac:dyDescent="0.3">
      <c r="U8021" s="309" t="s">
        <v>35692</v>
      </c>
      <c r="V8021" s="310">
        <v>144262.34</v>
      </c>
      <c r="X8021" s="267" t="s">
        <v>58573</v>
      </c>
      <c r="Y8021" s="268">
        <v>71138.05</v>
      </c>
      <c r="AA8021" s="229" t="s">
        <v>47023</v>
      </c>
      <c r="AB8021" s="230">
        <v>13709.04</v>
      </c>
      <c r="AD8021" s="209" t="s">
        <v>22214</v>
      </c>
      <c r="AE8021" s="210">
        <v>39575.71</v>
      </c>
      <c r="AF8021" s="93"/>
      <c r="AG8021" s="93"/>
      <c r="AH8021" s="93"/>
    </row>
    <row r="8022" spans="21:34" x14ac:dyDescent="0.3">
      <c r="U8022" s="309" t="s">
        <v>55428</v>
      </c>
      <c r="V8022" s="310">
        <v>611591.80000000005</v>
      </c>
      <c r="X8022" s="267" t="s">
        <v>62060</v>
      </c>
      <c r="Y8022" s="268">
        <v>21.23</v>
      </c>
      <c r="AA8022" s="229" t="s">
        <v>50063</v>
      </c>
      <c r="AB8022" s="230">
        <v>9560.61</v>
      </c>
      <c r="AD8022" s="209" t="s">
        <v>22215</v>
      </c>
      <c r="AE8022" s="210">
        <v>13819.98</v>
      </c>
      <c r="AF8022" s="93"/>
      <c r="AG8022" s="93"/>
      <c r="AH8022" s="93"/>
    </row>
    <row r="8023" spans="21:34" x14ac:dyDescent="0.3">
      <c r="U8023" s="309" t="s">
        <v>49167</v>
      </c>
      <c r="V8023" s="310">
        <v>11106.7</v>
      </c>
      <c r="X8023" s="267" t="s">
        <v>58874</v>
      </c>
      <c r="Y8023" s="268">
        <v>325.48</v>
      </c>
      <c r="AA8023" s="229" t="s">
        <v>50064</v>
      </c>
      <c r="AB8023" s="230">
        <v>731.39</v>
      </c>
      <c r="AD8023" s="209" t="s">
        <v>22216</v>
      </c>
      <c r="AE8023" s="210">
        <v>23521.05</v>
      </c>
      <c r="AF8023" s="93"/>
      <c r="AG8023" s="93"/>
      <c r="AH8023" s="93"/>
    </row>
    <row r="8024" spans="21:34" x14ac:dyDescent="0.3">
      <c r="U8024" s="309" t="s">
        <v>45623</v>
      </c>
      <c r="V8024" s="310">
        <v>2773.68</v>
      </c>
      <c r="X8024" s="267" t="s">
        <v>52837</v>
      </c>
      <c r="Y8024" s="268">
        <v>1645</v>
      </c>
      <c r="AA8024" s="229" t="s">
        <v>50065</v>
      </c>
      <c r="AB8024" s="230">
        <v>2605</v>
      </c>
      <c r="AD8024" s="209" t="s">
        <v>22217</v>
      </c>
      <c r="AE8024" s="210">
        <v>8528.83</v>
      </c>
      <c r="AF8024" s="93"/>
      <c r="AG8024" s="93"/>
      <c r="AH8024" s="93"/>
    </row>
    <row r="8025" spans="21:34" x14ac:dyDescent="0.3">
      <c r="U8025" s="309" t="s">
        <v>49170</v>
      </c>
      <c r="V8025" s="310">
        <v>11778.37</v>
      </c>
      <c r="X8025" s="267" t="s">
        <v>61467</v>
      </c>
      <c r="Y8025" s="268">
        <v>26000</v>
      </c>
      <c r="AA8025" s="229" t="s">
        <v>45091</v>
      </c>
      <c r="AB8025" s="230">
        <v>15006.97</v>
      </c>
      <c r="AD8025" s="209" t="s">
        <v>22218</v>
      </c>
      <c r="AE8025" s="210">
        <v>70500</v>
      </c>
      <c r="AF8025" s="93"/>
      <c r="AG8025" s="93"/>
      <c r="AH8025" s="93"/>
    </row>
    <row r="8026" spans="21:34" x14ac:dyDescent="0.3">
      <c r="U8026" s="309" t="s">
        <v>68911</v>
      </c>
      <c r="V8026" s="310">
        <v>2317.5</v>
      </c>
      <c r="X8026" s="267" t="s">
        <v>61468</v>
      </c>
      <c r="Y8026" s="268">
        <v>4000</v>
      </c>
      <c r="AA8026" s="229" t="s">
        <v>45092</v>
      </c>
      <c r="AB8026" s="230">
        <v>1148.03</v>
      </c>
      <c r="AD8026" s="209" t="s">
        <v>22219</v>
      </c>
      <c r="AE8026" s="210">
        <v>2433.21</v>
      </c>
      <c r="AF8026" s="93"/>
      <c r="AG8026" s="93"/>
      <c r="AH8026" s="93"/>
    </row>
    <row r="8027" spans="21:34" x14ac:dyDescent="0.3">
      <c r="U8027" s="309" t="s">
        <v>68912</v>
      </c>
      <c r="V8027" s="310">
        <v>2100</v>
      </c>
      <c r="X8027" s="267" t="s">
        <v>52839</v>
      </c>
      <c r="Y8027" s="268">
        <v>2420.86</v>
      </c>
      <c r="AA8027" s="229" t="s">
        <v>39241</v>
      </c>
      <c r="AB8027" s="230">
        <v>720</v>
      </c>
      <c r="AD8027" s="209" t="s">
        <v>22220</v>
      </c>
      <c r="AE8027" s="210">
        <v>57900</v>
      </c>
      <c r="AF8027" s="93"/>
      <c r="AG8027" s="93"/>
      <c r="AH8027" s="93"/>
    </row>
    <row r="8028" spans="21:34" x14ac:dyDescent="0.3">
      <c r="U8028" s="309" t="s">
        <v>68913</v>
      </c>
      <c r="V8028" s="310">
        <v>3810</v>
      </c>
      <c r="X8028" s="267" t="s">
        <v>52840</v>
      </c>
      <c r="Y8028" s="268">
        <v>7508.03</v>
      </c>
      <c r="AA8028" s="229" t="s">
        <v>39242</v>
      </c>
      <c r="AB8028" s="230">
        <v>56</v>
      </c>
      <c r="AD8028" s="209" t="s">
        <v>13724</v>
      </c>
      <c r="AE8028" s="210">
        <v>2700</v>
      </c>
      <c r="AF8028" s="93"/>
      <c r="AG8028" s="93"/>
      <c r="AH8028" s="93"/>
    </row>
    <row r="8029" spans="21:34" x14ac:dyDescent="0.3">
      <c r="U8029" s="309" t="s">
        <v>63804</v>
      </c>
      <c r="V8029" s="310">
        <v>629.42999999999995</v>
      </c>
      <c r="X8029" s="267" t="s">
        <v>61213</v>
      </c>
      <c r="Y8029" s="268">
        <v>6951.82</v>
      </c>
      <c r="AA8029" s="229" t="s">
        <v>52802</v>
      </c>
      <c r="AB8029" s="230">
        <v>26</v>
      </c>
      <c r="AD8029" s="209" t="s">
        <v>22221</v>
      </c>
      <c r="AE8029" s="210">
        <v>52924.959999999999</v>
      </c>
      <c r="AF8029" s="93"/>
      <c r="AG8029" s="93"/>
      <c r="AH8029" s="93"/>
    </row>
    <row r="8030" spans="21:34" x14ac:dyDescent="0.3">
      <c r="U8030" s="309" t="s">
        <v>63805</v>
      </c>
      <c r="V8030" s="310">
        <v>1231.04</v>
      </c>
      <c r="X8030" s="267" t="s">
        <v>52841</v>
      </c>
      <c r="Y8030" s="268">
        <v>2711.45</v>
      </c>
      <c r="AA8030" s="229" t="s">
        <v>40376</v>
      </c>
      <c r="AB8030" s="230">
        <v>3360</v>
      </c>
      <c r="AD8030" s="209" t="s">
        <v>22222</v>
      </c>
      <c r="AE8030" s="210">
        <v>46873.91</v>
      </c>
      <c r="AF8030" s="93"/>
      <c r="AG8030" s="93"/>
      <c r="AH8030" s="93"/>
    </row>
    <row r="8031" spans="21:34" x14ac:dyDescent="0.3">
      <c r="U8031" s="309" t="s">
        <v>66768</v>
      </c>
      <c r="V8031" s="310">
        <v>22632.06</v>
      </c>
      <c r="X8031" s="267" t="s">
        <v>64495</v>
      </c>
      <c r="Y8031" s="268">
        <v>8731</v>
      </c>
      <c r="AA8031" s="229" t="s">
        <v>40377</v>
      </c>
      <c r="AB8031" s="230">
        <v>238.19</v>
      </c>
      <c r="AD8031" s="209" t="s">
        <v>13725</v>
      </c>
      <c r="AE8031" s="210">
        <v>56589.68</v>
      </c>
      <c r="AF8031" s="93"/>
      <c r="AG8031" s="93"/>
      <c r="AH8031" s="93"/>
    </row>
    <row r="8032" spans="21:34" x14ac:dyDescent="0.3">
      <c r="U8032" s="309" t="s">
        <v>66769</v>
      </c>
      <c r="V8032" s="310">
        <v>1373.69</v>
      </c>
      <c r="X8032" s="267" t="s">
        <v>64496</v>
      </c>
      <c r="Y8032" s="268">
        <v>7000</v>
      </c>
      <c r="AA8032" s="229" t="s">
        <v>40378</v>
      </c>
      <c r="AB8032" s="230">
        <v>786.5</v>
      </c>
      <c r="AD8032" s="209" t="s">
        <v>13726</v>
      </c>
      <c r="AE8032" s="210">
        <v>63447.41</v>
      </c>
      <c r="AF8032" s="93"/>
      <c r="AG8032" s="93"/>
      <c r="AH8032" s="93"/>
    </row>
    <row r="8033" spans="21:34" x14ac:dyDescent="0.3">
      <c r="U8033" s="309" t="s">
        <v>68914</v>
      </c>
      <c r="V8033" s="310">
        <v>3979</v>
      </c>
      <c r="X8033" s="267" t="s">
        <v>64497</v>
      </c>
      <c r="Y8033" s="268">
        <v>680</v>
      </c>
      <c r="AA8033" s="229" t="s">
        <v>52803</v>
      </c>
      <c r="AB8033" s="230">
        <v>3229.5</v>
      </c>
      <c r="AD8033" s="209" t="s">
        <v>22223</v>
      </c>
      <c r="AE8033" s="210">
        <v>29250.35</v>
      </c>
      <c r="AF8033" s="93"/>
      <c r="AG8033" s="93"/>
      <c r="AH8033" s="93"/>
    </row>
    <row r="8034" spans="21:34" x14ac:dyDescent="0.3">
      <c r="U8034" s="309" t="s">
        <v>59852</v>
      </c>
      <c r="V8034" s="310">
        <v>304.39999999999998</v>
      </c>
      <c r="X8034" s="267" t="s">
        <v>64498</v>
      </c>
      <c r="Y8034" s="268">
        <v>587.5</v>
      </c>
      <c r="AA8034" s="229" t="s">
        <v>45093</v>
      </c>
      <c r="AB8034" s="230">
        <v>1000</v>
      </c>
      <c r="AD8034" s="209" t="s">
        <v>22224</v>
      </c>
      <c r="AE8034" s="210">
        <v>7053</v>
      </c>
      <c r="AF8034" s="93"/>
      <c r="AG8034" s="93"/>
      <c r="AH8034" s="93"/>
    </row>
    <row r="8035" spans="21:34" x14ac:dyDescent="0.3">
      <c r="U8035" s="309" t="s">
        <v>59853</v>
      </c>
      <c r="V8035" s="310">
        <v>995.55</v>
      </c>
      <c r="X8035" s="267" t="s">
        <v>64499</v>
      </c>
      <c r="Y8035" s="268">
        <v>1176</v>
      </c>
      <c r="AA8035" s="229" t="s">
        <v>48041</v>
      </c>
      <c r="AB8035" s="230">
        <v>76.5</v>
      </c>
      <c r="AD8035" s="209" t="s">
        <v>22225</v>
      </c>
      <c r="AE8035" s="210">
        <v>37000</v>
      </c>
      <c r="AF8035" s="93"/>
      <c r="AG8035" s="93"/>
      <c r="AH8035" s="93"/>
    </row>
    <row r="8036" spans="21:34" x14ac:dyDescent="0.3">
      <c r="U8036" s="309" t="s">
        <v>60745</v>
      </c>
      <c r="V8036" s="310">
        <v>15454.54</v>
      </c>
      <c r="X8036" s="267" t="s">
        <v>64500</v>
      </c>
      <c r="Y8036" s="268">
        <v>39.299999999999997</v>
      </c>
      <c r="AA8036" s="229" t="s">
        <v>45094</v>
      </c>
      <c r="AB8036" s="230">
        <v>5000</v>
      </c>
      <c r="AD8036" s="209" t="s">
        <v>22226</v>
      </c>
      <c r="AE8036" s="210">
        <v>954</v>
      </c>
      <c r="AF8036" s="93"/>
      <c r="AG8036" s="93"/>
      <c r="AH8036" s="93"/>
    </row>
    <row r="8037" spans="21:34" x14ac:dyDescent="0.3">
      <c r="U8037" s="309" t="s">
        <v>60746</v>
      </c>
      <c r="V8037" s="310">
        <v>1182.1600000000001</v>
      </c>
      <c r="X8037" s="267" t="s">
        <v>64501</v>
      </c>
      <c r="Y8037" s="268">
        <v>334.18</v>
      </c>
      <c r="AA8037" s="229" t="s">
        <v>52804</v>
      </c>
      <c r="AB8037" s="230">
        <v>368.73</v>
      </c>
      <c r="AD8037" s="209" t="s">
        <v>22227</v>
      </c>
      <c r="AE8037" s="210">
        <v>51745.13</v>
      </c>
      <c r="AF8037" s="93"/>
      <c r="AG8037" s="93"/>
      <c r="AH8037" s="93"/>
    </row>
    <row r="8038" spans="21:34" x14ac:dyDescent="0.3">
      <c r="U8038" s="309" t="s">
        <v>60747</v>
      </c>
      <c r="V8038" s="310">
        <v>3866.68</v>
      </c>
      <c r="X8038" s="267" t="s">
        <v>63717</v>
      </c>
      <c r="Y8038" s="268">
        <v>1656.53</v>
      </c>
      <c r="AA8038" s="229" t="s">
        <v>45095</v>
      </c>
      <c r="AB8038" s="230">
        <v>6180630.8499999996</v>
      </c>
      <c r="AD8038" s="209" t="s">
        <v>13727</v>
      </c>
      <c r="AE8038" s="210">
        <v>222455.83</v>
      </c>
      <c r="AF8038" s="93"/>
      <c r="AG8038" s="93"/>
      <c r="AH8038" s="93"/>
    </row>
    <row r="8039" spans="21:34" x14ac:dyDescent="0.3">
      <c r="U8039" s="309" t="s">
        <v>50427</v>
      </c>
      <c r="V8039" s="310">
        <v>3542</v>
      </c>
      <c r="X8039" s="267" t="s">
        <v>62061</v>
      </c>
      <c r="Y8039" s="268">
        <v>850</v>
      </c>
      <c r="AA8039" s="229" t="s">
        <v>45096</v>
      </c>
      <c r="AB8039" s="230">
        <v>473010.08</v>
      </c>
      <c r="AD8039" s="209" t="s">
        <v>13728</v>
      </c>
      <c r="AE8039" s="210">
        <v>229996.25</v>
      </c>
      <c r="AF8039" s="93"/>
      <c r="AG8039" s="93"/>
      <c r="AH8039" s="93"/>
    </row>
    <row r="8040" spans="21:34" x14ac:dyDescent="0.3">
      <c r="U8040" s="309" t="s">
        <v>62818</v>
      </c>
      <c r="V8040" s="310">
        <v>329.16</v>
      </c>
      <c r="X8040" s="267" t="s">
        <v>62062</v>
      </c>
      <c r="Y8040" s="268">
        <v>2000</v>
      </c>
      <c r="AA8040" s="229" t="s">
        <v>22294</v>
      </c>
      <c r="AB8040" s="230">
        <v>17790.650000000001</v>
      </c>
      <c r="AD8040" s="209" t="s">
        <v>13730</v>
      </c>
      <c r="AE8040" s="210">
        <v>8173.8</v>
      </c>
      <c r="AF8040" s="93"/>
      <c r="AG8040" s="93"/>
      <c r="AH8040" s="93"/>
    </row>
    <row r="8041" spans="21:34" x14ac:dyDescent="0.3">
      <c r="U8041" s="309" t="s">
        <v>53813</v>
      </c>
      <c r="V8041" s="310">
        <v>8895.2099999999991</v>
      </c>
      <c r="X8041" s="267" t="s">
        <v>62063</v>
      </c>
      <c r="Y8041" s="268">
        <v>213.66</v>
      </c>
      <c r="AA8041" s="229" t="s">
        <v>22298</v>
      </c>
      <c r="AB8041" s="230">
        <v>1273.48</v>
      </c>
      <c r="AD8041" s="209" t="s">
        <v>22228</v>
      </c>
      <c r="AE8041" s="210">
        <v>97.46</v>
      </c>
      <c r="AF8041" s="93"/>
      <c r="AG8041" s="93"/>
      <c r="AH8041" s="93"/>
    </row>
    <row r="8042" spans="21:34" x14ac:dyDescent="0.3">
      <c r="U8042" s="309" t="s">
        <v>53815</v>
      </c>
      <c r="V8042" s="310">
        <v>558.1</v>
      </c>
      <c r="X8042" s="267" t="s">
        <v>62064</v>
      </c>
      <c r="Y8042" s="268">
        <v>698.25</v>
      </c>
      <c r="AA8042" s="229" t="s">
        <v>22299</v>
      </c>
      <c r="AB8042" s="230">
        <v>3950.39</v>
      </c>
      <c r="AD8042" s="209" t="s">
        <v>13731</v>
      </c>
      <c r="AE8042" s="210">
        <v>8865.89</v>
      </c>
      <c r="AF8042" s="93"/>
      <c r="AG8042" s="93"/>
      <c r="AH8042" s="93"/>
    </row>
    <row r="8043" spans="21:34" x14ac:dyDescent="0.3">
      <c r="U8043" s="309" t="s">
        <v>53816</v>
      </c>
      <c r="V8043" s="310">
        <v>1622.85</v>
      </c>
      <c r="X8043" s="267" t="s">
        <v>62065</v>
      </c>
      <c r="Y8043" s="268">
        <v>114.3</v>
      </c>
      <c r="AA8043" s="229" t="s">
        <v>22300</v>
      </c>
      <c r="AB8043" s="230">
        <v>4527.38</v>
      </c>
      <c r="AD8043" s="209" t="s">
        <v>13732</v>
      </c>
      <c r="AE8043" s="210">
        <v>267808.78999999998</v>
      </c>
      <c r="AF8043" s="93"/>
      <c r="AG8043" s="93"/>
      <c r="AH8043" s="93"/>
    </row>
    <row r="8044" spans="21:34" x14ac:dyDescent="0.3">
      <c r="U8044" s="309" t="s">
        <v>53817</v>
      </c>
      <c r="V8044" s="310">
        <v>660.01</v>
      </c>
      <c r="X8044" s="267" t="s">
        <v>62066</v>
      </c>
      <c r="Y8044" s="268">
        <v>1100.47</v>
      </c>
      <c r="AA8044" s="229" t="s">
        <v>22302</v>
      </c>
      <c r="AB8044" s="230">
        <v>425175.01</v>
      </c>
      <c r="AD8044" s="209" t="s">
        <v>22229</v>
      </c>
      <c r="AE8044" s="210">
        <v>10332.370000000001</v>
      </c>
      <c r="AF8044" s="93"/>
      <c r="AG8044" s="93"/>
      <c r="AH8044" s="93"/>
    </row>
    <row r="8045" spans="21:34" x14ac:dyDescent="0.3">
      <c r="U8045" s="309" t="s">
        <v>68915</v>
      </c>
      <c r="V8045" s="310">
        <v>21.44</v>
      </c>
      <c r="X8045" s="267" t="s">
        <v>61107</v>
      </c>
      <c r="Y8045" s="268">
        <v>12996.98</v>
      </c>
      <c r="AA8045" s="229" t="s">
        <v>22303</v>
      </c>
      <c r="AB8045" s="230">
        <v>655.1</v>
      </c>
      <c r="AD8045" s="209" t="s">
        <v>22230</v>
      </c>
      <c r="AE8045" s="210">
        <v>937.5</v>
      </c>
      <c r="AF8045" s="93"/>
      <c r="AG8045" s="93"/>
      <c r="AH8045" s="93"/>
    </row>
    <row r="8046" spans="21:34" x14ac:dyDescent="0.3">
      <c r="U8046" s="309" t="s">
        <v>53818</v>
      </c>
      <c r="V8046" s="310">
        <v>4732.1000000000004</v>
      </c>
      <c r="X8046" s="267" t="s">
        <v>50096</v>
      </c>
      <c r="Y8046" s="268">
        <v>4191</v>
      </c>
      <c r="AA8046" s="229" t="s">
        <v>22305</v>
      </c>
      <c r="AB8046" s="230">
        <v>40936.15</v>
      </c>
      <c r="AD8046" s="209" t="s">
        <v>22231</v>
      </c>
      <c r="AE8046" s="210">
        <v>1500</v>
      </c>
      <c r="AF8046" s="93"/>
      <c r="AG8046" s="93"/>
      <c r="AH8046" s="93"/>
    </row>
    <row r="8047" spans="21:34" x14ac:dyDescent="0.3">
      <c r="U8047" s="309" t="s">
        <v>53819</v>
      </c>
      <c r="V8047" s="310">
        <v>337.12</v>
      </c>
      <c r="X8047" s="267" t="s">
        <v>64502</v>
      </c>
      <c r="Y8047" s="268">
        <v>3279</v>
      </c>
      <c r="AA8047" s="229" t="s">
        <v>22306</v>
      </c>
      <c r="AB8047" s="230">
        <v>28536.49</v>
      </c>
      <c r="AD8047" s="209" t="s">
        <v>22232</v>
      </c>
      <c r="AE8047" s="210">
        <v>472.88</v>
      </c>
      <c r="AF8047" s="93"/>
      <c r="AG8047" s="93"/>
      <c r="AH8047" s="93"/>
    </row>
    <row r="8048" spans="21:34" x14ac:dyDescent="0.3">
      <c r="U8048" s="309" t="s">
        <v>53820</v>
      </c>
      <c r="V8048" s="310">
        <v>387.83</v>
      </c>
      <c r="X8048" s="267" t="s">
        <v>64503</v>
      </c>
      <c r="Y8048" s="268">
        <v>5000</v>
      </c>
      <c r="AA8048" s="229" t="s">
        <v>22307</v>
      </c>
      <c r="AB8048" s="230">
        <v>218109.34</v>
      </c>
      <c r="AD8048" s="209" t="s">
        <v>22233</v>
      </c>
      <c r="AE8048" s="210">
        <v>999</v>
      </c>
      <c r="AF8048" s="93"/>
      <c r="AG8048" s="93"/>
      <c r="AH8048" s="93"/>
    </row>
    <row r="8049" spans="21:34" x14ac:dyDescent="0.3">
      <c r="U8049" s="309" t="s">
        <v>53821</v>
      </c>
      <c r="V8049" s="310">
        <v>1182.1199999999999</v>
      </c>
      <c r="X8049" s="267" t="s">
        <v>64504</v>
      </c>
      <c r="Y8049" s="268">
        <v>382.5</v>
      </c>
      <c r="AA8049" s="229" t="s">
        <v>22308</v>
      </c>
      <c r="AB8049" s="230">
        <v>332126.67</v>
      </c>
      <c r="AD8049" s="209" t="s">
        <v>22234</v>
      </c>
      <c r="AE8049" s="210">
        <v>251</v>
      </c>
      <c r="AF8049" s="93"/>
      <c r="AG8049" s="93"/>
      <c r="AH8049" s="93"/>
    </row>
    <row r="8050" spans="21:34" x14ac:dyDescent="0.3">
      <c r="U8050" s="309" t="s">
        <v>53822</v>
      </c>
      <c r="V8050" s="310">
        <v>1600</v>
      </c>
      <c r="X8050" s="267" t="s">
        <v>64505</v>
      </c>
      <c r="Y8050" s="268">
        <v>1225</v>
      </c>
      <c r="AA8050" s="229" t="s">
        <v>39244</v>
      </c>
      <c r="AB8050" s="230">
        <v>13023.68</v>
      </c>
      <c r="AD8050" s="209" t="s">
        <v>22235</v>
      </c>
      <c r="AE8050" s="210">
        <v>2007.25</v>
      </c>
      <c r="AF8050" s="93"/>
      <c r="AG8050" s="93"/>
      <c r="AH8050" s="93"/>
    </row>
    <row r="8051" spans="21:34" x14ac:dyDescent="0.3">
      <c r="U8051" s="309" t="s">
        <v>64941</v>
      </c>
      <c r="V8051" s="310">
        <v>1800.36</v>
      </c>
      <c r="X8051" s="267" t="s">
        <v>64506</v>
      </c>
      <c r="Y8051" s="268">
        <v>1189.3499999999999</v>
      </c>
      <c r="AA8051" s="229" t="s">
        <v>22309</v>
      </c>
      <c r="AB8051" s="230">
        <v>2896623.65</v>
      </c>
      <c r="AD8051" s="209" t="s">
        <v>22236</v>
      </c>
      <c r="AE8051" s="210">
        <v>2672</v>
      </c>
      <c r="AF8051" s="93"/>
      <c r="AG8051" s="93"/>
      <c r="AH8051" s="93"/>
    </row>
    <row r="8052" spans="21:34" x14ac:dyDescent="0.3">
      <c r="U8052" s="309" t="s">
        <v>68916</v>
      </c>
      <c r="V8052" s="310">
        <v>85.59</v>
      </c>
      <c r="X8052" s="267" t="s">
        <v>55215</v>
      </c>
      <c r="Y8052" s="268">
        <v>5778.58</v>
      </c>
      <c r="AA8052" s="229" t="s">
        <v>36397</v>
      </c>
      <c r="AB8052" s="230">
        <v>-51867.25</v>
      </c>
      <c r="AD8052" s="209" t="s">
        <v>22237</v>
      </c>
      <c r="AE8052" s="210">
        <v>4518</v>
      </c>
      <c r="AF8052" s="93"/>
      <c r="AG8052" s="93"/>
      <c r="AH8052" s="93"/>
    </row>
    <row r="8053" spans="21:34" x14ac:dyDescent="0.3">
      <c r="U8053" s="309" t="s">
        <v>68917</v>
      </c>
      <c r="V8053" s="310">
        <v>1879.83</v>
      </c>
      <c r="X8053" s="267" t="s">
        <v>56257</v>
      </c>
      <c r="Y8053" s="268">
        <v>4800</v>
      </c>
      <c r="AA8053" s="229" t="s">
        <v>50066</v>
      </c>
      <c r="AB8053" s="230">
        <v>2163.25</v>
      </c>
      <c r="AD8053" s="209" t="s">
        <v>22238</v>
      </c>
      <c r="AE8053" s="210">
        <v>1930</v>
      </c>
      <c r="AF8053" s="93"/>
      <c r="AG8053" s="93"/>
      <c r="AH8053" s="93"/>
    </row>
    <row r="8054" spans="21:34" x14ac:dyDescent="0.3">
      <c r="U8054" s="309" t="s">
        <v>68918</v>
      </c>
      <c r="V8054" s="310">
        <v>7735</v>
      </c>
      <c r="X8054" s="267" t="s">
        <v>22564</v>
      </c>
      <c r="Y8054" s="268">
        <v>809.23</v>
      </c>
      <c r="AA8054" s="229" t="s">
        <v>50067</v>
      </c>
      <c r="AB8054" s="230">
        <v>1547.31</v>
      </c>
      <c r="AD8054" s="209" t="s">
        <v>22239</v>
      </c>
      <c r="AE8054" s="210">
        <v>1352.79</v>
      </c>
      <c r="AF8054" s="93"/>
      <c r="AG8054" s="93"/>
      <c r="AH8054" s="93"/>
    </row>
    <row r="8055" spans="21:34" x14ac:dyDescent="0.3">
      <c r="U8055" s="309" t="s">
        <v>35704</v>
      </c>
      <c r="V8055" s="310">
        <v>105720</v>
      </c>
      <c r="X8055" s="267" t="s">
        <v>22565</v>
      </c>
      <c r="Y8055" s="268">
        <v>1415.75</v>
      </c>
      <c r="AA8055" s="229" t="s">
        <v>36398</v>
      </c>
      <c r="AB8055" s="230">
        <v>262262.84999999998</v>
      </c>
      <c r="AD8055" s="209" t="s">
        <v>22240</v>
      </c>
      <c r="AE8055" s="210">
        <v>1850.21</v>
      </c>
      <c r="AF8055" s="93"/>
      <c r="AG8055" s="93"/>
      <c r="AH8055" s="93"/>
    </row>
    <row r="8056" spans="21:34" x14ac:dyDescent="0.3">
      <c r="U8056" s="309" t="s">
        <v>63806</v>
      </c>
      <c r="V8056" s="310">
        <v>5785.63</v>
      </c>
      <c r="X8056" s="267" t="s">
        <v>22567</v>
      </c>
      <c r="Y8056" s="268">
        <v>65407.39</v>
      </c>
      <c r="AA8056" s="229" t="s">
        <v>33755</v>
      </c>
      <c r="AB8056" s="230">
        <v>51619</v>
      </c>
      <c r="AD8056" s="209" t="s">
        <v>22241</v>
      </c>
      <c r="AE8056" s="210">
        <v>2000</v>
      </c>
      <c r="AF8056" s="93"/>
      <c r="AG8056" s="93"/>
      <c r="AH8056" s="93"/>
    </row>
    <row r="8057" spans="21:34" x14ac:dyDescent="0.3">
      <c r="U8057" s="309" t="s">
        <v>45631</v>
      </c>
      <c r="V8057" s="310">
        <v>2898</v>
      </c>
      <c r="X8057" s="267" t="s">
        <v>36414</v>
      </c>
      <c r="Y8057" s="268">
        <v>6735.58</v>
      </c>
      <c r="AA8057" s="229" t="s">
        <v>52805</v>
      </c>
      <c r="AB8057" s="230">
        <v>8197.33</v>
      </c>
      <c r="AD8057" s="209" t="s">
        <v>22242</v>
      </c>
      <c r="AE8057" s="210">
        <v>4253</v>
      </c>
      <c r="AF8057" s="93"/>
      <c r="AG8057" s="93"/>
      <c r="AH8057" s="93"/>
    </row>
    <row r="8058" spans="21:34" x14ac:dyDescent="0.3">
      <c r="U8058" s="309" t="s">
        <v>56611</v>
      </c>
      <c r="V8058" s="310">
        <v>73704</v>
      </c>
      <c r="X8058" s="267" t="s">
        <v>22569</v>
      </c>
      <c r="Y8058" s="268">
        <v>1284</v>
      </c>
      <c r="AA8058" s="229" t="s">
        <v>52806</v>
      </c>
      <c r="AB8058" s="230">
        <v>627.07000000000005</v>
      </c>
      <c r="AD8058" s="209" t="s">
        <v>22243</v>
      </c>
      <c r="AE8058" s="210">
        <v>10541</v>
      </c>
      <c r="AF8058" s="93"/>
      <c r="AG8058" s="93"/>
      <c r="AH8058" s="93"/>
    </row>
    <row r="8059" spans="21:34" x14ac:dyDescent="0.3">
      <c r="U8059" s="309" t="s">
        <v>35705</v>
      </c>
      <c r="V8059" s="310">
        <v>35598.339999999997</v>
      </c>
      <c r="X8059" s="267" t="s">
        <v>57542</v>
      </c>
      <c r="Y8059" s="268">
        <v>1394.82</v>
      </c>
      <c r="AA8059" s="229" t="s">
        <v>52807</v>
      </c>
      <c r="AB8059" s="230">
        <v>341.97</v>
      </c>
      <c r="AD8059" s="209" t="s">
        <v>22244</v>
      </c>
      <c r="AE8059" s="210">
        <v>1668</v>
      </c>
      <c r="AF8059" s="93"/>
      <c r="AG8059" s="93"/>
      <c r="AH8059" s="93"/>
    </row>
    <row r="8060" spans="21:34" x14ac:dyDescent="0.3">
      <c r="U8060" s="309" t="s">
        <v>58687</v>
      </c>
      <c r="V8060" s="310">
        <v>23633.73</v>
      </c>
      <c r="X8060" s="267" t="s">
        <v>22570</v>
      </c>
      <c r="Y8060" s="268">
        <v>26715.919999999998</v>
      </c>
      <c r="AA8060" s="229" t="s">
        <v>50068</v>
      </c>
      <c r="AB8060" s="230">
        <v>10779.61</v>
      </c>
      <c r="AD8060" s="209" t="s">
        <v>22245</v>
      </c>
      <c r="AE8060" s="210">
        <v>10332.370000000001</v>
      </c>
      <c r="AF8060" s="93"/>
      <c r="AG8060" s="93"/>
      <c r="AH8060" s="93"/>
    </row>
    <row r="8061" spans="21:34" x14ac:dyDescent="0.3">
      <c r="U8061" s="309" t="s">
        <v>36726</v>
      </c>
      <c r="V8061" s="310">
        <v>915</v>
      </c>
      <c r="X8061" s="267" t="s">
        <v>57543</v>
      </c>
      <c r="Y8061" s="268">
        <v>106386.61</v>
      </c>
      <c r="AA8061" s="229" t="s">
        <v>48042</v>
      </c>
      <c r="AB8061" s="230">
        <v>4984.68</v>
      </c>
      <c r="AD8061" s="209" t="s">
        <v>22246</v>
      </c>
      <c r="AE8061" s="210">
        <v>937.5</v>
      </c>
      <c r="AF8061" s="93"/>
      <c r="AG8061" s="93"/>
      <c r="AH8061" s="93"/>
    </row>
    <row r="8062" spans="21:34" x14ac:dyDescent="0.3">
      <c r="U8062" s="309" t="s">
        <v>27987</v>
      </c>
      <c r="V8062" s="310">
        <v>1011.34</v>
      </c>
      <c r="X8062" s="267" t="s">
        <v>22572</v>
      </c>
      <c r="Y8062" s="268">
        <v>24035.63</v>
      </c>
      <c r="AA8062" s="229" t="s">
        <v>35195</v>
      </c>
      <c r="AB8062" s="230">
        <v>264626.03999999998</v>
      </c>
      <c r="AD8062" s="209" t="s">
        <v>22247</v>
      </c>
      <c r="AE8062" s="210">
        <v>1500</v>
      </c>
      <c r="AF8062" s="93"/>
      <c r="AG8062" s="93"/>
      <c r="AH8062" s="93"/>
    </row>
    <row r="8063" spans="21:34" x14ac:dyDescent="0.3">
      <c r="U8063" s="309" t="s">
        <v>27990</v>
      </c>
      <c r="V8063" s="310">
        <v>17673.04</v>
      </c>
      <c r="X8063" s="267" t="s">
        <v>22573</v>
      </c>
      <c r="Y8063" s="268">
        <v>58714.84</v>
      </c>
      <c r="AA8063" s="229" t="s">
        <v>35196</v>
      </c>
      <c r="AB8063" s="230">
        <v>47295</v>
      </c>
      <c r="AD8063" s="209" t="s">
        <v>22248</v>
      </c>
      <c r="AE8063" s="210">
        <v>472.88</v>
      </c>
      <c r="AF8063" s="93"/>
      <c r="AG8063" s="93"/>
      <c r="AH8063" s="93"/>
    </row>
    <row r="8064" spans="21:34" x14ac:dyDescent="0.3">
      <c r="U8064" s="309" t="s">
        <v>34168</v>
      </c>
      <c r="V8064" s="310">
        <v>62041.52</v>
      </c>
      <c r="X8064" s="267" t="s">
        <v>22574</v>
      </c>
      <c r="Y8064" s="268">
        <v>42921.04</v>
      </c>
      <c r="AA8064" s="229" t="s">
        <v>22311</v>
      </c>
      <c r="AB8064" s="230">
        <v>114539.61</v>
      </c>
      <c r="AD8064" s="209" t="s">
        <v>22249</v>
      </c>
      <c r="AE8064" s="210">
        <v>10541</v>
      </c>
      <c r="AF8064" s="93"/>
      <c r="AG8064" s="93"/>
      <c r="AH8064" s="93"/>
    </row>
    <row r="8065" spans="21:34" x14ac:dyDescent="0.3">
      <c r="U8065" s="309" t="s">
        <v>35706</v>
      </c>
      <c r="V8065" s="310">
        <v>45274.19</v>
      </c>
      <c r="X8065" s="267" t="s">
        <v>22575</v>
      </c>
      <c r="Y8065" s="268">
        <v>397059.42</v>
      </c>
      <c r="AA8065" s="229" t="s">
        <v>40379</v>
      </c>
      <c r="AB8065" s="230">
        <v>24165.57</v>
      </c>
      <c r="AD8065" s="209" t="s">
        <v>22250</v>
      </c>
      <c r="AE8065" s="210">
        <v>999</v>
      </c>
      <c r="AF8065" s="93"/>
      <c r="AG8065" s="93"/>
      <c r="AH8065" s="93"/>
    </row>
    <row r="8066" spans="21:34" x14ac:dyDescent="0.3">
      <c r="U8066" s="309" t="s">
        <v>68919</v>
      </c>
      <c r="V8066" s="310">
        <v>400.64</v>
      </c>
      <c r="X8066" s="267" t="s">
        <v>57544</v>
      </c>
      <c r="Y8066" s="268">
        <v>8807.44</v>
      </c>
      <c r="AA8066" s="229" t="s">
        <v>52808</v>
      </c>
      <c r="AB8066" s="230">
        <v>1540.89</v>
      </c>
      <c r="AD8066" s="209" t="s">
        <v>22251</v>
      </c>
      <c r="AE8066" s="210">
        <v>7176</v>
      </c>
      <c r="AF8066" s="93"/>
      <c r="AG8066" s="93"/>
      <c r="AH8066" s="93"/>
    </row>
    <row r="8067" spans="21:34" x14ac:dyDescent="0.3">
      <c r="U8067" s="309" t="s">
        <v>50432</v>
      </c>
      <c r="V8067" s="310">
        <v>8574.75</v>
      </c>
      <c r="X8067" s="267" t="s">
        <v>57545</v>
      </c>
      <c r="Y8067" s="268">
        <v>61539.56</v>
      </c>
      <c r="AA8067" s="229" t="s">
        <v>35197</v>
      </c>
      <c r="AB8067" s="230">
        <v>35071.69</v>
      </c>
      <c r="AD8067" s="209" t="s">
        <v>22252</v>
      </c>
      <c r="AE8067" s="210">
        <v>7028.04</v>
      </c>
      <c r="AF8067" s="93"/>
      <c r="AG8067" s="93"/>
      <c r="AH8067" s="93"/>
    </row>
    <row r="8068" spans="21:34" x14ac:dyDescent="0.3">
      <c r="U8068" s="309" t="s">
        <v>27991</v>
      </c>
      <c r="V8068" s="310">
        <v>700.8</v>
      </c>
      <c r="X8068" s="267" t="s">
        <v>22578</v>
      </c>
      <c r="Y8068" s="268">
        <v>40644.71</v>
      </c>
      <c r="AA8068" s="229" t="s">
        <v>22312</v>
      </c>
      <c r="AB8068" s="230">
        <v>36669.43</v>
      </c>
      <c r="AD8068" s="209" t="s">
        <v>22253</v>
      </c>
      <c r="AE8068" s="210">
        <v>8298.2099999999991</v>
      </c>
      <c r="AF8068" s="93"/>
      <c r="AG8068" s="93"/>
      <c r="AH8068" s="93"/>
    </row>
    <row r="8069" spans="21:34" x14ac:dyDescent="0.3">
      <c r="U8069" s="309" t="s">
        <v>61607</v>
      </c>
      <c r="V8069" s="310">
        <v>53114.05</v>
      </c>
      <c r="X8069" s="267" t="s">
        <v>57546</v>
      </c>
      <c r="Y8069" s="268">
        <v>693.7</v>
      </c>
      <c r="AA8069" s="229" t="s">
        <v>22313</v>
      </c>
      <c r="AB8069" s="230">
        <v>105839.57</v>
      </c>
      <c r="AD8069" s="209" t="s">
        <v>22254</v>
      </c>
      <c r="AE8069" s="210">
        <v>720</v>
      </c>
      <c r="AF8069" s="93"/>
      <c r="AG8069" s="93"/>
      <c r="AH8069" s="93"/>
    </row>
    <row r="8070" spans="21:34" x14ac:dyDescent="0.3">
      <c r="U8070" s="309" t="s">
        <v>68920</v>
      </c>
      <c r="V8070" s="310">
        <v>-5565.1</v>
      </c>
      <c r="X8070" s="267" t="s">
        <v>58286</v>
      </c>
      <c r="Y8070" s="268">
        <v>7443.99</v>
      </c>
      <c r="AA8070" s="229" t="s">
        <v>22314</v>
      </c>
      <c r="AB8070" s="230">
        <v>40457.15</v>
      </c>
      <c r="AD8070" s="209" t="s">
        <v>22255</v>
      </c>
      <c r="AE8070" s="210">
        <v>1325</v>
      </c>
      <c r="AF8070" s="93"/>
      <c r="AG8070" s="93"/>
      <c r="AH8070" s="93"/>
    </row>
    <row r="8071" spans="21:34" x14ac:dyDescent="0.3">
      <c r="U8071" s="309" t="s">
        <v>68921</v>
      </c>
      <c r="V8071" s="310">
        <v>300</v>
      </c>
      <c r="X8071" s="267" t="s">
        <v>36415</v>
      </c>
      <c r="Y8071" s="268">
        <v>17202.310000000001</v>
      </c>
      <c r="AA8071" s="229" t="s">
        <v>22315</v>
      </c>
      <c r="AB8071" s="230">
        <v>5540.13</v>
      </c>
      <c r="AD8071" s="209" t="s">
        <v>22256</v>
      </c>
      <c r="AE8071" s="210">
        <v>1991</v>
      </c>
      <c r="AF8071" s="93"/>
      <c r="AG8071" s="93"/>
      <c r="AH8071" s="93"/>
    </row>
    <row r="8072" spans="21:34" x14ac:dyDescent="0.3">
      <c r="U8072" s="309" t="s">
        <v>68922</v>
      </c>
      <c r="V8072" s="310">
        <v>3685.2</v>
      </c>
      <c r="X8072" s="267" t="s">
        <v>36416</v>
      </c>
      <c r="Y8072" s="268">
        <v>1233.55</v>
      </c>
      <c r="AA8072" s="229" t="s">
        <v>50069</v>
      </c>
      <c r="AB8072" s="230">
        <v>336870</v>
      </c>
      <c r="AD8072" s="209" t="s">
        <v>22257</v>
      </c>
      <c r="AE8072" s="210">
        <v>1888.8</v>
      </c>
      <c r="AF8072" s="93"/>
      <c r="AG8072" s="93"/>
      <c r="AH8072" s="93"/>
    </row>
    <row r="8073" spans="21:34" x14ac:dyDescent="0.3">
      <c r="U8073" s="309" t="s">
        <v>61611</v>
      </c>
      <c r="V8073" s="310">
        <v>584.96</v>
      </c>
      <c r="X8073" s="267" t="s">
        <v>36417</v>
      </c>
      <c r="Y8073" s="268">
        <v>4214.57</v>
      </c>
      <c r="AA8073" s="229" t="s">
        <v>50070</v>
      </c>
      <c r="AB8073" s="230">
        <v>25770.58</v>
      </c>
      <c r="AD8073" s="209" t="s">
        <v>22258</v>
      </c>
      <c r="AE8073" s="210">
        <v>720</v>
      </c>
      <c r="AF8073" s="93"/>
      <c r="AG8073" s="93"/>
      <c r="AH8073" s="93"/>
    </row>
    <row r="8074" spans="21:34" x14ac:dyDescent="0.3">
      <c r="U8074" s="309" t="s">
        <v>68923</v>
      </c>
      <c r="V8074" s="310">
        <v>7500</v>
      </c>
      <c r="X8074" s="267" t="s">
        <v>36418</v>
      </c>
      <c r="Y8074" s="268">
        <v>3620.35</v>
      </c>
      <c r="AA8074" s="229" t="s">
        <v>50071</v>
      </c>
      <c r="AB8074" s="230">
        <v>81185.69</v>
      </c>
      <c r="AD8074" s="209" t="s">
        <v>22259</v>
      </c>
      <c r="AE8074" s="210">
        <v>5204.8</v>
      </c>
      <c r="AF8074" s="93"/>
      <c r="AG8074" s="93"/>
      <c r="AH8074" s="93"/>
    </row>
    <row r="8075" spans="21:34" x14ac:dyDescent="0.3">
      <c r="U8075" s="309" t="s">
        <v>68924</v>
      </c>
      <c r="V8075" s="310">
        <v>-78.17</v>
      </c>
      <c r="X8075" s="267" t="s">
        <v>57547</v>
      </c>
      <c r="Y8075" s="268">
        <v>23022.28</v>
      </c>
      <c r="AA8075" s="229" t="s">
        <v>52809</v>
      </c>
      <c r="AB8075" s="230">
        <v>3639.38</v>
      </c>
      <c r="AD8075" s="209" t="s">
        <v>22260</v>
      </c>
      <c r="AE8075" s="210">
        <v>279214.23</v>
      </c>
      <c r="AF8075" s="93"/>
      <c r="AG8075" s="93"/>
      <c r="AH8075" s="93"/>
    </row>
    <row r="8076" spans="21:34" x14ac:dyDescent="0.3">
      <c r="U8076" s="309" t="s">
        <v>58688</v>
      </c>
      <c r="V8076" s="310">
        <v>1164</v>
      </c>
      <c r="X8076" s="267" t="s">
        <v>57548</v>
      </c>
      <c r="Y8076" s="268">
        <v>4841.7</v>
      </c>
      <c r="AA8076" s="229" t="s">
        <v>33756</v>
      </c>
      <c r="AB8076" s="230">
        <v>85824</v>
      </c>
      <c r="AD8076" s="209" t="s">
        <v>22261</v>
      </c>
      <c r="AE8076" s="210">
        <v>21153.15</v>
      </c>
      <c r="AF8076" s="93"/>
      <c r="AG8076" s="93"/>
      <c r="AH8076" s="93"/>
    </row>
    <row r="8077" spans="21:34" x14ac:dyDescent="0.3">
      <c r="U8077" s="309" t="s">
        <v>68925</v>
      </c>
      <c r="V8077" s="310">
        <v>-230.91</v>
      </c>
      <c r="X8077" s="267" t="s">
        <v>57549</v>
      </c>
      <c r="Y8077" s="268">
        <v>5024.16</v>
      </c>
      <c r="AA8077" s="229" t="s">
        <v>22316</v>
      </c>
      <c r="AB8077" s="230">
        <v>206679.74</v>
      </c>
      <c r="AD8077" s="209" t="s">
        <v>22262</v>
      </c>
      <c r="AE8077" s="210">
        <v>56598.18</v>
      </c>
      <c r="AF8077" s="93"/>
      <c r="AG8077" s="93"/>
      <c r="AH8077" s="93"/>
    </row>
    <row r="8078" spans="21:34" x14ac:dyDescent="0.3">
      <c r="U8078" s="309" t="s">
        <v>68926</v>
      </c>
      <c r="V8078" s="310">
        <v>9380.7999999999993</v>
      </c>
      <c r="X8078" s="267" t="s">
        <v>57550</v>
      </c>
      <c r="Y8078" s="268">
        <v>2166.8000000000002</v>
      </c>
      <c r="AA8078" s="229" t="s">
        <v>36399</v>
      </c>
      <c r="AB8078" s="230">
        <v>44976.2</v>
      </c>
      <c r="AD8078" s="209" t="s">
        <v>22263</v>
      </c>
      <c r="AE8078" s="210">
        <v>201627.97</v>
      </c>
      <c r="AF8078" s="93"/>
      <c r="AG8078" s="93"/>
      <c r="AH8078" s="93"/>
    </row>
    <row r="8079" spans="21:34" x14ac:dyDescent="0.3">
      <c r="U8079" s="309" t="s">
        <v>68927</v>
      </c>
      <c r="V8079" s="310">
        <v>710.19</v>
      </c>
      <c r="X8079" s="267" t="s">
        <v>57551</v>
      </c>
      <c r="Y8079" s="268">
        <v>53938.1</v>
      </c>
      <c r="AA8079" s="229" t="s">
        <v>22317</v>
      </c>
      <c r="AB8079" s="230">
        <v>1663581.68</v>
      </c>
      <c r="AD8079" s="209" t="s">
        <v>22264</v>
      </c>
      <c r="AE8079" s="210">
        <v>896925.15</v>
      </c>
      <c r="AF8079" s="93"/>
      <c r="AG8079" s="93"/>
      <c r="AH8079" s="93"/>
    </row>
    <row r="8080" spans="21:34" x14ac:dyDescent="0.3">
      <c r="U8080" s="309" t="s">
        <v>68928</v>
      </c>
      <c r="V8080" s="310">
        <v>2241.19</v>
      </c>
      <c r="X8080" s="267" t="s">
        <v>57552</v>
      </c>
      <c r="Y8080" s="268">
        <v>6706.95</v>
      </c>
      <c r="AA8080" s="229" t="s">
        <v>48043</v>
      </c>
      <c r="AB8080" s="230">
        <v>385</v>
      </c>
      <c r="AD8080" s="209" t="s">
        <v>22265</v>
      </c>
      <c r="AE8080" s="210">
        <v>207589.97</v>
      </c>
      <c r="AF8080" s="93"/>
      <c r="AG8080" s="93"/>
      <c r="AH8080" s="93"/>
    </row>
    <row r="8081" spans="21:34" x14ac:dyDescent="0.3">
      <c r="U8081" s="309" t="s">
        <v>68929</v>
      </c>
      <c r="V8081" s="310">
        <v>965.29</v>
      </c>
      <c r="X8081" s="267" t="s">
        <v>57553</v>
      </c>
      <c r="Y8081" s="268">
        <v>17861.71</v>
      </c>
      <c r="AA8081" s="229" t="s">
        <v>48044</v>
      </c>
      <c r="AB8081" s="230">
        <v>513.66</v>
      </c>
      <c r="AD8081" s="209" t="s">
        <v>22266</v>
      </c>
      <c r="AE8081" s="210">
        <v>38402.35</v>
      </c>
      <c r="AF8081" s="93"/>
      <c r="AG8081" s="93"/>
      <c r="AH8081" s="93"/>
    </row>
    <row r="8082" spans="21:34" x14ac:dyDescent="0.3">
      <c r="U8082" s="309" t="s">
        <v>68930</v>
      </c>
      <c r="V8082" s="310">
        <v>45000</v>
      </c>
      <c r="X8082" s="267" t="s">
        <v>57554</v>
      </c>
      <c r="Y8082" s="268">
        <v>21.52</v>
      </c>
      <c r="AA8082" s="229" t="s">
        <v>22318</v>
      </c>
      <c r="AB8082" s="230">
        <v>125614.71</v>
      </c>
      <c r="AD8082" s="209" t="s">
        <v>22267</v>
      </c>
      <c r="AE8082" s="210">
        <v>72071</v>
      </c>
      <c r="AF8082" s="93"/>
      <c r="AG8082" s="93"/>
      <c r="AH8082" s="93"/>
    </row>
    <row r="8083" spans="21:34" x14ac:dyDescent="0.3">
      <c r="U8083" s="309" t="s">
        <v>61612</v>
      </c>
      <c r="V8083" s="310">
        <v>332.8</v>
      </c>
      <c r="X8083" s="267" t="s">
        <v>57555</v>
      </c>
      <c r="Y8083" s="268">
        <v>16255.84</v>
      </c>
      <c r="AA8083" s="229" t="s">
        <v>42639</v>
      </c>
      <c r="AB8083" s="230">
        <v>35381.870000000003</v>
      </c>
      <c r="AD8083" s="209" t="s">
        <v>22268</v>
      </c>
      <c r="AE8083" s="210">
        <v>671563</v>
      </c>
      <c r="AF8083" s="93"/>
      <c r="AG8083" s="93"/>
      <c r="AH8083" s="93"/>
    </row>
    <row r="8084" spans="21:34" x14ac:dyDescent="0.3">
      <c r="U8084" s="309" t="s">
        <v>28076</v>
      </c>
      <c r="V8084" s="310">
        <v>3515.2</v>
      </c>
      <c r="X8084" s="267" t="s">
        <v>55216</v>
      </c>
      <c r="Y8084" s="268">
        <v>59226.3</v>
      </c>
      <c r="AA8084" s="229" t="s">
        <v>22319</v>
      </c>
      <c r="AB8084" s="230">
        <v>309155.03999999998</v>
      </c>
      <c r="AD8084" s="209" t="s">
        <v>13734</v>
      </c>
      <c r="AE8084" s="210">
        <v>126123.84</v>
      </c>
      <c r="AF8084" s="93"/>
      <c r="AG8084" s="93"/>
      <c r="AH8084" s="93"/>
    </row>
    <row r="8085" spans="21:34" x14ac:dyDescent="0.3">
      <c r="U8085" s="309" t="s">
        <v>64944</v>
      </c>
      <c r="V8085" s="310">
        <v>4672.07</v>
      </c>
      <c r="X8085" s="267" t="s">
        <v>52844</v>
      </c>
      <c r="Y8085" s="268">
        <v>278668.18</v>
      </c>
      <c r="AA8085" s="229" t="s">
        <v>39245</v>
      </c>
      <c r="AB8085" s="230">
        <v>16254.92</v>
      </c>
      <c r="AD8085" s="209" t="s">
        <v>22269</v>
      </c>
      <c r="AE8085" s="210">
        <v>13799.63</v>
      </c>
      <c r="AF8085" s="93"/>
      <c r="AG8085" s="93"/>
      <c r="AH8085" s="93"/>
    </row>
    <row r="8086" spans="21:34" x14ac:dyDescent="0.3">
      <c r="U8086" s="309" t="s">
        <v>28077</v>
      </c>
      <c r="V8086" s="310">
        <v>32910</v>
      </c>
      <c r="X8086" s="267" t="s">
        <v>33770</v>
      </c>
      <c r="Y8086" s="268">
        <v>37455.82</v>
      </c>
      <c r="AA8086" s="229" t="s">
        <v>22320</v>
      </c>
      <c r="AB8086" s="230">
        <v>19146.03</v>
      </c>
      <c r="AD8086" s="209" t="s">
        <v>22270</v>
      </c>
      <c r="AE8086" s="210">
        <v>17200</v>
      </c>
      <c r="AF8086" s="93"/>
      <c r="AG8086" s="93"/>
      <c r="AH8086" s="93"/>
    </row>
    <row r="8087" spans="21:34" x14ac:dyDescent="0.3">
      <c r="U8087" s="309" t="s">
        <v>28078</v>
      </c>
      <c r="V8087" s="310">
        <v>3169.44</v>
      </c>
      <c r="X8087" s="267" t="s">
        <v>33771</v>
      </c>
      <c r="Y8087" s="268">
        <v>2144.63</v>
      </c>
      <c r="AA8087" s="229" t="s">
        <v>22321</v>
      </c>
      <c r="AB8087" s="230">
        <v>92525.54</v>
      </c>
      <c r="AD8087" s="209" t="s">
        <v>22271</v>
      </c>
      <c r="AE8087" s="210">
        <v>11544.32</v>
      </c>
      <c r="AF8087" s="93"/>
      <c r="AG8087" s="93"/>
      <c r="AH8087" s="93"/>
    </row>
    <row r="8088" spans="21:34" x14ac:dyDescent="0.3">
      <c r="U8088" s="309" t="s">
        <v>28079</v>
      </c>
      <c r="V8088" s="310">
        <v>7015.98</v>
      </c>
      <c r="X8088" s="267" t="s">
        <v>33772</v>
      </c>
      <c r="Y8088" s="268">
        <v>243709.53</v>
      </c>
      <c r="AA8088" s="229" t="s">
        <v>35198</v>
      </c>
      <c r="AB8088" s="230">
        <v>997.33</v>
      </c>
      <c r="AD8088" s="209" t="s">
        <v>22272</v>
      </c>
      <c r="AE8088" s="210">
        <v>12164.77</v>
      </c>
      <c r="AF8088" s="93"/>
      <c r="AG8088" s="93"/>
      <c r="AH8088" s="93"/>
    </row>
    <row r="8089" spans="21:34" x14ac:dyDescent="0.3">
      <c r="U8089" s="309" t="s">
        <v>64945</v>
      </c>
      <c r="V8089" s="310">
        <v>17383.599999999999</v>
      </c>
      <c r="X8089" s="267" t="s">
        <v>58574</v>
      </c>
      <c r="Y8089" s="268">
        <v>11072.75</v>
      </c>
      <c r="AA8089" s="229" t="s">
        <v>22322</v>
      </c>
      <c r="AB8089" s="230">
        <v>9909.17</v>
      </c>
      <c r="AD8089" s="209" t="s">
        <v>22273</v>
      </c>
      <c r="AE8089" s="210">
        <v>34557.21</v>
      </c>
      <c r="AF8089" s="93"/>
      <c r="AG8089" s="93"/>
      <c r="AH8089" s="93"/>
    </row>
    <row r="8090" spans="21:34" x14ac:dyDescent="0.3">
      <c r="U8090" s="309" t="s">
        <v>57880</v>
      </c>
      <c r="V8090" s="310">
        <v>7792.33</v>
      </c>
      <c r="X8090" s="267" t="s">
        <v>36419</v>
      </c>
      <c r="Y8090" s="268">
        <v>177284.82</v>
      </c>
      <c r="AA8090" s="229" t="s">
        <v>33757</v>
      </c>
      <c r="AB8090" s="230">
        <v>126000</v>
      </c>
      <c r="AD8090" s="209" t="s">
        <v>22274</v>
      </c>
      <c r="AE8090" s="210">
        <v>23817.31</v>
      </c>
      <c r="AF8090" s="93"/>
      <c r="AG8090" s="93"/>
      <c r="AH8090" s="93"/>
    </row>
    <row r="8091" spans="21:34" x14ac:dyDescent="0.3">
      <c r="U8091" s="309" t="s">
        <v>28080</v>
      </c>
      <c r="V8091" s="310">
        <v>4520.2700000000004</v>
      </c>
      <c r="X8091" s="267" t="s">
        <v>59662</v>
      </c>
      <c r="Y8091" s="268">
        <v>52812.4</v>
      </c>
      <c r="AA8091" s="229" t="s">
        <v>40380</v>
      </c>
      <c r="AB8091" s="230">
        <v>31983.9</v>
      </c>
      <c r="AD8091" s="209" t="s">
        <v>13735</v>
      </c>
      <c r="AE8091" s="210">
        <v>4004.34</v>
      </c>
      <c r="AF8091" s="93"/>
      <c r="AG8091" s="93"/>
      <c r="AH8091" s="93"/>
    </row>
    <row r="8092" spans="21:34" x14ac:dyDescent="0.3">
      <c r="U8092" s="309" t="s">
        <v>36727</v>
      </c>
      <c r="V8092" s="310">
        <v>13303.46</v>
      </c>
      <c r="X8092" s="267" t="s">
        <v>36421</v>
      </c>
      <c r="Y8092" s="268">
        <v>122309.74</v>
      </c>
      <c r="AA8092" s="229" t="s">
        <v>42640</v>
      </c>
      <c r="AB8092" s="230">
        <v>4315000.53</v>
      </c>
      <c r="AD8092" s="209" t="s">
        <v>13736</v>
      </c>
      <c r="AE8092" s="210">
        <v>79286.990000000005</v>
      </c>
      <c r="AF8092" s="93"/>
      <c r="AG8092" s="93"/>
      <c r="AH8092" s="93"/>
    </row>
    <row r="8093" spans="21:34" x14ac:dyDescent="0.3">
      <c r="U8093" s="309" t="s">
        <v>68931</v>
      </c>
      <c r="V8093" s="310">
        <v>41862.93</v>
      </c>
      <c r="X8093" s="267" t="s">
        <v>47031</v>
      </c>
      <c r="Y8093" s="268">
        <v>6868.45</v>
      </c>
      <c r="AA8093" s="229" t="s">
        <v>36400</v>
      </c>
      <c r="AB8093" s="230">
        <v>178842.23</v>
      </c>
      <c r="AD8093" s="209" t="s">
        <v>22275</v>
      </c>
      <c r="AE8093" s="210">
        <v>6050.59</v>
      </c>
      <c r="AF8093" s="93"/>
      <c r="AG8093" s="93"/>
      <c r="AH8093" s="93"/>
    </row>
    <row r="8094" spans="21:34" x14ac:dyDescent="0.3">
      <c r="U8094" s="309" t="s">
        <v>39508</v>
      </c>
      <c r="V8094" s="310">
        <v>51124.72</v>
      </c>
      <c r="X8094" s="267" t="s">
        <v>58575</v>
      </c>
      <c r="Y8094" s="268">
        <v>53606.04</v>
      </c>
      <c r="AA8094" s="229" t="s">
        <v>39246</v>
      </c>
      <c r="AB8094" s="230">
        <v>638118.74</v>
      </c>
      <c r="AD8094" s="209" t="s">
        <v>22276</v>
      </c>
      <c r="AE8094" s="210">
        <v>119841</v>
      </c>
      <c r="AF8094" s="93"/>
      <c r="AG8094" s="93"/>
      <c r="AH8094" s="93"/>
    </row>
    <row r="8095" spans="21:34" x14ac:dyDescent="0.3">
      <c r="U8095" s="309" t="s">
        <v>35715</v>
      </c>
      <c r="V8095" s="310">
        <v>276478.46000000002</v>
      </c>
      <c r="X8095" s="267" t="s">
        <v>57556</v>
      </c>
      <c r="Y8095" s="268">
        <v>2178.35</v>
      </c>
      <c r="AA8095" s="229" t="s">
        <v>36401</v>
      </c>
      <c r="AB8095" s="230">
        <v>5299.38</v>
      </c>
      <c r="AD8095" s="209" t="s">
        <v>22277</v>
      </c>
      <c r="AE8095" s="210">
        <v>279399</v>
      </c>
      <c r="AF8095" s="93"/>
      <c r="AG8095" s="93"/>
      <c r="AH8095" s="93"/>
    </row>
    <row r="8096" spans="21:34" x14ac:dyDescent="0.3">
      <c r="U8096" s="309" t="s">
        <v>36728</v>
      </c>
      <c r="V8096" s="310">
        <v>24999.99</v>
      </c>
      <c r="X8096" s="267" t="s">
        <v>40388</v>
      </c>
      <c r="Y8096" s="268">
        <v>66734.63</v>
      </c>
      <c r="AA8096" s="229" t="s">
        <v>22323</v>
      </c>
      <c r="AB8096" s="230">
        <v>600854.80000000005</v>
      </c>
      <c r="AD8096" s="209" t="s">
        <v>22278</v>
      </c>
      <c r="AE8096" s="210">
        <v>15960</v>
      </c>
      <c r="AF8096" s="93"/>
      <c r="AG8096" s="93"/>
      <c r="AH8096" s="93"/>
    </row>
    <row r="8097" spans="21:34" x14ac:dyDescent="0.3">
      <c r="U8097" s="309" t="s">
        <v>39509</v>
      </c>
      <c r="V8097" s="310">
        <v>700</v>
      </c>
      <c r="X8097" s="267" t="s">
        <v>55217</v>
      </c>
      <c r="Y8097" s="268">
        <v>1635.41</v>
      </c>
      <c r="AA8097" s="229" t="s">
        <v>33758</v>
      </c>
      <c r="AB8097" s="230">
        <v>1004967.75</v>
      </c>
      <c r="AD8097" s="209" t="s">
        <v>22279</v>
      </c>
      <c r="AE8097" s="210">
        <v>138487.09</v>
      </c>
      <c r="AF8097" s="93"/>
      <c r="AG8097" s="93"/>
      <c r="AH8097" s="93"/>
    </row>
    <row r="8098" spans="21:34" x14ac:dyDescent="0.3">
      <c r="U8098" s="309" t="s">
        <v>42951</v>
      </c>
      <c r="V8098" s="310">
        <v>7650</v>
      </c>
      <c r="X8098" s="267" t="s">
        <v>36422</v>
      </c>
      <c r="Y8098" s="268">
        <v>388898.16</v>
      </c>
      <c r="AA8098" s="229" t="s">
        <v>33759</v>
      </c>
      <c r="AB8098" s="230">
        <v>27020.67</v>
      </c>
      <c r="AD8098" s="209" t="s">
        <v>22280</v>
      </c>
      <c r="AE8098" s="210">
        <v>282797.90000000002</v>
      </c>
      <c r="AF8098" s="93"/>
      <c r="AG8098" s="93"/>
      <c r="AH8098" s="93"/>
    </row>
    <row r="8099" spans="21:34" x14ac:dyDescent="0.3">
      <c r="U8099" s="309" t="s">
        <v>42952</v>
      </c>
      <c r="V8099" s="310">
        <v>585.23</v>
      </c>
      <c r="X8099" s="267" t="s">
        <v>36423</v>
      </c>
      <c r="Y8099" s="268">
        <v>2613.67</v>
      </c>
      <c r="AA8099" s="229" t="s">
        <v>33760</v>
      </c>
      <c r="AB8099" s="230">
        <v>3794810</v>
      </c>
      <c r="AD8099" s="209" t="s">
        <v>22281</v>
      </c>
      <c r="AE8099" s="210">
        <v>9977.19</v>
      </c>
      <c r="AF8099" s="93"/>
      <c r="AG8099" s="93"/>
      <c r="AH8099" s="93"/>
    </row>
    <row r="8100" spans="21:34" x14ac:dyDescent="0.3">
      <c r="U8100" s="309" t="s">
        <v>42953</v>
      </c>
      <c r="V8100" s="310">
        <v>1754.91</v>
      </c>
      <c r="X8100" s="267" t="s">
        <v>33775</v>
      </c>
      <c r="Y8100" s="268">
        <v>110369.21</v>
      </c>
      <c r="AA8100" s="229" t="s">
        <v>35199</v>
      </c>
      <c r="AB8100" s="230">
        <v>423958.26</v>
      </c>
      <c r="AD8100" s="209" t="s">
        <v>22282</v>
      </c>
      <c r="AE8100" s="210">
        <v>56995.37</v>
      </c>
      <c r="AF8100" s="93"/>
      <c r="AG8100" s="93"/>
      <c r="AH8100" s="93"/>
    </row>
    <row r="8101" spans="21:34" x14ac:dyDescent="0.3">
      <c r="U8101" s="309" t="s">
        <v>53824</v>
      </c>
      <c r="V8101" s="310">
        <v>276.8</v>
      </c>
      <c r="X8101" s="267" t="s">
        <v>33776</v>
      </c>
      <c r="Y8101" s="268">
        <v>314919.94</v>
      </c>
      <c r="AA8101" s="229" t="s">
        <v>22324</v>
      </c>
      <c r="AB8101" s="230">
        <v>103854.15</v>
      </c>
      <c r="AD8101" s="209" t="s">
        <v>22283</v>
      </c>
      <c r="AE8101" s="210">
        <v>282.69</v>
      </c>
      <c r="AF8101" s="93"/>
      <c r="AG8101" s="93"/>
      <c r="AH8101" s="93"/>
    </row>
    <row r="8102" spans="21:34" x14ac:dyDescent="0.3">
      <c r="U8102" s="309" t="s">
        <v>42954</v>
      </c>
      <c r="V8102" s="310">
        <v>156.41999999999999</v>
      </c>
      <c r="X8102" s="267" t="s">
        <v>36424</v>
      </c>
      <c r="Y8102" s="268">
        <v>87516.06</v>
      </c>
      <c r="AA8102" s="229" t="s">
        <v>35200</v>
      </c>
      <c r="AB8102" s="230">
        <v>1028191.15</v>
      </c>
      <c r="AD8102" s="209" t="s">
        <v>22284</v>
      </c>
      <c r="AE8102" s="210">
        <v>1597964.72</v>
      </c>
      <c r="AF8102" s="93"/>
      <c r="AG8102" s="93"/>
      <c r="AH8102" s="93"/>
    </row>
    <row r="8103" spans="21:34" x14ac:dyDescent="0.3">
      <c r="U8103" s="309" t="s">
        <v>55431</v>
      </c>
      <c r="V8103" s="310">
        <v>2600</v>
      </c>
      <c r="X8103" s="267" t="s">
        <v>50098</v>
      </c>
      <c r="Y8103" s="268">
        <v>17784.310000000001</v>
      </c>
      <c r="AA8103" s="229" t="s">
        <v>35201</v>
      </c>
      <c r="AB8103" s="230">
        <v>136374.54999999999</v>
      </c>
      <c r="AD8103" s="209" t="s">
        <v>22285</v>
      </c>
      <c r="AE8103" s="210">
        <v>125808.22</v>
      </c>
      <c r="AF8103" s="93"/>
      <c r="AG8103" s="93"/>
      <c r="AH8103" s="93"/>
    </row>
    <row r="8104" spans="21:34" x14ac:dyDescent="0.3">
      <c r="U8104" s="309" t="s">
        <v>55432</v>
      </c>
      <c r="V8104" s="310">
        <v>198.89</v>
      </c>
      <c r="X8104" s="267" t="s">
        <v>22579</v>
      </c>
      <c r="Y8104" s="268">
        <v>217906.63</v>
      </c>
      <c r="AA8104" s="229" t="s">
        <v>45097</v>
      </c>
      <c r="AB8104" s="230">
        <v>12163.17</v>
      </c>
      <c r="AD8104" s="209" t="s">
        <v>22286</v>
      </c>
      <c r="AE8104" s="210">
        <v>339553.36</v>
      </c>
      <c r="AF8104" s="93"/>
      <c r="AG8104" s="93"/>
      <c r="AH8104" s="93"/>
    </row>
    <row r="8105" spans="21:34" x14ac:dyDescent="0.3">
      <c r="U8105" s="309" t="s">
        <v>55433</v>
      </c>
      <c r="V8105" s="310">
        <v>596.44000000000005</v>
      </c>
      <c r="X8105" s="267" t="s">
        <v>48055</v>
      </c>
      <c r="Y8105" s="268">
        <v>14264.42</v>
      </c>
      <c r="AA8105" s="229" t="s">
        <v>36402</v>
      </c>
      <c r="AB8105" s="230">
        <v>38236.730000000003</v>
      </c>
      <c r="AD8105" s="209" t="s">
        <v>22287</v>
      </c>
      <c r="AE8105" s="210">
        <v>35083.31</v>
      </c>
      <c r="AF8105" s="93"/>
      <c r="AG8105" s="93"/>
      <c r="AH8105" s="93"/>
    </row>
    <row r="8106" spans="21:34" x14ac:dyDescent="0.3">
      <c r="U8106" s="309" t="s">
        <v>68932</v>
      </c>
      <c r="V8106" s="310">
        <v>2500</v>
      </c>
      <c r="X8106" s="267" t="s">
        <v>58576</v>
      </c>
      <c r="Y8106" s="268">
        <v>23433</v>
      </c>
      <c r="AA8106" s="229" t="s">
        <v>39247</v>
      </c>
      <c r="AB8106" s="230">
        <v>1473949.23</v>
      </c>
      <c r="AD8106" s="209" t="s">
        <v>22288</v>
      </c>
      <c r="AE8106" s="210">
        <v>196861.72</v>
      </c>
      <c r="AF8106" s="93"/>
      <c r="AG8106" s="93"/>
      <c r="AH8106" s="93"/>
    </row>
    <row r="8107" spans="21:34" x14ac:dyDescent="0.3">
      <c r="U8107" s="309" t="s">
        <v>68933</v>
      </c>
      <c r="V8107" s="310">
        <v>2700</v>
      </c>
      <c r="X8107" s="267" t="s">
        <v>48056</v>
      </c>
      <c r="Y8107" s="268">
        <v>640.78</v>
      </c>
      <c r="AA8107" s="229" t="s">
        <v>42641</v>
      </c>
      <c r="AB8107" s="230">
        <v>78485.64</v>
      </c>
      <c r="AD8107" s="209" t="s">
        <v>22289</v>
      </c>
      <c r="AE8107" s="210">
        <v>718822.25</v>
      </c>
      <c r="AF8107" s="93"/>
      <c r="AG8107" s="93"/>
      <c r="AH8107" s="93"/>
    </row>
    <row r="8108" spans="21:34" x14ac:dyDescent="0.3">
      <c r="U8108" s="309" t="s">
        <v>64947</v>
      </c>
      <c r="V8108" s="310">
        <v>253.92</v>
      </c>
      <c r="X8108" s="267" t="s">
        <v>58287</v>
      </c>
      <c r="Y8108" s="268">
        <v>473.79</v>
      </c>
      <c r="AA8108" s="229" t="s">
        <v>48045</v>
      </c>
      <c r="AB8108" s="230">
        <v>190312.5</v>
      </c>
      <c r="AD8108" s="209" t="s">
        <v>22290</v>
      </c>
      <c r="AE8108" s="210">
        <v>16374.73</v>
      </c>
      <c r="AF8108" s="93"/>
      <c r="AG8108" s="93"/>
      <c r="AH8108" s="93"/>
    </row>
    <row r="8109" spans="21:34" x14ac:dyDescent="0.3">
      <c r="U8109" s="309" t="s">
        <v>68934</v>
      </c>
      <c r="V8109" s="310">
        <v>3212.68</v>
      </c>
      <c r="X8109" s="267" t="s">
        <v>62677</v>
      </c>
      <c r="Y8109" s="268">
        <v>180</v>
      </c>
      <c r="AA8109" s="229" t="s">
        <v>48046</v>
      </c>
      <c r="AB8109" s="230">
        <v>14559.66</v>
      </c>
      <c r="AD8109" s="209" t="s">
        <v>22291</v>
      </c>
      <c r="AE8109" s="210">
        <v>305160.44</v>
      </c>
      <c r="AF8109" s="93"/>
      <c r="AG8109" s="93"/>
      <c r="AH8109" s="93"/>
    </row>
    <row r="8110" spans="21:34" x14ac:dyDescent="0.3">
      <c r="U8110" s="309" t="s">
        <v>36730</v>
      </c>
      <c r="V8110" s="310">
        <v>16960.82</v>
      </c>
      <c r="X8110" s="267" t="s">
        <v>22580</v>
      </c>
      <c r="Y8110" s="268">
        <v>339643.62</v>
      </c>
      <c r="AA8110" s="229" t="s">
        <v>48047</v>
      </c>
      <c r="AB8110" s="230">
        <v>39024</v>
      </c>
      <c r="AD8110" s="209" t="s">
        <v>22292</v>
      </c>
      <c r="AE8110" s="210">
        <v>72809</v>
      </c>
      <c r="AF8110" s="93"/>
      <c r="AG8110" s="93"/>
      <c r="AH8110" s="93"/>
    </row>
    <row r="8111" spans="21:34" x14ac:dyDescent="0.3">
      <c r="U8111" s="309" t="s">
        <v>68935</v>
      </c>
      <c r="V8111" s="310">
        <v>4189.8</v>
      </c>
      <c r="X8111" s="267" t="s">
        <v>57557</v>
      </c>
      <c r="Y8111" s="268">
        <v>551167</v>
      </c>
      <c r="AA8111" s="229" t="s">
        <v>50072</v>
      </c>
      <c r="AB8111" s="230">
        <v>1999.95</v>
      </c>
      <c r="AD8111" s="209" t="s">
        <v>22293</v>
      </c>
      <c r="AE8111" s="210">
        <v>554820</v>
      </c>
      <c r="AF8111" s="93"/>
      <c r="AG8111" s="93"/>
      <c r="AH8111" s="93"/>
    </row>
    <row r="8112" spans="21:34" x14ac:dyDescent="0.3">
      <c r="U8112" s="309" t="s">
        <v>36733</v>
      </c>
      <c r="V8112" s="310">
        <v>105573.75999999999</v>
      </c>
      <c r="X8112" s="267" t="s">
        <v>22581</v>
      </c>
      <c r="Y8112" s="268">
        <v>26222.21</v>
      </c>
      <c r="AA8112" s="229" t="s">
        <v>52810</v>
      </c>
      <c r="AB8112" s="230">
        <v>13920</v>
      </c>
      <c r="AD8112" s="209" t="s">
        <v>22294</v>
      </c>
      <c r="AE8112" s="210">
        <v>34536.71</v>
      </c>
      <c r="AF8112" s="93"/>
      <c r="AG8112" s="93"/>
      <c r="AH8112" s="93"/>
    </row>
    <row r="8113" spans="21:34" x14ac:dyDescent="0.3">
      <c r="U8113" s="309" t="s">
        <v>68936</v>
      </c>
      <c r="V8113" s="310">
        <v>27671.62</v>
      </c>
      <c r="X8113" s="267" t="s">
        <v>22582</v>
      </c>
      <c r="Y8113" s="268">
        <v>127870.9</v>
      </c>
      <c r="AA8113" s="229" t="s">
        <v>52811</v>
      </c>
      <c r="AB8113" s="230">
        <v>1064.8</v>
      </c>
      <c r="AD8113" s="209" t="s">
        <v>22295</v>
      </c>
      <c r="AE8113" s="210">
        <v>25821.96</v>
      </c>
      <c r="AF8113" s="93"/>
      <c r="AG8113" s="93"/>
      <c r="AH8113" s="93"/>
    </row>
    <row r="8114" spans="21:34" x14ac:dyDescent="0.3">
      <c r="U8114" s="309" t="s">
        <v>68937</v>
      </c>
      <c r="V8114" s="310">
        <v>41803.1</v>
      </c>
      <c r="X8114" s="267" t="s">
        <v>57558</v>
      </c>
      <c r="Y8114" s="268">
        <v>40322.15</v>
      </c>
      <c r="AA8114" s="229" t="s">
        <v>52812</v>
      </c>
      <c r="AB8114" s="230">
        <v>3354.72</v>
      </c>
      <c r="AD8114" s="209" t="s">
        <v>22296</v>
      </c>
      <c r="AE8114" s="210">
        <v>45344.54</v>
      </c>
      <c r="AF8114" s="93"/>
      <c r="AG8114" s="93"/>
      <c r="AH8114" s="93"/>
    </row>
    <row r="8115" spans="21:34" x14ac:dyDescent="0.3">
      <c r="U8115" s="309" t="s">
        <v>68938</v>
      </c>
      <c r="V8115" s="310">
        <v>48749.94</v>
      </c>
      <c r="X8115" s="267" t="s">
        <v>36425</v>
      </c>
      <c r="Y8115" s="268">
        <v>307614.03000000003</v>
      </c>
      <c r="AA8115" s="229" t="s">
        <v>50073</v>
      </c>
      <c r="AB8115" s="230">
        <v>46134.5</v>
      </c>
      <c r="AD8115" s="209" t="s">
        <v>22297</v>
      </c>
      <c r="AE8115" s="210">
        <v>464479.27</v>
      </c>
      <c r="AF8115" s="93"/>
      <c r="AG8115" s="93"/>
      <c r="AH8115" s="93"/>
    </row>
    <row r="8116" spans="21:34" x14ac:dyDescent="0.3">
      <c r="U8116" s="309" t="s">
        <v>58690</v>
      </c>
      <c r="V8116" s="310">
        <v>2307.5100000000002</v>
      </c>
      <c r="X8116" s="267" t="s">
        <v>22583</v>
      </c>
      <c r="Y8116" s="268">
        <v>65003.15</v>
      </c>
      <c r="AA8116" s="229" t="s">
        <v>52813</v>
      </c>
      <c r="AB8116" s="230">
        <v>163.54</v>
      </c>
      <c r="AD8116" s="209" t="s">
        <v>22298</v>
      </c>
      <c r="AE8116" s="210">
        <v>44497.68</v>
      </c>
      <c r="AF8116" s="93"/>
      <c r="AG8116" s="93"/>
      <c r="AH8116" s="93"/>
    </row>
    <row r="8117" spans="21:34" x14ac:dyDescent="0.3">
      <c r="U8117" s="309" t="s">
        <v>60749</v>
      </c>
      <c r="V8117" s="310">
        <v>1693.75</v>
      </c>
      <c r="X8117" s="267" t="s">
        <v>42655</v>
      </c>
      <c r="Y8117" s="268">
        <v>84257.37</v>
      </c>
      <c r="AA8117" s="229" t="s">
        <v>52814</v>
      </c>
      <c r="AB8117" s="230">
        <v>1441.78</v>
      </c>
      <c r="AD8117" s="209" t="s">
        <v>22299</v>
      </c>
      <c r="AE8117" s="210">
        <v>114643.64</v>
      </c>
      <c r="AF8117" s="93"/>
      <c r="AG8117" s="93"/>
      <c r="AH8117" s="93"/>
    </row>
    <row r="8118" spans="21:34" x14ac:dyDescent="0.3">
      <c r="U8118" s="309" t="s">
        <v>68939</v>
      </c>
      <c r="V8118" s="310">
        <v>932.51</v>
      </c>
      <c r="X8118" s="267" t="s">
        <v>60551</v>
      </c>
      <c r="Y8118" s="268">
        <v>63172</v>
      </c>
      <c r="AA8118" s="229" t="s">
        <v>45098</v>
      </c>
      <c r="AB8118" s="230">
        <v>52680</v>
      </c>
      <c r="AD8118" s="209" t="s">
        <v>22300</v>
      </c>
      <c r="AE8118" s="210">
        <v>4196.4799999999996</v>
      </c>
      <c r="AF8118" s="93"/>
      <c r="AG8118" s="93"/>
      <c r="AH8118" s="93"/>
    </row>
    <row r="8119" spans="21:34" x14ac:dyDescent="0.3">
      <c r="U8119" s="309" t="s">
        <v>36735</v>
      </c>
      <c r="V8119" s="310">
        <v>34922.160000000003</v>
      </c>
      <c r="X8119" s="267" t="s">
        <v>57559</v>
      </c>
      <c r="Y8119" s="268">
        <v>20050</v>
      </c>
      <c r="AA8119" s="229" t="s">
        <v>52815</v>
      </c>
      <c r="AB8119" s="230">
        <v>-1237.4000000000001</v>
      </c>
      <c r="AD8119" s="209" t="s">
        <v>22301</v>
      </c>
      <c r="AE8119" s="210">
        <v>16330</v>
      </c>
      <c r="AF8119" s="93"/>
      <c r="AG8119" s="93"/>
      <c r="AH8119" s="93"/>
    </row>
    <row r="8120" spans="21:34" x14ac:dyDescent="0.3">
      <c r="U8120" s="309" t="s">
        <v>39510</v>
      </c>
      <c r="V8120" s="310">
        <v>5000</v>
      </c>
      <c r="X8120" s="267" t="s">
        <v>57560</v>
      </c>
      <c r="Y8120" s="268">
        <v>1533.86</v>
      </c>
      <c r="AA8120" s="229" t="s">
        <v>48048</v>
      </c>
      <c r="AB8120" s="230">
        <v>1026</v>
      </c>
      <c r="AD8120" s="209" t="s">
        <v>22302</v>
      </c>
      <c r="AE8120" s="210">
        <v>274563</v>
      </c>
      <c r="AF8120" s="93"/>
      <c r="AG8120" s="93"/>
      <c r="AH8120" s="93"/>
    </row>
    <row r="8121" spans="21:34" x14ac:dyDescent="0.3">
      <c r="U8121" s="309" t="s">
        <v>39511</v>
      </c>
      <c r="V8121" s="310">
        <v>4202.8599999999997</v>
      </c>
      <c r="X8121" s="267" t="s">
        <v>58577</v>
      </c>
      <c r="Y8121" s="268">
        <v>18677.7</v>
      </c>
      <c r="AA8121" s="229" t="s">
        <v>39248</v>
      </c>
      <c r="AB8121" s="230">
        <v>156010</v>
      </c>
      <c r="AD8121" s="209" t="s">
        <v>22303</v>
      </c>
      <c r="AE8121" s="210">
        <v>178.71</v>
      </c>
      <c r="AF8121" s="93"/>
      <c r="AG8121" s="93"/>
      <c r="AH8121" s="93"/>
    </row>
    <row r="8122" spans="21:34" x14ac:dyDescent="0.3">
      <c r="U8122" s="309" t="s">
        <v>60750</v>
      </c>
      <c r="V8122" s="310">
        <v>3768.58</v>
      </c>
      <c r="X8122" s="267" t="s">
        <v>64507</v>
      </c>
      <c r="Y8122" s="268">
        <v>3082.99</v>
      </c>
      <c r="AA8122" s="229" t="s">
        <v>52816</v>
      </c>
      <c r="AB8122" s="230">
        <v>288169.53000000003</v>
      </c>
      <c r="AD8122" s="209" t="s">
        <v>22304</v>
      </c>
      <c r="AE8122" s="210">
        <v>69.45</v>
      </c>
      <c r="AF8122" s="93"/>
      <c r="AG8122" s="93"/>
      <c r="AH8122" s="93"/>
    </row>
    <row r="8123" spans="21:34" x14ac:dyDescent="0.3">
      <c r="U8123" s="309" t="s">
        <v>47286</v>
      </c>
      <c r="V8123" s="310">
        <v>450</v>
      </c>
      <c r="X8123" s="267" t="s">
        <v>64508</v>
      </c>
      <c r="Y8123" s="268">
        <v>21477.95</v>
      </c>
      <c r="AA8123" s="229" t="s">
        <v>52817</v>
      </c>
      <c r="AB8123" s="230">
        <v>16438</v>
      </c>
      <c r="AD8123" s="209" t="s">
        <v>22305</v>
      </c>
      <c r="AE8123" s="210">
        <v>807700.95</v>
      </c>
      <c r="AF8123" s="93"/>
      <c r="AG8123" s="93"/>
      <c r="AH8123" s="93"/>
    </row>
    <row r="8124" spans="21:34" x14ac:dyDescent="0.3">
      <c r="U8124" s="309" t="s">
        <v>53828</v>
      </c>
      <c r="V8124" s="310">
        <v>6152.95</v>
      </c>
      <c r="X8124" s="267" t="s">
        <v>56258</v>
      </c>
      <c r="Y8124" s="268">
        <v>686.14</v>
      </c>
      <c r="AA8124" s="229" t="s">
        <v>52818</v>
      </c>
      <c r="AB8124" s="230">
        <v>33403.339999999997</v>
      </c>
      <c r="AD8124" s="209" t="s">
        <v>22306</v>
      </c>
      <c r="AE8124" s="210">
        <v>19999.71</v>
      </c>
      <c r="AF8124" s="93"/>
      <c r="AG8124" s="93"/>
      <c r="AH8124" s="93"/>
    </row>
    <row r="8125" spans="21:34" x14ac:dyDescent="0.3">
      <c r="U8125" s="309" t="s">
        <v>36736</v>
      </c>
      <c r="V8125" s="310">
        <v>22513.4</v>
      </c>
      <c r="X8125" s="267" t="s">
        <v>56259</v>
      </c>
      <c r="Y8125" s="268">
        <v>975</v>
      </c>
      <c r="AA8125" s="229" t="s">
        <v>52819</v>
      </c>
      <c r="AB8125" s="230">
        <v>30</v>
      </c>
      <c r="AD8125" s="209" t="s">
        <v>22307</v>
      </c>
      <c r="AE8125" s="210">
        <v>510901.88</v>
      </c>
      <c r="AF8125" s="93"/>
      <c r="AG8125" s="93"/>
      <c r="AH8125" s="93"/>
    </row>
    <row r="8126" spans="21:34" x14ac:dyDescent="0.3">
      <c r="U8126" s="309" t="s">
        <v>36737</v>
      </c>
      <c r="V8126" s="310">
        <v>43627.53</v>
      </c>
      <c r="X8126" s="267" t="s">
        <v>56260</v>
      </c>
      <c r="Y8126" s="268">
        <v>4488.59</v>
      </c>
      <c r="AA8126" s="229" t="s">
        <v>40381</v>
      </c>
      <c r="AB8126" s="230">
        <v>339598.71</v>
      </c>
      <c r="AD8126" s="209" t="s">
        <v>22308</v>
      </c>
      <c r="AE8126" s="210">
        <v>312925.95</v>
      </c>
      <c r="AF8126" s="93"/>
      <c r="AG8126" s="93"/>
      <c r="AH8126" s="93"/>
    </row>
    <row r="8127" spans="21:34" x14ac:dyDescent="0.3">
      <c r="U8127" s="309" t="s">
        <v>36738</v>
      </c>
      <c r="V8127" s="310">
        <v>30570.67</v>
      </c>
      <c r="X8127" s="267" t="s">
        <v>56261</v>
      </c>
      <c r="Y8127" s="268">
        <v>100872.86</v>
      </c>
      <c r="AA8127" s="229" t="s">
        <v>48956</v>
      </c>
      <c r="AB8127" s="230">
        <v>10725.61</v>
      </c>
      <c r="AD8127" s="209" t="s">
        <v>22309</v>
      </c>
      <c r="AE8127" s="210">
        <v>881640.33</v>
      </c>
      <c r="AF8127" s="93"/>
      <c r="AG8127" s="93"/>
      <c r="AH8127" s="93"/>
    </row>
    <row r="8128" spans="21:34" x14ac:dyDescent="0.3">
      <c r="U8128" s="309" t="s">
        <v>58691</v>
      </c>
      <c r="V8128" s="310">
        <v>155</v>
      </c>
      <c r="X8128" s="267" t="s">
        <v>56262</v>
      </c>
      <c r="Y8128" s="268">
        <v>9830.42</v>
      </c>
      <c r="AA8128" s="229" t="s">
        <v>36403</v>
      </c>
      <c r="AB8128" s="230">
        <v>9931.85</v>
      </c>
      <c r="AD8128" s="209" t="s">
        <v>22310</v>
      </c>
      <c r="AE8128" s="210">
        <v>10201.1</v>
      </c>
      <c r="AF8128" s="93"/>
      <c r="AG8128" s="93"/>
      <c r="AH8128" s="93"/>
    </row>
    <row r="8129" spans="21:34" x14ac:dyDescent="0.3">
      <c r="U8129" s="309" t="s">
        <v>53829</v>
      </c>
      <c r="V8129" s="310">
        <v>1428.37</v>
      </c>
      <c r="X8129" s="267" t="s">
        <v>56263</v>
      </c>
      <c r="Y8129" s="268">
        <v>31210.83</v>
      </c>
      <c r="AA8129" s="229" t="s">
        <v>52820</v>
      </c>
      <c r="AB8129" s="230">
        <v>1115997.26</v>
      </c>
      <c r="AD8129" s="209" t="s">
        <v>22311</v>
      </c>
      <c r="AE8129" s="210">
        <v>17743.330000000002</v>
      </c>
      <c r="AF8129" s="93"/>
      <c r="AG8129" s="93"/>
      <c r="AH8129" s="93"/>
    </row>
    <row r="8130" spans="21:34" x14ac:dyDescent="0.3">
      <c r="U8130" s="309" t="s">
        <v>50433</v>
      </c>
      <c r="V8130" s="310">
        <v>10899.02</v>
      </c>
      <c r="X8130" s="267" t="s">
        <v>64509</v>
      </c>
      <c r="Y8130" s="268">
        <v>864.9</v>
      </c>
      <c r="AA8130" s="229" t="s">
        <v>36404</v>
      </c>
      <c r="AB8130" s="230">
        <v>151828.56</v>
      </c>
      <c r="AD8130" s="209" t="s">
        <v>22312</v>
      </c>
      <c r="AE8130" s="210">
        <v>1147.31</v>
      </c>
      <c r="AF8130" s="93"/>
      <c r="AG8130" s="93"/>
      <c r="AH8130" s="93"/>
    </row>
    <row r="8131" spans="21:34" x14ac:dyDescent="0.3">
      <c r="U8131" s="309" t="s">
        <v>48278</v>
      </c>
      <c r="V8131" s="310">
        <v>8649.33</v>
      </c>
      <c r="X8131" s="267" t="s">
        <v>56264</v>
      </c>
      <c r="Y8131" s="268">
        <v>18922.689999999999</v>
      </c>
      <c r="AA8131" s="229" t="s">
        <v>36405</v>
      </c>
      <c r="AB8131" s="230">
        <v>64441.88</v>
      </c>
      <c r="AD8131" s="209" t="s">
        <v>22313</v>
      </c>
      <c r="AE8131" s="210">
        <v>858.53</v>
      </c>
      <c r="AF8131" s="93"/>
      <c r="AG8131" s="93"/>
      <c r="AH8131" s="93"/>
    </row>
    <row r="8132" spans="21:34" x14ac:dyDescent="0.3">
      <c r="U8132" s="309" t="s">
        <v>36739</v>
      </c>
      <c r="V8132" s="310">
        <v>39953.440000000002</v>
      </c>
      <c r="X8132" s="267" t="s">
        <v>57561</v>
      </c>
      <c r="Y8132" s="268">
        <v>25618.93</v>
      </c>
      <c r="AA8132" s="229" t="s">
        <v>39249</v>
      </c>
      <c r="AB8132" s="230">
        <v>21164.3</v>
      </c>
      <c r="AD8132" s="209" t="s">
        <v>22314</v>
      </c>
      <c r="AE8132" s="210">
        <v>2087.84</v>
      </c>
      <c r="AF8132" s="93"/>
      <c r="AG8132" s="93"/>
      <c r="AH8132" s="93"/>
    </row>
    <row r="8133" spans="21:34" x14ac:dyDescent="0.3">
      <c r="U8133" s="309" t="s">
        <v>36740</v>
      </c>
      <c r="V8133" s="310">
        <v>172445.06</v>
      </c>
      <c r="X8133" s="267" t="s">
        <v>57562</v>
      </c>
      <c r="Y8133" s="268">
        <v>28385.88</v>
      </c>
      <c r="AA8133" s="229" t="s">
        <v>52821</v>
      </c>
      <c r="AB8133" s="230">
        <v>353550.89</v>
      </c>
      <c r="AD8133" s="209" t="s">
        <v>22315</v>
      </c>
      <c r="AE8133" s="210">
        <v>179.06</v>
      </c>
      <c r="AF8133" s="93"/>
      <c r="AG8133" s="93"/>
      <c r="AH8133" s="93"/>
    </row>
    <row r="8134" spans="21:34" x14ac:dyDescent="0.3">
      <c r="U8134" s="309" t="s">
        <v>47287</v>
      </c>
      <c r="V8134" s="310">
        <v>987.86</v>
      </c>
      <c r="X8134" s="267" t="s">
        <v>56265</v>
      </c>
      <c r="Y8134" s="268">
        <v>6103.57</v>
      </c>
      <c r="AA8134" s="229" t="s">
        <v>50074</v>
      </c>
      <c r="AB8134" s="230">
        <v>55379.95</v>
      </c>
      <c r="AD8134" s="209" t="s">
        <v>22316</v>
      </c>
      <c r="AE8134" s="210">
        <v>279107.68</v>
      </c>
      <c r="AF8134" s="93"/>
      <c r="AG8134" s="93"/>
      <c r="AH8134" s="93"/>
    </row>
    <row r="8135" spans="21:34" x14ac:dyDescent="0.3">
      <c r="U8135" s="309" t="s">
        <v>47288</v>
      </c>
      <c r="V8135" s="310">
        <v>75.569999999999993</v>
      </c>
      <c r="X8135" s="267" t="s">
        <v>55218</v>
      </c>
      <c r="Y8135" s="268">
        <v>9600</v>
      </c>
      <c r="AA8135" s="229" t="s">
        <v>48957</v>
      </c>
      <c r="AB8135" s="230">
        <v>324432.11</v>
      </c>
      <c r="AD8135" s="209" t="s">
        <v>22317</v>
      </c>
      <c r="AE8135" s="210">
        <v>3438883.21</v>
      </c>
      <c r="AF8135" s="93"/>
      <c r="AG8135" s="93"/>
      <c r="AH8135" s="93"/>
    </row>
    <row r="8136" spans="21:34" x14ac:dyDescent="0.3">
      <c r="U8136" s="309" t="s">
        <v>48279</v>
      </c>
      <c r="V8136" s="310">
        <v>1820</v>
      </c>
      <c r="X8136" s="267" t="s">
        <v>52846</v>
      </c>
      <c r="Y8136" s="268">
        <v>4500</v>
      </c>
      <c r="AA8136" s="229" t="s">
        <v>52822</v>
      </c>
      <c r="AB8136" s="230">
        <v>3779614.13</v>
      </c>
      <c r="AD8136" s="209" t="s">
        <v>22318</v>
      </c>
      <c r="AE8136" s="210">
        <v>262675.33</v>
      </c>
      <c r="AF8136" s="93"/>
      <c r="AG8136" s="93"/>
      <c r="AH8136" s="93"/>
    </row>
    <row r="8137" spans="21:34" x14ac:dyDescent="0.3">
      <c r="U8137" s="309" t="s">
        <v>48280</v>
      </c>
      <c r="V8137" s="310">
        <v>139.22999999999999</v>
      </c>
      <c r="X8137" s="267" t="s">
        <v>52847</v>
      </c>
      <c r="Y8137" s="268">
        <v>1078.69</v>
      </c>
      <c r="AA8137" s="229" t="s">
        <v>47024</v>
      </c>
      <c r="AB8137" s="230">
        <v>32440</v>
      </c>
      <c r="AD8137" s="209" t="s">
        <v>22319</v>
      </c>
      <c r="AE8137" s="210">
        <v>597611.77</v>
      </c>
      <c r="AF8137" s="93"/>
      <c r="AG8137" s="93"/>
      <c r="AH8137" s="93"/>
    </row>
    <row r="8138" spans="21:34" x14ac:dyDescent="0.3">
      <c r="U8138" s="309" t="s">
        <v>59856</v>
      </c>
      <c r="V8138" s="310">
        <v>93.81</v>
      </c>
      <c r="X8138" s="267" t="s">
        <v>52848</v>
      </c>
      <c r="Y8138" s="268">
        <v>3270.75</v>
      </c>
      <c r="AA8138" s="229" t="s">
        <v>52823</v>
      </c>
      <c r="AB8138" s="230">
        <v>1159.28</v>
      </c>
      <c r="AD8138" s="209" t="s">
        <v>22320</v>
      </c>
      <c r="AE8138" s="210">
        <v>36122.660000000003</v>
      </c>
      <c r="AF8138" s="93"/>
      <c r="AG8138" s="93"/>
      <c r="AH8138" s="93"/>
    </row>
    <row r="8139" spans="21:34" x14ac:dyDescent="0.3">
      <c r="U8139" s="309" t="s">
        <v>68940</v>
      </c>
      <c r="V8139" s="310">
        <v>1234.78</v>
      </c>
      <c r="X8139" s="267" t="s">
        <v>64510</v>
      </c>
      <c r="Y8139" s="268">
        <v>92.67</v>
      </c>
      <c r="AA8139" s="229" t="s">
        <v>45099</v>
      </c>
      <c r="AB8139" s="230">
        <v>12698</v>
      </c>
      <c r="AD8139" s="209" t="s">
        <v>22321</v>
      </c>
      <c r="AE8139" s="210">
        <v>98654.83</v>
      </c>
      <c r="AF8139" s="93"/>
      <c r="AG8139" s="93"/>
      <c r="AH8139" s="93"/>
    </row>
    <row r="8140" spans="21:34" x14ac:dyDescent="0.3">
      <c r="U8140" s="309" t="s">
        <v>66770</v>
      </c>
      <c r="V8140" s="310">
        <v>2287.4299999999998</v>
      </c>
      <c r="X8140" s="267" t="s">
        <v>52849</v>
      </c>
      <c r="Y8140" s="268">
        <v>22332.75</v>
      </c>
      <c r="AA8140" s="229" t="s">
        <v>45100</v>
      </c>
      <c r="AB8140" s="230">
        <v>53758.73</v>
      </c>
      <c r="AD8140" s="209" t="s">
        <v>22322</v>
      </c>
      <c r="AE8140" s="210">
        <v>11286.5</v>
      </c>
      <c r="AF8140" s="93"/>
      <c r="AG8140" s="93"/>
      <c r="AH8140" s="93"/>
    </row>
    <row r="8141" spans="21:34" x14ac:dyDescent="0.3">
      <c r="U8141" s="309" t="s">
        <v>68941</v>
      </c>
      <c r="V8141" s="310">
        <v>16854.32</v>
      </c>
      <c r="X8141" s="267" t="s">
        <v>57563</v>
      </c>
      <c r="Y8141" s="268">
        <v>16207.7</v>
      </c>
      <c r="AA8141" s="229" t="s">
        <v>45101</v>
      </c>
      <c r="AB8141" s="230">
        <v>2177893.19</v>
      </c>
      <c r="AD8141" s="209" t="s">
        <v>22323</v>
      </c>
      <c r="AE8141" s="210">
        <v>359726.5</v>
      </c>
      <c r="AF8141" s="93"/>
      <c r="AG8141" s="93"/>
      <c r="AH8141" s="93"/>
    </row>
    <row r="8142" spans="21:34" x14ac:dyDescent="0.3">
      <c r="U8142" s="309" t="s">
        <v>68942</v>
      </c>
      <c r="V8142" s="310">
        <v>33496</v>
      </c>
      <c r="X8142" s="267" t="s">
        <v>48057</v>
      </c>
      <c r="Y8142" s="268">
        <v>63094.68</v>
      </c>
      <c r="AA8142" s="229" t="s">
        <v>45102</v>
      </c>
      <c r="AB8142" s="230">
        <v>159037.6</v>
      </c>
      <c r="AD8142" s="209" t="s">
        <v>22324</v>
      </c>
      <c r="AE8142" s="210">
        <v>41689.360000000001</v>
      </c>
      <c r="AF8142" s="93"/>
      <c r="AG8142" s="93"/>
      <c r="AH8142" s="93"/>
    </row>
    <row r="8143" spans="21:34" x14ac:dyDescent="0.3">
      <c r="U8143" s="309" t="s">
        <v>68943</v>
      </c>
      <c r="V8143" s="310">
        <v>1842.28</v>
      </c>
      <c r="X8143" s="267" t="s">
        <v>57564</v>
      </c>
      <c r="Y8143" s="268">
        <v>247.3</v>
      </c>
      <c r="AA8143" s="229" t="s">
        <v>42642</v>
      </c>
      <c r="AB8143" s="230">
        <v>122837.5</v>
      </c>
      <c r="AD8143" s="209" t="s">
        <v>22325</v>
      </c>
      <c r="AE8143" s="210">
        <v>279107.68</v>
      </c>
      <c r="AF8143" s="93"/>
      <c r="AG8143" s="93"/>
      <c r="AH8143" s="93"/>
    </row>
    <row r="8144" spans="21:34" x14ac:dyDescent="0.3">
      <c r="U8144" s="309" t="s">
        <v>68944</v>
      </c>
      <c r="V8144" s="310">
        <v>2479.37</v>
      </c>
      <c r="X8144" s="267" t="s">
        <v>62965</v>
      </c>
      <c r="Y8144" s="268">
        <v>17708.3</v>
      </c>
      <c r="AA8144" s="229" t="s">
        <v>42643</v>
      </c>
      <c r="AB8144" s="230">
        <v>9397.06</v>
      </c>
      <c r="AD8144" s="209" t="s">
        <v>22326</v>
      </c>
      <c r="AE8144" s="210">
        <v>3438883.21</v>
      </c>
      <c r="AF8144" s="93"/>
      <c r="AG8144" s="93"/>
      <c r="AH8144" s="93"/>
    </row>
    <row r="8145" spans="21:34" x14ac:dyDescent="0.3">
      <c r="U8145" s="309" t="s">
        <v>68945</v>
      </c>
      <c r="V8145" s="310">
        <v>8841.65</v>
      </c>
      <c r="X8145" s="267" t="s">
        <v>64511</v>
      </c>
      <c r="Y8145" s="268">
        <v>853.86</v>
      </c>
      <c r="AA8145" s="229" t="s">
        <v>22379</v>
      </c>
      <c r="AB8145" s="230">
        <v>25174.94</v>
      </c>
      <c r="AD8145" s="209" t="s">
        <v>22327</v>
      </c>
      <c r="AE8145" s="210">
        <v>262675.33</v>
      </c>
      <c r="AF8145" s="93"/>
      <c r="AG8145" s="93"/>
      <c r="AH8145" s="93"/>
    </row>
    <row r="8146" spans="21:34" x14ac:dyDescent="0.3">
      <c r="U8146" s="309" t="s">
        <v>68946</v>
      </c>
      <c r="V8146" s="310">
        <v>6207.92</v>
      </c>
      <c r="X8146" s="267" t="s">
        <v>57565</v>
      </c>
      <c r="Y8146" s="268">
        <v>7077.39</v>
      </c>
      <c r="AA8146" s="229" t="s">
        <v>22380</v>
      </c>
      <c r="AB8146" s="230">
        <v>33405.43</v>
      </c>
      <c r="AD8146" s="209" t="s">
        <v>22328</v>
      </c>
      <c r="AE8146" s="210">
        <v>597611.77</v>
      </c>
      <c r="AF8146" s="93"/>
      <c r="AG8146" s="93"/>
      <c r="AH8146" s="93"/>
    </row>
    <row r="8147" spans="21:34" x14ac:dyDescent="0.3">
      <c r="U8147" s="309" t="s">
        <v>68947</v>
      </c>
      <c r="V8147" s="310">
        <v>250</v>
      </c>
      <c r="X8147" s="267" t="s">
        <v>22584</v>
      </c>
      <c r="Y8147" s="268">
        <v>35365.72</v>
      </c>
      <c r="AA8147" s="229" t="s">
        <v>50075</v>
      </c>
      <c r="AB8147" s="230">
        <v>4738</v>
      </c>
      <c r="AD8147" s="209" t="s">
        <v>22329</v>
      </c>
      <c r="AE8147" s="210">
        <v>34536.71</v>
      </c>
      <c r="AF8147" s="93"/>
      <c r="AG8147" s="93"/>
      <c r="AH8147" s="93"/>
    </row>
    <row r="8148" spans="21:34" x14ac:dyDescent="0.3">
      <c r="U8148" s="309" t="s">
        <v>68948</v>
      </c>
      <c r="V8148" s="310">
        <v>9.68</v>
      </c>
      <c r="X8148" s="267" t="s">
        <v>62067</v>
      </c>
      <c r="Y8148" s="268">
        <v>3645.69</v>
      </c>
      <c r="AA8148" s="229" t="s">
        <v>48958</v>
      </c>
      <c r="AB8148" s="230">
        <v>6715</v>
      </c>
      <c r="AD8148" s="209" t="s">
        <v>22330</v>
      </c>
      <c r="AE8148" s="210">
        <v>53865.99</v>
      </c>
      <c r="AF8148" s="93"/>
      <c r="AG8148" s="93"/>
      <c r="AH8148" s="93"/>
    </row>
    <row r="8149" spans="21:34" x14ac:dyDescent="0.3">
      <c r="U8149" s="309" t="s">
        <v>68949</v>
      </c>
      <c r="V8149" s="310">
        <v>5000</v>
      </c>
      <c r="X8149" s="267" t="s">
        <v>62068</v>
      </c>
      <c r="Y8149" s="268">
        <v>37779.75</v>
      </c>
      <c r="AA8149" s="229" t="s">
        <v>33763</v>
      </c>
      <c r="AB8149" s="230">
        <v>3777</v>
      </c>
      <c r="AD8149" s="209" t="s">
        <v>22331</v>
      </c>
      <c r="AE8149" s="210">
        <v>98654.83</v>
      </c>
      <c r="AF8149" s="93"/>
      <c r="AG8149" s="93"/>
      <c r="AH8149" s="93"/>
    </row>
    <row r="8150" spans="21:34" x14ac:dyDescent="0.3">
      <c r="U8150" s="309" t="s">
        <v>68950</v>
      </c>
      <c r="V8150" s="310">
        <v>382.5</v>
      </c>
      <c r="X8150" s="267" t="s">
        <v>64512</v>
      </c>
      <c r="Y8150" s="268">
        <v>6466</v>
      </c>
      <c r="AA8150" s="229" t="s">
        <v>40382</v>
      </c>
      <c r="AB8150" s="230">
        <v>10048</v>
      </c>
      <c r="AD8150" s="209" t="s">
        <v>22332</v>
      </c>
      <c r="AE8150" s="210">
        <v>35799.15</v>
      </c>
      <c r="AF8150" s="93"/>
      <c r="AG8150" s="93"/>
      <c r="AH8150" s="93"/>
    </row>
    <row r="8151" spans="21:34" x14ac:dyDescent="0.3">
      <c r="U8151" s="309" t="s">
        <v>60751</v>
      </c>
      <c r="V8151" s="310">
        <v>3978.75</v>
      </c>
      <c r="X8151" s="267" t="s">
        <v>62069</v>
      </c>
      <c r="Y8151" s="268">
        <v>50686.04</v>
      </c>
      <c r="AA8151" s="229" t="s">
        <v>40383</v>
      </c>
      <c r="AB8151" s="230">
        <v>768.68</v>
      </c>
      <c r="AD8151" s="209" t="s">
        <v>22333</v>
      </c>
      <c r="AE8151" s="210">
        <v>56995.37</v>
      </c>
      <c r="AF8151" s="93"/>
      <c r="AG8151" s="93"/>
      <c r="AH8151" s="93"/>
    </row>
    <row r="8152" spans="21:34" x14ac:dyDescent="0.3">
      <c r="U8152" s="309" t="s">
        <v>60752</v>
      </c>
      <c r="V8152" s="310">
        <v>304.39</v>
      </c>
      <c r="X8152" s="267" t="s">
        <v>64513</v>
      </c>
      <c r="Y8152" s="268">
        <v>23311.27</v>
      </c>
      <c r="AA8152" s="229" t="s">
        <v>52824</v>
      </c>
      <c r="AB8152" s="230">
        <v>146</v>
      </c>
      <c r="AD8152" s="209" t="s">
        <v>22334</v>
      </c>
      <c r="AE8152" s="210">
        <v>282.69</v>
      </c>
      <c r="AF8152" s="93"/>
      <c r="AG8152" s="93"/>
      <c r="AH8152" s="93"/>
    </row>
    <row r="8153" spans="21:34" x14ac:dyDescent="0.3">
      <c r="U8153" s="309" t="s">
        <v>60753</v>
      </c>
      <c r="V8153" s="310">
        <v>995.48</v>
      </c>
      <c r="X8153" s="267" t="s">
        <v>56266</v>
      </c>
      <c r="Y8153" s="268">
        <v>450</v>
      </c>
      <c r="AA8153" s="229" t="s">
        <v>22383</v>
      </c>
      <c r="AB8153" s="230">
        <v>11.17</v>
      </c>
      <c r="AD8153" s="209" t="s">
        <v>22335</v>
      </c>
      <c r="AE8153" s="210">
        <v>56631.040000000001</v>
      </c>
      <c r="AF8153" s="93"/>
      <c r="AG8153" s="93"/>
      <c r="AH8153" s="93"/>
    </row>
    <row r="8154" spans="21:34" x14ac:dyDescent="0.3">
      <c r="U8154" s="309" t="s">
        <v>60754</v>
      </c>
      <c r="V8154" s="310">
        <v>25527</v>
      </c>
      <c r="X8154" s="267" t="s">
        <v>40389</v>
      </c>
      <c r="Y8154" s="268">
        <v>4048.4</v>
      </c>
      <c r="AA8154" s="229" t="s">
        <v>22384</v>
      </c>
      <c r="AB8154" s="230">
        <v>8482.5</v>
      </c>
      <c r="AD8154" s="209" t="s">
        <v>13738</v>
      </c>
      <c r="AE8154" s="210">
        <v>126123.84</v>
      </c>
      <c r="AF8154" s="93"/>
      <c r="AG8154" s="93"/>
      <c r="AH8154" s="93"/>
    </row>
    <row r="8155" spans="21:34" x14ac:dyDescent="0.3">
      <c r="U8155" s="309" t="s">
        <v>42958</v>
      </c>
      <c r="V8155" s="310">
        <v>1927.78</v>
      </c>
      <c r="X8155" s="267" t="s">
        <v>40390</v>
      </c>
      <c r="Y8155" s="268">
        <v>2429334.02</v>
      </c>
      <c r="AA8155" s="229" t="s">
        <v>22385</v>
      </c>
      <c r="AB8155" s="230">
        <v>648.91</v>
      </c>
      <c r="AD8155" s="209" t="s">
        <v>22336</v>
      </c>
      <c r="AE8155" s="210">
        <v>13799.63</v>
      </c>
      <c r="AF8155" s="93"/>
      <c r="AG8155" s="93"/>
      <c r="AH8155" s="93"/>
    </row>
    <row r="8156" spans="21:34" x14ac:dyDescent="0.3">
      <c r="U8156" s="309" t="s">
        <v>47291</v>
      </c>
      <c r="V8156" s="310">
        <v>5424.67</v>
      </c>
      <c r="X8156" s="267" t="s">
        <v>60552</v>
      </c>
      <c r="Y8156" s="268">
        <v>1924.63</v>
      </c>
      <c r="AA8156" s="229" t="s">
        <v>22386</v>
      </c>
      <c r="AB8156" s="230">
        <v>400</v>
      </c>
      <c r="AD8156" s="209" t="s">
        <v>22337</v>
      </c>
      <c r="AE8156" s="210">
        <v>17200</v>
      </c>
      <c r="AF8156" s="93"/>
      <c r="AG8156" s="93"/>
      <c r="AH8156" s="93"/>
    </row>
    <row r="8157" spans="21:34" x14ac:dyDescent="0.3">
      <c r="U8157" s="309" t="s">
        <v>59857</v>
      </c>
      <c r="V8157" s="310">
        <v>675.11</v>
      </c>
      <c r="X8157" s="267" t="s">
        <v>62070</v>
      </c>
      <c r="Y8157" s="268">
        <v>49136.86</v>
      </c>
      <c r="AA8157" s="229" t="s">
        <v>50076</v>
      </c>
      <c r="AB8157" s="230">
        <v>36660.239999999998</v>
      </c>
      <c r="AD8157" s="209" t="s">
        <v>22338</v>
      </c>
      <c r="AE8157" s="210">
        <v>1597964.72</v>
      </c>
      <c r="AF8157" s="93"/>
      <c r="AG8157" s="93"/>
      <c r="AH8157" s="93"/>
    </row>
    <row r="8158" spans="21:34" x14ac:dyDescent="0.3">
      <c r="U8158" s="309" t="s">
        <v>47292</v>
      </c>
      <c r="V8158" s="310">
        <v>199.78</v>
      </c>
      <c r="X8158" s="267" t="s">
        <v>36426</v>
      </c>
      <c r="Y8158" s="268">
        <v>6269.67</v>
      </c>
      <c r="AA8158" s="229" t="s">
        <v>45103</v>
      </c>
      <c r="AB8158" s="230">
        <v>77606</v>
      </c>
      <c r="AD8158" s="209" t="s">
        <v>22339</v>
      </c>
      <c r="AE8158" s="210">
        <v>464479.27</v>
      </c>
      <c r="AF8158" s="93"/>
      <c r="AG8158" s="93"/>
      <c r="AH8158" s="93"/>
    </row>
    <row r="8159" spans="21:34" x14ac:dyDescent="0.3">
      <c r="U8159" s="309" t="s">
        <v>45640</v>
      </c>
      <c r="V8159" s="310">
        <v>1121.25</v>
      </c>
      <c r="X8159" s="267" t="s">
        <v>36427</v>
      </c>
      <c r="Y8159" s="268">
        <v>195574.97</v>
      </c>
      <c r="AA8159" s="229" t="s">
        <v>45104</v>
      </c>
      <c r="AB8159" s="230">
        <v>1300</v>
      </c>
      <c r="AD8159" s="209" t="s">
        <v>22340</v>
      </c>
      <c r="AE8159" s="210">
        <v>279214.23</v>
      </c>
      <c r="AF8159" s="93"/>
      <c r="AG8159" s="93"/>
      <c r="AH8159" s="93"/>
    </row>
    <row r="8160" spans="21:34" x14ac:dyDescent="0.3">
      <c r="U8160" s="309" t="s">
        <v>45641</v>
      </c>
      <c r="V8160" s="310">
        <v>85.78</v>
      </c>
      <c r="X8160" s="267" t="s">
        <v>36428</v>
      </c>
      <c r="Y8160" s="268">
        <v>615490.39</v>
      </c>
      <c r="AA8160" s="229" t="s">
        <v>35206</v>
      </c>
      <c r="AB8160" s="230">
        <v>443.12</v>
      </c>
      <c r="AD8160" s="209" t="s">
        <v>22341</v>
      </c>
      <c r="AE8160" s="210">
        <v>11544.32</v>
      </c>
      <c r="AF8160" s="93"/>
      <c r="AG8160" s="93"/>
      <c r="AH8160" s="93"/>
    </row>
    <row r="8161" spans="21:34" x14ac:dyDescent="0.3">
      <c r="U8161" s="309" t="s">
        <v>45642</v>
      </c>
      <c r="V8161" s="310">
        <v>257.20999999999998</v>
      </c>
      <c r="X8161" s="267" t="s">
        <v>62071</v>
      </c>
      <c r="Y8161" s="268">
        <v>9610.9599999999991</v>
      </c>
      <c r="AA8161" s="229" t="s">
        <v>33764</v>
      </c>
      <c r="AB8161" s="230">
        <v>12451.53</v>
      </c>
      <c r="AD8161" s="209" t="s">
        <v>22342</v>
      </c>
      <c r="AE8161" s="210">
        <v>564497.63</v>
      </c>
      <c r="AF8161" s="93"/>
      <c r="AG8161" s="93"/>
      <c r="AH8161" s="93"/>
    </row>
    <row r="8162" spans="21:34" x14ac:dyDescent="0.3">
      <c r="U8162" s="309" t="s">
        <v>34175</v>
      </c>
      <c r="V8162" s="310">
        <v>27190.86</v>
      </c>
      <c r="X8162" s="267" t="s">
        <v>50099</v>
      </c>
      <c r="Y8162" s="268">
        <v>73129.22</v>
      </c>
      <c r="AA8162" s="229" t="s">
        <v>52825</v>
      </c>
      <c r="AB8162" s="230">
        <v>32850</v>
      </c>
      <c r="AD8162" s="209" t="s">
        <v>22343</v>
      </c>
      <c r="AE8162" s="210">
        <v>546210.92000000004</v>
      </c>
      <c r="AF8162" s="93"/>
      <c r="AG8162" s="93"/>
      <c r="AH8162" s="93"/>
    </row>
    <row r="8163" spans="21:34" x14ac:dyDescent="0.3">
      <c r="U8163" s="309" t="s">
        <v>34176</v>
      </c>
      <c r="V8163" s="310">
        <v>22240.53</v>
      </c>
      <c r="X8163" s="267" t="s">
        <v>59417</v>
      </c>
      <c r="Y8163" s="268">
        <v>129229.17</v>
      </c>
      <c r="AA8163" s="229" t="s">
        <v>52826</v>
      </c>
      <c r="AB8163" s="230">
        <v>3845.44</v>
      </c>
      <c r="AD8163" s="209" t="s">
        <v>22344</v>
      </c>
      <c r="AE8163" s="210">
        <v>30101.63</v>
      </c>
      <c r="AF8163" s="93"/>
      <c r="AG8163" s="93"/>
      <c r="AH8163" s="93"/>
    </row>
    <row r="8164" spans="21:34" x14ac:dyDescent="0.3">
      <c r="U8164" s="309" t="s">
        <v>68951</v>
      </c>
      <c r="V8164" s="310">
        <v>1200</v>
      </c>
      <c r="X8164" s="267" t="s">
        <v>48058</v>
      </c>
      <c r="Y8164" s="268">
        <v>3440.17</v>
      </c>
      <c r="AA8164" s="229" t="s">
        <v>45105</v>
      </c>
      <c r="AB8164" s="230">
        <v>52546.32</v>
      </c>
      <c r="AD8164" s="209" t="s">
        <v>22345</v>
      </c>
      <c r="AE8164" s="210">
        <v>200101.5</v>
      </c>
      <c r="AF8164" s="93"/>
      <c r="AG8164" s="93"/>
      <c r="AH8164" s="93"/>
    </row>
    <row r="8165" spans="21:34" x14ac:dyDescent="0.3">
      <c r="U8165" s="309" t="s">
        <v>34179</v>
      </c>
      <c r="V8165" s="310">
        <v>1462.8</v>
      </c>
      <c r="X8165" s="267" t="s">
        <v>35222</v>
      </c>
      <c r="Y8165" s="268">
        <v>6057.24</v>
      </c>
      <c r="AA8165" s="229" t="s">
        <v>45106</v>
      </c>
      <c r="AB8165" s="230">
        <v>4017.68</v>
      </c>
      <c r="AD8165" s="209" t="s">
        <v>22346</v>
      </c>
      <c r="AE8165" s="210">
        <v>201627.97</v>
      </c>
      <c r="AF8165" s="93"/>
      <c r="AG8165" s="93"/>
      <c r="AH8165" s="93"/>
    </row>
    <row r="8166" spans="21:34" x14ac:dyDescent="0.3">
      <c r="U8166" s="309" t="s">
        <v>56620</v>
      </c>
      <c r="V8166" s="310">
        <v>750</v>
      </c>
      <c r="X8166" s="267" t="s">
        <v>57566</v>
      </c>
      <c r="Y8166" s="268">
        <v>1870959.21</v>
      </c>
      <c r="AA8166" s="229" t="s">
        <v>22410</v>
      </c>
      <c r="AB8166" s="230">
        <v>-0.69</v>
      </c>
      <c r="AD8166" s="209" t="s">
        <v>22347</v>
      </c>
      <c r="AE8166" s="210">
        <v>274563</v>
      </c>
      <c r="AF8166" s="93"/>
      <c r="AG8166" s="93"/>
      <c r="AH8166" s="93"/>
    </row>
    <row r="8167" spans="21:34" x14ac:dyDescent="0.3">
      <c r="U8167" s="309" t="s">
        <v>68952</v>
      </c>
      <c r="V8167" s="310">
        <v>11875</v>
      </c>
      <c r="X8167" s="267" t="s">
        <v>39252</v>
      </c>
      <c r="Y8167" s="268">
        <v>37036.15</v>
      </c>
      <c r="AA8167" s="229" t="s">
        <v>42644</v>
      </c>
      <c r="AB8167" s="230">
        <v>9729.69</v>
      </c>
      <c r="AD8167" s="209" t="s">
        <v>22348</v>
      </c>
      <c r="AE8167" s="210">
        <v>178.71</v>
      </c>
      <c r="AF8167" s="93"/>
      <c r="AG8167" s="93"/>
      <c r="AH8167" s="93"/>
    </row>
    <row r="8168" spans="21:34" x14ac:dyDescent="0.3">
      <c r="U8168" s="309" t="s">
        <v>34181</v>
      </c>
      <c r="V8168" s="310">
        <v>4865.3999999999996</v>
      </c>
      <c r="X8168" s="267" t="s">
        <v>39253</v>
      </c>
      <c r="Y8168" s="268">
        <v>9716.5499999999993</v>
      </c>
      <c r="AA8168" s="229" t="s">
        <v>45107</v>
      </c>
      <c r="AB8168" s="230">
        <v>72531.25</v>
      </c>
      <c r="AD8168" s="209" t="s">
        <v>22349</v>
      </c>
      <c r="AE8168" s="210">
        <v>69.45</v>
      </c>
      <c r="AF8168" s="93"/>
      <c r="AG8168" s="93"/>
      <c r="AH8168" s="93"/>
    </row>
    <row r="8169" spans="21:34" x14ac:dyDescent="0.3">
      <c r="U8169" s="309" t="s">
        <v>35722</v>
      </c>
      <c r="V8169" s="310">
        <v>14846.68</v>
      </c>
      <c r="X8169" s="267" t="s">
        <v>22586</v>
      </c>
      <c r="Y8169" s="268">
        <v>78587.600000000006</v>
      </c>
      <c r="AA8169" s="229" t="s">
        <v>45108</v>
      </c>
      <c r="AB8169" s="230">
        <v>5548.64</v>
      </c>
      <c r="AD8169" s="209" t="s">
        <v>22350</v>
      </c>
      <c r="AE8169" s="210">
        <v>807700.95</v>
      </c>
      <c r="AF8169" s="93"/>
      <c r="AG8169" s="93"/>
      <c r="AH8169" s="93"/>
    </row>
    <row r="8170" spans="21:34" x14ac:dyDescent="0.3">
      <c r="U8170" s="309" t="s">
        <v>34182</v>
      </c>
      <c r="V8170" s="310">
        <v>4972.67</v>
      </c>
      <c r="X8170" s="267" t="s">
        <v>64514</v>
      </c>
      <c r="Y8170" s="268">
        <v>89223.43</v>
      </c>
      <c r="AA8170" s="229" t="s">
        <v>22415</v>
      </c>
      <c r="AB8170" s="230">
        <v>1818.75</v>
      </c>
      <c r="AD8170" s="209" t="s">
        <v>22351</v>
      </c>
      <c r="AE8170" s="210">
        <v>61868.13</v>
      </c>
      <c r="AF8170" s="93"/>
      <c r="AG8170" s="93"/>
      <c r="AH8170" s="93"/>
    </row>
    <row r="8171" spans="21:34" x14ac:dyDescent="0.3">
      <c r="U8171" s="309" t="s">
        <v>35723</v>
      </c>
      <c r="V8171" s="310">
        <v>3336</v>
      </c>
      <c r="X8171" s="267" t="s">
        <v>64515</v>
      </c>
      <c r="Y8171" s="268">
        <v>109225.56</v>
      </c>
      <c r="AA8171" s="229" t="s">
        <v>22416</v>
      </c>
      <c r="AB8171" s="230">
        <v>134.38</v>
      </c>
      <c r="AD8171" s="209" t="s">
        <v>13739</v>
      </c>
      <c r="AE8171" s="210">
        <v>2518381.9900000002</v>
      </c>
      <c r="AF8171" s="93"/>
      <c r="AG8171" s="93"/>
      <c r="AH8171" s="93"/>
    </row>
    <row r="8172" spans="21:34" x14ac:dyDescent="0.3">
      <c r="U8172" s="309" t="s">
        <v>28207</v>
      </c>
      <c r="V8172" s="310">
        <v>5081.57</v>
      </c>
      <c r="X8172" s="267" t="s">
        <v>39254</v>
      </c>
      <c r="Y8172" s="268">
        <v>246811.55</v>
      </c>
      <c r="AA8172" s="229" t="s">
        <v>50077</v>
      </c>
      <c r="AB8172" s="230">
        <v>54.6</v>
      </c>
      <c r="AD8172" s="209" t="s">
        <v>22352</v>
      </c>
      <c r="AE8172" s="210">
        <v>207589.97</v>
      </c>
      <c r="AF8172" s="93"/>
      <c r="AG8172" s="93"/>
      <c r="AH8172" s="93"/>
    </row>
    <row r="8173" spans="21:34" x14ac:dyDescent="0.3">
      <c r="U8173" s="309" t="s">
        <v>28208</v>
      </c>
      <c r="V8173" s="310">
        <v>634.15</v>
      </c>
      <c r="X8173" s="267" t="s">
        <v>58288</v>
      </c>
      <c r="Y8173" s="268">
        <v>524852.51</v>
      </c>
      <c r="AA8173" s="229" t="s">
        <v>22419</v>
      </c>
      <c r="AB8173" s="230">
        <v>6</v>
      </c>
      <c r="AD8173" s="209" t="s">
        <v>22353</v>
      </c>
      <c r="AE8173" s="210">
        <v>1158919.55</v>
      </c>
      <c r="AF8173" s="93"/>
      <c r="AG8173" s="93"/>
      <c r="AH8173" s="93"/>
    </row>
    <row r="8174" spans="21:34" x14ac:dyDescent="0.3">
      <c r="U8174" s="309" t="s">
        <v>35724</v>
      </c>
      <c r="V8174" s="310">
        <v>7083.3</v>
      </c>
      <c r="X8174" s="267" t="s">
        <v>57567</v>
      </c>
      <c r="Y8174" s="268">
        <v>157225</v>
      </c>
      <c r="AA8174" s="229" t="s">
        <v>22423</v>
      </c>
      <c r="AB8174" s="230">
        <v>2064.5700000000002</v>
      </c>
      <c r="AD8174" s="209" t="s">
        <v>13740</v>
      </c>
      <c r="AE8174" s="210">
        <v>95661.72</v>
      </c>
      <c r="AF8174" s="93"/>
      <c r="AG8174" s="93"/>
      <c r="AH8174" s="93"/>
    </row>
    <row r="8175" spans="21:34" x14ac:dyDescent="0.3">
      <c r="U8175" s="309" t="s">
        <v>35725</v>
      </c>
      <c r="V8175" s="310">
        <v>3683.4</v>
      </c>
      <c r="X8175" s="267" t="s">
        <v>60553</v>
      </c>
      <c r="Y8175" s="268">
        <v>36851.08</v>
      </c>
      <c r="AA8175" s="229" t="s">
        <v>52827</v>
      </c>
      <c r="AB8175" s="230">
        <v>-814.87</v>
      </c>
      <c r="AD8175" s="209" t="s">
        <v>13741</v>
      </c>
      <c r="AE8175" s="210">
        <v>2257603.77</v>
      </c>
      <c r="AF8175" s="93"/>
      <c r="AG8175" s="93"/>
      <c r="AH8175" s="93"/>
    </row>
    <row r="8176" spans="21:34" x14ac:dyDescent="0.3">
      <c r="U8176" s="309" t="s">
        <v>48282</v>
      </c>
      <c r="V8176" s="310">
        <v>-213.07</v>
      </c>
      <c r="X8176" s="267" t="s">
        <v>62072</v>
      </c>
      <c r="Y8176" s="268">
        <v>1850</v>
      </c>
      <c r="AA8176" s="229" t="s">
        <v>42645</v>
      </c>
      <c r="AB8176" s="230">
        <v>5061.87</v>
      </c>
      <c r="AD8176" s="209" t="s">
        <v>22354</v>
      </c>
      <c r="AE8176" s="210">
        <v>6050.59</v>
      </c>
      <c r="AF8176" s="93"/>
      <c r="AG8176" s="93"/>
      <c r="AH8176" s="93"/>
    </row>
    <row r="8177" spans="21:34" x14ac:dyDescent="0.3">
      <c r="U8177" s="309" t="s">
        <v>68953</v>
      </c>
      <c r="V8177" s="310">
        <v>14006.3</v>
      </c>
      <c r="X8177" s="267" t="s">
        <v>60554</v>
      </c>
      <c r="Y8177" s="268">
        <v>2939.62</v>
      </c>
      <c r="AA8177" s="229" t="s">
        <v>42646</v>
      </c>
      <c r="AB8177" s="230">
        <v>660</v>
      </c>
      <c r="AD8177" s="209" t="s">
        <v>22355</v>
      </c>
      <c r="AE8177" s="210">
        <v>11200</v>
      </c>
      <c r="AF8177" s="93"/>
      <c r="AG8177" s="93"/>
      <c r="AH8177" s="93"/>
    </row>
    <row r="8178" spans="21:34" x14ac:dyDescent="0.3">
      <c r="U8178" s="309" t="s">
        <v>56621</v>
      </c>
      <c r="V8178" s="310">
        <v>9198.83</v>
      </c>
      <c r="X8178" s="267" t="s">
        <v>60555</v>
      </c>
      <c r="Y8178" s="268">
        <v>1376.03</v>
      </c>
      <c r="AA8178" s="229" t="s">
        <v>42647</v>
      </c>
      <c r="AB8178" s="230">
        <v>50.49</v>
      </c>
      <c r="AD8178" s="209" t="s">
        <v>22356</v>
      </c>
      <c r="AE8178" s="210">
        <v>2308.75</v>
      </c>
      <c r="AF8178" s="93"/>
      <c r="AG8178" s="93"/>
      <c r="AH8178" s="93"/>
    </row>
    <row r="8179" spans="21:34" x14ac:dyDescent="0.3">
      <c r="U8179" s="309" t="s">
        <v>53844</v>
      </c>
      <c r="V8179" s="310">
        <v>703.71</v>
      </c>
      <c r="X8179" s="267" t="s">
        <v>60556</v>
      </c>
      <c r="Y8179" s="268">
        <v>4805.4799999999996</v>
      </c>
      <c r="AA8179" s="229" t="s">
        <v>42648</v>
      </c>
      <c r="AB8179" s="230">
        <v>19.8</v>
      </c>
      <c r="AD8179" s="209" t="s">
        <v>22357</v>
      </c>
      <c r="AE8179" s="210">
        <v>1018.88</v>
      </c>
      <c r="AF8179" s="93"/>
      <c r="AG8179" s="93"/>
      <c r="AH8179" s="93"/>
    </row>
    <row r="8180" spans="21:34" x14ac:dyDescent="0.3">
      <c r="U8180" s="309" t="s">
        <v>53845</v>
      </c>
      <c r="V8180" s="310">
        <v>2110.21</v>
      </c>
      <c r="X8180" s="267" t="s">
        <v>64516</v>
      </c>
      <c r="Y8180" s="268">
        <v>229.37</v>
      </c>
      <c r="AA8180" s="229" t="s">
        <v>42649</v>
      </c>
      <c r="AB8180" s="230">
        <v>2.25</v>
      </c>
      <c r="AD8180" s="209" t="s">
        <v>22358</v>
      </c>
      <c r="AE8180" s="210">
        <v>2928.7</v>
      </c>
      <c r="AF8180" s="93"/>
      <c r="AG8180" s="93"/>
      <c r="AH8180" s="93"/>
    </row>
    <row r="8181" spans="21:34" x14ac:dyDescent="0.3">
      <c r="U8181" s="309" t="s">
        <v>53846</v>
      </c>
      <c r="V8181" s="310">
        <v>1113.4000000000001</v>
      </c>
      <c r="X8181" s="267" t="s">
        <v>64517</v>
      </c>
      <c r="Y8181" s="268">
        <v>3600</v>
      </c>
      <c r="AA8181" s="229" t="s">
        <v>50078</v>
      </c>
      <c r="AB8181" s="230">
        <v>212.43</v>
      </c>
      <c r="AD8181" s="209" t="s">
        <v>22359</v>
      </c>
      <c r="AE8181" s="210">
        <v>7500</v>
      </c>
      <c r="AF8181" s="93"/>
      <c r="AG8181" s="93"/>
      <c r="AH8181" s="93"/>
    </row>
    <row r="8182" spans="21:34" x14ac:dyDescent="0.3">
      <c r="U8182" s="309" t="s">
        <v>68954</v>
      </c>
      <c r="V8182" s="310">
        <v>4351.96</v>
      </c>
      <c r="X8182" s="267" t="s">
        <v>64518</v>
      </c>
      <c r="Y8182" s="268">
        <v>7512</v>
      </c>
      <c r="AA8182" s="229" t="s">
        <v>50079</v>
      </c>
      <c r="AB8182" s="230">
        <v>-1005.08</v>
      </c>
      <c r="AD8182" s="209" t="s">
        <v>22360</v>
      </c>
      <c r="AE8182" s="210">
        <v>9015.26</v>
      </c>
      <c r="AF8182" s="93"/>
      <c r="AG8182" s="93"/>
      <c r="AH8182" s="93"/>
    </row>
    <row r="8183" spans="21:34" x14ac:dyDescent="0.3">
      <c r="U8183" s="309" t="s">
        <v>68955</v>
      </c>
      <c r="V8183" s="310">
        <v>10854.47</v>
      </c>
      <c r="X8183" s="267" t="s">
        <v>64519</v>
      </c>
      <c r="Y8183" s="268">
        <v>2616.75</v>
      </c>
      <c r="AA8183" s="229" t="s">
        <v>50080</v>
      </c>
      <c r="AB8183" s="230">
        <v>2380</v>
      </c>
      <c r="AD8183" s="209" t="s">
        <v>22361</v>
      </c>
      <c r="AE8183" s="210">
        <v>3565.41</v>
      </c>
      <c r="AF8183" s="93"/>
      <c r="AG8183" s="93"/>
      <c r="AH8183" s="93"/>
    </row>
    <row r="8184" spans="21:34" x14ac:dyDescent="0.3">
      <c r="U8184" s="309" t="s">
        <v>56622</v>
      </c>
      <c r="V8184" s="310">
        <v>1376.35</v>
      </c>
      <c r="X8184" s="267" t="s">
        <v>59121</v>
      </c>
      <c r="Y8184" s="268">
        <v>12131.76</v>
      </c>
      <c r="AA8184" s="229" t="s">
        <v>50081</v>
      </c>
      <c r="AB8184" s="230">
        <v>19005</v>
      </c>
      <c r="AD8184" s="209" t="s">
        <v>22362</v>
      </c>
      <c r="AE8184" s="210">
        <v>317.5</v>
      </c>
      <c r="AF8184" s="93"/>
      <c r="AG8184" s="93"/>
      <c r="AH8184" s="93"/>
    </row>
    <row r="8185" spans="21:34" x14ac:dyDescent="0.3">
      <c r="U8185" s="309" t="s">
        <v>53848</v>
      </c>
      <c r="V8185" s="310">
        <v>105.29</v>
      </c>
      <c r="X8185" s="267" t="s">
        <v>62678</v>
      </c>
      <c r="Y8185" s="268">
        <v>128.94</v>
      </c>
      <c r="AA8185" s="229" t="s">
        <v>50082</v>
      </c>
      <c r="AB8185" s="230">
        <v>15424.98</v>
      </c>
      <c r="AD8185" s="209" t="s">
        <v>22363</v>
      </c>
      <c r="AE8185" s="210">
        <v>1502.5</v>
      </c>
      <c r="AF8185" s="93"/>
      <c r="AG8185" s="93"/>
      <c r="AH8185" s="93"/>
    </row>
    <row r="8186" spans="21:34" x14ac:dyDescent="0.3">
      <c r="U8186" s="309" t="s">
        <v>53849</v>
      </c>
      <c r="V8186" s="310">
        <v>315.74</v>
      </c>
      <c r="X8186" s="267" t="s">
        <v>59122</v>
      </c>
      <c r="Y8186" s="268">
        <v>1138.1199999999999</v>
      </c>
      <c r="AA8186" s="229" t="s">
        <v>50083</v>
      </c>
      <c r="AB8186" s="230">
        <v>43770.96</v>
      </c>
      <c r="AD8186" s="209" t="s">
        <v>22364</v>
      </c>
      <c r="AE8186" s="210">
        <v>4695</v>
      </c>
      <c r="AF8186" s="93"/>
      <c r="AG8186" s="93"/>
      <c r="AH8186" s="93"/>
    </row>
    <row r="8187" spans="21:34" x14ac:dyDescent="0.3">
      <c r="U8187" s="309" t="s">
        <v>68956</v>
      </c>
      <c r="V8187" s="310">
        <v>-18</v>
      </c>
      <c r="X8187" s="267" t="s">
        <v>59123</v>
      </c>
      <c r="Y8187" s="268">
        <v>11039.53</v>
      </c>
      <c r="AA8187" s="229" t="s">
        <v>42650</v>
      </c>
      <c r="AB8187" s="230">
        <v>4861.21</v>
      </c>
      <c r="AD8187" s="209" t="s">
        <v>22365</v>
      </c>
      <c r="AE8187" s="210">
        <v>13519</v>
      </c>
      <c r="AF8187" s="93"/>
      <c r="AG8187" s="93"/>
      <c r="AH8187" s="93"/>
    </row>
    <row r="8188" spans="21:34" x14ac:dyDescent="0.3">
      <c r="U8188" s="309" t="s">
        <v>35726</v>
      </c>
      <c r="V8188" s="310">
        <v>2307.15</v>
      </c>
      <c r="X8188" s="267" t="s">
        <v>64520</v>
      </c>
      <c r="Y8188" s="268">
        <v>45.64</v>
      </c>
      <c r="AA8188" s="229" t="s">
        <v>50084</v>
      </c>
      <c r="AB8188" s="230">
        <v>1221.07</v>
      </c>
      <c r="AD8188" s="209" t="s">
        <v>22366</v>
      </c>
      <c r="AE8188" s="210">
        <v>714.67</v>
      </c>
      <c r="AF8188" s="93"/>
      <c r="AG8188" s="93"/>
      <c r="AH8188" s="93"/>
    </row>
    <row r="8189" spans="21:34" x14ac:dyDescent="0.3">
      <c r="U8189" s="309" t="s">
        <v>56623</v>
      </c>
      <c r="V8189" s="310">
        <v>120166.94</v>
      </c>
      <c r="X8189" s="267" t="s">
        <v>59418</v>
      </c>
      <c r="Y8189" s="268">
        <v>31042.42</v>
      </c>
      <c r="AA8189" s="229" t="s">
        <v>42651</v>
      </c>
      <c r="AB8189" s="230">
        <v>7.5</v>
      </c>
      <c r="AD8189" s="209" t="s">
        <v>22367</v>
      </c>
      <c r="AE8189" s="210">
        <v>3033</v>
      </c>
      <c r="AF8189" s="93"/>
      <c r="AG8189" s="93"/>
      <c r="AH8189" s="93"/>
    </row>
    <row r="8190" spans="21:34" x14ac:dyDescent="0.3">
      <c r="U8190" s="309" t="s">
        <v>57885</v>
      </c>
      <c r="V8190" s="310">
        <v>5477.64</v>
      </c>
      <c r="X8190" s="267" t="s">
        <v>64521</v>
      </c>
      <c r="Y8190" s="268">
        <v>7182.14</v>
      </c>
      <c r="AA8190" s="229" t="s">
        <v>50085</v>
      </c>
      <c r="AB8190" s="230">
        <v>40.56</v>
      </c>
      <c r="AD8190" s="209" t="s">
        <v>22368</v>
      </c>
      <c r="AE8190" s="210">
        <v>1365</v>
      </c>
      <c r="AF8190" s="93"/>
      <c r="AG8190" s="93"/>
      <c r="AH8190" s="93"/>
    </row>
    <row r="8191" spans="21:34" x14ac:dyDescent="0.3">
      <c r="U8191" s="309" t="s">
        <v>53853</v>
      </c>
      <c r="V8191" s="310">
        <v>11.26</v>
      </c>
      <c r="X8191" s="267" t="s">
        <v>59663</v>
      </c>
      <c r="Y8191" s="268">
        <v>747.33</v>
      </c>
      <c r="AA8191" s="229" t="s">
        <v>42652</v>
      </c>
      <c r="AB8191" s="230">
        <v>212.6</v>
      </c>
      <c r="AD8191" s="209" t="s">
        <v>22369</v>
      </c>
      <c r="AE8191" s="210">
        <v>105</v>
      </c>
      <c r="AF8191" s="93"/>
      <c r="AG8191" s="93"/>
      <c r="AH8191" s="93"/>
    </row>
    <row r="8192" spans="21:34" x14ac:dyDescent="0.3">
      <c r="U8192" s="309" t="s">
        <v>35727</v>
      </c>
      <c r="V8192" s="310">
        <v>9378.8799999999992</v>
      </c>
      <c r="X8192" s="267" t="s">
        <v>60557</v>
      </c>
      <c r="Y8192" s="268">
        <v>64330.04</v>
      </c>
      <c r="AA8192" s="229" t="s">
        <v>42653</v>
      </c>
      <c r="AB8192" s="230">
        <v>1.3</v>
      </c>
      <c r="AD8192" s="209" t="s">
        <v>22370</v>
      </c>
      <c r="AE8192" s="210">
        <v>112.43</v>
      </c>
      <c r="AF8192" s="93"/>
      <c r="AG8192" s="93"/>
      <c r="AH8192" s="93"/>
    </row>
    <row r="8193" spans="21:34" x14ac:dyDescent="0.3">
      <c r="U8193" s="309" t="s">
        <v>35728</v>
      </c>
      <c r="V8193" s="310">
        <v>33099.870000000003</v>
      </c>
      <c r="X8193" s="267" t="s">
        <v>62679</v>
      </c>
      <c r="Y8193" s="268">
        <v>18149.3</v>
      </c>
      <c r="AA8193" s="229" t="s">
        <v>50086</v>
      </c>
      <c r="AB8193" s="230">
        <v>1.19</v>
      </c>
      <c r="AD8193" s="209" t="s">
        <v>22371</v>
      </c>
      <c r="AE8193" s="210">
        <v>318.64</v>
      </c>
      <c r="AF8193" s="93"/>
      <c r="AG8193" s="93"/>
      <c r="AH8193" s="93"/>
    </row>
    <row r="8194" spans="21:34" x14ac:dyDescent="0.3">
      <c r="U8194" s="309" t="s">
        <v>35729</v>
      </c>
      <c r="V8194" s="310">
        <v>15860.89</v>
      </c>
      <c r="X8194" s="267" t="s">
        <v>62680</v>
      </c>
      <c r="Y8194" s="268">
        <v>2562.2399999999998</v>
      </c>
      <c r="AA8194" s="229" t="s">
        <v>50087</v>
      </c>
      <c r="AB8194" s="230">
        <v>0.14000000000000001</v>
      </c>
      <c r="AD8194" s="209" t="s">
        <v>22372</v>
      </c>
      <c r="AE8194" s="210">
        <v>2259.9299999999998</v>
      </c>
      <c r="AF8194" s="93"/>
      <c r="AG8194" s="93"/>
      <c r="AH8194" s="93"/>
    </row>
    <row r="8195" spans="21:34" x14ac:dyDescent="0.3">
      <c r="U8195" s="309" t="s">
        <v>35730</v>
      </c>
      <c r="V8195" s="310">
        <v>38763.089999999997</v>
      </c>
      <c r="X8195" s="267" t="s">
        <v>62681</v>
      </c>
      <c r="Y8195" s="268">
        <v>1756.04</v>
      </c>
      <c r="AA8195" s="229" t="s">
        <v>50088</v>
      </c>
      <c r="AB8195" s="230">
        <v>75232.570000000007</v>
      </c>
      <c r="AD8195" s="209" t="s">
        <v>22373</v>
      </c>
      <c r="AE8195" s="210">
        <v>1955</v>
      </c>
      <c r="AF8195" s="93"/>
      <c r="AG8195" s="93"/>
      <c r="AH8195" s="93"/>
    </row>
    <row r="8196" spans="21:34" x14ac:dyDescent="0.3">
      <c r="U8196" s="309" t="s">
        <v>36747</v>
      </c>
      <c r="V8196" s="310">
        <v>2996</v>
      </c>
      <c r="X8196" s="267" t="s">
        <v>60558</v>
      </c>
      <c r="Y8196" s="268">
        <v>5759.21</v>
      </c>
      <c r="AA8196" s="229" t="s">
        <v>50089</v>
      </c>
      <c r="AB8196" s="230">
        <v>1488.35</v>
      </c>
      <c r="AD8196" s="209" t="s">
        <v>22374</v>
      </c>
      <c r="AE8196" s="210">
        <v>32821.839999999997</v>
      </c>
      <c r="AF8196" s="93"/>
      <c r="AG8196" s="93"/>
      <c r="AH8196" s="93"/>
    </row>
    <row r="8197" spans="21:34" x14ac:dyDescent="0.3">
      <c r="U8197" s="309" t="s">
        <v>68957</v>
      </c>
      <c r="V8197" s="310">
        <v>15428.03</v>
      </c>
      <c r="X8197" s="267" t="s">
        <v>63230</v>
      </c>
      <c r="Y8197" s="268">
        <v>5420.84</v>
      </c>
      <c r="AA8197" s="229" t="s">
        <v>50090</v>
      </c>
      <c r="AB8197" s="230">
        <v>4816.57</v>
      </c>
      <c r="AD8197" s="209" t="s">
        <v>22375</v>
      </c>
      <c r="AE8197" s="210">
        <v>16962.54</v>
      </c>
      <c r="AF8197" s="93"/>
      <c r="AG8197" s="93"/>
      <c r="AH8197" s="93"/>
    </row>
    <row r="8198" spans="21:34" x14ac:dyDescent="0.3">
      <c r="U8198" s="309" t="s">
        <v>68958</v>
      </c>
      <c r="V8198" s="310">
        <v>17583.349999999999</v>
      </c>
      <c r="X8198" s="267" t="s">
        <v>62682</v>
      </c>
      <c r="Y8198" s="268">
        <v>4253.95</v>
      </c>
      <c r="AA8198" s="229" t="s">
        <v>45109</v>
      </c>
      <c r="AB8198" s="230">
        <v>28000</v>
      </c>
      <c r="AD8198" s="209" t="s">
        <v>22376</v>
      </c>
      <c r="AE8198" s="210">
        <v>6350.06</v>
      </c>
      <c r="AF8198" s="93"/>
      <c r="AG8198" s="93"/>
      <c r="AH8198" s="93"/>
    </row>
    <row r="8199" spans="21:34" x14ac:dyDescent="0.3">
      <c r="U8199" s="309" t="s">
        <v>68959</v>
      </c>
      <c r="V8199" s="310">
        <v>490.81</v>
      </c>
      <c r="X8199" s="267" t="s">
        <v>62683</v>
      </c>
      <c r="Y8199" s="268">
        <v>382.22</v>
      </c>
      <c r="AA8199" s="229" t="s">
        <v>45110</v>
      </c>
      <c r="AB8199" s="230">
        <v>2142</v>
      </c>
      <c r="AD8199" s="209" t="s">
        <v>22377</v>
      </c>
      <c r="AE8199" s="210">
        <v>13162</v>
      </c>
      <c r="AF8199" s="93"/>
      <c r="AG8199" s="93"/>
      <c r="AH8199" s="93"/>
    </row>
    <row r="8200" spans="21:34" x14ac:dyDescent="0.3">
      <c r="U8200" s="309" t="s">
        <v>59860</v>
      </c>
      <c r="V8200" s="310">
        <v>-567.79</v>
      </c>
      <c r="X8200" s="267" t="s">
        <v>60559</v>
      </c>
      <c r="Y8200" s="268">
        <v>6754.93</v>
      </c>
      <c r="AA8200" s="229" t="s">
        <v>45111</v>
      </c>
      <c r="AB8200" s="230">
        <v>277241.5</v>
      </c>
      <c r="AD8200" s="209" t="s">
        <v>22378</v>
      </c>
      <c r="AE8200" s="210">
        <v>14387</v>
      </c>
      <c r="AF8200" s="93"/>
      <c r="AG8200" s="93"/>
      <c r="AH8200" s="93"/>
    </row>
    <row r="8201" spans="21:34" x14ac:dyDescent="0.3">
      <c r="U8201" s="309" t="s">
        <v>45646</v>
      </c>
      <c r="V8201" s="310">
        <v>1347.5</v>
      </c>
      <c r="X8201" s="267" t="s">
        <v>60560</v>
      </c>
      <c r="Y8201" s="268">
        <v>21963.25</v>
      </c>
      <c r="AA8201" s="229" t="s">
        <v>45112</v>
      </c>
      <c r="AB8201" s="230">
        <v>21115.95</v>
      </c>
      <c r="AD8201" s="209" t="s">
        <v>22379</v>
      </c>
      <c r="AE8201" s="210">
        <v>611.91999999999996</v>
      </c>
      <c r="AF8201" s="93"/>
      <c r="AG8201" s="93"/>
      <c r="AH8201" s="93"/>
    </row>
    <row r="8202" spans="21:34" x14ac:dyDescent="0.3">
      <c r="U8202" s="309" t="s">
        <v>48283</v>
      </c>
      <c r="V8202" s="310">
        <v>91264.18</v>
      </c>
      <c r="X8202" s="267" t="s">
        <v>60561</v>
      </c>
      <c r="Y8202" s="268">
        <v>10379.36</v>
      </c>
      <c r="AA8202" s="229" t="s">
        <v>22463</v>
      </c>
      <c r="AB8202" s="230">
        <v>-10206.98</v>
      </c>
      <c r="AD8202" s="209" t="s">
        <v>22380</v>
      </c>
      <c r="AE8202" s="210">
        <v>10649.55</v>
      </c>
      <c r="AF8202" s="93"/>
      <c r="AG8202" s="93"/>
      <c r="AH8202" s="93"/>
    </row>
    <row r="8203" spans="21:34" x14ac:dyDescent="0.3">
      <c r="U8203" s="309" t="s">
        <v>68960</v>
      </c>
      <c r="V8203" s="310">
        <v>128.25</v>
      </c>
      <c r="X8203" s="267" t="s">
        <v>64522</v>
      </c>
      <c r="Y8203" s="268">
        <v>530.55999999999995</v>
      </c>
      <c r="AA8203" s="229" t="s">
        <v>22468</v>
      </c>
      <c r="AB8203" s="230">
        <v>-780.83</v>
      </c>
      <c r="AD8203" s="209" t="s">
        <v>22381</v>
      </c>
      <c r="AE8203" s="210">
        <v>3048.95</v>
      </c>
      <c r="AF8203" s="93"/>
      <c r="AG8203" s="93"/>
      <c r="AH8203" s="93"/>
    </row>
    <row r="8204" spans="21:34" x14ac:dyDescent="0.3">
      <c r="U8204" s="309" t="s">
        <v>68961</v>
      </c>
      <c r="V8204" s="310">
        <v>9425.7199999999993</v>
      </c>
      <c r="X8204" s="267" t="s">
        <v>62684</v>
      </c>
      <c r="Y8204" s="268">
        <v>65802.11</v>
      </c>
      <c r="AA8204" s="229" t="s">
        <v>22469</v>
      </c>
      <c r="AB8204" s="230">
        <v>-2212.87</v>
      </c>
      <c r="AD8204" s="209" t="s">
        <v>22382</v>
      </c>
      <c r="AE8204" s="210">
        <v>913.4</v>
      </c>
      <c r="AF8204" s="93"/>
      <c r="AG8204" s="93"/>
      <c r="AH8204" s="93"/>
    </row>
    <row r="8205" spans="21:34" x14ac:dyDescent="0.3">
      <c r="U8205" s="309" t="s">
        <v>53855</v>
      </c>
      <c r="V8205" s="310">
        <v>221.93</v>
      </c>
      <c r="X8205" s="267" t="s">
        <v>62073</v>
      </c>
      <c r="Y8205" s="268">
        <v>397.13</v>
      </c>
      <c r="AA8205" s="229" t="s">
        <v>22471</v>
      </c>
      <c r="AB8205" s="230">
        <v>22265.8</v>
      </c>
      <c r="AD8205" s="209" t="s">
        <v>22383</v>
      </c>
      <c r="AE8205" s="210">
        <v>69.88</v>
      </c>
      <c r="AF8205" s="93"/>
      <c r="AG8205" s="93"/>
      <c r="AH8205" s="93"/>
    </row>
    <row r="8206" spans="21:34" x14ac:dyDescent="0.3">
      <c r="U8206" s="309" t="s">
        <v>53856</v>
      </c>
      <c r="V8206" s="310">
        <v>4402.59</v>
      </c>
      <c r="X8206" s="267" t="s">
        <v>60562</v>
      </c>
      <c r="Y8206" s="268">
        <v>22.5</v>
      </c>
      <c r="AA8206" s="229" t="s">
        <v>22474</v>
      </c>
      <c r="AB8206" s="230">
        <v>1621.38</v>
      </c>
      <c r="AD8206" s="209" t="s">
        <v>22384</v>
      </c>
      <c r="AE8206" s="210">
        <v>6273.95</v>
      </c>
      <c r="AF8206" s="93"/>
      <c r="AG8206" s="93"/>
      <c r="AH8206" s="93"/>
    </row>
    <row r="8207" spans="21:34" x14ac:dyDescent="0.3">
      <c r="U8207" s="309" t="s">
        <v>59862</v>
      </c>
      <c r="V8207" s="310">
        <v>-599.91999999999996</v>
      </c>
      <c r="X8207" s="267" t="s">
        <v>64523</v>
      </c>
      <c r="Y8207" s="268">
        <v>22305.48</v>
      </c>
      <c r="AA8207" s="229" t="s">
        <v>22475</v>
      </c>
      <c r="AB8207" s="230">
        <v>25333.47</v>
      </c>
      <c r="AD8207" s="209" t="s">
        <v>22385</v>
      </c>
      <c r="AE8207" s="210">
        <v>479.95</v>
      </c>
      <c r="AF8207" s="93"/>
      <c r="AG8207" s="93"/>
      <c r="AH8207" s="93"/>
    </row>
    <row r="8208" spans="21:34" x14ac:dyDescent="0.3">
      <c r="U8208" s="309" t="s">
        <v>68962</v>
      </c>
      <c r="V8208" s="310">
        <v>911.63</v>
      </c>
      <c r="X8208" s="267" t="s">
        <v>61108</v>
      </c>
      <c r="Y8208" s="268">
        <v>4582.1499999999996</v>
      </c>
      <c r="AA8208" s="229" t="s">
        <v>22476</v>
      </c>
      <c r="AB8208" s="230">
        <v>12103.84</v>
      </c>
      <c r="AD8208" s="209" t="s">
        <v>22386</v>
      </c>
      <c r="AE8208" s="210">
        <v>55453.9</v>
      </c>
      <c r="AF8208" s="93"/>
      <c r="AG8208" s="93"/>
      <c r="AH8208" s="93"/>
    </row>
    <row r="8209" spans="21:34" x14ac:dyDescent="0.3">
      <c r="U8209" s="309" t="s">
        <v>68963</v>
      </c>
      <c r="V8209" s="310">
        <v>3056.21</v>
      </c>
      <c r="X8209" s="267" t="s">
        <v>64524</v>
      </c>
      <c r="Y8209" s="268">
        <v>1170</v>
      </c>
      <c r="AA8209" s="229" t="s">
        <v>22478</v>
      </c>
      <c r="AB8209" s="230">
        <v>-853.6</v>
      </c>
      <c r="AD8209" s="209" t="s">
        <v>22387</v>
      </c>
      <c r="AE8209" s="210">
        <v>408.45</v>
      </c>
      <c r="AF8209" s="93"/>
      <c r="AG8209" s="93"/>
      <c r="AH8209" s="93"/>
    </row>
    <row r="8210" spans="21:34" x14ac:dyDescent="0.3">
      <c r="U8210" s="309" t="s">
        <v>68964</v>
      </c>
      <c r="V8210" s="310">
        <v>301.64</v>
      </c>
      <c r="X8210" s="267" t="s">
        <v>63231</v>
      </c>
      <c r="Y8210" s="268">
        <v>7982.2</v>
      </c>
      <c r="AA8210" s="229" t="s">
        <v>52828</v>
      </c>
      <c r="AB8210" s="230">
        <v>470.96</v>
      </c>
      <c r="AD8210" s="209" t="s">
        <v>22388</v>
      </c>
      <c r="AE8210" s="210">
        <v>18838.95</v>
      </c>
      <c r="AF8210" s="93"/>
      <c r="AG8210" s="93"/>
      <c r="AH8210" s="93"/>
    </row>
    <row r="8211" spans="21:34" x14ac:dyDescent="0.3">
      <c r="U8211" s="309" t="s">
        <v>68965</v>
      </c>
      <c r="V8211" s="310">
        <v>1021.37</v>
      </c>
      <c r="X8211" s="267" t="s">
        <v>64525</v>
      </c>
      <c r="Y8211" s="268">
        <v>3227.5</v>
      </c>
      <c r="AA8211" s="229" t="s">
        <v>50091</v>
      </c>
      <c r="AB8211" s="230">
        <v>6792</v>
      </c>
      <c r="AD8211" s="209" t="s">
        <v>22389</v>
      </c>
      <c r="AE8211" s="210">
        <v>2413.75</v>
      </c>
      <c r="AF8211" s="93"/>
      <c r="AG8211" s="93"/>
      <c r="AH8211" s="93"/>
    </row>
    <row r="8212" spans="21:34" x14ac:dyDescent="0.3">
      <c r="U8212" s="309" t="s">
        <v>66771</v>
      </c>
      <c r="V8212" s="310">
        <v>2935</v>
      </c>
      <c r="X8212" s="267" t="s">
        <v>64526</v>
      </c>
      <c r="Y8212" s="268">
        <v>312.17</v>
      </c>
      <c r="AA8212" s="229" t="s">
        <v>48049</v>
      </c>
      <c r="AB8212" s="230">
        <v>5900</v>
      </c>
      <c r="AD8212" s="209" t="s">
        <v>22390</v>
      </c>
      <c r="AE8212" s="210">
        <v>913.4</v>
      </c>
      <c r="AF8212" s="93"/>
      <c r="AG8212" s="93"/>
      <c r="AH8212" s="93"/>
    </row>
    <row r="8213" spans="21:34" x14ac:dyDescent="0.3">
      <c r="U8213" s="309" t="s">
        <v>68966</v>
      </c>
      <c r="V8213" s="310">
        <v>181</v>
      </c>
      <c r="X8213" s="267" t="s">
        <v>64527</v>
      </c>
      <c r="Y8213" s="268">
        <v>7225.48</v>
      </c>
      <c r="AA8213" s="229" t="s">
        <v>48050</v>
      </c>
      <c r="AB8213" s="230">
        <v>451.34</v>
      </c>
      <c r="AD8213" s="209" t="s">
        <v>22391</v>
      </c>
      <c r="AE8213" s="210">
        <v>1681.14</v>
      </c>
      <c r="AF8213" s="93"/>
      <c r="AG8213" s="93"/>
      <c r="AH8213" s="93"/>
    </row>
    <row r="8214" spans="21:34" x14ac:dyDescent="0.3">
      <c r="U8214" s="309" t="s">
        <v>63579</v>
      </c>
      <c r="V8214" s="310">
        <v>2195.7800000000002</v>
      </c>
      <c r="X8214" s="267" t="s">
        <v>64528</v>
      </c>
      <c r="Y8214" s="268">
        <v>590.23</v>
      </c>
      <c r="AA8214" s="229" t="s">
        <v>48051</v>
      </c>
      <c r="AB8214" s="230">
        <v>1421.9</v>
      </c>
      <c r="AD8214" s="209" t="s">
        <v>22392</v>
      </c>
      <c r="AE8214" s="210">
        <v>3247.34</v>
      </c>
      <c r="AF8214" s="93"/>
      <c r="AG8214" s="93"/>
      <c r="AH8214" s="93"/>
    </row>
    <row r="8215" spans="21:34" x14ac:dyDescent="0.3">
      <c r="U8215" s="309" t="s">
        <v>68967</v>
      </c>
      <c r="V8215" s="310">
        <v>-8.58</v>
      </c>
      <c r="X8215" s="267" t="s">
        <v>61214</v>
      </c>
      <c r="Y8215" s="268">
        <v>644.54</v>
      </c>
      <c r="AA8215" s="229" t="s">
        <v>22480</v>
      </c>
      <c r="AB8215" s="230">
        <v>37602</v>
      </c>
      <c r="AD8215" s="209" t="s">
        <v>22393</v>
      </c>
      <c r="AE8215" s="210">
        <v>7500</v>
      </c>
      <c r="AF8215" s="93"/>
      <c r="AG8215" s="93"/>
      <c r="AH8215" s="93"/>
    </row>
    <row r="8216" spans="21:34" x14ac:dyDescent="0.3">
      <c r="U8216" s="309" t="s">
        <v>57888</v>
      </c>
      <c r="V8216" s="310">
        <v>1227.2</v>
      </c>
      <c r="X8216" s="267" t="s">
        <v>64529</v>
      </c>
      <c r="Y8216" s="268">
        <v>2625</v>
      </c>
      <c r="AA8216" s="229" t="s">
        <v>22481</v>
      </c>
      <c r="AB8216" s="230">
        <v>5112.5</v>
      </c>
      <c r="AD8216" s="209" t="s">
        <v>22394</v>
      </c>
      <c r="AE8216" s="210">
        <v>1955</v>
      </c>
      <c r="AF8216" s="93"/>
      <c r="AG8216" s="93"/>
      <c r="AH8216" s="93"/>
    </row>
    <row r="8217" spans="21:34" x14ac:dyDescent="0.3">
      <c r="U8217" s="309" t="s">
        <v>59863</v>
      </c>
      <c r="V8217" s="310">
        <v>2200.0100000000002</v>
      </c>
      <c r="X8217" s="267" t="s">
        <v>63718</v>
      </c>
      <c r="Y8217" s="268">
        <v>25298.43</v>
      </c>
      <c r="AA8217" s="229" t="s">
        <v>22482</v>
      </c>
      <c r="AB8217" s="230">
        <v>76274.75</v>
      </c>
      <c r="AD8217" s="209" t="s">
        <v>22395</v>
      </c>
      <c r="AE8217" s="210">
        <v>317.5</v>
      </c>
      <c r="AF8217" s="93"/>
      <c r="AG8217" s="93"/>
      <c r="AH8217" s="93"/>
    </row>
    <row r="8218" spans="21:34" x14ac:dyDescent="0.3">
      <c r="U8218" s="309" t="s">
        <v>59864</v>
      </c>
      <c r="V8218" s="310">
        <v>4666.67</v>
      </c>
      <c r="X8218" s="267" t="s">
        <v>63719</v>
      </c>
      <c r="Y8218" s="268">
        <v>2136.06</v>
      </c>
      <c r="AA8218" s="229" t="s">
        <v>47025</v>
      </c>
      <c r="AB8218" s="230">
        <v>902</v>
      </c>
      <c r="AD8218" s="209" t="s">
        <v>22396</v>
      </c>
      <c r="AE8218" s="210">
        <v>116052.35</v>
      </c>
      <c r="AF8218" s="93"/>
      <c r="AG8218" s="93"/>
      <c r="AH8218" s="93"/>
    </row>
    <row r="8219" spans="21:34" x14ac:dyDescent="0.3">
      <c r="U8219" s="309" t="s">
        <v>59865</v>
      </c>
      <c r="V8219" s="310">
        <v>2208.34</v>
      </c>
      <c r="X8219" s="267" t="s">
        <v>63720</v>
      </c>
      <c r="Y8219" s="268">
        <v>6626.94</v>
      </c>
      <c r="AA8219" s="229" t="s">
        <v>35207</v>
      </c>
      <c r="AB8219" s="230">
        <v>43256</v>
      </c>
      <c r="AD8219" s="209" t="s">
        <v>22397</v>
      </c>
      <c r="AE8219" s="210">
        <v>36995.620000000003</v>
      </c>
      <c r="AF8219" s="93"/>
      <c r="AG8219" s="93"/>
      <c r="AH8219" s="93"/>
    </row>
    <row r="8220" spans="21:34" x14ac:dyDescent="0.3">
      <c r="U8220" s="309" t="s">
        <v>59866</v>
      </c>
      <c r="V8220" s="310">
        <v>664.1</v>
      </c>
      <c r="X8220" s="267" t="s">
        <v>64530</v>
      </c>
      <c r="Y8220" s="268">
        <v>48855</v>
      </c>
      <c r="AA8220" s="229" t="s">
        <v>22484</v>
      </c>
      <c r="AB8220" s="230">
        <v>12507</v>
      </c>
      <c r="AD8220" s="209" t="s">
        <v>22398</v>
      </c>
      <c r="AE8220" s="210">
        <v>9399.01</v>
      </c>
      <c r="AF8220" s="93"/>
      <c r="AG8220" s="93"/>
      <c r="AH8220" s="93"/>
    </row>
    <row r="8221" spans="21:34" x14ac:dyDescent="0.3">
      <c r="U8221" s="309" t="s">
        <v>59867</v>
      </c>
      <c r="V8221" s="310">
        <v>2223.37</v>
      </c>
      <c r="X8221" s="267" t="s">
        <v>63232</v>
      </c>
      <c r="Y8221" s="268">
        <v>24698.01</v>
      </c>
      <c r="AA8221" s="229" t="s">
        <v>22485</v>
      </c>
      <c r="AB8221" s="230">
        <v>2078.6799999999998</v>
      </c>
      <c r="AD8221" s="209" t="s">
        <v>22399</v>
      </c>
      <c r="AE8221" s="210">
        <v>16552</v>
      </c>
      <c r="AF8221" s="93"/>
      <c r="AG8221" s="93"/>
      <c r="AH8221" s="93"/>
    </row>
    <row r="8222" spans="21:34" x14ac:dyDescent="0.3">
      <c r="U8222" s="309" t="s">
        <v>59868</v>
      </c>
      <c r="V8222" s="310">
        <v>1708.65</v>
      </c>
      <c r="X8222" s="267" t="s">
        <v>64531</v>
      </c>
      <c r="Y8222" s="268">
        <v>3.06</v>
      </c>
      <c r="AA8222" s="229" t="s">
        <v>22486</v>
      </c>
      <c r="AB8222" s="230">
        <v>15607.62</v>
      </c>
      <c r="AD8222" s="209" t="s">
        <v>22400</v>
      </c>
      <c r="AE8222" s="210">
        <v>13162</v>
      </c>
      <c r="AF8222" s="93"/>
      <c r="AG8222" s="93"/>
      <c r="AH8222" s="93"/>
    </row>
    <row r="8223" spans="21:34" x14ac:dyDescent="0.3">
      <c r="U8223" s="309" t="s">
        <v>68968</v>
      </c>
      <c r="V8223" s="310">
        <v>0.04</v>
      </c>
      <c r="X8223" s="267" t="s">
        <v>64532</v>
      </c>
      <c r="Y8223" s="268">
        <v>16809.169999999998</v>
      </c>
      <c r="AA8223" s="229" t="s">
        <v>52829</v>
      </c>
      <c r="AB8223" s="230">
        <v>1077.6600000000001</v>
      </c>
      <c r="AD8223" s="209" t="s">
        <v>22401</v>
      </c>
      <c r="AE8223" s="210">
        <v>16800</v>
      </c>
      <c r="AF8223" s="93"/>
      <c r="AG8223" s="93"/>
      <c r="AH8223" s="93"/>
    </row>
    <row r="8224" spans="21:34" x14ac:dyDescent="0.3">
      <c r="U8224" s="309" t="s">
        <v>50438</v>
      </c>
      <c r="V8224" s="310">
        <v>780</v>
      </c>
      <c r="X8224" s="267" t="s">
        <v>63878</v>
      </c>
      <c r="Y8224" s="268">
        <v>43651.88</v>
      </c>
      <c r="AA8224" s="229" t="s">
        <v>22487</v>
      </c>
      <c r="AB8224" s="230">
        <v>24265.17</v>
      </c>
      <c r="AD8224" s="209" t="s">
        <v>22402</v>
      </c>
      <c r="AE8224" s="210">
        <v>1233.78</v>
      </c>
      <c r="AF8224" s="93"/>
      <c r="AG8224" s="93"/>
      <c r="AH8224" s="93"/>
    </row>
    <row r="8225" spans="21:34" x14ac:dyDescent="0.3">
      <c r="U8225" s="309" t="s">
        <v>34189</v>
      </c>
      <c r="V8225" s="310">
        <v>59.67</v>
      </c>
      <c r="X8225" s="267" t="s">
        <v>64533</v>
      </c>
      <c r="Y8225" s="268">
        <v>-2649.65</v>
      </c>
      <c r="AA8225" s="229" t="s">
        <v>22488</v>
      </c>
      <c r="AB8225" s="230">
        <v>20357.28</v>
      </c>
      <c r="AD8225" s="209" t="s">
        <v>22403</v>
      </c>
      <c r="AE8225" s="210">
        <v>342.44</v>
      </c>
      <c r="AF8225" s="93"/>
      <c r="AG8225" s="93"/>
      <c r="AH8225" s="93"/>
    </row>
    <row r="8226" spans="21:34" x14ac:dyDescent="0.3">
      <c r="U8226" s="309" t="s">
        <v>53859</v>
      </c>
      <c r="V8226" s="310">
        <v>22.47</v>
      </c>
      <c r="X8226" s="267" t="s">
        <v>62467</v>
      </c>
      <c r="Y8226" s="268">
        <v>16536.400000000001</v>
      </c>
      <c r="AA8226" s="229" t="s">
        <v>22489</v>
      </c>
      <c r="AB8226" s="230">
        <v>309.47000000000003</v>
      </c>
      <c r="AD8226" s="209" t="s">
        <v>22404</v>
      </c>
      <c r="AE8226" s="210">
        <v>39.74</v>
      </c>
      <c r="AF8226" s="93"/>
      <c r="AG8226" s="93"/>
      <c r="AH8226" s="93"/>
    </row>
    <row r="8227" spans="21:34" x14ac:dyDescent="0.3">
      <c r="U8227" s="309" t="s">
        <v>50439</v>
      </c>
      <c r="V8227" s="310">
        <v>2187680.0699999998</v>
      </c>
      <c r="X8227" s="267" t="s">
        <v>64534</v>
      </c>
      <c r="Y8227" s="268">
        <v>14445</v>
      </c>
      <c r="AA8227" s="229" t="s">
        <v>22490</v>
      </c>
      <c r="AB8227" s="230">
        <v>15966.08</v>
      </c>
      <c r="AD8227" s="209" t="s">
        <v>22405</v>
      </c>
      <c r="AE8227" s="210">
        <v>4750</v>
      </c>
      <c r="AF8227" s="93"/>
      <c r="AG8227" s="93"/>
      <c r="AH8227" s="93"/>
    </row>
    <row r="8228" spans="21:34" x14ac:dyDescent="0.3">
      <c r="U8228" s="309" t="s">
        <v>53860</v>
      </c>
      <c r="V8228" s="310">
        <v>223992.69</v>
      </c>
      <c r="X8228" s="267" t="s">
        <v>62074</v>
      </c>
      <c r="Y8228" s="268">
        <v>1671.21</v>
      </c>
      <c r="AA8228" s="229" t="s">
        <v>35208</v>
      </c>
      <c r="AB8228" s="230">
        <v>20493.25</v>
      </c>
      <c r="AD8228" s="209" t="s">
        <v>22406</v>
      </c>
      <c r="AE8228" s="210">
        <v>4909.62</v>
      </c>
      <c r="AF8228" s="93"/>
      <c r="AG8228" s="93"/>
      <c r="AH8228" s="93"/>
    </row>
    <row r="8229" spans="21:34" x14ac:dyDescent="0.3">
      <c r="U8229" s="309" t="s">
        <v>34190</v>
      </c>
      <c r="V8229" s="310">
        <v>48387.45</v>
      </c>
      <c r="X8229" s="267" t="s">
        <v>62685</v>
      </c>
      <c r="Y8229" s="268">
        <v>1354.23</v>
      </c>
      <c r="AA8229" s="229" t="s">
        <v>36408</v>
      </c>
      <c r="AB8229" s="230">
        <v>5453.04</v>
      </c>
      <c r="AD8229" s="209" t="s">
        <v>22407</v>
      </c>
      <c r="AE8229" s="210">
        <v>42708</v>
      </c>
      <c r="AF8229" s="93"/>
      <c r="AG8229" s="93"/>
      <c r="AH8229" s="93"/>
    </row>
    <row r="8230" spans="21:34" x14ac:dyDescent="0.3">
      <c r="U8230" s="309" t="s">
        <v>63394</v>
      </c>
      <c r="V8230" s="310">
        <v>-188.69</v>
      </c>
      <c r="X8230" s="267" t="s">
        <v>61469</v>
      </c>
      <c r="Y8230" s="268">
        <v>15654.82</v>
      </c>
      <c r="AA8230" s="229" t="s">
        <v>22491</v>
      </c>
      <c r="AB8230" s="230">
        <v>109124.57</v>
      </c>
      <c r="AD8230" s="209" t="s">
        <v>22408</v>
      </c>
      <c r="AE8230" s="210">
        <v>2241.17</v>
      </c>
      <c r="AF8230" s="93"/>
      <c r="AG8230" s="93"/>
      <c r="AH8230" s="93"/>
    </row>
    <row r="8231" spans="21:34" x14ac:dyDescent="0.3">
      <c r="U8231" s="309" t="s">
        <v>53861</v>
      </c>
      <c r="V8231" s="310">
        <v>12030</v>
      </c>
      <c r="X8231" s="267" t="s">
        <v>61470</v>
      </c>
      <c r="Y8231" s="268">
        <v>1428.78</v>
      </c>
      <c r="AA8231" s="229" t="s">
        <v>22492</v>
      </c>
      <c r="AB8231" s="230">
        <v>30358.38</v>
      </c>
      <c r="AD8231" s="209" t="s">
        <v>22409</v>
      </c>
      <c r="AE8231" s="210">
        <v>12227.78</v>
      </c>
      <c r="AF8231" s="93"/>
      <c r="AG8231" s="93"/>
      <c r="AH8231" s="93"/>
    </row>
    <row r="8232" spans="21:34" x14ac:dyDescent="0.3">
      <c r="U8232" s="309" t="s">
        <v>55441</v>
      </c>
      <c r="V8232" s="310">
        <v>2078.71</v>
      </c>
      <c r="X8232" s="267" t="s">
        <v>61471</v>
      </c>
      <c r="Y8232" s="268">
        <v>4472.5600000000004</v>
      </c>
      <c r="AA8232" s="229" t="s">
        <v>22493</v>
      </c>
      <c r="AB8232" s="230">
        <v>6512.78</v>
      </c>
      <c r="AD8232" s="209" t="s">
        <v>22410</v>
      </c>
      <c r="AE8232" s="210">
        <v>18518.310000000001</v>
      </c>
      <c r="AF8232" s="93"/>
      <c r="AG8232" s="93"/>
      <c r="AH8232" s="93"/>
    </row>
    <row r="8233" spans="21:34" x14ac:dyDescent="0.3">
      <c r="U8233" s="309" t="s">
        <v>53862</v>
      </c>
      <c r="V8233" s="310">
        <v>1079.27</v>
      </c>
      <c r="X8233" s="267" t="s">
        <v>64535</v>
      </c>
      <c r="Y8233" s="268">
        <v>72.849999999999994</v>
      </c>
      <c r="AA8233" s="229" t="s">
        <v>22494</v>
      </c>
      <c r="AB8233" s="230">
        <v>-2400.21</v>
      </c>
      <c r="AD8233" s="209" t="s">
        <v>22411</v>
      </c>
      <c r="AE8233" s="210">
        <v>2000</v>
      </c>
      <c r="AF8233" s="93"/>
      <c r="AG8233" s="93"/>
      <c r="AH8233" s="93"/>
    </row>
    <row r="8234" spans="21:34" x14ac:dyDescent="0.3">
      <c r="U8234" s="309" t="s">
        <v>55442</v>
      </c>
      <c r="V8234" s="310">
        <v>501.99</v>
      </c>
      <c r="X8234" s="267" t="s">
        <v>62075</v>
      </c>
      <c r="Y8234" s="268">
        <v>2230</v>
      </c>
      <c r="AA8234" s="229" t="s">
        <v>33765</v>
      </c>
      <c r="AB8234" s="230">
        <v>195158.54</v>
      </c>
      <c r="AD8234" s="209" t="s">
        <v>22412</v>
      </c>
      <c r="AE8234" s="210">
        <v>6123.53</v>
      </c>
      <c r="AF8234" s="93"/>
      <c r="AG8234" s="93"/>
      <c r="AH8234" s="93"/>
    </row>
    <row r="8235" spans="21:34" x14ac:dyDescent="0.3">
      <c r="U8235" s="309" t="s">
        <v>53863</v>
      </c>
      <c r="V8235" s="310">
        <v>1540.31</v>
      </c>
      <c r="X8235" s="267" t="s">
        <v>64536</v>
      </c>
      <c r="Y8235" s="268">
        <v>10063.19</v>
      </c>
      <c r="AA8235" s="229" t="s">
        <v>47026</v>
      </c>
      <c r="AB8235" s="230">
        <v>6247.5</v>
      </c>
      <c r="AD8235" s="209" t="s">
        <v>22413</v>
      </c>
      <c r="AE8235" s="210">
        <v>10078.469999999999</v>
      </c>
      <c r="AF8235" s="93"/>
      <c r="AG8235" s="93"/>
      <c r="AH8235" s="93"/>
    </row>
    <row r="8236" spans="21:34" x14ac:dyDescent="0.3">
      <c r="U8236" s="309" t="s">
        <v>50440</v>
      </c>
      <c r="V8236" s="310">
        <v>150</v>
      </c>
      <c r="X8236" s="267" t="s">
        <v>64537</v>
      </c>
      <c r="Y8236" s="268">
        <v>5145.07</v>
      </c>
      <c r="AA8236" s="229" t="s">
        <v>47027</v>
      </c>
      <c r="AB8236" s="230">
        <v>477.92</v>
      </c>
      <c r="AD8236" s="209" t="s">
        <v>22414</v>
      </c>
      <c r="AE8236" s="210">
        <v>2218.75</v>
      </c>
      <c r="AF8236" s="93"/>
      <c r="AG8236" s="93"/>
      <c r="AH8236" s="93"/>
    </row>
    <row r="8237" spans="21:34" x14ac:dyDescent="0.3">
      <c r="U8237" s="309" t="s">
        <v>55443</v>
      </c>
      <c r="V8237" s="310">
        <v>4545</v>
      </c>
      <c r="X8237" s="267" t="s">
        <v>61215</v>
      </c>
      <c r="Y8237" s="268">
        <v>1564.88</v>
      </c>
      <c r="AA8237" s="229" t="s">
        <v>52830</v>
      </c>
      <c r="AB8237" s="230">
        <v>7770</v>
      </c>
      <c r="AD8237" s="209" t="s">
        <v>22415</v>
      </c>
      <c r="AE8237" s="210">
        <v>952.1</v>
      </c>
      <c r="AF8237" s="93"/>
      <c r="AG8237" s="93"/>
      <c r="AH8237" s="93"/>
    </row>
    <row r="8238" spans="21:34" x14ac:dyDescent="0.3">
      <c r="U8238" s="309" t="s">
        <v>55444</v>
      </c>
      <c r="V8238" s="310">
        <v>347.71</v>
      </c>
      <c r="X8238" s="267" t="s">
        <v>59419</v>
      </c>
      <c r="Y8238" s="268">
        <v>38878</v>
      </c>
      <c r="AA8238" s="229" t="s">
        <v>52831</v>
      </c>
      <c r="AB8238" s="230">
        <v>594.38</v>
      </c>
      <c r="AD8238" s="209" t="s">
        <v>22416</v>
      </c>
      <c r="AE8238" s="210">
        <v>231.51</v>
      </c>
      <c r="AF8238" s="93"/>
      <c r="AG8238" s="93"/>
      <c r="AH8238" s="93"/>
    </row>
    <row r="8239" spans="21:34" x14ac:dyDescent="0.3">
      <c r="U8239" s="309" t="s">
        <v>53864</v>
      </c>
      <c r="V8239" s="310">
        <v>489.96</v>
      </c>
      <c r="X8239" s="267" t="s">
        <v>59420</v>
      </c>
      <c r="Y8239" s="268">
        <v>82469.64</v>
      </c>
      <c r="AA8239" s="229" t="s">
        <v>52832</v>
      </c>
      <c r="AB8239" s="230">
        <v>1366.49</v>
      </c>
      <c r="AD8239" s="209" t="s">
        <v>22417</v>
      </c>
      <c r="AE8239" s="210">
        <v>44.8</v>
      </c>
      <c r="AF8239" s="93"/>
      <c r="AG8239" s="93"/>
      <c r="AH8239" s="93"/>
    </row>
    <row r="8240" spans="21:34" x14ac:dyDescent="0.3">
      <c r="U8240" s="309" t="s">
        <v>68969</v>
      </c>
      <c r="V8240" s="310">
        <v>-2.5099999999999998</v>
      </c>
      <c r="X8240" s="267" t="s">
        <v>60563</v>
      </c>
      <c r="Y8240" s="268">
        <v>4357.5</v>
      </c>
      <c r="AA8240" s="229" t="s">
        <v>52833</v>
      </c>
      <c r="AB8240" s="230">
        <v>1281.56</v>
      </c>
      <c r="AD8240" s="209" t="s">
        <v>22418</v>
      </c>
      <c r="AE8240" s="210">
        <v>282.31</v>
      </c>
      <c r="AF8240" s="93"/>
      <c r="AG8240" s="93"/>
      <c r="AH8240" s="93"/>
    </row>
    <row r="8241" spans="21:34" x14ac:dyDescent="0.3">
      <c r="U8241" s="309" t="s">
        <v>35733</v>
      </c>
      <c r="V8241" s="310">
        <v>152403.49</v>
      </c>
      <c r="X8241" s="267" t="s">
        <v>64538</v>
      </c>
      <c r="Y8241" s="268">
        <v>990.3</v>
      </c>
      <c r="AA8241" s="229" t="s">
        <v>52834</v>
      </c>
      <c r="AB8241" s="230">
        <v>1159</v>
      </c>
      <c r="AD8241" s="209" t="s">
        <v>22419</v>
      </c>
      <c r="AE8241" s="210">
        <v>10.51</v>
      </c>
      <c r="AF8241" s="93"/>
      <c r="AG8241" s="93"/>
      <c r="AH8241" s="93"/>
    </row>
    <row r="8242" spans="21:34" x14ac:dyDescent="0.3">
      <c r="U8242" s="309" t="s">
        <v>28302</v>
      </c>
      <c r="V8242" s="310">
        <v>88944.75</v>
      </c>
      <c r="X8242" s="267" t="s">
        <v>60564</v>
      </c>
      <c r="Y8242" s="268">
        <v>401.14</v>
      </c>
      <c r="AA8242" s="229" t="s">
        <v>50092</v>
      </c>
      <c r="AB8242" s="230">
        <v>5592.89</v>
      </c>
      <c r="AD8242" s="209" t="s">
        <v>22420</v>
      </c>
      <c r="AE8242" s="210">
        <v>23.2</v>
      </c>
      <c r="AF8242" s="93"/>
      <c r="AG8242" s="93"/>
      <c r="AH8242" s="93"/>
    </row>
    <row r="8243" spans="21:34" x14ac:dyDescent="0.3">
      <c r="U8243" s="309" t="s">
        <v>35734</v>
      </c>
      <c r="V8243" s="310">
        <v>126176.48</v>
      </c>
      <c r="X8243" s="267" t="s">
        <v>60565</v>
      </c>
      <c r="Y8243" s="268">
        <v>1310.2</v>
      </c>
      <c r="AA8243" s="229" t="s">
        <v>52835</v>
      </c>
      <c r="AB8243" s="230">
        <v>-47.04</v>
      </c>
      <c r="AD8243" s="209" t="s">
        <v>22421</v>
      </c>
      <c r="AE8243" s="210">
        <v>0.98</v>
      </c>
      <c r="AF8243" s="93"/>
      <c r="AG8243" s="93"/>
      <c r="AH8243" s="93"/>
    </row>
    <row r="8244" spans="21:34" x14ac:dyDescent="0.3">
      <c r="U8244" s="309" t="s">
        <v>35735</v>
      </c>
      <c r="V8244" s="310">
        <v>185434.3</v>
      </c>
      <c r="X8244" s="267" t="s">
        <v>52850</v>
      </c>
      <c r="Y8244" s="268">
        <v>7250</v>
      </c>
      <c r="AA8244" s="229" t="s">
        <v>40384</v>
      </c>
      <c r="AB8244" s="230">
        <v>57898.09</v>
      </c>
      <c r="AD8244" s="209" t="s">
        <v>22422</v>
      </c>
      <c r="AE8244" s="210">
        <v>68.239999999999995</v>
      </c>
      <c r="AF8244" s="93"/>
      <c r="AG8244" s="93"/>
      <c r="AH8244" s="93"/>
    </row>
    <row r="8245" spans="21:34" x14ac:dyDescent="0.3">
      <c r="U8245" s="309" t="s">
        <v>39526</v>
      </c>
      <c r="V8245" s="310">
        <v>35972.199999999997</v>
      </c>
      <c r="X8245" s="267" t="s">
        <v>52851</v>
      </c>
      <c r="Y8245" s="268">
        <v>1000</v>
      </c>
      <c r="AA8245" s="229" t="s">
        <v>35209</v>
      </c>
      <c r="AB8245" s="230">
        <v>104585</v>
      </c>
      <c r="AD8245" s="209" t="s">
        <v>22423</v>
      </c>
      <c r="AE8245" s="210">
        <v>17051.16</v>
      </c>
      <c r="AF8245" s="93"/>
      <c r="AG8245" s="93"/>
      <c r="AH8245" s="93"/>
    </row>
    <row r="8246" spans="21:34" x14ac:dyDescent="0.3">
      <c r="U8246" s="309" t="s">
        <v>35736</v>
      </c>
      <c r="V8246" s="310">
        <v>45000</v>
      </c>
      <c r="X8246" s="267" t="s">
        <v>35904</v>
      </c>
      <c r="Y8246" s="268">
        <v>27874.23</v>
      </c>
      <c r="AA8246" s="229" t="s">
        <v>48052</v>
      </c>
      <c r="AB8246" s="230">
        <v>876.23</v>
      </c>
      <c r="AD8246" s="209" t="s">
        <v>22424</v>
      </c>
      <c r="AE8246" s="210">
        <v>5069</v>
      </c>
      <c r="AF8246" s="93"/>
      <c r="AG8246" s="93"/>
      <c r="AH8246" s="93"/>
    </row>
    <row r="8247" spans="21:34" x14ac:dyDescent="0.3">
      <c r="U8247" s="309" t="s">
        <v>39527</v>
      </c>
      <c r="V8247" s="310">
        <v>1867.08</v>
      </c>
      <c r="X8247" s="267" t="s">
        <v>35905</v>
      </c>
      <c r="Y8247" s="268">
        <v>1186.5899999999999</v>
      </c>
      <c r="AA8247" s="229" t="s">
        <v>47028</v>
      </c>
      <c r="AB8247" s="230">
        <v>4775.76</v>
      </c>
      <c r="AD8247" s="209" t="s">
        <v>22425</v>
      </c>
      <c r="AE8247" s="210">
        <v>4624.8</v>
      </c>
      <c r="AF8247" s="93"/>
      <c r="AG8247" s="93"/>
      <c r="AH8247" s="93"/>
    </row>
    <row r="8248" spans="21:34" x14ac:dyDescent="0.3">
      <c r="U8248" s="309" t="s">
        <v>68970</v>
      </c>
      <c r="V8248" s="310">
        <v>130</v>
      </c>
      <c r="X8248" s="267" t="s">
        <v>35906</v>
      </c>
      <c r="Y8248" s="268">
        <v>290</v>
      </c>
      <c r="AA8248" s="229" t="s">
        <v>35210</v>
      </c>
      <c r="AB8248" s="230">
        <v>196310.23</v>
      </c>
      <c r="AD8248" s="209" t="s">
        <v>22426</v>
      </c>
      <c r="AE8248" s="210">
        <v>587.14</v>
      </c>
      <c r="AF8248" s="93"/>
      <c r="AG8248" s="93"/>
      <c r="AH8248" s="93"/>
    </row>
    <row r="8249" spans="21:34" x14ac:dyDescent="0.3">
      <c r="U8249" s="309" t="s">
        <v>64951</v>
      </c>
      <c r="V8249" s="310">
        <v>3169.26</v>
      </c>
      <c r="X8249" s="267" t="s">
        <v>35907</v>
      </c>
      <c r="Y8249" s="268">
        <v>367.96</v>
      </c>
      <c r="AA8249" s="229" t="s">
        <v>36409</v>
      </c>
      <c r="AB8249" s="230">
        <v>3895.42</v>
      </c>
      <c r="AD8249" s="209" t="s">
        <v>22427</v>
      </c>
      <c r="AE8249" s="210">
        <v>16800</v>
      </c>
      <c r="AF8249" s="93"/>
      <c r="AG8249" s="93"/>
      <c r="AH8249" s="93"/>
    </row>
    <row r="8250" spans="21:34" x14ac:dyDescent="0.3">
      <c r="U8250" s="309" t="s">
        <v>68971</v>
      </c>
      <c r="V8250" s="310">
        <v>180</v>
      </c>
      <c r="X8250" s="267" t="s">
        <v>56267</v>
      </c>
      <c r="Y8250" s="268">
        <v>14013</v>
      </c>
      <c r="AA8250" s="229" t="s">
        <v>48959</v>
      </c>
      <c r="AB8250" s="230">
        <v>7000.81</v>
      </c>
      <c r="AD8250" s="209" t="s">
        <v>22428</v>
      </c>
      <c r="AE8250" s="210">
        <v>2218.75</v>
      </c>
      <c r="AF8250" s="93"/>
      <c r="AG8250" s="93"/>
      <c r="AH8250" s="93"/>
    </row>
    <row r="8251" spans="21:34" x14ac:dyDescent="0.3">
      <c r="U8251" s="309" t="s">
        <v>28303</v>
      </c>
      <c r="V8251" s="310">
        <v>46552.28</v>
      </c>
      <c r="X8251" s="267" t="s">
        <v>47032</v>
      </c>
      <c r="Y8251" s="268">
        <v>471.22</v>
      </c>
      <c r="AA8251" s="229" t="s">
        <v>50093</v>
      </c>
      <c r="AB8251" s="230">
        <v>4854.51</v>
      </c>
      <c r="AD8251" s="209" t="s">
        <v>22429</v>
      </c>
      <c r="AE8251" s="210">
        <v>952.1</v>
      </c>
      <c r="AF8251" s="93"/>
      <c r="AG8251" s="93"/>
      <c r="AH8251" s="93"/>
    </row>
    <row r="8252" spans="21:34" x14ac:dyDescent="0.3">
      <c r="U8252" s="309" t="s">
        <v>35737</v>
      </c>
      <c r="V8252" s="310">
        <v>128559.84</v>
      </c>
      <c r="X8252" s="267" t="s">
        <v>39255</v>
      </c>
      <c r="Y8252" s="268">
        <v>197097.35</v>
      </c>
      <c r="AA8252" s="229" t="s">
        <v>50094</v>
      </c>
      <c r="AB8252" s="230">
        <v>27575.53</v>
      </c>
      <c r="AD8252" s="209" t="s">
        <v>22430</v>
      </c>
      <c r="AE8252" s="210">
        <v>1465.29</v>
      </c>
      <c r="AF8252" s="93"/>
      <c r="AG8252" s="93"/>
      <c r="AH8252" s="93"/>
    </row>
    <row r="8253" spans="21:34" x14ac:dyDescent="0.3">
      <c r="U8253" s="309" t="s">
        <v>35738</v>
      </c>
      <c r="V8253" s="310">
        <v>87774.42</v>
      </c>
      <c r="X8253" s="267" t="s">
        <v>45126</v>
      </c>
      <c r="Y8253" s="268">
        <v>829</v>
      </c>
      <c r="AA8253" s="229" t="s">
        <v>52836</v>
      </c>
      <c r="AB8253" s="230">
        <v>1139.56</v>
      </c>
      <c r="AD8253" s="209" t="s">
        <v>22431</v>
      </c>
      <c r="AE8253" s="210">
        <v>387.24</v>
      </c>
      <c r="AF8253" s="93"/>
      <c r="AG8253" s="93"/>
      <c r="AH8253" s="93"/>
    </row>
    <row r="8254" spans="21:34" x14ac:dyDescent="0.3">
      <c r="U8254" s="309" t="s">
        <v>62255</v>
      </c>
      <c r="V8254" s="310">
        <v>1896.53</v>
      </c>
      <c r="X8254" s="267" t="s">
        <v>62686</v>
      </c>
      <c r="Y8254" s="268">
        <v>312720.24</v>
      </c>
      <c r="AA8254" s="229" t="s">
        <v>35211</v>
      </c>
      <c r="AB8254" s="230">
        <v>26480.19</v>
      </c>
      <c r="AD8254" s="209" t="s">
        <v>22432</v>
      </c>
      <c r="AE8254" s="210">
        <v>322.05</v>
      </c>
      <c r="AF8254" s="93"/>
      <c r="AG8254" s="93"/>
      <c r="AH8254" s="93"/>
    </row>
    <row r="8255" spans="21:34" x14ac:dyDescent="0.3">
      <c r="U8255" s="309" t="s">
        <v>34191</v>
      </c>
      <c r="V8255" s="310">
        <v>60271.05</v>
      </c>
      <c r="X8255" s="267" t="s">
        <v>59664</v>
      </c>
      <c r="Y8255" s="268">
        <v>30301.08</v>
      </c>
      <c r="AA8255" s="229" t="s">
        <v>42654</v>
      </c>
      <c r="AB8255" s="230">
        <v>236442.03</v>
      </c>
      <c r="AD8255" s="209" t="s">
        <v>22433</v>
      </c>
      <c r="AE8255" s="210">
        <v>10.51</v>
      </c>
      <c r="AF8255" s="93"/>
      <c r="AG8255" s="93"/>
      <c r="AH8255" s="93"/>
    </row>
    <row r="8256" spans="21:34" x14ac:dyDescent="0.3">
      <c r="U8256" s="309" t="s">
        <v>28304</v>
      </c>
      <c r="V8256" s="310">
        <v>99172.15</v>
      </c>
      <c r="X8256" s="267" t="s">
        <v>59665</v>
      </c>
      <c r="Y8256" s="268">
        <v>26241.01</v>
      </c>
      <c r="AA8256" s="229" t="s">
        <v>40385</v>
      </c>
      <c r="AB8256" s="230">
        <v>6000</v>
      </c>
      <c r="AD8256" s="209" t="s">
        <v>22434</v>
      </c>
      <c r="AE8256" s="210">
        <v>23.2</v>
      </c>
      <c r="AF8256" s="93"/>
      <c r="AG8256" s="93"/>
      <c r="AH8256" s="93"/>
    </row>
    <row r="8257" spans="21:34" x14ac:dyDescent="0.3">
      <c r="U8257" s="309" t="s">
        <v>28306</v>
      </c>
      <c r="V8257" s="310">
        <v>14850</v>
      </c>
      <c r="X8257" s="267" t="s">
        <v>52857</v>
      </c>
      <c r="Y8257" s="268">
        <v>38545.040000000001</v>
      </c>
      <c r="AA8257" s="229" t="s">
        <v>35212</v>
      </c>
      <c r="AB8257" s="230">
        <v>1740.72</v>
      </c>
      <c r="AD8257" s="209" t="s">
        <v>22435</v>
      </c>
      <c r="AE8257" s="210">
        <v>0.98</v>
      </c>
      <c r="AF8257" s="93"/>
      <c r="AG8257" s="93"/>
      <c r="AH8257" s="93"/>
    </row>
    <row r="8258" spans="21:34" x14ac:dyDescent="0.3">
      <c r="U8258" s="309" t="s">
        <v>35739</v>
      </c>
      <c r="V8258" s="310">
        <v>72838.740000000005</v>
      </c>
      <c r="X8258" s="267" t="s">
        <v>36434</v>
      </c>
      <c r="Y8258" s="268">
        <v>70791.62</v>
      </c>
      <c r="AA8258" s="229" t="s">
        <v>35213</v>
      </c>
      <c r="AB8258" s="230">
        <v>2000</v>
      </c>
      <c r="AD8258" s="209" t="s">
        <v>22436</v>
      </c>
      <c r="AE8258" s="210">
        <v>4624.8</v>
      </c>
      <c r="AF8258" s="93"/>
      <c r="AG8258" s="93"/>
      <c r="AH8258" s="93"/>
    </row>
    <row r="8259" spans="21:34" x14ac:dyDescent="0.3">
      <c r="U8259" s="309" t="s">
        <v>63396</v>
      </c>
      <c r="V8259" s="310">
        <v>-46.98</v>
      </c>
      <c r="X8259" s="267" t="s">
        <v>62076</v>
      </c>
      <c r="Y8259" s="268">
        <v>14707.8</v>
      </c>
      <c r="AA8259" s="229" t="s">
        <v>36410</v>
      </c>
      <c r="AB8259" s="230">
        <v>2267.3200000000002</v>
      </c>
      <c r="AD8259" s="209" t="s">
        <v>22437</v>
      </c>
      <c r="AE8259" s="210">
        <v>4750</v>
      </c>
      <c r="AF8259" s="93"/>
      <c r="AG8259" s="93"/>
      <c r="AH8259" s="93"/>
    </row>
    <row r="8260" spans="21:34" x14ac:dyDescent="0.3">
      <c r="U8260" s="309" t="s">
        <v>59871</v>
      </c>
      <c r="V8260" s="310">
        <v>2467.92</v>
      </c>
      <c r="X8260" s="267" t="s">
        <v>62077</v>
      </c>
      <c r="Y8260" s="268">
        <v>1125.2</v>
      </c>
      <c r="AA8260" s="229" t="s">
        <v>35214</v>
      </c>
      <c r="AB8260" s="230">
        <v>49954.91</v>
      </c>
      <c r="AD8260" s="209" t="s">
        <v>22438</v>
      </c>
      <c r="AE8260" s="210">
        <v>46916.480000000003</v>
      </c>
      <c r="AF8260" s="93"/>
      <c r="AG8260" s="93"/>
      <c r="AH8260" s="93"/>
    </row>
    <row r="8261" spans="21:34" x14ac:dyDescent="0.3">
      <c r="U8261" s="309" t="s">
        <v>59872</v>
      </c>
      <c r="V8261" s="310">
        <v>182.71</v>
      </c>
      <c r="X8261" s="267" t="s">
        <v>42656</v>
      </c>
      <c r="Y8261" s="268">
        <v>44137.35</v>
      </c>
      <c r="AA8261" s="229" t="s">
        <v>35215</v>
      </c>
      <c r="AB8261" s="230">
        <v>104420.21</v>
      </c>
      <c r="AD8261" s="209" t="s">
        <v>22439</v>
      </c>
      <c r="AE8261" s="210">
        <v>2000</v>
      </c>
      <c r="AF8261" s="93"/>
      <c r="AG8261" s="93"/>
      <c r="AH8261" s="93"/>
    </row>
    <row r="8262" spans="21:34" x14ac:dyDescent="0.3">
      <c r="U8262" s="309" t="s">
        <v>59873</v>
      </c>
      <c r="V8262" s="310">
        <v>647.26</v>
      </c>
      <c r="X8262" s="267" t="s">
        <v>56268</v>
      </c>
      <c r="Y8262" s="268">
        <v>38278.199999999997</v>
      </c>
      <c r="AA8262" s="229" t="s">
        <v>36411</v>
      </c>
      <c r="AB8262" s="230">
        <v>38835.43</v>
      </c>
      <c r="AD8262" s="209" t="s">
        <v>22440</v>
      </c>
      <c r="AE8262" s="210">
        <v>10078.469999999999</v>
      </c>
      <c r="AF8262" s="93"/>
      <c r="AG8262" s="93"/>
      <c r="AH8262" s="93"/>
    </row>
    <row r="8263" spans="21:34" x14ac:dyDescent="0.3">
      <c r="U8263" s="309" t="s">
        <v>59874</v>
      </c>
      <c r="V8263" s="310">
        <v>289.11</v>
      </c>
      <c r="X8263" s="267" t="s">
        <v>22691</v>
      </c>
      <c r="Y8263" s="268">
        <v>2928.32</v>
      </c>
      <c r="AA8263" s="229" t="s">
        <v>35216</v>
      </c>
      <c r="AB8263" s="230">
        <v>37025</v>
      </c>
      <c r="AD8263" s="209" t="s">
        <v>22441</v>
      </c>
      <c r="AE8263" s="210">
        <v>62587.47</v>
      </c>
      <c r="AF8263" s="93"/>
      <c r="AG8263" s="93"/>
      <c r="AH8263" s="93"/>
    </row>
    <row r="8264" spans="21:34" x14ac:dyDescent="0.3">
      <c r="U8264" s="309" t="s">
        <v>60755</v>
      </c>
      <c r="V8264" s="310">
        <v>359.2</v>
      </c>
      <c r="X8264" s="267" t="s">
        <v>56269</v>
      </c>
      <c r="Y8264" s="268">
        <v>9377.8799999999992</v>
      </c>
      <c r="AA8264" s="229" t="s">
        <v>45113</v>
      </c>
      <c r="AB8264" s="230">
        <v>13050.9</v>
      </c>
      <c r="AD8264" s="209" t="s">
        <v>22442</v>
      </c>
      <c r="AE8264" s="210">
        <v>5720</v>
      </c>
      <c r="AF8264" s="93"/>
      <c r="AG8264" s="93"/>
      <c r="AH8264" s="93"/>
    </row>
    <row r="8265" spans="21:34" x14ac:dyDescent="0.3">
      <c r="U8265" s="309" t="s">
        <v>63400</v>
      </c>
      <c r="V8265" s="310">
        <v>-13.94</v>
      </c>
      <c r="X8265" s="267" t="s">
        <v>36438</v>
      </c>
      <c r="Y8265" s="268">
        <v>8215.83</v>
      </c>
      <c r="AA8265" s="229" t="s">
        <v>48960</v>
      </c>
      <c r="AB8265" s="230">
        <v>73035.199999999997</v>
      </c>
      <c r="AD8265" s="209" t="s">
        <v>22443</v>
      </c>
      <c r="AE8265" s="210">
        <v>28800</v>
      </c>
      <c r="AF8265" s="93"/>
      <c r="AG8265" s="93"/>
      <c r="AH8265" s="93"/>
    </row>
    <row r="8266" spans="21:34" x14ac:dyDescent="0.3">
      <c r="U8266" s="309" t="s">
        <v>58692</v>
      </c>
      <c r="V8266" s="310">
        <v>785.07</v>
      </c>
      <c r="X8266" s="267" t="s">
        <v>22693</v>
      </c>
      <c r="Y8266" s="268">
        <v>12250</v>
      </c>
      <c r="AA8266" s="229" t="s">
        <v>22496</v>
      </c>
      <c r="AB8266" s="230">
        <v>3293.66</v>
      </c>
      <c r="AD8266" s="209" t="s">
        <v>22444</v>
      </c>
      <c r="AE8266" s="210">
        <v>2634.74</v>
      </c>
      <c r="AF8266" s="93"/>
      <c r="AG8266" s="93"/>
      <c r="AH8266" s="93"/>
    </row>
    <row r="8267" spans="21:34" x14ac:dyDescent="0.3">
      <c r="U8267" s="309" t="s">
        <v>58693</v>
      </c>
      <c r="V8267" s="310">
        <v>60.05</v>
      </c>
      <c r="X8267" s="267" t="s">
        <v>56270</v>
      </c>
      <c r="Y8267" s="268">
        <v>20182.48</v>
      </c>
      <c r="AA8267" s="229" t="s">
        <v>50095</v>
      </c>
      <c r="AB8267" s="230">
        <v>21356.15</v>
      </c>
      <c r="AD8267" s="209" t="s">
        <v>22445</v>
      </c>
      <c r="AE8267" s="210">
        <v>7468.49</v>
      </c>
      <c r="AF8267" s="93"/>
      <c r="AG8267" s="93"/>
      <c r="AH8267" s="93"/>
    </row>
    <row r="8268" spans="21:34" x14ac:dyDescent="0.3">
      <c r="U8268" s="309" t="s">
        <v>58694</v>
      </c>
      <c r="V8268" s="310">
        <v>179.9</v>
      </c>
      <c r="X8268" s="267" t="s">
        <v>22694</v>
      </c>
      <c r="Y8268" s="268">
        <v>2481.11</v>
      </c>
      <c r="AA8268" s="229" t="s">
        <v>36412</v>
      </c>
      <c r="AB8268" s="230">
        <v>137719.70000000001</v>
      </c>
      <c r="AD8268" s="209" t="s">
        <v>22446</v>
      </c>
      <c r="AE8268" s="210">
        <v>16364</v>
      </c>
      <c r="AF8268" s="93"/>
      <c r="AG8268" s="93"/>
      <c r="AH8268" s="93"/>
    </row>
    <row r="8269" spans="21:34" x14ac:dyDescent="0.3">
      <c r="U8269" s="309" t="s">
        <v>60756</v>
      </c>
      <c r="V8269" s="310">
        <v>26.28</v>
      </c>
      <c r="X8269" s="267" t="s">
        <v>52862</v>
      </c>
      <c r="Y8269" s="268">
        <v>7945.96</v>
      </c>
      <c r="AA8269" s="229" t="s">
        <v>48053</v>
      </c>
      <c r="AB8269" s="230">
        <v>-3922.93</v>
      </c>
      <c r="AD8269" s="209" t="s">
        <v>22447</v>
      </c>
      <c r="AE8269" s="210">
        <v>1494.93</v>
      </c>
      <c r="AF8269" s="93"/>
      <c r="AG8269" s="93"/>
      <c r="AH8269" s="93"/>
    </row>
    <row r="8270" spans="21:34" x14ac:dyDescent="0.3">
      <c r="U8270" s="309" t="s">
        <v>68972</v>
      </c>
      <c r="V8270" s="310">
        <v>-6.77</v>
      </c>
      <c r="X8270" s="267" t="s">
        <v>39256</v>
      </c>
      <c r="Y8270" s="268">
        <v>71868.28</v>
      </c>
      <c r="AA8270" s="229" t="s">
        <v>52837</v>
      </c>
      <c r="AB8270" s="230">
        <v>6300</v>
      </c>
      <c r="AD8270" s="209" t="s">
        <v>22448</v>
      </c>
      <c r="AE8270" s="210">
        <v>419.58</v>
      </c>
      <c r="AF8270" s="93"/>
      <c r="AG8270" s="93"/>
      <c r="AH8270" s="93"/>
    </row>
    <row r="8271" spans="21:34" x14ac:dyDescent="0.3">
      <c r="U8271" s="309" t="s">
        <v>68973</v>
      </c>
      <c r="V8271" s="310">
        <v>-388.85</v>
      </c>
      <c r="X8271" s="267" t="s">
        <v>57568</v>
      </c>
      <c r="Y8271" s="268">
        <v>8684.9699999999993</v>
      </c>
      <c r="AA8271" s="229" t="s">
        <v>52838</v>
      </c>
      <c r="AB8271" s="230">
        <v>6092.92</v>
      </c>
      <c r="AD8271" s="209" t="s">
        <v>22449</v>
      </c>
      <c r="AE8271" s="210">
        <v>2083.9299999999998</v>
      </c>
      <c r="AF8271" s="93"/>
      <c r="AG8271" s="93"/>
      <c r="AH8271" s="93"/>
    </row>
    <row r="8272" spans="21:34" x14ac:dyDescent="0.3">
      <c r="U8272" s="309" t="s">
        <v>62820</v>
      </c>
      <c r="V8272" s="310">
        <v>3406</v>
      </c>
      <c r="X8272" s="267" t="s">
        <v>56271</v>
      </c>
      <c r="Y8272" s="268">
        <v>39006</v>
      </c>
      <c r="AA8272" s="229" t="s">
        <v>52839</v>
      </c>
      <c r="AB8272" s="230">
        <v>948.07</v>
      </c>
      <c r="AD8272" s="209" t="s">
        <v>22450</v>
      </c>
      <c r="AE8272" s="210">
        <v>27917</v>
      </c>
      <c r="AF8272" s="93"/>
      <c r="AG8272" s="93"/>
      <c r="AH8272" s="93"/>
    </row>
    <row r="8273" spans="21:34" x14ac:dyDescent="0.3">
      <c r="U8273" s="309" t="s">
        <v>68974</v>
      </c>
      <c r="V8273" s="310">
        <v>2000</v>
      </c>
      <c r="X8273" s="267" t="s">
        <v>55219</v>
      </c>
      <c r="Y8273" s="268">
        <v>49860</v>
      </c>
      <c r="AA8273" s="229" t="s">
        <v>52840</v>
      </c>
      <c r="AB8273" s="230">
        <v>2986.69</v>
      </c>
      <c r="AD8273" s="209" t="s">
        <v>13743</v>
      </c>
      <c r="AE8273" s="210">
        <v>9537.86</v>
      </c>
      <c r="AF8273" s="93"/>
      <c r="AG8273" s="93"/>
      <c r="AH8273" s="93"/>
    </row>
    <row r="8274" spans="21:34" x14ac:dyDescent="0.3">
      <c r="U8274" s="309" t="s">
        <v>53868</v>
      </c>
      <c r="V8274" s="310">
        <v>150</v>
      </c>
      <c r="X8274" s="267" t="s">
        <v>55220</v>
      </c>
      <c r="Y8274" s="268">
        <v>6798.1</v>
      </c>
      <c r="AA8274" s="229" t="s">
        <v>52841</v>
      </c>
      <c r="AB8274" s="230">
        <v>1132.1600000000001</v>
      </c>
      <c r="AD8274" s="209" t="s">
        <v>13744</v>
      </c>
      <c r="AE8274" s="210">
        <v>8396.82</v>
      </c>
      <c r="AF8274" s="93"/>
      <c r="AG8274" s="93"/>
      <c r="AH8274" s="93"/>
    </row>
    <row r="8275" spans="21:34" x14ac:dyDescent="0.3">
      <c r="U8275" s="309" t="s">
        <v>53869</v>
      </c>
      <c r="V8275" s="310">
        <v>11.49</v>
      </c>
      <c r="X8275" s="267" t="s">
        <v>56272</v>
      </c>
      <c r="Y8275" s="268">
        <v>9362.4699999999993</v>
      </c>
      <c r="AA8275" s="229" t="s">
        <v>50096</v>
      </c>
      <c r="AB8275" s="230">
        <v>5684</v>
      </c>
      <c r="AD8275" s="209" t="s">
        <v>13746</v>
      </c>
      <c r="AE8275" s="210">
        <v>1372.02</v>
      </c>
      <c r="AF8275" s="93"/>
      <c r="AG8275" s="93"/>
      <c r="AH8275" s="93"/>
    </row>
    <row r="8276" spans="21:34" x14ac:dyDescent="0.3">
      <c r="U8276" s="309" t="s">
        <v>55445</v>
      </c>
      <c r="V8276" s="310">
        <v>22.94</v>
      </c>
      <c r="X8276" s="267" t="s">
        <v>57569</v>
      </c>
      <c r="Y8276" s="268">
        <v>38780.43</v>
      </c>
      <c r="AA8276" s="229" t="s">
        <v>45114</v>
      </c>
      <c r="AB8276" s="230">
        <v>96016.72</v>
      </c>
      <c r="AD8276" s="209" t="s">
        <v>13747</v>
      </c>
      <c r="AE8276" s="210">
        <v>3888.2</v>
      </c>
      <c r="AF8276" s="93"/>
      <c r="AG8276" s="93"/>
      <c r="AH8276" s="93"/>
    </row>
    <row r="8277" spans="21:34" x14ac:dyDescent="0.3">
      <c r="U8277" s="309" t="s">
        <v>53870</v>
      </c>
      <c r="V8277" s="310">
        <v>2589.23</v>
      </c>
      <c r="X8277" s="267" t="s">
        <v>22696</v>
      </c>
      <c r="Y8277" s="268">
        <v>506913</v>
      </c>
      <c r="AA8277" s="229" t="s">
        <v>45115</v>
      </c>
      <c r="AB8277" s="230">
        <v>7350.28</v>
      </c>
      <c r="AD8277" s="209" t="s">
        <v>13749</v>
      </c>
      <c r="AE8277" s="210">
        <v>32.1</v>
      </c>
      <c r="AF8277" s="93"/>
      <c r="AG8277" s="93"/>
      <c r="AH8277" s="93"/>
    </row>
    <row r="8278" spans="21:34" x14ac:dyDescent="0.3">
      <c r="U8278" s="309" t="s">
        <v>53871</v>
      </c>
      <c r="V8278" s="310">
        <v>107.92</v>
      </c>
      <c r="X8278" s="267" t="s">
        <v>22697</v>
      </c>
      <c r="Y8278" s="268">
        <v>41598</v>
      </c>
      <c r="AA8278" s="229" t="s">
        <v>45116</v>
      </c>
      <c r="AB8278" s="230">
        <v>1733437.5</v>
      </c>
      <c r="AD8278" s="209" t="s">
        <v>22451</v>
      </c>
      <c r="AE8278" s="210">
        <v>2630</v>
      </c>
      <c r="AF8278" s="93"/>
      <c r="AG8278" s="93"/>
      <c r="AH8278" s="93"/>
    </row>
    <row r="8279" spans="21:34" x14ac:dyDescent="0.3">
      <c r="U8279" s="309" t="s">
        <v>53873</v>
      </c>
      <c r="V8279" s="310">
        <v>931.72</v>
      </c>
      <c r="X8279" s="267" t="s">
        <v>22699</v>
      </c>
      <c r="Y8279" s="268">
        <v>66557.5</v>
      </c>
      <c r="AA8279" s="229" t="s">
        <v>45117</v>
      </c>
      <c r="AB8279" s="230">
        <v>132608.51</v>
      </c>
      <c r="AD8279" s="209" t="s">
        <v>22452</v>
      </c>
      <c r="AE8279" s="210">
        <v>1931</v>
      </c>
      <c r="AF8279" s="93"/>
      <c r="AG8279" s="93"/>
      <c r="AH8279" s="93"/>
    </row>
    <row r="8280" spans="21:34" x14ac:dyDescent="0.3">
      <c r="U8280" s="309" t="s">
        <v>53874</v>
      </c>
      <c r="V8280" s="310">
        <v>71.27</v>
      </c>
      <c r="X8280" s="267" t="s">
        <v>55221</v>
      </c>
      <c r="Y8280" s="268">
        <v>10872</v>
      </c>
      <c r="AA8280" s="229" t="s">
        <v>22567</v>
      </c>
      <c r="AB8280" s="230">
        <v>70511.009999999995</v>
      </c>
      <c r="AD8280" s="209" t="s">
        <v>22453</v>
      </c>
      <c r="AE8280" s="210">
        <v>6420</v>
      </c>
      <c r="AF8280" s="93"/>
      <c r="AG8280" s="93"/>
      <c r="AH8280" s="93"/>
    </row>
    <row r="8281" spans="21:34" x14ac:dyDescent="0.3">
      <c r="U8281" s="309" t="s">
        <v>55446</v>
      </c>
      <c r="V8281" s="310">
        <v>73.5</v>
      </c>
      <c r="X8281" s="267" t="s">
        <v>22700</v>
      </c>
      <c r="Y8281" s="268">
        <v>3050</v>
      </c>
      <c r="AA8281" s="229" t="s">
        <v>36414</v>
      </c>
      <c r="AB8281" s="230">
        <v>43677</v>
      </c>
      <c r="AD8281" s="209" t="s">
        <v>22454</v>
      </c>
      <c r="AE8281" s="210">
        <v>3069.77</v>
      </c>
      <c r="AF8281" s="93"/>
      <c r="AG8281" s="93"/>
      <c r="AH8281" s="93"/>
    </row>
    <row r="8282" spans="21:34" x14ac:dyDescent="0.3">
      <c r="U8282" s="309" t="s">
        <v>53875</v>
      </c>
      <c r="V8282" s="310">
        <v>306.87</v>
      </c>
      <c r="X8282" s="267" t="s">
        <v>22701</v>
      </c>
      <c r="Y8282" s="268">
        <v>50275.26</v>
      </c>
      <c r="AA8282" s="229" t="s">
        <v>22569</v>
      </c>
      <c r="AB8282" s="230">
        <v>8132</v>
      </c>
      <c r="AD8282" s="209" t="s">
        <v>22455</v>
      </c>
      <c r="AE8282" s="210">
        <v>7418.52</v>
      </c>
      <c r="AF8282" s="93"/>
      <c r="AG8282" s="93"/>
      <c r="AH8282" s="93"/>
    </row>
    <row r="8283" spans="21:34" x14ac:dyDescent="0.3">
      <c r="U8283" s="309" t="s">
        <v>53876</v>
      </c>
      <c r="V8283" s="310">
        <v>64.08</v>
      </c>
      <c r="X8283" s="267" t="s">
        <v>55222</v>
      </c>
      <c r="Y8283" s="268">
        <v>5733</v>
      </c>
      <c r="AA8283" s="229" t="s">
        <v>22570</v>
      </c>
      <c r="AB8283" s="230">
        <v>30660.18</v>
      </c>
      <c r="AD8283" s="209" t="s">
        <v>22456</v>
      </c>
      <c r="AE8283" s="210">
        <v>802.4</v>
      </c>
      <c r="AF8283" s="93"/>
      <c r="AG8283" s="93"/>
      <c r="AH8283" s="93"/>
    </row>
    <row r="8284" spans="21:34" x14ac:dyDescent="0.3">
      <c r="U8284" s="309" t="s">
        <v>34197</v>
      </c>
      <c r="V8284" s="310">
        <v>1265</v>
      </c>
      <c r="X8284" s="267" t="s">
        <v>22703</v>
      </c>
      <c r="Y8284" s="268">
        <v>496500</v>
      </c>
      <c r="AA8284" s="229" t="s">
        <v>22572</v>
      </c>
      <c r="AB8284" s="230">
        <v>95342.63</v>
      </c>
      <c r="AD8284" s="209" t="s">
        <v>22457</v>
      </c>
      <c r="AE8284" s="210">
        <v>2205.94</v>
      </c>
      <c r="AF8284" s="93"/>
      <c r="AG8284" s="93"/>
      <c r="AH8284" s="93"/>
    </row>
    <row r="8285" spans="21:34" x14ac:dyDescent="0.3">
      <c r="U8285" s="309" t="s">
        <v>36760</v>
      </c>
      <c r="V8285" s="310">
        <v>30305</v>
      </c>
      <c r="X8285" s="267" t="s">
        <v>42657</v>
      </c>
      <c r="Y8285" s="268">
        <v>1558668.2</v>
      </c>
      <c r="AA8285" s="229" t="s">
        <v>22573</v>
      </c>
      <c r="AB8285" s="230">
        <v>59943.39</v>
      </c>
      <c r="AD8285" s="209" t="s">
        <v>22458</v>
      </c>
      <c r="AE8285" s="210">
        <v>1167.3399999999999</v>
      </c>
      <c r="AF8285" s="93"/>
      <c r="AG8285" s="93"/>
      <c r="AH8285" s="93"/>
    </row>
    <row r="8286" spans="21:34" x14ac:dyDescent="0.3">
      <c r="U8286" s="309" t="s">
        <v>68975</v>
      </c>
      <c r="V8286" s="310">
        <v>40797.620000000003</v>
      </c>
      <c r="X8286" s="267" t="s">
        <v>22704</v>
      </c>
      <c r="Y8286" s="268">
        <v>13904</v>
      </c>
      <c r="AA8286" s="229" t="s">
        <v>52842</v>
      </c>
      <c r="AB8286" s="230">
        <v>1097.8499999999999</v>
      </c>
      <c r="AD8286" s="209" t="s">
        <v>22459</v>
      </c>
      <c r="AE8286" s="210">
        <v>26531.66</v>
      </c>
      <c r="AF8286" s="93"/>
      <c r="AG8286" s="93"/>
      <c r="AH8286" s="93"/>
    </row>
    <row r="8287" spans="21:34" x14ac:dyDescent="0.3">
      <c r="U8287" s="309" t="s">
        <v>35746</v>
      </c>
      <c r="V8287" s="310">
        <v>3500</v>
      </c>
      <c r="X8287" s="267" t="s">
        <v>52864</v>
      </c>
      <c r="Y8287" s="268">
        <v>139001</v>
      </c>
      <c r="AA8287" s="229" t="s">
        <v>22574</v>
      </c>
      <c r="AB8287" s="230">
        <v>60639.519999999997</v>
      </c>
      <c r="AD8287" s="209" t="s">
        <v>22460</v>
      </c>
      <c r="AE8287" s="210">
        <v>5214</v>
      </c>
      <c r="AF8287" s="93"/>
      <c r="AG8287" s="93"/>
      <c r="AH8287" s="93"/>
    </row>
    <row r="8288" spans="21:34" x14ac:dyDescent="0.3">
      <c r="U8288" s="309" t="s">
        <v>68976</v>
      </c>
      <c r="V8288" s="310">
        <v>13146.7</v>
      </c>
      <c r="X8288" s="267" t="s">
        <v>22705</v>
      </c>
      <c r="Y8288" s="268">
        <v>221229.9</v>
      </c>
      <c r="AA8288" s="229" t="s">
        <v>33767</v>
      </c>
      <c r="AB8288" s="230">
        <v>1217.67</v>
      </c>
      <c r="AD8288" s="209" t="s">
        <v>22461</v>
      </c>
      <c r="AE8288" s="210">
        <v>27783.279999999999</v>
      </c>
      <c r="AF8288" s="93"/>
      <c r="AG8288" s="93"/>
      <c r="AH8288" s="93"/>
    </row>
    <row r="8289" spans="21:34" x14ac:dyDescent="0.3">
      <c r="U8289" s="309" t="s">
        <v>68977</v>
      </c>
      <c r="V8289" s="310">
        <v>10500</v>
      </c>
      <c r="X8289" s="267" t="s">
        <v>22706</v>
      </c>
      <c r="Y8289" s="268">
        <v>563741.66</v>
      </c>
      <c r="AA8289" s="229" t="s">
        <v>40386</v>
      </c>
      <c r="AB8289" s="230">
        <v>2929.71</v>
      </c>
      <c r="AD8289" s="209" t="s">
        <v>22462</v>
      </c>
      <c r="AE8289" s="210">
        <v>17896.64</v>
      </c>
      <c r="AF8289" s="93"/>
      <c r="AG8289" s="93"/>
      <c r="AH8289" s="93"/>
    </row>
    <row r="8290" spans="21:34" x14ac:dyDescent="0.3">
      <c r="U8290" s="309" t="s">
        <v>34198</v>
      </c>
      <c r="V8290" s="310">
        <v>6723.96</v>
      </c>
      <c r="X8290" s="267" t="s">
        <v>64539</v>
      </c>
      <c r="Y8290" s="268">
        <v>12220.06</v>
      </c>
      <c r="AA8290" s="229" t="s">
        <v>33768</v>
      </c>
      <c r="AB8290" s="230">
        <v>317.27999999999997</v>
      </c>
      <c r="AD8290" s="209" t="s">
        <v>22463</v>
      </c>
      <c r="AE8290" s="210">
        <v>45915.38</v>
      </c>
      <c r="AF8290" s="93"/>
      <c r="AG8290" s="93"/>
      <c r="AH8290" s="93"/>
    </row>
    <row r="8291" spans="21:34" x14ac:dyDescent="0.3">
      <c r="U8291" s="309" t="s">
        <v>34199</v>
      </c>
      <c r="V8291" s="310">
        <v>24239.65</v>
      </c>
      <c r="X8291" s="267" t="s">
        <v>39257</v>
      </c>
      <c r="Y8291" s="268">
        <v>119657.9</v>
      </c>
      <c r="AA8291" s="229" t="s">
        <v>33769</v>
      </c>
      <c r="AB8291" s="230">
        <v>899.15</v>
      </c>
      <c r="AD8291" s="209" t="s">
        <v>22464</v>
      </c>
      <c r="AE8291" s="210">
        <v>2625</v>
      </c>
      <c r="AF8291" s="93"/>
      <c r="AG8291" s="93"/>
      <c r="AH8291" s="93"/>
    </row>
    <row r="8292" spans="21:34" x14ac:dyDescent="0.3">
      <c r="U8292" s="309" t="s">
        <v>34200</v>
      </c>
      <c r="V8292" s="310">
        <v>9681.27</v>
      </c>
      <c r="X8292" s="267" t="s">
        <v>52865</v>
      </c>
      <c r="Y8292" s="268">
        <v>70707.33</v>
      </c>
      <c r="AA8292" s="229" t="s">
        <v>22578</v>
      </c>
      <c r="AB8292" s="230">
        <v>10027.61</v>
      </c>
      <c r="AD8292" s="209" t="s">
        <v>22465</v>
      </c>
      <c r="AE8292" s="210">
        <v>22627.9</v>
      </c>
      <c r="AF8292" s="93"/>
      <c r="AG8292" s="93"/>
      <c r="AH8292" s="93"/>
    </row>
    <row r="8293" spans="21:34" x14ac:dyDescent="0.3">
      <c r="U8293" s="309" t="s">
        <v>66772</v>
      </c>
      <c r="V8293" s="310">
        <v>17320.86</v>
      </c>
      <c r="X8293" s="267" t="s">
        <v>22707</v>
      </c>
      <c r="Y8293" s="268">
        <v>211717.28</v>
      </c>
      <c r="AA8293" s="229" t="s">
        <v>47029</v>
      </c>
      <c r="AB8293" s="230">
        <v>2959.42</v>
      </c>
      <c r="AD8293" s="209" t="s">
        <v>22466</v>
      </c>
      <c r="AE8293" s="210">
        <v>50080.37</v>
      </c>
      <c r="AF8293" s="93"/>
      <c r="AG8293" s="93"/>
      <c r="AH8293" s="93"/>
    </row>
    <row r="8294" spans="21:34" x14ac:dyDescent="0.3">
      <c r="U8294" s="309" t="s">
        <v>36761</v>
      </c>
      <c r="V8294" s="310">
        <v>339800</v>
      </c>
      <c r="X8294" s="267" t="s">
        <v>56273</v>
      </c>
      <c r="Y8294" s="268">
        <v>52430.22</v>
      </c>
      <c r="AA8294" s="229" t="s">
        <v>36415</v>
      </c>
      <c r="AB8294" s="230">
        <v>149171.51</v>
      </c>
      <c r="AD8294" s="209" t="s">
        <v>22467</v>
      </c>
      <c r="AE8294" s="210">
        <v>3419.73</v>
      </c>
      <c r="AF8294" s="93"/>
      <c r="AG8294" s="93"/>
      <c r="AH8294" s="93"/>
    </row>
    <row r="8295" spans="21:34" x14ac:dyDescent="0.3">
      <c r="U8295" s="309" t="s">
        <v>63403</v>
      </c>
      <c r="V8295" s="310">
        <v>20597.39</v>
      </c>
      <c r="X8295" s="267" t="s">
        <v>52866</v>
      </c>
      <c r="Y8295" s="268">
        <v>74762.36</v>
      </c>
      <c r="AA8295" s="229" t="s">
        <v>40387</v>
      </c>
      <c r="AB8295" s="230">
        <v>14867.5</v>
      </c>
      <c r="AD8295" s="209" t="s">
        <v>22468</v>
      </c>
      <c r="AE8295" s="210">
        <v>9243.81</v>
      </c>
      <c r="AF8295" s="93"/>
      <c r="AG8295" s="93"/>
      <c r="AH8295" s="93"/>
    </row>
    <row r="8296" spans="21:34" x14ac:dyDescent="0.3">
      <c r="U8296" s="309" t="s">
        <v>45660</v>
      </c>
      <c r="V8296" s="310">
        <v>23668.720000000001</v>
      </c>
      <c r="X8296" s="267" t="s">
        <v>48062</v>
      </c>
      <c r="Y8296" s="268">
        <v>58281</v>
      </c>
      <c r="AA8296" s="229" t="s">
        <v>36416</v>
      </c>
      <c r="AB8296" s="230">
        <v>12448.14</v>
      </c>
      <c r="AD8296" s="209" t="s">
        <v>22469</v>
      </c>
      <c r="AE8296" s="210">
        <v>24058.86</v>
      </c>
      <c r="AF8296" s="93"/>
      <c r="AG8296" s="93"/>
      <c r="AH8296" s="93"/>
    </row>
    <row r="8297" spans="21:34" x14ac:dyDescent="0.3">
      <c r="U8297" s="309" t="s">
        <v>62260</v>
      </c>
      <c r="V8297" s="310">
        <v>12922.21</v>
      </c>
      <c r="X8297" s="267" t="s">
        <v>50101</v>
      </c>
      <c r="Y8297" s="268">
        <v>831511.98</v>
      </c>
      <c r="AA8297" s="229" t="s">
        <v>36417</v>
      </c>
      <c r="AB8297" s="230">
        <v>38167.53</v>
      </c>
      <c r="AD8297" s="209" t="s">
        <v>22470</v>
      </c>
      <c r="AE8297" s="210">
        <v>12160.21</v>
      </c>
      <c r="AF8297" s="93"/>
      <c r="AG8297" s="93"/>
      <c r="AH8297" s="93"/>
    </row>
    <row r="8298" spans="21:34" x14ac:dyDescent="0.3">
      <c r="U8298" s="309" t="s">
        <v>57890</v>
      </c>
      <c r="V8298" s="310">
        <v>5892.16</v>
      </c>
      <c r="X8298" s="267" t="s">
        <v>61472</v>
      </c>
      <c r="Y8298" s="268">
        <v>28162.9</v>
      </c>
      <c r="AA8298" s="229" t="s">
        <v>36418</v>
      </c>
      <c r="AB8298" s="230">
        <v>11428.04</v>
      </c>
      <c r="AD8298" s="209" t="s">
        <v>22471</v>
      </c>
      <c r="AE8298" s="210">
        <v>9783.9500000000007</v>
      </c>
      <c r="AF8298" s="93"/>
      <c r="AG8298" s="93"/>
      <c r="AH8298" s="93"/>
    </row>
    <row r="8299" spans="21:34" x14ac:dyDescent="0.3">
      <c r="U8299" s="309" t="s">
        <v>68978</v>
      </c>
      <c r="V8299" s="310">
        <v>139976</v>
      </c>
      <c r="X8299" s="267" t="s">
        <v>63233</v>
      </c>
      <c r="Y8299" s="268">
        <v>26959.1</v>
      </c>
      <c r="AA8299" s="229" t="s">
        <v>50097</v>
      </c>
      <c r="AB8299" s="230">
        <v>975.08</v>
      </c>
      <c r="AD8299" s="209" t="s">
        <v>22472</v>
      </c>
      <c r="AE8299" s="210">
        <v>9500</v>
      </c>
      <c r="AF8299" s="93"/>
      <c r="AG8299" s="93"/>
      <c r="AH8299" s="93"/>
    </row>
    <row r="8300" spans="21:34" x14ac:dyDescent="0.3">
      <c r="U8300" s="309" t="s">
        <v>57891</v>
      </c>
      <c r="V8300" s="310">
        <v>110</v>
      </c>
      <c r="X8300" s="267" t="s">
        <v>55223</v>
      </c>
      <c r="Y8300" s="268">
        <v>7350</v>
      </c>
      <c r="AA8300" s="229" t="s">
        <v>52843</v>
      </c>
      <c r="AB8300" s="230">
        <v>3000</v>
      </c>
      <c r="AD8300" s="209" t="s">
        <v>22473</v>
      </c>
      <c r="AE8300" s="210">
        <v>18.98</v>
      </c>
      <c r="AF8300" s="93"/>
      <c r="AG8300" s="93"/>
      <c r="AH8300" s="93"/>
    </row>
    <row r="8301" spans="21:34" x14ac:dyDescent="0.3">
      <c r="U8301" s="309" t="s">
        <v>58696</v>
      </c>
      <c r="V8301" s="310">
        <v>535.1</v>
      </c>
      <c r="X8301" s="267" t="s">
        <v>55224</v>
      </c>
      <c r="Y8301" s="268">
        <v>33490</v>
      </c>
      <c r="AA8301" s="229" t="s">
        <v>48054</v>
      </c>
      <c r="AB8301" s="230">
        <v>350</v>
      </c>
      <c r="AD8301" s="209" t="s">
        <v>22474</v>
      </c>
      <c r="AE8301" s="210">
        <v>21010.75</v>
      </c>
      <c r="AF8301" s="93"/>
      <c r="AG8301" s="93"/>
      <c r="AH8301" s="93"/>
    </row>
    <row r="8302" spans="21:34" x14ac:dyDescent="0.3">
      <c r="U8302" s="309" t="s">
        <v>63807</v>
      </c>
      <c r="V8302" s="310">
        <v>191.13</v>
      </c>
      <c r="X8302" s="267" t="s">
        <v>63721</v>
      </c>
      <c r="Y8302" s="268">
        <v>8432.5</v>
      </c>
      <c r="AA8302" s="229" t="s">
        <v>52844</v>
      </c>
      <c r="AB8302" s="230">
        <v>2734.22</v>
      </c>
      <c r="AD8302" s="209" t="s">
        <v>22475</v>
      </c>
      <c r="AE8302" s="210">
        <v>22620.74</v>
      </c>
      <c r="AF8302" s="93"/>
      <c r="AG8302" s="93"/>
      <c r="AH8302" s="93"/>
    </row>
    <row r="8303" spans="21:34" x14ac:dyDescent="0.3">
      <c r="U8303" s="309" t="s">
        <v>68979</v>
      </c>
      <c r="V8303" s="310">
        <v>550.88</v>
      </c>
      <c r="X8303" s="267" t="s">
        <v>55225</v>
      </c>
      <c r="Y8303" s="268">
        <v>2916</v>
      </c>
      <c r="AA8303" s="229" t="s">
        <v>33770</v>
      </c>
      <c r="AB8303" s="230">
        <v>70339.039999999994</v>
      </c>
      <c r="AD8303" s="209" t="s">
        <v>22476</v>
      </c>
      <c r="AE8303" s="210">
        <v>57375.92</v>
      </c>
      <c r="AF8303" s="93"/>
      <c r="AG8303" s="93"/>
      <c r="AH8303" s="93"/>
    </row>
    <row r="8304" spans="21:34" x14ac:dyDescent="0.3">
      <c r="U8304" s="309" t="s">
        <v>59230</v>
      </c>
      <c r="V8304" s="310">
        <v>3167</v>
      </c>
      <c r="X8304" s="267" t="s">
        <v>55226</v>
      </c>
      <c r="Y8304" s="268">
        <v>3992.5</v>
      </c>
      <c r="AA8304" s="229" t="s">
        <v>33771</v>
      </c>
      <c r="AB8304" s="230">
        <v>562749.62</v>
      </c>
      <c r="AD8304" s="209" t="s">
        <v>22477</v>
      </c>
      <c r="AE8304" s="210">
        <v>10881.9</v>
      </c>
      <c r="AF8304" s="93"/>
      <c r="AG8304" s="93"/>
      <c r="AH8304" s="93"/>
    </row>
    <row r="8305" spans="21:34" x14ac:dyDescent="0.3">
      <c r="U8305" s="309" t="s">
        <v>59231</v>
      </c>
      <c r="V8305" s="310">
        <v>242.24</v>
      </c>
      <c r="X8305" s="267" t="s">
        <v>55227</v>
      </c>
      <c r="Y8305" s="268">
        <v>12786.27</v>
      </c>
      <c r="AA8305" s="229" t="s">
        <v>47030</v>
      </c>
      <c r="AB8305" s="230">
        <v>1490.65</v>
      </c>
      <c r="AD8305" s="209" t="s">
        <v>22478</v>
      </c>
      <c r="AE8305" s="210">
        <v>-2040.19</v>
      </c>
      <c r="AF8305" s="93"/>
      <c r="AG8305" s="93"/>
      <c r="AH8305" s="93"/>
    </row>
    <row r="8306" spans="21:34" x14ac:dyDescent="0.3">
      <c r="U8306" s="309" t="s">
        <v>59232</v>
      </c>
      <c r="V8306" s="310">
        <v>792.38</v>
      </c>
      <c r="X8306" s="267" t="s">
        <v>64540</v>
      </c>
      <c r="Y8306" s="268">
        <v>251.61</v>
      </c>
      <c r="AA8306" s="229" t="s">
        <v>33772</v>
      </c>
      <c r="AB8306" s="230">
        <v>121411.63</v>
      </c>
      <c r="AD8306" s="209" t="s">
        <v>22479</v>
      </c>
      <c r="AE8306" s="210">
        <v>4059.74</v>
      </c>
      <c r="AF8306" s="93"/>
      <c r="AG8306" s="93"/>
      <c r="AH8306" s="93"/>
    </row>
    <row r="8307" spans="21:34" x14ac:dyDescent="0.3">
      <c r="U8307" s="309" t="s">
        <v>59233</v>
      </c>
      <c r="V8307" s="310">
        <v>2056.56</v>
      </c>
      <c r="X8307" s="267" t="s">
        <v>64541</v>
      </c>
      <c r="Y8307" s="268">
        <v>39598.17</v>
      </c>
      <c r="AA8307" s="229" t="s">
        <v>36419</v>
      </c>
      <c r="AB8307" s="230">
        <v>36510.1</v>
      </c>
      <c r="AD8307" s="209" t="s">
        <v>22480</v>
      </c>
      <c r="AE8307" s="210">
        <v>25000</v>
      </c>
      <c r="AF8307" s="93"/>
      <c r="AG8307" s="93"/>
      <c r="AH8307" s="93"/>
    </row>
    <row r="8308" spans="21:34" x14ac:dyDescent="0.3">
      <c r="U8308" s="309" t="s">
        <v>68980</v>
      </c>
      <c r="V8308" s="310">
        <v>2652.8</v>
      </c>
      <c r="X8308" s="267" t="s">
        <v>55228</v>
      </c>
      <c r="Y8308" s="268">
        <v>29737.200000000001</v>
      </c>
      <c r="AA8308" s="229" t="s">
        <v>36420</v>
      </c>
      <c r="AB8308" s="230">
        <v>5417.01</v>
      </c>
      <c r="AD8308" s="209" t="s">
        <v>22481</v>
      </c>
      <c r="AE8308" s="210">
        <v>1516</v>
      </c>
      <c r="AF8308" s="93"/>
      <c r="AG8308" s="93"/>
      <c r="AH8308" s="93"/>
    </row>
    <row r="8309" spans="21:34" x14ac:dyDescent="0.3">
      <c r="U8309" s="309" t="s">
        <v>68981</v>
      </c>
      <c r="V8309" s="310">
        <v>732</v>
      </c>
      <c r="X8309" s="267" t="s">
        <v>52868</v>
      </c>
      <c r="Y8309" s="268">
        <v>21542.5</v>
      </c>
      <c r="AA8309" s="229" t="s">
        <v>36421</v>
      </c>
      <c r="AB8309" s="230">
        <v>121466.33</v>
      </c>
      <c r="AD8309" s="209" t="s">
        <v>22482</v>
      </c>
      <c r="AE8309" s="210">
        <v>170280</v>
      </c>
      <c r="AF8309" s="93"/>
      <c r="AG8309" s="93"/>
      <c r="AH8309" s="93"/>
    </row>
    <row r="8310" spans="21:34" x14ac:dyDescent="0.3">
      <c r="U8310" s="309" t="s">
        <v>66774</v>
      </c>
      <c r="V8310" s="310">
        <v>190</v>
      </c>
      <c r="X8310" s="267" t="s">
        <v>52869</v>
      </c>
      <c r="Y8310" s="268">
        <v>1648.01</v>
      </c>
      <c r="AA8310" s="229" t="s">
        <v>47031</v>
      </c>
      <c r="AB8310" s="230">
        <v>5778.79</v>
      </c>
      <c r="AD8310" s="209" t="s">
        <v>22483</v>
      </c>
      <c r="AE8310" s="210">
        <v>4168.49</v>
      </c>
      <c r="AF8310" s="93"/>
      <c r="AG8310" s="93"/>
      <c r="AH8310" s="93"/>
    </row>
    <row r="8311" spans="21:34" x14ac:dyDescent="0.3">
      <c r="U8311" s="309" t="s">
        <v>68982</v>
      </c>
      <c r="V8311" s="310">
        <v>2570.44</v>
      </c>
      <c r="X8311" s="267" t="s">
        <v>52870</v>
      </c>
      <c r="Y8311" s="268">
        <v>5277.91</v>
      </c>
      <c r="AA8311" s="229" t="s">
        <v>52845</v>
      </c>
      <c r="AB8311" s="230">
        <v>515</v>
      </c>
      <c r="AD8311" s="209" t="s">
        <v>22484</v>
      </c>
      <c r="AE8311" s="210">
        <v>5760</v>
      </c>
      <c r="AF8311" s="93"/>
      <c r="AG8311" s="93"/>
      <c r="AH8311" s="93"/>
    </row>
    <row r="8312" spans="21:34" x14ac:dyDescent="0.3">
      <c r="U8312" s="309" t="s">
        <v>57896</v>
      </c>
      <c r="V8312" s="310">
        <v>5414.41</v>
      </c>
      <c r="X8312" s="267" t="s">
        <v>64542</v>
      </c>
      <c r="Y8312" s="268">
        <v>86.77</v>
      </c>
      <c r="AA8312" s="229" t="s">
        <v>33773</v>
      </c>
      <c r="AB8312" s="230">
        <v>723658.15</v>
      </c>
      <c r="AD8312" s="209" t="s">
        <v>22485</v>
      </c>
      <c r="AE8312" s="210">
        <v>1851.96</v>
      </c>
      <c r="AF8312" s="93"/>
      <c r="AG8312" s="93"/>
      <c r="AH8312" s="93"/>
    </row>
    <row r="8313" spans="21:34" x14ac:dyDescent="0.3">
      <c r="U8313" s="309" t="s">
        <v>53880</v>
      </c>
      <c r="V8313" s="310">
        <v>359441</v>
      </c>
      <c r="X8313" s="267" t="s">
        <v>56274</v>
      </c>
      <c r="Y8313" s="268">
        <v>555</v>
      </c>
      <c r="AA8313" s="229" t="s">
        <v>40388</v>
      </c>
      <c r="AB8313" s="230">
        <v>12223.91</v>
      </c>
      <c r="AD8313" s="209" t="s">
        <v>22486</v>
      </c>
      <c r="AE8313" s="210">
        <v>19115.75</v>
      </c>
      <c r="AF8313" s="93"/>
      <c r="AG8313" s="93"/>
      <c r="AH8313" s="93"/>
    </row>
    <row r="8314" spans="21:34" x14ac:dyDescent="0.3">
      <c r="U8314" s="309" t="s">
        <v>68983</v>
      </c>
      <c r="V8314" s="310">
        <v>-15613.84</v>
      </c>
      <c r="X8314" s="267" t="s">
        <v>50102</v>
      </c>
      <c r="Y8314" s="268">
        <v>49870</v>
      </c>
      <c r="AA8314" s="229" t="s">
        <v>35221</v>
      </c>
      <c r="AB8314" s="230">
        <v>2200</v>
      </c>
      <c r="AD8314" s="209" t="s">
        <v>22487</v>
      </c>
      <c r="AE8314" s="210">
        <v>2761.49</v>
      </c>
      <c r="AF8314" s="93"/>
      <c r="AG8314" s="93"/>
      <c r="AH8314" s="93"/>
    </row>
    <row r="8315" spans="21:34" x14ac:dyDescent="0.3">
      <c r="U8315" s="309" t="s">
        <v>58344</v>
      </c>
      <c r="V8315" s="310">
        <v>66103.990000000005</v>
      </c>
      <c r="X8315" s="267" t="s">
        <v>52871</v>
      </c>
      <c r="Y8315" s="268">
        <v>1357.6</v>
      </c>
      <c r="AA8315" s="229" t="s">
        <v>36422</v>
      </c>
      <c r="AB8315" s="230">
        <v>260299.66</v>
      </c>
      <c r="AD8315" s="209" t="s">
        <v>22488</v>
      </c>
      <c r="AE8315" s="210">
        <v>2400</v>
      </c>
      <c r="AF8315" s="93"/>
      <c r="AG8315" s="93"/>
      <c r="AH8315" s="93"/>
    </row>
    <row r="8316" spans="21:34" x14ac:dyDescent="0.3">
      <c r="U8316" s="309" t="s">
        <v>55447</v>
      </c>
      <c r="V8316" s="310">
        <v>42702.52</v>
      </c>
      <c r="X8316" s="267" t="s">
        <v>52872</v>
      </c>
      <c r="Y8316" s="268">
        <v>1006.9</v>
      </c>
      <c r="AA8316" s="229" t="s">
        <v>33774</v>
      </c>
      <c r="AB8316" s="230">
        <v>31950</v>
      </c>
      <c r="AD8316" s="209" t="s">
        <v>22489</v>
      </c>
      <c r="AE8316" s="210">
        <v>867.52</v>
      </c>
      <c r="AF8316" s="93"/>
      <c r="AG8316" s="93"/>
      <c r="AH8316" s="93"/>
    </row>
    <row r="8317" spans="21:34" x14ac:dyDescent="0.3">
      <c r="U8317" s="309" t="s">
        <v>55448</v>
      </c>
      <c r="V8317" s="310">
        <v>14560</v>
      </c>
      <c r="X8317" s="267" t="s">
        <v>39258</v>
      </c>
      <c r="Y8317" s="268">
        <v>1952822</v>
      </c>
      <c r="AA8317" s="229" t="s">
        <v>36423</v>
      </c>
      <c r="AB8317" s="230">
        <v>4240.34</v>
      </c>
      <c r="AD8317" s="209" t="s">
        <v>22490</v>
      </c>
      <c r="AE8317" s="210">
        <v>15851.13</v>
      </c>
      <c r="AF8317" s="93"/>
      <c r="AG8317" s="93"/>
      <c r="AH8317" s="93"/>
    </row>
    <row r="8318" spans="21:34" x14ac:dyDescent="0.3">
      <c r="U8318" s="309" t="s">
        <v>55449</v>
      </c>
      <c r="V8318" s="310">
        <v>38763.61</v>
      </c>
      <c r="X8318" s="267" t="s">
        <v>59666</v>
      </c>
      <c r="Y8318" s="268">
        <v>2381.25</v>
      </c>
      <c r="AA8318" s="229" t="s">
        <v>33775</v>
      </c>
      <c r="AB8318" s="230">
        <v>153330.39000000001</v>
      </c>
      <c r="AD8318" s="209" t="s">
        <v>22491</v>
      </c>
      <c r="AE8318" s="210">
        <v>80915.320000000007</v>
      </c>
      <c r="AF8318" s="93"/>
      <c r="AG8318" s="93"/>
      <c r="AH8318" s="93"/>
    </row>
    <row r="8319" spans="21:34" x14ac:dyDescent="0.3">
      <c r="U8319" s="309" t="s">
        <v>55450</v>
      </c>
      <c r="V8319" s="310">
        <v>2462.4299999999998</v>
      </c>
      <c r="X8319" s="267" t="s">
        <v>63722</v>
      </c>
      <c r="Y8319" s="268">
        <v>1532422.74</v>
      </c>
      <c r="AA8319" s="229" t="s">
        <v>33776</v>
      </c>
      <c r="AB8319" s="230">
        <v>122193.49</v>
      </c>
      <c r="AD8319" s="209" t="s">
        <v>22492</v>
      </c>
      <c r="AE8319" s="210">
        <v>17204.490000000002</v>
      </c>
      <c r="AF8319" s="93"/>
      <c r="AG8319" s="93"/>
      <c r="AH8319" s="93"/>
    </row>
    <row r="8320" spans="21:34" x14ac:dyDescent="0.3">
      <c r="U8320" s="309" t="s">
        <v>55451</v>
      </c>
      <c r="V8320" s="310">
        <v>20475</v>
      </c>
      <c r="X8320" s="267" t="s">
        <v>56275</v>
      </c>
      <c r="Y8320" s="268">
        <v>8955</v>
      </c>
      <c r="AA8320" s="229" t="s">
        <v>36424</v>
      </c>
      <c r="AB8320" s="230">
        <v>14313.19</v>
      </c>
      <c r="AD8320" s="209" t="s">
        <v>22493</v>
      </c>
      <c r="AE8320" s="210">
        <v>361.16</v>
      </c>
      <c r="AF8320" s="93"/>
      <c r="AG8320" s="93"/>
      <c r="AH8320" s="93"/>
    </row>
    <row r="8321" spans="21:34" x14ac:dyDescent="0.3">
      <c r="U8321" s="309" t="s">
        <v>55452</v>
      </c>
      <c r="V8321" s="310">
        <v>21850.880000000001</v>
      </c>
      <c r="X8321" s="267" t="s">
        <v>42659</v>
      </c>
      <c r="Y8321" s="268">
        <v>7692</v>
      </c>
      <c r="AA8321" s="229" t="s">
        <v>50098</v>
      </c>
      <c r="AB8321" s="230">
        <v>7206.55</v>
      </c>
      <c r="AD8321" s="209" t="s">
        <v>22494</v>
      </c>
      <c r="AE8321" s="210">
        <v>-243.44</v>
      </c>
      <c r="AF8321" s="93"/>
      <c r="AG8321" s="93"/>
      <c r="AH8321" s="93"/>
    </row>
    <row r="8322" spans="21:34" x14ac:dyDescent="0.3">
      <c r="U8322" s="309" t="s">
        <v>55453</v>
      </c>
      <c r="V8322" s="310">
        <v>10772.31</v>
      </c>
      <c r="X8322" s="267" t="s">
        <v>39259</v>
      </c>
      <c r="Y8322" s="268">
        <v>267994.21999999997</v>
      </c>
      <c r="AA8322" s="229" t="s">
        <v>22579</v>
      </c>
      <c r="AB8322" s="230">
        <v>21279.040000000001</v>
      </c>
      <c r="AD8322" s="209" t="s">
        <v>22495</v>
      </c>
      <c r="AE8322" s="210">
        <v>1373.84</v>
      </c>
      <c r="AF8322" s="93"/>
      <c r="AG8322" s="93"/>
      <c r="AH8322" s="93"/>
    </row>
    <row r="8323" spans="21:34" x14ac:dyDescent="0.3">
      <c r="U8323" s="309" t="s">
        <v>55454</v>
      </c>
      <c r="V8323" s="310">
        <v>29952.400000000001</v>
      </c>
      <c r="X8323" s="267" t="s">
        <v>42660</v>
      </c>
      <c r="Y8323" s="268">
        <v>364779.9</v>
      </c>
      <c r="AA8323" s="229" t="s">
        <v>48055</v>
      </c>
      <c r="AB8323" s="230">
        <v>5861.13</v>
      </c>
      <c r="AD8323" s="209" t="s">
        <v>22496</v>
      </c>
      <c r="AE8323" s="210">
        <v>100852.29</v>
      </c>
      <c r="AF8323" s="93"/>
      <c r="AG8323" s="93"/>
      <c r="AH8323" s="93"/>
    </row>
    <row r="8324" spans="21:34" x14ac:dyDescent="0.3">
      <c r="U8324" s="309" t="s">
        <v>64959</v>
      </c>
      <c r="V8324" s="310">
        <v>53.06</v>
      </c>
      <c r="X8324" s="267" t="s">
        <v>64543</v>
      </c>
      <c r="Y8324" s="268">
        <v>7211.71</v>
      </c>
      <c r="AA8324" s="229" t="s">
        <v>39251</v>
      </c>
      <c r="AB8324" s="230">
        <v>2144.2600000000002</v>
      </c>
      <c r="AD8324" s="209" t="s">
        <v>22497</v>
      </c>
      <c r="AE8324" s="210">
        <v>170280</v>
      </c>
      <c r="AF8324" s="93"/>
      <c r="AG8324" s="93"/>
      <c r="AH8324" s="93"/>
    </row>
    <row r="8325" spans="21:34" x14ac:dyDescent="0.3">
      <c r="U8325" s="309" t="s">
        <v>68984</v>
      </c>
      <c r="V8325" s="310">
        <v>-1216.25</v>
      </c>
      <c r="X8325" s="267" t="s">
        <v>58578</v>
      </c>
      <c r="Y8325" s="268">
        <v>23449.73</v>
      </c>
      <c r="AA8325" s="229" t="s">
        <v>48056</v>
      </c>
      <c r="AB8325" s="230">
        <v>25.04</v>
      </c>
      <c r="AD8325" s="209" t="s">
        <v>22498</v>
      </c>
      <c r="AE8325" s="210">
        <v>54705.15</v>
      </c>
      <c r="AF8325" s="93"/>
      <c r="AG8325" s="93"/>
      <c r="AH8325" s="93"/>
    </row>
    <row r="8326" spans="21:34" x14ac:dyDescent="0.3">
      <c r="U8326" s="309" t="s">
        <v>53883</v>
      </c>
      <c r="V8326" s="310">
        <v>35400</v>
      </c>
      <c r="X8326" s="267" t="s">
        <v>58579</v>
      </c>
      <c r="Y8326" s="268">
        <v>1394.94</v>
      </c>
      <c r="AA8326" s="229" t="s">
        <v>22581</v>
      </c>
      <c r="AB8326" s="230">
        <v>822867.23</v>
      </c>
      <c r="AD8326" s="209" t="s">
        <v>22499</v>
      </c>
      <c r="AE8326" s="210">
        <v>4168.49</v>
      </c>
      <c r="AF8326" s="93"/>
      <c r="AG8326" s="93"/>
      <c r="AH8326" s="93"/>
    </row>
    <row r="8327" spans="21:34" x14ac:dyDescent="0.3">
      <c r="U8327" s="309" t="s">
        <v>53884</v>
      </c>
      <c r="V8327" s="310">
        <v>8410.01</v>
      </c>
      <c r="X8327" s="267" t="s">
        <v>58580</v>
      </c>
      <c r="Y8327" s="268">
        <v>5051.09</v>
      </c>
      <c r="AA8327" s="229" t="s">
        <v>22582</v>
      </c>
      <c r="AB8327" s="230">
        <v>121897.5</v>
      </c>
      <c r="AD8327" s="209" t="s">
        <v>22500</v>
      </c>
      <c r="AE8327" s="210">
        <v>2625</v>
      </c>
      <c r="AF8327" s="93"/>
      <c r="AG8327" s="93"/>
      <c r="AH8327" s="93"/>
    </row>
    <row r="8328" spans="21:34" x14ac:dyDescent="0.3">
      <c r="U8328" s="309" t="s">
        <v>53885</v>
      </c>
      <c r="V8328" s="310">
        <v>2082.4</v>
      </c>
      <c r="X8328" s="267" t="s">
        <v>52873</v>
      </c>
      <c r="Y8328" s="268">
        <v>34721.24</v>
      </c>
      <c r="AA8328" s="229" t="s">
        <v>36425</v>
      </c>
      <c r="AB8328" s="230">
        <v>52155.15</v>
      </c>
      <c r="AD8328" s="209" t="s">
        <v>22501</v>
      </c>
      <c r="AE8328" s="210">
        <v>28387.9</v>
      </c>
      <c r="AF8328" s="93"/>
      <c r="AG8328" s="93"/>
      <c r="AH8328" s="93"/>
    </row>
    <row r="8329" spans="21:34" x14ac:dyDescent="0.3">
      <c r="U8329" s="309" t="s">
        <v>53886</v>
      </c>
      <c r="V8329" s="310">
        <v>3510.79</v>
      </c>
      <c r="X8329" s="267" t="s">
        <v>40398</v>
      </c>
      <c r="Y8329" s="268">
        <v>52070.06</v>
      </c>
      <c r="AA8329" s="229" t="s">
        <v>22583</v>
      </c>
      <c r="AB8329" s="230">
        <v>127036.87</v>
      </c>
      <c r="AD8329" s="209" t="s">
        <v>22502</v>
      </c>
      <c r="AE8329" s="210">
        <v>1851.96</v>
      </c>
      <c r="AF8329" s="93"/>
      <c r="AG8329" s="93"/>
      <c r="AH8329" s="93"/>
    </row>
    <row r="8330" spans="21:34" x14ac:dyDescent="0.3">
      <c r="U8330" s="309" t="s">
        <v>53887</v>
      </c>
      <c r="V8330" s="310">
        <v>10527.72</v>
      </c>
      <c r="X8330" s="267" t="s">
        <v>57570</v>
      </c>
      <c r="Y8330" s="268">
        <v>42144.9</v>
      </c>
      <c r="AA8330" s="229" t="s">
        <v>42655</v>
      </c>
      <c r="AB8330" s="230">
        <v>75708.45</v>
      </c>
      <c r="AD8330" s="209" t="s">
        <v>13750</v>
      </c>
      <c r="AE8330" s="210">
        <v>19115.75</v>
      </c>
      <c r="AF8330" s="93"/>
      <c r="AG8330" s="93"/>
      <c r="AH8330" s="93"/>
    </row>
    <row r="8331" spans="21:34" x14ac:dyDescent="0.3">
      <c r="U8331" s="309" t="s">
        <v>55455</v>
      </c>
      <c r="V8331" s="310">
        <v>128.38999999999999</v>
      </c>
      <c r="X8331" s="267" t="s">
        <v>52874</v>
      </c>
      <c r="Y8331" s="268">
        <v>3000</v>
      </c>
      <c r="AA8331" s="229" t="s">
        <v>52846</v>
      </c>
      <c r="AB8331" s="230">
        <v>2250</v>
      </c>
      <c r="AD8331" s="209" t="s">
        <v>22503</v>
      </c>
      <c r="AE8331" s="210">
        <v>50080.37</v>
      </c>
      <c r="AF8331" s="93"/>
      <c r="AG8331" s="93"/>
      <c r="AH8331" s="93"/>
    </row>
    <row r="8332" spans="21:34" x14ac:dyDescent="0.3">
      <c r="U8332" s="309" t="s">
        <v>50449</v>
      </c>
      <c r="V8332" s="310">
        <v>4359.5</v>
      </c>
      <c r="X8332" s="267" t="s">
        <v>64544</v>
      </c>
      <c r="Y8332" s="268">
        <v>460.2</v>
      </c>
      <c r="AA8332" s="229" t="s">
        <v>52847</v>
      </c>
      <c r="AB8332" s="230">
        <v>172.11</v>
      </c>
      <c r="AD8332" s="209" t="s">
        <v>13751</v>
      </c>
      <c r="AE8332" s="210">
        <v>12299.35</v>
      </c>
      <c r="AF8332" s="93"/>
      <c r="AG8332" s="93"/>
      <c r="AH8332" s="93"/>
    </row>
    <row r="8333" spans="21:34" x14ac:dyDescent="0.3">
      <c r="U8333" s="309" t="s">
        <v>64960</v>
      </c>
      <c r="V8333" s="310">
        <v>3068.04</v>
      </c>
      <c r="X8333" s="267" t="s">
        <v>64545</v>
      </c>
      <c r="Y8333" s="268">
        <v>20362.68</v>
      </c>
      <c r="AA8333" s="229" t="s">
        <v>52848</v>
      </c>
      <c r="AB8333" s="230">
        <v>542.25</v>
      </c>
      <c r="AD8333" s="209" t="s">
        <v>13752</v>
      </c>
      <c r="AE8333" s="210">
        <v>8396.82</v>
      </c>
      <c r="AF8333" s="93"/>
      <c r="AG8333" s="93"/>
      <c r="AH8333" s="93"/>
    </row>
    <row r="8334" spans="21:34" x14ac:dyDescent="0.3">
      <c r="U8334" s="309" t="s">
        <v>50450</v>
      </c>
      <c r="V8334" s="310">
        <v>2115.6</v>
      </c>
      <c r="X8334" s="267" t="s">
        <v>52876</v>
      </c>
      <c r="Y8334" s="268">
        <v>16.47</v>
      </c>
      <c r="AA8334" s="229" t="s">
        <v>52849</v>
      </c>
      <c r="AB8334" s="230">
        <v>1600</v>
      </c>
      <c r="AD8334" s="209" t="s">
        <v>22504</v>
      </c>
      <c r="AE8334" s="210">
        <v>2400</v>
      </c>
      <c r="AF8334" s="93"/>
      <c r="AG8334" s="93"/>
      <c r="AH8334" s="93"/>
    </row>
    <row r="8335" spans="21:34" x14ac:dyDescent="0.3">
      <c r="U8335" s="309" t="s">
        <v>64961</v>
      </c>
      <c r="V8335" s="310">
        <v>3553.22</v>
      </c>
      <c r="X8335" s="267" t="s">
        <v>50103</v>
      </c>
      <c r="Y8335" s="268">
        <v>962.7</v>
      </c>
      <c r="AA8335" s="229" t="s">
        <v>48057</v>
      </c>
      <c r="AB8335" s="230">
        <v>10125.66</v>
      </c>
      <c r="AD8335" s="209" t="s">
        <v>22505</v>
      </c>
      <c r="AE8335" s="210">
        <v>7418.52</v>
      </c>
      <c r="AF8335" s="93"/>
      <c r="AG8335" s="93"/>
      <c r="AH8335" s="93"/>
    </row>
    <row r="8336" spans="21:34" x14ac:dyDescent="0.3">
      <c r="U8336" s="309" t="s">
        <v>68985</v>
      </c>
      <c r="V8336" s="310">
        <v>-231.77</v>
      </c>
      <c r="X8336" s="267" t="s">
        <v>60566</v>
      </c>
      <c r="Y8336" s="268">
        <v>26976.74</v>
      </c>
      <c r="AA8336" s="229" t="s">
        <v>40389</v>
      </c>
      <c r="AB8336" s="230">
        <v>456162.5</v>
      </c>
      <c r="AD8336" s="209" t="s">
        <v>22506</v>
      </c>
      <c r="AE8336" s="210">
        <v>28800</v>
      </c>
      <c r="AF8336" s="93"/>
      <c r="AG8336" s="93"/>
      <c r="AH8336" s="93"/>
    </row>
    <row r="8337" spans="21:34" x14ac:dyDescent="0.3">
      <c r="U8337" s="309" t="s">
        <v>56627</v>
      </c>
      <c r="V8337" s="310">
        <v>408637.91</v>
      </c>
      <c r="X8337" s="267" t="s">
        <v>63723</v>
      </c>
      <c r="Y8337" s="268">
        <v>15015</v>
      </c>
      <c r="AA8337" s="229" t="s">
        <v>40390</v>
      </c>
      <c r="AB8337" s="230">
        <v>5237125</v>
      </c>
      <c r="AD8337" s="209" t="s">
        <v>22507</v>
      </c>
      <c r="AE8337" s="210">
        <v>4287.25</v>
      </c>
      <c r="AF8337" s="93"/>
      <c r="AG8337" s="93"/>
      <c r="AH8337" s="93"/>
    </row>
    <row r="8338" spans="21:34" x14ac:dyDescent="0.3">
      <c r="U8338" s="309" t="s">
        <v>53890</v>
      </c>
      <c r="V8338" s="310">
        <v>558740</v>
      </c>
      <c r="X8338" s="267" t="s">
        <v>63724</v>
      </c>
      <c r="Y8338" s="268">
        <v>3393</v>
      </c>
      <c r="AA8338" s="229" t="s">
        <v>36426</v>
      </c>
      <c r="AB8338" s="230">
        <v>7500</v>
      </c>
      <c r="AD8338" s="209" t="s">
        <v>13754</v>
      </c>
      <c r="AE8338" s="210">
        <v>29904.1</v>
      </c>
      <c r="AF8338" s="93"/>
      <c r="AG8338" s="93"/>
      <c r="AH8338" s="93"/>
    </row>
    <row r="8339" spans="21:34" x14ac:dyDescent="0.3">
      <c r="U8339" s="309" t="s">
        <v>56628</v>
      </c>
      <c r="V8339" s="310">
        <v>1009825.61</v>
      </c>
      <c r="X8339" s="267" t="s">
        <v>48063</v>
      </c>
      <c r="Y8339" s="268">
        <v>9000</v>
      </c>
      <c r="AA8339" s="229" t="s">
        <v>36427</v>
      </c>
      <c r="AB8339" s="230">
        <v>435748.23</v>
      </c>
      <c r="AD8339" s="209" t="s">
        <v>13755</v>
      </c>
      <c r="AE8339" s="210">
        <v>37621.49</v>
      </c>
      <c r="AF8339" s="93"/>
      <c r="AG8339" s="93"/>
      <c r="AH8339" s="93"/>
    </row>
    <row r="8340" spans="21:34" x14ac:dyDescent="0.3">
      <c r="U8340" s="309" t="s">
        <v>53891</v>
      </c>
      <c r="V8340" s="310">
        <v>199805.27</v>
      </c>
      <c r="X8340" s="267" t="s">
        <v>48064</v>
      </c>
      <c r="Y8340" s="268">
        <v>4147.17</v>
      </c>
      <c r="AA8340" s="229" t="s">
        <v>36428</v>
      </c>
      <c r="AB8340" s="230">
        <v>1206039.29</v>
      </c>
      <c r="AD8340" s="209" t="s">
        <v>13756</v>
      </c>
      <c r="AE8340" s="210">
        <v>12160.21</v>
      </c>
      <c r="AF8340" s="93"/>
      <c r="AG8340" s="93"/>
      <c r="AH8340" s="93"/>
    </row>
    <row r="8341" spans="21:34" x14ac:dyDescent="0.3">
      <c r="U8341" s="309" t="s">
        <v>53892</v>
      </c>
      <c r="V8341" s="310">
        <v>32590.69</v>
      </c>
      <c r="X8341" s="267" t="s">
        <v>48065</v>
      </c>
      <c r="Y8341" s="268">
        <v>13268.69</v>
      </c>
      <c r="AA8341" s="229" t="s">
        <v>50099</v>
      </c>
      <c r="AB8341" s="230">
        <v>127.09</v>
      </c>
      <c r="AD8341" s="209" t="s">
        <v>22508</v>
      </c>
      <c r="AE8341" s="210">
        <v>117215.27</v>
      </c>
      <c r="AF8341" s="93"/>
      <c r="AG8341" s="93"/>
      <c r="AH8341" s="93"/>
    </row>
    <row r="8342" spans="21:34" x14ac:dyDescent="0.3">
      <c r="U8342" s="309" t="s">
        <v>53893</v>
      </c>
      <c r="V8342" s="310">
        <v>203580.38</v>
      </c>
      <c r="X8342" s="267" t="s">
        <v>60567</v>
      </c>
      <c r="Y8342" s="268">
        <v>2924.8</v>
      </c>
      <c r="AA8342" s="229" t="s">
        <v>48058</v>
      </c>
      <c r="AB8342" s="230">
        <v>1505</v>
      </c>
      <c r="AD8342" s="209" t="s">
        <v>22509</v>
      </c>
      <c r="AE8342" s="210">
        <v>25864</v>
      </c>
      <c r="AF8342" s="93"/>
      <c r="AG8342" s="93"/>
      <c r="AH8342" s="93"/>
    </row>
    <row r="8343" spans="21:34" x14ac:dyDescent="0.3">
      <c r="U8343" s="309" t="s">
        <v>50451</v>
      </c>
      <c r="V8343" s="310">
        <v>1752940.93</v>
      </c>
      <c r="X8343" s="267" t="s">
        <v>64546</v>
      </c>
      <c r="Y8343" s="268">
        <v>144.91</v>
      </c>
      <c r="AA8343" s="229" t="s">
        <v>35222</v>
      </c>
      <c r="AB8343" s="230">
        <v>30515.97</v>
      </c>
      <c r="AD8343" s="209" t="s">
        <v>22510</v>
      </c>
      <c r="AE8343" s="210">
        <v>18.98</v>
      </c>
      <c r="AF8343" s="93"/>
      <c r="AG8343" s="93"/>
      <c r="AH8343" s="93"/>
    </row>
    <row r="8344" spans="21:34" x14ac:dyDescent="0.3">
      <c r="U8344" s="309" t="s">
        <v>53894</v>
      </c>
      <c r="V8344" s="310">
        <v>7039.98</v>
      </c>
      <c r="X8344" s="267" t="s">
        <v>59667</v>
      </c>
      <c r="Y8344" s="268">
        <v>110788.14</v>
      </c>
      <c r="AA8344" s="229" t="s">
        <v>39252</v>
      </c>
      <c r="AB8344" s="230">
        <v>49115.33</v>
      </c>
      <c r="AD8344" s="209" t="s">
        <v>22511</v>
      </c>
      <c r="AE8344" s="210">
        <v>38215.24</v>
      </c>
      <c r="AF8344" s="93"/>
      <c r="AG8344" s="93"/>
      <c r="AH8344" s="93"/>
    </row>
    <row r="8345" spans="21:34" x14ac:dyDescent="0.3">
      <c r="U8345" s="309" t="s">
        <v>63404</v>
      </c>
      <c r="V8345" s="310">
        <v>46375.3</v>
      </c>
      <c r="X8345" s="267" t="s">
        <v>52877</v>
      </c>
      <c r="Y8345" s="268">
        <v>1495.18</v>
      </c>
      <c r="AA8345" s="229" t="s">
        <v>39253</v>
      </c>
      <c r="AB8345" s="230">
        <v>326302.7</v>
      </c>
      <c r="AD8345" s="209" t="s">
        <v>13757</v>
      </c>
      <c r="AE8345" s="210">
        <v>55543.48</v>
      </c>
      <c r="AF8345" s="93"/>
      <c r="AG8345" s="93"/>
      <c r="AH8345" s="93"/>
    </row>
    <row r="8346" spans="21:34" x14ac:dyDescent="0.3">
      <c r="U8346" s="309" t="s">
        <v>50452</v>
      </c>
      <c r="V8346" s="310">
        <v>199803.19</v>
      </c>
      <c r="X8346" s="267" t="s">
        <v>47037</v>
      </c>
      <c r="Y8346" s="268">
        <v>12516.08</v>
      </c>
      <c r="AA8346" s="229" t="s">
        <v>22586</v>
      </c>
      <c r="AB8346" s="230">
        <v>119447.54</v>
      </c>
      <c r="AD8346" s="209" t="s">
        <v>22512</v>
      </c>
      <c r="AE8346" s="210">
        <v>192973.29</v>
      </c>
      <c r="AF8346" s="93"/>
      <c r="AG8346" s="93"/>
      <c r="AH8346" s="93"/>
    </row>
    <row r="8347" spans="21:34" x14ac:dyDescent="0.3">
      <c r="U8347" s="309" t="s">
        <v>53895</v>
      </c>
      <c r="V8347" s="310">
        <v>972403.6</v>
      </c>
      <c r="X8347" s="267" t="s">
        <v>48066</v>
      </c>
      <c r="Y8347" s="268">
        <v>5577.5</v>
      </c>
      <c r="AA8347" s="229" t="s">
        <v>39254</v>
      </c>
      <c r="AB8347" s="230">
        <v>168934.28</v>
      </c>
      <c r="AD8347" s="209" t="s">
        <v>22513</v>
      </c>
      <c r="AE8347" s="210">
        <v>17896.64</v>
      </c>
      <c r="AF8347" s="93"/>
      <c r="AG8347" s="93"/>
      <c r="AH8347" s="93"/>
    </row>
    <row r="8348" spans="21:34" x14ac:dyDescent="0.3">
      <c r="U8348" s="309" t="s">
        <v>53896</v>
      </c>
      <c r="V8348" s="310">
        <v>98601.38</v>
      </c>
      <c r="X8348" s="267" t="s">
        <v>52879</v>
      </c>
      <c r="Y8348" s="268">
        <v>66.290000000000006</v>
      </c>
      <c r="AA8348" s="229" t="s">
        <v>45118</v>
      </c>
      <c r="AB8348" s="230">
        <v>721450.03</v>
      </c>
      <c r="AD8348" s="209" t="s">
        <v>22514</v>
      </c>
      <c r="AE8348" s="210">
        <v>43359.9</v>
      </c>
      <c r="AF8348" s="93"/>
      <c r="AG8348" s="93"/>
      <c r="AH8348" s="93"/>
    </row>
    <row r="8349" spans="21:34" x14ac:dyDescent="0.3">
      <c r="U8349" s="309" t="s">
        <v>57898</v>
      </c>
      <c r="V8349" s="310">
        <v>53179.37</v>
      </c>
      <c r="X8349" s="267" t="s">
        <v>47038</v>
      </c>
      <c r="Y8349" s="268">
        <v>3874.24</v>
      </c>
      <c r="AA8349" s="229" t="s">
        <v>45119</v>
      </c>
      <c r="AB8349" s="230">
        <v>51305.97</v>
      </c>
      <c r="AD8349" s="209" t="s">
        <v>22515</v>
      </c>
      <c r="AE8349" s="210">
        <v>-2283.63</v>
      </c>
      <c r="AF8349" s="93"/>
      <c r="AG8349" s="93"/>
      <c r="AH8349" s="93"/>
    </row>
    <row r="8350" spans="21:34" x14ac:dyDescent="0.3">
      <c r="U8350" s="309" t="s">
        <v>59236</v>
      </c>
      <c r="V8350" s="310">
        <v>354</v>
      </c>
      <c r="X8350" s="267" t="s">
        <v>64547</v>
      </c>
      <c r="Y8350" s="268">
        <v>70.81</v>
      </c>
      <c r="AA8350" s="229" t="s">
        <v>45120</v>
      </c>
      <c r="AB8350" s="230">
        <v>68537.5</v>
      </c>
      <c r="AD8350" s="209" t="s">
        <v>22516</v>
      </c>
      <c r="AE8350" s="210">
        <v>4059.74</v>
      </c>
      <c r="AF8350" s="93"/>
      <c r="AG8350" s="93"/>
      <c r="AH8350" s="93"/>
    </row>
    <row r="8351" spans="21:34" x14ac:dyDescent="0.3">
      <c r="U8351" s="309" t="s">
        <v>61615</v>
      </c>
      <c r="V8351" s="310">
        <v>1029.57</v>
      </c>
      <c r="X8351" s="267" t="s">
        <v>63725</v>
      </c>
      <c r="Y8351" s="268">
        <v>4138.33</v>
      </c>
      <c r="AA8351" s="229" t="s">
        <v>45121</v>
      </c>
      <c r="AB8351" s="230">
        <v>5243.12</v>
      </c>
      <c r="AD8351" s="209" t="s">
        <v>22517</v>
      </c>
      <c r="AE8351" s="210">
        <v>5214</v>
      </c>
      <c r="AF8351" s="93"/>
      <c r="AG8351" s="93"/>
      <c r="AH8351" s="93"/>
    </row>
    <row r="8352" spans="21:34" x14ac:dyDescent="0.3">
      <c r="U8352" s="309" t="s">
        <v>53897</v>
      </c>
      <c r="V8352" s="310">
        <v>66368.320000000007</v>
      </c>
      <c r="X8352" s="267" t="s">
        <v>63234</v>
      </c>
      <c r="Y8352" s="268">
        <v>350.84</v>
      </c>
      <c r="AA8352" s="229" t="s">
        <v>22629</v>
      </c>
      <c r="AB8352" s="230">
        <v>24380</v>
      </c>
      <c r="AD8352" s="209" t="s">
        <v>22518</v>
      </c>
      <c r="AE8352" s="210">
        <v>50631.68</v>
      </c>
      <c r="AF8352" s="93"/>
      <c r="AG8352" s="93"/>
      <c r="AH8352" s="93"/>
    </row>
    <row r="8353" spans="21:34" x14ac:dyDescent="0.3">
      <c r="U8353" s="309" t="s">
        <v>53898</v>
      </c>
      <c r="V8353" s="310">
        <v>258420.93</v>
      </c>
      <c r="X8353" s="267" t="s">
        <v>63235</v>
      </c>
      <c r="Y8353" s="268">
        <v>2150.5</v>
      </c>
      <c r="AA8353" s="229" t="s">
        <v>33780</v>
      </c>
      <c r="AB8353" s="230">
        <v>8500</v>
      </c>
      <c r="AD8353" s="209" t="s">
        <v>22519</v>
      </c>
      <c r="AE8353" s="210">
        <v>146358.62</v>
      </c>
      <c r="AF8353" s="93"/>
      <c r="AG8353" s="93"/>
      <c r="AH8353" s="93"/>
    </row>
    <row r="8354" spans="21:34" x14ac:dyDescent="0.3">
      <c r="U8354" s="309" t="s">
        <v>68986</v>
      </c>
      <c r="V8354" s="310">
        <v>824166.94</v>
      </c>
      <c r="X8354" s="267" t="s">
        <v>63236</v>
      </c>
      <c r="Y8354" s="268">
        <v>112.82</v>
      </c>
      <c r="AA8354" s="229" t="s">
        <v>50100</v>
      </c>
      <c r="AB8354" s="230">
        <v>22677</v>
      </c>
      <c r="AD8354" s="209" t="s">
        <v>22520</v>
      </c>
      <c r="AE8354" s="210">
        <v>41250.230000000003</v>
      </c>
      <c r="AF8354" s="93"/>
      <c r="AG8354" s="93"/>
      <c r="AH8354" s="93"/>
    </row>
    <row r="8355" spans="21:34" x14ac:dyDescent="0.3">
      <c r="U8355" s="309" t="s">
        <v>68987</v>
      </c>
      <c r="V8355" s="310">
        <v>2593.12</v>
      </c>
      <c r="X8355" s="267" t="s">
        <v>63237</v>
      </c>
      <c r="Y8355" s="268">
        <v>7592.1</v>
      </c>
      <c r="AA8355" s="229" t="s">
        <v>22630</v>
      </c>
      <c r="AB8355" s="230">
        <v>5852</v>
      </c>
      <c r="AD8355" s="209" t="s">
        <v>22521</v>
      </c>
      <c r="AE8355" s="210">
        <v>18225.37</v>
      </c>
      <c r="AF8355" s="93"/>
      <c r="AG8355" s="93"/>
      <c r="AH8355" s="93"/>
    </row>
    <row r="8356" spans="21:34" x14ac:dyDescent="0.3">
      <c r="U8356" s="309" t="s">
        <v>68988</v>
      </c>
      <c r="V8356" s="310">
        <v>13573.56</v>
      </c>
      <c r="X8356" s="267" t="s">
        <v>63238</v>
      </c>
      <c r="Y8356" s="268">
        <v>774.3</v>
      </c>
      <c r="AA8356" s="229" t="s">
        <v>48961</v>
      </c>
      <c r="AB8356" s="230">
        <v>2543</v>
      </c>
      <c r="AD8356" s="209" t="s">
        <v>22522</v>
      </c>
      <c r="AE8356" s="210">
        <v>49917.19</v>
      </c>
      <c r="AF8356" s="93"/>
      <c r="AG8356" s="93"/>
      <c r="AH8356" s="93"/>
    </row>
    <row r="8357" spans="21:34" x14ac:dyDescent="0.3">
      <c r="U8357" s="309" t="s">
        <v>53899</v>
      </c>
      <c r="V8357" s="310">
        <v>35529.31</v>
      </c>
      <c r="X8357" s="267" t="s">
        <v>63239</v>
      </c>
      <c r="Y8357" s="268">
        <v>2253.58</v>
      </c>
      <c r="AA8357" s="229" t="s">
        <v>52850</v>
      </c>
      <c r="AB8357" s="230">
        <v>3250</v>
      </c>
      <c r="AD8357" s="209" t="s">
        <v>22523</v>
      </c>
      <c r="AE8357" s="210">
        <v>17363.86</v>
      </c>
      <c r="AF8357" s="93"/>
      <c r="AG8357" s="93"/>
      <c r="AH8357" s="93"/>
    </row>
    <row r="8358" spans="21:34" x14ac:dyDescent="0.3">
      <c r="U8358" s="309" t="s">
        <v>53900</v>
      </c>
      <c r="V8358" s="310">
        <v>244988.37</v>
      </c>
      <c r="X8358" s="267" t="s">
        <v>63240</v>
      </c>
      <c r="Y8358" s="268">
        <v>87.72</v>
      </c>
      <c r="AA8358" s="229" t="s">
        <v>52851</v>
      </c>
      <c r="AB8358" s="230">
        <v>2000</v>
      </c>
      <c r="AD8358" s="209" t="s">
        <v>22524</v>
      </c>
      <c r="AE8358" s="210">
        <v>21846.05</v>
      </c>
      <c r="AF8358" s="93"/>
      <c r="AG8358" s="93"/>
      <c r="AH8358" s="93"/>
    </row>
    <row r="8359" spans="21:34" x14ac:dyDescent="0.3">
      <c r="U8359" s="309" t="s">
        <v>62827</v>
      </c>
      <c r="V8359" s="310">
        <v>52003.24</v>
      </c>
      <c r="X8359" s="267" t="s">
        <v>64548</v>
      </c>
      <c r="Y8359" s="268">
        <v>51.36</v>
      </c>
      <c r="AA8359" s="229" t="s">
        <v>35225</v>
      </c>
      <c r="AB8359" s="230">
        <v>42550</v>
      </c>
      <c r="AD8359" s="209" t="s">
        <v>22525</v>
      </c>
      <c r="AE8359" s="210">
        <v>108200</v>
      </c>
      <c r="AF8359" s="93"/>
      <c r="AG8359" s="93"/>
      <c r="AH8359" s="93"/>
    </row>
    <row r="8360" spans="21:34" x14ac:dyDescent="0.3">
      <c r="U8360" s="309" t="s">
        <v>50454</v>
      </c>
      <c r="V8360" s="310">
        <v>525230.67000000004</v>
      </c>
      <c r="X8360" s="267" t="s">
        <v>58875</v>
      </c>
      <c r="Y8360" s="268">
        <v>3458</v>
      </c>
      <c r="AA8360" s="229" t="s">
        <v>35226</v>
      </c>
      <c r="AB8360" s="230">
        <v>15300</v>
      </c>
      <c r="AD8360" s="209" t="s">
        <v>22526</v>
      </c>
      <c r="AE8360" s="210">
        <v>2687.52</v>
      </c>
      <c r="AF8360" s="93"/>
      <c r="AG8360" s="93"/>
      <c r="AH8360" s="93"/>
    </row>
    <row r="8361" spans="21:34" x14ac:dyDescent="0.3">
      <c r="U8361" s="309" t="s">
        <v>50455</v>
      </c>
      <c r="V8361" s="310">
        <v>1198033.3700000001</v>
      </c>
      <c r="X8361" s="267" t="s">
        <v>64549</v>
      </c>
      <c r="Y8361" s="268">
        <v>2055.2800000000002</v>
      </c>
      <c r="AA8361" s="229" t="s">
        <v>35227</v>
      </c>
      <c r="AB8361" s="230">
        <v>3192.76</v>
      </c>
      <c r="AD8361" s="209" t="s">
        <v>22527</v>
      </c>
      <c r="AE8361" s="210">
        <v>19064</v>
      </c>
      <c r="AF8361" s="93"/>
      <c r="AG8361" s="93"/>
      <c r="AH8361" s="93"/>
    </row>
    <row r="8362" spans="21:34" x14ac:dyDescent="0.3">
      <c r="U8362" s="309" t="s">
        <v>50456</v>
      </c>
      <c r="V8362" s="310">
        <v>415413.74</v>
      </c>
      <c r="X8362" s="267" t="s">
        <v>57571</v>
      </c>
      <c r="Y8362" s="268">
        <v>103290.44</v>
      </c>
      <c r="AA8362" s="229" t="s">
        <v>35228</v>
      </c>
      <c r="AB8362" s="230">
        <v>1237.5</v>
      </c>
      <c r="AD8362" s="209" t="s">
        <v>22528</v>
      </c>
      <c r="AE8362" s="210">
        <v>21964.959999999999</v>
      </c>
      <c r="AF8362" s="93"/>
      <c r="AG8362" s="93"/>
      <c r="AH8362" s="93"/>
    </row>
    <row r="8363" spans="21:34" x14ac:dyDescent="0.3">
      <c r="U8363" s="309" t="s">
        <v>55456</v>
      </c>
      <c r="V8363" s="310">
        <v>311027.65000000002</v>
      </c>
      <c r="X8363" s="267" t="s">
        <v>50104</v>
      </c>
      <c r="Y8363" s="268">
        <v>8910</v>
      </c>
      <c r="AA8363" s="229" t="s">
        <v>35229</v>
      </c>
      <c r="AB8363" s="230">
        <v>2272.4499999999998</v>
      </c>
      <c r="AD8363" s="209" t="s">
        <v>22529</v>
      </c>
      <c r="AE8363" s="210">
        <v>172454.04</v>
      </c>
      <c r="AF8363" s="93"/>
      <c r="AG8363" s="93"/>
      <c r="AH8363" s="93"/>
    </row>
    <row r="8364" spans="21:34" x14ac:dyDescent="0.3">
      <c r="U8364" s="309" t="s">
        <v>57899</v>
      </c>
      <c r="V8364" s="310">
        <v>144234.20000000001</v>
      </c>
      <c r="X8364" s="267" t="s">
        <v>56276</v>
      </c>
      <c r="Y8364" s="268">
        <v>18418.2</v>
      </c>
      <c r="AA8364" s="229" t="s">
        <v>35230</v>
      </c>
      <c r="AB8364" s="230">
        <v>291.29000000000002</v>
      </c>
      <c r="AD8364" s="209" t="s">
        <v>22530</v>
      </c>
      <c r="AE8364" s="210">
        <v>12555.7</v>
      </c>
      <c r="AF8364" s="93"/>
      <c r="AG8364" s="93"/>
      <c r="AH8364" s="93"/>
    </row>
    <row r="8365" spans="21:34" x14ac:dyDescent="0.3">
      <c r="U8365" s="309" t="s">
        <v>58345</v>
      </c>
      <c r="V8365" s="310">
        <v>655269.41</v>
      </c>
      <c r="X8365" s="267" t="s">
        <v>64550</v>
      </c>
      <c r="Y8365" s="268">
        <v>341.27</v>
      </c>
      <c r="AA8365" s="229" t="s">
        <v>35904</v>
      </c>
      <c r="AB8365" s="230">
        <v>53166.63</v>
      </c>
      <c r="AD8365" s="209" t="s">
        <v>22531</v>
      </c>
      <c r="AE8365" s="210">
        <v>25620.9</v>
      </c>
      <c r="AF8365" s="93"/>
      <c r="AG8365" s="93"/>
      <c r="AH8365" s="93"/>
    </row>
    <row r="8366" spans="21:34" x14ac:dyDescent="0.3">
      <c r="U8366" s="309" t="s">
        <v>55457</v>
      </c>
      <c r="V8366" s="310">
        <v>124629.15</v>
      </c>
      <c r="X8366" s="267" t="s">
        <v>56277</v>
      </c>
      <c r="Y8366" s="268">
        <v>1527.18</v>
      </c>
      <c r="AA8366" s="229" t="s">
        <v>35905</v>
      </c>
      <c r="AB8366" s="230">
        <v>4025.81</v>
      </c>
      <c r="AD8366" s="209" t="s">
        <v>22532</v>
      </c>
      <c r="AE8366" s="210">
        <v>277956.40000000002</v>
      </c>
      <c r="AF8366" s="93"/>
      <c r="AG8366" s="93"/>
      <c r="AH8366" s="93"/>
    </row>
    <row r="8367" spans="21:34" x14ac:dyDescent="0.3">
      <c r="U8367" s="309" t="s">
        <v>50457</v>
      </c>
      <c r="V8367" s="310">
        <v>4392232.9400000004</v>
      </c>
      <c r="X8367" s="267" t="s">
        <v>61473</v>
      </c>
      <c r="Y8367" s="268">
        <v>2537</v>
      </c>
      <c r="AA8367" s="229" t="s">
        <v>35906</v>
      </c>
      <c r="AB8367" s="230">
        <v>3190</v>
      </c>
      <c r="AD8367" s="209" t="s">
        <v>22533</v>
      </c>
      <c r="AE8367" s="210">
        <v>303.10000000000002</v>
      </c>
      <c r="AF8367" s="93"/>
      <c r="AG8367" s="93"/>
      <c r="AH8367" s="93"/>
    </row>
    <row r="8368" spans="21:34" x14ac:dyDescent="0.3">
      <c r="U8368" s="309" t="s">
        <v>57900</v>
      </c>
      <c r="V8368" s="310">
        <v>405153.73</v>
      </c>
      <c r="X8368" s="267" t="s">
        <v>60568</v>
      </c>
      <c r="Y8368" s="268">
        <v>8170.02</v>
      </c>
      <c r="AA8368" s="229" t="s">
        <v>35907</v>
      </c>
      <c r="AB8368" s="230">
        <v>4674.78</v>
      </c>
      <c r="AD8368" s="209" t="s">
        <v>22534</v>
      </c>
      <c r="AE8368" s="210">
        <v>31468.9</v>
      </c>
      <c r="AF8368" s="93"/>
      <c r="AG8368" s="93"/>
      <c r="AH8368" s="93"/>
    </row>
    <row r="8369" spans="21:34" x14ac:dyDescent="0.3">
      <c r="U8369" s="309" t="s">
        <v>61126</v>
      </c>
      <c r="V8369" s="310">
        <v>15921.5</v>
      </c>
      <c r="X8369" s="267" t="s">
        <v>60569</v>
      </c>
      <c r="Y8369" s="268">
        <v>625.02</v>
      </c>
      <c r="AA8369" s="229" t="s">
        <v>52852</v>
      </c>
      <c r="AB8369" s="230">
        <v>19010</v>
      </c>
      <c r="AD8369" s="209" t="s">
        <v>22535</v>
      </c>
      <c r="AE8369" s="210">
        <v>6449</v>
      </c>
      <c r="AF8369" s="93"/>
      <c r="AG8369" s="93"/>
      <c r="AH8369" s="93"/>
    </row>
    <row r="8370" spans="21:34" x14ac:dyDescent="0.3">
      <c r="U8370" s="309" t="s">
        <v>50458</v>
      </c>
      <c r="V8370" s="310">
        <v>139873.26999999999</v>
      </c>
      <c r="X8370" s="267" t="s">
        <v>60570</v>
      </c>
      <c r="Y8370" s="268">
        <v>2001.66</v>
      </c>
      <c r="AA8370" s="229" t="s">
        <v>52853</v>
      </c>
      <c r="AB8370" s="230">
        <v>4938.5</v>
      </c>
      <c r="AD8370" s="209" t="s">
        <v>22536</v>
      </c>
      <c r="AE8370" s="210">
        <v>19800</v>
      </c>
      <c r="AF8370" s="93"/>
      <c r="AG8370" s="93"/>
      <c r="AH8370" s="93"/>
    </row>
    <row r="8371" spans="21:34" x14ac:dyDescent="0.3">
      <c r="U8371" s="309" t="s">
        <v>68989</v>
      </c>
      <c r="V8371" s="310">
        <v>-13510.94</v>
      </c>
      <c r="X8371" s="267" t="s">
        <v>57572</v>
      </c>
      <c r="Y8371" s="268">
        <v>440.35</v>
      </c>
      <c r="AA8371" s="229" t="s">
        <v>52854</v>
      </c>
      <c r="AB8371" s="230">
        <v>1544</v>
      </c>
      <c r="AD8371" s="209" t="s">
        <v>22537</v>
      </c>
      <c r="AE8371" s="210">
        <v>2110.1999999999998</v>
      </c>
      <c r="AF8371" s="93"/>
      <c r="AG8371" s="93"/>
      <c r="AH8371" s="93"/>
    </row>
    <row r="8372" spans="21:34" x14ac:dyDescent="0.3">
      <c r="U8372" s="309" t="s">
        <v>68990</v>
      </c>
      <c r="V8372" s="310">
        <v>-0.01</v>
      </c>
      <c r="X8372" s="267" t="s">
        <v>22774</v>
      </c>
      <c r="Y8372" s="268">
        <v>1122.8499999999999</v>
      </c>
      <c r="AA8372" s="229" t="s">
        <v>45122</v>
      </c>
      <c r="AB8372" s="230">
        <v>31000</v>
      </c>
      <c r="AD8372" s="209" t="s">
        <v>22538</v>
      </c>
      <c r="AE8372" s="210">
        <v>2749.58</v>
      </c>
      <c r="AF8372" s="93"/>
      <c r="AG8372" s="93"/>
      <c r="AH8372" s="93"/>
    </row>
    <row r="8373" spans="21:34" x14ac:dyDescent="0.3">
      <c r="U8373" s="309" t="s">
        <v>59238</v>
      </c>
      <c r="V8373" s="310">
        <v>46100</v>
      </c>
      <c r="X8373" s="267" t="s">
        <v>59668</v>
      </c>
      <c r="Y8373" s="268">
        <v>2000</v>
      </c>
      <c r="AA8373" s="229" t="s">
        <v>45123</v>
      </c>
      <c r="AB8373" s="230">
        <v>2003</v>
      </c>
      <c r="AD8373" s="209" t="s">
        <v>22539</v>
      </c>
      <c r="AE8373" s="210">
        <v>1079.74</v>
      </c>
      <c r="AF8373" s="93"/>
      <c r="AG8373" s="93"/>
      <c r="AH8373" s="93"/>
    </row>
    <row r="8374" spans="21:34" x14ac:dyDescent="0.3">
      <c r="U8374" s="309" t="s">
        <v>59239</v>
      </c>
      <c r="V8374" s="310">
        <v>3436.64</v>
      </c>
      <c r="X8374" s="267" t="s">
        <v>59669</v>
      </c>
      <c r="Y8374" s="268">
        <v>153</v>
      </c>
      <c r="AA8374" s="229" t="s">
        <v>22645</v>
      </c>
      <c r="AB8374" s="230">
        <v>2527</v>
      </c>
      <c r="AD8374" s="209" t="s">
        <v>22540</v>
      </c>
      <c r="AE8374" s="210">
        <v>600</v>
      </c>
      <c r="AF8374" s="93"/>
      <c r="AG8374" s="93"/>
      <c r="AH8374" s="93"/>
    </row>
    <row r="8375" spans="21:34" x14ac:dyDescent="0.3">
      <c r="U8375" s="309" t="s">
        <v>59240</v>
      </c>
      <c r="V8375" s="310">
        <v>11534.22</v>
      </c>
      <c r="X8375" s="267" t="s">
        <v>59670</v>
      </c>
      <c r="Y8375" s="268">
        <v>342</v>
      </c>
      <c r="AA8375" s="229" t="s">
        <v>45124</v>
      </c>
      <c r="AB8375" s="230">
        <v>66562.91</v>
      </c>
      <c r="AD8375" s="209" t="s">
        <v>22541</v>
      </c>
      <c r="AE8375" s="210">
        <v>3529.15</v>
      </c>
      <c r="AF8375" s="93"/>
      <c r="AG8375" s="93"/>
      <c r="AH8375" s="93"/>
    </row>
    <row r="8376" spans="21:34" x14ac:dyDescent="0.3">
      <c r="U8376" s="309" t="s">
        <v>59241</v>
      </c>
      <c r="V8376" s="310">
        <v>9896.84</v>
      </c>
      <c r="X8376" s="267" t="s">
        <v>59671</v>
      </c>
      <c r="Y8376" s="268">
        <v>4000</v>
      </c>
      <c r="AA8376" s="229" t="s">
        <v>45125</v>
      </c>
      <c r="AB8376" s="230">
        <v>5092.09</v>
      </c>
      <c r="AD8376" s="209" t="s">
        <v>22542</v>
      </c>
      <c r="AE8376" s="210">
        <v>6767.89</v>
      </c>
      <c r="AF8376" s="93"/>
      <c r="AG8376" s="93"/>
      <c r="AH8376" s="93"/>
    </row>
    <row r="8377" spans="21:34" x14ac:dyDescent="0.3">
      <c r="U8377" s="309" t="s">
        <v>68991</v>
      </c>
      <c r="V8377" s="310">
        <v>2531.75</v>
      </c>
      <c r="X8377" s="267" t="s">
        <v>59672</v>
      </c>
      <c r="Y8377" s="268">
        <v>306</v>
      </c>
      <c r="AA8377" s="229" t="s">
        <v>22648</v>
      </c>
      <c r="AB8377" s="230">
        <v>56042.23</v>
      </c>
      <c r="AD8377" s="209" t="s">
        <v>22543</v>
      </c>
      <c r="AE8377" s="210">
        <v>2859.45</v>
      </c>
      <c r="AF8377" s="93"/>
      <c r="AG8377" s="93"/>
      <c r="AH8377" s="93"/>
    </row>
    <row r="8378" spans="21:34" x14ac:dyDescent="0.3">
      <c r="U8378" s="309" t="s">
        <v>55459</v>
      </c>
      <c r="V8378" s="310">
        <v>150789.44</v>
      </c>
      <c r="X8378" s="267" t="s">
        <v>59673</v>
      </c>
      <c r="Y8378" s="268">
        <v>847</v>
      </c>
      <c r="AA8378" s="229" t="s">
        <v>36433</v>
      </c>
      <c r="AB8378" s="230">
        <v>4005</v>
      </c>
      <c r="AD8378" s="209" t="s">
        <v>22544</v>
      </c>
      <c r="AE8378" s="210">
        <v>1498.42</v>
      </c>
      <c r="AF8378" s="93"/>
      <c r="AG8378" s="93"/>
      <c r="AH8378" s="93"/>
    </row>
    <row r="8379" spans="21:34" x14ac:dyDescent="0.3">
      <c r="U8379" s="309" t="s">
        <v>55460</v>
      </c>
      <c r="V8379" s="310">
        <v>31536.41</v>
      </c>
      <c r="X8379" s="267" t="s">
        <v>55229</v>
      </c>
      <c r="Y8379" s="268">
        <v>1592</v>
      </c>
      <c r="AA8379" s="229" t="s">
        <v>48059</v>
      </c>
      <c r="AB8379" s="230">
        <v>3053.4</v>
      </c>
      <c r="AD8379" s="209" t="s">
        <v>22545</v>
      </c>
      <c r="AE8379" s="210">
        <v>2820</v>
      </c>
      <c r="AF8379" s="93"/>
      <c r="AG8379" s="93"/>
      <c r="AH8379" s="93"/>
    </row>
    <row r="8380" spans="21:34" x14ac:dyDescent="0.3">
      <c r="U8380" s="309" t="s">
        <v>55461</v>
      </c>
      <c r="V8380" s="310">
        <v>14162.57</v>
      </c>
      <c r="X8380" s="267" t="s">
        <v>55230</v>
      </c>
      <c r="Y8380" s="268">
        <v>498</v>
      </c>
      <c r="AA8380" s="229" t="s">
        <v>48060</v>
      </c>
      <c r="AB8380" s="230">
        <v>233.6</v>
      </c>
      <c r="AD8380" s="209" t="s">
        <v>22546</v>
      </c>
      <c r="AE8380" s="210">
        <v>532.36</v>
      </c>
      <c r="AF8380" s="93"/>
      <c r="AG8380" s="93"/>
      <c r="AH8380" s="93"/>
    </row>
    <row r="8381" spans="21:34" x14ac:dyDescent="0.3">
      <c r="U8381" s="309" t="s">
        <v>55462</v>
      </c>
      <c r="V8381" s="310">
        <v>14562.58</v>
      </c>
      <c r="X8381" s="267" t="s">
        <v>50109</v>
      </c>
      <c r="Y8381" s="268">
        <v>909.6</v>
      </c>
      <c r="AA8381" s="229" t="s">
        <v>40391</v>
      </c>
      <c r="AB8381" s="230">
        <v>32212.89</v>
      </c>
      <c r="AD8381" s="209" t="s">
        <v>22547</v>
      </c>
      <c r="AE8381" s="210">
        <v>37167.5</v>
      </c>
      <c r="AF8381" s="93"/>
      <c r="AG8381" s="93"/>
      <c r="AH8381" s="93"/>
    </row>
    <row r="8382" spans="21:34" x14ac:dyDescent="0.3">
      <c r="U8382" s="309" t="s">
        <v>55463</v>
      </c>
      <c r="V8382" s="310">
        <v>70656.12</v>
      </c>
      <c r="X8382" s="267" t="s">
        <v>13811</v>
      </c>
      <c r="Y8382" s="268">
        <v>34.89</v>
      </c>
      <c r="AA8382" s="229" t="s">
        <v>40392</v>
      </c>
      <c r="AB8382" s="230">
        <v>30199.34</v>
      </c>
      <c r="AD8382" s="209" t="s">
        <v>22548</v>
      </c>
      <c r="AE8382" s="210">
        <v>10561.8</v>
      </c>
      <c r="AF8382" s="93"/>
      <c r="AG8382" s="93"/>
      <c r="AH8382" s="93"/>
    </row>
    <row r="8383" spans="21:34" x14ac:dyDescent="0.3">
      <c r="U8383" s="309" t="s">
        <v>55464</v>
      </c>
      <c r="V8383" s="310">
        <v>4846.18</v>
      </c>
      <c r="X8383" s="267" t="s">
        <v>22845</v>
      </c>
      <c r="Y8383" s="268">
        <v>1053.23</v>
      </c>
      <c r="AA8383" s="229" t="s">
        <v>40393</v>
      </c>
      <c r="AB8383" s="230">
        <v>4685.92</v>
      </c>
      <c r="AD8383" s="209" t="s">
        <v>22549</v>
      </c>
      <c r="AE8383" s="210">
        <v>36766.910000000003</v>
      </c>
      <c r="AF8383" s="93"/>
      <c r="AG8383" s="93"/>
      <c r="AH8383" s="93"/>
    </row>
    <row r="8384" spans="21:34" x14ac:dyDescent="0.3">
      <c r="U8384" s="309" t="s">
        <v>55465</v>
      </c>
      <c r="V8384" s="310">
        <v>7126.39</v>
      </c>
      <c r="X8384" s="267" t="s">
        <v>22850</v>
      </c>
      <c r="Y8384" s="268">
        <v>32.020000000000003</v>
      </c>
      <c r="AA8384" s="229" t="s">
        <v>47032</v>
      </c>
      <c r="AB8384" s="230">
        <v>29813.5</v>
      </c>
      <c r="AD8384" s="209" t="s">
        <v>22550</v>
      </c>
      <c r="AE8384" s="210">
        <v>5273.36</v>
      </c>
      <c r="AF8384" s="93"/>
      <c r="AG8384" s="93"/>
      <c r="AH8384" s="93"/>
    </row>
    <row r="8385" spans="21:34" x14ac:dyDescent="0.3">
      <c r="U8385" s="309" t="s">
        <v>55466</v>
      </c>
      <c r="V8385" s="310">
        <v>22495.35</v>
      </c>
      <c r="X8385" s="267" t="s">
        <v>22851</v>
      </c>
      <c r="Y8385" s="268">
        <v>1072.57</v>
      </c>
      <c r="AA8385" s="229" t="s">
        <v>39255</v>
      </c>
      <c r="AB8385" s="230">
        <v>36710</v>
      </c>
      <c r="AD8385" s="209" t="s">
        <v>22551</v>
      </c>
      <c r="AE8385" s="210">
        <v>7979.36</v>
      </c>
      <c r="AF8385" s="93"/>
      <c r="AG8385" s="93"/>
      <c r="AH8385" s="93"/>
    </row>
    <row r="8386" spans="21:34" x14ac:dyDescent="0.3">
      <c r="U8386" s="309" t="s">
        <v>55467</v>
      </c>
      <c r="V8386" s="310">
        <v>70964.28</v>
      </c>
      <c r="X8386" s="267" t="s">
        <v>22853</v>
      </c>
      <c r="Y8386" s="268">
        <v>207</v>
      </c>
      <c r="AA8386" s="229" t="s">
        <v>45126</v>
      </c>
      <c r="AB8386" s="230">
        <v>730</v>
      </c>
      <c r="AD8386" s="209" t="s">
        <v>22552</v>
      </c>
      <c r="AE8386" s="210">
        <v>939.59</v>
      </c>
      <c r="AF8386" s="93"/>
      <c r="AG8386" s="93"/>
      <c r="AH8386" s="93"/>
    </row>
    <row r="8387" spans="21:34" x14ac:dyDescent="0.3">
      <c r="U8387" s="309" t="s">
        <v>64963</v>
      </c>
      <c r="V8387" s="310">
        <v>9097.65</v>
      </c>
      <c r="X8387" s="267" t="s">
        <v>57573</v>
      </c>
      <c r="Y8387" s="268">
        <v>4225.91</v>
      </c>
      <c r="AA8387" s="229" t="s">
        <v>52855</v>
      </c>
      <c r="AB8387" s="230">
        <v>1577.31</v>
      </c>
      <c r="AD8387" s="209" t="s">
        <v>22553</v>
      </c>
      <c r="AE8387" s="210">
        <v>2873.18</v>
      </c>
      <c r="AF8387" s="93"/>
      <c r="AG8387" s="93"/>
      <c r="AH8387" s="93"/>
    </row>
    <row r="8388" spans="21:34" x14ac:dyDescent="0.3">
      <c r="U8388" s="309" t="s">
        <v>62828</v>
      </c>
      <c r="V8388" s="310">
        <v>63607.87</v>
      </c>
      <c r="X8388" s="267" t="s">
        <v>52882</v>
      </c>
      <c r="Y8388" s="268">
        <v>2301.61</v>
      </c>
      <c r="AA8388" s="229" t="s">
        <v>52856</v>
      </c>
      <c r="AB8388" s="230">
        <v>120.69</v>
      </c>
      <c r="AD8388" s="209" t="s">
        <v>22554</v>
      </c>
      <c r="AE8388" s="210">
        <v>763.11</v>
      </c>
      <c r="AF8388" s="93"/>
      <c r="AG8388" s="93"/>
      <c r="AH8388" s="93"/>
    </row>
    <row r="8389" spans="21:34" x14ac:dyDescent="0.3">
      <c r="U8389" s="309" t="s">
        <v>68992</v>
      </c>
      <c r="V8389" s="310">
        <v>4816.3</v>
      </c>
      <c r="X8389" s="267" t="s">
        <v>52883</v>
      </c>
      <c r="Y8389" s="268">
        <v>499.37</v>
      </c>
      <c r="AA8389" s="229" t="s">
        <v>52857</v>
      </c>
      <c r="AB8389" s="230">
        <v>8687.5</v>
      </c>
      <c r="AD8389" s="209" t="s">
        <v>22555</v>
      </c>
      <c r="AE8389" s="210">
        <v>324</v>
      </c>
      <c r="AF8389" s="93"/>
      <c r="AG8389" s="93"/>
      <c r="AH8389" s="93"/>
    </row>
    <row r="8390" spans="21:34" x14ac:dyDescent="0.3">
      <c r="U8390" s="309" t="s">
        <v>64964</v>
      </c>
      <c r="V8390" s="310">
        <v>27073.48</v>
      </c>
      <c r="X8390" s="267" t="s">
        <v>52884</v>
      </c>
      <c r="Y8390" s="268">
        <v>1599.24</v>
      </c>
      <c r="AA8390" s="229" t="s">
        <v>45127</v>
      </c>
      <c r="AB8390" s="230">
        <v>54222.77</v>
      </c>
      <c r="AD8390" s="209" t="s">
        <v>22556</v>
      </c>
      <c r="AE8390" s="210">
        <v>94375.21</v>
      </c>
      <c r="AF8390" s="93"/>
      <c r="AG8390" s="93"/>
      <c r="AH8390" s="93"/>
    </row>
    <row r="8391" spans="21:34" x14ac:dyDescent="0.3">
      <c r="U8391" s="309" t="s">
        <v>64965</v>
      </c>
      <c r="V8391" s="310">
        <v>319303.56</v>
      </c>
      <c r="X8391" s="267" t="s">
        <v>52885</v>
      </c>
      <c r="Y8391" s="268">
        <v>285.77999999999997</v>
      </c>
      <c r="AA8391" s="229" t="s">
        <v>52858</v>
      </c>
      <c r="AB8391" s="230">
        <v>14556.36</v>
      </c>
      <c r="AD8391" s="209" t="s">
        <v>22557</v>
      </c>
      <c r="AE8391" s="210">
        <v>56547.34</v>
      </c>
      <c r="AF8391" s="93"/>
      <c r="AG8391" s="93"/>
      <c r="AH8391" s="93"/>
    </row>
    <row r="8392" spans="21:34" x14ac:dyDescent="0.3">
      <c r="U8392" s="309" t="s">
        <v>68993</v>
      </c>
      <c r="V8392" s="310">
        <v>105924.49</v>
      </c>
      <c r="X8392" s="267" t="s">
        <v>22859</v>
      </c>
      <c r="Y8392" s="268">
        <v>75208</v>
      </c>
      <c r="AA8392" s="229" t="s">
        <v>36434</v>
      </c>
      <c r="AB8392" s="230">
        <v>176293.44</v>
      </c>
      <c r="AD8392" s="209" t="s">
        <v>22558</v>
      </c>
      <c r="AE8392" s="210">
        <v>211796.54</v>
      </c>
      <c r="AF8392" s="93"/>
      <c r="AG8392" s="93"/>
      <c r="AH8392" s="93"/>
    </row>
    <row r="8393" spans="21:34" x14ac:dyDescent="0.3">
      <c r="U8393" s="309" t="s">
        <v>68994</v>
      </c>
      <c r="V8393" s="310">
        <v>24454.71</v>
      </c>
      <c r="X8393" s="267" t="s">
        <v>35234</v>
      </c>
      <c r="Y8393" s="268">
        <v>273534.46999999997</v>
      </c>
      <c r="AA8393" s="229" t="s">
        <v>36435</v>
      </c>
      <c r="AB8393" s="230">
        <v>11181.5</v>
      </c>
      <c r="AD8393" s="209" t="s">
        <v>22559</v>
      </c>
      <c r="AE8393" s="210">
        <v>94089.31</v>
      </c>
      <c r="AF8393" s="93"/>
      <c r="AG8393" s="93"/>
      <c r="AH8393" s="93"/>
    </row>
    <row r="8394" spans="21:34" x14ac:dyDescent="0.3">
      <c r="U8394" s="309" t="s">
        <v>68995</v>
      </c>
      <c r="V8394" s="310">
        <v>18707.13</v>
      </c>
      <c r="X8394" s="267" t="s">
        <v>22861</v>
      </c>
      <c r="Y8394" s="268">
        <v>102100</v>
      </c>
      <c r="AA8394" s="229" t="s">
        <v>45128</v>
      </c>
      <c r="AB8394" s="230">
        <v>25011.5</v>
      </c>
      <c r="AD8394" s="209" t="s">
        <v>22560</v>
      </c>
      <c r="AE8394" s="210">
        <v>21215</v>
      </c>
      <c r="AF8394" s="93"/>
      <c r="AG8394" s="93"/>
      <c r="AH8394" s="93"/>
    </row>
    <row r="8395" spans="21:34" x14ac:dyDescent="0.3">
      <c r="U8395" s="309" t="s">
        <v>60767</v>
      </c>
      <c r="V8395" s="310">
        <v>66111.09</v>
      </c>
      <c r="X8395" s="267" t="s">
        <v>61474</v>
      </c>
      <c r="Y8395" s="268">
        <v>59376.24</v>
      </c>
      <c r="AA8395" s="229" t="s">
        <v>45129</v>
      </c>
      <c r="AB8395" s="230">
        <v>1913.5</v>
      </c>
      <c r="AD8395" s="209" t="s">
        <v>22561</v>
      </c>
      <c r="AE8395" s="210">
        <v>6299.2</v>
      </c>
      <c r="AF8395" s="93"/>
      <c r="AG8395" s="93"/>
      <c r="AH8395" s="93"/>
    </row>
    <row r="8396" spans="21:34" x14ac:dyDescent="0.3">
      <c r="U8396" s="309" t="s">
        <v>60768</v>
      </c>
      <c r="V8396" s="310">
        <v>5012.91</v>
      </c>
      <c r="X8396" s="267" t="s">
        <v>22862</v>
      </c>
      <c r="Y8396" s="268">
        <v>4402</v>
      </c>
      <c r="AA8396" s="229" t="s">
        <v>45130</v>
      </c>
      <c r="AB8396" s="230">
        <v>1532062.19</v>
      </c>
      <c r="AD8396" s="209" t="s">
        <v>22562</v>
      </c>
      <c r="AE8396" s="210">
        <v>270802.8</v>
      </c>
      <c r="AF8396" s="93"/>
      <c r="AG8396" s="93"/>
      <c r="AH8396" s="93"/>
    </row>
    <row r="8397" spans="21:34" x14ac:dyDescent="0.3">
      <c r="U8397" s="309" t="s">
        <v>60769</v>
      </c>
      <c r="V8397" s="310">
        <v>16540.96</v>
      </c>
      <c r="X8397" s="267" t="s">
        <v>22863</v>
      </c>
      <c r="Y8397" s="268">
        <v>112.5</v>
      </c>
      <c r="AA8397" s="229" t="s">
        <v>45131</v>
      </c>
      <c r="AB8397" s="230">
        <v>116973.31</v>
      </c>
      <c r="AD8397" s="209" t="s">
        <v>22563</v>
      </c>
      <c r="AE8397" s="210">
        <v>13000</v>
      </c>
      <c r="AF8397" s="93"/>
      <c r="AG8397" s="93"/>
      <c r="AH8397" s="93"/>
    </row>
    <row r="8398" spans="21:34" x14ac:dyDescent="0.3">
      <c r="U8398" s="309" t="s">
        <v>47310</v>
      </c>
      <c r="V8398" s="310">
        <v>23918.39</v>
      </c>
      <c r="X8398" s="267" t="s">
        <v>55231</v>
      </c>
      <c r="Y8398" s="268">
        <v>1821.25</v>
      </c>
      <c r="AA8398" s="229" t="s">
        <v>45132</v>
      </c>
      <c r="AB8398" s="230">
        <v>5111.17</v>
      </c>
      <c r="AD8398" s="209" t="s">
        <v>22564</v>
      </c>
      <c r="AE8398" s="210">
        <v>994.5</v>
      </c>
      <c r="AF8398" s="93"/>
      <c r="AG8398" s="93"/>
      <c r="AH8398" s="93"/>
    </row>
    <row r="8399" spans="21:34" x14ac:dyDescent="0.3">
      <c r="U8399" s="309" t="s">
        <v>47311</v>
      </c>
      <c r="V8399" s="310">
        <v>1794.3</v>
      </c>
      <c r="X8399" s="267" t="s">
        <v>39265</v>
      </c>
      <c r="Y8399" s="268">
        <v>200</v>
      </c>
      <c r="AA8399" s="229" t="s">
        <v>13781</v>
      </c>
      <c r="AB8399" s="230">
        <v>391.01</v>
      </c>
      <c r="AD8399" s="209" t="s">
        <v>22565</v>
      </c>
      <c r="AE8399" s="210">
        <v>2818.4</v>
      </c>
      <c r="AF8399" s="93"/>
      <c r="AG8399" s="93"/>
      <c r="AH8399" s="93"/>
    </row>
    <row r="8400" spans="21:34" x14ac:dyDescent="0.3">
      <c r="U8400" s="309" t="s">
        <v>49194</v>
      </c>
      <c r="V8400" s="310">
        <v>893.97</v>
      </c>
      <c r="X8400" s="267" t="s">
        <v>40400</v>
      </c>
      <c r="Y8400" s="268">
        <v>24954.46</v>
      </c>
      <c r="AA8400" s="229" t="s">
        <v>13782</v>
      </c>
      <c r="AB8400" s="230">
        <v>128.47</v>
      </c>
      <c r="AD8400" s="209" t="s">
        <v>22566</v>
      </c>
      <c r="AE8400" s="210">
        <v>52.63</v>
      </c>
      <c r="AF8400" s="93"/>
      <c r="AG8400" s="93"/>
      <c r="AH8400" s="93"/>
    </row>
    <row r="8401" spans="21:34" x14ac:dyDescent="0.3">
      <c r="U8401" s="309" t="s">
        <v>48307</v>
      </c>
      <c r="V8401" s="310">
        <v>2269.13</v>
      </c>
      <c r="X8401" s="267" t="s">
        <v>52886</v>
      </c>
      <c r="Y8401" s="268">
        <v>90.82</v>
      </c>
      <c r="AA8401" s="229" t="s">
        <v>40394</v>
      </c>
      <c r="AB8401" s="230">
        <v>1073.92</v>
      </c>
      <c r="AD8401" s="209" t="s">
        <v>22567</v>
      </c>
      <c r="AE8401" s="210">
        <v>41119.65</v>
      </c>
      <c r="AF8401" s="93"/>
      <c r="AG8401" s="93"/>
      <c r="AH8401" s="93"/>
    </row>
    <row r="8402" spans="21:34" x14ac:dyDescent="0.3">
      <c r="U8402" s="309" t="s">
        <v>53907</v>
      </c>
      <c r="V8402" s="310">
        <v>19980</v>
      </c>
      <c r="X8402" s="267" t="s">
        <v>39266</v>
      </c>
      <c r="Y8402" s="268">
        <v>100000</v>
      </c>
      <c r="AA8402" s="229" t="s">
        <v>52859</v>
      </c>
      <c r="AB8402" s="230">
        <v>22720.57</v>
      </c>
      <c r="AD8402" s="209" t="s">
        <v>22568</v>
      </c>
      <c r="AE8402" s="210">
        <v>130</v>
      </c>
      <c r="AF8402" s="93"/>
      <c r="AG8402" s="93"/>
      <c r="AH8402" s="93"/>
    </row>
    <row r="8403" spans="21:34" x14ac:dyDescent="0.3">
      <c r="U8403" s="309" t="s">
        <v>53908</v>
      </c>
      <c r="V8403" s="310">
        <v>1528.49</v>
      </c>
      <c r="X8403" s="267" t="s">
        <v>22866</v>
      </c>
      <c r="Y8403" s="268">
        <v>47329.37</v>
      </c>
      <c r="AA8403" s="229" t="s">
        <v>22686</v>
      </c>
      <c r="AB8403" s="230">
        <v>174267.98</v>
      </c>
      <c r="AD8403" s="209" t="s">
        <v>22569</v>
      </c>
      <c r="AE8403" s="210">
        <v>6405.73</v>
      </c>
      <c r="AF8403" s="93"/>
      <c r="AG8403" s="93"/>
      <c r="AH8403" s="93"/>
    </row>
    <row r="8404" spans="21:34" x14ac:dyDescent="0.3">
      <c r="U8404" s="309" t="s">
        <v>53909</v>
      </c>
      <c r="V8404" s="310">
        <v>957.6</v>
      </c>
      <c r="X8404" s="267" t="s">
        <v>33788</v>
      </c>
      <c r="Y8404" s="268">
        <v>154197.23000000001</v>
      </c>
      <c r="AA8404" s="229" t="s">
        <v>22687</v>
      </c>
      <c r="AB8404" s="230">
        <v>43782.55</v>
      </c>
      <c r="AD8404" s="209" t="s">
        <v>22570</v>
      </c>
      <c r="AE8404" s="210">
        <v>5992</v>
      </c>
      <c r="AF8404" s="93"/>
      <c r="AG8404" s="93"/>
      <c r="AH8404" s="93"/>
    </row>
    <row r="8405" spans="21:34" x14ac:dyDescent="0.3">
      <c r="U8405" s="309" t="s">
        <v>63407</v>
      </c>
      <c r="V8405" s="310">
        <v>38392.5</v>
      </c>
      <c r="X8405" s="267" t="s">
        <v>35235</v>
      </c>
      <c r="Y8405" s="268">
        <v>62348.9</v>
      </c>
      <c r="AA8405" s="229" t="s">
        <v>47033</v>
      </c>
      <c r="AB8405" s="230">
        <v>858087.18</v>
      </c>
      <c r="AD8405" s="209" t="s">
        <v>22571</v>
      </c>
      <c r="AE8405" s="210">
        <v>28557.29</v>
      </c>
      <c r="AF8405" s="93"/>
      <c r="AG8405" s="93"/>
      <c r="AH8405" s="93"/>
    </row>
    <row r="8406" spans="21:34" x14ac:dyDescent="0.3">
      <c r="U8406" s="309" t="s">
        <v>48309</v>
      </c>
      <c r="V8406" s="310">
        <v>48000</v>
      </c>
      <c r="X8406" s="267" t="s">
        <v>35236</v>
      </c>
      <c r="Y8406" s="268">
        <v>205589.18</v>
      </c>
      <c r="AA8406" s="229" t="s">
        <v>22688</v>
      </c>
      <c r="AB8406" s="230">
        <v>925000</v>
      </c>
      <c r="AD8406" s="209" t="s">
        <v>22572</v>
      </c>
      <c r="AE8406" s="210">
        <v>197288.27</v>
      </c>
      <c r="AF8406" s="93"/>
      <c r="AG8406" s="93"/>
      <c r="AH8406" s="93"/>
    </row>
    <row r="8407" spans="21:34" x14ac:dyDescent="0.3">
      <c r="U8407" s="309" t="s">
        <v>48310</v>
      </c>
      <c r="V8407" s="310">
        <v>19323</v>
      </c>
      <c r="X8407" s="267" t="s">
        <v>64551</v>
      </c>
      <c r="Y8407" s="268">
        <v>110869.35</v>
      </c>
      <c r="AA8407" s="229" t="s">
        <v>52860</v>
      </c>
      <c r="AB8407" s="230">
        <v>340.32</v>
      </c>
      <c r="AD8407" s="209" t="s">
        <v>22573</v>
      </c>
      <c r="AE8407" s="210">
        <v>91223.35</v>
      </c>
      <c r="AF8407" s="93"/>
      <c r="AG8407" s="93"/>
      <c r="AH8407" s="93"/>
    </row>
    <row r="8408" spans="21:34" x14ac:dyDescent="0.3">
      <c r="U8408" s="309" t="s">
        <v>48311</v>
      </c>
      <c r="V8408" s="310">
        <v>76320</v>
      </c>
      <c r="X8408" s="267" t="s">
        <v>60080</v>
      </c>
      <c r="Y8408" s="268">
        <v>599.76</v>
      </c>
      <c r="AA8408" s="229" t="s">
        <v>42656</v>
      </c>
      <c r="AB8408" s="230">
        <v>16159.33</v>
      </c>
      <c r="AD8408" s="209" t="s">
        <v>22574</v>
      </c>
      <c r="AE8408" s="210">
        <v>1956.54</v>
      </c>
      <c r="AF8408" s="93"/>
      <c r="AG8408" s="93"/>
      <c r="AH8408" s="93"/>
    </row>
    <row r="8409" spans="21:34" x14ac:dyDescent="0.3">
      <c r="U8409" s="309" t="s">
        <v>68996</v>
      </c>
      <c r="V8409" s="310">
        <v>23980</v>
      </c>
      <c r="X8409" s="267" t="s">
        <v>22868</v>
      </c>
      <c r="Y8409" s="268">
        <v>63437.94</v>
      </c>
      <c r="AA8409" s="229" t="s">
        <v>33786</v>
      </c>
      <c r="AB8409" s="230">
        <v>19822</v>
      </c>
      <c r="AD8409" s="209" t="s">
        <v>22575</v>
      </c>
      <c r="AE8409" s="210">
        <v>503815.55</v>
      </c>
      <c r="AF8409" s="93"/>
      <c r="AG8409" s="93"/>
      <c r="AH8409" s="93"/>
    </row>
    <row r="8410" spans="21:34" x14ac:dyDescent="0.3">
      <c r="U8410" s="309" t="s">
        <v>63808</v>
      </c>
      <c r="V8410" s="310">
        <v>1834.47</v>
      </c>
      <c r="X8410" s="267" t="s">
        <v>33789</v>
      </c>
      <c r="Y8410" s="268">
        <v>336183.4</v>
      </c>
      <c r="AA8410" s="229" t="s">
        <v>22689</v>
      </c>
      <c r="AB8410" s="230">
        <v>2276.2600000000002</v>
      </c>
      <c r="AD8410" s="209" t="s">
        <v>22576</v>
      </c>
      <c r="AE8410" s="210">
        <v>29357.59</v>
      </c>
      <c r="AF8410" s="93"/>
      <c r="AG8410" s="93"/>
      <c r="AH8410" s="93"/>
    </row>
    <row r="8411" spans="21:34" x14ac:dyDescent="0.3">
      <c r="U8411" s="309" t="s">
        <v>63809</v>
      </c>
      <c r="V8411" s="310">
        <v>863.6</v>
      </c>
      <c r="X8411" s="267" t="s">
        <v>22869</v>
      </c>
      <c r="Y8411" s="268">
        <v>278070.67</v>
      </c>
      <c r="AA8411" s="229" t="s">
        <v>22690</v>
      </c>
      <c r="AB8411" s="230">
        <v>1062</v>
      </c>
      <c r="AD8411" s="209" t="s">
        <v>22577</v>
      </c>
      <c r="AE8411" s="210">
        <v>13889</v>
      </c>
      <c r="AF8411" s="93"/>
      <c r="AG8411" s="93"/>
      <c r="AH8411" s="93"/>
    </row>
    <row r="8412" spans="21:34" x14ac:dyDescent="0.3">
      <c r="U8412" s="309" t="s">
        <v>61616</v>
      </c>
      <c r="V8412" s="310">
        <v>3000</v>
      </c>
      <c r="X8412" s="267" t="s">
        <v>52889</v>
      </c>
      <c r="Y8412" s="268">
        <v>75001</v>
      </c>
      <c r="AA8412" s="229" t="s">
        <v>22691</v>
      </c>
      <c r="AB8412" s="230">
        <v>255.37</v>
      </c>
      <c r="AD8412" s="209" t="s">
        <v>22578</v>
      </c>
      <c r="AE8412" s="210">
        <v>3951.18</v>
      </c>
      <c r="AF8412" s="93"/>
      <c r="AG8412" s="93"/>
      <c r="AH8412" s="93"/>
    </row>
    <row r="8413" spans="21:34" x14ac:dyDescent="0.3">
      <c r="U8413" s="309" t="s">
        <v>59884</v>
      </c>
      <c r="V8413" s="310">
        <v>7922.03</v>
      </c>
      <c r="X8413" s="267" t="s">
        <v>52890</v>
      </c>
      <c r="Y8413" s="268">
        <v>2830.14</v>
      </c>
      <c r="AA8413" s="229" t="s">
        <v>36438</v>
      </c>
      <c r="AB8413" s="230">
        <v>8870</v>
      </c>
      <c r="AD8413" s="209" t="s">
        <v>22579</v>
      </c>
      <c r="AE8413" s="210">
        <v>5247.95</v>
      </c>
      <c r="AF8413" s="93"/>
      <c r="AG8413" s="93"/>
      <c r="AH8413" s="93"/>
    </row>
    <row r="8414" spans="21:34" x14ac:dyDescent="0.3">
      <c r="U8414" s="309" t="s">
        <v>59885</v>
      </c>
      <c r="V8414" s="310">
        <v>832.63</v>
      </c>
      <c r="X8414" s="267" t="s">
        <v>48964</v>
      </c>
      <c r="Y8414" s="268">
        <v>12710.25</v>
      </c>
      <c r="AA8414" s="229" t="s">
        <v>52861</v>
      </c>
      <c r="AB8414" s="230">
        <v>75.680000000000007</v>
      </c>
      <c r="AD8414" s="209" t="s">
        <v>22580</v>
      </c>
      <c r="AE8414" s="210">
        <v>35104.44</v>
      </c>
      <c r="AF8414" s="93"/>
      <c r="AG8414" s="93"/>
      <c r="AH8414" s="93"/>
    </row>
    <row r="8415" spans="21:34" x14ac:dyDescent="0.3">
      <c r="U8415" s="309" t="s">
        <v>59886</v>
      </c>
      <c r="V8415" s="310">
        <v>514.66999999999996</v>
      </c>
      <c r="X8415" s="267" t="s">
        <v>52892</v>
      </c>
      <c r="Y8415" s="268">
        <v>1034.06</v>
      </c>
      <c r="AA8415" s="229" t="s">
        <v>47034</v>
      </c>
      <c r="AB8415" s="230">
        <v>27.91</v>
      </c>
      <c r="AD8415" s="209" t="s">
        <v>22581</v>
      </c>
      <c r="AE8415" s="210">
        <v>2059.1</v>
      </c>
      <c r="AF8415" s="93"/>
      <c r="AG8415" s="93"/>
      <c r="AH8415" s="93"/>
    </row>
    <row r="8416" spans="21:34" x14ac:dyDescent="0.3">
      <c r="U8416" s="309" t="s">
        <v>62829</v>
      </c>
      <c r="V8416" s="310">
        <v>211.26</v>
      </c>
      <c r="X8416" s="267" t="s">
        <v>55232</v>
      </c>
      <c r="Y8416" s="268">
        <v>82120.34</v>
      </c>
      <c r="AA8416" s="229" t="s">
        <v>22692</v>
      </c>
      <c r="AB8416" s="230">
        <v>3195.87</v>
      </c>
      <c r="AD8416" s="209" t="s">
        <v>22582</v>
      </c>
      <c r="AE8416" s="210">
        <v>840305.96</v>
      </c>
      <c r="AF8416" s="93"/>
      <c r="AG8416" s="93"/>
      <c r="AH8416" s="93"/>
    </row>
    <row r="8417" spans="21:34" x14ac:dyDescent="0.3">
      <c r="U8417" s="309" t="s">
        <v>50459</v>
      </c>
      <c r="V8417" s="310">
        <v>8000</v>
      </c>
      <c r="X8417" s="267" t="s">
        <v>55233</v>
      </c>
      <c r="Y8417" s="268">
        <v>2200</v>
      </c>
      <c r="AA8417" s="229" t="s">
        <v>22693</v>
      </c>
      <c r="AB8417" s="230">
        <v>3234.42</v>
      </c>
      <c r="AD8417" s="209" t="s">
        <v>22583</v>
      </c>
      <c r="AE8417" s="210">
        <v>241105.24</v>
      </c>
      <c r="AF8417" s="93"/>
      <c r="AG8417" s="93"/>
      <c r="AH8417" s="93"/>
    </row>
    <row r="8418" spans="21:34" x14ac:dyDescent="0.3">
      <c r="U8418" s="309" t="s">
        <v>39553</v>
      </c>
      <c r="V8418" s="310">
        <v>7294.08</v>
      </c>
      <c r="X8418" s="267" t="s">
        <v>55234</v>
      </c>
      <c r="Y8418" s="268">
        <v>8381.41</v>
      </c>
      <c r="AA8418" s="229" t="s">
        <v>22694</v>
      </c>
      <c r="AB8418" s="230">
        <v>494.03</v>
      </c>
      <c r="AD8418" s="209" t="s">
        <v>22584</v>
      </c>
      <c r="AE8418" s="210">
        <v>14100</v>
      </c>
      <c r="AF8418" s="93"/>
      <c r="AG8418" s="93"/>
      <c r="AH8418" s="93"/>
    </row>
    <row r="8419" spans="21:34" x14ac:dyDescent="0.3">
      <c r="U8419" s="309" t="s">
        <v>56631</v>
      </c>
      <c r="V8419" s="310">
        <v>7625</v>
      </c>
      <c r="X8419" s="267" t="s">
        <v>56278</v>
      </c>
      <c r="Y8419" s="268">
        <v>353.25</v>
      </c>
      <c r="AA8419" s="229" t="s">
        <v>52862</v>
      </c>
      <c r="AB8419" s="230">
        <v>257.27</v>
      </c>
      <c r="AD8419" s="209" t="s">
        <v>22585</v>
      </c>
      <c r="AE8419" s="210">
        <v>7009.88</v>
      </c>
      <c r="AF8419" s="93"/>
      <c r="AG8419" s="93"/>
      <c r="AH8419" s="93"/>
    </row>
    <row r="8420" spans="21:34" x14ac:dyDescent="0.3">
      <c r="U8420" s="309" t="s">
        <v>68997</v>
      </c>
      <c r="V8420" s="310">
        <v>15646.76</v>
      </c>
      <c r="X8420" s="267" t="s">
        <v>64552</v>
      </c>
      <c r="Y8420" s="268">
        <v>14600</v>
      </c>
      <c r="AA8420" s="229" t="s">
        <v>39256</v>
      </c>
      <c r="AB8420" s="230">
        <v>75674.039999999994</v>
      </c>
      <c r="AD8420" s="209" t="s">
        <v>22586</v>
      </c>
      <c r="AE8420" s="210">
        <v>216354.26</v>
      </c>
      <c r="AF8420" s="93"/>
      <c r="AG8420" s="93"/>
      <c r="AH8420" s="93"/>
    </row>
    <row r="8421" spans="21:34" x14ac:dyDescent="0.3">
      <c r="U8421" s="309" t="s">
        <v>45674</v>
      </c>
      <c r="V8421" s="310">
        <v>430.32</v>
      </c>
      <c r="X8421" s="267" t="s">
        <v>48965</v>
      </c>
      <c r="Y8421" s="268">
        <v>9287.0400000000009</v>
      </c>
      <c r="AA8421" s="229" t="s">
        <v>52863</v>
      </c>
      <c r="AB8421" s="230">
        <v>122.21</v>
      </c>
      <c r="AD8421" s="209" t="s">
        <v>22587</v>
      </c>
      <c r="AE8421" s="210">
        <v>50631.68</v>
      </c>
      <c r="AF8421" s="93"/>
      <c r="AG8421" s="93"/>
      <c r="AH8421" s="93"/>
    </row>
    <row r="8422" spans="21:34" x14ac:dyDescent="0.3">
      <c r="U8422" s="309" t="s">
        <v>56632</v>
      </c>
      <c r="V8422" s="310">
        <v>53.43</v>
      </c>
      <c r="X8422" s="267" t="s">
        <v>48966</v>
      </c>
      <c r="Y8422" s="268">
        <v>29531.99</v>
      </c>
      <c r="AA8422" s="229" t="s">
        <v>22695</v>
      </c>
      <c r="AB8422" s="230">
        <v>19159.28</v>
      </c>
      <c r="AD8422" s="209" t="s">
        <v>22588</v>
      </c>
      <c r="AE8422" s="210">
        <v>146358.62</v>
      </c>
      <c r="AF8422" s="93"/>
      <c r="AG8422" s="93"/>
      <c r="AH8422" s="93"/>
    </row>
    <row r="8423" spans="21:34" x14ac:dyDescent="0.3">
      <c r="U8423" s="309" t="s">
        <v>55470</v>
      </c>
      <c r="V8423" s="310">
        <v>7434.98</v>
      </c>
      <c r="X8423" s="267" t="s">
        <v>62966</v>
      </c>
      <c r="Y8423" s="268">
        <v>53000</v>
      </c>
      <c r="AA8423" s="229" t="s">
        <v>22696</v>
      </c>
      <c r="AB8423" s="230">
        <v>515720.9</v>
      </c>
      <c r="AD8423" s="209" t="s">
        <v>22589</v>
      </c>
      <c r="AE8423" s="210">
        <v>2110.1999999999998</v>
      </c>
      <c r="AF8423" s="93"/>
      <c r="AG8423" s="93"/>
      <c r="AH8423" s="93"/>
    </row>
    <row r="8424" spans="21:34" x14ac:dyDescent="0.3">
      <c r="U8424" s="309" t="s">
        <v>45676</v>
      </c>
      <c r="V8424" s="310">
        <v>7955.67</v>
      </c>
      <c r="X8424" s="267" t="s">
        <v>48967</v>
      </c>
      <c r="Y8424" s="268">
        <v>2498.09</v>
      </c>
      <c r="AA8424" s="229" t="s">
        <v>33787</v>
      </c>
      <c r="AB8424" s="230">
        <v>38246.99</v>
      </c>
      <c r="AD8424" s="209" t="s">
        <v>22590</v>
      </c>
      <c r="AE8424" s="210">
        <v>2749.58</v>
      </c>
      <c r="AF8424" s="93"/>
      <c r="AG8424" s="93"/>
      <c r="AH8424" s="93"/>
    </row>
    <row r="8425" spans="21:34" x14ac:dyDescent="0.3">
      <c r="U8425" s="309" t="s">
        <v>50460</v>
      </c>
      <c r="V8425" s="310">
        <v>1545.79</v>
      </c>
      <c r="X8425" s="267" t="s">
        <v>50110</v>
      </c>
      <c r="Y8425" s="268">
        <v>2767.59</v>
      </c>
      <c r="AA8425" s="229" t="s">
        <v>48061</v>
      </c>
      <c r="AB8425" s="230">
        <v>9360</v>
      </c>
      <c r="AD8425" s="209" t="s">
        <v>22591</v>
      </c>
      <c r="AE8425" s="210">
        <v>1079.74</v>
      </c>
      <c r="AF8425" s="93"/>
      <c r="AG8425" s="93"/>
      <c r="AH8425" s="93"/>
    </row>
    <row r="8426" spans="21:34" x14ac:dyDescent="0.3">
      <c r="U8426" s="309" t="s">
        <v>68998</v>
      </c>
      <c r="V8426" s="310">
        <v>1255</v>
      </c>
      <c r="X8426" s="267" t="s">
        <v>63241</v>
      </c>
      <c r="Y8426" s="268">
        <v>20300</v>
      </c>
      <c r="AA8426" s="229" t="s">
        <v>22697</v>
      </c>
      <c r="AB8426" s="230">
        <v>67689.279999999999</v>
      </c>
      <c r="AD8426" s="209" t="s">
        <v>22592</v>
      </c>
      <c r="AE8426" s="210">
        <v>41250.230000000003</v>
      </c>
      <c r="AF8426" s="93"/>
      <c r="AG8426" s="93"/>
      <c r="AH8426" s="93"/>
    </row>
    <row r="8427" spans="21:34" x14ac:dyDescent="0.3">
      <c r="U8427" s="309" t="s">
        <v>62264</v>
      </c>
      <c r="V8427" s="310">
        <v>2850</v>
      </c>
      <c r="X8427" s="267" t="s">
        <v>64553</v>
      </c>
      <c r="Y8427" s="268">
        <v>28293.5</v>
      </c>
      <c r="AA8427" s="229" t="s">
        <v>22698</v>
      </c>
      <c r="AB8427" s="230">
        <v>4280.6499999999996</v>
      </c>
      <c r="AD8427" s="209" t="s">
        <v>22593</v>
      </c>
      <c r="AE8427" s="210">
        <v>5873.36</v>
      </c>
      <c r="AF8427" s="93"/>
      <c r="AG8427" s="93"/>
      <c r="AH8427" s="93"/>
    </row>
    <row r="8428" spans="21:34" x14ac:dyDescent="0.3">
      <c r="U8428" s="309" t="s">
        <v>68999</v>
      </c>
      <c r="V8428" s="310">
        <v>2400</v>
      </c>
      <c r="X8428" s="267" t="s">
        <v>55235</v>
      </c>
      <c r="Y8428" s="268">
        <v>1382.27</v>
      </c>
      <c r="AA8428" s="229" t="s">
        <v>22699</v>
      </c>
      <c r="AB8428" s="230">
        <v>13056.35</v>
      </c>
      <c r="AD8428" s="209" t="s">
        <v>22594</v>
      </c>
      <c r="AE8428" s="210">
        <v>3529.15</v>
      </c>
      <c r="AF8428" s="93"/>
      <c r="AG8428" s="93"/>
      <c r="AH8428" s="93"/>
    </row>
    <row r="8429" spans="21:34" x14ac:dyDescent="0.3">
      <c r="U8429" s="309" t="s">
        <v>69000</v>
      </c>
      <c r="V8429" s="310">
        <v>78.44</v>
      </c>
      <c r="X8429" s="267" t="s">
        <v>63726</v>
      </c>
      <c r="Y8429" s="268">
        <v>6373.96</v>
      </c>
      <c r="AA8429" s="229" t="s">
        <v>22700</v>
      </c>
      <c r="AB8429" s="230">
        <v>10817</v>
      </c>
      <c r="AD8429" s="209" t="s">
        <v>22595</v>
      </c>
      <c r="AE8429" s="210">
        <v>6767.89</v>
      </c>
      <c r="AF8429" s="93"/>
      <c r="AG8429" s="93"/>
      <c r="AH8429" s="93"/>
    </row>
    <row r="8430" spans="21:34" x14ac:dyDescent="0.3">
      <c r="U8430" s="309" t="s">
        <v>69001</v>
      </c>
      <c r="V8430" s="310">
        <v>27.83</v>
      </c>
      <c r="X8430" s="267" t="s">
        <v>55236</v>
      </c>
      <c r="Y8430" s="268">
        <v>2008</v>
      </c>
      <c r="AA8430" s="229" t="s">
        <v>22701</v>
      </c>
      <c r="AB8430" s="230">
        <v>42603.06</v>
      </c>
      <c r="AD8430" s="209" t="s">
        <v>22596</v>
      </c>
      <c r="AE8430" s="210">
        <v>2859.45</v>
      </c>
      <c r="AF8430" s="93"/>
      <c r="AG8430" s="93"/>
      <c r="AH8430" s="93"/>
    </row>
    <row r="8431" spans="21:34" x14ac:dyDescent="0.3">
      <c r="U8431" s="309" t="s">
        <v>69002</v>
      </c>
      <c r="V8431" s="310">
        <v>121.33</v>
      </c>
      <c r="X8431" s="267" t="s">
        <v>52894</v>
      </c>
      <c r="Y8431" s="268">
        <v>2911.38</v>
      </c>
      <c r="AA8431" s="229" t="s">
        <v>22702</v>
      </c>
      <c r="AB8431" s="230">
        <v>6224.74</v>
      </c>
      <c r="AD8431" s="209" t="s">
        <v>22597</v>
      </c>
      <c r="AE8431" s="210">
        <v>20979.360000000001</v>
      </c>
      <c r="AF8431" s="93"/>
      <c r="AG8431" s="93"/>
      <c r="AH8431" s="93"/>
    </row>
    <row r="8432" spans="21:34" x14ac:dyDescent="0.3">
      <c r="U8432" s="309" t="s">
        <v>69003</v>
      </c>
      <c r="V8432" s="310">
        <v>3.48</v>
      </c>
      <c r="X8432" s="267" t="s">
        <v>52895</v>
      </c>
      <c r="Y8432" s="268">
        <v>9324.14</v>
      </c>
      <c r="AA8432" s="229" t="s">
        <v>22703</v>
      </c>
      <c r="AB8432" s="230">
        <v>622050</v>
      </c>
      <c r="AD8432" s="209" t="s">
        <v>13770</v>
      </c>
      <c r="AE8432" s="210">
        <v>21657.88</v>
      </c>
      <c r="AF8432" s="93"/>
      <c r="AG8432" s="93"/>
      <c r="AH8432" s="93"/>
    </row>
    <row r="8433" spans="21:34" x14ac:dyDescent="0.3">
      <c r="U8433" s="309" t="s">
        <v>69004</v>
      </c>
      <c r="V8433" s="310">
        <v>6253</v>
      </c>
      <c r="X8433" s="267" t="s">
        <v>52896</v>
      </c>
      <c r="Y8433" s="268">
        <v>3393</v>
      </c>
      <c r="AA8433" s="229" t="s">
        <v>42657</v>
      </c>
      <c r="AB8433" s="230">
        <v>2825610.54</v>
      </c>
      <c r="AD8433" s="209" t="s">
        <v>13771</v>
      </c>
      <c r="AE8433" s="210">
        <v>58428.77</v>
      </c>
      <c r="AF8433" s="93"/>
      <c r="AG8433" s="93"/>
      <c r="AH8433" s="93"/>
    </row>
    <row r="8434" spans="21:34" x14ac:dyDescent="0.3">
      <c r="U8434" s="309" t="s">
        <v>57907</v>
      </c>
      <c r="V8434" s="310">
        <v>872</v>
      </c>
      <c r="X8434" s="267" t="s">
        <v>57574</v>
      </c>
      <c r="Y8434" s="268">
        <v>1529.19</v>
      </c>
      <c r="AA8434" s="229" t="s">
        <v>52864</v>
      </c>
      <c r="AB8434" s="230">
        <v>76200</v>
      </c>
      <c r="AD8434" s="209" t="s">
        <v>13772</v>
      </c>
      <c r="AE8434" s="210">
        <v>1295.47</v>
      </c>
      <c r="AF8434" s="93"/>
      <c r="AG8434" s="93"/>
      <c r="AH8434" s="93"/>
    </row>
    <row r="8435" spans="21:34" x14ac:dyDescent="0.3">
      <c r="U8435" s="309" t="s">
        <v>69005</v>
      </c>
      <c r="V8435" s="310">
        <v>2278</v>
      </c>
      <c r="X8435" s="267" t="s">
        <v>52897</v>
      </c>
      <c r="Y8435" s="268">
        <v>3033.71</v>
      </c>
      <c r="AA8435" s="229" t="s">
        <v>22705</v>
      </c>
      <c r="AB8435" s="230">
        <v>325754.43</v>
      </c>
      <c r="AD8435" s="209" t="s">
        <v>22598</v>
      </c>
      <c r="AE8435" s="210">
        <v>52.63</v>
      </c>
      <c r="AF8435" s="93"/>
      <c r="AG8435" s="93"/>
      <c r="AH8435" s="93"/>
    </row>
    <row r="8436" spans="21:34" x14ac:dyDescent="0.3">
      <c r="U8436" s="309" t="s">
        <v>57908</v>
      </c>
      <c r="V8436" s="310">
        <v>13602.67</v>
      </c>
      <c r="X8436" s="267" t="s">
        <v>52898</v>
      </c>
      <c r="Y8436" s="268">
        <v>39747.39</v>
      </c>
      <c r="AA8436" s="229" t="s">
        <v>22706</v>
      </c>
      <c r="AB8436" s="230">
        <v>658621.18999999994</v>
      </c>
      <c r="AD8436" s="209" t="s">
        <v>22599</v>
      </c>
      <c r="AE8436" s="210">
        <v>96797</v>
      </c>
      <c r="AF8436" s="93"/>
      <c r="AG8436" s="93"/>
      <c r="AH8436" s="93"/>
    </row>
    <row r="8437" spans="21:34" x14ac:dyDescent="0.3">
      <c r="U8437" s="309" t="s">
        <v>61617</v>
      </c>
      <c r="V8437" s="310">
        <v>16177.88</v>
      </c>
      <c r="X8437" s="267" t="s">
        <v>33790</v>
      </c>
      <c r="Y8437" s="268">
        <v>281115.2</v>
      </c>
      <c r="AA8437" s="229" t="s">
        <v>39257</v>
      </c>
      <c r="AB8437" s="230">
        <v>217429.75</v>
      </c>
      <c r="AD8437" s="209" t="s">
        <v>22600</v>
      </c>
      <c r="AE8437" s="210">
        <v>17363.86</v>
      </c>
      <c r="AF8437" s="93"/>
      <c r="AG8437" s="93"/>
      <c r="AH8437" s="93"/>
    </row>
    <row r="8438" spans="21:34" x14ac:dyDescent="0.3">
      <c r="U8438" s="309" t="s">
        <v>69006</v>
      </c>
      <c r="V8438" s="310">
        <v>761.25</v>
      </c>
      <c r="X8438" s="267" t="s">
        <v>35237</v>
      </c>
      <c r="Y8438" s="268">
        <v>423158.61</v>
      </c>
      <c r="AA8438" s="229" t="s">
        <v>52865</v>
      </c>
      <c r="AB8438" s="230">
        <v>136158.72</v>
      </c>
      <c r="AD8438" s="209" t="s">
        <v>22601</v>
      </c>
      <c r="AE8438" s="210">
        <v>19064</v>
      </c>
      <c r="AF8438" s="93"/>
      <c r="AG8438" s="93"/>
      <c r="AH8438" s="93"/>
    </row>
    <row r="8439" spans="21:34" x14ac:dyDescent="0.3">
      <c r="U8439" s="309" t="s">
        <v>59888</v>
      </c>
      <c r="V8439" s="310">
        <v>83039.28</v>
      </c>
      <c r="X8439" s="267" t="s">
        <v>22870</v>
      </c>
      <c r="Y8439" s="268">
        <v>130462.05</v>
      </c>
      <c r="AA8439" s="229" t="s">
        <v>22707</v>
      </c>
      <c r="AB8439" s="230">
        <v>304880.95</v>
      </c>
      <c r="AD8439" s="209" t="s">
        <v>22602</v>
      </c>
      <c r="AE8439" s="210">
        <v>10561.8</v>
      </c>
      <c r="AF8439" s="93"/>
      <c r="AG8439" s="93"/>
      <c r="AH8439" s="93"/>
    </row>
    <row r="8440" spans="21:34" x14ac:dyDescent="0.3">
      <c r="U8440" s="309" t="s">
        <v>59889</v>
      </c>
      <c r="V8440" s="310">
        <v>1730.51</v>
      </c>
      <c r="X8440" s="267" t="s">
        <v>33791</v>
      </c>
      <c r="Y8440" s="268">
        <v>6588.15</v>
      </c>
      <c r="AA8440" s="229" t="s">
        <v>47035</v>
      </c>
      <c r="AB8440" s="230">
        <v>845304.9</v>
      </c>
      <c r="AD8440" s="209" t="s">
        <v>22603</v>
      </c>
      <c r="AE8440" s="210">
        <v>130</v>
      </c>
      <c r="AF8440" s="93"/>
      <c r="AG8440" s="93"/>
      <c r="AH8440" s="93"/>
    </row>
    <row r="8441" spans="21:34" x14ac:dyDescent="0.3">
      <c r="U8441" s="309" t="s">
        <v>59892</v>
      </c>
      <c r="V8441" s="310">
        <v>6485.3</v>
      </c>
      <c r="X8441" s="267" t="s">
        <v>56279</v>
      </c>
      <c r="Y8441" s="268">
        <v>105991.65</v>
      </c>
      <c r="AA8441" s="229" t="s">
        <v>52866</v>
      </c>
      <c r="AB8441" s="230">
        <v>19866.18</v>
      </c>
      <c r="AD8441" s="209" t="s">
        <v>22604</v>
      </c>
      <c r="AE8441" s="210">
        <v>6405.73</v>
      </c>
      <c r="AF8441" s="93"/>
      <c r="AG8441" s="93"/>
      <c r="AH8441" s="93"/>
    </row>
    <row r="8442" spans="21:34" x14ac:dyDescent="0.3">
      <c r="U8442" s="309" t="s">
        <v>69007</v>
      </c>
      <c r="V8442" s="310">
        <v>37300.559999999998</v>
      </c>
      <c r="X8442" s="267" t="s">
        <v>22871</v>
      </c>
      <c r="Y8442" s="268">
        <v>32860.74</v>
      </c>
      <c r="AA8442" s="229" t="s">
        <v>48062</v>
      </c>
      <c r="AB8442" s="230">
        <v>73300</v>
      </c>
      <c r="AD8442" s="209" t="s">
        <v>22605</v>
      </c>
      <c r="AE8442" s="210">
        <v>5992</v>
      </c>
      <c r="AF8442" s="93"/>
      <c r="AG8442" s="93"/>
      <c r="AH8442" s="93"/>
    </row>
    <row r="8443" spans="21:34" x14ac:dyDescent="0.3">
      <c r="U8443" s="309" t="s">
        <v>69008</v>
      </c>
      <c r="V8443" s="310">
        <v>2853.44</v>
      </c>
      <c r="X8443" s="267" t="s">
        <v>63242</v>
      </c>
      <c r="Y8443" s="268">
        <v>4000</v>
      </c>
      <c r="AA8443" s="229" t="s">
        <v>50101</v>
      </c>
      <c r="AB8443" s="230">
        <v>44361.599999999999</v>
      </c>
      <c r="AD8443" s="209" t="s">
        <v>22606</v>
      </c>
      <c r="AE8443" s="210">
        <v>70671.61</v>
      </c>
      <c r="AF8443" s="93"/>
      <c r="AG8443" s="93"/>
      <c r="AH8443" s="93"/>
    </row>
    <row r="8444" spans="21:34" x14ac:dyDescent="0.3">
      <c r="U8444" s="309" t="s">
        <v>34208</v>
      </c>
      <c r="V8444" s="310">
        <v>12254.6</v>
      </c>
      <c r="X8444" s="267" t="s">
        <v>22872</v>
      </c>
      <c r="Y8444" s="268">
        <v>8105.51</v>
      </c>
      <c r="AA8444" s="229" t="s">
        <v>40395</v>
      </c>
      <c r="AB8444" s="230">
        <v>49000</v>
      </c>
      <c r="AD8444" s="209" t="s">
        <v>13773</v>
      </c>
      <c r="AE8444" s="210">
        <v>623138.34</v>
      </c>
      <c r="AF8444" s="93"/>
      <c r="AG8444" s="93"/>
      <c r="AH8444" s="93"/>
    </row>
    <row r="8445" spans="21:34" x14ac:dyDescent="0.3">
      <c r="U8445" s="309" t="s">
        <v>28652</v>
      </c>
      <c r="V8445" s="310">
        <v>31535.24</v>
      </c>
      <c r="X8445" s="267" t="s">
        <v>59124</v>
      </c>
      <c r="Y8445" s="268">
        <v>1002.71</v>
      </c>
      <c r="AA8445" s="229" t="s">
        <v>40396</v>
      </c>
      <c r="AB8445" s="230">
        <v>3748.5</v>
      </c>
      <c r="AD8445" s="209" t="s">
        <v>22607</v>
      </c>
      <c r="AE8445" s="210">
        <v>56547.34</v>
      </c>
      <c r="AF8445" s="93"/>
      <c r="AG8445" s="93"/>
      <c r="AH8445" s="93"/>
    </row>
    <row r="8446" spans="21:34" x14ac:dyDescent="0.3">
      <c r="U8446" s="309" t="s">
        <v>35756</v>
      </c>
      <c r="V8446" s="310">
        <v>10194.86</v>
      </c>
      <c r="X8446" s="267" t="s">
        <v>58581</v>
      </c>
      <c r="Y8446" s="268">
        <v>32084.03</v>
      </c>
      <c r="AA8446" s="229" t="s">
        <v>52867</v>
      </c>
      <c r="AB8446" s="230">
        <v>1110.8800000000001</v>
      </c>
      <c r="AD8446" s="209" t="s">
        <v>22608</v>
      </c>
      <c r="AE8446" s="210">
        <v>1571707.87</v>
      </c>
      <c r="AF8446" s="93"/>
      <c r="AG8446" s="93"/>
      <c r="AH8446" s="93"/>
    </row>
    <row r="8447" spans="21:34" x14ac:dyDescent="0.3">
      <c r="U8447" s="309" t="s">
        <v>28653</v>
      </c>
      <c r="V8447" s="310">
        <v>-230.59</v>
      </c>
      <c r="X8447" s="267" t="s">
        <v>22873</v>
      </c>
      <c r="Y8447" s="268">
        <v>22792.560000000001</v>
      </c>
      <c r="AA8447" s="229" t="s">
        <v>52868</v>
      </c>
      <c r="AB8447" s="230">
        <v>2887.5</v>
      </c>
      <c r="AD8447" s="209" t="s">
        <v>22609</v>
      </c>
      <c r="AE8447" s="210">
        <v>25620.9</v>
      </c>
      <c r="AF8447" s="93"/>
      <c r="AG8447" s="93"/>
      <c r="AH8447" s="93"/>
    </row>
    <row r="8448" spans="21:34" x14ac:dyDescent="0.3">
      <c r="U8448" s="309" t="s">
        <v>69009</v>
      </c>
      <c r="V8448" s="310">
        <v>303</v>
      </c>
      <c r="X8448" s="267" t="s">
        <v>33792</v>
      </c>
      <c r="Y8448" s="268">
        <v>89.41</v>
      </c>
      <c r="AA8448" s="229" t="s">
        <v>52869</v>
      </c>
      <c r="AB8448" s="230">
        <v>220.92</v>
      </c>
      <c r="AD8448" s="209" t="s">
        <v>22610</v>
      </c>
      <c r="AE8448" s="210">
        <v>279912.94</v>
      </c>
      <c r="AF8448" s="93"/>
      <c r="AG8448" s="93"/>
      <c r="AH8448" s="93"/>
    </row>
    <row r="8449" spans="21:34" x14ac:dyDescent="0.3">
      <c r="U8449" s="309" t="s">
        <v>64971</v>
      </c>
      <c r="V8449" s="310">
        <v>2802.59</v>
      </c>
      <c r="X8449" s="267" t="s">
        <v>22874</v>
      </c>
      <c r="Y8449" s="268">
        <v>9809.2199999999993</v>
      </c>
      <c r="AA8449" s="229" t="s">
        <v>52870</v>
      </c>
      <c r="AB8449" s="230">
        <v>695.88</v>
      </c>
      <c r="AD8449" s="209" t="s">
        <v>22611</v>
      </c>
      <c r="AE8449" s="210">
        <v>1049382.04</v>
      </c>
      <c r="AF8449" s="93"/>
      <c r="AG8449" s="93"/>
      <c r="AH8449" s="93"/>
    </row>
    <row r="8450" spans="21:34" x14ac:dyDescent="0.3">
      <c r="U8450" s="309" t="s">
        <v>34211</v>
      </c>
      <c r="V8450" s="310">
        <v>16452.38</v>
      </c>
      <c r="X8450" s="267" t="s">
        <v>33793</v>
      </c>
      <c r="Y8450" s="268">
        <v>137376.79999999999</v>
      </c>
      <c r="AA8450" s="229" t="s">
        <v>50102</v>
      </c>
      <c r="AB8450" s="230">
        <v>15000</v>
      </c>
      <c r="AD8450" s="209" t="s">
        <v>22612</v>
      </c>
      <c r="AE8450" s="210">
        <v>29357.59</v>
      </c>
      <c r="AF8450" s="93"/>
      <c r="AG8450" s="93"/>
      <c r="AH8450" s="93"/>
    </row>
    <row r="8451" spans="21:34" x14ac:dyDescent="0.3">
      <c r="U8451" s="309" t="s">
        <v>47312</v>
      </c>
      <c r="V8451" s="310">
        <v>300</v>
      </c>
      <c r="X8451" s="267" t="s">
        <v>40402</v>
      </c>
      <c r="Y8451" s="268">
        <v>46897.39</v>
      </c>
      <c r="AA8451" s="229" t="s">
        <v>52871</v>
      </c>
      <c r="AB8451" s="230">
        <v>315.89999999999998</v>
      </c>
      <c r="AD8451" s="209" t="s">
        <v>22613</v>
      </c>
      <c r="AE8451" s="210">
        <v>1735</v>
      </c>
      <c r="AF8451" s="93"/>
      <c r="AG8451" s="93"/>
      <c r="AH8451" s="93"/>
    </row>
    <row r="8452" spans="21:34" x14ac:dyDescent="0.3">
      <c r="U8452" s="309" t="s">
        <v>36778</v>
      </c>
      <c r="V8452" s="310">
        <v>6400</v>
      </c>
      <c r="X8452" s="267" t="s">
        <v>48968</v>
      </c>
      <c r="Y8452" s="268">
        <v>422513.42</v>
      </c>
      <c r="AA8452" s="229" t="s">
        <v>52872</v>
      </c>
      <c r="AB8452" s="230">
        <v>656.53</v>
      </c>
      <c r="AD8452" s="209" t="s">
        <v>22614</v>
      </c>
      <c r="AE8452" s="210">
        <v>614</v>
      </c>
      <c r="AF8452" s="93"/>
      <c r="AG8452" s="93"/>
      <c r="AH8452" s="93"/>
    </row>
    <row r="8453" spans="21:34" x14ac:dyDescent="0.3">
      <c r="U8453" s="309" t="s">
        <v>49197</v>
      </c>
      <c r="V8453" s="310">
        <v>2800</v>
      </c>
      <c r="X8453" s="267" t="s">
        <v>57575</v>
      </c>
      <c r="Y8453" s="268">
        <v>1175.03</v>
      </c>
      <c r="AA8453" s="229" t="s">
        <v>35233</v>
      </c>
      <c r="AB8453" s="230">
        <v>50198</v>
      </c>
      <c r="AD8453" s="209" t="s">
        <v>22615</v>
      </c>
      <c r="AE8453" s="210">
        <v>5976</v>
      </c>
      <c r="AF8453" s="93"/>
      <c r="AG8453" s="93"/>
      <c r="AH8453" s="93"/>
    </row>
    <row r="8454" spans="21:34" x14ac:dyDescent="0.3">
      <c r="U8454" s="309" t="s">
        <v>34218</v>
      </c>
      <c r="V8454" s="310">
        <v>1639.54</v>
      </c>
      <c r="X8454" s="267" t="s">
        <v>52899</v>
      </c>
      <c r="Y8454" s="268">
        <v>3452.32</v>
      </c>
      <c r="AA8454" s="229" t="s">
        <v>39258</v>
      </c>
      <c r="AB8454" s="230">
        <v>791920.35</v>
      </c>
      <c r="AD8454" s="209" t="s">
        <v>22616</v>
      </c>
      <c r="AE8454" s="210">
        <v>1030</v>
      </c>
      <c r="AF8454" s="93"/>
      <c r="AG8454" s="93"/>
      <c r="AH8454" s="93"/>
    </row>
    <row r="8455" spans="21:34" x14ac:dyDescent="0.3">
      <c r="U8455" s="309" t="s">
        <v>40657</v>
      </c>
      <c r="V8455" s="310">
        <v>2852.65</v>
      </c>
      <c r="X8455" s="267" t="s">
        <v>61475</v>
      </c>
      <c r="Y8455" s="268">
        <v>1600</v>
      </c>
      <c r="AA8455" s="229" t="s">
        <v>40397</v>
      </c>
      <c r="AB8455" s="230">
        <v>89500</v>
      </c>
      <c r="AD8455" s="209" t="s">
        <v>22617</v>
      </c>
      <c r="AE8455" s="210">
        <v>2283</v>
      </c>
      <c r="AF8455" s="93"/>
      <c r="AG8455" s="93"/>
      <c r="AH8455" s="93"/>
    </row>
    <row r="8456" spans="21:34" x14ac:dyDescent="0.3">
      <c r="U8456" s="309" t="s">
        <v>47313</v>
      </c>
      <c r="V8456" s="310">
        <v>2924.8</v>
      </c>
      <c r="X8456" s="267" t="s">
        <v>50112</v>
      </c>
      <c r="Y8456" s="268">
        <v>43559.519999999997</v>
      </c>
      <c r="AA8456" s="229" t="s">
        <v>42658</v>
      </c>
      <c r="AB8456" s="230">
        <v>400</v>
      </c>
      <c r="AD8456" s="209" t="s">
        <v>22618</v>
      </c>
      <c r="AE8456" s="210">
        <v>2501</v>
      </c>
      <c r="AF8456" s="93"/>
      <c r="AG8456" s="93"/>
      <c r="AH8456" s="93"/>
    </row>
    <row r="8457" spans="21:34" x14ac:dyDescent="0.3">
      <c r="U8457" s="309" t="s">
        <v>34219</v>
      </c>
      <c r="V8457" s="310">
        <v>11972.97</v>
      </c>
      <c r="X8457" s="267" t="s">
        <v>57576</v>
      </c>
      <c r="Y8457" s="268">
        <v>28850</v>
      </c>
      <c r="AA8457" s="229" t="s">
        <v>42659</v>
      </c>
      <c r="AB8457" s="230">
        <v>32061</v>
      </c>
      <c r="AD8457" s="209" t="s">
        <v>22619</v>
      </c>
      <c r="AE8457" s="210">
        <v>6068</v>
      </c>
      <c r="AF8457" s="93"/>
      <c r="AG8457" s="93"/>
      <c r="AH8457" s="93"/>
    </row>
    <row r="8458" spans="21:34" x14ac:dyDescent="0.3">
      <c r="U8458" s="309" t="s">
        <v>56635</v>
      </c>
      <c r="V8458" s="310">
        <v>2313.79</v>
      </c>
      <c r="X8458" s="267" t="s">
        <v>33794</v>
      </c>
      <c r="Y8458" s="268">
        <v>453.18</v>
      </c>
      <c r="AA8458" s="229" t="s">
        <v>39259</v>
      </c>
      <c r="AB8458" s="230">
        <v>69677.649999999994</v>
      </c>
      <c r="AD8458" s="209" t="s">
        <v>22620</v>
      </c>
      <c r="AE8458" s="210">
        <v>1810.85</v>
      </c>
      <c r="AF8458" s="93"/>
      <c r="AG8458" s="93"/>
      <c r="AH8458" s="93"/>
    </row>
    <row r="8459" spans="21:34" x14ac:dyDescent="0.3">
      <c r="U8459" s="309" t="s">
        <v>28728</v>
      </c>
      <c r="V8459" s="310">
        <v>1323.04</v>
      </c>
      <c r="X8459" s="267" t="s">
        <v>22875</v>
      </c>
      <c r="Y8459" s="268">
        <v>130163.88</v>
      </c>
      <c r="AA8459" s="229" t="s">
        <v>42660</v>
      </c>
      <c r="AB8459" s="230">
        <v>9967.59</v>
      </c>
      <c r="AD8459" s="209" t="s">
        <v>22621</v>
      </c>
      <c r="AE8459" s="210">
        <v>9368.75</v>
      </c>
      <c r="AF8459" s="93"/>
      <c r="AG8459" s="93"/>
      <c r="AH8459" s="93"/>
    </row>
    <row r="8460" spans="21:34" x14ac:dyDescent="0.3">
      <c r="U8460" s="309" t="s">
        <v>28729</v>
      </c>
      <c r="V8460" s="310">
        <v>-350</v>
      </c>
      <c r="X8460" s="267" t="s">
        <v>35238</v>
      </c>
      <c r="Y8460" s="268">
        <v>387427.59</v>
      </c>
      <c r="AA8460" s="229" t="s">
        <v>52873</v>
      </c>
      <c r="AB8460" s="230">
        <v>18713.75</v>
      </c>
      <c r="AD8460" s="209" t="s">
        <v>22622</v>
      </c>
      <c r="AE8460" s="210">
        <v>2000</v>
      </c>
      <c r="AF8460" s="93"/>
      <c r="AG8460" s="93"/>
      <c r="AH8460" s="93"/>
    </row>
    <row r="8461" spans="21:34" x14ac:dyDescent="0.3">
      <c r="U8461" s="309" t="s">
        <v>35764</v>
      </c>
      <c r="V8461" s="310">
        <v>35264.19</v>
      </c>
      <c r="X8461" s="267" t="s">
        <v>36439</v>
      </c>
      <c r="Y8461" s="268">
        <v>89857.9</v>
      </c>
      <c r="AA8461" s="229" t="s">
        <v>47036</v>
      </c>
      <c r="AB8461" s="230">
        <v>13493.2</v>
      </c>
      <c r="AD8461" s="209" t="s">
        <v>22623</v>
      </c>
      <c r="AE8461" s="210">
        <v>2917</v>
      </c>
      <c r="AF8461" s="93"/>
      <c r="AG8461" s="93"/>
      <c r="AH8461" s="93"/>
    </row>
    <row r="8462" spans="21:34" x14ac:dyDescent="0.3">
      <c r="U8462" s="309" t="s">
        <v>62979</v>
      </c>
      <c r="V8462" s="310">
        <v>7718.71</v>
      </c>
      <c r="X8462" s="267" t="s">
        <v>55237</v>
      </c>
      <c r="Y8462" s="268">
        <v>928.64</v>
      </c>
      <c r="AA8462" s="229" t="s">
        <v>40398</v>
      </c>
      <c r="AB8462" s="230">
        <v>18850</v>
      </c>
      <c r="AD8462" s="209" t="s">
        <v>13774</v>
      </c>
      <c r="AE8462" s="210">
        <v>7681</v>
      </c>
      <c r="AF8462" s="93"/>
      <c r="AG8462" s="93"/>
      <c r="AH8462" s="93"/>
    </row>
    <row r="8463" spans="21:34" x14ac:dyDescent="0.3">
      <c r="U8463" s="309" t="s">
        <v>63810</v>
      </c>
      <c r="V8463" s="310">
        <v>57405.34</v>
      </c>
      <c r="X8463" s="267" t="s">
        <v>62078</v>
      </c>
      <c r="Y8463" s="268">
        <v>22324.31</v>
      </c>
      <c r="AA8463" s="229" t="s">
        <v>52874</v>
      </c>
      <c r="AB8463" s="230">
        <v>2019.25</v>
      </c>
      <c r="AD8463" s="209" t="s">
        <v>22624</v>
      </c>
      <c r="AE8463" s="210">
        <v>3729</v>
      </c>
      <c r="AF8463" s="93"/>
      <c r="AG8463" s="93"/>
      <c r="AH8463" s="93"/>
    </row>
    <row r="8464" spans="21:34" x14ac:dyDescent="0.3">
      <c r="U8464" s="309" t="s">
        <v>63811</v>
      </c>
      <c r="V8464" s="310">
        <v>3817.89</v>
      </c>
      <c r="X8464" s="267" t="s">
        <v>22876</v>
      </c>
      <c r="Y8464" s="268">
        <v>130095.1</v>
      </c>
      <c r="AA8464" s="229" t="s">
        <v>52875</v>
      </c>
      <c r="AB8464" s="230">
        <v>42.53</v>
      </c>
      <c r="AD8464" s="209" t="s">
        <v>22625</v>
      </c>
      <c r="AE8464" s="210">
        <v>2281</v>
      </c>
      <c r="AF8464" s="93"/>
      <c r="AG8464" s="93"/>
      <c r="AH8464" s="93"/>
    </row>
    <row r="8465" spans="21:34" x14ac:dyDescent="0.3">
      <c r="U8465" s="309" t="s">
        <v>63812</v>
      </c>
      <c r="V8465" s="310">
        <v>6430.5</v>
      </c>
      <c r="X8465" s="267" t="s">
        <v>48068</v>
      </c>
      <c r="Y8465" s="268">
        <v>1156491.57</v>
      </c>
      <c r="AA8465" s="229" t="s">
        <v>52876</v>
      </c>
      <c r="AB8465" s="230">
        <v>1.37</v>
      </c>
      <c r="AD8465" s="209" t="s">
        <v>22626</v>
      </c>
      <c r="AE8465" s="210">
        <v>1891</v>
      </c>
      <c r="AF8465" s="93"/>
      <c r="AG8465" s="93"/>
      <c r="AH8465" s="93"/>
    </row>
    <row r="8466" spans="21:34" x14ac:dyDescent="0.3">
      <c r="U8466" s="309" t="s">
        <v>64975</v>
      </c>
      <c r="V8466" s="310">
        <v>2530.25</v>
      </c>
      <c r="X8466" s="267" t="s">
        <v>35239</v>
      </c>
      <c r="Y8466" s="268">
        <v>118715.92</v>
      </c>
      <c r="AA8466" s="229" t="s">
        <v>50103</v>
      </c>
      <c r="AB8466" s="230">
        <v>65</v>
      </c>
      <c r="AD8466" s="209" t="s">
        <v>22627</v>
      </c>
      <c r="AE8466" s="210">
        <v>9666</v>
      </c>
      <c r="AF8466" s="93"/>
      <c r="AG8466" s="93"/>
      <c r="AH8466" s="93"/>
    </row>
    <row r="8467" spans="21:34" x14ac:dyDescent="0.3">
      <c r="U8467" s="309" t="s">
        <v>53921</v>
      </c>
      <c r="V8467" s="310">
        <v>5034.8100000000004</v>
      </c>
      <c r="X8467" s="267" t="s">
        <v>62079</v>
      </c>
      <c r="Y8467" s="268">
        <v>1410.67</v>
      </c>
      <c r="AA8467" s="229" t="s">
        <v>48063</v>
      </c>
      <c r="AB8467" s="230">
        <v>28500</v>
      </c>
      <c r="AD8467" s="209" t="s">
        <v>22628</v>
      </c>
      <c r="AE8467" s="210">
        <v>4132</v>
      </c>
      <c r="AF8467" s="93"/>
      <c r="AG8467" s="93"/>
      <c r="AH8467" s="93"/>
    </row>
    <row r="8468" spans="21:34" x14ac:dyDescent="0.3">
      <c r="U8468" s="309" t="s">
        <v>53922</v>
      </c>
      <c r="V8468" s="310">
        <v>481.97</v>
      </c>
      <c r="X8468" s="267" t="s">
        <v>62080</v>
      </c>
      <c r="Y8468" s="268">
        <v>2110.21</v>
      </c>
      <c r="AA8468" s="229" t="s">
        <v>48064</v>
      </c>
      <c r="AB8468" s="230">
        <v>2180.25</v>
      </c>
      <c r="AD8468" s="209" t="s">
        <v>22629</v>
      </c>
      <c r="AE8468" s="210">
        <v>4380</v>
      </c>
      <c r="AF8468" s="93"/>
      <c r="AG8468" s="93"/>
      <c r="AH8468" s="93"/>
    </row>
    <row r="8469" spans="21:34" x14ac:dyDescent="0.3">
      <c r="U8469" s="309" t="s">
        <v>53923</v>
      </c>
      <c r="V8469" s="310">
        <v>1265.54</v>
      </c>
      <c r="X8469" s="267" t="s">
        <v>57577</v>
      </c>
      <c r="Y8469" s="268">
        <v>273439.31</v>
      </c>
      <c r="AA8469" s="229" t="s">
        <v>48065</v>
      </c>
      <c r="AB8469" s="230">
        <v>6868.5</v>
      </c>
      <c r="AD8469" s="209" t="s">
        <v>22630</v>
      </c>
      <c r="AE8469" s="210">
        <v>5852</v>
      </c>
      <c r="AF8469" s="93"/>
      <c r="AG8469" s="93"/>
      <c r="AH8469" s="93"/>
    </row>
    <row r="8470" spans="21:34" x14ac:dyDescent="0.3">
      <c r="U8470" s="309" t="s">
        <v>60770</v>
      </c>
      <c r="V8470" s="310">
        <v>617.95000000000005</v>
      </c>
      <c r="X8470" s="267" t="s">
        <v>58289</v>
      </c>
      <c r="Y8470" s="268">
        <v>628949.42000000004</v>
      </c>
      <c r="AA8470" s="229" t="s">
        <v>52877</v>
      </c>
      <c r="AB8470" s="230">
        <v>2013.61</v>
      </c>
      <c r="AD8470" s="209" t="s">
        <v>22631</v>
      </c>
      <c r="AE8470" s="210">
        <v>9666</v>
      </c>
      <c r="AF8470" s="93"/>
      <c r="AG8470" s="93"/>
      <c r="AH8470" s="93"/>
    </row>
    <row r="8471" spans="21:34" x14ac:dyDescent="0.3">
      <c r="U8471" s="309" t="s">
        <v>55473</v>
      </c>
      <c r="V8471" s="310">
        <v>2236.11</v>
      </c>
      <c r="X8471" s="267" t="s">
        <v>45144</v>
      </c>
      <c r="Y8471" s="268">
        <v>1983.96</v>
      </c>
      <c r="AA8471" s="229" t="s">
        <v>47037</v>
      </c>
      <c r="AB8471" s="230">
        <v>32586.62</v>
      </c>
      <c r="AD8471" s="209" t="s">
        <v>22632</v>
      </c>
      <c r="AE8471" s="210">
        <v>4132</v>
      </c>
      <c r="AF8471" s="93"/>
      <c r="AG8471" s="93"/>
      <c r="AH8471" s="93"/>
    </row>
    <row r="8472" spans="21:34" x14ac:dyDescent="0.3">
      <c r="U8472" s="309" t="s">
        <v>69010</v>
      </c>
      <c r="V8472" s="310">
        <v>6000</v>
      </c>
      <c r="X8472" s="267" t="s">
        <v>52900</v>
      </c>
      <c r="Y8472" s="268">
        <v>662.59</v>
      </c>
      <c r="AA8472" s="229" t="s">
        <v>52878</v>
      </c>
      <c r="AB8472" s="230">
        <v>14920.05</v>
      </c>
      <c r="AD8472" s="209" t="s">
        <v>22633</v>
      </c>
      <c r="AE8472" s="210">
        <v>1735</v>
      </c>
      <c r="AF8472" s="93"/>
      <c r="AG8472" s="93"/>
      <c r="AH8472" s="93"/>
    </row>
    <row r="8473" spans="21:34" x14ac:dyDescent="0.3">
      <c r="U8473" s="309" t="s">
        <v>53924</v>
      </c>
      <c r="V8473" s="310">
        <v>695.02</v>
      </c>
      <c r="X8473" s="267" t="s">
        <v>52901</v>
      </c>
      <c r="Y8473" s="268">
        <v>9919.7999999999993</v>
      </c>
      <c r="AA8473" s="229" t="s">
        <v>48066</v>
      </c>
      <c r="AB8473" s="230">
        <v>10800</v>
      </c>
      <c r="AD8473" s="209" t="s">
        <v>22634</v>
      </c>
      <c r="AE8473" s="210">
        <v>5341.85</v>
      </c>
      <c r="AF8473" s="93"/>
      <c r="AG8473" s="93"/>
      <c r="AH8473" s="93"/>
    </row>
    <row r="8474" spans="21:34" x14ac:dyDescent="0.3">
      <c r="U8474" s="309" t="s">
        <v>53925</v>
      </c>
      <c r="V8474" s="310">
        <v>2946.97</v>
      </c>
      <c r="X8474" s="267" t="s">
        <v>52902</v>
      </c>
      <c r="Y8474" s="268">
        <v>22869.279999999999</v>
      </c>
      <c r="AA8474" s="229" t="s">
        <v>48962</v>
      </c>
      <c r="AB8474" s="230">
        <v>498.8</v>
      </c>
      <c r="AD8474" s="209" t="s">
        <v>22635</v>
      </c>
      <c r="AE8474" s="210">
        <v>27599</v>
      </c>
      <c r="AF8474" s="93"/>
      <c r="AG8474" s="93"/>
      <c r="AH8474" s="93"/>
    </row>
    <row r="8475" spans="21:34" x14ac:dyDescent="0.3">
      <c r="U8475" s="309" t="s">
        <v>42995</v>
      </c>
      <c r="V8475" s="310">
        <v>120.05</v>
      </c>
      <c r="X8475" s="267" t="s">
        <v>55238</v>
      </c>
      <c r="Y8475" s="268">
        <v>1209.5</v>
      </c>
      <c r="AA8475" s="229" t="s">
        <v>52879</v>
      </c>
      <c r="AB8475" s="230">
        <v>85.86</v>
      </c>
      <c r="AD8475" s="209" t="s">
        <v>22636</v>
      </c>
      <c r="AE8475" s="210">
        <v>10392</v>
      </c>
      <c r="AF8475" s="93"/>
      <c r="AG8475" s="93"/>
      <c r="AH8475" s="93"/>
    </row>
    <row r="8476" spans="21:34" x14ac:dyDescent="0.3">
      <c r="U8476" s="309" t="s">
        <v>48314</v>
      </c>
      <c r="V8476" s="310">
        <v>131168.10999999999</v>
      </c>
      <c r="X8476" s="267" t="s">
        <v>48069</v>
      </c>
      <c r="Y8476" s="268">
        <v>1071.3399999999999</v>
      </c>
      <c r="AA8476" s="229" t="s">
        <v>47038</v>
      </c>
      <c r="AB8476" s="230">
        <v>3578.06</v>
      </c>
      <c r="AD8476" s="209" t="s">
        <v>13775</v>
      </c>
      <c r="AE8476" s="210">
        <v>17049.75</v>
      </c>
      <c r="AF8476" s="93"/>
      <c r="AG8476" s="93"/>
      <c r="AH8476" s="93"/>
    </row>
    <row r="8477" spans="21:34" x14ac:dyDescent="0.3">
      <c r="U8477" s="309" t="s">
        <v>53927</v>
      </c>
      <c r="V8477" s="310">
        <v>97344</v>
      </c>
      <c r="X8477" s="267" t="s">
        <v>59674</v>
      </c>
      <c r="Y8477" s="268">
        <v>78500</v>
      </c>
      <c r="AA8477" s="229" t="s">
        <v>50104</v>
      </c>
      <c r="AB8477" s="230">
        <v>2075</v>
      </c>
      <c r="AD8477" s="209" t="s">
        <v>22637</v>
      </c>
      <c r="AE8477" s="210">
        <v>1510.85</v>
      </c>
      <c r="AF8477" s="93"/>
      <c r="AG8477" s="93"/>
      <c r="AH8477" s="93"/>
    </row>
    <row r="8478" spans="21:34" x14ac:dyDescent="0.3">
      <c r="U8478" s="309" t="s">
        <v>63813</v>
      </c>
      <c r="V8478" s="310">
        <v>5676.51</v>
      </c>
      <c r="X8478" s="267" t="s">
        <v>45145</v>
      </c>
      <c r="Y8478" s="268">
        <v>8762.85</v>
      </c>
      <c r="AA8478" s="229" t="s">
        <v>45133</v>
      </c>
      <c r="AB8478" s="230">
        <v>463750</v>
      </c>
      <c r="AD8478" s="209" t="s">
        <v>22638</v>
      </c>
      <c r="AE8478" s="210">
        <v>125.15</v>
      </c>
      <c r="AF8478" s="93"/>
      <c r="AG8478" s="93"/>
      <c r="AH8478" s="93"/>
    </row>
    <row r="8479" spans="21:34" x14ac:dyDescent="0.3">
      <c r="U8479" s="309" t="s">
        <v>57909</v>
      </c>
      <c r="V8479" s="310">
        <v>51390</v>
      </c>
      <c r="X8479" s="267" t="s">
        <v>45146</v>
      </c>
      <c r="Y8479" s="268">
        <v>23696.43</v>
      </c>
      <c r="AA8479" s="229" t="s">
        <v>45134</v>
      </c>
      <c r="AB8479" s="230">
        <v>34927</v>
      </c>
      <c r="AD8479" s="209" t="s">
        <v>22639</v>
      </c>
      <c r="AE8479" s="210">
        <v>493</v>
      </c>
      <c r="AF8479" s="93"/>
      <c r="AG8479" s="93"/>
      <c r="AH8479" s="93"/>
    </row>
    <row r="8480" spans="21:34" x14ac:dyDescent="0.3">
      <c r="U8480" s="309" t="s">
        <v>53930</v>
      </c>
      <c r="V8480" s="310">
        <v>29728.47</v>
      </c>
      <c r="X8480" s="267" t="s">
        <v>47045</v>
      </c>
      <c r="Y8480" s="268">
        <v>1235.28</v>
      </c>
      <c r="AA8480" s="229" t="s">
        <v>45135</v>
      </c>
      <c r="AB8480" s="230">
        <v>60187.5</v>
      </c>
      <c r="AD8480" s="209" t="s">
        <v>22640</v>
      </c>
      <c r="AE8480" s="210">
        <v>4933</v>
      </c>
      <c r="AF8480" s="93"/>
      <c r="AG8480" s="93"/>
      <c r="AH8480" s="93"/>
    </row>
    <row r="8481" spans="21:34" x14ac:dyDescent="0.3">
      <c r="U8481" s="309" t="s">
        <v>45691</v>
      </c>
      <c r="V8481" s="310">
        <v>3463100</v>
      </c>
      <c r="X8481" s="267" t="s">
        <v>59125</v>
      </c>
      <c r="Y8481" s="268">
        <v>18264.900000000001</v>
      </c>
      <c r="AA8481" s="229" t="s">
        <v>45136</v>
      </c>
      <c r="AB8481" s="230">
        <v>4604.3999999999996</v>
      </c>
      <c r="AD8481" s="209" t="s">
        <v>22641</v>
      </c>
      <c r="AE8481" s="210">
        <v>821</v>
      </c>
      <c r="AF8481" s="93"/>
      <c r="AG8481" s="93"/>
      <c r="AH8481" s="93"/>
    </row>
    <row r="8482" spans="21:34" x14ac:dyDescent="0.3">
      <c r="U8482" s="309" t="s">
        <v>59893</v>
      </c>
      <c r="V8482" s="310">
        <v>2000</v>
      </c>
      <c r="X8482" s="267" t="s">
        <v>52903</v>
      </c>
      <c r="Y8482" s="268">
        <v>14482.83</v>
      </c>
      <c r="AA8482" s="229" t="s">
        <v>22761</v>
      </c>
      <c r="AB8482" s="230">
        <v>5426</v>
      </c>
      <c r="AD8482" s="209" t="s">
        <v>22642</v>
      </c>
      <c r="AE8482" s="210">
        <v>5128.6000000000004</v>
      </c>
      <c r="AF8482" s="93"/>
      <c r="AG8482" s="93"/>
      <c r="AH8482" s="93"/>
    </row>
    <row r="8483" spans="21:34" x14ac:dyDescent="0.3">
      <c r="U8483" s="309" t="s">
        <v>53932</v>
      </c>
      <c r="V8483" s="310">
        <v>28593.200000000001</v>
      </c>
      <c r="X8483" s="267" t="s">
        <v>47046</v>
      </c>
      <c r="Y8483" s="268">
        <v>236584.59</v>
      </c>
      <c r="AA8483" s="229" t="s">
        <v>22762</v>
      </c>
      <c r="AB8483" s="230">
        <v>1101.24</v>
      </c>
      <c r="AD8483" s="209" t="s">
        <v>22643</v>
      </c>
      <c r="AE8483" s="210">
        <v>6255</v>
      </c>
      <c r="AF8483" s="93"/>
      <c r="AG8483" s="93"/>
      <c r="AH8483" s="93"/>
    </row>
    <row r="8484" spans="21:34" x14ac:dyDescent="0.3">
      <c r="U8484" s="309" t="s">
        <v>69011</v>
      </c>
      <c r="V8484" s="310">
        <v>1000</v>
      </c>
      <c r="X8484" s="267" t="s">
        <v>47047</v>
      </c>
      <c r="Y8484" s="268">
        <v>4334.3900000000003</v>
      </c>
      <c r="AA8484" s="229" t="s">
        <v>22765</v>
      </c>
      <c r="AB8484" s="230">
        <v>127590.15</v>
      </c>
      <c r="AD8484" s="209" t="s">
        <v>22644</v>
      </c>
      <c r="AE8484" s="210">
        <v>2000</v>
      </c>
      <c r="AF8484" s="93"/>
      <c r="AG8484" s="93"/>
      <c r="AH8484" s="93"/>
    </row>
    <row r="8485" spans="21:34" x14ac:dyDescent="0.3">
      <c r="U8485" s="309" t="s">
        <v>63814</v>
      </c>
      <c r="V8485" s="310">
        <v>170037.86</v>
      </c>
      <c r="X8485" s="267" t="s">
        <v>56280</v>
      </c>
      <c r="Y8485" s="268">
        <v>28056.75</v>
      </c>
      <c r="AA8485" s="229" t="s">
        <v>22767</v>
      </c>
      <c r="AB8485" s="230">
        <v>12381.5</v>
      </c>
      <c r="AD8485" s="209" t="s">
        <v>22645</v>
      </c>
      <c r="AE8485" s="210">
        <v>3283.98</v>
      </c>
      <c r="AF8485" s="93"/>
      <c r="AG8485" s="93"/>
      <c r="AH8485" s="93"/>
    </row>
    <row r="8486" spans="21:34" x14ac:dyDescent="0.3">
      <c r="U8486" s="309" t="s">
        <v>63815</v>
      </c>
      <c r="V8486" s="310">
        <v>138.86000000000001</v>
      </c>
      <c r="X8486" s="267" t="s">
        <v>60571</v>
      </c>
      <c r="Y8486" s="268">
        <v>15492.24</v>
      </c>
      <c r="AA8486" s="229" t="s">
        <v>39262</v>
      </c>
      <c r="AB8486" s="230">
        <v>9641.8799999999992</v>
      </c>
      <c r="AD8486" s="209" t="s">
        <v>22646</v>
      </c>
      <c r="AE8486" s="210">
        <v>4536.97</v>
      </c>
      <c r="AF8486" s="93"/>
      <c r="AG8486" s="93"/>
      <c r="AH8486" s="93"/>
    </row>
    <row r="8487" spans="21:34" x14ac:dyDescent="0.3">
      <c r="U8487" s="309" t="s">
        <v>45692</v>
      </c>
      <c r="V8487" s="310">
        <v>291099.7</v>
      </c>
      <c r="X8487" s="267" t="s">
        <v>52904</v>
      </c>
      <c r="Y8487" s="268">
        <v>725.58</v>
      </c>
      <c r="AA8487" s="229" t="s">
        <v>39263</v>
      </c>
      <c r="AB8487" s="230">
        <v>6847.75</v>
      </c>
      <c r="AD8487" s="209" t="s">
        <v>22647</v>
      </c>
      <c r="AE8487" s="210">
        <v>347.08</v>
      </c>
      <c r="AF8487" s="93"/>
      <c r="AG8487" s="93"/>
      <c r="AH8487" s="93"/>
    </row>
    <row r="8488" spans="21:34" x14ac:dyDescent="0.3">
      <c r="U8488" s="309" t="s">
        <v>50467</v>
      </c>
      <c r="V8488" s="310">
        <v>113130.61</v>
      </c>
      <c r="X8488" s="267" t="s">
        <v>57578</v>
      </c>
      <c r="Y8488" s="268">
        <v>168.75</v>
      </c>
      <c r="AA8488" s="229" t="s">
        <v>22768</v>
      </c>
      <c r="AB8488" s="230">
        <v>4333.32</v>
      </c>
      <c r="AD8488" s="209" t="s">
        <v>22648</v>
      </c>
      <c r="AE8488" s="210">
        <v>3063.72</v>
      </c>
      <c r="AF8488" s="93"/>
      <c r="AG8488" s="93"/>
      <c r="AH8488" s="93"/>
    </row>
    <row r="8489" spans="21:34" x14ac:dyDescent="0.3">
      <c r="U8489" s="309" t="s">
        <v>53933</v>
      </c>
      <c r="V8489" s="310">
        <v>28370.560000000001</v>
      </c>
      <c r="X8489" s="267" t="s">
        <v>52905</v>
      </c>
      <c r="Y8489" s="268">
        <v>1253.57</v>
      </c>
      <c r="AA8489" s="229" t="s">
        <v>22769</v>
      </c>
      <c r="AB8489" s="230">
        <v>10620.57</v>
      </c>
      <c r="AD8489" s="209" t="s">
        <v>22649</v>
      </c>
      <c r="AE8489" s="210">
        <v>1818</v>
      </c>
      <c r="AF8489" s="93"/>
      <c r="AG8489" s="93"/>
      <c r="AH8489" s="93"/>
    </row>
    <row r="8490" spans="21:34" x14ac:dyDescent="0.3">
      <c r="U8490" s="309" t="s">
        <v>50468</v>
      </c>
      <c r="V8490" s="310">
        <v>351319.72</v>
      </c>
      <c r="X8490" s="267" t="s">
        <v>52906</v>
      </c>
      <c r="Y8490" s="268">
        <v>177.77</v>
      </c>
      <c r="AA8490" s="229" t="s">
        <v>22770</v>
      </c>
      <c r="AB8490" s="230">
        <v>24671.41</v>
      </c>
      <c r="AD8490" s="209" t="s">
        <v>22650</v>
      </c>
      <c r="AE8490" s="210">
        <v>8979.1200000000008</v>
      </c>
      <c r="AF8490" s="93"/>
      <c r="AG8490" s="93"/>
      <c r="AH8490" s="93"/>
    </row>
    <row r="8491" spans="21:34" x14ac:dyDescent="0.3">
      <c r="U8491" s="309" t="s">
        <v>63417</v>
      </c>
      <c r="V8491" s="310">
        <v>41862.660000000003</v>
      </c>
      <c r="X8491" s="267" t="s">
        <v>56281</v>
      </c>
      <c r="Y8491" s="268">
        <v>320</v>
      </c>
      <c r="AA8491" s="229" t="s">
        <v>22771</v>
      </c>
      <c r="AB8491" s="230">
        <v>16608.689999999999</v>
      </c>
      <c r="AD8491" s="209" t="s">
        <v>22651</v>
      </c>
      <c r="AE8491" s="210">
        <v>686.88</v>
      </c>
      <c r="AF8491" s="93"/>
      <c r="AG8491" s="93"/>
      <c r="AH8491" s="93"/>
    </row>
    <row r="8492" spans="21:34" x14ac:dyDescent="0.3">
      <c r="U8492" s="309" t="s">
        <v>53935</v>
      </c>
      <c r="V8492" s="310">
        <v>154771</v>
      </c>
      <c r="X8492" s="267" t="s">
        <v>52907</v>
      </c>
      <c r="Y8492" s="268">
        <v>1120.76</v>
      </c>
      <c r="AA8492" s="229" t="s">
        <v>52880</v>
      </c>
      <c r="AB8492" s="230">
        <v>8250</v>
      </c>
      <c r="AD8492" s="209" t="s">
        <v>22652</v>
      </c>
      <c r="AE8492" s="210">
        <v>10489.97</v>
      </c>
      <c r="AF8492" s="93"/>
      <c r="AG8492" s="93"/>
      <c r="AH8492" s="93"/>
    </row>
    <row r="8493" spans="21:34" x14ac:dyDescent="0.3">
      <c r="U8493" s="309" t="s">
        <v>47314</v>
      </c>
      <c r="V8493" s="310">
        <v>189570.51</v>
      </c>
      <c r="X8493" s="267" t="s">
        <v>52908</v>
      </c>
      <c r="Y8493" s="268">
        <v>11515.11</v>
      </c>
      <c r="AA8493" s="229" t="s">
        <v>22772</v>
      </c>
      <c r="AB8493" s="230">
        <v>23932.57</v>
      </c>
      <c r="AD8493" s="209" t="s">
        <v>22653</v>
      </c>
      <c r="AE8493" s="210">
        <v>4536.97</v>
      </c>
      <c r="AF8493" s="93"/>
      <c r="AG8493" s="93"/>
      <c r="AH8493" s="93"/>
    </row>
    <row r="8494" spans="21:34" x14ac:dyDescent="0.3">
      <c r="U8494" s="309" t="s">
        <v>49198</v>
      </c>
      <c r="V8494" s="310">
        <v>68442.899999999994</v>
      </c>
      <c r="X8494" s="267" t="s">
        <v>56282</v>
      </c>
      <c r="Y8494" s="268">
        <v>4175.9799999999996</v>
      </c>
      <c r="AA8494" s="229" t="s">
        <v>50105</v>
      </c>
      <c r="AB8494" s="230">
        <v>1067</v>
      </c>
      <c r="AD8494" s="209" t="s">
        <v>22654</v>
      </c>
      <c r="AE8494" s="210">
        <v>1159.1099999999999</v>
      </c>
      <c r="AF8494" s="93"/>
      <c r="AG8494" s="93"/>
      <c r="AH8494" s="93"/>
    </row>
    <row r="8495" spans="21:34" x14ac:dyDescent="0.3">
      <c r="U8495" s="309" t="s">
        <v>63880</v>
      </c>
      <c r="V8495" s="310">
        <v>166545.16</v>
      </c>
      <c r="X8495" s="267" t="s">
        <v>64554</v>
      </c>
      <c r="Y8495" s="268">
        <v>4413.66</v>
      </c>
      <c r="AA8495" s="229" t="s">
        <v>42661</v>
      </c>
      <c r="AB8495" s="230">
        <v>1162</v>
      </c>
      <c r="AD8495" s="209" t="s">
        <v>22655</v>
      </c>
      <c r="AE8495" s="210">
        <v>2000</v>
      </c>
      <c r="AF8495" s="93"/>
      <c r="AG8495" s="93"/>
      <c r="AH8495" s="93"/>
    </row>
    <row r="8496" spans="21:34" x14ac:dyDescent="0.3">
      <c r="U8496" s="309" t="s">
        <v>49199</v>
      </c>
      <c r="V8496" s="310">
        <v>79844.649999999994</v>
      </c>
      <c r="X8496" s="267" t="s">
        <v>61109</v>
      </c>
      <c r="Y8496" s="268">
        <v>58850</v>
      </c>
      <c r="AA8496" s="229" t="s">
        <v>22774</v>
      </c>
      <c r="AB8496" s="230">
        <v>182357.96</v>
      </c>
      <c r="AD8496" s="209" t="s">
        <v>22656</v>
      </c>
      <c r="AE8496" s="210">
        <v>13095.7</v>
      </c>
      <c r="AF8496" s="93"/>
      <c r="AG8496" s="93"/>
      <c r="AH8496" s="93"/>
    </row>
    <row r="8497" spans="21:34" x14ac:dyDescent="0.3">
      <c r="U8497" s="309" t="s">
        <v>63418</v>
      </c>
      <c r="V8497" s="310">
        <v>96243.61</v>
      </c>
      <c r="X8497" s="267" t="s">
        <v>61216</v>
      </c>
      <c r="Y8497" s="268">
        <v>74372.399999999994</v>
      </c>
      <c r="AA8497" s="229" t="s">
        <v>22775</v>
      </c>
      <c r="AB8497" s="230">
        <v>18000</v>
      </c>
      <c r="AD8497" s="209" t="s">
        <v>22657</v>
      </c>
      <c r="AE8497" s="210">
        <v>1818</v>
      </c>
      <c r="AF8497" s="93"/>
      <c r="AG8497" s="93"/>
      <c r="AH8497" s="93"/>
    </row>
    <row r="8498" spans="21:34" x14ac:dyDescent="0.3">
      <c r="U8498" s="309" t="s">
        <v>63419</v>
      </c>
      <c r="V8498" s="310">
        <v>-53669.22</v>
      </c>
      <c r="X8498" s="267" t="s">
        <v>58582</v>
      </c>
      <c r="Y8498" s="268">
        <v>5763.49</v>
      </c>
      <c r="AA8498" s="229" t="s">
        <v>47039</v>
      </c>
      <c r="AB8498" s="230">
        <v>43900.58</v>
      </c>
      <c r="AD8498" s="209" t="s">
        <v>22658</v>
      </c>
      <c r="AE8498" s="210">
        <v>10882.6</v>
      </c>
      <c r="AF8498" s="93"/>
      <c r="AG8498" s="93"/>
      <c r="AH8498" s="93"/>
    </row>
    <row r="8499" spans="21:34" x14ac:dyDescent="0.3">
      <c r="U8499" s="309" t="s">
        <v>55474</v>
      </c>
      <c r="V8499" s="310">
        <v>359359.51</v>
      </c>
      <c r="X8499" s="267" t="s">
        <v>58583</v>
      </c>
      <c r="Y8499" s="268">
        <v>440.87</v>
      </c>
      <c r="AA8499" s="229" t="s">
        <v>39264</v>
      </c>
      <c r="AB8499" s="230">
        <v>31999.97</v>
      </c>
      <c r="AD8499" s="209" t="s">
        <v>22659</v>
      </c>
      <c r="AE8499" s="210">
        <v>650.66</v>
      </c>
      <c r="AF8499" s="93"/>
      <c r="AG8499" s="93"/>
      <c r="AH8499" s="93"/>
    </row>
    <row r="8500" spans="21:34" x14ac:dyDescent="0.3">
      <c r="U8500" s="309" t="s">
        <v>48315</v>
      </c>
      <c r="V8500" s="310">
        <v>4414691.04</v>
      </c>
      <c r="X8500" s="267" t="s">
        <v>58584</v>
      </c>
      <c r="Y8500" s="268">
        <v>1070.45</v>
      </c>
      <c r="AA8500" s="229" t="s">
        <v>22776</v>
      </c>
      <c r="AB8500" s="230">
        <v>3500</v>
      </c>
      <c r="AD8500" s="209" t="s">
        <v>22660</v>
      </c>
      <c r="AE8500" s="210">
        <v>165517.5</v>
      </c>
      <c r="AF8500" s="93"/>
      <c r="AG8500" s="93"/>
      <c r="AH8500" s="93"/>
    </row>
    <row r="8501" spans="21:34" x14ac:dyDescent="0.3">
      <c r="U8501" s="309" t="s">
        <v>66775</v>
      </c>
      <c r="V8501" s="310">
        <v>907249.33</v>
      </c>
      <c r="X8501" s="267" t="s">
        <v>57579</v>
      </c>
      <c r="Y8501" s="268">
        <v>26796.17</v>
      </c>
      <c r="AA8501" s="229" t="s">
        <v>45137</v>
      </c>
      <c r="AB8501" s="230">
        <v>23249.97</v>
      </c>
      <c r="AD8501" s="209" t="s">
        <v>22661</v>
      </c>
      <c r="AE8501" s="210">
        <v>12712.09</v>
      </c>
      <c r="AF8501" s="93"/>
      <c r="AG8501" s="93"/>
      <c r="AH8501" s="93"/>
    </row>
    <row r="8502" spans="21:34" x14ac:dyDescent="0.3">
      <c r="U8502" s="309" t="s">
        <v>56637</v>
      </c>
      <c r="V8502" s="310">
        <v>41987.8</v>
      </c>
      <c r="X8502" s="267" t="s">
        <v>63727</v>
      </c>
      <c r="Y8502" s="268">
        <v>7328.76</v>
      </c>
      <c r="AA8502" s="229" t="s">
        <v>47040</v>
      </c>
      <c r="AB8502" s="230">
        <v>34383.269999999997</v>
      </c>
      <c r="AD8502" s="209" t="s">
        <v>22662</v>
      </c>
      <c r="AE8502" s="210">
        <v>36025.18</v>
      </c>
      <c r="AF8502" s="93"/>
      <c r="AG8502" s="93"/>
      <c r="AH8502" s="93"/>
    </row>
    <row r="8503" spans="21:34" x14ac:dyDescent="0.3">
      <c r="U8503" s="309" t="s">
        <v>56638</v>
      </c>
      <c r="V8503" s="310">
        <v>7377.5</v>
      </c>
      <c r="X8503" s="267" t="s">
        <v>58585</v>
      </c>
      <c r="Y8503" s="268">
        <v>20955</v>
      </c>
      <c r="AA8503" s="229" t="s">
        <v>22778</v>
      </c>
      <c r="AB8503" s="230">
        <v>26492.74</v>
      </c>
      <c r="AD8503" s="209" t="s">
        <v>22663</v>
      </c>
      <c r="AE8503" s="210">
        <v>31560.22</v>
      </c>
      <c r="AF8503" s="93"/>
      <c r="AG8503" s="93"/>
      <c r="AH8503" s="93"/>
    </row>
    <row r="8504" spans="21:34" x14ac:dyDescent="0.3">
      <c r="U8504" s="309" t="s">
        <v>57911</v>
      </c>
      <c r="V8504" s="310">
        <v>8187.5</v>
      </c>
      <c r="X8504" s="267" t="s">
        <v>57580</v>
      </c>
      <c r="Y8504" s="268">
        <v>26073.83</v>
      </c>
      <c r="AA8504" s="229" t="s">
        <v>22779</v>
      </c>
      <c r="AB8504" s="230">
        <v>2216.89</v>
      </c>
      <c r="AD8504" s="209" t="s">
        <v>22664</v>
      </c>
      <c r="AE8504" s="210">
        <v>38296.46</v>
      </c>
      <c r="AF8504" s="93"/>
      <c r="AG8504" s="93"/>
      <c r="AH8504" s="93"/>
    </row>
    <row r="8505" spans="21:34" x14ac:dyDescent="0.3">
      <c r="U8505" s="309" t="s">
        <v>69012</v>
      </c>
      <c r="V8505" s="310">
        <v>6761.72</v>
      </c>
      <c r="X8505" s="267" t="s">
        <v>58290</v>
      </c>
      <c r="Y8505" s="268">
        <v>166908.62</v>
      </c>
      <c r="AA8505" s="229" t="s">
        <v>22780</v>
      </c>
      <c r="AB8505" s="230">
        <v>15088.1</v>
      </c>
      <c r="AD8505" s="209" t="s">
        <v>22665</v>
      </c>
      <c r="AE8505" s="210">
        <v>5189.53</v>
      </c>
      <c r="AF8505" s="93"/>
      <c r="AG8505" s="93"/>
      <c r="AH8505" s="93"/>
    </row>
    <row r="8506" spans="21:34" x14ac:dyDescent="0.3">
      <c r="U8506" s="309" t="s">
        <v>53936</v>
      </c>
      <c r="V8506" s="310">
        <v>295.52999999999997</v>
      </c>
      <c r="X8506" s="267" t="s">
        <v>64555</v>
      </c>
      <c r="Y8506" s="268">
        <v>3000</v>
      </c>
      <c r="AA8506" s="229" t="s">
        <v>22781</v>
      </c>
      <c r="AB8506" s="230">
        <v>61780</v>
      </c>
      <c r="AD8506" s="209" t="s">
        <v>22666</v>
      </c>
      <c r="AE8506" s="210">
        <v>37262.25</v>
      </c>
      <c r="AF8506" s="93"/>
      <c r="AG8506" s="93"/>
      <c r="AH8506" s="93"/>
    </row>
    <row r="8507" spans="21:34" x14ac:dyDescent="0.3">
      <c r="U8507" s="309" t="s">
        <v>53937</v>
      </c>
      <c r="V8507" s="310">
        <v>7901.88</v>
      </c>
      <c r="X8507" s="267" t="s">
        <v>64556</v>
      </c>
      <c r="Y8507" s="268">
        <v>229.5</v>
      </c>
      <c r="AA8507" s="229" t="s">
        <v>22782</v>
      </c>
      <c r="AB8507" s="230">
        <v>98899.53</v>
      </c>
      <c r="AD8507" s="209" t="s">
        <v>22667</v>
      </c>
      <c r="AE8507" s="210">
        <v>5625</v>
      </c>
      <c r="AF8507" s="93"/>
      <c r="AG8507" s="93"/>
      <c r="AH8507" s="93"/>
    </row>
    <row r="8508" spans="21:34" x14ac:dyDescent="0.3">
      <c r="U8508" s="309" t="s">
        <v>63816</v>
      </c>
      <c r="V8508" s="310">
        <v>7798.51</v>
      </c>
      <c r="X8508" s="267" t="s">
        <v>64557</v>
      </c>
      <c r="Y8508" s="268">
        <v>245</v>
      </c>
      <c r="AA8508" s="229" t="s">
        <v>22783</v>
      </c>
      <c r="AB8508" s="230">
        <v>16292.49</v>
      </c>
      <c r="AD8508" s="209" t="s">
        <v>22668</v>
      </c>
      <c r="AE8508" s="210">
        <v>83379.25</v>
      </c>
      <c r="AF8508" s="93"/>
      <c r="AG8508" s="93"/>
      <c r="AH8508" s="93"/>
    </row>
    <row r="8509" spans="21:34" x14ac:dyDescent="0.3">
      <c r="U8509" s="309" t="s">
        <v>63817</v>
      </c>
      <c r="V8509" s="310">
        <v>591.54999999999995</v>
      </c>
      <c r="X8509" s="267" t="s">
        <v>60572</v>
      </c>
      <c r="Y8509" s="268">
        <v>28139.94</v>
      </c>
      <c r="AA8509" s="229" t="s">
        <v>47041</v>
      </c>
      <c r="AB8509" s="230">
        <v>7548.2</v>
      </c>
      <c r="AD8509" s="209" t="s">
        <v>22669</v>
      </c>
      <c r="AE8509" s="210">
        <v>215812.75</v>
      </c>
      <c r="AF8509" s="93"/>
      <c r="AG8509" s="93"/>
      <c r="AH8509" s="93"/>
    </row>
    <row r="8510" spans="21:34" x14ac:dyDescent="0.3">
      <c r="U8510" s="309" t="s">
        <v>63818</v>
      </c>
      <c r="V8510" s="310">
        <v>1945.31</v>
      </c>
      <c r="X8510" s="267" t="s">
        <v>60573</v>
      </c>
      <c r="Y8510" s="268">
        <v>2152.67</v>
      </c>
      <c r="AA8510" s="229" t="s">
        <v>42662</v>
      </c>
      <c r="AB8510" s="230">
        <v>39436.370000000003</v>
      </c>
      <c r="AD8510" s="209" t="s">
        <v>22670</v>
      </c>
      <c r="AE8510" s="210">
        <v>7287.39</v>
      </c>
      <c r="AF8510" s="93"/>
      <c r="AG8510" s="93"/>
      <c r="AH8510" s="93"/>
    </row>
    <row r="8511" spans="21:34" x14ac:dyDescent="0.3">
      <c r="U8511" s="309" t="s">
        <v>69013</v>
      </c>
      <c r="V8511" s="310">
        <v>401.64</v>
      </c>
      <c r="X8511" s="267" t="s">
        <v>60574</v>
      </c>
      <c r="Y8511" s="268">
        <v>6894.36</v>
      </c>
      <c r="AA8511" s="229" t="s">
        <v>50106</v>
      </c>
      <c r="AB8511" s="230">
        <v>8200</v>
      </c>
      <c r="AD8511" s="209" t="s">
        <v>13776</v>
      </c>
      <c r="AE8511" s="210">
        <v>303343.2</v>
      </c>
      <c r="AF8511" s="93"/>
      <c r="AG8511" s="93"/>
      <c r="AH8511" s="93"/>
    </row>
    <row r="8512" spans="21:34" x14ac:dyDescent="0.3">
      <c r="U8512" s="309" t="s">
        <v>69014</v>
      </c>
      <c r="V8512" s="310">
        <v>1200</v>
      </c>
      <c r="X8512" s="267" t="s">
        <v>52909</v>
      </c>
      <c r="Y8512" s="268">
        <v>599.38</v>
      </c>
      <c r="AA8512" s="229" t="s">
        <v>50107</v>
      </c>
      <c r="AB8512" s="230">
        <v>621.80999999999995</v>
      </c>
      <c r="AD8512" s="209" t="s">
        <v>13777</v>
      </c>
      <c r="AE8512" s="210">
        <v>23736.67</v>
      </c>
      <c r="AF8512" s="93"/>
      <c r="AG8512" s="93"/>
      <c r="AH8512" s="93"/>
    </row>
    <row r="8513" spans="21:34" x14ac:dyDescent="0.3">
      <c r="U8513" s="309" t="s">
        <v>69015</v>
      </c>
      <c r="V8513" s="310">
        <v>694.24</v>
      </c>
      <c r="X8513" s="267" t="s">
        <v>39274</v>
      </c>
      <c r="Y8513" s="268">
        <v>28.38</v>
      </c>
      <c r="AA8513" s="229" t="s">
        <v>50108</v>
      </c>
      <c r="AB8513" s="230">
        <v>988.1</v>
      </c>
      <c r="AD8513" s="209" t="s">
        <v>13778</v>
      </c>
      <c r="AE8513" s="210">
        <v>66894.61</v>
      </c>
      <c r="AF8513" s="93"/>
      <c r="AG8513" s="93"/>
      <c r="AH8513" s="93"/>
    </row>
    <row r="8514" spans="21:34" x14ac:dyDescent="0.3">
      <c r="U8514" s="309" t="s">
        <v>63819</v>
      </c>
      <c r="V8514" s="310">
        <v>23428.78</v>
      </c>
      <c r="X8514" s="267" t="s">
        <v>52912</v>
      </c>
      <c r="Y8514" s="268">
        <v>56645.91</v>
      </c>
      <c r="AA8514" s="229" t="s">
        <v>52881</v>
      </c>
      <c r="AB8514" s="230">
        <v>627.09</v>
      </c>
      <c r="AD8514" s="209" t="s">
        <v>13779</v>
      </c>
      <c r="AE8514" s="210">
        <v>61127.72</v>
      </c>
      <c r="AF8514" s="93"/>
      <c r="AG8514" s="93"/>
      <c r="AH8514" s="93"/>
    </row>
    <row r="8515" spans="21:34" x14ac:dyDescent="0.3">
      <c r="U8515" s="309" t="s">
        <v>63820</v>
      </c>
      <c r="V8515" s="310">
        <v>1393.32</v>
      </c>
      <c r="X8515" s="267" t="s">
        <v>59675</v>
      </c>
      <c r="Y8515" s="268">
        <v>129999.84</v>
      </c>
      <c r="AA8515" s="229" t="s">
        <v>50109</v>
      </c>
      <c r="AB8515" s="230">
        <v>3890.4</v>
      </c>
      <c r="AD8515" s="209" t="s">
        <v>22671</v>
      </c>
      <c r="AE8515" s="210">
        <v>10195.200000000001</v>
      </c>
      <c r="AF8515" s="93"/>
      <c r="AG8515" s="93"/>
      <c r="AH8515" s="93"/>
    </row>
    <row r="8516" spans="21:34" x14ac:dyDescent="0.3">
      <c r="U8516" s="309" t="s">
        <v>63821</v>
      </c>
      <c r="V8516" s="310">
        <v>3401.45</v>
      </c>
      <c r="X8516" s="267" t="s">
        <v>40408</v>
      </c>
      <c r="Y8516" s="268">
        <v>208.34</v>
      </c>
      <c r="AA8516" s="229" t="s">
        <v>45138</v>
      </c>
      <c r="AB8516" s="230">
        <v>7830.5</v>
      </c>
      <c r="AD8516" s="209" t="s">
        <v>22672</v>
      </c>
      <c r="AE8516" s="210">
        <v>92885.38</v>
      </c>
      <c r="AF8516" s="93"/>
      <c r="AG8516" s="93"/>
      <c r="AH8516" s="93"/>
    </row>
    <row r="8517" spans="21:34" x14ac:dyDescent="0.3">
      <c r="U8517" s="309" t="s">
        <v>69016</v>
      </c>
      <c r="V8517" s="310">
        <v>277.56</v>
      </c>
      <c r="X8517" s="267" t="s">
        <v>52913</v>
      </c>
      <c r="Y8517" s="268">
        <v>2291.67</v>
      </c>
      <c r="AA8517" s="229" t="s">
        <v>45139</v>
      </c>
      <c r="AB8517" s="230">
        <v>535.5</v>
      </c>
      <c r="AD8517" s="209" t="s">
        <v>22673</v>
      </c>
      <c r="AE8517" s="210">
        <v>32265.83</v>
      </c>
      <c r="AF8517" s="93"/>
      <c r="AG8517" s="93"/>
      <c r="AH8517" s="93"/>
    </row>
    <row r="8518" spans="21:34" x14ac:dyDescent="0.3">
      <c r="U8518" s="309" t="s">
        <v>66777</v>
      </c>
      <c r="V8518" s="310">
        <v>9106.6299999999992</v>
      </c>
      <c r="X8518" s="267" t="s">
        <v>40409</v>
      </c>
      <c r="Y8518" s="268">
        <v>14469.17</v>
      </c>
      <c r="AA8518" s="229" t="s">
        <v>22826</v>
      </c>
      <c r="AB8518" s="230">
        <v>0.01</v>
      </c>
      <c r="AD8518" s="209" t="s">
        <v>22674</v>
      </c>
      <c r="AE8518" s="210">
        <v>27364.31</v>
      </c>
      <c r="AF8518" s="93"/>
      <c r="AG8518" s="93"/>
      <c r="AH8518" s="93"/>
    </row>
    <row r="8519" spans="21:34" x14ac:dyDescent="0.3">
      <c r="U8519" s="309" t="s">
        <v>59246</v>
      </c>
      <c r="V8519" s="310">
        <v>531.1</v>
      </c>
      <c r="X8519" s="267" t="s">
        <v>59676</v>
      </c>
      <c r="Y8519" s="268">
        <v>7114.47</v>
      </c>
      <c r="AA8519" s="229" t="s">
        <v>45140</v>
      </c>
      <c r="AB8519" s="230">
        <v>2080308.95</v>
      </c>
      <c r="AD8519" s="209" t="s">
        <v>22675</v>
      </c>
      <c r="AE8519" s="210">
        <v>51752.7</v>
      </c>
      <c r="AF8519" s="93"/>
      <c r="AG8519" s="93"/>
      <c r="AH8519" s="93"/>
    </row>
    <row r="8520" spans="21:34" x14ac:dyDescent="0.3">
      <c r="U8520" s="309" t="s">
        <v>59894</v>
      </c>
      <c r="V8520" s="310">
        <v>20.63</v>
      </c>
      <c r="X8520" s="267" t="s">
        <v>64558</v>
      </c>
      <c r="Y8520" s="268">
        <v>2000</v>
      </c>
      <c r="AA8520" s="229" t="s">
        <v>45141</v>
      </c>
      <c r="AB8520" s="230">
        <v>158890.94</v>
      </c>
      <c r="AD8520" s="209" t="s">
        <v>22676</v>
      </c>
      <c r="AE8520" s="210">
        <v>109650.55</v>
      </c>
      <c r="AF8520" s="93"/>
      <c r="AG8520" s="93"/>
      <c r="AH8520" s="93"/>
    </row>
    <row r="8521" spans="21:34" x14ac:dyDescent="0.3">
      <c r="U8521" s="309" t="s">
        <v>66778</v>
      </c>
      <c r="V8521" s="310">
        <v>44427.5</v>
      </c>
      <c r="X8521" s="267" t="s">
        <v>39275</v>
      </c>
      <c r="Y8521" s="268">
        <v>12144</v>
      </c>
      <c r="AA8521" s="229" t="s">
        <v>22836</v>
      </c>
      <c r="AB8521" s="230">
        <v>37645</v>
      </c>
      <c r="AD8521" s="209" t="s">
        <v>22677</v>
      </c>
      <c r="AE8521" s="210">
        <v>2325</v>
      </c>
      <c r="AF8521" s="93"/>
      <c r="AG8521" s="93"/>
      <c r="AH8521" s="93"/>
    </row>
    <row r="8522" spans="21:34" x14ac:dyDescent="0.3">
      <c r="U8522" s="309" t="s">
        <v>62270</v>
      </c>
      <c r="V8522" s="310">
        <v>84600</v>
      </c>
      <c r="X8522" s="267" t="s">
        <v>55239</v>
      </c>
      <c r="Y8522" s="268">
        <v>5500</v>
      </c>
      <c r="AA8522" s="229" t="s">
        <v>47042</v>
      </c>
      <c r="AB8522" s="230">
        <v>745</v>
      </c>
      <c r="AD8522" s="209" t="s">
        <v>22678</v>
      </c>
      <c r="AE8522" s="210">
        <v>8739.2199999999993</v>
      </c>
      <c r="AF8522" s="93"/>
      <c r="AG8522" s="93"/>
      <c r="AH8522" s="93"/>
    </row>
    <row r="8523" spans="21:34" x14ac:dyDescent="0.3">
      <c r="U8523" s="309" t="s">
        <v>69017</v>
      </c>
      <c r="V8523" s="310">
        <v>5000</v>
      </c>
      <c r="X8523" s="267" t="s">
        <v>55240</v>
      </c>
      <c r="Y8523" s="268">
        <v>420.74</v>
      </c>
      <c r="AA8523" s="229" t="s">
        <v>22838</v>
      </c>
      <c r="AB8523" s="230">
        <v>901</v>
      </c>
      <c r="AD8523" s="209" t="s">
        <v>22679</v>
      </c>
      <c r="AE8523" s="210">
        <v>98716.12</v>
      </c>
      <c r="AF8523" s="93"/>
      <c r="AG8523" s="93"/>
      <c r="AH8523" s="93"/>
    </row>
    <row r="8524" spans="21:34" x14ac:dyDescent="0.3">
      <c r="U8524" s="309" t="s">
        <v>69018</v>
      </c>
      <c r="V8524" s="310">
        <v>382.5</v>
      </c>
      <c r="X8524" s="267" t="s">
        <v>47048</v>
      </c>
      <c r="Y8524" s="268">
        <v>38960.730000000003</v>
      </c>
      <c r="AA8524" s="229" t="s">
        <v>40399</v>
      </c>
      <c r="AB8524" s="230">
        <v>3397.05</v>
      </c>
      <c r="AD8524" s="209" t="s">
        <v>22680</v>
      </c>
      <c r="AE8524" s="210">
        <v>560</v>
      </c>
      <c r="AF8524" s="93"/>
      <c r="AG8524" s="93"/>
      <c r="AH8524" s="93"/>
    </row>
    <row r="8525" spans="21:34" x14ac:dyDescent="0.3">
      <c r="U8525" s="309" t="s">
        <v>69019</v>
      </c>
      <c r="V8525" s="310">
        <v>209.13</v>
      </c>
      <c r="X8525" s="267" t="s">
        <v>55241</v>
      </c>
      <c r="Y8525" s="268">
        <v>5500</v>
      </c>
      <c r="AA8525" s="229" t="s">
        <v>13809</v>
      </c>
      <c r="AB8525" s="230">
        <v>3235.05</v>
      </c>
      <c r="AD8525" s="209" t="s">
        <v>22681</v>
      </c>
      <c r="AE8525" s="210">
        <v>152245.79999999999</v>
      </c>
      <c r="AF8525" s="93"/>
      <c r="AG8525" s="93"/>
      <c r="AH8525" s="93"/>
    </row>
    <row r="8526" spans="21:34" x14ac:dyDescent="0.3">
      <c r="U8526" s="309" t="s">
        <v>60771</v>
      </c>
      <c r="V8526" s="310">
        <v>7625.04</v>
      </c>
      <c r="X8526" s="267" t="s">
        <v>55242</v>
      </c>
      <c r="Y8526" s="268">
        <v>420.78</v>
      </c>
      <c r="AA8526" s="229" t="s">
        <v>13810</v>
      </c>
      <c r="AB8526" s="230">
        <v>9585.11</v>
      </c>
      <c r="AD8526" s="209" t="s">
        <v>22682</v>
      </c>
      <c r="AE8526" s="210">
        <v>397304.2</v>
      </c>
      <c r="AF8526" s="93"/>
      <c r="AG8526" s="93"/>
      <c r="AH8526" s="93"/>
    </row>
    <row r="8527" spans="21:34" x14ac:dyDescent="0.3">
      <c r="U8527" s="309" t="s">
        <v>60772</v>
      </c>
      <c r="V8527" s="310">
        <v>583.29</v>
      </c>
      <c r="X8527" s="267" t="s">
        <v>59677</v>
      </c>
      <c r="Y8527" s="268">
        <v>35770.769999999997</v>
      </c>
      <c r="AA8527" s="229" t="s">
        <v>22839</v>
      </c>
      <c r="AB8527" s="230">
        <v>3887.16</v>
      </c>
      <c r="AD8527" s="209" t="s">
        <v>22683</v>
      </c>
      <c r="AE8527" s="210">
        <v>206304</v>
      </c>
      <c r="AF8527" s="93"/>
      <c r="AG8527" s="93"/>
      <c r="AH8527" s="93"/>
    </row>
    <row r="8528" spans="21:34" x14ac:dyDescent="0.3">
      <c r="U8528" s="309" t="s">
        <v>60773</v>
      </c>
      <c r="V8528" s="310">
        <v>1868.21</v>
      </c>
      <c r="X8528" s="267" t="s">
        <v>64559</v>
      </c>
      <c r="Y8528" s="268">
        <v>4766.9799999999996</v>
      </c>
      <c r="AA8528" s="229" t="s">
        <v>22840</v>
      </c>
      <c r="AB8528" s="230">
        <v>140123.76999999999</v>
      </c>
      <c r="AD8528" s="209" t="s">
        <v>22684</v>
      </c>
      <c r="AE8528" s="210">
        <v>225</v>
      </c>
      <c r="AF8528" s="93"/>
      <c r="AG8528" s="93"/>
      <c r="AH8528" s="93"/>
    </row>
    <row r="8529" spans="21:34" x14ac:dyDescent="0.3">
      <c r="U8529" s="309" t="s">
        <v>36783</v>
      </c>
      <c r="V8529" s="310">
        <v>18683.330000000002</v>
      </c>
      <c r="X8529" s="267" t="s">
        <v>59678</v>
      </c>
      <c r="Y8529" s="268">
        <v>44825.82</v>
      </c>
      <c r="AA8529" s="229" t="s">
        <v>22849</v>
      </c>
      <c r="AB8529" s="230">
        <v>2200.0500000000002</v>
      </c>
      <c r="AD8529" s="209" t="s">
        <v>13780</v>
      </c>
      <c r="AE8529" s="210">
        <v>9362.14</v>
      </c>
      <c r="AF8529" s="93"/>
      <c r="AG8529" s="93"/>
      <c r="AH8529" s="93"/>
    </row>
    <row r="8530" spans="21:34" x14ac:dyDescent="0.3">
      <c r="U8530" s="309" t="s">
        <v>36784</v>
      </c>
      <c r="V8530" s="310">
        <v>1391.18</v>
      </c>
      <c r="X8530" s="267" t="s">
        <v>40410</v>
      </c>
      <c r="Y8530" s="268">
        <v>26358.400000000001</v>
      </c>
      <c r="AA8530" s="229" t="s">
        <v>22850</v>
      </c>
      <c r="AB8530" s="230">
        <v>58</v>
      </c>
      <c r="AD8530" s="209" t="s">
        <v>13781</v>
      </c>
      <c r="AE8530" s="210">
        <v>733.44</v>
      </c>
      <c r="AF8530" s="93"/>
      <c r="AG8530" s="93"/>
      <c r="AH8530" s="93"/>
    </row>
    <row r="8531" spans="21:34" x14ac:dyDescent="0.3">
      <c r="U8531" s="309" t="s">
        <v>36785</v>
      </c>
      <c r="V8531" s="310">
        <v>11226.71</v>
      </c>
      <c r="X8531" s="267" t="s">
        <v>40411</v>
      </c>
      <c r="Y8531" s="268">
        <v>7870.19</v>
      </c>
      <c r="AA8531" s="229" t="s">
        <v>22851</v>
      </c>
      <c r="AB8531" s="230">
        <v>1937.19</v>
      </c>
      <c r="AD8531" s="209" t="s">
        <v>13782</v>
      </c>
      <c r="AE8531" s="210">
        <v>2078.48</v>
      </c>
      <c r="AF8531" s="93"/>
      <c r="AG8531" s="93"/>
      <c r="AH8531" s="93"/>
    </row>
    <row r="8532" spans="21:34" x14ac:dyDescent="0.3">
      <c r="U8532" s="309" t="s">
        <v>47315</v>
      </c>
      <c r="V8532" s="310">
        <v>10699.04</v>
      </c>
      <c r="X8532" s="267" t="s">
        <v>64560</v>
      </c>
      <c r="Y8532" s="268">
        <v>22000</v>
      </c>
      <c r="AA8532" s="229" t="s">
        <v>52882</v>
      </c>
      <c r="AB8532" s="230">
        <v>44781.88</v>
      </c>
      <c r="AD8532" s="209" t="s">
        <v>22685</v>
      </c>
      <c r="AE8532" s="210">
        <v>50234.83</v>
      </c>
      <c r="AF8532" s="93"/>
      <c r="AG8532" s="93"/>
      <c r="AH8532" s="93"/>
    </row>
    <row r="8533" spans="21:34" x14ac:dyDescent="0.3">
      <c r="U8533" s="309" t="s">
        <v>69020</v>
      </c>
      <c r="V8533" s="310">
        <v>32505.03</v>
      </c>
      <c r="X8533" s="267" t="s">
        <v>64561</v>
      </c>
      <c r="Y8533" s="268">
        <v>37375.519999999997</v>
      </c>
      <c r="AA8533" s="229" t="s">
        <v>52883</v>
      </c>
      <c r="AB8533" s="230">
        <v>3425.77</v>
      </c>
      <c r="AD8533" s="209" t="s">
        <v>22686</v>
      </c>
      <c r="AE8533" s="210">
        <v>123622.06</v>
      </c>
      <c r="AF8533" s="93"/>
      <c r="AG8533" s="93"/>
      <c r="AH8533" s="93"/>
    </row>
    <row r="8534" spans="21:34" x14ac:dyDescent="0.3">
      <c r="U8534" s="309" t="s">
        <v>47316</v>
      </c>
      <c r="V8534" s="310">
        <v>3291.02</v>
      </c>
      <c r="X8534" s="267" t="s">
        <v>59126</v>
      </c>
      <c r="Y8534" s="268">
        <v>62879.47</v>
      </c>
      <c r="AA8534" s="229" t="s">
        <v>52884</v>
      </c>
      <c r="AB8534" s="230">
        <v>10792.44</v>
      </c>
      <c r="AD8534" s="209" t="s">
        <v>22687</v>
      </c>
      <c r="AE8534" s="210">
        <v>-2959.97</v>
      </c>
      <c r="AF8534" s="93"/>
      <c r="AG8534" s="93"/>
      <c r="AH8534" s="93"/>
    </row>
    <row r="8535" spans="21:34" x14ac:dyDescent="0.3">
      <c r="U8535" s="309" t="s">
        <v>47317</v>
      </c>
      <c r="V8535" s="310">
        <v>40912.339999999997</v>
      </c>
      <c r="X8535" s="267" t="s">
        <v>48070</v>
      </c>
      <c r="Y8535" s="268">
        <v>34982.49</v>
      </c>
      <c r="AA8535" s="229" t="s">
        <v>52885</v>
      </c>
      <c r="AB8535" s="230">
        <v>1761</v>
      </c>
      <c r="AD8535" s="209" t="s">
        <v>22688</v>
      </c>
      <c r="AE8535" s="210">
        <v>876042.76</v>
      </c>
      <c r="AF8535" s="93"/>
      <c r="AG8535" s="93"/>
      <c r="AH8535" s="93"/>
    </row>
    <row r="8536" spans="21:34" x14ac:dyDescent="0.3">
      <c r="U8536" s="309" t="s">
        <v>69021</v>
      </c>
      <c r="V8536" s="310">
        <v>2341</v>
      </c>
      <c r="X8536" s="267" t="s">
        <v>48071</v>
      </c>
      <c r="Y8536" s="268">
        <v>7055.53</v>
      </c>
      <c r="AA8536" s="229" t="s">
        <v>22854</v>
      </c>
      <c r="AB8536" s="230">
        <v>60562.63</v>
      </c>
      <c r="AD8536" s="209" t="s">
        <v>22689</v>
      </c>
      <c r="AE8536" s="210">
        <v>2653.21</v>
      </c>
      <c r="AF8536" s="93"/>
      <c r="AG8536" s="93"/>
      <c r="AH8536" s="93"/>
    </row>
    <row r="8537" spans="21:34" x14ac:dyDescent="0.3">
      <c r="U8537" s="309" t="s">
        <v>69022</v>
      </c>
      <c r="V8537" s="310">
        <v>4812.5</v>
      </c>
      <c r="X8537" s="267" t="s">
        <v>55243</v>
      </c>
      <c r="Y8537" s="268">
        <v>56729</v>
      </c>
      <c r="AA8537" s="229" t="s">
        <v>35234</v>
      </c>
      <c r="AB8537" s="230">
        <v>319968.93</v>
      </c>
      <c r="AD8537" s="209" t="s">
        <v>22690</v>
      </c>
      <c r="AE8537" s="210">
        <v>993.3</v>
      </c>
      <c r="AF8537" s="93"/>
      <c r="AG8537" s="93"/>
      <c r="AH8537" s="93"/>
    </row>
    <row r="8538" spans="21:34" x14ac:dyDescent="0.3">
      <c r="U8538" s="309" t="s">
        <v>28809</v>
      </c>
      <c r="V8538" s="310">
        <v>161003.22</v>
      </c>
      <c r="X8538" s="267" t="s">
        <v>62081</v>
      </c>
      <c r="Y8538" s="268">
        <v>41528.339999999997</v>
      </c>
      <c r="AA8538" s="229" t="s">
        <v>47043</v>
      </c>
      <c r="AB8538" s="230">
        <v>2484.88</v>
      </c>
      <c r="AD8538" s="209" t="s">
        <v>22691</v>
      </c>
      <c r="AE8538" s="210">
        <v>278.95</v>
      </c>
      <c r="AF8538" s="93"/>
      <c r="AG8538" s="93"/>
      <c r="AH8538" s="93"/>
    </row>
    <row r="8539" spans="21:34" x14ac:dyDescent="0.3">
      <c r="U8539" s="309" t="s">
        <v>28810</v>
      </c>
      <c r="V8539" s="310">
        <v>12321.33</v>
      </c>
      <c r="X8539" s="267" t="s">
        <v>62082</v>
      </c>
      <c r="Y8539" s="268">
        <v>31521.360000000001</v>
      </c>
      <c r="AA8539" s="229" t="s">
        <v>22861</v>
      </c>
      <c r="AB8539" s="230">
        <v>90690</v>
      </c>
      <c r="AD8539" s="209" t="s">
        <v>22692</v>
      </c>
      <c r="AE8539" s="210">
        <v>11480.92</v>
      </c>
      <c r="AF8539" s="93"/>
      <c r="AG8539" s="93"/>
      <c r="AH8539" s="93"/>
    </row>
    <row r="8540" spans="21:34" x14ac:dyDescent="0.3">
      <c r="U8540" s="309" t="s">
        <v>43001</v>
      </c>
      <c r="V8540" s="310">
        <v>25886.68</v>
      </c>
      <c r="X8540" s="267" t="s">
        <v>62083</v>
      </c>
      <c r="Y8540" s="268">
        <v>5588.3</v>
      </c>
      <c r="AA8540" s="229" t="s">
        <v>22863</v>
      </c>
      <c r="AB8540" s="230">
        <v>125</v>
      </c>
      <c r="AD8540" s="209" t="s">
        <v>22693</v>
      </c>
      <c r="AE8540" s="210">
        <v>8779.5300000000007</v>
      </c>
      <c r="AF8540" s="93"/>
      <c r="AG8540" s="93"/>
      <c r="AH8540" s="93"/>
    </row>
    <row r="8541" spans="21:34" x14ac:dyDescent="0.3">
      <c r="U8541" s="309" t="s">
        <v>43002</v>
      </c>
      <c r="V8541" s="310">
        <v>45773.36</v>
      </c>
      <c r="X8541" s="267" t="s">
        <v>62687</v>
      </c>
      <c r="Y8541" s="268">
        <v>4059</v>
      </c>
      <c r="AA8541" s="229" t="s">
        <v>48067</v>
      </c>
      <c r="AB8541" s="230">
        <v>2867</v>
      </c>
      <c r="AD8541" s="209" t="s">
        <v>22694</v>
      </c>
      <c r="AE8541" s="210">
        <v>1549.87</v>
      </c>
      <c r="AF8541" s="93"/>
      <c r="AG8541" s="93"/>
      <c r="AH8541" s="93"/>
    </row>
    <row r="8542" spans="21:34" x14ac:dyDescent="0.3">
      <c r="U8542" s="309" t="s">
        <v>69023</v>
      </c>
      <c r="V8542" s="310">
        <v>8509</v>
      </c>
      <c r="X8542" s="267" t="s">
        <v>64562</v>
      </c>
      <c r="Y8542" s="268">
        <v>21000</v>
      </c>
      <c r="AA8542" s="229" t="s">
        <v>39265</v>
      </c>
      <c r="AB8542" s="230">
        <v>337255.62</v>
      </c>
      <c r="AD8542" s="209" t="s">
        <v>22695</v>
      </c>
      <c r="AE8542" s="210">
        <v>18040.95</v>
      </c>
      <c r="AF8542" s="93"/>
      <c r="AG8542" s="93"/>
      <c r="AH8542" s="93"/>
    </row>
    <row r="8543" spans="21:34" x14ac:dyDescent="0.3">
      <c r="U8543" s="309" t="s">
        <v>53941</v>
      </c>
      <c r="V8543" s="310">
        <v>164.09</v>
      </c>
      <c r="X8543" s="267" t="s">
        <v>52917</v>
      </c>
      <c r="Y8543" s="268">
        <v>8351.14</v>
      </c>
      <c r="AA8543" s="229" t="s">
        <v>40400</v>
      </c>
      <c r="AB8543" s="230">
        <v>26352.31</v>
      </c>
      <c r="AD8543" s="209" t="s">
        <v>22696</v>
      </c>
      <c r="AE8543" s="210">
        <v>546309.32999999996</v>
      </c>
      <c r="AF8543" s="93"/>
      <c r="AG8543" s="93"/>
      <c r="AH8543" s="93"/>
    </row>
    <row r="8544" spans="21:34" x14ac:dyDescent="0.3">
      <c r="U8544" s="309" t="s">
        <v>53942</v>
      </c>
      <c r="V8544" s="310">
        <v>12.48</v>
      </c>
      <c r="X8544" s="267" t="s">
        <v>62084</v>
      </c>
      <c r="Y8544" s="268">
        <v>4900.79</v>
      </c>
      <c r="AA8544" s="229" t="s">
        <v>52886</v>
      </c>
      <c r="AB8544" s="230">
        <v>564.37</v>
      </c>
      <c r="AD8544" s="209" t="s">
        <v>22697</v>
      </c>
      <c r="AE8544" s="210">
        <v>53880.77</v>
      </c>
      <c r="AF8544" s="93"/>
      <c r="AG8544" s="93"/>
      <c r="AH8544" s="93"/>
    </row>
    <row r="8545" spans="21:34" x14ac:dyDescent="0.3">
      <c r="U8545" s="309" t="s">
        <v>69024</v>
      </c>
      <c r="V8545" s="310">
        <v>31439.919999999998</v>
      </c>
      <c r="X8545" s="267" t="s">
        <v>64563</v>
      </c>
      <c r="Y8545" s="268">
        <v>-4900.79</v>
      </c>
      <c r="AA8545" s="229" t="s">
        <v>39266</v>
      </c>
      <c r="AB8545" s="230">
        <v>33090.769999999997</v>
      </c>
      <c r="AD8545" s="209" t="s">
        <v>22698</v>
      </c>
      <c r="AE8545" s="210">
        <v>2184.69</v>
      </c>
      <c r="AF8545" s="93"/>
      <c r="AG8545" s="93"/>
      <c r="AH8545" s="93"/>
    </row>
    <row r="8546" spans="21:34" x14ac:dyDescent="0.3">
      <c r="U8546" s="309" t="s">
        <v>69025</v>
      </c>
      <c r="V8546" s="310">
        <v>2405.08</v>
      </c>
      <c r="X8546" s="267" t="s">
        <v>62085</v>
      </c>
      <c r="Y8546" s="268">
        <v>5293</v>
      </c>
      <c r="AA8546" s="229" t="s">
        <v>22866</v>
      </c>
      <c r="AB8546" s="230">
        <v>60387.35</v>
      </c>
      <c r="AD8546" s="209" t="s">
        <v>22699</v>
      </c>
      <c r="AE8546" s="210">
        <v>5643.73</v>
      </c>
      <c r="AF8546" s="93"/>
      <c r="AG8546" s="93"/>
      <c r="AH8546" s="93"/>
    </row>
    <row r="8547" spans="21:34" x14ac:dyDescent="0.3">
      <c r="U8547" s="309" t="s">
        <v>69026</v>
      </c>
      <c r="V8547" s="310">
        <v>20293.560000000001</v>
      </c>
      <c r="X8547" s="267" t="s">
        <v>59679</v>
      </c>
      <c r="Y8547" s="268">
        <v>33679.360000000001</v>
      </c>
      <c r="AA8547" s="229" t="s">
        <v>33788</v>
      </c>
      <c r="AB8547" s="230">
        <v>96623.19</v>
      </c>
      <c r="AD8547" s="209" t="s">
        <v>22700</v>
      </c>
      <c r="AE8547" s="210">
        <v>3618</v>
      </c>
      <c r="AF8547" s="93"/>
      <c r="AG8547" s="93"/>
      <c r="AH8547" s="93"/>
    </row>
    <row r="8548" spans="21:34" x14ac:dyDescent="0.3">
      <c r="U8548" s="309" t="s">
        <v>69027</v>
      </c>
      <c r="V8548" s="310">
        <v>1552.44</v>
      </c>
      <c r="X8548" s="267" t="s">
        <v>59680</v>
      </c>
      <c r="Y8548" s="268">
        <v>38940.559999999998</v>
      </c>
      <c r="AA8548" s="229" t="s">
        <v>35235</v>
      </c>
      <c r="AB8548" s="230">
        <v>53917.55</v>
      </c>
      <c r="AD8548" s="209" t="s">
        <v>22701</v>
      </c>
      <c r="AE8548" s="210">
        <v>37067.51</v>
      </c>
      <c r="AF8548" s="93"/>
      <c r="AG8548" s="93"/>
      <c r="AH8548" s="93"/>
    </row>
    <row r="8549" spans="21:34" x14ac:dyDescent="0.3">
      <c r="U8549" s="309" t="s">
        <v>53943</v>
      </c>
      <c r="V8549" s="310">
        <v>274153.32</v>
      </c>
      <c r="X8549" s="267" t="s">
        <v>59681</v>
      </c>
      <c r="Y8549" s="268">
        <v>8781.5499999999993</v>
      </c>
      <c r="AA8549" s="229" t="s">
        <v>35236</v>
      </c>
      <c r="AB8549" s="230">
        <v>111185.24</v>
      </c>
      <c r="AD8549" s="209" t="s">
        <v>22702</v>
      </c>
      <c r="AE8549" s="210">
        <v>6400</v>
      </c>
      <c r="AF8549" s="93"/>
      <c r="AG8549" s="93"/>
      <c r="AH8549" s="93"/>
    </row>
    <row r="8550" spans="21:34" x14ac:dyDescent="0.3">
      <c r="U8550" s="309" t="s">
        <v>69028</v>
      </c>
      <c r="V8550" s="310">
        <v>69772.479999999996</v>
      </c>
      <c r="X8550" s="267" t="s">
        <v>64564</v>
      </c>
      <c r="Y8550" s="268">
        <v>36310.559999999998</v>
      </c>
      <c r="AA8550" s="229" t="s">
        <v>22868</v>
      </c>
      <c r="AB8550" s="230">
        <v>109889</v>
      </c>
      <c r="AD8550" s="209" t="s">
        <v>22703</v>
      </c>
      <c r="AE8550" s="210">
        <v>1210562.5</v>
      </c>
      <c r="AF8550" s="93"/>
      <c r="AG8550" s="93"/>
      <c r="AH8550" s="93"/>
    </row>
    <row r="8551" spans="21:34" x14ac:dyDescent="0.3">
      <c r="U8551" s="309" t="s">
        <v>69029</v>
      </c>
      <c r="V8551" s="310">
        <v>243010.32</v>
      </c>
      <c r="X8551" s="267" t="s">
        <v>56283</v>
      </c>
      <c r="Y8551" s="268">
        <v>216200</v>
      </c>
      <c r="AA8551" s="229" t="s">
        <v>33789</v>
      </c>
      <c r="AB8551" s="230">
        <v>310304.8</v>
      </c>
      <c r="AD8551" s="209" t="s">
        <v>22704</v>
      </c>
      <c r="AE8551" s="210">
        <v>13800</v>
      </c>
      <c r="AF8551" s="93"/>
      <c r="AG8551" s="93"/>
      <c r="AH8551" s="93"/>
    </row>
    <row r="8552" spans="21:34" x14ac:dyDescent="0.3">
      <c r="U8552" s="309" t="s">
        <v>53944</v>
      </c>
      <c r="V8552" s="310">
        <v>44900.61</v>
      </c>
      <c r="X8552" s="267" t="s">
        <v>58586</v>
      </c>
      <c r="Y8552" s="268">
        <v>840</v>
      </c>
      <c r="AA8552" s="229" t="s">
        <v>52887</v>
      </c>
      <c r="AB8552" s="230">
        <v>8178.91</v>
      </c>
      <c r="AD8552" s="209" t="s">
        <v>22705</v>
      </c>
      <c r="AE8552" s="210">
        <v>145163.66</v>
      </c>
      <c r="AF8552" s="93"/>
      <c r="AG8552" s="93"/>
      <c r="AH8552" s="93"/>
    </row>
    <row r="8553" spans="21:34" x14ac:dyDescent="0.3">
      <c r="U8553" s="309" t="s">
        <v>59896</v>
      </c>
      <c r="V8553" s="310">
        <v>102303.38</v>
      </c>
      <c r="X8553" s="267" t="s">
        <v>23043</v>
      </c>
      <c r="Y8553" s="268">
        <v>45882.83</v>
      </c>
      <c r="AA8553" s="229" t="s">
        <v>22869</v>
      </c>
      <c r="AB8553" s="230">
        <v>630026.36</v>
      </c>
      <c r="AD8553" s="209" t="s">
        <v>22706</v>
      </c>
      <c r="AE8553" s="210">
        <v>2991.84</v>
      </c>
      <c r="AF8553" s="93"/>
      <c r="AG8553" s="93"/>
      <c r="AH8553" s="93"/>
    </row>
    <row r="8554" spans="21:34" x14ac:dyDescent="0.3">
      <c r="U8554" s="309" t="s">
        <v>69030</v>
      </c>
      <c r="V8554" s="310">
        <v>82325.02</v>
      </c>
      <c r="X8554" s="267" t="s">
        <v>52926</v>
      </c>
      <c r="Y8554" s="268">
        <v>389459.67</v>
      </c>
      <c r="AA8554" s="229" t="s">
        <v>52888</v>
      </c>
      <c r="AB8554" s="230">
        <v>31506.81</v>
      </c>
      <c r="AD8554" s="209" t="s">
        <v>22707</v>
      </c>
      <c r="AE8554" s="210">
        <v>9650.7199999999993</v>
      </c>
      <c r="AF8554" s="93"/>
      <c r="AG8554" s="93"/>
      <c r="AH8554" s="93"/>
    </row>
    <row r="8555" spans="21:34" x14ac:dyDescent="0.3">
      <c r="U8555" s="309" t="s">
        <v>69031</v>
      </c>
      <c r="V8555" s="310">
        <v>55691</v>
      </c>
      <c r="X8555" s="267" t="s">
        <v>56284</v>
      </c>
      <c r="Y8555" s="268">
        <v>2100</v>
      </c>
      <c r="AA8555" s="229" t="s">
        <v>52889</v>
      </c>
      <c r="AB8555" s="230">
        <v>106724.75</v>
      </c>
      <c r="AD8555" s="209" t="s">
        <v>22708</v>
      </c>
      <c r="AE8555" s="210">
        <v>18040.95</v>
      </c>
      <c r="AF8555" s="93"/>
      <c r="AG8555" s="93"/>
      <c r="AH8555" s="93"/>
    </row>
    <row r="8556" spans="21:34" x14ac:dyDescent="0.3">
      <c r="U8556" s="309" t="s">
        <v>69032</v>
      </c>
      <c r="V8556" s="310">
        <v>15380.15</v>
      </c>
      <c r="X8556" s="267" t="s">
        <v>36441</v>
      </c>
      <c r="Y8556" s="268">
        <v>1437.5</v>
      </c>
      <c r="AA8556" s="229" t="s">
        <v>52890</v>
      </c>
      <c r="AB8556" s="230">
        <v>21039.34</v>
      </c>
      <c r="AD8556" s="209" t="s">
        <v>22709</v>
      </c>
      <c r="AE8556" s="210">
        <v>546309.32999999996</v>
      </c>
      <c r="AF8556" s="93"/>
      <c r="AG8556" s="93"/>
      <c r="AH8556" s="93"/>
    </row>
    <row r="8557" spans="21:34" x14ac:dyDescent="0.3">
      <c r="U8557" s="309" t="s">
        <v>59898</v>
      </c>
      <c r="V8557" s="310">
        <v>113591.16</v>
      </c>
      <c r="X8557" s="267" t="s">
        <v>23045</v>
      </c>
      <c r="Y8557" s="268">
        <v>1627.5</v>
      </c>
      <c r="AA8557" s="229" t="s">
        <v>40401</v>
      </c>
      <c r="AB8557" s="230">
        <v>229258.77</v>
      </c>
      <c r="AD8557" s="209" t="s">
        <v>22710</v>
      </c>
      <c r="AE8557" s="210">
        <v>14134.13</v>
      </c>
      <c r="AF8557" s="93"/>
      <c r="AG8557" s="93"/>
      <c r="AH8557" s="93"/>
    </row>
    <row r="8558" spans="21:34" x14ac:dyDescent="0.3">
      <c r="U8558" s="309" t="s">
        <v>43003</v>
      </c>
      <c r="V8558" s="310">
        <v>95603.69</v>
      </c>
      <c r="X8558" s="267" t="s">
        <v>48073</v>
      </c>
      <c r="Y8558" s="268">
        <v>949.03</v>
      </c>
      <c r="AA8558" s="229" t="s">
        <v>42663</v>
      </c>
      <c r="AB8558" s="230">
        <v>1200564.1499999999</v>
      </c>
      <c r="AD8558" s="209" t="s">
        <v>22711</v>
      </c>
      <c r="AE8558" s="210">
        <v>53880.77</v>
      </c>
      <c r="AF8558" s="93"/>
      <c r="AG8558" s="93"/>
      <c r="AH8558" s="93"/>
    </row>
    <row r="8559" spans="21:34" x14ac:dyDescent="0.3">
      <c r="U8559" s="309" t="s">
        <v>59899</v>
      </c>
      <c r="V8559" s="310">
        <v>54759.01</v>
      </c>
      <c r="X8559" s="267" t="s">
        <v>48074</v>
      </c>
      <c r="Y8559" s="268">
        <v>7550.85</v>
      </c>
      <c r="AA8559" s="229" t="s">
        <v>48963</v>
      </c>
      <c r="AB8559" s="230">
        <v>8250</v>
      </c>
      <c r="AD8559" s="209" t="s">
        <v>22712</v>
      </c>
      <c r="AE8559" s="210">
        <v>3177.99</v>
      </c>
      <c r="AF8559" s="93"/>
      <c r="AG8559" s="93"/>
      <c r="AH8559" s="93"/>
    </row>
    <row r="8560" spans="21:34" x14ac:dyDescent="0.3">
      <c r="U8560" s="309" t="s">
        <v>59900</v>
      </c>
      <c r="V8560" s="310">
        <v>2017763.2</v>
      </c>
      <c r="X8560" s="267" t="s">
        <v>42667</v>
      </c>
      <c r="Y8560" s="268">
        <v>977875</v>
      </c>
      <c r="AA8560" s="229" t="s">
        <v>52891</v>
      </c>
      <c r="AB8560" s="230">
        <v>72581</v>
      </c>
      <c r="AD8560" s="209" t="s">
        <v>22713</v>
      </c>
      <c r="AE8560" s="210">
        <v>14423.26</v>
      </c>
      <c r="AF8560" s="93"/>
      <c r="AG8560" s="93"/>
      <c r="AH8560" s="93"/>
    </row>
    <row r="8561" spans="21:34" x14ac:dyDescent="0.3">
      <c r="U8561" s="309" t="s">
        <v>69033</v>
      </c>
      <c r="V8561" s="310">
        <v>140154.96</v>
      </c>
      <c r="X8561" s="267" t="s">
        <v>63243</v>
      </c>
      <c r="Y8561" s="268">
        <v>1242.74</v>
      </c>
      <c r="AA8561" s="229" t="s">
        <v>45142</v>
      </c>
      <c r="AB8561" s="230">
        <v>75600</v>
      </c>
      <c r="AD8561" s="209" t="s">
        <v>22714</v>
      </c>
      <c r="AE8561" s="210">
        <v>3618</v>
      </c>
      <c r="AF8561" s="93"/>
      <c r="AG8561" s="93"/>
      <c r="AH8561" s="93"/>
    </row>
    <row r="8562" spans="21:34" x14ac:dyDescent="0.3">
      <c r="U8562" s="309" t="s">
        <v>69034</v>
      </c>
      <c r="V8562" s="310">
        <v>21066.880000000001</v>
      </c>
      <c r="X8562" s="267" t="s">
        <v>42668</v>
      </c>
      <c r="Y8562" s="268">
        <v>11794.95</v>
      </c>
      <c r="AA8562" s="229" t="s">
        <v>45143</v>
      </c>
      <c r="AB8562" s="230">
        <v>3807</v>
      </c>
      <c r="AD8562" s="209" t="s">
        <v>22715</v>
      </c>
      <c r="AE8562" s="210">
        <v>45005.56</v>
      </c>
      <c r="AF8562" s="93"/>
      <c r="AG8562" s="93"/>
      <c r="AH8562" s="93"/>
    </row>
    <row r="8563" spans="21:34" x14ac:dyDescent="0.3">
      <c r="U8563" s="309" t="s">
        <v>69035</v>
      </c>
      <c r="V8563" s="310">
        <v>1611.62</v>
      </c>
      <c r="X8563" s="267" t="s">
        <v>59682</v>
      </c>
      <c r="Y8563" s="268">
        <v>107.29</v>
      </c>
      <c r="AA8563" s="229" t="s">
        <v>48964</v>
      </c>
      <c r="AB8563" s="230">
        <v>6324.72</v>
      </c>
      <c r="AD8563" s="209" t="s">
        <v>22716</v>
      </c>
      <c r="AE8563" s="210">
        <v>225</v>
      </c>
      <c r="AF8563" s="93"/>
      <c r="AG8563" s="93"/>
      <c r="AH8563" s="93"/>
    </row>
    <row r="8564" spans="21:34" x14ac:dyDescent="0.3">
      <c r="U8564" s="309" t="s">
        <v>59901</v>
      </c>
      <c r="V8564" s="310">
        <v>1637.5</v>
      </c>
      <c r="X8564" s="267" t="s">
        <v>23048</v>
      </c>
      <c r="Y8564" s="268">
        <v>126316.89</v>
      </c>
      <c r="AA8564" s="229" t="s">
        <v>52892</v>
      </c>
      <c r="AB8564" s="230">
        <v>3430</v>
      </c>
      <c r="AD8564" s="209" t="s">
        <v>13783</v>
      </c>
      <c r="AE8564" s="210">
        <v>309743.2</v>
      </c>
      <c r="AF8564" s="93"/>
      <c r="AG8564" s="93"/>
      <c r="AH8564" s="93"/>
    </row>
    <row r="8565" spans="21:34" x14ac:dyDescent="0.3">
      <c r="U8565" s="309" t="s">
        <v>69036</v>
      </c>
      <c r="V8565" s="310">
        <v>3715.75</v>
      </c>
      <c r="X8565" s="267" t="s">
        <v>42669</v>
      </c>
      <c r="Y8565" s="268">
        <v>399276.46</v>
      </c>
      <c r="AA8565" s="229" t="s">
        <v>48965</v>
      </c>
      <c r="AB8565" s="230">
        <v>746.21</v>
      </c>
      <c r="AD8565" s="209" t="s">
        <v>22717</v>
      </c>
      <c r="AE8565" s="210">
        <v>1210562.5</v>
      </c>
      <c r="AF8565" s="93"/>
      <c r="AG8565" s="93"/>
      <c r="AH8565" s="93"/>
    </row>
    <row r="8566" spans="21:34" x14ac:dyDescent="0.3">
      <c r="U8566" s="309" t="s">
        <v>69037</v>
      </c>
      <c r="V8566" s="310">
        <v>284.25</v>
      </c>
      <c r="X8566" s="267" t="s">
        <v>52927</v>
      </c>
      <c r="Y8566" s="268">
        <v>82346.149999999994</v>
      </c>
      <c r="AA8566" s="229" t="s">
        <v>48966</v>
      </c>
      <c r="AB8566" s="230">
        <v>2350.88</v>
      </c>
      <c r="AD8566" s="209" t="s">
        <v>13784</v>
      </c>
      <c r="AE8566" s="210">
        <v>23162.14</v>
      </c>
      <c r="AF8566" s="93"/>
      <c r="AG8566" s="93"/>
      <c r="AH8566" s="93"/>
    </row>
    <row r="8567" spans="21:34" x14ac:dyDescent="0.3">
      <c r="U8567" s="309" t="s">
        <v>59254</v>
      </c>
      <c r="V8567" s="310">
        <v>2000</v>
      </c>
      <c r="X8567" s="267" t="s">
        <v>59127</v>
      </c>
      <c r="Y8567" s="268">
        <v>31517.200000000001</v>
      </c>
      <c r="AA8567" s="229" t="s">
        <v>48967</v>
      </c>
      <c r="AB8567" s="230">
        <v>4686.8599999999997</v>
      </c>
      <c r="AD8567" s="209" t="s">
        <v>22718</v>
      </c>
      <c r="AE8567" s="210">
        <v>165517.5</v>
      </c>
      <c r="AF8567" s="93"/>
      <c r="AG8567" s="93"/>
      <c r="AH8567" s="93"/>
    </row>
    <row r="8568" spans="21:34" x14ac:dyDescent="0.3">
      <c r="U8568" s="309" t="s">
        <v>36788</v>
      </c>
      <c r="V8568" s="310">
        <v>-2060.41</v>
      </c>
      <c r="X8568" s="267" t="s">
        <v>59128</v>
      </c>
      <c r="Y8568" s="268">
        <v>250</v>
      </c>
      <c r="AA8568" s="229" t="s">
        <v>50110</v>
      </c>
      <c r="AB8568" s="230">
        <v>1624.71</v>
      </c>
      <c r="AD8568" s="209" t="s">
        <v>13785</v>
      </c>
      <c r="AE8568" s="210">
        <v>184174.68</v>
      </c>
      <c r="AF8568" s="93"/>
      <c r="AG8568" s="93"/>
      <c r="AH8568" s="93"/>
    </row>
    <row r="8569" spans="21:34" x14ac:dyDescent="0.3">
      <c r="U8569" s="309" t="s">
        <v>39568</v>
      </c>
      <c r="V8569" s="310">
        <v>-577.98</v>
      </c>
      <c r="X8569" s="267" t="s">
        <v>62688</v>
      </c>
      <c r="Y8569" s="268">
        <v>89.5</v>
      </c>
      <c r="AA8569" s="229" t="s">
        <v>52893</v>
      </c>
      <c r="AB8569" s="230">
        <v>16176.1</v>
      </c>
      <c r="AD8569" s="209" t="s">
        <v>13786</v>
      </c>
      <c r="AE8569" s="210">
        <v>107990.11</v>
      </c>
      <c r="AF8569" s="93"/>
      <c r="AG8569" s="93"/>
      <c r="AH8569" s="93"/>
    </row>
    <row r="8570" spans="21:34" x14ac:dyDescent="0.3">
      <c r="U8570" s="309" t="s">
        <v>45707</v>
      </c>
      <c r="V8570" s="310">
        <v>-5220</v>
      </c>
      <c r="X8570" s="267" t="s">
        <v>57581</v>
      </c>
      <c r="Y8570" s="268">
        <v>1980</v>
      </c>
      <c r="AA8570" s="229" t="s">
        <v>52894</v>
      </c>
      <c r="AB8570" s="230">
        <v>1237.45</v>
      </c>
      <c r="AD8570" s="209" t="s">
        <v>13787</v>
      </c>
      <c r="AE8570" s="210">
        <v>61127.72</v>
      </c>
      <c r="AF8570" s="93"/>
      <c r="AG8570" s="93"/>
      <c r="AH8570" s="93"/>
    </row>
    <row r="8571" spans="21:34" x14ac:dyDescent="0.3">
      <c r="U8571" s="309" t="s">
        <v>28890</v>
      </c>
      <c r="V8571" s="310">
        <v>-133.49</v>
      </c>
      <c r="X8571" s="267" t="s">
        <v>58876</v>
      </c>
      <c r="Y8571" s="268">
        <v>115.1</v>
      </c>
      <c r="AA8571" s="229" t="s">
        <v>52895</v>
      </c>
      <c r="AB8571" s="230">
        <v>3898.46</v>
      </c>
      <c r="AD8571" s="209" t="s">
        <v>22719</v>
      </c>
      <c r="AE8571" s="210">
        <v>179033.02</v>
      </c>
      <c r="AF8571" s="93"/>
      <c r="AG8571" s="93"/>
      <c r="AH8571" s="93"/>
    </row>
    <row r="8572" spans="21:34" x14ac:dyDescent="0.3">
      <c r="U8572" s="309" t="s">
        <v>34245</v>
      </c>
      <c r="V8572" s="310">
        <v>-504.8</v>
      </c>
      <c r="X8572" s="267" t="s">
        <v>55244</v>
      </c>
      <c r="Y8572" s="268">
        <v>4422.3599999999997</v>
      </c>
      <c r="AA8572" s="229" t="s">
        <v>52896</v>
      </c>
      <c r="AB8572" s="230">
        <v>2424</v>
      </c>
      <c r="AD8572" s="209" t="s">
        <v>22720</v>
      </c>
      <c r="AE8572" s="210">
        <v>38296.46</v>
      </c>
      <c r="AF8572" s="93"/>
      <c r="AG8572" s="93"/>
      <c r="AH8572" s="93"/>
    </row>
    <row r="8573" spans="21:34" x14ac:dyDescent="0.3">
      <c r="U8573" s="309" t="s">
        <v>34247</v>
      </c>
      <c r="V8573" s="310">
        <v>-40.86</v>
      </c>
      <c r="X8573" s="267" t="s">
        <v>23049</v>
      </c>
      <c r="Y8573" s="268">
        <v>101600.33</v>
      </c>
      <c r="AA8573" s="229" t="s">
        <v>52897</v>
      </c>
      <c r="AB8573" s="230">
        <v>984</v>
      </c>
      <c r="AD8573" s="209" t="s">
        <v>22721</v>
      </c>
      <c r="AE8573" s="210">
        <v>7950</v>
      </c>
      <c r="AF8573" s="93"/>
      <c r="AG8573" s="93"/>
      <c r="AH8573" s="93"/>
    </row>
    <row r="8574" spans="21:34" x14ac:dyDescent="0.3">
      <c r="U8574" s="309" t="s">
        <v>58697</v>
      </c>
      <c r="V8574" s="310">
        <v>4666.25</v>
      </c>
      <c r="X8574" s="267" t="s">
        <v>23050</v>
      </c>
      <c r="Y8574" s="268">
        <v>55548.08</v>
      </c>
      <c r="AA8574" s="229" t="s">
        <v>52898</v>
      </c>
      <c r="AB8574" s="230">
        <v>9234.4599999999991</v>
      </c>
      <c r="AD8574" s="209" t="s">
        <v>22722</v>
      </c>
      <c r="AE8574" s="210">
        <v>10195.200000000001</v>
      </c>
      <c r="AF8574" s="93"/>
      <c r="AG8574" s="93"/>
      <c r="AH8574" s="93"/>
    </row>
    <row r="8575" spans="21:34" x14ac:dyDescent="0.3">
      <c r="U8575" s="309" t="s">
        <v>28891</v>
      </c>
      <c r="V8575" s="310">
        <v>8144.24</v>
      </c>
      <c r="X8575" s="267" t="s">
        <v>35241</v>
      </c>
      <c r="Y8575" s="268">
        <v>8973</v>
      </c>
      <c r="AA8575" s="229" t="s">
        <v>39267</v>
      </c>
      <c r="AB8575" s="230">
        <v>64704</v>
      </c>
      <c r="AD8575" s="209" t="s">
        <v>22723</v>
      </c>
      <c r="AE8575" s="210">
        <v>8739.2199999999993</v>
      </c>
      <c r="AF8575" s="93"/>
      <c r="AG8575" s="93"/>
      <c r="AH8575" s="93"/>
    </row>
    <row r="8576" spans="21:34" x14ac:dyDescent="0.3">
      <c r="U8576" s="309" t="s">
        <v>45708</v>
      </c>
      <c r="V8576" s="310">
        <v>299983.05</v>
      </c>
      <c r="X8576" s="267" t="s">
        <v>35242</v>
      </c>
      <c r="Y8576" s="268">
        <v>72186.34</v>
      </c>
      <c r="AA8576" s="229" t="s">
        <v>33790</v>
      </c>
      <c r="AB8576" s="230">
        <v>249036.72</v>
      </c>
      <c r="AD8576" s="209" t="s">
        <v>22724</v>
      </c>
      <c r="AE8576" s="210">
        <v>50234.83</v>
      </c>
      <c r="AF8576" s="93"/>
      <c r="AG8576" s="93"/>
      <c r="AH8576" s="93"/>
    </row>
    <row r="8577" spans="21:34" x14ac:dyDescent="0.3">
      <c r="U8577" s="309" t="s">
        <v>48318</v>
      </c>
      <c r="V8577" s="310">
        <v>26564.79</v>
      </c>
      <c r="X8577" s="267" t="s">
        <v>36442</v>
      </c>
      <c r="Y8577" s="268">
        <v>-16034.25</v>
      </c>
      <c r="AA8577" s="229" t="s">
        <v>35237</v>
      </c>
      <c r="AB8577" s="230">
        <v>1014905.21</v>
      </c>
      <c r="AD8577" s="209" t="s">
        <v>22725</v>
      </c>
      <c r="AE8577" s="210">
        <v>688613.61</v>
      </c>
      <c r="AF8577" s="93"/>
      <c r="AG8577" s="93"/>
      <c r="AH8577" s="93"/>
    </row>
    <row r="8578" spans="21:34" x14ac:dyDescent="0.3">
      <c r="U8578" s="309" t="s">
        <v>47318</v>
      </c>
      <c r="V8578" s="310">
        <v>315109.64</v>
      </c>
      <c r="X8578" s="267" t="s">
        <v>55245</v>
      </c>
      <c r="Y8578" s="268">
        <v>11779.72</v>
      </c>
      <c r="AA8578" s="229" t="s">
        <v>22870</v>
      </c>
      <c r="AB8578" s="230">
        <v>704085.12</v>
      </c>
      <c r="AD8578" s="209" t="s">
        <v>22726</v>
      </c>
      <c r="AE8578" s="210">
        <v>-2959.97</v>
      </c>
      <c r="AF8578" s="93"/>
      <c r="AG8578" s="93"/>
      <c r="AH8578" s="93"/>
    </row>
    <row r="8579" spans="21:34" x14ac:dyDescent="0.3">
      <c r="U8579" s="309" t="s">
        <v>69038</v>
      </c>
      <c r="V8579" s="310">
        <v>7311.97</v>
      </c>
      <c r="X8579" s="267" t="s">
        <v>58291</v>
      </c>
      <c r="Y8579" s="268">
        <v>139017.9</v>
      </c>
      <c r="AA8579" s="229" t="s">
        <v>50111</v>
      </c>
      <c r="AB8579" s="230">
        <v>2154.25</v>
      </c>
      <c r="AD8579" s="209" t="s">
        <v>22727</v>
      </c>
      <c r="AE8579" s="210">
        <v>83379.25</v>
      </c>
      <c r="AF8579" s="93"/>
      <c r="AG8579" s="93"/>
      <c r="AH8579" s="93"/>
    </row>
    <row r="8580" spans="21:34" x14ac:dyDescent="0.3">
      <c r="U8580" s="309" t="s">
        <v>69039</v>
      </c>
      <c r="V8580" s="310">
        <v>311450.43</v>
      </c>
      <c r="X8580" s="267" t="s">
        <v>58587</v>
      </c>
      <c r="Y8580" s="268">
        <v>13510</v>
      </c>
      <c r="AA8580" s="229" t="s">
        <v>47044</v>
      </c>
      <c r="AB8580" s="230">
        <v>2150.9499999999998</v>
      </c>
      <c r="AD8580" s="209" t="s">
        <v>22728</v>
      </c>
      <c r="AE8580" s="210">
        <v>32265.83</v>
      </c>
      <c r="AF8580" s="93"/>
      <c r="AG8580" s="93"/>
      <c r="AH8580" s="93"/>
    </row>
    <row r="8581" spans="21:34" x14ac:dyDescent="0.3">
      <c r="U8581" s="309" t="s">
        <v>69040</v>
      </c>
      <c r="V8581" s="310">
        <v>11910.64</v>
      </c>
      <c r="X8581" s="267" t="s">
        <v>55246</v>
      </c>
      <c r="Y8581" s="268">
        <v>72747.850000000006</v>
      </c>
      <c r="AA8581" s="229" t="s">
        <v>33791</v>
      </c>
      <c r="AB8581" s="230">
        <v>46559.06</v>
      </c>
      <c r="AD8581" s="209" t="s">
        <v>22729</v>
      </c>
      <c r="AE8581" s="210">
        <v>1568276.72</v>
      </c>
      <c r="AF8581" s="93"/>
      <c r="AG8581" s="93"/>
      <c r="AH8581" s="93"/>
    </row>
    <row r="8582" spans="21:34" x14ac:dyDescent="0.3">
      <c r="U8582" s="309" t="s">
        <v>69041</v>
      </c>
      <c r="V8582" s="310">
        <v>32276.28</v>
      </c>
      <c r="X8582" s="267" t="s">
        <v>63728</v>
      </c>
      <c r="Y8582" s="268">
        <v>1807.72</v>
      </c>
      <c r="AA8582" s="229" t="s">
        <v>22871</v>
      </c>
      <c r="AB8582" s="230">
        <v>233387</v>
      </c>
      <c r="AD8582" s="209" t="s">
        <v>22730</v>
      </c>
      <c r="AE8582" s="210">
        <v>10455.26</v>
      </c>
      <c r="AF8582" s="93"/>
      <c r="AG8582" s="93"/>
      <c r="AH8582" s="93"/>
    </row>
    <row r="8583" spans="21:34" x14ac:dyDescent="0.3">
      <c r="U8583" s="309" t="s">
        <v>69042</v>
      </c>
      <c r="V8583" s="310">
        <v>9339.5300000000007</v>
      </c>
      <c r="X8583" s="267" t="s">
        <v>55247</v>
      </c>
      <c r="Y8583" s="268">
        <v>1814.06</v>
      </c>
      <c r="AA8583" s="229" t="s">
        <v>22872</v>
      </c>
      <c r="AB8583" s="230">
        <v>13655.02</v>
      </c>
      <c r="AD8583" s="209" t="s">
        <v>22731</v>
      </c>
      <c r="AE8583" s="210">
        <v>1098.6300000000001</v>
      </c>
      <c r="AF8583" s="93"/>
      <c r="AG8583" s="93"/>
      <c r="AH8583" s="93"/>
    </row>
    <row r="8584" spans="21:34" x14ac:dyDescent="0.3">
      <c r="U8584" s="309" t="s">
        <v>69043</v>
      </c>
      <c r="V8584" s="310">
        <v>116395.04</v>
      </c>
      <c r="X8584" s="267" t="s">
        <v>64565</v>
      </c>
      <c r="Y8584" s="268">
        <v>3259.56</v>
      </c>
      <c r="AA8584" s="229" t="s">
        <v>22873</v>
      </c>
      <c r="AB8584" s="230">
        <v>44325.43</v>
      </c>
      <c r="AD8584" s="209" t="s">
        <v>22732</v>
      </c>
      <c r="AE8584" s="210">
        <v>2191.4899999999998</v>
      </c>
      <c r="AF8584" s="93"/>
      <c r="AG8584" s="93"/>
      <c r="AH8584" s="93"/>
    </row>
    <row r="8585" spans="21:34" x14ac:dyDescent="0.3">
      <c r="U8585" s="309" t="s">
        <v>69044</v>
      </c>
      <c r="V8585" s="310">
        <v>1337.81</v>
      </c>
      <c r="X8585" s="267" t="s">
        <v>55248</v>
      </c>
      <c r="Y8585" s="268">
        <v>6091.62</v>
      </c>
      <c r="AA8585" s="229" t="s">
        <v>33792</v>
      </c>
      <c r="AB8585" s="230">
        <v>61.64</v>
      </c>
      <c r="AD8585" s="209" t="s">
        <v>22733</v>
      </c>
      <c r="AE8585" s="210">
        <v>1064.72</v>
      </c>
      <c r="AF8585" s="93"/>
      <c r="AG8585" s="93"/>
      <c r="AH8585" s="93"/>
    </row>
    <row r="8586" spans="21:34" x14ac:dyDescent="0.3">
      <c r="U8586" s="309" t="s">
        <v>69045</v>
      </c>
      <c r="V8586" s="310">
        <v>56055.13</v>
      </c>
      <c r="X8586" s="267" t="s">
        <v>63729</v>
      </c>
      <c r="Y8586" s="268">
        <v>9678.68</v>
      </c>
      <c r="AA8586" s="229" t="s">
        <v>22874</v>
      </c>
      <c r="AB8586" s="230">
        <v>10057.14</v>
      </c>
      <c r="AD8586" s="209" t="s">
        <v>22734</v>
      </c>
      <c r="AE8586" s="210">
        <v>1841.9</v>
      </c>
      <c r="AF8586" s="93"/>
      <c r="AG8586" s="93"/>
      <c r="AH8586" s="93"/>
    </row>
    <row r="8587" spans="21:34" x14ac:dyDescent="0.3">
      <c r="U8587" s="309" t="s">
        <v>69046</v>
      </c>
      <c r="V8587" s="310">
        <v>251800</v>
      </c>
      <c r="X8587" s="267" t="s">
        <v>50117</v>
      </c>
      <c r="Y8587" s="268">
        <v>3753.03</v>
      </c>
      <c r="AA8587" s="229" t="s">
        <v>33793</v>
      </c>
      <c r="AB8587" s="230">
        <v>336750</v>
      </c>
      <c r="AD8587" s="209" t="s">
        <v>22735</v>
      </c>
      <c r="AE8587" s="210">
        <v>323</v>
      </c>
      <c r="AF8587" s="93"/>
      <c r="AG8587" s="93"/>
      <c r="AH8587" s="93"/>
    </row>
    <row r="8588" spans="21:34" x14ac:dyDescent="0.3">
      <c r="U8588" s="309" t="s">
        <v>69047</v>
      </c>
      <c r="V8588" s="310">
        <v>16240</v>
      </c>
      <c r="X8588" s="267" t="s">
        <v>48974</v>
      </c>
      <c r="Y8588" s="268">
        <v>1069.43</v>
      </c>
      <c r="AA8588" s="229" t="s">
        <v>40402</v>
      </c>
      <c r="AB8588" s="230">
        <v>22859.5</v>
      </c>
      <c r="AD8588" s="209" t="s">
        <v>22736</v>
      </c>
      <c r="AE8588" s="210">
        <v>280</v>
      </c>
      <c r="AF8588" s="93"/>
      <c r="AG8588" s="93"/>
      <c r="AH8588" s="93"/>
    </row>
    <row r="8589" spans="21:34" x14ac:dyDescent="0.3">
      <c r="U8589" s="309" t="s">
        <v>63822</v>
      </c>
      <c r="V8589" s="310">
        <v>61949.17</v>
      </c>
      <c r="X8589" s="267" t="s">
        <v>58588</v>
      </c>
      <c r="Y8589" s="268">
        <v>-14.71</v>
      </c>
      <c r="AA8589" s="229" t="s">
        <v>48968</v>
      </c>
      <c r="AB8589" s="230">
        <v>1382275.52</v>
      </c>
      <c r="AD8589" s="209" t="s">
        <v>22737</v>
      </c>
      <c r="AE8589" s="210">
        <v>2952</v>
      </c>
      <c r="AF8589" s="93"/>
      <c r="AG8589" s="93"/>
      <c r="AH8589" s="93"/>
    </row>
    <row r="8590" spans="21:34" x14ac:dyDescent="0.3">
      <c r="U8590" s="309" t="s">
        <v>63823</v>
      </c>
      <c r="V8590" s="310">
        <v>145452.45000000001</v>
      </c>
      <c r="X8590" s="267" t="s">
        <v>52928</v>
      </c>
      <c r="Y8590" s="268">
        <v>21755.8</v>
      </c>
      <c r="AA8590" s="229" t="s">
        <v>52899</v>
      </c>
      <c r="AB8590" s="230">
        <v>8827.06</v>
      </c>
      <c r="AD8590" s="209" t="s">
        <v>22738</v>
      </c>
      <c r="AE8590" s="210">
        <v>538</v>
      </c>
      <c r="AF8590" s="93"/>
      <c r="AG8590" s="93"/>
      <c r="AH8590" s="93"/>
    </row>
    <row r="8591" spans="21:34" x14ac:dyDescent="0.3">
      <c r="U8591" s="309" t="s">
        <v>63824</v>
      </c>
      <c r="V8591" s="310">
        <v>2924.06</v>
      </c>
      <c r="X8591" s="267" t="s">
        <v>52929</v>
      </c>
      <c r="Y8591" s="268">
        <v>7200</v>
      </c>
      <c r="AA8591" s="229" t="s">
        <v>50112</v>
      </c>
      <c r="AB8591" s="230">
        <v>5000</v>
      </c>
      <c r="AD8591" s="209" t="s">
        <v>22739</v>
      </c>
      <c r="AE8591" s="210">
        <v>1906</v>
      </c>
      <c r="AF8591" s="93"/>
      <c r="AG8591" s="93"/>
      <c r="AH8591" s="93"/>
    </row>
    <row r="8592" spans="21:34" x14ac:dyDescent="0.3">
      <c r="U8592" s="309" t="s">
        <v>69048</v>
      </c>
      <c r="V8592" s="310">
        <v>24000</v>
      </c>
      <c r="X8592" s="267" t="s">
        <v>56285</v>
      </c>
      <c r="Y8592" s="268">
        <v>900</v>
      </c>
      <c r="AA8592" s="229" t="s">
        <v>33794</v>
      </c>
      <c r="AB8592" s="230">
        <v>139.22999999999999</v>
      </c>
      <c r="AD8592" s="209" t="s">
        <v>22740</v>
      </c>
      <c r="AE8592" s="210">
        <v>6400</v>
      </c>
      <c r="AF8592" s="93"/>
      <c r="AG8592" s="93"/>
      <c r="AH8592" s="93"/>
    </row>
    <row r="8593" spans="21:34" x14ac:dyDescent="0.3">
      <c r="U8593" s="309" t="s">
        <v>69049</v>
      </c>
      <c r="V8593" s="310">
        <v>197685.46</v>
      </c>
      <c r="X8593" s="267" t="s">
        <v>52930</v>
      </c>
      <c r="Y8593" s="268">
        <v>2283.94</v>
      </c>
      <c r="AA8593" s="229" t="s">
        <v>22875</v>
      </c>
      <c r="AB8593" s="230">
        <v>307789.95</v>
      </c>
      <c r="AD8593" s="209" t="s">
        <v>22741</v>
      </c>
      <c r="AE8593" s="210">
        <v>221</v>
      </c>
      <c r="AF8593" s="93"/>
      <c r="AG8593" s="93"/>
      <c r="AH8593" s="93"/>
    </row>
    <row r="8594" spans="21:34" x14ac:dyDescent="0.3">
      <c r="U8594" s="309" t="s">
        <v>63825</v>
      </c>
      <c r="V8594" s="310">
        <v>4925.8500000000004</v>
      </c>
      <c r="X8594" s="267" t="s">
        <v>64566</v>
      </c>
      <c r="Y8594" s="268">
        <v>4340.9399999999996</v>
      </c>
      <c r="AA8594" s="229" t="s">
        <v>35238</v>
      </c>
      <c r="AB8594" s="230">
        <v>718690.21</v>
      </c>
      <c r="AD8594" s="209" t="s">
        <v>22742</v>
      </c>
      <c r="AE8594" s="210">
        <v>1522</v>
      </c>
      <c r="AF8594" s="93"/>
      <c r="AG8594" s="93"/>
      <c r="AH8594" s="93"/>
    </row>
    <row r="8595" spans="21:34" x14ac:dyDescent="0.3">
      <c r="U8595" s="309" t="s">
        <v>63826</v>
      </c>
      <c r="V8595" s="310">
        <v>38420.050000000003</v>
      </c>
      <c r="X8595" s="267" t="s">
        <v>52931</v>
      </c>
      <c r="Y8595" s="268">
        <v>2280</v>
      </c>
      <c r="AA8595" s="229" t="s">
        <v>36439</v>
      </c>
      <c r="AB8595" s="230">
        <v>153913.94</v>
      </c>
      <c r="AD8595" s="209" t="s">
        <v>22743</v>
      </c>
      <c r="AE8595" s="210">
        <v>27083.75</v>
      </c>
      <c r="AF8595" s="93"/>
      <c r="AG8595" s="93"/>
      <c r="AH8595" s="93"/>
    </row>
    <row r="8596" spans="21:34" x14ac:dyDescent="0.3">
      <c r="U8596" s="309" t="s">
        <v>69050</v>
      </c>
      <c r="V8596" s="310">
        <v>269470.68</v>
      </c>
      <c r="X8596" s="267" t="s">
        <v>52932</v>
      </c>
      <c r="Y8596" s="268">
        <v>122.1</v>
      </c>
      <c r="AA8596" s="229" t="s">
        <v>22876</v>
      </c>
      <c r="AB8596" s="230">
        <v>160992</v>
      </c>
      <c r="AD8596" s="209" t="s">
        <v>22744</v>
      </c>
      <c r="AE8596" s="210">
        <v>2013.33</v>
      </c>
      <c r="AF8596" s="93"/>
      <c r="AG8596" s="93"/>
      <c r="AH8596" s="93"/>
    </row>
    <row r="8597" spans="21:34" x14ac:dyDescent="0.3">
      <c r="U8597" s="309" t="s">
        <v>69051</v>
      </c>
      <c r="V8597" s="310">
        <v>3144.11</v>
      </c>
      <c r="X8597" s="267" t="s">
        <v>50118</v>
      </c>
      <c r="Y8597" s="268">
        <v>1061.3699999999999</v>
      </c>
      <c r="AA8597" s="229" t="s">
        <v>48068</v>
      </c>
      <c r="AB8597" s="230">
        <v>59879.46</v>
      </c>
      <c r="AD8597" s="209" t="s">
        <v>22745</v>
      </c>
      <c r="AE8597" s="210">
        <v>1586.68</v>
      </c>
      <c r="AF8597" s="93"/>
      <c r="AG8597" s="93"/>
      <c r="AH8597" s="93"/>
    </row>
    <row r="8598" spans="21:34" x14ac:dyDescent="0.3">
      <c r="U8598" s="309" t="s">
        <v>69052</v>
      </c>
      <c r="V8598" s="310">
        <v>527.57000000000005</v>
      </c>
      <c r="X8598" s="267" t="s">
        <v>52933</v>
      </c>
      <c r="Y8598" s="268">
        <v>8101.07</v>
      </c>
      <c r="AA8598" s="229" t="s">
        <v>35239</v>
      </c>
      <c r="AB8598" s="230">
        <v>421512.5</v>
      </c>
      <c r="AD8598" s="209" t="s">
        <v>22746</v>
      </c>
      <c r="AE8598" s="210">
        <v>2558.2399999999998</v>
      </c>
      <c r="AF8598" s="93"/>
      <c r="AG8598" s="93"/>
      <c r="AH8598" s="93"/>
    </row>
    <row r="8599" spans="21:34" x14ac:dyDescent="0.3">
      <c r="U8599" s="309" t="s">
        <v>56639</v>
      </c>
      <c r="V8599" s="310">
        <v>80168.41</v>
      </c>
      <c r="X8599" s="267" t="s">
        <v>58589</v>
      </c>
      <c r="Y8599" s="268">
        <v>-758.07</v>
      </c>
      <c r="AA8599" s="229" t="s">
        <v>45144</v>
      </c>
      <c r="AB8599" s="230">
        <v>930.52</v>
      </c>
      <c r="AD8599" s="209" t="s">
        <v>13794</v>
      </c>
      <c r="AE8599" s="210">
        <v>27802.6</v>
      </c>
      <c r="AF8599" s="93"/>
      <c r="AG8599" s="93"/>
      <c r="AH8599" s="93"/>
    </row>
    <row r="8600" spans="21:34" x14ac:dyDescent="0.3">
      <c r="U8600" s="309" t="s">
        <v>56640</v>
      </c>
      <c r="V8600" s="310">
        <v>15825.25</v>
      </c>
      <c r="X8600" s="267" t="s">
        <v>35243</v>
      </c>
      <c r="Y8600" s="268">
        <v>23464.42</v>
      </c>
      <c r="AA8600" s="229" t="s">
        <v>52900</v>
      </c>
      <c r="AB8600" s="230">
        <v>3814.72</v>
      </c>
      <c r="AD8600" s="209" t="s">
        <v>22747</v>
      </c>
      <c r="AE8600" s="210">
        <v>14037.31</v>
      </c>
      <c r="AF8600" s="93"/>
      <c r="AG8600" s="93"/>
      <c r="AH8600" s="93"/>
    </row>
    <row r="8601" spans="21:34" x14ac:dyDescent="0.3">
      <c r="U8601" s="309" t="s">
        <v>56641</v>
      </c>
      <c r="V8601" s="310">
        <v>7364.14</v>
      </c>
      <c r="X8601" s="267" t="s">
        <v>58590</v>
      </c>
      <c r="Y8601" s="268">
        <v>-47.4</v>
      </c>
      <c r="AA8601" s="229" t="s">
        <v>52901</v>
      </c>
      <c r="AB8601" s="230">
        <v>3981.76</v>
      </c>
      <c r="AD8601" s="209" t="s">
        <v>22748</v>
      </c>
      <c r="AE8601" s="210">
        <v>1191</v>
      </c>
      <c r="AF8601" s="93"/>
      <c r="AG8601" s="93"/>
      <c r="AH8601" s="93"/>
    </row>
    <row r="8602" spans="21:34" x14ac:dyDescent="0.3">
      <c r="U8602" s="309" t="s">
        <v>56642</v>
      </c>
      <c r="V8602" s="310">
        <v>21982.53</v>
      </c>
      <c r="X8602" s="267" t="s">
        <v>56286</v>
      </c>
      <c r="Y8602" s="268">
        <v>36310.559999999998</v>
      </c>
      <c r="AA8602" s="229" t="s">
        <v>52902</v>
      </c>
      <c r="AB8602" s="230">
        <v>4102.75</v>
      </c>
      <c r="AD8602" s="209" t="s">
        <v>22749</v>
      </c>
      <c r="AE8602" s="210">
        <v>5074</v>
      </c>
      <c r="AF8602" s="93"/>
      <c r="AG8602" s="93"/>
      <c r="AH8602" s="93"/>
    </row>
    <row r="8603" spans="21:34" x14ac:dyDescent="0.3">
      <c r="U8603" s="309" t="s">
        <v>56643</v>
      </c>
      <c r="V8603" s="310">
        <v>499.17</v>
      </c>
      <c r="X8603" s="267" t="s">
        <v>52935</v>
      </c>
      <c r="Y8603" s="268">
        <v>69163.320000000007</v>
      </c>
      <c r="AA8603" s="229" t="s">
        <v>48069</v>
      </c>
      <c r="AB8603" s="230">
        <v>455.58</v>
      </c>
      <c r="AD8603" s="209" t="s">
        <v>22750</v>
      </c>
      <c r="AE8603" s="210">
        <v>125219.15</v>
      </c>
      <c r="AF8603" s="93"/>
      <c r="AG8603" s="93"/>
      <c r="AH8603" s="93"/>
    </row>
    <row r="8604" spans="21:34" x14ac:dyDescent="0.3">
      <c r="U8604" s="309" t="s">
        <v>53954</v>
      </c>
      <c r="V8604" s="310">
        <v>252292</v>
      </c>
      <c r="X8604" s="267" t="s">
        <v>52936</v>
      </c>
      <c r="Y8604" s="268">
        <v>5600</v>
      </c>
      <c r="AA8604" s="229" t="s">
        <v>45145</v>
      </c>
      <c r="AB8604" s="230">
        <v>968.11</v>
      </c>
      <c r="AD8604" s="209" t="s">
        <v>22751</v>
      </c>
      <c r="AE8604" s="210">
        <v>24500.45</v>
      </c>
      <c r="AF8604" s="93"/>
      <c r="AG8604" s="93"/>
      <c r="AH8604" s="93"/>
    </row>
    <row r="8605" spans="21:34" x14ac:dyDescent="0.3">
      <c r="U8605" s="309" t="s">
        <v>69053</v>
      </c>
      <c r="V8605" s="310">
        <v>9971.36</v>
      </c>
      <c r="X8605" s="267" t="s">
        <v>52938</v>
      </c>
      <c r="Y8605" s="268">
        <v>2934.56</v>
      </c>
      <c r="AA8605" s="229" t="s">
        <v>45146</v>
      </c>
      <c r="AB8605" s="230">
        <v>3201.75</v>
      </c>
      <c r="AD8605" s="209" t="s">
        <v>22752</v>
      </c>
      <c r="AE8605" s="210">
        <v>71850.720000000001</v>
      </c>
      <c r="AF8605" s="93"/>
      <c r="AG8605" s="93"/>
      <c r="AH8605" s="93"/>
    </row>
    <row r="8606" spans="21:34" x14ac:dyDescent="0.3">
      <c r="U8606" s="309" t="s">
        <v>56644</v>
      </c>
      <c r="V8606" s="310">
        <v>35965.269999999997</v>
      </c>
      <c r="X8606" s="267" t="s">
        <v>36443</v>
      </c>
      <c r="Y8606" s="268">
        <v>2132.5</v>
      </c>
      <c r="AA8606" s="229" t="s">
        <v>47045</v>
      </c>
      <c r="AB8606" s="230">
        <v>432.76</v>
      </c>
      <c r="AD8606" s="209" t="s">
        <v>22753</v>
      </c>
      <c r="AE8606" s="210">
        <v>7000</v>
      </c>
      <c r="AF8606" s="93"/>
      <c r="AG8606" s="93"/>
      <c r="AH8606" s="93"/>
    </row>
    <row r="8607" spans="21:34" x14ac:dyDescent="0.3">
      <c r="U8607" s="309" t="s">
        <v>55475</v>
      </c>
      <c r="V8607" s="310">
        <v>19199.34</v>
      </c>
      <c r="X8607" s="267" t="s">
        <v>57582</v>
      </c>
      <c r="Y8607" s="268">
        <v>1458.54</v>
      </c>
      <c r="AA8607" s="229" t="s">
        <v>52903</v>
      </c>
      <c r="AB8607" s="230">
        <v>770</v>
      </c>
      <c r="AD8607" s="209" t="s">
        <v>22754</v>
      </c>
      <c r="AE8607" s="210">
        <v>16176.19</v>
      </c>
      <c r="AF8607" s="93"/>
      <c r="AG8607" s="93"/>
      <c r="AH8607" s="93"/>
    </row>
    <row r="8608" spans="21:34" x14ac:dyDescent="0.3">
      <c r="U8608" s="309" t="s">
        <v>55476</v>
      </c>
      <c r="V8608" s="310">
        <v>573089.62</v>
      </c>
      <c r="X8608" s="267" t="s">
        <v>52939</v>
      </c>
      <c r="Y8608" s="268">
        <v>1372.2</v>
      </c>
      <c r="AA8608" s="229" t="s">
        <v>47046</v>
      </c>
      <c r="AB8608" s="230">
        <v>4828.05</v>
      </c>
      <c r="AD8608" s="209" t="s">
        <v>22755</v>
      </c>
      <c r="AE8608" s="210">
        <v>22793.5</v>
      </c>
      <c r="AF8608" s="93"/>
      <c r="AG8608" s="93"/>
      <c r="AH8608" s="93"/>
    </row>
    <row r="8609" spans="21:34" x14ac:dyDescent="0.3">
      <c r="U8609" s="309" t="s">
        <v>56645</v>
      </c>
      <c r="V8609" s="310">
        <v>4815.5600000000004</v>
      </c>
      <c r="X8609" s="267" t="s">
        <v>42670</v>
      </c>
      <c r="Y8609" s="268">
        <v>1500</v>
      </c>
      <c r="AA8609" s="229" t="s">
        <v>47047</v>
      </c>
      <c r="AB8609" s="230">
        <v>3090.17</v>
      </c>
      <c r="AD8609" s="209" t="s">
        <v>22756</v>
      </c>
      <c r="AE8609" s="210">
        <v>10463.969999999999</v>
      </c>
      <c r="AF8609" s="93"/>
      <c r="AG8609" s="93"/>
      <c r="AH8609" s="93"/>
    </row>
    <row r="8610" spans="21:34" x14ac:dyDescent="0.3">
      <c r="U8610" s="309" t="s">
        <v>40659</v>
      </c>
      <c r="V8610" s="310">
        <v>336141.93</v>
      </c>
      <c r="X8610" s="267" t="s">
        <v>23054</v>
      </c>
      <c r="Y8610" s="268">
        <v>8842.19</v>
      </c>
      <c r="AA8610" s="229" t="s">
        <v>52904</v>
      </c>
      <c r="AB8610" s="230">
        <v>2826.96</v>
      </c>
      <c r="AD8610" s="209" t="s">
        <v>22757</v>
      </c>
      <c r="AE8610" s="210">
        <v>7952.23</v>
      </c>
      <c r="AF8610" s="93"/>
      <c r="AG8610" s="93"/>
      <c r="AH8610" s="93"/>
    </row>
    <row r="8611" spans="21:34" x14ac:dyDescent="0.3">
      <c r="U8611" s="309" t="s">
        <v>69054</v>
      </c>
      <c r="V8611" s="310">
        <v>232.34</v>
      </c>
      <c r="X8611" s="267" t="s">
        <v>35250</v>
      </c>
      <c r="Y8611" s="268">
        <v>12036.72</v>
      </c>
      <c r="AA8611" s="229" t="s">
        <v>52905</v>
      </c>
      <c r="AB8611" s="230">
        <v>216.26</v>
      </c>
      <c r="AD8611" s="209" t="s">
        <v>22758</v>
      </c>
      <c r="AE8611" s="210">
        <v>9432.92</v>
      </c>
      <c r="AF8611" s="93"/>
      <c r="AG8611" s="93"/>
      <c r="AH8611" s="93"/>
    </row>
    <row r="8612" spans="21:34" x14ac:dyDescent="0.3">
      <c r="U8612" s="309" t="s">
        <v>34250</v>
      </c>
      <c r="V8612" s="310">
        <v>10034332.810000001</v>
      </c>
      <c r="X8612" s="267" t="s">
        <v>35251</v>
      </c>
      <c r="Y8612" s="268">
        <v>21190.68</v>
      </c>
      <c r="AA8612" s="229" t="s">
        <v>52906</v>
      </c>
      <c r="AB8612" s="230">
        <v>681.3</v>
      </c>
      <c r="AD8612" s="209" t="s">
        <v>22759</v>
      </c>
      <c r="AE8612" s="210">
        <v>21444.67</v>
      </c>
      <c r="AF8612" s="93"/>
      <c r="AG8612" s="93"/>
      <c r="AH8612" s="93"/>
    </row>
    <row r="8613" spans="21:34" x14ac:dyDescent="0.3">
      <c r="U8613" s="309" t="s">
        <v>69055</v>
      </c>
      <c r="V8613" s="310">
        <v>906.98</v>
      </c>
      <c r="X8613" s="267" t="s">
        <v>23055</v>
      </c>
      <c r="Y8613" s="268">
        <v>52423.25</v>
      </c>
      <c r="AA8613" s="229" t="s">
        <v>52907</v>
      </c>
      <c r="AB8613" s="230">
        <v>118</v>
      </c>
      <c r="AD8613" s="209" t="s">
        <v>22760</v>
      </c>
      <c r="AE8613" s="210">
        <v>33166.199999999997</v>
      </c>
      <c r="AF8613" s="93"/>
      <c r="AG8613" s="93"/>
      <c r="AH8613" s="93"/>
    </row>
    <row r="8614" spans="21:34" x14ac:dyDescent="0.3">
      <c r="U8614" s="309" t="s">
        <v>69056</v>
      </c>
      <c r="V8614" s="310">
        <v>14564.28</v>
      </c>
      <c r="X8614" s="267" t="s">
        <v>39279</v>
      </c>
      <c r="Y8614" s="268">
        <v>2700.1</v>
      </c>
      <c r="AA8614" s="229" t="s">
        <v>52908</v>
      </c>
      <c r="AB8614" s="230">
        <v>244.48</v>
      </c>
      <c r="AD8614" s="209" t="s">
        <v>22761</v>
      </c>
      <c r="AE8614" s="210">
        <v>4240</v>
      </c>
      <c r="AF8614" s="93"/>
      <c r="AG8614" s="93"/>
      <c r="AH8614" s="93"/>
    </row>
    <row r="8615" spans="21:34" x14ac:dyDescent="0.3">
      <c r="U8615" s="309" t="s">
        <v>35776</v>
      </c>
      <c r="V8615" s="310">
        <v>4511402.12</v>
      </c>
      <c r="X8615" s="267" t="s">
        <v>23056</v>
      </c>
      <c r="Y8615" s="268">
        <v>34624.49</v>
      </c>
      <c r="AA8615" s="229" t="s">
        <v>48969</v>
      </c>
      <c r="AB8615" s="230">
        <v>112404</v>
      </c>
      <c r="AD8615" s="209" t="s">
        <v>22762</v>
      </c>
      <c r="AE8615" s="210">
        <v>900</v>
      </c>
      <c r="AF8615" s="93"/>
      <c r="AG8615" s="93"/>
      <c r="AH8615" s="93"/>
    </row>
    <row r="8616" spans="21:34" x14ac:dyDescent="0.3">
      <c r="U8616" s="309" t="s">
        <v>69057</v>
      </c>
      <c r="V8616" s="310">
        <v>515764.88</v>
      </c>
      <c r="X8616" s="267" t="s">
        <v>36444</v>
      </c>
      <c r="Y8616" s="268">
        <v>81517.42</v>
      </c>
      <c r="AA8616" s="229" t="s">
        <v>45147</v>
      </c>
      <c r="AB8616" s="230">
        <v>752169.83</v>
      </c>
      <c r="AD8616" s="209" t="s">
        <v>22763</v>
      </c>
      <c r="AE8616" s="210">
        <v>68.849999999999994</v>
      </c>
      <c r="AF8616" s="93"/>
      <c r="AG8616" s="93"/>
      <c r="AH8616" s="93"/>
    </row>
    <row r="8617" spans="21:34" x14ac:dyDescent="0.3">
      <c r="U8617" s="309" t="s">
        <v>55477</v>
      </c>
      <c r="V8617" s="310">
        <v>114575.89</v>
      </c>
      <c r="X8617" s="267" t="s">
        <v>33807</v>
      </c>
      <c r="Y8617" s="268">
        <v>207259.03</v>
      </c>
      <c r="AA8617" s="229" t="s">
        <v>45148</v>
      </c>
      <c r="AB8617" s="230">
        <v>57541.17</v>
      </c>
      <c r="AD8617" s="209" t="s">
        <v>22764</v>
      </c>
      <c r="AE8617" s="210">
        <v>82.91</v>
      </c>
      <c r="AF8617" s="93"/>
      <c r="AG8617" s="93"/>
      <c r="AH8617" s="93"/>
    </row>
    <row r="8618" spans="21:34" x14ac:dyDescent="0.3">
      <c r="U8618" s="309" t="s">
        <v>69058</v>
      </c>
      <c r="V8618" s="310">
        <v>66270.25</v>
      </c>
      <c r="X8618" s="267" t="s">
        <v>58591</v>
      </c>
      <c r="Y8618" s="268">
        <v>-30020.02</v>
      </c>
      <c r="AA8618" s="229" t="s">
        <v>50113</v>
      </c>
      <c r="AB8618" s="230">
        <v>3439</v>
      </c>
      <c r="AD8618" s="209" t="s">
        <v>22765</v>
      </c>
      <c r="AE8618" s="210">
        <v>42649.72</v>
      </c>
      <c r="AF8618" s="93"/>
      <c r="AG8618" s="93"/>
      <c r="AH8618" s="93"/>
    </row>
    <row r="8619" spans="21:34" x14ac:dyDescent="0.3">
      <c r="U8619" s="309" t="s">
        <v>69059</v>
      </c>
      <c r="V8619" s="310">
        <v>1522.5</v>
      </c>
      <c r="X8619" s="267" t="s">
        <v>56287</v>
      </c>
      <c r="Y8619" s="268">
        <v>160121.95000000001</v>
      </c>
      <c r="AA8619" s="229" t="s">
        <v>42664</v>
      </c>
      <c r="AB8619" s="230">
        <v>336053.96</v>
      </c>
      <c r="AD8619" s="209" t="s">
        <v>22766</v>
      </c>
      <c r="AE8619" s="210">
        <v>2250</v>
      </c>
      <c r="AF8619" s="93"/>
      <c r="AG8619" s="93"/>
      <c r="AH8619" s="93"/>
    </row>
    <row r="8620" spans="21:34" x14ac:dyDescent="0.3">
      <c r="U8620" s="309" t="s">
        <v>69060</v>
      </c>
      <c r="V8620" s="310">
        <v>30536.34</v>
      </c>
      <c r="X8620" s="267" t="s">
        <v>62086</v>
      </c>
      <c r="Y8620" s="268">
        <v>241065</v>
      </c>
      <c r="AA8620" s="229" t="s">
        <v>45149</v>
      </c>
      <c r="AB8620" s="230">
        <v>8108.47</v>
      </c>
      <c r="AD8620" s="209" t="s">
        <v>22767</v>
      </c>
      <c r="AE8620" s="210">
        <v>4394.82</v>
      </c>
      <c r="AF8620" s="93"/>
      <c r="AG8620" s="93"/>
      <c r="AH8620" s="93"/>
    </row>
    <row r="8621" spans="21:34" x14ac:dyDescent="0.3">
      <c r="U8621" s="309" t="s">
        <v>69061</v>
      </c>
      <c r="V8621" s="310">
        <v>3636310.43</v>
      </c>
      <c r="X8621" s="267" t="s">
        <v>62087</v>
      </c>
      <c r="Y8621" s="268">
        <v>12252.94</v>
      </c>
      <c r="AA8621" s="229" t="s">
        <v>39268</v>
      </c>
      <c r="AB8621" s="230">
        <v>43522.94</v>
      </c>
      <c r="AD8621" s="209" t="s">
        <v>22768</v>
      </c>
      <c r="AE8621" s="210">
        <v>4613.07</v>
      </c>
      <c r="AF8621" s="93"/>
      <c r="AG8621" s="93"/>
      <c r="AH8621" s="93"/>
    </row>
    <row r="8622" spans="21:34" x14ac:dyDescent="0.3">
      <c r="U8622" s="309" t="s">
        <v>40660</v>
      </c>
      <c r="V8622" s="310">
        <v>9424.9599999999991</v>
      </c>
      <c r="X8622" s="267" t="s">
        <v>62088</v>
      </c>
      <c r="Y8622" s="268">
        <v>7500</v>
      </c>
      <c r="AA8622" s="229" t="s">
        <v>39269</v>
      </c>
      <c r="AB8622" s="230">
        <v>3383.54</v>
      </c>
      <c r="AD8622" s="209" t="s">
        <v>22769</v>
      </c>
      <c r="AE8622" s="210">
        <v>1790.31</v>
      </c>
      <c r="AF8622" s="93"/>
      <c r="AG8622" s="93"/>
      <c r="AH8622" s="93"/>
    </row>
    <row r="8623" spans="21:34" x14ac:dyDescent="0.3">
      <c r="U8623" s="309" t="s">
        <v>34251</v>
      </c>
      <c r="V8623" s="310">
        <v>174401.42</v>
      </c>
      <c r="X8623" s="267" t="s">
        <v>62089</v>
      </c>
      <c r="Y8623" s="268">
        <v>573.75</v>
      </c>
      <c r="AA8623" s="229" t="s">
        <v>39270</v>
      </c>
      <c r="AB8623" s="230">
        <v>2517.6</v>
      </c>
      <c r="AD8623" s="209" t="s">
        <v>22770</v>
      </c>
      <c r="AE8623" s="210">
        <v>2697.52</v>
      </c>
      <c r="AF8623" s="93"/>
      <c r="AG8623" s="93"/>
      <c r="AH8623" s="93"/>
    </row>
    <row r="8624" spans="21:34" x14ac:dyDescent="0.3">
      <c r="U8624" s="309" t="s">
        <v>69062</v>
      </c>
      <c r="V8624" s="310">
        <v>6442.5</v>
      </c>
      <c r="X8624" s="267" t="s">
        <v>62090</v>
      </c>
      <c r="Y8624" s="268">
        <v>1837.5</v>
      </c>
      <c r="AA8624" s="229" t="s">
        <v>39271</v>
      </c>
      <c r="AB8624" s="230">
        <v>6724.92</v>
      </c>
      <c r="AD8624" s="209" t="s">
        <v>22771</v>
      </c>
      <c r="AE8624" s="210">
        <v>3131.76</v>
      </c>
      <c r="AF8624" s="93"/>
      <c r="AG8624" s="93"/>
      <c r="AH8624" s="93"/>
    </row>
    <row r="8625" spans="21:34" x14ac:dyDescent="0.3">
      <c r="U8625" s="309" t="s">
        <v>69063</v>
      </c>
      <c r="V8625" s="310">
        <v>9505.07</v>
      </c>
      <c r="X8625" s="267" t="s">
        <v>50121</v>
      </c>
      <c r="Y8625" s="268">
        <v>458.62</v>
      </c>
      <c r="AA8625" s="229" t="s">
        <v>48970</v>
      </c>
      <c r="AB8625" s="230">
        <v>15370</v>
      </c>
      <c r="AD8625" s="209" t="s">
        <v>22772</v>
      </c>
      <c r="AE8625" s="210">
        <v>2000.96</v>
      </c>
      <c r="AF8625" s="93"/>
      <c r="AG8625" s="93"/>
      <c r="AH8625" s="93"/>
    </row>
    <row r="8626" spans="21:34" x14ac:dyDescent="0.3">
      <c r="U8626" s="309" t="s">
        <v>69064</v>
      </c>
      <c r="V8626" s="310">
        <v>3640.59</v>
      </c>
      <c r="X8626" s="267" t="s">
        <v>50122</v>
      </c>
      <c r="Y8626" s="268">
        <v>1880.01</v>
      </c>
      <c r="AA8626" s="229" t="s">
        <v>33797</v>
      </c>
      <c r="AB8626" s="230">
        <v>7179</v>
      </c>
      <c r="AD8626" s="209" t="s">
        <v>22773</v>
      </c>
      <c r="AE8626" s="210">
        <v>650</v>
      </c>
      <c r="AF8626" s="93"/>
      <c r="AG8626" s="93"/>
      <c r="AH8626" s="93"/>
    </row>
    <row r="8627" spans="21:34" x14ac:dyDescent="0.3">
      <c r="U8627" s="309" t="s">
        <v>69065</v>
      </c>
      <c r="V8627" s="310">
        <v>9506.4500000000007</v>
      </c>
      <c r="X8627" s="267" t="s">
        <v>58592</v>
      </c>
      <c r="Y8627" s="268">
        <v>-4.54</v>
      </c>
      <c r="AA8627" s="229" t="s">
        <v>48971</v>
      </c>
      <c r="AB8627" s="230">
        <v>1882.76</v>
      </c>
      <c r="AD8627" s="209" t="s">
        <v>22774</v>
      </c>
      <c r="AE8627" s="210">
        <v>39920.47</v>
      </c>
      <c r="AF8627" s="93"/>
      <c r="AG8627" s="93"/>
      <c r="AH8627" s="93"/>
    </row>
    <row r="8628" spans="21:34" x14ac:dyDescent="0.3">
      <c r="U8628" s="309" t="s">
        <v>69066</v>
      </c>
      <c r="V8628" s="310">
        <v>109.5</v>
      </c>
      <c r="X8628" s="267" t="s">
        <v>59683</v>
      </c>
      <c r="Y8628" s="268">
        <v>22500</v>
      </c>
      <c r="AA8628" s="229" t="s">
        <v>48972</v>
      </c>
      <c r="AB8628" s="230">
        <v>2200</v>
      </c>
      <c r="AD8628" s="209" t="s">
        <v>22775</v>
      </c>
      <c r="AE8628" s="210">
        <v>2583.33</v>
      </c>
      <c r="AF8628" s="93"/>
      <c r="AG8628" s="93"/>
      <c r="AH8628" s="93"/>
    </row>
    <row r="8629" spans="21:34" x14ac:dyDescent="0.3">
      <c r="U8629" s="309" t="s">
        <v>34252</v>
      </c>
      <c r="V8629" s="310">
        <v>3221222.07</v>
      </c>
      <c r="X8629" s="267" t="s">
        <v>45156</v>
      </c>
      <c r="Y8629" s="268">
        <v>1721.25</v>
      </c>
      <c r="AA8629" s="229" t="s">
        <v>48973</v>
      </c>
      <c r="AB8629" s="230">
        <v>2457.2399999999998</v>
      </c>
      <c r="AD8629" s="209" t="s">
        <v>22776</v>
      </c>
      <c r="AE8629" s="210">
        <v>20800</v>
      </c>
      <c r="AF8629" s="93"/>
      <c r="AG8629" s="93"/>
      <c r="AH8629" s="93"/>
    </row>
    <row r="8630" spans="21:34" x14ac:dyDescent="0.3">
      <c r="U8630" s="309" t="s">
        <v>69067</v>
      </c>
      <c r="V8630" s="310">
        <v>665500</v>
      </c>
      <c r="X8630" s="267" t="s">
        <v>47050</v>
      </c>
      <c r="Y8630" s="268">
        <v>5512.5</v>
      </c>
      <c r="AA8630" s="229" t="s">
        <v>40403</v>
      </c>
      <c r="AB8630" s="230">
        <v>41854.9</v>
      </c>
      <c r="AD8630" s="209" t="s">
        <v>22777</v>
      </c>
      <c r="AE8630" s="210">
        <v>2800</v>
      </c>
      <c r="AF8630" s="93"/>
      <c r="AG8630" s="93"/>
      <c r="AH8630" s="93"/>
    </row>
    <row r="8631" spans="21:34" x14ac:dyDescent="0.3">
      <c r="U8631" s="309" t="s">
        <v>59902</v>
      </c>
      <c r="V8631" s="310">
        <v>7975.49</v>
      </c>
      <c r="X8631" s="267" t="s">
        <v>45157</v>
      </c>
      <c r="Y8631" s="268">
        <v>1246.56</v>
      </c>
      <c r="AA8631" s="229" t="s">
        <v>40404</v>
      </c>
      <c r="AB8631" s="230">
        <v>3554.39</v>
      </c>
      <c r="AD8631" s="209" t="s">
        <v>22778</v>
      </c>
      <c r="AE8631" s="210">
        <v>3091.05</v>
      </c>
      <c r="AF8631" s="93"/>
      <c r="AG8631" s="93"/>
      <c r="AH8631" s="93"/>
    </row>
    <row r="8632" spans="21:34" x14ac:dyDescent="0.3">
      <c r="U8632" s="309" t="s">
        <v>62274</v>
      </c>
      <c r="V8632" s="310">
        <v>23818.7</v>
      </c>
      <c r="X8632" s="267" t="s">
        <v>42671</v>
      </c>
      <c r="Y8632" s="268">
        <v>2327.0700000000002</v>
      </c>
      <c r="AA8632" s="229" t="s">
        <v>40405</v>
      </c>
      <c r="AB8632" s="230">
        <v>1518.85</v>
      </c>
      <c r="AD8632" s="209" t="s">
        <v>22779</v>
      </c>
      <c r="AE8632" s="210">
        <v>3234.76</v>
      </c>
      <c r="AF8632" s="93"/>
      <c r="AG8632" s="93"/>
      <c r="AH8632" s="93"/>
    </row>
    <row r="8633" spans="21:34" x14ac:dyDescent="0.3">
      <c r="U8633" s="309" t="s">
        <v>69068</v>
      </c>
      <c r="V8633" s="310">
        <v>839837</v>
      </c>
      <c r="X8633" s="267" t="s">
        <v>58593</v>
      </c>
      <c r="Y8633" s="268">
        <v>-23.79</v>
      </c>
      <c r="AA8633" s="229" t="s">
        <v>40406</v>
      </c>
      <c r="AB8633" s="230">
        <v>8576.86</v>
      </c>
      <c r="AD8633" s="209" t="s">
        <v>22780</v>
      </c>
      <c r="AE8633" s="210">
        <v>2087.84</v>
      </c>
      <c r="AF8633" s="93"/>
      <c r="AG8633" s="93"/>
      <c r="AH8633" s="93"/>
    </row>
    <row r="8634" spans="21:34" x14ac:dyDescent="0.3">
      <c r="U8634" s="309" t="s">
        <v>69069</v>
      </c>
      <c r="V8634" s="310">
        <v>5180</v>
      </c>
      <c r="X8634" s="267" t="s">
        <v>48077</v>
      </c>
      <c r="Y8634" s="268">
        <v>12131.92</v>
      </c>
      <c r="AA8634" s="229" t="s">
        <v>22933</v>
      </c>
      <c r="AB8634" s="230">
        <v>20531.310000000001</v>
      </c>
      <c r="AD8634" s="209" t="s">
        <v>22781</v>
      </c>
      <c r="AE8634" s="210">
        <v>2800</v>
      </c>
      <c r="AF8634" s="93"/>
      <c r="AG8634" s="93"/>
      <c r="AH8634" s="93"/>
    </row>
    <row r="8635" spans="21:34" x14ac:dyDescent="0.3">
      <c r="U8635" s="309" t="s">
        <v>69070</v>
      </c>
      <c r="V8635" s="310">
        <v>119403.66</v>
      </c>
      <c r="X8635" s="267" t="s">
        <v>48977</v>
      </c>
      <c r="Y8635" s="268">
        <v>12250</v>
      </c>
      <c r="AA8635" s="229" t="s">
        <v>22934</v>
      </c>
      <c r="AB8635" s="230">
        <v>1623.03</v>
      </c>
      <c r="AD8635" s="209" t="s">
        <v>22782</v>
      </c>
      <c r="AE8635" s="210">
        <v>3791.48</v>
      </c>
      <c r="AF8635" s="93"/>
      <c r="AG8635" s="93"/>
      <c r="AH8635" s="93"/>
    </row>
    <row r="8636" spans="21:34" x14ac:dyDescent="0.3">
      <c r="U8636" s="309" t="s">
        <v>34253</v>
      </c>
      <c r="V8636" s="310">
        <v>1792770.66</v>
      </c>
      <c r="X8636" s="267" t="s">
        <v>45159</v>
      </c>
      <c r="Y8636" s="268">
        <v>1865.2</v>
      </c>
      <c r="AA8636" s="229" t="s">
        <v>39272</v>
      </c>
      <c r="AB8636" s="230">
        <v>85800.08</v>
      </c>
      <c r="AD8636" s="209" t="s">
        <v>22783</v>
      </c>
      <c r="AE8636" s="210">
        <v>7460</v>
      </c>
      <c r="AF8636" s="93"/>
      <c r="AG8636" s="93"/>
      <c r="AH8636" s="93"/>
    </row>
    <row r="8637" spans="21:34" x14ac:dyDescent="0.3">
      <c r="U8637" s="309" t="s">
        <v>34254</v>
      </c>
      <c r="V8637" s="310">
        <v>5709409.9800000004</v>
      </c>
      <c r="X8637" s="267" t="s">
        <v>47051</v>
      </c>
      <c r="Y8637" s="268">
        <v>5973.57</v>
      </c>
      <c r="AA8637" s="229" t="s">
        <v>52909</v>
      </c>
      <c r="AB8637" s="230">
        <v>24239.919999999998</v>
      </c>
      <c r="AD8637" s="209" t="s">
        <v>22784</v>
      </c>
      <c r="AE8637" s="210">
        <v>224644.6</v>
      </c>
      <c r="AF8637" s="93"/>
      <c r="AG8637" s="93"/>
      <c r="AH8637" s="93"/>
    </row>
    <row r="8638" spans="21:34" x14ac:dyDescent="0.3">
      <c r="U8638" s="309" t="s">
        <v>34255</v>
      </c>
      <c r="V8638" s="310">
        <v>2035107.09</v>
      </c>
      <c r="X8638" s="267" t="s">
        <v>47052</v>
      </c>
      <c r="Y8638" s="268">
        <v>1253.71</v>
      </c>
      <c r="AA8638" s="229" t="s">
        <v>39273</v>
      </c>
      <c r="AB8638" s="230">
        <v>2967.6</v>
      </c>
      <c r="AD8638" s="209" t="s">
        <v>22785</v>
      </c>
      <c r="AE8638" s="210">
        <v>29333.78</v>
      </c>
      <c r="AF8638" s="93"/>
      <c r="AG8638" s="93"/>
      <c r="AH8638" s="93"/>
    </row>
    <row r="8639" spans="21:34" x14ac:dyDescent="0.3">
      <c r="U8639" s="309" t="s">
        <v>34256</v>
      </c>
      <c r="V8639" s="310">
        <v>123203.61</v>
      </c>
      <c r="X8639" s="267" t="s">
        <v>64567</v>
      </c>
      <c r="Y8639" s="268">
        <v>4240</v>
      </c>
      <c r="AA8639" s="229" t="s">
        <v>52910</v>
      </c>
      <c r="AB8639" s="230">
        <v>9500</v>
      </c>
      <c r="AD8639" s="209" t="s">
        <v>22786</v>
      </c>
      <c r="AE8639" s="210">
        <v>103329.29</v>
      </c>
      <c r="AF8639" s="93"/>
      <c r="AG8639" s="93"/>
      <c r="AH8639" s="93"/>
    </row>
    <row r="8640" spans="21:34" x14ac:dyDescent="0.3">
      <c r="U8640" s="309" t="s">
        <v>34257</v>
      </c>
      <c r="V8640" s="310">
        <v>88700.49</v>
      </c>
      <c r="X8640" s="267" t="s">
        <v>64568</v>
      </c>
      <c r="Y8640" s="268">
        <v>1164.46</v>
      </c>
      <c r="AA8640" s="229" t="s">
        <v>39274</v>
      </c>
      <c r="AB8640" s="230">
        <v>8969.11</v>
      </c>
      <c r="AD8640" s="209" t="s">
        <v>22787</v>
      </c>
      <c r="AE8640" s="210">
        <v>900</v>
      </c>
      <c r="AF8640" s="93"/>
      <c r="AG8640" s="93"/>
      <c r="AH8640" s="93"/>
    </row>
    <row r="8641" spans="21:34" x14ac:dyDescent="0.3">
      <c r="U8641" s="309" t="s">
        <v>66779</v>
      </c>
      <c r="V8641" s="310">
        <v>372040.64</v>
      </c>
      <c r="X8641" s="267" t="s">
        <v>64569</v>
      </c>
      <c r="Y8641" s="268">
        <v>25687.1</v>
      </c>
      <c r="AA8641" s="229" t="s">
        <v>52911</v>
      </c>
      <c r="AB8641" s="230">
        <v>7423.93</v>
      </c>
      <c r="AD8641" s="209" t="s">
        <v>22788</v>
      </c>
      <c r="AE8641" s="210">
        <v>7000</v>
      </c>
      <c r="AF8641" s="93"/>
      <c r="AG8641" s="93"/>
      <c r="AH8641" s="93"/>
    </row>
    <row r="8642" spans="21:34" x14ac:dyDescent="0.3">
      <c r="U8642" s="309" t="s">
        <v>58699</v>
      </c>
      <c r="V8642" s="310">
        <v>14150</v>
      </c>
      <c r="X8642" s="267" t="s">
        <v>59129</v>
      </c>
      <c r="Y8642" s="268">
        <v>4950</v>
      </c>
      <c r="AA8642" s="229" t="s">
        <v>40407</v>
      </c>
      <c r="AB8642" s="230">
        <v>21000</v>
      </c>
      <c r="AD8642" s="209" t="s">
        <v>13795</v>
      </c>
      <c r="AE8642" s="210">
        <v>16176.19</v>
      </c>
      <c r="AF8642" s="93"/>
      <c r="AG8642" s="93"/>
      <c r="AH8642" s="93"/>
    </row>
    <row r="8643" spans="21:34" x14ac:dyDescent="0.3">
      <c r="U8643" s="309" t="s">
        <v>56646</v>
      </c>
      <c r="V8643" s="310">
        <v>944155.73</v>
      </c>
      <c r="X8643" s="267" t="s">
        <v>59684</v>
      </c>
      <c r="Y8643" s="268">
        <v>4.5</v>
      </c>
      <c r="AA8643" s="229" t="s">
        <v>52912</v>
      </c>
      <c r="AB8643" s="230">
        <v>1439.91</v>
      </c>
      <c r="AD8643" s="209" t="s">
        <v>22789</v>
      </c>
      <c r="AE8643" s="210">
        <v>22793.5</v>
      </c>
      <c r="AF8643" s="93"/>
      <c r="AG8643" s="93"/>
      <c r="AH8643" s="93"/>
    </row>
    <row r="8644" spans="21:34" x14ac:dyDescent="0.3">
      <c r="U8644" s="309" t="s">
        <v>69071</v>
      </c>
      <c r="V8644" s="310">
        <v>4143.09</v>
      </c>
      <c r="X8644" s="267" t="s">
        <v>59130</v>
      </c>
      <c r="Y8644" s="268">
        <v>379.09</v>
      </c>
      <c r="AA8644" s="229" t="s">
        <v>40408</v>
      </c>
      <c r="AB8644" s="230">
        <v>3750.12</v>
      </c>
      <c r="AD8644" s="209" t="s">
        <v>22790</v>
      </c>
      <c r="AE8644" s="210">
        <v>20800</v>
      </c>
      <c r="AF8644" s="93"/>
      <c r="AG8644" s="93"/>
      <c r="AH8644" s="93"/>
    </row>
    <row r="8645" spans="21:34" x14ac:dyDescent="0.3">
      <c r="U8645" s="309" t="s">
        <v>69072</v>
      </c>
      <c r="V8645" s="310">
        <v>3775</v>
      </c>
      <c r="X8645" s="267" t="s">
        <v>59131</v>
      </c>
      <c r="Y8645" s="268">
        <v>1213.8499999999999</v>
      </c>
      <c r="AA8645" s="229" t="s">
        <v>52913</v>
      </c>
      <c r="AB8645" s="230">
        <v>19278.87</v>
      </c>
      <c r="AD8645" s="209" t="s">
        <v>22791</v>
      </c>
      <c r="AE8645" s="210">
        <v>2800</v>
      </c>
      <c r="AF8645" s="93"/>
      <c r="AG8645" s="93"/>
      <c r="AH8645" s="93"/>
    </row>
    <row r="8646" spans="21:34" x14ac:dyDescent="0.3">
      <c r="U8646" s="309" t="s">
        <v>35777</v>
      </c>
      <c r="V8646" s="310">
        <v>920774.94</v>
      </c>
      <c r="X8646" s="267" t="s">
        <v>59685</v>
      </c>
      <c r="Y8646" s="268">
        <v>254.76</v>
      </c>
      <c r="AA8646" s="229" t="s">
        <v>40409</v>
      </c>
      <c r="AB8646" s="230">
        <v>2301.6999999999998</v>
      </c>
      <c r="AD8646" s="209" t="s">
        <v>22792</v>
      </c>
      <c r="AE8646" s="210">
        <v>4613.07</v>
      </c>
      <c r="AF8646" s="93"/>
      <c r="AG8646" s="93"/>
      <c r="AH8646" s="93"/>
    </row>
    <row r="8647" spans="21:34" x14ac:dyDescent="0.3">
      <c r="U8647" s="309" t="s">
        <v>55478</v>
      </c>
      <c r="V8647" s="310">
        <v>190684.42</v>
      </c>
      <c r="X8647" s="267" t="s">
        <v>60575</v>
      </c>
      <c r="Y8647" s="268">
        <v>464</v>
      </c>
      <c r="AA8647" s="229" t="s">
        <v>39275</v>
      </c>
      <c r="AB8647" s="230">
        <v>2025</v>
      </c>
      <c r="AD8647" s="209" t="s">
        <v>13798</v>
      </c>
      <c r="AE8647" s="210">
        <v>18747.14</v>
      </c>
      <c r="AF8647" s="93"/>
      <c r="AG8647" s="93"/>
      <c r="AH8647" s="93"/>
    </row>
    <row r="8648" spans="21:34" x14ac:dyDescent="0.3">
      <c r="U8648" s="309" t="s">
        <v>62491</v>
      </c>
      <c r="V8648" s="310">
        <v>7427.35</v>
      </c>
      <c r="X8648" s="267" t="s">
        <v>56288</v>
      </c>
      <c r="Y8648" s="268">
        <v>538.91</v>
      </c>
      <c r="AA8648" s="229" t="s">
        <v>47048</v>
      </c>
      <c r="AB8648" s="230">
        <v>5703.98</v>
      </c>
      <c r="AD8648" s="209" t="s">
        <v>13799</v>
      </c>
      <c r="AE8648" s="210">
        <v>16076</v>
      </c>
      <c r="AF8648" s="93"/>
      <c r="AG8648" s="93"/>
      <c r="AH8648" s="93"/>
    </row>
    <row r="8649" spans="21:34" x14ac:dyDescent="0.3">
      <c r="U8649" s="309" t="s">
        <v>61230</v>
      </c>
      <c r="V8649" s="310">
        <v>538265.41</v>
      </c>
      <c r="X8649" s="267" t="s">
        <v>55249</v>
      </c>
      <c r="Y8649" s="268">
        <v>13850.09</v>
      </c>
      <c r="AA8649" s="229" t="s">
        <v>40410</v>
      </c>
      <c r="AB8649" s="230">
        <v>18750</v>
      </c>
      <c r="AD8649" s="209" t="s">
        <v>13800</v>
      </c>
      <c r="AE8649" s="210">
        <v>17303.919999999998</v>
      </c>
      <c r="AF8649" s="93"/>
      <c r="AG8649" s="93"/>
      <c r="AH8649" s="93"/>
    </row>
    <row r="8650" spans="21:34" x14ac:dyDescent="0.3">
      <c r="U8650" s="309" t="s">
        <v>66780</v>
      </c>
      <c r="V8650" s="310">
        <v>436.63</v>
      </c>
      <c r="X8650" s="267" t="s">
        <v>59686</v>
      </c>
      <c r="Y8650" s="268">
        <v>2500</v>
      </c>
      <c r="AA8650" s="229" t="s">
        <v>40411</v>
      </c>
      <c r="AB8650" s="230">
        <v>1434.4</v>
      </c>
      <c r="AD8650" s="209" t="s">
        <v>22793</v>
      </c>
      <c r="AE8650" s="210">
        <v>28484.67</v>
      </c>
      <c r="AF8650" s="93"/>
      <c r="AG8650" s="93"/>
      <c r="AH8650" s="93"/>
    </row>
    <row r="8651" spans="21:34" x14ac:dyDescent="0.3">
      <c r="U8651" s="309" t="s">
        <v>66781</v>
      </c>
      <c r="V8651" s="310">
        <v>81136.42</v>
      </c>
      <c r="X8651" s="267" t="s">
        <v>60576</v>
      </c>
      <c r="Y8651" s="268">
        <v>97.28</v>
      </c>
      <c r="AA8651" s="229" t="s">
        <v>40412</v>
      </c>
      <c r="AB8651" s="230">
        <v>5158.05</v>
      </c>
      <c r="AD8651" s="209" t="s">
        <v>22794</v>
      </c>
      <c r="AE8651" s="210">
        <v>2558.2399999999998</v>
      </c>
      <c r="AF8651" s="93"/>
      <c r="AG8651" s="93"/>
      <c r="AH8651" s="93"/>
    </row>
    <row r="8652" spans="21:34" x14ac:dyDescent="0.3">
      <c r="U8652" s="309" t="s">
        <v>64980</v>
      </c>
      <c r="V8652" s="310">
        <v>54855.59</v>
      </c>
      <c r="X8652" s="267" t="s">
        <v>60577</v>
      </c>
      <c r="Y8652" s="268">
        <v>1185.3800000000001</v>
      </c>
      <c r="AA8652" s="229" t="s">
        <v>48070</v>
      </c>
      <c r="AB8652" s="230">
        <v>14401.55</v>
      </c>
      <c r="AD8652" s="209" t="s">
        <v>13801</v>
      </c>
      <c r="AE8652" s="210">
        <v>70531.05</v>
      </c>
      <c r="AF8652" s="93"/>
      <c r="AG8652" s="93"/>
      <c r="AH8652" s="93"/>
    </row>
    <row r="8653" spans="21:34" x14ac:dyDescent="0.3">
      <c r="U8653" s="309" t="s">
        <v>53955</v>
      </c>
      <c r="V8653" s="310">
        <v>8382.11</v>
      </c>
      <c r="X8653" s="267" t="s">
        <v>59687</v>
      </c>
      <c r="Y8653" s="268">
        <v>1048.98</v>
      </c>
      <c r="AA8653" s="229" t="s">
        <v>48071</v>
      </c>
      <c r="AB8653" s="230">
        <v>1154.99</v>
      </c>
      <c r="AD8653" s="209" t="s">
        <v>22795</v>
      </c>
      <c r="AE8653" s="210">
        <v>15911</v>
      </c>
      <c r="AF8653" s="93"/>
      <c r="AG8653" s="93"/>
      <c r="AH8653" s="93"/>
    </row>
    <row r="8654" spans="21:34" x14ac:dyDescent="0.3">
      <c r="U8654" s="309" t="s">
        <v>69073</v>
      </c>
      <c r="V8654" s="310">
        <v>4202.6400000000003</v>
      </c>
      <c r="X8654" s="267" t="s">
        <v>60578</v>
      </c>
      <c r="Y8654" s="268">
        <v>86.94</v>
      </c>
      <c r="AA8654" s="229" t="s">
        <v>45150</v>
      </c>
      <c r="AB8654" s="230">
        <v>142307.47</v>
      </c>
      <c r="AD8654" s="209" t="s">
        <v>22796</v>
      </c>
      <c r="AE8654" s="210">
        <v>17527.310000000001</v>
      </c>
      <c r="AF8654" s="93"/>
      <c r="AG8654" s="93"/>
      <c r="AH8654" s="93"/>
    </row>
    <row r="8655" spans="21:34" x14ac:dyDescent="0.3">
      <c r="U8655" s="309" t="s">
        <v>69074</v>
      </c>
      <c r="V8655" s="310">
        <v>900.64</v>
      </c>
      <c r="X8655" s="267" t="s">
        <v>60579</v>
      </c>
      <c r="Y8655" s="268">
        <v>7806.48</v>
      </c>
      <c r="AA8655" s="229" t="s">
        <v>45151</v>
      </c>
      <c r="AB8655" s="230">
        <v>11169.53</v>
      </c>
      <c r="AD8655" s="209" t="s">
        <v>22797</v>
      </c>
      <c r="AE8655" s="210">
        <v>650</v>
      </c>
      <c r="AF8655" s="93"/>
      <c r="AG8655" s="93"/>
      <c r="AH8655" s="93"/>
    </row>
    <row r="8656" spans="21:34" x14ac:dyDescent="0.3">
      <c r="U8656" s="309" t="s">
        <v>69075</v>
      </c>
      <c r="V8656" s="310">
        <v>386.21</v>
      </c>
      <c r="X8656" s="267" t="s">
        <v>60580</v>
      </c>
      <c r="Y8656" s="268">
        <v>597.17999999999995</v>
      </c>
      <c r="AA8656" s="229" t="s">
        <v>42665</v>
      </c>
      <c r="AB8656" s="230">
        <v>744</v>
      </c>
      <c r="AD8656" s="209" t="s">
        <v>22798</v>
      </c>
      <c r="AE8656" s="210">
        <v>32484.33</v>
      </c>
      <c r="AF8656" s="93"/>
      <c r="AG8656" s="93"/>
      <c r="AH8656" s="93"/>
    </row>
    <row r="8657" spans="21:34" x14ac:dyDescent="0.3">
      <c r="U8657" s="309" t="s">
        <v>69076</v>
      </c>
      <c r="V8657" s="310">
        <v>1276.8399999999999</v>
      </c>
      <c r="X8657" s="267" t="s">
        <v>60581</v>
      </c>
      <c r="Y8657" s="268">
        <v>1912.62</v>
      </c>
      <c r="AA8657" s="229" t="s">
        <v>42666</v>
      </c>
      <c r="AB8657" s="230">
        <v>265</v>
      </c>
      <c r="AD8657" s="209" t="s">
        <v>22799</v>
      </c>
      <c r="AE8657" s="210">
        <v>3198.68</v>
      </c>
      <c r="AF8657" s="93"/>
      <c r="AG8657" s="93"/>
      <c r="AH8657" s="93"/>
    </row>
    <row r="8658" spans="21:34" x14ac:dyDescent="0.3">
      <c r="U8658" s="309" t="s">
        <v>69077</v>
      </c>
      <c r="V8658" s="310">
        <v>498</v>
      </c>
      <c r="X8658" s="267" t="s">
        <v>35254</v>
      </c>
      <c r="Y8658" s="268">
        <v>2129.0700000000002</v>
      </c>
      <c r="AA8658" s="229" t="s">
        <v>52914</v>
      </c>
      <c r="AB8658" s="230">
        <v>71319</v>
      </c>
      <c r="AD8658" s="209" t="s">
        <v>22800</v>
      </c>
      <c r="AE8658" s="210">
        <v>1797.11</v>
      </c>
      <c r="AF8658" s="93"/>
      <c r="AG8658" s="93"/>
      <c r="AH8658" s="93"/>
    </row>
    <row r="8659" spans="21:34" x14ac:dyDescent="0.3">
      <c r="U8659" s="309" t="s">
        <v>69078</v>
      </c>
      <c r="V8659" s="310">
        <v>26.53</v>
      </c>
      <c r="X8659" s="267" t="s">
        <v>52947</v>
      </c>
      <c r="Y8659" s="268">
        <v>43490</v>
      </c>
      <c r="AA8659" s="229" t="s">
        <v>52915</v>
      </c>
      <c r="AB8659" s="230">
        <v>4129.16</v>
      </c>
      <c r="AD8659" s="209" t="s">
        <v>22801</v>
      </c>
      <c r="AE8659" s="210">
        <v>34115</v>
      </c>
      <c r="AF8659" s="93"/>
      <c r="AG8659" s="93"/>
      <c r="AH8659" s="93"/>
    </row>
    <row r="8660" spans="21:34" x14ac:dyDescent="0.3">
      <c r="U8660" s="309" t="s">
        <v>69079</v>
      </c>
      <c r="V8660" s="310">
        <v>22.76</v>
      </c>
      <c r="X8660" s="267" t="s">
        <v>33810</v>
      </c>
      <c r="Y8660" s="268">
        <v>71637</v>
      </c>
      <c r="AA8660" s="229" t="s">
        <v>22959</v>
      </c>
      <c r="AB8660" s="230">
        <v>315.17</v>
      </c>
      <c r="AD8660" s="209" t="s">
        <v>22802</v>
      </c>
      <c r="AE8660" s="210">
        <v>5483.1</v>
      </c>
      <c r="AF8660" s="93"/>
      <c r="AG8660" s="93"/>
      <c r="AH8660" s="93"/>
    </row>
    <row r="8661" spans="21:34" x14ac:dyDescent="0.3">
      <c r="U8661" s="309" t="s">
        <v>61231</v>
      </c>
      <c r="V8661" s="310">
        <v>251299.9</v>
      </c>
      <c r="X8661" s="267" t="s">
        <v>23134</v>
      </c>
      <c r="Y8661" s="268">
        <v>8604.0400000000009</v>
      </c>
      <c r="AA8661" s="229" t="s">
        <v>52916</v>
      </c>
      <c r="AB8661" s="230">
        <v>6856.9</v>
      </c>
      <c r="AD8661" s="209" t="s">
        <v>22803</v>
      </c>
      <c r="AE8661" s="210">
        <v>15470.98</v>
      </c>
      <c r="AF8661" s="93"/>
      <c r="AG8661" s="93"/>
      <c r="AH8661" s="93"/>
    </row>
    <row r="8662" spans="21:34" x14ac:dyDescent="0.3">
      <c r="U8662" s="309" t="s">
        <v>69080</v>
      </c>
      <c r="V8662" s="310">
        <v>300</v>
      </c>
      <c r="X8662" s="267" t="s">
        <v>33812</v>
      </c>
      <c r="Y8662" s="268">
        <v>28161.040000000001</v>
      </c>
      <c r="AA8662" s="229" t="s">
        <v>52917</v>
      </c>
      <c r="AB8662" s="230">
        <v>524.54999999999995</v>
      </c>
      <c r="AD8662" s="209" t="s">
        <v>22804</v>
      </c>
      <c r="AE8662" s="210">
        <v>8072.86</v>
      </c>
      <c r="AF8662" s="93"/>
      <c r="AG8662" s="93"/>
      <c r="AH8662" s="93"/>
    </row>
    <row r="8663" spans="21:34" x14ac:dyDescent="0.3">
      <c r="U8663" s="309" t="s">
        <v>50476</v>
      </c>
      <c r="V8663" s="310">
        <v>100960.19</v>
      </c>
      <c r="X8663" s="267" t="s">
        <v>33813</v>
      </c>
      <c r="Y8663" s="268">
        <v>21313.49</v>
      </c>
      <c r="AA8663" s="229" t="s">
        <v>52918</v>
      </c>
      <c r="AB8663" s="230">
        <v>7642.48</v>
      </c>
      <c r="AD8663" s="209" t="s">
        <v>22805</v>
      </c>
      <c r="AE8663" s="210">
        <v>162264.46</v>
      </c>
      <c r="AF8663" s="93"/>
      <c r="AG8663" s="93"/>
      <c r="AH8663" s="93"/>
    </row>
    <row r="8664" spans="21:34" x14ac:dyDescent="0.3">
      <c r="U8664" s="309" t="s">
        <v>60774</v>
      </c>
      <c r="V8664" s="310">
        <v>2780.58</v>
      </c>
      <c r="X8664" s="267" t="s">
        <v>52949</v>
      </c>
      <c r="Y8664" s="268">
        <v>23523.35</v>
      </c>
      <c r="AA8664" s="229" t="s">
        <v>52919</v>
      </c>
      <c r="AB8664" s="230">
        <v>43283.07</v>
      </c>
      <c r="AD8664" s="209" t="s">
        <v>22806</v>
      </c>
      <c r="AE8664" s="210">
        <v>1819.49</v>
      </c>
      <c r="AF8664" s="93"/>
      <c r="AG8664" s="93"/>
      <c r="AH8664" s="93"/>
    </row>
    <row r="8665" spans="21:34" x14ac:dyDescent="0.3">
      <c r="U8665" s="309" t="s">
        <v>63425</v>
      </c>
      <c r="V8665" s="310">
        <v>-1337.55</v>
      </c>
      <c r="X8665" s="267" t="s">
        <v>52950</v>
      </c>
      <c r="Y8665" s="268">
        <v>-2175.91</v>
      </c>
      <c r="AA8665" s="229" t="s">
        <v>52920</v>
      </c>
      <c r="AB8665" s="230">
        <v>1149</v>
      </c>
      <c r="AD8665" s="209" t="s">
        <v>22807</v>
      </c>
      <c r="AE8665" s="210">
        <v>153234.42000000001</v>
      </c>
      <c r="AF8665" s="93"/>
      <c r="AG8665" s="93"/>
      <c r="AH8665" s="93"/>
    </row>
    <row r="8666" spans="21:34" x14ac:dyDescent="0.3">
      <c r="U8666" s="309" t="s">
        <v>63430</v>
      </c>
      <c r="V8666" s="310">
        <v>-234.73</v>
      </c>
      <c r="X8666" s="267" t="s">
        <v>55250</v>
      </c>
      <c r="Y8666" s="268">
        <v>-4</v>
      </c>
      <c r="AA8666" s="229" t="s">
        <v>52921</v>
      </c>
      <c r="AB8666" s="230">
        <v>626.51</v>
      </c>
      <c r="AD8666" s="209" t="s">
        <v>22808</v>
      </c>
      <c r="AE8666" s="210">
        <v>74264</v>
      </c>
      <c r="AF8666" s="93"/>
      <c r="AG8666" s="93"/>
      <c r="AH8666" s="93"/>
    </row>
    <row r="8667" spans="21:34" x14ac:dyDescent="0.3">
      <c r="U8667" s="309" t="s">
        <v>48319</v>
      </c>
      <c r="V8667" s="310">
        <v>21439.15</v>
      </c>
      <c r="X8667" s="267" t="s">
        <v>56289</v>
      </c>
      <c r="Y8667" s="268">
        <v>8372</v>
      </c>
      <c r="AA8667" s="229" t="s">
        <v>52922</v>
      </c>
      <c r="AB8667" s="230">
        <v>8000</v>
      </c>
      <c r="AD8667" s="209" t="s">
        <v>22809</v>
      </c>
      <c r="AE8667" s="210">
        <v>22107</v>
      </c>
      <c r="AF8667" s="93"/>
      <c r="AG8667" s="93"/>
      <c r="AH8667" s="93"/>
    </row>
    <row r="8668" spans="21:34" x14ac:dyDescent="0.3">
      <c r="U8668" s="309" t="s">
        <v>48320</v>
      </c>
      <c r="V8668" s="310">
        <v>1473.65</v>
      </c>
      <c r="X8668" s="267" t="s">
        <v>52954</v>
      </c>
      <c r="Y8668" s="268">
        <v>4417.46</v>
      </c>
      <c r="AA8668" s="229" t="s">
        <v>52923</v>
      </c>
      <c r="AB8668" s="230">
        <v>22000</v>
      </c>
      <c r="AD8668" s="209" t="s">
        <v>22810</v>
      </c>
      <c r="AE8668" s="210">
        <v>92681</v>
      </c>
      <c r="AF8668" s="93"/>
      <c r="AG8668" s="93"/>
      <c r="AH8668" s="93"/>
    </row>
    <row r="8669" spans="21:34" x14ac:dyDescent="0.3">
      <c r="U8669" s="309" t="s">
        <v>48321</v>
      </c>
      <c r="V8669" s="310">
        <v>4624.8900000000003</v>
      </c>
      <c r="X8669" s="267" t="s">
        <v>63730</v>
      </c>
      <c r="Y8669" s="268">
        <v>11860</v>
      </c>
      <c r="AA8669" s="229" t="s">
        <v>52924</v>
      </c>
      <c r="AB8669" s="230">
        <v>1683</v>
      </c>
      <c r="AD8669" s="209" t="s">
        <v>22811</v>
      </c>
      <c r="AE8669" s="210">
        <v>233981.14</v>
      </c>
      <c r="AF8669" s="93"/>
      <c r="AG8669" s="93"/>
      <c r="AH8669" s="93"/>
    </row>
    <row r="8670" spans="21:34" x14ac:dyDescent="0.3">
      <c r="U8670" s="309" t="s">
        <v>63432</v>
      </c>
      <c r="V8670" s="310">
        <v>-584.96</v>
      </c>
      <c r="X8670" s="267" t="s">
        <v>52956</v>
      </c>
      <c r="Y8670" s="268">
        <v>301.67</v>
      </c>
      <c r="AA8670" s="229" t="s">
        <v>45152</v>
      </c>
      <c r="AB8670" s="230">
        <v>1027000</v>
      </c>
      <c r="AD8670" s="209" t="s">
        <v>22812</v>
      </c>
      <c r="AE8670" s="210">
        <v>871.92</v>
      </c>
      <c r="AF8670" s="93"/>
      <c r="AG8670" s="93"/>
      <c r="AH8670" s="93"/>
    </row>
    <row r="8671" spans="21:34" x14ac:dyDescent="0.3">
      <c r="U8671" s="309" t="s">
        <v>48322</v>
      </c>
      <c r="V8671" s="310">
        <v>103.31</v>
      </c>
      <c r="X8671" s="267" t="s">
        <v>52957</v>
      </c>
      <c r="Y8671" s="268">
        <v>4017.4</v>
      </c>
      <c r="AA8671" s="229" t="s">
        <v>45153</v>
      </c>
      <c r="AB8671" s="230">
        <v>78565.72</v>
      </c>
      <c r="AD8671" s="209" t="s">
        <v>22813</v>
      </c>
      <c r="AE8671" s="210">
        <v>396.48</v>
      </c>
      <c r="AF8671" s="93"/>
      <c r="AG8671" s="93"/>
      <c r="AH8671" s="93"/>
    </row>
    <row r="8672" spans="21:34" x14ac:dyDescent="0.3">
      <c r="U8672" s="309" t="s">
        <v>63433</v>
      </c>
      <c r="V8672" s="310">
        <v>-28</v>
      </c>
      <c r="X8672" s="267" t="s">
        <v>52958</v>
      </c>
      <c r="Y8672" s="268">
        <v>900</v>
      </c>
      <c r="AA8672" s="229" t="s">
        <v>23018</v>
      </c>
      <c r="AB8672" s="230">
        <v>4423</v>
      </c>
      <c r="AD8672" s="209" t="s">
        <v>22814</v>
      </c>
      <c r="AE8672" s="210">
        <v>56896.91</v>
      </c>
      <c r="AF8672" s="93"/>
      <c r="AG8672" s="93"/>
      <c r="AH8672" s="93"/>
    </row>
    <row r="8673" spans="21:34" x14ac:dyDescent="0.3">
      <c r="U8673" s="309" t="s">
        <v>58700</v>
      </c>
      <c r="V8673" s="310">
        <v>184598.03</v>
      </c>
      <c r="X8673" s="267" t="s">
        <v>52959</v>
      </c>
      <c r="Y8673" s="268">
        <v>2279.17</v>
      </c>
      <c r="AA8673" s="229" t="s">
        <v>52925</v>
      </c>
      <c r="AB8673" s="230">
        <v>50</v>
      </c>
      <c r="AD8673" s="209" t="s">
        <v>22815</v>
      </c>
      <c r="AE8673" s="210">
        <v>5429.5</v>
      </c>
      <c r="AF8673" s="93"/>
      <c r="AG8673" s="93"/>
      <c r="AH8673" s="93"/>
    </row>
    <row r="8674" spans="21:34" x14ac:dyDescent="0.3">
      <c r="U8674" s="309" t="s">
        <v>48323</v>
      </c>
      <c r="V8674" s="310">
        <v>869.04</v>
      </c>
      <c r="X8674" s="267" t="s">
        <v>52960</v>
      </c>
      <c r="Y8674" s="268">
        <v>4943.8100000000004</v>
      </c>
      <c r="AA8674" s="229" t="s">
        <v>13824</v>
      </c>
      <c r="AB8674" s="230">
        <v>-144.36000000000001</v>
      </c>
      <c r="AD8674" s="209" t="s">
        <v>13804</v>
      </c>
      <c r="AE8674" s="210">
        <v>25000</v>
      </c>
      <c r="AF8674" s="93"/>
      <c r="AG8674" s="93"/>
      <c r="AH8674" s="93"/>
    </row>
    <row r="8675" spans="21:34" x14ac:dyDescent="0.3">
      <c r="U8675" s="309" t="s">
        <v>49209</v>
      </c>
      <c r="V8675" s="310">
        <v>8477.74</v>
      </c>
      <c r="X8675" s="267" t="s">
        <v>63731</v>
      </c>
      <c r="Y8675" s="268">
        <v>1169.92</v>
      </c>
      <c r="AA8675" s="229" t="s">
        <v>13825</v>
      </c>
      <c r="AB8675" s="230">
        <v>3690.57</v>
      </c>
      <c r="AD8675" s="209" t="s">
        <v>13805</v>
      </c>
      <c r="AE8675" s="210">
        <v>6819.84</v>
      </c>
      <c r="AF8675" s="93"/>
      <c r="AG8675" s="93"/>
      <c r="AH8675" s="93"/>
    </row>
    <row r="8676" spans="21:34" x14ac:dyDescent="0.3">
      <c r="U8676" s="309" t="s">
        <v>69081</v>
      </c>
      <c r="V8676" s="310">
        <v>10795</v>
      </c>
      <c r="X8676" s="267" t="s">
        <v>63244</v>
      </c>
      <c r="Y8676" s="268">
        <v>135</v>
      </c>
      <c r="AA8676" s="229" t="s">
        <v>23023</v>
      </c>
      <c r="AB8676" s="230">
        <v>-7960.2</v>
      </c>
      <c r="AD8676" s="209" t="s">
        <v>13806</v>
      </c>
      <c r="AE8676" s="210">
        <v>16891.64</v>
      </c>
      <c r="AF8676" s="93"/>
      <c r="AG8676" s="93"/>
      <c r="AH8676" s="93"/>
    </row>
    <row r="8677" spans="21:34" x14ac:dyDescent="0.3">
      <c r="U8677" s="309" t="s">
        <v>50477</v>
      </c>
      <c r="V8677" s="310">
        <v>1272.56</v>
      </c>
      <c r="X8677" s="267" t="s">
        <v>52961</v>
      </c>
      <c r="Y8677" s="268">
        <v>4646.63</v>
      </c>
      <c r="AA8677" s="229" t="s">
        <v>23027</v>
      </c>
      <c r="AB8677" s="230">
        <v>4595.7</v>
      </c>
      <c r="AD8677" s="209" t="s">
        <v>22816</v>
      </c>
      <c r="AE8677" s="210">
        <v>22774.240000000002</v>
      </c>
      <c r="AF8677" s="93"/>
      <c r="AG8677" s="93"/>
      <c r="AH8677" s="93"/>
    </row>
    <row r="8678" spans="21:34" x14ac:dyDescent="0.3">
      <c r="U8678" s="309" t="s">
        <v>50478</v>
      </c>
      <c r="V8678" s="310">
        <v>49772.32</v>
      </c>
      <c r="X8678" s="267" t="s">
        <v>64570</v>
      </c>
      <c r="Y8678" s="268">
        <v>-22.2</v>
      </c>
      <c r="AA8678" s="229" t="s">
        <v>23031</v>
      </c>
      <c r="AB8678" s="230">
        <v>351.43</v>
      </c>
      <c r="AD8678" s="209" t="s">
        <v>22817</v>
      </c>
      <c r="AE8678" s="210">
        <v>141468.79</v>
      </c>
      <c r="AF8678" s="93"/>
      <c r="AG8678" s="93"/>
      <c r="AH8678" s="93"/>
    </row>
    <row r="8679" spans="21:34" x14ac:dyDescent="0.3">
      <c r="U8679" s="309" t="s">
        <v>69082</v>
      </c>
      <c r="V8679" s="310">
        <v>3333.27</v>
      </c>
      <c r="X8679" s="267" t="s">
        <v>64571</v>
      </c>
      <c r="Y8679" s="268">
        <v>1616.18</v>
      </c>
      <c r="AA8679" s="229" t="s">
        <v>23033</v>
      </c>
      <c r="AB8679" s="230">
        <v>177.75</v>
      </c>
      <c r="AD8679" s="209" t="s">
        <v>22818</v>
      </c>
      <c r="AE8679" s="210">
        <v>62104.12</v>
      </c>
      <c r="AF8679" s="93"/>
      <c r="AG8679" s="93"/>
      <c r="AH8679" s="93"/>
    </row>
    <row r="8680" spans="21:34" x14ac:dyDescent="0.3">
      <c r="U8680" s="309" t="s">
        <v>69083</v>
      </c>
      <c r="V8680" s="310">
        <v>1567.39</v>
      </c>
      <c r="X8680" s="267" t="s">
        <v>52964</v>
      </c>
      <c r="Y8680" s="268">
        <v>123.62</v>
      </c>
      <c r="AA8680" s="229" t="s">
        <v>23034</v>
      </c>
      <c r="AB8680" s="230">
        <v>71295.649999999994</v>
      </c>
      <c r="AD8680" s="209" t="s">
        <v>22819</v>
      </c>
      <c r="AE8680" s="210">
        <v>29121.98</v>
      </c>
      <c r="AF8680" s="93"/>
      <c r="AG8680" s="93"/>
      <c r="AH8680" s="93"/>
    </row>
    <row r="8681" spans="21:34" x14ac:dyDescent="0.3">
      <c r="U8681" s="309" t="s">
        <v>69084</v>
      </c>
      <c r="V8681" s="310">
        <v>39928.129999999997</v>
      </c>
      <c r="X8681" s="267" t="s">
        <v>50123</v>
      </c>
      <c r="Y8681" s="268">
        <v>6287.94</v>
      </c>
      <c r="AA8681" s="229" t="s">
        <v>48072</v>
      </c>
      <c r="AB8681" s="230">
        <v>233.31</v>
      </c>
      <c r="AD8681" s="209" t="s">
        <v>22820</v>
      </c>
      <c r="AE8681" s="210">
        <v>10911.1</v>
      </c>
      <c r="AF8681" s="93"/>
      <c r="AG8681" s="93"/>
      <c r="AH8681" s="93"/>
    </row>
    <row r="8682" spans="21:34" x14ac:dyDescent="0.3">
      <c r="U8682" s="309" t="s">
        <v>69085</v>
      </c>
      <c r="V8682" s="310">
        <v>233.38</v>
      </c>
      <c r="X8682" s="267" t="s">
        <v>52966</v>
      </c>
      <c r="Y8682" s="268">
        <v>785.44</v>
      </c>
      <c r="AA8682" s="229" t="s">
        <v>23035</v>
      </c>
      <c r="AB8682" s="230">
        <v>5432.65</v>
      </c>
      <c r="AD8682" s="209" t="s">
        <v>22821</v>
      </c>
      <c r="AE8682" s="210">
        <v>36513.65</v>
      </c>
      <c r="AF8682" s="93"/>
      <c r="AG8682" s="93"/>
      <c r="AH8682" s="93"/>
    </row>
    <row r="8683" spans="21:34" x14ac:dyDescent="0.3">
      <c r="U8683" s="309" t="s">
        <v>69086</v>
      </c>
      <c r="V8683" s="310">
        <v>1574.48</v>
      </c>
      <c r="X8683" s="267" t="s">
        <v>48980</v>
      </c>
      <c r="Y8683" s="268">
        <v>2599.85</v>
      </c>
      <c r="AA8683" s="229" t="s">
        <v>23036</v>
      </c>
      <c r="AB8683" s="230">
        <v>16792.64</v>
      </c>
      <c r="AD8683" s="209" t="s">
        <v>13807</v>
      </c>
      <c r="AE8683" s="210">
        <v>50350.62</v>
      </c>
      <c r="AF8683" s="93"/>
      <c r="AG8683" s="93"/>
      <c r="AH8683" s="93"/>
    </row>
    <row r="8684" spans="21:34" x14ac:dyDescent="0.3">
      <c r="U8684" s="309" t="s">
        <v>69087</v>
      </c>
      <c r="V8684" s="310">
        <v>3485.92</v>
      </c>
      <c r="X8684" s="267" t="s">
        <v>64572</v>
      </c>
      <c r="Y8684" s="268">
        <v>-166.93</v>
      </c>
      <c r="AA8684" s="229" t="s">
        <v>23037</v>
      </c>
      <c r="AB8684" s="230">
        <v>6544.6</v>
      </c>
      <c r="AD8684" s="209" t="s">
        <v>22822</v>
      </c>
      <c r="AE8684" s="210">
        <v>22550</v>
      </c>
      <c r="AF8684" s="93"/>
      <c r="AG8684" s="93"/>
      <c r="AH8684" s="93"/>
    </row>
    <row r="8685" spans="21:34" x14ac:dyDescent="0.3">
      <c r="U8685" s="309" t="s">
        <v>69088</v>
      </c>
      <c r="V8685" s="310">
        <v>10712.96</v>
      </c>
      <c r="X8685" s="267" t="s">
        <v>64573</v>
      </c>
      <c r="Y8685" s="268">
        <v>1489.1</v>
      </c>
      <c r="AA8685" s="229" t="s">
        <v>23039</v>
      </c>
      <c r="AB8685" s="230">
        <v>3745.08</v>
      </c>
      <c r="AD8685" s="209" t="s">
        <v>22823</v>
      </c>
      <c r="AE8685" s="210">
        <v>17104.650000000001</v>
      </c>
      <c r="AF8685" s="93"/>
      <c r="AG8685" s="93"/>
      <c r="AH8685" s="93"/>
    </row>
    <row r="8686" spans="21:34" x14ac:dyDescent="0.3">
      <c r="U8686" s="309" t="s">
        <v>69089</v>
      </c>
      <c r="V8686" s="310">
        <v>242.51</v>
      </c>
      <c r="X8686" s="267" t="s">
        <v>48981</v>
      </c>
      <c r="Y8686" s="268">
        <v>719091.1</v>
      </c>
      <c r="AA8686" s="229" t="s">
        <v>33798</v>
      </c>
      <c r="AB8686" s="230">
        <v>28490</v>
      </c>
      <c r="AD8686" s="209" t="s">
        <v>22824</v>
      </c>
      <c r="AE8686" s="210">
        <v>19813.89</v>
      </c>
      <c r="AF8686" s="93"/>
      <c r="AG8686" s="93"/>
      <c r="AH8686" s="93"/>
    </row>
    <row r="8687" spans="21:34" x14ac:dyDescent="0.3">
      <c r="U8687" s="309" t="s">
        <v>62981</v>
      </c>
      <c r="V8687" s="310">
        <v>70735</v>
      </c>
      <c r="X8687" s="267" t="s">
        <v>64574</v>
      </c>
      <c r="Y8687" s="268">
        <v>2837.5</v>
      </c>
      <c r="AA8687" s="229" t="s">
        <v>33799</v>
      </c>
      <c r="AB8687" s="230">
        <v>5938.2</v>
      </c>
      <c r="AD8687" s="209" t="s">
        <v>22825</v>
      </c>
      <c r="AE8687" s="210">
        <v>43235</v>
      </c>
      <c r="AF8687" s="93"/>
      <c r="AG8687" s="93"/>
      <c r="AH8687" s="93"/>
    </row>
    <row r="8688" spans="21:34" x14ac:dyDescent="0.3">
      <c r="U8688" s="309" t="s">
        <v>69090</v>
      </c>
      <c r="V8688" s="310">
        <v>45000</v>
      </c>
      <c r="X8688" s="267" t="s">
        <v>56290</v>
      </c>
      <c r="Y8688" s="268">
        <v>46340</v>
      </c>
      <c r="AA8688" s="229" t="s">
        <v>33800</v>
      </c>
      <c r="AB8688" s="230">
        <v>2633.74</v>
      </c>
      <c r="AD8688" s="209" t="s">
        <v>22826</v>
      </c>
      <c r="AE8688" s="210">
        <v>7818.05</v>
      </c>
      <c r="AF8688" s="93"/>
      <c r="AG8688" s="93"/>
      <c r="AH8688" s="93"/>
    </row>
    <row r="8689" spans="21:34" x14ac:dyDescent="0.3">
      <c r="U8689" s="309" t="s">
        <v>69091</v>
      </c>
      <c r="V8689" s="310">
        <v>212.79</v>
      </c>
      <c r="X8689" s="267" t="s">
        <v>48982</v>
      </c>
      <c r="Y8689" s="268">
        <v>78312</v>
      </c>
      <c r="AA8689" s="229" t="s">
        <v>23040</v>
      </c>
      <c r="AB8689" s="230">
        <v>1421.44</v>
      </c>
      <c r="AD8689" s="209" t="s">
        <v>22827</v>
      </c>
      <c r="AE8689" s="210">
        <v>13828.67</v>
      </c>
      <c r="AF8689" s="93"/>
      <c r="AG8689" s="93"/>
      <c r="AH8689" s="93"/>
    </row>
    <row r="8690" spans="21:34" x14ac:dyDescent="0.3">
      <c r="U8690" s="309" t="s">
        <v>63827</v>
      </c>
      <c r="V8690" s="310">
        <v>4985.07</v>
      </c>
      <c r="X8690" s="267" t="s">
        <v>56291</v>
      </c>
      <c r="Y8690" s="268">
        <v>304433.42</v>
      </c>
      <c r="AA8690" s="229" t="s">
        <v>36440</v>
      </c>
      <c r="AB8690" s="230">
        <v>-448.01</v>
      </c>
      <c r="AD8690" s="209" t="s">
        <v>22828</v>
      </c>
      <c r="AE8690" s="210">
        <v>2651.4</v>
      </c>
      <c r="AF8690" s="93"/>
      <c r="AG8690" s="93"/>
      <c r="AH8690" s="93"/>
    </row>
    <row r="8691" spans="21:34" x14ac:dyDescent="0.3">
      <c r="U8691" s="309" t="s">
        <v>66782</v>
      </c>
      <c r="V8691" s="310">
        <v>44928.68</v>
      </c>
      <c r="X8691" s="267" t="s">
        <v>52968</v>
      </c>
      <c r="Y8691" s="268">
        <v>163638.07999999999</v>
      </c>
      <c r="AA8691" s="229" t="s">
        <v>23042</v>
      </c>
      <c r="AB8691" s="230">
        <v>57299.96</v>
      </c>
      <c r="AD8691" s="209" t="s">
        <v>22829</v>
      </c>
      <c r="AE8691" s="210">
        <v>32102.5</v>
      </c>
      <c r="AF8691" s="93"/>
      <c r="AG8691" s="93"/>
      <c r="AH8691" s="93"/>
    </row>
    <row r="8692" spans="21:34" x14ac:dyDescent="0.3">
      <c r="U8692" s="309" t="s">
        <v>69092</v>
      </c>
      <c r="V8692" s="310">
        <v>43433.7</v>
      </c>
      <c r="X8692" s="267" t="s">
        <v>64575</v>
      </c>
      <c r="Y8692" s="268">
        <v>35.76</v>
      </c>
      <c r="AA8692" s="229" t="s">
        <v>33801</v>
      </c>
      <c r="AB8692" s="230">
        <v>1063.01</v>
      </c>
      <c r="AD8692" s="209" t="s">
        <v>22830</v>
      </c>
      <c r="AE8692" s="210">
        <v>98849.48</v>
      </c>
      <c r="AF8692" s="93"/>
      <c r="AG8692" s="93"/>
      <c r="AH8692" s="93"/>
    </row>
    <row r="8693" spans="21:34" x14ac:dyDescent="0.3">
      <c r="U8693" s="309" t="s">
        <v>66783</v>
      </c>
      <c r="V8693" s="310">
        <v>410620</v>
      </c>
      <c r="X8693" s="267" t="s">
        <v>63245</v>
      </c>
      <c r="Y8693" s="268">
        <v>89382.65</v>
      </c>
      <c r="AA8693" s="229" t="s">
        <v>23043</v>
      </c>
      <c r="AB8693" s="230">
        <v>3498.84</v>
      </c>
      <c r="AD8693" s="209" t="s">
        <v>22831</v>
      </c>
      <c r="AE8693" s="210">
        <v>40181.360000000001</v>
      </c>
      <c r="AF8693" s="93"/>
      <c r="AG8693" s="93"/>
      <c r="AH8693" s="93"/>
    </row>
    <row r="8694" spans="21:34" x14ac:dyDescent="0.3">
      <c r="U8694" s="309" t="s">
        <v>69093</v>
      </c>
      <c r="V8694" s="310">
        <v>922.5</v>
      </c>
      <c r="X8694" s="267" t="s">
        <v>35255</v>
      </c>
      <c r="Y8694" s="268">
        <v>52350.82</v>
      </c>
      <c r="AA8694" s="229" t="s">
        <v>33802</v>
      </c>
      <c r="AB8694" s="230">
        <v>742.52</v>
      </c>
      <c r="AD8694" s="209" t="s">
        <v>22832</v>
      </c>
      <c r="AE8694" s="210">
        <v>17876</v>
      </c>
      <c r="AF8694" s="93"/>
      <c r="AG8694" s="93"/>
      <c r="AH8694" s="93"/>
    </row>
    <row r="8695" spans="21:34" x14ac:dyDescent="0.3">
      <c r="U8695" s="309" t="s">
        <v>63434</v>
      </c>
      <c r="V8695" s="310">
        <v>43531.85</v>
      </c>
      <c r="X8695" s="267" t="s">
        <v>64576</v>
      </c>
      <c r="Y8695" s="268">
        <v>729.34</v>
      </c>
      <c r="AA8695" s="229" t="s">
        <v>52926</v>
      </c>
      <c r="AB8695" s="230">
        <v>29906</v>
      </c>
      <c r="AD8695" s="209" t="s">
        <v>22833</v>
      </c>
      <c r="AE8695" s="210">
        <v>237696.49</v>
      </c>
      <c r="AF8695" s="93"/>
      <c r="AG8695" s="93"/>
      <c r="AH8695" s="93"/>
    </row>
    <row r="8696" spans="21:34" x14ac:dyDescent="0.3">
      <c r="U8696" s="309" t="s">
        <v>63435</v>
      </c>
      <c r="V8696" s="310">
        <v>3278.2</v>
      </c>
      <c r="X8696" s="267" t="s">
        <v>59688</v>
      </c>
      <c r="Y8696" s="268">
        <v>351650</v>
      </c>
      <c r="AA8696" s="229" t="s">
        <v>33803</v>
      </c>
      <c r="AB8696" s="230">
        <v>735.57</v>
      </c>
      <c r="AD8696" s="209" t="s">
        <v>22834</v>
      </c>
      <c r="AE8696" s="210">
        <v>58054.51</v>
      </c>
      <c r="AF8696" s="93"/>
      <c r="AG8696" s="93"/>
      <c r="AH8696" s="93"/>
    </row>
    <row r="8697" spans="21:34" x14ac:dyDescent="0.3">
      <c r="U8697" s="309" t="s">
        <v>63436</v>
      </c>
      <c r="V8697" s="310">
        <v>11313.47</v>
      </c>
      <c r="X8697" s="267" t="s">
        <v>64577</v>
      </c>
      <c r="Y8697" s="268">
        <v>9196.6299999999992</v>
      </c>
      <c r="AA8697" s="229" t="s">
        <v>36441</v>
      </c>
      <c r="AB8697" s="230">
        <v>1281.5</v>
      </c>
      <c r="AD8697" s="209" t="s">
        <v>22835</v>
      </c>
      <c r="AE8697" s="210">
        <v>42160</v>
      </c>
      <c r="AF8697" s="93"/>
      <c r="AG8697" s="93"/>
      <c r="AH8697" s="93"/>
    </row>
    <row r="8698" spans="21:34" x14ac:dyDescent="0.3">
      <c r="U8698" s="309" t="s">
        <v>64982</v>
      </c>
      <c r="V8698" s="310">
        <v>231.17</v>
      </c>
      <c r="X8698" s="267" t="s">
        <v>36445</v>
      </c>
      <c r="Y8698" s="268">
        <v>10255.030000000001</v>
      </c>
      <c r="AA8698" s="229" t="s">
        <v>33804</v>
      </c>
      <c r="AB8698" s="230">
        <v>25652.400000000001</v>
      </c>
      <c r="AD8698" s="209" t="s">
        <v>22836</v>
      </c>
      <c r="AE8698" s="210">
        <v>123069.54</v>
      </c>
      <c r="AF8698" s="93"/>
      <c r="AG8698" s="93"/>
      <c r="AH8698" s="93"/>
    </row>
    <row r="8699" spans="21:34" x14ac:dyDescent="0.3">
      <c r="U8699" s="309" t="s">
        <v>66784</v>
      </c>
      <c r="V8699" s="310">
        <v>5000</v>
      </c>
      <c r="X8699" s="267" t="s">
        <v>35256</v>
      </c>
      <c r="Y8699" s="268">
        <v>132638.85999999999</v>
      </c>
      <c r="AA8699" s="229" t="s">
        <v>23045</v>
      </c>
      <c r="AB8699" s="230">
        <v>1990.13</v>
      </c>
      <c r="AD8699" s="209" t="s">
        <v>22837</v>
      </c>
      <c r="AE8699" s="210">
        <v>10270.27</v>
      </c>
      <c r="AF8699" s="93"/>
      <c r="AG8699" s="93"/>
      <c r="AH8699" s="93"/>
    </row>
    <row r="8700" spans="21:34" x14ac:dyDescent="0.3">
      <c r="U8700" s="309" t="s">
        <v>63437</v>
      </c>
      <c r="V8700" s="310">
        <v>20925.36</v>
      </c>
      <c r="X8700" s="267" t="s">
        <v>35257</v>
      </c>
      <c r="Y8700" s="268">
        <v>358658.13</v>
      </c>
      <c r="AA8700" s="229" t="s">
        <v>23046</v>
      </c>
      <c r="AB8700" s="230">
        <v>450</v>
      </c>
      <c r="AD8700" s="209" t="s">
        <v>22838</v>
      </c>
      <c r="AE8700" s="210">
        <v>50000</v>
      </c>
      <c r="AF8700" s="93"/>
      <c r="AG8700" s="93"/>
      <c r="AH8700" s="93"/>
    </row>
    <row r="8701" spans="21:34" x14ac:dyDescent="0.3">
      <c r="U8701" s="309" t="s">
        <v>69094</v>
      </c>
      <c r="V8701" s="310">
        <v>752800.49</v>
      </c>
      <c r="X8701" s="267" t="s">
        <v>36446</v>
      </c>
      <c r="Y8701" s="268">
        <v>177267.4</v>
      </c>
      <c r="AA8701" s="229" t="s">
        <v>23047</v>
      </c>
      <c r="AB8701" s="230">
        <v>756.35</v>
      </c>
      <c r="AD8701" s="209" t="s">
        <v>13809</v>
      </c>
      <c r="AE8701" s="210">
        <v>13789.7</v>
      </c>
      <c r="AF8701" s="93"/>
      <c r="AG8701" s="93"/>
      <c r="AH8701" s="93"/>
    </row>
    <row r="8702" spans="21:34" x14ac:dyDescent="0.3">
      <c r="U8702" s="309" t="s">
        <v>59443</v>
      </c>
      <c r="V8702" s="310">
        <v>273560.8</v>
      </c>
      <c r="X8702" s="267" t="s">
        <v>36447</v>
      </c>
      <c r="Y8702" s="268">
        <v>120160.47</v>
      </c>
      <c r="AA8702" s="229" t="s">
        <v>48073</v>
      </c>
      <c r="AB8702" s="230">
        <v>900</v>
      </c>
      <c r="AD8702" s="209" t="s">
        <v>13810</v>
      </c>
      <c r="AE8702" s="210">
        <v>23928.639999999999</v>
      </c>
      <c r="AF8702" s="93"/>
      <c r="AG8702" s="93"/>
      <c r="AH8702" s="93"/>
    </row>
    <row r="8703" spans="21:34" x14ac:dyDescent="0.3">
      <c r="U8703" s="309" t="s">
        <v>58348</v>
      </c>
      <c r="V8703" s="310">
        <v>868949.65</v>
      </c>
      <c r="X8703" s="267" t="s">
        <v>63732</v>
      </c>
      <c r="Y8703" s="268">
        <v>3377.7</v>
      </c>
      <c r="AA8703" s="229" t="s">
        <v>48074</v>
      </c>
      <c r="AB8703" s="230">
        <v>53130</v>
      </c>
      <c r="AD8703" s="209" t="s">
        <v>22839</v>
      </c>
      <c r="AE8703" s="210">
        <v>9917.24</v>
      </c>
      <c r="AF8703" s="93"/>
      <c r="AG8703" s="93"/>
      <c r="AH8703" s="93"/>
    </row>
    <row r="8704" spans="21:34" x14ac:dyDescent="0.3">
      <c r="U8704" s="309" t="s">
        <v>69095</v>
      </c>
      <c r="V8704" s="310">
        <v>240</v>
      </c>
      <c r="X8704" s="267" t="s">
        <v>59689</v>
      </c>
      <c r="Y8704" s="268">
        <v>6400</v>
      </c>
      <c r="AA8704" s="229" t="s">
        <v>42667</v>
      </c>
      <c r="AB8704" s="230">
        <v>74800</v>
      </c>
      <c r="AD8704" s="209" t="s">
        <v>22840</v>
      </c>
      <c r="AE8704" s="210">
        <v>266274.06</v>
      </c>
      <c r="AF8704" s="93"/>
      <c r="AG8704" s="93"/>
      <c r="AH8704" s="93"/>
    </row>
    <row r="8705" spans="21:34" x14ac:dyDescent="0.3">
      <c r="U8705" s="309" t="s">
        <v>69096</v>
      </c>
      <c r="V8705" s="310">
        <v>18.36</v>
      </c>
      <c r="X8705" s="267" t="s">
        <v>52969</v>
      </c>
      <c r="Y8705" s="268">
        <v>381213.23</v>
      </c>
      <c r="AA8705" s="229" t="s">
        <v>42668</v>
      </c>
      <c r="AB8705" s="230">
        <v>806</v>
      </c>
      <c r="AD8705" s="209" t="s">
        <v>22841</v>
      </c>
      <c r="AE8705" s="210">
        <v>147345.91</v>
      </c>
      <c r="AF8705" s="93"/>
      <c r="AG8705" s="93"/>
      <c r="AH8705" s="93"/>
    </row>
    <row r="8706" spans="21:34" x14ac:dyDescent="0.3">
      <c r="U8706" s="309" t="s">
        <v>69097</v>
      </c>
      <c r="V8706" s="310">
        <v>1.25</v>
      </c>
      <c r="X8706" s="267" t="s">
        <v>33814</v>
      </c>
      <c r="Y8706" s="268">
        <v>64671.99</v>
      </c>
      <c r="AA8706" s="229" t="s">
        <v>23048</v>
      </c>
      <c r="AB8706" s="230">
        <v>19337.259999999998</v>
      </c>
      <c r="AD8706" s="209" t="s">
        <v>22842</v>
      </c>
      <c r="AE8706" s="210">
        <v>11953.69</v>
      </c>
      <c r="AF8706" s="93"/>
      <c r="AG8706" s="93"/>
      <c r="AH8706" s="93"/>
    </row>
    <row r="8707" spans="21:34" x14ac:dyDescent="0.3">
      <c r="U8707" s="309" t="s">
        <v>57918</v>
      </c>
      <c r="V8707" s="310">
        <v>1491.72</v>
      </c>
      <c r="X8707" s="267" t="s">
        <v>42672</v>
      </c>
      <c r="Y8707" s="268">
        <v>14004</v>
      </c>
      <c r="AA8707" s="229" t="s">
        <v>42669</v>
      </c>
      <c r="AB8707" s="230">
        <v>35905.83</v>
      </c>
      <c r="AD8707" s="209" t="s">
        <v>22843</v>
      </c>
      <c r="AE8707" s="210">
        <v>4651.67</v>
      </c>
      <c r="AF8707" s="93"/>
      <c r="AG8707" s="93"/>
      <c r="AH8707" s="93"/>
    </row>
    <row r="8708" spans="21:34" x14ac:dyDescent="0.3">
      <c r="U8708" s="309" t="s">
        <v>57919</v>
      </c>
      <c r="V8708" s="310">
        <v>44.85</v>
      </c>
      <c r="X8708" s="267" t="s">
        <v>23140</v>
      </c>
      <c r="Y8708" s="268">
        <v>15940.2</v>
      </c>
      <c r="AA8708" s="229" t="s">
        <v>52927</v>
      </c>
      <c r="AB8708" s="230">
        <v>4883.4399999999996</v>
      </c>
      <c r="AD8708" s="209" t="s">
        <v>22844</v>
      </c>
      <c r="AE8708" s="210">
        <v>127062.55</v>
      </c>
      <c r="AF8708" s="93"/>
      <c r="AG8708" s="93"/>
      <c r="AH8708" s="93"/>
    </row>
    <row r="8709" spans="21:34" x14ac:dyDescent="0.3">
      <c r="U8709" s="309" t="s">
        <v>55479</v>
      </c>
      <c r="V8709" s="310">
        <v>11309.61</v>
      </c>
      <c r="X8709" s="267" t="s">
        <v>58292</v>
      </c>
      <c r="Y8709" s="268">
        <v>22336.79</v>
      </c>
      <c r="AA8709" s="229" t="s">
        <v>40413</v>
      </c>
      <c r="AB8709" s="230">
        <v>1400</v>
      </c>
      <c r="AD8709" s="209" t="s">
        <v>13811</v>
      </c>
      <c r="AE8709" s="210">
        <v>22480.66</v>
      </c>
      <c r="AF8709" s="93"/>
      <c r="AG8709" s="93"/>
      <c r="AH8709" s="93"/>
    </row>
    <row r="8710" spans="21:34" x14ac:dyDescent="0.3">
      <c r="U8710" s="309" t="s">
        <v>69098</v>
      </c>
      <c r="V8710" s="310">
        <v>44.55</v>
      </c>
      <c r="X8710" s="267" t="s">
        <v>52970</v>
      </c>
      <c r="Y8710" s="268">
        <v>-10127.959999999999</v>
      </c>
      <c r="AA8710" s="229" t="s">
        <v>23049</v>
      </c>
      <c r="AB8710" s="230">
        <v>56534.42</v>
      </c>
      <c r="AD8710" s="209" t="s">
        <v>22845</v>
      </c>
      <c r="AE8710" s="210">
        <v>468074.64</v>
      </c>
      <c r="AF8710" s="93"/>
      <c r="AG8710" s="93"/>
      <c r="AH8710" s="93"/>
    </row>
    <row r="8711" spans="21:34" x14ac:dyDescent="0.3">
      <c r="U8711" s="309" t="s">
        <v>55480</v>
      </c>
      <c r="V8711" s="310">
        <v>2260.9299999999998</v>
      </c>
      <c r="X8711" s="267" t="s">
        <v>36448</v>
      </c>
      <c r="Y8711" s="268">
        <v>46281.85</v>
      </c>
      <c r="AA8711" s="229" t="s">
        <v>23050</v>
      </c>
      <c r="AB8711" s="230">
        <v>167003.12</v>
      </c>
      <c r="AD8711" s="209" t="s">
        <v>22846</v>
      </c>
      <c r="AE8711" s="210">
        <v>238085.71</v>
      </c>
      <c r="AF8711" s="93"/>
      <c r="AG8711" s="93"/>
      <c r="AH8711" s="93"/>
    </row>
    <row r="8712" spans="21:34" x14ac:dyDescent="0.3">
      <c r="U8712" s="309" t="s">
        <v>55481</v>
      </c>
      <c r="V8712" s="310">
        <v>1095</v>
      </c>
      <c r="X8712" s="267" t="s">
        <v>35258</v>
      </c>
      <c r="Y8712" s="268">
        <v>15710</v>
      </c>
      <c r="AA8712" s="229" t="s">
        <v>35241</v>
      </c>
      <c r="AB8712" s="230">
        <v>439399.05</v>
      </c>
      <c r="AD8712" s="209" t="s">
        <v>22847</v>
      </c>
      <c r="AE8712" s="210">
        <v>60262.57</v>
      </c>
      <c r="AF8712" s="93"/>
      <c r="AG8712" s="93"/>
      <c r="AH8712" s="93"/>
    </row>
    <row r="8713" spans="21:34" x14ac:dyDescent="0.3">
      <c r="U8713" s="309" t="s">
        <v>55482</v>
      </c>
      <c r="V8713" s="310">
        <v>3597.81</v>
      </c>
      <c r="X8713" s="267" t="s">
        <v>55251</v>
      </c>
      <c r="Y8713" s="268">
        <v>-60</v>
      </c>
      <c r="AA8713" s="229" t="s">
        <v>35242</v>
      </c>
      <c r="AB8713" s="230">
        <v>32851.61</v>
      </c>
      <c r="AD8713" s="209" t="s">
        <v>22848</v>
      </c>
      <c r="AE8713" s="210">
        <v>10133.91</v>
      </c>
      <c r="AF8713" s="93"/>
      <c r="AG8713" s="93"/>
      <c r="AH8713" s="93"/>
    </row>
    <row r="8714" spans="21:34" x14ac:dyDescent="0.3">
      <c r="U8714" s="309" t="s">
        <v>55483</v>
      </c>
      <c r="V8714" s="310">
        <v>1064.46</v>
      </c>
      <c r="X8714" s="267" t="s">
        <v>55252</v>
      </c>
      <c r="Y8714" s="268">
        <v>-3</v>
      </c>
      <c r="AA8714" s="229" t="s">
        <v>23051</v>
      </c>
      <c r="AB8714" s="230">
        <v>736889.02</v>
      </c>
      <c r="AD8714" s="209" t="s">
        <v>22849</v>
      </c>
      <c r="AE8714" s="210">
        <v>180.55</v>
      </c>
      <c r="AF8714" s="93"/>
      <c r="AG8714" s="93"/>
      <c r="AH8714" s="93"/>
    </row>
    <row r="8715" spans="21:34" x14ac:dyDescent="0.3">
      <c r="U8715" s="309" t="s">
        <v>55484</v>
      </c>
      <c r="V8715" s="310">
        <v>70.8</v>
      </c>
      <c r="X8715" s="267" t="s">
        <v>64578</v>
      </c>
      <c r="Y8715" s="268">
        <v>316.32</v>
      </c>
      <c r="AA8715" s="229" t="s">
        <v>36442</v>
      </c>
      <c r="AB8715" s="230">
        <v>-170</v>
      </c>
      <c r="AD8715" s="209" t="s">
        <v>22850</v>
      </c>
      <c r="AE8715" s="210">
        <v>1401.21</v>
      </c>
      <c r="AF8715" s="93"/>
      <c r="AG8715" s="93"/>
      <c r="AH8715" s="93"/>
    </row>
    <row r="8716" spans="21:34" x14ac:dyDescent="0.3">
      <c r="U8716" s="309" t="s">
        <v>55485</v>
      </c>
      <c r="V8716" s="310">
        <v>46.66</v>
      </c>
      <c r="X8716" s="267" t="s">
        <v>63246</v>
      </c>
      <c r="Y8716" s="268">
        <v>2400</v>
      </c>
      <c r="AA8716" s="229" t="s">
        <v>40414</v>
      </c>
      <c r="AB8716" s="230">
        <v>16060</v>
      </c>
      <c r="AD8716" s="209" t="s">
        <v>22851</v>
      </c>
      <c r="AE8716" s="210">
        <v>77074.009999999995</v>
      </c>
      <c r="AF8716" s="93"/>
      <c r="AG8716" s="93"/>
      <c r="AH8716" s="93"/>
    </row>
    <row r="8717" spans="21:34" x14ac:dyDescent="0.3">
      <c r="U8717" s="309" t="s">
        <v>55486</v>
      </c>
      <c r="V8717" s="310">
        <v>499.13</v>
      </c>
      <c r="X8717" s="267" t="s">
        <v>62689</v>
      </c>
      <c r="Y8717" s="268">
        <v>3812.52</v>
      </c>
      <c r="AA8717" s="229" t="s">
        <v>50114</v>
      </c>
      <c r="AB8717" s="230">
        <v>25617.58</v>
      </c>
      <c r="AD8717" s="209" t="s">
        <v>22852</v>
      </c>
      <c r="AE8717" s="210">
        <v>272.42</v>
      </c>
      <c r="AF8717" s="93"/>
      <c r="AG8717" s="93"/>
      <c r="AH8717" s="93"/>
    </row>
    <row r="8718" spans="21:34" x14ac:dyDescent="0.3">
      <c r="U8718" s="309" t="s">
        <v>60775</v>
      </c>
      <c r="V8718" s="310">
        <v>10575</v>
      </c>
      <c r="X8718" s="267" t="s">
        <v>62690</v>
      </c>
      <c r="Y8718" s="268">
        <v>278.89999999999998</v>
      </c>
      <c r="AA8718" s="229" t="s">
        <v>50115</v>
      </c>
      <c r="AB8718" s="230">
        <v>1959.95</v>
      </c>
      <c r="AD8718" s="209" t="s">
        <v>22853</v>
      </c>
      <c r="AE8718" s="210">
        <v>14984.58</v>
      </c>
      <c r="AF8718" s="93"/>
      <c r="AG8718" s="93"/>
      <c r="AH8718" s="93"/>
    </row>
    <row r="8719" spans="21:34" x14ac:dyDescent="0.3">
      <c r="U8719" s="309" t="s">
        <v>60776</v>
      </c>
      <c r="V8719" s="310">
        <v>270.83</v>
      </c>
      <c r="X8719" s="267" t="s">
        <v>62691</v>
      </c>
      <c r="Y8719" s="268">
        <v>934.08</v>
      </c>
      <c r="AA8719" s="229" t="s">
        <v>50116</v>
      </c>
      <c r="AB8719" s="230">
        <v>3667.47</v>
      </c>
      <c r="AD8719" s="209" t="s">
        <v>22854</v>
      </c>
      <c r="AE8719" s="210">
        <v>234345.37</v>
      </c>
      <c r="AF8719" s="93"/>
      <c r="AG8719" s="93"/>
      <c r="AH8719" s="93"/>
    </row>
    <row r="8720" spans="21:34" x14ac:dyDescent="0.3">
      <c r="U8720" s="309" t="s">
        <v>58702</v>
      </c>
      <c r="V8720" s="310">
        <v>53.28</v>
      </c>
      <c r="X8720" s="267" t="s">
        <v>59690</v>
      </c>
      <c r="Y8720" s="268">
        <v>98340</v>
      </c>
      <c r="AA8720" s="229" t="s">
        <v>50117</v>
      </c>
      <c r="AB8720" s="230">
        <v>28.21</v>
      </c>
      <c r="AD8720" s="209" t="s">
        <v>22855</v>
      </c>
      <c r="AE8720" s="210">
        <v>97445.8</v>
      </c>
      <c r="AF8720" s="93"/>
      <c r="AG8720" s="93"/>
      <c r="AH8720" s="93"/>
    </row>
    <row r="8721" spans="21:34" x14ac:dyDescent="0.3">
      <c r="U8721" s="309" t="s">
        <v>59905</v>
      </c>
      <c r="V8721" s="310">
        <v>175.14</v>
      </c>
      <c r="X8721" s="267" t="s">
        <v>59691</v>
      </c>
      <c r="Y8721" s="268">
        <v>65682.06</v>
      </c>
      <c r="AA8721" s="229" t="s">
        <v>48974</v>
      </c>
      <c r="AB8721" s="230">
        <v>785.1</v>
      </c>
      <c r="AD8721" s="209" t="s">
        <v>22856</v>
      </c>
      <c r="AE8721" s="210">
        <v>7454.59</v>
      </c>
      <c r="AF8721" s="93"/>
      <c r="AG8721" s="93"/>
      <c r="AH8721" s="93"/>
    </row>
    <row r="8722" spans="21:34" x14ac:dyDescent="0.3">
      <c r="U8722" s="309" t="s">
        <v>58704</v>
      </c>
      <c r="V8722" s="310">
        <v>123.66</v>
      </c>
      <c r="X8722" s="267" t="s">
        <v>59692</v>
      </c>
      <c r="Y8722" s="268">
        <v>235941.4</v>
      </c>
      <c r="AA8722" s="229" t="s">
        <v>52928</v>
      </c>
      <c r="AB8722" s="230">
        <v>5610.06</v>
      </c>
      <c r="AD8722" s="209" t="s">
        <v>22857</v>
      </c>
      <c r="AE8722" s="210">
        <v>20246.71</v>
      </c>
      <c r="AF8722" s="93"/>
      <c r="AG8722" s="93"/>
      <c r="AH8722" s="93"/>
    </row>
    <row r="8723" spans="21:34" x14ac:dyDescent="0.3">
      <c r="U8723" s="309" t="s">
        <v>58705</v>
      </c>
      <c r="V8723" s="310">
        <v>4600.16</v>
      </c>
      <c r="X8723" s="267" t="s">
        <v>23216</v>
      </c>
      <c r="Y8723" s="268">
        <v>48550</v>
      </c>
      <c r="AA8723" s="229" t="s">
        <v>52929</v>
      </c>
      <c r="AB8723" s="230">
        <v>1800</v>
      </c>
      <c r="AD8723" s="209" t="s">
        <v>22858</v>
      </c>
      <c r="AE8723" s="210">
        <v>2275.17</v>
      </c>
      <c r="AF8723" s="93"/>
      <c r="AG8723" s="93"/>
      <c r="AH8723" s="93"/>
    </row>
    <row r="8724" spans="21:34" x14ac:dyDescent="0.3">
      <c r="U8724" s="309" t="s">
        <v>59906</v>
      </c>
      <c r="V8724" s="310">
        <v>1346.47</v>
      </c>
      <c r="X8724" s="267" t="s">
        <v>62091</v>
      </c>
      <c r="Y8724" s="268">
        <v>468</v>
      </c>
      <c r="AA8724" s="229" t="s">
        <v>52930</v>
      </c>
      <c r="AB8724" s="230">
        <v>566.88</v>
      </c>
      <c r="AD8724" s="209" t="s">
        <v>22859</v>
      </c>
      <c r="AE8724" s="210">
        <v>69945.240000000005</v>
      </c>
      <c r="AF8724" s="93"/>
      <c r="AG8724" s="93"/>
      <c r="AH8724" s="93"/>
    </row>
    <row r="8725" spans="21:34" x14ac:dyDescent="0.3">
      <c r="U8725" s="309" t="s">
        <v>61232</v>
      </c>
      <c r="V8725" s="310">
        <v>6275.25</v>
      </c>
      <c r="X8725" s="267" t="s">
        <v>23217</v>
      </c>
      <c r="Y8725" s="268">
        <v>2520.0100000000002</v>
      </c>
      <c r="AA8725" s="229" t="s">
        <v>52931</v>
      </c>
      <c r="AB8725" s="230">
        <v>3200</v>
      </c>
      <c r="AD8725" s="209" t="s">
        <v>22860</v>
      </c>
      <c r="AE8725" s="210">
        <v>791361.46</v>
      </c>
      <c r="AF8725" s="93"/>
      <c r="AG8725" s="93"/>
      <c r="AH8725" s="93"/>
    </row>
    <row r="8726" spans="21:34" x14ac:dyDescent="0.3">
      <c r="U8726" s="309" t="s">
        <v>59907</v>
      </c>
      <c r="V8726" s="310">
        <v>195.19</v>
      </c>
      <c r="X8726" s="267" t="s">
        <v>23218</v>
      </c>
      <c r="Y8726" s="268">
        <v>33093.06</v>
      </c>
      <c r="AA8726" s="229" t="s">
        <v>52932</v>
      </c>
      <c r="AB8726" s="230">
        <v>117.7</v>
      </c>
      <c r="AD8726" s="209" t="s">
        <v>22861</v>
      </c>
      <c r="AE8726" s="210">
        <v>-7198.85</v>
      </c>
      <c r="AF8726" s="93"/>
      <c r="AG8726" s="93"/>
      <c r="AH8726" s="93"/>
    </row>
    <row r="8727" spans="21:34" x14ac:dyDescent="0.3">
      <c r="U8727" s="309" t="s">
        <v>60777</v>
      </c>
      <c r="V8727" s="310">
        <v>48347.66</v>
      </c>
      <c r="X8727" s="267" t="s">
        <v>23219</v>
      </c>
      <c r="Y8727" s="268">
        <v>106317.3</v>
      </c>
      <c r="AA8727" s="229" t="s">
        <v>50118</v>
      </c>
      <c r="AB8727" s="230">
        <v>1359.11</v>
      </c>
      <c r="AD8727" s="209" t="s">
        <v>22862</v>
      </c>
      <c r="AE8727" s="210">
        <v>42577.62</v>
      </c>
      <c r="AF8727" s="93"/>
      <c r="AG8727" s="93"/>
      <c r="AH8727" s="93"/>
    </row>
    <row r="8728" spans="21:34" x14ac:dyDescent="0.3">
      <c r="U8728" s="309" t="s">
        <v>60778</v>
      </c>
      <c r="V8728" s="310">
        <v>3532.07</v>
      </c>
      <c r="X8728" s="267" t="s">
        <v>59693</v>
      </c>
      <c r="Y8728" s="268">
        <v>58420.56</v>
      </c>
      <c r="AA8728" s="229" t="s">
        <v>52933</v>
      </c>
      <c r="AB8728" s="230">
        <v>26532.1</v>
      </c>
      <c r="AD8728" s="209" t="s">
        <v>22863</v>
      </c>
      <c r="AE8728" s="210">
        <v>321.86</v>
      </c>
      <c r="AF8728" s="93"/>
      <c r="AG8728" s="93"/>
      <c r="AH8728" s="93"/>
    </row>
    <row r="8729" spans="21:34" x14ac:dyDescent="0.3">
      <c r="U8729" s="309" t="s">
        <v>60779</v>
      </c>
      <c r="V8729" s="310">
        <v>12122.73</v>
      </c>
      <c r="X8729" s="267" t="s">
        <v>36450</v>
      </c>
      <c r="Y8729" s="268">
        <v>31499.19</v>
      </c>
      <c r="AA8729" s="229" t="s">
        <v>35243</v>
      </c>
      <c r="AB8729" s="230">
        <v>2529.98</v>
      </c>
      <c r="AD8729" s="209" t="s">
        <v>22864</v>
      </c>
      <c r="AE8729" s="210">
        <v>618.49</v>
      </c>
      <c r="AF8729" s="93"/>
      <c r="AG8729" s="93"/>
      <c r="AH8729" s="93"/>
    </row>
    <row r="8730" spans="21:34" x14ac:dyDescent="0.3">
      <c r="U8730" s="309" t="s">
        <v>57921</v>
      </c>
      <c r="V8730" s="310">
        <v>15182.7</v>
      </c>
      <c r="X8730" s="267" t="s">
        <v>23220</v>
      </c>
      <c r="Y8730" s="268">
        <v>27235.47</v>
      </c>
      <c r="AA8730" s="229" t="s">
        <v>35244</v>
      </c>
      <c r="AB8730" s="230">
        <v>33001.379999999997</v>
      </c>
      <c r="AD8730" s="209" t="s">
        <v>22865</v>
      </c>
      <c r="AE8730" s="210">
        <v>144.16</v>
      </c>
      <c r="AF8730" s="93"/>
      <c r="AG8730" s="93"/>
      <c r="AH8730" s="93"/>
    </row>
    <row r="8731" spans="21:34" x14ac:dyDescent="0.3">
      <c r="U8731" s="309" t="s">
        <v>57922</v>
      </c>
      <c r="V8731" s="310">
        <v>1034.71</v>
      </c>
      <c r="X8731" s="267" t="s">
        <v>23221</v>
      </c>
      <c r="Y8731" s="268">
        <v>149085.46</v>
      </c>
      <c r="AA8731" s="229" t="s">
        <v>35245</v>
      </c>
      <c r="AB8731" s="230">
        <v>317568.36</v>
      </c>
      <c r="AD8731" s="209" t="s">
        <v>22866</v>
      </c>
      <c r="AE8731" s="210">
        <v>68619.09</v>
      </c>
      <c r="AF8731" s="93"/>
      <c r="AG8731" s="93"/>
      <c r="AH8731" s="93"/>
    </row>
    <row r="8732" spans="21:34" x14ac:dyDescent="0.3">
      <c r="U8732" s="309" t="s">
        <v>49210</v>
      </c>
      <c r="V8732" s="310">
        <v>36976.5</v>
      </c>
      <c r="X8732" s="267" t="s">
        <v>23222</v>
      </c>
      <c r="Y8732" s="268">
        <v>31247.25</v>
      </c>
      <c r="AA8732" s="229" t="s">
        <v>52934</v>
      </c>
      <c r="AB8732" s="230">
        <v>329.86</v>
      </c>
      <c r="AD8732" s="209" t="s">
        <v>22867</v>
      </c>
      <c r="AE8732" s="210">
        <v>3678.17</v>
      </c>
      <c r="AF8732" s="93"/>
      <c r="AG8732" s="93"/>
      <c r="AH8732" s="93"/>
    </row>
    <row r="8733" spans="21:34" x14ac:dyDescent="0.3">
      <c r="U8733" s="309" t="s">
        <v>49211</v>
      </c>
      <c r="V8733" s="310">
        <v>2546.84</v>
      </c>
      <c r="X8733" s="267" t="s">
        <v>23223</v>
      </c>
      <c r="Y8733" s="268">
        <v>126814.36</v>
      </c>
      <c r="AA8733" s="229" t="s">
        <v>52935</v>
      </c>
      <c r="AB8733" s="230">
        <v>14822.5</v>
      </c>
      <c r="AD8733" s="209" t="s">
        <v>22868</v>
      </c>
      <c r="AE8733" s="210">
        <v>18176.5</v>
      </c>
      <c r="AF8733" s="93"/>
      <c r="AG8733" s="93"/>
      <c r="AH8733" s="93"/>
    </row>
    <row r="8734" spans="21:34" x14ac:dyDescent="0.3">
      <c r="U8734" s="309" t="s">
        <v>59256</v>
      </c>
      <c r="V8734" s="310">
        <v>4200</v>
      </c>
      <c r="X8734" s="267" t="s">
        <v>42678</v>
      </c>
      <c r="Y8734" s="268">
        <v>253648.97</v>
      </c>
      <c r="AA8734" s="229" t="s">
        <v>48975</v>
      </c>
      <c r="AB8734" s="230">
        <v>388.62</v>
      </c>
      <c r="AD8734" s="209" t="s">
        <v>22869</v>
      </c>
      <c r="AE8734" s="210">
        <v>40862.120000000003</v>
      </c>
      <c r="AF8734" s="93"/>
      <c r="AG8734" s="93"/>
      <c r="AH8734" s="93"/>
    </row>
    <row r="8735" spans="21:34" x14ac:dyDescent="0.3">
      <c r="U8735" s="309" t="s">
        <v>57923</v>
      </c>
      <c r="V8735" s="310">
        <v>1114</v>
      </c>
      <c r="X8735" s="267" t="s">
        <v>50130</v>
      </c>
      <c r="Y8735" s="268">
        <v>-4651.0200000000004</v>
      </c>
      <c r="AA8735" s="229" t="s">
        <v>47049</v>
      </c>
      <c r="AB8735" s="230">
        <v>6286.07</v>
      </c>
      <c r="AD8735" s="209" t="s">
        <v>22870</v>
      </c>
      <c r="AE8735" s="210">
        <v>52488.42</v>
      </c>
      <c r="AF8735" s="93"/>
      <c r="AG8735" s="93"/>
      <c r="AH8735" s="93"/>
    </row>
    <row r="8736" spans="21:34" x14ac:dyDescent="0.3">
      <c r="U8736" s="309" t="s">
        <v>69099</v>
      </c>
      <c r="V8736" s="310">
        <v>1473</v>
      </c>
      <c r="X8736" s="267" t="s">
        <v>60081</v>
      </c>
      <c r="Y8736" s="268">
        <v>20703.64</v>
      </c>
      <c r="AA8736" s="229" t="s">
        <v>52936</v>
      </c>
      <c r="AB8736" s="230">
        <v>53159.66</v>
      </c>
      <c r="AD8736" s="209" t="s">
        <v>22871</v>
      </c>
      <c r="AE8736" s="210">
        <v>-42577.62</v>
      </c>
      <c r="AF8736" s="93"/>
      <c r="AG8736" s="93"/>
      <c r="AH8736" s="93"/>
    </row>
    <row r="8737" spans="21:34" x14ac:dyDescent="0.3">
      <c r="U8737" s="309" t="s">
        <v>40666</v>
      </c>
      <c r="V8737" s="310">
        <v>16800</v>
      </c>
      <c r="X8737" s="267" t="s">
        <v>47056</v>
      </c>
      <c r="Y8737" s="268">
        <v>528978.04</v>
      </c>
      <c r="AA8737" s="229" t="s">
        <v>52937</v>
      </c>
      <c r="AB8737" s="230">
        <v>2825.94</v>
      </c>
      <c r="AD8737" s="209" t="s">
        <v>22872</v>
      </c>
      <c r="AE8737" s="210">
        <v>8137.75</v>
      </c>
      <c r="AF8737" s="93"/>
      <c r="AG8737" s="93"/>
      <c r="AH8737" s="93"/>
    </row>
    <row r="8738" spans="21:34" x14ac:dyDescent="0.3">
      <c r="U8738" s="309" t="s">
        <v>69100</v>
      </c>
      <c r="V8738" s="310">
        <v>7500</v>
      </c>
      <c r="X8738" s="267" t="s">
        <v>52983</v>
      </c>
      <c r="Y8738" s="268">
        <v>1543.2</v>
      </c>
      <c r="AA8738" s="229" t="s">
        <v>48976</v>
      </c>
      <c r="AB8738" s="230">
        <v>104.48</v>
      </c>
      <c r="AD8738" s="209" t="s">
        <v>22873</v>
      </c>
      <c r="AE8738" s="210">
        <v>24632.83</v>
      </c>
      <c r="AF8738" s="93"/>
      <c r="AG8738" s="93"/>
      <c r="AH8738" s="93"/>
    </row>
    <row r="8739" spans="21:34" x14ac:dyDescent="0.3">
      <c r="U8739" s="309" t="s">
        <v>47320</v>
      </c>
      <c r="V8739" s="310">
        <v>10168.08</v>
      </c>
      <c r="X8739" s="267" t="s">
        <v>52984</v>
      </c>
      <c r="Y8739" s="268">
        <v>118.08</v>
      </c>
      <c r="AA8739" s="229" t="s">
        <v>35246</v>
      </c>
      <c r="AB8739" s="230">
        <v>47193.38</v>
      </c>
      <c r="AD8739" s="209" t="s">
        <v>22874</v>
      </c>
      <c r="AE8739" s="210">
        <v>3496.21</v>
      </c>
      <c r="AF8739" s="93"/>
      <c r="AG8739" s="93"/>
      <c r="AH8739" s="93"/>
    </row>
    <row r="8740" spans="21:34" x14ac:dyDescent="0.3">
      <c r="U8740" s="309" t="s">
        <v>47321</v>
      </c>
      <c r="V8740" s="310">
        <v>857.37</v>
      </c>
      <c r="X8740" s="267" t="s">
        <v>52985</v>
      </c>
      <c r="Y8740" s="268">
        <v>378.05</v>
      </c>
      <c r="AA8740" s="229" t="s">
        <v>35247</v>
      </c>
      <c r="AB8740" s="230">
        <v>18619.939999999999</v>
      </c>
      <c r="AD8740" s="209" t="s">
        <v>22875</v>
      </c>
      <c r="AE8740" s="210">
        <v>3599.05</v>
      </c>
      <c r="AF8740" s="93"/>
      <c r="AG8740" s="93"/>
      <c r="AH8740" s="93"/>
    </row>
    <row r="8741" spans="21:34" x14ac:dyDescent="0.3">
      <c r="U8741" s="309" t="s">
        <v>50486</v>
      </c>
      <c r="V8741" s="310">
        <v>565</v>
      </c>
      <c r="X8741" s="267" t="s">
        <v>56292</v>
      </c>
      <c r="Y8741" s="268">
        <v>4948.84</v>
      </c>
      <c r="AA8741" s="229" t="s">
        <v>35248</v>
      </c>
      <c r="AB8741" s="230">
        <v>196793.08</v>
      </c>
      <c r="AD8741" s="209" t="s">
        <v>22876</v>
      </c>
      <c r="AE8741" s="210">
        <v>17691.68</v>
      </c>
      <c r="AF8741" s="93"/>
      <c r="AG8741" s="93"/>
      <c r="AH8741" s="93"/>
    </row>
    <row r="8742" spans="21:34" x14ac:dyDescent="0.3">
      <c r="U8742" s="309" t="s">
        <v>43013</v>
      </c>
      <c r="V8742" s="310">
        <v>125082.9</v>
      </c>
      <c r="X8742" s="267" t="s">
        <v>56293</v>
      </c>
      <c r="Y8742" s="268">
        <v>10181.84</v>
      </c>
      <c r="AA8742" s="229" t="s">
        <v>52938</v>
      </c>
      <c r="AB8742" s="230">
        <v>1052.8</v>
      </c>
      <c r="AD8742" s="209" t="s">
        <v>22877</v>
      </c>
      <c r="AE8742" s="210">
        <v>871.92</v>
      </c>
      <c r="AF8742" s="93"/>
      <c r="AG8742" s="93"/>
      <c r="AH8742" s="93"/>
    </row>
    <row r="8743" spans="21:34" x14ac:dyDescent="0.3">
      <c r="U8743" s="309" t="s">
        <v>43014</v>
      </c>
      <c r="V8743" s="310">
        <v>6732</v>
      </c>
      <c r="X8743" s="267" t="s">
        <v>63733</v>
      </c>
      <c r="Y8743" s="268">
        <v>2390.84</v>
      </c>
      <c r="AA8743" s="229" t="s">
        <v>36443</v>
      </c>
      <c r="AB8743" s="230">
        <v>68530</v>
      </c>
      <c r="AD8743" s="209" t="s">
        <v>22878</v>
      </c>
      <c r="AE8743" s="210">
        <v>102429.57</v>
      </c>
      <c r="AF8743" s="93"/>
      <c r="AG8743" s="93"/>
      <c r="AH8743" s="93"/>
    </row>
    <row r="8744" spans="21:34" x14ac:dyDescent="0.3">
      <c r="U8744" s="309" t="s">
        <v>69101</v>
      </c>
      <c r="V8744" s="310">
        <v>413.6</v>
      </c>
      <c r="X8744" s="267" t="s">
        <v>63734</v>
      </c>
      <c r="Y8744" s="268">
        <v>19979.2</v>
      </c>
      <c r="AA8744" s="229" t="s">
        <v>50119</v>
      </c>
      <c r="AB8744" s="230">
        <v>50</v>
      </c>
      <c r="AD8744" s="209" t="s">
        <v>22879</v>
      </c>
      <c r="AE8744" s="210">
        <v>123069.54</v>
      </c>
      <c r="AF8744" s="93"/>
      <c r="AG8744" s="93"/>
      <c r="AH8744" s="93"/>
    </row>
    <row r="8745" spans="21:34" x14ac:dyDescent="0.3">
      <c r="U8745" s="309" t="s">
        <v>29100</v>
      </c>
      <c r="V8745" s="310">
        <v>1626.47</v>
      </c>
      <c r="X8745" s="267" t="s">
        <v>56294</v>
      </c>
      <c r="Y8745" s="268">
        <v>2868.83</v>
      </c>
      <c r="AA8745" s="229" t="s">
        <v>52939</v>
      </c>
      <c r="AB8745" s="230">
        <v>1052.8</v>
      </c>
      <c r="AD8745" s="209" t="s">
        <v>22880</v>
      </c>
      <c r="AE8745" s="210">
        <v>843849.88</v>
      </c>
      <c r="AF8745" s="93"/>
      <c r="AG8745" s="93"/>
      <c r="AH8745" s="93"/>
    </row>
    <row r="8746" spans="21:34" x14ac:dyDescent="0.3">
      <c r="U8746" s="309" t="s">
        <v>29101</v>
      </c>
      <c r="V8746" s="310">
        <v>35370.89</v>
      </c>
      <c r="X8746" s="267" t="s">
        <v>56295</v>
      </c>
      <c r="Y8746" s="268">
        <v>9105.51</v>
      </c>
      <c r="AA8746" s="229" t="s">
        <v>23052</v>
      </c>
      <c r="AB8746" s="230">
        <v>13353.9</v>
      </c>
      <c r="AD8746" s="209" t="s">
        <v>22881</v>
      </c>
      <c r="AE8746" s="210">
        <v>-7198.85</v>
      </c>
      <c r="AF8746" s="93"/>
      <c r="AG8746" s="93"/>
      <c r="AH8746" s="93"/>
    </row>
    <row r="8747" spans="21:34" x14ac:dyDescent="0.3">
      <c r="U8747" s="309" t="s">
        <v>50490</v>
      </c>
      <c r="V8747" s="310">
        <v>5056.84</v>
      </c>
      <c r="X8747" s="267" t="s">
        <v>60582</v>
      </c>
      <c r="Y8747" s="268">
        <v>3425.39</v>
      </c>
      <c r="AA8747" s="229" t="s">
        <v>23053</v>
      </c>
      <c r="AB8747" s="230">
        <v>10740.48</v>
      </c>
      <c r="AD8747" s="209" t="s">
        <v>22882</v>
      </c>
      <c r="AE8747" s="210">
        <v>22550</v>
      </c>
      <c r="AF8747" s="93"/>
      <c r="AG8747" s="93"/>
      <c r="AH8747" s="93"/>
    </row>
    <row r="8748" spans="21:34" x14ac:dyDescent="0.3">
      <c r="U8748" s="309" t="s">
        <v>50491</v>
      </c>
      <c r="V8748" s="310">
        <v>-5056.84</v>
      </c>
      <c r="X8748" s="267" t="s">
        <v>52986</v>
      </c>
      <c r="Y8748" s="268">
        <v>7602.7</v>
      </c>
      <c r="AA8748" s="229" t="s">
        <v>33805</v>
      </c>
      <c r="AB8748" s="230">
        <v>451085.82</v>
      </c>
      <c r="AD8748" s="209" t="s">
        <v>22884</v>
      </c>
      <c r="AE8748" s="210">
        <v>10270.27</v>
      </c>
      <c r="AF8748" s="93"/>
      <c r="AG8748" s="93"/>
      <c r="AH8748" s="93"/>
    </row>
    <row r="8749" spans="21:34" x14ac:dyDescent="0.3">
      <c r="U8749" s="309" t="s">
        <v>43017</v>
      </c>
      <c r="V8749" s="310">
        <v>600</v>
      </c>
      <c r="X8749" s="267" t="s">
        <v>50131</v>
      </c>
      <c r="Y8749" s="268">
        <v>2552.5100000000002</v>
      </c>
      <c r="AA8749" s="229" t="s">
        <v>42670</v>
      </c>
      <c r="AB8749" s="230">
        <v>898135.72</v>
      </c>
      <c r="AD8749" s="209" t="s">
        <v>22885</v>
      </c>
      <c r="AE8749" s="210">
        <v>17104.650000000001</v>
      </c>
      <c r="AF8749" s="93"/>
      <c r="AG8749" s="93"/>
      <c r="AH8749" s="93"/>
    </row>
    <row r="8750" spans="21:34" x14ac:dyDescent="0.3">
      <c r="U8750" s="309" t="s">
        <v>50493</v>
      </c>
      <c r="V8750" s="310">
        <v>7714</v>
      </c>
      <c r="X8750" s="267" t="s">
        <v>60583</v>
      </c>
      <c r="Y8750" s="268">
        <v>-192.74</v>
      </c>
      <c r="AA8750" s="229" t="s">
        <v>35249</v>
      </c>
      <c r="AB8750" s="230">
        <v>1556.93</v>
      </c>
      <c r="AD8750" s="209" t="s">
        <v>22886</v>
      </c>
      <c r="AE8750" s="210">
        <v>19813.89</v>
      </c>
      <c r="AF8750" s="93"/>
      <c r="AG8750" s="93"/>
      <c r="AH8750" s="93"/>
    </row>
    <row r="8751" spans="21:34" x14ac:dyDescent="0.3">
      <c r="U8751" s="309" t="s">
        <v>60788</v>
      </c>
      <c r="V8751" s="310">
        <v>20413.41</v>
      </c>
      <c r="X8751" s="267" t="s">
        <v>56296</v>
      </c>
      <c r="Y8751" s="268">
        <v>3444.62</v>
      </c>
      <c r="AA8751" s="229" t="s">
        <v>23054</v>
      </c>
      <c r="AB8751" s="230">
        <v>159925.32999999999</v>
      </c>
      <c r="AD8751" s="209" t="s">
        <v>22887</v>
      </c>
      <c r="AE8751" s="210">
        <v>11732.91</v>
      </c>
      <c r="AF8751" s="93"/>
      <c r="AG8751" s="93"/>
      <c r="AH8751" s="93"/>
    </row>
    <row r="8752" spans="21:34" x14ac:dyDescent="0.3">
      <c r="U8752" s="309" t="s">
        <v>43018</v>
      </c>
      <c r="V8752" s="310">
        <v>10374.459999999999</v>
      </c>
      <c r="X8752" s="267" t="s">
        <v>56297</v>
      </c>
      <c r="Y8752" s="268">
        <v>263.52</v>
      </c>
      <c r="AA8752" s="229" t="s">
        <v>35250</v>
      </c>
      <c r="AB8752" s="230">
        <v>339323.42</v>
      </c>
      <c r="AD8752" s="209" t="s">
        <v>22888</v>
      </c>
      <c r="AE8752" s="210">
        <v>50321.86</v>
      </c>
      <c r="AF8752" s="93"/>
      <c r="AG8752" s="93"/>
      <c r="AH8752" s="93"/>
    </row>
    <row r="8753" spans="21:34" x14ac:dyDescent="0.3">
      <c r="U8753" s="309" t="s">
        <v>50495</v>
      </c>
      <c r="V8753" s="310">
        <v>3742.52</v>
      </c>
      <c r="X8753" s="267" t="s">
        <v>56298</v>
      </c>
      <c r="Y8753" s="268">
        <v>843.93</v>
      </c>
      <c r="AA8753" s="229" t="s">
        <v>35251</v>
      </c>
      <c r="AB8753" s="230">
        <v>97649.94</v>
      </c>
      <c r="AD8753" s="209" t="s">
        <v>22889</v>
      </c>
      <c r="AE8753" s="210">
        <v>618.49</v>
      </c>
      <c r="AF8753" s="93"/>
      <c r="AG8753" s="93"/>
      <c r="AH8753" s="93"/>
    </row>
    <row r="8754" spans="21:34" x14ac:dyDescent="0.3">
      <c r="U8754" s="309" t="s">
        <v>60789</v>
      </c>
      <c r="V8754" s="310">
        <v>-602.48</v>
      </c>
      <c r="X8754" s="267" t="s">
        <v>56299</v>
      </c>
      <c r="Y8754" s="268">
        <v>450</v>
      </c>
      <c r="AA8754" s="229" t="s">
        <v>23055</v>
      </c>
      <c r="AB8754" s="230">
        <v>7804</v>
      </c>
      <c r="AD8754" s="209" t="s">
        <v>13812</v>
      </c>
      <c r="AE8754" s="210">
        <v>26429.94</v>
      </c>
      <c r="AF8754" s="93"/>
      <c r="AG8754" s="93"/>
      <c r="AH8754" s="93"/>
    </row>
    <row r="8755" spans="21:34" x14ac:dyDescent="0.3">
      <c r="U8755" s="309" t="s">
        <v>43019</v>
      </c>
      <c r="V8755" s="310">
        <v>461.34</v>
      </c>
      <c r="X8755" s="267" t="s">
        <v>60584</v>
      </c>
      <c r="Y8755" s="268">
        <v>121.99</v>
      </c>
      <c r="AA8755" s="229" t="s">
        <v>39279</v>
      </c>
      <c r="AB8755" s="230">
        <v>3902.4</v>
      </c>
      <c r="AD8755" s="209" t="s">
        <v>13813</v>
      </c>
      <c r="AE8755" s="210">
        <v>3496.21</v>
      </c>
      <c r="AF8755" s="93"/>
      <c r="AG8755" s="93"/>
      <c r="AH8755" s="93"/>
    </row>
    <row r="8756" spans="21:34" x14ac:dyDescent="0.3">
      <c r="U8756" s="309" t="s">
        <v>60790</v>
      </c>
      <c r="V8756" s="310">
        <v>179.9</v>
      </c>
      <c r="X8756" s="267" t="s">
        <v>52987</v>
      </c>
      <c r="Y8756" s="268">
        <v>4090.01</v>
      </c>
      <c r="AA8756" s="229" t="s">
        <v>45154</v>
      </c>
      <c r="AB8756" s="230">
        <v>295.38</v>
      </c>
      <c r="AD8756" s="209" t="s">
        <v>22890</v>
      </c>
      <c r="AE8756" s="210">
        <v>56896.91</v>
      </c>
      <c r="AF8756" s="93"/>
      <c r="AG8756" s="93"/>
      <c r="AH8756" s="93"/>
    </row>
    <row r="8757" spans="21:34" x14ac:dyDescent="0.3">
      <c r="U8757" s="309" t="s">
        <v>60791</v>
      </c>
      <c r="V8757" s="310">
        <v>-39.14</v>
      </c>
      <c r="X8757" s="267" t="s">
        <v>52988</v>
      </c>
      <c r="Y8757" s="268">
        <v>25231.79</v>
      </c>
      <c r="AA8757" s="229" t="s">
        <v>33806</v>
      </c>
      <c r="AB8757" s="230">
        <v>284.48</v>
      </c>
      <c r="AD8757" s="209" t="s">
        <v>22891</v>
      </c>
      <c r="AE8757" s="210">
        <v>5429.5</v>
      </c>
      <c r="AF8757" s="93"/>
      <c r="AG8757" s="93"/>
      <c r="AH8757" s="93"/>
    </row>
    <row r="8758" spans="21:34" x14ac:dyDescent="0.3">
      <c r="U8758" s="309" t="s">
        <v>60792</v>
      </c>
      <c r="V8758" s="310">
        <v>3.46</v>
      </c>
      <c r="X8758" s="267" t="s">
        <v>60585</v>
      </c>
      <c r="Y8758" s="268">
        <v>-177.62</v>
      </c>
      <c r="AA8758" s="229" t="s">
        <v>23056</v>
      </c>
      <c r="AB8758" s="230">
        <v>156654.95000000001</v>
      </c>
      <c r="AD8758" s="209" t="s">
        <v>13815</v>
      </c>
      <c r="AE8758" s="210">
        <v>25000</v>
      </c>
      <c r="AF8758" s="93"/>
      <c r="AG8758" s="93"/>
      <c r="AH8758" s="93"/>
    </row>
    <row r="8759" spans="21:34" x14ac:dyDescent="0.3">
      <c r="U8759" s="309" t="s">
        <v>69102</v>
      </c>
      <c r="V8759" s="310">
        <v>49850</v>
      </c>
      <c r="X8759" s="267" t="s">
        <v>40416</v>
      </c>
      <c r="Y8759" s="268">
        <v>36913.96</v>
      </c>
      <c r="AA8759" s="229" t="s">
        <v>36444</v>
      </c>
      <c r="AB8759" s="230">
        <v>207636.86</v>
      </c>
      <c r="AD8759" s="209" t="s">
        <v>22892</v>
      </c>
      <c r="AE8759" s="210">
        <v>43235</v>
      </c>
      <c r="AF8759" s="93"/>
      <c r="AG8759" s="93"/>
      <c r="AH8759" s="93"/>
    </row>
    <row r="8760" spans="21:34" x14ac:dyDescent="0.3">
      <c r="U8760" s="309" t="s">
        <v>43020</v>
      </c>
      <c r="V8760" s="310">
        <v>2324.84</v>
      </c>
      <c r="X8760" s="267" t="s">
        <v>56300</v>
      </c>
      <c r="Y8760" s="268">
        <v>1029.3599999999999</v>
      </c>
      <c r="AA8760" s="229" t="s">
        <v>33807</v>
      </c>
      <c r="AB8760" s="230">
        <v>7168</v>
      </c>
      <c r="AD8760" s="209" t="s">
        <v>22893</v>
      </c>
      <c r="AE8760" s="210">
        <v>131560.79999999999</v>
      </c>
      <c r="AF8760" s="93"/>
      <c r="AG8760" s="93"/>
      <c r="AH8760" s="93"/>
    </row>
    <row r="8761" spans="21:34" x14ac:dyDescent="0.3">
      <c r="U8761" s="309" t="s">
        <v>43021</v>
      </c>
      <c r="V8761" s="310">
        <v>59682.53</v>
      </c>
      <c r="X8761" s="267" t="s">
        <v>48984</v>
      </c>
      <c r="Y8761" s="268">
        <v>624800</v>
      </c>
      <c r="AA8761" s="229" t="s">
        <v>50120</v>
      </c>
      <c r="AB8761" s="230">
        <v>1394847.68</v>
      </c>
      <c r="AD8761" s="209" t="s">
        <v>22894</v>
      </c>
      <c r="AE8761" s="210">
        <v>144.16</v>
      </c>
      <c r="AF8761" s="93"/>
      <c r="AG8761" s="93"/>
      <c r="AH8761" s="93"/>
    </row>
    <row r="8762" spans="21:34" x14ac:dyDescent="0.3">
      <c r="U8762" s="309" t="s">
        <v>50496</v>
      </c>
      <c r="V8762" s="310">
        <v>4560</v>
      </c>
      <c r="X8762" s="267" t="s">
        <v>50132</v>
      </c>
      <c r="Y8762" s="268">
        <v>68800</v>
      </c>
      <c r="AA8762" s="229" t="s">
        <v>48075</v>
      </c>
      <c r="AB8762" s="230">
        <v>405.94</v>
      </c>
      <c r="AD8762" s="209" t="s">
        <v>13816</v>
      </c>
      <c r="AE8762" s="210">
        <v>113583.42</v>
      </c>
      <c r="AF8762" s="93"/>
      <c r="AG8762" s="93"/>
      <c r="AH8762" s="93"/>
    </row>
    <row r="8763" spans="21:34" x14ac:dyDescent="0.3">
      <c r="U8763" s="309" t="s">
        <v>43022</v>
      </c>
      <c r="V8763" s="310">
        <v>44768.87</v>
      </c>
      <c r="X8763" s="267" t="s">
        <v>40418</v>
      </c>
      <c r="Y8763" s="268">
        <v>53299.8</v>
      </c>
      <c r="AA8763" s="229" t="s">
        <v>50121</v>
      </c>
      <c r="AB8763" s="230">
        <v>15.38</v>
      </c>
      <c r="AD8763" s="209" t="s">
        <v>13817</v>
      </c>
      <c r="AE8763" s="210">
        <v>90366.64</v>
      </c>
      <c r="AF8763" s="93"/>
      <c r="AG8763" s="93"/>
      <c r="AH8763" s="93"/>
    </row>
    <row r="8764" spans="21:34" x14ac:dyDescent="0.3">
      <c r="U8764" s="309" t="s">
        <v>47322</v>
      </c>
      <c r="V8764" s="310">
        <v>640</v>
      </c>
      <c r="X8764" s="267" t="s">
        <v>40419</v>
      </c>
      <c r="Y8764" s="268">
        <v>170333.71</v>
      </c>
      <c r="AA8764" s="229" t="s">
        <v>50122</v>
      </c>
      <c r="AB8764" s="230">
        <v>23</v>
      </c>
      <c r="AD8764" s="209" t="s">
        <v>22895</v>
      </c>
      <c r="AE8764" s="210">
        <v>12568.64</v>
      </c>
      <c r="AF8764" s="93"/>
      <c r="AG8764" s="93"/>
      <c r="AH8764" s="93"/>
    </row>
    <row r="8765" spans="21:34" x14ac:dyDescent="0.3">
      <c r="U8765" s="309" t="s">
        <v>47323</v>
      </c>
      <c r="V8765" s="310">
        <v>1729.13</v>
      </c>
      <c r="X8765" s="267" t="s">
        <v>40420</v>
      </c>
      <c r="Y8765" s="268">
        <v>6101.2</v>
      </c>
      <c r="AA8765" s="229" t="s">
        <v>45155</v>
      </c>
      <c r="AB8765" s="230">
        <v>1300</v>
      </c>
      <c r="AD8765" s="209" t="s">
        <v>22896</v>
      </c>
      <c r="AE8765" s="210">
        <v>596437.6</v>
      </c>
      <c r="AF8765" s="93"/>
      <c r="AG8765" s="93"/>
      <c r="AH8765" s="93"/>
    </row>
    <row r="8766" spans="21:34" x14ac:dyDescent="0.3">
      <c r="U8766" s="309" t="s">
        <v>43027</v>
      </c>
      <c r="V8766" s="310">
        <v>6629.28</v>
      </c>
      <c r="X8766" s="267" t="s">
        <v>45173</v>
      </c>
      <c r="Y8766" s="268">
        <v>13566.58</v>
      </c>
      <c r="AA8766" s="229" t="s">
        <v>48076</v>
      </c>
      <c r="AB8766" s="230">
        <v>1012</v>
      </c>
      <c r="AD8766" s="209" t="s">
        <v>22897</v>
      </c>
      <c r="AE8766" s="210">
        <v>169452.91</v>
      </c>
      <c r="AF8766" s="93"/>
      <c r="AG8766" s="93"/>
      <c r="AH8766" s="93"/>
    </row>
    <row r="8767" spans="21:34" x14ac:dyDescent="0.3">
      <c r="U8767" s="309" t="s">
        <v>62832</v>
      </c>
      <c r="V8767" s="310">
        <v>43231.08</v>
      </c>
      <c r="X8767" s="267" t="s">
        <v>40421</v>
      </c>
      <c r="Y8767" s="268">
        <v>41071.279999999999</v>
      </c>
      <c r="AA8767" s="229" t="s">
        <v>45156</v>
      </c>
      <c r="AB8767" s="230">
        <v>176.86</v>
      </c>
      <c r="AD8767" s="209" t="s">
        <v>22898</v>
      </c>
      <c r="AE8767" s="210">
        <v>32102.5</v>
      </c>
      <c r="AF8767" s="93"/>
      <c r="AG8767" s="93"/>
      <c r="AH8767" s="93"/>
    </row>
    <row r="8768" spans="21:34" x14ac:dyDescent="0.3">
      <c r="U8768" s="309" t="s">
        <v>62833</v>
      </c>
      <c r="V8768" s="310">
        <v>3306.91</v>
      </c>
      <c r="X8768" s="267" t="s">
        <v>50133</v>
      </c>
      <c r="Y8768" s="268">
        <v>192865.8</v>
      </c>
      <c r="AA8768" s="229" t="s">
        <v>47050</v>
      </c>
      <c r="AB8768" s="230">
        <v>243.89</v>
      </c>
      <c r="AD8768" s="209" t="s">
        <v>22899</v>
      </c>
      <c r="AE8768" s="210">
        <v>11953.69</v>
      </c>
      <c r="AF8768" s="93"/>
      <c r="AG8768" s="93"/>
      <c r="AH8768" s="93"/>
    </row>
    <row r="8769" spans="21:34" x14ac:dyDescent="0.3">
      <c r="U8769" s="309" t="s">
        <v>63439</v>
      </c>
      <c r="V8769" s="310">
        <v>7953.5</v>
      </c>
      <c r="X8769" s="267" t="s">
        <v>57583</v>
      </c>
      <c r="Y8769" s="268">
        <v>95701.69</v>
      </c>
      <c r="AA8769" s="229" t="s">
        <v>45157</v>
      </c>
      <c r="AB8769" s="230">
        <v>146.29</v>
      </c>
      <c r="AD8769" s="209" t="s">
        <v>22900</v>
      </c>
      <c r="AE8769" s="210">
        <v>4651.67</v>
      </c>
      <c r="AF8769" s="93"/>
      <c r="AG8769" s="93"/>
      <c r="AH8769" s="93"/>
    </row>
    <row r="8770" spans="21:34" x14ac:dyDescent="0.3">
      <c r="U8770" s="309" t="s">
        <v>53972</v>
      </c>
      <c r="V8770" s="310">
        <v>12997.13</v>
      </c>
      <c r="X8770" s="267" t="s">
        <v>52990</v>
      </c>
      <c r="Y8770" s="268">
        <v>159719.78</v>
      </c>
      <c r="AA8770" s="229" t="s">
        <v>42671</v>
      </c>
      <c r="AB8770" s="230">
        <v>1338.83</v>
      </c>
      <c r="AD8770" s="209" t="s">
        <v>22901</v>
      </c>
      <c r="AE8770" s="210">
        <v>8072.86</v>
      </c>
      <c r="AF8770" s="93"/>
      <c r="AG8770" s="93"/>
      <c r="AH8770" s="93"/>
    </row>
    <row r="8771" spans="21:34" x14ac:dyDescent="0.3">
      <c r="U8771" s="309" t="s">
        <v>35796</v>
      </c>
      <c r="V8771" s="310">
        <v>13188</v>
      </c>
      <c r="X8771" s="267" t="s">
        <v>45174</v>
      </c>
      <c r="Y8771" s="268">
        <v>2142.3000000000002</v>
      </c>
      <c r="AA8771" s="229" t="s">
        <v>45158</v>
      </c>
      <c r="AB8771" s="230">
        <v>22792</v>
      </c>
      <c r="AD8771" s="209" t="s">
        <v>22902</v>
      </c>
      <c r="AE8771" s="210">
        <v>127062.55</v>
      </c>
      <c r="AF8771" s="93"/>
      <c r="AG8771" s="93"/>
      <c r="AH8771" s="93"/>
    </row>
    <row r="8772" spans="21:34" x14ac:dyDescent="0.3">
      <c r="U8772" s="309" t="s">
        <v>39578</v>
      </c>
      <c r="V8772" s="310">
        <v>8759.9</v>
      </c>
      <c r="X8772" s="267" t="s">
        <v>58293</v>
      </c>
      <c r="Y8772" s="268">
        <v>143837.96</v>
      </c>
      <c r="AA8772" s="229" t="s">
        <v>48077</v>
      </c>
      <c r="AB8772" s="230">
        <v>9108</v>
      </c>
      <c r="AD8772" s="209" t="s">
        <v>13818</v>
      </c>
      <c r="AE8772" s="210">
        <v>62297.64</v>
      </c>
      <c r="AF8772" s="93"/>
      <c r="AG8772" s="93"/>
      <c r="AH8772" s="93"/>
    </row>
    <row r="8773" spans="21:34" x14ac:dyDescent="0.3">
      <c r="U8773" s="309" t="s">
        <v>40667</v>
      </c>
      <c r="V8773" s="310">
        <v>10362.17</v>
      </c>
      <c r="X8773" s="267" t="s">
        <v>60586</v>
      </c>
      <c r="Y8773" s="268">
        <v>-1906.27</v>
      </c>
      <c r="AA8773" s="229" t="s">
        <v>48977</v>
      </c>
      <c r="AB8773" s="230">
        <v>123250</v>
      </c>
      <c r="AD8773" s="209" t="s">
        <v>22903</v>
      </c>
      <c r="AE8773" s="210">
        <v>1082340.31</v>
      </c>
      <c r="AF8773" s="93"/>
      <c r="AG8773" s="93"/>
      <c r="AH8773" s="93"/>
    </row>
    <row r="8774" spans="21:34" x14ac:dyDescent="0.3">
      <c r="U8774" s="309" t="s">
        <v>43033</v>
      </c>
      <c r="V8774" s="310">
        <v>2289.9</v>
      </c>
      <c r="X8774" s="267" t="s">
        <v>58594</v>
      </c>
      <c r="Y8774" s="268">
        <v>4000</v>
      </c>
      <c r="AA8774" s="229" t="s">
        <v>45159</v>
      </c>
      <c r="AB8774" s="230">
        <v>11869.11</v>
      </c>
      <c r="AD8774" s="209" t="s">
        <v>22904</v>
      </c>
      <c r="AE8774" s="210">
        <v>371006.42</v>
      </c>
      <c r="AF8774" s="93"/>
      <c r="AG8774" s="93"/>
      <c r="AH8774" s="93"/>
    </row>
    <row r="8775" spans="21:34" x14ac:dyDescent="0.3">
      <c r="U8775" s="309" t="s">
        <v>53975</v>
      </c>
      <c r="V8775" s="310">
        <v>26977.58</v>
      </c>
      <c r="X8775" s="267" t="s">
        <v>58595</v>
      </c>
      <c r="Y8775" s="268">
        <v>304.79000000000002</v>
      </c>
      <c r="AA8775" s="229" t="s">
        <v>47051</v>
      </c>
      <c r="AB8775" s="230">
        <v>31825.96</v>
      </c>
      <c r="AD8775" s="209" t="s">
        <v>22905</v>
      </c>
      <c r="AE8775" s="210">
        <v>60262.57</v>
      </c>
      <c r="AF8775" s="93"/>
      <c r="AG8775" s="93"/>
      <c r="AH8775" s="93"/>
    </row>
    <row r="8776" spans="21:34" x14ac:dyDescent="0.3">
      <c r="U8776" s="309" t="s">
        <v>57927</v>
      </c>
      <c r="V8776" s="310">
        <v>25000</v>
      </c>
      <c r="X8776" s="267" t="s">
        <v>58596</v>
      </c>
      <c r="Y8776" s="268">
        <v>980</v>
      </c>
      <c r="AA8776" s="229" t="s">
        <v>47052</v>
      </c>
      <c r="AB8776" s="230">
        <v>7144.5</v>
      </c>
      <c r="AD8776" s="209" t="s">
        <v>22906</v>
      </c>
      <c r="AE8776" s="210">
        <v>1819.49</v>
      </c>
      <c r="AF8776" s="93"/>
      <c r="AG8776" s="93"/>
      <c r="AH8776" s="93"/>
    </row>
    <row r="8777" spans="21:34" x14ac:dyDescent="0.3">
      <c r="U8777" s="309" t="s">
        <v>57928</v>
      </c>
      <c r="V8777" s="310">
        <v>25000</v>
      </c>
      <c r="X8777" s="267" t="s">
        <v>57584</v>
      </c>
      <c r="Y8777" s="268">
        <v>2970.64</v>
      </c>
      <c r="AA8777" s="229" t="s">
        <v>45160</v>
      </c>
      <c r="AB8777" s="230">
        <v>4329</v>
      </c>
      <c r="AD8777" s="209" t="s">
        <v>22907</v>
      </c>
      <c r="AE8777" s="210">
        <v>141468.79</v>
      </c>
      <c r="AF8777" s="93"/>
      <c r="AG8777" s="93"/>
      <c r="AH8777" s="93"/>
    </row>
    <row r="8778" spans="21:34" x14ac:dyDescent="0.3">
      <c r="U8778" s="309" t="s">
        <v>57929</v>
      </c>
      <c r="V8778" s="310">
        <v>3177.16</v>
      </c>
      <c r="X8778" s="267" t="s">
        <v>61476</v>
      </c>
      <c r="Y8778" s="268">
        <v>1189.28</v>
      </c>
      <c r="AA8778" s="229" t="s">
        <v>48078</v>
      </c>
      <c r="AB8778" s="230">
        <v>6072</v>
      </c>
      <c r="AD8778" s="209" t="s">
        <v>22908</v>
      </c>
      <c r="AE8778" s="210">
        <v>62104.12</v>
      </c>
      <c r="AF8778" s="93"/>
      <c r="AG8778" s="93"/>
      <c r="AH8778" s="93"/>
    </row>
    <row r="8779" spans="21:34" x14ac:dyDescent="0.3">
      <c r="U8779" s="309" t="s">
        <v>64998</v>
      </c>
      <c r="V8779" s="310">
        <v>47491.91</v>
      </c>
      <c r="X8779" s="267" t="s">
        <v>62092</v>
      </c>
      <c r="Y8779" s="268">
        <v>388.84</v>
      </c>
      <c r="AA8779" s="229" t="s">
        <v>48978</v>
      </c>
      <c r="AB8779" s="230">
        <v>12595.72</v>
      </c>
      <c r="AD8779" s="209" t="s">
        <v>22909</v>
      </c>
      <c r="AE8779" s="210">
        <v>97310.399999999994</v>
      </c>
      <c r="AF8779" s="93"/>
      <c r="AG8779" s="93"/>
      <c r="AH8779" s="93"/>
    </row>
    <row r="8780" spans="21:34" x14ac:dyDescent="0.3">
      <c r="U8780" s="309" t="s">
        <v>69103</v>
      </c>
      <c r="V8780" s="310">
        <v>120</v>
      </c>
      <c r="X8780" s="267" t="s">
        <v>62093</v>
      </c>
      <c r="Y8780" s="268">
        <v>98400</v>
      </c>
      <c r="AA8780" s="229" t="s">
        <v>45161</v>
      </c>
      <c r="AB8780" s="230">
        <v>1790.18</v>
      </c>
      <c r="AD8780" s="209" t="s">
        <v>13819</v>
      </c>
      <c r="AE8780" s="210">
        <v>525352.84</v>
      </c>
      <c r="AF8780" s="93"/>
      <c r="AG8780" s="93"/>
      <c r="AH8780" s="93"/>
    </row>
    <row r="8781" spans="21:34" x14ac:dyDescent="0.3">
      <c r="U8781" s="309" t="s">
        <v>69104</v>
      </c>
      <c r="V8781" s="310">
        <v>24.56</v>
      </c>
      <c r="X8781" s="267" t="s">
        <v>62094</v>
      </c>
      <c r="Y8781" s="268">
        <v>3080</v>
      </c>
      <c r="AA8781" s="229" t="s">
        <v>47053</v>
      </c>
      <c r="AB8781" s="230">
        <v>4596.3599999999997</v>
      </c>
      <c r="AD8781" s="209" t="s">
        <v>22910</v>
      </c>
      <c r="AE8781" s="210">
        <v>42160</v>
      </c>
      <c r="AF8781" s="93"/>
      <c r="AG8781" s="93"/>
      <c r="AH8781" s="93"/>
    </row>
    <row r="8782" spans="21:34" x14ac:dyDescent="0.3">
      <c r="U8782" s="309" t="s">
        <v>69105</v>
      </c>
      <c r="V8782" s="310">
        <v>37.6</v>
      </c>
      <c r="X8782" s="267" t="s">
        <v>62095</v>
      </c>
      <c r="Y8782" s="268">
        <v>7339.41</v>
      </c>
      <c r="AA8782" s="229" t="s">
        <v>47054</v>
      </c>
      <c r="AB8782" s="230">
        <v>1055.74</v>
      </c>
      <c r="AD8782" s="209" t="s">
        <v>22911</v>
      </c>
      <c r="AE8782" s="210">
        <v>21647</v>
      </c>
      <c r="AF8782" s="93"/>
      <c r="AG8782" s="93"/>
      <c r="AH8782" s="93"/>
    </row>
    <row r="8783" spans="21:34" x14ac:dyDescent="0.3">
      <c r="U8783" s="309" t="s">
        <v>69106</v>
      </c>
      <c r="V8783" s="310">
        <v>12996</v>
      </c>
      <c r="X8783" s="267" t="s">
        <v>62096</v>
      </c>
      <c r="Y8783" s="268">
        <v>24862.6</v>
      </c>
      <c r="AA8783" s="229" t="s">
        <v>45162</v>
      </c>
      <c r="AB8783" s="230">
        <v>307670</v>
      </c>
      <c r="AD8783" s="209" t="s">
        <v>22912</v>
      </c>
      <c r="AE8783" s="210">
        <v>1656.03</v>
      </c>
      <c r="AF8783" s="93"/>
      <c r="AG8783" s="93"/>
      <c r="AH8783" s="93"/>
    </row>
    <row r="8784" spans="21:34" x14ac:dyDescent="0.3">
      <c r="U8784" s="309" t="s">
        <v>69107</v>
      </c>
      <c r="V8784" s="310">
        <v>3206.44</v>
      </c>
      <c r="X8784" s="267" t="s">
        <v>62097</v>
      </c>
      <c r="Y8784" s="268">
        <v>13498.12</v>
      </c>
      <c r="AA8784" s="229" t="s">
        <v>45163</v>
      </c>
      <c r="AB8784" s="230">
        <v>23536.78</v>
      </c>
      <c r="AD8784" s="209" t="s">
        <v>22913</v>
      </c>
      <c r="AE8784" s="210">
        <v>1214.83</v>
      </c>
      <c r="AF8784" s="93"/>
      <c r="AG8784" s="93"/>
      <c r="AH8784" s="93"/>
    </row>
    <row r="8785" spans="21:34" x14ac:dyDescent="0.3">
      <c r="U8785" s="309" t="s">
        <v>53985</v>
      </c>
      <c r="V8785" s="310">
        <v>1829.15</v>
      </c>
      <c r="X8785" s="267" t="s">
        <v>64579</v>
      </c>
      <c r="Y8785" s="268">
        <v>5065.9399999999996</v>
      </c>
      <c r="AA8785" s="229" t="s">
        <v>23097</v>
      </c>
      <c r="AB8785" s="230">
        <v>4591</v>
      </c>
      <c r="AD8785" s="209" t="s">
        <v>22914</v>
      </c>
      <c r="AE8785" s="210">
        <v>13794.14</v>
      </c>
      <c r="AF8785" s="93"/>
      <c r="AG8785" s="93"/>
      <c r="AH8785" s="93"/>
    </row>
    <row r="8786" spans="21:34" x14ac:dyDescent="0.3">
      <c r="U8786" s="309" t="s">
        <v>53986</v>
      </c>
      <c r="V8786" s="310">
        <v>5000</v>
      </c>
      <c r="X8786" s="267" t="s">
        <v>64580</v>
      </c>
      <c r="Y8786" s="268">
        <v>3062.8</v>
      </c>
      <c r="AA8786" s="229" t="s">
        <v>45164</v>
      </c>
      <c r="AB8786" s="230">
        <v>576644.36</v>
      </c>
      <c r="AD8786" s="209" t="s">
        <v>22915</v>
      </c>
      <c r="AE8786" s="210">
        <v>13831</v>
      </c>
      <c r="AF8786" s="93"/>
      <c r="AG8786" s="93"/>
      <c r="AH8786" s="93"/>
    </row>
    <row r="8787" spans="21:34" x14ac:dyDescent="0.3">
      <c r="U8787" s="309" t="s">
        <v>53987</v>
      </c>
      <c r="V8787" s="310">
        <v>1000</v>
      </c>
      <c r="X8787" s="267" t="s">
        <v>64581</v>
      </c>
      <c r="Y8787" s="268">
        <v>1759.15</v>
      </c>
      <c r="AA8787" s="229" t="s">
        <v>45165</v>
      </c>
      <c r="AB8787" s="230">
        <v>44097.89</v>
      </c>
      <c r="AD8787" s="209" t="s">
        <v>22916</v>
      </c>
      <c r="AE8787" s="210">
        <v>41654</v>
      </c>
      <c r="AF8787" s="93"/>
      <c r="AG8787" s="93"/>
      <c r="AH8787" s="93"/>
    </row>
    <row r="8788" spans="21:34" x14ac:dyDescent="0.3">
      <c r="U8788" s="309" t="s">
        <v>69108</v>
      </c>
      <c r="V8788" s="310">
        <v>12000</v>
      </c>
      <c r="X8788" s="267" t="s">
        <v>64582</v>
      </c>
      <c r="Y8788" s="268">
        <v>368.89</v>
      </c>
      <c r="AA8788" s="229" t="s">
        <v>13838</v>
      </c>
      <c r="AB8788" s="230">
        <v>10701.94</v>
      </c>
      <c r="AD8788" s="209" t="s">
        <v>22917</v>
      </c>
      <c r="AE8788" s="210">
        <v>36896</v>
      </c>
      <c r="AF8788" s="93"/>
      <c r="AG8788" s="93"/>
      <c r="AH8788" s="93"/>
    </row>
    <row r="8789" spans="21:34" x14ac:dyDescent="0.3">
      <c r="U8789" s="309" t="s">
        <v>59914</v>
      </c>
      <c r="V8789" s="310">
        <v>5219</v>
      </c>
      <c r="X8789" s="267" t="s">
        <v>64583</v>
      </c>
      <c r="Y8789" s="268">
        <v>750.39</v>
      </c>
      <c r="AA8789" s="229" t="s">
        <v>23117</v>
      </c>
      <c r="AB8789" s="230">
        <v>-10701.94</v>
      </c>
      <c r="AD8789" s="209" t="s">
        <v>22918</v>
      </c>
      <c r="AE8789" s="210">
        <v>13377.97</v>
      </c>
      <c r="AF8789" s="93"/>
      <c r="AG8789" s="93"/>
      <c r="AH8789" s="93"/>
    </row>
    <row r="8790" spans="21:34" x14ac:dyDescent="0.3">
      <c r="U8790" s="309" t="s">
        <v>59915</v>
      </c>
      <c r="V8790" s="310">
        <v>399.18</v>
      </c>
      <c r="X8790" s="267" t="s">
        <v>64584</v>
      </c>
      <c r="Y8790" s="268">
        <v>635.27</v>
      </c>
      <c r="AA8790" s="229" t="s">
        <v>52940</v>
      </c>
      <c r="AB8790" s="230">
        <v>291.93</v>
      </c>
      <c r="AD8790" s="209" t="s">
        <v>22919</v>
      </c>
      <c r="AE8790" s="210">
        <v>568.03</v>
      </c>
      <c r="AF8790" s="93"/>
      <c r="AG8790" s="93"/>
      <c r="AH8790" s="93"/>
    </row>
    <row r="8791" spans="21:34" x14ac:dyDescent="0.3">
      <c r="U8791" s="309" t="s">
        <v>69109</v>
      </c>
      <c r="V8791" s="310">
        <v>51826.25</v>
      </c>
      <c r="X8791" s="267" t="s">
        <v>64585</v>
      </c>
      <c r="Y8791" s="268">
        <v>2717.02</v>
      </c>
      <c r="AA8791" s="229" t="s">
        <v>35254</v>
      </c>
      <c r="AB8791" s="230">
        <v>13875</v>
      </c>
      <c r="AD8791" s="209" t="s">
        <v>22920</v>
      </c>
      <c r="AE8791" s="210">
        <v>2955</v>
      </c>
      <c r="AF8791" s="93"/>
      <c r="AG8791" s="93"/>
      <c r="AH8791" s="93"/>
    </row>
    <row r="8792" spans="21:34" x14ac:dyDescent="0.3">
      <c r="U8792" s="309" t="s">
        <v>69110</v>
      </c>
      <c r="V8792" s="310">
        <v>1203.5</v>
      </c>
      <c r="X8792" s="267" t="s">
        <v>63572</v>
      </c>
      <c r="Y8792" s="268">
        <v>13172.13</v>
      </c>
      <c r="AA8792" s="229" t="s">
        <v>23119</v>
      </c>
      <c r="AB8792" s="230">
        <v>6457.86</v>
      </c>
      <c r="AD8792" s="209" t="s">
        <v>22921</v>
      </c>
      <c r="AE8792" s="210">
        <v>26219.040000000001</v>
      </c>
      <c r="AF8792" s="93"/>
      <c r="AG8792" s="93"/>
      <c r="AH8792" s="93"/>
    </row>
    <row r="8793" spans="21:34" x14ac:dyDescent="0.3">
      <c r="U8793" s="309" t="s">
        <v>69111</v>
      </c>
      <c r="V8793" s="310">
        <v>10000</v>
      </c>
      <c r="X8793" s="267" t="s">
        <v>62098</v>
      </c>
      <c r="Y8793" s="268">
        <v>3278.66</v>
      </c>
      <c r="AA8793" s="229" t="s">
        <v>23120</v>
      </c>
      <c r="AB8793" s="230">
        <v>901.46</v>
      </c>
      <c r="AD8793" s="209" t="s">
        <v>22922</v>
      </c>
      <c r="AE8793" s="210">
        <v>2005.76</v>
      </c>
      <c r="AF8793" s="93"/>
      <c r="AG8793" s="93"/>
      <c r="AH8793" s="93"/>
    </row>
    <row r="8794" spans="21:34" x14ac:dyDescent="0.3">
      <c r="U8794" s="309" t="s">
        <v>69112</v>
      </c>
      <c r="V8794" s="310">
        <v>20000</v>
      </c>
      <c r="X8794" s="267" t="s">
        <v>62099</v>
      </c>
      <c r="Y8794" s="268">
        <v>204.09</v>
      </c>
      <c r="AA8794" s="229" t="s">
        <v>23121</v>
      </c>
      <c r="AB8794" s="230">
        <v>497.47</v>
      </c>
      <c r="AD8794" s="209" t="s">
        <v>22923</v>
      </c>
      <c r="AE8794" s="210">
        <v>970.2</v>
      </c>
      <c r="AF8794" s="93"/>
      <c r="AG8794" s="93"/>
      <c r="AH8794" s="93"/>
    </row>
    <row r="8795" spans="21:34" x14ac:dyDescent="0.3">
      <c r="U8795" s="309" t="s">
        <v>69113</v>
      </c>
      <c r="V8795" s="310">
        <v>12608.58</v>
      </c>
      <c r="X8795" s="267" t="s">
        <v>62100</v>
      </c>
      <c r="Y8795" s="268">
        <v>675.63</v>
      </c>
      <c r="AA8795" s="229" t="s">
        <v>23122</v>
      </c>
      <c r="AB8795" s="230">
        <v>600.79999999999995</v>
      </c>
      <c r="AD8795" s="209" t="s">
        <v>22924</v>
      </c>
      <c r="AE8795" s="210">
        <v>2696</v>
      </c>
      <c r="AF8795" s="93"/>
      <c r="AG8795" s="93"/>
      <c r="AH8795" s="93"/>
    </row>
    <row r="8796" spans="21:34" x14ac:dyDescent="0.3">
      <c r="U8796" s="309" t="s">
        <v>69114</v>
      </c>
      <c r="V8796" s="310">
        <v>112000</v>
      </c>
      <c r="X8796" s="267" t="s">
        <v>64586</v>
      </c>
      <c r="Y8796" s="268">
        <v>1436.68</v>
      </c>
      <c r="AA8796" s="229" t="s">
        <v>52941</v>
      </c>
      <c r="AB8796" s="230">
        <v>271</v>
      </c>
      <c r="AD8796" s="209" t="s">
        <v>22925</v>
      </c>
      <c r="AE8796" s="210">
        <v>28428</v>
      </c>
      <c r="AF8796" s="93"/>
      <c r="AG8796" s="93"/>
      <c r="AH8796" s="93"/>
    </row>
    <row r="8797" spans="21:34" x14ac:dyDescent="0.3">
      <c r="U8797" s="309" t="s">
        <v>62290</v>
      </c>
      <c r="V8797" s="310">
        <v>4636.2</v>
      </c>
      <c r="X8797" s="267" t="s">
        <v>61110</v>
      </c>
      <c r="Y8797" s="268">
        <v>2783.07</v>
      </c>
      <c r="AA8797" s="229" t="s">
        <v>52942</v>
      </c>
      <c r="AB8797" s="230">
        <v>61370.64</v>
      </c>
      <c r="AD8797" s="209" t="s">
        <v>22926</v>
      </c>
      <c r="AE8797" s="210">
        <v>19879.150000000001</v>
      </c>
      <c r="AF8797" s="93"/>
      <c r="AG8797" s="93"/>
      <c r="AH8797" s="93"/>
    </row>
    <row r="8798" spans="21:34" x14ac:dyDescent="0.3">
      <c r="U8798" s="309" t="s">
        <v>59919</v>
      </c>
      <c r="V8798" s="310">
        <v>354.68</v>
      </c>
      <c r="X8798" s="267" t="s">
        <v>58597</v>
      </c>
      <c r="Y8798" s="268">
        <v>25752.7</v>
      </c>
      <c r="AA8798" s="229" t="s">
        <v>52943</v>
      </c>
      <c r="AB8798" s="230">
        <v>4600.84</v>
      </c>
      <c r="AD8798" s="209" t="s">
        <v>22927</v>
      </c>
      <c r="AE8798" s="210">
        <v>1517.16</v>
      </c>
      <c r="AF8798" s="93"/>
      <c r="AG8798" s="93"/>
      <c r="AH8798" s="93"/>
    </row>
    <row r="8799" spans="21:34" x14ac:dyDescent="0.3">
      <c r="U8799" s="309" t="s">
        <v>56657</v>
      </c>
      <c r="V8799" s="310">
        <v>7042.5</v>
      </c>
      <c r="X8799" s="267" t="s">
        <v>58598</v>
      </c>
      <c r="Y8799" s="268">
        <v>1970.09</v>
      </c>
      <c r="AA8799" s="229" t="s">
        <v>52944</v>
      </c>
      <c r="AB8799" s="230">
        <v>14309.92</v>
      </c>
      <c r="AD8799" s="209" t="s">
        <v>22928</v>
      </c>
      <c r="AE8799" s="210">
        <v>277.66000000000003</v>
      </c>
      <c r="AF8799" s="93"/>
      <c r="AG8799" s="93"/>
      <c r="AH8799" s="93"/>
    </row>
    <row r="8800" spans="21:34" x14ac:dyDescent="0.3">
      <c r="U8800" s="309" t="s">
        <v>69115</v>
      </c>
      <c r="V8800" s="310">
        <v>7638.75</v>
      </c>
      <c r="X8800" s="267" t="s">
        <v>62101</v>
      </c>
      <c r="Y8800" s="268">
        <v>1148.73</v>
      </c>
      <c r="AA8800" s="229" t="s">
        <v>52945</v>
      </c>
      <c r="AB8800" s="230">
        <v>8301.6</v>
      </c>
      <c r="AD8800" s="209" t="s">
        <v>22929</v>
      </c>
      <c r="AE8800" s="210">
        <v>1636.76</v>
      </c>
      <c r="AF8800" s="93"/>
      <c r="AG8800" s="93"/>
      <c r="AH8800" s="93"/>
    </row>
    <row r="8801" spans="21:34" x14ac:dyDescent="0.3">
      <c r="U8801" s="309" t="s">
        <v>45769</v>
      </c>
      <c r="V8801" s="310">
        <v>51370.46</v>
      </c>
      <c r="X8801" s="267" t="s">
        <v>61477</v>
      </c>
      <c r="Y8801" s="268">
        <v>3814.1</v>
      </c>
      <c r="AA8801" s="229" t="s">
        <v>52946</v>
      </c>
      <c r="AB8801" s="230">
        <v>1000</v>
      </c>
      <c r="AD8801" s="209" t="s">
        <v>22930</v>
      </c>
      <c r="AE8801" s="210">
        <v>9545.59</v>
      </c>
      <c r="AF8801" s="93"/>
      <c r="AG8801" s="93"/>
      <c r="AH8801" s="93"/>
    </row>
    <row r="8802" spans="21:34" x14ac:dyDescent="0.3">
      <c r="U8802" s="309" t="s">
        <v>45771</v>
      </c>
      <c r="V8802" s="310">
        <v>3929.85</v>
      </c>
      <c r="X8802" s="267" t="s">
        <v>60587</v>
      </c>
      <c r="Y8802" s="268">
        <v>7625.04</v>
      </c>
      <c r="AA8802" s="229" t="s">
        <v>23128</v>
      </c>
      <c r="AB8802" s="230">
        <v>123527.7</v>
      </c>
      <c r="AD8802" s="209" t="s">
        <v>22931</v>
      </c>
      <c r="AE8802" s="210">
        <v>8082.56</v>
      </c>
      <c r="AF8802" s="93"/>
      <c r="AG8802" s="93"/>
      <c r="AH8802" s="93"/>
    </row>
    <row r="8803" spans="21:34" x14ac:dyDescent="0.3">
      <c r="U8803" s="309" t="s">
        <v>47338</v>
      </c>
      <c r="V8803" s="310">
        <v>1541.11</v>
      </c>
      <c r="X8803" s="267" t="s">
        <v>60588</v>
      </c>
      <c r="Y8803" s="268">
        <v>575.32000000000005</v>
      </c>
      <c r="AA8803" s="229" t="s">
        <v>47055</v>
      </c>
      <c r="AB8803" s="230">
        <v>4172</v>
      </c>
      <c r="AD8803" s="209" t="s">
        <v>22932</v>
      </c>
      <c r="AE8803" s="210">
        <v>218.12</v>
      </c>
      <c r="AF8803" s="93"/>
      <c r="AG8803" s="93"/>
      <c r="AH8803" s="93"/>
    </row>
    <row r="8804" spans="21:34" x14ac:dyDescent="0.3">
      <c r="U8804" s="309" t="s">
        <v>62840</v>
      </c>
      <c r="V8804" s="310">
        <v>22258.5</v>
      </c>
      <c r="X8804" s="267" t="s">
        <v>60589</v>
      </c>
      <c r="Y8804" s="268">
        <v>1868.16</v>
      </c>
      <c r="AA8804" s="229" t="s">
        <v>52947</v>
      </c>
      <c r="AB8804" s="230">
        <v>86110</v>
      </c>
      <c r="AD8804" s="209" t="s">
        <v>22933</v>
      </c>
      <c r="AE8804" s="210">
        <v>5202.66</v>
      </c>
      <c r="AF8804" s="93"/>
      <c r="AG8804" s="93"/>
      <c r="AH8804" s="93"/>
    </row>
    <row r="8805" spans="21:34" x14ac:dyDescent="0.3">
      <c r="U8805" s="309" t="s">
        <v>45772</v>
      </c>
      <c r="V8805" s="310">
        <v>1631.78</v>
      </c>
      <c r="X8805" s="267" t="s">
        <v>23272</v>
      </c>
      <c r="Y8805" s="268">
        <v>4016.33</v>
      </c>
      <c r="AA8805" s="229" t="s">
        <v>33810</v>
      </c>
      <c r="AB8805" s="230">
        <v>439114</v>
      </c>
      <c r="AD8805" s="209" t="s">
        <v>22934</v>
      </c>
      <c r="AE8805" s="210">
        <v>398</v>
      </c>
      <c r="AF8805" s="93"/>
      <c r="AG8805" s="93"/>
      <c r="AH8805" s="93"/>
    </row>
    <row r="8806" spans="21:34" x14ac:dyDescent="0.3">
      <c r="U8806" s="309" t="s">
        <v>69116</v>
      </c>
      <c r="V8806" s="310">
        <v>1899.68</v>
      </c>
      <c r="X8806" s="267" t="s">
        <v>23274</v>
      </c>
      <c r="Y8806" s="268">
        <v>18280.419999999998</v>
      </c>
      <c r="AA8806" s="229" t="s">
        <v>23129</v>
      </c>
      <c r="AB8806" s="230">
        <v>8498.57</v>
      </c>
      <c r="AD8806" s="209" t="s">
        <v>22935</v>
      </c>
      <c r="AE8806" s="210">
        <v>47866.04</v>
      </c>
      <c r="AF8806" s="93"/>
      <c r="AG8806" s="93"/>
      <c r="AH8806" s="93"/>
    </row>
    <row r="8807" spans="21:34" x14ac:dyDescent="0.3">
      <c r="U8807" s="309" t="s">
        <v>62292</v>
      </c>
      <c r="V8807" s="310">
        <v>6896.25</v>
      </c>
      <c r="X8807" s="267" t="s">
        <v>50135</v>
      </c>
      <c r="Y8807" s="268">
        <v>29576.34</v>
      </c>
      <c r="AA8807" s="229" t="s">
        <v>48979</v>
      </c>
      <c r="AB8807" s="230">
        <v>41168.300000000003</v>
      </c>
      <c r="AD8807" s="209" t="s">
        <v>22936</v>
      </c>
      <c r="AE8807" s="210">
        <v>19879.150000000001</v>
      </c>
      <c r="AF8807" s="93"/>
      <c r="AG8807" s="93"/>
      <c r="AH8807" s="93"/>
    </row>
    <row r="8808" spans="21:34" x14ac:dyDescent="0.3">
      <c r="U8808" s="309" t="s">
        <v>62293</v>
      </c>
      <c r="V8808" s="310">
        <v>527.55999999999995</v>
      </c>
      <c r="X8808" s="267" t="s">
        <v>23276</v>
      </c>
      <c r="Y8808" s="268">
        <v>13200</v>
      </c>
      <c r="AA8808" s="229" t="s">
        <v>23130</v>
      </c>
      <c r="AB8808" s="230">
        <v>14284.67</v>
      </c>
      <c r="AD8808" s="209" t="s">
        <v>22937</v>
      </c>
      <c r="AE8808" s="210">
        <v>5202.66</v>
      </c>
      <c r="AF8808" s="93"/>
      <c r="AG8808" s="93"/>
      <c r="AH8808" s="93"/>
    </row>
    <row r="8809" spans="21:34" x14ac:dyDescent="0.3">
      <c r="U8809" s="309" t="s">
        <v>69117</v>
      </c>
      <c r="V8809" s="310">
        <v>3132.72</v>
      </c>
      <c r="X8809" s="267" t="s">
        <v>57585</v>
      </c>
      <c r="Y8809" s="268">
        <v>743</v>
      </c>
      <c r="AA8809" s="229" t="s">
        <v>23131</v>
      </c>
      <c r="AB8809" s="230">
        <v>6311.59</v>
      </c>
      <c r="AD8809" s="209" t="s">
        <v>22938</v>
      </c>
      <c r="AE8809" s="210">
        <v>5576.95</v>
      </c>
      <c r="AF8809" s="93"/>
      <c r="AG8809" s="93"/>
      <c r="AH8809" s="93"/>
    </row>
    <row r="8810" spans="21:34" x14ac:dyDescent="0.3">
      <c r="U8810" s="309" t="s">
        <v>63440</v>
      </c>
      <c r="V8810" s="310">
        <v>1146.74</v>
      </c>
      <c r="X8810" s="267" t="s">
        <v>57586</v>
      </c>
      <c r="Y8810" s="268">
        <v>1357</v>
      </c>
      <c r="AA8810" s="229" t="s">
        <v>33811</v>
      </c>
      <c r="AB8810" s="230">
        <v>22650</v>
      </c>
      <c r="AD8810" s="209" t="s">
        <v>22939</v>
      </c>
      <c r="AE8810" s="210">
        <v>1247.8599999999999</v>
      </c>
      <c r="AF8810" s="93"/>
      <c r="AG8810" s="93"/>
      <c r="AH8810" s="93"/>
    </row>
    <row r="8811" spans="21:34" x14ac:dyDescent="0.3">
      <c r="U8811" s="309" t="s">
        <v>48335</v>
      </c>
      <c r="V8811" s="310">
        <v>342</v>
      </c>
      <c r="X8811" s="267" t="s">
        <v>52991</v>
      </c>
      <c r="Y8811" s="268">
        <v>57065.9</v>
      </c>
      <c r="AA8811" s="229" t="s">
        <v>23132</v>
      </c>
      <c r="AB8811" s="230">
        <v>295500</v>
      </c>
      <c r="AD8811" s="209" t="s">
        <v>22940</v>
      </c>
      <c r="AE8811" s="210">
        <v>1636.76</v>
      </c>
      <c r="AF8811" s="93"/>
      <c r="AG8811" s="93"/>
      <c r="AH8811" s="93"/>
    </row>
    <row r="8812" spans="21:34" x14ac:dyDescent="0.3">
      <c r="U8812" s="309" t="s">
        <v>69118</v>
      </c>
      <c r="V8812" s="310">
        <v>2000</v>
      </c>
      <c r="X8812" s="267" t="s">
        <v>13860</v>
      </c>
      <c r="Y8812" s="268">
        <v>-1307.43</v>
      </c>
      <c r="AA8812" s="229" t="s">
        <v>23133</v>
      </c>
      <c r="AB8812" s="230">
        <v>1279.74</v>
      </c>
      <c r="AD8812" s="209" t="s">
        <v>22941</v>
      </c>
      <c r="AE8812" s="210">
        <v>13831</v>
      </c>
      <c r="AF8812" s="93"/>
      <c r="AG8812" s="93"/>
      <c r="AH8812" s="93"/>
    </row>
    <row r="8813" spans="21:34" x14ac:dyDescent="0.3">
      <c r="U8813" s="309" t="s">
        <v>69119</v>
      </c>
      <c r="V8813" s="310">
        <v>40000</v>
      </c>
      <c r="X8813" s="267" t="s">
        <v>23327</v>
      </c>
      <c r="Y8813" s="268">
        <v>-55758.47</v>
      </c>
      <c r="AA8813" s="229" t="s">
        <v>23134</v>
      </c>
      <c r="AB8813" s="230">
        <v>78347.460000000006</v>
      </c>
      <c r="AD8813" s="209" t="s">
        <v>22942</v>
      </c>
      <c r="AE8813" s="210">
        <v>39188.42</v>
      </c>
      <c r="AF8813" s="93"/>
      <c r="AG8813" s="93"/>
      <c r="AH8813" s="93"/>
    </row>
    <row r="8814" spans="21:34" x14ac:dyDescent="0.3">
      <c r="U8814" s="309" t="s">
        <v>29351</v>
      </c>
      <c r="V8814" s="310">
        <v>95.23</v>
      </c>
      <c r="X8814" s="267" t="s">
        <v>52992</v>
      </c>
      <c r="Y8814" s="268">
        <v>4350.6499999999996</v>
      </c>
      <c r="AA8814" s="229" t="s">
        <v>33812</v>
      </c>
      <c r="AB8814" s="230">
        <v>130785.53</v>
      </c>
      <c r="AD8814" s="209" t="s">
        <v>22943</v>
      </c>
      <c r="AE8814" s="210">
        <v>27527.7</v>
      </c>
      <c r="AF8814" s="93"/>
      <c r="AG8814" s="93"/>
      <c r="AH8814" s="93"/>
    </row>
    <row r="8815" spans="21:34" x14ac:dyDescent="0.3">
      <c r="U8815" s="309" t="s">
        <v>63441</v>
      </c>
      <c r="V8815" s="310">
        <v>1782.08</v>
      </c>
      <c r="X8815" s="267" t="s">
        <v>23329</v>
      </c>
      <c r="Y8815" s="268">
        <v>-4350.6499999999996</v>
      </c>
      <c r="AA8815" s="229" t="s">
        <v>33813</v>
      </c>
      <c r="AB8815" s="230">
        <v>63411.21</v>
      </c>
      <c r="AD8815" s="209" t="s">
        <v>22944</v>
      </c>
      <c r="AE8815" s="210">
        <v>218.12</v>
      </c>
      <c r="AF8815" s="93"/>
      <c r="AG8815" s="93"/>
      <c r="AH8815" s="93"/>
    </row>
    <row r="8816" spans="21:34" x14ac:dyDescent="0.3">
      <c r="U8816" s="309" t="s">
        <v>34277</v>
      </c>
      <c r="V8816" s="310">
        <v>10314.19</v>
      </c>
      <c r="X8816" s="267" t="s">
        <v>52993</v>
      </c>
      <c r="Y8816" s="268">
        <v>787.51</v>
      </c>
      <c r="AA8816" s="229" t="s">
        <v>52948</v>
      </c>
      <c r="AB8816" s="230">
        <v>18029.419999999998</v>
      </c>
      <c r="AD8816" s="209" t="s">
        <v>22945</v>
      </c>
      <c r="AE8816" s="210">
        <v>91927.97</v>
      </c>
      <c r="AF8816" s="93"/>
      <c r="AG8816" s="93"/>
      <c r="AH8816" s="93"/>
    </row>
    <row r="8817" spans="21:34" x14ac:dyDescent="0.3">
      <c r="U8817" s="309" t="s">
        <v>54007</v>
      </c>
      <c r="V8817" s="310">
        <v>5509.8</v>
      </c>
      <c r="X8817" s="267" t="s">
        <v>23330</v>
      </c>
      <c r="Y8817" s="268">
        <v>-787.51</v>
      </c>
      <c r="AA8817" s="229" t="s">
        <v>23135</v>
      </c>
      <c r="AB8817" s="230">
        <v>461.75</v>
      </c>
      <c r="AD8817" s="209" t="s">
        <v>22946</v>
      </c>
      <c r="AE8817" s="210">
        <v>568.03</v>
      </c>
      <c r="AF8817" s="93"/>
      <c r="AG8817" s="93"/>
      <c r="AH8817" s="93"/>
    </row>
    <row r="8818" spans="21:34" x14ac:dyDescent="0.3">
      <c r="U8818" s="309" t="s">
        <v>69120</v>
      </c>
      <c r="V8818" s="310">
        <v>1500</v>
      </c>
      <c r="X8818" s="267" t="s">
        <v>23331</v>
      </c>
      <c r="Y8818" s="268">
        <v>-503.37</v>
      </c>
      <c r="AA8818" s="229" t="s">
        <v>52949</v>
      </c>
      <c r="AB8818" s="230">
        <v>203339.23</v>
      </c>
      <c r="AD8818" s="209" t="s">
        <v>22947</v>
      </c>
      <c r="AE8818" s="210">
        <v>15530.33</v>
      </c>
      <c r="AF8818" s="93"/>
      <c r="AG8818" s="93"/>
      <c r="AH8818" s="93"/>
    </row>
    <row r="8819" spans="21:34" x14ac:dyDescent="0.3">
      <c r="U8819" s="309" t="s">
        <v>54008</v>
      </c>
      <c r="V8819" s="310">
        <v>536.24</v>
      </c>
      <c r="X8819" s="267" t="s">
        <v>23335</v>
      </c>
      <c r="Y8819" s="268">
        <v>-38.5</v>
      </c>
      <c r="AA8819" s="229" t="s">
        <v>23137</v>
      </c>
      <c r="AB8819" s="230">
        <v>106600.81</v>
      </c>
      <c r="AD8819" s="209" t="s">
        <v>22948</v>
      </c>
      <c r="AE8819" s="210">
        <v>969.67</v>
      </c>
      <c r="AF8819" s="93"/>
      <c r="AG8819" s="93"/>
      <c r="AH8819" s="93"/>
    </row>
    <row r="8820" spans="21:34" x14ac:dyDescent="0.3">
      <c r="U8820" s="309" t="s">
        <v>54009</v>
      </c>
      <c r="V8820" s="310">
        <v>1192.82</v>
      </c>
      <c r="X8820" s="267" t="s">
        <v>23336</v>
      </c>
      <c r="Y8820" s="268">
        <v>-123.33</v>
      </c>
      <c r="AA8820" s="229" t="s">
        <v>52950</v>
      </c>
      <c r="AB8820" s="230">
        <v>-6064.32</v>
      </c>
      <c r="AD8820" s="209" t="s">
        <v>22949</v>
      </c>
      <c r="AE8820" s="210">
        <v>210</v>
      </c>
      <c r="AF8820" s="93"/>
      <c r="AG8820" s="93"/>
      <c r="AH8820" s="93"/>
    </row>
    <row r="8821" spans="21:34" x14ac:dyDescent="0.3">
      <c r="U8821" s="309" t="s">
        <v>60810</v>
      </c>
      <c r="V8821" s="310">
        <v>147297.35999999999</v>
      </c>
      <c r="X8821" s="267" t="s">
        <v>52996</v>
      </c>
      <c r="Y8821" s="268">
        <v>665.2</v>
      </c>
      <c r="AA8821" s="229" t="s">
        <v>52951</v>
      </c>
      <c r="AB8821" s="230">
        <v>14789</v>
      </c>
      <c r="AD8821" s="209" t="s">
        <v>22950</v>
      </c>
      <c r="AE8821" s="210">
        <v>1353.04</v>
      </c>
      <c r="AF8821" s="93"/>
      <c r="AG8821" s="93"/>
      <c r="AH8821" s="93"/>
    </row>
    <row r="8822" spans="21:34" x14ac:dyDescent="0.3">
      <c r="U8822" s="309" t="s">
        <v>69121</v>
      </c>
      <c r="V8822" s="310">
        <v>50512</v>
      </c>
      <c r="X8822" s="267" t="s">
        <v>23339</v>
      </c>
      <c r="Y8822" s="268">
        <v>-2532.7199999999998</v>
      </c>
      <c r="AA8822" s="229" t="s">
        <v>52952</v>
      </c>
      <c r="AB8822" s="230">
        <v>14563.86</v>
      </c>
      <c r="AD8822" s="209" t="s">
        <v>22951</v>
      </c>
      <c r="AE8822" s="210">
        <v>758</v>
      </c>
      <c r="AF8822" s="93"/>
      <c r="AG8822" s="93"/>
      <c r="AH8822" s="93"/>
    </row>
    <row r="8823" spans="21:34" x14ac:dyDescent="0.3">
      <c r="U8823" s="309" t="s">
        <v>62294</v>
      </c>
      <c r="V8823" s="310">
        <v>596101.81000000006</v>
      </c>
      <c r="X8823" s="267" t="s">
        <v>23340</v>
      </c>
      <c r="Y8823" s="268">
        <v>-193.75</v>
      </c>
      <c r="AA8823" s="229" t="s">
        <v>52953</v>
      </c>
      <c r="AB8823" s="230">
        <v>1114.06</v>
      </c>
      <c r="AD8823" s="209" t="s">
        <v>22952</v>
      </c>
      <c r="AE8823" s="210">
        <v>297.60000000000002</v>
      </c>
      <c r="AF8823" s="93"/>
      <c r="AG8823" s="93"/>
      <c r="AH8823" s="93"/>
    </row>
    <row r="8824" spans="21:34" x14ac:dyDescent="0.3">
      <c r="U8824" s="309" t="s">
        <v>61626</v>
      </c>
      <c r="V8824" s="310">
        <v>191552</v>
      </c>
      <c r="X8824" s="267" t="s">
        <v>52997</v>
      </c>
      <c r="Y8824" s="268">
        <v>2726.47</v>
      </c>
      <c r="AA8824" s="229" t="s">
        <v>52954</v>
      </c>
      <c r="AB8824" s="230">
        <v>9600.9</v>
      </c>
      <c r="AD8824" s="209" t="s">
        <v>22953</v>
      </c>
      <c r="AE8824" s="210">
        <v>369.93</v>
      </c>
      <c r="AF8824" s="93"/>
      <c r="AG8824" s="93"/>
      <c r="AH8824" s="93"/>
    </row>
    <row r="8825" spans="21:34" x14ac:dyDescent="0.3">
      <c r="U8825" s="309" t="s">
        <v>63828</v>
      </c>
      <c r="V8825" s="310">
        <v>126447.19</v>
      </c>
      <c r="X8825" s="267" t="s">
        <v>23344</v>
      </c>
      <c r="Y8825" s="268">
        <v>-516.75</v>
      </c>
      <c r="AA8825" s="229" t="s">
        <v>52955</v>
      </c>
      <c r="AB8825" s="230">
        <v>227.52</v>
      </c>
      <c r="AD8825" s="209" t="s">
        <v>22954</v>
      </c>
      <c r="AE8825" s="210">
        <v>834.57</v>
      </c>
      <c r="AF8825" s="93"/>
      <c r="AG8825" s="93"/>
      <c r="AH8825" s="93"/>
    </row>
    <row r="8826" spans="21:34" x14ac:dyDescent="0.3">
      <c r="U8826" s="309" t="s">
        <v>57931</v>
      </c>
      <c r="V8826" s="310">
        <v>345755.78</v>
      </c>
      <c r="X8826" s="267" t="s">
        <v>23345</v>
      </c>
      <c r="Y8826" s="268">
        <v>-39.53</v>
      </c>
      <c r="AA8826" s="229" t="s">
        <v>52956</v>
      </c>
      <c r="AB8826" s="230">
        <v>4062.45</v>
      </c>
      <c r="AD8826" s="209" t="s">
        <v>22955</v>
      </c>
      <c r="AE8826" s="210">
        <v>3380.37</v>
      </c>
      <c r="AF8826" s="93"/>
      <c r="AG8826" s="93"/>
      <c r="AH8826" s="93"/>
    </row>
    <row r="8827" spans="21:34" x14ac:dyDescent="0.3">
      <c r="U8827" s="309" t="s">
        <v>62295</v>
      </c>
      <c r="V8827" s="310">
        <v>148441.95000000001</v>
      </c>
      <c r="X8827" s="267" t="s">
        <v>23346</v>
      </c>
      <c r="Y8827" s="268">
        <v>-126.6</v>
      </c>
      <c r="AA8827" s="229" t="s">
        <v>52957</v>
      </c>
      <c r="AB8827" s="230">
        <v>1552.13</v>
      </c>
      <c r="AD8827" s="209" t="s">
        <v>22956</v>
      </c>
      <c r="AE8827" s="210">
        <v>5225</v>
      </c>
      <c r="AF8827" s="93"/>
      <c r="AG8827" s="93"/>
      <c r="AH8827" s="93"/>
    </row>
    <row r="8828" spans="21:34" x14ac:dyDescent="0.3">
      <c r="U8828" s="309" t="s">
        <v>62296</v>
      </c>
      <c r="V8828" s="310">
        <v>22232</v>
      </c>
      <c r="X8828" s="267" t="s">
        <v>52999</v>
      </c>
      <c r="Y8828" s="268">
        <v>682.88</v>
      </c>
      <c r="AA8828" s="229" t="s">
        <v>52958</v>
      </c>
      <c r="AB8828" s="230">
        <v>900</v>
      </c>
      <c r="AD8828" s="209" t="s">
        <v>22957</v>
      </c>
      <c r="AE8828" s="210">
        <v>827</v>
      </c>
      <c r="AF8828" s="93"/>
      <c r="AG8828" s="93"/>
      <c r="AH8828" s="93"/>
    </row>
    <row r="8829" spans="21:34" x14ac:dyDescent="0.3">
      <c r="U8829" s="309" t="s">
        <v>62297</v>
      </c>
      <c r="V8829" s="310">
        <v>2303</v>
      </c>
      <c r="X8829" s="267" t="s">
        <v>57587</v>
      </c>
      <c r="Y8829" s="268">
        <v>503.37</v>
      </c>
      <c r="AA8829" s="229" t="s">
        <v>52959</v>
      </c>
      <c r="AB8829" s="230">
        <v>1250.23</v>
      </c>
      <c r="AD8829" s="209" t="s">
        <v>22958</v>
      </c>
      <c r="AE8829" s="210">
        <v>4612.6000000000004</v>
      </c>
      <c r="AF8829" s="93"/>
      <c r="AG8829" s="93"/>
      <c r="AH8829" s="93"/>
    </row>
    <row r="8830" spans="21:34" x14ac:dyDescent="0.3">
      <c r="U8830" s="309" t="s">
        <v>69122</v>
      </c>
      <c r="V8830" s="310">
        <v>272.10000000000002</v>
      </c>
      <c r="X8830" s="267" t="s">
        <v>33821</v>
      </c>
      <c r="Y8830" s="268">
        <v>43900</v>
      </c>
      <c r="AA8830" s="229" t="s">
        <v>52960</v>
      </c>
      <c r="AB8830" s="230">
        <v>390.37</v>
      </c>
      <c r="AD8830" s="209" t="s">
        <v>22959</v>
      </c>
      <c r="AE8830" s="210">
        <v>609.07000000000005</v>
      </c>
      <c r="AF8830" s="93"/>
      <c r="AG8830" s="93"/>
      <c r="AH8830" s="93"/>
    </row>
    <row r="8831" spans="21:34" x14ac:dyDescent="0.3">
      <c r="U8831" s="309" t="s">
        <v>49222</v>
      </c>
      <c r="V8831" s="310">
        <v>26799</v>
      </c>
      <c r="X8831" s="267" t="s">
        <v>33823</v>
      </c>
      <c r="Y8831" s="268">
        <v>57075.41</v>
      </c>
      <c r="AA8831" s="229" t="s">
        <v>52961</v>
      </c>
      <c r="AB8831" s="230">
        <v>2674.26</v>
      </c>
      <c r="AD8831" s="209" t="s">
        <v>22960</v>
      </c>
      <c r="AE8831" s="210">
        <v>1485</v>
      </c>
      <c r="AF8831" s="93"/>
      <c r="AG8831" s="93"/>
      <c r="AH8831" s="93"/>
    </row>
    <row r="8832" spans="21:34" x14ac:dyDescent="0.3">
      <c r="U8832" s="309" t="s">
        <v>49223</v>
      </c>
      <c r="V8832" s="310">
        <v>313550</v>
      </c>
      <c r="X8832" s="267" t="s">
        <v>63247</v>
      </c>
      <c r="Y8832" s="268">
        <v>226</v>
      </c>
      <c r="AA8832" s="229" t="s">
        <v>52962</v>
      </c>
      <c r="AB8832" s="230">
        <v>2549.2800000000002</v>
      </c>
      <c r="AD8832" s="209" t="s">
        <v>22961</v>
      </c>
      <c r="AE8832" s="210">
        <v>15530.33</v>
      </c>
      <c r="AF8832" s="93"/>
      <c r="AG8832" s="93"/>
      <c r="AH8832" s="93"/>
    </row>
    <row r="8833" spans="21:34" x14ac:dyDescent="0.3">
      <c r="U8833" s="309" t="s">
        <v>58707</v>
      </c>
      <c r="V8833" s="310">
        <v>34787.86</v>
      </c>
      <c r="X8833" s="267" t="s">
        <v>35264</v>
      </c>
      <c r="Y8833" s="268">
        <v>636343.62</v>
      </c>
      <c r="AA8833" s="229" t="s">
        <v>52963</v>
      </c>
      <c r="AB8833" s="230">
        <v>14082</v>
      </c>
      <c r="AD8833" s="209" t="s">
        <v>22962</v>
      </c>
      <c r="AE8833" s="210">
        <v>4612.6000000000004</v>
      </c>
      <c r="AF8833" s="93"/>
      <c r="AG8833" s="93"/>
      <c r="AH8833" s="93"/>
    </row>
    <row r="8834" spans="21:34" x14ac:dyDescent="0.3">
      <c r="U8834" s="309" t="s">
        <v>60811</v>
      </c>
      <c r="V8834" s="310">
        <v>4221.67</v>
      </c>
      <c r="X8834" s="267" t="s">
        <v>63248</v>
      </c>
      <c r="Y8834" s="268">
        <v>38229.18</v>
      </c>
      <c r="AA8834" s="229" t="s">
        <v>52964</v>
      </c>
      <c r="AB8834" s="230">
        <v>1077.27</v>
      </c>
      <c r="AD8834" s="209" t="s">
        <v>22963</v>
      </c>
      <c r="AE8834" s="210">
        <v>1485</v>
      </c>
      <c r="AF8834" s="93"/>
      <c r="AG8834" s="93"/>
      <c r="AH8834" s="93"/>
    </row>
    <row r="8835" spans="21:34" x14ac:dyDescent="0.3">
      <c r="U8835" s="309" t="s">
        <v>65006</v>
      </c>
      <c r="V8835" s="310">
        <v>235.2</v>
      </c>
      <c r="X8835" s="267" t="s">
        <v>53000</v>
      </c>
      <c r="Y8835" s="268">
        <v>10500</v>
      </c>
      <c r="AA8835" s="229" t="s">
        <v>52965</v>
      </c>
      <c r="AB8835" s="230">
        <v>2758.97</v>
      </c>
      <c r="AD8835" s="209" t="s">
        <v>22964</v>
      </c>
      <c r="AE8835" s="210">
        <v>1578.74</v>
      </c>
      <c r="AF8835" s="93"/>
      <c r="AG8835" s="93"/>
      <c r="AH8835" s="93"/>
    </row>
    <row r="8836" spans="21:34" x14ac:dyDescent="0.3">
      <c r="U8836" s="309" t="s">
        <v>49224</v>
      </c>
      <c r="V8836" s="310">
        <v>139631.75</v>
      </c>
      <c r="X8836" s="267" t="s">
        <v>33829</v>
      </c>
      <c r="Y8836" s="268">
        <v>59616.81</v>
      </c>
      <c r="AA8836" s="229" t="s">
        <v>50123</v>
      </c>
      <c r="AB8836" s="230">
        <v>7548.33</v>
      </c>
      <c r="AD8836" s="209" t="s">
        <v>22965</v>
      </c>
      <c r="AE8836" s="210">
        <v>4424.9399999999996</v>
      </c>
      <c r="AF8836" s="93"/>
      <c r="AG8836" s="93"/>
      <c r="AH8836" s="93"/>
    </row>
    <row r="8837" spans="21:34" x14ac:dyDescent="0.3">
      <c r="U8837" s="309" t="s">
        <v>57932</v>
      </c>
      <c r="V8837" s="310">
        <v>345375.72</v>
      </c>
      <c r="X8837" s="267" t="s">
        <v>48987</v>
      </c>
      <c r="Y8837" s="268">
        <v>36180.49</v>
      </c>
      <c r="AA8837" s="229" t="s">
        <v>52966</v>
      </c>
      <c r="AB8837" s="230">
        <v>4037.15</v>
      </c>
      <c r="AD8837" s="209" t="s">
        <v>22966</v>
      </c>
      <c r="AE8837" s="210">
        <v>2549.9699999999998</v>
      </c>
      <c r="AF8837" s="93"/>
      <c r="AG8837" s="93"/>
      <c r="AH8837" s="93"/>
    </row>
    <row r="8838" spans="21:34" x14ac:dyDescent="0.3">
      <c r="U8838" s="309" t="s">
        <v>58708</v>
      </c>
      <c r="V8838" s="310">
        <v>160165.68</v>
      </c>
      <c r="X8838" s="267" t="s">
        <v>56301</v>
      </c>
      <c r="Y8838" s="268">
        <v>18042.57</v>
      </c>
      <c r="AA8838" s="229" t="s">
        <v>48980</v>
      </c>
      <c r="AB8838" s="230">
        <v>3008.18</v>
      </c>
      <c r="AD8838" s="209" t="s">
        <v>22967</v>
      </c>
      <c r="AE8838" s="210">
        <v>1055.5999999999999</v>
      </c>
      <c r="AF8838" s="93"/>
      <c r="AG8838" s="93"/>
      <c r="AH8838" s="93"/>
    </row>
    <row r="8839" spans="21:34" x14ac:dyDescent="0.3">
      <c r="U8839" s="309" t="s">
        <v>66786</v>
      </c>
      <c r="V8839" s="310">
        <v>3566.24</v>
      </c>
      <c r="X8839" s="267" t="s">
        <v>33830</v>
      </c>
      <c r="Y8839" s="268">
        <v>291074.08</v>
      </c>
      <c r="AA8839" s="229" t="s">
        <v>48981</v>
      </c>
      <c r="AB8839" s="230">
        <v>57988.89</v>
      </c>
      <c r="AD8839" s="209" t="s">
        <v>22968</v>
      </c>
      <c r="AE8839" s="210">
        <v>5225</v>
      </c>
      <c r="AF8839" s="93"/>
      <c r="AG8839" s="93"/>
      <c r="AH8839" s="93"/>
    </row>
    <row r="8840" spans="21:34" x14ac:dyDescent="0.3">
      <c r="U8840" s="309" t="s">
        <v>65007</v>
      </c>
      <c r="V8840" s="310">
        <v>45500</v>
      </c>
      <c r="X8840" s="267" t="s">
        <v>23348</v>
      </c>
      <c r="Y8840" s="268">
        <v>1281</v>
      </c>
      <c r="AA8840" s="229" t="s">
        <v>52967</v>
      </c>
      <c r="AB8840" s="230">
        <v>1105</v>
      </c>
      <c r="AD8840" s="209" t="s">
        <v>22969</v>
      </c>
      <c r="AE8840" s="210">
        <v>13131.7</v>
      </c>
      <c r="AF8840" s="93"/>
      <c r="AG8840" s="93"/>
      <c r="AH8840" s="93"/>
    </row>
    <row r="8841" spans="21:34" x14ac:dyDescent="0.3">
      <c r="U8841" s="309" t="s">
        <v>48336</v>
      </c>
      <c r="V8841" s="310">
        <v>36703.03</v>
      </c>
      <c r="X8841" s="267" t="s">
        <v>35265</v>
      </c>
      <c r="Y8841" s="268">
        <v>2691.75</v>
      </c>
      <c r="AA8841" s="229" t="s">
        <v>48982</v>
      </c>
      <c r="AB8841" s="230">
        <v>47705</v>
      </c>
      <c r="AD8841" s="209" t="s">
        <v>22970</v>
      </c>
      <c r="AE8841" s="210">
        <v>7857.98</v>
      </c>
      <c r="AF8841" s="93"/>
      <c r="AG8841" s="93"/>
      <c r="AH8841" s="93"/>
    </row>
    <row r="8842" spans="21:34" x14ac:dyDescent="0.3">
      <c r="U8842" s="309" t="s">
        <v>48337</v>
      </c>
      <c r="V8842" s="310">
        <v>103729.93</v>
      </c>
      <c r="X8842" s="267" t="s">
        <v>23349</v>
      </c>
      <c r="Y8842" s="268">
        <v>165049.81</v>
      </c>
      <c r="AA8842" s="229" t="s">
        <v>52968</v>
      </c>
      <c r="AB8842" s="230">
        <v>18114</v>
      </c>
      <c r="AD8842" s="209" t="s">
        <v>22971</v>
      </c>
      <c r="AE8842" s="210">
        <v>2424.17</v>
      </c>
      <c r="AF8842" s="93"/>
      <c r="AG8842" s="93"/>
      <c r="AH8842" s="93"/>
    </row>
    <row r="8843" spans="21:34" x14ac:dyDescent="0.3">
      <c r="U8843" s="309" t="s">
        <v>69123</v>
      </c>
      <c r="V8843" s="310">
        <v>2400</v>
      </c>
      <c r="X8843" s="267" t="s">
        <v>53001</v>
      </c>
      <c r="Y8843" s="268">
        <v>2870.25</v>
      </c>
      <c r="AA8843" s="229" t="s">
        <v>39280</v>
      </c>
      <c r="AB8843" s="230">
        <v>1650.13</v>
      </c>
      <c r="AD8843" s="209" t="s">
        <v>22972</v>
      </c>
      <c r="AE8843" s="210">
        <v>447.23</v>
      </c>
      <c r="AF8843" s="93"/>
      <c r="AG8843" s="93"/>
      <c r="AH8843" s="93"/>
    </row>
    <row r="8844" spans="21:34" x14ac:dyDescent="0.3">
      <c r="U8844" s="309" t="s">
        <v>69124</v>
      </c>
      <c r="V8844" s="310">
        <v>183.6</v>
      </c>
      <c r="X8844" s="267" t="s">
        <v>23350</v>
      </c>
      <c r="Y8844" s="268">
        <v>35046.550000000003</v>
      </c>
      <c r="AA8844" s="229" t="s">
        <v>35255</v>
      </c>
      <c r="AB8844" s="230">
        <v>39168.36</v>
      </c>
      <c r="AD8844" s="209" t="s">
        <v>22973</v>
      </c>
      <c r="AE8844" s="210">
        <v>26760.6</v>
      </c>
      <c r="AF8844" s="93"/>
      <c r="AG8844" s="93"/>
      <c r="AH8844" s="93"/>
    </row>
    <row r="8845" spans="21:34" x14ac:dyDescent="0.3">
      <c r="U8845" s="309" t="s">
        <v>69125</v>
      </c>
      <c r="V8845" s="310">
        <v>600.48</v>
      </c>
      <c r="X8845" s="267" t="s">
        <v>23351</v>
      </c>
      <c r="Y8845" s="268">
        <v>787.51</v>
      </c>
      <c r="AA8845" s="229" t="s">
        <v>36445</v>
      </c>
      <c r="AB8845" s="230">
        <v>2778.74</v>
      </c>
      <c r="AD8845" s="209" t="s">
        <v>22974</v>
      </c>
      <c r="AE8845" s="210">
        <v>3872.6</v>
      </c>
      <c r="AF8845" s="93"/>
      <c r="AG8845" s="93"/>
      <c r="AH8845" s="93"/>
    </row>
    <row r="8846" spans="21:34" x14ac:dyDescent="0.3">
      <c r="U8846" s="309" t="s">
        <v>66789</v>
      </c>
      <c r="V8846" s="310">
        <v>615</v>
      </c>
      <c r="X8846" s="267" t="s">
        <v>64587</v>
      </c>
      <c r="Y8846" s="268">
        <v>61945.54</v>
      </c>
      <c r="AA8846" s="229" t="s">
        <v>35256</v>
      </c>
      <c r="AB8846" s="230">
        <v>12453.71</v>
      </c>
      <c r="AD8846" s="209" t="s">
        <v>22975</v>
      </c>
      <c r="AE8846" s="210">
        <v>10796.96</v>
      </c>
      <c r="AF8846" s="93"/>
      <c r="AG8846" s="93"/>
      <c r="AH8846" s="93"/>
    </row>
    <row r="8847" spans="21:34" x14ac:dyDescent="0.3">
      <c r="U8847" s="309" t="s">
        <v>69126</v>
      </c>
      <c r="V8847" s="310">
        <v>4008</v>
      </c>
      <c r="X8847" s="267" t="s">
        <v>42683</v>
      </c>
      <c r="Y8847" s="268">
        <v>683360.01</v>
      </c>
      <c r="AA8847" s="229" t="s">
        <v>35257</v>
      </c>
      <c r="AB8847" s="230">
        <v>37809.279999999999</v>
      </c>
      <c r="AD8847" s="209" t="s">
        <v>22976</v>
      </c>
      <c r="AE8847" s="210">
        <v>60840</v>
      </c>
      <c r="AF8847" s="93"/>
      <c r="AG8847" s="93"/>
      <c r="AH8847" s="93"/>
    </row>
    <row r="8848" spans="21:34" x14ac:dyDescent="0.3">
      <c r="U8848" s="309" t="s">
        <v>69127</v>
      </c>
      <c r="V8848" s="310">
        <v>458.7</v>
      </c>
      <c r="X8848" s="267" t="s">
        <v>53002</v>
      </c>
      <c r="Y8848" s="268">
        <v>-844.44</v>
      </c>
      <c r="AA8848" s="229" t="s">
        <v>36446</v>
      </c>
      <c r="AB8848" s="230">
        <v>23639.919999999998</v>
      </c>
      <c r="AD8848" s="209" t="s">
        <v>22977</v>
      </c>
      <c r="AE8848" s="210">
        <v>36875.82</v>
      </c>
      <c r="AF8848" s="93"/>
      <c r="AG8848" s="93"/>
      <c r="AH8848" s="93"/>
    </row>
    <row r="8849" spans="21:34" x14ac:dyDescent="0.3">
      <c r="U8849" s="309" t="s">
        <v>69128</v>
      </c>
      <c r="V8849" s="310">
        <v>1693.81</v>
      </c>
      <c r="X8849" s="267" t="s">
        <v>36454</v>
      </c>
      <c r="Y8849" s="268">
        <v>626932.57999999996</v>
      </c>
      <c r="AA8849" s="229" t="s">
        <v>36447</v>
      </c>
      <c r="AB8849" s="230">
        <v>67931.5</v>
      </c>
      <c r="AD8849" s="209" t="s">
        <v>22978</v>
      </c>
      <c r="AE8849" s="210">
        <v>124.29</v>
      </c>
      <c r="AF8849" s="93"/>
      <c r="AG8849" s="93"/>
      <c r="AH8849" s="93"/>
    </row>
    <row r="8850" spans="21:34" x14ac:dyDescent="0.3">
      <c r="U8850" s="309" t="s">
        <v>57934</v>
      </c>
      <c r="V8850" s="310">
        <v>-4063.41</v>
      </c>
      <c r="X8850" s="267" t="s">
        <v>47063</v>
      </c>
      <c r="Y8850" s="268">
        <v>368293.45</v>
      </c>
      <c r="AA8850" s="229" t="s">
        <v>52969</v>
      </c>
      <c r="AB8850" s="230">
        <v>191985.95</v>
      </c>
      <c r="AD8850" s="209" t="s">
        <v>22979</v>
      </c>
      <c r="AE8850" s="210">
        <v>8314.6299999999992</v>
      </c>
      <c r="AF8850" s="93"/>
      <c r="AG8850" s="93"/>
      <c r="AH8850" s="93"/>
    </row>
    <row r="8851" spans="21:34" x14ac:dyDescent="0.3">
      <c r="U8851" s="309" t="s">
        <v>69129</v>
      </c>
      <c r="V8851" s="310">
        <v>-4063.41</v>
      </c>
      <c r="X8851" s="267" t="s">
        <v>58877</v>
      </c>
      <c r="Y8851" s="268">
        <v>88295.9</v>
      </c>
      <c r="AA8851" s="229" t="s">
        <v>33814</v>
      </c>
      <c r="AB8851" s="230">
        <v>127131.36</v>
      </c>
      <c r="AD8851" s="209" t="s">
        <v>22980</v>
      </c>
      <c r="AE8851" s="210">
        <v>5816</v>
      </c>
      <c r="AF8851" s="93"/>
      <c r="AG8851" s="93"/>
      <c r="AH8851" s="93"/>
    </row>
    <row r="8852" spans="21:34" x14ac:dyDescent="0.3">
      <c r="U8852" s="309" t="s">
        <v>69130</v>
      </c>
      <c r="V8852" s="310">
        <v>3781.8</v>
      </c>
      <c r="X8852" s="267" t="s">
        <v>59132</v>
      </c>
      <c r="Y8852" s="268">
        <v>37634</v>
      </c>
      <c r="AA8852" s="229" t="s">
        <v>42672</v>
      </c>
      <c r="AB8852" s="230">
        <v>20170</v>
      </c>
      <c r="AD8852" s="209" t="s">
        <v>22981</v>
      </c>
      <c r="AE8852" s="210">
        <v>175576</v>
      </c>
      <c r="AF8852" s="93"/>
      <c r="AG8852" s="93"/>
      <c r="AH8852" s="93"/>
    </row>
    <row r="8853" spans="21:34" x14ac:dyDescent="0.3">
      <c r="U8853" s="309" t="s">
        <v>69131</v>
      </c>
      <c r="V8853" s="310">
        <v>9500</v>
      </c>
      <c r="X8853" s="267" t="s">
        <v>58599</v>
      </c>
      <c r="Y8853" s="268">
        <v>9985.9</v>
      </c>
      <c r="AA8853" s="229" t="s">
        <v>52970</v>
      </c>
      <c r="AB8853" s="230">
        <v>-307.13</v>
      </c>
      <c r="AD8853" s="209" t="s">
        <v>13820</v>
      </c>
      <c r="AE8853" s="210">
        <v>50183.48</v>
      </c>
      <c r="AF8853" s="93"/>
      <c r="AG8853" s="93"/>
      <c r="AH8853" s="93"/>
    </row>
    <row r="8854" spans="21:34" x14ac:dyDescent="0.3">
      <c r="U8854" s="309" t="s">
        <v>69132</v>
      </c>
      <c r="V8854" s="310">
        <v>1016.1</v>
      </c>
      <c r="X8854" s="267" t="s">
        <v>58600</v>
      </c>
      <c r="Y8854" s="268">
        <v>763.9</v>
      </c>
      <c r="AA8854" s="229" t="s">
        <v>36448</v>
      </c>
      <c r="AB8854" s="230">
        <v>236402.87</v>
      </c>
      <c r="AD8854" s="209" t="s">
        <v>22982</v>
      </c>
      <c r="AE8854" s="210">
        <v>6597.24</v>
      </c>
      <c r="AF8854" s="93"/>
      <c r="AG8854" s="93"/>
      <c r="AH8854" s="93"/>
    </row>
    <row r="8855" spans="21:34" x14ac:dyDescent="0.3">
      <c r="U8855" s="309" t="s">
        <v>69133</v>
      </c>
      <c r="V8855" s="310">
        <v>1582.11</v>
      </c>
      <c r="X8855" s="267" t="s">
        <v>64588</v>
      </c>
      <c r="Y8855" s="268">
        <v>1052.51</v>
      </c>
      <c r="AA8855" s="229" t="s">
        <v>35258</v>
      </c>
      <c r="AB8855" s="230">
        <v>510370</v>
      </c>
      <c r="AD8855" s="209" t="s">
        <v>22983</v>
      </c>
      <c r="AE8855" s="210">
        <v>1058.22</v>
      </c>
      <c r="AF8855" s="93"/>
      <c r="AG8855" s="93"/>
      <c r="AH8855" s="93"/>
    </row>
    <row r="8856" spans="21:34" x14ac:dyDescent="0.3">
      <c r="U8856" s="309" t="s">
        <v>69134</v>
      </c>
      <c r="V8856" s="310">
        <v>4012.8</v>
      </c>
      <c r="X8856" s="267" t="s">
        <v>56302</v>
      </c>
      <c r="Y8856" s="268">
        <v>56244.73</v>
      </c>
      <c r="AA8856" s="229" t="s">
        <v>52971</v>
      </c>
      <c r="AB8856" s="230">
        <v>150000</v>
      </c>
      <c r="AD8856" s="209" t="s">
        <v>13822</v>
      </c>
      <c r="AE8856" s="210">
        <v>4344.3500000000004</v>
      </c>
      <c r="AF8856" s="93"/>
      <c r="AG8856" s="93"/>
      <c r="AH8856" s="93"/>
    </row>
    <row r="8857" spans="21:34" x14ac:dyDescent="0.3">
      <c r="U8857" s="309" t="s">
        <v>69135</v>
      </c>
      <c r="V8857" s="310">
        <v>290.14</v>
      </c>
      <c r="X8857" s="267" t="s">
        <v>56303</v>
      </c>
      <c r="Y8857" s="268">
        <v>1218.4000000000001</v>
      </c>
      <c r="AA8857" s="229" t="s">
        <v>52972</v>
      </c>
      <c r="AB8857" s="230">
        <v>89454.41</v>
      </c>
      <c r="AD8857" s="209" t="s">
        <v>13823</v>
      </c>
      <c r="AE8857" s="210">
        <v>6692.35</v>
      </c>
      <c r="AF8857" s="93"/>
      <c r="AG8857" s="93"/>
      <c r="AH8857" s="93"/>
    </row>
    <row r="8858" spans="21:34" x14ac:dyDescent="0.3">
      <c r="U8858" s="309" t="s">
        <v>69136</v>
      </c>
      <c r="V8858" s="310">
        <v>518.70000000000005</v>
      </c>
      <c r="X8858" s="267" t="s">
        <v>56304</v>
      </c>
      <c r="Y8858" s="268">
        <v>1274.8</v>
      </c>
      <c r="AA8858" s="229" t="s">
        <v>52973</v>
      </c>
      <c r="AB8858" s="230">
        <v>6686.49</v>
      </c>
      <c r="AD8858" s="209" t="s">
        <v>22984</v>
      </c>
      <c r="AE8858" s="210">
        <v>4450.87</v>
      </c>
      <c r="AF8858" s="93"/>
      <c r="AG8858" s="93"/>
      <c r="AH8858" s="93"/>
    </row>
    <row r="8859" spans="21:34" x14ac:dyDescent="0.3">
      <c r="U8859" s="309" t="s">
        <v>66790</v>
      </c>
      <c r="V8859" s="310">
        <v>1985.78</v>
      </c>
      <c r="X8859" s="267" t="s">
        <v>56305</v>
      </c>
      <c r="Y8859" s="268">
        <v>4493.5</v>
      </c>
      <c r="AA8859" s="229" t="s">
        <v>52974</v>
      </c>
      <c r="AB8859" s="230">
        <v>20694.04</v>
      </c>
      <c r="AD8859" s="209" t="s">
        <v>22985</v>
      </c>
      <c r="AE8859" s="210">
        <v>130</v>
      </c>
      <c r="AF8859" s="93"/>
      <c r="AG8859" s="93"/>
      <c r="AH8859" s="93"/>
    </row>
    <row r="8860" spans="21:34" x14ac:dyDescent="0.3">
      <c r="U8860" s="309" t="s">
        <v>62298</v>
      </c>
      <c r="V8860" s="310">
        <v>2876.57</v>
      </c>
      <c r="X8860" s="267" t="s">
        <v>56306</v>
      </c>
      <c r="Y8860" s="268">
        <v>14283.04</v>
      </c>
      <c r="AA8860" s="229" t="s">
        <v>52975</v>
      </c>
      <c r="AB8860" s="230">
        <v>5901.06</v>
      </c>
      <c r="AD8860" s="209" t="s">
        <v>22986</v>
      </c>
      <c r="AE8860" s="210">
        <v>36342.49</v>
      </c>
      <c r="AF8860" s="93"/>
      <c r="AG8860" s="93"/>
      <c r="AH8860" s="93"/>
    </row>
    <row r="8861" spans="21:34" x14ac:dyDescent="0.3">
      <c r="U8861" s="309" t="s">
        <v>69137</v>
      </c>
      <c r="V8861" s="310">
        <v>30.33</v>
      </c>
      <c r="X8861" s="267" t="s">
        <v>57588</v>
      </c>
      <c r="Y8861" s="268">
        <v>915.11</v>
      </c>
      <c r="AA8861" s="229" t="s">
        <v>52976</v>
      </c>
      <c r="AB8861" s="230">
        <v>8762.4500000000007</v>
      </c>
      <c r="AD8861" s="209" t="s">
        <v>22987</v>
      </c>
      <c r="AE8861" s="210">
        <v>23631</v>
      </c>
      <c r="AF8861" s="93"/>
      <c r="AG8861" s="93"/>
      <c r="AH8861" s="93"/>
    </row>
    <row r="8862" spans="21:34" x14ac:dyDescent="0.3">
      <c r="U8862" s="309" t="s">
        <v>69138</v>
      </c>
      <c r="V8862" s="310">
        <v>2.33</v>
      </c>
      <c r="X8862" s="267" t="s">
        <v>64589</v>
      </c>
      <c r="Y8862" s="268">
        <v>7952.31</v>
      </c>
      <c r="AA8862" s="229" t="s">
        <v>52977</v>
      </c>
      <c r="AB8862" s="230">
        <v>641.99</v>
      </c>
      <c r="AD8862" s="209" t="s">
        <v>22988</v>
      </c>
      <c r="AE8862" s="210">
        <v>7919.46</v>
      </c>
      <c r="AF8862" s="93"/>
      <c r="AG8862" s="93"/>
      <c r="AH8862" s="93"/>
    </row>
    <row r="8863" spans="21:34" x14ac:dyDescent="0.3">
      <c r="U8863" s="309" t="s">
        <v>69139</v>
      </c>
      <c r="V8863" s="310">
        <v>7.59</v>
      </c>
      <c r="X8863" s="267" t="s">
        <v>56307</v>
      </c>
      <c r="Y8863" s="268">
        <v>2791.07</v>
      </c>
      <c r="AA8863" s="229" t="s">
        <v>52978</v>
      </c>
      <c r="AB8863" s="230">
        <v>2111.7600000000002</v>
      </c>
      <c r="AD8863" s="209" t="s">
        <v>22989</v>
      </c>
      <c r="AE8863" s="210">
        <v>2209.2800000000002</v>
      </c>
      <c r="AF8863" s="93"/>
      <c r="AG8863" s="93"/>
      <c r="AH8863" s="93"/>
    </row>
    <row r="8864" spans="21:34" x14ac:dyDescent="0.3">
      <c r="U8864" s="309" t="s">
        <v>69140</v>
      </c>
      <c r="V8864" s="310">
        <v>94206</v>
      </c>
      <c r="X8864" s="267" t="s">
        <v>53003</v>
      </c>
      <c r="Y8864" s="268">
        <v>24293.86</v>
      </c>
      <c r="AA8864" s="229" t="s">
        <v>52979</v>
      </c>
      <c r="AB8864" s="230">
        <v>1120.8</v>
      </c>
      <c r="AD8864" s="209" t="s">
        <v>22990</v>
      </c>
      <c r="AE8864" s="210">
        <v>11606.24</v>
      </c>
      <c r="AF8864" s="93"/>
      <c r="AG8864" s="93"/>
      <c r="AH8864" s="93"/>
    </row>
    <row r="8865" spans="21:34" x14ac:dyDescent="0.3">
      <c r="U8865" s="309" t="s">
        <v>45782</v>
      </c>
      <c r="V8865" s="310">
        <v>1020.99</v>
      </c>
      <c r="X8865" s="267" t="s">
        <v>53004</v>
      </c>
      <c r="Y8865" s="268">
        <v>2837.68</v>
      </c>
      <c r="AA8865" s="229" t="s">
        <v>45166</v>
      </c>
      <c r="AB8865" s="230">
        <v>181800</v>
      </c>
      <c r="AD8865" s="209" t="s">
        <v>22991</v>
      </c>
      <c r="AE8865" s="210">
        <v>78.31</v>
      </c>
      <c r="AF8865" s="93"/>
      <c r="AG8865" s="93"/>
      <c r="AH8865" s="93"/>
    </row>
    <row r="8866" spans="21:34" x14ac:dyDescent="0.3">
      <c r="U8866" s="309" t="s">
        <v>69141</v>
      </c>
      <c r="V8866" s="310">
        <v>21836.44</v>
      </c>
      <c r="X8866" s="267" t="s">
        <v>53005</v>
      </c>
      <c r="Y8866" s="268">
        <v>2075.54</v>
      </c>
      <c r="AA8866" s="229" t="s">
        <v>45167</v>
      </c>
      <c r="AB8866" s="230">
        <v>13907.71</v>
      </c>
      <c r="AD8866" s="209" t="s">
        <v>22992</v>
      </c>
      <c r="AE8866" s="210">
        <v>757.29</v>
      </c>
      <c r="AF8866" s="93"/>
      <c r="AG8866" s="93"/>
      <c r="AH8866" s="93"/>
    </row>
    <row r="8867" spans="21:34" x14ac:dyDescent="0.3">
      <c r="U8867" s="309" t="s">
        <v>69142</v>
      </c>
      <c r="V8867" s="310">
        <v>49910</v>
      </c>
      <c r="X8867" s="267" t="s">
        <v>53006</v>
      </c>
      <c r="Y8867" s="268">
        <v>6126.97</v>
      </c>
      <c r="AA8867" s="229" t="s">
        <v>52980</v>
      </c>
      <c r="AB8867" s="230">
        <v>501</v>
      </c>
      <c r="AD8867" s="209" t="s">
        <v>22993</v>
      </c>
      <c r="AE8867" s="210">
        <v>145.47</v>
      </c>
      <c r="AF8867" s="93"/>
      <c r="AG8867" s="93"/>
      <c r="AH8867" s="93"/>
    </row>
    <row r="8868" spans="21:34" x14ac:dyDescent="0.3">
      <c r="U8868" s="309" t="s">
        <v>69143</v>
      </c>
      <c r="V8868" s="310">
        <v>7414</v>
      </c>
      <c r="X8868" s="267" t="s">
        <v>48988</v>
      </c>
      <c r="Y8868" s="268">
        <v>1600</v>
      </c>
      <c r="AA8868" s="229" t="s">
        <v>42673</v>
      </c>
      <c r="AB8868" s="230">
        <v>621072.65</v>
      </c>
      <c r="AD8868" s="209" t="s">
        <v>22994</v>
      </c>
      <c r="AE8868" s="210">
        <v>815</v>
      </c>
      <c r="AF8868" s="93"/>
      <c r="AG8868" s="93"/>
      <c r="AH8868" s="93"/>
    </row>
    <row r="8869" spans="21:34" x14ac:dyDescent="0.3">
      <c r="U8869" s="309" t="s">
        <v>69144</v>
      </c>
      <c r="V8869" s="310">
        <v>67640.63</v>
      </c>
      <c r="X8869" s="267" t="s">
        <v>59694</v>
      </c>
      <c r="Y8869" s="268">
        <v>48</v>
      </c>
      <c r="AA8869" s="229" t="s">
        <v>42674</v>
      </c>
      <c r="AB8869" s="230">
        <v>47512.68</v>
      </c>
      <c r="AD8869" s="209" t="s">
        <v>22995</v>
      </c>
      <c r="AE8869" s="210">
        <v>1800.18</v>
      </c>
      <c r="AF8869" s="93"/>
      <c r="AG8869" s="93"/>
      <c r="AH8869" s="93"/>
    </row>
    <row r="8870" spans="21:34" x14ac:dyDescent="0.3">
      <c r="U8870" s="309" t="s">
        <v>69145</v>
      </c>
      <c r="V8870" s="310">
        <v>971</v>
      </c>
      <c r="X8870" s="267" t="s">
        <v>64590</v>
      </c>
      <c r="Y8870" s="268">
        <v>4643.6499999999996</v>
      </c>
      <c r="AA8870" s="229" t="s">
        <v>45168</v>
      </c>
      <c r="AB8870" s="230">
        <v>360</v>
      </c>
      <c r="AD8870" s="209" t="s">
        <v>22996</v>
      </c>
      <c r="AE8870" s="210">
        <v>4924.82</v>
      </c>
      <c r="AF8870" s="93"/>
      <c r="AG8870" s="93"/>
      <c r="AH8870" s="93"/>
    </row>
    <row r="8871" spans="21:34" x14ac:dyDescent="0.3">
      <c r="U8871" s="309" t="s">
        <v>69146</v>
      </c>
      <c r="V8871" s="310">
        <v>1000</v>
      </c>
      <c r="X8871" s="267" t="s">
        <v>56308</v>
      </c>
      <c r="Y8871" s="268">
        <v>8618.43</v>
      </c>
      <c r="AA8871" s="229" t="s">
        <v>23191</v>
      </c>
      <c r="AB8871" s="230">
        <v>55360</v>
      </c>
      <c r="AD8871" s="209" t="s">
        <v>22997</v>
      </c>
      <c r="AE8871" s="210">
        <v>42.65</v>
      </c>
      <c r="AF8871" s="93"/>
      <c r="AG8871" s="93"/>
      <c r="AH8871" s="93"/>
    </row>
    <row r="8872" spans="21:34" x14ac:dyDescent="0.3">
      <c r="U8872" s="309" t="s">
        <v>69147</v>
      </c>
      <c r="V8872" s="310">
        <v>59</v>
      </c>
      <c r="X8872" s="267" t="s">
        <v>50139</v>
      </c>
      <c r="Y8872" s="268">
        <v>1070.04</v>
      </c>
      <c r="AA8872" s="229" t="s">
        <v>23194</v>
      </c>
      <c r="AB8872" s="230">
        <v>124560.45</v>
      </c>
      <c r="AD8872" s="209" t="s">
        <v>22998</v>
      </c>
      <c r="AE8872" s="210">
        <v>25.88</v>
      </c>
      <c r="AF8872" s="93"/>
      <c r="AG8872" s="93"/>
      <c r="AH8872" s="93"/>
    </row>
    <row r="8873" spans="21:34" x14ac:dyDescent="0.3">
      <c r="U8873" s="309" t="s">
        <v>69148</v>
      </c>
      <c r="V8873" s="310">
        <v>45000.01</v>
      </c>
      <c r="X8873" s="267" t="s">
        <v>63573</v>
      </c>
      <c r="Y8873" s="268">
        <v>2357.23</v>
      </c>
      <c r="AA8873" s="229" t="s">
        <v>23195</v>
      </c>
      <c r="AB8873" s="230">
        <v>1400</v>
      </c>
      <c r="AD8873" s="209" t="s">
        <v>22999</v>
      </c>
      <c r="AE8873" s="210">
        <v>2003.26</v>
      </c>
      <c r="AF8873" s="93"/>
      <c r="AG8873" s="93"/>
      <c r="AH8873" s="93"/>
    </row>
    <row r="8874" spans="21:34" x14ac:dyDescent="0.3">
      <c r="U8874" s="309" t="s">
        <v>69149</v>
      </c>
      <c r="V8874" s="310">
        <v>1652.88</v>
      </c>
      <c r="X8874" s="267" t="s">
        <v>53008</v>
      </c>
      <c r="Y8874" s="268">
        <v>1664.23</v>
      </c>
      <c r="AA8874" s="229" t="s">
        <v>23196</v>
      </c>
      <c r="AB8874" s="230">
        <v>481.73</v>
      </c>
      <c r="AD8874" s="209" t="s">
        <v>23000</v>
      </c>
      <c r="AE8874" s="210">
        <v>98681.61</v>
      </c>
      <c r="AF8874" s="93"/>
      <c r="AG8874" s="93"/>
      <c r="AH8874" s="93"/>
    </row>
    <row r="8875" spans="21:34" x14ac:dyDescent="0.3">
      <c r="U8875" s="309" t="s">
        <v>69150</v>
      </c>
      <c r="V8875" s="310">
        <v>5705</v>
      </c>
      <c r="X8875" s="267" t="s">
        <v>40422</v>
      </c>
      <c r="Y8875" s="268">
        <v>301460.61</v>
      </c>
      <c r="AA8875" s="229" t="s">
        <v>42675</v>
      </c>
      <c r="AB8875" s="230">
        <v>2838.65</v>
      </c>
      <c r="AD8875" s="209" t="s">
        <v>23001</v>
      </c>
      <c r="AE8875" s="210">
        <v>22817</v>
      </c>
      <c r="AF8875" s="93"/>
      <c r="AG8875" s="93"/>
      <c r="AH8875" s="93"/>
    </row>
    <row r="8876" spans="21:34" x14ac:dyDescent="0.3">
      <c r="U8876" s="309" t="s">
        <v>69151</v>
      </c>
      <c r="V8876" s="310">
        <v>4058.07</v>
      </c>
      <c r="X8876" s="267" t="s">
        <v>58601</v>
      </c>
      <c r="Y8876" s="268">
        <v>116832.3</v>
      </c>
      <c r="AA8876" s="229" t="s">
        <v>23197</v>
      </c>
      <c r="AB8876" s="230">
        <v>1873.25</v>
      </c>
      <c r="AD8876" s="209" t="s">
        <v>23002</v>
      </c>
      <c r="AE8876" s="210">
        <v>103895</v>
      </c>
      <c r="AF8876" s="93"/>
      <c r="AG8876" s="93"/>
      <c r="AH8876" s="93"/>
    </row>
    <row r="8877" spans="21:34" x14ac:dyDescent="0.3">
      <c r="U8877" s="309" t="s">
        <v>69152</v>
      </c>
      <c r="V8877" s="310">
        <v>12982.73</v>
      </c>
      <c r="X8877" s="267" t="s">
        <v>40423</v>
      </c>
      <c r="Y8877" s="268">
        <v>29477.360000000001</v>
      </c>
      <c r="AA8877" s="229" t="s">
        <v>23198</v>
      </c>
      <c r="AB8877" s="230">
        <v>13028.63</v>
      </c>
      <c r="AD8877" s="209" t="s">
        <v>23003</v>
      </c>
      <c r="AE8877" s="210">
        <v>10778.46</v>
      </c>
      <c r="AF8877" s="93"/>
      <c r="AG8877" s="93"/>
      <c r="AH8877" s="93"/>
    </row>
    <row r="8878" spans="21:34" x14ac:dyDescent="0.3">
      <c r="U8878" s="309" t="s">
        <v>69153</v>
      </c>
      <c r="V8878" s="310">
        <v>4768.99</v>
      </c>
      <c r="X8878" s="267" t="s">
        <v>59695</v>
      </c>
      <c r="Y8878" s="268">
        <v>170989.75</v>
      </c>
      <c r="AA8878" s="229" t="s">
        <v>23199</v>
      </c>
      <c r="AB8878" s="230">
        <v>41761.11</v>
      </c>
      <c r="AD8878" s="209" t="s">
        <v>23004</v>
      </c>
      <c r="AE8878" s="210">
        <v>1612.91</v>
      </c>
      <c r="AF8878" s="93"/>
      <c r="AG8878" s="93"/>
      <c r="AH8878" s="93"/>
    </row>
    <row r="8879" spans="21:34" x14ac:dyDescent="0.3">
      <c r="U8879" s="309" t="s">
        <v>69154</v>
      </c>
      <c r="V8879" s="310">
        <v>125494</v>
      </c>
      <c r="X8879" s="267" t="s">
        <v>57589</v>
      </c>
      <c r="Y8879" s="268">
        <v>18744</v>
      </c>
      <c r="AA8879" s="229" t="s">
        <v>23200</v>
      </c>
      <c r="AB8879" s="230">
        <v>36456.58</v>
      </c>
      <c r="AD8879" s="209" t="s">
        <v>23005</v>
      </c>
      <c r="AE8879" s="210">
        <v>509.34</v>
      </c>
      <c r="AF8879" s="93"/>
      <c r="AG8879" s="93"/>
      <c r="AH8879" s="93"/>
    </row>
    <row r="8880" spans="21:34" x14ac:dyDescent="0.3">
      <c r="U8880" s="309" t="s">
        <v>49226</v>
      </c>
      <c r="V8880" s="310">
        <v>146348.22</v>
      </c>
      <c r="X8880" s="267" t="s">
        <v>39281</v>
      </c>
      <c r="Y8880" s="268">
        <v>102596.81</v>
      </c>
      <c r="AA8880" s="229" t="s">
        <v>23201</v>
      </c>
      <c r="AB8880" s="230">
        <v>14753.98</v>
      </c>
      <c r="AD8880" s="209" t="s">
        <v>23006</v>
      </c>
      <c r="AE8880" s="210">
        <v>1267.74</v>
      </c>
      <c r="AF8880" s="93"/>
      <c r="AG8880" s="93"/>
      <c r="AH8880" s="93"/>
    </row>
    <row r="8881" spans="21:34" x14ac:dyDescent="0.3">
      <c r="U8881" s="309" t="s">
        <v>65017</v>
      </c>
      <c r="V8881" s="310">
        <v>24208.38</v>
      </c>
      <c r="X8881" s="267" t="s">
        <v>39282</v>
      </c>
      <c r="Y8881" s="268">
        <v>91741.68</v>
      </c>
      <c r="AA8881" s="229" t="s">
        <v>23202</v>
      </c>
      <c r="AB8881" s="230">
        <v>55798.73</v>
      </c>
      <c r="AD8881" s="209" t="s">
        <v>23007</v>
      </c>
      <c r="AE8881" s="210">
        <v>208.96</v>
      </c>
      <c r="AF8881" s="93"/>
      <c r="AG8881" s="93"/>
      <c r="AH8881" s="93"/>
    </row>
    <row r="8882" spans="21:34" x14ac:dyDescent="0.3">
      <c r="U8882" s="309" t="s">
        <v>49227</v>
      </c>
      <c r="V8882" s="310">
        <v>8700</v>
      </c>
      <c r="X8882" s="267" t="s">
        <v>48989</v>
      </c>
      <c r="Y8882" s="268">
        <v>50930.23</v>
      </c>
      <c r="AA8882" s="229" t="s">
        <v>23203</v>
      </c>
      <c r="AB8882" s="230">
        <v>33814.94</v>
      </c>
      <c r="AD8882" s="209" t="s">
        <v>23008</v>
      </c>
      <c r="AE8882" s="210">
        <v>84183.43</v>
      </c>
      <c r="AF8882" s="93"/>
      <c r="AG8882" s="93"/>
      <c r="AH8882" s="93"/>
    </row>
    <row r="8883" spans="21:34" x14ac:dyDescent="0.3">
      <c r="U8883" s="309" t="s">
        <v>49229</v>
      </c>
      <c r="V8883" s="310">
        <v>13279.78</v>
      </c>
      <c r="X8883" s="267" t="s">
        <v>40424</v>
      </c>
      <c r="Y8883" s="268">
        <v>9163</v>
      </c>
      <c r="AA8883" s="229" t="s">
        <v>23205</v>
      </c>
      <c r="AB8883" s="230">
        <v>74071.39</v>
      </c>
      <c r="AD8883" s="209" t="s">
        <v>23009</v>
      </c>
      <c r="AE8883" s="210">
        <v>122.1</v>
      </c>
      <c r="AF8883" s="93"/>
      <c r="AG8883" s="93"/>
      <c r="AH8883" s="93"/>
    </row>
    <row r="8884" spans="21:34" x14ac:dyDescent="0.3">
      <c r="U8884" s="309" t="s">
        <v>62302</v>
      </c>
      <c r="V8884" s="310">
        <v>404</v>
      </c>
      <c r="X8884" s="267" t="s">
        <v>39283</v>
      </c>
      <c r="Y8884" s="268">
        <v>24453.68</v>
      </c>
      <c r="AA8884" s="229" t="s">
        <v>50124</v>
      </c>
      <c r="AB8884" s="230">
        <v>-5244.36</v>
      </c>
      <c r="AD8884" s="209" t="s">
        <v>23010</v>
      </c>
      <c r="AE8884" s="210">
        <v>101030.66</v>
      </c>
      <c r="AF8884" s="93"/>
      <c r="AG8884" s="93"/>
      <c r="AH8884" s="93"/>
    </row>
    <row r="8885" spans="21:34" x14ac:dyDescent="0.3">
      <c r="U8885" s="309" t="s">
        <v>50510</v>
      </c>
      <c r="V8885" s="310">
        <v>43892.42</v>
      </c>
      <c r="X8885" s="267" t="s">
        <v>60590</v>
      </c>
      <c r="Y8885" s="268">
        <v>1869.57</v>
      </c>
      <c r="AA8885" s="229" t="s">
        <v>52981</v>
      </c>
      <c r="AB8885" s="230">
        <v>15983.67</v>
      </c>
      <c r="AD8885" s="209" t="s">
        <v>23011</v>
      </c>
      <c r="AE8885" s="210">
        <v>274500</v>
      </c>
      <c r="AF8885" s="93"/>
      <c r="AG8885" s="93"/>
      <c r="AH8885" s="93"/>
    </row>
    <row r="8886" spans="21:34" x14ac:dyDescent="0.3">
      <c r="U8886" s="309" t="s">
        <v>50511</v>
      </c>
      <c r="V8886" s="310">
        <v>15000</v>
      </c>
      <c r="X8886" s="267" t="s">
        <v>60591</v>
      </c>
      <c r="Y8886" s="268">
        <v>2151.13</v>
      </c>
      <c r="AA8886" s="229" t="s">
        <v>23207</v>
      </c>
      <c r="AB8886" s="230">
        <v>66432.490000000005</v>
      </c>
      <c r="AD8886" s="209" t="s">
        <v>23012</v>
      </c>
      <c r="AE8886" s="210">
        <v>20368.96</v>
      </c>
      <c r="AF8886" s="93"/>
      <c r="AG8886" s="93"/>
      <c r="AH8886" s="93"/>
    </row>
    <row r="8887" spans="21:34" x14ac:dyDescent="0.3">
      <c r="U8887" s="309" t="s">
        <v>45789</v>
      </c>
      <c r="V8887" s="310">
        <v>8758.61</v>
      </c>
      <c r="X8887" s="267" t="s">
        <v>56309</v>
      </c>
      <c r="Y8887" s="268">
        <v>8235.2000000000007</v>
      </c>
      <c r="AA8887" s="229" t="s">
        <v>40415</v>
      </c>
      <c r="AB8887" s="230">
        <v>2675</v>
      </c>
      <c r="AD8887" s="209" t="s">
        <v>23013</v>
      </c>
      <c r="AE8887" s="210">
        <v>37842.49</v>
      </c>
      <c r="AF8887" s="93"/>
      <c r="AG8887" s="93"/>
      <c r="AH8887" s="93"/>
    </row>
    <row r="8888" spans="21:34" x14ac:dyDescent="0.3">
      <c r="U8888" s="309" t="s">
        <v>45790</v>
      </c>
      <c r="V8888" s="310">
        <v>1389.23</v>
      </c>
      <c r="X8888" s="267" t="s">
        <v>40425</v>
      </c>
      <c r="Y8888" s="268">
        <v>399556.38</v>
      </c>
      <c r="AA8888" s="229" t="s">
        <v>23208</v>
      </c>
      <c r="AB8888" s="230">
        <v>5197.99</v>
      </c>
      <c r="AD8888" s="209" t="s">
        <v>23014</v>
      </c>
      <c r="AE8888" s="210">
        <v>84138.99</v>
      </c>
      <c r="AF8888" s="93"/>
      <c r="AG8888" s="93"/>
      <c r="AH8888" s="93"/>
    </row>
    <row r="8889" spans="21:34" x14ac:dyDescent="0.3">
      <c r="U8889" s="309" t="s">
        <v>63445</v>
      </c>
      <c r="V8889" s="310">
        <v>2357.02</v>
      </c>
      <c r="X8889" s="267" t="s">
        <v>50140</v>
      </c>
      <c r="Y8889" s="268">
        <v>4500</v>
      </c>
      <c r="AA8889" s="229" t="s">
        <v>35261</v>
      </c>
      <c r="AB8889" s="230">
        <v>11293.56</v>
      </c>
      <c r="AD8889" s="209" t="s">
        <v>23015</v>
      </c>
      <c r="AE8889" s="210">
        <v>-521.96</v>
      </c>
      <c r="AF8889" s="93"/>
      <c r="AG8889" s="93"/>
      <c r="AH8889" s="93"/>
    </row>
    <row r="8890" spans="21:34" x14ac:dyDescent="0.3">
      <c r="U8890" s="309" t="s">
        <v>59264</v>
      </c>
      <c r="V8890" s="310">
        <v>18808.47</v>
      </c>
      <c r="X8890" s="267" t="s">
        <v>50141</v>
      </c>
      <c r="Y8890" s="268">
        <v>2658.6</v>
      </c>
      <c r="AA8890" s="229" t="s">
        <v>23209</v>
      </c>
      <c r="AB8890" s="230">
        <v>2548.1</v>
      </c>
      <c r="AD8890" s="209" t="s">
        <v>23016</v>
      </c>
      <c r="AE8890" s="210">
        <v>53300.480000000003</v>
      </c>
      <c r="AF8890" s="93"/>
      <c r="AG8890" s="93"/>
      <c r="AH8890" s="93"/>
    </row>
    <row r="8891" spans="21:34" x14ac:dyDescent="0.3">
      <c r="U8891" s="309" t="s">
        <v>59265</v>
      </c>
      <c r="V8891" s="310">
        <v>32195.65</v>
      </c>
      <c r="X8891" s="267" t="s">
        <v>53009</v>
      </c>
      <c r="Y8891" s="268">
        <v>2147.7199999999998</v>
      </c>
      <c r="AA8891" s="229" t="s">
        <v>50125</v>
      </c>
      <c r="AB8891" s="230">
        <v>28665.360000000001</v>
      </c>
      <c r="AD8891" s="209" t="s">
        <v>23017</v>
      </c>
      <c r="AE8891" s="210">
        <v>47.07</v>
      </c>
      <c r="AF8891" s="93"/>
      <c r="AG8891" s="93"/>
      <c r="AH8891" s="93"/>
    </row>
    <row r="8892" spans="21:34" x14ac:dyDescent="0.3">
      <c r="U8892" s="309" t="s">
        <v>39583</v>
      </c>
      <c r="V8892" s="310">
        <v>56243.07</v>
      </c>
      <c r="X8892" s="267" t="s">
        <v>50142</v>
      </c>
      <c r="Y8892" s="268">
        <v>82476.36</v>
      </c>
      <c r="AA8892" s="229" t="s">
        <v>50126</v>
      </c>
      <c r="AB8892" s="230">
        <v>221.42</v>
      </c>
      <c r="AD8892" s="209" t="s">
        <v>23018</v>
      </c>
      <c r="AE8892" s="210">
        <v>54854.67</v>
      </c>
      <c r="AF8892" s="93"/>
      <c r="AG8892" s="93"/>
      <c r="AH8892" s="93"/>
    </row>
    <row r="8893" spans="21:34" x14ac:dyDescent="0.3">
      <c r="U8893" s="309" t="s">
        <v>39584</v>
      </c>
      <c r="V8893" s="310">
        <v>10109.77</v>
      </c>
      <c r="X8893" s="267" t="s">
        <v>42685</v>
      </c>
      <c r="Y8893" s="268">
        <v>2187.96</v>
      </c>
      <c r="AA8893" s="229" t="s">
        <v>50127</v>
      </c>
      <c r="AB8893" s="230">
        <v>2033.46</v>
      </c>
      <c r="AD8893" s="209" t="s">
        <v>13824</v>
      </c>
      <c r="AE8893" s="210">
        <v>22938.99</v>
      </c>
      <c r="AF8893" s="93"/>
      <c r="AG8893" s="93"/>
      <c r="AH8893" s="93"/>
    </row>
    <row r="8894" spans="21:34" x14ac:dyDescent="0.3">
      <c r="U8894" s="309" t="s">
        <v>63446</v>
      </c>
      <c r="V8894" s="310">
        <v>19835.23</v>
      </c>
      <c r="X8894" s="267" t="s">
        <v>39284</v>
      </c>
      <c r="Y8894" s="268">
        <v>107118.6</v>
      </c>
      <c r="AA8894" s="229" t="s">
        <v>50128</v>
      </c>
      <c r="AB8894" s="230">
        <v>6629.82</v>
      </c>
      <c r="AD8894" s="209" t="s">
        <v>13825</v>
      </c>
      <c r="AE8894" s="210">
        <v>141589.75</v>
      </c>
      <c r="AF8894" s="93"/>
      <c r="AG8894" s="93"/>
      <c r="AH8894" s="93"/>
    </row>
    <row r="8895" spans="21:34" x14ac:dyDescent="0.3">
      <c r="U8895" s="309" t="s">
        <v>45791</v>
      </c>
      <c r="V8895" s="310">
        <v>32272.74</v>
      </c>
      <c r="X8895" s="267" t="s">
        <v>39285</v>
      </c>
      <c r="Y8895" s="268">
        <v>183932.02</v>
      </c>
      <c r="AA8895" s="229" t="s">
        <v>50129</v>
      </c>
      <c r="AB8895" s="230">
        <v>7018.92</v>
      </c>
      <c r="AD8895" s="209" t="s">
        <v>23019</v>
      </c>
      <c r="AE8895" s="210">
        <v>90284.95</v>
      </c>
      <c r="AF8895" s="93"/>
      <c r="AG8895" s="93"/>
      <c r="AH8895" s="93"/>
    </row>
    <row r="8896" spans="21:34" x14ac:dyDescent="0.3">
      <c r="U8896" s="309" t="s">
        <v>43063</v>
      </c>
      <c r="V8896" s="310">
        <v>2759.74</v>
      </c>
      <c r="X8896" s="267" t="s">
        <v>39286</v>
      </c>
      <c r="Y8896" s="268">
        <v>63556.72</v>
      </c>
      <c r="AA8896" s="229" t="s">
        <v>52982</v>
      </c>
      <c r="AB8896" s="230">
        <v>1534.06</v>
      </c>
      <c r="AD8896" s="209" t="s">
        <v>23020</v>
      </c>
      <c r="AE8896" s="210">
        <v>5300.56</v>
      </c>
      <c r="AF8896" s="93"/>
      <c r="AG8896" s="93"/>
      <c r="AH8896" s="93"/>
    </row>
    <row r="8897" spans="21:34" x14ac:dyDescent="0.3">
      <c r="U8897" s="309" t="s">
        <v>69155</v>
      </c>
      <c r="V8897" s="310">
        <v>6.69</v>
      </c>
      <c r="X8897" s="267" t="s">
        <v>59421</v>
      </c>
      <c r="Y8897" s="268">
        <v>12803.64</v>
      </c>
      <c r="AA8897" s="229" t="s">
        <v>33817</v>
      </c>
      <c r="AB8897" s="230">
        <v>20833</v>
      </c>
      <c r="AD8897" s="209" t="s">
        <v>23021</v>
      </c>
      <c r="AE8897" s="210">
        <v>89334.09</v>
      </c>
      <c r="AF8897" s="93"/>
      <c r="AG8897" s="93"/>
      <c r="AH8897" s="93"/>
    </row>
    <row r="8898" spans="21:34" x14ac:dyDescent="0.3">
      <c r="U8898" s="309" t="s">
        <v>50514</v>
      </c>
      <c r="V8898" s="310">
        <v>9900</v>
      </c>
      <c r="X8898" s="267" t="s">
        <v>36455</v>
      </c>
      <c r="Y8898" s="268">
        <v>122798.89</v>
      </c>
      <c r="AA8898" s="229" t="s">
        <v>23210</v>
      </c>
      <c r="AB8898" s="230">
        <v>350292.58</v>
      </c>
      <c r="AD8898" s="209" t="s">
        <v>23022</v>
      </c>
      <c r="AE8898" s="210">
        <v>17172.55</v>
      </c>
      <c r="AF8898" s="93"/>
      <c r="AG8898" s="93"/>
      <c r="AH8898" s="93"/>
    </row>
    <row r="8899" spans="21:34" x14ac:dyDescent="0.3">
      <c r="U8899" s="309" t="s">
        <v>50515</v>
      </c>
      <c r="V8899" s="310">
        <v>17230.919999999998</v>
      </c>
      <c r="X8899" s="267" t="s">
        <v>56310</v>
      </c>
      <c r="Y8899" s="268">
        <v>10418.049999999999</v>
      </c>
      <c r="AA8899" s="229" t="s">
        <v>45169</v>
      </c>
      <c r="AB8899" s="230">
        <v>81</v>
      </c>
      <c r="AD8899" s="209" t="s">
        <v>23023</v>
      </c>
      <c r="AE8899" s="210">
        <v>-3</v>
      </c>
      <c r="AF8899" s="93"/>
      <c r="AG8899" s="93"/>
      <c r="AH8899" s="93"/>
    </row>
    <row r="8900" spans="21:34" x14ac:dyDescent="0.3">
      <c r="U8900" s="309" t="s">
        <v>50516</v>
      </c>
      <c r="V8900" s="310">
        <v>3067.49</v>
      </c>
      <c r="X8900" s="267" t="s">
        <v>64591</v>
      </c>
      <c r="Y8900" s="268">
        <v>261085.25</v>
      </c>
      <c r="AA8900" s="229" t="s">
        <v>23211</v>
      </c>
      <c r="AB8900" s="230">
        <v>38314.83</v>
      </c>
      <c r="AD8900" s="209" t="s">
        <v>23024</v>
      </c>
      <c r="AE8900" s="210">
        <v>31043</v>
      </c>
      <c r="AF8900" s="93"/>
      <c r="AG8900" s="93"/>
      <c r="AH8900" s="93"/>
    </row>
    <row r="8901" spans="21:34" x14ac:dyDescent="0.3">
      <c r="U8901" s="309" t="s">
        <v>50517</v>
      </c>
      <c r="V8901" s="310">
        <v>672.18</v>
      </c>
      <c r="X8901" s="267" t="s">
        <v>36456</v>
      </c>
      <c r="Y8901" s="268">
        <v>118523.32</v>
      </c>
      <c r="AA8901" s="229" t="s">
        <v>23212</v>
      </c>
      <c r="AB8901" s="230">
        <v>176.85</v>
      </c>
      <c r="AD8901" s="209" t="s">
        <v>23025</v>
      </c>
      <c r="AE8901" s="210">
        <v>794</v>
      </c>
      <c r="AF8901" s="93"/>
      <c r="AG8901" s="93"/>
      <c r="AH8901" s="93"/>
    </row>
    <row r="8902" spans="21:34" x14ac:dyDescent="0.3">
      <c r="U8902" s="309" t="s">
        <v>50518</v>
      </c>
      <c r="V8902" s="310">
        <v>3640.98</v>
      </c>
      <c r="X8902" s="267" t="s">
        <v>64592</v>
      </c>
      <c r="Y8902" s="268">
        <v>438691.42</v>
      </c>
      <c r="AA8902" s="229" t="s">
        <v>42676</v>
      </c>
      <c r="AB8902" s="230">
        <v>340</v>
      </c>
      <c r="AD8902" s="209" t="s">
        <v>23026</v>
      </c>
      <c r="AE8902" s="210">
        <v>17578</v>
      </c>
      <c r="AF8902" s="93"/>
      <c r="AG8902" s="93"/>
      <c r="AH8902" s="93"/>
    </row>
    <row r="8903" spans="21:34" x14ac:dyDescent="0.3">
      <c r="U8903" s="309" t="s">
        <v>50519</v>
      </c>
      <c r="V8903" s="310">
        <v>40.98</v>
      </c>
      <c r="X8903" s="267" t="s">
        <v>35267</v>
      </c>
      <c r="Y8903" s="268">
        <v>204664.04</v>
      </c>
      <c r="AA8903" s="229" t="s">
        <v>23213</v>
      </c>
      <c r="AB8903" s="230">
        <v>133.44999999999999</v>
      </c>
      <c r="AD8903" s="209" t="s">
        <v>23027</v>
      </c>
      <c r="AE8903" s="210">
        <v>13873.2</v>
      </c>
      <c r="AF8903" s="93"/>
      <c r="AG8903" s="93"/>
      <c r="AH8903" s="93"/>
    </row>
    <row r="8904" spans="21:34" x14ac:dyDescent="0.3">
      <c r="U8904" s="309" t="s">
        <v>50520</v>
      </c>
      <c r="V8904" s="310">
        <v>91.37</v>
      </c>
      <c r="X8904" s="267" t="s">
        <v>48990</v>
      </c>
      <c r="Y8904" s="268">
        <v>1152.78</v>
      </c>
      <c r="AA8904" s="229" t="s">
        <v>23214</v>
      </c>
      <c r="AB8904" s="230">
        <v>0.83</v>
      </c>
      <c r="AD8904" s="209" t="s">
        <v>23028</v>
      </c>
      <c r="AE8904" s="210">
        <v>1988.54</v>
      </c>
      <c r="AF8904" s="93"/>
      <c r="AG8904" s="93"/>
      <c r="AH8904" s="93"/>
    </row>
    <row r="8905" spans="21:34" x14ac:dyDescent="0.3">
      <c r="U8905" s="309" t="s">
        <v>50521</v>
      </c>
      <c r="V8905" s="310">
        <v>196.03</v>
      </c>
      <c r="X8905" s="267" t="s">
        <v>59696</v>
      </c>
      <c r="Y8905" s="268">
        <v>-8108.26</v>
      </c>
      <c r="AA8905" s="229" t="s">
        <v>23215</v>
      </c>
      <c r="AB8905" s="230">
        <v>68594.570000000007</v>
      </c>
      <c r="AD8905" s="209" t="s">
        <v>23029</v>
      </c>
      <c r="AE8905" s="210">
        <v>6893.55</v>
      </c>
      <c r="AF8905" s="93"/>
      <c r="AG8905" s="93"/>
      <c r="AH8905" s="93"/>
    </row>
    <row r="8906" spans="21:34" x14ac:dyDescent="0.3">
      <c r="U8906" s="309" t="s">
        <v>50522</v>
      </c>
      <c r="V8906" s="310">
        <v>9.09</v>
      </c>
      <c r="X8906" s="267" t="s">
        <v>58602</v>
      </c>
      <c r="Y8906" s="268">
        <v>98522.39</v>
      </c>
      <c r="AA8906" s="229" t="s">
        <v>23217</v>
      </c>
      <c r="AB8906" s="230">
        <v>95.75</v>
      </c>
      <c r="AD8906" s="209" t="s">
        <v>23030</v>
      </c>
      <c r="AE8906" s="210">
        <v>894.52</v>
      </c>
      <c r="AF8906" s="93"/>
      <c r="AG8906" s="93"/>
      <c r="AH8906" s="93"/>
    </row>
    <row r="8907" spans="21:34" x14ac:dyDescent="0.3">
      <c r="U8907" s="309" t="s">
        <v>43065</v>
      </c>
      <c r="V8907" s="310">
        <v>-4700.66</v>
      </c>
      <c r="X8907" s="267" t="s">
        <v>61478</v>
      </c>
      <c r="Y8907" s="268">
        <v>1167.8900000000001</v>
      </c>
      <c r="AA8907" s="229" t="s">
        <v>23218</v>
      </c>
      <c r="AB8907" s="230">
        <v>36553.18</v>
      </c>
      <c r="AD8907" s="209" t="s">
        <v>23031</v>
      </c>
      <c r="AE8907" s="210">
        <v>1809.2</v>
      </c>
      <c r="AF8907" s="93"/>
      <c r="AG8907" s="93"/>
      <c r="AH8907" s="93"/>
    </row>
    <row r="8908" spans="21:34" x14ac:dyDescent="0.3">
      <c r="U8908" s="309" t="s">
        <v>54018</v>
      </c>
      <c r="V8908" s="310">
        <v>2627.64</v>
      </c>
      <c r="X8908" s="267" t="s">
        <v>61479</v>
      </c>
      <c r="Y8908" s="268">
        <v>88.27</v>
      </c>
      <c r="AA8908" s="229" t="s">
        <v>23219</v>
      </c>
      <c r="AB8908" s="230">
        <v>1361.08</v>
      </c>
      <c r="AD8908" s="209" t="s">
        <v>23032</v>
      </c>
      <c r="AE8908" s="210">
        <v>85.42</v>
      </c>
      <c r="AF8908" s="93"/>
      <c r="AG8908" s="93"/>
      <c r="AH8908" s="93"/>
    </row>
    <row r="8909" spans="21:34" x14ac:dyDescent="0.3">
      <c r="U8909" s="309" t="s">
        <v>50523</v>
      </c>
      <c r="V8909" s="310">
        <v>30039.64</v>
      </c>
      <c r="X8909" s="267" t="s">
        <v>61480</v>
      </c>
      <c r="Y8909" s="268">
        <v>286.13</v>
      </c>
      <c r="AA8909" s="229" t="s">
        <v>36450</v>
      </c>
      <c r="AB8909" s="230">
        <v>26034.73</v>
      </c>
      <c r="AD8909" s="209" t="s">
        <v>23033</v>
      </c>
      <c r="AE8909" s="210">
        <v>548.69000000000005</v>
      </c>
      <c r="AF8909" s="93"/>
      <c r="AG8909" s="93"/>
      <c r="AH8909" s="93"/>
    </row>
    <row r="8910" spans="21:34" x14ac:dyDescent="0.3">
      <c r="U8910" s="309" t="s">
        <v>69156</v>
      </c>
      <c r="V8910" s="310">
        <v>24417.72</v>
      </c>
      <c r="X8910" s="267" t="s">
        <v>64593</v>
      </c>
      <c r="Y8910" s="268">
        <v>151.01</v>
      </c>
      <c r="AA8910" s="229" t="s">
        <v>23220</v>
      </c>
      <c r="AB8910" s="230">
        <v>23895.81</v>
      </c>
      <c r="AD8910" s="209" t="s">
        <v>23034</v>
      </c>
      <c r="AE8910" s="210">
        <v>22930.82</v>
      </c>
      <c r="AF8910" s="93"/>
      <c r="AG8910" s="93"/>
      <c r="AH8910" s="93"/>
    </row>
    <row r="8911" spans="21:34" x14ac:dyDescent="0.3">
      <c r="U8911" s="309" t="s">
        <v>69157</v>
      </c>
      <c r="V8911" s="310">
        <v>440</v>
      </c>
      <c r="X8911" s="267" t="s">
        <v>63249</v>
      </c>
      <c r="Y8911" s="268">
        <v>2320.94</v>
      </c>
      <c r="AA8911" s="229" t="s">
        <v>45170</v>
      </c>
      <c r="AB8911" s="230">
        <v>1228.3900000000001</v>
      </c>
      <c r="AD8911" s="209" t="s">
        <v>23035</v>
      </c>
      <c r="AE8911" s="210">
        <v>1740.84</v>
      </c>
      <c r="AF8911" s="93"/>
      <c r="AG8911" s="93"/>
      <c r="AH8911" s="93"/>
    </row>
    <row r="8912" spans="21:34" x14ac:dyDescent="0.3">
      <c r="U8912" s="309" t="s">
        <v>69158</v>
      </c>
      <c r="V8912" s="310">
        <v>1555.78</v>
      </c>
      <c r="X8912" s="267" t="s">
        <v>64594</v>
      </c>
      <c r="Y8912" s="268">
        <v>227.24</v>
      </c>
      <c r="AA8912" s="229" t="s">
        <v>42677</v>
      </c>
      <c r="AB8912" s="230">
        <v>13391.76</v>
      </c>
      <c r="AD8912" s="209" t="s">
        <v>23036</v>
      </c>
      <c r="AE8912" s="210">
        <v>3257.04</v>
      </c>
      <c r="AF8912" s="93"/>
      <c r="AG8912" s="93"/>
      <c r="AH8912" s="93"/>
    </row>
    <row r="8913" spans="21:34" x14ac:dyDescent="0.3">
      <c r="U8913" s="309" t="s">
        <v>69159</v>
      </c>
      <c r="V8913" s="310">
        <v>365</v>
      </c>
      <c r="X8913" s="267" t="s">
        <v>60592</v>
      </c>
      <c r="Y8913" s="268">
        <v>1041.8</v>
      </c>
      <c r="AA8913" s="229" t="s">
        <v>23221</v>
      </c>
      <c r="AB8913" s="230">
        <v>25503.23</v>
      </c>
      <c r="AD8913" s="209" t="s">
        <v>23037</v>
      </c>
      <c r="AE8913" s="210">
        <v>2087.84</v>
      </c>
      <c r="AF8913" s="93"/>
      <c r="AG8913" s="93"/>
      <c r="AH8913" s="93"/>
    </row>
    <row r="8914" spans="21:34" x14ac:dyDescent="0.3">
      <c r="U8914" s="309" t="s">
        <v>69160</v>
      </c>
      <c r="V8914" s="310">
        <v>6179.08</v>
      </c>
      <c r="X8914" s="267" t="s">
        <v>57590</v>
      </c>
      <c r="Y8914" s="268">
        <v>85859.82</v>
      </c>
      <c r="AA8914" s="229" t="s">
        <v>23223</v>
      </c>
      <c r="AB8914" s="230">
        <v>67850.009999999995</v>
      </c>
      <c r="AD8914" s="209" t="s">
        <v>23038</v>
      </c>
      <c r="AE8914" s="210">
        <v>3882.38</v>
      </c>
      <c r="AF8914" s="93"/>
      <c r="AG8914" s="93"/>
      <c r="AH8914" s="93"/>
    </row>
    <row r="8915" spans="21:34" x14ac:dyDescent="0.3">
      <c r="U8915" s="309" t="s">
        <v>69161</v>
      </c>
      <c r="V8915" s="310">
        <v>70</v>
      </c>
      <c r="X8915" s="267" t="s">
        <v>59133</v>
      </c>
      <c r="Y8915" s="268">
        <v>542.4</v>
      </c>
      <c r="AA8915" s="229" t="s">
        <v>45171</v>
      </c>
      <c r="AB8915" s="230">
        <v>48184.6</v>
      </c>
      <c r="AD8915" s="209" t="s">
        <v>23039</v>
      </c>
      <c r="AE8915" s="210">
        <v>728.15</v>
      </c>
      <c r="AF8915" s="93"/>
      <c r="AG8915" s="93"/>
      <c r="AH8915" s="93"/>
    </row>
    <row r="8916" spans="21:34" x14ac:dyDescent="0.3">
      <c r="U8916" s="309" t="s">
        <v>69162</v>
      </c>
      <c r="V8916" s="310">
        <v>411.51</v>
      </c>
      <c r="X8916" s="267" t="s">
        <v>60593</v>
      </c>
      <c r="Y8916" s="268">
        <v>189.87</v>
      </c>
      <c r="AA8916" s="229" t="s">
        <v>42678</v>
      </c>
      <c r="AB8916" s="230">
        <v>70055.13</v>
      </c>
      <c r="AD8916" s="209" t="s">
        <v>23040</v>
      </c>
      <c r="AE8916" s="210">
        <v>513.63</v>
      </c>
      <c r="AF8916" s="93"/>
      <c r="AG8916" s="93"/>
      <c r="AH8916" s="93"/>
    </row>
    <row r="8917" spans="21:34" x14ac:dyDescent="0.3">
      <c r="U8917" s="309" t="s">
        <v>54019</v>
      </c>
      <c r="V8917" s="310">
        <v>-4936.93</v>
      </c>
      <c r="X8917" s="267" t="s">
        <v>59134</v>
      </c>
      <c r="Y8917" s="268">
        <v>2423.1999999999998</v>
      </c>
      <c r="AA8917" s="229" t="s">
        <v>50130</v>
      </c>
      <c r="AB8917" s="230">
        <v>-440.51</v>
      </c>
      <c r="AD8917" s="209" t="s">
        <v>23041</v>
      </c>
      <c r="AE8917" s="210">
        <v>23912</v>
      </c>
      <c r="AF8917" s="93"/>
      <c r="AG8917" s="93"/>
      <c r="AH8917" s="93"/>
    </row>
    <row r="8918" spans="21:34" x14ac:dyDescent="0.3">
      <c r="U8918" s="309" t="s">
        <v>69163</v>
      </c>
      <c r="V8918" s="310">
        <v>8246.64</v>
      </c>
      <c r="X8918" s="267" t="s">
        <v>57591</v>
      </c>
      <c r="Y8918" s="268">
        <v>6705.27</v>
      </c>
      <c r="AA8918" s="229" t="s">
        <v>47056</v>
      </c>
      <c r="AB8918" s="230">
        <v>86053.15</v>
      </c>
      <c r="AD8918" s="209" t="s">
        <v>23042</v>
      </c>
      <c r="AE8918" s="210">
        <v>122974.39999999999</v>
      </c>
      <c r="AF8918" s="93"/>
      <c r="AG8918" s="93"/>
      <c r="AH8918" s="93"/>
    </row>
    <row r="8919" spans="21:34" x14ac:dyDescent="0.3">
      <c r="U8919" s="309" t="s">
        <v>69164</v>
      </c>
      <c r="V8919" s="310">
        <v>33800</v>
      </c>
      <c r="X8919" s="267" t="s">
        <v>57592</v>
      </c>
      <c r="Y8919" s="268">
        <v>21583.72</v>
      </c>
      <c r="AA8919" s="229" t="s">
        <v>52983</v>
      </c>
      <c r="AB8919" s="230">
        <v>14070</v>
      </c>
      <c r="AD8919" s="209" t="s">
        <v>23043</v>
      </c>
      <c r="AE8919" s="210">
        <v>2712.44</v>
      </c>
      <c r="AF8919" s="93"/>
      <c r="AG8919" s="93"/>
      <c r="AH8919" s="93"/>
    </row>
    <row r="8920" spans="21:34" x14ac:dyDescent="0.3">
      <c r="U8920" s="309" t="s">
        <v>69165</v>
      </c>
      <c r="V8920" s="310">
        <v>4120.17</v>
      </c>
      <c r="X8920" s="267" t="s">
        <v>57593</v>
      </c>
      <c r="Y8920" s="268">
        <v>19667.509999999998</v>
      </c>
      <c r="AA8920" s="229" t="s">
        <v>52984</v>
      </c>
      <c r="AB8920" s="230">
        <v>1076.3900000000001</v>
      </c>
      <c r="AD8920" s="209" t="s">
        <v>23044</v>
      </c>
      <c r="AE8920" s="210">
        <v>858.55</v>
      </c>
      <c r="AF8920" s="93"/>
      <c r="AG8920" s="93"/>
      <c r="AH8920" s="93"/>
    </row>
    <row r="8921" spans="21:34" x14ac:dyDescent="0.3">
      <c r="U8921" s="309" t="s">
        <v>60825</v>
      </c>
      <c r="V8921" s="310">
        <v>2978.34</v>
      </c>
      <c r="X8921" s="267" t="s">
        <v>62468</v>
      </c>
      <c r="Y8921" s="268">
        <v>11768.75</v>
      </c>
      <c r="AA8921" s="229" t="s">
        <v>52985</v>
      </c>
      <c r="AB8921" s="230">
        <v>2670.28</v>
      </c>
      <c r="AD8921" s="209" t="s">
        <v>23045</v>
      </c>
      <c r="AE8921" s="210">
        <v>2964.84</v>
      </c>
      <c r="AF8921" s="93"/>
      <c r="AG8921" s="93"/>
      <c r="AH8921" s="93"/>
    </row>
    <row r="8922" spans="21:34" x14ac:dyDescent="0.3">
      <c r="U8922" s="309" t="s">
        <v>69166</v>
      </c>
      <c r="V8922" s="310">
        <v>4563.0200000000004</v>
      </c>
      <c r="X8922" s="267" t="s">
        <v>59135</v>
      </c>
      <c r="Y8922" s="268">
        <v>8051.82</v>
      </c>
      <c r="AA8922" s="229" t="s">
        <v>52986</v>
      </c>
      <c r="AB8922" s="230">
        <v>315.52</v>
      </c>
      <c r="AD8922" s="209" t="s">
        <v>23046</v>
      </c>
      <c r="AE8922" s="210">
        <v>1219.76</v>
      </c>
      <c r="AF8922" s="93"/>
      <c r="AG8922" s="93"/>
      <c r="AH8922" s="93"/>
    </row>
    <row r="8923" spans="21:34" x14ac:dyDescent="0.3">
      <c r="U8923" s="309" t="s">
        <v>69167</v>
      </c>
      <c r="V8923" s="310">
        <v>4708</v>
      </c>
      <c r="X8923" s="267" t="s">
        <v>58603</v>
      </c>
      <c r="Y8923" s="268">
        <v>1236</v>
      </c>
      <c r="AA8923" s="229" t="s">
        <v>50131</v>
      </c>
      <c r="AB8923" s="230">
        <v>9166.7900000000009</v>
      </c>
      <c r="AD8923" s="209" t="s">
        <v>23047</v>
      </c>
      <c r="AE8923" s="210">
        <v>1663.97</v>
      </c>
      <c r="AF8923" s="93"/>
      <c r="AG8923" s="93"/>
      <c r="AH8923" s="93"/>
    </row>
    <row r="8924" spans="21:34" x14ac:dyDescent="0.3">
      <c r="U8924" s="309" t="s">
        <v>50533</v>
      </c>
      <c r="V8924" s="310">
        <v>9720</v>
      </c>
      <c r="X8924" s="267" t="s">
        <v>64595</v>
      </c>
      <c r="Y8924" s="268">
        <v>4628.8500000000004</v>
      </c>
      <c r="AA8924" s="229" t="s">
        <v>52987</v>
      </c>
      <c r="AB8924" s="230">
        <v>347.56</v>
      </c>
      <c r="AD8924" s="209" t="s">
        <v>23048</v>
      </c>
      <c r="AE8924" s="210">
        <v>10128.08</v>
      </c>
      <c r="AF8924" s="93"/>
      <c r="AG8924" s="93"/>
      <c r="AH8924" s="93"/>
    </row>
    <row r="8925" spans="21:34" x14ac:dyDescent="0.3">
      <c r="U8925" s="309" t="s">
        <v>60826</v>
      </c>
      <c r="V8925" s="310">
        <v>29311.32</v>
      </c>
      <c r="X8925" s="267" t="s">
        <v>58604</v>
      </c>
      <c r="Y8925" s="268">
        <v>3377.34</v>
      </c>
      <c r="AA8925" s="229" t="s">
        <v>52988</v>
      </c>
      <c r="AB8925" s="230">
        <v>1650</v>
      </c>
      <c r="AD8925" s="209" t="s">
        <v>23049</v>
      </c>
      <c r="AE8925" s="210">
        <v>3256.29</v>
      </c>
      <c r="AF8925" s="93"/>
      <c r="AG8925" s="93"/>
      <c r="AH8925" s="93"/>
    </row>
    <row r="8926" spans="21:34" x14ac:dyDescent="0.3">
      <c r="U8926" s="309" t="s">
        <v>43080</v>
      </c>
      <c r="V8926" s="310">
        <v>6917.4</v>
      </c>
      <c r="X8926" s="267" t="s">
        <v>53014</v>
      </c>
      <c r="Y8926" s="268">
        <v>1202.5999999999999</v>
      </c>
      <c r="AA8926" s="229" t="s">
        <v>52989</v>
      </c>
      <c r="AB8926" s="230">
        <v>8447.76</v>
      </c>
      <c r="AD8926" s="209" t="s">
        <v>23050</v>
      </c>
      <c r="AE8926" s="210">
        <v>1205.57</v>
      </c>
      <c r="AF8926" s="93"/>
      <c r="AG8926" s="93"/>
      <c r="AH8926" s="93"/>
    </row>
    <row r="8927" spans="21:34" x14ac:dyDescent="0.3">
      <c r="U8927" s="309" t="s">
        <v>50534</v>
      </c>
      <c r="V8927" s="310">
        <v>456.22</v>
      </c>
      <c r="X8927" s="267" t="s">
        <v>53015</v>
      </c>
      <c r="Y8927" s="268">
        <v>171.98</v>
      </c>
      <c r="AA8927" s="229" t="s">
        <v>45172</v>
      </c>
      <c r="AB8927" s="230">
        <v>294</v>
      </c>
      <c r="AD8927" s="209" t="s">
        <v>23051</v>
      </c>
      <c r="AE8927" s="210">
        <v>7868.77</v>
      </c>
      <c r="AF8927" s="93"/>
      <c r="AG8927" s="93"/>
      <c r="AH8927" s="93"/>
    </row>
    <row r="8928" spans="21:34" x14ac:dyDescent="0.3">
      <c r="U8928" s="309" t="s">
        <v>50535</v>
      </c>
      <c r="V8928" s="310">
        <v>2051.7199999999998</v>
      </c>
      <c r="X8928" s="267" t="s">
        <v>61111</v>
      </c>
      <c r="Y8928" s="268">
        <v>4404.78</v>
      </c>
      <c r="AA8928" s="229" t="s">
        <v>40416</v>
      </c>
      <c r="AB8928" s="230">
        <v>90504.04</v>
      </c>
      <c r="AD8928" s="209" t="s">
        <v>23052</v>
      </c>
      <c r="AE8928" s="210">
        <v>13162.15</v>
      </c>
      <c r="AF8928" s="93"/>
      <c r="AG8928" s="93"/>
      <c r="AH8928" s="93"/>
    </row>
    <row r="8929" spans="21:34" x14ac:dyDescent="0.3">
      <c r="U8929" s="309" t="s">
        <v>43082</v>
      </c>
      <c r="V8929" s="310">
        <v>849.43</v>
      </c>
      <c r="X8929" s="267" t="s">
        <v>59697</v>
      </c>
      <c r="Y8929" s="268">
        <v>-9.06</v>
      </c>
      <c r="AA8929" s="229" t="s">
        <v>40417</v>
      </c>
      <c r="AB8929" s="230">
        <v>6539.66</v>
      </c>
      <c r="AD8929" s="209" t="s">
        <v>23053</v>
      </c>
      <c r="AE8929" s="210">
        <v>7331.64</v>
      </c>
      <c r="AF8929" s="93"/>
      <c r="AG8929" s="93"/>
      <c r="AH8929" s="93"/>
    </row>
    <row r="8930" spans="21:34" x14ac:dyDescent="0.3">
      <c r="U8930" s="309" t="s">
        <v>50536</v>
      </c>
      <c r="V8930" s="310">
        <v>87.6</v>
      </c>
      <c r="X8930" s="267" t="s">
        <v>62102</v>
      </c>
      <c r="Y8930" s="268">
        <v>9385.2000000000007</v>
      </c>
      <c r="AA8930" s="229" t="s">
        <v>42679</v>
      </c>
      <c r="AB8930" s="230">
        <v>2048.5</v>
      </c>
      <c r="AD8930" s="209" t="s">
        <v>23054</v>
      </c>
      <c r="AE8930" s="210">
        <v>1567.75</v>
      </c>
      <c r="AF8930" s="93"/>
      <c r="AG8930" s="93"/>
      <c r="AH8930" s="93"/>
    </row>
    <row r="8931" spans="21:34" x14ac:dyDescent="0.3">
      <c r="U8931" s="309" t="s">
        <v>50537</v>
      </c>
      <c r="V8931" s="310">
        <v>122.76</v>
      </c>
      <c r="X8931" s="267" t="s">
        <v>62103</v>
      </c>
      <c r="Y8931" s="268">
        <v>695.11</v>
      </c>
      <c r="AA8931" s="229" t="s">
        <v>48983</v>
      </c>
      <c r="AB8931" s="230">
        <v>494.79</v>
      </c>
      <c r="AD8931" s="209" t="s">
        <v>23055</v>
      </c>
      <c r="AE8931" s="210">
        <v>112016.7</v>
      </c>
      <c r="AF8931" s="93"/>
      <c r="AG8931" s="93"/>
      <c r="AH8931" s="93"/>
    </row>
    <row r="8932" spans="21:34" x14ac:dyDescent="0.3">
      <c r="U8932" s="309" t="s">
        <v>50538</v>
      </c>
      <c r="V8932" s="310">
        <v>7.07</v>
      </c>
      <c r="X8932" s="267" t="s">
        <v>62104</v>
      </c>
      <c r="Y8932" s="268">
        <v>2225.85</v>
      </c>
      <c r="AA8932" s="229" t="s">
        <v>48984</v>
      </c>
      <c r="AB8932" s="230">
        <v>618505.68999999994</v>
      </c>
      <c r="AD8932" s="209" t="s">
        <v>23056</v>
      </c>
      <c r="AE8932" s="210">
        <v>2880</v>
      </c>
      <c r="AF8932" s="93"/>
      <c r="AG8932" s="93"/>
      <c r="AH8932" s="93"/>
    </row>
    <row r="8933" spans="21:34" x14ac:dyDescent="0.3">
      <c r="U8933" s="309" t="s">
        <v>60827</v>
      </c>
      <c r="V8933" s="310">
        <v>1688.01</v>
      </c>
      <c r="X8933" s="267" t="s">
        <v>64596</v>
      </c>
      <c r="Y8933" s="268">
        <v>1419.67</v>
      </c>
      <c r="AA8933" s="229" t="s">
        <v>50132</v>
      </c>
      <c r="AB8933" s="230">
        <v>72000</v>
      </c>
      <c r="AD8933" s="209" t="s">
        <v>23057</v>
      </c>
      <c r="AE8933" s="210">
        <v>31829.62</v>
      </c>
      <c r="AF8933" s="93"/>
      <c r="AG8933" s="93"/>
      <c r="AH8933" s="93"/>
    </row>
    <row r="8934" spans="21:34" x14ac:dyDescent="0.3">
      <c r="U8934" s="309" t="s">
        <v>69168</v>
      </c>
      <c r="V8934" s="310">
        <v>33645.57</v>
      </c>
      <c r="X8934" s="267" t="s">
        <v>63250</v>
      </c>
      <c r="Y8934" s="268">
        <v>1963.47</v>
      </c>
      <c r="AA8934" s="229" t="s">
        <v>40418</v>
      </c>
      <c r="AB8934" s="230">
        <v>59848.85</v>
      </c>
      <c r="AD8934" s="209" t="s">
        <v>23058</v>
      </c>
      <c r="AE8934" s="210">
        <v>136847.6</v>
      </c>
      <c r="AF8934" s="93"/>
      <c r="AG8934" s="93"/>
      <c r="AH8934" s="93"/>
    </row>
    <row r="8935" spans="21:34" x14ac:dyDescent="0.3">
      <c r="U8935" s="309" t="s">
        <v>47340</v>
      </c>
      <c r="V8935" s="310">
        <v>30410.01</v>
      </c>
      <c r="X8935" s="267" t="s">
        <v>61481</v>
      </c>
      <c r="Y8935" s="268">
        <v>230.08</v>
      </c>
      <c r="AA8935" s="229" t="s">
        <v>40419</v>
      </c>
      <c r="AB8935" s="230">
        <v>164472.67000000001</v>
      </c>
      <c r="AD8935" s="209" t="s">
        <v>23059</v>
      </c>
      <c r="AE8935" s="210">
        <v>4197.82</v>
      </c>
      <c r="AF8935" s="93"/>
      <c r="AG8935" s="93"/>
      <c r="AH8935" s="93"/>
    </row>
    <row r="8936" spans="21:34" x14ac:dyDescent="0.3">
      <c r="U8936" s="309" t="s">
        <v>39592</v>
      </c>
      <c r="V8936" s="310">
        <v>4900.25</v>
      </c>
      <c r="X8936" s="267" t="s">
        <v>64597</v>
      </c>
      <c r="Y8936" s="268">
        <v>1677.89</v>
      </c>
      <c r="AA8936" s="229" t="s">
        <v>40420</v>
      </c>
      <c r="AB8936" s="230">
        <v>8818.24</v>
      </c>
      <c r="AD8936" s="209" t="s">
        <v>23060</v>
      </c>
      <c r="AE8936" s="210">
        <v>11606.24</v>
      </c>
      <c r="AF8936" s="93"/>
      <c r="AG8936" s="93"/>
      <c r="AH8936" s="93"/>
    </row>
    <row r="8937" spans="21:34" x14ac:dyDescent="0.3">
      <c r="U8937" s="309" t="s">
        <v>69169</v>
      </c>
      <c r="V8937" s="310">
        <v>12696.96</v>
      </c>
      <c r="X8937" s="267" t="s">
        <v>61217</v>
      </c>
      <c r="Y8937" s="268">
        <v>17137.11</v>
      </c>
      <c r="AA8937" s="229" t="s">
        <v>45173</v>
      </c>
      <c r="AB8937" s="230">
        <v>12815</v>
      </c>
      <c r="AD8937" s="209" t="s">
        <v>23061</v>
      </c>
      <c r="AE8937" s="210">
        <v>7857.98</v>
      </c>
      <c r="AF8937" s="93"/>
      <c r="AG8937" s="93"/>
      <c r="AH8937" s="93"/>
    </row>
    <row r="8938" spans="21:34" x14ac:dyDescent="0.3">
      <c r="U8938" s="309" t="s">
        <v>62845</v>
      </c>
      <c r="V8938" s="310">
        <v>296.48</v>
      </c>
      <c r="X8938" s="267" t="s">
        <v>58605</v>
      </c>
      <c r="Y8938" s="268">
        <v>97.5</v>
      </c>
      <c r="AA8938" s="229" t="s">
        <v>40421</v>
      </c>
      <c r="AB8938" s="230">
        <v>46757.49</v>
      </c>
      <c r="AD8938" s="209" t="s">
        <v>23062</v>
      </c>
      <c r="AE8938" s="210">
        <v>1691.22</v>
      </c>
      <c r="AF8938" s="93"/>
      <c r="AG8938" s="93"/>
      <c r="AH8938" s="93"/>
    </row>
    <row r="8939" spans="21:34" x14ac:dyDescent="0.3">
      <c r="U8939" s="309" t="s">
        <v>59267</v>
      </c>
      <c r="V8939" s="310">
        <v>2212.5</v>
      </c>
      <c r="X8939" s="267" t="s">
        <v>58294</v>
      </c>
      <c r="Y8939" s="268">
        <v>282</v>
      </c>
      <c r="AA8939" s="229" t="s">
        <v>50133</v>
      </c>
      <c r="AB8939" s="230">
        <v>40742.69</v>
      </c>
      <c r="AD8939" s="209" t="s">
        <v>23063</v>
      </c>
      <c r="AE8939" s="210">
        <v>10872.62</v>
      </c>
      <c r="AF8939" s="93"/>
      <c r="AG8939" s="93"/>
      <c r="AH8939" s="93"/>
    </row>
    <row r="8940" spans="21:34" x14ac:dyDescent="0.3">
      <c r="U8940" s="309" t="s">
        <v>69170</v>
      </c>
      <c r="V8940" s="310">
        <v>6979.29</v>
      </c>
      <c r="X8940" s="267" t="s">
        <v>64598</v>
      </c>
      <c r="Y8940" s="268">
        <v>37.159999999999997</v>
      </c>
      <c r="AA8940" s="229" t="s">
        <v>52990</v>
      </c>
      <c r="AB8940" s="230">
        <v>61004.51</v>
      </c>
      <c r="AD8940" s="209" t="s">
        <v>23064</v>
      </c>
      <c r="AE8940" s="210">
        <v>2126.29</v>
      </c>
      <c r="AF8940" s="93"/>
      <c r="AG8940" s="93"/>
      <c r="AH8940" s="93"/>
    </row>
    <row r="8941" spans="21:34" x14ac:dyDescent="0.3">
      <c r="U8941" s="309" t="s">
        <v>69171</v>
      </c>
      <c r="V8941" s="310">
        <v>674.39</v>
      </c>
      <c r="X8941" s="267" t="s">
        <v>59698</v>
      </c>
      <c r="Y8941" s="268">
        <v>15200</v>
      </c>
      <c r="AA8941" s="229" t="s">
        <v>45174</v>
      </c>
      <c r="AB8941" s="230">
        <v>52403.77</v>
      </c>
      <c r="AD8941" s="209" t="s">
        <v>23065</v>
      </c>
      <c r="AE8941" s="210">
        <v>145.47</v>
      </c>
      <c r="AF8941" s="93"/>
      <c r="AG8941" s="93"/>
      <c r="AH8941" s="93"/>
    </row>
    <row r="8942" spans="21:34" x14ac:dyDescent="0.3">
      <c r="U8942" s="309" t="s">
        <v>69172</v>
      </c>
      <c r="V8942" s="310">
        <v>172.32</v>
      </c>
      <c r="X8942" s="267" t="s">
        <v>61482</v>
      </c>
      <c r="Y8942" s="268">
        <v>3812.52</v>
      </c>
      <c r="AA8942" s="229" t="s">
        <v>50134</v>
      </c>
      <c r="AB8942" s="230">
        <v>34175.71</v>
      </c>
      <c r="AD8942" s="209" t="s">
        <v>23066</v>
      </c>
      <c r="AE8942" s="210">
        <v>894.52</v>
      </c>
      <c r="AF8942" s="93"/>
      <c r="AG8942" s="93"/>
      <c r="AH8942" s="93"/>
    </row>
    <row r="8943" spans="21:34" x14ac:dyDescent="0.3">
      <c r="U8943" s="309" t="s">
        <v>69173</v>
      </c>
      <c r="V8943" s="310">
        <v>7478.2</v>
      </c>
      <c r="X8943" s="267" t="s">
        <v>61483</v>
      </c>
      <c r="Y8943" s="268">
        <v>285.5</v>
      </c>
      <c r="AA8943" s="229" t="s">
        <v>45175</v>
      </c>
      <c r="AB8943" s="230">
        <v>228000</v>
      </c>
      <c r="AD8943" s="209" t="s">
        <v>23067</v>
      </c>
      <c r="AE8943" s="210">
        <v>22930.82</v>
      </c>
      <c r="AF8943" s="93"/>
      <c r="AG8943" s="93"/>
      <c r="AH8943" s="93"/>
    </row>
    <row r="8944" spans="21:34" x14ac:dyDescent="0.3">
      <c r="U8944" s="309" t="s">
        <v>54033</v>
      </c>
      <c r="V8944" s="310">
        <v>8000</v>
      </c>
      <c r="X8944" s="267" t="s">
        <v>61484</v>
      </c>
      <c r="Y8944" s="268">
        <v>934.08</v>
      </c>
      <c r="AA8944" s="229" t="s">
        <v>45176</v>
      </c>
      <c r="AB8944" s="230">
        <v>17442.05</v>
      </c>
      <c r="AD8944" s="209" t="s">
        <v>23068</v>
      </c>
      <c r="AE8944" s="210">
        <v>208.96</v>
      </c>
      <c r="AF8944" s="93"/>
      <c r="AG8944" s="93"/>
      <c r="AH8944" s="93"/>
    </row>
    <row r="8945" spans="21:34" x14ac:dyDescent="0.3">
      <c r="U8945" s="309" t="s">
        <v>69174</v>
      </c>
      <c r="V8945" s="310">
        <v>262.5</v>
      </c>
      <c r="X8945" s="267" t="s">
        <v>23416</v>
      </c>
      <c r="Y8945" s="268">
        <v>40779.599999999999</v>
      </c>
      <c r="AA8945" s="229" t="s">
        <v>42680</v>
      </c>
      <c r="AB8945" s="230">
        <v>60723.1</v>
      </c>
      <c r="AD8945" s="209" t="s">
        <v>23069</v>
      </c>
      <c r="AE8945" s="210">
        <v>84998.43</v>
      </c>
      <c r="AF8945" s="93"/>
      <c r="AG8945" s="93"/>
      <c r="AH8945" s="93"/>
    </row>
    <row r="8946" spans="21:34" x14ac:dyDescent="0.3">
      <c r="U8946" s="309" t="s">
        <v>69175</v>
      </c>
      <c r="V8946" s="310">
        <v>49844.42</v>
      </c>
      <c r="X8946" s="267" t="s">
        <v>55253</v>
      </c>
      <c r="Y8946" s="268">
        <v>234000</v>
      </c>
      <c r="AA8946" s="229" t="s">
        <v>42681</v>
      </c>
      <c r="AB8946" s="230">
        <v>4768.8999999999996</v>
      </c>
      <c r="AD8946" s="209" t="s">
        <v>13826</v>
      </c>
      <c r="AE8946" s="210">
        <v>52607.65</v>
      </c>
      <c r="AF8946" s="93"/>
      <c r="AG8946" s="93"/>
      <c r="AH8946" s="93"/>
    </row>
    <row r="8947" spans="21:34" x14ac:dyDescent="0.3">
      <c r="U8947" s="309" t="s">
        <v>59925</v>
      </c>
      <c r="V8947" s="310">
        <v>1776.21</v>
      </c>
      <c r="X8947" s="267" t="s">
        <v>23418</v>
      </c>
      <c r="Y8947" s="268">
        <v>20654.07</v>
      </c>
      <c r="AA8947" s="229" t="s">
        <v>48985</v>
      </c>
      <c r="AB8947" s="230">
        <v>2980</v>
      </c>
      <c r="AD8947" s="209" t="s">
        <v>23070</v>
      </c>
      <c r="AE8947" s="210">
        <v>10131.41</v>
      </c>
      <c r="AF8947" s="93"/>
      <c r="AG8947" s="93"/>
      <c r="AH8947" s="93"/>
    </row>
    <row r="8948" spans="21:34" x14ac:dyDescent="0.3">
      <c r="U8948" s="309" t="s">
        <v>61628</v>
      </c>
      <c r="V8948" s="310">
        <v>6803.79</v>
      </c>
      <c r="X8948" s="267" t="s">
        <v>23419</v>
      </c>
      <c r="Y8948" s="268">
        <v>66210.789999999994</v>
      </c>
      <c r="AA8948" s="229" t="s">
        <v>23265</v>
      </c>
      <c r="AB8948" s="230">
        <v>1000</v>
      </c>
      <c r="AD8948" s="209" t="s">
        <v>23071</v>
      </c>
      <c r="AE8948" s="210">
        <v>15440.13</v>
      </c>
      <c r="AF8948" s="93"/>
      <c r="AG8948" s="93"/>
      <c r="AH8948" s="93"/>
    </row>
    <row r="8949" spans="21:34" x14ac:dyDescent="0.3">
      <c r="U8949" s="309" t="s">
        <v>59926</v>
      </c>
      <c r="V8949" s="310">
        <v>4469.1000000000004</v>
      </c>
      <c r="X8949" s="267" t="s">
        <v>23421</v>
      </c>
      <c r="Y8949" s="268">
        <v>123.64</v>
      </c>
      <c r="AA8949" s="229" t="s">
        <v>23267</v>
      </c>
      <c r="AB8949" s="230">
        <v>263.22000000000003</v>
      </c>
      <c r="AD8949" s="209" t="s">
        <v>23072</v>
      </c>
      <c r="AE8949" s="210">
        <v>8995.61</v>
      </c>
      <c r="AF8949" s="93"/>
      <c r="AG8949" s="93"/>
      <c r="AH8949" s="93"/>
    </row>
    <row r="8950" spans="21:34" x14ac:dyDescent="0.3">
      <c r="U8950" s="309" t="s">
        <v>69176</v>
      </c>
      <c r="V8950" s="310">
        <v>8770.2000000000007</v>
      </c>
      <c r="X8950" s="267" t="s">
        <v>23423</v>
      </c>
      <c r="Y8950" s="268">
        <v>1118899.1000000001</v>
      </c>
      <c r="AA8950" s="229" t="s">
        <v>23268</v>
      </c>
      <c r="AB8950" s="230">
        <v>20.14</v>
      </c>
      <c r="AD8950" s="209" t="s">
        <v>23073</v>
      </c>
      <c r="AE8950" s="210">
        <v>101030.66</v>
      </c>
      <c r="AF8950" s="93"/>
      <c r="AG8950" s="93"/>
      <c r="AH8950" s="93"/>
    </row>
    <row r="8951" spans="21:34" x14ac:dyDescent="0.3">
      <c r="U8951" s="309" t="s">
        <v>69177</v>
      </c>
      <c r="V8951" s="310">
        <v>4017.38</v>
      </c>
      <c r="X8951" s="267" t="s">
        <v>23426</v>
      </c>
      <c r="Y8951" s="268">
        <v>2092.5</v>
      </c>
      <c r="AA8951" s="229" t="s">
        <v>23273</v>
      </c>
      <c r="AB8951" s="230">
        <v>2952.88</v>
      </c>
      <c r="AD8951" s="209" t="s">
        <v>23074</v>
      </c>
      <c r="AE8951" s="210">
        <v>274500</v>
      </c>
      <c r="AF8951" s="93"/>
      <c r="AG8951" s="93"/>
      <c r="AH8951" s="93"/>
    </row>
    <row r="8952" spans="21:34" x14ac:dyDescent="0.3">
      <c r="U8952" s="309" t="s">
        <v>62318</v>
      </c>
      <c r="V8952" s="310">
        <v>307.33</v>
      </c>
      <c r="X8952" s="267" t="s">
        <v>23427</v>
      </c>
      <c r="Y8952" s="268">
        <v>14560.78</v>
      </c>
      <c r="AA8952" s="229" t="s">
        <v>47057</v>
      </c>
      <c r="AB8952" s="230">
        <v>13081.76</v>
      </c>
      <c r="AD8952" s="209" t="s">
        <v>23075</v>
      </c>
      <c r="AE8952" s="210">
        <v>47129.56</v>
      </c>
      <c r="AF8952" s="93"/>
      <c r="AG8952" s="93"/>
      <c r="AH8952" s="93"/>
    </row>
    <row r="8953" spans="21:34" x14ac:dyDescent="0.3">
      <c r="U8953" s="309" t="s">
        <v>54038</v>
      </c>
      <c r="V8953" s="310">
        <v>113.17</v>
      </c>
      <c r="X8953" s="267" t="s">
        <v>23429</v>
      </c>
      <c r="Y8953" s="268">
        <v>34355.47</v>
      </c>
      <c r="AA8953" s="229" t="s">
        <v>47058</v>
      </c>
      <c r="AB8953" s="230">
        <v>2683</v>
      </c>
      <c r="AD8953" s="209" t="s">
        <v>13828</v>
      </c>
      <c r="AE8953" s="210">
        <v>63105.49</v>
      </c>
      <c r="AF8953" s="93"/>
      <c r="AG8953" s="93"/>
      <c r="AH8953" s="93"/>
    </row>
    <row r="8954" spans="21:34" x14ac:dyDescent="0.3">
      <c r="U8954" s="309" t="s">
        <v>62319</v>
      </c>
      <c r="V8954" s="310">
        <v>18433.46</v>
      </c>
      <c r="X8954" s="267" t="s">
        <v>23430</v>
      </c>
      <c r="Y8954" s="268">
        <v>878994.15</v>
      </c>
      <c r="AA8954" s="229" t="s">
        <v>47059</v>
      </c>
      <c r="AB8954" s="230">
        <v>7000</v>
      </c>
      <c r="AD8954" s="209" t="s">
        <v>13829</v>
      </c>
      <c r="AE8954" s="210">
        <v>109895.58</v>
      </c>
      <c r="AF8954" s="93"/>
      <c r="AG8954" s="93"/>
      <c r="AH8954" s="93"/>
    </row>
    <row r="8955" spans="21:34" x14ac:dyDescent="0.3">
      <c r="U8955" s="309" t="s">
        <v>62320</v>
      </c>
      <c r="V8955" s="310">
        <v>26477.8</v>
      </c>
      <c r="X8955" s="267" t="s">
        <v>23435</v>
      </c>
      <c r="Y8955" s="268">
        <v>9595.7900000000009</v>
      </c>
      <c r="AA8955" s="229" t="s">
        <v>47060</v>
      </c>
      <c r="AB8955" s="230">
        <v>535.5</v>
      </c>
      <c r="AD8955" s="209" t="s">
        <v>23076</v>
      </c>
      <c r="AE8955" s="210">
        <v>6016.75</v>
      </c>
      <c r="AF8955" s="93"/>
      <c r="AG8955" s="93"/>
      <c r="AH8955" s="93"/>
    </row>
    <row r="8956" spans="21:34" x14ac:dyDescent="0.3">
      <c r="U8956" s="309" t="s">
        <v>29605</v>
      </c>
      <c r="V8956" s="310">
        <v>33698.19</v>
      </c>
      <c r="X8956" s="267" t="s">
        <v>23436</v>
      </c>
      <c r="Y8956" s="268">
        <v>688.66</v>
      </c>
      <c r="AA8956" s="229" t="s">
        <v>23274</v>
      </c>
      <c r="AB8956" s="230">
        <v>10242.5</v>
      </c>
      <c r="AD8956" s="209" t="s">
        <v>23077</v>
      </c>
      <c r="AE8956" s="210">
        <v>177514.19</v>
      </c>
      <c r="AF8956" s="93"/>
      <c r="AG8956" s="93"/>
      <c r="AH8956" s="93"/>
    </row>
    <row r="8957" spans="21:34" x14ac:dyDescent="0.3">
      <c r="U8957" s="309" t="s">
        <v>29606</v>
      </c>
      <c r="V8957" s="310">
        <v>10462.18</v>
      </c>
      <c r="X8957" s="267" t="s">
        <v>23437</v>
      </c>
      <c r="Y8957" s="268">
        <v>351.98</v>
      </c>
      <c r="AA8957" s="229" t="s">
        <v>23275</v>
      </c>
      <c r="AB8957" s="230">
        <v>5690.69</v>
      </c>
      <c r="AD8957" s="209" t="s">
        <v>23078</v>
      </c>
      <c r="AE8957" s="210">
        <v>60887.07</v>
      </c>
      <c r="AF8957" s="93"/>
      <c r="AG8957" s="93"/>
      <c r="AH8957" s="93"/>
    </row>
    <row r="8958" spans="21:34" x14ac:dyDescent="0.3">
      <c r="U8958" s="309" t="s">
        <v>60828</v>
      </c>
      <c r="V8958" s="310">
        <v>1028.06</v>
      </c>
      <c r="X8958" s="267" t="s">
        <v>23438</v>
      </c>
      <c r="Y8958" s="268">
        <v>0.04</v>
      </c>
      <c r="AA8958" s="229" t="s">
        <v>50135</v>
      </c>
      <c r="AB8958" s="230">
        <v>17374.13</v>
      </c>
      <c r="AD8958" s="209" t="s">
        <v>23079</v>
      </c>
      <c r="AE8958" s="210">
        <v>42.65</v>
      </c>
      <c r="AF8958" s="93"/>
      <c r="AG8958" s="93"/>
      <c r="AH8958" s="93"/>
    </row>
    <row r="8959" spans="21:34" x14ac:dyDescent="0.3">
      <c r="U8959" s="309" t="s">
        <v>49236</v>
      </c>
      <c r="V8959" s="310">
        <v>3279.53</v>
      </c>
      <c r="X8959" s="267" t="s">
        <v>57594</v>
      </c>
      <c r="Y8959" s="268">
        <v>93.52</v>
      </c>
      <c r="AA8959" s="229" t="s">
        <v>23276</v>
      </c>
      <c r="AB8959" s="230">
        <v>27383.39</v>
      </c>
      <c r="AD8959" s="209" t="s">
        <v>23080</v>
      </c>
      <c r="AE8959" s="210">
        <v>25.88</v>
      </c>
      <c r="AF8959" s="93"/>
      <c r="AG8959" s="93"/>
      <c r="AH8959" s="93"/>
    </row>
    <row r="8960" spans="21:34" x14ac:dyDescent="0.3">
      <c r="U8960" s="309" t="s">
        <v>69178</v>
      </c>
      <c r="V8960" s="310">
        <v>4147.76</v>
      </c>
      <c r="X8960" s="267" t="s">
        <v>23439</v>
      </c>
      <c r="Y8960" s="268">
        <v>485.77</v>
      </c>
      <c r="AA8960" s="229" t="s">
        <v>50136</v>
      </c>
      <c r="AB8960" s="230">
        <v>14753.04</v>
      </c>
      <c r="AD8960" s="209" t="s">
        <v>23081</v>
      </c>
      <c r="AE8960" s="210">
        <v>54854.67</v>
      </c>
      <c r="AF8960" s="93"/>
      <c r="AG8960" s="93"/>
      <c r="AH8960" s="93"/>
    </row>
    <row r="8961" spans="21:34" x14ac:dyDescent="0.3">
      <c r="U8961" s="309" t="s">
        <v>29609</v>
      </c>
      <c r="V8961" s="310">
        <v>7227.48</v>
      </c>
      <c r="X8961" s="267" t="s">
        <v>23440</v>
      </c>
      <c r="Y8961" s="268">
        <v>-28424.61</v>
      </c>
      <c r="AA8961" s="229" t="s">
        <v>50137</v>
      </c>
      <c r="AB8961" s="230">
        <v>1128.96</v>
      </c>
      <c r="AD8961" s="209" t="s">
        <v>23082</v>
      </c>
      <c r="AE8961" s="210">
        <v>2003.26</v>
      </c>
      <c r="AF8961" s="93"/>
      <c r="AG8961" s="93"/>
      <c r="AH8961" s="93"/>
    </row>
    <row r="8962" spans="21:34" x14ac:dyDescent="0.3">
      <c r="U8962" s="309" t="s">
        <v>54043</v>
      </c>
      <c r="V8962" s="310">
        <v>5606.11</v>
      </c>
      <c r="X8962" s="267" t="s">
        <v>23443</v>
      </c>
      <c r="Y8962" s="268">
        <v>-2174.4899999999998</v>
      </c>
      <c r="AA8962" s="229" t="s">
        <v>45177</v>
      </c>
      <c r="AB8962" s="230">
        <v>23000</v>
      </c>
      <c r="AD8962" s="209" t="s">
        <v>13830</v>
      </c>
      <c r="AE8962" s="210">
        <v>30865.75</v>
      </c>
      <c r="AF8962" s="93"/>
      <c r="AG8962" s="93"/>
      <c r="AH8962" s="93"/>
    </row>
    <row r="8963" spans="21:34" x14ac:dyDescent="0.3">
      <c r="U8963" s="309" t="s">
        <v>49237</v>
      </c>
      <c r="V8963" s="310">
        <v>18221.71</v>
      </c>
      <c r="X8963" s="267" t="s">
        <v>23444</v>
      </c>
      <c r="Y8963" s="268">
        <v>-6506.39</v>
      </c>
      <c r="AA8963" s="229" t="s">
        <v>45178</v>
      </c>
      <c r="AB8963" s="230">
        <v>1759.5</v>
      </c>
      <c r="AD8963" s="209" t="s">
        <v>13831</v>
      </c>
      <c r="AE8963" s="210">
        <v>443018.75</v>
      </c>
      <c r="AF8963" s="93"/>
      <c r="AG8963" s="93"/>
      <c r="AH8963" s="93"/>
    </row>
    <row r="8964" spans="21:34" x14ac:dyDescent="0.3">
      <c r="U8964" s="309" t="s">
        <v>29610</v>
      </c>
      <c r="V8964" s="310">
        <v>6397.04</v>
      </c>
      <c r="X8964" s="267" t="s">
        <v>53017</v>
      </c>
      <c r="Y8964" s="268">
        <v>160500.88</v>
      </c>
      <c r="AA8964" s="229" t="s">
        <v>23313</v>
      </c>
      <c r="AB8964" s="230">
        <v>1134.22</v>
      </c>
      <c r="AD8964" s="209" t="s">
        <v>23083</v>
      </c>
      <c r="AE8964" s="210">
        <v>90284.95</v>
      </c>
      <c r="AF8964" s="93"/>
      <c r="AG8964" s="93"/>
      <c r="AH8964" s="93"/>
    </row>
    <row r="8965" spans="21:34" x14ac:dyDescent="0.3">
      <c r="U8965" s="309" t="s">
        <v>29611</v>
      </c>
      <c r="V8965" s="310">
        <v>16484.400000000001</v>
      </c>
      <c r="X8965" s="267" t="s">
        <v>57595</v>
      </c>
      <c r="Y8965" s="268">
        <v>5933.26</v>
      </c>
      <c r="AA8965" s="229" t="s">
        <v>23314</v>
      </c>
      <c r="AB8965" s="230">
        <v>7200</v>
      </c>
      <c r="AD8965" s="209" t="s">
        <v>23084</v>
      </c>
      <c r="AE8965" s="210">
        <v>46489.56</v>
      </c>
      <c r="AF8965" s="93"/>
      <c r="AG8965" s="93"/>
      <c r="AH8965" s="93"/>
    </row>
    <row r="8966" spans="21:34" x14ac:dyDescent="0.3">
      <c r="U8966" s="309" t="s">
        <v>34281</v>
      </c>
      <c r="V8966" s="310">
        <v>1373.87</v>
      </c>
      <c r="X8966" s="267" t="s">
        <v>57596</v>
      </c>
      <c r="Y8966" s="268">
        <v>51310.81</v>
      </c>
      <c r="AA8966" s="229" t="s">
        <v>23316</v>
      </c>
      <c r="AB8966" s="230">
        <v>180264.78</v>
      </c>
      <c r="AD8966" s="209" t="s">
        <v>23085</v>
      </c>
      <c r="AE8966" s="210">
        <v>130</v>
      </c>
      <c r="AF8966" s="93"/>
      <c r="AG8966" s="93"/>
      <c r="AH8966" s="93"/>
    </row>
    <row r="8967" spans="21:34" x14ac:dyDescent="0.3">
      <c r="U8967" s="309" t="s">
        <v>55495</v>
      </c>
      <c r="V8967" s="310">
        <v>1882.08</v>
      </c>
      <c r="X8967" s="267" t="s">
        <v>47065</v>
      </c>
      <c r="Y8967" s="268">
        <v>2798.73</v>
      </c>
      <c r="AA8967" s="229" t="s">
        <v>45179</v>
      </c>
      <c r="AB8967" s="230">
        <v>1302334.17</v>
      </c>
      <c r="AD8967" s="209" t="s">
        <v>23086</v>
      </c>
      <c r="AE8967" s="210">
        <v>124.29</v>
      </c>
      <c r="AF8967" s="93"/>
      <c r="AG8967" s="93"/>
      <c r="AH8967" s="93"/>
    </row>
    <row r="8968" spans="21:34" x14ac:dyDescent="0.3">
      <c r="U8968" s="309" t="s">
        <v>54044</v>
      </c>
      <c r="V8968" s="310">
        <v>26164.5</v>
      </c>
      <c r="X8968" s="267" t="s">
        <v>23450</v>
      </c>
      <c r="Y8968" s="268">
        <v>18133.14</v>
      </c>
      <c r="AA8968" s="229" t="s">
        <v>45180</v>
      </c>
      <c r="AB8968" s="230">
        <v>99256.1</v>
      </c>
      <c r="AD8968" s="209" t="s">
        <v>23087</v>
      </c>
      <c r="AE8968" s="210">
        <v>125676.58</v>
      </c>
      <c r="AF8968" s="93"/>
      <c r="AG8968" s="93"/>
      <c r="AH8968" s="93"/>
    </row>
    <row r="8969" spans="21:34" x14ac:dyDescent="0.3">
      <c r="U8969" s="309" t="s">
        <v>55496</v>
      </c>
      <c r="V8969" s="310">
        <v>936</v>
      </c>
      <c r="X8969" s="267" t="s">
        <v>40429</v>
      </c>
      <c r="Y8969" s="268">
        <v>57658.01</v>
      </c>
      <c r="AA8969" s="229" t="s">
        <v>35262</v>
      </c>
      <c r="AB8969" s="230">
        <v>1302</v>
      </c>
      <c r="AD8969" s="209" t="s">
        <v>23088</v>
      </c>
      <c r="AE8969" s="210">
        <v>224248.32000000001</v>
      </c>
      <c r="AF8969" s="93"/>
      <c r="AG8969" s="93"/>
      <c r="AH8969" s="93"/>
    </row>
    <row r="8970" spans="21:34" x14ac:dyDescent="0.3">
      <c r="U8970" s="309" t="s">
        <v>29612</v>
      </c>
      <c r="V8970" s="310">
        <v>15834.69</v>
      </c>
      <c r="X8970" s="267" t="s">
        <v>23451</v>
      </c>
      <c r="Y8970" s="268">
        <v>1046.92</v>
      </c>
      <c r="AA8970" s="229" t="s">
        <v>23319</v>
      </c>
      <c r="AB8970" s="230">
        <v>505.77</v>
      </c>
      <c r="AD8970" s="209" t="s">
        <v>23089</v>
      </c>
      <c r="AE8970" s="210">
        <v>-3</v>
      </c>
      <c r="AF8970" s="93"/>
      <c r="AG8970" s="93"/>
      <c r="AH8970" s="93"/>
    </row>
    <row r="8971" spans="21:34" x14ac:dyDescent="0.3">
      <c r="U8971" s="309" t="s">
        <v>29613</v>
      </c>
      <c r="V8971" s="310">
        <v>14711.68</v>
      </c>
      <c r="X8971" s="267" t="s">
        <v>23452</v>
      </c>
      <c r="Y8971" s="268">
        <v>1.8</v>
      </c>
      <c r="AA8971" s="229" t="s">
        <v>23321</v>
      </c>
      <c r="AB8971" s="230">
        <v>142.5</v>
      </c>
      <c r="AD8971" s="209" t="s">
        <v>23090</v>
      </c>
      <c r="AE8971" s="210">
        <v>5497.7</v>
      </c>
      <c r="AF8971" s="93"/>
      <c r="AG8971" s="93"/>
      <c r="AH8971" s="93"/>
    </row>
    <row r="8972" spans="21:34" x14ac:dyDescent="0.3">
      <c r="U8972" s="309" t="s">
        <v>36819</v>
      </c>
      <c r="V8972" s="310">
        <v>3200</v>
      </c>
      <c r="X8972" s="267" t="s">
        <v>23453</v>
      </c>
      <c r="Y8972" s="268">
        <v>575533.07999999996</v>
      </c>
      <c r="AA8972" s="229" t="s">
        <v>23322</v>
      </c>
      <c r="AB8972" s="230">
        <v>391.92</v>
      </c>
      <c r="AD8972" s="209" t="s">
        <v>23091</v>
      </c>
      <c r="AE8972" s="210">
        <v>5250.32</v>
      </c>
      <c r="AF8972" s="93"/>
      <c r="AG8972" s="93"/>
      <c r="AH8972" s="93"/>
    </row>
    <row r="8973" spans="21:34" x14ac:dyDescent="0.3">
      <c r="U8973" s="309" t="s">
        <v>50542</v>
      </c>
      <c r="V8973" s="310">
        <v>6811.63</v>
      </c>
      <c r="X8973" s="267" t="s">
        <v>23454</v>
      </c>
      <c r="Y8973" s="268">
        <v>8505.07</v>
      </c>
      <c r="AA8973" s="229" t="s">
        <v>23323</v>
      </c>
      <c r="AB8973" s="230">
        <v>8584.3799999999992</v>
      </c>
      <c r="AD8973" s="209" t="s">
        <v>23092</v>
      </c>
      <c r="AE8973" s="210">
        <v>822.21</v>
      </c>
      <c r="AF8973" s="93"/>
      <c r="AG8973" s="93"/>
      <c r="AH8973" s="93"/>
    </row>
    <row r="8974" spans="21:34" x14ac:dyDescent="0.3">
      <c r="U8974" s="309" t="s">
        <v>69179</v>
      </c>
      <c r="V8974" s="310">
        <v>99927.17</v>
      </c>
      <c r="X8974" s="267" t="s">
        <v>35271</v>
      </c>
      <c r="Y8974" s="268">
        <v>1377817.09</v>
      </c>
      <c r="AA8974" s="229" t="s">
        <v>52991</v>
      </c>
      <c r="AB8974" s="230">
        <v>85802.559999999998</v>
      </c>
      <c r="AD8974" s="209" t="s">
        <v>23093</v>
      </c>
      <c r="AE8974" s="210">
        <v>2246.2199999999998</v>
      </c>
      <c r="AF8974" s="93"/>
      <c r="AG8974" s="93"/>
      <c r="AH8974" s="93"/>
    </row>
    <row r="8975" spans="21:34" x14ac:dyDescent="0.3">
      <c r="U8975" s="309" t="s">
        <v>54045</v>
      </c>
      <c r="V8975" s="310">
        <v>-1541.76</v>
      </c>
      <c r="X8975" s="267" t="s">
        <v>48079</v>
      </c>
      <c r="Y8975" s="268">
        <v>18734.189999999999</v>
      </c>
      <c r="AA8975" s="229" t="s">
        <v>13860</v>
      </c>
      <c r="AB8975" s="230">
        <v>5972.8</v>
      </c>
      <c r="AD8975" s="209" t="s">
        <v>23094</v>
      </c>
      <c r="AE8975" s="210">
        <v>650</v>
      </c>
      <c r="AF8975" s="93"/>
      <c r="AG8975" s="93"/>
      <c r="AH8975" s="93"/>
    </row>
    <row r="8976" spans="21:34" x14ac:dyDescent="0.3">
      <c r="U8976" s="309" t="s">
        <v>57944</v>
      </c>
      <c r="V8976" s="310">
        <v>37801.94</v>
      </c>
      <c r="X8976" s="267" t="s">
        <v>23456</v>
      </c>
      <c r="Y8976" s="268">
        <v>298347.53999999998</v>
      </c>
      <c r="AA8976" s="229" t="s">
        <v>36451</v>
      </c>
      <c r="AB8976" s="230">
        <v>3314.75</v>
      </c>
      <c r="AD8976" s="209" t="s">
        <v>23095</v>
      </c>
      <c r="AE8976" s="210">
        <v>12689.55</v>
      </c>
      <c r="AF8976" s="93"/>
      <c r="AG8976" s="93"/>
      <c r="AH8976" s="93"/>
    </row>
    <row r="8977" spans="21:34" x14ac:dyDescent="0.3">
      <c r="U8977" s="309" t="s">
        <v>55497</v>
      </c>
      <c r="V8977" s="310">
        <v>3976.32</v>
      </c>
      <c r="X8977" s="267" t="s">
        <v>59699</v>
      </c>
      <c r="Y8977" s="268">
        <v>10884.62</v>
      </c>
      <c r="AA8977" s="229" t="s">
        <v>23325</v>
      </c>
      <c r="AB8977" s="230">
        <v>32580.07</v>
      </c>
      <c r="AD8977" s="209" t="s">
        <v>23096</v>
      </c>
      <c r="AE8977" s="210">
        <v>159012.69</v>
      </c>
      <c r="AF8977" s="93"/>
      <c r="AG8977" s="93"/>
      <c r="AH8977" s="93"/>
    </row>
    <row r="8978" spans="21:34" x14ac:dyDescent="0.3">
      <c r="U8978" s="309" t="s">
        <v>45818</v>
      </c>
      <c r="V8978" s="310">
        <v>4132</v>
      </c>
      <c r="X8978" s="267" t="s">
        <v>23462</v>
      </c>
      <c r="Y8978" s="268">
        <v>31885.66</v>
      </c>
      <c r="AA8978" s="229" t="s">
        <v>23326</v>
      </c>
      <c r="AB8978" s="230">
        <v>342135.54</v>
      </c>
      <c r="AD8978" s="209" t="s">
        <v>13832</v>
      </c>
      <c r="AE8978" s="210">
        <v>5580.76</v>
      </c>
      <c r="AF8978" s="93"/>
      <c r="AG8978" s="93"/>
      <c r="AH8978" s="93"/>
    </row>
    <row r="8979" spans="21:34" x14ac:dyDescent="0.3">
      <c r="U8979" s="309" t="s">
        <v>45819</v>
      </c>
      <c r="V8979" s="310">
        <v>316.01</v>
      </c>
      <c r="X8979" s="267" t="s">
        <v>23464</v>
      </c>
      <c r="Y8979" s="268">
        <v>117073.88</v>
      </c>
      <c r="AA8979" s="229" t="s">
        <v>23327</v>
      </c>
      <c r="AB8979" s="230">
        <v>324284.46999999997</v>
      </c>
      <c r="AD8979" s="209" t="s">
        <v>13833</v>
      </c>
      <c r="AE8979" s="210">
        <v>4820.3999999999996</v>
      </c>
      <c r="AF8979" s="93"/>
      <c r="AG8979" s="93"/>
      <c r="AH8979" s="93"/>
    </row>
    <row r="8980" spans="21:34" x14ac:dyDescent="0.3">
      <c r="U8980" s="309" t="s">
        <v>54047</v>
      </c>
      <c r="V8980" s="310">
        <v>235.39</v>
      </c>
      <c r="X8980" s="267" t="s">
        <v>35272</v>
      </c>
      <c r="Y8980" s="268">
        <v>86040.05</v>
      </c>
      <c r="AA8980" s="229" t="s">
        <v>23328</v>
      </c>
      <c r="AB8980" s="230">
        <v>-15453.06</v>
      </c>
      <c r="AD8980" s="209" t="s">
        <v>13834</v>
      </c>
      <c r="AE8980" s="210">
        <v>731.44</v>
      </c>
      <c r="AF8980" s="93"/>
      <c r="AG8980" s="93"/>
      <c r="AH8980" s="93"/>
    </row>
    <row r="8981" spans="21:34" x14ac:dyDescent="0.3">
      <c r="U8981" s="309" t="s">
        <v>55507</v>
      </c>
      <c r="V8981" s="310">
        <v>7910</v>
      </c>
      <c r="X8981" s="267" t="s">
        <v>58606</v>
      </c>
      <c r="Y8981" s="268">
        <v>30380</v>
      </c>
      <c r="AA8981" s="229" t="s">
        <v>52992</v>
      </c>
      <c r="AB8981" s="230">
        <v>114.86</v>
      </c>
      <c r="AD8981" s="209" t="s">
        <v>13835</v>
      </c>
      <c r="AE8981" s="210">
        <v>1386.71</v>
      </c>
      <c r="AF8981" s="93"/>
      <c r="AG8981" s="93"/>
      <c r="AH8981" s="93"/>
    </row>
    <row r="8982" spans="21:34" x14ac:dyDescent="0.3">
      <c r="U8982" s="309" t="s">
        <v>69180</v>
      </c>
      <c r="V8982" s="310">
        <v>-10.96</v>
      </c>
      <c r="X8982" s="267" t="s">
        <v>59136</v>
      </c>
      <c r="Y8982" s="268">
        <v>6969.62</v>
      </c>
      <c r="AA8982" s="229" t="s">
        <v>23329</v>
      </c>
      <c r="AB8982" s="230">
        <v>942.13</v>
      </c>
      <c r="AD8982" s="209" t="s">
        <v>23097</v>
      </c>
      <c r="AE8982" s="210">
        <v>3818</v>
      </c>
      <c r="AF8982" s="93"/>
      <c r="AG8982" s="93"/>
      <c r="AH8982" s="93"/>
    </row>
    <row r="8983" spans="21:34" x14ac:dyDescent="0.3">
      <c r="U8983" s="309" t="s">
        <v>69181</v>
      </c>
      <c r="V8983" s="310">
        <v>269.69</v>
      </c>
      <c r="X8983" s="267" t="s">
        <v>23465</v>
      </c>
      <c r="Y8983" s="268">
        <v>128188.94</v>
      </c>
      <c r="AA8983" s="229" t="s">
        <v>52993</v>
      </c>
      <c r="AB8983" s="230">
        <v>82.29</v>
      </c>
      <c r="AD8983" s="209" t="s">
        <v>23098</v>
      </c>
      <c r="AE8983" s="210">
        <v>13070.3</v>
      </c>
      <c r="AF8983" s="93"/>
      <c r="AG8983" s="93"/>
      <c r="AH8983" s="93"/>
    </row>
    <row r="8984" spans="21:34" x14ac:dyDescent="0.3">
      <c r="U8984" s="309" t="s">
        <v>69182</v>
      </c>
      <c r="V8984" s="310">
        <v>5096.18</v>
      </c>
      <c r="X8984" s="267" t="s">
        <v>55254</v>
      </c>
      <c r="Y8984" s="268">
        <v>2579.39</v>
      </c>
      <c r="AA8984" s="229" t="s">
        <v>23330</v>
      </c>
      <c r="AB8984" s="230">
        <v>3414.71</v>
      </c>
      <c r="AD8984" s="209" t="s">
        <v>23099</v>
      </c>
      <c r="AE8984" s="210">
        <v>999.87</v>
      </c>
      <c r="AF8984" s="93"/>
      <c r="AG8984" s="93"/>
      <c r="AH8984" s="93"/>
    </row>
    <row r="8985" spans="21:34" x14ac:dyDescent="0.3">
      <c r="U8985" s="309" t="s">
        <v>60830</v>
      </c>
      <c r="V8985" s="310">
        <v>48422.400000000001</v>
      </c>
      <c r="X8985" s="267" t="s">
        <v>23468</v>
      </c>
      <c r="Y8985" s="268">
        <v>199598.91</v>
      </c>
      <c r="AA8985" s="229" t="s">
        <v>23331</v>
      </c>
      <c r="AB8985" s="230">
        <v>7280.38</v>
      </c>
      <c r="AD8985" s="209" t="s">
        <v>23100</v>
      </c>
      <c r="AE8985" s="210">
        <v>2833.64</v>
      </c>
      <c r="AF8985" s="93"/>
      <c r="AG8985" s="93"/>
      <c r="AH8985" s="93"/>
    </row>
    <row r="8986" spans="21:34" x14ac:dyDescent="0.3">
      <c r="U8986" s="309" t="s">
        <v>69183</v>
      </c>
      <c r="V8986" s="310">
        <v>38096.800000000003</v>
      </c>
      <c r="X8986" s="267" t="s">
        <v>33836</v>
      </c>
      <c r="Y8986" s="268">
        <v>23476334.48</v>
      </c>
      <c r="AA8986" s="229" t="s">
        <v>47061</v>
      </c>
      <c r="AB8986" s="230">
        <v>103.6</v>
      </c>
      <c r="AD8986" s="209" t="s">
        <v>23101</v>
      </c>
      <c r="AE8986" s="210">
        <v>33709.54</v>
      </c>
      <c r="AF8986" s="93"/>
      <c r="AG8986" s="93"/>
      <c r="AH8986" s="93"/>
    </row>
    <row r="8987" spans="21:34" x14ac:dyDescent="0.3">
      <c r="U8987" s="309" t="s">
        <v>56663</v>
      </c>
      <c r="V8987" s="310">
        <v>13258.26</v>
      </c>
      <c r="X8987" s="267" t="s">
        <v>35273</v>
      </c>
      <c r="Y8987" s="268">
        <v>320320.61</v>
      </c>
      <c r="AA8987" s="229" t="s">
        <v>23333</v>
      </c>
      <c r="AB8987" s="230">
        <v>20520.89</v>
      </c>
      <c r="AD8987" s="209" t="s">
        <v>23102</v>
      </c>
      <c r="AE8987" s="210">
        <v>17777.669999999998</v>
      </c>
      <c r="AF8987" s="93"/>
      <c r="AG8987" s="93"/>
      <c r="AH8987" s="93"/>
    </row>
    <row r="8988" spans="21:34" x14ac:dyDescent="0.3">
      <c r="U8988" s="309" t="s">
        <v>65039</v>
      </c>
      <c r="V8988" s="310">
        <v>70.040000000000006</v>
      </c>
      <c r="X8988" s="267" t="s">
        <v>36462</v>
      </c>
      <c r="Y8988" s="268">
        <v>7702.41</v>
      </c>
      <c r="AA8988" s="229" t="s">
        <v>52994</v>
      </c>
      <c r="AB8988" s="230">
        <v>3829.82</v>
      </c>
      <c r="AD8988" s="209" t="s">
        <v>23103</v>
      </c>
      <c r="AE8988" s="210">
        <v>1841</v>
      </c>
      <c r="AF8988" s="93"/>
      <c r="AG8988" s="93"/>
      <c r="AH8988" s="93"/>
    </row>
    <row r="8989" spans="21:34" x14ac:dyDescent="0.3">
      <c r="U8989" s="309" t="s">
        <v>59269</v>
      </c>
      <c r="V8989" s="310">
        <v>16774.939999999999</v>
      </c>
      <c r="X8989" s="267" t="s">
        <v>23471</v>
      </c>
      <c r="Y8989" s="268">
        <v>13832.5</v>
      </c>
      <c r="AA8989" s="229" t="s">
        <v>23335</v>
      </c>
      <c r="AB8989" s="230">
        <v>2390.65</v>
      </c>
      <c r="AD8989" s="209" t="s">
        <v>23104</v>
      </c>
      <c r="AE8989" s="210">
        <v>5797.5</v>
      </c>
      <c r="AF8989" s="93"/>
      <c r="AG8989" s="93"/>
      <c r="AH8989" s="93"/>
    </row>
    <row r="8990" spans="21:34" x14ac:dyDescent="0.3">
      <c r="U8990" s="309" t="s">
        <v>45820</v>
      </c>
      <c r="V8990" s="310">
        <v>29748.799999999999</v>
      </c>
      <c r="X8990" s="267" t="s">
        <v>36463</v>
      </c>
      <c r="Y8990" s="268">
        <v>15118.38</v>
      </c>
      <c r="AA8990" s="229" t="s">
        <v>23336</v>
      </c>
      <c r="AB8990" s="230">
        <v>7012.44</v>
      </c>
      <c r="AD8990" s="209" t="s">
        <v>23105</v>
      </c>
      <c r="AE8990" s="210">
        <v>34612.94</v>
      </c>
      <c r="AF8990" s="93"/>
      <c r="AG8990" s="93"/>
      <c r="AH8990" s="93"/>
    </row>
    <row r="8991" spans="21:34" x14ac:dyDescent="0.3">
      <c r="U8991" s="309" t="s">
        <v>39595</v>
      </c>
      <c r="V8991" s="310">
        <v>14777.46</v>
      </c>
      <c r="X8991" s="267" t="s">
        <v>23472</v>
      </c>
      <c r="Y8991" s="268">
        <v>3164363.89</v>
      </c>
      <c r="AA8991" s="229" t="s">
        <v>52995</v>
      </c>
      <c r="AB8991" s="230">
        <v>5738.77</v>
      </c>
      <c r="AD8991" s="209" t="s">
        <v>23106</v>
      </c>
      <c r="AE8991" s="210">
        <v>3320.67</v>
      </c>
      <c r="AF8991" s="93"/>
      <c r="AG8991" s="93"/>
      <c r="AH8991" s="93"/>
    </row>
    <row r="8992" spans="21:34" x14ac:dyDescent="0.3">
      <c r="U8992" s="309" t="s">
        <v>69184</v>
      </c>
      <c r="V8992" s="310">
        <v>27416.86</v>
      </c>
      <c r="X8992" s="267" t="s">
        <v>42686</v>
      </c>
      <c r="Y8992" s="268">
        <v>241060</v>
      </c>
      <c r="AA8992" s="229" t="s">
        <v>50138</v>
      </c>
      <c r="AB8992" s="230">
        <v>461.52</v>
      </c>
      <c r="AD8992" s="209" t="s">
        <v>23107</v>
      </c>
      <c r="AE8992" s="210">
        <v>14987.66</v>
      </c>
      <c r="AF8992" s="93"/>
      <c r="AG8992" s="93"/>
      <c r="AH8992" s="93"/>
    </row>
    <row r="8993" spans="21:34" x14ac:dyDescent="0.3">
      <c r="U8993" s="309" t="s">
        <v>49238</v>
      </c>
      <c r="V8993" s="310">
        <v>769.2</v>
      </c>
      <c r="X8993" s="267" t="s">
        <v>58607</v>
      </c>
      <c r="Y8993" s="268">
        <v>802650.78</v>
      </c>
      <c r="AA8993" s="229" t="s">
        <v>52996</v>
      </c>
      <c r="AB8993" s="230">
        <v>5721.29</v>
      </c>
      <c r="AD8993" s="209" t="s">
        <v>23108</v>
      </c>
      <c r="AE8993" s="210">
        <v>9331.2199999999993</v>
      </c>
      <c r="AF8993" s="93"/>
      <c r="AG8993" s="93"/>
      <c r="AH8993" s="93"/>
    </row>
    <row r="8994" spans="21:34" x14ac:dyDescent="0.3">
      <c r="U8994" s="309" t="s">
        <v>43093</v>
      </c>
      <c r="V8994" s="310">
        <v>10966.41</v>
      </c>
      <c r="X8994" s="267" t="s">
        <v>23473</v>
      </c>
      <c r="Y8994" s="268">
        <v>2593.79</v>
      </c>
      <c r="AA8994" s="229" t="s">
        <v>47062</v>
      </c>
      <c r="AB8994" s="230">
        <v>760</v>
      </c>
      <c r="AD8994" s="209" t="s">
        <v>23109</v>
      </c>
      <c r="AE8994" s="210">
        <v>7951.6</v>
      </c>
      <c r="AF8994" s="93"/>
      <c r="AG8994" s="93"/>
      <c r="AH8994" s="93"/>
    </row>
    <row r="8995" spans="21:34" x14ac:dyDescent="0.3">
      <c r="U8995" s="309" t="s">
        <v>69185</v>
      </c>
      <c r="V8995" s="310">
        <v>475.3</v>
      </c>
      <c r="X8995" s="267" t="s">
        <v>23474</v>
      </c>
      <c r="Y8995" s="268">
        <v>2299009.39</v>
      </c>
      <c r="AA8995" s="229" t="s">
        <v>23338</v>
      </c>
      <c r="AB8995" s="230">
        <v>40360</v>
      </c>
      <c r="AD8995" s="209" t="s">
        <v>23110</v>
      </c>
      <c r="AE8995" s="210">
        <v>2681.02</v>
      </c>
      <c r="AF8995" s="93"/>
      <c r="AG8995" s="93"/>
      <c r="AH8995" s="93"/>
    </row>
    <row r="8996" spans="21:34" x14ac:dyDescent="0.3">
      <c r="U8996" s="309" t="s">
        <v>43094</v>
      </c>
      <c r="V8996" s="310">
        <v>507.71</v>
      </c>
      <c r="X8996" s="267" t="s">
        <v>23475</v>
      </c>
      <c r="Y8996" s="268">
        <v>1639233.03</v>
      </c>
      <c r="AA8996" s="229" t="s">
        <v>23339</v>
      </c>
      <c r="AB8996" s="230">
        <v>47588.06</v>
      </c>
      <c r="AD8996" s="209" t="s">
        <v>23111</v>
      </c>
      <c r="AE8996" s="210">
        <v>5464.94</v>
      </c>
      <c r="AF8996" s="93"/>
      <c r="AG8996" s="93"/>
      <c r="AH8996" s="93"/>
    </row>
    <row r="8997" spans="21:34" x14ac:dyDescent="0.3">
      <c r="U8997" s="309" t="s">
        <v>36820</v>
      </c>
      <c r="V8997" s="310">
        <v>9211.27</v>
      </c>
      <c r="X8997" s="267" t="s">
        <v>23476</v>
      </c>
      <c r="Y8997" s="268">
        <v>201355.22</v>
      </c>
      <c r="AA8997" s="229" t="s">
        <v>23340</v>
      </c>
      <c r="AB8997" s="230">
        <v>6663.65</v>
      </c>
      <c r="AD8997" s="209" t="s">
        <v>23112</v>
      </c>
      <c r="AE8997" s="210">
        <v>6354.91</v>
      </c>
      <c r="AF8997" s="93"/>
      <c r="AG8997" s="93"/>
      <c r="AH8997" s="93"/>
    </row>
    <row r="8998" spans="21:34" x14ac:dyDescent="0.3">
      <c r="U8998" s="309" t="s">
        <v>56664</v>
      </c>
      <c r="V8998" s="310">
        <v>3032.64</v>
      </c>
      <c r="X8998" s="267" t="s">
        <v>23477</v>
      </c>
      <c r="Y8998" s="268">
        <v>31998.9</v>
      </c>
      <c r="AA8998" s="229" t="s">
        <v>23341</v>
      </c>
      <c r="AB8998" s="230">
        <v>17771.8</v>
      </c>
      <c r="AD8998" s="209" t="s">
        <v>23113</v>
      </c>
      <c r="AE8998" s="210">
        <v>17640.45</v>
      </c>
      <c r="AF8998" s="93"/>
      <c r="AG8998" s="93"/>
      <c r="AH8998" s="93"/>
    </row>
    <row r="8999" spans="21:34" x14ac:dyDescent="0.3">
      <c r="U8999" s="309" t="s">
        <v>54050</v>
      </c>
      <c r="V8999" s="310">
        <v>9750</v>
      </c>
      <c r="X8999" s="267" t="s">
        <v>39292</v>
      </c>
      <c r="Y8999" s="268">
        <v>217.76</v>
      </c>
      <c r="AA8999" s="229" t="s">
        <v>23342</v>
      </c>
      <c r="AB8999" s="230">
        <v>10258.219999999999</v>
      </c>
      <c r="AD8999" s="209" t="s">
        <v>23114</v>
      </c>
      <c r="AE8999" s="210">
        <v>4352.92</v>
      </c>
      <c r="AF8999" s="93"/>
      <c r="AG8999" s="93"/>
      <c r="AH8999" s="93"/>
    </row>
    <row r="9000" spans="21:34" x14ac:dyDescent="0.3">
      <c r="U9000" s="309" t="s">
        <v>58710</v>
      </c>
      <c r="V9000" s="310">
        <v>8628.58</v>
      </c>
      <c r="X9000" s="267" t="s">
        <v>23478</v>
      </c>
      <c r="Y9000" s="268">
        <v>7712460.1699999999</v>
      </c>
      <c r="AA9000" s="229" t="s">
        <v>52997</v>
      </c>
      <c r="AB9000" s="230">
        <v>15045.14</v>
      </c>
      <c r="AD9000" s="209" t="s">
        <v>13838</v>
      </c>
      <c r="AE9000" s="210">
        <v>109377.52</v>
      </c>
      <c r="AF9000" s="93"/>
      <c r="AG9000" s="93"/>
      <c r="AH9000" s="93"/>
    </row>
    <row r="9001" spans="21:34" x14ac:dyDescent="0.3">
      <c r="U9001" s="309" t="s">
        <v>36821</v>
      </c>
      <c r="V9001" s="310">
        <v>16697.68</v>
      </c>
      <c r="X9001" s="267" t="s">
        <v>36464</v>
      </c>
      <c r="Y9001" s="268">
        <v>1170141.8899999999</v>
      </c>
      <c r="AA9001" s="229" t="s">
        <v>23344</v>
      </c>
      <c r="AB9001" s="230">
        <v>48565.56</v>
      </c>
      <c r="AD9001" s="209" t="s">
        <v>23115</v>
      </c>
      <c r="AE9001" s="210">
        <v>140286.37</v>
      </c>
      <c r="AF9001" s="93"/>
      <c r="AG9001" s="93"/>
      <c r="AH9001" s="93"/>
    </row>
    <row r="9002" spans="21:34" x14ac:dyDescent="0.3">
      <c r="U9002" s="309" t="s">
        <v>36822</v>
      </c>
      <c r="V9002" s="310">
        <v>49073.29</v>
      </c>
      <c r="X9002" s="267" t="s">
        <v>23479</v>
      </c>
      <c r="Y9002" s="268">
        <v>18779.47</v>
      </c>
      <c r="AA9002" s="229" t="s">
        <v>52998</v>
      </c>
      <c r="AB9002" s="230">
        <v>372.67</v>
      </c>
      <c r="AD9002" s="209" t="s">
        <v>23116</v>
      </c>
      <c r="AE9002" s="210">
        <v>315584.71000000002</v>
      </c>
      <c r="AF9002" s="93"/>
      <c r="AG9002" s="93"/>
      <c r="AH9002" s="93"/>
    </row>
    <row r="9003" spans="21:34" x14ac:dyDescent="0.3">
      <c r="U9003" s="309" t="s">
        <v>45822</v>
      </c>
      <c r="V9003" s="310">
        <v>27210.28</v>
      </c>
      <c r="X9003" s="267" t="s">
        <v>47066</v>
      </c>
      <c r="Y9003" s="268">
        <v>4092341.25</v>
      </c>
      <c r="AA9003" s="229" t="s">
        <v>23345</v>
      </c>
      <c r="AB9003" s="230">
        <v>3706.22</v>
      </c>
      <c r="AD9003" s="209" t="s">
        <v>23117</v>
      </c>
      <c r="AE9003" s="210">
        <v>-10.37</v>
      </c>
      <c r="AF9003" s="93"/>
      <c r="AG9003" s="93"/>
      <c r="AH9003" s="93"/>
    </row>
    <row r="9004" spans="21:34" x14ac:dyDescent="0.3">
      <c r="U9004" s="309" t="s">
        <v>55508</v>
      </c>
      <c r="V9004" s="310">
        <v>4675.2</v>
      </c>
      <c r="X9004" s="267" t="s">
        <v>64599</v>
      </c>
      <c r="Y9004" s="268">
        <v>308685.92</v>
      </c>
      <c r="AA9004" s="229" t="s">
        <v>23346</v>
      </c>
      <c r="AB9004" s="230">
        <v>10034.09</v>
      </c>
      <c r="AD9004" s="209" t="s">
        <v>23118</v>
      </c>
      <c r="AE9004" s="210">
        <v>9911</v>
      </c>
      <c r="AF9004" s="93"/>
      <c r="AG9004" s="93"/>
      <c r="AH9004" s="93"/>
    </row>
    <row r="9005" spans="21:34" x14ac:dyDescent="0.3">
      <c r="U9005" s="309" t="s">
        <v>56665</v>
      </c>
      <c r="V9005" s="310">
        <v>39835</v>
      </c>
      <c r="X9005" s="267" t="s">
        <v>23480</v>
      </c>
      <c r="Y9005" s="268">
        <v>5624225.25</v>
      </c>
      <c r="AA9005" s="229" t="s">
        <v>42682</v>
      </c>
      <c r="AB9005" s="230">
        <v>5697.65</v>
      </c>
      <c r="AD9005" s="209" t="s">
        <v>23119</v>
      </c>
      <c r="AE9005" s="210">
        <v>6445.34</v>
      </c>
      <c r="AF9005" s="93"/>
      <c r="AG9005" s="93"/>
      <c r="AH9005" s="93"/>
    </row>
    <row r="9006" spans="21:34" x14ac:dyDescent="0.3">
      <c r="U9006" s="309" t="s">
        <v>40678</v>
      </c>
      <c r="V9006" s="310">
        <v>29264.78</v>
      </c>
      <c r="X9006" s="267" t="s">
        <v>64600</v>
      </c>
      <c r="Y9006" s="268">
        <v>5649161.4299999997</v>
      </c>
      <c r="AA9006" s="229" t="s">
        <v>52999</v>
      </c>
      <c r="AB9006" s="230">
        <v>8336.42</v>
      </c>
      <c r="AD9006" s="209" t="s">
        <v>23120</v>
      </c>
      <c r="AE9006" s="210">
        <v>647.51</v>
      </c>
      <c r="AF9006" s="93"/>
      <c r="AG9006" s="93"/>
      <c r="AH9006" s="93"/>
    </row>
    <row r="9007" spans="21:34" x14ac:dyDescent="0.3">
      <c r="U9007" s="309" t="s">
        <v>35802</v>
      </c>
      <c r="V9007" s="310">
        <v>15388.23</v>
      </c>
      <c r="X9007" s="267" t="s">
        <v>23481</v>
      </c>
      <c r="Y9007" s="268">
        <v>2641982.12</v>
      </c>
      <c r="AA9007" s="229" t="s">
        <v>33819</v>
      </c>
      <c r="AB9007" s="230">
        <v>28581.72</v>
      </c>
      <c r="AD9007" s="209" t="s">
        <v>23121</v>
      </c>
      <c r="AE9007" s="210">
        <v>77.03</v>
      </c>
      <c r="AF9007" s="93"/>
      <c r="AG9007" s="93"/>
      <c r="AH9007" s="93"/>
    </row>
    <row r="9008" spans="21:34" x14ac:dyDescent="0.3">
      <c r="U9008" s="309" t="s">
        <v>66791</v>
      </c>
      <c r="V9008" s="310">
        <v>52359</v>
      </c>
      <c r="X9008" s="267" t="s">
        <v>62967</v>
      </c>
      <c r="Y9008" s="268">
        <v>14607.53</v>
      </c>
      <c r="AA9008" s="229" t="s">
        <v>33820</v>
      </c>
      <c r="AB9008" s="230">
        <v>832493.5</v>
      </c>
      <c r="AD9008" s="209" t="s">
        <v>23122</v>
      </c>
      <c r="AE9008" s="210">
        <v>548.53</v>
      </c>
      <c r="AF9008" s="93"/>
      <c r="AG9008" s="93"/>
      <c r="AH9008" s="93"/>
    </row>
    <row r="9009" spans="21:34" x14ac:dyDescent="0.3">
      <c r="U9009" s="309" t="s">
        <v>43095</v>
      </c>
      <c r="V9009" s="310">
        <v>250</v>
      </c>
      <c r="X9009" s="267" t="s">
        <v>48993</v>
      </c>
      <c r="Y9009" s="268">
        <v>468830.56</v>
      </c>
      <c r="AA9009" s="229" t="s">
        <v>33821</v>
      </c>
      <c r="AB9009" s="230">
        <v>31483.5</v>
      </c>
      <c r="AD9009" s="209" t="s">
        <v>23123</v>
      </c>
      <c r="AE9009" s="210">
        <v>23435.74</v>
      </c>
      <c r="AF9009" s="93"/>
      <c r="AG9009" s="93"/>
      <c r="AH9009" s="93"/>
    </row>
    <row r="9010" spans="21:34" x14ac:dyDescent="0.3">
      <c r="U9010" s="309" t="s">
        <v>39596</v>
      </c>
      <c r="V9010" s="310">
        <v>25948.91</v>
      </c>
      <c r="X9010" s="267" t="s">
        <v>50144</v>
      </c>
      <c r="Y9010" s="268">
        <v>34035.03</v>
      </c>
      <c r="AA9010" s="229" t="s">
        <v>35263</v>
      </c>
      <c r="AB9010" s="230">
        <v>4800</v>
      </c>
      <c r="AD9010" s="209" t="s">
        <v>23124</v>
      </c>
      <c r="AE9010" s="210">
        <v>1775.45</v>
      </c>
      <c r="AF9010" s="93"/>
      <c r="AG9010" s="93"/>
      <c r="AH9010" s="93"/>
    </row>
    <row r="9011" spans="21:34" x14ac:dyDescent="0.3">
      <c r="U9011" s="309" t="s">
        <v>36824</v>
      </c>
      <c r="V9011" s="310">
        <v>5472</v>
      </c>
      <c r="X9011" s="267" t="s">
        <v>50145</v>
      </c>
      <c r="Y9011" s="268">
        <v>353.99</v>
      </c>
      <c r="AA9011" s="229" t="s">
        <v>33822</v>
      </c>
      <c r="AB9011" s="230">
        <v>201044.31</v>
      </c>
      <c r="AD9011" s="209" t="s">
        <v>23125</v>
      </c>
      <c r="AE9011" s="210">
        <v>5080.87</v>
      </c>
      <c r="AF9011" s="93"/>
      <c r="AG9011" s="93"/>
      <c r="AH9011" s="93"/>
    </row>
    <row r="9012" spans="21:34" x14ac:dyDescent="0.3">
      <c r="U9012" s="309" t="s">
        <v>69186</v>
      </c>
      <c r="V9012" s="310">
        <v>684.27</v>
      </c>
      <c r="X9012" s="267" t="s">
        <v>50146</v>
      </c>
      <c r="Y9012" s="268">
        <v>5049.5600000000004</v>
      </c>
      <c r="AA9012" s="229" t="s">
        <v>33823</v>
      </c>
      <c r="AB9012" s="230">
        <v>3000</v>
      </c>
      <c r="AD9012" s="209" t="s">
        <v>23126</v>
      </c>
      <c r="AE9012" s="210">
        <v>2148.75</v>
      </c>
      <c r="AF9012" s="93"/>
      <c r="AG9012" s="93"/>
      <c r="AH9012" s="93"/>
    </row>
    <row r="9013" spans="21:34" x14ac:dyDescent="0.3">
      <c r="U9013" s="309" t="s">
        <v>65040</v>
      </c>
      <c r="V9013" s="310">
        <v>-1276.03</v>
      </c>
      <c r="X9013" s="267" t="s">
        <v>58608</v>
      </c>
      <c r="Y9013" s="268">
        <v>26576.54</v>
      </c>
      <c r="AA9013" s="229" t="s">
        <v>33824</v>
      </c>
      <c r="AB9013" s="230">
        <v>3696.58</v>
      </c>
      <c r="AD9013" s="209" t="s">
        <v>23127</v>
      </c>
      <c r="AE9013" s="210">
        <v>222.81</v>
      </c>
      <c r="AF9013" s="93"/>
      <c r="AG9013" s="93"/>
      <c r="AH9013" s="93"/>
    </row>
    <row r="9014" spans="21:34" x14ac:dyDescent="0.3">
      <c r="U9014" s="309" t="s">
        <v>57945</v>
      </c>
      <c r="V9014" s="310">
        <v>70369.009999999995</v>
      </c>
      <c r="X9014" s="267" t="s">
        <v>47067</v>
      </c>
      <c r="Y9014" s="268">
        <v>2501678.34</v>
      </c>
      <c r="AA9014" s="229" t="s">
        <v>33825</v>
      </c>
      <c r="AB9014" s="230">
        <v>5962.56</v>
      </c>
      <c r="AD9014" s="209" t="s">
        <v>23128</v>
      </c>
      <c r="AE9014" s="210">
        <v>59483.63</v>
      </c>
      <c r="AF9014" s="93"/>
      <c r="AG9014" s="93"/>
      <c r="AH9014" s="93"/>
    </row>
    <row r="9015" spans="21:34" x14ac:dyDescent="0.3">
      <c r="U9015" s="309" t="s">
        <v>49239</v>
      </c>
      <c r="V9015" s="310">
        <v>598</v>
      </c>
      <c r="X9015" s="267" t="s">
        <v>50147</v>
      </c>
      <c r="Y9015" s="268">
        <v>495077.1</v>
      </c>
      <c r="AA9015" s="229" t="s">
        <v>33826</v>
      </c>
      <c r="AB9015" s="230">
        <v>19622.68</v>
      </c>
      <c r="AD9015" s="209" t="s">
        <v>23129</v>
      </c>
      <c r="AE9015" s="210">
        <v>1600</v>
      </c>
      <c r="AF9015" s="93"/>
      <c r="AG9015" s="93"/>
      <c r="AH9015" s="93"/>
    </row>
    <row r="9016" spans="21:34" x14ac:dyDescent="0.3">
      <c r="U9016" s="309" t="s">
        <v>65041</v>
      </c>
      <c r="V9016" s="310">
        <v>-63.45</v>
      </c>
      <c r="X9016" s="267" t="s">
        <v>42687</v>
      </c>
      <c r="Y9016" s="268">
        <v>164250</v>
      </c>
      <c r="AA9016" s="229" t="s">
        <v>33827</v>
      </c>
      <c r="AB9016" s="230">
        <v>730.5</v>
      </c>
      <c r="AD9016" s="209" t="s">
        <v>23130</v>
      </c>
      <c r="AE9016" s="210">
        <v>4850.62</v>
      </c>
      <c r="AF9016" s="93"/>
      <c r="AG9016" s="93"/>
      <c r="AH9016" s="93"/>
    </row>
    <row r="9017" spans="21:34" x14ac:dyDescent="0.3">
      <c r="U9017" s="309" t="s">
        <v>56666</v>
      </c>
      <c r="V9017" s="310">
        <v>53.32</v>
      </c>
      <c r="X9017" s="267" t="s">
        <v>42688</v>
      </c>
      <c r="Y9017" s="268">
        <v>12266.99</v>
      </c>
      <c r="AA9017" s="229" t="s">
        <v>35264</v>
      </c>
      <c r="AB9017" s="230">
        <v>168784</v>
      </c>
      <c r="AD9017" s="209" t="s">
        <v>23131</v>
      </c>
      <c r="AE9017" s="210">
        <v>3801.37</v>
      </c>
      <c r="AF9017" s="93"/>
      <c r="AG9017" s="93"/>
      <c r="AH9017" s="93"/>
    </row>
    <row r="9018" spans="21:34" x14ac:dyDescent="0.3">
      <c r="U9018" s="309" t="s">
        <v>69187</v>
      </c>
      <c r="V9018" s="310">
        <v>-24.19</v>
      </c>
      <c r="X9018" s="267" t="s">
        <v>42689</v>
      </c>
      <c r="Y9018" s="268">
        <v>21819.27</v>
      </c>
      <c r="AA9018" s="229" t="s">
        <v>53000</v>
      </c>
      <c r="AB9018" s="230">
        <v>8268</v>
      </c>
      <c r="AD9018" s="209" t="s">
        <v>23132</v>
      </c>
      <c r="AE9018" s="210">
        <v>282500</v>
      </c>
      <c r="AF9018" s="93"/>
      <c r="AG9018" s="93"/>
      <c r="AH9018" s="93"/>
    </row>
    <row r="9019" spans="21:34" x14ac:dyDescent="0.3">
      <c r="U9019" s="309" t="s">
        <v>65044</v>
      </c>
      <c r="V9019" s="310">
        <v>1318.33</v>
      </c>
      <c r="X9019" s="267" t="s">
        <v>53018</v>
      </c>
      <c r="Y9019" s="268">
        <v>585082.03</v>
      </c>
      <c r="AA9019" s="229" t="s">
        <v>48986</v>
      </c>
      <c r="AB9019" s="230">
        <v>15445</v>
      </c>
      <c r="AD9019" s="209" t="s">
        <v>23133</v>
      </c>
      <c r="AE9019" s="210">
        <v>416.38</v>
      </c>
      <c r="AF9019" s="93"/>
      <c r="AG9019" s="93"/>
      <c r="AH9019" s="93"/>
    </row>
    <row r="9020" spans="21:34" x14ac:dyDescent="0.3">
      <c r="U9020" s="309" t="s">
        <v>58895</v>
      </c>
      <c r="V9020" s="310">
        <v>18962.12</v>
      </c>
      <c r="X9020" s="267" t="s">
        <v>53019</v>
      </c>
      <c r="Y9020" s="268">
        <v>20485.599999999999</v>
      </c>
      <c r="AA9020" s="229" t="s">
        <v>33828</v>
      </c>
      <c r="AB9020" s="230">
        <v>2173.5300000000002</v>
      </c>
      <c r="AD9020" s="209" t="s">
        <v>23134</v>
      </c>
      <c r="AE9020" s="210">
        <v>26976.69</v>
      </c>
      <c r="AF9020" s="93"/>
      <c r="AG9020" s="93"/>
      <c r="AH9020" s="93"/>
    </row>
    <row r="9021" spans="21:34" x14ac:dyDescent="0.3">
      <c r="U9021" s="309" t="s">
        <v>69188</v>
      </c>
      <c r="V9021" s="310">
        <v>6008.06</v>
      </c>
      <c r="X9021" s="267" t="s">
        <v>53020</v>
      </c>
      <c r="Y9021" s="268">
        <v>46129.37</v>
      </c>
      <c r="AA9021" s="229" t="s">
        <v>33829</v>
      </c>
      <c r="AB9021" s="230">
        <v>101175.67999999999</v>
      </c>
      <c r="AD9021" s="209" t="s">
        <v>23135</v>
      </c>
      <c r="AE9021" s="210">
        <v>1748.19</v>
      </c>
      <c r="AF9021" s="93"/>
      <c r="AG9021" s="93"/>
      <c r="AH9021" s="93"/>
    </row>
    <row r="9022" spans="21:34" x14ac:dyDescent="0.3">
      <c r="U9022" s="309" t="s">
        <v>69189</v>
      </c>
      <c r="V9022" s="310">
        <v>-2.78</v>
      </c>
      <c r="X9022" s="267" t="s">
        <v>53021</v>
      </c>
      <c r="Y9022" s="268">
        <v>15764.36</v>
      </c>
      <c r="AA9022" s="229" t="s">
        <v>48987</v>
      </c>
      <c r="AB9022" s="230">
        <v>4466.45</v>
      </c>
      <c r="AD9022" s="209" t="s">
        <v>23136</v>
      </c>
      <c r="AE9022" s="210">
        <v>4574.5200000000004</v>
      </c>
      <c r="AF9022" s="93"/>
      <c r="AG9022" s="93"/>
      <c r="AH9022" s="93"/>
    </row>
    <row r="9023" spans="21:34" x14ac:dyDescent="0.3">
      <c r="U9023" s="309" t="s">
        <v>65045</v>
      </c>
      <c r="V9023" s="310">
        <v>972.66</v>
      </c>
      <c r="X9023" s="267" t="s">
        <v>55255</v>
      </c>
      <c r="Y9023" s="268">
        <v>1492.11</v>
      </c>
      <c r="AA9023" s="229" t="s">
        <v>33830</v>
      </c>
      <c r="AB9023" s="230">
        <v>33305.64</v>
      </c>
      <c r="AD9023" s="209" t="s">
        <v>23137</v>
      </c>
      <c r="AE9023" s="210">
        <v>288391.21999999997</v>
      </c>
      <c r="AF9023" s="93"/>
      <c r="AG9023" s="93"/>
      <c r="AH9023" s="93"/>
    </row>
    <row r="9024" spans="21:34" x14ac:dyDescent="0.3">
      <c r="U9024" s="309" t="s">
        <v>65046</v>
      </c>
      <c r="V9024" s="310">
        <v>18379.830000000002</v>
      </c>
      <c r="X9024" s="267" t="s">
        <v>53022</v>
      </c>
      <c r="Y9024" s="268">
        <v>10309.959999999999</v>
      </c>
      <c r="AA9024" s="229" t="s">
        <v>23348</v>
      </c>
      <c r="AB9024" s="230">
        <v>6424.46</v>
      </c>
      <c r="AD9024" s="209" t="s">
        <v>23138</v>
      </c>
      <c r="AE9024" s="210">
        <v>8529.7000000000007</v>
      </c>
      <c r="AF9024" s="93"/>
      <c r="AG9024" s="93"/>
      <c r="AH9024" s="93"/>
    </row>
    <row r="9025" spans="21:34" x14ac:dyDescent="0.3">
      <c r="U9025" s="309" t="s">
        <v>69190</v>
      </c>
      <c r="V9025" s="310">
        <v>1470</v>
      </c>
      <c r="X9025" s="267" t="s">
        <v>55256</v>
      </c>
      <c r="Y9025" s="268">
        <v>4382</v>
      </c>
      <c r="AA9025" s="229" t="s">
        <v>35265</v>
      </c>
      <c r="AB9025" s="230">
        <v>4859.72</v>
      </c>
      <c r="AD9025" s="209" t="s">
        <v>23139</v>
      </c>
      <c r="AE9025" s="210">
        <v>99.76</v>
      </c>
      <c r="AF9025" s="93"/>
      <c r="AG9025" s="93"/>
      <c r="AH9025" s="93"/>
    </row>
    <row r="9026" spans="21:34" x14ac:dyDescent="0.3">
      <c r="U9026" s="309" t="s">
        <v>69191</v>
      </c>
      <c r="V9026" s="310">
        <v>112.46</v>
      </c>
      <c r="X9026" s="267" t="s">
        <v>56311</v>
      </c>
      <c r="Y9026" s="268">
        <v>9933.25</v>
      </c>
      <c r="AA9026" s="229" t="s">
        <v>35266</v>
      </c>
      <c r="AB9026" s="230">
        <v>232</v>
      </c>
      <c r="AD9026" s="209" t="s">
        <v>23140</v>
      </c>
      <c r="AE9026" s="210">
        <v>14605.74</v>
      </c>
      <c r="AF9026" s="93"/>
      <c r="AG9026" s="93"/>
      <c r="AH9026" s="93"/>
    </row>
    <row r="9027" spans="21:34" x14ac:dyDescent="0.3">
      <c r="U9027" s="309" t="s">
        <v>69192</v>
      </c>
      <c r="V9027" s="310">
        <v>367.8</v>
      </c>
      <c r="X9027" s="267" t="s">
        <v>63735</v>
      </c>
      <c r="Y9027" s="268">
        <v>143736.4</v>
      </c>
      <c r="AA9027" s="229" t="s">
        <v>36452</v>
      </c>
      <c r="AB9027" s="230">
        <v>22325</v>
      </c>
      <c r="AD9027" s="209" t="s">
        <v>23141</v>
      </c>
      <c r="AE9027" s="210">
        <v>28933.439999999999</v>
      </c>
      <c r="AF9027" s="93"/>
      <c r="AG9027" s="93"/>
      <c r="AH9027" s="93"/>
    </row>
    <row r="9028" spans="21:34" x14ac:dyDescent="0.3">
      <c r="U9028" s="309" t="s">
        <v>69193</v>
      </c>
      <c r="V9028" s="310">
        <v>4545</v>
      </c>
      <c r="X9028" s="267" t="s">
        <v>53023</v>
      </c>
      <c r="Y9028" s="268">
        <v>65934.34</v>
      </c>
      <c r="AA9028" s="229" t="s">
        <v>53001</v>
      </c>
      <c r="AB9028" s="230">
        <v>243135.8</v>
      </c>
      <c r="AD9028" s="209" t="s">
        <v>23142</v>
      </c>
      <c r="AE9028" s="210">
        <v>65928.97</v>
      </c>
      <c r="AF9028" s="93"/>
      <c r="AG9028" s="93"/>
      <c r="AH9028" s="93"/>
    </row>
    <row r="9029" spans="21:34" x14ac:dyDescent="0.3">
      <c r="U9029" s="309" t="s">
        <v>69194</v>
      </c>
      <c r="V9029" s="310">
        <v>-15.76</v>
      </c>
      <c r="X9029" s="267" t="s">
        <v>53024</v>
      </c>
      <c r="Y9029" s="268">
        <v>207331.11</v>
      </c>
      <c r="AA9029" s="229" t="s">
        <v>23350</v>
      </c>
      <c r="AB9029" s="230">
        <v>20290.759999999998</v>
      </c>
      <c r="AD9029" s="209" t="s">
        <v>23143</v>
      </c>
      <c r="AE9029" s="210">
        <v>2247.5100000000002</v>
      </c>
      <c r="AF9029" s="93"/>
      <c r="AG9029" s="93"/>
      <c r="AH9029" s="93"/>
    </row>
    <row r="9030" spans="21:34" x14ac:dyDescent="0.3">
      <c r="U9030" s="309" t="s">
        <v>62492</v>
      </c>
      <c r="V9030" s="310">
        <v>1800</v>
      </c>
      <c r="X9030" s="267" t="s">
        <v>56312</v>
      </c>
      <c r="Y9030" s="268">
        <v>-533.54</v>
      </c>
      <c r="AA9030" s="229" t="s">
        <v>36453</v>
      </c>
      <c r="AB9030" s="230">
        <v>200.05</v>
      </c>
      <c r="AD9030" s="209" t="s">
        <v>23144</v>
      </c>
      <c r="AE9030" s="210">
        <v>3320.67</v>
      </c>
      <c r="AF9030" s="93"/>
      <c r="AG9030" s="93"/>
      <c r="AH9030" s="93"/>
    </row>
    <row r="9031" spans="21:34" x14ac:dyDescent="0.3">
      <c r="U9031" s="309" t="s">
        <v>35806</v>
      </c>
      <c r="V9031" s="310">
        <v>22522.5</v>
      </c>
      <c r="X9031" s="267" t="s">
        <v>53025</v>
      </c>
      <c r="Y9031" s="268">
        <v>2529.86</v>
      </c>
      <c r="AA9031" s="229" t="s">
        <v>42683</v>
      </c>
      <c r="AB9031" s="230">
        <v>508207.93</v>
      </c>
      <c r="AD9031" s="209" t="s">
        <v>23145</v>
      </c>
      <c r="AE9031" s="210">
        <v>14987.66</v>
      </c>
      <c r="AF9031" s="93"/>
      <c r="AG9031" s="93"/>
      <c r="AH9031" s="93"/>
    </row>
    <row r="9032" spans="21:34" x14ac:dyDescent="0.3">
      <c r="U9032" s="309" t="s">
        <v>35807</v>
      </c>
      <c r="V9032" s="310">
        <v>1705.75</v>
      </c>
      <c r="X9032" s="267" t="s">
        <v>58295</v>
      </c>
      <c r="Y9032" s="268">
        <v>72660.350000000006</v>
      </c>
      <c r="AA9032" s="229" t="s">
        <v>53002</v>
      </c>
      <c r="AB9032" s="230">
        <v>-43.86</v>
      </c>
      <c r="AD9032" s="209" t="s">
        <v>13839</v>
      </c>
      <c r="AE9032" s="210">
        <v>19762.599999999999</v>
      </c>
      <c r="AF9032" s="93"/>
      <c r="AG9032" s="93"/>
      <c r="AH9032" s="93"/>
    </row>
    <row r="9033" spans="21:34" x14ac:dyDescent="0.3">
      <c r="U9033" s="309" t="s">
        <v>35808</v>
      </c>
      <c r="V9033" s="310">
        <v>2632.32</v>
      </c>
      <c r="X9033" s="267" t="s">
        <v>56313</v>
      </c>
      <c r="Y9033" s="268">
        <v>9000</v>
      </c>
      <c r="AA9033" s="229" t="s">
        <v>36454</v>
      </c>
      <c r="AB9033" s="230">
        <v>15916.43</v>
      </c>
      <c r="AD9033" s="209" t="s">
        <v>13840</v>
      </c>
      <c r="AE9033" s="210">
        <v>16573.37</v>
      </c>
      <c r="AF9033" s="93"/>
      <c r="AG9033" s="93"/>
      <c r="AH9033" s="93"/>
    </row>
    <row r="9034" spans="21:34" x14ac:dyDescent="0.3">
      <c r="U9034" s="309" t="s">
        <v>61629</v>
      </c>
      <c r="V9034" s="310">
        <v>2.74</v>
      </c>
      <c r="X9034" s="267" t="s">
        <v>53026</v>
      </c>
      <c r="Y9034" s="268">
        <v>150354.18</v>
      </c>
      <c r="AA9034" s="229" t="s">
        <v>47063</v>
      </c>
      <c r="AB9034" s="230">
        <v>6031.38</v>
      </c>
      <c r="AD9034" s="209" t="s">
        <v>23146</v>
      </c>
      <c r="AE9034" s="210">
        <v>282500</v>
      </c>
      <c r="AF9034" s="93"/>
      <c r="AG9034" s="93"/>
      <c r="AH9034" s="93"/>
    </row>
    <row r="9035" spans="21:34" x14ac:dyDescent="0.3">
      <c r="U9035" s="309" t="s">
        <v>36830</v>
      </c>
      <c r="V9035" s="310">
        <v>16878.41</v>
      </c>
      <c r="X9035" s="267" t="s">
        <v>64601</v>
      </c>
      <c r="Y9035" s="268">
        <v>23540.959999999999</v>
      </c>
      <c r="AA9035" s="229" t="s">
        <v>53003</v>
      </c>
      <c r="AB9035" s="230">
        <v>3850.19</v>
      </c>
      <c r="AD9035" s="209" t="s">
        <v>23147</v>
      </c>
      <c r="AE9035" s="210">
        <v>13070.3</v>
      </c>
      <c r="AF9035" s="93"/>
      <c r="AG9035" s="93"/>
      <c r="AH9035" s="93"/>
    </row>
    <row r="9036" spans="21:34" x14ac:dyDescent="0.3">
      <c r="U9036" s="309" t="s">
        <v>69195</v>
      </c>
      <c r="V9036" s="310">
        <v>891</v>
      </c>
      <c r="X9036" s="267" t="s">
        <v>56314</v>
      </c>
      <c r="Y9036" s="268">
        <v>91403.59</v>
      </c>
      <c r="AA9036" s="229" t="s">
        <v>53004</v>
      </c>
      <c r="AB9036" s="230">
        <v>1000</v>
      </c>
      <c r="AD9036" s="209" t="s">
        <v>23148</v>
      </c>
      <c r="AE9036" s="210">
        <v>5250.32</v>
      </c>
      <c r="AF9036" s="93"/>
      <c r="AG9036" s="93"/>
      <c r="AH9036" s="93"/>
    </row>
    <row r="9037" spans="21:34" x14ac:dyDescent="0.3">
      <c r="U9037" s="309" t="s">
        <v>36831</v>
      </c>
      <c r="V9037" s="310">
        <v>1359.36</v>
      </c>
      <c r="X9037" s="267" t="s">
        <v>63574</v>
      </c>
      <c r="Y9037" s="268">
        <v>977.95</v>
      </c>
      <c r="AA9037" s="229" t="s">
        <v>53005</v>
      </c>
      <c r="AB9037" s="230">
        <v>371.07</v>
      </c>
      <c r="AD9037" s="209" t="s">
        <v>23149</v>
      </c>
      <c r="AE9037" s="210">
        <v>493.41</v>
      </c>
      <c r="AF9037" s="93"/>
      <c r="AG9037" s="93"/>
      <c r="AH9037" s="93"/>
    </row>
    <row r="9038" spans="21:34" x14ac:dyDescent="0.3">
      <c r="U9038" s="309" t="s">
        <v>36832</v>
      </c>
      <c r="V9038" s="310">
        <v>4445.91</v>
      </c>
      <c r="X9038" s="267" t="s">
        <v>53027</v>
      </c>
      <c r="Y9038" s="268">
        <v>437776.79</v>
      </c>
      <c r="AA9038" s="229" t="s">
        <v>53006</v>
      </c>
      <c r="AB9038" s="230">
        <v>1048.3900000000001</v>
      </c>
      <c r="AD9038" s="209" t="s">
        <v>13841</v>
      </c>
      <c r="AE9038" s="210">
        <v>34535.21</v>
      </c>
      <c r="AF9038" s="93"/>
      <c r="AG9038" s="93"/>
      <c r="AH9038" s="93"/>
    </row>
    <row r="9039" spans="21:34" x14ac:dyDescent="0.3">
      <c r="U9039" s="309" t="s">
        <v>39598</v>
      </c>
      <c r="V9039" s="310">
        <v>1662.54</v>
      </c>
      <c r="X9039" s="267" t="s">
        <v>63736</v>
      </c>
      <c r="Y9039" s="268">
        <v>39590.839999999997</v>
      </c>
      <c r="AA9039" s="229" t="s">
        <v>48988</v>
      </c>
      <c r="AB9039" s="230">
        <v>1713.12</v>
      </c>
      <c r="AD9039" s="209" t="s">
        <v>13842</v>
      </c>
      <c r="AE9039" s="210">
        <v>17012.38</v>
      </c>
      <c r="AF9039" s="93"/>
      <c r="AG9039" s="93"/>
      <c r="AH9039" s="93"/>
    </row>
    <row r="9040" spans="21:34" x14ac:dyDescent="0.3">
      <c r="U9040" s="309" t="s">
        <v>56674</v>
      </c>
      <c r="V9040" s="310">
        <v>205517.34</v>
      </c>
      <c r="X9040" s="267" t="s">
        <v>63737</v>
      </c>
      <c r="Y9040" s="268">
        <v>43427.3</v>
      </c>
      <c r="AA9040" s="229" t="s">
        <v>53007</v>
      </c>
      <c r="AB9040" s="230">
        <v>896.12</v>
      </c>
      <c r="AD9040" s="209" t="s">
        <v>13843</v>
      </c>
      <c r="AE9040" s="210">
        <v>8503.66</v>
      </c>
      <c r="AF9040" s="93"/>
      <c r="AG9040" s="93"/>
      <c r="AH9040" s="93"/>
    </row>
    <row r="9041" spans="21:34" x14ac:dyDescent="0.3">
      <c r="U9041" s="309" t="s">
        <v>39600</v>
      </c>
      <c r="V9041" s="310">
        <v>99472</v>
      </c>
      <c r="X9041" s="267" t="s">
        <v>63738</v>
      </c>
      <c r="Y9041" s="268">
        <v>13104.99</v>
      </c>
      <c r="AA9041" s="229" t="s">
        <v>50139</v>
      </c>
      <c r="AB9041" s="230">
        <v>1080.4000000000001</v>
      </c>
      <c r="AD9041" s="209" t="s">
        <v>23150</v>
      </c>
      <c r="AE9041" s="210">
        <v>51349.99</v>
      </c>
      <c r="AF9041" s="93"/>
      <c r="AG9041" s="93"/>
      <c r="AH9041" s="93"/>
    </row>
    <row r="9042" spans="21:34" x14ac:dyDescent="0.3">
      <c r="U9042" s="309" t="s">
        <v>69196</v>
      </c>
      <c r="V9042" s="310">
        <v>26503</v>
      </c>
      <c r="X9042" s="267" t="s">
        <v>63739</v>
      </c>
      <c r="Y9042" s="268">
        <v>31119.200000000001</v>
      </c>
      <c r="AA9042" s="229" t="s">
        <v>53008</v>
      </c>
      <c r="AB9042" s="230">
        <v>18968.490000000002</v>
      </c>
      <c r="AD9042" s="209" t="s">
        <v>23151</v>
      </c>
      <c r="AE9042" s="210">
        <v>650</v>
      </c>
      <c r="AF9042" s="93"/>
      <c r="AG9042" s="93"/>
      <c r="AH9042" s="93"/>
    </row>
    <row r="9043" spans="21:34" x14ac:dyDescent="0.3">
      <c r="U9043" s="309" t="s">
        <v>35811</v>
      </c>
      <c r="V9043" s="310">
        <v>160813.01999999999</v>
      </c>
      <c r="X9043" s="267" t="s">
        <v>63740</v>
      </c>
      <c r="Y9043" s="268">
        <v>8498.31</v>
      </c>
      <c r="AA9043" s="229" t="s">
        <v>40422</v>
      </c>
      <c r="AB9043" s="230">
        <v>399113.66</v>
      </c>
      <c r="AD9043" s="209" t="s">
        <v>23152</v>
      </c>
      <c r="AE9043" s="210">
        <v>1748.19</v>
      </c>
      <c r="AF9043" s="93"/>
      <c r="AG9043" s="93"/>
      <c r="AH9043" s="93"/>
    </row>
    <row r="9044" spans="21:34" x14ac:dyDescent="0.3">
      <c r="U9044" s="309" t="s">
        <v>39601</v>
      </c>
      <c r="V9044" s="310">
        <v>560</v>
      </c>
      <c r="X9044" s="267" t="s">
        <v>55257</v>
      </c>
      <c r="Y9044" s="268">
        <v>1106</v>
      </c>
      <c r="AA9044" s="229" t="s">
        <v>47064</v>
      </c>
      <c r="AB9044" s="230">
        <v>3922.92</v>
      </c>
      <c r="AD9044" s="209" t="s">
        <v>23153</v>
      </c>
      <c r="AE9044" s="210">
        <v>9250.01</v>
      </c>
      <c r="AF9044" s="93"/>
      <c r="AG9044" s="93"/>
      <c r="AH9044" s="93"/>
    </row>
    <row r="9045" spans="21:34" x14ac:dyDescent="0.3">
      <c r="U9045" s="309" t="s">
        <v>43100</v>
      </c>
      <c r="V9045" s="310">
        <v>700</v>
      </c>
      <c r="X9045" s="267" t="s">
        <v>53028</v>
      </c>
      <c r="Y9045" s="268">
        <v>42805.39</v>
      </c>
      <c r="AA9045" s="229" t="s">
        <v>40423</v>
      </c>
      <c r="AB9045" s="230">
        <v>22869.75</v>
      </c>
      <c r="AD9045" s="209" t="s">
        <v>13844</v>
      </c>
      <c r="AE9045" s="210">
        <v>176298.68</v>
      </c>
      <c r="AF9045" s="93"/>
      <c r="AG9045" s="93"/>
      <c r="AH9045" s="93"/>
    </row>
    <row r="9046" spans="21:34" x14ac:dyDescent="0.3">
      <c r="U9046" s="309" t="s">
        <v>36837</v>
      </c>
      <c r="V9046" s="310">
        <v>674.74</v>
      </c>
      <c r="X9046" s="267" t="s">
        <v>53029</v>
      </c>
      <c r="Y9046" s="268">
        <v>134035.9</v>
      </c>
      <c r="AA9046" s="229" t="s">
        <v>39281</v>
      </c>
      <c r="AB9046" s="230">
        <v>18294.59</v>
      </c>
      <c r="AD9046" s="209" t="s">
        <v>23154</v>
      </c>
      <c r="AE9046" s="210">
        <v>164524.57</v>
      </c>
      <c r="AF9046" s="93"/>
      <c r="AG9046" s="93"/>
      <c r="AH9046" s="93"/>
    </row>
    <row r="9047" spans="21:34" x14ac:dyDescent="0.3">
      <c r="U9047" s="309" t="s">
        <v>35812</v>
      </c>
      <c r="V9047" s="310">
        <v>35563.15</v>
      </c>
      <c r="X9047" s="267" t="s">
        <v>53030</v>
      </c>
      <c r="Y9047" s="268">
        <v>2873.15</v>
      </c>
      <c r="AA9047" s="229" t="s">
        <v>39282</v>
      </c>
      <c r="AB9047" s="230">
        <v>13639.08</v>
      </c>
      <c r="AD9047" s="209" t="s">
        <v>23155</v>
      </c>
      <c r="AE9047" s="210">
        <v>14605.74</v>
      </c>
      <c r="AF9047" s="93"/>
      <c r="AG9047" s="93"/>
      <c r="AH9047" s="93"/>
    </row>
    <row r="9048" spans="21:34" x14ac:dyDescent="0.3">
      <c r="U9048" s="309" t="s">
        <v>35813</v>
      </c>
      <c r="V9048" s="310">
        <v>115536.1</v>
      </c>
      <c r="X9048" s="267" t="s">
        <v>56315</v>
      </c>
      <c r="Y9048" s="268">
        <v>66133.279999999999</v>
      </c>
      <c r="AA9048" s="229" t="s">
        <v>48989</v>
      </c>
      <c r="AB9048" s="230">
        <v>9085.5</v>
      </c>
      <c r="AD9048" s="209" t="s">
        <v>23156</v>
      </c>
      <c r="AE9048" s="210">
        <v>766806.62</v>
      </c>
      <c r="AF9048" s="93"/>
      <c r="AG9048" s="93"/>
      <c r="AH9048" s="93"/>
    </row>
    <row r="9049" spans="21:34" x14ac:dyDescent="0.3">
      <c r="U9049" s="309" t="s">
        <v>35814</v>
      </c>
      <c r="V9049" s="310">
        <v>86194.240000000005</v>
      </c>
      <c r="X9049" s="267" t="s">
        <v>53031</v>
      </c>
      <c r="Y9049" s="268">
        <v>101064.05</v>
      </c>
      <c r="AA9049" s="229" t="s">
        <v>40424</v>
      </c>
      <c r="AB9049" s="230">
        <v>1811.5</v>
      </c>
      <c r="AD9049" s="209" t="s">
        <v>23157</v>
      </c>
      <c r="AE9049" s="210">
        <v>-10.37</v>
      </c>
      <c r="AF9049" s="93"/>
      <c r="AG9049" s="93"/>
      <c r="AH9049" s="93"/>
    </row>
    <row r="9050" spans="21:34" x14ac:dyDescent="0.3">
      <c r="U9050" s="309" t="s">
        <v>69197</v>
      </c>
      <c r="V9050" s="310">
        <v>780</v>
      </c>
      <c r="X9050" s="267" t="s">
        <v>64602</v>
      </c>
      <c r="Y9050" s="268">
        <v>7011.64</v>
      </c>
      <c r="AA9050" s="229" t="s">
        <v>39283</v>
      </c>
      <c r="AB9050" s="230">
        <v>4505</v>
      </c>
      <c r="AD9050" s="209" t="s">
        <v>23158</v>
      </c>
      <c r="AE9050" s="210">
        <v>41163.58</v>
      </c>
      <c r="AF9050" s="93"/>
      <c r="AG9050" s="93"/>
      <c r="AH9050" s="93"/>
    </row>
    <row r="9051" spans="21:34" x14ac:dyDescent="0.3">
      <c r="U9051" s="309" t="s">
        <v>55517</v>
      </c>
      <c r="V9051" s="310">
        <v>31399.7</v>
      </c>
      <c r="X9051" s="267" t="s">
        <v>57597</v>
      </c>
      <c r="Y9051" s="268">
        <v>65525.53</v>
      </c>
      <c r="AA9051" s="229" t="s">
        <v>40425</v>
      </c>
      <c r="AB9051" s="230">
        <v>1141297.8799999999</v>
      </c>
      <c r="AD9051" s="209" t="s">
        <v>23159</v>
      </c>
      <c r="AE9051" s="210">
        <v>3149.04</v>
      </c>
      <c r="AF9051" s="93"/>
      <c r="AG9051" s="93"/>
      <c r="AH9051" s="93"/>
    </row>
    <row r="9052" spans="21:34" x14ac:dyDescent="0.3">
      <c r="U9052" s="309" t="s">
        <v>69198</v>
      </c>
      <c r="V9052" s="310">
        <v>2500</v>
      </c>
      <c r="X9052" s="267" t="s">
        <v>40430</v>
      </c>
      <c r="Y9052" s="268">
        <v>153198.96</v>
      </c>
      <c r="AA9052" s="229" t="s">
        <v>50140</v>
      </c>
      <c r="AB9052" s="230">
        <v>26740.54</v>
      </c>
      <c r="AD9052" s="209" t="s">
        <v>23160</v>
      </c>
      <c r="AE9052" s="210">
        <v>8924.2900000000009</v>
      </c>
      <c r="AF9052" s="93"/>
      <c r="AG9052" s="93"/>
      <c r="AH9052" s="93"/>
    </row>
    <row r="9053" spans="21:34" x14ac:dyDescent="0.3">
      <c r="U9053" s="309" t="s">
        <v>69199</v>
      </c>
      <c r="V9053" s="310">
        <v>1407</v>
      </c>
      <c r="X9053" s="267" t="s">
        <v>47068</v>
      </c>
      <c r="Y9053" s="268">
        <v>2919642.41</v>
      </c>
      <c r="AA9053" s="229" t="s">
        <v>50141</v>
      </c>
      <c r="AB9053" s="230">
        <v>2049.8000000000002</v>
      </c>
      <c r="AD9053" s="209" t="s">
        <v>23161</v>
      </c>
      <c r="AE9053" s="210">
        <v>63551.91</v>
      </c>
      <c r="AF9053" s="93"/>
      <c r="AG9053" s="93"/>
      <c r="AH9053" s="93"/>
    </row>
    <row r="9054" spans="21:34" x14ac:dyDescent="0.3">
      <c r="U9054" s="309" t="s">
        <v>39606</v>
      </c>
      <c r="V9054" s="310">
        <v>190.05</v>
      </c>
      <c r="X9054" s="267" t="s">
        <v>64603</v>
      </c>
      <c r="Y9054" s="268">
        <v>18960</v>
      </c>
      <c r="AA9054" s="229" t="s">
        <v>42684</v>
      </c>
      <c r="AB9054" s="230">
        <v>18500</v>
      </c>
      <c r="AD9054" s="209" t="s">
        <v>23162</v>
      </c>
      <c r="AE9054" s="210">
        <v>12200</v>
      </c>
      <c r="AF9054" s="93"/>
      <c r="AG9054" s="93"/>
      <c r="AH9054" s="93"/>
    </row>
    <row r="9055" spans="21:34" x14ac:dyDescent="0.3">
      <c r="U9055" s="309" t="s">
        <v>69200</v>
      </c>
      <c r="V9055" s="310">
        <v>573.5</v>
      </c>
      <c r="X9055" s="267" t="s">
        <v>42690</v>
      </c>
      <c r="Y9055" s="268">
        <v>2547186.91</v>
      </c>
      <c r="AA9055" s="229" t="s">
        <v>53009</v>
      </c>
      <c r="AB9055" s="230">
        <v>3630</v>
      </c>
      <c r="AD9055" s="209" t="s">
        <v>23163</v>
      </c>
      <c r="AE9055" s="210">
        <v>2694.17</v>
      </c>
      <c r="AF9055" s="93"/>
      <c r="AG9055" s="93"/>
      <c r="AH9055" s="93"/>
    </row>
    <row r="9056" spans="21:34" x14ac:dyDescent="0.3">
      <c r="U9056" s="309" t="s">
        <v>36840</v>
      </c>
      <c r="V9056" s="310">
        <v>5845.72</v>
      </c>
      <c r="X9056" s="267" t="s">
        <v>56316</v>
      </c>
      <c r="Y9056" s="268">
        <v>301797.12</v>
      </c>
      <c r="AA9056" s="229" t="s">
        <v>50142</v>
      </c>
      <c r="AB9056" s="230">
        <v>3890</v>
      </c>
      <c r="AD9056" s="209" t="s">
        <v>23164</v>
      </c>
      <c r="AE9056" s="210">
        <v>3035.83</v>
      </c>
      <c r="AF9056" s="93"/>
      <c r="AG9056" s="93"/>
      <c r="AH9056" s="93"/>
    </row>
    <row r="9057" spans="21:34" x14ac:dyDescent="0.3">
      <c r="U9057" s="309" t="s">
        <v>36841</v>
      </c>
      <c r="V9057" s="310">
        <v>1200</v>
      </c>
      <c r="X9057" s="267" t="s">
        <v>56317</v>
      </c>
      <c r="Y9057" s="268">
        <v>1510306.09</v>
      </c>
      <c r="AA9057" s="229" t="s">
        <v>42685</v>
      </c>
      <c r="AB9057" s="230">
        <v>507.16</v>
      </c>
      <c r="AD9057" s="209" t="s">
        <v>23165</v>
      </c>
      <c r="AE9057" s="210">
        <v>68918.7</v>
      </c>
      <c r="AF9057" s="93"/>
      <c r="AG9057" s="93"/>
      <c r="AH9057" s="93"/>
    </row>
    <row r="9058" spans="21:34" x14ac:dyDescent="0.3">
      <c r="U9058" s="309" t="s">
        <v>69201</v>
      </c>
      <c r="V9058" s="310">
        <v>869.28</v>
      </c>
      <c r="X9058" s="267" t="s">
        <v>47069</v>
      </c>
      <c r="Y9058" s="268">
        <v>254782.82</v>
      </c>
      <c r="AA9058" s="229" t="s">
        <v>39284</v>
      </c>
      <c r="AB9058" s="230">
        <v>127973.09</v>
      </c>
      <c r="AD9058" s="209" t="s">
        <v>23166</v>
      </c>
      <c r="AE9058" s="210">
        <v>77755.19</v>
      </c>
      <c r="AF9058" s="93"/>
      <c r="AG9058" s="93"/>
      <c r="AH9058" s="93"/>
    </row>
    <row r="9059" spans="21:34" x14ac:dyDescent="0.3">
      <c r="U9059" s="309" t="s">
        <v>55519</v>
      </c>
      <c r="V9059" s="310">
        <v>12608.83</v>
      </c>
      <c r="X9059" s="267" t="s">
        <v>57598</v>
      </c>
      <c r="Y9059" s="268">
        <v>70813.42</v>
      </c>
      <c r="AA9059" s="229" t="s">
        <v>39285</v>
      </c>
      <c r="AB9059" s="230">
        <v>116055.13</v>
      </c>
      <c r="AD9059" s="209" t="s">
        <v>23167</v>
      </c>
      <c r="AE9059" s="210">
        <v>22708.09</v>
      </c>
      <c r="AF9059" s="93"/>
      <c r="AG9059" s="93"/>
      <c r="AH9059" s="93"/>
    </row>
    <row r="9060" spans="21:34" x14ac:dyDescent="0.3">
      <c r="U9060" s="309" t="s">
        <v>59930</v>
      </c>
      <c r="V9060" s="310">
        <v>18861.099999999999</v>
      </c>
      <c r="X9060" s="267" t="s">
        <v>59137</v>
      </c>
      <c r="Y9060" s="268">
        <v>30765.47</v>
      </c>
      <c r="AA9060" s="229" t="s">
        <v>39286</v>
      </c>
      <c r="AB9060" s="230">
        <v>52052.34</v>
      </c>
      <c r="AD9060" s="209" t="s">
        <v>23168</v>
      </c>
      <c r="AE9060" s="210">
        <v>3128.27</v>
      </c>
      <c r="AF9060" s="93"/>
      <c r="AG9060" s="93"/>
      <c r="AH9060" s="93"/>
    </row>
    <row r="9061" spans="21:34" x14ac:dyDescent="0.3">
      <c r="U9061" s="309" t="s">
        <v>69202</v>
      </c>
      <c r="V9061" s="310">
        <v>1327.12</v>
      </c>
      <c r="X9061" s="267" t="s">
        <v>39293</v>
      </c>
      <c r="Y9061" s="268">
        <v>1465720.24</v>
      </c>
      <c r="AA9061" s="229" t="s">
        <v>36455</v>
      </c>
      <c r="AB9061" s="230">
        <v>20383.080000000002</v>
      </c>
      <c r="AD9061" s="209" t="s">
        <v>13846</v>
      </c>
      <c r="AE9061" s="210">
        <v>7911.12</v>
      </c>
      <c r="AF9061" s="93"/>
      <c r="AG9061" s="93"/>
      <c r="AH9061" s="93"/>
    </row>
    <row r="9062" spans="21:34" x14ac:dyDescent="0.3">
      <c r="U9062" s="309" t="s">
        <v>69203</v>
      </c>
      <c r="V9062" s="310">
        <v>1695.59</v>
      </c>
      <c r="X9062" s="267" t="s">
        <v>40431</v>
      </c>
      <c r="Y9062" s="268">
        <v>12607185.789999999</v>
      </c>
      <c r="AA9062" s="229" t="s">
        <v>53010</v>
      </c>
      <c r="AB9062" s="230">
        <v>353273.8</v>
      </c>
      <c r="AD9062" s="209" t="s">
        <v>23169</v>
      </c>
      <c r="AE9062" s="210">
        <v>11017.89</v>
      </c>
      <c r="AF9062" s="93"/>
      <c r="AG9062" s="93"/>
      <c r="AH9062" s="93"/>
    </row>
    <row r="9063" spans="21:34" x14ac:dyDescent="0.3">
      <c r="U9063" s="309" t="s">
        <v>55520</v>
      </c>
      <c r="V9063" s="310">
        <v>2746.7</v>
      </c>
      <c r="X9063" s="267" t="s">
        <v>45186</v>
      </c>
      <c r="Y9063" s="268">
        <v>168821.42</v>
      </c>
      <c r="AA9063" s="229" t="s">
        <v>36456</v>
      </c>
      <c r="AB9063" s="230">
        <v>16815.27</v>
      </c>
      <c r="AD9063" s="209" t="s">
        <v>23170</v>
      </c>
      <c r="AE9063" s="210">
        <v>13571.63</v>
      </c>
      <c r="AF9063" s="93"/>
      <c r="AG9063" s="93"/>
      <c r="AH9063" s="93"/>
    </row>
    <row r="9064" spans="21:34" x14ac:dyDescent="0.3">
      <c r="U9064" s="309" t="s">
        <v>69204</v>
      </c>
      <c r="V9064" s="310">
        <v>2771.76</v>
      </c>
      <c r="X9064" s="267" t="s">
        <v>45187</v>
      </c>
      <c r="Y9064" s="268">
        <v>1416806.08</v>
      </c>
      <c r="AA9064" s="229" t="s">
        <v>35267</v>
      </c>
      <c r="AB9064" s="230">
        <v>476012.39</v>
      </c>
      <c r="AD9064" s="209" t="s">
        <v>23171</v>
      </c>
      <c r="AE9064" s="210">
        <v>35456.699999999997</v>
      </c>
      <c r="AF9064" s="93"/>
      <c r="AG9064" s="93"/>
      <c r="AH9064" s="93"/>
    </row>
    <row r="9065" spans="21:34" x14ac:dyDescent="0.3">
      <c r="U9065" s="309" t="s">
        <v>69205</v>
      </c>
      <c r="V9065" s="310">
        <v>874.33</v>
      </c>
      <c r="X9065" s="267" t="s">
        <v>47070</v>
      </c>
      <c r="Y9065" s="268">
        <v>1960</v>
      </c>
      <c r="AA9065" s="229" t="s">
        <v>53011</v>
      </c>
      <c r="AB9065" s="230">
        <v>541.6</v>
      </c>
      <c r="AD9065" s="209" t="s">
        <v>23172</v>
      </c>
      <c r="AE9065" s="210">
        <v>7981.11</v>
      </c>
      <c r="AF9065" s="93"/>
      <c r="AG9065" s="93"/>
      <c r="AH9065" s="93"/>
    </row>
    <row r="9066" spans="21:34" x14ac:dyDescent="0.3">
      <c r="U9066" s="309" t="s">
        <v>56680</v>
      </c>
      <c r="V9066" s="310">
        <v>180278.97</v>
      </c>
      <c r="X9066" s="267" t="s">
        <v>40434</v>
      </c>
      <c r="Y9066" s="268">
        <v>344.18</v>
      </c>
      <c r="AA9066" s="229" t="s">
        <v>48990</v>
      </c>
      <c r="AB9066" s="230">
        <v>3985.58</v>
      </c>
      <c r="AD9066" s="209" t="s">
        <v>23173</v>
      </c>
      <c r="AE9066" s="210">
        <v>8181.73</v>
      </c>
      <c r="AF9066" s="93"/>
      <c r="AG9066" s="93"/>
      <c r="AH9066" s="93"/>
    </row>
    <row r="9067" spans="21:34" x14ac:dyDescent="0.3">
      <c r="U9067" s="309" t="s">
        <v>69206</v>
      </c>
      <c r="V9067" s="310">
        <v>18000</v>
      </c>
      <c r="X9067" s="267" t="s">
        <v>63741</v>
      </c>
      <c r="Y9067" s="268">
        <v>55047.17</v>
      </c>
      <c r="AA9067" s="229" t="s">
        <v>39287</v>
      </c>
      <c r="AB9067" s="230">
        <v>394942.6</v>
      </c>
      <c r="AD9067" s="209" t="s">
        <v>23174</v>
      </c>
      <c r="AE9067" s="210">
        <v>27851.18</v>
      </c>
      <c r="AF9067" s="93"/>
      <c r="AG9067" s="93"/>
      <c r="AH9067" s="93"/>
    </row>
    <row r="9068" spans="21:34" x14ac:dyDescent="0.3">
      <c r="U9068" s="309" t="s">
        <v>48361</v>
      </c>
      <c r="V9068" s="310">
        <v>1146.78</v>
      </c>
      <c r="X9068" s="267" t="s">
        <v>63742</v>
      </c>
      <c r="Y9068" s="268">
        <v>253.41</v>
      </c>
      <c r="AA9068" s="229" t="s">
        <v>53012</v>
      </c>
      <c r="AB9068" s="230">
        <v>1749</v>
      </c>
      <c r="AD9068" s="209" t="s">
        <v>23175</v>
      </c>
      <c r="AE9068" s="210">
        <v>27652.28</v>
      </c>
      <c r="AF9068" s="93"/>
      <c r="AG9068" s="93"/>
      <c r="AH9068" s="93"/>
    </row>
    <row r="9069" spans="21:34" x14ac:dyDescent="0.3">
      <c r="U9069" s="309" t="s">
        <v>55525</v>
      </c>
      <c r="V9069" s="310">
        <v>38891.83</v>
      </c>
      <c r="X9069" s="267" t="s">
        <v>63743</v>
      </c>
      <c r="Y9069" s="268">
        <v>28226.05</v>
      </c>
      <c r="AA9069" s="229" t="s">
        <v>53013</v>
      </c>
      <c r="AB9069" s="230">
        <v>213.24</v>
      </c>
      <c r="AD9069" s="209" t="s">
        <v>23176</v>
      </c>
      <c r="AE9069" s="210">
        <v>2115.4</v>
      </c>
      <c r="AF9069" s="93"/>
      <c r="AG9069" s="93"/>
      <c r="AH9069" s="93"/>
    </row>
    <row r="9070" spans="21:34" x14ac:dyDescent="0.3">
      <c r="U9070" s="309" t="s">
        <v>54076</v>
      </c>
      <c r="V9070" s="310">
        <v>2975.2</v>
      </c>
      <c r="X9070" s="267" t="s">
        <v>40435</v>
      </c>
      <c r="Y9070" s="268">
        <v>23967124.899999999</v>
      </c>
      <c r="AA9070" s="229" t="s">
        <v>53014</v>
      </c>
      <c r="AB9070" s="230">
        <v>615.63</v>
      </c>
      <c r="AD9070" s="209" t="s">
        <v>23177</v>
      </c>
      <c r="AE9070" s="210">
        <v>5995.01</v>
      </c>
      <c r="AF9070" s="93"/>
      <c r="AG9070" s="93"/>
      <c r="AH9070" s="93"/>
    </row>
    <row r="9071" spans="21:34" x14ac:dyDescent="0.3">
      <c r="U9071" s="309" t="s">
        <v>54077</v>
      </c>
      <c r="V9071" s="310">
        <v>9730.7199999999993</v>
      </c>
      <c r="X9071" s="267" t="s">
        <v>42691</v>
      </c>
      <c r="Y9071" s="268">
        <v>1235490.06</v>
      </c>
      <c r="AA9071" s="229" t="s">
        <v>53015</v>
      </c>
      <c r="AB9071" s="230">
        <v>14.84</v>
      </c>
      <c r="AD9071" s="209" t="s">
        <v>23178</v>
      </c>
      <c r="AE9071" s="210">
        <v>3034.44</v>
      </c>
      <c r="AF9071" s="93"/>
      <c r="AG9071" s="93"/>
      <c r="AH9071" s="93"/>
    </row>
    <row r="9072" spans="21:34" x14ac:dyDescent="0.3">
      <c r="U9072" s="309" t="s">
        <v>58356</v>
      </c>
      <c r="V9072" s="310">
        <v>47670.27</v>
      </c>
      <c r="X9072" s="267" t="s">
        <v>57599</v>
      </c>
      <c r="Y9072" s="268">
        <v>3985758</v>
      </c>
      <c r="AA9072" s="229" t="s">
        <v>45181</v>
      </c>
      <c r="AB9072" s="230">
        <v>406033.12</v>
      </c>
      <c r="AD9072" s="209" t="s">
        <v>23179</v>
      </c>
      <c r="AE9072" s="210">
        <v>94671</v>
      </c>
      <c r="AF9072" s="93"/>
      <c r="AG9072" s="93"/>
      <c r="AH9072" s="93"/>
    </row>
    <row r="9073" spans="21:34" x14ac:dyDescent="0.3">
      <c r="U9073" s="309" t="s">
        <v>56683</v>
      </c>
      <c r="V9073" s="310">
        <v>7500</v>
      </c>
      <c r="X9073" s="267" t="s">
        <v>47071</v>
      </c>
      <c r="Y9073" s="268">
        <v>27715.03</v>
      </c>
      <c r="AA9073" s="229" t="s">
        <v>45182</v>
      </c>
      <c r="AB9073" s="230">
        <v>30908.880000000001</v>
      </c>
      <c r="AD9073" s="209" t="s">
        <v>23180</v>
      </c>
      <c r="AE9073" s="210">
        <v>7318.07</v>
      </c>
      <c r="AF9073" s="93"/>
      <c r="AG9073" s="93"/>
      <c r="AH9073" s="93"/>
    </row>
    <row r="9074" spans="21:34" x14ac:dyDescent="0.3">
      <c r="U9074" s="309" t="s">
        <v>60834</v>
      </c>
      <c r="V9074" s="310">
        <v>1178.26</v>
      </c>
      <c r="X9074" s="267" t="s">
        <v>57600</v>
      </c>
      <c r="Y9074" s="268">
        <v>10815.8</v>
      </c>
      <c r="AA9074" s="229" t="s">
        <v>23388</v>
      </c>
      <c r="AB9074" s="230">
        <v>280744</v>
      </c>
      <c r="AD9074" s="209" t="s">
        <v>23181</v>
      </c>
      <c r="AE9074" s="210">
        <v>25354.14</v>
      </c>
      <c r="AF9074" s="93"/>
      <c r="AG9074" s="93"/>
      <c r="AH9074" s="93"/>
    </row>
    <row r="9075" spans="21:34" x14ac:dyDescent="0.3">
      <c r="U9075" s="309" t="s">
        <v>54078</v>
      </c>
      <c r="V9075" s="310">
        <v>15499.38</v>
      </c>
      <c r="X9075" s="267" t="s">
        <v>57601</v>
      </c>
      <c r="Y9075" s="268">
        <v>71679.73</v>
      </c>
      <c r="AA9075" s="229" t="s">
        <v>23389</v>
      </c>
      <c r="AB9075" s="230">
        <v>21477</v>
      </c>
      <c r="AD9075" s="209" t="s">
        <v>23182</v>
      </c>
      <c r="AE9075" s="210">
        <v>43307.519999999997</v>
      </c>
      <c r="AF9075" s="93"/>
      <c r="AG9075" s="93"/>
      <c r="AH9075" s="93"/>
    </row>
    <row r="9076" spans="21:34" x14ac:dyDescent="0.3">
      <c r="U9076" s="309" t="s">
        <v>29872</v>
      </c>
      <c r="V9076" s="310">
        <v>8361.69</v>
      </c>
      <c r="X9076" s="267" t="s">
        <v>53032</v>
      </c>
      <c r="Y9076" s="268">
        <v>235152.17</v>
      </c>
      <c r="AA9076" s="229" t="s">
        <v>23390</v>
      </c>
      <c r="AB9076" s="230">
        <v>60865</v>
      </c>
      <c r="AD9076" s="209" t="s">
        <v>23183</v>
      </c>
      <c r="AE9076" s="210">
        <v>8700</v>
      </c>
      <c r="AF9076" s="93"/>
      <c r="AG9076" s="93"/>
      <c r="AH9076" s="93"/>
    </row>
    <row r="9077" spans="21:34" x14ac:dyDescent="0.3">
      <c r="U9077" s="309" t="s">
        <v>69207</v>
      </c>
      <c r="V9077" s="310">
        <v>21340.87</v>
      </c>
      <c r="X9077" s="267" t="s">
        <v>42692</v>
      </c>
      <c r="Y9077" s="268">
        <v>136700</v>
      </c>
      <c r="AA9077" s="229" t="s">
        <v>45183</v>
      </c>
      <c r="AB9077" s="230">
        <v>26407717</v>
      </c>
      <c r="AD9077" s="209" t="s">
        <v>23184</v>
      </c>
      <c r="AE9077" s="210">
        <v>5552.3</v>
      </c>
      <c r="AF9077" s="93"/>
      <c r="AG9077" s="93"/>
      <c r="AH9077" s="93"/>
    </row>
    <row r="9078" spans="21:34" x14ac:dyDescent="0.3">
      <c r="U9078" s="309" t="s">
        <v>69208</v>
      </c>
      <c r="V9078" s="310">
        <v>44040</v>
      </c>
      <c r="X9078" s="267" t="s">
        <v>40436</v>
      </c>
      <c r="Y9078" s="268">
        <v>126.39</v>
      </c>
      <c r="AA9078" s="229" t="s">
        <v>45184</v>
      </c>
      <c r="AB9078" s="230">
        <v>2018887.61</v>
      </c>
      <c r="AD9078" s="209" t="s">
        <v>23185</v>
      </c>
      <c r="AE9078" s="210">
        <v>18358.54</v>
      </c>
      <c r="AF9078" s="93"/>
      <c r="AG9078" s="93"/>
      <c r="AH9078" s="93"/>
    </row>
    <row r="9079" spans="21:34" x14ac:dyDescent="0.3">
      <c r="U9079" s="309" t="s">
        <v>62325</v>
      </c>
      <c r="V9079" s="310">
        <v>3911.34</v>
      </c>
      <c r="X9079" s="267" t="s">
        <v>39294</v>
      </c>
      <c r="Y9079" s="268">
        <v>3903090.2</v>
      </c>
      <c r="AA9079" s="229" t="s">
        <v>23405</v>
      </c>
      <c r="AB9079" s="230">
        <v>20595.48</v>
      </c>
      <c r="AD9079" s="209" t="s">
        <v>23186</v>
      </c>
      <c r="AE9079" s="210">
        <v>15756.78</v>
      </c>
      <c r="AF9079" s="93"/>
      <c r="AG9079" s="93"/>
      <c r="AH9079" s="93"/>
    </row>
    <row r="9080" spans="21:34" x14ac:dyDescent="0.3">
      <c r="U9080" s="309" t="s">
        <v>69209</v>
      </c>
      <c r="V9080" s="310">
        <v>34505.85</v>
      </c>
      <c r="X9080" s="267" t="s">
        <v>40437</v>
      </c>
      <c r="Y9080" s="268">
        <v>6987549.9500000002</v>
      </c>
      <c r="AA9080" s="229" t="s">
        <v>23407</v>
      </c>
      <c r="AB9080" s="230">
        <v>144678.9</v>
      </c>
      <c r="AD9080" s="209" t="s">
        <v>23187</v>
      </c>
      <c r="AE9080" s="210">
        <v>1599.65</v>
      </c>
      <c r="AF9080" s="93"/>
      <c r="AG9080" s="93"/>
      <c r="AH9080" s="93"/>
    </row>
    <row r="9081" spans="21:34" x14ac:dyDescent="0.3">
      <c r="U9081" s="309" t="s">
        <v>55528</v>
      </c>
      <c r="V9081" s="310">
        <v>76379.289999999994</v>
      </c>
      <c r="X9081" s="267" t="s">
        <v>40438</v>
      </c>
      <c r="Y9081" s="268">
        <v>2579296.54</v>
      </c>
      <c r="AA9081" s="229" t="s">
        <v>23414</v>
      </c>
      <c r="AB9081" s="230">
        <v>2132.6799999999998</v>
      </c>
      <c r="AD9081" s="209" t="s">
        <v>23188</v>
      </c>
      <c r="AE9081" s="210">
        <v>6486.34</v>
      </c>
      <c r="AF9081" s="93"/>
      <c r="AG9081" s="93"/>
      <c r="AH9081" s="93"/>
    </row>
    <row r="9082" spans="21:34" x14ac:dyDescent="0.3">
      <c r="U9082" s="309" t="s">
        <v>55529</v>
      </c>
      <c r="V9082" s="310">
        <v>26224.63</v>
      </c>
      <c r="X9082" s="267" t="s">
        <v>48994</v>
      </c>
      <c r="Y9082" s="268">
        <v>134.88</v>
      </c>
      <c r="AA9082" s="229" t="s">
        <v>23415</v>
      </c>
      <c r="AB9082" s="230">
        <v>16599</v>
      </c>
      <c r="AD9082" s="209" t="s">
        <v>23189</v>
      </c>
      <c r="AE9082" s="210">
        <v>96402</v>
      </c>
      <c r="AF9082" s="93"/>
      <c r="AG9082" s="93"/>
      <c r="AH9082" s="93"/>
    </row>
    <row r="9083" spans="21:34" x14ac:dyDescent="0.3">
      <c r="U9083" s="309" t="s">
        <v>55530</v>
      </c>
      <c r="V9083" s="310">
        <v>43306.73</v>
      </c>
      <c r="X9083" s="267" t="s">
        <v>40439</v>
      </c>
      <c r="Y9083" s="268">
        <v>3634.89</v>
      </c>
      <c r="AA9083" s="229" t="s">
        <v>23417</v>
      </c>
      <c r="AB9083" s="230">
        <v>68322.58</v>
      </c>
      <c r="AD9083" s="209" t="s">
        <v>23190</v>
      </c>
      <c r="AE9083" s="210">
        <v>5002.5</v>
      </c>
      <c r="AF9083" s="93"/>
      <c r="AG9083" s="93"/>
      <c r="AH9083" s="93"/>
    </row>
    <row r="9084" spans="21:34" x14ac:dyDescent="0.3">
      <c r="U9084" s="309" t="s">
        <v>45849</v>
      </c>
      <c r="V9084" s="310">
        <v>19350</v>
      </c>
      <c r="X9084" s="267" t="s">
        <v>40440</v>
      </c>
      <c r="Y9084" s="268">
        <v>9558167.6899999995</v>
      </c>
      <c r="AA9084" s="229" t="s">
        <v>39289</v>
      </c>
      <c r="AB9084" s="230">
        <v>877.05</v>
      </c>
      <c r="AD9084" s="209" t="s">
        <v>23191</v>
      </c>
      <c r="AE9084" s="210">
        <v>158614.88</v>
      </c>
      <c r="AF9084" s="93"/>
      <c r="AG9084" s="93"/>
      <c r="AH9084" s="93"/>
    </row>
    <row r="9085" spans="21:34" x14ac:dyDescent="0.3">
      <c r="U9085" s="309" t="s">
        <v>69210</v>
      </c>
      <c r="V9085" s="310">
        <v>5768.94</v>
      </c>
      <c r="X9085" s="267" t="s">
        <v>45188</v>
      </c>
      <c r="Y9085" s="268">
        <v>654347.63</v>
      </c>
      <c r="AA9085" s="229" t="s">
        <v>23418</v>
      </c>
      <c r="AB9085" s="230">
        <v>19030.71</v>
      </c>
      <c r="AD9085" s="209" t="s">
        <v>23192</v>
      </c>
      <c r="AE9085" s="210">
        <v>6686.93</v>
      </c>
      <c r="AF9085" s="93"/>
      <c r="AG9085" s="93"/>
      <c r="AH9085" s="93"/>
    </row>
    <row r="9086" spans="21:34" x14ac:dyDescent="0.3">
      <c r="U9086" s="309" t="s">
        <v>69211</v>
      </c>
      <c r="V9086" s="310">
        <v>3283.77</v>
      </c>
      <c r="X9086" s="267" t="s">
        <v>58296</v>
      </c>
      <c r="Y9086" s="268">
        <v>1059343.3500000001</v>
      </c>
      <c r="AA9086" s="229" t="s">
        <v>23419</v>
      </c>
      <c r="AB9086" s="230">
        <v>57009.57</v>
      </c>
      <c r="AD9086" s="209" t="s">
        <v>23193</v>
      </c>
      <c r="AE9086" s="210">
        <v>35640.68</v>
      </c>
      <c r="AF9086" s="93"/>
      <c r="AG9086" s="93"/>
      <c r="AH9086" s="93"/>
    </row>
    <row r="9087" spans="21:34" x14ac:dyDescent="0.3">
      <c r="U9087" s="309" t="s">
        <v>50549</v>
      </c>
      <c r="V9087" s="310">
        <v>154521.48000000001</v>
      </c>
      <c r="X9087" s="267" t="s">
        <v>63251</v>
      </c>
      <c r="Y9087" s="268">
        <v>4980.8599999999997</v>
      </c>
      <c r="AA9087" s="229" t="s">
        <v>23420</v>
      </c>
      <c r="AB9087" s="230">
        <v>12616.22</v>
      </c>
      <c r="AD9087" s="209" t="s">
        <v>23194</v>
      </c>
      <c r="AE9087" s="210">
        <v>31779.01</v>
      </c>
      <c r="AF9087" s="93"/>
      <c r="AG9087" s="93"/>
      <c r="AH9087" s="93"/>
    </row>
    <row r="9088" spans="21:34" x14ac:dyDescent="0.3">
      <c r="U9088" s="309" t="s">
        <v>69212</v>
      </c>
      <c r="V9088" s="310">
        <v>3200</v>
      </c>
      <c r="X9088" s="267" t="s">
        <v>47072</v>
      </c>
      <c r="Y9088" s="268">
        <v>3494.54</v>
      </c>
      <c r="AA9088" s="229" t="s">
        <v>23421</v>
      </c>
      <c r="AB9088" s="230">
        <v>1255.3699999999999</v>
      </c>
      <c r="AD9088" s="209" t="s">
        <v>23195</v>
      </c>
      <c r="AE9088" s="210">
        <v>1800</v>
      </c>
      <c r="AF9088" s="93"/>
      <c r="AG9088" s="93"/>
      <c r="AH9088" s="93"/>
    </row>
    <row r="9089" spans="21:34" x14ac:dyDescent="0.3">
      <c r="U9089" s="309" t="s">
        <v>59279</v>
      </c>
      <c r="V9089" s="310">
        <v>1025682.48</v>
      </c>
      <c r="X9089" s="267" t="s">
        <v>39295</v>
      </c>
      <c r="Y9089" s="268">
        <v>8847074.4800000004</v>
      </c>
      <c r="AA9089" s="229" t="s">
        <v>23422</v>
      </c>
      <c r="AB9089" s="230">
        <v>12</v>
      </c>
      <c r="AD9089" s="209" t="s">
        <v>23196</v>
      </c>
      <c r="AE9089" s="210">
        <v>274.61</v>
      </c>
      <c r="AF9089" s="93"/>
      <c r="AG9089" s="93"/>
      <c r="AH9089" s="93"/>
    </row>
    <row r="9090" spans="21:34" x14ac:dyDescent="0.3">
      <c r="U9090" s="309" t="s">
        <v>45851</v>
      </c>
      <c r="V9090" s="310">
        <v>110568.67</v>
      </c>
      <c r="X9090" s="267" t="s">
        <v>64604</v>
      </c>
      <c r="Y9090" s="268">
        <v>5183130.03</v>
      </c>
      <c r="AA9090" s="229" t="s">
        <v>23423</v>
      </c>
      <c r="AB9090" s="230">
        <v>2281780.44</v>
      </c>
      <c r="AD9090" s="209" t="s">
        <v>23197</v>
      </c>
      <c r="AE9090" s="210">
        <v>818.32</v>
      </c>
      <c r="AF9090" s="93"/>
      <c r="AG9090" s="93"/>
      <c r="AH9090" s="93"/>
    </row>
    <row r="9091" spans="21:34" x14ac:dyDescent="0.3">
      <c r="U9091" s="309" t="s">
        <v>45852</v>
      </c>
      <c r="V9091" s="310">
        <v>326345.58</v>
      </c>
      <c r="X9091" s="267" t="s">
        <v>45189</v>
      </c>
      <c r="Y9091" s="268">
        <v>1866927.66</v>
      </c>
      <c r="AA9091" s="229" t="s">
        <v>23424</v>
      </c>
      <c r="AB9091" s="230">
        <v>18000</v>
      </c>
      <c r="AD9091" s="209" t="s">
        <v>23198</v>
      </c>
      <c r="AE9091" s="210">
        <v>15679.36</v>
      </c>
      <c r="AF9091" s="93"/>
      <c r="AG9091" s="93"/>
      <c r="AH9091" s="93"/>
    </row>
    <row r="9092" spans="21:34" x14ac:dyDescent="0.3">
      <c r="U9092" s="309" t="s">
        <v>45853</v>
      </c>
      <c r="V9092" s="310">
        <v>18417.18</v>
      </c>
      <c r="X9092" s="267" t="s">
        <v>47073</v>
      </c>
      <c r="Y9092" s="268">
        <v>247661.45</v>
      </c>
      <c r="AA9092" s="229" t="s">
        <v>23428</v>
      </c>
      <c r="AB9092" s="230">
        <v>3.03</v>
      </c>
      <c r="AD9092" s="209" t="s">
        <v>23199</v>
      </c>
      <c r="AE9092" s="210">
        <v>51081.21</v>
      </c>
      <c r="AF9092" s="93"/>
      <c r="AG9092" s="93"/>
      <c r="AH9092" s="93"/>
    </row>
    <row r="9093" spans="21:34" x14ac:dyDescent="0.3">
      <c r="U9093" s="309" t="s">
        <v>69213</v>
      </c>
      <c r="V9093" s="310">
        <v>23446.74</v>
      </c>
      <c r="X9093" s="267" t="s">
        <v>48995</v>
      </c>
      <c r="Y9093" s="268">
        <v>33203.660000000003</v>
      </c>
      <c r="AA9093" s="229" t="s">
        <v>23429</v>
      </c>
      <c r="AB9093" s="230">
        <v>78991.399999999994</v>
      </c>
      <c r="AD9093" s="209" t="s">
        <v>23200</v>
      </c>
      <c r="AE9093" s="210">
        <v>28967.8</v>
      </c>
      <c r="AF9093" s="93"/>
      <c r="AG9093" s="93"/>
      <c r="AH9093" s="93"/>
    </row>
    <row r="9094" spans="21:34" x14ac:dyDescent="0.3">
      <c r="U9094" s="309" t="s">
        <v>45854</v>
      </c>
      <c r="V9094" s="310">
        <v>2338183.44</v>
      </c>
      <c r="X9094" s="267" t="s">
        <v>57602</v>
      </c>
      <c r="Y9094" s="268">
        <v>14907.15</v>
      </c>
      <c r="AA9094" s="229" t="s">
        <v>23430</v>
      </c>
      <c r="AB9094" s="230">
        <v>291689.81</v>
      </c>
      <c r="AD9094" s="209" t="s">
        <v>23201</v>
      </c>
      <c r="AE9094" s="210">
        <v>20342.41</v>
      </c>
      <c r="AF9094" s="93"/>
      <c r="AG9094" s="93"/>
      <c r="AH9094" s="93"/>
    </row>
    <row r="9095" spans="21:34" x14ac:dyDescent="0.3">
      <c r="U9095" s="309" t="s">
        <v>57953</v>
      </c>
      <c r="V9095" s="310">
        <v>5486.57</v>
      </c>
      <c r="X9095" s="267" t="s">
        <v>61485</v>
      </c>
      <c r="Y9095" s="268">
        <v>103348.67</v>
      </c>
      <c r="AA9095" s="229" t="s">
        <v>23432</v>
      </c>
      <c r="AB9095" s="230">
        <v>222035.51</v>
      </c>
      <c r="AD9095" s="209" t="s">
        <v>23202</v>
      </c>
      <c r="AE9095" s="210">
        <v>39654.910000000003</v>
      </c>
      <c r="AF9095" s="93"/>
      <c r="AG9095" s="93"/>
      <c r="AH9095" s="93"/>
    </row>
    <row r="9096" spans="21:34" x14ac:dyDescent="0.3">
      <c r="U9096" s="309" t="s">
        <v>69214</v>
      </c>
      <c r="V9096" s="310">
        <v>4551.3999999999996</v>
      </c>
      <c r="X9096" s="267" t="s">
        <v>62105</v>
      </c>
      <c r="Y9096" s="268">
        <v>13650.17</v>
      </c>
      <c r="AA9096" s="229" t="s">
        <v>23433</v>
      </c>
      <c r="AB9096" s="230">
        <v>1252733.74</v>
      </c>
      <c r="AD9096" s="209" t="s">
        <v>23203</v>
      </c>
      <c r="AE9096" s="210">
        <v>66239.59</v>
      </c>
      <c r="AF9096" s="93"/>
      <c r="AG9096" s="93"/>
      <c r="AH9096" s="93"/>
    </row>
    <row r="9097" spans="21:34" x14ac:dyDescent="0.3">
      <c r="U9097" s="309" t="s">
        <v>48362</v>
      </c>
      <c r="V9097" s="310">
        <v>2310</v>
      </c>
      <c r="X9097" s="267" t="s">
        <v>61486</v>
      </c>
      <c r="Y9097" s="268">
        <v>8070.79</v>
      </c>
      <c r="AA9097" s="229" t="s">
        <v>23434</v>
      </c>
      <c r="AB9097" s="230">
        <v>309273.15000000002</v>
      </c>
      <c r="AD9097" s="209" t="s">
        <v>23204</v>
      </c>
      <c r="AE9097" s="210">
        <v>29965.35</v>
      </c>
      <c r="AF9097" s="93"/>
      <c r="AG9097" s="93"/>
      <c r="AH9097" s="93"/>
    </row>
    <row r="9098" spans="21:34" x14ac:dyDescent="0.3">
      <c r="U9098" s="309" t="s">
        <v>54079</v>
      </c>
      <c r="V9098" s="310">
        <v>361662.75</v>
      </c>
      <c r="X9098" s="267" t="s">
        <v>61487</v>
      </c>
      <c r="Y9098" s="268">
        <v>28464.41</v>
      </c>
      <c r="AA9098" s="229" t="s">
        <v>39290</v>
      </c>
      <c r="AB9098" s="230">
        <v>33507.67</v>
      </c>
      <c r="AD9098" s="209" t="s">
        <v>23205</v>
      </c>
      <c r="AE9098" s="210">
        <v>89361.19</v>
      </c>
      <c r="AF9098" s="93"/>
      <c r="AG9098" s="93"/>
      <c r="AH9098" s="93"/>
    </row>
    <row r="9099" spans="21:34" x14ac:dyDescent="0.3">
      <c r="U9099" s="309" t="s">
        <v>45855</v>
      </c>
      <c r="V9099" s="310">
        <v>985936.56</v>
      </c>
      <c r="X9099" s="267" t="s">
        <v>62106</v>
      </c>
      <c r="Y9099" s="268">
        <v>9944.32</v>
      </c>
      <c r="AA9099" s="229" t="s">
        <v>39291</v>
      </c>
      <c r="AB9099" s="230">
        <v>1032030.45</v>
      </c>
      <c r="AD9099" s="209" t="s">
        <v>23206</v>
      </c>
      <c r="AE9099" s="210">
        <v>21144</v>
      </c>
      <c r="AF9099" s="93"/>
      <c r="AG9099" s="93"/>
      <c r="AH9099" s="93"/>
    </row>
    <row r="9100" spans="21:34" x14ac:dyDescent="0.3">
      <c r="U9100" s="309" t="s">
        <v>69215</v>
      </c>
      <c r="V9100" s="310">
        <v>640504.93999999994</v>
      </c>
      <c r="X9100" s="267" t="s">
        <v>61488</v>
      </c>
      <c r="Y9100" s="268">
        <v>436.29</v>
      </c>
      <c r="AA9100" s="229" t="s">
        <v>40426</v>
      </c>
      <c r="AB9100" s="230">
        <v>1518.88</v>
      </c>
      <c r="AD9100" s="209" t="s">
        <v>23207</v>
      </c>
      <c r="AE9100" s="210">
        <v>1108.25</v>
      </c>
      <c r="AF9100" s="93"/>
      <c r="AG9100" s="93"/>
      <c r="AH9100" s="93"/>
    </row>
    <row r="9101" spans="21:34" x14ac:dyDescent="0.3">
      <c r="U9101" s="309" t="s">
        <v>66794</v>
      </c>
      <c r="V9101" s="310">
        <v>32252.94</v>
      </c>
      <c r="X9101" s="267" t="s">
        <v>62107</v>
      </c>
      <c r="Y9101" s="268">
        <v>6</v>
      </c>
      <c r="AA9101" s="229" t="s">
        <v>40427</v>
      </c>
      <c r="AB9101" s="230">
        <v>16295.25</v>
      </c>
      <c r="AD9101" s="209" t="s">
        <v>23208</v>
      </c>
      <c r="AE9101" s="210">
        <v>84.78</v>
      </c>
      <c r="AF9101" s="93"/>
      <c r="AG9101" s="93"/>
      <c r="AH9101" s="93"/>
    </row>
    <row r="9102" spans="21:34" x14ac:dyDescent="0.3">
      <c r="U9102" s="309" t="s">
        <v>50550</v>
      </c>
      <c r="V9102" s="310">
        <v>790388.47</v>
      </c>
      <c r="X9102" s="267" t="s">
        <v>50148</v>
      </c>
      <c r="Y9102" s="268">
        <v>9329.9699999999993</v>
      </c>
      <c r="AA9102" s="229" t="s">
        <v>40428</v>
      </c>
      <c r="AB9102" s="230">
        <v>502629.75</v>
      </c>
      <c r="AD9102" s="209" t="s">
        <v>23209</v>
      </c>
      <c r="AE9102" s="210">
        <v>43.61</v>
      </c>
      <c r="AF9102" s="93"/>
      <c r="AG9102" s="93"/>
      <c r="AH9102" s="93"/>
    </row>
    <row r="9103" spans="21:34" x14ac:dyDescent="0.3">
      <c r="U9103" s="309" t="s">
        <v>66795</v>
      </c>
      <c r="V9103" s="310">
        <v>40715.410000000003</v>
      </c>
      <c r="X9103" s="267" t="s">
        <v>62692</v>
      </c>
      <c r="Y9103" s="268">
        <v>7465.8</v>
      </c>
      <c r="AA9103" s="229" t="s">
        <v>35270</v>
      </c>
      <c r="AB9103" s="230">
        <v>28783.51</v>
      </c>
      <c r="AD9103" s="209" t="s">
        <v>23210</v>
      </c>
      <c r="AE9103" s="210">
        <v>218193.65</v>
      </c>
      <c r="AF9103" s="93"/>
      <c r="AG9103" s="93"/>
      <c r="AH9103" s="93"/>
    </row>
    <row r="9104" spans="21:34" x14ac:dyDescent="0.3">
      <c r="U9104" s="309" t="s">
        <v>58357</v>
      </c>
      <c r="V9104" s="310">
        <v>130943.72</v>
      </c>
      <c r="X9104" s="267" t="s">
        <v>48996</v>
      </c>
      <c r="Y9104" s="268">
        <v>31966.799999999999</v>
      </c>
      <c r="AA9104" s="229" t="s">
        <v>23435</v>
      </c>
      <c r="AB9104" s="230">
        <v>378705.83</v>
      </c>
      <c r="AD9104" s="209" t="s">
        <v>23211</v>
      </c>
      <c r="AE9104" s="210">
        <v>25981.55</v>
      </c>
      <c r="AF9104" s="93"/>
      <c r="AG9104" s="93"/>
      <c r="AH9104" s="93"/>
    </row>
    <row r="9105" spans="21:34" x14ac:dyDescent="0.3">
      <c r="U9105" s="309" t="s">
        <v>45856</v>
      </c>
      <c r="V9105" s="310">
        <v>411960.49</v>
      </c>
      <c r="X9105" s="267" t="s">
        <v>64605</v>
      </c>
      <c r="Y9105" s="268">
        <v>830.47</v>
      </c>
      <c r="AA9105" s="229" t="s">
        <v>23436</v>
      </c>
      <c r="AB9105" s="230">
        <v>30529.64</v>
      </c>
      <c r="AD9105" s="209" t="s">
        <v>23212</v>
      </c>
      <c r="AE9105" s="210">
        <v>2104.8000000000002</v>
      </c>
      <c r="AF9105" s="93"/>
      <c r="AG9105" s="93"/>
      <c r="AH9105" s="93"/>
    </row>
    <row r="9106" spans="21:34" x14ac:dyDescent="0.3">
      <c r="U9106" s="309" t="s">
        <v>45857</v>
      </c>
      <c r="V9106" s="310">
        <v>1078202.17</v>
      </c>
      <c r="X9106" s="267" t="s">
        <v>48997</v>
      </c>
      <c r="Y9106" s="268">
        <v>20392.740000000002</v>
      </c>
      <c r="AA9106" s="229" t="s">
        <v>23437</v>
      </c>
      <c r="AB9106" s="230">
        <v>89491.31</v>
      </c>
      <c r="AD9106" s="209" t="s">
        <v>23213</v>
      </c>
      <c r="AE9106" s="210">
        <v>16283.96</v>
      </c>
      <c r="AF9106" s="93"/>
      <c r="AG9106" s="93"/>
      <c r="AH9106" s="93"/>
    </row>
    <row r="9107" spans="21:34" x14ac:dyDescent="0.3">
      <c r="U9107" s="309" t="s">
        <v>39609</v>
      </c>
      <c r="V9107" s="310">
        <v>2427666.11</v>
      </c>
      <c r="X9107" s="267" t="s">
        <v>60082</v>
      </c>
      <c r="Y9107" s="268">
        <v>6693.53</v>
      </c>
      <c r="AA9107" s="229" t="s">
        <v>23438</v>
      </c>
      <c r="AB9107" s="230">
        <v>2037.45</v>
      </c>
      <c r="AD9107" s="209" t="s">
        <v>23214</v>
      </c>
      <c r="AE9107" s="210">
        <v>160.22</v>
      </c>
      <c r="AF9107" s="93"/>
      <c r="AG9107" s="93"/>
      <c r="AH9107" s="93"/>
    </row>
    <row r="9108" spans="21:34" x14ac:dyDescent="0.3">
      <c r="U9108" s="309" t="s">
        <v>69216</v>
      </c>
      <c r="V9108" s="310">
        <v>500</v>
      </c>
      <c r="X9108" s="267" t="s">
        <v>61112</v>
      </c>
      <c r="Y9108" s="268">
        <v>60000</v>
      </c>
      <c r="AA9108" s="229" t="s">
        <v>23439</v>
      </c>
      <c r="AB9108" s="230">
        <v>17167.939999999999</v>
      </c>
      <c r="AD9108" s="209" t="s">
        <v>23215</v>
      </c>
      <c r="AE9108" s="210">
        <v>38503.14</v>
      </c>
      <c r="AF9108" s="93"/>
      <c r="AG9108" s="93"/>
      <c r="AH9108" s="93"/>
    </row>
    <row r="9109" spans="21:34" x14ac:dyDescent="0.3">
      <c r="U9109" s="309" t="s">
        <v>55532</v>
      </c>
      <c r="V9109" s="310">
        <v>26784.66</v>
      </c>
      <c r="X9109" s="267" t="s">
        <v>56318</v>
      </c>
      <c r="Y9109" s="268">
        <v>134746.72</v>
      </c>
      <c r="AA9109" s="229" t="s">
        <v>45185</v>
      </c>
      <c r="AB9109" s="230">
        <v>37015.050000000003</v>
      </c>
      <c r="AD9109" s="209" t="s">
        <v>23216</v>
      </c>
      <c r="AE9109" s="210">
        <v>678471.45</v>
      </c>
      <c r="AF9109" s="93"/>
      <c r="AG9109" s="93"/>
      <c r="AH9109" s="93"/>
    </row>
    <row r="9110" spans="21:34" x14ac:dyDescent="0.3">
      <c r="U9110" s="309" t="s">
        <v>55533</v>
      </c>
      <c r="V9110" s="310">
        <v>2087.33</v>
      </c>
      <c r="X9110" s="267" t="s">
        <v>64606</v>
      </c>
      <c r="Y9110" s="268">
        <v>5508</v>
      </c>
      <c r="AA9110" s="229" t="s">
        <v>23440</v>
      </c>
      <c r="AB9110" s="230">
        <v>1407797.28</v>
      </c>
      <c r="AD9110" s="209" t="s">
        <v>23217</v>
      </c>
      <c r="AE9110" s="210">
        <v>10.51</v>
      </c>
      <c r="AF9110" s="93"/>
      <c r="AG9110" s="93"/>
      <c r="AH9110" s="93"/>
    </row>
    <row r="9111" spans="21:34" x14ac:dyDescent="0.3">
      <c r="U9111" s="309" t="s">
        <v>55534</v>
      </c>
      <c r="V9111" s="310">
        <v>6623.76</v>
      </c>
      <c r="X9111" s="267" t="s">
        <v>59700</v>
      </c>
      <c r="Y9111" s="268">
        <v>213978</v>
      </c>
      <c r="AA9111" s="229" t="s">
        <v>23441</v>
      </c>
      <c r="AB9111" s="230">
        <v>261356.57</v>
      </c>
      <c r="AD9111" s="209" t="s">
        <v>23218</v>
      </c>
      <c r="AE9111" s="210">
        <v>74948.639999999999</v>
      </c>
      <c r="AF9111" s="93"/>
      <c r="AG9111" s="93"/>
      <c r="AH9111" s="93"/>
    </row>
    <row r="9112" spans="21:34" x14ac:dyDescent="0.3">
      <c r="U9112" s="309" t="s">
        <v>47349</v>
      </c>
      <c r="V9112" s="310">
        <v>105325.81</v>
      </c>
      <c r="X9112" s="267" t="s">
        <v>61489</v>
      </c>
      <c r="Y9112" s="268">
        <v>112324</v>
      </c>
      <c r="AA9112" s="229" t="s">
        <v>53016</v>
      </c>
      <c r="AB9112" s="230">
        <v>300</v>
      </c>
      <c r="AD9112" s="209" t="s">
        <v>23219</v>
      </c>
      <c r="AE9112" s="210">
        <v>134840.74</v>
      </c>
      <c r="AF9112" s="93"/>
      <c r="AG9112" s="93"/>
      <c r="AH9112" s="93"/>
    </row>
    <row r="9113" spans="21:34" x14ac:dyDescent="0.3">
      <c r="U9113" s="309" t="s">
        <v>69217</v>
      </c>
      <c r="V9113" s="310">
        <v>102.45</v>
      </c>
      <c r="X9113" s="267" t="s">
        <v>61490</v>
      </c>
      <c r="Y9113" s="268">
        <v>8915.11</v>
      </c>
      <c r="AA9113" s="229" t="s">
        <v>23442</v>
      </c>
      <c r="AB9113" s="230">
        <v>317642.23</v>
      </c>
      <c r="AD9113" s="209" t="s">
        <v>23220</v>
      </c>
      <c r="AE9113" s="210">
        <v>4300</v>
      </c>
      <c r="AF9113" s="93"/>
      <c r="AG9113" s="93"/>
      <c r="AH9113" s="93"/>
    </row>
    <row r="9114" spans="21:34" x14ac:dyDescent="0.3">
      <c r="U9114" s="309" t="s">
        <v>60835</v>
      </c>
      <c r="V9114" s="310">
        <v>454.72</v>
      </c>
      <c r="X9114" s="267" t="s">
        <v>48998</v>
      </c>
      <c r="Y9114" s="268">
        <v>426408.77</v>
      </c>
      <c r="AA9114" s="229" t="s">
        <v>23443</v>
      </c>
      <c r="AB9114" s="230">
        <v>148803.84</v>
      </c>
      <c r="AD9114" s="209" t="s">
        <v>23221</v>
      </c>
      <c r="AE9114" s="210">
        <v>44602.9</v>
      </c>
      <c r="AF9114" s="93"/>
      <c r="AG9114" s="93"/>
      <c r="AH9114" s="93"/>
    </row>
    <row r="9115" spans="21:34" x14ac:dyDescent="0.3">
      <c r="U9115" s="309" t="s">
        <v>61234</v>
      </c>
      <c r="V9115" s="310">
        <v>78.39</v>
      </c>
      <c r="X9115" s="267" t="s">
        <v>62693</v>
      </c>
      <c r="Y9115" s="268">
        <v>13200</v>
      </c>
      <c r="AA9115" s="229" t="s">
        <v>23444</v>
      </c>
      <c r="AB9115" s="230">
        <v>461771.87</v>
      </c>
      <c r="AD9115" s="209" t="s">
        <v>23222</v>
      </c>
      <c r="AE9115" s="210">
        <v>20950.61</v>
      </c>
      <c r="AF9115" s="93"/>
      <c r="AG9115" s="93"/>
      <c r="AH9115" s="93"/>
    </row>
    <row r="9116" spans="21:34" x14ac:dyDescent="0.3">
      <c r="U9116" s="309" t="s">
        <v>69218</v>
      </c>
      <c r="V9116" s="310">
        <v>10861.43</v>
      </c>
      <c r="X9116" s="267" t="s">
        <v>50149</v>
      </c>
      <c r="Y9116" s="268">
        <v>63205.02</v>
      </c>
      <c r="AA9116" s="229" t="s">
        <v>23445</v>
      </c>
      <c r="AB9116" s="230">
        <v>198600</v>
      </c>
      <c r="AD9116" s="209" t="s">
        <v>23223</v>
      </c>
      <c r="AE9116" s="210">
        <v>5576.4</v>
      </c>
      <c r="AF9116" s="93"/>
      <c r="AG9116" s="93"/>
      <c r="AH9116" s="93"/>
    </row>
    <row r="9117" spans="21:34" x14ac:dyDescent="0.3">
      <c r="U9117" s="309" t="s">
        <v>69219</v>
      </c>
      <c r="V9117" s="310">
        <v>310.42</v>
      </c>
      <c r="X9117" s="267" t="s">
        <v>50150</v>
      </c>
      <c r="Y9117" s="268">
        <v>128111.83</v>
      </c>
      <c r="AA9117" s="229" t="s">
        <v>23446</v>
      </c>
      <c r="AB9117" s="230">
        <v>10120.6</v>
      </c>
      <c r="AD9117" s="209" t="s">
        <v>23224</v>
      </c>
      <c r="AE9117" s="210">
        <v>41163.58</v>
      </c>
      <c r="AF9117" s="93"/>
      <c r="AG9117" s="93"/>
      <c r="AH9117" s="93"/>
    </row>
    <row r="9118" spans="21:34" x14ac:dyDescent="0.3">
      <c r="U9118" s="309" t="s">
        <v>69220</v>
      </c>
      <c r="V9118" s="310">
        <v>854.6</v>
      </c>
      <c r="X9118" s="267" t="s">
        <v>48999</v>
      </c>
      <c r="Y9118" s="268">
        <v>91783.01</v>
      </c>
      <c r="AA9118" s="229" t="s">
        <v>23447</v>
      </c>
      <c r="AB9118" s="230">
        <v>206.11</v>
      </c>
      <c r="AD9118" s="209" t="s">
        <v>23225</v>
      </c>
      <c r="AE9118" s="210">
        <v>218193.65</v>
      </c>
      <c r="AF9118" s="93"/>
      <c r="AG9118" s="93"/>
      <c r="AH9118" s="93"/>
    </row>
    <row r="9119" spans="21:34" x14ac:dyDescent="0.3">
      <c r="U9119" s="309" t="s">
        <v>69221</v>
      </c>
      <c r="V9119" s="310">
        <v>2476.38</v>
      </c>
      <c r="X9119" s="267" t="s">
        <v>45190</v>
      </c>
      <c r="Y9119" s="268">
        <v>583684.88</v>
      </c>
      <c r="AA9119" s="229" t="s">
        <v>48991</v>
      </c>
      <c r="AB9119" s="230">
        <v>2018.34</v>
      </c>
      <c r="AD9119" s="209" t="s">
        <v>23226</v>
      </c>
      <c r="AE9119" s="210">
        <v>165932.95000000001</v>
      </c>
      <c r="AF9119" s="93"/>
      <c r="AG9119" s="93"/>
      <c r="AH9119" s="93"/>
    </row>
    <row r="9120" spans="21:34" x14ac:dyDescent="0.3">
      <c r="U9120" s="309" t="s">
        <v>66796</v>
      </c>
      <c r="V9120" s="310">
        <v>172500</v>
      </c>
      <c r="X9120" s="267" t="s">
        <v>50151</v>
      </c>
      <c r="Y9120" s="268">
        <v>322.91000000000003</v>
      </c>
      <c r="AA9120" s="229" t="s">
        <v>23448</v>
      </c>
      <c r="AB9120" s="230">
        <v>92195.07</v>
      </c>
      <c r="AD9120" s="209" t="s">
        <v>23227</v>
      </c>
      <c r="AE9120" s="210">
        <v>6686.93</v>
      </c>
      <c r="AF9120" s="93"/>
      <c r="AG9120" s="93"/>
      <c r="AH9120" s="93"/>
    </row>
    <row r="9121" spans="21:34" x14ac:dyDescent="0.3">
      <c r="U9121" s="309" t="s">
        <v>69222</v>
      </c>
      <c r="V9121" s="310">
        <v>1290.99</v>
      </c>
      <c r="X9121" s="267" t="s">
        <v>45191</v>
      </c>
      <c r="Y9121" s="268">
        <v>133230.14000000001</v>
      </c>
      <c r="AA9121" s="229" t="s">
        <v>53017</v>
      </c>
      <c r="AB9121" s="230">
        <v>91901.37</v>
      </c>
      <c r="AD9121" s="209" t="s">
        <v>23228</v>
      </c>
      <c r="AE9121" s="210">
        <v>51335.69</v>
      </c>
      <c r="AF9121" s="93"/>
      <c r="AG9121" s="93"/>
      <c r="AH9121" s="93"/>
    </row>
    <row r="9122" spans="21:34" x14ac:dyDescent="0.3">
      <c r="U9122" s="309" t="s">
        <v>69223</v>
      </c>
      <c r="V9122" s="310">
        <v>68646.75</v>
      </c>
      <c r="X9122" s="267" t="s">
        <v>45192</v>
      </c>
      <c r="Y9122" s="268">
        <v>423490.13</v>
      </c>
      <c r="AA9122" s="229" t="s">
        <v>23449</v>
      </c>
      <c r="AB9122" s="230">
        <v>213626.41</v>
      </c>
      <c r="AD9122" s="209" t="s">
        <v>23229</v>
      </c>
      <c r="AE9122" s="210">
        <v>27652.28</v>
      </c>
      <c r="AF9122" s="93"/>
      <c r="AG9122" s="93"/>
      <c r="AH9122" s="93"/>
    </row>
    <row r="9123" spans="21:34" x14ac:dyDescent="0.3">
      <c r="U9123" s="309" t="s">
        <v>69224</v>
      </c>
      <c r="V9123" s="310">
        <v>4818</v>
      </c>
      <c r="X9123" s="267" t="s">
        <v>50152</v>
      </c>
      <c r="Y9123" s="268">
        <v>78234.31</v>
      </c>
      <c r="AA9123" s="229" t="s">
        <v>47065</v>
      </c>
      <c r="AB9123" s="230">
        <v>41613.03</v>
      </c>
      <c r="AD9123" s="209" t="s">
        <v>23230</v>
      </c>
      <c r="AE9123" s="210">
        <v>80056.45</v>
      </c>
      <c r="AF9123" s="93"/>
      <c r="AG9123" s="93"/>
      <c r="AH9123" s="93"/>
    </row>
    <row r="9124" spans="21:34" x14ac:dyDescent="0.3">
      <c r="U9124" s="309" t="s">
        <v>58358</v>
      </c>
      <c r="V9124" s="310">
        <v>61046</v>
      </c>
      <c r="X9124" s="267" t="s">
        <v>45193</v>
      </c>
      <c r="Y9124" s="268">
        <v>8296.73</v>
      </c>
      <c r="AA9124" s="229" t="s">
        <v>23450</v>
      </c>
      <c r="AB9124" s="230">
        <v>26539.85</v>
      </c>
      <c r="AD9124" s="209" t="s">
        <v>23231</v>
      </c>
      <c r="AE9124" s="210">
        <v>2104.8000000000002</v>
      </c>
      <c r="AF9124" s="93"/>
      <c r="AG9124" s="93"/>
      <c r="AH9124" s="93"/>
    </row>
    <row r="9125" spans="21:34" x14ac:dyDescent="0.3">
      <c r="U9125" s="309" t="s">
        <v>60837</v>
      </c>
      <c r="V9125" s="310">
        <v>23420.04</v>
      </c>
      <c r="X9125" s="267" t="s">
        <v>50153</v>
      </c>
      <c r="Y9125" s="268">
        <v>63.9</v>
      </c>
      <c r="AA9125" s="229" t="s">
        <v>40429</v>
      </c>
      <c r="AB9125" s="230">
        <v>31891.360000000001</v>
      </c>
      <c r="AD9125" s="209" t="s">
        <v>23232</v>
      </c>
      <c r="AE9125" s="210">
        <v>16283.96</v>
      </c>
      <c r="AF9125" s="93"/>
      <c r="AG9125" s="93"/>
      <c r="AH9125" s="93"/>
    </row>
    <row r="9126" spans="21:34" x14ac:dyDescent="0.3">
      <c r="U9126" s="309" t="s">
        <v>60838</v>
      </c>
      <c r="V9126" s="310">
        <v>1791.59</v>
      </c>
      <c r="X9126" s="267" t="s">
        <v>49000</v>
      </c>
      <c r="Y9126" s="268">
        <v>494822.19</v>
      </c>
      <c r="AA9126" s="229" t="s">
        <v>23451</v>
      </c>
      <c r="AB9126" s="230">
        <v>1735.71</v>
      </c>
      <c r="AD9126" s="209" t="s">
        <v>23233</v>
      </c>
      <c r="AE9126" s="210">
        <v>160.22</v>
      </c>
      <c r="AF9126" s="93"/>
      <c r="AG9126" s="93"/>
      <c r="AH9126" s="93"/>
    </row>
    <row r="9127" spans="21:34" x14ac:dyDescent="0.3">
      <c r="U9127" s="309" t="s">
        <v>60839</v>
      </c>
      <c r="V9127" s="310">
        <v>5738.85</v>
      </c>
      <c r="X9127" s="267" t="s">
        <v>45194</v>
      </c>
      <c r="Y9127" s="268">
        <v>32337.06</v>
      </c>
      <c r="AA9127" s="229" t="s">
        <v>23453</v>
      </c>
      <c r="AB9127" s="230">
        <v>286980.09999999998</v>
      </c>
      <c r="AD9127" s="209" t="s">
        <v>23234</v>
      </c>
      <c r="AE9127" s="210">
        <v>31779.01</v>
      </c>
      <c r="AF9127" s="93"/>
      <c r="AG9127" s="93"/>
      <c r="AH9127" s="93"/>
    </row>
    <row r="9128" spans="21:34" x14ac:dyDescent="0.3">
      <c r="U9128" s="309" t="s">
        <v>69225</v>
      </c>
      <c r="V9128" s="310">
        <v>7920</v>
      </c>
      <c r="X9128" s="267" t="s">
        <v>45195</v>
      </c>
      <c r="Y9128" s="268">
        <v>87323.08</v>
      </c>
      <c r="AA9128" s="229" t="s">
        <v>23454</v>
      </c>
      <c r="AB9128" s="230">
        <v>13204.92</v>
      </c>
      <c r="AD9128" s="209" t="s">
        <v>23235</v>
      </c>
      <c r="AE9128" s="210">
        <v>77755.19</v>
      </c>
      <c r="AF9128" s="93"/>
      <c r="AG9128" s="93"/>
      <c r="AH9128" s="93"/>
    </row>
    <row r="9129" spans="21:34" x14ac:dyDescent="0.3">
      <c r="U9129" s="309" t="s">
        <v>69226</v>
      </c>
      <c r="V9129" s="310">
        <v>31329.68</v>
      </c>
      <c r="X9129" s="267" t="s">
        <v>47074</v>
      </c>
      <c r="Y9129" s="268">
        <v>194567.01</v>
      </c>
      <c r="AA9129" s="229" t="s">
        <v>33835</v>
      </c>
      <c r="AB9129" s="230">
        <v>151273.53</v>
      </c>
      <c r="AD9129" s="209" t="s">
        <v>23236</v>
      </c>
      <c r="AE9129" s="210">
        <v>22708.09</v>
      </c>
      <c r="AF9129" s="93"/>
      <c r="AG9129" s="93"/>
      <c r="AH9129" s="93"/>
    </row>
    <row r="9130" spans="21:34" x14ac:dyDescent="0.3">
      <c r="U9130" s="309" t="s">
        <v>48363</v>
      </c>
      <c r="V9130" s="310">
        <v>23742.09</v>
      </c>
      <c r="X9130" s="267" t="s">
        <v>62469</v>
      </c>
      <c r="Y9130" s="268">
        <v>26925.55</v>
      </c>
      <c r="AA9130" s="229" t="s">
        <v>35271</v>
      </c>
      <c r="AB9130" s="230">
        <v>1753037.48</v>
      </c>
      <c r="AD9130" s="209" t="s">
        <v>23237</v>
      </c>
      <c r="AE9130" s="210">
        <v>38503.14</v>
      </c>
      <c r="AF9130" s="93"/>
      <c r="AG9130" s="93"/>
      <c r="AH9130" s="93"/>
    </row>
    <row r="9131" spans="21:34" x14ac:dyDescent="0.3">
      <c r="U9131" s="309" t="s">
        <v>69227</v>
      </c>
      <c r="V9131" s="310">
        <v>115594.2</v>
      </c>
      <c r="X9131" s="267" t="s">
        <v>62470</v>
      </c>
      <c r="Y9131" s="268">
        <v>309268.09999999998</v>
      </c>
      <c r="AA9131" s="229" t="s">
        <v>23455</v>
      </c>
      <c r="AB9131" s="230">
        <v>5658991.8700000001</v>
      </c>
      <c r="AD9131" s="209" t="s">
        <v>23238</v>
      </c>
      <c r="AE9131" s="210">
        <v>680271.45</v>
      </c>
      <c r="AF9131" s="93"/>
      <c r="AG9131" s="93"/>
      <c r="AH9131" s="93"/>
    </row>
    <row r="9132" spans="21:34" x14ac:dyDescent="0.3">
      <c r="U9132" s="309" t="s">
        <v>69228</v>
      </c>
      <c r="V9132" s="310">
        <v>36092.620000000003</v>
      </c>
      <c r="X9132" s="267" t="s">
        <v>59701</v>
      </c>
      <c r="Y9132" s="268">
        <v>42515.12</v>
      </c>
      <c r="AA9132" s="229" t="s">
        <v>48079</v>
      </c>
      <c r="AB9132" s="230">
        <v>56461.1</v>
      </c>
      <c r="AD9132" s="209" t="s">
        <v>23239</v>
      </c>
      <c r="AE9132" s="210">
        <v>3402.88</v>
      </c>
      <c r="AF9132" s="93"/>
      <c r="AG9132" s="93"/>
      <c r="AH9132" s="93"/>
    </row>
    <row r="9133" spans="21:34" x14ac:dyDescent="0.3">
      <c r="U9133" s="309" t="s">
        <v>48364</v>
      </c>
      <c r="V9133" s="310">
        <v>795</v>
      </c>
      <c r="X9133" s="267" t="s">
        <v>63744</v>
      </c>
      <c r="Y9133" s="268">
        <v>265.19</v>
      </c>
      <c r="AA9133" s="229" t="s">
        <v>23456</v>
      </c>
      <c r="AB9133" s="230">
        <v>637255.75</v>
      </c>
      <c r="AD9133" s="209" t="s">
        <v>23240</v>
      </c>
      <c r="AE9133" s="210">
        <v>8700</v>
      </c>
      <c r="AF9133" s="93"/>
      <c r="AG9133" s="93"/>
      <c r="AH9133" s="93"/>
    </row>
    <row r="9134" spans="21:34" x14ac:dyDescent="0.3">
      <c r="U9134" s="309" t="s">
        <v>69229</v>
      </c>
      <c r="V9134" s="310">
        <v>8174.5</v>
      </c>
      <c r="X9134" s="267" t="s">
        <v>62694</v>
      </c>
      <c r="Y9134" s="268">
        <v>35427.29</v>
      </c>
      <c r="AA9134" s="229" t="s">
        <v>23457</v>
      </c>
      <c r="AB9134" s="230">
        <v>4377.91</v>
      </c>
      <c r="AD9134" s="209" t="s">
        <v>23241</v>
      </c>
      <c r="AE9134" s="210">
        <v>828.83</v>
      </c>
      <c r="AF9134" s="93"/>
      <c r="AG9134" s="93"/>
      <c r="AH9134" s="93"/>
    </row>
    <row r="9135" spans="21:34" x14ac:dyDescent="0.3">
      <c r="U9135" s="309" t="s">
        <v>69230</v>
      </c>
      <c r="V9135" s="310">
        <v>7681.33</v>
      </c>
      <c r="X9135" s="267" t="s">
        <v>63745</v>
      </c>
      <c r="Y9135" s="268">
        <v>17700.77</v>
      </c>
      <c r="AA9135" s="229" t="s">
        <v>23458</v>
      </c>
      <c r="AB9135" s="230">
        <v>425510.99</v>
      </c>
      <c r="AD9135" s="209" t="s">
        <v>13848</v>
      </c>
      <c r="AE9135" s="210">
        <v>109440.64</v>
      </c>
      <c r="AF9135" s="93"/>
      <c r="AG9135" s="93"/>
      <c r="AH9135" s="93"/>
    </row>
    <row r="9136" spans="21:34" x14ac:dyDescent="0.3">
      <c r="U9136" s="309" t="s">
        <v>69231</v>
      </c>
      <c r="V9136" s="310">
        <v>1033.8</v>
      </c>
      <c r="X9136" s="267" t="s">
        <v>63746</v>
      </c>
      <c r="Y9136" s="268">
        <v>8984.33</v>
      </c>
      <c r="AA9136" s="229" t="s">
        <v>23459</v>
      </c>
      <c r="AB9136" s="230">
        <v>928031.53</v>
      </c>
      <c r="AD9136" s="209" t="s">
        <v>23242</v>
      </c>
      <c r="AE9136" s="210">
        <v>230217.68</v>
      </c>
      <c r="AF9136" s="93"/>
      <c r="AG9136" s="93"/>
      <c r="AH9136" s="93"/>
    </row>
    <row r="9137" spans="21:34" x14ac:dyDescent="0.3">
      <c r="U9137" s="309" t="s">
        <v>48365</v>
      </c>
      <c r="V9137" s="310">
        <v>1397</v>
      </c>
      <c r="X9137" s="267" t="s">
        <v>64607</v>
      </c>
      <c r="Y9137" s="268">
        <v>427.98</v>
      </c>
      <c r="AA9137" s="229" t="s">
        <v>23460</v>
      </c>
      <c r="AB9137" s="230">
        <v>25674.82</v>
      </c>
      <c r="AD9137" s="209" t="s">
        <v>23243</v>
      </c>
      <c r="AE9137" s="210">
        <v>61330.65</v>
      </c>
      <c r="AF9137" s="93"/>
      <c r="AG9137" s="93"/>
      <c r="AH9137" s="93"/>
    </row>
    <row r="9138" spans="21:34" x14ac:dyDescent="0.3">
      <c r="U9138" s="309" t="s">
        <v>48366</v>
      </c>
      <c r="V9138" s="310">
        <v>23113.200000000001</v>
      </c>
      <c r="X9138" s="267" t="s">
        <v>57603</v>
      </c>
      <c r="Y9138" s="268">
        <v>7400.01</v>
      </c>
      <c r="AA9138" s="229" t="s">
        <v>23461</v>
      </c>
      <c r="AB9138" s="230">
        <v>208417.51</v>
      </c>
      <c r="AD9138" s="209" t="s">
        <v>23244</v>
      </c>
      <c r="AE9138" s="210">
        <v>94671</v>
      </c>
      <c r="AF9138" s="93"/>
      <c r="AG9138" s="93"/>
      <c r="AH9138" s="93"/>
    </row>
    <row r="9139" spans="21:34" x14ac:dyDescent="0.3">
      <c r="U9139" s="309" t="s">
        <v>48367</v>
      </c>
      <c r="V9139" s="310">
        <v>831.75</v>
      </c>
      <c r="X9139" s="267" t="s">
        <v>57604</v>
      </c>
      <c r="Y9139" s="268">
        <v>8141.59</v>
      </c>
      <c r="AA9139" s="229" t="s">
        <v>23462</v>
      </c>
      <c r="AB9139" s="230">
        <v>57442.16</v>
      </c>
      <c r="AD9139" s="209" t="s">
        <v>23245</v>
      </c>
      <c r="AE9139" s="210">
        <v>4300</v>
      </c>
      <c r="AF9139" s="93"/>
      <c r="AG9139" s="93"/>
      <c r="AH9139" s="93"/>
    </row>
    <row r="9140" spans="21:34" x14ac:dyDescent="0.3">
      <c r="U9140" s="309" t="s">
        <v>69232</v>
      </c>
      <c r="V9140" s="310">
        <v>12385.71</v>
      </c>
      <c r="X9140" s="267" t="s">
        <v>57605</v>
      </c>
      <c r="Y9140" s="268">
        <v>32212.57</v>
      </c>
      <c r="AA9140" s="229" t="s">
        <v>23463</v>
      </c>
      <c r="AB9140" s="230">
        <v>24403.87</v>
      </c>
      <c r="AD9140" s="209" t="s">
        <v>23246</v>
      </c>
      <c r="AE9140" s="210">
        <v>2694.17</v>
      </c>
      <c r="AF9140" s="93"/>
      <c r="AG9140" s="93"/>
      <c r="AH9140" s="93"/>
    </row>
    <row r="9141" spans="21:34" x14ac:dyDescent="0.3">
      <c r="U9141" s="309" t="s">
        <v>48369</v>
      </c>
      <c r="V9141" s="310">
        <v>20361.91</v>
      </c>
      <c r="X9141" s="267" t="s">
        <v>58609</v>
      </c>
      <c r="Y9141" s="268">
        <v>4918.07</v>
      </c>
      <c r="AA9141" s="229" t="s">
        <v>23464</v>
      </c>
      <c r="AB9141" s="230">
        <v>200216.28</v>
      </c>
      <c r="AD9141" s="209" t="s">
        <v>23247</v>
      </c>
      <c r="AE9141" s="210">
        <v>12200</v>
      </c>
      <c r="AF9141" s="93"/>
      <c r="AG9141" s="93"/>
      <c r="AH9141" s="93"/>
    </row>
    <row r="9142" spans="21:34" x14ac:dyDescent="0.3">
      <c r="U9142" s="309" t="s">
        <v>48370</v>
      </c>
      <c r="V9142" s="310">
        <v>40070.5</v>
      </c>
      <c r="X9142" s="267" t="s">
        <v>58610</v>
      </c>
      <c r="Y9142" s="268">
        <v>313.33</v>
      </c>
      <c r="AA9142" s="229" t="s">
        <v>35272</v>
      </c>
      <c r="AB9142" s="230">
        <v>124428</v>
      </c>
      <c r="AD9142" s="209" t="s">
        <v>23248</v>
      </c>
      <c r="AE9142" s="210">
        <v>64988.92</v>
      </c>
      <c r="AF9142" s="93"/>
      <c r="AG9142" s="93"/>
      <c r="AH9142" s="93"/>
    </row>
    <row r="9143" spans="21:34" x14ac:dyDescent="0.3">
      <c r="U9143" s="309" t="s">
        <v>69233</v>
      </c>
      <c r="V9143" s="310">
        <v>21513.63</v>
      </c>
      <c r="X9143" s="267" t="s">
        <v>58611</v>
      </c>
      <c r="Y9143" s="268">
        <v>7.38</v>
      </c>
      <c r="AA9143" s="229" t="s">
        <v>36461</v>
      </c>
      <c r="AB9143" s="230">
        <v>98</v>
      </c>
      <c r="AD9143" s="209" t="s">
        <v>23249</v>
      </c>
      <c r="AE9143" s="210">
        <v>260651.61</v>
      </c>
      <c r="AF9143" s="93"/>
      <c r="AG9143" s="93"/>
      <c r="AH9143" s="93"/>
    </row>
    <row r="9144" spans="21:34" x14ac:dyDescent="0.3">
      <c r="U9144" s="309" t="s">
        <v>69234</v>
      </c>
      <c r="V9144" s="310">
        <v>45815.74</v>
      </c>
      <c r="X9144" s="267" t="s">
        <v>57606</v>
      </c>
      <c r="Y9144" s="268">
        <v>5623.68</v>
      </c>
      <c r="AA9144" s="229" t="s">
        <v>48992</v>
      </c>
      <c r="AB9144" s="230">
        <v>494.79</v>
      </c>
      <c r="AD9144" s="209" t="s">
        <v>23250</v>
      </c>
      <c r="AE9144" s="210">
        <v>97962.49</v>
      </c>
      <c r="AF9144" s="93"/>
      <c r="AG9144" s="93"/>
      <c r="AH9144" s="93"/>
    </row>
    <row r="9145" spans="21:34" x14ac:dyDescent="0.3">
      <c r="U9145" s="309" t="s">
        <v>65065</v>
      </c>
      <c r="V9145" s="310">
        <v>27088</v>
      </c>
      <c r="X9145" s="267" t="s">
        <v>61218</v>
      </c>
      <c r="Y9145" s="268">
        <v>34022.39</v>
      </c>
      <c r="AA9145" s="229" t="s">
        <v>23465</v>
      </c>
      <c r="AB9145" s="230">
        <v>924189.49</v>
      </c>
      <c r="AD9145" s="209" t="s">
        <v>23251</v>
      </c>
      <c r="AE9145" s="210">
        <v>29965.35</v>
      </c>
      <c r="AF9145" s="93"/>
      <c r="AG9145" s="93"/>
      <c r="AH9145" s="93"/>
    </row>
    <row r="9146" spans="21:34" x14ac:dyDescent="0.3">
      <c r="U9146" s="309" t="s">
        <v>69235</v>
      </c>
      <c r="V9146" s="310">
        <v>146264.93</v>
      </c>
      <c r="X9146" s="267" t="s">
        <v>63252</v>
      </c>
      <c r="Y9146" s="268">
        <v>84461.32</v>
      </c>
      <c r="AA9146" s="229" t="s">
        <v>23468</v>
      </c>
      <c r="AB9146" s="230">
        <v>70586.960000000006</v>
      </c>
      <c r="AD9146" s="209" t="s">
        <v>23252</v>
      </c>
      <c r="AE9146" s="210">
        <v>202293.91</v>
      </c>
      <c r="AF9146" s="93"/>
      <c r="AG9146" s="93"/>
      <c r="AH9146" s="93"/>
    </row>
    <row r="9147" spans="21:34" x14ac:dyDescent="0.3">
      <c r="U9147" s="309" t="s">
        <v>69236</v>
      </c>
      <c r="V9147" s="310">
        <v>10177.780000000001</v>
      </c>
      <c r="X9147" s="267" t="s">
        <v>63253</v>
      </c>
      <c r="Y9147" s="268">
        <v>6340.89</v>
      </c>
      <c r="AA9147" s="229" t="s">
        <v>33836</v>
      </c>
      <c r="AB9147" s="230">
        <v>9071106.4100000001</v>
      </c>
      <c r="AD9147" s="209" t="s">
        <v>23253</v>
      </c>
      <c r="AE9147" s="210">
        <v>6486.34</v>
      </c>
      <c r="AF9147" s="93"/>
      <c r="AG9147" s="93"/>
      <c r="AH9147" s="93"/>
    </row>
    <row r="9148" spans="21:34" x14ac:dyDescent="0.3">
      <c r="U9148" s="309" t="s">
        <v>34311</v>
      </c>
      <c r="V9148" s="310">
        <v>173686.02</v>
      </c>
      <c r="X9148" s="267" t="s">
        <v>63254</v>
      </c>
      <c r="Y9148" s="268">
        <v>19595.439999999999</v>
      </c>
      <c r="AA9148" s="229" t="s">
        <v>35273</v>
      </c>
      <c r="AB9148" s="230">
        <v>349284.94</v>
      </c>
      <c r="AD9148" s="209" t="s">
        <v>23254</v>
      </c>
      <c r="AE9148" s="210">
        <v>808</v>
      </c>
      <c r="AF9148" s="93"/>
      <c r="AG9148" s="93"/>
      <c r="AH9148" s="93"/>
    </row>
    <row r="9149" spans="21:34" x14ac:dyDescent="0.3">
      <c r="U9149" s="309" t="s">
        <v>56689</v>
      </c>
      <c r="V9149" s="310">
        <v>1169.92</v>
      </c>
      <c r="X9149" s="267" t="s">
        <v>63255</v>
      </c>
      <c r="Y9149" s="268">
        <v>264.25</v>
      </c>
      <c r="AA9149" s="229" t="s">
        <v>36462</v>
      </c>
      <c r="AB9149" s="230">
        <v>5220.01</v>
      </c>
      <c r="AD9149" s="209" t="s">
        <v>23255</v>
      </c>
      <c r="AE9149" s="210">
        <v>8084</v>
      </c>
      <c r="AF9149" s="93"/>
      <c r="AG9149" s="93"/>
      <c r="AH9149" s="93"/>
    </row>
    <row r="9150" spans="21:34" x14ac:dyDescent="0.3">
      <c r="U9150" s="309" t="s">
        <v>34320</v>
      </c>
      <c r="V9150" s="310">
        <v>-36502.04</v>
      </c>
      <c r="X9150" s="267" t="s">
        <v>64608</v>
      </c>
      <c r="Y9150" s="268">
        <v>13698.38</v>
      </c>
      <c r="AA9150" s="229" t="s">
        <v>23471</v>
      </c>
      <c r="AB9150" s="230">
        <v>12978.96</v>
      </c>
      <c r="AD9150" s="209" t="s">
        <v>23256</v>
      </c>
      <c r="AE9150" s="210">
        <v>1346</v>
      </c>
      <c r="AF9150" s="93"/>
      <c r="AG9150" s="93"/>
      <c r="AH9150" s="93"/>
    </row>
    <row r="9151" spans="21:34" x14ac:dyDescent="0.3">
      <c r="U9151" s="309" t="s">
        <v>55535</v>
      </c>
      <c r="V9151" s="310">
        <v>35332.120000000003</v>
      </c>
      <c r="X9151" s="267" t="s">
        <v>62471</v>
      </c>
      <c r="Y9151" s="268">
        <v>164142.95000000001</v>
      </c>
      <c r="AA9151" s="229" t="s">
        <v>36463</v>
      </c>
      <c r="AB9151" s="230">
        <v>184049.45</v>
      </c>
      <c r="AD9151" s="209" t="s">
        <v>23257</v>
      </c>
      <c r="AE9151" s="210">
        <v>6855</v>
      </c>
      <c r="AF9151" s="93"/>
      <c r="AG9151" s="93"/>
      <c r="AH9151" s="93"/>
    </row>
    <row r="9152" spans="21:34" x14ac:dyDescent="0.3">
      <c r="U9152" s="309" t="s">
        <v>61636</v>
      </c>
      <c r="V9152" s="310">
        <v>35296</v>
      </c>
      <c r="X9152" s="267" t="s">
        <v>56319</v>
      </c>
      <c r="Y9152" s="268">
        <v>262063</v>
      </c>
      <c r="AA9152" s="229" t="s">
        <v>23472</v>
      </c>
      <c r="AB9152" s="230">
        <v>1907087.23</v>
      </c>
      <c r="AD9152" s="209" t="s">
        <v>23258</v>
      </c>
      <c r="AE9152" s="210">
        <v>5099</v>
      </c>
      <c r="AF9152" s="93"/>
      <c r="AG9152" s="93"/>
      <c r="AH9152" s="93"/>
    </row>
    <row r="9153" spans="21:34" x14ac:dyDescent="0.3">
      <c r="U9153" s="309" t="s">
        <v>63829</v>
      </c>
      <c r="V9153" s="310">
        <v>805.12</v>
      </c>
      <c r="X9153" s="267" t="s">
        <v>56320</v>
      </c>
      <c r="Y9153" s="268">
        <v>470437</v>
      </c>
      <c r="AA9153" s="229" t="s">
        <v>42686</v>
      </c>
      <c r="AB9153" s="230">
        <v>104550</v>
      </c>
      <c r="AD9153" s="209" t="s">
        <v>23259</v>
      </c>
      <c r="AE9153" s="210">
        <v>13611.86</v>
      </c>
      <c r="AF9153" s="93"/>
      <c r="AG9153" s="93"/>
      <c r="AH9153" s="93"/>
    </row>
    <row r="9154" spans="21:34" x14ac:dyDescent="0.3">
      <c r="U9154" s="309" t="s">
        <v>63830</v>
      </c>
      <c r="V9154" s="310">
        <v>30</v>
      </c>
      <c r="X9154" s="267" t="s">
        <v>59702</v>
      </c>
      <c r="Y9154" s="268">
        <v>26058.63</v>
      </c>
      <c r="AA9154" s="229" t="s">
        <v>23473</v>
      </c>
      <c r="AB9154" s="230">
        <v>3124.64</v>
      </c>
      <c r="AD9154" s="209" t="s">
        <v>23260</v>
      </c>
      <c r="AE9154" s="210">
        <v>11295.67</v>
      </c>
      <c r="AF9154" s="93"/>
      <c r="AG9154" s="93"/>
      <c r="AH9154" s="93"/>
    </row>
    <row r="9155" spans="21:34" x14ac:dyDescent="0.3">
      <c r="U9155" s="309" t="s">
        <v>54098</v>
      </c>
      <c r="V9155" s="310">
        <v>63.89</v>
      </c>
      <c r="X9155" s="267" t="s">
        <v>59703</v>
      </c>
      <c r="Y9155" s="268">
        <v>3328.07</v>
      </c>
      <c r="AA9155" s="229" t="s">
        <v>23474</v>
      </c>
      <c r="AB9155" s="230">
        <v>1699357.37</v>
      </c>
      <c r="AD9155" s="209" t="s">
        <v>23261</v>
      </c>
      <c r="AE9155" s="210">
        <v>2498.4699999999998</v>
      </c>
      <c r="AF9155" s="93"/>
      <c r="AG9155" s="93"/>
      <c r="AH9155" s="93"/>
    </row>
    <row r="9156" spans="21:34" x14ac:dyDescent="0.3">
      <c r="U9156" s="309" t="s">
        <v>54099</v>
      </c>
      <c r="V9156" s="310">
        <v>191.57</v>
      </c>
      <c r="X9156" s="267" t="s">
        <v>59704</v>
      </c>
      <c r="Y9156" s="268">
        <v>2245.54</v>
      </c>
      <c r="AA9156" s="229" t="s">
        <v>23475</v>
      </c>
      <c r="AB9156" s="230">
        <v>1164975.74</v>
      </c>
      <c r="AD9156" s="209" t="s">
        <v>23262</v>
      </c>
      <c r="AE9156" s="210">
        <v>1008</v>
      </c>
      <c r="AF9156" s="93"/>
      <c r="AG9156" s="93"/>
      <c r="AH9156" s="93"/>
    </row>
    <row r="9157" spans="21:34" x14ac:dyDescent="0.3">
      <c r="U9157" s="309" t="s">
        <v>54101</v>
      </c>
      <c r="V9157" s="310">
        <v>1710.26</v>
      </c>
      <c r="X9157" s="267" t="s">
        <v>56321</v>
      </c>
      <c r="Y9157" s="268">
        <v>7199.77</v>
      </c>
      <c r="AA9157" s="229" t="s">
        <v>23476</v>
      </c>
      <c r="AB9157" s="230">
        <v>192674.06</v>
      </c>
      <c r="AD9157" s="209" t="s">
        <v>23263</v>
      </c>
      <c r="AE9157" s="210">
        <v>9525</v>
      </c>
      <c r="AF9157" s="93"/>
      <c r="AG9157" s="93"/>
      <c r="AH9157" s="93"/>
    </row>
    <row r="9158" spans="21:34" x14ac:dyDescent="0.3">
      <c r="U9158" s="309" t="s">
        <v>54102</v>
      </c>
      <c r="V9158" s="310">
        <v>1764.52</v>
      </c>
      <c r="X9158" s="267" t="s">
        <v>59705</v>
      </c>
      <c r="Y9158" s="268">
        <v>134.5</v>
      </c>
      <c r="AA9158" s="229" t="s">
        <v>23477</v>
      </c>
      <c r="AB9158" s="230">
        <v>113908.5</v>
      </c>
      <c r="AD9158" s="209" t="s">
        <v>23264</v>
      </c>
      <c r="AE9158" s="210">
        <v>1187</v>
      </c>
      <c r="AF9158" s="93"/>
      <c r="AG9158" s="93"/>
      <c r="AH9158" s="93"/>
    </row>
    <row r="9159" spans="21:34" x14ac:dyDescent="0.3">
      <c r="U9159" s="309" t="s">
        <v>69237</v>
      </c>
      <c r="V9159" s="310">
        <v>35885.410000000003</v>
      </c>
      <c r="X9159" s="267" t="s">
        <v>59706</v>
      </c>
      <c r="Y9159" s="268">
        <v>6</v>
      </c>
      <c r="AA9159" s="229" t="s">
        <v>39292</v>
      </c>
      <c r="AB9159" s="230">
        <v>222.8</v>
      </c>
      <c r="AD9159" s="209" t="s">
        <v>13849</v>
      </c>
      <c r="AE9159" s="210">
        <v>14177.63</v>
      </c>
      <c r="AF9159" s="93"/>
      <c r="AG9159" s="93"/>
      <c r="AH9159" s="93"/>
    </row>
    <row r="9160" spans="21:34" x14ac:dyDescent="0.3">
      <c r="U9160" s="309" t="s">
        <v>55536</v>
      </c>
      <c r="V9160" s="310">
        <v>-313.56</v>
      </c>
      <c r="X9160" s="267" t="s">
        <v>58612</v>
      </c>
      <c r="Y9160" s="268">
        <v>2463.2600000000002</v>
      </c>
      <c r="AA9160" s="229" t="s">
        <v>23478</v>
      </c>
      <c r="AB9160" s="230">
        <v>4343320.4800000004</v>
      </c>
      <c r="AD9160" s="209" t="s">
        <v>23265</v>
      </c>
      <c r="AE9160" s="210">
        <v>788</v>
      </c>
      <c r="AF9160" s="93"/>
      <c r="AG9160" s="93"/>
      <c r="AH9160" s="93"/>
    </row>
    <row r="9161" spans="21:34" x14ac:dyDescent="0.3">
      <c r="U9161" s="309" t="s">
        <v>63831</v>
      </c>
      <c r="V9161" s="310">
        <v>5600</v>
      </c>
      <c r="X9161" s="267" t="s">
        <v>58297</v>
      </c>
      <c r="Y9161" s="268">
        <v>45344.49</v>
      </c>
      <c r="AA9161" s="229" t="s">
        <v>36464</v>
      </c>
      <c r="AB9161" s="230">
        <v>352550.5</v>
      </c>
      <c r="AD9161" s="209" t="s">
        <v>23266</v>
      </c>
      <c r="AE9161" s="210">
        <v>10761</v>
      </c>
      <c r="AF9161" s="93"/>
      <c r="AG9161" s="93"/>
      <c r="AH9161" s="93"/>
    </row>
    <row r="9162" spans="21:34" x14ac:dyDescent="0.3">
      <c r="U9162" s="309" t="s">
        <v>69238</v>
      </c>
      <c r="V9162" s="310">
        <v>5391</v>
      </c>
      <c r="X9162" s="267" t="s">
        <v>60594</v>
      </c>
      <c r="Y9162" s="268">
        <v>15360.17</v>
      </c>
      <c r="AA9162" s="229" t="s">
        <v>47066</v>
      </c>
      <c r="AB9162" s="230">
        <v>1263650.19</v>
      </c>
      <c r="AD9162" s="209" t="s">
        <v>23267</v>
      </c>
      <c r="AE9162" s="210">
        <v>4740</v>
      </c>
      <c r="AF9162" s="93"/>
      <c r="AG9162" s="93"/>
      <c r="AH9162" s="93"/>
    </row>
    <row r="9163" spans="21:34" x14ac:dyDescent="0.3">
      <c r="U9163" s="309" t="s">
        <v>69239</v>
      </c>
      <c r="V9163" s="310">
        <v>31803.74</v>
      </c>
      <c r="X9163" s="267" t="s">
        <v>60595</v>
      </c>
      <c r="Y9163" s="268">
        <v>449.83</v>
      </c>
      <c r="AA9163" s="229" t="s">
        <v>23480</v>
      </c>
      <c r="AB9163" s="230">
        <v>1100950.43</v>
      </c>
      <c r="AD9163" s="209" t="s">
        <v>23268</v>
      </c>
      <c r="AE9163" s="210">
        <v>362.64</v>
      </c>
      <c r="AF9163" s="93"/>
      <c r="AG9163" s="93"/>
      <c r="AH9163" s="93"/>
    </row>
    <row r="9164" spans="21:34" x14ac:dyDescent="0.3">
      <c r="U9164" s="309" t="s">
        <v>63832</v>
      </c>
      <c r="V9164" s="310">
        <v>3290.52</v>
      </c>
      <c r="X9164" s="267" t="s">
        <v>62108</v>
      </c>
      <c r="Y9164" s="268">
        <v>52111.63</v>
      </c>
      <c r="AA9164" s="229" t="s">
        <v>23481</v>
      </c>
      <c r="AB9164" s="230">
        <v>1885410.98</v>
      </c>
      <c r="AD9164" s="209" t="s">
        <v>23269</v>
      </c>
      <c r="AE9164" s="210">
        <v>55453.8</v>
      </c>
      <c r="AF9164" s="93"/>
      <c r="AG9164" s="93"/>
      <c r="AH9164" s="93"/>
    </row>
    <row r="9165" spans="21:34" x14ac:dyDescent="0.3">
      <c r="U9165" s="309" t="s">
        <v>69240</v>
      </c>
      <c r="V9165" s="310">
        <v>32000</v>
      </c>
      <c r="X9165" s="267" t="s">
        <v>62109</v>
      </c>
      <c r="Y9165" s="268">
        <v>3911.08</v>
      </c>
      <c r="AA9165" s="229" t="s">
        <v>50143</v>
      </c>
      <c r="AB9165" s="230">
        <v>242024.49</v>
      </c>
      <c r="AD9165" s="209" t="s">
        <v>23270</v>
      </c>
      <c r="AE9165" s="210">
        <v>4242.22</v>
      </c>
      <c r="AF9165" s="93"/>
      <c r="AG9165" s="93"/>
      <c r="AH9165" s="93"/>
    </row>
    <row r="9166" spans="21:34" x14ac:dyDescent="0.3">
      <c r="U9166" s="309" t="s">
        <v>69241</v>
      </c>
      <c r="V9166" s="310">
        <v>44657.57</v>
      </c>
      <c r="X9166" s="267" t="s">
        <v>62110</v>
      </c>
      <c r="Y9166" s="268">
        <v>12768.65</v>
      </c>
      <c r="AA9166" s="229" t="s">
        <v>48993</v>
      </c>
      <c r="AB9166" s="230">
        <v>285426.84000000003</v>
      </c>
      <c r="AD9166" s="209" t="s">
        <v>23271</v>
      </c>
      <c r="AE9166" s="210">
        <v>11189.04</v>
      </c>
      <c r="AF9166" s="93"/>
      <c r="AG9166" s="93"/>
      <c r="AH9166" s="93"/>
    </row>
    <row r="9167" spans="21:34" x14ac:dyDescent="0.3">
      <c r="U9167" s="309" t="s">
        <v>63580</v>
      </c>
      <c r="V9167" s="310">
        <v>26299.83</v>
      </c>
      <c r="X9167" s="267" t="s">
        <v>62111</v>
      </c>
      <c r="Y9167" s="268">
        <v>28258.6</v>
      </c>
      <c r="AA9167" s="229" t="s">
        <v>50144</v>
      </c>
      <c r="AB9167" s="230">
        <v>327734.58</v>
      </c>
      <c r="AD9167" s="209" t="s">
        <v>23272</v>
      </c>
      <c r="AE9167" s="210">
        <v>8600</v>
      </c>
      <c r="AF9167" s="93"/>
      <c r="AG9167" s="93"/>
      <c r="AH9167" s="93"/>
    </row>
    <row r="9168" spans="21:34" x14ac:dyDescent="0.3">
      <c r="U9168" s="309" t="s">
        <v>69242</v>
      </c>
      <c r="V9168" s="310">
        <v>-58.93</v>
      </c>
      <c r="X9168" s="267" t="s">
        <v>53033</v>
      </c>
      <c r="Y9168" s="268">
        <v>19912.919999999998</v>
      </c>
      <c r="AA9168" s="229" t="s">
        <v>50145</v>
      </c>
      <c r="AB9168" s="230">
        <v>3408.68</v>
      </c>
      <c r="AD9168" s="209" t="s">
        <v>23273</v>
      </c>
      <c r="AE9168" s="210">
        <v>250</v>
      </c>
      <c r="AF9168" s="93"/>
      <c r="AG9168" s="93"/>
      <c r="AH9168" s="93"/>
    </row>
    <row r="9169" spans="21:34" x14ac:dyDescent="0.3">
      <c r="U9169" s="309" t="s">
        <v>55538</v>
      </c>
      <c r="V9169" s="310">
        <v>49206.79</v>
      </c>
      <c r="X9169" s="267" t="s">
        <v>63256</v>
      </c>
      <c r="Y9169" s="268">
        <v>3594.66</v>
      </c>
      <c r="AA9169" s="229" t="s">
        <v>50146</v>
      </c>
      <c r="AB9169" s="230">
        <v>48623.82</v>
      </c>
      <c r="AD9169" s="209" t="s">
        <v>23274</v>
      </c>
      <c r="AE9169" s="210">
        <v>990.25</v>
      </c>
      <c r="AF9169" s="93"/>
      <c r="AG9169" s="93"/>
      <c r="AH9169" s="93"/>
    </row>
    <row r="9170" spans="21:34" x14ac:dyDescent="0.3">
      <c r="U9170" s="309" t="s">
        <v>47361</v>
      </c>
      <c r="V9170" s="310">
        <v>121938</v>
      </c>
      <c r="X9170" s="267" t="s">
        <v>33839</v>
      </c>
      <c r="Y9170" s="268">
        <v>6812.42</v>
      </c>
      <c r="AA9170" s="229" t="s">
        <v>47067</v>
      </c>
      <c r="AB9170" s="230">
        <v>3487153.69</v>
      </c>
      <c r="AD9170" s="209" t="s">
        <v>23275</v>
      </c>
      <c r="AE9170" s="210">
        <v>3373.66</v>
      </c>
      <c r="AF9170" s="93"/>
      <c r="AG9170" s="93"/>
      <c r="AH9170" s="93"/>
    </row>
    <row r="9171" spans="21:34" x14ac:dyDescent="0.3">
      <c r="U9171" s="309" t="s">
        <v>57959</v>
      </c>
      <c r="V9171" s="310">
        <v>49509.1</v>
      </c>
      <c r="X9171" s="267" t="s">
        <v>40442</v>
      </c>
      <c r="Y9171" s="268">
        <v>13109.63</v>
      </c>
      <c r="AA9171" s="229" t="s">
        <v>50147</v>
      </c>
      <c r="AB9171" s="230">
        <v>452503.9</v>
      </c>
      <c r="AD9171" s="209" t="s">
        <v>23276</v>
      </c>
      <c r="AE9171" s="210">
        <v>57200</v>
      </c>
      <c r="AF9171" s="93"/>
      <c r="AG9171" s="93"/>
      <c r="AH9171" s="93"/>
    </row>
    <row r="9172" spans="21:34" x14ac:dyDescent="0.3">
      <c r="U9172" s="309" t="s">
        <v>36864</v>
      </c>
      <c r="V9172" s="310">
        <v>9539.9500000000007</v>
      </c>
      <c r="X9172" s="267" t="s">
        <v>40443</v>
      </c>
      <c r="Y9172" s="268">
        <v>27332.1</v>
      </c>
      <c r="AA9172" s="229" t="s">
        <v>42687</v>
      </c>
      <c r="AB9172" s="230">
        <v>717124.98</v>
      </c>
      <c r="AD9172" s="209" t="s">
        <v>23277</v>
      </c>
      <c r="AE9172" s="210">
        <v>60193.8</v>
      </c>
      <c r="AF9172" s="93"/>
      <c r="AG9172" s="93"/>
      <c r="AH9172" s="93"/>
    </row>
    <row r="9173" spans="21:34" x14ac:dyDescent="0.3">
      <c r="U9173" s="309" t="s">
        <v>36865</v>
      </c>
      <c r="V9173" s="310">
        <v>16540.400000000001</v>
      </c>
      <c r="X9173" s="267" t="s">
        <v>23545</v>
      </c>
      <c r="Y9173" s="268">
        <v>6580.56</v>
      </c>
      <c r="AA9173" s="229" t="s">
        <v>42688</v>
      </c>
      <c r="AB9173" s="230">
        <v>54903.05</v>
      </c>
      <c r="AD9173" s="209" t="s">
        <v>23278</v>
      </c>
      <c r="AE9173" s="210">
        <v>4604.8599999999997</v>
      </c>
      <c r="AF9173" s="93"/>
      <c r="AG9173" s="93"/>
      <c r="AH9173" s="93"/>
    </row>
    <row r="9174" spans="21:34" x14ac:dyDescent="0.3">
      <c r="U9174" s="309" t="s">
        <v>36866</v>
      </c>
      <c r="V9174" s="310">
        <v>54451.56</v>
      </c>
      <c r="X9174" s="267" t="s">
        <v>23547</v>
      </c>
      <c r="Y9174" s="268">
        <v>2935.25</v>
      </c>
      <c r="AA9174" s="229" t="s">
        <v>42689</v>
      </c>
      <c r="AB9174" s="230">
        <v>25029.15</v>
      </c>
      <c r="AD9174" s="209" t="s">
        <v>23279</v>
      </c>
      <c r="AE9174" s="210">
        <v>11189.04</v>
      </c>
      <c r="AF9174" s="93"/>
      <c r="AG9174" s="93"/>
      <c r="AH9174" s="93"/>
    </row>
    <row r="9175" spans="21:34" x14ac:dyDescent="0.3">
      <c r="U9175" s="309" t="s">
        <v>47362</v>
      </c>
      <c r="V9175" s="310">
        <v>22408.66</v>
      </c>
      <c r="X9175" s="267" t="s">
        <v>62695</v>
      </c>
      <c r="Y9175" s="268">
        <v>11180</v>
      </c>
      <c r="AA9175" s="229" t="s">
        <v>53018</v>
      </c>
      <c r="AB9175" s="230">
        <v>179922.82</v>
      </c>
      <c r="AD9175" s="209" t="s">
        <v>23280</v>
      </c>
      <c r="AE9175" s="210">
        <v>21139.25</v>
      </c>
      <c r="AF9175" s="93"/>
      <c r="AG9175" s="93"/>
      <c r="AH9175" s="93"/>
    </row>
    <row r="9176" spans="21:34" x14ac:dyDescent="0.3">
      <c r="U9176" s="309" t="s">
        <v>54103</v>
      </c>
      <c r="V9176" s="310">
        <v>980.85</v>
      </c>
      <c r="X9176" s="267" t="s">
        <v>56322</v>
      </c>
      <c r="Y9176" s="268">
        <v>373066.95</v>
      </c>
      <c r="AA9176" s="229" t="s">
        <v>53019</v>
      </c>
      <c r="AB9176" s="230">
        <v>11492.86</v>
      </c>
      <c r="AD9176" s="209" t="s">
        <v>23281</v>
      </c>
      <c r="AE9176" s="210">
        <v>808</v>
      </c>
      <c r="AF9176" s="93"/>
      <c r="AG9176" s="93"/>
      <c r="AH9176" s="93"/>
    </row>
    <row r="9177" spans="21:34" x14ac:dyDescent="0.3">
      <c r="U9177" s="309" t="s">
        <v>35830</v>
      </c>
      <c r="V9177" s="310">
        <v>944778.88</v>
      </c>
      <c r="X9177" s="267" t="s">
        <v>53047</v>
      </c>
      <c r="Y9177" s="268">
        <v>936993.24</v>
      </c>
      <c r="AA9177" s="229" t="s">
        <v>53020</v>
      </c>
      <c r="AB9177" s="230">
        <v>13091.15</v>
      </c>
      <c r="AD9177" s="209" t="s">
        <v>23282</v>
      </c>
      <c r="AE9177" s="210">
        <v>17997.66</v>
      </c>
      <c r="AF9177" s="93"/>
      <c r="AG9177" s="93"/>
      <c r="AH9177" s="93"/>
    </row>
    <row r="9178" spans="21:34" x14ac:dyDescent="0.3">
      <c r="U9178" s="309" t="s">
        <v>40695</v>
      </c>
      <c r="V9178" s="310">
        <v>7284.16</v>
      </c>
      <c r="X9178" s="267" t="s">
        <v>55258</v>
      </c>
      <c r="Y9178" s="268">
        <v>34777.06</v>
      </c>
      <c r="AA9178" s="229" t="s">
        <v>53021</v>
      </c>
      <c r="AB9178" s="230">
        <v>480</v>
      </c>
      <c r="AD9178" s="209" t="s">
        <v>23283</v>
      </c>
      <c r="AE9178" s="210">
        <v>13611.86</v>
      </c>
      <c r="AF9178" s="93"/>
      <c r="AG9178" s="93"/>
      <c r="AH9178" s="93"/>
    </row>
    <row r="9179" spans="21:34" x14ac:dyDescent="0.3">
      <c r="U9179" s="309" t="s">
        <v>45874</v>
      </c>
      <c r="V9179" s="310">
        <v>59000</v>
      </c>
      <c r="X9179" s="267" t="s">
        <v>53048</v>
      </c>
      <c r="Y9179" s="268">
        <v>66633.37</v>
      </c>
      <c r="AA9179" s="229" t="s">
        <v>53022</v>
      </c>
      <c r="AB9179" s="230">
        <v>4527.24</v>
      </c>
      <c r="AD9179" s="209" t="s">
        <v>23284</v>
      </c>
      <c r="AE9179" s="210">
        <v>21824.67</v>
      </c>
      <c r="AF9179" s="93"/>
      <c r="AG9179" s="93"/>
      <c r="AH9179" s="93"/>
    </row>
    <row r="9180" spans="21:34" x14ac:dyDescent="0.3">
      <c r="U9180" s="309" t="s">
        <v>40696</v>
      </c>
      <c r="V9180" s="310">
        <v>148797.74</v>
      </c>
      <c r="X9180" s="267" t="s">
        <v>62696</v>
      </c>
      <c r="Y9180" s="268">
        <v>55375.31</v>
      </c>
      <c r="AA9180" s="229" t="s">
        <v>53023</v>
      </c>
      <c r="AB9180" s="230">
        <v>15215.43</v>
      </c>
      <c r="AD9180" s="209" t="s">
        <v>23285</v>
      </c>
      <c r="AE9180" s="210">
        <v>2498.4699999999998</v>
      </c>
      <c r="AF9180" s="93"/>
      <c r="AG9180" s="93"/>
      <c r="AH9180" s="93"/>
    </row>
    <row r="9181" spans="21:34" x14ac:dyDescent="0.3">
      <c r="U9181" s="309" t="s">
        <v>65068</v>
      </c>
      <c r="V9181" s="310">
        <v>20889.689999999999</v>
      </c>
      <c r="X9181" s="267" t="s">
        <v>45199</v>
      </c>
      <c r="Y9181" s="268">
        <v>91197.11</v>
      </c>
      <c r="AA9181" s="229" t="s">
        <v>53024</v>
      </c>
      <c r="AB9181" s="230">
        <v>46467.08</v>
      </c>
      <c r="AD9181" s="209" t="s">
        <v>13850</v>
      </c>
      <c r="AE9181" s="210">
        <v>22378.63</v>
      </c>
      <c r="AF9181" s="93"/>
      <c r="AG9181" s="93"/>
      <c r="AH9181" s="93"/>
    </row>
    <row r="9182" spans="21:34" x14ac:dyDescent="0.3">
      <c r="U9182" s="309" t="s">
        <v>34321</v>
      </c>
      <c r="V9182" s="310">
        <v>37627.040000000001</v>
      </c>
      <c r="X9182" s="267" t="s">
        <v>47075</v>
      </c>
      <c r="Y9182" s="268">
        <v>660874.6</v>
      </c>
      <c r="AA9182" s="229" t="s">
        <v>53025</v>
      </c>
      <c r="AB9182" s="230">
        <v>1047.56</v>
      </c>
      <c r="AD9182" s="209" t="s">
        <v>23286</v>
      </c>
      <c r="AE9182" s="210">
        <v>57200</v>
      </c>
      <c r="AF9182" s="93"/>
      <c r="AG9182" s="93"/>
      <c r="AH9182" s="93"/>
    </row>
    <row r="9183" spans="21:34" x14ac:dyDescent="0.3">
      <c r="U9183" s="309" t="s">
        <v>43120</v>
      </c>
      <c r="V9183" s="310">
        <v>8552.17</v>
      </c>
      <c r="X9183" s="267" t="s">
        <v>48081</v>
      </c>
      <c r="Y9183" s="268">
        <v>1200</v>
      </c>
      <c r="AA9183" s="229" t="s">
        <v>53026</v>
      </c>
      <c r="AB9183" s="230">
        <v>8826.15</v>
      </c>
      <c r="AD9183" s="209" t="s">
        <v>23287</v>
      </c>
      <c r="AE9183" s="210">
        <v>75500</v>
      </c>
      <c r="AF9183" s="93"/>
      <c r="AG9183" s="93"/>
      <c r="AH9183" s="93"/>
    </row>
    <row r="9184" spans="21:34" x14ac:dyDescent="0.3">
      <c r="U9184" s="309" t="s">
        <v>48374</v>
      </c>
      <c r="V9184" s="310">
        <v>1546.5</v>
      </c>
      <c r="X9184" s="267" t="s">
        <v>62697</v>
      </c>
      <c r="Y9184" s="268">
        <v>2004.44</v>
      </c>
      <c r="AA9184" s="229" t="s">
        <v>53027</v>
      </c>
      <c r="AB9184" s="230">
        <v>61832.02</v>
      </c>
      <c r="AD9184" s="209" t="s">
        <v>23288</v>
      </c>
      <c r="AE9184" s="210">
        <v>2347.6999999999998</v>
      </c>
      <c r="AF9184" s="93"/>
      <c r="AG9184" s="93"/>
      <c r="AH9184" s="93"/>
    </row>
    <row r="9185" spans="21:34" x14ac:dyDescent="0.3">
      <c r="U9185" s="309" t="s">
        <v>55539</v>
      </c>
      <c r="V9185" s="310">
        <v>-43351.3</v>
      </c>
      <c r="X9185" s="267" t="s">
        <v>62112</v>
      </c>
      <c r="Y9185" s="268">
        <v>72020</v>
      </c>
      <c r="AA9185" s="229" t="s">
        <v>53028</v>
      </c>
      <c r="AB9185" s="230">
        <v>4658.87</v>
      </c>
      <c r="AD9185" s="209" t="s">
        <v>23289</v>
      </c>
      <c r="AE9185" s="210">
        <v>1857.45</v>
      </c>
      <c r="AF9185" s="93"/>
      <c r="AG9185" s="93"/>
      <c r="AH9185" s="93"/>
    </row>
    <row r="9186" spans="21:34" x14ac:dyDescent="0.3">
      <c r="U9186" s="309" t="s">
        <v>69243</v>
      </c>
      <c r="V9186" s="310">
        <v>1015.7</v>
      </c>
      <c r="X9186" s="267" t="s">
        <v>57607</v>
      </c>
      <c r="Y9186" s="268">
        <v>59863</v>
      </c>
      <c r="AA9186" s="229" t="s">
        <v>53029</v>
      </c>
      <c r="AB9186" s="230">
        <v>14287.51</v>
      </c>
      <c r="AD9186" s="209" t="s">
        <v>23290</v>
      </c>
      <c r="AE9186" s="210">
        <v>8195.85</v>
      </c>
      <c r="AF9186" s="93"/>
      <c r="AG9186" s="93"/>
      <c r="AH9186" s="93"/>
    </row>
    <row r="9187" spans="21:34" x14ac:dyDescent="0.3">
      <c r="U9187" s="309" t="s">
        <v>61236</v>
      </c>
      <c r="V9187" s="310">
        <v>9470024.9000000004</v>
      </c>
      <c r="X9187" s="267" t="s">
        <v>49001</v>
      </c>
      <c r="Y9187" s="268">
        <v>17650.77</v>
      </c>
      <c r="AA9187" s="229" t="s">
        <v>53030</v>
      </c>
      <c r="AB9187" s="230">
        <v>309.16000000000003</v>
      </c>
      <c r="AD9187" s="209" t="s">
        <v>23291</v>
      </c>
      <c r="AE9187" s="210">
        <v>6702.1</v>
      </c>
      <c r="AF9187" s="93"/>
      <c r="AG9187" s="93"/>
      <c r="AH9187" s="93"/>
    </row>
    <row r="9188" spans="21:34" x14ac:dyDescent="0.3">
      <c r="U9188" s="309" t="s">
        <v>66798</v>
      </c>
      <c r="V9188" s="310">
        <v>728636.36</v>
      </c>
      <c r="X9188" s="267" t="s">
        <v>60596</v>
      </c>
      <c r="Y9188" s="268">
        <v>388.55</v>
      </c>
      <c r="AA9188" s="229" t="s">
        <v>53031</v>
      </c>
      <c r="AB9188" s="230">
        <v>2628.86</v>
      </c>
      <c r="AD9188" s="209" t="s">
        <v>23292</v>
      </c>
      <c r="AE9188" s="210">
        <v>18731.75</v>
      </c>
      <c r="AF9188" s="93"/>
      <c r="AG9188" s="93"/>
      <c r="AH9188" s="93"/>
    </row>
    <row r="9189" spans="21:34" x14ac:dyDescent="0.3">
      <c r="U9189" s="309" t="s">
        <v>57960</v>
      </c>
      <c r="V9189" s="310">
        <v>36890.35</v>
      </c>
      <c r="X9189" s="267" t="s">
        <v>62698</v>
      </c>
      <c r="Y9189" s="268">
        <v>16359.62</v>
      </c>
      <c r="AA9189" s="229" t="s">
        <v>40430</v>
      </c>
      <c r="AB9189" s="230">
        <v>102132.64</v>
      </c>
      <c r="AD9189" s="209" t="s">
        <v>23293</v>
      </c>
      <c r="AE9189" s="210">
        <v>57375</v>
      </c>
      <c r="AF9189" s="93"/>
      <c r="AG9189" s="93"/>
      <c r="AH9189" s="93"/>
    </row>
    <row r="9190" spans="21:34" x14ac:dyDescent="0.3">
      <c r="U9190" s="309" t="s">
        <v>69244</v>
      </c>
      <c r="V9190" s="310">
        <v>1454.76</v>
      </c>
      <c r="X9190" s="267" t="s">
        <v>48082</v>
      </c>
      <c r="Y9190" s="268">
        <v>460.64</v>
      </c>
      <c r="AA9190" s="229" t="s">
        <v>47068</v>
      </c>
      <c r="AB9190" s="230">
        <v>165238.51999999999</v>
      </c>
      <c r="AD9190" s="209" t="s">
        <v>23294</v>
      </c>
      <c r="AE9190" s="210">
        <v>2266.25</v>
      </c>
      <c r="AF9190" s="93"/>
      <c r="AG9190" s="93"/>
      <c r="AH9190" s="93"/>
    </row>
    <row r="9191" spans="21:34" x14ac:dyDescent="0.3">
      <c r="U9191" s="309" t="s">
        <v>59283</v>
      </c>
      <c r="V9191" s="310">
        <v>21568.92</v>
      </c>
      <c r="X9191" s="267" t="s">
        <v>53050</v>
      </c>
      <c r="Y9191" s="268">
        <v>8479.42</v>
      </c>
      <c r="AA9191" s="229" t="s">
        <v>42690</v>
      </c>
      <c r="AB9191" s="230">
        <v>2189.83</v>
      </c>
      <c r="AD9191" s="209" t="s">
        <v>23295</v>
      </c>
      <c r="AE9191" s="210">
        <v>119941.84</v>
      </c>
      <c r="AF9191" s="93"/>
      <c r="AG9191" s="93"/>
      <c r="AH9191" s="93"/>
    </row>
    <row r="9192" spans="21:34" x14ac:dyDescent="0.3">
      <c r="U9192" s="309" t="s">
        <v>63453</v>
      </c>
      <c r="V9192" s="310">
        <v>34648</v>
      </c>
      <c r="X9192" s="267" t="s">
        <v>57608</v>
      </c>
      <c r="Y9192" s="268">
        <v>1399.23</v>
      </c>
      <c r="AA9192" s="229" t="s">
        <v>47069</v>
      </c>
      <c r="AB9192" s="230">
        <v>37565.74</v>
      </c>
      <c r="AD9192" s="209" t="s">
        <v>23296</v>
      </c>
      <c r="AE9192" s="210">
        <v>37807</v>
      </c>
      <c r="AF9192" s="93"/>
      <c r="AG9192" s="93"/>
      <c r="AH9192" s="93"/>
    </row>
    <row r="9193" spans="21:34" x14ac:dyDescent="0.3">
      <c r="U9193" s="309" t="s">
        <v>63454</v>
      </c>
      <c r="V9193" s="310">
        <v>21595.200000000001</v>
      </c>
      <c r="X9193" s="267" t="s">
        <v>62113</v>
      </c>
      <c r="Y9193" s="268">
        <v>19485.12</v>
      </c>
      <c r="AA9193" s="229" t="s">
        <v>39293</v>
      </c>
      <c r="AB9193" s="230">
        <v>483226.88</v>
      </c>
      <c r="AD9193" s="209" t="s">
        <v>23297</v>
      </c>
      <c r="AE9193" s="210">
        <v>12179.23</v>
      </c>
      <c r="AF9193" s="93"/>
      <c r="AG9193" s="93"/>
      <c r="AH9193" s="93"/>
    </row>
    <row r="9194" spans="21:34" x14ac:dyDescent="0.3">
      <c r="U9194" s="309" t="s">
        <v>69245</v>
      </c>
      <c r="V9194" s="310">
        <v>34742.120000000003</v>
      </c>
      <c r="X9194" s="267" t="s">
        <v>62699</v>
      </c>
      <c r="Y9194" s="268">
        <v>19485.12</v>
      </c>
      <c r="AA9194" s="229" t="s">
        <v>40431</v>
      </c>
      <c r="AB9194" s="230">
        <v>5620166.3200000003</v>
      </c>
      <c r="AD9194" s="209" t="s">
        <v>23298</v>
      </c>
      <c r="AE9194" s="210">
        <v>127662</v>
      </c>
      <c r="AF9194" s="93"/>
      <c r="AG9194" s="93"/>
      <c r="AH9194" s="93"/>
    </row>
    <row r="9195" spans="21:34" x14ac:dyDescent="0.3">
      <c r="U9195" s="309" t="s">
        <v>63455</v>
      </c>
      <c r="V9195" s="310">
        <v>6636.09</v>
      </c>
      <c r="X9195" s="267" t="s">
        <v>62114</v>
      </c>
      <c r="Y9195" s="268">
        <v>19485.12</v>
      </c>
      <c r="AA9195" s="229" t="s">
        <v>45186</v>
      </c>
      <c r="AB9195" s="230">
        <v>39618.480000000003</v>
      </c>
      <c r="AD9195" s="209" t="s">
        <v>23299</v>
      </c>
      <c r="AE9195" s="210">
        <v>5608.65</v>
      </c>
      <c r="AF9195" s="93"/>
      <c r="AG9195" s="93"/>
      <c r="AH9195" s="93"/>
    </row>
    <row r="9196" spans="21:34" x14ac:dyDescent="0.3">
      <c r="U9196" s="309" t="s">
        <v>63456</v>
      </c>
      <c r="V9196" s="310">
        <v>20363.59</v>
      </c>
      <c r="X9196" s="267" t="s">
        <v>63257</v>
      </c>
      <c r="Y9196" s="268">
        <v>36617</v>
      </c>
      <c r="AA9196" s="229" t="s">
        <v>45187</v>
      </c>
      <c r="AB9196" s="230">
        <v>118761.25</v>
      </c>
      <c r="AD9196" s="209" t="s">
        <v>23300</v>
      </c>
      <c r="AE9196" s="210">
        <v>5700</v>
      </c>
      <c r="AF9196" s="93"/>
      <c r="AG9196" s="93"/>
      <c r="AH9196" s="93"/>
    </row>
    <row r="9197" spans="21:34" x14ac:dyDescent="0.3">
      <c r="U9197" s="309" t="s">
        <v>63457</v>
      </c>
      <c r="V9197" s="310">
        <v>12869.12</v>
      </c>
      <c r="X9197" s="267" t="s">
        <v>61491</v>
      </c>
      <c r="Y9197" s="268">
        <v>3990</v>
      </c>
      <c r="AA9197" s="229" t="s">
        <v>47070</v>
      </c>
      <c r="AB9197" s="230">
        <v>420</v>
      </c>
      <c r="AD9197" s="209" t="s">
        <v>23301</v>
      </c>
      <c r="AE9197" s="210">
        <v>13706.1</v>
      </c>
      <c r="AF9197" s="93"/>
      <c r="AG9197" s="93"/>
      <c r="AH9197" s="93"/>
    </row>
    <row r="9198" spans="21:34" x14ac:dyDescent="0.3">
      <c r="U9198" s="309" t="s">
        <v>65070</v>
      </c>
      <c r="V9198" s="310">
        <v>265.14</v>
      </c>
      <c r="X9198" s="267" t="s">
        <v>61492</v>
      </c>
      <c r="Y9198" s="268">
        <v>5170</v>
      </c>
      <c r="AA9198" s="229" t="s">
        <v>40432</v>
      </c>
      <c r="AB9198" s="230">
        <v>41697.5</v>
      </c>
      <c r="AD9198" s="209" t="s">
        <v>23302</v>
      </c>
      <c r="AE9198" s="210">
        <v>1837</v>
      </c>
      <c r="AF9198" s="93"/>
      <c r="AG9198" s="93"/>
      <c r="AH9198" s="93"/>
    </row>
    <row r="9199" spans="21:34" x14ac:dyDescent="0.3">
      <c r="U9199" s="309" t="s">
        <v>69246</v>
      </c>
      <c r="V9199" s="310">
        <v>50457.57</v>
      </c>
      <c r="X9199" s="267" t="s">
        <v>61493</v>
      </c>
      <c r="Y9199" s="268">
        <v>670.15</v>
      </c>
      <c r="AA9199" s="229" t="s">
        <v>40433</v>
      </c>
      <c r="AB9199" s="230">
        <v>23569.43</v>
      </c>
      <c r="AD9199" s="209" t="s">
        <v>23303</v>
      </c>
      <c r="AE9199" s="210">
        <v>4392.5</v>
      </c>
      <c r="AF9199" s="93"/>
      <c r="AG9199" s="93"/>
      <c r="AH9199" s="93"/>
    </row>
    <row r="9200" spans="21:34" x14ac:dyDescent="0.3">
      <c r="U9200" s="309" t="s">
        <v>48376</v>
      </c>
      <c r="V9200" s="310">
        <v>879.68</v>
      </c>
      <c r="X9200" s="267" t="s">
        <v>59707</v>
      </c>
      <c r="Y9200" s="268">
        <v>33900</v>
      </c>
      <c r="AA9200" s="229" t="s">
        <v>40434</v>
      </c>
      <c r="AB9200" s="230">
        <v>2226.54</v>
      </c>
      <c r="AD9200" s="209" t="s">
        <v>23304</v>
      </c>
      <c r="AE9200" s="210">
        <v>1881.5</v>
      </c>
      <c r="AF9200" s="93"/>
      <c r="AG9200" s="93"/>
      <c r="AH9200" s="93"/>
    </row>
    <row r="9201" spans="21:34" x14ac:dyDescent="0.3">
      <c r="U9201" s="309" t="s">
        <v>65071</v>
      </c>
      <c r="V9201" s="310">
        <v>42598.31</v>
      </c>
      <c r="X9201" s="267" t="s">
        <v>62115</v>
      </c>
      <c r="Y9201" s="268">
        <v>275.88</v>
      </c>
      <c r="AA9201" s="229" t="s">
        <v>40435</v>
      </c>
      <c r="AB9201" s="230">
        <v>45643577.159999996</v>
      </c>
      <c r="AD9201" s="209" t="s">
        <v>23305</v>
      </c>
      <c r="AE9201" s="210">
        <v>1481.48</v>
      </c>
      <c r="AF9201" s="93"/>
      <c r="AG9201" s="93"/>
      <c r="AH9201" s="93"/>
    </row>
    <row r="9202" spans="21:34" x14ac:dyDescent="0.3">
      <c r="U9202" s="309" t="s">
        <v>69247</v>
      </c>
      <c r="V9202" s="310">
        <v>-25.5</v>
      </c>
      <c r="X9202" s="267" t="s">
        <v>62116</v>
      </c>
      <c r="Y9202" s="268">
        <v>671.97</v>
      </c>
      <c r="AA9202" s="229" t="s">
        <v>42691</v>
      </c>
      <c r="AB9202" s="230">
        <v>27399.84</v>
      </c>
      <c r="AD9202" s="209" t="s">
        <v>23306</v>
      </c>
      <c r="AE9202" s="210">
        <v>4895</v>
      </c>
      <c r="AF9202" s="93"/>
      <c r="AG9202" s="93"/>
      <c r="AH9202" s="93"/>
    </row>
    <row r="9203" spans="21:34" x14ac:dyDescent="0.3">
      <c r="U9203" s="309" t="s">
        <v>69248</v>
      </c>
      <c r="V9203" s="310">
        <v>845.25</v>
      </c>
      <c r="X9203" s="267" t="s">
        <v>48083</v>
      </c>
      <c r="Y9203" s="268">
        <v>4233</v>
      </c>
      <c r="AA9203" s="229" t="s">
        <v>47071</v>
      </c>
      <c r="AB9203" s="230">
        <v>1761.97</v>
      </c>
      <c r="AD9203" s="209" t="s">
        <v>23307</v>
      </c>
      <c r="AE9203" s="210">
        <v>2156.87</v>
      </c>
      <c r="AF9203" s="93"/>
      <c r="AG9203" s="93"/>
      <c r="AH9203" s="93"/>
    </row>
    <row r="9204" spans="21:34" x14ac:dyDescent="0.3">
      <c r="U9204" s="309" t="s">
        <v>69249</v>
      </c>
      <c r="V9204" s="310">
        <v>13145</v>
      </c>
      <c r="X9204" s="267" t="s">
        <v>55259</v>
      </c>
      <c r="Y9204" s="268">
        <v>4514.6400000000003</v>
      </c>
      <c r="AA9204" s="229" t="s">
        <v>53032</v>
      </c>
      <c r="AB9204" s="230">
        <v>9208.2000000000007</v>
      </c>
      <c r="AD9204" s="209" t="s">
        <v>23308</v>
      </c>
      <c r="AE9204" s="210">
        <v>3667.65</v>
      </c>
      <c r="AF9204" s="93"/>
      <c r="AG9204" s="93"/>
      <c r="AH9204" s="93"/>
    </row>
    <row r="9205" spans="21:34" x14ac:dyDescent="0.3">
      <c r="U9205" s="309" t="s">
        <v>69250</v>
      </c>
      <c r="V9205" s="310">
        <v>1070.24</v>
      </c>
      <c r="X9205" s="267" t="s">
        <v>23579</v>
      </c>
      <c r="Y9205" s="268">
        <v>2498.2199999999998</v>
      </c>
      <c r="AA9205" s="229" t="s">
        <v>42692</v>
      </c>
      <c r="AB9205" s="230">
        <v>95350</v>
      </c>
      <c r="AD9205" s="209" t="s">
        <v>23309</v>
      </c>
      <c r="AE9205" s="210">
        <v>49099.25</v>
      </c>
      <c r="AF9205" s="93"/>
      <c r="AG9205" s="93"/>
      <c r="AH9205" s="93"/>
    </row>
    <row r="9206" spans="21:34" x14ac:dyDescent="0.3">
      <c r="U9206" s="309" t="s">
        <v>69251</v>
      </c>
      <c r="V9206" s="310">
        <v>74</v>
      </c>
      <c r="X9206" s="267" t="s">
        <v>23581</v>
      </c>
      <c r="Y9206" s="268">
        <v>1849.7</v>
      </c>
      <c r="AA9206" s="229" t="s">
        <v>40436</v>
      </c>
      <c r="AB9206" s="230">
        <v>57.84</v>
      </c>
      <c r="AD9206" s="209" t="s">
        <v>23310</v>
      </c>
      <c r="AE9206" s="210">
        <v>26316.2</v>
      </c>
      <c r="AF9206" s="93"/>
      <c r="AG9206" s="93"/>
      <c r="AH9206" s="93"/>
    </row>
    <row r="9207" spans="21:34" x14ac:dyDescent="0.3">
      <c r="U9207" s="309" t="s">
        <v>69252</v>
      </c>
      <c r="V9207" s="310">
        <v>1759.97</v>
      </c>
      <c r="X9207" s="267" t="s">
        <v>23582</v>
      </c>
      <c r="Y9207" s="268">
        <v>833</v>
      </c>
      <c r="AA9207" s="229" t="s">
        <v>39294</v>
      </c>
      <c r="AB9207" s="230">
        <v>3975652.13</v>
      </c>
      <c r="AD9207" s="209" t="s">
        <v>23311</v>
      </c>
      <c r="AE9207" s="210">
        <v>51.5</v>
      </c>
      <c r="AF9207" s="93"/>
      <c r="AG9207" s="93"/>
      <c r="AH9207" s="93"/>
    </row>
    <row r="9208" spans="21:34" x14ac:dyDescent="0.3">
      <c r="U9208" s="309" t="s">
        <v>69253</v>
      </c>
      <c r="V9208" s="310">
        <v>124.58</v>
      </c>
      <c r="X9208" s="267" t="s">
        <v>56323</v>
      </c>
      <c r="Y9208" s="268">
        <v>881.47</v>
      </c>
      <c r="AA9208" s="229" t="s">
        <v>40437</v>
      </c>
      <c r="AB9208" s="230">
        <v>1589789.3</v>
      </c>
      <c r="AD9208" s="209" t="s">
        <v>23312</v>
      </c>
      <c r="AE9208" s="210">
        <v>3.95</v>
      </c>
      <c r="AF9208" s="93"/>
      <c r="AG9208" s="93"/>
      <c r="AH9208" s="93"/>
    </row>
    <row r="9209" spans="21:34" x14ac:dyDescent="0.3">
      <c r="U9209" s="309" t="s">
        <v>69254</v>
      </c>
      <c r="V9209" s="310">
        <v>38394.120000000003</v>
      </c>
      <c r="X9209" s="267" t="s">
        <v>36466</v>
      </c>
      <c r="Y9209" s="268">
        <v>12000</v>
      </c>
      <c r="AA9209" s="229" t="s">
        <v>40438</v>
      </c>
      <c r="AB9209" s="230">
        <v>611144.36</v>
      </c>
      <c r="AD9209" s="209" t="s">
        <v>23313</v>
      </c>
      <c r="AE9209" s="210">
        <v>59.74</v>
      </c>
      <c r="AF9209" s="93"/>
      <c r="AG9209" s="93"/>
      <c r="AH9209" s="93"/>
    </row>
    <row r="9210" spans="21:34" x14ac:dyDescent="0.3">
      <c r="U9210" s="309" t="s">
        <v>60842</v>
      </c>
      <c r="V9210" s="310">
        <v>40469.56</v>
      </c>
      <c r="X9210" s="267" t="s">
        <v>39298</v>
      </c>
      <c r="Y9210" s="268">
        <v>34957.839999999997</v>
      </c>
      <c r="AA9210" s="229" t="s">
        <v>48994</v>
      </c>
      <c r="AB9210" s="230">
        <v>15.95</v>
      </c>
      <c r="AD9210" s="209" t="s">
        <v>23314</v>
      </c>
      <c r="AE9210" s="210">
        <v>50599.47</v>
      </c>
      <c r="AF9210" s="93"/>
      <c r="AG9210" s="93"/>
      <c r="AH9210" s="93"/>
    </row>
    <row r="9211" spans="21:34" x14ac:dyDescent="0.3">
      <c r="U9211" s="309" t="s">
        <v>62847</v>
      </c>
      <c r="V9211" s="310">
        <v>12.43</v>
      </c>
      <c r="X9211" s="267" t="s">
        <v>63258</v>
      </c>
      <c r="Y9211" s="268">
        <v>6720</v>
      </c>
      <c r="AA9211" s="229" t="s">
        <v>40439</v>
      </c>
      <c r="AB9211" s="230">
        <v>993.29</v>
      </c>
      <c r="AD9211" s="209" t="s">
        <v>23315</v>
      </c>
      <c r="AE9211" s="210">
        <v>23140.34</v>
      </c>
      <c r="AF9211" s="93"/>
      <c r="AG9211" s="93"/>
      <c r="AH9211" s="93"/>
    </row>
    <row r="9212" spans="21:34" x14ac:dyDescent="0.3">
      <c r="U9212" s="309" t="s">
        <v>60843</v>
      </c>
      <c r="V9212" s="310">
        <v>3081.01</v>
      </c>
      <c r="X9212" s="267" t="s">
        <v>56324</v>
      </c>
      <c r="Y9212" s="268">
        <v>8340</v>
      </c>
      <c r="AA9212" s="229" t="s">
        <v>40440</v>
      </c>
      <c r="AB9212" s="230">
        <v>550933.54</v>
      </c>
      <c r="AD9212" s="209" t="s">
        <v>23316</v>
      </c>
      <c r="AE9212" s="210">
        <v>95448.9</v>
      </c>
      <c r="AF9212" s="93"/>
      <c r="AG9212" s="93"/>
      <c r="AH9212" s="93"/>
    </row>
    <row r="9213" spans="21:34" x14ac:dyDescent="0.3">
      <c r="U9213" s="309" t="s">
        <v>60844</v>
      </c>
      <c r="V9213" s="310">
        <v>9959.4</v>
      </c>
      <c r="X9213" s="267" t="s">
        <v>39299</v>
      </c>
      <c r="Y9213" s="268">
        <v>3800.12</v>
      </c>
      <c r="AA9213" s="229" t="s">
        <v>45188</v>
      </c>
      <c r="AB9213" s="230">
        <v>63779.3</v>
      </c>
      <c r="AD9213" s="209" t="s">
        <v>23317</v>
      </c>
      <c r="AE9213" s="210">
        <v>13940</v>
      </c>
      <c r="AF9213" s="93"/>
      <c r="AG9213" s="93"/>
      <c r="AH9213" s="93"/>
    </row>
    <row r="9214" spans="21:34" x14ac:dyDescent="0.3">
      <c r="U9214" s="309" t="s">
        <v>69255</v>
      </c>
      <c r="V9214" s="310">
        <v>1349.08</v>
      </c>
      <c r="X9214" s="267" t="s">
        <v>42695</v>
      </c>
      <c r="Y9214" s="268">
        <v>10537.94</v>
      </c>
      <c r="AA9214" s="229" t="s">
        <v>47072</v>
      </c>
      <c r="AB9214" s="230">
        <v>2384.9699999999998</v>
      </c>
      <c r="AD9214" s="209" t="s">
        <v>23318</v>
      </c>
      <c r="AE9214" s="210">
        <v>190534.73</v>
      </c>
      <c r="AF9214" s="93"/>
      <c r="AG9214" s="93"/>
      <c r="AH9214" s="93"/>
    </row>
    <row r="9215" spans="21:34" x14ac:dyDescent="0.3">
      <c r="U9215" s="309" t="s">
        <v>65072</v>
      </c>
      <c r="V9215" s="310">
        <v>139.22999999999999</v>
      </c>
      <c r="X9215" s="267" t="s">
        <v>39300</v>
      </c>
      <c r="Y9215" s="268">
        <v>501.12</v>
      </c>
      <c r="AA9215" s="229" t="s">
        <v>39295</v>
      </c>
      <c r="AB9215" s="230">
        <v>1943315.91</v>
      </c>
      <c r="AD9215" s="209" t="s">
        <v>23319</v>
      </c>
      <c r="AE9215" s="210">
        <v>6982.2</v>
      </c>
      <c r="AF9215" s="93"/>
      <c r="AG9215" s="93"/>
      <c r="AH9215" s="93"/>
    </row>
    <row r="9216" spans="21:34" x14ac:dyDescent="0.3">
      <c r="U9216" s="309" t="s">
        <v>69256</v>
      </c>
      <c r="V9216" s="310">
        <v>1201.7</v>
      </c>
      <c r="X9216" s="267" t="s">
        <v>59708</v>
      </c>
      <c r="Y9216" s="268">
        <v>23985.759999999998</v>
      </c>
      <c r="AA9216" s="229" t="s">
        <v>45189</v>
      </c>
      <c r="AB9216" s="230">
        <v>540336.32999999996</v>
      </c>
      <c r="AD9216" s="209" t="s">
        <v>23320</v>
      </c>
      <c r="AE9216" s="210">
        <v>32257.62</v>
      </c>
      <c r="AF9216" s="93"/>
      <c r="AG9216" s="93"/>
      <c r="AH9216" s="93"/>
    </row>
    <row r="9217" spans="21:34" x14ac:dyDescent="0.3">
      <c r="U9217" s="309" t="s">
        <v>63458</v>
      </c>
      <c r="V9217" s="310">
        <v>50441.5</v>
      </c>
      <c r="X9217" s="267" t="s">
        <v>39301</v>
      </c>
      <c r="Y9217" s="268">
        <v>18436.599999999999</v>
      </c>
      <c r="AA9217" s="229" t="s">
        <v>47073</v>
      </c>
      <c r="AB9217" s="230">
        <v>625589.46</v>
      </c>
      <c r="AD9217" s="209" t="s">
        <v>23321</v>
      </c>
      <c r="AE9217" s="210">
        <v>2997.58</v>
      </c>
      <c r="AF9217" s="93"/>
      <c r="AG9217" s="93"/>
      <c r="AH9217" s="93"/>
    </row>
    <row r="9218" spans="21:34" x14ac:dyDescent="0.3">
      <c r="U9218" s="309" t="s">
        <v>60845</v>
      </c>
      <c r="V9218" s="310">
        <v>5120.71</v>
      </c>
      <c r="X9218" s="267" t="s">
        <v>62700</v>
      </c>
      <c r="Y9218" s="268">
        <v>28000</v>
      </c>
      <c r="AA9218" s="229" t="s">
        <v>48995</v>
      </c>
      <c r="AB9218" s="230">
        <v>117655.2</v>
      </c>
      <c r="AD9218" s="209" t="s">
        <v>23322</v>
      </c>
      <c r="AE9218" s="210">
        <v>8427.4699999999993</v>
      </c>
      <c r="AF9218" s="93"/>
      <c r="AG9218" s="93"/>
      <c r="AH9218" s="93"/>
    </row>
    <row r="9219" spans="21:34" x14ac:dyDescent="0.3">
      <c r="U9219" s="309" t="s">
        <v>61637</v>
      </c>
      <c r="V9219" s="310">
        <v>99.89</v>
      </c>
      <c r="X9219" s="267" t="s">
        <v>39302</v>
      </c>
      <c r="Y9219" s="268">
        <v>27372.42</v>
      </c>
      <c r="AA9219" s="229" t="s">
        <v>50148</v>
      </c>
      <c r="AB9219" s="230">
        <v>4350</v>
      </c>
      <c r="AD9219" s="209" t="s">
        <v>23323</v>
      </c>
      <c r="AE9219" s="210">
        <v>47129.71</v>
      </c>
      <c r="AF9219" s="93"/>
      <c r="AG9219" s="93"/>
      <c r="AH9219" s="93"/>
    </row>
    <row r="9220" spans="21:34" x14ac:dyDescent="0.3">
      <c r="U9220" s="309" t="s">
        <v>61638</v>
      </c>
      <c r="V9220" s="310">
        <v>7.64</v>
      </c>
      <c r="X9220" s="267" t="s">
        <v>36467</v>
      </c>
      <c r="Y9220" s="268">
        <v>40840.769999999997</v>
      </c>
      <c r="AA9220" s="229" t="s">
        <v>48996</v>
      </c>
      <c r="AB9220" s="230">
        <v>311.36</v>
      </c>
      <c r="AD9220" s="209" t="s">
        <v>23324</v>
      </c>
      <c r="AE9220" s="210">
        <v>4000</v>
      </c>
      <c r="AF9220" s="93"/>
      <c r="AG9220" s="93"/>
      <c r="AH9220" s="93"/>
    </row>
    <row r="9221" spans="21:34" x14ac:dyDescent="0.3">
      <c r="U9221" s="309" t="s">
        <v>60846</v>
      </c>
      <c r="V9221" s="310">
        <v>4073.82</v>
      </c>
      <c r="X9221" s="267" t="s">
        <v>42696</v>
      </c>
      <c r="Y9221" s="268">
        <v>1481.88</v>
      </c>
      <c r="AA9221" s="229" t="s">
        <v>48997</v>
      </c>
      <c r="AB9221" s="230">
        <v>9604.07</v>
      </c>
      <c r="AD9221" s="209" t="s">
        <v>13859</v>
      </c>
      <c r="AE9221" s="210">
        <v>16034.35</v>
      </c>
      <c r="AF9221" s="93"/>
      <c r="AG9221" s="93"/>
      <c r="AH9221" s="93"/>
    </row>
    <row r="9222" spans="21:34" x14ac:dyDescent="0.3">
      <c r="U9222" s="309" t="s">
        <v>60847</v>
      </c>
      <c r="V9222" s="310">
        <v>311.62</v>
      </c>
      <c r="X9222" s="267" t="s">
        <v>56325</v>
      </c>
      <c r="Y9222" s="268">
        <v>59830.03</v>
      </c>
      <c r="AA9222" s="229" t="s">
        <v>48998</v>
      </c>
      <c r="AB9222" s="230">
        <v>11937.09</v>
      </c>
      <c r="AD9222" s="209" t="s">
        <v>13860</v>
      </c>
      <c r="AE9222" s="210">
        <v>87821</v>
      </c>
      <c r="AF9222" s="93"/>
      <c r="AG9222" s="93"/>
      <c r="AH9222" s="93"/>
    </row>
    <row r="9223" spans="21:34" x14ac:dyDescent="0.3">
      <c r="U9223" s="309" t="s">
        <v>50552</v>
      </c>
      <c r="V9223" s="310">
        <v>1149.5</v>
      </c>
      <c r="X9223" s="267" t="s">
        <v>49004</v>
      </c>
      <c r="Y9223" s="268">
        <v>33758.25</v>
      </c>
      <c r="AA9223" s="229" t="s">
        <v>50149</v>
      </c>
      <c r="AB9223" s="230">
        <v>9530.7900000000009</v>
      </c>
      <c r="AD9223" s="209" t="s">
        <v>23325</v>
      </c>
      <c r="AE9223" s="210">
        <v>127024.31</v>
      </c>
      <c r="AF9223" s="93"/>
      <c r="AG9223" s="93"/>
      <c r="AH9223" s="93"/>
    </row>
    <row r="9224" spans="21:34" x14ac:dyDescent="0.3">
      <c r="U9224" s="309" t="s">
        <v>30139</v>
      </c>
      <c r="V9224" s="310">
        <v>87.93</v>
      </c>
      <c r="X9224" s="267" t="s">
        <v>42699</v>
      </c>
      <c r="Y9224" s="268">
        <v>6791.85</v>
      </c>
      <c r="AA9224" s="229" t="s">
        <v>50150</v>
      </c>
      <c r="AB9224" s="230">
        <v>6731.94</v>
      </c>
      <c r="AD9224" s="209" t="s">
        <v>23326</v>
      </c>
      <c r="AE9224" s="210">
        <v>112857.08</v>
      </c>
      <c r="AF9224" s="93"/>
      <c r="AG9224" s="93"/>
      <c r="AH9224" s="93"/>
    </row>
    <row r="9225" spans="21:34" x14ac:dyDescent="0.3">
      <c r="U9225" s="309" t="s">
        <v>34327</v>
      </c>
      <c r="V9225" s="310">
        <v>263.7</v>
      </c>
      <c r="X9225" s="267" t="s">
        <v>49005</v>
      </c>
      <c r="Y9225" s="268">
        <v>22622.32</v>
      </c>
      <c r="AA9225" s="229" t="s">
        <v>48999</v>
      </c>
      <c r="AB9225" s="230">
        <v>1928.95</v>
      </c>
      <c r="AD9225" s="209" t="s">
        <v>23327</v>
      </c>
      <c r="AE9225" s="210">
        <v>236660.34</v>
      </c>
      <c r="AF9225" s="93"/>
      <c r="AG9225" s="93"/>
      <c r="AH9225" s="93"/>
    </row>
    <row r="9226" spans="21:34" x14ac:dyDescent="0.3">
      <c r="U9226" s="309" t="s">
        <v>36873</v>
      </c>
      <c r="V9226" s="310">
        <v>326.8</v>
      </c>
      <c r="X9226" s="267" t="s">
        <v>56326</v>
      </c>
      <c r="Y9226" s="268">
        <v>7010.09</v>
      </c>
      <c r="AA9226" s="229" t="s">
        <v>45190</v>
      </c>
      <c r="AB9226" s="230">
        <v>203307.39</v>
      </c>
      <c r="AD9226" s="209" t="s">
        <v>23328</v>
      </c>
      <c r="AE9226" s="210">
        <v>-278.82</v>
      </c>
      <c r="AF9226" s="93"/>
      <c r="AG9226" s="93"/>
      <c r="AH9226" s="93"/>
    </row>
    <row r="9227" spans="21:34" x14ac:dyDescent="0.3">
      <c r="U9227" s="309" t="s">
        <v>36874</v>
      </c>
      <c r="V9227" s="310">
        <v>1027452.12</v>
      </c>
      <c r="X9227" s="267" t="s">
        <v>56327</v>
      </c>
      <c r="Y9227" s="268">
        <v>480.24</v>
      </c>
      <c r="AA9227" s="229" t="s">
        <v>50151</v>
      </c>
      <c r="AB9227" s="230">
        <v>237.41</v>
      </c>
      <c r="AD9227" s="209" t="s">
        <v>23329</v>
      </c>
      <c r="AE9227" s="210">
        <v>41324</v>
      </c>
      <c r="AF9227" s="93"/>
      <c r="AG9227" s="93"/>
      <c r="AH9227" s="93"/>
    </row>
    <row r="9228" spans="21:34" x14ac:dyDescent="0.3">
      <c r="U9228" s="309" t="s">
        <v>62494</v>
      </c>
      <c r="V9228" s="310">
        <v>4805538.5199999996</v>
      </c>
      <c r="X9228" s="267" t="s">
        <v>40444</v>
      </c>
      <c r="Y9228" s="268">
        <v>8656.18</v>
      </c>
      <c r="AA9228" s="229" t="s">
        <v>45191</v>
      </c>
      <c r="AB9228" s="230">
        <v>17537.54</v>
      </c>
      <c r="AD9228" s="209" t="s">
        <v>23330</v>
      </c>
      <c r="AE9228" s="210">
        <v>7480</v>
      </c>
      <c r="AF9228" s="93"/>
      <c r="AG9228" s="93"/>
      <c r="AH9228" s="93"/>
    </row>
    <row r="9229" spans="21:34" x14ac:dyDescent="0.3">
      <c r="U9229" s="309" t="s">
        <v>49253</v>
      </c>
      <c r="V9229" s="310">
        <v>239240.33</v>
      </c>
      <c r="X9229" s="267" t="s">
        <v>62701</v>
      </c>
      <c r="Y9229" s="268">
        <v>28396.41</v>
      </c>
      <c r="AA9229" s="229" t="s">
        <v>45192</v>
      </c>
      <c r="AB9229" s="230">
        <v>55902.400000000001</v>
      </c>
      <c r="AD9229" s="209" t="s">
        <v>23331</v>
      </c>
      <c r="AE9229" s="210">
        <v>3920.64</v>
      </c>
      <c r="AF9229" s="93"/>
      <c r="AG9229" s="93"/>
      <c r="AH9229" s="93"/>
    </row>
    <row r="9230" spans="21:34" x14ac:dyDescent="0.3">
      <c r="U9230" s="309" t="s">
        <v>47367</v>
      </c>
      <c r="V9230" s="310">
        <v>777.88</v>
      </c>
      <c r="X9230" s="267" t="s">
        <v>56328</v>
      </c>
      <c r="Y9230" s="268">
        <v>19300</v>
      </c>
      <c r="AA9230" s="229" t="s">
        <v>50152</v>
      </c>
      <c r="AB9230" s="230">
        <v>3239.3</v>
      </c>
      <c r="AD9230" s="209" t="s">
        <v>23332</v>
      </c>
      <c r="AE9230" s="210">
        <v>374</v>
      </c>
      <c r="AF9230" s="93"/>
      <c r="AG9230" s="93"/>
      <c r="AH9230" s="93"/>
    </row>
    <row r="9231" spans="21:34" x14ac:dyDescent="0.3">
      <c r="U9231" s="309" t="s">
        <v>47368</v>
      </c>
      <c r="V9231" s="310">
        <v>60.72</v>
      </c>
      <c r="X9231" s="267" t="s">
        <v>56329</v>
      </c>
      <c r="Y9231" s="268">
        <v>3397.02</v>
      </c>
      <c r="AA9231" s="229" t="s">
        <v>45193</v>
      </c>
      <c r="AB9231" s="230">
        <v>1168.3699999999999</v>
      </c>
      <c r="AD9231" s="209" t="s">
        <v>23333</v>
      </c>
      <c r="AE9231" s="210">
        <v>147.5</v>
      </c>
      <c r="AF9231" s="93"/>
      <c r="AG9231" s="93"/>
      <c r="AH9231" s="93"/>
    </row>
    <row r="9232" spans="21:34" x14ac:dyDescent="0.3">
      <c r="U9232" s="309" t="s">
        <v>47369</v>
      </c>
      <c r="V9232" s="310">
        <v>198.72</v>
      </c>
      <c r="X9232" s="267" t="s">
        <v>56330</v>
      </c>
      <c r="Y9232" s="268">
        <v>12702.45</v>
      </c>
      <c r="AA9232" s="229" t="s">
        <v>50153</v>
      </c>
      <c r="AB9232" s="230">
        <v>3.6</v>
      </c>
      <c r="AD9232" s="209" t="s">
        <v>23334</v>
      </c>
      <c r="AE9232" s="210">
        <v>443.3</v>
      </c>
      <c r="AF9232" s="93"/>
      <c r="AG9232" s="93"/>
      <c r="AH9232" s="93"/>
    </row>
    <row r="9233" spans="21:34" x14ac:dyDescent="0.3">
      <c r="U9233" s="309" t="s">
        <v>69257</v>
      </c>
      <c r="V9233" s="310">
        <v>1511.25</v>
      </c>
      <c r="X9233" s="267" t="s">
        <v>62702</v>
      </c>
      <c r="Y9233" s="268">
        <v>2339.84</v>
      </c>
      <c r="AA9233" s="229" t="s">
        <v>49000</v>
      </c>
      <c r="AB9233" s="230">
        <v>297381.59000000003</v>
      </c>
      <c r="AD9233" s="209" t="s">
        <v>23335</v>
      </c>
      <c r="AE9233" s="210">
        <v>373.7</v>
      </c>
      <c r="AF9233" s="93"/>
      <c r="AG9233" s="93"/>
      <c r="AH9233" s="93"/>
    </row>
    <row r="9234" spans="21:34" x14ac:dyDescent="0.3">
      <c r="U9234" s="309" t="s">
        <v>56691</v>
      </c>
      <c r="V9234" s="310">
        <v>59853.2</v>
      </c>
      <c r="X9234" s="267" t="s">
        <v>57609</v>
      </c>
      <c r="Y9234" s="268">
        <v>480.24</v>
      </c>
      <c r="AA9234" s="229" t="s">
        <v>45194</v>
      </c>
      <c r="AB9234" s="230">
        <v>6065.55</v>
      </c>
      <c r="AD9234" s="209" t="s">
        <v>23336</v>
      </c>
      <c r="AE9234" s="210">
        <v>1059.18</v>
      </c>
      <c r="AF9234" s="93"/>
      <c r="AG9234" s="93"/>
      <c r="AH9234" s="93"/>
    </row>
    <row r="9235" spans="21:34" x14ac:dyDescent="0.3">
      <c r="U9235" s="309" t="s">
        <v>56692</v>
      </c>
      <c r="V9235" s="310">
        <v>4694.42</v>
      </c>
      <c r="X9235" s="267" t="s">
        <v>57610</v>
      </c>
      <c r="Y9235" s="268">
        <v>10749</v>
      </c>
      <c r="AA9235" s="229" t="s">
        <v>45195</v>
      </c>
      <c r="AB9235" s="230">
        <v>17108.38</v>
      </c>
      <c r="AD9235" s="209" t="s">
        <v>23337</v>
      </c>
      <c r="AE9235" s="210">
        <v>82.32</v>
      </c>
      <c r="AF9235" s="93"/>
      <c r="AG9235" s="93"/>
      <c r="AH9235" s="93"/>
    </row>
    <row r="9236" spans="21:34" x14ac:dyDescent="0.3">
      <c r="U9236" s="309" t="s">
        <v>56693</v>
      </c>
      <c r="V9236" s="310">
        <v>14076.97</v>
      </c>
      <c r="X9236" s="267" t="s">
        <v>57611</v>
      </c>
      <c r="Y9236" s="268">
        <v>48999.92</v>
      </c>
      <c r="AA9236" s="229" t="s">
        <v>47074</v>
      </c>
      <c r="AB9236" s="230">
        <v>210120.6</v>
      </c>
      <c r="AD9236" s="209" t="s">
        <v>23338</v>
      </c>
      <c r="AE9236" s="210">
        <v>13998.19</v>
      </c>
      <c r="AF9236" s="93"/>
      <c r="AG9236" s="93"/>
      <c r="AH9236" s="93"/>
    </row>
    <row r="9237" spans="21:34" x14ac:dyDescent="0.3">
      <c r="U9237" s="309" t="s">
        <v>69258</v>
      </c>
      <c r="V9237" s="310">
        <v>1777.82</v>
      </c>
      <c r="X9237" s="267" t="s">
        <v>60597</v>
      </c>
      <c r="Y9237" s="268">
        <v>9818.75</v>
      </c>
      <c r="AA9237" s="229" t="s">
        <v>45196</v>
      </c>
      <c r="AB9237" s="230">
        <v>9911392.8399999999</v>
      </c>
      <c r="AD9237" s="209" t="s">
        <v>23339</v>
      </c>
      <c r="AE9237" s="210">
        <v>11987.1</v>
      </c>
      <c r="AF9237" s="93"/>
      <c r="AG9237" s="93"/>
      <c r="AH9237" s="93"/>
    </row>
    <row r="9238" spans="21:34" x14ac:dyDescent="0.3">
      <c r="U9238" s="309" t="s">
        <v>49254</v>
      </c>
      <c r="V9238" s="310">
        <v>31318.2</v>
      </c>
      <c r="X9238" s="267" t="s">
        <v>40445</v>
      </c>
      <c r="Y9238" s="268">
        <v>99</v>
      </c>
      <c r="AA9238" s="229" t="s">
        <v>45197</v>
      </c>
      <c r="AB9238" s="230">
        <v>756396.16</v>
      </c>
      <c r="AD9238" s="209" t="s">
        <v>23340</v>
      </c>
      <c r="AE9238" s="210">
        <v>1974.1</v>
      </c>
      <c r="AF9238" s="93"/>
      <c r="AG9238" s="93"/>
      <c r="AH9238" s="93"/>
    </row>
    <row r="9239" spans="21:34" x14ac:dyDescent="0.3">
      <c r="U9239" s="309" t="s">
        <v>69259</v>
      </c>
      <c r="V9239" s="310">
        <v>17318.04</v>
      </c>
      <c r="X9239" s="267" t="s">
        <v>48084</v>
      </c>
      <c r="Y9239" s="268">
        <v>3360.31</v>
      </c>
      <c r="AA9239" s="229" t="s">
        <v>53033</v>
      </c>
      <c r="AB9239" s="230">
        <v>2724.55</v>
      </c>
      <c r="AD9239" s="209" t="s">
        <v>23341</v>
      </c>
      <c r="AE9239" s="210">
        <v>3034.81</v>
      </c>
      <c r="AF9239" s="93"/>
      <c r="AG9239" s="93"/>
      <c r="AH9239" s="93"/>
    </row>
    <row r="9240" spans="21:34" x14ac:dyDescent="0.3">
      <c r="U9240" s="309" t="s">
        <v>61639</v>
      </c>
      <c r="V9240" s="310">
        <v>2907.5</v>
      </c>
      <c r="X9240" s="267" t="s">
        <v>59709</v>
      </c>
      <c r="Y9240" s="268">
        <v>6838.07</v>
      </c>
      <c r="AA9240" s="229" t="s">
        <v>42693</v>
      </c>
      <c r="AB9240" s="230">
        <v>351733.17</v>
      </c>
      <c r="AD9240" s="209" t="s">
        <v>23342</v>
      </c>
      <c r="AE9240" s="210">
        <v>1565.88</v>
      </c>
      <c r="AF9240" s="93"/>
      <c r="AG9240" s="93"/>
      <c r="AH9240" s="93"/>
    </row>
    <row r="9241" spans="21:34" x14ac:dyDescent="0.3">
      <c r="U9241" s="309" t="s">
        <v>56694</v>
      </c>
      <c r="V9241" s="310">
        <v>26180.27</v>
      </c>
      <c r="X9241" s="267" t="s">
        <v>56331</v>
      </c>
      <c r="Y9241" s="268">
        <v>1986.54</v>
      </c>
      <c r="AA9241" s="229" t="s">
        <v>42694</v>
      </c>
      <c r="AB9241" s="230">
        <v>26845.83</v>
      </c>
      <c r="AD9241" s="209" t="s">
        <v>23343</v>
      </c>
      <c r="AE9241" s="210">
        <v>784.05</v>
      </c>
      <c r="AF9241" s="93"/>
      <c r="AG9241" s="93"/>
      <c r="AH9241" s="93"/>
    </row>
    <row r="9242" spans="21:34" x14ac:dyDescent="0.3">
      <c r="U9242" s="309" t="s">
        <v>56695</v>
      </c>
      <c r="V9242" s="310">
        <v>2225.2399999999998</v>
      </c>
      <c r="X9242" s="267" t="s">
        <v>56332</v>
      </c>
      <c r="Y9242" s="268">
        <v>1341</v>
      </c>
      <c r="AA9242" s="229" t="s">
        <v>23538</v>
      </c>
      <c r="AB9242" s="230">
        <v>80784.58</v>
      </c>
      <c r="AD9242" s="209" t="s">
        <v>23344</v>
      </c>
      <c r="AE9242" s="210">
        <v>7343.83</v>
      </c>
      <c r="AF9242" s="93"/>
      <c r="AG9242" s="93"/>
      <c r="AH9242" s="93"/>
    </row>
    <row r="9243" spans="21:34" x14ac:dyDescent="0.3">
      <c r="U9243" s="309" t="s">
        <v>56696</v>
      </c>
      <c r="V9243" s="310">
        <v>6672.73</v>
      </c>
      <c r="X9243" s="267" t="s">
        <v>50155</v>
      </c>
      <c r="Y9243" s="268">
        <v>-6200</v>
      </c>
      <c r="AA9243" s="229" t="s">
        <v>53034</v>
      </c>
      <c r="AB9243" s="230">
        <v>106655.38</v>
      </c>
      <c r="AD9243" s="209" t="s">
        <v>23345</v>
      </c>
      <c r="AE9243" s="210">
        <v>561.80999999999995</v>
      </c>
      <c r="AF9243" s="93"/>
      <c r="AG9243" s="93"/>
      <c r="AH9243" s="93"/>
    </row>
    <row r="9244" spans="21:34" x14ac:dyDescent="0.3">
      <c r="U9244" s="309" t="s">
        <v>69260</v>
      </c>
      <c r="V9244" s="310">
        <v>9000</v>
      </c>
      <c r="X9244" s="267" t="s">
        <v>23634</v>
      </c>
      <c r="Y9244" s="268">
        <v>-0.97</v>
      </c>
      <c r="AA9244" s="229" t="s">
        <v>23539</v>
      </c>
      <c r="AB9244" s="230">
        <v>14062.19</v>
      </c>
      <c r="AD9244" s="209" t="s">
        <v>23346</v>
      </c>
      <c r="AE9244" s="210">
        <v>249.38</v>
      </c>
      <c r="AF9244" s="93"/>
      <c r="AG9244" s="93"/>
      <c r="AH9244" s="93"/>
    </row>
    <row r="9245" spans="21:34" x14ac:dyDescent="0.3">
      <c r="U9245" s="309" t="s">
        <v>69261</v>
      </c>
      <c r="V9245" s="310">
        <v>782.95</v>
      </c>
      <c r="X9245" s="267" t="s">
        <v>60598</v>
      </c>
      <c r="Y9245" s="268">
        <v>-709.99</v>
      </c>
      <c r="AA9245" s="229" t="s">
        <v>53035</v>
      </c>
      <c r="AB9245" s="230">
        <v>49489.26</v>
      </c>
      <c r="AD9245" s="209" t="s">
        <v>23347</v>
      </c>
      <c r="AE9245" s="210">
        <v>196.37</v>
      </c>
      <c r="AF9245" s="93"/>
      <c r="AG9245" s="93"/>
      <c r="AH9245" s="93"/>
    </row>
    <row r="9246" spans="21:34" x14ac:dyDescent="0.3">
      <c r="U9246" s="309" t="s">
        <v>69262</v>
      </c>
      <c r="V9246" s="310">
        <v>217.7</v>
      </c>
      <c r="X9246" s="267" t="s">
        <v>50157</v>
      </c>
      <c r="Y9246" s="268">
        <v>239.17</v>
      </c>
      <c r="AA9246" s="229" t="s">
        <v>39296</v>
      </c>
      <c r="AB9246" s="230">
        <v>18800</v>
      </c>
      <c r="AD9246" s="209" t="s">
        <v>23348</v>
      </c>
      <c r="AE9246" s="210">
        <v>14137.2</v>
      </c>
      <c r="AF9246" s="93"/>
      <c r="AG9246" s="93"/>
      <c r="AH9246" s="93"/>
    </row>
    <row r="9247" spans="21:34" x14ac:dyDescent="0.3">
      <c r="U9247" s="309" t="s">
        <v>50556</v>
      </c>
      <c r="V9247" s="310">
        <v>3583.57</v>
      </c>
      <c r="X9247" s="267" t="s">
        <v>23635</v>
      </c>
      <c r="Y9247" s="268">
        <v>6671.79</v>
      </c>
      <c r="AA9247" s="229" t="s">
        <v>53036</v>
      </c>
      <c r="AB9247" s="230">
        <v>12319</v>
      </c>
      <c r="AD9247" s="209" t="s">
        <v>23349</v>
      </c>
      <c r="AE9247" s="210">
        <v>738.5</v>
      </c>
      <c r="AF9247" s="93"/>
      <c r="AG9247" s="93"/>
      <c r="AH9247" s="93"/>
    </row>
    <row r="9248" spans="21:34" x14ac:dyDescent="0.3">
      <c r="U9248" s="309" t="s">
        <v>55541</v>
      </c>
      <c r="V9248" s="310">
        <v>145781.81</v>
      </c>
      <c r="X9248" s="267" t="s">
        <v>60599</v>
      </c>
      <c r="Y9248" s="268">
        <v>4913.25</v>
      </c>
      <c r="AA9248" s="229" t="s">
        <v>53037</v>
      </c>
      <c r="AB9248" s="230">
        <v>4204</v>
      </c>
      <c r="AD9248" s="209" t="s">
        <v>23350</v>
      </c>
      <c r="AE9248" s="210">
        <v>3314.92</v>
      </c>
      <c r="AF9248" s="93"/>
      <c r="AG9248" s="93"/>
      <c r="AH9248" s="93"/>
    </row>
    <row r="9249" spans="21:34" x14ac:dyDescent="0.3">
      <c r="U9249" s="309" t="s">
        <v>60851</v>
      </c>
      <c r="V9249" s="310">
        <v>34820.07</v>
      </c>
      <c r="X9249" s="267" t="s">
        <v>60600</v>
      </c>
      <c r="Y9249" s="268">
        <v>426.77</v>
      </c>
      <c r="AA9249" s="229" t="s">
        <v>23542</v>
      </c>
      <c r="AB9249" s="230">
        <v>1765</v>
      </c>
      <c r="AD9249" s="209" t="s">
        <v>23351</v>
      </c>
      <c r="AE9249" s="210">
        <v>13216.3</v>
      </c>
      <c r="AF9249" s="93"/>
      <c r="AG9249" s="93"/>
      <c r="AH9249" s="93"/>
    </row>
    <row r="9250" spans="21:34" x14ac:dyDescent="0.3">
      <c r="U9250" s="309" t="s">
        <v>56697</v>
      </c>
      <c r="V9250" s="310">
        <v>47626.44</v>
      </c>
      <c r="X9250" s="267" t="s">
        <v>60601</v>
      </c>
      <c r="Y9250" s="268">
        <v>63.09</v>
      </c>
      <c r="AA9250" s="229" t="s">
        <v>53038</v>
      </c>
      <c r="AB9250" s="230">
        <v>17079.419999999998</v>
      </c>
      <c r="AD9250" s="209" t="s">
        <v>23352</v>
      </c>
      <c r="AE9250" s="210">
        <v>17626.740000000002</v>
      </c>
      <c r="AF9250" s="93"/>
      <c r="AG9250" s="93"/>
      <c r="AH9250" s="93"/>
    </row>
    <row r="9251" spans="21:34" x14ac:dyDescent="0.3">
      <c r="U9251" s="309" t="s">
        <v>36875</v>
      </c>
      <c r="V9251" s="310">
        <v>46845</v>
      </c>
      <c r="X9251" s="267" t="s">
        <v>60602</v>
      </c>
      <c r="Y9251" s="268">
        <v>431.25</v>
      </c>
      <c r="AA9251" s="229" t="s">
        <v>53039</v>
      </c>
      <c r="AB9251" s="230">
        <v>1306.58</v>
      </c>
      <c r="AD9251" s="209" t="s">
        <v>23353</v>
      </c>
      <c r="AE9251" s="210">
        <v>15835.19</v>
      </c>
      <c r="AF9251" s="93"/>
      <c r="AG9251" s="93"/>
      <c r="AH9251" s="93"/>
    </row>
    <row r="9252" spans="21:34" x14ac:dyDescent="0.3">
      <c r="U9252" s="309" t="s">
        <v>57962</v>
      </c>
      <c r="V9252" s="310">
        <v>504854.3</v>
      </c>
      <c r="X9252" s="267" t="s">
        <v>60603</v>
      </c>
      <c r="Y9252" s="268">
        <v>12.36</v>
      </c>
      <c r="AA9252" s="229" t="s">
        <v>53040</v>
      </c>
      <c r="AB9252" s="230">
        <v>26100</v>
      </c>
      <c r="AD9252" s="209" t="s">
        <v>23354</v>
      </c>
      <c r="AE9252" s="210">
        <v>374</v>
      </c>
      <c r="AF9252" s="93"/>
      <c r="AG9252" s="93"/>
      <c r="AH9252" s="93"/>
    </row>
    <row r="9253" spans="21:34" x14ac:dyDescent="0.3">
      <c r="U9253" s="309" t="s">
        <v>63833</v>
      </c>
      <c r="V9253" s="310">
        <v>6458.88</v>
      </c>
      <c r="X9253" s="267" t="s">
        <v>60604</v>
      </c>
      <c r="Y9253" s="268">
        <v>65.91</v>
      </c>
      <c r="AA9253" s="229" t="s">
        <v>53041</v>
      </c>
      <c r="AB9253" s="230">
        <v>20000</v>
      </c>
      <c r="AD9253" s="209" t="s">
        <v>23355</v>
      </c>
      <c r="AE9253" s="210">
        <v>11374.7</v>
      </c>
      <c r="AF9253" s="93"/>
      <c r="AG9253" s="93"/>
      <c r="AH9253" s="93"/>
    </row>
    <row r="9254" spans="21:34" x14ac:dyDescent="0.3">
      <c r="U9254" s="309" t="s">
        <v>36876</v>
      </c>
      <c r="V9254" s="310">
        <v>25944.28</v>
      </c>
      <c r="X9254" s="267" t="s">
        <v>64609</v>
      </c>
      <c r="Y9254" s="268">
        <v>-5912.63</v>
      </c>
      <c r="AA9254" s="229" t="s">
        <v>53042</v>
      </c>
      <c r="AB9254" s="230">
        <v>2248</v>
      </c>
      <c r="AD9254" s="209" t="s">
        <v>23356</v>
      </c>
      <c r="AE9254" s="210">
        <v>2029</v>
      </c>
      <c r="AF9254" s="93"/>
      <c r="AG9254" s="93"/>
      <c r="AH9254" s="93"/>
    </row>
    <row r="9255" spans="21:34" x14ac:dyDescent="0.3">
      <c r="U9255" s="309" t="s">
        <v>56698</v>
      </c>
      <c r="V9255" s="310">
        <v>22776.58</v>
      </c>
      <c r="X9255" s="267" t="s">
        <v>23646</v>
      </c>
      <c r="Y9255" s="268">
        <v>956.68</v>
      </c>
      <c r="AA9255" s="229" t="s">
        <v>40441</v>
      </c>
      <c r="AB9255" s="230">
        <v>36768.959999999999</v>
      </c>
      <c r="AD9255" s="209" t="s">
        <v>23357</v>
      </c>
      <c r="AE9255" s="210">
        <v>96755.71</v>
      </c>
      <c r="AF9255" s="93"/>
      <c r="AG9255" s="93"/>
      <c r="AH9255" s="93"/>
    </row>
    <row r="9256" spans="21:34" x14ac:dyDescent="0.3">
      <c r="U9256" s="309" t="s">
        <v>60852</v>
      </c>
      <c r="V9256" s="310">
        <v>140</v>
      </c>
      <c r="X9256" s="267" t="s">
        <v>50160</v>
      </c>
      <c r="Y9256" s="268">
        <v>589.88</v>
      </c>
      <c r="AA9256" s="229" t="s">
        <v>33839</v>
      </c>
      <c r="AB9256" s="230">
        <v>42549.05</v>
      </c>
      <c r="AD9256" s="209" t="s">
        <v>13862</v>
      </c>
      <c r="AE9256" s="210">
        <v>2347.6999999999998</v>
      </c>
      <c r="AF9256" s="93"/>
      <c r="AG9256" s="93"/>
      <c r="AH9256" s="93"/>
    </row>
    <row r="9257" spans="21:34" x14ac:dyDescent="0.3">
      <c r="U9257" s="309" t="s">
        <v>61640</v>
      </c>
      <c r="V9257" s="310">
        <v>6310</v>
      </c>
      <c r="X9257" s="267" t="s">
        <v>50161</v>
      </c>
      <c r="Y9257" s="268">
        <v>1000</v>
      </c>
      <c r="AA9257" s="229" t="s">
        <v>33840</v>
      </c>
      <c r="AB9257" s="230">
        <v>173750.28</v>
      </c>
      <c r="AD9257" s="209" t="s">
        <v>23358</v>
      </c>
      <c r="AE9257" s="210">
        <v>51.5</v>
      </c>
      <c r="AF9257" s="93"/>
      <c r="AG9257" s="93"/>
      <c r="AH9257" s="93"/>
    </row>
    <row r="9258" spans="21:34" x14ac:dyDescent="0.3">
      <c r="U9258" s="309" t="s">
        <v>61641</v>
      </c>
      <c r="V9258" s="310">
        <v>1269.8</v>
      </c>
      <c r="X9258" s="267" t="s">
        <v>63259</v>
      </c>
      <c r="Y9258" s="268">
        <v>46438.45</v>
      </c>
      <c r="AA9258" s="229" t="s">
        <v>40442</v>
      </c>
      <c r="AB9258" s="230">
        <v>267325.15000000002</v>
      </c>
      <c r="AD9258" s="209" t="s">
        <v>13863</v>
      </c>
      <c r="AE9258" s="210">
        <v>1857.45</v>
      </c>
      <c r="AF9258" s="93"/>
      <c r="AG9258" s="93"/>
      <c r="AH9258" s="93"/>
    </row>
    <row r="9259" spans="21:34" x14ac:dyDescent="0.3">
      <c r="U9259" s="309" t="s">
        <v>54107</v>
      </c>
      <c r="V9259" s="310">
        <v>23077.46</v>
      </c>
      <c r="X9259" s="267" t="s">
        <v>42709</v>
      </c>
      <c r="Y9259" s="268">
        <v>76.510000000000005</v>
      </c>
      <c r="AA9259" s="229" t="s">
        <v>23543</v>
      </c>
      <c r="AB9259" s="230">
        <v>38500</v>
      </c>
      <c r="AD9259" s="209" t="s">
        <v>23359</v>
      </c>
      <c r="AE9259" s="210">
        <v>37152.620000000003</v>
      </c>
      <c r="AF9259" s="93"/>
      <c r="AG9259" s="93"/>
      <c r="AH9259" s="93"/>
    </row>
    <row r="9260" spans="21:34" x14ac:dyDescent="0.3">
      <c r="U9260" s="309" t="s">
        <v>55542</v>
      </c>
      <c r="V9260" s="310">
        <v>2027.34</v>
      </c>
      <c r="X9260" s="267" t="s">
        <v>60605</v>
      </c>
      <c r="Y9260" s="268">
        <v>581.04</v>
      </c>
      <c r="AA9260" s="229" t="s">
        <v>40443</v>
      </c>
      <c r="AB9260" s="230">
        <v>622835.38</v>
      </c>
      <c r="AD9260" s="209" t="s">
        <v>23360</v>
      </c>
      <c r="AE9260" s="210">
        <v>8195.85</v>
      </c>
      <c r="AF9260" s="93"/>
      <c r="AG9260" s="93"/>
      <c r="AH9260" s="93"/>
    </row>
    <row r="9261" spans="21:34" x14ac:dyDescent="0.3">
      <c r="U9261" s="309" t="s">
        <v>69263</v>
      </c>
      <c r="V9261" s="310">
        <v>5348.95</v>
      </c>
      <c r="X9261" s="267" t="s">
        <v>42712</v>
      </c>
      <c r="Y9261" s="268">
        <v>199.57</v>
      </c>
      <c r="AA9261" s="229" t="s">
        <v>33841</v>
      </c>
      <c r="AB9261" s="230">
        <v>5349.25</v>
      </c>
      <c r="AD9261" s="209" t="s">
        <v>13867</v>
      </c>
      <c r="AE9261" s="210">
        <v>14770.11</v>
      </c>
      <c r="AF9261" s="93"/>
      <c r="AG9261" s="93"/>
      <c r="AH9261" s="93"/>
    </row>
    <row r="9262" spans="21:34" x14ac:dyDescent="0.3">
      <c r="U9262" s="309" t="s">
        <v>40701</v>
      </c>
      <c r="V9262" s="310">
        <v>7177.53</v>
      </c>
      <c r="X9262" s="267" t="s">
        <v>42713</v>
      </c>
      <c r="Y9262" s="268">
        <v>4437.99</v>
      </c>
      <c r="AA9262" s="229" t="s">
        <v>23544</v>
      </c>
      <c r="AB9262" s="230">
        <v>7975.04</v>
      </c>
      <c r="AD9262" s="209" t="s">
        <v>13868</v>
      </c>
      <c r="AE9262" s="210">
        <v>35170.239999999998</v>
      </c>
      <c r="AF9262" s="93"/>
      <c r="AG9262" s="93"/>
      <c r="AH9262" s="93"/>
    </row>
    <row r="9263" spans="21:34" x14ac:dyDescent="0.3">
      <c r="U9263" s="309" t="s">
        <v>57963</v>
      </c>
      <c r="V9263" s="310">
        <v>6066.61</v>
      </c>
      <c r="X9263" s="267" t="s">
        <v>50169</v>
      </c>
      <c r="Y9263" s="268">
        <v>9611.9699999999993</v>
      </c>
      <c r="AA9263" s="229" t="s">
        <v>23545</v>
      </c>
      <c r="AB9263" s="230">
        <v>86407.21</v>
      </c>
      <c r="AD9263" s="209" t="s">
        <v>23361</v>
      </c>
      <c r="AE9263" s="210">
        <v>1565.88</v>
      </c>
      <c r="AF9263" s="93"/>
      <c r="AG9263" s="93"/>
      <c r="AH9263" s="93"/>
    </row>
    <row r="9264" spans="21:34" x14ac:dyDescent="0.3">
      <c r="U9264" s="309" t="s">
        <v>55543</v>
      </c>
      <c r="V9264" s="310">
        <v>242280.79</v>
      </c>
      <c r="X9264" s="267" t="s">
        <v>42714</v>
      </c>
      <c r="Y9264" s="268">
        <v>2643.3</v>
      </c>
      <c r="AA9264" s="229" t="s">
        <v>23546</v>
      </c>
      <c r="AB9264" s="230">
        <v>368405.55</v>
      </c>
      <c r="AD9264" s="209" t="s">
        <v>23362</v>
      </c>
      <c r="AE9264" s="210">
        <v>49099.25</v>
      </c>
      <c r="AF9264" s="93"/>
      <c r="AG9264" s="93"/>
      <c r="AH9264" s="93"/>
    </row>
    <row r="9265" spans="21:34" x14ac:dyDescent="0.3">
      <c r="U9265" s="309" t="s">
        <v>54108</v>
      </c>
      <c r="V9265" s="310">
        <v>315539.14</v>
      </c>
      <c r="X9265" s="267" t="s">
        <v>64610</v>
      </c>
      <c r="Y9265" s="268">
        <v>16094.24</v>
      </c>
      <c r="AA9265" s="229" t="s">
        <v>53043</v>
      </c>
      <c r="AB9265" s="230">
        <v>98093</v>
      </c>
      <c r="AD9265" s="209" t="s">
        <v>23363</v>
      </c>
      <c r="AE9265" s="210">
        <v>118641.91</v>
      </c>
      <c r="AF9265" s="93"/>
      <c r="AG9265" s="93"/>
      <c r="AH9265" s="93"/>
    </row>
    <row r="9266" spans="21:34" x14ac:dyDescent="0.3">
      <c r="U9266" s="309" t="s">
        <v>56699</v>
      </c>
      <c r="V9266" s="310">
        <v>1258.98</v>
      </c>
      <c r="X9266" s="267" t="s">
        <v>64611</v>
      </c>
      <c r="Y9266" s="268">
        <v>53.12</v>
      </c>
      <c r="AA9266" s="229" t="s">
        <v>53044</v>
      </c>
      <c r="AB9266" s="230">
        <v>155125.59</v>
      </c>
      <c r="AD9266" s="209" t="s">
        <v>23364</v>
      </c>
      <c r="AE9266" s="210">
        <v>37807</v>
      </c>
      <c r="AF9266" s="93"/>
      <c r="AG9266" s="93"/>
      <c r="AH9266" s="93"/>
    </row>
    <row r="9267" spans="21:34" x14ac:dyDescent="0.3">
      <c r="U9267" s="309" t="s">
        <v>36877</v>
      </c>
      <c r="V9267" s="310">
        <v>109781.53</v>
      </c>
      <c r="X9267" s="267" t="s">
        <v>64612</v>
      </c>
      <c r="Y9267" s="268">
        <v>739.85</v>
      </c>
      <c r="AA9267" s="229" t="s">
        <v>23547</v>
      </c>
      <c r="AB9267" s="230">
        <v>19235</v>
      </c>
      <c r="AD9267" s="209" t="s">
        <v>23365</v>
      </c>
      <c r="AE9267" s="210">
        <v>2348.5700000000002</v>
      </c>
      <c r="AF9267" s="93"/>
      <c r="AG9267" s="93"/>
      <c r="AH9267" s="93"/>
    </row>
    <row r="9268" spans="21:34" x14ac:dyDescent="0.3">
      <c r="U9268" s="309" t="s">
        <v>36878</v>
      </c>
      <c r="V9268" s="310">
        <v>216735.89</v>
      </c>
      <c r="X9268" s="267" t="s">
        <v>64613</v>
      </c>
      <c r="Y9268" s="268">
        <v>390.24</v>
      </c>
      <c r="AA9268" s="229" t="s">
        <v>48080</v>
      </c>
      <c r="AB9268" s="230">
        <v>12000</v>
      </c>
      <c r="AD9268" s="209" t="s">
        <v>23366</v>
      </c>
      <c r="AE9268" s="210">
        <v>4000</v>
      </c>
      <c r="AF9268" s="93"/>
      <c r="AG9268" s="93"/>
      <c r="AH9268" s="93"/>
    </row>
    <row r="9269" spans="21:34" x14ac:dyDescent="0.3">
      <c r="U9269" s="309" t="s">
        <v>36879</v>
      </c>
      <c r="V9269" s="310">
        <v>46261.760000000002</v>
      </c>
      <c r="X9269" s="267" t="s">
        <v>64614</v>
      </c>
      <c r="Y9269" s="268">
        <v>13639.64</v>
      </c>
      <c r="AA9269" s="229" t="s">
        <v>53045</v>
      </c>
      <c r="AB9269" s="230">
        <v>44465</v>
      </c>
      <c r="AD9269" s="209" t="s">
        <v>13869</v>
      </c>
      <c r="AE9269" s="210">
        <v>17753.27</v>
      </c>
      <c r="AF9269" s="93"/>
      <c r="AG9269" s="93"/>
      <c r="AH9269" s="93"/>
    </row>
    <row r="9270" spans="21:34" x14ac:dyDescent="0.3">
      <c r="U9270" s="309" t="s">
        <v>50557</v>
      </c>
      <c r="V9270" s="310">
        <v>8679243.6899999995</v>
      </c>
      <c r="X9270" s="267" t="s">
        <v>64615</v>
      </c>
      <c r="Y9270" s="268">
        <v>37.5</v>
      </c>
      <c r="AA9270" s="229" t="s">
        <v>53046</v>
      </c>
      <c r="AB9270" s="230">
        <v>28562</v>
      </c>
      <c r="AD9270" s="209" t="s">
        <v>13870</v>
      </c>
      <c r="AE9270" s="210">
        <v>481491.66</v>
      </c>
      <c r="AF9270" s="93"/>
      <c r="AG9270" s="93"/>
      <c r="AH9270" s="93"/>
    </row>
    <row r="9271" spans="21:34" x14ac:dyDescent="0.3">
      <c r="U9271" s="309" t="s">
        <v>61127</v>
      </c>
      <c r="V9271" s="310">
        <v>174987.51999999999</v>
      </c>
      <c r="X9271" s="267" t="s">
        <v>64616</v>
      </c>
      <c r="Y9271" s="268">
        <v>893.26</v>
      </c>
      <c r="AA9271" s="229" t="s">
        <v>53047</v>
      </c>
      <c r="AB9271" s="230">
        <v>166572.62</v>
      </c>
      <c r="AD9271" s="209" t="s">
        <v>23367</v>
      </c>
      <c r="AE9271" s="210">
        <v>217960.08</v>
      </c>
      <c r="AF9271" s="93"/>
      <c r="AG9271" s="93"/>
      <c r="AH9271" s="93"/>
    </row>
    <row r="9272" spans="21:34" x14ac:dyDescent="0.3">
      <c r="U9272" s="309" t="s">
        <v>69264</v>
      </c>
      <c r="V9272" s="310">
        <v>7438.43</v>
      </c>
      <c r="X9272" s="267" t="s">
        <v>23690</v>
      </c>
      <c r="Y9272" s="268">
        <v>28792.38</v>
      </c>
      <c r="AA9272" s="229" t="s">
        <v>53048</v>
      </c>
      <c r="AB9272" s="230">
        <v>245663.13</v>
      </c>
      <c r="AD9272" s="209" t="s">
        <v>23368</v>
      </c>
      <c r="AE9272" s="210">
        <v>135997.42000000001</v>
      </c>
      <c r="AF9272" s="93"/>
      <c r="AG9272" s="93"/>
      <c r="AH9272" s="93"/>
    </row>
    <row r="9273" spans="21:34" x14ac:dyDescent="0.3">
      <c r="U9273" s="309" t="s">
        <v>58715</v>
      </c>
      <c r="V9273" s="310">
        <v>705.01</v>
      </c>
      <c r="X9273" s="267" t="s">
        <v>23692</v>
      </c>
      <c r="Y9273" s="268">
        <v>2122.14</v>
      </c>
      <c r="AA9273" s="229" t="s">
        <v>45198</v>
      </c>
      <c r="AB9273" s="230">
        <v>120413.84</v>
      </c>
      <c r="AD9273" s="209" t="s">
        <v>23369</v>
      </c>
      <c r="AE9273" s="210">
        <v>465379.89</v>
      </c>
      <c r="AF9273" s="93"/>
      <c r="AG9273" s="93"/>
      <c r="AH9273" s="93"/>
    </row>
    <row r="9274" spans="21:34" x14ac:dyDescent="0.3">
      <c r="U9274" s="309" t="s">
        <v>39616</v>
      </c>
      <c r="V9274" s="310">
        <v>74248.070000000007</v>
      </c>
      <c r="X9274" s="267" t="s">
        <v>23693</v>
      </c>
      <c r="Y9274" s="268">
        <v>1211.92</v>
      </c>
      <c r="AA9274" s="229" t="s">
        <v>45199</v>
      </c>
      <c r="AB9274" s="230">
        <v>41459.360000000001</v>
      </c>
      <c r="AD9274" s="209" t="s">
        <v>23370</v>
      </c>
      <c r="AE9274" s="210">
        <v>-278.82</v>
      </c>
      <c r="AF9274" s="93"/>
      <c r="AG9274" s="93"/>
      <c r="AH9274" s="93"/>
    </row>
    <row r="9275" spans="21:34" x14ac:dyDescent="0.3">
      <c r="U9275" s="309" t="s">
        <v>58716</v>
      </c>
      <c r="V9275" s="310">
        <v>124158.45</v>
      </c>
      <c r="X9275" s="267" t="s">
        <v>35278</v>
      </c>
      <c r="Y9275" s="268">
        <v>1169.92</v>
      </c>
      <c r="AA9275" s="229" t="s">
        <v>47075</v>
      </c>
      <c r="AB9275" s="230">
        <v>93666.67</v>
      </c>
      <c r="AD9275" s="209" t="s">
        <v>23371</v>
      </c>
      <c r="AE9275" s="210">
        <v>8701.76</v>
      </c>
      <c r="AF9275" s="93"/>
      <c r="AG9275" s="93"/>
      <c r="AH9275" s="93"/>
    </row>
    <row r="9276" spans="21:34" x14ac:dyDescent="0.3">
      <c r="U9276" s="309" t="s">
        <v>56700</v>
      </c>
      <c r="V9276" s="310">
        <v>206767.34</v>
      </c>
      <c r="X9276" s="267" t="s">
        <v>23694</v>
      </c>
      <c r="Y9276" s="268">
        <v>316</v>
      </c>
      <c r="AA9276" s="229" t="s">
        <v>48081</v>
      </c>
      <c r="AB9276" s="230">
        <v>2890.86</v>
      </c>
      <c r="AD9276" s="209" t="s">
        <v>23372</v>
      </c>
      <c r="AE9276" s="210">
        <v>645.61</v>
      </c>
      <c r="AF9276" s="93"/>
      <c r="AG9276" s="93"/>
      <c r="AH9276" s="93"/>
    </row>
    <row r="9277" spans="21:34" x14ac:dyDescent="0.3">
      <c r="U9277" s="309" t="s">
        <v>35837</v>
      </c>
      <c r="V9277" s="310">
        <v>864299.02</v>
      </c>
      <c r="X9277" s="267" t="s">
        <v>49006</v>
      </c>
      <c r="Y9277" s="268">
        <v>8195</v>
      </c>
      <c r="AA9277" s="229" t="s">
        <v>49001</v>
      </c>
      <c r="AB9277" s="230">
        <v>111515.69</v>
      </c>
      <c r="AD9277" s="209" t="s">
        <v>23373</v>
      </c>
      <c r="AE9277" s="210">
        <v>1814.68</v>
      </c>
      <c r="AF9277" s="93"/>
      <c r="AG9277" s="93"/>
      <c r="AH9277" s="93"/>
    </row>
    <row r="9278" spans="21:34" x14ac:dyDescent="0.3">
      <c r="U9278" s="309" t="s">
        <v>63834</v>
      </c>
      <c r="V9278" s="310">
        <v>12445.94</v>
      </c>
      <c r="X9278" s="267" t="s">
        <v>53051</v>
      </c>
      <c r="Y9278" s="268">
        <v>13404.67</v>
      </c>
      <c r="AA9278" s="229" t="s">
        <v>49002</v>
      </c>
      <c r="AB9278" s="230">
        <v>633.05999999999995</v>
      </c>
      <c r="AD9278" s="209" t="s">
        <v>23374</v>
      </c>
      <c r="AE9278" s="210">
        <v>569130</v>
      </c>
      <c r="AF9278" s="93"/>
      <c r="AG9278" s="93"/>
      <c r="AH9278" s="93"/>
    </row>
    <row r="9279" spans="21:34" x14ac:dyDescent="0.3">
      <c r="U9279" s="309" t="s">
        <v>69265</v>
      </c>
      <c r="V9279" s="310">
        <v>230.38</v>
      </c>
      <c r="X9279" s="267" t="s">
        <v>53053</v>
      </c>
      <c r="Y9279" s="268">
        <v>985.93</v>
      </c>
      <c r="AA9279" s="229" t="s">
        <v>53049</v>
      </c>
      <c r="AB9279" s="230">
        <v>5000</v>
      </c>
      <c r="AD9279" s="209" t="s">
        <v>23375</v>
      </c>
      <c r="AE9279" s="210">
        <v>4705620.0999999996</v>
      </c>
      <c r="AF9279" s="93"/>
      <c r="AG9279" s="93"/>
      <c r="AH9279" s="93"/>
    </row>
    <row r="9280" spans="21:34" x14ac:dyDescent="0.3">
      <c r="U9280" s="309" t="s">
        <v>63835</v>
      </c>
      <c r="V9280" s="310">
        <v>969.82</v>
      </c>
      <c r="X9280" s="267" t="s">
        <v>40448</v>
      </c>
      <c r="Y9280" s="268">
        <v>42448.3</v>
      </c>
      <c r="AA9280" s="229" t="s">
        <v>48082</v>
      </c>
      <c r="AB9280" s="230">
        <v>100</v>
      </c>
      <c r="AD9280" s="209" t="s">
        <v>23376</v>
      </c>
      <c r="AE9280" s="210">
        <v>1308523.8500000001</v>
      </c>
      <c r="AF9280" s="93"/>
      <c r="AG9280" s="93"/>
      <c r="AH9280" s="93"/>
    </row>
    <row r="9281" spans="21:34" x14ac:dyDescent="0.3">
      <c r="U9281" s="309" t="s">
        <v>63836</v>
      </c>
      <c r="V9281" s="310">
        <v>1593.31</v>
      </c>
      <c r="X9281" s="267" t="s">
        <v>40449</v>
      </c>
      <c r="Y9281" s="268">
        <v>37862.99</v>
      </c>
      <c r="AA9281" s="229" t="s">
        <v>53050</v>
      </c>
      <c r="AB9281" s="230">
        <v>2998.2</v>
      </c>
      <c r="AD9281" s="209" t="s">
        <v>23377</v>
      </c>
      <c r="AE9281" s="210">
        <v>727500</v>
      </c>
      <c r="AF9281" s="93"/>
      <c r="AG9281" s="93"/>
      <c r="AH9281" s="93"/>
    </row>
    <row r="9282" spans="21:34" x14ac:dyDescent="0.3">
      <c r="U9282" s="309" t="s">
        <v>49255</v>
      </c>
      <c r="V9282" s="310">
        <v>47012.33</v>
      </c>
      <c r="X9282" s="267" t="s">
        <v>40450</v>
      </c>
      <c r="Y9282" s="268">
        <v>48485</v>
      </c>
      <c r="AA9282" s="229" t="s">
        <v>48083</v>
      </c>
      <c r="AB9282" s="230">
        <v>13600</v>
      </c>
      <c r="AD9282" s="209" t="s">
        <v>23378</v>
      </c>
      <c r="AE9282" s="210">
        <v>285311</v>
      </c>
      <c r="AF9282" s="93"/>
      <c r="AG9282" s="93"/>
      <c r="AH9282" s="93"/>
    </row>
    <row r="9283" spans="21:34" x14ac:dyDescent="0.3">
      <c r="U9283" s="309" t="s">
        <v>47371</v>
      </c>
      <c r="V9283" s="310">
        <v>10105.86</v>
      </c>
      <c r="X9283" s="267" t="s">
        <v>40451</v>
      </c>
      <c r="Y9283" s="268">
        <v>30317.57</v>
      </c>
      <c r="AA9283" s="229" t="s">
        <v>49003</v>
      </c>
      <c r="AB9283" s="230">
        <v>1058.3599999999999</v>
      </c>
      <c r="AD9283" s="209" t="s">
        <v>23379</v>
      </c>
      <c r="AE9283" s="210">
        <v>11307.23</v>
      </c>
      <c r="AF9283" s="93"/>
      <c r="AG9283" s="93"/>
      <c r="AH9283" s="93"/>
    </row>
    <row r="9284" spans="21:34" x14ac:dyDescent="0.3">
      <c r="U9284" s="309" t="s">
        <v>43121</v>
      </c>
      <c r="V9284" s="310">
        <v>21393.79</v>
      </c>
      <c r="X9284" s="267" t="s">
        <v>40452</v>
      </c>
      <c r="Y9284" s="268">
        <v>11441.75</v>
      </c>
      <c r="AA9284" s="229" t="s">
        <v>45200</v>
      </c>
      <c r="AB9284" s="230">
        <v>102586.16</v>
      </c>
      <c r="AD9284" s="209" t="s">
        <v>23380</v>
      </c>
      <c r="AE9284" s="210">
        <v>2884456.77</v>
      </c>
      <c r="AF9284" s="93"/>
      <c r="AG9284" s="93"/>
      <c r="AH9284" s="93"/>
    </row>
    <row r="9285" spans="21:34" x14ac:dyDescent="0.3">
      <c r="U9285" s="309" t="s">
        <v>50559</v>
      </c>
      <c r="V9285" s="310">
        <v>1410.9</v>
      </c>
      <c r="X9285" s="267" t="s">
        <v>40453</v>
      </c>
      <c r="Y9285" s="268">
        <v>32167.599999999999</v>
      </c>
      <c r="AA9285" s="229" t="s">
        <v>45201</v>
      </c>
      <c r="AB9285" s="230">
        <v>7847.84</v>
      </c>
      <c r="AD9285" s="209" t="s">
        <v>23381</v>
      </c>
      <c r="AE9285" s="210">
        <v>80501.679999999993</v>
      </c>
      <c r="AF9285" s="93"/>
      <c r="AG9285" s="93"/>
      <c r="AH9285" s="93"/>
    </row>
    <row r="9286" spans="21:34" x14ac:dyDescent="0.3">
      <c r="U9286" s="309" t="s">
        <v>43122</v>
      </c>
      <c r="V9286" s="310">
        <v>1683.87</v>
      </c>
      <c r="X9286" s="267" t="s">
        <v>40454</v>
      </c>
      <c r="Y9286" s="268">
        <v>14083.08</v>
      </c>
      <c r="AA9286" s="229" t="s">
        <v>45202</v>
      </c>
      <c r="AB9286" s="230">
        <v>256606.25</v>
      </c>
      <c r="AD9286" s="209" t="s">
        <v>13874</v>
      </c>
      <c r="AE9286" s="210">
        <v>2352292.44</v>
      </c>
      <c r="AF9286" s="93"/>
      <c r="AG9286" s="93"/>
      <c r="AH9286" s="93"/>
    </row>
    <row r="9287" spans="21:34" x14ac:dyDescent="0.3">
      <c r="U9287" s="309" t="s">
        <v>45880</v>
      </c>
      <c r="V9287" s="310">
        <v>5705.73</v>
      </c>
      <c r="X9287" s="267" t="s">
        <v>63260</v>
      </c>
      <c r="Y9287" s="268">
        <v>954.48</v>
      </c>
      <c r="AA9287" s="229" t="s">
        <v>45203</v>
      </c>
      <c r="AB9287" s="230">
        <v>19630.38</v>
      </c>
      <c r="AD9287" s="209" t="s">
        <v>23382</v>
      </c>
      <c r="AE9287" s="210">
        <v>55252.84</v>
      </c>
      <c r="AF9287" s="93"/>
      <c r="AG9287" s="93"/>
      <c r="AH9287" s="93"/>
    </row>
    <row r="9288" spans="21:34" x14ac:dyDescent="0.3">
      <c r="U9288" s="309" t="s">
        <v>45881</v>
      </c>
      <c r="V9288" s="310">
        <v>10262.219999999999</v>
      </c>
      <c r="X9288" s="267" t="s">
        <v>57612</v>
      </c>
      <c r="Y9288" s="268">
        <v>5998.16</v>
      </c>
      <c r="AA9288" s="229" t="s">
        <v>23579</v>
      </c>
      <c r="AB9288" s="230">
        <v>20474.54</v>
      </c>
      <c r="AD9288" s="209" t="s">
        <v>23383</v>
      </c>
      <c r="AE9288" s="210">
        <v>18604.509999999998</v>
      </c>
      <c r="AF9288" s="93"/>
      <c r="AG9288" s="93"/>
      <c r="AH9288" s="93"/>
    </row>
    <row r="9289" spans="21:34" x14ac:dyDescent="0.3">
      <c r="U9289" s="309" t="s">
        <v>62848</v>
      </c>
      <c r="V9289" s="310">
        <v>52977.59</v>
      </c>
      <c r="X9289" s="267" t="s">
        <v>57613</v>
      </c>
      <c r="Y9289" s="268">
        <v>583.02</v>
      </c>
      <c r="AA9289" s="229" t="s">
        <v>23580</v>
      </c>
      <c r="AB9289" s="230">
        <v>19395.97</v>
      </c>
      <c r="AD9289" s="209" t="s">
        <v>13875</v>
      </c>
      <c r="AE9289" s="210">
        <v>181888.78</v>
      </c>
      <c r="AF9289" s="93"/>
      <c r="AG9289" s="93"/>
      <c r="AH9289" s="93"/>
    </row>
    <row r="9290" spans="21:34" x14ac:dyDescent="0.3">
      <c r="U9290" s="309" t="s">
        <v>69266</v>
      </c>
      <c r="V9290" s="310">
        <v>4568.3100000000004</v>
      </c>
      <c r="X9290" s="267" t="s">
        <v>57614</v>
      </c>
      <c r="Y9290" s="268">
        <v>13217.5</v>
      </c>
      <c r="AA9290" s="229" t="s">
        <v>23581</v>
      </c>
      <c r="AB9290" s="230">
        <v>10844.7</v>
      </c>
      <c r="AD9290" s="209" t="s">
        <v>13876</v>
      </c>
      <c r="AE9290" s="210">
        <v>533865.68000000005</v>
      </c>
      <c r="AF9290" s="93"/>
      <c r="AG9290" s="93"/>
      <c r="AH9290" s="93"/>
    </row>
    <row r="9291" spans="21:34" x14ac:dyDescent="0.3">
      <c r="U9291" s="309" t="s">
        <v>69267</v>
      </c>
      <c r="V9291" s="310">
        <v>1446.61</v>
      </c>
      <c r="X9291" s="267" t="s">
        <v>23728</v>
      </c>
      <c r="Y9291" s="268">
        <v>54.99</v>
      </c>
      <c r="AA9291" s="229" t="s">
        <v>23582</v>
      </c>
      <c r="AB9291" s="230">
        <v>6480</v>
      </c>
      <c r="AD9291" s="209" t="s">
        <v>23384</v>
      </c>
      <c r="AE9291" s="210">
        <v>462088.48</v>
      </c>
      <c r="AF9291" s="93"/>
      <c r="AG9291" s="93"/>
      <c r="AH9291" s="93"/>
    </row>
    <row r="9292" spans="21:34" x14ac:dyDescent="0.3">
      <c r="U9292" s="309" t="s">
        <v>60855</v>
      </c>
      <c r="V9292" s="310">
        <v>210322.06</v>
      </c>
      <c r="X9292" s="267" t="s">
        <v>23731</v>
      </c>
      <c r="Y9292" s="268">
        <v>2784.72</v>
      </c>
      <c r="AA9292" s="229" t="s">
        <v>23583</v>
      </c>
      <c r="AB9292" s="230">
        <v>2680</v>
      </c>
      <c r="AD9292" s="209" t="s">
        <v>23385</v>
      </c>
      <c r="AE9292" s="210">
        <v>558.59</v>
      </c>
      <c r="AF9292" s="93"/>
      <c r="AG9292" s="93"/>
      <c r="AH9292" s="93"/>
    </row>
    <row r="9293" spans="21:34" x14ac:dyDescent="0.3">
      <c r="U9293" s="309" t="s">
        <v>69268</v>
      </c>
      <c r="V9293" s="310">
        <v>2399.4</v>
      </c>
      <c r="X9293" s="267" t="s">
        <v>57615</v>
      </c>
      <c r="Y9293" s="268">
        <v>2703</v>
      </c>
      <c r="AA9293" s="229" t="s">
        <v>23584</v>
      </c>
      <c r="AB9293" s="230">
        <v>205.02</v>
      </c>
      <c r="AD9293" s="209" t="s">
        <v>23386</v>
      </c>
      <c r="AE9293" s="210">
        <v>728461</v>
      </c>
      <c r="AF9293" s="93"/>
      <c r="AG9293" s="93"/>
      <c r="AH9293" s="93"/>
    </row>
    <row r="9294" spans="21:34" x14ac:dyDescent="0.3">
      <c r="U9294" s="309" t="s">
        <v>69269</v>
      </c>
      <c r="V9294" s="310">
        <v>98698.42</v>
      </c>
      <c r="X9294" s="267" t="s">
        <v>48089</v>
      </c>
      <c r="Y9294" s="268">
        <v>3621.2</v>
      </c>
      <c r="AA9294" s="229" t="s">
        <v>23585</v>
      </c>
      <c r="AB9294" s="230">
        <v>581.02</v>
      </c>
      <c r="AD9294" s="209" t="s">
        <v>23387</v>
      </c>
      <c r="AE9294" s="210">
        <v>624195</v>
      </c>
      <c r="AF9294" s="93"/>
      <c r="AG9294" s="93"/>
      <c r="AH9294" s="93"/>
    </row>
    <row r="9295" spans="21:34" x14ac:dyDescent="0.3">
      <c r="U9295" s="309" t="s">
        <v>69270</v>
      </c>
      <c r="V9295" s="310">
        <v>35114.83</v>
      </c>
      <c r="X9295" s="267" t="s">
        <v>48090</v>
      </c>
      <c r="Y9295" s="268">
        <v>277.02999999999997</v>
      </c>
      <c r="AA9295" s="229" t="s">
        <v>23586</v>
      </c>
      <c r="AB9295" s="230">
        <v>65.25</v>
      </c>
      <c r="AD9295" s="209" t="s">
        <v>23388</v>
      </c>
      <c r="AE9295" s="210">
        <v>448866.8</v>
      </c>
      <c r="AF9295" s="93"/>
      <c r="AG9295" s="93"/>
      <c r="AH9295" s="93"/>
    </row>
    <row r="9296" spans="21:34" x14ac:dyDescent="0.3">
      <c r="U9296" s="309" t="s">
        <v>57964</v>
      </c>
      <c r="V9296" s="310">
        <v>2549.63</v>
      </c>
      <c r="X9296" s="267" t="s">
        <v>48091</v>
      </c>
      <c r="Y9296" s="268">
        <v>665.4</v>
      </c>
      <c r="AA9296" s="229" t="s">
        <v>36466</v>
      </c>
      <c r="AB9296" s="230">
        <v>37000</v>
      </c>
      <c r="AD9296" s="209" t="s">
        <v>23389</v>
      </c>
      <c r="AE9296" s="210">
        <v>33141.660000000003</v>
      </c>
      <c r="AF9296" s="93"/>
      <c r="AG9296" s="93"/>
      <c r="AH9296" s="93"/>
    </row>
    <row r="9297" spans="21:34" x14ac:dyDescent="0.3">
      <c r="U9297" s="309" t="s">
        <v>57965</v>
      </c>
      <c r="V9297" s="310">
        <v>187.85</v>
      </c>
      <c r="X9297" s="267" t="s">
        <v>36472</v>
      </c>
      <c r="Y9297" s="268">
        <v>5613.32</v>
      </c>
      <c r="AA9297" s="229" t="s">
        <v>23588</v>
      </c>
      <c r="AB9297" s="230">
        <v>1760</v>
      </c>
      <c r="AD9297" s="209" t="s">
        <v>23390</v>
      </c>
      <c r="AE9297" s="210">
        <v>96994.6</v>
      </c>
      <c r="AF9297" s="93"/>
      <c r="AG9297" s="93"/>
      <c r="AH9297" s="93"/>
    </row>
    <row r="9298" spans="21:34" x14ac:dyDescent="0.3">
      <c r="U9298" s="309" t="s">
        <v>57966</v>
      </c>
      <c r="V9298" s="310">
        <v>650.52</v>
      </c>
      <c r="X9298" s="267" t="s">
        <v>59710</v>
      </c>
      <c r="Y9298" s="268">
        <v>7701.44</v>
      </c>
      <c r="AA9298" s="229" t="s">
        <v>23589</v>
      </c>
      <c r="AB9298" s="230">
        <v>134.65</v>
      </c>
      <c r="AD9298" s="209" t="s">
        <v>23391</v>
      </c>
      <c r="AE9298" s="210">
        <v>666521.74</v>
      </c>
      <c r="AF9298" s="93"/>
      <c r="AG9298" s="93"/>
      <c r="AH9298" s="93"/>
    </row>
    <row r="9299" spans="21:34" x14ac:dyDescent="0.3">
      <c r="U9299" s="309" t="s">
        <v>57967</v>
      </c>
      <c r="V9299" s="310">
        <v>1754.88</v>
      </c>
      <c r="X9299" s="267" t="s">
        <v>62117</v>
      </c>
      <c r="Y9299" s="268">
        <v>58154.25</v>
      </c>
      <c r="AA9299" s="229" t="s">
        <v>23590</v>
      </c>
      <c r="AB9299" s="230">
        <v>381.59</v>
      </c>
      <c r="AD9299" s="209" t="s">
        <v>23392</v>
      </c>
      <c r="AE9299" s="210">
        <v>195532.73</v>
      </c>
      <c r="AF9299" s="93"/>
      <c r="AG9299" s="93"/>
      <c r="AH9299" s="93"/>
    </row>
    <row r="9300" spans="21:34" x14ac:dyDescent="0.3">
      <c r="U9300" s="309" t="s">
        <v>58717</v>
      </c>
      <c r="V9300" s="310">
        <v>24.23</v>
      </c>
      <c r="X9300" s="267" t="s">
        <v>62118</v>
      </c>
      <c r="Y9300" s="268">
        <v>4204.17</v>
      </c>
      <c r="AA9300" s="229" t="s">
        <v>39298</v>
      </c>
      <c r="AB9300" s="230">
        <v>30650.9</v>
      </c>
      <c r="AD9300" s="209" t="s">
        <v>23393</v>
      </c>
      <c r="AE9300" s="210">
        <v>817671.91</v>
      </c>
      <c r="AF9300" s="93"/>
      <c r="AG9300" s="93"/>
      <c r="AH9300" s="93"/>
    </row>
    <row r="9301" spans="21:34" x14ac:dyDescent="0.3">
      <c r="U9301" s="309" t="s">
        <v>69271</v>
      </c>
      <c r="V9301" s="310">
        <v>486.18</v>
      </c>
      <c r="X9301" s="267" t="s">
        <v>62119</v>
      </c>
      <c r="Y9301" s="268">
        <v>14247.81</v>
      </c>
      <c r="AA9301" s="229" t="s">
        <v>39299</v>
      </c>
      <c r="AB9301" s="230">
        <v>3960.89</v>
      </c>
      <c r="AD9301" s="209" t="s">
        <v>23394</v>
      </c>
      <c r="AE9301" s="210">
        <v>88475.95</v>
      </c>
      <c r="AF9301" s="93"/>
      <c r="AG9301" s="93"/>
      <c r="AH9301" s="93"/>
    </row>
    <row r="9302" spans="21:34" x14ac:dyDescent="0.3">
      <c r="U9302" s="309" t="s">
        <v>69272</v>
      </c>
      <c r="V9302" s="310">
        <v>2250</v>
      </c>
      <c r="X9302" s="267" t="s">
        <v>62120</v>
      </c>
      <c r="Y9302" s="268">
        <v>6101.2</v>
      </c>
      <c r="AA9302" s="229" t="s">
        <v>42695</v>
      </c>
      <c r="AB9302" s="230">
        <v>6748.83</v>
      </c>
      <c r="AD9302" s="209" t="s">
        <v>23395</v>
      </c>
      <c r="AE9302" s="210">
        <v>36125</v>
      </c>
      <c r="AF9302" s="93"/>
      <c r="AG9302" s="93"/>
      <c r="AH9302" s="93"/>
    </row>
    <row r="9303" spans="21:34" x14ac:dyDescent="0.3">
      <c r="U9303" s="309" t="s">
        <v>69273</v>
      </c>
      <c r="V9303" s="310">
        <v>209.33</v>
      </c>
      <c r="X9303" s="267" t="s">
        <v>62121</v>
      </c>
      <c r="Y9303" s="268">
        <v>22112.9</v>
      </c>
      <c r="AA9303" s="229" t="s">
        <v>39300</v>
      </c>
      <c r="AB9303" s="230">
        <v>417.6</v>
      </c>
      <c r="AD9303" s="209" t="s">
        <v>23396</v>
      </c>
      <c r="AE9303" s="210">
        <v>110501.85</v>
      </c>
      <c r="AF9303" s="93"/>
      <c r="AG9303" s="93"/>
      <c r="AH9303" s="93"/>
    </row>
    <row r="9304" spans="21:34" x14ac:dyDescent="0.3">
      <c r="U9304" s="309" t="s">
        <v>69274</v>
      </c>
      <c r="V9304" s="310">
        <v>2566.04</v>
      </c>
      <c r="X9304" s="267" t="s">
        <v>62122</v>
      </c>
      <c r="Y9304" s="268">
        <v>1691.5</v>
      </c>
      <c r="AA9304" s="229" t="s">
        <v>39301</v>
      </c>
      <c r="AB9304" s="230">
        <v>3000</v>
      </c>
      <c r="AD9304" s="209" t="s">
        <v>23397</v>
      </c>
      <c r="AE9304" s="210">
        <v>327411.15000000002</v>
      </c>
      <c r="AF9304" s="93"/>
      <c r="AG9304" s="93"/>
      <c r="AH9304" s="93"/>
    </row>
    <row r="9305" spans="21:34" x14ac:dyDescent="0.3">
      <c r="U9305" s="309" t="s">
        <v>66800</v>
      </c>
      <c r="V9305" s="310">
        <v>14750</v>
      </c>
      <c r="X9305" s="267" t="s">
        <v>62123</v>
      </c>
      <c r="Y9305" s="268">
        <v>5417.6</v>
      </c>
      <c r="AA9305" s="229" t="s">
        <v>39302</v>
      </c>
      <c r="AB9305" s="230">
        <v>2745.17</v>
      </c>
      <c r="AD9305" s="209" t="s">
        <v>23398</v>
      </c>
      <c r="AE9305" s="210">
        <v>1739555</v>
      </c>
      <c r="AF9305" s="93"/>
      <c r="AG9305" s="93"/>
      <c r="AH9305" s="93"/>
    </row>
    <row r="9306" spans="21:34" x14ac:dyDescent="0.3">
      <c r="U9306" s="309" t="s">
        <v>66801</v>
      </c>
      <c r="V9306" s="310">
        <v>1747.82</v>
      </c>
      <c r="X9306" s="267" t="s">
        <v>23756</v>
      </c>
      <c r="Y9306" s="268">
        <v>5208.34</v>
      </c>
      <c r="AA9306" s="229" t="s">
        <v>36467</v>
      </c>
      <c r="AB9306" s="230">
        <v>45448.5</v>
      </c>
      <c r="AD9306" s="209" t="s">
        <v>23399</v>
      </c>
      <c r="AE9306" s="210">
        <v>11213</v>
      </c>
      <c r="AF9306" s="93"/>
      <c r="AG9306" s="93"/>
      <c r="AH9306" s="93"/>
    </row>
    <row r="9307" spans="21:34" x14ac:dyDescent="0.3">
      <c r="U9307" s="309" t="s">
        <v>61643</v>
      </c>
      <c r="V9307" s="310">
        <v>36153.75</v>
      </c>
      <c r="X9307" s="267" t="s">
        <v>40462</v>
      </c>
      <c r="Y9307" s="268">
        <v>368.25</v>
      </c>
      <c r="AA9307" s="229" t="s">
        <v>42696</v>
      </c>
      <c r="AB9307" s="230">
        <v>13677.25</v>
      </c>
      <c r="AD9307" s="209" t="s">
        <v>23400</v>
      </c>
      <c r="AE9307" s="210">
        <v>2812.5</v>
      </c>
      <c r="AF9307" s="93"/>
      <c r="AG9307" s="93"/>
      <c r="AH9307" s="93"/>
    </row>
    <row r="9308" spans="21:34" x14ac:dyDescent="0.3">
      <c r="U9308" s="309" t="s">
        <v>61644</v>
      </c>
      <c r="V9308" s="310">
        <v>666.21</v>
      </c>
      <c r="X9308" s="267" t="s">
        <v>40463</v>
      </c>
      <c r="Y9308" s="268">
        <v>1255.2</v>
      </c>
      <c r="AA9308" s="229" t="s">
        <v>42697</v>
      </c>
      <c r="AB9308" s="230">
        <v>25950</v>
      </c>
      <c r="AD9308" s="209" t="s">
        <v>23401</v>
      </c>
      <c r="AE9308" s="210">
        <v>14426.46</v>
      </c>
      <c r="AF9308" s="93"/>
      <c r="AG9308" s="93"/>
      <c r="AH9308" s="93"/>
    </row>
    <row r="9309" spans="21:34" x14ac:dyDescent="0.3">
      <c r="U9309" s="309" t="s">
        <v>61645</v>
      </c>
      <c r="V9309" s="310">
        <v>2802.03</v>
      </c>
      <c r="X9309" s="267" t="s">
        <v>40464</v>
      </c>
      <c r="Y9309" s="268">
        <v>647.87</v>
      </c>
      <c r="AA9309" s="229" t="s">
        <v>36468</v>
      </c>
      <c r="AB9309" s="230">
        <v>14182</v>
      </c>
      <c r="AD9309" s="209" t="s">
        <v>23402</v>
      </c>
      <c r="AE9309" s="210">
        <v>2910.99</v>
      </c>
      <c r="AF9309" s="93"/>
      <c r="AG9309" s="93"/>
      <c r="AH9309" s="93"/>
    </row>
    <row r="9310" spans="21:34" x14ac:dyDescent="0.3">
      <c r="U9310" s="309" t="s">
        <v>61646</v>
      </c>
      <c r="V9310" s="310">
        <v>9212.43</v>
      </c>
      <c r="X9310" s="267" t="s">
        <v>40466</v>
      </c>
      <c r="Y9310" s="268">
        <v>93528.63</v>
      </c>
      <c r="AA9310" s="229" t="s">
        <v>42698</v>
      </c>
      <c r="AB9310" s="230">
        <v>8150</v>
      </c>
      <c r="AD9310" s="209" t="s">
        <v>23403</v>
      </c>
      <c r="AE9310" s="210">
        <v>187545.04</v>
      </c>
      <c r="AF9310" s="93"/>
      <c r="AG9310" s="93"/>
      <c r="AH9310" s="93"/>
    </row>
    <row r="9311" spans="21:34" x14ac:dyDescent="0.3">
      <c r="U9311" s="309" t="s">
        <v>69275</v>
      </c>
      <c r="V9311" s="310">
        <v>3645.98</v>
      </c>
      <c r="X9311" s="267" t="s">
        <v>40467</v>
      </c>
      <c r="Y9311" s="268">
        <v>7124.04</v>
      </c>
      <c r="AA9311" s="229" t="s">
        <v>47076</v>
      </c>
      <c r="AB9311" s="230">
        <v>41788.019999999997</v>
      </c>
      <c r="AD9311" s="209" t="s">
        <v>23404</v>
      </c>
      <c r="AE9311" s="210">
        <v>4160.55</v>
      </c>
      <c r="AF9311" s="93"/>
      <c r="AG9311" s="93"/>
      <c r="AH9311" s="93"/>
    </row>
    <row r="9312" spans="21:34" x14ac:dyDescent="0.3">
      <c r="U9312" s="309" t="s">
        <v>69276</v>
      </c>
      <c r="V9312" s="310">
        <v>29360</v>
      </c>
      <c r="X9312" s="267" t="s">
        <v>40468</v>
      </c>
      <c r="Y9312" s="268">
        <v>22549.63</v>
      </c>
      <c r="AA9312" s="229" t="s">
        <v>49004</v>
      </c>
      <c r="AB9312" s="230">
        <v>7705</v>
      </c>
      <c r="AD9312" s="209" t="s">
        <v>23405</v>
      </c>
      <c r="AE9312" s="210">
        <v>62152.83</v>
      </c>
      <c r="AF9312" s="93"/>
      <c r="AG9312" s="93"/>
      <c r="AH9312" s="93"/>
    </row>
    <row r="9313" spans="21:34" x14ac:dyDescent="0.3">
      <c r="U9313" s="309" t="s">
        <v>58719</v>
      </c>
      <c r="V9313" s="310">
        <v>35322</v>
      </c>
      <c r="X9313" s="267" t="s">
        <v>40469</v>
      </c>
      <c r="Y9313" s="268">
        <v>16778.28</v>
      </c>
      <c r="AA9313" s="229" t="s">
        <v>42699</v>
      </c>
      <c r="AB9313" s="230">
        <v>5371.02</v>
      </c>
      <c r="AD9313" s="209" t="s">
        <v>23406</v>
      </c>
      <c r="AE9313" s="210">
        <v>1772.8</v>
      </c>
      <c r="AF9313" s="93"/>
      <c r="AG9313" s="93"/>
      <c r="AH9313" s="93"/>
    </row>
    <row r="9314" spans="21:34" x14ac:dyDescent="0.3">
      <c r="U9314" s="309" t="s">
        <v>57968</v>
      </c>
      <c r="V9314" s="310">
        <v>18720.61</v>
      </c>
      <c r="X9314" s="267" t="s">
        <v>23776</v>
      </c>
      <c r="Y9314" s="268">
        <v>36474.410000000003</v>
      </c>
      <c r="AA9314" s="229" t="s">
        <v>49005</v>
      </c>
      <c r="AB9314" s="230">
        <v>1706.28</v>
      </c>
      <c r="AD9314" s="209" t="s">
        <v>23407</v>
      </c>
      <c r="AE9314" s="210">
        <v>141729.19</v>
      </c>
      <c r="AF9314" s="93"/>
      <c r="AG9314" s="93"/>
      <c r="AH9314" s="93"/>
    </row>
    <row r="9315" spans="21:34" x14ac:dyDescent="0.3">
      <c r="U9315" s="309" t="s">
        <v>57969</v>
      </c>
      <c r="V9315" s="310">
        <v>1432.12</v>
      </c>
      <c r="X9315" s="267" t="s">
        <v>56333</v>
      </c>
      <c r="Y9315" s="268">
        <v>268517.17</v>
      </c>
      <c r="AA9315" s="229" t="s">
        <v>40444</v>
      </c>
      <c r="AB9315" s="230">
        <v>6920.8</v>
      </c>
      <c r="AD9315" s="209" t="s">
        <v>23408</v>
      </c>
      <c r="AE9315" s="210">
        <v>2243099.04</v>
      </c>
      <c r="AF9315" s="93"/>
      <c r="AG9315" s="93"/>
      <c r="AH9315" s="93"/>
    </row>
    <row r="9316" spans="21:34" x14ac:dyDescent="0.3">
      <c r="U9316" s="309" t="s">
        <v>62849</v>
      </c>
      <c r="V9316" s="310">
        <v>187.5</v>
      </c>
      <c r="X9316" s="267" t="s">
        <v>56334</v>
      </c>
      <c r="Y9316" s="268">
        <v>69473.63</v>
      </c>
      <c r="AA9316" s="229" t="s">
        <v>45204</v>
      </c>
      <c r="AB9316" s="230">
        <v>33075</v>
      </c>
      <c r="AD9316" s="209" t="s">
        <v>23409</v>
      </c>
      <c r="AE9316" s="210">
        <v>13620.73</v>
      </c>
      <c r="AF9316" s="93"/>
      <c r="AG9316" s="93"/>
      <c r="AH9316" s="93"/>
    </row>
    <row r="9317" spans="21:34" x14ac:dyDescent="0.3">
      <c r="U9317" s="309" t="s">
        <v>58721</v>
      </c>
      <c r="V9317" s="310">
        <v>14.35</v>
      </c>
      <c r="X9317" s="267" t="s">
        <v>50174</v>
      </c>
      <c r="Y9317" s="268">
        <v>24761.46</v>
      </c>
      <c r="AA9317" s="229" t="s">
        <v>45205</v>
      </c>
      <c r="AB9317" s="230">
        <v>125949.48</v>
      </c>
      <c r="AD9317" s="209" t="s">
        <v>23410</v>
      </c>
      <c r="AE9317" s="210">
        <v>1105199.69</v>
      </c>
      <c r="AF9317" s="93"/>
      <c r="AG9317" s="93"/>
      <c r="AH9317" s="93"/>
    </row>
    <row r="9318" spans="21:34" x14ac:dyDescent="0.3">
      <c r="U9318" s="309" t="s">
        <v>62850</v>
      </c>
      <c r="V9318" s="310">
        <v>46.91</v>
      </c>
      <c r="X9318" s="267" t="s">
        <v>55260</v>
      </c>
      <c r="Y9318" s="268">
        <v>2523.4</v>
      </c>
      <c r="AA9318" s="229" t="s">
        <v>45206</v>
      </c>
      <c r="AB9318" s="230">
        <v>8644.5</v>
      </c>
      <c r="AD9318" s="209" t="s">
        <v>23411</v>
      </c>
      <c r="AE9318" s="210">
        <v>102010.43</v>
      </c>
      <c r="AF9318" s="93"/>
      <c r="AG9318" s="93"/>
      <c r="AH9318" s="93"/>
    </row>
    <row r="9319" spans="21:34" x14ac:dyDescent="0.3">
      <c r="U9319" s="309" t="s">
        <v>58897</v>
      </c>
      <c r="V9319" s="310">
        <v>7993.44</v>
      </c>
      <c r="X9319" s="267" t="s">
        <v>56335</v>
      </c>
      <c r="Y9319" s="268">
        <v>47255.64</v>
      </c>
      <c r="AA9319" s="229" t="s">
        <v>45207</v>
      </c>
      <c r="AB9319" s="230">
        <v>64900</v>
      </c>
      <c r="AD9319" s="209" t="s">
        <v>23412</v>
      </c>
      <c r="AE9319" s="210">
        <v>461024.89</v>
      </c>
      <c r="AF9319" s="93"/>
      <c r="AG9319" s="93"/>
      <c r="AH9319" s="93"/>
    </row>
    <row r="9320" spans="21:34" x14ac:dyDescent="0.3">
      <c r="U9320" s="309" t="s">
        <v>58898</v>
      </c>
      <c r="V9320" s="310">
        <v>1740.11</v>
      </c>
      <c r="X9320" s="267" t="s">
        <v>55261</v>
      </c>
      <c r="Y9320" s="268">
        <v>2092.39</v>
      </c>
      <c r="AA9320" s="229" t="s">
        <v>45208</v>
      </c>
      <c r="AB9320" s="230">
        <v>4964.79</v>
      </c>
      <c r="AD9320" s="209" t="s">
        <v>23413</v>
      </c>
      <c r="AE9320" s="210">
        <v>319137.23</v>
      </c>
      <c r="AF9320" s="93"/>
      <c r="AG9320" s="93"/>
      <c r="AH9320" s="93"/>
    </row>
    <row r="9321" spans="21:34" x14ac:dyDescent="0.3">
      <c r="U9321" s="309" t="s">
        <v>60856</v>
      </c>
      <c r="V9321" s="310">
        <v>345.8</v>
      </c>
      <c r="X9321" s="267" t="s">
        <v>62703</v>
      </c>
      <c r="Y9321" s="268">
        <v>401.58</v>
      </c>
      <c r="AA9321" s="229" t="s">
        <v>23611</v>
      </c>
      <c r="AB9321" s="230">
        <v>5797.72</v>
      </c>
      <c r="AD9321" s="209" t="s">
        <v>23414</v>
      </c>
      <c r="AE9321" s="210">
        <v>1065.31</v>
      </c>
      <c r="AF9321" s="93"/>
      <c r="AG9321" s="93"/>
      <c r="AH9321" s="93"/>
    </row>
    <row r="9322" spans="21:34" x14ac:dyDescent="0.3">
      <c r="U9322" s="309" t="s">
        <v>60857</v>
      </c>
      <c r="V9322" s="310">
        <v>26.45</v>
      </c>
      <c r="X9322" s="267" t="s">
        <v>62704</v>
      </c>
      <c r="Y9322" s="268">
        <v>31.77</v>
      </c>
      <c r="AA9322" s="229" t="s">
        <v>39306</v>
      </c>
      <c r="AB9322" s="230">
        <v>2659</v>
      </c>
      <c r="AD9322" s="209" t="s">
        <v>23415</v>
      </c>
      <c r="AE9322" s="210">
        <v>13963.8</v>
      </c>
      <c r="AF9322" s="93"/>
      <c r="AG9322" s="93"/>
      <c r="AH9322" s="93"/>
    </row>
    <row r="9323" spans="21:34" x14ac:dyDescent="0.3">
      <c r="U9323" s="309" t="s">
        <v>60858</v>
      </c>
      <c r="V9323" s="310">
        <v>86.52</v>
      </c>
      <c r="X9323" s="267" t="s">
        <v>56336</v>
      </c>
      <c r="Y9323" s="268">
        <v>17805.86</v>
      </c>
      <c r="AA9323" s="229" t="s">
        <v>50154</v>
      </c>
      <c r="AB9323" s="230">
        <v>349</v>
      </c>
      <c r="AD9323" s="209" t="s">
        <v>23416</v>
      </c>
      <c r="AE9323" s="210">
        <v>477272.27</v>
      </c>
      <c r="AF9323" s="93"/>
      <c r="AG9323" s="93"/>
      <c r="AH9323" s="93"/>
    </row>
    <row r="9324" spans="21:34" x14ac:dyDescent="0.3">
      <c r="U9324" s="309" t="s">
        <v>35839</v>
      </c>
      <c r="V9324" s="310">
        <v>16000</v>
      </c>
      <c r="X9324" s="267" t="s">
        <v>56337</v>
      </c>
      <c r="Y9324" s="268">
        <v>1362.14</v>
      </c>
      <c r="AA9324" s="229" t="s">
        <v>36469</v>
      </c>
      <c r="AB9324" s="230">
        <v>9666</v>
      </c>
      <c r="AD9324" s="209" t="s">
        <v>23417</v>
      </c>
      <c r="AE9324" s="210">
        <v>820996.36</v>
      </c>
      <c r="AF9324" s="93"/>
      <c r="AG9324" s="93"/>
      <c r="AH9324" s="93"/>
    </row>
    <row r="9325" spans="21:34" x14ac:dyDescent="0.3">
      <c r="U9325" s="309" t="s">
        <v>54115</v>
      </c>
      <c r="V9325" s="310">
        <v>219584.02</v>
      </c>
      <c r="X9325" s="267" t="s">
        <v>56338</v>
      </c>
      <c r="Y9325" s="268">
        <v>265171.39</v>
      </c>
      <c r="AA9325" s="229" t="s">
        <v>39307</v>
      </c>
      <c r="AB9325" s="230">
        <v>4470.96</v>
      </c>
      <c r="AD9325" s="209" t="s">
        <v>23418</v>
      </c>
      <c r="AE9325" s="210">
        <v>425967.3</v>
      </c>
      <c r="AF9325" s="93"/>
      <c r="AG9325" s="93"/>
      <c r="AH9325" s="93"/>
    </row>
    <row r="9326" spans="21:34" x14ac:dyDescent="0.3">
      <c r="U9326" s="309" t="s">
        <v>54116</v>
      </c>
      <c r="V9326" s="310">
        <v>32688</v>
      </c>
      <c r="X9326" s="267" t="s">
        <v>56339</v>
      </c>
      <c r="Y9326" s="268">
        <v>167964.28</v>
      </c>
      <c r="AA9326" s="229" t="s">
        <v>39308</v>
      </c>
      <c r="AB9326" s="230">
        <v>342.04</v>
      </c>
      <c r="AD9326" s="209" t="s">
        <v>23419</v>
      </c>
      <c r="AE9326" s="210">
        <v>1020835.86</v>
      </c>
      <c r="AF9326" s="93"/>
      <c r="AG9326" s="93"/>
      <c r="AH9326" s="93"/>
    </row>
    <row r="9327" spans="21:34" x14ac:dyDescent="0.3">
      <c r="U9327" s="309" t="s">
        <v>54118</v>
      </c>
      <c r="V9327" s="310">
        <v>19213.27</v>
      </c>
      <c r="X9327" s="267" t="s">
        <v>56340</v>
      </c>
      <c r="Y9327" s="268">
        <v>32196.33</v>
      </c>
      <c r="AA9327" s="229" t="s">
        <v>35275</v>
      </c>
      <c r="AB9327" s="230">
        <v>31380</v>
      </c>
      <c r="AD9327" s="209" t="s">
        <v>23420</v>
      </c>
      <c r="AE9327" s="210">
        <v>10522.4</v>
      </c>
      <c r="AF9327" s="93"/>
      <c r="AG9327" s="93"/>
      <c r="AH9327" s="93"/>
    </row>
    <row r="9328" spans="21:34" x14ac:dyDescent="0.3">
      <c r="U9328" s="309" t="s">
        <v>47375</v>
      </c>
      <c r="V9328" s="310">
        <v>30071.599999999999</v>
      </c>
      <c r="X9328" s="267" t="s">
        <v>56341</v>
      </c>
      <c r="Y9328" s="268">
        <v>6196.97</v>
      </c>
      <c r="AA9328" s="229" t="s">
        <v>35276</v>
      </c>
      <c r="AB9328" s="230">
        <v>36260</v>
      </c>
      <c r="AD9328" s="209" t="s">
        <v>23421</v>
      </c>
      <c r="AE9328" s="210">
        <v>29869.22</v>
      </c>
      <c r="AF9328" s="93"/>
      <c r="AG9328" s="93"/>
      <c r="AH9328" s="93"/>
    </row>
    <row r="9329" spans="21:34" x14ac:dyDescent="0.3">
      <c r="U9329" s="309" t="s">
        <v>47376</v>
      </c>
      <c r="V9329" s="310">
        <v>15568.78</v>
      </c>
      <c r="X9329" s="267" t="s">
        <v>56342</v>
      </c>
      <c r="Y9329" s="268">
        <v>56179.79</v>
      </c>
      <c r="AA9329" s="229" t="s">
        <v>39309</v>
      </c>
      <c r="AB9329" s="230">
        <v>4000</v>
      </c>
      <c r="AD9329" s="209" t="s">
        <v>23422</v>
      </c>
      <c r="AE9329" s="210">
        <v>6</v>
      </c>
      <c r="AF9329" s="93"/>
      <c r="AG9329" s="93"/>
      <c r="AH9329" s="93"/>
    </row>
    <row r="9330" spans="21:34" x14ac:dyDescent="0.3">
      <c r="U9330" s="309" t="s">
        <v>36882</v>
      </c>
      <c r="V9330" s="310">
        <v>50000</v>
      </c>
      <c r="X9330" s="267" t="s">
        <v>56343</v>
      </c>
      <c r="Y9330" s="268">
        <v>1961.27</v>
      </c>
      <c r="AA9330" s="229" t="s">
        <v>47077</v>
      </c>
      <c r="AB9330" s="230">
        <v>2543</v>
      </c>
      <c r="AD9330" s="209" t="s">
        <v>23423</v>
      </c>
      <c r="AE9330" s="210">
        <v>1709850.62</v>
      </c>
      <c r="AF9330" s="93"/>
      <c r="AG9330" s="93"/>
      <c r="AH9330" s="93"/>
    </row>
    <row r="9331" spans="21:34" x14ac:dyDescent="0.3">
      <c r="U9331" s="309" t="s">
        <v>54119</v>
      </c>
      <c r="V9331" s="310">
        <v>402000</v>
      </c>
      <c r="X9331" s="267" t="s">
        <v>62705</v>
      </c>
      <c r="Y9331" s="268">
        <v>584.23</v>
      </c>
      <c r="AA9331" s="229" t="s">
        <v>40445</v>
      </c>
      <c r="AB9331" s="230">
        <v>8730.92</v>
      </c>
      <c r="AD9331" s="209" t="s">
        <v>23424</v>
      </c>
      <c r="AE9331" s="210">
        <v>98500</v>
      </c>
      <c r="AF9331" s="93"/>
      <c r="AG9331" s="93"/>
      <c r="AH9331" s="93"/>
    </row>
    <row r="9332" spans="21:34" x14ac:dyDescent="0.3">
      <c r="U9332" s="309" t="s">
        <v>65076</v>
      </c>
      <c r="V9332" s="310">
        <v>5229.09</v>
      </c>
      <c r="X9332" s="267" t="s">
        <v>62706</v>
      </c>
      <c r="Y9332" s="268">
        <v>32.43</v>
      </c>
      <c r="AA9332" s="229" t="s">
        <v>40446</v>
      </c>
      <c r="AB9332" s="230">
        <v>6858.97</v>
      </c>
      <c r="AD9332" s="209" t="s">
        <v>23425</v>
      </c>
      <c r="AE9332" s="210">
        <v>360210.1</v>
      </c>
      <c r="AF9332" s="93"/>
      <c r="AG9332" s="93"/>
      <c r="AH9332" s="93"/>
    </row>
    <row r="9333" spans="21:34" x14ac:dyDescent="0.3">
      <c r="U9333" s="309" t="s">
        <v>30319</v>
      </c>
      <c r="V9333" s="310">
        <v>2484.5700000000002</v>
      </c>
      <c r="X9333" s="267" t="s">
        <v>56344</v>
      </c>
      <c r="Y9333" s="268">
        <v>645218.92000000004</v>
      </c>
      <c r="AA9333" s="229" t="s">
        <v>48084</v>
      </c>
      <c r="AB9333" s="230">
        <v>3558.69</v>
      </c>
      <c r="AD9333" s="209" t="s">
        <v>23426</v>
      </c>
      <c r="AE9333" s="210">
        <v>11846.5</v>
      </c>
      <c r="AF9333" s="93"/>
      <c r="AG9333" s="93"/>
      <c r="AH9333" s="93"/>
    </row>
    <row r="9334" spans="21:34" x14ac:dyDescent="0.3">
      <c r="U9334" s="309" t="s">
        <v>30320</v>
      </c>
      <c r="V9334" s="310">
        <v>22748.35</v>
      </c>
      <c r="X9334" s="267" t="s">
        <v>56345</v>
      </c>
      <c r="Y9334" s="268">
        <v>128853.05</v>
      </c>
      <c r="AA9334" s="229" t="s">
        <v>45209</v>
      </c>
      <c r="AB9334" s="230">
        <v>32627.040000000001</v>
      </c>
      <c r="AD9334" s="209" t="s">
        <v>23427</v>
      </c>
      <c r="AE9334" s="210">
        <v>721182.25</v>
      </c>
      <c r="AF9334" s="93"/>
      <c r="AG9334" s="93"/>
      <c r="AH9334" s="93"/>
    </row>
    <row r="9335" spans="21:34" x14ac:dyDescent="0.3">
      <c r="U9335" s="309" t="s">
        <v>50566</v>
      </c>
      <c r="V9335" s="310">
        <v>3125</v>
      </c>
      <c r="X9335" s="267" t="s">
        <v>36477</v>
      </c>
      <c r="Y9335" s="268">
        <v>56700.1</v>
      </c>
      <c r="AA9335" s="229" t="s">
        <v>45210</v>
      </c>
      <c r="AB9335" s="230">
        <v>2495.96</v>
      </c>
      <c r="AD9335" s="209" t="s">
        <v>23428</v>
      </c>
      <c r="AE9335" s="210">
        <v>83032.31</v>
      </c>
      <c r="AF9335" s="93"/>
      <c r="AG9335" s="93"/>
      <c r="AH9335" s="93"/>
    </row>
    <row r="9336" spans="21:34" x14ac:dyDescent="0.3">
      <c r="U9336" s="309" t="s">
        <v>69277</v>
      </c>
      <c r="V9336" s="310">
        <v>774</v>
      </c>
      <c r="X9336" s="267" t="s">
        <v>36478</v>
      </c>
      <c r="Y9336" s="268">
        <v>17867.45</v>
      </c>
      <c r="AA9336" s="229" t="s">
        <v>45211</v>
      </c>
      <c r="AB9336" s="230">
        <v>144675</v>
      </c>
      <c r="AD9336" s="209" t="s">
        <v>23429</v>
      </c>
      <c r="AE9336" s="210">
        <v>595435.62</v>
      </c>
      <c r="AF9336" s="93"/>
      <c r="AG9336" s="93"/>
      <c r="AH9336" s="93"/>
    </row>
    <row r="9337" spans="21:34" x14ac:dyDescent="0.3">
      <c r="U9337" s="309" t="s">
        <v>54133</v>
      </c>
      <c r="V9337" s="310">
        <v>2101.8000000000002</v>
      </c>
      <c r="X9337" s="267" t="s">
        <v>45231</v>
      </c>
      <c r="Y9337" s="268">
        <v>1893</v>
      </c>
      <c r="AA9337" s="229" t="s">
        <v>45212</v>
      </c>
      <c r="AB9337" s="230">
        <v>11067.66</v>
      </c>
      <c r="AD9337" s="209" t="s">
        <v>23430</v>
      </c>
      <c r="AE9337" s="210">
        <v>2824027.7</v>
      </c>
      <c r="AF9337" s="93"/>
      <c r="AG9337" s="93"/>
      <c r="AH9337" s="93"/>
    </row>
    <row r="9338" spans="21:34" x14ac:dyDescent="0.3">
      <c r="U9338" s="309" t="s">
        <v>69278</v>
      </c>
      <c r="V9338" s="310">
        <v>900</v>
      </c>
      <c r="X9338" s="267" t="s">
        <v>59711</v>
      </c>
      <c r="Y9338" s="268">
        <v>18849.189999999999</v>
      </c>
      <c r="AA9338" s="229" t="s">
        <v>42700</v>
      </c>
      <c r="AB9338" s="230">
        <v>1525</v>
      </c>
      <c r="AD9338" s="209" t="s">
        <v>23431</v>
      </c>
      <c r="AE9338" s="210">
        <v>1375234.93</v>
      </c>
      <c r="AF9338" s="93"/>
      <c r="AG9338" s="93"/>
      <c r="AH9338" s="93"/>
    </row>
    <row r="9339" spans="21:34" x14ac:dyDescent="0.3">
      <c r="U9339" s="309" t="s">
        <v>63837</v>
      </c>
      <c r="V9339" s="310">
        <v>5632.5</v>
      </c>
      <c r="X9339" s="267" t="s">
        <v>62124</v>
      </c>
      <c r="Y9339" s="268">
        <v>3392.5</v>
      </c>
      <c r="AA9339" s="229" t="s">
        <v>50155</v>
      </c>
      <c r="AB9339" s="230">
        <v>6200</v>
      </c>
      <c r="AD9339" s="209" t="s">
        <v>23432</v>
      </c>
      <c r="AE9339" s="210">
        <v>218315.23</v>
      </c>
      <c r="AF9339" s="93"/>
      <c r="AG9339" s="93"/>
      <c r="AH9339" s="93"/>
    </row>
    <row r="9340" spans="21:34" x14ac:dyDescent="0.3">
      <c r="U9340" s="309" t="s">
        <v>54134</v>
      </c>
      <c r="V9340" s="310">
        <v>660.56</v>
      </c>
      <c r="X9340" s="267" t="s">
        <v>62125</v>
      </c>
      <c r="Y9340" s="268">
        <v>245.68</v>
      </c>
      <c r="AA9340" s="229" t="s">
        <v>23631</v>
      </c>
      <c r="AB9340" s="230">
        <v>99.62</v>
      </c>
      <c r="AD9340" s="209" t="s">
        <v>23433</v>
      </c>
      <c r="AE9340" s="210">
        <v>1271865.6100000001</v>
      </c>
      <c r="AF9340" s="93"/>
      <c r="AG9340" s="93"/>
      <c r="AH9340" s="93"/>
    </row>
    <row r="9341" spans="21:34" x14ac:dyDescent="0.3">
      <c r="U9341" s="309" t="s">
        <v>54135</v>
      </c>
      <c r="V9341" s="310">
        <v>1578.27</v>
      </c>
      <c r="X9341" s="267" t="s">
        <v>59712</v>
      </c>
      <c r="Y9341" s="268">
        <v>18849.189999999999</v>
      </c>
      <c r="AA9341" s="229" t="s">
        <v>50156</v>
      </c>
      <c r="AB9341" s="230">
        <v>15.28</v>
      </c>
      <c r="AD9341" s="209" t="s">
        <v>23434</v>
      </c>
      <c r="AE9341" s="210">
        <v>9709704.5800000001</v>
      </c>
      <c r="AF9341" s="93"/>
      <c r="AG9341" s="93"/>
      <c r="AH9341" s="93"/>
    </row>
    <row r="9342" spans="21:34" x14ac:dyDescent="0.3">
      <c r="U9342" s="309" t="s">
        <v>54136</v>
      </c>
      <c r="V9342" s="310">
        <v>4700</v>
      </c>
      <c r="X9342" s="267" t="s">
        <v>57616</v>
      </c>
      <c r="Y9342" s="268">
        <v>5084.5</v>
      </c>
      <c r="AA9342" s="229" t="s">
        <v>23633</v>
      </c>
      <c r="AB9342" s="230">
        <v>5.85</v>
      </c>
      <c r="AD9342" s="209" t="s">
        <v>23435</v>
      </c>
      <c r="AE9342" s="210">
        <v>68870.91</v>
      </c>
      <c r="AF9342" s="93"/>
      <c r="AG9342" s="93"/>
      <c r="AH9342" s="93"/>
    </row>
    <row r="9343" spans="21:34" x14ac:dyDescent="0.3">
      <c r="U9343" s="309" t="s">
        <v>54137</v>
      </c>
      <c r="V9343" s="310">
        <v>3472.17</v>
      </c>
      <c r="X9343" s="267" t="s">
        <v>47082</v>
      </c>
      <c r="Y9343" s="268">
        <v>4562.92</v>
      </c>
      <c r="AA9343" s="229" t="s">
        <v>23634</v>
      </c>
      <c r="AB9343" s="230">
        <v>-39.26</v>
      </c>
      <c r="AD9343" s="209" t="s">
        <v>23436</v>
      </c>
      <c r="AE9343" s="210">
        <v>5268.78</v>
      </c>
      <c r="AF9343" s="93"/>
      <c r="AG9343" s="93"/>
      <c r="AH9343" s="93"/>
    </row>
    <row r="9344" spans="21:34" x14ac:dyDescent="0.3">
      <c r="U9344" s="309" t="s">
        <v>54138</v>
      </c>
      <c r="V9344" s="310">
        <v>15790.88</v>
      </c>
      <c r="X9344" s="267" t="s">
        <v>64617</v>
      </c>
      <c r="Y9344" s="268">
        <v>4555.2</v>
      </c>
      <c r="AA9344" s="229" t="s">
        <v>50157</v>
      </c>
      <c r="AB9344" s="230">
        <v>583.44000000000005</v>
      </c>
      <c r="AD9344" s="209" t="s">
        <v>23437</v>
      </c>
      <c r="AE9344" s="210">
        <v>14931.64</v>
      </c>
      <c r="AF9344" s="93"/>
      <c r="AG9344" s="93"/>
      <c r="AH9344" s="93"/>
    </row>
    <row r="9345" spans="21:34" x14ac:dyDescent="0.3">
      <c r="U9345" s="309" t="s">
        <v>56711</v>
      </c>
      <c r="V9345" s="310">
        <v>426.6</v>
      </c>
      <c r="X9345" s="267" t="s">
        <v>57617</v>
      </c>
      <c r="Y9345" s="268">
        <v>91384.72</v>
      </c>
      <c r="AA9345" s="229" t="s">
        <v>23635</v>
      </c>
      <c r="AB9345" s="230">
        <v>-8389.93</v>
      </c>
      <c r="AD9345" s="209" t="s">
        <v>23438</v>
      </c>
      <c r="AE9345" s="210">
        <v>344.35</v>
      </c>
      <c r="AF9345" s="93"/>
      <c r="AG9345" s="93"/>
      <c r="AH9345" s="93"/>
    </row>
    <row r="9346" spans="21:34" x14ac:dyDescent="0.3">
      <c r="U9346" s="309" t="s">
        <v>56712</v>
      </c>
      <c r="V9346" s="310">
        <v>558</v>
      </c>
      <c r="X9346" s="267" t="s">
        <v>57618</v>
      </c>
      <c r="Y9346" s="268">
        <v>49302.16</v>
      </c>
      <c r="AA9346" s="229" t="s">
        <v>23638</v>
      </c>
      <c r="AB9346" s="230">
        <v>2129.0100000000002</v>
      </c>
      <c r="AD9346" s="209" t="s">
        <v>23439</v>
      </c>
      <c r="AE9346" s="210">
        <v>2205.88</v>
      </c>
      <c r="AF9346" s="93"/>
      <c r="AG9346" s="93"/>
      <c r="AH9346" s="93"/>
    </row>
    <row r="9347" spans="21:34" x14ac:dyDescent="0.3">
      <c r="U9347" s="309" t="s">
        <v>54139</v>
      </c>
      <c r="V9347" s="310">
        <v>4881.25</v>
      </c>
      <c r="X9347" s="267" t="s">
        <v>62126</v>
      </c>
      <c r="Y9347" s="268">
        <v>4285.5</v>
      </c>
      <c r="AA9347" s="229" t="s">
        <v>23640</v>
      </c>
      <c r="AB9347" s="230">
        <v>5356.14</v>
      </c>
      <c r="AD9347" s="209" t="s">
        <v>23440</v>
      </c>
      <c r="AE9347" s="210">
        <v>200022.8</v>
      </c>
      <c r="AF9347" s="93"/>
      <c r="AG9347" s="93"/>
      <c r="AH9347" s="93"/>
    </row>
    <row r="9348" spans="21:34" x14ac:dyDescent="0.3">
      <c r="U9348" s="309" t="s">
        <v>54140</v>
      </c>
      <c r="V9348" s="310">
        <v>416.1</v>
      </c>
      <c r="X9348" s="267" t="s">
        <v>59713</v>
      </c>
      <c r="Y9348" s="268">
        <v>542.23</v>
      </c>
      <c r="AA9348" s="229" t="s">
        <v>42701</v>
      </c>
      <c r="AB9348" s="230">
        <v>63934.43</v>
      </c>
      <c r="AD9348" s="209" t="s">
        <v>23441</v>
      </c>
      <c r="AE9348" s="210">
        <v>68164.63</v>
      </c>
      <c r="AF9348" s="93"/>
      <c r="AG9348" s="93"/>
      <c r="AH9348" s="93"/>
    </row>
    <row r="9349" spans="21:34" x14ac:dyDescent="0.3">
      <c r="U9349" s="309" t="s">
        <v>54141</v>
      </c>
      <c r="V9349" s="310">
        <v>1151.77</v>
      </c>
      <c r="X9349" s="267" t="s">
        <v>61494</v>
      </c>
      <c r="Y9349" s="268">
        <v>21067.08</v>
      </c>
      <c r="AA9349" s="229" t="s">
        <v>42702</v>
      </c>
      <c r="AB9349" s="230">
        <v>4450</v>
      </c>
      <c r="AD9349" s="209" t="s">
        <v>23442</v>
      </c>
      <c r="AE9349" s="210">
        <v>54421.63</v>
      </c>
      <c r="AF9349" s="93"/>
      <c r="AG9349" s="93"/>
      <c r="AH9349" s="93"/>
    </row>
    <row r="9350" spans="21:34" x14ac:dyDescent="0.3">
      <c r="U9350" s="309" t="s">
        <v>55544</v>
      </c>
      <c r="V9350" s="310">
        <v>3029.08</v>
      </c>
      <c r="X9350" s="267" t="s">
        <v>49009</v>
      </c>
      <c r="Y9350" s="268">
        <v>12549.2</v>
      </c>
      <c r="AA9350" s="229" t="s">
        <v>42703</v>
      </c>
      <c r="AB9350" s="230">
        <v>4795.38</v>
      </c>
      <c r="AD9350" s="209" t="s">
        <v>23443</v>
      </c>
      <c r="AE9350" s="210">
        <v>23114.240000000002</v>
      </c>
      <c r="AF9350" s="93"/>
      <c r="AG9350" s="93"/>
      <c r="AH9350" s="93"/>
    </row>
    <row r="9351" spans="21:34" x14ac:dyDescent="0.3">
      <c r="U9351" s="309" t="s">
        <v>54142</v>
      </c>
      <c r="V9351" s="310">
        <v>1182.21</v>
      </c>
      <c r="X9351" s="267" t="s">
        <v>59714</v>
      </c>
      <c r="Y9351" s="268">
        <v>11929.24</v>
      </c>
      <c r="AA9351" s="229" t="s">
        <v>50158</v>
      </c>
      <c r="AB9351" s="230">
        <v>1266.55</v>
      </c>
      <c r="AD9351" s="209" t="s">
        <v>23444</v>
      </c>
      <c r="AE9351" s="210">
        <v>69936.649999999994</v>
      </c>
      <c r="AF9351" s="93"/>
      <c r="AG9351" s="93"/>
      <c r="AH9351" s="93"/>
    </row>
    <row r="9352" spans="21:34" x14ac:dyDescent="0.3">
      <c r="U9352" s="309" t="s">
        <v>56714</v>
      </c>
      <c r="V9352" s="310">
        <v>421.2</v>
      </c>
      <c r="X9352" s="267" t="s">
        <v>61495</v>
      </c>
      <c r="Y9352" s="268">
        <v>8240</v>
      </c>
      <c r="AA9352" s="229" t="s">
        <v>50159</v>
      </c>
      <c r="AB9352" s="230">
        <v>208.19</v>
      </c>
      <c r="AD9352" s="209" t="s">
        <v>23445</v>
      </c>
      <c r="AE9352" s="210">
        <v>24532.12</v>
      </c>
      <c r="AF9352" s="93"/>
      <c r="AG9352" s="93"/>
      <c r="AH9352" s="93"/>
    </row>
    <row r="9353" spans="21:34" x14ac:dyDescent="0.3">
      <c r="U9353" s="309" t="s">
        <v>69279</v>
      </c>
      <c r="V9353" s="310">
        <v>366.76</v>
      </c>
      <c r="X9353" s="267" t="s">
        <v>60606</v>
      </c>
      <c r="Y9353" s="268">
        <v>840.35</v>
      </c>
      <c r="AA9353" s="229" t="s">
        <v>23645</v>
      </c>
      <c r="AB9353" s="230">
        <v>268.83999999999997</v>
      </c>
      <c r="AD9353" s="209" t="s">
        <v>23446</v>
      </c>
      <c r="AE9353" s="210">
        <v>1609.92</v>
      </c>
      <c r="AF9353" s="93"/>
      <c r="AG9353" s="93"/>
      <c r="AH9353" s="93"/>
    </row>
    <row r="9354" spans="21:34" x14ac:dyDescent="0.3">
      <c r="U9354" s="309" t="s">
        <v>62329</v>
      </c>
      <c r="V9354" s="310">
        <v>61173</v>
      </c>
      <c r="X9354" s="267" t="s">
        <v>13894</v>
      </c>
      <c r="Y9354" s="268">
        <v>1925</v>
      </c>
      <c r="AA9354" s="229" t="s">
        <v>23646</v>
      </c>
      <c r="AB9354" s="230">
        <v>290.52</v>
      </c>
      <c r="AD9354" s="209" t="s">
        <v>23447</v>
      </c>
      <c r="AE9354" s="210">
        <v>34.799999999999997</v>
      </c>
      <c r="AF9354" s="93"/>
      <c r="AG9354" s="93"/>
      <c r="AH9354" s="93"/>
    </row>
    <row r="9355" spans="21:34" x14ac:dyDescent="0.3">
      <c r="U9355" s="309" t="s">
        <v>69280</v>
      </c>
      <c r="V9355" s="310">
        <v>10745.4</v>
      </c>
      <c r="X9355" s="267" t="s">
        <v>59715</v>
      </c>
      <c r="Y9355" s="268">
        <v>49135</v>
      </c>
      <c r="AA9355" s="229" t="s">
        <v>50160</v>
      </c>
      <c r="AB9355" s="230">
        <v>36997.26</v>
      </c>
      <c r="AD9355" s="209" t="s">
        <v>23448</v>
      </c>
      <c r="AE9355" s="210">
        <v>10857.25</v>
      </c>
      <c r="AF9355" s="93"/>
      <c r="AG9355" s="93"/>
      <c r="AH9355" s="93"/>
    </row>
    <row r="9356" spans="21:34" x14ac:dyDescent="0.3">
      <c r="U9356" s="309" t="s">
        <v>56715</v>
      </c>
      <c r="V9356" s="310">
        <v>116534.83</v>
      </c>
      <c r="X9356" s="267" t="s">
        <v>55262</v>
      </c>
      <c r="Y9356" s="268">
        <v>781.3</v>
      </c>
      <c r="AA9356" s="229" t="s">
        <v>23647</v>
      </c>
      <c r="AB9356" s="230">
        <v>176.38</v>
      </c>
      <c r="AD9356" s="209" t="s">
        <v>23449</v>
      </c>
      <c r="AE9356" s="210">
        <v>88278.25</v>
      </c>
      <c r="AF9356" s="93"/>
      <c r="AG9356" s="93"/>
      <c r="AH9356" s="93"/>
    </row>
    <row r="9357" spans="21:34" x14ac:dyDescent="0.3">
      <c r="U9357" s="309" t="s">
        <v>56716</v>
      </c>
      <c r="V9357" s="310">
        <v>42616</v>
      </c>
      <c r="X9357" s="267" t="s">
        <v>55263</v>
      </c>
      <c r="Y9357" s="268">
        <v>137.69999999999999</v>
      </c>
      <c r="AA9357" s="229" t="s">
        <v>42704</v>
      </c>
      <c r="AB9357" s="230">
        <v>9.42</v>
      </c>
      <c r="AD9357" s="209" t="s">
        <v>23450</v>
      </c>
      <c r="AE9357" s="210">
        <v>6734.72</v>
      </c>
      <c r="AF9357" s="93"/>
      <c r="AG9357" s="93"/>
      <c r="AH9357" s="93"/>
    </row>
    <row r="9358" spans="21:34" x14ac:dyDescent="0.3">
      <c r="U9358" s="309" t="s">
        <v>35859</v>
      </c>
      <c r="V9358" s="310">
        <v>69060.509999999995</v>
      </c>
      <c r="X9358" s="267" t="s">
        <v>47084</v>
      </c>
      <c r="Y9358" s="268">
        <v>125530.7</v>
      </c>
      <c r="AA9358" s="229" t="s">
        <v>42705</v>
      </c>
      <c r="AB9358" s="230">
        <v>1277.8</v>
      </c>
      <c r="AD9358" s="209" t="s">
        <v>23451</v>
      </c>
      <c r="AE9358" s="210">
        <v>441.39</v>
      </c>
      <c r="AF9358" s="93"/>
      <c r="AG9358" s="93"/>
      <c r="AH9358" s="93"/>
    </row>
    <row r="9359" spans="21:34" x14ac:dyDescent="0.3">
      <c r="U9359" s="309" t="s">
        <v>56717</v>
      </c>
      <c r="V9359" s="310">
        <v>48960.76</v>
      </c>
      <c r="X9359" s="267" t="s">
        <v>59138</v>
      </c>
      <c r="Y9359" s="268">
        <v>93634.81</v>
      </c>
      <c r="AA9359" s="229" t="s">
        <v>42706</v>
      </c>
      <c r="AB9359" s="230">
        <v>1000</v>
      </c>
      <c r="AD9359" s="209" t="s">
        <v>23452</v>
      </c>
      <c r="AE9359" s="210">
        <v>1.2</v>
      </c>
      <c r="AF9359" s="93"/>
      <c r="AG9359" s="93"/>
      <c r="AH9359" s="93"/>
    </row>
    <row r="9360" spans="21:34" x14ac:dyDescent="0.3">
      <c r="U9360" s="309" t="s">
        <v>56718</v>
      </c>
      <c r="V9360" s="310">
        <v>212577.66</v>
      </c>
      <c r="X9360" s="267" t="s">
        <v>35280</v>
      </c>
      <c r="Y9360" s="268">
        <v>4052</v>
      </c>
      <c r="AA9360" s="229" t="s">
        <v>42707</v>
      </c>
      <c r="AB9360" s="230">
        <v>81100</v>
      </c>
      <c r="AD9360" s="209" t="s">
        <v>23453</v>
      </c>
      <c r="AE9360" s="210">
        <v>76497.100000000006</v>
      </c>
      <c r="AF9360" s="93"/>
      <c r="AG9360" s="93"/>
      <c r="AH9360" s="93"/>
    </row>
    <row r="9361" spans="21:34" x14ac:dyDescent="0.3">
      <c r="U9361" s="309" t="s">
        <v>57973</v>
      </c>
      <c r="V9361" s="310">
        <v>9787.6</v>
      </c>
      <c r="X9361" s="267" t="s">
        <v>42722</v>
      </c>
      <c r="Y9361" s="268">
        <v>14217.68</v>
      </c>
      <c r="AA9361" s="229" t="s">
        <v>50161</v>
      </c>
      <c r="AB9361" s="230">
        <v>11000</v>
      </c>
      <c r="AD9361" s="209" t="s">
        <v>23454</v>
      </c>
      <c r="AE9361" s="210">
        <v>2354.89</v>
      </c>
      <c r="AF9361" s="93"/>
      <c r="AG9361" s="93"/>
      <c r="AH9361" s="93"/>
    </row>
    <row r="9362" spans="21:34" x14ac:dyDescent="0.3">
      <c r="U9362" s="309" t="s">
        <v>54143</v>
      </c>
      <c r="V9362" s="310">
        <v>4394.25</v>
      </c>
      <c r="X9362" s="267" t="s">
        <v>49010</v>
      </c>
      <c r="Y9362" s="268">
        <v>29795.279999999999</v>
      </c>
      <c r="AA9362" s="229" t="s">
        <v>50162</v>
      </c>
      <c r="AB9362" s="230">
        <v>4060</v>
      </c>
      <c r="AD9362" s="209" t="s">
        <v>23455</v>
      </c>
      <c r="AE9362" s="210">
        <v>5086268.78</v>
      </c>
      <c r="AF9362" s="93"/>
      <c r="AG9362" s="93"/>
      <c r="AH9362" s="93"/>
    </row>
    <row r="9363" spans="21:34" x14ac:dyDescent="0.3">
      <c r="U9363" s="309" t="s">
        <v>43138</v>
      </c>
      <c r="V9363" s="310">
        <v>150</v>
      </c>
      <c r="X9363" s="267" t="s">
        <v>33844</v>
      </c>
      <c r="Y9363" s="268">
        <v>8735.8799999999992</v>
      </c>
      <c r="AA9363" s="229" t="s">
        <v>50163</v>
      </c>
      <c r="AB9363" s="230">
        <v>13470</v>
      </c>
      <c r="AD9363" s="209" t="s">
        <v>23456</v>
      </c>
      <c r="AE9363" s="210">
        <v>257348.83</v>
      </c>
      <c r="AF9363" s="93"/>
      <c r="AG9363" s="93"/>
      <c r="AH9363" s="93"/>
    </row>
    <row r="9364" spans="21:34" x14ac:dyDescent="0.3">
      <c r="U9364" s="309" t="s">
        <v>54144</v>
      </c>
      <c r="V9364" s="310">
        <v>9421</v>
      </c>
      <c r="X9364" s="267" t="s">
        <v>33845</v>
      </c>
      <c r="Y9364" s="268">
        <v>5152.5600000000004</v>
      </c>
      <c r="AA9364" s="229" t="s">
        <v>42708</v>
      </c>
      <c r="AB9364" s="230">
        <v>52109.43</v>
      </c>
      <c r="AD9364" s="209" t="s">
        <v>23457</v>
      </c>
      <c r="AE9364" s="210">
        <v>3210.47</v>
      </c>
      <c r="AF9364" s="93"/>
      <c r="AG9364" s="93"/>
      <c r="AH9364" s="93"/>
    </row>
    <row r="9365" spans="21:34" x14ac:dyDescent="0.3">
      <c r="U9365" s="309" t="s">
        <v>56719</v>
      </c>
      <c r="V9365" s="310">
        <v>3238.31</v>
      </c>
      <c r="X9365" s="267" t="s">
        <v>33846</v>
      </c>
      <c r="Y9365" s="268">
        <v>3294.95</v>
      </c>
      <c r="AA9365" s="229" t="s">
        <v>42709</v>
      </c>
      <c r="AB9365" s="230">
        <v>12018.03</v>
      </c>
      <c r="AD9365" s="209" t="s">
        <v>23458</v>
      </c>
      <c r="AE9365" s="210">
        <v>291362.76</v>
      </c>
      <c r="AF9365" s="93"/>
      <c r="AG9365" s="93"/>
      <c r="AH9365" s="93"/>
    </row>
    <row r="9366" spans="21:34" x14ac:dyDescent="0.3">
      <c r="U9366" s="309" t="s">
        <v>57974</v>
      </c>
      <c r="V9366" s="310">
        <v>10877.24</v>
      </c>
      <c r="X9366" s="267" t="s">
        <v>48100</v>
      </c>
      <c r="Y9366" s="268">
        <v>8851.74</v>
      </c>
      <c r="AA9366" s="229" t="s">
        <v>50164</v>
      </c>
      <c r="AB9366" s="230">
        <v>3225.33</v>
      </c>
      <c r="AD9366" s="209" t="s">
        <v>23459</v>
      </c>
      <c r="AE9366" s="210">
        <v>399496.66</v>
      </c>
      <c r="AF9366" s="93"/>
      <c r="AG9366" s="93"/>
      <c r="AH9366" s="93"/>
    </row>
    <row r="9367" spans="21:34" x14ac:dyDescent="0.3">
      <c r="U9367" s="309" t="s">
        <v>54145</v>
      </c>
      <c r="V9367" s="310">
        <v>23907.5</v>
      </c>
      <c r="X9367" s="267" t="s">
        <v>48101</v>
      </c>
      <c r="Y9367" s="268">
        <v>6960.24</v>
      </c>
      <c r="AA9367" s="229" t="s">
        <v>50165</v>
      </c>
      <c r="AB9367" s="230">
        <v>1040.93</v>
      </c>
      <c r="AD9367" s="209" t="s">
        <v>23460</v>
      </c>
      <c r="AE9367" s="210">
        <v>3300.44</v>
      </c>
      <c r="AF9367" s="93"/>
      <c r="AG9367" s="93"/>
      <c r="AH9367" s="93"/>
    </row>
    <row r="9368" spans="21:34" x14ac:dyDescent="0.3">
      <c r="U9368" s="309" t="s">
        <v>35860</v>
      </c>
      <c r="V9368" s="310">
        <v>44716.31</v>
      </c>
      <c r="X9368" s="267" t="s">
        <v>23893</v>
      </c>
      <c r="Y9368" s="268">
        <v>14772.79</v>
      </c>
      <c r="AA9368" s="229" t="s">
        <v>42710</v>
      </c>
      <c r="AB9368" s="230">
        <v>565.6</v>
      </c>
      <c r="AD9368" s="209" t="s">
        <v>23461</v>
      </c>
      <c r="AE9368" s="210">
        <v>105213.03</v>
      </c>
      <c r="AF9368" s="93"/>
      <c r="AG9368" s="93"/>
      <c r="AH9368" s="93"/>
    </row>
    <row r="9369" spans="21:34" x14ac:dyDescent="0.3">
      <c r="U9369" s="309" t="s">
        <v>35861</v>
      </c>
      <c r="V9369" s="310">
        <v>131998.25</v>
      </c>
      <c r="X9369" s="267" t="s">
        <v>50181</v>
      </c>
      <c r="Y9369" s="268">
        <v>45938.66</v>
      </c>
      <c r="AA9369" s="229" t="s">
        <v>50166</v>
      </c>
      <c r="AB9369" s="230">
        <v>57.59</v>
      </c>
      <c r="AD9369" s="209" t="s">
        <v>23462</v>
      </c>
      <c r="AE9369" s="210">
        <v>10322.26</v>
      </c>
      <c r="AF9369" s="93"/>
      <c r="AG9369" s="93"/>
      <c r="AH9369" s="93"/>
    </row>
    <row r="9370" spans="21:34" x14ac:dyDescent="0.3">
      <c r="U9370" s="309" t="s">
        <v>35862</v>
      </c>
      <c r="V9370" s="310">
        <v>82761.36</v>
      </c>
      <c r="X9370" s="267" t="s">
        <v>49011</v>
      </c>
      <c r="Y9370" s="268">
        <v>178154.59</v>
      </c>
      <c r="AA9370" s="229" t="s">
        <v>50167</v>
      </c>
      <c r="AB9370" s="230">
        <v>65.83</v>
      </c>
      <c r="AD9370" s="209" t="s">
        <v>23463</v>
      </c>
      <c r="AE9370" s="210">
        <v>21403.71</v>
      </c>
      <c r="AF9370" s="93"/>
      <c r="AG9370" s="93"/>
      <c r="AH9370" s="93"/>
    </row>
    <row r="9371" spans="21:34" x14ac:dyDescent="0.3">
      <c r="U9371" s="309" t="s">
        <v>66802</v>
      </c>
      <c r="V9371" s="310">
        <v>1855</v>
      </c>
      <c r="X9371" s="267" t="s">
        <v>56346</v>
      </c>
      <c r="Y9371" s="268">
        <v>100583.05</v>
      </c>
      <c r="AA9371" s="229" t="s">
        <v>50168</v>
      </c>
      <c r="AB9371" s="230">
        <v>4.42</v>
      </c>
      <c r="AD9371" s="209" t="s">
        <v>23464</v>
      </c>
      <c r="AE9371" s="210">
        <v>58215.23</v>
      </c>
      <c r="AF9371" s="93"/>
      <c r="AG9371" s="93"/>
      <c r="AH9371" s="93"/>
    </row>
    <row r="9372" spans="21:34" x14ac:dyDescent="0.3">
      <c r="U9372" s="309" t="s">
        <v>40709</v>
      </c>
      <c r="V9372" s="310">
        <v>39738.78</v>
      </c>
      <c r="X9372" s="267" t="s">
        <v>57619</v>
      </c>
      <c r="Y9372" s="268">
        <v>119937.82</v>
      </c>
      <c r="AA9372" s="229" t="s">
        <v>42711</v>
      </c>
      <c r="AB9372" s="230">
        <v>11514.68</v>
      </c>
      <c r="AD9372" s="209" t="s">
        <v>23465</v>
      </c>
      <c r="AE9372" s="210">
        <v>274633.53000000003</v>
      </c>
      <c r="AF9372" s="93"/>
      <c r="AG9372" s="93"/>
      <c r="AH9372" s="93"/>
    </row>
    <row r="9373" spans="21:34" x14ac:dyDescent="0.3">
      <c r="U9373" s="309" t="s">
        <v>56720</v>
      </c>
      <c r="V9373" s="310">
        <v>3161.92</v>
      </c>
      <c r="X9373" s="267" t="s">
        <v>53072</v>
      </c>
      <c r="Y9373" s="268">
        <v>102649.92</v>
      </c>
      <c r="AA9373" s="229" t="s">
        <v>42712</v>
      </c>
      <c r="AB9373" s="230">
        <v>2128.5300000000002</v>
      </c>
      <c r="AD9373" s="209" t="s">
        <v>23466</v>
      </c>
      <c r="AE9373" s="210">
        <v>242.4</v>
      </c>
      <c r="AF9373" s="93"/>
      <c r="AG9373" s="93"/>
      <c r="AH9373" s="93"/>
    </row>
    <row r="9374" spans="21:34" x14ac:dyDescent="0.3">
      <c r="U9374" s="309" t="s">
        <v>47384</v>
      </c>
      <c r="V9374" s="310">
        <v>94347.77</v>
      </c>
      <c r="X9374" s="267" t="s">
        <v>49012</v>
      </c>
      <c r="Y9374" s="268">
        <v>1525</v>
      </c>
      <c r="AA9374" s="229" t="s">
        <v>42713</v>
      </c>
      <c r="AB9374" s="230">
        <v>34174.589999999997</v>
      </c>
      <c r="AD9374" s="209" t="s">
        <v>23467</v>
      </c>
      <c r="AE9374" s="210">
        <v>156552.24</v>
      </c>
      <c r="AF9374" s="93"/>
      <c r="AG9374" s="93"/>
      <c r="AH9374" s="93"/>
    </row>
    <row r="9375" spans="21:34" x14ac:dyDescent="0.3">
      <c r="U9375" s="309" t="s">
        <v>35863</v>
      </c>
      <c r="V9375" s="310">
        <v>177410.12</v>
      </c>
      <c r="X9375" s="267" t="s">
        <v>49013</v>
      </c>
      <c r="Y9375" s="268">
        <v>38031.82</v>
      </c>
      <c r="AA9375" s="229" t="s">
        <v>50169</v>
      </c>
      <c r="AB9375" s="230">
        <v>25784.720000000001</v>
      </c>
      <c r="AD9375" s="209" t="s">
        <v>23468</v>
      </c>
      <c r="AE9375" s="210">
        <v>4186.8900000000003</v>
      </c>
      <c r="AF9375" s="93"/>
      <c r="AG9375" s="93"/>
      <c r="AH9375" s="93"/>
    </row>
    <row r="9376" spans="21:34" x14ac:dyDescent="0.3">
      <c r="U9376" s="309" t="s">
        <v>56721</v>
      </c>
      <c r="V9376" s="310">
        <v>27594.53</v>
      </c>
      <c r="X9376" s="267" t="s">
        <v>49014</v>
      </c>
      <c r="Y9376" s="268">
        <v>114470.65</v>
      </c>
      <c r="AA9376" s="229" t="s">
        <v>42714</v>
      </c>
      <c r="AB9376" s="230">
        <v>43314.04</v>
      </c>
      <c r="AD9376" s="209" t="s">
        <v>23469</v>
      </c>
      <c r="AE9376" s="210">
        <v>60200.02</v>
      </c>
      <c r="AF9376" s="93"/>
      <c r="AG9376" s="93"/>
      <c r="AH9376" s="93"/>
    </row>
    <row r="9377" spans="21:34" x14ac:dyDescent="0.3">
      <c r="U9377" s="309" t="s">
        <v>48384</v>
      </c>
      <c r="V9377" s="310">
        <v>136940.63</v>
      </c>
      <c r="X9377" s="267" t="s">
        <v>49015</v>
      </c>
      <c r="Y9377" s="268">
        <v>41853.07</v>
      </c>
      <c r="AA9377" s="229" t="s">
        <v>50170</v>
      </c>
      <c r="AB9377" s="230">
        <v>604.89</v>
      </c>
      <c r="AD9377" s="209" t="s">
        <v>23470</v>
      </c>
      <c r="AE9377" s="210">
        <v>1227522.28</v>
      </c>
      <c r="AF9377" s="93"/>
      <c r="AG9377" s="93"/>
      <c r="AH9377" s="93"/>
    </row>
    <row r="9378" spans="21:34" x14ac:dyDescent="0.3">
      <c r="U9378" s="309" t="s">
        <v>66803</v>
      </c>
      <c r="V9378" s="310">
        <v>250930</v>
      </c>
      <c r="X9378" s="267" t="s">
        <v>50184</v>
      </c>
      <c r="Y9378" s="268">
        <v>173805.38</v>
      </c>
      <c r="AA9378" s="229" t="s">
        <v>45213</v>
      </c>
      <c r="AB9378" s="230">
        <v>50000</v>
      </c>
      <c r="AD9378" s="209" t="s">
        <v>23471</v>
      </c>
      <c r="AE9378" s="210">
        <v>2163.16</v>
      </c>
      <c r="AF9378" s="93"/>
      <c r="AG9378" s="93"/>
      <c r="AH9378" s="93"/>
    </row>
    <row r="9379" spans="21:34" x14ac:dyDescent="0.3">
      <c r="U9379" s="309" t="s">
        <v>49259</v>
      </c>
      <c r="V9379" s="310">
        <v>4840.99</v>
      </c>
      <c r="X9379" s="267" t="s">
        <v>48102</v>
      </c>
      <c r="Y9379" s="268">
        <v>12403</v>
      </c>
      <c r="AA9379" s="229" t="s">
        <v>45214</v>
      </c>
      <c r="AB9379" s="230">
        <v>3825</v>
      </c>
      <c r="AD9379" s="209" t="s">
        <v>23472</v>
      </c>
      <c r="AE9379" s="210">
        <v>7591500</v>
      </c>
      <c r="AF9379" s="93"/>
      <c r="AG9379" s="93"/>
      <c r="AH9379" s="93"/>
    </row>
    <row r="9380" spans="21:34" x14ac:dyDescent="0.3">
      <c r="U9380" s="309" t="s">
        <v>54146</v>
      </c>
      <c r="V9380" s="310">
        <v>1920.3</v>
      </c>
      <c r="X9380" s="267" t="s">
        <v>57620</v>
      </c>
      <c r="Y9380" s="268">
        <v>80411.710000000006</v>
      </c>
      <c r="AA9380" s="229" t="s">
        <v>42715</v>
      </c>
      <c r="AB9380" s="230">
        <v>268000</v>
      </c>
      <c r="AD9380" s="209" t="s">
        <v>23473</v>
      </c>
      <c r="AE9380" s="210">
        <v>245.08</v>
      </c>
      <c r="AF9380" s="93"/>
      <c r="AG9380" s="93"/>
      <c r="AH9380" s="93"/>
    </row>
    <row r="9381" spans="21:34" x14ac:dyDescent="0.3">
      <c r="U9381" s="309" t="s">
        <v>69281</v>
      </c>
      <c r="V9381" s="310">
        <v>740</v>
      </c>
      <c r="X9381" s="267" t="s">
        <v>53073</v>
      </c>
      <c r="Y9381" s="268">
        <v>51221.760000000002</v>
      </c>
      <c r="AA9381" s="229" t="s">
        <v>42716</v>
      </c>
      <c r="AB9381" s="230">
        <v>20501.98</v>
      </c>
      <c r="AD9381" s="209" t="s">
        <v>23474</v>
      </c>
      <c r="AE9381" s="210">
        <v>1273363.7</v>
      </c>
      <c r="AF9381" s="93"/>
      <c r="AG9381" s="93"/>
      <c r="AH9381" s="93"/>
    </row>
    <row r="9382" spans="21:34" x14ac:dyDescent="0.3">
      <c r="U9382" s="309" t="s">
        <v>54148</v>
      </c>
      <c r="V9382" s="310">
        <v>2049.27</v>
      </c>
      <c r="X9382" s="267" t="s">
        <v>56347</v>
      </c>
      <c r="Y9382" s="268">
        <v>28900.720000000001</v>
      </c>
      <c r="AA9382" s="229" t="s">
        <v>23680</v>
      </c>
      <c r="AB9382" s="230">
        <v>4012.35</v>
      </c>
      <c r="AD9382" s="209" t="s">
        <v>23475</v>
      </c>
      <c r="AE9382" s="210">
        <v>1886643.22</v>
      </c>
      <c r="AF9382" s="93"/>
      <c r="AG9382" s="93"/>
      <c r="AH9382" s="93"/>
    </row>
    <row r="9383" spans="21:34" x14ac:dyDescent="0.3">
      <c r="U9383" s="309" t="s">
        <v>61128</v>
      </c>
      <c r="V9383" s="310">
        <v>18754.78</v>
      </c>
      <c r="X9383" s="267" t="s">
        <v>61496</v>
      </c>
      <c r="Y9383" s="268">
        <v>2000</v>
      </c>
      <c r="AA9383" s="229" t="s">
        <v>23681</v>
      </c>
      <c r="AB9383" s="230">
        <v>295.55</v>
      </c>
      <c r="AD9383" s="209" t="s">
        <v>23476</v>
      </c>
      <c r="AE9383" s="210">
        <v>144180.76</v>
      </c>
      <c r="AF9383" s="93"/>
      <c r="AG9383" s="93"/>
      <c r="AH9383" s="93"/>
    </row>
    <row r="9384" spans="21:34" x14ac:dyDescent="0.3">
      <c r="U9384" s="309" t="s">
        <v>49260</v>
      </c>
      <c r="V9384" s="310">
        <v>5720</v>
      </c>
      <c r="X9384" s="267" t="s">
        <v>61497</v>
      </c>
      <c r="Y9384" s="268">
        <v>7137</v>
      </c>
      <c r="AA9384" s="229" t="s">
        <v>40447</v>
      </c>
      <c r="AB9384" s="230">
        <v>928.71</v>
      </c>
      <c r="AD9384" s="209" t="s">
        <v>23477</v>
      </c>
      <c r="AE9384" s="210">
        <v>72451.94</v>
      </c>
      <c r="AF9384" s="93"/>
      <c r="AG9384" s="93"/>
      <c r="AH9384" s="93"/>
    </row>
    <row r="9385" spans="21:34" x14ac:dyDescent="0.3">
      <c r="U9385" s="309" t="s">
        <v>62852</v>
      </c>
      <c r="V9385" s="310">
        <v>699.19</v>
      </c>
      <c r="X9385" s="267" t="s">
        <v>23931</v>
      </c>
      <c r="Y9385" s="268">
        <v>218</v>
      </c>
      <c r="AA9385" s="229" t="s">
        <v>23682</v>
      </c>
      <c r="AB9385" s="230">
        <v>12255.42</v>
      </c>
      <c r="AD9385" s="209" t="s">
        <v>23478</v>
      </c>
      <c r="AE9385" s="210">
        <v>7096</v>
      </c>
      <c r="AF9385" s="93"/>
      <c r="AG9385" s="93"/>
      <c r="AH9385" s="93"/>
    </row>
    <row r="9386" spans="21:34" x14ac:dyDescent="0.3">
      <c r="U9386" s="309" t="s">
        <v>49262</v>
      </c>
      <c r="V9386" s="310">
        <v>489.18</v>
      </c>
      <c r="X9386" s="267" t="s">
        <v>53074</v>
      </c>
      <c r="Y9386" s="268">
        <v>8738</v>
      </c>
      <c r="AA9386" s="229" t="s">
        <v>23683</v>
      </c>
      <c r="AB9386" s="230">
        <v>930.49</v>
      </c>
      <c r="AD9386" s="209" t="s">
        <v>23479</v>
      </c>
      <c r="AE9386" s="210">
        <v>51.16</v>
      </c>
      <c r="AF9386" s="93"/>
      <c r="AG9386" s="93"/>
      <c r="AH9386" s="93"/>
    </row>
    <row r="9387" spans="21:34" x14ac:dyDescent="0.3">
      <c r="U9387" s="309" t="s">
        <v>49263</v>
      </c>
      <c r="V9387" s="310">
        <v>1312.17</v>
      </c>
      <c r="X9387" s="267" t="s">
        <v>59716</v>
      </c>
      <c r="Y9387" s="268">
        <v>128700.38</v>
      </c>
      <c r="AA9387" s="229" t="s">
        <v>23684</v>
      </c>
      <c r="AB9387" s="230">
        <v>2656.97</v>
      </c>
      <c r="AD9387" s="209" t="s">
        <v>23480</v>
      </c>
      <c r="AE9387" s="210">
        <v>668732.85</v>
      </c>
      <c r="AF9387" s="93"/>
      <c r="AG9387" s="93"/>
      <c r="AH9387" s="93"/>
    </row>
    <row r="9388" spans="21:34" x14ac:dyDescent="0.3">
      <c r="U9388" s="309" t="s">
        <v>49264</v>
      </c>
      <c r="V9388" s="310">
        <v>4655.41</v>
      </c>
      <c r="X9388" s="267" t="s">
        <v>59717</v>
      </c>
      <c r="Y9388" s="268">
        <v>28310.67</v>
      </c>
      <c r="AA9388" s="229" t="s">
        <v>23685</v>
      </c>
      <c r="AB9388" s="230">
        <v>2087.84</v>
      </c>
      <c r="AD9388" s="209" t="s">
        <v>23481</v>
      </c>
      <c r="AE9388" s="210">
        <v>363537.64</v>
      </c>
      <c r="AF9388" s="93"/>
      <c r="AG9388" s="93"/>
      <c r="AH9388" s="93"/>
    </row>
    <row r="9389" spans="21:34" x14ac:dyDescent="0.3">
      <c r="U9389" s="309" t="s">
        <v>54150</v>
      </c>
      <c r="V9389" s="310">
        <v>403.02</v>
      </c>
      <c r="X9389" s="267" t="s">
        <v>59718</v>
      </c>
      <c r="Y9389" s="268">
        <v>55180.28</v>
      </c>
      <c r="AA9389" s="229" t="s">
        <v>23690</v>
      </c>
      <c r="AB9389" s="230">
        <v>12249.43</v>
      </c>
      <c r="AD9389" s="209" t="s">
        <v>23482</v>
      </c>
      <c r="AE9389" s="210">
        <v>7813512</v>
      </c>
      <c r="AF9389" s="93"/>
      <c r="AG9389" s="93"/>
      <c r="AH9389" s="93"/>
    </row>
    <row r="9390" spans="21:34" x14ac:dyDescent="0.3">
      <c r="U9390" s="309" t="s">
        <v>49265</v>
      </c>
      <c r="V9390" s="310">
        <v>651.27</v>
      </c>
      <c r="X9390" s="267" t="s">
        <v>59719</v>
      </c>
      <c r="Y9390" s="268">
        <v>21062.52</v>
      </c>
      <c r="AA9390" s="229" t="s">
        <v>48085</v>
      </c>
      <c r="AB9390" s="230">
        <v>36919.75</v>
      </c>
      <c r="AD9390" s="209" t="s">
        <v>23483</v>
      </c>
      <c r="AE9390" s="210">
        <v>5086268.78</v>
      </c>
      <c r="AF9390" s="93"/>
      <c r="AG9390" s="93"/>
      <c r="AH9390" s="93"/>
    </row>
    <row r="9391" spans="21:34" x14ac:dyDescent="0.3">
      <c r="U9391" s="309" t="s">
        <v>49266</v>
      </c>
      <c r="V9391" s="310">
        <v>45.15</v>
      </c>
      <c r="X9391" s="267" t="s">
        <v>62127</v>
      </c>
      <c r="Y9391" s="268">
        <v>10320</v>
      </c>
      <c r="AA9391" s="229" t="s">
        <v>23691</v>
      </c>
      <c r="AB9391" s="230">
        <v>16644.810000000001</v>
      </c>
      <c r="AD9391" s="209" t="s">
        <v>23484</v>
      </c>
      <c r="AE9391" s="210">
        <v>457371.63</v>
      </c>
      <c r="AF9391" s="93"/>
      <c r="AG9391" s="93"/>
      <c r="AH9391" s="93"/>
    </row>
    <row r="9392" spans="21:34" x14ac:dyDescent="0.3">
      <c r="U9392" s="309" t="s">
        <v>49267</v>
      </c>
      <c r="V9392" s="310">
        <v>149.4</v>
      </c>
      <c r="X9392" s="267" t="s">
        <v>59720</v>
      </c>
      <c r="Y9392" s="268">
        <v>68739.62</v>
      </c>
      <c r="AA9392" s="229" t="s">
        <v>36470</v>
      </c>
      <c r="AB9392" s="230">
        <v>6500.01</v>
      </c>
      <c r="AD9392" s="209" t="s">
        <v>23485</v>
      </c>
      <c r="AE9392" s="210">
        <v>71375.100000000006</v>
      </c>
      <c r="AF9392" s="93"/>
      <c r="AG9392" s="93"/>
      <c r="AH9392" s="93"/>
    </row>
    <row r="9393" spans="21:34" x14ac:dyDescent="0.3">
      <c r="U9393" s="309" t="s">
        <v>49268</v>
      </c>
      <c r="V9393" s="310">
        <v>1244.6199999999999</v>
      </c>
      <c r="X9393" s="267" t="s">
        <v>64618</v>
      </c>
      <c r="Y9393" s="268">
        <v>21750</v>
      </c>
      <c r="AA9393" s="229" t="s">
        <v>23692</v>
      </c>
      <c r="AB9393" s="230">
        <v>5273.66</v>
      </c>
      <c r="AD9393" s="209" t="s">
        <v>23486</v>
      </c>
      <c r="AE9393" s="210">
        <v>291362.76</v>
      </c>
      <c r="AF9393" s="93"/>
      <c r="AG9393" s="93"/>
      <c r="AH9393" s="93"/>
    </row>
    <row r="9394" spans="21:34" x14ac:dyDescent="0.3">
      <c r="U9394" s="309" t="s">
        <v>65083</v>
      </c>
      <c r="V9394" s="310">
        <v>65.430000000000007</v>
      </c>
      <c r="X9394" s="267" t="s">
        <v>53075</v>
      </c>
      <c r="Y9394" s="268">
        <v>24000</v>
      </c>
      <c r="AA9394" s="229" t="s">
        <v>23693</v>
      </c>
      <c r="AB9394" s="230">
        <v>10363.66</v>
      </c>
      <c r="AD9394" s="209" t="s">
        <v>23487</v>
      </c>
      <c r="AE9394" s="210">
        <v>2812.5</v>
      </c>
      <c r="AF9394" s="93"/>
      <c r="AG9394" s="93"/>
      <c r="AH9394" s="93"/>
    </row>
    <row r="9395" spans="21:34" x14ac:dyDescent="0.3">
      <c r="U9395" s="309" t="s">
        <v>69282</v>
      </c>
      <c r="V9395" s="310">
        <v>870.92</v>
      </c>
      <c r="X9395" s="267" t="s">
        <v>53076</v>
      </c>
      <c r="Y9395" s="268">
        <v>3499.88</v>
      </c>
      <c r="AA9395" s="229" t="s">
        <v>35278</v>
      </c>
      <c r="AB9395" s="230">
        <v>904.74</v>
      </c>
      <c r="AD9395" s="209" t="s">
        <v>23488</v>
      </c>
      <c r="AE9395" s="210">
        <v>413923.12</v>
      </c>
      <c r="AF9395" s="93"/>
      <c r="AG9395" s="93"/>
      <c r="AH9395" s="93"/>
    </row>
    <row r="9396" spans="21:34" x14ac:dyDescent="0.3">
      <c r="U9396" s="309" t="s">
        <v>69283</v>
      </c>
      <c r="V9396" s="310">
        <v>344.2</v>
      </c>
      <c r="X9396" s="267" t="s">
        <v>62128</v>
      </c>
      <c r="Y9396" s="268">
        <v>2062.5</v>
      </c>
      <c r="AA9396" s="229" t="s">
        <v>23694</v>
      </c>
      <c r="AB9396" s="230">
        <v>5700</v>
      </c>
      <c r="AD9396" s="209" t="s">
        <v>23489</v>
      </c>
      <c r="AE9396" s="210">
        <v>88278.25</v>
      </c>
      <c r="AF9396" s="93"/>
      <c r="AG9396" s="93"/>
      <c r="AH9396" s="93"/>
    </row>
    <row r="9397" spans="21:34" x14ac:dyDescent="0.3">
      <c r="U9397" s="309" t="s">
        <v>66804</v>
      </c>
      <c r="V9397" s="310">
        <v>1971.64</v>
      </c>
      <c r="X9397" s="267" t="s">
        <v>63261</v>
      </c>
      <c r="Y9397" s="268">
        <v>25</v>
      </c>
      <c r="AA9397" s="229" t="s">
        <v>23695</v>
      </c>
      <c r="AB9397" s="230">
        <v>7324.1</v>
      </c>
      <c r="AD9397" s="209" t="s">
        <v>23490</v>
      </c>
      <c r="AE9397" s="210">
        <v>3300.44</v>
      </c>
      <c r="AF9397" s="93"/>
      <c r="AG9397" s="93"/>
      <c r="AH9397" s="93"/>
    </row>
    <row r="9398" spans="21:34" x14ac:dyDescent="0.3">
      <c r="U9398" s="309" t="s">
        <v>69284</v>
      </c>
      <c r="V9398" s="310">
        <v>308.89</v>
      </c>
      <c r="X9398" s="267" t="s">
        <v>64619</v>
      </c>
      <c r="Y9398" s="268">
        <v>153</v>
      </c>
      <c r="AA9398" s="229" t="s">
        <v>23696</v>
      </c>
      <c r="AB9398" s="230">
        <v>12825</v>
      </c>
      <c r="AD9398" s="209" t="s">
        <v>23491</v>
      </c>
      <c r="AE9398" s="210">
        <v>108124.02</v>
      </c>
      <c r="AF9398" s="93"/>
      <c r="AG9398" s="93"/>
      <c r="AH9398" s="93"/>
    </row>
    <row r="9399" spans="21:34" x14ac:dyDescent="0.3">
      <c r="U9399" s="309" t="s">
        <v>58361</v>
      </c>
      <c r="V9399" s="310">
        <v>3234.84</v>
      </c>
      <c r="X9399" s="267" t="s">
        <v>23951</v>
      </c>
      <c r="Y9399" s="268">
        <v>73683.27</v>
      </c>
      <c r="AA9399" s="229" t="s">
        <v>49006</v>
      </c>
      <c r="AB9399" s="230">
        <v>750</v>
      </c>
      <c r="AD9399" s="209" t="s">
        <v>23492</v>
      </c>
      <c r="AE9399" s="210">
        <v>197867.3</v>
      </c>
      <c r="AF9399" s="93"/>
      <c r="AG9399" s="93"/>
      <c r="AH9399" s="93"/>
    </row>
    <row r="9400" spans="21:34" x14ac:dyDescent="0.3">
      <c r="U9400" s="309" t="s">
        <v>60862</v>
      </c>
      <c r="V9400" s="310">
        <v>12272.94</v>
      </c>
      <c r="X9400" s="267" t="s">
        <v>55264</v>
      </c>
      <c r="Y9400" s="268">
        <v>1814.9</v>
      </c>
      <c r="AA9400" s="229" t="s">
        <v>53051</v>
      </c>
      <c r="AB9400" s="230">
        <v>24225</v>
      </c>
      <c r="AD9400" s="209" t="s">
        <v>13877</v>
      </c>
      <c r="AE9400" s="210">
        <v>25564.26</v>
      </c>
      <c r="AF9400" s="93"/>
      <c r="AG9400" s="93"/>
      <c r="AH9400" s="93"/>
    </row>
    <row r="9401" spans="21:34" x14ac:dyDescent="0.3">
      <c r="U9401" s="309" t="s">
        <v>60863</v>
      </c>
      <c r="V9401" s="310">
        <v>938.88</v>
      </c>
      <c r="X9401" s="267" t="s">
        <v>45248</v>
      </c>
      <c r="Y9401" s="268">
        <v>42696.4</v>
      </c>
      <c r="AA9401" s="229" t="s">
        <v>53052</v>
      </c>
      <c r="AB9401" s="230">
        <v>810</v>
      </c>
      <c r="AD9401" s="209" t="s">
        <v>23493</v>
      </c>
      <c r="AE9401" s="210">
        <v>120368.06</v>
      </c>
      <c r="AF9401" s="93"/>
      <c r="AG9401" s="93"/>
      <c r="AH9401" s="93"/>
    </row>
    <row r="9402" spans="21:34" x14ac:dyDescent="0.3">
      <c r="U9402" s="309" t="s">
        <v>60864</v>
      </c>
      <c r="V9402" s="310">
        <v>3070.68</v>
      </c>
      <c r="X9402" s="267" t="s">
        <v>45249</v>
      </c>
      <c r="Y9402" s="268">
        <v>4960.63</v>
      </c>
      <c r="AA9402" s="229" t="s">
        <v>53053</v>
      </c>
      <c r="AB9402" s="230">
        <v>1853.29</v>
      </c>
      <c r="AD9402" s="209" t="s">
        <v>23494</v>
      </c>
      <c r="AE9402" s="210">
        <v>1772.8</v>
      </c>
      <c r="AF9402" s="93"/>
      <c r="AG9402" s="93"/>
      <c r="AH9402" s="93"/>
    </row>
    <row r="9403" spans="21:34" x14ac:dyDescent="0.3">
      <c r="U9403" s="309" t="s">
        <v>56723</v>
      </c>
      <c r="V9403" s="310">
        <v>357.77</v>
      </c>
      <c r="X9403" s="267" t="s">
        <v>40473</v>
      </c>
      <c r="Y9403" s="268">
        <v>4100</v>
      </c>
      <c r="AA9403" s="229" t="s">
        <v>53054</v>
      </c>
      <c r="AB9403" s="230">
        <v>569.11</v>
      </c>
      <c r="AD9403" s="209" t="s">
        <v>23495</v>
      </c>
      <c r="AE9403" s="210">
        <v>141729.19</v>
      </c>
      <c r="AF9403" s="93"/>
      <c r="AG9403" s="93"/>
      <c r="AH9403" s="93"/>
    </row>
    <row r="9404" spans="21:34" x14ac:dyDescent="0.3">
      <c r="U9404" s="309" t="s">
        <v>56725</v>
      </c>
      <c r="V9404" s="310">
        <v>28.19</v>
      </c>
      <c r="X9404" s="267" t="s">
        <v>53077</v>
      </c>
      <c r="Y9404" s="268">
        <v>1525.63</v>
      </c>
      <c r="AA9404" s="229" t="s">
        <v>40448</v>
      </c>
      <c r="AB9404" s="230">
        <v>39145.9</v>
      </c>
      <c r="AD9404" s="209" t="s">
        <v>23496</v>
      </c>
      <c r="AE9404" s="210">
        <v>2517732.5699999998</v>
      </c>
      <c r="AF9404" s="93"/>
      <c r="AG9404" s="93"/>
      <c r="AH9404" s="93"/>
    </row>
    <row r="9405" spans="21:34" x14ac:dyDescent="0.3">
      <c r="U9405" s="309" t="s">
        <v>56728</v>
      </c>
      <c r="V9405" s="310">
        <v>19.3</v>
      </c>
      <c r="X9405" s="267" t="s">
        <v>60607</v>
      </c>
      <c r="Y9405" s="268">
        <v>18543.04</v>
      </c>
      <c r="AA9405" s="229" t="s">
        <v>40449</v>
      </c>
      <c r="AB9405" s="230">
        <v>13090.88</v>
      </c>
      <c r="AD9405" s="209" t="s">
        <v>13879</v>
      </c>
      <c r="AE9405" s="210">
        <v>13863.13</v>
      </c>
      <c r="AF9405" s="93"/>
      <c r="AG9405" s="93"/>
      <c r="AH9405" s="93"/>
    </row>
    <row r="9406" spans="21:34" x14ac:dyDescent="0.3">
      <c r="U9406" s="309" t="s">
        <v>63838</v>
      </c>
      <c r="V9406" s="310">
        <v>1567.5</v>
      </c>
      <c r="X9406" s="267" t="s">
        <v>40474</v>
      </c>
      <c r="Y9406" s="268">
        <v>123274.88</v>
      </c>
      <c r="AA9406" s="229" t="s">
        <v>40450</v>
      </c>
      <c r="AB9406" s="230">
        <v>28840</v>
      </c>
      <c r="AD9406" s="209" t="s">
        <v>23497</v>
      </c>
      <c r="AE9406" s="210">
        <v>1342253.61</v>
      </c>
      <c r="AF9406" s="93"/>
      <c r="AG9406" s="93"/>
      <c r="AH9406" s="93"/>
    </row>
    <row r="9407" spans="21:34" x14ac:dyDescent="0.3">
      <c r="U9407" s="309" t="s">
        <v>63839</v>
      </c>
      <c r="V9407" s="310">
        <v>118.81</v>
      </c>
      <c r="X9407" s="267" t="s">
        <v>45250</v>
      </c>
      <c r="Y9407" s="268">
        <v>21971.16</v>
      </c>
      <c r="AA9407" s="229" t="s">
        <v>40451</v>
      </c>
      <c r="AB9407" s="230">
        <v>20000</v>
      </c>
      <c r="AD9407" s="209" t="s">
        <v>23498</v>
      </c>
      <c r="AE9407" s="210">
        <v>106197.32</v>
      </c>
      <c r="AF9407" s="93"/>
      <c r="AG9407" s="93"/>
      <c r="AH9407" s="93"/>
    </row>
    <row r="9408" spans="21:34" x14ac:dyDescent="0.3">
      <c r="U9408" s="309" t="s">
        <v>63840</v>
      </c>
      <c r="V9408" s="310">
        <v>364.76</v>
      </c>
      <c r="X9408" s="267" t="s">
        <v>40475</v>
      </c>
      <c r="Y9408" s="268">
        <v>44771.63</v>
      </c>
      <c r="AA9408" s="229" t="s">
        <v>40452</v>
      </c>
      <c r="AB9408" s="230">
        <v>7012.17</v>
      </c>
      <c r="AD9408" s="209" t="s">
        <v>13880</v>
      </c>
      <c r="AE9408" s="210">
        <v>2873517.35</v>
      </c>
      <c r="AF9408" s="93"/>
      <c r="AG9408" s="93"/>
      <c r="AH9408" s="93"/>
    </row>
    <row r="9409" spans="21:34" x14ac:dyDescent="0.3">
      <c r="U9409" s="309" t="s">
        <v>65085</v>
      </c>
      <c r="V9409" s="310">
        <v>100</v>
      </c>
      <c r="X9409" s="267" t="s">
        <v>45251</v>
      </c>
      <c r="Y9409" s="268">
        <v>35871</v>
      </c>
      <c r="AA9409" s="229" t="s">
        <v>40453</v>
      </c>
      <c r="AB9409" s="230">
        <v>23596.560000000001</v>
      </c>
      <c r="AD9409" s="209" t="s">
        <v>23499</v>
      </c>
      <c r="AE9409" s="210">
        <v>1546659.51</v>
      </c>
      <c r="AF9409" s="93"/>
      <c r="AG9409" s="93"/>
      <c r="AH9409" s="93"/>
    </row>
    <row r="9410" spans="21:34" x14ac:dyDescent="0.3">
      <c r="U9410" s="309" t="s">
        <v>69285</v>
      </c>
      <c r="V9410" s="310">
        <v>18.34</v>
      </c>
      <c r="X9410" s="267" t="s">
        <v>56348</v>
      </c>
      <c r="Y9410" s="268">
        <v>450</v>
      </c>
      <c r="AA9410" s="229" t="s">
        <v>40454</v>
      </c>
      <c r="AB9410" s="230">
        <v>13122.26</v>
      </c>
      <c r="AD9410" s="209" t="s">
        <v>23500</v>
      </c>
      <c r="AE9410" s="210">
        <v>54421.63</v>
      </c>
      <c r="AF9410" s="93"/>
      <c r="AG9410" s="93"/>
      <c r="AH9410" s="93"/>
    </row>
    <row r="9411" spans="21:34" x14ac:dyDescent="0.3">
      <c r="U9411" s="309" t="s">
        <v>63841</v>
      </c>
      <c r="V9411" s="310">
        <v>447.6</v>
      </c>
      <c r="X9411" s="267" t="s">
        <v>57621</v>
      </c>
      <c r="Y9411" s="268">
        <v>11420.71</v>
      </c>
      <c r="AA9411" s="229" t="s">
        <v>47078</v>
      </c>
      <c r="AB9411" s="230">
        <v>38599.629999999997</v>
      </c>
      <c r="AD9411" s="209" t="s">
        <v>23501</v>
      </c>
      <c r="AE9411" s="210">
        <v>56318.15</v>
      </c>
      <c r="AF9411" s="93"/>
      <c r="AG9411" s="93"/>
      <c r="AH9411" s="93"/>
    </row>
    <row r="9412" spans="21:34" x14ac:dyDescent="0.3">
      <c r="U9412" s="309" t="s">
        <v>63842</v>
      </c>
      <c r="V9412" s="310">
        <v>1056</v>
      </c>
      <c r="X9412" s="267" t="s">
        <v>63262</v>
      </c>
      <c r="Y9412" s="268">
        <v>4500</v>
      </c>
      <c r="AA9412" s="229" t="s">
        <v>47079</v>
      </c>
      <c r="AB9412" s="230">
        <v>2668.12</v>
      </c>
      <c r="AD9412" s="209" t="s">
        <v>23502</v>
      </c>
      <c r="AE9412" s="210">
        <v>16126.96</v>
      </c>
      <c r="AF9412" s="93"/>
      <c r="AG9412" s="93"/>
      <c r="AH9412" s="93"/>
    </row>
    <row r="9413" spans="21:34" x14ac:dyDescent="0.3">
      <c r="U9413" s="309" t="s">
        <v>63843</v>
      </c>
      <c r="V9413" s="310">
        <v>339.45</v>
      </c>
      <c r="X9413" s="267" t="s">
        <v>23983</v>
      </c>
      <c r="Y9413" s="268">
        <v>37.03</v>
      </c>
      <c r="AA9413" s="229" t="s">
        <v>47080</v>
      </c>
      <c r="AB9413" s="230">
        <v>9302.51</v>
      </c>
      <c r="AD9413" s="209" t="s">
        <v>23503</v>
      </c>
      <c r="AE9413" s="210">
        <v>485974.03</v>
      </c>
      <c r="AF9413" s="93"/>
      <c r="AG9413" s="93"/>
      <c r="AH9413" s="93"/>
    </row>
    <row r="9414" spans="21:34" x14ac:dyDescent="0.3">
      <c r="U9414" s="309" t="s">
        <v>63581</v>
      </c>
      <c r="V9414" s="310">
        <v>3215.95</v>
      </c>
      <c r="X9414" s="267" t="s">
        <v>64620</v>
      </c>
      <c r="Y9414" s="268">
        <v>4500</v>
      </c>
      <c r="AA9414" s="229" t="s">
        <v>47081</v>
      </c>
      <c r="AB9414" s="230">
        <v>5830.74</v>
      </c>
      <c r="AD9414" s="209" t="s">
        <v>23504</v>
      </c>
      <c r="AE9414" s="210">
        <v>8930234.0700000003</v>
      </c>
      <c r="AF9414" s="93"/>
      <c r="AG9414" s="93"/>
      <c r="AH9414" s="93"/>
    </row>
    <row r="9415" spans="21:34" x14ac:dyDescent="0.3">
      <c r="U9415" s="309" t="s">
        <v>55547</v>
      </c>
      <c r="V9415" s="310">
        <v>3510</v>
      </c>
      <c r="X9415" s="267" t="s">
        <v>64621</v>
      </c>
      <c r="Y9415" s="268">
        <v>5890.74</v>
      </c>
      <c r="AA9415" s="229" t="s">
        <v>48086</v>
      </c>
      <c r="AB9415" s="230">
        <v>1828.4</v>
      </c>
      <c r="AD9415" s="209" t="s">
        <v>23505</v>
      </c>
      <c r="AE9415" s="210">
        <v>18849.59</v>
      </c>
      <c r="AF9415" s="93"/>
      <c r="AG9415" s="93"/>
      <c r="AH9415" s="93"/>
    </row>
    <row r="9416" spans="21:34" x14ac:dyDescent="0.3">
      <c r="U9416" s="309" t="s">
        <v>36892</v>
      </c>
      <c r="V9416" s="310">
        <v>105759.12</v>
      </c>
      <c r="X9416" s="267" t="s">
        <v>64622</v>
      </c>
      <c r="Y9416" s="268">
        <v>2376</v>
      </c>
      <c r="AA9416" s="229" t="s">
        <v>48087</v>
      </c>
      <c r="AB9416" s="230">
        <v>130.96</v>
      </c>
      <c r="AD9416" s="209" t="s">
        <v>13881</v>
      </c>
      <c r="AE9416" s="210">
        <v>1950124.79</v>
      </c>
      <c r="AF9416" s="93"/>
      <c r="AG9416" s="93"/>
      <c r="AH9416" s="93"/>
    </row>
    <row r="9417" spans="21:34" x14ac:dyDescent="0.3">
      <c r="U9417" s="309" t="s">
        <v>54154</v>
      </c>
      <c r="V9417" s="310">
        <v>836</v>
      </c>
      <c r="X9417" s="267" t="s">
        <v>64623</v>
      </c>
      <c r="Y9417" s="268">
        <v>172.26</v>
      </c>
      <c r="AA9417" s="229" t="s">
        <v>48088</v>
      </c>
      <c r="AB9417" s="230">
        <v>440.64</v>
      </c>
      <c r="AD9417" s="209" t="s">
        <v>13882</v>
      </c>
      <c r="AE9417" s="210">
        <v>3625022.33</v>
      </c>
      <c r="AF9417" s="93"/>
      <c r="AG9417" s="93"/>
      <c r="AH9417" s="93"/>
    </row>
    <row r="9418" spans="21:34" x14ac:dyDescent="0.3">
      <c r="U9418" s="309" t="s">
        <v>54155</v>
      </c>
      <c r="V9418" s="310">
        <v>2276.73</v>
      </c>
      <c r="X9418" s="267" t="s">
        <v>64624</v>
      </c>
      <c r="Y9418" s="268">
        <v>4500</v>
      </c>
      <c r="AA9418" s="229" t="s">
        <v>45215</v>
      </c>
      <c r="AB9418" s="230">
        <v>110033.9</v>
      </c>
      <c r="AD9418" s="209" t="s">
        <v>23506</v>
      </c>
      <c r="AE9418" s="210">
        <v>641323.76</v>
      </c>
      <c r="AF9418" s="93"/>
      <c r="AG9418" s="93"/>
      <c r="AH9418" s="93"/>
    </row>
    <row r="9419" spans="21:34" x14ac:dyDescent="0.3">
      <c r="U9419" s="309" t="s">
        <v>45894</v>
      </c>
      <c r="V9419" s="310">
        <v>460600</v>
      </c>
      <c r="X9419" s="267" t="s">
        <v>64625</v>
      </c>
      <c r="Y9419" s="268">
        <v>164</v>
      </c>
      <c r="AA9419" s="229" t="s">
        <v>45216</v>
      </c>
      <c r="AB9419" s="230">
        <v>8157.1</v>
      </c>
      <c r="AD9419" s="209" t="s">
        <v>23507</v>
      </c>
      <c r="AE9419" s="210">
        <v>104716.82</v>
      </c>
      <c r="AF9419" s="93"/>
      <c r="AG9419" s="93"/>
      <c r="AH9419" s="93"/>
    </row>
    <row r="9420" spans="21:34" x14ac:dyDescent="0.3">
      <c r="U9420" s="309" t="s">
        <v>49269</v>
      </c>
      <c r="V9420" s="310">
        <v>29249</v>
      </c>
      <c r="X9420" s="267" t="s">
        <v>40480</v>
      </c>
      <c r="Y9420" s="268">
        <v>94.34</v>
      </c>
      <c r="AA9420" s="229" t="s">
        <v>23726</v>
      </c>
      <c r="AB9420" s="230">
        <v>896</v>
      </c>
      <c r="AD9420" s="209" t="s">
        <v>23508</v>
      </c>
      <c r="AE9420" s="210">
        <v>600.59</v>
      </c>
      <c r="AF9420" s="93"/>
      <c r="AG9420" s="93"/>
      <c r="AH9420" s="93"/>
    </row>
    <row r="9421" spans="21:34" x14ac:dyDescent="0.3">
      <c r="U9421" s="309" t="s">
        <v>36893</v>
      </c>
      <c r="V9421" s="310">
        <v>44833.89</v>
      </c>
      <c r="X9421" s="267" t="s">
        <v>57622</v>
      </c>
      <c r="Y9421" s="268">
        <v>7083.34</v>
      </c>
      <c r="AA9421" s="229" t="s">
        <v>23727</v>
      </c>
      <c r="AB9421" s="230">
        <v>225.38</v>
      </c>
      <c r="AD9421" s="209" t="s">
        <v>23509</v>
      </c>
      <c r="AE9421" s="210">
        <v>3187465.46</v>
      </c>
      <c r="AF9421" s="93"/>
      <c r="AG9421" s="93"/>
      <c r="AH9421" s="93"/>
    </row>
    <row r="9422" spans="21:34" x14ac:dyDescent="0.3">
      <c r="U9422" s="309" t="s">
        <v>36894</v>
      </c>
      <c r="V9422" s="310">
        <v>7613.29</v>
      </c>
      <c r="X9422" s="267" t="s">
        <v>57623</v>
      </c>
      <c r="Y9422" s="268">
        <v>541.88</v>
      </c>
      <c r="AA9422" s="229" t="s">
        <v>45217</v>
      </c>
      <c r="AB9422" s="230">
        <v>125456.25</v>
      </c>
      <c r="AD9422" s="209" t="s">
        <v>23510</v>
      </c>
      <c r="AE9422" s="210">
        <v>667630</v>
      </c>
      <c r="AF9422" s="93"/>
      <c r="AG9422" s="93"/>
      <c r="AH9422" s="93"/>
    </row>
    <row r="9423" spans="21:34" x14ac:dyDescent="0.3">
      <c r="U9423" s="309" t="s">
        <v>36895</v>
      </c>
      <c r="V9423" s="310">
        <v>97805.25</v>
      </c>
      <c r="X9423" s="267" t="s">
        <v>57624</v>
      </c>
      <c r="Y9423" s="268">
        <v>1735.42</v>
      </c>
      <c r="AA9423" s="229" t="s">
        <v>45218</v>
      </c>
      <c r="AB9423" s="230">
        <v>9597.42</v>
      </c>
      <c r="AD9423" s="209" t="s">
        <v>23511</v>
      </c>
      <c r="AE9423" s="210">
        <v>360210.1</v>
      </c>
      <c r="AF9423" s="93"/>
      <c r="AG9423" s="93"/>
      <c r="AH9423" s="93"/>
    </row>
    <row r="9424" spans="21:34" x14ac:dyDescent="0.3">
      <c r="U9424" s="309" t="s">
        <v>49270</v>
      </c>
      <c r="V9424" s="310">
        <v>26033.06</v>
      </c>
      <c r="X9424" s="267" t="s">
        <v>57625</v>
      </c>
      <c r="Y9424" s="268">
        <v>1459.74</v>
      </c>
      <c r="AA9424" s="229" t="s">
        <v>23731</v>
      </c>
      <c r="AB9424" s="230">
        <v>8762.15</v>
      </c>
      <c r="AD9424" s="209" t="s">
        <v>23512</v>
      </c>
      <c r="AE9424" s="210">
        <v>11897.66</v>
      </c>
      <c r="AF9424" s="93"/>
      <c r="AG9424" s="93"/>
      <c r="AH9424" s="93"/>
    </row>
    <row r="9425" spans="21:34" x14ac:dyDescent="0.3">
      <c r="U9425" s="309" t="s">
        <v>54157</v>
      </c>
      <c r="V9425" s="310">
        <v>9336.39</v>
      </c>
      <c r="X9425" s="267" t="s">
        <v>57626</v>
      </c>
      <c r="Y9425" s="268">
        <v>110.74</v>
      </c>
      <c r="AA9425" s="229" t="s">
        <v>23732</v>
      </c>
      <c r="AB9425" s="230">
        <v>223</v>
      </c>
      <c r="AD9425" s="209" t="s">
        <v>23513</v>
      </c>
      <c r="AE9425" s="210">
        <v>732489.48</v>
      </c>
      <c r="AF9425" s="93"/>
      <c r="AG9425" s="93"/>
      <c r="AH9425" s="93"/>
    </row>
    <row r="9426" spans="21:34" x14ac:dyDescent="0.3">
      <c r="U9426" s="309" t="s">
        <v>69286</v>
      </c>
      <c r="V9426" s="310">
        <v>2853.6</v>
      </c>
      <c r="X9426" s="267" t="s">
        <v>57627</v>
      </c>
      <c r="Y9426" s="268">
        <v>357.65</v>
      </c>
      <c r="AA9426" s="229" t="s">
        <v>40455</v>
      </c>
      <c r="AB9426" s="230">
        <v>14640.29</v>
      </c>
      <c r="AD9426" s="209" t="s">
        <v>23514</v>
      </c>
      <c r="AE9426" s="210">
        <v>195532.73</v>
      </c>
      <c r="AF9426" s="93"/>
      <c r="AG9426" s="93"/>
      <c r="AH9426" s="93"/>
    </row>
    <row r="9427" spans="21:34" x14ac:dyDescent="0.3">
      <c r="U9427" s="309" t="s">
        <v>69287</v>
      </c>
      <c r="V9427" s="310">
        <v>4385.55</v>
      </c>
      <c r="X9427" s="267" t="s">
        <v>40485</v>
      </c>
      <c r="Y9427" s="268">
        <v>6265.89</v>
      </c>
      <c r="AA9427" s="229" t="s">
        <v>40456</v>
      </c>
      <c r="AB9427" s="230">
        <v>1048.22</v>
      </c>
      <c r="AD9427" s="209" t="s">
        <v>23515</v>
      </c>
      <c r="AE9427" s="210">
        <v>83032.31</v>
      </c>
      <c r="AF9427" s="93"/>
      <c r="AG9427" s="93"/>
      <c r="AH9427" s="93"/>
    </row>
    <row r="9428" spans="21:34" x14ac:dyDescent="0.3">
      <c r="U9428" s="309" t="s">
        <v>56730</v>
      </c>
      <c r="V9428" s="310">
        <v>57864.4</v>
      </c>
      <c r="X9428" s="267" t="s">
        <v>63747</v>
      </c>
      <c r="Y9428" s="268">
        <v>166.67</v>
      </c>
      <c r="AA9428" s="229" t="s">
        <v>40457</v>
      </c>
      <c r="AB9428" s="230">
        <v>3336.49</v>
      </c>
      <c r="AD9428" s="209" t="s">
        <v>23516</v>
      </c>
      <c r="AE9428" s="210">
        <v>1279586.49</v>
      </c>
      <c r="AF9428" s="93"/>
      <c r="AG9428" s="93"/>
      <c r="AH9428" s="93"/>
    </row>
    <row r="9429" spans="21:34" x14ac:dyDescent="0.3">
      <c r="U9429" s="309" t="s">
        <v>35870</v>
      </c>
      <c r="V9429" s="310">
        <v>233712.45</v>
      </c>
      <c r="X9429" s="267" t="s">
        <v>63263</v>
      </c>
      <c r="Y9429" s="268">
        <v>21063.37</v>
      </c>
      <c r="AA9429" s="229" t="s">
        <v>48089</v>
      </c>
      <c r="AB9429" s="230">
        <v>2837.5</v>
      </c>
      <c r="AD9429" s="209" t="s">
        <v>23517</v>
      </c>
      <c r="AE9429" s="210">
        <v>10735723.35</v>
      </c>
      <c r="AF9429" s="93"/>
      <c r="AG9429" s="93"/>
      <c r="AH9429" s="93"/>
    </row>
    <row r="9430" spans="21:34" x14ac:dyDescent="0.3">
      <c r="U9430" s="309" t="s">
        <v>63844</v>
      </c>
      <c r="V9430" s="310">
        <v>248624.88</v>
      </c>
      <c r="X9430" s="267" t="s">
        <v>62707</v>
      </c>
      <c r="Y9430" s="268">
        <v>34500</v>
      </c>
      <c r="AA9430" s="229" t="s">
        <v>48090</v>
      </c>
      <c r="AB9430" s="230">
        <v>210.18</v>
      </c>
      <c r="AD9430" s="209" t="s">
        <v>23518</v>
      </c>
      <c r="AE9430" s="210">
        <v>1375234.93</v>
      </c>
      <c r="AF9430" s="93"/>
      <c r="AG9430" s="93"/>
      <c r="AH9430" s="93"/>
    </row>
    <row r="9431" spans="21:34" x14ac:dyDescent="0.3">
      <c r="U9431" s="309" t="s">
        <v>69288</v>
      </c>
      <c r="V9431" s="310">
        <v>-22336.66</v>
      </c>
      <c r="X9431" s="267" t="s">
        <v>64626</v>
      </c>
      <c r="Y9431" s="268">
        <v>533.33000000000004</v>
      </c>
      <c r="AA9431" s="229" t="s">
        <v>48091</v>
      </c>
      <c r="AB9431" s="230">
        <v>512.12</v>
      </c>
      <c r="AD9431" s="209" t="s">
        <v>23519</v>
      </c>
      <c r="AE9431" s="210">
        <v>328817.08</v>
      </c>
      <c r="AF9431" s="93"/>
      <c r="AG9431" s="93"/>
      <c r="AH9431" s="93"/>
    </row>
    <row r="9432" spans="21:34" x14ac:dyDescent="0.3">
      <c r="U9432" s="309" t="s">
        <v>58727</v>
      </c>
      <c r="V9432" s="310">
        <v>59276.1</v>
      </c>
      <c r="X9432" s="267" t="s">
        <v>40486</v>
      </c>
      <c r="Y9432" s="268">
        <v>4717.97</v>
      </c>
      <c r="AA9432" s="229" t="s">
        <v>36472</v>
      </c>
      <c r="AB9432" s="230">
        <v>7835</v>
      </c>
      <c r="AD9432" s="209" t="s">
        <v>23520</v>
      </c>
      <c r="AE9432" s="210">
        <v>1283078.6100000001</v>
      </c>
      <c r="AF9432" s="93"/>
      <c r="AG9432" s="93"/>
      <c r="AH9432" s="93"/>
    </row>
    <row r="9433" spans="21:34" x14ac:dyDescent="0.3">
      <c r="U9433" s="309" t="s">
        <v>69289</v>
      </c>
      <c r="V9433" s="310">
        <v>13509.58</v>
      </c>
      <c r="X9433" s="267" t="s">
        <v>40487</v>
      </c>
      <c r="Y9433" s="268">
        <v>3638.09</v>
      </c>
      <c r="AA9433" s="229" t="s">
        <v>40458</v>
      </c>
      <c r="AB9433" s="230">
        <v>58210</v>
      </c>
      <c r="AD9433" s="209" t="s">
        <v>23521</v>
      </c>
      <c r="AE9433" s="210">
        <v>23157329.149999999</v>
      </c>
      <c r="AF9433" s="93"/>
      <c r="AG9433" s="93"/>
      <c r="AH9433" s="93"/>
    </row>
    <row r="9434" spans="21:34" x14ac:dyDescent="0.3">
      <c r="U9434" s="309" t="s">
        <v>69290</v>
      </c>
      <c r="V9434" s="310">
        <v>497.42</v>
      </c>
      <c r="X9434" s="267" t="s">
        <v>63264</v>
      </c>
      <c r="Y9434" s="268">
        <v>1824.52</v>
      </c>
      <c r="AA9434" s="229" t="s">
        <v>40459</v>
      </c>
      <c r="AB9434" s="230">
        <v>3755.99</v>
      </c>
      <c r="AD9434" s="209" t="s">
        <v>23522</v>
      </c>
      <c r="AE9434" s="210">
        <v>36125</v>
      </c>
      <c r="AF9434" s="93"/>
      <c r="AG9434" s="93"/>
      <c r="AH9434" s="93"/>
    </row>
    <row r="9435" spans="21:34" x14ac:dyDescent="0.3">
      <c r="U9435" s="309" t="s">
        <v>69291</v>
      </c>
      <c r="V9435" s="310">
        <v>286.02</v>
      </c>
      <c r="X9435" s="267" t="s">
        <v>62708</v>
      </c>
      <c r="Y9435" s="268">
        <v>2864.77</v>
      </c>
      <c r="AA9435" s="229" t="s">
        <v>40460</v>
      </c>
      <c r="AB9435" s="230">
        <v>12007.96</v>
      </c>
      <c r="AD9435" s="209" t="s">
        <v>23523</v>
      </c>
      <c r="AE9435" s="210">
        <v>327411.15000000002</v>
      </c>
      <c r="AF9435" s="93"/>
      <c r="AG9435" s="93"/>
      <c r="AH9435" s="93"/>
    </row>
    <row r="9436" spans="21:34" x14ac:dyDescent="0.3">
      <c r="U9436" s="309" t="s">
        <v>69292</v>
      </c>
      <c r="V9436" s="310">
        <v>7768.28</v>
      </c>
      <c r="X9436" s="267" t="s">
        <v>63265</v>
      </c>
      <c r="Y9436" s="268">
        <v>214.9</v>
      </c>
      <c r="AA9436" s="229" t="s">
        <v>40461</v>
      </c>
      <c r="AB9436" s="230">
        <v>5859.41</v>
      </c>
      <c r="AD9436" s="209" t="s">
        <v>23524</v>
      </c>
      <c r="AE9436" s="210">
        <v>29238.09</v>
      </c>
      <c r="AF9436" s="93"/>
      <c r="AG9436" s="93"/>
      <c r="AH9436" s="93"/>
    </row>
    <row r="9437" spans="21:34" x14ac:dyDescent="0.3">
      <c r="U9437" s="309" t="s">
        <v>57980</v>
      </c>
      <c r="V9437" s="310">
        <v>211</v>
      </c>
      <c r="X9437" s="267" t="s">
        <v>55265</v>
      </c>
      <c r="Y9437" s="268">
        <v>3887.5</v>
      </c>
      <c r="AA9437" s="229" t="s">
        <v>53055</v>
      </c>
      <c r="AB9437" s="230">
        <v>25479.21</v>
      </c>
      <c r="AD9437" s="209" t="s">
        <v>23525</v>
      </c>
      <c r="AE9437" s="210">
        <v>2000</v>
      </c>
      <c r="AF9437" s="93"/>
      <c r="AG9437" s="93"/>
      <c r="AH9437" s="93"/>
    </row>
    <row r="9438" spans="21:34" x14ac:dyDescent="0.3">
      <c r="U9438" s="309" t="s">
        <v>62335</v>
      </c>
      <c r="V9438" s="310">
        <v>6188.9</v>
      </c>
      <c r="X9438" s="267" t="s">
        <v>35282</v>
      </c>
      <c r="Y9438" s="268">
        <v>92506.68</v>
      </c>
      <c r="AA9438" s="229" t="s">
        <v>53056</v>
      </c>
      <c r="AB9438" s="230">
        <v>43900</v>
      </c>
      <c r="AD9438" s="209" t="s">
        <v>23526</v>
      </c>
      <c r="AE9438" s="210">
        <v>20003.330000000002</v>
      </c>
      <c r="AF9438" s="93"/>
      <c r="AG9438" s="93"/>
      <c r="AH9438" s="93"/>
    </row>
    <row r="9439" spans="21:34" x14ac:dyDescent="0.3">
      <c r="U9439" s="309" t="s">
        <v>62336</v>
      </c>
      <c r="V9439" s="310">
        <v>1721.57</v>
      </c>
      <c r="X9439" s="267" t="s">
        <v>55266</v>
      </c>
      <c r="Y9439" s="268">
        <v>15282.5</v>
      </c>
      <c r="AA9439" s="229" t="s">
        <v>53057</v>
      </c>
      <c r="AB9439" s="230">
        <v>5272.68</v>
      </c>
      <c r="AD9439" s="209" t="s">
        <v>23527</v>
      </c>
      <c r="AE9439" s="210">
        <v>4000</v>
      </c>
      <c r="AF9439" s="93"/>
      <c r="AG9439" s="93"/>
      <c r="AH9439" s="93"/>
    </row>
    <row r="9440" spans="21:34" x14ac:dyDescent="0.3">
      <c r="U9440" s="309" t="s">
        <v>47390</v>
      </c>
      <c r="V9440" s="310">
        <v>94549.74</v>
      </c>
      <c r="X9440" s="267" t="s">
        <v>35283</v>
      </c>
      <c r="Y9440" s="268">
        <v>7963.84</v>
      </c>
      <c r="AA9440" s="229" t="s">
        <v>53058</v>
      </c>
      <c r="AB9440" s="230">
        <v>5956.96</v>
      </c>
      <c r="AD9440" s="209" t="s">
        <v>23528</v>
      </c>
      <c r="AE9440" s="210">
        <v>4546.17</v>
      </c>
      <c r="AF9440" s="93"/>
      <c r="AG9440" s="93"/>
      <c r="AH9440" s="93"/>
    </row>
    <row r="9441" spans="21:34" x14ac:dyDescent="0.3">
      <c r="U9441" s="309" t="s">
        <v>47391</v>
      </c>
      <c r="V9441" s="310">
        <v>7573.44</v>
      </c>
      <c r="X9441" s="267" t="s">
        <v>36485</v>
      </c>
      <c r="Y9441" s="268">
        <v>25131.82</v>
      </c>
      <c r="AA9441" s="229" t="s">
        <v>45219</v>
      </c>
      <c r="AB9441" s="230">
        <v>42000</v>
      </c>
      <c r="AD9441" s="209" t="s">
        <v>23529</v>
      </c>
      <c r="AE9441" s="210">
        <v>740.77</v>
      </c>
      <c r="AF9441" s="93"/>
      <c r="AG9441" s="93"/>
      <c r="AH9441" s="93"/>
    </row>
    <row r="9442" spans="21:34" x14ac:dyDescent="0.3">
      <c r="U9442" s="309" t="s">
        <v>47392</v>
      </c>
      <c r="V9442" s="310">
        <v>1679.94</v>
      </c>
      <c r="X9442" s="267" t="s">
        <v>45259</v>
      </c>
      <c r="Y9442" s="268">
        <v>455.17</v>
      </c>
      <c r="AA9442" s="229" t="s">
        <v>45220</v>
      </c>
      <c r="AB9442" s="230">
        <v>3213</v>
      </c>
      <c r="AD9442" s="209" t="s">
        <v>23530</v>
      </c>
      <c r="AE9442" s="210">
        <v>51822.14</v>
      </c>
      <c r="AF9442" s="93"/>
      <c r="AG9442" s="93"/>
      <c r="AH9442" s="93"/>
    </row>
    <row r="9443" spans="21:34" x14ac:dyDescent="0.3">
      <c r="U9443" s="309" t="s">
        <v>47393</v>
      </c>
      <c r="V9443" s="310">
        <v>5757.54</v>
      </c>
      <c r="X9443" s="267" t="s">
        <v>36486</v>
      </c>
      <c r="Y9443" s="268">
        <v>14050.71</v>
      </c>
      <c r="AA9443" s="229" t="s">
        <v>45221</v>
      </c>
      <c r="AB9443" s="230">
        <v>38000</v>
      </c>
      <c r="AD9443" s="209" t="s">
        <v>23531</v>
      </c>
      <c r="AE9443" s="210">
        <v>231935.86</v>
      </c>
      <c r="AF9443" s="93"/>
      <c r="AG9443" s="93"/>
      <c r="AH9443" s="93"/>
    </row>
    <row r="9444" spans="21:34" x14ac:dyDescent="0.3">
      <c r="U9444" s="309" t="s">
        <v>47394</v>
      </c>
      <c r="V9444" s="310">
        <v>2216.87</v>
      </c>
      <c r="X9444" s="267" t="s">
        <v>55267</v>
      </c>
      <c r="Y9444" s="268">
        <v>2030</v>
      </c>
      <c r="AA9444" s="229" t="s">
        <v>45222</v>
      </c>
      <c r="AB9444" s="230">
        <v>2907</v>
      </c>
      <c r="AD9444" s="209" t="s">
        <v>23532</v>
      </c>
      <c r="AE9444" s="210">
        <v>2838.77</v>
      </c>
      <c r="AF9444" s="93"/>
      <c r="AG9444" s="93"/>
      <c r="AH9444" s="93"/>
    </row>
    <row r="9445" spans="21:34" x14ac:dyDescent="0.3">
      <c r="U9445" s="309" t="s">
        <v>47395</v>
      </c>
      <c r="V9445" s="310">
        <v>51.51</v>
      </c>
      <c r="X9445" s="267" t="s">
        <v>50189</v>
      </c>
      <c r="Y9445" s="268">
        <v>100</v>
      </c>
      <c r="AA9445" s="229" t="s">
        <v>23753</v>
      </c>
      <c r="AB9445" s="230">
        <v>1083</v>
      </c>
      <c r="AD9445" s="209" t="s">
        <v>23533</v>
      </c>
      <c r="AE9445" s="210">
        <v>4049.96</v>
      </c>
      <c r="AF9445" s="93"/>
      <c r="AG9445" s="93"/>
      <c r="AH9445" s="93"/>
    </row>
    <row r="9446" spans="21:34" x14ac:dyDescent="0.3">
      <c r="U9446" s="309" t="s">
        <v>47396</v>
      </c>
      <c r="V9446" s="310">
        <v>376.51</v>
      </c>
      <c r="X9446" s="267" t="s">
        <v>61498</v>
      </c>
      <c r="Y9446" s="268">
        <v>176</v>
      </c>
      <c r="AA9446" s="229" t="s">
        <v>23756</v>
      </c>
      <c r="AB9446" s="230">
        <v>55587.57</v>
      </c>
      <c r="AD9446" s="209" t="s">
        <v>23534</v>
      </c>
      <c r="AE9446" s="210">
        <v>9843.6</v>
      </c>
      <c r="AF9446" s="93"/>
      <c r="AG9446" s="93"/>
      <c r="AH9446" s="93"/>
    </row>
    <row r="9447" spans="21:34" x14ac:dyDescent="0.3">
      <c r="U9447" s="309" t="s">
        <v>69293</v>
      </c>
      <c r="V9447" s="310">
        <v>960</v>
      </c>
      <c r="X9447" s="267" t="s">
        <v>62129</v>
      </c>
      <c r="Y9447" s="268">
        <v>1952.04</v>
      </c>
      <c r="AA9447" s="229" t="s">
        <v>40462</v>
      </c>
      <c r="AB9447" s="230">
        <v>3762.47</v>
      </c>
      <c r="AD9447" s="209" t="s">
        <v>23535</v>
      </c>
      <c r="AE9447" s="210">
        <v>12046</v>
      </c>
      <c r="AF9447" s="93"/>
      <c r="AG9447" s="93"/>
      <c r="AH9447" s="93"/>
    </row>
    <row r="9448" spans="21:34" x14ac:dyDescent="0.3">
      <c r="U9448" s="309" t="s">
        <v>60868</v>
      </c>
      <c r="V9448" s="310">
        <v>706.31</v>
      </c>
      <c r="X9448" s="267" t="s">
        <v>63266</v>
      </c>
      <c r="Y9448" s="268">
        <v>151.26</v>
      </c>
      <c r="AA9448" s="229" t="s">
        <v>40463</v>
      </c>
      <c r="AB9448" s="230">
        <v>12829.32</v>
      </c>
      <c r="AD9448" s="209" t="s">
        <v>23536</v>
      </c>
      <c r="AE9448" s="210">
        <v>1508</v>
      </c>
      <c r="AF9448" s="93"/>
      <c r="AG9448" s="93"/>
      <c r="AH9448" s="93"/>
    </row>
    <row r="9449" spans="21:34" x14ac:dyDescent="0.3">
      <c r="U9449" s="309" t="s">
        <v>58728</v>
      </c>
      <c r="V9449" s="310">
        <v>1555.74</v>
      </c>
      <c r="X9449" s="267" t="s">
        <v>64627</v>
      </c>
      <c r="Y9449" s="268">
        <v>4108.41</v>
      </c>
      <c r="AA9449" s="229" t="s">
        <v>40464</v>
      </c>
      <c r="AB9449" s="230">
        <v>6477.34</v>
      </c>
      <c r="AD9449" s="209" t="s">
        <v>23537</v>
      </c>
      <c r="AE9449" s="210">
        <v>15004.27</v>
      </c>
      <c r="AF9449" s="93"/>
      <c r="AG9449" s="93"/>
      <c r="AH9449" s="93"/>
    </row>
    <row r="9450" spans="21:34" x14ac:dyDescent="0.3">
      <c r="U9450" s="309" t="s">
        <v>58729</v>
      </c>
      <c r="V9450" s="310">
        <v>1036.1600000000001</v>
      </c>
      <c r="X9450" s="267" t="s">
        <v>53080</v>
      </c>
      <c r="Y9450" s="268">
        <v>-1208.75</v>
      </c>
      <c r="AA9450" s="229" t="s">
        <v>40465</v>
      </c>
      <c r="AB9450" s="230">
        <v>21600</v>
      </c>
      <c r="AD9450" s="209" t="s">
        <v>23538</v>
      </c>
      <c r="AE9450" s="210">
        <v>48304.86</v>
      </c>
      <c r="AF9450" s="93"/>
      <c r="AG9450" s="93"/>
      <c r="AH9450" s="93"/>
    </row>
    <row r="9451" spans="21:34" x14ac:dyDescent="0.3">
      <c r="U9451" s="309" t="s">
        <v>57981</v>
      </c>
      <c r="V9451" s="310">
        <v>4793.6000000000004</v>
      </c>
      <c r="X9451" s="267" t="s">
        <v>55268</v>
      </c>
      <c r="Y9451" s="268">
        <v>976.62</v>
      </c>
      <c r="AA9451" s="229" t="s">
        <v>40466</v>
      </c>
      <c r="AB9451" s="230">
        <v>135804.24</v>
      </c>
      <c r="AD9451" s="209" t="s">
        <v>23539</v>
      </c>
      <c r="AE9451" s="210">
        <v>3389.45</v>
      </c>
      <c r="AF9451" s="93"/>
      <c r="AG9451" s="93"/>
      <c r="AH9451" s="93"/>
    </row>
    <row r="9452" spans="21:34" x14ac:dyDescent="0.3">
      <c r="U9452" s="309" t="s">
        <v>50570</v>
      </c>
      <c r="V9452" s="310">
        <v>33204.980000000003</v>
      </c>
      <c r="X9452" s="267" t="s">
        <v>55269</v>
      </c>
      <c r="Y9452" s="268">
        <v>72.53</v>
      </c>
      <c r="AA9452" s="229" t="s">
        <v>40467</v>
      </c>
      <c r="AB9452" s="230">
        <v>9327.24</v>
      </c>
      <c r="AD9452" s="209" t="s">
        <v>13883</v>
      </c>
      <c r="AE9452" s="210">
        <v>4200</v>
      </c>
      <c r="AF9452" s="93"/>
      <c r="AG9452" s="93"/>
      <c r="AH9452" s="93"/>
    </row>
    <row r="9453" spans="21:34" x14ac:dyDescent="0.3">
      <c r="U9453" s="309" t="s">
        <v>50571</v>
      </c>
      <c r="V9453" s="310">
        <v>17139.96</v>
      </c>
      <c r="X9453" s="267" t="s">
        <v>53081</v>
      </c>
      <c r="Y9453" s="268">
        <v>99.91</v>
      </c>
      <c r="AA9453" s="229" t="s">
        <v>40468</v>
      </c>
      <c r="AB9453" s="230">
        <v>31258.89</v>
      </c>
      <c r="AD9453" s="209" t="s">
        <v>23540</v>
      </c>
      <c r="AE9453" s="210">
        <v>28107</v>
      </c>
      <c r="AF9453" s="93"/>
      <c r="AG9453" s="93"/>
      <c r="AH9453" s="93"/>
    </row>
    <row r="9454" spans="21:34" x14ac:dyDescent="0.3">
      <c r="U9454" s="309" t="s">
        <v>56731</v>
      </c>
      <c r="V9454" s="310">
        <v>58924</v>
      </c>
      <c r="X9454" s="267" t="s">
        <v>36487</v>
      </c>
      <c r="Y9454" s="268">
        <v>4089.99</v>
      </c>
      <c r="AA9454" s="229" t="s">
        <v>40469</v>
      </c>
      <c r="AB9454" s="230">
        <v>13941.13</v>
      </c>
      <c r="AD9454" s="209" t="s">
        <v>23541</v>
      </c>
      <c r="AE9454" s="210">
        <v>39469.279999999999</v>
      </c>
      <c r="AF9454" s="93"/>
      <c r="AG9454" s="93"/>
      <c r="AH9454" s="93"/>
    </row>
    <row r="9455" spans="21:34" x14ac:dyDescent="0.3">
      <c r="U9455" s="309" t="s">
        <v>54158</v>
      </c>
      <c r="V9455" s="310">
        <v>201500.7</v>
      </c>
      <c r="X9455" s="267" t="s">
        <v>60608</v>
      </c>
      <c r="Y9455" s="268">
        <v>-2.36</v>
      </c>
      <c r="AA9455" s="229" t="s">
        <v>48092</v>
      </c>
      <c r="AB9455" s="230">
        <v>7618.68</v>
      </c>
      <c r="AD9455" s="209" t="s">
        <v>23542</v>
      </c>
      <c r="AE9455" s="210">
        <v>2639</v>
      </c>
      <c r="AF9455" s="93"/>
      <c r="AG9455" s="93"/>
      <c r="AH9455" s="93"/>
    </row>
    <row r="9456" spans="21:34" x14ac:dyDescent="0.3">
      <c r="U9456" s="309" t="s">
        <v>45897</v>
      </c>
      <c r="V9456" s="310">
        <v>7648.09</v>
      </c>
      <c r="X9456" s="267" t="s">
        <v>56349</v>
      </c>
      <c r="Y9456" s="268">
        <v>2700</v>
      </c>
      <c r="AA9456" s="229" t="s">
        <v>48093</v>
      </c>
      <c r="AB9456" s="230">
        <v>427.58</v>
      </c>
      <c r="AD9456" s="209" t="s">
        <v>23543</v>
      </c>
      <c r="AE9456" s="210">
        <v>31000</v>
      </c>
      <c r="AF9456" s="93"/>
      <c r="AG9456" s="93"/>
      <c r="AH9456" s="93"/>
    </row>
    <row r="9457" spans="21:34" x14ac:dyDescent="0.3">
      <c r="U9457" s="309" t="s">
        <v>45898</v>
      </c>
      <c r="V9457" s="310">
        <v>2633.94</v>
      </c>
      <c r="X9457" s="267" t="s">
        <v>35285</v>
      </c>
      <c r="Y9457" s="268">
        <v>7101.98</v>
      </c>
      <c r="AA9457" s="229" t="s">
        <v>48094</v>
      </c>
      <c r="AB9457" s="230">
        <v>1437.88</v>
      </c>
      <c r="AD9457" s="209" t="s">
        <v>23544</v>
      </c>
      <c r="AE9457" s="210">
        <v>13609.92</v>
      </c>
      <c r="AF9457" s="93"/>
      <c r="AG9457" s="93"/>
      <c r="AH9457" s="93"/>
    </row>
    <row r="9458" spans="21:34" x14ac:dyDescent="0.3">
      <c r="U9458" s="309" t="s">
        <v>45899</v>
      </c>
      <c r="V9458" s="310">
        <v>101984.64</v>
      </c>
      <c r="X9458" s="267" t="s">
        <v>24053</v>
      </c>
      <c r="Y9458" s="268">
        <v>1250</v>
      </c>
      <c r="AA9458" s="229" t="s">
        <v>50171</v>
      </c>
      <c r="AB9458" s="230">
        <v>647.86</v>
      </c>
      <c r="AD9458" s="209" t="s">
        <v>23545</v>
      </c>
      <c r="AE9458" s="210">
        <v>3412.66</v>
      </c>
      <c r="AF9458" s="93"/>
      <c r="AG9458" s="93"/>
      <c r="AH9458" s="93"/>
    </row>
    <row r="9459" spans="21:34" x14ac:dyDescent="0.3">
      <c r="U9459" s="309" t="s">
        <v>45900</v>
      </c>
      <c r="V9459" s="310">
        <v>3553.51</v>
      </c>
      <c r="X9459" s="267" t="s">
        <v>40492</v>
      </c>
      <c r="Y9459" s="268">
        <v>280</v>
      </c>
      <c r="AA9459" s="229" t="s">
        <v>45223</v>
      </c>
      <c r="AB9459" s="230">
        <v>15000</v>
      </c>
      <c r="AD9459" s="209" t="s">
        <v>23546</v>
      </c>
      <c r="AE9459" s="210">
        <v>20000</v>
      </c>
      <c r="AF9459" s="93"/>
      <c r="AG9459" s="93"/>
      <c r="AH9459" s="93"/>
    </row>
    <row r="9460" spans="21:34" x14ac:dyDescent="0.3">
      <c r="U9460" s="309" t="s">
        <v>45901</v>
      </c>
      <c r="V9460" s="310">
        <v>4940.4799999999996</v>
      </c>
      <c r="X9460" s="267" t="s">
        <v>33860</v>
      </c>
      <c r="Y9460" s="268">
        <v>216</v>
      </c>
      <c r="AA9460" s="229" t="s">
        <v>45224</v>
      </c>
      <c r="AB9460" s="230">
        <v>1147.47</v>
      </c>
      <c r="AD9460" s="209" t="s">
        <v>23547</v>
      </c>
      <c r="AE9460" s="210">
        <v>6580</v>
      </c>
      <c r="AF9460" s="93"/>
      <c r="AG9460" s="93"/>
      <c r="AH9460" s="93"/>
    </row>
    <row r="9461" spans="21:34" x14ac:dyDescent="0.3">
      <c r="U9461" s="309" t="s">
        <v>45902</v>
      </c>
      <c r="V9461" s="310">
        <v>5303.53</v>
      </c>
      <c r="X9461" s="267" t="s">
        <v>24055</v>
      </c>
      <c r="Y9461" s="268">
        <v>667.84</v>
      </c>
      <c r="AA9461" s="229" t="s">
        <v>45225</v>
      </c>
      <c r="AB9461" s="230">
        <v>141391.54</v>
      </c>
      <c r="AD9461" s="209" t="s">
        <v>23548</v>
      </c>
      <c r="AE9461" s="210">
        <v>77542.95</v>
      </c>
      <c r="AF9461" s="93"/>
      <c r="AG9461" s="93"/>
      <c r="AH9461" s="93"/>
    </row>
    <row r="9462" spans="21:34" x14ac:dyDescent="0.3">
      <c r="U9462" s="309" t="s">
        <v>45903</v>
      </c>
      <c r="V9462" s="310">
        <v>226.04</v>
      </c>
      <c r="X9462" s="267" t="s">
        <v>35288</v>
      </c>
      <c r="Y9462" s="268">
        <v>1739.99</v>
      </c>
      <c r="AA9462" s="229" t="s">
        <v>45226</v>
      </c>
      <c r="AB9462" s="230">
        <v>11000.46</v>
      </c>
      <c r="AD9462" s="209" t="s">
        <v>23549</v>
      </c>
      <c r="AE9462" s="210">
        <v>2000</v>
      </c>
      <c r="AF9462" s="93"/>
      <c r="AG9462" s="93"/>
      <c r="AH9462" s="93"/>
    </row>
    <row r="9463" spans="21:34" x14ac:dyDescent="0.3">
      <c r="U9463" s="309" t="s">
        <v>45904</v>
      </c>
      <c r="V9463" s="310">
        <v>542.49</v>
      </c>
      <c r="X9463" s="267" t="s">
        <v>35289</v>
      </c>
      <c r="Y9463" s="268">
        <v>7774.32</v>
      </c>
      <c r="AA9463" s="229" t="s">
        <v>35279</v>
      </c>
      <c r="AB9463" s="230">
        <v>18210.79</v>
      </c>
      <c r="AD9463" s="209" t="s">
        <v>23550</v>
      </c>
      <c r="AE9463" s="210">
        <v>31000</v>
      </c>
      <c r="AF9463" s="93"/>
      <c r="AG9463" s="93"/>
      <c r="AH9463" s="93"/>
    </row>
    <row r="9464" spans="21:34" x14ac:dyDescent="0.3">
      <c r="U9464" s="309" t="s">
        <v>45905</v>
      </c>
      <c r="V9464" s="310">
        <v>383.88</v>
      </c>
      <c r="X9464" s="267" t="s">
        <v>57628</v>
      </c>
      <c r="Y9464" s="268">
        <v>-46.48</v>
      </c>
      <c r="AA9464" s="229" t="s">
        <v>23775</v>
      </c>
      <c r="AB9464" s="230">
        <v>9958.7900000000009</v>
      </c>
      <c r="AD9464" s="209" t="s">
        <v>23551</v>
      </c>
      <c r="AE9464" s="210">
        <v>33613.25</v>
      </c>
      <c r="AF9464" s="93"/>
      <c r="AG9464" s="93"/>
      <c r="AH9464" s="93"/>
    </row>
    <row r="9465" spans="21:34" x14ac:dyDescent="0.3">
      <c r="U9465" s="309" t="s">
        <v>45906</v>
      </c>
      <c r="V9465" s="310">
        <v>95.93</v>
      </c>
      <c r="X9465" s="267" t="s">
        <v>53083</v>
      </c>
      <c r="Y9465" s="268">
        <v>40153.730000000003</v>
      </c>
      <c r="AA9465" s="229" t="s">
        <v>36473</v>
      </c>
      <c r="AB9465" s="230">
        <v>2969.3</v>
      </c>
      <c r="AD9465" s="209" t="s">
        <v>23552</v>
      </c>
      <c r="AE9465" s="210">
        <v>4000</v>
      </c>
      <c r="AF9465" s="93"/>
      <c r="AG9465" s="93"/>
      <c r="AH9465" s="93"/>
    </row>
    <row r="9466" spans="21:34" x14ac:dyDescent="0.3">
      <c r="U9466" s="309" t="s">
        <v>45907</v>
      </c>
      <c r="V9466" s="310">
        <v>158.32</v>
      </c>
      <c r="X9466" s="267" t="s">
        <v>24056</v>
      </c>
      <c r="Y9466" s="268">
        <v>1085.9100000000001</v>
      </c>
      <c r="AA9466" s="229" t="s">
        <v>23776</v>
      </c>
      <c r="AB9466" s="230">
        <v>37727.86</v>
      </c>
      <c r="AD9466" s="209" t="s">
        <v>23553</v>
      </c>
      <c r="AE9466" s="210">
        <v>11348.28</v>
      </c>
      <c r="AF9466" s="93"/>
      <c r="AG9466" s="93"/>
      <c r="AH9466" s="93"/>
    </row>
    <row r="9467" spans="21:34" x14ac:dyDescent="0.3">
      <c r="U9467" s="309" t="s">
        <v>45908</v>
      </c>
      <c r="V9467" s="310">
        <v>28.7</v>
      </c>
      <c r="X9467" s="267" t="s">
        <v>33862</v>
      </c>
      <c r="Y9467" s="268">
        <v>57729.31</v>
      </c>
      <c r="AA9467" s="229" t="s">
        <v>53059</v>
      </c>
      <c r="AB9467" s="230">
        <v>20250.45</v>
      </c>
      <c r="AD9467" s="209" t="s">
        <v>13884</v>
      </c>
      <c r="AE9467" s="210">
        <v>28347</v>
      </c>
      <c r="AF9467" s="93"/>
      <c r="AG9467" s="93"/>
      <c r="AH9467" s="93"/>
    </row>
    <row r="9468" spans="21:34" x14ac:dyDescent="0.3">
      <c r="U9468" s="309" t="s">
        <v>45909</v>
      </c>
      <c r="V9468" s="310">
        <v>7281.03</v>
      </c>
      <c r="X9468" s="267" t="s">
        <v>33863</v>
      </c>
      <c r="Y9468" s="268">
        <v>6200.05</v>
      </c>
      <c r="AA9468" s="229" t="s">
        <v>53060</v>
      </c>
      <c r="AB9468" s="230">
        <v>1533.9</v>
      </c>
      <c r="AD9468" s="209" t="s">
        <v>23554</v>
      </c>
      <c r="AE9468" s="210">
        <v>28107</v>
      </c>
      <c r="AF9468" s="93"/>
      <c r="AG9468" s="93"/>
      <c r="AH9468" s="93"/>
    </row>
    <row r="9469" spans="21:34" x14ac:dyDescent="0.3">
      <c r="U9469" s="309" t="s">
        <v>45911</v>
      </c>
      <c r="V9469" s="310">
        <v>16131.34</v>
      </c>
      <c r="X9469" s="267" t="s">
        <v>53084</v>
      </c>
      <c r="Y9469" s="268">
        <v>-2728.1</v>
      </c>
      <c r="AA9469" s="229" t="s">
        <v>53061</v>
      </c>
      <c r="AB9469" s="230">
        <v>10239.120000000001</v>
      </c>
      <c r="AD9469" s="209" t="s">
        <v>23555</v>
      </c>
      <c r="AE9469" s="210">
        <v>18583.810000000001</v>
      </c>
      <c r="AF9469" s="93"/>
      <c r="AG9469" s="93"/>
      <c r="AH9469" s="93"/>
    </row>
    <row r="9470" spans="21:34" x14ac:dyDescent="0.3">
      <c r="U9470" s="309" t="s">
        <v>45912</v>
      </c>
      <c r="V9470" s="310">
        <v>8592</v>
      </c>
      <c r="X9470" s="267" t="s">
        <v>35290</v>
      </c>
      <c r="Y9470" s="268">
        <v>192810</v>
      </c>
      <c r="AA9470" s="229" t="s">
        <v>53062</v>
      </c>
      <c r="AB9470" s="230">
        <v>782.88</v>
      </c>
      <c r="AD9470" s="209" t="s">
        <v>23556</v>
      </c>
      <c r="AE9470" s="210">
        <v>109917.42</v>
      </c>
      <c r="AF9470" s="93"/>
      <c r="AG9470" s="93"/>
      <c r="AH9470" s="93"/>
    </row>
    <row r="9471" spans="21:34" x14ac:dyDescent="0.3">
      <c r="U9471" s="309" t="s">
        <v>45913</v>
      </c>
      <c r="V9471" s="310">
        <v>15612.51</v>
      </c>
      <c r="X9471" s="267" t="s">
        <v>64628</v>
      </c>
      <c r="Y9471" s="268">
        <v>6480.79</v>
      </c>
      <c r="AA9471" s="229" t="s">
        <v>50172</v>
      </c>
      <c r="AB9471" s="230">
        <v>65795.039999999994</v>
      </c>
      <c r="AD9471" s="209" t="s">
        <v>23557</v>
      </c>
      <c r="AE9471" s="210">
        <v>245829.42</v>
      </c>
      <c r="AF9471" s="93"/>
      <c r="AG9471" s="93"/>
      <c r="AH9471" s="93"/>
    </row>
    <row r="9472" spans="21:34" x14ac:dyDescent="0.3">
      <c r="U9472" s="309" t="s">
        <v>69294</v>
      </c>
      <c r="V9472" s="310">
        <v>6861.38</v>
      </c>
      <c r="X9472" s="267" t="s">
        <v>64629</v>
      </c>
      <c r="Y9472" s="268">
        <v>6240</v>
      </c>
      <c r="AA9472" s="229" t="s">
        <v>50173</v>
      </c>
      <c r="AB9472" s="230">
        <v>76049.77</v>
      </c>
      <c r="AD9472" s="209" t="s">
        <v>23558</v>
      </c>
      <c r="AE9472" s="210">
        <v>2240</v>
      </c>
      <c r="AF9472" s="93"/>
      <c r="AG9472" s="93"/>
      <c r="AH9472" s="93"/>
    </row>
    <row r="9473" spans="21:34" x14ac:dyDescent="0.3">
      <c r="U9473" s="309" t="s">
        <v>45914</v>
      </c>
      <c r="V9473" s="310">
        <v>7192.2</v>
      </c>
      <c r="X9473" s="267" t="s">
        <v>64630</v>
      </c>
      <c r="Y9473" s="268">
        <v>4702.8999999999996</v>
      </c>
      <c r="AA9473" s="229" t="s">
        <v>53063</v>
      </c>
      <c r="AB9473" s="230">
        <v>493320.55</v>
      </c>
      <c r="AD9473" s="209" t="s">
        <v>23559</v>
      </c>
      <c r="AE9473" s="210">
        <v>5792.5</v>
      </c>
      <c r="AF9473" s="93"/>
      <c r="AG9473" s="93"/>
      <c r="AH9473" s="93"/>
    </row>
    <row r="9474" spans="21:34" x14ac:dyDescent="0.3">
      <c r="U9474" s="309" t="s">
        <v>45915</v>
      </c>
      <c r="V9474" s="310">
        <v>6500</v>
      </c>
      <c r="X9474" s="267" t="s">
        <v>53086</v>
      </c>
      <c r="Y9474" s="268">
        <v>1331.05</v>
      </c>
      <c r="AA9474" s="229" t="s">
        <v>50174</v>
      </c>
      <c r="AB9474" s="230">
        <v>47890.81</v>
      </c>
      <c r="AD9474" s="209" t="s">
        <v>23560</v>
      </c>
      <c r="AE9474" s="210">
        <v>652.25</v>
      </c>
      <c r="AF9474" s="93"/>
      <c r="AG9474" s="93"/>
      <c r="AH9474" s="93"/>
    </row>
    <row r="9475" spans="21:34" x14ac:dyDescent="0.3">
      <c r="U9475" s="309" t="s">
        <v>69295</v>
      </c>
      <c r="V9475" s="310">
        <v>2662.78</v>
      </c>
      <c r="X9475" s="267" t="s">
        <v>64631</v>
      </c>
      <c r="Y9475" s="268">
        <v>2739.99</v>
      </c>
      <c r="AA9475" s="229" t="s">
        <v>53064</v>
      </c>
      <c r="AB9475" s="230">
        <v>4676.99</v>
      </c>
      <c r="AD9475" s="209" t="s">
        <v>23561</v>
      </c>
      <c r="AE9475" s="210">
        <v>1686.6</v>
      </c>
      <c r="AF9475" s="93"/>
      <c r="AG9475" s="93"/>
      <c r="AH9475" s="93"/>
    </row>
    <row r="9476" spans="21:34" x14ac:dyDescent="0.3">
      <c r="U9476" s="309" t="s">
        <v>45916</v>
      </c>
      <c r="V9476" s="310">
        <v>4761.8999999999996</v>
      </c>
      <c r="X9476" s="267" t="s">
        <v>53087</v>
      </c>
      <c r="Y9476" s="268">
        <v>400.97</v>
      </c>
      <c r="AA9476" s="229" t="s">
        <v>36474</v>
      </c>
      <c r="AB9476" s="230">
        <v>204071.02</v>
      </c>
      <c r="AD9476" s="209" t="s">
        <v>23562</v>
      </c>
      <c r="AE9476" s="210">
        <v>5480</v>
      </c>
      <c r="AF9476" s="93"/>
      <c r="AG9476" s="93"/>
      <c r="AH9476" s="93"/>
    </row>
    <row r="9477" spans="21:34" x14ac:dyDescent="0.3">
      <c r="U9477" s="309" t="s">
        <v>45917</v>
      </c>
      <c r="V9477" s="310">
        <v>5220.3999999999996</v>
      </c>
      <c r="X9477" s="267" t="s">
        <v>53088</v>
      </c>
      <c r="Y9477" s="268">
        <v>13648.48</v>
      </c>
      <c r="AA9477" s="229" t="s">
        <v>53065</v>
      </c>
      <c r="AB9477" s="230">
        <v>5762</v>
      </c>
      <c r="AD9477" s="209" t="s">
        <v>23563</v>
      </c>
      <c r="AE9477" s="210">
        <v>2851.68</v>
      </c>
      <c r="AF9477" s="93"/>
      <c r="AG9477" s="93"/>
      <c r="AH9477" s="93"/>
    </row>
    <row r="9478" spans="21:34" x14ac:dyDescent="0.3">
      <c r="U9478" s="309" t="s">
        <v>45920</v>
      </c>
      <c r="V9478" s="310">
        <v>9965.7999999999993</v>
      </c>
      <c r="X9478" s="267" t="s">
        <v>53089</v>
      </c>
      <c r="Y9478" s="268">
        <v>3168.52</v>
      </c>
      <c r="AA9478" s="229" t="s">
        <v>50175</v>
      </c>
      <c r="AB9478" s="230">
        <v>3750</v>
      </c>
      <c r="AD9478" s="209" t="s">
        <v>23564</v>
      </c>
      <c r="AE9478" s="210">
        <v>514.4</v>
      </c>
      <c r="AF9478" s="93"/>
      <c r="AG9478" s="93"/>
      <c r="AH9478" s="93"/>
    </row>
    <row r="9479" spans="21:34" x14ac:dyDescent="0.3">
      <c r="U9479" s="309" t="s">
        <v>45922</v>
      </c>
      <c r="V9479" s="310">
        <v>31.38</v>
      </c>
      <c r="X9479" s="267" t="s">
        <v>53090</v>
      </c>
      <c r="Y9479" s="268">
        <v>55.14</v>
      </c>
      <c r="AA9479" s="229" t="s">
        <v>50176</v>
      </c>
      <c r="AB9479" s="230">
        <v>43992</v>
      </c>
      <c r="AD9479" s="209" t="s">
        <v>23565</v>
      </c>
      <c r="AE9479" s="210">
        <v>2175</v>
      </c>
      <c r="AF9479" s="93"/>
      <c r="AG9479" s="93"/>
      <c r="AH9479" s="93"/>
    </row>
    <row r="9480" spans="21:34" x14ac:dyDescent="0.3">
      <c r="U9480" s="309" t="s">
        <v>45923</v>
      </c>
      <c r="V9480" s="310">
        <v>22451.1</v>
      </c>
      <c r="X9480" s="267" t="s">
        <v>60609</v>
      </c>
      <c r="Y9480" s="268">
        <v>-7.28</v>
      </c>
      <c r="AA9480" s="229" t="s">
        <v>50177</v>
      </c>
      <c r="AB9480" s="230">
        <v>1823</v>
      </c>
      <c r="AD9480" s="209" t="s">
        <v>23566</v>
      </c>
      <c r="AE9480" s="210">
        <v>33516</v>
      </c>
      <c r="AF9480" s="93"/>
      <c r="AG9480" s="93"/>
      <c r="AH9480" s="93"/>
    </row>
    <row r="9481" spans="21:34" x14ac:dyDescent="0.3">
      <c r="U9481" s="309" t="s">
        <v>56732</v>
      </c>
      <c r="V9481" s="310">
        <v>2095</v>
      </c>
      <c r="X9481" s="267" t="s">
        <v>55270</v>
      </c>
      <c r="Y9481" s="268">
        <v>128</v>
      </c>
      <c r="AA9481" s="229" t="s">
        <v>50178</v>
      </c>
      <c r="AB9481" s="230">
        <v>3000</v>
      </c>
      <c r="AD9481" s="209" t="s">
        <v>23567</v>
      </c>
      <c r="AE9481" s="210">
        <v>11042.27</v>
      </c>
      <c r="AF9481" s="93"/>
      <c r="AG9481" s="93"/>
      <c r="AH9481" s="93"/>
    </row>
    <row r="9482" spans="21:34" x14ac:dyDescent="0.3">
      <c r="U9482" s="309" t="s">
        <v>48386</v>
      </c>
      <c r="V9482" s="310">
        <v>8902.98</v>
      </c>
      <c r="X9482" s="267" t="s">
        <v>55271</v>
      </c>
      <c r="Y9482" s="268">
        <v>2000</v>
      </c>
      <c r="AA9482" s="229" t="s">
        <v>45227</v>
      </c>
      <c r="AB9482" s="230">
        <v>49900</v>
      </c>
      <c r="AD9482" s="209" t="s">
        <v>23568</v>
      </c>
      <c r="AE9482" s="210">
        <v>9615</v>
      </c>
      <c r="AF9482" s="93"/>
      <c r="AG9482" s="93"/>
      <c r="AH9482" s="93"/>
    </row>
    <row r="9483" spans="21:34" x14ac:dyDescent="0.3">
      <c r="U9483" s="309" t="s">
        <v>69296</v>
      </c>
      <c r="V9483" s="310">
        <v>1088.08</v>
      </c>
      <c r="X9483" s="267" t="s">
        <v>57629</v>
      </c>
      <c r="Y9483" s="268">
        <v>350.74</v>
      </c>
      <c r="AA9483" s="229" t="s">
        <v>45228</v>
      </c>
      <c r="AB9483" s="230">
        <v>1620</v>
      </c>
      <c r="AD9483" s="209" t="s">
        <v>23569</v>
      </c>
      <c r="AE9483" s="210">
        <v>13673.63</v>
      </c>
      <c r="AF9483" s="93"/>
      <c r="AG9483" s="93"/>
      <c r="AH9483" s="93"/>
    </row>
    <row r="9484" spans="21:34" x14ac:dyDescent="0.3">
      <c r="U9484" s="309" t="s">
        <v>63845</v>
      </c>
      <c r="V9484" s="310">
        <v>3784.23</v>
      </c>
      <c r="X9484" s="267" t="s">
        <v>49023</v>
      </c>
      <c r="Y9484" s="268">
        <v>200.71</v>
      </c>
      <c r="AA9484" s="229" t="s">
        <v>45229</v>
      </c>
      <c r="AB9484" s="230">
        <v>204393.75</v>
      </c>
      <c r="AD9484" s="209" t="s">
        <v>23570</v>
      </c>
      <c r="AE9484" s="210">
        <v>1369.68</v>
      </c>
      <c r="AF9484" s="93"/>
      <c r="AG9484" s="93"/>
      <c r="AH9484" s="93"/>
    </row>
    <row r="9485" spans="21:34" x14ac:dyDescent="0.3">
      <c r="U9485" s="309" t="s">
        <v>49272</v>
      </c>
      <c r="V9485" s="310">
        <v>94328.03</v>
      </c>
      <c r="X9485" s="267" t="s">
        <v>53095</v>
      </c>
      <c r="Y9485" s="268">
        <v>524.52</v>
      </c>
      <c r="AA9485" s="229" t="s">
        <v>45230</v>
      </c>
      <c r="AB9485" s="230">
        <v>15636.14</v>
      </c>
      <c r="AD9485" s="209" t="s">
        <v>23571</v>
      </c>
      <c r="AE9485" s="210">
        <v>3050</v>
      </c>
      <c r="AF9485" s="93"/>
      <c r="AG9485" s="93"/>
      <c r="AH9485" s="93"/>
    </row>
    <row r="9486" spans="21:34" x14ac:dyDescent="0.3">
      <c r="U9486" s="309" t="s">
        <v>49273</v>
      </c>
      <c r="V9486" s="310">
        <v>16549</v>
      </c>
      <c r="X9486" s="267" t="s">
        <v>60610</v>
      </c>
      <c r="Y9486" s="268">
        <v>-86.35</v>
      </c>
      <c r="AA9486" s="229" t="s">
        <v>36477</v>
      </c>
      <c r="AB9486" s="230">
        <v>110026.23</v>
      </c>
      <c r="AD9486" s="209" t="s">
        <v>23572</v>
      </c>
      <c r="AE9486" s="210">
        <v>24118</v>
      </c>
      <c r="AF9486" s="93"/>
      <c r="AG9486" s="93"/>
      <c r="AH9486" s="93"/>
    </row>
    <row r="9487" spans="21:34" x14ac:dyDescent="0.3">
      <c r="U9487" s="309" t="s">
        <v>62854</v>
      </c>
      <c r="V9487" s="310">
        <v>12047.36</v>
      </c>
      <c r="X9487" s="267" t="s">
        <v>53096</v>
      </c>
      <c r="Y9487" s="268">
        <v>1000</v>
      </c>
      <c r="AA9487" s="229" t="s">
        <v>36478</v>
      </c>
      <c r="AB9487" s="230">
        <v>32306.22</v>
      </c>
      <c r="AD9487" s="209" t="s">
        <v>23573</v>
      </c>
      <c r="AE9487" s="210">
        <v>6245.55</v>
      </c>
      <c r="AF9487" s="93"/>
      <c r="AG9487" s="93"/>
      <c r="AH9487" s="93"/>
    </row>
    <row r="9488" spans="21:34" x14ac:dyDescent="0.3">
      <c r="U9488" s="309" t="s">
        <v>49274</v>
      </c>
      <c r="V9488" s="310">
        <v>12367.68</v>
      </c>
      <c r="X9488" s="267" t="s">
        <v>24062</v>
      </c>
      <c r="Y9488" s="268">
        <v>7007.03</v>
      </c>
      <c r="AA9488" s="229" t="s">
        <v>45231</v>
      </c>
      <c r="AB9488" s="230">
        <v>5805</v>
      </c>
      <c r="AD9488" s="209" t="s">
        <v>23574</v>
      </c>
      <c r="AE9488" s="210">
        <v>43301.15</v>
      </c>
      <c r="AF9488" s="93"/>
      <c r="AG9488" s="93"/>
      <c r="AH9488" s="93"/>
    </row>
    <row r="9489" spans="21:34" x14ac:dyDescent="0.3">
      <c r="U9489" s="309" t="s">
        <v>49275</v>
      </c>
      <c r="V9489" s="310">
        <v>47625.06</v>
      </c>
      <c r="X9489" s="267" t="s">
        <v>53097</v>
      </c>
      <c r="Y9489" s="268">
        <v>46486.11</v>
      </c>
      <c r="AA9489" s="229" t="s">
        <v>42717</v>
      </c>
      <c r="AB9489" s="230">
        <v>185685.75</v>
      </c>
      <c r="AD9489" s="209" t="s">
        <v>23575</v>
      </c>
      <c r="AE9489" s="210">
        <v>2750.3</v>
      </c>
      <c r="AF9489" s="93"/>
      <c r="AG9489" s="93"/>
      <c r="AH9489" s="93"/>
    </row>
    <row r="9490" spans="21:34" x14ac:dyDescent="0.3">
      <c r="U9490" s="309" t="s">
        <v>49276</v>
      </c>
      <c r="V9490" s="310">
        <v>57753.84</v>
      </c>
      <c r="X9490" s="267" t="s">
        <v>36490</v>
      </c>
      <c r="Y9490" s="268">
        <v>-273</v>
      </c>
      <c r="AA9490" s="229" t="s">
        <v>42718</v>
      </c>
      <c r="AB9490" s="230">
        <v>13873.78</v>
      </c>
      <c r="AD9490" s="209" t="s">
        <v>23576</v>
      </c>
      <c r="AE9490" s="210">
        <v>4187.5</v>
      </c>
      <c r="AF9490" s="93"/>
      <c r="AG9490" s="93"/>
      <c r="AH9490" s="93"/>
    </row>
    <row r="9491" spans="21:34" x14ac:dyDescent="0.3">
      <c r="U9491" s="309" t="s">
        <v>62855</v>
      </c>
      <c r="V9491" s="310">
        <v>14364.32</v>
      </c>
      <c r="X9491" s="267" t="s">
        <v>35291</v>
      </c>
      <c r="Y9491" s="268">
        <v>3313.53</v>
      </c>
      <c r="AA9491" s="229" t="s">
        <v>48095</v>
      </c>
      <c r="AB9491" s="230">
        <v>49922</v>
      </c>
      <c r="AD9491" s="209" t="s">
        <v>23577</v>
      </c>
      <c r="AE9491" s="210">
        <v>8815.5</v>
      </c>
      <c r="AF9491" s="93"/>
      <c r="AG9491" s="93"/>
      <c r="AH9491" s="93"/>
    </row>
    <row r="9492" spans="21:34" x14ac:dyDescent="0.3">
      <c r="U9492" s="309" t="s">
        <v>55548</v>
      </c>
      <c r="V9492" s="310">
        <v>2598.83</v>
      </c>
      <c r="X9492" s="267" t="s">
        <v>55272</v>
      </c>
      <c r="Y9492" s="268">
        <v>157051.35</v>
      </c>
      <c r="AA9492" s="229" t="s">
        <v>49007</v>
      </c>
      <c r="AB9492" s="230">
        <v>1400</v>
      </c>
      <c r="AD9492" s="209" t="s">
        <v>23578</v>
      </c>
      <c r="AE9492" s="210">
        <v>674.36</v>
      </c>
      <c r="AF9492" s="93"/>
      <c r="AG9492" s="93"/>
      <c r="AH9492" s="93"/>
    </row>
    <row r="9493" spans="21:34" x14ac:dyDescent="0.3">
      <c r="U9493" s="309" t="s">
        <v>69297</v>
      </c>
      <c r="V9493" s="310">
        <v>2698.27</v>
      </c>
      <c r="X9493" s="267" t="s">
        <v>60611</v>
      </c>
      <c r="Y9493" s="268">
        <v>-587.80999999999995</v>
      </c>
      <c r="AA9493" s="229" t="s">
        <v>48096</v>
      </c>
      <c r="AB9493" s="230">
        <v>7245.71</v>
      </c>
      <c r="AD9493" s="209" t="s">
        <v>23579</v>
      </c>
      <c r="AE9493" s="210">
        <v>14364.78</v>
      </c>
      <c r="AF9493" s="93"/>
      <c r="AG9493" s="93"/>
      <c r="AH9493" s="93"/>
    </row>
    <row r="9494" spans="21:34" x14ac:dyDescent="0.3">
      <c r="U9494" s="309" t="s">
        <v>62856</v>
      </c>
      <c r="V9494" s="310">
        <v>19645.03</v>
      </c>
      <c r="X9494" s="267" t="s">
        <v>60612</v>
      </c>
      <c r="Y9494" s="268">
        <v>156728</v>
      </c>
      <c r="AA9494" s="229" t="s">
        <v>48097</v>
      </c>
      <c r="AB9494" s="230">
        <v>554.29</v>
      </c>
      <c r="AD9494" s="209" t="s">
        <v>23580</v>
      </c>
      <c r="AE9494" s="210">
        <v>13607.44</v>
      </c>
      <c r="AF9494" s="93"/>
      <c r="AG9494" s="93"/>
      <c r="AH9494" s="93"/>
    </row>
    <row r="9495" spans="21:34" x14ac:dyDescent="0.3">
      <c r="U9495" s="309" t="s">
        <v>49277</v>
      </c>
      <c r="V9495" s="310">
        <v>8859.7800000000007</v>
      </c>
      <c r="X9495" s="267" t="s">
        <v>58613</v>
      </c>
      <c r="Y9495" s="268">
        <v>9420.5400000000009</v>
      </c>
      <c r="AA9495" s="229" t="s">
        <v>45232</v>
      </c>
      <c r="AB9495" s="230">
        <v>90000</v>
      </c>
      <c r="AD9495" s="209" t="s">
        <v>23581</v>
      </c>
      <c r="AE9495" s="210">
        <v>2000</v>
      </c>
      <c r="AF9495" s="93"/>
      <c r="AG9495" s="93"/>
      <c r="AH9495" s="93"/>
    </row>
    <row r="9496" spans="21:34" x14ac:dyDescent="0.3">
      <c r="U9496" s="309" t="s">
        <v>49278</v>
      </c>
      <c r="V9496" s="310">
        <v>18497.73</v>
      </c>
      <c r="X9496" s="267" t="s">
        <v>60613</v>
      </c>
      <c r="Y9496" s="268">
        <v>1708.01</v>
      </c>
      <c r="AA9496" s="229" t="s">
        <v>45233</v>
      </c>
      <c r="AB9496" s="230">
        <v>6344</v>
      </c>
      <c r="AD9496" s="209" t="s">
        <v>23582</v>
      </c>
      <c r="AE9496" s="210">
        <v>7650</v>
      </c>
      <c r="AF9496" s="93"/>
      <c r="AG9496" s="93"/>
      <c r="AH9496" s="93"/>
    </row>
    <row r="9497" spans="21:34" x14ac:dyDescent="0.3">
      <c r="U9497" s="309" t="s">
        <v>49279</v>
      </c>
      <c r="V9497" s="310">
        <v>2537.3000000000002</v>
      </c>
      <c r="X9497" s="267" t="s">
        <v>59422</v>
      </c>
      <c r="Y9497" s="268">
        <v>1157.32</v>
      </c>
      <c r="AA9497" s="229" t="s">
        <v>45234</v>
      </c>
      <c r="AB9497" s="230">
        <v>38500</v>
      </c>
      <c r="AD9497" s="209" t="s">
        <v>23583</v>
      </c>
      <c r="AE9497" s="210">
        <v>999.84</v>
      </c>
      <c r="AF9497" s="93"/>
      <c r="AG9497" s="93"/>
      <c r="AH9497" s="93"/>
    </row>
    <row r="9498" spans="21:34" x14ac:dyDescent="0.3">
      <c r="U9498" s="309" t="s">
        <v>62857</v>
      </c>
      <c r="V9498" s="310">
        <v>1524.3</v>
      </c>
      <c r="X9498" s="267" t="s">
        <v>59423</v>
      </c>
      <c r="Y9498" s="268">
        <v>1105.94</v>
      </c>
      <c r="AA9498" s="229" t="s">
        <v>13889</v>
      </c>
      <c r="AB9498" s="230">
        <v>261</v>
      </c>
      <c r="AD9498" s="209" t="s">
        <v>23584</v>
      </c>
      <c r="AE9498" s="210">
        <v>77</v>
      </c>
      <c r="AF9498" s="93"/>
      <c r="AG9498" s="93"/>
      <c r="AH9498" s="93"/>
    </row>
    <row r="9499" spans="21:34" x14ac:dyDescent="0.3">
      <c r="U9499" s="309" t="s">
        <v>49280</v>
      </c>
      <c r="V9499" s="310">
        <v>10417.219999999999</v>
      </c>
      <c r="X9499" s="267" t="s">
        <v>64632</v>
      </c>
      <c r="Y9499" s="268">
        <v>9040</v>
      </c>
      <c r="AA9499" s="229" t="s">
        <v>42719</v>
      </c>
      <c r="AB9499" s="230">
        <v>786.45</v>
      </c>
      <c r="AD9499" s="209" t="s">
        <v>23585</v>
      </c>
      <c r="AE9499" s="210">
        <v>217</v>
      </c>
      <c r="AF9499" s="93"/>
      <c r="AG9499" s="93"/>
      <c r="AH9499" s="93"/>
    </row>
    <row r="9500" spans="21:34" x14ac:dyDescent="0.3">
      <c r="U9500" s="309" t="s">
        <v>49281</v>
      </c>
      <c r="V9500" s="310">
        <v>45356.56</v>
      </c>
      <c r="X9500" s="267" t="s">
        <v>61499</v>
      </c>
      <c r="Y9500" s="268">
        <v>34680</v>
      </c>
      <c r="AA9500" s="229" t="s">
        <v>40470</v>
      </c>
      <c r="AB9500" s="230">
        <v>78825.69</v>
      </c>
      <c r="AD9500" s="209" t="s">
        <v>23586</v>
      </c>
      <c r="AE9500" s="210">
        <v>98.75</v>
      </c>
      <c r="AF9500" s="93"/>
      <c r="AG9500" s="93"/>
      <c r="AH9500" s="93"/>
    </row>
    <row r="9501" spans="21:34" x14ac:dyDescent="0.3">
      <c r="U9501" s="309" t="s">
        <v>50572</v>
      </c>
      <c r="V9501" s="310">
        <v>4851</v>
      </c>
      <c r="X9501" s="267" t="s">
        <v>61500</v>
      </c>
      <c r="Y9501" s="268">
        <v>3308.09</v>
      </c>
      <c r="AA9501" s="229" t="s">
        <v>53066</v>
      </c>
      <c r="AB9501" s="230">
        <v>484.8</v>
      </c>
      <c r="AD9501" s="209" t="s">
        <v>23587</v>
      </c>
      <c r="AE9501" s="210">
        <v>342.65</v>
      </c>
      <c r="AF9501" s="93"/>
      <c r="AG9501" s="93"/>
      <c r="AH9501" s="93"/>
    </row>
    <row r="9502" spans="21:34" x14ac:dyDescent="0.3">
      <c r="U9502" s="309" t="s">
        <v>69298</v>
      </c>
      <c r="V9502" s="310">
        <v>6403.9</v>
      </c>
      <c r="X9502" s="267" t="s">
        <v>61501</v>
      </c>
      <c r="Y9502" s="268">
        <v>10005.799999999999</v>
      </c>
      <c r="AA9502" s="229" t="s">
        <v>47082</v>
      </c>
      <c r="AB9502" s="230">
        <v>47776.25</v>
      </c>
      <c r="AD9502" s="209" t="s">
        <v>23588</v>
      </c>
      <c r="AE9502" s="210">
        <v>14880</v>
      </c>
      <c r="AF9502" s="93"/>
      <c r="AG9502" s="93"/>
      <c r="AH9502" s="93"/>
    </row>
    <row r="9503" spans="21:34" x14ac:dyDescent="0.3">
      <c r="U9503" s="309" t="s">
        <v>49282</v>
      </c>
      <c r="V9503" s="310">
        <v>5077.0600000000004</v>
      </c>
      <c r="X9503" s="267" t="s">
        <v>61502</v>
      </c>
      <c r="Y9503" s="268">
        <v>4679.68</v>
      </c>
      <c r="AA9503" s="229" t="s">
        <v>53067</v>
      </c>
      <c r="AB9503" s="230">
        <v>5248.78</v>
      </c>
      <c r="AD9503" s="209" t="s">
        <v>23589</v>
      </c>
      <c r="AE9503" s="210">
        <v>1138.32</v>
      </c>
      <c r="AF9503" s="93"/>
      <c r="AG9503" s="93"/>
      <c r="AH9503" s="93"/>
    </row>
    <row r="9504" spans="21:34" x14ac:dyDescent="0.3">
      <c r="U9504" s="309" t="s">
        <v>56735</v>
      </c>
      <c r="V9504" s="310">
        <v>4162.32</v>
      </c>
      <c r="X9504" s="267" t="s">
        <v>61503</v>
      </c>
      <c r="Y9504" s="268">
        <v>88.36</v>
      </c>
      <c r="AA9504" s="229" t="s">
        <v>48098</v>
      </c>
      <c r="AB9504" s="230">
        <v>2617.87</v>
      </c>
      <c r="AD9504" s="209" t="s">
        <v>23590</v>
      </c>
      <c r="AE9504" s="210">
        <v>3225.98</v>
      </c>
      <c r="AF9504" s="93"/>
      <c r="AG9504" s="93"/>
      <c r="AH9504" s="93"/>
    </row>
    <row r="9505" spans="21:34" x14ac:dyDescent="0.3">
      <c r="U9505" s="309" t="s">
        <v>69299</v>
      </c>
      <c r="V9505" s="310">
        <v>396.6</v>
      </c>
      <c r="X9505" s="267" t="s">
        <v>57630</v>
      </c>
      <c r="Y9505" s="268">
        <v>8984.48</v>
      </c>
      <c r="AA9505" s="229" t="s">
        <v>53068</v>
      </c>
      <c r="AB9505" s="230">
        <v>47887.17</v>
      </c>
      <c r="AD9505" s="209" t="s">
        <v>23591</v>
      </c>
      <c r="AE9505" s="210">
        <v>2240</v>
      </c>
      <c r="AF9505" s="93"/>
      <c r="AG9505" s="93"/>
      <c r="AH9505" s="93"/>
    </row>
    <row r="9506" spans="21:34" x14ac:dyDescent="0.3">
      <c r="U9506" s="309" t="s">
        <v>49283</v>
      </c>
      <c r="V9506" s="310">
        <v>23.58</v>
      </c>
      <c r="X9506" s="267" t="s">
        <v>63575</v>
      </c>
      <c r="Y9506" s="268">
        <v>5000</v>
      </c>
      <c r="AA9506" s="229" t="s">
        <v>47083</v>
      </c>
      <c r="AB9506" s="230">
        <v>11555.17</v>
      </c>
      <c r="AD9506" s="209" t="s">
        <v>23592</v>
      </c>
      <c r="AE9506" s="210">
        <v>6792.34</v>
      </c>
      <c r="AF9506" s="93"/>
      <c r="AG9506" s="93"/>
      <c r="AH9506" s="93"/>
    </row>
    <row r="9507" spans="21:34" x14ac:dyDescent="0.3">
      <c r="U9507" s="309" t="s">
        <v>60869</v>
      </c>
      <c r="V9507" s="310">
        <v>1961.52</v>
      </c>
      <c r="X9507" s="267" t="s">
        <v>61504</v>
      </c>
      <c r="Y9507" s="268">
        <v>322.55</v>
      </c>
      <c r="AA9507" s="229" t="s">
        <v>39311</v>
      </c>
      <c r="AB9507" s="230">
        <v>4475</v>
      </c>
      <c r="AD9507" s="209" t="s">
        <v>23593</v>
      </c>
      <c r="AE9507" s="210">
        <v>8815.5</v>
      </c>
      <c r="AF9507" s="93"/>
      <c r="AG9507" s="93"/>
      <c r="AH9507" s="93"/>
    </row>
    <row r="9508" spans="21:34" x14ac:dyDescent="0.3">
      <c r="U9508" s="309" t="s">
        <v>49284</v>
      </c>
      <c r="V9508" s="310">
        <v>117090</v>
      </c>
      <c r="X9508" s="267" t="s">
        <v>57631</v>
      </c>
      <c r="Y9508" s="268">
        <v>4966.25</v>
      </c>
      <c r="AA9508" s="229" t="s">
        <v>49008</v>
      </c>
      <c r="AB9508" s="230">
        <v>1232</v>
      </c>
      <c r="AD9508" s="209" t="s">
        <v>23594</v>
      </c>
      <c r="AE9508" s="210">
        <v>14880</v>
      </c>
      <c r="AF9508" s="93"/>
      <c r="AG9508" s="93"/>
      <c r="AH9508" s="93"/>
    </row>
    <row r="9509" spans="21:34" x14ac:dyDescent="0.3">
      <c r="U9509" s="309" t="s">
        <v>57982</v>
      </c>
      <c r="V9509" s="310">
        <v>1256.51</v>
      </c>
      <c r="X9509" s="267" t="s">
        <v>64633</v>
      </c>
      <c r="Y9509" s="268">
        <v>15240</v>
      </c>
      <c r="AA9509" s="229" t="s">
        <v>49009</v>
      </c>
      <c r="AB9509" s="230">
        <v>6973.95</v>
      </c>
      <c r="AD9509" s="209" t="s">
        <v>23595</v>
      </c>
      <c r="AE9509" s="210">
        <v>2541.9299999999998</v>
      </c>
      <c r="AF9509" s="93"/>
      <c r="AG9509" s="93"/>
      <c r="AH9509" s="93"/>
    </row>
    <row r="9510" spans="21:34" x14ac:dyDescent="0.3">
      <c r="U9510" s="309" t="s">
        <v>56736</v>
      </c>
      <c r="V9510" s="310">
        <v>534.44000000000005</v>
      </c>
      <c r="X9510" s="267" t="s">
        <v>64634</v>
      </c>
      <c r="Y9510" s="268">
        <v>1440</v>
      </c>
      <c r="AA9510" s="229" t="s">
        <v>45235</v>
      </c>
      <c r="AB9510" s="230">
        <v>10500</v>
      </c>
      <c r="AD9510" s="209" t="s">
        <v>23596</v>
      </c>
      <c r="AE9510" s="210">
        <v>5129.58</v>
      </c>
      <c r="AF9510" s="93"/>
      <c r="AG9510" s="93"/>
      <c r="AH9510" s="93"/>
    </row>
    <row r="9511" spans="21:34" x14ac:dyDescent="0.3">
      <c r="U9511" s="309" t="s">
        <v>59292</v>
      </c>
      <c r="V9511" s="310">
        <v>645.07000000000005</v>
      </c>
      <c r="X9511" s="267" t="s">
        <v>63748</v>
      </c>
      <c r="Y9511" s="268">
        <v>4042.44</v>
      </c>
      <c r="AA9511" s="229" t="s">
        <v>42720</v>
      </c>
      <c r="AB9511" s="230">
        <v>51675</v>
      </c>
      <c r="AD9511" s="209" t="s">
        <v>23597</v>
      </c>
      <c r="AE9511" s="210">
        <v>34382.71</v>
      </c>
      <c r="AF9511" s="93"/>
      <c r="AG9511" s="93"/>
      <c r="AH9511" s="93"/>
    </row>
    <row r="9512" spans="21:34" x14ac:dyDescent="0.3">
      <c r="U9512" s="309" t="s">
        <v>49285</v>
      </c>
      <c r="V9512" s="310">
        <v>16425</v>
      </c>
      <c r="X9512" s="267" t="s">
        <v>64635</v>
      </c>
      <c r="Y9512" s="268">
        <v>1296</v>
      </c>
      <c r="AA9512" s="229" t="s">
        <v>42721</v>
      </c>
      <c r="AB9512" s="230">
        <v>3631</v>
      </c>
      <c r="AD9512" s="209" t="s">
        <v>23598</v>
      </c>
      <c r="AE9512" s="210">
        <v>61472.6</v>
      </c>
      <c r="AF9512" s="93"/>
      <c r="AG9512" s="93"/>
      <c r="AH9512" s="93"/>
    </row>
    <row r="9513" spans="21:34" x14ac:dyDescent="0.3">
      <c r="U9513" s="309" t="s">
        <v>49286</v>
      </c>
      <c r="V9513" s="310">
        <v>1006.1</v>
      </c>
      <c r="X9513" s="267" t="s">
        <v>64636</v>
      </c>
      <c r="Y9513" s="268">
        <v>2900</v>
      </c>
      <c r="AA9513" s="229" t="s">
        <v>53069</v>
      </c>
      <c r="AB9513" s="230">
        <v>10000</v>
      </c>
      <c r="AD9513" s="209" t="s">
        <v>23599</v>
      </c>
      <c r="AE9513" s="210">
        <v>33924.17</v>
      </c>
      <c r="AF9513" s="93"/>
      <c r="AG9513" s="93"/>
      <c r="AH9513" s="93"/>
    </row>
    <row r="9514" spans="21:34" x14ac:dyDescent="0.3">
      <c r="U9514" s="309" t="s">
        <v>56737</v>
      </c>
      <c r="V9514" s="310">
        <v>1204.1300000000001</v>
      </c>
      <c r="X9514" s="267" t="s">
        <v>63749</v>
      </c>
      <c r="Y9514" s="268">
        <v>1906.27</v>
      </c>
      <c r="AA9514" s="229" t="s">
        <v>53070</v>
      </c>
      <c r="AB9514" s="230">
        <v>13497.3</v>
      </c>
      <c r="AD9514" s="209" t="s">
        <v>23600</v>
      </c>
      <c r="AE9514" s="210">
        <v>2750.3</v>
      </c>
      <c r="AF9514" s="93"/>
      <c r="AG9514" s="93"/>
      <c r="AH9514" s="93"/>
    </row>
    <row r="9515" spans="21:34" x14ac:dyDescent="0.3">
      <c r="U9515" s="309" t="s">
        <v>54159</v>
      </c>
      <c r="V9515" s="310">
        <v>644.99</v>
      </c>
      <c r="X9515" s="267" t="s">
        <v>62709</v>
      </c>
      <c r="Y9515" s="268">
        <v>1239.8</v>
      </c>
      <c r="AA9515" s="229" t="s">
        <v>48099</v>
      </c>
      <c r="AB9515" s="230">
        <v>3590</v>
      </c>
      <c r="AD9515" s="209" t="s">
        <v>23601</v>
      </c>
      <c r="AE9515" s="210">
        <v>2175</v>
      </c>
      <c r="AF9515" s="93"/>
      <c r="AG9515" s="93"/>
      <c r="AH9515" s="93"/>
    </row>
    <row r="9516" spans="21:34" x14ac:dyDescent="0.3">
      <c r="U9516" s="309" t="s">
        <v>49288</v>
      </c>
      <c r="V9516" s="310">
        <v>8105.7</v>
      </c>
      <c r="X9516" s="267" t="s">
        <v>63267</v>
      </c>
      <c r="Y9516" s="268">
        <v>3750.56</v>
      </c>
      <c r="AA9516" s="229" t="s">
        <v>47084</v>
      </c>
      <c r="AB9516" s="230">
        <v>15510.3</v>
      </c>
      <c r="AD9516" s="209" t="s">
        <v>23602</v>
      </c>
      <c r="AE9516" s="210">
        <v>67249</v>
      </c>
      <c r="AF9516" s="93"/>
      <c r="AG9516" s="93"/>
      <c r="AH9516" s="93"/>
    </row>
    <row r="9517" spans="21:34" x14ac:dyDescent="0.3">
      <c r="U9517" s="309" t="s">
        <v>49289</v>
      </c>
      <c r="V9517" s="310">
        <v>28348.98</v>
      </c>
      <c r="X9517" s="267" t="s">
        <v>64637</v>
      </c>
      <c r="Y9517" s="268">
        <v>3130.21</v>
      </c>
      <c r="AA9517" s="229" t="s">
        <v>53071</v>
      </c>
      <c r="AB9517" s="230">
        <v>4800</v>
      </c>
      <c r="AD9517" s="209" t="s">
        <v>23603</v>
      </c>
      <c r="AE9517" s="210">
        <v>7999</v>
      </c>
      <c r="AF9517" s="93"/>
      <c r="AG9517" s="93"/>
      <c r="AH9517" s="93"/>
    </row>
    <row r="9518" spans="21:34" x14ac:dyDescent="0.3">
      <c r="U9518" s="309" t="s">
        <v>49290</v>
      </c>
      <c r="V9518" s="310">
        <v>13802.83</v>
      </c>
      <c r="X9518" s="267" t="s">
        <v>64638</v>
      </c>
      <c r="Y9518" s="268">
        <v>246.16</v>
      </c>
      <c r="AA9518" s="229" t="s">
        <v>35280</v>
      </c>
      <c r="AB9518" s="230">
        <v>78796.820000000007</v>
      </c>
      <c r="AD9518" s="209" t="s">
        <v>23604</v>
      </c>
      <c r="AE9518" s="210">
        <v>112.94</v>
      </c>
      <c r="AF9518" s="93"/>
      <c r="AG9518" s="93"/>
      <c r="AH9518" s="93"/>
    </row>
    <row r="9519" spans="21:34" x14ac:dyDescent="0.3">
      <c r="U9519" s="309" t="s">
        <v>49291</v>
      </c>
      <c r="V9519" s="310">
        <v>3575.54</v>
      </c>
      <c r="X9519" s="267" t="s">
        <v>64639</v>
      </c>
      <c r="Y9519" s="268">
        <v>258.8</v>
      </c>
      <c r="AA9519" s="229" t="s">
        <v>42722</v>
      </c>
      <c r="AB9519" s="230">
        <v>23280</v>
      </c>
      <c r="AD9519" s="209" t="s">
        <v>23605</v>
      </c>
      <c r="AE9519" s="210">
        <v>1127.92</v>
      </c>
      <c r="AF9519" s="93"/>
      <c r="AG9519" s="93"/>
      <c r="AH9519" s="93"/>
    </row>
    <row r="9520" spans="21:34" x14ac:dyDescent="0.3">
      <c r="U9520" s="309" t="s">
        <v>49292</v>
      </c>
      <c r="V9520" s="310">
        <v>6366.77</v>
      </c>
      <c r="X9520" s="267" t="s">
        <v>63268</v>
      </c>
      <c r="Y9520" s="268">
        <v>6362.05</v>
      </c>
      <c r="AA9520" s="229" t="s">
        <v>45236</v>
      </c>
      <c r="AB9520" s="230">
        <v>13000</v>
      </c>
      <c r="AD9520" s="209" t="s">
        <v>23606</v>
      </c>
      <c r="AE9520" s="210">
        <v>4329.78</v>
      </c>
      <c r="AF9520" s="93"/>
      <c r="AG9520" s="93"/>
      <c r="AH9520" s="93"/>
    </row>
    <row r="9521" spans="21:34" x14ac:dyDescent="0.3">
      <c r="U9521" s="309" t="s">
        <v>69300</v>
      </c>
      <c r="V9521" s="310">
        <v>629.87</v>
      </c>
      <c r="X9521" s="267" t="s">
        <v>59139</v>
      </c>
      <c r="Y9521" s="268">
        <v>8421</v>
      </c>
      <c r="AA9521" s="229" t="s">
        <v>45237</v>
      </c>
      <c r="AB9521" s="230">
        <v>3155</v>
      </c>
      <c r="AD9521" s="209" t="s">
        <v>23607</v>
      </c>
      <c r="AE9521" s="210">
        <v>14553.76</v>
      </c>
      <c r="AF9521" s="93"/>
      <c r="AG9521" s="93"/>
      <c r="AH9521" s="93"/>
    </row>
    <row r="9522" spans="21:34" x14ac:dyDescent="0.3">
      <c r="U9522" s="309" t="s">
        <v>54160</v>
      </c>
      <c r="V9522" s="310">
        <v>23065.46</v>
      </c>
      <c r="X9522" s="267" t="s">
        <v>59140</v>
      </c>
      <c r="Y9522" s="268">
        <v>514.47</v>
      </c>
      <c r="AA9522" s="229" t="s">
        <v>23879</v>
      </c>
      <c r="AB9522" s="230">
        <v>1302</v>
      </c>
      <c r="AD9522" s="209" t="s">
        <v>23608</v>
      </c>
      <c r="AE9522" s="210">
        <v>2400</v>
      </c>
      <c r="AF9522" s="93"/>
      <c r="AG9522" s="93"/>
      <c r="AH9522" s="93"/>
    </row>
    <row r="9523" spans="21:34" x14ac:dyDescent="0.3">
      <c r="U9523" s="309" t="s">
        <v>54161</v>
      </c>
      <c r="V9523" s="310">
        <v>346.94</v>
      </c>
      <c r="X9523" s="267" t="s">
        <v>59141</v>
      </c>
      <c r="Y9523" s="268">
        <v>1250.76</v>
      </c>
      <c r="AA9523" s="229" t="s">
        <v>45238</v>
      </c>
      <c r="AB9523" s="230">
        <v>58500</v>
      </c>
      <c r="AD9523" s="209" t="s">
        <v>23609</v>
      </c>
      <c r="AE9523" s="210">
        <v>7154.01</v>
      </c>
      <c r="AF9523" s="93"/>
      <c r="AG9523" s="93"/>
      <c r="AH9523" s="93"/>
    </row>
    <row r="9524" spans="21:34" x14ac:dyDescent="0.3">
      <c r="U9524" s="309" t="s">
        <v>45924</v>
      </c>
      <c r="V9524" s="310">
        <v>17182.52</v>
      </c>
      <c r="X9524" s="267" t="s">
        <v>62130</v>
      </c>
      <c r="Y9524" s="268">
        <v>30.14</v>
      </c>
      <c r="AA9524" s="229" t="s">
        <v>45239</v>
      </c>
      <c r="AB9524" s="230">
        <v>1246</v>
      </c>
      <c r="AD9524" s="209" t="s">
        <v>23610</v>
      </c>
      <c r="AE9524" s="210">
        <v>1443.75</v>
      </c>
      <c r="AF9524" s="93"/>
      <c r="AG9524" s="93"/>
      <c r="AH9524" s="93"/>
    </row>
    <row r="9525" spans="21:34" x14ac:dyDescent="0.3">
      <c r="U9525" s="309" t="s">
        <v>45925</v>
      </c>
      <c r="V9525" s="310">
        <v>1463.89</v>
      </c>
      <c r="X9525" s="267" t="s">
        <v>60614</v>
      </c>
      <c r="Y9525" s="268">
        <v>1823.67</v>
      </c>
      <c r="AA9525" s="229" t="s">
        <v>23885</v>
      </c>
      <c r="AB9525" s="230">
        <v>4185.12</v>
      </c>
      <c r="AD9525" s="209" t="s">
        <v>23611</v>
      </c>
      <c r="AE9525" s="210">
        <v>11003.28</v>
      </c>
      <c r="AF9525" s="93"/>
      <c r="AG9525" s="93"/>
      <c r="AH9525" s="93"/>
    </row>
    <row r="9526" spans="21:34" x14ac:dyDescent="0.3">
      <c r="U9526" s="309" t="s">
        <v>48387</v>
      </c>
      <c r="V9526" s="310">
        <v>17112.060000000001</v>
      </c>
      <c r="X9526" s="267" t="s">
        <v>60615</v>
      </c>
      <c r="Y9526" s="268">
        <v>4240.6400000000003</v>
      </c>
      <c r="AA9526" s="229" t="s">
        <v>47085</v>
      </c>
      <c r="AB9526" s="230">
        <v>5300</v>
      </c>
      <c r="AD9526" s="209" t="s">
        <v>23612</v>
      </c>
      <c r="AE9526" s="210">
        <v>11003.28</v>
      </c>
      <c r="AF9526" s="93"/>
      <c r="AG9526" s="93"/>
      <c r="AH9526" s="93"/>
    </row>
    <row r="9527" spans="21:34" x14ac:dyDescent="0.3">
      <c r="U9527" s="309" t="s">
        <v>48388</v>
      </c>
      <c r="V9527" s="310">
        <v>51103.86</v>
      </c>
      <c r="X9527" s="267" t="s">
        <v>59142</v>
      </c>
      <c r="Y9527" s="268">
        <v>124.7</v>
      </c>
      <c r="AA9527" s="229" t="s">
        <v>23886</v>
      </c>
      <c r="AB9527" s="230">
        <v>15679</v>
      </c>
      <c r="AD9527" s="209" t="s">
        <v>23613</v>
      </c>
      <c r="AE9527" s="210">
        <v>7999</v>
      </c>
      <c r="AF9527" s="93"/>
      <c r="AG9527" s="93"/>
      <c r="AH9527" s="93"/>
    </row>
    <row r="9528" spans="21:34" x14ac:dyDescent="0.3">
      <c r="U9528" s="309" t="s">
        <v>48389</v>
      </c>
      <c r="V9528" s="310">
        <v>3882.77</v>
      </c>
      <c r="X9528" s="267" t="s">
        <v>58614</v>
      </c>
      <c r="Y9528" s="268">
        <v>3075</v>
      </c>
      <c r="AA9528" s="229" t="s">
        <v>23887</v>
      </c>
      <c r="AB9528" s="230">
        <v>40.5</v>
      </c>
      <c r="AD9528" s="209" t="s">
        <v>23614</v>
      </c>
      <c r="AE9528" s="210">
        <v>7266.95</v>
      </c>
      <c r="AF9528" s="93"/>
      <c r="AG9528" s="93"/>
      <c r="AH9528" s="93"/>
    </row>
    <row r="9529" spans="21:34" x14ac:dyDescent="0.3">
      <c r="U9529" s="309" t="s">
        <v>48390</v>
      </c>
      <c r="V9529" s="310">
        <v>5632.66</v>
      </c>
      <c r="X9529" s="267" t="s">
        <v>60616</v>
      </c>
      <c r="Y9529" s="268">
        <v>7625.04</v>
      </c>
      <c r="AA9529" s="229" t="s">
        <v>47086</v>
      </c>
      <c r="AB9529" s="230">
        <v>2200</v>
      </c>
      <c r="AD9529" s="209" t="s">
        <v>23615</v>
      </c>
      <c r="AE9529" s="210">
        <v>2571.67</v>
      </c>
      <c r="AF9529" s="93"/>
      <c r="AG9529" s="93"/>
      <c r="AH9529" s="93"/>
    </row>
    <row r="9530" spans="21:34" x14ac:dyDescent="0.3">
      <c r="U9530" s="309" t="s">
        <v>48391</v>
      </c>
      <c r="V9530" s="310">
        <v>471.83</v>
      </c>
      <c r="X9530" s="267" t="s">
        <v>60617</v>
      </c>
      <c r="Y9530" s="268">
        <v>555.41</v>
      </c>
      <c r="AA9530" s="229" t="s">
        <v>40471</v>
      </c>
      <c r="AB9530" s="230">
        <v>2524</v>
      </c>
      <c r="AD9530" s="209" t="s">
        <v>23616</v>
      </c>
      <c r="AE9530" s="210">
        <v>21283.54</v>
      </c>
      <c r="AF9530" s="93"/>
      <c r="AG9530" s="93"/>
      <c r="AH9530" s="93"/>
    </row>
    <row r="9531" spans="21:34" x14ac:dyDescent="0.3">
      <c r="U9531" s="309" t="s">
        <v>48392</v>
      </c>
      <c r="V9531" s="310">
        <v>3677.85</v>
      </c>
      <c r="X9531" s="267" t="s">
        <v>60618</v>
      </c>
      <c r="Y9531" s="268">
        <v>1868.16</v>
      </c>
      <c r="AA9531" s="229" t="s">
        <v>47087</v>
      </c>
      <c r="AB9531" s="230">
        <v>510</v>
      </c>
      <c r="AD9531" s="209" t="s">
        <v>23617</v>
      </c>
      <c r="AE9531" s="210">
        <v>9840</v>
      </c>
      <c r="AF9531" s="93"/>
      <c r="AG9531" s="93"/>
      <c r="AH9531" s="93"/>
    </row>
    <row r="9532" spans="21:34" x14ac:dyDescent="0.3">
      <c r="U9532" s="309" t="s">
        <v>48393</v>
      </c>
      <c r="V9532" s="310">
        <v>105797.86</v>
      </c>
      <c r="X9532" s="267" t="s">
        <v>35295</v>
      </c>
      <c r="Y9532" s="268">
        <v>3000</v>
      </c>
      <c r="AA9532" s="229" t="s">
        <v>23889</v>
      </c>
      <c r="AB9532" s="230">
        <v>634</v>
      </c>
      <c r="AD9532" s="209" t="s">
        <v>23618</v>
      </c>
      <c r="AE9532" s="210">
        <v>733.47</v>
      </c>
      <c r="AF9532" s="93"/>
      <c r="AG9532" s="93"/>
      <c r="AH9532" s="93"/>
    </row>
    <row r="9533" spans="21:34" x14ac:dyDescent="0.3">
      <c r="U9533" s="309" t="s">
        <v>49293</v>
      </c>
      <c r="V9533" s="310">
        <v>1274.58</v>
      </c>
      <c r="X9533" s="267" t="s">
        <v>56350</v>
      </c>
      <c r="Y9533" s="268">
        <v>3000</v>
      </c>
      <c r="AA9533" s="229" t="s">
        <v>47088</v>
      </c>
      <c r="AB9533" s="230">
        <v>8979</v>
      </c>
      <c r="AD9533" s="209" t="s">
        <v>23619</v>
      </c>
      <c r="AE9533" s="210">
        <v>225.6</v>
      </c>
      <c r="AF9533" s="93"/>
      <c r="AG9533" s="93"/>
      <c r="AH9533" s="93"/>
    </row>
    <row r="9534" spans="21:34" x14ac:dyDescent="0.3">
      <c r="U9534" s="309" t="s">
        <v>56738</v>
      </c>
      <c r="V9534" s="310">
        <v>6760.48</v>
      </c>
      <c r="X9534" s="267" t="s">
        <v>35296</v>
      </c>
      <c r="Y9534" s="268">
        <v>450.62</v>
      </c>
      <c r="AA9534" s="229" t="s">
        <v>47089</v>
      </c>
      <c r="AB9534" s="230">
        <v>687</v>
      </c>
      <c r="AD9534" s="209" t="s">
        <v>23620</v>
      </c>
      <c r="AE9534" s="210">
        <v>13850.8</v>
      </c>
      <c r="AF9534" s="93"/>
      <c r="AG9534" s="93"/>
      <c r="AH9534" s="93"/>
    </row>
    <row r="9535" spans="21:34" x14ac:dyDescent="0.3">
      <c r="U9535" s="309" t="s">
        <v>48394</v>
      </c>
      <c r="V9535" s="310">
        <v>3978.92</v>
      </c>
      <c r="X9535" s="267" t="s">
        <v>35297</v>
      </c>
      <c r="Y9535" s="268">
        <v>405.25</v>
      </c>
      <c r="AA9535" s="229" t="s">
        <v>50179</v>
      </c>
      <c r="AB9535" s="230">
        <v>2901.97</v>
      </c>
      <c r="AD9535" s="209" t="s">
        <v>23621</v>
      </c>
      <c r="AE9535" s="210">
        <v>3187</v>
      </c>
      <c r="AF9535" s="93"/>
      <c r="AG9535" s="93"/>
      <c r="AH9535" s="93"/>
    </row>
    <row r="9536" spans="21:34" x14ac:dyDescent="0.3">
      <c r="U9536" s="309" t="s">
        <v>56739</v>
      </c>
      <c r="V9536" s="310">
        <v>611.28</v>
      </c>
      <c r="X9536" s="267" t="s">
        <v>59143</v>
      </c>
      <c r="Y9536" s="268">
        <v>1000</v>
      </c>
      <c r="AA9536" s="229" t="s">
        <v>49010</v>
      </c>
      <c r="AB9536" s="230">
        <v>41170.22</v>
      </c>
      <c r="AD9536" s="209" t="s">
        <v>23622</v>
      </c>
      <c r="AE9536" s="210">
        <v>911.87</v>
      </c>
      <c r="AF9536" s="93"/>
      <c r="AG9536" s="93"/>
      <c r="AH9536" s="93"/>
    </row>
    <row r="9537" spans="21:34" x14ac:dyDescent="0.3">
      <c r="U9537" s="309" t="s">
        <v>47401</v>
      </c>
      <c r="V9537" s="310">
        <v>49890.43</v>
      </c>
      <c r="X9537" s="267" t="s">
        <v>35298</v>
      </c>
      <c r="Y9537" s="268">
        <v>500</v>
      </c>
      <c r="AA9537" s="229" t="s">
        <v>33844</v>
      </c>
      <c r="AB9537" s="230">
        <v>119942.47</v>
      </c>
      <c r="AD9537" s="209" t="s">
        <v>23623</v>
      </c>
      <c r="AE9537" s="210">
        <v>9144.9500000000007</v>
      </c>
      <c r="AF9537" s="93"/>
      <c r="AG9537" s="93"/>
      <c r="AH9537" s="93"/>
    </row>
    <row r="9538" spans="21:34" x14ac:dyDescent="0.3">
      <c r="U9538" s="309" t="s">
        <v>47402</v>
      </c>
      <c r="V9538" s="310">
        <v>3850</v>
      </c>
      <c r="X9538" s="267" t="s">
        <v>24109</v>
      </c>
      <c r="Y9538" s="268">
        <v>3000</v>
      </c>
      <c r="AA9538" s="229" t="s">
        <v>33845</v>
      </c>
      <c r="AB9538" s="230">
        <v>46010.17</v>
      </c>
      <c r="AD9538" s="209" t="s">
        <v>23624</v>
      </c>
      <c r="AE9538" s="210">
        <v>76688.210000000006</v>
      </c>
      <c r="AF9538" s="93"/>
      <c r="AG9538" s="93"/>
      <c r="AH9538" s="93"/>
    </row>
    <row r="9539" spans="21:34" x14ac:dyDescent="0.3">
      <c r="U9539" s="309" t="s">
        <v>47403</v>
      </c>
      <c r="V9539" s="310">
        <v>48186.18</v>
      </c>
      <c r="X9539" s="267" t="s">
        <v>35299</v>
      </c>
      <c r="Y9539" s="268">
        <v>1509.49</v>
      </c>
      <c r="AA9539" s="229" t="s">
        <v>33846</v>
      </c>
      <c r="AB9539" s="230">
        <v>16804.97</v>
      </c>
      <c r="AD9539" s="209" t="s">
        <v>23625</v>
      </c>
      <c r="AE9539" s="210">
        <v>2193.2399999999998</v>
      </c>
      <c r="AF9539" s="93"/>
      <c r="AG9539" s="93"/>
      <c r="AH9539" s="93"/>
    </row>
    <row r="9540" spans="21:34" x14ac:dyDescent="0.3">
      <c r="U9540" s="309" t="s">
        <v>47404</v>
      </c>
      <c r="V9540" s="310">
        <v>45454.239999999998</v>
      </c>
      <c r="X9540" s="267" t="s">
        <v>56351</v>
      </c>
      <c r="Y9540" s="268">
        <v>3000</v>
      </c>
      <c r="AA9540" s="229" t="s">
        <v>48100</v>
      </c>
      <c r="AB9540" s="230">
        <v>12553.28</v>
      </c>
      <c r="AD9540" s="209" t="s">
        <v>23626</v>
      </c>
      <c r="AE9540" s="210">
        <v>3055.78</v>
      </c>
      <c r="AF9540" s="93"/>
      <c r="AG9540" s="93"/>
      <c r="AH9540" s="93"/>
    </row>
    <row r="9541" spans="21:34" x14ac:dyDescent="0.3">
      <c r="U9541" s="309" t="s">
        <v>47405</v>
      </c>
      <c r="V9541" s="310">
        <v>13331.6</v>
      </c>
      <c r="X9541" s="267" t="s">
        <v>56352</v>
      </c>
      <c r="Y9541" s="268">
        <v>229.5</v>
      </c>
      <c r="AA9541" s="229" t="s">
        <v>48101</v>
      </c>
      <c r="AB9541" s="230">
        <v>6180.74</v>
      </c>
      <c r="AD9541" s="209" t="s">
        <v>23627</v>
      </c>
      <c r="AE9541" s="210">
        <v>20040.59</v>
      </c>
      <c r="AF9541" s="93"/>
      <c r="AG9541" s="93"/>
      <c r="AH9541" s="93"/>
    </row>
    <row r="9542" spans="21:34" x14ac:dyDescent="0.3">
      <c r="U9542" s="309" t="s">
        <v>47406</v>
      </c>
      <c r="V9542" s="310">
        <v>851.19</v>
      </c>
      <c r="X9542" s="267" t="s">
        <v>63750</v>
      </c>
      <c r="Y9542" s="268">
        <v>1877</v>
      </c>
      <c r="AA9542" s="229" t="s">
        <v>23892</v>
      </c>
      <c r="AB9542" s="230">
        <v>145580.57999999999</v>
      </c>
      <c r="AD9542" s="209" t="s">
        <v>23628</v>
      </c>
      <c r="AE9542" s="210">
        <v>2692</v>
      </c>
      <c r="AF9542" s="93"/>
      <c r="AG9542" s="93"/>
      <c r="AH9542" s="93"/>
    </row>
    <row r="9543" spans="21:34" x14ac:dyDescent="0.3">
      <c r="U9543" s="309" t="s">
        <v>47407</v>
      </c>
      <c r="V9543" s="310">
        <v>12109.52</v>
      </c>
      <c r="X9543" s="267" t="s">
        <v>63751</v>
      </c>
      <c r="Y9543" s="268">
        <v>141.5</v>
      </c>
      <c r="AA9543" s="229" t="s">
        <v>36479</v>
      </c>
      <c r="AB9543" s="230">
        <v>7327.35</v>
      </c>
      <c r="AD9543" s="209" t="s">
        <v>23629</v>
      </c>
      <c r="AE9543" s="210">
        <v>23420.400000000001</v>
      </c>
      <c r="AF9543" s="93"/>
      <c r="AG9543" s="93"/>
      <c r="AH9543" s="93"/>
    </row>
    <row r="9544" spans="21:34" x14ac:dyDescent="0.3">
      <c r="U9544" s="309" t="s">
        <v>47408</v>
      </c>
      <c r="V9544" s="310">
        <v>1392.57</v>
      </c>
      <c r="X9544" s="267" t="s">
        <v>49024</v>
      </c>
      <c r="Y9544" s="268">
        <v>350</v>
      </c>
      <c r="AA9544" s="229" t="s">
        <v>23893</v>
      </c>
      <c r="AB9544" s="230">
        <v>43841</v>
      </c>
      <c r="AD9544" s="209" t="s">
        <v>23630</v>
      </c>
      <c r="AE9544" s="210">
        <v>3059.24</v>
      </c>
      <c r="AF9544" s="93"/>
      <c r="AG9544" s="93"/>
      <c r="AH9544" s="93"/>
    </row>
    <row r="9545" spans="21:34" x14ac:dyDescent="0.3">
      <c r="U9545" s="309" t="s">
        <v>47409</v>
      </c>
      <c r="V9545" s="310">
        <v>17488.509999999998</v>
      </c>
      <c r="X9545" s="267" t="s">
        <v>62131</v>
      </c>
      <c r="Y9545" s="268">
        <v>2620</v>
      </c>
      <c r="AA9545" s="229" t="s">
        <v>50180</v>
      </c>
      <c r="AB9545" s="230">
        <v>6851.87</v>
      </c>
      <c r="AD9545" s="209" t="s">
        <v>23631</v>
      </c>
      <c r="AE9545" s="210">
        <v>220.79</v>
      </c>
      <c r="AF9545" s="93"/>
      <c r="AG9545" s="93"/>
      <c r="AH9545" s="93"/>
    </row>
    <row r="9546" spans="21:34" x14ac:dyDescent="0.3">
      <c r="U9546" s="309" t="s">
        <v>47410</v>
      </c>
      <c r="V9546" s="310">
        <v>20307.21</v>
      </c>
      <c r="X9546" s="267" t="s">
        <v>42727</v>
      </c>
      <c r="Y9546" s="268">
        <v>4702.8100000000004</v>
      </c>
      <c r="AA9546" s="229" t="s">
        <v>23894</v>
      </c>
      <c r="AB9546" s="230">
        <v>28819.69</v>
      </c>
      <c r="AD9546" s="209" t="s">
        <v>23632</v>
      </c>
      <c r="AE9546" s="210">
        <v>38.72</v>
      </c>
      <c r="AF9546" s="93"/>
      <c r="AG9546" s="93"/>
      <c r="AH9546" s="93"/>
    </row>
    <row r="9547" spans="21:34" x14ac:dyDescent="0.3">
      <c r="U9547" s="309" t="s">
        <v>47411</v>
      </c>
      <c r="V9547" s="310">
        <v>1475.67</v>
      </c>
      <c r="X9547" s="267" t="s">
        <v>40494</v>
      </c>
      <c r="Y9547" s="268">
        <v>14670.19</v>
      </c>
      <c r="AA9547" s="229" t="s">
        <v>50181</v>
      </c>
      <c r="AB9547" s="230">
        <v>18852.240000000002</v>
      </c>
      <c r="AD9547" s="209" t="s">
        <v>23633</v>
      </c>
      <c r="AE9547" s="210">
        <v>10.130000000000001</v>
      </c>
      <c r="AF9547" s="93"/>
      <c r="AG9547" s="93"/>
      <c r="AH9547" s="93"/>
    </row>
    <row r="9548" spans="21:34" x14ac:dyDescent="0.3">
      <c r="U9548" s="309" t="s">
        <v>47413</v>
      </c>
      <c r="V9548" s="310">
        <v>10775.95</v>
      </c>
      <c r="X9548" s="267" t="s">
        <v>64640</v>
      </c>
      <c r="Y9548" s="268">
        <v>5000</v>
      </c>
      <c r="AA9548" s="229" t="s">
        <v>36480</v>
      </c>
      <c r="AB9548" s="230">
        <v>15000</v>
      </c>
      <c r="AD9548" s="209" t="s">
        <v>23634</v>
      </c>
      <c r="AE9548" s="210">
        <v>172.93</v>
      </c>
      <c r="AF9548" s="93"/>
      <c r="AG9548" s="93"/>
      <c r="AH9548" s="93"/>
    </row>
    <row r="9549" spans="21:34" x14ac:dyDescent="0.3">
      <c r="U9549" s="309" t="s">
        <v>50576</v>
      </c>
      <c r="V9549" s="310">
        <v>3820.7</v>
      </c>
      <c r="X9549" s="267" t="s">
        <v>64641</v>
      </c>
      <c r="Y9549" s="268">
        <v>381.02</v>
      </c>
      <c r="AA9549" s="229" t="s">
        <v>45240</v>
      </c>
      <c r="AB9549" s="230">
        <v>2408</v>
      </c>
      <c r="AD9549" s="209" t="s">
        <v>23635</v>
      </c>
      <c r="AE9549" s="210">
        <v>19492.79</v>
      </c>
      <c r="AF9549" s="93"/>
      <c r="AG9549" s="93"/>
      <c r="AH9549" s="93"/>
    </row>
    <row r="9550" spans="21:34" x14ac:dyDescent="0.3">
      <c r="U9550" s="309" t="s">
        <v>47414</v>
      </c>
      <c r="V9550" s="310">
        <v>313.81</v>
      </c>
      <c r="X9550" s="267" t="s">
        <v>64642</v>
      </c>
      <c r="Y9550" s="268">
        <v>356.98</v>
      </c>
      <c r="AA9550" s="229" t="s">
        <v>50182</v>
      </c>
      <c r="AB9550" s="230">
        <v>10333</v>
      </c>
      <c r="AD9550" s="209" t="s">
        <v>23636</v>
      </c>
      <c r="AE9550" s="210">
        <v>12103.54</v>
      </c>
      <c r="AF9550" s="93"/>
      <c r="AG9550" s="93"/>
      <c r="AH9550" s="93"/>
    </row>
    <row r="9551" spans="21:34" x14ac:dyDescent="0.3">
      <c r="U9551" s="309" t="s">
        <v>56740</v>
      </c>
      <c r="V9551" s="310">
        <v>2127.46</v>
      </c>
      <c r="X9551" s="267" t="s">
        <v>60619</v>
      </c>
      <c r="Y9551" s="268">
        <v>2254</v>
      </c>
      <c r="AA9551" s="229" t="s">
        <v>50183</v>
      </c>
      <c r="AB9551" s="230">
        <v>5971</v>
      </c>
      <c r="AD9551" s="209" t="s">
        <v>23637</v>
      </c>
      <c r="AE9551" s="210">
        <v>19437.46</v>
      </c>
      <c r="AF9551" s="93"/>
      <c r="AG9551" s="93"/>
      <c r="AH9551" s="93"/>
    </row>
    <row r="9552" spans="21:34" x14ac:dyDescent="0.3">
      <c r="U9552" s="309" t="s">
        <v>54162</v>
      </c>
      <c r="V9552" s="310">
        <v>1000</v>
      </c>
      <c r="X9552" s="267" t="s">
        <v>61505</v>
      </c>
      <c r="Y9552" s="268">
        <v>31577.68</v>
      </c>
      <c r="AA9552" s="229" t="s">
        <v>49011</v>
      </c>
      <c r="AB9552" s="230">
        <v>29523.3</v>
      </c>
      <c r="AD9552" s="209" t="s">
        <v>23638</v>
      </c>
      <c r="AE9552" s="210">
        <v>6638.99</v>
      </c>
      <c r="AF9552" s="93"/>
      <c r="AG9552" s="93"/>
      <c r="AH9552" s="93"/>
    </row>
    <row r="9553" spans="21:34" x14ac:dyDescent="0.3">
      <c r="U9553" s="309" t="s">
        <v>62859</v>
      </c>
      <c r="V9553" s="310">
        <v>4356.6000000000004</v>
      </c>
      <c r="X9553" s="267" t="s">
        <v>33866</v>
      </c>
      <c r="Y9553" s="268">
        <v>1684.92</v>
      </c>
      <c r="AA9553" s="229" t="s">
        <v>53072</v>
      </c>
      <c r="AB9553" s="230">
        <v>13475</v>
      </c>
      <c r="AD9553" s="209" t="s">
        <v>23639</v>
      </c>
      <c r="AE9553" s="210">
        <v>12151.51</v>
      </c>
      <c r="AF9553" s="93"/>
      <c r="AG9553" s="93"/>
      <c r="AH9553" s="93"/>
    </row>
    <row r="9554" spans="21:34" x14ac:dyDescent="0.3">
      <c r="U9554" s="309" t="s">
        <v>61649</v>
      </c>
      <c r="V9554" s="310">
        <v>4680</v>
      </c>
      <c r="X9554" s="267" t="s">
        <v>61506</v>
      </c>
      <c r="Y9554" s="268">
        <v>10959.21</v>
      </c>
      <c r="AA9554" s="229" t="s">
        <v>49012</v>
      </c>
      <c r="AB9554" s="230">
        <v>8300</v>
      </c>
      <c r="AD9554" s="209" t="s">
        <v>23640</v>
      </c>
      <c r="AE9554" s="210">
        <v>720</v>
      </c>
      <c r="AF9554" s="93"/>
      <c r="AG9554" s="93"/>
      <c r="AH9554" s="93"/>
    </row>
    <row r="9555" spans="21:34" x14ac:dyDescent="0.3">
      <c r="U9555" s="309" t="s">
        <v>54163</v>
      </c>
      <c r="V9555" s="310">
        <v>6119.41</v>
      </c>
      <c r="X9555" s="267" t="s">
        <v>61507</v>
      </c>
      <c r="Y9555" s="268">
        <v>1610</v>
      </c>
      <c r="AA9555" s="229" t="s">
        <v>49013</v>
      </c>
      <c r="AB9555" s="230">
        <v>3884.02</v>
      </c>
      <c r="AD9555" s="209" t="s">
        <v>23641</v>
      </c>
      <c r="AE9555" s="210">
        <v>1546.56</v>
      </c>
      <c r="AF9555" s="93"/>
      <c r="AG9555" s="93"/>
      <c r="AH9555" s="93"/>
    </row>
    <row r="9556" spans="21:34" x14ac:dyDescent="0.3">
      <c r="U9556" s="309" t="s">
        <v>54164</v>
      </c>
      <c r="V9556" s="310">
        <v>55960</v>
      </c>
      <c r="X9556" s="267" t="s">
        <v>48106</v>
      </c>
      <c r="Y9556" s="268">
        <v>22044.5</v>
      </c>
      <c r="AA9556" s="229" t="s">
        <v>49014</v>
      </c>
      <c r="AB9556" s="230">
        <v>8051</v>
      </c>
      <c r="AD9556" s="209" t="s">
        <v>23642</v>
      </c>
      <c r="AE9556" s="210">
        <v>4520.99</v>
      </c>
      <c r="AF9556" s="93"/>
      <c r="AG9556" s="93"/>
      <c r="AH9556" s="93"/>
    </row>
    <row r="9557" spans="21:34" x14ac:dyDescent="0.3">
      <c r="U9557" s="309" t="s">
        <v>54165</v>
      </c>
      <c r="V9557" s="310">
        <v>5512.26</v>
      </c>
      <c r="X9557" s="267" t="s">
        <v>48107</v>
      </c>
      <c r="Y9557" s="268">
        <v>38357.360000000001</v>
      </c>
      <c r="AA9557" s="229" t="s">
        <v>49015</v>
      </c>
      <c r="AB9557" s="230">
        <v>4648.5200000000004</v>
      </c>
      <c r="AD9557" s="209" t="s">
        <v>23643</v>
      </c>
      <c r="AE9557" s="210">
        <v>9778.6299999999992</v>
      </c>
      <c r="AF9557" s="93"/>
      <c r="AG9557" s="93"/>
      <c r="AH9557" s="93"/>
    </row>
    <row r="9558" spans="21:34" x14ac:dyDescent="0.3">
      <c r="U9558" s="309" t="s">
        <v>54166</v>
      </c>
      <c r="V9558" s="310">
        <v>13841.43</v>
      </c>
      <c r="X9558" s="267" t="s">
        <v>61508</v>
      </c>
      <c r="Y9558" s="268">
        <v>7480</v>
      </c>
      <c r="AA9558" s="229" t="s">
        <v>50184</v>
      </c>
      <c r="AB9558" s="230">
        <v>19897.22</v>
      </c>
      <c r="AD9558" s="209" t="s">
        <v>23644</v>
      </c>
      <c r="AE9558" s="210">
        <v>1645.68</v>
      </c>
      <c r="AF9558" s="93"/>
      <c r="AG9558" s="93"/>
      <c r="AH9558" s="93"/>
    </row>
    <row r="9559" spans="21:34" x14ac:dyDescent="0.3">
      <c r="U9559" s="309" t="s">
        <v>62860</v>
      </c>
      <c r="V9559" s="310">
        <v>317.74</v>
      </c>
      <c r="X9559" s="267" t="s">
        <v>48108</v>
      </c>
      <c r="Y9559" s="268">
        <v>5881.94</v>
      </c>
      <c r="AA9559" s="229" t="s">
        <v>48102</v>
      </c>
      <c r="AB9559" s="230">
        <v>645</v>
      </c>
      <c r="AD9559" s="209" t="s">
        <v>23645</v>
      </c>
      <c r="AE9559" s="210">
        <v>1195.97</v>
      </c>
      <c r="AF9559" s="93"/>
      <c r="AG9559" s="93"/>
      <c r="AH9559" s="93"/>
    </row>
    <row r="9560" spans="21:34" x14ac:dyDescent="0.3">
      <c r="U9560" s="309" t="s">
        <v>56742</v>
      </c>
      <c r="V9560" s="310">
        <v>8897.43</v>
      </c>
      <c r="X9560" s="267" t="s">
        <v>48109</v>
      </c>
      <c r="Y9560" s="268">
        <v>1099.1199999999999</v>
      </c>
      <c r="AA9560" s="229" t="s">
        <v>53073</v>
      </c>
      <c r="AB9560" s="230">
        <v>3117.99</v>
      </c>
      <c r="AD9560" s="209" t="s">
        <v>23646</v>
      </c>
      <c r="AE9560" s="210">
        <v>42682.53</v>
      </c>
      <c r="AF9560" s="93"/>
      <c r="AG9560" s="93"/>
      <c r="AH9560" s="93"/>
    </row>
    <row r="9561" spans="21:34" x14ac:dyDescent="0.3">
      <c r="U9561" s="309" t="s">
        <v>59945</v>
      </c>
      <c r="V9561" s="310">
        <v>22166.91</v>
      </c>
      <c r="X9561" s="267" t="s">
        <v>55273</v>
      </c>
      <c r="Y9561" s="268">
        <v>5062.46</v>
      </c>
      <c r="AA9561" s="229" t="s">
        <v>50185</v>
      </c>
      <c r="AB9561" s="230">
        <v>5945</v>
      </c>
      <c r="AD9561" s="209" t="s">
        <v>23647</v>
      </c>
      <c r="AE9561" s="210">
        <v>32680.04</v>
      </c>
      <c r="AF9561" s="93"/>
      <c r="AG9561" s="93"/>
      <c r="AH9561" s="93"/>
    </row>
    <row r="9562" spans="21:34" x14ac:dyDescent="0.3">
      <c r="U9562" s="309" t="s">
        <v>49294</v>
      </c>
      <c r="V9562" s="310">
        <v>1374.43</v>
      </c>
      <c r="X9562" s="267" t="s">
        <v>48110</v>
      </c>
      <c r="Y9562" s="268">
        <v>155.6</v>
      </c>
      <c r="AA9562" s="229" t="s">
        <v>49016</v>
      </c>
      <c r="AB9562" s="230">
        <v>18893.64</v>
      </c>
      <c r="AD9562" s="209" t="s">
        <v>23648</v>
      </c>
      <c r="AE9562" s="210">
        <v>10560</v>
      </c>
      <c r="AF9562" s="93"/>
      <c r="AG9562" s="93"/>
      <c r="AH9562" s="93"/>
    </row>
    <row r="9563" spans="21:34" x14ac:dyDescent="0.3">
      <c r="U9563" s="309" t="s">
        <v>49295</v>
      </c>
      <c r="V9563" s="310">
        <v>10667.97</v>
      </c>
      <c r="X9563" s="267" t="s">
        <v>24146</v>
      </c>
      <c r="Y9563" s="268">
        <v>7682.54</v>
      </c>
      <c r="AA9563" s="229" t="s">
        <v>49017</v>
      </c>
      <c r="AB9563" s="230">
        <v>1445.36</v>
      </c>
      <c r="AD9563" s="209" t="s">
        <v>23649</v>
      </c>
      <c r="AE9563" s="210">
        <v>3059.24</v>
      </c>
      <c r="AF9563" s="93"/>
      <c r="AG9563" s="93"/>
      <c r="AH9563" s="93"/>
    </row>
    <row r="9564" spans="21:34" x14ac:dyDescent="0.3">
      <c r="U9564" s="309" t="s">
        <v>49296</v>
      </c>
      <c r="V9564" s="310">
        <v>776.17</v>
      </c>
      <c r="X9564" s="267" t="s">
        <v>55274</v>
      </c>
      <c r="Y9564" s="268">
        <v>2040</v>
      </c>
      <c r="AA9564" s="229" t="s">
        <v>50186</v>
      </c>
      <c r="AB9564" s="230">
        <v>3897</v>
      </c>
      <c r="AD9564" s="209" t="s">
        <v>23650</v>
      </c>
      <c r="AE9564" s="210">
        <v>954.26</v>
      </c>
      <c r="AF9564" s="93"/>
      <c r="AG9564" s="93"/>
      <c r="AH9564" s="93"/>
    </row>
    <row r="9565" spans="21:34" x14ac:dyDescent="0.3">
      <c r="U9565" s="309" t="s">
        <v>49297</v>
      </c>
      <c r="V9565" s="310">
        <v>481.71</v>
      </c>
      <c r="X9565" s="267" t="s">
        <v>63269</v>
      </c>
      <c r="Y9565" s="268">
        <v>180</v>
      </c>
      <c r="AA9565" s="229" t="s">
        <v>45241</v>
      </c>
      <c r="AB9565" s="230">
        <v>11847</v>
      </c>
      <c r="AD9565" s="209" t="s">
        <v>23651</v>
      </c>
      <c r="AE9565" s="210">
        <v>264.32</v>
      </c>
      <c r="AF9565" s="93"/>
      <c r="AG9565" s="93"/>
      <c r="AH9565" s="93"/>
    </row>
    <row r="9566" spans="21:34" x14ac:dyDescent="0.3">
      <c r="U9566" s="309" t="s">
        <v>49298</v>
      </c>
      <c r="V9566" s="310">
        <v>2367.75</v>
      </c>
      <c r="X9566" s="267" t="s">
        <v>48113</v>
      </c>
      <c r="Y9566" s="268">
        <v>4350</v>
      </c>
      <c r="AA9566" s="229" t="s">
        <v>45242</v>
      </c>
      <c r="AB9566" s="230">
        <v>237228.13</v>
      </c>
      <c r="AD9566" s="209" t="s">
        <v>23652</v>
      </c>
      <c r="AE9566" s="210">
        <v>10.130000000000001</v>
      </c>
      <c r="AF9566" s="93"/>
      <c r="AG9566" s="93"/>
      <c r="AH9566" s="93"/>
    </row>
    <row r="9567" spans="21:34" x14ac:dyDescent="0.3">
      <c r="U9567" s="309" t="s">
        <v>49299</v>
      </c>
      <c r="V9567" s="310">
        <v>84.54</v>
      </c>
      <c r="X9567" s="267" t="s">
        <v>40495</v>
      </c>
      <c r="Y9567" s="268">
        <v>101215.76</v>
      </c>
      <c r="AA9567" s="229" t="s">
        <v>45243</v>
      </c>
      <c r="AB9567" s="230">
        <v>18148.060000000001</v>
      </c>
      <c r="AD9567" s="209" t="s">
        <v>23653</v>
      </c>
      <c r="AE9567" s="210">
        <v>16672.5</v>
      </c>
      <c r="AF9567" s="93"/>
      <c r="AG9567" s="93"/>
      <c r="AH9567" s="93"/>
    </row>
    <row r="9568" spans="21:34" x14ac:dyDescent="0.3">
      <c r="U9568" s="309" t="s">
        <v>50577</v>
      </c>
      <c r="V9568" s="310">
        <v>205.15</v>
      </c>
      <c r="X9568" s="267" t="s">
        <v>45271</v>
      </c>
      <c r="Y9568" s="268">
        <v>18000</v>
      </c>
      <c r="AA9568" s="229" t="s">
        <v>33848</v>
      </c>
      <c r="AB9568" s="230">
        <v>3422</v>
      </c>
      <c r="AD9568" s="209" t="s">
        <v>23654</v>
      </c>
      <c r="AE9568" s="210">
        <v>3187</v>
      </c>
      <c r="AF9568" s="93"/>
      <c r="AG9568" s="93"/>
      <c r="AH9568" s="93"/>
    </row>
    <row r="9569" spans="21:34" x14ac:dyDescent="0.3">
      <c r="U9569" s="309" t="s">
        <v>49300</v>
      </c>
      <c r="V9569" s="310">
        <v>357.51</v>
      </c>
      <c r="X9569" s="267" t="s">
        <v>40496</v>
      </c>
      <c r="Y9569" s="268">
        <v>18193.900000000001</v>
      </c>
      <c r="AA9569" s="229" t="s">
        <v>23933</v>
      </c>
      <c r="AB9569" s="230">
        <v>177.5</v>
      </c>
      <c r="AD9569" s="209" t="s">
        <v>23655</v>
      </c>
      <c r="AE9569" s="210">
        <v>9778.6299999999992</v>
      </c>
      <c r="AF9569" s="93"/>
      <c r="AG9569" s="93"/>
      <c r="AH9569" s="93"/>
    </row>
    <row r="9570" spans="21:34" x14ac:dyDescent="0.3">
      <c r="U9570" s="309" t="s">
        <v>49301</v>
      </c>
      <c r="V9570" s="310">
        <v>626.85</v>
      </c>
      <c r="X9570" s="267" t="s">
        <v>45272</v>
      </c>
      <c r="Y9570" s="268">
        <v>13463.84</v>
      </c>
      <c r="AA9570" s="229" t="s">
        <v>40472</v>
      </c>
      <c r="AB9570" s="230">
        <v>284940</v>
      </c>
      <c r="AD9570" s="209" t="s">
        <v>23656</v>
      </c>
      <c r="AE9570" s="210">
        <v>1645.68</v>
      </c>
      <c r="AF9570" s="93"/>
      <c r="AG9570" s="93"/>
      <c r="AH9570" s="93"/>
    </row>
    <row r="9571" spans="21:34" x14ac:dyDescent="0.3">
      <c r="U9571" s="309" t="s">
        <v>49302</v>
      </c>
      <c r="V9571" s="310">
        <v>1647.34</v>
      </c>
      <c r="X9571" s="267" t="s">
        <v>59144</v>
      </c>
      <c r="Y9571" s="268">
        <v>24000</v>
      </c>
      <c r="AA9571" s="229" t="s">
        <v>53074</v>
      </c>
      <c r="AB9571" s="230">
        <v>1375</v>
      </c>
      <c r="AD9571" s="209" t="s">
        <v>23657</v>
      </c>
      <c r="AE9571" s="210">
        <v>1368.9</v>
      </c>
      <c r="AF9571" s="93"/>
      <c r="AG9571" s="93"/>
      <c r="AH9571" s="93"/>
    </row>
    <row r="9572" spans="21:34" x14ac:dyDescent="0.3">
      <c r="U9572" s="309" t="s">
        <v>61650</v>
      </c>
      <c r="V9572" s="310">
        <v>970.76</v>
      </c>
      <c r="X9572" s="267" t="s">
        <v>56353</v>
      </c>
      <c r="Y9572" s="268">
        <v>450</v>
      </c>
      <c r="AA9572" s="229" t="s">
        <v>53075</v>
      </c>
      <c r="AB9572" s="230">
        <v>10625</v>
      </c>
      <c r="AD9572" s="209" t="s">
        <v>23658</v>
      </c>
      <c r="AE9572" s="210">
        <v>119648.72</v>
      </c>
      <c r="AF9572" s="93"/>
      <c r="AG9572" s="93"/>
      <c r="AH9572" s="93"/>
    </row>
    <row r="9573" spans="21:34" x14ac:dyDescent="0.3">
      <c r="U9573" s="309" t="s">
        <v>61651</v>
      </c>
      <c r="V9573" s="310">
        <v>8222.27</v>
      </c>
      <c r="X9573" s="267" t="s">
        <v>61509</v>
      </c>
      <c r="Y9573" s="268">
        <v>15700</v>
      </c>
      <c r="AA9573" s="229" t="s">
        <v>53076</v>
      </c>
      <c r="AB9573" s="230">
        <v>812.81</v>
      </c>
      <c r="AD9573" s="209" t="s">
        <v>23659</v>
      </c>
      <c r="AE9573" s="210">
        <v>14892.73</v>
      </c>
      <c r="AF9573" s="93"/>
      <c r="AG9573" s="93"/>
      <c r="AH9573" s="93"/>
    </row>
    <row r="9574" spans="21:34" x14ac:dyDescent="0.3">
      <c r="U9574" s="309" t="s">
        <v>56744</v>
      </c>
      <c r="V9574" s="310">
        <v>7395.27</v>
      </c>
      <c r="X9574" s="267" t="s">
        <v>36496</v>
      </c>
      <c r="Y9574" s="268">
        <v>295.57</v>
      </c>
      <c r="AA9574" s="229" t="s">
        <v>45244</v>
      </c>
      <c r="AB9574" s="230">
        <v>66687.5</v>
      </c>
      <c r="AD9574" s="209" t="s">
        <v>23660</v>
      </c>
      <c r="AE9574" s="210">
        <v>152038.29999999999</v>
      </c>
      <c r="AF9574" s="93"/>
      <c r="AG9574" s="93"/>
      <c r="AH9574" s="93"/>
    </row>
    <row r="9575" spans="21:34" x14ac:dyDescent="0.3">
      <c r="U9575" s="309" t="s">
        <v>56745</v>
      </c>
      <c r="V9575" s="310">
        <v>791.16</v>
      </c>
      <c r="X9575" s="267" t="s">
        <v>49033</v>
      </c>
      <c r="Y9575" s="268">
        <v>15750</v>
      </c>
      <c r="AA9575" s="229" t="s">
        <v>45245</v>
      </c>
      <c r="AB9575" s="230">
        <v>5101.6400000000003</v>
      </c>
      <c r="AD9575" s="209" t="s">
        <v>23661</v>
      </c>
      <c r="AE9575" s="210">
        <v>8000</v>
      </c>
      <c r="AF9575" s="93"/>
      <c r="AG9575" s="93"/>
      <c r="AH9575" s="93"/>
    </row>
    <row r="9576" spans="21:34" x14ac:dyDescent="0.3">
      <c r="U9576" s="309" t="s">
        <v>61652</v>
      </c>
      <c r="V9576" s="310">
        <v>395.85</v>
      </c>
      <c r="X9576" s="267" t="s">
        <v>57632</v>
      </c>
      <c r="Y9576" s="268">
        <v>25644.15</v>
      </c>
      <c r="AA9576" s="229" t="s">
        <v>45246</v>
      </c>
      <c r="AB9576" s="230">
        <v>26500</v>
      </c>
      <c r="AD9576" s="209" t="s">
        <v>23662</v>
      </c>
      <c r="AE9576" s="210">
        <v>6600</v>
      </c>
      <c r="AF9576" s="93"/>
      <c r="AG9576" s="93"/>
      <c r="AH9576" s="93"/>
    </row>
    <row r="9577" spans="21:34" x14ac:dyDescent="0.3">
      <c r="U9577" s="309" t="s">
        <v>49303</v>
      </c>
      <c r="V9577" s="310">
        <v>66936</v>
      </c>
      <c r="X9577" s="267" t="s">
        <v>48121</v>
      </c>
      <c r="Y9577" s="268">
        <v>2980.49</v>
      </c>
      <c r="AA9577" s="229" t="s">
        <v>45247</v>
      </c>
      <c r="AB9577" s="230">
        <v>2028</v>
      </c>
      <c r="AD9577" s="209" t="s">
        <v>23663</v>
      </c>
      <c r="AE9577" s="210">
        <v>1093.6300000000001</v>
      </c>
      <c r="AF9577" s="93"/>
      <c r="AG9577" s="93"/>
      <c r="AH9577" s="93"/>
    </row>
    <row r="9578" spans="21:34" x14ac:dyDescent="0.3">
      <c r="U9578" s="309" t="s">
        <v>50578</v>
      </c>
      <c r="V9578" s="310">
        <v>1400</v>
      </c>
      <c r="X9578" s="267" t="s">
        <v>57633</v>
      </c>
      <c r="Y9578" s="268">
        <v>1170.3499999999999</v>
      </c>
      <c r="AA9578" s="229" t="s">
        <v>23950</v>
      </c>
      <c r="AB9578" s="230">
        <v>12716.09</v>
      </c>
      <c r="AD9578" s="209" t="s">
        <v>23664</v>
      </c>
      <c r="AE9578" s="210">
        <v>7845.37</v>
      </c>
      <c r="AF9578" s="93"/>
      <c r="AG9578" s="93"/>
      <c r="AH9578" s="93"/>
    </row>
    <row r="9579" spans="21:34" x14ac:dyDescent="0.3">
      <c r="U9579" s="309" t="s">
        <v>49305</v>
      </c>
      <c r="V9579" s="310">
        <v>15226.29</v>
      </c>
      <c r="X9579" s="267" t="s">
        <v>24169</v>
      </c>
      <c r="Y9579" s="268">
        <v>2256.7199999999998</v>
      </c>
      <c r="AA9579" s="229" t="s">
        <v>23951</v>
      </c>
      <c r="AB9579" s="230">
        <v>2696.49</v>
      </c>
      <c r="AD9579" s="209" t="s">
        <v>23665</v>
      </c>
      <c r="AE9579" s="210">
        <v>8962</v>
      </c>
      <c r="AF9579" s="93"/>
      <c r="AG9579" s="93"/>
      <c r="AH9579" s="93"/>
    </row>
    <row r="9580" spans="21:34" x14ac:dyDescent="0.3">
      <c r="U9580" s="309" t="s">
        <v>50579</v>
      </c>
      <c r="V9580" s="310">
        <v>96331.23</v>
      </c>
      <c r="X9580" s="267" t="s">
        <v>64643</v>
      </c>
      <c r="Y9580" s="268">
        <v>9987.5</v>
      </c>
      <c r="AA9580" s="229" t="s">
        <v>47090</v>
      </c>
      <c r="AB9580" s="230">
        <v>9002</v>
      </c>
      <c r="AD9580" s="209" t="s">
        <v>23666</v>
      </c>
      <c r="AE9580" s="210">
        <v>2699</v>
      </c>
      <c r="AF9580" s="93"/>
      <c r="AG9580" s="93"/>
      <c r="AH9580" s="93"/>
    </row>
    <row r="9581" spans="21:34" x14ac:dyDescent="0.3">
      <c r="U9581" s="309" t="s">
        <v>54168</v>
      </c>
      <c r="V9581" s="310">
        <v>3928.47</v>
      </c>
      <c r="X9581" s="267" t="s">
        <v>49034</v>
      </c>
      <c r="Y9581" s="268">
        <v>108328.75</v>
      </c>
      <c r="AA9581" s="229" t="s">
        <v>45248</v>
      </c>
      <c r="AB9581" s="230">
        <v>23656.09</v>
      </c>
      <c r="AD9581" s="209" t="s">
        <v>23667</v>
      </c>
      <c r="AE9581" s="210">
        <v>26996</v>
      </c>
      <c r="AF9581" s="93"/>
      <c r="AG9581" s="93"/>
      <c r="AH9581" s="93"/>
    </row>
    <row r="9582" spans="21:34" x14ac:dyDescent="0.3">
      <c r="U9582" s="309" t="s">
        <v>54169</v>
      </c>
      <c r="V9582" s="310">
        <v>120944.43</v>
      </c>
      <c r="X9582" s="267" t="s">
        <v>49035</v>
      </c>
      <c r="Y9582" s="268">
        <v>8964.14</v>
      </c>
      <c r="AA9582" s="229" t="s">
        <v>45249</v>
      </c>
      <c r="AB9582" s="230">
        <v>2385.62</v>
      </c>
      <c r="AD9582" s="209" t="s">
        <v>23668</v>
      </c>
      <c r="AE9582" s="210">
        <v>28538.52</v>
      </c>
      <c r="AF9582" s="93"/>
      <c r="AG9582" s="93"/>
      <c r="AH9582" s="93"/>
    </row>
    <row r="9583" spans="21:34" x14ac:dyDescent="0.3">
      <c r="U9583" s="309" t="s">
        <v>54170</v>
      </c>
      <c r="V9583" s="310">
        <v>2056.06</v>
      </c>
      <c r="X9583" s="267" t="s">
        <v>49036</v>
      </c>
      <c r="Y9583" s="268">
        <v>11460.83</v>
      </c>
      <c r="AA9583" s="229" t="s">
        <v>40473</v>
      </c>
      <c r="AB9583" s="230">
        <v>9804.2900000000009</v>
      </c>
      <c r="AD9583" s="209" t="s">
        <v>23669</v>
      </c>
      <c r="AE9583" s="210">
        <v>49.99</v>
      </c>
      <c r="AF9583" s="93"/>
      <c r="AG9583" s="93"/>
      <c r="AH9583" s="93"/>
    </row>
    <row r="9584" spans="21:34" x14ac:dyDescent="0.3">
      <c r="U9584" s="309" t="s">
        <v>54171</v>
      </c>
      <c r="V9584" s="310">
        <v>9710.0499999999993</v>
      </c>
      <c r="X9584" s="267" t="s">
        <v>60620</v>
      </c>
      <c r="Y9584" s="268">
        <v>1598</v>
      </c>
      <c r="AA9584" s="229" t="s">
        <v>53077</v>
      </c>
      <c r="AB9584" s="230">
        <v>1415.03</v>
      </c>
      <c r="AD9584" s="209" t="s">
        <v>23670</v>
      </c>
      <c r="AE9584" s="210">
        <v>16465.28</v>
      </c>
      <c r="AF9584" s="93"/>
      <c r="AG9584" s="93"/>
      <c r="AH9584" s="93"/>
    </row>
    <row r="9585" spans="21:34" x14ac:dyDescent="0.3">
      <c r="U9585" s="309" t="s">
        <v>54172</v>
      </c>
      <c r="V9585" s="310">
        <v>14337.03</v>
      </c>
      <c r="X9585" s="267" t="s">
        <v>62710</v>
      </c>
      <c r="Y9585" s="268">
        <v>3876</v>
      </c>
      <c r="AA9585" s="229" t="s">
        <v>36483</v>
      </c>
      <c r="AB9585" s="230">
        <v>256658.9</v>
      </c>
      <c r="AD9585" s="209" t="s">
        <v>23671</v>
      </c>
      <c r="AE9585" s="210">
        <v>1259.6400000000001</v>
      </c>
      <c r="AF9585" s="93"/>
      <c r="AG9585" s="93"/>
      <c r="AH9585" s="93"/>
    </row>
    <row r="9586" spans="21:34" x14ac:dyDescent="0.3">
      <c r="U9586" s="309" t="s">
        <v>54173</v>
      </c>
      <c r="V9586" s="310">
        <v>291.07</v>
      </c>
      <c r="X9586" s="267" t="s">
        <v>62711</v>
      </c>
      <c r="Y9586" s="268">
        <v>280</v>
      </c>
      <c r="AA9586" s="229" t="s">
        <v>40474</v>
      </c>
      <c r="AB9586" s="230">
        <v>57697.49</v>
      </c>
      <c r="AD9586" s="209" t="s">
        <v>23672</v>
      </c>
      <c r="AE9586" s="210">
        <v>1360</v>
      </c>
      <c r="AF9586" s="93"/>
      <c r="AG9586" s="93"/>
      <c r="AH9586" s="93"/>
    </row>
    <row r="9587" spans="21:34" x14ac:dyDescent="0.3">
      <c r="U9587" s="309" t="s">
        <v>54174</v>
      </c>
      <c r="V9587" s="310">
        <v>1121.51</v>
      </c>
      <c r="X9587" s="267" t="s">
        <v>62712</v>
      </c>
      <c r="Y9587" s="268">
        <v>500</v>
      </c>
      <c r="AA9587" s="229" t="s">
        <v>45250</v>
      </c>
      <c r="AB9587" s="230">
        <v>15200</v>
      </c>
      <c r="AD9587" s="209" t="s">
        <v>23673</v>
      </c>
      <c r="AE9587" s="210">
        <v>3040</v>
      </c>
      <c r="AF9587" s="93"/>
      <c r="AG9587" s="93"/>
      <c r="AH9587" s="93"/>
    </row>
    <row r="9588" spans="21:34" x14ac:dyDescent="0.3">
      <c r="U9588" s="309" t="s">
        <v>54175</v>
      </c>
      <c r="V9588" s="310">
        <v>518.54999999999995</v>
      </c>
      <c r="X9588" s="267" t="s">
        <v>62713</v>
      </c>
      <c r="Y9588" s="268">
        <v>4281</v>
      </c>
      <c r="AA9588" s="229" t="s">
        <v>40475</v>
      </c>
      <c r="AB9588" s="230">
        <v>5755.87</v>
      </c>
      <c r="AD9588" s="209" t="s">
        <v>23674</v>
      </c>
      <c r="AE9588" s="210">
        <v>5139</v>
      </c>
      <c r="AF9588" s="93"/>
      <c r="AG9588" s="93"/>
      <c r="AH9588" s="93"/>
    </row>
    <row r="9589" spans="21:34" x14ac:dyDescent="0.3">
      <c r="U9589" s="309" t="s">
        <v>47415</v>
      </c>
      <c r="V9589" s="310">
        <v>7083.33</v>
      </c>
      <c r="X9589" s="267" t="s">
        <v>55275</v>
      </c>
      <c r="Y9589" s="268">
        <v>3674</v>
      </c>
      <c r="AA9589" s="229" t="s">
        <v>45251</v>
      </c>
      <c r="AB9589" s="230">
        <v>52300</v>
      </c>
      <c r="AD9589" s="209" t="s">
        <v>23675</v>
      </c>
      <c r="AE9589" s="210">
        <v>33138</v>
      </c>
      <c r="AF9589" s="93"/>
      <c r="AG9589" s="93"/>
      <c r="AH9589" s="93"/>
    </row>
    <row r="9590" spans="21:34" x14ac:dyDescent="0.3">
      <c r="U9590" s="309" t="s">
        <v>47416</v>
      </c>
      <c r="V9590" s="310">
        <v>2000</v>
      </c>
      <c r="X9590" s="267" t="s">
        <v>55276</v>
      </c>
      <c r="Y9590" s="268">
        <v>3150</v>
      </c>
      <c r="AA9590" s="229" t="s">
        <v>53078</v>
      </c>
      <c r="AB9590" s="230">
        <v>4316.93</v>
      </c>
      <c r="AD9590" s="209" t="s">
        <v>23676</v>
      </c>
      <c r="AE9590" s="210">
        <v>22532.33</v>
      </c>
      <c r="AF9590" s="93"/>
      <c r="AG9590" s="93"/>
      <c r="AH9590" s="93"/>
    </row>
    <row r="9591" spans="21:34" x14ac:dyDescent="0.3">
      <c r="U9591" s="309" t="s">
        <v>47417</v>
      </c>
      <c r="V9591" s="310">
        <v>40080</v>
      </c>
      <c r="X9591" s="267" t="s">
        <v>48126</v>
      </c>
      <c r="Y9591" s="268">
        <v>23554.1</v>
      </c>
      <c r="AA9591" s="229" t="s">
        <v>45252</v>
      </c>
      <c r="AB9591" s="230">
        <v>5000</v>
      </c>
      <c r="AD9591" s="209" t="s">
        <v>23677</v>
      </c>
      <c r="AE9591" s="210">
        <v>19293.47</v>
      </c>
      <c r="AF9591" s="93"/>
      <c r="AG9591" s="93"/>
      <c r="AH9591" s="93"/>
    </row>
    <row r="9592" spans="21:34" x14ac:dyDescent="0.3">
      <c r="U9592" s="309" t="s">
        <v>47418</v>
      </c>
      <c r="V9592" s="310">
        <v>6500</v>
      </c>
      <c r="X9592" s="267" t="s">
        <v>39316</v>
      </c>
      <c r="Y9592" s="268">
        <v>5713.19</v>
      </c>
      <c r="AA9592" s="229" t="s">
        <v>45253</v>
      </c>
      <c r="AB9592" s="230">
        <v>833</v>
      </c>
      <c r="AD9592" s="209" t="s">
        <v>23678</v>
      </c>
      <c r="AE9592" s="210">
        <v>21099.200000000001</v>
      </c>
      <c r="AF9592" s="93"/>
      <c r="AG9592" s="93"/>
      <c r="AH9592" s="93"/>
    </row>
    <row r="9593" spans="21:34" x14ac:dyDescent="0.3">
      <c r="U9593" s="309" t="s">
        <v>49306</v>
      </c>
      <c r="V9593" s="310">
        <v>3680</v>
      </c>
      <c r="X9593" s="267" t="s">
        <v>35308</v>
      </c>
      <c r="Y9593" s="268">
        <v>11000</v>
      </c>
      <c r="AA9593" s="229" t="s">
        <v>45254</v>
      </c>
      <c r="AB9593" s="230">
        <v>92143.75</v>
      </c>
      <c r="AD9593" s="209" t="s">
        <v>23679</v>
      </c>
      <c r="AE9593" s="210">
        <v>9959</v>
      </c>
      <c r="AF9593" s="93"/>
      <c r="AG9593" s="93"/>
      <c r="AH9593" s="93"/>
    </row>
    <row r="9594" spans="21:34" x14ac:dyDescent="0.3">
      <c r="U9594" s="309" t="s">
        <v>47420</v>
      </c>
      <c r="V9594" s="310">
        <v>4486.3500000000004</v>
      </c>
      <c r="X9594" s="267" t="s">
        <v>62132</v>
      </c>
      <c r="Y9594" s="268">
        <v>5092</v>
      </c>
      <c r="AA9594" s="229" t="s">
        <v>45255</v>
      </c>
      <c r="AB9594" s="230">
        <v>7048.99</v>
      </c>
      <c r="AD9594" s="209" t="s">
        <v>23680</v>
      </c>
      <c r="AE9594" s="210">
        <v>2345</v>
      </c>
      <c r="AF9594" s="93"/>
      <c r="AG9594" s="93"/>
      <c r="AH9594" s="93"/>
    </row>
    <row r="9595" spans="21:34" x14ac:dyDescent="0.3">
      <c r="U9595" s="309" t="s">
        <v>50581</v>
      </c>
      <c r="V9595" s="310">
        <v>9000</v>
      </c>
      <c r="X9595" s="267" t="s">
        <v>39318</v>
      </c>
      <c r="Y9595" s="268">
        <v>3675.04</v>
      </c>
      <c r="AA9595" s="229" t="s">
        <v>23982</v>
      </c>
      <c r="AB9595" s="230">
        <v>105</v>
      </c>
      <c r="AD9595" s="209" t="s">
        <v>23681</v>
      </c>
      <c r="AE9595" s="210">
        <v>179.39</v>
      </c>
      <c r="AF9595" s="93"/>
      <c r="AG9595" s="93"/>
      <c r="AH9595" s="93"/>
    </row>
    <row r="9596" spans="21:34" x14ac:dyDescent="0.3">
      <c r="U9596" s="309" t="s">
        <v>49307</v>
      </c>
      <c r="V9596" s="310">
        <v>295.83</v>
      </c>
      <c r="X9596" s="267" t="s">
        <v>59721</v>
      </c>
      <c r="Y9596" s="268">
        <v>30222.48</v>
      </c>
      <c r="AA9596" s="229" t="s">
        <v>40476</v>
      </c>
      <c r="AB9596" s="230">
        <v>37916.699999999997</v>
      </c>
      <c r="AD9596" s="209" t="s">
        <v>23682</v>
      </c>
      <c r="AE9596" s="210">
        <v>12342.84</v>
      </c>
      <c r="AF9596" s="93"/>
      <c r="AG9596" s="93"/>
      <c r="AH9596" s="93"/>
    </row>
    <row r="9597" spans="21:34" x14ac:dyDescent="0.3">
      <c r="U9597" s="309" t="s">
        <v>56750</v>
      </c>
      <c r="V9597" s="310">
        <v>3153.33</v>
      </c>
      <c r="X9597" s="267" t="s">
        <v>39319</v>
      </c>
      <c r="Y9597" s="268">
        <v>3237.53</v>
      </c>
      <c r="AA9597" s="229" t="s">
        <v>40477</v>
      </c>
      <c r="AB9597" s="230">
        <v>2913</v>
      </c>
      <c r="AD9597" s="209" t="s">
        <v>23683</v>
      </c>
      <c r="AE9597" s="210">
        <v>927.68</v>
      </c>
      <c r="AF9597" s="93"/>
      <c r="AG9597" s="93"/>
      <c r="AH9597" s="93"/>
    </row>
    <row r="9598" spans="21:34" x14ac:dyDescent="0.3">
      <c r="U9598" s="309" t="s">
        <v>49308</v>
      </c>
      <c r="V9598" s="310">
        <v>16815.2</v>
      </c>
      <c r="X9598" s="267" t="s">
        <v>39320</v>
      </c>
      <c r="Y9598" s="268">
        <v>3878.27</v>
      </c>
      <c r="AA9598" s="229" t="s">
        <v>40478</v>
      </c>
      <c r="AB9598" s="230">
        <v>7399.5</v>
      </c>
      <c r="AD9598" s="209" t="s">
        <v>23684</v>
      </c>
      <c r="AE9598" s="210">
        <v>2675.92</v>
      </c>
      <c r="AF9598" s="93"/>
      <c r="AG9598" s="93"/>
      <c r="AH9598" s="93"/>
    </row>
    <row r="9599" spans="21:34" x14ac:dyDescent="0.3">
      <c r="U9599" s="309" t="s">
        <v>56751</v>
      </c>
      <c r="V9599" s="310">
        <v>20809.59</v>
      </c>
      <c r="X9599" s="267" t="s">
        <v>57634</v>
      </c>
      <c r="Y9599" s="268">
        <v>70281.52</v>
      </c>
      <c r="AA9599" s="229" t="s">
        <v>50187</v>
      </c>
      <c r="AB9599" s="230">
        <v>5089.8</v>
      </c>
      <c r="AD9599" s="209" t="s">
        <v>23685</v>
      </c>
      <c r="AE9599" s="210">
        <v>2087.84</v>
      </c>
      <c r="AF9599" s="93"/>
      <c r="AG9599" s="93"/>
      <c r="AH9599" s="93"/>
    </row>
    <row r="9600" spans="21:34" x14ac:dyDescent="0.3">
      <c r="U9600" s="309" t="s">
        <v>48397</v>
      </c>
      <c r="V9600" s="310">
        <v>46970.75</v>
      </c>
      <c r="X9600" s="267" t="s">
        <v>59722</v>
      </c>
      <c r="Y9600" s="268">
        <v>8239</v>
      </c>
      <c r="AA9600" s="229" t="s">
        <v>40479</v>
      </c>
      <c r="AB9600" s="230">
        <v>2811</v>
      </c>
      <c r="AD9600" s="209" t="s">
        <v>23686</v>
      </c>
      <c r="AE9600" s="210">
        <v>12856.38</v>
      </c>
      <c r="AF9600" s="93"/>
      <c r="AG9600" s="93"/>
      <c r="AH9600" s="93"/>
    </row>
    <row r="9601" spans="21:34" x14ac:dyDescent="0.3">
      <c r="U9601" s="309" t="s">
        <v>48398</v>
      </c>
      <c r="V9601" s="310">
        <v>4000</v>
      </c>
      <c r="X9601" s="267" t="s">
        <v>57635</v>
      </c>
      <c r="Y9601" s="268">
        <v>523</v>
      </c>
      <c r="AA9601" s="229" t="s">
        <v>45256</v>
      </c>
      <c r="AB9601" s="230">
        <v>18200</v>
      </c>
      <c r="AD9601" s="209" t="s">
        <v>23687</v>
      </c>
      <c r="AE9601" s="210">
        <v>778.47</v>
      </c>
      <c r="AF9601" s="93"/>
      <c r="AG9601" s="93"/>
      <c r="AH9601" s="93"/>
    </row>
    <row r="9602" spans="21:34" x14ac:dyDescent="0.3">
      <c r="U9602" s="309" t="s">
        <v>48399</v>
      </c>
      <c r="V9602" s="310">
        <v>40.5</v>
      </c>
      <c r="X9602" s="267" t="s">
        <v>47098</v>
      </c>
      <c r="Y9602" s="268">
        <v>4666</v>
      </c>
      <c r="AA9602" s="229" t="s">
        <v>40480</v>
      </c>
      <c r="AB9602" s="230">
        <v>40161</v>
      </c>
      <c r="AD9602" s="209" t="s">
        <v>23688</v>
      </c>
      <c r="AE9602" s="210">
        <v>2787.26</v>
      </c>
      <c r="AF9602" s="93"/>
      <c r="AG9602" s="93"/>
      <c r="AH9602" s="93"/>
    </row>
    <row r="9603" spans="21:34" x14ac:dyDescent="0.3">
      <c r="U9603" s="309" t="s">
        <v>48400</v>
      </c>
      <c r="V9603" s="310">
        <v>12103.5</v>
      </c>
      <c r="X9603" s="267" t="s">
        <v>36497</v>
      </c>
      <c r="Y9603" s="268">
        <v>15295.55</v>
      </c>
      <c r="AA9603" s="229" t="s">
        <v>40481</v>
      </c>
      <c r="AB9603" s="230">
        <v>21474.02</v>
      </c>
      <c r="AD9603" s="209" t="s">
        <v>23689</v>
      </c>
      <c r="AE9603" s="210">
        <v>1565.88</v>
      </c>
      <c r="AF9603" s="93"/>
      <c r="AG9603" s="93"/>
      <c r="AH9603" s="93"/>
    </row>
    <row r="9604" spans="21:34" x14ac:dyDescent="0.3">
      <c r="U9604" s="309" t="s">
        <v>48402</v>
      </c>
      <c r="V9604" s="310">
        <v>37176.25</v>
      </c>
      <c r="X9604" s="267" t="s">
        <v>33881</v>
      </c>
      <c r="Y9604" s="268">
        <v>1154.27</v>
      </c>
      <c r="AA9604" s="229" t="s">
        <v>40482</v>
      </c>
      <c r="AB9604" s="230">
        <v>4262.2299999999996</v>
      </c>
      <c r="AD9604" s="209" t="s">
        <v>23690</v>
      </c>
      <c r="AE9604" s="210">
        <v>11500</v>
      </c>
      <c r="AF9604" s="93"/>
      <c r="AG9604" s="93"/>
      <c r="AH9604" s="93"/>
    </row>
    <row r="9605" spans="21:34" x14ac:dyDescent="0.3">
      <c r="U9605" s="309" t="s">
        <v>48403</v>
      </c>
      <c r="V9605" s="310">
        <v>10500.5</v>
      </c>
      <c r="X9605" s="267" t="s">
        <v>59145</v>
      </c>
      <c r="Y9605" s="268">
        <v>25.41</v>
      </c>
      <c r="AA9605" s="229" t="s">
        <v>40483</v>
      </c>
      <c r="AB9605" s="230">
        <v>16427.23</v>
      </c>
      <c r="AD9605" s="209" t="s">
        <v>23691</v>
      </c>
      <c r="AE9605" s="210">
        <v>4594.43</v>
      </c>
      <c r="AF9605" s="93"/>
      <c r="AG9605" s="93"/>
      <c r="AH9605" s="93"/>
    </row>
    <row r="9606" spans="21:34" x14ac:dyDescent="0.3">
      <c r="U9606" s="309" t="s">
        <v>62861</v>
      </c>
      <c r="V9606" s="310">
        <v>14628.84</v>
      </c>
      <c r="X9606" s="267" t="s">
        <v>39323</v>
      </c>
      <c r="Y9606" s="268">
        <v>23374.57</v>
      </c>
      <c r="AA9606" s="229" t="s">
        <v>40484</v>
      </c>
      <c r="AB9606" s="230">
        <v>75857.52</v>
      </c>
      <c r="AD9606" s="209" t="s">
        <v>23692</v>
      </c>
      <c r="AE9606" s="210">
        <v>1231.25</v>
      </c>
      <c r="AF9606" s="93"/>
      <c r="AG9606" s="93"/>
      <c r="AH9606" s="93"/>
    </row>
    <row r="9607" spans="21:34" x14ac:dyDescent="0.3">
      <c r="U9607" s="309" t="s">
        <v>54177</v>
      </c>
      <c r="V9607" s="310">
        <v>2957.7</v>
      </c>
      <c r="X9607" s="267" t="s">
        <v>39324</v>
      </c>
      <c r="Y9607" s="268">
        <v>1605.1</v>
      </c>
      <c r="AA9607" s="229" t="s">
        <v>47091</v>
      </c>
      <c r="AB9607" s="230">
        <v>16714</v>
      </c>
      <c r="AD9607" s="209" t="s">
        <v>23693</v>
      </c>
      <c r="AE9607" s="210">
        <v>758.8</v>
      </c>
      <c r="AF9607" s="93"/>
      <c r="AG9607" s="93"/>
      <c r="AH9607" s="93"/>
    </row>
    <row r="9608" spans="21:34" x14ac:dyDescent="0.3">
      <c r="U9608" s="309" t="s">
        <v>48405</v>
      </c>
      <c r="V9608" s="310">
        <v>1788.49</v>
      </c>
      <c r="X9608" s="267" t="s">
        <v>57636</v>
      </c>
      <c r="Y9608" s="268">
        <v>5453.34</v>
      </c>
      <c r="AA9608" s="229" t="s">
        <v>45257</v>
      </c>
      <c r="AB9608" s="230">
        <v>47088</v>
      </c>
      <c r="AD9608" s="209" t="s">
        <v>23694</v>
      </c>
      <c r="AE9608" s="210">
        <v>5700</v>
      </c>
      <c r="AF9608" s="93"/>
      <c r="AG9608" s="93"/>
      <c r="AH9608" s="93"/>
    </row>
    <row r="9609" spans="21:34" x14ac:dyDescent="0.3">
      <c r="U9609" s="309" t="s">
        <v>48406</v>
      </c>
      <c r="V9609" s="310">
        <v>3852</v>
      </c>
      <c r="X9609" s="267" t="s">
        <v>57637</v>
      </c>
      <c r="Y9609" s="268">
        <v>38.42</v>
      </c>
      <c r="AA9609" s="229" t="s">
        <v>33849</v>
      </c>
      <c r="AB9609" s="230">
        <v>2000</v>
      </c>
      <c r="AD9609" s="209" t="s">
        <v>23695</v>
      </c>
      <c r="AE9609" s="210">
        <v>7273</v>
      </c>
      <c r="AF9609" s="93"/>
      <c r="AG9609" s="93"/>
      <c r="AH9609" s="93"/>
    </row>
    <row r="9610" spans="21:34" x14ac:dyDescent="0.3">
      <c r="U9610" s="309" t="s">
        <v>48407</v>
      </c>
      <c r="V9610" s="310">
        <v>8478.83</v>
      </c>
      <c r="X9610" s="267" t="s">
        <v>36499</v>
      </c>
      <c r="Y9610" s="268">
        <v>48805.440000000002</v>
      </c>
      <c r="AA9610" s="229" t="s">
        <v>33850</v>
      </c>
      <c r="AB9610" s="230">
        <v>14668.75</v>
      </c>
      <c r="AD9610" s="209" t="s">
        <v>23696</v>
      </c>
      <c r="AE9610" s="210">
        <v>76765</v>
      </c>
      <c r="AF9610" s="93"/>
      <c r="AG9610" s="93"/>
      <c r="AH9610" s="93"/>
    </row>
    <row r="9611" spans="21:34" x14ac:dyDescent="0.3">
      <c r="U9611" s="309" t="s">
        <v>63465</v>
      </c>
      <c r="V9611" s="310">
        <v>449.8</v>
      </c>
      <c r="X9611" s="267" t="s">
        <v>59723</v>
      </c>
      <c r="Y9611" s="268">
        <v>5360.14</v>
      </c>
      <c r="AA9611" s="229" t="s">
        <v>33851</v>
      </c>
      <c r="AB9611" s="230">
        <v>1444.55</v>
      </c>
      <c r="AD9611" s="209" t="s">
        <v>23697</v>
      </c>
      <c r="AE9611" s="210">
        <v>32356.38</v>
      </c>
      <c r="AF9611" s="93"/>
      <c r="AG9611" s="93"/>
      <c r="AH9611" s="93"/>
    </row>
    <row r="9612" spans="21:34" x14ac:dyDescent="0.3">
      <c r="U9612" s="309" t="s">
        <v>61654</v>
      </c>
      <c r="V9612" s="310">
        <v>3917.01</v>
      </c>
      <c r="X9612" s="267" t="s">
        <v>59724</v>
      </c>
      <c r="Y9612" s="268">
        <v>404.27</v>
      </c>
      <c r="AA9612" s="229" t="s">
        <v>33852</v>
      </c>
      <c r="AB9612" s="230">
        <v>921.4</v>
      </c>
      <c r="AD9612" s="209" t="s">
        <v>23698</v>
      </c>
      <c r="AE9612" s="210">
        <v>12342.84</v>
      </c>
      <c r="AF9612" s="93"/>
      <c r="AG9612" s="93"/>
      <c r="AH9612" s="93"/>
    </row>
    <row r="9613" spans="21:34" x14ac:dyDescent="0.3">
      <c r="U9613" s="309" t="s">
        <v>48408</v>
      </c>
      <c r="V9613" s="310">
        <v>1903.45</v>
      </c>
      <c r="X9613" s="267" t="s">
        <v>59725</v>
      </c>
      <c r="Y9613" s="268">
        <v>584.96</v>
      </c>
      <c r="AA9613" s="229" t="s">
        <v>33853</v>
      </c>
      <c r="AB9613" s="230">
        <v>198.21</v>
      </c>
      <c r="AD9613" s="209" t="s">
        <v>23699</v>
      </c>
      <c r="AE9613" s="210">
        <v>4594.43</v>
      </c>
      <c r="AF9613" s="93"/>
      <c r="AG9613" s="93"/>
      <c r="AH9613" s="93"/>
    </row>
    <row r="9614" spans="21:34" x14ac:dyDescent="0.3">
      <c r="U9614" s="309" t="s">
        <v>54178</v>
      </c>
      <c r="V9614" s="310">
        <v>2437.5</v>
      </c>
      <c r="X9614" s="267" t="s">
        <v>59726</v>
      </c>
      <c r="Y9614" s="268">
        <v>3.63</v>
      </c>
      <c r="AA9614" s="229" t="s">
        <v>36484</v>
      </c>
      <c r="AB9614" s="230">
        <v>17629.09</v>
      </c>
      <c r="AD9614" s="209" t="s">
        <v>23700</v>
      </c>
      <c r="AE9614" s="210">
        <v>2345</v>
      </c>
      <c r="AF9614" s="93"/>
      <c r="AG9614" s="93"/>
      <c r="AH9614" s="93"/>
    </row>
    <row r="9615" spans="21:34" x14ac:dyDescent="0.3">
      <c r="U9615" s="309" t="s">
        <v>54179</v>
      </c>
      <c r="V9615" s="310">
        <v>18750.009999999998</v>
      </c>
      <c r="X9615" s="267" t="s">
        <v>62133</v>
      </c>
      <c r="Y9615" s="268">
        <v>41430.6</v>
      </c>
      <c r="AA9615" s="229" t="s">
        <v>50188</v>
      </c>
      <c r="AB9615" s="230">
        <v>1069</v>
      </c>
      <c r="AD9615" s="209" t="s">
        <v>23701</v>
      </c>
      <c r="AE9615" s="210">
        <v>16465.28</v>
      </c>
      <c r="AF9615" s="93"/>
      <c r="AG9615" s="93"/>
      <c r="AH9615" s="93"/>
    </row>
    <row r="9616" spans="21:34" x14ac:dyDescent="0.3">
      <c r="U9616" s="309" t="s">
        <v>54180</v>
      </c>
      <c r="V9616" s="310">
        <v>40</v>
      </c>
      <c r="X9616" s="267" t="s">
        <v>62134</v>
      </c>
      <c r="Y9616" s="268">
        <v>3169.4</v>
      </c>
      <c r="AA9616" s="229" t="s">
        <v>40485</v>
      </c>
      <c r="AB9616" s="230">
        <v>28181.4</v>
      </c>
      <c r="AD9616" s="209" t="s">
        <v>23702</v>
      </c>
      <c r="AE9616" s="210">
        <v>6600</v>
      </c>
      <c r="AF9616" s="93"/>
      <c r="AG9616" s="93"/>
      <c r="AH9616" s="93"/>
    </row>
    <row r="9617" spans="21:34" x14ac:dyDescent="0.3">
      <c r="U9617" s="309" t="s">
        <v>54181</v>
      </c>
      <c r="V9617" s="310">
        <v>870</v>
      </c>
      <c r="X9617" s="267" t="s">
        <v>59146</v>
      </c>
      <c r="Y9617" s="268">
        <v>9881</v>
      </c>
      <c r="AA9617" s="229" t="s">
        <v>40486</v>
      </c>
      <c r="AB9617" s="230">
        <v>2155.87</v>
      </c>
      <c r="AD9617" s="209" t="s">
        <v>23703</v>
      </c>
      <c r="AE9617" s="210">
        <v>5470.06</v>
      </c>
      <c r="AF9617" s="93"/>
      <c r="AG9617" s="93"/>
      <c r="AH9617" s="93"/>
    </row>
    <row r="9618" spans="21:34" x14ac:dyDescent="0.3">
      <c r="U9618" s="309" t="s">
        <v>54182</v>
      </c>
      <c r="V9618" s="310">
        <v>1379.5</v>
      </c>
      <c r="X9618" s="267" t="s">
        <v>33882</v>
      </c>
      <c r="Y9618" s="268">
        <v>40670.589999999997</v>
      </c>
      <c r="AA9618" s="229" t="s">
        <v>40487</v>
      </c>
      <c r="AB9618" s="230">
        <v>7124.45</v>
      </c>
      <c r="AD9618" s="209" t="s">
        <v>23704</v>
      </c>
      <c r="AE9618" s="210">
        <v>6221.98</v>
      </c>
      <c r="AF9618" s="93"/>
      <c r="AG9618" s="93"/>
      <c r="AH9618" s="93"/>
    </row>
    <row r="9619" spans="21:34" x14ac:dyDescent="0.3">
      <c r="U9619" s="309" t="s">
        <v>69301</v>
      </c>
      <c r="V9619" s="310">
        <v>160.58000000000001</v>
      </c>
      <c r="X9619" s="267" t="s">
        <v>53109</v>
      </c>
      <c r="Y9619" s="268">
        <v>5520</v>
      </c>
      <c r="AA9619" s="229" t="s">
        <v>35282</v>
      </c>
      <c r="AB9619" s="230">
        <v>89356.02</v>
      </c>
      <c r="AD9619" s="209" t="s">
        <v>23705</v>
      </c>
      <c r="AE9619" s="210">
        <v>3653.72</v>
      </c>
      <c r="AF9619" s="93"/>
      <c r="AG9619" s="93"/>
      <c r="AH9619" s="93"/>
    </row>
    <row r="9620" spans="21:34" x14ac:dyDescent="0.3">
      <c r="U9620" s="309" t="s">
        <v>55550</v>
      </c>
      <c r="V9620" s="310">
        <v>160.87</v>
      </c>
      <c r="X9620" s="267" t="s">
        <v>33884</v>
      </c>
      <c r="Y9620" s="268">
        <v>3895.89</v>
      </c>
      <c r="AA9620" s="229" t="s">
        <v>45258</v>
      </c>
      <c r="AB9620" s="230">
        <v>18000</v>
      </c>
      <c r="AD9620" s="209" t="s">
        <v>23706</v>
      </c>
      <c r="AE9620" s="210">
        <v>32854.33</v>
      </c>
      <c r="AF9620" s="93"/>
      <c r="AG9620" s="93"/>
      <c r="AH9620" s="93"/>
    </row>
    <row r="9621" spans="21:34" x14ac:dyDescent="0.3">
      <c r="U9621" s="309" t="s">
        <v>54184</v>
      </c>
      <c r="V9621" s="310">
        <v>8.5299999999999994</v>
      </c>
      <c r="X9621" s="267" t="s">
        <v>55277</v>
      </c>
      <c r="Y9621" s="268">
        <v>148.31</v>
      </c>
      <c r="AA9621" s="229" t="s">
        <v>35283</v>
      </c>
      <c r="AB9621" s="230">
        <v>8116.98</v>
      </c>
      <c r="AD9621" s="209" t="s">
        <v>23707</v>
      </c>
      <c r="AE9621" s="210">
        <v>5700</v>
      </c>
      <c r="AF9621" s="93"/>
      <c r="AG9621" s="93"/>
      <c r="AH9621" s="93"/>
    </row>
    <row r="9622" spans="21:34" x14ac:dyDescent="0.3">
      <c r="U9622" s="309" t="s">
        <v>65088</v>
      </c>
      <c r="V9622" s="310">
        <v>568.75</v>
      </c>
      <c r="X9622" s="267" t="s">
        <v>33886</v>
      </c>
      <c r="Y9622" s="268">
        <v>3239.3</v>
      </c>
      <c r="AA9622" s="229" t="s">
        <v>36485</v>
      </c>
      <c r="AB9622" s="230">
        <v>24283.119999999999</v>
      </c>
      <c r="AD9622" s="209" t="s">
        <v>23708</v>
      </c>
      <c r="AE9622" s="210">
        <v>53069</v>
      </c>
      <c r="AF9622" s="93"/>
      <c r="AG9622" s="93"/>
      <c r="AH9622" s="93"/>
    </row>
    <row r="9623" spans="21:34" x14ac:dyDescent="0.3">
      <c r="U9623" s="309" t="s">
        <v>54187</v>
      </c>
      <c r="V9623" s="310">
        <v>52.6</v>
      </c>
      <c r="X9623" s="267" t="s">
        <v>53112</v>
      </c>
      <c r="Y9623" s="268">
        <v>13480.46</v>
      </c>
      <c r="AA9623" s="229" t="s">
        <v>45259</v>
      </c>
      <c r="AB9623" s="230">
        <v>513.20000000000005</v>
      </c>
      <c r="AD9623" s="209" t="s">
        <v>23709</v>
      </c>
      <c r="AE9623" s="210">
        <v>30228.83</v>
      </c>
      <c r="AF9623" s="93"/>
      <c r="AG9623" s="93"/>
      <c r="AH9623" s="93"/>
    </row>
    <row r="9624" spans="21:34" x14ac:dyDescent="0.3">
      <c r="U9624" s="309" t="s">
        <v>65089</v>
      </c>
      <c r="V9624" s="310">
        <v>391.6</v>
      </c>
      <c r="X9624" s="267" t="s">
        <v>53113</v>
      </c>
      <c r="Y9624" s="268">
        <v>2340</v>
      </c>
      <c r="AA9624" s="229" t="s">
        <v>36486</v>
      </c>
      <c r="AB9624" s="230">
        <v>17877.98</v>
      </c>
      <c r="AD9624" s="209" t="s">
        <v>23710</v>
      </c>
      <c r="AE9624" s="210">
        <v>55534.52</v>
      </c>
      <c r="AF9624" s="93"/>
      <c r="AG9624" s="93"/>
      <c r="AH9624" s="93"/>
    </row>
    <row r="9625" spans="21:34" x14ac:dyDescent="0.3">
      <c r="U9625" s="309" t="s">
        <v>54188</v>
      </c>
      <c r="V9625" s="310">
        <v>565.08000000000004</v>
      </c>
      <c r="X9625" s="267" t="s">
        <v>53114</v>
      </c>
      <c r="Y9625" s="268">
        <v>1430.94</v>
      </c>
      <c r="AA9625" s="229" t="s">
        <v>50189</v>
      </c>
      <c r="AB9625" s="230">
        <v>311.14</v>
      </c>
      <c r="AD9625" s="209" t="s">
        <v>23711</v>
      </c>
      <c r="AE9625" s="210">
        <v>97864.2</v>
      </c>
      <c r="AF9625" s="93"/>
      <c r="AG9625" s="93"/>
      <c r="AH9625" s="93"/>
    </row>
    <row r="9626" spans="21:34" x14ac:dyDescent="0.3">
      <c r="U9626" s="309" t="s">
        <v>69302</v>
      </c>
      <c r="V9626" s="310">
        <v>1984.78</v>
      </c>
      <c r="X9626" s="267" t="s">
        <v>55278</v>
      </c>
      <c r="Y9626" s="268">
        <v>171.44</v>
      </c>
      <c r="AA9626" s="229" t="s">
        <v>45260</v>
      </c>
      <c r="AB9626" s="230">
        <v>4000</v>
      </c>
      <c r="AD9626" s="209" t="s">
        <v>23712</v>
      </c>
      <c r="AE9626" s="210">
        <v>5139</v>
      </c>
      <c r="AF9626" s="93"/>
      <c r="AG9626" s="93"/>
      <c r="AH9626" s="93"/>
    </row>
    <row r="9627" spans="21:34" x14ac:dyDescent="0.3">
      <c r="U9627" s="309" t="s">
        <v>65090</v>
      </c>
      <c r="V9627" s="310">
        <v>614.86</v>
      </c>
      <c r="X9627" s="267" t="s">
        <v>53115</v>
      </c>
      <c r="Y9627" s="268">
        <v>338.48</v>
      </c>
      <c r="AA9627" s="229" t="s">
        <v>45261</v>
      </c>
      <c r="AB9627" s="230">
        <v>304.33</v>
      </c>
      <c r="AD9627" s="209" t="s">
        <v>23713</v>
      </c>
      <c r="AE9627" s="210">
        <v>8640</v>
      </c>
      <c r="AF9627" s="93"/>
      <c r="AG9627" s="93"/>
      <c r="AH9627" s="93"/>
    </row>
    <row r="9628" spans="21:34" x14ac:dyDescent="0.3">
      <c r="U9628" s="309" t="s">
        <v>45926</v>
      </c>
      <c r="V9628" s="310">
        <v>33040</v>
      </c>
      <c r="X9628" s="267" t="s">
        <v>53116</v>
      </c>
      <c r="Y9628" s="268">
        <v>1695.71</v>
      </c>
      <c r="AA9628" s="229" t="s">
        <v>42723</v>
      </c>
      <c r="AB9628" s="230">
        <v>422627.22</v>
      </c>
      <c r="AD9628" s="209" t="s">
        <v>23714</v>
      </c>
      <c r="AE9628" s="210">
        <v>660.96</v>
      </c>
      <c r="AF9628" s="93"/>
      <c r="AG9628" s="93"/>
      <c r="AH9628" s="93"/>
    </row>
    <row r="9629" spans="21:34" x14ac:dyDescent="0.3">
      <c r="U9629" s="309" t="s">
        <v>62862</v>
      </c>
      <c r="V9629" s="310">
        <v>900</v>
      </c>
      <c r="X9629" s="267" t="s">
        <v>53117</v>
      </c>
      <c r="Y9629" s="268">
        <v>4175.17</v>
      </c>
      <c r="AA9629" s="229" t="s">
        <v>42724</v>
      </c>
      <c r="AB9629" s="230">
        <v>31614.13</v>
      </c>
      <c r="AD9629" s="209" t="s">
        <v>23715</v>
      </c>
      <c r="AE9629" s="210">
        <v>1873.16</v>
      </c>
      <c r="AF9629" s="93"/>
      <c r="AG9629" s="93"/>
      <c r="AH9629" s="93"/>
    </row>
    <row r="9630" spans="21:34" x14ac:dyDescent="0.3">
      <c r="U9630" s="309" t="s">
        <v>57984</v>
      </c>
      <c r="V9630" s="310">
        <v>4260</v>
      </c>
      <c r="X9630" s="267" t="s">
        <v>35319</v>
      </c>
      <c r="Y9630" s="268">
        <v>151249.9</v>
      </c>
      <c r="AA9630" s="229" t="s">
        <v>24029</v>
      </c>
      <c r="AB9630" s="230">
        <v>2050.6</v>
      </c>
      <c r="AD9630" s="209" t="s">
        <v>23716</v>
      </c>
      <c r="AE9630" s="210">
        <v>2512.5</v>
      </c>
      <c r="AF9630" s="93"/>
      <c r="AG9630" s="93"/>
      <c r="AH9630" s="93"/>
    </row>
    <row r="9631" spans="21:34" x14ac:dyDescent="0.3">
      <c r="U9631" s="309" t="s">
        <v>61655</v>
      </c>
      <c r="V9631" s="310">
        <v>12635.19</v>
      </c>
      <c r="X9631" s="267" t="s">
        <v>35321</v>
      </c>
      <c r="Y9631" s="268">
        <v>7208.46</v>
      </c>
      <c r="AA9631" s="229" t="s">
        <v>24033</v>
      </c>
      <c r="AB9631" s="230">
        <v>153.04</v>
      </c>
      <c r="AD9631" s="209" t="s">
        <v>23717</v>
      </c>
      <c r="AE9631" s="210">
        <v>1375.05</v>
      </c>
      <c r="AF9631" s="93"/>
      <c r="AG9631" s="93"/>
      <c r="AH9631" s="93"/>
    </row>
    <row r="9632" spans="21:34" x14ac:dyDescent="0.3">
      <c r="U9632" s="309" t="s">
        <v>47421</v>
      </c>
      <c r="V9632" s="310">
        <v>20660.849999999999</v>
      </c>
      <c r="X9632" s="267" t="s">
        <v>59727</v>
      </c>
      <c r="Y9632" s="268">
        <v>2692.03</v>
      </c>
      <c r="AA9632" s="229" t="s">
        <v>24034</v>
      </c>
      <c r="AB9632" s="230">
        <v>444.57</v>
      </c>
      <c r="AD9632" s="209" t="s">
        <v>23718</v>
      </c>
      <c r="AE9632" s="210">
        <v>14294</v>
      </c>
      <c r="AF9632" s="93"/>
      <c r="AG9632" s="93"/>
      <c r="AH9632" s="93"/>
    </row>
    <row r="9633" spans="21:34" x14ac:dyDescent="0.3">
      <c r="U9633" s="309" t="s">
        <v>47424</v>
      </c>
      <c r="V9633" s="310">
        <v>25564.5</v>
      </c>
      <c r="X9633" s="267" t="s">
        <v>35323</v>
      </c>
      <c r="Y9633" s="268">
        <v>7126.46</v>
      </c>
      <c r="AA9633" s="229" t="s">
        <v>24035</v>
      </c>
      <c r="AB9633" s="230">
        <v>735.36</v>
      </c>
      <c r="AD9633" s="209" t="s">
        <v>23719</v>
      </c>
      <c r="AE9633" s="210">
        <v>3834.81</v>
      </c>
      <c r="AF9633" s="93"/>
      <c r="AG9633" s="93"/>
      <c r="AH9633" s="93"/>
    </row>
    <row r="9634" spans="21:34" x14ac:dyDescent="0.3">
      <c r="U9634" s="309" t="s">
        <v>45927</v>
      </c>
      <c r="V9634" s="310">
        <v>6017.74</v>
      </c>
      <c r="X9634" s="267" t="s">
        <v>53121</v>
      </c>
      <c r="Y9634" s="268">
        <v>11135.79</v>
      </c>
      <c r="AA9634" s="229" t="s">
        <v>53079</v>
      </c>
      <c r="AB9634" s="230">
        <v>4641.42</v>
      </c>
      <c r="AD9634" s="209" t="s">
        <v>23720</v>
      </c>
      <c r="AE9634" s="210">
        <v>3599.9</v>
      </c>
      <c r="AF9634" s="93"/>
      <c r="AG9634" s="93"/>
      <c r="AH9634" s="93"/>
    </row>
    <row r="9635" spans="21:34" x14ac:dyDescent="0.3">
      <c r="U9635" s="309" t="s">
        <v>69303</v>
      </c>
      <c r="V9635" s="310">
        <v>3627.03</v>
      </c>
      <c r="X9635" s="267" t="s">
        <v>64644</v>
      </c>
      <c r="Y9635" s="268">
        <v>2175.36</v>
      </c>
      <c r="AA9635" s="229" t="s">
        <v>24045</v>
      </c>
      <c r="AB9635" s="230">
        <v>64516.76</v>
      </c>
      <c r="AD9635" s="209" t="s">
        <v>23721</v>
      </c>
      <c r="AE9635" s="210">
        <v>580</v>
      </c>
      <c r="AF9635" s="93"/>
      <c r="AG9635" s="93"/>
      <c r="AH9635" s="93"/>
    </row>
    <row r="9636" spans="21:34" x14ac:dyDescent="0.3">
      <c r="U9636" s="309" t="s">
        <v>45929</v>
      </c>
      <c r="V9636" s="310">
        <v>19707.080000000002</v>
      </c>
      <c r="X9636" s="267" t="s">
        <v>64645</v>
      </c>
      <c r="Y9636" s="268">
        <v>7589.12</v>
      </c>
      <c r="AA9636" s="229" t="s">
        <v>53080</v>
      </c>
      <c r="AB9636" s="230">
        <v>-4641.42</v>
      </c>
      <c r="AD9636" s="209" t="s">
        <v>23722</v>
      </c>
      <c r="AE9636" s="210">
        <v>2740</v>
      </c>
      <c r="AF9636" s="93"/>
      <c r="AG9636" s="93"/>
      <c r="AH9636" s="93"/>
    </row>
    <row r="9637" spans="21:34" x14ac:dyDescent="0.3">
      <c r="U9637" s="309" t="s">
        <v>50582</v>
      </c>
      <c r="V9637" s="310">
        <v>174.94</v>
      </c>
      <c r="X9637" s="267" t="s">
        <v>59728</v>
      </c>
      <c r="Y9637" s="268">
        <v>16255.33</v>
      </c>
      <c r="AA9637" s="229" t="s">
        <v>24046</v>
      </c>
      <c r="AB9637" s="230">
        <v>1978</v>
      </c>
      <c r="AD9637" s="209" t="s">
        <v>23723</v>
      </c>
      <c r="AE9637" s="210">
        <v>253.98</v>
      </c>
      <c r="AF9637" s="93"/>
      <c r="AG9637" s="93"/>
      <c r="AH9637" s="93"/>
    </row>
    <row r="9638" spans="21:34" x14ac:dyDescent="0.3">
      <c r="U9638" s="309" t="s">
        <v>61656</v>
      </c>
      <c r="V9638" s="310">
        <v>6940.34</v>
      </c>
      <c r="X9638" s="267" t="s">
        <v>59729</v>
      </c>
      <c r="Y9638" s="268">
        <v>1088.71</v>
      </c>
      <c r="AA9638" s="229" t="s">
        <v>40488</v>
      </c>
      <c r="AB9638" s="230">
        <v>7755.42</v>
      </c>
      <c r="AD9638" s="209" t="s">
        <v>23724</v>
      </c>
      <c r="AE9638" s="210">
        <v>719.76</v>
      </c>
      <c r="AF9638" s="93"/>
      <c r="AG9638" s="93"/>
      <c r="AH9638" s="93"/>
    </row>
    <row r="9639" spans="21:34" x14ac:dyDescent="0.3">
      <c r="U9639" s="309" t="s">
        <v>47426</v>
      </c>
      <c r="V9639" s="310">
        <v>2507.84</v>
      </c>
      <c r="X9639" s="267" t="s">
        <v>59730</v>
      </c>
      <c r="Y9639" s="268">
        <v>368.8</v>
      </c>
      <c r="AA9639" s="229" t="s">
        <v>53081</v>
      </c>
      <c r="AB9639" s="230">
        <v>4.3600000000000003</v>
      </c>
      <c r="AD9639" s="209" t="s">
        <v>23725</v>
      </c>
      <c r="AE9639" s="210">
        <v>1816.41</v>
      </c>
      <c r="AF9639" s="93"/>
      <c r="AG9639" s="93"/>
      <c r="AH9639" s="93"/>
    </row>
    <row r="9640" spans="21:34" x14ac:dyDescent="0.3">
      <c r="U9640" s="309" t="s">
        <v>45930</v>
      </c>
      <c r="V9640" s="310">
        <v>1069.3599999999999</v>
      </c>
      <c r="X9640" s="267" t="s">
        <v>59731</v>
      </c>
      <c r="Y9640" s="268">
        <v>3887.16</v>
      </c>
      <c r="AA9640" s="229" t="s">
        <v>36487</v>
      </c>
      <c r="AB9640" s="230">
        <v>270.64</v>
      </c>
      <c r="AD9640" s="209" t="s">
        <v>23726</v>
      </c>
      <c r="AE9640" s="210">
        <v>4631.76</v>
      </c>
      <c r="AF9640" s="93"/>
      <c r="AG9640" s="93"/>
      <c r="AH9640" s="93"/>
    </row>
    <row r="9641" spans="21:34" x14ac:dyDescent="0.3">
      <c r="U9641" s="309" t="s">
        <v>45931</v>
      </c>
      <c r="V9641" s="310">
        <v>2486.12</v>
      </c>
      <c r="X9641" s="267" t="s">
        <v>60621</v>
      </c>
      <c r="Y9641" s="268">
        <v>612</v>
      </c>
      <c r="AA9641" s="229" t="s">
        <v>24047</v>
      </c>
      <c r="AB9641" s="230">
        <v>3550</v>
      </c>
      <c r="AD9641" s="209" t="s">
        <v>23727</v>
      </c>
      <c r="AE9641" s="210">
        <v>12427.36</v>
      </c>
      <c r="AF9641" s="93"/>
      <c r="AG9641" s="93"/>
      <c r="AH9641" s="93"/>
    </row>
    <row r="9642" spans="21:34" x14ac:dyDescent="0.3">
      <c r="U9642" s="309" t="s">
        <v>55553</v>
      </c>
      <c r="V9642" s="310">
        <v>134.61000000000001</v>
      </c>
      <c r="X9642" s="267" t="s">
        <v>64646</v>
      </c>
      <c r="Y9642" s="268">
        <v>-3484.44</v>
      </c>
      <c r="AA9642" s="229" t="s">
        <v>24048</v>
      </c>
      <c r="AB9642" s="230">
        <v>861.23</v>
      </c>
      <c r="AD9642" s="209" t="s">
        <v>23728</v>
      </c>
      <c r="AE9642" s="210">
        <v>9799</v>
      </c>
      <c r="AF9642" s="93"/>
      <c r="AG9642" s="93"/>
      <c r="AH9642" s="93"/>
    </row>
    <row r="9643" spans="21:34" x14ac:dyDescent="0.3">
      <c r="U9643" s="309" t="s">
        <v>69304</v>
      </c>
      <c r="V9643" s="310">
        <v>9298.93</v>
      </c>
      <c r="X9643" s="267" t="s">
        <v>50202</v>
      </c>
      <c r="Y9643" s="268">
        <v>1418.45</v>
      </c>
      <c r="AA9643" s="229" t="s">
        <v>24049</v>
      </c>
      <c r="AB9643" s="230">
        <v>2552.29</v>
      </c>
      <c r="AD9643" s="209" t="s">
        <v>23729</v>
      </c>
      <c r="AE9643" s="210">
        <v>1599</v>
      </c>
      <c r="AF9643" s="93"/>
      <c r="AG9643" s="93"/>
      <c r="AH9643" s="93"/>
    </row>
    <row r="9644" spans="21:34" x14ac:dyDescent="0.3">
      <c r="U9644" s="309" t="s">
        <v>50584</v>
      </c>
      <c r="V9644" s="310">
        <v>673.74</v>
      </c>
      <c r="X9644" s="267" t="s">
        <v>24257</v>
      </c>
      <c r="Y9644" s="268">
        <v>1453.99</v>
      </c>
      <c r="AA9644" s="229" t="s">
        <v>24050</v>
      </c>
      <c r="AB9644" s="230">
        <v>521.96</v>
      </c>
      <c r="AD9644" s="209" t="s">
        <v>23730</v>
      </c>
      <c r="AE9644" s="210">
        <v>3359.2</v>
      </c>
      <c r="AF9644" s="93"/>
      <c r="AG9644" s="93"/>
      <c r="AH9644" s="93"/>
    </row>
    <row r="9645" spans="21:34" x14ac:dyDescent="0.3">
      <c r="U9645" s="309" t="s">
        <v>69305</v>
      </c>
      <c r="V9645" s="310">
        <v>1138.3599999999999</v>
      </c>
      <c r="X9645" s="267" t="s">
        <v>60622</v>
      </c>
      <c r="Y9645" s="268">
        <v>5769.24</v>
      </c>
      <c r="AA9645" s="229" t="s">
        <v>53082</v>
      </c>
      <c r="AB9645" s="230">
        <v>141.77000000000001</v>
      </c>
      <c r="AD9645" s="209" t="s">
        <v>23731</v>
      </c>
      <c r="AE9645" s="210">
        <v>6985.93</v>
      </c>
      <c r="AF9645" s="93"/>
      <c r="AG9645" s="93"/>
      <c r="AH9645" s="93"/>
    </row>
    <row r="9646" spans="21:34" x14ac:dyDescent="0.3">
      <c r="U9646" s="311" t="s">
        <v>54192</v>
      </c>
      <c r="V9646" s="312">
        <v>94763.17</v>
      </c>
      <c r="X9646" s="267" t="s">
        <v>60623</v>
      </c>
      <c r="Y9646" s="268">
        <v>425.6</v>
      </c>
      <c r="AA9646" s="229" t="s">
        <v>40489</v>
      </c>
      <c r="AB9646" s="230">
        <v>19289.23</v>
      </c>
      <c r="AD9646" s="209" t="s">
        <v>23732</v>
      </c>
      <c r="AE9646" s="210">
        <v>5045</v>
      </c>
      <c r="AF9646" s="93"/>
      <c r="AG9646" s="93"/>
      <c r="AH9646" s="93"/>
    </row>
    <row r="9647" spans="21:34" x14ac:dyDescent="0.3">
      <c r="U9647" s="311" t="s">
        <v>14677</v>
      </c>
      <c r="V9647" s="312">
        <v>700170.97</v>
      </c>
      <c r="X9647" s="267" t="s">
        <v>60624</v>
      </c>
      <c r="Y9647" s="268">
        <v>57.7</v>
      </c>
      <c r="AA9647" s="229" t="s">
        <v>40490</v>
      </c>
      <c r="AB9647" s="230">
        <v>1429.33</v>
      </c>
      <c r="AD9647" s="209" t="s">
        <v>23733</v>
      </c>
      <c r="AE9647" s="210">
        <v>9220</v>
      </c>
      <c r="AF9647" s="93"/>
      <c r="AG9647" s="93"/>
      <c r="AH9647" s="93"/>
    </row>
    <row r="9648" spans="21:34" x14ac:dyDescent="0.3">
      <c r="U9648" s="311" t="s">
        <v>45935</v>
      </c>
      <c r="V9648" s="312">
        <v>149244.54</v>
      </c>
      <c r="X9648" s="267" t="s">
        <v>60625</v>
      </c>
      <c r="Y9648" s="268">
        <v>511.4</v>
      </c>
      <c r="AA9648" s="229" t="s">
        <v>40491</v>
      </c>
      <c r="AB9648" s="230">
        <v>4559.4399999999996</v>
      </c>
      <c r="AD9648" s="209" t="s">
        <v>23734</v>
      </c>
      <c r="AE9648" s="210">
        <v>2740</v>
      </c>
      <c r="AF9648" s="93"/>
      <c r="AG9648" s="93"/>
      <c r="AH9648" s="93"/>
    </row>
    <row r="9649" spans="21:34" x14ac:dyDescent="0.3">
      <c r="U9649" s="311" t="s">
        <v>40711</v>
      </c>
      <c r="V9649" s="312">
        <v>10843</v>
      </c>
      <c r="X9649" s="267" t="s">
        <v>60626</v>
      </c>
      <c r="Y9649" s="268">
        <v>17.7</v>
      </c>
      <c r="AA9649" s="229" t="s">
        <v>35285</v>
      </c>
      <c r="AB9649" s="230">
        <v>76654.95</v>
      </c>
      <c r="AD9649" s="209" t="s">
        <v>23735</v>
      </c>
      <c r="AE9649" s="210">
        <v>914.94</v>
      </c>
      <c r="AF9649" s="93"/>
      <c r="AG9649" s="93"/>
      <c r="AH9649" s="93"/>
    </row>
    <row r="9650" spans="21:34" x14ac:dyDescent="0.3">
      <c r="U9650" s="311" t="s">
        <v>45936</v>
      </c>
      <c r="V9650" s="312">
        <v>43178.79</v>
      </c>
      <c r="X9650" s="267" t="s">
        <v>60627</v>
      </c>
      <c r="Y9650" s="268">
        <v>62.4</v>
      </c>
      <c r="AA9650" s="229" t="s">
        <v>35286</v>
      </c>
      <c r="AB9650" s="230">
        <v>200586</v>
      </c>
      <c r="AD9650" s="209" t="s">
        <v>23736</v>
      </c>
      <c r="AE9650" s="210">
        <v>2592.92</v>
      </c>
      <c r="AF9650" s="93"/>
      <c r="AG9650" s="93"/>
      <c r="AH9650" s="93"/>
    </row>
    <row r="9651" spans="21:34" x14ac:dyDescent="0.3">
      <c r="U9651" s="311" t="s">
        <v>69306</v>
      </c>
      <c r="V9651" s="312">
        <v>83772.17</v>
      </c>
      <c r="X9651" s="267" t="s">
        <v>60628</v>
      </c>
      <c r="Y9651" s="268">
        <v>34.6</v>
      </c>
      <c r="AA9651" s="229" t="s">
        <v>24052</v>
      </c>
      <c r="AB9651" s="230">
        <v>77090</v>
      </c>
      <c r="AD9651" s="209" t="s">
        <v>23737</v>
      </c>
      <c r="AE9651" s="210">
        <v>2512.5</v>
      </c>
      <c r="AF9651" s="93"/>
      <c r="AG9651" s="93"/>
      <c r="AH9651" s="93"/>
    </row>
    <row r="9652" spans="21:34" x14ac:dyDescent="0.3">
      <c r="U9652" s="311" t="s">
        <v>14678</v>
      </c>
      <c r="V9652" s="312">
        <v>79349.27</v>
      </c>
      <c r="X9652" s="267" t="s">
        <v>60629</v>
      </c>
      <c r="Y9652" s="268">
        <v>1.8</v>
      </c>
      <c r="AA9652" s="229" t="s">
        <v>47092</v>
      </c>
      <c r="AB9652" s="230">
        <v>2897.5</v>
      </c>
      <c r="AD9652" s="209" t="s">
        <v>23738</v>
      </c>
      <c r="AE9652" s="210">
        <v>33822.019999999997</v>
      </c>
      <c r="AF9652" s="93"/>
      <c r="AG9652" s="93"/>
      <c r="AH9652" s="93"/>
    </row>
    <row r="9653" spans="21:34" x14ac:dyDescent="0.3">
      <c r="U9653" s="311" t="s">
        <v>59949</v>
      </c>
      <c r="V9653" s="312">
        <v>11088.4</v>
      </c>
      <c r="X9653" s="267" t="s">
        <v>60630</v>
      </c>
      <c r="Y9653" s="268">
        <v>35.24</v>
      </c>
      <c r="AA9653" s="229" t="s">
        <v>24053</v>
      </c>
      <c r="AB9653" s="230">
        <v>126530</v>
      </c>
      <c r="AD9653" s="209" t="s">
        <v>23739</v>
      </c>
      <c r="AE9653" s="210">
        <v>3599.9</v>
      </c>
      <c r="AF9653" s="93"/>
      <c r="AG9653" s="93"/>
      <c r="AH9653" s="93"/>
    </row>
    <row r="9654" spans="21:34" x14ac:dyDescent="0.3">
      <c r="U9654" s="311" t="s">
        <v>69307</v>
      </c>
      <c r="V9654" s="312">
        <v>8412.7999999999993</v>
      </c>
      <c r="X9654" s="267" t="s">
        <v>64647</v>
      </c>
      <c r="Y9654" s="268">
        <v>-6915.68</v>
      </c>
      <c r="AA9654" s="229" t="s">
        <v>40492</v>
      </c>
      <c r="AB9654" s="230">
        <v>6416.39</v>
      </c>
      <c r="AD9654" s="209" t="s">
        <v>23740</v>
      </c>
      <c r="AE9654" s="210">
        <v>1599</v>
      </c>
      <c r="AF9654" s="93"/>
      <c r="AG9654" s="93"/>
      <c r="AH9654" s="93"/>
    </row>
    <row r="9655" spans="21:34" x14ac:dyDescent="0.3">
      <c r="U9655" s="311" t="s">
        <v>69308</v>
      </c>
      <c r="V9655" s="312">
        <v>533.79999999999995</v>
      </c>
      <c r="X9655" s="267" t="s">
        <v>60631</v>
      </c>
      <c r="Y9655" s="268">
        <v>4573.5</v>
      </c>
      <c r="AA9655" s="229" t="s">
        <v>33859</v>
      </c>
      <c r="AB9655" s="230">
        <v>71790.58</v>
      </c>
      <c r="AD9655" s="209" t="s">
        <v>23741</v>
      </c>
      <c r="AE9655" s="210">
        <v>6985.93</v>
      </c>
      <c r="AF9655" s="93"/>
      <c r="AG9655" s="93"/>
      <c r="AH9655" s="93"/>
    </row>
    <row r="9656" spans="21:34" x14ac:dyDescent="0.3">
      <c r="U9656" s="311" t="s">
        <v>69309</v>
      </c>
      <c r="V9656" s="312">
        <v>27.92</v>
      </c>
      <c r="X9656" s="267" t="s">
        <v>60632</v>
      </c>
      <c r="Y9656" s="268">
        <v>157.88</v>
      </c>
      <c r="AA9656" s="229" t="s">
        <v>24054</v>
      </c>
      <c r="AB9656" s="230">
        <v>2051.7600000000002</v>
      </c>
      <c r="AD9656" s="209" t="s">
        <v>23742</v>
      </c>
      <c r="AE9656" s="210">
        <v>22760.57</v>
      </c>
      <c r="AF9656" s="93"/>
      <c r="AG9656" s="93"/>
      <c r="AH9656" s="93"/>
    </row>
    <row r="9657" spans="21:34" x14ac:dyDescent="0.3">
      <c r="U9657" s="311" t="s">
        <v>14681</v>
      </c>
      <c r="V9657" s="312">
        <v>13558.58</v>
      </c>
      <c r="X9657" s="267" t="s">
        <v>60633</v>
      </c>
      <c r="Y9657" s="268">
        <v>14.88</v>
      </c>
      <c r="AA9657" s="229" t="s">
        <v>36488</v>
      </c>
      <c r="AB9657" s="230">
        <v>11365.9</v>
      </c>
      <c r="AD9657" s="209" t="s">
        <v>23743</v>
      </c>
      <c r="AE9657" s="210">
        <v>81.98</v>
      </c>
      <c r="AF9657" s="93"/>
      <c r="AG9657" s="93"/>
      <c r="AH9657" s="93"/>
    </row>
    <row r="9658" spans="21:34" x14ac:dyDescent="0.3">
      <c r="U9658" s="311" t="s">
        <v>12949</v>
      </c>
      <c r="V9658" s="312">
        <v>360608.28</v>
      </c>
      <c r="X9658" s="267" t="s">
        <v>60634</v>
      </c>
      <c r="Y9658" s="268">
        <v>360.34</v>
      </c>
      <c r="AA9658" s="229" t="s">
        <v>47093</v>
      </c>
      <c r="AB9658" s="230">
        <v>797.86</v>
      </c>
      <c r="AD9658" s="209" t="s">
        <v>23744</v>
      </c>
      <c r="AE9658" s="210">
        <v>1350</v>
      </c>
      <c r="AF9658" s="93"/>
      <c r="AG9658" s="93"/>
      <c r="AH9658" s="93"/>
    </row>
    <row r="9659" spans="21:34" x14ac:dyDescent="0.3">
      <c r="U9659" s="311" t="s">
        <v>34420</v>
      </c>
      <c r="V9659" s="312">
        <v>440796.42</v>
      </c>
      <c r="X9659" s="267" t="s">
        <v>60635</v>
      </c>
      <c r="Y9659" s="268">
        <v>18.95</v>
      </c>
      <c r="AA9659" s="229" t="s">
        <v>49018</v>
      </c>
      <c r="AB9659" s="230">
        <v>164.94</v>
      </c>
      <c r="AD9659" s="209" t="s">
        <v>23745</v>
      </c>
      <c r="AE9659" s="210">
        <v>576.9</v>
      </c>
      <c r="AF9659" s="93"/>
      <c r="AG9659" s="93"/>
      <c r="AH9659" s="93"/>
    </row>
    <row r="9660" spans="21:34" x14ac:dyDescent="0.3">
      <c r="U9660" s="311" t="s">
        <v>54193</v>
      </c>
      <c r="V9660" s="312">
        <v>458704.98</v>
      </c>
      <c r="X9660" s="267" t="s">
        <v>53122</v>
      </c>
      <c r="Y9660" s="268">
        <v>32.24</v>
      </c>
      <c r="AA9660" s="229" t="s">
        <v>33860</v>
      </c>
      <c r="AB9660" s="230">
        <v>32472.7</v>
      </c>
      <c r="AD9660" s="209" t="s">
        <v>23746</v>
      </c>
      <c r="AE9660" s="210">
        <v>253.1</v>
      </c>
      <c r="AF9660" s="93"/>
      <c r="AG9660" s="93"/>
      <c r="AH9660" s="93"/>
    </row>
    <row r="9661" spans="21:34" x14ac:dyDescent="0.3">
      <c r="U9661" s="311" t="s">
        <v>14697</v>
      </c>
      <c r="V9661" s="312">
        <v>65317.56</v>
      </c>
      <c r="X9661" s="267" t="s">
        <v>64648</v>
      </c>
      <c r="Y9661" s="268">
        <v>-4688.3</v>
      </c>
      <c r="AA9661" s="229" t="s">
        <v>35287</v>
      </c>
      <c r="AB9661" s="230">
        <v>47790</v>
      </c>
      <c r="AD9661" s="209" t="s">
        <v>23747</v>
      </c>
      <c r="AE9661" s="210">
        <v>8221</v>
      </c>
      <c r="AF9661" s="93"/>
      <c r="AG9661" s="93"/>
      <c r="AH9661" s="93"/>
    </row>
    <row r="9662" spans="21:34" x14ac:dyDescent="0.3">
      <c r="U9662" s="311" t="s">
        <v>62338</v>
      </c>
      <c r="V9662" s="312">
        <v>14145.31</v>
      </c>
      <c r="X9662" s="267" t="s">
        <v>53123</v>
      </c>
      <c r="Y9662" s="268">
        <v>-469.49</v>
      </c>
      <c r="AA9662" s="229" t="s">
        <v>24055</v>
      </c>
      <c r="AB9662" s="230">
        <v>49856.05</v>
      </c>
      <c r="AD9662" s="209" t="s">
        <v>23748</v>
      </c>
      <c r="AE9662" s="210">
        <v>4227</v>
      </c>
      <c r="AF9662" s="93"/>
      <c r="AG9662" s="93"/>
      <c r="AH9662" s="93"/>
    </row>
    <row r="9663" spans="21:34" x14ac:dyDescent="0.3">
      <c r="U9663" s="311" t="s">
        <v>14699</v>
      </c>
      <c r="V9663" s="312">
        <v>101904.66</v>
      </c>
      <c r="X9663" s="267" t="s">
        <v>60636</v>
      </c>
      <c r="Y9663" s="268">
        <v>-382.11</v>
      </c>
      <c r="AA9663" s="229" t="s">
        <v>35288</v>
      </c>
      <c r="AB9663" s="230">
        <v>98338.02</v>
      </c>
      <c r="AD9663" s="209" t="s">
        <v>23749</v>
      </c>
      <c r="AE9663" s="210">
        <v>1200</v>
      </c>
      <c r="AF9663" s="93"/>
      <c r="AG9663" s="93"/>
      <c r="AH9663" s="93"/>
    </row>
    <row r="9664" spans="21:34" x14ac:dyDescent="0.3">
      <c r="U9664" s="311" t="s">
        <v>14700</v>
      </c>
      <c r="V9664" s="312">
        <v>8054.44</v>
      </c>
      <c r="X9664" s="267" t="s">
        <v>42738</v>
      </c>
      <c r="Y9664" s="268">
        <v>-29.23</v>
      </c>
      <c r="AA9664" s="229" t="s">
        <v>35289</v>
      </c>
      <c r="AB9664" s="230">
        <v>39558.519999999997</v>
      </c>
      <c r="AD9664" s="209" t="s">
        <v>23750</v>
      </c>
      <c r="AE9664" s="210">
        <v>772.16</v>
      </c>
      <c r="AF9664" s="93"/>
      <c r="AG9664" s="93"/>
      <c r="AH9664" s="93"/>
    </row>
    <row r="9665" spans="21:34" x14ac:dyDescent="0.3">
      <c r="U9665" s="311" t="s">
        <v>35943</v>
      </c>
      <c r="V9665" s="312">
        <v>3928.81</v>
      </c>
      <c r="X9665" s="267" t="s">
        <v>50203</v>
      </c>
      <c r="Y9665" s="268">
        <v>-11.46</v>
      </c>
      <c r="AA9665" s="229" t="s">
        <v>33861</v>
      </c>
      <c r="AB9665" s="230">
        <v>25104.74</v>
      </c>
      <c r="AD9665" s="209" t="s">
        <v>23751</v>
      </c>
      <c r="AE9665" s="210">
        <v>2000</v>
      </c>
      <c r="AF9665" s="93"/>
      <c r="AG9665" s="93"/>
      <c r="AH9665" s="93"/>
    </row>
    <row r="9666" spans="21:34" x14ac:dyDescent="0.3">
      <c r="U9666" s="311" t="s">
        <v>14701</v>
      </c>
      <c r="V9666" s="312">
        <v>5003.54</v>
      </c>
      <c r="X9666" s="267" t="s">
        <v>50204</v>
      </c>
      <c r="Y9666" s="268">
        <v>-1.27</v>
      </c>
      <c r="AA9666" s="229" t="s">
        <v>50190</v>
      </c>
      <c r="AB9666" s="230">
        <v>655.16999999999996</v>
      </c>
      <c r="AD9666" s="209" t="s">
        <v>23752</v>
      </c>
      <c r="AE9666" s="210">
        <v>3386</v>
      </c>
      <c r="AF9666" s="93"/>
      <c r="AG9666" s="93"/>
      <c r="AH9666" s="93"/>
    </row>
    <row r="9667" spans="21:34" x14ac:dyDescent="0.3">
      <c r="U9667" s="311" t="s">
        <v>14703</v>
      </c>
      <c r="V9667" s="312">
        <v>300.98</v>
      </c>
      <c r="X9667" s="267" t="s">
        <v>24261</v>
      </c>
      <c r="Y9667" s="268">
        <v>2328.88</v>
      </c>
      <c r="AA9667" s="229" t="s">
        <v>53083</v>
      </c>
      <c r="AB9667" s="230">
        <v>170898</v>
      </c>
      <c r="AD9667" s="209" t="s">
        <v>23753</v>
      </c>
      <c r="AE9667" s="210">
        <v>42685.75</v>
      </c>
      <c r="AF9667" s="93"/>
      <c r="AG9667" s="93"/>
      <c r="AH9667" s="93"/>
    </row>
    <row r="9668" spans="21:34" x14ac:dyDescent="0.3">
      <c r="U9668" s="311" t="s">
        <v>56752</v>
      </c>
      <c r="V9668" s="312">
        <v>3500</v>
      </c>
      <c r="X9668" s="267" t="s">
        <v>24263</v>
      </c>
      <c r="Y9668" s="268">
        <v>12.15</v>
      </c>
      <c r="AA9668" s="229" t="s">
        <v>24056</v>
      </c>
      <c r="AB9668" s="230">
        <v>30647.73</v>
      </c>
      <c r="AD9668" s="209" t="s">
        <v>23754</v>
      </c>
      <c r="AE9668" s="210">
        <v>3272.64</v>
      </c>
      <c r="AF9668" s="93"/>
      <c r="AG9668" s="93"/>
      <c r="AH9668" s="93"/>
    </row>
    <row r="9669" spans="21:34" x14ac:dyDescent="0.3">
      <c r="U9669" s="311" t="s">
        <v>34435</v>
      </c>
      <c r="V9669" s="312">
        <v>430207.65</v>
      </c>
      <c r="X9669" s="267" t="s">
        <v>24264</v>
      </c>
      <c r="Y9669" s="268">
        <v>469.49</v>
      </c>
      <c r="AA9669" s="229" t="s">
        <v>33862</v>
      </c>
      <c r="AB9669" s="230">
        <v>71204.86</v>
      </c>
      <c r="AD9669" s="209" t="s">
        <v>23755</v>
      </c>
      <c r="AE9669" s="210">
        <v>250.36</v>
      </c>
      <c r="AF9669" s="93"/>
      <c r="AG9669" s="93"/>
      <c r="AH9669" s="93"/>
    </row>
    <row r="9670" spans="21:34" x14ac:dyDescent="0.3">
      <c r="U9670" s="311" t="s">
        <v>14768</v>
      </c>
      <c r="V9670" s="312">
        <v>646554.89</v>
      </c>
      <c r="X9670" s="267" t="s">
        <v>60637</v>
      </c>
      <c r="Y9670" s="268">
        <v>294.94</v>
      </c>
      <c r="AA9670" s="229" t="s">
        <v>24057</v>
      </c>
      <c r="AB9670" s="230">
        <v>7653.6</v>
      </c>
      <c r="AD9670" s="209" t="s">
        <v>23756</v>
      </c>
      <c r="AE9670" s="210">
        <v>10416.68</v>
      </c>
      <c r="AF9670" s="93"/>
      <c r="AG9670" s="93"/>
      <c r="AH9670" s="93"/>
    </row>
    <row r="9671" spans="21:34" x14ac:dyDescent="0.3">
      <c r="U9671" s="311" t="s">
        <v>33043</v>
      </c>
      <c r="V9671" s="312">
        <v>24001.49</v>
      </c>
      <c r="X9671" s="267" t="s">
        <v>53124</v>
      </c>
      <c r="Y9671" s="268">
        <v>5200</v>
      </c>
      <c r="AA9671" s="229" t="s">
        <v>24058</v>
      </c>
      <c r="AB9671" s="230">
        <v>2682.17</v>
      </c>
      <c r="AD9671" s="209" t="s">
        <v>23757</v>
      </c>
      <c r="AE9671" s="210">
        <v>10416.68</v>
      </c>
      <c r="AF9671" s="93"/>
      <c r="AG9671" s="93"/>
      <c r="AH9671" s="93"/>
    </row>
    <row r="9672" spans="21:34" x14ac:dyDescent="0.3">
      <c r="U9672" s="311" t="s">
        <v>14770</v>
      </c>
      <c r="V9672" s="312">
        <v>37198.120000000003</v>
      </c>
      <c r="X9672" s="267" t="s">
        <v>50208</v>
      </c>
      <c r="Y9672" s="268">
        <v>45097.93</v>
      </c>
      <c r="AA9672" s="229" t="s">
        <v>24059</v>
      </c>
      <c r="AB9672" s="230">
        <v>107.03</v>
      </c>
      <c r="AD9672" s="209" t="s">
        <v>23758</v>
      </c>
      <c r="AE9672" s="210">
        <v>3272.64</v>
      </c>
      <c r="AF9672" s="93"/>
      <c r="AG9672" s="93"/>
      <c r="AH9672" s="93"/>
    </row>
    <row r="9673" spans="21:34" x14ac:dyDescent="0.3">
      <c r="U9673" s="311" t="s">
        <v>12956</v>
      </c>
      <c r="V9673" s="312">
        <v>611.20000000000005</v>
      </c>
      <c r="X9673" s="267" t="s">
        <v>42742</v>
      </c>
      <c r="Y9673" s="268">
        <v>3279.57</v>
      </c>
      <c r="AA9673" s="229" t="s">
        <v>24060</v>
      </c>
      <c r="AB9673" s="230">
        <v>723.38</v>
      </c>
      <c r="AD9673" s="209" t="s">
        <v>23759</v>
      </c>
      <c r="AE9673" s="210">
        <v>250.36</v>
      </c>
      <c r="AF9673" s="93"/>
      <c r="AG9673" s="93"/>
      <c r="AH9673" s="93"/>
    </row>
    <row r="9674" spans="21:34" x14ac:dyDescent="0.3">
      <c r="U9674" s="311" t="s">
        <v>14774</v>
      </c>
      <c r="V9674" s="312">
        <v>34697.79</v>
      </c>
      <c r="X9674" s="267" t="s">
        <v>50209</v>
      </c>
      <c r="Y9674" s="268">
        <v>94.24</v>
      </c>
      <c r="AA9674" s="229" t="s">
        <v>24061</v>
      </c>
      <c r="AB9674" s="230">
        <v>52098.81</v>
      </c>
      <c r="AD9674" s="209" t="s">
        <v>23760</v>
      </c>
      <c r="AE9674" s="210">
        <v>3281.98</v>
      </c>
      <c r="AF9674" s="93"/>
      <c r="AG9674" s="93"/>
      <c r="AH9674" s="93"/>
    </row>
    <row r="9675" spans="21:34" x14ac:dyDescent="0.3">
      <c r="U9675" s="311" t="s">
        <v>56753</v>
      </c>
      <c r="V9675" s="312">
        <v>94600</v>
      </c>
      <c r="X9675" s="267" t="s">
        <v>53125</v>
      </c>
      <c r="Y9675" s="268">
        <v>936.59</v>
      </c>
      <c r="AA9675" s="229" t="s">
        <v>33863</v>
      </c>
      <c r="AB9675" s="230">
        <v>92534.59</v>
      </c>
      <c r="AD9675" s="209" t="s">
        <v>23761</v>
      </c>
      <c r="AE9675" s="210">
        <v>576.9</v>
      </c>
      <c r="AF9675" s="93"/>
      <c r="AG9675" s="93"/>
      <c r="AH9675" s="93"/>
    </row>
    <row r="9676" spans="21:34" x14ac:dyDescent="0.3">
      <c r="U9676" s="311" t="s">
        <v>14776</v>
      </c>
      <c r="V9676" s="312">
        <v>45120</v>
      </c>
      <c r="X9676" s="267" t="s">
        <v>42743</v>
      </c>
      <c r="Y9676" s="268">
        <v>9.06</v>
      </c>
      <c r="AA9676" s="229" t="s">
        <v>53084</v>
      </c>
      <c r="AB9676" s="230">
        <v>-354.57</v>
      </c>
      <c r="AD9676" s="209" t="s">
        <v>23762</v>
      </c>
      <c r="AE9676" s="210">
        <v>1350</v>
      </c>
      <c r="AF9676" s="93"/>
      <c r="AG9676" s="93"/>
      <c r="AH9676" s="93"/>
    </row>
    <row r="9677" spans="21:34" x14ac:dyDescent="0.3">
      <c r="U9677" s="311" t="s">
        <v>63846</v>
      </c>
      <c r="V9677" s="312">
        <v>4450</v>
      </c>
      <c r="X9677" s="267" t="s">
        <v>53126</v>
      </c>
      <c r="Y9677" s="268">
        <v>21.05</v>
      </c>
      <c r="AA9677" s="229" t="s">
        <v>35290</v>
      </c>
      <c r="AB9677" s="230">
        <v>46734.64</v>
      </c>
      <c r="AD9677" s="209" t="s">
        <v>23763</v>
      </c>
      <c r="AE9677" s="210">
        <v>42685.75</v>
      </c>
      <c r="AF9677" s="93"/>
      <c r="AG9677" s="93"/>
      <c r="AH9677" s="93"/>
    </row>
    <row r="9678" spans="21:34" x14ac:dyDescent="0.3">
      <c r="U9678" s="311" t="s">
        <v>14777</v>
      </c>
      <c r="V9678" s="312">
        <v>367449.37</v>
      </c>
      <c r="X9678" s="267" t="s">
        <v>53127</v>
      </c>
      <c r="Y9678" s="268">
        <v>59.26</v>
      </c>
      <c r="AA9678" s="229" t="s">
        <v>36489</v>
      </c>
      <c r="AB9678" s="230">
        <v>12100</v>
      </c>
      <c r="AD9678" s="209" t="s">
        <v>23764</v>
      </c>
      <c r="AE9678" s="210">
        <v>4411.26</v>
      </c>
      <c r="AF9678" s="93"/>
      <c r="AG9678" s="93"/>
      <c r="AH9678" s="93"/>
    </row>
    <row r="9679" spans="21:34" x14ac:dyDescent="0.3">
      <c r="U9679" s="311" t="s">
        <v>12958</v>
      </c>
      <c r="V9679" s="312">
        <v>123220.54</v>
      </c>
      <c r="X9679" s="267" t="s">
        <v>53128</v>
      </c>
      <c r="Y9679" s="268">
        <v>2.42</v>
      </c>
      <c r="AA9679" s="229" t="s">
        <v>48103</v>
      </c>
      <c r="AB9679" s="230">
        <v>11500</v>
      </c>
      <c r="AD9679" s="209" t="s">
        <v>23765</v>
      </c>
      <c r="AE9679" s="210">
        <v>8221</v>
      </c>
      <c r="AF9679" s="93"/>
      <c r="AG9679" s="93"/>
      <c r="AH9679" s="93"/>
    </row>
    <row r="9680" spans="21:34" x14ac:dyDescent="0.3">
      <c r="U9680" s="311" t="s">
        <v>12959</v>
      </c>
      <c r="V9680" s="312">
        <v>402784.91</v>
      </c>
      <c r="X9680" s="267" t="s">
        <v>60638</v>
      </c>
      <c r="Y9680" s="268">
        <v>2145</v>
      </c>
      <c r="AA9680" s="229" t="s">
        <v>48104</v>
      </c>
      <c r="AB9680" s="230">
        <v>854.05</v>
      </c>
      <c r="AD9680" s="209" t="s">
        <v>23766</v>
      </c>
      <c r="AE9680" s="210">
        <v>4227</v>
      </c>
      <c r="AF9680" s="93"/>
      <c r="AG9680" s="93"/>
      <c r="AH9680" s="93"/>
    </row>
    <row r="9681" spans="21:34" x14ac:dyDescent="0.3">
      <c r="U9681" s="311" t="s">
        <v>12960</v>
      </c>
      <c r="V9681" s="312">
        <v>130734.93</v>
      </c>
      <c r="X9681" s="267" t="s">
        <v>42744</v>
      </c>
      <c r="Y9681" s="268">
        <v>195.61</v>
      </c>
      <c r="AA9681" s="229" t="s">
        <v>53085</v>
      </c>
      <c r="AB9681" s="230">
        <v>11520</v>
      </c>
      <c r="AD9681" s="209" t="s">
        <v>23767</v>
      </c>
      <c r="AE9681" s="210">
        <v>50000</v>
      </c>
      <c r="AF9681" s="93"/>
      <c r="AG9681" s="93"/>
      <c r="AH9681" s="93"/>
    </row>
    <row r="9682" spans="21:34" x14ac:dyDescent="0.3">
      <c r="U9682" s="311" t="s">
        <v>14779</v>
      </c>
      <c r="V9682" s="312">
        <v>213430</v>
      </c>
      <c r="X9682" s="267" t="s">
        <v>60639</v>
      </c>
      <c r="Y9682" s="268">
        <v>5572.4</v>
      </c>
      <c r="AA9682" s="229" t="s">
        <v>53086</v>
      </c>
      <c r="AB9682" s="230">
        <v>881.26</v>
      </c>
      <c r="AD9682" s="209" t="s">
        <v>23768</v>
      </c>
      <c r="AE9682" s="210">
        <v>13563</v>
      </c>
      <c r="AF9682" s="93"/>
      <c r="AG9682" s="93"/>
      <c r="AH9682" s="93"/>
    </row>
    <row r="9683" spans="21:34" x14ac:dyDescent="0.3">
      <c r="U9683" s="311" t="s">
        <v>34437</v>
      </c>
      <c r="V9683" s="312">
        <v>89400</v>
      </c>
      <c r="X9683" s="267" t="s">
        <v>60640</v>
      </c>
      <c r="Y9683" s="268">
        <v>2880.3</v>
      </c>
      <c r="AA9683" s="229" t="s">
        <v>49019</v>
      </c>
      <c r="AB9683" s="230">
        <v>398</v>
      </c>
      <c r="AD9683" s="209" t="s">
        <v>23769</v>
      </c>
      <c r="AE9683" s="210">
        <v>1656</v>
      </c>
      <c r="AF9683" s="93"/>
      <c r="AG9683" s="93"/>
      <c r="AH9683" s="93"/>
    </row>
    <row r="9684" spans="21:34" x14ac:dyDescent="0.3">
      <c r="U9684" s="311" t="s">
        <v>55555</v>
      </c>
      <c r="V9684" s="312">
        <v>7300</v>
      </c>
      <c r="X9684" s="267" t="s">
        <v>64649</v>
      </c>
      <c r="Y9684" s="268">
        <v>17103.95</v>
      </c>
      <c r="AA9684" s="229" t="s">
        <v>53087</v>
      </c>
      <c r="AB9684" s="230">
        <v>292.05</v>
      </c>
      <c r="AD9684" s="209" t="s">
        <v>23770</v>
      </c>
      <c r="AE9684" s="210">
        <v>45053.56</v>
      </c>
      <c r="AF9684" s="93"/>
      <c r="AG9684" s="93"/>
      <c r="AH9684" s="93"/>
    </row>
    <row r="9685" spans="21:34" x14ac:dyDescent="0.3">
      <c r="U9685" s="311" t="s">
        <v>14783</v>
      </c>
      <c r="V9685" s="312">
        <v>82301.259999999995</v>
      </c>
      <c r="X9685" s="267" t="s">
        <v>64650</v>
      </c>
      <c r="Y9685" s="268">
        <v>27384.54</v>
      </c>
      <c r="AA9685" s="229" t="s">
        <v>53088</v>
      </c>
      <c r="AB9685" s="230">
        <v>406.89</v>
      </c>
      <c r="AD9685" s="209" t="s">
        <v>23771</v>
      </c>
      <c r="AE9685" s="210">
        <v>2759</v>
      </c>
      <c r="AF9685" s="93"/>
      <c r="AG9685" s="93"/>
      <c r="AH9685" s="93"/>
    </row>
    <row r="9686" spans="21:34" x14ac:dyDescent="0.3">
      <c r="U9686" s="311" t="s">
        <v>69310</v>
      </c>
      <c r="V9686" s="312">
        <v>62.63</v>
      </c>
      <c r="X9686" s="267" t="s">
        <v>64651</v>
      </c>
      <c r="Y9686" s="268">
        <v>1415.5</v>
      </c>
      <c r="AA9686" s="229" t="s">
        <v>53089</v>
      </c>
      <c r="AB9686" s="230">
        <v>1770.69</v>
      </c>
      <c r="AD9686" s="209" t="s">
        <v>23772</v>
      </c>
      <c r="AE9686" s="210">
        <v>4987</v>
      </c>
      <c r="AF9686" s="93"/>
      <c r="AG9686" s="93"/>
      <c r="AH9686" s="93"/>
    </row>
    <row r="9687" spans="21:34" x14ac:dyDescent="0.3">
      <c r="U9687" s="311" t="s">
        <v>14784</v>
      </c>
      <c r="V9687" s="312">
        <v>297795.3</v>
      </c>
      <c r="X9687" s="267" t="s">
        <v>64652</v>
      </c>
      <c r="Y9687" s="268">
        <v>315.93</v>
      </c>
      <c r="AA9687" s="229" t="s">
        <v>53090</v>
      </c>
      <c r="AB9687" s="230">
        <v>23.55</v>
      </c>
      <c r="AD9687" s="209" t="s">
        <v>23773</v>
      </c>
      <c r="AE9687" s="210">
        <v>2000</v>
      </c>
      <c r="AF9687" s="93"/>
      <c r="AG9687" s="93"/>
      <c r="AH9687" s="93"/>
    </row>
    <row r="9688" spans="21:34" x14ac:dyDescent="0.3">
      <c r="U9688" s="311" t="s">
        <v>12961</v>
      </c>
      <c r="V9688" s="312">
        <v>1562547.1</v>
      </c>
      <c r="X9688" s="267" t="s">
        <v>64653</v>
      </c>
      <c r="Y9688" s="268">
        <v>6482.81</v>
      </c>
      <c r="AA9688" s="229" t="s">
        <v>53091</v>
      </c>
      <c r="AB9688" s="230">
        <v>20169</v>
      </c>
      <c r="AD9688" s="209" t="s">
        <v>23774</v>
      </c>
      <c r="AE9688" s="210">
        <v>907</v>
      </c>
      <c r="AF9688" s="93"/>
      <c r="AG9688" s="93"/>
      <c r="AH9688" s="93"/>
    </row>
    <row r="9689" spans="21:34" x14ac:dyDescent="0.3">
      <c r="U9689" s="311" t="s">
        <v>56754</v>
      </c>
      <c r="V9689" s="312">
        <v>5494.68</v>
      </c>
      <c r="X9689" s="267" t="s">
        <v>64654</v>
      </c>
      <c r="Y9689" s="268">
        <v>64.69</v>
      </c>
      <c r="AA9689" s="229" t="s">
        <v>49020</v>
      </c>
      <c r="AB9689" s="230">
        <v>2761.5</v>
      </c>
      <c r="AD9689" s="209" t="s">
        <v>23775</v>
      </c>
      <c r="AE9689" s="210">
        <v>17890.16</v>
      </c>
      <c r="AF9689" s="93"/>
      <c r="AG9689" s="93"/>
      <c r="AH9689" s="93"/>
    </row>
    <row r="9690" spans="21:34" x14ac:dyDescent="0.3">
      <c r="U9690" s="311" t="s">
        <v>14787</v>
      </c>
      <c r="V9690" s="312">
        <v>20267.27</v>
      </c>
      <c r="X9690" s="267" t="s">
        <v>64655</v>
      </c>
      <c r="Y9690" s="268">
        <v>478.17</v>
      </c>
      <c r="AA9690" s="229" t="s">
        <v>49021</v>
      </c>
      <c r="AB9690" s="230">
        <v>1739.75</v>
      </c>
      <c r="AD9690" s="209" t="s">
        <v>23776</v>
      </c>
      <c r="AE9690" s="210">
        <v>178796.69</v>
      </c>
      <c r="AF9690" s="93"/>
      <c r="AG9690" s="93"/>
      <c r="AH9690" s="93"/>
    </row>
    <row r="9691" spans="21:34" x14ac:dyDescent="0.3">
      <c r="U9691" s="311" t="s">
        <v>59448</v>
      </c>
      <c r="V9691" s="312">
        <v>17417624.850000001</v>
      </c>
      <c r="X9691" s="267" t="s">
        <v>24290</v>
      </c>
      <c r="Y9691" s="268">
        <v>6767.43</v>
      </c>
      <c r="AA9691" s="229" t="s">
        <v>49022</v>
      </c>
      <c r="AB9691" s="230">
        <v>1896.81</v>
      </c>
      <c r="AD9691" s="209" t="s">
        <v>23777</v>
      </c>
      <c r="AE9691" s="210">
        <v>6109</v>
      </c>
      <c r="AF9691" s="93"/>
      <c r="AG9691" s="93"/>
      <c r="AH9691" s="93"/>
    </row>
    <row r="9692" spans="21:34" x14ac:dyDescent="0.3">
      <c r="U9692" s="311" t="s">
        <v>12964</v>
      </c>
      <c r="V9692" s="312">
        <v>1514</v>
      </c>
      <c r="X9692" s="267" t="s">
        <v>47101</v>
      </c>
      <c r="Y9692" s="268">
        <v>190</v>
      </c>
      <c r="AA9692" s="229" t="s">
        <v>49023</v>
      </c>
      <c r="AB9692" s="230">
        <v>4628.3100000000004</v>
      </c>
      <c r="AD9692" s="209" t="s">
        <v>23778</v>
      </c>
      <c r="AE9692" s="210">
        <v>50000</v>
      </c>
      <c r="AF9692" s="93"/>
      <c r="AG9692" s="93"/>
      <c r="AH9692" s="93"/>
    </row>
    <row r="9693" spans="21:34" x14ac:dyDescent="0.3">
      <c r="U9693" s="311" t="s">
        <v>56755</v>
      </c>
      <c r="V9693" s="312">
        <v>8175</v>
      </c>
      <c r="X9693" s="267" t="s">
        <v>64656</v>
      </c>
      <c r="Y9693" s="268">
        <v>21900</v>
      </c>
      <c r="AA9693" s="229" t="s">
        <v>50191</v>
      </c>
      <c r="AB9693" s="230">
        <v>383.23</v>
      </c>
      <c r="AD9693" s="209" t="s">
        <v>23779</v>
      </c>
      <c r="AE9693" s="210">
        <v>22235</v>
      </c>
      <c r="AF9693" s="93"/>
      <c r="AG9693" s="93"/>
      <c r="AH9693" s="93"/>
    </row>
    <row r="9694" spans="21:34" x14ac:dyDescent="0.3">
      <c r="U9694" s="311" t="s">
        <v>43142</v>
      </c>
      <c r="V9694" s="312">
        <v>879.93</v>
      </c>
      <c r="X9694" s="267" t="s">
        <v>50211</v>
      </c>
      <c r="Y9694" s="268">
        <v>1634.23</v>
      </c>
      <c r="AA9694" s="229" t="s">
        <v>53092</v>
      </c>
      <c r="AB9694" s="230">
        <v>176</v>
      </c>
      <c r="AD9694" s="209" t="s">
        <v>23780</v>
      </c>
      <c r="AE9694" s="210">
        <v>19890.16</v>
      </c>
      <c r="AF9694" s="93"/>
      <c r="AG9694" s="93"/>
      <c r="AH9694" s="93"/>
    </row>
    <row r="9695" spans="21:34" x14ac:dyDescent="0.3">
      <c r="U9695" s="311" t="s">
        <v>14843</v>
      </c>
      <c r="V9695" s="312">
        <v>11085.28</v>
      </c>
      <c r="X9695" s="267" t="s">
        <v>57638</v>
      </c>
      <c r="Y9695" s="268">
        <v>10673.81</v>
      </c>
      <c r="AA9695" s="229" t="s">
        <v>53093</v>
      </c>
      <c r="AB9695" s="230">
        <v>1180.46</v>
      </c>
      <c r="AD9695" s="209" t="s">
        <v>23781</v>
      </c>
      <c r="AE9695" s="210">
        <v>231596.25</v>
      </c>
      <c r="AF9695" s="93"/>
      <c r="AG9695" s="93"/>
      <c r="AH9695" s="93"/>
    </row>
    <row r="9696" spans="21:34" x14ac:dyDescent="0.3">
      <c r="U9696" s="311" t="s">
        <v>14845</v>
      </c>
      <c r="V9696" s="312">
        <v>45462.239999999998</v>
      </c>
      <c r="X9696" s="267" t="s">
        <v>50212</v>
      </c>
      <c r="Y9696" s="268">
        <v>89.99</v>
      </c>
      <c r="AA9696" s="229" t="s">
        <v>53094</v>
      </c>
      <c r="AB9696" s="230">
        <v>47.11</v>
      </c>
      <c r="AD9696" s="209" t="s">
        <v>23782</v>
      </c>
      <c r="AE9696" s="210">
        <v>1491.31</v>
      </c>
      <c r="AF9696" s="93"/>
      <c r="AG9696" s="93"/>
      <c r="AH9696" s="93"/>
    </row>
    <row r="9697" spans="21:34" x14ac:dyDescent="0.3">
      <c r="U9697" s="311" t="s">
        <v>69311</v>
      </c>
      <c r="V9697" s="312">
        <v>3122.38</v>
      </c>
      <c r="X9697" s="267" t="s">
        <v>64657</v>
      </c>
      <c r="Y9697" s="268">
        <v>306.29000000000002</v>
      </c>
      <c r="AA9697" s="229" t="s">
        <v>53095</v>
      </c>
      <c r="AB9697" s="230">
        <v>495.45</v>
      </c>
      <c r="AD9697" s="209" t="s">
        <v>23783</v>
      </c>
      <c r="AE9697" s="210">
        <v>108.17</v>
      </c>
      <c r="AF9697" s="93"/>
      <c r="AG9697" s="93"/>
      <c r="AH9697" s="93"/>
    </row>
    <row r="9698" spans="21:34" x14ac:dyDescent="0.3">
      <c r="U9698" s="311" t="s">
        <v>14949</v>
      </c>
      <c r="V9698" s="312">
        <v>397786.12</v>
      </c>
      <c r="X9698" s="267" t="s">
        <v>63270</v>
      </c>
      <c r="Y9698" s="268">
        <v>10905.72</v>
      </c>
      <c r="AA9698" s="229" t="s">
        <v>50192</v>
      </c>
      <c r="AB9698" s="230">
        <v>747.24</v>
      </c>
      <c r="AD9698" s="209" t="s">
        <v>23784</v>
      </c>
      <c r="AE9698" s="210">
        <v>9020.52</v>
      </c>
      <c r="AF9698" s="93"/>
      <c r="AG9698" s="93"/>
      <c r="AH9698" s="93"/>
    </row>
    <row r="9699" spans="21:34" x14ac:dyDescent="0.3">
      <c r="U9699" s="311" t="s">
        <v>14950</v>
      </c>
      <c r="V9699" s="312">
        <v>70306.62</v>
      </c>
      <c r="X9699" s="267" t="s">
        <v>63271</v>
      </c>
      <c r="Y9699" s="268">
        <v>665.09</v>
      </c>
      <c r="AA9699" s="229" t="s">
        <v>53096</v>
      </c>
      <c r="AB9699" s="230">
        <v>658.66</v>
      </c>
      <c r="AD9699" s="209" t="s">
        <v>23785</v>
      </c>
      <c r="AE9699" s="210">
        <v>21121</v>
      </c>
      <c r="AF9699" s="93"/>
      <c r="AG9699" s="93"/>
      <c r="AH9699" s="93"/>
    </row>
    <row r="9700" spans="21:34" x14ac:dyDescent="0.3">
      <c r="U9700" s="311" t="s">
        <v>14951</v>
      </c>
      <c r="V9700" s="312">
        <v>97208</v>
      </c>
      <c r="X9700" s="267" t="s">
        <v>62714</v>
      </c>
      <c r="Y9700" s="268">
        <v>5973</v>
      </c>
      <c r="AA9700" s="229" t="s">
        <v>39312</v>
      </c>
      <c r="AB9700" s="230">
        <v>32200</v>
      </c>
      <c r="AD9700" s="209" t="s">
        <v>23786</v>
      </c>
      <c r="AE9700" s="210">
        <v>5426.42</v>
      </c>
      <c r="AF9700" s="93"/>
      <c r="AG9700" s="93"/>
      <c r="AH9700" s="93"/>
    </row>
    <row r="9701" spans="21:34" x14ac:dyDescent="0.3">
      <c r="U9701" s="311" t="s">
        <v>14952</v>
      </c>
      <c r="V9701" s="312">
        <v>274089.55</v>
      </c>
      <c r="X9701" s="267" t="s">
        <v>61510</v>
      </c>
      <c r="Y9701" s="268">
        <v>3711</v>
      </c>
      <c r="AA9701" s="229" t="s">
        <v>45262</v>
      </c>
      <c r="AB9701" s="230">
        <v>159931.23000000001</v>
      </c>
      <c r="AD9701" s="209" t="s">
        <v>23787</v>
      </c>
      <c r="AE9701" s="210">
        <v>415.13</v>
      </c>
      <c r="AF9701" s="93"/>
      <c r="AG9701" s="93"/>
      <c r="AH9701" s="93"/>
    </row>
    <row r="9702" spans="21:34" x14ac:dyDescent="0.3">
      <c r="U9702" s="311" t="s">
        <v>69312</v>
      </c>
      <c r="V9702" s="312">
        <v>41308.51</v>
      </c>
      <c r="X9702" s="267" t="s">
        <v>42747</v>
      </c>
      <c r="Y9702" s="268">
        <v>89764.800000000003</v>
      </c>
      <c r="AA9702" s="229" t="s">
        <v>39313</v>
      </c>
      <c r="AB9702" s="230">
        <v>14332.22</v>
      </c>
      <c r="AD9702" s="209" t="s">
        <v>23788</v>
      </c>
      <c r="AE9702" s="210">
        <v>1176.45</v>
      </c>
      <c r="AF9702" s="93"/>
      <c r="AG9702" s="93"/>
      <c r="AH9702" s="93"/>
    </row>
    <row r="9703" spans="21:34" x14ac:dyDescent="0.3">
      <c r="U9703" s="311" t="s">
        <v>14955</v>
      </c>
      <c r="V9703" s="312">
        <v>101887.34</v>
      </c>
      <c r="X9703" s="267" t="s">
        <v>60641</v>
      </c>
      <c r="Y9703" s="268">
        <v>77843.94</v>
      </c>
      <c r="AA9703" s="229" t="s">
        <v>53097</v>
      </c>
      <c r="AB9703" s="230">
        <v>46128.639999999999</v>
      </c>
      <c r="AD9703" s="209" t="s">
        <v>23789</v>
      </c>
      <c r="AE9703" s="210">
        <v>309.8</v>
      </c>
      <c r="AF9703" s="93"/>
      <c r="AG9703" s="93"/>
      <c r="AH9703" s="93"/>
    </row>
    <row r="9704" spans="21:34" x14ac:dyDescent="0.3">
      <c r="U9704" s="311" t="s">
        <v>57985</v>
      </c>
      <c r="V9704" s="312">
        <v>178270.25</v>
      </c>
      <c r="X9704" s="267" t="s">
        <v>36503</v>
      </c>
      <c r="Y9704" s="268">
        <v>42093.279999999999</v>
      </c>
      <c r="AA9704" s="229" t="s">
        <v>36490</v>
      </c>
      <c r="AB9704" s="230">
        <v>5700.63</v>
      </c>
      <c r="AD9704" s="209" t="s">
        <v>23790</v>
      </c>
      <c r="AE9704" s="210">
        <v>21130</v>
      </c>
      <c r="AF9704" s="93"/>
      <c r="AG9704" s="93"/>
      <c r="AH9704" s="93"/>
    </row>
    <row r="9705" spans="21:34" x14ac:dyDescent="0.3">
      <c r="U9705" s="311" t="s">
        <v>14956</v>
      </c>
      <c r="V9705" s="312">
        <v>170592.19</v>
      </c>
      <c r="X9705" s="267" t="s">
        <v>60642</v>
      </c>
      <c r="Y9705" s="268">
        <v>128660.78</v>
      </c>
      <c r="AA9705" s="229" t="s">
        <v>35291</v>
      </c>
      <c r="AB9705" s="230">
        <v>81086.5</v>
      </c>
      <c r="AD9705" s="209" t="s">
        <v>23791</v>
      </c>
      <c r="AE9705" s="210">
        <v>3522</v>
      </c>
      <c r="AF9705" s="93"/>
      <c r="AG9705" s="93"/>
      <c r="AH9705" s="93"/>
    </row>
    <row r="9706" spans="21:34" x14ac:dyDescent="0.3">
      <c r="U9706" s="311" t="s">
        <v>14957</v>
      </c>
      <c r="V9706" s="312">
        <v>27552</v>
      </c>
      <c r="X9706" s="267" t="s">
        <v>42749</v>
      </c>
      <c r="Y9706" s="268">
        <v>21955.49</v>
      </c>
      <c r="AA9706" s="229" t="s">
        <v>48105</v>
      </c>
      <c r="AB9706" s="230">
        <v>16899.599999999999</v>
      </c>
      <c r="AD9706" s="209" t="s">
        <v>23792</v>
      </c>
      <c r="AE9706" s="210">
        <v>10398</v>
      </c>
      <c r="AF9706" s="93"/>
      <c r="AG9706" s="93"/>
      <c r="AH9706" s="93"/>
    </row>
    <row r="9707" spans="21:34" x14ac:dyDescent="0.3">
      <c r="U9707" s="311" t="s">
        <v>14958</v>
      </c>
      <c r="V9707" s="312">
        <v>1064.7</v>
      </c>
      <c r="X9707" s="267" t="s">
        <v>36504</v>
      </c>
      <c r="Y9707" s="268">
        <v>6500</v>
      </c>
      <c r="AA9707" s="229" t="s">
        <v>45263</v>
      </c>
      <c r="AB9707" s="230">
        <v>124788.05</v>
      </c>
      <c r="AD9707" s="209" t="s">
        <v>23793</v>
      </c>
      <c r="AE9707" s="210">
        <v>25783.85</v>
      </c>
      <c r="AF9707" s="93"/>
      <c r="AG9707" s="93"/>
      <c r="AH9707" s="93"/>
    </row>
    <row r="9708" spans="21:34" x14ac:dyDescent="0.3">
      <c r="U9708" s="311" t="s">
        <v>40713</v>
      </c>
      <c r="V9708" s="312">
        <v>2281.25</v>
      </c>
      <c r="X9708" s="267" t="s">
        <v>42750</v>
      </c>
      <c r="Y9708" s="268">
        <v>49137.43</v>
      </c>
      <c r="AA9708" s="229" t="s">
        <v>45264</v>
      </c>
      <c r="AB9708" s="230">
        <v>8961.61</v>
      </c>
      <c r="AD9708" s="209" t="s">
        <v>23794</v>
      </c>
      <c r="AE9708" s="210">
        <v>7469</v>
      </c>
      <c r="AF9708" s="93"/>
      <c r="AG9708" s="93"/>
      <c r="AH9708" s="93"/>
    </row>
    <row r="9709" spans="21:34" x14ac:dyDescent="0.3">
      <c r="U9709" s="311" t="s">
        <v>14959</v>
      </c>
      <c r="V9709" s="312">
        <v>983.56</v>
      </c>
      <c r="X9709" s="267" t="s">
        <v>62135</v>
      </c>
      <c r="Y9709" s="268">
        <v>126739.48</v>
      </c>
      <c r="AA9709" s="229" t="s">
        <v>50193</v>
      </c>
      <c r="AB9709" s="230">
        <v>455</v>
      </c>
      <c r="AD9709" s="209" t="s">
        <v>23795</v>
      </c>
      <c r="AE9709" s="210">
        <v>2502.11</v>
      </c>
      <c r="AF9709" s="93"/>
      <c r="AG9709" s="93"/>
      <c r="AH9709" s="93"/>
    </row>
    <row r="9710" spans="21:34" x14ac:dyDescent="0.3">
      <c r="U9710" s="311" t="s">
        <v>14960</v>
      </c>
      <c r="V9710" s="312">
        <v>6516.25</v>
      </c>
      <c r="X9710" s="267" t="s">
        <v>63272</v>
      </c>
      <c r="Y9710" s="268">
        <v>78000</v>
      </c>
      <c r="AA9710" s="229" t="s">
        <v>42725</v>
      </c>
      <c r="AB9710" s="230">
        <v>39418.75</v>
      </c>
      <c r="AD9710" s="209" t="s">
        <v>23796</v>
      </c>
      <c r="AE9710" s="210">
        <v>9973</v>
      </c>
      <c r="AF9710" s="93"/>
      <c r="AG9710" s="93"/>
      <c r="AH9710" s="93"/>
    </row>
    <row r="9711" spans="21:34" x14ac:dyDescent="0.3">
      <c r="U9711" s="311" t="s">
        <v>43143</v>
      </c>
      <c r="V9711" s="312">
        <v>4050</v>
      </c>
      <c r="X9711" s="267" t="s">
        <v>62715</v>
      </c>
      <c r="Y9711" s="268">
        <v>3426</v>
      </c>
      <c r="AA9711" s="229" t="s">
        <v>42726</v>
      </c>
      <c r="AB9711" s="230">
        <v>3015.52</v>
      </c>
      <c r="AD9711" s="209" t="s">
        <v>23797</v>
      </c>
      <c r="AE9711" s="210">
        <v>39300</v>
      </c>
      <c r="AF9711" s="93"/>
      <c r="AG9711" s="93"/>
      <c r="AH9711" s="93"/>
    </row>
    <row r="9712" spans="21:34" x14ac:dyDescent="0.3">
      <c r="U9712" s="311" t="s">
        <v>43144</v>
      </c>
      <c r="V9712" s="312">
        <v>47200</v>
      </c>
      <c r="X9712" s="267" t="s">
        <v>62136</v>
      </c>
      <c r="Y9712" s="268">
        <v>6218.84</v>
      </c>
      <c r="AA9712" s="229" t="s">
        <v>24106</v>
      </c>
      <c r="AB9712" s="230">
        <v>1143.28</v>
      </c>
      <c r="AD9712" s="209" t="s">
        <v>23798</v>
      </c>
      <c r="AE9712" s="210">
        <v>7799</v>
      </c>
      <c r="AF9712" s="93"/>
      <c r="AG9712" s="93"/>
      <c r="AH9712" s="93"/>
    </row>
    <row r="9713" spans="21:34" x14ac:dyDescent="0.3">
      <c r="U9713" s="311" t="s">
        <v>47433</v>
      </c>
      <c r="V9713" s="312">
        <v>1245.32</v>
      </c>
      <c r="X9713" s="267" t="s">
        <v>62137</v>
      </c>
      <c r="Y9713" s="268">
        <v>1344</v>
      </c>
      <c r="AA9713" s="229" t="s">
        <v>24107</v>
      </c>
      <c r="AB9713" s="230">
        <v>1618.81</v>
      </c>
      <c r="AD9713" s="209" t="s">
        <v>23799</v>
      </c>
      <c r="AE9713" s="210">
        <v>4298.38</v>
      </c>
      <c r="AF9713" s="93"/>
      <c r="AG9713" s="93"/>
      <c r="AH9713" s="93"/>
    </row>
    <row r="9714" spans="21:34" x14ac:dyDescent="0.3">
      <c r="U9714" s="311" t="s">
        <v>14961</v>
      </c>
      <c r="V9714" s="312">
        <v>12810.16</v>
      </c>
      <c r="X9714" s="267" t="s">
        <v>53131</v>
      </c>
      <c r="Y9714" s="268">
        <v>2522</v>
      </c>
      <c r="AA9714" s="229" t="s">
        <v>36491</v>
      </c>
      <c r="AB9714" s="230">
        <v>1119</v>
      </c>
      <c r="AD9714" s="209" t="s">
        <v>23800</v>
      </c>
      <c r="AE9714" s="210">
        <v>307.77</v>
      </c>
      <c r="AF9714" s="93"/>
      <c r="AG9714" s="93"/>
      <c r="AH9714" s="93"/>
    </row>
    <row r="9715" spans="21:34" x14ac:dyDescent="0.3">
      <c r="U9715" s="311" t="s">
        <v>60871</v>
      </c>
      <c r="V9715" s="312">
        <v>1285.51</v>
      </c>
      <c r="X9715" s="267" t="s">
        <v>56354</v>
      </c>
      <c r="Y9715" s="268">
        <v>1668</v>
      </c>
      <c r="AA9715" s="229" t="s">
        <v>24108</v>
      </c>
      <c r="AB9715" s="230">
        <v>300</v>
      </c>
      <c r="AD9715" s="209" t="s">
        <v>23801</v>
      </c>
      <c r="AE9715" s="210">
        <v>931.88</v>
      </c>
      <c r="AF9715" s="93"/>
      <c r="AG9715" s="93"/>
      <c r="AH9715" s="93"/>
    </row>
    <row r="9716" spans="21:34" x14ac:dyDescent="0.3">
      <c r="U9716" s="311" t="s">
        <v>14962</v>
      </c>
      <c r="V9716" s="312">
        <v>5800</v>
      </c>
      <c r="X9716" s="267" t="s">
        <v>57639</v>
      </c>
      <c r="Y9716" s="268">
        <v>1600</v>
      </c>
      <c r="AA9716" s="229" t="s">
        <v>39315</v>
      </c>
      <c r="AB9716" s="230">
        <v>159</v>
      </c>
      <c r="AD9716" s="209" t="s">
        <v>23802</v>
      </c>
      <c r="AE9716" s="210">
        <v>521.96</v>
      </c>
      <c r="AF9716" s="93"/>
      <c r="AG9716" s="93"/>
      <c r="AH9716" s="93"/>
    </row>
    <row r="9717" spans="21:34" x14ac:dyDescent="0.3">
      <c r="U9717" s="311" t="s">
        <v>69313</v>
      </c>
      <c r="V9717" s="312">
        <v>4000</v>
      </c>
      <c r="X9717" s="267" t="s">
        <v>48133</v>
      </c>
      <c r="Y9717" s="268">
        <v>14913.4</v>
      </c>
      <c r="AA9717" s="229" t="s">
        <v>36492</v>
      </c>
      <c r="AB9717" s="230">
        <v>9066.7199999999993</v>
      </c>
      <c r="AD9717" s="209" t="s">
        <v>23803</v>
      </c>
      <c r="AE9717" s="210">
        <v>5789.69</v>
      </c>
      <c r="AF9717" s="93"/>
      <c r="AG9717" s="93"/>
      <c r="AH9717" s="93"/>
    </row>
    <row r="9718" spans="21:34" x14ac:dyDescent="0.3">
      <c r="U9718" s="311" t="s">
        <v>14963</v>
      </c>
      <c r="V9718" s="312">
        <v>4700</v>
      </c>
      <c r="X9718" s="267" t="s">
        <v>60643</v>
      </c>
      <c r="Y9718" s="268">
        <v>15271.5</v>
      </c>
      <c r="AA9718" s="229" t="s">
        <v>36493</v>
      </c>
      <c r="AB9718" s="230">
        <v>599.28</v>
      </c>
      <c r="AD9718" s="209" t="s">
        <v>23804</v>
      </c>
      <c r="AE9718" s="210">
        <v>5426.42</v>
      </c>
      <c r="AF9718" s="93"/>
      <c r="AG9718" s="93"/>
      <c r="AH9718" s="93"/>
    </row>
    <row r="9719" spans="21:34" x14ac:dyDescent="0.3">
      <c r="U9719" s="311" t="s">
        <v>69314</v>
      </c>
      <c r="V9719" s="312">
        <v>903.35</v>
      </c>
      <c r="X9719" s="267" t="s">
        <v>64658</v>
      </c>
      <c r="Y9719" s="268">
        <v>12177.6</v>
      </c>
      <c r="AA9719" s="229" t="s">
        <v>47094</v>
      </c>
      <c r="AB9719" s="230">
        <v>1708</v>
      </c>
      <c r="AD9719" s="209" t="s">
        <v>23805</v>
      </c>
      <c r="AE9719" s="210">
        <v>831.07</v>
      </c>
      <c r="AF9719" s="93"/>
      <c r="AG9719" s="93"/>
      <c r="AH9719" s="93"/>
    </row>
    <row r="9720" spans="21:34" x14ac:dyDescent="0.3">
      <c r="U9720" s="311" t="s">
        <v>14964</v>
      </c>
      <c r="V9720" s="312">
        <v>28140.880000000001</v>
      </c>
      <c r="X9720" s="267" t="s">
        <v>57640</v>
      </c>
      <c r="Y9720" s="268">
        <v>44458.33</v>
      </c>
      <c r="AA9720" s="229" t="s">
        <v>47095</v>
      </c>
      <c r="AB9720" s="230">
        <v>124</v>
      </c>
      <c r="AD9720" s="209" t="s">
        <v>23806</v>
      </c>
      <c r="AE9720" s="210">
        <v>2108.33</v>
      </c>
      <c r="AF9720" s="93"/>
      <c r="AG9720" s="93"/>
      <c r="AH9720" s="93"/>
    </row>
    <row r="9721" spans="21:34" x14ac:dyDescent="0.3">
      <c r="U9721" s="311" t="s">
        <v>14965</v>
      </c>
      <c r="V9721" s="312">
        <v>1163.98</v>
      </c>
      <c r="X9721" s="267" t="s">
        <v>48134</v>
      </c>
      <c r="Y9721" s="268">
        <v>67031.13</v>
      </c>
      <c r="AA9721" s="229" t="s">
        <v>50194</v>
      </c>
      <c r="AB9721" s="230">
        <v>200</v>
      </c>
      <c r="AD9721" s="209" t="s">
        <v>23807</v>
      </c>
      <c r="AE9721" s="210">
        <v>521.96</v>
      </c>
      <c r="AF9721" s="93"/>
      <c r="AG9721" s="93"/>
      <c r="AH9721" s="93"/>
    </row>
    <row r="9722" spans="21:34" x14ac:dyDescent="0.3">
      <c r="U9722" s="311" t="s">
        <v>12975</v>
      </c>
      <c r="V9722" s="312">
        <v>108757.3</v>
      </c>
      <c r="X9722" s="267" t="s">
        <v>61511</v>
      </c>
      <c r="Y9722" s="268">
        <v>95893.01</v>
      </c>
      <c r="AA9722" s="229" t="s">
        <v>35295</v>
      </c>
      <c r="AB9722" s="230">
        <v>5397.4</v>
      </c>
      <c r="AD9722" s="209" t="s">
        <v>23808</v>
      </c>
      <c r="AE9722" s="210">
        <v>7469</v>
      </c>
      <c r="AF9722" s="93"/>
      <c r="AG9722" s="93"/>
      <c r="AH9722" s="93"/>
    </row>
    <row r="9723" spans="21:34" x14ac:dyDescent="0.3">
      <c r="U9723" s="311" t="s">
        <v>12976</v>
      </c>
      <c r="V9723" s="312">
        <v>323811.31</v>
      </c>
      <c r="X9723" s="267" t="s">
        <v>56355</v>
      </c>
      <c r="Y9723" s="268">
        <v>3200</v>
      </c>
      <c r="AA9723" s="229" t="s">
        <v>35296</v>
      </c>
      <c r="AB9723" s="230">
        <v>376.1</v>
      </c>
      <c r="AD9723" s="209" t="s">
        <v>23809</v>
      </c>
      <c r="AE9723" s="210">
        <v>37616.28</v>
      </c>
      <c r="AF9723" s="93"/>
      <c r="AG9723" s="93"/>
      <c r="AH9723" s="93"/>
    </row>
    <row r="9724" spans="21:34" x14ac:dyDescent="0.3">
      <c r="U9724" s="311" t="s">
        <v>12977</v>
      </c>
      <c r="V9724" s="312">
        <v>180907.12</v>
      </c>
      <c r="X9724" s="267" t="s">
        <v>59732</v>
      </c>
      <c r="Y9724" s="268">
        <v>11900</v>
      </c>
      <c r="AA9724" s="229" t="s">
        <v>35297</v>
      </c>
      <c r="AB9724" s="230">
        <v>850</v>
      </c>
      <c r="AD9724" s="209" t="s">
        <v>23810</v>
      </c>
      <c r="AE9724" s="210">
        <v>7799</v>
      </c>
      <c r="AF9724" s="93"/>
      <c r="AG9724" s="93"/>
      <c r="AH9724" s="93"/>
    </row>
    <row r="9725" spans="21:34" x14ac:dyDescent="0.3">
      <c r="U9725" s="311" t="s">
        <v>14967</v>
      </c>
      <c r="V9725" s="312">
        <v>29647.83</v>
      </c>
      <c r="X9725" s="267" t="s">
        <v>61512</v>
      </c>
      <c r="Y9725" s="268">
        <v>34057</v>
      </c>
      <c r="AA9725" s="229" t="s">
        <v>35298</v>
      </c>
      <c r="AB9725" s="230">
        <v>2792</v>
      </c>
      <c r="AD9725" s="209" t="s">
        <v>23811</v>
      </c>
      <c r="AE9725" s="210">
        <v>105444</v>
      </c>
      <c r="AF9725" s="93"/>
      <c r="AG9725" s="93"/>
      <c r="AH9725" s="93"/>
    </row>
    <row r="9726" spans="21:34" x14ac:dyDescent="0.3">
      <c r="U9726" s="311" t="s">
        <v>58736</v>
      </c>
      <c r="V9726" s="312">
        <v>792</v>
      </c>
      <c r="X9726" s="267" t="s">
        <v>62716</v>
      </c>
      <c r="Y9726" s="268">
        <v>5944.33</v>
      </c>
      <c r="AA9726" s="229" t="s">
        <v>24109</v>
      </c>
      <c r="AB9726" s="230">
        <v>847.02</v>
      </c>
      <c r="AD9726" s="209" t="s">
        <v>23812</v>
      </c>
      <c r="AE9726" s="210">
        <v>8875</v>
      </c>
      <c r="AF9726" s="93"/>
      <c r="AG9726" s="93"/>
      <c r="AH9726" s="93"/>
    </row>
    <row r="9727" spans="21:34" x14ac:dyDescent="0.3">
      <c r="U9727" s="311" t="s">
        <v>14969</v>
      </c>
      <c r="V9727" s="312">
        <v>2476.25</v>
      </c>
      <c r="X9727" s="267" t="s">
        <v>57641</v>
      </c>
      <c r="Y9727" s="268">
        <v>7220.63</v>
      </c>
      <c r="AA9727" s="229" t="s">
        <v>35299</v>
      </c>
      <c r="AB9727" s="230">
        <v>9143.9</v>
      </c>
      <c r="AD9727" s="209" t="s">
        <v>23813</v>
      </c>
      <c r="AE9727" s="210">
        <v>1725</v>
      </c>
      <c r="AF9727" s="93"/>
      <c r="AG9727" s="93"/>
      <c r="AH9727" s="93"/>
    </row>
    <row r="9728" spans="21:34" x14ac:dyDescent="0.3">
      <c r="U9728" s="311" t="s">
        <v>38821</v>
      </c>
      <c r="V9728" s="312">
        <v>2.6</v>
      </c>
      <c r="X9728" s="267" t="s">
        <v>45299</v>
      </c>
      <c r="Y9728" s="268">
        <v>1050</v>
      </c>
      <c r="AA9728" s="229" t="s">
        <v>40493</v>
      </c>
      <c r="AB9728" s="230">
        <v>1303</v>
      </c>
      <c r="AD9728" s="209" t="s">
        <v>23814</v>
      </c>
      <c r="AE9728" s="210">
        <v>2940</v>
      </c>
      <c r="AF9728" s="93"/>
      <c r="AG9728" s="93"/>
      <c r="AH9728" s="93"/>
    </row>
    <row r="9729" spans="21:34" x14ac:dyDescent="0.3">
      <c r="U9729" s="311" t="s">
        <v>59295</v>
      </c>
      <c r="V9729" s="312">
        <v>1900</v>
      </c>
      <c r="X9729" s="267" t="s">
        <v>59733</v>
      </c>
      <c r="Y9729" s="268">
        <v>9438.4599999999991</v>
      </c>
      <c r="AA9729" s="229" t="s">
        <v>49024</v>
      </c>
      <c r="AB9729" s="230">
        <v>2280</v>
      </c>
      <c r="AD9729" s="209" t="s">
        <v>23815</v>
      </c>
      <c r="AE9729" s="210">
        <v>1021.66</v>
      </c>
      <c r="AF9729" s="93"/>
      <c r="AG9729" s="93"/>
      <c r="AH9729" s="93"/>
    </row>
    <row r="9730" spans="21:34" x14ac:dyDescent="0.3">
      <c r="U9730" s="311" t="s">
        <v>14970</v>
      </c>
      <c r="V9730" s="312">
        <v>941.88</v>
      </c>
      <c r="X9730" s="267" t="s">
        <v>61513</v>
      </c>
      <c r="Y9730" s="268">
        <v>431</v>
      </c>
      <c r="AA9730" s="229" t="s">
        <v>42727</v>
      </c>
      <c r="AB9730" s="230">
        <v>107.45</v>
      </c>
      <c r="AD9730" s="209" t="s">
        <v>23816</v>
      </c>
      <c r="AE9730" s="210">
        <v>1300.9100000000001</v>
      </c>
      <c r="AF9730" s="93"/>
      <c r="AG9730" s="93"/>
      <c r="AH9730" s="93"/>
    </row>
    <row r="9731" spans="21:34" x14ac:dyDescent="0.3">
      <c r="U9731" s="311" t="s">
        <v>57987</v>
      </c>
      <c r="V9731" s="312">
        <v>237560.61</v>
      </c>
      <c r="X9731" s="267" t="s">
        <v>42755</v>
      </c>
      <c r="Y9731" s="268">
        <v>2941.25</v>
      </c>
      <c r="AA9731" s="229" t="s">
        <v>40494</v>
      </c>
      <c r="AB9731" s="230">
        <v>10239</v>
      </c>
      <c r="AD9731" s="209" t="s">
        <v>23817</v>
      </c>
      <c r="AE9731" s="210">
        <v>417.1</v>
      </c>
      <c r="AF9731" s="93"/>
      <c r="AG9731" s="93"/>
      <c r="AH9731" s="93"/>
    </row>
    <row r="9732" spans="21:34" x14ac:dyDescent="0.3">
      <c r="U9732" s="311" t="s">
        <v>69315</v>
      </c>
      <c r="V9732" s="312">
        <v>-0.04</v>
      </c>
      <c r="X9732" s="267" t="s">
        <v>57642</v>
      </c>
      <c r="Y9732" s="268">
        <v>719</v>
      </c>
      <c r="AA9732" s="229" t="s">
        <v>49025</v>
      </c>
      <c r="AB9732" s="230">
        <v>3510</v>
      </c>
      <c r="AD9732" s="209" t="s">
        <v>23818</v>
      </c>
      <c r="AE9732" s="210">
        <v>220.33</v>
      </c>
      <c r="AF9732" s="93"/>
      <c r="AG9732" s="93"/>
      <c r="AH9732" s="93"/>
    </row>
    <row r="9733" spans="21:34" x14ac:dyDescent="0.3">
      <c r="U9733" s="311" t="s">
        <v>14971</v>
      </c>
      <c r="V9733" s="312">
        <v>13955.54</v>
      </c>
      <c r="X9733" s="267" t="s">
        <v>62717</v>
      </c>
      <c r="Y9733" s="268">
        <v>2719.92</v>
      </c>
      <c r="AA9733" s="229" t="s">
        <v>49026</v>
      </c>
      <c r="AB9733" s="230">
        <v>8276.0400000000009</v>
      </c>
      <c r="AD9733" s="209" t="s">
        <v>23819</v>
      </c>
      <c r="AE9733" s="210">
        <v>595</v>
      </c>
      <c r="AF9733" s="93"/>
      <c r="AG9733" s="93"/>
      <c r="AH9733" s="93"/>
    </row>
    <row r="9734" spans="21:34" x14ac:dyDescent="0.3">
      <c r="U9734" s="311" t="s">
        <v>14972</v>
      </c>
      <c r="V9734" s="312">
        <v>194433.34</v>
      </c>
      <c r="X9734" s="267" t="s">
        <v>62718</v>
      </c>
      <c r="Y9734" s="268">
        <v>266.08</v>
      </c>
      <c r="AA9734" s="229" t="s">
        <v>49027</v>
      </c>
      <c r="AB9734" s="230">
        <v>633.13</v>
      </c>
      <c r="AD9734" s="209" t="s">
        <v>23820</v>
      </c>
      <c r="AE9734" s="210">
        <v>277</v>
      </c>
      <c r="AF9734" s="93"/>
      <c r="AG9734" s="93"/>
      <c r="AH9734" s="93"/>
    </row>
    <row r="9735" spans="21:34" x14ac:dyDescent="0.3">
      <c r="U9735" s="311" t="s">
        <v>12979</v>
      </c>
      <c r="V9735" s="312">
        <v>9204.7099999999991</v>
      </c>
      <c r="X9735" s="267" t="s">
        <v>62138</v>
      </c>
      <c r="Y9735" s="268">
        <v>12197</v>
      </c>
      <c r="AA9735" s="229" t="s">
        <v>49028</v>
      </c>
      <c r="AB9735" s="230">
        <v>209.74</v>
      </c>
      <c r="AD9735" s="209" t="s">
        <v>23821</v>
      </c>
      <c r="AE9735" s="210">
        <v>263</v>
      </c>
      <c r="AF9735" s="93"/>
      <c r="AG9735" s="93"/>
      <c r="AH9735" s="93"/>
    </row>
    <row r="9736" spans="21:34" x14ac:dyDescent="0.3">
      <c r="U9736" s="311" t="s">
        <v>14973</v>
      </c>
      <c r="V9736" s="312">
        <v>7764.28</v>
      </c>
      <c r="X9736" s="267" t="s">
        <v>24406</v>
      </c>
      <c r="Y9736" s="268">
        <v>732.13</v>
      </c>
      <c r="AA9736" s="229" t="s">
        <v>49029</v>
      </c>
      <c r="AB9736" s="230">
        <v>1029.0899999999999</v>
      </c>
      <c r="AD9736" s="209" t="s">
        <v>23822</v>
      </c>
      <c r="AE9736" s="210">
        <v>2634</v>
      </c>
      <c r="AF9736" s="93"/>
      <c r="AG9736" s="93"/>
      <c r="AH9736" s="93"/>
    </row>
    <row r="9737" spans="21:34" x14ac:dyDescent="0.3">
      <c r="U9737" s="311" t="s">
        <v>14974</v>
      </c>
      <c r="V9737" s="312">
        <v>14990.46</v>
      </c>
      <c r="X9737" s="267" t="s">
        <v>24408</v>
      </c>
      <c r="Y9737" s="268">
        <v>12402</v>
      </c>
      <c r="AA9737" s="229" t="s">
        <v>49030</v>
      </c>
      <c r="AB9737" s="230">
        <v>512</v>
      </c>
      <c r="AD9737" s="209" t="s">
        <v>23823</v>
      </c>
      <c r="AE9737" s="210">
        <v>438</v>
      </c>
      <c r="AF9737" s="93"/>
      <c r="AG9737" s="93"/>
      <c r="AH9737" s="93"/>
    </row>
    <row r="9738" spans="21:34" x14ac:dyDescent="0.3">
      <c r="U9738" s="311" t="s">
        <v>59950</v>
      </c>
      <c r="V9738" s="312">
        <v>-15065.15</v>
      </c>
      <c r="X9738" s="267" t="s">
        <v>40506</v>
      </c>
      <c r="Y9738" s="268">
        <v>2589</v>
      </c>
      <c r="AA9738" s="229" t="s">
        <v>45265</v>
      </c>
      <c r="AB9738" s="230">
        <v>17941.48</v>
      </c>
      <c r="AD9738" s="209" t="s">
        <v>23824</v>
      </c>
      <c r="AE9738" s="210">
        <v>1290</v>
      </c>
      <c r="AF9738" s="93"/>
      <c r="AG9738" s="93"/>
      <c r="AH9738" s="93"/>
    </row>
    <row r="9739" spans="21:34" x14ac:dyDescent="0.3">
      <c r="U9739" s="311" t="s">
        <v>34460</v>
      </c>
      <c r="V9739" s="312">
        <v>86528</v>
      </c>
      <c r="X9739" s="267" t="s">
        <v>42759</v>
      </c>
      <c r="Y9739" s="268">
        <v>167.8</v>
      </c>
      <c r="AA9739" s="229" t="s">
        <v>45266</v>
      </c>
      <c r="AB9739" s="230">
        <v>1372.52</v>
      </c>
      <c r="AD9739" s="209" t="s">
        <v>23825</v>
      </c>
      <c r="AE9739" s="210">
        <v>7750</v>
      </c>
      <c r="AF9739" s="93"/>
      <c r="AG9739" s="93"/>
      <c r="AH9739" s="93"/>
    </row>
    <row r="9740" spans="21:34" x14ac:dyDescent="0.3">
      <c r="U9740" s="311" t="s">
        <v>56756</v>
      </c>
      <c r="V9740" s="312">
        <v>79134.559999999998</v>
      </c>
      <c r="X9740" s="267" t="s">
        <v>42760</v>
      </c>
      <c r="Y9740" s="268">
        <v>55891.76</v>
      </c>
      <c r="AA9740" s="229" t="s">
        <v>45267</v>
      </c>
      <c r="AB9740" s="230">
        <v>57175</v>
      </c>
      <c r="AD9740" s="209" t="s">
        <v>23826</v>
      </c>
      <c r="AE9740" s="210">
        <v>2000</v>
      </c>
      <c r="AF9740" s="93"/>
      <c r="AG9740" s="93"/>
      <c r="AH9740" s="93"/>
    </row>
    <row r="9741" spans="21:34" x14ac:dyDescent="0.3">
      <c r="U9741" s="311" t="s">
        <v>34461</v>
      </c>
      <c r="V9741" s="312">
        <v>100450.17</v>
      </c>
      <c r="X9741" s="267" t="s">
        <v>42761</v>
      </c>
      <c r="Y9741" s="268">
        <v>109.03</v>
      </c>
      <c r="AA9741" s="229" t="s">
        <v>45268</v>
      </c>
      <c r="AB9741" s="230">
        <v>5989</v>
      </c>
      <c r="AD9741" s="209" t="s">
        <v>23827</v>
      </c>
      <c r="AE9741" s="210">
        <v>5241</v>
      </c>
      <c r="AF9741" s="93"/>
      <c r="AG9741" s="93"/>
      <c r="AH9741" s="93"/>
    </row>
    <row r="9742" spans="21:34" x14ac:dyDescent="0.3">
      <c r="U9742" s="311" t="s">
        <v>34462</v>
      </c>
      <c r="V9742" s="312">
        <v>11000</v>
      </c>
      <c r="X9742" s="267" t="s">
        <v>64659</v>
      </c>
      <c r="Y9742" s="268">
        <v>631.98</v>
      </c>
      <c r="AA9742" s="229" t="s">
        <v>50195</v>
      </c>
      <c r="AB9742" s="230">
        <v>9666</v>
      </c>
      <c r="AD9742" s="209" t="s">
        <v>13888</v>
      </c>
      <c r="AE9742" s="210">
        <v>47951</v>
      </c>
      <c r="AF9742" s="93"/>
      <c r="AG9742" s="93"/>
      <c r="AH9742" s="93"/>
    </row>
    <row r="9743" spans="21:34" x14ac:dyDescent="0.3">
      <c r="U9743" s="311" t="s">
        <v>43145</v>
      </c>
      <c r="V9743" s="312">
        <v>5000</v>
      </c>
      <c r="X9743" s="267" t="s">
        <v>42763</v>
      </c>
      <c r="Y9743" s="268">
        <v>518.64</v>
      </c>
      <c r="AA9743" s="229" t="s">
        <v>33864</v>
      </c>
      <c r="AB9743" s="230">
        <v>5460</v>
      </c>
      <c r="AD9743" s="209" t="s">
        <v>23828</v>
      </c>
      <c r="AE9743" s="210">
        <v>295.94</v>
      </c>
      <c r="AF9743" s="93"/>
      <c r="AG9743" s="93"/>
      <c r="AH9743" s="93"/>
    </row>
    <row r="9744" spans="21:34" x14ac:dyDescent="0.3">
      <c r="U9744" s="311" t="s">
        <v>43146</v>
      </c>
      <c r="V9744" s="312">
        <v>540</v>
      </c>
      <c r="X9744" s="267" t="s">
        <v>63273</v>
      </c>
      <c r="Y9744" s="268">
        <v>30169</v>
      </c>
      <c r="AA9744" s="229" t="s">
        <v>33865</v>
      </c>
      <c r="AB9744" s="230">
        <v>6400</v>
      </c>
      <c r="AD9744" s="209" t="s">
        <v>23829</v>
      </c>
      <c r="AE9744" s="210">
        <v>970</v>
      </c>
      <c r="AF9744" s="93"/>
      <c r="AG9744" s="93"/>
      <c r="AH9744" s="93"/>
    </row>
    <row r="9745" spans="21:34" x14ac:dyDescent="0.3">
      <c r="U9745" s="311" t="s">
        <v>69316</v>
      </c>
      <c r="V9745" s="312">
        <v>566.03</v>
      </c>
      <c r="X9745" s="267" t="s">
        <v>64660</v>
      </c>
      <c r="Y9745" s="268">
        <v>1397</v>
      </c>
      <c r="AA9745" s="229" t="s">
        <v>33866</v>
      </c>
      <c r="AB9745" s="230">
        <v>907.28</v>
      </c>
      <c r="AD9745" s="209" t="s">
        <v>23830</v>
      </c>
      <c r="AE9745" s="210">
        <v>900</v>
      </c>
      <c r="AF9745" s="93"/>
      <c r="AG9745" s="93"/>
      <c r="AH9745" s="93"/>
    </row>
    <row r="9746" spans="21:34" x14ac:dyDescent="0.3">
      <c r="U9746" s="311" t="s">
        <v>15024</v>
      </c>
      <c r="V9746" s="312">
        <v>11929.93</v>
      </c>
      <c r="X9746" s="267" t="s">
        <v>60644</v>
      </c>
      <c r="Y9746" s="268">
        <v>1000</v>
      </c>
      <c r="AA9746" s="229" t="s">
        <v>50196</v>
      </c>
      <c r="AB9746" s="230">
        <v>18</v>
      </c>
      <c r="AD9746" s="209" t="s">
        <v>23831</v>
      </c>
      <c r="AE9746" s="210">
        <v>68.55</v>
      </c>
      <c r="AF9746" s="93"/>
      <c r="AG9746" s="93"/>
      <c r="AH9746" s="93"/>
    </row>
    <row r="9747" spans="21:34" x14ac:dyDescent="0.3">
      <c r="U9747" s="311" t="s">
        <v>50589</v>
      </c>
      <c r="V9747" s="312">
        <v>525.01</v>
      </c>
      <c r="X9747" s="267" t="s">
        <v>60645</v>
      </c>
      <c r="Y9747" s="268">
        <v>4800</v>
      </c>
      <c r="AA9747" s="229" t="s">
        <v>50197</v>
      </c>
      <c r="AB9747" s="230">
        <v>21.2</v>
      </c>
      <c r="AD9747" s="209" t="s">
        <v>23832</v>
      </c>
      <c r="AE9747" s="210">
        <v>13500</v>
      </c>
      <c r="AF9747" s="93"/>
      <c r="AG9747" s="93"/>
      <c r="AH9747" s="93"/>
    </row>
    <row r="9748" spans="21:34" x14ac:dyDescent="0.3">
      <c r="U9748" s="311" t="s">
        <v>15026</v>
      </c>
      <c r="V9748" s="312">
        <v>21701.200000000001</v>
      </c>
      <c r="X9748" s="267" t="s">
        <v>60646</v>
      </c>
      <c r="Y9748" s="268">
        <v>2000</v>
      </c>
      <c r="AA9748" s="229" t="s">
        <v>33867</v>
      </c>
      <c r="AB9748" s="230">
        <v>105.12</v>
      </c>
      <c r="AD9748" s="209" t="s">
        <v>23833</v>
      </c>
      <c r="AE9748" s="210">
        <v>8875</v>
      </c>
      <c r="AF9748" s="93"/>
      <c r="AG9748" s="93"/>
      <c r="AH9748" s="93"/>
    </row>
    <row r="9749" spans="21:34" x14ac:dyDescent="0.3">
      <c r="U9749" s="311" t="s">
        <v>15027</v>
      </c>
      <c r="V9749" s="312">
        <v>51169.25</v>
      </c>
      <c r="X9749" s="267" t="s">
        <v>59734</v>
      </c>
      <c r="Y9749" s="268">
        <v>10645</v>
      </c>
      <c r="AA9749" s="229" t="s">
        <v>33868</v>
      </c>
      <c r="AB9749" s="230">
        <v>6.95</v>
      </c>
      <c r="AD9749" s="209" t="s">
        <v>23834</v>
      </c>
      <c r="AE9749" s="210">
        <v>1725</v>
      </c>
      <c r="AF9749" s="93"/>
      <c r="AG9749" s="93"/>
      <c r="AH9749" s="93"/>
    </row>
    <row r="9750" spans="21:34" x14ac:dyDescent="0.3">
      <c r="U9750" s="311" t="s">
        <v>34463</v>
      </c>
      <c r="V9750" s="312">
        <v>24020.080000000002</v>
      </c>
      <c r="X9750" s="267" t="s">
        <v>49045</v>
      </c>
      <c r="Y9750" s="268">
        <v>2921.5</v>
      </c>
      <c r="AA9750" s="229" t="s">
        <v>33869</v>
      </c>
      <c r="AB9750" s="230">
        <v>8.82</v>
      </c>
      <c r="AD9750" s="209" t="s">
        <v>23835</v>
      </c>
      <c r="AE9750" s="210">
        <v>2940</v>
      </c>
      <c r="AF9750" s="93"/>
      <c r="AG9750" s="93"/>
      <c r="AH9750" s="93"/>
    </row>
    <row r="9751" spans="21:34" x14ac:dyDescent="0.3">
      <c r="U9751" s="311" t="s">
        <v>38827</v>
      </c>
      <c r="V9751" s="312">
        <v>84800</v>
      </c>
      <c r="X9751" s="267" t="s">
        <v>62139</v>
      </c>
      <c r="Y9751" s="268">
        <v>27100.68</v>
      </c>
      <c r="AA9751" s="229" t="s">
        <v>48106</v>
      </c>
      <c r="AB9751" s="230">
        <v>42125.67</v>
      </c>
      <c r="AD9751" s="209" t="s">
        <v>23836</v>
      </c>
      <c r="AE9751" s="210">
        <v>900</v>
      </c>
      <c r="AF9751" s="93"/>
      <c r="AG9751" s="93"/>
      <c r="AH9751" s="93"/>
    </row>
    <row r="9752" spans="21:34" x14ac:dyDescent="0.3">
      <c r="U9752" s="311" t="s">
        <v>34464</v>
      </c>
      <c r="V9752" s="312">
        <v>28.3</v>
      </c>
      <c r="X9752" s="267" t="s">
        <v>62140</v>
      </c>
      <c r="Y9752" s="268">
        <v>2073.2199999999998</v>
      </c>
      <c r="AA9752" s="229" t="s">
        <v>48107</v>
      </c>
      <c r="AB9752" s="230">
        <v>40763.14</v>
      </c>
      <c r="AD9752" s="209" t="s">
        <v>23837</v>
      </c>
      <c r="AE9752" s="210">
        <v>1090.21</v>
      </c>
      <c r="AF9752" s="93"/>
      <c r="AG9752" s="93"/>
      <c r="AH9752" s="93"/>
    </row>
    <row r="9753" spans="21:34" x14ac:dyDescent="0.3">
      <c r="U9753" s="311" t="s">
        <v>12983</v>
      </c>
      <c r="V9753" s="312">
        <v>33586.17</v>
      </c>
      <c r="X9753" s="267" t="s">
        <v>61514</v>
      </c>
      <c r="Y9753" s="268">
        <v>63839</v>
      </c>
      <c r="AA9753" s="229" t="s">
        <v>48108</v>
      </c>
      <c r="AB9753" s="230">
        <v>2171.5100000000002</v>
      </c>
      <c r="AD9753" s="209" t="s">
        <v>13890</v>
      </c>
      <c r="AE9753" s="210">
        <v>595</v>
      </c>
      <c r="AF9753" s="93"/>
      <c r="AG9753" s="93"/>
      <c r="AH9753" s="93"/>
    </row>
    <row r="9754" spans="21:34" x14ac:dyDescent="0.3">
      <c r="U9754" s="311" t="s">
        <v>69317</v>
      </c>
      <c r="V9754" s="312">
        <v>417040.32</v>
      </c>
      <c r="X9754" s="267" t="s">
        <v>61515</v>
      </c>
      <c r="Y9754" s="268">
        <v>1750</v>
      </c>
      <c r="AA9754" s="229" t="s">
        <v>48109</v>
      </c>
      <c r="AB9754" s="230">
        <v>348.48</v>
      </c>
      <c r="AD9754" s="209" t="s">
        <v>23838</v>
      </c>
      <c r="AE9754" s="210">
        <v>263</v>
      </c>
      <c r="AF9754" s="93"/>
      <c r="AG9754" s="93"/>
      <c r="AH9754" s="93"/>
    </row>
    <row r="9755" spans="21:34" x14ac:dyDescent="0.3">
      <c r="U9755" s="311" t="s">
        <v>15032</v>
      </c>
      <c r="V9755" s="312">
        <v>3223.48</v>
      </c>
      <c r="X9755" s="267" t="s">
        <v>53139</v>
      </c>
      <c r="Y9755" s="268">
        <v>65216.62</v>
      </c>
      <c r="AA9755" s="229" t="s">
        <v>48110</v>
      </c>
      <c r="AB9755" s="230">
        <v>86.4</v>
      </c>
      <c r="AD9755" s="209" t="s">
        <v>23839</v>
      </c>
      <c r="AE9755" s="210">
        <v>277</v>
      </c>
      <c r="AF9755" s="93"/>
      <c r="AG9755" s="93"/>
      <c r="AH9755" s="93"/>
    </row>
    <row r="9756" spans="21:34" x14ac:dyDescent="0.3">
      <c r="U9756" s="311" t="s">
        <v>15033</v>
      </c>
      <c r="V9756" s="312">
        <v>40044.75</v>
      </c>
      <c r="X9756" s="267" t="s">
        <v>53140</v>
      </c>
      <c r="Y9756" s="268">
        <v>21285.32</v>
      </c>
      <c r="AA9756" s="229" t="s">
        <v>48111</v>
      </c>
      <c r="AB9756" s="230">
        <v>24.32</v>
      </c>
      <c r="AD9756" s="209" t="s">
        <v>13892</v>
      </c>
      <c r="AE9756" s="210">
        <v>47951</v>
      </c>
      <c r="AF9756" s="93"/>
      <c r="AG9756" s="93"/>
      <c r="AH9756" s="93"/>
    </row>
    <row r="9757" spans="21:34" x14ac:dyDescent="0.3">
      <c r="U9757" s="311" t="s">
        <v>15087</v>
      </c>
      <c r="V9757" s="312">
        <v>89783.25</v>
      </c>
      <c r="X9757" s="267" t="s">
        <v>53141</v>
      </c>
      <c r="Y9757" s="268">
        <v>29466.79</v>
      </c>
      <c r="AA9757" s="229" t="s">
        <v>42728</v>
      </c>
      <c r="AB9757" s="230">
        <v>10552</v>
      </c>
      <c r="AD9757" s="209" t="s">
        <v>13893</v>
      </c>
      <c r="AE9757" s="210">
        <v>6211</v>
      </c>
      <c r="AF9757" s="93"/>
      <c r="AG9757" s="93"/>
      <c r="AH9757" s="93"/>
    </row>
    <row r="9758" spans="21:34" x14ac:dyDescent="0.3">
      <c r="U9758" s="311" t="s">
        <v>15088</v>
      </c>
      <c r="V9758" s="312">
        <v>474893.73</v>
      </c>
      <c r="X9758" s="267" t="s">
        <v>53142</v>
      </c>
      <c r="Y9758" s="268">
        <v>114939.24</v>
      </c>
      <c r="AA9758" s="229" t="s">
        <v>45269</v>
      </c>
      <c r="AB9758" s="230">
        <v>20500</v>
      </c>
      <c r="AD9758" s="209" t="s">
        <v>23840</v>
      </c>
      <c r="AE9758" s="210">
        <v>1300.9100000000001</v>
      </c>
      <c r="AF9758" s="93"/>
      <c r="AG9758" s="93"/>
      <c r="AH9758" s="93"/>
    </row>
    <row r="9759" spans="21:34" x14ac:dyDescent="0.3">
      <c r="U9759" s="311" t="s">
        <v>69318</v>
      </c>
      <c r="V9759" s="312">
        <v>516.27</v>
      </c>
      <c r="X9759" s="267" t="s">
        <v>62141</v>
      </c>
      <c r="Y9759" s="268">
        <v>9458.5</v>
      </c>
      <c r="AA9759" s="229" t="s">
        <v>45270</v>
      </c>
      <c r="AB9759" s="230">
        <v>1569</v>
      </c>
      <c r="AD9759" s="209" t="s">
        <v>23841</v>
      </c>
      <c r="AE9759" s="210">
        <v>9750</v>
      </c>
      <c r="AF9759" s="93"/>
      <c r="AG9759" s="93"/>
      <c r="AH9759" s="93"/>
    </row>
    <row r="9760" spans="21:34" x14ac:dyDescent="0.3">
      <c r="U9760" s="311" t="s">
        <v>15090</v>
      </c>
      <c r="V9760" s="312">
        <v>521850.95</v>
      </c>
      <c r="X9760" s="267" t="s">
        <v>62142</v>
      </c>
      <c r="Y9760" s="268">
        <v>723.58</v>
      </c>
      <c r="AA9760" s="229" t="s">
        <v>24146</v>
      </c>
      <c r="AB9760" s="230">
        <v>11289.67</v>
      </c>
      <c r="AD9760" s="209" t="s">
        <v>23842</v>
      </c>
      <c r="AE9760" s="210">
        <v>417.1</v>
      </c>
      <c r="AF9760" s="93"/>
      <c r="AG9760" s="93"/>
      <c r="AH9760" s="93"/>
    </row>
    <row r="9761" spans="21:34" x14ac:dyDescent="0.3">
      <c r="U9761" s="311" t="s">
        <v>15091</v>
      </c>
      <c r="V9761" s="312">
        <v>282249.12</v>
      </c>
      <c r="X9761" s="267" t="s">
        <v>64661</v>
      </c>
      <c r="Y9761" s="268">
        <v>-10182.08</v>
      </c>
      <c r="AA9761" s="229" t="s">
        <v>48112</v>
      </c>
      <c r="AB9761" s="230">
        <v>9002</v>
      </c>
      <c r="AD9761" s="209" t="s">
        <v>23843</v>
      </c>
      <c r="AE9761" s="210">
        <v>220.33</v>
      </c>
      <c r="AF9761" s="93"/>
      <c r="AG9761" s="93"/>
      <c r="AH9761" s="93"/>
    </row>
    <row r="9762" spans="21:34" x14ac:dyDescent="0.3">
      <c r="U9762" s="311" t="s">
        <v>15092</v>
      </c>
      <c r="V9762" s="312">
        <v>208150.77</v>
      </c>
      <c r="X9762" s="267" t="s">
        <v>62143</v>
      </c>
      <c r="Y9762" s="268">
        <v>10240</v>
      </c>
      <c r="AA9762" s="229" t="s">
        <v>53098</v>
      </c>
      <c r="AB9762" s="230">
        <v>1600</v>
      </c>
      <c r="AD9762" s="209" t="s">
        <v>23844</v>
      </c>
      <c r="AE9762" s="210">
        <v>4657.9399999999996</v>
      </c>
      <c r="AF9762" s="93"/>
      <c r="AG9762" s="93"/>
      <c r="AH9762" s="93"/>
    </row>
    <row r="9763" spans="21:34" x14ac:dyDescent="0.3">
      <c r="U9763" s="311" t="s">
        <v>15093</v>
      </c>
      <c r="V9763" s="312">
        <v>31808.69</v>
      </c>
      <c r="X9763" s="267" t="s">
        <v>59735</v>
      </c>
      <c r="Y9763" s="268">
        <v>19245.240000000002</v>
      </c>
      <c r="AA9763" s="229" t="s">
        <v>48113</v>
      </c>
      <c r="AB9763" s="230">
        <v>12211.91</v>
      </c>
      <c r="AD9763" s="209" t="s">
        <v>23845</v>
      </c>
      <c r="AE9763" s="210">
        <v>13500</v>
      </c>
      <c r="AF9763" s="93"/>
      <c r="AG9763" s="93"/>
      <c r="AH9763" s="93"/>
    </row>
    <row r="9764" spans="21:34" x14ac:dyDescent="0.3">
      <c r="U9764" s="311" t="s">
        <v>63467</v>
      </c>
      <c r="V9764" s="312">
        <v>165717.76000000001</v>
      </c>
      <c r="X9764" s="267" t="s">
        <v>59736</v>
      </c>
      <c r="Y9764" s="268">
        <v>3129.49</v>
      </c>
      <c r="AA9764" s="229" t="s">
        <v>35302</v>
      </c>
      <c r="AB9764" s="230">
        <v>1222.69</v>
      </c>
      <c r="AD9764" s="209" t="s">
        <v>23846</v>
      </c>
      <c r="AE9764" s="210">
        <v>2350</v>
      </c>
      <c r="AF9764" s="93"/>
      <c r="AG9764" s="93"/>
      <c r="AH9764" s="93"/>
    </row>
    <row r="9765" spans="21:34" x14ac:dyDescent="0.3">
      <c r="U9765" s="311" t="s">
        <v>35965</v>
      </c>
      <c r="V9765" s="312">
        <v>39516</v>
      </c>
      <c r="X9765" s="267" t="s">
        <v>63274</v>
      </c>
      <c r="Y9765" s="268">
        <v>398.12</v>
      </c>
      <c r="AA9765" s="229" t="s">
        <v>36495</v>
      </c>
      <c r="AB9765" s="230">
        <v>105868.29</v>
      </c>
      <c r="AD9765" s="209" t="s">
        <v>23847</v>
      </c>
      <c r="AE9765" s="210">
        <v>3450</v>
      </c>
      <c r="AF9765" s="93"/>
      <c r="AG9765" s="93"/>
      <c r="AH9765" s="93"/>
    </row>
    <row r="9766" spans="21:34" x14ac:dyDescent="0.3">
      <c r="U9766" s="311" t="s">
        <v>47437</v>
      </c>
      <c r="V9766" s="312">
        <v>30505.93</v>
      </c>
      <c r="X9766" s="267" t="s">
        <v>62719</v>
      </c>
      <c r="Y9766" s="268">
        <v>300</v>
      </c>
      <c r="AA9766" s="229" t="s">
        <v>40495</v>
      </c>
      <c r="AB9766" s="230">
        <v>48519.5</v>
      </c>
      <c r="AD9766" s="209" t="s">
        <v>23848</v>
      </c>
      <c r="AE9766" s="210">
        <v>2291.67</v>
      </c>
      <c r="AF9766" s="93"/>
      <c r="AG9766" s="93"/>
      <c r="AH9766" s="93"/>
    </row>
    <row r="9767" spans="21:34" x14ac:dyDescent="0.3">
      <c r="U9767" s="311" t="s">
        <v>34470</v>
      </c>
      <c r="V9767" s="312">
        <v>27803.42</v>
      </c>
      <c r="X9767" s="267" t="s">
        <v>13930</v>
      </c>
      <c r="Y9767" s="268">
        <v>3441.84</v>
      </c>
      <c r="AA9767" s="229" t="s">
        <v>45271</v>
      </c>
      <c r="AB9767" s="230">
        <v>9600</v>
      </c>
      <c r="AD9767" s="209" t="s">
        <v>23849</v>
      </c>
      <c r="AE9767" s="210">
        <v>601.87</v>
      </c>
      <c r="AF9767" s="93"/>
      <c r="AG9767" s="93"/>
      <c r="AH9767" s="93"/>
    </row>
    <row r="9768" spans="21:34" x14ac:dyDescent="0.3">
      <c r="U9768" s="311" t="s">
        <v>15094</v>
      </c>
      <c r="V9768" s="312">
        <v>26990.77</v>
      </c>
      <c r="X9768" s="267" t="s">
        <v>53146</v>
      </c>
      <c r="Y9768" s="268">
        <v>3048</v>
      </c>
      <c r="AA9768" s="229" t="s">
        <v>40496</v>
      </c>
      <c r="AB9768" s="230">
        <v>5469.86</v>
      </c>
      <c r="AD9768" s="209" t="s">
        <v>23850</v>
      </c>
      <c r="AE9768" s="210">
        <v>13834.46</v>
      </c>
      <c r="AF9768" s="93"/>
      <c r="AG9768" s="93"/>
      <c r="AH9768" s="93"/>
    </row>
    <row r="9769" spans="21:34" x14ac:dyDescent="0.3">
      <c r="U9769" s="311" t="s">
        <v>15095</v>
      </c>
      <c r="V9769" s="312">
        <v>1298.0999999999999</v>
      </c>
      <c r="X9769" s="267" t="s">
        <v>57643</v>
      </c>
      <c r="Y9769" s="268">
        <v>173.28</v>
      </c>
      <c r="AA9769" s="229" t="s">
        <v>45272</v>
      </c>
      <c r="AB9769" s="230">
        <v>3300</v>
      </c>
      <c r="AD9769" s="209" t="s">
        <v>23851</v>
      </c>
      <c r="AE9769" s="210">
        <v>213</v>
      </c>
      <c r="AF9769" s="93"/>
      <c r="AG9769" s="93"/>
      <c r="AH9769" s="93"/>
    </row>
    <row r="9770" spans="21:34" x14ac:dyDescent="0.3">
      <c r="U9770" s="311" t="s">
        <v>58738</v>
      </c>
      <c r="V9770" s="312">
        <v>7191</v>
      </c>
      <c r="X9770" s="267" t="s">
        <v>57644</v>
      </c>
      <c r="Y9770" s="268">
        <v>11660</v>
      </c>
      <c r="AA9770" s="229" t="s">
        <v>45273</v>
      </c>
      <c r="AB9770" s="230">
        <v>5000</v>
      </c>
      <c r="AD9770" s="209" t="s">
        <v>23852</v>
      </c>
      <c r="AE9770" s="210">
        <v>21831</v>
      </c>
      <c r="AF9770" s="93"/>
      <c r="AG9770" s="93"/>
      <c r="AH9770" s="93"/>
    </row>
    <row r="9771" spans="21:34" x14ac:dyDescent="0.3">
      <c r="U9771" s="311" t="s">
        <v>33055</v>
      </c>
      <c r="V9771" s="312">
        <v>3500</v>
      </c>
      <c r="X9771" s="267" t="s">
        <v>53149</v>
      </c>
      <c r="Y9771" s="268">
        <v>815.29</v>
      </c>
      <c r="AA9771" s="229" t="s">
        <v>45274</v>
      </c>
      <c r="AB9771" s="230">
        <v>833</v>
      </c>
      <c r="AD9771" s="209" t="s">
        <v>23853</v>
      </c>
      <c r="AE9771" s="210">
        <v>149.5</v>
      </c>
      <c r="AF9771" s="93"/>
      <c r="AG9771" s="93"/>
      <c r="AH9771" s="93"/>
    </row>
    <row r="9772" spans="21:34" x14ac:dyDescent="0.3">
      <c r="U9772" s="311" t="s">
        <v>54198</v>
      </c>
      <c r="V9772" s="312">
        <v>112046.68</v>
      </c>
      <c r="X9772" s="267" t="s">
        <v>53150</v>
      </c>
      <c r="Y9772" s="268">
        <v>2856.7</v>
      </c>
      <c r="AA9772" s="229" t="s">
        <v>42729</v>
      </c>
      <c r="AB9772" s="230">
        <v>156529.74</v>
      </c>
      <c r="AD9772" s="209" t="s">
        <v>23854</v>
      </c>
      <c r="AE9772" s="210">
        <v>6.37</v>
      </c>
      <c r="AF9772" s="93"/>
      <c r="AG9772" s="93"/>
      <c r="AH9772" s="93"/>
    </row>
    <row r="9773" spans="21:34" x14ac:dyDescent="0.3">
      <c r="U9773" s="311" t="s">
        <v>15097</v>
      </c>
      <c r="V9773" s="312">
        <v>133071.96</v>
      </c>
      <c r="X9773" s="267" t="s">
        <v>57645</v>
      </c>
      <c r="Y9773" s="268">
        <v>1295.72</v>
      </c>
      <c r="AA9773" s="229" t="s">
        <v>42730</v>
      </c>
      <c r="AB9773" s="230">
        <v>11458.26</v>
      </c>
      <c r="AD9773" s="209" t="s">
        <v>13894</v>
      </c>
      <c r="AE9773" s="210">
        <v>250.94</v>
      </c>
      <c r="AF9773" s="93"/>
      <c r="AG9773" s="93"/>
      <c r="AH9773" s="93"/>
    </row>
    <row r="9774" spans="21:34" x14ac:dyDescent="0.3">
      <c r="U9774" s="311" t="s">
        <v>15098</v>
      </c>
      <c r="V9774" s="312">
        <v>380304.76</v>
      </c>
      <c r="X9774" s="267" t="s">
        <v>57646</v>
      </c>
      <c r="Y9774" s="268">
        <v>601.45000000000005</v>
      </c>
      <c r="AA9774" s="229" t="s">
        <v>53099</v>
      </c>
      <c r="AB9774" s="230">
        <v>3525.6</v>
      </c>
      <c r="AD9774" s="209" t="s">
        <v>23855</v>
      </c>
      <c r="AE9774" s="210">
        <v>34428.300000000003</v>
      </c>
      <c r="AF9774" s="93"/>
      <c r="AG9774" s="93"/>
      <c r="AH9774" s="93"/>
    </row>
    <row r="9775" spans="21:34" x14ac:dyDescent="0.3">
      <c r="U9775" s="311" t="s">
        <v>15099</v>
      </c>
      <c r="V9775" s="312">
        <v>233298.61</v>
      </c>
      <c r="X9775" s="267" t="s">
        <v>57647</v>
      </c>
      <c r="Y9775" s="268">
        <v>5704.3</v>
      </c>
      <c r="AA9775" s="229" t="s">
        <v>53100</v>
      </c>
      <c r="AB9775" s="230">
        <v>4662</v>
      </c>
      <c r="AD9775" s="209" t="s">
        <v>23856</v>
      </c>
      <c r="AE9775" s="210">
        <v>2760</v>
      </c>
      <c r="AF9775" s="93"/>
      <c r="AG9775" s="93"/>
      <c r="AH9775" s="93"/>
    </row>
    <row r="9776" spans="21:34" x14ac:dyDescent="0.3">
      <c r="U9776" s="311" t="s">
        <v>15101</v>
      </c>
      <c r="V9776" s="312">
        <v>3774.92</v>
      </c>
      <c r="X9776" s="267" t="s">
        <v>56356</v>
      </c>
      <c r="Y9776" s="268">
        <v>116600</v>
      </c>
      <c r="AA9776" s="229" t="s">
        <v>53101</v>
      </c>
      <c r="AB9776" s="230">
        <v>1858</v>
      </c>
      <c r="AD9776" s="209" t="s">
        <v>23857</v>
      </c>
      <c r="AE9776" s="210">
        <v>1125</v>
      </c>
      <c r="AF9776" s="93"/>
      <c r="AG9776" s="93"/>
      <c r="AH9776" s="93"/>
    </row>
    <row r="9777" spans="21:34" x14ac:dyDescent="0.3">
      <c r="U9777" s="311" t="s">
        <v>61658</v>
      </c>
      <c r="V9777" s="312">
        <v>135.26</v>
      </c>
      <c r="X9777" s="267" t="s">
        <v>45307</v>
      </c>
      <c r="Y9777" s="268">
        <v>44329.1</v>
      </c>
      <c r="AA9777" s="229" t="s">
        <v>53102</v>
      </c>
      <c r="AB9777" s="230">
        <v>142</v>
      </c>
      <c r="AD9777" s="209" t="s">
        <v>23858</v>
      </c>
      <c r="AE9777" s="210">
        <v>86.09</v>
      </c>
      <c r="AF9777" s="93"/>
      <c r="AG9777" s="93"/>
      <c r="AH9777" s="93"/>
    </row>
    <row r="9778" spans="21:34" x14ac:dyDescent="0.3">
      <c r="U9778" s="311" t="s">
        <v>54199</v>
      </c>
      <c r="V9778" s="312">
        <v>1725.07</v>
      </c>
      <c r="X9778" s="267" t="s">
        <v>45308</v>
      </c>
      <c r="Y9778" s="268">
        <v>11595.56</v>
      </c>
      <c r="AA9778" s="229" t="s">
        <v>53103</v>
      </c>
      <c r="AB9778" s="230">
        <v>529</v>
      </c>
      <c r="AD9778" s="209" t="s">
        <v>23859</v>
      </c>
      <c r="AE9778" s="210">
        <v>67926.080000000002</v>
      </c>
      <c r="AF9778" s="93"/>
      <c r="AG9778" s="93"/>
      <c r="AH9778" s="93"/>
    </row>
    <row r="9779" spans="21:34" x14ac:dyDescent="0.3">
      <c r="U9779" s="311" t="s">
        <v>69319</v>
      </c>
      <c r="V9779" s="312">
        <v>767954.73</v>
      </c>
      <c r="X9779" s="267" t="s">
        <v>56357</v>
      </c>
      <c r="Y9779" s="268">
        <v>28567</v>
      </c>
      <c r="AA9779" s="229" t="s">
        <v>35304</v>
      </c>
      <c r="AB9779" s="230">
        <v>36212.65</v>
      </c>
      <c r="AD9779" s="209" t="s">
        <v>23860</v>
      </c>
      <c r="AE9779" s="210">
        <v>2350</v>
      </c>
      <c r="AF9779" s="93"/>
      <c r="AG9779" s="93"/>
      <c r="AH9779" s="93"/>
    </row>
    <row r="9780" spans="21:34" x14ac:dyDescent="0.3">
      <c r="U9780" s="311" t="s">
        <v>15104</v>
      </c>
      <c r="V9780" s="312">
        <v>287730.39</v>
      </c>
      <c r="X9780" s="267" t="s">
        <v>56358</v>
      </c>
      <c r="Y9780" s="268">
        <v>10906.68</v>
      </c>
      <c r="AA9780" s="229" t="s">
        <v>53104</v>
      </c>
      <c r="AB9780" s="230">
        <v>2284</v>
      </c>
      <c r="AD9780" s="209" t="s">
        <v>23861</v>
      </c>
      <c r="AE9780" s="210">
        <v>3450</v>
      </c>
      <c r="AF9780" s="93"/>
      <c r="AG9780" s="93"/>
      <c r="AH9780" s="93"/>
    </row>
    <row r="9781" spans="21:34" x14ac:dyDescent="0.3">
      <c r="U9781" s="311" t="s">
        <v>69320</v>
      </c>
      <c r="V9781" s="312">
        <v>22918.560000000001</v>
      </c>
      <c r="X9781" s="267" t="s">
        <v>62144</v>
      </c>
      <c r="Y9781" s="268">
        <v>214894.72</v>
      </c>
      <c r="AA9781" s="229" t="s">
        <v>48114</v>
      </c>
      <c r="AB9781" s="230">
        <v>11666.68</v>
      </c>
      <c r="AD9781" s="209" t="s">
        <v>23862</v>
      </c>
      <c r="AE9781" s="210">
        <v>1125</v>
      </c>
      <c r="AF9781" s="93"/>
      <c r="AG9781" s="93"/>
      <c r="AH9781" s="93"/>
    </row>
    <row r="9782" spans="21:34" x14ac:dyDescent="0.3">
      <c r="U9782" s="311" t="s">
        <v>15105</v>
      </c>
      <c r="V9782" s="312">
        <v>15698.54</v>
      </c>
      <c r="X9782" s="267" t="s">
        <v>64662</v>
      </c>
      <c r="Y9782" s="268">
        <v>48729.45</v>
      </c>
      <c r="AA9782" s="229" t="s">
        <v>35305</v>
      </c>
      <c r="AB9782" s="230">
        <v>3630.95</v>
      </c>
      <c r="AD9782" s="209" t="s">
        <v>23863</v>
      </c>
      <c r="AE9782" s="210">
        <v>2291.67</v>
      </c>
      <c r="AF9782" s="93"/>
      <c r="AG9782" s="93"/>
      <c r="AH9782" s="93"/>
    </row>
    <row r="9783" spans="21:34" x14ac:dyDescent="0.3">
      <c r="U9783" s="311" t="s">
        <v>15107</v>
      </c>
      <c r="V9783" s="312">
        <v>5853.43</v>
      </c>
      <c r="X9783" s="267" t="s">
        <v>24503</v>
      </c>
      <c r="Y9783" s="268">
        <v>81546.649999999994</v>
      </c>
      <c r="AA9783" s="229" t="s">
        <v>48115</v>
      </c>
      <c r="AB9783" s="230">
        <v>2112.44</v>
      </c>
      <c r="AD9783" s="209" t="s">
        <v>23864</v>
      </c>
      <c r="AE9783" s="210">
        <v>687.96</v>
      </c>
      <c r="AF9783" s="93"/>
      <c r="AG9783" s="93"/>
      <c r="AH9783" s="93"/>
    </row>
    <row r="9784" spans="21:34" x14ac:dyDescent="0.3">
      <c r="U9784" s="311" t="s">
        <v>15108</v>
      </c>
      <c r="V9784" s="312">
        <v>10154.620000000001</v>
      </c>
      <c r="X9784" s="267" t="s">
        <v>24504</v>
      </c>
      <c r="Y9784" s="268">
        <v>41394.800000000003</v>
      </c>
      <c r="AA9784" s="229" t="s">
        <v>48116</v>
      </c>
      <c r="AB9784" s="230">
        <v>15.68</v>
      </c>
      <c r="AD9784" s="209" t="s">
        <v>23865</v>
      </c>
      <c r="AE9784" s="210">
        <v>2909.5</v>
      </c>
      <c r="AF9784" s="93"/>
      <c r="AG9784" s="93"/>
      <c r="AH9784" s="93"/>
    </row>
    <row r="9785" spans="21:34" x14ac:dyDescent="0.3">
      <c r="U9785" s="311" t="s">
        <v>15109</v>
      </c>
      <c r="V9785" s="312">
        <v>142.88999999999999</v>
      </c>
      <c r="X9785" s="267" t="s">
        <v>64663</v>
      </c>
      <c r="Y9785" s="268">
        <v>-23805.3</v>
      </c>
      <c r="AA9785" s="229" t="s">
        <v>36496</v>
      </c>
      <c r="AB9785" s="230">
        <v>3063.25</v>
      </c>
      <c r="AD9785" s="209" t="s">
        <v>23866</v>
      </c>
      <c r="AE9785" s="210">
        <v>14053.83</v>
      </c>
      <c r="AF9785" s="93"/>
      <c r="AG9785" s="93"/>
      <c r="AH9785" s="93"/>
    </row>
    <row r="9786" spans="21:34" x14ac:dyDescent="0.3">
      <c r="U9786" s="311" t="s">
        <v>35966</v>
      </c>
      <c r="V9786" s="312">
        <v>698.19</v>
      </c>
      <c r="X9786" s="267" t="s">
        <v>50229</v>
      </c>
      <c r="Y9786" s="268">
        <v>8625</v>
      </c>
      <c r="AA9786" s="229" t="s">
        <v>35306</v>
      </c>
      <c r="AB9786" s="230">
        <v>22971.34</v>
      </c>
      <c r="AD9786" s="209" t="s">
        <v>13895</v>
      </c>
      <c r="AE9786" s="210">
        <v>250.94</v>
      </c>
      <c r="AF9786" s="93"/>
      <c r="AG9786" s="93"/>
      <c r="AH9786" s="93"/>
    </row>
    <row r="9787" spans="21:34" x14ac:dyDescent="0.3">
      <c r="U9787" s="311" t="s">
        <v>15110</v>
      </c>
      <c r="V9787" s="312">
        <v>6581.59</v>
      </c>
      <c r="X9787" s="267" t="s">
        <v>50230</v>
      </c>
      <c r="Y9787" s="268">
        <v>659.82</v>
      </c>
      <c r="AA9787" s="229" t="s">
        <v>49031</v>
      </c>
      <c r="AB9787" s="230">
        <v>51848.75</v>
      </c>
      <c r="AD9787" s="209" t="s">
        <v>23867</v>
      </c>
      <c r="AE9787" s="210">
        <v>124185.38</v>
      </c>
      <c r="AF9787" s="93"/>
      <c r="AG9787" s="93"/>
      <c r="AH9787" s="93"/>
    </row>
    <row r="9788" spans="21:34" x14ac:dyDescent="0.3">
      <c r="U9788" s="311" t="s">
        <v>15155</v>
      </c>
      <c r="V9788" s="312">
        <v>251351.49</v>
      </c>
      <c r="X9788" s="267" t="s">
        <v>63275</v>
      </c>
      <c r="Y9788" s="268">
        <v>1695</v>
      </c>
      <c r="AA9788" s="229" t="s">
        <v>48117</v>
      </c>
      <c r="AB9788" s="230">
        <v>9553.66</v>
      </c>
      <c r="AD9788" s="209" t="s">
        <v>23868</v>
      </c>
      <c r="AE9788" s="210">
        <v>11204</v>
      </c>
      <c r="AF9788" s="93"/>
      <c r="AG9788" s="93"/>
      <c r="AH9788" s="93"/>
    </row>
    <row r="9789" spans="21:34" x14ac:dyDescent="0.3">
      <c r="U9789" s="311" t="s">
        <v>34480</v>
      </c>
      <c r="V9789" s="312">
        <v>101215.25</v>
      </c>
      <c r="X9789" s="267" t="s">
        <v>62968</v>
      </c>
      <c r="Y9789" s="268">
        <v>67826.259999999995</v>
      </c>
      <c r="AA9789" s="229" t="s">
        <v>35307</v>
      </c>
      <c r="AB9789" s="230">
        <v>4459.2700000000004</v>
      </c>
      <c r="AD9789" s="209" t="s">
        <v>23869</v>
      </c>
      <c r="AE9789" s="210">
        <v>6538.04</v>
      </c>
      <c r="AF9789" s="93"/>
      <c r="AG9789" s="93"/>
      <c r="AH9789" s="93"/>
    </row>
    <row r="9790" spans="21:34" x14ac:dyDescent="0.3">
      <c r="U9790" s="311" t="s">
        <v>34481</v>
      </c>
      <c r="V9790" s="312">
        <v>87079.56</v>
      </c>
      <c r="X9790" s="267" t="s">
        <v>57648</v>
      </c>
      <c r="Y9790" s="268">
        <v>173.7</v>
      </c>
      <c r="AA9790" s="229" t="s">
        <v>48118</v>
      </c>
      <c r="AB9790" s="230">
        <v>6147.35</v>
      </c>
      <c r="AD9790" s="209" t="s">
        <v>23870</v>
      </c>
      <c r="AE9790" s="210">
        <v>1138.1199999999999</v>
      </c>
      <c r="AF9790" s="93"/>
      <c r="AG9790" s="93"/>
      <c r="AH9790" s="93"/>
    </row>
    <row r="9791" spans="21:34" x14ac:dyDescent="0.3">
      <c r="U9791" s="311" t="s">
        <v>15157</v>
      </c>
      <c r="V9791" s="312">
        <v>85761.57</v>
      </c>
      <c r="X9791" s="267" t="s">
        <v>53152</v>
      </c>
      <c r="Y9791" s="268">
        <v>8705.26</v>
      </c>
      <c r="AA9791" s="229" t="s">
        <v>48119</v>
      </c>
      <c r="AB9791" s="230">
        <v>7.84</v>
      </c>
      <c r="AD9791" s="209" t="s">
        <v>23871</v>
      </c>
      <c r="AE9791" s="210">
        <v>2776.4</v>
      </c>
      <c r="AF9791" s="93"/>
      <c r="AG9791" s="93"/>
      <c r="AH9791" s="93"/>
    </row>
    <row r="9792" spans="21:34" x14ac:dyDescent="0.3">
      <c r="U9792" s="311" t="s">
        <v>15158</v>
      </c>
      <c r="V9792" s="312">
        <v>647.80999999999995</v>
      </c>
      <c r="X9792" s="267" t="s">
        <v>53153</v>
      </c>
      <c r="Y9792" s="268">
        <v>679.34</v>
      </c>
      <c r="AA9792" s="229" t="s">
        <v>48120</v>
      </c>
      <c r="AB9792" s="230">
        <v>14.97</v>
      </c>
      <c r="AD9792" s="209" t="s">
        <v>23872</v>
      </c>
      <c r="AE9792" s="210">
        <v>1871.45</v>
      </c>
      <c r="AF9792" s="93"/>
      <c r="AG9792" s="93"/>
      <c r="AH9792" s="93"/>
    </row>
    <row r="9793" spans="21:34" x14ac:dyDescent="0.3">
      <c r="U9793" s="311" t="s">
        <v>54200</v>
      </c>
      <c r="V9793" s="312">
        <v>508.46</v>
      </c>
      <c r="X9793" s="267" t="s">
        <v>55279</v>
      </c>
      <c r="Y9793" s="268">
        <v>2026.52</v>
      </c>
      <c r="AA9793" s="229" t="s">
        <v>49032</v>
      </c>
      <c r="AB9793" s="230">
        <v>-2248.1799999999998</v>
      </c>
      <c r="AD9793" s="209" t="s">
        <v>23873</v>
      </c>
      <c r="AE9793" s="210">
        <v>2271</v>
      </c>
      <c r="AF9793" s="93"/>
      <c r="AG9793" s="93"/>
      <c r="AH9793" s="93"/>
    </row>
    <row r="9794" spans="21:34" x14ac:dyDescent="0.3">
      <c r="U9794" s="311" t="s">
        <v>69321</v>
      </c>
      <c r="V9794" s="312">
        <v>8337.5</v>
      </c>
      <c r="X9794" s="267" t="s">
        <v>50231</v>
      </c>
      <c r="Y9794" s="268">
        <v>39480.160000000003</v>
      </c>
      <c r="AA9794" s="229" t="s">
        <v>49033</v>
      </c>
      <c r="AB9794" s="230">
        <v>64563.6</v>
      </c>
      <c r="AD9794" s="209" t="s">
        <v>23874</v>
      </c>
      <c r="AE9794" s="210">
        <v>684</v>
      </c>
      <c r="AF9794" s="93"/>
      <c r="AG9794" s="93"/>
      <c r="AH9794" s="93"/>
    </row>
    <row r="9795" spans="21:34" x14ac:dyDescent="0.3">
      <c r="U9795" s="311" t="s">
        <v>38834</v>
      </c>
      <c r="V9795" s="312">
        <v>6891.5</v>
      </c>
      <c r="X9795" s="267" t="s">
        <v>57649</v>
      </c>
      <c r="Y9795" s="268">
        <v>3353.54</v>
      </c>
      <c r="AA9795" s="229" t="s">
        <v>48121</v>
      </c>
      <c r="AB9795" s="230">
        <v>1644.88</v>
      </c>
      <c r="AD9795" s="209" t="s">
        <v>23875</v>
      </c>
      <c r="AE9795" s="210">
        <v>11234</v>
      </c>
      <c r="AF9795" s="93"/>
      <c r="AG9795" s="93"/>
      <c r="AH9795" s="93"/>
    </row>
    <row r="9796" spans="21:34" x14ac:dyDescent="0.3">
      <c r="U9796" s="311" t="s">
        <v>58739</v>
      </c>
      <c r="V9796" s="312">
        <v>103154.03</v>
      </c>
      <c r="X9796" s="267" t="s">
        <v>64664</v>
      </c>
      <c r="Y9796" s="268">
        <v>-266.58</v>
      </c>
      <c r="AA9796" s="229" t="s">
        <v>48122</v>
      </c>
      <c r="AB9796" s="230">
        <v>7.84</v>
      </c>
      <c r="AD9796" s="209" t="s">
        <v>23876</v>
      </c>
      <c r="AE9796" s="210">
        <v>6827</v>
      </c>
      <c r="AF9796" s="93"/>
      <c r="AG9796" s="93"/>
      <c r="AH9796" s="93"/>
    </row>
    <row r="9797" spans="21:34" x14ac:dyDescent="0.3">
      <c r="U9797" s="311" t="s">
        <v>34482</v>
      </c>
      <c r="V9797" s="312">
        <v>3300</v>
      </c>
      <c r="X9797" s="267" t="s">
        <v>61516</v>
      </c>
      <c r="Y9797" s="268">
        <v>21588</v>
      </c>
      <c r="AA9797" s="229" t="s">
        <v>24169</v>
      </c>
      <c r="AB9797" s="230">
        <v>15114</v>
      </c>
      <c r="AD9797" s="209" t="s">
        <v>23877</v>
      </c>
      <c r="AE9797" s="210">
        <v>1140</v>
      </c>
      <c r="AF9797" s="93"/>
      <c r="AG9797" s="93"/>
      <c r="AH9797" s="93"/>
    </row>
    <row r="9798" spans="21:34" x14ac:dyDescent="0.3">
      <c r="U9798" s="311" t="s">
        <v>60872</v>
      </c>
      <c r="V9798" s="312">
        <v>3998</v>
      </c>
      <c r="X9798" s="267" t="s">
        <v>35338</v>
      </c>
      <c r="Y9798" s="268">
        <v>148765.75</v>
      </c>
      <c r="AA9798" s="229" t="s">
        <v>49034</v>
      </c>
      <c r="AB9798" s="230">
        <v>54756.68</v>
      </c>
      <c r="AD9798" s="209" t="s">
        <v>23878</v>
      </c>
      <c r="AE9798" s="210">
        <v>1142</v>
      </c>
      <c r="AF9798" s="93"/>
      <c r="AG9798" s="93"/>
      <c r="AH9798" s="93"/>
    </row>
    <row r="9799" spans="21:34" x14ac:dyDescent="0.3">
      <c r="U9799" s="311" t="s">
        <v>40714</v>
      </c>
      <c r="V9799" s="312">
        <v>11514.82</v>
      </c>
      <c r="X9799" s="267" t="s">
        <v>24506</v>
      </c>
      <c r="Y9799" s="268">
        <v>2606.75</v>
      </c>
      <c r="AA9799" s="229" t="s">
        <v>49035</v>
      </c>
      <c r="AB9799" s="230">
        <v>1423.47</v>
      </c>
      <c r="AD9799" s="209" t="s">
        <v>23879</v>
      </c>
      <c r="AE9799" s="210">
        <v>209.33</v>
      </c>
      <c r="AF9799" s="93"/>
      <c r="AG9799" s="93"/>
      <c r="AH9799" s="93"/>
    </row>
    <row r="9800" spans="21:34" x14ac:dyDescent="0.3">
      <c r="U9800" s="311" t="s">
        <v>15160</v>
      </c>
      <c r="V9800" s="312">
        <v>14304.57</v>
      </c>
      <c r="X9800" s="267" t="s">
        <v>24507</v>
      </c>
      <c r="Y9800" s="268">
        <v>83093.59</v>
      </c>
      <c r="AA9800" s="229" t="s">
        <v>49036</v>
      </c>
      <c r="AB9800" s="230">
        <v>2112.44</v>
      </c>
      <c r="AD9800" s="209" t="s">
        <v>23880</v>
      </c>
      <c r="AE9800" s="210">
        <v>1402.67</v>
      </c>
      <c r="AF9800" s="93"/>
      <c r="AG9800" s="93"/>
      <c r="AH9800" s="93"/>
    </row>
    <row r="9801" spans="21:34" x14ac:dyDescent="0.3">
      <c r="U9801" s="311" t="s">
        <v>12996</v>
      </c>
      <c r="V9801" s="312">
        <v>49924.28</v>
      </c>
      <c r="X9801" s="267" t="s">
        <v>42766</v>
      </c>
      <c r="Y9801" s="268">
        <v>129305.22</v>
      </c>
      <c r="AA9801" s="229" t="s">
        <v>49037</v>
      </c>
      <c r="AB9801" s="230">
        <v>7.84</v>
      </c>
      <c r="AD9801" s="209" t="s">
        <v>23881</v>
      </c>
      <c r="AE9801" s="210">
        <v>7837</v>
      </c>
      <c r="AF9801" s="93"/>
      <c r="AG9801" s="93"/>
      <c r="AH9801" s="93"/>
    </row>
    <row r="9802" spans="21:34" x14ac:dyDescent="0.3">
      <c r="U9802" s="311" t="s">
        <v>12997</v>
      </c>
      <c r="V9802" s="312">
        <v>142963.93</v>
      </c>
      <c r="X9802" s="267" t="s">
        <v>53154</v>
      </c>
      <c r="Y9802" s="268">
        <v>23873.68</v>
      </c>
      <c r="AA9802" s="229" t="s">
        <v>49038</v>
      </c>
      <c r="AB9802" s="230">
        <v>3691</v>
      </c>
      <c r="AD9802" s="209" t="s">
        <v>23882</v>
      </c>
      <c r="AE9802" s="210">
        <v>2000</v>
      </c>
      <c r="AF9802" s="93"/>
      <c r="AG9802" s="93"/>
      <c r="AH9802" s="93"/>
    </row>
    <row r="9803" spans="21:34" x14ac:dyDescent="0.3">
      <c r="U9803" s="311" t="s">
        <v>12998</v>
      </c>
      <c r="V9803" s="312">
        <v>88824.33</v>
      </c>
      <c r="X9803" s="267" t="s">
        <v>33894</v>
      </c>
      <c r="Y9803" s="268">
        <v>627087.11</v>
      </c>
      <c r="AA9803" s="229" t="s">
        <v>49039</v>
      </c>
      <c r="AB9803" s="230">
        <v>30271.8</v>
      </c>
      <c r="AD9803" s="209" t="s">
        <v>23883</v>
      </c>
      <c r="AE9803" s="210">
        <v>10136</v>
      </c>
      <c r="AF9803" s="93"/>
      <c r="AG9803" s="93"/>
      <c r="AH9803" s="93"/>
    </row>
    <row r="9804" spans="21:34" x14ac:dyDescent="0.3">
      <c r="U9804" s="311" t="s">
        <v>15161</v>
      </c>
      <c r="V9804" s="312">
        <v>53252.5</v>
      </c>
      <c r="X9804" s="267" t="s">
        <v>47111</v>
      </c>
      <c r="Y9804" s="268">
        <v>2944.82</v>
      </c>
      <c r="AA9804" s="229" t="s">
        <v>48123</v>
      </c>
      <c r="AB9804" s="230">
        <v>2284.36</v>
      </c>
      <c r="AD9804" s="209" t="s">
        <v>23884</v>
      </c>
      <c r="AE9804" s="210">
        <v>37500</v>
      </c>
      <c r="AF9804" s="93"/>
      <c r="AG9804" s="93"/>
      <c r="AH9804" s="93"/>
    </row>
    <row r="9805" spans="21:34" x14ac:dyDescent="0.3">
      <c r="U9805" s="311" t="s">
        <v>34483</v>
      </c>
      <c r="V9805" s="312">
        <v>35892.269999999997</v>
      </c>
      <c r="X9805" s="267" t="s">
        <v>53156</v>
      </c>
      <c r="Y9805" s="268">
        <v>188818.11</v>
      </c>
      <c r="AA9805" s="229" t="s">
        <v>48124</v>
      </c>
      <c r="AB9805" s="230">
        <v>2112.44</v>
      </c>
      <c r="AD9805" s="209" t="s">
        <v>23885</v>
      </c>
      <c r="AE9805" s="210">
        <v>65814.880000000005</v>
      </c>
      <c r="AF9805" s="93"/>
      <c r="AG9805" s="93"/>
      <c r="AH9805" s="93"/>
    </row>
    <row r="9806" spans="21:34" x14ac:dyDescent="0.3">
      <c r="U9806" s="311" t="s">
        <v>55560</v>
      </c>
      <c r="V9806" s="312">
        <v>62.5</v>
      </c>
      <c r="X9806" s="267" t="s">
        <v>24509</v>
      </c>
      <c r="Y9806" s="268">
        <v>92000.14</v>
      </c>
      <c r="AA9806" s="229" t="s">
        <v>48125</v>
      </c>
      <c r="AB9806" s="230">
        <v>7.84</v>
      </c>
      <c r="AD9806" s="209" t="s">
        <v>23886</v>
      </c>
      <c r="AE9806" s="210">
        <v>29775</v>
      </c>
      <c r="AF9806" s="93"/>
      <c r="AG9806" s="93"/>
      <c r="AH9806" s="93"/>
    </row>
    <row r="9807" spans="21:34" x14ac:dyDescent="0.3">
      <c r="U9807" s="311" t="s">
        <v>15164</v>
      </c>
      <c r="V9807" s="312">
        <v>5586.19</v>
      </c>
      <c r="X9807" s="267" t="s">
        <v>35339</v>
      </c>
      <c r="Y9807" s="268">
        <v>95397.05</v>
      </c>
      <c r="AA9807" s="229" t="s">
        <v>53105</v>
      </c>
      <c r="AB9807" s="230">
        <v>-847.44</v>
      </c>
      <c r="AD9807" s="209" t="s">
        <v>23887</v>
      </c>
      <c r="AE9807" s="210">
        <v>1959.5</v>
      </c>
      <c r="AF9807" s="93"/>
      <c r="AG9807" s="93"/>
      <c r="AH9807" s="93"/>
    </row>
    <row r="9808" spans="21:34" x14ac:dyDescent="0.3">
      <c r="U9808" s="311" t="s">
        <v>12999</v>
      </c>
      <c r="V9808" s="312">
        <v>161206.25</v>
      </c>
      <c r="X9808" s="267" t="s">
        <v>35340</v>
      </c>
      <c r="Y9808" s="268">
        <v>22190.76</v>
      </c>
      <c r="AA9808" s="229" t="s">
        <v>47096</v>
      </c>
      <c r="AB9808" s="230">
        <v>53000</v>
      </c>
      <c r="AD9808" s="209" t="s">
        <v>23888</v>
      </c>
      <c r="AE9808" s="210">
        <v>10391</v>
      </c>
      <c r="AF9808" s="93"/>
      <c r="AG9808" s="93"/>
      <c r="AH9808" s="93"/>
    </row>
    <row r="9809" spans="21:34" x14ac:dyDescent="0.3">
      <c r="U9809" s="311" t="s">
        <v>15165</v>
      </c>
      <c r="V9809" s="312">
        <v>91428.23</v>
      </c>
      <c r="X9809" s="267" t="s">
        <v>50232</v>
      </c>
      <c r="Y9809" s="268">
        <v>231393.1</v>
      </c>
      <c r="AA9809" s="229" t="s">
        <v>47097</v>
      </c>
      <c r="AB9809" s="230">
        <v>3087</v>
      </c>
      <c r="AD9809" s="209" t="s">
        <v>23889</v>
      </c>
      <c r="AE9809" s="210">
        <v>630</v>
      </c>
      <c r="AF9809" s="93"/>
      <c r="AG9809" s="93"/>
      <c r="AH9809" s="93"/>
    </row>
    <row r="9810" spans="21:34" x14ac:dyDescent="0.3">
      <c r="U9810" s="311" t="s">
        <v>47438</v>
      </c>
      <c r="V9810" s="312">
        <v>-2225.64</v>
      </c>
      <c r="X9810" s="267" t="s">
        <v>57650</v>
      </c>
      <c r="Y9810" s="268">
        <v>139826.72</v>
      </c>
      <c r="AA9810" s="229" t="s">
        <v>42731</v>
      </c>
      <c r="AB9810" s="230">
        <v>116750</v>
      </c>
      <c r="AD9810" s="209" t="s">
        <v>23890</v>
      </c>
      <c r="AE9810" s="210">
        <v>1530</v>
      </c>
      <c r="AF9810" s="93"/>
      <c r="AG9810" s="93"/>
      <c r="AH9810" s="93"/>
    </row>
    <row r="9811" spans="21:34" x14ac:dyDescent="0.3">
      <c r="U9811" s="311" t="s">
        <v>49315</v>
      </c>
      <c r="V9811" s="312">
        <v>123728.4</v>
      </c>
      <c r="X9811" s="267" t="s">
        <v>62720</v>
      </c>
      <c r="Y9811" s="268">
        <v>400000</v>
      </c>
      <c r="AA9811" s="229" t="s">
        <v>42732</v>
      </c>
      <c r="AB9811" s="230">
        <v>8851.1</v>
      </c>
      <c r="AD9811" s="209" t="s">
        <v>23891</v>
      </c>
      <c r="AE9811" s="210">
        <v>117.03</v>
      </c>
      <c r="AF9811" s="93"/>
      <c r="AG9811" s="93"/>
      <c r="AH9811" s="93"/>
    </row>
    <row r="9812" spans="21:34" x14ac:dyDescent="0.3">
      <c r="U9812" s="311" t="s">
        <v>59297</v>
      </c>
      <c r="V9812" s="312">
        <v>107722.36</v>
      </c>
      <c r="X9812" s="267" t="s">
        <v>64665</v>
      </c>
      <c r="Y9812" s="268">
        <v>6000</v>
      </c>
      <c r="AA9812" s="229" t="s">
        <v>50198</v>
      </c>
      <c r="AB9812" s="230">
        <v>194</v>
      </c>
      <c r="AD9812" s="209" t="s">
        <v>23892</v>
      </c>
      <c r="AE9812" s="210">
        <v>1622.37</v>
      </c>
      <c r="AF9812" s="93"/>
      <c r="AG9812" s="93"/>
      <c r="AH9812" s="93"/>
    </row>
    <row r="9813" spans="21:34" x14ac:dyDescent="0.3">
      <c r="U9813" s="311" t="s">
        <v>58900</v>
      </c>
      <c r="V9813" s="312">
        <v>28814.84</v>
      </c>
      <c r="X9813" s="267" t="s">
        <v>64666</v>
      </c>
      <c r="Y9813" s="268">
        <v>408498.97</v>
      </c>
      <c r="AA9813" s="229" t="s">
        <v>49040</v>
      </c>
      <c r="AB9813" s="230">
        <v>4930.5</v>
      </c>
      <c r="AD9813" s="209" t="s">
        <v>23893</v>
      </c>
      <c r="AE9813" s="210">
        <v>21965</v>
      </c>
      <c r="AF9813" s="93"/>
      <c r="AG9813" s="93"/>
      <c r="AH9813" s="93"/>
    </row>
    <row r="9814" spans="21:34" x14ac:dyDescent="0.3">
      <c r="U9814" s="311" t="s">
        <v>15224</v>
      </c>
      <c r="V9814" s="312">
        <v>58520</v>
      </c>
      <c r="X9814" s="267" t="s">
        <v>35341</v>
      </c>
      <c r="Y9814" s="268">
        <v>132444.1</v>
      </c>
      <c r="AA9814" s="229" t="s">
        <v>33874</v>
      </c>
      <c r="AB9814" s="230">
        <v>57225</v>
      </c>
      <c r="AD9814" s="209" t="s">
        <v>23894</v>
      </c>
      <c r="AE9814" s="210">
        <v>584.22</v>
      </c>
      <c r="AF9814" s="93"/>
      <c r="AG9814" s="93"/>
      <c r="AH9814" s="93"/>
    </row>
    <row r="9815" spans="21:34" x14ac:dyDescent="0.3">
      <c r="U9815" s="311" t="s">
        <v>15225</v>
      </c>
      <c r="V9815" s="312">
        <v>792039.99</v>
      </c>
      <c r="X9815" s="267" t="s">
        <v>33895</v>
      </c>
      <c r="Y9815" s="268">
        <v>196654.49</v>
      </c>
      <c r="AA9815" s="229" t="s">
        <v>33875</v>
      </c>
      <c r="AB9815" s="230">
        <v>4345.04</v>
      </c>
      <c r="AD9815" s="209" t="s">
        <v>23895</v>
      </c>
      <c r="AE9815" s="210">
        <v>11204</v>
      </c>
      <c r="AF9815" s="93"/>
      <c r="AG9815" s="93"/>
      <c r="AH9815" s="93"/>
    </row>
    <row r="9816" spans="21:34" x14ac:dyDescent="0.3">
      <c r="U9816" s="311" t="s">
        <v>56757</v>
      </c>
      <c r="V9816" s="312">
        <v>2271.59</v>
      </c>
      <c r="X9816" s="267" t="s">
        <v>53158</v>
      </c>
      <c r="Y9816" s="268">
        <v>53269.37</v>
      </c>
      <c r="AA9816" s="229" t="s">
        <v>48126</v>
      </c>
      <c r="AB9816" s="230">
        <v>6138.25</v>
      </c>
      <c r="AD9816" s="209" t="s">
        <v>23896</v>
      </c>
      <c r="AE9816" s="210">
        <v>44038.04</v>
      </c>
      <c r="AF9816" s="93"/>
      <c r="AG9816" s="93"/>
      <c r="AH9816" s="93"/>
    </row>
    <row r="9817" spans="21:34" x14ac:dyDescent="0.3">
      <c r="U9817" s="311" t="s">
        <v>15227</v>
      </c>
      <c r="V9817" s="312">
        <v>88772.63</v>
      </c>
      <c r="X9817" s="267" t="s">
        <v>36511</v>
      </c>
      <c r="Y9817" s="268">
        <v>652228.47</v>
      </c>
      <c r="AA9817" s="229" t="s">
        <v>39316</v>
      </c>
      <c r="AB9817" s="230">
        <v>15167.68</v>
      </c>
      <c r="AD9817" s="209" t="s">
        <v>23897</v>
      </c>
      <c r="AE9817" s="210">
        <v>1530</v>
      </c>
      <c r="AF9817" s="93"/>
      <c r="AG9817" s="93"/>
      <c r="AH9817" s="93"/>
    </row>
    <row r="9818" spans="21:34" x14ac:dyDescent="0.3">
      <c r="U9818" s="311" t="s">
        <v>15229</v>
      </c>
      <c r="V9818" s="312">
        <v>1135</v>
      </c>
      <c r="X9818" s="267" t="s">
        <v>64667</v>
      </c>
      <c r="Y9818" s="268">
        <v>-12604.64</v>
      </c>
      <c r="AA9818" s="229" t="s">
        <v>35308</v>
      </c>
      <c r="AB9818" s="230">
        <v>35012.15</v>
      </c>
      <c r="AD9818" s="209" t="s">
        <v>23898</v>
      </c>
      <c r="AE9818" s="210">
        <v>1255.1500000000001</v>
      </c>
      <c r="AF9818" s="93"/>
      <c r="AG9818" s="93"/>
      <c r="AH9818" s="93"/>
    </row>
    <row r="9819" spans="21:34" x14ac:dyDescent="0.3">
      <c r="U9819" s="311" t="s">
        <v>60873</v>
      </c>
      <c r="V9819" s="312">
        <v>3171.3</v>
      </c>
      <c r="X9819" s="267" t="s">
        <v>59737</v>
      </c>
      <c r="Y9819" s="268">
        <v>8400</v>
      </c>
      <c r="AA9819" s="229" t="s">
        <v>39317</v>
      </c>
      <c r="AB9819" s="230">
        <v>40365.94</v>
      </c>
      <c r="AD9819" s="209" t="s">
        <v>23899</v>
      </c>
      <c r="AE9819" s="210">
        <v>2776.4</v>
      </c>
      <c r="AF9819" s="93"/>
      <c r="AG9819" s="93"/>
      <c r="AH9819" s="93"/>
    </row>
    <row r="9820" spans="21:34" x14ac:dyDescent="0.3">
      <c r="U9820" s="311" t="s">
        <v>63468</v>
      </c>
      <c r="V9820" s="312">
        <v>1310.4000000000001</v>
      </c>
      <c r="X9820" s="267" t="s">
        <v>48136</v>
      </c>
      <c r="Y9820" s="268">
        <v>1432.27</v>
      </c>
      <c r="AA9820" s="229" t="s">
        <v>39318</v>
      </c>
      <c r="AB9820" s="230">
        <v>44375.92</v>
      </c>
      <c r="AD9820" s="209" t="s">
        <v>23900</v>
      </c>
      <c r="AE9820" s="210">
        <v>78203.25</v>
      </c>
      <c r="AF9820" s="93"/>
      <c r="AG9820" s="93"/>
      <c r="AH9820" s="93"/>
    </row>
    <row r="9821" spans="21:34" x14ac:dyDescent="0.3">
      <c r="U9821" s="311" t="s">
        <v>15240</v>
      </c>
      <c r="V9821" s="312">
        <v>18669</v>
      </c>
      <c r="X9821" s="267" t="s">
        <v>56359</v>
      </c>
      <c r="Y9821" s="268">
        <v>3675</v>
      </c>
      <c r="AA9821" s="229" t="s">
        <v>39319</v>
      </c>
      <c r="AB9821" s="230">
        <v>6475.57</v>
      </c>
      <c r="AD9821" s="209" t="s">
        <v>23901</v>
      </c>
      <c r="AE9821" s="210">
        <v>32046</v>
      </c>
      <c r="AF9821" s="93"/>
      <c r="AG9821" s="93"/>
      <c r="AH9821" s="93"/>
    </row>
    <row r="9822" spans="21:34" x14ac:dyDescent="0.3">
      <c r="U9822" s="311" t="s">
        <v>15241</v>
      </c>
      <c r="V9822" s="312">
        <v>4885.5200000000004</v>
      </c>
      <c r="X9822" s="267" t="s">
        <v>47112</v>
      </c>
      <c r="Y9822" s="268">
        <v>12613.92</v>
      </c>
      <c r="AA9822" s="229" t="s">
        <v>39320</v>
      </c>
      <c r="AB9822" s="230">
        <v>14475.18</v>
      </c>
      <c r="AD9822" s="209" t="s">
        <v>23902</v>
      </c>
      <c r="AE9822" s="210">
        <v>1959.5</v>
      </c>
      <c r="AF9822" s="93"/>
      <c r="AG9822" s="93"/>
      <c r="AH9822" s="93"/>
    </row>
    <row r="9823" spans="21:34" x14ac:dyDescent="0.3">
      <c r="U9823" s="311" t="s">
        <v>15243</v>
      </c>
      <c r="V9823" s="312">
        <v>71264.479999999996</v>
      </c>
      <c r="X9823" s="267" t="s">
        <v>64668</v>
      </c>
      <c r="Y9823" s="268">
        <v>-6.3</v>
      </c>
      <c r="AA9823" s="229" t="s">
        <v>33876</v>
      </c>
      <c r="AB9823" s="230">
        <v>58014.95</v>
      </c>
      <c r="AD9823" s="209" t="s">
        <v>23903</v>
      </c>
      <c r="AE9823" s="210">
        <v>21965</v>
      </c>
      <c r="AF9823" s="93"/>
      <c r="AG9823" s="93"/>
      <c r="AH9823" s="93"/>
    </row>
    <row r="9824" spans="21:34" x14ac:dyDescent="0.3">
      <c r="U9824" s="311" t="s">
        <v>15244</v>
      </c>
      <c r="V9824" s="312">
        <v>242932.52</v>
      </c>
      <c r="X9824" s="267" t="s">
        <v>63276</v>
      </c>
      <c r="Y9824" s="268">
        <v>28500</v>
      </c>
      <c r="AA9824" s="229" t="s">
        <v>33877</v>
      </c>
      <c r="AB9824" s="230">
        <v>36918.51</v>
      </c>
      <c r="AD9824" s="209" t="s">
        <v>23904</v>
      </c>
      <c r="AE9824" s="210">
        <v>13530.67</v>
      </c>
      <c r="AF9824" s="93"/>
      <c r="AG9824" s="93"/>
      <c r="AH9824" s="93"/>
    </row>
    <row r="9825" spans="21:34" x14ac:dyDescent="0.3">
      <c r="U9825" s="311" t="s">
        <v>15245</v>
      </c>
      <c r="V9825" s="312">
        <v>152829.66</v>
      </c>
      <c r="X9825" s="267" t="s">
        <v>63277</v>
      </c>
      <c r="Y9825" s="268">
        <v>2180.25</v>
      </c>
      <c r="AA9825" s="229" t="s">
        <v>35309</v>
      </c>
      <c r="AB9825" s="230">
        <v>15394.71</v>
      </c>
      <c r="AD9825" s="209" t="s">
        <v>23905</v>
      </c>
      <c r="AE9825" s="210">
        <v>19280.330000000002</v>
      </c>
      <c r="AF9825" s="93"/>
      <c r="AG9825" s="93"/>
      <c r="AH9825" s="93"/>
    </row>
    <row r="9826" spans="21:34" x14ac:dyDescent="0.3">
      <c r="U9826" s="311" t="s">
        <v>15247</v>
      </c>
      <c r="V9826" s="312">
        <v>27706.25</v>
      </c>
      <c r="X9826" s="267" t="s">
        <v>62721</v>
      </c>
      <c r="Y9826" s="268">
        <v>300</v>
      </c>
      <c r="AA9826" s="229" t="s">
        <v>48127</v>
      </c>
      <c r="AB9826" s="230">
        <v>20641.5</v>
      </c>
      <c r="AD9826" s="209" t="s">
        <v>23906</v>
      </c>
      <c r="AE9826" s="210">
        <v>12511.67</v>
      </c>
      <c r="AF9826" s="93"/>
      <c r="AG9826" s="93"/>
      <c r="AH9826" s="93"/>
    </row>
    <row r="9827" spans="21:34" x14ac:dyDescent="0.3">
      <c r="U9827" s="311" t="s">
        <v>15248</v>
      </c>
      <c r="V9827" s="312">
        <v>407.34</v>
      </c>
      <c r="X9827" s="267" t="s">
        <v>60647</v>
      </c>
      <c r="Y9827" s="268">
        <v>197577.13</v>
      </c>
      <c r="AA9827" s="229" t="s">
        <v>48128</v>
      </c>
      <c r="AB9827" s="230">
        <v>12294.5</v>
      </c>
      <c r="AD9827" s="209" t="s">
        <v>23907</v>
      </c>
      <c r="AE9827" s="210">
        <v>800</v>
      </c>
      <c r="AF9827" s="93"/>
      <c r="AG9827" s="93"/>
      <c r="AH9827" s="93"/>
    </row>
    <row r="9828" spans="21:34" x14ac:dyDescent="0.3">
      <c r="U9828" s="311" t="s">
        <v>59952</v>
      </c>
      <c r="V9828" s="312">
        <v>212.79</v>
      </c>
      <c r="X9828" s="267" t="s">
        <v>64669</v>
      </c>
      <c r="Y9828" s="268">
        <v>7800</v>
      </c>
      <c r="AA9828" s="229" t="s">
        <v>45275</v>
      </c>
      <c r="AB9828" s="230">
        <v>50935.33</v>
      </c>
      <c r="AD9828" s="209" t="s">
        <v>23908</v>
      </c>
      <c r="AE9828" s="210">
        <v>41200</v>
      </c>
      <c r="AF9828" s="93"/>
      <c r="AG9828" s="93"/>
      <c r="AH9828" s="93"/>
    </row>
    <row r="9829" spans="21:34" x14ac:dyDescent="0.3">
      <c r="U9829" s="311" t="s">
        <v>33065</v>
      </c>
      <c r="V9829" s="312">
        <v>2349.6799999999998</v>
      </c>
      <c r="X9829" s="267" t="s">
        <v>64670</v>
      </c>
      <c r="Y9829" s="268">
        <v>577.14</v>
      </c>
      <c r="AA9829" s="229" t="s">
        <v>45276</v>
      </c>
      <c r="AB9829" s="230">
        <v>3956.67</v>
      </c>
      <c r="AD9829" s="209" t="s">
        <v>23909</v>
      </c>
      <c r="AE9829" s="210">
        <v>3213</v>
      </c>
      <c r="AF9829" s="93"/>
      <c r="AG9829" s="93"/>
      <c r="AH9829" s="93"/>
    </row>
    <row r="9830" spans="21:34" x14ac:dyDescent="0.3">
      <c r="U9830" s="311" t="s">
        <v>69322</v>
      </c>
      <c r="V9830" s="312">
        <v>1440</v>
      </c>
      <c r="X9830" s="267" t="s">
        <v>64671</v>
      </c>
      <c r="Y9830" s="268">
        <v>1911</v>
      </c>
      <c r="AA9830" s="229" t="s">
        <v>42733</v>
      </c>
      <c r="AB9830" s="230">
        <v>28900.13</v>
      </c>
      <c r="AD9830" s="209" t="s">
        <v>23910</v>
      </c>
      <c r="AE9830" s="210">
        <v>326</v>
      </c>
      <c r="AF9830" s="93"/>
      <c r="AG9830" s="93"/>
      <c r="AH9830" s="93"/>
    </row>
    <row r="9831" spans="21:34" x14ac:dyDescent="0.3">
      <c r="U9831" s="311" t="s">
        <v>15249</v>
      </c>
      <c r="V9831" s="312">
        <v>167247.42000000001</v>
      </c>
      <c r="X9831" s="267" t="s">
        <v>64672</v>
      </c>
      <c r="Y9831" s="268">
        <v>1169.92</v>
      </c>
      <c r="AA9831" s="229" t="s">
        <v>42734</v>
      </c>
      <c r="AB9831" s="230">
        <v>2210.87</v>
      </c>
      <c r="AD9831" s="209" t="s">
        <v>23911</v>
      </c>
      <c r="AE9831" s="210">
        <v>775</v>
      </c>
      <c r="AF9831" s="93"/>
      <c r="AG9831" s="93"/>
      <c r="AH9831" s="93"/>
    </row>
    <row r="9832" spans="21:34" x14ac:dyDescent="0.3">
      <c r="U9832" s="311" t="s">
        <v>15250</v>
      </c>
      <c r="V9832" s="312">
        <v>9196.16</v>
      </c>
      <c r="X9832" s="267" t="s">
        <v>64673</v>
      </c>
      <c r="Y9832" s="268">
        <v>1674.05</v>
      </c>
      <c r="AA9832" s="229" t="s">
        <v>47098</v>
      </c>
      <c r="AB9832" s="230">
        <v>5000</v>
      </c>
      <c r="AD9832" s="209" t="s">
        <v>23912</v>
      </c>
      <c r="AE9832" s="210">
        <v>2841</v>
      </c>
      <c r="AF9832" s="93"/>
      <c r="AG9832" s="93"/>
      <c r="AH9832" s="93"/>
    </row>
    <row r="9833" spans="21:34" x14ac:dyDescent="0.3">
      <c r="U9833" s="311" t="s">
        <v>34501</v>
      </c>
      <c r="V9833" s="312">
        <v>44000</v>
      </c>
      <c r="X9833" s="267" t="s">
        <v>63752</v>
      </c>
      <c r="Y9833" s="268">
        <v>330</v>
      </c>
      <c r="AA9833" s="229" t="s">
        <v>53106</v>
      </c>
      <c r="AB9833" s="230">
        <v>1479.8</v>
      </c>
      <c r="AD9833" s="209" t="s">
        <v>23913</v>
      </c>
      <c r="AE9833" s="210">
        <v>19860.8</v>
      </c>
      <c r="AF9833" s="93"/>
      <c r="AG9833" s="93"/>
      <c r="AH9833" s="93"/>
    </row>
    <row r="9834" spans="21:34" x14ac:dyDescent="0.3">
      <c r="U9834" s="311" t="s">
        <v>13008</v>
      </c>
      <c r="V9834" s="312">
        <v>3365.98</v>
      </c>
      <c r="X9834" s="267" t="s">
        <v>63753</v>
      </c>
      <c r="Y9834" s="268">
        <v>25.25</v>
      </c>
      <c r="AA9834" s="229" t="s">
        <v>53107</v>
      </c>
      <c r="AB9834" s="230">
        <v>113.2</v>
      </c>
      <c r="AD9834" s="209" t="s">
        <v>23914</v>
      </c>
      <c r="AE9834" s="210">
        <v>58418.2</v>
      </c>
      <c r="AF9834" s="93"/>
      <c r="AG9834" s="93"/>
      <c r="AH9834" s="93"/>
    </row>
    <row r="9835" spans="21:34" x14ac:dyDescent="0.3">
      <c r="U9835" s="311" t="s">
        <v>34502</v>
      </c>
      <c r="V9835" s="312">
        <v>1861.31</v>
      </c>
      <c r="X9835" s="267" t="s">
        <v>63754</v>
      </c>
      <c r="Y9835" s="268">
        <v>80.849999999999994</v>
      </c>
      <c r="AA9835" s="229" t="s">
        <v>33880</v>
      </c>
      <c r="AB9835" s="230">
        <v>4644.68</v>
      </c>
      <c r="AD9835" s="209" t="s">
        <v>23915</v>
      </c>
      <c r="AE9835" s="210">
        <v>1199</v>
      </c>
      <c r="AF9835" s="93"/>
      <c r="AG9835" s="93"/>
      <c r="AH9835" s="93"/>
    </row>
    <row r="9836" spans="21:34" x14ac:dyDescent="0.3">
      <c r="U9836" s="311" t="s">
        <v>15332</v>
      </c>
      <c r="V9836" s="312">
        <v>49888.800000000003</v>
      </c>
      <c r="X9836" s="267" t="s">
        <v>64674</v>
      </c>
      <c r="Y9836" s="268">
        <v>211.32</v>
      </c>
      <c r="AA9836" s="229" t="s">
        <v>36497</v>
      </c>
      <c r="AB9836" s="230">
        <v>20221.150000000001</v>
      </c>
      <c r="AD9836" s="209" t="s">
        <v>23916</v>
      </c>
      <c r="AE9836" s="210">
        <v>8970</v>
      </c>
      <c r="AF9836" s="93"/>
      <c r="AG9836" s="93"/>
      <c r="AH9836" s="93"/>
    </row>
    <row r="9837" spans="21:34" x14ac:dyDescent="0.3">
      <c r="U9837" s="311" t="s">
        <v>15334</v>
      </c>
      <c r="V9837" s="312">
        <v>723828.85</v>
      </c>
      <c r="X9837" s="267" t="s">
        <v>63278</v>
      </c>
      <c r="Y9837" s="268">
        <v>1548.62</v>
      </c>
      <c r="AA9837" s="229" t="s">
        <v>33881</v>
      </c>
      <c r="AB9837" s="230">
        <v>1878.17</v>
      </c>
      <c r="AD9837" s="209" t="s">
        <v>23917</v>
      </c>
      <c r="AE9837" s="210">
        <v>2207</v>
      </c>
      <c r="AF9837" s="93"/>
      <c r="AG9837" s="93"/>
      <c r="AH9837" s="93"/>
    </row>
    <row r="9838" spans="21:34" x14ac:dyDescent="0.3">
      <c r="U9838" s="311" t="s">
        <v>15335</v>
      </c>
      <c r="V9838" s="312">
        <v>13437</v>
      </c>
      <c r="X9838" s="267" t="s">
        <v>60648</v>
      </c>
      <c r="Y9838" s="268">
        <v>25658.59</v>
      </c>
      <c r="AA9838" s="229" t="s">
        <v>36498</v>
      </c>
      <c r="AB9838" s="230">
        <v>53700</v>
      </c>
      <c r="AD9838" s="209" t="s">
        <v>23918</v>
      </c>
      <c r="AE9838" s="210">
        <v>1214.5</v>
      </c>
      <c r="AF9838" s="93"/>
      <c r="AG9838" s="93"/>
      <c r="AH9838" s="93"/>
    </row>
    <row r="9839" spans="21:34" x14ac:dyDescent="0.3">
      <c r="U9839" s="311" t="s">
        <v>15336</v>
      </c>
      <c r="V9839" s="312">
        <v>40562</v>
      </c>
      <c r="X9839" s="267" t="s">
        <v>60649</v>
      </c>
      <c r="Y9839" s="268">
        <v>1939.2</v>
      </c>
      <c r="AA9839" s="229" t="s">
        <v>35310</v>
      </c>
      <c r="AB9839" s="230">
        <v>2002</v>
      </c>
      <c r="AD9839" s="209" t="s">
        <v>23919</v>
      </c>
      <c r="AE9839" s="210">
        <v>87.5</v>
      </c>
      <c r="AF9839" s="93"/>
      <c r="AG9839" s="93"/>
      <c r="AH9839" s="93"/>
    </row>
    <row r="9840" spans="21:34" x14ac:dyDescent="0.3">
      <c r="U9840" s="311" t="s">
        <v>13025</v>
      </c>
      <c r="V9840" s="312">
        <v>6061</v>
      </c>
      <c r="X9840" s="267" t="s">
        <v>62145</v>
      </c>
      <c r="Y9840" s="268">
        <v>3003.97</v>
      </c>
      <c r="AA9840" s="229" t="s">
        <v>35311</v>
      </c>
      <c r="AB9840" s="230">
        <v>4800</v>
      </c>
      <c r="AD9840" s="209" t="s">
        <v>23920</v>
      </c>
      <c r="AE9840" s="210">
        <v>1400</v>
      </c>
      <c r="AF9840" s="93"/>
      <c r="AG9840" s="93"/>
      <c r="AH9840" s="93"/>
    </row>
    <row r="9841" spans="21:34" x14ac:dyDescent="0.3">
      <c r="U9841" s="311" t="s">
        <v>15337</v>
      </c>
      <c r="V9841" s="312">
        <v>177618.1</v>
      </c>
      <c r="X9841" s="267" t="s">
        <v>57651</v>
      </c>
      <c r="Y9841" s="268">
        <v>676.08</v>
      </c>
      <c r="AA9841" s="229" t="s">
        <v>35312</v>
      </c>
      <c r="AB9841" s="230">
        <v>6683.22</v>
      </c>
      <c r="AD9841" s="209" t="s">
        <v>23921</v>
      </c>
      <c r="AE9841" s="210">
        <v>206.71</v>
      </c>
      <c r="AF9841" s="93"/>
      <c r="AG9841" s="93"/>
      <c r="AH9841" s="93"/>
    </row>
    <row r="9842" spans="21:34" x14ac:dyDescent="0.3">
      <c r="U9842" s="311" t="s">
        <v>33097</v>
      </c>
      <c r="V9842" s="312">
        <v>2720.36</v>
      </c>
      <c r="X9842" s="267" t="s">
        <v>61517</v>
      </c>
      <c r="Y9842" s="268">
        <v>13300</v>
      </c>
      <c r="AA9842" s="229" t="s">
        <v>39323</v>
      </c>
      <c r="AB9842" s="230">
        <v>22560</v>
      </c>
      <c r="AD9842" s="209" t="s">
        <v>23922</v>
      </c>
      <c r="AE9842" s="210">
        <v>1406</v>
      </c>
      <c r="AF9842" s="93"/>
      <c r="AG9842" s="93"/>
      <c r="AH9842" s="93"/>
    </row>
    <row r="9843" spans="21:34" x14ac:dyDescent="0.3">
      <c r="U9843" s="311" t="s">
        <v>43150</v>
      </c>
      <c r="V9843" s="312">
        <v>608.4</v>
      </c>
      <c r="X9843" s="267" t="s">
        <v>58615</v>
      </c>
      <c r="Y9843" s="268">
        <v>903.25</v>
      </c>
      <c r="AA9843" s="229" t="s">
        <v>50199</v>
      </c>
      <c r="AB9843" s="230">
        <v>5000</v>
      </c>
      <c r="AD9843" s="209" t="s">
        <v>23923</v>
      </c>
      <c r="AE9843" s="210">
        <v>479.25</v>
      </c>
      <c r="AF9843" s="93"/>
      <c r="AG9843" s="93"/>
      <c r="AH9843" s="93"/>
    </row>
    <row r="9844" spans="21:34" x14ac:dyDescent="0.3">
      <c r="U9844" s="311" t="s">
        <v>45951</v>
      </c>
      <c r="V9844" s="312">
        <v>286.98</v>
      </c>
      <c r="X9844" s="267" t="s">
        <v>56360</v>
      </c>
      <c r="Y9844" s="268">
        <v>8256.26</v>
      </c>
      <c r="AA9844" s="229" t="s">
        <v>39324</v>
      </c>
      <c r="AB9844" s="230">
        <v>2103.4699999999998</v>
      </c>
      <c r="AD9844" s="209" t="s">
        <v>23924</v>
      </c>
      <c r="AE9844" s="210">
        <v>160.04</v>
      </c>
      <c r="AF9844" s="93"/>
      <c r="AG9844" s="93"/>
      <c r="AH9844" s="93"/>
    </row>
    <row r="9845" spans="21:34" x14ac:dyDescent="0.3">
      <c r="U9845" s="311" t="s">
        <v>58742</v>
      </c>
      <c r="V9845" s="312">
        <v>367.86</v>
      </c>
      <c r="X9845" s="267" t="s">
        <v>56361</v>
      </c>
      <c r="Y9845" s="268">
        <v>440.23</v>
      </c>
      <c r="AA9845" s="229" t="s">
        <v>36499</v>
      </c>
      <c r="AB9845" s="230">
        <v>89230.26</v>
      </c>
      <c r="AD9845" s="209" t="s">
        <v>23925</v>
      </c>
      <c r="AE9845" s="210">
        <v>2940</v>
      </c>
      <c r="AF9845" s="93"/>
      <c r="AG9845" s="93"/>
      <c r="AH9845" s="93"/>
    </row>
    <row r="9846" spans="21:34" x14ac:dyDescent="0.3">
      <c r="U9846" s="311" t="s">
        <v>15339</v>
      </c>
      <c r="V9846" s="312">
        <v>6452.97</v>
      </c>
      <c r="X9846" s="267" t="s">
        <v>56362</v>
      </c>
      <c r="Y9846" s="268">
        <v>260.01</v>
      </c>
      <c r="AA9846" s="229" t="s">
        <v>36500</v>
      </c>
      <c r="AB9846" s="230">
        <v>6000</v>
      </c>
      <c r="AD9846" s="209" t="s">
        <v>23926</v>
      </c>
      <c r="AE9846" s="210">
        <v>27163</v>
      </c>
      <c r="AF9846" s="93"/>
      <c r="AG9846" s="93"/>
      <c r="AH9846" s="93"/>
    </row>
    <row r="9847" spans="21:34" x14ac:dyDescent="0.3">
      <c r="U9847" s="311" t="s">
        <v>33099</v>
      </c>
      <c r="V9847" s="312">
        <v>1187.95</v>
      </c>
      <c r="X9847" s="267" t="s">
        <v>57652</v>
      </c>
      <c r="Y9847" s="268">
        <v>590.55999999999995</v>
      </c>
      <c r="AA9847" s="229" t="s">
        <v>36501</v>
      </c>
      <c r="AB9847" s="230">
        <v>21821.279999999999</v>
      </c>
      <c r="AD9847" s="209" t="s">
        <v>23927</v>
      </c>
      <c r="AE9847" s="210">
        <v>15120</v>
      </c>
      <c r="AF9847" s="93"/>
      <c r="AG9847" s="93"/>
      <c r="AH9847" s="93"/>
    </row>
    <row r="9848" spans="21:34" x14ac:dyDescent="0.3">
      <c r="U9848" s="311" t="s">
        <v>13028</v>
      </c>
      <c r="V9848" s="312">
        <v>75809.210000000006</v>
      </c>
      <c r="X9848" s="267" t="s">
        <v>39327</v>
      </c>
      <c r="Y9848" s="268">
        <v>39000.06</v>
      </c>
      <c r="AA9848" s="229" t="s">
        <v>45277</v>
      </c>
      <c r="AB9848" s="230">
        <v>11492.8</v>
      </c>
      <c r="AD9848" s="209" t="s">
        <v>23928</v>
      </c>
      <c r="AE9848" s="210">
        <v>2433.3000000000002</v>
      </c>
      <c r="AF9848" s="93"/>
      <c r="AG9848" s="93"/>
      <c r="AH9848" s="93"/>
    </row>
    <row r="9849" spans="21:34" x14ac:dyDescent="0.3">
      <c r="U9849" s="311" t="s">
        <v>13029</v>
      </c>
      <c r="V9849" s="312">
        <v>250783.45</v>
      </c>
      <c r="X9849" s="267" t="s">
        <v>39328</v>
      </c>
      <c r="Y9849" s="268">
        <v>2818.73</v>
      </c>
      <c r="AA9849" s="229" t="s">
        <v>45278</v>
      </c>
      <c r="AB9849" s="230">
        <v>879.2</v>
      </c>
      <c r="AD9849" s="209" t="s">
        <v>23929</v>
      </c>
      <c r="AE9849" s="210">
        <v>46971</v>
      </c>
      <c r="AF9849" s="93"/>
      <c r="AG9849" s="93"/>
      <c r="AH9849" s="93"/>
    </row>
    <row r="9850" spans="21:34" x14ac:dyDescent="0.3">
      <c r="U9850" s="311" t="s">
        <v>13030</v>
      </c>
      <c r="V9850" s="312">
        <v>188466.64</v>
      </c>
      <c r="X9850" s="267" t="s">
        <v>47114</v>
      </c>
      <c r="Y9850" s="268">
        <v>1560.06</v>
      </c>
      <c r="AA9850" s="229" t="s">
        <v>45279</v>
      </c>
      <c r="AB9850" s="230">
        <v>116750</v>
      </c>
      <c r="AD9850" s="209" t="s">
        <v>23930</v>
      </c>
      <c r="AE9850" s="210">
        <v>10308</v>
      </c>
      <c r="AF9850" s="93"/>
      <c r="AG9850" s="93"/>
      <c r="AH9850" s="93"/>
    </row>
    <row r="9851" spans="21:34" x14ac:dyDescent="0.3">
      <c r="U9851" s="311" t="s">
        <v>47440</v>
      </c>
      <c r="V9851" s="312">
        <v>17586.63</v>
      </c>
      <c r="X9851" s="267" t="s">
        <v>59147</v>
      </c>
      <c r="Y9851" s="268">
        <v>5055.8900000000003</v>
      </c>
      <c r="AA9851" s="229" t="s">
        <v>45280</v>
      </c>
      <c r="AB9851" s="230">
        <v>8931.36</v>
      </c>
      <c r="AD9851" s="209" t="s">
        <v>23931</v>
      </c>
      <c r="AE9851" s="210">
        <v>4325</v>
      </c>
      <c r="AF9851" s="93"/>
      <c r="AG9851" s="93"/>
      <c r="AH9851" s="93"/>
    </row>
    <row r="9852" spans="21:34" x14ac:dyDescent="0.3">
      <c r="U9852" s="311" t="s">
        <v>15340</v>
      </c>
      <c r="V9852" s="312">
        <v>59303</v>
      </c>
      <c r="X9852" s="267" t="s">
        <v>59738</v>
      </c>
      <c r="Y9852" s="268">
        <v>3000</v>
      </c>
      <c r="AA9852" s="229" t="s">
        <v>35314</v>
      </c>
      <c r="AB9852" s="230">
        <v>10714.36</v>
      </c>
      <c r="AD9852" s="209" t="s">
        <v>23932</v>
      </c>
      <c r="AE9852" s="210">
        <v>1362.5</v>
      </c>
      <c r="AF9852" s="93"/>
      <c r="AG9852" s="93"/>
      <c r="AH9852" s="93"/>
    </row>
    <row r="9853" spans="21:34" x14ac:dyDescent="0.3">
      <c r="U9853" s="311" t="s">
        <v>48415</v>
      </c>
      <c r="V9853" s="312">
        <v>18949.37</v>
      </c>
      <c r="X9853" s="267" t="s">
        <v>42767</v>
      </c>
      <c r="Y9853" s="268">
        <v>38791.730000000003</v>
      </c>
      <c r="AA9853" s="229" t="s">
        <v>35315</v>
      </c>
      <c r="AB9853" s="230">
        <v>819.64</v>
      </c>
      <c r="AD9853" s="209" t="s">
        <v>23933</v>
      </c>
      <c r="AE9853" s="210">
        <v>152</v>
      </c>
      <c r="AF9853" s="93"/>
      <c r="AG9853" s="93"/>
      <c r="AH9853" s="93"/>
    </row>
    <row r="9854" spans="21:34" x14ac:dyDescent="0.3">
      <c r="U9854" s="311" t="s">
        <v>69323</v>
      </c>
      <c r="V9854" s="312">
        <v>800</v>
      </c>
      <c r="X9854" s="267" t="s">
        <v>45312</v>
      </c>
      <c r="Y9854" s="268">
        <v>2897.29</v>
      </c>
      <c r="AA9854" s="229" t="s">
        <v>33882</v>
      </c>
      <c r="AB9854" s="230">
        <v>111627</v>
      </c>
      <c r="AD9854" s="209" t="s">
        <v>23934</v>
      </c>
      <c r="AE9854" s="210">
        <v>37226</v>
      </c>
      <c r="AF9854" s="93"/>
      <c r="AG9854" s="93"/>
      <c r="AH9854" s="93"/>
    </row>
    <row r="9855" spans="21:34" x14ac:dyDescent="0.3">
      <c r="U9855" s="311" t="s">
        <v>34515</v>
      </c>
      <c r="V9855" s="312">
        <v>22561.86</v>
      </c>
      <c r="X9855" s="267" t="s">
        <v>57653</v>
      </c>
      <c r="Y9855" s="268">
        <v>5610.51</v>
      </c>
      <c r="AA9855" s="229" t="s">
        <v>53108</v>
      </c>
      <c r="AB9855" s="230">
        <v>720</v>
      </c>
      <c r="AD9855" s="209" t="s">
        <v>23935</v>
      </c>
      <c r="AE9855" s="210">
        <v>17472</v>
      </c>
      <c r="AF9855" s="93"/>
      <c r="AG9855" s="93"/>
      <c r="AH9855" s="93"/>
    </row>
    <row r="9856" spans="21:34" x14ac:dyDescent="0.3">
      <c r="U9856" s="311" t="s">
        <v>69324</v>
      </c>
      <c r="V9856" s="312">
        <v>23793.75</v>
      </c>
      <c r="X9856" s="267" t="s">
        <v>39329</v>
      </c>
      <c r="Y9856" s="268">
        <v>40400</v>
      </c>
      <c r="AA9856" s="229" t="s">
        <v>53109</v>
      </c>
      <c r="AB9856" s="230">
        <v>480</v>
      </c>
      <c r="AD9856" s="209" t="s">
        <v>23936</v>
      </c>
      <c r="AE9856" s="210">
        <v>1144</v>
      </c>
      <c r="AF9856" s="93"/>
      <c r="AG9856" s="93"/>
      <c r="AH9856" s="93"/>
    </row>
    <row r="9857" spans="21:34" x14ac:dyDescent="0.3">
      <c r="U9857" s="311" t="s">
        <v>13031</v>
      </c>
      <c r="V9857" s="312">
        <v>1811.83</v>
      </c>
      <c r="X9857" s="267" t="s">
        <v>59148</v>
      </c>
      <c r="Y9857" s="268">
        <v>4443.07</v>
      </c>
      <c r="AA9857" s="229" t="s">
        <v>53110</v>
      </c>
      <c r="AB9857" s="230">
        <v>760</v>
      </c>
      <c r="AD9857" s="209" t="s">
        <v>23937</v>
      </c>
      <c r="AE9857" s="210">
        <v>800</v>
      </c>
      <c r="AF9857" s="93"/>
      <c r="AG9857" s="93"/>
      <c r="AH9857" s="93"/>
    </row>
    <row r="9858" spans="21:34" x14ac:dyDescent="0.3">
      <c r="U9858" s="311" t="s">
        <v>69325</v>
      </c>
      <c r="V9858" s="312">
        <v>33719</v>
      </c>
      <c r="X9858" s="267" t="s">
        <v>39330</v>
      </c>
      <c r="Y9858" s="268">
        <v>3404.67</v>
      </c>
      <c r="AA9858" s="229" t="s">
        <v>33883</v>
      </c>
      <c r="AB9858" s="230">
        <v>4149.59</v>
      </c>
      <c r="AD9858" s="209" t="s">
        <v>23938</v>
      </c>
      <c r="AE9858" s="210">
        <v>108830.5</v>
      </c>
      <c r="AF9858" s="93"/>
      <c r="AG9858" s="93"/>
      <c r="AH9858" s="93"/>
    </row>
    <row r="9859" spans="21:34" x14ac:dyDescent="0.3">
      <c r="U9859" s="311" t="s">
        <v>15345</v>
      </c>
      <c r="V9859" s="312">
        <v>42229.78</v>
      </c>
      <c r="X9859" s="267" t="s">
        <v>42768</v>
      </c>
      <c r="Y9859" s="268">
        <v>641.28</v>
      </c>
      <c r="AA9859" s="229" t="s">
        <v>53111</v>
      </c>
      <c r="AB9859" s="230">
        <v>2033.7</v>
      </c>
      <c r="AD9859" s="209" t="s">
        <v>23939</v>
      </c>
      <c r="AE9859" s="210">
        <v>87.5</v>
      </c>
      <c r="AF9859" s="93"/>
      <c r="AG9859" s="93"/>
      <c r="AH9859" s="93"/>
    </row>
    <row r="9860" spans="21:34" x14ac:dyDescent="0.3">
      <c r="U9860" s="311" t="s">
        <v>69326</v>
      </c>
      <c r="V9860" s="312">
        <v>353.46</v>
      </c>
      <c r="X9860" s="267" t="s">
        <v>62722</v>
      </c>
      <c r="Y9860" s="268">
        <v>5851.38</v>
      </c>
      <c r="AA9860" s="229" t="s">
        <v>48129</v>
      </c>
      <c r="AB9860" s="230">
        <v>8041.5</v>
      </c>
      <c r="AD9860" s="209" t="s">
        <v>23940</v>
      </c>
      <c r="AE9860" s="210">
        <v>1400</v>
      </c>
      <c r="AF9860" s="93"/>
      <c r="AG9860" s="93"/>
      <c r="AH9860" s="93"/>
    </row>
    <row r="9861" spans="21:34" x14ac:dyDescent="0.3">
      <c r="U9861" s="311" t="s">
        <v>58362</v>
      </c>
      <c r="V9861" s="312">
        <v>4002509.84</v>
      </c>
      <c r="X9861" s="267" t="s">
        <v>62723</v>
      </c>
      <c r="Y9861" s="268">
        <v>531.84</v>
      </c>
      <c r="AA9861" s="229" t="s">
        <v>33884</v>
      </c>
      <c r="AB9861" s="230">
        <v>9674.5400000000009</v>
      </c>
      <c r="AD9861" s="209" t="s">
        <v>23941</v>
      </c>
      <c r="AE9861" s="210">
        <v>1362.5</v>
      </c>
      <c r="AF9861" s="93"/>
      <c r="AG9861" s="93"/>
      <c r="AH9861" s="93"/>
    </row>
    <row r="9862" spans="21:34" x14ac:dyDescent="0.3">
      <c r="U9862" s="311" t="s">
        <v>55561</v>
      </c>
      <c r="V9862" s="312">
        <v>13914.86</v>
      </c>
      <c r="X9862" s="267" t="s">
        <v>62724</v>
      </c>
      <c r="Y9862" s="268">
        <v>285</v>
      </c>
      <c r="AA9862" s="229" t="s">
        <v>33885</v>
      </c>
      <c r="AB9862" s="230">
        <v>943.01</v>
      </c>
      <c r="AD9862" s="209" t="s">
        <v>23942</v>
      </c>
      <c r="AE9862" s="210">
        <v>17472</v>
      </c>
      <c r="AF9862" s="93"/>
      <c r="AG9862" s="93"/>
      <c r="AH9862" s="93"/>
    </row>
    <row r="9863" spans="21:34" x14ac:dyDescent="0.3">
      <c r="U9863" s="311" t="s">
        <v>69327</v>
      </c>
      <c r="V9863" s="312">
        <v>5404.7</v>
      </c>
      <c r="X9863" s="267" t="s">
        <v>62725</v>
      </c>
      <c r="Y9863" s="268">
        <v>825.78</v>
      </c>
      <c r="AA9863" s="229" t="s">
        <v>33886</v>
      </c>
      <c r="AB9863" s="230">
        <v>3388.8</v>
      </c>
      <c r="AD9863" s="209" t="s">
        <v>23943</v>
      </c>
      <c r="AE9863" s="210">
        <v>37226</v>
      </c>
      <c r="AF9863" s="93"/>
      <c r="AG9863" s="93"/>
      <c r="AH9863" s="93"/>
    </row>
    <row r="9864" spans="21:34" x14ac:dyDescent="0.3">
      <c r="U9864" s="311" t="s">
        <v>54207</v>
      </c>
      <c r="V9864" s="312">
        <v>399.78</v>
      </c>
      <c r="X9864" s="267" t="s">
        <v>62726</v>
      </c>
      <c r="Y9864" s="268">
        <v>858.5</v>
      </c>
      <c r="AA9864" s="229" t="s">
        <v>35316</v>
      </c>
      <c r="AB9864" s="230">
        <v>206.34</v>
      </c>
      <c r="AD9864" s="209" t="s">
        <v>23944</v>
      </c>
      <c r="AE9864" s="210">
        <v>4563.71</v>
      </c>
      <c r="AF9864" s="93"/>
      <c r="AG9864" s="93"/>
      <c r="AH9864" s="93"/>
    </row>
    <row r="9865" spans="21:34" x14ac:dyDescent="0.3">
      <c r="U9865" s="311" t="s">
        <v>34522</v>
      </c>
      <c r="V9865" s="312">
        <v>7959</v>
      </c>
      <c r="X9865" s="267" t="s">
        <v>62727</v>
      </c>
      <c r="Y9865" s="268">
        <v>56.28</v>
      </c>
      <c r="AA9865" s="229" t="s">
        <v>35317</v>
      </c>
      <c r="AB9865" s="230">
        <v>21000</v>
      </c>
      <c r="AD9865" s="209" t="s">
        <v>23945</v>
      </c>
      <c r="AE9865" s="210">
        <v>2333</v>
      </c>
      <c r="AF9865" s="93"/>
      <c r="AG9865" s="93"/>
      <c r="AH9865" s="93"/>
    </row>
    <row r="9866" spans="21:34" x14ac:dyDescent="0.3">
      <c r="U9866" s="311" t="s">
        <v>34523</v>
      </c>
      <c r="V9866" s="312">
        <v>307953.36</v>
      </c>
      <c r="X9866" s="267" t="s">
        <v>57654</v>
      </c>
      <c r="Y9866" s="268">
        <v>5501</v>
      </c>
      <c r="AA9866" s="229" t="s">
        <v>33887</v>
      </c>
      <c r="AB9866" s="230">
        <v>437.14</v>
      </c>
      <c r="AD9866" s="209" t="s">
        <v>23946</v>
      </c>
      <c r="AE9866" s="210">
        <v>479.25</v>
      </c>
      <c r="AF9866" s="93"/>
      <c r="AG9866" s="93"/>
      <c r="AH9866" s="93"/>
    </row>
    <row r="9867" spans="21:34" x14ac:dyDescent="0.3">
      <c r="U9867" s="311" t="s">
        <v>62864</v>
      </c>
      <c r="V9867" s="312">
        <v>2443.27</v>
      </c>
      <c r="X9867" s="267" t="s">
        <v>33899</v>
      </c>
      <c r="Y9867" s="268">
        <v>101702.81</v>
      </c>
      <c r="AA9867" s="229" t="s">
        <v>35318</v>
      </c>
      <c r="AB9867" s="230">
        <v>6024</v>
      </c>
      <c r="AD9867" s="209" t="s">
        <v>23947</v>
      </c>
      <c r="AE9867" s="210">
        <v>43231.34</v>
      </c>
      <c r="AF9867" s="93"/>
      <c r="AG9867" s="93"/>
      <c r="AH9867" s="93"/>
    </row>
    <row r="9868" spans="21:34" x14ac:dyDescent="0.3">
      <c r="U9868" s="311" t="s">
        <v>35994</v>
      </c>
      <c r="V9868" s="312">
        <v>24853.53</v>
      </c>
      <c r="X9868" s="267" t="s">
        <v>59149</v>
      </c>
      <c r="Y9868" s="268">
        <v>34556.19</v>
      </c>
      <c r="AA9868" s="229" t="s">
        <v>42735</v>
      </c>
      <c r="AB9868" s="230">
        <v>6098.47</v>
      </c>
      <c r="AD9868" s="209" t="s">
        <v>13897</v>
      </c>
      <c r="AE9868" s="210">
        <v>23266.799999999999</v>
      </c>
      <c r="AF9868" s="93"/>
      <c r="AG9868" s="93"/>
      <c r="AH9868" s="93"/>
    </row>
    <row r="9869" spans="21:34" x14ac:dyDescent="0.3">
      <c r="U9869" s="311" t="s">
        <v>15409</v>
      </c>
      <c r="V9869" s="312">
        <v>8940.69</v>
      </c>
      <c r="X9869" s="267" t="s">
        <v>33900</v>
      </c>
      <c r="Y9869" s="268">
        <v>3410.87</v>
      </c>
      <c r="AA9869" s="229" t="s">
        <v>42736</v>
      </c>
      <c r="AB9869" s="230">
        <v>466.53</v>
      </c>
      <c r="AD9869" s="209" t="s">
        <v>23948</v>
      </c>
      <c r="AE9869" s="210">
        <v>70328.2</v>
      </c>
      <c r="AF9869" s="93"/>
      <c r="AG9869" s="93"/>
      <c r="AH9869" s="93"/>
    </row>
    <row r="9870" spans="21:34" x14ac:dyDescent="0.3">
      <c r="U9870" s="311" t="s">
        <v>15412</v>
      </c>
      <c r="V9870" s="312">
        <v>15190.19</v>
      </c>
      <c r="X9870" s="267" t="s">
        <v>33901</v>
      </c>
      <c r="Y9870" s="268">
        <v>5381.56</v>
      </c>
      <c r="AA9870" s="229" t="s">
        <v>53112</v>
      </c>
      <c r="AB9870" s="230">
        <v>6330</v>
      </c>
      <c r="AD9870" s="209" t="s">
        <v>23949</v>
      </c>
      <c r="AE9870" s="210">
        <v>8985</v>
      </c>
      <c r="AF9870" s="93"/>
      <c r="AG9870" s="93"/>
      <c r="AH9870" s="93"/>
    </row>
    <row r="9871" spans="21:34" x14ac:dyDescent="0.3">
      <c r="U9871" s="311" t="s">
        <v>54208</v>
      </c>
      <c r="V9871" s="312">
        <v>69277.070000000007</v>
      </c>
      <c r="X9871" s="267" t="s">
        <v>55280</v>
      </c>
      <c r="Y9871" s="268">
        <v>959.51</v>
      </c>
      <c r="AA9871" s="229" t="s">
        <v>53113</v>
      </c>
      <c r="AB9871" s="230">
        <v>750</v>
      </c>
      <c r="AD9871" s="209" t="s">
        <v>23950</v>
      </c>
      <c r="AE9871" s="210">
        <v>6900</v>
      </c>
      <c r="AF9871" s="93"/>
      <c r="AG9871" s="93"/>
      <c r="AH9871" s="93"/>
    </row>
    <row r="9872" spans="21:34" x14ac:dyDescent="0.3">
      <c r="U9872" s="311" t="s">
        <v>15413</v>
      </c>
      <c r="V9872" s="312">
        <v>32256.12</v>
      </c>
      <c r="X9872" s="267" t="s">
        <v>33903</v>
      </c>
      <c r="Y9872" s="268">
        <v>7913.17</v>
      </c>
      <c r="AA9872" s="229" t="s">
        <v>53114</v>
      </c>
      <c r="AB9872" s="230">
        <v>529.46</v>
      </c>
      <c r="AD9872" s="209" t="s">
        <v>23951</v>
      </c>
      <c r="AE9872" s="210">
        <v>22973.84</v>
      </c>
      <c r="AF9872" s="93"/>
      <c r="AG9872" s="93"/>
      <c r="AH9872" s="93"/>
    </row>
    <row r="9873" spans="21:34" x14ac:dyDescent="0.3">
      <c r="U9873" s="311" t="s">
        <v>15414</v>
      </c>
      <c r="V9873" s="312">
        <v>84494.7</v>
      </c>
      <c r="X9873" s="267" t="s">
        <v>59150</v>
      </c>
      <c r="Y9873" s="268">
        <v>34431.81</v>
      </c>
      <c r="AA9873" s="229" t="s">
        <v>53115</v>
      </c>
      <c r="AB9873" s="230">
        <v>165.86</v>
      </c>
      <c r="AD9873" s="209" t="s">
        <v>23952</v>
      </c>
      <c r="AE9873" s="210">
        <v>44213.31</v>
      </c>
      <c r="AF9873" s="93"/>
      <c r="AG9873" s="93"/>
      <c r="AH9873" s="93"/>
    </row>
    <row r="9874" spans="21:34" x14ac:dyDescent="0.3">
      <c r="U9874" s="311" t="s">
        <v>34524</v>
      </c>
      <c r="V9874" s="312">
        <v>48034.67</v>
      </c>
      <c r="X9874" s="267" t="s">
        <v>53160</v>
      </c>
      <c r="Y9874" s="268">
        <v>8217</v>
      </c>
      <c r="AA9874" s="229" t="s">
        <v>53116</v>
      </c>
      <c r="AB9874" s="230">
        <v>499.65</v>
      </c>
      <c r="AD9874" s="209" t="s">
        <v>23953</v>
      </c>
      <c r="AE9874" s="210">
        <v>6900</v>
      </c>
      <c r="AF9874" s="93"/>
      <c r="AG9874" s="93"/>
      <c r="AH9874" s="93"/>
    </row>
    <row r="9875" spans="21:34" x14ac:dyDescent="0.3">
      <c r="U9875" s="311" t="s">
        <v>13038</v>
      </c>
      <c r="V9875" s="312">
        <v>2522493.75</v>
      </c>
      <c r="X9875" s="267" t="s">
        <v>53162</v>
      </c>
      <c r="Y9875" s="268">
        <v>1305.8</v>
      </c>
      <c r="AA9875" s="229" t="s">
        <v>53117</v>
      </c>
      <c r="AB9875" s="230">
        <v>5670</v>
      </c>
      <c r="AD9875" s="209" t="s">
        <v>23954</v>
      </c>
      <c r="AE9875" s="210">
        <v>22973.84</v>
      </c>
      <c r="AF9875" s="93"/>
      <c r="AG9875" s="93"/>
      <c r="AH9875" s="93"/>
    </row>
    <row r="9876" spans="21:34" x14ac:dyDescent="0.3">
      <c r="U9876" s="311" t="s">
        <v>15415</v>
      </c>
      <c r="V9876" s="312">
        <v>9306.7099999999991</v>
      </c>
      <c r="X9876" s="267" t="s">
        <v>53163</v>
      </c>
      <c r="Y9876" s="268">
        <v>93.6</v>
      </c>
      <c r="AA9876" s="229" t="s">
        <v>53118</v>
      </c>
      <c r="AB9876" s="230">
        <v>422.68</v>
      </c>
      <c r="AD9876" s="209" t="s">
        <v>23955</v>
      </c>
      <c r="AE9876" s="210">
        <v>53198.31</v>
      </c>
      <c r="AF9876" s="93"/>
      <c r="AG9876" s="93"/>
      <c r="AH9876" s="93"/>
    </row>
    <row r="9877" spans="21:34" x14ac:dyDescent="0.3">
      <c r="U9877" s="311" t="s">
        <v>69328</v>
      </c>
      <c r="V9877" s="312">
        <v>211.5</v>
      </c>
      <c r="X9877" s="267" t="s">
        <v>53164</v>
      </c>
      <c r="Y9877" s="268">
        <v>791.94</v>
      </c>
      <c r="AA9877" s="229" t="s">
        <v>53119</v>
      </c>
      <c r="AB9877" s="230">
        <v>81</v>
      </c>
      <c r="AD9877" s="209" t="s">
        <v>23956</v>
      </c>
      <c r="AE9877" s="210">
        <v>3120</v>
      </c>
      <c r="AF9877" s="93"/>
      <c r="AG9877" s="93"/>
      <c r="AH9877" s="93"/>
    </row>
    <row r="9878" spans="21:34" x14ac:dyDescent="0.3">
      <c r="U9878" s="311" t="s">
        <v>61129</v>
      </c>
      <c r="V9878" s="312">
        <v>98907.47</v>
      </c>
      <c r="X9878" s="267" t="s">
        <v>57655</v>
      </c>
      <c r="Y9878" s="268">
        <v>6008</v>
      </c>
      <c r="AA9878" s="229" t="s">
        <v>53120</v>
      </c>
      <c r="AB9878" s="230">
        <v>617.15</v>
      </c>
      <c r="AD9878" s="209" t="s">
        <v>23957</v>
      </c>
      <c r="AE9878" s="210">
        <v>6700</v>
      </c>
      <c r="AF9878" s="93"/>
      <c r="AG9878" s="93"/>
      <c r="AH9878" s="93"/>
    </row>
    <row r="9879" spans="21:34" x14ac:dyDescent="0.3">
      <c r="U9879" s="311" t="s">
        <v>15417</v>
      </c>
      <c r="V9879" s="312">
        <v>23526.79</v>
      </c>
      <c r="X9879" s="267" t="s">
        <v>64675</v>
      </c>
      <c r="Y9879" s="268">
        <v>8524.36</v>
      </c>
      <c r="AA9879" s="229" t="s">
        <v>35319</v>
      </c>
      <c r="AB9879" s="230">
        <v>141961.74</v>
      </c>
      <c r="AD9879" s="209" t="s">
        <v>23958</v>
      </c>
      <c r="AE9879" s="210">
        <v>12261</v>
      </c>
      <c r="AF9879" s="93"/>
      <c r="AG9879" s="93"/>
      <c r="AH9879" s="93"/>
    </row>
    <row r="9880" spans="21:34" x14ac:dyDescent="0.3">
      <c r="U9880" s="311" t="s">
        <v>13039</v>
      </c>
      <c r="V9880" s="312">
        <v>42038.36</v>
      </c>
      <c r="X9880" s="267" t="s">
        <v>39337</v>
      </c>
      <c r="Y9880" s="268">
        <v>144177.62</v>
      </c>
      <c r="AA9880" s="229" t="s">
        <v>35320</v>
      </c>
      <c r="AB9880" s="230">
        <v>43776.09</v>
      </c>
      <c r="AD9880" s="209" t="s">
        <v>23959</v>
      </c>
      <c r="AE9880" s="210">
        <v>2361</v>
      </c>
      <c r="AF9880" s="93"/>
      <c r="AG9880" s="93"/>
      <c r="AH9880" s="93"/>
    </row>
    <row r="9881" spans="21:34" x14ac:dyDescent="0.3">
      <c r="U9881" s="311" t="s">
        <v>56760</v>
      </c>
      <c r="V9881" s="312">
        <v>63345.47</v>
      </c>
      <c r="X9881" s="267" t="s">
        <v>60650</v>
      </c>
      <c r="Y9881" s="268">
        <v>921</v>
      </c>
      <c r="AA9881" s="229" t="s">
        <v>35321</v>
      </c>
      <c r="AB9881" s="230">
        <v>13650.8</v>
      </c>
      <c r="AD9881" s="209" t="s">
        <v>23960</v>
      </c>
      <c r="AE9881" s="210">
        <v>711</v>
      </c>
      <c r="AF9881" s="93"/>
      <c r="AG9881" s="93"/>
      <c r="AH9881" s="93"/>
    </row>
    <row r="9882" spans="21:34" x14ac:dyDescent="0.3">
      <c r="U9882" s="311" t="s">
        <v>13040</v>
      </c>
      <c r="V9882" s="312">
        <v>20634.599999999999</v>
      </c>
      <c r="X9882" s="267" t="s">
        <v>55281</v>
      </c>
      <c r="Y9882" s="268">
        <v>9317</v>
      </c>
      <c r="AA9882" s="229" t="s">
        <v>35322</v>
      </c>
      <c r="AB9882" s="230">
        <v>1551.48</v>
      </c>
      <c r="AD9882" s="209" t="s">
        <v>23961</v>
      </c>
      <c r="AE9882" s="210">
        <v>7090</v>
      </c>
      <c r="AF9882" s="93"/>
      <c r="AG9882" s="93"/>
      <c r="AH9882" s="93"/>
    </row>
    <row r="9883" spans="21:34" x14ac:dyDescent="0.3">
      <c r="U9883" s="311" t="s">
        <v>48416</v>
      </c>
      <c r="V9883" s="312">
        <v>2040548.97</v>
      </c>
      <c r="X9883" s="267" t="s">
        <v>24652</v>
      </c>
      <c r="Y9883" s="268">
        <v>14130.14</v>
      </c>
      <c r="AA9883" s="229" t="s">
        <v>35323</v>
      </c>
      <c r="AB9883" s="230">
        <v>25108.21</v>
      </c>
      <c r="AD9883" s="209" t="s">
        <v>23962</v>
      </c>
      <c r="AE9883" s="210">
        <v>1185</v>
      </c>
      <c r="AF9883" s="93"/>
      <c r="AG9883" s="93"/>
      <c r="AH9883" s="93"/>
    </row>
    <row r="9884" spans="21:34" x14ac:dyDescent="0.3">
      <c r="U9884" s="311" t="s">
        <v>15512</v>
      </c>
      <c r="V9884" s="312">
        <v>639.08000000000004</v>
      </c>
      <c r="X9884" s="267" t="s">
        <v>55282</v>
      </c>
      <c r="Y9884" s="268">
        <v>60.54</v>
      </c>
      <c r="AA9884" s="229" t="s">
        <v>45281</v>
      </c>
      <c r="AB9884" s="230">
        <v>1034.7</v>
      </c>
      <c r="AD9884" s="209" t="s">
        <v>23963</v>
      </c>
      <c r="AE9884" s="210">
        <v>3496</v>
      </c>
      <c r="AF9884" s="93"/>
      <c r="AG9884" s="93"/>
      <c r="AH9884" s="93"/>
    </row>
    <row r="9885" spans="21:34" x14ac:dyDescent="0.3">
      <c r="U9885" s="311" t="s">
        <v>69329</v>
      </c>
      <c r="V9885" s="312">
        <v>14385.94</v>
      </c>
      <c r="X9885" s="267" t="s">
        <v>24653</v>
      </c>
      <c r="Y9885" s="268">
        <v>1798.35</v>
      </c>
      <c r="AA9885" s="229" t="s">
        <v>47099</v>
      </c>
      <c r="AB9885" s="230">
        <v>46572.06</v>
      </c>
      <c r="AD9885" s="209" t="s">
        <v>23964</v>
      </c>
      <c r="AE9885" s="210">
        <v>7628</v>
      </c>
      <c r="AF9885" s="93"/>
      <c r="AG9885" s="93"/>
      <c r="AH9885" s="93"/>
    </row>
    <row r="9886" spans="21:34" x14ac:dyDescent="0.3">
      <c r="U9886" s="311" t="s">
        <v>15513</v>
      </c>
      <c r="V9886" s="312">
        <v>282518.73</v>
      </c>
      <c r="X9886" s="267" t="s">
        <v>24654</v>
      </c>
      <c r="Y9886" s="268">
        <v>5758.4</v>
      </c>
      <c r="AA9886" s="229" t="s">
        <v>50200</v>
      </c>
      <c r="AB9886" s="230">
        <v>23286.03</v>
      </c>
      <c r="AD9886" s="209" t="s">
        <v>23965</v>
      </c>
      <c r="AE9886" s="210">
        <v>1814</v>
      </c>
      <c r="AF9886" s="93"/>
      <c r="AG9886" s="93"/>
      <c r="AH9886" s="93"/>
    </row>
    <row r="9887" spans="21:34" x14ac:dyDescent="0.3">
      <c r="U9887" s="311" t="s">
        <v>69330</v>
      </c>
      <c r="V9887" s="312">
        <v>1278.1600000000001</v>
      </c>
      <c r="X9887" s="267" t="s">
        <v>55283</v>
      </c>
      <c r="Y9887" s="268">
        <v>16890.95</v>
      </c>
      <c r="AA9887" s="229" t="s">
        <v>53121</v>
      </c>
      <c r="AB9887" s="230">
        <v>27023.21</v>
      </c>
      <c r="AD9887" s="209" t="s">
        <v>23966</v>
      </c>
      <c r="AE9887" s="210">
        <v>2000</v>
      </c>
      <c r="AF9887" s="93"/>
      <c r="AG9887" s="93"/>
      <c r="AH9887" s="93"/>
    </row>
    <row r="9888" spans="21:34" x14ac:dyDescent="0.3">
      <c r="U9888" s="311" t="s">
        <v>15515</v>
      </c>
      <c r="V9888" s="312">
        <v>9561.6</v>
      </c>
      <c r="X9888" s="267" t="s">
        <v>39345</v>
      </c>
      <c r="Y9888" s="268">
        <v>1292.17</v>
      </c>
      <c r="AA9888" s="229" t="s">
        <v>45282</v>
      </c>
      <c r="AB9888" s="230">
        <v>61169.54</v>
      </c>
      <c r="AD9888" s="209" t="s">
        <v>23967</v>
      </c>
      <c r="AE9888" s="210">
        <v>3354</v>
      </c>
      <c r="AF9888" s="93"/>
      <c r="AG9888" s="93"/>
      <c r="AH9888" s="93"/>
    </row>
    <row r="9889" spans="21:34" x14ac:dyDescent="0.3">
      <c r="U9889" s="311" t="s">
        <v>15517</v>
      </c>
      <c r="V9889" s="312">
        <v>124399.81</v>
      </c>
      <c r="X9889" s="267" t="s">
        <v>55284</v>
      </c>
      <c r="Y9889" s="268">
        <v>4138.29</v>
      </c>
      <c r="AA9889" s="229" t="s">
        <v>45283</v>
      </c>
      <c r="AB9889" s="230">
        <v>4679.46</v>
      </c>
      <c r="AD9889" s="209" t="s">
        <v>23968</v>
      </c>
      <c r="AE9889" s="210">
        <v>3746.29</v>
      </c>
      <c r="AF9889" s="93"/>
      <c r="AG9889" s="93"/>
      <c r="AH9889" s="93"/>
    </row>
    <row r="9890" spans="21:34" x14ac:dyDescent="0.3">
      <c r="U9890" s="311" t="s">
        <v>15518</v>
      </c>
      <c r="V9890" s="312">
        <v>33144.620000000003</v>
      </c>
      <c r="X9890" s="267" t="s">
        <v>56363</v>
      </c>
      <c r="Y9890" s="268">
        <v>14033.42</v>
      </c>
      <c r="AA9890" s="229" t="s">
        <v>24254</v>
      </c>
      <c r="AB9890" s="230">
        <v>35</v>
      </c>
      <c r="AD9890" s="209" t="s">
        <v>23969</v>
      </c>
      <c r="AE9890" s="210">
        <v>152.99</v>
      </c>
      <c r="AF9890" s="93"/>
      <c r="AG9890" s="93"/>
      <c r="AH9890" s="93"/>
    </row>
    <row r="9891" spans="21:34" x14ac:dyDescent="0.3">
      <c r="U9891" s="311" t="s">
        <v>15519</v>
      </c>
      <c r="V9891" s="312">
        <v>21003.65</v>
      </c>
      <c r="X9891" s="267" t="s">
        <v>63755</v>
      </c>
      <c r="Y9891" s="268">
        <v>18305.52</v>
      </c>
      <c r="AA9891" s="229" t="s">
        <v>45284</v>
      </c>
      <c r="AB9891" s="230">
        <v>79000</v>
      </c>
      <c r="AD9891" s="209" t="s">
        <v>23970</v>
      </c>
      <c r="AE9891" s="210">
        <v>1114.72</v>
      </c>
      <c r="AF9891" s="93"/>
      <c r="AG9891" s="93"/>
      <c r="AH9891" s="93"/>
    </row>
    <row r="9892" spans="21:34" x14ac:dyDescent="0.3">
      <c r="U9892" s="311" t="s">
        <v>15520</v>
      </c>
      <c r="V9892" s="312">
        <v>351</v>
      </c>
      <c r="X9892" s="267" t="s">
        <v>63756</v>
      </c>
      <c r="Y9892" s="268">
        <v>109.51</v>
      </c>
      <c r="AA9892" s="229" t="s">
        <v>45285</v>
      </c>
      <c r="AB9892" s="230">
        <v>6043.51</v>
      </c>
      <c r="AD9892" s="209" t="s">
        <v>23971</v>
      </c>
      <c r="AE9892" s="210">
        <v>5206.25</v>
      </c>
      <c r="AF9892" s="93"/>
      <c r="AG9892" s="93"/>
      <c r="AH9892" s="93"/>
    </row>
    <row r="9893" spans="21:34" x14ac:dyDescent="0.3">
      <c r="U9893" s="311" t="s">
        <v>43154</v>
      </c>
      <c r="V9893" s="312">
        <v>218</v>
      </c>
      <c r="X9893" s="267" t="s">
        <v>36514</v>
      </c>
      <c r="Y9893" s="268">
        <v>864196.91</v>
      </c>
      <c r="AA9893" s="229" t="s">
        <v>50201</v>
      </c>
      <c r="AB9893" s="230">
        <v>8000</v>
      </c>
      <c r="AD9893" s="209" t="s">
        <v>23972</v>
      </c>
      <c r="AE9893" s="210">
        <v>3864</v>
      </c>
      <c r="AF9893" s="93"/>
      <c r="AG9893" s="93"/>
      <c r="AH9893" s="93"/>
    </row>
    <row r="9894" spans="21:34" x14ac:dyDescent="0.3">
      <c r="U9894" s="311" t="s">
        <v>15521</v>
      </c>
      <c r="V9894" s="312">
        <v>295</v>
      </c>
      <c r="X9894" s="267" t="s">
        <v>36515</v>
      </c>
      <c r="Y9894" s="268">
        <v>22674.18</v>
      </c>
      <c r="AA9894" s="229" t="s">
        <v>50202</v>
      </c>
      <c r="AB9894" s="230">
        <v>929.35</v>
      </c>
      <c r="AD9894" s="209" t="s">
        <v>23973</v>
      </c>
      <c r="AE9894" s="210">
        <v>694</v>
      </c>
      <c r="AF9894" s="93"/>
      <c r="AG9894" s="93"/>
      <c r="AH9894" s="93"/>
    </row>
    <row r="9895" spans="21:34" x14ac:dyDescent="0.3">
      <c r="U9895" s="311" t="s">
        <v>15522</v>
      </c>
      <c r="V9895" s="312">
        <v>26018.61</v>
      </c>
      <c r="X9895" s="267" t="s">
        <v>35349</v>
      </c>
      <c r="Y9895" s="268">
        <v>4343.95</v>
      </c>
      <c r="AA9895" s="229" t="s">
        <v>24257</v>
      </c>
      <c r="AB9895" s="230">
        <v>2705.93</v>
      </c>
      <c r="AD9895" s="209" t="s">
        <v>23974</v>
      </c>
      <c r="AE9895" s="210">
        <v>272.31</v>
      </c>
      <c r="AF9895" s="93"/>
      <c r="AG9895" s="93"/>
      <c r="AH9895" s="93"/>
    </row>
    <row r="9896" spans="21:34" x14ac:dyDescent="0.3">
      <c r="U9896" s="311" t="s">
        <v>15523</v>
      </c>
      <c r="V9896" s="312">
        <v>765.89</v>
      </c>
      <c r="X9896" s="267" t="s">
        <v>42773</v>
      </c>
      <c r="Y9896" s="268">
        <v>3012.78</v>
      </c>
      <c r="AA9896" s="229" t="s">
        <v>53122</v>
      </c>
      <c r="AB9896" s="230">
        <v>2.41</v>
      </c>
      <c r="AD9896" s="209" t="s">
        <v>23975</v>
      </c>
      <c r="AE9896" s="210">
        <v>1552.44</v>
      </c>
      <c r="AF9896" s="93"/>
      <c r="AG9896" s="93"/>
      <c r="AH9896" s="93"/>
    </row>
    <row r="9897" spans="21:34" x14ac:dyDescent="0.3">
      <c r="U9897" s="311" t="s">
        <v>15525</v>
      </c>
      <c r="V9897" s="312">
        <v>30858.22</v>
      </c>
      <c r="X9897" s="267" t="s">
        <v>24660</v>
      </c>
      <c r="Y9897" s="268">
        <v>1105.97</v>
      </c>
      <c r="AA9897" s="229" t="s">
        <v>53123</v>
      </c>
      <c r="AB9897" s="230">
        <v>469.49</v>
      </c>
      <c r="AD9897" s="209" t="s">
        <v>23976</v>
      </c>
      <c r="AE9897" s="210">
        <v>2623</v>
      </c>
      <c r="AF9897" s="93"/>
      <c r="AG9897" s="93"/>
      <c r="AH9897" s="93"/>
    </row>
    <row r="9898" spans="21:34" x14ac:dyDescent="0.3">
      <c r="U9898" s="311" t="s">
        <v>57992</v>
      </c>
      <c r="V9898" s="312">
        <v>3489434.62</v>
      </c>
      <c r="X9898" s="267" t="s">
        <v>36516</v>
      </c>
      <c r="Y9898" s="268">
        <v>20379.04</v>
      </c>
      <c r="AA9898" s="229" t="s">
        <v>42737</v>
      </c>
      <c r="AB9898" s="230">
        <v>19100.68</v>
      </c>
      <c r="AD9898" s="209" t="s">
        <v>23977</v>
      </c>
      <c r="AE9898" s="210">
        <v>2398</v>
      </c>
      <c r="AF9898" s="93"/>
      <c r="AG9898" s="93"/>
      <c r="AH9898" s="93"/>
    </row>
    <row r="9899" spans="21:34" x14ac:dyDescent="0.3">
      <c r="U9899" s="311" t="s">
        <v>69331</v>
      </c>
      <c r="V9899" s="312">
        <v>1528.43</v>
      </c>
      <c r="X9899" s="267" t="s">
        <v>24661</v>
      </c>
      <c r="Y9899" s="268">
        <v>69513.070000000007</v>
      </c>
      <c r="AA9899" s="229" t="s">
        <v>42738</v>
      </c>
      <c r="AB9899" s="230">
        <v>1460.62</v>
      </c>
      <c r="AD9899" s="209" t="s">
        <v>23978</v>
      </c>
      <c r="AE9899" s="210">
        <v>441</v>
      </c>
      <c r="AF9899" s="93"/>
      <c r="AG9899" s="93"/>
      <c r="AH9899" s="93"/>
    </row>
    <row r="9900" spans="21:34" x14ac:dyDescent="0.3">
      <c r="U9900" s="311" t="s">
        <v>69332</v>
      </c>
      <c r="V9900" s="312">
        <v>384.74</v>
      </c>
      <c r="X9900" s="267" t="s">
        <v>24662</v>
      </c>
      <c r="Y9900" s="268">
        <v>219660.91</v>
      </c>
      <c r="AA9900" s="229" t="s">
        <v>50203</v>
      </c>
      <c r="AB9900" s="230">
        <v>357.49</v>
      </c>
      <c r="AD9900" s="209" t="s">
        <v>23979</v>
      </c>
      <c r="AE9900" s="210">
        <v>9225</v>
      </c>
      <c r="AF9900" s="93"/>
      <c r="AG9900" s="93"/>
      <c r="AH9900" s="93"/>
    </row>
    <row r="9901" spans="21:34" x14ac:dyDescent="0.3">
      <c r="U9901" s="311" t="s">
        <v>15526</v>
      </c>
      <c r="V9901" s="312">
        <v>23955.06</v>
      </c>
      <c r="X9901" s="267" t="s">
        <v>36517</v>
      </c>
      <c r="Y9901" s="268">
        <v>169546.02</v>
      </c>
      <c r="AA9901" s="229" t="s">
        <v>50204</v>
      </c>
      <c r="AB9901" s="230">
        <v>63.53</v>
      </c>
      <c r="AD9901" s="209" t="s">
        <v>23980</v>
      </c>
      <c r="AE9901" s="210">
        <v>4724</v>
      </c>
      <c r="AF9901" s="93"/>
      <c r="AG9901" s="93"/>
      <c r="AH9901" s="93"/>
    </row>
    <row r="9902" spans="21:34" x14ac:dyDescent="0.3">
      <c r="U9902" s="311" t="s">
        <v>15527</v>
      </c>
      <c r="V9902" s="312">
        <v>27732.5</v>
      </c>
      <c r="X9902" s="267" t="s">
        <v>64676</v>
      </c>
      <c r="Y9902" s="268">
        <v>3728.77</v>
      </c>
      <c r="AA9902" s="229" t="s">
        <v>24260</v>
      </c>
      <c r="AB9902" s="230">
        <v>2620.02</v>
      </c>
      <c r="AD9902" s="209" t="s">
        <v>23981</v>
      </c>
      <c r="AE9902" s="210">
        <v>8800</v>
      </c>
      <c r="AF9902" s="93"/>
      <c r="AG9902" s="93"/>
      <c r="AH9902" s="93"/>
    </row>
    <row r="9903" spans="21:34" x14ac:dyDescent="0.3">
      <c r="U9903" s="311" t="s">
        <v>56761</v>
      </c>
      <c r="V9903" s="312">
        <v>2750</v>
      </c>
      <c r="X9903" s="267" t="s">
        <v>35350</v>
      </c>
      <c r="Y9903" s="268">
        <v>116279.35</v>
      </c>
      <c r="AA9903" s="229" t="s">
        <v>24263</v>
      </c>
      <c r="AB9903" s="230">
        <v>26.1</v>
      </c>
      <c r="AD9903" s="209" t="s">
        <v>23982</v>
      </c>
      <c r="AE9903" s="210">
        <v>10354.44</v>
      </c>
      <c r="AF9903" s="93"/>
      <c r="AG9903" s="93"/>
      <c r="AH9903" s="93"/>
    </row>
    <row r="9904" spans="21:34" x14ac:dyDescent="0.3">
      <c r="U9904" s="311" t="s">
        <v>15528</v>
      </c>
      <c r="V9904" s="312">
        <v>37750.44</v>
      </c>
      <c r="X9904" s="267" t="s">
        <v>35351</v>
      </c>
      <c r="Y9904" s="268">
        <v>147425</v>
      </c>
      <c r="AA9904" s="229" t="s">
        <v>24264</v>
      </c>
      <c r="AB9904" s="230">
        <v>4295.57</v>
      </c>
      <c r="AD9904" s="209" t="s">
        <v>23983</v>
      </c>
      <c r="AE9904" s="210">
        <v>6726.56</v>
      </c>
      <c r="AF9904" s="93"/>
      <c r="AG9904" s="93"/>
      <c r="AH9904" s="93"/>
    </row>
    <row r="9905" spans="21:34" x14ac:dyDescent="0.3">
      <c r="U9905" s="311" t="s">
        <v>15529</v>
      </c>
      <c r="V9905" s="312">
        <v>3138.3</v>
      </c>
      <c r="X9905" s="267" t="s">
        <v>33908</v>
      </c>
      <c r="Y9905" s="268">
        <v>12454.98</v>
      </c>
      <c r="AA9905" s="229" t="s">
        <v>24265</v>
      </c>
      <c r="AB9905" s="230">
        <v>-2820.73</v>
      </c>
      <c r="AD9905" s="209" t="s">
        <v>23984</v>
      </c>
      <c r="AE9905" s="210">
        <v>14318</v>
      </c>
      <c r="AF9905" s="93"/>
      <c r="AG9905" s="93"/>
      <c r="AH9905" s="93"/>
    </row>
    <row r="9906" spans="21:34" x14ac:dyDescent="0.3">
      <c r="U9906" s="311" t="s">
        <v>13056</v>
      </c>
      <c r="V9906" s="312">
        <v>314580.26</v>
      </c>
      <c r="X9906" s="267" t="s">
        <v>56364</v>
      </c>
      <c r="Y9906" s="268">
        <v>7262.67</v>
      </c>
      <c r="AA9906" s="229" t="s">
        <v>42739</v>
      </c>
      <c r="AB9906" s="230">
        <v>35425</v>
      </c>
      <c r="AD9906" s="209" t="s">
        <v>23985</v>
      </c>
      <c r="AE9906" s="210">
        <v>3746.29</v>
      </c>
      <c r="AF9906" s="93"/>
      <c r="AG9906" s="93"/>
      <c r="AH9906" s="93"/>
    </row>
    <row r="9907" spans="21:34" x14ac:dyDescent="0.3">
      <c r="U9907" s="311" t="s">
        <v>13057</v>
      </c>
      <c r="V9907" s="312">
        <v>965687.04</v>
      </c>
      <c r="X9907" s="267" t="s">
        <v>58616</v>
      </c>
      <c r="Y9907" s="268">
        <v>92111.1</v>
      </c>
      <c r="AA9907" s="229" t="s">
        <v>50205</v>
      </c>
      <c r="AB9907" s="230">
        <v>-867.89</v>
      </c>
      <c r="AD9907" s="209" t="s">
        <v>23986</v>
      </c>
      <c r="AE9907" s="210">
        <v>4724</v>
      </c>
      <c r="AF9907" s="93"/>
      <c r="AG9907" s="93"/>
      <c r="AH9907" s="93"/>
    </row>
    <row r="9908" spans="21:34" x14ac:dyDescent="0.3">
      <c r="U9908" s="311" t="s">
        <v>15530</v>
      </c>
      <c r="V9908" s="312">
        <v>90013.46</v>
      </c>
      <c r="X9908" s="267" t="s">
        <v>63279</v>
      </c>
      <c r="Y9908" s="268">
        <v>364315.65</v>
      </c>
      <c r="AA9908" s="229" t="s">
        <v>50206</v>
      </c>
      <c r="AB9908" s="230">
        <v>9280</v>
      </c>
      <c r="AD9908" s="209" t="s">
        <v>23987</v>
      </c>
      <c r="AE9908" s="210">
        <v>7628</v>
      </c>
      <c r="AF9908" s="93"/>
      <c r="AG9908" s="93"/>
      <c r="AH9908" s="93"/>
    </row>
    <row r="9909" spans="21:34" x14ac:dyDescent="0.3">
      <c r="U9909" s="311" t="s">
        <v>15531</v>
      </c>
      <c r="V9909" s="312">
        <v>262735.65000000002</v>
      </c>
      <c r="X9909" s="267" t="s">
        <v>35352</v>
      </c>
      <c r="Y9909" s="268">
        <v>91645.26</v>
      </c>
      <c r="AA9909" s="229" t="s">
        <v>53124</v>
      </c>
      <c r="AB9909" s="230">
        <v>1000</v>
      </c>
      <c r="AD9909" s="209" t="s">
        <v>23988</v>
      </c>
      <c r="AE9909" s="210">
        <v>441</v>
      </c>
      <c r="AF9909" s="93"/>
      <c r="AG9909" s="93"/>
      <c r="AH9909" s="93"/>
    </row>
    <row r="9910" spans="21:34" x14ac:dyDescent="0.3">
      <c r="U9910" s="311" t="s">
        <v>15532</v>
      </c>
      <c r="V9910" s="312">
        <v>9067.85</v>
      </c>
      <c r="X9910" s="267" t="s">
        <v>36518</v>
      </c>
      <c r="Y9910" s="268">
        <v>32088</v>
      </c>
      <c r="AA9910" s="229" t="s">
        <v>50207</v>
      </c>
      <c r="AB9910" s="230">
        <v>10320</v>
      </c>
      <c r="AD9910" s="209" t="s">
        <v>23989</v>
      </c>
      <c r="AE9910" s="210">
        <v>5206.25</v>
      </c>
      <c r="AF9910" s="93"/>
      <c r="AG9910" s="93"/>
      <c r="AH9910" s="93"/>
    </row>
    <row r="9911" spans="21:34" x14ac:dyDescent="0.3">
      <c r="U9911" s="311" t="s">
        <v>49317</v>
      </c>
      <c r="V9911" s="312">
        <v>7561.33</v>
      </c>
      <c r="X9911" s="267" t="s">
        <v>42774</v>
      </c>
      <c r="Y9911" s="268">
        <v>286833.57</v>
      </c>
      <c r="AA9911" s="229" t="s">
        <v>42740</v>
      </c>
      <c r="AB9911" s="230">
        <v>2404.91</v>
      </c>
      <c r="AD9911" s="209" t="s">
        <v>23990</v>
      </c>
      <c r="AE9911" s="210">
        <v>152.99</v>
      </c>
      <c r="AF9911" s="93"/>
      <c r="AG9911" s="93"/>
      <c r="AH9911" s="93"/>
    </row>
    <row r="9912" spans="21:34" x14ac:dyDescent="0.3">
      <c r="U9912" s="311" t="s">
        <v>15535</v>
      </c>
      <c r="V9912" s="312">
        <v>5043.87</v>
      </c>
      <c r="X9912" s="267" t="s">
        <v>36520</v>
      </c>
      <c r="Y9912" s="268">
        <v>393761.07</v>
      </c>
      <c r="AA9912" s="229" t="s">
        <v>50208</v>
      </c>
      <c r="AB9912" s="230">
        <v>38000</v>
      </c>
      <c r="AD9912" s="209" t="s">
        <v>23991</v>
      </c>
      <c r="AE9912" s="210">
        <v>1114.72</v>
      </c>
      <c r="AF9912" s="93"/>
      <c r="AG9912" s="93"/>
      <c r="AH9912" s="93"/>
    </row>
    <row r="9913" spans="21:34" x14ac:dyDescent="0.3">
      <c r="U9913" s="311" t="s">
        <v>69333</v>
      </c>
      <c r="V9913" s="312">
        <v>20007</v>
      </c>
      <c r="X9913" s="267" t="s">
        <v>63280</v>
      </c>
      <c r="Y9913" s="268">
        <v>-31124.53</v>
      </c>
      <c r="AA9913" s="229" t="s">
        <v>42741</v>
      </c>
      <c r="AB9913" s="230">
        <v>96399.31</v>
      </c>
      <c r="AD9913" s="209" t="s">
        <v>23992</v>
      </c>
      <c r="AE9913" s="210">
        <v>10564</v>
      </c>
      <c r="AF9913" s="93"/>
      <c r="AG9913" s="93"/>
      <c r="AH9913" s="93"/>
    </row>
    <row r="9914" spans="21:34" x14ac:dyDescent="0.3">
      <c r="U9914" s="311" t="s">
        <v>13061</v>
      </c>
      <c r="V9914" s="312">
        <v>47507.94</v>
      </c>
      <c r="X9914" s="267" t="s">
        <v>61518</v>
      </c>
      <c r="Y9914" s="268">
        <v>457398.63</v>
      </c>
      <c r="AA9914" s="229" t="s">
        <v>42742</v>
      </c>
      <c r="AB9914" s="230">
        <v>11434.14</v>
      </c>
      <c r="AD9914" s="209" t="s">
        <v>23993</v>
      </c>
      <c r="AE9914" s="210">
        <v>13400</v>
      </c>
      <c r="AF9914" s="93"/>
      <c r="AG9914" s="93"/>
      <c r="AH9914" s="93"/>
    </row>
    <row r="9915" spans="21:34" x14ac:dyDescent="0.3">
      <c r="U9915" s="311" t="s">
        <v>49318</v>
      </c>
      <c r="V9915" s="312">
        <v>65849.55</v>
      </c>
      <c r="X9915" s="267" t="s">
        <v>57656</v>
      </c>
      <c r="Y9915" s="268">
        <v>9768.0300000000007</v>
      </c>
      <c r="AA9915" s="229" t="s">
        <v>50209</v>
      </c>
      <c r="AB9915" s="230">
        <v>2758.61</v>
      </c>
      <c r="AD9915" s="209" t="s">
        <v>23994</v>
      </c>
      <c r="AE9915" s="210">
        <v>10354.44</v>
      </c>
      <c r="AF9915" s="93"/>
      <c r="AG9915" s="93"/>
      <c r="AH9915" s="93"/>
    </row>
    <row r="9916" spans="21:34" x14ac:dyDescent="0.3">
      <c r="U9916" s="311" t="s">
        <v>13062</v>
      </c>
      <c r="V9916" s="312">
        <v>37362.5</v>
      </c>
      <c r="X9916" s="267" t="s">
        <v>42775</v>
      </c>
      <c r="Y9916" s="268">
        <v>36808</v>
      </c>
      <c r="AA9916" s="229" t="s">
        <v>53125</v>
      </c>
      <c r="AB9916" s="230">
        <v>293.04000000000002</v>
      </c>
      <c r="AD9916" s="209" t="s">
        <v>23995</v>
      </c>
      <c r="AE9916" s="210">
        <v>694</v>
      </c>
      <c r="AF9916" s="93"/>
      <c r="AG9916" s="93"/>
      <c r="AH9916" s="93"/>
    </row>
    <row r="9917" spans="21:34" x14ac:dyDescent="0.3">
      <c r="U9917" s="311" t="s">
        <v>48417</v>
      </c>
      <c r="V9917" s="312">
        <v>19982.59</v>
      </c>
      <c r="X9917" s="267" t="s">
        <v>57657</v>
      </c>
      <c r="Y9917" s="268">
        <v>5587.14</v>
      </c>
      <c r="AA9917" s="229" t="s">
        <v>42743</v>
      </c>
      <c r="AB9917" s="230">
        <v>541.54999999999995</v>
      </c>
      <c r="AD9917" s="209" t="s">
        <v>23996</v>
      </c>
      <c r="AE9917" s="210">
        <v>25947.87</v>
      </c>
      <c r="AF9917" s="93"/>
      <c r="AG9917" s="93"/>
      <c r="AH9917" s="93"/>
    </row>
    <row r="9918" spans="21:34" x14ac:dyDescent="0.3">
      <c r="U9918" s="311" t="s">
        <v>69334</v>
      </c>
      <c r="V9918" s="312">
        <v>130.77000000000001</v>
      </c>
      <c r="X9918" s="267" t="s">
        <v>57658</v>
      </c>
      <c r="Y9918" s="268">
        <v>142617.45000000001</v>
      </c>
      <c r="AA9918" s="229" t="s">
        <v>53126</v>
      </c>
      <c r="AB9918" s="230">
        <v>4.2</v>
      </c>
      <c r="AD9918" s="209" t="s">
        <v>23997</v>
      </c>
      <c r="AE9918" s="210">
        <v>11771</v>
      </c>
      <c r="AF9918" s="93"/>
      <c r="AG9918" s="93"/>
      <c r="AH9918" s="93"/>
    </row>
    <row r="9919" spans="21:34" x14ac:dyDescent="0.3">
      <c r="U9919" s="311" t="s">
        <v>15538</v>
      </c>
      <c r="V9919" s="312">
        <v>25286.62</v>
      </c>
      <c r="X9919" s="267" t="s">
        <v>57659</v>
      </c>
      <c r="Y9919" s="268">
        <v>11337.65</v>
      </c>
      <c r="AA9919" s="229" t="s">
        <v>53127</v>
      </c>
      <c r="AB9919" s="230">
        <v>17.97</v>
      </c>
      <c r="AD9919" s="209" t="s">
        <v>23998</v>
      </c>
      <c r="AE9919" s="210">
        <v>3552.44</v>
      </c>
      <c r="AF9919" s="93"/>
      <c r="AG9919" s="93"/>
      <c r="AH9919" s="93"/>
    </row>
    <row r="9920" spans="21:34" x14ac:dyDescent="0.3">
      <c r="U9920" s="311" t="s">
        <v>13063</v>
      </c>
      <c r="V9920" s="312">
        <v>1279.93</v>
      </c>
      <c r="X9920" s="267" t="s">
        <v>57660</v>
      </c>
      <c r="Y9920" s="268">
        <v>36310.129999999997</v>
      </c>
      <c r="AA9920" s="229" t="s">
        <v>53128</v>
      </c>
      <c r="AB9920" s="230">
        <v>0.5</v>
      </c>
      <c r="AD9920" s="209" t="s">
        <v>23999</v>
      </c>
      <c r="AE9920" s="210">
        <v>1366</v>
      </c>
      <c r="AF9920" s="93"/>
      <c r="AG9920" s="93"/>
      <c r="AH9920" s="93"/>
    </row>
    <row r="9921" spans="21:34" x14ac:dyDescent="0.3">
      <c r="U9921" s="311" t="s">
        <v>36000</v>
      </c>
      <c r="V9921" s="312">
        <v>67810.11</v>
      </c>
      <c r="X9921" s="267" t="s">
        <v>57661</v>
      </c>
      <c r="Y9921" s="268">
        <v>57117.86</v>
      </c>
      <c r="AA9921" s="229" t="s">
        <v>42744</v>
      </c>
      <c r="AB9921" s="230">
        <v>857.36</v>
      </c>
      <c r="AD9921" s="209" t="s">
        <v>24000</v>
      </c>
      <c r="AE9921" s="210">
        <v>1366</v>
      </c>
      <c r="AF9921" s="93"/>
      <c r="AG9921" s="93"/>
      <c r="AH9921" s="93"/>
    </row>
    <row r="9922" spans="21:34" x14ac:dyDescent="0.3">
      <c r="U9922" s="311" t="s">
        <v>36001</v>
      </c>
      <c r="V9922" s="312">
        <v>842460.78</v>
      </c>
      <c r="X9922" s="267" t="s">
        <v>63281</v>
      </c>
      <c r="Y9922" s="268">
        <v>41332.28</v>
      </c>
      <c r="AA9922" s="229" t="s">
        <v>45286</v>
      </c>
      <c r="AB9922" s="230">
        <v>20000</v>
      </c>
      <c r="AD9922" s="209" t="s">
        <v>24001</v>
      </c>
      <c r="AE9922" s="210">
        <v>50133</v>
      </c>
      <c r="AF9922" s="93"/>
      <c r="AG9922" s="93"/>
      <c r="AH9922" s="93"/>
    </row>
    <row r="9923" spans="21:34" x14ac:dyDescent="0.3">
      <c r="U9923" s="311" t="s">
        <v>34537</v>
      </c>
      <c r="V9923" s="312">
        <v>2000</v>
      </c>
      <c r="X9923" s="267" t="s">
        <v>55285</v>
      </c>
      <c r="Y9923" s="268">
        <v>36086.49</v>
      </c>
      <c r="AA9923" s="229" t="s">
        <v>45287</v>
      </c>
      <c r="AB9923" s="230">
        <v>1530</v>
      </c>
      <c r="AD9923" s="209" t="s">
        <v>24002</v>
      </c>
      <c r="AE9923" s="210">
        <v>24891</v>
      </c>
      <c r="AF9923" s="93"/>
      <c r="AG9923" s="93"/>
      <c r="AH9923" s="93"/>
    </row>
    <row r="9924" spans="21:34" x14ac:dyDescent="0.3">
      <c r="U9924" s="311" t="s">
        <v>69335</v>
      </c>
      <c r="V9924" s="312">
        <v>8136.52</v>
      </c>
      <c r="X9924" s="267" t="s">
        <v>55286</v>
      </c>
      <c r="Y9924" s="268">
        <v>54.16</v>
      </c>
      <c r="AA9924" s="229" t="s">
        <v>45288</v>
      </c>
      <c r="AB9924" s="230">
        <v>62000</v>
      </c>
      <c r="AD9924" s="209" t="s">
        <v>24003</v>
      </c>
      <c r="AE9924" s="210">
        <v>4477.08</v>
      </c>
      <c r="AF9924" s="93"/>
      <c r="AG9924" s="93"/>
      <c r="AH9924" s="93"/>
    </row>
    <row r="9925" spans="21:34" x14ac:dyDescent="0.3">
      <c r="U9925" s="311" t="s">
        <v>34538</v>
      </c>
      <c r="V9925" s="312">
        <v>27378.09</v>
      </c>
      <c r="X9925" s="267" t="s">
        <v>55287</v>
      </c>
      <c r="Y9925" s="268">
        <v>386.16</v>
      </c>
      <c r="AA9925" s="229" t="s">
        <v>45289</v>
      </c>
      <c r="AB9925" s="230">
        <v>4661.71</v>
      </c>
      <c r="AD9925" s="209" t="s">
        <v>24004</v>
      </c>
      <c r="AE9925" s="210">
        <v>3925</v>
      </c>
      <c r="AF9925" s="93"/>
      <c r="AG9925" s="93"/>
      <c r="AH9925" s="93"/>
    </row>
    <row r="9926" spans="21:34" x14ac:dyDescent="0.3">
      <c r="U9926" s="311" t="s">
        <v>69336</v>
      </c>
      <c r="V9926" s="312">
        <v>1600</v>
      </c>
      <c r="X9926" s="267" t="s">
        <v>53168</v>
      </c>
      <c r="Y9926" s="268">
        <v>33.67</v>
      </c>
      <c r="AA9926" s="229" t="s">
        <v>47100</v>
      </c>
      <c r="AB9926" s="230">
        <v>9172</v>
      </c>
      <c r="AD9926" s="209" t="s">
        <v>24005</v>
      </c>
      <c r="AE9926" s="210">
        <v>3626</v>
      </c>
      <c r="AF9926" s="93"/>
      <c r="AG9926" s="93"/>
      <c r="AH9926" s="93"/>
    </row>
    <row r="9927" spans="21:34" x14ac:dyDescent="0.3">
      <c r="U9927" s="311" t="s">
        <v>34539</v>
      </c>
      <c r="V9927" s="312">
        <v>73409.17</v>
      </c>
      <c r="X9927" s="267" t="s">
        <v>53169</v>
      </c>
      <c r="Y9927" s="268">
        <v>107.88</v>
      </c>
      <c r="AA9927" s="229" t="s">
        <v>42745</v>
      </c>
      <c r="AB9927" s="230">
        <v>494</v>
      </c>
      <c r="AD9927" s="209" t="s">
        <v>24006</v>
      </c>
      <c r="AE9927" s="210">
        <v>37936</v>
      </c>
      <c r="AF9927" s="93"/>
      <c r="AG9927" s="93"/>
      <c r="AH9927" s="93"/>
    </row>
    <row r="9928" spans="21:34" x14ac:dyDescent="0.3">
      <c r="U9928" s="311" t="s">
        <v>43156</v>
      </c>
      <c r="V9928" s="312">
        <v>5275</v>
      </c>
      <c r="X9928" s="267" t="s">
        <v>64677</v>
      </c>
      <c r="Y9928" s="268">
        <v>2.95</v>
      </c>
      <c r="AA9928" s="229" t="s">
        <v>47101</v>
      </c>
      <c r="AB9928" s="230">
        <v>1375</v>
      </c>
      <c r="AD9928" s="209" t="s">
        <v>13898</v>
      </c>
      <c r="AE9928" s="210">
        <v>10535.01</v>
      </c>
      <c r="AF9928" s="93"/>
      <c r="AG9928" s="93"/>
      <c r="AH9928" s="93"/>
    </row>
    <row r="9929" spans="21:34" x14ac:dyDescent="0.3">
      <c r="U9929" s="311" t="s">
        <v>15544</v>
      </c>
      <c r="V9929" s="312">
        <v>8858.7000000000007</v>
      </c>
      <c r="X9929" s="267" t="s">
        <v>56365</v>
      </c>
      <c r="Y9929" s="268">
        <v>13260</v>
      </c>
      <c r="AA9929" s="229" t="s">
        <v>50210</v>
      </c>
      <c r="AB9929" s="230">
        <v>13400</v>
      </c>
      <c r="AD9929" s="209" t="s">
        <v>24007</v>
      </c>
      <c r="AE9929" s="210">
        <v>4322.3100000000004</v>
      </c>
      <c r="AF9929" s="93"/>
      <c r="AG9929" s="93"/>
      <c r="AH9929" s="93"/>
    </row>
    <row r="9930" spans="21:34" x14ac:dyDescent="0.3">
      <c r="U9930" s="311" t="s">
        <v>43157</v>
      </c>
      <c r="V9930" s="312">
        <v>4900</v>
      </c>
      <c r="X9930" s="267" t="s">
        <v>63282</v>
      </c>
      <c r="Y9930" s="268">
        <v>14385.28</v>
      </c>
      <c r="AA9930" s="229" t="s">
        <v>50211</v>
      </c>
      <c r="AB9930" s="230">
        <v>995.95</v>
      </c>
      <c r="AD9930" s="209" t="s">
        <v>24008</v>
      </c>
      <c r="AE9930" s="210">
        <v>3620.85</v>
      </c>
      <c r="AF9930" s="93"/>
      <c r="AG9930" s="93"/>
      <c r="AH9930" s="93"/>
    </row>
    <row r="9931" spans="21:34" x14ac:dyDescent="0.3">
      <c r="U9931" s="311" t="s">
        <v>69337</v>
      </c>
      <c r="V9931" s="312">
        <v>9660</v>
      </c>
      <c r="X9931" s="267" t="s">
        <v>50237</v>
      </c>
      <c r="Y9931" s="268">
        <v>69798.080000000002</v>
      </c>
      <c r="AA9931" s="229" t="s">
        <v>50212</v>
      </c>
      <c r="AB9931" s="230">
        <v>21000</v>
      </c>
      <c r="AD9931" s="209" t="s">
        <v>24009</v>
      </c>
      <c r="AE9931" s="210">
        <v>1953</v>
      </c>
      <c r="AF9931" s="93"/>
      <c r="AG9931" s="93"/>
      <c r="AH9931" s="93"/>
    </row>
    <row r="9932" spans="21:34" x14ac:dyDescent="0.3">
      <c r="U9932" s="311" t="s">
        <v>15545</v>
      </c>
      <c r="V9932" s="312">
        <v>22265.43</v>
      </c>
      <c r="X9932" s="267" t="s">
        <v>55288</v>
      </c>
      <c r="Y9932" s="268">
        <v>3107.93</v>
      </c>
      <c r="AA9932" s="229" t="s">
        <v>45290</v>
      </c>
      <c r="AB9932" s="230">
        <v>15000</v>
      </c>
      <c r="AD9932" s="209" t="s">
        <v>13899</v>
      </c>
      <c r="AE9932" s="210">
        <v>955.33</v>
      </c>
      <c r="AF9932" s="93"/>
      <c r="AG9932" s="93"/>
      <c r="AH9932" s="93"/>
    </row>
    <row r="9933" spans="21:34" x14ac:dyDescent="0.3">
      <c r="U9933" s="311" t="s">
        <v>69338</v>
      </c>
      <c r="V9933" s="312">
        <v>68414.86</v>
      </c>
      <c r="X9933" s="267" t="s">
        <v>62969</v>
      </c>
      <c r="Y9933" s="268">
        <v>17638.95</v>
      </c>
      <c r="AA9933" s="229" t="s">
        <v>45291</v>
      </c>
      <c r="AB9933" s="230">
        <v>1124.0899999999999</v>
      </c>
      <c r="AD9933" s="209" t="s">
        <v>24010</v>
      </c>
      <c r="AE9933" s="210">
        <v>894.23</v>
      </c>
      <c r="AF9933" s="93"/>
      <c r="AG9933" s="93"/>
      <c r="AH9933" s="93"/>
    </row>
    <row r="9934" spans="21:34" x14ac:dyDescent="0.3">
      <c r="U9934" s="311" t="s">
        <v>49319</v>
      </c>
      <c r="V9934" s="312">
        <v>24506.25</v>
      </c>
      <c r="X9934" s="267" t="s">
        <v>63283</v>
      </c>
      <c r="Y9934" s="268">
        <v>-40.43</v>
      </c>
      <c r="AA9934" s="229" t="s">
        <v>42746</v>
      </c>
      <c r="AB9934" s="230">
        <v>112495</v>
      </c>
      <c r="AD9934" s="209" t="s">
        <v>24011</v>
      </c>
      <c r="AE9934" s="210">
        <v>873.27</v>
      </c>
      <c r="AF9934" s="93"/>
      <c r="AG9934" s="93"/>
      <c r="AH9934" s="93"/>
    </row>
    <row r="9935" spans="21:34" x14ac:dyDescent="0.3">
      <c r="U9935" s="311" t="s">
        <v>59298</v>
      </c>
      <c r="V9935" s="312">
        <v>74228.639999999999</v>
      </c>
      <c r="X9935" s="267" t="s">
        <v>24663</v>
      </c>
      <c r="Y9935" s="268">
        <v>9754.09</v>
      </c>
      <c r="AA9935" s="229" t="s">
        <v>24316</v>
      </c>
      <c r="AB9935" s="230">
        <v>4021.49</v>
      </c>
      <c r="AD9935" s="209" t="s">
        <v>24012</v>
      </c>
      <c r="AE9935" s="210">
        <v>6043</v>
      </c>
      <c r="AF9935" s="93"/>
      <c r="AG9935" s="93"/>
      <c r="AH9935" s="93"/>
    </row>
    <row r="9936" spans="21:34" x14ac:dyDescent="0.3">
      <c r="U9936" s="311" t="s">
        <v>59299</v>
      </c>
      <c r="V9936" s="312">
        <v>22136.63</v>
      </c>
      <c r="X9936" s="267" t="s">
        <v>49054</v>
      </c>
      <c r="Y9936" s="268">
        <v>-271.58</v>
      </c>
      <c r="AA9936" s="229" t="s">
        <v>24319</v>
      </c>
      <c r="AB9936" s="230">
        <v>5875.88</v>
      </c>
      <c r="AD9936" s="209" t="s">
        <v>24013</v>
      </c>
      <c r="AE9936" s="210">
        <v>33550</v>
      </c>
      <c r="AF9936" s="93"/>
      <c r="AG9936" s="93"/>
      <c r="AH9936" s="93"/>
    </row>
    <row r="9937" spans="21:34" x14ac:dyDescent="0.3">
      <c r="U9937" s="311" t="s">
        <v>15562</v>
      </c>
      <c r="V9937" s="312">
        <v>32561.94</v>
      </c>
      <c r="X9937" s="267" t="s">
        <v>24665</v>
      </c>
      <c r="Y9937" s="268">
        <v>64020</v>
      </c>
      <c r="AA9937" s="229" t="s">
        <v>53129</v>
      </c>
      <c r="AB9937" s="230">
        <v>6244</v>
      </c>
      <c r="AD9937" s="209" t="s">
        <v>24014</v>
      </c>
      <c r="AE9937" s="210">
        <v>25000</v>
      </c>
      <c r="AF9937" s="93"/>
      <c r="AG9937" s="93"/>
      <c r="AH9937" s="93"/>
    </row>
    <row r="9938" spans="21:34" x14ac:dyDescent="0.3">
      <c r="U9938" s="311" t="s">
        <v>15644</v>
      </c>
      <c r="V9938" s="312">
        <v>816527.98</v>
      </c>
      <c r="X9938" s="267" t="s">
        <v>24666</v>
      </c>
      <c r="Y9938" s="268">
        <v>3870.4</v>
      </c>
      <c r="AA9938" s="229" t="s">
        <v>24320</v>
      </c>
      <c r="AB9938" s="230">
        <v>585565.55000000005</v>
      </c>
      <c r="AD9938" s="209" t="s">
        <v>24015</v>
      </c>
      <c r="AE9938" s="210">
        <v>1491.44</v>
      </c>
      <c r="AF9938" s="93"/>
      <c r="AG9938" s="93"/>
      <c r="AH9938" s="93"/>
    </row>
    <row r="9939" spans="21:34" x14ac:dyDescent="0.3">
      <c r="U9939" s="311" t="s">
        <v>15645</v>
      </c>
      <c r="V9939" s="312">
        <v>167855.08</v>
      </c>
      <c r="X9939" s="267" t="s">
        <v>24667</v>
      </c>
      <c r="Y9939" s="268">
        <v>3868.16</v>
      </c>
      <c r="AA9939" s="229" t="s">
        <v>50213</v>
      </c>
      <c r="AB9939" s="230">
        <v>3715</v>
      </c>
      <c r="AD9939" s="209" t="s">
        <v>24016</v>
      </c>
      <c r="AE9939" s="210">
        <v>4336</v>
      </c>
      <c r="AF9939" s="93"/>
      <c r="AG9939" s="93"/>
      <c r="AH9939" s="93"/>
    </row>
    <row r="9940" spans="21:34" x14ac:dyDescent="0.3">
      <c r="U9940" s="311" t="s">
        <v>15646</v>
      </c>
      <c r="V9940" s="312">
        <v>333333.58</v>
      </c>
      <c r="X9940" s="267" t="s">
        <v>56366</v>
      </c>
      <c r="Y9940" s="268">
        <v>27487.67</v>
      </c>
      <c r="AA9940" s="229" t="s">
        <v>42747</v>
      </c>
      <c r="AB9940" s="230">
        <v>89116.36</v>
      </c>
      <c r="AD9940" s="209" t="s">
        <v>24017</v>
      </c>
      <c r="AE9940" s="210">
        <v>2119.04</v>
      </c>
      <c r="AF9940" s="93"/>
      <c r="AG9940" s="93"/>
      <c r="AH9940" s="93"/>
    </row>
    <row r="9941" spans="21:34" x14ac:dyDescent="0.3">
      <c r="U9941" s="311" t="s">
        <v>15647</v>
      </c>
      <c r="V9941" s="312">
        <v>7232.76</v>
      </c>
      <c r="X9941" s="267" t="s">
        <v>48140</v>
      </c>
      <c r="Y9941" s="268">
        <v>65943.600000000006</v>
      </c>
      <c r="AA9941" s="229" t="s">
        <v>36503</v>
      </c>
      <c r="AB9941" s="230">
        <v>113334.7</v>
      </c>
      <c r="AD9941" s="209" t="s">
        <v>24018</v>
      </c>
      <c r="AE9941" s="210">
        <v>705</v>
      </c>
      <c r="AF9941" s="93"/>
      <c r="AG9941" s="93"/>
      <c r="AH9941" s="93"/>
    </row>
    <row r="9942" spans="21:34" x14ac:dyDescent="0.3">
      <c r="U9942" s="311" t="s">
        <v>15648</v>
      </c>
      <c r="V9942" s="312">
        <v>88359.9</v>
      </c>
      <c r="X9942" s="267" t="s">
        <v>24668</v>
      </c>
      <c r="Y9942" s="268">
        <v>66879.47</v>
      </c>
      <c r="AA9942" s="229" t="s">
        <v>42748</v>
      </c>
      <c r="AB9942" s="230">
        <v>43659.77</v>
      </c>
      <c r="AD9942" s="209" t="s">
        <v>24019</v>
      </c>
      <c r="AE9942" s="210">
        <v>4533.75</v>
      </c>
      <c r="AF9942" s="93"/>
      <c r="AG9942" s="93"/>
      <c r="AH9942" s="93"/>
    </row>
    <row r="9943" spans="21:34" x14ac:dyDescent="0.3">
      <c r="U9943" s="311" t="s">
        <v>15649</v>
      </c>
      <c r="V9943" s="312">
        <v>73154.87</v>
      </c>
      <c r="X9943" s="267" t="s">
        <v>55289</v>
      </c>
      <c r="Y9943" s="268">
        <v>431.2</v>
      </c>
      <c r="AA9943" s="229" t="s">
        <v>42749</v>
      </c>
      <c r="AB9943" s="230">
        <v>21967.98</v>
      </c>
      <c r="AD9943" s="209" t="s">
        <v>24020</v>
      </c>
      <c r="AE9943" s="210">
        <v>6276.08</v>
      </c>
      <c r="AF9943" s="93"/>
      <c r="AG9943" s="93"/>
      <c r="AH9943" s="93"/>
    </row>
    <row r="9944" spans="21:34" x14ac:dyDescent="0.3">
      <c r="U9944" s="311" t="s">
        <v>69339</v>
      </c>
      <c r="V9944" s="312">
        <v>54.06</v>
      </c>
      <c r="X9944" s="267" t="s">
        <v>24669</v>
      </c>
      <c r="Y9944" s="268">
        <v>3143.57</v>
      </c>
      <c r="AA9944" s="229" t="s">
        <v>36504</v>
      </c>
      <c r="AB9944" s="230">
        <v>63398.21</v>
      </c>
      <c r="AD9944" s="209" t="s">
        <v>24021</v>
      </c>
      <c r="AE9944" s="210">
        <v>717.69</v>
      </c>
      <c r="AF9944" s="93"/>
      <c r="AG9944" s="93"/>
      <c r="AH9944" s="93"/>
    </row>
    <row r="9945" spans="21:34" x14ac:dyDescent="0.3">
      <c r="U9945" s="311" t="s">
        <v>15650</v>
      </c>
      <c r="V9945" s="312">
        <v>27743.01</v>
      </c>
      <c r="X9945" s="267" t="s">
        <v>35354</v>
      </c>
      <c r="Y9945" s="268">
        <v>17550</v>
      </c>
      <c r="AA9945" s="229" t="s">
        <v>40497</v>
      </c>
      <c r="AB9945" s="230">
        <v>45000</v>
      </c>
      <c r="AD9945" s="209" t="s">
        <v>24022</v>
      </c>
      <c r="AE9945" s="210">
        <v>9126.02</v>
      </c>
      <c r="AF9945" s="93"/>
      <c r="AG9945" s="93"/>
      <c r="AH9945" s="93"/>
    </row>
    <row r="9946" spans="21:34" x14ac:dyDescent="0.3">
      <c r="U9946" s="311" t="s">
        <v>15651</v>
      </c>
      <c r="V9946" s="312">
        <v>7821.84</v>
      </c>
      <c r="X9946" s="267" t="s">
        <v>59151</v>
      </c>
      <c r="Y9946" s="268">
        <v>5034</v>
      </c>
      <c r="AA9946" s="229" t="s">
        <v>42750</v>
      </c>
      <c r="AB9946" s="230">
        <v>50793.58</v>
      </c>
      <c r="AD9946" s="209" t="s">
        <v>24023</v>
      </c>
      <c r="AE9946" s="210">
        <v>693.84</v>
      </c>
      <c r="AF9946" s="93"/>
      <c r="AG9946" s="93"/>
      <c r="AH9946" s="93"/>
    </row>
    <row r="9947" spans="21:34" x14ac:dyDescent="0.3">
      <c r="U9947" s="311" t="s">
        <v>15652</v>
      </c>
      <c r="V9947" s="312">
        <v>187485.73</v>
      </c>
      <c r="X9947" s="267" t="s">
        <v>56367</v>
      </c>
      <c r="Y9947" s="268">
        <v>842.82</v>
      </c>
      <c r="AA9947" s="229" t="s">
        <v>24321</v>
      </c>
      <c r="AB9947" s="230">
        <v>40000</v>
      </c>
      <c r="AD9947" s="209" t="s">
        <v>24024</v>
      </c>
      <c r="AE9947" s="210">
        <v>880.26</v>
      </c>
      <c r="AF9947" s="93"/>
      <c r="AG9947" s="93"/>
      <c r="AH9947" s="93"/>
    </row>
    <row r="9948" spans="21:34" x14ac:dyDescent="0.3">
      <c r="U9948" s="311" t="s">
        <v>33118</v>
      </c>
      <c r="V9948" s="312">
        <v>31355.53</v>
      </c>
      <c r="X9948" s="267" t="s">
        <v>58617</v>
      </c>
      <c r="Y9948" s="268">
        <v>43762.38</v>
      </c>
      <c r="AA9948" s="229" t="s">
        <v>50214</v>
      </c>
      <c r="AB9948" s="230">
        <v>1000</v>
      </c>
      <c r="AD9948" s="209" t="s">
        <v>24025</v>
      </c>
      <c r="AE9948" s="210">
        <v>76.88</v>
      </c>
      <c r="AF9948" s="93"/>
      <c r="AG9948" s="93"/>
      <c r="AH9948" s="93"/>
    </row>
    <row r="9949" spans="21:34" x14ac:dyDescent="0.3">
      <c r="U9949" s="311" t="s">
        <v>15654</v>
      </c>
      <c r="V9949" s="312">
        <v>261051</v>
      </c>
      <c r="X9949" s="267" t="s">
        <v>61519</v>
      </c>
      <c r="Y9949" s="268">
        <v>335125</v>
      </c>
      <c r="AA9949" s="229" t="s">
        <v>53130</v>
      </c>
      <c r="AB9949" s="230">
        <v>5000</v>
      </c>
      <c r="AD9949" s="209" t="s">
        <v>24026</v>
      </c>
      <c r="AE9949" s="210">
        <v>3458.7</v>
      </c>
      <c r="AF9949" s="93"/>
      <c r="AG9949" s="93"/>
      <c r="AH9949" s="93"/>
    </row>
    <row r="9950" spans="21:34" x14ac:dyDescent="0.3">
      <c r="U9950" s="311" t="s">
        <v>59953</v>
      </c>
      <c r="V9950" s="312">
        <v>36872.5</v>
      </c>
      <c r="X9950" s="267" t="s">
        <v>55290</v>
      </c>
      <c r="Y9950" s="268">
        <v>222913.5</v>
      </c>
      <c r="AA9950" s="229" t="s">
        <v>50215</v>
      </c>
      <c r="AB9950" s="230">
        <v>24098.16</v>
      </c>
      <c r="AD9950" s="209" t="s">
        <v>24027</v>
      </c>
      <c r="AE9950" s="210">
        <v>42772</v>
      </c>
      <c r="AF9950" s="93"/>
      <c r="AG9950" s="93"/>
      <c r="AH9950" s="93"/>
    </row>
    <row r="9951" spans="21:34" x14ac:dyDescent="0.3">
      <c r="U9951" s="311" t="s">
        <v>69340</v>
      </c>
      <c r="V9951" s="312">
        <v>20013.63</v>
      </c>
      <c r="X9951" s="267" t="s">
        <v>33910</v>
      </c>
      <c r="Y9951" s="268">
        <v>662.4</v>
      </c>
      <c r="AA9951" s="229" t="s">
        <v>53131</v>
      </c>
      <c r="AB9951" s="230">
        <v>4249</v>
      </c>
      <c r="AD9951" s="209" t="s">
        <v>24028</v>
      </c>
      <c r="AE9951" s="210">
        <v>16917.04</v>
      </c>
      <c r="AF9951" s="93"/>
      <c r="AG9951" s="93"/>
      <c r="AH9951" s="93"/>
    </row>
    <row r="9952" spans="21:34" x14ac:dyDescent="0.3">
      <c r="U9952" s="311" t="s">
        <v>33119</v>
      </c>
      <c r="V9952" s="312">
        <v>204040.58</v>
      </c>
      <c r="X9952" s="267" t="s">
        <v>24670</v>
      </c>
      <c r="Y9952" s="268">
        <v>64637.09</v>
      </c>
      <c r="AA9952" s="229" t="s">
        <v>53132</v>
      </c>
      <c r="AB9952" s="230">
        <v>2000</v>
      </c>
      <c r="AD9952" s="209" t="s">
        <v>24029</v>
      </c>
      <c r="AE9952" s="210">
        <v>22654.6</v>
      </c>
      <c r="AF9952" s="93"/>
      <c r="AG9952" s="93"/>
      <c r="AH9952" s="93"/>
    </row>
    <row r="9953" spans="21:34" x14ac:dyDescent="0.3">
      <c r="U9953" s="311" t="s">
        <v>15657</v>
      </c>
      <c r="V9953" s="312">
        <v>109131.35</v>
      </c>
      <c r="X9953" s="267" t="s">
        <v>55291</v>
      </c>
      <c r="Y9953" s="268">
        <v>182023.24</v>
      </c>
      <c r="AA9953" s="229" t="s">
        <v>45292</v>
      </c>
      <c r="AB9953" s="230">
        <v>56705</v>
      </c>
      <c r="AD9953" s="209" t="s">
        <v>24030</v>
      </c>
      <c r="AE9953" s="210">
        <v>6960.42</v>
      </c>
      <c r="AF9953" s="93"/>
      <c r="AG9953" s="93"/>
      <c r="AH9953" s="93"/>
    </row>
    <row r="9954" spans="21:34" x14ac:dyDescent="0.3">
      <c r="U9954" s="311" t="s">
        <v>33120</v>
      </c>
      <c r="V9954" s="312">
        <v>1329.18</v>
      </c>
      <c r="X9954" s="267" t="s">
        <v>56368</v>
      </c>
      <c r="Y9954" s="268">
        <v>10258.82</v>
      </c>
      <c r="AA9954" s="229" t="s">
        <v>45293</v>
      </c>
      <c r="AB9954" s="230">
        <v>37000</v>
      </c>
      <c r="AD9954" s="209" t="s">
        <v>24031</v>
      </c>
      <c r="AE9954" s="210">
        <v>3611.14</v>
      </c>
      <c r="AF9954" s="93"/>
      <c r="AG9954" s="93"/>
      <c r="AH9954" s="93"/>
    </row>
    <row r="9955" spans="21:34" x14ac:dyDescent="0.3">
      <c r="U9955" s="311" t="s">
        <v>69341</v>
      </c>
      <c r="V9955" s="312">
        <v>139500</v>
      </c>
      <c r="X9955" s="267" t="s">
        <v>64678</v>
      </c>
      <c r="Y9955" s="268">
        <v>3439</v>
      </c>
      <c r="AA9955" s="229" t="s">
        <v>45294</v>
      </c>
      <c r="AB9955" s="230">
        <v>2830.51</v>
      </c>
      <c r="AD9955" s="209" t="s">
        <v>24032</v>
      </c>
      <c r="AE9955" s="210">
        <v>1806.72</v>
      </c>
      <c r="AF9955" s="93"/>
      <c r="AG9955" s="93"/>
      <c r="AH9955" s="93"/>
    </row>
    <row r="9956" spans="21:34" x14ac:dyDescent="0.3">
      <c r="U9956" s="311" t="s">
        <v>15658</v>
      </c>
      <c r="V9956" s="312">
        <v>18171.88</v>
      </c>
      <c r="X9956" s="267" t="s">
        <v>24671</v>
      </c>
      <c r="Y9956" s="268">
        <v>3976.2</v>
      </c>
      <c r="AA9956" s="229" t="s">
        <v>50216</v>
      </c>
      <c r="AB9956" s="230">
        <v>5814.13</v>
      </c>
      <c r="AD9956" s="209" t="s">
        <v>24033</v>
      </c>
      <c r="AE9956" s="210">
        <v>3108.42</v>
      </c>
      <c r="AF9956" s="93"/>
      <c r="AG9956" s="93"/>
      <c r="AH9956" s="93"/>
    </row>
    <row r="9957" spans="21:34" x14ac:dyDescent="0.3">
      <c r="U9957" s="311" t="s">
        <v>33121</v>
      </c>
      <c r="V9957" s="312">
        <v>808.27</v>
      </c>
      <c r="X9957" s="267" t="s">
        <v>63284</v>
      </c>
      <c r="Y9957" s="268">
        <v>212909.18</v>
      </c>
      <c r="AA9957" s="229" t="s">
        <v>50217</v>
      </c>
      <c r="AB9957" s="230">
        <v>444.79</v>
      </c>
      <c r="AD9957" s="209" t="s">
        <v>24034</v>
      </c>
      <c r="AE9957" s="210">
        <v>5886.65</v>
      </c>
      <c r="AF9957" s="93"/>
      <c r="AG9957" s="93"/>
      <c r="AH9957" s="93"/>
    </row>
    <row r="9958" spans="21:34" x14ac:dyDescent="0.3">
      <c r="U9958" s="311" t="s">
        <v>13072</v>
      </c>
      <c r="V9958" s="312">
        <v>188375.71</v>
      </c>
      <c r="X9958" s="267" t="s">
        <v>35355</v>
      </c>
      <c r="Y9958" s="268">
        <v>8637.3700000000008</v>
      </c>
      <c r="AA9958" s="229" t="s">
        <v>24336</v>
      </c>
      <c r="AB9958" s="230">
        <v>5659</v>
      </c>
      <c r="AD9958" s="209" t="s">
        <v>24035</v>
      </c>
      <c r="AE9958" s="210">
        <v>20167.28</v>
      </c>
      <c r="AF9958" s="93"/>
      <c r="AG9958" s="93"/>
      <c r="AH9958" s="93"/>
    </row>
    <row r="9959" spans="21:34" x14ac:dyDescent="0.3">
      <c r="U9959" s="311" t="s">
        <v>13073</v>
      </c>
      <c r="V9959" s="312">
        <v>484720.84</v>
      </c>
      <c r="X9959" s="267" t="s">
        <v>47121</v>
      </c>
      <c r="Y9959" s="268">
        <v>221630.87</v>
      </c>
      <c r="AA9959" s="229" t="s">
        <v>24340</v>
      </c>
      <c r="AB9959" s="230">
        <v>29760.02</v>
      </c>
      <c r="AD9959" s="209" t="s">
        <v>24036</v>
      </c>
      <c r="AE9959" s="210">
        <v>796.5</v>
      </c>
      <c r="AF9959" s="93"/>
      <c r="AG9959" s="93"/>
      <c r="AH9959" s="93"/>
    </row>
    <row r="9960" spans="21:34" x14ac:dyDescent="0.3">
      <c r="U9960" s="311" t="s">
        <v>13074</v>
      </c>
      <c r="V9960" s="312">
        <v>212068.14</v>
      </c>
      <c r="X9960" s="267" t="s">
        <v>63285</v>
      </c>
      <c r="Y9960" s="268">
        <v>-7245.5</v>
      </c>
      <c r="AA9960" s="229" t="s">
        <v>40498</v>
      </c>
      <c r="AB9960" s="230">
        <v>8560.25</v>
      </c>
      <c r="AD9960" s="209" t="s">
        <v>13900</v>
      </c>
      <c r="AE9960" s="210">
        <v>4000</v>
      </c>
      <c r="AF9960" s="93"/>
      <c r="AG9960" s="93"/>
      <c r="AH9960" s="93"/>
    </row>
    <row r="9961" spans="21:34" x14ac:dyDescent="0.3">
      <c r="U9961" s="311" t="s">
        <v>13075</v>
      </c>
      <c r="V9961" s="312">
        <v>7202.19</v>
      </c>
      <c r="X9961" s="267" t="s">
        <v>36521</v>
      </c>
      <c r="Y9961" s="268">
        <v>364011.53</v>
      </c>
      <c r="AA9961" s="229" t="s">
        <v>40499</v>
      </c>
      <c r="AB9961" s="230">
        <v>21853.58</v>
      </c>
      <c r="AD9961" s="209" t="s">
        <v>24037</v>
      </c>
      <c r="AE9961" s="210">
        <v>2200</v>
      </c>
      <c r="AF9961" s="93"/>
      <c r="AG9961" s="93"/>
      <c r="AH9961" s="93"/>
    </row>
    <row r="9962" spans="21:34" x14ac:dyDescent="0.3">
      <c r="U9962" s="311" t="s">
        <v>13076</v>
      </c>
      <c r="V9962" s="312">
        <v>122.67</v>
      </c>
      <c r="X9962" s="267" t="s">
        <v>50238</v>
      </c>
      <c r="Y9962" s="268">
        <v>2699949.02</v>
      </c>
      <c r="AA9962" s="229" t="s">
        <v>40500</v>
      </c>
      <c r="AB9962" s="230">
        <v>9359.01</v>
      </c>
      <c r="AD9962" s="209" t="s">
        <v>24038</v>
      </c>
      <c r="AE9962" s="210">
        <v>134.88999999999999</v>
      </c>
      <c r="AF9962" s="93"/>
      <c r="AG9962" s="93"/>
      <c r="AH9962" s="93"/>
    </row>
    <row r="9963" spans="21:34" x14ac:dyDescent="0.3">
      <c r="U9963" s="311" t="s">
        <v>15659</v>
      </c>
      <c r="V9963" s="312">
        <v>107745</v>
      </c>
      <c r="X9963" s="267" t="s">
        <v>45328</v>
      </c>
      <c r="Y9963" s="268">
        <v>258973.76</v>
      </c>
      <c r="AA9963" s="229" t="s">
        <v>24341</v>
      </c>
      <c r="AB9963" s="230">
        <v>17952.63</v>
      </c>
      <c r="AD9963" s="209" t="s">
        <v>24039</v>
      </c>
      <c r="AE9963" s="210">
        <v>2500</v>
      </c>
      <c r="AF9963" s="93"/>
      <c r="AG9963" s="93"/>
      <c r="AH9963" s="93"/>
    </row>
    <row r="9964" spans="21:34" x14ac:dyDescent="0.3">
      <c r="U9964" s="311" t="s">
        <v>48420</v>
      </c>
      <c r="V9964" s="312">
        <v>3490</v>
      </c>
      <c r="X9964" s="267" t="s">
        <v>61113</v>
      </c>
      <c r="Y9964" s="268">
        <v>63764</v>
      </c>
      <c r="AA9964" s="229" t="s">
        <v>24342</v>
      </c>
      <c r="AB9964" s="230">
        <v>2029.35</v>
      </c>
      <c r="AD9964" s="209" t="s">
        <v>24040</v>
      </c>
      <c r="AE9964" s="210">
        <v>44825.42</v>
      </c>
      <c r="AF9964" s="93"/>
      <c r="AG9964" s="93"/>
      <c r="AH9964" s="93"/>
    </row>
    <row r="9965" spans="21:34" x14ac:dyDescent="0.3">
      <c r="U9965" s="311" t="s">
        <v>45959</v>
      </c>
      <c r="V9965" s="312">
        <v>6443134.8300000001</v>
      </c>
      <c r="X9965" s="267" t="s">
        <v>64679</v>
      </c>
      <c r="Y9965" s="268">
        <v>1215.8399999999999</v>
      </c>
      <c r="AA9965" s="229" t="s">
        <v>24344</v>
      </c>
      <c r="AB9965" s="230">
        <v>6832.11</v>
      </c>
      <c r="AD9965" s="209" t="s">
        <v>24041</v>
      </c>
      <c r="AE9965" s="210">
        <v>3036.81</v>
      </c>
      <c r="AF9965" s="93"/>
      <c r="AG9965" s="93"/>
      <c r="AH9965" s="93"/>
    </row>
    <row r="9966" spans="21:34" x14ac:dyDescent="0.3">
      <c r="U9966" s="311" t="s">
        <v>15662</v>
      </c>
      <c r="V9966" s="312">
        <v>205185.75</v>
      </c>
      <c r="X9966" s="267" t="s">
        <v>42776</v>
      </c>
      <c r="Y9966" s="268">
        <v>7187.11</v>
      </c>
      <c r="AA9966" s="229" t="s">
        <v>36506</v>
      </c>
      <c r="AB9966" s="230">
        <v>10500.85</v>
      </c>
      <c r="AD9966" s="209" t="s">
        <v>24042</v>
      </c>
      <c r="AE9966" s="210">
        <v>55600.39</v>
      </c>
      <c r="AF9966" s="93"/>
      <c r="AG9966" s="93"/>
      <c r="AH9966" s="93"/>
    </row>
    <row r="9967" spans="21:34" x14ac:dyDescent="0.3">
      <c r="U9967" s="311" t="s">
        <v>56762</v>
      </c>
      <c r="V9967" s="312">
        <v>390</v>
      </c>
      <c r="X9967" s="267" t="s">
        <v>42777</v>
      </c>
      <c r="Y9967" s="268">
        <v>549.82000000000005</v>
      </c>
      <c r="AA9967" s="229" t="s">
        <v>50218</v>
      </c>
      <c r="AB9967" s="230">
        <v>4477.2299999999996</v>
      </c>
      <c r="AD9967" s="209" t="s">
        <v>24043</v>
      </c>
      <c r="AE9967" s="210">
        <v>3165.14</v>
      </c>
      <c r="AF9967" s="93"/>
      <c r="AG9967" s="93"/>
      <c r="AH9967" s="93"/>
    </row>
    <row r="9968" spans="21:34" x14ac:dyDescent="0.3">
      <c r="U9968" s="311" t="s">
        <v>62865</v>
      </c>
      <c r="V9968" s="312">
        <v>54237.47</v>
      </c>
      <c r="X9968" s="267" t="s">
        <v>42778</v>
      </c>
      <c r="Y9968" s="268">
        <v>1760.85</v>
      </c>
      <c r="AA9968" s="229" t="s">
        <v>24346</v>
      </c>
      <c r="AB9968" s="230">
        <v>11415.21</v>
      </c>
      <c r="AD9968" s="209" t="s">
        <v>24044</v>
      </c>
      <c r="AE9968" s="210">
        <v>18455.099999999999</v>
      </c>
      <c r="AF9968" s="93"/>
      <c r="AG9968" s="93"/>
      <c r="AH9968" s="93"/>
    </row>
    <row r="9969" spans="21:34" x14ac:dyDescent="0.3">
      <c r="U9969" s="311" t="s">
        <v>15665</v>
      </c>
      <c r="V9969" s="312">
        <v>9602.19</v>
      </c>
      <c r="X9969" s="267" t="s">
        <v>64680</v>
      </c>
      <c r="Y9969" s="268">
        <v>33.54</v>
      </c>
      <c r="AA9969" s="229" t="s">
        <v>48130</v>
      </c>
      <c r="AB9969" s="230">
        <v>33.78</v>
      </c>
      <c r="AD9969" s="209" t="s">
        <v>24045</v>
      </c>
      <c r="AE9969" s="210">
        <v>76091.02</v>
      </c>
      <c r="AF9969" s="93"/>
      <c r="AG9969" s="93"/>
      <c r="AH9969" s="93"/>
    </row>
    <row r="9970" spans="21:34" x14ac:dyDescent="0.3">
      <c r="U9970" s="311" t="s">
        <v>15666</v>
      </c>
      <c r="V9970" s="312">
        <v>94439.65</v>
      </c>
      <c r="X9970" s="267" t="s">
        <v>59739</v>
      </c>
      <c r="Y9970" s="268">
        <v>3016.86</v>
      </c>
      <c r="AA9970" s="229" t="s">
        <v>36507</v>
      </c>
      <c r="AB9970" s="230">
        <v>19800</v>
      </c>
      <c r="AD9970" s="209" t="s">
        <v>24046</v>
      </c>
      <c r="AE9970" s="210">
        <v>11403</v>
      </c>
      <c r="AF9970" s="93"/>
      <c r="AG9970" s="93"/>
      <c r="AH9970" s="93"/>
    </row>
    <row r="9971" spans="21:34" x14ac:dyDescent="0.3">
      <c r="U9971" s="311" t="s">
        <v>15670</v>
      </c>
      <c r="V9971" s="312">
        <v>8670.75</v>
      </c>
      <c r="X9971" s="267" t="s">
        <v>64681</v>
      </c>
      <c r="Y9971" s="268">
        <v>428.81</v>
      </c>
      <c r="AA9971" s="229" t="s">
        <v>47102</v>
      </c>
      <c r="AB9971" s="230">
        <v>4767.4399999999996</v>
      </c>
      <c r="AD9971" s="209" t="s">
        <v>24047</v>
      </c>
      <c r="AE9971" s="210">
        <v>48903.9</v>
      </c>
      <c r="AF9971" s="93"/>
      <c r="AG9971" s="93"/>
      <c r="AH9971" s="93"/>
    </row>
    <row r="9972" spans="21:34" x14ac:dyDescent="0.3">
      <c r="U9972" s="311" t="s">
        <v>15671</v>
      </c>
      <c r="V9972" s="312">
        <v>8428.7000000000007</v>
      </c>
      <c r="X9972" s="267" t="s">
        <v>47122</v>
      </c>
      <c r="Y9972" s="268">
        <v>1593.18</v>
      </c>
      <c r="AA9972" s="229" t="s">
        <v>40501</v>
      </c>
      <c r="AB9972" s="230">
        <v>46683.74</v>
      </c>
      <c r="AD9972" s="209" t="s">
        <v>24048</v>
      </c>
      <c r="AE9972" s="210">
        <v>3595.94</v>
      </c>
      <c r="AF9972" s="93"/>
      <c r="AG9972" s="93"/>
      <c r="AH9972" s="93"/>
    </row>
    <row r="9973" spans="21:34" x14ac:dyDescent="0.3">
      <c r="U9973" s="311" t="s">
        <v>58743</v>
      </c>
      <c r="V9973" s="312">
        <v>-676.87</v>
      </c>
      <c r="X9973" s="267" t="s">
        <v>48141</v>
      </c>
      <c r="Y9973" s="268">
        <v>51.17</v>
      </c>
      <c r="AA9973" s="229" t="s">
        <v>47103</v>
      </c>
      <c r="AB9973" s="230">
        <v>4867.8</v>
      </c>
      <c r="AD9973" s="209" t="s">
        <v>24049</v>
      </c>
      <c r="AE9973" s="210">
        <v>10602.33</v>
      </c>
      <c r="AF9973" s="93"/>
      <c r="AG9973" s="93"/>
      <c r="AH9973" s="93"/>
    </row>
    <row r="9974" spans="21:34" x14ac:dyDescent="0.3">
      <c r="U9974" s="311" t="s">
        <v>69342</v>
      </c>
      <c r="V9974" s="312">
        <v>19787.3</v>
      </c>
      <c r="X9974" s="267" t="s">
        <v>48142</v>
      </c>
      <c r="Y9974" s="268">
        <v>425.98</v>
      </c>
      <c r="AA9974" s="229" t="s">
        <v>40502</v>
      </c>
      <c r="AB9974" s="230">
        <v>68490.84</v>
      </c>
      <c r="AD9974" s="209" t="s">
        <v>24050</v>
      </c>
      <c r="AE9974" s="210">
        <v>6263.52</v>
      </c>
      <c r="AF9974" s="93"/>
      <c r="AG9974" s="93"/>
      <c r="AH9974" s="93"/>
    </row>
    <row r="9975" spans="21:34" x14ac:dyDescent="0.3">
      <c r="U9975" s="311" t="s">
        <v>15693</v>
      </c>
      <c r="V9975" s="312">
        <v>1512.19</v>
      </c>
      <c r="X9975" s="267" t="s">
        <v>63286</v>
      </c>
      <c r="Y9975" s="268">
        <v>2335.38</v>
      </c>
      <c r="AA9975" s="229" t="s">
        <v>47104</v>
      </c>
      <c r="AB9975" s="230">
        <v>2562.9499999999998</v>
      </c>
      <c r="AD9975" s="209" t="s">
        <v>24051</v>
      </c>
      <c r="AE9975" s="210">
        <v>1000</v>
      </c>
      <c r="AF9975" s="93"/>
      <c r="AG9975" s="93"/>
      <c r="AH9975" s="93"/>
    </row>
    <row r="9976" spans="21:34" x14ac:dyDescent="0.3">
      <c r="U9976" s="311" t="s">
        <v>15694</v>
      </c>
      <c r="V9976" s="312">
        <v>432079.5</v>
      </c>
      <c r="X9976" s="267" t="s">
        <v>48143</v>
      </c>
      <c r="Y9976" s="268">
        <v>1581.26</v>
      </c>
      <c r="AA9976" s="229" t="s">
        <v>47105</v>
      </c>
      <c r="AB9976" s="230">
        <v>6712.17</v>
      </c>
      <c r="AD9976" s="209" t="s">
        <v>24052</v>
      </c>
      <c r="AE9976" s="210">
        <v>88834</v>
      </c>
      <c r="AF9976" s="93"/>
      <c r="AG9976" s="93"/>
      <c r="AH9976" s="93"/>
    </row>
    <row r="9977" spans="21:34" x14ac:dyDescent="0.3">
      <c r="U9977" s="311" t="s">
        <v>15696</v>
      </c>
      <c r="V9977" s="312">
        <v>27163.51</v>
      </c>
      <c r="X9977" s="267" t="s">
        <v>63287</v>
      </c>
      <c r="Y9977" s="268">
        <v>-5.08</v>
      </c>
      <c r="AA9977" s="229" t="s">
        <v>50219</v>
      </c>
      <c r="AB9977" s="230">
        <v>41690.089999999997</v>
      </c>
      <c r="AD9977" s="209" t="s">
        <v>24053</v>
      </c>
      <c r="AE9977" s="210">
        <v>5120</v>
      </c>
      <c r="AF9977" s="93"/>
      <c r="AG9977" s="93"/>
      <c r="AH9977" s="93"/>
    </row>
    <row r="9978" spans="21:34" x14ac:dyDescent="0.3">
      <c r="U9978" s="311" t="s">
        <v>15697</v>
      </c>
      <c r="V9978" s="312">
        <v>9666.7000000000007</v>
      </c>
      <c r="X9978" s="267" t="s">
        <v>56369</v>
      </c>
      <c r="Y9978" s="268">
        <v>1480.41</v>
      </c>
      <c r="AA9978" s="229" t="s">
        <v>40503</v>
      </c>
      <c r="AB9978" s="230">
        <v>13382.36</v>
      </c>
      <c r="AD9978" s="209" t="s">
        <v>24054</v>
      </c>
      <c r="AE9978" s="210">
        <v>1533.84</v>
      </c>
      <c r="AF9978" s="93"/>
      <c r="AG9978" s="93"/>
      <c r="AH9978" s="93"/>
    </row>
    <row r="9979" spans="21:34" x14ac:dyDescent="0.3">
      <c r="U9979" s="311" t="s">
        <v>15698</v>
      </c>
      <c r="V9979" s="312">
        <v>49882.19</v>
      </c>
      <c r="X9979" s="267" t="s">
        <v>57662</v>
      </c>
      <c r="Y9979" s="268">
        <v>5852.51</v>
      </c>
      <c r="AA9979" s="229" t="s">
        <v>40504</v>
      </c>
      <c r="AB9979" s="230">
        <v>143548.68</v>
      </c>
      <c r="AD9979" s="209" t="s">
        <v>24055</v>
      </c>
      <c r="AE9979" s="210">
        <v>7304.76</v>
      </c>
      <c r="AF9979" s="93"/>
      <c r="AG9979" s="93"/>
      <c r="AH9979" s="93"/>
    </row>
    <row r="9980" spans="21:34" x14ac:dyDescent="0.3">
      <c r="U9980" s="311" t="s">
        <v>36017</v>
      </c>
      <c r="V9980" s="312">
        <v>18337.52</v>
      </c>
      <c r="X9980" s="267" t="s">
        <v>56370</v>
      </c>
      <c r="Y9980" s="268">
        <v>560.94000000000005</v>
      </c>
      <c r="AA9980" s="229" t="s">
        <v>50220</v>
      </c>
      <c r="AB9980" s="230">
        <v>5889.95</v>
      </c>
      <c r="AD9980" s="209" t="s">
        <v>24056</v>
      </c>
      <c r="AE9980" s="210">
        <v>1291.95</v>
      </c>
      <c r="AF9980" s="93"/>
      <c r="AG9980" s="93"/>
      <c r="AH9980" s="93"/>
    </row>
    <row r="9981" spans="21:34" x14ac:dyDescent="0.3">
      <c r="U9981" s="311" t="s">
        <v>36029</v>
      </c>
      <c r="V9981" s="312">
        <v>62129.25</v>
      </c>
      <c r="X9981" s="267" t="s">
        <v>64682</v>
      </c>
      <c r="Y9981" s="268">
        <v>29.27</v>
      </c>
      <c r="AA9981" s="229" t="s">
        <v>50221</v>
      </c>
      <c r="AB9981" s="230">
        <v>450.6</v>
      </c>
      <c r="AD9981" s="209" t="s">
        <v>24057</v>
      </c>
      <c r="AE9981" s="210">
        <v>5170.59</v>
      </c>
      <c r="AF9981" s="93"/>
      <c r="AG9981" s="93"/>
      <c r="AH9981" s="93"/>
    </row>
    <row r="9982" spans="21:34" x14ac:dyDescent="0.3">
      <c r="U9982" s="311" t="s">
        <v>15840</v>
      </c>
      <c r="V9982" s="312">
        <v>738999.44</v>
      </c>
      <c r="X9982" s="267" t="s">
        <v>63288</v>
      </c>
      <c r="Y9982" s="268">
        <v>1270.93</v>
      </c>
      <c r="AA9982" s="229" t="s">
        <v>45295</v>
      </c>
      <c r="AB9982" s="230">
        <v>4000</v>
      </c>
      <c r="AD9982" s="209" t="s">
        <v>24058</v>
      </c>
      <c r="AE9982" s="210">
        <v>2282.71</v>
      </c>
      <c r="AF9982" s="93"/>
      <c r="AG9982" s="93"/>
      <c r="AH9982" s="93"/>
    </row>
    <row r="9983" spans="21:34" x14ac:dyDescent="0.3">
      <c r="U9983" s="311" t="s">
        <v>15841</v>
      </c>
      <c r="V9983" s="312">
        <v>2229578.9900000002</v>
      </c>
      <c r="X9983" s="267" t="s">
        <v>59152</v>
      </c>
      <c r="Y9983" s="268">
        <v>157.13999999999999</v>
      </c>
      <c r="AA9983" s="229" t="s">
        <v>45296</v>
      </c>
      <c r="AB9983" s="230">
        <v>306</v>
      </c>
      <c r="AD9983" s="209" t="s">
        <v>24059</v>
      </c>
      <c r="AE9983" s="210">
        <v>91.09</v>
      </c>
      <c r="AF9983" s="93"/>
      <c r="AG9983" s="93"/>
      <c r="AH9983" s="93"/>
    </row>
    <row r="9984" spans="21:34" x14ac:dyDescent="0.3">
      <c r="U9984" s="311" t="s">
        <v>36030</v>
      </c>
      <c r="V9984" s="312">
        <v>1088.3800000000001</v>
      </c>
      <c r="X9984" s="267" t="s">
        <v>56371</v>
      </c>
      <c r="Y9984" s="268">
        <v>15779.45</v>
      </c>
      <c r="AA9984" s="229" t="s">
        <v>45297</v>
      </c>
      <c r="AB9984" s="230">
        <v>91000</v>
      </c>
      <c r="AD9984" s="209" t="s">
        <v>24060</v>
      </c>
      <c r="AE9984" s="210">
        <v>427.5</v>
      </c>
      <c r="AF9984" s="93"/>
      <c r="AG9984" s="93"/>
      <c r="AH9984" s="93"/>
    </row>
    <row r="9985" spans="21:34" x14ac:dyDescent="0.3">
      <c r="U9985" s="311" t="s">
        <v>15842</v>
      </c>
      <c r="V9985" s="312">
        <v>1041738.38</v>
      </c>
      <c r="X9985" s="267" t="s">
        <v>55292</v>
      </c>
      <c r="Y9985" s="268">
        <v>88501.63</v>
      </c>
      <c r="AA9985" s="229" t="s">
        <v>49041</v>
      </c>
      <c r="AB9985" s="230">
        <v>152.38</v>
      </c>
      <c r="AD9985" s="209" t="s">
        <v>24061</v>
      </c>
      <c r="AE9985" s="210">
        <v>17716.23</v>
      </c>
      <c r="AF9985" s="93"/>
      <c r="AG9985" s="93"/>
      <c r="AH9985" s="93"/>
    </row>
    <row r="9986" spans="21:34" x14ac:dyDescent="0.3">
      <c r="U9986" s="311" t="s">
        <v>15843</v>
      </c>
      <c r="V9986" s="312">
        <v>1071555.69</v>
      </c>
      <c r="X9986" s="267" t="s">
        <v>55293</v>
      </c>
      <c r="Y9986" s="268">
        <v>7977.66</v>
      </c>
      <c r="AA9986" s="229" t="s">
        <v>49042</v>
      </c>
      <c r="AB9986" s="230">
        <v>4079.36</v>
      </c>
      <c r="AD9986" s="209" t="s">
        <v>24062</v>
      </c>
      <c r="AE9986" s="210">
        <v>770</v>
      </c>
      <c r="AF9986" s="93"/>
      <c r="AG9986" s="93"/>
      <c r="AH9986" s="93"/>
    </row>
    <row r="9987" spans="21:34" x14ac:dyDescent="0.3">
      <c r="U9987" s="311" t="s">
        <v>15844</v>
      </c>
      <c r="V9987" s="312">
        <v>5410</v>
      </c>
      <c r="X9987" s="267" t="s">
        <v>55294</v>
      </c>
      <c r="Y9987" s="268">
        <v>23315.52</v>
      </c>
      <c r="AA9987" s="229" t="s">
        <v>49043</v>
      </c>
      <c r="AB9987" s="230">
        <v>4657.33</v>
      </c>
      <c r="AD9987" s="209" t="s">
        <v>24063</v>
      </c>
      <c r="AE9987" s="210">
        <v>25000</v>
      </c>
      <c r="AF9987" s="93"/>
      <c r="AG9987" s="93"/>
      <c r="AH9987" s="93"/>
    </row>
    <row r="9988" spans="21:34" x14ac:dyDescent="0.3">
      <c r="U9988" s="311" t="s">
        <v>15846</v>
      </c>
      <c r="V9988" s="312">
        <v>448009.44</v>
      </c>
      <c r="X9988" s="267" t="s">
        <v>64683</v>
      </c>
      <c r="Y9988" s="268">
        <v>763.26</v>
      </c>
      <c r="AA9988" s="229" t="s">
        <v>24365</v>
      </c>
      <c r="AB9988" s="230">
        <v>25539.93</v>
      </c>
      <c r="AD9988" s="209" t="s">
        <v>24064</v>
      </c>
      <c r="AE9988" s="210">
        <v>88834</v>
      </c>
      <c r="AF9988" s="93"/>
      <c r="AG9988" s="93"/>
      <c r="AH9988" s="93"/>
    </row>
    <row r="9989" spans="21:34" x14ac:dyDescent="0.3">
      <c r="U9989" s="311" t="s">
        <v>15848</v>
      </c>
      <c r="V9989" s="312">
        <v>413573.04</v>
      </c>
      <c r="X9989" s="267" t="s">
        <v>49055</v>
      </c>
      <c r="Y9989" s="268">
        <v>85651.68</v>
      </c>
      <c r="AA9989" s="229" t="s">
        <v>48131</v>
      </c>
      <c r="AB9989" s="230">
        <v>467</v>
      </c>
      <c r="AD9989" s="209" t="s">
        <v>24065</v>
      </c>
      <c r="AE9989" s="210">
        <v>5120</v>
      </c>
      <c r="AF9989" s="93"/>
      <c r="AG9989" s="93"/>
      <c r="AH9989" s="93"/>
    </row>
    <row r="9990" spans="21:34" x14ac:dyDescent="0.3">
      <c r="U9990" s="311" t="s">
        <v>38869</v>
      </c>
      <c r="V9990" s="312">
        <v>66275.509999999995</v>
      </c>
      <c r="X9990" s="267" t="s">
        <v>47123</v>
      </c>
      <c r="Y9990" s="268">
        <v>2602.71</v>
      </c>
      <c r="AA9990" s="229" t="s">
        <v>48132</v>
      </c>
      <c r="AB9990" s="230">
        <v>43333.279999999999</v>
      </c>
      <c r="AD9990" s="209" t="s">
        <v>24066</v>
      </c>
      <c r="AE9990" s="210">
        <v>58029.919999999998</v>
      </c>
      <c r="AF9990" s="93"/>
      <c r="AG9990" s="93"/>
      <c r="AH9990" s="93"/>
    </row>
    <row r="9991" spans="21:34" x14ac:dyDescent="0.3">
      <c r="U9991" s="311" t="s">
        <v>15849</v>
      </c>
      <c r="V9991" s="312">
        <v>9725.82</v>
      </c>
      <c r="X9991" s="267" t="s">
        <v>55295</v>
      </c>
      <c r="Y9991" s="268">
        <v>20207.64</v>
      </c>
      <c r="AA9991" s="229" t="s">
        <v>53133</v>
      </c>
      <c r="AB9991" s="230">
        <v>90.38</v>
      </c>
      <c r="AD9991" s="209" t="s">
        <v>24067</v>
      </c>
      <c r="AE9991" s="210">
        <v>1533.84</v>
      </c>
      <c r="AF9991" s="93"/>
      <c r="AG9991" s="93"/>
      <c r="AH9991" s="93"/>
    </row>
    <row r="9992" spans="21:34" x14ac:dyDescent="0.3">
      <c r="U9992" s="311" t="s">
        <v>15850</v>
      </c>
      <c r="V9992" s="312">
        <v>104044.22</v>
      </c>
      <c r="X9992" s="267" t="s">
        <v>63289</v>
      </c>
      <c r="Y9992" s="268">
        <v>6740.15</v>
      </c>
      <c r="AA9992" s="229" t="s">
        <v>39325</v>
      </c>
      <c r="AB9992" s="230">
        <v>61663.3</v>
      </c>
      <c r="AD9992" s="209" t="s">
        <v>24068</v>
      </c>
      <c r="AE9992" s="210">
        <v>16917.04</v>
      </c>
      <c r="AF9992" s="93"/>
      <c r="AG9992" s="93"/>
      <c r="AH9992" s="93"/>
    </row>
    <row r="9993" spans="21:34" x14ac:dyDescent="0.3">
      <c r="U9993" s="311" t="s">
        <v>15851</v>
      </c>
      <c r="V9993" s="312">
        <v>17463.919999999998</v>
      </c>
      <c r="X9993" s="267" t="s">
        <v>62472</v>
      </c>
      <c r="Y9993" s="268">
        <v>41594.370000000003</v>
      </c>
      <c r="AA9993" s="229" t="s">
        <v>48133</v>
      </c>
      <c r="AB9993" s="230">
        <v>25143.599999999999</v>
      </c>
      <c r="AD9993" s="209" t="s">
        <v>13901</v>
      </c>
      <c r="AE9993" s="210">
        <v>10535.01</v>
      </c>
      <c r="AF9993" s="93"/>
      <c r="AG9993" s="93"/>
      <c r="AH9993" s="93"/>
    </row>
    <row r="9994" spans="21:34" x14ac:dyDescent="0.3">
      <c r="U9994" s="311" t="s">
        <v>15852</v>
      </c>
      <c r="V9994" s="312">
        <v>17865.98</v>
      </c>
      <c r="X9994" s="267" t="s">
        <v>62970</v>
      </c>
      <c r="Y9994" s="268">
        <v>17222.59</v>
      </c>
      <c r="AA9994" s="229" t="s">
        <v>50222</v>
      </c>
      <c r="AB9994" s="230">
        <v>13500</v>
      </c>
      <c r="AD9994" s="209" t="s">
        <v>24069</v>
      </c>
      <c r="AE9994" s="210">
        <v>22654.6</v>
      </c>
      <c r="AF9994" s="93"/>
      <c r="AG9994" s="93"/>
      <c r="AH9994" s="93"/>
    </row>
    <row r="9995" spans="21:34" x14ac:dyDescent="0.3">
      <c r="U9995" s="311" t="s">
        <v>15853</v>
      </c>
      <c r="V9995" s="312">
        <v>98122.62</v>
      </c>
      <c r="X9995" s="267" t="s">
        <v>62473</v>
      </c>
      <c r="Y9995" s="268">
        <v>11732.56</v>
      </c>
      <c r="AA9995" s="229" t="s">
        <v>53134</v>
      </c>
      <c r="AB9995" s="230">
        <v>1445</v>
      </c>
      <c r="AD9995" s="209" t="s">
        <v>24070</v>
      </c>
      <c r="AE9995" s="210">
        <v>11282.73</v>
      </c>
      <c r="AF9995" s="93"/>
      <c r="AG9995" s="93"/>
      <c r="AH9995" s="93"/>
    </row>
    <row r="9996" spans="21:34" x14ac:dyDescent="0.3">
      <c r="U9996" s="311" t="s">
        <v>15854</v>
      </c>
      <c r="V9996" s="312">
        <v>13192.36</v>
      </c>
      <c r="X9996" s="267" t="s">
        <v>61520</v>
      </c>
      <c r="Y9996" s="268">
        <v>51322.85</v>
      </c>
      <c r="AA9996" s="229" t="s">
        <v>48134</v>
      </c>
      <c r="AB9996" s="230">
        <v>34412.85</v>
      </c>
      <c r="AD9996" s="209" t="s">
        <v>24071</v>
      </c>
      <c r="AE9996" s="210">
        <v>7231.99</v>
      </c>
      <c r="AF9996" s="93"/>
      <c r="AG9996" s="93"/>
      <c r="AH9996" s="93"/>
    </row>
    <row r="9997" spans="21:34" x14ac:dyDescent="0.3">
      <c r="U9997" s="311" t="s">
        <v>33129</v>
      </c>
      <c r="V9997" s="312">
        <v>87963.29</v>
      </c>
      <c r="X9997" s="267" t="s">
        <v>45329</v>
      </c>
      <c r="Y9997" s="268">
        <v>522.76</v>
      </c>
      <c r="AA9997" s="229" t="s">
        <v>45298</v>
      </c>
      <c r="AB9997" s="230">
        <v>41066</v>
      </c>
      <c r="AD9997" s="209" t="s">
        <v>24072</v>
      </c>
      <c r="AE9997" s="210">
        <v>1953</v>
      </c>
      <c r="AF9997" s="93"/>
      <c r="AG9997" s="93"/>
      <c r="AH9997" s="93"/>
    </row>
    <row r="9998" spans="21:34" x14ac:dyDescent="0.3">
      <c r="U9998" s="311" t="s">
        <v>15855</v>
      </c>
      <c r="V9998" s="312">
        <v>34672.269999999997</v>
      </c>
      <c r="X9998" s="267" t="s">
        <v>62728</v>
      </c>
      <c r="Y9998" s="268">
        <v>192</v>
      </c>
      <c r="AA9998" s="229" t="s">
        <v>42751</v>
      </c>
      <c r="AB9998" s="230">
        <v>29300</v>
      </c>
      <c r="AD9998" s="209" t="s">
        <v>24073</v>
      </c>
      <c r="AE9998" s="210">
        <v>1806.72</v>
      </c>
      <c r="AF9998" s="93"/>
      <c r="AG9998" s="93"/>
      <c r="AH9998" s="93"/>
    </row>
    <row r="9999" spans="21:34" x14ac:dyDescent="0.3">
      <c r="U9999" s="311" t="s">
        <v>36031</v>
      </c>
      <c r="V9999" s="312">
        <v>68617.5</v>
      </c>
      <c r="X9999" s="267" t="s">
        <v>64684</v>
      </c>
      <c r="Y9999" s="268">
        <v>4368</v>
      </c>
      <c r="AA9999" s="229" t="s">
        <v>42752</v>
      </c>
      <c r="AB9999" s="230">
        <v>2126.79</v>
      </c>
      <c r="AD9999" s="209" t="s">
        <v>13902</v>
      </c>
      <c r="AE9999" s="210">
        <v>17149.73</v>
      </c>
      <c r="AF9999" s="93"/>
      <c r="AG9999" s="93"/>
      <c r="AH9999" s="93"/>
    </row>
    <row r="10000" spans="21:34" x14ac:dyDescent="0.3">
      <c r="U10000" s="311" t="s">
        <v>36032</v>
      </c>
      <c r="V10000" s="312">
        <v>1680</v>
      </c>
      <c r="X10000" s="267" t="s">
        <v>45330</v>
      </c>
      <c r="Y10000" s="268">
        <v>4185.12</v>
      </c>
      <c r="AA10000" s="229" t="s">
        <v>24390</v>
      </c>
      <c r="AB10000" s="230">
        <v>9590.1</v>
      </c>
      <c r="AD10000" s="209" t="s">
        <v>24074</v>
      </c>
      <c r="AE10000" s="210">
        <v>22599.47</v>
      </c>
      <c r="AF10000" s="93"/>
      <c r="AG10000" s="93"/>
      <c r="AH10000" s="93"/>
    </row>
    <row r="10001" spans="21:34" x14ac:dyDescent="0.3">
      <c r="U10001" s="311" t="s">
        <v>59300</v>
      </c>
      <c r="V10001" s="312">
        <v>4081.5</v>
      </c>
      <c r="X10001" s="267" t="s">
        <v>61521</v>
      </c>
      <c r="Y10001" s="268">
        <v>10222.77</v>
      </c>
      <c r="AA10001" s="229" t="s">
        <v>35326</v>
      </c>
      <c r="AB10001" s="230">
        <v>1041</v>
      </c>
      <c r="AD10001" s="209" t="s">
        <v>24075</v>
      </c>
      <c r="AE10001" s="210">
        <v>28549.84</v>
      </c>
      <c r="AF10001" s="93"/>
      <c r="AG10001" s="93"/>
      <c r="AH10001" s="93"/>
    </row>
    <row r="10002" spans="21:34" x14ac:dyDescent="0.3">
      <c r="U10002" s="311" t="s">
        <v>49320</v>
      </c>
      <c r="V10002" s="312">
        <v>3051.22</v>
      </c>
      <c r="X10002" s="267" t="s">
        <v>61522</v>
      </c>
      <c r="Y10002" s="268">
        <v>551.59</v>
      </c>
      <c r="AA10002" s="229" t="s">
        <v>36508</v>
      </c>
      <c r="AB10002" s="230">
        <v>131</v>
      </c>
      <c r="AD10002" s="209" t="s">
        <v>24076</v>
      </c>
      <c r="AE10002" s="210">
        <v>796.5</v>
      </c>
      <c r="AF10002" s="93"/>
      <c r="AG10002" s="93"/>
      <c r="AH10002" s="93"/>
    </row>
    <row r="10003" spans="21:34" x14ac:dyDescent="0.3">
      <c r="U10003" s="311" t="s">
        <v>15856</v>
      </c>
      <c r="V10003" s="312">
        <v>80070.460000000006</v>
      </c>
      <c r="X10003" s="267" t="s">
        <v>63290</v>
      </c>
      <c r="Y10003" s="268">
        <v>1799.47</v>
      </c>
      <c r="AA10003" s="229" t="s">
        <v>45299</v>
      </c>
      <c r="AB10003" s="230">
        <v>65</v>
      </c>
      <c r="AD10003" s="209" t="s">
        <v>13903</v>
      </c>
      <c r="AE10003" s="210">
        <v>12640.78</v>
      </c>
      <c r="AF10003" s="93"/>
      <c r="AG10003" s="93"/>
      <c r="AH10003" s="93"/>
    </row>
    <row r="10004" spans="21:34" x14ac:dyDescent="0.3">
      <c r="U10004" s="311" t="s">
        <v>15857</v>
      </c>
      <c r="V10004" s="312">
        <v>977.09</v>
      </c>
      <c r="X10004" s="267" t="s">
        <v>63291</v>
      </c>
      <c r="Y10004" s="268">
        <v>246</v>
      </c>
      <c r="AA10004" s="229" t="s">
        <v>42753</v>
      </c>
      <c r="AB10004" s="230">
        <v>1877</v>
      </c>
      <c r="AD10004" s="209" t="s">
        <v>24077</v>
      </c>
      <c r="AE10004" s="210">
        <v>3925</v>
      </c>
      <c r="AF10004" s="93"/>
      <c r="AG10004" s="93"/>
      <c r="AH10004" s="93"/>
    </row>
    <row r="10005" spans="21:34" x14ac:dyDescent="0.3">
      <c r="U10005" s="311" t="s">
        <v>15858</v>
      </c>
      <c r="V10005" s="312">
        <v>30122.25</v>
      </c>
      <c r="X10005" s="267" t="s">
        <v>62729</v>
      </c>
      <c r="Y10005" s="268">
        <v>8260.5</v>
      </c>
      <c r="AA10005" s="229" t="s">
        <v>35327</v>
      </c>
      <c r="AB10005" s="230">
        <v>14166.67</v>
      </c>
      <c r="AD10005" s="209" t="s">
        <v>24078</v>
      </c>
      <c r="AE10005" s="210">
        <v>4533.75</v>
      </c>
      <c r="AF10005" s="93"/>
      <c r="AG10005" s="93"/>
      <c r="AH10005" s="93"/>
    </row>
    <row r="10006" spans="21:34" x14ac:dyDescent="0.3">
      <c r="U10006" s="311" t="s">
        <v>15860</v>
      </c>
      <c r="V10006" s="312">
        <v>37116.18</v>
      </c>
      <c r="X10006" s="267" t="s">
        <v>58618</v>
      </c>
      <c r="Y10006" s="268">
        <v>27077.72</v>
      </c>
      <c r="AA10006" s="229" t="s">
        <v>36509</v>
      </c>
      <c r="AB10006" s="230">
        <v>13797</v>
      </c>
      <c r="AD10006" s="209" t="s">
        <v>24079</v>
      </c>
      <c r="AE10006" s="210">
        <v>2200</v>
      </c>
      <c r="AF10006" s="93"/>
      <c r="AG10006" s="93"/>
      <c r="AH10006" s="93"/>
    </row>
    <row r="10007" spans="21:34" x14ac:dyDescent="0.3">
      <c r="U10007" s="311" t="s">
        <v>15861</v>
      </c>
      <c r="V10007" s="312">
        <v>642695.49</v>
      </c>
      <c r="X10007" s="267" t="s">
        <v>58619</v>
      </c>
      <c r="Y10007" s="268">
        <v>2071.48</v>
      </c>
      <c r="AA10007" s="229" t="s">
        <v>42754</v>
      </c>
      <c r="AB10007" s="230">
        <v>16100</v>
      </c>
      <c r="AD10007" s="209" t="s">
        <v>24080</v>
      </c>
      <c r="AE10007" s="210">
        <v>873.27</v>
      </c>
      <c r="AF10007" s="93"/>
      <c r="AG10007" s="93"/>
      <c r="AH10007" s="93"/>
    </row>
    <row r="10008" spans="21:34" x14ac:dyDescent="0.3">
      <c r="U10008" s="311" t="s">
        <v>15862</v>
      </c>
      <c r="V10008" s="312">
        <v>5375.73</v>
      </c>
      <c r="X10008" s="267" t="s">
        <v>62730</v>
      </c>
      <c r="Y10008" s="268">
        <v>2923.13</v>
      </c>
      <c r="AA10008" s="229" t="s">
        <v>53135</v>
      </c>
      <c r="AB10008" s="230">
        <v>2952.31</v>
      </c>
      <c r="AD10008" s="209" t="s">
        <v>24081</v>
      </c>
      <c r="AE10008" s="210">
        <v>134.88999999999999</v>
      </c>
      <c r="AF10008" s="93"/>
      <c r="AG10008" s="93"/>
      <c r="AH10008" s="93"/>
    </row>
    <row r="10009" spans="21:34" x14ac:dyDescent="0.3">
      <c r="U10009" s="311" t="s">
        <v>63847</v>
      </c>
      <c r="V10009" s="312">
        <v>9747.83</v>
      </c>
      <c r="X10009" s="267" t="s">
        <v>64685</v>
      </c>
      <c r="Y10009" s="268">
        <v>108.09</v>
      </c>
      <c r="AA10009" s="229" t="s">
        <v>53136</v>
      </c>
      <c r="AB10009" s="230">
        <v>210.93</v>
      </c>
      <c r="AD10009" s="209" t="s">
        <v>24082</v>
      </c>
      <c r="AE10009" s="210">
        <v>3500</v>
      </c>
      <c r="AF10009" s="93"/>
      <c r="AG10009" s="93"/>
      <c r="AH10009" s="93"/>
    </row>
    <row r="10010" spans="21:34" x14ac:dyDescent="0.3">
      <c r="U10010" s="311" t="s">
        <v>15863</v>
      </c>
      <c r="V10010" s="312">
        <v>4000</v>
      </c>
      <c r="X10010" s="267" t="s">
        <v>63292</v>
      </c>
      <c r="Y10010" s="268">
        <v>6237.66</v>
      </c>
      <c r="AA10010" s="229" t="s">
        <v>35328</v>
      </c>
      <c r="AB10010" s="230">
        <v>34511.279999999999</v>
      </c>
      <c r="AD10010" s="209" t="s">
        <v>24083</v>
      </c>
      <c r="AE10010" s="210">
        <v>149001.32999999999</v>
      </c>
      <c r="AF10010" s="93"/>
      <c r="AG10010" s="93"/>
      <c r="AH10010" s="93"/>
    </row>
    <row r="10011" spans="21:34" x14ac:dyDescent="0.3">
      <c r="U10011" s="311" t="s">
        <v>15864</v>
      </c>
      <c r="V10011" s="312">
        <v>210581.31</v>
      </c>
      <c r="X10011" s="267" t="s">
        <v>58298</v>
      </c>
      <c r="Y10011" s="268">
        <v>7441.55</v>
      </c>
      <c r="AA10011" s="229" t="s">
        <v>49044</v>
      </c>
      <c r="AB10011" s="230">
        <v>39700.660000000003</v>
      </c>
      <c r="AD10011" s="209" t="s">
        <v>24084</v>
      </c>
      <c r="AE10011" s="210">
        <v>3036.81</v>
      </c>
      <c r="AF10011" s="93"/>
      <c r="AG10011" s="93"/>
      <c r="AH10011" s="93"/>
    </row>
    <row r="10012" spans="21:34" x14ac:dyDescent="0.3">
      <c r="U10012" s="311" t="s">
        <v>15865</v>
      </c>
      <c r="V10012" s="312">
        <v>7800</v>
      </c>
      <c r="X10012" s="267" t="s">
        <v>63293</v>
      </c>
      <c r="Y10012" s="268">
        <v>8932</v>
      </c>
      <c r="AA10012" s="229" t="s">
        <v>35329</v>
      </c>
      <c r="AB10012" s="230">
        <v>5757.5</v>
      </c>
      <c r="AD10012" s="209" t="s">
        <v>24085</v>
      </c>
      <c r="AE10012" s="210">
        <v>99425.08</v>
      </c>
      <c r="AF10012" s="93"/>
      <c r="AG10012" s="93"/>
      <c r="AH10012" s="93"/>
    </row>
    <row r="10013" spans="21:34" x14ac:dyDescent="0.3">
      <c r="U10013" s="311" t="s">
        <v>15866</v>
      </c>
      <c r="V10013" s="312">
        <v>54943.53</v>
      </c>
      <c r="X10013" s="267" t="s">
        <v>59153</v>
      </c>
      <c r="Y10013" s="268">
        <v>131.25</v>
      </c>
      <c r="AA10013" s="229" t="s">
        <v>40505</v>
      </c>
      <c r="AB10013" s="230">
        <v>33742.519999999997</v>
      </c>
      <c r="AD10013" s="209" t="s">
        <v>24086</v>
      </c>
      <c r="AE10013" s="210">
        <v>8335.73</v>
      </c>
      <c r="AF10013" s="93"/>
      <c r="AG10013" s="93"/>
      <c r="AH10013" s="93"/>
    </row>
    <row r="10014" spans="21:34" x14ac:dyDescent="0.3">
      <c r="U10014" s="311" t="s">
        <v>15867</v>
      </c>
      <c r="V10014" s="312">
        <v>5451.12</v>
      </c>
      <c r="X10014" s="267" t="s">
        <v>59154</v>
      </c>
      <c r="Y10014" s="268">
        <v>10.029999999999999</v>
      </c>
      <c r="AA10014" s="229" t="s">
        <v>42755</v>
      </c>
      <c r="AB10014" s="230">
        <v>491.83</v>
      </c>
      <c r="AD10014" s="209" t="s">
        <v>24087</v>
      </c>
      <c r="AE10014" s="210">
        <v>2282.71</v>
      </c>
      <c r="AF10014" s="93"/>
      <c r="AG10014" s="93"/>
      <c r="AH10014" s="93"/>
    </row>
    <row r="10015" spans="21:34" x14ac:dyDescent="0.3">
      <c r="U10015" s="311" t="s">
        <v>15868</v>
      </c>
      <c r="V10015" s="312">
        <v>565242.65</v>
      </c>
      <c r="X10015" s="267" t="s">
        <v>60651</v>
      </c>
      <c r="Y10015" s="268">
        <v>14.7</v>
      </c>
      <c r="AA10015" s="229" t="s">
        <v>42756</v>
      </c>
      <c r="AB10015" s="230">
        <v>3000</v>
      </c>
      <c r="AD10015" s="209" t="s">
        <v>24088</v>
      </c>
      <c r="AE10015" s="210">
        <v>91.09</v>
      </c>
      <c r="AF10015" s="93"/>
      <c r="AG10015" s="93"/>
      <c r="AH10015" s="93"/>
    </row>
    <row r="10016" spans="21:34" x14ac:dyDescent="0.3">
      <c r="U10016" s="311" t="s">
        <v>15869</v>
      </c>
      <c r="V10016" s="312">
        <v>1799869.43</v>
      </c>
      <c r="X10016" s="267" t="s">
        <v>64686</v>
      </c>
      <c r="Y10016" s="268">
        <v>3.41</v>
      </c>
      <c r="AA10016" s="229" t="s">
        <v>47106</v>
      </c>
      <c r="AB10016" s="230">
        <v>7431.5</v>
      </c>
      <c r="AD10016" s="209" t="s">
        <v>24089</v>
      </c>
      <c r="AE10016" s="210">
        <v>427.5</v>
      </c>
      <c r="AF10016" s="93"/>
      <c r="AG10016" s="93"/>
      <c r="AH10016" s="93"/>
    </row>
    <row r="10017" spans="21:34" x14ac:dyDescent="0.3">
      <c r="U10017" s="311" t="s">
        <v>15870</v>
      </c>
      <c r="V10017" s="312">
        <v>661946.80000000005</v>
      </c>
      <c r="X10017" s="267" t="s">
        <v>62731</v>
      </c>
      <c r="Y10017" s="268">
        <v>3024.4</v>
      </c>
      <c r="AA10017" s="229" t="s">
        <v>47107</v>
      </c>
      <c r="AB10017" s="230">
        <v>568.5</v>
      </c>
      <c r="AD10017" s="209" t="s">
        <v>24090</v>
      </c>
      <c r="AE10017" s="210">
        <v>36171.33</v>
      </c>
      <c r="AF10017" s="93"/>
      <c r="AG10017" s="93"/>
      <c r="AH10017" s="93"/>
    </row>
    <row r="10018" spans="21:34" x14ac:dyDescent="0.3">
      <c r="U10018" s="311" t="s">
        <v>15871</v>
      </c>
      <c r="V10018" s="312">
        <v>54976.77</v>
      </c>
      <c r="X10018" s="267" t="s">
        <v>63294</v>
      </c>
      <c r="Y10018" s="268">
        <v>530.32000000000005</v>
      </c>
      <c r="AA10018" s="229" t="s">
        <v>48135</v>
      </c>
      <c r="AB10018" s="230">
        <v>5697</v>
      </c>
      <c r="AD10018" s="209" t="s">
        <v>24091</v>
      </c>
      <c r="AE10018" s="210">
        <v>147577.01999999999</v>
      </c>
      <c r="AF10018" s="93"/>
      <c r="AG10018" s="93"/>
      <c r="AH10018" s="93"/>
    </row>
    <row r="10019" spans="21:34" x14ac:dyDescent="0.3">
      <c r="U10019" s="311" t="s">
        <v>15872</v>
      </c>
      <c r="V10019" s="312">
        <v>394360.56</v>
      </c>
      <c r="X10019" s="267" t="s">
        <v>59155</v>
      </c>
      <c r="Y10019" s="268">
        <v>179.03</v>
      </c>
      <c r="AA10019" s="229" t="s">
        <v>50223</v>
      </c>
      <c r="AB10019" s="230">
        <v>1256</v>
      </c>
      <c r="AD10019" s="209" t="s">
        <v>24092</v>
      </c>
      <c r="AE10019" s="210">
        <v>10000</v>
      </c>
      <c r="AF10019" s="93"/>
      <c r="AG10019" s="93"/>
      <c r="AH10019" s="93"/>
    </row>
    <row r="10020" spans="21:34" x14ac:dyDescent="0.3">
      <c r="U10020" s="311" t="s">
        <v>15873</v>
      </c>
      <c r="V10020" s="312">
        <v>109817.48</v>
      </c>
      <c r="X10020" s="267" t="s">
        <v>60652</v>
      </c>
      <c r="Y10020" s="268">
        <v>16521</v>
      </c>
      <c r="AA10020" s="229" t="s">
        <v>50224</v>
      </c>
      <c r="AB10020" s="230">
        <v>394</v>
      </c>
      <c r="AD10020" s="209" t="s">
        <v>24093</v>
      </c>
      <c r="AE10020" s="210">
        <v>765.01</v>
      </c>
      <c r="AF10020" s="93"/>
      <c r="AG10020" s="93"/>
      <c r="AH10020" s="93"/>
    </row>
    <row r="10021" spans="21:34" x14ac:dyDescent="0.3">
      <c r="U10021" s="311" t="s">
        <v>15874</v>
      </c>
      <c r="V10021" s="312">
        <v>24798.32</v>
      </c>
      <c r="X10021" s="267" t="s">
        <v>60653</v>
      </c>
      <c r="Y10021" s="268">
        <v>1263.9000000000001</v>
      </c>
      <c r="AA10021" s="229" t="s">
        <v>45300</v>
      </c>
      <c r="AB10021" s="230">
        <v>3000</v>
      </c>
      <c r="AD10021" s="209" t="s">
        <v>24094</v>
      </c>
      <c r="AE10021" s="210">
        <v>50</v>
      </c>
      <c r="AF10021" s="93"/>
      <c r="AG10021" s="93"/>
      <c r="AH10021" s="93"/>
    </row>
    <row r="10022" spans="21:34" x14ac:dyDescent="0.3">
      <c r="U10022" s="311" t="s">
        <v>63582</v>
      </c>
      <c r="V10022" s="312">
        <v>10403.1</v>
      </c>
      <c r="X10022" s="267" t="s">
        <v>60654</v>
      </c>
      <c r="Y10022" s="268">
        <v>4047.66</v>
      </c>
      <c r="AA10022" s="229" t="s">
        <v>45301</v>
      </c>
      <c r="AB10022" s="230">
        <v>229.5</v>
      </c>
      <c r="AD10022" s="209" t="s">
        <v>24095</v>
      </c>
      <c r="AE10022" s="210">
        <v>2890</v>
      </c>
      <c r="AF10022" s="93"/>
      <c r="AG10022" s="93"/>
      <c r="AH10022" s="93"/>
    </row>
    <row r="10023" spans="21:34" x14ac:dyDescent="0.3">
      <c r="U10023" s="311" t="s">
        <v>15876</v>
      </c>
      <c r="V10023" s="312">
        <v>83318.19</v>
      </c>
      <c r="X10023" s="267" t="s">
        <v>49056</v>
      </c>
      <c r="Y10023" s="268">
        <v>26100</v>
      </c>
      <c r="AA10023" s="229" t="s">
        <v>24402</v>
      </c>
      <c r="AB10023" s="230">
        <v>8497</v>
      </c>
      <c r="AD10023" s="209" t="s">
        <v>24096</v>
      </c>
      <c r="AE10023" s="210">
        <v>3385.91</v>
      </c>
      <c r="AF10023" s="93"/>
      <c r="AG10023" s="93"/>
      <c r="AH10023" s="93"/>
    </row>
    <row r="10024" spans="21:34" x14ac:dyDescent="0.3">
      <c r="U10024" s="311" t="s">
        <v>15877</v>
      </c>
      <c r="V10024" s="312">
        <v>3962.27</v>
      </c>
      <c r="X10024" s="267" t="s">
        <v>45336</v>
      </c>
      <c r="Y10024" s="268">
        <v>1996.64</v>
      </c>
      <c r="AA10024" s="229" t="s">
        <v>42757</v>
      </c>
      <c r="AB10024" s="230">
        <v>95960</v>
      </c>
      <c r="AD10024" s="209" t="s">
        <v>24097</v>
      </c>
      <c r="AE10024" s="210">
        <v>3459.08</v>
      </c>
      <c r="AF10024" s="93"/>
      <c r="AG10024" s="93"/>
      <c r="AH10024" s="93"/>
    </row>
    <row r="10025" spans="21:34" x14ac:dyDescent="0.3">
      <c r="U10025" s="311" t="s">
        <v>54218</v>
      </c>
      <c r="V10025" s="312">
        <v>5025.07</v>
      </c>
      <c r="X10025" s="267" t="s">
        <v>47126</v>
      </c>
      <c r="Y10025" s="268">
        <v>4374.3599999999997</v>
      </c>
      <c r="AA10025" s="229" t="s">
        <v>42758</v>
      </c>
      <c r="AB10025" s="230">
        <v>1341.14</v>
      </c>
      <c r="AD10025" s="209" t="s">
        <v>24098</v>
      </c>
      <c r="AE10025" s="210">
        <v>750</v>
      </c>
      <c r="AF10025" s="93"/>
      <c r="AG10025" s="93"/>
      <c r="AH10025" s="93"/>
    </row>
    <row r="10026" spans="21:34" x14ac:dyDescent="0.3">
      <c r="U10026" s="311" t="s">
        <v>15878</v>
      </c>
      <c r="V10026" s="312">
        <v>245</v>
      </c>
      <c r="X10026" s="267" t="s">
        <v>47127</v>
      </c>
      <c r="Y10026" s="268">
        <v>334.64</v>
      </c>
      <c r="AA10026" s="229" t="s">
        <v>24404</v>
      </c>
      <c r="AB10026" s="230">
        <v>1232.21</v>
      </c>
      <c r="AD10026" s="209" t="s">
        <v>24099</v>
      </c>
      <c r="AE10026" s="210">
        <v>303</v>
      </c>
      <c r="AF10026" s="93"/>
      <c r="AG10026" s="93"/>
      <c r="AH10026" s="93"/>
    </row>
    <row r="10027" spans="21:34" x14ac:dyDescent="0.3">
      <c r="U10027" s="311" t="s">
        <v>15880</v>
      </c>
      <c r="V10027" s="312">
        <v>36921.550000000003</v>
      </c>
      <c r="X10027" s="267" t="s">
        <v>53172</v>
      </c>
      <c r="Y10027" s="268">
        <v>2788.6</v>
      </c>
      <c r="AA10027" s="229" t="s">
        <v>24405</v>
      </c>
      <c r="AB10027" s="230">
        <v>4158</v>
      </c>
      <c r="AD10027" s="209" t="s">
        <v>24100</v>
      </c>
      <c r="AE10027" s="210">
        <v>1233.7</v>
      </c>
      <c r="AF10027" s="93"/>
      <c r="AG10027" s="93"/>
      <c r="AH10027" s="93"/>
    </row>
    <row r="10028" spans="21:34" x14ac:dyDescent="0.3">
      <c r="U10028" s="311" t="s">
        <v>15881</v>
      </c>
      <c r="V10028" s="312">
        <v>625873.73</v>
      </c>
      <c r="X10028" s="267" t="s">
        <v>36530</v>
      </c>
      <c r="Y10028" s="268">
        <v>94818.34</v>
      </c>
      <c r="AA10028" s="229" t="s">
        <v>35331</v>
      </c>
      <c r="AB10028" s="230">
        <v>6907.7</v>
      </c>
      <c r="AD10028" s="209" t="s">
        <v>24101</v>
      </c>
      <c r="AE10028" s="210">
        <v>5639.3</v>
      </c>
      <c r="AF10028" s="93"/>
      <c r="AG10028" s="93"/>
      <c r="AH10028" s="93"/>
    </row>
    <row r="10029" spans="21:34" x14ac:dyDescent="0.3">
      <c r="U10029" s="311" t="s">
        <v>15882</v>
      </c>
      <c r="V10029" s="312">
        <v>125106.9</v>
      </c>
      <c r="X10029" s="267" t="s">
        <v>42781</v>
      </c>
      <c r="Y10029" s="268">
        <v>46446.96</v>
      </c>
      <c r="AA10029" s="229" t="s">
        <v>35332</v>
      </c>
      <c r="AB10029" s="230">
        <v>5230.5200000000004</v>
      </c>
      <c r="AD10029" s="209" t="s">
        <v>24102</v>
      </c>
      <c r="AE10029" s="210">
        <v>59.16</v>
      </c>
      <c r="AF10029" s="93"/>
      <c r="AG10029" s="93"/>
      <c r="AH10029" s="93"/>
    </row>
    <row r="10030" spans="21:34" x14ac:dyDescent="0.3">
      <c r="U10030" s="311" t="s">
        <v>36033</v>
      </c>
      <c r="V10030" s="312">
        <v>13331</v>
      </c>
      <c r="X10030" s="267" t="s">
        <v>42782</v>
      </c>
      <c r="Y10030" s="268">
        <v>3553.04</v>
      </c>
      <c r="AA10030" s="229" t="s">
        <v>35333</v>
      </c>
      <c r="AB10030" s="230">
        <v>928.6</v>
      </c>
      <c r="AD10030" s="209" t="s">
        <v>24103</v>
      </c>
      <c r="AE10030" s="210">
        <v>2007.84</v>
      </c>
      <c r="AF10030" s="93"/>
      <c r="AG10030" s="93"/>
      <c r="AH10030" s="93"/>
    </row>
    <row r="10031" spans="21:34" x14ac:dyDescent="0.3">
      <c r="U10031" s="311" t="s">
        <v>15885</v>
      </c>
      <c r="V10031" s="312">
        <v>120133.29</v>
      </c>
      <c r="X10031" s="267" t="s">
        <v>64687</v>
      </c>
      <c r="Y10031" s="268">
        <v>163314.76999999999</v>
      </c>
      <c r="AA10031" s="229" t="s">
        <v>24406</v>
      </c>
      <c r="AB10031" s="230">
        <v>2392.91</v>
      </c>
      <c r="AD10031" s="209" t="s">
        <v>24104</v>
      </c>
      <c r="AE10031" s="210">
        <v>1295.54</v>
      </c>
      <c r="AF10031" s="93"/>
      <c r="AG10031" s="93"/>
      <c r="AH10031" s="93"/>
    </row>
    <row r="10032" spans="21:34" x14ac:dyDescent="0.3">
      <c r="U10032" s="311" t="s">
        <v>58364</v>
      </c>
      <c r="V10032" s="312">
        <v>430135.45</v>
      </c>
      <c r="X10032" s="267" t="s">
        <v>53174</v>
      </c>
      <c r="Y10032" s="268">
        <v>10228.36</v>
      </c>
      <c r="AA10032" s="229" t="s">
        <v>40506</v>
      </c>
      <c r="AB10032" s="230">
        <v>1500</v>
      </c>
      <c r="AD10032" s="209" t="s">
        <v>24105</v>
      </c>
      <c r="AE10032" s="210">
        <v>2383.54</v>
      </c>
      <c r="AF10032" s="93"/>
      <c r="AG10032" s="93"/>
      <c r="AH10032" s="93"/>
    </row>
    <row r="10033" spans="21:34" x14ac:dyDescent="0.3">
      <c r="U10033" s="311" t="s">
        <v>36034</v>
      </c>
      <c r="V10033" s="312">
        <v>2470082.37</v>
      </c>
      <c r="X10033" s="267" t="s">
        <v>53175</v>
      </c>
      <c r="Y10033" s="268">
        <v>657.37</v>
      </c>
      <c r="AA10033" s="229" t="s">
        <v>42759</v>
      </c>
      <c r="AB10033" s="230">
        <v>93778.21</v>
      </c>
      <c r="AD10033" s="209" t="s">
        <v>24106</v>
      </c>
      <c r="AE10033" s="210">
        <v>929.94</v>
      </c>
      <c r="AF10033" s="93"/>
      <c r="AG10033" s="93"/>
      <c r="AH10033" s="93"/>
    </row>
    <row r="10034" spans="21:34" x14ac:dyDescent="0.3">
      <c r="U10034" s="311" t="s">
        <v>63583</v>
      </c>
      <c r="V10034" s="312">
        <v>134263.35</v>
      </c>
      <c r="X10034" s="267" t="s">
        <v>47131</v>
      </c>
      <c r="Y10034" s="268">
        <v>1019</v>
      </c>
      <c r="AA10034" s="229" t="s">
        <v>45302</v>
      </c>
      <c r="AB10034" s="230">
        <v>669</v>
      </c>
      <c r="AD10034" s="209" t="s">
        <v>24107</v>
      </c>
      <c r="AE10034" s="210">
        <v>3379.97</v>
      </c>
      <c r="AF10034" s="93"/>
      <c r="AG10034" s="93"/>
      <c r="AH10034" s="93"/>
    </row>
    <row r="10035" spans="21:34" x14ac:dyDescent="0.3">
      <c r="U10035" s="311" t="s">
        <v>34589</v>
      </c>
      <c r="V10035" s="312">
        <v>49409.82</v>
      </c>
      <c r="X10035" s="267" t="s">
        <v>48146</v>
      </c>
      <c r="Y10035" s="268">
        <v>528.62</v>
      </c>
      <c r="AA10035" s="229" t="s">
        <v>45303</v>
      </c>
      <c r="AB10035" s="230">
        <v>3850.07</v>
      </c>
      <c r="AD10035" s="209" t="s">
        <v>24108</v>
      </c>
      <c r="AE10035" s="210">
        <v>500</v>
      </c>
      <c r="AF10035" s="93"/>
      <c r="AG10035" s="93"/>
      <c r="AH10035" s="93"/>
    </row>
    <row r="10036" spans="21:34" x14ac:dyDescent="0.3">
      <c r="U10036" s="311" t="s">
        <v>15931</v>
      </c>
      <c r="V10036" s="312">
        <v>30059.94</v>
      </c>
      <c r="X10036" s="267" t="s">
        <v>45343</v>
      </c>
      <c r="Y10036" s="268">
        <v>8500</v>
      </c>
      <c r="AA10036" s="229" t="s">
        <v>45304</v>
      </c>
      <c r="AB10036" s="230">
        <v>5445.72</v>
      </c>
      <c r="AD10036" s="209" t="s">
        <v>24109</v>
      </c>
      <c r="AE10036" s="210">
        <v>1871.81</v>
      </c>
      <c r="AF10036" s="93"/>
      <c r="AG10036" s="93"/>
      <c r="AH10036" s="93"/>
    </row>
    <row r="10037" spans="21:34" x14ac:dyDescent="0.3">
      <c r="U10037" s="311" t="s">
        <v>34591</v>
      </c>
      <c r="V10037" s="312">
        <v>277667.95</v>
      </c>
      <c r="X10037" s="267" t="s">
        <v>45344</v>
      </c>
      <c r="Y10037" s="268">
        <v>613.74</v>
      </c>
      <c r="AA10037" s="229" t="s">
        <v>42760</v>
      </c>
      <c r="AB10037" s="230">
        <v>87543.33</v>
      </c>
      <c r="AD10037" s="209" t="s">
        <v>24110</v>
      </c>
      <c r="AE10037" s="210">
        <v>10000</v>
      </c>
      <c r="AF10037" s="93"/>
      <c r="AG10037" s="93"/>
      <c r="AH10037" s="93"/>
    </row>
    <row r="10038" spans="21:34" x14ac:dyDescent="0.3">
      <c r="U10038" s="311" t="s">
        <v>15935</v>
      </c>
      <c r="V10038" s="312">
        <v>271.52999999999997</v>
      </c>
      <c r="X10038" s="267" t="s">
        <v>56372</v>
      </c>
      <c r="Y10038" s="268">
        <v>920</v>
      </c>
      <c r="AA10038" s="229" t="s">
        <v>42761</v>
      </c>
      <c r="AB10038" s="230">
        <v>709.24</v>
      </c>
      <c r="AD10038" s="209" t="s">
        <v>24111</v>
      </c>
      <c r="AE10038" s="210">
        <v>765.01</v>
      </c>
      <c r="AF10038" s="93"/>
      <c r="AG10038" s="93"/>
      <c r="AH10038" s="93"/>
    </row>
    <row r="10039" spans="21:34" x14ac:dyDescent="0.3">
      <c r="U10039" s="311" t="s">
        <v>13095</v>
      </c>
      <c r="V10039" s="312">
        <v>8985</v>
      </c>
      <c r="X10039" s="267" t="s">
        <v>45346</v>
      </c>
      <c r="Y10039" s="268">
        <v>10331.24</v>
      </c>
      <c r="AA10039" s="229" t="s">
        <v>42762</v>
      </c>
      <c r="AB10039" s="230">
        <v>4107.87</v>
      </c>
      <c r="AD10039" s="209" t="s">
        <v>24112</v>
      </c>
      <c r="AE10039" s="210">
        <v>50</v>
      </c>
      <c r="AF10039" s="93"/>
      <c r="AG10039" s="93"/>
      <c r="AH10039" s="93"/>
    </row>
    <row r="10040" spans="21:34" x14ac:dyDescent="0.3">
      <c r="U10040" s="311" t="s">
        <v>69343</v>
      </c>
      <c r="V10040" s="312">
        <v>20.2</v>
      </c>
      <c r="X10040" s="267" t="s">
        <v>62146</v>
      </c>
      <c r="Y10040" s="268">
        <v>1388</v>
      </c>
      <c r="AA10040" s="229" t="s">
        <v>42763</v>
      </c>
      <c r="AB10040" s="230">
        <v>3371.15</v>
      </c>
      <c r="AD10040" s="209" t="s">
        <v>24113</v>
      </c>
      <c r="AE10040" s="210">
        <v>500</v>
      </c>
      <c r="AF10040" s="93"/>
      <c r="AG10040" s="93"/>
      <c r="AH10040" s="93"/>
    </row>
    <row r="10041" spans="21:34" x14ac:dyDescent="0.3">
      <c r="U10041" s="311" t="s">
        <v>13096</v>
      </c>
      <c r="V10041" s="312">
        <v>24737.5</v>
      </c>
      <c r="X10041" s="267" t="s">
        <v>24813</v>
      </c>
      <c r="Y10041" s="268">
        <v>1207.3599999999999</v>
      </c>
      <c r="AA10041" s="229" t="s">
        <v>49045</v>
      </c>
      <c r="AB10041" s="230">
        <v>5017.5</v>
      </c>
      <c r="AD10041" s="209" t="s">
        <v>24114</v>
      </c>
      <c r="AE10041" s="210">
        <v>2890</v>
      </c>
      <c r="AF10041" s="93"/>
      <c r="AG10041" s="93"/>
      <c r="AH10041" s="93"/>
    </row>
    <row r="10042" spans="21:34" x14ac:dyDescent="0.3">
      <c r="U10042" s="311" t="s">
        <v>13097</v>
      </c>
      <c r="V10042" s="312">
        <v>19192.5</v>
      </c>
      <c r="X10042" s="267" t="s">
        <v>24814</v>
      </c>
      <c r="Y10042" s="268">
        <v>3310.97</v>
      </c>
      <c r="AA10042" s="229" t="s">
        <v>47108</v>
      </c>
      <c r="AB10042" s="230">
        <v>46000</v>
      </c>
      <c r="AD10042" s="209" t="s">
        <v>24115</v>
      </c>
      <c r="AE10042" s="210">
        <v>750</v>
      </c>
      <c r="AF10042" s="93"/>
      <c r="AG10042" s="93"/>
      <c r="AH10042" s="93"/>
    </row>
    <row r="10043" spans="21:34" x14ac:dyDescent="0.3">
      <c r="U10043" s="311" t="s">
        <v>34592</v>
      </c>
      <c r="V10043" s="312">
        <v>39737.5</v>
      </c>
      <c r="X10043" s="267" t="s">
        <v>33913</v>
      </c>
      <c r="Y10043" s="268">
        <v>500</v>
      </c>
      <c r="AA10043" s="229" t="s">
        <v>47109</v>
      </c>
      <c r="AB10043" s="230">
        <v>483</v>
      </c>
      <c r="AD10043" s="209" t="s">
        <v>24116</v>
      </c>
      <c r="AE10043" s="210">
        <v>9239.7999999999993</v>
      </c>
      <c r="AF10043" s="93"/>
      <c r="AG10043" s="93"/>
      <c r="AH10043" s="93"/>
    </row>
    <row r="10044" spans="21:34" x14ac:dyDescent="0.3">
      <c r="U10044" s="311" t="s">
        <v>48424</v>
      </c>
      <c r="V10044" s="312">
        <v>26056.15</v>
      </c>
      <c r="X10044" s="267" t="s">
        <v>53176</v>
      </c>
      <c r="Y10044" s="268">
        <v>7800</v>
      </c>
      <c r="AA10044" s="229" t="s">
        <v>24422</v>
      </c>
      <c r="AB10044" s="230">
        <v>103</v>
      </c>
      <c r="AD10044" s="209" t="s">
        <v>24117</v>
      </c>
      <c r="AE10044" s="210">
        <v>5681.88</v>
      </c>
      <c r="AF10044" s="93"/>
      <c r="AG10044" s="93"/>
      <c r="AH10044" s="93"/>
    </row>
    <row r="10045" spans="21:34" x14ac:dyDescent="0.3">
      <c r="U10045" s="311" t="s">
        <v>69344</v>
      </c>
      <c r="V10045" s="312">
        <v>526.49</v>
      </c>
      <c r="X10045" s="267" t="s">
        <v>24815</v>
      </c>
      <c r="Y10045" s="268">
        <v>980.6</v>
      </c>
      <c r="AA10045" s="229" t="s">
        <v>45305</v>
      </c>
      <c r="AB10045" s="230">
        <v>47000</v>
      </c>
      <c r="AD10045" s="209" t="s">
        <v>24118</v>
      </c>
      <c r="AE10045" s="210">
        <v>3379.97</v>
      </c>
      <c r="AF10045" s="93"/>
      <c r="AG10045" s="93"/>
      <c r="AH10045" s="93"/>
    </row>
    <row r="10046" spans="21:34" x14ac:dyDescent="0.3">
      <c r="U10046" s="311" t="s">
        <v>13098</v>
      </c>
      <c r="V10046" s="312">
        <v>8450</v>
      </c>
      <c r="X10046" s="267" t="s">
        <v>24816</v>
      </c>
      <c r="Y10046" s="268">
        <v>3140.5</v>
      </c>
      <c r="AA10046" s="229" t="s">
        <v>24424</v>
      </c>
      <c r="AB10046" s="230">
        <v>65.349999999999994</v>
      </c>
      <c r="AD10046" s="209" t="s">
        <v>24119</v>
      </c>
      <c r="AE10046" s="210">
        <v>7647.14</v>
      </c>
      <c r="AF10046" s="93"/>
      <c r="AG10046" s="93"/>
      <c r="AH10046" s="93"/>
    </row>
    <row r="10047" spans="21:34" x14ac:dyDescent="0.3">
      <c r="U10047" s="311" t="s">
        <v>13099</v>
      </c>
      <c r="V10047" s="312">
        <v>8471.9</v>
      </c>
      <c r="X10047" s="267" t="s">
        <v>24818</v>
      </c>
      <c r="Y10047" s="268">
        <v>23078.47</v>
      </c>
      <c r="AA10047" s="229" t="s">
        <v>24425</v>
      </c>
      <c r="AB10047" s="230">
        <v>566.94000000000005</v>
      </c>
      <c r="AD10047" s="209" t="s">
        <v>24120</v>
      </c>
      <c r="AE10047" s="210">
        <v>5400</v>
      </c>
      <c r="AF10047" s="93"/>
      <c r="AG10047" s="93"/>
      <c r="AH10047" s="93"/>
    </row>
    <row r="10048" spans="21:34" x14ac:dyDescent="0.3">
      <c r="U10048" s="311" t="s">
        <v>34593</v>
      </c>
      <c r="V10048" s="312">
        <v>23640</v>
      </c>
      <c r="X10048" s="267" t="s">
        <v>57663</v>
      </c>
      <c r="Y10048" s="268">
        <v>34000</v>
      </c>
      <c r="AA10048" s="229" t="s">
        <v>53137</v>
      </c>
      <c r="AB10048" s="230">
        <v>368</v>
      </c>
      <c r="AD10048" s="209" t="s">
        <v>24121</v>
      </c>
      <c r="AE10048" s="210">
        <v>7200</v>
      </c>
      <c r="AF10048" s="93"/>
      <c r="AG10048" s="93"/>
      <c r="AH10048" s="93"/>
    </row>
    <row r="10049" spans="21:34" x14ac:dyDescent="0.3">
      <c r="U10049" s="311" t="s">
        <v>15938</v>
      </c>
      <c r="V10049" s="312">
        <v>197850.63</v>
      </c>
      <c r="X10049" s="267" t="s">
        <v>35359</v>
      </c>
      <c r="Y10049" s="268">
        <v>87301.14</v>
      </c>
      <c r="AA10049" s="229" t="s">
        <v>53138</v>
      </c>
      <c r="AB10049" s="230">
        <v>49983.96</v>
      </c>
      <c r="AD10049" s="209" t="s">
        <v>24122</v>
      </c>
      <c r="AE10049" s="210">
        <v>1500</v>
      </c>
      <c r="AF10049" s="93"/>
      <c r="AG10049" s="93"/>
      <c r="AH10049" s="93"/>
    </row>
    <row r="10050" spans="21:34" x14ac:dyDescent="0.3">
      <c r="U10050" s="311" t="s">
        <v>13100</v>
      </c>
      <c r="V10050" s="312">
        <v>794.19</v>
      </c>
      <c r="X10050" s="267" t="s">
        <v>24821</v>
      </c>
      <c r="Y10050" s="268">
        <v>88891.73</v>
      </c>
      <c r="AA10050" s="229" t="s">
        <v>53139</v>
      </c>
      <c r="AB10050" s="230">
        <v>27813.06</v>
      </c>
      <c r="AD10050" s="209" t="s">
        <v>24123</v>
      </c>
      <c r="AE10050" s="210">
        <v>1078.6400000000001</v>
      </c>
      <c r="AF10050" s="93"/>
      <c r="AG10050" s="93"/>
      <c r="AH10050" s="93"/>
    </row>
    <row r="10051" spans="21:34" x14ac:dyDescent="0.3">
      <c r="U10051" s="311" t="s">
        <v>13101</v>
      </c>
      <c r="V10051" s="312">
        <v>52989.279999999999</v>
      </c>
      <c r="X10051" s="267" t="s">
        <v>24826</v>
      </c>
      <c r="Y10051" s="268">
        <v>1219.94</v>
      </c>
      <c r="AA10051" s="229" t="s">
        <v>53140</v>
      </c>
      <c r="AB10051" s="230">
        <v>9366.7000000000007</v>
      </c>
      <c r="AD10051" s="209" t="s">
        <v>24124</v>
      </c>
      <c r="AE10051" s="210">
        <v>1321.36</v>
      </c>
      <c r="AF10051" s="93"/>
      <c r="AG10051" s="93"/>
      <c r="AH10051" s="93"/>
    </row>
    <row r="10052" spans="21:34" x14ac:dyDescent="0.3">
      <c r="U10052" s="311" t="s">
        <v>13102</v>
      </c>
      <c r="V10052" s="312">
        <v>159268.53</v>
      </c>
      <c r="X10052" s="267" t="s">
        <v>36533</v>
      </c>
      <c r="Y10052" s="268">
        <v>6152.9</v>
      </c>
      <c r="AA10052" s="229" t="s">
        <v>53141</v>
      </c>
      <c r="AB10052" s="230">
        <v>5064.8</v>
      </c>
      <c r="AD10052" s="209" t="s">
        <v>24125</v>
      </c>
      <c r="AE10052" s="210">
        <v>469</v>
      </c>
      <c r="AF10052" s="93"/>
      <c r="AG10052" s="93"/>
      <c r="AH10052" s="93"/>
    </row>
    <row r="10053" spans="21:34" x14ac:dyDescent="0.3">
      <c r="U10053" s="311" t="s">
        <v>13103</v>
      </c>
      <c r="V10053" s="312">
        <v>42643.839999999997</v>
      </c>
      <c r="X10053" s="267" t="s">
        <v>36534</v>
      </c>
      <c r="Y10053" s="268">
        <v>470.69</v>
      </c>
      <c r="AA10053" s="229" t="s">
        <v>53142</v>
      </c>
      <c r="AB10053" s="230">
        <v>77080.28</v>
      </c>
      <c r="AD10053" s="209" t="s">
        <v>24126</v>
      </c>
      <c r="AE10053" s="210">
        <v>4690</v>
      </c>
      <c r="AF10053" s="93"/>
      <c r="AG10053" s="93"/>
      <c r="AH10053" s="93"/>
    </row>
    <row r="10054" spans="21:34" x14ac:dyDescent="0.3">
      <c r="U10054" s="311" t="s">
        <v>15939</v>
      </c>
      <c r="V10054" s="312">
        <v>75568.070000000007</v>
      </c>
      <c r="X10054" s="267" t="s">
        <v>36535</v>
      </c>
      <c r="Y10054" s="268">
        <v>1507.47</v>
      </c>
      <c r="AA10054" s="229" t="s">
        <v>53143</v>
      </c>
      <c r="AB10054" s="230">
        <v>1402.5</v>
      </c>
      <c r="AD10054" s="209" t="s">
        <v>24127</v>
      </c>
      <c r="AE10054" s="210">
        <v>1780</v>
      </c>
      <c r="AF10054" s="93"/>
      <c r="AG10054" s="93"/>
      <c r="AH10054" s="93"/>
    </row>
    <row r="10055" spans="21:34" x14ac:dyDescent="0.3">
      <c r="U10055" s="311" t="s">
        <v>69345</v>
      </c>
      <c r="V10055" s="312">
        <v>160.51</v>
      </c>
      <c r="X10055" s="267" t="s">
        <v>24827</v>
      </c>
      <c r="Y10055" s="268">
        <v>125297.2</v>
      </c>
      <c r="AA10055" s="229" t="s">
        <v>45306</v>
      </c>
      <c r="AB10055" s="230">
        <v>19600</v>
      </c>
      <c r="AD10055" s="209" t="s">
        <v>24128</v>
      </c>
      <c r="AE10055" s="210">
        <v>1408</v>
      </c>
      <c r="AF10055" s="93"/>
      <c r="AG10055" s="93"/>
      <c r="AH10055" s="93"/>
    </row>
    <row r="10056" spans="21:34" x14ac:dyDescent="0.3">
      <c r="U10056" s="311" t="s">
        <v>66805</v>
      </c>
      <c r="V10056" s="312">
        <v>14063.45</v>
      </c>
      <c r="X10056" s="267" t="s">
        <v>56373</v>
      </c>
      <c r="Y10056" s="268">
        <v>1077.8</v>
      </c>
      <c r="AA10056" s="229" t="s">
        <v>42764</v>
      </c>
      <c r="AB10056" s="230">
        <v>765633.88</v>
      </c>
      <c r="AD10056" s="209" t="s">
        <v>24129</v>
      </c>
      <c r="AE10056" s="210">
        <v>2000</v>
      </c>
      <c r="AF10056" s="93"/>
      <c r="AG10056" s="93"/>
      <c r="AH10056" s="93"/>
    </row>
    <row r="10057" spans="21:34" x14ac:dyDescent="0.3">
      <c r="U10057" s="311" t="s">
        <v>15941</v>
      </c>
      <c r="V10057" s="312">
        <v>5885.26</v>
      </c>
      <c r="X10057" s="267" t="s">
        <v>39354</v>
      </c>
      <c r="Y10057" s="268">
        <v>23125.63</v>
      </c>
      <c r="AA10057" s="229" t="s">
        <v>42765</v>
      </c>
      <c r="AB10057" s="230">
        <v>58170.239999999998</v>
      </c>
      <c r="AD10057" s="209" t="s">
        <v>24130</v>
      </c>
      <c r="AE10057" s="210">
        <v>2500</v>
      </c>
      <c r="AF10057" s="93"/>
      <c r="AG10057" s="93"/>
      <c r="AH10057" s="93"/>
    </row>
    <row r="10058" spans="21:34" x14ac:dyDescent="0.3">
      <c r="U10058" s="311" t="s">
        <v>15942</v>
      </c>
      <c r="V10058" s="312">
        <v>184.5</v>
      </c>
      <c r="X10058" s="267" t="s">
        <v>39355</v>
      </c>
      <c r="Y10058" s="268">
        <v>1769.09</v>
      </c>
      <c r="AA10058" s="229" t="s">
        <v>33890</v>
      </c>
      <c r="AB10058" s="230">
        <v>11935</v>
      </c>
      <c r="AD10058" s="209" t="s">
        <v>24131</v>
      </c>
      <c r="AE10058" s="210">
        <v>186.06</v>
      </c>
      <c r="AF10058" s="93"/>
      <c r="AG10058" s="93"/>
      <c r="AH10058" s="93"/>
    </row>
    <row r="10059" spans="21:34" x14ac:dyDescent="0.3">
      <c r="U10059" s="311" t="s">
        <v>56763</v>
      </c>
      <c r="V10059" s="312">
        <v>4714.3599999999997</v>
      </c>
      <c r="X10059" s="267" t="s">
        <v>39356</v>
      </c>
      <c r="Y10059" s="268">
        <v>5665.79</v>
      </c>
      <c r="AA10059" s="229" t="s">
        <v>24487</v>
      </c>
      <c r="AB10059" s="230">
        <v>37575</v>
      </c>
      <c r="AD10059" s="209" t="s">
        <v>24132</v>
      </c>
      <c r="AE10059" s="210">
        <v>3198.94</v>
      </c>
      <c r="AF10059" s="93"/>
      <c r="AG10059" s="93"/>
      <c r="AH10059" s="93"/>
    </row>
    <row r="10060" spans="21:34" x14ac:dyDescent="0.3">
      <c r="U10060" s="311" t="s">
        <v>55562</v>
      </c>
      <c r="V10060" s="312">
        <v>4213.75</v>
      </c>
      <c r="X10060" s="267" t="s">
        <v>58299</v>
      </c>
      <c r="Y10060" s="268">
        <v>69690</v>
      </c>
      <c r="AA10060" s="229" t="s">
        <v>24489</v>
      </c>
      <c r="AB10060" s="230">
        <v>1312</v>
      </c>
      <c r="AD10060" s="209" t="s">
        <v>24133</v>
      </c>
      <c r="AE10060" s="210">
        <v>16823</v>
      </c>
      <c r="AF10060" s="93"/>
      <c r="AG10060" s="93"/>
      <c r="AH10060" s="93"/>
    </row>
    <row r="10061" spans="21:34" x14ac:dyDescent="0.3">
      <c r="U10061" s="311" t="s">
        <v>66806</v>
      </c>
      <c r="V10061" s="312">
        <v>6000</v>
      </c>
      <c r="X10061" s="267" t="s">
        <v>40511</v>
      </c>
      <c r="Y10061" s="268">
        <v>1298.83</v>
      </c>
      <c r="AA10061" s="229" t="s">
        <v>24490</v>
      </c>
      <c r="AB10061" s="230">
        <v>1739.06</v>
      </c>
      <c r="AD10061" s="209" t="s">
        <v>24134</v>
      </c>
      <c r="AE10061" s="210">
        <v>1689</v>
      </c>
      <c r="AF10061" s="93"/>
      <c r="AG10061" s="93"/>
      <c r="AH10061" s="93"/>
    </row>
    <row r="10062" spans="21:34" x14ac:dyDescent="0.3">
      <c r="U10062" s="311" t="s">
        <v>13104</v>
      </c>
      <c r="V10062" s="312">
        <v>54.23</v>
      </c>
      <c r="X10062" s="267" t="s">
        <v>56374</v>
      </c>
      <c r="Y10062" s="268">
        <v>43300</v>
      </c>
      <c r="AA10062" s="229" t="s">
        <v>24491</v>
      </c>
      <c r="AB10062" s="230">
        <v>13278.57</v>
      </c>
      <c r="AD10062" s="209" t="s">
        <v>24135</v>
      </c>
      <c r="AE10062" s="210">
        <v>3125</v>
      </c>
      <c r="AF10062" s="93"/>
      <c r="AG10062" s="93"/>
      <c r="AH10062" s="93"/>
    </row>
    <row r="10063" spans="21:34" x14ac:dyDescent="0.3">
      <c r="U10063" s="311" t="s">
        <v>13105</v>
      </c>
      <c r="V10063" s="312">
        <v>40758.14</v>
      </c>
      <c r="X10063" s="267" t="s">
        <v>56375</v>
      </c>
      <c r="Y10063" s="268">
        <v>17960.7</v>
      </c>
      <c r="AA10063" s="229" t="s">
        <v>24493</v>
      </c>
      <c r="AB10063" s="230">
        <v>5036.8100000000004</v>
      </c>
      <c r="AD10063" s="209" t="s">
        <v>24136</v>
      </c>
      <c r="AE10063" s="210">
        <v>5400</v>
      </c>
      <c r="AF10063" s="93"/>
      <c r="AG10063" s="93"/>
      <c r="AH10063" s="93"/>
    </row>
    <row r="10064" spans="21:34" x14ac:dyDescent="0.3">
      <c r="U10064" s="311" t="s">
        <v>33131</v>
      </c>
      <c r="V10064" s="312">
        <v>3409.45</v>
      </c>
      <c r="X10064" s="267" t="s">
        <v>56376</v>
      </c>
      <c r="Y10064" s="268">
        <v>4609</v>
      </c>
      <c r="AA10064" s="229" t="s">
        <v>53144</v>
      </c>
      <c r="AB10064" s="230">
        <v>14161.22</v>
      </c>
      <c r="AD10064" s="209" t="s">
        <v>24137</v>
      </c>
      <c r="AE10064" s="210">
        <v>24023</v>
      </c>
      <c r="AF10064" s="93"/>
      <c r="AG10064" s="93"/>
      <c r="AH10064" s="93"/>
    </row>
    <row r="10065" spans="21:34" x14ac:dyDescent="0.3">
      <c r="U10065" s="311" t="s">
        <v>31671</v>
      </c>
      <c r="V10065" s="312">
        <v>9006.4699999999993</v>
      </c>
      <c r="X10065" s="267" t="s">
        <v>53178</v>
      </c>
      <c r="Y10065" s="268">
        <v>4779.92</v>
      </c>
      <c r="AA10065" s="229" t="s">
        <v>24499</v>
      </c>
      <c r="AB10065" s="230">
        <v>5273.41</v>
      </c>
      <c r="AD10065" s="209" t="s">
        <v>24138</v>
      </c>
      <c r="AE10065" s="210">
        <v>1500</v>
      </c>
      <c r="AF10065" s="93"/>
      <c r="AG10065" s="93"/>
      <c r="AH10065" s="93"/>
    </row>
    <row r="10066" spans="21:34" x14ac:dyDescent="0.3">
      <c r="U10066" s="311" t="s">
        <v>15945</v>
      </c>
      <c r="V10066" s="312">
        <v>288.60000000000002</v>
      </c>
      <c r="X10066" s="267" t="s">
        <v>53179</v>
      </c>
      <c r="Y10066" s="268">
        <v>16138.1</v>
      </c>
      <c r="AA10066" s="229" t="s">
        <v>13930</v>
      </c>
      <c r="AB10066" s="230">
        <v>19232.93</v>
      </c>
      <c r="AD10066" s="209" t="s">
        <v>24139</v>
      </c>
      <c r="AE10066" s="210">
        <v>3125</v>
      </c>
      <c r="AF10066" s="93"/>
      <c r="AG10066" s="93"/>
      <c r="AH10066" s="93"/>
    </row>
    <row r="10067" spans="21:34" x14ac:dyDescent="0.3">
      <c r="U10067" s="311" t="s">
        <v>45964</v>
      </c>
      <c r="V10067" s="312">
        <v>-11774.04</v>
      </c>
      <c r="X10067" s="267" t="s">
        <v>56377</v>
      </c>
      <c r="Y10067" s="268">
        <v>7774.32</v>
      </c>
      <c r="AA10067" s="229" t="s">
        <v>35337</v>
      </c>
      <c r="AB10067" s="230">
        <v>11518.57</v>
      </c>
      <c r="AD10067" s="209" t="s">
        <v>24140</v>
      </c>
      <c r="AE10067" s="210">
        <v>1078.6400000000001</v>
      </c>
      <c r="AF10067" s="93"/>
      <c r="AG10067" s="93"/>
      <c r="AH10067" s="93"/>
    </row>
    <row r="10068" spans="21:34" x14ac:dyDescent="0.3">
      <c r="U10068" s="311" t="s">
        <v>69346</v>
      </c>
      <c r="V10068" s="312">
        <v>11384.8</v>
      </c>
      <c r="X10068" s="267" t="s">
        <v>55296</v>
      </c>
      <c r="Y10068" s="268">
        <v>10184.39</v>
      </c>
      <c r="AA10068" s="229" t="s">
        <v>53145</v>
      </c>
      <c r="AB10068" s="230">
        <v>-3438.23</v>
      </c>
      <c r="AD10068" s="209" t="s">
        <v>24141</v>
      </c>
      <c r="AE10068" s="210">
        <v>2500</v>
      </c>
      <c r="AF10068" s="93"/>
      <c r="AG10068" s="93"/>
      <c r="AH10068" s="93"/>
    </row>
    <row r="10069" spans="21:34" x14ac:dyDescent="0.3">
      <c r="U10069" s="311" t="s">
        <v>15976</v>
      </c>
      <c r="V10069" s="312">
        <v>640</v>
      </c>
      <c r="X10069" s="267" t="s">
        <v>24832</v>
      </c>
      <c r="Y10069" s="268">
        <v>885.74</v>
      </c>
      <c r="AA10069" s="229" t="s">
        <v>53146</v>
      </c>
      <c r="AB10069" s="230">
        <v>24163</v>
      </c>
      <c r="AD10069" s="209" t="s">
        <v>24142</v>
      </c>
      <c r="AE10069" s="210">
        <v>2344.06</v>
      </c>
      <c r="AF10069" s="93"/>
      <c r="AG10069" s="93"/>
      <c r="AH10069" s="93"/>
    </row>
    <row r="10070" spans="21:34" x14ac:dyDescent="0.3">
      <c r="U10070" s="311" t="s">
        <v>33141</v>
      </c>
      <c r="V10070" s="312">
        <v>6901.96</v>
      </c>
      <c r="X10070" s="267" t="s">
        <v>24833</v>
      </c>
      <c r="Y10070" s="268">
        <v>49000</v>
      </c>
      <c r="AA10070" s="229" t="s">
        <v>53147</v>
      </c>
      <c r="AB10070" s="230">
        <v>17017</v>
      </c>
      <c r="AD10070" s="209" t="s">
        <v>24143</v>
      </c>
      <c r="AE10070" s="210">
        <v>6011.36</v>
      </c>
      <c r="AF10070" s="93"/>
      <c r="AG10070" s="93"/>
      <c r="AH10070" s="93"/>
    </row>
    <row r="10071" spans="21:34" x14ac:dyDescent="0.3">
      <c r="U10071" s="311" t="s">
        <v>15981</v>
      </c>
      <c r="V10071" s="312">
        <v>546.01</v>
      </c>
      <c r="X10071" s="267" t="s">
        <v>59740</v>
      </c>
      <c r="Y10071" s="268">
        <v>37496.25</v>
      </c>
      <c r="AA10071" s="229" t="s">
        <v>50225</v>
      </c>
      <c r="AB10071" s="230">
        <v>230</v>
      </c>
      <c r="AD10071" s="209" t="s">
        <v>24144</v>
      </c>
      <c r="AE10071" s="210">
        <v>3198.94</v>
      </c>
      <c r="AF10071" s="93"/>
      <c r="AG10071" s="93"/>
      <c r="AH10071" s="93"/>
    </row>
    <row r="10072" spans="21:34" x14ac:dyDescent="0.3">
      <c r="U10072" s="311" t="s">
        <v>33143</v>
      </c>
      <c r="V10072" s="312">
        <v>1681.87</v>
      </c>
      <c r="X10072" s="267" t="s">
        <v>24837</v>
      </c>
      <c r="Y10072" s="268">
        <v>6400</v>
      </c>
      <c r="AA10072" s="229" t="s">
        <v>24501</v>
      </c>
      <c r="AB10072" s="230">
        <v>86225</v>
      </c>
      <c r="AD10072" s="209" t="s">
        <v>24145</v>
      </c>
      <c r="AE10072" s="210">
        <v>5188</v>
      </c>
      <c r="AF10072" s="93"/>
      <c r="AG10072" s="93"/>
      <c r="AH10072" s="93"/>
    </row>
    <row r="10073" spans="21:34" x14ac:dyDescent="0.3">
      <c r="U10073" s="311" t="s">
        <v>33144</v>
      </c>
      <c r="V10073" s="312">
        <v>984.74</v>
      </c>
      <c r="X10073" s="267" t="s">
        <v>33917</v>
      </c>
      <c r="Y10073" s="268">
        <v>122558.64</v>
      </c>
      <c r="AA10073" s="229" t="s">
        <v>24502</v>
      </c>
      <c r="AB10073" s="230">
        <v>6266.12</v>
      </c>
      <c r="AD10073" s="209" t="s">
        <v>24146</v>
      </c>
      <c r="AE10073" s="210">
        <v>19528.89</v>
      </c>
      <c r="AF10073" s="93"/>
      <c r="AG10073" s="93"/>
      <c r="AH10073" s="93"/>
    </row>
    <row r="10074" spans="21:34" x14ac:dyDescent="0.3">
      <c r="U10074" s="311" t="s">
        <v>15982</v>
      </c>
      <c r="V10074" s="312">
        <v>2.78</v>
      </c>
      <c r="X10074" s="267" t="s">
        <v>24839</v>
      </c>
      <c r="Y10074" s="268">
        <v>60266.63</v>
      </c>
      <c r="AA10074" s="229" t="s">
        <v>50226</v>
      </c>
      <c r="AB10074" s="230">
        <v>14348.72</v>
      </c>
      <c r="AD10074" s="209" t="s">
        <v>24147</v>
      </c>
      <c r="AE10074" s="210">
        <v>26630.9</v>
      </c>
      <c r="AF10074" s="93"/>
      <c r="AG10074" s="93"/>
      <c r="AH10074" s="93"/>
    </row>
    <row r="10075" spans="21:34" x14ac:dyDescent="0.3">
      <c r="U10075" s="311" t="s">
        <v>15983</v>
      </c>
      <c r="V10075" s="312">
        <v>6660</v>
      </c>
      <c r="X10075" s="267" t="s">
        <v>33921</v>
      </c>
      <c r="Y10075" s="268">
        <v>12509.44</v>
      </c>
      <c r="AA10075" s="229" t="s">
        <v>50227</v>
      </c>
      <c r="AB10075" s="230">
        <v>5295.72</v>
      </c>
      <c r="AD10075" s="209" t="s">
        <v>24148</v>
      </c>
      <c r="AE10075" s="210">
        <v>19528.89</v>
      </c>
      <c r="AF10075" s="93"/>
      <c r="AG10075" s="93"/>
      <c r="AH10075" s="93"/>
    </row>
    <row r="10076" spans="21:34" x14ac:dyDescent="0.3">
      <c r="U10076" s="311" t="s">
        <v>15987</v>
      </c>
      <c r="V10076" s="312">
        <v>507</v>
      </c>
      <c r="X10076" s="267" t="s">
        <v>42786</v>
      </c>
      <c r="Y10076" s="268">
        <v>2290.87</v>
      </c>
      <c r="AA10076" s="229" t="s">
        <v>53148</v>
      </c>
      <c r="AB10076" s="230">
        <v>27557</v>
      </c>
      <c r="AD10076" s="209" t="s">
        <v>24149</v>
      </c>
      <c r="AE10076" s="210">
        <v>26630.9</v>
      </c>
      <c r="AF10076" s="93"/>
      <c r="AG10076" s="93"/>
      <c r="AH10076" s="93"/>
    </row>
    <row r="10077" spans="21:34" x14ac:dyDescent="0.3">
      <c r="U10077" s="311" t="s">
        <v>16025</v>
      </c>
      <c r="V10077" s="312">
        <v>13251.44</v>
      </c>
      <c r="X10077" s="267" t="s">
        <v>40512</v>
      </c>
      <c r="Y10077" s="268">
        <v>1215.58</v>
      </c>
      <c r="AA10077" s="229" t="s">
        <v>53149</v>
      </c>
      <c r="AB10077" s="230">
        <v>1754.71</v>
      </c>
      <c r="AD10077" s="209" t="s">
        <v>24150</v>
      </c>
      <c r="AE10077" s="210">
        <v>1000</v>
      </c>
      <c r="AF10077" s="93"/>
      <c r="AG10077" s="93"/>
      <c r="AH10077" s="93"/>
    </row>
    <row r="10078" spans="21:34" x14ac:dyDescent="0.3">
      <c r="U10078" s="311" t="s">
        <v>50599</v>
      </c>
      <c r="V10078" s="312">
        <v>10905.71</v>
      </c>
      <c r="X10078" s="267" t="s">
        <v>24841</v>
      </c>
      <c r="Y10078" s="268">
        <v>158666.97</v>
      </c>
      <c r="AA10078" s="229" t="s">
        <v>53150</v>
      </c>
      <c r="AB10078" s="230">
        <v>5527.83</v>
      </c>
      <c r="AD10078" s="209" t="s">
        <v>24151</v>
      </c>
      <c r="AE10078" s="210">
        <v>76.510000000000005</v>
      </c>
      <c r="AF10078" s="93"/>
      <c r="AG10078" s="93"/>
      <c r="AH10078" s="93"/>
    </row>
    <row r="10079" spans="21:34" x14ac:dyDescent="0.3">
      <c r="U10079" s="311" t="s">
        <v>16027</v>
      </c>
      <c r="V10079" s="312">
        <v>1812.94</v>
      </c>
      <c r="X10079" s="267" t="s">
        <v>53182</v>
      </c>
      <c r="Y10079" s="268">
        <v>24802.15</v>
      </c>
      <c r="AA10079" s="229" t="s">
        <v>45307</v>
      </c>
      <c r="AB10079" s="230">
        <v>1423830.74</v>
      </c>
      <c r="AD10079" s="209" t="s">
        <v>24152</v>
      </c>
      <c r="AE10079" s="210">
        <v>8928.49</v>
      </c>
      <c r="AF10079" s="93"/>
      <c r="AG10079" s="93"/>
      <c r="AH10079" s="93"/>
    </row>
    <row r="10080" spans="21:34" x14ac:dyDescent="0.3">
      <c r="U10080" s="311" t="s">
        <v>16029</v>
      </c>
      <c r="V10080" s="312">
        <v>3193.54</v>
      </c>
      <c r="X10080" s="267" t="s">
        <v>24842</v>
      </c>
      <c r="Y10080" s="268">
        <v>36623.800000000003</v>
      </c>
      <c r="AA10080" s="229" t="s">
        <v>45308</v>
      </c>
      <c r="AB10080" s="230">
        <v>108923.36</v>
      </c>
      <c r="AD10080" s="209" t="s">
        <v>24153</v>
      </c>
      <c r="AE10080" s="210">
        <v>12505</v>
      </c>
      <c r="AF10080" s="93"/>
      <c r="AG10080" s="93"/>
      <c r="AH10080" s="93"/>
    </row>
    <row r="10081" spans="21:34" x14ac:dyDescent="0.3">
      <c r="U10081" s="311" t="s">
        <v>16030</v>
      </c>
      <c r="V10081" s="312">
        <v>14.24</v>
      </c>
      <c r="X10081" s="267" t="s">
        <v>24843</v>
      </c>
      <c r="Y10081" s="268">
        <v>101979.43</v>
      </c>
      <c r="AA10081" s="229" t="s">
        <v>36510</v>
      </c>
      <c r="AB10081" s="230">
        <v>132000</v>
      </c>
      <c r="AD10081" s="209" t="s">
        <v>24154</v>
      </c>
      <c r="AE10081" s="210">
        <v>1167</v>
      </c>
      <c r="AF10081" s="93"/>
      <c r="AG10081" s="93"/>
      <c r="AH10081" s="93"/>
    </row>
    <row r="10082" spans="21:34" x14ac:dyDescent="0.3">
      <c r="U10082" s="311" t="s">
        <v>38876</v>
      </c>
      <c r="V10082" s="312">
        <v>815</v>
      </c>
      <c r="X10082" s="267" t="s">
        <v>24844</v>
      </c>
      <c r="Y10082" s="268">
        <v>28291.96</v>
      </c>
      <c r="AA10082" s="229" t="s">
        <v>50228</v>
      </c>
      <c r="AB10082" s="230">
        <v>31051.9</v>
      </c>
      <c r="AD10082" s="209" t="s">
        <v>24155</v>
      </c>
      <c r="AE10082" s="210">
        <v>21344</v>
      </c>
      <c r="AF10082" s="93"/>
      <c r="AG10082" s="93"/>
      <c r="AH10082" s="93"/>
    </row>
    <row r="10083" spans="21:34" x14ac:dyDescent="0.3">
      <c r="U10083" s="311" t="s">
        <v>31681</v>
      </c>
      <c r="V10083" s="312">
        <v>35933.699999999997</v>
      </c>
      <c r="X10083" s="267" t="s">
        <v>24845</v>
      </c>
      <c r="Y10083" s="268">
        <v>19894.849999999999</v>
      </c>
      <c r="AA10083" s="229" t="s">
        <v>53151</v>
      </c>
      <c r="AB10083" s="230">
        <v>407342.31</v>
      </c>
      <c r="AD10083" s="209" t="s">
        <v>24156</v>
      </c>
      <c r="AE10083" s="210">
        <v>6301</v>
      </c>
      <c r="AF10083" s="93"/>
      <c r="AG10083" s="93"/>
      <c r="AH10083" s="93"/>
    </row>
    <row r="10084" spans="21:34" x14ac:dyDescent="0.3">
      <c r="U10084" s="311" t="s">
        <v>16060</v>
      </c>
      <c r="V10084" s="312">
        <v>2879.86</v>
      </c>
      <c r="X10084" s="267" t="s">
        <v>57664</v>
      </c>
      <c r="Y10084" s="268">
        <v>60185.79</v>
      </c>
      <c r="AA10084" s="229" t="s">
        <v>24503</v>
      </c>
      <c r="AB10084" s="230">
        <v>357805.14</v>
      </c>
      <c r="AD10084" s="209" t="s">
        <v>24157</v>
      </c>
      <c r="AE10084" s="210">
        <v>7943.21</v>
      </c>
      <c r="AF10084" s="93"/>
      <c r="AG10084" s="93"/>
      <c r="AH10084" s="93"/>
    </row>
    <row r="10085" spans="21:34" x14ac:dyDescent="0.3">
      <c r="U10085" s="311" t="s">
        <v>16061</v>
      </c>
      <c r="V10085" s="312">
        <v>7408.43</v>
      </c>
      <c r="X10085" s="267" t="s">
        <v>57665</v>
      </c>
      <c r="Y10085" s="268">
        <v>60765.53</v>
      </c>
      <c r="AA10085" s="229" t="s">
        <v>24504</v>
      </c>
      <c r="AB10085" s="230">
        <v>198945.38</v>
      </c>
      <c r="AD10085" s="209" t="s">
        <v>24158</v>
      </c>
      <c r="AE10085" s="210">
        <v>1522.79</v>
      </c>
      <c r="AF10085" s="93"/>
      <c r="AG10085" s="93"/>
      <c r="AH10085" s="93"/>
    </row>
    <row r="10086" spans="21:34" x14ac:dyDescent="0.3">
      <c r="U10086" s="311" t="s">
        <v>69347</v>
      </c>
      <c r="V10086" s="312">
        <v>49090.879999999997</v>
      </c>
      <c r="X10086" s="267" t="s">
        <v>59741</v>
      </c>
      <c r="Y10086" s="268">
        <v>560325.4</v>
      </c>
      <c r="AA10086" s="229" t="s">
        <v>33891</v>
      </c>
      <c r="AB10086" s="230">
        <v>947962.29</v>
      </c>
      <c r="AD10086" s="209" t="s">
        <v>24159</v>
      </c>
      <c r="AE10086" s="210">
        <v>2000</v>
      </c>
      <c r="AF10086" s="93"/>
      <c r="AG10086" s="93"/>
      <c r="AH10086" s="93"/>
    </row>
    <row r="10087" spans="21:34" x14ac:dyDescent="0.3">
      <c r="U10087" s="311" t="s">
        <v>56764</v>
      </c>
      <c r="V10087" s="312">
        <v>48449.97</v>
      </c>
      <c r="X10087" s="267" t="s">
        <v>36537</v>
      </c>
      <c r="Y10087" s="268">
        <v>763929.1</v>
      </c>
      <c r="AA10087" s="229" t="s">
        <v>40507</v>
      </c>
      <c r="AB10087" s="230">
        <v>24194</v>
      </c>
      <c r="AD10087" s="209" t="s">
        <v>24160</v>
      </c>
      <c r="AE10087" s="210">
        <v>5961</v>
      </c>
      <c r="AF10087" s="93"/>
      <c r="AG10087" s="93"/>
      <c r="AH10087" s="93"/>
    </row>
    <row r="10088" spans="21:34" x14ac:dyDescent="0.3">
      <c r="U10088" s="311" t="s">
        <v>16096</v>
      </c>
      <c r="V10088" s="312">
        <v>46181.84</v>
      </c>
      <c r="X10088" s="267" t="s">
        <v>24847</v>
      </c>
      <c r="Y10088" s="268">
        <v>810290.52</v>
      </c>
      <c r="AA10088" s="229" t="s">
        <v>50229</v>
      </c>
      <c r="AB10088" s="230">
        <v>15000</v>
      </c>
      <c r="AD10088" s="209" t="s">
        <v>24161</v>
      </c>
      <c r="AE10088" s="210">
        <v>6558.33</v>
      </c>
      <c r="AF10088" s="93"/>
      <c r="AG10088" s="93"/>
      <c r="AH10088" s="93"/>
    </row>
    <row r="10089" spans="21:34" x14ac:dyDescent="0.3">
      <c r="U10089" s="311" t="s">
        <v>16098</v>
      </c>
      <c r="V10089" s="312">
        <v>10708.36</v>
      </c>
      <c r="X10089" s="267" t="s">
        <v>24848</v>
      </c>
      <c r="Y10089" s="268">
        <v>1340806.6499999999</v>
      </c>
      <c r="AA10089" s="229" t="s">
        <v>50230</v>
      </c>
      <c r="AB10089" s="230">
        <v>1147.5</v>
      </c>
      <c r="AD10089" s="209" t="s">
        <v>24162</v>
      </c>
      <c r="AE10089" s="210">
        <v>7455.07</v>
      </c>
      <c r="AF10089" s="93"/>
      <c r="AG10089" s="93"/>
      <c r="AH10089" s="93"/>
    </row>
    <row r="10090" spans="21:34" x14ac:dyDescent="0.3">
      <c r="U10090" s="311" t="s">
        <v>16099</v>
      </c>
      <c r="V10090" s="312">
        <v>2882.58</v>
      </c>
      <c r="X10090" s="267" t="s">
        <v>36538</v>
      </c>
      <c r="Y10090" s="268">
        <v>500000</v>
      </c>
      <c r="AA10090" s="229" t="s">
        <v>53152</v>
      </c>
      <c r="AB10090" s="230">
        <v>1777.5</v>
      </c>
      <c r="AD10090" s="209" t="s">
        <v>24163</v>
      </c>
      <c r="AE10090" s="210">
        <v>3003</v>
      </c>
      <c r="AF10090" s="93"/>
      <c r="AG10090" s="93"/>
      <c r="AH10090" s="93"/>
    </row>
    <row r="10091" spans="21:34" x14ac:dyDescent="0.3">
      <c r="U10091" s="311" t="s">
        <v>16100</v>
      </c>
      <c r="V10091" s="312">
        <v>15698.96</v>
      </c>
      <c r="X10091" s="267" t="s">
        <v>24849</v>
      </c>
      <c r="Y10091" s="268">
        <v>291166.21000000002</v>
      </c>
      <c r="AA10091" s="229" t="s">
        <v>53153</v>
      </c>
      <c r="AB10091" s="230">
        <v>135.97999999999999</v>
      </c>
      <c r="AD10091" s="209" t="s">
        <v>24164</v>
      </c>
      <c r="AE10091" s="210">
        <v>9000</v>
      </c>
      <c r="AF10091" s="93"/>
      <c r="AG10091" s="93"/>
      <c r="AH10091" s="93"/>
    </row>
    <row r="10092" spans="21:34" x14ac:dyDescent="0.3">
      <c r="U10092" s="311" t="s">
        <v>16101</v>
      </c>
      <c r="V10092" s="312">
        <v>2351.29</v>
      </c>
      <c r="X10092" s="267" t="s">
        <v>45353</v>
      </c>
      <c r="Y10092" s="268">
        <v>-22277.040000000001</v>
      </c>
      <c r="AA10092" s="229" t="s">
        <v>50231</v>
      </c>
      <c r="AB10092" s="230">
        <v>12678.43</v>
      </c>
      <c r="AD10092" s="209" t="s">
        <v>24165</v>
      </c>
      <c r="AE10092" s="210">
        <v>15640.44</v>
      </c>
      <c r="AF10092" s="93"/>
      <c r="AG10092" s="93"/>
      <c r="AH10092" s="93"/>
    </row>
    <row r="10093" spans="21:34" x14ac:dyDescent="0.3">
      <c r="U10093" s="311" t="s">
        <v>48427</v>
      </c>
      <c r="V10093" s="312">
        <v>28674</v>
      </c>
      <c r="X10093" s="267" t="s">
        <v>45355</v>
      </c>
      <c r="Y10093" s="268">
        <v>23450</v>
      </c>
      <c r="AA10093" s="229" t="s">
        <v>35338</v>
      </c>
      <c r="AB10093" s="230">
        <v>95669.38</v>
      </c>
      <c r="AD10093" s="209" t="s">
        <v>24166</v>
      </c>
      <c r="AE10093" s="210">
        <v>1196.56</v>
      </c>
      <c r="AF10093" s="93"/>
      <c r="AG10093" s="93"/>
      <c r="AH10093" s="93"/>
    </row>
    <row r="10094" spans="21:34" x14ac:dyDescent="0.3">
      <c r="U10094" s="311" t="s">
        <v>55565</v>
      </c>
      <c r="V10094" s="312">
        <v>20441</v>
      </c>
      <c r="X10094" s="267" t="s">
        <v>45356</v>
      </c>
      <c r="Y10094" s="268">
        <v>1794</v>
      </c>
      <c r="AA10094" s="229" t="s">
        <v>33892</v>
      </c>
      <c r="AB10094" s="230">
        <v>7875</v>
      </c>
      <c r="AD10094" s="209" t="s">
        <v>24167</v>
      </c>
      <c r="AE10094" s="210">
        <v>7811.46</v>
      </c>
      <c r="AF10094" s="93"/>
      <c r="AG10094" s="93"/>
      <c r="AH10094" s="93"/>
    </row>
    <row r="10095" spans="21:34" x14ac:dyDescent="0.3">
      <c r="U10095" s="311" t="s">
        <v>49323</v>
      </c>
      <c r="V10095" s="312">
        <v>32598</v>
      </c>
      <c r="X10095" s="267" t="s">
        <v>45357</v>
      </c>
      <c r="Y10095" s="268">
        <v>5047.0200000000004</v>
      </c>
      <c r="AA10095" s="229" t="s">
        <v>24505</v>
      </c>
      <c r="AB10095" s="230">
        <v>66442.5</v>
      </c>
      <c r="AD10095" s="209" t="s">
        <v>24168</v>
      </c>
      <c r="AE10095" s="210">
        <v>597.54</v>
      </c>
      <c r="AF10095" s="93"/>
      <c r="AG10095" s="93"/>
      <c r="AH10095" s="93"/>
    </row>
    <row r="10096" spans="21:34" x14ac:dyDescent="0.3">
      <c r="U10096" s="311" t="s">
        <v>16206</v>
      </c>
      <c r="V10096" s="312">
        <v>220067.06</v>
      </c>
      <c r="X10096" s="267" t="s">
        <v>64688</v>
      </c>
      <c r="Y10096" s="268">
        <v>4000</v>
      </c>
      <c r="AA10096" s="229" t="s">
        <v>49046</v>
      </c>
      <c r="AB10096" s="230">
        <v>114362</v>
      </c>
      <c r="AD10096" s="209" t="s">
        <v>24169</v>
      </c>
      <c r="AE10096" s="210">
        <v>4000</v>
      </c>
      <c r="AF10096" s="93"/>
      <c r="AG10096" s="93"/>
      <c r="AH10096" s="93"/>
    </row>
    <row r="10097" spans="21:34" x14ac:dyDescent="0.3">
      <c r="U10097" s="311" t="s">
        <v>16207</v>
      </c>
      <c r="V10097" s="312">
        <v>191090.29</v>
      </c>
      <c r="X10097" s="267" t="s">
        <v>55297</v>
      </c>
      <c r="Y10097" s="268">
        <v>3780.48</v>
      </c>
      <c r="AA10097" s="229" t="s">
        <v>47110</v>
      </c>
      <c r="AB10097" s="230">
        <v>582</v>
      </c>
      <c r="AD10097" s="209" t="s">
        <v>24170</v>
      </c>
      <c r="AE10097" s="210">
        <v>8811.4599999999991</v>
      </c>
      <c r="AF10097" s="93"/>
      <c r="AG10097" s="93"/>
      <c r="AH10097" s="93"/>
    </row>
    <row r="10098" spans="21:34" x14ac:dyDescent="0.3">
      <c r="U10098" s="311" t="s">
        <v>16209</v>
      </c>
      <c r="V10098" s="312">
        <v>9870</v>
      </c>
      <c r="X10098" s="267" t="s">
        <v>53185</v>
      </c>
      <c r="Y10098" s="268">
        <v>595.21</v>
      </c>
      <c r="AA10098" s="229" t="s">
        <v>24506</v>
      </c>
      <c r="AB10098" s="230">
        <v>9322.5</v>
      </c>
      <c r="AD10098" s="209" t="s">
        <v>24171</v>
      </c>
      <c r="AE10098" s="210">
        <v>15640.44</v>
      </c>
      <c r="AF10098" s="93"/>
      <c r="AG10098" s="93"/>
      <c r="AH10098" s="93"/>
    </row>
    <row r="10099" spans="21:34" x14ac:dyDescent="0.3">
      <c r="U10099" s="311" t="s">
        <v>48429</v>
      </c>
      <c r="V10099" s="312">
        <v>101074.16</v>
      </c>
      <c r="X10099" s="267" t="s">
        <v>53186</v>
      </c>
      <c r="Y10099" s="268">
        <v>1906.22</v>
      </c>
      <c r="AA10099" s="229" t="s">
        <v>24507</v>
      </c>
      <c r="AB10099" s="230">
        <v>79038.289999999994</v>
      </c>
      <c r="AD10099" s="209" t="s">
        <v>24172</v>
      </c>
      <c r="AE10099" s="210">
        <v>1870.61</v>
      </c>
      <c r="AF10099" s="93"/>
      <c r="AG10099" s="93"/>
      <c r="AH10099" s="93"/>
    </row>
    <row r="10100" spans="21:34" x14ac:dyDescent="0.3">
      <c r="U10100" s="311" t="s">
        <v>54223</v>
      </c>
      <c r="V10100" s="312">
        <v>73055.199999999997</v>
      </c>
      <c r="X10100" s="267" t="s">
        <v>59742</v>
      </c>
      <c r="Y10100" s="268">
        <v>174.76</v>
      </c>
      <c r="AA10100" s="229" t="s">
        <v>24508</v>
      </c>
      <c r="AB10100" s="230">
        <v>1350</v>
      </c>
      <c r="AD10100" s="209" t="s">
        <v>24173</v>
      </c>
      <c r="AE10100" s="210">
        <v>12946.21</v>
      </c>
      <c r="AF10100" s="93"/>
      <c r="AG10100" s="93"/>
      <c r="AH10100" s="93"/>
    </row>
    <row r="10101" spans="21:34" x14ac:dyDescent="0.3">
      <c r="U10101" s="311" t="s">
        <v>50602</v>
      </c>
      <c r="V10101" s="312">
        <v>4497.13</v>
      </c>
      <c r="X10101" s="267" t="s">
        <v>64689</v>
      </c>
      <c r="Y10101" s="268">
        <v>6906.04</v>
      </c>
      <c r="AA10101" s="229" t="s">
        <v>33893</v>
      </c>
      <c r="AB10101" s="230">
        <v>3120</v>
      </c>
      <c r="AD10101" s="209" t="s">
        <v>24174</v>
      </c>
      <c r="AE10101" s="210">
        <v>6558.33</v>
      </c>
      <c r="AF10101" s="93"/>
      <c r="AG10101" s="93"/>
      <c r="AH10101" s="93"/>
    </row>
    <row r="10102" spans="21:34" x14ac:dyDescent="0.3">
      <c r="U10102" s="311" t="s">
        <v>16212</v>
      </c>
      <c r="V10102" s="312">
        <v>2032.92</v>
      </c>
      <c r="X10102" s="267" t="s">
        <v>57666</v>
      </c>
      <c r="Y10102" s="268">
        <v>512</v>
      </c>
      <c r="AA10102" s="229" t="s">
        <v>42766</v>
      </c>
      <c r="AB10102" s="230">
        <v>40609.699999999997</v>
      </c>
      <c r="AD10102" s="209" t="s">
        <v>24175</v>
      </c>
      <c r="AE10102" s="210">
        <v>34034.35</v>
      </c>
      <c r="AF10102" s="93"/>
      <c r="AG10102" s="93"/>
      <c r="AH10102" s="93"/>
    </row>
    <row r="10103" spans="21:34" x14ac:dyDescent="0.3">
      <c r="U10103" s="311" t="s">
        <v>16213</v>
      </c>
      <c r="V10103" s="312">
        <v>4347.5200000000004</v>
      </c>
      <c r="X10103" s="267" t="s">
        <v>53187</v>
      </c>
      <c r="Y10103" s="268">
        <v>51620.11</v>
      </c>
      <c r="AA10103" s="229" t="s">
        <v>53154</v>
      </c>
      <c r="AB10103" s="230">
        <v>18889.8</v>
      </c>
      <c r="AD10103" s="209" t="s">
        <v>24176</v>
      </c>
      <c r="AE10103" s="210">
        <v>16505</v>
      </c>
      <c r="AF10103" s="93"/>
      <c r="AG10103" s="93"/>
      <c r="AH10103" s="93"/>
    </row>
    <row r="10104" spans="21:34" x14ac:dyDescent="0.3">
      <c r="U10104" s="311" t="s">
        <v>63848</v>
      </c>
      <c r="V10104" s="312">
        <v>98549.93</v>
      </c>
      <c r="X10104" s="267" t="s">
        <v>53188</v>
      </c>
      <c r="Y10104" s="268">
        <v>3988.07</v>
      </c>
      <c r="AA10104" s="229" t="s">
        <v>53155</v>
      </c>
      <c r="AB10104" s="230">
        <v>19.23</v>
      </c>
      <c r="AD10104" s="209" t="s">
        <v>24177</v>
      </c>
      <c r="AE10104" s="210">
        <v>27645</v>
      </c>
      <c r="AF10104" s="93"/>
      <c r="AG10104" s="93"/>
      <c r="AH10104" s="93"/>
    </row>
    <row r="10105" spans="21:34" x14ac:dyDescent="0.3">
      <c r="U10105" s="311" t="s">
        <v>59305</v>
      </c>
      <c r="V10105" s="312">
        <v>29925.39</v>
      </c>
      <c r="X10105" s="267" t="s">
        <v>53189</v>
      </c>
      <c r="Y10105" s="268">
        <v>11164.46</v>
      </c>
      <c r="AA10105" s="229" t="s">
        <v>33894</v>
      </c>
      <c r="AB10105" s="230">
        <v>119484.08</v>
      </c>
      <c r="AD10105" s="209" t="s">
        <v>24178</v>
      </c>
      <c r="AE10105" s="210">
        <v>14400.18</v>
      </c>
      <c r="AF10105" s="93"/>
      <c r="AG10105" s="93"/>
      <c r="AH10105" s="93"/>
    </row>
    <row r="10106" spans="21:34" x14ac:dyDescent="0.3">
      <c r="U10106" s="311" t="s">
        <v>59306</v>
      </c>
      <c r="V10106" s="312">
        <v>1955.88</v>
      </c>
      <c r="X10106" s="267" t="s">
        <v>57667</v>
      </c>
      <c r="Y10106" s="268">
        <v>4610.5</v>
      </c>
      <c r="AA10106" s="229" t="s">
        <v>47111</v>
      </c>
      <c r="AB10106" s="230">
        <v>1651.76</v>
      </c>
      <c r="AD10106" s="209" t="s">
        <v>24179</v>
      </c>
      <c r="AE10106" s="210">
        <v>1070.82</v>
      </c>
      <c r="AF10106" s="93"/>
      <c r="AG10106" s="93"/>
      <c r="AH10106" s="93"/>
    </row>
    <row r="10107" spans="21:34" x14ac:dyDescent="0.3">
      <c r="U10107" s="311" t="s">
        <v>16215</v>
      </c>
      <c r="V10107" s="312">
        <v>58500</v>
      </c>
      <c r="X10107" s="267" t="s">
        <v>53190</v>
      </c>
      <c r="Y10107" s="268">
        <v>2420.13</v>
      </c>
      <c r="AA10107" s="229" t="s">
        <v>53156</v>
      </c>
      <c r="AB10107" s="230">
        <v>113407.6</v>
      </c>
      <c r="AD10107" s="209" t="s">
        <v>24180</v>
      </c>
      <c r="AE10107" s="210">
        <v>1356</v>
      </c>
      <c r="AF10107" s="93"/>
      <c r="AG10107" s="93"/>
      <c r="AH10107" s="93"/>
    </row>
    <row r="10108" spans="21:34" x14ac:dyDescent="0.3">
      <c r="U10108" s="311" t="s">
        <v>59307</v>
      </c>
      <c r="V10108" s="312">
        <v>206640</v>
      </c>
      <c r="X10108" s="267" t="s">
        <v>64690</v>
      </c>
      <c r="Y10108" s="268">
        <v>15355</v>
      </c>
      <c r="AA10108" s="229" t="s">
        <v>24509</v>
      </c>
      <c r="AB10108" s="230">
        <v>50288.87</v>
      </c>
      <c r="AD10108" s="209" t="s">
        <v>24181</v>
      </c>
      <c r="AE10108" s="210">
        <v>13554</v>
      </c>
      <c r="AF10108" s="93"/>
      <c r="AG10108" s="93"/>
      <c r="AH10108" s="93"/>
    </row>
    <row r="10109" spans="21:34" x14ac:dyDescent="0.3">
      <c r="U10109" s="311" t="s">
        <v>16216</v>
      </c>
      <c r="V10109" s="312">
        <v>58959.46</v>
      </c>
      <c r="X10109" s="267" t="s">
        <v>59743</v>
      </c>
      <c r="Y10109" s="268">
        <v>1021.89</v>
      </c>
      <c r="AA10109" s="229" t="s">
        <v>35339</v>
      </c>
      <c r="AB10109" s="230">
        <v>81363.16</v>
      </c>
      <c r="AD10109" s="209" t="s">
        <v>24182</v>
      </c>
      <c r="AE10109" s="210">
        <v>26253</v>
      </c>
      <c r="AF10109" s="93"/>
      <c r="AG10109" s="93"/>
      <c r="AH10109" s="93"/>
    </row>
    <row r="10110" spans="21:34" x14ac:dyDescent="0.3">
      <c r="U10110" s="311" t="s">
        <v>16218</v>
      </c>
      <c r="V10110" s="312">
        <v>85065.74</v>
      </c>
      <c r="X10110" s="267" t="s">
        <v>56378</v>
      </c>
      <c r="Y10110" s="268">
        <v>1169.47</v>
      </c>
      <c r="AA10110" s="229" t="s">
        <v>35340</v>
      </c>
      <c r="AB10110" s="230">
        <v>19490.88</v>
      </c>
      <c r="AD10110" s="209" t="s">
        <v>24183</v>
      </c>
      <c r="AE10110" s="210">
        <v>1704</v>
      </c>
      <c r="AF10110" s="93"/>
      <c r="AG10110" s="93"/>
      <c r="AH10110" s="93"/>
    </row>
    <row r="10111" spans="21:34" x14ac:dyDescent="0.3">
      <c r="U10111" s="311" t="s">
        <v>16219</v>
      </c>
      <c r="V10111" s="312">
        <v>272582.18</v>
      </c>
      <c r="X10111" s="267" t="s">
        <v>53191</v>
      </c>
      <c r="Y10111" s="268">
        <v>15960</v>
      </c>
      <c r="AA10111" s="229" t="s">
        <v>50232</v>
      </c>
      <c r="AB10111" s="230">
        <v>261744.37</v>
      </c>
      <c r="AD10111" s="209" t="s">
        <v>24184</v>
      </c>
      <c r="AE10111" s="210">
        <v>3563</v>
      </c>
      <c r="AF10111" s="93"/>
      <c r="AG10111" s="93"/>
      <c r="AH10111" s="93"/>
    </row>
    <row r="10112" spans="21:34" x14ac:dyDescent="0.3">
      <c r="U10112" s="311" t="s">
        <v>16220</v>
      </c>
      <c r="V10112" s="312">
        <v>75713.119999999995</v>
      </c>
      <c r="X10112" s="267" t="s">
        <v>33922</v>
      </c>
      <c r="Y10112" s="268">
        <v>1750</v>
      </c>
      <c r="AA10112" s="229" t="s">
        <v>53157</v>
      </c>
      <c r="AB10112" s="230">
        <v>169258.32</v>
      </c>
      <c r="AD10112" s="209" t="s">
        <v>24185</v>
      </c>
      <c r="AE10112" s="210">
        <v>13212</v>
      </c>
      <c r="AF10112" s="93"/>
      <c r="AG10112" s="93"/>
      <c r="AH10112" s="93"/>
    </row>
    <row r="10113" spans="21:34" x14ac:dyDescent="0.3">
      <c r="U10113" s="311" t="s">
        <v>13110</v>
      </c>
      <c r="V10113" s="312">
        <v>134871.29999999999</v>
      </c>
      <c r="X10113" s="267" t="s">
        <v>35361</v>
      </c>
      <c r="Y10113" s="268">
        <v>208018.6</v>
      </c>
      <c r="AA10113" s="229" t="s">
        <v>35341</v>
      </c>
      <c r="AB10113" s="230">
        <v>147521.56</v>
      </c>
      <c r="AD10113" s="209" t="s">
        <v>24186</v>
      </c>
      <c r="AE10113" s="210">
        <v>7217.24</v>
      </c>
      <c r="AF10113" s="93"/>
      <c r="AG10113" s="93"/>
      <c r="AH10113" s="93"/>
    </row>
    <row r="10114" spans="21:34" x14ac:dyDescent="0.3">
      <c r="U10114" s="311" t="s">
        <v>61661</v>
      </c>
      <c r="V10114" s="312">
        <v>7574.94</v>
      </c>
      <c r="X10114" s="267" t="s">
        <v>35362</v>
      </c>
      <c r="Y10114" s="268">
        <v>379140</v>
      </c>
      <c r="AA10114" s="229" t="s">
        <v>33895</v>
      </c>
      <c r="AB10114" s="230">
        <v>42369</v>
      </c>
      <c r="AD10114" s="209" t="s">
        <v>24187</v>
      </c>
      <c r="AE10114" s="210">
        <v>33387.760000000002</v>
      </c>
      <c r="AF10114" s="93"/>
      <c r="AG10114" s="93"/>
      <c r="AH10114" s="93"/>
    </row>
    <row r="10115" spans="21:34" x14ac:dyDescent="0.3">
      <c r="U10115" s="311" t="s">
        <v>38889</v>
      </c>
      <c r="V10115" s="312">
        <v>41487.72</v>
      </c>
      <c r="X10115" s="267" t="s">
        <v>42787</v>
      </c>
      <c r="Y10115" s="268">
        <v>223600</v>
      </c>
      <c r="AA10115" s="229" t="s">
        <v>53158</v>
      </c>
      <c r="AB10115" s="230">
        <v>36753.81</v>
      </c>
      <c r="AD10115" s="209" t="s">
        <v>24188</v>
      </c>
      <c r="AE10115" s="210">
        <v>14400.18</v>
      </c>
      <c r="AF10115" s="93"/>
      <c r="AG10115" s="93"/>
      <c r="AH10115" s="93"/>
    </row>
    <row r="10116" spans="21:34" x14ac:dyDescent="0.3">
      <c r="U10116" s="311" t="s">
        <v>48430</v>
      </c>
      <c r="V10116" s="312">
        <v>142.5</v>
      </c>
      <c r="X10116" s="267" t="s">
        <v>36539</v>
      </c>
      <c r="Y10116" s="268">
        <v>145868.89000000001</v>
      </c>
      <c r="AA10116" s="229" t="s">
        <v>36511</v>
      </c>
      <c r="AB10116" s="230">
        <v>513750.78</v>
      </c>
      <c r="AD10116" s="209" t="s">
        <v>24189</v>
      </c>
      <c r="AE10116" s="210">
        <v>1070.82</v>
      </c>
      <c r="AF10116" s="93"/>
      <c r="AG10116" s="93"/>
      <c r="AH10116" s="93"/>
    </row>
    <row r="10117" spans="21:34" x14ac:dyDescent="0.3">
      <c r="U10117" s="311" t="s">
        <v>55568</v>
      </c>
      <c r="V10117" s="312">
        <v>250.08</v>
      </c>
      <c r="X10117" s="267" t="s">
        <v>35363</v>
      </c>
      <c r="Y10117" s="268">
        <v>103485.74</v>
      </c>
      <c r="AA10117" s="229" t="s">
        <v>48136</v>
      </c>
      <c r="AB10117" s="230">
        <v>864.43</v>
      </c>
      <c r="AD10117" s="209" t="s">
        <v>24190</v>
      </c>
      <c r="AE10117" s="210">
        <v>3563</v>
      </c>
      <c r="AF10117" s="93"/>
      <c r="AG10117" s="93"/>
      <c r="AH10117" s="93"/>
    </row>
    <row r="10118" spans="21:34" x14ac:dyDescent="0.3">
      <c r="U10118" s="311" t="s">
        <v>54224</v>
      </c>
      <c r="V10118" s="312">
        <v>5485.22</v>
      </c>
      <c r="X10118" s="267" t="s">
        <v>39358</v>
      </c>
      <c r="Y10118" s="268">
        <v>639151.71</v>
      </c>
      <c r="AA10118" s="229" t="s">
        <v>47112</v>
      </c>
      <c r="AB10118" s="230">
        <v>1299.58</v>
      </c>
      <c r="AD10118" s="209" t="s">
        <v>24191</v>
      </c>
      <c r="AE10118" s="210">
        <v>14568</v>
      </c>
      <c r="AF10118" s="93"/>
      <c r="AG10118" s="93"/>
      <c r="AH10118" s="93"/>
    </row>
    <row r="10119" spans="21:34" x14ac:dyDescent="0.3">
      <c r="U10119" s="311" t="s">
        <v>69348</v>
      </c>
      <c r="V10119" s="312">
        <v>40000</v>
      </c>
      <c r="X10119" s="267" t="s">
        <v>36540</v>
      </c>
      <c r="Y10119" s="268">
        <v>92742</v>
      </c>
      <c r="AA10119" s="229" t="s">
        <v>48137</v>
      </c>
      <c r="AB10119" s="230">
        <v>264874.12</v>
      </c>
      <c r="AD10119" s="209" t="s">
        <v>24192</v>
      </c>
      <c r="AE10119" s="210">
        <v>8921.24</v>
      </c>
      <c r="AF10119" s="93"/>
      <c r="AG10119" s="93"/>
      <c r="AH10119" s="93"/>
    </row>
    <row r="10120" spans="21:34" x14ac:dyDescent="0.3">
      <c r="U10120" s="311" t="s">
        <v>13111</v>
      </c>
      <c r="V10120" s="312">
        <v>12428.98</v>
      </c>
      <c r="X10120" s="267" t="s">
        <v>33923</v>
      </c>
      <c r="Y10120" s="268">
        <v>111193.22</v>
      </c>
      <c r="AA10120" s="229" t="s">
        <v>48138</v>
      </c>
      <c r="AB10120" s="230">
        <v>20262.88</v>
      </c>
      <c r="AD10120" s="209" t="s">
        <v>24193</v>
      </c>
      <c r="AE10120" s="210">
        <v>73194.759999999995</v>
      </c>
      <c r="AF10120" s="93"/>
      <c r="AG10120" s="93"/>
      <c r="AH10120" s="93"/>
    </row>
    <row r="10121" spans="21:34" x14ac:dyDescent="0.3">
      <c r="U10121" s="311" t="s">
        <v>61131</v>
      </c>
      <c r="V10121" s="312">
        <v>112000</v>
      </c>
      <c r="X10121" s="267" t="s">
        <v>42788</v>
      </c>
      <c r="Y10121" s="268">
        <v>9450</v>
      </c>
      <c r="AA10121" s="229" t="s">
        <v>45309</v>
      </c>
      <c r="AB10121" s="230">
        <v>16463.099999999999</v>
      </c>
      <c r="AD10121" s="209" t="s">
        <v>24194</v>
      </c>
      <c r="AE10121" s="210">
        <v>5416.67</v>
      </c>
      <c r="AF10121" s="93"/>
      <c r="AG10121" s="93"/>
      <c r="AH10121" s="93"/>
    </row>
    <row r="10122" spans="21:34" x14ac:dyDescent="0.3">
      <c r="U10122" s="311" t="s">
        <v>16223</v>
      </c>
      <c r="V10122" s="312">
        <v>223650</v>
      </c>
      <c r="X10122" s="267" t="s">
        <v>36541</v>
      </c>
      <c r="Y10122" s="268">
        <v>10321.69</v>
      </c>
      <c r="AA10122" s="229" t="s">
        <v>45310</v>
      </c>
      <c r="AB10122" s="230">
        <v>1823.6</v>
      </c>
      <c r="AD10122" s="209" t="s">
        <v>24195</v>
      </c>
      <c r="AE10122" s="210">
        <v>3790.34</v>
      </c>
      <c r="AF10122" s="93"/>
      <c r="AG10122" s="93"/>
      <c r="AH10122" s="93"/>
    </row>
    <row r="10123" spans="21:34" x14ac:dyDescent="0.3">
      <c r="U10123" s="311" t="s">
        <v>16224</v>
      </c>
      <c r="V10123" s="312">
        <v>25.6</v>
      </c>
      <c r="X10123" s="267" t="s">
        <v>63757</v>
      </c>
      <c r="Y10123" s="268">
        <v>2969.65</v>
      </c>
      <c r="AA10123" s="229" t="s">
        <v>24554</v>
      </c>
      <c r="AB10123" s="230">
        <v>482</v>
      </c>
      <c r="AD10123" s="209" t="s">
        <v>24196</v>
      </c>
      <c r="AE10123" s="210">
        <v>3000</v>
      </c>
      <c r="AF10123" s="93"/>
      <c r="AG10123" s="93"/>
      <c r="AH10123" s="93"/>
    </row>
    <row r="10124" spans="21:34" x14ac:dyDescent="0.3">
      <c r="U10124" s="311" t="s">
        <v>33173</v>
      </c>
      <c r="V10124" s="312">
        <v>11498.74</v>
      </c>
      <c r="X10124" s="267" t="s">
        <v>33924</v>
      </c>
      <c r="Y10124" s="268">
        <v>325312.05</v>
      </c>
      <c r="AA10124" s="229" t="s">
        <v>47113</v>
      </c>
      <c r="AB10124" s="230">
        <v>349</v>
      </c>
      <c r="AD10124" s="209" t="s">
        <v>24197</v>
      </c>
      <c r="AE10124" s="210">
        <v>912.99</v>
      </c>
      <c r="AF10124" s="93"/>
      <c r="AG10124" s="93"/>
      <c r="AH10124" s="93"/>
    </row>
    <row r="10125" spans="21:34" x14ac:dyDescent="0.3">
      <c r="U10125" s="311" t="s">
        <v>16226</v>
      </c>
      <c r="V10125" s="312">
        <v>3002745.09</v>
      </c>
      <c r="X10125" s="267" t="s">
        <v>63758</v>
      </c>
      <c r="Y10125" s="268">
        <v>122627.28</v>
      </c>
      <c r="AA10125" s="229" t="s">
        <v>53159</v>
      </c>
      <c r="AB10125" s="230">
        <v>783</v>
      </c>
      <c r="AD10125" s="209" t="s">
        <v>24198</v>
      </c>
      <c r="AE10125" s="210">
        <v>1705</v>
      </c>
      <c r="AF10125" s="93"/>
      <c r="AG10125" s="93"/>
      <c r="AH10125" s="93"/>
    </row>
    <row r="10126" spans="21:34" x14ac:dyDescent="0.3">
      <c r="U10126" s="311" t="s">
        <v>55569</v>
      </c>
      <c r="V10126" s="312">
        <v>35209.43</v>
      </c>
      <c r="X10126" s="267" t="s">
        <v>33925</v>
      </c>
      <c r="Y10126" s="268">
        <v>174912.54</v>
      </c>
      <c r="AA10126" s="229" t="s">
        <v>39327</v>
      </c>
      <c r="AB10126" s="230">
        <v>34872.61</v>
      </c>
      <c r="AD10126" s="209" t="s">
        <v>24199</v>
      </c>
      <c r="AE10126" s="210">
        <v>2160</v>
      </c>
      <c r="AF10126" s="93"/>
      <c r="AG10126" s="93"/>
      <c r="AH10126" s="93"/>
    </row>
    <row r="10127" spans="21:34" x14ac:dyDescent="0.3">
      <c r="U10127" s="311" t="s">
        <v>49324</v>
      </c>
      <c r="V10127" s="312">
        <v>4317</v>
      </c>
      <c r="X10127" s="267" t="s">
        <v>33926</v>
      </c>
      <c r="Y10127" s="268">
        <v>559171.67000000004</v>
      </c>
      <c r="AA10127" s="229" t="s">
        <v>39328</v>
      </c>
      <c r="AB10127" s="230">
        <v>2756.03</v>
      </c>
      <c r="AD10127" s="209" t="s">
        <v>24200</v>
      </c>
      <c r="AE10127" s="210">
        <v>795</v>
      </c>
      <c r="AF10127" s="93"/>
      <c r="AG10127" s="93"/>
      <c r="AH10127" s="93"/>
    </row>
    <row r="10128" spans="21:34" x14ac:dyDescent="0.3">
      <c r="U10128" s="311" t="s">
        <v>69349</v>
      </c>
      <c r="V10128" s="312">
        <v>389049.12</v>
      </c>
      <c r="X10128" s="267" t="s">
        <v>33927</v>
      </c>
      <c r="Y10128" s="268">
        <v>226316.82</v>
      </c>
      <c r="AA10128" s="229" t="s">
        <v>47114</v>
      </c>
      <c r="AB10128" s="230">
        <v>749.97</v>
      </c>
      <c r="AD10128" s="209" t="s">
        <v>24201</v>
      </c>
      <c r="AE10128" s="210">
        <v>4317</v>
      </c>
      <c r="AF10128" s="93"/>
      <c r="AG10128" s="93"/>
      <c r="AH10128" s="93"/>
    </row>
    <row r="10129" spans="21:34" x14ac:dyDescent="0.3">
      <c r="U10129" s="311" t="s">
        <v>69350</v>
      </c>
      <c r="V10129" s="312">
        <v>2848.8</v>
      </c>
      <c r="X10129" s="267" t="s">
        <v>36542</v>
      </c>
      <c r="Y10129" s="268">
        <v>1164156.98</v>
      </c>
      <c r="AA10129" s="229" t="s">
        <v>42767</v>
      </c>
      <c r="AB10129" s="230">
        <v>3000</v>
      </c>
      <c r="AD10129" s="209" t="s">
        <v>24202</v>
      </c>
      <c r="AE10129" s="210">
        <v>713</v>
      </c>
      <c r="AF10129" s="93"/>
      <c r="AG10129" s="93"/>
      <c r="AH10129" s="93"/>
    </row>
    <row r="10130" spans="21:34" x14ac:dyDescent="0.3">
      <c r="U10130" s="311" t="s">
        <v>36057</v>
      </c>
      <c r="V10130" s="312">
        <v>16485</v>
      </c>
      <c r="X10130" s="267" t="s">
        <v>59744</v>
      </c>
      <c r="Y10130" s="268">
        <v>1221659.1499999999</v>
      </c>
      <c r="AA10130" s="229" t="s">
        <v>45311</v>
      </c>
      <c r="AB10130" s="230">
        <v>7000</v>
      </c>
      <c r="AD10130" s="209" t="s">
        <v>24203</v>
      </c>
      <c r="AE10130" s="210">
        <v>347.42</v>
      </c>
      <c r="AF10130" s="93"/>
      <c r="AG10130" s="93"/>
      <c r="AH10130" s="93"/>
    </row>
    <row r="10131" spans="21:34" x14ac:dyDescent="0.3">
      <c r="U10131" s="311" t="s">
        <v>61662</v>
      </c>
      <c r="V10131" s="312">
        <v>2640</v>
      </c>
      <c r="X10131" s="267" t="s">
        <v>35364</v>
      </c>
      <c r="Y10131" s="268">
        <v>175613.36</v>
      </c>
      <c r="AA10131" s="229" t="s">
        <v>45312</v>
      </c>
      <c r="AB10131" s="230">
        <v>532</v>
      </c>
      <c r="AD10131" s="209" t="s">
        <v>24204</v>
      </c>
      <c r="AE10131" s="210">
        <v>26.58</v>
      </c>
      <c r="AF10131" s="93"/>
      <c r="AG10131" s="93"/>
      <c r="AH10131" s="93"/>
    </row>
    <row r="10132" spans="21:34" x14ac:dyDescent="0.3">
      <c r="U10132" s="311" t="s">
        <v>16248</v>
      </c>
      <c r="V10132" s="312">
        <v>1681.02</v>
      </c>
      <c r="X10132" s="267" t="s">
        <v>36544</v>
      </c>
      <c r="Y10132" s="268">
        <v>87463.4</v>
      </c>
      <c r="AA10132" s="229" t="s">
        <v>39329</v>
      </c>
      <c r="AB10132" s="230">
        <v>31888</v>
      </c>
      <c r="AD10132" s="209" t="s">
        <v>24205</v>
      </c>
      <c r="AE10132" s="210">
        <v>1984.25</v>
      </c>
      <c r="AF10132" s="93"/>
      <c r="AG10132" s="93"/>
      <c r="AH10132" s="93"/>
    </row>
    <row r="10133" spans="21:34" x14ac:dyDescent="0.3">
      <c r="U10133" s="311" t="s">
        <v>16336</v>
      </c>
      <c r="V10133" s="312">
        <v>2772789.55</v>
      </c>
      <c r="X10133" s="267" t="s">
        <v>42789</v>
      </c>
      <c r="Y10133" s="268">
        <v>50804.86</v>
      </c>
      <c r="AA10133" s="229" t="s">
        <v>39330</v>
      </c>
      <c r="AB10133" s="230">
        <v>11566.92</v>
      </c>
      <c r="AD10133" s="209" t="s">
        <v>24206</v>
      </c>
      <c r="AE10133" s="210">
        <v>2826</v>
      </c>
      <c r="AF10133" s="93"/>
      <c r="AG10133" s="93"/>
      <c r="AH10133" s="93"/>
    </row>
    <row r="10134" spans="21:34" x14ac:dyDescent="0.3">
      <c r="U10134" s="311" t="s">
        <v>16338</v>
      </c>
      <c r="V10134" s="312">
        <v>234639.67</v>
      </c>
      <c r="X10134" s="267" t="s">
        <v>35365</v>
      </c>
      <c r="Y10134" s="268">
        <v>4038167.81</v>
      </c>
      <c r="AA10134" s="229" t="s">
        <v>42768</v>
      </c>
      <c r="AB10134" s="230">
        <v>4220</v>
      </c>
      <c r="AD10134" s="209" t="s">
        <v>24207</v>
      </c>
      <c r="AE10134" s="210">
        <v>7639.05</v>
      </c>
      <c r="AF10134" s="93"/>
      <c r="AG10134" s="93"/>
      <c r="AH10134" s="93"/>
    </row>
    <row r="10135" spans="21:34" x14ac:dyDescent="0.3">
      <c r="U10135" s="311" t="s">
        <v>16340</v>
      </c>
      <c r="V10135" s="312">
        <v>11010</v>
      </c>
      <c r="X10135" s="267" t="s">
        <v>39359</v>
      </c>
      <c r="Y10135" s="268">
        <v>2450908.65</v>
      </c>
      <c r="AA10135" s="229" t="s">
        <v>40508</v>
      </c>
      <c r="AB10135" s="230">
        <v>19.149999999999999</v>
      </c>
      <c r="AD10135" s="209" t="s">
        <v>24208</v>
      </c>
      <c r="AE10135" s="210">
        <v>584.38</v>
      </c>
      <c r="AF10135" s="93"/>
      <c r="AG10135" s="93"/>
      <c r="AH10135" s="93"/>
    </row>
    <row r="10136" spans="21:34" x14ac:dyDescent="0.3">
      <c r="U10136" s="311" t="s">
        <v>16343</v>
      </c>
      <c r="V10136" s="312">
        <v>28426.959999999999</v>
      </c>
      <c r="X10136" s="267" t="s">
        <v>53192</v>
      </c>
      <c r="Y10136" s="268">
        <v>-809798.99</v>
      </c>
      <c r="AA10136" s="229" t="s">
        <v>40509</v>
      </c>
      <c r="AB10136" s="230">
        <v>13028.85</v>
      </c>
      <c r="AD10136" s="209" t="s">
        <v>24209</v>
      </c>
      <c r="AE10136" s="210">
        <v>949.99</v>
      </c>
      <c r="AF10136" s="93"/>
      <c r="AG10136" s="93"/>
      <c r="AH10136" s="93"/>
    </row>
    <row r="10137" spans="21:34" x14ac:dyDescent="0.3">
      <c r="U10137" s="311" t="s">
        <v>16344</v>
      </c>
      <c r="V10137" s="312">
        <v>466.93</v>
      </c>
      <c r="X10137" s="267" t="s">
        <v>62147</v>
      </c>
      <c r="Y10137" s="268">
        <v>-47447.12</v>
      </c>
      <c r="AA10137" s="229" t="s">
        <v>45313</v>
      </c>
      <c r="AB10137" s="230">
        <v>7000</v>
      </c>
      <c r="AD10137" s="209" t="s">
        <v>24210</v>
      </c>
      <c r="AE10137" s="210">
        <v>14959.33</v>
      </c>
      <c r="AF10137" s="93"/>
      <c r="AG10137" s="93"/>
      <c r="AH10137" s="93"/>
    </row>
    <row r="10138" spans="21:34" x14ac:dyDescent="0.3">
      <c r="U10138" s="311" t="s">
        <v>16346</v>
      </c>
      <c r="V10138" s="312">
        <v>41004</v>
      </c>
      <c r="X10138" s="267" t="s">
        <v>39360</v>
      </c>
      <c r="Y10138" s="268">
        <v>217921.26</v>
      </c>
      <c r="AA10138" s="229" t="s">
        <v>45314</v>
      </c>
      <c r="AB10138" s="230">
        <v>539</v>
      </c>
      <c r="AD10138" s="209" t="s">
        <v>24211</v>
      </c>
      <c r="AE10138" s="210">
        <v>5416.67</v>
      </c>
      <c r="AF10138" s="93"/>
      <c r="AG10138" s="93"/>
      <c r="AH10138" s="93"/>
    </row>
    <row r="10139" spans="21:34" x14ac:dyDescent="0.3">
      <c r="U10139" s="311" t="s">
        <v>61663</v>
      </c>
      <c r="V10139" s="312">
        <v>1874.4</v>
      </c>
      <c r="X10139" s="267" t="s">
        <v>53193</v>
      </c>
      <c r="Y10139" s="268">
        <v>364.14</v>
      </c>
      <c r="AA10139" s="229" t="s">
        <v>45315</v>
      </c>
      <c r="AB10139" s="230">
        <v>81500</v>
      </c>
      <c r="AD10139" s="209" t="s">
        <v>24212</v>
      </c>
      <c r="AE10139" s="210">
        <v>7639.05</v>
      </c>
      <c r="AF10139" s="93"/>
      <c r="AG10139" s="93"/>
      <c r="AH10139" s="93"/>
    </row>
    <row r="10140" spans="21:34" x14ac:dyDescent="0.3">
      <c r="U10140" s="311" t="s">
        <v>16348</v>
      </c>
      <c r="V10140" s="312">
        <v>29259.5</v>
      </c>
      <c r="X10140" s="267" t="s">
        <v>53194</v>
      </c>
      <c r="Y10140" s="268">
        <v>27.86</v>
      </c>
      <c r="AA10140" s="229" t="s">
        <v>45316</v>
      </c>
      <c r="AB10140" s="230">
        <v>6234.75</v>
      </c>
      <c r="AD10140" s="209" t="s">
        <v>24213</v>
      </c>
      <c r="AE10140" s="210">
        <v>3790.34</v>
      </c>
      <c r="AF10140" s="93"/>
      <c r="AG10140" s="93"/>
      <c r="AH10140" s="93"/>
    </row>
    <row r="10141" spans="21:34" x14ac:dyDescent="0.3">
      <c r="U10141" s="311" t="s">
        <v>16349</v>
      </c>
      <c r="V10141" s="312">
        <v>23571.759999999998</v>
      </c>
      <c r="X10141" s="267" t="s">
        <v>53195</v>
      </c>
      <c r="Y10141" s="268">
        <v>89.21</v>
      </c>
      <c r="AA10141" s="229" t="s">
        <v>24569</v>
      </c>
      <c r="AB10141" s="230">
        <v>22232.19</v>
      </c>
      <c r="AD10141" s="209" t="s">
        <v>24214</v>
      </c>
      <c r="AE10141" s="210">
        <v>347.42</v>
      </c>
      <c r="AF10141" s="93"/>
      <c r="AG10141" s="93"/>
      <c r="AH10141" s="93"/>
    </row>
    <row r="10142" spans="21:34" x14ac:dyDescent="0.3">
      <c r="U10142" s="311" t="s">
        <v>16351</v>
      </c>
      <c r="V10142" s="312">
        <v>18685.82</v>
      </c>
      <c r="X10142" s="267" t="s">
        <v>53196</v>
      </c>
      <c r="Y10142" s="268">
        <v>16.829999999999998</v>
      </c>
      <c r="AA10142" s="229" t="s">
        <v>33899</v>
      </c>
      <c r="AB10142" s="230">
        <v>49420</v>
      </c>
      <c r="AD10142" s="209" t="s">
        <v>24215</v>
      </c>
      <c r="AE10142" s="210">
        <v>3000</v>
      </c>
      <c r="AF10142" s="93"/>
      <c r="AG10142" s="93"/>
      <c r="AH10142" s="93"/>
    </row>
    <row r="10143" spans="21:34" x14ac:dyDescent="0.3">
      <c r="U10143" s="311" t="s">
        <v>16352</v>
      </c>
      <c r="V10143" s="312">
        <v>259608.98</v>
      </c>
      <c r="X10143" s="267" t="s">
        <v>57668</v>
      </c>
      <c r="Y10143" s="268">
        <v>24368.75</v>
      </c>
      <c r="AA10143" s="229" t="s">
        <v>33900</v>
      </c>
      <c r="AB10143" s="230">
        <v>2909</v>
      </c>
      <c r="AD10143" s="209" t="s">
        <v>24216</v>
      </c>
      <c r="AE10143" s="210">
        <v>1523.95</v>
      </c>
      <c r="AF10143" s="93"/>
      <c r="AG10143" s="93"/>
      <c r="AH10143" s="93"/>
    </row>
    <row r="10144" spans="21:34" x14ac:dyDescent="0.3">
      <c r="U10144" s="311" t="s">
        <v>34612</v>
      </c>
      <c r="V10144" s="312">
        <v>2931.24</v>
      </c>
      <c r="X10144" s="267" t="s">
        <v>63295</v>
      </c>
      <c r="Y10144" s="268">
        <v>2000</v>
      </c>
      <c r="AA10144" s="229" t="s">
        <v>33901</v>
      </c>
      <c r="AB10144" s="230">
        <v>3979.8</v>
      </c>
      <c r="AD10144" s="209" t="s">
        <v>24217</v>
      </c>
      <c r="AE10144" s="210">
        <v>2500</v>
      </c>
      <c r="AF10144" s="93"/>
      <c r="AG10144" s="93"/>
      <c r="AH10144" s="93"/>
    </row>
    <row r="10145" spans="21:34" x14ac:dyDescent="0.3">
      <c r="U10145" s="311" t="s">
        <v>16353</v>
      </c>
      <c r="V10145" s="312">
        <v>5067.26</v>
      </c>
      <c r="X10145" s="267" t="s">
        <v>57669</v>
      </c>
      <c r="Y10145" s="268">
        <v>2017.21</v>
      </c>
      <c r="AA10145" s="229" t="s">
        <v>33902</v>
      </c>
      <c r="AB10145" s="230">
        <v>35.68</v>
      </c>
      <c r="AD10145" s="209" t="s">
        <v>13906</v>
      </c>
      <c r="AE10145" s="210">
        <v>17785.330000000002</v>
      </c>
      <c r="AF10145" s="93"/>
      <c r="AG10145" s="93"/>
      <c r="AH10145" s="93"/>
    </row>
    <row r="10146" spans="21:34" x14ac:dyDescent="0.3">
      <c r="U10146" s="311" t="s">
        <v>59308</v>
      </c>
      <c r="V10146" s="312">
        <v>9611.0400000000009</v>
      </c>
      <c r="X10146" s="267" t="s">
        <v>63296</v>
      </c>
      <c r="Y10146" s="268">
        <v>490</v>
      </c>
      <c r="AA10146" s="229" t="s">
        <v>33903</v>
      </c>
      <c r="AB10146" s="230">
        <v>1110.08</v>
      </c>
      <c r="AD10146" s="209" t="s">
        <v>24218</v>
      </c>
      <c r="AE10146" s="210">
        <v>4857.25</v>
      </c>
      <c r="AF10146" s="93"/>
      <c r="AG10146" s="93"/>
      <c r="AH10146" s="93"/>
    </row>
    <row r="10147" spans="21:34" x14ac:dyDescent="0.3">
      <c r="U10147" s="311" t="s">
        <v>16355</v>
      </c>
      <c r="V10147" s="312">
        <v>394209.66</v>
      </c>
      <c r="X10147" s="267" t="s">
        <v>50241</v>
      </c>
      <c r="Y10147" s="268">
        <v>351.64</v>
      </c>
      <c r="AA10147" s="229" t="s">
        <v>35342</v>
      </c>
      <c r="AB10147" s="230">
        <v>49.33</v>
      </c>
      <c r="AD10147" s="209" t="s">
        <v>13907</v>
      </c>
      <c r="AE10147" s="210">
        <v>5266.99</v>
      </c>
      <c r="AF10147" s="93"/>
      <c r="AG10147" s="93"/>
      <c r="AH10147" s="93"/>
    </row>
    <row r="10148" spans="21:34" x14ac:dyDescent="0.3">
      <c r="U10148" s="311" t="s">
        <v>16356</v>
      </c>
      <c r="V10148" s="312">
        <v>7050.98</v>
      </c>
      <c r="X10148" s="267" t="s">
        <v>53197</v>
      </c>
      <c r="Y10148" s="268">
        <v>1697.19</v>
      </c>
      <c r="AA10148" s="229" t="s">
        <v>35343</v>
      </c>
      <c r="AB10148" s="230">
        <v>4121</v>
      </c>
      <c r="AD10148" s="209" t="s">
        <v>24219</v>
      </c>
      <c r="AE10148" s="210">
        <v>11520</v>
      </c>
      <c r="AF10148" s="93"/>
      <c r="AG10148" s="93"/>
      <c r="AH10148" s="93"/>
    </row>
    <row r="10149" spans="21:34" x14ac:dyDescent="0.3">
      <c r="U10149" s="311" t="s">
        <v>13131</v>
      </c>
      <c r="V10149" s="312">
        <v>284666.23999999999</v>
      </c>
      <c r="X10149" s="267" t="s">
        <v>62148</v>
      </c>
      <c r="Y10149" s="268">
        <v>-88.7</v>
      </c>
      <c r="AA10149" s="229" t="s">
        <v>42769</v>
      </c>
      <c r="AB10149" s="230">
        <v>4170.92</v>
      </c>
      <c r="AD10149" s="209" t="s">
        <v>24220</v>
      </c>
      <c r="AE10149" s="210">
        <v>94.39</v>
      </c>
      <c r="AF10149" s="93"/>
      <c r="AG10149" s="93"/>
      <c r="AH10149" s="93"/>
    </row>
    <row r="10150" spans="21:34" x14ac:dyDescent="0.3">
      <c r="U10150" s="311" t="s">
        <v>13132</v>
      </c>
      <c r="V10150" s="312">
        <v>931553.93</v>
      </c>
      <c r="X10150" s="267" t="s">
        <v>53199</v>
      </c>
      <c r="Y10150" s="268">
        <v>99681.91</v>
      </c>
      <c r="AA10150" s="229" t="s">
        <v>42770</v>
      </c>
      <c r="AB10150" s="230">
        <v>319.08</v>
      </c>
      <c r="AD10150" s="209" t="s">
        <v>24221</v>
      </c>
      <c r="AE10150" s="210">
        <v>14.4</v>
      </c>
      <c r="AF10150" s="93"/>
      <c r="AG10150" s="93"/>
      <c r="AH10150" s="93"/>
    </row>
    <row r="10151" spans="21:34" x14ac:dyDescent="0.3">
      <c r="U10151" s="311" t="s">
        <v>13133</v>
      </c>
      <c r="V10151" s="312">
        <v>505248.41</v>
      </c>
      <c r="X10151" s="267" t="s">
        <v>47137</v>
      </c>
      <c r="Y10151" s="268">
        <v>7625.62</v>
      </c>
      <c r="AA10151" s="229" t="s">
        <v>53160</v>
      </c>
      <c r="AB10151" s="230">
        <v>3705</v>
      </c>
      <c r="AD10151" s="209" t="s">
        <v>24222</v>
      </c>
      <c r="AE10151" s="210">
        <v>123.87</v>
      </c>
      <c r="AF10151" s="93"/>
      <c r="AG10151" s="93"/>
      <c r="AH10151" s="93"/>
    </row>
    <row r="10152" spans="21:34" x14ac:dyDescent="0.3">
      <c r="U10152" s="311" t="s">
        <v>16357</v>
      </c>
      <c r="V10152" s="312">
        <v>646297.26</v>
      </c>
      <c r="X10152" s="267" t="s">
        <v>53200</v>
      </c>
      <c r="Y10152" s="268">
        <v>14721.32</v>
      </c>
      <c r="AA10152" s="229" t="s">
        <v>53161</v>
      </c>
      <c r="AB10152" s="230">
        <v>1560</v>
      </c>
      <c r="AD10152" s="209" t="s">
        <v>24223</v>
      </c>
      <c r="AE10152" s="210">
        <v>4940</v>
      </c>
      <c r="AF10152" s="93"/>
      <c r="AG10152" s="93"/>
      <c r="AH10152" s="93"/>
    </row>
    <row r="10153" spans="21:34" x14ac:dyDescent="0.3">
      <c r="U10153" s="311" t="s">
        <v>16358</v>
      </c>
      <c r="V10153" s="312">
        <v>283645.84999999998</v>
      </c>
      <c r="X10153" s="267" t="s">
        <v>53201</v>
      </c>
      <c r="Y10153" s="268">
        <v>521831.41</v>
      </c>
      <c r="AA10153" s="229" t="s">
        <v>53162</v>
      </c>
      <c r="AB10153" s="230">
        <v>398</v>
      </c>
      <c r="AD10153" s="209" t="s">
        <v>24224</v>
      </c>
      <c r="AE10153" s="210">
        <v>1733</v>
      </c>
      <c r="AF10153" s="93"/>
      <c r="AG10153" s="93"/>
      <c r="AH10153" s="93"/>
    </row>
    <row r="10154" spans="21:34" x14ac:dyDescent="0.3">
      <c r="U10154" s="311" t="s">
        <v>33182</v>
      </c>
      <c r="V10154" s="312">
        <v>11793.68</v>
      </c>
      <c r="X10154" s="267" t="s">
        <v>59424</v>
      </c>
      <c r="Y10154" s="268">
        <v>11553.93</v>
      </c>
      <c r="AA10154" s="229" t="s">
        <v>53163</v>
      </c>
      <c r="AB10154" s="230">
        <v>17.55</v>
      </c>
      <c r="AD10154" s="209" t="s">
        <v>24225</v>
      </c>
      <c r="AE10154" s="210">
        <v>71577</v>
      </c>
      <c r="AF10154" s="93"/>
      <c r="AG10154" s="93"/>
      <c r="AH10154" s="93"/>
    </row>
    <row r="10155" spans="21:34" x14ac:dyDescent="0.3">
      <c r="U10155" s="311" t="s">
        <v>58004</v>
      </c>
      <c r="V10155" s="312">
        <v>3862.4</v>
      </c>
      <c r="X10155" s="267" t="s">
        <v>48150</v>
      </c>
      <c r="Y10155" s="268">
        <v>2005.51</v>
      </c>
      <c r="AA10155" s="229" t="s">
        <v>53164</v>
      </c>
      <c r="AB10155" s="230">
        <v>300.11</v>
      </c>
      <c r="AD10155" s="209" t="s">
        <v>24226</v>
      </c>
      <c r="AE10155" s="210">
        <v>5537.5</v>
      </c>
      <c r="AF10155" s="93"/>
      <c r="AG10155" s="93"/>
      <c r="AH10155" s="93"/>
    </row>
    <row r="10156" spans="21:34" x14ac:dyDescent="0.3">
      <c r="U10156" s="311" t="s">
        <v>59309</v>
      </c>
      <c r="V10156" s="312">
        <v>194.97</v>
      </c>
      <c r="X10156" s="267" t="s">
        <v>62149</v>
      </c>
      <c r="Y10156" s="268">
        <v>134500.65</v>
      </c>
      <c r="AA10156" s="229" t="s">
        <v>35344</v>
      </c>
      <c r="AB10156" s="230">
        <v>77193.39</v>
      </c>
      <c r="AD10156" s="209" t="s">
        <v>24227</v>
      </c>
      <c r="AE10156" s="210">
        <v>17607.240000000002</v>
      </c>
      <c r="AF10156" s="93"/>
      <c r="AG10156" s="93"/>
      <c r="AH10156" s="93"/>
    </row>
    <row r="10157" spans="21:34" x14ac:dyDescent="0.3">
      <c r="U10157" s="311" t="s">
        <v>13134</v>
      </c>
      <c r="V10157" s="312">
        <v>96442.68</v>
      </c>
      <c r="X10157" s="267" t="s">
        <v>62150</v>
      </c>
      <c r="Y10157" s="268">
        <v>10182.81</v>
      </c>
      <c r="AA10157" s="229" t="s">
        <v>35345</v>
      </c>
      <c r="AB10157" s="230">
        <v>49378.92</v>
      </c>
      <c r="AD10157" s="209" t="s">
        <v>24228</v>
      </c>
      <c r="AE10157" s="210">
        <v>15000</v>
      </c>
      <c r="AF10157" s="93"/>
      <c r="AG10157" s="93"/>
      <c r="AH10157" s="93"/>
    </row>
    <row r="10158" spans="21:34" x14ac:dyDescent="0.3">
      <c r="U10158" s="311" t="s">
        <v>69351</v>
      </c>
      <c r="V10158" s="312">
        <v>-6000.34</v>
      </c>
      <c r="X10158" s="267" t="s">
        <v>62151</v>
      </c>
      <c r="Y10158" s="268">
        <v>29207.33</v>
      </c>
      <c r="AA10158" s="229" t="s">
        <v>35346</v>
      </c>
      <c r="AB10158" s="230">
        <v>9399.2000000000007</v>
      </c>
      <c r="AD10158" s="209" t="s">
        <v>13909</v>
      </c>
      <c r="AE10158" s="210">
        <v>191</v>
      </c>
      <c r="AF10158" s="93"/>
      <c r="AG10158" s="93"/>
      <c r="AH10158" s="93"/>
    </row>
    <row r="10159" spans="21:34" x14ac:dyDescent="0.3">
      <c r="U10159" s="311" t="s">
        <v>13135</v>
      </c>
      <c r="V10159" s="312">
        <v>396618.63</v>
      </c>
      <c r="X10159" s="267" t="s">
        <v>62474</v>
      </c>
      <c r="Y10159" s="268">
        <v>2500</v>
      </c>
      <c r="AA10159" s="229" t="s">
        <v>47115</v>
      </c>
      <c r="AB10159" s="230">
        <v>1671.81</v>
      </c>
      <c r="AD10159" s="209" t="s">
        <v>24229</v>
      </c>
      <c r="AE10159" s="210">
        <v>514</v>
      </c>
      <c r="AF10159" s="93"/>
      <c r="AG10159" s="93"/>
      <c r="AH10159" s="93"/>
    </row>
    <row r="10160" spans="21:34" x14ac:dyDescent="0.3">
      <c r="U10160" s="311" t="s">
        <v>16362</v>
      </c>
      <c r="V10160" s="312">
        <v>219128.78</v>
      </c>
      <c r="X10160" s="267" t="s">
        <v>64691</v>
      </c>
      <c r="Y10160" s="268">
        <v>19746.29</v>
      </c>
      <c r="AA10160" s="229" t="s">
        <v>35347</v>
      </c>
      <c r="AB10160" s="230">
        <v>15896.59</v>
      </c>
      <c r="AD10160" s="209" t="s">
        <v>24230</v>
      </c>
      <c r="AE10160" s="210">
        <v>6395</v>
      </c>
      <c r="AF10160" s="93"/>
      <c r="AG10160" s="93"/>
      <c r="AH10160" s="93"/>
    </row>
    <row r="10161" spans="21:34" x14ac:dyDescent="0.3">
      <c r="U10161" s="311" t="s">
        <v>58005</v>
      </c>
      <c r="V10161" s="312">
        <v>1095</v>
      </c>
      <c r="X10161" s="267" t="s">
        <v>62475</v>
      </c>
      <c r="Y10161" s="268">
        <v>140439.92000000001</v>
      </c>
      <c r="AA10161" s="229" t="s">
        <v>45317</v>
      </c>
      <c r="AB10161" s="230">
        <v>477.46</v>
      </c>
      <c r="AD10161" s="209" t="s">
        <v>24231</v>
      </c>
      <c r="AE10161" s="210">
        <v>845</v>
      </c>
      <c r="AF10161" s="93"/>
      <c r="AG10161" s="93"/>
      <c r="AH10161" s="93"/>
    </row>
    <row r="10162" spans="21:34" x14ac:dyDescent="0.3">
      <c r="U10162" s="311" t="s">
        <v>13139</v>
      </c>
      <c r="V10162" s="312">
        <v>75847.75</v>
      </c>
      <c r="X10162" s="267" t="s">
        <v>57670</v>
      </c>
      <c r="Y10162" s="268">
        <v>73500</v>
      </c>
      <c r="AA10162" s="229" t="s">
        <v>47116</v>
      </c>
      <c r="AB10162" s="230">
        <v>94508.24</v>
      </c>
      <c r="AD10162" s="209" t="s">
        <v>24232</v>
      </c>
      <c r="AE10162" s="210">
        <v>2512</v>
      </c>
      <c r="AF10162" s="93"/>
      <c r="AG10162" s="93"/>
      <c r="AH10162" s="93"/>
    </row>
    <row r="10163" spans="21:34" x14ac:dyDescent="0.3">
      <c r="U10163" s="311" t="s">
        <v>50603</v>
      </c>
      <c r="V10163" s="312">
        <v>-17140.439999999999</v>
      </c>
      <c r="X10163" s="267" t="s">
        <v>56379</v>
      </c>
      <c r="Y10163" s="268">
        <v>24000</v>
      </c>
      <c r="AA10163" s="229" t="s">
        <v>47117</v>
      </c>
      <c r="AB10163" s="230">
        <v>26684.76</v>
      </c>
      <c r="AD10163" s="209" t="s">
        <v>24233</v>
      </c>
      <c r="AE10163" s="210">
        <v>21451.93</v>
      </c>
      <c r="AF10163" s="93"/>
      <c r="AG10163" s="93"/>
      <c r="AH10163" s="93"/>
    </row>
    <row r="10164" spans="21:34" x14ac:dyDescent="0.3">
      <c r="U10164" s="311" t="s">
        <v>16437</v>
      </c>
      <c r="V10164" s="312">
        <v>975.75</v>
      </c>
      <c r="X10164" s="267" t="s">
        <v>56380</v>
      </c>
      <c r="Y10164" s="268">
        <v>47000</v>
      </c>
      <c r="AA10164" s="229" t="s">
        <v>53165</v>
      </c>
      <c r="AB10164" s="230">
        <v>30607</v>
      </c>
      <c r="AD10164" s="209" t="s">
        <v>24234</v>
      </c>
      <c r="AE10164" s="210">
        <v>1641.07</v>
      </c>
      <c r="AF10164" s="93"/>
      <c r="AG10164" s="93"/>
      <c r="AH10164" s="93"/>
    </row>
    <row r="10165" spans="21:34" x14ac:dyDescent="0.3">
      <c r="U10165" s="311" t="s">
        <v>16438</v>
      </c>
      <c r="V10165" s="312">
        <v>136112.14000000001</v>
      </c>
      <c r="X10165" s="267" t="s">
        <v>56381</v>
      </c>
      <c r="Y10165" s="268">
        <v>75886.460000000006</v>
      </c>
      <c r="AA10165" s="229" t="s">
        <v>45318</v>
      </c>
      <c r="AB10165" s="230">
        <v>43878.9</v>
      </c>
      <c r="AD10165" s="209" t="s">
        <v>24235</v>
      </c>
      <c r="AE10165" s="210">
        <v>11520</v>
      </c>
      <c r="AF10165" s="93"/>
      <c r="AG10165" s="93"/>
      <c r="AH10165" s="93"/>
    </row>
    <row r="10166" spans="21:34" x14ac:dyDescent="0.3">
      <c r="U10166" s="311" t="s">
        <v>34616</v>
      </c>
      <c r="V10166" s="312">
        <v>96189.09</v>
      </c>
      <c r="X10166" s="267" t="s">
        <v>58620</v>
      </c>
      <c r="Y10166" s="268">
        <v>33002.5</v>
      </c>
      <c r="AA10166" s="229" t="s">
        <v>45319</v>
      </c>
      <c r="AB10166" s="230">
        <v>3332.1</v>
      </c>
      <c r="AD10166" s="209" t="s">
        <v>24236</v>
      </c>
      <c r="AE10166" s="210">
        <v>21451.93</v>
      </c>
      <c r="AF10166" s="93"/>
      <c r="AG10166" s="93"/>
      <c r="AH10166" s="93"/>
    </row>
    <row r="10167" spans="21:34" x14ac:dyDescent="0.3">
      <c r="U10167" s="311" t="s">
        <v>16440</v>
      </c>
      <c r="V10167" s="312">
        <v>49616</v>
      </c>
      <c r="X10167" s="267" t="s">
        <v>56382</v>
      </c>
      <c r="Y10167" s="268">
        <v>94949.31</v>
      </c>
      <c r="AA10167" s="229" t="s">
        <v>45320</v>
      </c>
      <c r="AB10167" s="230">
        <v>57324</v>
      </c>
      <c r="AD10167" s="209" t="s">
        <v>24237</v>
      </c>
      <c r="AE10167" s="210">
        <v>1735.46</v>
      </c>
      <c r="AF10167" s="93"/>
      <c r="AG10167" s="93"/>
      <c r="AH10167" s="93"/>
    </row>
    <row r="10168" spans="21:34" x14ac:dyDescent="0.3">
      <c r="U10168" s="311" t="s">
        <v>16441</v>
      </c>
      <c r="V10168" s="312">
        <v>27550</v>
      </c>
      <c r="X10168" s="267" t="s">
        <v>56383</v>
      </c>
      <c r="Y10168" s="268">
        <v>7810</v>
      </c>
      <c r="AA10168" s="229" t="s">
        <v>24589</v>
      </c>
      <c r="AB10168" s="230">
        <v>22288.19</v>
      </c>
      <c r="AD10168" s="209" t="s">
        <v>24238</v>
      </c>
      <c r="AE10168" s="210">
        <v>14.4</v>
      </c>
      <c r="AF10168" s="93"/>
      <c r="AG10168" s="93"/>
      <c r="AH10168" s="93"/>
    </row>
    <row r="10169" spans="21:34" x14ac:dyDescent="0.3">
      <c r="U10169" s="311" t="s">
        <v>16442</v>
      </c>
      <c r="V10169" s="312">
        <v>5962.88</v>
      </c>
      <c r="X10169" s="267" t="s">
        <v>59745</v>
      </c>
      <c r="Y10169" s="268">
        <v>846</v>
      </c>
      <c r="AA10169" s="229" t="s">
        <v>24590</v>
      </c>
      <c r="AB10169" s="230">
        <v>840</v>
      </c>
      <c r="AD10169" s="209" t="s">
        <v>24239</v>
      </c>
      <c r="AE10169" s="210">
        <v>123.87</v>
      </c>
      <c r="AF10169" s="93"/>
      <c r="AG10169" s="93"/>
      <c r="AH10169" s="93"/>
    </row>
    <row r="10170" spans="21:34" x14ac:dyDescent="0.3">
      <c r="U10170" s="311" t="s">
        <v>16444</v>
      </c>
      <c r="V10170" s="312">
        <v>99.31</v>
      </c>
      <c r="X10170" s="267" t="s">
        <v>56384</v>
      </c>
      <c r="Y10170" s="268">
        <v>35800</v>
      </c>
      <c r="AA10170" s="229" t="s">
        <v>24591</v>
      </c>
      <c r="AB10170" s="230">
        <v>936.48</v>
      </c>
      <c r="AD10170" s="209" t="s">
        <v>24240</v>
      </c>
      <c r="AE10170" s="210">
        <v>6382.5</v>
      </c>
      <c r="AF10170" s="93"/>
      <c r="AG10170" s="93"/>
      <c r="AH10170" s="93"/>
    </row>
    <row r="10171" spans="21:34" x14ac:dyDescent="0.3">
      <c r="U10171" s="311" t="s">
        <v>16446</v>
      </c>
      <c r="V10171" s="312">
        <v>1093.5</v>
      </c>
      <c r="X10171" s="267" t="s">
        <v>64692</v>
      </c>
      <c r="Y10171" s="268">
        <v>3510</v>
      </c>
      <c r="AA10171" s="229" t="s">
        <v>36513</v>
      </c>
      <c r="AB10171" s="230">
        <v>1354</v>
      </c>
      <c r="AD10171" s="209" t="s">
        <v>24241</v>
      </c>
      <c r="AE10171" s="210">
        <v>7452</v>
      </c>
      <c r="AF10171" s="93"/>
      <c r="AG10171" s="93"/>
      <c r="AH10171" s="93"/>
    </row>
    <row r="10172" spans="21:34" x14ac:dyDescent="0.3">
      <c r="U10172" s="311" t="s">
        <v>16450</v>
      </c>
      <c r="V10172" s="312">
        <v>229.33</v>
      </c>
      <c r="X10172" s="267" t="s">
        <v>56385</v>
      </c>
      <c r="Y10172" s="268">
        <v>23687.34</v>
      </c>
      <c r="AA10172" s="229" t="s">
        <v>24592</v>
      </c>
      <c r="AB10172" s="230">
        <v>6473.63</v>
      </c>
      <c r="AD10172" s="209" t="s">
        <v>24242</v>
      </c>
      <c r="AE10172" s="210">
        <v>17607.240000000002</v>
      </c>
      <c r="AF10172" s="93"/>
      <c r="AG10172" s="93"/>
      <c r="AH10172" s="93"/>
    </row>
    <row r="10173" spans="21:34" x14ac:dyDescent="0.3">
      <c r="U10173" s="311" t="s">
        <v>31712</v>
      </c>
      <c r="V10173" s="312">
        <v>19006.41</v>
      </c>
      <c r="X10173" s="267" t="s">
        <v>56386</v>
      </c>
      <c r="Y10173" s="268">
        <v>63651.519999999997</v>
      </c>
      <c r="AA10173" s="229" t="s">
        <v>49047</v>
      </c>
      <c r="AB10173" s="230">
        <v>30445.68</v>
      </c>
      <c r="AD10173" s="209" t="s">
        <v>13910</v>
      </c>
      <c r="AE10173" s="210">
        <v>8128</v>
      </c>
      <c r="AF10173" s="93"/>
      <c r="AG10173" s="93"/>
      <c r="AH10173" s="93"/>
    </row>
    <row r="10174" spans="21:34" x14ac:dyDescent="0.3">
      <c r="U10174" s="311" t="s">
        <v>16453</v>
      </c>
      <c r="V10174" s="312">
        <v>224237</v>
      </c>
      <c r="X10174" s="267" t="s">
        <v>56387</v>
      </c>
      <c r="Y10174" s="268">
        <v>34141.56</v>
      </c>
      <c r="AA10174" s="229" t="s">
        <v>49048</v>
      </c>
      <c r="AB10174" s="230">
        <v>2329.09</v>
      </c>
      <c r="AD10174" s="209" t="s">
        <v>24243</v>
      </c>
      <c r="AE10174" s="210">
        <v>15000</v>
      </c>
      <c r="AF10174" s="93"/>
      <c r="AG10174" s="93"/>
      <c r="AH10174" s="93"/>
    </row>
    <row r="10175" spans="21:34" x14ac:dyDescent="0.3">
      <c r="U10175" s="311" t="s">
        <v>16454</v>
      </c>
      <c r="V10175" s="312">
        <v>1096324.0900000001</v>
      </c>
      <c r="X10175" s="267" t="s">
        <v>57671</v>
      </c>
      <c r="Y10175" s="268">
        <v>15475.11</v>
      </c>
      <c r="AA10175" s="229" t="s">
        <v>24595</v>
      </c>
      <c r="AB10175" s="230">
        <v>35300.93</v>
      </c>
      <c r="AD10175" s="209" t="s">
        <v>13911</v>
      </c>
      <c r="AE10175" s="210">
        <v>705</v>
      </c>
      <c r="AF10175" s="93"/>
      <c r="AG10175" s="93"/>
      <c r="AH10175" s="93"/>
    </row>
    <row r="10176" spans="21:34" x14ac:dyDescent="0.3">
      <c r="U10176" s="311" t="s">
        <v>54227</v>
      </c>
      <c r="V10176" s="312">
        <v>131384.76</v>
      </c>
      <c r="X10176" s="267" t="s">
        <v>58878</v>
      </c>
      <c r="Y10176" s="268">
        <v>15888.17</v>
      </c>
      <c r="AA10176" s="229" t="s">
        <v>39332</v>
      </c>
      <c r="AB10176" s="230">
        <v>14190</v>
      </c>
      <c r="AD10176" s="209" t="s">
        <v>24244</v>
      </c>
      <c r="AE10176" s="210">
        <v>71577</v>
      </c>
      <c r="AF10176" s="93"/>
      <c r="AG10176" s="93"/>
      <c r="AH10176" s="93"/>
    </row>
    <row r="10177" spans="21:34" x14ac:dyDescent="0.3">
      <c r="U10177" s="311" t="s">
        <v>16455</v>
      </c>
      <c r="V10177" s="312">
        <v>799.24</v>
      </c>
      <c r="X10177" s="267" t="s">
        <v>62732</v>
      </c>
      <c r="Y10177" s="268">
        <v>11700</v>
      </c>
      <c r="AA10177" s="229" t="s">
        <v>24596</v>
      </c>
      <c r="AB10177" s="230">
        <v>7120.45</v>
      </c>
      <c r="AD10177" s="209" t="s">
        <v>24245</v>
      </c>
      <c r="AE10177" s="210">
        <v>15600</v>
      </c>
      <c r="AF10177" s="93"/>
      <c r="AG10177" s="93"/>
      <c r="AH10177" s="93"/>
    </row>
    <row r="10178" spans="21:34" x14ac:dyDescent="0.3">
      <c r="U10178" s="311" t="s">
        <v>16457</v>
      </c>
      <c r="V10178" s="312">
        <v>1376.21</v>
      </c>
      <c r="X10178" s="267" t="s">
        <v>62733</v>
      </c>
      <c r="Y10178" s="268">
        <v>4000</v>
      </c>
      <c r="AA10178" s="229" t="s">
        <v>24597</v>
      </c>
      <c r="AB10178" s="230">
        <v>59301.03</v>
      </c>
      <c r="AD10178" s="209" t="s">
        <v>24246</v>
      </c>
      <c r="AE10178" s="210">
        <v>1130.75</v>
      </c>
      <c r="AF10178" s="93"/>
      <c r="AG10178" s="93"/>
      <c r="AH10178" s="93"/>
    </row>
    <row r="10179" spans="21:34" x14ac:dyDescent="0.3">
      <c r="U10179" s="311" t="s">
        <v>16458</v>
      </c>
      <c r="V10179" s="312">
        <v>491.2</v>
      </c>
      <c r="X10179" s="267" t="s">
        <v>62734</v>
      </c>
      <c r="Y10179" s="268">
        <v>1201.05</v>
      </c>
      <c r="AA10179" s="229" t="s">
        <v>24598</v>
      </c>
      <c r="AB10179" s="230">
        <v>107680.5</v>
      </c>
      <c r="AD10179" s="209" t="s">
        <v>24247</v>
      </c>
      <c r="AE10179" s="210">
        <v>308.05</v>
      </c>
      <c r="AF10179" s="93"/>
      <c r="AG10179" s="93"/>
      <c r="AH10179" s="93"/>
    </row>
    <row r="10180" spans="21:34" x14ac:dyDescent="0.3">
      <c r="U10180" s="311" t="s">
        <v>16459</v>
      </c>
      <c r="V10180" s="312">
        <v>7038.75</v>
      </c>
      <c r="X10180" s="267" t="s">
        <v>62735</v>
      </c>
      <c r="Y10180" s="268">
        <v>3846.5</v>
      </c>
      <c r="AA10180" s="229" t="s">
        <v>39333</v>
      </c>
      <c r="AB10180" s="230">
        <v>38989.440000000002</v>
      </c>
      <c r="AD10180" s="209" t="s">
        <v>24248</v>
      </c>
      <c r="AE10180" s="210">
        <v>79417</v>
      </c>
      <c r="AF10180" s="93"/>
      <c r="AG10180" s="93"/>
      <c r="AH10180" s="93"/>
    </row>
    <row r="10181" spans="21:34" x14ac:dyDescent="0.3">
      <c r="U10181" s="311" t="s">
        <v>16461</v>
      </c>
      <c r="V10181" s="312">
        <v>134935.09</v>
      </c>
      <c r="X10181" s="267" t="s">
        <v>62152</v>
      </c>
      <c r="Y10181" s="268">
        <v>640</v>
      </c>
      <c r="AA10181" s="229" t="s">
        <v>49049</v>
      </c>
      <c r="AB10181" s="230">
        <v>20544</v>
      </c>
      <c r="AD10181" s="209" t="s">
        <v>24249</v>
      </c>
      <c r="AE10181" s="210">
        <v>2338</v>
      </c>
      <c r="AF10181" s="93"/>
      <c r="AG10181" s="93"/>
      <c r="AH10181" s="93"/>
    </row>
    <row r="10182" spans="21:34" x14ac:dyDescent="0.3">
      <c r="U10182" s="311" t="s">
        <v>16462</v>
      </c>
      <c r="V10182" s="312">
        <v>397587.63</v>
      </c>
      <c r="X10182" s="267" t="s">
        <v>62153</v>
      </c>
      <c r="Y10182" s="268">
        <v>5662.72</v>
      </c>
      <c r="AA10182" s="229" t="s">
        <v>39334</v>
      </c>
      <c r="AB10182" s="230">
        <v>39150</v>
      </c>
      <c r="AD10182" s="209" t="s">
        <v>24250</v>
      </c>
      <c r="AE10182" s="210">
        <v>550</v>
      </c>
      <c r="AF10182" s="93"/>
      <c r="AG10182" s="93"/>
      <c r="AH10182" s="93"/>
    </row>
    <row r="10183" spans="21:34" x14ac:dyDescent="0.3">
      <c r="U10183" s="311" t="s">
        <v>16463</v>
      </c>
      <c r="V10183" s="312">
        <v>34440.01</v>
      </c>
      <c r="X10183" s="267" t="s">
        <v>62154</v>
      </c>
      <c r="Y10183" s="268">
        <v>433.2</v>
      </c>
      <c r="AA10183" s="229" t="s">
        <v>39335</v>
      </c>
      <c r="AB10183" s="230">
        <v>100000</v>
      </c>
      <c r="AD10183" s="209" t="s">
        <v>24251</v>
      </c>
      <c r="AE10183" s="210">
        <v>40.53</v>
      </c>
      <c r="AF10183" s="93"/>
      <c r="AG10183" s="93"/>
      <c r="AH10183" s="93"/>
    </row>
    <row r="10184" spans="21:34" x14ac:dyDescent="0.3">
      <c r="U10184" s="311" t="s">
        <v>16464</v>
      </c>
      <c r="V10184" s="312">
        <v>24428.400000000001</v>
      </c>
      <c r="X10184" s="267" t="s">
        <v>62155</v>
      </c>
      <c r="Y10184" s="268">
        <v>1387.36</v>
      </c>
      <c r="AA10184" s="229" t="s">
        <v>39336</v>
      </c>
      <c r="AB10184" s="230">
        <v>42437.29</v>
      </c>
      <c r="AD10184" s="209" t="s">
        <v>24252</v>
      </c>
      <c r="AE10184" s="210">
        <v>8.2899999999999991</v>
      </c>
      <c r="AF10184" s="93"/>
      <c r="AG10184" s="93"/>
      <c r="AH10184" s="93"/>
    </row>
    <row r="10185" spans="21:34" x14ac:dyDescent="0.3">
      <c r="U10185" s="311" t="s">
        <v>16465</v>
      </c>
      <c r="V10185" s="312">
        <v>56022.6</v>
      </c>
      <c r="X10185" s="267" t="s">
        <v>13974</v>
      </c>
      <c r="Y10185" s="268">
        <v>585.95000000000005</v>
      </c>
      <c r="AA10185" s="229" t="s">
        <v>39337</v>
      </c>
      <c r="AB10185" s="230">
        <v>350682.72</v>
      </c>
      <c r="AD10185" s="209" t="s">
        <v>24253</v>
      </c>
      <c r="AE10185" s="210">
        <v>1.8</v>
      </c>
      <c r="AF10185" s="93"/>
      <c r="AG10185" s="93"/>
      <c r="AH10185" s="93"/>
    </row>
    <row r="10186" spans="21:34" x14ac:dyDescent="0.3">
      <c r="U10186" s="311" t="s">
        <v>69352</v>
      </c>
      <c r="V10186" s="312">
        <v>4472.25</v>
      </c>
      <c r="X10186" s="267" t="s">
        <v>57672</v>
      </c>
      <c r="Y10186" s="268">
        <v>18676.5</v>
      </c>
      <c r="AA10186" s="229" t="s">
        <v>39338</v>
      </c>
      <c r="AB10186" s="230">
        <v>25290.32</v>
      </c>
      <c r="AD10186" s="209" t="s">
        <v>24254</v>
      </c>
      <c r="AE10186" s="210">
        <v>18425.099999999999</v>
      </c>
      <c r="AF10186" s="93"/>
      <c r="AG10186" s="93"/>
      <c r="AH10186" s="93"/>
    </row>
    <row r="10187" spans="21:34" x14ac:dyDescent="0.3">
      <c r="U10187" s="311" t="s">
        <v>48431</v>
      </c>
      <c r="V10187" s="312">
        <v>1860.71</v>
      </c>
      <c r="X10187" s="267" t="s">
        <v>24896</v>
      </c>
      <c r="Y10187" s="268">
        <v>5104</v>
      </c>
      <c r="AA10187" s="229" t="s">
        <v>50233</v>
      </c>
      <c r="AB10187" s="230">
        <v>9987</v>
      </c>
      <c r="AD10187" s="209" t="s">
        <v>24255</v>
      </c>
      <c r="AE10187" s="210">
        <v>2000</v>
      </c>
      <c r="AF10187" s="93"/>
      <c r="AG10187" s="93"/>
      <c r="AH10187" s="93"/>
    </row>
    <row r="10188" spans="21:34" x14ac:dyDescent="0.3">
      <c r="U10188" s="311" t="s">
        <v>69353</v>
      </c>
      <c r="V10188" s="312">
        <v>27.29</v>
      </c>
      <c r="X10188" s="267" t="s">
        <v>57673</v>
      </c>
      <c r="Y10188" s="268">
        <v>3156.4</v>
      </c>
      <c r="AA10188" s="229" t="s">
        <v>45321</v>
      </c>
      <c r="AB10188" s="230">
        <v>17232</v>
      </c>
      <c r="AD10188" s="209" t="s">
        <v>24256</v>
      </c>
      <c r="AE10188" s="210">
        <v>9478.09</v>
      </c>
      <c r="AF10188" s="93"/>
      <c r="AG10188" s="93"/>
      <c r="AH10188" s="93"/>
    </row>
    <row r="10189" spans="21:34" x14ac:dyDescent="0.3">
      <c r="U10189" s="311" t="s">
        <v>36071</v>
      </c>
      <c r="V10189" s="312">
        <v>506.44</v>
      </c>
      <c r="X10189" s="267" t="s">
        <v>24898</v>
      </c>
      <c r="Y10189" s="268">
        <v>241.46</v>
      </c>
      <c r="AA10189" s="229" t="s">
        <v>42771</v>
      </c>
      <c r="AB10189" s="230">
        <v>39594.11</v>
      </c>
      <c r="AD10189" s="209" t="s">
        <v>24257</v>
      </c>
      <c r="AE10189" s="210">
        <v>36056.28</v>
      </c>
      <c r="AF10189" s="93"/>
      <c r="AG10189" s="93"/>
      <c r="AH10189" s="93"/>
    </row>
    <row r="10190" spans="21:34" x14ac:dyDescent="0.3">
      <c r="U10190" s="311" t="s">
        <v>58006</v>
      </c>
      <c r="V10190" s="312">
        <v>4402.28</v>
      </c>
      <c r="X10190" s="267" t="s">
        <v>57674</v>
      </c>
      <c r="Y10190" s="268">
        <v>449.91</v>
      </c>
      <c r="AA10190" s="229" t="s">
        <v>42772</v>
      </c>
      <c r="AB10190" s="230">
        <v>3028.89</v>
      </c>
      <c r="AD10190" s="209" t="s">
        <v>24258</v>
      </c>
      <c r="AE10190" s="210">
        <v>5175</v>
      </c>
      <c r="AF10190" s="93"/>
      <c r="AG10190" s="93"/>
      <c r="AH10190" s="93"/>
    </row>
    <row r="10191" spans="21:34" x14ac:dyDescent="0.3">
      <c r="U10191" s="311" t="s">
        <v>69354</v>
      </c>
      <c r="V10191" s="312">
        <v>1.8</v>
      </c>
      <c r="X10191" s="267" t="s">
        <v>49061</v>
      </c>
      <c r="Y10191" s="268">
        <v>523</v>
      </c>
      <c r="AA10191" s="229" t="s">
        <v>49050</v>
      </c>
      <c r="AB10191" s="230">
        <v>7044.12</v>
      </c>
      <c r="AD10191" s="209" t="s">
        <v>24259</v>
      </c>
      <c r="AE10191" s="210">
        <v>294.94</v>
      </c>
      <c r="AF10191" s="93"/>
      <c r="AG10191" s="93"/>
      <c r="AH10191" s="93"/>
    </row>
    <row r="10192" spans="21:34" x14ac:dyDescent="0.3">
      <c r="U10192" s="311" t="s">
        <v>16466</v>
      </c>
      <c r="V10192" s="312">
        <v>93618.32</v>
      </c>
      <c r="X10192" s="267" t="s">
        <v>50244</v>
      </c>
      <c r="Y10192" s="268">
        <v>40.01</v>
      </c>
      <c r="AA10192" s="229" t="s">
        <v>49051</v>
      </c>
      <c r="AB10192" s="230">
        <v>538.88</v>
      </c>
      <c r="AD10192" s="209" t="s">
        <v>24260</v>
      </c>
      <c r="AE10192" s="210">
        <v>5396.4</v>
      </c>
      <c r="AF10192" s="93"/>
      <c r="AG10192" s="93"/>
      <c r="AH10192" s="93"/>
    </row>
    <row r="10193" spans="21:34" x14ac:dyDescent="0.3">
      <c r="U10193" s="311" t="s">
        <v>16467</v>
      </c>
      <c r="V10193" s="312">
        <v>11320.8</v>
      </c>
      <c r="X10193" s="267" t="s">
        <v>59746</v>
      </c>
      <c r="Y10193" s="268">
        <v>25583.34</v>
      </c>
      <c r="AA10193" s="229" t="s">
        <v>48139</v>
      </c>
      <c r="AB10193" s="230">
        <v>2336</v>
      </c>
      <c r="AD10193" s="209" t="s">
        <v>24261</v>
      </c>
      <c r="AE10193" s="210">
        <v>9591.3799999999992</v>
      </c>
      <c r="AF10193" s="93"/>
      <c r="AG10193" s="93"/>
      <c r="AH10193" s="93"/>
    </row>
    <row r="10194" spans="21:34" x14ac:dyDescent="0.3">
      <c r="U10194" s="311" t="s">
        <v>16469</v>
      </c>
      <c r="V10194" s="312">
        <v>1731.26</v>
      </c>
      <c r="X10194" s="267" t="s">
        <v>35366</v>
      </c>
      <c r="Y10194" s="268">
        <v>90980.98</v>
      </c>
      <c r="AA10194" s="229" t="s">
        <v>45322</v>
      </c>
      <c r="AB10194" s="230">
        <v>13006.04</v>
      </c>
      <c r="AD10194" s="209" t="s">
        <v>24262</v>
      </c>
      <c r="AE10194" s="210">
        <v>1645.68</v>
      </c>
      <c r="AF10194" s="93"/>
      <c r="AG10194" s="93"/>
      <c r="AH10194" s="93"/>
    </row>
    <row r="10195" spans="21:34" x14ac:dyDescent="0.3">
      <c r="U10195" s="311" t="s">
        <v>16491</v>
      </c>
      <c r="V10195" s="312">
        <v>35810.78</v>
      </c>
      <c r="X10195" s="267" t="s">
        <v>59156</v>
      </c>
      <c r="Y10195" s="268">
        <v>67228.75</v>
      </c>
      <c r="AA10195" s="229" t="s">
        <v>45323</v>
      </c>
      <c r="AB10195" s="230">
        <v>994.96</v>
      </c>
      <c r="AD10195" s="209" t="s">
        <v>24263</v>
      </c>
      <c r="AE10195" s="210">
        <v>944.23</v>
      </c>
      <c r="AF10195" s="93"/>
      <c r="AG10195" s="93"/>
      <c r="AH10195" s="93"/>
    </row>
    <row r="10196" spans="21:34" x14ac:dyDescent="0.3">
      <c r="U10196" s="311" t="s">
        <v>38896</v>
      </c>
      <c r="V10196" s="312">
        <v>5120</v>
      </c>
      <c r="X10196" s="267" t="s">
        <v>59157</v>
      </c>
      <c r="Y10196" s="268">
        <v>157500</v>
      </c>
      <c r="AA10196" s="229" t="s">
        <v>24620</v>
      </c>
      <c r="AB10196" s="230">
        <v>21795.9</v>
      </c>
      <c r="AD10196" s="209" t="s">
        <v>24264</v>
      </c>
      <c r="AE10196" s="210">
        <v>116023.56</v>
      </c>
      <c r="AF10196" s="93"/>
      <c r="AG10196" s="93"/>
      <c r="AH10196" s="93"/>
    </row>
    <row r="10197" spans="21:34" x14ac:dyDescent="0.3">
      <c r="U10197" s="311" t="s">
        <v>16492</v>
      </c>
      <c r="V10197" s="312">
        <v>3057.37</v>
      </c>
      <c r="X10197" s="267" t="s">
        <v>35367</v>
      </c>
      <c r="Y10197" s="268">
        <v>25856.52</v>
      </c>
      <c r="AA10197" s="229" t="s">
        <v>24632</v>
      </c>
      <c r="AB10197" s="230">
        <v>1380</v>
      </c>
      <c r="AD10197" s="209" t="s">
        <v>24265</v>
      </c>
      <c r="AE10197" s="210">
        <v>38708.589999999997</v>
      </c>
      <c r="AF10197" s="93"/>
      <c r="AG10197" s="93"/>
      <c r="AH10197" s="93"/>
    </row>
    <row r="10198" spans="21:34" x14ac:dyDescent="0.3">
      <c r="U10198" s="311" t="s">
        <v>16493</v>
      </c>
      <c r="V10198" s="312">
        <v>8758.67</v>
      </c>
      <c r="X10198" s="267" t="s">
        <v>35368</v>
      </c>
      <c r="Y10198" s="268">
        <v>787.5</v>
      </c>
      <c r="AA10198" s="229" t="s">
        <v>45324</v>
      </c>
      <c r="AB10198" s="230">
        <v>2415985.5299999998</v>
      </c>
      <c r="AD10198" s="209" t="s">
        <v>24266</v>
      </c>
      <c r="AE10198" s="210">
        <v>15600</v>
      </c>
      <c r="AF10198" s="93"/>
      <c r="AG10198" s="93"/>
      <c r="AH10198" s="93"/>
    </row>
    <row r="10199" spans="21:34" x14ac:dyDescent="0.3">
      <c r="U10199" s="311" t="s">
        <v>16494</v>
      </c>
      <c r="V10199" s="312">
        <v>2560.13</v>
      </c>
      <c r="X10199" s="267" t="s">
        <v>45363</v>
      </c>
      <c r="Y10199" s="268">
        <v>9043.7199999999993</v>
      </c>
      <c r="AA10199" s="229" t="s">
        <v>45325</v>
      </c>
      <c r="AB10199" s="230">
        <v>184685.68</v>
      </c>
      <c r="AD10199" s="209" t="s">
        <v>24267</v>
      </c>
      <c r="AE10199" s="210">
        <v>550</v>
      </c>
      <c r="AF10199" s="93"/>
      <c r="AG10199" s="93"/>
      <c r="AH10199" s="93"/>
    </row>
    <row r="10200" spans="21:34" x14ac:dyDescent="0.3">
      <c r="U10200" s="311" t="s">
        <v>16495</v>
      </c>
      <c r="V10200" s="312">
        <v>57.97</v>
      </c>
      <c r="X10200" s="267" t="s">
        <v>53202</v>
      </c>
      <c r="Y10200" s="268">
        <v>47500</v>
      </c>
      <c r="AA10200" s="229" t="s">
        <v>24636</v>
      </c>
      <c r="AB10200" s="230">
        <v>114818</v>
      </c>
      <c r="AD10200" s="209" t="s">
        <v>24268</v>
      </c>
      <c r="AE10200" s="210">
        <v>1171.28</v>
      </c>
      <c r="AF10200" s="93"/>
      <c r="AG10200" s="93"/>
      <c r="AH10200" s="93"/>
    </row>
    <row r="10201" spans="21:34" x14ac:dyDescent="0.3">
      <c r="U10201" s="311" t="s">
        <v>13143</v>
      </c>
      <c r="V10201" s="312">
        <v>20.03</v>
      </c>
      <c r="X10201" s="267" t="s">
        <v>64693</v>
      </c>
      <c r="Y10201" s="268">
        <v>55369.17</v>
      </c>
      <c r="AA10201" s="229" t="s">
        <v>24637</v>
      </c>
      <c r="AB10201" s="230">
        <v>340235.48</v>
      </c>
      <c r="AD10201" s="209" t="s">
        <v>24269</v>
      </c>
      <c r="AE10201" s="210">
        <v>316.33999999999997</v>
      </c>
      <c r="AF10201" s="93"/>
      <c r="AG10201" s="93"/>
      <c r="AH10201" s="93"/>
    </row>
    <row r="10202" spans="21:34" x14ac:dyDescent="0.3">
      <c r="U10202" s="311" t="s">
        <v>69355</v>
      </c>
      <c r="V10202" s="312">
        <v>7440</v>
      </c>
      <c r="X10202" s="267" t="s">
        <v>47139</v>
      </c>
      <c r="Y10202" s="268">
        <v>65571</v>
      </c>
      <c r="AA10202" s="229" t="s">
        <v>47118</v>
      </c>
      <c r="AB10202" s="230">
        <v>1870</v>
      </c>
      <c r="AD10202" s="209" t="s">
        <v>24270</v>
      </c>
      <c r="AE10202" s="210">
        <v>1.8</v>
      </c>
      <c r="AF10202" s="93"/>
      <c r="AG10202" s="93"/>
      <c r="AH10202" s="93"/>
    </row>
    <row r="10203" spans="21:34" x14ac:dyDescent="0.3">
      <c r="U10203" s="311" t="s">
        <v>69356</v>
      </c>
      <c r="V10203" s="312">
        <v>395.92</v>
      </c>
      <c r="X10203" s="267" t="s">
        <v>59158</v>
      </c>
      <c r="Y10203" s="268">
        <v>206284.25</v>
      </c>
      <c r="AA10203" s="229" t="s">
        <v>47119</v>
      </c>
      <c r="AB10203" s="230">
        <v>7080.17</v>
      </c>
      <c r="AD10203" s="209" t="s">
        <v>24271</v>
      </c>
      <c r="AE10203" s="210">
        <v>5396.4</v>
      </c>
      <c r="AF10203" s="93"/>
      <c r="AG10203" s="93"/>
      <c r="AH10203" s="93"/>
    </row>
    <row r="10204" spans="21:34" x14ac:dyDescent="0.3">
      <c r="U10204" s="311" t="s">
        <v>59960</v>
      </c>
      <c r="V10204" s="312">
        <v>3040</v>
      </c>
      <c r="X10204" s="267" t="s">
        <v>24900</v>
      </c>
      <c r="Y10204" s="268">
        <v>9565.15</v>
      </c>
      <c r="AA10204" s="229" t="s">
        <v>24638</v>
      </c>
      <c r="AB10204" s="230">
        <v>25206.45</v>
      </c>
      <c r="AD10204" s="209" t="s">
        <v>24272</v>
      </c>
      <c r="AE10204" s="210">
        <v>9591.3799999999992</v>
      </c>
      <c r="AF10204" s="93"/>
      <c r="AG10204" s="93"/>
      <c r="AH10204" s="93"/>
    </row>
    <row r="10205" spans="21:34" x14ac:dyDescent="0.3">
      <c r="U10205" s="311" t="s">
        <v>16519</v>
      </c>
      <c r="V10205" s="312">
        <v>232.33</v>
      </c>
      <c r="X10205" s="267" t="s">
        <v>48154</v>
      </c>
      <c r="Y10205" s="268">
        <v>37.6</v>
      </c>
      <c r="AA10205" s="229" t="s">
        <v>39343</v>
      </c>
      <c r="AB10205" s="230">
        <v>30382.98</v>
      </c>
      <c r="AD10205" s="209" t="s">
        <v>24273</v>
      </c>
      <c r="AE10205" s="210">
        <v>1645.68</v>
      </c>
      <c r="AF10205" s="93"/>
      <c r="AG10205" s="93"/>
      <c r="AH10205" s="93"/>
    </row>
    <row r="10206" spans="21:34" x14ac:dyDescent="0.3">
      <c r="U10206" s="311" t="s">
        <v>16520</v>
      </c>
      <c r="V10206" s="312">
        <v>12720</v>
      </c>
      <c r="X10206" s="267" t="s">
        <v>59747</v>
      </c>
      <c r="Y10206" s="268">
        <v>162065</v>
      </c>
      <c r="AA10206" s="229" t="s">
        <v>24639</v>
      </c>
      <c r="AB10206" s="230">
        <v>7617.5</v>
      </c>
      <c r="AD10206" s="209" t="s">
        <v>24274</v>
      </c>
      <c r="AE10206" s="210">
        <v>944.23</v>
      </c>
      <c r="AF10206" s="93"/>
      <c r="AG10206" s="93"/>
      <c r="AH10206" s="93"/>
    </row>
    <row r="10207" spans="21:34" x14ac:dyDescent="0.3">
      <c r="U10207" s="311" t="s">
        <v>16521</v>
      </c>
      <c r="V10207" s="312">
        <v>150000</v>
      </c>
      <c r="X10207" s="267" t="s">
        <v>59748</v>
      </c>
      <c r="Y10207" s="268">
        <v>28337.57</v>
      </c>
      <c r="AA10207" s="229" t="s">
        <v>24640</v>
      </c>
      <c r="AB10207" s="230">
        <v>678.52</v>
      </c>
      <c r="AD10207" s="209" t="s">
        <v>24275</v>
      </c>
      <c r="AE10207" s="210">
        <v>149101.75</v>
      </c>
      <c r="AF10207" s="93"/>
      <c r="AG10207" s="93"/>
      <c r="AH10207" s="93"/>
    </row>
    <row r="10208" spans="21:34" x14ac:dyDescent="0.3">
      <c r="U10208" s="311" t="s">
        <v>16522</v>
      </c>
      <c r="V10208" s="312">
        <v>75000</v>
      </c>
      <c r="X10208" s="267" t="s">
        <v>24902</v>
      </c>
      <c r="Y10208" s="268">
        <v>2500</v>
      </c>
      <c r="AA10208" s="229" t="s">
        <v>50234</v>
      </c>
      <c r="AB10208" s="230">
        <v>40142.69</v>
      </c>
      <c r="AD10208" s="209" t="s">
        <v>24276</v>
      </c>
      <c r="AE10208" s="210">
        <v>2000</v>
      </c>
      <c r="AF10208" s="93"/>
      <c r="AG10208" s="93"/>
      <c r="AH10208" s="93"/>
    </row>
    <row r="10209" spans="21:34" x14ac:dyDescent="0.3">
      <c r="U10209" s="311" t="s">
        <v>16557</v>
      </c>
      <c r="V10209" s="312">
        <v>4886</v>
      </c>
      <c r="X10209" s="267" t="s">
        <v>59749</v>
      </c>
      <c r="Y10209" s="268">
        <v>82472.570000000007</v>
      </c>
      <c r="AA10209" s="229" t="s">
        <v>24641</v>
      </c>
      <c r="AB10209" s="230">
        <v>42215.89</v>
      </c>
      <c r="AD10209" s="209" t="s">
        <v>24277</v>
      </c>
      <c r="AE10209" s="210">
        <v>156814.81</v>
      </c>
      <c r="AF10209" s="93"/>
      <c r="AG10209" s="93"/>
      <c r="AH10209" s="93"/>
    </row>
    <row r="10210" spans="21:34" x14ac:dyDescent="0.3">
      <c r="U10210" s="311" t="s">
        <v>54230</v>
      </c>
      <c r="V10210" s="312">
        <v>14634.01</v>
      </c>
      <c r="X10210" s="267" t="s">
        <v>59750</v>
      </c>
      <c r="Y10210" s="268">
        <v>44901.9</v>
      </c>
      <c r="AA10210" s="229" t="s">
        <v>24642</v>
      </c>
      <c r="AB10210" s="230">
        <v>128671.72</v>
      </c>
      <c r="AD10210" s="209" t="s">
        <v>24278</v>
      </c>
      <c r="AE10210" s="210">
        <v>4144</v>
      </c>
      <c r="AF10210" s="93"/>
      <c r="AG10210" s="93"/>
      <c r="AH10210" s="93"/>
    </row>
    <row r="10211" spans="21:34" x14ac:dyDescent="0.3">
      <c r="U10211" s="311" t="s">
        <v>16558</v>
      </c>
      <c r="V10211" s="312">
        <v>25171.200000000001</v>
      </c>
      <c r="X10211" s="267" t="s">
        <v>63297</v>
      </c>
      <c r="Y10211" s="268">
        <v>3007.1</v>
      </c>
      <c r="AA10211" s="229" t="s">
        <v>24643</v>
      </c>
      <c r="AB10211" s="230">
        <v>47504.07</v>
      </c>
      <c r="AD10211" s="209" t="s">
        <v>24279</v>
      </c>
      <c r="AE10211" s="210">
        <v>6065</v>
      </c>
      <c r="AF10211" s="93"/>
      <c r="AG10211" s="93"/>
      <c r="AH10211" s="93"/>
    </row>
    <row r="10212" spans="21:34" x14ac:dyDescent="0.3">
      <c r="U10212" s="311" t="s">
        <v>56768</v>
      </c>
      <c r="V10212" s="312">
        <v>10384.799999999999</v>
      </c>
      <c r="X10212" s="267" t="s">
        <v>62156</v>
      </c>
      <c r="Y10212" s="268">
        <v>17978.07</v>
      </c>
      <c r="AA10212" s="229" t="s">
        <v>50235</v>
      </c>
      <c r="AB10212" s="230">
        <v>80044.72</v>
      </c>
      <c r="AD10212" s="209" t="s">
        <v>24280</v>
      </c>
      <c r="AE10212" s="210">
        <v>11400</v>
      </c>
      <c r="AF10212" s="93"/>
      <c r="AG10212" s="93"/>
      <c r="AH10212" s="93"/>
    </row>
    <row r="10213" spans="21:34" x14ac:dyDescent="0.3">
      <c r="U10213" s="311" t="s">
        <v>16559</v>
      </c>
      <c r="V10213" s="312">
        <v>24959.56</v>
      </c>
      <c r="X10213" s="267" t="s">
        <v>62157</v>
      </c>
      <c r="Y10213" s="268">
        <v>846.01</v>
      </c>
      <c r="AA10213" s="229" t="s">
        <v>50236</v>
      </c>
      <c r="AB10213" s="230">
        <v>27222</v>
      </c>
      <c r="AD10213" s="209" t="s">
        <v>24281</v>
      </c>
      <c r="AE10213" s="210">
        <v>1283</v>
      </c>
      <c r="AF10213" s="93"/>
      <c r="AG10213" s="93"/>
      <c r="AH10213" s="93"/>
    </row>
    <row r="10214" spans="21:34" x14ac:dyDescent="0.3">
      <c r="U10214" s="311" t="s">
        <v>38900</v>
      </c>
      <c r="V10214" s="312">
        <v>15806.28</v>
      </c>
      <c r="X10214" s="267" t="s">
        <v>48155</v>
      </c>
      <c r="Y10214" s="268">
        <v>30306.61</v>
      </c>
      <c r="AA10214" s="229" t="s">
        <v>24646</v>
      </c>
      <c r="AB10214" s="230">
        <v>33394.639999999999</v>
      </c>
      <c r="AD10214" s="209" t="s">
        <v>24282</v>
      </c>
      <c r="AE10214" s="210">
        <v>386</v>
      </c>
      <c r="AF10214" s="93"/>
      <c r="AG10214" s="93"/>
      <c r="AH10214" s="93"/>
    </row>
    <row r="10215" spans="21:34" x14ac:dyDescent="0.3">
      <c r="U10215" s="311" t="s">
        <v>16561</v>
      </c>
      <c r="V10215" s="312">
        <v>2700.52</v>
      </c>
      <c r="X10215" s="267" t="s">
        <v>53203</v>
      </c>
      <c r="Y10215" s="268">
        <v>70934.5</v>
      </c>
      <c r="AA10215" s="229" t="s">
        <v>24647</v>
      </c>
      <c r="AB10215" s="230">
        <v>12840</v>
      </c>
      <c r="AD10215" s="209" t="s">
        <v>24283</v>
      </c>
      <c r="AE10215" s="210">
        <v>7755</v>
      </c>
      <c r="AF10215" s="93"/>
      <c r="AG10215" s="93"/>
      <c r="AH10215" s="93"/>
    </row>
    <row r="10216" spans="21:34" x14ac:dyDescent="0.3">
      <c r="U10216" s="311" t="s">
        <v>16563</v>
      </c>
      <c r="V10216" s="312">
        <v>1925.26</v>
      </c>
      <c r="X10216" s="267" t="s">
        <v>24961</v>
      </c>
      <c r="Y10216" s="268">
        <v>394476.35</v>
      </c>
      <c r="AA10216" s="229" t="s">
        <v>24649</v>
      </c>
      <c r="AB10216" s="230">
        <v>322456.78999999998</v>
      </c>
      <c r="AD10216" s="209" t="s">
        <v>24284</v>
      </c>
      <c r="AE10216" s="210">
        <v>1025</v>
      </c>
      <c r="AF10216" s="93"/>
      <c r="AG10216" s="93"/>
      <c r="AH10216" s="93"/>
    </row>
    <row r="10217" spans="21:34" x14ac:dyDescent="0.3">
      <c r="U10217" s="311" t="s">
        <v>16565</v>
      </c>
      <c r="V10217" s="312">
        <v>1237.75</v>
      </c>
      <c r="X10217" s="267" t="s">
        <v>24964</v>
      </c>
      <c r="Y10217" s="268">
        <v>-73.510000000000005</v>
      </c>
      <c r="AA10217" s="229" t="s">
        <v>49052</v>
      </c>
      <c r="AB10217" s="230">
        <v>-1052.74</v>
      </c>
      <c r="AD10217" s="209" t="s">
        <v>24285</v>
      </c>
      <c r="AE10217" s="210">
        <v>2045</v>
      </c>
      <c r="AF10217" s="93"/>
      <c r="AG10217" s="93"/>
      <c r="AH10217" s="93"/>
    </row>
    <row r="10218" spans="21:34" x14ac:dyDescent="0.3">
      <c r="U10218" s="311" t="s">
        <v>16583</v>
      </c>
      <c r="V10218" s="312">
        <v>69438.03</v>
      </c>
      <c r="X10218" s="267" t="s">
        <v>53204</v>
      </c>
      <c r="Y10218" s="268">
        <v>32.270000000000003</v>
      </c>
      <c r="AA10218" s="229" t="s">
        <v>24650</v>
      </c>
      <c r="AB10218" s="230">
        <v>49230</v>
      </c>
      <c r="AD10218" s="209" t="s">
        <v>24286</v>
      </c>
      <c r="AE10218" s="210">
        <v>4558</v>
      </c>
      <c r="AF10218" s="93"/>
      <c r="AG10218" s="93"/>
      <c r="AH10218" s="93"/>
    </row>
    <row r="10219" spans="21:34" x14ac:dyDescent="0.3">
      <c r="U10219" s="311" t="s">
        <v>54236</v>
      </c>
      <c r="V10219" s="312">
        <v>4536</v>
      </c>
      <c r="X10219" s="267" t="s">
        <v>45370</v>
      </c>
      <c r="Y10219" s="268">
        <v>663.48</v>
      </c>
      <c r="AA10219" s="229" t="s">
        <v>49053</v>
      </c>
      <c r="AB10219" s="230">
        <v>-915.08</v>
      </c>
      <c r="AD10219" s="209" t="s">
        <v>24287</v>
      </c>
      <c r="AE10219" s="210">
        <v>3500</v>
      </c>
      <c r="AF10219" s="93"/>
      <c r="AG10219" s="93"/>
      <c r="AH10219" s="93"/>
    </row>
    <row r="10220" spans="21:34" x14ac:dyDescent="0.3">
      <c r="U10220" s="311" t="s">
        <v>16585</v>
      </c>
      <c r="V10220" s="312">
        <v>5659.55</v>
      </c>
      <c r="X10220" s="267" t="s">
        <v>24966</v>
      </c>
      <c r="Y10220" s="268">
        <v>12841.25</v>
      </c>
      <c r="AA10220" s="229" t="s">
        <v>24652</v>
      </c>
      <c r="AB10220" s="230">
        <v>8565.84</v>
      </c>
      <c r="AD10220" s="209" t="s">
        <v>24288</v>
      </c>
      <c r="AE10220" s="210">
        <v>372.16</v>
      </c>
      <c r="AF10220" s="93"/>
      <c r="AG10220" s="93"/>
      <c r="AH10220" s="93"/>
    </row>
    <row r="10221" spans="21:34" x14ac:dyDescent="0.3">
      <c r="U10221" s="311" t="s">
        <v>16586</v>
      </c>
      <c r="V10221" s="312">
        <v>5000</v>
      </c>
      <c r="X10221" s="267" t="s">
        <v>24967</v>
      </c>
      <c r="Y10221" s="268">
        <v>2800</v>
      </c>
      <c r="AA10221" s="229" t="s">
        <v>24653</v>
      </c>
      <c r="AB10221" s="230">
        <v>655.29</v>
      </c>
      <c r="AD10221" s="209" t="s">
        <v>24289</v>
      </c>
      <c r="AE10221" s="210">
        <v>702.82</v>
      </c>
      <c r="AF10221" s="93"/>
      <c r="AG10221" s="93"/>
      <c r="AH10221" s="93"/>
    </row>
    <row r="10222" spans="21:34" x14ac:dyDescent="0.3">
      <c r="U10222" s="311" t="s">
        <v>69357</v>
      </c>
      <c r="V10222" s="312">
        <v>11581.41</v>
      </c>
      <c r="X10222" s="267" t="s">
        <v>24968</v>
      </c>
      <c r="Y10222" s="268">
        <v>1172.95</v>
      </c>
      <c r="AA10222" s="229" t="s">
        <v>24654</v>
      </c>
      <c r="AB10222" s="230">
        <v>1857.07</v>
      </c>
      <c r="AD10222" s="209" t="s">
        <v>24290</v>
      </c>
      <c r="AE10222" s="210">
        <v>2787.58</v>
      </c>
      <c r="AF10222" s="93"/>
      <c r="AG10222" s="93"/>
      <c r="AH10222" s="93"/>
    </row>
    <row r="10223" spans="21:34" x14ac:dyDescent="0.3">
      <c r="U10223" s="311" t="s">
        <v>69358</v>
      </c>
      <c r="V10223" s="312">
        <v>52.5</v>
      </c>
      <c r="X10223" s="267" t="s">
        <v>24969</v>
      </c>
      <c r="Y10223" s="268">
        <v>3806.16</v>
      </c>
      <c r="AA10223" s="229" t="s">
        <v>24658</v>
      </c>
      <c r="AB10223" s="230">
        <v>4175.68</v>
      </c>
      <c r="AD10223" s="209" t="s">
        <v>24291</v>
      </c>
      <c r="AE10223" s="210">
        <v>1426</v>
      </c>
      <c r="AF10223" s="93"/>
      <c r="AG10223" s="93"/>
      <c r="AH10223" s="93"/>
    </row>
    <row r="10224" spans="21:34" x14ac:dyDescent="0.3">
      <c r="U10224" s="311" t="s">
        <v>16587</v>
      </c>
      <c r="V10224" s="312">
        <v>47918.54</v>
      </c>
      <c r="X10224" s="267" t="s">
        <v>24970</v>
      </c>
      <c r="Y10224" s="268">
        <v>8194.24</v>
      </c>
      <c r="AA10224" s="229" t="s">
        <v>24659</v>
      </c>
      <c r="AB10224" s="230">
        <v>23398.98</v>
      </c>
      <c r="AD10224" s="209" t="s">
        <v>24292</v>
      </c>
      <c r="AE10224" s="210">
        <v>523</v>
      </c>
      <c r="AF10224" s="93"/>
      <c r="AG10224" s="93"/>
      <c r="AH10224" s="93"/>
    </row>
    <row r="10225" spans="21:34" x14ac:dyDescent="0.3">
      <c r="U10225" s="311" t="s">
        <v>16588</v>
      </c>
      <c r="V10225" s="312">
        <v>57000</v>
      </c>
      <c r="X10225" s="267" t="s">
        <v>58300</v>
      </c>
      <c r="Y10225" s="268">
        <v>1869.7</v>
      </c>
      <c r="AA10225" s="229" t="s">
        <v>39344</v>
      </c>
      <c r="AB10225" s="230">
        <v>88027.56</v>
      </c>
      <c r="AD10225" s="209" t="s">
        <v>24293</v>
      </c>
      <c r="AE10225" s="210">
        <v>2564</v>
      </c>
      <c r="AF10225" s="93"/>
      <c r="AG10225" s="93"/>
      <c r="AH10225" s="93"/>
    </row>
    <row r="10226" spans="21:34" x14ac:dyDescent="0.3">
      <c r="U10226" s="311" t="s">
        <v>16590</v>
      </c>
      <c r="V10226" s="312">
        <v>40000</v>
      </c>
      <c r="X10226" s="267" t="s">
        <v>24972</v>
      </c>
      <c r="Y10226" s="268">
        <v>-553.02</v>
      </c>
      <c r="AA10226" s="229" t="s">
        <v>39345</v>
      </c>
      <c r="AB10226" s="230">
        <v>6734.11</v>
      </c>
      <c r="AD10226" s="209" t="s">
        <v>24294</v>
      </c>
      <c r="AE10226" s="210">
        <v>40496</v>
      </c>
      <c r="AF10226" s="93"/>
      <c r="AG10226" s="93"/>
      <c r="AH10226" s="93"/>
    </row>
    <row r="10227" spans="21:34" x14ac:dyDescent="0.3">
      <c r="U10227" s="311" t="s">
        <v>16654</v>
      </c>
      <c r="V10227" s="312">
        <v>1372820.58</v>
      </c>
      <c r="X10227" s="267" t="s">
        <v>35371</v>
      </c>
      <c r="Y10227" s="268">
        <v>5720</v>
      </c>
      <c r="AA10227" s="229" t="s">
        <v>53166</v>
      </c>
      <c r="AB10227" s="230">
        <v>2500</v>
      </c>
      <c r="AD10227" s="209" t="s">
        <v>24295</v>
      </c>
      <c r="AE10227" s="210">
        <v>3604</v>
      </c>
      <c r="AF10227" s="93"/>
      <c r="AG10227" s="93"/>
      <c r="AH10227" s="93"/>
    </row>
    <row r="10228" spans="21:34" x14ac:dyDescent="0.3">
      <c r="U10228" s="311" t="s">
        <v>16657</v>
      </c>
      <c r="V10228" s="312">
        <v>26795.93</v>
      </c>
      <c r="X10228" s="267" t="s">
        <v>35373</v>
      </c>
      <c r="Y10228" s="268">
        <v>390.22</v>
      </c>
      <c r="AA10228" s="229" t="s">
        <v>36514</v>
      </c>
      <c r="AB10228" s="230">
        <v>653404.73</v>
      </c>
      <c r="AD10228" s="209" t="s">
        <v>24296</v>
      </c>
      <c r="AE10228" s="210">
        <v>4144</v>
      </c>
      <c r="AF10228" s="93"/>
      <c r="AG10228" s="93"/>
      <c r="AH10228" s="93"/>
    </row>
    <row r="10229" spans="21:34" x14ac:dyDescent="0.3">
      <c r="U10229" s="311" t="s">
        <v>16658</v>
      </c>
      <c r="V10229" s="312">
        <v>293748.62</v>
      </c>
      <c r="X10229" s="267" t="s">
        <v>35374</v>
      </c>
      <c r="Y10229" s="268">
        <v>1401.39</v>
      </c>
      <c r="AA10229" s="229" t="s">
        <v>39346</v>
      </c>
      <c r="AB10229" s="230">
        <v>22760.5</v>
      </c>
      <c r="AD10229" s="209" t="s">
        <v>24297</v>
      </c>
      <c r="AE10229" s="210">
        <v>3500</v>
      </c>
      <c r="AF10229" s="93"/>
      <c r="AG10229" s="93"/>
      <c r="AH10229" s="93"/>
    </row>
    <row r="10230" spans="21:34" x14ac:dyDescent="0.3">
      <c r="U10230" s="311" t="s">
        <v>16659</v>
      </c>
      <c r="V10230" s="312">
        <v>14566.64</v>
      </c>
      <c r="X10230" s="267" t="s">
        <v>35375</v>
      </c>
      <c r="Y10230" s="268">
        <v>1339.74</v>
      </c>
      <c r="AA10230" s="229" t="s">
        <v>36515</v>
      </c>
      <c r="AB10230" s="230">
        <v>47771.199999999997</v>
      </c>
      <c r="AD10230" s="209" t="s">
        <v>24298</v>
      </c>
      <c r="AE10230" s="210">
        <v>2564</v>
      </c>
      <c r="AF10230" s="93"/>
      <c r="AG10230" s="93"/>
      <c r="AH10230" s="93"/>
    </row>
    <row r="10231" spans="21:34" x14ac:dyDescent="0.3">
      <c r="U10231" s="311" t="s">
        <v>58007</v>
      </c>
      <c r="V10231" s="312">
        <v>11226.25</v>
      </c>
      <c r="X10231" s="267" t="s">
        <v>24973</v>
      </c>
      <c r="Y10231" s="268">
        <v>189.11</v>
      </c>
      <c r="AA10231" s="229" t="s">
        <v>35349</v>
      </c>
      <c r="AB10231" s="230">
        <v>3092.79</v>
      </c>
      <c r="AD10231" s="209" t="s">
        <v>24299</v>
      </c>
      <c r="AE10231" s="210">
        <v>41019</v>
      </c>
      <c r="AF10231" s="93"/>
      <c r="AG10231" s="93"/>
      <c r="AH10231" s="93"/>
    </row>
    <row r="10232" spans="21:34" x14ac:dyDescent="0.3">
      <c r="U10232" s="311" t="s">
        <v>16660</v>
      </c>
      <c r="V10232" s="312">
        <v>1088.3399999999999</v>
      </c>
      <c r="X10232" s="267" t="s">
        <v>24975</v>
      </c>
      <c r="Y10232" s="268">
        <v>49076.51</v>
      </c>
      <c r="AA10232" s="229" t="s">
        <v>42773</v>
      </c>
      <c r="AB10232" s="230">
        <v>774.92</v>
      </c>
      <c r="AD10232" s="209" t="s">
        <v>24300</v>
      </c>
      <c r="AE10232" s="210">
        <v>1283</v>
      </c>
      <c r="AF10232" s="93"/>
      <c r="AG10232" s="93"/>
      <c r="AH10232" s="93"/>
    </row>
    <row r="10233" spans="21:34" x14ac:dyDescent="0.3">
      <c r="U10233" s="311" t="s">
        <v>13152</v>
      </c>
      <c r="V10233" s="312">
        <v>916.88</v>
      </c>
      <c r="X10233" s="267" t="s">
        <v>33935</v>
      </c>
      <c r="Y10233" s="268">
        <v>1031612.31</v>
      </c>
      <c r="AA10233" s="229" t="s">
        <v>24660</v>
      </c>
      <c r="AB10233" s="230">
        <v>2986.32</v>
      </c>
      <c r="AD10233" s="209" t="s">
        <v>24301</v>
      </c>
      <c r="AE10233" s="210">
        <v>11381.16</v>
      </c>
      <c r="AF10233" s="93"/>
      <c r="AG10233" s="93"/>
      <c r="AH10233" s="93"/>
    </row>
    <row r="10234" spans="21:34" x14ac:dyDescent="0.3">
      <c r="U10234" s="311" t="s">
        <v>33204</v>
      </c>
      <c r="V10234" s="312">
        <v>4500</v>
      </c>
      <c r="X10234" s="267" t="s">
        <v>35376</v>
      </c>
      <c r="Y10234" s="268">
        <v>193892.87</v>
      </c>
      <c r="AA10234" s="229" t="s">
        <v>36516</v>
      </c>
      <c r="AB10234" s="230">
        <v>13014.13</v>
      </c>
      <c r="AD10234" s="209" t="s">
        <v>24302</v>
      </c>
      <c r="AE10234" s="210">
        <v>13851</v>
      </c>
      <c r="AF10234" s="93"/>
      <c r="AG10234" s="93"/>
      <c r="AH10234" s="93"/>
    </row>
    <row r="10235" spans="21:34" x14ac:dyDescent="0.3">
      <c r="U10235" s="311" t="s">
        <v>36078</v>
      </c>
      <c r="V10235" s="312">
        <v>15976.56</v>
      </c>
      <c r="X10235" s="267" t="s">
        <v>33938</v>
      </c>
      <c r="Y10235" s="268">
        <v>67758.240000000005</v>
      </c>
      <c r="AA10235" s="229" t="s">
        <v>24661</v>
      </c>
      <c r="AB10235" s="230">
        <v>54850.15</v>
      </c>
      <c r="AD10235" s="209" t="s">
        <v>24303</v>
      </c>
      <c r="AE10235" s="210">
        <v>702.82</v>
      </c>
      <c r="AF10235" s="93"/>
      <c r="AG10235" s="93"/>
      <c r="AH10235" s="93"/>
    </row>
    <row r="10236" spans="21:34" x14ac:dyDescent="0.3">
      <c r="U10236" s="311" t="s">
        <v>16663</v>
      </c>
      <c r="V10236" s="312">
        <v>1349.73</v>
      </c>
      <c r="X10236" s="267" t="s">
        <v>39363</v>
      </c>
      <c r="Y10236" s="268">
        <v>149255.76</v>
      </c>
      <c r="AA10236" s="229" t="s">
        <v>24662</v>
      </c>
      <c r="AB10236" s="230">
        <v>167206.85</v>
      </c>
      <c r="AD10236" s="209" t="s">
        <v>24304</v>
      </c>
      <c r="AE10236" s="210">
        <v>16191.58</v>
      </c>
      <c r="AF10236" s="93"/>
      <c r="AG10236" s="93"/>
      <c r="AH10236" s="93"/>
    </row>
    <row r="10237" spans="21:34" x14ac:dyDescent="0.3">
      <c r="U10237" s="311" t="s">
        <v>69359</v>
      </c>
      <c r="V10237" s="312">
        <v>1803.14</v>
      </c>
      <c r="X10237" s="267" t="s">
        <v>35378</v>
      </c>
      <c r="Y10237" s="268">
        <v>142800.6</v>
      </c>
      <c r="AA10237" s="229" t="s">
        <v>36517</v>
      </c>
      <c r="AB10237" s="230">
        <v>131608.43</v>
      </c>
      <c r="AD10237" s="209" t="s">
        <v>24305</v>
      </c>
      <c r="AE10237" s="210">
        <v>23500</v>
      </c>
      <c r="AF10237" s="93"/>
      <c r="AG10237" s="93"/>
      <c r="AH10237" s="93"/>
    </row>
    <row r="10238" spans="21:34" x14ac:dyDescent="0.3">
      <c r="U10238" s="311" t="s">
        <v>16665</v>
      </c>
      <c r="V10238" s="312">
        <v>20361.939999999999</v>
      </c>
      <c r="X10238" s="267" t="s">
        <v>35379</v>
      </c>
      <c r="Y10238" s="268">
        <v>3909.55</v>
      </c>
      <c r="AA10238" s="229" t="s">
        <v>35350</v>
      </c>
      <c r="AB10238" s="230">
        <v>154502.85</v>
      </c>
      <c r="AD10238" s="209" t="s">
        <v>24306</v>
      </c>
      <c r="AE10238" s="210">
        <v>21000</v>
      </c>
      <c r="AF10238" s="93"/>
      <c r="AG10238" s="93"/>
      <c r="AH10238" s="93"/>
    </row>
    <row r="10239" spans="21:34" x14ac:dyDescent="0.3">
      <c r="U10239" s="311" t="s">
        <v>49329</v>
      </c>
      <c r="V10239" s="312">
        <v>44779.31</v>
      </c>
      <c r="X10239" s="267" t="s">
        <v>62158</v>
      </c>
      <c r="Y10239" s="268">
        <v>4905.58</v>
      </c>
      <c r="AA10239" s="229" t="s">
        <v>35351</v>
      </c>
      <c r="AB10239" s="230">
        <v>128196.02</v>
      </c>
      <c r="AD10239" s="209" t="s">
        <v>24307</v>
      </c>
      <c r="AE10239" s="210">
        <v>3404.23</v>
      </c>
      <c r="AF10239" s="93"/>
      <c r="AG10239" s="93"/>
      <c r="AH10239" s="93"/>
    </row>
    <row r="10240" spans="21:34" x14ac:dyDescent="0.3">
      <c r="U10240" s="311" t="s">
        <v>16666</v>
      </c>
      <c r="V10240" s="312">
        <v>14435.59</v>
      </c>
      <c r="X10240" s="267" t="s">
        <v>24976</v>
      </c>
      <c r="Y10240" s="268">
        <v>119409.55</v>
      </c>
      <c r="AA10240" s="229" t="s">
        <v>33908</v>
      </c>
      <c r="AB10240" s="230">
        <v>15493.49</v>
      </c>
      <c r="AD10240" s="209" t="s">
        <v>24308</v>
      </c>
      <c r="AE10240" s="210">
        <v>3111</v>
      </c>
      <c r="AF10240" s="93"/>
      <c r="AG10240" s="93"/>
      <c r="AH10240" s="93"/>
    </row>
    <row r="10241" spans="21:34" x14ac:dyDescent="0.3">
      <c r="U10241" s="311" t="s">
        <v>13153</v>
      </c>
      <c r="V10241" s="312">
        <v>134593.20000000001</v>
      </c>
      <c r="X10241" s="267" t="s">
        <v>24977</v>
      </c>
      <c r="Y10241" s="268">
        <v>401369.64</v>
      </c>
      <c r="AA10241" s="229" t="s">
        <v>39347</v>
      </c>
      <c r="AB10241" s="230">
        <v>10305.83</v>
      </c>
      <c r="AD10241" s="209" t="s">
        <v>24309</v>
      </c>
      <c r="AE10241" s="210">
        <v>937</v>
      </c>
      <c r="AF10241" s="93"/>
      <c r="AG10241" s="93"/>
      <c r="AH10241" s="93"/>
    </row>
    <row r="10242" spans="21:34" x14ac:dyDescent="0.3">
      <c r="U10242" s="311" t="s">
        <v>13154</v>
      </c>
      <c r="V10242" s="312">
        <v>437107.44</v>
      </c>
      <c r="X10242" s="267" t="s">
        <v>33942</v>
      </c>
      <c r="Y10242" s="268">
        <v>190115.93</v>
      </c>
      <c r="AA10242" s="229" t="s">
        <v>35352</v>
      </c>
      <c r="AB10242" s="230">
        <v>140865.45000000001</v>
      </c>
      <c r="AD10242" s="209" t="s">
        <v>13912</v>
      </c>
      <c r="AE10242" s="210">
        <v>10073</v>
      </c>
      <c r="AF10242" s="93"/>
      <c r="AG10242" s="93"/>
      <c r="AH10242" s="93"/>
    </row>
    <row r="10243" spans="21:34" x14ac:dyDescent="0.3">
      <c r="U10243" s="311" t="s">
        <v>16667</v>
      </c>
      <c r="V10243" s="312">
        <v>259193.64</v>
      </c>
      <c r="X10243" s="267" t="s">
        <v>39364</v>
      </c>
      <c r="Y10243" s="268">
        <v>95073.64</v>
      </c>
      <c r="AA10243" s="229" t="s">
        <v>36518</v>
      </c>
      <c r="AB10243" s="230">
        <v>32088</v>
      </c>
      <c r="AD10243" s="209" t="s">
        <v>24310</v>
      </c>
      <c r="AE10243" s="210">
        <v>1080</v>
      </c>
      <c r="AF10243" s="93"/>
      <c r="AG10243" s="93"/>
      <c r="AH10243" s="93"/>
    </row>
    <row r="10244" spans="21:34" x14ac:dyDescent="0.3">
      <c r="U10244" s="311" t="s">
        <v>16669</v>
      </c>
      <c r="V10244" s="312">
        <v>558024.92000000004</v>
      </c>
      <c r="X10244" s="267" t="s">
        <v>40513</v>
      </c>
      <c r="Y10244" s="268">
        <v>453024.84</v>
      </c>
      <c r="AA10244" s="229" t="s">
        <v>36519</v>
      </c>
      <c r="AB10244" s="230">
        <v>29796.5</v>
      </c>
      <c r="AD10244" s="209" t="s">
        <v>24311</v>
      </c>
      <c r="AE10244" s="210">
        <v>59.18</v>
      </c>
      <c r="AF10244" s="93"/>
      <c r="AG10244" s="93"/>
      <c r="AH10244" s="93"/>
    </row>
    <row r="10245" spans="21:34" x14ac:dyDescent="0.3">
      <c r="U10245" s="311" t="s">
        <v>34630</v>
      </c>
      <c r="V10245" s="312">
        <v>76107.87</v>
      </c>
      <c r="X10245" s="267" t="s">
        <v>24979</v>
      </c>
      <c r="Y10245" s="268">
        <v>938411</v>
      </c>
      <c r="AA10245" s="229" t="s">
        <v>42774</v>
      </c>
      <c r="AB10245" s="230">
        <v>58565.11</v>
      </c>
      <c r="AD10245" s="209" t="s">
        <v>24312</v>
      </c>
      <c r="AE10245" s="210">
        <v>43689.78</v>
      </c>
      <c r="AF10245" s="93"/>
      <c r="AG10245" s="93"/>
      <c r="AH10245" s="93"/>
    </row>
    <row r="10246" spans="21:34" x14ac:dyDescent="0.3">
      <c r="U10246" s="311" t="s">
        <v>55572</v>
      </c>
      <c r="V10246" s="312">
        <v>23411.4</v>
      </c>
      <c r="X10246" s="267" t="s">
        <v>40514</v>
      </c>
      <c r="Y10246" s="268">
        <v>19949.490000000002</v>
      </c>
      <c r="AA10246" s="229" t="s">
        <v>36520</v>
      </c>
      <c r="AB10246" s="230">
        <v>1008607.21</v>
      </c>
      <c r="AD10246" s="209" t="s">
        <v>24313</v>
      </c>
      <c r="AE10246" s="210">
        <v>1381.04</v>
      </c>
      <c r="AF10246" s="93"/>
      <c r="AG10246" s="93"/>
      <c r="AH10246" s="93"/>
    </row>
    <row r="10247" spans="21:34" x14ac:dyDescent="0.3">
      <c r="U10247" s="311" t="s">
        <v>69360</v>
      </c>
      <c r="V10247" s="312">
        <v>18.34</v>
      </c>
      <c r="X10247" s="267" t="s">
        <v>35381</v>
      </c>
      <c r="Y10247" s="268">
        <v>27000</v>
      </c>
      <c r="AA10247" s="229" t="s">
        <v>47120</v>
      </c>
      <c r="AB10247" s="230">
        <v>41443.78</v>
      </c>
      <c r="AD10247" s="209" t="s">
        <v>13914</v>
      </c>
      <c r="AE10247" s="210">
        <v>2476</v>
      </c>
      <c r="AF10247" s="93"/>
      <c r="AG10247" s="93"/>
      <c r="AH10247" s="93"/>
    </row>
    <row r="10248" spans="21:34" x14ac:dyDescent="0.3">
      <c r="U10248" s="311" t="s">
        <v>54240</v>
      </c>
      <c r="V10248" s="312">
        <v>4161.03</v>
      </c>
      <c r="X10248" s="267" t="s">
        <v>56388</v>
      </c>
      <c r="Y10248" s="268">
        <v>345.92</v>
      </c>
      <c r="AA10248" s="229" t="s">
        <v>42775</v>
      </c>
      <c r="AB10248" s="230">
        <v>46525</v>
      </c>
      <c r="AD10248" s="209" t="s">
        <v>24314</v>
      </c>
      <c r="AE10248" s="210">
        <v>2000</v>
      </c>
      <c r="AF10248" s="93"/>
      <c r="AG10248" s="93"/>
      <c r="AH10248" s="93"/>
    </row>
    <row r="10249" spans="21:34" x14ac:dyDescent="0.3">
      <c r="U10249" s="311" t="s">
        <v>69361</v>
      </c>
      <c r="V10249" s="312">
        <v>1345</v>
      </c>
      <c r="X10249" s="267" t="s">
        <v>39365</v>
      </c>
      <c r="Y10249" s="268">
        <v>2813602.25</v>
      </c>
      <c r="AA10249" s="229" t="s">
        <v>45326</v>
      </c>
      <c r="AB10249" s="230">
        <v>84083</v>
      </c>
      <c r="AD10249" s="209" t="s">
        <v>24315</v>
      </c>
      <c r="AE10249" s="210">
        <v>9353</v>
      </c>
      <c r="AF10249" s="93"/>
      <c r="AG10249" s="93"/>
      <c r="AH10249" s="93"/>
    </row>
    <row r="10250" spans="21:34" x14ac:dyDescent="0.3">
      <c r="U10250" s="311" t="s">
        <v>59310</v>
      </c>
      <c r="V10250" s="312">
        <v>4525</v>
      </c>
      <c r="X10250" s="267" t="s">
        <v>62159</v>
      </c>
      <c r="Y10250" s="268">
        <v>-109188.13</v>
      </c>
      <c r="AA10250" s="229" t="s">
        <v>45327</v>
      </c>
      <c r="AB10250" s="230">
        <v>6432.58</v>
      </c>
      <c r="AD10250" s="209" t="s">
        <v>24316</v>
      </c>
      <c r="AE10250" s="210">
        <v>60058.32</v>
      </c>
      <c r="AF10250" s="93"/>
      <c r="AG10250" s="93"/>
      <c r="AH10250" s="93"/>
    </row>
    <row r="10251" spans="21:34" x14ac:dyDescent="0.3">
      <c r="U10251" s="311" t="s">
        <v>13156</v>
      </c>
      <c r="V10251" s="312">
        <v>724671.7</v>
      </c>
      <c r="X10251" s="267" t="s">
        <v>58301</v>
      </c>
      <c r="Y10251" s="268">
        <v>45453.599999999999</v>
      </c>
      <c r="AA10251" s="229" t="s">
        <v>53167</v>
      </c>
      <c r="AB10251" s="230">
        <v>400</v>
      </c>
      <c r="AD10251" s="209" t="s">
        <v>24317</v>
      </c>
      <c r="AE10251" s="210">
        <v>4631.1899999999996</v>
      </c>
      <c r="AF10251" s="93"/>
      <c r="AG10251" s="93"/>
      <c r="AH10251" s="93"/>
    </row>
    <row r="10252" spans="21:34" x14ac:dyDescent="0.3">
      <c r="U10252" s="311" t="s">
        <v>16672</v>
      </c>
      <c r="V10252" s="312">
        <v>48880.12</v>
      </c>
      <c r="X10252" s="267" t="s">
        <v>39366</v>
      </c>
      <c r="Y10252" s="268">
        <v>-48465</v>
      </c>
      <c r="AA10252" s="229" t="s">
        <v>53168</v>
      </c>
      <c r="AB10252" s="230">
        <v>30.6</v>
      </c>
      <c r="AD10252" s="209" t="s">
        <v>24318</v>
      </c>
      <c r="AE10252" s="210">
        <v>3457</v>
      </c>
      <c r="AF10252" s="93"/>
      <c r="AG10252" s="93"/>
      <c r="AH10252" s="93"/>
    </row>
    <row r="10253" spans="21:34" x14ac:dyDescent="0.3">
      <c r="U10253" s="311" t="s">
        <v>16673</v>
      </c>
      <c r="V10253" s="312">
        <v>349199.83</v>
      </c>
      <c r="X10253" s="267" t="s">
        <v>63298</v>
      </c>
      <c r="Y10253" s="268">
        <v>68884.899999999994</v>
      </c>
      <c r="AA10253" s="229" t="s">
        <v>53169</v>
      </c>
      <c r="AB10253" s="230">
        <v>96.4</v>
      </c>
      <c r="AD10253" s="209" t="s">
        <v>24319</v>
      </c>
      <c r="AE10253" s="210">
        <v>6610.12</v>
      </c>
      <c r="AF10253" s="93"/>
      <c r="AG10253" s="93"/>
      <c r="AH10253" s="93"/>
    </row>
    <row r="10254" spans="21:34" x14ac:dyDescent="0.3">
      <c r="U10254" s="311" t="s">
        <v>62868</v>
      </c>
      <c r="V10254" s="312">
        <v>3353813.26</v>
      </c>
      <c r="X10254" s="267" t="s">
        <v>64694</v>
      </c>
      <c r="Y10254" s="268">
        <v>2277.2800000000002</v>
      </c>
      <c r="AA10254" s="229" t="s">
        <v>53170</v>
      </c>
      <c r="AB10254" s="230">
        <v>113.9</v>
      </c>
      <c r="AD10254" s="209" t="s">
        <v>24320</v>
      </c>
      <c r="AE10254" s="210">
        <v>65774.45</v>
      </c>
      <c r="AF10254" s="93"/>
      <c r="AG10254" s="93"/>
      <c r="AH10254" s="93"/>
    </row>
    <row r="10255" spans="21:34" x14ac:dyDescent="0.3">
      <c r="U10255" s="311" t="s">
        <v>38904</v>
      </c>
      <c r="V10255" s="312">
        <v>15592.97</v>
      </c>
      <c r="X10255" s="267" t="s">
        <v>56389</v>
      </c>
      <c r="Y10255" s="268">
        <v>98158.44</v>
      </c>
      <c r="AA10255" s="229" t="s">
        <v>53171</v>
      </c>
      <c r="AB10255" s="230">
        <v>57.2</v>
      </c>
      <c r="AD10255" s="209" t="s">
        <v>24321</v>
      </c>
      <c r="AE10255" s="210">
        <v>7197.93</v>
      </c>
      <c r="AF10255" s="93"/>
      <c r="AG10255" s="93"/>
      <c r="AH10255" s="93"/>
    </row>
    <row r="10256" spans="21:34" x14ac:dyDescent="0.3">
      <c r="U10256" s="311" t="s">
        <v>55573</v>
      </c>
      <c r="V10256" s="312">
        <v>32375</v>
      </c>
      <c r="X10256" s="267" t="s">
        <v>56390</v>
      </c>
      <c r="Y10256" s="268">
        <v>10509.9</v>
      </c>
      <c r="AA10256" s="229" t="s">
        <v>50237</v>
      </c>
      <c r="AB10256" s="230">
        <v>1996.23</v>
      </c>
      <c r="AD10256" s="209" t="s">
        <v>24322</v>
      </c>
      <c r="AE10256" s="210">
        <v>83558.320000000007</v>
      </c>
      <c r="AF10256" s="93"/>
      <c r="AG10256" s="93"/>
      <c r="AH10256" s="93"/>
    </row>
    <row r="10257" spans="21:34" x14ac:dyDescent="0.3">
      <c r="U10257" s="311" t="s">
        <v>34646</v>
      </c>
      <c r="V10257" s="312">
        <v>1600</v>
      </c>
      <c r="X10257" s="267" t="s">
        <v>56391</v>
      </c>
      <c r="Y10257" s="268">
        <v>7137.49</v>
      </c>
      <c r="AA10257" s="229" t="s">
        <v>24663</v>
      </c>
      <c r="AB10257" s="230">
        <v>18164.919999999998</v>
      </c>
      <c r="AD10257" s="209" t="s">
        <v>24323</v>
      </c>
      <c r="AE10257" s="210">
        <v>21000</v>
      </c>
      <c r="AF10257" s="93"/>
      <c r="AG10257" s="93"/>
      <c r="AH10257" s="93"/>
    </row>
    <row r="10258" spans="21:34" x14ac:dyDescent="0.3">
      <c r="U10258" s="311" t="s">
        <v>69362</v>
      </c>
      <c r="V10258" s="312">
        <v>4320</v>
      </c>
      <c r="X10258" s="267" t="s">
        <v>63759</v>
      </c>
      <c r="Y10258" s="268">
        <v>316.36</v>
      </c>
      <c r="AA10258" s="229" t="s">
        <v>49054</v>
      </c>
      <c r="AB10258" s="230">
        <v>-236.26</v>
      </c>
      <c r="AD10258" s="209" t="s">
        <v>24324</v>
      </c>
      <c r="AE10258" s="210">
        <v>1080</v>
      </c>
      <c r="AF10258" s="93"/>
      <c r="AG10258" s="93"/>
      <c r="AH10258" s="93"/>
    </row>
    <row r="10259" spans="21:34" x14ac:dyDescent="0.3">
      <c r="U10259" s="311" t="s">
        <v>34650</v>
      </c>
      <c r="V10259" s="312">
        <v>1641.25</v>
      </c>
      <c r="X10259" s="267" t="s">
        <v>64695</v>
      </c>
      <c r="Y10259" s="268">
        <v>45000</v>
      </c>
      <c r="AA10259" s="229" t="s">
        <v>33909</v>
      </c>
      <c r="AB10259" s="230">
        <v>50240.73</v>
      </c>
      <c r="AD10259" s="209" t="s">
        <v>24325</v>
      </c>
      <c r="AE10259" s="210">
        <v>8094.6</v>
      </c>
      <c r="AF10259" s="93"/>
      <c r="AG10259" s="93"/>
      <c r="AH10259" s="93"/>
    </row>
    <row r="10260" spans="21:34" x14ac:dyDescent="0.3">
      <c r="U10260" s="311" t="s">
        <v>43166</v>
      </c>
      <c r="V10260" s="312">
        <v>3994.5</v>
      </c>
      <c r="X10260" s="267" t="s">
        <v>56392</v>
      </c>
      <c r="Y10260" s="268">
        <v>12500.11</v>
      </c>
      <c r="AA10260" s="229" t="s">
        <v>24664</v>
      </c>
      <c r="AB10260" s="230">
        <v>1038611.5</v>
      </c>
      <c r="AD10260" s="209" t="s">
        <v>24326</v>
      </c>
      <c r="AE10260" s="210">
        <v>53410.9</v>
      </c>
      <c r="AF10260" s="93"/>
      <c r="AG10260" s="93"/>
      <c r="AH10260" s="93"/>
    </row>
    <row r="10261" spans="21:34" x14ac:dyDescent="0.3">
      <c r="U10261" s="311" t="s">
        <v>16717</v>
      </c>
      <c r="V10261" s="312">
        <v>3328.11</v>
      </c>
      <c r="X10261" s="267" t="s">
        <v>56393</v>
      </c>
      <c r="Y10261" s="268">
        <v>38607.910000000003</v>
      </c>
      <c r="AA10261" s="229" t="s">
        <v>24665</v>
      </c>
      <c r="AB10261" s="230">
        <v>40756.879999999997</v>
      </c>
      <c r="AD10261" s="209" t="s">
        <v>24327</v>
      </c>
      <c r="AE10261" s="210">
        <v>77445.490000000005</v>
      </c>
      <c r="AF10261" s="93"/>
      <c r="AG10261" s="93"/>
      <c r="AH10261" s="93"/>
    </row>
    <row r="10262" spans="21:34" x14ac:dyDescent="0.3">
      <c r="U10262" s="311" t="s">
        <v>16718</v>
      </c>
      <c r="V10262" s="312">
        <v>978.65</v>
      </c>
      <c r="X10262" s="267" t="s">
        <v>58621</v>
      </c>
      <c r="Y10262" s="268">
        <v>20167.36</v>
      </c>
      <c r="AA10262" s="229" t="s">
        <v>24666</v>
      </c>
      <c r="AB10262" s="230">
        <v>23778.16</v>
      </c>
      <c r="AD10262" s="209" t="s">
        <v>24328</v>
      </c>
      <c r="AE10262" s="210">
        <v>5457</v>
      </c>
      <c r="AF10262" s="93"/>
      <c r="AG10262" s="93"/>
      <c r="AH10262" s="93"/>
    </row>
    <row r="10263" spans="21:34" x14ac:dyDescent="0.3">
      <c r="U10263" s="311" t="s">
        <v>16720</v>
      </c>
      <c r="V10263" s="312">
        <v>112846.71</v>
      </c>
      <c r="X10263" s="267" t="s">
        <v>59159</v>
      </c>
      <c r="Y10263" s="268">
        <v>11640.05</v>
      </c>
      <c r="AA10263" s="229" t="s">
        <v>24667</v>
      </c>
      <c r="AB10263" s="230">
        <v>2699.65</v>
      </c>
      <c r="AD10263" s="209" t="s">
        <v>13915</v>
      </c>
      <c r="AE10263" s="210">
        <v>19746.93</v>
      </c>
      <c r="AF10263" s="93"/>
      <c r="AG10263" s="93"/>
      <c r="AH10263" s="93"/>
    </row>
    <row r="10264" spans="21:34" x14ac:dyDescent="0.3">
      <c r="U10264" s="311" t="s">
        <v>54243</v>
      </c>
      <c r="V10264" s="312">
        <v>931.21</v>
      </c>
      <c r="X10264" s="267" t="s">
        <v>62160</v>
      </c>
      <c r="Y10264" s="268">
        <v>4586.13</v>
      </c>
      <c r="AA10264" s="229" t="s">
        <v>35353</v>
      </c>
      <c r="AB10264" s="230">
        <v>1641.88</v>
      </c>
      <c r="AD10264" s="209" t="s">
        <v>24329</v>
      </c>
      <c r="AE10264" s="210">
        <v>219</v>
      </c>
      <c r="AF10264" s="93"/>
      <c r="AG10264" s="93"/>
      <c r="AH10264" s="93"/>
    </row>
    <row r="10265" spans="21:34" x14ac:dyDescent="0.3">
      <c r="U10265" s="311" t="s">
        <v>69363</v>
      </c>
      <c r="V10265" s="312">
        <v>2041</v>
      </c>
      <c r="X10265" s="267" t="s">
        <v>55298</v>
      </c>
      <c r="Y10265" s="268">
        <v>2860</v>
      </c>
      <c r="AA10265" s="229" t="s">
        <v>48140</v>
      </c>
      <c r="AB10265" s="230">
        <v>7068</v>
      </c>
      <c r="AD10265" s="209" t="s">
        <v>24330</v>
      </c>
      <c r="AE10265" s="210">
        <v>2309</v>
      </c>
      <c r="AF10265" s="93"/>
      <c r="AG10265" s="93"/>
      <c r="AH10265" s="93"/>
    </row>
    <row r="10266" spans="21:34" x14ac:dyDescent="0.3">
      <c r="U10266" s="311" t="s">
        <v>16721</v>
      </c>
      <c r="V10266" s="312">
        <v>1113.06</v>
      </c>
      <c r="X10266" s="267" t="s">
        <v>55299</v>
      </c>
      <c r="Y10266" s="268">
        <v>10105.709999999999</v>
      </c>
      <c r="AA10266" s="229" t="s">
        <v>24668</v>
      </c>
      <c r="AB10266" s="230">
        <v>75110.28</v>
      </c>
      <c r="AD10266" s="209" t="s">
        <v>24331</v>
      </c>
      <c r="AE10266" s="210">
        <v>386</v>
      </c>
      <c r="AF10266" s="93"/>
      <c r="AG10266" s="93"/>
      <c r="AH10266" s="93"/>
    </row>
    <row r="10267" spans="21:34" x14ac:dyDescent="0.3">
      <c r="U10267" s="311" t="s">
        <v>16722</v>
      </c>
      <c r="V10267" s="312">
        <v>15583.53</v>
      </c>
      <c r="X10267" s="267" t="s">
        <v>55300</v>
      </c>
      <c r="Y10267" s="268">
        <v>991.92</v>
      </c>
      <c r="AA10267" s="229" t="s">
        <v>24669</v>
      </c>
      <c r="AB10267" s="230">
        <v>16352.08</v>
      </c>
      <c r="AD10267" s="209" t="s">
        <v>24332</v>
      </c>
      <c r="AE10267" s="210">
        <v>990</v>
      </c>
      <c r="AF10267" s="93"/>
      <c r="AG10267" s="93"/>
      <c r="AH10267" s="93"/>
    </row>
    <row r="10268" spans="21:34" x14ac:dyDescent="0.3">
      <c r="U10268" s="311" t="s">
        <v>16723</v>
      </c>
      <c r="V10268" s="312">
        <v>22106.959999999999</v>
      </c>
      <c r="X10268" s="267" t="s">
        <v>55301</v>
      </c>
      <c r="Y10268" s="268">
        <v>2462.92</v>
      </c>
      <c r="AA10268" s="229" t="s">
        <v>35354</v>
      </c>
      <c r="AB10268" s="230">
        <v>2139261.7599999998</v>
      </c>
      <c r="AD10268" s="209" t="s">
        <v>24333</v>
      </c>
      <c r="AE10268" s="210">
        <v>5876</v>
      </c>
      <c r="AF10268" s="93"/>
      <c r="AG10268" s="93"/>
      <c r="AH10268" s="93"/>
    </row>
    <row r="10269" spans="21:34" x14ac:dyDescent="0.3">
      <c r="U10269" s="311" t="s">
        <v>38908</v>
      </c>
      <c r="V10269" s="312">
        <v>-176.47</v>
      </c>
      <c r="X10269" s="267" t="s">
        <v>56394</v>
      </c>
      <c r="Y10269" s="268">
        <v>11726</v>
      </c>
      <c r="AA10269" s="229" t="s">
        <v>33910</v>
      </c>
      <c r="AB10269" s="230">
        <v>2672.13</v>
      </c>
      <c r="AD10269" s="209" t="s">
        <v>24334</v>
      </c>
      <c r="AE10269" s="210">
        <v>2000</v>
      </c>
      <c r="AF10269" s="93"/>
      <c r="AG10269" s="93"/>
      <c r="AH10269" s="93"/>
    </row>
    <row r="10270" spans="21:34" x14ac:dyDescent="0.3">
      <c r="U10270" s="311" t="s">
        <v>16780</v>
      </c>
      <c r="V10270" s="312">
        <v>352689.41</v>
      </c>
      <c r="X10270" s="267" t="s">
        <v>57675</v>
      </c>
      <c r="Y10270" s="268">
        <v>5971.32</v>
      </c>
      <c r="AA10270" s="229" t="s">
        <v>24670</v>
      </c>
      <c r="AB10270" s="230">
        <v>259886.26</v>
      </c>
      <c r="AD10270" s="209" t="s">
        <v>24335</v>
      </c>
      <c r="AE10270" s="210">
        <v>3281</v>
      </c>
      <c r="AF10270" s="93"/>
      <c r="AG10270" s="93"/>
      <c r="AH10270" s="93"/>
    </row>
    <row r="10271" spans="21:34" x14ac:dyDescent="0.3">
      <c r="U10271" s="311" t="s">
        <v>47448</v>
      </c>
      <c r="V10271" s="312">
        <v>5096</v>
      </c>
      <c r="X10271" s="267" t="s">
        <v>53206</v>
      </c>
      <c r="Y10271" s="268">
        <v>3143.57</v>
      </c>
      <c r="AA10271" s="229" t="s">
        <v>24671</v>
      </c>
      <c r="AB10271" s="230">
        <v>53822.02</v>
      </c>
      <c r="AD10271" s="209" t="s">
        <v>24336</v>
      </c>
      <c r="AE10271" s="210">
        <v>10000</v>
      </c>
      <c r="AF10271" s="93"/>
      <c r="AG10271" s="93"/>
      <c r="AH10271" s="93"/>
    </row>
    <row r="10272" spans="21:34" x14ac:dyDescent="0.3">
      <c r="U10272" s="311" t="s">
        <v>16782</v>
      </c>
      <c r="V10272" s="312">
        <v>76828.14</v>
      </c>
      <c r="X10272" s="267" t="s">
        <v>50245</v>
      </c>
      <c r="Y10272" s="268">
        <v>22492.16</v>
      </c>
      <c r="AA10272" s="229" t="s">
        <v>40510</v>
      </c>
      <c r="AB10272" s="230">
        <v>2763</v>
      </c>
      <c r="AD10272" s="209" t="s">
        <v>24337</v>
      </c>
      <c r="AE10272" s="210">
        <v>10000</v>
      </c>
      <c r="AF10272" s="93"/>
      <c r="AG10272" s="93"/>
      <c r="AH10272" s="93"/>
    </row>
    <row r="10273" spans="21:34" x14ac:dyDescent="0.3">
      <c r="U10273" s="311" t="s">
        <v>16783</v>
      </c>
      <c r="V10273" s="312">
        <v>136219.57999999999</v>
      </c>
      <c r="X10273" s="267" t="s">
        <v>55302</v>
      </c>
      <c r="Y10273" s="268">
        <v>220.54</v>
      </c>
      <c r="AA10273" s="229" t="s">
        <v>35355</v>
      </c>
      <c r="AB10273" s="230">
        <v>1082154.45</v>
      </c>
      <c r="AD10273" s="209" t="s">
        <v>24338</v>
      </c>
      <c r="AE10273" s="210">
        <v>1061.29</v>
      </c>
      <c r="AF10273" s="93"/>
      <c r="AG10273" s="93"/>
      <c r="AH10273" s="93"/>
    </row>
    <row r="10274" spans="21:34" x14ac:dyDescent="0.3">
      <c r="U10274" s="311" t="s">
        <v>16784</v>
      </c>
      <c r="V10274" s="312">
        <v>564353.25</v>
      </c>
      <c r="X10274" s="267" t="s">
        <v>53207</v>
      </c>
      <c r="Y10274" s="268">
        <v>19511.45</v>
      </c>
      <c r="AA10274" s="229" t="s">
        <v>47121</v>
      </c>
      <c r="AB10274" s="230">
        <v>168851.35</v>
      </c>
      <c r="AD10274" s="209" t="s">
        <v>24339</v>
      </c>
      <c r="AE10274" s="210">
        <v>19828.96</v>
      </c>
      <c r="AF10274" s="93"/>
      <c r="AG10274" s="93"/>
      <c r="AH10274" s="93"/>
    </row>
    <row r="10275" spans="21:34" x14ac:dyDescent="0.3">
      <c r="U10275" s="311" t="s">
        <v>38911</v>
      </c>
      <c r="V10275" s="312">
        <v>906.25</v>
      </c>
      <c r="X10275" s="267" t="s">
        <v>62161</v>
      </c>
      <c r="Y10275" s="268">
        <v>-2032.97</v>
      </c>
      <c r="AA10275" s="229" t="s">
        <v>36521</v>
      </c>
      <c r="AB10275" s="230">
        <v>396564.72</v>
      </c>
      <c r="AD10275" s="209" t="s">
        <v>24340</v>
      </c>
      <c r="AE10275" s="210">
        <v>21175</v>
      </c>
      <c r="AF10275" s="93"/>
      <c r="AG10275" s="93"/>
      <c r="AH10275" s="93"/>
    </row>
    <row r="10276" spans="21:34" x14ac:dyDescent="0.3">
      <c r="U10276" s="311" t="s">
        <v>40723</v>
      </c>
      <c r="V10276" s="312">
        <v>25080</v>
      </c>
      <c r="X10276" s="267" t="s">
        <v>63299</v>
      </c>
      <c r="Y10276" s="268">
        <v>0.05</v>
      </c>
      <c r="AA10276" s="229" t="s">
        <v>50238</v>
      </c>
      <c r="AB10276" s="230">
        <v>21500</v>
      </c>
      <c r="AD10276" s="209" t="s">
        <v>24341</v>
      </c>
      <c r="AE10276" s="210">
        <v>702</v>
      </c>
      <c r="AF10276" s="93"/>
      <c r="AG10276" s="93"/>
      <c r="AH10276" s="93"/>
    </row>
    <row r="10277" spans="21:34" x14ac:dyDescent="0.3">
      <c r="U10277" s="311" t="s">
        <v>33210</v>
      </c>
      <c r="V10277" s="312">
        <v>1260.7</v>
      </c>
      <c r="X10277" s="267" t="s">
        <v>24980</v>
      </c>
      <c r="Y10277" s="268">
        <v>1</v>
      </c>
      <c r="AA10277" s="229" t="s">
        <v>45328</v>
      </c>
      <c r="AB10277" s="230">
        <v>200071.48</v>
      </c>
      <c r="AD10277" s="209" t="s">
        <v>24342</v>
      </c>
      <c r="AE10277" s="210">
        <v>1424.12</v>
      </c>
      <c r="AF10277" s="93"/>
      <c r="AG10277" s="93"/>
      <c r="AH10277" s="93"/>
    </row>
    <row r="10278" spans="21:34" x14ac:dyDescent="0.3">
      <c r="U10278" s="311" t="s">
        <v>54245</v>
      </c>
      <c r="V10278" s="312">
        <v>27323.11</v>
      </c>
      <c r="X10278" s="267" t="s">
        <v>62162</v>
      </c>
      <c r="Y10278" s="268">
        <v>30681.599999999999</v>
      </c>
      <c r="AA10278" s="229" t="s">
        <v>36522</v>
      </c>
      <c r="AB10278" s="230">
        <v>100000</v>
      </c>
      <c r="AD10278" s="209" t="s">
        <v>24343</v>
      </c>
      <c r="AE10278" s="210">
        <v>1166.67</v>
      </c>
      <c r="AF10278" s="93"/>
      <c r="AG10278" s="93"/>
      <c r="AH10278" s="93"/>
    </row>
    <row r="10279" spans="21:34" x14ac:dyDescent="0.3">
      <c r="U10279" s="311" t="s">
        <v>16785</v>
      </c>
      <c r="V10279" s="312">
        <v>3275.76</v>
      </c>
      <c r="X10279" s="267" t="s">
        <v>56395</v>
      </c>
      <c r="Y10279" s="268">
        <v>39250.79</v>
      </c>
      <c r="AA10279" s="229" t="s">
        <v>42776</v>
      </c>
      <c r="AB10279" s="230">
        <v>8482.89</v>
      </c>
      <c r="AD10279" s="209" t="s">
        <v>24344</v>
      </c>
      <c r="AE10279" s="210">
        <v>1871.79</v>
      </c>
      <c r="AF10279" s="93"/>
      <c r="AG10279" s="93"/>
      <c r="AH10279" s="93"/>
    </row>
    <row r="10280" spans="21:34" x14ac:dyDescent="0.3">
      <c r="U10280" s="311" t="s">
        <v>59311</v>
      </c>
      <c r="V10280" s="312">
        <v>4478.5</v>
      </c>
      <c r="X10280" s="267" t="s">
        <v>53208</v>
      </c>
      <c r="Y10280" s="268">
        <v>489579.03</v>
      </c>
      <c r="AA10280" s="229" t="s">
        <v>42777</v>
      </c>
      <c r="AB10280" s="230">
        <v>648.94000000000005</v>
      </c>
      <c r="AD10280" s="209" t="s">
        <v>24345</v>
      </c>
      <c r="AE10280" s="210">
        <v>13918.25</v>
      </c>
      <c r="AF10280" s="93"/>
      <c r="AG10280" s="93"/>
      <c r="AH10280" s="93"/>
    </row>
    <row r="10281" spans="21:34" x14ac:dyDescent="0.3">
      <c r="U10281" s="311" t="s">
        <v>16786</v>
      </c>
      <c r="V10281" s="312">
        <v>510.59</v>
      </c>
      <c r="X10281" s="267" t="s">
        <v>47143</v>
      </c>
      <c r="Y10281" s="268">
        <v>4030</v>
      </c>
      <c r="AA10281" s="229" t="s">
        <v>42778</v>
      </c>
      <c r="AB10281" s="230">
        <v>1973.76</v>
      </c>
      <c r="AD10281" s="209" t="s">
        <v>24346</v>
      </c>
      <c r="AE10281" s="210">
        <v>8325.2000000000007</v>
      </c>
      <c r="AF10281" s="93"/>
      <c r="AG10281" s="93"/>
      <c r="AH10281" s="93"/>
    </row>
    <row r="10282" spans="21:34" x14ac:dyDescent="0.3">
      <c r="U10282" s="311" t="s">
        <v>16787</v>
      </c>
      <c r="V10282" s="312">
        <v>80044.710000000006</v>
      </c>
      <c r="X10282" s="267" t="s">
        <v>53209</v>
      </c>
      <c r="Y10282" s="268">
        <v>2499091.2000000002</v>
      </c>
      <c r="AA10282" s="229" t="s">
        <v>47122</v>
      </c>
      <c r="AB10282" s="230">
        <v>378.5</v>
      </c>
      <c r="AD10282" s="209" t="s">
        <v>24347</v>
      </c>
      <c r="AE10282" s="210">
        <v>21175</v>
      </c>
      <c r="AF10282" s="93"/>
      <c r="AG10282" s="93"/>
      <c r="AH10282" s="93"/>
    </row>
    <row r="10283" spans="21:34" x14ac:dyDescent="0.3">
      <c r="U10283" s="311" t="s">
        <v>45980</v>
      </c>
      <c r="V10283" s="312">
        <v>1155.51</v>
      </c>
      <c r="X10283" s="267" t="s">
        <v>36549</v>
      </c>
      <c r="Y10283" s="268">
        <v>39760</v>
      </c>
      <c r="AA10283" s="229" t="s">
        <v>48141</v>
      </c>
      <c r="AB10283" s="230">
        <v>180.03</v>
      </c>
      <c r="AD10283" s="209" t="s">
        <v>13920</v>
      </c>
      <c r="AE10283" s="210">
        <v>702</v>
      </c>
      <c r="AF10283" s="93"/>
      <c r="AG10283" s="93"/>
      <c r="AH10283" s="93"/>
    </row>
    <row r="10284" spans="21:34" x14ac:dyDescent="0.3">
      <c r="U10284" s="311" t="s">
        <v>63849</v>
      </c>
      <c r="V10284" s="312">
        <v>8363.86</v>
      </c>
      <c r="X10284" s="267" t="s">
        <v>59160</v>
      </c>
      <c r="Y10284" s="268">
        <v>56814</v>
      </c>
      <c r="AA10284" s="229" t="s">
        <v>48142</v>
      </c>
      <c r="AB10284" s="230">
        <v>192.71</v>
      </c>
      <c r="AD10284" s="209" t="s">
        <v>24348</v>
      </c>
      <c r="AE10284" s="210">
        <v>1424.12</v>
      </c>
      <c r="AF10284" s="93"/>
      <c r="AG10284" s="93"/>
      <c r="AH10284" s="93"/>
    </row>
    <row r="10285" spans="21:34" x14ac:dyDescent="0.3">
      <c r="U10285" s="311" t="s">
        <v>69364</v>
      </c>
      <c r="V10285" s="312">
        <v>37600</v>
      </c>
      <c r="X10285" s="267" t="s">
        <v>35382</v>
      </c>
      <c r="Y10285" s="268">
        <v>2299191.71</v>
      </c>
      <c r="AA10285" s="229" t="s">
        <v>48143</v>
      </c>
      <c r="AB10285" s="230">
        <v>2201.8200000000002</v>
      </c>
      <c r="AD10285" s="209" t="s">
        <v>13921</v>
      </c>
      <c r="AE10285" s="210">
        <v>1166.67</v>
      </c>
      <c r="AF10285" s="93"/>
      <c r="AG10285" s="93"/>
      <c r="AH10285" s="93"/>
    </row>
    <row r="10286" spans="21:34" x14ac:dyDescent="0.3">
      <c r="U10286" s="311" t="s">
        <v>13170</v>
      </c>
      <c r="V10286" s="312">
        <v>15300</v>
      </c>
      <c r="X10286" s="267" t="s">
        <v>53210</v>
      </c>
      <c r="Y10286" s="268">
        <v>418186.25</v>
      </c>
      <c r="AA10286" s="229" t="s">
        <v>48144</v>
      </c>
      <c r="AB10286" s="230">
        <v>31940</v>
      </c>
      <c r="AD10286" s="209" t="s">
        <v>24349</v>
      </c>
      <c r="AE10286" s="210">
        <v>1871.79</v>
      </c>
      <c r="AF10286" s="93"/>
      <c r="AG10286" s="93"/>
      <c r="AH10286" s="93"/>
    </row>
    <row r="10287" spans="21:34" x14ac:dyDescent="0.3">
      <c r="U10287" s="311" t="s">
        <v>16788</v>
      </c>
      <c r="V10287" s="312">
        <v>13593.6</v>
      </c>
      <c r="X10287" s="267" t="s">
        <v>48157</v>
      </c>
      <c r="Y10287" s="268">
        <v>92439.72</v>
      </c>
      <c r="AA10287" s="229" t="s">
        <v>49055</v>
      </c>
      <c r="AB10287" s="230">
        <v>3769</v>
      </c>
      <c r="AD10287" s="209" t="s">
        <v>24350</v>
      </c>
      <c r="AE10287" s="210">
        <v>23918.25</v>
      </c>
      <c r="AF10287" s="93"/>
      <c r="AG10287" s="93"/>
      <c r="AH10287" s="93"/>
    </row>
    <row r="10288" spans="21:34" x14ac:dyDescent="0.3">
      <c r="U10288" s="311" t="s">
        <v>13171</v>
      </c>
      <c r="V10288" s="312">
        <v>97826.63</v>
      </c>
      <c r="X10288" s="267" t="s">
        <v>62163</v>
      </c>
      <c r="Y10288" s="268">
        <v>23596.19</v>
      </c>
      <c r="AA10288" s="229" t="s">
        <v>47123</v>
      </c>
      <c r="AB10288" s="230">
        <v>230</v>
      </c>
      <c r="AD10288" s="209" t="s">
        <v>24351</v>
      </c>
      <c r="AE10288" s="210">
        <v>10000</v>
      </c>
      <c r="AF10288" s="93"/>
      <c r="AG10288" s="93"/>
      <c r="AH10288" s="93"/>
    </row>
    <row r="10289" spans="21:34" x14ac:dyDescent="0.3">
      <c r="U10289" s="311" t="s">
        <v>13172</v>
      </c>
      <c r="V10289" s="312">
        <v>292406.01</v>
      </c>
      <c r="X10289" s="267" t="s">
        <v>62164</v>
      </c>
      <c r="Y10289" s="268">
        <v>38065.39</v>
      </c>
      <c r="AA10289" s="229" t="s">
        <v>45329</v>
      </c>
      <c r="AB10289" s="230">
        <v>1591.67</v>
      </c>
      <c r="AD10289" s="209" t="s">
        <v>24352</v>
      </c>
      <c r="AE10289" s="210">
        <v>8325.2000000000007</v>
      </c>
      <c r="AF10289" s="93"/>
      <c r="AG10289" s="93"/>
      <c r="AH10289" s="93"/>
    </row>
    <row r="10290" spans="21:34" x14ac:dyDescent="0.3">
      <c r="U10290" s="311" t="s">
        <v>16789</v>
      </c>
      <c r="V10290" s="312">
        <v>166066.62</v>
      </c>
      <c r="X10290" s="267" t="s">
        <v>59161</v>
      </c>
      <c r="Y10290" s="268">
        <v>1632.5</v>
      </c>
      <c r="AA10290" s="229" t="s">
        <v>45330</v>
      </c>
      <c r="AB10290" s="230">
        <v>121.77</v>
      </c>
      <c r="AD10290" s="209" t="s">
        <v>24353</v>
      </c>
      <c r="AE10290" s="210">
        <v>4561.29</v>
      </c>
      <c r="AF10290" s="93"/>
      <c r="AG10290" s="93"/>
      <c r="AH10290" s="93"/>
    </row>
    <row r="10291" spans="21:34" x14ac:dyDescent="0.3">
      <c r="U10291" s="311" t="s">
        <v>16790</v>
      </c>
      <c r="V10291" s="312">
        <v>934858.38</v>
      </c>
      <c r="X10291" s="267" t="s">
        <v>61523</v>
      </c>
      <c r="Y10291" s="268">
        <v>6752.5</v>
      </c>
      <c r="AA10291" s="229" t="s">
        <v>50239</v>
      </c>
      <c r="AB10291" s="230">
        <v>105912</v>
      </c>
      <c r="AD10291" s="209" t="s">
        <v>24354</v>
      </c>
      <c r="AE10291" s="210">
        <v>27704.959999999999</v>
      </c>
      <c r="AF10291" s="93"/>
      <c r="AG10291" s="93"/>
      <c r="AH10291" s="93"/>
    </row>
    <row r="10292" spans="21:34" x14ac:dyDescent="0.3">
      <c r="U10292" s="311" t="s">
        <v>16791</v>
      </c>
      <c r="V10292" s="312">
        <v>65400.1</v>
      </c>
      <c r="X10292" s="267" t="s">
        <v>62165</v>
      </c>
      <c r="Y10292" s="268">
        <v>7855.87</v>
      </c>
      <c r="AA10292" s="229" t="s">
        <v>45331</v>
      </c>
      <c r="AB10292" s="230">
        <v>781437.6</v>
      </c>
      <c r="AD10292" s="209" t="s">
        <v>24355</v>
      </c>
      <c r="AE10292" s="210">
        <v>3685</v>
      </c>
      <c r="AF10292" s="93"/>
      <c r="AG10292" s="93"/>
      <c r="AH10292" s="93"/>
    </row>
    <row r="10293" spans="21:34" x14ac:dyDescent="0.3">
      <c r="U10293" s="311" t="s">
        <v>69365</v>
      </c>
      <c r="V10293" s="312">
        <v>71276.03</v>
      </c>
      <c r="X10293" s="267" t="s">
        <v>55303</v>
      </c>
      <c r="Y10293" s="268">
        <v>90580.1</v>
      </c>
      <c r="AA10293" s="229" t="s">
        <v>45332</v>
      </c>
      <c r="AB10293" s="230">
        <v>59627.34</v>
      </c>
      <c r="AD10293" s="209" t="s">
        <v>24356</v>
      </c>
      <c r="AE10293" s="210">
        <v>10952</v>
      </c>
      <c r="AF10293" s="93"/>
      <c r="AG10293" s="93"/>
      <c r="AH10293" s="93"/>
    </row>
    <row r="10294" spans="21:34" x14ac:dyDescent="0.3">
      <c r="U10294" s="311" t="s">
        <v>60094</v>
      </c>
      <c r="V10294" s="312">
        <v>10953.38</v>
      </c>
      <c r="X10294" s="267" t="s">
        <v>45371</v>
      </c>
      <c r="Y10294" s="268">
        <v>2006512.25</v>
      </c>
      <c r="AA10294" s="229" t="s">
        <v>45333</v>
      </c>
      <c r="AB10294" s="230">
        <v>75813.259999999995</v>
      </c>
      <c r="AD10294" s="209" t="s">
        <v>24357</v>
      </c>
      <c r="AE10294" s="210">
        <v>285</v>
      </c>
      <c r="AF10294" s="93"/>
      <c r="AG10294" s="93"/>
      <c r="AH10294" s="93"/>
    </row>
    <row r="10295" spans="21:34" x14ac:dyDescent="0.3">
      <c r="U10295" s="311" t="s">
        <v>31742</v>
      </c>
      <c r="V10295" s="312">
        <v>3760</v>
      </c>
      <c r="X10295" s="267" t="s">
        <v>35383</v>
      </c>
      <c r="Y10295" s="268">
        <v>682445.68</v>
      </c>
      <c r="AA10295" s="229" t="s">
        <v>45334</v>
      </c>
      <c r="AB10295" s="230">
        <v>5799.74</v>
      </c>
      <c r="AD10295" s="209" t="s">
        <v>24358</v>
      </c>
      <c r="AE10295" s="210">
        <v>636.09</v>
      </c>
      <c r="AF10295" s="93"/>
      <c r="AG10295" s="93"/>
      <c r="AH10295" s="93"/>
    </row>
    <row r="10296" spans="21:34" x14ac:dyDescent="0.3">
      <c r="U10296" s="311" t="s">
        <v>54246</v>
      </c>
      <c r="V10296" s="312">
        <v>11218.26</v>
      </c>
      <c r="X10296" s="267" t="s">
        <v>57676</v>
      </c>
      <c r="Y10296" s="268">
        <v>8521.84</v>
      </c>
      <c r="AA10296" s="229" t="s">
        <v>24709</v>
      </c>
      <c r="AB10296" s="230">
        <v>2551.08</v>
      </c>
      <c r="AD10296" s="209" t="s">
        <v>24359</v>
      </c>
      <c r="AE10296" s="210">
        <v>2500</v>
      </c>
      <c r="AF10296" s="93"/>
      <c r="AG10296" s="93"/>
      <c r="AH10296" s="93"/>
    </row>
    <row r="10297" spans="21:34" x14ac:dyDescent="0.3">
      <c r="U10297" s="311" t="s">
        <v>69366</v>
      </c>
      <c r="V10297" s="312">
        <v>611.29999999999995</v>
      </c>
      <c r="X10297" s="267" t="s">
        <v>55304</v>
      </c>
      <c r="Y10297" s="268">
        <v>73.87</v>
      </c>
      <c r="AA10297" s="229" t="s">
        <v>24710</v>
      </c>
      <c r="AB10297" s="230">
        <v>195.12</v>
      </c>
      <c r="AD10297" s="209" t="s">
        <v>24360</v>
      </c>
      <c r="AE10297" s="210">
        <v>91.91</v>
      </c>
      <c r="AF10297" s="93"/>
      <c r="AG10297" s="93"/>
      <c r="AH10297" s="93"/>
    </row>
    <row r="10298" spans="21:34" x14ac:dyDescent="0.3">
      <c r="U10298" s="311" t="s">
        <v>13173</v>
      </c>
      <c r="V10298" s="312">
        <v>3690.06</v>
      </c>
      <c r="X10298" s="267" t="s">
        <v>35384</v>
      </c>
      <c r="Y10298" s="268">
        <v>649618.79</v>
      </c>
      <c r="AA10298" s="229" t="s">
        <v>36526</v>
      </c>
      <c r="AB10298" s="230">
        <v>21365.52</v>
      </c>
      <c r="AD10298" s="209" t="s">
        <v>24361</v>
      </c>
      <c r="AE10298" s="210">
        <v>834</v>
      </c>
      <c r="AF10298" s="93"/>
      <c r="AG10298" s="93"/>
      <c r="AH10298" s="93"/>
    </row>
    <row r="10299" spans="21:34" x14ac:dyDescent="0.3">
      <c r="U10299" s="311" t="s">
        <v>16794</v>
      </c>
      <c r="V10299" s="312">
        <v>307593.23</v>
      </c>
      <c r="X10299" s="267" t="s">
        <v>35385</v>
      </c>
      <c r="Y10299" s="268">
        <v>1781749.37</v>
      </c>
      <c r="AA10299" s="229" t="s">
        <v>48145</v>
      </c>
      <c r="AB10299" s="230">
        <v>4904.76</v>
      </c>
      <c r="AD10299" s="209" t="s">
        <v>24362</v>
      </c>
      <c r="AE10299" s="210">
        <v>1501</v>
      </c>
      <c r="AF10299" s="93"/>
      <c r="AG10299" s="93"/>
      <c r="AH10299" s="93"/>
    </row>
    <row r="10300" spans="21:34" x14ac:dyDescent="0.3">
      <c r="U10300" s="311" t="s">
        <v>16795</v>
      </c>
      <c r="V10300" s="312">
        <v>31274.12</v>
      </c>
      <c r="X10300" s="267" t="s">
        <v>35386</v>
      </c>
      <c r="Y10300" s="268">
        <v>655926.9</v>
      </c>
      <c r="AA10300" s="229" t="s">
        <v>36527</v>
      </c>
      <c r="AB10300" s="230">
        <v>2009.72</v>
      </c>
      <c r="AD10300" s="209" t="s">
        <v>24363</v>
      </c>
      <c r="AE10300" s="210">
        <v>452</v>
      </c>
      <c r="AF10300" s="93"/>
      <c r="AG10300" s="93"/>
      <c r="AH10300" s="93"/>
    </row>
    <row r="10301" spans="21:34" x14ac:dyDescent="0.3">
      <c r="U10301" s="311" t="s">
        <v>16796</v>
      </c>
      <c r="V10301" s="312">
        <v>36870.33</v>
      </c>
      <c r="X10301" s="267" t="s">
        <v>56396</v>
      </c>
      <c r="Y10301" s="268">
        <v>734560.65</v>
      </c>
      <c r="AA10301" s="229" t="s">
        <v>47124</v>
      </c>
      <c r="AB10301" s="230">
        <v>6930</v>
      </c>
      <c r="AD10301" s="209" t="s">
        <v>24364</v>
      </c>
      <c r="AE10301" s="210">
        <v>31246.86</v>
      </c>
      <c r="AF10301" s="93"/>
      <c r="AG10301" s="93"/>
      <c r="AH10301" s="93"/>
    </row>
    <row r="10302" spans="21:34" x14ac:dyDescent="0.3">
      <c r="U10302" s="311" t="s">
        <v>69367</v>
      </c>
      <c r="V10302" s="312">
        <v>5957.34</v>
      </c>
      <c r="X10302" s="267" t="s">
        <v>58879</v>
      </c>
      <c r="Y10302" s="268">
        <v>162481.65</v>
      </c>
      <c r="AA10302" s="229" t="s">
        <v>36528</v>
      </c>
      <c r="AB10302" s="230">
        <v>22550</v>
      </c>
      <c r="AD10302" s="209" t="s">
        <v>24365</v>
      </c>
      <c r="AE10302" s="210">
        <v>6337</v>
      </c>
      <c r="AF10302" s="93"/>
      <c r="AG10302" s="93"/>
      <c r="AH10302" s="93"/>
    </row>
    <row r="10303" spans="21:34" x14ac:dyDescent="0.3">
      <c r="U10303" s="311" t="s">
        <v>16875</v>
      </c>
      <c r="V10303" s="312">
        <v>145907.82</v>
      </c>
      <c r="X10303" s="267" t="s">
        <v>56397</v>
      </c>
      <c r="Y10303" s="268">
        <v>90</v>
      </c>
      <c r="AA10303" s="229" t="s">
        <v>36529</v>
      </c>
      <c r="AB10303" s="230">
        <v>27200</v>
      </c>
      <c r="AD10303" s="209" t="s">
        <v>24366</v>
      </c>
      <c r="AE10303" s="210">
        <v>8979</v>
      </c>
      <c r="AF10303" s="93"/>
      <c r="AG10303" s="93"/>
      <c r="AH10303" s="93"/>
    </row>
    <row r="10304" spans="21:34" x14ac:dyDescent="0.3">
      <c r="U10304" s="311" t="s">
        <v>16877</v>
      </c>
      <c r="V10304" s="312">
        <v>91877.62</v>
      </c>
      <c r="X10304" s="267" t="s">
        <v>59162</v>
      </c>
      <c r="Y10304" s="268">
        <v>2876674.72</v>
      </c>
      <c r="AA10304" s="229" t="s">
        <v>47125</v>
      </c>
      <c r="AB10304" s="230">
        <v>91433.58</v>
      </c>
      <c r="AD10304" s="209" t="s">
        <v>24367</v>
      </c>
      <c r="AE10304" s="210">
        <v>9199</v>
      </c>
      <c r="AF10304" s="93"/>
      <c r="AG10304" s="93"/>
      <c r="AH10304" s="93"/>
    </row>
    <row r="10305" spans="21:34" x14ac:dyDescent="0.3">
      <c r="U10305" s="311" t="s">
        <v>16878</v>
      </c>
      <c r="V10305" s="312">
        <v>18717.849999999999</v>
      </c>
      <c r="X10305" s="267" t="s">
        <v>56398</v>
      </c>
      <c r="Y10305" s="268">
        <v>1123276.1299999999</v>
      </c>
      <c r="AA10305" s="229" t="s">
        <v>49056</v>
      </c>
      <c r="AB10305" s="230">
        <v>7493.4</v>
      </c>
      <c r="AD10305" s="209" t="s">
        <v>24368</v>
      </c>
      <c r="AE10305" s="210">
        <v>10952</v>
      </c>
      <c r="AF10305" s="93"/>
      <c r="AG10305" s="93"/>
      <c r="AH10305" s="93"/>
    </row>
    <row r="10306" spans="21:34" x14ac:dyDescent="0.3">
      <c r="U10306" s="311" t="s">
        <v>69368</v>
      </c>
      <c r="V10306" s="312">
        <v>19421.599999999999</v>
      </c>
      <c r="X10306" s="267" t="s">
        <v>59163</v>
      </c>
      <c r="Y10306" s="268">
        <v>60280.29</v>
      </c>
      <c r="AA10306" s="229" t="s">
        <v>45335</v>
      </c>
      <c r="AB10306" s="230">
        <v>21365.52</v>
      </c>
      <c r="AD10306" s="209" t="s">
        <v>24369</v>
      </c>
      <c r="AE10306" s="210">
        <v>285</v>
      </c>
      <c r="AF10306" s="93"/>
      <c r="AG10306" s="93"/>
      <c r="AH10306" s="93"/>
    </row>
    <row r="10307" spans="21:34" x14ac:dyDescent="0.3">
      <c r="U10307" s="311" t="s">
        <v>16881</v>
      </c>
      <c r="V10307" s="312">
        <v>2753.6</v>
      </c>
      <c r="X10307" s="267" t="s">
        <v>58302</v>
      </c>
      <c r="Y10307" s="268">
        <v>36308.720000000001</v>
      </c>
      <c r="AA10307" s="229" t="s">
        <v>45336</v>
      </c>
      <c r="AB10307" s="230">
        <v>9149.89</v>
      </c>
      <c r="AD10307" s="209" t="s">
        <v>24370</v>
      </c>
      <c r="AE10307" s="210">
        <v>9199</v>
      </c>
      <c r="AF10307" s="93"/>
      <c r="AG10307" s="93"/>
      <c r="AH10307" s="93"/>
    </row>
    <row r="10308" spans="21:34" x14ac:dyDescent="0.3">
      <c r="U10308" s="311" t="s">
        <v>16882</v>
      </c>
      <c r="V10308" s="312">
        <v>3382.86</v>
      </c>
      <c r="X10308" s="267" t="s">
        <v>58303</v>
      </c>
      <c r="Y10308" s="268">
        <v>190837.5</v>
      </c>
      <c r="AA10308" s="229" t="s">
        <v>50240</v>
      </c>
      <c r="AB10308" s="230">
        <v>265.2</v>
      </c>
      <c r="AD10308" s="209" t="s">
        <v>24371</v>
      </c>
      <c r="AE10308" s="210">
        <v>452</v>
      </c>
      <c r="AF10308" s="93"/>
      <c r="AG10308" s="93"/>
      <c r="AH10308" s="93"/>
    </row>
    <row r="10309" spans="21:34" x14ac:dyDescent="0.3">
      <c r="U10309" s="311" t="s">
        <v>55575</v>
      </c>
      <c r="V10309" s="312">
        <v>2192.58</v>
      </c>
      <c r="X10309" s="267" t="s">
        <v>56399</v>
      </c>
      <c r="Y10309" s="268">
        <v>3652073.56</v>
      </c>
      <c r="AA10309" s="229" t="s">
        <v>45337</v>
      </c>
      <c r="AB10309" s="230">
        <v>699.85</v>
      </c>
      <c r="AD10309" s="209" t="s">
        <v>24372</v>
      </c>
      <c r="AE10309" s="210">
        <v>1501</v>
      </c>
      <c r="AF10309" s="93"/>
      <c r="AG10309" s="93"/>
      <c r="AH10309" s="93"/>
    </row>
    <row r="10310" spans="21:34" x14ac:dyDescent="0.3">
      <c r="U10310" s="311" t="s">
        <v>16883</v>
      </c>
      <c r="V10310" s="312">
        <v>34356.080000000002</v>
      </c>
      <c r="X10310" s="267" t="s">
        <v>59425</v>
      </c>
      <c r="Y10310" s="268">
        <v>78387</v>
      </c>
      <c r="AA10310" s="229" t="s">
        <v>45338</v>
      </c>
      <c r="AB10310" s="230">
        <v>22539.63</v>
      </c>
      <c r="AD10310" s="209" t="s">
        <v>24373</v>
      </c>
      <c r="AE10310" s="210">
        <v>636.09</v>
      </c>
      <c r="AF10310" s="93"/>
      <c r="AG10310" s="93"/>
      <c r="AH10310" s="93"/>
    </row>
    <row r="10311" spans="21:34" x14ac:dyDescent="0.3">
      <c r="U10311" s="311" t="s">
        <v>16885</v>
      </c>
      <c r="V10311" s="312">
        <v>12799.46</v>
      </c>
      <c r="X10311" s="267" t="s">
        <v>60083</v>
      </c>
      <c r="Y10311" s="268">
        <v>229224.67</v>
      </c>
      <c r="AA10311" s="229" t="s">
        <v>47126</v>
      </c>
      <c r="AB10311" s="230">
        <v>13155.6</v>
      </c>
      <c r="AD10311" s="209" t="s">
        <v>24374</v>
      </c>
      <c r="AE10311" s="210">
        <v>2500</v>
      </c>
      <c r="AF10311" s="93"/>
      <c r="AG10311" s="93"/>
      <c r="AH10311" s="93"/>
    </row>
    <row r="10312" spans="21:34" x14ac:dyDescent="0.3">
      <c r="U10312" s="311" t="s">
        <v>16887</v>
      </c>
      <c r="V10312" s="312">
        <v>72709.62</v>
      </c>
      <c r="X10312" s="267" t="s">
        <v>53212</v>
      </c>
      <c r="Y10312" s="268">
        <v>95769.93</v>
      </c>
      <c r="AA10312" s="229" t="s">
        <v>47127</v>
      </c>
      <c r="AB10312" s="230">
        <v>1006.4</v>
      </c>
      <c r="AD10312" s="209" t="s">
        <v>24375</v>
      </c>
      <c r="AE10312" s="210">
        <v>91.91</v>
      </c>
      <c r="AF10312" s="93"/>
      <c r="AG10312" s="93"/>
      <c r="AH10312" s="93"/>
    </row>
    <row r="10313" spans="21:34" x14ac:dyDescent="0.3">
      <c r="U10313" s="311" t="s">
        <v>43169</v>
      </c>
      <c r="V10313" s="312">
        <v>950147.72</v>
      </c>
      <c r="X10313" s="267" t="s">
        <v>48158</v>
      </c>
      <c r="Y10313" s="268">
        <v>4707.13</v>
      </c>
      <c r="AA10313" s="229" t="s">
        <v>47128</v>
      </c>
      <c r="AB10313" s="230">
        <v>1067</v>
      </c>
      <c r="AD10313" s="209" t="s">
        <v>24376</v>
      </c>
      <c r="AE10313" s="210">
        <v>834</v>
      </c>
      <c r="AF10313" s="93"/>
      <c r="AG10313" s="93"/>
      <c r="AH10313" s="93"/>
    </row>
    <row r="10314" spans="21:34" x14ac:dyDescent="0.3">
      <c r="U10314" s="311" t="s">
        <v>16888</v>
      </c>
      <c r="V10314" s="312">
        <v>2241.1999999999998</v>
      </c>
      <c r="X10314" s="267" t="s">
        <v>53213</v>
      </c>
      <c r="Y10314" s="268">
        <v>268.82</v>
      </c>
      <c r="AA10314" s="229" t="s">
        <v>53172</v>
      </c>
      <c r="AB10314" s="230">
        <v>1108</v>
      </c>
      <c r="AD10314" s="209" t="s">
        <v>24377</v>
      </c>
      <c r="AE10314" s="210">
        <v>6337</v>
      </c>
      <c r="AF10314" s="93"/>
      <c r="AG10314" s="93"/>
      <c r="AH10314" s="93"/>
    </row>
    <row r="10315" spans="21:34" x14ac:dyDescent="0.3">
      <c r="U10315" s="311" t="s">
        <v>16889</v>
      </c>
      <c r="V10315" s="312">
        <v>11426.4</v>
      </c>
      <c r="X10315" s="267" t="s">
        <v>58304</v>
      </c>
      <c r="Y10315" s="268">
        <v>818.52</v>
      </c>
      <c r="AA10315" s="229" t="s">
        <v>47129</v>
      </c>
      <c r="AB10315" s="230">
        <v>25011.5</v>
      </c>
      <c r="AD10315" s="209" t="s">
        <v>24378</v>
      </c>
      <c r="AE10315" s="210">
        <v>40225.86</v>
      </c>
      <c r="AF10315" s="93"/>
      <c r="AG10315" s="93"/>
      <c r="AH10315" s="93"/>
    </row>
    <row r="10316" spans="21:34" x14ac:dyDescent="0.3">
      <c r="U10316" s="311" t="s">
        <v>16890</v>
      </c>
      <c r="V10316" s="312">
        <v>28141.43</v>
      </c>
      <c r="X10316" s="267" t="s">
        <v>56400</v>
      </c>
      <c r="Y10316" s="268">
        <v>39985.199999999997</v>
      </c>
      <c r="AA10316" s="229" t="s">
        <v>47130</v>
      </c>
      <c r="AB10316" s="230">
        <v>1913.5</v>
      </c>
      <c r="AD10316" s="209" t="s">
        <v>24379</v>
      </c>
      <c r="AE10316" s="210">
        <v>4163.33</v>
      </c>
      <c r="AF10316" s="93"/>
      <c r="AG10316" s="93"/>
      <c r="AH10316" s="93"/>
    </row>
    <row r="10317" spans="21:34" x14ac:dyDescent="0.3">
      <c r="U10317" s="311" t="s">
        <v>13180</v>
      </c>
      <c r="V10317" s="312">
        <v>106157.68</v>
      </c>
      <c r="X10317" s="267" t="s">
        <v>62166</v>
      </c>
      <c r="Y10317" s="268">
        <v>320.22000000000003</v>
      </c>
      <c r="AA10317" s="229" t="s">
        <v>42779</v>
      </c>
      <c r="AB10317" s="230">
        <v>102475</v>
      </c>
      <c r="AD10317" s="209" t="s">
        <v>24380</v>
      </c>
      <c r="AE10317" s="210">
        <v>3075</v>
      </c>
      <c r="AF10317" s="93"/>
      <c r="AG10317" s="93"/>
      <c r="AH10317" s="93"/>
    </row>
    <row r="10318" spans="21:34" x14ac:dyDescent="0.3">
      <c r="U10318" s="311" t="s">
        <v>13181</v>
      </c>
      <c r="V10318" s="312">
        <v>259163.9</v>
      </c>
      <c r="X10318" s="267" t="s">
        <v>56401</v>
      </c>
      <c r="Y10318" s="268">
        <v>2831.82</v>
      </c>
      <c r="AA10318" s="229" t="s">
        <v>42780</v>
      </c>
      <c r="AB10318" s="230">
        <v>7839.28</v>
      </c>
      <c r="AD10318" s="209" t="s">
        <v>24381</v>
      </c>
      <c r="AE10318" s="210">
        <v>3541.57</v>
      </c>
      <c r="AF10318" s="93"/>
      <c r="AG10318" s="93"/>
      <c r="AH10318" s="93"/>
    </row>
    <row r="10319" spans="21:34" x14ac:dyDescent="0.3">
      <c r="U10319" s="311" t="s">
        <v>16891</v>
      </c>
      <c r="V10319" s="312">
        <v>32130.959999999999</v>
      </c>
      <c r="X10319" s="267" t="s">
        <v>56402</v>
      </c>
      <c r="Y10319" s="268">
        <v>9874.83</v>
      </c>
      <c r="AA10319" s="229" t="s">
        <v>24737</v>
      </c>
      <c r="AB10319" s="230">
        <v>1034.52</v>
      </c>
      <c r="AD10319" s="209" t="s">
        <v>24382</v>
      </c>
      <c r="AE10319" s="210">
        <v>5720.1</v>
      </c>
      <c r="AF10319" s="93"/>
      <c r="AG10319" s="93"/>
      <c r="AH10319" s="93"/>
    </row>
    <row r="10320" spans="21:34" x14ac:dyDescent="0.3">
      <c r="U10320" s="311" t="s">
        <v>62870</v>
      </c>
      <c r="V10320" s="312">
        <v>15755</v>
      </c>
      <c r="X10320" s="267" t="s">
        <v>56403</v>
      </c>
      <c r="Y10320" s="268">
        <v>6101.2</v>
      </c>
      <c r="AA10320" s="229" t="s">
        <v>24738</v>
      </c>
      <c r="AB10320" s="230">
        <v>79.14</v>
      </c>
      <c r="AD10320" s="209" t="s">
        <v>24383</v>
      </c>
      <c r="AE10320" s="210">
        <v>2007</v>
      </c>
      <c r="AF10320" s="93"/>
      <c r="AG10320" s="93"/>
      <c r="AH10320" s="93"/>
    </row>
    <row r="10321" spans="21:34" x14ac:dyDescent="0.3">
      <c r="U10321" s="311" t="s">
        <v>16892</v>
      </c>
      <c r="V10321" s="312">
        <v>8300</v>
      </c>
      <c r="X10321" s="267" t="s">
        <v>59164</v>
      </c>
      <c r="Y10321" s="268">
        <v>2875.86</v>
      </c>
      <c r="AA10321" s="229" t="s">
        <v>36530</v>
      </c>
      <c r="AB10321" s="230">
        <v>56202.25</v>
      </c>
      <c r="AD10321" s="209" t="s">
        <v>24384</v>
      </c>
      <c r="AE10321" s="210">
        <v>1135.45</v>
      </c>
      <c r="AF10321" s="93"/>
      <c r="AG10321" s="93"/>
      <c r="AH10321" s="93"/>
    </row>
    <row r="10322" spans="21:34" x14ac:dyDescent="0.3">
      <c r="U10322" s="311" t="s">
        <v>58745</v>
      </c>
      <c r="V10322" s="312">
        <v>70.739999999999995</v>
      </c>
      <c r="X10322" s="267" t="s">
        <v>57677</v>
      </c>
      <c r="Y10322" s="268">
        <v>106786.31</v>
      </c>
      <c r="AA10322" s="229" t="s">
        <v>53173</v>
      </c>
      <c r="AB10322" s="230">
        <v>4753</v>
      </c>
      <c r="AD10322" s="209" t="s">
        <v>24385</v>
      </c>
      <c r="AE10322" s="210">
        <v>325</v>
      </c>
      <c r="AF10322" s="93"/>
      <c r="AG10322" s="93"/>
      <c r="AH10322" s="93"/>
    </row>
    <row r="10323" spans="21:34" x14ac:dyDescent="0.3">
      <c r="U10323" s="311" t="s">
        <v>65104</v>
      </c>
      <c r="V10323" s="312">
        <v>13785</v>
      </c>
      <c r="X10323" s="267" t="s">
        <v>59165</v>
      </c>
      <c r="Y10323" s="268">
        <v>12795.35</v>
      </c>
      <c r="AA10323" s="229" t="s">
        <v>42781</v>
      </c>
      <c r="AB10323" s="230">
        <v>133230</v>
      </c>
      <c r="AD10323" s="209" t="s">
        <v>24386</v>
      </c>
      <c r="AE10323" s="210">
        <v>72</v>
      </c>
      <c r="AF10323" s="93"/>
      <c r="AG10323" s="93"/>
      <c r="AH10323" s="93"/>
    </row>
    <row r="10324" spans="21:34" x14ac:dyDescent="0.3">
      <c r="U10324" s="311" t="s">
        <v>16893</v>
      </c>
      <c r="V10324" s="312">
        <v>868.86</v>
      </c>
      <c r="X10324" s="267" t="s">
        <v>57678</v>
      </c>
      <c r="Y10324" s="268">
        <v>8261.64</v>
      </c>
      <c r="AA10324" s="229" t="s">
        <v>42782</v>
      </c>
      <c r="AB10324" s="230">
        <v>10150.07</v>
      </c>
      <c r="AD10324" s="209" t="s">
        <v>24387</v>
      </c>
      <c r="AE10324" s="210">
        <v>4164.96</v>
      </c>
      <c r="AF10324" s="93"/>
      <c r="AG10324" s="93"/>
      <c r="AH10324" s="93"/>
    </row>
    <row r="10325" spans="21:34" x14ac:dyDescent="0.3">
      <c r="U10325" s="311" t="s">
        <v>16894</v>
      </c>
      <c r="V10325" s="312">
        <v>-36292.480000000003</v>
      </c>
      <c r="X10325" s="267" t="s">
        <v>57679</v>
      </c>
      <c r="Y10325" s="268">
        <v>27717.26</v>
      </c>
      <c r="AA10325" s="229" t="s">
        <v>42783</v>
      </c>
      <c r="AB10325" s="230">
        <v>31190.94</v>
      </c>
      <c r="AD10325" s="209" t="s">
        <v>24388</v>
      </c>
      <c r="AE10325" s="210">
        <v>1952.04</v>
      </c>
      <c r="AF10325" s="93"/>
      <c r="AG10325" s="93"/>
      <c r="AH10325" s="93"/>
    </row>
    <row r="10326" spans="21:34" x14ac:dyDescent="0.3">
      <c r="U10326" s="311" t="s">
        <v>13182</v>
      </c>
      <c r="V10326" s="312">
        <v>6118.57</v>
      </c>
      <c r="X10326" s="267" t="s">
        <v>57680</v>
      </c>
      <c r="Y10326" s="268">
        <v>11617.44</v>
      </c>
      <c r="AA10326" s="229" t="s">
        <v>53174</v>
      </c>
      <c r="AB10326" s="230">
        <v>22750</v>
      </c>
      <c r="AD10326" s="209" t="s">
        <v>24389</v>
      </c>
      <c r="AE10326" s="210">
        <v>347</v>
      </c>
      <c r="AF10326" s="93"/>
      <c r="AG10326" s="93"/>
      <c r="AH10326" s="93"/>
    </row>
    <row r="10327" spans="21:34" x14ac:dyDescent="0.3">
      <c r="U10327" s="311" t="s">
        <v>16895</v>
      </c>
      <c r="V10327" s="312">
        <v>18808.77</v>
      </c>
      <c r="X10327" s="267" t="s">
        <v>45372</v>
      </c>
      <c r="Y10327" s="268">
        <v>103666.42</v>
      </c>
      <c r="AA10327" s="229" t="s">
        <v>53175</v>
      </c>
      <c r="AB10327" s="230">
        <v>1620.27</v>
      </c>
      <c r="AD10327" s="209" t="s">
        <v>24390</v>
      </c>
      <c r="AE10327" s="210">
        <v>4011.9</v>
      </c>
      <c r="AF10327" s="93"/>
      <c r="AG10327" s="93"/>
      <c r="AH10327" s="93"/>
    </row>
    <row r="10328" spans="21:34" x14ac:dyDescent="0.3">
      <c r="U10328" s="311" t="s">
        <v>16973</v>
      </c>
      <c r="V10328" s="312">
        <v>611567.61</v>
      </c>
      <c r="X10328" s="267" t="s">
        <v>53214</v>
      </c>
      <c r="Y10328" s="268">
        <v>7791.74</v>
      </c>
      <c r="AA10328" s="229" t="s">
        <v>45339</v>
      </c>
      <c r="AB10328" s="230">
        <v>70043.5</v>
      </c>
      <c r="AD10328" s="209" t="s">
        <v>24391</v>
      </c>
      <c r="AE10328" s="210">
        <v>4163.33</v>
      </c>
      <c r="AF10328" s="93"/>
      <c r="AG10328" s="93"/>
      <c r="AH10328" s="93"/>
    </row>
    <row r="10329" spans="21:34" x14ac:dyDescent="0.3">
      <c r="U10329" s="311" t="s">
        <v>16974</v>
      </c>
      <c r="V10329" s="312">
        <v>74289.62</v>
      </c>
      <c r="X10329" s="267" t="s">
        <v>62167</v>
      </c>
      <c r="Y10329" s="268">
        <v>-138.1</v>
      </c>
      <c r="AA10329" s="229" t="s">
        <v>45340</v>
      </c>
      <c r="AB10329" s="230">
        <v>5358.5</v>
      </c>
      <c r="AD10329" s="209" t="s">
        <v>24392</v>
      </c>
      <c r="AE10329" s="210">
        <v>3075</v>
      </c>
      <c r="AF10329" s="93"/>
      <c r="AG10329" s="93"/>
      <c r="AH10329" s="93"/>
    </row>
    <row r="10330" spans="21:34" x14ac:dyDescent="0.3">
      <c r="U10330" s="311" t="s">
        <v>16975</v>
      </c>
      <c r="V10330" s="312">
        <v>174200.47</v>
      </c>
      <c r="X10330" s="267" t="s">
        <v>50247</v>
      </c>
      <c r="Y10330" s="268">
        <v>41188.03</v>
      </c>
      <c r="AA10330" s="229" t="s">
        <v>45341</v>
      </c>
      <c r="AB10330" s="230">
        <v>42925</v>
      </c>
      <c r="AD10330" s="209" t="s">
        <v>24393</v>
      </c>
      <c r="AE10330" s="210">
        <v>3541.57</v>
      </c>
      <c r="AF10330" s="93"/>
      <c r="AG10330" s="93"/>
      <c r="AH10330" s="93"/>
    </row>
    <row r="10331" spans="21:34" x14ac:dyDescent="0.3">
      <c r="U10331" s="311" t="s">
        <v>34397</v>
      </c>
      <c r="V10331" s="312">
        <v>6492</v>
      </c>
      <c r="X10331" s="267" t="s">
        <v>49063</v>
      </c>
      <c r="Y10331" s="268">
        <v>295</v>
      </c>
      <c r="AA10331" s="229" t="s">
        <v>45342</v>
      </c>
      <c r="AB10331" s="230">
        <v>3283.76</v>
      </c>
      <c r="AD10331" s="209" t="s">
        <v>24394</v>
      </c>
      <c r="AE10331" s="210">
        <v>4489.96</v>
      </c>
      <c r="AF10331" s="93"/>
      <c r="AG10331" s="93"/>
      <c r="AH10331" s="93"/>
    </row>
    <row r="10332" spans="21:34" x14ac:dyDescent="0.3">
      <c r="U10332" s="311" t="s">
        <v>16976</v>
      </c>
      <c r="V10332" s="312">
        <v>53995.4</v>
      </c>
      <c r="X10332" s="267" t="s">
        <v>50248</v>
      </c>
      <c r="Y10332" s="268">
        <v>8200</v>
      </c>
      <c r="AA10332" s="229" t="s">
        <v>39352</v>
      </c>
      <c r="AB10332" s="230">
        <v>4833</v>
      </c>
      <c r="AD10332" s="209" t="s">
        <v>24395</v>
      </c>
      <c r="AE10332" s="210">
        <v>4031.04</v>
      </c>
      <c r="AF10332" s="93"/>
      <c r="AG10332" s="93"/>
      <c r="AH10332" s="93"/>
    </row>
    <row r="10333" spans="21:34" x14ac:dyDescent="0.3">
      <c r="U10333" s="311" t="s">
        <v>16977</v>
      </c>
      <c r="V10333" s="312">
        <v>182728.18</v>
      </c>
      <c r="X10333" s="267" t="s">
        <v>49064</v>
      </c>
      <c r="Y10333" s="268">
        <v>3536.77</v>
      </c>
      <c r="AA10333" s="229" t="s">
        <v>47131</v>
      </c>
      <c r="AB10333" s="230">
        <v>3814</v>
      </c>
      <c r="AD10333" s="209" t="s">
        <v>24396</v>
      </c>
      <c r="AE10333" s="210">
        <v>11214.45</v>
      </c>
      <c r="AF10333" s="93"/>
      <c r="AG10333" s="93"/>
      <c r="AH10333" s="93"/>
    </row>
    <row r="10334" spans="21:34" x14ac:dyDescent="0.3">
      <c r="U10334" s="311" t="s">
        <v>33225</v>
      </c>
      <c r="V10334" s="312">
        <v>21819.599999999999</v>
      </c>
      <c r="X10334" s="267" t="s">
        <v>50249</v>
      </c>
      <c r="Y10334" s="268">
        <v>11594.92</v>
      </c>
      <c r="AA10334" s="229" t="s">
        <v>48146</v>
      </c>
      <c r="AB10334" s="230">
        <v>920</v>
      </c>
      <c r="AD10334" s="209" t="s">
        <v>24397</v>
      </c>
      <c r="AE10334" s="210">
        <v>3188</v>
      </c>
      <c r="AF10334" s="93"/>
      <c r="AG10334" s="93"/>
      <c r="AH10334" s="93"/>
    </row>
    <row r="10335" spans="21:34" x14ac:dyDescent="0.3">
      <c r="U10335" s="311" t="s">
        <v>16980</v>
      </c>
      <c r="V10335" s="312">
        <v>59640</v>
      </c>
      <c r="X10335" s="267" t="s">
        <v>50250</v>
      </c>
      <c r="Y10335" s="268">
        <v>6811.96</v>
      </c>
      <c r="AA10335" s="229" t="s">
        <v>48147</v>
      </c>
      <c r="AB10335" s="230">
        <v>70.38</v>
      </c>
      <c r="AD10335" s="209" t="s">
        <v>24398</v>
      </c>
      <c r="AE10335" s="210">
        <v>867.91</v>
      </c>
      <c r="AF10335" s="93"/>
      <c r="AG10335" s="93"/>
      <c r="AH10335" s="93"/>
    </row>
    <row r="10336" spans="21:34" x14ac:dyDescent="0.3">
      <c r="U10336" s="311" t="s">
        <v>43171</v>
      </c>
      <c r="V10336" s="312">
        <v>452</v>
      </c>
      <c r="X10336" s="267" t="s">
        <v>53215</v>
      </c>
      <c r="Y10336" s="268">
        <v>3484.64</v>
      </c>
      <c r="AA10336" s="229" t="s">
        <v>45343</v>
      </c>
      <c r="AB10336" s="230">
        <v>12648.14</v>
      </c>
      <c r="AD10336" s="209" t="s">
        <v>24399</v>
      </c>
      <c r="AE10336" s="210">
        <v>748.5</v>
      </c>
      <c r="AF10336" s="93"/>
      <c r="AG10336" s="93"/>
      <c r="AH10336" s="93"/>
    </row>
    <row r="10337" spans="21:34" x14ac:dyDescent="0.3">
      <c r="U10337" s="311" t="s">
        <v>13189</v>
      </c>
      <c r="V10337" s="312">
        <v>2850</v>
      </c>
      <c r="X10337" s="267" t="s">
        <v>62476</v>
      </c>
      <c r="Y10337" s="268">
        <v>219470</v>
      </c>
      <c r="AA10337" s="229" t="s">
        <v>45344</v>
      </c>
      <c r="AB10337" s="230">
        <v>918.82</v>
      </c>
      <c r="AD10337" s="209" t="s">
        <v>24400</v>
      </c>
      <c r="AE10337" s="210">
        <v>8865.5</v>
      </c>
      <c r="AF10337" s="93"/>
      <c r="AG10337" s="93"/>
      <c r="AH10337" s="93"/>
    </row>
    <row r="10338" spans="21:34" x14ac:dyDescent="0.3">
      <c r="U10338" s="311" t="s">
        <v>43172</v>
      </c>
      <c r="V10338" s="312">
        <v>238097.24</v>
      </c>
      <c r="X10338" s="267" t="s">
        <v>64696</v>
      </c>
      <c r="Y10338" s="268">
        <v>250.37</v>
      </c>
      <c r="AA10338" s="229" t="s">
        <v>47132</v>
      </c>
      <c r="AB10338" s="230">
        <v>3239.3</v>
      </c>
      <c r="AD10338" s="209" t="s">
        <v>24401</v>
      </c>
      <c r="AE10338" s="210">
        <v>11122</v>
      </c>
      <c r="AF10338" s="93"/>
      <c r="AG10338" s="93"/>
      <c r="AH10338" s="93"/>
    </row>
    <row r="10339" spans="21:34" x14ac:dyDescent="0.3">
      <c r="U10339" s="311" t="s">
        <v>16984</v>
      </c>
      <c r="V10339" s="312">
        <v>2000</v>
      </c>
      <c r="X10339" s="267" t="s">
        <v>64697</v>
      </c>
      <c r="Y10339" s="268">
        <v>801.87</v>
      </c>
      <c r="AA10339" s="229" t="s">
        <v>45345</v>
      </c>
      <c r="AB10339" s="230">
        <v>31827.200000000001</v>
      </c>
      <c r="AD10339" s="209" t="s">
        <v>24402</v>
      </c>
      <c r="AE10339" s="210">
        <v>5093.76</v>
      </c>
      <c r="AF10339" s="93"/>
      <c r="AG10339" s="93"/>
      <c r="AH10339" s="93"/>
    </row>
    <row r="10340" spans="21:34" x14ac:dyDescent="0.3">
      <c r="U10340" s="311" t="s">
        <v>16985</v>
      </c>
      <c r="V10340" s="312">
        <v>94298.89</v>
      </c>
      <c r="X10340" s="267" t="s">
        <v>62477</v>
      </c>
      <c r="Y10340" s="268">
        <v>95272.94</v>
      </c>
      <c r="AA10340" s="229" t="s">
        <v>45346</v>
      </c>
      <c r="AB10340" s="230">
        <v>15441.56</v>
      </c>
      <c r="AD10340" s="209" t="s">
        <v>24403</v>
      </c>
      <c r="AE10340" s="210">
        <v>9178.75</v>
      </c>
      <c r="AF10340" s="93"/>
      <c r="AG10340" s="93"/>
      <c r="AH10340" s="93"/>
    </row>
    <row r="10341" spans="21:34" x14ac:dyDescent="0.3">
      <c r="U10341" s="311" t="s">
        <v>16986</v>
      </c>
      <c r="V10341" s="312">
        <v>4609.9799999999996</v>
      </c>
      <c r="X10341" s="267" t="s">
        <v>64698</v>
      </c>
      <c r="Y10341" s="268">
        <v>51.19</v>
      </c>
      <c r="AA10341" s="229" t="s">
        <v>49057</v>
      </c>
      <c r="AB10341" s="230">
        <v>6586.87</v>
      </c>
      <c r="AD10341" s="209" t="s">
        <v>24404</v>
      </c>
      <c r="AE10341" s="210">
        <v>2310.79</v>
      </c>
      <c r="AF10341" s="93"/>
      <c r="AG10341" s="93"/>
      <c r="AH10341" s="93"/>
    </row>
    <row r="10342" spans="21:34" x14ac:dyDescent="0.3">
      <c r="U10342" s="311" t="s">
        <v>13190</v>
      </c>
      <c r="V10342" s="312">
        <v>26850</v>
      </c>
      <c r="X10342" s="267" t="s">
        <v>57681</v>
      </c>
      <c r="Y10342" s="268">
        <v>211346.4</v>
      </c>
      <c r="AA10342" s="229" t="s">
        <v>49058</v>
      </c>
      <c r="AB10342" s="230">
        <v>504.13</v>
      </c>
      <c r="AD10342" s="209" t="s">
        <v>24405</v>
      </c>
      <c r="AE10342" s="210">
        <v>8637</v>
      </c>
      <c r="AF10342" s="93"/>
      <c r="AG10342" s="93"/>
      <c r="AH10342" s="93"/>
    </row>
    <row r="10343" spans="21:34" x14ac:dyDescent="0.3">
      <c r="U10343" s="311" t="s">
        <v>16987</v>
      </c>
      <c r="V10343" s="312">
        <v>4350</v>
      </c>
      <c r="X10343" s="267" t="s">
        <v>58305</v>
      </c>
      <c r="Y10343" s="268">
        <v>668.76</v>
      </c>
      <c r="AA10343" s="229" t="s">
        <v>45347</v>
      </c>
      <c r="AB10343" s="230">
        <v>11000</v>
      </c>
      <c r="AD10343" s="209" t="s">
        <v>24406</v>
      </c>
      <c r="AE10343" s="210">
        <v>186.85</v>
      </c>
      <c r="AF10343" s="93"/>
      <c r="AG10343" s="93"/>
      <c r="AH10343" s="93"/>
    </row>
    <row r="10344" spans="21:34" x14ac:dyDescent="0.3">
      <c r="U10344" s="311" t="s">
        <v>60880</v>
      </c>
      <c r="V10344" s="312">
        <v>5500</v>
      </c>
      <c r="X10344" s="267" t="s">
        <v>61524</v>
      </c>
      <c r="Y10344" s="268">
        <v>32.54</v>
      </c>
      <c r="AA10344" s="229" t="s">
        <v>45348</v>
      </c>
      <c r="AB10344" s="230">
        <v>841.5</v>
      </c>
      <c r="AD10344" s="209" t="s">
        <v>24407</v>
      </c>
      <c r="AE10344" s="210">
        <v>17695.13</v>
      </c>
      <c r="AF10344" s="93"/>
      <c r="AG10344" s="93"/>
      <c r="AH10344" s="93"/>
    </row>
    <row r="10345" spans="21:34" x14ac:dyDescent="0.3">
      <c r="U10345" s="311" t="s">
        <v>16989</v>
      </c>
      <c r="V10345" s="312">
        <v>71187.58</v>
      </c>
      <c r="X10345" s="267" t="s">
        <v>59751</v>
      </c>
      <c r="Y10345" s="268">
        <v>20975</v>
      </c>
      <c r="AA10345" s="229" t="s">
        <v>24791</v>
      </c>
      <c r="AB10345" s="230">
        <v>25620.92</v>
      </c>
      <c r="AD10345" s="209" t="s">
        <v>24408</v>
      </c>
      <c r="AE10345" s="210">
        <v>56762.66</v>
      </c>
      <c r="AF10345" s="93"/>
      <c r="AG10345" s="93"/>
      <c r="AH10345" s="93"/>
    </row>
    <row r="10346" spans="21:34" x14ac:dyDescent="0.3">
      <c r="U10346" s="311" t="s">
        <v>16990</v>
      </c>
      <c r="V10346" s="312">
        <v>2060.04</v>
      </c>
      <c r="X10346" s="267" t="s">
        <v>61525</v>
      </c>
      <c r="Y10346" s="268">
        <v>1020.43</v>
      </c>
      <c r="AA10346" s="229" t="s">
        <v>24792</v>
      </c>
      <c r="AB10346" s="230">
        <v>1960.01</v>
      </c>
      <c r="AD10346" s="209" t="s">
        <v>24409</v>
      </c>
      <c r="AE10346" s="210">
        <v>11825</v>
      </c>
      <c r="AF10346" s="93"/>
      <c r="AG10346" s="93"/>
      <c r="AH10346" s="93"/>
    </row>
    <row r="10347" spans="21:34" x14ac:dyDescent="0.3">
      <c r="U10347" s="311" t="s">
        <v>13191</v>
      </c>
      <c r="V10347" s="312">
        <v>121343.78</v>
      </c>
      <c r="X10347" s="267" t="s">
        <v>61526</v>
      </c>
      <c r="Y10347" s="268">
        <v>3000</v>
      </c>
      <c r="AA10347" s="229" t="s">
        <v>24793</v>
      </c>
      <c r="AB10347" s="230">
        <v>4714.37</v>
      </c>
      <c r="AD10347" s="209" t="s">
        <v>24410</v>
      </c>
      <c r="AE10347" s="210">
        <v>8459.31</v>
      </c>
      <c r="AF10347" s="93"/>
      <c r="AG10347" s="93"/>
      <c r="AH10347" s="93"/>
    </row>
    <row r="10348" spans="21:34" x14ac:dyDescent="0.3">
      <c r="U10348" s="311" t="s">
        <v>16991</v>
      </c>
      <c r="V10348" s="312">
        <v>388085.68</v>
      </c>
      <c r="X10348" s="267" t="s">
        <v>60655</v>
      </c>
      <c r="Y10348" s="268">
        <v>15000</v>
      </c>
      <c r="AA10348" s="229" t="s">
        <v>24796</v>
      </c>
      <c r="AB10348" s="230">
        <v>27.65</v>
      </c>
      <c r="AD10348" s="209" t="s">
        <v>24411</v>
      </c>
      <c r="AE10348" s="210">
        <v>9927.25</v>
      </c>
      <c r="AF10348" s="93"/>
      <c r="AG10348" s="93"/>
      <c r="AH10348" s="93"/>
    </row>
    <row r="10349" spans="21:34" x14ac:dyDescent="0.3">
      <c r="U10349" s="311" t="s">
        <v>16992</v>
      </c>
      <c r="V10349" s="312">
        <v>148177.29999999999</v>
      </c>
      <c r="X10349" s="267" t="s">
        <v>60656</v>
      </c>
      <c r="Y10349" s="268">
        <v>1377</v>
      </c>
      <c r="AA10349" s="229" t="s">
        <v>24797</v>
      </c>
      <c r="AB10349" s="230">
        <v>12915.69</v>
      </c>
      <c r="AD10349" s="209" t="s">
        <v>24412</v>
      </c>
      <c r="AE10349" s="210">
        <v>17695.13</v>
      </c>
      <c r="AF10349" s="93"/>
      <c r="AG10349" s="93"/>
      <c r="AH10349" s="93"/>
    </row>
    <row r="10350" spans="21:34" x14ac:dyDescent="0.3">
      <c r="U10350" s="311" t="s">
        <v>13192</v>
      </c>
      <c r="V10350" s="312">
        <v>100806</v>
      </c>
      <c r="X10350" s="267" t="s">
        <v>60657</v>
      </c>
      <c r="Y10350" s="268">
        <v>4410</v>
      </c>
      <c r="AA10350" s="229" t="s">
        <v>24799</v>
      </c>
      <c r="AB10350" s="230">
        <v>3635.36</v>
      </c>
      <c r="AD10350" s="209" t="s">
        <v>24413</v>
      </c>
      <c r="AE10350" s="210">
        <v>76750.16</v>
      </c>
      <c r="AF10350" s="93"/>
      <c r="AG10350" s="93"/>
      <c r="AH10350" s="93"/>
    </row>
    <row r="10351" spans="21:34" x14ac:dyDescent="0.3">
      <c r="U10351" s="311" t="s">
        <v>16993</v>
      </c>
      <c r="V10351" s="312">
        <v>49644.57</v>
      </c>
      <c r="X10351" s="267" t="s">
        <v>60658</v>
      </c>
      <c r="Y10351" s="268">
        <v>13568.46</v>
      </c>
      <c r="AA10351" s="229" t="s">
        <v>24805</v>
      </c>
      <c r="AB10351" s="230">
        <v>1316</v>
      </c>
      <c r="AD10351" s="209" t="s">
        <v>24414</v>
      </c>
      <c r="AE10351" s="210">
        <v>1179</v>
      </c>
      <c r="AF10351" s="93"/>
      <c r="AG10351" s="93"/>
      <c r="AH10351" s="93"/>
    </row>
    <row r="10352" spans="21:34" x14ac:dyDescent="0.3">
      <c r="U10352" s="311" t="s">
        <v>34671</v>
      </c>
      <c r="V10352" s="312">
        <v>188</v>
      </c>
      <c r="X10352" s="267" t="s">
        <v>61527</v>
      </c>
      <c r="Y10352" s="268">
        <v>755</v>
      </c>
      <c r="AA10352" s="229" t="s">
        <v>45349</v>
      </c>
      <c r="AB10352" s="230">
        <v>2709735.55</v>
      </c>
      <c r="AD10352" s="209" t="s">
        <v>24415</v>
      </c>
      <c r="AE10352" s="210">
        <v>5112.25</v>
      </c>
      <c r="AF10352" s="93"/>
      <c r="AG10352" s="93"/>
      <c r="AH10352" s="93"/>
    </row>
    <row r="10353" spans="21:34" x14ac:dyDescent="0.3">
      <c r="U10353" s="311" t="s">
        <v>56769</v>
      </c>
      <c r="V10353" s="312">
        <v>5004.1400000000003</v>
      </c>
      <c r="X10353" s="267" t="s">
        <v>63300</v>
      </c>
      <c r="Y10353" s="268">
        <v>1854.07</v>
      </c>
      <c r="AA10353" s="229" t="s">
        <v>45350</v>
      </c>
      <c r="AB10353" s="230">
        <v>207295.16</v>
      </c>
      <c r="AD10353" s="209" t="s">
        <v>24416</v>
      </c>
      <c r="AE10353" s="210">
        <v>2111.75</v>
      </c>
      <c r="AF10353" s="93"/>
      <c r="AG10353" s="93"/>
      <c r="AH10353" s="93"/>
    </row>
    <row r="10354" spans="21:34" x14ac:dyDescent="0.3">
      <c r="U10354" s="311" t="s">
        <v>58749</v>
      </c>
      <c r="V10354" s="312">
        <v>3742.5</v>
      </c>
      <c r="X10354" s="267" t="s">
        <v>60659</v>
      </c>
      <c r="Y10354" s="268">
        <v>37217.4</v>
      </c>
      <c r="AA10354" s="229" t="s">
        <v>47133</v>
      </c>
      <c r="AB10354" s="230">
        <v>895</v>
      </c>
      <c r="AD10354" s="209" t="s">
        <v>24417</v>
      </c>
      <c r="AE10354" s="210">
        <v>10923</v>
      </c>
      <c r="AF10354" s="93"/>
      <c r="AG10354" s="93"/>
      <c r="AH10354" s="93"/>
    </row>
    <row r="10355" spans="21:34" x14ac:dyDescent="0.3">
      <c r="U10355" s="311" t="s">
        <v>16996</v>
      </c>
      <c r="V10355" s="312">
        <v>551407.78</v>
      </c>
      <c r="X10355" s="267" t="s">
        <v>60660</v>
      </c>
      <c r="Y10355" s="268">
        <v>2847.06</v>
      </c>
      <c r="AA10355" s="229" t="s">
        <v>24812</v>
      </c>
      <c r="AB10355" s="230">
        <v>2361.6</v>
      </c>
      <c r="AD10355" s="209" t="s">
        <v>24418</v>
      </c>
      <c r="AE10355" s="210">
        <v>9503</v>
      </c>
      <c r="AF10355" s="93"/>
      <c r="AG10355" s="93"/>
      <c r="AH10355" s="93"/>
    </row>
    <row r="10356" spans="21:34" x14ac:dyDescent="0.3">
      <c r="U10356" s="311" t="s">
        <v>13193</v>
      </c>
      <c r="V10356" s="312">
        <v>243910.36</v>
      </c>
      <c r="X10356" s="267" t="s">
        <v>60661</v>
      </c>
      <c r="Y10356" s="268">
        <v>9118.32</v>
      </c>
      <c r="AA10356" s="229" t="s">
        <v>45351</v>
      </c>
      <c r="AB10356" s="230">
        <v>21740.32</v>
      </c>
      <c r="AD10356" s="209" t="s">
        <v>24419</v>
      </c>
      <c r="AE10356" s="210">
        <v>1372</v>
      </c>
      <c r="AF10356" s="93"/>
      <c r="AG10356" s="93"/>
      <c r="AH10356" s="93"/>
    </row>
    <row r="10357" spans="21:34" x14ac:dyDescent="0.3">
      <c r="U10357" s="311" t="s">
        <v>17001</v>
      </c>
      <c r="V10357" s="312">
        <v>3774288.78</v>
      </c>
      <c r="X10357" s="267" t="s">
        <v>47144</v>
      </c>
      <c r="Y10357" s="268">
        <v>320</v>
      </c>
      <c r="AA10357" s="229" t="s">
        <v>24813</v>
      </c>
      <c r="AB10357" s="230">
        <v>59928.41</v>
      </c>
      <c r="AD10357" s="209" t="s">
        <v>24420</v>
      </c>
      <c r="AE10357" s="210">
        <v>534.41</v>
      </c>
      <c r="AF10357" s="93"/>
      <c r="AG10357" s="93"/>
      <c r="AH10357" s="93"/>
    </row>
    <row r="10358" spans="21:34" x14ac:dyDescent="0.3">
      <c r="U10358" s="311" t="s">
        <v>54249</v>
      </c>
      <c r="V10358" s="312">
        <v>-82908.52</v>
      </c>
      <c r="X10358" s="267" t="s">
        <v>42794</v>
      </c>
      <c r="Y10358" s="268">
        <v>7053.6</v>
      </c>
      <c r="AA10358" s="229" t="s">
        <v>42784</v>
      </c>
      <c r="AB10358" s="230">
        <v>875544.98</v>
      </c>
      <c r="AD10358" s="209" t="s">
        <v>24421</v>
      </c>
      <c r="AE10358" s="210">
        <v>1740.99</v>
      </c>
      <c r="AF10358" s="93"/>
      <c r="AG10358" s="93"/>
      <c r="AH10358" s="93"/>
    </row>
    <row r="10359" spans="21:34" x14ac:dyDescent="0.3">
      <c r="U10359" s="311" t="s">
        <v>69369</v>
      </c>
      <c r="V10359" s="312">
        <v>53698.71</v>
      </c>
      <c r="X10359" s="267" t="s">
        <v>42796</v>
      </c>
      <c r="Y10359" s="268">
        <v>539.59</v>
      </c>
      <c r="AA10359" s="229" t="s">
        <v>24814</v>
      </c>
      <c r="AB10359" s="230">
        <v>27889.49</v>
      </c>
      <c r="AD10359" s="209" t="s">
        <v>24422</v>
      </c>
      <c r="AE10359" s="210">
        <v>4135.96</v>
      </c>
      <c r="AF10359" s="93"/>
      <c r="AG10359" s="93"/>
      <c r="AH10359" s="93"/>
    </row>
    <row r="10360" spans="21:34" x14ac:dyDescent="0.3">
      <c r="U10360" s="311" t="s">
        <v>69370</v>
      </c>
      <c r="V10360" s="312">
        <v>38826.68</v>
      </c>
      <c r="X10360" s="267" t="s">
        <v>25031</v>
      </c>
      <c r="Y10360" s="268">
        <v>493.74</v>
      </c>
      <c r="AA10360" s="229" t="s">
        <v>33913</v>
      </c>
      <c r="AB10360" s="230">
        <v>4450</v>
      </c>
      <c r="AD10360" s="209" t="s">
        <v>24423</v>
      </c>
      <c r="AE10360" s="210">
        <v>250.36</v>
      </c>
      <c r="AF10360" s="93"/>
      <c r="AG10360" s="93"/>
      <c r="AH10360" s="93"/>
    </row>
    <row r="10361" spans="21:34" x14ac:dyDescent="0.3">
      <c r="U10361" s="311" t="s">
        <v>17060</v>
      </c>
      <c r="V10361" s="312">
        <v>246361.45</v>
      </c>
      <c r="X10361" s="267" t="s">
        <v>35391</v>
      </c>
      <c r="Y10361" s="268">
        <v>11286.72</v>
      </c>
      <c r="AA10361" s="229" t="s">
        <v>53176</v>
      </c>
      <c r="AB10361" s="230">
        <v>6807.72</v>
      </c>
      <c r="AD10361" s="209" t="s">
        <v>24424</v>
      </c>
      <c r="AE10361" s="210">
        <v>20922.849999999999</v>
      </c>
      <c r="AF10361" s="93"/>
      <c r="AG10361" s="93"/>
      <c r="AH10361" s="93"/>
    </row>
    <row r="10362" spans="21:34" x14ac:dyDescent="0.3">
      <c r="U10362" s="311" t="s">
        <v>56770</v>
      </c>
      <c r="V10362" s="312">
        <v>1632.54</v>
      </c>
      <c r="X10362" s="267" t="s">
        <v>25032</v>
      </c>
      <c r="Y10362" s="268">
        <v>4805.1899999999996</v>
      </c>
      <c r="AA10362" s="229" t="s">
        <v>24815</v>
      </c>
      <c r="AB10362" s="230">
        <v>76212.44</v>
      </c>
      <c r="AD10362" s="209" t="s">
        <v>24425</v>
      </c>
      <c r="AE10362" s="210">
        <v>2092.06</v>
      </c>
      <c r="AF10362" s="93"/>
      <c r="AG10362" s="93"/>
      <c r="AH10362" s="93"/>
    </row>
    <row r="10363" spans="21:34" x14ac:dyDescent="0.3">
      <c r="U10363" s="311" t="s">
        <v>17061</v>
      </c>
      <c r="V10363" s="312">
        <v>11065.74</v>
      </c>
      <c r="X10363" s="267" t="s">
        <v>40515</v>
      </c>
      <c r="Y10363" s="268">
        <v>1009.15</v>
      </c>
      <c r="AA10363" s="229" t="s">
        <v>24816</v>
      </c>
      <c r="AB10363" s="230">
        <v>207851.69</v>
      </c>
      <c r="AD10363" s="209" t="s">
        <v>24426</v>
      </c>
      <c r="AE10363" s="210">
        <v>8550.51</v>
      </c>
      <c r="AF10363" s="93"/>
      <c r="AG10363" s="93"/>
      <c r="AH10363" s="93"/>
    </row>
    <row r="10364" spans="21:34" x14ac:dyDescent="0.3">
      <c r="U10364" s="311" t="s">
        <v>17062</v>
      </c>
      <c r="V10364" s="312">
        <v>113099</v>
      </c>
      <c r="X10364" s="267" t="s">
        <v>57682</v>
      </c>
      <c r="Y10364" s="268">
        <v>54488.57</v>
      </c>
      <c r="AA10364" s="229" t="s">
        <v>24817</v>
      </c>
      <c r="AB10364" s="230">
        <v>1043.92</v>
      </c>
      <c r="AD10364" s="209" t="s">
        <v>24427</v>
      </c>
      <c r="AE10364" s="210">
        <v>286.74</v>
      </c>
      <c r="AF10364" s="93"/>
      <c r="AG10364" s="93"/>
      <c r="AH10364" s="93"/>
    </row>
    <row r="10365" spans="21:34" x14ac:dyDescent="0.3">
      <c r="U10365" s="311" t="s">
        <v>17064</v>
      </c>
      <c r="V10365" s="312">
        <v>47486.59</v>
      </c>
      <c r="X10365" s="267" t="s">
        <v>57683</v>
      </c>
      <c r="Y10365" s="268">
        <v>4168.43</v>
      </c>
      <c r="AA10365" s="229" t="s">
        <v>24818</v>
      </c>
      <c r="AB10365" s="230">
        <v>4875</v>
      </c>
      <c r="AD10365" s="209" t="s">
        <v>24428</v>
      </c>
      <c r="AE10365" s="210">
        <v>4445</v>
      </c>
      <c r="AF10365" s="93"/>
      <c r="AG10365" s="93"/>
      <c r="AH10365" s="93"/>
    </row>
    <row r="10366" spans="21:34" x14ac:dyDescent="0.3">
      <c r="U10366" s="311" t="s">
        <v>17066</v>
      </c>
      <c r="V10366" s="312">
        <v>25469.919999999998</v>
      </c>
      <c r="X10366" s="267" t="s">
        <v>53216</v>
      </c>
      <c r="Y10366" s="268">
        <v>9314.93</v>
      </c>
      <c r="AA10366" s="229" t="s">
        <v>35359</v>
      </c>
      <c r="AB10366" s="230">
        <v>166953.4</v>
      </c>
      <c r="AD10366" s="209" t="s">
        <v>24429</v>
      </c>
      <c r="AE10366" s="210">
        <v>8550.51</v>
      </c>
      <c r="AF10366" s="93"/>
      <c r="AG10366" s="93"/>
      <c r="AH10366" s="93"/>
    </row>
    <row r="10367" spans="21:34" x14ac:dyDescent="0.3">
      <c r="U10367" s="311" t="s">
        <v>69371</v>
      </c>
      <c r="V10367" s="312">
        <v>30036.87</v>
      </c>
      <c r="X10367" s="267" t="s">
        <v>59166</v>
      </c>
      <c r="Y10367" s="268">
        <v>34277.519999999997</v>
      </c>
      <c r="AA10367" s="229" t="s">
        <v>24820</v>
      </c>
      <c r="AB10367" s="230">
        <v>25703.59</v>
      </c>
      <c r="AD10367" s="209" t="s">
        <v>24430</v>
      </c>
      <c r="AE10367" s="210">
        <v>4445</v>
      </c>
      <c r="AF10367" s="93"/>
      <c r="AG10367" s="93"/>
      <c r="AH10367" s="93"/>
    </row>
    <row r="10368" spans="21:34" x14ac:dyDescent="0.3">
      <c r="U10368" s="311" t="s">
        <v>59313</v>
      </c>
      <c r="V10368" s="312">
        <v>415.5</v>
      </c>
      <c r="X10368" s="267" t="s">
        <v>59167</v>
      </c>
      <c r="Y10368" s="268">
        <v>55300.52</v>
      </c>
      <c r="AA10368" s="229" t="s">
        <v>24822</v>
      </c>
      <c r="AB10368" s="230">
        <v>34937.25</v>
      </c>
      <c r="AD10368" s="209" t="s">
        <v>24431</v>
      </c>
      <c r="AE10368" s="210">
        <v>286.74</v>
      </c>
      <c r="AF10368" s="93"/>
      <c r="AG10368" s="93"/>
      <c r="AH10368" s="93"/>
    </row>
    <row r="10369" spans="21:34" x14ac:dyDescent="0.3">
      <c r="U10369" s="311" t="s">
        <v>13201</v>
      </c>
      <c r="V10369" s="312">
        <v>731.51</v>
      </c>
      <c r="X10369" s="267" t="s">
        <v>39368</v>
      </c>
      <c r="Y10369" s="268">
        <v>22087.42</v>
      </c>
      <c r="AA10369" s="229" t="s">
        <v>45352</v>
      </c>
      <c r="AB10369" s="230">
        <v>-34836.28</v>
      </c>
      <c r="AD10369" s="209" t="s">
        <v>24432</v>
      </c>
      <c r="AE10369" s="210">
        <v>17022.73</v>
      </c>
      <c r="AF10369" s="93"/>
      <c r="AG10369" s="93"/>
      <c r="AH10369" s="93"/>
    </row>
    <row r="10370" spans="21:34" x14ac:dyDescent="0.3">
      <c r="U10370" s="311" t="s">
        <v>69372</v>
      </c>
      <c r="V10370" s="312">
        <v>9894.02</v>
      </c>
      <c r="X10370" s="267" t="s">
        <v>57684</v>
      </c>
      <c r="Y10370" s="268">
        <v>13439.72</v>
      </c>
      <c r="AA10370" s="229" t="s">
        <v>24825</v>
      </c>
      <c r="AB10370" s="230">
        <v>884.28</v>
      </c>
      <c r="AD10370" s="209" t="s">
        <v>24433</v>
      </c>
      <c r="AE10370" s="210">
        <v>8945.2999999999993</v>
      </c>
      <c r="AF10370" s="93"/>
      <c r="AG10370" s="93"/>
      <c r="AH10370" s="93"/>
    </row>
    <row r="10371" spans="21:34" x14ac:dyDescent="0.3">
      <c r="U10371" s="311" t="s">
        <v>40727</v>
      </c>
      <c r="V10371" s="312">
        <v>15426.4</v>
      </c>
      <c r="X10371" s="267" t="s">
        <v>59752</v>
      </c>
      <c r="Y10371" s="268">
        <v>884.28</v>
      </c>
      <c r="AA10371" s="229" t="s">
        <v>24826</v>
      </c>
      <c r="AB10371" s="230">
        <v>51143.97</v>
      </c>
      <c r="AD10371" s="209" t="s">
        <v>24434</v>
      </c>
      <c r="AE10371" s="210">
        <v>33909.599999999999</v>
      </c>
      <c r="AF10371" s="93"/>
      <c r="AG10371" s="93"/>
      <c r="AH10371" s="93"/>
    </row>
    <row r="10372" spans="21:34" x14ac:dyDescent="0.3">
      <c r="U10372" s="311" t="s">
        <v>62346</v>
      </c>
      <c r="V10372" s="312">
        <v>2792.26</v>
      </c>
      <c r="X10372" s="267" t="s">
        <v>64699</v>
      </c>
      <c r="Y10372" s="268">
        <v>8500</v>
      </c>
      <c r="AA10372" s="229" t="s">
        <v>36532</v>
      </c>
      <c r="AB10372" s="230">
        <v>531.98</v>
      </c>
      <c r="AD10372" s="209" t="s">
        <v>24435</v>
      </c>
      <c r="AE10372" s="210">
        <v>6188</v>
      </c>
      <c r="AF10372" s="93"/>
      <c r="AG10372" s="93"/>
      <c r="AH10372" s="93"/>
    </row>
    <row r="10373" spans="21:34" x14ac:dyDescent="0.3">
      <c r="U10373" s="311" t="s">
        <v>17071</v>
      </c>
      <c r="V10373" s="312">
        <v>27225.39</v>
      </c>
      <c r="X10373" s="267" t="s">
        <v>64700</v>
      </c>
      <c r="Y10373" s="268">
        <v>641.66999999999996</v>
      </c>
      <c r="AA10373" s="229" t="s">
        <v>35360</v>
      </c>
      <c r="AB10373" s="230">
        <v>30768.02</v>
      </c>
      <c r="AD10373" s="209" t="s">
        <v>24436</v>
      </c>
      <c r="AE10373" s="210">
        <v>40739.839999999997</v>
      </c>
      <c r="AF10373" s="93"/>
      <c r="AG10373" s="93"/>
      <c r="AH10373" s="93"/>
    </row>
    <row r="10374" spans="21:34" x14ac:dyDescent="0.3">
      <c r="U10374" s="311" t="s">
        <v>56771</v>
      </c>
      <c r="V10374" s="312">
        <v>171.86</v>
      </c>
      <c r="X10374" s="267" t="s">
        <v>64701</v>
      </c>
      <c r="Y10374" s="268">
        <v>188.41</v>
      </c>
      <c r="AA10374" s="229" t="s">
        <v>36533</v>
      </c>
      <c r="AB10374" s="230">
        <v>39109.120000000003</v>
      </c>
      <c r="AD10374" s="209" t="s">
        <v>24437</v>
      </c>
      <c r="AE10374" s="210">
        <v>3589.14</v>
      </c>
      <c r="AF10374" s="93"/>
      <c r="AG10374" s="93"/>
      <c r="AH10374" s="93"/>
    </row>
    <row r="10375" spans="21:34" x14ac:dyDescent="0.3">
      <c r="U10375" s="311" t="s">
        <v>13203</v>
      </c>
      <c r="V10375" s="312">
        <v>46101.87</v>
      </c>
      <c r="X10375" s="267" t="s">
        <v>59753</v>
      </c>
      <c r="Y10375" s="268">
        <v>4218</v>
      </c>
      <c r="AA10375" s="229" t="s">
        <v>36534</v>
      </c>
      <c r="AB10375" s="230">
        <v>2991.85</v>
      </c>
      <c r="AD10375" s="209" t="s">
        <v>24438</v>
      </c>
      <c r="AE10375" s="210">
        <v>14106.9</v>
      </c>
      <c r="AF10375" s="93"/>
      <c r="AG10375" s="93"/>
      <c r="AH10375" s="93"/>
    </row>
    <row r="10376" spans="21:34" x14ac:dyDescent="0.3">
      <c r="U10376" s="311" t="s">
        <v>13204</v>
      </c>
      <c r="V10376" s="312">
        <v>154633.68</v>
      </c>
      <c r="X10376" s="267" t="s">
        <v>59754</v>
      </c>
      <c r="Y10376" s="268">
        <v>1318</v>
      </c>
      <c r="AA10376" s="229" t="s">
        <v>36535</v>
      </c>
      <c r="AB10376" s="230">
        <v>9246.42</v>
      </c>
      <c r="AD10376" s="209" t="s">
        <v>24439</v>
      </c>
      <c r="AE10376" s="210">
        <v>4904.67</v>
      </c>
      <c r="AF10376" s="93"/>
      <c r="AG10376" s="93"/>
      <c r="AH10376" s="93"/>
    </row>
    <row r="10377" spans="21:34" x14ac:dyDescent="0.3">
      <c r="U10377" s="311" t="s">
        <v>13205</v>
      </c>
      <c r="V10377" s="312">
        <v>90360.5</v>
      </c>
      <c r="X10377" s="267" t="s">
        <v>25072</v>
      </c>
      <c r="Y10377" s="268">
        <v>9444.19</v>
      </c>
      <c r="AA10377" s="229" t="s">
        <v>33914</v>
      </c>
      <c r="AB10377" s="230">
        <v>66713.399999999994</v>
      </c>
      <c r="AD10377" s="209" t="s">
        <v>24440</v>
      </c>
      <c r="AE10377" s="210">
        <v>13369.59</v>
      </c>
      <c r="AF10377" s="93"/>
      <c r="AG10377" s="93"/>
      <c r="AH10377" s="93"/>
    </row>
    <row r="10378" spans="21:34" x14ac:dyDescent="0.3">
      <c r="U10378" s="311" t="s">
        <v>17072</v>
      </c>
      <c r="V10378" s="312">
        <v>15903.5</v>
      </c>
      <c r="X10378" s="267" t="s">
        <v>50252</v>
      </c>
      <c r="Y10378" s="268">
        <v>746.48</v>
      </c>
      <c r="AA10378" s="229" t="s">
        <v>39353</v>
      </c>
      <c r="AB10378" s="230">
        <v>623.79</v>
      </c>
      <c r="AD10378" s="209" t="s">
        <v>24441</v>
      </c>
      <c r="AE10378" s="210">
        <v>1475.8</v>
      </c>
      <c r="AF10378" s="93"/>
      <c r="AG10378" s="93"/>
      <c r="AH10378" s="93"/>
    </row>
    <row r="10379" spans="21:34" x14ac:dyDescent="0.3">
      <c r="U10379" s="311" t="s">
        <v>47451</v>
      </c>
      <c r="V10379" s="312">
        <v>76430.63</v>
      </c>
      <c r="X10379" s="267" t="s">
        <v>50253</v>
      </c>
      <c r="Y10379" s="268">
        <v>165.28</v>
      </c>
      <c r="AA10379" s="229" t="s">
        <v>24827</v>
      </c>
      <c r="AB10379" s="230">
        <v>119729.09</v>
      </c>
      <c r="AD10379" s="209" t="s">
        <v>24442</v>
      </c>
      <c r="AE10379" s="210">
        <v>20280.2</v>
      </c>
      <c r="AF10379" s="93"/>
      <c r="AG10379" s="93"/>
      <c r="AH10379" s="93"/>
    </row>
    <row r="10380" spans="21:34" x14ac:dyDescent="0.3">
      <c r="U10380" s="311" t="s">
        <v>58010</v>
      </c>
      <c r="V10380" s="312">
        <v>6340.68</v>
      </c>
      <c r="X10380" s="267" t="s">
        <v>57685</v>
      </c>
      <c r="Y10380" s="268">
        <v>581.64</v>
      </c>
      <c r="AA10380" s="229" t="s">
        <v>42785</v>
      </c>
      <c r="AB10380" s="230">
        <v>34605.730000000003</v>
      </c>
      <c r="AD10380" s="209" t="s">
        <v>24443</v>
      </c>
      <c r="AE10380" s="210">
        <v>2191.86</v>
      </c>
      <c r="AF10380" s="93"/>
      <c r="AG10380" s="93"/>
      <c r="AH10380" s="93"/>
    </row>
    <row r="10381" spans="21:34" x14ac:dyDescent="0.3">
      <c r="U10381" s="311" t="s">
        <v>69373</v>
      </c>
      <c r="V10381" s="312">
        <v>17846.400000000001</v>
      </c>
      <c r="X10381" s="267" t="s">
        <v>50254</v>
      </c>
      <c r="Y10381" s="268">
        <v>534</v>
      </c>
      <c r="AA10381" s="229" t="s">
        <v>39354</v>
      </c>
      <c r="AB10381" s="230">
        <v>117319.76</v>
      </c>
      <c r="AD10381" s="209" t="s">
        <v>24444</v>
      </c>
      <c r="AE10381" s="210">
        <v>24305</v>
      </c>
      <c r="AF10381" s="93"/>
      <c r="AG10381" s="93"/>
      <c r="AH10381" s="93"/>
    </row>
    <row r="10382" spans="21:34" x14ac:dyDescent="0.3">
      <c r="U10382" s="311" t="s">
        <v>17074</v>
      </c>
      <c r="V10382" s="312">
        <v>89122.02</v>
      </c>
      <c r="X10382" s="267" t="s">
        <v>47146</v>
      </c>
      <c r="Y10382" s="268">
        <v>25139.64</v>
      </c>
      <c r="AA10382" s="229" t="s">
        <v>39355</v>
      </c>
      <c r="AB10382" s="230">
        <v>8975.09</v>
      </c>
      <c r="AD10382" s="209" t="s">
        <v>24445</v>
      </c>
      <c r="AE10382" s="210">
        <v>7374</v>
      </c>
      <c r="AF10382" s="93"/>
      <c r="AG10382" s="93"/>
      <c r="AH10382" s="93"/>
    </row>
    <row r="10383" spans="21:34" x14ac:dyDescent="0.3">
      <c r="U10383" s="311" t="s">
        <v>69374</v>
      </c>
      <c r="V10383" s="312">
        <v>0.01</v>
      </c>
      <c r="X10383" s="267" t="s">
        <v>56404</v>
      </c>
      <c r="Y10383" s="268">
        <v>145802.48000000001</v>
      </c>
      <c r="AA10383" s="229" t="s">
        <v>39356</v>
      </c>
      <c r="AB10383" s="230">
        <v>27497.1</v>
      </c>
      <c r="AD10383" s="209" t="s">
        <v>24446</v>
      </c>
      <c r="AE10383" s="210">
        <v>86704</v>
      </c>
      <c r="AF10383" s="93"/>
      <c r="AG10383" s="93"/>
      <c r="AH10383" s="93"/>
    </row>
    <row r="10384" spans="21:34" x14ac:dyDescent="0.3">
      <c r="U10384" s="311" t="s">
        <v>13206</v>
      </c>
      <c r="V10384" s="312">
        <v>44416.08</v>
      </c>
      <c r="X10384" s="267" t="s">
        <v>59168</v>
      </c>
      <c r="Y10384" s="268">
        <v>25726.19</v>
      </c>
      <c r="AA10384" s="229" t="s">
        <v>40511</v>
      </c>
      <c r="AB10384" s="230">
        <v>2659.06</v>
      </c>
      <c r="AD10384" s="209" t="s">
        <v>24447</v>
      </c>
      <c r="AE10384" s="210">
        <v>268.94</v>
      </c>
      <c r="AF10384" s="93"/>
      <c r="AG10384" s="93"/>
      <c r="AH10384" s="93"/>
    </row>
    <row r="10385" spans="21:34" x14ac:dyDescent="0.3">
      <c r="U10385" s="311" t="s">
        <v>17075</v>
      </c>
      <c r="V10385" s="312">
        <v>237756.85</v>
      </c>
      <c r="X10385" s="267" t="s">
        <v>61528</v>
      </c>
      <c r="Y10385" s="268">
        <v>121000</v>
      </c>
      <c r="AA10385" s="229" t="s">
        <v>53177</v>
      </c>
      <c r="AB10385" s="230">
        <v>85733.440000000002</v>
      </c>
      <c r="AD10385" s="209" t="s">
        <v>13923</v>
      </c>
      <c r="AE10385" s="210">
        <v>2250</v>
      </c>
      <c r="AF10385" s="93"/>
      <c r="AG10385" s="93"/>
      <c r="AH10385" s="93"/>
    </row>
    <row r="10386" spans="21:34" x14ac:dyDescent="0.3">
      <c r="U10386" s="311" t="s">
        <v>17077</v>
      </c>
      <c r="V10386" s="312">
        <v>72978.460000000006</v>
      </c>
      <c r="X10386" s="267" t="s">
        <v>56405</v>
      </c>
      <c r="Y10386" s="268">
        <v>4743</v>
      </c>
      <c r="AA10386" s="229" t="s">
        <v>53178</v>
      </c>
      <c r="AB10386" s="230">
        <v>6122.81</v>
      </c>
      <c r="AD10386" s="209" t="s">
        <v>13926</v>
      </c>
      <c r="AE10386" s="210">
        <v>189.02</v>
      </c>
      <c r="AF10386" s="93"/>
      <c r="AG10386" s="93"/>
      <c r="AH10386" s="93"/>
    </row>
    <row r="10387" spans="21:34" x14ac:dyDescent="0.3">
      <c r="U10387" s="311" t="s">
        <v>60095</v>
      </c>
      <c r="V10387" s="312">
        <v>190770</v>
      </c>
      <c r="X10387" s="267" t="s">
        <v>60662</v>
      </c>
      <c r="Y10387" s="268">
        <v>72527.789999999994</v>
      </c>
      <c r="AA10387" s="229" t="s">
        <v>53179</v>
      </c>
      <c r="AB10387" s="230">
        <v>18584.04</v>
      </c>
      <c r="AD10387" s="209" t="s">
        <v>13927</v>
      </c>
      <c r="AE10387" s="210">
        <v>58.31</v>
      </c>
      <c r="AF10387" s="93"/>
      <c r="AG10387" s="93"/>
      <c r="AH10387" s="93"/>
    </row>
    <row r="10388" spans="21:34" x14ac:dyDescent="0.3">
      <c r="U10388" s="311" t="s">
        <v>69375</v>
      </c>
      <c r="V10388" s="312">
        <v>58752</v>
      </c>
      <c r="X10388" s="267" t="s">
        <v>63301</v>
      </c>
      <c r="Y10388" s="268">
        <v>637</v>
      </c>
      <c r="AA10388" s="229" t="s">
        <v>53180</v>
      </c>
      <c r="AB10388" s="230">
        <v>1998.13</v>
      </c>
      <c r="AD10388" s="209" t="s">
        <v>13928</v>
      </c>
      <c r="AE10388" s="210">
        <v>195.62</v>
      </c>
      <c r="AF10388" s="93"/>
      <c r="AG10388" s="93"/>
      <c r="AH10388" s="93"/>
    </row>
    <row r="10389" spans="21:34" x14ac:dyDescent="0.3">
      <c r="U10389" s="311" t="s">
        <v>61665</v>
      </c>
      <c r="V10389" s="312">
        <v>49077</v>
      </c>
      <c r="X10389" s="267" t="s">
        <v>62736</v>
      </c>
      <c r="Y10389" s="268">
        <v>1740.84</v>
      </c>
      <c r="AA10389" s="229" t="s">
        <v>53181</v>
      </c>
      <c r="AB10389" s="230">
        <v>5125.41</v>
      </c>
      <c r="AD10389" s="209" t="s">
        <v>24448</v>
      </c>
      <c r="AE10389" s="210">
        <v>11.45</v>
      </c>
      <c r="AF10389" s="93"/>
      <c r="AG10389" s="93"/>
      <c r="AH10389" s="93"/>
    </row>
    <row r="10390" spans="21:34" x14ac:dyDescent="0.3">
      <c r="U10390" s="311" t="s">
        <v>17146</v>
      </c>
      <c r="V10390" s="312">
        <v>114794.81</v>
      </c>
      <c r="X10390" s="267" t="s">
        <v>62737</v>
      </c>
      <c r="Y10390" s="268">
        <v>133.16</v>
      </c>
      <c r="AA10390" s="229" t="s">
        <v>24828</v>
      </c>
      <c r="AB10390" s="230">
        <v>67709.289999999994</v>
      </c>
      <c r="AD10390" s="209" t="s">
        <v>24449</v>
      </c>
      <c r="AE10390" s="210">
        <v>28820.34</v>
      </c>
      <c r="AF10390" s="93"/>
      <c r="AG10390" s="93"/>
      <c r="AH10390" s="93"/>
    </row>
    <row r="10391" spans="21:34" x14ac:dyDescent="0.3">
      <c r="U10391" s="311" t="s">
        <v>17150</v>
      </c>
      <c r="V10391" s="312">
        <v>145480.21</v>
      </c>
      <c r="X10391" s="267" t="s">
        <v>59755</v>
      </c>
      <c r="Y10391" s="268">
        <v>9000</v>
      </c>
      <c r="AA10391" s="229" t="s">
        <v>24829</v>
      </c>
      <c r="AB10391" s="230">
        <v>30383.32</v>
      </c>
      <c r="AD10391" s="209" t="s">
        <v>24450</v>
      </c>
      <c r="AE10391" s="210">
        <v>66137.240000000005</v>
      </c>
      <c r="AF10391" s="93"/>
      <c r="AG10391" s="93"/>
      <c r="AH10391" s="93"/>
    </row>
    <row r="10392" spans="21:34" x14ac:dyDescent="0.3">
      <c r="U10392" s="311" t="s">
        <v>17153</v>
      </c>
      <c r="V10392" s="312">
        <v>40079.449999999997</v>
      </c>
      <c r="X10392" s="267" t="s">
        <v>63302</v>
      </c>
      <c r="Y10392" s="268">
        <v>13000</v>
      </c>
      <c r="AA10392" s="229" t="s">
        <v>24830</v>
      </c>
      <c r="AB10392" s="230">
        <v>978025.09</v>
      </c>
      <c r="AD10392" s="209" t="s">
        <v>24451</v>
      </c>
      <c r="AE10392" s="210">
        <v>20897.11</v>
      </c>
      <c r="AF10392" s="93"/>
      <c r="AG10392" s="93"/>
      <c r="AH10392" s="93"/>
    </row>
    <row r="10393" spans="21:34" x14ac:dyDescent="0.3">
      <c r="U10393" s="311" t="s">
        <v>17154</v>
      </c>
      <c r="V10393" s="312">
        <v>20152.5</v>
      </c>
      <c r="X10393" s="267" t="s">
        <v>63303</v>
      </c>
      <c r="Y10393" s="268">
        <v>1000</v>
      </c>
      <c r="AA10393" s="229" t="s">
        <v>24831</v>
      </c>
      <c r="AB10393" s="230">
        <v>4064</v>
      </c>
      <c r="AD10393" s="209" t="s">
        <v>24452</v>
      </c>
      <c r="AE10393" s="210">
        <v>38716.480000000003</v>
      </c>
      <c r="AF10393" s="93"/>
      <c r="AG10393" s="93"/>
      <c r="AH10393" s="93"/>
    </row>
    <row r="10394" spans="21:34" x14ac:dyDescent="0.3">
      <c r="U10394" s="311" t="s">
        <v>33240</v>
      </c>
      <c r="V10394" s="312">
        <v>81518.84</v>
      </c>
      <c r="X10394" s="267" t="s">
        <v>63304</v>
      </c>
      <c r="Y10394" s="268">
        <v>7000</v>
      </c>
      <c r="AA10394" s="229" t="s">
        <v>24832</v>
      </c>
      <c r="AB10394" s="230">
        <v>126592.43</v>
      </c>
      <c r="AD10394" s="209" t="s">
        <v>24453</v>
      </c>
      <c r="AE10394" s="210">
        <v>1173.49</v>
      </c>
      <c r="AF10394" s="93"/>
      <c r="AG10394" s="93"/>
      <c r="AH10394" s="93"/>
    </row>
    <row r="10395" spans="21:34" x14ac:dyDescent="0.3">
      <c r="U10395" s="311" t="s">
        <v>61666</v>
      </c>
      <c r="V10395" s="312">
        <v>1140</v>
      </c>
      <c r="X10395" s="267" t="s">
        <v>57686</v>
      </c>
      <c r="Y10395" s="268">
        <v>3749.37</v>
      </c>
      <c r="AA10395" s="229" t="s">
        <v>24833</v>
      </c>
      <c r="AB10395" s="230">
        <v>3700</v>
      </c>
      <c r="AD10395" s="209" t="s">
        <v>24454</v>
      </c>
      <c r="AE10395" s="210">
        <v>12290</v>
      </c>
      <c r="AF10395" s="93"/>
      <c r="AG10395" s="93"/>
      <c r="AH10395" s="93"/>
    </row>
    <row r="10396" spans="21:34" x14ac:dyDescent="0.3">
      <c r="U10396" s="311" t="s">
        <v>40728</v>
      </c>
      <c r="V10396" s="312">
        <v>181.4</v>
      </c>
      <c r="X10396" s="267" t="s">
        <v>57687</v>
      </c>
      <c r="Y10396" s="268">
        <v>3998.5</v>
      </c>
      <c r="AA10396" s="229" t="s">
        <v>24834</v>
      </c>
      <c r="AB10396" s="230">
        <v>20390.16</v>
      </c>
      <c r="AD10396" s="209" t="s">
        <v>24455</v>
      </c>
      <c r="AE10396" s="210">
        <v>7.18</v>
      </c>
      <c r="AF10396" s="93"/>
      <c r="AG10396" s="93"/>
      <c r="AH10396" s="93"/>
    </row>
    <row r="10397" spans="21:34" x14ac:dyDescent="0.3">
      <c r="U10397" s="311" t="s">
        <v>17157</v>
      </c>
      <c r="V10397" s="312">
        <v>327</v>
      </c>
      <c r="X10397" s="267" t="s">
        <v>53222</v>
      </c>
      <c r="Y10397" s="268">
        <v>9833.2199999999993</v>
      </c>
      <c r="AA10397" s="229" t="s">
        <v>24835</v>
      </c>
      <c r="AB10397" s="230">
        <v>55057.14</v>
      </c>
      <c r="AD10397" s="209" t="s">
        <v>13929</v>
      </c>
      <c r="AE10397" s="210">
        <v>22632.82</v>
      </c>
      <c r="AF10397" s="93"/>
      <c r="AG10397" s="93"/>
      <c r="AH10397" s="93"/>
    </row>
    <row r="10398" spans="21:34" x14ac:dyDescent="0.3">
      <c r="U10398" s="311" t="s">
        <v>17158</v>
      </c>
      <c r="V10398" s="312">
        <v>49778.06</v>
      </c>
      <c r="X10398" s="267" t="s">
        <v>56406</v>
      </c>
      <c r="Y10398" s="268">
        <v>3964</v>
      </c>
      <c r="AA10398" s="229" t="s">
        <v>33915</v>
      </c>
      <c r="AB10398" s="230">
        <v>600</v>
      </c>
      <c r="AD10398" s="209" t="s">
        <v>24456</v>
      </c>
      <c r="AE10398" s="210">
        <v>4600.38</v>
      </c>
      <c r="AF10398" s="93"/>
      <c r="AG10398" s="93"/>
      <c r="AH10398" s="93"/>
    </row>
    <row r="10399" spans="21:34" x14ac:dyDescent="0.3">
      <c r="U10399" s="311" t="s">
        <v>47453</v>
      </c>
      <c r="V10399" s="312">
        <v>33687.449999999997</v>
      </c>
      <c r="X10399" s="267" t="s">
        <v>57688</v>
      </c>
      <c r="Y10399" s="268">
        <v>715.4</v>
      </c>
      <c r="AA10399" s="229" t="s">
        <v>33916</v>
      </c>
      <c r="AB10399" s="230">
        <v>4108.4799999999996</v>
      </c>
      <c r="AD10399" s="209" t="s">
        <v>24457</v>
      </c>
      <c r="AE10399" s="210">
        <v>2232.56</v>
      </c>
      <c r="AF10399" s="93"/>
      <c r="AG10399" s="93"/>
      <c r="AH10399" s="93"/>
    </row>
    <row r="10400" spans="21:34" x14ac:dyDescent="0.3">
      <c r="U10400" s="311" t="s">
        <v>33241</v>
      </c>
      <c r="V10400" s="312">
        <v>1650</v>
      </c>
      <c r="X10400" s="267" t="s">
        <v>61529</v>
      </c>
      <c r="Y10400" s="268">
        <v>6066.58</v>
      </c>
      <c r="AA10400" s="229" t="s">
        <v>24837</v>
      </c>
      <c r="AB10400" s="230">
        <v>115457.1</v>
      </c>
      <c r="AD10400" s="209" t="s">
        <v>24458</v>
      </c>
      <c r="AE10400" s="210">
        <v>10000</v>
      </c>
      <c r="AF10400" s="93"/>
      <c r="AG10400" s="93"/>
      <c r="AH10400" s="93"/>
    </row>
    <row r="10401" spans="21:34" x14ac:dyDescent="0.3">
      <c r="U10401" s="311" t="s">
        <v>17159</v>
      </c>
      <c r="V10401" s="312">
        <v>22582.73</v>
      </c>
      <c r="X10401" s="267" t="s">
        <v>42799</v>
      </c>
      <c r="Y10401" s="268">
        <v>16357.75</v>
      </c>
      <c r="AA10401" s="229" t="s">
        <v>33917</v>
      </c>
      <c r="AB10401" s="230">
        <v>117844.8</v>
      </c>
      <c r="AD10401" s="209" t="s">
        <v>24459</v>
      </c>
      <c r="AE10401" s="210">
        <v>1287.72</v>
      </c>
      <c r="AF10401" s="93"/>
      <c r="AG10401" s="93"/>
      <c r="AH10401" s="93"/>
    </row>
    <row r="10402" spans="21:34" x14ac:dyDescent="0.3">
      <c r="U10402" s="311" t="s">
        <v>50610</v>
      </c>
      <c r="V10402" s="312">
        <v>5024.8100000000004</v>
      </c>
      <c r="X10402" s="267" t="s">
        <v>64702</v>
      </c>
      <c r="Y10402" s="268">
        <v>4200</v>
      </c>
      <c r="AA10402" s="229" t="s">
        <v>33918</v>
      </c>
      <c r="AB10402" s="230">
        <v>8612.82</v>
      </c>
      <c r="AD10402" s="209" t="s">
        <v>24460</v>
      </c>
      <c r="AE10402" s="210">
        <v>3649.38</v>
      </c>
      <c r="AF10402" s="93"/>
      <c r="AG10402" s="93"/>
      <c r="AH10402" s="93"/>
    </row>
    <row r="10403" spans="21:34" x14ac:dyDescent="0.3">
      <c r="U10403" s="311" t="s">
        <v>17160</v>
      </c>
      <c r="V10403" s="312">
        <v>10800</v>
      </c>
      <c r="X10403" s="267" t="s">
        <v>57689</v>
      </c>
      <c r="Y10403" s="268">
        <v>20187.5</v>
      </c>
      <c r="AA10403" s="229" t="s">
        <v>24838</v>
      </c>
      <c r="AB10403" s="230">
        <v>83043.820000000007</v>
      </c>
      <c r="AD10403" s="209" t="s">
        <v>24461</v>
      </c>
      <c r="AE10403" s="210">
        <v>247.61</v>
      </c>
      <c r="AF10403" s="93"/>
      <c r="AG10403" s="93"/>
      <c r="AH10403" s="93"/>
    </row>
    <row r="10404" spans="21:34" x14ac:dyDescent="0.3">
      <c r="U10404" s="311" t="s">
        <v>17161</v>
      </c>
      <c r="V10404" s="312">
        <v>3025</v>
      </c>
      <c r="X10404" s="267" t="s">
        <v>57690</v>
      </c>
      <c r="Y10404" s="268">
        <v>95291.88</v>
      </c>
      <c r="AA10404" s="229" t="s">
        <v>33919</v>
      </c>
      <c r="AB10404" s="230">
        <v>48868.33</v>
      </c>
      <c r="AD10404" s="209" t="s">
        <v>24462</v>
      </c>
      <c r="AE10404" s="210">
        <v>43206.5</v>
      </c>
      <c r="AF10404" s="93"/>
      <c r="AG10404" s="93"/>
      <c r="AH10404" s="93"/>
    </row>
    <row r="10405" spans="21:34" x14ac:dyDescent="0.3">
      <c r="U10405" s="311" t="s">
        <v>36111</v>
      </c>
      <c r="V10405" s="312">
        <v>15.39</v>
      </c>
      <c r="X10405" s="267" t="s">
        <v>59756</v>
      </c>
      <c r="Y10405" s="268">
        <v>11900</v>
      </c>
      <c r="AA10405" s="229" t="s">
        <v>24839</v>
      </c>
      <c r="AB10405" s="230">
        <v>389777.74</v>
      </c>
      <c r="AD10405" s="209" t="s">
        <v>24463</v>
      </c>
      <c r="AE10405" s="210">
        <v>1531.06</v>
      </c>
      <c r="AF10405" s="93"/>
      <c r="AG10405" s="93"/>
      <c r="AH10405" s="93"/>
    </row>
    <row r="10406" spans="21:34" x14ac:dyDescent="0.3">
      <c r="U10406" s="311" t="s">
        <v>13213</v>
      </c>
      <c r="V10406" s="312">
        <v>47197.41</v>
      </c>
      <c r="X10406" s="267" t="s">
        <v>61530</v>
      </c>
      <c r="Y10406" s="268">
        <v>30410</v>
      </c>
      <c r="AA10406" s="229" t="s">
        <v>24840</v>
      </c>
      <c r="AB10406" s="230">
        <v>98048.91</v>
      </c>
      <c r="AD10406" s="209" t="s">
        <v>24464</v>
      </c>
      <c r="AE10406" s="210">
        <v>17693.79</v>
      </c>
      <c r="AF10406" s="93"/>
      <c r="AG10406" s="93"/>
      <c r="AH10406" s="93"/>
    </row>
    <row r="10407" spans="21:34" x14ac:dyDescent="0.3">
      <c r="U10407" s="311" t="s">
        <v>17162</v>
      </c>
      <c r="V10407" s="312">
        <v>153630.54</v>
      </c>
      <c r="X10407" s="267" t="s">
        <v>61531</v>
      </c>
      <c r="Y10407" s="268">
        <v>6784.45</v>
      </c>
      <c r="AA10407" s="229" t="s">
        <v>33920</v>
      </c>
      <c r="AB10407" s="230">
        <v>276360</v>
      </c>
      <c r="AD10407" s="209" t="s">
        <v>24465</v>
      </c>
      <c r="AE10407" s="210">
        <v>42729.17</v>
      </c>
      <c r="AF10407" s="93"/>
      <c r="AG10407" s="93"/>
      <c r="AH10407" s="93"/>
    </row>
    <row r="10408" spans="21:34" x14ac:dyDescent="0.3">
      <c r="U10408" s="311" t="s">
        <v>17163</v>
      </c>
      <c r="V10408" s="312">
        <v>95621.14</v>
      </c>
      <c r="X10408" s="267" t="s">
        <v>62738</v>
      </c>
      <c r="Y10408" s="268">
        <v>18000</v>
      </c>
      <c r="AA10408" s="229" t="s">
        <v>33921</v>
      </c>
      <c r="AB10408" s="230">
        <v>1800</v>
      </c>
      <c r="AD10408" s="209" t="s">
        <v>24466</v>
      </c>
      <c r="AE10408" s="210">
        <v>2246.23</v>
      </c>
      <c r="AF10408" s="93"/>
      <c r="AG10408" s="93"/>
      <c r="AH10408" s="93"/>
    </row>
    <row r="10409" spans="21:34" x14ac:dyDescent="0.3">
      <c r="U10409" s="311" t="s">
        <v>17164</v>
      </c>
      <c r="V10409" s="312">
        <v>56421.16</v>
      </c>
      <c r="X10409" s="267" t="s">
        <v>48162</v>
      </c>
      <c r="Y10409" s="268">
        <v>1161.25</v>
      </c>
      <c r="AA10409" s="229" t="s">
        <v>42786</v>
      </c>
      <c r="AB10409" s="230">
        <v>243884.1</v>
      </c>
      <c r="AD10409" s="209" t="s">
        <v>24467</v>
      </c>
      <c r="AE10409" s="210">
        <v>4903.79</v>
      </c>
      <c r="AF10409" s="93"/>
      <c r="AG10409" s="93"/>
      <c r="AH10409" s="93"/>
    </row>
    <row r="10410" spans="21:34" x14ac:dyDescent="0.3">
      <c r="U10410" s="311" t="s">
        <v>17165</v>
      </c>
      <c r="V10410" s="312">
        <v>2000</v>
      </c>
      <c r="X10410" s="267" t="s">
        <v>53228</v>
      </c>
      <c r="Y10410" s="268">
        <v>1346.6</v>
      </c>
      <c r="AA10410" s="229" t="s">
        <v>40512</v>
      </c>
      <c r="AB10410" s="230">
        <v>1140.32</v>
      </c>
      <c r="AD10410" s="209" t="s">
        <v>24468</v>
      </c>
      <c r="AE10410" s="210">
        <v>495</v>
      </c>
      <c r="AF10410" s="93"/>
      <c r="AG10410" s="93"/>
      <c r="AH10410" s="93"/>
    </row>
    <row r="10411" spans="21:34" x14ac:dyDescent="0.3">
      <c r="U10411" s="311" t="s">
        <v>69376</v>
      </c>
      <c r="V10411" s="312">
        <v>20000</v>
      </c>
      <c r="X10411" s="267" t="s">
        <v>59169</v>
      </c>
      <c r="Y10411" s="268">
        <v>5053.08</v>
      </c>
      <c r="AA10411" s="229" t="s">
        <v>24841</v>
      </c>
      <c r="AB10411" s="230">
        <v>100360.19</v>
      </c>
      <c r="AD10411" s="209" t="s">
        <v>24469</v>
      </c>
      <c r="AE10411" s="210">
        <v>80.849999999999994</v>
      </c>
      <c r="AF10411" s="93"/>
      <c r="AG10411" s="93"/>
      <c r="AH10411" s="93"/>
    </row>
    <row r="10412" spans="21:34" x14ac:dyDescent="0.3">
      <c r="U10412" s="311" t="s">
        <v>38934</v>
      </c>
      <c r="V10412" s="312">
        <v>9951.07</v>
      </c>
      <c r="X10412" s="267" t="s">
        <v>48163</v>
      </c>
      <c r="Y10412" s="268">
        <v>157987.67000000001</v>
      </c>
      <c r="AA10412" s="229" t="s">
        <v>53182</v>
      </c>
      <c r="AB10412" s="230">
        <v>519691.05</v>
      </c>
      <c r="AD10412" s="209" t="s">
        <v>24470</v>
      </c>
      <c r="AE10412" s="210">
        <v>10004.77</v>
      </c>
      <c r="AF10412" s="93"/>
      <c r="AG10412" s="93"/>
      <c r="AH10412" s="93"/>
    </row>
    <row r="10413" spans="21:34" x14ac:dyDescent="0.3">
      <c r="U10413" s="311" t="s">
        <v>33242</v>
      </c>
      <c r="V10413" s="312">
        <v>3365.8</v>
      </c>
      <c r="X10413" s="267" t="s">
        <v>48164</v>
      </c>
      <c r="Y10413" s="268">
        <v>476.85</v>
      </c>
      <c r="AA10413" s="229" t="s">
        <v>24842</v>
      </c>
      <c r="AB10413" s="230">
        <v>250165.96</v>
      </c>
      <c r="AD10413" s="209" t="s">
        <v>24471</v>
      </c>
      <c r="AE10413" s="210">
        <v>987.63</v>
      </c>
      <c r="AF10413" s="93"/>
      <c r="AG10413" s="93"/>
      <c r="AH10413" s="93"/>
    </row>
    <row r="10414" spans="21:34" x14ac:dyDescent="0.3">
      <c r="U10414" s="311" t="s">
        <v>69377</v>
      </c>
      <c r="V10414" s="312">
        <v>1709.2</v>
      </c>
      <c r="X10414" s="267" t="s">
        <v>62739</v>
      </c>
      <c r="Y10414" s="268">
        <v>6999.96</v>
      </c>
      <c r="AA10414" s="229" t="s">
        <v>24843</v>
      </c>
      <c r="AB10414" s="230">
        <v>326191.64</v>
      </c>
      <c r="AD10414" s="209" t="s">
        <v>24472</v>
      </c>
      <c r="AE10414" s="210">
        <v>1017.53</v>
      </c>
      <c r="AF10414" s="93"/>
      <c r="AG10414" s="93"/>
      <c r="AH10414" s="93"/>
    </row>
    <row r="10415" spans="21:34" x14ac:dyDescent="0.3">
      <c r="U10415" s="311" t="s">
        <v>13214</v>
      </c>
      <c r="V10415" s="312">
        <v>838390.32</v>
      </c>
      <c r="X10415" s="267" t="s">
        <v>62740</v>
      </c>
      <c r="Y10415" s="268">
        <v>42716.639999999999</v>
      </c>
      <c r="AA10415" s="229" t="s">
        <v>24844</v>
      </c>
      <c r="AB10415" s="230">
        <v>151769.98000000001</v>
      </c>
      <c r="AD10415" s="209" t="s">
        <v>24473</v>
      </c>
      <c r="AE10415" s="210">
        <v>132.63999999999999</v>
      </c>
      <c r="AF10415" s="93"/>
      <c r="AG10415" s="93"/>
      <c r="AH10415" s="93"/>
    </row>
    <row r="10416" spans="21:34" x14ac:dyDescent="0.3">
      <c r="U10416" s="311" t="s">
        <v>17170</v>
      </c>
      <c r="V10416" s="312">
        <v>233875.07</v>
      </c>
      <c r="X10416" s="267" t="s">
        <v>48165</v>
      </c>
      <c r="Y10416" s="268">
        <v>5974.38</v>
      </c>
      <c r="AA10416" s="229" t="s">
        <v>24845</v>
      </c>
      <c r="AB10416" s="230">
        <v>35124.26</v>
      </c>
      <c r="AD10416" s="209" t="s">
        <v>24474</v>
      </c>
      <c r="AE10416" s="210">
        <v>4685.2700000000004</v>
      </c>
      <c r="AF10416" s="93"/>
      <c r="AG10416" s="93"/>
      <c r="AH10416" s="93"/>
    </row>
    <row r="10417" spans="21:34" x14ac:dyDescent="0.3">
      <c r="U10417" s="311" t="s">
        <v>33243</v>
      </c>
      <c r="V10417" s="312">
        <v>1426.9</v>
      </c>
      <c r="X10417" s="267" t="s">
        <v>62741</v>
      </c>
      <c r="Y10417" s="268">
        <v>8504.85</v>
      </c>
      <c r="AA10417" s="229" t="s">
        <v>36536</v>
      </c>
      <c r="AB10417" s="230">
        <v>82.5</v>
      </c>
      <c r="AD10417" s="209" t="s">
        <v>24475</v>
      </c>
      <c r="AE10417" s="210">
        <v>13162.78</v>
      </c>
      <c r="AF10417" s="93"/>
      <c r="AG10417" s="93"/>
      <c r="AH10417" s="93"/>
    </row>
    <row r="10418" spans="21:34" x14ac:dyDescent="0.3">
      <c r="U10418" s="311" t="s">
        <v>17226</v>
      </c>
      <c r="V10418" s="312">
        <v>269630.03999999998</v>
      </c>
      <c r="X10418" s="267" t="s">
        <v>53229</v>
      </c>
      <c r="Y10418" s="268">
        <v>32571.74</v>
      </c>
      <c r="AA10418" s="229" t="s">
        <v>24846</v>
      </c>
      <c r="AB10418" s="230">
        <v>108833.22</v>
      </c>
      <c r="AD10418" s="209" t="s">
        <v>24476</v>
      </c>
      <c r="AE10418" s="210">
        <v>8480.08</v>
      </c>
      <c r="AF10418" s="93"/>
      <c r="AG10418" s="93"/>
      <c r="AH10418" s="93"/>
    </row>
    <row r="10419" spans="21:34" x14ac:dyDescent="0.3">
      <c r="U10419" s="311" t="s">
        <v>33258</v>
      </c>
      <c r="V10419" s="312">
        <v>47137.83</v>
      </c>
      <c r="X10419" s="267" t="s">
        <v>57691</v>
      </c>
      <c r="Y10419" s="268">
        <v>26599.5</v>
      </c>
      <c r="AA10419" s="229" t="s">
        <v>36537</v>
      </c>
      <c r="AB10419" s="230">
        <v>14186.42</v>
      </c>
      <c r="AD10419" s="209" t="s">
        <v>24477</v>
      </c>
      <c r="AE10419" s="210">
        <v>1771.25</v>
      </c>
      <c r="AF10419" s="93"/>
      <c r="AG10419" s="93"/>
      <c r="AH10419" s="93"/>
    </row>
    <row r="10420" spans="21:34" x14ac:dyDescent="0.3">
      <c r="U10420" s="311" t="s">
        <v>69378</v>
      </c>
      <c r="V10420" s="312">
        <v>10860</v>
      </c>
      <c r="X10420" s="267" t="s">
        <v>48167</v>
      </c>
      <c r="Y10420" s="268">
        <v>11960.43</v>
      </c>
      <c r="AA10420" s="229" t="s">
        <v>24847</v>
      </c>
      <c r="AB10420" s="230">
        <v>261888.42</v>
      </c>
      <c r="AD10420" s="209" t="s">
        <v>24478</v>
      </c>
      <c r="AE10420" s="210">
        <v>5595.14</v>
      </c>
      <c r="AF10420" s="93"/>
      <c r="AG10420" s="93"/>
      <c r="AH10420" s="93"/>
    </row>
    <row r="10421" spans="21:34" x14ac:dyDescent="0.3">
      <c r="U10421" s="311" t="s">
        <v>31780</v>
      </c>
      <c r="V10421" s="312">
        <v>22565.86</v>
      </c>
      <c r="X10421" s="267" t="s">
        <v>62742</v>
      </c>
      <c r="Y10421" s="268">
        <v>12315.55</v>
      </c>
      <c r="AA10421" s="229" t="s">
        <v>24848</v>
      </c>
      <c r="AB10421" s="230">
        <v>1520302.39</v>
      </c>
      <c r="AD10421" s="209" t="s">
        <v>24479</v>
      </c>
      <c r="AE10421" s="210">
        <v>2794.24</v>
      </c>
      <c r="AF10421" s="93"/>
      <c r="AG10421" s="93"/>
      <c r="AH10421" s="93"/>
    </row>
    <row r="10422" spans="21:34" x14ac:dyDescent="0.3">
      <c r="U10422" s="311" t="s">
        <v>31781</v>
      </c>
      <c r="V10422" s="312">
        <v>15281.11</v>
      </c>
      <c r="X10422" s="267" t="s">
        <v>59757</v>
      </c>
      <c r="Y10422" s="268">
        <v>35400</v>
      </c>
      <c r="AA10422" s="229" t="s">
        <v>36538</v>
      </c>
      <c r="AB10422" s="230">
        <v>13659.51</v>
      </c>
      <c r="AD10422" s="209" t="s">
        <v>24480</v>
      </c>
      <c r="AE10422" s="210">
        <v>46696.71</v>
      </c>
      <c r="AF10422" s="93"/>
      <c r="AG10422" s="93"/>
      <c r="AH10422" s="93"/>
    </row>
    <row r="10423" spans="21:34" x14ac:dyDescent="0.3">
      <c r="U10423" s="311" t="s">
        <v>33260</v>
      </c>
      <c r="V10423" s="312">
        <v>2942.5</v>
      </c>
      <c r="X10423" s="267" t="s">
        <v>48168</v>
      </c>
      <c r="Y10423" s="268">
        <v>89.94</v>
      </c>
      <c r="AA10423" s="229" t="s">
        <v>24849</v>
      </c>
      <c r="AB10423" s="230">
        <v>460810.34</v>
      </c>
      <c r="AD10423" s="209" t="s">
        <v>24481</v>
      </c>
      <c r="AE10423" s="210">
        <v>7917.73</v>
      </c>
      <c r="AF10423" s="93"/>
      <c r="AG10423" s="93"/>
      <c r="AH10423" s="93"/>
    </row>
    <row r="10424" spans="21:34" x14ac:dyDescent="0.3">
      <c r="U10424" s="311" t="s">
        <v>33261</v>
      </c>
      <c r="V10424" s="312">
        <v>8950</v>
      </c>
      <c r="X10424" s="267" t="s">
        <v>62743</v>
      </c>
      <c r="Y10424" s="268">
        <v>9185.2000000000007</v>
      </c>
      <c r="AA10424" s="229" t="s">
        <v>45353</v>
      </c>
      <c r="AB10424" s="230">
        <v>-23256.28</v>
      </c>
      <c r="AD10424" s="209" t="s">
        <v>24482</v>
      </c>
      <c r="AE10424" s="210">
        <v>11646.39</v>
      </c>
      <c r="AF10424" s="93"/>
      <c r="AG10424" s="93"/>
      <c r="AH10424" s="93"/>
    </row>
    <row r="10425" spans="21:34" x14ac:dyDescent="0.3">
      <c r="U10425" s="311" t="s">
        <v>17233</v>
      </c>
      <c r="V10425" s="312">
        <v>14687.34</v>
      </c>
      <c r="X10425" s="267" t="s">
        <v>57692</v>
      </c>
      <c r="Y10425" s="268">
        <v>2358</v>
      </c>
      <c r="AA10425" s="229" t="s">
        <v>48148</v>
      </c>
      <c r="AB10425" s="230">
        <v>1253767.8999999999</v>
      </c>
      <c r="AD10425" s="209" t="s">
        <v>24483</v>
      </c>
      <c r="AE10425" s="210">
        <v>29235.8</v>
      </c>
      <c r="AF10425" s="93"/>
      <c r="AG10425" s="93"/>
      <c r="AH10425" s="93"/>
    </row>
    <row r="10426" spans="21:34" x14ac:dyDescent="0.3">
      <c r="U10426" s="311" t="s">
        <v>17234</v>
      </c>
      <c r="V10426" s="312">
        <v>11392.15</v>
      </c>
      <c r="X10426" s="267" t="s">
        <v>57693</v>
      </c>
      <c r="Y10426" s="268">
        <v>1192</v>
      </c>
      <c r="AA10426" s="229" t="s">
        <v>53183</v>
      </c>
      <c r="AB10426" s="230">
        <v>3434.6</v>
      </c>
      <c r="AD10426" s="209" t="s">
        <v>24484</v>
      </c>
      <c r="AE10426" s="210">
        <v>9506</v>
      </c>
      <c r="AF10426" s="93"/>
      <c r="AG10426" s="93"/>
      <c r="AH10426" s="93"/>
    </row>
    <row r="10427" spans="21:34" x14ac:dyDescent="0.3">
      <c r="U10427" s="311" t="s">
        <v>69379</v>
      </c>
      <c r="V10427" s="312">
        <v>22.54</v>
      </c>
      <c r="X10427" s="267" t="s">
        <v>62744</v>
      </c>
      <c r="Y10427" s="268">
        <v>1200</v>
      </c>
      <c r="AA10427" s="229" t="s">
        <v>45354</v>
      </c>
      <c r="AB10427" s="230">
        <v>12473.33</v>
      </c>
      <c r="AD10427" s="209" t="s">
        <v>24485</v>
      </c>
      <c r="AE10427" s="210">
        <v>34792</v>
      </c>
      <c r="AF10427" s="93"/>
      <c r="AG10427" s="93"/>
      <c r="AH10427" s="93"/>
    </row>
    <row r="10428" spans="21:34" x14ac:dyDescent="0.3">
      <c r="U10428" s="311" t="s">
        <v>13218</v>
      </c>
      <c r="V10428" s="312">
        <v>29457.05</v>
      </c>
      <c r="X10428" s="267" t="s">
        <v>50259</v>
      </c>
      <c r="Y10428" s="268">
        <v>26925.13</v>
      </c>
      <c r="AA10428" s="229" t="s">
        <v>45355</v>
      </c>
      <c r="AB10428" s="230">
        <v>36401.01</v>
      </c>
      <c r="AD10428" s="209" t="s">
        <v>24486</v>
      </c>
      <c r="AE10428" s="210">
        <v>48351.43</v>
      </c>
      <c r="AF10428" s="93"/>
      <c r="AG10428" s="93"/>
      <c r="AH10428" s="93"/>
    </row>
    <row r="10429" spans="21:34" x14ac:dyDescent="0.3">
      <c r="U10429" s="311" t="s">
        <v>17235</v>
      </c>
      <c r="V10429" s="312">
        <v>84785.87</v>
      </c>
      <c r="X10429" s="267" t="s">
        <v>50260</v>
      </c>
      <c r="Y10429" s="268">
        <v>28204.080000000002</v>
      </c>
      <c r="AA10429" s="229" t="s">
        <v>45356</v>
      </c>
      <c r="AB10429" s="230">
        <v>3739.1</v>
      </c>
      <c r="AD10429" s="209" t="s">
        <v>24487</v>
      </c>
      <c r="AE10429" s="210">
        <v>87075</v>
      </c>
      <c r="AF10429" s="93"/>
      <c r="AG10429" s="93"/>
      <c r="AH10429" s="93"/>
    </row>
    <row r="10430" spans="21:34" x14ac:dyDescent="0.3">
      <c r="U10430" s="311" t="s">
        <v>17236</v>
      </c>
      <c r="V10430" s="312">
        <v>4184.3</v>
      </c>
      <c r="X10430" s="267" t="s">
        <v>40520</v>
      </c>
      <c r="Y10430" s="268">
        <v>2004.76</v>
      </c>
      <c r="AA10430" s="229" t="s">
        <v>45357</v>
      </c>
      <c r="AB10430" s="230">
        <v>9408.5</v>
      </c>
      <c r="AD10430" s="209" t="s">
        <v>24488</v>
      </c>
      <c r="AE10430" s="210">
        <v>60500</v>
      </c>
      <c r="AF10430" s="93"/>
      <c r="AG10430" s="93"/>
      <c r="AH10430" s="93"/>
    </row>
    <row r="10431" spans="21:34" x14ac:dyDescent="0.3">
      <c r="U10431" s="311" t="s">
        <v>17237</v>
      </c>
      <c r="V10431" s="312">
        <v>2105</v>
      </c>
      <c r="X10431" s="267" t="s">
        <v>40521</v>
      </c>
      <c r="Y10431" s="268">
        <v>2752.42</v>
      </c>
      <c r="AA10431" s="229" t="s">
        <v>53184</v>
      </c>
      <c r="AB10431" s="230">
        <v>101842.82</v>
      </c>
      <c r="AD10431" s="209" t="s">
        <v>24489</v>
      </c>
      <c r="AE10431" s="210">
        <v>540</v>
      </c>
      <c r="AF10431" s="93"/>
      <c r="AG10431" s="93"/>
      <c r="AH10431" s="93"/>
    </row>
    <row r="10432" spans="21:34" x14ac:dyDescent="0.3">
      <c r="U10432" s="311" t="s">
        <v>17238</v>
      </c>
      <c r="V10432" s="312">
        <v>279341.28000000003</v>
      </c>
      <c r="X10432" s="267" t="s">
        <v>59758</v>
      </c>
      <c r="Y10432" s="268">
        <v>4000.59</v>
      </c>
      <c r="AA10432" s="229" t="s">
        <v>53185</v>
      </c>
      <c r="AB10432" s="230">
        <v>7790.94</v>
      </c>
      <c r="AD10432" s="209" t="s">
        <v>24490</v>
      </c>
      <c r="AE10432" s="210">
        <v>4334.04</v>
      </c>
      <c r="AF10432" s="93"/>
      <c r="AG10432" s="93"/>
      <c r="AH10432" s="93"/>
    </row>
    <row r="10433" spans="21:34" x14ac:dyDescent="0.3">
      <c r="U10433" s="311" t="s">
        <v>17239</v>
      </c>
      <c r="V10433" s="312">
        <v>315.54000000000002</v>
      </c>
      <c r="X10433" s="267" t="s">
        <v>40523</v>
      </c>
      <c r="Y10433" s="268">
        <v>5839.45</v>
      </c>
      <c r="AA10433" s="229" t="s">
        <v>53186</v>
      </c>
      <c r="AB10433" s="230">
        <v>22186.959999999999</v>
      </c>
      <c r="AD10433" s="209" t="s">
        <v>24491</v>
      </c>
      <c r="AE10433" s="210">
        <v>26761.65</v>
      </c>
      <c r="AF10433" s="93"/>
      <c r="AG10433" s="93"/>
      <c r="AH10433" s="93"/>
    </row>
    <row r="10434" spans="21:34" x14ac:dyDescent="0.3">
      <c r="U10434" s="311" t="s">
        <v>54253</v>
      </c>
      <c r="V10434" s="312">
        <v>62376.62</v>
      </c>
      <c r="X10434" s="267" t="s">
        <v>40524</v>
      </c>
      <c r="Y10434" s="268">
        <v>10616.72</v>
      </c>
      <c r="AA10434" s="229" t="s">
        <v>53187</v>
      </c>
      <c r="AB10434" s="230">
        <v>10525.05</v>
      </c>
      <c r="AD10434" s="209" t="s">
        <v>24492</v>
      </c>
      <c r="AE10434" s="210">
        <v>149.07</v>
      </c>
      <c r="AF10434" s="93"/>
      <c r="AG10434" s="93"/>
      <c r="AH10434" s="93"/>
    </row>
    <row r="10435" spans="21:34" x14ac:dyDescent="0.3">
      <c r="U10435" s="311" t="s">
        <v>17240</v>
      </c>
      <c r="V10435" s="312">
        <v>1436.72</v>
      </c>
      <c r="X10435" s="267" t="s">
        <v>40525</v>
      </c>
      <c r="Y10435" s="268">
        <v>31615.48</v>
      </c>
      <c r="AA10435" s="229" t="s">
        <v>53188</v>
      </c>
      <c r="AB10435" s="230">
        <v>699.31</v>
      </c>
      <c r="AD10435" s="209" t="s">
        <v>24493</v>
      </c>
      <c r="AE10435" s="210">
        <v>16833.38</v>
      </c>
      <c r="AF10435" s="93"/>
      <c r="AG10435" s="93"/>
      <c r="AH10435" s="93"/>
    </row>
    <row r="10436" spans="21:34" x14ac:dyDescent="0.3">
      <c r="U10436" s="311" t="s">
        <v>40730</v>
      </c>
      <c r="V10436" s="312">
        <v>5995.95</v>
      </c>
      <c r="X10436" s="267" t="s">
        <v>40526</v>
      </c>
      <c r="Y10436" s="268">
        <v>3561.68</v>
      </c>
      <c r="AA10436" s="229" t="s">
        <v>53189</v>
      </c>
      <c r="AB10436" s="230">
        <v>2203.06</v>
      </c>
      <c r="AD10436" s="209" t="s">
        <v>24494</v>
      </c>
      <c r="AE10436" s="210">
        <v>23599.01</v>
      </c>
      <c r="AF10436" s="93"/>
      <c r="AG10436" s="93"/>
      <c r="AH10436" s="93"/>
    </row>
    <row r="10437" spans="21:34" x14ac:dyDescent="0.3">
      <c r="U10437" s="311" t="s">
        <v>59964</v>
      </c>
      <c r="V10437" s="312">
        <v>9325</v>
      </c>
      <c r="X10437" s="267" t="s">
        <v>64703</v>
      </c>
      <c r="Y10437" s="268">
        <v>1202.26</v>
      </c>
      <c r="AA10437" s="229" t="s">
        <v>53190</v>
      </c>
      <c r="AB10437" s="230">
        <v>273.33</v>
      </c>
      <c r="AD10437" s="209" t="s">
        <v>24495</v>
      </c>
      <c r="AE10437" s="210">
        <v>8392.9599999999991</v>
      </c>
      <c r="AF10437" s="93"/>
      <c r="AG10437" s="93"/>
      <c r="AH10437" s="93"/>
    </row>
    <row r="10438" spans="21:34" x14ac:dyDescent="0.3">
      <c r="U10438" s="311" t="s">
        <v>17241</v>
      </c>
      <c r="V10438" s="312">
        <v>805</v>
      </c>
      <c r="X10438" s="267" t="s">
        <v>40528</v>
      </c>
      <c r="Y10438" s="268">
        <v>5932.08</v>
      </c>
      <c r="AA10438" s="229" t="s">
        <v>53191</v>
      </c>
      <c r="AB10438" s="230">
        <v>14300</v>
      </c>
      <c r="AD10438" s="209" t="s">
        <v>24496</v>
      </c>
      <c r="AE10438" s="210">
        <v>31001</v>
      </c>
      <c r="AF10438" s="93"/>
      <c r="AG10438" s="93"/>
      <c r="AH10438" s="93"/>
    </row>
    <row r="10439" spans="21:34" x14ac:dyDescent="0.3">
      <c r="U10439" s="311" t="s">
        <v>69380</v>
      </c>
      <c r="V10439" s="312">
        <v>62967.65</v>
      </c>
      <c r="X10439" s="267" t="s">
        <v>63305</v>
      </c>
      <c r="Y10439" s="268">
        <v>7393</v>
      </c>
      <c r="AA10439" s="229" t="s">
        <v>33922</v>
      </c>
      <c r="AB10439" s="230">
        <v>74842</v>
      </c>
      <c r="AD10439" s="209" t="s">
        <v>24497</v>
      </c>
      <c r="AE10439" s="210">
        <v>19999.990000000002</v>
      </c>
      <c r="AF10439" s="93"/>
      <c r="AG10439" s="93"/>
      <c r="AH10439" s="93"/>
    </row>
    <row r="10440" spans="21:34" x14ac:dyDescent="0.3">
      <c r="U10440" s="311" t="s">
        <v>13219</v>
      </c>
      <c r="V10440" s="312">
        <v>31927.48</v>
      </c>
      <c r="X10440" s="267" t="s">
        <v>25181</v>
      </c>
      <c r="Y10440" s="268">
        <v>9309.0300000000007</v>
      </c>
      <c r="AA10440" s="229" t="s">
        <v>35361</v>
      </c>
      <c r="AB10440" s="230">
        <v>278596.14</v>
      </c>
      <c r="AD10440" s="209" t="s">
        <v>24498</v>
      </c>
      <c r="AE10440" s="210">
        <v>6123</v>
      </c>
      <c r="AF10440" s="93"/>
      <c r="AG10440" s="93"/>
      <c r="AH10440" s="93"/>
    </row>
    <row r="10441" spans="21:34" x14ac:dyDescent="0.3">
      <c r="U10441" s="311" t="s">
        <v>17242</v>
      </c>
      <c r="V10441" s="312">
        <v>153548.26</v>
      </c>
      <c r="X10441" s="267" t="s">
        <v>25182</v>
      </c>
      <c r="Y10441" s="268">
        <v>600.6</v>
      </c>
      <c r="AA10441" s="229" t="s">
        <v>47134</v>
      </c>
      <c r="AB10441" s="230">
        <v>9162.7199999999993</v>
      </c>
      <c r="AD10441" s="209" t="s">
        <v>24499</v>
      </c>
      <c r="AE10441" s="210">
        <v>150521.20000000001</v>
      </c>
      <c r="AF10441" s="93"/>
      <c r="AG10441" s="93"/>
      <c r="AH10441" s="93"/>
    </row>
    <row r="10442" spans="21:34" x14ac:dyDescent="0.3">
      <c r="U10442" s="311" t="s">
        <v>13220</v>
      </c>
      <c r="V10442" s="312">
        <v>20204.37</v>
      </c>
      <c r="X10442" s="267" t="s">
        <v>25183</v>
      </c>
      <c r="Y10442" s="268">
        <v>3525.32</v>
      </c>
      <c r="AA10442" s="229" t="s">
        <v>35362</v>
      </c>
      <c r="AB10442" s="230">
        <v>201283.14</v>
      </c>
      <c r="AD10442" s="209" t="s">
        <v>13930</v>
      </c>
      <c r="AE10442" s="210">
        <v>85115.1</v>
      </c>
      <c r="AF10442" s="93"/>
      <c r="AG10442" s="93"/>
      <c r="AH10442" s="93"/>
    </row>
    <row r="10443" spans="21:34" x14ac:dyDescent="0.3">
      <c r="U10443" s="311" t="s">
        <v>40731</v>
      </c>
      <c r="V10443" s="312">
        <v>28600</v>
      </c>
      <c r="X10443" s="267" t="s">
        <v>25184</v>
      </c>
      <c r="Y10443" s="268">
        <v>5824.68</v>
      </c>
      <c r="AA10443" s="229" t="s">
        <v>42787</v>
      </c>
      <c r="AB10443" s="230">
        <v>138712</v>
      </c>
      <c r="AD10443" s="209" t="s">
        <v>24500</v>
      </c>
      <c r="AE10443" s="210">
        <v>344741.58</v>
      </c>
      <c r="AF10443" s="93"/>
      <c r="AG10443" s="93"/>
      <c r="AH10443" s="93"/>
    </row>
    <row r="10444" spans="21:34" x14ac:dyDescent="0.3">
      <c r="U10444" s="311" t="s">
        <v>69381</v>
      </c>
      <c r="V10444" s="312">
        <v>29825</v>
      </c>
      <c r="X10444" s="267" t="s">
        <v>55305</v>
      </c>
      <c r="Y10444" s="268">
        <v>1500</v>
      </c>
      <c r="AA10444" s="229" t="s">
        <v>39357</v>
      </c>
      <c r="AB10444" s="230">
        <v>69312.33</v>
      </c>
      <c r="AD10444" s="209" t="s">
        <v>24501</v>
      </c>
      <c r="AE10444" s="210">
        <v>10774.88</v>
      </c>
      <c r="AF10444" s="93"/>
      <c r="AG10444" s="93"/>
      <c r="AH10444" s="93"/>
    </row>
    <row r="10445" spans="21:34" x14ac:dyDescent="0.3">
      <c r="U10445" s="311" t="s">
        <v>17255</v>
      </c>
      <c r="V10445" s="312">
        <v>4361.05</v>
      </c>
      <c r="X10445" s="267" t="s">
        <v>56407</v>
      </c>
      <c r="Y10445" s="268">
        <v>26465.34</v>
      </c>
      <c r="AA10445" s="229" t="s">
        <v>36539</v>
      </c>
      <c r="AB10445" s="230">
        <v>148143.51999999999</v>
      </c>
      <c r="AD10445" s="209" t="s">
        <v>24502</v>
      </c>
      <c r="AE10445" s="210">
        <v>824.28</v>
      </c>
      <c r="AF10445" s="93"/>
      <c r="AG10445" s="93"/>
      <c r="AH10445" s="93"/>
    </row>
    <row r="10446" spans="21:34" x14ac:dyDescent="0.3">
      <c r="U10446" s="311" t="s">
        <v>17279</v>
      </c>
      <c r="V10446" s="312">
        <v>71241.88</v>
      </c>
      <c r="X10446" s="267" t="s">
        <v>48170</v>
      </c>
      <c r="Y10446" s="268">
        <v>47437.67</v>
      </c>
      <c r="AA10446" s="229" t="s">
        <v>35363</v>
      </c>
      <c r="AB10446" s="230">
        <v>83854.73</v>
      </c>
      <c r="AD10446" s="209" t="s">
        <v>24503</v>
      </c>
      <c r="AE10446" s="210">
        <v>3669.67</v>
      </c>
      <c r="AF10446" s="93"/>
      <c r="AG10446" s="93"/>
      <c r="AH10446" s="93"/>
    </row>
    <row r="10447" spans="21:34" x14ac:dyDescent="0.3">
      <c r="U10447" s="311" t="s">
        <v>17280</v>
      </c>
      <c r="V10447" s="312">
        <v>4883.82</v>
      </c>
      <c r="X10447" s="267" t="s">
        <v>36554</v>
      </c>
      <c r="Y10447" s="268">
        <v>31710</v>
      </c>
      <c r="AA10447" s="229" t="s">
        <v>39358</v>
      </c>
      <c r="AB10447" s="230">
        <v>546890.37</v>
      </c>
      <c r="AD10447" s="209" t="s">
        <v>24504</v>
      </c>
      <c r="AE10447" s="210">
        <v>22386</v>
      </c>
      <c r="AF10447" s="93"/>
      <c r="AG10447" s="93"/>
      <c r="AH10447" s="93"/>
    </row>
    <row r="10448" spans="21:34" x14ac:dyDescent="0.3">
      <c r="U10448" s="311" t="s">
        <v>59965</v>
      </c>
      <c r="V10448" s="312">
        <v>9433.7999999999993</v>
      </c>
      <c r="X10448" s="267" t="s">
        <v>40529</v>
      </c>
      <c r="Y10448" s="268">
        <v>17125</v>
      </c>
      <c r="AA10448" s="229" t="s">
        <v>36540</v>
      </c>
      <c r="AB10448" s="230">
        <v>71791.48</v>
      </c>
      <c r="AD10448" s="209" t="s">
        <v>24505</v>
      </c>
      <c r="AE10448" s="210">
        <v>116970</v>
      </c>
      <c r="AF10448" s="93"/>
      <c r="AG10448" s="93"/>
      <c r="AH10448" s="93"/>
    </row>
    <row r="10449" spans="21:34" x14ac:dyDescent="0.3">
      <c r="U10449" s="311" t="s">
        <v>17301</v>
      </c>
      <c r="V10449" s="312">
        <v>706.61</v>
      </c>
      <c r="X10449" s="267" t="s">
        <v>36555</v>
      </c>
      <c r="Y10449" s="268">
        <v>9235.32</v>
      </c>
      <c r="AA10449" s="229" t="s">
        <v>45358</v>
      </c>
      <c r="AB10449" s="230">
        <v>900</v>
      </c>
      <c r="AD10449" s="209" t="s">
        <v>24506</v>
      </c>
      <c r="AE10449" s="210">
        <v>5992.5</v>
      </c>
      <c r="AF10449" s="93"/>
      <c r="AG10449" s="93"/>
      <c r="AH10449" s="93"/>
    </row>
    <row r="10450" spans="21:34" x14ac:dyDescent="0.3">
      <c r="U10450" s="311" t="s">
        <v>54255</v>
      </c>
      <c r="V10450" s="312">
        <v>22800</v>
      </c>
      <c r="X10450" s="267" t="s">
        <v>40530</v>
      </c>
      <c r="Y10450" s="268">
        <v>20561.13</v>
      </c>
      <c r="AA10450" s="229" t="s">
        <v>33923</v>
      </c>
      <c r="AB10450" s="230">
        <v>98746.78</v>
      </c>
      <c r="AD10450" s="209" t="s">
        <v>24507</v>
      </c>
      <c r="AE10450" s="210">
        <v>52609.8</v>
      </c>
      <c r="AF10450" s="93"/>
      <c r="AG10450" s="93"/>
      <c r="AH10450" s="93"/>
    </row>
    <row r="10451" spans="21:34" x14ac:dyDescent="0.3">
      <c r="U10451" s="311" t="s">
        <v>17374</v>
      </c>
      <c r="V10451" s="312">
        <v>280107.55</v>
      </c>
      <c r="X10451" s="267" t="s">
        <v>40531</v>
      </c>
      <c r="Y10451" s="268">
        <v>5182.88</v>
      </c>
      <c r="AA10451" s="229" t="s">
        <v>42788</v>
      </c>
      <c r="AB10451" s="230">
        <v>223455.02</v>
      </c>
      <c r="AD10451" s="209" t="s">
        <v>24508</v>
      </c>
      <c r="AE10451" s="210">
        <v>2550</v>
      </c>
      <c r="AF10451" s="93"/>
      <c r="AG10451" s="93"/>
      <c r="AH10451" s="93"/>
    </row>
    <row r="10452" spans="21:34" x14ac:dyDescent="0.3">
      <c r="U10452" s="311" t="s">
        <v>17375</v>
      </c>
      <c r="V10452" s="312">
        <v>6063</v>
      </c>
      <c r="X10452" s="267" t="s">
        <v>40532</v>
      </c>
      <c r="Y10452" s="268">
        <v>25090.27</v>
      </c>
      <c r="AA10452" s="229" t="s">
        <v>36541</v>
      </c>
      <c r="AB10452" s="230">
        <v>7725.73</v>
      </c>
      <c r="AD10452" s="209" t="s">
        <v>24509</v>
      </c>
      <c r="AE10452" s="210">
        <v>13626.45</v>
      </c>
      <c r="AF10452" s="93"/>
      <c r="AG10452" s="93"/>
      <c r="AH10452" s="93"/>
    </row>
    <row r="10453" spans="21:34" x14ac:dyDescent="0.3">
      <c r="U10453" s="311" t="s">
        <v>17378</v>
      </c>
      <c r="V10453" s="312">
        <v>44544.25</v>
      </c>
      <c r="X10453" s="267" t="s">
        <v>61114</v>
      </c>
      <c r="Y10453" s="268">
        <v>128</v>
      </c>
      <c r="AA10453" s="229" t="s">
        <v>33924</v>
      </c>
      <c r="AB10453" s="230">
        <v>141321.25</v>
      </c>
      <c r="AD10453" s="209" t="s">
        <v>24510</v>
      </c>
      <c r="AE10453" s="210">
        <v>48620.37</v>
      </c>
      <c r="AF10453" s="93"/>
      <c r="AG10453" s="93"/>
      <c r="AH10453" s="93"/>
    </row>
    <row r="10454" spans="21:34" x14ac:dyDescent="0.3">
      <c r="U10454" s="311" t="s">
        <v>17379</v>
      </c>
      <c r="V10454" s="312">
        <v>70097.5</v>
      </c>
      <c r="X10454" s="267" t="s">
        <v>59759</v>
      </c>
      <c r="Y10454" s="268">
        <v>21858.6</v>
      </c>
      <c r="AA10454" s="229" t="s">
        <v>33925</v>
      </c>
      <c r="AB10454" s="230">
        <v>154537.67000000001</v>
      </c>
      <c r="AD10454" s="209" t="s">
        <v>24511</v>
      </c>
      <c r="AE10454" s="210">
        <v>6188</v>
      </c>
      <c r="AF10454" s="93"/>
      <c r="AG10454" s="93"/>
      <c r="AH10454" s="93"/>
    </row>
    <row r="10455" spans="21:34" x14ac:dyDescent="0.3">
      <c r="U10455" s="311" t="s">
        <v>17380</v>
      </c>
      <c r="V10455" s="312">
        <v>5200</v>
      </c>
      <c r="X10455" s="267" t="s">
        <v>59760</v>
      </c>
      <c r="Y10455" s="268">
        <v>66412.5</v>
      </c>
      <c r="AA10455" s="229" t="s">
        <v>33926</v>
      </c>
      <c r="AB10455" s="230">
        <v>433366.87</v>
      </c>
      <c r="AD10455" s="209" t="s">
        <v>24512</v>
      </c>
      <c r="AE10455" s="210">
        <v>88069.39</v>
      </c>
      <c r="AF10455" s="93"/>
      <c r="AG10455" s="93"/>
      <c r="AH10455" s="93"/>
    </row>
    <row r="10456" spans="21:34" x14ac:dyDescent="0.3">
      <c r="U10456" s="311" t="s">
        <v>13225</v>
      </c>
      <c r="V10456" s="312">
        <v>253.5</v>
      </c>
      <c r="X10456" s="267" t="s">
        <v>60663</v>
      </c>
      <c r="Y10456" s="268">
        <v>34650</v>
      </c>
      <c r="AA10456" s="229" t="s">
        <v>33927</v>
      </c>
      <c r="AB10456" s="230">
        <v>183931.56</v>
      </c>
      <c r="AD10456" s="209" t="s">
        <v>24513</v>
      </c>
      <c r="AE10456" s="210">
        <v>204045</v>
      </c>
      <c r="AF10456" s="93"/>
      <c r="AG10456" s="93"/>
      <c r="AH10456" s="93"/>
    </row>
    <row r="10457" spans="21:34" x14ac:dyDescent="0.3">
      <c r="U10457" s="311" t="s">
        <v>17384</v>
      </c>
      <c r="V10457" s="312">
        <v>3835.88</v>
      </c>
      <c r="X10457" s="267" t="s">
        <v>62745</v>
      </c>
      <c r="Y10457" s="268">
        <v>12375</v>
      </c>
      <c r="AA10457" s="229" t="s">
        <v>36542</v>
      </c>
      <c r="AB10457" s="230">
        <v>1979603.43</v>
      </c>
      <c r="AD10457" s="209" t="s">
        <v>24514</v>
      </c>
      <c r="AE10457" s="210">
        <v>21246.17</v>
      </c>
      <c r="AF10457" s="93"/>
      <c r="AG10457" s="93"/>
      <c r="AH10457" s="93"/>
    </row>
    <row r="10458" spans="21:34" x14ac:dyDescent="0.3">
      <c r="U10458" s="311" t="s">
        <v>60882</v>
      </c>
      <c r="V10458" s="312">
        <v>3703.53</v>
      </c>
      <c r="X10458" s="267" t="s">
        <v>59761</v>
      </c>
      <c r="Y10458" s="268">
        <v>10524.5</v>
      </c>
      <c r="AA10458" s="229" t="s">
        <v>36543</v>
      </c>
      <c r="AB10458" s="230">
        <v>141477.76000000001</v>
      </c>
      <c r="AD10458" s="209" t="s">
        <v>24515</v>
      </c>
      <c r="AE10458" s="210">
        <v>60500</v>
      </c>
      <c r="AF10458" s="93"/>
      <c r="AG10458" s="93"/>
      <c r="AH10458" s="93"/>
    </row>
    <row r="10459" spans="21:34" x14ac:dyDescent="0.3">
      <c r="U10459" s="311" t="s">
        <v>17388</v>
      </c>
      <c r="V10459" s="312">
        <v>19800</v>
      </c>
      <c r="X10459" s="267" t="s">
        <v>59762</v>
      </c>
      <c r="Y10459" s="268">
        <v>22703.59</v>
      </c>
      <c r="AA10459" s="229" t="s">
        <v>35364</v>
      </c>
      <c r="AB10459" s="230">
        <v>391519.38</v>
      </c>
      <c r="AD10459" s="209" t="s">
        <v>24516</v>
      </c>
      <c r="AE10459" s="210">
        <v>57513.59</v>
      </c>
      <c r="AF10459" s="93"/>
      <c r="AG10459" s="93"/>
      <c r="AH10459" s="93"/>
    </row>
    <row r="10460" spans="21:34" x14ac:dyDescent="0.3">
      <c r="U10460" s="311" t="s">
        <v>17389</v>
      </c>
      <c r="V10460" s="312">
        <v>101085.44</v>
      </c>
      <c r="X10460" s="267" t="s">
        <v>59763</v>
      </c>
      <c r="Y10460" s="268">
        <v>4094.72</v>
      </c>
      <c r="AA10460" s="229" t="s">
        <v>36544</v>
      </c>
      <c r="AB10460" s="230">
        <v>109467.75</v>
      </c>
      <c r="AD10460" s="209" t="s">
        <v>24517</v>
      </c>
      <c r="AE10460" s="210">
        <v>495</v>
      </c>
      <c r="AF10460" s="93"/>
      <c r="AG10460" s="93"/>
      <c r="AH10460" s="93"/>
    </row>
    <row r="10461" spans="21:34" x14ac:dyDescent="0.3">
      <c r="U10461" s="311" t="s">
        <v>55579</v>
      </c>
      <c r="V10461" s="312">
        <v>2433.61</v>
      </c>
      <c r="X10461" s="267" t="s">
        <v>62746</v>
      </c>
      <c r="Y10461" s="268">
        <v>15415.64</v>
      </c>
      <c r="AA10461" s="229" t="s">
        <v>42789</v>
      </c>
      <c r="AB10461" s="230">
        <v>121695.09</v>
      </c>
      <c r="AD10461" s="209" t="s">
        <v>24518</v>
      </c>
      <c r="AE10461" s="210">
        <v>2550</v>
      </c>
      <c r="AF10461" s="93"/>
      <c r="AG10461" s="93"/>
      <c r="AH10461" s="93"/>
    </row>
    <row r="10462" spans="21:34" x14ac:dyDescent="0.3">
      <c r="U10462" s="311" t="s">
        <v>13226</v>
      </c>
      <c r="V10462" s="312">
        <v>42694.13</v>
      </c>
      <c r="X10462" s="267" t="s">
        <v>53231</v>
      </c>
      <c r="Y10462" s="268">
        <v>5145.22</v>
      </c>
      <c r="AA10462" s="229" t="s">
        <v>35365</v>
      </c>
      <c r="AB10462" s="230">
        <v>3084395.28</v>
      </c>
      <c r="AD10462" s="209" t="s">
        <v>24519</v>
      </c>
      <c r="AE10462" s="210">
        <v>620.85</v>
      </c>
      <c r="AF10462" s="93"/>
      <c r="AG10462" s="93"/>
      <c r="AH10462" s="93"/>
    </row>
    <row r="10463" spans="21:34" x14ac:dyDescent="0.3">
      <c r="U10463" s="311" t="s">
        <v>13227</v>
      </c>
      <c r="V10463" s="312">
        <v>115515.28</v>
      </c>
      <c r="X10463" s="267" t="s">
        <v>25215</v>
      </c>
      <c r="Y10463" s="268">
        <v>21905.69</v>
      </c>
      <c r="AA10463" s="229" t="s">
        <v>39359</v>
      </c>
      <c r="AB10463" s="230">
        <v>404625.22</v>
      </c>
      <c r="AD10463" s="209" t="s">
        <v>24520</v>
      </c>
      <c r="AE10463" s="210">
        <v>4334.04</v>
      </c>
      <c r="AF10463" s="93"/>
      <c r="AG10463" s="93"/>
      <c r="AH10463" s="93"/>
    </row>
    <row r="10464" spans="21:34" x14ac:dyDescent="0.3">
      <c r="U10464" s="311" t="s">
        <v>17391</v>
      </c>
      <c r="V10464" s="312">
        <v>8613.24</v>
      </c>
      <c r="X10464" s="267" t="s">
        <v>25216</v>
      </c>
      <c r="Y10464" s="268">
        <v>1495.1</v>
      </c>
      <c r="AA10464" s="229" t="s">
        <v>53192</v>
      </c>
      <c r="AB10464" s="230">
        <v>1204358.8</v>
      </c>
      <c r="AD10464" s="209" t="s">
        <v>13931</v>
      </c>
      <c r="AE10464" s="210">
        <v>10004.77</v>
      </c>
      <c r="AF10464" s="93"/>
      <c r="AG10464" s="93"/>
      <c r="AH10464" s="93"/>
    </row>
    <row r="10465" spans="21:34" x14ac:dyDescent="0.3">
      <c r="U10465" s="311" t="s">
        <v>17394</v>
      </c>
      <c r="V10465" s="312">
        <v>-94.67</v>
      </c>
      <c r="X10465" s="267" t="s">
        <v>53232</v>
      </c>
      <c r="Y10465" s="268">
        <v>-672.98</v>
      </c>
      <c r="AA10465" s="229" t="s">
        <v>39360</v>
      </c>
      <c r="AB10465" s="230">
        <v>31228.35</v>
      </c>
      <c r="AD10465" s="209" t="s">
        <v>24521</v>
      </c>
      <c r="AE10465" s="210">
        <v>987.63</v>
      </c>
      <c r="AF10465" s="93"/>
      <c r="AG10465" s="93"/>
      <c r="AH10465" s="93"/>
    </row>
    <row r="10466" spans="21:34" x14ac:dyDescent="0.3">
      <c r="U10466" s="311" t="s">
        <v>17395</v>
      </c>
      <c r="V10466" s="312">
        <v>86214.68</v>
      </c>
      <c r="X10466" s="267" t="s">
        <v>57694</v>
      </c>
      <c r="Y10466" s="268">
        <v>1967.04</v>
      </c>
      <c r="AA10466" s="229" t="s">
        <v>53193</v>
      </c>
      <c r="AB10466" s="230">
        <v>4605.46</v>
      </c>
      <c r="AD10466" s="209" t="s">
        <v>13932</v>
      </c>
      <c r="AE10466" s="210">
        <v>29011.65</v>
      </c>
      <c r="AF10466" s="93"/>
      <c r="AG10466" s="93"/>
      <c r="AH10466" s="93"/>
    </row>
    <row r="10467" spans="21:34" x14ac:dyDescent="0.3">
      <c r="U10467" s="311" t="s">
        <v>17396</v>
      </c>
      <c r="V10467" s="312">
        <v>63876.18</v>
      </c>
      <c r="X10467" s="267" t="s">
        <v>57695</v>
      </c>
      <c r="Y10467" s="268">
        <v>8617.3799999999992</v>
      </c>
      <c r="AA10467" s="229" t="s">
        <v>53194</v>
      </c>
      <c r="AB10467" s="230">
        <v>352.32</v>
      </c>
      <c r="AD10467" s="209" t="s">
        <v>24522</v>
      </c>
      <c r="AE10467" s="210">
        <v>149.07</v>
      </c>
      <c r="AF10467" s="93"/>
      <c r="AG10467" s="93"/>
      <c r="AH10467" s="93"/>
    </row>
    <row r="10468" spans="21:34" x14ac:dyDescent="0.3">
      <c r="U10468" s="311" t="s">
        <v>65105</v>
      </c>
      <c r="V10468" s="312">
        <v>5626.03</v>
      </c>
      <c r="X10468" s="267" t="s">
        <v>33949</v>
      </c>
      <c r="Y10468" s="268">
        <v>6375</v>
      </c>
      <c r="AA10468" s="229" t="s">
        <v>53195</v>
      </c>
      <c r="AB10468" s="230">
        <v>1109.92</v>
      </c>
      <c r="AD10468" s="209" t="s">
        <v>24523</v>
      </c>
      <c r="AE10468" s="210">
        <v>4606.67</v>
      </c>
      <c r="AF10468" s="93"/>
      <c r="AG10468" s="93"/>
      <c r="AH10468" s="93"/>
    </row>
    <row r="10469" spans="21:34" x14ac:dyDescent="0.3">
      <c r="U10469" s="311" t="s">
        <v>17397</v>
      </c>
      <c r="V10469" s="312">
        <v>48646.559999999998</v>
      </c>
      <c r="X10469" s="267" t="s">
        <v>56408</v>
      </c>
      <c r="Y10469" s="268">
        <v>29137.71</v>
      </c>
      <c r="AA10469" s="229" t="s">
        <v>53196</v>
      </c>
      <c r="AB10469" s="230">
        <v>104.91</v>
      </c>
      <c r="AD10469" s="209" t="s">
        <v>24524</v>
      </c>
      <c r="AE10469" s="210">
        <v>10000</v>
      </c>
      <c r="AF10469" s="93"/>
      <c r="AG10469" s="93"/>
      <c r="AH10469" s="93"/>
    </row>
    <row r="10470" spans="21:34" x14ac:dyDescent="0.3">
      <c r="U10470" s="311" t="s">
        <v>13228</v>
      </c>
      <c r="V10470" s="312">
        <v>2000</v>
      </c>
      <c r="X10470" s="267" t="s">
        <v>57696</v>
      </c>
      <c r="Y10470" s="268">
        <v>45.29</v>
      </c>
      <c r="AA10470" s="229" t="s">
        <v>47135</v>
      </c>
      <c r="AB10470" s="230">
        <v>2775.5</v>
      </c>
      <c r="AD10470" s="209" t="s">
        <v>24525</v>
      </c>
      <c r="AE10470" s="210">
        <v>14239.54</v>
      </c>
      <c r="AF10470" s="93"/>
      <c r="AG10470" s="93"/>
      <c r="AH10470" s="93"/>
    </row>
    <row r="10471" spans="21:34" x14ac:dyDescent="0.3">
      <c r="U10471" s="311" t="s">
        <v>47461</v>
      </c>
      <c r="V10471" s="312">
        <v>-9480.2999999999993</v>
      </c>
      <c r="X10471" s="267" t="s">
        <v>57697</v>
      </c>
      <c r="Y10471" s="268">
        <v>5955.7</v>
      </c>
      <c r="AA10471" s="229" t="s">
        <v>50241</v>
      </c>
      <c r="AB10471" s="230">
        <v>33.869999999999997</v>
      </c>
      <c r="AD10471" s="209" t="s">
        <v>13935</v>
      </c>
      <c r="AE10471" s="210">
        <v>42350.79</v>
      </c>
      <c r="AF10471" s="93"/>
      <c r="AG10471" s="93"/>
      <c r="AH10471" s="93"/>
    </row>
    <row r="10472" spans="21:34" x14ac:dyDescent="0.3">
      <c r="U10472" s="311" t="s">
        <v>66807</v>
      </c>
      <c r="V10472" s="312">
        <v>4242</v>
      </c>
      <c r="X10472" s="267" t="s">
        <v>57698</v>
      </c>
      <c r="Y10472" s="268">
        <v>702</v>
      </c>
      <c r="AA10472" s="229" t="s">
        <v>53197</v>
      </c>
      <c r="AB10472" s="230">
        <v>659.66</v>
      </c>
      <c r="AD10472" s="209" t="s">
        <v>13936</v>
      </c>
      <c r="AE10472" s="210">
        <v>53839.07</v>
      </c>
      <c r="AF10472" s="93"/>
      <c r="AG10472" s="93"/>
      <c r="AH10472" s="93"/>
    </row>
    <row r="10473" spans="21:34" x14ac:dyDescent="0.3">
      <c r="U10473" s="311" t="s">
        <v>40733</v>
      </c>
      <c r="V10473" s="312">
        <v>134675.54999999999</v>
      </c>
      <c r="X10473" s="267" t="s">
        <v>33950</v>
      </c>
      <c r="Y10473" s="268">
        <v>14499.99</v>
      </c>
      <c r="AA10473" s="229" t="s">
        <v>48149</v>
      </c>
      <c r="AB10473" s="230">
        <v>1299.17</v>
      </c>
      <c r="AD10473" s="209" t="s">
        <v>13937</v>
      </c>
      <c r="AE10473" s="210">
        <v>18792.07</v>
      </c>
      <c r="AF10473" s="93"/>
      <c r="AG10473" s="93"/>
      <c r="AH10473" s="93"/>
    </row>
    <row r="10474" spans="21:34" x14ac:dyDescent="0.3">
      <c r="U10474" s="311" t="s">
        <v>17502</v>
      </c>
      <c r="V10474" s="312">
        <v>12342</v>
      </c>
      <c r="X10474" s="267" t="s">
        <v>53237</v>
      </c>
      <c r="Y10474" s="268">
        <v>151.19999999999999</v>
      </c>
      <c r="AA10474" s="229" t="s">
        <v>53198</v>
      </c>
      <c r="AB10474" s="230">
        <v>1492.74</v>
      </c>
      <c r="AD10474" s="209" t="s">
        <v>24526</v>
      </c>
      <c r="AE10474" s="210">
        <v>109789.75</v>
      </c>
      <c r="AF10474" s="93"/>
      <c r="AG10474" s="93"/>
      <c r="AH10474" s="93"/>
    </row>
    <row r="10475" spans="21:34" x14ac:dyDescent="0.3">
      <c r="U10475" s="311" t="s">
        <v>17504</v>
      </c>
      <c r="V10475" s="312">
        <v>5837</v>
      </c>
      <c r="X10475" s="267" t="s">
        <v>45395</v>
      </c>
      <c r="Y10475" s="268">
        <v>22350</v>
      </c>
      <c r="AA10475" s="229" t="s">
        <v>47136</v>
      </c>
      <c r="AB10475" s="230">
        <v>4000</v>
      </c>
      <c r="AD10475" s="209" t="s">
        <v>24527</v>
      </c>
      <c r="AE10475" s="210">
        <v>5595.14</v>
      </c>
      <c r="AF10475" s="93"/>
      <c r="AG10475" s="93"/>
      <c r="AH10475" s="93"/>
    </row>
    <row r="10476" spans="21:34" x14ac:dyDescent="0.3">
      <c r="U10476" s="311" t="s">
        <v>34719</v>
      </c>
      <c r="V10476" s="312">
        <v>53726.01</v>
      </c>
      <c r="X10476" s="267" t="s">
        <v>57699</v>
      </c>
      <c r="Y10476" s="268">
        <v>3300</v>
      </c>
      <c r="AA10476" s="229" t="s">
        <v>53199</v>
      </c>
      <c r="AB10476" s="230">
        <v>18093.009999999998</v>
      </c>
      <c r="AD10476" s="209" t="s">
        <v>24528</v>
      </c>
      <c r="AE10476" s="210">
        <v>4325.3</v>
      </c>
      <c r="AF10476" s="93"/>
      <c r="AG10476" s="93"/>
      <c r="AH10476" s="93"/>
    </row>
    <row r="10477" spans="21:34" x14ac:dyDescent="0.3">
      <c r="U10477" s="311" t="s">
        <v>17507</v>
      </c>
      <c r="V10477" s="312">
        <v>3471</v>
      </c>
      <c r="X10477" s="267" t="s">
        <v>59170</v>
      </c>
      <c r="Y10477" s="268">
        <v>87000</v>
      </c>
      <c r="AA10477" s="229" t="s">
        <v>47137</v>
      </c>
      <c r="AB10477" s="230">
        <v>1690.1</v>
      </c>
      <c r="AD10477" s="209" t="s">
        <v>24529</v>
      </c>
      <c r="AE10477" s="210">
        <v>19999.990000000002</v>
      </c>
      <c r="AF10477" s="93"/>
      <c r="AG10477" s="93"/>
      <c r="AH10477" s="93"/>
    </row>
    <row r="10478" spans="21:34" x14ac:dyDescent="0.3">
      <c r="U10478" s="311" t="s">
        <v>34720</v>
      </c>
      <c r="V10478" s="312">
        <v>1000</v>
      </c>
      <c r="X10478" s="267" t="s">
        <v>33957</v>
      </c>
      <c r="Y10478" s="268">
        <v>8728.85</v>
      </c>
      <c r="AA10478" s="229" t="s">
        <v>53200</v>
      </c>
      <c r="AB10478" s="230">
        <v>4360.42</v>
      </c>
      <c r="AD10478" s="209" t="s">
        <v>24530</v>
      </c>
      <c r="AE10478" s="210">
        <v>6123</v>
      </c>
      <c r="AF10478" s="93"/>
      <c r="AG10478" s="93"/>
      <c r="AH10478" s="93"/>
    </row>
    <row r="10479" spans="21:34" x14ac:dyDescent="0.3">
      <c r="U10479" s="311" t="s">
        <v>17517</v>
      </c>
      <c r="V10479" s="312">
        <v>77925</v>
      </c>
      <c r="X10479" s="267" t="s">
        <v>40534</v>
      </c>
      <c r="Y10479" s="268">
        <v>25970.39</v>
      </c>
      <c r="AA10479" s="229" t="s">
        <v>53201</v>
      </c>
      <c r="AB10479" s="230">
        <v>41425.68</v>
      </c>
      <c r="AD10479" s="209" t="s">
        <v>24531</v>
      </c>
      <c r="AE10479" s="210">
        <v>281027.57</v>
      </c>
      <c r="AF10479" s="93"/>
      <c r="AG10479" s="93"/>
      <c r="AH10479" s="93"/>
    </row>
    <row r="10480" spans="21:34" x14ac:dyDescent="0.3">
      <c r="U10480" s="311" t="s">
        <v>17518</v>
      </c>
      <c r="V10480" s="312">
        <v>8085</v>
      </c>
      <c r="X10480" s="267" t="s">
        <v>36557</v>
      </c>
      <c r="Y10480" s="268">
        <v>282870.03000000003</v>
      </c>
      <c r="AA10480" s="229" t="s">
        <v>48150</v>
      </c>
      <c r="AB10480" s="230">
        <v>512.41</v>
      </c>
      <c r="AD10480" s="209" t="s">
        <v>24532</v>
      </c>
      <c r="AE10480" s="210">
        <v>7917.73</v>
      </c>
      <c r="AF10480" s="93"/>
      <c r="AG10480" s="93"/>
      <c r="AH10480" s="93"/>
    </row>
    <row r="10481" spans="21:34" x14ac:dyDescent="0.3">
      <c r="U10481" s="311" t="s">
        <v>17519</v>
      </c>
      <c r="V10481" s="312">
        <v>12144.45</v>
      </c>
      <c r="X10481" s="267" t="s">
        <v>35396</v>
      </c>
      <c r="Y10481" s="268">
        <v>51148.89</v>
      </c>
      <c r="AA10481" s="229" t="s">
        <v>45359</v>
      </c>
      <c r="AB10481" s="230">
        <v>968559.68</v>
      </c>
      <c r="AD10481" s="209" t="s">
        <v>13938</v>
      </c>
      <c r="AE10481" s="210">
        <v>119154.67</v>
      </c>
      <c r="AF10481" s="93"/>
      <c r="AG10481" s="93"/>
      <c r="AH10481" s="93"/>
    </row>
    <row r="10482" spans="21:34" x14ac:dyDescent="0.3">
      <c r="U10482" s="311" t="s">
        <v>17520</v>
      </c>
      <c r="V10482" s="312">
        <v>37788.589999999997</v>
      </c>
      <c r="X10482" s="267" t="s">
        <v>49075</v>
      </c>
      <c r="Y10482" s="268">
        <v>29272.01</v>
      </c>
      <c r="AA10482" s="229" t="s">
        <v>45360</v>
      </c>
      <c r="AB10482" s="230">
        <v>73406.320000000007</v>
      </c>
      <c r="AD10482" s="209" t="s">
        <v>24533</v>
      </c>
      <c r="AE10482" s="210">
        <v>2203.31</v>
      </c>
      <c r="AF10482" s="93"/>
      <c r="AG10482" s="93"/>
      <c r="AH10482" s="93"/>
    </row>
    <row r="10483" spans="21:34" x14ac:dyDescent="0.3">
      <c r="U10483" s="311" t="s">
        <v>34721</v>
      </c>
      <c r="V10483" s="312">
        <v>9717.68</v>
      </c>
      <c r="X10483" s="267" t="s">
        <v>53238</v>
      </c>
      <c r="Y10483" s="268">
        <v>193136.62</v>
      </c>
      <c r="AA10483" s="229" t="s">
        <v>45361</v>
      </c>
      <c r="AB10483" s="230">
        <v>158598.87</v>
      </c>
      <c r="AD10483" s="209" t="s">
        <v>24534</v>
      </c>
      <c r="AE10483" s="210">
        <v>28820.34</v>
      </c>
      <c r="AF10483" s="93"/>
      <c r="AG10483" s="93"/>
      <c r="AH10483" s="93"/>
    </row>
    <row r="10484" spans="21:34" x14ac:dyDescent="0.3">
      <c r="U10484" s="311" t="s">
        <v>17521</v>
      </c>
      <c r="V10484" s="312">
        <v>78460</v>
      </c>
      <c r="X10484" s="267" t="s">
        <v>35397</v>
      </c>
      <c r="Y10484" s="268">
        <v>337690.42</v>
      </c>
      <c r="AA10484" s="229" t="s">
        <v>45362</v>
      </c>
      <c r="AB10484" s="230">
        <v>12132.85</v>
      </c>
      <c r="AD10484" s="209" t="s">
        <v>24535</v>
      </c>
      <c r="AE10484" s="210">
        <v>66137.240000000005</v>
      </c>
      <c r="AF10484" s="93"/>
      <c r="AG10484" s="93"/>
      <c r="AH10484" s="93"/>
    </row>
    <row r="10485" spans="21:34" x14ac:dyDescent="0.3">
      <c r="U10485" s="311" t="s">
        <v>17522</v>
      </c>
      <c r="V10485" s="312">
        <v>202.4</v>
      </c>
      <c r="X10485" s="267" t="s">
        <v>53239</v>
      </c>
      <c r="Y10485" s="268">
        <v>896.13</v>
      </c>
      <c r="AA10485" s="229" t="s">
        <v>24896</v>
      </c>
      <c r="AB10485" s="230">
        <v>19940.060000000001</v>
      </c>
      <c r="AD10485" s="209" t="s">
        <v>13939</v>
      </c>
      <c r="AE10485" s="210">
        <v>516501.31</v>
      </c>
      <c r="AF10485" s="93"/>
      <c r="AG10485" s="93"/>
      <c r="AH10485" s="93"/>
    </row>
    <row r="10486" spans="21:34" x14ac:dyDescent="0.3">
      <c r="U10486" s="311" t="s">
        <v>58751</v>
      </c>
      <c r="V10486" s="312">
        <v>933.75</v>
      </c>
      <c r="X10486" s="267" t="s">
        <v>53240</v>
      </c>
      <c r="Y10486" s="268">
        <v>64799.02</v>
      </c>
      <c r="AA10486" s="229" t="s">
        <v>49059</v>
      </c>
      <c r="AB10486" s="230">
        <v>7621</v>
      </c>
      <c r="AD10486" s="209" t="s">
        <v>24536</v>
      </c>
      <c r="AE10486" s="210">
        <v>38716.480000000003</v>
      </c>
      <c r="AF10486" s="93"/>
      <c r="AG10486" s="93"/>
      <c r="AH10486" s="93"/>
    </row>
    <row r="10487" spans="21:34" x14ac:dyDescent="0.3">
      <c r="U10487" s="311" t="s">
        <v>17524</v>
      </c>
      <c r="V10487" s="312">
        <v>3216.79</v>
      </c>
      <c r="X10487" s="267" t="s">
        <v>61532</v>
      </c>
      <c r="Y10487" s="268">
        <v>72.459999999999994</v>
      </c>
      <c r="AA10487" s="229" t="s">
        <v>49060</v>
      </c>
      <c r="AB10487" s="230">
        <v>26293.63</v>
      </c>
      <c r="AD10487" s="209" t="s">
        <v>24537</v>
      </c>
      <c r="AE10487" s="210">
        <v>1173.49</v>
      </c>
      <c r="AF10487" s="93"/>
      <c r="AG10487" s="93"/>
      <c r="AH10487" s="93"/>
    </row>
    <row r="10488" spans="21:34" x14ac:dyDescent="0.3">
      <c r="U10488" s="311" t="s">
        <v>69382</v>
      </c>
      <c r="V10488" s="312">
        <v>1272</v>
      </c>
      <c r="X10488" s="267" t="s">
        <v>40535</v>
      </c>
      <c r="Y10488" s="268">
        <v>247026.83</v>
      </c>
      <c r="AA10488" s="229" t="s">
        <v>50242</v>
      </c>
      <c r="AB10488" s="230">
        <v>1122.4100000000001</v>
      </c>
      <c r="AD10488" s="209" t="s">
        <v>24538</v>
      </c>
      <c r="AE10488" s="210">
        <v>1500</v>
      </c>
      <c r="AF10488" s="93"/>
      <c r="AG10488" s="93"/>
      <c r="AH10488" s="93"/>
    </row>
    <row r="10489" spans="21:34" x14ac:dyDescent="0.3">
      <c r="U10489" s="311" t="s">
        <v>17525</v>
      </c>
      <c r="V10489" s="312">
        <v>83380.36</v>
      </c>
      <c r="X10489" s="267" t="s">
        <v>36558</v>
      </c>
      <c r="Y10489" s="268">
        <v>200569.37</v>
      </c>
      <c r="AA10489" s="229" t="s">
        <v>50243</v>
      </c>
      <c r="AB10489" s="230">
        <v>104.96</v>
      </c>
      <c r="AD10489" s="209" t="s">
        <v>24539</v>
      </c>
      <c r="AE10489" s="210">
        <v>385</v>
      </c>
      <c r="AF10489" s="93"/>
      <c r="AG10489" s="93"/>
      <c r="AH10489" s="93"/>
    </row>
    <row r="10490" spans="21:34" x14ac:dyDescent="0.3">
      <c r="U10490" s="311" t="s">
        <v>58365</v>
      </c>
      <c r="V10490" s="312">
        <v>60581.13</v>
      </c>
      <c r="X10490" s="267" t="s">
        <v>45396</v>
      </c>
      <c r="Y10490" s="268">
        <v>-14686.55</v>
      </c>
      <c r="AA10490" s="229" t="s">
        <v>49061</v>
      </c>
      <c r="AB10490" s="230">
        <v>12208</v>
      </c>
      <c r="AD10490" s="209" t="s">
        <v>24540</v>
      </c>
      <c r="AE10490" s="210">
        <v>39.590000000000003</v>
      </c>
      <c r="AF10490" s="93"/>
      <c r="AG10490" s="93"/>
      <c r="AH10490" s="93"/>
    </row>
    <row r="10491" spans="21:34" x14ac:dyDescent="0.3">
      <c r="U10491" s="311" t="s">
        <v>66809</v>
      </c>
      <c r="V10491" s="312">
        <v>644657.18999999994</v>
      </c>
      <c r="X10491" s="267" t="s">
        <v>49076</v>
      </c>
      <c r="Y10491" s="268">
        <v>45998.1</v>
      </c>
      <c r="AA10491" s="229" t="s">
        <v>50244</v>
      </c>
      <c r="AB10491" s="230">
        <v>976.99</v>
      </c>
      <c r="AD10491" s="209" t="s">
        <v>24541</v>
      </c>
      <c r="AE10491" s="210">
        <v>76.41</v>
      </c>
      <c r="AF10491" s="93"/>
      <c r="AG10491" s="93"/>
      <c r="AH10491" s="93"/>
    </row>
    <row r="10492" spans="21:34" x14ac:dyDescent="0.3">
      <c r="U10492" s="311" t="s">
        <v>58015</v>
      </c>
      <c r="V10492" s="312">
        <v>582203.87</v>
      </c>
      <c r="X10492" s="267" t="s">
        <v>64704</v>
      </c>
      <c r="Y10492" s="268">
        <v>-3.5</v>
      </c>
      <c r="AA10492" s="229" t="s">
        <v>35366</v>
      </c>
      <c r="AB10492" s="230">
        <v>339044.73</v>
      </c>
      <c r="AD10492" s="209" t="s">
        <v>24542</v>
      </c>
      <c r="AE10492" s="210">
        <v>2203</v>
      </c>
      <c r="AF10492" s="93"/>
      <c r="AG10492" s="93"/>
      <c r="AH10492" s="93"/>
    </row>
    <row r="10493" spans="21:34" x14ac:dyDescent="0.3">
      <c r="U10493" s="311" t="s">
        <v>60883</v>
      </c>
      <c r="V10493" s="312">
        <v>23952.61</v>
      </c>
      <c r="X10493" s="267" t="s">
        <v>55306</v>
      </c>
      <c r="Y10493" s="268">
        <v>-0.28000000000000003</v>
      </c>
      <c r="AA10493" s="229" t="s">
        <v>48151</v>
      </c>
      <c r="AB10493" s="230">
        <v>34499.96</v>
      </c>
      <c r="AD10493" s="209" t="s">
        <v>24543</v>
      </c>
      <c r="AE10493" s="210">
        <v>193</v>
      </c>
      <c r="AF10493" s="93"/>
      <c r="AG10493" s="93"/>
      <c r="AH10493" s="93"/>
    </row>
    <row r="10494" spans="21:34" x14ac:dyDescent="0.3">
      <c r="U10494" s="311" t="s">
        <v>65106</v>
      </c>
      <c r="V10494" s="312">
        <v>19020</v>
      </c>
      <c r="X10494" s="267" t="s">
        <v>58622</v>
      </c>
      <c r="Y10494" s="268">
        <v>19.47</v>
      </c>
      <c r="AA10494" s="229" t="s">
        <v>47138</v>
      </c>
      <c r="AB10494" s="230">
        <v>28575.55</v>
      </c>
      <c r="AD10494" s="209" t="s">
        <v>24544</v>
      </c>
      <c r="AE10494" s="210">
        <v>150.65</v>
      </c>
      <c r="AF10494" s="93"/>
      <c r="AG10494" s="93"/>
      <c r="AH10494" s="93"/>
    </row>
    <row r="10495" spans="21:34" x14ac:dyDescent="0.3">
      <c r="U10495" s="311" t="s">
        <v>56773</v>
      </c>
      <c r="V10495" s="312">
        <v>50809.49</v>
      </c>
      <c r="X10495" s="267" t="s">
        <v>53243</v>
      </c>
      <c r="Y10495" s="268">
        <v>3.5</v>
      </c>
      <c r="AA10495" s="229" t="s">
        <v>35367</v>
      </c>
      <c r="AB10495" s="230">
        <v>30276.080000000002</v>
      </c>
      <c r="AD10495" s="209" t="s">
        <v>24545</v>
      </c>
      <c r="AE10495" s="210">
        <v>70.349999999999994</v>
      </c>
      <c r="AF10495" s="93"/>
      <c r="AG10495" s="93"/>
      <c r="AH10495" s="93"/>
    </row>
    <row r="10496" spans="21:34" x14ac:dyDescent="0.3">
      <c r="U10496" s="311" t="s">
        <v>17576</v>
      </c>
      <c r="V10496" s="312">
        <v>96286</v>
      </c>
      <c r="X10496" s="267" t="s">
        <v>64705</v>
      </c>
      <c r="Y10496" s="268">
        <v>-227.55</v>
      </c>
      <c r="AA10496" s="229" t="s">
        <v>35368</v>
      </c>
      <c r="AB10496" s="230">
        <v>4266.13</v>
      </c>
      <c r="AD10496" s="209" t="s">
        <v>24546</v>
      </c>
      <c r="AE10496" s="210">
        <v>8164.19</v>
      </c>
      <c r="AF10496" s="93"/>
      <c r="AG10496" s="93"/>
      <c r="AH10496" s="93"/>
    </row>
    <row r="10497" spans="21:34" x14ac:dyDescent="0.3">
      <c r="U10497" s="311" t="s">
        <v>34731</v>
      </c>
      <c r="V10497" s="312">
        <v>100472</v>
      </c>
      <c r="X10497" s="267" t="s">
        <v>57700</v>
      </c>
      <c r="Y10497" s="268">
        <v>2000</v>
      </c>
      <c r="AA10497" s="229" t="s">
        <v>45363</v>
      </c>
      <c r="AB10497" s="230">
        <v>4346.37</v>
      </c>
      <c r="AD10497" s="209" t="s">
        <v>24547</v>
      </c>
      <c r="AE10497" s="210">
        <v>4550</v>
      </c>
      <c r="AF10497" s="93"/>
      <c r="AG10497" s="93"/>
      <c r="AH10497" s="93"/>
    </row>
    <row r="10498" spans="21:34" x14ac:dyDescent="0.3">
      <c r="U10498" s="311" t="s">
        <v>69383</v>
      </c>
      <c r="V10498" s="312">
        <v>13138.01</v>
      </c>
      <c r="X10498" s="267" t="s">
        <v>53244</v>
      </c>
      <c r="Y10498" s="268">
        <v>7000</v>
      </c>
      <c r="AA10498" s="229" t="s">
        <v>35369</v>
      </c>
      <c r="AB10498" s="230">
        <v>1798.01</v>
      </c>
      <c r="AD10498" s="209" t="s">
        <v>24548</v>
      </c>
      <c r="AE10498" s="210">
        <v>348.08</v>
      </c>
      <c r="AF10498" s="93"/>
      <c r="AG10498" s="93"/>
      <c r="AH10498" s="93"/>
    </row>
    <row r="10499" spans="21:34" x14ac:dyDescent="0.3">
      <c r="U10499" s="311" t="s">
        <v>17577</v>
      </c>
      <c r="V10499" s="312">
        <v>9213.92</v>
      </c>
      <c r="X10499" s="267" t="s">
        <v>53246</v>
      </c>
      <c r="Y10499" s="268">
        <v>688.5</v>
      </c>
      <c r="AA10499" s="229" t="s">
        <v>53202</v>
      </c>
      <c r="AB10499" s="230">
        <v>66500</v>
      </c>
      <c r="AD10499" s="209" t="s">
        <v>24549</v>
      </c>
      <c r="AE10499" s="210">
        <v>420</v>
      </c>
      <c r="AF10499" s="93"/>
      <c r="AG10499" s="93"/>
      <c r="AH10499" s="93"/>
    </row>
    <row r="10500" spans="21:34" x14ac:dyDescent="0.3">
      <c r="U10500" s="311" t="s">
        <v>33285</v>
      </c>
      <c r="V10500" s="312">
        <v>28021.16</v>
      </c>
      <c r="X10500" s="267" t="s">
        <v>56409</v>
      </c>
      <c r="Y10500" s="268">
        <v>218.04</v>
      </c>
      <c r="AA10500" s="229" t="s">
        <v>36548</v>
      </c>
      <c r="AB10500" s="230">
        <v>13809.95</v>
      </c>
      <c r="AD10500" s="209" t="s">
        <v>24550</v>
      </c>
      <c r="AE10500" s="210">
        <v>1356.73</v>
      </c>
      <c r="AF10500" s="93"/>
      <c r="AG10500" s="93"/>
      <c r="AH10500" s="93"/>
    </row>
    <row r="10501" spans="21:34" x14ac:dyDescent="0.3">
      <c r="U10501" s="311" t="s">
        <v>59966</v>
      </c>
      <c r="V10501" s="312">
        <v>6012.5</v>
      </c>
      <c r="X10501" s="267" t="s">
        <v>64706</v>
      </c>
      <c r="Y10501" s="268">
        <v>-36.43</v>
      </c>
      <c r="AA10501" s="229" t="s">
        <v>24899</v>
      </c>
      <c r="AB10501" s="230">
        <v>158446.24</v>
      </c>
      <c r="AD10501" s="209" t="s">
        <v>24551</v>
      </c>
      <c r="AE10501" s="210">
        <v>1150</v>
      </c>
      <c r="AF10501" s="93"/>
      <c r="AG10501" s="93"/>
      <c r="AH10501" s="93"/>
    </row>
    <row r="10502" spans="21:34" x14ac:dyDescent="0.3">
      <c r="U10502" s="311" t="s">
        <v>13243</v>
      </c>
      <c r="V10502" s="312">
        <v>562.5</v>
      </c>
      <c r="X10502" s="267" t="s">
        <v>53251</v>
      </c>
      <c r="Y10502" s="268">
        <v>15693.5</v>
      </c>
      <c r="AA10502" s="229" t="s">
        <v>47139</v>
      </c>
      <c r="AB10502" s="230">
        <v>32225.34</v>
      </c>
      <c r="AD10502" s="209" t="s">
        <v>24552</v>
      </c>
      <c r="AE10502" s="210">
        <v>1888.07</v>
      </c>
      <c r="AF10502" s="93"/>
      <c r="AG10502" s="93"/>
      <c r="AH10502" s="93"/>
    </row>
    <row r="10503" spans="21:34" x14ac:dyDescent="0.3">
      <c r="U10503" s="311" t="s">
        <v>34732</v>
      </c>
      <c r="V10503" s="312">
        <v>112500</v>
      </c>
      <c r="X10503" s="267" t="s">
        <v>53253</v>
      </c>
      <c r="Y10503" s="268">
        <v>343080.85</v>
      </c>
      <c r="AA10503" s="229" t="s">
        <v>48152</v>
      </c>
      <c r="AB10503" s="230">
        <v>5200</v>
      </c>
      <c r="AD10503" s="209" t="s">
        <v>24553</v>
      </c>
      <c r="AE10503" s="210">
        <v>2357.9299999999998</v>
      </c>
      <c r="AF10503" s="93"/>
      <c r="AG10503" s="93"/>
      <c r="AH10503" s="93"/>
    </row>
    <row r="10504" spans="21:34" x14ac:dyDescent="0.3">
      <c r="U10504" s="311" t="s">
        <v>60885</v>
      </c>
      <c r="V10504" s="312">
        <v>2414.6</v>
      </c>
      <c r="X10504" s="267" t="s">
        <v>64707</v>
      </c>
      <c r="Y10504" s="268">
        <v>38779</v>
      </c>
      <c r="AA10504" s="229" t="s">
        <v>48153</v>
      </c>
      <c r="AB10504" s="230">
        <v>12000</v>
      </c>
      <c r="AD10504" s="209" t="s">
        <v>24554</v>
      </c>
      <c r="AE10504" s="210">
        <v>10973</v>
      </c>
      <c r="AF10504" s="93"/>
      <c r="AG10504" s="93"/>
      <c r="AH10504" s="93"/>
    </row>
    <row r="10505" spans="21:34" x14ac:dyDescent="0.3">
      <c r="U10505" s="311" t="s">
        <v>17579</v>
      </c>
      <c r="V10505" s="312">
        <v>10023.950000000001</v>
      </c>
      <c r="X10505" s="267" t="s">
        <v>53254</v>
      </c>
      <c r="Y10505" s="268">
        <v>593.66999999999996</v>
      </c>
      <c r="AA10505" s="229" t="s">
        <v>45364</v>
      </c>
      <c r="AB10505" s="230">
        <v>121844.01</v>
      </c>
      <c r="AD10505" s="209" t="s">
        <v>24555</v>
      </c>
      <c r="AE10505" s="210">
        <v>8164.19</v>
      </c>
      <c r="AF10505" s="93"/>
      <c r="AG10505" s="93"/>
      <c r="AH10505" s="93"/>
    </row>
    <row r="10506" spans="21:34" x14ac:dyDescent="0.3">
      <c r="U10506" s="311" t="s">
        <v>17580</v>
      </c>
      <c r="V10506" s="312">
        <v>1020.75</v>
      </c>
      <c r="X10506" s="267" t="s">
        <v>53255</v>
      </c>
      <c r="Y10506" s="268">
        <v>43093.07</v>
      </c>
      <c r="AA10506" s="229" t="s">
        <v>24900</v>
      </c>
      <c r="AB10506" s="230">
        <v>26131.41</v>
      </c>
      <c r="AD10506" s="209" t="s">
        <v>24556</v>
      </c>
      <c r="AE10506" s="210">
        <v>4550</v>
      </c>
      <c r="AF10506" s="93"/>
      <c r="AG10506" s="93"/>
      <c r="AH10506" s="93"/>
    </row>
    <row r="10507" spans="21:34" x14ac:dyDescent="0.3">
      <c r="U10507" s="311" t="s">
        <v>13246</v>
      </c>
      <c r="V10507" s="312">
        <v>31773.18</v>
      </c>
      <c r="X10507" s="267" t="s">
        <v>53256</v>
      </c>
      <c r="Y10507" s="268">
        <v>31077.61</v>
      </c>
      <c r="AA10507" s="229" t="s">
        <v>45365</v>
      </c>
      <c r="AB10507" s="230">
        <v>3596.16</v>
      </c>
      <c r="AD10507" s="209" t="s">
        <v>24557</v>
      </c>
      <c r="AE10507" s="210">
        <v>348.08</v>
      </c>
      <c r="AF10507" s="93"/>
      <c r="AG10507" s="93"/>
      <c r="AH10507" s="93"/>
    </row>
    <row r="10508" spans="21:34" x14ac:dyDescent="0.3">
      <c r="U10508" s="311" t="s">
        <v>13247</v>
      </c>
      <c r="V10508" s="312">
        <v>105317.86</v>
      </c>
      <c r="X10508" s="267" t="s">
        <v>63760</v>
      </c>
      <c r="Y10508" s="268">
        <v>390</v>
      </c>
      <c r="AA10508" s="229" t="s">
        <v>48154</v>
      </c>
      <c r="AB10508" s="230">
        <v>1907.66</v>
      </c>
      <c r="AD10508" s="209" t="s">
        <v>24558</v>
      </c>
      <c r="AE10508" s="210">
        <v>10973</v>
      </c>
      <c r="AF10508" s="93"/>
      <c r="AG10508" s="93"/>
      <c r="AH10508" s="93"/>
    </row>
    <row r="10509" spans="21:34" x14ac:dyDescent="0.3">
      <c r="U10509" s="311" t="s">
        <v>17581</v>
      </c>
      <c r="V10509" s="312">
        <v>43342.95</v>
      </c>
      <c r="X10509" s="267" t="s">
        <v>53258</v>
      </c>
      <c r="Y10509" s="268">
        <v>31866.03</v>
      </c>
      <c r="AA10509" s="229" t="s">
        <v>24901</v>
      </c>
      <c r="AB10509" s="230">
        <v>2083.8000000000002</v>
      </c>
      <c r="AD10509" s="209" t="s">
        <v>24559</v>
      </c>
      <c r="AE10509" s="210">
        <v>39.590000000000003</v>
      </c>
      <c r="AF10509" s="93"/>
      <c r="AG10509" s="93"/>
      <c r="AH10509" s="93"/>
    </row>
    <row r="10510" spans="21:34" x14ac:dyDescent="0.3">
      <c r="U10510" s="311" t="s">
        <v>54261</v>
      </c>
      <c r="V10510" s="312">
        <v>6622.87</v>
      </c>
      <c r="X10510" s="267" t="s">
        <v>63761</v>
      </c>
      <c r="Y10510" s="268">
        <v>13650</v>
      </c>
      <c r="AA10510" s="229" t="s">
        <v>49062</v>
      </c>
      <c r="AB10510" s="230">
        <v>54049.77</v>
      </c>
      <c r="AD10510" s="209" t="s">
        <v>24560</v>
      </c>
      <c r="AE10510" s="210">
        <v>385</v>
      </c>
      <c r="AF10510" s="93"/>
      <c r="AG10510" s="93"/>
      <c r="AH10510" s="93"/>
    </row>
    <row r="10511" spans="21:34" x14ac:dyDescent="0.3">
      <c r="U10511" s="311" t="s">
        <v>55580</v>
      </c>
      <c r="V10511" s="312">
        <v>-17066.330000000002</v>
      </c>
      <c r="X10511" s="267" t="s">
        <v>53259</v>
      </c>
      <c r="Y10511" s="268">
        <v>18247.54</v>
      </c>
      <c r="AA10511" s="229" t="s">
        <v>24902</v>
      </c>
      <c r="AB10511" s="230">
        <v>69887.03</v>
      </c>
      <c r="AD10511" s="209" t="s">
        <v>24561</v>
      </c>
      <c r="AE10511" s="210">
        <v>3884.48</v>
      </c>
      <c r="AF10511" s="93"/>
      <c r="AG10511" s="93"/>
      <c r="AH10511" s="93"/>
    </row>
    <row r="10512" spans="21:34" x14ac:dyDescent="0.3">
      <c r="U10512" s="311" t="s">
        <v>13249</v>
      </c>
      <c r="V10512" s="312">
        <v>24422.03</v>
      </c>
      <c r="X10512" s="267" t="s">
        <v>53260</v>
      </c>
      <c r="Y10512" s="268">
        <v>8607.92</v>
      </c>
      <c r="AA10512" s="229" t="s">
        <v>45366</v>
      </c>
      <c r="AB10512" s="230">
        <v>46955.99</v>
      </c>
      <c r="AD10512" s="209" t="s">
        <v>24562</v>
      </c>
      <c r="AE10512" s="210">
        <v>3903.38</v>
      </c>
      <c r="AF10512" s="93"/>
      <c r="AG10512" s="93"/>
      <c r="AH10512" s="93"/>
    </row>
    <row r="10513" spans="21:34" x14ac:dyDescent="0.3">
      <c r="U10513" s="311" t="s">
        <v>17584</v>
      </c>
      <c r="V10513" s="312">
        <v>16075.62</v>
      </c>
      <c r="X10513" s="267" t="s">
        <v>64708</v>
      </c>
      <c r="Y10513" s="268">
        <v>1620.17</v>
      </c>
      <c r="AA10513" s="229" t="s">
        <v>45367</v>
      </c>
      <c r="AB10513" s="230">
        <v>3060.01</v>
      </c>
      <c r="AD10513" s="209" t="s">
        <v>24563</v>
      </c>
      <c r="AE10513" s="210">
        <v>2357.9299999999998</v>
      </c>
      <c r="AF10513" s="93"/>
      <c r="AG10513" s="93"/>
      <c r="AH10513" s="93"/>
    </row>
    <row r="10514" spans="21:34" x14ac:dyDescent="0.3">
      <c r="U10514" s="311" t="s">
        <v>36125</v>
      </c>
      <c r="V10514" s="312">
        <v>121584.56</v>
      </c>
      <c r="X10514" s="267" t="s">
        <v>63762</v>
      </c>
      <c r="Y10514" s="268">
        <v>4593.18</v>
      </c>
      <c r="AA10514" s="229" t="s">
        <v>24940</v>
      </c>
      <c r="AB10514" s="230">
        <v>1494</v>
      </c>
      <c r="AD10514" s="209" t="s">
        <v>24564</v>
      </c>
      <c r="AE10514" s="210">
        <v>1220.3499999999999</v>
      </c>
      <c r="AF10514" s="93"/>
      <c r="AG10514" s="93"/>
      <c r="AH10514" s="93"/>
    </row>
    <row r="10515" spans="21:34" x14ac:dyDescent="0.3">
      <c r="U10515" s="311" t="s">
        <v>69384</v>
      </c>
      <c r="V10515" s="312">
        <v>172508.05</v>
      </c>
      <c r="X10515" s="267" t="s">
        <v>36562</v>
      </c>
      <c r="Y10515" s="268">
        <v>39747.86</v>
      </c>
      <c r="AA10515" s="229" t="s">
        <v>24942</v>
      </c>
      <c r="AB10515" s="230">
        <v>549</v>
      </c>
      <c r="AD10515" s="209" t="s">
        <v>24565</v>
      </c>
      <c r="AE10515" s="210">
        <v>8710.94</v>
      </c>
      <c r="AF10515" s="93"/>
      <c r="AG10515" s="93"/>
      <c r="AH10515" s="93"/>
    </row>
    <row r="10516" spans="21:34" x14ac:dyDescent="0.3">
      <c r="U10516" s="311" t="s">
        <v>54263</v>
      </c>
      <c r="V10516" s="312">
        <v>10801.27</v>
      </c>
      <c r="X10516" s="267" t="s">
        <v>36563</v>
      </c>
      <c r="Y10516" s="268">
        <v>26700.22</v>
      </c>
      <c r="AA10516" s="229" t="s">
        <v>45368</v>
      </c>
      <c r="AB10516" s="230">
        <v>5385924.79</v>
      </c>
      <c r="AD10516" s="209" t="s">
        <v>24566</v>
      </c>
      <c r="AE10516" s="210">
        <v>607.9</v>
      </c>
      <c r="AF10516" s="93"/>
      <c r="AG10516" s="93"/>
      <c r="AH10516" s="93"/>
    </row>
    <row r="10517" spans="21:34" x14ac:dyDescent="0.3">
      <c r="U10517" s="311" t="s">
        <v>17669</v>
      </c>
      <c r="V10517" s="312">
        <v>19402.38</v>
      </c>
      <c r="X10517" s="267" t="s">
        <v>55307</v>
      </c>
      <c r="Y10517" s="268">
        <v>5158.03</v>
      </c>
      <c r="AA10517" s="229" t="s">
        <v>45369</v>
      </c>
      <c r="AB10517" s="230">
        <v>411163.21</v>
      </c>
      <c r="AD10517" s="209" t="s">
        <v>24567</v>
      </c>
      <c r="AE10517" s="210">
        <v>4379.6000000000004</v>
      </c>
      <c r="AF10517" s="93"/>
      <c r="AG10517" s="93"/>
      <c r="AH10517" s="93"/>
    </row>
    <row r="10518" spans="21:34" x14ac:dyDescent="0.3">
      <c r="U10518" s="311" t="s">
        <v>17670</v>
      </c>
      <c r="V10518" s="312">
        <v>14007.37</v>
      </c>
      <c r="X10518" s="267" t="s">
        <v>53265</v>
      </c>
      <c r="Y10518" s="268">
        <v>197482.1</v>
      </c>
      <c r="AA10518" s="229" t="s">
        <v>24947</v>
      </c>
      <c r="AB10518" s="230">
        <v>54945</v>
      </c>
      <c r="AD10518" s="209" t="s">
        <v>24568</v>
      </c>
      <c r="AE10518" s="210">
        <v>52998.400000000001</v>
      </c>
      <c r="AF10518" s="93"/>
      <c r="AG10518" s="93"/>
      <c r="AH10518" s="93"/>
    </row>
    <row r="10519" spans="21:34" x14ac:dyDescent="0.3">
      <c r="U10519" s="311" t="s">
        <v>17671</v>
      </c>
      <c r="V10519" s="312">
        <v>211628.33</v>
      </c>
      <c r="X10519" s="267" t="s">
        <v>36564</v>
      </c>
      <c r="Y10519" s="268">
        <v>122821.57</v>
      </c>
      <c r="AA10519" s="229" t="s">
        <v>24950</v>
      </c>
      <c r="AB10519" s="230">
        <v>4030.1</v>
      </c>
      <c r="AD10519" s="209" t="s">
        <v>24569</v>
      </c>
      <c r="AE10519" s="210">
        <v>40394.81</v>
      </c>
      <c r="AF10519" s="93"/>
      <c r="AG10519" s="93"/>
      <c r="AH10519" s="93"/>
    </row>
    <row r="10520" spans="21:34" x14ac:dyDescent="0.3">
      <c r="U10520" s="311" t="s">
        <v>17675</v>
      </c>
      <c r="V10520" s="312">
        <v>11583.77</v>
      </c>
      <c r="X10520" s="267" t="s">
        <v>61115</v>
      </c>
      <c r="Y10520" s="268">
        <v>16183.2</v>
      </c>
      <c r="AA10520" s="229" t="s">
        <v>24951</v>
      </c>
      <c r="AB10520" s="230">
        <v>12237.09</v>
      </c>
      <c r="AD10520" s="209" t="s">
        <v>24570</v>
      </c>
      <c r="AE10520" s="210">
        <v>3044</v>
      </c>
      <c r="AF10520" s="93"/>
      <c r="AG10520" s="93"/>
      <c r="AH10520" s="93"/>
    </row>
    <row r="10521" spans="21:34" x14ac:dyDescent="0.3">
      <c r="U10521" s="311" t="s">
        <v>17676</v>
      </c>
      <c r="V10521" s="312">
        <v>10189.67</v>
      </c>
      <c r="X10521" s="267" t="s">
        <v>49081</v>
      </c>
      <c r="Y10521" s="268">
        <v>542749.88</v>
      </c>
      <c r="AA10521" s="229" t="s">
        <v>24952</v>
      </c>
      <c r="AB10521" s="230">
        <v>7811.04</v>
      </c>
      <c r="AD10521" s="209" t="s">
        <v>24571</v>
      </c>
      <c r="AE10521" s="210">
        <v>916</v>
      </c>
      <c r="AF10521" s="93"/>
      <c r="AG10521" s="93"/>
      <c r="AH10521" s="93"/>
    </row>
    <row r="10522" spans="21:34" x14ac:dyDescent="0.3">
      <c r="U10522" s="311" t="s">
        <v>17679</v>
      </c>
      <c r="V10522" s="312">
        <v>150944.35999999999</v>
      </c>
      <c r="X10522" s="267" t="s">
        <v>64709</v>
      </c>
      <c r="Y10522" s="268">
        <v>-1163.68</v>
      </c>
      <c r="AA10522" s="229" t="s">
        <v>24954</v>
      </c>
      <c r="AB10522" s="230">
        <v>116660.26</v>
      </c>
      <c r="AD10522" s="209" t="s">
        <v>24572</v>
      </c>
      <c r="AE10522" s="210">
        <v>10993</v>
      </c>
      <c r="AF10522" s="93"/>
      <c r="AG10522" s="93"/>
      <c r="AH10522" s="93"/>
    </row>
    <row r="10523" spans="21:34" x14ac:dyDescent="0.3">
      <c r="U10523" s="311" t="s">
        <v>17681</v>
      </c>
      <c r="V10523" s="312">
        <v>2495.41</v>
      </c>
      <c r="X10523" s="267" t="s">
        <v>58306</v>
      </c>
      <c r="Y10523" s="268">
        <v>105741.63</v>
      </c>
      <c r="AA10523" s="229" t="s">
        <v>48155</v>
      </c>
      <c r="AB10523" s="230">
        <v>103679.79</v>
      </c>
      <c r="AD10523" s="209" t="s">
        <v>24573</v>
      </c>
      <c r="AE10523" s="210">
        <v>8710.94</v>
      </c>
      <c r="AF10523" s="93"/>
      <c r="AG10523" s="93"/>
      <c r="AH10523" s="93"/>
    </row>
    <row r="10524" spans="21:34" x14ac:dyDescent="0.3">
      <c r="U10524" s="311" t="s">
        <v>17682</v>
      </c>
      <c r="V10524" s="312">
        <v>877.14</v>
      </c>
      <c r="X10524" s="267" t="s">
        <v>48173</v>
      </c>
      <c r="Y10524" s="268">
        <v>12938.75</v>
      </c>
      <c r="AA10524" s="229" t="s">
        <v>53203</v>
      </c>
      <c r="AB10524" s="230">
        <v>502534.35</v>
      </c>
      <c r="AD10524" s="209" t="s">
        <v>24574</v>
      </c>
      <c r="AE10524" s="210">
        <v>10993</v>
      </c>
      <c r="AF10524" s="93"/>
      <c r="AG10524" s="93"/>
      <c r="AH10524" s="93"/>
    </row>
    <row r="10525" spans="21:34" x14ac:dyDescent="0.3">
      <c r="U10525" s="311" t="s">
        <v>33291</v>
      </c>
      <c r="V10525" s="312">
        <v>49905</v>
      </c>
      <c r="X10525" s="267" t="s">
        <v>53266</v>
      </c>
      <c r="Y10525" s="268">
        <v>655.51</v>
      </c>
      <c r="AA10525" s="229" t="s">
        <v>24958</v>
      </c>
      <c r="AB10525" s="230">
        <v>384840.2</v>
      </c>
      <c r="AD10525" s="209" t="s">
        <v>24575</v>
      </c>
      <c r="AE10525" s="210">
        <v>916</v>
      </c>
      <c r="AF10525" s="93"/>
      <c r="AG10525" s="93"/>
      <c r="AH10525" s="93"/>
    </row>
    <row r="10526" spans="21:34" x14ac:dyDescent="0.3">
      <c r="U10526" s="311" t="s">
        <v>17683</v>
      </c>
      <c r="V10526" s="312">
        <v>19788.900000000001</v>
      </c>
      <c r="X10526" s="267" t="s">
        <v>50264</v>
      </c>
      <c r="Y10526" s="268">
        <v>279.17</v>
      </c>
      <c r="AA10526" s="229" t="s">
        <v>24961</v>
      </c>
      <c r="AB10526" s="230">
        <v>2626192.71</v>
      </c>
      <c r="AD10526" s="209" t="s">
        <v>24576</v>
      </c>
      <c r="AE10526" s="210">
        <v>3651.9</v>
      </c>
      <c r="AF10526" s="93"/>
      <c r="AG10526" s="93"/>
      <c r="AH10526" s="93"/>
    </row>
    <row r="10527" spans="21:34" x14ac:dyDescent="0.3">
      <c r="U10527" s="311" t="s">
        <v>13265</v>
      </c>
      <c r="V10527" s="312">
        <v>5468.95</v>
      </c>
      <c r="X10527" s="267" t="s">
        <v>64710</v>
      </c>
      <c r="Y10527" s="268">
        <v>-1.01</v>
      </c>
      <c r="AA10527" s="229" t="s">
        <v>24963</v>
      </c>
      <c r="AB10527" s="230">
        <v>2155.66</v>
      </c>
      <c r="AD10527" s="209" t="s">
        <v>24577</v>
      </c>
      <c r="AE10527" s="210">
        <v>4379.6000000000004</v>
      </c>
      <c r="AF10527" s="93"/>
      <c r="AG10527" s="93"/>
      <c r="AH10527" s="93"/>
    </row>
    <row r="10528" spans="21:34" x14ac:dyDescent="0.3">
      <c r="U10528" s="311" t="s">
        <v>13266</v>
      </c>
      <c r="V10528" s="312">
        <v>2149.6</v>
      </c>
      <c r="X10528" s="267" t="s">
        <v>53267</v>
      </c>
      <c r="Y10528" s="268">
        <v>-27200</v>
      </c>
      <c r="AA10528" s="229" t="s">
        <v>24964</v>
      </c>
      <c r="AB10528" s="230">
        <v>45816.45</v>
      </c>
      <c r="AD10528" s="209" t="s">
        <v>24578</v>
      </c>
      <c r="AE10528" s="210">
        <v>93393.21</v>
      </c>
      <c r="AF10528" s="93"/>
      <c r="AG10528" s="93"/>
      <c r="AH10528" s="93"/>
    </row>
    <row r="10529" spans="21:34" x14ac:dyDescent="0.3">
      <c r="U10529" s="311" t="s">
        <v>56774</v>
      </c>
      <c r="V10529" s="312">
        <v>3296.16</v>
      </c>
      <c r="X10529" s="267" t="s">
        <v>62168</v>
      </c>
      <c r="Y10529" s="268">
        <v>2142.7199999999998</v>
      </c>
      <c r="AA10529" s="229" t="s">
        <v>53204</v>
      </c>
      <c r="AB10529" s="230">
        <v>859.45</v>
      </c>
      <c r="AD10529" s="209" t="s">
        <v>24579</v>
      </c>
      <c r="AE10529" s="210">
        <v>1219</v>
      </c>
      <c r="AF10529" s="93"/>
      <c r="AG10529" s="93"/>
      <c r="AH10529" s="93"/>
    </row>
    <row r="10530" spans="21:34" x14ac:dyDescent="0.3">
      <c r="U10530" s="311" t="s">
        <v>17686</v>
      </c>
      <c r="V10530" s="312">
        <v>41417.25</v>
      </c>
      <c r="X10530" s="267" t="s">
        <v>53271</v>
      </c>
      <c r="Y10530" s="268">
        <v>-1916.9</v>
      </c>
      <c r="AA10530" s="229" t="s">
        <v>45370</v>
      </c>
      <c r="AB10530" s="230">
        <v>18266.8</v>
      </c>
      <c r="AD10530" s="209" t="s">
        <v>24580</v>
      </c>
      <c r="AE10530" s="210">
        <v>1009</v>
      </c>
      <c r="AF10530" s="93"/>
      <c r="AG10530" s="93"/>
      <c r="AH10530" s="93"/>
    </row>
    <row r="10531" spans="21:34" x14ac:dyDescent="0.3">
      <c r="U10531" s="311" t="s">
        <v>17687</v>
      </c>
      <c r="V10531" s="312">
        <v>0.28000000000000003</v>
      </c>
      <c r="X10531" s="267" t="s">
        <v>56410</v>
      </c>
      <c r="Y10531" s="268">
        <v>49535</v>
      </c>
      <c r="AA10531" s="229" t="s">
        <v>24965</v>
      </c>
      <c r="AB10531" s="230">
        <v>141183</v>
      </c>
      <c r="AD10531" s="209" t="s">
        <v>24581</v>
      </c>
      <c r="AE10531" s="210">
        <v>4966</v>
      </c>
      <c r="AF10531" s="93"/>
      <c r="AG10531" s="93"/>
      <c r="AH10531" s="93"/>
    </row>
    <row r="10532" spans="21:34" x14ac:dyDescent="0.3">
      <c r="U10532" s="311" t="s">
        <v>13267</v>
      </c>
      <c r="V10532" s="312">
        <v>53730.15</v>
      </c>
      <c r="X10532" s="267" t="s">
        <v>64711</v>
      </c>
      <c r="Y10532" s="268">
        <v>-365.64</v>
      </c>
      <c r="AA10532" s="229" t="s">
        <v>47140</v>
      </c>
      <c r="AB10532" s="230">
        <v>4264.68</v>
      </c>
      <c r="AD10532" s="209" t="s">
        <v>24582</v>
      </c>
      <c r="AE10532" s="210">
        <v>171.56</v>
      </c>
      <c r="AF10532" s="93"/>
      <c r="AG10532" s="93"/>
      <c r="AH10532" s="93"/>
    </row>
    <row r="10533" spans="21:34" x14ac:dyDescent="0.3">
      <c r="U10533" s="311" t="s">
        <v>13268</v>
      </c>
      <c r="V10533" s="312">
        <v>173399.17</v>
      </c>
      <c r="X10533" s="267" t="s">
        <v>61533</v>
      </c>
      <c r="Y10533" s="268">
        <v>550</v>
      </c>
      <c r="AA10533" s="229" t="s">
        <v>24966</v>
      </c>
      <c r="AB10533" s="230">
        <v>277095.23</v>
      </c>
      <c r="AD10533" s="209" t="s">
        <v>24583</v>
      </c>
      <c r="AE10533" s="210">
        <v>2505.88</v>
      </c>
      <c r="AF10533" s="93"/>
      <c r="AG10533" s="93"/>
      <c r="AH10533" s="93"/>
    </row>
    <row r="10534" spans="21:34" x14ac:dyDescent="0.3">
      <c r="U10534" s="311" t="s">
        <v>17688</v>
      </c>
      <c r="V10534" s="312">
        <v>89081.98</v>
      </c>
      <c r="X10534" s="267" t="s">
        <v>61116</v>
      </c>
      <c r="Y10534" s="268">
        <v>6204.31</v>
      </c>
      <c r="AA10534" s="229" t="s">
        <v>24967</v>
      </c>
      <c r="AB10534" s="230">
        <v>42058.16</v>
      </c>
      <c r="AD10534" s="209" t="s">
        <v>24584</v>
      </c>
      <c r="AE10534" s="210">
        <v>4320</v>
      </c>
      <c r="AF10534" s="93"/>
      <c r="AG10534" s="93"/>
      <c r="AH10534" s="93"/>
    </row>
    <row r="10535" spans="21:34" x14ac:dyDescent="0.3">
      <c r="U10535" s="311" t="s">
        <v>17689</v>
      </c>
      <c r="V10535" s="312">
        <v>3517.73</v>
      </c>
      <c r="X10535" s="267" t="s">
        <v>58880</v>
      </c>
      <c r="Y10535" s="268">
        <v>6008.18</v>
      </c>
      <c r="AA10535" s="229" t="s">
        <v>24968</v>
      </c>
      <c r="AB10535" s="230">
        <v>23721.69</v>
      </c>
      <c r="AD10535" s="209" t="s">
        <v>24585</v>
      </c>
      <c r="AE10535" s="210">
        <v>7346</v>
      </c>
      <c r="AF10535" s="93"/>
      <c r="AG10535" s="93"/>
      <c r="AH10535" s="93"/>
    </row>
    <row r="10536" spans="21:34" x14ac:dyDescent="0.3">
      <c r="U10536" s="311" t="s">
        <v>17690</v>
      </c>
      <c r="V10536" s="312">
        <v>149673.07999999999</v>
      </c>
      <c r="X10536" s="267" t="s">
        <v>58307</v>
      </c>
      <c r="Y10536" s="268">
        <v>13315</v>
      </c>
      <c r="AA10536" s="229" t="s">
        <v>24969</v>
      </c>
      <c r="AB10536" s="230">
        <v>73732.179999999993</v>
      </c>
      <c r="AD10536" s="209" t="s">
        <v>24586</v>
      </c>
      <c r="AE10536" s="210">
        <v>2640</v>
      </c>
      <c r="AF10536" s="93"/>
      <c r="AG10536" s="93"/>
      <c r="AH10536" s="93"/>
    </row>
    <row r="10537" spans="21:34" x14ac:dyDescent="0.3">
      <c r="U10537" s="311" t="s">
        <v>40736</v>
      </c>
      <c r="V10537" s="312">
        <v>18489.54</v>
      </c>
      <c r="X10537" s="267" t="s">
        <v>64712</v>
      </c>
      <c r="Y10537" s="268">
        <v>409.52</v>
      </c>
      <c r="AA10537" s="229" t="s">
        <v>24970</v>
      </c>
      <c r="AB10537" s="230">
        <v>40164.94</v>
      </c>
      <c r="AD10537" s="209" t="s">
        <v>24587</v>
      </c>
      <c r="AE10537" s="210">
        <v>590</v>
      </c>
      <c r="AF10537" s="93"/>
      <c r="AG10537" s="93"/>
      <c r="AH10537" s="93"/>
    </row>
    <row r="10538" spans="21:34" x14ac:dyDescent="0.3">
      <c r="U10538" s="311" t="s">
        <v>17691</v>
      </c>
      <c r="V10538" s="312">
        <v>6194.5</v>
      </c>
      <c r="X10538" s="267" t="s">
        <v>58623</v>
      </c>
      <c r="Y10538" s="268">
        <v>27007.94</v>
      </c>
      <c r="AA10538" s="229" t="s">
        <v>24972</v>
      </c>
      <c r="AB10538" s="230">
        <v>21691.79</v>
      </c>
      <c r="AD10538" s="209" t="s">
        <v>24588</v>
      </c>
      <c r="AE10538" s="210">
        <v>122.4</v>
      </c>
      <c r="AF10538" s="93"/>
      <c r="AG10538" s="93"/>
      <c r="AH10538" s="93"/>
    </row>
    <row r="10539" spans="21:34" x14ac:dyDescent="0.3">
      <c r="U10539" s="311" t="s">
        <v>17694</v>
      </c>
      <c r="V10539" s="312">
        <v>32399.9</v>
      </c>
      <c r="X10539" s="267" t="s">
        <v>58624</v>
      </c>
      <c r="Y10539" s="268">
        <v>2760</v>
      </c>
      <c r="AA10539" s="229" t="s">
        <v>35371</v>
      </c>
      <c r="AB10539" s="230">
        <v>183084.58</v>
      </c>
      <c r="AD10539" s="209" t="s">
        <v>24589</v>
      </c>
      <c r="AE10539" s="210">
        <v>54876.75</v>
      </c>
      <c r="AF10539" s="93"/>
      <c r="AG10539" s="93"/>
      <c r="AH10539" s="93"/>
    </row>
    <row r="10540" spans="21:34" x14ac:dyDescent="0.3">
      <c r="U10540" s="311" t="s">
        <v>69385</v>
      </c>
      <c r="V10540" s="312">
        <v>1582.26</v>
      </c>
      <c r="X10540" s="267" t="s">
        <v>58625</v>
      </c>
      <c r="Y10540" s="268">
        <v>2277.48</v>
      </c>
      <c r="AA10540" s="229" t="s">
        <v>47141</v>
      </c>
      <c r="AB10540" s="230">
        <v>2283.9499999999998</v>
      </c>
      <c r="AD10540" s="209" t="s">
        <v>24590</v>
      </c>
      <c r="AE10540" s="210">
        <v>4083.35</v>
      </c>
      <c r="AF10540" s="93"/>
      <c r="AG10540" s="93"/>
      <c r="AH10540" s="93"/>
    </row>
    <row r="10541" spans="21:34" x14ac:dyDescent="0.3">
      <c r="U10541" s="311" t="s">
        <v>54266</v>
      </c>
      <c r="V10541" s="312">
        <v>23031.78</v>
      </c>
      <c r="X10541" s="267" t="s">
        <v>58626</v>
      </c>
      <c r="Y10541" s="268">
        <v>7293.26</v>
      </c>
      <c r="AA10541" s="229" t="s">
        <v>39362</v>
      </c>
      <c r="AB10541" s="230">
        <v>1249</v>
      </c>
      <c r="AD10541" s="209" t="s">
        <v>24591</v>
      </c>
      <c r="AE10541" s="210">
        <v>3088.83</v>
      </c>
      <c r="AF10541" s="93"/>
      <c r="AG10541" s="93"/>
      <c r="AH10541" s="93"/>
    </row>
    <row r="10542" spans="21:34" x14ac:dyDescent="0.3">
      <c r="U10542" s="311" t="s">
        <v>69386</v>
      </c>
      <c r="V10542" s="312">
        <v>1440</v>
      </c>
      <c r="X10542" s="267" t="s">
        <v>61534</v>
      </c>
      <c r="Y10542" s="268">
        <v>2011.39</v>
      </c>
      <c r="AA10542" s="229" t="s">
        <v>35372</v>
      </c>
      <c r="AB10542" s="230">
        <v>22745.35</v>
      </c>
      <c r="AD10542" s="209" t="s">
        <v>24592</v>
      </c>
      <c r="AE10542" s="210">
        <v>3192.37</v>
      </c>
      <c r="AF10542" s="93"/>
      <c r="AG10542" s="93"/>
      <c r="AH10542" s="93"/>
    </row>
    <row r="10543" spans="21:34" x14ac:dyDescent="0.3">
      <c r="U10543" s="311" t="s">
        <v>17695</v>
      </c>
      <c r="V10543" s="312">
        <v>243884.26</v>
      </c>
      <c r="X10543" s="267" t="s">
        <v>58308</v>
      </c>
      <c r="Y10543" s="268">
        <v>35055</v>
      </c>
      <c r="AA10543" s="229" t="s">
        <v>35373</v>
      </c>
      <c r="AB10543" s="230">
        <v>15681.03</v>
      </c>
      <c r="AD10543" s="209" t="s">
        <v>24593</v>
      </c>
      <c r="AE10543" s="210">
        <v>2443</v>
      </c>
      <c r="AF10543" s="93"/>
      <c r="AG10543" s="93"/>
      <c r="AH10543" s="93"/>
    </row>
    <row r="10544" spans="21:34" x14ac:dyDescent="0.3">
      <c r="U10544" s="311" t="s">
        <v>69387</v>
      </c>
      <c r="V10544" s="312">
        <v>-0.01</v>
      </c>
      <c r="X10544" s="267" t="s">
        <v>64713</v>
      </c>
      <c r="Y10544" s="268">
        <v>6600</v>
      </c>
      <c r="AA10544" s="229" t="s">
        <v>35374</v>
      </c>
      <c r="AB10544" s="230">
        <v>47551.519999999997</v>
      </c>
      <c r="AD10544" s="209" t="s">
        <v>24594</v>
      </c>
      <c r="AE10544" s="210">
        <v>2594.9499999999998</v>
      </c>
      <c r="AF10544" s="93"/>
      <c r="AG10544" s="93"/>
      <c r="AH10544" s="93"/>
    </row>
    <row r="10545" spans="21:34" x14ac:dyDescent="0.3">
      <c r="U10545" s="311" t="s">
        <v>13269</v>
      </c>
      <c r="V10545" s="312">
        <v>221424.47</v>
      </c>
      <c r="X10545" s="267" t="s">
        <v>64714</v>
      </c>
      <c r="Y10545" s="268">
        <v>504.9</v>
      </c>
      <c r="AA10545" s="229" t="s">
        <v>35375</v>
      </c>
      <c r="AB10545" s="230">
        <v>16881.080000000002</v>
      </c>
      <c r="AD10545" s="209" t="s">
        <v>24595</v>
      </c>
      <c r="AE10545" s="210">
        <v>74856.5</v>
      </c>
      <c r="AF10545" s="93"/>
      <c r="AG10545" s="93"/>
      <c r="AH10545" s="93"/>
    </row>
    <row r="10546" spans="21:34" x14ac:dyDescent="0.3">
      <c r="U10546" s="311" t="s">
        <v>17696</v>
      </c>
      <c r="V10546" s="312">
        <v>170.6</v>
      </c>
      <c r="X10546" s="267" t="s">
        <v>64715</v>
      </c>
      <c r="Y10546" s="268">
        <v>1323</v>
      </c>
      <c r="AA10546" s="229" t="s">
        <v>24973</v>
      </c>
      <c r="AB10546" s="230">
        <v>14199.68</v>
      </c>
      <c r="AD10546" s="209" t="s">
        <v>24596</v>
      </c>
      <c r="AE10546" s="210">
        <v>3349.24</v>
      </c>
      <c r="AF10546" s="93"/>
      <c r="AG10546" s="93"/>
      <c r="AH10546" s="93"/>
    </row>
    <row r="10547" spans="21:34" x14ac:dyDescent="0.3">
      <c r="U10547" s="311" t="s">
        <v>54267</v>
      </c>
      <c r="V10547" s="312">
        <v>26.72</v>
      </c>
      <c r="X10547" s="267" t="s">
        <v>62169</v>
      </c>
      <c r="Y10547" s="268">
        <v>3562.42</v>
      </c>
      <c r="AA10547" s="229" t="s">
        <v>24974</v>
      </c>
      <c r="AB10547" s="230">
        <v>12323.19</v>
      </c>
      <c r="AD10547" s="209" t="s">
        <v>24597</v>
      </c>
      <c r="AE10547" s="210">
        <v>5721.79</v>
      </c>
      <c r="AF10547" s="93"/>
      <c r="AG10547" s="93"/>
      <c r="AH10547" s="93"/>
    </row>
    <row r="10548" spans="21:34" x14ac:dyDescent="0.3">
      <c r="U10548" s="311" t="s">
        <v>13270</v>
      </c>
      <c r="V10548" s="312">
        <v>254.07</v>
      </c>
      <c r="X10548" s="267" t="s">
        <v>60084</v>
      </c>
      <c r="Y10548" s="268">
        <v>2435</v>
      </c>
      <c r="AA10548" s="229" t="s">
        <v>24975</v>
      </c>
      <c r="AB10548" s="230">
        <v>81820.800000000003</v>
      </c>
      <c r="AD10548" s="209" t="s">
        <v>24598</v>
      </c>
      <c r="AE10548" s="210">
        <v>5159.84</v>
      </c>
      <c r="AF10548" s="93"/>
      <c r="AG10548" s="93"/>
      <c r="AH10548" s="93"/>
    </row>
    <row r="10549" spans="21:34" x14ac:dyDescent="0.3">
      <c r="U10549" s="311" t="s">
        <v>13271</v>
      </c>
      <c r="V10549" s="312">
        <v>1452002.83</v>
      </c>
      <c r="X10549" s="267" t="s">
        <v>61535</v>
      </c>
      <c r="Y10549" s="268">
        <v>4285.71</v>
      </c>
      <c r="AA10549" s="229" t="s">
        <v>33933</v>
      </c>
      <c r="AB10549" s="230">
        <v>248235.67</v>
      </c>
      <c r="AD10549" s="209" t="s">
        <v>24599</v>
      </c>
      <c r="AE10549" s="210">
        <v>3192.37</v>
      </c>
      <c r="AF10549" s="93"/>
      <c r="AG10549" s="93"/>
      <c r="AH10549" s="93"/>
    </row>
    <row r="10550" spans="21:34" x14ac:dyDescent="0.3">
      <c r="U10550" s="311" t="s">
        <v>17697</v>
      </c>
      <c r="V10550" s="312">
        <v>16570488.609999999</v>
      </c>
      <c r="X10550" s="267" t="s">
        <v>58309</v>
      </c>
      <c r="Y10550" s="268">
        <v>9384.16</v>
      </c>
      <c r="AA10550" s="229" t="s">
        <v>33934</v>
      </c>
      <c r="AB10550" s="230">
        <v>1925505.32</v>
      </c>
      <c r="AD10550" s="209" t="s">
        <v>24600</v>
      </c>
      <c r="AE10550" s="210">
        <v>2443</v>
      </c>
      <c r="AF10550" s="93"/>
      <c r="AG10550" s="93"/>
      <c r="AH10550" s="93"/>
    </row>
    <row r="10551" spans="21:34" x14ac:dyDescent="0.3">
      <c r="U10551" s="311" t="s">
        <v>17734</v>
      </c>
      <c r="V10551" s="312">
        <v>59109.43</v>
      </c>
      <c r="X10551" s="267" t="s">
        <v>58310</v>
      </c>
      <c r="Y10551" s="268">
        <v>557.6</v>
      </c>
      <c r="AA10551" s="229" t="s">
        <v>47142</v>
      </c>
      <c r="AB10551" s="230">
        <v>23421.42</v>
      </c>
      <c r="AD10551" s="209" t="s">
        <v>24601</v>
      </c>
      <c r="AE10551" s="210">
        <v>2640</v>
      </c>
      <c r="AF10551" s="93"/>
      <c r="AG10551" s="93"/>
      <c r="AH10551" s="93"/>
    </row>
    <row r="10552" spans="21:34" x14ac:dyDescent="0.3">
      <c r="U10552" s="311" t="s">
        <v>69388</v>
      </c>
      <c r="V10552" s="312">
        <v>16040.22</v>
      </c>
      <c r="X10552" s="267" t="s">
        <v>50265</v>
      </c>
      <c r="Y10552" s="268">
        <v>8402.3700000000008</v>
      </c>
      <c r="AA10552" s="229" t="s">
        <v>33935</v>
      </c>
      <c r="AB10552" s="230">
        <v>1331444.79</v>
      </c>
      <c r="AD10552" s="209" t="s">
        <v>24602</v>
      </c>
      <c r="AE10552" s="210">
        <v>590</v>
      </c>
      <c r="AF10552" s="93"/>
      <c r="AG10552" s="93"/>
      <c r="AH10552" s="93"/>
    </row>
    <row r="10553" spans="21:34" x14ac:dyDescent="0.3">
      <c r="U10553" s="311" t="s">
        <v>17735</v>
      </c>
      <c r="V10553" s="312">
        <v>37.5</v>
      </c>
      <c r="X10553" s="267" t="s">
        <v>50266</v>
      </c>
      <c r="Y10553" s="268">
        <v>283378.92</v>
      </c>
      <c r="AA10553" s="229" t="s">
        <v>35376</v>
      </c>
      <c r="AB10553" s="230">
        <v>242570.12</v>
      </c>
      <c r="AD10553" s="209" t="s">
        <v>24603</v>
      </c>
      <c r="AE10553" s="210">
        <v>2594.9499999999998</v>
      </c>
      <c r="AF10553" s="93"/>
      <c r="AG10553" s="93"/>
      <c r="AH10553" s="93"/>
    </row>
    <row r="10554" spans="21:34" x14ac:dyDescent="0.3">
      <c r="U10554" s="311" t="s">
        <v>34763</v>
      </c>
      <c r="V10554" s="312">
        <v>60328.72</v>
      </c>
      <c r="X10554" s="267" t="s">
        <v>50267</v>
      </c>
      <c r="Y10554" s="268">
        <v>22213.93</v>
      </c>
      <c r="AA10554" s="229" t="s">
        <v>33936</v>
      </c>
      <c r="AB10554" s="230">
        <v>556171.53</v>
      </c>
      <c r="AD10554" s="209" t="s">
        <v>24604</v>
      </c>
      <c r="AE10554" s="210">
        <v>122.4</v>
      </c>
      <c r="AF10554" s="93"/>
      <c r="AG10554" s="93"/>
      <c r="AH10554" s="93"/>
    </row>
    <row r="10555" spans="21:34" x14ac:dyDescent="0.3">
      <c r="U10555" s="311" t="s">
        <v>17737</v>
      </c>
      <c r="V10555" s="312">
        <v>10286.56</v>
      </c>
      <c r="X10555" s="267" t="s">
        <v>55308</v>
      </c>
      <c r="Y10555" s="268">
        <v>3350.64</v>
      </c>
      <c r="AA10555" s="229" t="s">
        <v>33937</v>
      </c>
      <c r="AB10555" s="230">
        <v>16451.29</v>
      </c>
      <c r="AD10555" s="209" t="s">
        <v>24605</v>
      </c>
      <c r="AE10555" s="210">
        <v>129733.25</v>
      </c>
      <c r="AF10555" s="93"/>
      <c r="AG10555" s="93"/>
      <c r="AH10555" s="93"/>
    </row>
    <row r="10556" spans="21:34" x14ac:dyDescent="0.3">
      <c r="U10556" s="311" t="s">
        <v>17738</v>
      </c>
      <c r="V10556" s="312">
        <v>16774.11</v>
      </c>
      <c r="X10556" s="267" t="s">
        <v>50269</v>
      </c>
      <c r="Y10556" s="268">
        <v>12352.12</v>
      </c>
      <c r="AA10556" s="229" t="s">
        <v>33938</v>
      </c>
      <c r="AB10556" s="230">
        <v>84145.24</v>
      </c>
      <c r="AD10556" s="209" t="s">
        <v>24606</v>
      </c>
      <c r="AE10556" s="210">
        <v>1219</v>
      </c>
      <c r="AF10556" s="93"/>
      <c r="AG10556" s="93"/>
      <c r="AH10556" s="93"/>
    </row>
    <row r="10557" spans="21:34" x14ac:dyDescent="0.3">
      <c r="U10557" s="311" t="s">
        <v>34764</v>
      </c>
      <c r="V10557" s="312">
        <v>15161.48</v>
      </c>
      <c r="X10557" s="267" t="s">
        <v>55309</v>
      </c>
      <c r="Y10557" s="268">
        <v>1175.18</v>
      </c>
      <c r="AA10557" s="229" t="s">
        <v>39363</v>
      </c>
      <c r="AB10557" s="230">
        <v>258198.96</v>
      </c>
      <c r="AD10557" s="209" t="s">
        <v>24607</v>
      </c>
      <c r="AE10557" s="210">
        <v>4083.35</v>
      </c>
      <c r="AF10557" s="93"/>
      <c r="AG10557" s="93"/>
      <c r="AH10557" s="93"/>
    </row>
    <row r="10558" spans="21:34" x14ac:dyDescent="0.3">
      <c r="U10558" s="311" t="s">
        <v>17739</v>
      </c>
      <c r="V10558" s="312">
        <v>584.37</v>
      </c>
      <c r="X10558" s="267" t="s">
        <v>62747</v>
      </c>
      <c r="Y10558" s="268">
        <v>214.46</v>
      </c>
      <c r="AA10558" s="229" t="s">
        <v>33939</v>
      </c>
      <c r="AB10558" s="230">
        <v>50237.78</v>
      </c>
      <c r="AD10558" s="209" t="s">
        <v>24608</v>
      </c>
      <c r="AE10558" s="210">
        <v>14793.07</v>
      </c>
      <c r="AF10558" s="93"/>
      <c r="AG10558" s="93"/>
      <c r="AH10558" s="93"/>
    </row>
    <row r="10559" spans="21:34" x14ac:dyDescent="0.3">
      <c r="U10559" s="311" t="s">
        <v>17742</v>
      </c>
      <c r="V10559" s="312">
        <v>253.86</v>
      </c>
      <c r="X10559" s="267" t="s">
        <v>62748</v>
      </c>
      <c r="Y10559" s="268">
        <v>19.97</v>
      </c>
      <c r="AA10559" s="229" t="s">
        <v>33940</v>
      </c>
      <c r="AB10559" s="230">
        <v>256455.07</v>
      </c>
      <c r="AD10559" s="209" t="s">
        <v>24609</v>
      </c>
      <c r="AE10559" s="210">
        <v>5721.79</v>
      </c>
      <c r="AF10559" s="93"/>
      <c r="AG10559" s="93"/>
      <c r="AH10559" s="93"/>
    </row>
    <row r="10560" spans="21:34" x14ac:dyDescent="0.3">
      <c r="U10560" s="311" t="s">
        <v>17743</v>
      </c>
      <c r="V10560" s="312">
        <v>4000</v>
      </c>
      <c r="X10560" s="267" t="s">
        <v>39378</v>
      </c>
      <c r="Y10560" s="268">
        <v>88186.64</v>
      </c>
      <c r="AA10560" s="229" t="s">
        <v>35377</v>
      </c>
      <c r="AB10560" s="230">
        <v>1506305.09</v>
      </c>
      <c r="AD10560" s="209" t="s">
        <v>24610</v>
      </c>
      <c r="AE10560" s="210">
        <v>4320</v>
      </c>
      <c r="AF10560" s="93"/>
      <c r="AG10560" s="93"/>
      <c r="AH10560" s="93"/>
    </row>
    <row r="10561" spans="21:34" x14ac:dyDescent="0.3">
      <c r="U10561" s="311" t="s">
        <v>56775</v>
      </c>
      <c r="V10561" s="312">
        <v>51399.28</v>
      </c>
      <c r="X10561" s="267" t="s">
        <v>53277</v>
      </c>
      <c r="Y10561" s="268">
        <v>5883</v>
      </c>
      <c r="AA10561" s="229" t="s">
        <v>35378</v>
      </c>
      <c r="AB10561" s="230">
        <v>215856.63</v>
      </c>
      <c r="AD10561" s="209" t="s">
        <v>24611</v>
      </c>
      <c r="AE10561" s="210">
        <v>12803.28</v>
      </c>
      <c r="AF10561" s="93"/>
      <c r="AG10561" s="93"/>
      <c r="AH10561" s="93"/>
    </row>
    <row r="10562" spans="21:34" x14ac:dyDescent="0.3">
      <c r="U10562" s="311" t="s">
        <v>56776</v>
      </c>
      <c r="V10562" s="312">
        <v>47832</v>
      </c>
      <c r="X10562" s="267" t="s">
        <v>56411</v>
      </c>
      <c r="Y10562" s="268">
        <v>11000</v>
      </c>
      <c r="AA10562" s="229" t="s">
        <v>35379</v>
      </c>
      <c r="AB10562" s="230">
        <v>2097.36</v>
      </c>
      <c r="AD10562" s="209" t="s">
        <v>24612</v>
      </c>
      <c r="AE10562" s="210">
        <v>95633.4</v>
      </c>
      <c r="AF10562" s="93"/>
      <c r="AG10562" s="93"/>
      <c r="AH10562" s="93"/>
    </row>
    <row r="10563" spans="21:34" x14ac:dyDescent="0.3">
      <c r="U10563" s="311" t="s">
        <v>17796</v>
      </c>
      <c r="V10563" s="312">
        <v>24512</v>
      </c>
      <c r="X10563" s="267" t="s">
        <v>56412</v>
      </c>
      <c r="Y10563" s="268">
        <v>837.63</v>
      </c>
      <c r="AA10563" s="229" t="s">
        <v>35380</v>
      </c>
      <c r="AB10563" s="230">
        <v>3700</v>
      </c>
      <c r="AD10563" s="209" t="s">
        <v>24613</v>
      </c>
      <c r="AE10563" s="210">
        <v>7315.92</v>
      </c>
      <c r="AF10563" s="93"/>
      <c r="AG10563" s="93"/>
      <c r="AH10563" s="93"/>
    </row>
    <row r="10564" spans="21:34" x14ac:dyDescent="0.3">
      <c r="U10564" s="311" t="s">
        <v>17798</v>
      </c>
      <c r="V10564" s="312">
        <v>145458.53</v>
      </c>
      <c r="X10564" s="267" t="s">
        <v>57701</v>
      </c>
      <c r="Y10564" s="268">
        <v>20016.37</v>
      </c>
      <c r="AA10564" s="229" t="s">
        <v>33941</v>
      </c>
      <c r="AB10564" s="230">
        <v>123.87</v>
      </c>
      <c r="AD10564" s="209" t="s">
        <v>24614</v>
      </c>
      <c r="AE10564" s="210">
        <v>19497.55</v>
      </c>
      <c r="AF10564" s="93"/>
      <c r="AG10564" s="93"/>
      <c r="AH10564" s="93"/>
    </row>
    <row r="10565" spans="21:34" x14ac:dyDescent="0.3">
      <c r="U10565" s="311" t="s">
        <v>17800</v>
      </c>
      <c r="V10565" s="312">
        <v>10721.14</v>
      </c>
      <c r="X10565" s="267" t="s">
        <v>56413</v>
      </c>
      <c r="Y10565" s="268">
        <v>103324.98</v>
      </c>
      <c r="AA10565" s="229" t="s">
        <v>24976</v>
      </c>
      <c r="AB10565" s="230">
        <v>507510.67</v>
      </c>
      <c r="AD10565" s="209" t="s">
        <v>24615</v>
      </c>
      <c r="AE10565" s="210">
        <v>163220.16</v>
      </c>
      <c r="AF10565" s="93"/>
      <c r="AG10565" s="93"/>
      <c r="AH10565" s="93"/>
    </row>
    <row r="10566" spans="21:34" x14ac:dyDescent="0.3">
      <c r="U10566" s="311" t="s">
        <v>36137</v>
      </c>
      <c r="V10566" s="312">
        <v>37626.93</v>
      </c>
      <c r="X10566" s="267" t="s">
        <v>56414</v>
      </c>
      <c r="Y10566" s="268">
        <v>134872.72</v>
      </c>
      <c r="AA10566" s="229" t="s">
        <v>24977</v>
      </c>
      <c r="AB10566" s="230">
        <v>464715.78</v>
      </c>
      <c r="AD10566" s="209" t="s">
        <v>24616</v>
      </c>
      <c r="AE10566" s="210">
        <v>208008</v>
      </c>
      <c r="AF10566" s="93"/>
      <c r="AG10566" s="93"/>
      <c r="AH10566" s="93"/>
    </row>
    <row r="10567" spans="21:34" x14ac:dyDescent="0.3">
      <c r="U10567" s="311" t="s">
        <v>13281</v>
      </c>
      <c r="V10567" s="312">
        <v>45132.08</v>
      </c>
      <c r="X10567" s="267" t="s">
        <v>56415</v>
      </c>
      <c r="Y10567" s="268">
        <v>68250.080000000002</v>
      </c>
      <c r="AA10567" s="229" t="s">
        <v>33942</v>
      </c>
      <c r="AB10567" s="230">
        <v>177181.79</v>
      </c>
      <c r="AD10567" s="209" t="s">
        <v>24617</v>
      </c>
      <c r="AE10567" s="210">
        <v>38837.75</v>
      </c>
      <c r="AF10567" s="93"/>
      <c r="AG10567" s="93"/>
      <c r="AH10567" s="93"/>
    </row>
    <row r="10568" spans="21:34" x14ac:dyDescent="0.3">
      <c r="U10568" s="311" t="s">
        <v>17801</v>
      </c>
      <c r="V10568" s="312">
        <v>362.8</v>
      </c>
      <c r="X10568" s="267" t="s">
        <v>56416</v>
      </c>
      <c r="Y10568" s="268">
        <v>23022.34</v>
      </c>
      <c r="AA10568" s="229" t="s">
        <v>39364</v>
      </c>
      <c r="AB10568" s="230">
        <v>629111.67000000004</v>
      </c>
      <c r="AD10568" s="209" t="s">
        <v>24618</v>
      </c>
      <c r="AE10568" s="210">
        <v>924.48</v>
      </c>
      <c r="AF10568" s="93"/>
      <c r="AG10568" s="93"/>
      <c r="AH10568" s="93"/>
    </row>
    <row r="10569" spans="21:34" x14ac:dyDescent="0.3">
      <c r="U10569" s="311" t="s">
        <v>17802</v>
      </c>
      <c r="V10569" s="312">
        <v>37.630000000000003</v>
      </c>
      <c r="X10569" s="267" t="s">
        <v>56417</v>
      </c>
      <c r="Y10569" s="268">
        <v>5081.68</v>
      </c>
      <c r="AA10569" s="229" t="s">
        <v>40513</v>
      </c>
      <c r="AB10569" s="230">
        <v>390115.29</v>
      </c>
      <c r="AD10569" s="209" t="s">
        <v>24619</v>
      </c>
      <c r="AE10569" s="210">
        <v>82476</v>
      </c>
      <c r="AF10569" s="93"/>
      <c r="AG10569" s="93"/>
      <c r="AH10569" s="93"/>
    </row>
    <row r="10570" spans="21:34" x14ac:dyDescent="0.3">
      <c r="U10570" s="311" t="s">
        <v>62347</v>
      </c>
      <c r="V10570" s="312">
        <v>-1.71</v>
      </c>
      <c r="X10570" s="267" t="s">
        <v>56418</v>
      </c>
      <c r="Y10570" s="268">
        <v>24375.91</v>
      </c>
      <c r="AA10570" s="229" t="s">
        <v>53205</v>
      </c>
      <c r="AB10570" s="230">
        <v>2486629.0499999998</v>
      </c>
      <c r="AD10570" s="209" t="s">
        <v>24620</v>
      </c>
      <c r="AE10570" s="210">
        <v>249225</v>
      </c>
      <c r="AF10570" s="93"/>
      <c r="AG10570" s="93"/>
      <c r="AH10570" s="93"/>
    </row>
    <row r="10571" spans="21:34" x14ac:dyDescent="0.3">
      <c r="U10571" s="311" t="s">
        <v>31839</v>
      </c>
      <c r="V10571" s="312">
        <v>4901.1499999999996</v>
      </c>
      <c r="X10571" s="267" t="s">
        <v>56419</v>
      </c>
      <c r="Y10571" s="268">
        <v>1374.02</v>
      </c>
      <c r="AA10571" s="229" t="s">
        <v>40514</v>
      </c>
      <c r="AB10571" s="230">
        <v>323938.8</v>
      </c>
      <c r="AD10571" s="209" t="s">
        <v>13940</v>
      </c>
      <c r="AE10571" s="210">
        <v>235119.62</v>
      </c>
      <c r="AF10571" s="93"/>
      <c r="AG10571" s="93"/>
      <c r="AH10571" s="93"/>
    </row>
    <row r="10572" spans="21:34" x14ac:dyDescent="0.3">
      <c r="U10572" s="311" t="s">
        <v>17803</v>
      </c>
      <c r="V10572" s="312">
        <v>57171.42</v>
      </c>
      <c r="X10572" s="267" t="s">
        <v>62749</v>
      </c>
      <c r="Y10572" s="268">
        <v>487.84</v>
      </c>
      <c r="AA10572" s="229" t="s">
        <v>35381</v>
      </c>
      <c r="AB10572" s="230">
        <v>3420341.96</v>
      </c>
      <c r="AD10572" s="209" t="s">
        <v>13941</v>
      </c>
      <c r="AE10572" s="210">
        <v>134277.79</v>
      </c>
      <c r="AF10572" s="93"/>
      <c r="AG10572" s="93"/>
      <c r="AH10572" s="93"/>
    </row>
    <row r="10573" spans="21:34" x14ac:dyDescent="0.3">
      <c r="U10573" s="311" t="s">
        <v>43179</v>
      </c>
      <c r="V10573" s="312">
        <v>5000</v>
      </c>
      <c r="X10573" s="267" t="s">
        <v>62750</v>
      </c>
      <c r="Y10573" s="268">
        <v>27.36</v>
      </c>
      <c r="AA10573" s="229" t="s">
        <v>48156</v>
      </c>
      <c r="AB10573" s="230">
        <v>389283.75</v>
      </c>
      <c r="AD10573" s="209" t="s">
        <v>24621</v>
      </c>
      <c r="AE10573" s="210">
        <v>16124.9</v>
      </c>
      <c r="AF10573" s="93"/>
      <c r="AG10573" s="93"/>
      <c r="AH10573" s="93"/>
    </row>
    <row r="10574" spans="21:34" x14ac:dyDescent="0.3">
      <c r="U10574" s="311" t="s">
        <v>59967</v>
      </c>
      <c r="V10574" s="312">
        <v>2261.94</v>
      </c>
      <c r="X10574" s="267" t="s">
        <v>57702</v>
      </c>
      <c r="Y10574" s="268">
        <v>941796.54</v>
      </c>
      <c r="AA10574" s="229" t="s">
        <v>39365</v>
      </c>
      <c r="AB10574" s="230">
        <v>3211255.88</v>
      </c>
      <c r="AD10574" s="209" t="s">
        <v>24622</v>
      </c>
      <c r="AE10574" s="210">
        <v>68015.33</v>
      </c>
      <c r="AF10574" s="93"/>
      <c r="AG10574" s="93"/>
      <c r="AH10574" s="93"/>
    </row>
    <row r="10575" spans="21:34" x14ac:dyDescent="0.3">
      <c r="U10575" s="311" t="s">
        <v>65108</v>
      </c>
      <c r="V10575" s="312">
        <v>212.33</v>
      </c>
      <c r="X10575" s="267" t="s">
        <v>57703</v>
      </c>
      <c r="Y10575" s="268">
        <v>182376.66</v>
      </c>
      <c r="AA10575" s="229" t="s">
        <v>39366</v>
      </c>
      <c r="AB10575" s="230">
        <v>138682.47</v>
      </c>
      <c r="AD10575" s="209" t="s">
        <v>24623</v>
      </c>
      <c r="AE10575" s="210">
        <v>41136.15</v>
      </c>
      <c r="AF10575" s="93"/>
      <c r="AG10575" s="93"/>
      <c r="AH10575" s="93"/>
    </row>
    <row r="10576" spans="21:34" x14ac:dyDescent="0.3">
      <c r="U10576" s="311" t="s">
        <v>17805</v>
      </c>
      <c r="V10576" s="312">
        <v>54758.63</v>
      </c>
      <c r="X10576" s="267" t="s">
        <v>57704</v>
      </c>
      <c r="Y10576" s="268">
        <v>473985.36</v>
      </c>
      <c r="AA10576" s="229" t="s">
        <v>42790</v>
      </c>
      <c r="AB10576" s="230">
        <v>168121.82</v>
      </c>
      <c r="AD10576" s="209" t="s">
        <v>24624</v>
      </c>
      <c r="AE10576" s="210">
        <v>48627.3</v>
      </c>
      <c r="AF10576" s="93"/>
      <c r="AG10576" s="93"/>
      <c r="AH10576" s="93"/>
    </row>
    <row r="10577" spans="21:34" x14ac:dyDescent="0.3">
      <c r="U10577" s="311" t="s">
        <v>62872</v>
      </c>
      <c r="V10577" s="312">
        <v>27357.35</v>
      </c>
      <c r="X10577" s="267" t="s">
        <v>25299</v>
      </c>
      <c r="Y10577" s="268">
        <v>-473985.36</v>
      </c>
      <c r="AA10577" s="229" t="s">
        <v>42791</v>
      </c>
      <c r="AB10577" s="230">
        <v>12902.18</v>
      </c>
      <c r="AD10577" s="209" t="s">
        <v>24625</v>
      </c>
      <c r="AE10577" s="210">
        <v>5984</v>
      </c>
      <c r="AF10577" s="93"/>
      <c r="AG10577" s="93"/>
      <c r="AH10577" s="93"/>
    </row>
    <row r="10578" spans="21:34" x14ac:dyDescent="0.3">
      <c r="U10578" s="311" t="s">
        <v>13286</v>
      </c>
      <c r="V10578" s="312">
        <v>37766.92</v>
      </c>
      <c r="X10578" s="267" t="s">
        <v>53282</v>
      </c>
      <c r="Y10578" s="268">
        <v>14289.83</v>
      </c>
      <c r="AA10578" s="229" t="s">
        <v>53206</v>
      </c>
      <c r="AB10578" s="230">
        <v>7745.23</v>
      </c>
      <c r="AD10578" s="209" t="s">
        <v>24626</v>
      </c>
      <c r="AE10578" s="210">
        <v>9360.4500000000007</v>
      </c>
      <c r="AF10578" s="93"/>
      <c r="AG10578" s="93"/>
      <c r="AH10578" s="93"/>
    </row>
    <row r="10579" spans="21:34" x14ac:dyDescent="0.3">
      <c r="U10579" s="311" t="s">
        <v>13287</v>
      </c>
      <c r="V10579" s="312">
        <v>124892.06</v>
      </c>
      <c r="X10579" s="267" t="s">
        <v>25301</v>
      </c>
      <c r="Y10579" s="268">
        <v>-14289.83</v>
      </c>
      <c r="AA10579" s="229" t="s">
        <v>50245</v>
      </c>
      <c r="AB10579" s="230">
        <v>52585.87</v>
      </c>
      <c r="AD10579" s="209" t="s">
        <v>24627</v>
      </c>
      <c r="AE10579" s="210">
        <v>1100</v>
      </c>
      <c r="AF10579" s="93"/>
      <c r="AG10579" s="93"/>
      <c r="AH10579" s="93"/>
    </row>
    <row r="10580" spans="21:34" x14ac:dyDescent="0.3">
      <c r="U10580" s="311" t="s">
        <v>13288</v>
      </c>
      <c r="V10580" s="312">
        <v>68067.73</v>
      </c>
      <c r="X10580" s="267" t="s">
        <v>25305</v>
      </c>
      <c r="Y10580" s="268">
        <v>-5412.47</v>
      </c>
      <c r="AA10580" s="229" t="s">
        <v>53207</v>
      </c>
      <c r="AB10580" s="230">
        <v>112031.14</v>
      </c>
      <c r="AD10580" s="209" t="s">
        <v>24628</v>
      </c>
      <c r="AE10580" s="210">
        <v>1613.93</v>
      </c>
      <c r="AF10580" s="93"/>
      <c r="AG10580" s="93"/>
      <c r="AH10580" s="93"/>
    </row>
    <row r="10581" spans="21:34" x14ac:dyDescent="0.3">
      <c r="U10581" s="311" t="s">
        <v>17806</v>
      </c>
      <c r="V10581" s="312">
        <v>728762.46</v>
      </c>
      <c r="X10581" s="267" t="s">
        <v>25310</v>
      </c>
      <c r="Y10581" s="268">
        <v>-414.05</v>
      </c>
      <c r="AA10581" s="229" t="s">
        <v>53208</v>
      </c>
      <c r="AB10581" s="230">
        <v>74510.41</v>
      </c>
      <c r="AD10581" s="209" t="s">
        <v>24629</v>
      </c>
      <c r="AE10581" s="210">
        <v>923.71</v>
      </c>
      <c r="AF10581" s="93"/>
      <c r="AG10581" s="93"/>
      <c r="AH10581" s="93"/>
    </row>
    <row r="10582" spans="21:34" x14ac:dyDescent="0.3">
      <c r="U10582" s="311" t="s">
        <v>17807</v>
      </c>
      <c r="V10582" s="312">
        <v>16546.97</v>
      </c>
      <c r="X10582" s="267" t="s">
        <v>53283</v>
      </c>
      <c r="Y10582" s="268">
        <v>5826.52</v>
      </c>
      <c r="AA10582" s="229" t="s">
        <v>47143</v>
      </c>
      <c r="AB10582" s="230">
        <v>22613.56</v>
      </c>
      <c r="AD10582" s="209" t="s">
        <v>24630</v>
      </c>
      <c r="AE10582" s="210">
        <v>2617.73</v>
      </c>
      <c r="AF10582" s="93"/>
      <c r="AG10582" s="93"/>
      <c r="AH10582" s="93"/>
    </row>
    <row r="10583" spans="21:34" x14ac:dyDescent="0.3">
      <c r="U10583" s="311" t="s">
        <v>69389</v>
      </c>
      <c r="V10583" s="312">
        <v>600</v>
      </c>
      <c r="X10583" s="267" t="s">
        <v>25314</v>
      </c>
      <c r="Y10583" s="268">
        <v>-12502.48</v>
      </c>
      <c r="AA10583" s="229" t="s">
        <v>53209</v>
      </c>
      <c r="AB10583" s="230">
        <v>5422.81</v>
      </c>
      <c r="AD10583" s="209" t="s">
        <v>24631</v>
      </c>
      <c r="AE10583" s="210">
        <v>5600</v>
      </c>
      <c r="AF10583" s="93"/>
      <c r="AG10583" s="93"/>
      <c r="AH10583" s="93"/>
    </row>
    <row r="10584" spans="21:34" x14ac:dyDescent="0.3">
      <c r="U10584" s="311" t="s">
        <v>69390</v>
      </c>
      <c r="V10584" s="312">
        <v>72180</v>
      </c>
      <c r="X10584" s="267" t="s">
        <v>25315</v>
      </c>
      <c r="Y10584" s="268">
        <v>-956.44</v>
      </c>
      <c r="AA10584" s="229" t="s">
        <v>36549</v>
      </c>
      <c r="AB10584" s="230">
        <v>16422.439999999999</v>
      </c>
      <c r="AD10584" s="209" t="s">
        <v>24632</v>
      </c>
      <c r="AE10584" s="210">
        <v>62604.85</v>
      </c>
      <c r="AF10584" s="93"/>
      <c r="AG10584" s="93"/>
      <c r="AH10584" s="93"/>
    </row>
    <row r="10585" spans="21:34" x14ac:dyDescent="0.3">
      <c r="U10585" s="311" t="s">
        <v>69391</v>
      </c>
      <c r="V10585" s="312">
        <v>472.71</v>
      </c>
      <c r="X10585" s="267" t="s">
        <v>53285</v>
      </c>
      <c r="Y10585" s="268">
        <v>13458.92</v>
      </c>
      <c r="AA10585" s="229" t="s">
        <v>35382</v>
      </c>
      <c r="AB10585" s="230">
        <v>1857903.53</v>
      </c>
      <c r="AD10585" s="209" t="s">
        <v>24633</v>
      </c>
      <c r="AE10585" s="210">
        <v>66345</v>
      </c>
      <c r="AF10585" s="93"/>
      <c r="AG10585" s="93"/>
      <c r="AH10585" s="93"/>
    </row>
    <row r="10586" spans="21:34" x14ac:dyDescent="0.3">
      <c r="U10586" s="311" t="s">
        <v>58754</v>
      </c>
      <c r="V10586" s="312">
        <v>100</v>
      </c>
      <c r="X10586" s="267" t="s">
        <v>48175</v>
      </c>
      <c r="Y10586" s="268">
        <v>155203.91</v>
      </c>
      <c r="AA10586" s="229" t="s">
        <v>53210</v>
      </c>
      <c r="AB10586" s="230">
        <v>17068.150000000001</v>
      </c>
      <c r="AD10586" s="209" t="s">
        <v>24634</v>
      </c>
      <c r="AE10586" s="210">
        <v>64611.81</v>
      </c>
      <c r="AF10586" s="93"/>
      <c r="AG10586" s="93"/>
      <c r="AH10586" s="93"/>
    </row>
    <row r="10587" spans="21:34" x14ac:dyDescent="0.3">
      <c r="U10587" s="311" t="s">
        <v>69392</v>
      </c>
      <c r="V10587" s="312">
        <v>15819</v>
      </c>
      <c r="X10587" s="267" t="s">
        <v>49083</v>
      </c>
      <c r="Y10587" s="268">
        <v>35008.269999999997</v>
      </c>
      <c r="AA10587" s="229" t="s">
        <v>48157</v>
      </c>
      <c r="AB10587" s="230">
        <v>12495</v>
      </c>
      <c r="AD10587" s="209" t="s">
        <v>24635</v>
      </c>
      <c r="AE10587" s="210">
        <v>376564.28</v>
      </c>
      <c r="AF10587" s="93"/>
      <c r="AG10587" s="93"/>
      <c r="AH10587" s="93"/>
    </row>
    <row r="10588" spans="21:34" x14ac:dyDescent="0.3">
      <c r="U10588" s="311" t="s">
        <v>69393</v>
      </c>
      <c r="V10588" s="312">
        <v>278.74</v>
      </c>
      <c r="X10588" s="267" t="s">
        <v>40539</v>
      </c>
      <c r="Y10588" s="268">
        <v>3906000</v>
      </c>
      <c r="AA10588" s="229" t="s">
        <v>45371</v>
      </c>
      <c r="AB10588" s="230">
        <v>571670.34</v>
      </c>
      <c r="AD10588" s="209" t="s">
        <v>24636</v>
      </c>
      <c r="AE10588" s="210">
        <v>111851.07</v>
      </c>
      <c r="AF10588" s="93"/>
      <c r="AG10588" s="93"/>
      <c r="AH10588" s="93"/>
    </row>
    <row r="10589" spans="21:34" x14ac:dyDescent="0.3">
      <c r="U10589" s="311" t="s">
        <v>13289</v>
      </c>
      <c r="V10589" s="312">
        <v>213485.1</v>
      </c>
      <c r="X10589" s="267" t="s">
        <v>53287</v>
      </c>
      <c r="Y10589" s="268">
        <v>456732.99</v>
      </c>
      <c r="AA10589" s="229" t="s">
        <v>35383</v>
      </c>
      <c r="AB10589" s="230">
        <v>249658.14</v>
      </c>
      <c r="AD10589" s="209" t="s">
        <v>24637</v>
      </c>
      <c r="AE10589" s="210">
        <v>257566.79</v>
      </c>
      <c r="AF10589" s="93"/>
      <c r="AG10589" s="93"/>
      <c r="AH10589" s="93"/>
    </row>
    <row r="10590" spans="21:34" x14ac:dyDescent="0.3">
      <c r="U10590" s="311" t="s">
        <v>17810</v>
      </c>
      <c r="V10590" s="312">
        <v>15000</v>
      </c>
      <c r="X10590" s="267" t="s">
        <v>39380</v>
      </c>
      <c r="Y10590" s="268">
        <v>345531.88</v>
      </c>
      <c r="AA10590" s="229" t="s">
        <v>35384</v>
      </c>
      <c r="AB10590" s="230">
        <v>203670.72</v>
      </c>
      <c r="AD10590" s="209" t="s">
        <v>24638</v>
      </c>
      <c r="AE10590" s="210">
        <v>97900</v>
      </c>
      <c r="AF10590" s="93"/>
      <c r="AG10590" s="93"/>
      <c r="AH10590" s="93"/>
    </row>
    <row r="10591" spans="21:34" x14ac:dyDescent="0.3">
      <c r="U10591" s="311" t="s">
        <v>17811</v>
      </c>
      <c r="V10591" s="312">
        <v>704147.61</v>
      </c>
      <c r="X10591" s="267" t="s">
        <v>39381</v>
      </c>
      <c r="Y10591" s="268">
        <v>151987.71</v>
      </c>
      <c r="AA10591" s="229" t="s">
        <v>35385</v>
      </c>
      <c r="AB10591" s="230">
        <v>631888.12</v>
      </c>
      <c r="AD10591" s="209" t="s">
        <v>24639</v>
      </c>
      <c r="AE10591" s="210">
        <v>3446</v>
      </c>
      <c r="AF10591" s="93"/>
      <c r="AG10591" s="93"/>
      <c r="AH10591" s="93"/>
    </row>
    <row r="10592" spans="21:34" x14ac:dyDescent="0.3">
      <c r="U10592" s="311" t="s">
        <v>54270</v>
      </c>
      <c r="V10592" s="312">
        <v>48640.28</v>
      </c>
      <c r="X10592" s="267" t="s">
        <v>48176</v>
      </c>
      <c r="Y10592" s="268">
        <v>40904.97</v>
      </c>
      <c r="AA10592" s="229" t="s">
        <v>35386</v>
      </c>
      <c r="AB10592" s="230">
        <v>209377.53</v>
      </c>
      <c r="AD10592" s="209" t="s">
        <v>24640</v>
      </c>
      <c r="AE10592" s="210">
        <v>1378.92</v>
      </c>
      <c r="AF10592" s="93"/>
      <c r="AG10592" s="93"/>
      <c r="AH10592" s="93"/>
    </row>
    <row r="10593" spans="21:34" x14ac:dyDescent="0.3">
      <c r="U10593" s="311" t="s">
        <v>69394</v>
      </c>
      <c r="V10593" s="312">
        <v>315.24</v>
      </c>
      <c r="X10593" s="267" t="s">
        <v>25318</v>
      </c>
      <c r="Y10593" s="268">
        <v>652191.47</v>
      </c>
      <c r="AA10593" s="229" t="s">
        <v>53211</v>
      </c>
      <c r="AB10593" s="230">
        <v>609369.46</v>
      </c>
      <c r="AD10593" s="209" t="s">
        <v>24641</v>
      </c>
      <c r="AE10593" s="210">
        <v>33956.78</v>
      </c>
      <c r="AF10593" s="93"/>
      <c r="AG10593" s="93"/>
      <c r="AH10593" s="93"/>
    </row>
    <row r="10594" spans="21:34" x14ac:dyDescent="0.3">
      <c r="U10594" s="311" t="s">
        <v>40740</v>
      </c>
      <c r="V10594" s="312">
        <v>51348.88</v>
      </c>
      <c r="X10594" s="267" t="s">
        <v>53288</v>
      </c>
      <c r="Y10594" s="268">
        <v>146321.72</v>
      </c>
      <c r="AA10594" s="229" t="s">
        <v>53212</v>
      </c>
      <c r="AB10594" s="230">
        <v>16000</v>
      </c>
      <c r="AD10594" s="209" t="s">
        <v>24642</v>
      </c>
      <c r="AE10594" s="210">
        <v>100094.3</v>
      </c>
      <c r="AF10594" s="93"/>
      <c r="AG10594" s="93"/>
      <c r="AH10594" s="93"/>
    </row>
    <row r="10595" spans="21:34" x14ac:dyDescent="0.3">
      <c r="U10595" s="311" t="s">
        <v>56777</v>
      </c>
      <c r="V10595" s="312">
        <v>503893.54</v>
      </c>
      <c r="X10595" s="267" t="s">
        <v>39382</v>
      </c>
      <c r="Y10595" s="268">
        <v>129645.54</v>
      </c>
      <c r="AA10595" s="229" t="s">
        <v>48158</v>
      </c>
      <c r="AB10595" s="230">
        <v>175</v>
      </c>
      <c r="AD10595" s="209" t="s">
        <v>24643</v>
      </c>
      <c r="AE10595" s="210">
        <v>34731.31</v>
      </c>
      <c r="AF10595" s="93"/>
      <c r="AG10595" s="93"/>
      <c r="AH10595" s="93"/>
    </row>
    <row r="10596" spans="21:34" x14ac:dyDescent="0.3">
      <c r="U10596" s="311" t="s">
        <v>40741</v>
      </c>
      <c r="V10596" s="312">
        <v>237431</v>
      </c>
      <c r="X10596" s="267" t="s">
        <v>25319</v>
      </c>
      <c r="Y10596" s="268">
        <v>473985.36</v>
      </c>
      <c r="AA10596" s="229" t="s">
        <v>53213</v>
      </c>
      <c r="AB10596" s="230">
        <v>8.23</v>
      </c>
      <c r="AD10596" s="209" t="s">
        <v>24644</v>
      </c>
      <c r="AE10596" s="210">
        <v>3166.66</v>
      </c>
      <c r="AF10596" s="93"/>
      <c r="AG10596" s="93"/>
      <c r="AH10596" s="93"/>
    </row>
    <row r="10597" spans="21:34" x14ac:dyDescent="0.3">
      <c r="U10597" s="311" t="s">
        <v>17900</v>
      </c>
      <c r="V10597" s="312">
        <v>17356.09</v>
      </c>
      <c r="X10597" s="267" t="s">
        <v>49084</v>
      </c>
      <c r="Y10597" s="268">
        <v>109407.5</v>
      </c>
      <c r="AA10597" s="229" t="s">
        <v>45372</v>
      </c>
      <c r="AB10597" s="230">
        <v>439642.88</v>
      </c>
      <c r="AD10597" s="209" t="s">
        <v>24645</v>
      </c>
      <c r="AE10597" s="210">
        <v>6000</v>
      </c>
      <c r="AF10597" s="93"/>
      <c r="AG10597" s="93"/>
      <c r="AH10597" s="93"/>
    </row>
    <row r="10598" spans="21:34" x14ac:dyDescent="0.3">
      <c r="U10598" s="311" t="s">
        <v>17902</v>
      </c>
      <c r="V10598" s="312">
        <v>354302.01</v>
      </c>
      <c r="X10598" s="267" t="s">
        <v>60664</v>
      </c>
      <c r="Y10598" s="268">
        <v>32587.5</v>
      </c>
      <c r="AA10598" s="229" t="s">
        <v>45373</v>
      </c>
      <c r="AB10598" s="230">
        <v>447878.7</v>
      </c>
      <c r="AD10598" s="209" t="s">
        <v>24646</v>
      </c>
      <c r="AE10598" s="210">
        <v>24822.7</v>
      </c>
      <c r="AF10598" s="93"/>
      <c r="AG10598" s="93"/>
      <c r="AH10598" s="93"/>
    </row>
    <row r="10599" spans="21:34" x14ac:dyDescent="0.3">
      <c r="U10599" s="311" t="s">
        <v>17904</v>
      </c>
      <c r="V10599" s="312">
        <v>41816.94</v>
      </c>
      <c r="X10599" s="267" t="s">
        <v>56420</v>
      </c>
      <c r="Y10599" s="268">
        <v>1109.4100000000001</v>
      </c>
      <c r="AA10599" s="229" t="s">
        <v>53214</v>
      </c>
      <c r="AB10599" s="230">
        <v>21539.52</v>
      </c>
      <c r="AD10599" s="209" t="s">
        <v>24647</v>
      </c>
      <c r="AE10599" s="210">
        <v>40699.78</v>
      </c>
      <c r="AF10599" s="93"/>
      <c r="AG10599" s="93"/>
      <c r="AH10599" s="93"/>
    </row>
    <row r="10600" spans="21:34" x14ac:dyDescent="0.3">
      <c r="U10600" s="311" t="s">
        <v>17905</v>
      </c>
      <c r="V10600" s="312">
        <v>107552</v>
      </c>
      <c r="X10600" s="267" t="s">
        <v>56421</v>
      </c>
      <c r="Y10600" s="268">
        <v>35964.6</v>
      </c>
      <c r="AA10600" s="229" t="s">
        <v>50246</v>
      </c>
      <c r="AB10600" s="230">
        <v>9921.84</v>
      </c>
      <c r="AD10600" s="209" t="s">
        <v>24648</v>
      </c>
      <c r="AE10600" s="210">
        <v>24446.34</v>
      </c>
      <c r="AF10600" s="93"/>
      <c r="AG10600" s="93"/>
      <c r="AH10600" s="93"/>
    </row>
    <row r="10601" spans="21:34" x14ac:dyDescent="0.3">
      <c r="U10601" s="311" t="s">
        <v>17907</v>
      </c>
      <c r="V10601" s="312">
        <v>125795.46</v>
      </c>
      <c r="X10601" s="267" t="s">
        <v>50271</v>
      </c>
      <c r="Y10601" s="268">
        <v>14320</v>
      </c>
      <c r="AA10601" s="229" t="s">
        <v>50247</v>
      </c>
      <c r="AB10601" s="230">
        <v>8034.05</v>
      </c>
      <c r="AD10601" s="209" t="s">
        <v>24649</v>
      </c>
      <c r="AE10601" s="210">
        <v>9362.4699999999993</v>
      </c>
      <c r="AF10601" s="93"/>
      <c r="AG10601" s="93"/>
      <c r="AH10601" s="93"/>
    </row>
    <row r="10602" spans="21:34" x14ac:dyDescent="0.3">
      <c r="U10602" s="311" t="s">
        <v>17908</v>
      </c>
      <c r="V10602" s="312">
        <v>29394.46</v>
      </c>
      <c r="X10602" s="267" t="s">
        <v>55310</v>
      </c>
      <c r="Y10602" s="268">
        <v>226285</v>
      </c>
      <c r="AA10602" s="229" t="s">
        <v>49063</v>
      </c>
      <c r="AB10602" s="230">
        <v>1236</v>
      </c>
      <c r="AD10602" s="209" t="s">
        <v>24650</v>
      </c>
      <c r="AE10602" s="210">
        <v>43516.9</v>
      </c>
      <c r="AF10602" s="93"/>
      <c r="AG10602" s="93"/>
      <c r="AH10602" s="93"/>
    </row>
    <row r="10603" spans="21:34" x14ac:dyDescent="0.3">
      <c r="U10603" s="311" t="s">
        <v>34786</v>
      </c>
      <c r="V10603" s="312">
        <v>34999.589999999997</v>
      </c>
      <c r="X10603" s="267" t="s">
        <v>50272</v>
      </c>
      <c r="Y10603" s="268">
        <v>20647.89</v>
      </c>
      <c r="AA10603" s="229" t="s">
        <v>50248</v>
      </c>
      <c r="AB10603" s="230">
        <v>1586.05</v>
      </c>
      <c r="AD10603" s="209" t="s">
        <v>24651</v>
      </c>
      <c r="AE10603" s="210">
        <v>26180</v>
      </c>
      <c r="AF10603" s="93"/>
      <c r="AG10603" s="93"/>
      <c r="AH10603" s="93"/>
    </row>
    <row r="10604" spans="21:34" x14ac:dyDescent="0.3">
      <c r="U10604" s="311" t="s">
        <v>33299</v>
      </c>
      <c r="V10604" s="312">
        <v>26458.7</v>
      </c>
      <c r="X10604" s="267" t="s">
        <v>50273</v>
      </c>
      <c r="Y10604" s="268">
        <v>60408.36</v>
      </c>
      <c r="AA10604" s="229" t="s">
        <v>49064</v>
      </c>
      <c r="AB10604" s="230">
        <v>638.23</v>
      </c>
      <c r="AD10604" s="209" t="s">
        <v>24652</v>
      </c>
      <c r="AE10604" s="210">
        <v>23983.88</v>
      </c>
      <c r="AF10604" s="93"/>
      <c r="AG10604" s="93"/>
      <c r="AH10604" s="93"/>
    </row>
    <row r="10605" spans="21:34" x14ac:dyDescent="0.3">
      <c r="U10605" s="311" t="s">
        <v>17911</v>
      </c>
      <c r="V10605" s="312">
        <v>10749.3</v>
      </c>
      <c r="X10605" s="267" t="s">
        <v>57705</v>
      </c>
      <c r="Y10605" s="268">
        <v>524.12</v>
      </c>
      <c r="AA10605" s="229" t="s">
        <v>50249</v>
      </c>
      <c r="AB10605" s="230">
        <v>2318.44</v>
      </c>
      <c r="AD10605" s="209" t="s">
        <v>24653</v>
      </c>
      <c r="AE10605" s="210">
        <v>1834.76</v>
      </c>
      <c r="AF10605" s="93"/>
      <c r="AG10605" s="93"/>
      <c r="AH10605" s="93"/>
    </row>
    <row r="10606" spans="21:34" x14ac:dyDescent="0.3">
      <c r="U10606" s="311" t="s">
        <v>59969</v>
      </c>
      <c r="V10606" s="312">
        <v>682.5</v>
      </c>
      <c r="X10606" s="267" t="s">
        <v>58627</v>
      </c>
      <c r="Y10606" s="268">
        <v>33207.22</v>
      </c>
      <c r="AA10606" s="229" t="s">
        <v>50250</v>
      </c>
      <c r="AB10606" s="230">
        <v>647.86</v>
      </c>
      <c r="AD10606" s="209" t="s">
        <v>24654</v>
      </c>
      <c r="AE10606" s="210">
        <v>5199.7299999999996</v>
      </c>
      <c r="AF10606" s="93"/>
      <c r="AG10606" s="93"/>
      <c r="AH10606" s="93"/>
    </row>
    <row r="10607" spans="21:34" x14ac:dyDescent="0.3">
      <c r="U10607" s="311" t="s">
        <v>17914</v>
      </c>
      <c r="V10607" s="312">
        <v>8098.39</v>
      </c>
      <c r="X10607" s="267" t="s">
        <v>55311</v>
      </c>
      <c r="Y10607" s="268">
        <v>21302.639999999999</v>
      </c>
      <c r="AA10607" s="229" t="s">
        <v>53215</v>
      </c>
      <c r="AB10607" s="230">
        <v>680.37</v>
      </c>
      <c r="AD10607" s="209" t="s">
        <v>24655</v>
      </c>
      <c r="AE10607" s="210">
        <v>202830.14</v>
      </c>
      <c r="AF10607" s="93"/>
      <c r="AG10607" s="93"/>
      <c r="AH10607" s="93"/>
    </row>
    <row r="10608" spans="21:34" x14ac:dyDescent="0.3">
      <c r="U10608" s="311" t="s">
        <v>17916</v>
      </c>
      <c r="V10608" s="312">
        <v>7637.25</v>
      </c>
      <c r="X10608" s="267" t="s">
        <v>64716</v>
      </c>
      <c r="Y10608" s="268">
        <v>1023.36</v>
      </c>
      <c r="AA10608" s="229" t="s">
        <v>45374</v>
      </c>
      <c r="AB10608" s="230">
        <v>2049579.66</v>
      </c>
      <c r="AD10608" s="209" t="s">
        <v>24656</v>
      </c>
      <c r="AE10608" s="210">
        <v>14856.35</v>
      </c>
      <c r="AF10608" s="93"/>
      <c r="AG10608" s="93"/>
      <c r="AH10608" s="93"/>
    </row>
    <row r="10609" spans="21:34" x14ac:dyDescent="0.3">
      <c r="U10609" s="311" t="s">
        <v>17917</v>
      </c>
      <c r="V10609" s="312">
        <v>5149</v>
      </c>
      <c r="X10609" s="267" t="s">
        <v>58628</v>
      </c>
      <c r="Y10609" s="268">
        <v>53078.59</v>
      </c>
      <c r="AA10609" s="229" t="s">
        <v>45375</v>
      </c>
      <c r="AB10609" s="230">
        <v>156257.34</v>
      </c>
      <c r="AD10609" s="209" t="s">
        <v>24657</v>
      </c>
      <c r="AE10609" s="210">
        <v>43973.49</v>
      </c>
      <c r="AF10609" s="93"/>
      <c r="AG10609" s="93"/>
      <c r="AH10609" s="93"/>
    </row>
    <row r="10610" spans="21:34" x14ac:dyDescent="0.3">
      <c r="U10610" s="311" t="s">
        <v>17918</v>
      </c>
      <c r="V10610" s="312">
        <v>10000</v>
      </c>
      <c r="X10610" s="267" t="s">
        <v>53291</v>
      </c>
      <c r="Y10610" s="268">
        <v>41602.07</v>
      </c>
      <c r="AA10610" s="229" t="s">
        <v>42792</v>
      </c>
      <c r="AB10610" s="230">
        <v>77350.67</v>
      </c>
      <c r="AD10610" s="209" t="s">
        <v>24658</v>
      </c>
      <c r="AE10610" s="210">
        <v>18915.36</v>
      </c>
      <c r="AF10610" s="93"/>
      <c r="AG10610" s="93"/>
      <c r="AH10610" s="93"/>
    </row>
    <row r="10611" spans="21:34" x14ac:dyDescent="0.3">
      <c r="U10611" s="311" t="s">
        <v>40742</v>
      </c>
      <c r="V10611" s="312">
        <v>49275.29</v>
      </c>
      <c r="X10611" s="267" t="s">
        <v>64717</v>
      </c>
      <c r="Y10611" s="268">
        <v>7092.87</v>
      </c>
      <c r="AA10611" s="229" t="s">
        <v>42793</v>
      </c>
      <c r="AB10611" s="230">
        <v>5917.33</v>
      </c>
      <c r="AD10611" s="209" t="s">
        <v>24659</v>
      </c>
      <c r="AE10611" s="210">
        <v>18981</v>
      </c>
      <c r="AF10611" s="93"/>
      <c r="AG10611" s="93"/>
      <c r="AH10611" s="93"/>
    </row>
    <row r="10612" spans="21:34" x14ac:dyDescent="0.3">
      <c r="U10612" s="311" t="s">
        <v>40743</v>
      </c>
      <c r="V10612" s="312">
        <v>1396.92</v>
      </c>
      <c r="X10612" s="267" t="s">
        <v>55312</v>
      </c>
      <c r="Y10612" s="268">
        <v>323.39999999999998</v>
      </c>
      <c r="AA10612" s="229" t="s">
        <v>25026</v>
      </c>
      <c r="AB10612" s="230">
        <v>4118.76</v>
      </c>
      <c r="AD10612" s="209" t="s">
        <v>24660</v>
      </c>
      <c r="AE10612" s="210">
        <v>1388.93</v>
      </c>
      <c r="AF10612" s="93"/>
      <c r="AG10612" s="93"/>
      <c r="AH10612" s="93"/>
    </row>
    <row r="10613" spans="21:34" x14ac:dyDescent="0.3">
      <c r="U10613" s="311" t="s">
        <v>17919</v>
      </c>
      <c r="V10613" s="312">
        <v>65541.789999999994</v>
      </c>
      <c r="X10613" s="267" t="s">
        <v>53292</v>
      </c>
      <c r="Y10613" s="268">
        <v>16487.310000000001</v>
      </c>
      <c r="AA10613" s="229" t="s">
        <v>25027</v>
      </c>
      <c r="AB10613" s="230">
        <v>274.66000000000003</v>
      </c>
      <c r="AD10613" s="209" t="s">
        <v>24661</v>
      </c>
      <c r="AE10613" s="210">
        <v>106.24</v>
      </c>
      <c r="AF10613" s="93"/>
      <c r="AG10613" s="93"/>
      <c r="AH10613" s="93"/>
    </row>
    <row r="10614" spans="21:34" x14ac:dyDescent="0.3">
      <c r="U10614" s="311" t="s">
        <v>17920</v>
      </c>
      <c r="V10614" s="312">
        <v>18200</v>
      </c>
      <c r="X10614" s="267" t="s">
        <v>53293</v>
      </c>
      <c r="Y10614" s="268">
        <v>8330</v>
      </c>
      <c r="AA10614" s="229" t="s">
        <v>47144</v>
      </c>
      <c r="AB10614" s="230">
        <v>2560</v>
      </c>
      <c r="AD10614" s="209" t="s">
        <v>24662</v>
      </c>
      <c r="AE10614" s="210">
        <v>301.12</v>
      </c>
      <c r="AF10614" s="93"/>
      <c r="AG10614" s="93"/>
      <c r="AH10614" s="93"/>
    </row>
    <row r="10615" spans="21:34" x14ac:dyDescent="0.3">
      <c r="U10615" s="311" t="s">
        <v>17922</v>
      </c>
      <c r="V10615" s="312">
        <v>196850</v>
      </c>
      <c r="X10615" s="267" t="s">
        <v>53294</v>
      </c>
      <c r="Y10615" s="268">
        <v>3605</v>
      </c>
      <c r="AA10615" s="229" t="s">
        <v>25029</v>
      </c>
      <c r="AB10615" s="230">
        <v>3254</v>
      </c>
      <c r="AD10615" s="209" t="s">
        <v>24663</v>
      </c>
      <c r="AE10615" s="210">
        <v>46235.02</v>
      </c>
      <c r="AF10615" s="93"/>
      <c r="AG10615" s="93"/>
      <c r="AH10615" s="93"/>
    </row>
    <row r="10616" spans="21:34" x14ac:dyDescent="0.3">
      <c r="U10616" s="311" t="s">
        <v>17924</v>
      </c>
      <c r="V10616" s="312">
        <v>80826.05</v>
      </c>
      <c r="X10616" s="267" t="s">
        <v>55313</v>
      </c>
      <c r="Y10616" s="268">
        <v>0.08</v>
      </c>
      <c r="AA10616" s="229" t="s">
        <v>42794</v>
      </c>
      <c r="AB10616" s="230">
        <v>28460.720000000001</v>
      </c>
      <c r="AD10616" s="209" t="s">
        <v>24664</v>
      </c>
      <c r="AE10616" s="210">
        <v>175266.6</v>
      </c>
      <c r="AF10616" s="93"/>
      <c r="AG10616" s="93"/>
      <c r="AH10616" s="93"/>
    </row>
    <row r="10617" spans="21:34" x14ac:dyDescent="0.3">
      <c r="U10617" s="311" t="s">
        <v>17925</v>
      </c>
      <c r="V10617" s="312">
        <v>257942.3</v>
      </c>
      <c r="X10617" s="267" t="s">
        <v>53295</v>
      </c>
      <c r="Y10617" s="268">
        <v>2199.08</v>
      </c>
      <c r="AA10617" s="229" t="s">
        <v>42795</v>
      </c>
      <c r="AB10617" s="230">
        <v>24617.97</v>
      </c>
      <c r="AD10617" s="209" t="s">
        <v>24665</v>
      </c>
      <c r="AE10617" s="210">
        <v>6650.08</v>
      </c>
      <c r="AF10617" s="93"/>
      <c r="AG10617" s="93"/>
      <c r="AH10617" s="93"/>
    </row>
    <row r="10618" spans="21:34" x14ac:dyDescent="0.3">
      <c r="U10618" s="311" t="s">
        <v>17926</v>
      </c>
      <c r="V10618" s="312">
        <v>123554.4</v>
      </c>
      <c r="X10618" s="267" t="s">
        <v>53296</v>
      </c>
      <c r="Y10618" s="268">
        <v>6360.66</v>
      </c>
      <c r="AA10618" s="229" t="s">
        <v>42796</v>
      </c>
      <c r="AB10618" s="230">
        <v>4060.52</v>
      </c>
      <c r="AD10618" s="209" t="s">
        <v>24666</v>
      </c>
      <c r="AE10618" s="210">
        <v>3853.96</v>
      </c>
      <c r="AF10618" s="93"/>
      <c r="AG10618" s="93"/>
      <c r="AH10618" s="93"/>
    </row>
    <row r="10619" spans="21:34" x14ac:dyDescent="0.3">
      <c r="U10619" s="311" t="s">
        <v>17927</v>
      </c>
      <c r="V10619" s="312">
        <v>44778.46</v>
      </c>
      <c r="X10619" s="267" t="s">
        <v>57706</v>
      </c>
      <c r="Y10619" s="268">
        <v>19466.349999999999</v>
      </c>
      <c r="AA10619" s="229" t="s">
        <v>45376</v>
      </c>
      <c r="AB10619" s="230">
        <v>3500</v>
      </c>
      <c r="AD10619" s="209" t="s">
        <v>24667</v>
      </c>
      <c r="AE10619" s="210">
        <v>514.08000000000004</v>
      </c>
      <c r="AF10619" s="93"/>
      <c r="AG10619" s="93"/>
      <c r="AH10619" s="93"/>
    </row>
    <row r="10620" spans="21:34" x14ac:dyDescent="0.3">
      <c r="U10620" s="311" t="s">
        <v>17928</v>
      </c>
      <c r="V10620" s="312">
        <v>798</v>
      </c>
      <c r="X10620" s="267" t="s">
        <v>56422</v>
      </c>
      <c r="Y10620" s="268">
        <v>968.13</v>
      </c>
      <c r="AA10620" s="229" t="s">
        <v>25031</v>
      </c>
      <c r="AB10620" s="230">
        <v>96</v>
      </c>
      <c r="AD10620" s="209" t="s">
        <v>24668</v>
      </c>
      <c r="AE10620" s="210">
        <v>14100.07</v>
      </c>
      <c r="AF10620" s="93"/>
      <c r="AG10620" s="93"/>
      <c r="AH10620" s="93"/>
    </row>
    <row r="10621" spans="21:34" x14ac:dyDescent="0.3">
      <c r="U10621" s="311" t="s">
        <v>17930</v>
      </c>
      <c r="V10621" s="312">
        <v>9528.19</v>
      </c>
      <c r="X10621" s="267" t="s">
        <v>63306</v>
      </c>
      <c r="Y10621" s="268">
        <v>4608.8</v>
      </c>
      <c r="AA10621" s="229" t="s">
        <v>35391</v>
      </c>
      <c r="AB10621" s="230">
        <v>18713.28</v>
      </c>
      <c r="AD10621" s="209" t="s">
        <v>24669</v>
      </c>
      <c r="AE10621" s="210">
        <v>2571.5300000000002</v>
      </c>
      <c r="AF10621" s="93"/>
      <c r="AG10621" s="93"/>
      <c r="AH10621" s="93"/>
    </row>
    <row r="10622" spans="21:34" x14ac:dyDescent="0.3">
      <c r="U10622" s="311" t="s">
        <v>17936</v>
      </c>
      <c r="V10622" s="312">
        <v>90072.82</v>
      </c>
      <c r="X10622" s="267" t="s">
        <v>63307</v>
      </c>
      <c r="Y10622" s="268">
        <v>1037.28</v>
      </c>
      <c r="AA10622" s="229" t="s">
        <v>25032</v>
      </c>
      <c r="AB10622" s="230">
        <v>783</v>
      </c>
      <c r="AD10622" s="209" t="s">
        <v>24670</v>
      </c>
      <c r="AE10622" s="210">
        <v>15525.94</v>
      </c>
      <c r="AF10622" s="93"/>
      <c r="AG10622" s="93"/>
      <c r="AH10622" s="93"/>
    </row>
    <row r="10623" spans="21:34" x14ac:dyDescent="0.3">
      <c r="U10623" s="311" t="s">
        <v>17937</v>
      </c>
      <c r="V10623" s="312">
        <v>130646.27</v>
      </c>
      <c r="X10623" s="267" t="s">
        <v>58629</v>
      </c>
      <c r="Y10623" s="268">
        <v>24355.33</v>
      </c>
      <c r="AA10623" s="229" t="s">
        <v>40515</v>
      </c>
      <c r="AB10623" s="230">
        <v>1596.85</v>
      </c>
      <c r="AD10623" s="209" t="s">
        <v>24671</v>
      </c>
      <c r="AE10623" s="210">
        <v>6695</v>
      </c>
      <c r="AF10623" s="93"/>
      <c r="AG10623" s="93"/>
      <c r="AH10623" s="93"/>
    </row>
    <row r="10624" spans="21:34" x14ac:dyDescent="0.3">
      <c r="U10624" s="311" t="s">
        <v>17943</v>
      </c>
      <c r="V10624" s="312">
        <v>1385.62</v>
      </c>
      <c r="X10624" s="267" t="s">
        <v>50274</v>
      </c>
      <c r="Y10624" s="268">
        <v>104365.78</v>
      </c>
      <c r="AA10624" s="229" t="s">
        <v>53216</v>
      </c>
      <c r="AB10624" s="230">
        <v>2500</v>
      </c>
      <c r="AD10624" s="209" t="s">
        <v>24672</v>
      </c>
      <c r="AE10624" s="210">
        <v>111851.07</v>
      </c>
      <c r="AF10624" s="93"/>
      <c r="AG10624" s="93"/>
      <c r="AH10624" s="93"/>
    </row>
    <row r="10625" spans="21:34" x14ac:dyDescent="0.3">
      <c r="U10625" s="311" t="s">
        <v>17944</v>
      </c>
      <c r="V10625" s="312">
        <v>41190.660000000003</v>
      </c>
      <c r="X10625" s="267" t="s">
        <v>53298</v>
      </c>
      <c r="Y10625" s="268">
        <v>3265.5</v>
      </c>
      <c r="AA10625" s="229" t="s">
        <v>39368</v>
      </c>
      <c r="AB10625" s="230">
        <v>13742.99</v>
      </c>
      <c r="AD10625" s="209" t="s">
        <v>24673</v>
      </c>
      <c r="AE10625" s="210">
        <v>257566.79</v>
      </c>
      <c r="AF10625" s="93"/>
      <c r="AG10625" s="93"/>
      <c r="AH10625" s="93"/>
    </row>
    <row r="10626" spans="21:34" x14ac:dyDescent="0.3">
      <c r="U10626" s="311" t="s">
        <v>17945</v>
      </c>
      <c r="V10626" s="312">
        <v>50344.37</v>
      </c>
      <c r="X10626" s="267" t="s">
        <v>64718</v>
      </c>
      <c r="Y10626" s="268">
        <v>1103.26</v>
      </c>
      <c r="AA10626" s="229" t="s">
        <v>49065</v>
      </c>
      <c r="AB10626" s="230">
        <v>3247.2</v>
      </c>
      <c r="AD10626" s="209" t="s">
        <v>24674</v>
      </c>
      <c r="AE10626" s="210">
        <v>175266.6</v>
      </c>
      <c r="AF10626" s="93"/>
      <c r="AG10626" s="93"/>
      <c r="AH10626" s="93"/>
    </row>
    <row r="10627" spans="21:34" x14ac:dyDescent="0.3">
      <c r="U10627" s="311" t="s">
        <v>50620</v>
      </c>
      <c r="V10627" s="312">
        <v>25386.77</v>
      </c>
      <c r="X10627" s="267" t="s">
        <v>62971</v>
      </c>
      <c r="Y10627" s="268">
        <v>40552.559999999998</v>
      </c>
      <c r="AA10627" s="229" t="s">
        <v>49066</v>
      </c>
      <c r="AB10627" s="230">
        <v>7431.36</v>
      </c>
      <c r="AD10627" s="209" t="s">
        <v>24675</v>
      </c>
      <c r="AE10627" s="210">
        <v>307380.21999999997</v>
      </c>
      <c r="AF10627" s="93"/>
      <c r="AG10627" s="93"/>
      <c r="AH10627" s="93"/>
    </row>
    <row r="10628" spans="21:34" x14ac:dyDescent="0.3">
      <c r="U10628" s="311" t="s">
        <v>17970</v>
      </c>
      <c r="V10628" s="312">
        <v>2439.42</v>
      </c>
      <c r="X10628" s="267" t="s">
        <v>64719</v>
      </c>
      <c r="Y10628" s="268">
        <v>66872.600000000006</v>
      </c>
      <c r="AA10628" s="229" t="s">
        <v>49067</v>
      </c>
      <c r="AB10628" s="230">
        <v>568.64</v>
      </c>
      <c r="AD10628" s="209" t="s">
        <v>24676</v>
      </c>
      <c r="AE10628" s="210">
        <v>9360.4500000000007</v>
      </c>
      <c r="AF10628" s="93"/>
      <c r="AG10628" s="93"/>
      <c r="AH10628" s="93"/>
    </row>
    <row r="10629" spans="21:34" x14ac:dyDescent="0.3">
      <c r="U10629" s="311" t="s">
        <v>69395</v>
      </c>
      <c r="V10629" s="312">
        <v>875.06</v>
      </c>
      <c r="X10629" s="267" t="s">
        <v>53299</v>
      </c>
      <c r="Y10629" s="268">
        <v>10939.27</v>
      </c>
      <c r="AA10629" s="229" t="s">
        <v>45377</v>
      </c>
      <c r="AB10629" s="230">
        <v>27012.54</v>
      </c>
      <c r="AD10629" s="209" t="s">
        <v>24677</v>
      </c>
      <c r="AE10629" s="210">
        <v>3853.96</v>
      </c>
      <c r="AF10629" s="93"/>
      <c r="AG10629" s="93"/>
      <c r="AH10629" s="93"/>
    </row>
    <row r="10630" spans="21:34" x14ac:dyDescent="0.3">
      <c r="U10630" s="311" t="s">
        <v>69396</v>
      </c>
      <c r="V10630" s="312">
        <v>1245.08</v>
      </c>
      <c r="X10630" s="267" t="s">
        <v>25320</v>
      </c>
      <c r="Y10630" s="268">
        <v>-10939.27</v>
      </c>
      <c r="AA10630" s="229" t="s">
        <v>45378</v>
      </c>
      <c r="AB10630" s="230">
        <v>2066.46</v>
      </c>
      <c r="AD10630" s="209" t="s">
        <v>24678</v>
      </c>
      <c r="AE10630" s="210">
        <v>514.08000000000004</v>
      </c>
      <c r="AF10630" s="93"/>
      <c r="AG10630" s="93"/>
      <c r="AH10630" s="93"/>
    </row>
    <row r="10631" spans="21:34" x14ac:dyDescent="0.3">
      <c r="U10631" s="311" t="s">
        <v>17971</v>
      </c>
      <c r="V10631" s="312">
        <v>260</v>
      </c>
      <c r="X10631" s="267" t="s">
        <v>25322</v>
      </c>
      <c r="Y10631" s="268">
        <v>375076.69</v>
      </c>
      <c r="AA10631" s="229" t="s">
        <v>45379</v>
      </c>
      <c r="AB10631" s="230">
        <v>22069</v>
      </c>
      <c r="AD10631" s="209" t="s">
        <v>24679</v>
      </c>
      <c r="AE10631" s="210">
        <v>3446</v>
      </c>
      <c r="AF10631" s="93"/>
      <c r="AG10631" s="93"/>
      <c r="AH10631" s="93"/>
    </row>
    <row r="10632" spans="21:34" x14ac:dyDescent="0.3">
      <c r="U10632" s="311" t="s">
        <v>17973</v>
      </c>
      <c r="V10632" s="312">
        <v>2328.8200000000002</v>
      </c>
      <c r="X10632" s="267" t="s">
        <v>25324</v>
      </c>
      <c r="Y10632" s="268">
        <v>17914.95</v>
      </c>
      <c r="AA10632" s="229" t="s">
        <v>25049</v>
      </c>
      <c r="AB10632" s="230">
        <v>10250</v>
      </c>
      <c r="AD10632" s="209" t="s">
        <v>24680</v>
      </c>
      <c r="AE10632" s="210">
        <v>14100.07</v>
      </c>
      <c r="AF10632" s="93"/>
      <c r="AG10632" s="93"/>
      <c r="AH10632" s="93"/>
    </row>
    <row r="10633" spans="21:34" x14ac:dyDescent="0.3">
      <c r="U10633" s="311" t="s">
        <v>17974</v>
      </c>
      <c r="V10633" s="312">
        <v>6074.72</v>
      </c>
      <c r="X10633" s="267" t="s">
        <v>42806</v>
      </c>
      <c r="Y10633" s="268">
        <v>104854.9</v>
      </c>
      <c r="AA10633" s="229" t="s">
        <v>25050</v>
      </c>
      <c r="AB10633" s="230">
        <v>784.12</v>
      </c>
      <c r="AD10633" s="209" t="s">
        <v>24681</v>
      </c>
      <c r="AE10633" s="210">
        <v>2571.5300000000002</v>
      </c>
      <c r="AF10633" s="93"/>
      <c r="AG10633" s="93"/>
      <c r="AH10633" s="93"/>
    </row>
    <row r="10634" spans="21:34" x14ac:dyDescent="0.3">
      <c r="U10634" s="311" t="s">
        <v>59970</v>
      </c>
      <c r="V10634" s="312">
        <v>7105.9</v>
      </c>
      <c r="X10634" s="267" t="s">
        <v>59171</v>
      </c>
      <c r="Y10634" s="268">
        <v>133250.23000000001</v>
      </c>
      <c r="AA10634" s="229" t="s">
        <v>25051</v>
      </c>
      <c r="AB10634" s="230">
        <v>5040</v>
      </c>
      <c r="AD10634" s="209" t="s">
        <v>13946</v>
      </c>
      <c r="AE10634" s="210">
        <v>235119.62</v>
      </c>
      <c r="AF10634" s="93"/>
      <c r="AG10634" s="93"/>
      <c r="AH10634" s="93"/>
    </row>
    <row r="10635" spans="21:34" x14ac:dyDescent="0.3">
      <c r="U10635" s="311" t="s">
        <v>36143</v>
      </c>
      <c r="V10635" s="312">
        <v>10208.35</v>
      </c>
      <c r="X10635" s="267" t="s">
        <v>33966</v>
      </c>
      <c r="Y10635" s="268">
        <v>140.6</v>
      </c>
      <c r="AA10635" s="229" t="s">
        <v>50251</v>
      </c>
      <c r="AB10635" s="230">
        <v>746.28</v>
      </c>
      <c r="AD10635" s="209" t="s">
        <v>13947</v>
      </c>
      <c r="AE10635" s="210">
        <v>134277.79</v>
      </c>
      <c r="AF10635" s="93"/>
      <c r="AG10635" s="93"/>
      <c r="AH10635" s="93"/>
    </row>
    <row r="10636" spans="21:34" x14ac:dyDescent="0.3">
      <c r="U10636" s="311" t="s">
        <v>62349</v>
      </c>
      <c r="V10636" s="312">
        <v>2236.3000000000002</v>
      </c>
      <c r="X10636" s="267" t="s">
        <v>35405</v>
      </c>
      <c r="Y10636" s="268">
        <v>1543950</v>
      </c>
      <c r="AA10636" s="229" t="s">
        <v>53217</v>
      </c>
      <c r="AB10636" s="230">
        <v>4051.67</v>
      </c>
      <c r="AD10636" s="209" t="s">
        <v>24682</v>
      </c>
      <c r="AE10636" s="210">
        <v>1378.92</v>
      </c>
      <c r="AF10636" s="93"/>
      <c r="AG10636" s="93"/>
      <c r="AH10636" s="93"/>
    </row>
    <row r="10637" spans="21:34" x14ac:dyDescent="0.3">
      <c r="U10637" s="311" t="s">
        <v>17999</v>
      </c>
      <c r="V10637" s="312">
        <v>471629.32</v>
      </c>
      <c r="X10637" s="267" t="s">
        <v>64720</v>
      </c>
      <c r="Y10637" s="268">
        <v>1680865.56</v>
      </c>
      <c r="AA10637" s="229" t="s">
        <v>53218</v>
      </c>
      <c r="AB10637" s="230">
        <v>309.95</v>
      </c>
      <c r="AD10637" s="209" t="s">
        <v>24683</v>
      </c>
      <c r="AE10637" s="210">
        <v>2488.9299999999998</v>
      </c>
      <c r="AF10637" s="93"/>
      <c r="AG10637" s="93"/>
      <c r="AH10637" s="93"/>
    </row>
    <row r="10638" spans="21:34" x14ac:dyDescent="0.3">
      <c r="U10638" s="311" t="s">
        <v>61670</v>
      </c>
      <c r="V10638" s="312">
        <v>1500</v>
      </c>
      <c r="X10638" s="267" t="s">
        <v>42807</v>
      </c>
      <c r="Y10638" s="268">
        <v>520237.5</v>
      </c>
      <c r="AA10638" s="229" t="s">
        <v>53219</v>
      </c>
      <c r="AB10638" s="230">
        <v>654</v>
      </c>
      <c r="AD10638" s="209" t="s">
        <v>24684</v>
      </c>
      <c r="AE10638" s="210">
        <v>121231.21</v>
      </c>
      <c r="AF10638" s="93"/>
      <c r="AG10638" s="93"/>
      <c r="AH10638" s="93"/>
    </row>
    <row r="10639" spans="21:34" x14ac:dyDescent="0.3">
      <c r="U10639" s="311" t="s">
        <v>18002</v>
      </c>
      <c r="V10639" s="312">
        <v>25699.360000000001</v>
      </c>
      <c r="X10639" s="267" t="s">
        <v>25327</v>
      </c>
      <c r="Y10639" s="268">
        <v>328729.46999999997</v>
      </c>
      <c r="AA10639" s="229" t="s">
        <v>53220</v>
      </c>
      <c r="AB10639" s="230">
        <v>647.86</v>
      </c>
      <c r="AD10639" s="209" t="s">
        <v>13949</v>
      </c>
      <c r="AE10639" s="210">
        <v>74519.7</v>
      </c>
      <c r="AF10639" s="93"/>
      <c r="AG10639" s="93"/>
      <c r="AH10639" s="93"/>
    </row>
    <row r="10640" spans="21:34" x14ac:dyDescent="0.3">
      <c r="U10640" s="311" t="s">
        <v>18003</v>
      </c>
      <c r="V10640" s="312">
        <v>7432.91</v>
      </c>
      <c r="X10640" s="267" t="s">
        <v>25328</v>
      </c>
      <c r="Y10640" s="268">
        <v>648101.62</v>
      </c>
      <c r="AA10640" s="229" t="s">
        <v>53221</v>
      </c>
      <c r="AB10640" s="230">
        <v>600</v>
      </c>
      <c r="AD10640" s="209" t="s">
        <v>13950</v>
      </c>
      <c r="AE10640" s="210">
        <v>171683.92</v>
      </c>
      <c r="AF10640" s="93"/>
      <c r="AG10640" s="93"/>
      <c r="AH10640" s="93"/>
    </row>
    <row r="10641" spans="21:34" x14ac:dyDescent="0.3">
      <c r="U10641" s="311" t="s">
        <v>18004</v>
      </c>
      <c r="V10641" s="312">
        <v>49438.81</v>
      </c>
      <c r="X10641" s="267" t="s">
        <v>59172</v>
      </c>
      <c r="Y10641" s="268">
        <v>68646.17</v>
      </c>
      <c r="AA10641" s="229" t="s">
        <v>45380</v>
      </c>
      <c r="AB10641" s="230">
        <v>8740.2000000000007</v>
      </c>
      <c r="AD10641" s="209" t="s">
        <v>13951</v>
      </c>
      <c r="AE10641" s="210">
        <v>53646.67</v>
      </c>
      <c r="AF10641" s="93"/>
      <c r="AG10641" s="93"/>
      <c r="AH10641" s="93"/>
    </row>
    <row r="10642" spans="21:34" x14ac:dyDescent="0.3">
      <c r="U10642" s="311" t="s">
        <v>34788</v>
      </c>
      <c r="V10642" s="312">
        <v>105895.29</v>
      </c>
      <c r="X10642" s="267" t="s">
        <v>25329</v>
      </c>
      <c r="Y10642" s="268">
        <v>61250</v>
      </c>
      <c r="AA10642" s="229" t="s">
        <v>47145</v>
      </c>
      <c r="AB10642" s="230">
        <v>688.5</v>
      </c>
      <c r="AD10642" s="209" t="s">
        <v>24685</v>
      </c>
      <c r="AE10642" s="210">
        <v>9861.66</v>
      </c>
      <c r="AF10642" s="93"/>
      <c r="AG10642" s="93"/>
      <c r="AH10642" s="93"/>
    </row>
    <row r="10643" spans="21:34" x14ac:dyDescent="0.3">
      <c r="U10643" s="311" t="s">
        <v>13303</v>
      </c>
      <c r="V10643" s="312">
        <v>413972.47</v>
      </c>
      <c r="X10643" s="267" t="s">
        <v>36567</v>
      </c>
      <c r="Y10643" s="268">
        <v>191.89</v>
      </c>
      <c r="AA10643" s="229" t="s">
        <v>45381</v>
      </c>
      <c r="AB10643" s="230">
        <v>25500</v>
      </c>
      <c r="AD10643" s="209" t="s">
        <v>24686</v>
      </c>
      <c r="AE10643" s="210">
        <v>6000</v>
      </c>
      <c r="AF10643" s="93"/>
      <c r="AG10643" s="93"/>
      <c r="AH10643" s="93"/>
    </row>
    <row r="10644" spans="21:34" x14ac:dyDescent="0.3">
      <c r="U10644" s="311" t="s">
        <v>18113</v>
      </c>
      <c r="V10644" s="312">
        <v>11801.67</v>
      </c>
      <c r="X10644" s="267" t="s">
        <v>25330</v>
      </c>
      <c r="Y10644" s="268">
        <v>1344014.73</v>
      </c>
      <c r="AA10644" s="229" t="s">
        <v>45382</v>
      </c>
      <c r="AB10644" s="230">
        <v>1950.8</v>
      </c>
      <c r="AD10644" s="209" t="s">
        <v>24687</v>
      </c>
      <c r="AE10644" s="210">
        <v>924.48</v>
      </c>
      <c r="AF10644" s="93"/>
      <c r="AG10644" s="93"/>
      <c r="AH10644" s="93"/>
    </row>
    <row r="10645" spans="21:34" x14ac:dyDescent="0.3">
      <c r="U10645" s="311" t="s">
        <v>18115</v>
      </c>
      <c r="V10645" s="312">
        <v>302628.25</v>
      </c>
      <c r="X10645" s="267" t="s">
        <v>53300</v>
      </c>
      <c r="Y10645" s="268">
        <v>451194.65</v>
      </c>
      <c r="AA10645" s="229" t="s">
        <v>25072</v>
      </c>
      <c r="AB10645" s="230">
        <v>24992</v>
      </c>
      <c r="AD10645" s="209" t="s">
        <v>24688</v>
      </c>
      <c r="AE10645" s="210">
        <v>63418.75</v>
      </c>
      <c r="AF10645" s="93"/>
      <c r="AG10645" s="93"/>
      <c r="AH10645" s="93"/>
    </row>
    <row r="10646" spans="21:34" x14ac:dyDescent="0.3">
      <c r="U10646" s="311" t="s">
        <v>18116</v>
      </c>
      <c r="V10646" s="312">
        <v>70200</v>
      </c>
      <c r="X10646" s="267" t="s">
        <v>39383</v>
      </c>
      <c r="Y10646" s="268">
        <v>1219209.8</v>
      </c>
      <c r="AA10646" s="229" t="s">
        <v>50252</v>
      </c>
      <c r="AB10646" s="230">
        <v>1826.76</v>
      </c>
      <c r="AD10646" s="209" t="s">
        <v>24689</v>
      </c>
      <c r="AE10646" s="210">
        <v>24822.7</v>
      </c>
      <c r="AF10646" s="93"/>
      <c r="AG10646" s="93"/>
      <c r="AH10646" s="93"/>
    </row>
    <row r="10647" spans="21:34" x14ac:dyDescent="0.3">
      <c r="U10647" s="311" t="s">
        <v>18117</v>
      </c>
      <c r="V10647" s="312">
        <v>303864.83</v>
      </c>
      <c r="X10647" s="267" t="s">
        <v>25331</v>
      </c>
      <c r="Y10647" s="268">
        <v>65108.1</v>
      </c>
      <c r="AA10647" s="229" t="s">
        <v>50253</v>
      </c>
      <c r="AB10647" s="230">
        <v>626.64</v>
      </c>
      <c r="AD10647" s="209" t="s">
        <v>24690</v>
      </c>
      <c r="AE10647" s="210">
        <v>643089.06999999995</v>
      </c>
      <c r="AF10647" s="93"/>
      <c r="AG10647" s="93"/>
      <c r="AH10647" s="93"/>
    </row>
    <row r="10648" spans="21:34" x14ac:dyDescent="0.3">
      <c r="U10648" s="311" t="s">
        <v>43180</v>
      </c>
      <c r="V10648" s="312">
        <v>172911.42</v>
      </c>
      <c r="X10648" s="267" t="s">
        <v>62478</v>
      </c>
      <c r="Y10648" s="268">
        <v>3834.5</v>
      </c>
      <c r="AA10648" s="229" t="s">
        <v>50254</v>
      </c>
      <c r="AB10648" s="230">
        <v>1100</v>
      </c>
      <c r="AD10648" s="209" t="s">
        <v>24691</v>
      </c>
      <c r="AE10648" s="210">
        <v>361465.4</v>
      </c>
      <c r="AF10648" s="93"/>
      <c r="AG10648" s="93"/>
      <c r="AH10648" s="93"/>
    </row>
    <row r="10649" spans="21:34" x14ac:dyDescent="0.3">
      <c r="U10649" s="311" t="s">
        <v>18120</v>
      </c>
      <c r="V10649" s="312">
        <v>396392.47</v>
      </c>
      <c r="X10649" s="267" t="s">
        <v>59173</v>
      </c>
      <c r="Y10649" s="268">
        <v>4964707.99</v>
      </c>
      <c r="AA10649" s="229" t="s">
        <v>47146</v>
      </c>
      <c r="AB10649" s="230">
        <v>87099.77</v>
      </c>
      <c r="AD10649" s="209" t="s">
        <v>24692</v>
      </c>
      <c r="AE10649" s="210">
        <v>16124.9</v>
      </c>
      <c r="AF10649" s="93"/>
      <c r="AG10649" s="93"/>
      <c r="AH10649" s="93"/>
    </row>
    <row r="10650" spans="21:34" x14ac:dyDescent="0.3">
      <c r="U10650" s="311" t="s">
        <v>18121</v>
      </c>
      <c r="V10650" s="312">
        <v>234147.08</v>
      </c>
      <c r="X10650" s="267" t="s">
        <v>56423</v>
      </c>
      <c r="Y10650" s="268">
        <v>2134.33</v>
      </c>
      <c r="AA10650" s="229" t="s">
        <v>36550</v>
      </c>
      <c r="AB10650" s="230">
        <v>3104.01</v>
      </c>
      <c r="AD10650" s="209" t="s">
        <v>24693</v>
      </c>
      <c r="AE10650" s="210">
        <v>622703.92000000004</v>
      </c>
      <c r="AF10650" s="93"/>
      <c r="AG10650" s="93"/>
      <c r="AH10650" s="93"/>
    </row>
    <row r="10651" spans="21:34" x14ac:dyDescent="0.3">
      <c r="U10651" s="311" t="s">
        <v>18124</v>
      </c>
      <c r="V10651" s="312">
        <v>100</v>
      </c>
      <c r="X10651" s="267" t="s">
        <v>56424</v>
      </c>
      <c r="Y10651" s="268">
        <v>163.28</v>
      </c>
      <c r="AA10651" s="229" t="s">
        <v>50255</v>
      </c>
      <c r="AB10651" s="230">
        <v>3769</v>
      </c>
      <c r="AD10651" s="209" t="s">
        <v>24694</v>
      </c>
      <c r="AE10651" s="210">
        <v>10000</v>
      </c>
      <c r="AF10651" s="93"/>
      <c r="AG10651" s="93"/>
      <c r="AH10651" s="93"/>
    </row>
    <row r="10652" spans="21:34" x14ac:dyDescent="0.3">
      <c r="U10652" s="311" t="s">
        <v>18126</v>
      </c>
      <c r="V10652" s="312">
        <v>2636.75</v>
      </c>
      <c r="X10652" s="267" t="s">
        <v>56425</v>
      </c>
      <c r="Y10652" s="268">
        <v>522.91</v>
      </c>
      <c r="AA10652" s="229" t="s">
        <v>49068</v>
      </c>
      <c r="AB10652" s="230">
        <v>6634.8</v>
      </c>
      <c r="AD10652" s="209" t="s">
        <v>24695</v>
      </c>
      <c r="AE10652" s="210">
        <v>247.15</v>
      </c>
      <c r="AF10652" s="93"/>
      <c r="AG10652" s="93"/>
      <c r="AH10652" s="93"/>
    </row>
    <row r="10653" spans="21:34" x14ac:dyDescent="0.3">
      <c r="U10653" s="311" t="s">
        <v>43181</v>
      </c>
      <c r="V10653" s="312">
        <v>11985.79</v>
      </c>
      <c r="X10653" s="267" t="s">
        <v>47152</v>
      </c>
      <c r="Y10653" s="268">
        <v>7689.24</v>
      </c>
      <c r="AA10653" s="229" t="s">
        <v>49069</v>
      </c>
      <c r="AB10653" s="230">
        <v>501.2</v>
      </c>
      <c r="AD10653" s="209" t="s">
        <v>24696</v>
      </c>
      <c r="AE10653" s="210">
        <v>2790</v>
      </c>
      <c r="AF10653" s="93"/>
      <c r="AG10653" s="93"/>
      <c r="AH10653" s="93"/>
    </row>
    <row r="10654" spans="21:34" x14ac:dyDescent="0.3">
      <c r="U10654" s="311" t="s">
        <v>45999</v>
      </c>
      <c r="V10654" s="312">
        <v>33143</v>
      </c>
      <c r="X10654" s="267" t="s">
        <v>53301</v>
      </c>
      <c r="Y10654" s="268">
        <v>105241.85</v>
      </c>
      <c r="AA10654" s="229" t="s">
        <v>45383</v>
      </c>
      <c r="AB10654" s="230">
        <v>3000</v>
      </c>
      <c r="AD10654" s="209" t="s">
        <v>24697</v>
      </c>
      <c r="AE10654" s="210">
        <v>967.48</v>
      </c>
      <c r="AF10654" s="93"/>
      <c r="AG10654" s="93"/>
      <c r="AH10654" s="93"/>
    </row>
    <row r="10655" spans="21:34" x14ac:dyDescent="0.3">
      <c r="U10655" s="311" t="s">
        <v>49338</v>
      </c>
      <c r="V10655" s="312">
        <v>9246.75</v>
      </c>
      <c r="X10655" s="267" t="s">
        <v>50275</v>
      </c>
      <c r="Y10655" s="268">
        <v>450.66</v>
      </c>
      <c r="AA10655" s="229" t="s">
        <v>45384</v>
      </c>
      <c r="AB10655" s="230">
        <v>229.5</v>
      </c>
      <c r="AD10655" s="209" t="s">
        <v>24698</v>
      </c>
      <c r="AE10655" s="210">
        <v>2495.37</v>
      </c>
      <c r="AF10655" s="93"/>
      <c r="AG10655" s="93"/>
      <c r="AH10655" s="93"/>
    </row>
    <row r="10656" spans="21:34" x14ac:dyDescent="0.3">
      <c r="U10656" s="311" t="s">
        <v>18127</v>
      </c>
      <c r="V10656" s="312">
        <v>14943.75</v>
      </c>
      <c r="X10656" s="267" t="s">
        <v>64721</v>
      </c>
      <c r="Y10656" s="268">
        <v>12</v>
      </c>
      <c r="AA10656" s="229" t="s">
        <v>45385</v>
      </c>
      <c r="AB10656" s="230">
        <v>54250</v>
      </c>
      <c r="AD10656" s="209" t="s">
        <v>24699</v>
      </c>
      <c r="AE10656" s="210">
        <v>1641</v>
      </c>
      <c r="AF10656" s="93"/>
      <c r="AG10656" s="93"/>
      <c r="AH10656" s="93"/>
    </row>
    <row r="10657" spans="21:34" x14ac:dyDescent="0.3">
      <c r="U10657" s="311" t="s">
        <v>18129</v>
      </c>
      <c r="V10657" s="312">
        <v>408583.36</v>
      </c>
      <c r="X10657" s="267" t="s">
        <v>58630</v>
      </c>
      <c r="Y10657" s="268">
        <v>14105.46</v>
      </c>
      <c r="AA10657" s="229" t="s">
        <v>45386</v>
      </c>
      <c r="AB10657" s="230">
        <v>4150.1400000000003</v>
      </c>
      <c r="AD10657" s="209" t="s">
        <v>24700</v>
      </c>
      <c r="AE10657" s="210">
        <v>1488.99</v>
      </c>
      <c r="AF10657" s="93"/>
      <c r="AG10657" s="93"/>
      <c r="AH10657" s="93"/>
    </row>
    <row r="10658" spans="21:34" x14ac:dyDescent="0.3">
      <c r="U10658" s="311" t="s">
        <v>18130</v>
      </c>
      <c r="V10658" s="312">
        <v>60845.919999999998</v>
      </c>
      <c r="X10658" s="267" t="s">
        <v>50276</v>
      </c>
      <c r="Y10658" s="268">
        <v>4949.18</v>
      </c>
      <c r="AA10658" s="229" t="s">
        <v>36551</v>
      </c>
      <c r="AB10658" s="230">
        <v>1568</v>
      </c>
      <c r="AD10658" s="209" t="s">
        <v>24701</v>
      </c>
      <c r="AE10658" s="210">
        <v>13279</v>
      </c>
      <c r="AF10658" s="93"/>
      <c r="AG10658" s="93"/>
      <c r="AH10658" s="93"/>
    </row>
    <row r="10659" spans="21:34" x14ac:dyDescent="0.3">
      <c r="U10659" s="311" t="s">
        <v>36151</v>
      </c>
      <c r="V10659" s="312">
        <v>14401.81</v>
      </c>
      <c r="X10659" s="267" t="s">
        <v>62972</v>
      </c>
      <c r="Y10659" s="268">
        <v>2006.8</v>
      </c>
      <c r="AA10659" s="229" t="s">
        <v>25096</v>
      </c>
      <c r="AB10659" s="230">
        <v>276.36</v>
      </c>
      <c r="AD10659" s="209" t="s">
        <v>24702</v>
      </c>
      <c r="AE10659" s="210">
        <v>1436</v>
      </c>
      <c r="AF10659" s="93"/>
      <c r="AG10659" s="93"/>
      <c r="AH10659" s="93"/>
    </row>
    <row r="10660" spans="21:34" x14ac:dyDescent="0.3">
      <c r="U10660" s="311" t="s">
        <v>69397</v>
      </c>
      <c r="V10660" s="312">
        <v>103.47</v>
      </c>
      <c r="X10660" s="267" t="s">
        <v>64722</v>
      </c>
      <c r="Y10660" s="268">
        <v>97048.11</v>
      </c>
      <c r="AA10660" s="229" t="s">
        <v>48159</v>
      </c>
      <c r="AB10660" s="230">
        <v>9292</v>
      </c>
      <c r="AD10660" s="209" t="s">
        <v>24703</v>
      </c>
      <c r="AE10660" s="210">
        <v>15725.98</v>
      </c>
      <c r="AF10660" s="93"/>
      <c r="AG10660" s="93"/>
      <c r="AH10660" s="93"/>
    </row>
    <row r="10661" spans="21:34" x14ac:dyDescent="0.3">
      <c r="U10661" s="311" t="s">
        <v>18131</v>
      </c>
      <c r="V10661" s="312">
        <v>176025</v>
      </c>
      <c r="X10661" s="267" t="s">
        <v>64723</v>
      </c>
      <c r="Y10661" s="268">
        <v>11113.95</v>
      </c>
      <c r="AA10661" s="229" t="s">
        <v>36552</v>
      </c>
      <c r="AB10661" s="230">
        <v>2835</v>
      </c>
      <c r="AD10661" s="209" t="s">
        <v>24704</v>
      </c>
      <c r="AE10661" s="210">
        <v>15000</v>
      </c>
      <c r="AF10661" s="93"/>
      <c r="AG10661" s="93"/>
      <c r="AH10661" s="93"/>
    </row>
    <row r="10662" spans="21:34" x14ac:dyDescent="0.3">
      <c r="U10662" s="311" t="s">
        <v>18132</v>
      </c>
      <c r="V10662" s="312">
        <v>90</v>
      </c>
      <c r="X10662" s="267" t="s">
        <v>62751</v>
      </c>
      <c r="Y10662" s="268">
        <v>809407.03</v>
      </c>
      <c r="AA10662" s="229" t="s">
        <v>39369</v>
      </c>
      <c r="AB10662" s="230">
        <v>40500</v>
      </c>
      <c r="AD10662" s="209" t="s">
        <v>24705</v>
      </c>
      <c r="AE10662" s="210">
        <v>1147.5</v>
      </c>
      <c r="AF10662" s="93"/>
      <c r="AG10662" s="93"/>
      <c r="AH10662" s="93"/>
    </row>
    <row r="10663" spans="21:34" x14ac:dyDescent="0.3">
      <c r="U10663" s="311" t="s">
        <v>18133</v>
      </c>
      <c r="V10663" s="312">
        <v>12698.69</v>
      </c>
      <c r="X10663" s="267" t="s">
        <v>62752</v>
      </c>
      <c r="Y10663" s="268">
        <v>59146.400000000001</v>
      </c>
      <c r="AA10663" s="229" t="s">
        <v>47147</v>
      </c>
      <c r="AB10663" s="230">
        <v>40729.75</v>
      </c>
      <c r="AD10663" s="209" t="s">
        <v>24706</v>
      </c>
      <c r="AE10663" s="210">
        <v>6381.53</v>
      </c>
      <c r="AF10663" s="93"/>
      <c r="AG10663" s="93"/>
      <c r="AH10663" s="93"/>
    </row>
    <row r="10664" spans="21:34" x14ac:dyDescent="0.3">
      <c r="U10664" s="311" t="s">
        <v>13308</v>
      </c>
      <c r="V10664" s="312">
        <v>197339.73</v>
      </c>
      <c r="X10664" s="267" t="s">
        <v>62753</v>
      </c>
      <c r="Y10664" s="268">
        <v>198134.35</v>
      </c>
      <c r="AA10664" s="229" t="s">
        <v>53222</v>
      </c>
      <c r="AB10664" s="230">
        <v>10522.38</v>
      </c>
      <c r="AD10664" s="209" t="s">
        <v>24707</v>
      </c>
      <c r="AE10664" s="210">
        <v>2760.97</v>
      </c>
      <c r="AF10664" s="93"/>
      <c r="AG10664" s="93"/>
      <c r="AH10664" s="93"/>
    </row>
    <row r="10665" spans="21:34" x14ac:dyDescent="0.3">
      <c r="U10665" s="311" t="s">
        <v>13309</v>
      </c>
      <c r="V10665" s="312">
        <v>487838.49</v>
      </c>
      <c r="X10665" s="267" t="s">
        <v>62754</v>
      </c>
      <c r="Y10665" s="268">
        <v>65462.74</v>
      </c>
      <c r="AA10665" s="229" t="s">
        <v>49070</v>
      </c>
      <c r="AB10665" s="230">
        <v>8075</v>
      </c>
      <c r="AD10665" s="209" t="s">
        <v>24708</v>
      </c>
      <c r="AE10665" s="210">
        <v>3179</v>
      </c>
      <c r="AF10665" s="93"/>
      <c r="AG10665" s="93"/>
      <c r="AH10665" s="93"/>
    </row>
    <row r="10666" spans="21:34" x14ac:dyDescent="0.3">
      <c r="U10666" s="311" t="s">
        <v>13310</v>
      </c>
      <c r="V10666" s="312">
        <v>211592.77</v>
      </c>
      <c r="X10666" s="267" t="s">
        <v>59426</v>
      </c>
      <c r="Y10666" s="268">
        <v>132657.35999999999</v>
      </c>
      <c r="AA10666" s="229" t="s">
        <v>45387</v>
      </c>
      <c r="AB10666" s="230">
        <v>11767.5</v>
      </c>
      <c r="AD10666" s="209" t="s">
        <v>24709</v>
      </c>
      <c r="AE10666" s="210">
        <v>8115</v>
      </c>
      <c r="AF10666" s="93"/>
      <c r="AG10666" s="93"/>
      <c r="AH10666" s="93"/>
    </row>
    <row r="10667" spans="21:34" x14ac:dyDescent="0.3">
      <c r="U10667" s="311" t="s">
        <v>18134</v>
      </c>
      <c r="V10667" s="312">
        <v>19498.47</v>
      </c>
      <c r="X10667" s="267" t="s">
        <v>62755</v>
      </c>
      <c r="Y10667" s="268">
        <v>44233.120000000003</v>
      </c>
      <c r="AA10667" s="229" t="s">
        <v>45388</v>
      </c>
      <c r="AB10667" s="230">
        <v>785.5</v>
      </c>
      <c r="AD10667" s="209" t="s">
        <v>24710</v>
      </c>
      <c r="AE10667" s="210">
        <v>620.79999999999995</v>
      </c>
      <c r="AF10667" s="93"/>
      <c r="AG10667" s="93"/>
      <c r="AH10667" s="93"/>
    </row>
    <row r="10668" spans="21:34" x14ac:dyDescent="0.3">
      <c r="U10668" s="311" t="s">
        <v>13311</v>
      </c>
      <c r="V10668" s="312">
        <v>774661.2</v>
      </c>
      <c r="X10668" s="267" t="s">
        <v>64724</v>
      </c>
      <c r="Y10668" s="268">
        <v>3228</v>
      </c>
      <c r="AA10668" s="229" t="s">
        <v>35392</v>
      </c>
      <c r="AB10668" s="230">
        <v>5562</v>
      </c>
      <c r="AD10668" s="209" t="s">
        <v>24711</v>
      </c>
      <c r="AE10668" s="210">
        <v>5253.79</v>
      </c>
      <c r="AF10668" s="93"/>
      <c r="AG10668" s="93"/>
      <c r="AH10668" s="93"/>
    </row>
    <row r="10669" spans="21:34" x14ac:dyDescent="0.3">
      <c r="U10669" s="311" t="s">
        <v>38991</v>
      </c>
      <c r="V10669" s="312">
        <v>104838.98</v>
      </c>
      <c r="X10669" s="267" t="s">
        <v>64725</v>
      </c>
      <c r="Y10669" s="268">
        <v>468.04</v>
      </c>
      <c r="AA10669" s="229" t="s">
        <v>42797</v>
      </c>
      <c r="AB10669" s="230">
        <v>1074</v>
      </c>
      <c r="AD10669" s="209" t="s">
        <v>24712</v>
      </c>
      <c r="AE10669" s="210">
        <v>484.21</v>
      </c>
      <c r="AF10669" s="93"/>
      <c r="AG10669" s="93"/>
      <c r="AH10669" s="93"/>
    </row>
    <row r="10670" spans="21:34" x14ac:dyDescent="0.3">
      <c r="U10670" s="311" t="s">
        <v>38992</v>
      </c>
      <c r="V10670" s="312">
        <v>1330.99</v>
      </c>
      <c r="X10670" s="267" t="s">
        <v>63763</v>
      </c>
      <c r="Y10670" s="268">
        <v>858.96</v>
      </c>
      <c r="AA10670" s="229" t="s">
        <v>42798</v>
      </c>
      <c r="AB10670" s="230">
        <v>1436</v>
      </c>
      <c r="AD10670" s="209" t="s">
        <v>24713</v>
      </c>
      <c r="AE10670" s="210">
        <v>10000</v>
      </c>
      <c r="AF10670" s="93"/>
      <c r="AG10670" s="93"/>
      <c r="AH10670" s="93"/>
    </row>
    <row r="10671" spans="21:34" x14ac:dyDescent="0.3">
      <c r="U10671" s="311" t="s">
        <v>47469</v>
      </c>
      <c r="V10671" s="312">
        <v>212.88</v>
      </c>
      <c r="X10671" s="267" t="s">
        <v>61536</v>
      </c>
      <c r="Y10671" s="268">
        <v>12195</v>
      </c>
      <c r="AA10671" s="229" t="s">
        <v>45389</v>
      </c>
      <c r="AB10671" s="230">
        <v>95400</v>
      </c>
      <c r="AD10671" s="209" t="s">
        <v>24714</v>
      </c>
      <c r="AE10671" s="210">
        <v>8115</v>
      </c>
      <c r="AF10671" s="93"/>
      <c r="AG10671" s="93"/>
      <c r="AH10671" s="93"/>
    </row>
    <row r="10672" spans="21:34" x14ac:dyDescent="0.3">
      <c r="U10672" s="311" t="s">
        <v>43182</v>
      </c>
      <c r="V10672" s="312">
        <v>255</v>
      </c>
      <c r="X10672" s="267" t="s">
        <v>61537</v>
      </c>
      <c r="Y10672" s="268">
        <v>932.98</v>
      </c>
      <c r="AA10672" s="229" t="s">
        <v>48160</v>
      </c>
      <c r="AB10672" s="230">
        <v>14314</v>
      </c>
      <c r="AD10672" s="209" t="s">
        <v>24715</v>
      </c>
      <c r="AE10672" s="210">
        <v>247.15</v>
      </c>
      <c r="AF10672" s="93"/>
      <c r="AG10672" s="93"/>
      <c r="AH10672" s="93"/>
    </row>
    <row r="10673" spans="21:34" x14ac:dyDescent="0.3">
      <c r="U10673" s="311" t="s">
        <v>40744</v>
      </c>
      <c r="V10673" s="312">
        <v>19382.64</v>
      </c>
      <c r="X10673" s="267" t="s">
        <v>61538</v>
      </c>
      <c r="Y10673" s="268">
        <v>2987.81</v>
      </c>
      <c r="AA10673" s="229" t="s">
        <v>39371</v>
      </c>
      <c r="AB10673" s="230">
        <v>35697.57</v>
      </c>
      <c r="AD10673" s="209" t="s">
        <v>24716</v>
      </c>
      <c r="AE10673" s="210">
        <v>15000</v>
      </c>
      <c r="AF10673" s="93"/>
      <c r="AG10673" s="93"/>
      <c r="AH10673" s="93"/>
    </row>
    <row r="10674" spans="21:34" x14ac:dyDescent="0.3">
      <c r="U10674" s="311" t="s">
        <v>13312</v>
      </c>
      <c r="V10674" s="312">
        <v>4980.58</v>
      </c>
      <c r="X10674" s="267" t="s">
        <v>58631</v>
      </c>
      <c r="Y10674" s="268">
        <v>17295.43</v>
      </c>
      <c r="AA10674" s="229" t="s">
        <v>39372</v>
      </c>
      <c r="AB10674" s="230">
        <v>41124.93</v>
      </c>
      <c r="AD10674" s="209" t="s">
        <v>24717</v>
      </c>
      <c r="AE10674" s="210">
        <v>8043.79</v>
      </c>
      <c r="AF10674" s="93"/>
      <c r="AG10674" s="93"/>
      <c r="AH10674" s="93"/>
    </row>
    <row r="10675" spans="21:34" x14ac:dyDescent="0.3">
      <c r="U10675" s="311" t="s">
        <v>54277</v>
      </c>
      <c r="V10675" s="312">
        <v>46.5</v>
      </c>
      <c r="X10675" s="267" t="s">
        <v>58311</v>
      </c>
      <c r="Y10675" s="268">
        <v>50317.23</v>
      </c>
      <c r="AA10675" s="229" t="s">
        <v>39373</v>
      </c>
      <c r="AB10675" s="230">
        <v>18936</v>
      </c>
      <c r="AD10675" s="209" t="s">
        <v>24718</v>
      </c>
      <c r="AE10675" s="210">
        <v>3219.99</v>
      </c>
      <c r="AF10675" s="93"/>
      <c r="AG10675" s="93"/>
      <c r="AH10675" s="93"/>
    </row>
    <row r="10676" spans="21:34" x14ac:dyDescent="0.3">
      <c r="U10676" s="311" t="s">
        <v>38993</v>
      </c>
      <c r="V10676" s="312">
        <v>156.07</v>
      </c>
      <c r="X10676" s="267" t="s">
        <v>60085</v>
      </c>
      <c r="Y10676" s="268">
        <v>38303.360000000001</v>
      </c>
      <c r="AA10676" s="229" t="s">
        <v>50256</v>
      </c>
      <c r="AB10676" s="230">
        <v>80.989999999999995</v>
      </c>
      <c r="AD10676" s="209" t="s">
        <v>24719</v>
      </c>
      <c r="AE10676" s="210">
        <v>2495.37</v>
      </c>
      <c r="AF10676" s="93"/>
      <c r="AG10676" s="93"/>
      <c r="AH10676" s="93"/>
    </row>
    <row r="10677" spans="21:34" x14ac:dyDescent="0.3">
      <c r="U10677" s="311" t="s">
        <v>38994</v>
      </c>
      <c r="V10677" s="312">
        <v>627.14</v>
      </c>
      <c r="X10677" s="267" t="s">
        <v>62479</v>
      </c>
      <c r="Y10677" s="268">
        <v>46289.03</v>
      </c>
      <c r="AA10677" s="229" t="s">
        <v>50257</v>
      </c>
      <c r="AB10677" s="230">
        <v>3550.17</v>
      </c>
      <c r="AD10677" s="209" t="s">
        <v>24720</v>
      </c>
      <c r="AE10677" s="210">
        <v>6381.53</v>
      </c>
      <c r="AF10677" s="93"/>
      <c r="AG10677" s="93"/>
      <c r="AH10677" s="93"/>
    </row>
    <row r="10678" spans="21:34" x14ac:dyDescent="0.3">
      <c r="U10678" s="311" t="s">
        <v>54278</v>
      </c>
      <c r="V10678" s="312">
        <v>56559.25</v>
      </c>
      <c r="X10678" s="267" t="s">
        <v>59764</v>
      </c>
      <c r="Y10678" s="268">
        <v>58667</v>
      </c>
      <c r="AA10678" s="229" t="s">
        <v>42799</v>
      </c>
      <c r="AB10678" s="230">
        <v>5266.01</v>
      </c>
      <c r="AD10678" s="209" t="s">
        <v>24721</v>
      </c>
      <c r="AE10678" s="210">
        <v>19975.939999999999</v>
      </c>
      <c r="AF10678" s="93"/>
      <c r="AG10678" s="93"/>
      <c r="AH10678" s="93"/>
    </row>
    <row r="10679" spans="21:34" x14ac:dyDescent="0.3">
      <c r="U10679" s="311" t="s">
        <v>61671</v>
      </c>
      <c r="V10679" s="312">
        <v>1900</v>
      </c>
      <c r="X10679" s="267" t="s">
        <v>59427</v>
      </c>
      <c r="Y10679" s="268">
        <v>88082</v>
      </c>
      <c r="AA10679" s="229" t="s">
        <v>49071</v>
      </c>
      <c r="AB10679" s="230">
        <v>3750</v>
      </c>
      <c r="AD10679" s="209" t="s">
        <v>24722</v>
      </c>
      <c r="AE10679" s="210">
        <v>4820</v>
      </c>
      <c r="AF10679" s="93"/>
      <c r="AG10679" s="93"/>
      <c r="AH10679" s="93"/>
    </row>
    <row r="10680" spans="21:34" x14ac:dyDescent="0.3">
      <c r="U10680" s="311" t="s">
        <v>55583</v>
      </c>
      <c r="V10680" s="312">
        <v>2042.6</v>
      </c>
      <c r="X10680" s="267" t="s">
        <v>59174</v>
      </c>
      <c r="Y10680" s="268">
        <v>5225</v>
      </c>
      <c r="AA10680" s="229" t="s">
        <v>49072</v>
      </c>
      <c r="AB10680" s="230">
        <v>14432.8</v>
      </c>
      <c r="AD10680" s="209" t="s">
        <v>24723</v>
      </c>
      <c r="AE10680" s="210">
        <v>14715</v>
      </c>
      <c r="AF10680" s="93"/>
      <c r="AG10680" s="93"/>
      <c r="AH10680" s="93"/>
    </row>
    <row r="10681" spans="21:34" x14ac:dyDescent="0.3">
      <c r="U10681" s="311" t="s">
        <v>18137</v>
      </c>
      <c r="V10681" s="312">
        <v>80248.679999999993</v>
      </c>
      <c r="X10681" s="267" t="s">
        <v>60665</v>
      </c>
      <c r="Y10681" s="268">
        <v>598.37</v>
      </c>
      <c r="AA10681" s="229" t="s">
        <v>49073</v>
      </c>
      <c r="AB10681" s="230">
        <v>58029.2</v>
      </c>
      <c r="AD10681" s="209" t="s">
        <v>24724</v>
      </c>
      <c r="AE10681" s="210">
        <v>13052.73</v>
      </c>
      <c r="AF10681" s="93"/>
      <c r="AG10681" s="93"/>
      <c r="AH10681" s="93"/>
    </row>
    <row r="10682" spans="21:34" x14ac:dyDescent="0.3">
      <c r="U10682" s="311" t="s">
        <v>18138</v>
      </c>
      <c r="V10682" s="312">
        <v>433807.63</v>
      </c>
      <c r="X10682" s="267" t="s">
        <v>60666</v>
      </c>
      <c r="Y10682" s="268">
        <v>68807.28</v>
      </c>
      <c r="AA10682" s="229" t="s">
        <v>40516</v>
      </c>
      <c r="AB10682" s="230">
        <v>63810.62</v>
      </c>
      <c r="AD10682" s="209" t="s">
        <v>24725</v>
      </c>
      <c r="AE10682" s="210">
        <v>983.03</v>
      </c>
      <c r="AF10682" s="93"/>
      <c r="AG10682" s="93"/>
      <c r="AH10682" s="93"/>
    </row>
    <row r="10683" spans="21:34" x14ac:dyDescent="0.3">
      <c r="U10683" s="311" t="s">
        <v>13313</v>
      </c>
      <c r="V10683" s="312">
        <v>312652.65000000002</v>
      </c>
      <c r="X10683" s="267" t="s">
        <v>60667</v>
      </c>
      <c r="Y10683" s="268">
        <v>5263.8</v>
      </c>
      <c r="AA10683" s="229" t="s">
        <v>45390</v>
      </c>
      <c r="AB10683" s="230">
        <v>43644</v>
      </c>
      <c r="AD10683" s="209" t="s">
        <v>24726</v>
      </c>
      <c r="AE10683" s="210">
        <v>2464.2399999999998</v>
      </c>
      <c r="AF10683" s="93"/>
      <c r="AG10683" s="93"/>
      <c r="AH10683" s="93"/>
    </row>
    <row r="10684" spans="21:34" x14ac:dyDescent="0.3">
      <c r="U10684" s="311" t="s">
        <v>18139</v>
      </c>
      <c r="V10684" s="312">
        <v>3536</v>
      </c>
      <c r="X10684" s="267" t="s">
        <v>60668</v>
      </c>
      <c r="Y10684" s="268">
        <v>16857.96</v>
      </c>
      <c r="AA10684" s="229" t="s">
        <v>42800</v>
      </c>
      <c r="AB10684" s="230">
        <v>83194.84</v>
      </c>
      <c r="AD10684" s="209" t="s">
        <v>24727</v>
      </c>
      <c r="AE10684" s="210">
        <v>1111</v>
      </c>
      <c r="AF10684" s="93"/>
      <c r="AG10684" s="93"/>
      <c r="AH10684" s="93"/>
    </row>
    <row r="10685" spans="21:34" x14ac:dyDescent="0.3">
      <c r="U10685" s="311" t="s">
        <v>18140</v>
      </c>
      <c r="V10685" s="312">
        <v>21181.99</v>
      </c>
      <c r="X10685" s="267" t="s">
        <v>57707</v>
      </c>
      <c r="Y10685" s="268">
        <v>2166</v>
      </c>
      <c r="AA10685" s="229" t="s">
        <v>42801</v>
      </c>
      <c r="AB10685" s="230">
        <v>6424.16</v>
      </c>
      <c r="AD10685" s="209" t="s">
        <v>24728</v>
      </c>
      <c r="AE10685" s="210">
        <v>28064</v>
      </c>
      <c r="AF10685" s="93"/>
      <c r="AG10685" s="93"/>
      <c r="AH10685" s="93"/>
    </row>
    <row r="10686" spans="21:34" x14ac:dyDescent="0.3">
      <c r="U10686" s="311" t="s">
        <v>18143</v>
      </c>
      <c r="V10686" s="312">
        <v>15817.48</v>
      </c>
      <c r="X10686" s="267" t="s">
        <v>57708</v>
      </c>
      <c r="Y10686" s="268">
        <v>12000</v>
      </c>
      <c r="AA10686" s="229" t="s">
        <v>36553</v>
      </c>
      <c r="AB10686" s="230">
        <v>1024</v>
      </c>
      <c r="AD10686" s="209" t="s">
        <v>24729</v>
      </c>
      <c r="AE10686" s="210">
        <v>1851</v>
      </c>
      <c r="AF10686" s="93"/>
      <c r="AG10686" s="93"/>
      <c r="AH10686" s="93"/>
    </row>
    <row r="10687" spans="21:34" x14ac:dyDescent="0.3">
      <c r="U10687" s="311" t="s">
        <v>43183</v>
      </c>
      <c r="V10687" s="312">
        <v>-69753.61</v>
      </c>
      <c r="X10687" s="267" t="s">
        <v>25386</v>
      </c>
      <c r="Y10687" s="268">
        <v>32305</v>
      </c>
      <c r="AA10687" s="229" t="s">
        <v>33947</v>
      </c>
      <c r="AB10687" s="230">
        <v>74975.42</v>
      </c>
      <c r="AD10687" s="209" t="s">
        <v>24730</v>
      </c>
      <c r="AE10687" s="210">
        <v>3705.7</v>
      </c>
      <c r="AF10687" s="93"/>
      <c r="AG10687" s="93"/>
      <c r="AH10687" s="93"/>
    </row>
    <row r="10688" spans="21:34" x14ac:dyDescent="0.3">
      <c r="U10688" s="311" t="s">
        <v>36152</v>
      </c>
      <c r="V10688" s="312">
        <v>6221306.4500000002</v>
      </c>
      <c r="X10688" s="267" t="s">
        <v>59765</v>
      </c>
      <c r="Y10688" s="268">
        <v>8502</v>
      </c>
      <c r="AA10688" s="229" t="s">
        <v>48161</v>
      </c>
      <c r="AB10688" s="230">
        <v>46648.24</v>
      </c>
      <c r="AD10688" s="209" t="s">
        <v>24731</v>
      </c>
      <c r="AE10688" s="210">
        <v>294.3</v>
      </c>
      <c r="AF10688" s="93"/>
      <c r="AG10688" s="93"/>
      <c r="AH10688" s="93"/>
    </row>
    <row r="10689" spans="21:34" x14ac:dyDescent="0.3">
      <c r="U10689" s="311" t="s">
        <v>55584</v>
      </c>
      <c r="V10689" s="312">
        <v>280489.14</v>
      </c>
      <c r="X10689" s="267" t="s">
        <v>25387</v>
      </c>
      <c r="Y10689" s="268">
        <v>2070</v>
      </c>
      <c r="AA10689" s="229" t="s">
        <v>53223</v>
      </c>
      <c r="AB10689" s="230">
        <v>11633.05</v>
      </c>
      <c r="AD10689" s="209" t="s">
        <v>24732</v>
      </c>
      <c r="AE10689" s="210">
        <v>1383.54</v>
      </c>
      <c r="AF10689" s="93"/>
      <c r="AG10689" s="93"/>
      <c r="AH10689" s="93"/>
    </row>
    <row r="10690" spans="21:34" x14ac:dyDescent="0.3">
      <c r="U10690" s="311" t="s">
        <v>18225</v>
      </c>
      <c r="V10690" s="312">
        <v>24134.37</v>
      </c>
      <c r="X10690" s="267" t="s">
        <v>59175</v>
      </c>
      <c r="Y10690" s="268">
        <v>56230</v>
      </c>
      <c r="AA10690" s="229" t="s">
        <v>50258</v>
      </c>
      <c r="AB10690" s="230">
        <v>25000</v>
      </c>
      <c r="AD10690" s="209" t="s">
        <v>24733</v>
      </c>
      <c r="AE10690" s="210">
        <v>10401</v>
      </c>
      <c r="AF10690" s="93"/>
      <c r="AG10690" s="93"/>
      <c r="AH10690" s="93"/>
    </row>
    <row r="10691" spans="21:34" x14ac:dyDescent="0.3">
      <c r="U10691" s="311" t="s">
        <v>18226</v>
      </c>
      <c r="V10691" s="312">
        <v>1240185.8700000001</v>
      </c>
      <c r="X10691" s="267" t="s">
        <v>63308</v>
      </c>
      <c r="Y10691" s="268">
        <v>6600</v>
      </c>
      <c r="AA10691" s="229" t="s">
        <v>33948</v>
      </c>
      <c r="AB10691" s="230">
        <v>11087.98</v>
      </c>
      <c r="AD10691" s="209" t="s">
        <v>24734</v>
      </c>
      <c r="AE10691" s="210">
        <v>408</v>
      </c>
      <c r="AF10691" s="93"/>
      <c r="AG10691" s="93"/>
      <c r="AH10691" s="93"/>
    </row>
    <row r="10692" spans="21:34" x14ac:dyDescent="0.3">
      <c r="U10692" s="311" t="s">
        <v>18227</v>
      </c>
      <c r="V10692" s="312">
        <v>124775.44</v>
      </c>
      <c r="X10692" s="267" t="s">
        <v>35409</v>
      </c>
      <c r="Y10692" s="268">
        <v>9900.2099999999991</v>
      </c>
      <c r="AA10692" s="229" t="s">
        <v>25131</v>
      </c>
      <c r="AB10692" s="230">
        <v>31529.58</v>
      </c>
      <c r="AD10692" s="209" t="s">
        <v>24735</v>
      </c>
      <c r="AE10692" s="210">
        <v>13751.04</v>
      </c>
      <c r="AF10692" s="93"/>
      <c r="AG10692" s="93"/>
      <c r="AH10692" s="93"/>
    </row>
    <row r="10693" spans="21:34" x14ac:dyDescent="0.3">
      <c r="U10693" s="311" t="s">
        <v>18229</v>
      </c>
      <c r="V10693" s="312">
        <v>2336701.5499999998</v>
      </c>
      <c r="X10693" s="267" t="s">
        <v>53309</v>
      </c>
      <c r="Y10693" s="268">
        <v>43366.68</v>
      </c>
      <c r="AA10693" s="229" t="s">
        <v>25132</v>
      </c>
      <c r="AB10693" s="230">
        <v>12000</v>
      </c>
      <c r="AD10693" s="209" t="s">
        <v>24736</v>
      </c>
      <c r="AE10693" s="210">
        <v>1051.96</v>
      </c>
      <c r="AF10693" s="93"/>
      <c r="AG10693" s="93"/>
      <c r="AH10693" s="93"/>
    </row>
    <row r="10694" spans="21:34" x14ac:dyDescent="0.3">
      <c r="U10694" s="311" t="s">
        <v>34825</v>
      </c>
      <c r="V10694" s="312">
        <v>99601.8</v>
      </c>
      <c r="X10694" s="267" t="s">
        <v>35410</v>
      </c>
      <c r="Y10694" s="268">
        <v>60800</v>
      </c>
      <c r="AA10694" s="229" t="s">
        <v>53224</v>
      </c>
      <c r="AB10694" s="230">
        <v>6530.96</v>
      </c>
      <c r="AD10694" s="209" t="s">
        <v>24737</v>
      </c>
      <c r="AE10694" s="210">
        <v>5831.25</v>
      </c>
      <c r="AF10694" s="93"/>
      <c r="AG10694" s="93"/>
      <c r="AH10694" s="93"/>
    </row>
    <row r="10695" spans="21:34" x14ac:dyDescent="0.3">
      <c r="U10695" s="311" t="s">
        <v>18230</v>
      </c>
      <c r="V10695" s="312">
        <v>201919.13</v>
      </c>
      <c r="X10695" s="267" t="s">
        <v>62170</v>
      </c>
      <c r="Y10695" s="268">
        <v>6172.97</v>
      </c>
      <c r="AA10695" s="229" t="s">
        <v>25133</v>
      </c>
      <c r="AB10695" s="230">
        <v>22773.45</v>
      </c>
      <c r="AD10695" s="209" t="s">
        <v>24738</v>
      </c>
      <c r="AE10695" s="210">
        <v>446.09</v>
      </c>
      <c r="AF10695" s="93"/>
      <c r="AG10695" s="93"/>
      <c r="AH10695" s="93"/>
    </row>
    <row r="10696" spans="21:34" x14ac:dyDescent="0.3">
      <c r="U10696" s="311" t="s">
        <v>39012</v>
      </c>
      <c r="V10696" s="312">
        <v>178459.23</v>
      </c>
      <c r="X10696" s="267" t="s">
        <v>35411</v>
      </c>
      <c r="Y10696" s="268">
        <v>1836.69</v>
      </c>
      <c r="AA10696" s="229" t="s">
        <v>40517</v>
      </c>
      <c r="AB10696" s="230">
        <v>1469</v>
      </c>
      <c r="AD10696" s="209" t="s">
        <v>24739</v>
      </c>
      <c r="AE10696" s="210">
        <v>46450</v>
      </c>
      <c r="AF10696" s="93"/>
      <c r="AG10696" s="93"/>
      <c r="AH10696" s="93"/>
    </row>
    <row r="10697" spans="21:34" x14ac:dyDescent="0.3">
      <c r="U10697" s="311" t="s">
        <v>33325</v>
      </c>
      <c r="V10697" s="312">
        <v>292078.02</v>
      </c>
      <c r="X10697" s="267" t="s">
        <v>56426</v>
      </c>
      <c r="Y10697" s="268">
        <v>5402</v>
      </c>
      <c r="AA10697" s="229" t="s">
        <v>53225</v>
      </c>
      <c r="AB10697" s="230">
        <v>1924</v>
      </c>
      <c r="AD10697" s="209" t="s">
        <v>24740</v>
      </c>
      <c r="AE10697" s="210">
        <v>3553.43</v>
      </c>
      <c r="AF10697" s="93"/>
      <c r="AG10697" s="93"/>
      <c r="AH10697" s="93"/>
    </row>
    <row r="10698" spans="21:34" x14ac:dyDescent="0.3">
      <c r="U10698" s="311" t="s">
        <v>69398</v>
      </c>
      <c r="V10698" s="312">
        <v>2649.9</v>
      </c>
      <c r="X10698" s="267" t="s">
        <v>62171</v>
      </c>
      <c r="Y10698" s="268">
        <v>6749.06</v>
      </c>
      <c r="AA10698" s="229" t="s">
        <v>25134</v>
      </c>
      <c r="AB10698" s="230">
        <v>10488.13</v>
      </c>
      <c r="AD10698" s="209" t="s">
        <v>24741</v>
      </c>
      <c r="AE10698" s="210">
        <v>63437.5</v>
      </c>
      <c r="AF10698" s="93"/>
      <c r="AG10698" s="93"/>
      <c r="AH10698" s="93"/>
    </row>
    <row r="10699" spans="21:34" x14ac:dyDescent="0.3">
      <c r="U10699" s="311" t="s">
        <v>18231</v>
      </c>
      <c r="V10699" s="312">
        <v>316643.06</v>
      </c>
      <c r="X10699" s="267" t="s">
        <v>59176</v>
      </c>
      <c r="Y10699" s="268">
        <v>40500</v>
      </c>
      <c r="AA10699" s="229" t="s">
        <v>25135</v>
      </c>
      <c r="AB10699" s="230">
        <v>18688.009999999998</v>
      </c>
      <c r="AD10699" s="209" t="s">
        <v>24742</v>
      </c>
      <c r="AE10699" s="210">
        <v>22589.68</v>
      </c>
      <c r="AF10699" s="93"/>
      <c r="AG10699" s="93"/>
      <c r="AH10699" s="93"/>
    </row>
    <row r="10700" spans="21:34" x14ac:dyDescent="0.3">
      <c r="U10700" s="311" t="s">
        <v>18232</v>
      </c>
      <c r="V10700" s="312">
        <v>94505.12</v>
      </c>
      <c r="X10700" s="267" t="s">
        <v>42808</v>
      </c>
      <c r="Y10700" s="268">
        <v>19768.07</v>
      </c>
      <c r="AA10700" s="229" t="s">
        <v>25136</v>
      </c>
      <c r="AB10700" s="230">
        <v>19425</v>
      </c>
      <c r="AD10700" s="209" t="s">
        <v>24743</v>
      </c>
      <c r="AE10700" s="210">
        <v>13751.04</v>
      </c>
      <c r="AF10700" s="93"/>
      <c r="AG10700" s="93"/>
      <c r="AH10700" s="93"/>
    </row>
    <row r="10701" spans="21:34" x14ac:dyDescent="0.3">
      <c r="U10701" s="311" t="s">
        <v>56778</v>
      </c>
      <c r="V10701" s="312">
        <v>54576</v>
      </c>
      <c r="X10701" s="267" t="s">
        <v>59766</v>
      </c>
      <c r="Y10701" s="268">
        <v>1623.99</v>
      </c>
      <c r="AA10701" s="229" t="s">
        <v>40518</v>
      </c>
      <c r="AB10701" s="230">
        <v>42450</v>
      </c>
      <c r="AD10701" s="209" t="s">
        <v>24744</v>
      </c>
      <c r="AE10701" s="210">
        <v>46450</v>
      </c>
      <c r="AF10701" s="93"/>
      <c r="AG10701" s="93"/>
      <c r="AH10701" s="93"/>
    </row>
    <row r="10702" spans="21:34" x14ac:dyDescent="0.3">
      <c r="U10702" s="311" t="s">
        <v>18233</v>
      </c>
      <c r="V10702" s="312">
        <v>59489.18</v>
      </c>
      <c r="X10702" s="267" t="s">
        <v>25425</v>
      </c>
      <c r="Y10702" s="268">
        <v>39422.1</v>
      </c>
      <c r="AA10702" s="229" t="s">
        <v>48162</v>
      </c>
      <c r="AB10702" s="230">
        <v>1023.75</v>
      </c>
      <c r="AD10702" s="209" t="s">
        <v>24745</v>
      </c>
      <c r="AE10702" s="210">
        <v>6328.81</v>
      </c>
      <c r="AF10702" s="93"/>
      <c r="AG10702" s="93"/>
      <c r="AH10702" s="93"/>
    </row>
    <row r="10703" spans="21:34" x14ac:dyDescent="0.3">
      <c r="U10703" s="311" t="s">
        <v>49339</v>
      </c>
      <c r="V10703" s="312">
        <v>1243</v>
      </c>
      <c r="X10703" s="267" t="s">
        <v>25427</v>
      </c>
      <c r="Y10703" s="268">
        <v>3546.37</v>
      </c>
      <c r="AA10703" s="229" t="s">
        <v>53226</v>
      </c>
      <c r="AB10703" s="230">
        <v>2000</v>
      </c>
      <c r="AD10703" s="209" t="s">
        <v>24746</v>
      </c>
      <c r="AE10703" s="210">
        <v>2464.2399999999998</v>
      </c>
      <c r="AF10703" s="93"/>
      <c r="AG10703" s="93"/>
      <c r="AH10703" s="93"/>
    </row>
    <row r="10704" spans="21:34" x14ac:dyDescent="0.3">
      <c r="U10704" s="311" t="s">
        <v>34826</v>
      </c>
      <c r="V10704" s="312">
        <v>266693.09000000003</v>
      </c>
      <c r="X10704" s="267" t="s">
        <v>25428</v>
      </c>
      <c r="Y10704" s="268">
        <v>7556.57</v>
      </c>
      <c r="AA10704" s="229" t="s">
        <v>53227</v>
      </c>
      <c r="AB10704" s="230">
        <v>151.97</v>
      </c>
      <c r="AD10704" s="209" t="s">
        <v>24747</v>
      </c>
      <c r="AE10704" s="210">
        <v>13303.54</v>
      </c>
      <c r="AF10704" s="93"/>
      <c r="AG10704" s="93"/>
      <c r="AH10704" s="93"/>
    </row>
    <row r="10705" spans="21:34" x14ac:dyDescent="0.3">
      <c r="U10705" s="311" t="s">
        <v>39013</v>
      </c>
      <c r="V10705" s="312">
        <v>3038.53</v>
      </c>
      <c r="X10705" s="267" t="s">
        <v>25429</v>
      </c>
      <c r="Y10705" s="268">
        <v>443.9</v>
      </c>
      <c r="AA10705" s="229" t="s">
        <v>53228</v>
      </c>
      <c r="AB10705" s="230">
        <v>5599.4</v>
      </c>
      <c r="AD10705" s="209" t="s">
        <v>24748</v>
      </c>
      <c r="AE10705" s="210">
        <v>63437.5</v>
      </c>
      <c r="AF10705" s="93"/>
      <c r="AG10705" s="93"/>
      <c r="AH10705" s="93"/>
    </row>
    <row r="10706" spans="21:34" x14ac:dyDescent="0.3">
      <c r="U10706" s="311" t="s">
        <v>13323</v>
      </c>
      <c r="V10706" s="312">
        <v>4370.3599999999997</v>
      </c>
      <c r="X10706" s="267" t="s">
        <v>25430</v>
      </c>
      <c r="Y10706" s="268">
        <v>1421.68</v>
      </c>
      <c r="AA10706" s="229" t="s">
        <v>48163</v>
      </c>
      <c r="AB10706" s="230">
        <v>40000</v>
      </c>
      <c r="AD10706" s="209" t="s">
        <v>13953</v>
      </c>
      <c r="AE10706" s="210">
        <v>29915</v>
      </c>
      <c r="AF10706" s="93"/>
      <c r="AG10706" s="93"/>
      <c r="AH10706" s="93"/>
    </row>
    <row r="10707" spans="21:34" x14ac:dyDescent="0.3">
      <c r="U10707" s="311" t="s">
        <v>13324</v>
      </c>
      <c r="V10707" s="312">
        <v>87046.93</v>
      </c>
      <c r="X10707" s="267" t="s">
        <v>56427</v>
      </c>
      <c r="Y10707" s="268">
        <v>5016.5</v>
      </c>
      <c r="AA10707" s="229" t="s">
        <v>48164</v>
      </c>
      <c r="AB10707" s="230">
        <v>50801.43</v>
      </c>
      <c r="AD10707" s="209" t="s">
        <v>24749</v>
      </c>
      <c r="AE10707" s="210">
        <v>3699.96</v>
      </c>
      <c r="AF10707" s="93"/>
      <c r="AG10707" s="93"/>
      <c r="AH10707" s="93"/>
    </row>
    <row r="10708" spans="21:34" x14ac:dyDescent="0.3">
      <c r="U10708" s="311" t="s">
        <v>43184</v>
      </c>
      <c r="V10708" s="312">
        <v>87387</v>
      </c>
      <c r="X10708" s="267" t="s">
        <v>25432</v>
      </c>
      <c r="Y10708" s="268">
        <v>112.53</v>
      </c>
      <c r="AA10708" s="229" t="s">
        <v>48165</v>
      </c>
      <c r="AB10708" s="230">
        <v>3733.26</v>
      </c>
      <c r="AD10708" s="209" t="s">
        <v>24750</v>
      </c>
      <c r="AE10708" s="210">
        <v>157.9</v>
      </c>
      <c r="AF10708" s="93"/>
      <c r="AG10708" s="93"/>
      <c r="AH10708" s="93"/>
    </row>
    <row r="10709" spans="21:34" x14ac:dyDescent="0.3">
      <c r="U10709" s="311" t="s">
        <v>39014</v>
      </c>
      <c r="V10709" s="312">
        <v>213650</v>
      </c>
      <c r="X10709" s="267" t="s">
        <v>25433</v>
      </c>
      <c r="Y10709" s="268">
        <v>6918</v>
      </c>
      <c r="AA10709" s="229" t="s">
        <v>53229</v>
      </c>
      <c r="AB10709" s="230">
        <v>1209.8599999999999</v>
      </c>
      <c r="AD10709" s="209" t="s">
        <v>24751</v>
      </c>
      <c r="AE10709" s="210">
        <v>12000</v>
      </c>
      <c r="AF10709" s="93"/>
      <c r="AG10709" s="93"/>
      <c r="AH10709" s="93"/>
    </row>
    <row r="10710" spans="21:34" x14ac:dyDescent="0.3">
      <c r="U10710" s="311" t="s">
        <v>18236</v>
      </c>
      <c r="V10710" s="312">
        <v>16295.1</v>
      </c>
      <c r="X10710" s="267" t="s">
        <v>25434</v>
      </c>
      <c r="Y10710" s="268">
        <v>300</v>
      </c>
      <c r="AA10710" s="229" t="s">
        <v>53230</v>
      </c>
      <c r="AB10710" s="230">
        <v>13212.44</v>
      </c>
      <c r="AD10710" s="209" t="s">
        <v>24752</v>
      </c>
      <c r="AE10710" s="210">
        <v>799.98</v>
      </c>
      <c r="AF10710" s="93"/>
      <c r="AG10710" s="93"/>
      <c r="AH10710" s="93"/>
    </row>
    <row r="10711" spans="21:34" x14ac:dyDescent="0.3">
      <c r="U10711" s="311" t="s">
        <v>39015</v>
      </c>
      <c r="V10711" s="312">
        <v>3114272.23</v>
      </c>
      <c r="X10711" s="267" t="s">
        <v>25436</v>
      </c>
      <c r="Y10711" s="268">
        <v>12000</v>
      </c>
      <c r="AA10711" s="229" t="s">
        <v>48166</v>
      </c>
      <c r="AB10711" s="230">
        <v>15662.91</v>
      </c>
      <c r="AD10711" s="209" t="s">
        <v>24753</v>
      </c>
      <c r="AE10711" s="210">
        <v>718</v>
      </c>
      <c r="AF10711" s="93"/>
      <c r="AG10711" s="93"/>
      <c r="AH10711" s="93"/>
    </row>
    <row r="10712" spans="21:34" x14ac:dyDescent="0.3">
      <c r="U10712" s="311" t="s">
        <v>54279</v>
      </c>
      <c r="V10712" s="312">
        <v>5852.36</v>
      </c>
      <c r="X10712" s="267" t="s">
        <v>25439</v>
      </c>
      <c r="Y10712" s="268">
        <v>1408.13</v>
      </c>
      <c r="AA10712" s="229" t="s">
        <v>48167</v>
      </c>
      <c r="AB10712" s="230">
        <v>12730.99</v>
      </c>
      <c r="AD10712" s="209" t="s">
        <v>24754</v>
      </c>
      <c r="AE10712" s="210">
        <v>5617.16</v>
      </c>
      <c r="AF10712" s="93"/>
      <c r="AG10712" s="93"/>
      <c r="AH10712" s="93"/>
    </row>
    <row r="10713" spans="21:34" x14ac:dyDescent="0.3">
      <c r="U10713" s="311" t="s">
        <v>55586</v>
      </c>
      <c r="V10713" s="312">
        <v>12000</v>
      </c>
      <c r="X10713" s="267" t="s">
        <v>25440</v>
      </c>
      <c r="Y10713" s="268">
        <v>46120</v>
      </c>
      <c r="AA10713" s="229" t="s">
        <v>48168</v>
      </c>
      <c r="AB10713" s="230">
        <v>224.44</v>
      </c>
      <c r="AD10713" s="209" t="s">
        <v>24755</v>
      </c>
      <c r="AE10713" s="210">
        <v>1200.72</v>
      </c>
      <c r="AF10713" s="93"/>
      <c r="AG10713" s="93"/>
      <c r="AH10713" s="93"/>
    </row>
    <row r="10714" spans="21:34" x14ac:dyDescent="0.3">
      <c r="U10714" s="311" t="s">
        <v>18237</v>
      </c>
      <c r="V10714" s="312">
        <v>13156.43</v>
      </c>
      <c r="X10714" s="267" t="s">
        <v>35421</v>
      </c>
      <c r="Y10714" s="268">
        <v>899.34</v>
      </c>
      <c r="AA10714" s="229" t="s">
        <v>45391</v>
      </c>
      <c r="AB10714" s="230">
        <v>37282.86</v>
      </c>
      <c r="AD10714" s="209" t="s">
        <v>24756</v>
      </c>
      <c r="AE10714" s="210">
        <v>516.25</v>
      </c>
      <c r="AF10714" s="93"/>
      <c r="AG10714" s="93"/>
      <c r="AH10714" s="93"/>
    </row>
    <row r="10715" spans="21:34" x14ac:dyDescent="0.3">
      <c r="U10715" s="311" t="s">
        <v>18238</v>
      </c>
      <c r="V10715" s="312">
        <v>1316.86</v>
      </c>
      <c r="X10715" s="267" t="s">
        <v>36571</v>
      </c>
      <c r="Y10715" s="268">
        <v>39874.5</v>
      </c>
      <c r="AA10715" s="229" t="s">
        <v>45392</v>
      </c>
      <c r="AB10715" s="230">
        <v>2852.14</v>
      </c>
      <c r="AD10715" s="209" t="s">
        <v>24757</v>
      </c>
      <c r="AE10715" s="210">
        <v>1136.75</v>
      </c>
      <c r="AF10715" s="93"/>
      <c r="AG10715" s="93"/>
      <c r="AH10715" s="93"/>
    </row>
    <row r="10716" spans="21:34" x14ac:dyDescent="0.3">
      <c r="U10716" s="311" t="s">
        <v>59971</v>
      </c>
      <c r="V10716" s="312">
        <v>12500</v>
      </c>
      <c r="X10716" s="267" t="s">
        <v>36572</v>
      </c>
      <c r="Y10716" s="268">
        <v>6018.65</v>
      </c>
      <c r="AA10716" s="229" t="s">
        <v>42802</v>
      </c>
      <c r="AB10716" s="230">
        <v>47550</v>
      </c>
      <c r="AD10716" s="209" t="s">
        <v>24758</v>
      </c>
      <c r="AE10716" s="210">
        <v>444.96</v>
      </c>
      <c r="AF10716" s="93"/>
      <c r="AG10716" s="93"/>
      <c r="AH10716" s="93"/>
    </row>
    <row r="10717" spans="21:34" x14ac:dyDescent="0.3">
      <c r="U10717" s="311" t="s">
        <v>36163</v>
      </c>
      <c r="V10717" s="312">
        <v>13900</v>
      </c>
      <c r="X10717" s="267" t="s">
        <v>25442</v>
      </c>
      <c r="Y10717" s="268">
        <v>8202.48</v>
      </c>
      <c r="AA10717" s="229" t="s">
        <v>42803</v>
      </c>
      <c r="AB10717" s="230">
        <v>3480.62</v>
      </c>
      <c r="AD10717" s="209" t="s">
        <v>24759</v>
      </c>
      <c r="AE10717" s="210">
        <v>3540.97</v>
      </c>
      <c r="AF10717" s="93"/>
      <c r="AG10717" s="93"/>
      <c r="AH10717" s="93"/>
    </row>
    <row r="10718" spans="21:34" x14ac:dyDescent="0.3">
      <c r="U10718" s="311" t="s">
        <v>18239</v>
      </c>
      <c r="V10718" s="312">
        <v>35918.35</v>
      </c>
      <c r="X10718" s="267" t="s">
        <v>35422</v>
      </c>
      <c r="Y10718" s="268">
        <v>24308.12</v>
      </c>
      <c r="AA10718" s="229" t="s">
        <v>25162</v>
      </c>
      <c r="AB10718" s="230">
        <v>96</v>
      </c>
      <c r="AD10718" s="209" t="s">
        <v>24760</v>
      </c>
      <c r="AE10718" s="210">
        <v>5270</v>
      </c>
      <c r="AF10718" s="93"/>
      <c r="AG10718" s="93"/>
      <c r="AH10718" s="93"/>
    </row>
    <row r="10719" spans="21:34" x14ac:dyDescent="0.3">
      <c r="U10719" s="311" t="s">
        <v>18240</v>
      </c>
      <c r="V10719" s="312">
        <v>577.91999999999996</v>
      </c>
      <c r="X10719" s="267" t="s">
        <v>35423</v>
      </c>
      <c r="Y10719" s="268">
        <v>3887.16</v>
      </c>
      <c r="AA10719" s="229" t="s">
        <v>40519</v>
      </c>
      <c r="AB10719" s="230">
        <v>22215.41</v>
      </c>
      <c r="AD10719" s="209" t="s">
        <v>24761</v>
      </c>
      <c r="AE10719" s="210">
        <v>834</v>
      </c>
      <c r="AF10719" s="93"/>
      <c r="AG10719" s="93"/>
      <c r="AH10719" s="93"/>
    </row>
    <row r="10720" spans="21:34" x14ac:dyDescent="0.3">
      <c r="U10720" s="311" t="s">
        <v>13325</v>
      </c>
      <c r="V10720" s="312">
        <v>679733.22</v>
      </c>
      <c r="X10720" s="267" t="s">
        <v>35424</v>
      </c>
      <c r="Y10720" s="268">
        <v>48123.73</v>
      </c>
      <c r="AA10720" s="229" t="s">
        <v>50259</v>
      </c>
      <c r="AB10720" s="230">
        <v>3846.16</v>
      </c>
      <c r="AD10720" s="209" t="s">
        <v>24762</v>
      </c>
      <c r="AE10720" s="210">
        <v>698</v>
      </c>
      <c r="AF10720" s="93"/>
      <c r="AG10720" s="93"/>
      <c r="AH10720" s="93"/>
    </row>
    <row r="10721" spans="21:34" x14ac:dyDescent="0.3">
      <c r="U10721" s="311" t="s">
        <v>13326</v>
      </c>
      <c r="V10721" s="312">
        <v>2000745.26</v>
      </c>
      <c r="X10721" s="267" t="s">
        <v>25443</v>
      </c>
      <c r="Y10721" s="268">
        <v>10225.66</v>
      </c>
      <c r="AA10721" s="229" t="s">
        <v>50260</v>
      </c>
      <c r="AB10721" s="230">
        <v>41998.73</v>
      </c>
      <c r="AD10721" s="209" t="s">
        <v>24763</v>
      </c>
      <c r="AE10721" s="210">
        <v>3699.96</v>
      </c>
      <c r="AF10721" s="93"/>
      <c r="AG10721" s="93"/>
      <c r="AH10721" s="93"/>
    </row>
    <row r="10722" spans="21:34" x14ac:dyDescent="0.3">
      <c r="U10722" s="311" t="s">
        <v>18241</v>
      </c>
      <c r="V10722" s="312">
        <v>565513.04</v>
      </c>
      <c r="X10722" s="267" t="s">
        <v>50282</v>
      </c>
      <c r="Y10722" s="268">
        <v>36082</v>
      </c>
      <c r="AA10722" s="229" t="s">
        <v>40520</v>
      </c>
      <c r="AB10722" s="230">
        <v>1953.45</v>
      </c>
      <c r="AD10722" s="209" t="s">
        <v>24764</v>
      </c>
      <c r="AE10722" s="210">
        <v>157.9</v>
      </c>
      <c r="AF10722" s="93"/>
      <c r="AG10722" s="93"/>
      <c r="AH10722" s="93"/>
    </row>
    <row r="10723" spans="21:34" x14ac:dyDescent="0.3">
      <c r="U10723" s="311" t="s">
        <v>18242</v>
      </c>
      <c r="V10723" s="312">
        <v>3291627.98</v>
      </c>
      <c r="X10723" s="267" t="s">
        <v>55314</v>
      </c>
      <c r="Y10723" s="268">
        <v>36665.019999999997</v>
      </c>
      <c r="AA10723" s="229" t="s">
        <v>40521</v>
      </c>
      <c r="AB10723" s="230">
        <v>431.15</v>
      </c>
      <c r="AD10723" s="209" t="s">
        <v>24765</v>
      </c>
      <c r="AE10723" s="210">
        <v>698</v>
      </c>
      <c r="AF10723" s="93"/>
      <c r="AG10723" s="93"/>
      <c r="AH10723" s="93"/>
    </row>
    <row r="10724" spans="21:34" x14ac:dyDescent="0.3">
      <c r="U10724" s="311" t="s">
        <v>13327</v>
      </c>
      <c r="V10724" s="312">
        <v>468684.26</v>
      </c>
      <c r="X10724" s="267" t="s">
        <v>50283</v>
      </c>
      <c r="Y10724" s="268">
        <v>36702.07</v>
      </c>
      <c r="AA10724" s="229" t="s">
        <v>40522</v>
      </c>
      <c r="AB10724" s="230">
        <v>843</v>
      </c>
      <c r="AD10724" s="209" t="s">
        <v>24766</v>
      </c>
      <c r="AE10724" s="210">
        <v>12000</v>
      </c>
      <c r="AF10724" s="93"/>
      <c r="AG10724" s="93"/>
      <c r="AH10724" s="93"/>
    </row>
    <row r="10725" spans="21:34" x14ac:dyDescent="0.3">
      <c r="U10725" s="311" t="s">
        <v>34827</v>
      </c>
      <c r="V10725" s="312">
        <v>16200</v>
      </c>
      <c r="X10725" s="267" t="s">
        <v>50284</v>
      </c>
      <c r="Y10725" s="268">
        <v>5728.08</v>
      </c>
      <c r="AA10725" s="229" t="s">
        <v>40523</v>
      </c>
      <c r="AB10725" s="230">
        <v>132923.04</v>
      </c>
      <c r="AD10725" s="209" t="s">
        <v>24767</v>
      </c>
      <c r="AE10725" s="210">
        <v>4703.93</v>
      </c>
      <c r="AF10725" s="93"/>
      <c r="AG10725" s="93"/>
      <c r="AH10725" s="93"/>
    </row>
    <row r="10726" spans="21:34" x14ac:dyDescent="0.3">
      <c r="U10726" s="311" t="s">
        <v>34828</v>
      </c>
      <c r="V10726" s="312">
        <v>250790.17</v>
      </c>
      <c r="X10726" s="267" t="s">
        <v>50285</v>
      </c>
      <c r="Y10726" s="268">
        <v>17389.349999999999</v>
      </c>
      <c r="AA10726" s="229" t="s">
        <v>40524</v>
      </c>
      <c r="AB10726" s="230">
        <v>41670.620000000003</v>
      </c>
      <c r="AD10726" s="209" t="s">
        <v>24768</v>
      </c>
      <c r="AE10726" s="210">
        <v>12237.41</v>
      </c>
      <c r="AF10726" s="93"/>
      <c r="AG10726" s="93"/>
      <c r="AH10726" s="93"/>
    </row>
    <row r="10727" spans="21:34" x14ac:dyDescent="0.3">
      <c r="U10727" s="311" t="s">
        <v>18244</v>
      </c>
      <c r="V10727" s="312">
        <v>694541.68</v>
      </c>
      <c r="X10727" s="267" t="s">
        <v>56428</v>
      </c>
      <c r="Y10727" s="268">
        <v>70178.679999999993</v>
      </c>
      <c r="AA10727" s="229" t="s">
        <v>40525</v>
      </c>
      <c r="AB10727" s="230">
        <v>36884.629999999997</v>
      </c>
      <c r="AD10727" s="209" t="s">
        <v>24769</v>
      </c>
      <c r="AE10727" s="210">
        <v>3137.45</v>
      </c>
      <c r="AF10727" s="93"/>
      <c r="AG10727" s="93"/>
      <c r="AH10727" s="93"/>
    </row>
    <row r="10728" spans="21:34" x14ac:dyDescent="0.3">
      <c r="U10728" s="311" t="s">
        <v>18245</v>
      </c>
      <c r="V10728" s="312">
        <v>151188.78</v>
      </c>
      <c r="X10728" s="267" t="s">
        <v>56429</v>
      </c>
      <c r="Y10728" s="268">
        <v>228</v>
      </c>
      <c r="AA10728" s="229" t="s">
        <v>40526</v>
      </c>
      <c r="AB10728" s="230">
        <v>15099.09</v>
      </c>
      <c r="AD10728" s="209" t="s">
        <v>24770</v>
      </c>
      <c r="AE10728" s="210">
        <v>681.05</v>
      </c>
      <c r="AF10728" s="93"/>
      <c r="AG10728" s="93"/>
      <c r="AH10728" s="93"/>
    </row>
    <row r="10729" spans="21:34" x14ac:dyDescent="0.3">
      <c r="U10729" s="311" t="s">
        <v>33326</v>
      </c>
      <c r="V10729" s="312">
        <v>514124.18</v>
      </c>
      <c r="X10729" s="267" t="s">
        <v>49091</v>
      </c>
      <c r="Y10729" s="268">
        <v>1545.36</v>
      </c>
      <c r="AA10729" s="229" t="s">
        <v>40527</v>
      </c>
      <c r="AB10729" s="230">
        <v>2428.92</v>
      </c>
      <c r="AD10729" s="209" t="s">
        <v>24771</v>
      </c>
      <c r="AE10729" s="210">
        <v>62143.4</v>
      </c>
      <c r="AF10729" s="93"/>
      <c r="AG10729" s="93"/>
      <c r="AH10729" s="93"/>
    </row>
    <row r="10730" spans="21:34" x14ac:dyDescent="0.3">
      <c r="U10730" s="311" t="s">
        <v>18246</v>
      </c>
      <c r="V10730" s="312">
        <v>1074.08</v>
      </c>
      <c r="X10730" s="267" t="s">
        <v>55315</v>
      </c>
      <c r="Y10730" s="268">
        <v>15480</v>
      </c>
      <c r="AA10730" s="229" t="s">
        <v>40528</v>
      </c>
      <c r="AB10730" s="230">
        <v>9547.09</v>
      </c>
      <c r="AD10730" s="209" t="s">
        <v>24772</v>
      </c>
      <c r="AE10730" s="210">
        <v>3326.4</v>
      </c>
      <c r="AF10730" s="93"/>
      <c r="AG10730" s="93"/>
      <c r="AH10730" s="93"/>
    </row>
    <row r="10731" spans="21:34" x14ac:dyDescent="0.3">
      <c r="U10731" s="311" t="s">
        <v>18247</v>
      </c>
      <c r="V10731" s="312">
        <v>140731.26</v>
      </c>
      <c r="X10731" s="267" t="s">
        <v>55316</v>
      </c>
      <c r="Y10731" s="268">
        <v>6300</v>
      </c>
      <c r="AA10731" s="229" t="s">
        <v>50261</v>
      </c>
      <c r="AB10731" s="230">
        <v>33869.07</v>
      </c>
      <c r="AD10731" s="209" t="s">
        <v>24773</v>
      </c>
      <c r="AE10731" s="210">
        <v>240</v>
      </c>
      <c r="AF10731" s="93"/>
      <c r="AG10731" s="93"/>
      <c r="AH10731" s="93"/>
    </row>
    <row r="10732" spans="21:34" x14ac:dyDescent="0.3">
      <c r="U10732" s="311" t="s">
        <v>18249</v>
      </c>
      <c r="V10732" s="312">
        <v>3995</v>
      </c>
      <c r="X10732" s="267" t="s">
        <v>53316</v>
      </c>
      <c r="Y10732" s="268">
        <v>1000</v>
      </c>
      <c r="AA10732" s="229" t="s">
        <v>47148</v>
      </c>
      <c r="AB10732" s="230">
        <v>14000</v>
      </c>
      <c r="AD10732" s="209" t="s">
        <v>24774</v>
      </c>
      <c r="AE10732" s="210">
        <v>5000</v>
      </c>
      <c r="AF10732" s="93"/>
      <c r="AG10732" s="93"/>
      <c r="AH10732" s="93"/>
    </row>
    <row r="10733" spans="21:34" x14ac:dyDescent="0.3">
      <c r="U10733" s="311" t="s">
        <v>50621</v>
      </c>
      <c r="V10733" s="312">
        <v>85286</v>
      </c>
      <c r="X10733" s="267" t="s">
        <v>53318</v>
      </c>
      <c r="Y10733" s="268">
        <v>1742.66</v>
      </c>
      <c r="AA10733" s="229" t="s">
        <v>47149</v>
      </c>
      <c r="AB10733" s="230">
        <v>1</v>
      </c>
      <c r="AD10733" s="209" t="s">
        <v>24775</v>
      </c>
      <c r="AE10733" s="210">
        <v>8275.19</v>
      </c>
      <c r="AF10733" s="93"/>
      <c r="AG10733" s="93"/>
      <c r="AH10733" s="93"/>
    </row>
    <row r="10734" spans="21:34" x14ac:dyDescent="0.3">
      <c r="U10734" s="311" t="s">
        <v>63476</v>
      </c>
      <c r="V10734" s="312">
        <v>13462.4</v>
      </c>
      <c r="X10734" s="267" t="s">
        <v>53319</v>
      </c>
      <c r="Y10734" s="268">
        <v>5581.1</v>
      </c>
      <c r="AA10734" s="229" t="s">
        <v>25181</v>
      </c>
      <c r="AB10734" s="230">
        <v>18397.29</v>
      </c>
      <c r="AD10734" s="209" t="s">
        <v>24776</v>
      </c>
      <c r="AE10734" s="210">
        <v>3400</v>
      </c>
      <c r="AF10734" s="93"/>
      <c r="AG10734" s="93"/>
      <c r="AH10734" s="93"/>
    </row>
    <row r="10735" spans="21:34" x14ac:dyDescent="0.3">
      <c r="U10735" s="311" t="s">
        <v>58019</v>
      </c>
      <c r="V10735" s="312">
        <v>2233383.36</v>
      </c>
      <c r="X10735" s="267" t="s">
        <v>55317</v>
      </c>
      <c r="Y10735" s="268">
        <v>22500</v>
      </c>
      <c r="AA10735" s="229" t="s">
        <v>25182</v>
      </c>
      <c r="AB10735" s="230">
        <v>2914.22</v>
      </c>
      <c r="AD10735" s="209" t="s">
        <v>24777</v>
      </c>
      <c r="AE10735" s="210">
        <v>127912.85</v>
      </c>
      <c r="AF10735" s="93"/>
      <c r="AG10735" s="93"/>
      <c r="AH10735" s="93"/>
    </row>
    <row r="10736" spans="21:34" x14ac:dyDescent="0.3">
      <c r="U10736" s="311" t="s">
        <v>55587</v>
      </c>
      <c r="V10736" s="312">
        <v>-0.11</v>
      </c>
      <c r="X10736" s="267" t="s">
        <v>56430</v>
      </c>
      <c r="Y10736" s="268">
        <v>276.26</v>
      </c>
      <c r="AA10736" s="229" t="s">
        <v>25183</v>
      </c>
      <c r="AB10736" s="230">
        <v>9910.27</v>
      </c>
      <c r="AD10736" s="209" t="s">
        <v>24778</v>
      </c>
      <c r="AE10736" s="210">
        <v>15628.8</v>
      </c>
      <c r="AF10736" s="93"/>
      <c r="AG10736" s="93"/>
      <c r="AH10736" s="93"/>
    </row>
    <row r="10737" spans="21:34" x14ac:dyDescent="0.3">
      <c r="U10737" s="311" t="s">
        <v>18251</v>
      </c>
      <c r="V10737" s="312">
        <v>1078669.1599999999</v>
      </c>
      <c r="X10737" s="267" t="s">
        <v>53320</v>
      </c>
      <c r="Y10737" s="268">
        <v>216</v>
      </c>
      <c r="AA10737" s="229" t="s">
        <v>25184</v>
      </c>
      <c r="AB10737" s="230">
        <v>3574.76</v>
      </c>
      <c r="AD10737" s="209" t="s">
        <v>24779</v>
      </c>
      <c r="AE10737" s="210">
        <v>42542.32</v>
      </c>
      <c r="AF10737" s="93"/>
      <c r="AG10737" s="93"/>
      <c r="AH10737" s="93"/>
    </row>
    <row r="10738" spans="21:34" x14ac:dyDescent="0.3">
      <c r="U10738" s="311" t="s">
        <v>69399</v>
      </c>
      <c r="V10738" s="312">
        <v>1380.5</v>
      </c>
      <c r="X10738" s="267" t="s">
        <v>62172</v>
      </c>
      <c r="Y10738" s="268">
        <v>27878.22</v>
      </c>
      <c r="AA10738" s="229" t="s">
        <v>35394</v>
      </c>
      <c r="AB10738" s="230">
        <v>1533</v>
      </c>
      <c r="AD10738" s="209" t="s">
        <v>24780</v>
      </c>
      <c r="AE10738" s="210">
        <v>11717.48</v>
      </c>
      <c r="AF10738" s="93"/>
      <c r="AG10738" s="93"/>
      <c r="AH10738" s="93"/>
    </row>
    <row r="10739" spans="21:34" x14ac:dyDescent="0.3">
      <c r="U10739" s="311" t="s">
        <v>18253</v>
      </c>
      <c r="V10739" s="312">
        <v>1967111.11</v>
      </c>
      <c r="X10739" s="267" t="s">
        <v>60669</v>
      </c>
      <c r="Y10739" s="268">
        <v>3400.13</v>
      </c>
      <c r="AA10739" s="229" t="s">
        <v>50262</v>
      </c>
      <c r="AB10739" s="230">
        <v>991</v>
      </c>
      <c r="AD10739" s="209" t="s">
        <v>24781</v>
      </c>
      <c r="AE10739" s="210">
        <v>190831.5</v>
      </c>
      <c r="AF10739" s="93"/>
      <c r="AG10739" s="93"/>
      <c r="AH10739" s="93"/>
    </row>
    <row r="10740" spans="21:34" x14ac:dyDescent="0.3">
      <c r="U10740" s="311" t="s">
        <v>39016</v>
      </c>
      <c r="V10740" s="312">
        <v>10776.9</v>
      </c>
      <c r="X10740" s="267" t="s">
        <v>62756</v>
      </c>
      <c r="Y10740" s="268">
        <v>17350</v>
      </c>
      <c r="AA10740" s="229" t="s">
        <v>48169</v>
      </c>
      <c r="AB10740" s="230">
        <v>2490</v>
      </c>
      <c r="AD10740" s="209" t="s">
        <v>24782</v>
      </c>
      <c r="AE10740" s="210">
        <v>142036.75</v>
      </c>
      <c r="AF10740" s="93"/>
      <c r="AG10740" s="93"/>
      <c r="AH10740" s="93"/>
    </row>
    <row r="10741" spans="21:34" x14ac:dyDescent="0.3">
      <c r="U10741" s="311" t="s">
        <v>18255</v>
      </c>
      <c r="V10741" s="312">
        <v>772002</v>
      </c>
      <c r="X10741" s="267" t="s">
        <v>56431</v>
      </c>
      <c r="Y10741" s="268">
        <v>76098</v>
      </c>
      <c r="AA10741" s="229" t="s">
        <v>48170</v>
      </c>
      <c r="AB10741" s="230">
        <v>28583.34</v>
      </c>
      <c r="AD10741" s="209" t="s">
        <v>24783</v>
      </c>
      <c r="AE10741" s="210">
        <v>13977.2</v>
      </c>
      <c r="AF10741" s="93"/>
      <c r="AG10741" s="93"/>
      <c r="AH10741" s="93"/>
    </row>
    <row r="10742" spans="21:34" x14ac:dyDescent="0.3">
      <c r="U10742" s="311" t="s">
        <v>18256</v>
      </c>
      <c r="V10742" s="312">
        <v>5852.88</v>
      </c>
      <c r="X10742" s="267" t="s">
        <v>33969</v>
      </c>
      <c r="Y10742" s="268">
        <v>57200</v>
      </c>
      <c r="AA10742" s="229" t="s">
        <v>39376</v>
      </c>
      <c r="AB10742" s="230">
        <v>48920.61</v>
      </c>
      <c r="AD10742" s="209" t="s">
        <v>24784</v>
      </c>
      <c r="AE10742" s="210">
        <v>334683.63</v>
      </c>
      <c r="AF10742" s="93"/>
      <c r="AG10742" s="93"/>
      <c r="AH10742" s="93"/>
    </row>
    <row r="10743" spans="21:34" x14ac:dyDescent="0.3">
      <c r="U10743" s="311" t="s">
        <v>39017</v>
      </c>
      <c r="V10743" s="312">
        <v>1668372.6</v>
      </c>
      <c r="X10743" s="267" t="s">
        <v>55318</v>
      </c>
      <c r="Y10743" s="268">
        <v>230838.98</v>
      </c>
      <c r="AA10743" s="229" t="s">
        <v>36554</v>
      </c>
      <c r="AB10743" s="230">
        <v>45675</v>
      </c>
      <c r="AD10743" s="209" t="s">
        <v>24785</v>
      </c>
      <c r="AE10743" s="210">
        <v>64050</v>
      </c>
      <c r="AF10743" s="93"/>
      <c r="AG10743" s="93"/>
      <c r="AH10743" s="93"/>
    </row>
    <row r="10744" spans="21:34" x14ac:dyDescent="0.3">
      <c r="U10744" s="311" t="s">
        <v>63477</v>
      </c>
      <c r="V10744" s="312">
        <v>5854674.4000000004</v>
      </c>
      <c r="X10744" s="267" t="s">
        <v>56432</v>
      </c>
      <c r="Y10744" s="268">
        <v>150535.97</v>
      </c>
      <c r="AA10744" s="229" t="s">
        <v>40529</v>
      </c>
      <c r="AB10744" s="230">
        <v>29843.75</v>
      </c>
      <c r="AD10744" s="209" t="s">
        <v>24786</v>
      </c>
      <c r="AE10744" s="210">
        <v>21943.53</v>
      </c>
      <c r="AF10744" s="93"/>
      <c r="AG10744" s="93"/>
      <c r="AH10744" s="93"/>
    </row>
    <row r="10745" spans="21:34" x14ac:dyDescent="0.3">
      <c r="U10745" s="311" t="s">
        <v>18257</v>
      </c>
      <c r="V10745" s="312">
        <v>1553275.01</v>
      </c>
      <c r="X10745" s="267" t="s">
        <v>35428</v>
      </c>
      <c r="Y10745" s="268">
        <v>71813.95</v>
      </c>
      <c r="AA10745" s="229" t="s">
        <v>36555</v>
      </c>
      <c r="AB10745" s="230">
        <v>11462.19</v>
      </c>
      <c r="AD10745" s="209" t="s">
        <v>24787</v>
      </c>
      <c r="AE10745" s="210">
        <v>323792</v>
      </c>
      <c r="AF10745" s="93"/>
      <c r="AG10745" s="93"/>
      <c r="AH10745" s="93"/>
    </row>
    <row r="10746" spans="21:34" x14ac:dyDescent="0.3">
      <c r="U10746" s="311" t="s">
        <v>18258</v>
      </c>
      <c r="V10746" s="312">
        <v>881695.82</v>
      </c>
      <c r="X10746" s="267" t="s">
        <v>55319</v>
      </c>
      <c r="Y10746" s="268">
        <v>63300</v>
      </c>
      <c r="AA10746" s="229" t="s">
        <v>40530</v>
      </c>
      <c r="AB10746" s="230">
        <v>19378.98</v>
      </c>
      <c r="AD10746" s="209" t="s">
        <v>24788</v>
      </c>
      <c r="AE10746" s="210">
        <v>47082.080000000002</v>
      </c>
      <c r="AF10746" s="93"/>
      <c r="AG10746" s="93"/>
      <c r="AH10746" s="93"/>
    </row>
    <row r="10747" spans="21:34" x14ac:dyDescent="0.3">
      <c r="U10747" s="311" t="s">
        <v>48443</v>
      </c>
      <c r="V10747" s="312">
        <v>169820.98</v>
      </c>
      <c r="X10747" s="267" t="s">
        <v>42813</v>
      </c>
      <c r="Y10747" s="268">
        <v>260772.83</v>
      </c>
      <c r="AA10747" s="229" t="s">
        <v>40531</v>
      </c>
      <c r="AB10747" s="230">
        <v>8170.38</v>
      </c>
      <c r="AD10747" s="209" t="s">
        <v>24789</v>
      </c>
      <c r="AE10747" s="210">
        <v>117378.03</v>
      </c>
      <c r="AF10747" s="93"/>
      <c r="AG10747" s="93"/>
      <c r="AH10747" s="93"/>
    </row>
    <row r="10748" spans="21:34" x14ac:dyDescent="0.3">
      <c r="U10748" s="311" t="s">
        <v>63850</v>
      </c>
      <c r="V10748" s="312">
        <v>117324.21</v>
      </c>
      <c r="X10748" s="267" t="s">
        <v>57709</v>
      </c>
      <c r="Y10748" s="268">
        <v>122706.46</v>
      </c>
      <c r="AA10748" s="229" t="s">
        <v>40532</v>
      </c>
      <c r="AB10748" s="230">
        <v>27202.36</v>
      </c>
      <c r="AD10748" s="209" t="s">
        <v>24790</v>
      </c>
      <c r="AE10748" s="210">
        <v>8192.08</v>
      </c>
      <c r="AF10748" s="93"/>
      <c r="AG10748" s="93"/>
      <c r="AH10748" s="93"/>
    </row>
    <row r="10749" spans="21:34" x14ac:dyDescent="0.3">
      <c r="U10749" s="311" t="s">
        <v>18276</v>
      </c>
      <c r="V10749" s="312">
        <v>21876.73</v>
      </c>
      <c r="X10749" s="267" t="s">
        <v>57710</v>
      </c>
      <c r="Y10749" s="268">
        <v>683.25</v>
      </c>
      <c r="AA10749" s="229" t="s">
        <v>49074</v>
      </c>
      <c r="AB10749" s="230">
        <v>4228.0600000000004</v>
      </c>
      <c r="AD10749" s="209" t="s">
        <v>24791</v>
      </c>
      <c r="AE10749" s="210">
        <v>28071.119999999999</v>
      </c>
      <c r="AF10749" s="93"/>
      <c r="AG10749" s="93"/>
      <c r="AH10749" s="93"/>
    </row>
    <row r="10750" spans="21:34" x14ac:dyDescent="0.3">
      <c r="U10750" s="311" t="s">
        <v>18277</v>
      </c>
      <c r="V10750" s="312">
        <v>2951.45</v>
      </c>
      <c r="X10750" s="267" t="s">
        <v>53322</v>
      </c>
      <c r="Y10750" s="268">
        <v>11100</v>
      </c>
      <c r="AA10750" s="229" t="s">
        <v>48171</v>
      </c>
      <c r="AB10750" s="230">
        <v>1374</v>
      </c>
      <c r="AD10750" s="209" t="s">
        <v>24792</v>
      </c>
      <c r="AE10750" s="210">
        <v>2774.26</v>
      </c>
      <c r="AF10750" s="93"/>
      <c r="AG10750" s="93"/>
      <c r="AH10750" s="93"/>
    </row>
    <row r="10751" spans="21:34" x14ac:dyDescent="0.3">
      <c r="U10751" s="311" t="s">
        <v>18278</v>
      </c>
      <c r="V10751" s="312">
        <v>81250</v>
      </c>
      <c r="X10751" s="267" t="s">
        <v>55320</v>
      </c>
      <c r="Y10751" s="268">
        <v>44017.2</v>
      </c>
      <c r="AA10751" s="229" t="s">
        <v>45393</v>
      </c>
      <c r="AB10751" s="230">
        <v>10000</v>
      </c>
      <c r="AD10751" s="209" t="s">
        <v>24793</v>
      </c>
      <c r="AE10751" s="210">
        <v>6020.8</v>
      </c>
      <c r="AF10751" s="93"/>
      <c r="AG10751" s="93"/>
      <c r="AH10751" s="93"/>
    </row>
    <row r="10752" spans="21:34" x14ac:dyDescent="0.3">
      <c r="U10752" s="311" t="s">
        <v>18304</v>
      </c>
      <c r="V10752" s="312">
        <v>1124.95</v>
      </c>
      <c r="X10752" s="267" t="s">
        <v>42814</v>
      </c>
      <c r="Y10752" s="268">
        <v>276189.28000000003</v>
      </c>
      <c r="AA10752" s="229" t="s">
        <v>45394</v>
      </c>
      <c r="AB10752" s="230">
        <v>734.36</v>
      </c>
      <c r="AD10752" s="209" t="s">
        <v>24794</v>
      </c>
      <c r="AE10752" s="210">
        <v>3290</v>
      </c>
      <c r="AF10752" s="93"/>
      <c r="AG10752" s="93"/>
      <c r="AH10752" s="93"/>
    </row>
    <row r="10753" spans="21:34" x14ac:dyDescent="0.3">
      <c r="U10753" s="311" t="s">
        <v>56779</v>
      </c>
      <c r="V10753" s="312">
        <v>59013</v>
      </c>
      <c r="X10753" s="267" t="s">
        <v>35429</v>
      </c>
      <c r="Y10753" s="268">
        <v>41388.82</v>
      </c>
      <c r="AA10753" s="229" t="s">
        <v>42804</v>
      </c>
      <c r="AB10753" s="230">
        <v>365750.71</v>
      </c>
      <c r="AD10753" s="209" t="s">
        <v>24795</v>
      </c>
      <c r="AE10753" s="210">
        <v>6969.82</v>
      </c>
      <c r="AF10753" s="93"/>
      <c r="AG10753" s="93"/>
      <c r="AH10753" s="93"/>
    </row>
    <row r="10754" spans="21:34" x14ac:dyDescent="0.3">
      <c r="U10754" s="311" t="s">
        <v>33348</v>
      </c>
      <c r="V10754" s="312">
        <v>52533</v>
      </c>
      <c r="X10754" s="267" t="s">
        <v>48179</v>
      </c>
      <c r="Y10754" s="268">
        <v>109023.48</v>
      </c>
      <c r="AA10754" s="229" t="s">
        <v>42805</v>
      </c>
      <c r="AB10754" s="230">
        <v>26770.68</v>
      </c>
      <c r="AD10754" s="209" t="s">
        <v>24796</v>
      </c>
      <c r="AE10754" s="210">
        <v>6309.39</v>
      </c>
      <c r="AF10754" s="93"/>
      <c r="AG10754" s="93"/>
      <c r="AH10754" s="93"/>
    </row>
    <row r="10755" spans="21:34" x14ac:dyDescent="0.3">
      <c r="U10755" s="311" t="s">
        <v>39022</v>
      </c>
      <c r="V10755" s="312">
        <v>255416</v>
      </c>
      <c r="X10755" s="267" t="s">
        <v>50286</v>
      </c>
      <c r="Y10755" s="268">
        <v>8548.27</v>
      </c>
      <c r="AA10755" s="229" t="s">
        <v>14008</v>
      </c>
      <c r="AB10755" s="230">
        <v>8570</v>
      </c>
      <c r="AD10755" s="209" t="s">
        <v>24797</v>
      </c>
      <c r="AE10755" s="210">
        <v>137954.87</v>
      </c>
      <c r="AF10755" s="93"/>
      <c r="AG10755" s="93"/>
      <c r="AH10755" s="93"/>
    </row>
    <row r="10756" spans="21:34" x14ac:dyDescent="0.3">
      <c r="U10756" s="311" t="s">
        <v>33350</v>
      </c>
      <c r="V10756" s="312">
        <v>162425.25</v>
      </c>
      <c r="X10756" s="267" t="s">
        <v>57711</v>
      </c>
      <c r="Y10756" s="268">
        <v>1618.01</v>
      </c>
      <c r="AA10756" s="229" t="s">
        <v>53231</v>
      </c>
      <c r="AB10756" s="230">
        <v>11864.8</v>
      </c>
      <c r="AD10756" s="209" t="s">
        <v>24798</v>
      </c>
      <c r="AE10756" s="210">
        <v>25804.83</v>
      </c>
      <c r="AF10756" s="93"/>
      <c r="AG10756" s="93"/>
      <c r="AH10756" s="93"/>
    </row>
    <row r="10757" spans="21:34" x14ac:dyDescent="0.3">
      <c r="U10757" s="311" t="s">
        <v>55588</v>
      </c>
      <c r="V10757" s="312">
        <v>3714.3</v>
      </c>
      <c r="X10757" s="267" t="s">
        <v>33970</v>
      </c>
      <c r="Y10757" s="268">
        <v>115047.95</v>
      </c>
      <c r="AA10757" s="229" t="s">
        <v>25215</v>
      </c>
      <c r="AB10757" s="230">
        <v>73065.58</v>
      </c>
      <c r="AD10757" s="209" t="s">
        <v>24799</v>
      </c>
      <c r="AE10757" s="210">
        <v>2392.5300000000002</v>
      </c>
      <c r="AF10757" s="93"/>
      <c r="AG10757" s="93"/>
      <c r="AH10757" s="93"/>
    </row>
    <row r="10758" spans="21:34" x14ac:dyDescent="0.3">
      <c r="U10758" s="311" t="s">
        <v>18343</v>
      </c>
      <c r="V10758" s="312">
        <v>96.6</v>
      </c>
      <c r="X10758" s="267" t="s">
        <v>33971</v>
      </c>
      <c r="Y10758" s="268">
        <v>200232.09</v>
      </c>
      <c r="AA10758" s="229" t="s">
        <v>25217</v>
      </c>
      <c r="AB10758" s="230">
        <v>10644.37</v>
      </c>
      <c r="AD10758" s="209" t="s">
        <v>24800</v>
      </c>
      <c r="AE10758" s="210">
        <v>4078.5</v>
      </c>
      <c r="AF10758" s="93"/>
      <c r="AG10758" s="93"/>
      <c r="AH10758" s="93"/>
    </row>
    <row r="10759" spans="21:34" x14ac:dyDescent="0.3">
      <c r="U10759" s="311" t="s">
        <v>36173</v>
      </c>
      <c r="V10759" s="312">
        <v>405.6</v>
      </c>
      <c r="X10759" s="267" t="s">
        <v>35430</v>
      </c>
      <c r="Y10759" s="268">
        <v>35563.08</v>
      </c>
      <c r="AA10759" s="229" t="s">
        <v>53232</v>
      </c>
      <c r="AB10759" s="230">
        <v>-17794.400000000001</v>
      </c>
      <c r="AD10759" s="209" t="s">
        <v>24801</v>
      </c>
      <c r="AE10759" s="210">
        <v>880</v>
      </c>
      <c r="AF10759" s="93"/>
      <c r="AG10759" s="93"/>
      <c r="AH10759" s="93"/>
    </row>
    <row r="10760" spans="21:34" x14ac:dyDescent="0.3">
      <c r="U10760" s="311" t="s">
        <v>33352</v>
      </c>
      <c r="V10760" s="312">
        <v>2250</v>
      </c>
      <c r="X10760" s="267" t="s">
        <v>35431</v>
      </c>
      <c r="Y10760" s="268">
        <v>1297498.78</v>
      </c>
      <c r="AA10760" s="229" t="s">
        <v>33949</v>
      </c>
      <c r="AB10760" s="230">
        <v>5660</v>
      </c>
      <c r="AD10760" s="209" t="s">
        <v>24802</v>
      </c>
      <c r="AE10760" s="210">
        <v>379.31</v>
      </c>
      <c r="AF10760" s="93"/>
      <c r="AG10760" s="93"/>
      <c r="AH10760" s="93"/>
    </row>
    <row r="10761" spans="21:34" x14ac:dyDescent="0.3">
      <c r="U10761" s="311" t="s">
        <v>18346</v>
      </c>
      <c r="V10761" s="312">
        <v>2200</v>
      </c>
      <c r="X10761" s="267" t="s">
        <v>63764</v>
      </c>
      <c r="Y10761" s="268">
        <v>16456.2</v>
      </c>
      <c r="AA10761" s="229" t="s">
        <v>53233</v>
      </c>
      <c r="AB10761" s="230">
        <v>42169.08</v>
      </c>
      <c r="AD10761" s="209" t="s">
        <v>24803</v>
      </c>
      <c r="AE10761" s="210">
        <v>1268.75</v>
      </c>
      <c r="AF10761" s="93"/>
      <c r="AG10761" s="93"/>
      <c r="AH10761" s="93"/>
    </row>
    <row r="10762" spans="21:34" x14ac:dyDescent="0.3">
      <c r="U10762" s="311" t="s">
        <v>18347</v>
      </c>
      <c r="V10762" s="312">
        <v>1000</v>
      </c>
      <c r="X10762" s="267" t="s">
        <v>48180</v>
      </c>
      <c r="Y10762" s="268">
        <v>178210.56</v>
      </c>
      <c r="AA10762" s="229" t="s">
        <v>53234</v>
      </c>
      <c r="AB10762" s="230">
        <v>3184.75</v>
      </c>
      <c r="AD10762" s="209" t="s">
        <v>24804</v>
      </c>
      <c r="AE10762" s="210">
        <v>526.17999999999995</v>
      </c>
      <c r="AF10762" s="93"/>
      <c r="AG10762" s="93"/>
      <c r="AH10762" s="93"/>
    </row>
    <row r="10763" spans="21:34" x14ac:dyDescent="0.3">
      <c r="U10763" s="311" t="s">
        <v>13347</v>
      </c>
      <c r="V10763" s="312">
        <v>38388.6</v>
      </c>
      <c r="X10763" s="267" t="s">
        <v>56433</v>
      </c>
      <c r="Y10763" s="268">
        <v>141191.71</v>
      </c>
      <c r="AA10763" s="229" t="s">
        <v>53235</v>
      </c>
      <c r="AB10763" s="230">
        <v>9705.84</v>
      </c>
      <c r="AD10763" s="209" t="s">
        <v>24805</v>
      </c>
      <c r="AE10763" s="210">
        <v>271754.73</v>
      </c>
      <c r="AF10763" s="93"/>
      <c r="AG10763" s="93"/>
      <c r="AH10763" s="93"/>
    </row>
    <row r="10764" spans="21:34" x14ac:dyDescent="0.3">
      <c r="U10764" s="311" t="s">
        <v>18348</v>
      </c>
      <c r="V10764" s="312">
        <v>134811.06</v>
      </c>
      <c r="X10764" s="267" t="s">
        <v>58312</v>
      </c>
      <c r="Y10764" s="268">
        <v>20000</v>
      </c>
      <c r="AA10764" s="229" t="s">
        <v>53236</v>
      </c>
      <c r="AB10764" s="230">
        <v>5808.17</v>
      </c>
      <c r="AD10764" s="209" t="s">
        <v>24806</v>
      </c>
      <c r="AE10764" s="210">
        <v>21016.85</v>
      </c>
      <c r="AF10764" s="93"/>
      <c r="AG10764" s="93"/>
      <c r="AH10764" s="93"/>
    </row>
    <row r="10765" spans="21:34" x14ac:dyDescent="0.3">
      <c r="U10765" s="311" t="s">
        <v>18349</v>
      </c>
      <c r="V10765" s="312">
        <v>67635.11</v>
      </c>
      <c r="X10765" s="267" t="s">
        <v>58881</v>
      </c>
      <c r="Y10765" s="268">
        <v>5296.44</v>
      </c>
      <c r="AA10765" s="229" t="s">
        <v>33950</v>
      </c>
      <c r="AB10765" s="230">
        <v>285214.71000000002</v>
      </c>
      <c r="AD10765" s="209" t="s">
        <v>24807</v>
      </c>
      <c r="AE10765" s="210">
        <v>477.14</v>
      </c>
      <c r="AF10765" s="93"/>
      <c r="AG10765" s="93"/>
      <c r="AH10765" s="93"/>
    </row>
    <row r="10766" spans="21:34" x14ac:dyDescent="0.3">
      <c r="U10766" s="311" t="s">
        <v>18350</v>
      </c>
      <c r="V10766" s="312">
        <v>961.09</v>
      </c>
      <c r="X10766" s="267" t="s">
        <v>58313</v>
      </c>
      <c r="Y10766" s="268">
        <v>21980</v>
      </c>
      <c r="AA10766" s="229" t="s">
        <v>33951</v>
      </c>
      <c r="AB10766" s="230">
        <v>14242.29</v>
      </c>
      <c r="AD10766" s="209" t="s">
        <v>24808</v>
      </c>
      <c r="AE10766" s="210">
        <v>501124.74</v>
      </c>
      <c r="AF10766" s="93"/>
      <c r="AG10766" s="93"/>
      <c r="AH10766" s="93"/>
    </row>
    <row r="10767" spans="21:34" x14ac:dyDescent="0.3">
      <c r="U10767" s="311" t="s">
        <v>18351</v>
      </c>
      <c r="V10767" s="312">
        <v>17639.7</v>
      </c>
      <c r="X10767" s="267" t="s">
        <v>62757</v>
      </c>
      <c r="Y10767" s="268">
        <v>180353.58</v>
      </c>
      <c r="AA10767" s="229" t="s">
        <v>33952</v>
      </c>
      <c r="AB10767" s="230">
        <v>75000</v>
      </c>
      <c r="AD10767" s="209" t="s">
        <v>24809</v>
      </c>
      <c r="AE10767" s="210">
        <v>35214</v>
      </c>
      <c r="AF10767" s="93"/>
      <c r="AG10767" s="93"/>
      <c r="AH10767" s="93"/>
    </row>
    <row r="10768" spans="21:34" x14ac:dyDescent="0.3">
      <c r="U10768" s="311" t="s">
        <v>69400</v>
      </c>
      <c r="V10768" s="312">
        <v>533.75</v>
      </c>
      <c r="X10768" s="267" t="s">
        <v>63309</v>
      </c>
      <c r="Y10768" s="268">
        <v>113118.2</v>
      </c>
      <c r="AA10768" s="229" t="s">
        <v>33953</v>
      </c>
      <c r="AB10768" s="230">
        <v>4350</v>
      </c>
      <c r="AD10768" s="209" t="s">
        <v>24810</v>
      </c>
      <c r="AE10768" s="210">
        <v>133946.04999999999</v>
      </c>
      <c r="AF10768" s="93"/>
      <c r="AG10768" s="93"/>
      <c r="AH10768" s="93"/>
    </row>
    <row r="10769" spans="21:34" x14ac:dyDescent="0.3">
      <c r="U10769" s="311" t="s">
        <v>13348</v>
      </c>
      <c r="V10769" s="312">
        <v>35249.449999999997</v>
      </c>
      <c r="X10769" s="267" t="s">
        <v>62758</v>
      </c>
      <c r="Y10769" s="268">
        <v>20533.2</v>
      </c>
      <c r="AA10769" s="229" t="s">
        <v>33954</v>
      </c>
      <c r="AB10769" s="230">
        <v>31493.4</v>
      </c>
      <c r="AD10769" s="209" t="s">
        <v>24811</v>
      </c>
      <c r="AE10769" s="210">
        <v>50350</v>
      </c>
      <c r="AF10769" s="93"/>
      <c r="AG10769" s="93"/>
      <c r="AH10769" s="93"/>
    </row>
    <row r="10770" spans="21:34" x14ac:dyDescent="0.3">
      <c r="U10770" s="311" t="s">
        <v>13349</v>
      </c>
      <c r="V10770" s="312">
        <v>1027.32</v>
      </c>
      <c r="X10770" s="267" t="s">
        <v>62759</v>
      </c>
      <c r="Y10770" s="268">
        <v>70520.86</v>
      </c>
      <c r="AA10770" s="229" t="s">
        <v>53237</v>
      </c>
      <c r="AB10770" s="230">
        <v>618.45000000000005</v>
      </c>
      <c r="AD10770" s="209" t="s">
        <v>24812</v>
      </c>
      <c r="AE10770" s="210">
        <v>576</v>
      </c>
      <c r="AF10770" s="93"/>
      <c r="AG10770" s="93"/>
      <c r="AH10770" s="93"/>
    </row>
    <row r="10771" spans="21:34" x14ac:dyDescent="0.3">
      <c r="U10771" s="311" t="s">
        <v>18355</v>
      </c>
      <c r="V10771" s="312">
        <v>170147.51</v>
      </c>
      <c r="X10771" s="267" t="s">
        <v>62760</v>
      </c>
      <c r="Y10771" s="268">
        <v>33436.160000000003</v>
      </c>
      <c r="AA10771" s="229" t="s">
        <v>33955</v>
      </c>
      <c r="AB10771" s="230">
        <v>1137.96</v>
      </c>
      <c r="AD10771" s="209" t="s">
        <v>24813</v>
      </c>
      <c r="AE10771" s="210">
        <v>4536</v>
      </c>
      <c r="AF10771" s="93"/>
      <c r="AG10771" s="93"/>
      <c r="AH10771" s="93"/>
    </row>
    <row r="10772" spans="21:34" x14ac:dyDescent="0.3">
      <c r="U10772" s="311" t="s">
        <v>69401</v>
      </c>
      <c r="V10772" s="312">
        <v>393795</v>
      </c>
      <c r="X10772" s="267" t="s">
        <v>48181</v>
      </c>
      <c r="Y10772" s="268">
        <v>2421.63</v>
      </c>
      <c r="AA10772" s="229" t="s">
        <v>33956</v>
      </c>
      <c r="AB10772" s="230">
        <v>1769.74</v>
      </c>
      <c r="AD10772" s="209" t="s">
        <v>24814</v>
      </c>
      <c r="AE10772" s="210">
        <v>34200</v>
      </c>
      <c r="AF10772" s="93"/>
      <c r="AG10772" s="93"/>
      <c r="AH10772" s="93"/>
    </row>
    <row r="10773" spans="21:34" x14ac:dyDescent="0.3">
      <c r="U10773" s="311" t="s">
        <v>40745</v>
      </c>
      <c r="V10773" s="312">
        <v>175.36</v>
      </c>
      <c r="X10773" s="267" t="s">
        <v>48182</v>
      </c>
      <c r="Y10773" s="268">
        <v>98.51</v>
      </c>
      <c r="AA10773" s="229" t="s">
        <v>45395</v>
      </c>
      <c r="AB10773" s="230">
        <v>215851</v>
      </c>
      <c r="AD10773" s="209" t="s">
        <v>24815</v>
      </c>
      <c r="AE10773" s="210">
        <v>6489.32</v>
      </c>
      <c r="AF10773" s="93"/>
      <c r="AG10773" s="93"/>
      <c r="AH10773" s="93"/>
    </row>
    <row r="10774" spans="21:34" x14ac:dyDescent="0.3">
      <c r="U10774" s="311" t="s">
        <v>18372</v>
      </c>
      <c r="V10774" s="312">
        <v>448.59</v>
      </c>
      <c r="X10774" s="267" t="s">
        <v>48183</v>
      </c>
      <c r="Y10774" s="268">
        <v>333.93</v>
      </c>
      <c r="AA10774" s="229" t="s">
        <v>40533</v>
      </c>
      <c r="AB10774" s="230">
        <v>243650</v>
      </c>
      <c r="AD10774" s="209" t="s">
        <v>24816</v>
      </c>
      <c r="AE10774" s="210">
        <v>19438.740000000002</v>
      </c>
      <c r="AF10774" s="93"/>
      <c r="AG10774" s="93"/>
      <c r="AH10774" s="93"/>
    </row>
    <row r="10775" spans="21:34" x14ac:dyDescent="0.3">
      <c r="U10775" s="311" t="s">
        <v>39033</v>
      </c>
      <c r="V10775" s="312">
        <v>42448</v>
      </c>
      <c r="X10775" s="267" t="s">
        <v>48184</v>
      </c>
      <c r="Y10775" s="268">
        <v>2236.06</v>
      </c>
      <c r="AA10775" s="229" t="s">
        <v>35395</v>
      </c>
      <c r="AB10775" s="230">
        <v>1209.3800000000001</v>
      </c>
      <c r="AD10775" s="209" t="s">
        <v>24817</v>
      </c>
      <c r="AE10775" s="210">
        <v>5793.56</v>
      </c>
      <c r="AF10775" s="93"/>
      <c r="AG10775" s="93"/>
      <c r="AH10775" s="93"/>
    </row>
    <row r="10776" spans="21:34" x14ac:dyDescent="0.3">
      <c r="U10776" s="311" t="s">
        <v>62877</v>
      </c>
      <c r="V10776" s="312">
        <v>2084.83</v>
      </c>
      <c r="X10776" s="267" t="s">
        <v>63765</v>
      </c>
      <c r="Y10776" s="268">
        <v>9651.5499999999993</v>
      </c>
      <c r="AA10776" s="229" t="s">
        <v>33957</v>
      </c>
      <c r="AB10776" s="230">
        <v>65348.41</v>
      </c>
      <c r="AD10776" s="209" t="s">
        <v>24818</v>
      </c>
      <c r="AE10776" s="210">
        <v>36443.25</v>
      </c>
      <c r="AF10776" s="93"/>
      <c r="AG10776" s="93"/>
      <c r="AH10776" s="93"/>
    </row>
    <row r="10777" spans="21:34" x14ac:dyDescent="0.3">
      <c r="U10777" s="311" t="s">
        <v>34856</v>
      </c>
      <c r="V10777" s="312">
        <v>609339.67000000004</v>
      </c>
      <c r="X10777" s="267" t="s">
        <v>63766</v>
      </c>
      <c r="Y10777" s="268">
        <v>738.38</v>
      </c>
      <c r="AA10777" s="229" t="s">
        <v>40534</v>
      </c>
      <c r="AB10777" s="230">
        <v>42517</v>
      </c>
      <c r="AD10777" s="209" t="s">
        <v>24819</v>
      </c>
      <c r="AE10777" s="210">
        <v>218621.09</v>
      </c>
      <c r="AF10777" s="93"/>
      <c r="AG10777" s="93"/>
      <c r="AH10777" s="93"/>
    </row>
    <row r="10778" spans="21:34" x14ac:dyDescent="0.3">
      <c r="U10778" s="311" t="s">
        <v>33358</v>
      </c>
      <c r="V10778" s="312">
        <v>79541.31</v>
      </c>
      <c r="X10778" s="267" t="s">
        <v>62973</v>
      </c>
      <c r="Y10778" s="268">
        <v>20440</v>
      </c>
      <c r="AA10778" s="229" t="s">
        <v>36557</v>
      </c>
      <c r="AB10778" s="230">
        <v>132841.44</v>
      </c>
      <c r="AD10778" s="209" t="s">
        <v>24820</v>
      </c>
      <c r="AE10778" s="210">
        <v>57113.81</v>
      </c>
      <c r="AF10778" s="93"/>
      <c r="AG10778" s="93"/>
      <c r="AH10778" s="93"/>
    </row>
    <row r="10779" spans="21:34" x14ac:dyDescent="0.3">
      <c r="U10779" s="311" t="s">
        <v>34857</v>
      </c>
      <c r="V10779" s="312">
        <v>168520</v>
      </c>
      <c r="X10779" s="267" t="s">
        <v>62974</v>
      </c>
      <c r="Y10779" s="268">
        <v>53375</v>
      </c>
      <c r="AA10779" s="229" t="s">
        <v>35396</v>
      </c>
      <c r="AB10779" s="230">
        <v>3266.45</v>
      </c>
      <c r="AD10779" s="209" t="s">
        <v>24821</v>
      </c>
      <c r="AE10779" s="210">
        <v>654630.01</v>
      </c>
      <c r="AF10779" s="93"/>
      <c r="AG10779" s="93"/>
      <c r="AH10779" s="93"/>
    </row>
    <row r="10780" spans="21:34" x14ac:dyDescent="0.3">
      <c r="U10780" s="311" t="s">
        <v>18415</v>
      </c>
      <c r="V10780" s="312">
        <v>25409.26</v>
      </c>
      <c r="X10780" s="267" t="s">
        <v>62761</v>
      </c>
      <c r="Y10780" s="268">
        <v>31723.03</v>
      </c>
      <c r="AA10780" s="229" t="s">
        <v>49075</v>
      </c>
      <c r="AB10780" s="230">
        <v>7365.33</v>
      </c>
      <c r="AD10780" s="209" t="s">
        <v>24822</v>
      </c>
      <c r="AE10780" s="210">
        <v>132043.1</v>
      </c>
      <c r="AF10780" s="93"/>
      <c r="AG10780" s="93"/>
      <c r="AH10780" s="93"/>
    </row>
    <row r="10781" spans="21:34" x14ac:dyDescent="0.3">
      <c r="U10781" s="311" t="s">
        <v>33360</v>
      </c>
      <c r="V10781" s="312">
        <v>42629.26</v>
      </c>
      <c r="X10781" s="267" t="s">
        <v>62762</v>
      </c>
      <c r="Y10781" s="268">
        <v>10.47</v>
      </c>
      <c r="AA10781" s="229" t="s">
        <v>47150</v>
      </c>
      <c r="AB10781" s="230">
        <v>99465</v>
      </c>
      <c r="AD10781" s="209" t="s">
        <v>24823</v>
      </c>
      <c r="AE10781" s="210">
        <v>32057.93</v>
      </c>
      <c r="AF10781" s="93"/>
      <c r="AG10781" s="93"/>
      <c r="AH10781" s="93"/>
    </row>
    <row r="10782" spans="21:34" x14ac:dyDescent="0.3">
      <c r="U10782" s="311" t="s">
        <v>34860</v>
      </c>
      <c r="V10782" s="312">
        <v>13960</v>
      </c>
      <c r="X10782" s="267" t="s">
        <v>62763</v>
      </c>
      <c r="Y10782" s="268">
        <v>2405.21</v>
      </c>
      <c r="AA10782" s="229" t="s">
        <v>53238</v>
      </c>
      <c r="AB10782" s="230">
        <v>342394.34</v>
      </c>
      <c r="AD10782" s="209" t="s">
        <v>24824</v>
      </c>
      <c r="AE10782" s="210">
        <v>1223435.8899999999</v>
      </c>
      <c r="AF10782" s="93"/>
      <c r="AG10782" s="93"/>
      <c r="AH10782" s="93"/>
    </row>
    <row r="10783" spans="21:34" x14ac:dyDescent="0.3">
      <c r="U10783" s="311" t="s">
        <v>43187</v>
      </c>
      <c r="V10783" s="312">
        <v>2744.04</v>
      </c>
      <c r="X10783" s="267" t="s">
        <v>62764</v>
      </c>
      <c r="Y10783" s="268">
        <v>7214.26</v>
      </c>
      <c r="AA10783" s="229" t="s">
        <v>35397</v>
      </c>
      <c r="AB10783" s="230">
        <v>422703.1</v>
      </c>
      <c r="AD10783" s="209" t="s">
        <v>24825</v>
      </c>
      <c r="AE10783" s="210">
        <v>1230.6400000000001</v>
      </c>
      <c r="AF10783" s="93"/>
      <c r="AG10783" s="93"/>
      <c r="AH10783" s="93"/>
    </row>
    <row r="10784" spans="21:34" x14ac:dyDescent="0.3">
      <c r="U10784" s="311" t="s">
        <v>58757</v>
      </c>
      <c r="V10784" s="312">
        <v>177.28</v>
      </c>
      <c r="X10784" s="267" t="s">
        <v>58632</v>
      </c>
      <c r="Y10784" s="268">
        <v>40083.160000000003</v>
      </c>
      <c r="AA10784" s="229" t="s">
        <v>53239</v>
      </c>
      <c r="AB10784" s="230">
        <v>34784.83</v>
      </c>
      <c r="AD10784" s="209" t="s">
        <v>24826</v>
      </c>
      <c r="AE10784" s="210">
        <v>51212.5</v>
      </c>
      <c r="AF10784" s="93"/>
      <c r="AG10784" s="93"/>
      <c r="AH10784" s="93"/>
    </row>
    <row r="10785" spans="21:34" x14ac:dyDescent="0.3">
      <c r="U10785" s="311" t="s">
        <v>13360</v>
      </c>
      <c r="V10785" s="312">
        <v>5586.94</v>
      </c>
      <c r="X10785" s="267" t="s">
        <v>62173</v>
      </c>
      <c r="Y10785" s="268">
        <v>13250</v>
      </c>
      <c r="AA10785" s="229" t="s">
        <v>53240</v>
      </c>
      <c r="AB10785" s="230">
        <v>5088.75</v>
      </c>
      <c r="AD10785" s="209" t="s">
        <v>24827</v>
      </c>
      <c r="AE10785" s="210">
        <v>69290.179999999993</v>
      </c>
      <c r="AF10785" s="93"/>
      <c r="AG10785" s="93"/>
      <c r="AH10785" s="93"/>
    </row>
    <row r="10786" spans="21:34" x14ac:dyDescent="0.3">
      <c r="U10786" s="311" t="s">
        <v>33361</v>
      </c>
      <c r="V10786" s="312">
        <v>2400</v>
      </c>
      <c r="X10786" s="267" t="s">
        <v>64726</v>
      </c>
      <c r="Y10786" s="268">
        <v>464</v>
      </c>
      <c r="AA10786" s="229" t="s">
        <v>40535</v>
      </c>
      <c r="AB10786" s="230">
        <v>13057.77</v>
      </c>
      <c r="AD10786" s="209" t="s">
        <v>24828</v>
      </c>
      <c r="AE10786" s="210">
        <v>32581.99</v>
      </c>
      <c r="AF10786" s="93"/>
      <c r="AG10786" s="93"/>
      <c r="AH10786" s="93"/>
    </row>
    <row r="10787" spans="21:34" x14ac:dyDescent="0.3">
      <c r="U10787" s="311" t="s">
        <v>40746</v>
      </c>
      <c r="V10787" s="312">
        <v>7988.46</v>
      </c>
      <c r="X10787" s="267" t="s">
        <v>62174</v>
      </c>
      <c r="Y10787" s="268">
        <v>264</v>
      </c>
      <c r="AA10787" s="229" t="s">
        <v>36558</v>
      </c>
      <c r="AB10787" s="230">
        <v>365699.36</v>
      </c>
      <c r="AD10787" s="209" t="s">
        <v>24829</v>
      </c>
      <c r="AE10787" s="210">
        <v>7125</v>
      </c>
      <c r="AF10787" s="93"/>
      <c r="AG10787" s="93"/>
      <c r="AH10787" s="93"/>
    </row>
    <row r="10788" spans="21:34" x14ac:dyDescent="0.3">
      <c r="U10788" s="311" t="s">
        <v>18417</v>
      </c>
      <c r="V10788" s="312">
        <v>21500</v>
      </c>
      <c r="X10788" s="267" t="s">
        <v>53325</v>
      </c>
      <c r="Y10788" s="268">
        <v>8774.92</v>
      </c>
      <c r="AA10788" s="229" t="s">
        <v>45396</v>
      </c>
      <c r="AB10788" s="230">
        <v>8897.2000000000007</v>
      </c>
      <c r="AD10788" s="209" t="s">
        <v>24830</v>
      </c>
      <c r="AE10788" s="210">
        <v>421837.53</v>
      </c>
      <c r="AF10788" s="93"/>
      <c r="AG10788" s="93"/>
      <c r="AH10788" s="93"/>
    </row>
    <row r="10789" spans="21:34" x14ac:dyDescent="0.3">
      <c r="U10789" s="311" t="s">
        <v>18418</v>
      </c>
      <c r="V10789" s="312">
        <v>89425</v>
      </c>
      <c r="X10789" s="267" t="s">
        <v>55321</v>
      </c>
      <c r="Y10789" s="268">
        <v>27637.91</v>
      </c>
      <c r="AA10789" s="229" t="s">
        <v>49076</v>
      </c>
      <c r="AB10789" s="230">
        <v>71940</v>
      </c>
      <c r="AD10789" s="209" t="s">
        <v>24831</v>
      </c>
      <c r="AE10789" s="210">
        <v>1856</v>
      </c>
      <c r="AF10789" s="93"/>
      <c r="AG10789" s="93"/>
      <c r="AH10789" s="93"/>
    </row>
    <row r="10790" spans="21:34" x14ac:dyDescent="0.3">
      <c r="U10790" s="311" t="s">
        <v>13362</v>
      </c>
      <c r="V10790" s="312">
        <v>79131.490000000005</v>
      </c>
      <c r="X10790" s="267" t="s">
        <v>53326</v>
      </c>
      <c r="Y10790" s="268">
        <v>7166</v>
      </c>
      <c r="AA10790" s="229" t="s">
        <v>49077</v>
      </c>
      <c r="AB10790" s="230">
        <v>12000</v>
      </c>
      <c r="AD10790" s="209" t="s">
        <v>24832</v>
      </c>
      <c r="AE10790" s="210">
        <v>48160.78</v>
      </c>
      <c r="AF10790" s="93"/>
      <c r="AG10790" s="93"/>
      <c r="AH10790" s="93"/>
    </row>
    <row r="10791" spans="21:34" x14ac:dyDescent="0.3">
      <c r="U10791" s="311" t="s">
        <v>13363</v>
      </c>
      <c r="V10791" s="312">
        <v>252977.53</v>
      </c>
      <c r="X10791" s="267" t="s">
        <v>53327</v>
      </c>
      <c r="Y10791" s="268">
        <v>8921.17</v>
      </c>
      <c r="AA10791" s="229" t="s">
        <v>36559</v>
      </c>
      <c r="AB10791" s="230">
        <v>26650</v>
      </c>
      <c r="AD10791" s="209" t="s">
        <v>24833</v>
      </c>
      <c r="AE10791" s="210">
        <v>1525</v>
      </c>
      <c r="AF10791" s="93"/>
      <c r="AG10791" s="93"/>
      <c r="AH10791" s="93"/>
    </row>
    <row r="10792" spans="21:34" x14ac:dyDescent="0.3">
      <c r="U10792" s="311" t="s">
        <v>33362</v>
      </c>
      <c r="V10792" s="312">
        <v>105513.4</v>
      </c>
      <c r="X10792" s="267" t="s">
        <v>53328</v>
      </c>
      <c r="Y10792" s="268">
        <v>32213.75</v>
      </c>
      <c r="AA10792" s="229" t="s">
        <v>49078</v>
      </c>
      <c r="AB10792" s="230">
        <v>9100</v>
      </c>
      <c r="AD10792" s="209" t="s">
        <v>24834</v>
      </c>
      <c r="AE10792" s="210">
        <v>11851.02</v>
      </c>
      <c r="AF10792" s="93"/>
      <c r="AG10792" s="93"/>
      <c r="AH10792" s="93"/>
    </row>
    <row r="10793" spans="21:34" x14ac:dyDescent="0.3">
      <c r="U10793" s="311" t="s">
        <v>18420</v>
      </c>
      <c r="V10793" s="312">
        <v>12227.91</v>
      </c>
      <c r="X10793" s="267" t="s">
        <v>57712</v>
      </c>
      <c r="Y10793" s="268">
        <v>59299.53</v>
      </c>
      <c r="AA10793" s="229" t="s">
        <v>49079</v>
      </c>
      <c r="AB10793" s="230">
        <v>696.28</v>
      </c>
      <c r="AD10793" s="209" t="s">
        <v>24835</v>
      </c>
      <c r="AE10793" s="210">
        <v>18464.68</v>
      </c>
      <c r="AF10793" s="93"/>
      <c r="AG10793" s="93"/>
      <c r="AH10793" s="93"/>
    </row>
    <row r="10794" spans="21:34" x14ac:dyDescent="0.3">
      <c r="U10794" s="311" t="s">
        <v>18421</v>
      </c>
      <c r="V10794" s="312">
        <v>36761.26</v>
      </c>
      <c r="X10794" s="267" t="s">
        <v>25495</v>
      </c>
      <c r="Y10794" s="268">
        <v>213500</v>
      </c>
      <c r="AA10794" s="229" t="s">
        <v>53241</v>
      </c>
      <c r="AB10794" s="230">
        <v>6803.76</v>
      </c>
      <c r="AD10794" s="209" t="s">
        <v>24836</v>
      </c>
      <c r="AE10794" s="210">
        <v>753</v>
      </c>
      <c r="AF10794" s="93"/>
      <c r="AG10794" s="93"/>
      <c r="AH10794" s="93"/>
    </row>
    <row r="10795" spans="21:34" x14ac:dyDescent="0.3">
      <c r="U10795" s="311" t="s">
        <v>18422</v>
      </c>
      <c r="V10795" s="312">
        <v>33601</v>
      </c>
      <c r="X10795" s="267" t="s">
        <v>45415</v>
      </c>
      <c r="Y10795" s="268">
        <v>7125</v>
      </c>
      <c r="AA10795" s="229" t="s">
        <v>53242</v>
      </c>
      <c r="AB10795" s="230">
        <v>520.48</v>
      </c>
      <c r="AD10795" s="209" t="s">
        <v>24837</v>
      </c>
      <c r="AE10795" s="210">
        <v>26833.52</v>
      </c>
      <c r="AF10795" s="93"/>
      <c r="AG10795" s="93"/>
      <c r="AH10795" s="93"/>
    </row>
    <row r="10796" spans="21:34" x14ac:dyDescent="0.3">
      <c r="U10796" s="311" t="s">
        <v>36178</v>
      </c>
      <c r="V10796" s="312">
        <v>1610.39</v>
      </c>
      <c r="X10796" s="267" t="s">
        <v>25496</v>
      </c>
      <c r="Y10796" s="268">
        <v>16571.96</v>
      </c>
      <c r="AA10796" s="229" t="s">
        <v>53243</v>
      </c>
      <c r="AB10796" s="230">
        <v>2186.17</v>
      </c>
      <c r="AD10796" s="209" t="s">
        <v>24838</v>
      </c>
      <c r="AE10796" s="210">
        <v>27829.08</v>
      </c>
      <c r="AF10796" s="93"/>
      <c r="AG10796" s="93"/>
      <c r="AH10796" s="93"/>
    </row>
    <row r="10797" spans="21:34" x14ac:dyDescent="0.3">
      <c r="U10797" s="311" t="s">
        <v>18423</v>
      </c>
      <c r="V10797" s="312">
        <v>13703.42</v>
      </c>
      <c r="X10797" s="267" t="s">
        <v>39388</v>
      </c>
      <c r="Y10797" s="268">
        <v>5880</v>
      </c>
      <c r="AA10797" s="229" t="s">
        <v>49080</v>
      </c>
      <c r="AB10797" s="230">
        <v>12145.38</v>
      </c>
      <c r="AD10797" s="209" t="s">
        <v>24839</v>
      </c>
      <c r="AE10797" s="210">
        <v>430250.91</v>
      </c>
      <c r="AF10797" s="93"/>
      <c r="AG10797" s="93"/>
      <c r="AH10797" s="93"/>
    </row>
    <row r="10798" spans="21:34" x14ac:dyDescent="0.3">
      <c r="U10798" s="311" t="s">
        <v>13364</v>
      </c>
      <c r="V10798" s="312">
        <v>29979.74</v>
      </c>
      <c r="X10798" s="267" t="s">
        <v>64727</v>
      </c>
      <c r="Y10798" s="268">
        <v>256082.28</v>
      </c>
      <c r="AA10798" s="229" t="s">
        <v>53244</v>
      </c>
      <c r="AB10798" s="230">
        <v>6000</v>
      </c>
      <c r="AD10798" s="209" t="s">
        <v>24840</v>
      </c>
      <c r="AE10798" s="210">
        <v>23040.67</v>
      </c>
      <c r="AF10798" s="93"/>
      <c r="AG10798" s="93"/>
      <c r="AH10798" s="93"/>
    </row>
    <row r="10799" spans="21:34" x14ac:dyDescent="0.3">
      <c r="U10799" s="311" t="s">
        <v>18424</v>
      </c>
      <c r="V10799" s="312">
        <v>32445.86</v>
      </c>
      <c r="X10799" s="267" t="s">
        <v>53330</v>
      </c>
      <c r="Y10799" s="268">
        <v>25416.13</v>
      </c>
      <c r="AA10799" s="229" t="s">
        <v>53245</v>
      </c>
      <c r="AB10799" s="230">
        <v>1680</v>
      </c>
      <c r="AD10799" s="209" t="s">
        <v>24841</v>
      </c>
      <c r="AE10799" s="210">
        <v>1150</v>
      </c>
      <c r="AF10799" s="93"/>
      <c r="AG10799" s="93"/>
      <c r="AH10799" s="93"/>
    </row>
    <row r="10800" spans="21:34" x14ac:dyDescent="0.3">
      <c r="U10800" s="311" t="s">
        <v>18426</v>
      </c>
      <c r="V10800" s="312">
        <v>45215.03</v>
      </c>
      <c r="X10800" s="267" t="s">
        <v>63310</v>
      </c>
      <c r="Y10800" s="268">
        <v>79301</v>
      </c>
      <c r="AA10800" s="229" t="s">
        <v>53246</v>
      </c>
      <c r="AB10800" s="230">
        <v>587.52</v>
      </c>
      <c r="AD10800" s="209" t="s">
        <v>24842</v>
      </c>
      <c r="AE10800" s="210">
        <v>78961.47</v>
      </c>
      <c r="AF10800" s="93"/>
      <c r="AG10800" s="93"/>
      <c r="AH10800" s="93"/>
    </row>
    <row r="10801" spans="21:34" x14ac:dyDescent="0.3">
      <c r="U10801" s="311" t="s">
        <v>18481</v>
      </c>
      <c r="V10801" s="312">
        <v>25325.18</v>
      </c>
      <c r="X10801" s="267" t="s">
        <v>53332</v>
      </c>
      <c r="Y10801" s="268">
        <v>94305.13</v>
      </c>
      <c r="AA10801" s="229" t="s">
        <v>53247</v>
      </c>
      <c r="AB10801" s="230">
        <v>3743.88</v>
      </c>
      <c r="AD10801" s="209" t="s">
        <v>24843</v>
      </c>
      <c r="AE10801" s="210">
        <v>71942.39</v>
      </c>
      <c r="AF10801" s="93"/>
      <c r="AG10801" s="93"/>
      <c r="AH10801" s="93"/>
    </row>
    <row r="10802" spans="21:34" x14ac:dyDescent="0.3">
      <c r="U10802" s="311" t="s">
        <v>18482</v>
      </c>
      <c r="V10802" s="312">
        <v>75406.009999999995</v>
      </c>
      <c r="X10802" s="267" t="s">
        <v>53333</v>
      </c>
      <c r="Y10802" s="268">
        <v>5598.2</v>
      </c>
      <c r="AA10802" s="229" t="s">
        <v>53248</v>
      </c>
      <c r="AB10802" s="230">
        <v>350.01</v>
      </c>
      <c r="AD10802" s="209" t="s">
        <v>24844</v>
      </c>
      <c r="AE10802" s="210">
        <v>101963.94</v>
      </c>
      <c r="AF10802" s="93"/>
      <c r="AG10802" s="93"/>
      <c r="AH10802" s="93"/>
    </row>
    <row r="10803" spans="21:34" x14ac:dyDescent="0.3">
      <c r="U10803" s="311" t="s">
        <v>33382</v>
      </c>
      <c r="V10803" s="312">
        <v>338884.45</v>
      </c>
      <c r="X10803" s="267" t="s">
        <v>53334</v>
      </c>
      <c r="Y10803" s="268">
        <v>2163.8000000000002</v>
      </c>
      <c r="AA10803" s="229" t="s">
        <v>53249</v>
      </c>
      <c r="AB10803" s="230">
        <v>2373.0500000000002</v>
      </c>
      <c r="AD10803" s="209" t="s">
        <v>24845</v>
      </c>
      <c r="AE10803" s="210">
        <v>43457.7</v>
      </c>
      <c r="AF10803" s="93"/>
      <c r="AG10803" s="93"/>
      <c r="AH10803" s="93"/>
    </row>
    <row r="10804" spans="21:34" x14ac:dyDescent="0.3">
      <c r="U10804" s="311" t="s">
        <v>34875</v>
      </c>
      <c r="V10804" s="312">
        <v>270552.59999999998</v>
      </c>
      <c r="X10804" s="267" t="s">
        <v>53335</v>
      </c>
      <c r="Y10804" s="268">
        <v>8113.89</v>
      </c>
      <c r="AA10804" s="229" t="s">
        <v>53250</v>
      </c>
      <c r="AB10804" s="230">
        <v>970.2</v>
      </c>
      <c r="AD10804" s="209" t="s">
        <v>24846</v>
      </c>
      <c r="AE10804" s="210">
        <v>65478.73</v>
      </c>
      <c r="AF10804" s="93"/>
      <c r="AG10804" s="93"/>
      <c r="AH10804" s="93"/>
    </row>
    <row r="10805" spans="21:34" x14ac:dyDescent="0.3">
      <c r="U10805" s="311" t="s">
        <v>33383</v>
      </c>
      <c r="V10805" s="312">
        <v>72099.070000000007</v>
      </c>
      <c r="X10805" s="267" t="s">
        <v>53336</v>
      </c>
      <c r="Y10805" s="268">
        <v>21818.45</v>
      </c>
      <c r="AA10805" s="229" t="s">
        <v>36560</v>
      </c>
      <c r="AB10805" s="230">
        <v>5390</v>
      </c>
      <c r="AD10805" s="209" t="s">
        <v>24847</v>
      </c>
      <c r="AE10805" s="210">
        <v>13110</v>
      </c>
      <c r="AF10805" s="93"/>
      <c r="AG10805" s="93"/>
      <c r="AH10805" s="93"/>
    </row>
    <row r="10806" spans="21:34" x14ac:dyDescent="0.3">
      <c r="U10806" s="311" t="s">
        <v>69402</v>
      </c>
      <c r="V10806" s="312">
        <v>167.2</v>
      </c>
      <c r="X10806" s="267" t="s">
        <v>64728</v>
      </c>
      <c r="Y10806" s="268">
        <v>13801.86</v>
      </c>
      <c r="AA10806" s="229" t="s">
        <v>53251</v>
      </c>
      <c r="AB10806" s="230">
        <v>195625</v>
      </c>
      <c r="AD10806" s="209" t="s">
        <v>24848</v>
      </c>
      <c r="AE10806" s="210">
        <v>52748.38</v>
      </c>
      <c r="AF10806" s="93"/>
      <c r="AG10806" s="93"/>
      <c r="AH10806" s="93"/>
    </row>
    <row r="10807" spans="21:34" x14ac:dyDescent="0.3">
      <c r="U10807" s="311" t="s">
        <v>18484</v>
      </c>
      <c r="V10807" s="312">
        <v>47347.32</v>
      </c>
      <c r="X10807" s="267" t="s">
        <v>55322</v>
      </c>
      <c r="Y10807" s="268">
        <v>12333.73</v>
      </c>
      <c r="AA10807" s="229" t="s">
        <v>53252</v>
      </c>
      <c r="AB10807" s="230">
        <v>38600</v>
      </c>
      <c r="AD10807" s="209" t="s">
        <v>24849</v>
      </c>
      <c r="AE10807" s="210">
        <v>1352889</v>
      </c>
      <c r="AF10807" s="93"/>
      <c r="AG10807" s="93"/>
      <c r="AH10807" s="93"/>
    </row>
    <row r="10808" spans="21:34" x14ac:dyDescent="0.3">
      <c r="U10808" s="311" t="s">
        <v>18487</v>
      </c>
      <c r="V10808" s="312">
        <v>13344.31</v>
      </c>
      <c r="X10808" s="267" t="s">
        <v>55323</v>
      </c>
      <c r="Y10808" s="268">
        <v>943.55</v>
      </c>
      <c r="AA10808" s="229" t="s">
        <v>53253</v>
      </c>
      <c r="AB10808" s="230">
        <v>4860</v>
      </c>
      <c r="AD10808" s="209" t="s">
        <v>24850</v>
      </c>
      <c r="AE10808" s="210">
        <v>33263.040000000001</v>
      </c>
      <c r="AF10808" s="93"/>
      <c r="AG10808" s="93"/>
      <c r="AH10808" s="93"/>
    </row>
    <row r="10809" spans="21:34" x14ac:dyDescent="0.3">
      <c r="U10809" s="311" t="s">
        <v>13370</v>
      </c>
      <c r="V10809" s="312">
        <v>56437.34</v>
      </c>
      <c r="X10809" s="267" t="s">
        <v>55324</v>
      </c>
      <c r="Y10809" s="268">
        <v>1896.3</v>
      </c>
      <c r="AA10809" s="229" t="s">
        <v>53254</v>
      </c>
      <c r="AB10809" s="230">
        <v>21083.14</v>
      </c>
      <c r="AD10809" s="209" t="s">
        <v>24851</v>
      </c>
      <c r="AE10809" s="210">
        <v>120685.48</v>
      </c>
      <c r="AF10809" s="93"/>
      <c r="AG10809" s="93"/>
      <c r="AH10809" s="93"/>
    </row>
    <row r="10810" spans="21:34" x14ac:dyDescent="0.3">
      <c r="U10810" s="311" t="s">
        <v>61672</v>
      </c>
      <c r="V10810" s="312">
        <v>91.32</v>
      </c>
      <c r="X10810" s="267" t="s">
        <v>64729</v>
      </c>
      <c r="Y10810" s="268">
        <v>1834.19</v>
      </c>
      <c r="AA10810" s="229" t="s">
        <v>53255</v>
      </c>
      <c r="AB10810" s="230">
        <v>44177.5</v>
      </c>
      <c r="AD10810" s="209" t="s">
        <v>24852</v>
      </c>
      <c r="AE10810" s="210">
        <v>7125</v>
      </c>
      <c r="AF10810" s="93"/>
      <c r="AG10810" s="93"/>
      <c r="AH10810" s="93"/>
    </row>
    <row r="10811" spans="21:34" x14ac:dyDescent="0.3">
      <c r="U10811" s="311" t="s">
        <v>13371</v>
      </c>
      <c r="V10811" s="312">
        <v>31968</v>
      </c>
      <c r="X10811" s="267" t="s">
        <v>56434</v>
      </c>
      <c r="Y10811" s="268">
        <v>2368.4299999999998</v>
      </c>
      <c r="AA10811" s="229" t="s">
        <v>53256</v>
      </c>
      <c r="AB10811" s="230">
        <v>3520</v>
      </c>
      <c r="AD10811" s="209" t="s">
        <v>24853</v>
      </c>
      <c r="AE10811" s="210">
        <v>421837.53</v>
      </c>
      <c r="AF10811" s="93"/>
      <c r="AG10811" s="93"/>
      <c r="AH10811" s="93"/>
    </row>
    <row r="10812" spans="21:34" x14ac:dyDescent="0.3">
      <c r="U10812" s="311" t="s">
        <v>18490</v>
      </c>
      <c r="V10812" s="312">
        <v>39324.959999999999</v>
      </c>
      <c r="X10812" s="267" t="s">
        <v>48185</v>
      </c>
      <c r="Y10812" s="268">
        <v>313659.51</v>
      </c>
      <c r="AA10812" s="229" t="s">
        <v>53257</v>
      </c>
      <c r="AB10812" s="230">
        <v>5400</v>
      </c>
      <c r="AD10812" s="209" t="s">
        <v>24854</v>
      </c>
      <c r="AE10812" s="210">
        <v>1856</v>
      </c>
      <c r="AF10812" s="93"/>
      <c r="AG10812" s="93"/>
      <c r="AH10812" s="93"/>
    </row>
    <row r="10813" spans="21:34" x14ac:dyDescent="0.3">
      <c r="U10813" s="311" t="s">
        <v>33384</v>
      </c>
      <c r="V10813" s="312">
        <v>3150</v>
      </c>
      <c r="X10813" s="267" t="s">
        <v>40549</v>
      </c>
      <c r="Y10813" s="268">
        <v>1650</v>
      </c>
      <c r="AA10813" s="229" t="s">
        <v>53258</v>
      </c>
      <c r="AB10813" s="230">
        <v>16952</v>
      </c>
      <c r="AD10813" s="209" t="s">
        <v>24855</v>
      </c>
      <c r="AE10813" s="210">
        <v>51487.18</v>
      </c>
      <c r="AF10813" s="93"/>
      <c r="AG10813" s="93"/>
      <c r="AH10813" s="93"/>
    </row>
    <row r="10814" spans="21:34" x14ac:dyDescent="0.3">
      <c r="U10814" s="311" t="s">
        <v>40747</v>
      </c>
      <c r="V10814" s="312">
        <v>39184.76</v>
      </c>
      <c r="X10814" s="267" t="s">
        <v>62175</v>
      </c>
      <c r="Y10814" s="268">
        <v>729538.25</v>
      </c>
      <c r="AA10814" s="229" t="s">
        <v>53259</v>
      </c>
      <c r="AB10814" s="230">
        <v>6240</v>
      </c>
      <c r="AD10814" s="209" t="s">
        <v>24856</v>
      </c>
      <c r="AE10814" s="210">
        <v>1525</v>
      </c>
      <c r="AF10814" s="93"/>
      <c r="AG10814" s="93"/>
      <c r="AH10814" s="93"/>
    </row>
    <row r="10815" spans="21:34" x14ac:dyDescent="0.3">
      <c r="U10815" s="311" t="s">
        <v>69403</v>
      </c>
      <c r="V10815" s="312">
        <v>907.2</v>
      </c>
      <c r="X10815" s="267" t="s">
        <v>36579</v>
      </c>
      <c r="Y10815" s="268">
        <v>5130.8500000000004</v>
      </c>
      <c r="AA10815" s="229" t="s">
        <v>53260</v>
      </c>
      <c r="AB10815" s="230">
        <v>3960</v>
      </c>
      <c r="AD10815" s="209" t="s">
        <v>24857</v>
      </c>
      <c r="AE10815" s="210">
        <v>11851.02</v>
      </c>
      <c r="AF10815" s="93"/>
      <c r="AG10815" s="93"/>
      <c r="AH10815" s="93"/>
    </row>
    <row r="10816" spans="21:34" x14ac:dyDescent="0.3">
      <c r="U10816" s="311" t="s">
        <v>43190</v>
      </c>
      <c r="V10816" s="312">
        <v>167922.82</v>
      </c>
      <c r="X10816" s="267" t="s">
        <v>36580</v>
      </c>
      <c r="Y10816" s="268">
        <v>79778.899999999994</v>
      </c>
      <c r="AA10816" s="229" t="s">
        <v>53261</v>
      </c>
      <c r="AB10816" s="230">
        <v>4020.9</v>
      </c>
      <c r="AD10816" s="209" t="s">
        <v>24858</v>
      </c>
      <c r="AE10816" s="210">
        <v>18464.68</v>
      </c>
      <c r="AF10816" s="93"/>
      <c r="AG10816" s="93"/>
      <c r="AH10816" s="93"/>
    </row>
    <row r="10817" spans="21:34" x14ac:dyDescent="0.3">
      <c r="U10817" s="311" t="s">
        <v>54285</v>
      </c>
      <c r="V10817" s="312">
        <v>6664.76</v>
      </c>
      <c r="X10817" s="267" t="s">
        <v>36581</v>
      </c>
      <c r="Y10817" s="268">
        <v>77790.289999999994</v>
      </c>
      <c r="AA10817" s="229" t="s">
        <v>53262</v>
      </c>
      <c r="AB10817" s="230">
        <v>2000</v>
      </c>
      <c r="AD10817" s="209" t="s">
        <v>24859</v>
      </c>
      <c r="AE10817" s="210">
        <v>993</v>
      </c>
      <c r="AF10817" s="93"/>
      <c r="AG10817" s="93"/>
      <c r="AH10817" s="93"/>
    </row>
    <row r="10818" spans="21:34" x14ac:dyDescent="0.3">
      <c r="U10818" s="311" t="s">
        <v>34876</v>
      </c>
      <c r="V10818" s="312">
        <v>72.930000000000007</v>
      </c>
      <c r="X10818" s="267" t="s">
        <v>50289</v>
      </c>
      <c r="Y10818" s="268">
        <v>703533.72</v>
      </c>
      <c r="AA10818" s="229" t="s">
        <v>36561</v>
      </c>
      <c r="AB10818" s="230">
        <v>692000</v>
      </c>
      <c r="AD10818" s="209" t="s">
        <v>13962</v>
      </c>
      <c r="AE10818" s="210">
        <v>31833.52</v>
      </c>
      <c r="AF10818" s="93"/>
      <c r="AG10818" s="93"/>
      <c r="AH10818" s="93"/>
    </row>
    <row r="10819" spans="21:34" x14ac:dyDescent="0.3">
      <c r="U10819" s="311" t="s">
        <v>13372</v>
      </c>
      <c r="V10819" s="312">
        <v>87917.64</v>
      </c>
      <c r="X10819" s="267" t="s">
        <v>56435</v>
      </c>
      <c r="Y10819" s="268">
        <v>525</v>
      </c>
      <c r="AA10819" s="229" t="s">
        <v>36562</v>
      </c>
      <c r="AB10819" s="230">
        <v>74452.95</v>
      </c>
      <c r="AD10819" s="209" t="s">
        <v>24860</v>
      </c>
      <c r="AE10819" s="210">
        <v>4078.5</v>
      </c>
      <c r="AF10819" s="93"/>
      <c r="AG10819" s="93"/>
      <c r="AH10819" s="93"/>
    </row>
    <row r="10820" spans="21:34" x14ac:dyDescent="0.3">
      <c r="U10820" s="311" t="s">
        <v>18492</v>
      </c>
      <c r="V10820" s="312">
        <v>281580</v>
      </c>
      <c r="X10820" s="267" t="s">
        <v>53338</v>
      </c>
      <c r="Y10820" s="268">
        <v>126316.09</v>
      </c>
      <c r="AA10820" s="229" t="s">
        <v>36563</v>
      </c>
      <c r="AB10820" s="230">
        <v>112348.54</v>
      </c>
      <c r="AD10820" s="209" t="s">
        <v>24861</v>
      </c>
      <c r="AE10820" s="210">
        <v>880</v>
      </c>
      <c r="AF10820" s="93"/>
      <c r="AG10820" s="93"/>
      <c r="AH10820" s="93"/>
    </row>
    <row r="10821" spans="21:34" x14ac:dyDescent="0.3">
      <c r="U10821" s="311" t="s">
        <v>18493</v>
      </c>
      <c r="V10821" s="312">
        <v>72584.899999999994</v>
      </c>
      <c r="X10821" s="267" t="s">
        <v>64730</v>
      </c>
      <c r="Y10821" s="268">
        <v>1269.1400000000001</v>
      </c>
      <c r="AA10821" s="229" t="s">
        <v>53263</v>
      </c>
      <c r="AB10821" s="230">
        <v>11922.87</v>
      </c>
      <c r="AD10821" s="209" t="s">
        <v>13963</v>
      </c>
      <c r="AE10821" s="210">
        <v>27829.08</v>
      </c>
      <c r="AF10821" s="93"/>
      <c r="AG10821" s="93"/>
      <c r="AH10821" s="93"/>
    </row>
    <row r="10822" spans="21:34" x14ac:dyDescent="0.3">
      <c r="U10822" s="311" t="s">
        <v>18494</v>
      </c>
      <c r="V10822" s="312">
        <v>620858.26</v>
      </c>
      <c r="X10822" s="267" t="s">
        <v>64731</v>
      </c>
      <c r="Y10822" s="268">
        <v>132.69999999999999</v>
      </c>
      <c r="AA10822" s="229" t="s">
        <v>53264</v>
      </c>
      <c r="AB10822" s="230">
        <v>29197.33</v>
      </c>
      <c r="AD10822" s="209" t="s">
        <v>13964</v>
      </c>
      <c r="AE10822" s="210">
        <v>8275.19</v>
      </c>
      <c r="AF10822" s="93"/>
      <c r="AG10822" s="93"/>
      <c r="AH10822" s="93"/>
    </row>
    <row r="10823" spans="21:34" x14ac:dyDescent="0.3">
      <c r="U10823" s="311" t="s">
        <v>54286</v>
      </c>
      <c r="V10823" s="312">
        <v>8064.84</v>
      </c>
      <c r="X10823" s="267" t="s">
        <v>63311</v>
      </c>
      <c r="Y10823" s="268">
        <v>279805.58</v>
      </c>
      <c r="AA10823" s="229" t="s">
        <v>53265</v>
      </c>
      <c r="AB10823" s="230">
        <v>162809.29999999999</v>
      </c>
      <c r="AD10823" s="209" t="s">
        <v>24862</v>
      </c>
      <c r="AE10823" s="210">
        <v>576</v>
      </c>
      <c r="AF10823" s="93"/>
      <c r="AG10823" s="93"/>
      <c r="AH10823" s="93"/>
    </row>
    <row r="10824" spans="21:34" x14ac:dyDescent="0.3">
      <c r="U10824" s="311" t="s">
        <v>18496</v>
      </c>
      <c r="V10824" s="312">
        <v>35654.879999999997</v>
      </c>
      <c r="X10824" s="267" t="s">
        <v>63312</v>
      </c>
      <c r="Y10824" s="268">
        <v>65000</v>
      </c>
      <c r="AA10824" s="229" t="s">
        <v>36564</v>
      </c>
      <c r="AB10824" s="230">
        <v>36013.519999999997</v>
      </c>
      <c r="AD10824" s="209" t="s">
        <v>13965</v>
      </c>
      <c r="AE10824" s="210">
        <v>430250.91</v>
      </c>
      <c r="AF10824" s="93"/>
      <c r="AG10824" s="93"/>
      <c r="AH10824" s="93"/>
    </row>
    <row r="10825" spans="21:34" x14ac:dyDescent="0.3">
      <c r="U10825" s="311" t="s">
        <v>18497</v>
      </c>
      <c r="V10825" s="312">
        <v>291.01</v>
      </c>
      <c r="X10825" s="267" t="s">
        <v>63313</v>
      </c>
      <c r="Y10825" s="268">
        <v>25176.78</v>
      </c>
      <c r="AA10825" s="229" t="s">
        <v>49081</v>
      </c>
      <c r="AB10825" s="230">
        <v>13502.24</v>
      </c>
      <c r="AD10825" s="209" t="s">
        <v>24863</v>
      </c>
      <c r="AE10825" s="210">
        <v>3400</v>
      </c>
      <c r="AF10825" s="93"/>
      <c r="AG10825" s="93"/>
      <c r="AH10825" s="93"/>
    </row>
    <row r="10826" spans="21:34" x14ac:dyDescent="0.3">
      <c r="U10826" s="311" t="s">
        <v>55590</v>
      </c>
      <c r="V10826" s="312">
        <v>1550.86</v>
      </c>
      <c r="X10826" s="267" t="s">
        <v>63314</v>
      </c>
      <c r="Y10826" s="268">
        <v>84477.38</v>
      </c>
      <c r="AA10826" s="229" t="s">
        <v>50263</v>
      </c>
      <c r="AB10826" s="230">
        <v>184262.84</v>
      </c>
      <c r="AD10826" s="209" t="s">
        <v>13966</v>
      </c>
      <c r="AE10826" s="210">
        <v>23040.67</v>
      </c>
      <c r="AF10826" s="93"/>
      <c r="AG10826" s="93"/>
      <c r="AH10826" s="93"/>
    </row>
    <row r="10827" spans="21:34" x14ac:dyDescent="0.3">
      <c r="U10827" s="311" t="s">
        <v>18499</v>
      </c>
      <c r="V10827" s="312">
        <v>164786.13</v>
      </c>
      <c r="X10827" s="267" t="s">
        <v>63315</v>
      </c>
      <c r="Y10827" s="268">
        <v>25491.439999999999</v>
      </c>
      <c r="AA10827" s="229" t="s">
        <v>48172</v>
      </c>
      <c r="AB10827" s="230">
        <v>18543.54</v>
      </c>
      <c r="AD10827" s="209" t="s">
        <v>24864</v>
      </c>
      <c r="AE10827" s="210">
        <v>4536</v>
      </c>
      <c r="AF10827" s="93"/>
      <c r="AG10827" s="93"/>
      <c r="AH10827" s="93"/>
    </row>
    <row r="10828" spans="21:34" x14ac:dyDescent="0.3">
      <c r="U10828" s="311" t="s">
        <v>18500</v>
      </c>
      <c r="V10828" s="312">
        <v>45132.24</v>
      </c>
      <c r="X10828" s="267" t="s">
        <v>64732</v>
      </c>
      <c r="Y10828" s="268">
        <v>21127.49</v>
      </c>
      <c r="AA10828" s="229" t="s">
        <v>48173</v>
      </c>
      <c r="AB10828" s="230">
        <v>562.77</v>
      </c>
      <c r="AD10828" s="209" t="s">
        <v>24865</v>
      </c>
      <c r="AE10828" s="210">
        <v>34200</v>
      </c>
      <c r="AF10828" s="93"/>
      <c r="AG10828" s="93"/>
      <c r="AH10828" s="93"/>
    </row>
    <row r="10829" spans="21:34" x14ac:dyDescent="0.3">
      <c r="U10829" s="311" t="s">
        <v>18502</v>
      </c>
      <c r="V10829" s="312">
        <v>277091.7</v>
      </c>
      <c r="X10829" s="267" t="s">
        <v>64733</v>
      </c>
      <c r="Y10829" s="268">
        <v>1520.47</v>
      </c>
      <c r="AA10829" s="229" t="s">
        <v>53266</v>
      </c>
      <c r="AB10829" s="230">
        <v>109.95</v>
      </c>
      <c r="AD10829" s="209" t="s">
        <v>24866</v>
      </c>
      <c r="AE10829" s="210">
        <v>29221.119999999999</v>
      </c>
      <c r="AF10829" s="93"/>
      <c r="AG10829" s="93"/>
      <c r="AH10829" s="93"/>
    </row>
    <row r="10830" spans="21:34" x14ac:dyDescent="0.3">
      <c r="U10830" s="311" t="s">
        <v>18508</v>
      </c>
      <c r="V10830" s="312">
        <v>487420.03</v>
      </c>
      <c r="X10830" s="267" t="s">
        <v>64734</v>
      </c>
      <c r="Y10830" s="268">
        <v>5176.26</v>
      </c>
      <c r="AA10830" s="229" t="s">
        <v>50264</v>
      </c>
      <c r="AB10830" s="230">
        <v>48.04</v>
      </c>
      <c r="AD10830" s="209" t="s">
        <v>24867</v>
      </c>
      <c r="AE10830" s="210">
        <v>127912.85</v>
      </c>
      <c r="AF10830" s="93"/>
      <c r="AG10830" s="93"/>
      <c r="AH10830" s="93"/>
    </row>
    <row r="10831" spans="21:34" x14ac:dyDescent="0.3">
      <c r="U10831" s="311" t="s">
        <v>43191</v>
      </c>
      <c r="V10831" s="312">
        <v>100577.92</v>
      </c>
      <c r="X10831" s="267" t="s">
        <v>64735</v>
      </c>
      <c r="Y10831" s="268">
        <v>1935.21</v>
      </c>
      <c r="AA10831" s="229" t="s">
        <v>53267</v>
      </c>
      <c r="AB10831" s="230">
        <v>27200</v>
      </c>
      <c r="AD10831" s="209" t="s">
        <v>13967</v>
      </c>
      <c r="AE10831" s="210">
        <v>104233.16</v>
      </c>
      <c r="AF10831" s="93"/>
      <c r="AG10831" s="93"/>
      <c r="AH10831" s="93"/>
    </row>
    <row r="10832" spans="21:34" x14ac:dyDescent="0.3">
      <c r="U10832" s="311" t="s">
        <v>18574</v>
      </c>
      <c r="V10832" s="312">
        <v>12186.09</v>
      </c>
      <c r="X10832" s="267" t="s">
        <v>64736</v>
      </c>
      <c r="Y10832" s="268">
        <v>667.89</v>
      </c>
      <c r="AA10832" s="229" t="s">
        <v>53268</v>
      </c>
      <c r="AB10832" s="230">
        <v>5819.33</v>
      </c>
      <c r="AD10832" s="209" t="s">
        <v>13968</v>
      </c>
      <c r="AE10832" s="210">
        <v>139944.25</v>
      </c>
      <c r="AF10832" s="93"/>
      <c r="AG10832" s="93"/>
      <c r="AH10832" s="93"/>
    </row>
    <row r="10833" spans="21:34" x14ac:dyDescent="0.3">
      <c r="U10833" s="311" t="s">
        <v>46007</v>
      </c>
      <c r="V10833" s="312">
        <v>5930.56</v>
      </c>
      <c r="X10833" s="267" t="s">
        <v>64737</v>
      </c>
      <c r="Y10833" s="268">
        <v>1303.0899999999999</v>
      </c>
      <c r="AA10833" s="229" t="s">
        <v>53269</v>
      </c>
      <c r="AB10833" s="230">
        <v>3300</v>
      </c>
      <c r="AD10833" s="209" t="s">
        <v>13969</v>
      </c>
      <c r="AE10833" s="210">
        <v>107757.5</v>
      </c>
      <c r="AF10833" s="93"/>
      <c r="AG10833" s="93"/>
      <c r="AH10833" s="93"/>
    </row>
    <row r="10834" spans="21:34" x14ac:dyDescent="0.3">
      <c r="U10834" s="311" t="s">
        <v>18575</v>
      </c>
      <c r="V10834" s="312">
        <v>5514.28</v>
      </c>
      <c r="X10834" s="267" t="s">
        <v>64738</v>
      </c>
      <c r="Y10834" s="268">
        <v>2134.59</v>
      </c>
      <c r="AA10834" s="229" t="s">
        <v>53270</v>
      </c>
      <c r="AB10834" s="230">
        <v>1920</v>
      </c>
      <c r="AD10834" s="209" t="s">
        <v>24868</v>
      </c>
      <c r="AE10834" s="210">
        <v>214509.88</v>
      </c>
      <c r="AF10834" s="93"/>
      <c r="AG10834" s="93"/>
      <c r="AH10834" s="93"/>
    </row>
    <row r="10835" spans="21:34" x14ac:dyDescent="0.3">
      <c r="U10835" s="311" t="s">
        <v>34882</v>
      </c>
      <c r="V10835" s="312">
        <v>158355.79999999999</v>
      </c>
      <c r="X10835" s="267" t="s">
        <v>64739</v>
      </c>
      <c r="Y10835" s="268">
        <v>101847.7</v>
      </c>
      <c r="AA10835" s="229" t="s">
        <v>53271</v>
      </c>
      <c r="AB10835" s="230">
        <v>2925.3</v>
      </c>
      <c r="AD10835" s="209" t="s">
        <v>24869</v>
      </c>
      <c r="AE10835" s="210">
        <v>526.17999999999995</v>
      </c>
      <c r="AF10835" s="93"/>
      <c r="AG10835" s="93"/>
      <c r="AH10835" s="93"/>
    </row>
    <row r="10836" spans="21:34" x14ac:dyDescent="0.3">
      <c r="U10836" s="311" t="s">
        <v>13377</v>
      </c>
      <c r="V10836" s="312">
        <v>5583.27</v>
      </c>
      <c r="X10836" s="267" t="s">
        <v>62176</v>
      </c>
      <c r="Y10836" s="268">
        <v>32264.92</v>
      </c>
      <c r="AA10836" s="229" t="s">
        <v>53272</v>
      </c>
      <c r="AB10836" s="230">
        <v>1174.08</v>
      </c>
      <c r="AD10836" s="209" t="s">
        <v>24870</v>
      </c>
      <c r="AE10836" s="210">
        <v>11717.48</v>
      </c>
      <c r="AF10836" s="93"/>
      <c r="AG10836" s="93"/>
      <c r="AH10836" s="93"/>
    </row>
    <row r="10837" spans="21:34" x14ac:dyDescent="0.3">
      <c r="U10837" s="311" t="s">
        <v>43193</v>
      </c>
      <c r="V10837" s="312">
        <v>487800</v>
      </c>
      <c r="X10837" s="267" t="s">
        <v>62177</v>
      </c>
      <c r="Y10837" s="268">
        <v>2468.44</v>
      </c>
      <c r="AA10837" s="229" t="s">
        <v>49082</v>
      </c>
      <c r="AB10837" s="230">
        <v>19516.04</v>
      </c>
      <c r="AD10837" s="209" t="s">
        <v>24871</v>
      </c>
      <c r="AE10837" s="210">
        <v>3290</v>
      </c>
      <c r="AF10837" s="93"/>
      <c r="AG10837" s="93"/>
      <c r="AH10837" s="93"/>
    </row>
    <row r="10838" spans="21:34" x14ac:dyDescent="0.3">
      <c r="U10838" s="311" t="s">
        <v>34884</v>
      </c>
      <c r="V10838" s="312">
        <v>10020</v>
      </c>
      <c r="X10838" s="267" t="s">
        <v>62178</v>
      </c>
      <c r="Y10838" s="268">
        <v>7802.2</v>
      </c>
      <c r="AA10838" s="229" t="s">
        <v>45397</v>
      </c>
      <c r="AB10838" s="230">
        <v>73000</v>
      </c>
      <c r="AD10838" s="209" t="s">
        <v>24872</v>
      </c>
      <c r="AE10838" s="210">
        <v>6969.82</v>
      </c>
      <c r="AF10838" s="93"/>
      <c r="AG10838" s="93"/>
      <c r="AH10838" s="93"/>
    </row>
    <row r="10839" spans="21:34" x14ac:dyDescent="0.3">
      <c r="U10839" s="311" t="s">
        <v>18577</v>
      </c>
      <c r="V10839" s="312">
        <v>8190</v>
      </c>
      <c r="X10839" s="267" t="s">
        <v>64740</v>
      </c>
      <c r="Y10839" s="268">
        <v>177563.4</v>
      </c>
      <c r="AA10839" s="229" t="s">
        <v>45398</v>
      </c>
      <c r="AB10839" s="230">
        <v>5049</v>
      </c>
      <c r="AD10839" s="209" t="s">
        <v>24873</v>
      </c>
      <c r="AE10839" s="210">
        <v>6309.39</v>
      </c>
      <c r="AF10839" s="93"/>
      <c r="AG10839" s="93"/>
      <c r="AH10839" s="93"/>
    </row>
    <row r="10840" spans="21:34" x14ac:dyDescent="0.3">
      <c r="U10840" s="311" t="s">
        <v>18578</v>
      </c>
      <c r="V10840" s="312">
        <v>260475.34</v>
      </c>
      <c r="X10840" s="267" t="s">
        <v>64741</v>
      </c>
      <c r="Y10840" s="268">
        <v>4968.1400000000003</v>
      </c>
      <c r="AA10840" s="229" t="s">
        <v>45399</v>
      </c>
      <c r="AB10840" s="230">
        <v>232811.19</v>
      </c>
      <c r="AD10840" s="209" t="s">
        <v>24874</v>
      </c>
      <c r="AE10840" s="210">
        <v>218621.09</v>
      </c>
      <c r="AF10840" s="93"/>
      <c r="AG10840" s="93"/>
      <c r="AH10840" s="93"/>
    </row>
    <row r="10841" spans="21:34" x14ac:dyDescent="0.3">
      <c r="U10841" s="311" t="s">
        <v>18580</v>
      </c>
      <c r="V10841" s="312">
        <v>77309.710000000006</v>
      </c>
      <c r="X10841" s="267" t="s">
        <v>62480</v>
      </c>
      <c r="Y10841" s="268">
        <v>1311.32</v>
      </c>
      <c r="AA10841" s="229" t="s">
        <v>45400</v>
      </c>
      <c r="AB10841" s="230">
        <v>18000.810000000001</v>
      </c>
      <c r="AD10841" s="209" t="s">
        <v>24875</v>
      </c>
      <c r="AE10841" s="210">
        <v>123823.18</v>
      </c>
      <c r="AF10841" s="93"/>
      <c r="AG10841" s="93"/>
      <c r="AH10841" s="93"/>
    </row>
    <row r="10842" spans="21:34" x14ac:dyDescent="0.3">
      <c r="U10842" s="311" t="s">
        <v>13380</v>
      </c>
      <c r="V10842" s="312">
        <v>75769.47</v>
      </c>
      <c r="X10842" s="267" t="s">
        <v>62179</v>
      </c>
      <c r="Y10842" s="268">
        <v>3667.86</v>
      </c>
      <c r="AA10842" s="229" t="s">
        <v>25233</v>
      </c>
      <c r="AB10842" s="230">
        <v>25193.61</v>
      </c>
      <c r="AD10842" s="209" t="s">
        <v>24876</v>
      </c>
      <c r="AE10842" s="210">
        <v>1411060.69</v>
      </c>
      <c r="AF10842" s="93"/>
      <c r="AG10842" s="93"/>
      <c r="AH10842" s="93"/>
    </row>
    <row r="10843" spans="21:34" x14ac:dyDescent="0.3">
      <c r="U10843" s="311" t="s">
        <v>18581</v>
      </c>
      <c r="V10843" s="312">
        <v>132869.70000000001</v>
      </c>
      <c r="X10843" s="267" t="s">
        <v>59428</v>
      </c>
      <c r="Y10843" s="268">
        <v>57222.879999999997</v>
      </c>
      <c r="AA10843" s="229" t="s">
        <v>25234</v>
      </c>
      <c r="AB10843" s="230">
        <v>5260.11</v>
      </c>
      <c r="AD10843" s="209" t="s">
        <v>24877</v>
      </c>
      <c r="AE10843" s="210">
        <v>420438.03</v>
      </c>
      <c r="AF10843" s="93"/>
      <c r="AG10843" s="93"/>
      <c r="AH10843" s="93"/>
    </row>
    <row r="10844" spans="21:34" x14ac:dyDescent="0.3">
      <c r="U10844" s="311" t="s">
        <v>18582</v>
      </c>
      <c r="V10844" s="312">
        <v>32219.53</v>
      </c>
      <c r="X10844" s="267" t="s">
        <v>64742</v>
      </c>
      <c r="Y10844" s="268">
        <v>3118</v>
      </c>
      <c r="AA10844" s="229" t="s">
        <v>25236</v>
      </c>
      <c r="AB10844" s="230">
        <v>12905.7</v>
      </c>
      <c r="AD10844" s="209" t="s">
        <v>24878</v>
      </c>
      <c r="AE10844" s="210">
        <v>52748.38</v>
      </c>
      <c r="AF10844" s="93"/>
      <c r="AG10844" s="93"/>
      <c r="AH10844" s="93"/>
    </row>
    <row r="10845" spans="21:34" x14ac:dyDescent="0.3">
      <c r="U10845" s="311" t="s">
        <v>18583</v>
      </c>
      <c r="V10845" s="312">
        <v>87656.13</v>
      </c>
      <c r="X10845" s="267" t="s">
        <v>57713</v>
      </c>
      <c r="Y10845" s="268">
        <v>5175</v>
      </c>
      <c r="AA10845" s="229" t="s">
        <v>25238</v>
      </c>
      <c r="AB10845" s="230">
        <v>20764.05</v>
      </c>
      <c r="AD10845" s="209" t="s">
        <v>24879</v>
      </c>
      <c r="AE10845" s="210">
        <v>13977.2</v>
      </c>
      <c r="AF10845" s="93"/>
      <c r="AG10845" s="93"/>
      <c r="AH10845" s="93"/>
    </row>
    <row r="10846" spans="21:34" x14ac:dyDescent="0.3">
      <c r="U10846" s="311" t="s">
        <v>18584</v>
      </c>
      <c r="V10846" s="312">
        <v>51567.9</v>
      </c>
      <c r="X10846" s="267" t="s">
        <v>57714</v>
      </c>
      <c r="Y10846" s="268">
        <v>3000</v>
      </c>
      <c r="AA10846" s="229" t="s">
        <v>53273</v>
      </c>
      <c r="AB10846" s="230">
        <v>26208.39</v>
      </c>
      <c r="AD10846" s="209" t="s">
        <v>24880</v>
      </c>
      <c r="AE10846" s="210">
        <v>32535.07</v>
      </c>
      <c r="AF10846" s="93"/>
      <c r="AG10846" s="93"/>
      <c r="AH10846" s="93"/>
    </row>
    <row r="10847" spans="21:34" x14ac:dyDescent="0.3">
      <c r="U10847" s="311" t="s">
        <v>69404</v>
      </c>
      <c r="V10847" s="312">
        <v>5161</v>
      </c>
      <c r="X10847" s="267" t="s">
        <v>57715</v>
      </c>
      <c r="Y10847" s="268">
        <v>837</v>
      </c>
      <c r="AA10847" s="229" t="s">
        <v>53274</v>
      </c>
      <c r="AB10847" s="230">
        <v>2387.34</v>
      </c>
      <c r="AD10847" s="209" t="s">
        <v>24881</v>
      </c>
      <c r="AE10847" s="210">
        <v>3902777.9</v>
      </c>
      <c r="AF10847" s="93"/>
      <c r="AG10847" s="93"/>
      <c r="AH10847" s="93"/>
    </row>
    <row r="10848" spans="21:34" x14ac:dyDescent="0.3">
      <c r="U10848" s="311" t="s">
        <v>69405</v>
      </c>
      <c r="V10848" s="312">
        <v>1560</v>
      </c>
      <c r="X10848" s="267" t="s">
        <v>47157</v>
      </c>
      <c r="Y10848" s="268">
        <v>17373.740000000002</v>
      </c>
      <c r="AA10848" s="229" t="s">
        <v>53275</v>
      </c>
      <c r="AB10848" s="230">
        <v>13285.64</v>
      </c>
      <c r="AD10848" s="209" t="s">
        <v>24882</v>
      </c>
      <c r="AE10848" s="210">
        <v>1712.5</v>
      </c>
      <c r="AF10848" s="93"/>
      <c r="AG10848" s="93"/>
      <c r="AH10848" s="93"/>
    </row>
    <row r="10849" spans="21:34" x14ac:dyDescent="0.3">
      <c r="U10849" s="311" t="s">
        <v>50622</v>
      </c>
      <c r="V10849" s="312">
        <v>1867.88</v>
      </c>
      <c r="X10849" s="267" t="s">
        <v>64743</v>
      </c>
      <c r="Y10849" s="268">
        <v>274.8</v>
      </c>
      <c r="AA10849" s="229" t="s">
        <v>53276</v>
      </c>
      <c r="AB10849" s="230">
        <v>1014.55</v>
      </c>
      <c r="AD10849" s="209" t="s">
        <v>24883</v>
      </c>
      <c r="AE10849" s="210">
        <v>6303.13</v>
      </c>
      <c r="AF10849" s="93"/>
      <c r="AG10849" s="93"/>
      <c r="AH10849" s="93"/>
    </row>
    <row r="10850" spans="21:34" x14ac:dyDescent="0.3">
      <c r="U10850" s="311" t="s">
        <v>56781</v>
      </c>
      <c r="V10850" s="312">
        <v>250</v>
      </c>
      <c r="X10850" s="267" t="s">
        <v>48186</v>
      </c>
      <c r="Y10850" s="268">
        <v>4656.3</v>
      </c>
      <c r="AA10850" s="229" t="s">
        <v>50265</v>
      </c>
      <c r="AB10850" s="230">
        <v>94254.14</v>
      </c>
      <c r="AD10850" s="209" t="s">
        <v>24884</v>
      </c>
      <c r="AE10850" s="210">
        <v>12033.37</v>
      </c>
      <c r="AF10850" s="93"/>
      <c r="AG10850" s="93"/>
      <c r="AH10850" s="93"/>
    </row>
    <row r="10851" spans="21:34" x14ac:dyDescent="0.3">
      <c r="U10851" s="311" t="s">
        <v>54290</v>
      </c>
      <c r="V10851" s="312">
        <v>400</v>
      </c>
      <c r="X10851" s="267" t="s">
        <v>64744</v>
      </c>
      <c r="Y10851" s="268">
        <v>75168.399999999994</v>
      </c>
      <c r="AA10851" s="229" t="s">
        <v>50266</v>
      </c>
      <c r="AB10851" s="230">
        <v>67899.710000000006</v>
      </c>
      <c r="AD10851" s="209" t="s">
        <v>24885</v>
      </c>
      <c r="AE10851" s="210">
        <v>20633.8</v>
      </c>
      <c r="AF10851" s="93"/>
      <c r="AG10851" s="93"/>
      <c r="AH10851" s="93"/>
    </row>
    <row r="10852" spans="21:34" x14ac:dyDescent="0.3">
      <c r="U10852" s="311" t="s">
        <v>63479</v>
      </c>
      <c r="V10852" s="312">
        <v>8900</v>
      </c>
      <c r="X10852" s="267" t="s">
        <v>64745</v>
      </c>
      <c r="Y10852" s="268">
        <v>11600</v>
      </c>
      <c r="AA10852" s="229" t="s">
        <v>50267</v>
      </c>
      <c r="AB10852" s="230">
        <v>12495.48</v>
      </c>
      <c r="AD10852" s="209" t="s">
        <v>13970</v>
      </c>
      <c r="AE10852" s="210">
        <v>1621.75</v>
      </c>
      <c r="AF10852" s="93"/>
      <c r="AG10852" s="93"/>
      <c r="AH10852" s="93"/>
    </row>
    <row r="10853" spans="21:34" x14ac:dyDescent="0.3">
      <c r="U10853" s="311" t="s">
        <v>69406</v>
      </c>
      <c r="V10853" s="312">
        <v>23</v>
      </c>
      <c r="X10853" s="267" t="s">
        <v>57716</v>
      </c>
      <c r="Y10853" s="268">
        <v>80887.5</v>
      </c>
      <c r="AA10853" s="229" t="s">
        <v>50268</v>
      </c>
      <c r="AB10853" s="230">
        <v>2535.88</v>
      </c>
      <c r="AD10853" s="209" t="s">
        <v>24886</v>
      </c>
      <c r="AE10853" s="210">
        <v>6751.5</v>
      </c>
      <c r="AF10853" s="93"/>
      <c r="AG10853" s="93"/>
      <c r="AH10853" s="93"/>
    </row>
    <row r="10854" spans="21:34" x14ac:dyDescent="0.3">
      <c r="U10854" s="311" t="s">
        <v>18586</v>
      </c>
      <c r="V10854" s="312">
        <v>66801.78</v>
      </c>
      <c r="X10854" s="267" t="s">
        <v>64746</v>
      </c>
      <c r="Y10854" s="268">
        <v>35853.599999999999</v>
      </c>
      <c r="AA10854" s="229" t="s">
        <v>50269</v>
      </c>
      <c r="AB10854" s="230">
        <v>9927.06</v>
      </c>
      <c r="AD10854" s="209" t="s">
        <v>24887</v>
      </c>
      <c r="AE10854" s="210">
        <v>522</v>
      </c>
      <c r="AF10854" s="93"/>
      <c r="AG10854" s="93"/>
      <c r="AH10854" s="93"/>
    </row>
    <row r="10855" spans="21:34" x14ac:dyDescent="0.3">
      <c r="U10855" s="311" t="s">
        <v>69407</v>
      </c>
      <c r="V10855" s="312">
        <v>220.11</v>
      </c>
      <c r="X10855" s="267" t="s">
        <v>64747</v>
      </c>
      <c r="Y10855" s="268">
        <v>37104.959999999999</v>
      </c>
      <c r="AA10855" s="229" t="s">
        <v>39378</v>
      </c>
      <c r="AB10855" s="230">
        <v>683678.06</v>
      </c>
      <c r="AD10855" s="209" t="s">
        <v>13971</v>
      </c>
      <c r="AE10855" s="210">
        <v>688.71</v>
      </c>
      <c r="AF10855" s="93"/>
      <c r="AG10855" s="93"/>
      <c r="AH10855" s="93"/>
    </row>
    <row r="10856" spans="21:34" x14ac:dyDescent="0.3">
      <c r="U10856" s="311" t="s">
        <v>18587</v>
      </c>
      <c r="V10856" s="312">
        <v>432387.08</v>
      </c>
      <c r="X10856" s="267" t="s">
        <v>64748</v>
      </c>
      <c r="Y10856" s="268">
        <v>2839.04</v>
      </c>
      <c r="AA10856" s="229" t="s">
        <v>53277</v>
      </c>
      <c r="AB10856" s="230">
        <v>2415</v>
      </c>
      <c r="AD10856" s="209" t="s">
        <v>24888</v>
      </c>
      <c r="AE10856" s="210">
        <v>11.02</v>
      </c>
      <c r="AF10856" s="93"/>
      <c r="AG10856" s="93"/>
      <c r="AH10856" s="93"/>
    </row>
    <row r="10857" spans="21:34" x14ac:dyDescent="0.3">
      <c r="U10857" s="311" t="s">
        <v>18588</v>
      </c>
      <c r="V10857" s="312">
        <v>44502.58</v>
      </c>
      <c r="X10857" s="267" t="s">
        <v>47158</v>
      </c>
      <c r="Y10857" s="268">
        <v>149</v>
      </c>
      <c r="AA10857" s="229" t="s">
        <v>47151</v>
      </c>
      <c r="AB10857" s="230">
        <v>9044</v>
      </c>
      <c r="AD10857" s="209" t="s">
        <v>13972</v>
      </c>
      <c r="AE10857" s="210">
        <v>100.38</v>
      </c>
      <c r="AF10857" s="93"/>
      <c r="AG10857" s="93"/>
      <c r="AH10857" s="93"/>
    </row>
    <row r="10858" spans="21:34" x14ac:dyDescent="0.3">
      <c r="U10858" s="311" t="s">
        <v>18589</v>
      </c>
      <c r="V10858" s="312">
        <v>190456.69</v>
      </c>
      <c r="X10858" s="267" t="s">
        <v>55325</v>
      </c>
      <c r="Y10858" s="268">
        <v>8976</v>
      </c>
      <c r="AA10858" s="229" t="s">
        <v>50270</v>
      </c>
      <c r="AB10858" s="230">
        <v>3750</v>
      </c>
      <c r="AD10858" s="209" t="s">
        <v>24889</v>
      </c>
      <c r="AE10858" s="210">
        <v>45.89</v>
      </c>
      <c r="AF10858" s="93"/>
      <c r="AG10858" s="93"/>
      <c r="AH10858" s="93"/>
    </row>
    <row r="10859" spans="21:34" x14ac:dyDescent="0.3">
      <c r="U10859" s="311" t="s">
        <v>47473</v>
      </c>
      <c r="V10859" s="312">
        <v>7121.01</v>
      </c>
      <c r="X10859" s="267" t="s">
        <v>62180</v>
      </c>
      <c r="Y10859" s="268">
        <v>374</v>
      </c>
      <c r="AA10859" s="229" t="s">
        <v>53278</v>
      </c>
      <c r="AB10859" s="230">
        <v>44847.45</v>
      </c>
      <c r="AD10859" s="209" t="s">
        <v>24890</v>
      </c>
      <c r="AE10859" s="210">
        <v>14926.75</v>
      </c>
      <c r="AF10859" s="93"/>
      <c r="AG10859" s="93"/>
      <c r="AH10859" s="93"/>
    </row>
    <row r="10860" spans="21:34" x14ac:dyDescent="0.3">
      <c r="U10860" s="311" t="s">
        <v>18590</v>
      </c>
      <c r="V10860" s="312">
        <v>24481.360000000001</v>
      </c>
      <c r="X10860" s="267" t="s">
        <v>55326</v>
      </c>
      <c r="Y10860" s="268">
        <v>695.69</v>
      </c>
      <c r="AA10860" s="229" t="s">
        <v>53279</v>
      </c>
      <c r="AB10860" s="230">
        <v>3946.61</v>
      </c>
      <c r="AD10860" s="209" t="s">
        <v>24891</v>
      </c>
      <c r="AE10860" s="210">
        <v>5107.79</v>
      </c>
      <c r="AF10860" s="93"/>
      <c r="AG10860" s="93"/>
      <c r="AH10860" s="93"/>
    </row>
    <row r="10861" spans="21:34" x14ac:dyDescent="0.3">
      <c r="U10861" s="311" t="s">
        <v>69408</v>
      </c>
      <c r="V10861" s="312">
        <v>4763.66</v>
      </c>
      <c r="X10861" s="267" t="s">
        <v>64749</v>
      </c>
      <c r="Y10861" s="268">
        <v>175</v>
      </c>
      <c r="AA10861" s="229" t="s">
        <v>53280</v>
      </c>
      <c r="AB10861" s="230">
        <v>1276.9100000000001</v>
      </c>
      <c r="AD10861" s="209" t="s">
        <v>24892</v>
      </c>
      <c r="AE10861" s="210">
        <v>12107</v>
      </c>
      <c r="AF10861" s="93"/>
      <c r="AG10861" s="93"/>
      <c r="AH10861" s="93"/>
    </row>
    <row r="10862" spans="21:34" x14ac:dyDescent="0.3">
      <c r="U10862" s="311" t="s">
        <v>13399</v>
      </c>
      <c r="V10862" s="312">
        <v>129.6</v>
      </c>
      <c r="X10862" s="267" t="s">
        <v>64750</v>
      </c>
      <c r="Y10862" s="268">
        <v>181.32</v>
      </c>
      <c r="AA10862" s="229" t="s">
        <v>53281</v>
      </c>
      <c r="AB10862" s="230">
        <v>5290.03</v>
      </c>
      <c r="AD10862" s="209" t="s">
        <v>24893</v>
      </c>
      <c r="AE10862" s="210">
        <v>12918.75</v>
      </c>
      <c r="AF10862" s="93"/>
      <c r="AG10862" s="93"/>
      <c r="AH10862" s="93"/>
    </row>
    <row r="10863" spans="21:34" x14ac:dyDescent="0.3">
      <c r="U10863" s="311" t="s">
        <v>48445</v>
      </c>
      <c r="V10863" s="312">
        <v>15412.84</v>
      </c>
      <c r="X10863" s="267" t="s">
        <v>55327</v>
      </c>
      <c r="Y10863" s="268">
        <v>2200</v>
      </c>
      <c r="AA10863" s="229" t="s">
        <v>45401</v>
      </c>
      <c r="AB10863" s="230">
        <v>69000</v>
      </c>
      <c r="AD10863" s="209" t="s">
        <v>24894</v>
      </c>
      <c r="AE10863" s="210">
        <v>144057.25</v>
      </c>
      <c r="AF10863" s="93"/>
      <c r="AG10863" s="93"/>
      <c r="AH10863" s="93"/>
    </row>
    <row r="10864" spans="21:34" x14ac:dyDescent="0.3">
      <c r="U10864" s="311" t="s">
        <v>18645</v>
      </c>
      <c r="V10864" s="312">
        <v>3784.95</v>
      </c>
      <c r="X10864" s="267" t="s">
        <v>55328</v>
      </c>
      <c r="Y10864" s="268">
        <v>168.3</v>
      </c>
      <c r="AA10864" s="229" t="s">
        <v>45402</v>
      </c>
      <c r="AB10864" s="230">
        <v>1005</v>
      </c>
      <c r="AD10864" s="209" t="s">
        <v>24895</v>
      </c>
      <c r="AE10864" s="210">
        <v>339</v>
      </c>
      <c r="AF10864" s="93"/>
      <c r="AG10864" s="93"/>
      <c r="AH10864" s="93"/>
    </row>
    <row r="10865" spans="21:34" x14ac:dyDescent="0.3">
      <c r="U10865" s="311" t="s">
        <v>39055</v>
      </c>
      <c r="V10865" s="312">
        <v>368447.07</v>
      </c>
      <c r="X10865" s="267" t="s">
        <v>64751</v>
      </c>
      <c r="Y10865" s="268">
        <v>1790</v>
      </c>
      <c r="AA10865" s="229" t="s">
        <v>45403</v>
      </c>
      <c r="AB10865" s="230">
        <v>4933858.95</v>
      </c>
      <c r="AD10865" s="209" t="s">
        <v>13974</v>
      </c>
      <c r="AE10865" s="210">
        <v>26193.71</v>
      </c>
      <c r="AF10865" s="93"/>
      <c r="AG10865" s="93"/>
      <c r="AH10865" s="93"/>
    </row>
    <row r="10866" spans="21:34" x14ac:dyDescent="0.3">
      <c r="U10866" s="311" t="s">
        <v>18651</v>
      </c>
      <c r="V10866" s="312">
        <v>75287.990000000005</v>
      </c>
      <c r="X10866" s="267" t="s">
        <v>56436</v>
      </c>
      <c r="Y10866" s="268">
        <v>59191.49</v>
      </c>
      <c r="AA10866" s="229" t="s">
        <v>45404</v>
      </c>
      <c r="AB10866" s="230">
        <v>376227.54</v>
      </c>
      <c r="AD10866" s="209" t="s">
        <v>24896</v>
      </c>
      <c r="AE10866" s="210">
        <v>221064.9</v>
      </c>
      <c r="AF10866" s="93"/>
      <c r="AG10866" s="93"/>
      <c r="AH10866" s="93"/>
    </row>
    <row r="10867" spans="21:34" x14ac:dyDescent="0.3">
      <c r="U10867" s="311" t="s">
        <v>69409</v>
      </c>
      <c r="V10867" s="312">
        <v>10300</v>
      </c>
      <c r="X10867" s="267" t="s">
        <v>56437</v>
      </c>
      <c r="Y10867" s="268">
        <v>3642.44</v>
      </c>
      <c r="AA10867" s="229" t="s">
        <v>25294</v>
      </c>
      <c r="AB10867" s="230">
        <v>17888.38</v>
      </c>
      <c r="AD10867" s="209" t="s">
        <v>24897</v>
      </c>
      <c r="AE10867" s="210">
        <v>1650</v>
      </c>
      <c r="AF10867" s="93"/>
      <c r="AG10867" s="93"/>
      <c r="AH10867" s="93"/>
    </row>
    <row r="10868" spans="21:34" x14ac:dyDescent="0.3">
      <c r="U10868" s="311" t="s">
        <v>55591</v>
      </c>
      <c r="V10868" s="312">
        <v>41625.300000000003</v>
      </c>
      <c r="X10868" s="267" t="s">
        <v>56438</v>
      </c>
      <c r="Y10868" s="268">
        <v>3551.49</v>
      </c>
      <c r="AA10868" s="229" t="s">
        <v>25299</v>
      </c>
      <c r="AB10868" s="230">
        <v>136657.16</v>
      </c>
      <c r="AD10868" s="209" t="s">
        <v>24898</v>
      </c>
      <c r="AE10868" s="210">
        <v>126.23</v>
      </c>
      <c r="AF10868" s="93"/>
      <c r="AG10868" s="93"/>
      <c r="AH10868" s="93"/>
    </row>
    <row r="10869" spans="21:34" x14ac:dyDescent="0.3">
      <c r="U10869" s="311" t="s">
        <v>13401</v>
      </c>
      <c r="V10869" s="312">
        <v>39326.870000000003</v>
      </c>
      <c r="X10869" s="267" t="s">
        <v>56439</v>
      </c>
      <c r="Y10869" s="268">
        <v>5637.47</v>
      </c>
      <c r="AA10869" s="229" t="s">
        <v>40536</v>
      </c>
      <c r="AB10869" s="230">
        <v>-136657.16</v>
      </c>
      <c r="AD10869" s="209" t="s">
        <v>24899</v>
      </c>
      <c r="AE10869" s="210">
        <v>59842.3</v>
      </c>
      <c r="AF10869" s="93"/>
      <c r="AG10869" s="93"/>
      <c r="AH10869" s="93"/>
    </row>
    <row r="10870" spans="21:34" x14ac:dyDescent="0.3">
      <c r="U10870" s="311" t="s">
        <v>13402</v>
      </c>
      <c r="V10870" s="312">
        <v>117789.4</v>
      </c>
      <c r="X10870" s="267" t="s">
        <v>56440</v>
      </c>
      <c r="Y10870" s="268">
        <v>12860.84</v>
      </c>
      <c r="AA10870" s="229" t="s">
        <v>53282</v>
      </c>
      <c r="AB10870" s="230">
        <v>4299.33</v>
      </c>
      <c r="AD10870" s="209" t="s">
        <v>24900</v>
      </c>
      <c r="AE10870" s="210">
        <v>4577.93</v>
      </c>
      <c r="AF10870" s="93"/>
      <c r="AG10870" s="93"/>
      <c r="AH10870" s="93"/>
    </row>
    <row r="10871" spans="21:34" x14ac:dyDescent="0.3">
      <c r="U10871" s="311" t="s">
        <v>13403</v>
      </c>
      <c r="V10871" s="312">
        <v>1178.56</v>
      </c>
      <c r="X10871" s="267" t="s">
        <v>56441</v>
      </c>
      <c r="Y10871" s="268">
        <v>898.86</v>
      </c>
      <c r="AA10871" s="229" t="s">
        <v>25301</v>
      </c>
      <c r="AB10871" s="230">
        <v>39455.14</v>
      </c>
      <c r="AD10871" s="209" t="s">
        <v>24901</v>
      </c>
      <c r="AE10871" s="210">
        <v>428.62</v>
      </c>
      <c r="AF10871" s="93"/>
      <c r="AG10871" s="93"/>
      <c r="AH10871" s="93"/>
    </row>
    <row r="10872" spans="21:34" x14ac:dyDescent="0.3">
      <c r="U10872" s="311" t="s">
        <v>18652</v>
      </c>
      <c r="V10872" s="312">
        <v>35065.050000000003</v>
      </c>
      <c r="X10872" s="267" t="s">
        <v>56442</v>
      </c>
      <c r="Y10872" s="268">
        <v>193.3</v>
      </c>
      <c r="AA10872" s="229" t="s">
        <v>40537</v>
      </c>
      <c r="AB10872" s="230">
        <v>-1538.86</v>
      </c>
      <c r="AD10872" s="209" t="s">
        <v>24902</v>
      </c>
      <c r="AE10872" s="210">
        <v>13623.2</v>
      </c>
      <c r="AF10872" s="93"/>
      <c r="AG10872" s="93"/>
      <c r="AH10872" s="93"/>
    </row>
    <row r="10873" spans="21:34" x14ac:dyDescent="0.3">
      <c r="U10873" s="311" t="s">
        <v>13404</v>
      </c>
      <c r="V10873" s="312">
        <v>95300</v>
      </c>
      <c r="X10873" s="267" t="s">
        <v>62181</v>
      </c>
      <c r="Y10873" s="268">
        <v>830</v>
      </c>
      <c r="AA10873" s="229" t="s">
        <v>25302</v>
      </c>
      <c r="AB10873" s="230">
        <v>279.23</v>
      </c>
      <c r="AD10873" s="209" t="s">
        <v>24903</v>
      </c>
      <c r="AE10873" s="210">
        <v>61492.3</v>
      </c>
      <c r="AF10873" s="93"/>
      <c r="AG10873" s="93"/>
      <c r="AH10873" s="93"/>
    </row>
    <row r="10874" spans="21:34" x14ac:dyDescent="0.3">
      <c r="U10874" s="311" t="s">
        <v>18653</v>
      </c>
      <c r="V10874" s="312">
        <v>109711.96</v>
      </c>
      <c r="X10874" s="267" t="s">
        <v>62182</v>
      </c>
      <c r="Y10874" s="268">
        <v>935</v>
      </c>
      <c r="AA10874" s="229" t="s">
        <v>25303</v>
      </c>
      <c r="AB10874" s="230">
        <v>4557.46</v>
      </c>
      <c r="AD10874" s="209" t="s">
        <v>13975</v>
      </c>
      <c r="AE10874" s="210">
        <v>1621.75</v>
      </c>
      <c r="AF10874" s="93"/>
      <c r="AG10874" s="93"/>
      <c r="AH10874" s="93"/>
    </row>
    <row r="10875" spans="21:34" x14ac:dyDescent="0.3">
      <c r="U10875" s="311" t="s">
        <v>39056</v>
      </c>
      <c r="V10875" s="312">
        <v>31224.11</v>
      </c>
      <c r="X10875" s="267" t="s">
        <v>57717</v>
      </c>
      <c r="Y10875" s="268">
        <v>10738.41</v>
      </c>
      <c r="AA10875" s="229" t="s">
        <v>33964</v>
      </c>
      <c r="AB10875" s="230">
        <v>728.28</v>
      </c>
      <c r="AD10875" s="209" t="s">
        <v>24904</v>
      </c>
      <c r="AE10875" s="210">
        <v>6751.5</v>
      </c>
      <c r="AF10875" s="93"/>
      <c r="AG10875" s="93"/>
      <c r="AH10875" s="93"/>
    </row>
    <row r="10876" spans="21:34" x14ac:dyDescent="0.3">
      <c r="U10876" s="311" t="s">
        <v>55593</v>
      </c>
      <c r="V10876" s="312">
        <v>4839.25</v>
      </c>
      <c r="X10876" s="267" t="s">
        <v>57718</v>
      </c>
      <c r="Y10876" s="268">
        <v>855.59</v>
      </c>
      <c r="AA10876" s="229" t="s">
        <v>25304</v>
      </c>
      <c r="AB10876" s="230">
        <v>15850.32</v>
      </c>
      <c r="AD10876" s="209" t="s">
        <v>24905</v>
      </c>
      <c r="AE10876" s="210">
        <v>522</v>
      </c>
      <c r="AF10876" s="93"/>
      <c r="AG10876" s="93"/>
      <c r="AH10876" s="93"/>
    </row>
    <row r="10877" spans="21:34" x14ac:dyDescent="0.3">
      <c r="U10877" s="311" t="s">
        <v>13408</v>
      </c>
      <c r="V10877" s="312">
        <v>27360.36</v>
      </c>
      <c r="X10877" s="267" t="s">
        <v>59177</v>
      </c>
      <c r="Y10877" s="268">
        <v>3658.4</v>
      </c>
      <c r="AA10877" s="229" t="s">
        <v>25305</v>
      </c>
      <c r="AB10877" s="230">
        <v>99.68</v>
      </c>
      <c r="AD10877" s="209" t="s">
        <v>24906</v>
      </c>
      <c r="AE10877" s="210">
        <v>1712.5</v>
      </c>
      <c r="AF10877" s="93"/>
      <c r="AG10877" s="93"/>
      <c r="AH10877" s="93"/>
    </row>
    <row r="10878" spans="21:34" x14ac:dyDescent="0.3">
      <c r="U10878" s="311" t="s">
        <v>13409</v>
      </c>
      <c r="V10878" s="312">
        <v>140910.51999999999</v>
      </c>
      <c r="X10878" s="267" t="s">
        <v>25594</v>
      </c>
      <c r="Y10878" s="268">
        <v>6623</v>
      </c>
      <c r="AA10878" s="229" t="s">
        <v>25306</v>
      </c>
      <c r="AB10878" s="230">
        <v>87.74</v>
      </c>
      <c r="AD10878" s="209" t="s">
        <v>13976</v>
      </c>
      <c r="AE10878" s="210">
        <v>5392.87</v>
      </c>
      <c r="AF10878" s="93"/>
      <c r="AG10878" s="93"/>
      <c r="AH10878" s="93"/>
    </row>
    <row r="10879" spans="21:34" x14ac:dyDescent="0.3">
      <c r="U10879" s="311" t="s">
        <v>13410</v>
      </c>
      <c r="V10879" s="312">
        <v>1335.79</v>
      </c>
      <c r="X10879" s="267" t="s">
        <v>57719</v>
      </c>
      <c r="Y10879" s="268">
        <v>3588</v>
      </c>
      <c r="AA10879" s="229" t="s">
        <v>25307</v>
      </c>
      <c r="AB10879" s="230">
        <v>9125.69</v>
      </c>
      <c r="AD10879" s="209" t="s">
        <v>24907</v>
      </c>
      <c r="AE10879" s="210">
        <v>11.02</v>
      </c>
      <c r="AF10879" s="93"/>
      <c r="AG10879" s="93"/>
      <c r="AH10879" s="93"/>
    </row>
    <row r="10880" spans="21:34" x14ac:dyDescent="0.3">
      <c r="U10880" s="311" t="s">
        <v>34888</v>
      </c>
      <c r="V10880" s="312">
        <v>1825.8</v>
      </c>
      <c r="X10880" s="267" t="s">
        <v>57720</v>
      </c>
      <c r="Y10880" s="268">
        <v>3038.13</v>
      </c>
      <c r="AA10880" s="229" t="s">
        <v>25308</v>
      </c>
      <c r="AB10880" s="230">
        <v>7153</v>
      </c>
      <c r="AD10880" s="209" t="s">
        <v>13977</v>
      </c>
      <c r="AE10880" s="210">
        <v>100.38</v>
      </c>
      <c r="AF10880" s="93"/>
      <c r="AG10880" s="93"/>
      <c r="AH10880" s="93"/>
    </row>
    <row r="10881" spans="21:34" x14ac:dyDescent="0.3">
      <c r="U10881" s="311" t="s">
        <v>18656</v>
      </c>
      <c r="V10881" s="312">
        <v>-37685.56</v>
      </c>
      <c r="X10881" s="267" t="s">
        <v>57721</v>
      </c>
      <c r="Y10881" s="268">
        <v>487.4</v>
      </c>
      <c r="AA10881" s="229" t="s">
        <v>25309</v>
      </c>
      <c r="AB10881" s="230">
        <v>300</v>
      </c>
      <c r="AD10881" s="209" t="s">
        <v>24908</v>
      </c>
      <c r="AE10881" s="210">
        <v>474.51</v>
      </c>
      <c r="AF10881" s="93"/>
      <c r="AG10881" s="93"/>
      <c r="AH10881" s="93"/>
    </row>
    <row r="10882" spans="21:34" x14ac:dyDescent="0.3">
      <c r="U10882" s="311" t="s">
        <v>18657</v>
      </c>
      <c r="V10882" s="312">
        <v>268590.18</v>
      </c>
      <c r="X10882" s="267" t="s">
        <v>57722</v>
      </c>
      <c r="Y10882" s="268">
        <v>1623.4</v>
      </c>
      <c r="AA10882" s="229" t="s">
        <v>25310</v>
      </c>
      <c r="AB10882" s="230">
        <v>2920.81</v>
      </c>
      <c r="AD10882" s="209" t="s">
        <v>24909</v>
      </c>
      <c r="AE10882" s="210">
        <v>21229.88</v>
      </c>
      <c r="AF10882" s="93"/>
      <c r="AG10882" s="93"/>
      <c r="AH10882" s="93"/>
    </row>
    <row r="10883" spans="21:34" x14ac:dyDescent="0.3">
      <c r="U10883" s="311" t="s">
        <v>34889</v>
      </c>
      <c r="V10883" s="312">
        <v>1398228.92</v>
      </c>
      <c r="X10883" s="267" t="s">
        <v>57723</v>
      </c>
      <c r="Y10883" s="268">
        <v>505.33</v>
      </c>
      <c r="AA10883" s="229" t="s">
        <v>25311</v>
      </c>
      <c r="AB10883" s="230">
        <v>8176.56</v>
      </c>
      <c r="AD10883" s="209" t="s">
        <v>13978</v>
      </c>
      <c r="AE10883" s="210">
        <v>38639.71</v>
      </c>
      <c r="AF10883" s="93"/>
      <c r="AG10883" s="93"/>
      <c r="AH10883" s="93"/>
    </row>
    <row r="10884" spans="21:34" x14ac:dyDescent="0.3">
      <c r="U10884" s="311" t="s">
        <v>36190</v>
      </c>
      <c r="V10884" s="312">
        <v>66873.899999999994</v>
      </c>
      <c r="X10884" s="267" t="s">
        <v>50290</v>
      </c>
      <c r="Y10884" s="268">
        <v>7500</v>
      </c>
      <c r="AA10884" s="229" t="s">
        <v>33965</v>
      </c>
      <c r="AB10884" s="230">
        <v>65426.18</v>
      </c>
      <c r="AD10884" s="209" t="s">
        <v>24910</v>
      </c>
      <c r="AE10884" s="210">
        <v>64316.91</v>
      </c>
      <c r="AF10884" s="93"/>
      <c r="AG10884" s="93"/>
      <c r="AH10884" s="93"/>
    </row>
    <row r="10885" spans="21:34" x14ac:dyDescent="0.3">
      <c r="U10885" s="311" t="s">
        <v>18781</v>
      </c>
      <c r="V10885" s="312">
        <v>20842.48</v>
      </c>
      <c r="X10885" s="267" t="s">
        <v>25604</v>
      </c>
      <c r="Y10885" s="268">
        <v>3870.8</v>
      </c>
      <c r="AA10885" s="229" t="s">
        <v>53283</v>
      </c>
      <c r="AB10885" s="230">
        <v>5587.72</v>
      </c>
      <c r="AD10885" s="209" t="s">
        <v>24911</v>
      </c>
      <c r="AE10885" s="210">
        <v>221064.9</v>
      </c>
      <c r="AF10885" s="93"/>
      <c r="AG10885" s="93"/>
      <c r="AH10885" s="93"/>
    </row>
    <row r="10886" spans="21:34" x14ac:dyDescent="0.3">
      <c r="U10886" s="311" t="s">
        <v>34906</v>
      </c>
      <c r="V10886" s="312">
        <v>34112.51</v>
      </c>
      <c r="X10886" s="267" t="s">
        <v>25605</v>
      </c>
      <c r="Y10886" s="268">
        <v>57415.9</v>
      </c>
      <c r="AA10886" s="229" t="s">
        <v>48174</v>
      </c>
      <c r="AB10886" s="230">
        <v>9883.1</v>
      </c>
      <c r="AD10886" s="209" t="s">
        <v>24912</v>
      </c>
      <c r="AE10886" s="210">
        <v>144057.25</v>
      </c>
      <c r="AF10886" s="93"/>
      <c r="AG10886" s="93"/>
      <c r="AH10886" s="93"/>
    </row>
    <row r="10887" spans="21:34" x14ac:dyDescent="0.3">
      <c r="U10887" s="311" t="s">
        <v>18784</v>
      </c>
      <c r="V10887" s="312">
        <v>71930.600000000006</v>
      </c>
      <c r="X10887" s="267" t="s">
        <v>60670</v>
      </c>
      <c r="Y10887" s="268">
        <v>20000</v>
      </c>
      <c r="AA10887" s="229" t="s">
        <v>35400</v>
      </c>
      <c r="AB10887" s="230">
        <v>366805.76000000001</v>
      </c>
      <c r="AD10887" s="209" t="s">
        <v>24913</v>
      </c>
      <c r="AE10887" s="210">
        <v>269499.90000000002</v>
      </c>
      <c r="AF10887" s="93"/>
      <c r="AG10887" s="93"/>
      <c r="AH10887" s="93"/>
    </row>
    <row r="10888" spans="21:34" x14ac:dyDescent="0.3">
      <c r="U10888" s="311" t="s">
        <v>34907</v>
      </c>
      <c r="V10888" s="312">
        <v>51288</v>
      </c>
      <c r="X10888" s="267" t="s">
        <v>63316</v>
      </c>
      <c r="Y10888" s="268">
        <v>8065</v>
      </c>
      <c r="AA10888" s="229" t="s">
        <v>35401</v>
      </c>
      <c r="AB10888" s="230">
        <v>31142.57</v>
      </c>
      <c r="AD10888" s="209" t="s">
        <v>24914</v>
      </c>
      <c r="AE10888" s="210">
        <v>4497.8</v>
      </c>
      <c r="AF10888" s="93"/>
      <c r="AG10888" s="93"/>
      <c r="AH10888" s="93"/>
    </row>
    <row r="10889" spans="21:34" x14ac:dyDescent="0.3">
      <c r="U10889" s="311" t="s">
        <v>18785</v>
      </c>
      <c r="V10889" s="312">
        <v>262776</v>
      </c>
      <c r="X10889" s="267" t="s">
        <v>64752</v>
      </c>
      <c r="Y10889" s="268">
        <v>10075.52</v>
      </c>
      <c r="AA10889" s="229" t="s">
        <v>40538</v>
      </c>
      <c r="AB10889" s="230">
        <v>23296.62</v>
      </c>
      <c r="AD10889" s="209" t="s">
        <v>34402</v>
      </c>
      <c r="AE10889" s="210">
        <v>394.7</v>
      </c>
      <c r="AF10889" s="93"/>
      <c r="AG10889" s="93"/>
      <c r="AH10889" s="93"/>
    </row>
    <row r="10890" spans="21:34" x14ac:dyDescent="0.3">
      <c r="U10890" s="311" t="s">
        <v>18786</v>
      </c>
      <c r="V10890" s="312">
        <v>33375.339999999997</v>
      </c>
      <c r="X10890" s="267" t="s">
        <v>53346</v>
      </c>
      <c r="Y10890" s="268">
        <v>753.71</v>
      </c>
      <c r="AA10890" s="229" t="s">
        <v>35402</v>
      </c>
      <c r="AB10890" s="230">
        <v>31406.57</v>
      </c>
      <c r="AD10890" s="209" t="s">
        <v>24915</v>
      </c>
      <c r="AE10890" s="210">
        <v>3490.86</v>
      </c>
      <c r="AF10890" s="93"/>
      <c r="AG10890" s="93"/>
      <c r="AH10890" s="93"/>
    </row>
    <row r="10891" spans="21:34" x14ac:dyDescent="0.3">
      <c r="U10891" s="311" t="s">
        <v>46012</v>
      </c>
      <c r="V10891" s="312">
        <v>6133.95</v>
      </c>
      <c r="X10891" s="267" t="s">
        <v>53347</v>
      </c>
      <c r="Y10891" s="268">
        <v>2468.5</v>
      </c>
      <c r="AA10891" s="229" t="s">
        <v>35403</v>
      </c>
      <c r="AB10891" s="230">
        <v>92301.79</v>
      </c>
      <c r="AD10891" s="209" t="s">
        <v>24916</v>
      </c>
      <c r="AE10891" s="210">
        <v>280</v>
      </c>
      <c r="AF10891" s="93"/>
      <c r="AG10891" s="93"/>
      <c r="AH10891" s="93"/>
    </row>
    <row r="10892" spans="21:34" x14ac:dyDescent="0.3">
      <c r="U10892" s="311" t="s">
        <v>69410</v>
      </c>
      <c r="V10892" s="312">
        <v>56.25</v>
      </c>
      <c r="X10892" s="267" t="s">
        <v>64753</v>
      </c>
      <c r="Y10892" s="268">
        <v>1133.42</v>
      </c>
      <c r="AA10892" s="229" t="s">
        <v>35404</v>
      </c>
      <c r="AB10892" s="230">
        <v>34954.230000000003</v>
      </c>
      <c r="AD10892" s="209" t="s">
        <v>24917</v>
      </c>
      <c r="AE10892" s="210">
        <v>0.62</v>
      </c>
      <c r="AF10892" s="93"/>
      <c r="AG10892" s="93"/>
      <c r="AH10892" s="93"/>
    </row>
    <row r="10893" spans="21:34" x14ac:dyDescent="0.3">
      <c r="U10893" s="311" t="s">
        <v>40750</v>
      </c>
      <c r="V10893" s="312">
        <v>19634.96</v>
      </c>
      <c r="X10893" s="267" t="s">
        <v>62183</v>
      </c>
      <c r="Y10893" s="268">
        <v>721.58</v>
      </c>
      <c r="AA10893" s="229" t="s">
        <v>53284</v>
      </c>
      <c r="AB10893" s="230">
        <v>66876.36</v>
      </c>
      <c r="AD10893" s="209" t="s">
        <v>24918</v>
      </c>
      <c r="AE10893" s="210">
        <v>21134.73</v>
      </c>
      <c r="AF10893" s="93"/>
      <c r="AG10893" s="93"/>
      <c r="AH10893" s="93"/>
    </row>
    <row r="10894" spans="21:34" x14ac:dyDescent="0.3">
      <c r="U10894" s="311" t="s">
        <v>62354</v>
      </c>
      <c r="V10894" s="312">
        <v>2186.25</v>
      </c>
      <c r="X10894" s="267" t="s">
        <v>53351</v>
      </c>
      <c r="Y10894" s="268">
        <v>153.21</v>
      </c>
      <c r="AA10894" s="229" t="s">
        <v>25313</v>
      </c>
      <c r="AB10894" s="230">
        <v>104519.09</v>
      </c>
      <c r="AD10894" s="209" t="s">
        <v>24919</v>
      </c>
      <c r="AE10894" s="210">
        <v>59270.02</v>
      </c>
      <c r="AF10894" s="93"/>
      <c r="AG10894" s="93"/>
      <c r="AH10894" s="93"/>
    </row>
    <row r="10895" spans="21:34" x14ac:dyDescent="0.3">
      <c r="U10895" s="311" t="s">
        <v>69411</v>
      </c>
      <c r="V10895" s="312">
        <v>206.8</v>
      </c>
      <c r="X10895" s="267" t="s">
        <v>63317</v>
      </c>
      <c r="Y10895" s="268">
        <v>3064.28</v>
      </c>
      <c r="AA10895" s="229" t="s">
        <v>25314</v>
      </c>
      <c r="AB10895" s="230">
        <v>32700.880000000001</v>
      </c>
      <c r="AD10895" s="209" t="s">
        <v>24920</v>
      </c>
      <c r="AE10895" s="210">
        <v>42136.6</v>
      </c>
      <c r="AF10895" s="93"/>
      <c r="AG10895" s="93"/>
      <c r="AH10895" s="93"/>
    </row>
    <row r="10896" spans="21:34" x14ac:dyDescent="0.3">
      <c r="U10896" s="311" t="s">
        <v>18793</v>
      </c>
      <c r="V10896" s="312">
        <v>178650</v>
      </c>
      <c r="X10896" s="267" t="s">
        <v>63318</v>
      </c>
      <c r="Y10896" s="268">
        <v>6630</v>
      </c>
      <c r="AA10896" s="229" t="s">
        <v>25315</v>
      </c>
      <c r="AB10896" s="230">
        <v>10436.030000000001</v>
      </c>
      <c r="AD10896" s="209" t="s">
        <v>24921</v>
      </c>
      <c r="AE10896" s="210">
        <v>473288.93</v>
      </c>
      <c r="AF10896" s="93"/>
      <c r="AG10896" s="93"/>
      <c r="AH10896" s="93"/>
    </row>
    <row r="10897" spans="21:34" x14ac:dyDescent="0.3">
      <c r="U10897" s="311" t="s">
        <v>40751</v>
      </c>
      <c r="V10897" s="312">
        <v>30172.54</v>
      </c>
      <c r="X10897" s="267" t="s">
        <v>35445</v>
      </c>
      <c r="Y10897" s="268">
        <v>241960.82</v>
      </c>
      <c r="AA10897" s="229" t="s">
        <v>53285</v>
      </c>
      <c r="AB10897" s="230">
        <v>16742.71</v>
      </c>
      <c r="AD10897" s="209" t="s">
        <v>24922</v>
      </c>
      <c r="AE10897" s="210">
        <v>7650</v>
      </c>
      <c r="AF10897" s="93"/>
      <c r="AG10897" s="93"/>
      <c r="AH10897" s="93"/>
    </row>
    <row r="10898" spans="21:34" x14ac:dyDescent="0.3">
      <c r="U10898" s="311" t="s">
        <v>18794</v>
      </c>
      <c r="V10898" s="312">
        <v>13685.6</v>
      </c>
      <c r="X10898" s="267" t="s">
        <v>36584</v>
      </c>
      <c r="Y10898" s="268">
        <v>31200</v>
      </c>
      <c r="AA10898" s="229" t="s">
        <v>53286</v>
      </c>
      <c r="AB10898" s="230">
        <v>308.74</v>
      </c>
      <c r="AD10898" s="209" t="s">
        <v>24923</v>
      </c>
      <c r="AE10898" s="210">
        <v>25155</v>
      </c>
      <c r="AF10898" s="93"/>
      <c r="AG10898" s="93"/>
      <c r="AH10898" s="93"/>
    </row>
    <row r="10899" spans="21:34" x14ac:dyDescent="0.3">
      <c r="U10899" s="311" t="s">
        <v>18795</v>
      </c>
      <c r="V10899" s="312">
        <v>132207.64000000001</v>
      </c>
      <c r="X10899" s="267" t="s">
        <v>35446</v>
      </c>
      <c r="Y10899" s="268">
        <v>19952.7</v>
      </c>
      <c r="AA10899" s="229" t="s">
        <v>48175</v>
      </c>
      <c r="AB10899" s="230">
        <v>174516.5</v>
      </c>
      <c r="AD10899" s="209" t="s">
        <v>24924</v>
      </c>
      <c r="AE10899" s="210">
        <v>1494785</v>
      </c>
      <c r="AF10899" s="93"/>
      <c r="AG10899" s="93"/>
      <c r="AH10899" s="93"/>
    </row>
    <row r="10900" spans="21:34" x14ac:dyDescent="0.3">
      <c r="U10900" s="311" t="s">
        <v>18796</v>
      </c>
      <c r="V10900" s="312">
        <v>5793.75</v>
      </c>
      <c r="X10900" s="267" t="s">
        <v>33978</v>
      </c>
      <c r="Y10900" s="268">
        <v>6196</v>
      </c>
      <c r="AA10900" s="229" t="s">
        <v>49083</v>
      </c>
      <c r="AB10900" s="230">
        <v>19294.939999999999</v>
      </c>
      <c r="AD10900" s="209" t="s">
        <v>24925</v>
      </c>
      <c r="AE10900" s="210">
        <v>442.68</v>
      </c>
      <c r="AF10900" s="93"/>
      <c r="AG10900" s="93"/>
      <c r="AH10900" s="93"/>
    </row>
    <row r="10901" spans="21:34" x14ac:dyDescent="0.3">
      <c r="U10901" s="311" t="s">
        <v>50623</v>
      </c>
      <c r="V10901" s="312">
        <v>20.02</v>
      </c>
      <c r="X10901" s="267" t="s">
        <v>35447</v>
      </c>
      <c r="Y10901" s="268">
        <v>270261.06</v>
      </c>
      <c r="AA10901" s="229" t="s">
        <v>40539</v>
      </c>
      <c r="AB10901" s="230">
        <v>5174953.78</v>
      </c>
      <c r="AD10901" s="209" t="s">
        <v>13980</v>
      </c>
      <c r="AE10901" s="210">
        <v>173521.55</v>
      </c>
      <c r="AF10901" s="93"/>
      <c r="AG10901" s="93"/>
      <c r="AH10901" s="93"/>
    </row>
    <row r="10902" spans="21:34" x14ac:dyDescent="0.3">
      <c r="U10902" s="311" t="s">
        <v>18797</v>
      </c>
      <c r="V10902" s="312">
        <v>63970.61</v>
      </c>
      <c r="X10902" s="267" t="s">
        <v>33979</v>
      </c>
      <c r="Y10902" s="268">
        <v>48189.02</v>
      </c>
      <c r="AA10902" s="229" t="s">
        <v>53287</v>
      </c>
      <c r="AB10902" s="230">
        <v>30351.78</v>
      </c>
      <c r="AD10902" s="209" t="s">
        <v>24926</v>
      </c>
      <c r="AE10902" s="210">
        <v>152.62</v>
      </c>
      <c r="AF10902" s="93"/>
      <c r="AG10902" s="93"/>
      <c r="AH10902" s="93"/>
    </row>
    <row r="10903" spans="21:34" x14ac:dyDescent="0.3">
      <c r="U10903" s="311" t="s">
        <v>18798</v>
      </c>
      <c r="V10903" s="312">
        <v>161692.71</v>
      </c>
      <c r="X10903" s="267" t="s">
        <v>40551</v>
      </c>
      <c r="Y10903" s="268">
        <v>52941.47</v>
      </c>
      <c r="AA10903" s="229" t="s">
        <v>39379</v>
      </c>
      <c r="AB10903" s="230">
        <v>11125</v>
      </c>
      <c r="AD10903" s="209" t="s">
        <v>24927</v>
      </c>
      <c r="AE10903" s="210">
        <v>82090.070000000007</v>
      </c>
      <c r="AF10903" s="93"/>
      <c r="AG10903" s="93"/>
      <c r="AH10903" s="93"/>
    </row>
    <row r="10904" spans="21:34" x14ac:dyDescent="0.3">
      <c r="U10904" s="311" t="s">
        <v>18799</v>
      </c>
      <c r="V10904" s="312">
        <v>58077.72</v>
      </c>
      <c r="X10904" s="267" t="s">
        <v>33980</v>
      </c>
      <c r="Y10904" s="268">
        <v>10842.72</v>
      </c>
      <c r="AA10904" s="229" t="s">
        <v>39380</v>
      </c>
      <c r="AB10904" s="230">
        <v>412269.18</v>
      </c>
      <c r="AD10904" s="209" t="s">
        <v>24928</v>
      </c>
      <c r="AE10904" s="210">
        <v>15185.5</v>
      </c>
      <c r="AF10904" s="93"/>
      <c r="AG10904" s="93"/>
      <c r="AH10904" s="93"/>
    </row>
    <row r="10905" spans="21:34" x14ac:dyDescent="0.3">
      <c r="U10905" s="311" t="s">
        <v>18800</v>
      </c>
      <c r="V10905" s="312">
        <v>92840.4</v>
      </c>
      <c r="X10905" s="267" t="s">
        <v>42817</v>
      </c>
      <c r="Y10905" s="268">
        <v>44224</v>
      </c>
      <c r="AA10905" s="229" t="s">
        <v>39381</v>
      </c>
      <c r="AB10905" s="230">
        <v>52968.43</v>
      </c>
      <c r="AD10905" s="209" t="s">
        <v>13983</v>
      </c>
      <c r="AE10905" s="210">
        <v>19678.87</v>
      </c>
      <c r="AF10905" s="93"/>
      <c r="AG10905" s="93"/>
      <c r="AH10905" s="93"/>
    </row>
    <row r="10906" spans="21:34" x14ac:dyDescent="0.3">
      <c r="U10906" s="311" t="s">
        <v>18801</v>
      </c>
      <c r="V10906" s="312">
        <v>187346</v>
      </c>
      <c r="X10906" s="267" t="s">
        <v>42819</v>
      </c>
      <c r="Y10906" s="268">
        <v>2556.85</v>
      </c>
      <c r="AA10906" s="229" t="s">
        <v>48176</v>
      </c>
      <c r="AB10906" s="230">
        <v>19450.27</v>
      </c>
      <c r="AD10906" s="209" t="s">
        <v>13984</v>
      </c>
      <c r="AE10906" s="210">
        <v>47630.01</v>
      </c>
      <c r="AF10906" s="93"/>
      <c r="AG10906" s="93"/>
      <c r="AH10906" s="93"/>
    </row>
    <row r="10907" spans="21:34" x14ac:dyDescent="0.3">
      <c r="U10907" s="311" t="s">
        <v>54299</v>
      </c>
      <c r="V10907" s="312">
        <v>1065.8499999999999</v>
      </c>
      <c r="X10907" s="267" t="s">
        <v>58633</v>
      </c>
      <c r="Y10907" s="268">
        <v>407.33</v>
      </c>
      <c r="AA10907" s="229" t="s">
        <v>53288</v>
      </c>
      <c r="AB10907" s="230">
        <v>1598734.63</v>
      </c>
      <c r="AD10907" s="209" t="s">
        <v>24929</v>
      </c>
      <c r="AE10907" s="210">
        <v>34273</v>
      </c>
      <c r="AF10907" s="93"/>
      <c r="AG10907" s="93"/>
      <c r="AH10907" s="93"/>
    </row>
    <row r="10908" spans="21:34" x14ac:dyDescent="0.3">
      <c r="U10908" s="311" t="s">
        <v>56782</v>
      </c>
      <c r="V10908" s="312">
        <v>41834</v>
      </c>
      <c r="X10908" s="267" t="s">
        <v>36585</v>
      </c>
      <c r="Y10908" s="268">
        <v>940.21</v>
      </c>
      <c r="AA10908" s="229" t="s">
        <v>39382</v>
      </c>
      <c r="AB10908" s="230">
        <v>160629.31</v>
      </c>
      <c r="AD10908" s="209" t="s">
        <v>24930</v>
      </c>
      <c r="AE10908" s="210">
        <v>6903.19</v>
      </c>
      <c r="AF10908" s="93"/>
      <c r="AG10908" s="93"/>
      <c r="AH10908" s="93"/>
    </row>
    <row r="10909" spans="21:34" x14ac:dyDescent="0.3">
      <c r="U10909" s="311" t="s">
        <v>69412</v>
      </c>
      <c r="V10909" s="312">
        <v>743.48</v>
      </c>
      <c r="X10909" s="267" t="s">
        <v>33981</v>
      </c>
      <c r="Y10909" s="268">
        <v>52834.35</v>
      </c>
      <c r="AA10909" s="229" t="s">
        <v>53289</v>
      </c>
      <c r="AB10909" s="230">
        <v>18855</v>
      </c>
      <c r="AD10909" s="209" t="s">
        <v>24931</v>
      </c>
      <c r="AE10909" s="210">
        <v>165938.31</v>
      </c>
      <c r="AF10909" s="93"/>
      <c r="AG10909" s="93"/>
      <c r="AH10909" s="93"/>
    </row>
    <row r="10910" spans="21:34" x14ac:dyDescent="0.3">
      <c r="U10910" s="311" t="s">
        <v>18803</v>
      </c>
      <c r="V10910" s="312">
        <v>106458.19</v>
      </c>
      <c r="X10910" s="267" t="s">
        <v>33982</v>
      </c>
      <c r="Y10910" s="268">
        <v>159799.85999999999</v>
      </c>
      <c r="AA10910" s="229" t="s">
        <v>25319</v>
      </c>
      <c r="AB10910" s="230">
        <v>8024709.3799999999</v>
      </c>
      <c r="AD10910" s="209" t="s">
        <v>24932</v>
      </c>
      <c r="AE10910" s="210">
        <v>82909.5</v>
      </c>
      <c r="AF10910" s="93"/>
      <c r="AG10910" s="93"/>
      <c r="AH10910" s="93"/>
    </row>
    <row r="10911" spans="21:34" x14ac:dyDescent="0.3">
      <c r="U10911" s="311" t="s">
        <v>18804</v>
      </c>
      <c r="V10911" s="312">
        <v>318263.78000000003</v>
      </c>
      <c r="X10911" s="267" t="s">
        <v>35448</v>
      </c>
      <c r="Y10911" s="268">
        <v>124055.66</v>
      </c>
      <c r="AA10911" s="229" t="s">
        <v>40540</v>
      </c>
      <c r="AB10911" s="230">
        <v>228582.85</v>
      </c>
      <c r="AD10911" s="209" t="s">
        <v>24933</v>
      </c>
      <c r="AE10911" s="210">
        <v>28050</v>
      </c>
      <c r="AF10911" s="93"/>
      <c r="AG10911" s="93"/>
      <c r="AH10911" s="93"/>
    </row>
    <row r="10912" spans="21:34" x14ac:dyDescent="0.3">
      <c r="U10912" s="311" t="s">
        <v>18805</v>
      </c>
      <c r="V10912" s="312">
        <v>505.44</v>
      </c>
      <c r="X10912" s="267" t="s">
        <v>53352</v>
      </c>
      <c r="Y10912" s="268">
        <v>21327.24</v>
      </c>
      <c r="AA10912" s="229" t="s">
        <v>40541</v>
      </c>
      <c r="AB10912" s="230">
        <v>612523.6</v>
      </c>
      <c r="AD10912" s="209" t="s">
        <v>24934</v>
      </c>
      <c r="AE10912" s="210">
        <v>22690</v>
      </c>
      <c r="AF10912" s="93"/>
      <c r="AG10912" s="93"/>
      <c r="AH10912" s="93"/>
    </row>
    <row r="10913" spans="21:34" x14ac:dyDescent="0.3">
      <c r="U10913" s="311" t="s">
        <v>34909</v>
      </c>
      <c r="V10913" s="312">
        <v>3921.78</v>
      </c>
      <c r="X10913" s="267" t="s">
        <v>62184</v>
      </c>
      <c r="Y10913" s="268">
        <v>40522.54</v>
      </c>
      <c r="AA10913" s="229" t="s">
        <v>49084</v>
      </c>
      <c r="AB10913" s="230">
        <v>34080</v>
      </c>
      <c r="AD10913" s="209" t="s">
        <v>24935</v>
      </c>
      <c r="AE10913" s="210">
        <v>9921.9599999999991</v>
      </c>
      <c r="AF10913" s="93"/>
      <c r="AG10913" s="93"/>
      <c r="AH10913" s="93"/>
    </row>
    <row r="10914" spans="21:34" x14ac:dyDescent="0.3">
      <c r="U10914" s="311" t="s">
        <v>34910</v>
      </c>
      <c r="V10914" s="312">
        <v>50.17</v>
      </c>
      <c r="X10914" s="267" t="s">
        <v>62185</v>
      </c>
      <c r="Y10914" s="268">
        <v>16626.61</v>
      </c>
      <c r="AA10914" s="229" t="s">
        <v>40542</v>
      </c>
      <c r="AB10914" s="230">
        <v>178546.22</v>
      </c>
      <c r="AD10914" s="209" t="s">
        <v>24936</v>
      </c>
      <c r="AE10914" s="210">
        <v>2459.81</v>
      </c>
      <c r="AF10914" s="93"/>
      <c r="AG10914" s="93"/>
      <c r="AH10914" s="93"/>
    </row>
    <row r="10915" spans="21:34" x14ac:dyDescent="0.3">
      <c r="U10915" s="311" t="s">
        <v>34911</v>
      </c>
      <c r="V10915" s="312">
        <v>206.94</v>
      </c>
      <c r="X10915" s="267" t="s">
        <v>62186</v>
      </c>
      <c r="Y10915" s="268">
        <v>4180.66</v>
      </c>
      <c r="AA10915" s="229" t="s">
        <v>40543</v>
      </c>
      <c r="AB10915" s="230">
        <v>13658.78</v>
      </c>
      <c r="AD10915" s="209" t="s">
        <v>24937</v>
      </c>
      <c r="AE10915" s="210">
        <v>2908.47</v>
      </c>
      <c r="AF10915" s="93"/>
      <c r="AG10915" s="93"/>
      <c r="AH10915" s="93"/>
    </row>
    <row r="10916" spans="21:34" x14ac:dyDescent="0.3">
      <c r="U10916" s="311" t="s">
        <v>40752</v>
      </c>
      <c r="V10916" s="312">
        <v>450.5</v>
      </c>
      <c r="X10916" s="267" t="s">
        <v>62187</v>
      </c>
      <c r="Y10916" s="268">
        <v>14001.55</v>
      </c>
      <c r="AA10916" s="229" t="s">
        <v>50271</v>
      </c>
      <c r="AB10916" s="230">
        <v>14148.75</v>
      </c>
      <c r="AD10916" s="209" t="s">
        <v>24938</v>
      </c>
      <c r="AE10916" s="210">
        <v>6807.98</v>
      </c>
      <c r="AF10916" s="93"/>
      <c r="AG10916" s="93"/>
      <c r="AH10916" s="93"/>
    </row>
    <row r="10917" spans="21:34" x14ac:dyDescent="0.3">
      <c r="U10917" s="311" t="s">
        <v>13417</v>
      </c>
      <c r="V10917" s="312">
        <v>4445.62</v>
      </c>
      <c r="X10917" s="267" t="s">
        <v>62188</v>
      </c>
      <c r="Y10917" s="268">
        <v>6777.94</v>
      </c>
      <c r="AA10917" s="229" t="s">
        <v>50272</v>
      </c>
      <c r="AB10917" s="230">
        <v>1082.4100000000001</v>
      </c>
      <c r="AD10917" s="209" t="s">
        <v>24939</v>
      </c>
      <c r="AE10917" s="210">
        <v>19851.310000000001</v>
      </c>
      <c r="AF10917" s="93"/>
      <c r="AG10917" s="93"/>
      <c r="AH10917" s="93"/>
    </row>
    <row r="10918" spans="21:34" x14ac:dyDescent="0.3">
      <c r="U10918" s="311" t="s">
        <v>18894</v>
      </c>
      <c r="V10918" s="312">
        <v>151510.84</v>
      </c>
      <c r="X10918" s="267" t="s">
        <v>64754</v>
      </c>
      <c r="Y10918" s="268">
        <v>6503.7</v>
      </c>
      <c r="AA10918" s="229" t="s">
        <v>50273</v>
      </c>
      <c r="AB10918" s="230">
        <v>3409.92</v>
      </c>
      <c r="AD10918" s="209" t="s">
        <v>24940</v>
      </c>
      <c r="AE10918" s="210">
        <v>116605.75999999999</v>
      </c>
      <c r="AF10918" s="93"/>
      <c r="AG10918" s="93"/>
      <c r="AH10918" s="93"/>
    </row>
    <row r="10919" spans="21:34" x14ac:dyDescent="0.3">
      <c r="U10919" s="311" t="s">
        <v>18895</v>
      </c>
      <c r="V10919" s="312">
        <v>5792.98</v>
      </c>
      <c r="X10919" s="267" t="s">
        <v>61539</v>
      </c>
      <c r="Y10919" s="268">
        <v>663.56</v>
      </c>
      <c r="AA10919" s="229" t="s">
        <v>53290</v>
      </c>
      <c r="AB10919" s="230">
        <v>2122.91</v>
      </c>
      <c r="AD10919" s="209" t="s">
        <v>24941</v>
      </c>
      <c r="AE10919" s="210">
        <v>87030.34</v>
      </c>
      <c r="AF10919" s="93"/>
      <c r="AG10919" s="93"/>
      <c r="AH10919" s="93"/>
    </row>
    <row r="10920" spans="21:34" x14ac:dyDescent="0.3">
      <c r="U10920" s="311" t="s">
        <v>48446</v>
      </c>
      <c r="V10920" s="312">
        <v>4653.1899999999996</v>
      </c>
      <c r="X10920" s="267" t="s">
        <v>64755</v>
      </c>
      <c r="Y10920" s="268">
        <v>2910</v>
      </c>
      <c r="AA10920" s="229" t="s">
        <v>53291</v>
      </c>
      <c r="AB10920" s="230">
        <v>81.09</v>
      </c>
      <c r="AD10920" s="209" t="s">
        <v>24942</v>
      </c>
      <c r="AE10920" s="210">
        <v>698852.63</v>
      </c>
      <c r="AF10920" s="93"/>
      <c r="AG10920" s="93"/>
      <c r="AH10920" s="93"/>
    </row>
    <row r="10921" spans="21:34" x14ac:dyDescent="0.3">
      <c r="U10921" s="311" t="s">
        <v>18896</v>
      </c>
      <c r="V10921" s="312">
        <v>51460.02</v>
      </c>
      <c r="X10921" s="267" t="s">
        <v>61540</v>
      </c>
      <c r="Y10921" s="268">
        <v>4504</v>
      </c>
      <c r="AA10921" s="229" t="s">
        <v>53292</v>
      </c>
      <c r="AB10921" s="230">
        <v>952.41</v>
      </c>
      <c r="AD10921" s="209" t="s">
        <v>24943</v>
      </c>
      <c r="AE10921" s="210">
        <v>164694.92000000001</v>
      </c>
      <c r="AF10921" s="93"/>
      <c r="AG10921" s="93"/>
      <c r="AH10921" s="93"/>
    </row>
    <row r="10922" spans="21:34" x14ac:dyDescent="0.3">
      <c r="U10922" s="311" t="s">
        <v>18897</v>
      </c>
      <c r="V10922" s="312">
        <v>78009</v>
      </c>
      <c r="X10922" s="267" t="s">
        <v>61541</v>
      </c>
      <c r="Y10922" s="268">
        <v>617.92999999999995</v>
      </c>
      <c r="AA10922" s="229" t="s">
        <v>53293</v>
      </c>
      <c r="AB10922" s="230">
        <v>19740</v>
      </c>
      <c r="AD10922" s="209" t="s">
        <v>24944</v>
      </c>
      <c r="AE10922" s="210">
        <v>65715</v>
      </c>
      <c r="AF10922" s="93"/>
      <c r="AG10922" s="93"/>
      <c r="AH10922" s="93"/>
    </row>
    <row r="10923" spans="21:34" x14ac:dyDescent="0.3">
      <c r="U10923" s="311" t="s">
        <v>69413</v>
      </c>
      <c r="V10923" s="312">
        <v>492.51</v>
      </c>
      <c r="X10923" s="267" t="s">
        <v>61542</v>
      </c>
      <c r="Y10923" s="268">
        <v>1266.06</v>
      </c>
      <c r="AA10923" s="229" t="s">
        <v>53294</v>
      </c>
      <c r="AB10923" s="230">
        <v>55475</v>
      </c>
      <c r="AD10923" s="209" t="s">
        <v>24945</v>
      </c>
      <c r="AE10923" s="210">
        <v>44412.18</v>
      </c>
      <c r="AF10923" s="93"/>
      <c r="AG10923" s="93"/>
      <c r="AH10923" s="93"/>
    </row>
    <row r="10924" spans="21:34" x14ac:dyDescent="0.3">
      <c r="U10924" s="311" t="s">
        <v>18898</v>
      </c>
      <c r="V10924" s="312">
        <v>53053.68</v>
      </c>
      <c r="X10924" s="267" t="s">
        <v>64756</v>
      </c>
      <c r="Y10924" s="268">
        <v>1145.02</v>
      </c>
      <c r="AA10924" s="229" t="s">
        <v>53295</v>
      </c>
      <c r="AB10924" s="230">
        <v>5826.3</v>
      </c>
      <c r="AD10924" s="209" t="s">
        <v>24946</v>
      </c>
      <c r="AE10924" s="210">
        <v>20249.75</v>
      </c>
      <c r="AF10924" s="93"/>
      <c r="AG10924" s="93"/>
      <c r="AH10924" s="93"/>
    </row>
    <row r="10925" spans="21:34" x14ac:dyDescent="0.3">
      <c r="U10925" s="311" t="s">
        <v>18899</v>
      </c>
      <c r="V10925" s="312">
        <v>71892.55</v>
      </c>
      <c r="X10925" s="267" t="s">
        <v>60086</v>
      </c>
      <c r="Y10925" s="268">
        <v>12325.84</v>
      </c>
      <c r="AA10925" s="229" t="s">
        <v>53296</v>
      </c>
      <c r="AB10925" s="230">
        <v>18318.73</v>
      </c>
      <c r="AD10925" s="209" t="s">
        <v>24947</v>
      </c>
      <c r="AE10925" s="210">
        <v>22626.68</v>
      </c>
      <c r="AF10925" s="93"/>
      <c r="AG10925" s="93"/>
      <c r="AH10925" s="93"/>
    </row>
    <row r="10926" spans="21:34" x14ac:dyDescent="0.3">
      <c r="U10926" s="311" t="s">
        <v>18901</v>
      </c>
      <c r="V10926" s="312">
        <v>75191.710000000006</v>
      </c>
      <c r="X10926" s="267" t="s">
        <v>62765</v>
      </c>
      <c r="Y10926" s="268">
        <v>613.03</v>
      </c>
      <c r="AA10926" s="229" t="s">
        <v>53297</v>
      </c>
      <c r="AB10926" s="230">
        <v>13967.09</v>
      </c>
      <c r="AD10926" s="209" t="s">
        <v>24948</v>
      </c>
      <c r="AE10926" s="210">
        <v>46543.68</v>
      </c>
      <c r="AF10926" s="93"/>
      <c r="AG10926" s="93"/>
      <c r="AH10926" s="93"/>
    </row>
    <row r="10927" spans="21:34" x14ac:dyDescent="0.3">
      <c r="U10927" s="311" t="s">
        <v>65117</v>
      </c>
      <c r="V10927" s="312">
        <v>17069.62</v>
      </c>
      <c r="X10927" s="267" t="s">
        <v>35453</v>
      </c>
      <c r="Y10927" s="268">
        <v>46399.78</v>
      </c>
      <c r="AA10927" s="229" t="s">
        <v>50274</v>
      </c>
      <c r="AB10927" s="230">
        <v>19722.5</v>
      </c>
      <c r="AD10927" s="209" t="s">
        <v>24949</v>
      </c>
      <c r="AE10927" s="210">
        <v>279.07</v>
      </c>
      <c r="AF10927" s="93"/>
      <c r="AG10927" s="93"/>
      <c r="AH10927" s="93"/>
    </row>
    <row r="10928" spans="21:34" x14ac:dyDescent="0.3">
      <c r="U10928" s="311" t="s">
        <v>18902</v>
      </c>
      <c r="V10928" s="312">
        <v>74448.289999999994</v>
      </c>
      <c r="X10928" s="267" t="s">
        <v>59178</v>
      </c>
      <c r="Y10928" s="268">
        <v>36296.230000000003</v>
      </c>
      <c r="AA10928" s="229" t="s">
        <v>53298</v>
      </c>
      <c r="AB10928" s="230">
        <v>3142.5</v>
      </c>
      <c r="AD10928" s="209" t="s">
        <v>24950</v>
      </c>
      <c r="AE10928" s="210">
        <v>9964.34</v>
      </c>
      <c r="AF10928" s="93"/>
      <c r="AG10928" s="93"/>
      <c r="AH10928" s="93"/>
    </row>
    <row r="10929" spans="21:34" x14ac:dyDescent="0.3">
      <c r="U10929" s="311" t="s">
        <v>18903</v>
      </c>
      <c r="V10929" s="312">
        <v>26460.21</v>
      </c>
      <c r="X10929" s="267" t="s">
        <v>35455</v>
      </c>
      <c r="Y10929" s="268">
        <v>32185.919999999998</v>
      </c>
      <c r="AA10929" s="229" t="s">
        <v>53299</v>
      </c>
      <c r="AB10929" s="230">
        <v>8432.02</v>
      </c>
      <c r="AD10929" s="209" t="s">
        <v>24951</v>
      </c>
      <c r="AE10929" s="210">
        <v>24345.26</v>
      </c>
      <c r="AF10929" s="93"/>
      <c r="AG10929" s="93"/>
      <c r="AH10929" s="93"/>
    </row>
    <row r="10930" spans="21:34" x14ac:dyDescent="0.3">
      <c r="U10930" s="311" t="s">
        <v>18904</v>
      </c>
      <c r="V10930" s="312">
        <v>124098.38</v>
      </c>
      <c r="X10930" s="267" t="s">
        <v>40552</v>
      </c>
      <c r="Y10930" s="268">
        <v>8250</v>
      </c>
      <c r="AA10930" s="229" t="s">
        <v>25320</v>
      </c>
      <c r="AB10930" s="230">
        <v>74362.98</v>
      </c>
      <c r="AD10930" s="209" t="s">
        <v>24952</v>
      </c>
      <c r="AE10930" s="210">
        <v>12400.95</v>
      </c>
      <c r="AF10930" s="93"/>
      <c r="AG10930" s="93"/>
      <c r="AH10930" s="93"/>
    </row>
    <row r="10931" spans="21:34" x14ac:dyDescent="0.3">
      <c r="U10931" s="311" t="s">
        <v>36205</v>
      </c>
      <c r="V10931" s="312">
        <v>9518.75</v>
      </c>
      <c r="X10931" s="267" t="s">
        <v>35456</v>
      </c>
      <c r="Y10931" s="268">
        <v>9254.67</v>
      </c>
      <c r="AA10931" s="229" t="s">
        <v>25321</v>
      </c>
      <c r="AB10931" s="230">
        <v>287884.96000000002</v>
      </c>
      <c r="AD10931" s="209" t="s">
        <v>24953</v>
      </c>
      <c r="AE10931" s="210">
        <v>899.88</v>
      </c>
      <c r="AF10931" s="93"/>
      <c r="AG10931" s="93"/>
      <c r="AH10931" s="93"/>
    </row>
    <row r="10932" spans="21:34" x14ac:dyDescent="0.3">
      <c r="U10932" s="311" t="s">
        <v>48447</v>
      </c>
      <c r="V10932" s="312">
        <v>26897.5</v>
      </c>
      <c r="X10932" s="267" t="s">
        <v>35457</v>
      </c>
      <c r="Y10932" s="268">
        <v>29497.16</v>
      </c>
      <c r="AA10932" s="229" t="s">
        <v>25322</v>
      </c>
      <c r="AB10932" s="230">
        <v>32877.11</v>
      </c>
      <c r="AD10932" s="209" t="s">
        <v>24954</v>
      </c>
      <c r="AE10932" s="210">
        <v>260782.02</v>
      </c>
      <c r="AF10932" s="93"/>
      <c r="AG10932" s="93"/>
      <c r="AH10932" s="93"/>
    </row>
    <row r="10933" spans="21:34" x14ac:dyDescent="0.3">
      <c r="U10933" s="311" t="s">
        <v>33403</v>
      </c>
      <c r="V10933" s="312">
        <v>1576.36</v>
      </c>
      <c r="X10933" s="267" t="s">
        <v>35458</v>
      </c>
      <c r="Y10933" s="268">
        <v>20506.96</v>
      </c>
      <c r="AA10933" s="229" t="s">
        <v>25323</v>
      </c>
      <c r="AB10933" s="230">
        <v>31131.09</v>
      </c>
      <c r="AD10933" s="209" t="s">
        <v>24955</v>
      </c>
      <c r="AE10933" s="210">
        <v>9600</v>
      </c>
      <c r="AF10933" s="93"/>
      <c r="AG10933" s="93"/>
      <c r="AH10933" s="93"/>
    </row>
    <row r="10934" spans="21:34" x14ac:dyDescent="0.3">
      <c r="U10934" s="311" t="s">
        <v>18905</v>
      </c>
      <c r="V10934" s="312">
        <v>197520.99</v>
      </c>
      <c r="X10934" s="267" t="s">
        <v>53357</v>
      </c>
      <c r="Y10934" s="268">
        <v>2000</v>
      </c>
      <c r="AA10934" s="229" t="s">
        <v>25324</v>
      </c>
      <c r="AB10934" s="230">
        <v>41587.31</v>
      </c>
      <c r="AD10934" s="209" t="s">
        <v>24956</v>
      </c>
      <c r="AE10934" s="210">
        <v>18531.009999999998</v>
      </c>
      <c r="AF10934" s="93"/>
      <c r="AG10934" s="93"/>
      <c r="AH10934" s="93"/>
    </row>
    <row r="10935" spans="21:34" x14ac:dyDescent="0.3">
      <c r="U10935" s="311" t="s">
        <v>33404</v>
      </c>
      <c r="V10935" s="312">
        <v>2287.8000000000002</v>
      </c>
      <c r="X10935" s="267" t="s">
        <v>53358</v>
      </c>
      <c r="Y10935" s="268">
        <v>152.99</v>
      </c>
      <c r="AA10935" s="229" t="s">
        <v>42806</v>
      </c>
      <c r="AB10935" s="230">
        <v>53135</v>
      </c>
      <c r="AD10935" s="209" t="s">
        <v>24957</v>
      </c>
      <c r="AE10935" s="210">
        <v>38554.5</v>
      </c>
      <c r="AF10935" s="93"/>
      <c r="AG10935" s="93"/>
      <c r="AH10935" s="93"/>
    </row>
    <row r="10936" spans="21:34" x14ac:dyDescent="0.3">
      <c r="U10936" s="311" t="s">
        <v>18908</v>
      </c>
      <c r="V10936" s="312">
        <v>274500</v>
      </c>
      <c r="X10936" s="267" t="s">
        <v>53359</v>
      </c>
      <c r="Y10936" s="268">
        <v>490</v>
      </c>
      <c r="AA10936" s="229" t="s">
        <v>33966</v>
      </c>
      <c r="AB10936" s="230">
        <v>157417.95000000001</v>
      </c>
      <c r="AD10936" s="209" t="s">
        <v>24958</v>
      </c>
      <c r="AE10936" s="210">
        <v>418060.59</v>
      </c>
      <c r="AF10936" s="93"/>
      <c r="AG10936" s="93"/>
      <c r="AH10936" s="93"/>
    </row>
    <row r="10937" spans="21:34" x14ac:dyDescent="0.3">
      <c r="U10937" s="311" t="s">
        <v>18909</v>
      </c>
      <c r="V10937" s="312">
        <v>84339.93</v>
      </c>
      <c r="X10937" s="267" t="s">
        <v>53362</v>
      </c>
      <c r="Y10937" s="268">
        <v>166240.82</v>
      </c>
      <c r="AA10937" s="229" t="s">
        <v>25325</v>
      </c>
      <c r="AB10937" s="230">
        <v>21366.66</v>
      </c>
      <c r="AD10937" s="209" t="s">
        <v>24959</v>
      </c>
      <c r="AE10937" s="210">
        <v>304908.82</v>
      </c>
      <c r="AF10937" s="93"/>
      <c r="AG10937" s="93"/>
      <c r="AH10937" s="93"/>
    </row>
    <row r="10938" spans="21:34" x14ac:dyDescent="0.3">
      <c r="U10938" s="311" t="s">
        <v>36206</v>
      </c>
      <c r="V10938" s="312">
        <v>3055.7</v>
      </c>
      <c r="X10938" s="267" t="s">
        <v>53364</v>
      </c>
      <c r="Y10938" s="268">
        <v>91658.86</v>
      </c>
      <c r="AA10938" s="229" t="s">
        <v>35405</v>
      </c>
      <c r="AB10938" s="230">
        <v>540490</v>
      </c>
      <c r="AD10938" s="209" t="s">
        <v>24960</v>
      </c>
      <c r="AE10938" s="210">
        <v>28450.37</v>
      </c>
      <c r="AF10938" s="93"/>
      <c r="AG10938" s="93"/>
      <c r="AH10938" s="93"/>
    </row>
    <row r="10939" spans="21:34" x14ac:dyDescent="0.3">
      <c r="U10939" s="311" t="s">
        <v>40753</v>
      </c>
      <c r="V10939" s="312">
        <v>24000</v>
      </c>
      <c r="X10939" s="267" t="s">
        <v>35460</v>
      </c>
      <c r="Y10939" s="268">
        <v>240877.23</v>
      </c>
      <c r="AA10939" s="229" t="s">
        <v>25326</v>
      </c>
      <c r="AB10939" s="230">
        <v>300</v>
      </c>
      <c r="AD10939" s="209" t="s">
        <v>24961</v>
      </c>
      <c r="AE10939" s="210">
        <v>469060.21</v>
      </c>
      <c r="AF10939" s="93"/>
      <c r="AG10939" s="93"/>
      <c r="AH10939" s="93"/>
    </row>
    <row r="10940" spans="21:34" x14ac:dyDescent="0.3">
      <c r="U10940" s="311" t="s">
        <v>39078</v>
      </c>
      <c r="V10940" s="312">
        <v>800</v>
      </c>
      <c r="X10940" s="267" t="s">
        <v>53366</v>
      </c>
      <c r="Y10940" s="268">
        <v>2179.4699999999998</v>
      </c>
      <c r="AA10940" s="229" t="s">
        <v>42807</v>
      </c>
      <c r="AB10940" s="230">
        <v>284835.65000000002</v>
      </c>
      <c r="AD10940" s="209" t="s">
        <v>24962</v>
      </c>
      <c r="AE10940" s="210">
        <v>60133.69</v>
      </c>
      <c r="AF10940" s="93"/>
      <c r="AG10940" s="93"/>
      <c r="AH10940" s="93"/>
    </row>
    <row r="10941" spans="21:34" x14ac:dyDescent="0.3">
      <c r="U10941" s="311" t="s">
        <v>60887</v>
      </c>
      <c r="V10941" s="312">
        <v>27208.75</v>
      </c>
      <c r="X10941" s="267" t="s">
        <v>40556</v>
      </c>
      <c r="Y10941" s="268">
        <v>27300</v>
      </c>
      <c r="AA10941" s="229" t="s">
        <v>33967</v>
      </c>
      <c r="AB10941" s="230">
        <v>400.84</v>
      </c>
      <c r="AD10941" s="209" t="s">
        <v>24963</v>
      </c>
      <c r="AE10941" s="210">
        <v>3580.62</v>
      </c>
      <c r="AF10941" s="93"/>
      <c r="AG10941" s="93"/>
      <c r="AH10941" s="93"/>
    </row>
    <row r="10942" spans="21:34" x14ac:dyDescent="0.3">
      <c r="U10942" s="311" t="s">
        <v>49342</v>
      </c>
      <c r="V10942" s="312">
        <v>1816.21</v>
      </c>
      <c r="X10942" s="267" t="s">
        <v>63319</v>
      </c>
      <c r="Y10942" s="268">
        <v>4428.08</v>
      </c>
      <c r="AA10942" s="229" t="s">
        <v>25327</v>
      </c>
      <c r="AB10942" s="230">
        <v>110738.99</v>
      </c>
      <c r="AD10942" s="209" t="s">
        <v>24964</v>
      </c>
      <c r="AE10942" s="210">
        <v>131592</v>
      </c>
      <c r="AF10942" s="93"/>
      <c r="AG10942" s="93"/>
      <c r="AH10942" s="93"/>
    </row>
    <row r="10943" spans="21:34" x14ac:dyDescent="0.3">
      <c r="U10943" s="311" t="s">
        <v>18910</v>
      </c>
      <c r="V10943" s="312">
        <v>103563.2</v>
      </c>
      <c r="X10943" s="267" t="s">
        <v>35461</v>
      </c>
      <c r="Y10943" s="268">
        <v>39520.25</v>
      </c>
      <c r="AA10943" s="229" t="s">
        <v>25328</v>
      </c>
      <c r="AB10943" s="230">
        <v>62669.39</v>
      </c>
      <c r="AD10943" s="209" t="s">
        <v>24965</v>
      </c>
      <c r="AE10943" s="210">
        <v>100792</v>
      </c>
      <c r="AF10943" s="93"/>
      <c r="AG10943" s="93"/>
      <c r="AH10943" s="93"/>
    </row>
    <row r="10944" spans="21:34" x14ac:dyDescent="0.3">
      <c r="U10944" s="311" t="s">
        <v>18911</v>
      </c>
      <c r="V10944" s="312">
        <v>196826.69</v>
      </c>
      <c r="X10944" s="267" t="s">
        <v>35462</v>
      </c>
      <c r="Y10944" s="268">
        <v>121136.68</v>
      </c>
      <c r="AA10944" s="229" t="s">
        <v>35406</v>
      </c>
      <c r="AB10944" s="230">
        <v>83694.02</v>
      </c>
      <c r="AD10944" s="209" t="s">
        <v>24966</v>
      </c>
      <c r="AE10944" s="210">
        <v>74211.97</v>
      </c>
      <c r="AF10944" s="93"/>
      <c r="AG10944" s="93"/>
      <c r="AH10944" s="93"/>
    </row>
    <row r="10945" spans="21:34" x14ac:dyDescent="0.3">
      <c r="U10945" s="311" t="s">
        <v>18912</v>
      </c>
      <c r="V10945" s="312">
        <v>122565.86</v>
      </c>
      <c r="X10945" s="267" t="s">
        <v>35463</v>
      </c>
      <c r="Y10945" s="268">
        <v>79177.41</v>
      </c>
      <c r="AA10945" s="229" t="s">
        <v>35407</v>
      </c>
      <c r="AB10945" s="230">
        <v>35457.800000000003</v>
      </c>
      <c r="AD10945" s="209" t="s">
        <v>24967</v>
      </c>
      <c r="AE10945" s="210">
        <v>5756.96</v>
      </c>
      <c r="AF10945" s="93"/>
      <c r="AG10945" s="93"/>
      <c r="AH10945" s="93"/>
    </row>
    <row r="10946" spans="21:34" x14ac:dyDescent="0.3">
      <c r="U10946" s="311" t="s">
        <v>33405</v>
      </c>
      <c r="V10946" s="312">
        <v>253751.64</v>
      </c>
      <c r="X10946" s="267" t="s">
        <v>59179</v>
      </c>
      <c r="Y10946" s="268">
        <v>675</v>
      </c>
      <c r="AA10946" s="229" t="s">
        <v>36567</v>
      </c>
      <c r="AB10946" s="230">
        <v>176301.67</v>
      </c>
      <c r="AD10946" s="209" t="s">
        <v>24968</v>
      </c>
      <c r="AE10946" s="210">
        <v>5886.25</v>
      </c>
      <c r="AF10946" s="93"/>
      <c r="AG10946" s="93"/>
      <c r="AH10946" s="93"/>
    </row>
    <row r="10947" spans="21:34" x14ac:dyDescent="0.3">
      <c r="U10947" s="311" t="s">
        <v>18913</v>
      </c>
      <c r="V10947" s="312">
        <v>30901.01</v>
      </c>
      <c r="X10947" s="267" t="s">
        <v>59767</v>
      </c>
      <c r="Y10947" s="268">
        <v>4267.5</v>
      </c>
      <c r="AA10947" s="229" t="s">
        <v>53300</v>
      </c>
      <c r="AB10947" s="230">
        <v>551032.63</v>
      </c>
      <c r="AD10947" s="209" t="s">
        <v>24969</v>
      </c>
      <c r="AE10947" s="210">
        <v>17195.04</v>
      </c>
      <c r="AF10947" s="93"/>
      <c r="AG10947" s="93"/>
      <c r="AH10947" s="93"/>
    </row>
    <row r="10948" spans="21:34" x14ac:dyDescent="0.3">
      <c r="U10948" s="311" t="s">
        <v>69414</v>
      </c>
      <c r="V10948" s="312">
        <v>1375</v>
      </c>
      <c r="X10948" s="267" t="s">
        <v>59768</v>
      </c>
      <c r="Y10948" s="268">
        <v>588.65</v>
      </c>
      <c r="AA10948" s="229" t="s">
        <v>39383</v>
      </c>
      <c r="AB10948" s="230">
        <v>67315.210000000006</v>
      </c>
      <c r="AD10948" s="209" t="s">
        <v>24970</v>
      </c>
      <c r="AE10948" s="210">
        <v>9395.2800000000007</v>
      </c>
      <c r="AF10948" s="93"/>
      <c r="AG10948" s="93"/>
      <c r="AH10948" s="93"/>
    </row>
    <row r="10949" spans="21:34" x14ac:dyDescent="0.3">
      <c r="U10949" s="311" t="s">
        <v>18915</v>
      </c>
      <c r="V10949" s="312">
        <v>6381.01</v>
      </c>
      <c r="X10949" s="267" t="s">
        <v>59769</v>
      </c>
      <c r="Y10949" s="268">
        <v>11390</v>
      </c>
      <c r="AA10949" s="229" t="s">
        <v>25331</v>
      </c>
      <c r="AB10949" s="230">
        <v>3059630.93</v>
      </c>
      <c r="AD10949" s="209" t="s">
        <v>24971</v>
      </c>
      <c r="AE10949" s="210">
        <v>536.55999999999995</v>
      </c>
      <c r="AF10949" s="93"/>
      <c r="AG10949" s="93"/>
      <c r="AH10949" s="93"/>
    </row>
    <row r="10950" spans="21:34" x14ac:dyDescent="0.3">
      <c r="U10950" s="311" t="s">
        <v>54304</v>
      </c>
      <c r="V10950" s="312">
        <v>16886.57</v>
      </c>
      <c r="X10950" s="267" t="s">
        <v>59770</v>
      </c>
      <c r="Y10950" s="268">
        <v>877.78</v>
      </c>
      <c r="AA10950" s="229" t="s">
        <v>40544</v>
      </c>
      <c r="AB10950" s="230">
        <v>-68459.92</v>
      </c>
      <c r="AD10950" s="209" t="s">
        <v>24972</v>
      </c>
      <c r="AE10950" s="210">
        <v>1579.99</v>
      </c>
      <c r="AF10950" s="93"/>
      <c r="AG10950" s="93"/>
      <c r="AH10950" s="93"/>
    </row>
    <row r="10951" spans="21:34" x14ac:dyDescent="0.3">
      <c r="U10951" s="311" t="s">
        <v>69415</v>
      </c>
      <c r="V10951" s="312">
        <v>3450</v>
      </c>
      <c r="X10951" s="267" t="s">
        <v>60671</v>
      </c>
      <c r="Y10951" s="268">
        <v>9.4700000000000006</v>
      </c>
      <c r="AA10951" s="229" t="s">
        <v>47152</v>
      </c>
      <c r="AB10951" s="230">
        <v>1723.18</v>
      </c>
      <c r="AD10951" s="209" t="s">
        <v>24973</v>
      </c>
      <c r="AE10951" s="210">
        <v>304.57</v>
      </c>
      <c r="AF10951" s="93"/>
      <c r="AG10951" s="93"/>
      <c r="AH10951" s="93"/>
    </row>
    <row r="10952" spans="21:34" x14ac:dyDescent="0.3">
      <c r="U10952" s="311" t="s">
        <v>18916</v>
      </c>
      <c r="V10952" s="312">
        <v>84598.69</v>
      </c>
      <c r="X10952" s="267" t="s">
        <v>59771</v>
      </c>
      <c r="Y10952" s="268">
        <v>536.75</v>
      </c>
      <c r="AA10952" s="229" t="s">
        <v>53301</v>
      </c>
      <c r="AB10952" s="230">
        <v>360.36</v>
      </c>
      <c r="AD10952" s="209" t="s">
        <v>24974</v>
      </c>
      <c r="AE10952" s="210">
        <v>11193.39</v>
      </c>
      <c r="AF10952" s="93"/>
      <c r="AG10952" s="93"/>
      <c r="AH10952" s="93"/>
    </row>
    <row r="10953" spans="21:34" x14ac:dyDescent="0.3">
      <c r="U10953" s="311" t="s">
        <v>18917</v>
      </c>
      <c r="V10953" s="312">
        <v>569142.52</v>
      </c>
      <c r="X10953" s="267" t="s">
        <v>25699</v>
      </c>
      <c r="Y10953" s="268">
        <v>292.5</v>
      </c>
      <c r="AA10953" s="229" t="s">
        <v>50275</v>
      </c>
      <c r="AB10953" s="230">
        <v>224.64</v>
      </c>
      <c r="AD10953" s="209" t="s">
        <v>24975</v>
      </c>
      <c r="AE10953" s="210">
        <v>2727.27</v>
      </c>
      <c r="AF10953" s="93"/>
      <c r="AG10953" s="93"/>
      <c r="AH10953" s="93"/>
    </row>
    <row r="10954" spans="21:34" x14ac:dyDescent="0.3">
      <c r="U10954" s="311" t="s">
        <v>58369</v>
      </c>
      <c r="V10954" s="312">
        <v>8385.75</v>
      </c>
      <c r="X10954" s="267" t="s">
        <v>25701</v>
      </c>
      <c r="Y10954" s="268">
        <v>22.38</v>
      </c>
      <c r="AA10954" s="229" t="s">
        <v>53302</v>
      </c>
      <c r="AB10954" s="230">
        <v>530.80999999999995</v>
      </c>
      <c r="AD10954" s="209" t="s">
        <v>24976</v>
      </c>
      <c r="AE10954" s="210">
        <v>208.64</v>
      </c>
      <c r="AF10954" s="93"/>
      <c r="AG10954" s="93"/>
      <c r="AH10954" s="93"/>
    </row>
    <row r="10955" spans="21:34" x14ac:dyDescent="0.3">
      <c r="U10955" s="311" t="s">
        <v>40754</v>
      </c>
      <c r="V10955" s="312">
        <v>43783.95</v>
      </c>
      <c r="X10955" s="267" t="s">
        <v>25703</v>
      </c>
      <c r="Y10955" s="268">
        <v>9153.86</v>
      </c>
      <c r="AA10955" s="229" t="s">
        <v>50276</v>
      </c>
      <c r="AB10955" s="230">
        <v>293.04000000000002</v>
      </c>
      <c r="AD10955" s="209" t="s">
        <v>24977</v>
      </c>
      <c r="AE10955" s="210">
        <v>591.27</v>
      </c>
      <c r="AF10955" s="93"/>
      <c r="AG10955" s="93"/>
      <c r="AH10955" s="93"/>
    </row>
    <row r="10956" spans="21:34" x14ac:dyDescent="0.3">
      <c r="U10956" s="311" t="s">
        <v>18918</v>
      </c>
      <c r="V10956" s="312">
        <v>214624.03</v>
      </c>
      <c r="X10956" s="267" t="s">
        <v>25706</v>
      </c>
      <c r="Y10956" s="268">
        <v>2827.55</v>
      </c>
      <c r="AA10956" s="229" t="s">
        <v>50277</v>
      </c>
      <c r="AB10956" s="230">
        <v>2080.08</v>
      </c>
      <c r="AD10956" s="209" t="s">
        <v>24978</v>
      </c>
      <c r="AE10956" s="210">
        <v>18.3</v>
      </c>
      <c r="AF10956" s="93"/>
      <c r="AG10956" s="93"/>
      <c r="AH10956" s="93"/>
    </row>
    <row r="10957" spans="21:34" x14ac:dyDescent="0.3">
      <c r="U10957" s="311" t="s">
        <v>18919</v>
      </c>
      <c r="V10957" s="312">
        <v>28356.86</v>
      </c>
      <c r="X10957" s="267" t="s">
        <v>53370</v>
      </c>
      <c r="Y10957" s="268">
        <v>4533.7</v>
      </c>
      <c r="AA10957" s="229" t="s">
        <v>50278</v>
      </c>
      <c r="AB10957" s="230">
        <v>3010.7</v>
      </c>
      <c r="AD10957" s="209" t="s">
        <v>24979</v>
      </c>
      <c r="AE10957" s="210">
        <v>95.97</v>
      </c>
      <c r="AF10957" s="93"/>
      <c r="AG10957" s="93"/>
      <c r="AH10957" s="93"/>
    </row>
    <row r="10958" spans="21:34" x14ac:dyDescent="0.3">
      <c r="U10958" s="311" t="s">
        <v>34922</v>
      </c>
      <c r="V10958" s="312">
        <v>3778.6</v>
      </c>
      <c r="X10958" s="267" t="s">
        <v>25707</v>
      </c>
      <c r="Y10958" s="268">
        <v>63685.88</v>
      </c>
      <c r="AA10958" s="229" t="s">
        <v>53303</v>
      </c>
      <c r="AB10958" s="230">
        <v>2737</v>
      </c>
      <c r="AD10958" s="209" t="s">
        <v>24980</v>
      </c>
      <c r="AE10958" s="210">
        <v>6066</v>
      </c>
      <c r="AF10958" s="93"/>
      <c r="AG10958" s="93"/>
      <c r="AH10958" s="93"/>
    </row>
    <row r="10959" spans="21:34" x14ac:dyDescent="0.3">
      <c r="U10959" s="311" t="s">
        <v>18922</v>
      </c>
      <c r="V10959" s="312">
        <v>255536.57</v>
      </c>
      <c r="X10959" s="267" t="s">
        <v>53373</v>
      </c>
      <c r="Y10959" s="268">
        <v>16887.060000000001</v>
      </c>
      <c r="AA10959" s="229" t="s">
        <v>50279</v>
      </c>
      <c r="AB10959" s="230">
        <v>437.35</v>
      </c>
      <c r="AD10959" s="209" t="s">
        <v>24981</v>
      </c>
      <c r="AE10959" s="210">
        <v>2727.27</v>
      </c>
      <c r="AF10959" s="93"/>
      <c r="AG10959" s="93"/>
      <c r="AH10959" s="93"/>
    </row>
    <row r="10960" spans="21:34" x14ac:dyDescent="0.3">
      <c r="U10960" s="311" t="s">
        <v>18923</v>
      </c>
      <c r="V10960" s="312">
        <v>129567.87</v>
      </c>
      <c r="X10960" s="267" t="s">
        <v>53374</v>
      </c>
      <c r="Y10960" s="268">
        <v>6879.79</v>
      </c>
      <c r="AA10960" s="229" t="s">
        <v>50280</v>
      </c>
      <c r="AB10960" s="230">
        <v>1385.2</v>
      </c>
      <c r="AD10960" s="209" t="s">
        <v>24982</v>
      </c>
      <c r="AE10960" s="210">
        <v>313912.08</v>
      </c>
      <c r="AF10960" s="93"/>
      <c r="AG10960" s="93"/>
      <c r="AH10960" s="93"/>
    </row>
    <row r="10961" spans="21:34" x14ac:dyDescent="0.3">
      <c r="U10961" s="311" t="s">
        <v>62879</v>
      </c>
      <c r="V10961" s="312">
        <v>-84745.64</v>
      </c>
      <c r="X10961" s="267" t="s">
        <v>55329</v>
      </c>
      <c r="Y10961" s="268">
        <v>226.88</v>
      </c>
      <c r="AA10961" s="229" t="s">
        <v>50281</v>
      </c>
      <c r="AB10961" s="230">
        <v>331.06</v>
      </c>
      <c r="AD10961" s="209" t="s">
        <v>24983</v>
      </c>
      <c r="AE10961" s="210">
        <v>4497.8</v>
      </c>
      <c r="AF10961" s="93"/>
      <c r="AG10961" s="93"/>
      <c r="AH10961" s="93"/>
    </row>
    <row r="10962" spans="21:34" x14ac:dyDescent="0.3">
      <c r="U10962" s="311" t="s">
        <v>40755</v>
      </c>
      <c r="V10962" s="312">
        <v>1800224.63</v>
      </c>
      <c r="X10962" s="267" t="s">
        <v>55330</v>
      </c>
      <c r="Y10962" s="268">
        <v>16897</v>
      </c>
      <c r="AA10962" s="229" t="s">
        <v>53304</v>
      </c>
      <c r="AB10962" s="230">
        <v>895.93</v>
      </c>
      <c r="AD10962" s="209" t="s">
        <v>34403</v>
      </c>
      <c r="AE10962" s="210">
        <v>394.7</v>
      </c>
      <c r="AF10962" s="93"/>
      <c r="AG10962" s="93"/>
      <c r="AH10962" s="93"/>
    </row>
    <row r="10963" spans="21:34" x14ac:dyDescent="0.3">
      <c r="U10963" s="311" t="s">
        <v>18924</v>
      </c>
      <c r="V10963" s="312">
        <v>1419589.59</v>
      </c>
      <c r="X10963" s="267" t="s">
        <v>55331</v>
      </c>
      <c r="Y10963" s="268">
        <v>2780</v>
      </c>
      <c r="AA10963" s="229" t="s">
        <v>49085</v>
      </c>
      <c r="AB10963" s="230">
        <v>88773</v>
      </c>
      <c r="AD10963" s="209" t="s">
        <v>24984</v>
      </c>
      <c r="AE10963" s="210">
        <v>74211.97</v>
      </c>
      <c r="AF10963" s="93"/>
      <c r="AG10963" s="93"/>
      <c r="AH10963" s="93"/>
    </row>
    <row r="10964" spans="21:34" x14ac:dyDescent="0.3">
      <c r="U10964" s="311" t="s">
        <v>69416</v>
      </c>
      <c r="V10964" s="312">
        <v>115569.96</v>
      </c>
      <c r="X10964" s="267" t="s">
        <v>25718</v>
      </c>
      <c r="Y10964" s="268">
        <v>3182.79</v>
      </c>
      <c r="AA10964" s="229" t="s">
        <v>45405</v>
      </c>
      <c r="AB10964" s="230">
        <v>1805000</v>
      </c>
      <c r="AD10964" s="209" t="s">
        <v>24985</v>
      </c>
      <c r="AE10964" s="210">
        <v>3490.86</v>
      </c>
      <c r="AF10964" s="93"/>
      <c r="AG10964" s="93"/>
      <c r="AH10964" s="93"/>
    </row>
    <row r="10965" spans="21:34" x14ac:dyDescent="0.3">
      <c r="U10965" s="311" t="s">
        <v>69417</v>
      </c>
      <c r="V10965" s="312">
        <v>73800</v>
      </c>
      <c r="X10965" s="267" t="s">
        <v>53375</v>
      </c>
      <c r="Y10965" s="268">
        <v>8892</v>
      </c>
      <c r="AA10965" s="229" t="s">
        <v>45406</v>
      </c>
      <c r="AB10965" s="230">
        <v>136835</v>
      </c>
      <c r="AD10965" s="209" t="s">
        <v>24986</v>
      </c>
      <c r="AE10965" s="210">
        <v>20249.75</v>
      </c>
      <c r="AF10965" s="93"/>
      <c r="AG10965" s="93"/>
      <c r="AH10965" s="93"/>
    </row>
    <row r="10966" spans="21:34" x14ac:dyDescent="0.3">
      <c r="U10966" s="311" t="s">
        <v>34923</v>
      </c>
      <c r="V10966" s="312">
        <v>102504.78</v>
      </c>
      <c r="X10966" s="267" t="s">
        <v>56443</v>
      </c>
      <c r="Y10966" s="268">
        <v>6963.94</v>
      </c>
      <c r="AA10966" s="229" t="s">
        <v>45407</v>
      </c>
      <c r="AB10966" s="230">
        <v>30400</v>
      </c>
      <c r="AD10966" s="209" t="s">
        <v>24987</v>
      </c>
      <c r="AE10966" s="210">
        <v>45316.68</v>
      </c>
      <c r="AF10966" s="93"/>
      <c r="AG10966" s="93"/>
      <c r="AH10966" s="93"/>
    </row>
    <row r="10967" spans="21:34" x14ac:dyDescent="0.3">
      <c r="U10967" s="311" t="s">
        <v>36208</v>
      </c>
      <c r="V10967" s="312">
        <v>165934.01999999999</v>
      </c>
      <c r="X10967" s="267" t="s">
        <v>39397</v>
      </c>
      <c r="Y10967" s="268">
        <v>457497.68</v>
      </c>
      <c r="AA10967" s="229" t="s">
        <v>45408</v>
      </c>
      <c r="AB10967" s="230">
        <v>2325.6</v>
      </c>
      <c r="AD10967" s="209" t="s">
        <v>24988</v>
      </c>
      <c r="AE10967" s="210">
        <v>280</v>
      </c>
      <c r="AF10967" s="93"/>
      <c r="AG10967" s="93"/>
      <c r="AH10967" s="93"/>
    </row>
    <row r="10968" spans="21:34" x14ac:dyDescent="0.3">
      <c r="U10968" s="311" t="s">
        <v>61677</v>
      </c>
      <c r="V10968" s="312">
        <v>152492</v>
      </c>
      <c r="X10968" s="267" t="s">
        <v>47177</v>
      </c>
      <c r="Y10968" s="268">
        <v>13710.17</v>
      </c>
      <c r="AA10968" s="229" t="s">
        <v>53305</v>
      </c>
      <c r="AB10968" s="230">
        <v>37000</v>
      </c>
      <c r="AD10968" s="209" t="s">
        <v>24989</v>
      </c>
      <c r="AE10968" s="210">
        <v>442.68</v>
      </c>
      <c r="AF10968" s="93"/>
      <c r="AG10968" s="93"/>
      <c r="AH10968" s="93"/>
    </row>
    <row r="10969" spans="21:34" x14ac:dyDescent="0.3">
      <c r="U10969" s="311" t="s">
        <v>58023</v>
      </c>
      <c r="V10969" s="312">
        <v>112515.18</v>
      </c>
      <c r="X10969" s="267" t="s">
        <v>58634</v>
      </c>
      <c r="Y10969" s="268">
        <v>35686.050000000003</v>
      </c>
      <c r="AA10969" s="229" t="s">
        <v>53306</v>
      </c>
      <c r="AB10969" s="230">
        <v>2830.5</v>
      </c>
      <c r="AD10969" s="209" t="s">
        <v>13988</v>
      </c>
      <c r="AE10969" s="210">
        <v>220065.23</v>
      </c>
      <c r="AF10969" s="93"/>
      <c r="AG10969" s="93"/>
      <c r="AH10969" s="93"/>
    </row>
    <row r="10970" spans="21:34" x14ac:dyDescent="0.3">
      <c r="U10970" s="311" t="s">
        <v>18975</v>
      </c>
      <c r="V10970" s="312">
        <v>1412630.89</v>
      </c>
      <c r="X10970" s="267" t="s">
        <v>25723</v>
      </c>
      <c r="Y10970" s="268">
        <v>21745.05</v>
      </c>
      <c r="AA10970" s="229" t="s">
        <v>53307</v>
      </c>
      <c r="AB10970" s="230">
        <v>8469.2999999999993</v>
      </c>
      <c r="AD10970" s="209" t="s">
        <v>24990</v>
      </c>
      <c r="AE10970" s="210">
        <v>152.62</v>
      </c>
      <c r="AF10970" s="93"/>
      <c r="AG10970" s="93"/>
      <c r="AH10970" s="93"/>
    </row>
    <row r="10971" spans="21:34" x14ac:dyDescent="0.3">
      <c r="U10971" s="311" t="s">
        <v>18976</v>
      </c>
      <c r="V10971" s="312">
        <v>69143.47</v>
      </c>
      <c r="X10971" s="267" t="s">
        <v>63320</v>
      </c>
      <c r="Y10971" s="268">
        <v>472.5</v>
      </c>
      <c r="AA10971" s="229" t="s">
        <v>25386</v>
      </c>
      <c r="AB10971" s="230">
        <v>59480</v>
      </c>
      <c r="AD10971" s="209" t="s">
        <v>24991</v>
      </c>
      <c r="AE10971" s="210">
        <v>82090.070000000007</v>
      </c>
      <c r="AF10971" s="93"/>
      <c r="AG10971" s="93"/>
      <c r="AH10971" s="93"/>
    </row>
    <row r="10972" spans="21:34" x14ac:dyDescent="0.3">
      <c r="U10972" s="311" t="s">
        <v>18977</v>
      </c>
      <c r="V10972" s="312">
        <v>368920</v>
      </c>
      <c r="X10972" s="267" t="s">
        <v>40558</v>
      </c>
      <c r="Y10972" s="268">
        <v>25037.5</v>
      </c>
      <c r="AA10972" s="229" t="s">
        <v>25387</v>
      </c>
      <c r="AB10972" s="230">
        <v>7149.76</v>
      </c>
      <c r="AD10972" s="209" t="s">
        <v>24992</v>
      </c>
      <c r="AE10972" s="210">
        <v>15185.5</v>
      </c>
      <c r="AF10972" s="93"/>
      <c r="AG10972" s="93"/>
      <c r="AH10972" s="93"/>
    </row>
    <row r="10973" spans="21:34" x14ac:dyDescent="0.3">
      <c r="U10973" s="311" t="s">
        <v>34928</v>
      </c>
      <c r="V10973" s="312">
        <v>247565.54</v>
      </c>
      <c r="X10973" s="267" t="s">
        <v>62189</v>
      </c>
      <c r="Y10973" s="268">
        <v>3468</v>
      </c>
      <c r="AA10973" s="229" t="s">
        <v>36568</v>
      </c>
      <c r="AB10973" s="230">
        <v>12268.63</v>
      </c>
      <c r="AD10973" s="209" t="s">
        <v>24993</v>
      </c>
      <c r="AE10973" s="210">
        <v>5756.96</v>
      </c>
      <c r="AF10973" s="93"/>
      <c r="AG10973" s="93"/>
      <c r="AH10973" s="93"/>
    </row>
    <row r="10974" spans="21:34" x14ac:dyDescent="0.3">
      <c r="U10974" s="311" t="s">
        <v>33413</v>
      </c>
      <c r="V10974" s="312">
        <v>685400.71</v>
      </c>
      <c r="X10974" s="267" t="s">
        <v>59772</v>
      </c>
      <c r="Y10974" s="268">
        <v>5506.9</v>
      </c>
      <c r="AA10974" s="229" t="s">
        <v>53308</v>
      </c>
      <c r="AB10974" s="230">
        <v>1168</v>
      </c>
      <c r="AD10974" s="209" t="s">
        <v>24994</v>
      </c>
      <c r="AE10974" s="210">
        <v>9921.9599999999991</v>
      </c>
      <c r="AF10974" s="93"/>
      <c r="AG10974" s="93"/>
      <c r="AH10974" s="93"/>
    </row>
    <row r="10975" spans="21:34" x14ac:dyDescent="0.3">
      <c r="U10975" s="311" t="s">
        <v>33414</v>
      </c>
      <c r="V10975" s="312">
        <v>184215.41</v>
      </c>
      <c r="X10975" s="267" t="s">
        <v>40559</v>
      </c>
      <c r="Y10975" s="268">
        <v>320</v>
      </c>
      <c r="AA10975" s="229" t="s">
        <v>35409</v>
      </c>
      <c r="AB10975" s="230">
        <v>45723.519999999997</v>
      </c>
      <c r="AD10975" s="209" t="s">
        <v>24995</v>
      </c>
      <c r="AE10975" s="210">
        <v>279.69</v>
      </c>
      <c r="AF10975" s="93"/>
      <c r="AG10975" s="93"/>
      <c r="AH10975" s="93"/>
    </row>
    <row r="10976" spans="21:34" x14ac:dyDescent="0.3">
      <c r="U10976" s="311" t="s">
        <v>18978</v>
      </c>
      <c r="V10976" s="312">
        <v>231407.16</v>
      </c>
      <c r="X10976" s="267" t="s">
        <v>58635</v>
      </c>
      <c r="Y10976" s="268">
        <v>1425.54</v>
      </c>
      <c r="AA10976" s="229" t="s">
        <v>53309</v>
      </c>
      <c r="AB10976" s="230">
        <v>10000</v>
      </c>
      <c r="AD10976" s="209" t="s">
        <v>13991</v>
      </c>
      <c r="AE10976" s="210">
        <v>59332.639999999999</v>
      </c>
      <c r="AF10976" s="93"/>
      <c r="AG10976" s="93"/>
      <c r="AH10976" s="93"/>
    </row>
    <row r="10977" spans="21:34" x14ac:dyDescent="0.3">
      <c r="U10977" s="311" t="s">
        <v>39089</v>
      </c>
      <c r="V10977" s="312">
        <v>96775.89</v>
      </c>
      <c r="X10977" s="267" t="s">
        <v>64757</v>
      </c>
      <c r="Y10977" s="268">
        <v>311000</v>
      </c>
      <c r="AA10977" s="229" t="s">
        <v>35410</v>
      </c>
      <c r="AB10977" s="230">
        <v>86700</v>
      </c>
      <c r="AD10977" s="209" t="s">
        <v>13992</v>
      </c>
      <c r="AE10977" s="210">
        <v>151940.07</v>
      </c>
      <c r="AF10977" s="93"/>
      <c r="AG10977" s="93"/>
      <c r="AH10977" s="93"/>
    </row>
    <row r="10978" spans="21:34" x14ac:dyDescent="0.3">
      <c r="U10978" s="311" t="s">
        <v>18979</v>
      </c>
      <c r="V10978" s="312">
        <v>766191.45</v>
      </c>
      <c r="X10978" s="267" t="s">
        <v>53378</v>
      </c>
      <c r="Y10978" s="268">
        <v>1050</v>
      </c>
      <c r="AA10978" s="229" t="s">
        <v>35411</v>
      </c>
      <c r="AB10978" s="230">
        <v>765.32</v>
      </c>
      <c r="AD10978" s="209" t="s">
        <v>24996</v>
      </c>
      <c r="AE10978" s="210">
        <v>62877.21</v>
      </c>
      <c r="AF10978" s="93"/>
      <c r="AG10978" s="93"/>
      <c r="AH10978" s="93"/>
    </row>
    <row r="10979" spans="21:34" x14ac:dyDescent="0.3">
      <c r="U10979" s="311" t="s">
        <v>18980</v>
      </c>
      <c r="V10979" s="312">
        <v>104060.53</v>
      </c>
      <c r="X10979" s="267" t="s">
        <v>56444</v>
      </c>
      <c r="Y10979" s="268">
        <v>47943.72</v>
      </c>
      <c r="AA10979" s="229" t="s">
        <v>45409</v>
      </c>
      <c r="AB10979" s="230">
        <v>20750.09</v>
      </c>
      <c r="AD10979" s="209" t="s">
        <v>24997</v>
      </c>
      <c r="AE10979" s="210">
        <v>1454.74</v>
      </c>
      <c r="AF10979" s="93"/>
      <c r="AG10979" s="93"/>
      <c r="AH10979" s="93"/>
    </row>
    <row r="10980" spans="21:34" x14ac:dyDescent="0.3">
      <c r="U10980" s="311" t="s">
        <v>46014</v>
      </c>
      <c r="V10980" s="312">
        <v>217102.49</v>
      </c>
      <c r="X10980" s="267" t="s">
        <v>25725</v>
      </c>
      <c r="Y10980" s="268">
        <v>67719.62</v>
      </c>
      <c r="AA10980" s="229" t="s">
        <v>42808</v>
      </c>
      <c r="AB10980" s="230">
        <v>74103.399999999994</v>
      </c>
      <c r="AD10980" s="209" t="s">
        <v>24998</v>
      </c>
      <c r="AE10980" s="210">
        <v>534170.67000000004</v>
      </c>
      <c r="AF10980" s="93"/>
      <c r="AG10980" s="93"/>
      <c r="AH10980" s="93"/>
    </row>
    <row r="10981" spans="21:34" x14ac:dyDescent="0.3">
      <c r="U10981" s="311" t="s">
        <v>61678</v>
      </c>
      <c r="V10981" s="312">
        <v>62672.94</v>
      </c>
      <c r="X10981" s="267" t="s">
        <v>36588</v>
      </c>
      <c r="Y10981" s="268">
        <v>201799.54</v>
      </c>
      <c r="AA10981" s="229" t="s">
        <v>42809</v>
      </c>
      <c r="AB10981" s="230">
        <v>14999</v>
      </c>
      <c r="AD10981" s="209" t="s">
        <v>24999</v>
      </c>
      <c r="AE10981" s="210">
        <v>51736.6</v>
      </c>
      <c r="AF10981" s="93"/>
      <c r="AG10981" s="93"/>
      <c r="AH10981" s="93"/>
    </row>
    <row r="10982" spans="21:34" x14ac:dyDescent="0.3">
      <c r="U10982" s="311" t="s">
        <v>50628</v>
      </c>
      <c r="V10982" s="312">
        <v>2583557.33</v>
      </c>
      <c r="X10982" s="267" t="s">
        <v>39398</v>
      </c>
      <c r="Y10982" s="268">
        <v>71134.720000000001</v>
      </c>
      <c r="AA10982" s="229" t="s">
        <v>49086</v>
      </c>
      <c r="AB10982" s="230">
        <v>94822</v>
      </c>
      <c r="AD10982" s="209" t="s">
        <v>25000</v>
      </c>
      <c r="AE10982" s="210">
        <v>25155</v>
      </c>
      <c r="AF10982" s="93"/>
      <c r="AG10982" s="93"/>
      <c r="AH10982" s="93"/>
    </row>
    <row r="10983" spans="21:34" x14ac:dyDescent="0.3">
      <c r="U10983" s="311" t="s">
        <v>13424</v>
      </c>
      <c r="V10983" s="312">
        <v>49377.7</v>
      </c>
      <c r="X10983" s="267" t="s">
        <v>40560</v>
      </c>
      <c r="Y10983" s="268">
        <v>222228.91</v>
      </c>
      <c r="AA10983" s="229" t="s">
        <v>45410</v>
      </c>
      <c r="AB10983" s="230">
        <v>4308</v>
      </c>
      <c r="AD10983" s="209" t="s">
        <v>25001</v>
      </c>
      <c r="AE10983" s="210">
        <v>7650</v>
      </c>
      <c r="AF10983" s="93"/>
      <c r="AG10983" s="93"/>
      <c r="AH10983" s="93"/>
    </row>
    <row r="10984" spans="21:34" x14ac:dyDescent="0.3">
      <c r="U10984" s="311" t="s">
        <v>48450</v>
      </c>
      <c r="V10984" s="312">
        <v>21220.47</v>
      </c>
      <c r="X10984" s="267" t="s">
        <v>61219</v>
      </c>
      <c r="Y10984" s="268">
        <v>41283.86</v>
      </c>
      <c r="AA10984" s="229" t="s">
        <v>42810</v>
      </c>
      <c r="AB10984" s="230">
        <v>20557</v>
      </c>
      <c r="AD10984" s="209" t="s">
        <v>25002</v>
      </c>
      <c r="AE10984" s="210">
        <v>18531.009999999998</v>
      </c>
      <c r="AF10984" s="93"/>
      <c r="AG10984" s="93"/>
      <c r="AH10984" s="93"/>
    </row>
    <row r="10985" spans="21:34" x14ac:dyDescent="0.3">
      <c r="U10985" s="311" t="s">
        <v>34929</v>
      </c>
      <c r="V10985" s="312">
        <v>11290336</v>
      </c>
      <c r="X10985" s="267" t="s">
        <v>63321</v>
      </c>
      <c r="Y10985" s="268">
        <v>400000</v>
      </c>
      <c r="AA10985" s="229" t="s">
        <v>39665</v>
      </c>
      <c r="AB10985" s="230">
        <v>2093.37</v>
      </c>
      <c r="AD10985" s="209" t="s">
        <v>25003</v>
      </c>
      <c r="AE10985" s="210">
        <v>44115.65</v>
      </c>
      <c r="AF10985" s="93"/>
      <c r="AG10985" s="93"/>
      <c r="AH10985" s="93"/>
    </row>
    <row r="10986" spans="21:34" x14ac:dyDescent="0.3">
      <c r="U10986" s="311" t="s">
        <v>33415</v>
      </c>
      <c r="V10986" s="312">
        <v>451536.4</v>
      </c>
      <c r="X10986" s="267" t="s">
        <v>60672</v>
      </c>
      <c r="Y10986" s="268">
        <v>4886</v>
      </c>
      <c r="AA10986" s="229" t="s">
        <v>25412</v>
      </c>
      <c r="AB10986" s="230">
        <v>9442.99</v>
      </c>
      <c r="AD10986" s="209" t="s">
        <v>25004</v>
      </c>
      <c r="AE10986" s="210">
        <v>1849593.3</v>
      </c>
      <c r="AF10986" s="93"/>
      <c r="AG10986" s="93"/>
      <c r="AH10986" s="93"/>
    </row>
    <row r="10987" spans="21:34" x14ac:dyDescent="0.3">
      <c r="U10987" s="311" t="s">
        <v>47478</v>
      </c>
      <c r="V10987" s="312">
        <v>8054.49</v>
      </c>
      <c r="X10987" s="267" t="s">
        <v>58314</v>
      </c>
      <c r="Y10987" s="268">
        <v>21404</v>
      </c>
      <c r="AA10987" s="229" t="s">
        <v>40545</v>
      </c>
      <c r="AB10987" s="230">
        <v>32.6</v>
      </c>
      <c r="AD10987" s="209" t="s">
        <v>25005</v>
      </c>
      <c r="AE10987" s="210">
        <v>304908.82</v>
      </c>
      <c r="AF10987" s="93"/>
      <c r="AG10987" s="93"/>
      <c r="AH10987" s="93"/>
    </row>
    <row r="10988" spans="21:34" x14ac:dyDescent="0.3">
      <c r="U10988" s="311" t="s">
        <v>33416</v>
      </c>
      <c r="V10988" s="312">
        <v>6816.75</v>
      </c>
      <c r="X10988" s="267" t="s">
        <v>25726</v>
      </c>
      <c r="Y10988" s="268">
        <v>450000</v>
      </c>
      <c r="AA10988" s="229" t="s">
        <v>25413</v>
      </c>
      <c r="AB10988" s="230">
        <v>879.81</v>
      </c>
      <c r="AD10988" s="209" t="s">
        <v>25006</v>
      </c>
      <c r="AE10988" s="210">
        <v>34116</v>
      </c>
      <c r="AF10988" s="93"/>
      <c r="AG10988" s="93"/>
      <c r="AH10988" s="93"/>
    </row>
    <row r="10989" spans="21:34" x14ac:dyDescent="0.3">
      <c r="U10989" s="311" t="s">
        <v>47480</v>
      </c>
      <c r="V10989" s="312">
        <v>22000</v>
      </c>
      <c r="X10989" s="267" t="s">
        <v>39399</v>
      </c>
      <c r="Y10989" s="268">
        <v>1152693.6200000001</v>
      </c>
      <c r="AA10989" s="229" t="s">
        <v>25414</v>
      </c>
      <c r="AB10989" s="230">
        <v>2047.23</v>
      </c>
      <c r="AD10989" s="209" t="s">
        <v>25007</v>
      </c>
      <c r="AE10989" s="210">
        <v>200048.48</v>
      </c>
      <c r="AF10989" s="93"/>
      <c r="AG10989" s="93"/>
      <c r="AH10989" s="93"/>
    </row>
    <row r="10990" spans="21:34" x14ac:dyDescent="0.3">
      <c r="U10990" s="311" t="s">
        <v>18981</v>
      </c>
      <c r="V10990" s="312">
        <v>1758602.19</v>
      </c>
      <c r="X10990" s="267" t="s">
        <v>45443</v>
      </c>
      <c r="Y10990" s="268">
        <v>162047.06</v>
      </c>
      <c r="AA10990" s="229" t="s">
        <v>42811</v>
      </c>
      <c r="AB10990" s="230">
        <v>1497449.91</v>
      </c>
      <c r="AD10990" s="209" t="s">
        <v>25008</v>
      </c>
      <c r="AE10990" s="210">
        <v>2212693.02</v>
      </c>
      <c r="AF10990" s="93"/>
      <c r="AG10990" s="93"/>
      <c r="AH10990" s="93"/>
    </row>
    <row r="10991" spans="21:34" x14ac:dyDescent="0.3">
      <c r="U10991" s="311" t="s">
        <v>18982</v>
      </c>
      <c r="V10991" s="312">
        <v>32822.15</v>
      </c>
      <c r="X10991" s="267" t="s">
        <v>36589</v>
      </c>
      <c r="Y10991" s="268">
        <v>98934.2</v>
      </c>
      <c r="AA10991" s="229" t="s">
        <v>42812</v>
      </c>
      <c r="AB10991" s="230">
        <v>114130.32</v>
      </c>
      <c r="AD10991" s="209" t="s">
        <v>25009</v>
      </c>
      <c r="AE10991" s="210">
        <v>60133.69</v>
      </c>
      <c r="AF10991" s="93"/>
      <c r="AG10991" s="93"/>
      <c r="AH10991" s="93"/>
    </row>
    <row r="10992" spans="21:34" x14ac:dyDescent="0.3">
      <c r="U10992" s="311" t="s">
        <v>39090</v>
      </c>
      <c r="V10992" s="312">
        <v>1254.03</v>
      </c>
      <c r="X10992" s="267" t="s">
        <v>58315</v>
      </c>
      <c r="Y10992" s="268">
        <v>115784.7</v>
      </c>
      <c r="AA10992" s="229" t="s">
        <v>25424</v>
      </c>
      <c r="AB10992" s="230">
        <v>49943.18</v>
      </c>
      <c r="AD10992" s="209" t="s">
        <v>25010</v>
      </c>
      <c r="AE10992" s="210">
        <v>4127.6400000000003</v>
      </c>
      <c r="AF10992" s="93"/>
      <c r="AG10992" s="93"/>
      <c r="AH10992" s="93"/>
    </row>
    <row r="10993" spans="21:34" x14ac:dyDescent="0.3">
      <c r="U10993" s="311" t="s">
        <v>13427</v>
      </c>
      <c r="V10993" s="312">
        <v>1587979.76</v>
      </c>
      <c r="X10993" s="267" t="s">
        <v>60673</v>
      </c>
      <c r="Y10993" s="268">
        <v>-3190.47</v>
      </c>
      <c r="AA10993" s="229" t="s">
        <v>53310</v>
      </c>
      <c r="AB10993" s="230">
        <v>27734.65</v>
      </c>
      <c r="AD10993" s="209" t="s">
        <v>25011</v>
      </c>
      <c r="AE10993" s="210">
        <v>489.24</v>
      </c>
      <c r="AF10993" s="93"/>
      <c r="AG10993" s="93"/>
      <c r="AH10993" s="93"/>
    </row>
    <row r="10994" spans="21:34" x14ac:dyDescent="0.3">
      <c r="U10994" s="311" t="s">
        <v>13428</v>
      </c>
      <c r="V10994" s="312">
        <v>1582303.24</v>
      </c>
      <c r="X10994" s="267" t="s">
        <v>53385</v>
      </c>
      <c r="Y10994" s="268">
        <v>1321.16</v>
      </c>
      <c r="AA10994" s="229" t="s">
        <v>25425</v>
      </c>
      <c r="AB10994" s="230">
        <v>261534.71</v>
      </c>
      <c r="AD10994" s="209" t="s">
        <v>25012</v>
      </c>
      <c r="AE10994" s="210">
        <v>323.02999999999997</v>
      </c>
      <c r="AF10994" s="93"/>
      <c r="AG10994" s="93"/>
      <c r="AH10994" s="93"/>
    </row>
    <row r="10995" spans="21:34" x14ac:dyDescent="0.3">
      <c r="U10995" s="311" t="s">
        <v>13429</v>
      </c>
      <c r="V10995" s="312">
        <v>485661.98</v>
      </c>
      <c r="X10995" s="267" t="s">
        <v>50291</v>
      </c>
      <c r="Y10995" s="268">
        <v>29904.06</v>
      </c>
      <c r="AA10995" s="229" t="s">
        <v>49087</v>
      </c>
      <c r="AB10995" s="230">
        <v>-6888.14</v>
      </c>
      <c r="AD10995" s="209" t="s">
        <v>25013</v>
      </c>
      <c r="AE10995" s="210">
        <v>894.88</v>
      </c>
      <c r="AF10995" s="93"/>
      <c r="AG10995" s="93"/>
      <c r="AH10995" s="93"/>
    </row>
    <row r="10996" spans="21:34" x14ac:dyDescent="0.3">
      <c r="U10996" s="311" t="s">
        <v>18983</v>
      </c>
      <c r="V10996" s="312">
        <v>1281961.94</v>
      </c>
      <c r="X10996" s="267" t="s">
        <v>60674</v>
      </c>
      <c r="Y10996" s="268">
        <v>-103.64</v>
      </c>
      <c r="AA10996" s="229" t="s">
        <v>53311</v>
      </c>
      <c r="AB10996" s="230">
        <v>4271.8900000000003</v>
      </c>
      <c r="AD10996" s="209" t="s">
        <v>25014</v>
      </c>
      <c r="AE10996" s="210">
        <v>11529.21</v>
      </c>
      <c r="AF10996" s="93"/>
      <c r="AG10996" s="93"/>
      <c r="AH10996" s="93"/>
    </row>
    <row r="10997" spans="21:34" x14ac:dyDescent="0.3">
      <c r="U10997" s="311" t="s">
        <v>18984</v>
      </c>
      <c r="V10997" s="312">
        <v>24857.57</v>
      </c>
      <c r="X10997" s="267" t="s">
        <v>60675</v>
      </c>
      <c r="Y10997" s="268">
        <v>-61.41</v>
      </c>
      <c r="AA10997" s="229" t="s">
        <v>25427</v>
      </c>
      <c r="AB10997" s="230">
        <v>38040</v>
      </c>
      <c r="AD10997" s="209" t="s">
        <v>25015</v>
      </c>
      <c r="AE10997" s="210">
        <v>3976</v>
      </c>
      <c r="AF10997" s="93"/>
      <c r="AG10997" s="93"/>
      <c r="AH10997" s="93"/>
    </row>
    <row r="10998" spans="21:34" x14ac:dyDescent="0.3">
      <c r="U10998" s="311" t="s">
        <v>31939</v>
      </c>
      <c r="V10998" s="312">
        <v>3750.92</v>
      </c>
      <c r="X10998" s="267" t="s">
        <v>57724</v>
      </c>
      <c r="Y10998" s="268">
        <v>358.66</v>
      </c>
      <c r="AA10998" s="229" t="s">
        <v>49088</v>
      </c>
      <c r="AB10998" s="230">
        <v>-178.76</v>
      </c>
      <c r="AD10998" s="209" t="s">
        <v>25016</v>
      </c>
      <c r="AE10998" s="210">
        <v>781</v>
      </c>
      <c r="AF10998" s="93"/>
      <c r="AG10998" s="93"/>
      <c r="AH10998" s="93"/>
    </row>
    <row r="10999" spans="21:34" x14ac:dyDescent="0.3">
      <c r="U10999" s="311" t="s">
        <v>54305</v>
      </c>
      <c r="V10999" s="312">
        <v>62250</v>
      </c>
      <c r="X10999" s="267" t="s">
        <v>36591</v>
      </c>
      <c r="Y10999" s="268">
        <v>77775.360000000001</v>
      </c>
      <c r="AA10999" s="229" t="s">
        <v>35413</v>
      </c>
      <c r="AB10999" s="230">
        <v>26180</v>
      </c>
      <c r="AD10999" s="209" t="s">
        <v>25017</v>
      </c>
      <c r="AE10999" s="210">
        <v>846.5</v>
      </c>
      <c r="AF10999" s="93"/>
      <c r="AG10999" s="93"/>
      <c r="AH10999" s="93"/>
    </row>
    <row r="11000" spans="21:34" x14ac:dyDescent="0.3">
      <c r="U11000" s="311" t="s">
        <v>18986</v>
      </c>
      <c r="V11000" s="312">
        <v>818079.95</v>
      </c>
      <c r="X11000" s="267" t="s">
        <v>53393</v>
      </c>
      <c r="Y11000" s="268">
        <v>3894.54</v>
      </c>
      <c r="AA11000" s="229" t="s">
        <v>25428</v>
      </c>
      <c r="AB11000" s="230">
        <v>14395.41</v>
      </c>
      <c r="AD11000" s="209" t="s">
        <v>25018</v>
      </c>
      <c r="AE11000" s="210">
        <v>5177.51</v>
      </c>
      <c r="AF11000" s="93"/>
      <c r="AG11000" s="93"/>
      <c r="AH11000" s="93"/>
    </row>
    <row r="11001" spans="21:34" x14ac:dyDescent="0.3">
      <c r="U11001" s="311" t="s">
        <v>18987</v>
      </c>
      <c r="V11001" s="312">
        <v>751738.92</v>
      </c>
      <c r="X11001" s="267" t="s">
        <v>56445</v>
      </c>
      <c r="Y11001" s="268">
        <v>71146.42</v>
      </c>
      <c r="AA11001" s="229" t="s">
        <v>25429</v>
      </c>
      <c r="AB11001" s="230">
        <v>1101.23</v>
      </c>
      <c r="AD11001" s="209" t="s">
        <v>25019</v>
      </c>
      <c r="AE11001" s="210">
        <v>2094.62</v>
      </c>
      <c r="AF11001" s="93"/>
      <c r="AG11001" s="93"/>
      <c r="AH11001" s="93"/>
    </row>
    <row r="11002" spans="21:34" x14ac:dyDescent="0.3">
      <c r="U11002" s="311" t="s">
        <v>18988</v>
      </c>
      <c r="V11002" s="312">
        <v>9578.85</v>
      </c>
      <c r="X11002" s="267" t="s">
        <v>53395</v>
      </c>
      <c r="Y11002" s="268">
        <v>3999.99</v>
      </c>
      <c r="AA11002" s="229" t="s">
        <v>25430</v>
      </c>
      <c r="AB11002" s="230">
        <v>2476.9299999999998</v>
      </c>
      <c r="AD11002" s="209" t="s">
        <v>25020</v>
      </c>
      <c r="AE11002" s="210">
        <v>165.99</v>
      </c>
      <c r="AF11002" s="93"/>
      <c r="AG11002" s="93"/>
      <c r="AH11002" s="93"/>
    </row>
    <row r="11003" spans="21:34" x14ac:dyDescent="0.3">
      <c r="U11003" s="311" t="s">
        <v>61239</v>
      </c>
      <c r="V11003" s="312">
        <v>16381.58</v>
      </c>
      <c r="X11003" s="267" t="s">
        <v>47178</v>
      </c>
      <c r="Y11003" s="268">
        <v>14634.66</v>
      </c>
      <c r="AA11003" s="229" t="s">
        <v>25431</v>
      </c>
      <c r="AB11003" s="230">
        <v>747.88</v>
      </c>
      <c r="AD11003" s="209" t="s">
        <v>25021</v>
      </c>
      <c r="AE11003" s="210">
        <v>6420</v>
      </c>
      <c r="AF11003" s="93"/>
      <c r="AG11003" s="93"/>
      <c r="AH11003" s="93"/>
    </row>
    <row r="11004" spans="21:34" x14ac:dyDescent="0.3">
      <c r="U11004" s="311" t="s">
        <v>18989</v>
      </c>
      <c r="V11004" s="312">
        <v>825419.61</v>
      </c>
      <c r="X11004" s="267" t="s">
        <v>36592</v>
      </c>
      <c r="Y11004" s="268">
        <v>68640</v>
      </c>
      <c r="AA11004" s="229" t="s">
        <v>35414</v>
      </c>
      <c r="AB11004" s="230">
        <v>27500</v>
      </c>
      <c r="AD11004" s="209" t="s">
        <v>25022</v>
      </c>
      <c r="AE11004" s="210">
        <v>491.13</v>
      </c>
      <c r="AF11004" s="93"/>
      <c r="AG11004" s="93"/>
      <c r="AH11004" s="93"/>
    </row>
    <row r="11005" spans="21:34" x14ac:dyDescent="0.3">
      <c r="U11005" s="311" t="s">
        <v>18990</v>
      </c>
      <c r="V11005" s="312">
        <v>105955.53</v>
      </c>
      <c r="X11005" s="267" t="s">
        <v>53396</v>
      </c>
      <c r="Y11005" s="268">
        <v>4179.12</v>
      </c>
      <c r="AA11005" s="229" t="s">
        <v>35415</v>
      </c>
      <c r="AB11005" s="230">
        <v>4680.4799999999996</v>
      </c>
      <c r="AD11005" s="209" t="s">
        <v>25023</v>
      </c>
      <c r="AE11005" s="210">
        <v>8921.9599999999991</v>
      </c>
      <c r="AF11005" s="93"/>
      <c r="AG11005" s="93"/>
      <c r="AH11005" s="93"/>
    </row>
    <row r="11006" spans="21:34" x14ac:dyDescent="0.3">
      <c r="U11006" s="311" t="s">
        <v>18991</v>
      </c>
      <c r="V11006" s="312">
        <v>4306977.59</v>
      </c>
      <c r="X11006" s="267" t="s">
        <v>40561</v>
      </c>
      <c r="Y11006" s="268">
        <v>28585.65</v>
      </c>
      <c r="AA11006" s="229" t="s">
        <v>35416</v>
      </c>
      <c r="AB11006" s="230">
        <v>5454.54</v>
      </c>
      <c r="AD11006" s="209" t="s">
        <v>25024</v>
      </c>
      <c r="AE11006" s="210">
        <v>106.91</v>
      </c>
      <c r="AF11006" s="93"/>
      <c r="AG11006" s="93"/>
      <c r="AH11006" s="93"/>
    </row>
    <row r="11007" spans="21:34" x14ac:dyDescent="0.3">
      <c r="U11007" s="311" t="s">
        <v>36215</v>
      </c>
      <c r="V11007" s="312">
        <v>2704386.7</v>
      </c>
      <c r="X11007" s="267" t="s">
        <v>42824</v>
      </c>
      <c r="Y11007" s="268">
        <v>40100</v>
      </c>
      <c r="AA11007" s="229" t="s">
        <v>35417</v>
      </c>
      <c r="AB11007" s="230">
        <v>2503.0700000000002</v>
      </c>
      <c r="AD11007" s="209" t="s">
        <v>25025</v>
      </c>
      <c r="AE11007" s="210">
        <v>4302</v>
      </c>
      <c r="AF11007" s="93"/>
      <c r="AG11007" s="93"/>
      <c r="AH11007" s="93"/>
    </row>
    <row r="11008" spans="21:34" x14ac:dyDescent="0.3">
      <c r="U11008" s="311" t="s">
        <v>59450</v>
      </c>
      <c r="V11008" s="312">
        <v>1081857.5</v>
      </c>
      <c r="X11008" s="267" t="s">
        <v>59180</v>
      </c>
      <c r="Y11008" s="268">
        <v>860.45</v>
      </c>
      <c r="AA11008" s="229" t="s">
        <v>35418</v>
      </c>
      <c r="AB11008" s="230">
        <v>9544.24</v>
      </c>
      <c r="AD11008" s="209" t="s">
        <v>25026</v>
      </c>
      <c r="AE11008" s="210">
        <v>30801.49</v>
      </c>
      <c r="AF11008" s="93"/>
      <c r="AG11008" s="93"/>
      <c r="AH11008" s="93"/>
    </row>
    <row r="11009" spans="21:34" x14ac:dyDescent="0.3">
      <c r="U11009" s="311" t="s">
        <v>58370</v>
      </c>
      <c r="V11009" s="312">
        <v>386446</v>
      </c>
      <c r="X11009" s="267" t="s">
        <v>39400</v>
      </c>
      <c r="Y11009" s="268">
        <v>9500</v>
      </c>
      <c r="AA11009" s="229" t="s">
        <v>35419</v>
      </c>
      <c r="AB11009" s="230">
        <v>3383.56</v>
      </c>
      <c r="AD11009" s="209" t="s">
        <v>25027</v>
      </c>
      <c r="AE11009" s="210">
        <v>2383.09</v>
      </c>
      <c r="AF11009" s="93"/>
      <c r="AG11009" s="93"/>
      <c r="AH11009" s="93"/>
    </row>
    <row r="11010" spans="21:34" x14ac:dyDescent="0.3">
      <c r="U11010" s="311" t="s">
        <v>50631</v>
      </c>
      <c r="V11010" s="312">
        <v>736456.43</v>
      </c>
      <c r="X11010" s="267" t="s">
        <v>47179</v>
      </c>
      <c r="Y11010" s="268">
        <v>1749.95</v>
      </c>
      <c r="AA11010" s="229" t="s">
        <v>25432</v>
      </c>
      <c r="AB11010" s="230">
        <v>130540.58</v>
      </c>
      <c r="AD11010" s="209" t="s">
        <v>25028</v>
      </c>
      <c r="AE11010" s="210">
        <v>2660</v>
      </c>
      <c r="AF11010" s="93"/>
      <c r="AG11010" s="93"/>
      <c r="AH11010" s="93"/>
    </row>
    <row r="11011" spans="21:34" x14ac:dyDescent="0.3">
      <c r="U11011" s="311" t="s">
        <v>54306</v>
      </c>
      <c r="V11011" s="312">
        <v>4955.88</v>
      </c>
      <c r="X11011" s="267" t="s">
        <v>36593</v>
      </c>
      <c r="Y11011" s="268">
        <v>685.94</v>
      </c>
      <c r="AA11011" s="229" t="s">
        <v>53312</v>
      </c>
      <c r="AB11011" s="230">
        <v>69800.14</v>
      </c>
      <c r="AD11011" s="209" t="s">
        <v>25029</v>
      </c>
      <c r="AE11011" s="210">
        <v>7147</v>
      </c>
      <c r="AF11011" s="93"/>
      <c r="AG11011" s="93"/>
      <c r="AH11011" s="93"/>
    </row>
    <row r="11012" spans="21:34" x14ac:dyDescent="0.3">
      <c r="U11012" s="311" t="s">
        <v>19012</v>
      </c>
      <c r="V11012" s="312">
        <v>70770.880000000005</v>
      </c>
      <c r="X11012" s="267" t="s">
        <v>63767</v>
      </c>
      <c r="Y11012" s="268">
        <v>34575</v>
      </c>
      <c r="AA11012" s="229" t="s">
        <v>49089</v>
      </c>
      <c r="AB11012" s="230">
        <v>7408.86</v>
      </c>
      <c r="AD11012" s="209" t="s">
        <v>25030</v>
      </c>
      <c r="AE11012" s="210">
        <v>5211</v>
      </c>
      <c r="AF11012" s="93"/>
      <c r="AG11012" s="93"/>
      <c r="AH11012" s="93"/>
    </row>
    <row r="11013" spans="21:34" x14ac:dyDescent="0.3">
      <c r="U11013" s="311" t="s">
        <v>19015</v>
      </c>
      <c r="V11013" s="312">
        <v>304112.87</v>
      </c>
      <c r="X11013" s="267" t="s">
        <v>55332</v>
      </c>
      <c r="Y11013" s="268">
        <v>150</v>
      </c>
      <c r="AA11013" s="229" t="s">
        <v>25433</v>
      </c>
      <c r="AB11013" s="230">
        <v>59131.3</v>
      </c>
      <c r="AD11013" s="209" t="s">
        <v>25031</v>
      </c>
      <c r="AE11013" s="210">
        <v>8540</v>
      </c>
      <c r="AF11013" s="93"/>
      <c r="AG11013" s="93"/>
      <c r="AH11013" s="93"/>
    </row>
    <row r="11014" spans="21:34" x14ac:dyDescent="0.3">
      <c r="U11014" s="311" t="s">
        <v>47481</v>
      </c>
      <c r="V11014" s="312">
        <v>40808.44</v>
      </c>
      <c r="X11014" s="267" t="s">
        <v>36594</v>
      </c>
      <c r="Y11014" s="268">
        <v>26628.19</v>
      </c>
      <c r="AA11014" s="229" t="s">
        <v>36569</v>
      </c>
      <c r="AB11014" s="230">
        <v>58090.080000000002</v>
      </c>
      <c r="AD11014" s="209" t="s">
        <v>25032</v>
      </c>
      <c r="AE11014" s="210">
        <v>4716.8100000000004</v>
      </c>
      <c r="AF11014" s="93"/>
      <c r="AG11014" s="93"/>
      <c r="AH11014" s="93"/>
    </row>
    <row r="11015" spans="21:34" x14ac:dyDescent="0.3">
      <c r="U11015" s="311" t="s">
        <v>19016</v>
      </c>
      <c r="V11015" s="312">
        <v>29831.759999999998</v>
      </c>
      <c r="X11015" s="267" t="s">
        <v>36595</v>
      </c>
      <c r="Y11015" s="268">
        <v>74420.84</v>
      </c>
      <c r="AA11015" s="229" t="s">
        <v>35420</v>
      </c>
      <c r="AB11015" s="230">
        <v>10956.06</v>
      </c>
      <c r="AD11015" s="209" t="s">
        <v>25033</v>
      </c>
      <c r="AE11015" s="210">
        <v>4127.6400000000003</v>
      </c>
      <c r="AF11015" s="93"/>
      <c r="AG11015" s="93"/>
      <c r="AH11015" s="93"/>
    </row>
    <row r="11016" spans="21:34" x14ac:dyDescent="0.3">
      <c r="U11016" s="311" t="s">
        <v>19018</v>
      </c>
      <c r="V11016" s="312">
        <v>1332.18</v>
      </c>
      <c r="X11016" s="267" t="s">
        <v>36596</v>
      </c>
      <c r="Y11016" s="268">
        <v>17322.38</v>
      </c>
      <c r="AA11016" s="229" t="s">
        <v>25434</v>
      </c>
      <c r="AB11016" s="230">
        <v>354362.23</v>
      </c>
      <c r="AD11016" s="209" t="s">
        <v>25034</v>
      </c>
      <c r="AE11016" s="210">
        <v>31290.73</v>
      </c>
      <c r="AF11016" s="93"/>
      <c r="AG11016" s="93"/>
      <c r="AH11016" s="93"/>
    </row>
    <row r="11017" spans="21:34" x14ac:dyDescent="0.3">
      <c r="U11017" s="311" t="s">
        <v>19039</v>
      </c>
      <c r="V11017" s="312">
        <v>67809.899999999994</v>
      </c>
      <c r="X11017" s="267" t="s">
        <v>48188</v>
      </c>
      <c r="Y11017" s="268">
        <v>481362.51</v>
      </c>
      <c r="AA11017" s="229" t="s">
        <v>47153</v>
      </c>
      <c r="AB11017" s="230">
        <v>142</v>
      </c>
      <c r="AD11017" s="209" t="s">
        <v>25035</v>
      </c>
      <c r="AE11017" s="210">
        <v>6420</v>
      </c>
      <c r="AF11017" s="93"/>
      <c r="AG11017" s="93"/>
      <c r="AH11017" s="93"/>
    </row>
    <row r="11018" spans="21:34" x14ac:dyDescent="0.3">
      <c r="U11018" s="311" t="s">
        <v>19040</v>
      </c>
      <c r="V11018" s="312">
        <v>5074.46</v>
      </c>
      <c r="X11018" s="267" t="s">
        <v>61220</v>
      </c>
      <c r="Y11018" s="268">
        <v>26554.78</v>
      </c>
      <c r="AA11018" s="229" t="s">
        <v>47154</v>
      </c>
      <c r="AB11018" s="230">
        <v>94.88</v>
      </c>
      <c r="AD11018" s="209" t="s">
        <v>25036</v>
      </c>
      <c r="AE11018" s="210">
        <v>5211</v>
      </c>
      <c r="AF11018" s="93"/>
      <c r="AG11018" s="93"/>
      <c r="AH11018" s="93"/>
    </row>
    <row r="11019" spans="21:34" x14ac:dyDescent="0.3">
      <c r="U11019" s="311" t="s">
        <v>19043</v>
      </c>
      <c r="V11019" s="312">
        <v>1312</v>
      </c>
      <c r="X11019" s="267" t="s">
        <v>45444</v>
      </c>
      <c r="Y11019" s="268">
        <v>112984.89</v>
      </c>
      <c r="AA11019" s="229" t="s">
        <v>25435</v>
      </c>
      <c r="AB11019" s="230">
        <v>96162.82</v>
      </c>
      <c r="AD11019" s="209" t="s">
        <v>25037</v>
      </c>
      <c r="AE11019" s="210">
        <v>3197.25</v>
      </c>
      <c r="AF11019" s="93"/>
      <c r="AG11019" s="93"/>
      <c r="AH11019" s="93"/>
    </row>
    <row r="11020" spans="21:34" x14ac:dyDescent="0.3">
      <c r="U11020" s="311" t="s">
        <v>19075</v>
      </c>
      <c r="V11020" s="312">
        <v>11514.05</v>
      </c>
      <c r="X11020" s="267" t="s">
        <v>50292</v>
      </c>
      <c r="Y11020" s="268">
        <v>112373.96</v>
      </c>
      <c r="AA11020" s="229" t="s">
        <v>39384</v>
      </c>
      <c r="AB11020" s="230">
        <v>3372.51</v>
      </c>
      <c r="AD11020" s="209" t="s">
        <v>25038</v>
      </c>
      <c r="AE11020" s="210">
        <v>894.88</v>
      </c>
      <c r="AF11020" s="93"/>
      <c r="AG11020" s="93"/>
      <c r="AH11020" s="93"/>
    </row>
    <row r="11021" spans="21:34" x14ac:dyDescent="0.3">
      <c r="U11021" s="311" t="s">
        <v>19079</v>
      </c>
      <c r="V11021" s="312">
        <v>861.95</v>
      </c>
      <c r="X11021" s="267" t="s">
        <v>42825</v>
      </c>
      <c r="Y11021" s="268">
        <v>29839.86</v>
      </c>
      <c r="AA11021" s="229" t="s">
        <v>25436</v>
      </c>
      <c r="AB11021" s="230">
        <v>87373.78</v>
      </c>
      <c r="AD11021" s="209" t="s">
        <v>25039</v>
      </c>
      <c r="AE11021" s="210">
        <v>20044.96</v>
      </c>
      <c r="AF11021" s="93"/>
      <c r="AG11021" s="93"/>
      <c r="AH11021" s="93"/>
    </row>
    <row r="11022" spans="21:34" x14ac:dyDescent="0.3">
      <c r="U11022" s="311" t="s">
        <v>19080</v>
      </c>
      <c r="V11022" s="312">
        <v>325</v>
      </c>
      <c r="X11022" s="267" t="s">
        <v>63576</v>
      </c>
      <c r="Y11022" s="268">
        <v>191687.83</v>
      </c>
      <c r="AA11022" s="229" t="s">
        <v>25437</v>
      </c>
      <c r="AB11022" s="230">
        <v>8660</v>
      </c>
      <c r="AD11022" s="209" t="s">
        <v>25040</v>
      </c>
      <c r="AE11022" s="210">
        <v>8540</v>
      </c>
      <c r="AF11022" s="93"/>
      <c r="AG11022" s="93"/>
      <c r="AH11022" s="93"/>
    </row>
    <row r="11023" spans="21:34" x14ac:dyDescent="0.3">
      <c r="U11023" s="311" t="s">
        <v>19087</v>
      </c>
      <c r="V11023" s="312">
        <v>22300</v>
      </c>
      <c r="X11023" s="267" t="s">
        <v>60676</v>
      </c>
      <c r="Y11023" s="268">
        <v>-271.27</v>
      </c>
      <c r="AA11023" s="229" t="s">
        <v>25438</v>
      </c>
      <c r="AB11023" s="230">
        <v>39426.589999999997</v>
      </c>
      <c r="AD11023" s="209" t="s">
        <v>25041</v>
      </c>
      <c r="AE11023" s="210">
        <v>16719.12</v>
      </c>
      <c r="AF11023" s="93"/>
      <c r="AG11023" s="93"/>
      <c r="AH11023" s="93"/>
    </row>
    <row r="11024" spans="21:34" x14ac:dyDescent="0.3">
      <c r="U11024" s="311" t="s">
        <v>36225</v>
      </c>
      <c r="V11024" s="312">
        <v>29552</v>
      </c>
      <c r="X11024" s="267" t="s">
        <v>53397</v>
      </c>
      <c r="Y11024" s="268">
        <v>2924.86</v>
      </c>
      <c r="AA11024" s="229" t="s">
        <v>25439</v>
      </c>
      <c r="AB11024" s="230">
        <v>92544.15</v>
      </c>
      <c r="AD11024" s="209" t="s">
        <v>25042</v>
      </c>
      <c r="AE11024" s="210">
        <v>3506.5</v>
      </c>
      <c r="AF11024" s="93"/>
      <c r="AG11024" s="93"/>
      <c r="AH11024" s="93"/>
    </row>
    <row r="11025" spans="21:34" x14ac:dyDescent="0.3">
      <c r="U11025" s="311" t="s">
        <v>19103</v>
      </c>
      <c r="V11025" s="312">
        <v>61636.4</v>
      </c>
      <c r="X11025" s="267" t="s">
        <v>53398</v>
      </c>
      <c r="Y11025" s="268">
        <v>223.76</v>
      </c>
      <c r="AA11025" s="229" t="s">
        <v>25440</v>
      </c>
      <c r="AB11025" s="230">
        <v>42532.4</v>
      </c>
      <c r="AD11025" s="209" t="s">
        <v>25043</v>
      </c>
      <c r="AE11025" s="210">
        <v>4716.8100000000004</v>
      </c>
      <c r="AF11025" s="93"/>
      <c r="AG11025" s="93"/>
      <c r="AH11025" s="93"/>
    </row>
    <row r="11026" spans="21:34" x14ac:dyDescent="0.3">
      <c r="U11026" s="311" t="s">
        <v>69418</v>
      </c>
      <c r="V11026" s="312">
        <v>3150</v>
      </c>
      <c r="X11026" s="267" t="s">
        <v>53399</v>
      </c>
      <c r="Y11026" s="268">
        <v>716.6</v>
      </c>
      <c r="AA11026" s="229" t="s">
        <v>40546</v>
      </c>
      <c r="AB11026" s="230">
        <v>23844.99</v>
      </c>
      <c r="AD11026" s="209" t="s">
        <v>25044</v>
      </c>
      <c r="AE11026" s="210">
        <v>7438.12</v>
      </c>
      <c r="AF11026" s="93"/>
      <c r="AG11026" s="93"/>
      <c r="AH11026" s="93"/>
    </row>
    <row r="11027" spans="21:34" x14ac:dyDescent="0.3">
      <c r="U11027" s="311" t="s">
        <v>40756</v>
      </c>
      <c r="V11027" s="312">
        <v>25818.16</v>
      </c>
      <c r="X11027" s="267" t="s">
        <v>50293</v>
      </c>
      <c r="Y11027" s="268">
        <v>3893.25</v>
      </c>
      <c r="AA11027" s="229" t="s">
        <v>25441</v>
      </c>
      <c r="AB11027" s="230">
        <v>35597.33</v>
      </c>
      <c r="AD11027" s="209" t="s">
        <v>25045</v>
      </c>
      <c r="AE11027" s="210">
        <v>6900</v>
      </c>
      <c r="AF11027" s="93"/>
      <c r="AG11027" s="93"/>
      <c r="AH11027" s="93"/>
    </row>
    <row r="11028" spans="21:34" x14ac:dyDescent="0.3">
      <c r="U11028" s="311" t="s">
        <v>49345</v>
      </c>
      <c r="V11028" s="312">
        <v>65690</v>
      </c>
      <c r="X11028" s="267" t="s">
        <v>48189</v>
      </c>
      <c r="Y11028" s="268">
        <v>1796</v>
      </c>
      <c r="AA11028" s="229" t="s">
        <v>36570</v>
      </c>
      <c r="AB11028" s="230">
        <v>180910</v>
      </c>
      <c r="AD11028" s="209" t="s">
        <v>25046</v>
      </c>
      <c r="AE11028" s="210">
        <v>2850</v>
      </c>
      <c r="AF11028" s="93"/>
      <c r="AG11028" s="93"/>
      <c r="AH11028" s="93"/>
    </row>
    <row r="11029" spans="21:34" x14ac:dyDescent="0.3">
      <c r="U11029" s="311" t="s">
        <v>69419</v>
      </c>
      <c r="V11029" s="312">
        <v>240</v>
      </c>
      <c r="X11029" s="267" t="s">
        <v>62481</v>
      </c>
      <c r="Y11029" s="268">
        <v>262.5</v>
      </c>
      <c r="AA11029" s="229" t="s">
        <v>35421</v>
      </c>
      <c r="AB11029" s="230">
        <v>25896.49</v>
      </c>
      <c r="AD11029" s="209" t="s">
        <v>25047</v>
      </c>
      <c r="AE11029" s="210">
        <v>745.87</v>
      </c>
      <c r="AF11029" s="93"/>
      <c r="AG11029" s="93"/>
      <c r="AH11029" s="93"/>
    </row>
    <row r="11030" spans="21:34" x14ac:dyDescent="0.3">
      <c r="U11030" s="311" t="s">
        <v>69420</v>
      </c>
      <c r="V11030" s="312">
        <v>412.88</v>
      </c>
      <c r="X11030" s="267" t="s">
        <v>53400</v>
      </c>
      <c r="Y11030" s="268">
        <v>603.53</v>
      </c>
      <c r="AA11030" s="229" t="s">
        <v>48177</v>
      </c>
      <c r="AB11030" s="230">
        <v>180</v>
      </c>
      <c r="AD11030" s="209" t="s">
        <v>25048</v>
      </c>
      <c r="AE11030" s="210">
        <v>208.38</v>
      </c>
      <c r="AF11030" s="93"/>
      <c r="AG11030" s="93"/>
      <c r="AH11030" s="93"/>
    </row>
    <row r="11031" spans="21:34" x14ac:dyDescent="0.3">
      <c r="U11031" s="311" t="s">
        <v>19104</v>
      </c>
      <c r="V11031" s="312">
        <v>11382.58</v>
      </c>
      <c r="X11031" s="267" t="s">
        <v>48190</v>
      </c>
      <c r="Y11031" s="268">
        <v>7737.05</v>
      </c>
      <c r="AA11031" s="229" t="s">
        <v>36571</v>
      </c>
      <c r="AB11031" s="230">
        <v>374431.41</v>
      </c>
      <c r="AD11031" s="209" t="s">
        <v>25049</v>
      </c>
      <c r="AE11031" s="210">
        <v>21902.07</v>
      </c>
      <c r="AF11031" s="93"/>
      <c r="AG11031" s="93"/>
      <c r="AH11031" s="93"/>
    </row>
    <row r="11032" spans="21:34" x14ac:dyDescent="0.3">
      <c r="U11032" s="311" t="s">
        <v>19105</v>
      </c>
      <c r="V11032" s="312">
        <v>225</v>
      </c>
      <c r="X11032" s="267" t="s">
        <v>60677</v>
      </c>
      <c r="Y11032" s="268">
        <v>-26.6</v>
      </c>
      <c r="AA11032" s="229" t="s">
        <v>36572</v>
      </c>
      <c r="AB11032" s="230">
        <v>221479.44</v>
      </c>
      <c r="AD11032" s="209" t="s">
        <v>25050</v>
      </c>
      <c r="AE11032" s="210">
        <v>1675.53</v>
      </c>
      <c r="AF11032" s="93"/>
      <c r="AG11032" s="93"/>
      <c r="AH11032" s="93"/>
    </row>
    <row r="11033" spans="21:34" x14ac:dyDescent="0.3">
      <c r="U11033" s="311" t="s">
        <v>19106</v>
      </c>
      <c r="V11033" s="312">
        <v>6124.36</v>
      </c>
      <c r="X11033" s="267" t="s">
        <v>63768</v>
      </c>
      <c r="Y11033" s="268">
        <v>2193.0500000000002</v>
      </c>
      <c r="AA11033" s="229" t="s">
        <v>25442</v>
      </c>
      <c r="AB11033" s="230">
        <v>117016.89</v>
      </c>
      <c r="AD11033" s="209" t="s">
        <v>25051</v>
      </c>
      <c r="AE11033" s="210">
        <v>9765</v>
      </c>
      <c r="AF11033" s="93"/>
      <c r="AG11033" s="93"/>
      <c r="AH11033" s="93"/>
    </row>
    <row r="11034" spans="21:34" x14ac:dyDescent="0.3">
      <c r="U11034" s="311" t="s">
        <v>33425</v>
      </c>
      <c r="V11034" s="312">
        <v>19365.63</v>
      </c>
      <c r="X11034" s="267" t="s">
        <v>63769</v>
      </c>
      <c r="Y11034" s="268">
        <v>167.77</v>
      </c>
      <c r="AA11034" s="229" t="s">
        <v>35422</v>
      </c>
      <c r="AB11034" s="230">
        <v>138030.15</v>
      </c>
      <c r="AD11034" s="209" t="s">
        <v>25052</v>
      </c>
      <c r="AE11034" s="210">
        <v>6900</v>
      </c>
      <c r="AF11034" s="93"/>
      <c r="AG11034" s="93"/>
      <c r="AH11034" s="93"/>
    </row>
    <row r="11035" spans="21:34" x14ac:dyDescent="0.3">
      <c r="U11035" s="311" t="s">
        <v>69421</v>
      </c>
      <c r="V11035" s="312">
        <v>1185.1400000000001</v>
      </c>
      <c r="X11035" s="267" t="s">
        <v>63770</v>
      </c>
      <c r="Y11035" s="268">
        <v>537.29999999999995</v>
      </c>
      <c r="AA11035" s="229" t="s">
        <v>35423</v>
      </c>
      <c r="AB11035" s="230">
        <v>18538.36</v>
      </c>
      <c r="AD11035" s="209" t="s">
        <v>25053</v>
      </c>
      <c r="AE11035" s="210">
        <v>21902.07</v>
      </c>
      <c r="AF11035" s="93"/>
      <c r="AG11035" s="93"/>
      <c r="AH11035" s="93"/>
    </row>
    <row r="11036" spans="21:34" x14ac:dyDescent="0.3">
      <c r="U11036" s="311" t="s">
        <v>49346</v>
      </c>
      <c r="V11036" s="312">
        <v>89864.94</v>
      </c>
      <c r="X11036" s="267" t="s">
        <v>56446</v>
      </c>
      <c r="Y11036" s="268">
        <v>3621.71</v>
      </c>
      <c r="AA11036" s="229" t="s">
        <v>35424</v>
      </c>
      <c r="AB11036" s="230">
        <v>318945.21000000002</v>
      </c>
      <c r="AD11036" s="209" t="s">
        <v>25054</v>
      </c>
      <c r="AE11036" s="210">
        <v>2850</v>
      </c>
      <c r="AF11036" s="93"/>
      <c r="AG11036" s="93"/>
      <c r="AH11036" s="93"/>
    </row>
    <row r="11037" spans="21:34" x14ac:dyDescent="0.3">
      <c r="U11037" s="311" t="s">
        <v>19108</v>
      </c>
      <c r="V11037" s="312">
        <v>7485.57</v>
      </c>
      <c r="X11037" s="267" t="s">
        <v>60678</v>
      </c>
      <c r="Y11037" s="268">
        <v>192</v>
      </c>
      <c r="AA11037" s="229" t="s">
        <v>48178</v>
      </c>
      <c r="AB11037" s="230">
        <v>263.25</v>
      </c>
      <c r="AD11037" s="209" t="s">
        <v>25055</v>
      </c>
      <c r="AE11037" s="210">
        <v>2421.4</v>
      </c>
      <c r="AF11037" s="93"/>
      <c r="AG11037" s="93"/>
      <c r="AH11037" s="93"/>
    </row>
    <row r="11038" spans="21:34" x14ac:dyDescent="0.3">
      <c r="U11038" s="311" t="s">
        <v>19109</v>
      </c>
      <c r="V11038" s="312">
        <v>13848.06</v>
      </c>
      <c r="X11038" s="267" t="s">
        <v>57725</v>
      </c>
      <c r="Y11038" s="268">
        <v>952.5</v>
      </c>
      <c r="AA11038" s="229" t="s">
        <v>49090</v>
      </c>
      <c r="AB11038" s="230">
        <v>50</v>
      </c>
      <c r="AD11038" s="209" t="s">
        <v>25056</v>
      </c>
      <c r="AE11038" s="210">
        <v>9765</v>
      </c>
      <c r="AF11038" s="93"/>
      <c r="AG11038" s="93"/>
      <c r="AH11038" s="93"/>
    </row>
    <row r="11039" spans="21:34" x14ac:dyDescent="0.3">
      <c r="U11039" s="311" t="s">
        <v>69422</v>
      </c>
      <c r="V11039" s="312">
        <v>551.38</v>
      </c>
      <c r="X11039" s="267" t="s">
        <v>60679</v>
      </c>
      <c r="Y11039" s="268">
        <v>395.64</v>
      </c>
      <c r="AA11039" s="229" t="s">
        <v>35425</v>
      </c>
      <c r="AB11039" s="230">
        <v>483.29</v>
      </c>
      <c r="AD11039" s="209" t="s">
        <v>25057</v>
      </c>
      <c r="AE11039" s="210">
        <v>208.38</v>
      </c>
      <c r="AF11039" s="93"/>
      <c r="AG11039" s="93"/>
      <c r="AH11039" s="93"/>
    </row>
    <row r="11040" spans="21:34" x14ac:dyDescent="0.3">
      <c r="U11040" s="311" t="s">
        <v>69423</v>
      </c>
      <c r="V11040" s="312">
        <v>539.95000000000005</v>
      </c>
      <c r="X11040" s="267" t="s">
        <v>61221</v>
      </c>
      <c r="Y11040" s="268">
        <v>1554.57</v>
      </c>
      <c r="AA11040" s="229" t="s">
        <v>40547</v>
      </c>
      <c r="AB11040" s="230">
        <v>544.99</v>
      </c>
      <c r="AD11040" s="209" t="s">
        <v>25058</v>
      </c>
      <c r="AE11040" s="210">
        <v>3000</v>
      </c>
      <c r="AF11040" s="93"/>
      <c r="AG11040" s="93"/>
      <c r="AH11040" s="93"/>
    </row>
    <row r="11041" spans="21:34" x14ac:dyDescent="0.3">
      <c r="U11041" s="311" t="s">
        <v>19110</v>
      </c>
      <c r="V11041" s="312">
        <v>32930.18</v>
      </c>
      <c r="X11041" s="267" t="s">
        <v>59181</v>
      </c>
      <c r="Y11041" s="268">
        <v>84123.37</v>
      </c>
      <c r="AA11041" s="229" t="s">
        <v>36573</v>
      </c>
      <c r="AB11041" s="230">
        <v>328.86</v>
      </c>
      <c r="AD11041" s="209" t="s">
        <v>25059</v>
      </c>
      <c r="AE11041" s="210">
        <v>6500</v>
      </c>
      <c r="AF11041" s="93"/>
      <c r="AG11041" s="93"/>
      <c r="AH11041" s="93"/>
    </row>
    <row r="11042" spans="21:34" x14ac:dyDescent="0.3">
      <c r="U11042" s="311" t="s">
        <v>19128</v>
      </c>
      <c r="V11042" s="312">
        <v>20104.259999999998</v>
      </c>
      <c r="X11042" s="267" t="s">
        <v>59182</v>
      </c>
      <c r="Y11042" s="268">
        <v>21576.16</v>
      </c>
      <c r="AA11042" s="229" t="s">
        <v>25443</v>
      </c>
      <c r="AB11042" s="230">
        <v>59187.38</v>
      </c>
      <c r="AD11042" s="209" t="s">
        <v>25060</v>
      </c>
      <c r="AE11042" s="210">
        <v>715.1</v>
      </c>
      <c r="AF11042" s="93"/>
      <c r="AG11042" s="93"/>
      <c r="AH11042" s="93"/>
    </row>
    <row r="11043" spans="21:34" x14ac:dyDescent="0.3">
      <c r="U11043" s="311" t="s">
        <v>50633</v>
      </c>
      <c r="V11043" s="312">
        <v>8677.9</v>
      </c>
      <c r="X11043" s="267" t="s">
        <v>62482</v>
      </c>
      <c r="Y11043" s="268">
        <v>202299.47</v>
      </c>
      <c r="AA11043" s="229" t="s">
        <v>53313</v>
      </c>
      <c r="AB11043" s="230">
        <v>162278.94</v>
      </c>
      <c r="AD11043" s="209" t="s">
        <v>25061</v>
      </c>
      <c r="AE11043" s="210">
        <v>195</v>
      </c>
      <c r="AF11043" s="93"/>
      <c r="AG11043" s="93"/>
      <c r="AH11043" s="93"/>
    </row>
    <row r="11044" spans="21:34" x14ac:dyDescent="0.3">
      <c r="U11044" s="311" t="s">
        <v>50634</v>
      </c>
      <c r="V11044" s="312">
        <v>43260</v>
      </c>
      <c r="X11044" s="267" t="s">
        <v>63322</v>
      </c>
      <c r="Y11044" s="268">
        <v>21014</v>
      </c>
      <c r="AA11044" s="229" t="s">
        <v>35426</v>
      </c>
      <c r="AB11044" s="230">
        <v>45005.56</v>
      </c>
      <c r="AD11044" s="209" t="s">
        <v>25062</v>
      </c>
      <c r="AE11044" s="210">
        <v>458.35</v>
      </c>
      <c r="AF11044" s="93"/>
      <c r="AG11044" s="93"/>
      <c r="AH11044" s="93"/>
    </row>
    <row r="11045" spans="21:34" x14ac:dyDescent="0.3">
      <c r="U11045" s="311" t="s">
        <v>46017</v>
      </c>
      <c r="V11045" s="312">
        <v>61058.22</v>
      </c>
      <c r="X11045" s="267" t="s">
        <v>63323</v>
      </c>
      <c r="Y11045" s="268">
        <v>1607.57</v>
      </c>
      <c r="AA11045" s="229" t="s">
        <v>40548</v>
      </c>
      <c r="AB11045" s="230">
        <v>166934.99</v>
      </c>
      <c r="AD11045" s="209" t="s">
        <v>25063</v>
      </c>
      <c r="AE11045" s="210">
        <v>618.27</v>
      </c>
      <c r="AF11045" s="93"/>
      <c r="AG11045" s="93"/>
      <c r="AH11045" s="93"/>
    </row>
    <row r="11046" spans="21:34" x14ac:dyDescent="0.3">
      <c r="U11046" s="311" t="s">
        <v>50636</v>
      </c>
      <c r="V11046" s="312">
        <v>31609.9</v>
      </c>
      <c r="X11046" s="267" t="s">
        <v>63324</v>
      </c>
      <c r="Y11046" s="268">
        <v>5148.43</v>
      </c>
      <c r="AA11046" s="229" t="s">
        <v>35427</v>
      </c>
      <c r="AB11046" s="230">
        <v>90756.54</v>
      </c>
      <c r="AD11046" s="209" t="s">
        <v>25064</v>
      </c>
      <c r="AE11046" s="210">
        <v>149.34</v>
      </c>
      <c r="AF11046" s="93"/>
      <c r="AG11046" s="93"/>
      <c r="AH11046" s="93"/>
    </row>
    <row r="11047" spans="21:34" x14ac:dyDescent="0.3">
      <c r="U11047" s="311" t="s">
        <v>19129</v>
      </c>
      <c r="V11047" s="312">
        <v>18384.7</v>
      </c>
      <c r="X11047" s="267" t="s">
        <v>64758</v>
      </c>
      <c r="Y11047" s="268">
        <v>8000</v>
      </c>
      <c r="AA11047" s="229" t="s">
        <v>25444</v>
      </c>
      <c r="AB11047" s="230">
        <v>264.82</v>
      </c>
      <c r="AD11047" s="209" t="s">
        <v>25065</v>
      </c>
      <c r="AE11047" s="210">
        <v>243</v>
      </c>
      <c r="AF11047" s="93"/>
      <c r="AG11047" s="93"/>
      <c r="AH11047" s="93"/>
    </row>
    <row r="11048" spans="21:34" x14ac:dyDescent="0.3">
      <c r="U11048" s="311" t="s">
        <v>50637</v>
      </c>
      <c r="V11048" s="312">
        <v>5057.6400000000003</v>
      </c>
      <c r="X11048" s="267" t="s">
        <v>63771</v>
      </c>
      <c r="Y11048" s="268">
        <v>612</v>
      </c>
      <c r="AA11048" s="229" t="s">
        <v>50282</v>
      </c>
      <c r="AB11048" s="230">
        <v>10961</v>
      </c>
      <c r="AD11048" s="209" t="s">
        <v>25066</v>
      </c>
      <c r="AE11048" s="210">
        <v>5156.3100000000004</v>
      </c>
      <c r="AF11048" s="93"/>
      <c r="AG11048" s="93"/>
      <c r="AH11048" s="93"/>
    </row>
    <row r="11049" spans="21:34" x14ac:dyDescent="0.3">
      <c r="U11049" s="311" t="s">
        <v>19131</v>
      </c>
      <c r="V11049" s="312">
        <v>-2423.65</v>
      </c>
      <c r="X11049" s="267" t="s">
        <v>63772</v>
      </c>
      <c r="Y11049" s="268">
        <v>1960</v>
      </c>
      <c r="AA11049" s="229" t="s">
        <v>53314</v>
      </c>
      <c r="AB11049" s="230">
        <v>28100</v>
      </c>
      <c r="AD11049" s="209" t="s">
        <v>25067</v>
      </c>
      <c r="AE11049" s="210">
        <v>8146.69</v>
      </c>
      <c r="AF11049" s="93"/>
      <c r="AG11049" s="93"/>
      <c r="AH11049" s="93"/>
    </row>
    <row r="11050" spans="21:34" x14ac:dyDescent="0.3">
      <c r="U11050" s="311" t="s">
        <v>43202</v>
      </c>
      <c r="V11050" s="312">
        <v>586.27</v>
      </c>
      <c r="X11050" s="267" t="s">
        <v>64759</v>
      </c>
      <c r="Y11050" s="268">
        <v>1902.96</v>
      </c>
      <c r="AA11050" s="229" t="s">
        <v>53315</v>
      </c>
      <c r="AB11050" s="230">
        <v>2149.67</v>
      </c>
      <c r="AD11050" s="209" t="s">
        <v>25068</v>
      </c>
      <c r="AE11050" s="210">
        <v>405.74</v>
      </c>
      <c r="AF11050" s="93"/>
      <c r="AG11050" s="93"/>
      <c r="AH11050" s="93"/>
    </row>
    <row r="11051" spans="21:34" x14ac:dyDescent="0.3">
      <c r="U11051" s="311" t="s">
        <v>43203</v>
      </c>
      <c r="V11051" s="312">
        <v>567.77</v>
      </c>
      <c r="X11051" s="267" t="s">
        <v>57726</v>
      </c>
      <c r="Y11051" s="268">
        <v>63070.74</v>
      </c>
      <c r="AA11051" s="229" t="s">
        <v>50283</v>
      </c>
      <c r="AB11051" s="230">
        <v>3012.76</v>
      </c>
      <c r="AD11051" s="209" t="s">
        <v>25069</v>
      </c>
      <c r="AE11051" s="210">
        <v>9868.26</v>
      </c>
      <c r="AF11051" s="93"/>
      <c r="AG11051" s="93"/>
      <c r="AH11051" s="93"/>
    </row>
    <row r="11052" spans="21:34" x14ac:dyDescent="0.3">
      <c r="U11052" s="311" t="s">
        <v>60888</v>
      </c>
      <c r="V11052" s="312">
        <v>-155.97999999999999</v>
      </c>
      <c r="X11052" s="267" t="s">
        <v>57727</v>
      </c>
      <c r="Y11052" s="268">
        <v>4645.25</v>
      </c>
      <c r="AA11052" s="229" t="s">
        <v>50284</v>
      </c>
      <c r="AB11052" s="230">
        <v>247.86</v>
      </c>
      <c r="AD11052" s="209" t="s">
        <v>25070</v>
      </c>
      <c r="AE11052" s="210">
        <v>750</v>
      </c>
      <c r="AF11052" s="93"/>
      <c r="AG11052" s="93"/>
      <c r="AH11052" s="93"/>
    </row>
    <row r="11053" spans="21:34" x14ac:dyDescent="0.3">
      <c r="U11053" s="311" t="s">
        <v>60889</v>
      </c>
      <c r="V11053" s="312">
        <v>26.39</v>
      </c>
      <c r="X11053" s="267" t="s">
        <v>57728</v>
      </c>
      <c r="Y11053" s="268">
        <v>13065.28</v>
      </c>
      <c r="AA11053" s="229" t="s">
        <v>50285</v>
      </c>
      <c r="AB11053" s="230">
        <v>780.84</v>
      </c>
      <c r="AD11053" s="209" t="s">
        <v>25071</v>
      </c>
      <c r="AE11053" s="210">
        <v>1422</v>
      </c>
      <c r="AF11053" s="93"/>
      <c r="AG11053" s="93"/>
      <c r="AH11053" s="93"/>
    </row>
    <row r="11054" spans="21:34" x14ac:dyDescent="0.3">
      <c r="U11054" s="311" t="s">
        <v>69424</v>
      </c>
      <c r="V11054" s="312">
        <v>875</v>
      </c>
      <c r="X11054" s="267" t="s">
        <v>64760</v>
      </c>
      <c r="Y11054" s="268">
        <v>14285.5</v>
      </c>
      <c r="AA11054" s="229" t="s">
        <v>49091</v>
      </c>
      <c r="AB11054" s="230">
        <v>13083.25</v>
      </c>
      <c r="AD11054" s="209" t="s">
        <v>25072</v>
      </c>
      <c r="AE11054" s="210">
        <v>33035.01</v>
      </c>
      <c r="AF11054" s="93"/>
      <c r="AG11054" s="93"/>
      <c r="AH11054" s="93"/>
    </row>
    <row r="11055" spans="21:34" x14ac:dyDescent="0.3">
      <c r="U11055" s="311" t="s">
        <v>43204</v>
      </c>
      <c r="V11055" s="312">
        <v>2585.61</v>
      </c>
      <c r="X11055" s="267" t="s">
        <v>58316</v>
      </c>
      <c r="Y11055" s="268">
        <v>24882</v>
      </c>
      <c r="AA11055" s="229" t="s">
        <v>53316</v>
      </c>
      <c r="AB11055" s="230">
        <v>700</v>
      </c>
      <c r="AD11055" s="209" t="s">
        <v>25073</v>
      </c>
      <c r="AE11055" s="210">
        <v>4808</v>
      </c>
      <c r="AF11055" s="93"/>
      <c r="AG11055" s="93"/>
      <c r="AH11055" s="93"/>
    </row>
    <row r="11056" spans="21:34" x14ac:dyDescent="0.3">
      <c r="U11056" s="311" t="s">
        <v>19132</v>
      </c>
      <c r="V11056" s="312">
        <v>52692.45</v>
      </c>
      <c r="X11056" s="267" t="s">
        <v>57729</v>
      </c>
      <c r="Y11056" s="268">
        <v>17472.03</v>
      </c>
      <c r="AA11056" s="229" t="s">
        <v>53317</v>
      </c>
      <c r="AB11056" s="230">
        <v>2160</v>
      </c>
      <c r="AD11056" s="209" t="s">
        <v>25074</v>
      </c>
      <c r="AE11056" s="210">
        <v>898</v>
      </c>
      <c r="AF11056" s="93"/>
      <c r="AG11056" s="93"/>
      <c r="AH11056" s="93"/>
    </row>
    <row r="11057" spans="21:34" x14ac:dyDescent="0.3">
      <c r="U11057" s="311" t="s">
        <v>19133</v>
      </c>
      <c r="V11057" s="312">
        <v>4907.0600000000004</v>
      </c>
      <c r="X11057" s="267" t="s">
        <v>57730</v>
      </c>
      <c r="Y11057" s="268">
        <v>16713.400000000001</v>
      </c>
      <c r="AA11057" s="229" t="s">
        <v>53318</v>
      </c>
      <c r="AB11057" s="230">
        <v>218.8</v>
      </c>
      <c r="AD11057" s="209" t="s">
        <v>25075</v>
      </c>
      <c r="AE11057" s="210">
        <v>3000</v>
      </c>
      <c r="AF11057" s="93"/>
      <c r="AG11057" s="93"/>
      <c r="AH11057" s="93"/>
    </row>
    <row r="11058" spans="21:34" x14ac:dyDescent="0.3">
      <c r="U11058" s="311" t="s">
        <v>50638</v>
      </c>
      <c r="V11058" s="312">
        <v>5019.1499999999996</v>
      </c>
      <c r="X11058" s="267" t="s">
        <v>59773</v>
      </c>
      <c r="Y11058" s="268">
        <v>15900</v>
      </c>
      <c r="AA11058" s="229" t="s">
        <v>53319</v>
      </c>
      <c r="AB11058" s="230">
        <v>689.26</v>
      </c>
      <c r="AD11058" s="209" t="s">
        <v>25076</v>
      </c>
      <c r="AE11058" s="210">
        <v>33035.01</v>
      </c>
      <c r="AF11058" s="93"/>
      <c r="AG11058" s="93"/>
      <c r="AH11058" s="93"/>
    </row>
    <row r="11059" spans="21:34" x14ac:dyDescent="0.3">
      <c r="U11059" s="311" t="s">
        <v>19134</v>
      </c>
      <c r="V11059" s="312">
        <v>19099.98</v>
      </c>
      <c r="X11059" s="267" t="s">
        <v>58317</v>
      </c>
      <c r="Y11059" s="268">
        <v>28920</v>
      </c>
      <c r="AA11059" s="229" t="s">
        <v>53320</v>
      </c>
      <c r="AB11059" s="230">
        <v>567</v>
      </c>
      <c r="AD11059" s="209" t="s">
        <v>25077</v>
      </c>
      <c r="AE11059" s="210">
        <v>6500</v>
      </c>
      <c r="AF11059" s="93"/>
      <c r="AG11059" s="93"/>
      <c r="AH11059" s="93"/>
    </row>
    <row r="11060" spans="21:34" x14ac:dyDescent="0.3">
      <c r="U11060" s="311" t="s">
        <v>19158</v>
      </c>
      <c r="V11060" s="312">
        <v>3771.68</v>
      </c>
      <c r="X11060" s="267" t="s">
        <v>58882</v>
      </c>
      <c r="Y11060" s="268">
        <v>15215.42</v>
      </c>
      <c r="AA11060" s="229" t="s">
        <v>53321</v>
      </c>
      <c r="AB11060" s="230">
        <v>122.2</v>
      </c>
      <c r="AD11060" s="209" t="s">
        <v>25078</v>
      </c>
      <c r="AE11060" s="210">
        <v>715.1</v>
      </c>
      <c r="AF11060" s="93"/>
      <c r="AG11060" s="93"/>
      <c r="AH11060" s="93"/>
    </row>
    <row r="11061" spans="21:34" x14ac:dyDescent="0.3">
      <c r="U11061" s="311" t="s">
        <v>19164</v>
      </c>
      <c r="V11061" s="312">
        <v>135.54</v>
      </c>
      <c r="X11061" s="267" t="s">
        <v>25775</v>
      </c>
      <c r="Y11061" s="268">
        <v>179.83</v>
      </c>
      <c r="AA11061" s="229" t="s">
        <v>33969</v>
      </c>
      <c r="AB11061" s="230">
        <v>53511.79</v>
      </c>
      <c r="AD11061" s="209" t="s">
        <v>25079</v>
      </c>
      <c r="AE11061" s="210">
        <v>195</v>
      </c>
      <c r="AF11061" s="93"/>
      <c r="AG11061" s="93"/>
      <c r="AH11061" s="93"/>
    </row>
    <row r="11062" spans="21:34" x14ac:dyDescent="0.3">
      <c r="U11062" s="311" t="s">
        <v>19165</v>
      </c>
      <c r="V11062" s="312">
        <v>948.45</v>
      </c>
      <c r="X11062" s="267" t="s">
        <v>49096</v>
      </c>
      <c r="Y11062" s="268">
        <v>3601.48</v>
      </c>
      <c r="AA11062" s="229" t="s">
        <v>47155</v>
      </c>
      <c r="AB11062" s="230">
        <v>983.49</v>
      </c>
      <c r="AD11062" s="209" t="s">
        <v>25080</v>
      </c>
      <c r="AE11062" s="210">
        <v>458.35</v>
      </c>
      <c r="AF11062" s="93"/>
      <c r="AG11062" s="93"/>
      <c r="AH11062" s="93"/>
    </row>
    <row r="11063" spans="21:34" x14ac:dyDescent="0.3">
      <c r="U11063" s="311" t="s">
        <v>19204</v>
      </c>
      <c r="V11063" s="312">
        <v>48441.45</v>
      </c>
      <c r="X11063" s="267" t="s">
        <v>33988</v>
      </c>
      <c r="Y11063" s="268">
        <v>558.17999999999995</v>
      </c>
      <c r="AA11063" s="229" t="s">
        <v>35428</v>
      </c>
      <c r="AB11063" s="230">
        <v>91590</v>
      </c>
      <c r="AD11063" s="209" t="s">
        <v>25081</v>
      </c>
      <c r="AE11063" s="210">
        <v>2283.27</v>
      </c>
      <c r="AF11063" s="93"/>
      <c r="AG11063" s="93"/>
      <c r="AH11063" s="93"/>
    </row>
    <row r="11064" spans="21:34" x14ac:dyDescent="0.3">
      <c r="U11064" s="311" t="s">
        <v>69425</v>
      </c>
      <c r="V11064" s="312">
        <v>34858.46</v>
      </c>
      <c r="X11064" s="267" t="s">
        <v>35471</v>
      </c>
      <c r="Y11064" s="268">
        <v>669.8</v>
      </c>
      <c r="AA11064" s="229" t="s">
        <v>42813</v>
      </c>
      <c r="AB11064" s="230">
        <v>65232.49</v>
      </c>
      <c r="AD11064" s="209" t="s">
        <v>25082</v>
      </c>
      <c r="AE11064" s="210">
        <v>7210.05</v>
      </c>
      <c r="AF11064" s="93"/>
      <c r="AG11064" s="93"/>
      <c r="AH11064" s="93"/>
    </row>
    <row r="11065" spans="21:34" x14ac:dyDescent="0.3">
      <c r="U11065" s="311" t="s">
        <v>34945</v>
      </c>
      <c r="V11065" s="312">
        <v>43126.64</v>
      </c>
      <c r="X11065" s="267" t="s">
        <v>55333</v>
      </c>
      <c r="Y11065" s="268">
        <v>39705.74</v>
      </c>
      <c r="AA11065" s="229" t="s">
        <v>53322</v>
      </c>
      <c r="AB11065" s="230">
        <v>1369.74</v>
      </c>
      <c r="AD11065" s="209" t="s">
        <v>25083</v>
      </c>
      <c r="AE11065" s="210">
        <v>149.34</v>
      </c>
      <c r="AF11065" s="93"/>
      <c r="AG11065" s="93"/>
      <c r="AH11065" s="93"/>
    </row>
    <row r="11066" spans="21:34" x14ac:dyDescent="0.3">
      <c r="U11066" s="311" t="s">
        <v>19207</v>
      </c>
      <c r="V11066" s="312">
        <v>1164.3</v>
      </c>
      <c r="X11066" s="267" t="s">
        <v>47180</v>
      </c>
      <c r="Y11066" s="268">
        <v>434.77</v>
      </c>
      <c r="AA11066" s="229" t="s">
        <v>42814</v>
      </c>
      <c r="AB11066" s="230">
        <v>179222.74</v>
      </c>
      <c r="AD11066" s="209" t="s">
        <v>25084</v>
      </c>
      <c r="AE11066" s="210">
        <v>22822.95</v>
      </c>
      <c r="AF11066" s="93"/>
      <c r="AG11066" s="93"/>
      <c r="AH11066" s="93"/>
    </row>
    <row r="11067" spans="21:34" x14ac:dyDescent="0.3">
      <c r="U11067" s="311" t="s">
        <v>19208</v>
      </c>
      <c r="V11067" s="312">
        <v>2426.46</v>
      </c>
      <c r="X11067" s="267" t="s">
        <v>63773</v>
      </c>
      <c r="Y11067" s="268">
        <v>4400</v>
      </c>
      <c r="AA11067" s="229" t="s">
        <v>35429</v>
      </c>
      <c r="AB11067" s="230">
        <v>11061.6</v>
      </c>
      <c r="AD11067" s="209" t="s">
        <v>25085</v>
      </c>
      <c r="AE11067" s="210">
        <v>1000</v>
      </c>
      <c r="AF11067" s="93"/>
      <c r="AG11067" s="93"/>
      <c r="AH11067" s="93"/>
    </row>
    <row r="11068" spans="21:34" x14ac:dyDescent="0.3">
      <c r="U11068" s="311" t="s">
        <v>19209</v>
      </c>
      <c r="V11068" s="312">
        <v>674.54</v>
      </c>
      <c r="X11068" s="267" t="s">
        <v>63774</v>
      </c>
      <c r="Y11068" s="268">
        <v>327.33</v>
      </c>
      <c r="AA11068" s="229" t="s">
        <v>48179</v>
      </c>
      <c r="AB11068" s="230">
        <v>12093.33</v>
      </c>
      <c r="AD11068" s="209" t="s">
        <v>25086</v>
      </c>
      <c r="AE11068" s="210">
        <v>76.53</v>
      </c>
      <c r="AF11068" s="93"/>
      <c r="AG11068" s="93"/>
      <c r="AH11068" s="93"/>
    </row>
    <row r="11069" spans="21:34" x14ac:dyDescent="0.3">
      <c r="U11069" s="311" t="s">
        <v>69426</v>
      </c>
      <c r="V11069" s="312">
        <v>8.5299999999999994</v>
      </c>
      <c r="X11069" s="267" t="s">
        <v>63775</v>
      </c>
      <c r="Y11069" s="268">
        <v>8125</v>
      </c>
      <c r="AA11069" s="229" t="s">
        <v>50286</v>
      </c>
      <c r="AB11069" s="230">
        <v>16647.5</v>
      </c>
      <c r="AD11069" s="209" t="s">
        <v>25087</v>
      </c>
      <c r="AE11069" s="210">
        <v>3575</v>
      </c>
      <c r="AF11069" s="93"/>
      <c r="AG11069" s="93"/>
      <c r="AH11069" s="93"/>
    </row>
    <row r="11070" spans="21:34" x14ac:dyDescent="0.3">
      <c r="U11070" s="311" t="s">
        <v>19210</v>
      </c>
      <c r="V11070" s="312">
        <v>4697.8999999999996</v>
      </c>
      <c r="X11070" s="267" t="s">
        <v>63776</v>
      </c>
      <c r="Y11070" s="268">
        <v>607.01</v>
      </c>
      <c r="AA11070" s="229" t="s">
        <v>33970</v>
      </c>
      <c r="AB11070" s="230">
        <v>32796.06</v>
      </c>
      <c r="AD11070" s="209" t="s">
        <v>25088</v>
      </c>
      <c r="AE11070" s="210">
        <v>9709.7199999999993</v>
      </c>
      <c r="AF11070" s="93"/>
      <c r="AG11070" s="93"/>
      <c r="AH11070" s="93"/>
    </row>
    <row r="11071" spans="21:34" x14ac:dyDescent="0.3">
      <c r="U11071" s="311" t="s">
        <v>19211</v>
      </c>
      <c r="V11071" s="312">
        <v>8415</v>
      </c>
      <c r="X11071" s="267" t="s">
        <v>63325</v>
      </c>
      <c r="Y11071" s="268">
        <v>1196.46</v>
      </c>
      <c r="AA11071" s="229" t="s">
        <v>33971</v>
      </c>
      <c r="AB11071" s="230">
        <v>42490.47</v>
      </c>
      <c r="AD11071" s="209" t="s">
        <v>25089</v>
      </c>
      <c r="AE11071" s="210">
        <v>1049.75</v>
      </c>
      <c r="AF11071" s="93"/>
      <c r="AG11071" s="93"/>
      <c r="AH11071" s="93"/>
    </row>
    <row r="11072" spans="21:34" x14ac:dyDescent="0.3">
      <c r="U11072" s="311" t="s">
        <v>69427</v>
      </c>
      <c r="V11072" s="312">
        <v>6514.75</v>
      </c>
      <c r="X11072" s="267" t="s">
        <v>63777</v>
      </c>
      <c r="Y11072" s="268">
        <v>4214.3999999999996</v>
      </c>
      <c r="AA11072" s="229" t="s">
        <v>35430</v>
      </c>
      <c r="AB11072" s="230">
        <v>11950</v>
      </c>
      <c r="AD11072" s="209" t="s">
        <v>25090</v>
      </c>
      <c r="AE11072" s="210">
        <v>425</v>
      </c>
      <c r="AF11072" s="93"/>
      <c r="AG11072" s="93"/>
      <c r="AH11072" s="93"/>
    </row>
    <row r="11073" spans="21:34" x14ac:dyDescent="0.3">
      <c r="U11073" s="311" t="s">
        <v>19212</v>
      </c>
      <c r="V11073" s="312">
        <v>23560.81</v>
      </c>
      <c r="X11073" s="267" t="s">
        <v>63778</v>
      </c>
      <c r="Y11073" s="268">
        <v>643.05999999999995</v>
      </c>
      <c r="AA11073" s="229" t="s">
        <v>35431</v>
      </c>
      <c r="AB11073" s="230">
        <v>541585.86</v>
      </c>
      <c r="AD11073" s="209" t="s">
        <v>25091</v>
      </c>
      <c r="AE11073" s="210">
        <v>10061</v>
      </c>
      <c r="AF11073" s="93"/>
      <c r="AG11073" s="93"/>
      <c r="AH11073" s="93"/>
    </row>
    <row r="11074" spans="21:34" x14ac:dyDescent="0.3">
      <c r="U11074" s="311" t="s">
        <v>19213</v>
      </c>
      <c r="V11074" s="312">
        <v>33625.5</v>
      </c>
      <c r="X11074" s="267" t="s">
        <v>62190</v>
      </c>
      <c r="Y11074" s="268">
        <v>5665.09</v>
      </c>
      <c r="AA11074" s="229" t="s">
        <v>53323</v>
      </c>
      <c r="AB11074" s="230">
        <v>3336.9</v>
      </c>
      <c r="AD11074" s="209" t="s">
        <v>25092</v>
      </c>
      <c r="AE11074" s="210">
        <v>750</v>
      </c>
      <c r="AF11074" s="93"/>
      <c r="AG11074" s="93"/>
      <c r="AH11074" s="93"/>
    </row>
    <row r="11075" spans="21:34" x14ac:dyDescent="0.3">
      <c r="U11075" s="311" t="s">
        <v>19214</v>
      </c>
      <c r="V11075" s="312">
        <v>57915.27</v>
      </c>
      <c r="X11075" s="267" t="s">
        <v>62191</v>
      </c>
      <c r="Y11075" s="268">
        <v>472.56</v>
      </c>
      <c r="AA11075" s="229" t="s">
        <v>48180</v>
      </c>
      <c r="AB11075" s="230">
        <v>7369.44</v>
      </c>
      <c r="AD11075" s="209" t="s">
        <v>25093</v>
      </c>
      <c r="AE11075" s="210">
        <v>6113</v>
      </c>
      <c r="AF11075" s="93"/>
      <c r="AG11075" s="93"/>
      <c r="AH11075" s="93"/>
    </row>
    <row r="11076" spans="21:34" x14ac:dyDescent="0.3">
      <c r="U11076" s="311" t="s">
        <v>19247</v>
      </c>
      <c r="V11076" s="312">
        <v>49079.42</v>
      </c>
      <c r="X11076" s="267" t="s">
        <v>57731</v>
      </c>
      <c r="Y11076" s="268">
        <v>1399</v>
      </c>
      <c r="AA11076" s="229" t="s">
        <v>53324</v>
      </c>
      <c r="AB11076" s="230">
        <v>27459.43</v>
      </c>
      <c r="AD11076" s="209" t="s">
        <v>25094</v>
      </c>
      <c r="AE11076" s="210">
        <v>2073</v>
      </c>
      <c r="AF11076" s="93"/>
      <c r="AG11076" s="93"/>
      <c r="AH11076" s="93"/>
    </row>
    <row r="11077" spans="21:34" x14ac:dyDescent="0.3">
      <c r="U11077" s="311" t="s">
        <v>19248</v>
      </c>
      <c r="V11077" s="312">
        <v>41283.730000000003</v>
      </c>
      <c r="X11077" s="267" t="s">
        <v>63326</v>
      </c>
      <c r="Y11077" s="268">
        <v>770.11</v>
      </c>
      <c r="AA11077" s="229" t="s">
        <v>48181</v>
      </c>
      <c r="AB11077" s="230">
        <v>18929.75</v>
      </c>
      <c r="AD11077" s="209" t="s">
        <v>25095</v>
      </c>
      <c r="AE11077" s="210">
        <v>16385</v>
      </c>
      <c r="AF11077" s="93"/>
      <c r="AG11077" s="93"/>
      <c r="AH11077" s="93"/>
    </row>
    <row r="11078" spans="21:34" x14ac:dyDescent="0.3">
      <c r="U11078" s="311" t="s">
        <v>69428</v>
      </c>
      <c r="V11078" s="312">
        <v>6730.94</v>
      </c>
      <c r="X11078" s="267" t="s">
        <v>55334</v>
      </c>
      <c r="Y11078" s="268">
        <v>16858.259999999998</v>
      </c>
      <c r="AA11078" s="229" t="s">
        <v>48182</v>
      </c>
      <c r="AB11078" s="230">
        <v>1403.88</v>
      </c>
      <c r="AD11078" s="209" t="s">
        <v>25096</v>
      </c>
      <c r="AE11078" s="210">
        <v>1080</v>
      </c>
      <c r="AF11078" s="93"/>
      <c r="AG11078" s="93"/>
      <c r="AH11078" s="93"/>
    </row>
    <row r="11079" spans="21:34" x14ac:dyDescent="0.3">
      <c r="U11079" s="311" t="s">
        <v>69429</v>
      </c>
      <c r="V11079" s="312">
        <v>59775</v>
      </c>
      <c r="X11079" s="267" t="s">
        <v>63327</v>
      </c>
      <c r="Y11079" s="268">
        <v>139.71</v>
      </c>
      <c r="AA11079" s="229" t="s">
        <v>48183</v>
      </c>
      <c r="AB11079" s="230">
        <v>4274.6099999999997</v>
      </c>
      <c r="AD11079" s="209" t="s">
        <v>25097</v>
      </c>
      <c r="AE11079" s="210">
        <v>82.64</v>
      </c>
      <c r="AF11079" s="93"/>
      <c r="AG11079" s="93"/>
      <c r="AH11079" s="93"/>
    </row>
    <row r="11080" spans="21:34" x14ac:dyDescent="0.3">
      <c r="U11080" s="311" t="s">
        <v>69430</v>
      </c>
      <c r="V11080" s="312">
        <v>34080</v>
      </c>
      <c r="X11080" s="267" t="s">
        <v>53401</v>
      </c>
      <c r="Y11080" s="268">
        <v>186.9</v>
      </c>
      <c r="AA11080" s="229" t="s">
        <v>48184</v>
      </c>
      <c r="AB11080" s="230">
        <v>3869.63</v>
      </c>
      <c r="AD11080" s="209" t="s">
        <v>25098</v>
      </c>
      <c r="AE11080" s="210">
        <v>2830</v>
      </c>
      <c r="AF11080" s="93"/>
      <c r="AG11080" s="93"/>
      <c r="AH11080" s="93"/>
    </row>
    <row r="11081" spans="21:34" x14ac:dyDescent="0.3">
      <c r="U11081" s="311" t="s">
        <v>69431</v>
      </c>
      <c r="V11081" s="312">
        <v>42094.75</v>
      </c>
      <c r="X11081" s="267" t="s">
        <v>59774</v>
      </c>
      <c r="Y11081" s="268">
        <v>18076.900000000001</v>
      </c>
      <c r="AA11081" s="229" t="s">
        <v>45411</v>
      </c>
      <c r="AB11081" s="230">
        <v>492027.26</v>
      </c>
      <c r="AD11081" s="209" t="s">
        <v>25099</v>
      </c>
      <c r="AE11081" s="210">
        <v>159.16999999999999</v>
      </c>
      <c r="AF11081" s="93"/>
      <c r="AG11081" s="93"/>
      <c r="AH11081" s="93"/>
    </row>
    <row r="11082" spans="21:34" x14ac:dyDescent="0.3">
      <c r="U11082" s="311" t="s">
        <v>19252</v>
      </c>
      <c r="V11082" s="312">
        <v>17280.66</v>
      </c>
      <c r="X11082" s="267" t="s">
        <v>59775</v>
      </c>
      <c r="Y11082" s="268">
        <v>1312.46</v>
      </c>
      <c r="AA11082" s="229" t="s">
        <v>45412</v>
      </c>
      <c r="AB11082" s="230">
        <v>37640.239999999998</v>
      </c>
      <c r="AD11082" s="209" t="s">
        <v>25100</v>
      </c>
      <c r="AE11082" s="210">
        <v>24571</v>
      </c>
      <c r="AF11082" s="93"/>
      <c r="AG11082" s="93"/>
      <c r="AH11082" s="93"/>
    </row>
    <row r="11083" spans="21:34" x14ac:dyDescent="0.3">
      <c r="U11083" s="311" t="s">
        <v>56784</v>
      </c>
      <c r="V11083" s="312">
        <v>1586.22</v>
      </c>
      <c r="X11083" s="267" t="s">
        <v>59776</v>
      </c>
      <c r="Y11083" s="268">
        <v>557.54</v>
      </c>
      <c r="AA11083" s="229" t="s">
        <v>45413</v>
      </c>
      <c r="AB11083" s="230">
        <v>2696956.3</v>
      </c>
      <c r="AD11083" s="209" t="s">
        <v>25101</v>
      </c>
      <c r="AE11083" s="210">
        <v>3575</v>
      </c>
      <c r="AF11083" s="93"/>
      <c r="AG11083" s="93"/>
      <c r="AH11083" s="93"/>
    </row>
    <row r="11084" spans="21:34" x14ac:dyDescent="0.3">
      <c r="U11084" s="311" t="s">
        <v>19254</v>
      </c>
      <c r="V11084" s="312">
        <v>20913.88</v>
      </c>
      <c r="X11084" s="267" t="s">
        <v>59777</v>
      </c>
      <c r="Y11084" s="268">
        <v>1260.78</v>
      </c>
      <c r="AA11084" s="229" t="s">
        <v>45414</v>
      </c>
      <c r="AB11084" s="230">
        <v>205240.48</v>
      </c>
      <c r="AD11084" s="209" t="s">
        <v>25102</v>
      </c>
      <c r="AE11084" s="210">
        <v>10134.719999999999</v>
      </c>
      <c r="AF11084" s="93"/>
      <c r="AG11084" s="93"/>
      <c r="AH11084" s="93"/>
    </row>
    <row r="11085" spans="21:34" x14ac:dyDescent="0.3">
      <c r="U11085" s="311" t="s">
        <v>55600</v>
      </c>
      <c r="V11085" s="312">
        <v>592.4</v>
      </c>
      <c r="X11085" s="267" t="s">
        <v>55335</v>
      </c>
      <c r="Y11085" s="268">
        <v>7753</v>
      </c>
      <c r="AA11085" s="229" t="s">
        <v>25485</v>
      </c>
      <c r="AB11085" s="230">
        <v>18433.63</v>
      </c>
      <c r="AD11085" s="209" t="s">
        <v>25103</v>
      </c>
      <c r="AE11085" s="210">
        <v>1049.75</v>
      </c>
      <c r="AF11085" s="93"/>
      <c r="AG11085" s="93"/>
      <c r="AH11085" s="93"/>
    </row>
    <row r="11086" spans="21:34" x14ac:dyDescent="0.3">
      <c r="U11086" s="311" t="s">
        <v>19255</v>
      </c>
      <c r="V11086" s="312">
        <v>542.22</v>
      </c>
      <c r="X11086" s="267" t="s">
        <v>55336</v>
      </c>
      <c r="Y11086" s="268">
        <v>2423</v>
      </c>
      <c r="AA11086" s="229" t="s">
        <v>47156</v>
      </c>
      <c r="AB11086" s="230">
        <v>-15811.63</v>
      </c>
      <c r="AD11086" s="209" t="s">
        <v>14000</v>
      </c>
      <c r="AE11086" s="210">
        <v>10061</v>
      </c>
      <c r="AF11086" s="93"/>
      <c r="AG11086" s="93"/>
      <c r="AH11086" s="93"/>
    </row>
    <row r="11087" spans="21:34" x14ac:dyDescent="0.3">
      <c r="U11087" s="311" t="s">
        <v>39101</v>
      </c>
      <c r="V11087" s="312">
        <v>90.85</v>
      </c>
      <c r="X11087" s="267" t="s">
        <v>25833</v>
      </c>
      <c r="Y11087" s="268">
        <v>1334</v>
      </c>
      <c r="AA11087" s="229" t="s">
        <v>25489</v>
      </c>
      <c r="AB11087" s="230">
        <v>78917</v>
      </c>
      <c r="AD11087" s="209" t="s">
        <v>25104</v>
      </c>
      <c r="AE11087" s="210">
        <v>26330</v>
      </c>
      <c r="AF11087" s="93"/>
      <c r="AG11087" s="93"/>
      <c r="AH11087" s="93"/>
    </row>
    <row r="11088" spans="21:34" x14ac:dyDescent="0.3">
      <c r="U11088" s="311" t="s">
        <v>19256</v>
      </c>
      <c r="V11088" s="312">
        <v>105542.78</v>
      </c>
      <c r="X11088" s="267" t="s">
        <v>57732</v>
      </c>
      <c r="Y11088" s="268">
        <v>30104.34</v>
      </c>
      <c r="AA11088" s="229" t="s">
        <v>36577</v>
      </c>
      <c r="AB11088" s="230">
        <v>29920</v>
      </c>
      <c r="AD11088" s="209" t="s">
        <v>25105</v>
      </c>
      <c r="AE11088" s="210">
        <v>23.32</v>
      </c>
      <c r="AF11088" s="93"/>
      <c r="AG11088" s="93"/>
      <c r="AH11088" s="93"/>
    </row>
    <row r="11089" spans="21:34" x14ac:dyDescent="0.3">
      <c r="U11089" s="311" t="s">
        <v>19257</v>
      </c>
      <c r="V11089" s="312">
        <v>6500</v>
      </c>
      <c r="X11089" s="267" t="s">
        <v>56447</v>
      </c>
      <c r="Y11089" s="268">
        <v>7193.22</v>
      </c>
      <c r="AA11089" s="229" t="s">
        <v>53325</v>
      </c>
      <c r="AB11089" s="230">
        <v>4256.38</v>
      </c>
      <c r="AD11089" s="209" t="s">
        <v>25106</v>
      </c>
      <c r="AE11089" s="210">
        <v>18512.04</v>
      </c>
      <c r="AF11089" s="93"/>
      <c r="AG11089" s="93"/>
      <c r="AH11089" s="93"/>
    </row>
    <row r="11090" spans="21:34" x14ac:dyDescent="0.3">
      <c r="U11090" s="311" t="s">
        <v>19259</v>
      </c>
      <c r="V11090" s="312">
        <v>28231.57</v>
      </c>
      <c r="X11090" s="267" t="s">
        <v>36602</v>
      </c>
      <c r="Y11090" s="268">
        <v>11549.04</v>
      </c>
      <c r="AA11090" s="229" t="s">
        <v>53326</v>
      </c>
      <c r="AB11090" s="230">
        <v>325.60000000000002</v>
      </c>
      <c r="AD11090" s="209" t="s">
        <v>14001</v>
      </c>
      <c r="AE11090" s="210">
        <v>18579.22</v>
      </c>
      <c r="AF11090" s="93"/>
      <c r="AG11090" s="93"/>
      <c r="AH11090" s="93"/>
    </row>
    <row r="11091" spans="21:34" x14ac:dyDescent="0.3">
      <c r="U11091" s="311" t="s">
        <v>19260</v>
      </c>
      <c r="V11091" s="312">
        <v>4185.8</v>
      </c>
      <c r="X11091" s="267" t="s">
        <v>36603</v>
      </c>
      <c r="Y11091" s="268">
        <v>3643.82</v>
      </c>
      <c r="AA11091" s="229" t="s">
        <v>53327</v>
      </c>
      <c r="AB11091" s="230">
        <v>1025.78</v>
      </c>
      <c r="AD11091" s="209" t="s">
        <v>25107</v>
      </c>
      <c r="AE11091" s="210">
        <v>8214</v>
      </c>
      <c r="AF11091" s="93"/>
      <c r="AG11091" s="93"/>
      <c r="AH11091" s="93"/>
    </row>
    <row r="11092" spans="21:34" x14ac:dyDescent="0.3">
      <c r="U11092" s="311" t="s">
        <v>69432</v>
      </c>
      <c r="V11092" s="312">
        <v>239.34</v>
      </c>
      <c r="X11092" s="267" t="s">
        <v>36604</v>
      </c>
      <c r="Y11092" s="268">
        <v>12242.9</v>
      </c>
      <c r="AA11092" s="229" t="s">
        <v>53328</v>
      </c>
      <c r="AB11092" s="230">
        <v>127268.61</v>
      </c>
      <c r="AD11092" s="209" t="s">
        <v>25108</v>
      </c>
      <c r="AE11092" s="210">
        <v>15287</v>
      </c>
      <c r="AF11092" s="93"/>
      <c r="AG11092" s="93"/>
      <c r="AH11092" s="93"/>
    </row>
    <row r="11093" spans="21:34" x14ac:dyDescent="0.3">
      <c r="U11093" s="311" t="s">
        <v>13433</v>
      </c>
      <c r="V11093" s="312">
        <v>3303.7</v>
      </c>
      <c r="X11093" s="267" t="s">
        <v>57733</v>
      </c>
      <c r="Y11093" s="268">
        <v>4535.0200000000004</v>
      </c>
      <c r="AA11093" s="229" t="s">
        <v>53329</v>
      </c>
      <c r="AB11093" s="230">
        <v>4602.0200000000004</v>
      </c>
      <c r="AD11093" s="209" t="s">
        <v>25109</v>
      </c>
      <c r="AE11093" s="210">
        <v>19947.5</v>
      </c>
      <c r="AF11093" s="93"/>
      <c r="AG11093" s="93"/>
      <c r="AH11093" s="93"/>
    </row>
    <row r="11094" spans="21:34" x14ac:dyDescent="0.3">
      <c r="U11094" s="311" t="s">
        <v>19287</v>
      </c>
      <c r="V11094" s="312">
        <v>13000</v>
      </c>
      <c r="X11094" s="267" t="s">
        <v>56448</v>
      </c>
      <c r="Y11094" s="268">
        <v>9004.32</v>
      </c>
      <c r="AA11094" s="229" t="s">
        <v>50287</v>
      </c>
      <c r="AB11094" s="230">
        <v>85150</v>
      </c>
      <c r="AD11094" s="209" t="s">
        <v>25110</v>
      </c>
      <c r="AE11094" s="210">
        <v>5371.5</v>
      </c>
      <c r="AF11094" s="93"/>
      <c r="AG11094" s="93"/>
      <c r="AH11094" s="93"/>
    </row>
    <row r="11095" spans="21:34" x14ac:dyDescent="0.3">
      <c r="U11095" s="311" t="s">
        <v>69433</v>
      </c>
      <c r="V11095" s="312">
        <v>85875</v>
      </c>
      <c r="X11095" s="267" t="s">
        <v>53407</v>
      </c>
      <c r="Y11095" s="268">
        <v>557.16</v>
      </c>
      <c r="AA11095" s="229" t="s">
        <v>50288</v>
      </c>
      <c r="AB11095" s="230">
        <v>27035</v>
      </c>
      <c r="AD11095" s="209" t="s">
        <v>25111</v>
      </c>
      <c r="AE11095" s="210">
        <v>26330</v>
      </c>
      <c r="AF11095" s="93"/>
      <c r="AG11095" s="93"/>
      <c r="AH11095" s="93"/>
    </row>
    <row r="11096" spans="21:34" x14ac:dyDescent="0.3">
      <c r="U11096" s="311" t="s">
        <v>43211</v>
      </c>
      <c r="V11096" s="312">
        <v>78000</v>
      </c>
      <c r="X11096" s="267" t="s">
        <v>57734</v>
      </c>
      <c r="Y11096" s="268">
        <v>3257.36</v>
      </c>
      <c r="AA11096" s="229" t="s">
        <v>25490</v>
      </c>
      <c r="AB11096" s="230">
        <v>651227.53</v>
      </c>
      <c r="AD11096" s="209" t="s">
        <v>25112</v>
      </c>
      <c r="AE11096" s="210">
        <v>23.32</v>
      </c>
      <c r="AF11096" s="93"/>
      <c r="AG11096" s="93"/>
      <c r="AH11096" s="93"/>
    </row>
    <row r="11097" spans="21:34" x14ac:dyDescent="0.3">
      <c r="U11097" s="311" t="s">
        <v>19288</v>
      </c>
      <c r="V11097" s="312">
        <v>2522.08</v>
      </c>
      <c r="X11097" s="267" t="s">
        <v>33991</v>
      </c>
      <c r="Y11097" s="268">
        <v>1116032.45</v>
      </c>
      <c r="AA11097" s="229" t="s">
        <v>25491</v>
      </c>
      <c r="AB11097" s="230">
        <v>64173.29</v>
      </c>
      <c r="AD11097" s="209" t="s">
        <v>25113</v>
      </c>
      <c r="AE11097" s="210">
        <v>33799.040000000001</v>
      </c>
      <c r="AF11097" s="93"/>
      <c r="AG11097" s="93"/>
      <c r="AH11097" s="93"/>
    </row>
    <row r="11098" spans="21:34" x14ac:dyDescent="0.3">
      <c r="U11098" s="311" t="s">
        <v>19290</v>
      </c>
      <c r="V11098" s="312">
        <v>60416.83</v>
      </c>
      <c r="X11098" s="267" t="s">
        <v>33992</v>
      </c>
      <c r="Y11098" s="268">
        <v>211046.39999999999</v>
      </c>
      <c r="AA11098" s="229" t="s">
        <v>25492</v>
      </c>
      <c r="AB11098" s="230">
        <v>3805.66</v>
      </c>
      <c r="AD11098" s="209" t="s">
        <v>25114</v>
      </c>
      <c r="AE11098" s="210">
        <v>19947.5</v>
      </c>
      <c r="AF11098" s="93"/>
      <c r="AG11098" s="93"/>
      <c r="AH11098" s="93"/>
    </row>
    <row r="11099" spans="21:34" x14ac:dyDescent="0.3">
      <c r="U11099" s="311" t="s">
        <v>62880</v>
      </c>
      <c r="V11099" s="312">
        <v>79450</v>
      </c>
      <c r="X11099" s="267" t="s">
        <v>55337</v>
      </c>
      <c r="Y11099" s="268">
        <v>15130.13</v>
      </c>
      <c r="AA11099" s="229" t="s">
        <v>25493</v>
      </c>
      <c r="AB11099" s="230">
        <v>30696</v>
      </c>
      <c r="AD11099" s="209" t="s">
        <v>14002</v>
      </c>
      <c r="AE11099" s="210">
        <v>32164.720000000001</v>
      </c>
      <c r="AF11099" s="93"/>
      <c r="AG11099" s="93"/>
      <c r="AH11099" s="93"/>
    </row>
    <row r="11100" spans="21:34" x14ac:dyDescent="0.3">
      <c r="U11100" s="311" t="s">
        <v>40758</v>
      </c>
      <c r="V11100" s="312">
        <v>6312.5</v>
      </c>
      <c r="X11100" s="267" t="s">
        <v>53411</v>
      </c>
      <c r="Y11100" s="268">
        <v>3326</v>
      </c>
      <c r="AA11100" s="229" t="s">
        <v>25494</v>
      </c>
      <c r="AB11100" s="230">
        <v>697.47</v>
      </c>
      <c r="AD11100" s="209" t="s">
        <v>25115</v>
      </c>
      <c r="AE11100" s="210">
        <v>15582</v>
      </c>
      <c r="AF11100" s="93"/>
      <c r="AG11100" s="93"/>
      <c r="AH11100" s="93"/>
    </row>
    <row r="11101" spans="21:34" x14ac:dyDescent="0.3">
      <c r="U11101" s="311" t="s">
        <v>19291</v>
      </c>
      <c r="V11101" s="312">
        <v>16935.64</v>
      </c>
      <c r="X11101" s="267" t="s">
        <v>33993</v>
      </c>
      <c r="Y11101" s="268">
        <v>147707.66</v>
      </c>
      <c r="AA11101" s="229" t="s">
        <v>33973</v>
      </c>
      <c r="AB11101" s="230">
        <v>2349.84</v>
      </c>
      <c r="AD11101" s="209" t="s">
        <v>25116</v>
      </c>
      <c r="AE11101" s="210">
        <v>947</v>
      </c>
      <c r="AF11101" s="93"/>
      <c r="AG11101" s="93"/>
      <c r="AH11101" s="93"/>
    </row>
    <row r="11102" spans="21:34" x14ac:dyDescent="0.3">
      <c r="U11102" s="311" t="s">
        <v>69434</v>
      </c>
      <c r="V11102" s="312">
        <v>20319.86</v>
      </c>
      <c r="X11102" s="267" t="s">
        <v>64761</v>
      </c>
      <c r="Y11102" s="268">
        <v>969.34</v>
      </c>
      <c r="AA11102" s="229" t="s">
        <v>25495</v>
      </c>
      <c r="AB11102" s="230">
        <v>215738.77</v>
      </c>
      <c r="AD11102" s="209" t="s">
        <v>25117</v>
      </c>
      <c r="AE11102" s="210">
        <v>934</v>
      </c>
      <c r="AF11102" s="93"/>
      <c r="AG11102" s="93"/>
      <c r="AH11102" s="93"/>
    </row>
    <row r="11103" spans="21:34" x14ac:dyDescent="0.3">
      <c r="U11103" s="311" t="s">
        <v>19292</v>
      </c>
      <c r="V11103" s="312">
        <v>81262.22</v>
      </c>
      <c r="X11103" s="267" t="s">
        <v>33994</v>
      </c>
      <c r="Y11103" s="268">
        <v>408</v>
      </c>
      <c r="AA11103" s="229" t="s">
        <v>45415</v>
      </c>
      <c r="AB11103" s="230">
        <v>619571.44999999995</v>
      </c>
      <c r="AD11103" s="209" t="s">
        <v>25118</v>
      </c>
      <c r="AE11103" s="210">
        <v>6166</v>
      </c>
      <c r="AF11103" s="93"/>
      <c r="AG11103" s="93"/>
      <c r="AH11103" s="93"/>
    </row>
    <row r="11104" spans="21:34" x14ac:dyDescent="0.3">
      <c r="U11104" s="311" t="s">
        <v>19294</v>
      </c>
      <c r="V11104" s="312">
        <v>155496.37</v>
      </c>
      <c r="X11104" s="267" t="s">
        <v>64762</v>
      </c>
      <c r="Y11104" s="268">
        <v>367513.49</v>
      </c>
      <c r="AA11104" s="229" t="s">
        <v>39386</v>
      </c>
      <c r="AB11104" s="230">
        <v>81992.149999999994</v>
      </c>
      <c r="AD11104" s="209" t="s">
        <v>25119</v>
      </c>
      <c r="AE11104" s="210">
        <v>6700</v>
      </c>
      <c r="AF11104" s="93"/>
      <c r="AG11104" s="93"/>
      <c r="AH11104" s="93"/>
    </row>
    <row r="11105" spans="21:34" x14ac:dyDescent="0.3">
      <c r="U11105" s="311" t="s">
        <v>19311</v>
      </c>
      <c r="V11105" s="312">
        <v>52113.83</v>
      </c>
      <c r="X11105" s="267" t="s">
        <v>25839</v>
      </c>
      <c r="Y11105" s="268">
        <v>96550.58</v>
      </c>
      <c r="AA11105" s="229" t="s">
        <v>39387</v>
      </c>
      <c r="AB11105" s="230">
        <v>17958.22</v>
      </c>
      <c r="AD11105" s="209" t="s">
        <v>25120</v>
      </c>
      <c r="AE11105" s="210">
        <v>47545.5</v>
      </c>
      <c r="AF11105" s="93"/>
      <c r="AG11105" s="93"/>
      <c r="AH11105" s="93"/>
    </row>
    <row r="11106" spans="21:34" x14ac:dyDescent="0.3">
      <c r="U11106" s="311" t="s">
        <v>69435</v>
      </c>
      <c r="V11106" s="312">
        <v>13271</v>
      </c>
      <c r="X11106" s="267" t="s">
        <v>64763</v>
      </c>
      <c r="Y11106" s="268">
        <v>14477.7</v>
      </c>
      <c r="AA11106" s="229" t="s">
        <v>25496</v>
      </c>
      <c r="AB11106" s="230">
        <v>137064.95000000001</v>
      </c>
      <c r="AD11106" s="209" t="s">
        <v>25121</v>
      </c>
      <c r="AE11106" s="210">
        <v>12343.49</v>
      </c>
      <c r="AF11106" s="93"/>
      <c r="AG11106" s="93"/>
      <c r="AH11106" s="93"/>
    </row>
    <row r="11107" spans="21:34" x14ac:dyDescent="0.3">
      <c r="U11107" s="311" t="s">
        <v>19314</v>
      </c>
      <c r="V11107" s="312">
        <v>5354.51</v>
      </c>
      <c r="X11107" s="267" t="s">
        <v>25840</v>
      </c>
      <c r="Y11107" s="268">
        <v>147018.98000000001</v>
      </c>
      <c r="AA11107" s="229" t="s">
        <v>39388</v>
      </c>
      <c r="AB11107" s="230">
        <v>27912.080000000002</v>
      </c>
      <c r="AD11107" s="209" t="s">
        <v>25122</v>
      </c>
      <c r="AE11107" s="210">
        <v>1304.97</v>
      </c>
      <c r="AF11107" s="93"/>
      <c r="AG11107" s="93"/>
      <c r="AH11107" s="93"/>
    </row>
    <row r="11108" spans="21:34" x14ac:dyDescent="0.3">
      <c r="U11108" s="311" t="s">
        <v>69436</v>
      </c>
      <c r="V11108" s="312">
        <v>559.34</v>
      </c>
      <c r="X11108" s="267" t="s">
        <v>35475</v>
      </c>
      <c r="Y11108" s="268">
        <v>445885.45</v>
      </c>
      <c r="AA11108" s="229" t="s">
        <v>39389</v>
      </c>
      <c r="AB11108" s="230">
        <v>18505.849999999999</v>
      </c>
      <c r="AD11108" s="209" t="s">
        <v>25123</v>
      </c>
      <c r="AE11108" s="210">
        <v>163</v>
      </c>
      <c r="AF11108" s="93"/>
      <c r="AG11108" s="93"/>
      <c r="AH11108" s="93"/>
    </row>
    <row r="11109" spans="21:34" x14ac:dyDescent="0.3">
      <c r="U11109" s="311" t="s">
        <v>59975</v>
      </c>
      <c r="V11109" s="312">
        <v>2429.42</v>
      </c>
      <c r="X11109" s="267" t="s">
        <v>53413</v>
      </c>
      <c r="Y11109" s="268">
        <v>51870.5</v>
      </c>
      <c r="AA11109" s="229" t="s">
        <v>33974</v>
      </c>
      <c r="AB11109" s="230">
        <v>159098.71</v>
      </c>
      <c r="AD11109" s="209" t="s">
        <v>25124</v>
      </c>
      <c r="AE11109" s="210">
        <v>521.96</v>
      </c>
      <c r="AF11109" s="93"/>
      <c r="AG11109" s="93"/>
      <c r="AH11109" s="93"/>
    </row>
    <row r="11110" spans="21:34" x14ac:dyDescent="0.3">
      <c r="U11110" s="311" t="s">
        <v>19315</v>
      </c>
      <c r="V11110" s="312">
        <v>91296.97</v>
      </c>
      <c r="X11110" s="267" t="s">
        <v>56449</v>
      </c>
      <c r="Y11110" s="268">
        <v>112122</v>
      </c>
      <c r="AA11110" s="229" t="s">
        <v>53330</v>
      </c>
      <c r="AB11110" s="230">
        <v>228282.18</v>
      </c>
      <c r="AD11110" s="209" t="s">
        <v>25125</v>
      </c>
      <c r="AE11110" s="210">
        <v>33.08</v>
      </c>
      <c r="AF11110" s="93"/>
      <c r="AG11110" s="93"/>
      <c r="AH11110" s="93"/>
    </row>
    <row r="11111" spans="21:34" x14ac:dyDescent="0.3">
      <c r="U11111" s="311" t="s">
        <v>19343</v>
      </c>
      <c r="V11111" s="312">
        <v>7666.68</v>
      </c>
      <c r="X11111" s="267" t="s">
        <v>64764</v>
      </c>
      <c r="Y11111" s="268">
        <v>114112.58</v>
      </c>
      <c r="AA11111" s="229" t="s">
        <v>39390</v>
      </c>
      <c r="AB11111" s="230">
        <v>8445.1</v>
      </c>
      <c r="AD11111" s="209" t="s">
        <v>25126</v>
      </c>
      <c r="AE11111" s="210">
        <v>2096</v>
      </c>
      <c r="AF11111" s="93"/>
      <c r="AG11111" s="93"/>
      <c r="AH11111" s="93"/>
    </row>
    <row r="11112" spans="21:34" x14ac:dyDescent="0.3">
      <c r="U11112" s="311" t="s">
        <v>56786</v>
      </c>
      <c r="V11112" s="312">
        <v>1876.61</v>
      </c>
      <c r="X11112" s="267" t="s">
        <v>53414</v>
      </c>
      <c r="Y11112" s="268">
        <v>78755.39</v>
      </c>
      <c r="AA11112" s="229" t="s">
        <v>36578</v>
      </c>
      <c r="AB11112" s="230">
        <v>86415.28</v>
      </c>
      <c r="AD11112" s="209" t="s">
        <v>25127</v>
      </c>
      <c r="AE11112" s="210">
        <v>1744</v>
      </c>
      <c r="AF11112" s="93"/>
      <c r="AG11112" s="93"/>
      <c r="AH11112" s="93"/>
    </row>
    <row r="11113" spans="21:34" x14ac:dyDescent="0.3">
      <c r="U11113" s="311" t="s">
        <v>19345</v>
      </c>
      <c r="V11113" s="312">
        <v>4677.51</v>
      </c>
      <c r="X11113" s="267" t="s">
        <v>36605</v>
      </c>
      <c r="Y11113" s="268">
        <v>640186.11</v>
      </c>
      <c r="AA11113" s="229" t="s">
        <v>45416</v>
      </c>
      <c r="AB11113" s="230">
        <v>12750</v>
      </c>
      <c r="AD11113" s="209" t="s">
        <v>25128</v>
      </c>
      <c r="AE11113" s="210">
        <v>9666</v>
      </c>
      <c r="AF11113" s="93"/>
      <c r="AG11113" s="93"/>
      <c r="AH11113" s="93"/>
    </row>
    <row r="11114" spans="21:34" x14ac:dyDescent="0.3">
      <c r="U11114" s="311" t="s">
        <v>19346</v>
      </c>
      <c r="V11114" s="312">
        <v>1152.17</v>
      </c>
      <c r="X11114" s="267" t="s">
        <v>33995</v>
      </c>
      <c r="Y11114" s="268">
        <v>243092.15</v>
      </c>
      <c r="AA11114" s="229" t="s">
        <v>45417</v>
      </c>
      <c r="AB11114" s="230">
        <v>975.47</v>
      </c>
      <c r="AD11114" s="209" t="s">
        <v>25129</v>
      </c>
      <c r="AE11114" s="210">
        <v>3500.94</v>
      </c>
      <c r="AF11114" s="93"/>
      <c r="AG11114" s="93"/>
      <c r="AH11114" s="93"/>
    </row>
    <row r="11115" spans="21:34" x14ac:dyDescent="0.3">
      <c r="U11115" s="311" t="s">
        <v>19347</v>
      </c>
      <c r="V11115" s="312">
        <v>460</v>
      </c>
      <c r="X11115" s="267" t="s">
        <v>56450</v>
      </c>
      <c r="Y11115" s="268">
        <v>53978.15</v>
      </c>
      <c r="AA11115" s="229" t="s">
        <v>45418</v>
      </c>
      <c r="AB11115" s="230">
        <v>409.7</v>
      </c>
      <c r="AD11115" s="209" t="s">
        <v>25130</v>
      </c>
      <c r="AE11115" s="210">
        <v>293.06</v>
      </c>
      <c r="AF11115" s="93"/>
      <c r="AG11115" s="93"/>
      <c r="AH11115" s="93"/>
    </row>
    <row r="11116" spans="21:34" x14ac:dyDescent="0.3">
      <c r="U11116" s="311" t="s">
        <v>19348</v>
      </c>
      <c r="V11116" s="312">
        <v>1169.92</v>
      </c>
      <c r="X11116" s="267" t="s">
        <v>64765</v>
      </c>
      <c r="Y11116" s="268">
        <v>-26128.53</v>
      </c>
      <c r="AA11116" s="229" t="s">
        <v>49092</v>
      </c>
      <c r="AB11116" s="230">
        <v>64051.75</v>
      </c>
      <c r="AD11116" s="209" t="s">
        <v>25131</v>
      </c>
      <c r="AE11116" s="210">
        <v>4896.7</v>
      </c>
      <c r="AF11116" s="93"/>
      <c r="AG11116" s="93"/>
      <c r="AH11116" s="93"/>
    </row>
    <row r="11117" spans="21:34" x14ac:dyDescent="0.3">
      <c r="U11117" s="311" t="s">
        <v>19355</v>
      </c>
      <c r="V11117" s="312">
        <v>10244.92</v>
      </c>
      <c r="X11117" s="267" t="s">
        <v>61117</v>
      </c>
      <c r="Y11117" s="268">
        <v>4949.6499999999996</v>
      </c>
      <c r="AA11117" s="229" t="s">
        <v>53331</v>
      </c>
      <c r="AB11117" s="230">
        <v>1519.25</v>
      </c>
      <c r="AD11117" s="209" t="s">
        <v>25132</v>
      </c>
      <c r="AE11117" s="210">
        <v>10579.91</v>
      </c>
      <c r="AF11117" s="93"/>
      <c r="AG11117" s="93"/>
      <c r="AH11117" s="93"/>
    </row>
    <row r="11118" spans="21:34" x14ac:dyDescent="0.3">
      <c r="U11118" s="311" t="s">
        <v>54315</v>
      </c>
      <c r="V11118" s="312">
        <v>107606.52</v>
      </c>
      <c r="X11118" s="267" t="s">
        <v>62975</v>
      </c>
      <c r="Y11118" s="268">
        <v>34517</v>
      </c>
      <c r="AA11118" s="229" t="s">
        <v>53332</v>
      </c>
      <c r="AB11118" s="230">
        <v>23421.23</v>
      </c>
      <c r="AD11118" s="209" t="s">
        <v>25133</v>
      </c>
      <c r="AE11118" s="210">
        <v>23020.12</v>
      </c>
      <c r="AF11118" s="93"/>
      <c r="AG11118" s="93"/>
      <c r="AH11118" s="93"/>
    </row>
    <row r="11119" spans="21:34" x14ac:dyDescent="0.3">
      <c r="U11119" s="311" t="s">
        <v>56787</v>
      </c>
      <c r="V11119" s="312">
        <v>45279.54</v>
      </c>
      <c r="X11119" s="267" t="s">
        <v>62192</v>
      </c>
      <c r="Y11119" s="268">
        <v>20925</v>
      </c>
      <c r="AA11119" s="229" t="s">
        <v>53333</v>
      </c>
      <c r="AB11119" s="230">
        <v>1245.0899999999999</v>
      </c>
      <c r="AD11119" s="209" t="s">
        <v>25134</v>
      </c>
      <c r="AE11119" s="210">
        <v>3671.26</v>
      </c>
      <c r="AF11119" s="93"/>
      <c r="AG11119" s="93"/>
      <c r="AH11119" s="93"/>
    </row>
    <row r="11120" spans="21:34" x14ac:dyDescent="0.3">
      <c r="U11120" s="311" t="s">
        <v>56788</v>
      </c>
      <c r="V11120" s="312">
        <v>33353.72</v>
      </c>
      <c r="X11120" s="267" t="s">
        <v>56451</v>
      </c>
      <c r="Y11120" s="268">
        <v>13536.4</v>
      </c>
      <c r="AA11120" s="229" t="s">
        <v>53334</v>
      </c>
      <c r="AB11120" s="230">
        <v>778.08</v>
      </c>
      <c r="AD11120" s="209" t="s">
        <v>25135</v>
      </c>
      <c r="AE11120" s="210">
        <v>7425.2</v>
      </c>
      <c r="AF11120" s="93"/>
      <c r="AG11120" s="93"/>
      <c r="AH11120" s="93"/>
    </row>
    <row r="11121" spans="21:34" x14ac:dyDescent="0.3">
      <c r="U11121" s="311" t="s">
        <v>46023</v>
      </c>
      <c r="V11121" s="312">
        <v>13906.81</v>
      </c>
      <c r="X11121" s="267" t="s">
        <v>53416</v>
      </c>
      <c r="Y11121" s="268">
        <v>109436.16</v>
      </c>
      <c r="AA11121" s="229" t="s">
        <v>53335</v>
      </c>
      <c r="AB11121" s="230">
        <v>1968.42</v>
      </c>
      <c r="AD11121" s="209" t="s">
        <v>25136</v>
      </c>
      <c r="AE11121" s="210">
        <v>41266.99</v>
      </c>
      <c r="AF11121" s="93"/>
      <c r="AG11121" s="93"/>
      <c r="AH11121" s="93"/>
    </row>
    <row r="11122" spans="21:34" x14ac:dyDescent="0.3">
      <c r="U11122" s="311" t="s">
        <v>54317</v>
      </c>
      <c r="V11122" s="312">
        <v>326.13</v>
      </c>
      <c r="X11122" s="267" t="s">
        <v>53417</v>
      </c>
      <c r="Y11122" s="268">
        <v>21558.13</v>
      </c>
      <c r="AA11122" s="229" t="s">
        <v>53336</v>
      </c>
      <c r="AB11122" s="230">
        <v>5615.06</v>
      </c>
      <c r="AD11122" s="209" t="s">
        <v>25137</v>
      </c>
      <c r="AE11122" s="210">
        <v>3500.94</v>
      </c>
      <c r="AF11122" s="93"/>
      <c r="AG11122" s="93"/>
      <c r="AH11122" s="93"/>
    </row>
    <row r="11123" spans="21:34" x14ac:dyDescent="0.3">
      <c r="U11123" s="311" t="s">
        <v>54318</v>
      </c>
      <c r="V11123" s="312">
        <v>20541.78</v>
      </c>
      <c r="X11123" s="267" t="s">
        <v>56452</v>
      </c>
      <c r="Y11123" s="268">
        <v>382.8</v>
      </c>
      <c r="AA11123" s="229" t="s">
        <v>48185</v>
      </c>
      <c r="AB11123" s="230">
        <v>38582.379999999997</v>
      </c>
      <c r="AD11123" s="209" t="s">
        <v>25138</v>
      </c>
      <c r="AE11123" s="210">
        <v>1744</v>
      </c>
      <c r="AF11123" s="93"/>
      <c r="AG11123" s="93"/>
      <c r="AH11123" s="93"/>
    </row>
    <row r="11124" spans="21:34" x14ac:dyDescent="0.3">
      <c r="U11124" s="311" t="s">
        <v>55601</v>
      </c>
      <c r="V11124" s="312">
        <v>1108.83</v>
      </c>
      <c r="X11124" s="267" t="s">
        <v>53418</v>
      </c>
      <c r="Y11124" s="268">
        <v>5783.64</v>
      </c>
      <c r="AA11124" s="229" t="s">
        <v>53337</v>
      </c>
      <c r="AB11124" s="230">
        <v>289041.25</v>
      </c>
      <c r="AD11124" s="209" t="s">
        <v>25139</v>
      </c>
      <c r="AE11124" s="210">
        <v>9666</v>
      </c>
      <c r="AF11124" s="93"/>
      <c r="AG11124" s="93"/>
      <c r="AH11124" s="93"/>
    </row>
    <row r="11125" spans="21:34" x14ac:dyDescent="0.3">
      <c r="U11125" s="311" t="s">
        <v>62881</v>
      </c>
      <c r="V11125" s="312">
        <v>1372.82</v>
      </c>
      <c r="X11125" s="267" t="s">
        <v>53419</v>
      </c>
      <c r="Y11125" s="268">
        <v>11332.56</v>
      </c>
      <c r="AA11125" s="229" t="s">
        <v>40549</v>
      </c>
      <c r="AB11125" s="230">
        <v>650663.75</v>
      </c>
      <c r="AD11125" s="209" t="s">
        <v>25140</v>
      </c>
      <c r="AE11125" s="210">
        <v>47545.5</v>
      </c>
      <c r="AF11125" s="93"/>
      <c r="AG11125" s="93"/>
      <c r="AH11125" s="93"/>
    </row>
    <row r="11126" spans="21:34" x14ac:dyDescent="0.3">
      <c r="U11126" s="311" t="s">
        <v>62882</v>
      </c>
      <c r="V11126" s="312">
        <v>77.75</v>
      </c>
      <c r="X11126" s="267" t="s">
        <v>53420</v>
      </c>
      <c r="Y11126" s="268">
        <v>34183.69</v>
      </c>
      <c r="AA11126" s="229" t="s">
        <v>40550</v>
      </c>
      <c r="AB11126" s="230">
        <v>1239589.57</v>
      </c>
      <c r="AD11126" s="209" t="s">
        <v>25141</v>
      </c>
      <c r="AE11126" s="210">
        <v>12343.49</v>
      </c>
      <c r="AF11126" s="93"/>
      <c r="AG11126" s="93"/>
      <c r="AH11126" s="93"/>
    </row>
    <row r="11127" spans="21:34" x14ac:dyDescent="0.3">
      <c r="U11127" s="311" t="s">
        <v>19367</v>
      </c>
      <c r="V11127" s="312">
        <v>200762.78</v>
      </c>
      <c r="X11127" s="267" t="s">
        <v>56453</v>
      </c>
      <c r="Y11127" s="268">
        <v>15519.56</v>
      </c>
      <c r="AA11127" s="229" t="s">
        <v>36579</v>
      </c>
      <c r="AB11127" s="230">
        <v>1166620.05</v>
      </c>
      <c r="AD11127" s="209" t="s">
        <v>25142</v>
      </c>
      <c r="AE11127" s="210">
        <v>1598.03</v>
      </c>
      <c r="AF11127" s="93"/>
      <c r="AG11127" s="93"/>
      <c r="AH11127" s="93"/>
    </row>
    <row r="11128" spans="21:34" x14ac:dyDescent="0.3">
      <c r="U11128" s="311" t="s">
        <v>56789</v>
      </c>
      <c r="V11128" s="312">
        <v>41158.589999999997</v>
      </c>
      <c r="X11128" s="267" t="s">
        <v>64766</v>
      </c>
      <c r="Y11128" s="268">
        <v>4854.32</v>
      </c>
      <c r="AA11128" s="229" t="s">
        <v>36580</v>
      </c>
      <c r="AB11128" s="230">
        <v>258811.75</v>
      </c>
      <c r="AD11128" s="209" t="s">
        <v>25143</v>
      </c>
      <c r="AE11128" s="210">
        <v>163</v>
      </c>
      <c r="AF11128" s="93"/>
      <c r="AG11128" s="93"/>
      <c r="AH11128" s="93"/>
    </row>
    <row r="11129" spans="21:34" x14ac:dyDescent="0.3">
      <c r="U11129" s="311" t="s">
        <v>54319</v>
      </c>
      <c r="V11129" s="312">
        <v>700</v>
      </c>
      <c r="X11129" s="267" t="s">
        <v>56454</v>
      </c>
      <c r="Y11129" s="268">
        <v>227.09</v>
      </c>
      <c r="AA11129" s="229" t="s">
        <v>36581</v>
      </c>
      <c r="AB11129" s="230">
        <v>292506.61</v>
      </c>
      <c r="AD11129" s="209" t="s">
        <v>25144</v>
      </c>
      <c r="AE11129" s="210">
        <v>521.96</v>
      </c>
      <c r="AF11129" s="93"/>
      <c r="AG11129" s="93"/>
      <c r="AH11129" s="93"/>
    </row>
    <row r="11130" spans="21:34" x14ac:dyDescent="0.3">
      <c r="U11130" s="311" t="s">
        <v>34959</v>
      </c>
      <c r="V11130" s="312">
        <v>24920.86</v>
      </c>
      <c r="X11130" s="267" t="s">
        <v>58318</v>
      </c>
      <c r="Y11130" s="268">
        <v>17776.11</v>
      </c>
      <c r="AA11130" s="229" t="s">
        <v>50289</v>
      </c>
      <c r="AB11130" s="230">
        <v>9000</v>
      </c>
      <c r="AD11130" s="209" t="s">
        <v>25145</v>
      </c>
      <c r="AE11130" s="210">
        <v>33.08</v>
      </c>
      <c r="AF11130" s="93"/>
      <c r="AG11130" s="93"/>
      <c r="AH11130" s="93"/>
    </row>
    <row r="11131" spans="21:34" x14ac:dyDescent="0.3">
      <c r="U11131" s="311" t="s">
        <v>19393</v>
      </c>
      <c r="V11131" s="312">
        <v>2656</v>
      </c>
      <c r="X11131" s="267" t="s">
        <v>56455</v>
      </c>
      <c r="Y11131" s="268">
        <v>10624.29</v>
      </c>
      <c r="AA11131" s="229" t="s">
        <v>53338</v>
      </c>
      <c r="AB11131" s="230">
        <v>423009.29</v>
      </c>
      <c r="AD11131" s="209" t="s">
        <v>25146</v>
      </c>
      <c r="AE11131" s="210">
        <v>4896.7</v>
      </c>
      <c r="AF11131" s="93"/>
      <c r="AG11131" s="93"/>
      <c r="AH11131" s="93"/>
    </row>
    <row r="11132" spans="21:34" x14ac:dyDescent="0.3">
      <c r="U11132" s="311" t="s">
        <v>19394</v>
      </c>
      <c r="V11132" s="312">
        <v>8730.07</v>
      </c>
      <c r="X11132" s="267" t="s">
        <v>56456</v>
      </c>
      <c r="Y11132" s="268">
        <v>20525</v>
      </c>
      <c r="AA11132" s="229" t="s">
        <v>45419</v>
      </c>
      <c r="AB11132" s="230">
        <v>744648.55</v>
      </c>
      <c r="AD11132" s="209" t="s">
        <v>25147</v>
      </c>
      <c r="AE11132" s="210">
        <v>10579.91</v>
      </c>
      <c r="AF11132" s="93"/>
      <c r="AG11132" s="93"/>
      <c r="AH11132" s="93"/>
    </row>
    <row r="11133" spans="21:34" x14ac:dyDescent="0.3">
      <c r="U11133" s="311" t="s">
        <v>19395</v>
      </c>
      <c r="V11133" s="312">
        <v>4466.3599999999997</v>
      </c>
      <c r="X11133" s="267" t="s">
        <v>56457</v>
      </c>
      <c r="Y11133" s="268">
        <v>9876.48</v>
      </c>
      <c r="AA11133" s="229" t="s">
        <v>45420</v>
      </c>
      <c r="AB11133" s="230">
        <v>59089.45</v>
      </c>
      <c r="AD11133" s="209" t="s">
        <v>25148</v>
      </c>
      <c r="AE11133" s="210">
        <v>29720.12</v>
      </c>
      <c r="AF11133" s="93"/>
      <c r="AG11133" s="93"/>
      <c r="AH11133" s="93"/>
    </row>
    <row r="11134" spans="21:34" x14ac:dyDescent="0.3">
      <c r="U11134" s="311" t="s">
        <v>19396</v>
      </c>
      <c r="V11134" s="312">
        <v>118.29</v>
      </c>
      <c r="X11134" s="267" t="s">
        <v>56458</v>
      </c>
      <c r="Y11134" s="268">
        <v>5184</v>
      </c>
      <c r="AA11134" s="229" t="s">
        <v>53339</v>
      </c>
      <c r="AB11134" s="230">
        <v>-7.0000000000000007E-2</v>
      </c>
      <c r="AD11134" s="209" t="s">
        <v>25149</v>
      </c>
      <c r="AE11134" s="210">
        <v>8262</v>
      </c>
      <c r="AF11134" s="93"/>
      <c r="AG11134" s="93"/>
      <c r="AH11134" s="93"/>
    </row>
    <row r="11135" spans="21:34" x14ac:dyDescent="0.3">
      <c r="U11135" s="311" t="s">
        <v>19464</v>
      </c>
      <c r="V11135" s="312">
        <v>306684.75</v>
      </c>
      <c r="X11135" s="267" t="s">
        <v>56459</v>
      </c>
      <c r="Y11135" s="268">
        <v>3535.08</v>
      </c>
      <c r="AA11135" s="229" t="s">
        <v>42815</v>
      </c>
      <c r="AB11135" s="230">
        <v>112846.31</v>
      </c>
      <c r="AD11135" s="209" t="s">
        <v>25150</v>
      </c>
      <c r="AE11135" s="210">
        <v>3671.26</v>
      </c>
      <c r="AF11135" s="93"/>
      <c r="AG11135" s="93"/>
      <c r="AH11135" s="93"/>
    </row>
    <row r="11136" spans="21:34" x14ac:dyDescent="0.3">
      <c r="U11136" s="311" t="s">
        <v>19465</v>
      </c>
      <c r="V11136" s="312">
        <v>18683</v>
      </c>
      <c r="X11136" s="267" t="s">
        <v>56460</v>
      </c>
      <c r="Y11136" s="268">
        <v>10681.01</v>
      </c>
      <c r="AA11136" s="229" t="s">
        <v>42816</v>
      </c>
      <c r="AB11136" s="230">
        <v>8663.69</v>
      </c>
      <c r="AD11136" s="209" t="s">
        <v>25151</v>
      </c>
      <c r="AE11136" s="210">
        <v>7425.2</v>
      </c>
      <c r="AF11136" s="93"/>
      <c r="AG11136" s="93"/>
      <c r="AH11136" s="93"/>
    </row>
    <row r="11137" spans="21:34" x14ac:dyDescent="0.3">
      <c r="U11137" s="311" t="s">
        <v>34965</v>
      </c>
      <c r="V11137" s="312">
        <v>86647.77</v>
      </c>
      <c r="X11137" s="267" t="s">
        <v>56461</v>
      </c>
      <c r="Y11137" s="268">
        <v>1183.3399999999999</v>
      </c>
      <c r="AA11137" s="229" t="s">
        <v>47157</v>
      </c>
      <c r="AB11137" s="230">
        <v>2550</v>
      </c>
      <c r="AD11137" s="209" t="s">
        <v>25152</v>
      </c>
      <c r="AE11137" s="210">
        <v>58729.99</v>
      </c>
      <c r="AF11137" s="93"/>
      <c r="AG11137" s="93"/>
      <c r="AH11137" s="93"/>
    </row>
    <row r="11138" spans="21:34" x14ac:dyDescent="0.3">
      <c r="U11138" s="311" t="s">
        <v>19466</v>
      </c>
      <c r="V11138" s="312">
        <v>25734</v>
      </c>
      <c r="X11138" s="267" t="s">
        <v>57735</v>
      </c>
      <c r="Y11138" s="268">
        <v>18595.36</v>
      </c>
      <c r="AA11138" s="229" t="s">
        <v>48186</v>
      </c>
      <c r="AB11138" s="230">
        <v>10199</v>
      </c>
      <c r="AD11138" s="209" t="s">
        <v>25153</v>
      </c>
      <c r="AE11138" s="210">
        <v>3996</v>
      </c>
      <c r="AF11138" s="93"/>
      <c r="AG11138" s="93"/>
      <c r="AH11138" s="93"/>
    </row>
    <row r="11139" spans="21:34" x14ac:dyDescent="0.3">
      <c r="U11139" s="311" t="s">
        <v>19469</v>
      </c>
      <c r="V11139" s="312">
        <v>27397.23</v>
      </c>
      <c r="X11139" s="267" t="s">
        <v>53421</v>
      </c>
      <c r="Y11139" s="268">
        <v>3154.36</v>
      </c>
      <c r="AA11139" s="229" t="s">
        <v>45421</v>
      </c>
      <c r="AB11139" s="230">
        <v>62619.48</v>
      </c>
      <c r="AD11139" s="209" t="s">
        <v>25154</v>
      </c>
      <c r="AE11139" s="210">
        <v>270</v>
      </c>
      <c r="AF11139" s="93"/>
      <c r="AG11139" s="93"/>
      <c r="AH11139" s="93"/>
    </row>
    <row r="11140" spans="21:34" x14ac:dyDescent="0.3">
      <c r="U11140" s="311" t="s">
        <v>36241</v>
      </c>
      <c r="V11140" s="312">
        <v>91052.5</v>
      </c>
      <c r="X11140" s="267" t="s">
        <v>49098</v>
      </c>
      <c r="Y11140" s="268">
        <v>42651.47</v>
      </c>
      <c r="AA11140" s="229" t="s">
        <v>45422</v>
      </c>
      <c r="AB11140" s="230">
        <v>4800.5200000000004</v>
      </c>
      <c r="AD11140" s="209" t="s">
        <v>25155</v>
      </c>
      <c r="AE11140" s="210">
        <v>2715</v>
      </c>
      <c r="AF11140" s="93"/>
      <c r="AG11140" s="93"/>
      <c r="AH11140" s="93"/>
    </row>
    <row r="11141" spans="21:34" x14ac:dyDescent="0.3">
      <c r="U11141" s="311" t="s">
        <v>19472</v>
      </c>
      <c r="V11141" s="312">
        <v>5078.55</v>
      </c>
      <c r="X11141" s="267" t="s">
        <v>57736</v>
      </c>
      <c r="Y11141" s="268">
        <v>5922.26</v>
      </c>
      <c r="AA11141" s="229" t="s">
        <v>53340</v>
      </c>
      <c r="AB11141" s="230">
        <v>-0.36</v>
      </c>
      <c r="AD11141" s="209" t="s">
        <v>25156</v>
      </c>
      <c r="AE11141" s="210">
        <v>451</v>
      </c>
      <c r="AF11141" s="93"/>
      <c r="AG11141" s="93"/>
      <c r="AH11141" s="93"/>
    </row>
    <row r="11142" spans="21:34" x14ac:dyDescent="0.3">
      <c r="U11142" s="311" t="s">
        <v>58758</v>
      </c>
      <c r="V11142" s="312">
        <v>1250</v>
      </c>
      <c r="X11142" s="267" t="s">
        <v>50297</v>
      </c>
      <c r="Y11142" s="268">
        <v>20505.13</v>
      </c>
      <c r="AA11142" s="229" t="s">
        <v>45423</v>
      </c>
      <c r="AB11142" s="230">
        <v>77612.5</v>
      </c>
      <c r="AD11142" s="209" t="s">
        <v>25157</v>
      </c>
      <c r="AE11142" s="210">
        <v>357</v>
      </c>
      <c r="AF11142" s="93"/>
      <c r="AG11142" s="93"/>
      <c r="AH11142" s="93"/>
    </row>
    <row r="11143" spans="21:34" x14ac:dyDescent="0.3">
      <c r="U11143" s="311" t="s">
        <v>19473</v>
      </c>
      <c r="V11143" s="312">
        <v>722.32</v>
      </c>
      <c r="X11143" s="267" t="s">
        <v>64767</v>
      </c>
      <c r="Y11143" s="268">
        <v>-217.84</v>
      </c>
      <c r="AA11143" s="229" t="s">
        <v>45424</v>
      </c>
      <c r="AB11143" s="230">
        <v>5937.3</v>
      </c>
      <c r="AD11143" s="209" t="s">
        <v>25158</v>
      </c>
      <c r="AE11143" s="210">
        <v>2000</v>
      </c>
      <c r="AF11143" s="93"/>
      <c r="AG11143" s="93"/>
      <c r="AH11143" s="93"/>
    </row>
    <row r="11144" spans="21:34" x14ac:dyDescent="0.3">
      <c r="U11144" s="311" t="s">
        <v>19474</v>
      </c>
      <c r="V11144" s="312">
        <v>1979.06</v>
      </c>
      <c r="X11144" s="267" t="s">
        <v>35476</v>
      </c>
      <c r="Y11144" s="268">
        <v>132302.5</v>
      </c>
      <c r="AA11144" s="229" t="s">
        <v>47158</v>
      </c>
      <c r="AB11144" s="230">
        <v>1290</v>
      </c>
      <c r="AD11144" s="209" t="s">
        <v>25159</v>
      </c>
      <c r="AE11144" s="210">
        <v>1777</v>
      </c>
      <c r="AF11144" s="93"/>
      <c r="AG11144" s="93"/>
      <c r="AH11144" s="93"/>
    </row>
    <row r="11145" spans="21:34" x14ac:dyDescent="0.3">
      <c r="U11145" s="311" t="s">
        <v>13453</v>
      </c>
      <c r="V11145" s="312">
        <v>14593.49</v>
      </c>
      <c r="X11145" s="267" t="s">
        <v>35477</v>
      </c>
      <c r="Y11145" s="268">
        <v>2979.2</v>
      </c>
      <c r="AA11145" s="229" t="s">
        <v>39394</v>
      </c>
      <c r="AB11145" s="230">
        <v>8764.11</v>
      </c>
      <c r="AD11145" s="209" t="s">
        <v>25160</v>
      </c>
      <c r="AE11145" s="210">
        <v>14144</v>
      </c>
      <c r="AF11145" s="93"/>
      <c r="AG11145" s="93"/>
      <c r="AH11145" s="93"/>
    </row>
    <row r="11146" spans="21:34" x14ac:dyDescent="0.3">
      <c r="U11146" s="311" t="s">
        <v>19475</v>
      </c>
      <c r="V11146" s="312">
        <v>351.04</v>
      </c>
      <c r="X11146" s="267" t="s">
        <v>56462</v>
      </c>
      <c r="Y11146" s="268">
        <v>103095.96</v>
      </c>
      <c r="AA11146" s="229" t="s">
        <v>39395</v>
      </c>
      <c r="AB11146" s="230">
        <v>901.89</v>
      </c>
      <c r="AD11146" s="209" t="s">
        <v>25161</v>
      </c>
      <c r="AE11146" s="210">
        <v>1082.02</v>
      </c>
      <c r="AF11146" s="93"/>
      <c r="AG11146" s="93"/>
      <c r="AH11146" s="93"/>
    </row>
    <row r="11147" spans="21:34" x14ac:dyDescent="0.3">
      <c r="U11147" s="311" t="s">
        <v>19476</v>
      </c>
      <c r="V11147" s="312">
        <v>3489.45</v>
      </c>
      <c r="X11147" s="267" t="s">
        <v>35478</v>
      </c>
      <c r="Y11147" s="268">
        <v>137070</v>
      </c>
      <c r="AA11147" s="229" t="s">
        <v>35435</v>
      </c>
      <c r="AB11147" s="230">
        <v>50113.64</v>
      </c>
      <c r="AD11147" s="209" t="s">
        <v>25162</v>
      </c>
      <c r="AE11147" s="210">
        <v>11520.98</v>
      </c>
      <c r="AF11147" s="93"/>
      <c r="AG11147" s="93"/>
      <c r="AH11147" s="93"/>
    </row>
    <row r="11148" spans="21:34" x14ac:dyDescent="0.3">
      <c r="U11148" s="311" t="s">
        <v>54321</v>
      </c>
      <c r="V11148" s="312">
        <v>2930.06</v>
      </c>
      <c r="X11148" s="267" t="s">
        <v>40565</v>
      </c>
      <c r="Y11148" s="268">
        <v>60114.39</v>
      </c>
      <c r="AA11148" s="229" t="s">
        <v>45425</v>
      </c>
      <c r="AB11148" s="230">
        <v>8000</v>
      </c>
      <c r="AD11148" s="209" t="s">
        <v>25163</v>
      </c>
      <c r="AE11148" s="210">
        <v>998</v>
      </c>
      <c r="AF11148" s="93"/>
      <c r="AG11148" s="93"/>
      <c r="AH11148" s="93"/>
    </row>
    <row r="11149" spans="21:34" x14ac:dyDescent="0.3">
      <c r="U11149" s="311" t="s">
        <v>33444</v>
      </c>
      <c r="V11149" s="312">
        <v>50350</v>
      </c>
      <c r="X11149" s="267" t="s">
        <v>40566</v>
      </c>
      <c r="Y11149" s="268">
        <v>110683.46</v>
      </c>
      <c r="AA11149" s="229" t="s">
        <v>35436</v>
      </c>
      <c r="AB11149" s="230">
        <v>5353.98</v>
      </c>
      <c r="AD11149" s="209" t="s">
        <v>25164</v>
      </c>
      <c r="AE11149" s="210">
        <v>7732.5</v>
      </c>
      <c r="AF11149" s="93"/>
      <c r="AG11149" s="93"/>
      <c r="AH11149" s="93"/>
    </row>
    <row r="11150" spans="21:34" x14ac:dyDescent="0.3">
      <c r="U11150" s="311" t="s">
        <v>39108</v>
      </c>
      <c r="V11150" s="312">
        <v>70241.59</v>
      </c>
      <c r="X11150" s="267" t="s">
        <v>45451</v>
      </c>
      <c r="Y11150" s="268">
        <v>21835.31</v>
      </c>
      <c r="AA11150" s="229" t="s">
        <v>35437</v>
      </c>
      <c r="AB11150" s="230">
        <v>2589.0700000000002</v>
      </c>
      <c r="AD11150" s="209" t="s">
        <v>25165</v>
      </c>
      <c r="AE11150" s="210">
        <v>1800</v>
      </c>
      <c r="AF11150" s="93"/>
      <c r="AG11150" s="93"/>
      <c r="AH11150" s="93"/>
    </row>
    <row r="11151" spans="21:34" x14ac:dyDescent="0.3">
      <c r="U11151" s="311" t="s">
        <v>46026</v>
      </c>
      <c r="V11151" s="312">
        <v>2500</v>
      </c>
      <c r="X11151" s="267" t="s">
        <v>36607</v>
      </c>
      <c r="Y11151" s="268">
        <v>65495.4</v>
      </c>
      <c r="AA11151" s="229" t="s">
        <v>35438</v>
      </c>
      <c r="AB11151" s="230">
        <v>1443.31</v>
      </c>
      <c r="AD11151" s="209" t="s">
        <v>25166</v>
      </c>
      <c r="AE11151" s="210">
        <v>13180</v>
      </c>
      <c r="AF11151" s="93"/>
      <c r="AG11151" s="93"/>
      <c r="AH11151" s="93"/>
    </row>
    <row r="11152" spans="21:34" x14ac:dyDescent="0.3">
      <c r="U11152" s="311" t="s">
        <v>13455</v>
      </c>
      <c r="V11152" s="312">
        <v>19500</v>
      </c>
      <c r="X11152" s="267" t="s">
        <v>36608</v>
      </c>
      <c r="Y11152" s="268">
        <v>945</v>
      </c>
      <c r="AA11152" s="229" t="s">
        <v>47159</v>
      </c>
      <c r="AB11152" s="230">
        <v>2396</v>
      </c>
      <c r="AD11152" s="209" t="s">
        <v>25167</v>
      </c>
      <c r="AE11152" s="210">
        <v>14144</v>
      </c>
      <c r="AF11152" s="93"/>
      <c r="AG11152" s="93"/>
      <c r="AH11152" s="93"/>
    </row>
    <row r="11153" spans="21:34" x14ac:dyDescent="0.3">
      <c r="U11153" s="311" t="s">
        <v>36243</v>
      </c>
      <c r="V11153" s="312">
        <v>9397.2000000000007</v>
      </c>
      <c r="X11153" s="267" t="s">
        <v>36609</v>
      </c>
      <c r="Y11153" s="268">
        <v>54000</v>
      </c>
      <c r="AA11153" s="229" t="s">
        <v>45426</v>
      </c>
      <c r="AB11153" s="230">
        <v>25000</v>
      </c>
      <c r="AD11153" s="209" t="s">
        <v>25168</v>
      </c>
      <c r="AE11153" s="210">
        <v>1082.02</v>
      </c>
      <c r="AF11153" s="93"/>
      <c r="AG11153" s="93"/>
      <c r="AH11153" s="93"/>
    </row>
    <row r="11154" spans="21:34" x14ac:dyDescent="0.3">
      <c r="U11154" s="311" t="s">
        <v>19477</v>
      </c>
      <c r="V11154" s="312">
        <v>6795.85</v>
      </c>
      <c r="X11154" s="267" t="s">
        <v>36610</v>
      </c>
      <c r="Y11154" s="268">
        <v>6383.02</v>
      </c>
      <c r="AA11154" s="229" t="s">
        <v>45427</v>
      </c>
      <c r="AB11154" s="230">
        <v>848</v>
      </c>
      <c r="AD11154" s="209" t="s">
        <v>25169</v>
      </c>
      <c r="AE11154" s="210">
        <v>23053.48</v>
      </c>
      <c r="AF11154" s="93"/>
      <c r="AG11154" s="93"/>
      <c r="AH11154" s="93"/>
    </row>
    <row r="11155" spans="21:34" x14ac:dyDescent="0.3">
      <c r="U11155" s="311" t="s">
        <v>56791</v>
      </c>
      <c r="V11155" s="312">
        <v>15381.56</v>
      </c>
      <c r="X11155" s="267" t="s">
        <v>40567</v>
      </c>
      <c r="Y11155" s="268">
        <v>6049.05</v>
      </c>
      <c r="AA11155" s="229" t="s">
        <v>36582</v>
      </c>
      <c r="AB11155" s="230">
        <v>12572</v>
      </c>
      <c r="AD11155" s="209" t="s">
        <v>25170</v>
      </c>
      <c r="AE11155" s="210">
        <v>3996</v>
      </c>
      <c r="AF11155" s="93"/>
      <c r="AG11155" s="93"/>
      <c r="AH11155" s="93"/>
    </row>
    <row r="11156" spans="21:34" x14ac:dyDescent="0.3">
      <c r="U11156" s="311" t="s">
        <v>19478</v>
      </c>
      <c r="V11156" s="312">
        <v>101588.43</v>
      </c>
      <c r="X11156" s="267" t="s">
        <v>39402</v>
      </c>
      <c r="Y11156" s="268">
        <v>20160</v>
      </c>
      <c r="AA11156" s="229" t="s">
        <v>35441</v>
      </c>
      <c r="AB11156" s="230">
        <v>307</v>
      </c>
      <c r="AD11156" s="209" t="s">
        <v>25171</v>
      </c>
      <c r="AE11156" s="210">
        <v>2047</v>
      </c>
      <c r="AF11156" s="93"/>
      <c r="AG11156" s="93"/>
      <c r="AH11156" s="93"/>
    </row>
    <row r="11157" spans="21:34" x14ac:dyDescent="0.3">
      <c r="U11157" s="311" t="s">
        <v>13456</v>
      </c>
      <c r="V11157" s="312">
        <v>67858.87</v>
      </c>
      <c r="X11157" s="267" t="s">
        <v>56463</v>
      </c>
      <c r="Y11157" s="268">
        <v>5744.96</v>
      </c>
      <c r="AA11157" s="229" t="s">
        <v>35442</v>
      </c>
      <c r="AB11157" s="230">
        <v>2283</v>
      </c>
      <c r="AD11157" s="209" t="s">
        <v>25172</v>
      </c>
      <c r="AE11157" s="210">
        <v>998</v>
      </c>
      <c r="AF11157" s="93"/>
      <c r="AG11157" s="93"/>
      <c r="AH11157" s="93"/>
    </row>
    <row r="11158" spans="21:34" x14ac:dyDescent="0.3">
      <c r="U11158" s="311" t="s">
        <v>13457</v>
      </c>
      <c r="V11158" s="312">
        <v>178740.51</v>
      </c>
      <c r="X11158" s="267" t="s">
        <v>55338</v>
      </c>
      <c r="Y11158" s="268">
        <v>68077.33</v>
      </c>
      <c r="AA11158" s="229" t="s">
        <v>35443</v>
      </c>
      <c r="AB11158" s="230">
        <v>5028</v>
      </c>
      <c r="AD11158" s="209" t="s">
        <v>25173</v>
      </c>
      <c r="AE11158" s="210">
        <v>3523</v>
      </c>
      <c r="AF11158" s="93"/>
      <c r="AG11158" s="93"/>
      <c r="AH11158" s="93"/>
    </row>
    <row r="11159" spans="21:34" x14ac:dyDescent="0.3">
      <c r="U11159" s="311" t="s">
        <v>31996</v>
      </c>
      <c r="V11159" s="312">
        <v>84451.73</v>
      </c>
      <c r="X11159" s="267" t="s">
        <v>35479</v>
      </c>
      <c r="Y11159" s="268">
        <v>267850</v>
      </c>
      <c r="AA11159" s="229" t="s">
        <v>25588</v>
      </c>
      <c r="AB11159" s="230">
        <v>85</v>
      </c>
      <c r="AD11159" s="209" t="s">
        <v>25174</v>
      </c>
      <c r="AE11159" s="210">
        <v>13180</v>
      </c>
      <c r="AF11159" s="93"/>
      <c r="AG11159" s="93"/>
      <c r="AH11159" s="93"/>
    </row>
    <row r="11160" spans="21:34" x14ac:dyDescent="0.3">
      <c r="U11160" s="311" t="s">
        <v>19480</v>
      </c>
      <c r="V11160" s="312">
        <v>148384.57</v>
      </c>
      <c r="X11160" s="267" t="s">
        <v>62193</v>
      </c>
      <c r="Y11160" s="268">
        <v>776.51</v>
      </c>
      <c r="AA11160" s="229" t="s">
        <v>36583</v>
      </c>
      <c r="AB11160" s="230">
        <v>2598</v>
      </c>
      <c r="AD11160" s="209" t="s">
        <v>25175</v>
      </c>
      <c r="AE11160" s="210">
        <v>1379</v>
      </c>
      <c r="AF11160" s="93"/>
      <c r="AG11160" s="93"/>
      <c r="AH11160" s="93"/>
    </row>
    <row r="11161" spans="21:34" x14ac:dyDescent="0.3">
      <c r="U11161" s="311" t="s">
        <v>19481</v>
      </c>
      <c r="V11161" s="312">
        <v>17293.78</v>
      </c>
      <c r="X11161" s="267" t="s">
        <v>64768</v>
      </c>
      <c r="Y11161" s="268">
        <v>1716.75</v>
      </c>
      <c r="AA11161" s="229" t="s">
        <v>25591</v>
      </c>
      <c r="AB11161" s="230">
        <v>36</v>
      </c>
      <c r="AD11161" s="209" t="s">
        <v>25176</v>
      </c>
      <c r="AE11161" s="210">
        <v>810</v>
      </c>
      <c r="AF11161" s="93"/>
      <c r="AG11161" s="93"/>
      <c r="AH11161" s="93"/>
    </row>
    <row r="11162" spans="21:34" x14ac:dyDescent="0.3">
      <c r="U11162" s="311" t="s">
        <v>40760</v>
      </c>
      <c r="V11162" s="312">
        <v>-2149.02</v>
      </c>
      <c r="X11162" s="267" t="s">
        <v>35480</v>
      </c>
      <c r="Y11162" s="268">
        <v>12932.95</v>
      </c>
      <c r="AA11162" s="229" t="s">
        <v>33977</v>
      </c>
      <c r="AB11162" s="230">
        <v>21507</v>
      </c>
      <c r="AD11162" s="209" t="s">
        <v>25177</v>
      </c>
      <c r="AE11162" s="210">
        <v>3657.3</v>
      </c>
      <c r="AF11162" s="93"/>
      <c r="AG11162" s="93"/>
      <c r="AH11162" s="93"/>
    </row>
    <row r="11163" spans="21:34" x14ac:dyDescent="0.3">
      <c r="U11163" s="311" t="s">
        <v>60891</v>
      </c>
      <c r="V11163" s="312">
        <v>123.95</v>
      </c>
      <c r="X11163" s="267" t="s">
        <v>36611</v>
      </c>
      <c r="Y11163" s="268">
        <v>13026.05</v>
      </c>
      <c r="AA11163" s="229" t="s">
        <v>45428</v>
      </c>
      <c r="AB11163" s="230">
        <v>340170</v>
      </c>
      <c r="AD11163" s="209" t="s">
        <v>25178</v>
      </c>
      <c r="AE11163" s="210">
        <v>153.5</v>
      </c>
      <c r="AF11163" s="93"/>
      <c r="AG11163" s="93"/>
      <c r="AH11163" s="93"/>
    </row>
    <row r="11164" spans="21:34" x14ac:dyDescent="0.3">
      <c r="U11164" s="311" t="s">
        <v>69437</v>
      </c>
      <c r="V11164" s="312">
        <v>3.07</v>
      </c>
      <c r="X11164" s="267" t="s">
        <v>59778</v>
      </c>
      <c r="Y11164" s="268">
        <v>3496.51</v>
      </c>
      <c r="AA11164" s="229" t="s">
        <v>45429</v>
      </c>
      <c r="AB11164" s="230">
        <v>26022.97</v>
      </c>
      <c r="AD11164" s="209" t="s">
        <v>25179</v>
      </c>
      <c r="AE11164" s="210">
        <v>2600.1999999999998</v>
      </c>
      <c r="AF11164" s="93"/>
      <c r="AG11164" s="93"/>
      <c r="AH11164" s="93"/>
    </row>
    <row r="11165" spans="21:34" x14ac:dyDescent="0.3">
      <c r="U11165" s="311" t="s">
        <v>58371</v>
      </c>
      <c r="V11165" s="312">
        <v>9763.94</v>
      </c>
      <c r="X11165" s="267" t="s">
        <v>47181</v>
      </c>
      <c r="Y11165" s="268">
        <v>37072.22</v>
      </c>
      <c r="AA11165" s="229" t="s">
        <v>25592</v>
      </c>
      <c r="AB11165" s="230">
        <v>11529.63</v>
      </c>
      <c r="AD11165" s="209" t="s">
        <v>25180</v>
      </c>
      <c r="AE11165" s="210">
        <v>3919</v>
      </c>
      <c r="AF11165" s="93"/>
      <c r="AG11165" s="93"/>
      <c r="AH11165" s="93"/>
    </row>
    <row r="11166" spans="21:34" x14ac:dyDescent="0.3">
      <c r="U11166" s="311" t="s">
        <v>13458</v>
      </c>
      <c r="V11166" s="312">
        <v>354799.03</v>
      </c>
      <c r="X11166" s="267" t="s">
        <v>57737</v>
      </c>
      <c r="Y11166" s="268">
        <v>181.61</v>
      </c>
      <c r="AA11166" s="229" t="s">
        <v>25593</v>
      </c>
      <c r="AB11166" s="230">
        <v>6368.19</v>
      </c>
      <c r="AD11166" s="209" t="s">
        <v>25181</v>
      </c>
      <c r="AE11166" s="210">
        <v>15230.85</v>
      </c>
      <c r="AF11166" s="93"/>
      <c r="AG11166" s="93"/>
      <c r="AH11166" s="93"/>
    </row>
    <row r="11167" spans="21:34" x14ac:dyDescent="0.3">
      <c r="U11167" s="311" t="s">
        <v>69438</v>
      </c>
      <c r="V11167" s="312">
        <v>41245.440000000002</v>
      </c>
      <c r="X11167" s="267" t="s">
        <v>35481</v>
      </c>
      <c r="Y11167" s="268">
        <v>88536.19</v>
      </c>
      <c r="AA11167" s="229" t="s">
        <v>25594</v>
      </c>
      <c r="AB11167" s="230">
        <v>8646.65</v>
      </c>
      <c r="AD11167" s="209" t="s">
        <v>25182</v>
      </c>
      <c r="AE11167" s="210">
        <v>11295</v>
      </c>
      <c r="AF11167" s="93"/>
      <c r="AG11167" s="93"/>
      <c r="AH11167" s="93"/>
    </row>
    <row r="11168" spans="21:34" x14ac:dyDescent="0.3">
      <c r="U11168" s="311" t="s">
        <v>13459</v>
      </c>
      <c r="V11168" s="312">
        <v>428473.2</v>
      </c>
      <c r="X11168" s="267" t="s">
        <v>35482</v>
      </c>
      <c r="Y11168" s="268">
        <v>181052.32</v>
      </c>
      <c r="AA11168" s="229" t="s">
        <v>47160</v>
      </c>
      <c r="AB11168" s="230">
        <v>325</v>
      </c>
      <c r="AD11168" s="209" t="s">
        <v>25183</v>
      </c>
      <c r="AE11168" s="210">
        <v>7421.15</v>
      </c>
      <c r="AF11168" s="93"/>
      <c r="AG11168" s="93"/>
      <c r="AH11168" s="93"/>
    </row>
    <row r="11169" spans="21:34" x14ac:dyDescent="0.3">
      <c r="U11169" s="311" t="s">
        <v>19482</v>
      </c>
      <c r="V11169" s="312">
        <v>173127.67999999999</v>
      </c>
      <c r="X11169" s="267" t="s">
        <v>35483</v>
      </c>
      <c r="Y11169" s="268">
        <v>95085.67</v>
      </c>
      <c r="AA11169" s="229" t="s">
        <v>47161</v>
      </c>
      <c r="AB11169" s="230">
        <v>50360</v>
      </c>
      <c r="AD11169" s="209" t="s">
        <v>25184</v>
      </c>
      <c r="AE11169" s="210">
        <v>7413.8</v>
      </c>
      <c r="AF11169" s="93"/>
      <c r="AG11169" s="93"/>
      <c r="AH11169" s="93"/>
    </row>
    <row r="11170" spans="21:34" x14ac:dyDescent="0.3">
      <c r="U11170" s="311" t="s">
        <v>19483</v>
      </c>
      <c r="V11170" s="312">
        <v>1524389.29</v>
      </c>
      <c r="X11170" s="267" t="s">
        <v>47182</v>
      </c>
      <c r="Y11170" s="268">
        <v>3650</v>
      </c>
      <c r="AA11170" s="229" t="s">
        <v>47162</v>
      </c>
      <c r="AB11170" s="230">
        <v>3603.2</v>
      </c>
      <c r="AD11170" s="209" t="s">
        <v>25185</v>
      </c>
      <c r="AE11170" s="210">
        <v>9541.1200000000008</v>
      </c>
      <c r="AF11170" s="93"/>
      <c r="AG11170" s="93"/>
      <c r="AH11170" s="93"/>
    </row>
    <row r="11171" spans="21:34" x14ac:dyDescent="0.3">
      <c r="U11171" s="311" t="s">
        <v>19484</v>
      </c>
      <c r="V11171" s="312">
        <v>7635.94</v>
      </c>
      <c r="X11171" s="267" t="s">
        <v>53422</v>
      </c>
      <c r="Y11171" s="268">
        <v>160589.75</v>
      </c>
      <c r="AA11171" s="229" t="s">
        <v>47163</v>
      </c>
      <c r="AB11171" s="230">
        <v>11579.38</v>
      </c>
      <c r="AD11171" s="209" t="s">
        <v>25186</v>
      </c>
      <c r="AE11171" s="210">
        <v>810</v>
      </c>
      <c r="AF11171" s="93"/>
      <c r="AG11171" s="93"/>
      <c r="AH11171" s="93"/>
    </row>
    <row r="11172" spans="21:34" x14ac:dyDescent="0.3">
      <c r="U11172" s="311" t="s">
        <v>33445</v>
      </c>
      <c r="V11172" s="312">
        <v>75042.92</v>
      </c>
      <c r="X11172" s="267" t="s">
        <v>36612</v>
      </c>
      <c r="Y11172" s="268">
        <v>1270.79</v>
      </c>
      <c r="AA11172" s="229" t="s">
        <v>47164</v>
      </c>
      <c r="AB11172" s="230">
        <v>3407.42</v>
      </c>
      <c r="AD11172" s="209" t="s">
        <v>25187</v>
      </c>
      <c r="AE11172" s="210">
        <v>16609.849999999999</v>
      </c>
      <c r="AF11172" s="93"/>
      <c r="AG11172" s="93"/>
      <c r="AH11172" s="93"/>
    </row>
    <row r="11173" spans="21:34" x14ac:dyDescent="0.3">
      <c r="U11173" s="311" t="s">
        <v>36244</v>
      </c>
      <c r="V11173" s="312">
        <v>2994346.97</v>
      </c>
      <c r="X11173" s="267" t="s">
        <v>53423</v>
      </c>
      <c r="Y11173" s="268">
        <v>26570.85</v>
      </c>
      <c r="AA11173" s="229" t="s">
        <v>49093</v>
      </c>
      <c r="AB11173" s="230">
        <v>18356.740000000002</v>
      </c>
      <c r="AD11173" s="209" t="s">
        <v>25188</v>
      </c>
      <c r="AE11173" s="210">
        <v>11295</v>
      </c>
      <c r="AF11173" s="93"/>
      <c r="AG11173" s="93"/>
      <c r="AH11173" s="93"/>
    </row>
    <row r="11174" spans="21:34" x14ac:dyDescent="0.3">
      <c r="U11174" s="311" t="s">
        <v>19509</v>
      </c>
      <c r="V11174" s="312">
        <v>113284.21</v>
      </c>
      <c r="X11174" s="267" t="s">
        <v>53425</v>
      </c>
      <c r="Y11174" s="268">
        <v>51651.8</v>
      </c>
      <c r="AA11174" s="229" t="s">
        <v>49094</v>
      </c>
      <c r="AB11174" s="230">
        <v>1313.9</v>
      </c>
      <c r="AD11174" s="209" t="s">
        <v>25189</v>
      </c>
      <c r="AE11174" s="210">
        <v>14997.45</v>
      </c>
      <c r="AF11174" s="93"/>
      <c r="AG11174" s="93"/>
      <c r="AH11174" s="93"/>
    </row>
    <row r="11175" spans="21:34" x14ac:dyDescent="0.3">
      <c r="U11175" s="311" t="s">
        <v>19511</v>
      </c>
      <c r="V11175" s="312">
        <v>8495.1200000000008</v>
      </c>
      <c r="X11175" s="267" t="s">
        <v>40568</v>
      </c>
      <c r="Y11175" s="268">
        <v>5.42</v>
      </c>
      <c r="AA11175" s="229" t="s">
        <v>53341</v>
      </c>
      <c r="AB11175" s="230">
        <v>934.36</v>
      </c>
      <c r="AD11175" s="209" t="s">
        <v>25190</v>
      </c>
      <c r="AE11175" s="210">
        <v>7567.3</v>
      </c>
      <c r="AF11175" s="93"/>
      <c r="AG11175" s="93"/>
      <c r="AH11175" s="93"/>
    </row>
    <row r="11176" spans="21:34" x14ac:dyDescent="0.3">
      <c r="U11176" s="311" t="s">
        <v>63482</v>
      </c>
      <c r="V11176" s="312">
        <v>169490</v>
      </c>
      <c r="X11176" s="267" t="s">
        <v>62483</v>
      </c>
      <c r="Y11176" s="268">
        <v>1752.07</v>
      </c>
      <c r="AA11176" s="229" t="s">
        <v>25595</v>
      </c>
      <c r="AB11176" s="230">
        <v>5488.96</v>
      </c>
      <c r="AD11176" s="209" t="s">
        <v>25191</v>
      </c>
      <c r="AE11176" s="210">
        <v>12141.32</v>
      </c>
      <c r="AF11176" s="93"/>
      <c r="AG11176" s="93"/>
      <c r="AH11176" s="93"/>
    </row>
    <row r="11177" spans="21:34" x14ac:dyDescent="0.3">
      <c r="U11177" s="311" t="s">
        <v>19519</v>
      </c>
      <c r="V11177" s="312">
        <v>30867</v>
      </c>
      <c r="X11177" s="267" t="s">
        <v>36613</v>
      </c>
      <c r="Y11177" s="268">
        <v>371251.6</v>
      </c>
      <c r="AA11177" s="229" t="s">
        <v>25596</v>
      </c>
      <c r="AB11177" s="230">
        <v>83651.509999999995</v>
      </c>
      <c r="AD11177" s="209" t="s">
        <v>25192</v>
      </c>
      <c r="AE11177" s="210">
        <v>16296.11</v>
      </c>
      <c r="AF11177" s="93"/>
      <c r="AG11177" s="93"/>
      <c r="AH11177" s="93"/>
    </row>
    <row r="11178" spans="21:34" x14ac:dyDescent="0.3">
      <c r="U11178" s="311" t="s">
        <v>19593</v>
      </c>
      <c r="V11178" s="312">
        <v>1981751.14</v>
      </c>
      <c r="X11178" s="267" t="s">
        <v>55339</v>
      </c>
      <c r="Y11178" s="268">
        <v>2578.3000000000002</v>
      </c>
      <c r="AA11178" s="229" t="s">
        <v>25597</v>
      </c>
      <c r="AB11178" s="230">
        <v>3435.15</v>
      </c>
      <c r="AD11178" s="209" t="s">
        <v>25193</v>
      </c>
      <c r="AE11178" s="210">
        <v>13784.23</v>
      </c>
      <c r="AF11178" s="93"/>
      <c r="AG11178" s="93"/>
      <c r="AH11178" s="93"/>
    </row>
    <row r="11179" spans="21:34" x14ac:dyDescent="0.3">
      <c r="U11179" s="311" t="s">
        <v>19594</v>
      </c>
      <c r="V11179" s="312">
        <v>7197.96</v>
      </c>
      <c r="X11179" s="267" t="s">
        <v>58883</v>
      </c>
      <c r="Y11179" s="268">
        <v>64545.75</v>
      </c>
      <c r="AA11179" s="229" t="s">
        <v>25598</v>
      </c>
      <c r="AB11179" s="230">
        <v>8858.0400000000009</v>
      </c>
      <c r="AD11179" s="209" t="s">
        <v>25194</v>
      </c>
      <c r="AE11179" s="210">
        <v>2301.15</v>
      </c>
      <c r="AF11179" s="93"/>
      <c r="AG11179" s="93"/>
      <c r="AH11179" s="93"/>
    </row>
    <row r="11180" spans="21:34" x14ac:dyDescent="0.3">
      <c r="U11180" s="311" t="s">
        <v>34974</v>
      </c>
      <c r="V11180" s="312">
        <v>1699958.86</v>
      </c>
      <c r="X11180" s="267" t="s">
        <v>39403</v>
      </c>
      <c r="Y11180" s="268">
        <v>7820.77</v>
      </c>
      <c r="AA11180" s="229" t="s">
        <v>25599</v>
      </c>
      <c r="AB11180" s="230">
        <v>6332.77</v>
      </c>
      <c r="AD11180" s="209" t="s">
        <v>25195</v>
      </c>
      <c r="AE11180" s="210">
        <v>6521.41</v>
      </c>
      <c r="AF11180" s="93"/>
      <c r="AG11180" s="93"/>
      <c r="AH11180" s="93"/>
    </row>
    <row r="11181" spans="21:34" x14ac:dyDescent="0.3">
      <c r="U11181" s="311" t="s">
        <v>34975</v>
      </c>
      <c r="V11181" s="312">
        <v>2116582.86</v>
      </c>
      <c r="X11181" s="267" t="s">
        <v>64769</v>
      </c>
      <c r="Y11181" s="268">
        <v>-14235.49</v>
      </c>
      <c r="AA11181" s="229" t="s">
        <v>25600</v>
      </c>
      <c r="AB11181" s="230">
        <v>9352.77</v>
      </c>
      <c r="AD11181" s="209" t="s">
        <v>25196</v>
      </c>
      <c r="AE11181" s="210">
        <v>35172.959999999999</v>
      </c>
      <c r="AF11181" s="93"/>
      <c r="AG11181" s="93"/>
      <c r="AH11181" s="93"/>
    </row>
    <row r="11182" spans="21:34" x14ac:dyDescent="0.3">
      <c r="U11182" s="311" t="s">
        <v>19595</v>
      </c>
      <c r="V11182" s="312">
        <v>359301.03</v>
      </c>
      <c r="X11182" s="267" t="s">
        <v>58319</v>
      </c>
      <c r="Y11182" s="268">
        <v>10000</v>
      </c>
      <c r="AA11182" s="229" t="s">
        <v>25601</v>
      </c>
      <c r="AB11182" s="230">
        <v>5218.92</v>
      </c>
      <c r="AD11182" s="209" t="s">
        <v>25197</v>
      </c>
      <c r="AE11182" s="210">
        <v>10464.719999999999</v>
      </c>
      <c r="AF11182" s="93"/>
      <c r="AG11182" s="93"/>
      <c r="AH11182" s="93"/>
    </row>
    <row r="11183" spans="21:34" x14ac:dyDescent="0.3">
      <c r="U11183" s="311" t="s">
        <v>19596</v>
      </c>
      <c r="V11183" s="312">
        <v>453152.19</v>
      </c>
      <c r="X11183" s="267" t="s">
        <v>58320</v>
      </c>
      <c r="Y11183" s="268">
        <v>10000</v>
      </c>
      <c r="AA11183" s="229" t="s">
        <v>25602</v>
      </c>
      <c r="AB11183" s="230">
        <v>158732.20000000001</v>
      </c>
      <c r="AD11183" s="209" t="s">
        <v>25198</v>
      </c>
      <c r="AE11183" s="210">
        <v>2962</v>
      </c>
      <c r="AF11183" s="93"/>
      <c r="AG11183" s="93"/>
      <c r="AH11183" s="93"/>
    </row>
    <row r="11184" spans="21:34" x14ac:dyDescent="0.3">
      <c r="U11184" s="311" t="s">
        <v>19597</v>
      </c>
      <c r="V11184" s="312">
        <v>448962.87</v>
      </c>
      <c r="X11184" s="267" t="s">
        <v>56464</v>
      </c>
      <c r="Y11184" s="268">
        <v>27534.86</v>
      </c>
      <c r="AA11184" s="229" t="s">
        <v>25603</v>
      </c>
      <c r="AB11184" s="230">
        <v>21501.97</v>
      </c>
      <c r="AD11184" s="209" t="s">
        <v>25199</v>
      </c>
      <c r="AE11184" s="210">
        <v>95.11</v>
      </c>
      <c r="AF11184" s="93"/>
      <c r="AG11184" s="93"/>
      <c r="AH11184" s="93"/>
    </row>
    <row r="11185" spans="21:34" x14ac:dyDescent="0.3">
      <c r="U11185" s="311" t="s">
        <v>19599</v>
      </c>
      <c r="V11185" s="312">
        <v>5946.96</v>
      </c>
      <c r="X11185" s="267" t="s">
        <v>53426</v>
      </c>
      <c r="Y11185" s="268">
        <v>45672.71</v>
      </c>
      <c r="AA11185" s="229" t="s">
        <v>50290</v>
      </c>
      <c r="AB11185" s="230">
        <v>14652.21</v>
      </c>
      <c r="AD11185" s="209" t="s">
        <v>25200</v>
      </c>
      <c r="AE11185" s="210">
        <v>58499.89</v>
      </c>
      <c r="AF11185" s="93"/>
      <c r="AG11185" s="93"/>
      <c r="AH11185" s="93"/>
    </row>
    <row r="11186" spans="21:34" x14ac:dyDescent="0.3">
      <c r="U11186" s="311" t="s">
        <v>47491</v>
      </c>
      <c r="V11186" s="312">
        <v>137319.46</v>
      </c>
      <c r="X11186" s="267" t="s">
        <v>55340</v>
      </c>
      <c r="Y11186" s="268">
        <v>28137.09</v>
      </c>
      <c r="AA11186" s="229" t="s">
        <v>25604</v>
      </c>
      <c r="AB11186" s="230">
        <v>27068.15</v>
      </c>
      <c r="AD11186" s="209" t="s">
        <v>25201</v>
      </c>
      <c r="AE11186" s="210">
        <v>10239.07</v>
      </c>
      <c r="AF11186" s="93"/>
      <c r="AG11186" s="93"/>
      <c r="AH11186" s="93"/>
    </row>
    <row r="11187" spans="21:34" x14ac:dyDescent="0.3">
      <c r="U11187" s="311" t="s">
        <v>19600</v>
      </c>
      <c r="V11187" s="312">
        <v>28126.799999999999</v>
      </c>
      <c r="X11187" s="267" t="s">
        <v>53427</v>
      </c>
      <c r="Y11187" s="268">
        <v>23</v>
      </c>
      <c r="AA11187" s="229" t="s">
        <v>35444</v>
      </c>
      <c r="AB11187" s="230">
        <v>6084.76</v>
      </c>
      <c r="AD11187" s="209" t="s">
        <v>25202</v>
      </c>
      <c r="AE11187" s="210">
        <v>66.319999999999993</v>
      </c>
      <c r="AF11187" s="93"/>
      <c r="AG11187" s="93"/>
      <c r="AH11187" s="93"/>
    </row>
    <row r="11188" spans="21:34" x14ac:dyDescent="0.3">
      <c r="U11188" s="311" t="s">
        <v>13468</v>
      </c>
      <c r="V11188" s="312">
        <v>254689.85</v>
      </c>
      <c r="X11188" s="267" t="s">
        <v>56465</v>
      </c>
      <c r="Y11188" s="268">
        <v>5271.34</v>
      </c>
      <c r="AA11188" s="229" t="s">
        <v>25605</v>
      </c>
      <c r="AB11188" s="230">
        <v>32400.7</v>
      </c>
      <c r="AD11188" s="209" t="s">
        <v>25203</v>
      </c>
      <c r="AE11188" s="210">
        <v>11415</v>
      </c>
      <c r="AF11188" s="93"/>
      <c r="AG11188" s="93"/>
      <c r="AH11188" s="93"/>
    </row>
    <row r="11189" spans="21:34" x14ac:dyDescent="0.3">
      <c r="U11189" s="311" t="s">
        <v>19605</v>
      </c>
      <c r="V11189" s="312">
        <v>956980.69</v>
      </c>
      <c r="X11189" s="267" t="s">
        <v>56466</v>
      </c>
      <c r="Y11189" s="268">
        <v>1323</v>
      </c>
      <c r="AA11189" s="229" t="s">
        <v>25606</v>
      </c>
      <c r="AB11189" s="230">
        <v>214145.87</v>
      </c>
      <c r="AD11189" s="209" t="s">
        <v>25204</v>
      </c>
      <c r="AE11189" s="210">
        <v>18190.02</v>
      </c>
      <c r="AF11189" s="93"/>
      <c r="AG11189" s="93"/>
      <c r="AH11189" s="93"/>
    </row>
    <row r="11190" spans="21:34" x14ac:dyDescent="0.3">
      <c r="U11190" s="311" t="s">
        <v>56792</v>
      </c>
      <c r="V11190" s="312">
        <v>444.6</v>
      </c>
      <c r="X11190" s="267" t="s">
        <v>56467</v>
      </c>
      <c r="Y11190" s="268">
        <v>420.72</v>
      </c>
      <c r="AA11190" s="229" t="s">
        <v>53342</v>
      </c>
      <c r="AB11190" s="230">
        <v>8100</v>
      </c>
      <c r="AD11190" s="209" t="s">
        <v>25205</v>
      </c>
      <c r="AE11190" s="210">
        <v>7018</v>
      </c>
      <c r="AF11190" s="93"/>
      <c r="AG11190" s="93"/>
      <c r="AH11190" s="93"/>
    </row>
    <row r="11191" spans="21:34" x14ac:dyDescent="0.3">
      <c r="U11191" s="311" t="s">
        <v>19607</v>
      </c>
      <c r="V11191" s="312">
        <v>6769789.1399999997</v>
      </c>
      <c r="X11191" s="267" t="s">
        <v>55341</v>
      </c>
      <c r="Y11191" s="268">
        <v>4308</v>
      </c>
      <c r="AA11191" s="229" t="s">
        <v>53343</v>
      </c>
      <c r="AB11191" s="230">
        <v>581</v>
      </c>
      <c r="AD11191" s="209" t="s">
        <v>25206</v>
      </c>
      <c r="AE11191" s="210">
        <v>40430.370000000003</v>
      </c>
      <c r="AF11191" s="93"/>
      <c r="AG11191" s="93"/>
      <c r="AH11191" s="93"/>
    </row>
    <row r="11192" spans="21:34" x14ac:dyDescent="0.3">
      <c r="U11192" s="311" t="s">
        <v>36256</v>
      </c>
      <c r="V11192" s="312">
        <v>889507.7</v>
      </c>
      <c r="X11192" s="267" t="s">
        <v>62766</v>
      </c>
      <c r="Y11192" s="268">
        <v>120</v>
      </c>
      <c r="AA11192" s="229" t="s">
        <v>53344</v>
      </c>
      <c r="AB11192" s="230">
        <v>8820.2099999999991</v>
      </c>
      <c r="AD11192" s="209" t="s">
        <v>25207</v>
      </c>
      <c r="AE11192" s="210">
        <v>91075.1</v>
      </c>
      <c r="AF11192" s="93"/>
      <c r="AG11192" s="93"/>
      <c r="AH11192" s="93"/>
    </row>
    <row r="11193" spans="21:34" x14ac:dyDescent="0.3">
      <c r="U11193" s="311" t="s">
        <v>58759</v>
      </c>
      <c r="V11193" s="312">
        <v>100</v>
      </c>
      <c r="X11193" s="267" t="s">
        <v>56468</v>
      </c>
      <c r="Y11193" s="268">
        <v>5390.52</v>
      </c>
      <c r="AA11193" s="229" t="s">
        <v>53345</v>
      </c>
      <c r="AB11193" s="230">
        <v>5453.89</v>
      </c>
      <c r="AD11193" s="209" t="s">
        <v>25208</v>
      </c>
      <c r="AE11193" s="210">
        <v>258.58999999999997</v>
      </c>
      <c r="AF11193" s="93"/>
      <c r="AG11193" s="93"/>
      <c r="AH11193" s="93"/>
    </row>
    <row r="11194" spans="21:34" x14ac:dyDescent="0.3">
      <c r="U11194" s="311" t="s">
        <v>19608</v>
      </c>
      <c r="V11194" s="312">
        <v>286359.40000000002</v>
      </c>
      <c r="X11194" s="267" t="s">
        <v>50298</v>
      </c>
      <c r="Y11194" s="268">
        <v>11626.78</v>
      </c>
      <c r="AA11194" s="229" t="s">
        <v>53346</v>
      </c>
      <c r="AB11194" s="230">
        <v>1144.92</v>
      </c>
      <c r="AD11194" s="209" t="s">
        <v>25209</v>
      </c>
      <c r="AE11194" s="210">
        <v>6462</v>
      </c>
      <c r="AF11194" s="93"/>
      <c r="AG11194" s="93"/>
      <c r="AH11194" s="93"/>
    </row>
    <row r="11195" spans="21:34" x14ac:dyDescent="0.3">
      <c r="U11195" s="311" t="s">
        <v>13470</v>
      </c>
      <c r="V11195" s="312">
        <v>1223353.93</v>
      </c>
      <c r="X11195" s="267" t="s">
        <v>62767</v>
      </c>
      <c r="Y11195" s="268">
        <v>732.82</v>
      </c>
      <c r="AA11195" s="229" t="s">
        <v>53347</v>
      </c>
      <c r="AB11195" s="230">
        <v>3606.75</v>
      </c>
      <c r="AD11195" s="209" t="s">
        <v>25210</v>
      </c>
      <c r="AE11195" s="210">
        <v>13918.95</v>
      </c>
      <c r="AF11195" s="93"/>
      <c r="AG11195" s="93"/>
      <c r="AH11195" s="93"/>
    </row>
    <row r="11196" spans="21:34" x14ac:dyDescent="0.3">
      <c r="U11196" s="311" t="s">
        <v>13471</v>
      </c>
      <c r="V11196" s="312">
        <v>2209586.09</v>
      </c>
      <c r="X11196" s="267" t="s">
        <v>49100</v>
      </c>
      <c r="Y11196" s="268">
        <v>9876.93</v>
      </c>
      <c r="AA11196" s="229" t="s">
        <v>53348</v>
      </c>
      <c r="AB11196" s="230">
        <v>15190.78</v>
      </c>
      <c r="AD11196" s="209" t="s">
        <v>25211</v>
      </c>
      <c r="AE11196" s="210">
        <v>1321</v>
      </c>
      <c r="AF11196" s="93"/>
      <c r="AG11196" s="93"/>
      <c r="AH11196" s="93"/>
    </row>
    <row r="11197" spans="21:34" x14ac:dyDescent="0.3">
      <c r="U11197" s="311" t="s">
        <v>19609</v>
      </c>
      <c r="V11197" s="312">
        <v>973569.15</v>
      </c>
      <c r="X11197" s="267" t="s">
        <v>49101</v>
      </c>
      <c r="Y11197" s="268">
        <v>30302.33</v>
      </c>
      <c r="AA11197" s="229" t="s">
        <v>53349</v>
      </c>
      <c r="AB11197" s="230">
        <v>1162.08</v>
      </c>
      <c r="AD11197" s="209" t="s">
        <v>14008</v>
      </c>
      <c r="AE11197" s="210">
        <v>36500</v>
      </c>
      <c r="AF11197" s="93"/>
      <c r="AG11197" s="93"/>
      <c r="AH11197" s="93"/>
    </row>
    <row r="11198" spans="21:34" x14ac:dyDescent="0.3">
      <c r="U11198" s="311" t="s">
        <v>19610</v>
      </c>
      <c r="V11198" s="312">
        <v>83140.210000000006</v>
      </c>
      <c r="X11198" s="267" t="s">
        <v>56469</v>
      </c>
      <c r="Y11198" s="268">
        <v>9151.7999999999993</v>
      </c>
      <c r="AA11198" s="229" t="s">
        <v>53350</v>
      </c>
      <c r="AB11198" s="230">
        <v>3660.99</v>
      </c>
      <c r="AD11198" s="209" t="s">
        <v>25212</v>
      </c>
      <c r="AE11198" s="210">
        <v>239</v>
      </c>
      <c r="AF11198" s="93"/>
      <c r="AG11198" s="93"/>
      <c r="AH11198" s="93"/>
    </row>
    <row r="11199" spans="21:34" x14ac:dyDescent="0.3">
      <c r="U11199" s="311" t="s">
        <v>19611</v>
      </c>
      <c r="V11199" s="312">
        <v>11031433.24</v>
      </c>
      <c r="X11199" s="267" t="s">
        <v>62768</v>
      </c>
      <c r="Y11199" s="268">
        <v>93789.75</v>
      </c>
      <c r="AA11199" s="229" t="s">
        <v>53351</v>
      </c>
      <c r="AB11199" s="230">
        <v>950.66</v>
      </c>
      <c r="AD11199" s="209" t="s">
        <v>25213</v>
      </c>
      <c r="AE11199" s="210">
        <v>54803.88</v>
      </c>
      <c r="AF11199" s="93"/>
      <c r="AG11199" s="93"/>
      <c r="AH11199" s="93"/>
    </row>
    <row r="11200" spans="21:34" x14ac:dyDescent="0.3">
      <c r="U11200" s="311" t="s">
        <v>33454</v>
      </c>
      <c r="V11200" s="312">
        <v>57235.13</v>
      </c>
      <c r="X11200" s="267" t="s">
        <v>55342</v>
      </c>
      <c r="Y11200" s="268">
        <v>1330.14</v>
      </c>
      <c r="AA11200" s="229" t="s">
        <v>35445</v>
      </c>
      <c r="AB11200" s="230">
        <v>242906.12</v>
      </c>
      <c r="AD11200" s="209" t="s">
        <v>25214</v>
      </c>
      <c r="AE11200" s="210">
        <v>50639.77</v>
      </c>
      <c r="AF11200" s="93"/>
      <c r="AG11200" s="93"/>
      <c r="AH11200" s="93"/>
    </row>
    <row r="11201" spans="21:34" x14ac:dyDescent="0.3">
      <c r="U11201" s="311" t="s">
        <v>56793</v>
      </c>
      <c r="V11201" s="312">
        <v>21208</v>
      </c>
      <c r="X11201" s="267" t="s">
        <v>53429</v>
      </c>
      <c r="Y11201" s="268">
        <v>3829.22</v>
      </c>
      <c r="AA11201" s="229" t="s">
        <v>36584</v>
      </c>
      <c r="AB11201" s="230">
        <v>82576.759999999995</v>
      </c>
      <c r="AD11201" s="209" t="s">
        <v>25215</v>
      </c>
      <c r="AE11201" s="210">
        <v>501665.51</v>
      </c>
      <c r="AF11201" s="93"/>
      <c r="AG11201" s="93"/>
      <c r="AH11201" s="93"/>
    </row>
    <row r="11202" spans="21:34" x14ac:dyDescent="0.3">
      <c r="U11202" s="311" t="s">
        <v>19613</v>
      </c>
      <c r="V11202" s="312">
        <v>3522.91</v>
      </c>
      <c r="X11202" s="267" t="s">
        <v>64770</v>
      </c>
      <c r="Y11202" s="268">
        <v>2419.1999999999998</v>
      </c>
      <c r="AA11202" s="229" t="s">
        <v>47165</v>
      </c>
      <c r="AB11202" s="230">
        <v>4276.51</v>
      </c>
      <c r="AD11202" s="209" t="s">
        <v>25216</v>
      </c>
      <c r="AE11202" s="210">
        <v>3978.41</v>
      </c>
      <c r="AF11202" s="93"/>
      <c r="AG11202" s="93"/>
      <c r="AH11202" s="93"/>
    </row>
    <row r="11203" spans="21:34" x14ac:dyDescent="0.3">
      <c r="U11203" s="311" t="s">
        <v>47492</v>
      </c>
      <c r="V11203" s="312">
        <v>166668.51</v>
      </c>
      <c r="X11203" s="267" t="s">
        <v>64771</v>
      </c>
      <c r="Y11203" s="268">
        <v>185.07</v>
      </c>
      <c r="AA11203" s="229" t="s">
        <v>35446</v>
      </c>
      <c r="AB11203" s="230">
        <v>85339.12</v>
      </c>
      <c r="AD11203" s="209" t="s">
        <v>25217</v>
      </c>
      <c r="AE11203" s="210">
        <v>71704.75</v>
      </c>
      <c r="AF11203" s="93"/>
      <c r="AG11203" s="93"/>
      <c r="AH11203" s="93"/>
    </row>
    <row r="11204" spans="21:34" x14ac:dyDescent="0.3">
      <c r="U11204" s="311" t="s">
        <v>63851</v>
      </c>
      <c r="V11204" s="312">
        <v>31500</v>
      </c>
      <c r="X11204" s="267" t="s">
        <v>64772</v>
      </c>
      <c r="Y11204" s="268">
        <v>592.70000000000005</v>
      </c>
      <c r="AA11204" s="229" t="s">
        <v>33978</v>
      </c>
      <c r="AB11204" s="230">
        <v>23897</v>
      </c>
      <c r="AD11204" s="209" t="s">
        <v>25218</v>
      </c>
      <c r="AE11204" s="210">
        <v>189682.8</v>
      </c>
      <c r="AF11204" s="93"/>
      <c r="AG11204" s="93"/>
      <c r="AH11204" s="93"/>
    </row>
    <row r="11205" spans="21:34" x14ac:dyDescent="0.3">
      <c r="U11205" s="311" t="s">
        <v>19614</v>
      </c>
      <c r="V11205" s="312">
        <v>53409.63</v>
      </c>
      <c r="X11205" s="267" t="s">
        <v>56470</v>
      </c>
      <c r="Y11205" s="268">
        <v>2846.3</v>
      </c>
      <c r="AA11205" s="229" t="s">
        <v>35447</v>
      </c>
      <c r="AB11205" s="230">
        <v>222502.68</v>
      </c>
      <c r="AD11205" s="209" t="s">
        <v>25219</v>
      </c>
      <c r="AE11205" s="210">
        <v>16296.11</v>
      </c>
      <c r="AF11205" s="93"/>
      <c r="AG11205" s="93"/>
      <c r="AH11205" s="93"/>
    </row>
    <row r="11206" spans="21:34" x14ac:dyDescent="0.3">
      <c r="U11206" s="311" t="s">
        <v>54328</v>
      </c>
      <c r="V11206" s="312">
        <v>1879499.62</v>
      </c>
      <c r="X11206" s="267" t="s">
        <v>64773</v>
      </c>
      <c r="Y11206" s="268">
        <v>611.37</v>
      </c>
      <c r="AA11206" s="229" t="s">
        <v>33979</v>
      </c>
      <c r="AB11206" s="230">
        <v>42511.22</v>
      </c>
      <c r="AD11206" s="209" t="s">
        <v>25220</v>
      </c>
      <c r="AE11206" s="210">
        <v>13784.23</v>
      </c>
      <c r="AF11206" s="93"/>
      <c r="AG11206" s="93"/>
      <c r="AH11206" s="93"/>
    </row>
    <row r="11207" spans="21:34" x14ac:dyDescent="0.3">
      <c r="U11207" s="311" t="s">
        <v>19615</v>
      </c>
      <c r="V11207" s="312">
        <v>5060720.63</v>
      </c>
      <c r="X11207" s="267" t="s">
        <v>62769</v>
      </c>
      <c r="Y11207" s="268">
        <v>25511.94</v>
      </c>
      <c r="AA11207" s="229" t="s">
        <v>40551</v>
      </c>
      <c r="AB11207" s="230">
        <v>53518.87</v>
      </c>
      <c r="AD11207" s="209" t="s">
        <v>14010</v>
      </c>
      <c r="AE11207" s="210">
        <v>2301.15</v>
      </c>
      <c r="AF11207" s="93"/>
      <c r="AG11207" s="93"/>
      <c r="AH11207" s="93"/>
    </row>
    <row r="11208" spans="21:34" x14ac:dyDescent="0.3">
      <c r="U11208" s="311" t="s">
        <v>19616</v>
      </c>
      <c r="V11208" s="312">
        <v>564158.29</v>
      </c>
      <c r="X11208" s="267" t="s">
        <v>62770</v>
      </c>
      <c r="Y11208" s="268">
        <v>224.61</v>
      </c>
      <c r="AA11208" s="229" t="s">
        <v>33980</v>
      </c>
      <c r="AB11208" s="230">
        <v>54135.66</v>
      </c>
      <c r="AD11208" s="209" t="s">
        <v>25221</v>
      </c>
      <c r="AE11208" s="210">
        <v>6521.41</v>
      </c>
      <c r="AF11208" s="93"/>
      <c r="AG11208" s="93"/>
      <c r="AH11208" s="93"/>
    </row>
    <row r="11209" spans="21:34" x14ac:dyDescent="0.3">
      <c r="U11209" s="311" t="s">
        <v>50644</v>
      </c>
      <c r="V11209" s="312">
        <v>897826.89</v>
      </c>
      <c r="X11209" s="267" t="s">
        <v>64774</v>
      </c>
      <c r="Y11209" s="268">
        <v>4800</v>
      </c>
      <c r="AA11209" s="229" t="s">
        <v>47166</v>
      </c>
      <c r="AB11209" s="230">
        <v>12477.5</v>
      </c>
      <c r="AD11209" s="209" t="s">
        <v>14011</v>
      </c>
      <c r="AE11209" s="210">
        <v>51301</v>
      </c>
      <c r="AF11209" s="93"/>
      <c r="AG11209" s="93"/>
      <c r="AH11209" s="93"/>
    </row>
    <row r="11210" spans="21:34" x14ac:dyDescent="0.3">
      <c r="U11210" s="311" t="s">
        <v>19617</v>
      </c>
      <c r="V11210" s="312">
        <v>9542.5</v>
      </c>
      <c r="X11210" s="267" t="s">
        <v>64775</v>
      </c>
      <c r="Y11210" s="268">
        <v>655.12</v>
      </c>
      <c r="AA11210" s="229" t="s">
        <v>42817</v>
      </c>
      <c r="AB11210" s="230">
        <v>38592.800000000003</v>
      </c>
      <c r="AD11210" s="209" t="s">
        <v>25222</v>
      </c>
      <c r="AE11210" s="210">
        <v>239</v>
      </c>
      <c r="AF11210" s="93"/>
      <c r="AG11210" s="93"/>
      <c r="AH11210" s="93"/>
    </row>
    <row r="11211" spans="21:34" x14ac:dyDescent="0.3">
      <c r="U11211" s="311" t="s">
        <v>19618</v>
      </c>
      <c r="V11211" s="312">
        <v>11657.56</v>
      </c>
      <c r="X11211" s="267" t="s">
        <v>63577</v>
      </c>
      <c r="Y11211" s="268">
        <v>18794.52</v>
      </c>
      <c r="AA11211" s="229" t="s">
        <v>42818</v>
      </c>
      <c r="AB11211" s="230">
        <v>7754.8</v>
      </c>
      <c r="AD11211" s="209" t="s">
        <v>25223</v>
      </c>
      <c r="AE11211" s="210">
        <v>10464.719999999999</v>
      </c>
      <c r="AF11211" s="93"/>
      <c r="AG11211" s="93"/>
      <c r="AH11211" s="93"/>
    </row>
    <row r="11212" spans="21:34" x14ac:dyDescent="0.3">
      <c r="U11212" s="311" t="s">
        <v>19620</v>
      </c>
      <c r="V11212" s="312">
        <v>3627106.33</v>
      </c>
      <c r="X11212" s="267" t="s">
        <v>64776</v>
      </c>
      <c r="Y11212" s="268">
        <v>8589</v>
      </c>
      <c r="AA11212" s="229" t="s">
        <v>42819</v>
      </c>
      <c r="AB11212" s="230">
        <v>1148.48</v>
      </c>
      <c r="AD11212" s="209" t="s">
        <v>25224</v>
      </c>
      <c r="AE11212" s="210">
        <v>54803.88</v>
      </c>
      <c r="AF11212" s="93"/>
      <c r="AG11212" s="93"/>
      <c r="AH11212" s="93"/>
    </row>
    <row r="11213" spans="21:34" x14ac:dyDescent="0.3">
      <c r="U11213" s="311" t="s">
        <v>40762</v>
      </c>
      <c r="V11213" s="312">
        <v>23333.31</v>
      </c>
      <c r="X11213" s="267" t="s">
        <v>53431</v>
      </c>
      <c r="Y11213" s="268">
        <v>30000</v>
      </c>
      <c r="AA11213" s="229" t="s">
        <v>36585</v>
      </c>
      <c r="AB11213" s="230">
        <v>618.75</v>
      </c>
      <c r="AD11213" s="209" t="s">
        <v>25225</v>
      </c>
      <c r="AE11213" s="210">
        <v>50639.77</v>
      </c>
      <c r="AF11213" s="93"/>
      <c r="AG11213" s="93"/>
      <c r="AH11213" s="93"/>
    </row>
    <row r="11214" spans="21:34" x14ac:dyDescent="0.3">
      <c r="U11214" s="311" t="s">
        <v>40763</v>
      </c>
      <c r="V11214" s="312">
        <v>7500</v>
      </c>
      <c r="X11214" s="267" t="s">
        <v>61543</v>
      </c>
      <c r="Y11214" s="268">
        <v>3720</v>
      </c>
      <c r="AA11214" s="229" t="s">
        <v>33981</v>
      </c>
      <c r="AB11214" s="230">
        <v>64299.040000000001</v>
      </c>
      <c r="AD11214" s="209" t="s">
        <v>14012</v>
      </c>
      <c r="AE11214" s="210">
        <v>685224.89</v>
      </c>
      <c r="AF11214" s="93"/>
      <c r="AG11214" s="93"/>
      <c r="AH11214" s="93"/>
    </row>
    <row r="11215" spans="21:34" x14ac:dyDescent="0.3">
      <c r="U11215" s="311" t="s">
        <v>40764</v>
      </c>
      <c r="V11215" s="312">
        <v>150000</v>
      </c>
      <c r="X11215" s="267" t="s">
        <v>59779</v>
      </c>
      <c r="Y11215" s="268">
        <v>42233.86</v>
      </c>
      <c r="AA11215" s="229" t="s">
        <v>33982</v>
      </c>
      <c r="AB11215" s="230">
        <v>187705.38</v>
      </c>
      <c r="AD11215" s="209" t="s">
        <v>25226</v>
      </c>
      <c r="AE11215" s="210">
        <v>32761.200000000001</v>
      </c>
      <c r="AF11215" s="93"/>
      <c r="AG11215" s="93"/>
      <c r="AH11215" s="93"/>
    </row>
    <row r="11216" spans="21:34" x14ac:dyDescent="0.3">
      <c r="U11216" s="311" t="s">
        <v>19641</v>
      </c>
      <c r="V11216" s="312">
        <v>13686.17</v>
      </c>
      <c r="X11216" s="267" t="s">
        <v>59780</v>
      </c>
      <c r="Y11216" s="268">
        <v>3515.48</v>
      </c>
      <c r="AA11216" s="229" t="s">
        <v>35448</v>
      </c>
      <c r="AB11216" s="230">
        <v>113294.65</v>
      </c>
      <c r="AD11216" s="209" t="s">
        <v>25227</v>
      </c>
      <c r="AE11216" s="210">
        <v>71704.75</v>
      </c>
      <c r="AF11216" s="93"/>
      <c r="AG11216" s="93"/>
      <c r="AH11216" s="93"/>
    </row>
    <row r="11217" spans="21:34" x14ac:dyDescent="0.3">
      <c r="U11217" s="311" t="s">
        <v>58030</v>
      </c>
      <c r="V11217" s="312">
        <v>109067.78</v>
      </c>
      <c r="X11217" s="267" t="s">
        <v>59781</v>
      </c>
      <c r="Y11217" s="268">
        <v>10347.299999999999</v>
      </c>
      <c r="AA11217" s="229" t="s">
        <v>53352</v>
      </c>
      <c r="AB11217" s="230">
        <v>59429.98</v>
      </c>
      <c r="AD11217" s="209" t="s">
        <v>25228</v>
      </c>
      <c r="AE11217" s="210">
        <v>259664.01</v>
      </c>
      <c r="AF11217" s="93"/>
      <c r="AG11217" s="93"/>
      <c r="AH11217" s="93"/>
    </row>
    <row r="11218" spans="21:34" x14ac:dyDescent="0.3">
      <c r="U11218" s="311" t="s">
        <v>56794</v>
      </c>
      <c r="V11218" s="312">
        <v>26339.59</v>
      </c>
      <c r="X11218" s="267" t="s">
        <v>62194</v>
      </c>
      <c r="Y11218" s="268">
        <v>19617.53</v>
      </c>
      <c r="AA11218" s="229" t="s">
        <v>47167</v>
      </c>
      <c r="AB11218" s="230">
        <v>20514.650000000001</v>
      </c>
      <c r="AD11218" s="209" t="s">
        <v>25229</v>
      </c>
      <c r="AE11218" s="210">
        <v>37455</v>
      </c>
      <c r="AF11218" s="93"/>
      <c r="AG11218" s="93"/>
      <c r="AH11218" s="93"/>
    </row>
    <row r="11219" spans="21:34" x14ac:dyDescent="0.3">
      <c r="U11219" s="311" t="s">
        <v>19642</v>
      </c>
      <c r="V11219" s="312">
        <v>20000</v>
      </c>
      <c r="X11219" s="267" t="s">
        <v>62195</v>
      </c>
      <c r="Y11219" s="268">
        <v>2347.1999999999998</v>
      </c>
      <c r="AA11219" s="229" t="s">
        <v>47168</v>
      </c>
      <c r="AB11219" s="230">
        <v>1471.67</v>
      </c>
      <c r="AD11219" s="209" t="s">
        <v>25230</v>
      </c>
      <c r="AE11219" s="210">
        <v>187456</v>
      </c>
      <c r="AF11219" s="93"/>
      <c r="AG11219" s="93"/>
      <c r="AH11219" s="93"/>
    </row>
    <row r="11220" spans="21:34" x14ac:dyDescent="0.3">
      <c r="U11220" s="311" t="s">
        <v>59976</v>
      </c>
      <c r="V11220" s="312">
        <v>132500</v>
      </c>
      <c r="X11220" s="267" t="s">
        <v>58884</v>
      </c>
      <c r="Y11220" s="268">
        <v>28635.97</v>
      </c>
      <c r="AA11220" s="229" t="s">
        <v>47169</v>
      </c>
      <c r="AB11220" s="230">
        <v>4527.63</v>
      </c>
      <c r="AD11220" s="209" t="s">
        <v>25231</v>
      </c>
      <c r="AE11220" s="210">
        <v>2809</v>
      </c>
      <c r="AF11220" s="93"/>
      <c r="AG11220" s="93"/>
      <c r="AH11220" s="93"/>
    </row>
    <row r="11221" spans="21:34" x14ac:dyDescent="0.3">
      <c r="U11221" s="311" t="s">
        <v>13473</v>
      </c>
      <c r="V11221" s="312">
        <v>105361.01</v>
      </c>
      <c r="X11221" s="267" t="s">
        <v>58885</v>
      </c>
      <c r="Y11221" s="268">
        <v>35119.9</v>
      </c>
      <c r="AA11221" s="229" t="s">
        <v>47170</v>
      </c>
      <c r="AB11221" s="230">
        <v>2124.64</v>
      </c>
      <c r="AD11221" s="209" t="s">
        <v>25232</v>
      </c>
      <c r="AE11221" s="210">
        <v>5985.95</v>
      </c>
      <c r="AF11221" s="93"/>
      <c r="AG11221" s="93"/>
      <c r="AH11221" s="93"/>
    </row>
    <row r="11222" spans="21:34" x14ac:dyDescent="0.3">
      <c r="U11222" s="311" t="s">
        <v>19644</v>
      </c>
      <c r="V11222" s="312">
        <v>24662.44</v>
      </c>
      <c r="X11222" s="267" t="s">
        <v>60680</v>
      </c>
      <c r="Y11222" s="268">
        <v>3994.5</v>
      </c>
      <c r="AA11222" s="229" t="s">
        <v>53353</v>
      </c>
      <c r="AB11222" s="230">
        <v>1361.41</v>
      </c>
      <c r="AD11222" s="209" t="s">
        <v>25233</v>
      </c>
      <c r="AE11222" s="210">
        <v>63721.75</v>
      </c>
      <c r="AF11222" s="93"/>
      <c r="AG11222" s="93"/>
      <c r="AH11222" s="93"/>
    </row>
    <row r="11223" spans="21:34" x14ac:dyDescent="0.3">
      <c r="U11223" s="311" t="s">
        <v>19660</v>
      </c>
      <c r="V11223" s="312">
        <v>18625</v>
      </c>
      <c r="X11223" s="267" t="s">
        <v>60681</v>
      </c>
      <c r="Y11223" s="268">
        <v>305.52</v>
      </c>
      <c r="AA11223" s="229" t="s">
        <v>45430</v>
      </c>
      <c r="AB11223" s="230">
        <v>109991.18</v>
      </c>
      <c r="AD11223" s="209" t="s">
        <v>25234</v>
      </c>
      <c r="AE11223" s="210">
        <v>22627.74</v>
      </c>
      <c r="AF11223" s="93"/>
      <c r="AG11223" s="93"/>
      <c r="AH11223" s="93"/>
    </row>
    <row r="11224" spans="21:34" x14ac:dyDescent="0.3">
      <c r="U11224" s="311" t="s">
        <v>61679</v>
      </c>
      <c r="V11224" s="312">
        <v>1680</v>
      </c>
      <c r="X11224" s="267" t="s">
        <v>60682</v>
      </c>
      <c r="Y11224" s="268">
        <v>978.66</v>
      </c>
      <c r="AA11224" s="229" t="s">
        <v>45431</v>
      </c>
      <c r="AB11224" s="230">
        <v>8453.82</v>
      </c>
      <c r="AD11224" s="209" t="s">
        <v>25235</v>
      </c>
      <c r="AE11224" s="210">
        <v>2518.7399999999998</v>
      </c>
      <c r="AF11224" s="93"/>
      <c r="AG11224" s="93"/>
      <c r="AH11224" s="93"/>
    </row>
    <row r="11225" spans="21:34" x14ac:dyDescent="0.3">
      <c r="U11225" s="311" t="s">
        <v>13478</v>
      </c>
      <c r="V11225" s="312">
        <v>4750</v>
      </c>
      <c r="X11225" s="267" t="s">
        <v>53433</v>
      </c>
      <c r="Y11225" s="268">
        <v>903.82</v>
      </c>
      <c r="AA11225" s="229" t="s">
        <v>45432</v>
      </c>
      <c r="AB11225" s="230">
        <v>113875</v>
      </c>
      <c r="AD11225" s="209" t="s">
        <v>25236</v>
      </c>
      <c r="AE11225" s="210">
        <v>33893.75</v>
      </c>
      <c r="AF11225" s="93"/>
      <c r="AG11225" s="93"/>
      <c r="AH11225" s="93"/>
    </row>
    <row r="11226" spans="21:34" x14ac:dyDescent="0.3">
      <c r="U11226" s="311" t="s">
        <v>33473</v>
      </c>
      <c r="V11226" s="312">
        <v>3096</v>
      </c>
      <c r="X11226" s="267" t="s">
        <v>53434</v>
      </c>
      <c r="Y11226" s="268">
        <v>69.14</v>
      </c>
      <c r="AA11226" s="229" t="s">
        <v>45433</v>
      </c>
      <c r="AB11226" s="230">
        <v>8711.4500000000007</v>
      </c>
      <c r="AD11226" s="209" t="s">
        <v>25237</v>
      </c>
      <c r="AE11226" s="210">
        <v>18900</v>
      </c>
      <c r="AF11226" s="93"/>
      <c r="AG11226" s="93"/>
      <c r="AH11226" s="93"/>
    </row>
    <row r="11227" spans="21:34" x14ac:dyDescent="0.3">
      <c r="U11227" s="311" t="s">
        <v>43214</v>
      </c>
      <c r="V11227" s="312">
        <v>1387.5</v>
      </c>
      <c r="X11227" s="267" t="s">
        <v>53435</v>
      </c>
      <c r="Y11227" s="268">
        <v>221.44</v>
      </c>
      <c r="AA11227" s="229" t="s">
        <v>42820</v>
      </c>
      <c r="AB11227" s="230">
        <v>4551.3999999999996</v>
      </c>
      <c r="AD11227" s="209" t="s">
        <v>25238</v>
      </c>
      <c r="AE11227" s="210">
        <v>125683.6</v>
      </c>
      <c r="AF11227" s="93"/>
      <c r="AG11227" s="93"/>
      <c r="AH11227" s="93"/>
    </row>
    <row r="11228" spans="21:34" x14ac:dyDescent="0.3">
      <c r="U11228" s="311" t="s">
        <v>13480</v>
      </c>
      <c r="V11228" s="312">
        <v>358.45</v>
      </c>
      <c r="X11228" s="267" t="s">
        <v>35486</v>
      </c>
      <c r="Y11228" s="268">
        <v>842.85</v>
      </c>
      <c r="AA11228" s="229" t="s">
        <v>25639</v>
      </c>
      <c r="AB11228" s="230">
        <v>348.19</v>
      </c>
      <c r="AD11228" s="209" t="s">
        <v>25239</v>
      </c>
      <c r="AE11228" s="210">
        <v>9168</v>
      </c>
      <c r="AF11228" s="93"/>
      <c r="AG11228" s="93"/>
      <c r="AH11228" s="93"/>
    </row>
    <row r="11229" spans="21:34" x14ac:dyDescent="0.3">
      <c r="U11229" s="311" t="s">
        <v>33474</v>
      </c>
      <c r="V11229" s="312">
        <v>381.65</v>
      </c>
      <c r="X11229" s="267" t="s">
        <v>50307</v>
      </c>
      <c r="Y11229" s="268">
        <v>78.930000000000007</v>
      </c>
      <c r="AA11229" s="229" t="s">
        <v>47171</v>
      </c>
      <c r="AB11229" s="230">
        <v>131.41</v>
      </c>
      <c r="AD11229" s="209" t="s">
        <v>25240</v>
      </c>
      <c r="AE11229" s="210">
        <v>193441.95</v>
      </c>
      <c r="AF11229" s="93"/>
      <c r="AG11229" s="93"/>
      <c r="AH11229" s="93"/>
    </row>
    <row r="11230" spans="21:34" x14ac:dyDescent="0.3">
      <c r="U11230" s="311" t="s">
        <v>55604</v>
      </c>
      <c r="V11230" s="312">
        <v>8.92</v>
      </c>
      <c r="X11230" s="267" t="s">
        <v>56471</v>
      </c>
      <c r="Y11230" s="268">
        <v>1.27</v>
      </c>
      <c r="AA11230" s="229" t="s">
        <v>35452</v>
      </c>
      <c r="AB11230" s="230">
        <v>2516.0500000000002</v>
      </c>
      <c r="AD11230" s="209" t="s">
        <v>25241</v>
      </c>
      <c r="AE11230" s="210">
        <v>37455</v>
      </c>
      <c r="AF11230" s="93"/>
      <c r="AG11230" s="93"/>
      <c r="AH11230" s="93"/>
    </row>
    <row r="11231" spans="21:34" x14ac:dyDescent="0.3">
      <c r="U11231" s="311" t="s">
        <v>69439</v>
      </c>
      <c r="V11231" s="312">
        <v>7.61</v>
      </c>
      <c r="X11231" s="267" t="s">
        <v>40569</v>
      </c>
      <c r="Y11231" s="268">
        <v>80257.919999999998</v>
      </c>
      <c r="AA11231" s="229" t="s">
        <v>47172</v>
      </c>
      <c r="AB11231" s="230">
        <v>2260</v>
      </c>
      <c r="AD11231" s="209" t="s">
        <v>25242</v>
      </c>
      <c r="AE11231" s="210">
        <v>63721.75</v>
      </c>
      <c r="AF11231" s="93"/>
      <c r="AG11231" s="93"/>
      <c r="AH11231" s="93"/>
    </row>
    <row r="11232" spans="21:34" x14ac:dyDescent="0.3">
      <c r="U11232" s="311" t="s">
        <v>19664</v>
      </c>
      <c r="V11232" s="312">
        <v>67987.58</v>
      </c>
      <c r="X11232" s="267" t="s">
        <v>36618</v>
      </c>
      <c r="Y11232" s="268">
        <v>2272.5</v>
      </c>
      <c r="AA11232" s="229" t="s">
        <v>48187</v>
      </c>
      <c r="AB11232" s="230">
        <v>1167.95</v>
      </c>
      <c r="AD11232" s="209" t="s">
        <v>25243</v>
      </c>
      <c r="AE11232" s="210">
        <v>22627.74</v>
      </c>
      <c r="AF11232" s="93"/>
      <c r="AG11232" s="93"/>
      <c r="AH11232" s="93"/>
    </row>
    <row r="11233" spans="21:34" x14ac:dyDescent="0.3">
      <c r="U11233" s="311" t="s">
        <v>69440</v>
      </c>
      <c r="V11233" s="312">
        <v>12331.88</v>
      </c>
      <c r="X11233" s="267" t="s">
        <v>59183</v>
      </c>
      <c r="Y11233" s="268">
        <v>731.26</v>
      </c>
      <c r="AA11233" s="229" t="s">
        <v>35453</v>
      </c>
      <c r="AB11233" s="230">
        <v>142581.26</v>
      </c>
      <c r="AD11233" s="209" t="s">
        <v>25244</v>
      </c>
      <c r="AE11233" s="210">
        <v>14495.74</v>
      </c>
      <c r="AF11233" s="93"/>
      <c r="AG11233" s="93"/>
      <c r="AH11233" s="93"/>
    </row>
    <row r="11234" spans="21:34" x14ac:dyDescent="0.3">
      <c r="U11234" s="311" t="s">
        <v>49352</v>
      </c>
      <c r="V11234" s="312">
        <v>22096.33</v>
      </c>
      <c r="X11234" s="267" t="s">
        <v>34012</v>
      </c>
      <c r="Y11234" s="268">
        <v>11246.58</v>
      </c>
      <c r="AA11234" s="229" t="s">
        <v>35454</v>
      </c>
      <c r="AB11234" s="230">
        <v>56576.66</v>
      </c>
      <c r="AD11234" s="209" t="s">
        <v>25245</v>
      </c>
      <c r="AE11234" s="210">
        <v>33893.75</v>
      </c>
      <c r="AF11234" s="93"/>
      <c r="AG11234" s="93"/>
      <c r="AH11234" s="93"/>
    </row>
    <row r="11235" spans="21:34" x14ac:dyDescent="0.3">
      <c r="U11235" s="311" t="s">
        <v>49353</v>
      </c>
      <c r="V11235" s="312">
        <v>10485</v>
      </c>
      <c r="X11235" s="267" t="s">
        <v>49102</v>
      </c>
      <c r="Y11235" s="268">
        <v>23.76</v>
      </c>
      <c r="AA11235" s="229" t="s">
        <v>35455</v>
      </c>
      <c r="AB11235" s="230">
        <v>55566.53</v>
      </c>
      <c r="AD11235" s="209" t="s">
        <v>25246</v>
      </c>
      <c r="AE11235" s="210">
        <v>18900</v>
      </c>
      <c r="AF11235" s="93"/>
      <c r="AG11235" s="93"/>
      <c r="AH11235" s="93"/>
    </row>
    <row r="11236" spans="21:34" x14ac:dyDescent="0.3">
      <c r="U11236" s="311" t="s">
        <v>50645</v>
      </c>
      <c r="V11236" s="312">
        <v>40272.699999999997</v>
      </c>
      <c r="X11236" s="267" t="s">
        <v>34015</v>
      </c>
      <c r="Y11236" s="268">
        <v>229.9</v>
      </c>
      <c r="AA11236" s="229" t="s">
        <v>40552</v>
      </c>
      <c r="AB11236" s="230">
        <v>15000</v>
      </c>
      <c r="AD11236" s="209" t="s">
        <v>25247</v>
      </c>
      <c r="AE11236" s="210">
        <v>125683.6</v>
      </c>
      <c r="AF11236" s="93"/>
      <c r="AG11236" s="93"/>
      <c r="AH11236" s="93"/>
    </row>
    <row r="11237" spans="21:34" x14ac:dyDescent="0.3">
      <c r="U11237" s="311" t="s">
        <v>46028</v>
      </c>
      <c r="V11237" s="312">
        <v>222890.76</v>
      </c>
      <c r="X11237" s="267" t="s">
        <v>25942</v>
      </c>
      <c r="Y11237" s="268">
        <v>7103.13</v>
      </c>
      <c r="AA11237" s="229" t="s">
        <v>35456</v>
      </c>
      <c r="AB11237" s="230">
        <v>20030.349999999999</v>
      </c>
      <c r="AD11237" s="209" t="s">
        <v>25248</v>
      </c>
      <c r="AE11237" s="210">
        <v>1944.58</v>
      </c>
      <c r="AF11237" s="93"/>
      <c r="AG11237" s="93"/>
      <c r="AH11237" s="93"/>
    </row>
    <row r="11238" spans="21:34" x14ac:dyDescent="0.3">
      <c r="U11238" s="311" t="s">
        <v>50646</v>
      </c>
      <c r="V11238" s="312">
        <v>109415</v>
      </c>
      <c r="X11238" s="267" t="s">
        <v>25943</v>
      </c>
      <c r="Y11238" s="268">
        <v>14006.65</v>
      </c>
      <c r="AA11238" s="229" t="s">
        <v>35457</v>
      </c>
      <c r="AB11238" s="230">
        <v>56053.86</v>
      </c>
      <c r="AD11238" s="209" t="s">
        <v>25249</v>
      </c>
      <c r="AE11238" s="210">
        <v>303</v>
      </c>
      <c r="AF11238" s="93"/>
      <c r="AG11238" s="93"/>
      <c r="AH11238" s="93"/>
    </row>
    <row r="11239" spans="21:34" x14ac:dyDescent="0.3">
      <c r="U11239" s="311" t="s">
        <v>19685</v>
      </c>
      <c r="V11239" s="312">
        <v>22211.119999999999</v>
      </c>
      <c r="X11239" s="267" t="s">
        <v>35487</v>
      </c>
      <c r="Y11239" s="268">
        <v>8493.33</v>
      </c>
      <c r="AA11239" s="229" t="s">
        <v>35458</v>
      </c>
      <c r="AB11239" s="230">
        <v>40597.660000000003</v>
      </c>
      <c r="AD11239" s="209" t="s">
        <v>25250</v>
      </c>
      <c r="AE11239" s="210">
        <v>24883.919999999998</v>
      </c>
      <c r="AF11239" s="93"/>
      <c r="AG11239" s="93"/>
      <c r="AH11239" s="93"/>
    </row>
    <row r="11240" spans="21:34" x14ac:dyDescent="0.3">
      <c r="U11240" s="311" t="s">
        <v>49355</v>
      </c>
      <c r="V11240" s="312">
        <v>5163.3999999999996</v>
      </c>
      <c r="X11240" s="267" t="s">
        <v>36619</v>
      </c>
      <c r="Y11240" s="268">
        <v>105103.46</v>
      </c>
      <c r="AA11240" s="229" t="s">
        <v>35459</v>
      </c>
      <c r="AB11240" s="230">
        <v>4053</v>
      </c>
      <c r="AD11240" s="209" t="s">
        <v>25251</v>
      </c>
      <c r="AE11240" s="210">
        <v>1600</v>
      </c>
      <c r="AF11240" s="93"/>
      <c r="AG11240" s="93"/>
      <c r="AH11240" s="93"/>
    </row>
    <row r="11241" spans="21:34" x14ac:dyDescent="0.3">
      <c r="U11241" s="311" t="s">
        <v>50647</v>
      </c>
      <c r="V11241" s="312">
        <v>5405.33</v>
      </c>
      <c r="X11241" s="267" t="s">
        <v>59184</v>
      </c>
      <c r="Y11241" s="268">
        <v>1658.98</v>
      </c>
      <c r="AA11241" s="229" t="s">
        <v>45434</v>
      </c>
      <c r="AB11241" s="230">
        <v>3420</v>
      </c>
      <c r="AD11241" s="209" t="s">
        <v>25252</v>
      </c>
      <c r="AE11241" s="210">
        <v>337367.5</v>
      </c>
      <c r="AF11241" s="93"/>
      <c r="AG11241" s="93"/>
      <c r="AH11241" s="93"/>
    </row>
    <row r="11242" spans="21:34" x14ac:dyDescent="0.3">
      <c r="U11242" s="311" t="s">
        <v>43217</v>
      </c>
      <c r="V11242" s="312">
        <v>810.87</v>
      </c>
      <c r="X11242" s="267" t="s">
        <v>58636</v>
      </c>
      <c r="Y11242" s="268">
        <v>5401.05</v>
      </c>
      <c r="AA11242" s="229" t="s">
        <v>40553</v>
      </c>
      <c r="AB11242" s="230">
        <v>3011.95</v>
      </c>
      <c r="AD11242" s="209" t="s">
        <v>25253</v>
      </c>
      <c r="AE11242" s="210">
        <v>27779.77</v>
      </c>
      <c r="AF11242" s="93"/>
      <c r="AG11242" s="93"/>
      <c r="AH11242" s="93"/>
    </row>
    <row r="11243" spans="21:34" x14ac:dyDescent="0.3">
      <c r="U11243" s="311" t="s">
        <v>60893</v>
      </c>
      <c r="V11243" s="312">
        <v>410.13</v>
      </c>
      <c r="X11243" s="267" t="s">
        <v>25945</v>
      </c>
      <c r="Y11243" s="268">
        <v>43514.87</v>
      </c>
      <c r="AA11243" s="229" t="s">
        <v>40554</v>
      </c>
      <c r="AB11243" s="230">
        <v>230.45</v>
      </c>
      <c r="AD11243" s="209" t="s">
        <v>25254</v>
      </c>
      <c r="AE11243" s="210">
        <v>73004.89</v>
      </c>
      <c r="AF11243" s="93"/>
      <c r="AG11243" s="93"/>
      <c r="AH11243" s="93"/>
    </row>
    <row r="11244" spans="21:34" x14ac:dyDescent="0.3">
      <c r="U11244" s="311" t="s">
        <v>50648</v>
      </c>
      <c r="V11244" s="312">
        <v>345.51</v>
      </c>
      <c r="X11244" s="267" t="s">
        <v>50308</v>
      </c>
      <c r="Y11244" s="268">
        <v>55377.82</v>
      </c>
      <c r="AA11244" s="229" t="s">
        <v>40555</v>
      </c>
      <c r="AB11244" s="230">
        <v>544.6</v>
      </c>
      <c r="AD11244" s="209" t="s">
        <v>25255</v>
      </c>
      <c r="AE11244" s="210">
        <v>12000</v>
      </c>
      <c r="AF11244" s="93"/>
      <c r="AG11244" s="93"/>
      <c r="AH11244" s="93"/>
    </row>
    <row r="11245" spans="21:34" x14ac:dyDescent="0.3">
      <c r="U11245" s="311" t="s">
        <v>50649</v>
      </c>
      <c r="V11245" s="312">
        <v>50.46</v>
      </c>
      <c r="X11245" s="267" t="s">
        <v>57738</v>
      </c>
      <c r="Y11245" s="268">
        <v>289.57</v>
      </c>
      <c r="AA11245" s="229" t="s">
        <v>53354</v>
      </c>
      <c r="AB11245" s="230">
        <v>13012</v>
      </c>
      <c r="AD11245" s="209" t="s">
        <v>25256</v>
      </c>
      <c r="AE11245" s="210">
        <v>10350</v>
      </c>
      <c r="AF11245" s="93"/>
      <c r="AG11245" s="93"/>
      <c r="AH11245" s="93"/>
    </row>
    <row r="11246" spans="21:34" x14ac:dyDescent="0.3">
      <c r="U11246" s="311" t="s">
        <v>19689</v>
      </c>
      <c r="V11246" s="312">
        <v>5010.18</v>
      </c>
      <c r="X11246" s="267" t="s">
        <v>25946</v>
      </c>
      <c r="Y11246" s="268">
        <v>18000.45</v>
      </c>
      <c r="AA11246" s="229" t="s">
        <v>53355</v>
      </c>
      <c r="AB11246" s="230">
        <v>995.41</v>
      </c>
      <c r="AD11246" s="209" t="s">
        <v>25257</v>
      </c>
      <c r="AE11246" s="210">
        <v>32821.279999999999</v>
      </c>
      <c r="AF11246" s="93"/>
      <c r="AG11246" s="93"/>
      <c r="AH11246" s="93"/>
    </row>
    <row r="11247" spans="21:34" x14ac:dyDescent="0.3">
      <c r="U11247" s="311" t="s">
        <v>19690</v>
      </c>
      <c r="V11247" s="312">
        <v>83609.649999999994</v>
      </c>
      <c r="X11247" s="267" t="s">
        <v>34016</v>
      </c>
      <c r="Y11247" s="268">
        <v>60101.89</v>
      </c>
      <c r="AA11247" s="229" t="s">
        <v>53356</v>
      </c>
      <c r="AB11247" s="230">
        <v>1990.59</v>
      </c>
      <c r="AD11247" s="209" t="s">
        <v>25258</v>
      </c>
      <c r="AE11247" s="210">
        <v>402084.1</v>
      </c>
      <c r="AF11247" s="93"/>
      <c r="AG11247" s="93"/>
      <c r="AH11247" s="93"/>
    </row>
    <row r="11248" spans="21:34" x14ac:dyDescent="0.3">
      <c r="U11248" s="311" t="s">
        <v>19691</v>
      </c>
      <c r="V11248" s="312">
        <v>5976.95</v>
      </c>
      <c r="X11248" s="267" t="s">
        <v>45456</v>
      </c>
      <c r="Y11248" s="268">
        <v>31931.01</v>
      </c>
      <c r="AA11248" s="229" t="s">
        <v>53357</v>
      </c>
      <c r="AB11248" s="230">
        <v>2000</v>
      </c>
      <c r="AD11248" s="209" t="s">
        <v>25259</v>
      </c>
      <c r="AE11248" s="210">
        <v>15087.96</v>
      </c>
      <c r="AF11248" s="93"/>
      <c r="AG11248" s="93"/>
      <c r="AH11248" s="93"/>
    </row>
    <row r="11249" spans="21:34" x14ac:dyDescent="0.3">
      <c r="U11249" s="311" t="s">
        <v>19692</v>
      </c>
      <c r="V11249" s="312">
        <v>59064.77</v>
      </c>
      <c r="X11249" s="267" t="s">
        <v>58637</v>
      </c>
      <c r="Y11249" s="268">
        <v>-6183.89</v>
      </c>
      <c r="AA11249" s="229" t="s">
        <v>53358</v>
      </c>
      <c r="AB11249" s="230">
        <v>153.01</v>
      </c>
      <c r="AD11249" s="209" t="s">
        <v>25260</v>
      </c>
      <c r="AE11249" s="210">
        <v>23895.5</v>
      </c>
      <c r="AF11249" s="93"/>
      <c r="AG11249" s="93"/>
      <c r="AH11249" s="93"/>
    </row>
    <row r="11250" spans="21:34" x14ac:dyDescent="0.3">
      <c r="U11250" s="311" t="s">
        <v>19712</v>
      </c>
      <c r="V11250" s="312">
        <v>971.17</v>
      </c>
      <c r="X11250" s="267" t="s">
        <v>34017</v>
      </c>
      <c r="Y11250" s="268">
        <v>151021.29999999999</v>
      </c>
      <c r="AA11250" s="229" t="s">
        <v>53359</v>
      </c>
      <c r="AB11250" s="230">
        <v>482</v>
      </c>
      <c r="AD11250" s="209" t="s">
        <v>25261</v>
      </c>
      <c r="AE11250" s="210">
        <v>100868.5</v>
      </c>
      <c r="AF11250" s="93"/>
      <c r="AG11250" s="93"/>
      <c r="AH11250" s="93"/>
    </row>
    <row r="11251" spans="21:34" x14ac:dyDescent="0.3">
      <c r="U11251" s="311" t="s">
        <v>40765</v>
      </c>
      <c r="V11251" s="312">
        <v>7200</v>
      </c>
      <c r="X11251" s="267" t="s">
        <v>62771</v>
      </c>
      <c r="Y11251" s="268">
        <v>6420.07</v>
      </c>
      <c r="AA11251" s="229" t="s">
        <v>53360</v>
      </c>
      <c r="AB11251" s="230">
        <v>415.43</v>
      </c>
      <c r="AD11251" s="209" t="s">
        <v>25262</v>
      </c>
      <c r="AE11251" s="210">
        <v>59585</v>
      </c>
      <c r="AF11251" s="93"/>
      <c r="AG11251" s="93"/>
      <c r="AH11251" s="93"/>
    </row>
    <row r="11252" spans="21:34" x14ac:dyDescent="0.3">
      <c r="U11252" s="311" t="s">
        <v>19745</v>
      </c>
      <c r="V11252" s="312">
        <v>544.79999999999995</v>
      </c>
      <c r="X11252" s="267" t="s">
        <v>56472</v>
      </c>
      <c r="Y11252" s="268">
        <v>880</v>
      </c>
      <c r="AA11252" s="229" t="s">
        <v>53361</v>
      </c>
      <c r="AB11252" s="230">
        <v>4285.67</v>
      </c>
      <c r="AD11252" s="209" t="s">
        <v>25263</v>
      </c>
      <c r="AE11252" s="210">
        <v>464612</v>
      </c>
      <c r="AF11252" s="93"/>
      <c r="AG11252" s="93"/>
      <c r="AH11252" s="93"/>
    </row>
    <row r="11253" spans="21:34" x14ac:dyDescent="0.3">
      <c r="U11253" s="311" t="s">
        <v>19749</v>
      </c>
      <c r="V11253" s="312">
        <v>22939.38</v>
      </c>
      <c r="X11253" s="267" t="s">
        <v>64777</v>
      </c>
      <c r="Y11253" s="268">
        <v>4157.03</v>
      </c>
      <c r="AA11253" s="229" t="s">
        <v>53362</v>
      </c>
      <c r="AB11253" s="230">
        <v>65495.44</v>
      </c>
      <c r="AD11253" s="209" t="s">
        <v>25264</v>
      </c>
      <c r="AE11253" s="210">
        <v>2877.52</v>
      </c>
      <c r="AF11253" s="93"/>
      <c r="AG11253" s="93"/>
      <c r="AH11253" s="93"/>
    </row>
    <row r="11254" spans="21:34" x14ac:dyDescent="0.3">
      <c r="U11254" s="311" t="s">
        <v>19750</v>
      </c>
      <c r="V11254" s="312">
        <v>20082.740000000002</v>
      </c>
      <c r="X11254" s="267" t="s">
        <v>56473</v>
      </c>
      <c r="Y11254" s="268">
        <v>1125.2</v>
      </c>
      <c r="AA11254" s="229" t="s">
        <v>53363</v>
      </c>
      <c r="AB11254" s="230">
        <v>986.46</v>
      </c>
      <c r="AD11254" s="209" t="s">
        <v>25265</v>
      </c>
      <c r="AE11254" s="210">
        <v>829.28</v>
      </c>
      <c r="AF11254" s="93"/>
      <c r="AG11254" s="93"/>
      <c r="AH11254" s="93"/>
    </row>
    <row r="11255" spans="21:34" x14ac:dyDescent="0.3">
      <c r="U11255" s="311" t="s">
        <v>49359</v>
      </c>
      <c r="V11255" s="312">
        <v>796.1</v>
      </c>
      <c r="X11255" s="267" t="s">
        <v>56474</v>
      </c>
      <c r="Y11255" s="268">
        <v>471.4</v>
      </c>
      <c r="AA11255" s="229" t="s">
        <v>53364</v>
      </c>
      <c r="AB11255" s="230">
        <v>10065.44</v>
      </c>
      <c r="AD11255" s="209" t="s">
        <v>14025</v>
      </c>
      <c r="AE11255" s="210">
        <v>642.77</v>
      </c>
      <c r="AF11255" s="93"/>
      <c r="AG11255" s="93"/>
      <c r="AH11255" s="93"/>
    </row>
    <row r="11256" spans="21:34" x14ac:dyDescent="0.3">
      <c r="U11256" s="311" t="s">
        <v>19752</v>
      </c>
      <c r="V11256" s="312">
        <v>28417.1</v>
      </c>
      <c r="X11256" s="267" t="s">
        <v>56475</v>
      </c>
      <c r="Y11256" s="268">
        <v>1509.74</v>
      </c>
      <c r="AA11256" s="229" t="s">
        <v>35460</v>
      </c>
      <c r="AB11256" s="230">
        <v>53723.06</v>
      </c>
      <c r="AD11256" s="209" t="s">
        <v>14027</v>
      </c>
      <c r="AE11256" s="210">
        <v>3100.86</v>
      </c>
      <c r="AF11256" s="93"/>
      <c r="AG11256" s="93"/>
      <c r="AH11256" s="93"/>
    </row>
    <row r="11257" spans="21:34" x14ac:dyDescent="0.3">
      <c r="U11257" s="311" t="s">
        <v>63483</v>
      </c>
      <c r="V11257" s="312">
        <v>32447.18</v>
      </c>
      <c r="X11257" s="267" t="s">
        <v>55343</v>
      </c>
      <c r="Y11257" s="268">
        <v>1674</v>
      </c>
      <c r="AA11257" s="229" t="s">
        <v>53365</v>
      </c>
      <c r="AB11257" s="230">
        <v>491.95</v>
      </c>
      <c r="AD11257" s="209" t="s">
        <v>14028</v>
      </c>
      <c r="AE11257" s="210">
        <v>58293.07</v>
      </c>
      <c r="AF11257" s="93"/>
      <c r="AG11257" s="93"/>
      <c r="AH11257" s="93"/>
    </row>
    <row r="11258" spans="21:34" x14ac:dyDescent="0.3">
      <c r="U11258" s="311" t="s">
        <v>33482</v>
      </c>
      <c r="V11258" s="312">
        <v>70826.67</v>
      </c>
      <c r="X11258" s="267" t="s">
        <v>57739</v>
      </c>
      <c r="Y11258" s="268">
        <v>1818.64</v>
      </c>
      <c r="AA11258" s="229" t="s">
        <v>53366</v>
      </c>
      <c r="AB11258" s="230">
        <v>4957.3999999999996</v>
      </c>
      <c r="AD11258" s="209" t="s">
        <v>14031</v>
      </c>
      <c r="AE11258" s="210">
        <v>328662.55</v>
      </c>
      <c r="AF11258" s="93"/>
      <c r="AG11258" s="93"/>
      <c r="AH11258" s="93"/>
    </row>
    <row r="11259" spans="21:34" x14ac:dyDescent="0.3">
      <c r="U11259" s="311" t="s">
        <v>58031</v>
      </c>
      <c r="V11259" s="312">
        <v>18410.580000000002</v>
      </c>
      <c r="X11259" s="267" t="s">
        <v>64778</v>
      </c>
      <c r="Y11259" s="268">
        <v>286.20999999999998</v>
      </c>
      <c r="AA11259" s="229" t="s">
        <v>53367</v>
      </c>
      <c r="AB11259" s="230">
        <v>89.63</v>
      </c>
      <c r="AD11259" s="209" t="s">
        <v>25266</v>
      </c>
      <c r="AE11259" s="210">
        <v>8906.9500000000007</v>
      </c>
      <c r="AF11259" s="93"/>
      <c r="AG11259" s="93"/>
      <c r="AH11259" s="93"/>
    </row>
    <row r="11260" spans="21:34" x14ac:dyDescent="0.3">
      <c r="U11260" s="311" t="s">
        <v>54330</v>
      </c>
      <c r="V11260" s="312">
        <v>30610.3</v>
      </c>
      <c r="X11260" s="267" t="s">
        <v>58638</v>
      </c>
      <c r="Y11260" s="268">
        <v>-199.95</v>
      </c>
      <c r="AA11260" s="229" t="s">
        <v>53368</v>
      </c>
      <c r="AB11260" s="230">
        <v>3400.58</v>
      </c>
      <c r="AD11260" s="209" t="s">
        <v>25267</v>
      </c>
      <c r="AE11260" s="210">
        <v>88497</v>
      </c>
      <c r="AF11260" s="93"/>
      <c r="AG11260" s="93"/>
      <c r="AH11260" s="93"/>
    </row>
    <row r="11261" spans="21:34" x14ac:dyDescent="0.3">
      <c r="U11261" s="311" t="s">
        <v>69441</v>
      </c>
      <c r="V11261" s="312">
        <v>7000</v>
      </c>
      <c r="X11261" s="267" t="s">
        <v>64779</v>
      </c>
      <c r="Y11261" s="268">
        <v>118109.3</v>
      </c>
      <c r="AA11261" s="229" t="s">
        <v>45435</v>
      </c>
      <c r="AB11261" s="230">
        <v>2442.17</v>
      </c>
      <c r="AD11261" s="209" t="s">
        <v>25268</v>
      </c>
      <c r="AE11261" s="210">
        <v>86765</v>
      </c>
      <c r="AF11261" s="93"/>
      <c r="AG11261" s="93"/>
      <c r="AH11261" s="93"/>
    </row>
    <row r="11262" spans="21:34" x14ac:dyDescent="0.3">
      <c r="U11262" s="311" t="s">
        <v>49360</v>
      </c>
      <c r="V11262" s="312">
        <v>2000</v>
      </c>
      <c r="X11262" s="267" t="s">
        <v>64780</v>
      </c>
      <c r="Y11262" s="268">
        <v>41490</v>
      </c>
      <c r="AA11262" s="229" t="s">
        <v>40556</v>
      </c>
      <c r="AB11262" s="230">
        <v>2250</v>
      </c>
      <c r="AD11262" s="209" t="s">
        <v>25269</v>
      </c>
      <c r="AE11262" s="210">
        <v>47898.79</v>
      </c>
      <c r="AF11262" s="93"/>
      <c r="AG11262" s="93"/>
      <c r="AH11262" s="93"/>
    </row>
    <row r="11263" spans="21:34" x14ac:dyDescent="0.3">
      <c r="U11263" s="311" t="s">
        <v>40767</v>
      </c>
      <c r="V11263" s="312">
        <v>112.5</v>
      </c>
      <c r="X11263" s="267" t="s">
        <v>64781</v>
      </c>
      <c r="Y11263" s="268">
        <v>87123.19</v>
      </c>
      <c r="AA11263" s="229" t="s">
        <v>53369</v>
      </c>
      <c r="AB11263" s="230">
        <v>1000</v>
      </c>
      <c r="AD11263" s="209" t="s">
        <v>25270</v>
      </c>
      <c r="AE11263" s="210">
        <v>107431.21</v>
      </c>
      <c r="AF11263" s="93"/>
      <c r="AG11263" s="93"/>
      <c r="AH11263" s="93"/>
    </row>
    <row r="11264" spans="21:34" x14ac:dyDescent="0.3">
      <c r="U11264" s="311" t="s">
        <v>19773</v>
      </c>
      <c r="V11264" s="312">
        <v>9516.43</v>
      </c>
      <c r="X11264" s="267" t="s">
        <v>56476</v>
      </c>
      <c r="Y11264" s="268">
        <v>47850.7</v>
      </c>
      <c r="AA11264" s="229" t="s">
        <v>35461</v>
      </c>
      <c r="AB11264" s="230">
        <v>11011.03</v>
      </c>
      <c r="AD11264" s="209" t="s">
        <v>25271</v>
      </c>
      <c r="AE11264" s="210">
        <v>108699.52</v>
      </c>
      <c r="AF11264" s="93"/>
      <c r="AG11264" s="93"/>
      <c r="AH11264" s="93"/>
    </row>
    <row r="11265" spans="21:34" x14ac:dyDescent="0.3">
      <c r="U11265" s="311" t="s">
        <v>19774</v>
      </c>
      <c r="V11265" s="312">
        <v>32114.42</v>
      </c>
      <c r="X11265" s="267" t="s">
        <v>62772</v>
      </c>
      <c r="Y11265" s="268">
        <v>12063.99</v>
      </c>
      <c r="AA11265" s="229" t="s">
        <v>35462</v>
      </c>
      <c r="AB11265" s="230">
        <v>33558.31</v>
      </c>
      <c r="AD11265" s="209" t="s">
        <v>25272</v>
      </c>
      <c r="AE11265" s="210">
        <v>8315.52</v>
      </c>
      <c r="AF11265" s="93"/>
      <c r="AG11265" s="93"/>
      <c r="AH11265" s="93"/>
    </row>
    <row r="11266" spans="21:34" x14ac:dyDescent="0.3">
      <c r="U11266" s="311" t="s">
        <v>19775</v>
      </c>
      <c r="V11266" s="312">
        <v>659.34</v>
      </c>
      <c r="X11266" s="267" t="s">
        <v>64782</v>
      </c>
      <c r="Y11266" s="268">
        <v>2665.09</v>
      </c>
      <c r="AA11266" s="229" t="s">
        <v>35463</v>
      </c>
      <c r="AB11266" s="230">
        <v>11553.94</v>
      </c>
      <c r="AD11266" s="209" t="s">
        <v>25273</v>
      </c>
      <c r="AE11266" s="210">
        <v>22275.279999999999</v>
      </c>
      <c r="AF11266" s="93"/>
      <c r="AG11266" s="93"/>
      <c r="AH11266" s="93"/>
    </row>
    <row r="11267" spans="21:34" x14ac:dyDescent="0.3">
      <c r="U11267" s="311" t="s">
        <v>39123</v>
      </c>
      <c r="V11267" s="312">
        <v>11109.94</v>
      </c>
      <c r="X11267" s="267" t="s">
        <v>59185</v>
      </c>
      <c r="Y11267" s="268">
        <v>112.5</v>
      </c>
      <c r="AA11267" s="229" t="s">
        <v>47173</v>
      </c>
      <c r="AB11267" s="230">
        <v>6144</v>
      </c>
      <c r="AD11267" s="209" t="s">
        <v>25274</v>
      </c>
      <c r="AE11267" s="210">
        <v>70636.5</v>
      </c>
      <c r="AF11267" s="93"/>
      <c r="AG11267" s="93"/>
      <c r="AH11267" s="93"/>
    </row>
    <row r="11268" spans="21:34" x14ac:dyDescent="0.3">
      <c r="U11268" s="311" t="s">
        <v>19776</v>
      </c>
      <c r="V11268" s="312">
        <v>57059.199999999997</v>
      </c>
      <c r="X11268" s="267" t="s">
        <v>63328</v>
      </c>
      <c r="Y11268" s="268">
        <v>2.12</v>
      </c>
      <c r="AA11268" s="229" t="s">
        <v>47174</v>
      </c>
      <c r="AB11268" s="230">
        <v>1854.78</v>
      </c>
      <c r="AD11268" s="209" t="s">
        <v>25275</v>
      </c>
      <c r="AE11268" s="210">
        <v>96782</v>
      </c>
      <c r="AF11268" s="93"/>
      <c r="AG11268" s="93"/>
      <c r="AH11268" s="93"/>
    </row>
    <row r="11269" spans="21:34" x14ac:dyDescent="0.3">
      <c r="U11269" s="311" t="s">
        <v>19779</v>
      </c>
      <c r="V11269" s="312">
        <v>4975.32</v>
      </c>
      <c r="X11269" s="267" t="s">
        <v>42836</v>
      </c>
      <c r="Y11269" s="268">
        <v>7329.75</v>
      </c>
      <c r="AA11269" s="229" t="s">
        <v>47175</v>
      </c>
      <c r="AB11269" s="230">
        <v>601.86</v>
      </c>
      <c r="AD11269" s="209" t="s">
        <v>25276</v>
      </c>
      <c r="AE11269" s="210">
        <v>4519.18</v>
      </c>
      <c r="AF11269" s="93"/>
      <c r="AG11269" s="93"/>
      <c r="AH11269" s="93"/>
    </row>
    <row r="11270" spans="21:34" x14ac:dyDescent="0.3">
      <c r="U11270" s="311" t="s">
        <v>69442</v>
      </c>
      <c r="V11270" s="312">
        <v>86553</v>
      </c>
      <c r="X11270" s="267" t="s">
        <v>57740</v>
      </c>
      <c r="Y11270" s="268">
        <v>70921.02</v>
      </c>
      <c r="AA11270" s="229" t="s">
        <v>47176</v>
      </c>
      <c r="AB11270" s="230">
        <v>1927.71</v>
      </c>
      <c r="AD11270" s="209" t="s">
        <v>25277</v>
      </c>
      <c r="AE11270" s="210">
        <v>168400</v>
      </c>
      <c r="AF11270" s="93"/>
      <c r="AG11270" s="93"/>
      <c r="AH11270" s="93"/>
    </row>
    <row r="11271" spans="21:34" x14ac:dyDescent="0.3">
      <c r="U11271" s="311" t="s">
        <v>19782</v>
      </c>
      <c r="V11271" s="312">
        <v>118352.45</v>
      </c>
      <c r="X11271" s="267" t="s">
        <v>64783</v>
      </c>
      <c r="Y11271" s="268">
        <v>23741.14</v>
      </c>
      <c r="AA11271" s="229" t="s">
        <v>45436</v>
      </c>
      <c r="AB11271" s="230">
        <v>15808.65</v>
      </c>
      <c r="AD11271" s="209" t="s">
        <v>25278</v>
      </c>
      <c r="AE11271" s="210">
        <v>2063.2800000000002</v>
      </c>
      <c r="AF11271" s="93"/>
      <c r="AG11271" s="93"/>
      <c r="AH11271" s="93"/>
    </row>
    <row r="11272" spans="21:34" x14ac:dyDescent="0.3">
      <c r="U11272" s="311" t="s">
        <v>39125</v>
      </c>
      <c r="V11272" s="312">
        <v>3492</v>
      </c>
      <c r="X11272" s="267" t="s">
        <v>64784</v>
      </c>
      <c r="Y11272" s="268">
        <v>3246.33</v>
      </c>
      <c r="AA11272" s="229" t="s">
        <v>49095</v>
      </c>
      <c r="AB11272" s="230">
        <v>5314</v>
      </c>
      <c r="AD11272" s="209" t="s">
        <v>25279</v>
      </c>
      <c r="AE11272" s="210">
        <v>5108.8599999999997</v>
      </c>
      <c r="AF11272" s="93"/>
      <c r="AG11272" s="93"/>
      <c r="AH11272" s="93"/>
    </row>
    <row r="11273" spans="21:34" x14ac:dyDescent="0.3">
      <c r="U11273" s="311" t="s">
        <v>40768</v>
      </c>
      <c r="V11273" s="312">
        <v>81917.06</v>
      </c>
      <c r="X11273" s="267" t="s">
        <v>36623</v>
      </c>
      <c r="Y11273" s="268">
        <v>31048.33</v>
      </c>
      <c r="AA11273" s="229" t="s">
        <v>45437</v>
      </c>
      <c r="AB11273" s="230">
        <v>45557.83</v>
      </c>
      <c r="AD11273" s="209" t="s">
        <v>25280</v>
      </c>
      <c r="AE11273" s="210">
        <v>4558.5</v>
      </c>
      <c r="AF11273" s="93"/>
      <c r="AG11273" s="93"/>
      <c r="AH11273" s="93"/>
    </row>
    <row r="11274" spans="21:34" x14ac:dyDescent="0.3">
      <c r="U11274" s="311" t="s">
        <v>19783</v>
      </c>
      <c r="V11274" s="312">
        <v>35952</v>
      </c>
      <c r="X11274" s="267" t="s">
        <v>36624</v>
      </c>
      <c r="Y11274" s="268">
        <v>97927.41</v>
      </c>
      <c r="AA11274" s="229" t="s">
        <v>45438</v>
      </c>
      <c r="AB11274" s="230">
        <v>3485.17</v>
      </c>
      <c r="AD11274" s="209" t="s">
        <v>25281</v>
      </c>
      <c r="AE11274" s="210">
        <v>41185.29</v>
      </c>
      <c r="AF11274" s="93"/>
      <c r="AG11274" s="93"/>
      <c r="AH11274" s="93"/>
    </row>
    <row r="11275" spans="21:34" x14ac:dyDescent="0.3">
      <c r="U11275" s="311" t="s">
        <v>19853</v>
      </c>
      <c r="V11275" s="312">
        <v>8683.7900000000009</v>
      </c>
      <c r="X11275" s="267" t="s">
        <v>56477</v>
      </c>
      <c r="Y11275" s="268">
        <v>39529.33</v>
      </c>
      <c r="AA11275" s="229" t="s">
        <v>45439</v>
      </c>
      <c r="AB11275" s="230">
        <v>1047080.6</v>
      </c>
      <c r="AD11275" s="209" t="s">
        <v>25282</v>
      </c>
      <c r="AE11275" s="210">
        <v>1080</v>
      </c>
      <c r="AF11275" s="93"/>
      <c r="AG11275" s="93"/>
      <c r="AH11275" s="93"/>
    </row>
    <row r="11276" spans="21:34" x14ac:dyDescent="0.3">
      <c r="U11276" s="311" t="s">
        <v>34997</v>
      </c>
      <c r="V11276" s="312">
        <v>312499.36</v>
      </c>
      <c r="X11276" s="267" t="s">
        <v>62196</v>
      </c>
      <c r="Y11276" s="268">
        <v>170</v>
      </c>
      <c r="AA11276" s="229" t="s">
        <v>45440</v>
      </c>
      <c r="AB11276" s="230">
        <v>79184.83</v>
      </c>
      <c r="AD11276" s="209" t="s">
        <v>25283</v>
      </c>
      <c r="AE11276" s="210">
        <v>1904.59</v>
      </c>
      <c r="AF11276" s="93"/>
      <c r="AG11276" s="93"/>
      <c r="AH11276" s="93"/>
    </row>
    <row r="11277" spans="21:34" x14ac:dyDescent="0.3">
      <c r="U11277" s="311" t="s">
        <v>19855</v>
      </c>
      <c r="V11277" s="312">
        <v>155782.78</v>
      </c>
      <c r="X11277" s="267" t="s">
        <v>61544</v>
      </c>
      <c r="Y11277" s="268">
        <v>101735.64</v>
      </c>
      <c r="AA11277" s="229" t="s">
        <v>36587</v>
      </c>
      <c r="AB11277" s="230">
        <v>60</v>
      </c>
      <c r="AD11277" s="209" t="s">
        <v>25284</v>
      </c>
      <c r="AE11277" s="210">
        <v>17216.88</v>
      </c>
      <c r="AF11277" s="93"/>
      <c r="AG11277" s="93"/>
      <c r="AH11277" s="93"/>
    </row>
    <row r="11278" spans="21:34" x14ac:dyDescent="0.3">
      <c r="U11278" s="311" t="s">
        <v>65129</v>
      </c>
      <c r="V11278" s="312">
        <v>1132.8800000000001</v>
      </c>
      <c r="X11278" s="267" t="s">
        <v>39407</v>
      </c>
      <c r="Y11278" s="268">
        <v>31664.69</v>
      </c>
      <c r="AA11278" s="229" t="s">
        <v>25699</v>
      </c>
      <c r="AB11278" s="230">
        <v>8397.2199999999993</v>
      </c>
      <c r="AD11278" s="209" t="s">
        <v>25285</v>
      </c>
      <c r="AE11278" s="210">
        <v>47237.45</v>
      </c>
      <c r="AF11278" s="93"/>
      <c r="AG11278" s="93"/>
      <c r="AH11278" s="93"/>
    </row>
    <row r="11279" spans="21:34" x14ac:dyDescent="0.3">
      <c r="U11279" s="311" t="s">
        <v>19857</v>
      </c>
      <c r="V11279" s="312">
        <v>163088</v>
      </c>
      <c r="X11279" s="267" t="s">
        <v>64785</v>
      </c>
      <c r="Y11279" s="268">
        <v>12370.57</v>
      </c>
      <c r="AA11279" s="229" t="s">
        <v>25700</v>
      </c>
      <c r="AB11279" s="230">
        <v>27400</v>
      </c>
      <c r="AD11279" s="209" t="s">
        <v>25286</v>
      </c>
      <c r="AE11279" s="210">
        <v>12776.64</v>
      </c>
      <c r="AF11279" s="93"/>
      <c r="AG11279" s="93"/>
      <c r="AH11279" s="93"/>
    </row>
    <row r="11280" spans="21:34" x14ac:dyDescent="0.3">
      <c r="U11280" s="311" t="s">
        <v>19858</v>
      </c>
      <c r="V11280" s="312">
        <v>1753.92</v>
      </c>
      <c r="X11280" s="267" t="s">
        <v>34018</v>
      </c>
      <c r="Y11280" s="268">
        <v>10640.89</v>
      </c>
      <c r="AA11280" s="229" t="s">
        <v>25701</v>
      </c>
      <c r="AB11280" s="230">
        <v>2743.07</v>
      </c>
      <c r="AD11280" s="209" t="s">
        <v>25287</v>
      </c>
      <c r="AE11280" s="210">
        <v>81918.38</v>
      </c>
      <c r="AF11280" s="93"/>
      <c r="AG11280" s="93"/>
      <c r="AH11280" s="93"/>
    </row>
    <row r="11281" spans="21:34" x14ac:dyDescent="0.3">
      <c r="U11281" s="311" t="s">
        <v>13488</v>
      </c>
      <c r="V11281" s="312">
        <v>8205.1299999999992</v>
      </c>
      <c r="X11281" s="267" t="s">
        <v>58639</v>
      </c>
      <c r="Y11281" s="268">
        <v>-2619.67</v>
      </c>
      <c r="AA11281" s="229" t="s">
        <v>25702</v>
      </c>
      <c r="AB11281" s="230">
        <v>7357.55</v>
      </c>
      <c r="AD11281" s="209" t="s">
        <v>25288</v>
      </c>
      <c r="AE11281" s="210">
        <v>974039.85</v>
      </c>
      <c r="AF11281" s="93"/>
      <c r="AG11281" s="93"/>
      <c r="AH11281" s="93"/>
    </row>
    <row r="11282" spans="21:34" x14ac:dyDescent="0.3">
      <c r="U11282" s="311" t="s">
        <v>19860</v>
      </c>
      <c r="V11282" s="312">
        <v>25179.09</v>
      </c>
      <c r="X11282" s="267" t="s">
        <v>57741</v>
      </c>
      <c r="Y11282" s="268">
        <v>134611.42000000001</v>
      </c>
      <c r="AA11282" s="229" t="s">
        <v>25703</v>
      </c>
      <c r="AB11282" s="230">
        <v>142528.16</v>
      </c>
      <c r="AD11282" s="209" t="s">
        <v>25289</v>
      </c>
      <c r="AE11282" s="210">
        <v>6424.28</v>
      </c>
      <c r="AF11282" s="93"/>
      <c r="AG11282" s="93"/>
      <c r="AH11282" s="93"/>
    </row>
    <row r="11283" spans="21:34" x14ac:dyDescent="0.3">
      <c r="U11283" s="311" t="s">
        <v>19862</v>
      </c>
      <c r="V11283" s="312">
        <v>9689.8799999999992</v>
      </c>
      <c r="X11283" s="267" t="s">
        <v>45457</v>
      </c>
      <c r="Y11283" s="268">
        <v>183637</v>
      </c>
      <c r="AA11283" s="229" t="s">
        <v>25704</v>
      </c>
      <c r="AB11283" s="230">
        <v>1477.78</v>
      </c>
      <c r="AD11283" s="209" t="s">
        <v>25290</v>
      </c>
      <c r="AE11283" s="210">
        <v>9034.44</v>
      </c>
      <c r="AF11283" s="93"/>
      <c r="AG11283" s="93"/>
      <c r="AH11283" s="93"/>
    </row>
    <row r="11284" spans="21:34" x14ac:dyDescent="0.3">
      <c r="U11284" s="311" t="s">
        <v>13489</v>
      </c>
      <c r="V11284" s="312">
        <v>733.95</v>
      </c>
      <c r="X11284" s="267" t="s">
        <v>55344</v>
      </c>
      <c r="Y11284" s="268">
        <v>7289</v>
      </c>
      <c r="AA11284" s="229" t="s">
        <v>53370</v>
      </c>
      <c r="AB11284" s="230">
        <v>94755.55</v>
      </c>
      <c r="AD11284" s="209" t="s">
        <v>25291</v>
      </c>
      <c r="AE11284" s="210">
        <v>67350.559999999998</v>
      </c>
      <c r="AF11284" s="93"/>
      <c r="AG11284" s="93"/>
      <c r="AH11284" s="93"/>
    </row>
    <row r="11285" spans="21:34" x14ac:dyDescent="0.3">
      <c r="U11285" s="311" t="s">
        <v>13490</v>
      </c>
      <c r="V11285" s="312">
        <v>1525.02</v>
      </c>
      <c r="X11285" s="267" t="s">
        <v>57742</v>
      </c>
      <c r="Y11285" s="268">
        <v>63381</v>
      </c>
      <c r="AA11285" s="229" t="s">
        <v>25707</v>
      </c>
      <c r="AB11285" s="230">
        <v>267329.89</v>
      </c>
      <c r="AD11285" s="209" t="s">
        <v>25292</v>
      </c>
      <c r="AE11285" s="210">
        <v>961713.85</v>
      </c>
      <c r="AF11285" s="93"/>
      <c r="AG11285" s="93"/>
      <c r="AH11285" s="93"/>
    </row>
    <row r="11286" spans="21:34" x14ac:dyDescent="0.3">
      <c r="U11286" s="311" t="s">
        <v>19863</v>
      </c>
      <c r="V11286" s="312">
        <v>2417546.2200000002</v>
      </c>
      <c r="X11286" s="267" t="s">
        <v>60683</v>
      </c>
      <c r="Y11286" s="268">
        <v>57754.7</v>
      </c>
      <c r="AA11286" s="229" t="s">
        <v>40557</v>
      </c>
      <c r="AB11286" s="230">
        <v>2969.25</v>
      </c>
      <c r="AD11286" s="209" t="s">
        <v>25293</v>
      </c>
      <c r="AE11286" s="210">
        <v>2402.15</v>
      </c>
      <c r="AF11286" s="93"/>
      <c r="AG11286" s="93"/>
      <c r="AH11286" s="93"/>
    </row>
    <row r="11287" spans="21:34" x14ac:dyDescent="0.3">
      <c r="U11287" s="311" t="s">
        <v>19864</v>
      </c>
      <c r="V11287" s="312">
        <v>55840.65</v>
      </c>
      <c r="X11287" s="267" t="s">
        <v>64786</v>
      </c>
      <c r="Y11287" s="268">
        <v>739.6</v>
      </c>
      <c r="AA11287" s="229" t="s">
        <v>25708</v>
      </c>
      <c r="AB11287" s="230">
        <v>217800</v>
      </c>
      <c r="AD11287" s="209" t="s">
        <v>25294</v>
      </c>
      <c r="AE11287" s="210">
        <v>10717.11</v>
      </c>
      <c r="AF11287" s="93"/>
      <c r="AG11287" s="93"/>
      <c r="AH11287" s="93"/>
    </row>
    <row r="11288" spans="21:34" x14ac:dyDescent="0.3">
      <c r="U11288" s="311" t="s">
        <v>69443</v>
      </c>
      <c r="V11288" s="312">
        <v>2725.42</v>
      </c>
      <c r="X11288" s="267" t="s">
        <v>64787</v>
      </c>
      <c r="Y11288" s="268">
        <v>15.77</v>
      </c>
      <c r="AA11288" s="229" t="s">
        <v>45441</v>
      </c>
      <c r="AB11288" s="230">
        <v>-9115.59</v>
      </c>
      <c r="AD11288" s="209" t="s">
        <v>25295</v>
      </c>
      <c r="AE11288" s="210">
        <v>183638.98</v>
      </c>
      <c r="AF11288" s="93"/>
      <c r="AG11288" s="93"/>
      <c r="AH11288" s="93"/>
    </row>
    <row r="11289" spans="21:34" x14ac:dyDescent="0.3">
      <c r="U11289" s="311" t="s">
        <v>19866</v>
      </c>
      <c r="V11289" s="312">
        <v>139160.78</v>
      </c>
      <c r="X11289" s="267" t="s">
        <v>64788</v>
      </c>
      <c r="Y11289" s="268">
        <v>57.8</v>
      </c>
      <c r="AA11289" s="229" t="s">
        <v>53371</v>
      </c>
      <c r="AB11289" s="230">
        <v>874</v>
      </c>
      <c r="AD11289" s="209" t="s">
        <v>25296</v>
      </c>
      <c r="AE11289" s="210">
        <v>38752.050000000003</v>
      </c>
      <c r="AF11289" s="93"/>
      <c r="AG11289" s="93"/>
      <c r="AH11289" s="93"/>
    </row>
    <row r="11290" spans="21:34" x14ac:dyDescent="0.3">
      <c r="U11290" s="311" t="s">
        <v>55605</v>
      </c>
      <c r="V11290" s="312">
        <v>94418</v>
      </c>
      <c r="X11290" s="267" t="s">
        <v>64789</v>
      </c>
      <c r="Y11290" s="268">
        <v>185.07</v>
      </c>
      <c r="AA11290" s="229" t="s">
        <v>35464</v>
      </c>
      <c r="AB11290" s="230">
        <v>37750</v>
      </c>
      <c r="AD11290" s="209" t="s">
        <v>25297</v>
      </c>
      <c r="AE11290" s="210">
        <v>12679.5</v>
      </c>
      <c r="AF11290" s="93"/>
      <c r="AG11290" s="93"/>
      <c r="AH11290" s="93"/>
    </row>
    <row r="11291" spans="21:34" x14ac:dyDescent="0.3">
      <c r="U11291" s="311" t="s">
        <v>19867</v>
      </c>
      <c r="V11291" s="312">
        <v>75579.98</v>
      </c>
      <c r="X11291" s="267" t="s">
        <v>58640</v>
      </c>
      <c r="Y11291" s="268">
        <v>140.93</v>
      </c>
      <c r="AA11291" s="229" t="s">
        <v>25710</v>
      </c>
      <c r="AB11291" s="230">
        <v>7633.47</v>
      </c>
      <c r="AD11291" s="209" t="s">
        <v>25298</v>
      </c>
      <c r="AE11291" s="210">
        <v>25911.74</v>
      </c>
      <c r="AF11291" s="93"/>
      <c r="AG11291" s="93"/>
      <c r="AH11291" s="93"/>
    </row>
    <row r="11292" spans="21:34" x14ac:dyDescent="0.3">
      <c r="U11292" s="311" t="s">
        <v>39134</v>
      </c>
      <c r="V11292" s="312">
        <v>275.91000000000003</v>
      </c>
      <c r="X11292" s="267" t="s">
        <v>48196</v>
      </c>
      <c r="Y11292" s="268">
        <v>468.98</v>
      </c>
      <c r="AA11292" s="229" t="s">
        <v>35465</v>
      </c>
      <c r="AB11292" s="230">
        <v>1182.0899999999999</v>
      </c>
      <c r="AD11292" s="209" t="s">
        <v>25299</v>
      </c>
      <c r="AE11292" s="210">
        <v>4864502.24</v>
      </c>
      <c r="AF11292" s="93"/>
      <c r="AG11292" s="93"/>
      <c r="AH11292" s="93"/>
    </row>
    <row r="11293" spans="21:34" x14ac:dyDescent="0.3">
      <c r="U11293" s="311" t="s">
        <v>13491</v>
      </c>
      <c r="V11293" s="312">
        <v>257462.7</v>
      </c>
      <c r="X11293" s="267" t="s">
        <v>50310</v>
      </c>
      <c r="Y11293" s="268">
        <v>289.47000000000003</v>
      </c>
      <c r="AA11293" s="229" t="s">
        <v>25711</v>
      </c>
      <c r="AB11293" s="230">
        <v>1922.98</v>
      </c>
      <c r="AD11293" s="209" t="s">
        <v>25300</v>
      </c>
      <c r="AE11293" s="210">
        <v>5536.39</v>
      </c>
      <c r="AF11293" s="93"/>
      <c r="AG11293" s="93"/>
      <c r="AH11293" s="93"/>
    </row>
    <row r="11294" spans="21:34" x14ac:dyDescent="0.3">
      <c r="U11294" s="311" t="s">
        <v>13492</v>
      </c>
      <c r="V11294" s="312">
        <v>277173.44</v>
      </c>
      <c r="X11294" s="267" t="s">
        <v>53440</v>
      </c>
      <c r="Y11294" s="268">
        <v>3699.93</v>
      </c>
      <c r="AA11294" s="229" t="s">
        <v>25712</v>
      </c>
      <c r="AB11294" s="230">
        <v>731.08</v>
      </c>
      <c r="AD11294" s="209" t="s">
        <v>25301</v>
      </c>
      <c r="AE11294" s="210">
        <v>148988</v>
      </c>
      <c r="AF11294" s="93"/>
      <c r="AG11294" s="93"/>
      <c r="AH11294" s="93"/>
    </row>
    <row r="11295" spans="21:34" x14ac:dyDescent="0.3">
      <c r="U11295" s="311" t="s">
        <v>13493</v>
      </c>
      <c r="V11295" s="312">
        <v>99487.3</v>
      </c>
      <c r="X11295" s="267" t="s">
        <v>53441</v>
      </c>
      <c r="Y11295" s="268">
        <v>279.22000000000003</v>
      </c>
      <c r="AA11295" s="229" t="s">
        <v>25713</v>
      </c>
      <c r="AB11295" s="230">
        <v>2073.27</v>
      </c>
      <c r="AD11295" s="209" t="s">
        <v>25302</v>
      </c>
      <c r="AE11295" s="210">
        <v>29145.09</v>
      </c>
      <c r="AF11295" s="93"/>
      <c r="AG11295" s="93"/>
      <c r="AH11295" s="93"/>
    </row>
    <row r="11296" spans="21:34" x14ac:dyDescent="0.3">
      <c r="U11296" s="311" t="s">
        <v>19868</v>
      </c>
      <c r="V11296" s="312">
        <v>93363.03</v>
      </c>
      <c r="X11296" s="267" t="s">
        <v>53442</v>
      </c>
      <c r="Y11296" s="268">
        <v>906.48</v>
      </c>
      <c r="AA11296" s="229" t="s">
        <v>25714</v>
      </c>
      <c r="AB11296" s="230">
        <v>9495.9699999999993</v>
      </c>
      <c r="AD11296" s="209" t="s">
        <v>25303</v>
      </c>
      <c r="AE11296" s="210">
        <v>577</v>
      </c>
      <c r="AF11296" s="93"/>
      <c r="AG11296" s="93"/>
      <c r="AH11296" s="93"/>
    </row>
    <row r="11297" spans="21:34" x14ac:dyDescent="0.3">
      <c r="U11297" s="311" t="s">
        <v>54333</v>
      </c>
      <c r="V11297" s="312">
        <v>51481.51</v>
      </c>
      <c r="X11297" s="267" t="s">
        <v>47183</v>
      </c>
      <c r="Y11297" s="268">
        <v>224.01</v>
      </c>
      <c r="AA11297" s="229" t="s">
        <v>53372</v>
      </c>
      <c r="AB11297" s="230">
        <v>561.20000000000005</v>
      </c>
      <c r="AD11297" s="209" t="s">
        <v>25304</v>
      </c>
      <c r="AE11297" s="210">
        <v>7062.06</v>
      </c>
      <c r="AF11297" s="93"/>
      <c r="AG11297" s="93"/>
      <c r="AH11297" s="93"/>
    </row>
    <row r="11298" spans="21:34" x14ac:dyDescent="0.3">
      <c r="U11298" s="311" t="s">
        <v>19870</v>
      </c>
      <c r="V11298" s="312">
        <v>128.85</v>
      </c>
      <c r="X11298" s="267" t="s">
        <v>50311</v>
      </c>
      <c r="Y11298" s="268">
        <v>1461.99</v>
      </c>
      <c r="AA11298" s="229" t="s">
        <v>45442</v>
      </c>
      <c r="AB11298" s="230">
        <v>-1.67</v>
      </c>
      <c r="AD11298" s="209" t="s">
        <v>25305</v>
      </c>
      <c r="AE11298" s="210">
        <v>7751.62</v>
      </c>
      <c r="AF11298" s="93"/>
      <c r="AG11298" s="93"/>
      <c r="AH11298" s="93"/>
    </row>
    <row r="11299" spans="21:34" x14ac:dyDescent="0.3">
      <c r="U11299" s="311" t="s">
        <v>19872</v>
      </c>
      <c r="V11299" s="312">
        <v>137066.51999999999</v>
      </c>
      <c r="X11299" s="267" t="s">
        <v>58321</v>
      </c>
      <c r="Y11299" s="268">
        <v>1645.12</v>
      </c>
      <c r="AA11299" s="229" t="s">
        <v>25716</v>
      </c>
      <c r="AB11299" s="230">
        <v>30085.25</v>
      </c>
      <c r="AD11299" s="209" t="s">
        <v>25306</v>
      </c>
      <c r="AE11299" s="210">
        <v>65.58</v>
      </c>
      <c r="AF11299" s="93"/>
      <c r="AG11299" s="93"/>
      <c r="AH11299" s="93"/>
    </row>
    <row r="11300" spans="21:34" x14ac:dyDescent="0.3">
      <c r="U11300" s="311" t="s">
        <v>19873</v>
      </c>
      <c r="V11300" s="312">
        <v>25</v>
      </c>
      <c r="X11300" s="267" t="s">
        <v>58641</v>
      </c>
      <c r="Y11300" s="268">
        <v>1367.39</v>
      </c>
      <c r="AA11300" s="229" t="s">
        <v>53373</v>
      </c>
      <c r="AB11300" s="230">
        <v>6898.04</v>
      </c>
      <c r="AD11300" s="209" t="s">
        <v>25307</v>
      </c>
      <c r="AE11300" s="210">
        <v>3023.4</v>
      </c>
      <c r="AF11300" s="93"/>
      <c r="AG11300" s="93"/>
      <c r="AH11300" s="93"/>
    </row>
    <row r="11301" spans="21:34" x14ac:dyDescent="0.3">
      <c r="U11301" s="311" t="s">
        <v>19874</v>
      </c>
      <c r="V11301" s="312">
        <v>156.78</v>
      </c>
      <c r="X11301" s="267" t="s">
        <v>50317</v>
      </c>
      <c r="Y11301" s="268">
        <v>1295.72</v>
      </c>
      <c r="AA11301" s="229" t="s">
        <v>53374</v>
      </c>
      <c r="AB11301" s="230">
        <v>1724.51</v>
      </c>
      <c r="AD11301" s="209" t="s">
        <v>25308</v>
      </c>
      <c r="AE11301" s="210">
        <v>3607.6</v>
      </c>
      <c r="AF11301" s="93"/>
      <c r="AG11301" s="93"/>
      <c r="AH11301" s="93"/>
    </row>
    <row r="11302" spans="21:34" x14ac:dyDescent="0.3">
      <c r="U11302" s="311" t="s">
        <v>19875</v>
      </c>
      <c r="V11302" s="312">
        <v>2700</v>
      </c>
      <c r="X11302" s="267" t="s">
        <v>62197</v>
      </c>
      <c r="Y11302" s="268">
        <v>23920.21</v>
      </c>
      <c r="AA11302" s="229" t="s">
        <v>25717</v>
      </c>
      <c r="AB11302" s="230">
        <v>1003.4</v>
      </c>
      <c r="AD11302" s="209" t="s">
        <v>25309</v>
      </c>
      <c r="AE11302" s="210">
        <v>2400</v>
      </c>
      <c r="AF11302" s="93"/>
      <c r="AG11302" s="93"/>
      <c r="AH11302" s="93"/>
    </row>
    <row r="11303" spans="21:34" x14ac:dyDescent="0.3">
      <c r="U11303" s="311" t="s">
        <v>19876</v>
      </c>
      <c r="V11303" s="312">
        <v>-229.83</v>
      </c>
      <c r="X11303" s="267" t="s">
        <v>50318</v>
      </c>
      <c r="Y11303" s="268">
        <v>258.32</v>
      </c>
      <c r="AA11303" s="229" t="s">
        <v>25718</v>
      </c>
      <c r="AB11303" s="230">
        <v>736.4</v>
      </c>
      <c r="AD11303" s="209" t="s">
        <v>25310</v>
      </c>
      <c r="AE11303" s="210">
        <v>4135.66</v>
      </c>
      <c r="AF11303" s="93"/>
      <c r="AG11303" s="93"/>
      <c r="AH11303" s="93"/>
    </row>
    <row r="11304" spans="21:34" x14ac:dyDescent="0.3">
      <c r="U11304" s="311" t="s">
        <v>19878</v>
      </c>
      <c r="V11304" s="312">
        <v>375651.65</v>
      </c>
      <c r="X11304" s="267" t="s">
        <v>45458</v>
      </c>
      <c r="Y11304" s="268">
        <v>2621.53</v>
      </c>
      <c r="AA11304" s="229" t="s">
        <v>53375</v>
      </c>
      <c r="AB11304" s="230">
        <v>2078.04</v>
      </c>
      <c r="AD11304" s="209" t="s">
        <v>25311</v>
      </c>
      <c r="AE11304" s="210">
        <v>3706.95</v>
      </c>
      <c r="AF11304" s="93"/>
      <c r="AG11304" s="93"/>
      <c r="AH11304" s="93"/>
    </row>
    <row r="11305" spans="21:34" x14ac:dyDescent="0.3">
      <c r="U11305" s="311" t="s">
        <v>58761</v>
      </c>
      <c r="V11305" s="312">
        <v>32268.080000000002</v>
      </c>
      <c r="X11305" s="267" t="s">
        <v>58642</v>
      </c>
      <c r="Y11305" s="268">
        <v>-14.51</v>
      </c>
      <c r="AA11305" s="229" t="s">
        <v>53376</v>
      </c>
      <c r="AB11305" s="230">
        <v>2246.5700000000002</v>
      </c>
      <c r="AD11305" s="209" t="s">
        <v>25312</v>
      </c>
      <c r="AE11305" s="210">
        <v>2364.37</v>
      </c>
      <c r="AF11305" s="93"/>
      <c r="AG11305" s="93"/>
      <c r="AH11305" s="93"/>
    </row>
    <row r="11306" spans="21:34" x14ac:dyDescent="0.3">
      <c r="U11306" s="311" t="s">
        <v>33494</v>
      </c>
      <c r="V11306" s="312">
        <v>3948.9</v>
      </c>
      <c r="X11306" s="267" t="s">
        <v>50319</v>
      </c>
      <c r="Y11306" s="268">
        <v>5625</v>
      </c>
      <c r="AA11306" s="229" t="s">
        <v>53377</v>
      </c>
      <c r="AB11306" s="230">
        <v>40.54</v>
      </c>
      <c r="AD11306" s="209" t="s">
        <v>25313</v>
      </c>
      <c r="AE11306" s="210">
        <v>91375.79</v>
      </c>
      <c r="AF11306" s="93"/>
      <c r="AG11306" s="93"/>
      <c r="AH11306" s="93"/>
    </row>
    <row r="11307" spans="21:34" x14ac:dyDescent="0.3">
      <c r="U11307" s="311" t="s">
        <v>19881</v>
      </c>
      <c r="V11307" s="312">
        <v>335171.92</v>
      </c>
      <c r="X11307" s="267" t="s">
        <v>50320</v>
      </c>
      <c r="Y11307" s="268">
        <v>335.28</v>
      </c>
      <c r="AA11307" s="229" t="s">
        <v>25719</v>
      </c>
      <c r="AB11307" s="230">
        <v>21586.16</v>
      </c>
      <c r="AD11307" s="209" t="s">
        <v>25314</v>
      </c>
      <c r="AE11307" s="210">
        <v>34939.760000000002</v>
      </c>
      <c r="AF11307" s="93"/>
      <c r="AG11307" s="93"/>
      <c r="AH11307" s="93"/>
    </row>
    <row r="11308" spans="21:34" x14ac:dyDescent="0.3">
      <c r="U11308" s="311" t="s">
        <v>33495</v>
      </c>
      <c r="V11308" s="312">
        <v>2153398.0699999998</v>
      </c>
      <c r="X11308" s="267" t="s">
        <v>50321</v>
      </c>
      <c r="Y11308" s="268">
        <v>1378.13</v>
      </c>
      <c r="AA11308" s="229" t="s">
        <v>39397</v>
      </c>
      <c r="AB11308" s="230">
        <v>208762.36</v>
      </c>
      <c r="AD11308" s="209" t="s">
        <v>25315</v>
      </c>
      <c r="AE11308" s="210">
        <v>9663.15</v>
      </c>
      <c r="AF11308" s="93"/>
      <c r="AG11308" s="93"/>
      <c r="AH11308" s="93"/>
    </row>
    <row r="11309" spans="21:34" x14ac:dyDescent="0.3">
      <c r="U11309" s="311" t="s">
        <v>47498</v>
      </c>
      <c r="V11309" s="312">
        <v>39010.86</v>
      </c>
      <c r="X11309" s="267" t="s">
        <v>50322</v>
      </c>
      <c r="Y11309" s="268">
        <v>484.66</v>
      </c>
      <c r="AA11309" s="229" t="s">
        <v>25720</v>
      </c>
      <c r="AB11309" s="230">
        <v>251454.53</v>
      </c>
      <c r="AD11309" s="209" t="s">
        <v>25316</v>
      </c>
      <c r="AE11309" s="210">
        <v>5214.47</v>
      </c>
      <c r="AF11309" s="93"/>
      <c r="AG11309" s="93"/>
      <c r="AH11309" s="93"/>
    </row>
    <row r="11310" spans="21:34" x14ac:dyDescent="0.3">
      <c r="U11310" s="311" t="s">
        <v>62357</v>
      </c>
      <c r="V11310" s="312">
        <v>5728</v>
      </c>
      <c r="X11310" s="267" t="s">
        <v>53444</v>
      </c>
      <c r="Y11310" s="268">
        <v>517.80999999999995</v>
      </c>
      <c r="AA11310" s="229" t="s">
        <v>25721</v>
      </c>
      <c r="AB11310" s="230">
        <v>3352.17</v>
      </c>
      <c r="AD11310" s="209" t="s">
        <v>25317</v>
      </c>
      <c r="AE11310" s="210">
        <v>4346.12</v>
      </c>
      <c r="AF11310" s="93"/>
      <c r="AG11310" s="93"/>
      <c r="AH11310" s="93"/>
    </row>
    <row r="11311" spans="21:34" x14ac:dyDescent="0.3">
      <c r="U11311" s="311" t="s">
        <v>63484</v>
      </c>
      <c r="V11311" s="312">
        <v>3282.89</v>
      </c>
      <c r="X11311" s="267" t="s">
        <v>62773</v>
      </c>
      <c r="Y11311" s="268">
        <v>2425</v>
      </c>
      <c r="AA11311" s="229" t="s">
        <v>47177</v>
      </c>
      <c r="AB11311" s="230">
        <v>6104.19</v>
      </c>
      <c r="AD11311" s="209" t="s">
        <v>25318</v>
      </c>
      <c r="AE11311" s="210">
        <v>49416.66</v>
      </c>
      <c r="AF11311" s="93"/>
      <c r="AG11311" s="93"/>
      <c r="AH11311" s="93"/>
    </row>
    <row r="11312" spans="21:34" x14ac:dyDescent="0.3">
      <c r="U11312" s="311" t="s">
        <v>19898</v>
      </c>
      <c r="V11312" s="312">
        <v>3395.12</v>
      </c>
      <c r="X11312" s="267" t="s">
        <v>62774</v>
      </c>
      <c r="Y11312" s="268">
        <v>185.5</v>
      </c>
      <c r="AA11312" s="229" t="s">
        <v>25722</v>
      </c>
      <c r="AB11312" s="230">
        <v>2148.86</v>
      </c>
      <c r="AD11312" s="209" t="s">
        <v>25319</v>
      </c>
      <c r="AE11312" s="210">
        <v>1329834.76</v>
      </c>
      <c r="AF11312" s="93"/>
      <c r="AG11312" s="93"/>
      <c r="AH11312" s="93"/>
    </row>
    <row r="11313" spans="21:34" x14ac:dyDescent="0.3">
      <c r="U11313" s="311" t="s">
        <v>19899</v>
      </c>
      <c r="V11313" s="312">
        <v>9562.24</v>
      </c>
      <c r="X11313" s="267" t="s">
        <v>62775</v>
      </c>
      <c r="Y11313" s="268">
        <v>594.14</v>
      </c>
      <c r="AA11313" s="229" t="s">
        <v>25723</v>
      </c>
      <c r="AB11313" s="230">
        <v>92440.639999999999</v>
      </c>
      <c r="AD11313" s="209" t="s">
        <v>25320</v>
      </c>
      <c r="AE11313" s="210">
        <v>85260</v>
      </c>
      <c r="AF11313" s="93"/>
      <c r="AG11313" s="93"/>
      <c r="AH11313" s="93"/>
    </row>
    <row r="11314" spans="21:34" x14ac:dyDescent="0.3">
      <c r="U11314" s="311" t="s">
        <v>47500</v>
      </c>
      <c r="V11314" s="312">
        <v>6758.88</v>
      </c>
      <c r="X11314" s="267" t="s">
        <v>62776</v>
      </c>
      <c r="Y11314" s="268">
        <v>576.84</v>
      </c>
      <c r="AA11314" s="229" t="s">
        <v>25724</v>
      </c>
      <c r="AB11314" s="230">
        <v>15539.04</v>
      </c>
      <c r="AD11314" s="209" t="s">
        <v>25321</v>
      </c>
      <c r="AE11314" s="210">
        <v>318459.84000000003</v>
      </c>
      <c r="AF11314" s="93"/>
      <c r="AG11314" s="93"/>
      <c r="AH11314" s="93"/>
    </row>
    <row r="11315" spans="21:34" x14ac:dyDescent="0.3">
      <c r="U11315" s="311" t="s">
        <v>19900</v>
      </c>
      <c r="V11315" s="312">
        <v>21562.47</v>
      </c>
      <c r="X11315" s="267" t="s">
        <v>63329</v>
      </c>
      <c r="Y11315" s="268">
        <v>3812.52</v>
      </c>
      <c r="AA11315" s="229" t="s">
        <v>40558</v>
      </c>
      <c r="AB11315" s="230">
        <v>28882.25</v>
      </c>
      <c r="AD11315" s="209" t="s">
        <v>25322</v>
      </c>
      <c r="AE11315" s="210">
        <v>43313.91</v>
      </c>
      <c r="AF11315" s="93"/>
      <c r="AG11315" s="93"/>
      <c r="AH11315" s="93"/>
    </row>
    <row r="11316" spans="21:34" x14ac:dyDescent="0.3">
      <c r="U11316" s="311" t="s">
        <v>40771</v>
      </c>
      <c r="V11316" s="312">
        <v>23007.96</v>
      </c>
      <c r="X11316" s="267" t="s">
        <v>63330</v>
      </c>
      <c r="Y11316" s="268">
        <v>291.66000000000003</v>
      </c>
      <c r="AA11316" s="229" t="s">
        <v>35466</v>
      </c>
      <c r="AB11316" s="230">
        <v>13200</v>
      </c>
      <c r="AD11316" s="209" t="s">
        <v>25323</v>
      </c>
      <c r="AE11316" s="210">
        <v>54478.11</v>
      </c>
      <c r="AF11316" s="93"/>
      <c r="AG11316" s="93"/>
      <c r="AH11316" s="93"/>
    </row>
    <row r="11317" spans="21:34" x14ac:dyDescent="0.3">
      <c r="U11317" s="311" t="s">
        <v>40772</v>
      </c>
      <c r="V11317" s="312">
        <v>1760.44</v>
      </c>
      <c r="X11317" s="267" t="s">
        <v>63331</v>
      </c>
      <c r="Y11317" s="268">
        <v>934.08</v>
      </c>
      <c r="AA11317" s="229" t="s">
        <v>40559</v>
      </c>
      <c r="AB11317" s="230">
        <v>6720</v>
      </c>
      <c r="AD11317" s="209" t="s">
        <v>25324</v>
      </c>
      <c r="AE11317" s="210">
        <v>36401.519999999997</v>
      </c>
      <c r="AF11317" s="93"/>
      <c r="AG11317" s="93"/>
      <c r="AH11317" s="93"/>
    </row>
    <row r="11318" spans="21:34" x14ac:dyDescent="0.3">
      <c r="U11318" s="311" t="s">
        <v>19907</v>
      </c>
      <c r="V11318" s="312">
        <v>23278.66</v>
      </c>
      <c r="X11318" s="267" t="s">
        <v>39408</v>
      </c>
      <c r="Y11318" s="268">
        <v>2600</v>
      </c>
      <c r="AA11318" s="229" t="s">
        <v>53378</v>
      </c>
      <c r="AB11318" s="230">
        <v>2000</v>
      </c>
      <c r="AD11318" s="209" t="s">
        <v>25325</v>
      </c>
      <c r="AE11318" s="210">
        <v>21887.26</v>
      </c>
      <c r="AF11318" s="93"/>
      <c r="AG11318" s="93"/>
      <c r="AH11318" s="93"/>
    </row>
    <row r="11319" spans="21:34" x14ac:dyDescent="0.3">
      <c r="U11319" s="311" t="s">
        <v>69444</v>
      </c>
      <c r="V11319" s="312">
        <v>22826.560000000001</v>
      </c>
      <c r="X11319" s="267" t="s">
        <v>26019</v>
      </c>
      <c r="Y11319" s="268">
        <v>185.45</v>
      </c>
      <c r="AA11319" s="229" t="s">
        <v>25725</v>
      </c>
      <c r="AB11319" s="230">
        <v>48823.91</v>
      </c>
      <c r="AD11319" s="209" t="s">
        <v>25326</v>
      </c>
      <c r="AE11319" s="210">
        <v>142950</v>
      </c>
      <c r="AF11319" s="93"/>
      <c r="AG11319" s="93"/>
      <c r="AH11319" s="93"/>
    </row>
    <row r="11320" spans="21:34" x14ac:dyDescent="0.3">
      <c r="U11320" s="311" t="s">
        <v>20025</v>
      </c>
      <c r="V11320" s="312">
        <v>327679.77</v>
      </c>
      <c r="X11320" s="267" t="s">
        <v>39409</v>
      </c>
      <c r="Y11320" s="268">
        <v>637</v>
      </c>
      <c r="AA11320" s="229" t="s">
        <v>36588</v>
      </c>
      <c r="AB11320" s="230">
        <v>69167.33</v>
      </c>
      <c r="AD11320" s="209" t="s">
        <v>25327</v>
      </c>
      <c r="AE11320" s="210">
        <v>47238.22</v>
      </c>
      <c r="AF11320" s="93"/>
      <c r="AG11320" s="93"/>
      <c r="AH11320" s="93"/>
    </row>
    <row r="11321" spans="21:34" x14ac:dyDescent="0.3">
      <c r="U11321" s="311" t="s">
        <v>20028</v>
      </c>
      <c r="V11321" s="312">
        <v>819408.26</v>
      </c>
      <c r="X11321" s="267" t="s">
        <v>39410</v>
      </c>
      <c r="Y11321" s="268">
        <v>449.77</v>
      </c>
      <c r="AA11321" s="229" t="s">
        <v>39398</v>
      </c>
      <c r="AB11321" s="230">
        <v>9340.2000000000007</v>
      </c>
      <c r="AD11321" s="209" t="s">
        <v>25328</v>
      </c>
      <c r="AE11321" s="210">
        <v>29983.439999999999</v>
      </c>
      <c r="AF11321" s="93"/>
      <c r="AG11321" s="93"/>
      <c r="AH11321" s="93"/>
    </row>
    <row r="11322" spans="21:34" x14ac:dyDescent="0.3">
      <c r="U11322" s="311" t="s">
        <v>33504</v>
      </c>
      <c r="V11322" s="312">
        <v>44660.18</v>
      </c>
      <c r="X11322" s="267" t="s">
        <v>34027</v>
      </c>
      <c r="Y11322" s="268">
        <v>453693.96</v>
      </c>
      <c r="AA11322" s="229" t="s">
        <v>40560</v>
      </c>
      <c r="AB11322" s="230">
        <v>196568.25</v>
      </c>
      <c r="AD11322" s="209" t="s">
        <v>25329</v>
      </c>
      <c r="AE11322" s="210">
        <v>150000</v>
      </c>
      <c r="AF11322" s="93"/>
      <c r="AG11322" s="93"/>
      <c r="AH11322" s="93"/>
    </row>
    <row r="11323" spans="21:34" x14ac:dyDescent="0.3">
      <c r="U11323" s="311" t="s">
        <v>20030</v>
      </c>
      <c r="V11323" s="312">
        <v>166317.56</v>
      </c>
      <c r="X11323" s="267" t="s">
        <v>26020</v>
      </c>
      <c r="Y11323" s="268">
        <v>137672.78</v>
      </c>
      <c r="AA11323" s="229" t="s">
        <v>25726</v>
      </c>
      <c r="AB11323" s="230">
        <v>42593.919999999998</v>
      </c>
      <c r="AD11323" s="209" t="s">
        <v>25330</v>
      </c>
      <c r="AE11323" s="210">
        <v>152380.20000000001</v>
      </c>
      <c r="AF11323" s="93"/>
      <c r="AG11323" s="93"/>
      <c r="AH11323" s="93"/>
    </row>
    <row r="11324" spans="21:34" x14ac:dyDescent="0.3">
      <c r="U11324" s="311" t="s">
        <v>20033</v>
      </c>
      <c r="V11324" s="312">
        <v>2281</v>
      </c>
      <c r="X11324" s="267" t="s">
        <v>35489</v>
      </c>
      <c r="Y11324" s="268">
        <v>480091.91</v>
      </c>
      <c r="AA11324" s="229" t="s">
        <v>39399</v>
      </c>
      <c r="AB11324" s="230">
        <v>35006.120000000003</v>
      </c>
      <c r="AD11324" s="209" t="s">
        <v>25331</v>
      </c>
      <c r="AE11324" s="210">
        <v>3255938.85</v>
      </c>
      <c r="AF11324" s="93"/>
      <c r="AG11324" s="93"/>
      <c r="AH11324" s="93"/>
    </row>
    <row r="11325" spans="21:34" x14ac:dyDescent="0.3">
      <c r="U11325" s="311" t="s">
        <v>60897</v>
      </c>
      <c r="V11325" s="312">
        <v>-649.88</v>
      </c>
      <c r="X11325" s="267" t="s">
        <v>26021</v>
      </c>
      <c r="Y11325" s="268">
        <v>55284</v>
      </c>
      <c r="AA11325" s="229" t="s">
        <v>45443</v>
      </c>
      <c r="AB11325" s="230">
        <v>46076.54</v>
      </c>
      <c r="AD11325" s="209" t="s">
        <v>25332</v>
      </c>
      <c r="AE11325" s="210">
        <v>168400</v>
      </c>
      <c r="AF11325" s="93"/>
      <c r="AG11325" s="93"/>
      <c r="AH11325" s="93"/>
    </row>
    <row r="11326" spans="21:34" x14ac:dyDescent="0.3">
      <c r="U11326" s="311" t="s">
        <v>20034</v>
      </c>
      <c r="V11326" s="312">
        <v>21411.58</v>
      </c>
      <c r="X11326" s="267" t="s">
        <v>39411</v>
      </c>
      <c r="Y11326" s="268">
        <v>177.5</v>
      </c>
      <c r="AA11326" s="229" t="s">
        <v>36589</v>
      </c>
      <c r="AB11326" s="230">
        <v>57994</v>
      </c>
      <c r="AD11326" s="209" t="s">
        <v>25333</v>
      </c>
      <c r="AE11326" s="210">
        <v>438980.72</v>
      </c>
      <c r="AF11326" s="93"/>
      <c r="AG11326" s="93"/>
      <c r="AH11326" s="93"/>
    </row>
    <row r="11327" spans="21:34" x14ac:dyDescent="0.3">
      <c r="U11327" s="311" t="s">
        <v>20035</v>
      </c>
      <c r="V11327" s="312">
        <v>3574433.51</v>
      </c>
      <c r="X11327" s="267" t="s">
        <v>34028</v>
      </c>
      <c r="Y11327" s="268">
        <v>106611.66</v>
      </c>
      <c r="AA11327" s="229" t="s">
        <v>36590</v>
      </c>
      <c r="AB11327" s="230">
        <v>33602</v>
      </c>
      <c r="AD11327" s="209" t="s">
        <v>25334</v>
      </c>
      <c r="AE11327" s="210">
        <v>43890.91</v>
      </c>
      <c r="AF11327" s="93"/>
      <c r="AG11327" s="93"/>
      <c r="AH11327" s="93"/>
    </row>
    <row r="11328" spans="21:34" x14ac:dyDescent="0.3">
      <c r="U11328" s="311" t="s">
        <v>20036</v>
      </c>
      <c r="V11328" s="312">
        <v>17460</v>
      </c>
      <c r="X11328" s="267" t="s">
        <v>53445</v>
      </c>
      <c r="Y11328" s="268">
        <v>9882</v>
      </c>
      <c r="AA11328" s="229" t="s">
        <v>42821</v>
      </c>
      <c r="AB11328" s="230">
        <v>30249.51</v>
      </c>
      <c r="AD11328" s="209" t="s">
        <v>25335</v>
      </c>
      <c r="AE11328" s="210">
        <v>7062.06</v>
      </c>
      <c r="AF11328" s="93"/>
      <c r="AG11328" s="93"/>
      <c r="AH11328" s="93"/>
    </row>
    <row r="11329" spans="21:34" x14ac:dyDescent="0.3">
      <c r="U11329" s="311" t="s">
        <v>46034</v>
      </c>
      <c r="V11329" s="312">
        <v>910084.8</v>
      </c>
      <c r="X11329" s="267" t="s">
        <v>58643</v>
      </c>
      <c r="Y11329" s="268">
        <v>7103.68</v>
      </c>
      <c r="AA11329" s="229" t="s">
        <v>42822</v>
      </c>
      <c r="AB11329" s="230">
        <v>2314.09</v>
      </c>
      <c r="AD11329" s="209" t="s">
        <v>25336</v>
      </c>
      <c r="AE11329" s="210">
        <v>56541.39</v>
      </c>
      <c r="AF11329" s="93"/>
      <c r="AG11329" s="93"/>
      <c r="AH11329" s="93"/>
    </row>
    <row r="11330" spans="21:34" x14ac:dyDescent="0.3">
      <c r="U11330" s="311" t="s">
        <v>20038</v>
      </c>
      <c r="V11330" s="312">
        <v>136901.84</v>
      </c>
      <c r="X11330" s="267" t="s">
        <v>61545</v>
      </c>
      <c r="Y11330" s="268">
        <v>65.55</v>
      </c>
      <c r="AA11330" s="229" t="s">
        <v>42823</v>
      </c>
      <c r="AB11330" s="230">
        <v>3902.4</v>
      </c>
      <c r="AD11330" s="209" t="s">
        <v>25337</v>
      </c>
      <c r="AE11330" s="210">
        <v>84201.76</v>
      </c>
      <c r="AF11330" s="93"/>
      <c r="AG11330" s="93"/>
      <c r="AH11330" s="93"/>
    </row>
    <row r="11331" spans="21:34" x14ac:dyDescent="0.3">
      <c r="U11331" s="311" t="s">
        <v>20040</v>
      </c>
      <c r="V11331" s="312">
        <v>4190.1400000000003</v>
      </c>
      <c r="X11331" s="267" t="s">
        <v>26022</v>
      </c>
      <c r="Y11331" s="268">
        <v>90012.57</v>
      </c>
      <c r="AA11331" s="229" t="s">
        <v>53379</v>
      </c>
      <c r="AB11331" s="230">
        <v>15826</v>
      </c>
      <c r="AD11331" s="209" t="s">
        <v>25338</v>
      </c>
      <c r="AE11331" s="210">
        <v>65.58</v>
      </c>
      <c r="AF11331" s="93"/>
      <c r="AG11331" s="93"/>
      <c r="AH11331" s="93"/>
    </row>
    <row r="11332" spans="21:34" x14ac:dyDescent="0.3">
      <c r="U11332" s="311" t="s">
        <v>69445</v>
      </c>
      <c r="V11332" s="312">
        <v>-3687.02</v>
      </c>
      <c r="X11332" s="267" t="s">
        <v>26023</v>
      </c>
      <c r="Y11332" s="268">
        <v>292681.96000000002</v>
      </c>
      <c r="AA11332" s="229" t="s">
        <v>53380</v>
      </c>
      <c r="AB11332" s="230">
        <v>41396.639999999999</v>
      </c>
      <c r="AD11332" s="209" t="s">
        <v>25339</v>
      </c>
      <c r="AE11332" s="210">
        <v>3023.4</v>
      </c>
      <c r="AF11332" s="93"/>
      <c r="AG11332" s="93"/>
      <c r="AH11332" s="93"/>
    </row>
    <row r="11333" spans="21:34" x14ac:dyDescent="0.3">
      <c r="U11333" s="311" t="s">
        <v>20042</v>
      </c>
      <c r="V11333" s="312">
        <v>2430145.5299999998</v>
      </c>
      <c r="X11333" s="267" t="s">
        <v>35490</v>
      </c>
      <c r="Y11333" s="268">
        <v>123929.86</v>
      </c>
      <c r="AA11333" s="229" t="s">
        <v>53381</v>
      </c>
      <c r="AB11333" s="230">
        <v>11777.74</v>
      </c>
      <c r="AD11333" s="209" t="s">
        <v>25340</v>
      </c>
      <c r="AE11333" s="210">
        <v>4558.5</v>
      </c>
      <c r="AF11333" s="93"/>
      <c r="AG11333" s="93"/>
      <c r="AH11333" s="93"/>
    </row>
    <row r="11334" spans="21:34" x14ac:dyDescent="0.3">
      <c r="U11334" s="311" t="s">
        <v>20043</v>
      </c>
      <c r="V11334" s="312">
        <v>90366</v>
      </c>
      <c r="X11334" s="267" t="s">
        <v>59186</v>
      </c>
      <c r="Y11334" s="268">
        <v>19568</v>
      </c>
      <c r="AA11334" s="229" t="s">
        <v>53382</v>
      </c>
      <c r="AB11334" s="230">
        <v>6094.91</v>
      </c>
      <c r="AD11334" s="209" t="s">
        <v>25341</v>
      </c>
      <c r="AE11334" s="210">
        <v>1944.58</v>
      </c>
      <c r="AF11334" s="93"/>
      <c r="AG11334" s="93"/>
      <c r="AH11334" s="93"/>
    </row>
    <row r="11335" spans="21:34" x14ac:dyDescent="0.3">
      <c r="U11335" s="311" t="s">
        <v>20044</v>
      </c>
      <c r="V11335" s="312">
        <v>234390.46</v>
      </c>
      <c r="X11335" s="267" t="s">
        <v>61546</v>
      </c>
      <c r="Y11335" s="268">
        <v>37182.46</v>
      </c>
      <c r="AA11335" s="229" t="s">
        <v>53383</v>
      </c>
      <c r="AB11335" s="230">
        <v>5533.48</v>
      </c>
      <c r="AD11335" s="209" t="s">
        <v>25342</v>
      </c>
      <c r="AE11335" s="210">
        <v>41185.29</v>
      </c>
      <c r="AF11335" s="93"/>
      <c r="AG11335" s="93"/>
      <c r="AH11335" s="93"/>
    </row>
    <row r="11336" spans="21:34" x14ac:dyDescent="0.3">
      <c r="U11336" s="311" t="s">
        <v>33506</v>
      </c>
      <c r="V11336" s="312">
        <v>37928.35</v>
      </c>
      <c r="X11336" s="267" t="s">
        <v>26024</v>
      </c>
      <c r="Y11336" s="268">
        <v>46420.31</v>
      </c>
      <c r="AA11336" s="229" t="s">
        <v>53384</v>
      </c>
      <c r="AB11336" s="230">
        <v>13607.68</v>
      </c>
      <c r="AD11336" s="209" t="s">
        <v>25343</v>
      </c>
      <c r="AE11336" s="210">
        <v>1080</v>
      </c>
      <c r="AF11336" s="93"/>
      <c r="AG11336" s="93"/>
      <c r="AH11336" s="93"/>
    </row>
    <row r="11337" spans="21:34" x14ac:dyDescent="0.3">
      <c r="U11337" s="311" t="s">
        <v>20045</v>
      </c>
      <c r="V11337" s="312">
        <v>636610.51</v>
      </c>
      <c r="X11337" s="267" t="s">
        <v>63332</v>
      </c>
      <c r="Y11337" s="268">
        <v>-9056.01</v>
      </c>
      <c r="AA11337" s="229" t="s">
        <v>53385</v>
      </c>
      <c r="AB11337" s="230">
        <v>2753.71</v>
      </c>
      <c r="AD11337" s="209" t="s">
        <v>25344</v>
      </c>
      <c r="AE11337" s="210">
        <v>303</v>
      </c>
      <c r="AF11337" s="93"/>
      <c r="AG11337" s="93"/>
      <c r="AH11337" s="93"/>
    </row>
    <row r="11338" spans="21:34" x14ac:dyDescent="0.3">
      <c r="U11338" s="311" t="s">
        <v>20046</v>
      </c>
      <c r="V11338" s="312">
        <v>1779383.43</v>
      </c>
      <c r="X11338" s="267" t="s">
        <v>56478</v>
      </c>
      <c r="Y11338" s="268">
        <v>1000000</v>
      </c>
      <c r="AA11338" s="229" t="s">
        <v>50291</v>
      </c>
      <c r="AB11338" s="230">
        <v>4978.26</v>
      </c>
      <c r="AD11338" s="209" t="s">
        <v>14032</v>
      </c>
      <c r="AE11338" s="210">
        <v>24883.919999999998</v>
      </c>
      <c r="AF11338" s="93"/>
      <c r="AG11338" s="93"/>
      <c r="AH11338" s="93"/>
    </row>
    <row r="11339" spans="21:34" x14ac:dyDescent="0.3">
      <c r="U11339" s="311" t="s">
        <v>20047</v>
      </c>
      <c r="V11339" s="312">
        <v>844525.42</v>
      </c>
      <c r="X11339" s="267" t="s">
        <v>58322</v>
      </c>
      <c r="Y11339" s="268">
        <v>28226</v>
      </c>
      <c r="AA11339" s="229" t="s">
        <v>53386</v>
      </c>
      <c r="AB11339" s="230">
        <v>3628.28</v>
      </c>
      <c r="AD11339" s="209" t="s">
        <v>25345</v>
      </c>
      <c r="AE11339" s="210">
        <v>21887.26</v>
      </c>
      <c r="AF11339" s="93"/>
      <c r="AG11339" s="93"/>
      <c r="AH11339" s="93"/>
    </row>
    <row r="11340" spans="21:34" x14ac:dyDescent="0.3">
      <c r="U11340" s="311" t="s">
        <v>20048</v>
      </c>
      <c r="V11340" s="312">
        <v>336609.11</v>
      </c>
      <c r="X11340" s="267" t="s">
        <v>53446</v>
      </c>
      <c r="Y11340" s="268">
        <v>25744.86</v>
      </c>
      <c r="AA11340" s="229" t="s">
        <v>53387</v>
      </c>
      <c r="AB11340" s="230">
        <v>31736.37</v>
      </c>
      <c r="AD11340" s="209" t="s">
        <v>25346</v>
      </c>
      <c r="AE11340" s="210">
        <v>2877.52</v>
      </c>
      <c r="AF11340" s="93"/>
      <c r="AG11340" s="93"/>
      <c r="AH11340" s="93"/>
    </row>
    <row r="11341" spans="21:34" x14ac:dyDescent="0.3">
      <c r="U11341" s="311" t="s">
        <v>20049</v>
      </c>
      <c r="V11341" s="312">
        <v>2875487.12</v>
      </c>
      <c r="X11341" s="267" t="s">
        <v>53447</v>
      </c>
      <c r="Y11341" s="268">
        <v>1969.47</v>
      </c>
      <c r="AA11341" s="229" t="s">
        <v>53388</v>
      </c>
      <c r="AB11341" s="230">
        <v>9100.33</v>
      </c>
      <c r="AD11341" s="209" t="s">
        <v>25347</v>
      </c>
      <c r="AE11341" s="210">
        <v>829.28</v>
      </c>
      <c r="AF11341" s="93"/>
      <c r="AG11341" s="93"/>
      <c r="AH11341" s="93"/>
    </row>
    <row r="11342" spans="21:34" x14ac:dyDescent="0.3">
      <c r="U11342" s="311" t="s">
        <v>39139</v>
      </c>
      <c r="V11342" s="312">
        <v>32837.07</v>
      </c>
      <c r="X11342" s="267" t="s">
        <v>53448</v>
      </c>
      <c r="Y11342" s="268">
        <v>5960.29</v>
      </c>
      <c r="AA11342" s="229" t="s">
        <v>53389</v>
      </c>
      <c r="AB11342" s="230">
        <v>3401.57</v>
      </c>
      <c r="AD11342" s="209" t="s">
        <v>25348</v>
      </c>
      <c r="AE11342" s="210">
        <v>1600</v>
      </c>
      <c r="AF11342" s="93"/>
      <c r="AG11342" s="93"/>
      <c r="AH11342" s="93"/>
    </row>
    <row r="11343" spans="21:34" x14ac:dyDescent="0.3">
      <c r="U11343" s="311" t="s">
        <v>20051</v>
      </c>
      <c r="V11343" s="312">
        <v>19919.580000000002</v>
      </c>
      <c r="X11343" s="267" t="s">
        <v>56479</v>
      </c>
      <c r="Y11343" s="268">
        <v>18889.27</v>
      </c>
      <c r="AA11343" s="229" t="s">
        <v>53390</v>
      </c>
      <c r="AB11343" s="230">
        <v>10716.03</v>
      </c>
      <c r="AD11343" s="209" t="s">
        <v>25349</v>
      </c>
      <c r="AE11343" s="210">
        <v>112307.12</v>
      </c>
      <c r="AF11343" s="93"/>
      <c r="AG11343" s="93"/>
      <c r="AH11343" s="93"/>
    </row>
    <row r="11344" spans="21:34" x14ac:dyDescent="0.3">
      <c r="U11344" s="311" t="s">
        <v>20054</v>
      </c>
      <c r="V11344" s="312">
        <v>1385754.64</v>
      </c>
      <c r="X11344" s="267" t="s">
        <v>55345</v>
      </c>
      <c r="Y11344" s="268">
        <v>103.29</v>
      </c>
      <c r="AA11344" s="229" t="s">
        <v>53391</v>
      </c>
      <c r="AB11344" s="230">
        <v>3701.05</v>
      </c>
      <c r="AD11344" s="209" t="s">
        <v>25350</v>
      </c>
      <c r="AE11344" s="210">
        <v>145350</v>
      </c>
      <c r="AF11344" s="93"/>
      <c r="AG11344" s="93"/>
      <c r="AH11344" s="93"/>
    </row>
    <row r="11345" spans="21:34" x14ac:dyDescent="0.3">
      <c r="U11345" s="311" t="s">
        <v>20057</v>
      </c>
      <c r="V11345" s="312">
        <v>68534.210000000006</v>
      </c>
      <c r="X11345" s="267" t="s">
        <v>53449</v>
      </c>
      <c r="Y11345" s="268">
        <v>28127.1</v>
      </c>
      <c r="AA11345" s="229" t="s">
        <v>53392</v>
      </c>
      <c r="AB11345" s="230">
        <v>2107.6799999999998</v>
      </c>
      <c r="AD11345" s="209" t="s">
        <v>25351</v>
      </c>
      <c r="AE11345" s="210">
        <v>337367.5</v>
      </c>
      <c r="AF11345" s="93"/>
      <c r="AG11345" s="93"/>
      <c r="AH11345" s="93"/>
    </row>
    <row r="11346" spans="21:34" x14ac:dyDescent="0.3">
      <c r="U11346" s="311" t="s">
        <v>20058</v>
      </c>
      <c r="V11346" s="312">
        <v>382.97</v>
      </c>
      <c r="X11346" s="267" t="s">
        <v>53450</v>
      </c>
      <c r="Y11346" s="268">
        <v>2159.65</v>
      </c>
      <c r="AA11346" s="229" t="s">
        <v>35467</v>
      </c>
      <c r="AB11346" s="230">
        <v>31096.34</v>
      </c>
      <c r="AD11346" s="209" t="s">
        <v>25352</v>
      </c>
      <c r="AE11346" s="210">
        <v>1904.59</v>
      </c>
      <c r="AF11346" s="93"/>
      <c r="AG11346" s="93"/>
      <c r="AH11346" s="93"/>
    </row>
    <row r="11347" spans="21:34" x14ac:dyDescent="0.3">
      <c r="U11347" s="311" t="s">
        <v>55606</v>
      </c>
      <c r="V11347" s="312">
        <v>8771.31</v>
      </c>
      <c r="X11347" s="267" t="s">
        <v>53451</v>
      </c>
      <c r="Y11347" s="268">
        <v>6891.15</v>
      </c>
      <c r="AA11347" s="229" t="s">
        <v>36591</v>
      </c>
      <c r="AB11347" s="230">
        <v>65574</v>
      </c>
      <c r="AD11347" s="209" t="s">
        <v>14035</v>
      </c>
      <c r="AE11347" s="210">
        <v>114349.2</v>
      </c>
      <c r="AF11347" s="93"/>
      <c r="AG11347" s="93"/>
      <c r="AH11347" s="93"/>
    </row>
    <row r="11348" spans="21:34" x14ac:dyDescent="0.3">
      <c r="U11348" s="311" t="s">
        <v>36272</v>
      </c>
      <c r="V11348" s="312">
        <v>40318.93</v>
      </c>
      <c r="X11348" s="267" t="s">
        <v>53452</v>
      </c>
      <c r="Y11348" s="268">
        <v>751.21</v>
      </c>
      <c r="AA11348" s="229" t="s">
        <v>53393</v>
      </c>
      <c r="AB11348" s="230">
        <v>3784.88</v>
      </c>
      <c r="AD11348" s="209" t="s">
        <v>14036</v>
      </c>
      <c r="AE11348" s="210">
        <v>176850.78</v>
      </c>
      <c r="AF11348" s="93"/>
      <c r="AG11348" s="93"/>
      <c r="AH11348" s="93"/>
    </row>
    <row r="11349" spans="21:34" x14ac:dyDescent="0.3">
      <c r="U11349" s="311" t="s">
        <v>20059</v>
      </c>
      <c r="V11349" s="312">
        <v>2776.48</v>
      </c>
      <c r="X11349" s="267" t="s">
        <v>53453</v>
      </c>
      <c r="Y11349" s="268">
        <v>180</v>
      </c>
      <c r="AA11349" s="229" t="s">
        <v>53394</v>
      </c>
      <c r="AB11349" s="230">
        <v>6407.44</v>
      </c>
      <c r="AD11349" s="209" t="s">
        <v>14037</v>
      </c>
      <c r="AE11349" s="210">
        <v>12776.64</v>
      </c>
      <c r="AF11349" s="93"/>
      <c r="AG11349" s="93"/>
      <c r="AH11349" s="93"/>
    </row>
    <row r="11350" spans="21:34" x14ac:dyDescent="0.3">
      <c r="U11350" s="311" t="s">
        <v>20060</v>
      </c>
      <c r="V11350" s="312">
        <v>1910.91</v>
      </c>
      <c r="X11350" s="267" t="s">
        <v>63333</v>
      </c>
      <c r="Y11350" s="268">
        <v>-96.28</v>
      </c>
      <c r="AA11350" s="229" t="s">
        <v>53395</v>
      </c>
      <c r="AB11350" s="230">
        <v>10886.81</v>
      </c>
      <c r="AD11350" s="209" t="s">
        <v>25353</v>
      </c>
      <c r="AE11350" s="210">
        <v>126283.55</v>
      </c>
      <c r="AF11350" s="93"/>
      <c r="AG11350" s="93"/>
      <c r="AH11350" s="93"/>
    </row>
    <row r="11351" spans="21:34" x14ac:dyDescent="0.3">
      <c r="U11351" s="311" t="s">
        <v>20061</v>
      </c>
      <c r="V11351" s="312">
        <v>470</v>
      </c>
      <c r="X11351" s="267" t="s">
        <v>63334</v>
      </c>
      <c r="Y11351" s="268">
        <v>-202.42</v>
      </c>
      <c r="AA11351" s="229" t="s">
        <v>47178</v>
      </c>
      <c r="AB11351" s="230">
        <v>1080</v>
      </c>
      <c r="AD11351" s="209" t="s">
        <v>25354</v>
      </c>
      <c r="AE11351" s="210">
        <v>160350</v>
      </c>
      <c r="AF11351" s="93"/>
      <c r="AG11351" s="93"/>
      <c r="AH11351" s="93"/>
    </row>
    <row r="11352" spans="21:34" x14ac:dyDescent="0.3">
      <c r="U11352" s="311" t="s">
        <v>20062</v>
      </c>
      <c r="V11352" s="312">
        <v>1849528.79</v>
      </c>
      <c r="X11352" s="267" t="s">
        <v>48197</v>
      </c>
      <c r="Y11352" s="268">
        <v>57200</v>
      </c>
      <c r="AA11352" s="229" t="s">
        <v>36592</v>
      </c>
      <c r="AB11352" s="230">
        <v>64440</v>
      </c>
      <c r="AD11352" s="209" t="s">
        <v>25355</v>
      </c>
      <c r="AE11352" s="210">
        <v>100868.5</v>
      </c>
      <c r="AF11352" s="93"/>
      <c r="AG11352" s="93"/>
      <c r="AH11352" s="93"/>
    </row>
    <row r="11353" spans="21:34" x14ac:dyDescent="0.3">
      <c r="U11353" s="311" t="s">
        <v>55607</v>
      </c>
      <c r="V11353" s="312">
        <v>-0.04</v>
      </c>
      <c r="X11353" s="267" t="s">
        <v>62198</v>
      </c>
      <c r="Y11353" s="268">
        <v>21469.9</v>
      </c>
      <c r="AA11353" s="229" t="s">
        <v>53396</v>
      </c>
      <c r="AB11353" s="230">
        <v>3200</v>
      </c>
      <c r="AD11353" s="209" t="s">
        <v>25356</v>
      </c>
      <c r="AE11353" s="210">
        <v>96782</v>
      </c>
      <c r="AF11353" s="93"/>
      <c r="AG11353" s="93"/>
      <c r="AH11353" s="93"/>
    </row>
    <row r="11354" spans="21:34" x14ac:dyDescent="0.3">
      <c r="U11354" s="311" t="s">
        <v>20063</v>
      </c>
      <c r="V11354" s="312">
        <v>1285717.74</v>
      </c>
      <c r="X11354" s="267" t="s">
        <v>39412</v>
      </c>
      <c r="Y11354" s="268">
        <v>69784</v>
      </c>
      <c r="AA11354" s="229" t="s">
        <v>40561</v>
      </c>
      <c r="AB11354" s="230">
        <v>15574.13</v>
      </c>
      <c r="AD11354" s="209" t="s">
        <v>25357</v>
      </c>
      <c r="AE11354" s="210">
        <v>32821.279999999999</v>
      </c>
      <c r="AF11354" s="93"/>
      <c r="AG11354" s="93"/>
      <c r="AH11354" s="93"/>
    </row>
    <row r="11355" spans="21:34" x14ac:dyDescent="0.3">
      <c r="U11355" s="311" t="s">
        <v>20064</v>
      </c>
      <c r="V11355" s="312">
        <v>254908.26</v>
      </c>
      <c r="X11355" s="267" t="s">
        <v>34032</v>
      </c>
      <c r="Y11355" s="268">
        <v>14889.4</v>
      </c>
      <c r="AA11355" s="229" t="s">
        <v>42824</v>
      </c>
      <c r="AB11355" s="230">
        <v>11960</v>
      </c>
      <c r="AD11355" s="209" t="s">
        <v>25358</v>
      </c>
      <c r="AE11355" s="210">
        <v>398551.07</v>
      </c>
      <c r="AF11355" s="93"/>
      <c r="AG11355" s="93"/>
      <c r="AH11355" s="93"/>
    </row>
    <row r="11356" spans="21:34" x14ac:dyDescent="0.3">
      <c r="U11356" s="311" t="s">
        <v>43220</v>
      </c>
      <c r="V11356" s="312">
        <v>8157.97</v>
      </c>
      <c r="X11356" s="267" t="s">
        <v>36629</v>
      </c>
      <c r="Y11356" s="268">
        <v>4950</v>
      </c>
      <c r="AA11356" s="229" t="s">
        <v>40562</v>
      </c>
      <c r="AB11356" s="230">
        <v>2000</v>
      </c>
      <c r="AD11356" s="209" t="s">
        <v>14038</v>
      </c>
      <c r="AE11356" s="210">
        <v>1556019.54</v>
      </c>
      <c r="AF11356" s="93"/>
      <c r="AG11356" s="93"/>
      <c r="AH11356" s="93"/>
    </row>
    <row r="11357" spans="21:34" x14ac:dyDescent="0.3">
      <c r="U11357" s="311" t="s">
        <v>20071</v>
      </c>
      <c r="V11357" s="312">
        <v>327984.74</v>
      </c>
      <c r="X11357" s="267" t="s">
        <v>26028</v>
      </c>
      <c r="Y11357" s="268">
        <v>12280.69</v>
      </c>
      <c r="AA11357" s="229" t="s">
        <v>39400</v>
      </c>
      <c r="AB11357" s="230">
        <v>54500</v>
      </c>
      <c r="AD11357" s="209" t="s">
        <v>25359</v>
      </c>
      <c r="AE11357" s="210">
        <v>4539892.95</v>
      </c>
      <c r="AF11357" s="93"/>
      <c r="AG11357" s="93"/>
      <c r="AH11357" s="93"/>
    </row>
    <row r="11358" spans="21:34" x14ac:dyDescent="0.3">
      <c r="U11358" s="311" t="s">
        <v>33513</v>
      </c>
      <c r="V11358" s="312">
        <v>201954.42</v>
      </c>
      <c r="X11358" s="267" t="s">
        <v>34034</v>
      </c>
      <c r="Y11358" s="268">
        <v>41362.800000000003</v>
      </c>
      <c r="AA11358" s="229" t="s">
        <v>47179</v>
      </c>
      <c r="AB11358" s="230">
        <v>1493.64</v>
      </c>
      <c r="AD11358" s="209" t="s">
        <v>14039</v>
      </c>
      <c r="AE11358" s="210">
        <v>58293.07</v>
      </c>
      <c r="AF11358" s="93"/>
      <c r="AG11358" s="93"/>
      <c r="AH11358" s="93"/>
    </row>
    <row r="11359" spans="21:34" x14ac:dyDescent="0.3">
      <c r="U11359" s="311" t="s">
        <v>59978</v>
      </c>
      <c r="V11359" s="312">
        <v>7826</v>
      </c>
      <c r="X11359" s="267" t="s">
        <v>35492</v>
      </c>
      <c r="Y11359" s="268">
        <v>16906.939999999999</v>
      </c>
      <c r="AA11359" s="229" t="s">
        <v>36593</v>
      </c>
      <c r="AB11359" s="230">
        <v>10030.65</v>
      </c>
      <c r="AD11359" s="209" t="s">
        <v>14042</v>
      </c>
      <c r="AE11359" s="210">
        <v>328662.55</v>
      </c>
      <c r="AF11359" s="93"/>
      <c r="AG11359" s="93"/>
      <c r="AH11359" s="93"/>
    </row>
    <row r="11360" spans="21:34" x14ac:dyDescent="0.3">
      <c r="U11360" s="311" t="s">
        <v>20095</v>
      </c>
      <c r="V11360" s="312">
        <v>14232.38</v>
      </c>
      <c r="X11360" s="267" t="s">
        <v>59187</v>
      </c>
      <c r="Y11360" s="268">
        <v>1904</v>
      </c>
      <c r="AA11360" s="229" t="s">
        <v>36594</v>
      </c>
      <c r="AB11360" s="230">
        <v>18830.7</v>
      </c>
      <c r="AD11360" s="209" t="s">
        <v>25360</v>
      </c>
      <c r="AE11360" s="210">
        <v>8906.9500000000007</v>
      </c>
      <c r="AF11360" s="93"/>
      <c r="AG11360" s="93"/>
      <c r="AH11360" s="93"/>
    </row>
    <row r="11361" spans="21:34" x14ac:dyDescent="0.3">
      <c r="U11361" s="311" t="s">
        <v>33514</v>
      </c>
      <c r="V11361" s="312">
        <v>4945.92</v>
      </c>
      <c r="X11361" s="267" t="s">
        <v>34035</v>
      </c>
      <c r="Y11361" s="268">
        <v>44117.48</v>
      </c>
      <c r="AA11361" s="229" t="s">
        <v>36595</v>
      </c>
      <c r="AB11361" s="230">
        <v>44382.37</v>
      </c>
      <c r="AD11361" s="209" t="s">
        <v>25361</v>
      </c>
      <c r="AE11361" s="210">
        <v>34738.17</v>
      </c>
      <c r="AF11361" s="93"/>
      <c r="AG11361" s="93"/>
      <c r="AH11361" s="93"/>
    </row>
    <row r="11362" spans="21:34" x14ac:dyDescent="0.3">
      <c r="U11362" s="311" t="s">
        <v>33515</v>
      </c>
      <c r="V11362" s="312">
        <v>20378.64</v>
      </c>
      <c r="X11362" s="267" t="s">
        <v>26029</v>
      </c>
      <c r="Y11362" s="268">
        <v>7143.54</v>
      </c>
      <c r="AA11362" s="229" t="s">
        <v>36596</v>
      </c>
      <c r="AB11362" s="230">
        <v>6496.96</v>
      </c>
      <c r="AD11362" s="209" t="s">
        <v>25362</v>
      </c>
      <c r="AE11362" s="210">
        <v>6941642.21</v>
      </c>
      <c r="AF11362" s="93"/>
      <c r="AG11362" s="93"/>
      <c r="AH11362" s="93"/>
    </row>
    <row r="11363" spans="21:34" x14ac:dyDescent="0.3">
      <c r="U11363" s="311" t="s">
        <v>59980</v>
      </c>
      <c r="V11363" s="312">
        <v>178.2</v>
      </c>
      <c r="X11363" s="267" t="s">
        <v>49103</v>
      </c>
      <c r="Y11363" s="268">
        <v>31531.14</v>
      </c>
      <c r="AA11363" s="229" t="s">
        <v>48188</v>
      </c>
      <c r="AB11363" s="230">
        <v>180924.5</v>
      </c>
      <c r="AD11363" s="209" t="s">
        <v>25363</v>
      </c>
      <c r="AE11363" s="210">
        <v>67350.559999999998</v>
      </c>
      <c r="AF11363" s="93"/>
      <c r="AG11363" s="93"/>
      <c r="AH11363" s="93"/>
    </row>
    <row r="11364" spans="21:34" x14ac:dyDescent="0.3">
      <c r="U11364" s="311" t="s">
        <v>20097</v>
      </c>
      <c r="V11364" s="312">
        <v>6502.92</v>
      </c>
      <c r="X11364" s="267" t="s">
        <v>63335</v>
      </c>
      <c r="Y11364" s="268">
        <v>-247.69</v>
      </c>
      <c r="AA11364" s="229" t="s">
        <v>45444</v>
      </c>
      <c r="AB11364" s="230">
        <v>19238.27</v>
      </c>
      <c r="AD11364" s="209" t="s">
        <v>25364</v>
      </c>
      <c r="AE11364" s="210">
        <v>4720.91</v>
      </c>
      <c r="AF11364" s="93"/>
      <c r="AG11364" s="93"/>
      <c r="AH11364" s="93"/>
    </row>
    <row r="11365" spans="21:34" x14ac:dyDescent="0.3">
      <c r="U11365" s="311" t="s">
        <v>20099</v>
      </c>
      <c r="V11365" s="312">
        <v>22650</v>
      </c>
      <c r="X11365" s="267" t="s">
        <v>59782</v>
      </c>
      <c r="Y11365" s="268">
        <v>941920.16</v>
      </c>
      <c r="AA11365" s="229" t="s">
        <v>50292</v>
      </c>
      <c r="AB11365" s="230">
        <v>66920.960000000006</v>
      </c>
      <c r="AD11365" s="209" t="s">
        <v>25365</v>
      </c>
      <c r="AE11365" s="210">
        <v>4500</v>
      </c>
      <c r="AF11365" s="93"/>
      <c r="AG11365" s="93"/>
      <c r="AH11365" s="93"/>
    </row>
    <row r="11366" spans="21:34" x14ac:dyDescent="0.3">
      <c r="U11366" s="311" t="s">
        <v>20101</v>
      </c>
      <c r="V11366" s="312">
        <v>11747.37</v>
      </c>
      <c r="X11366" s="267" t="s">
        <v>55346</v>
      </c>
      <c r="Y11366" s="268">
        <v>3000.06</v>
      </c>
      <c r="AA11366" s="229" t="s">
        <v>42825</v>
      </c>
      <c r="AB11366" s="230">
        <v>92760.44</v>
      </c>
      <c r="AD11366" s="209" t="s">
        <v>25366</v>
      </c>
      <c r="AE11366" s="210">
        <v>4417</v>
      </c>
      <c r="AF11366" s="93"/>
      <c r="AG11366" s="93"/>
      <c r="AH11366" s="93"/>
    </row>
    <row r="11367" spans="21:34" x14ac:dyDescent="0.3">
      <c r="U11367" s="311" t="s">
        <v>20103</v>
      </c>
      <c r="V11367" s="312">
        <v>45482.38</v>
      </c>
      <c r="X11367" s="267" t="s">
        <v>55347</v>
      </c>
      <c r="Y11367" s="268">
        <v>229.9</v>
      </c>
      <c r="AA11367" s="229" t="s">
        <v>53397</v>
      </c>
      <c r="AB11367" s="230">
        <v>2852.88</v>
      </c>
      <c r="AD11367" s="209" t="s">
        <v>25367</v>
      </c>
      <c r="AE11367" s="210">
        <v>1043.3</v>
      </c>
      <c r="AF11367" s="93"/>
      <c r="AG11367" s="93"/>
      <c r="AH11367" s="93"/>
    </row>
    <row r="11368" spans="21:34" x14ac:dyDescent="0.3">
      <c r="U11368" s="311" t="s">
        <v>20121</v>
      </c>
      <c r="V11368" s="312">
        <v>10213.719999999999</v>
      </c>
      <c r="X11368" s="267" t="s">
        <v>55348</v>
      </c>
      <c r="Y11368" s="268">
        <v>736.23</v>
      </c>
      <c r="AA11368" s="229" t="s">
        <v>53398</v>
      </c>
      <c r="AB11368" s="230">
        <v>218.25</v>
      </c>
      <c r="AD11368" s="209" t="s">
        <v>25368</v>
      </c>
      <c r="AE11368" s="210">
        <v>1816.51</v>
      </c>
      <c r="AF11368" s="93"/>
      <c r="AG11368" s="93"/>
      <c r="AH11368" s="93"/>
    </row>
    <row r="11369" spans="21:34" x14ac:dyDescent="0.3">
      <c r="U11369" s="311" t="s">
        <v>40774</v>
      </c>
      <c r="V11369" s="312">
        <v>17177.560000000001</v>
      </c>
      <c r="X11369" s="267" t="s">
        <v>49104</v>
      </c>
      <c r="Y11369" s="268">
        <v>9276.11</v>
      </c>
      <c r="AA11369" s="229" t="s">
        <v>53399</v>
      </c>
      <c r="AB11369" s="230">
        <v>687.54</v>
      </c>
      <c r="AD11369" s="209" t="s">
        <v>25369</v>
      </c>
      <c r="AE11369" s="210">
        <v>2500</v>
      </c>
      <c r="AF11369" s="93"/>
      <c r="AG11369" s="93"/>
      <c r="AH11369" s="93"/>
    </row>
    <row r="11370" spans="21:34" x14ac:dyDescent="0.3">
      <c r="U11370" s="311" t="s">
        <v>56798</v>
      </c>
      <c r="V11370" s="312">
        <v>892.98</v>
      </c>
      <c r="X11370" s="267" t="s">
        <v>58644</v>
      </c>
      <c r="Y11370" s="268">
        <v>219.89</v>
      </c>
      <c r="AA11370" s="229" t="s">
        <v>50293</v>
      </c>
      <c r="AB11370" s="230">
        <v>1779.18</v>
      </c>
      <c r="AD11370" s="209" t="s">
        <v>25370</v>
      </c>
      <c r="AE11370" s="210">
        <v>3209.87</v>
      </c>
      <c r="AF11370" s="93"/>
      <c r="AG11370" s="93"/>
      <c r="AH11370" s="93"/>
    </row>
    <row r="11371" spans="21:34" x14ac:dyDescent="0.3">
      <c r="U11371" s="311" t="s">
        <v>65133</v>
      </c>
      <c r="V11371" s="312">
        <v>2249.4899999999998</v>
      </c>
      <c r="X11371" s="267" t="s">
        <v>64790</v>
      </c>
      <c r="Y11371" s="268">
        <v>4322.55</v>
      </c>
      <c r="AA11371" s="229" t="s">
        <v>48189</v>
      </c>
      <c r="AB11371" s="230">
        <v>583.04</v>
      </c>
      <c r="AD11371" s="209" t="s">
        <v>14043</v>
      </c>
      <c r="AE11371" s="210">
        <v>2203.44</v>
      </c>
      <c r="AF11371" s="93"/>
      <c r="AG11371" s="93"/>
      <c r="AH11371" s="93"/>
    </row>
    <row r="11372" spans="21:34" x14ac:dyDescent="0.3">
      <c r="U11372" s="311" t="s">
        <v>20123</v>
      </c>
      <c r="V11372" s="312">
        <v>3526.03</v>
      </c>
      <c r="X11372" s="267" t="s">
        <v>64791</v>
      </c>
      <c r="Y11372" s="268">
        <v>330.67</v>
      </c>
      <c r="AA11372" s="229" t="s">
        <v>53400</v>
      </c>
      <c r="AB11372" s="230">
        <v>391.47</v>
      </c>
      <c r="AD11372" s="209" t="s">
        <v>14045</v>
      </c>
      <c r="AE11372" s="210">
        <v>168.57</v>
      </c>
      <c r="AF11372" s="93"/>
      <c r="AG11372" s="93"/>
      <c r="AH11372" s="93"/>
    </row>
    <row r="11373" spans="21:34" x14ac:dyDescent="0.3">
      <c r="U11373" s="311" t="s">
        <v>20124</v>
      </c>
      <c r="V11373" s="312">
        <v>1567.79</v>
      </c>
      <c r="X11373" s="267" t="s">
        <v>64792</v>
      </c>
      <c r="Y11373" s="268">
        <v>1059.02</v>
      </c>
      <c r="AA11373" s="229" t="s">
        <v>48190</v>
      </c>
      <c r="AB11373" s="230">
        <v>4014.15</v>
      </c>
      <c r="AD11373" s="209" t="s">
        <v>25371</v>
      </c>
      <c r="AE11373" s="210">
        <v>544</v>
      </c>
      <c r="AF11373" s="93"/>
      <c r="AG11373" s="93"/>
      <c r="AH11373" s="93"/>
    </row>
    <row r="11374" spans="21:34" x14ac:dyDescent="0.3">
      <c r="U11374" s="311" t="s">
        <v>20125</v>
      </c>
      <c r="V11374" s="312">
        <v>5221.92</v>
      </c>
      <c r="X11374" s="267" t="s">
        <v>48198</v>
      </c>
      <c r="Y11374" s="268">
        <v>14000</v>
      </c>
      <c r="AA11374" s="229" t="s">
        <v>45445</v>
      </c>
      <c r="AB11374" s="230">
        <v>323854.61</v>
      </c>
      <c r="AD11374" s="209" t="s">
        <v>25372</v>
      </c>
      <c r="AE11374" s="210">
        <v>1628</v>
      </c>
      <c r="AF11374" s="93"/>
      <c r="AG11374" s="93"/>
      <c r="AH11374" s="93"/>
    </row>
    <row r="11375" spans="21:34" x14ac:dyDescent="0.3">
      <c r="U11375" s="311" t="s">
        <v>20128</v>
      </c>
      <c r="V11375" s="312">
        <v>2750.51</v>
      </c>
      <c r="X11375" s="267" t="s">
        <v>58645</v>
      </c>
      <c r="Y11375" s="268">
        <v>367.64</v>
      </c>
      <c r="AA11375" s="229" t="s">
        <v>45446</v>
      </c>
      <c r="AB11375" s="230">
        <v>24392.39</v>
      </c>
      <c r="AD11375" s="209" t="s">
        <v>25373</v>
      </c>
      <c r="AE11375" s="210">
        <v>5229</v>
      </c>
      <c r="AF11375" s="93"/>
      <c r="AG11375" s="93"/>
      <c r="AH11375" s="93"/>
    </row>
    <row r="11376" spans="21:34" x14ac:dyDescent="0.3">
      <c r="U11376" s="311" t="s">
        <v>20143</v>
      </c>
      <c r="V11376" s="312">
        <v>3267.98</v>
      </c>
      <c r="X11376" s="267" t="s">
        <v>57743</v>
      </c>
      <c r="Y11376" s="268">
        <v>137948.70000000001</v>
      </c>
      <c r="AA11376" s="229" t="s">
        <v>45447</v>
      </c>
      <c r="AB11376" s="230">
        <v>99900.81</v>
      </c>
      <c r="AD11376" s="209" t="s">
        <v>25374</v>
      </c>
      <c r="AE11376" s="210">
        <v>2607.4499999999998</v>
      </c>
      <c r="AF11376" s="93"/>
      <c r="AG11376" s="93"/>
      <c r="AH11376" s="93"/>
    </row>
    <row r="11377" spans="21:34" x14ac:dyDescent="0.3">
      <c r="U11377" s="311" t="s">
        <v>20144</v>
      </c>
      <c r="V11377" s="312">
        <v>204.21</v>
      </c>
      <c r="X11377" s="267" t="s">
        <v>61547</v>
      </c>
      <c r="Y11377" s="268">
        <v>26762.02</v>
      </c>
      <c r="AA11377" s="229" t="s">
        <v>42826</v>
      </c>
      <c r="AB11377" s="230">
        <v>7480.19</v>
      </c>
      <c r="AD11377" s="209" t="s">
        <v>25375</v>
      </c>
      <c r="AE11377" s="210">
        <v>637.54999999999995</v>
      </c>
      <c r="AF11377" s="93"/>
      <c r="AG11377" s="93"/>
      <c r="AH11377" s="93"/>
    </row>
    <row r="11378" spans="21:34" x14ac:dyDescent="0.3">
      <c r="U11378" s="311" t="s">
        <v>69446</v>
      </c>
      <c r="V11378" s="312">
        <v>34.5</v>
      </c>
      <c r="X11378" s="267" t="s">
        <v>58646</v>
      </c>
      <c r="Y11378" s="268">
        <v>1836.56</v>
      </c>
      <c r="AA11378" s="229" t="s">
        <v>50294</v>
      </c>
      <c r="AB11378" s="230">
        <v>4902.4799999999996</v>
      </c>
      <c r="AD11378" s="209" t="s">
        <v>25376</v>
      </c>
      <c r="AE11378" s="210">
        <v>1767</v>
      </c>
      <c r="AF11378" s="93"/>
      <c r="AG11378" s="93"/>
      <c r="AH11378" s="93"/>
    </row>
    <row r="11379" spans="21:34" x14ac:dyDescent="0.3">
      <c r="U11379" s="311" t="s">
        <v>40777</v>
      </c>
      <c r="V11379" s="312">
        <v>235.34</v>
      </c>
      <c r="X11379" s="267" t="s">
        <v>57744</v>
      </c>
      <c r="Y11379" s="268">
        <v>10077.91</v>
      </c>
      <c r="AA11379" s="229" t="s">
        <v>50295</v>
      </c>
      <c r="AB11379" s="230">
        <v>304.45999999999998</v>
      </c>
      <c r="AD11379" s="209" t="s">
        <v>25377</v>
      </c>
      <c r="AE11379" s="210">
        <v>7230</v>
      </c>
      <c r="AF11379" s="93"/>
      <c r="AG11379" s="93"/>
      <c r="AH11379" s="93"/>
    </row>
    <row r="11380" spans="21:34" x14ac:dyDescent="0.3">
      <c r="U11380" s="311" t="s">
        <v>20145</v>
      </c>
      <c r="V11380" s="312">
        <v>42569.39</v>
      </c>
      <c r="X11380" s="267" t="s">
        <v>61548</v>
      </c>
      <c r="Y11380" s="268">
        <v>4080.67</v>
      </c>
      <c r="AA11380" s="229" t="s">
        <v>25776</v>
      </c>
      <c r="AB11380" s="230">
        <v>660</v>
      </c>
      <c r="AD11380" s="209" t="s">
        <v>25378</v>
      </c>
      <c r="AE11380" s="210">
        <v>4193.76</v>
      </c>
      <c r="AF11380" s="93"/>
      <c r="AG11380" s="93"/>
      <c r="AH11380" s="93"/>
    </row>
    <row r="11381" spans="21:34" x14ac:dyDescent="0.3">
      <c r="U11381" s="311" t="s">
        <v>20146</v>
      </c>
      <c r="V11381" s="312">
        <v>3237.24</v>
      </c>
      <c r="X11381" s="267" t="s">
        <v>57745</v>
      </c>
      <c r="Y11381" s="268">
        <v>12571.67</v>
      </c>
      <c r="AA11381" s="229" t="s">
        <v>50296</v>
      </c>
      <c r="AB11381" s="230">
        <v>126.24</v>
      </c>
      <c r="AD11381" s="209" t="s">
        <v>25379</v>
      </c>
      <c r="AE11381" s="210">
        <v>320.83</v>
      </c>
      <c r="AF11381" s="93"/>
      <c r="AG11381" s="93"/>
      <c r="AH11381" s="93"/>
    </row>
    <row r="11382" spans="21:34" x14ac:dyDescent="0.3">
      <c r="U11382" s="311" t="s">
        <v>20147</v>
      </c>
      <c r="V11382" s="312">
        <v>15966.24</v>
      </c>
      <c r="X11382" s="267" t="s">
        <v>57746</v>
      </c>
      <c r="Y11382" s="268">
        <v>43823</v>
      </c>
      <c r="AA11382" s="229" t="s">
        <v>35470</v>
      </c>
      <c r="AB11382" s="230">
        <v>2431</v>
      </c>
      <c r="AD11382" s="209" t="s">
        <v>25380</v>
      </c>
      <c r="AE11382" s="210">
        <v>826.17</v>
      </c>
      <c r="AF11382" s="93"/>
      <c r="AG11382" s="93"/>
      <c r="AH11382" s="93"/>
    </row>
    <row r="11383" spans="21:34" x14ac:dyDescent="0.3">
      <c r="U11383" s="311" t="s">
        <v>20164</v>
      </c>
      <c r="V11383" s="312">
        <v>3448.45</v>
      </c>
      <c r="X11383" s="267" t="s">
        <v>57747</v>
      </c>
      <c r="Y11383" s="268">
        <v>22781.89</v>
      </c>
      <c r="AA11383" s="229" t="s">
        <v>33986</v>
      </c>
      <c r="AB11383" s="230">
        <v>1948.58</v>
      </c>
      <c r="AD11383" s="209" t="s">
        <v>25381</v>
      </c>
      <c r="AE11383" s="210">
        <v>3244.27</v>
      </c>
      <c r="AF11383" s="93"/>
      <c r="AG11383" s="93"/>
      <c r="AH11383" s="93"/>
    </row>
    <row r="11384" spans="21:34" x14ac:dyDescent="0.3">
      <c r="U11384" s="311" t="s">
        <v>59321</v>
      </c>
      <c r="V11384" s="312">
        <v>15358.76</v>
      </c>
      <c r="X11384" s="267" t="s">
        <v>63336</v>
      </c>
      <c r="Y11384" s="268">
        <v>154.68</v>
      </c>
      <c r="AA11384" s="229" t="s">
        <v>33987</v>
      </c>
      <c r="AB11384" s="230">
        <v>144.41999999999999</v>
      </c>
      <c r="AD11384" s="209" t="s">
        <v>25382</v>
      </c>
      <c r="AE11384" s="210">
        <v>12525.97</v>
      </c>
      <c r="AF11384" s="93"/>
      <c r="AG11384" s="93"/>
      <c r="AH11384" s="93"/>
    </row>
    <row r="11385" spans="21:34" x14ac:dyDescent="0.3">
      <c r="U11385" s="311" t="s">
        <v>65134</v>
      </c>
      <c r="V11385" s="312">
        <v>4000</v>
      </c>
      <c r="X11385" s="267" t="s">
        <v>58647</v>
      </c>
      <c r="Y11385" s="268">
        <v>6866.9</v>
      </c>
      <c r="AA11385" s="229" t="s">
        <v>49096</v>
      </c>
      <c r="AB11385" s="230">
        <v>9872.7199999999993</v>
      </c>
      <c r="AD11385" s="209" t="s">
        <v>25383</v>
      </c>
      <c r="AE11385" s="210">
        <v>6600</v>
      </c>
      <c r="AF11385" s="93"/>
      <c r="AG11385" s="93"/>
      <c r="AH11385" s="93"/>
    </row>
    <row r="11386" spans="21:34" x14ac:dyDescent="0.3">
      <c r="U11386" s="311" t="s">
        <v>20225</v>
      </c>
      <c r="V11386" s="312">
        <v>169510.61</v>
      </c>
      <c r="X11386" s="267" t="s">
        <v>63337</v>
      </c>
      <c r="Y11386" s="268">
        <v>71950</v>
      </c>
      <c r="AA11386" s="229" t="s">
        <v>42827</v>
      </c>
      <c r="AB11386" s="230">
        <v>3405</v>
      </c>
      <c r="AD11386" s="209" t="s">
        <v>25384</v>
      </c>
      <c r="AE11386" s="210">
        <v>37064</v>
      </c>
      <c r="AF11386" s="93"/>
      <c r="AG11386" s="93"/>
      <c r="AH11386" s="93"/>
    </row>
    <row r="11387" spans="21:34" x14ac:dyDescent="0.3">
      <c r="U11387" s="311" t="s">
        <v>33552</v>
      </c>
      <c r="V11387" s="312">
        <v>293.87</v>
      </c>
      <c r="X11387" s="267" t="s">
        <v>63338</v>
      </c>
      <c r="Y11387" s="268">
        <v>5409.21</v>
      </c>
      <c r="AA11387" s="229" t="s">
        <v>33988</v>
      </c>
      <c r="AB11387" s="230">
        <v>996.65</v>
      </c>
      <c r="AD11387" s="209" t="s">
        <v>25385</v>
      </c>
      <c r="AE11387" s="210">
        <v>9666</v>
      </c>
      <c r="AF11387" s="93"/>
      <c r="AG11387" s="93"/>
      <c r="AH11387" s="93"/>
    </row>
    <row r="11388" spans="21:34" x14ac:dyDescent="0.3">
      <c r="U11388" s="311" t="s">
        <v>20226</v>
      </c>
      <c r="V11388" s="312">
        <v>9764.18</v>
      </c>
      <c r="X11388" s="267" t="s">
        <v>63339</v>
      </c>
      <c r="Y11388" s="268">
        <v>15790.25</v>
      </c>
      <c r="AA11388" s="229" t="s">
        <v>35471</v>
      </c>
      <c r="AB11388" s="230">
        <v>24522.78</v>
      </c>
      <c r="AD11388" s="209" t="s">
        <v>25386</v>
      </c>
      <c r="AE11388" s="210">
        <v>9790</v>
      </c>
      <c r="AF11388" s="93"/>
      <c r="AG11388" s="93"/>
      <c r="AH11388" s="93"/>
    </row>
    <row r="11389" spans="21:34" x14ac:dyDescent="0.3">
      <c r="U11389" s="311" t="s">
        <v>46041</v>
      </c>
      <c r="V11389" s="312">
        <v>18812.990000000002</v>
      </c>
      <c r="X11389" s="267" t="s">
        <v>56480</v>
      </c>
      <c r="Y11389" s="268">
        <v>38950</v>
      </c>
      <c r="AA11389" s="229" t="s">
        <v>33989</v>
      </c>
      <c r="AB11389" s="230">
        <v>20789.5</v>
      </c>
      <c r="AD11389" s="209" t="s">
        <v>25387</v>
      </c>
      <c r="AE11389" s="210">
        <v>147.57</v>
      </c>
      <c r="AF11389" s="93"/>
      <c r="AG11389" s="93"/>
      <c r="AH11389" s="93"/>
    </row>
    <row r="11390" spans="21:34" x14ac:dyDescent="0.3">
      <c r="U11390" s="311" t="s">
        <v>33553</v>
      </c>
      <c r="V11390" s="312">
        <v>2093.4499999999998</v>
      </c>
      <c r="X11390" s="267" t="s">
        <v>59783</v>
      </c>
      <c r="Y11390" s="268">
        <v>15000</v>
      </c>
      <c r="AA11390" s="229" t="s">
        <v>47180</v>
      </c>
      <c r="AB11390" s="230">
        <v>28618.23</v>
      </c>
      <c r="AD11390" s="209" t="s">
        <v>25388</v>
      </c>
      <c r="AE11390" s="210">
        <v>4720.91</v>
      </c>
      <c r="AF11390" s="93"/>
      <c r="AG11390" s="93"/>
      <c r="AH11390" s="93"/>
    </row>
    <row r="11391" spans="21:34" x14ac:dyDescent="0.3">
      <c r="U11391" s="311" t="s">
        <v>20227</v>
      </c>
      <c r="V11391" s="312">
        <v>2133.37</v>
      </c>
      <c r="X11391" s="267" t="s">
        <v>59784</v>
      </c>
      <c r="Y11391" s="268">
        <v>1147.49</v>
      </c>
      <c r="AA11391" s="229" t="s">
        <v>53401</v>
      </c>
      <c r="AB11391" s="230">
        <v>380</v>
      </c>
      <c r="AD11391" s="209" t="s">
        <v>25389</v>
      </c>
      <c r="AE11391" s="210">
        <v>9666</v>
      </c>
      <c r="AF11391" s="93"/>
      <c r="AG11391" s="93"/>
      <c r="AH11391" s="93"/>
    </row>
    <row r="11392" spans="21:34" x14ac:dyDescent="0.3">
      <c r="U11392" s="311" t="s">
        <v>69447</v>
      </c>
      <c r="V11392" s="312">
        <v>2815.16</v>
      </c>
      <c r="X11392" s="267" t="s">
        <v>58648</v>
      </c>
      <c r="Y11392" s="268">
        <v>1145</v>
      </c>
      <c r="AA11392" s="229" t="s">
        <v>48191</v>
      </c>
      <c r="AB11392" s="230">
        <v>23931</v>
      </c>
      <c r="AD11392" s="209" t="s">
        <v>25390</v>
      </c>
      <c r="AE11392" s="210">
        <v>4193.76</v>
      </c>
      <c r="AF11392" s="93"/>
      <c r="AG11392" s="93"/>
      <c r="AH11392" s="93"/>
    </row>
    <row r="11393" spans="21:34" x14ac:dyDescent="0.3">
      <c r="U11393" s="311" t="s">
        <v>20228</v>
      </c>
      <c r="V11393" s="312">
        <v>4249.9399999999996</v>
      </c>
      <c r="X11393" s="267" t="s">
        <v>56481</v>
      </c>
      <c r="Y11393" s="268">
        <v>1354</v>
      </c>
      <c r="AA11393" s="229" t="s">
        <v>53402</v>
      </c>
      <c r="AB11393" s="230">
        <v>1828</v>
      </c>
      <c r="AD11393" s="209" t="s">
        <v>25391</v>
      </c>
      <c r="AE11393" s="210">
        <v>4500</v>
      </c>
      <c r="AF11393" s="93"/>
      <c r="AG11393" s="93"/>
      <c r="AH11393" s="93"/>
    </row>
    <row r="11394" spans="21:34" x14ac:dyDescent="0.3">
      <c r="U11394" s="311" t="s">
        <v>33555</v>
      </c>
      <c r="V11394" s="312">
        <v>1640.63</v>
      </c>
      <c r="X11394" s="267" t="s">
        <v>60684</v>
      </c>
      <c r="Y11394" s="268">
        <v>8692.44</v>
      </c>
      <c r="AA11394" s="229" t="s">
        <v>53403</v>
      </c>
      <c r="AB11394" s="230">
        <v>5182</v>
      </c>
      <c r="AD11394" s="209" t="s">
        <v>14047</v>
      </c>
      <c r="AE11394" s="210">
        <v>2203.44</v>
      </c>
      <c r="AF11394" s="93"/>
      <c r="AG11394" s="93"/>
      <c r="AH11394" s="93"/>
    </row>
    <row r="11395" spans="21:34" x14ac:dyDescent="0.3">
      <c r="U11395" s="311" t="s">
        <v>69448</v>
      </c>
      <c r="V11395" s="312">
        <v>1088.4000000000001</v>
      </c>
      <c r="X11395" s="267" t="s">
        <v>60685</v>
      </c>
      <c r="Y11395" s="268">
        <v>664.98</v>
      </c>
      <c r="AA11395" s="229" t="s">
        <v>48192</v>
      </c>
      <c r="AB11395" s="230">
        <v>32888</v>
      </c>
      <c r="AD11395" s="209" t="s">
        <v>25392</v>
      </c>
      <c r="AE11395" s="210">
        <v>4417</v>
      </c>
      <c r="AF11395" s="93"/>
      <c r="AG11395" s="93"/>
      <c r="AH11395" s="93"/>
    </row>
    <row r="11396" spans="21:34" x14ac:dyDescent="0.3">
      <c r="U11396" s="311" t="s">
        <v>13501</v>
      </c>
      <c r="V11396" s="312">
        <v>10154.969999999999</v>
      </c>
      <c r="X11396" s="267" t="s">
        <v>60686</v>
      </c>
      <c r="Y11396" s="268">
        <v>2129.64</v>
      </c>
      <c r="AA11396" s="229" t="s">
        <v>53404</v>
      </c>
      <c r="AB11396" s="230">
        <v>2370</v>
      </c>
      <c r="AD11396" s="209" t="s">
        <v>14049</v>
      </c>
      <c r="AE11396" s="210">
        <v>1532.7</v>
      </c>
      <c r="AF11396" s="93"/>
      <c r="AG11396" s="93"/>
      <c r="AH11396" s="93"/>
    </row>
    <row r="11397" spans="21:34" x14ac:dyDescent="0.3">
      <c r="U11397" s="311" t="s">
        <v>32070</v>
      </c>
      <c r="V11397" s="312">
        <v>1385.6</v>
      </c>
      <c r="X11397" s="267" t="s">
        <v>61549</v>
      </c>
      <c r="Y11397" s="268">
        <v>4826.5200000000004</v>
      </c>
      <c r="AA11397" s="229" t="s">
        <v>42828</v>
      </c>
      <c r="AB11397" s="230">
        <v>1626743.72</v>
      </c>
      <c r="AD11397" s="209" t="s">
        <v>25393</v>
      </c>
      <c r="AE11397" s="210">
        <v>2642.68</v>
      </c>
      <c r="AF11397" s="93"/>
      <c r="AG11397" s="93"/>
      <c r="AH11397" s="93"/>
    </row>
    <row r="11398" spans="21:34" x14ac:dyDescent="0.3">
      <c r="U11398" s="311" t="s">
        <v>20230</v>
      </c>
      <c r="V11398" s="312">
        <v>14967.11</v>
      </c>
      <c r="X11398" s="267" t="s">
        <v>26075</v>
      </c>
      <c r="Y11398" s="268">
        <v>369.19</v>
      </c>
      <c r="AA11398" s="229" t="s">
        <v>42829</v>
      </c>
      <c r="AB11398" s="230">
        <v>124391.78</v>
      </c>
      <c r="AD11398" s="209" t="s">
        <v>25394</v>
      </c>
      <c r="AE11398" s="210">
        <v>13034.27</v>
      </c>
      <c r="AF11398" s="93"/>
      <c r="AG11398" s="93"/>
      <c r="AH11398" s="93"/>
    </row>
    <row r="11399" spans="21:34" x14ac:dyDescent="0.3">
      <c r="U11399" s="311" t="s">
        <v>35015</v>
      </c>
      <c r="V11399" s="312">
        <v>1050</v>
      </c>
      <c r="X11399" s="267" t="s">
        <v>60687</v>
      </c>
      <c r="Y11399" s="268">
        <v>3000</v>
      </c>
      <c r="AA11399" s="229" t="s">
        <v>35473</v>
      </c>
      <c r="AB11399" s="230">
        <v>120</v>
      </c>
      <c r="AD11399" s="209" t="s">
        <v>25395</v>
      </c>
      <c r="AE11399" s="210">
        <v>22510.99</v>
      </c>
      <c r="AF11399" s="93"/>
      <c r="AG11399" s="93"/>
      <c r="AH11399" s="93"/>
    </row>
    <row r="11400" spans="21:34" x14ac:dyDescent="0.3">
      <c r="U11400" s="311" t="s">
        <v>62883</v>
      </c>
      <c r="V11400" s="312">
        <v>8731.1200000000008</v>
      </c>
      <c r="X11400" s="267" t="s">
        <v>39414</v>
      </c>
      <c r="Y11400" s="268">
        <v>25554.16</v>
      </c>
      <c r="AA11400" s="229" t="s">
        <v>36601</v>
      </c>
      <c r="AB11400" s="230">
        <v>6721.76</v>
      </c>
      <c r="AD11400" s="209" t="s">
        <v>25396</v>
      </c>
      <c r="AE11400" s="210">
        <v>16594.55</v>
      </c>
      <c r="AF11400" s="93"/>
      <c r="AG11400" s="93"/>
      <c r="AH11400" s="93"/>
    </row>
    <row r="11401" spans="21:34" x14ac:dyDescent="0.3">
      <c r="U11401" s="311" t="s">
        <v>20231</v>
      </c>
      <c r="V11401" s="312">
        <v>23070</v>
      </c>
      <c r="X11401" s="267" t="s">
        <v>48199</v>
      </c>
      <c r="Y11401" s="268">
        <v>45995</v>
      </c>
      <c r="AA11401" s="229" t="s">
        <v>25828</v>
      </c>
      <c r="AB11401" s="230">
        <v>35.880000000000003</v>
      </c>
      <c r="AD11401" s="209" t="s">
        <v>25397</v>
      </c>
      <c r="AE11401" s="210">
        <v>42584.87</v>
      </c>
      <c r="AF11401" s="93"/>
      <c r="AG11401" s="93"/>
      <c r="AH11401" s="93"/>
    </row>
    <row r="11402" spans="21:34" x14ac:dyDescent="0.3">
      <c r="U11402" s="311" t="s">
        <v>20234</v>
      </c>
      <c r="V11402" s="312">
        <v>1914.18</v>
      </c>
      <c r="X11402" s="267" t="s">
        <v>49106</v>
      </c>
      <c r="Y11402" s="268">
        <v>10350</v>
      </c>
      <c r="AA11402" s="229" t="s">
        <v>25829</v>
      </c>
      <c r="AB11402" s="230">
        <v>526.12</v>
      </c>
      <c r="AD11402" s="209" t="s">
        <v>25398</v>
      </c>
      <c r="AE11402" s="210">
        <v>5593</v>
      </c>
      <c r="AF11402" s="93"/>
      <c r="AG11402" s="93"/>
      <c r="AH11402" s="93"/>
    </row>
    <row r="11403" spans="21:34" x14ac:dyDescent="0.3">
      <c r="U11403" s="311" t="s">
        <v>13502</v>
      </c>
      <c r="V11403" s="312">
        <v>20423.84</v>
      </c>
      <c r="X11403" s="267" t="s">
        <v>59785</v>
      </c>
      <c r="Y11403" s="268">
        <v>15000</v>
      </c>
      <c r="AA11403" s="229" t="s">
        <v>25830</v>
      </c>
      <c r="AB11403" s="230">
        <v>7.78</v>
      </c>
      <c r="AD11403" s="209" t="s">
        <v>25399</v>
      </c>
      <c r="AE11403" s="210">
        <v>140620.42000000001</v>
      </c>
      <c r="AF11403" s="93"/>
      <c r="AG11403" s="93"/>
      <c r="AH11403" s="93"/>
    </row>
    <row r="11404" spans="21:34" x14ac:dyDescent="0.3">
      <c r="U11404" s="311" t="s">
        <v>20235</v>
      </c>
      <c r="V11404" s="312">
        <v>63150.69</v>
      </c>
      <c r="X11404" s="267" t="s">
        <v>59786</v>
      </c>
      <c r="Y11404" s="268">
        <v>1145</v>
      </c>
      <c r="AA11404" s="229" t="s">
        <v>49097</v>
      </c>
      <c r="AB11404" s="230">
        <v>1183</v>
      </c>
      <c r="AD11404" s="209" t="s">
        <v>25400</v>
      </c>
      <c r="AE11404" s="210">
        <v>10741.68</v>
      </c>
      <c r="AF11404" s="93"/>
      <c r="AG11404" s="93"/>
      <c r="AH11404" s="93"/>
    </row>
    <row r="11405" spans="21:34" x14ac:dyDescent="0.3">
      <c r="U11405" s="311" t="s">
        <v>20236</v>
      </c>
      <c r="V11405" s="312">
        <v>25619.54</v>
      </c>
      <c r="X11405" s="267" t="s">
        <v>64793</v>
      </c>
      <c r="Y11405" s="268">
        <v>4240</v>
      </c>
      <c r="AA11405" s="229" t="s">
        <v>25831</v>
      </c>
      <c r="AB11405" s="230">
        <v>574825.80000000005</v>
      </c>
      <c r="AD11405" s="209" t="s">
        <v>25401</v>
      </c>
      <c r="AE11405" s="210">
        <v>28956.9</v>
      </c>
      <c r="AF11405" s="93"/>
      <c r="AG11405" s="93"/>
      <c r="AH11405" s="93"/>
    </row>
    <row r="11406" spans="21:34" x14ac:dyDescent="0.3">
      <c r="U11406" s="311" t="s">
        <v>20237</v>
      </c>
      <c r="V11406" s="312">
        <v>498.52</v>
      </c>
      <c r="X11406" s="267" t="s">
        <v>64794</v>
      </c>
      <c r="Y11406" s="268">
        <v>305.77999999999997</v>
      </c>
      <c r="AA11406" s="229" t="s">
        <v>25833</v>
      </c>
      <c r="AB11406" s="230">
        <v>14224.2</v>
      </c>
      <c r="AD11406" s="209" t="s">
        <v>25402</v>
      </c>
      <c r="AE11406" s="210">
        <v>150</v>
      </c>
      <c r="AF11406" s="93"/>
      <c r="AG11406" s="93"/>
      <c r="AH11406" s="93"/>
    </row>
    <row r="11407" spans="21:34" x14ac:dyDescent="0.3">
      <c r="U11407" s="311" t="s">
        <v>20238</v>
      </c>
      <c r="V11407" s="312">
        <v>22369.79</v>
      </c>
      <c r="X11407" s="267" t="s">
        <v>64795</v>
      </c>
      <c r="Y11407" s="268">
        <v>255.15</v>
      </c>
      <c r="AA11407" s="229" t="s">
        <v>48193</v>
      </c>
      <c r="AB11407" s="230">
        <v>4736</v>
      </c>
      <c r="AD11407" s="209" t="s">
        <v>25403</v>
      </c>
      <c r="AE11407" s="210">
        <v>15350</v>
      </c>
      <c r="AF11407" s="93"/>
      <c r="AG11407" s="93"/>
      <c r="AH11407" s="93"/>
    </row>
    <row r="11408" spans="21:34" x14ac:dyDescent="0.3">
      <c r="U11408" s="311" t="s">
        <v>20239</v>
      </c>
      <c r="V11408" s="312">
        <v>2130</v>
      </c>
      <c r="X11408" s="267" t="s">
        <v>63340</v>
      </c>
      <c r="Y11408" s="268">
        <v>1033.75</v>
      </c>
      <c r="AA11408" s="229" t="s">
        <v>25835</v>
      </c>
      <c r="AB11408" s="230">
        <v>110</v>
      </c>
      <c r="AD11408" s="209" t="s">
        <v>25404</v>
      </c>
      <c r="AE11408" s="210">
        <v>13590</v>
      </c>
      <c r="AF11408" s="93"/>
      <c r="AG11408" s="93"/>
      <c r="AH11408" s="93"/>
    </row>
    <row r="11409" spans="21:34" x14ac:dyDescent="0.3">
      <c r="U11409" s="311" t="s">
        <v>35017</v>
      </c>
      <c r="V11409" s="312">
        <v>17593.849999999999</v>
      </c>
      <c r="X11409" s="267" t="s">
        <v>57748</v>
      </c>
      <c r="Y11409" s="268">
        <v>5104</v>
      </c>
      <c r="AA11409" s="229" t="s">
        <v>40563</v>
      </c>
      <c r="AB11409" s="230">
        <v>-8067.67</v>
      </c>
      <c r="AD11409" s="209" t="s">
        <v>25405</v>
      </c>
      <c r="AE11409" s="210">
        <v>13375</v>
      </c>
      <c r="AF11409" s="93"/>
      <c r="AG11409" s="93"/>
      <c r="AH11409" s="93"/>
    </row>
    <row r="11410" spans="21:34" x14ac:dyDescent="0.3">
      <c r="U11410" s="311" t="s">
        <v>58033</v>
      </c>
      <c r="V11410" s="312">
        <v>1191.33</v>
      </c>
      <c r="X11410" s="267" t="s">
        <v>56482</v>
      </c>
      <c r="Y11410" s="268">
        <v>2784</v>
      </c>
      <c r="AA11410" s="229" t="s">
        <v>53405</v>
      </c>
      <c r="AB11410" s="230">
        <v>712.02</v>
      </c>
      <c r="AD11410" s="209" t="s">
        <v>25406</v>
      </c>
      <c r="AE11410" s="210">
        <v>10150</v>
      </c>
      <c r="AF11410" s="93"/>
      <c r="AG11410" s="93"/>
      <c r="AH11410" s="93"/>
    </row>
    <row r="11411" spans="21:34" x14ac:dyDescent="0.3">
      <c r="U11411" s="311" t="s">
        <v>20240</v>
      </c>
      <c r="V11411" s="312">
        <v>15398.87</v>
      </c>
      <c r="X11411" s="267" t="s">
        <v>53459</v>
      </c>
      <c r="Y11411" s="268">
        <v>22993.11</v>
      </c>
      <c r="AA11411" s="229" t="s">
        <v>40564</v>
      </c>
      <c r="AB11411" s="230">
        <v>74866.67</v>
      </c>
      <c r="AD11411" s="209" t="s">
        <v>14051</v>
      </c>
      <c r="AE11411" s="210">
        <v>80356.5</v>
      </c>
      <c r="AF11411" s="93"/>
      <c r="AG11411" s="93"/>
      <c r="AH11411" s="93"/>
    </row>
    <row r="11412" spans="21:34" x14ac:dyDescent="0.3">
      <c r="U11412" s="311" t="s">
        <v>20241</v>
      </c>
      <c r="V11412" s="312">
        <v>87061.16</v>
      </c>
      <c r="X11412" s="267" t="s">
        <v>57749</v>
      </c>
      <c r="Y11412" s="268">
        <v>1779.31</v>
      </c>
      <c r="AA11412" s="229" t="s">
        <v>53406</v>
      </c>
      <c r="AB11412" s="230">
        <v>14175</v>
      </c>
      <c r="AD11412" s="209" t="s">
        <v>14053</v>
      </c>
      <c r="AE11412" s="210">
        <v>6503.24</v>
      </c>
      <c r="AF11412" s="93"/>
      <c r="AG11412" s="93"/>
      <c r="AH11412" s="93"/>
    </row>
    <row r="11413" spans="21:34" x14ac:dyDescent="0.3">
      <c r="U11413" s="311" t="s">
        <v>59322</v>
      </c>
      <c r="V11413" s="312">
        <v>5546.08</v>
      </c>
      <c r="X11413" s="267" t="s">
        <v>57750</v>
      </c>
      <c r="Y11413" s="268">
        <v>6026.06</v>
      </c>
      <c r="AA11413" s="229" t="s">
        <v>36602</v>
      </c>
      <c r="AB11413" s="230">
        <v>117945.34</v>
      </c>
      <c r="AD11413" s="209" t="s">
        <v>14054</v>
      </c>
      <c r="AE11413" s="210">
        <v>15989.58</v>
      </c>
      <c r="AF11413" s="93"/>
      <c r="AG11413" s="93"/>
      <c r="AH11413" s="93"/>
    </row>
    <row r="11414" spans="21:34" x14ac:dyDescent="0.3">
      <c r="U11414" s="311" t="s">
        <v>20242</v>
      </c>
      <c r="V11414" s="312">
        <v>8501.07</v>
      </c>
      <c r="X11414" s="267" t="s">
        <v>57751</v>
      </c>
      <c r="Y11414" s="268">
        <v>6038.3</v>
      </c>
      <c r="AA11414" s="229" t="s">
        <v>36603</v>
      </c>
      <c r="AB11414" s="230">
        <v>10107.35</v>
      </c>
      <c r="AD11414" s="209" t="s">
        <v>25407</v>
      </c>
      <c r="AE11414" s="210">
        <v>13138.41</v>
      </c>
      <c r="AF11414" s="93"/>
      <c r="AG11414" s="93"/>
      <c r="AH11414" s="93"/>
    </row>
    <row r="11415" spans="21:34" x14ac:dyDescent="0.3">
      <c r="U11415" s="311" t="s">
        <v>35019</v>
      </c>
      <c r="V11415" s="312">
        <v>5183.1899999999996</v>
      </c>
      <c r="X11415" s="267" t="s">
        <v>63341</v>
      </c>
      <c r="Y11415" s="268">
        <v>33472</v>
      </c>
      <c r="AA11415" s="229" t="s">
        <v>36604</v>
      </c>
      <c r="AB11415" s="230">
        <v>27121.62</v>
      </c>
      <c r="AD11415" s="209" t="s">
        <v>25408</v>
      </c>
      <c r="AE11415" s="210">
        <v>25077.759999999998</v>
      </c>
      <c r="AF11415" s="93"/>
      <c r="AG11415" s="93"/>
      <c r="AH11415" s="93"/>
    </row>
    <row r="11416" spans="21:34" x14ac:dyDescent="0.3">
      <c r="U11416" s="311" t="s">
        <v>66816</v>
      </c>
      <c r="V11416" s="312">
        <v>922.27</v>
      </c>
      <c r="X11416" s="267" t="s">
        <v>63342</v>
      </c>
      <c r="Y11416" s="268">
        <v>22975</v>
      </c>
      <c r="AA11416" s="229" t="s">
        <v>53407</v>
      </c>
      <c r="AB11416" s="230">
        <v>1091.8699999999999</v>
      </c>
      <c r="AD11416" s="209" t="s">
        <v>14055</v>
      </c>
      <c r="AE11416" s="210">
        <v>28742.639999999999</v>
      </c>
      <c r="AF11416" s="93"/>
      <c r="AG11416" s="93"/>
      <c r="AH11416" s="93"/>
    </row>
    <row r="11417" spans="21:34" x14ac:dyDescent="0.3">
      <c r="U11417" s="311" t="s">
        <v>13503</v>
      </c>
      <c r="V11417" s="312">
        <v>530.34</v>
      </c>
      <c r="X11417" s="267" t="s">
        <v>63343</v>
      </c>
      <c r="Y11417" s="268">
        <v>3700</v>
      </c>
      <c r="AA11417" s="229" t="s">
        <v>53408</v>
      </c>
      <c r="AB11417" s="230">
        <v>70086.649999999994</v>
      </c>
      <c r="AD11417" s="209" t="s">
        <v>25409</v>
      </c>
      <c r="AE11417" s="210">
        <v>1299.8599999999999</v>
      </c>
      <c r="AF11417" s="93"/>
      <c r="AG11417" s="93"/>
      <c r="AH11417" s="93"/>
    </row>
    <row r="11418" spans="21:34" x14ac:dyDescent="0.3">
      <c r="U11418" s="311" t="s">
        <v>20243</v>
      </c>
      <c r="V11418" s="312">
        <v>4948.95</v>
      </c>
      <c r="X11418" s="267" t="s">
        <v>53461</v>
      </c>
      <c r="Y11418" s="268">
        <v>571.02</v>
      </c>
      <c r="AA11418" s="229" t="s">
        <v>53409</v>
      </c>
      <c r="AB11418" s="230">
        <v>26299.279999999999</v>
      </c>
      <c r="AD11418" s="209" t="s">
        <v>25410</v>
      </c>
      <c r="AE11418" s="210">
        <v>190273</v>
      </c>
      <c r="AF11418" s="93"/>
      <c r="AG11418" s="93"/>
      <c r="AH11418" s="93"/>
    </row>
    <row r="11419" spans="21:34" x14ac:dyDescent="0.3">
      <c r="U11419" s="311" t="s">
        <v>33565</v>
      </c>
      <c r="V11419" s="312">
        <v>54549</v>
      </c>
      <c r="X11419" s="267" t="s">
        <v>40570</v>
      </c>
      <c r="Y11419" s="268">
        <v>2500</v>
      </c>
      <c r="AA11419" s="229" t="s">
        <v>53410</v>
      </c>
      <c r="AB11419" s="230">
        <v>7365.88</v>
      </c>
      <c r="AD11419" s="209" t="s">
        <v>25411</v>
      </c>
      <c r="AE11419" s="210">
        <v>117029</v>
      </c>
      <c r="AF11419" s="93"/>
      <c r="AG11419" s="93"/>
      <c r="AH11419" s="93"/>
    </row>
    <row r="11420" spans="21:34" x14ac:dyDescent="0.3">
      <c r="U11420" s="311" t="s">
        <v>35036</v>
      </c>
      <c r="V11420" s="312">
        <v>96224</v>
      </c>
      <c r="X11420" s="267" t="s">
        <v>40571</v>
      </c>
      <c r="Y11420" s="268">
        <v>2000</v>
      </c>
      <c r="AA11420" s="229" t="s">
        <v>33990</v>
      </c>
      <c r="AB11420" s="230">
        <v>26511.89</v>
      </c>
      <c r="AD11420" s="209" t="s">
        <v>25412</v>
      </c>
      <c r="AE11420" s="210">
        <v>22817.49</v>
      </c>
      <c r="AF11420" s="93"/>
      <c r="AG11420" s="93"/>
      <c r="AH11420" s="93"/>
    </row>
    <row r="11421" spans="21:34" x14ac:dyDescent="0.3">
      <c r="U11421" s="311" t="s">
        <v>20290</v>
      </c>
      <c r="V11421" s="312">
        <v>27520</v>
      </c>
      <c r="X11421" s="267" t="s">
        <v>40572</v>
      </c>
      <c r="Y11421" s="268">
        <v>1777.82</v>
      </c>
      <c r="AA11421" s="229" t="s">
        <v>33991</v>
      </c>
      <c r="AB11421" s="230">
        <v>971378.79</v>
      </c>
      <c r="AD11421" s="209" t="s">
        <v>25413</v>
      </c>
      <c r="AE11421" s="210">
        <v>193.98</v>
      </c>
      <c r="AF11421" s="93"/>
      <c r="AG11421" s="93"/>
      <c r="AH11421" s="93"/>
    </row>
    <row r="11422" spans="21:34" x14ac:dyDescent="0.3">
      <c r="U11422" s="311" t="s">
        <v>20291</v>
      </c>
      <c r="V11422" s="312">
        <v>82980</v>
      </c>
      <c r="X11422" s="267" t="s">
        <v>40573</v>
      </c>
      <c r="Y11422" s="268">
        <v>612.5</v>
      </c>
      <c r="AA11422" s="229" t="s">
        <v>35474</v>
      </c>
      <c r="AB11422" s="230">
        <v>10051.14</v>
      </c>
      <c r="AD11422" s="209" t="s">
        <v>25414</v>
      </c>
      <c r="AE11422" s="210">
        <v>549.75</v>
      </c>
      <c r="AF11422" s="93"/>
      <c r="AG11422" s="93"/>
      <c r="AH11422" s="93"/>
    </row>
    <row r="11423" spans="21:34" x14ac:dyDescent="0.3">
      <c r="U11423" s="311" t="s">
        <v>20293</v>
      </c>
      <c r="V11423" s="312">
        <v>46562.94</v>
      </c>
      <c r="X11423" s="267" t="s">
        <v>40574</v>
      </c>
      <c r="Y11423" s="268">
        <v>647.86</v>
      </c>
      <c r="AA11423" s="229" t="s">
        <v>33992</v>
      </c>
      <c r="AB11423" s="230">
        <v>154953.06</v>
      </c>
      <c r="AD11423" s="209" t="s">
        <v>25415</v>
      </c>
      <c r="AE11423" s="210">
        <v>5000</v>
      </c>
      <c r="AF11423" s="93"/>
      <c r="AG11423" s="93"/>
      <c r="AH11423" s="93"/>
    </row>
    <row r="11424" spans="21:34" x14ac:dyDescent="0.3">
      <c r="U11424" s="311" t="s">
        <v>33566</v>
      </c>
      <c r="V11424" s="312">
        <v>33527.97</v>
      </c>
      <c r="X11424" s="267" t="s">
        <v>39415</v>
      </c>
      <c r="Y11424" s="268">
        <v>10101.870000000001</v>
      </c>
      <c r="AA11424" s="229" t="s">
        <v>53411</v>
      </c>
      <c r="AB11424" s="230">
        <v>7849.24</v>
      </c>
      <c r="AD11424" s="209" t="s">
        <v>25416</v>
      </c>
      <c r="AE11424" s="210">
        <v>89417.45</v>
      </c>
      <c r="AF11424" s="93"/>
      <c r="AG11424" s="93"/>
      <c r="AH11424" s="93"/>
    </row>
    <row r="11425" spans="21:34" x14ac:dyDescent="0.3">
      <c r="U11425" s="311" t="s">
        <v>36283</v>
      </c>
      <c r="V11425" s="312">
        <v>1350</v>
      </c>
      <c r="X11425" s="267" t="s">
        <v>62199</v>
      </c>
      <c r="Y11425" s="268">
        <v>9759.75</v>
      </c>
      <c r="AA11425" s="229" t="s">
        <v>53412</v>
      </c>
      <c r="AB11425" s="230">
        <v>16062.16</v>
      </c>
      <c r="AD11425" s="209" t="s">
        <v>25417</v>
      </c>
      <c r="AE11425" s="210">
        <v>13477.71</v>
      </c>
      <c r="AF11425" s="93"/>
      <c r="AG11425" s="93"/>
      <c r="AH11425" s="93"/>
    </row>
    <row r="11426" spans="21:34" x14ac:dyDescent="0.3">
      <c r="U11426" s="311" t="s">
        <v>40782</v>
      </c>
      <c r="V11426" s="312">
        <v>1687.5</v>
      </c>
      <c r="X11426" s="267" t="s">
        <v>62200</v>
      </c>
      <c r="Y11426" s="268">
        <v>7125</v>
      </c>
      <c r="AA11426" s="229" t="s">
        <v>33993</v>
      </c>
      <c r="AB11426" s="230">
        <v>122440.44</v>
      </c>
      <c r="AD11426" s="209" t="s">
        <v>25418</v>
      </c>
      <c r="AE11426" s="210">
        <v>37603.9</v>
      </c>
      <c r="AF11426" s="93"/>
      <c r="AG11426" s="93"/>
      <c r="AH11426" s="93"/>
    </row>
    <row r="11427" spans="21:34" x14ac:dyDescent="0.3">
      <c r="U11427" s="311" t="s">
        <v>60899</v>
      </c>
      <c r="V11427" s="312">
        <v>3993.96</v>
      </c>
      <c r="X11427" s="267" t="s">
        <v>62201</v>
      </c>
      <c r="Y11427" s="268">
        <v>1403.55</v>
      </c>
      <c r="AA11427" s="229" t="s">
        <v>33994</v>
      </c>
      <c r="AB11427" s="230">
        <v>495165</v>
      </c>
      <c r="AD11427" s="209" t="s">
        <v>25419</v>
      </c>
      <c r="AE11427" s="210">
        <v>234698</v>
      </c>
      <c r="AF11427" s="93"/>
      <c r="AG11427" s="93"/>
      <c r="AH11427" s="93"/>
    </row>
    <row r="11428" spans="21:34" x14ac:dyDescent="0.3">
      <c r="U11428" s="311" t="s">
        <v>69449</v>
      </c>
      <c r="V11428" s="312">
        <v>1452.88</v>
      </c>
      <c r="X11428" s="267" t="s">
        <v>62202</v>
      </c>
      <c r="Y11428" s="268">
        <v>4847.9399999999996</v>
      </c>
      <c r="AA11428" s="229" t="s">
        <v>25839</v>
      </c>
      <c r="AB11428" s="230">
        <v>2765</v>
      </c>
      <c r="AD11428" s="209" t="s">
        <v>25420</v>
      </c>
      <c r="AE11428" s="210">
        <v>64960</v>
      </c>
      <c r="AF11428" s="93"/>
      <c r="AG11428" s="93"/>
      <c r="AH11428" s="93"/>
    </row>
    <row r="11429" spans="21:34" x14ac:dyDescent="0.3">
      <c r="U11429" s="311" t="s">
        <v>59981</v>
      </c>
      <c r="V11429" s="312">
        <v>2411.2600000000002</v>
      </c>
      <c r="X11429" s="267" t="s">
        <v>62203</v>
      </c>
      <c r="Y11429" s="268">
        <v>3509.76</v>
      </c>
      <c r="AA11429" s="229" t="s">
        <v>25840</v>
      </c>
      <c r="AB11429" s="230">
        <v>138209.23000000001</v>
      </c>
      <c r="AD11429" s="209" t="s">
        <v>25421</v>
      </c>
      <c r="AE11429" s="210">
        <v>196500</v>
      </c>
      <c r="AF11429" s="93"/>
      <c r="AG11429" s="93"/>
      <c r="AH11429" s="93"/>
    </row>
    <row r="11430" spans="21:34" x14ac:dyDescent="0.3">
      <c r="U11430" s="311" t="s">
        <v>20296</v>
      </c>
      <c r="V11430" s="312">
        <v>9072</v>
      </c>
      <c r="X11430" s="267" t="s">
        <v>56483</v>
      </c>
      <c r="Y11430" s="268">
        <v>6952.75</v>
      </c>
      <c r="AA11430" s="229" t="s">
        <v>35475</v>
      </c>
      <c r="AB11430" s="230">
        <v>161798.72</v>
      </c>
      <c r="AD11430" s="209" t="s">
        <v>25422</v>
      </c>
      <c r="AE11430" s="210">
        <v>19815.060000000001</v>
      </c>
      <c r="AF11430" s="93"/>
      <c r="AG11430" s="93"/>
      <c r="AH11430" s="93"/>
    </row>
    <row r="11431" spans="21:34" x14ac:dyDescent="0.3">
      <c r="U11431" s="311" t="s">
        <v>20297</v>
      </c>
      <c r="V11431" s="312">
        <v>6679.2</v>
      </c>
      <c r="X11431" s="267" t="s">
        <v>53462</v>
      </c>
      <c r="Y11431" s="268">
        <v>27006.18</v>
      </c>
      <c r="AA11431" s="229" t="s">
        <v>53413</v>
      </c>
      <c r="AB11431" s="230">
        <v>16507.5</v>
      </c>
      <c r="AD11431" s="209" t="s">
        <v>25423</v>
      </c>
      <c r="AE11431" s="210">
        <v>55853.69</v>
      </c>
      <c r="AF11431" s="93"/>
      <c r="AG11431" s="93"/>
      <c r="AH11431" s="93"/>
    </row>
    <row r="11432" spans="21:34" x14ac:dyDescent="0.3">
      <c r="U11432" s="311" t="s">
        <v>13513</v>
      </c>
      <c r="V11432" s="312">
        <v>26986.5</v>
      </c>
      <c r="X11432" s="267" t="s">
        <v>26184</v>
      </c>
      <c r="Y11432" s="268">
        <v>15322.33</v>
      </c>
      <c r="AA11432" s="229" t="s">
        <v>53414</v>
      </c>
      <c r="AB11432" s="230">
        <v>53476.44</v>
      </c>
      <c r="AD11432" s="209" t="s">
        <v>25424</v>
      </c>
      <c r="AE11432" s="210">
        <v>28900.26</v>
      </c>
      <c r="AF11432" s="93"/>
      <c r="AG11432" s="93"/>
      <c r="AH11432" s="93"/>
    </row>
    <row r="11433" spans="21:34" x14ac:dyDescent="0.3">
      <c r="U11433" s="311" t="s">
        <v>13514</v>
      </c>
      <c r="V11433" s="312">
        <v>90715.79</v>
      </c>
      <c r="X11433" s="267" t="s">
        <v>26186</v>
      </c>
      <c r="Y11433" s="268">
        <v>170305.46</v>
      </c>
      <c r="AA11433" s="229" t="s">
        <v>36605</v>
      </c>
      <c r="AB11433" s="230">
        <v>61707.19</v>
      </c>
      <c r="AD11433" s="209" t="s">
        <v>25425</v>
      </c>
      <c r="AE11433" s="210">
        <v>204236.09</v>
      </c>
      <c r="AF11433" s="93"/>
      <c r="AG11433" s="93"/>
      <c r="AH11433" s="93"/>
    </row>
    <row r="11434" spans="21:34" x14ac:dyDescent="0.3">
      <c r="U11434" s="311" t="s">
        <v>13515</v>
      </c>
      <c r="V11434" s="312">
        <v>48880.45</v>
      </c>
      <c r="X11434" s="267" t="s">
        <v>26187</v>
      </c>
      <c r="Y11434" s="268">
        <v>50729.51</v>
      </c>
      <c r="AA11434" s="229" t="s">
        <v>33995</v>
      </c>
      <c r="AB11434" s="230">
        <v>226608.33</v>
      </c>
      <c r="AD11434" s="209" t="s">
        <v>25426</v>
      </c>
      <c r="AE11434" s="210">
        <v>4142.3999999999996</v>
      </c>
      <c r="AF11434" s="93"/>
      <c r="AG11434" s="93"/>
      <c r="AH11434" s="93"/>
    </row>
    <row r="11435" spans="21:34" x14ac:dyDescent="0.3">
      <c r="U11435" s="311" t="s">
        <v>35038</v>
      </c>
      <c r="V11435" s="312">
        <v>6837.9</v>
      </c>
      <c r="X11435" s="267" t="s">
        <v>56484</v>
      </c>
      <c r="Y11435" s="268">
        <v>-93562.06</v>
      </c>
      <c r="AA11435" s="229" t="s">
        <v>53415</v>
      </c>
      <c r="AB11435" s="230">
        <v>79966.64</v>
      </c>
      <c r="AD11435" s="209" t="s">
        <v>25427</v>
      </c>
      <c r="AE11435" s="210">
        <v>6987.5</v>
      </c>
      <c r="AF11435" s="93"/>
      <c r="AG11435" s="93"/>
      <c r="AH11435" s="93"/>
    </row>
    <row r="11436" spans="21:34" x14ac:dyDescent="0.3">
      <c r="U11436" s="311" t="s">
        <v>20298</v>
      </c>
      <c r="V11436" s="312">
        <v>11793.04</v>
      </c>
      <c r="X11436" s="267" t="s">
        <v>57752</v>
      </c>
      <c r="Y11436" s="268">
        <v>60.59</v>
      </c>
      <c r="AA11436" s="229" t="s">
        <v>36606</v>
      </c>
      <c r="AB11436" s="230">
        <v>571820.81000000006</v>
      </c>
      <c r="AD11436" s="209" t="s">
        <v>25428</v>
      </c>
      <c r="AE11436" s="210">
        <v>9121.6</v>
      </c>
      <c r="AF11436" s="93"/>
      <c r="AG11436" s="93"/>
      <c r="AH11436" s="93"/>
    </row>
    <row r="11437" spans="21:34" x14ac:dyDescent="0.3">
      <c r="U11437" s="311" t="s">
        <v>20299</v>
      </c>
      <c r="V11437" s="312">
        <v>150</v>
      </c>
      <c r="X11437" s="267" t="s">
        <v>26192</v>
      </c>
      <c r="Y11437" s="268">
        <v>530.29</v>
      </c>
      <c r="AA11437" s="229" t="s">
        <v>45448</v>
      </c>
      <c r="AB11437" s="230">
        <v>9828</v>
      </c>
      <c r="AD11437" s="209" t="s">
        <v>25429</v>
      </c>
      <c r="AE11437" s="210">
        <v>697.81</v>
      </c>
      <c r="AF11437" s="93"/>
      <c r="AG11437" s="93"/>
      <c r="AH11437" s="93"/>
    </row>
    <row r="11438" spans="21:34" x14ac:dyDescent="0.3">
      <c r="U11438" s="311" t="s">
        <v>69450</v>
      </c>
      <c r="V11438" s="312">
        <v>-1223.51</v>
      </c>
      <c r="X11438" s="267" t="s">
        <v>26199</v>
      </c>
      <c r="Y11438" s="268">
        <v>25945.51</v>
      </c>
      <c r="AA11438" s="229" t="s">
        <v>45449</v>
      </c>
      <c r="AB11438" s="230">
        <v>751.85</v>
      </c>
      <c r="AD11438" s="209" t="s">
        <v>25430</v>
      </c>
      <c r="AE11438" s="210">
        <v>1099.52</v>
      </c>
      <c r="AF11438" s="93"/>
      <c r="AG11438" s="93"/>
      <c r="AH11438" s="93"/>
    </row>
    <row r="11439" spans="21:34" x14ac:dyDescent="0.3">
      <c r="U11439" s="311" t="s">
        <v>13516</v>
      </c>
      <c r="V11439" s="312">
        <v>21277.72</v>
      </c>
      <c r="X11439" s="267" t="s">
        <v>47189</v>
      </c>
      <c r="Y11439" s="268">
        <v>1605.13</v>
      </c>
      <c r="AA11439" s="229" t="s">
        <v>45450</v>
      </c>
      <c r="AB11439" s="230">
        <v>57627</v>
      </c>
      <c r="AD11439" s="209" t="s">
        <v>25431</v>
      </c>
      <c r="AE11439" s="210">
        <v>348.97</v>
      </c>
      <c r="AF11439" s="93"/>
      <c r="AG11439" s="93"/>
      <c r="AH11439" s="93"/>
    </row>
    <row r="11440" spans="21:34" x14ac:dyDescent="0.3">
      <c r="U11440" s="311" t="s">
        <v>20300</v>
      </c>
      <c r="V11440" s="312">
        <v>80262.94</v>
      </c>
      <c r="X11440" s="267" t="s">
        <v>57753</v>
      </c>
      <c r="Y11440" s="268">
        <v>-196.96</v>
      </c>
      <c r="AA11440" s="229" t="s">
        <v>53416</v>
      </c>
      <c r="AB11440" s="230">
        <v>8160</v>
      </c>
      <c r="AD11440" s="209" t="s">
        <v>25432</v>
      </c>
      <c r="AE11440" s="210">
        <v>20385</v>
      </c>
      <c r="AF11440" s="93"/>
      <c r="AG11440" s="93"/>
      <c r="AH11440" s="93"/>
    </row>
    <row r="11441" spans="21:34" x14ac:dyDescent="0.3">
      <c r="U11441" s="311" t="s">
        <v>13517</v>
      </c>
      <c r="V11441" s="312">
        <v>12651.15</v>
      </c>
      <c r="X11441" s="267" t="s">
        <v>35497</v>
      </c>
      <c r="Y11441" s="268">
        <v>126854</v>
      </c>
      <c r="AA11441" s="229" t="s">
        <v>53417</v>
      </c>
      <c r="AB11441" s="230">
        <v>872.64</v>
      </c>
      <c r="AD11441" s="209" t="s">
        <v>25433</v>
      </c>
      <c r="AE11441" s="210">
        <v>14360</v>
      </c>
      <c r="AF11441" s="93"/>
      <c r="AG11441" s="93"/>
      <c r="AH11441" s="93"/>
    </row>
    <row r="11442" spans="21:34" x14ac:dyDescent="0.3">
      <c r="U11442" s="311" t="s">
        <v>33575</v>
      </c>
      <c r="V11442" s="312">
        <v>112536.16</v>
      </c>
      <c r="X11442" s="267" t="s">
        <v>35498</v>
      </c>
      <c r="Y11442" s="268">
        <v>243950</v>
      </c>
      <c r="AA11442" s="229" t="s">
        <v>53418</v>
      </c>
      <c r="AB11442" s="230">
        <v>478.32</v>
      </c>
      <c r="AD11442" s="209" t="s">
        <v>25434</v>
      </c>
      <c r="AE11442" s="210">
        <v>355266.66</v>
      </c>
      <c r="AF11442" s="93"/>
      <c r="AG11442" s="93"/>
      <c r="AH11442" s="93"/>
    </row>
    <row r="11443" spans="21:34" x14ac:dyDescent="0.3">
      <c r="U11443" s="311" t="s">
        <v>20396</v>
      </c>
      <c r="V11443" s="312">
        <v>90488</v>
      </c>
      <c r="X11443" s="267" t="s">
        <v>35499</v>
      </c>
      <c r="Y11443" s="268">
        <v>1405829.25</v>
      </c>
      <c r="AA11443" s="229" t="s">
        <v>53419</v>
      </c>
      <c r="AB11443" s="230">
        <v>727.63</v>
      </c>
      <c r="AD11443" s="209" t="s">
        <v>25435</v>
      </c>
      <c r="AE11443" s="210">
        <v>20153.330000000002</v>
      </c>
      <c r="AF11443" s="93"/>
      <c r="AG11443" s="93"/>
      <c r="AH11443" s="93"/>
    </row>
    <row r="11444" spans="21:34" x14ac:dyDescent="0.3">
      <c r="U11444" s="311" t="s">
        <v>69451</v>
      </c>
      <c r="V11444" s="312">
        <v>54.4</v>
      </c>
      <c r="X11444" s="267" t="s">
        <v>42852</v>
      </c>
      <c r="Y11444" s="268">
        <v>2065.08</v>
      </c>
      <c r="AA11444" s="229" t="s">
        <v>53420</v>
      </c>
      <c r="AB11444" s="230">
        <v>2292.14</v>
      </c>
      <c r="AD11444" s="209" t="s">
        <v>25436</v>
      </c>
      <c r="AE11444" s="210">
        <v>136912.5</v>
      </c>
      <c r="AF11444" s="93"/>
      <c r="AG11444" s="93"/>
      <c r="AH11444" s="93"/>
    </row>
    <row r="11445" spans="21:34" x14ac:dyDescent="0.3">
      <c r="U11445" s="311" t="s">
        <v>20398</v>
      </c>
      <c r="V11445" s="312">
        <v>25048.55</v>
      </c>
      <c r="X11445" s="267" t="s">
        <v>56485</v>
      </c>
      <c r="Y11445" s="268">
        <v>231828.19</v>
      </c>
      <c r="AA11445" s="229" t="s">
        <v>53421</v>
      </c>
      <c r="AB11445" s="230">
        <v>43.8</v>
      </c>
      <c r="AD11445" s="209" t="s">
        <v>25437</v>
      </c>
      <c r="AE11445" s="210">
        <v>5040</v>
      </c>
      <c r="AF11445" s="93"/>
      <c r="AG11445" s="93"/>
      <c r="AH11445" s="93"/>
    </row>
    <row r="11446" spans="21:34" x14ac:dyDescent="0.3">
      <c r="U11446" s="311" t="s">
        <v>20399</v>
      </c>
      <c r="V11446" s="312">
        <v>129768.78</v>
      </c>
      <c r="X11446" s="267" t="s">
        <v>39416</v>
      </c>
      <c r="Y11446" s="268">
        <v>501674.42</v>
      </c>
      <c r="AA11446" s="229" t="s">
        <v>49098</v>
      </c>
      <c r="AB11446" s="230">
        <v>10330.59</v>
      </c>
      <c r="AD11446" s="209" t="s">
        <v>25438</v>
      </c>
      <c r="AE11446" s="210">
        <v>1540</v>
      </c>
      <c r="AF11446" s="93"/>
      <c r="AG11446" s="93"/>
      <c r="AH11446" s="93"/>
    </row>
    <row r="11447" spans="21:34" x14ac:dyDescent="0.3">
      <c r="U11447" s="311" t="s">
        <v>33576</v>
      </c>
      <c r="V11447" s="312">
        <v>176265.4</v>
      </c>
      <c r="X11447" s="267" t="s">
        <v>62204</v>
      </c>
      <c r="Y11447" s="268">
        <v>9568.7800000000007</v>
      </c>
      <c r="AA11447" s="229" t="s">
        <v>50297</v>
      </c>
      <c r="AB11447" s="230">
        <v>2485.56</v>
      </c>
      <c r="AD11447" s="209" t="s">
        <v>25439</v>
      </c>
      <c r="AE11447" s="210">
        <v>5930</v>
      </c>
      <c r="AF11447" s="93"/>
      <c r="AG11447" s="93"/>
      <c r="AH11447" s="93"/>
    </row>
    <row r="11448" spans="21:34" x14ac:dyDescent="0.3">
      <c r="U11448" s="311" t="s">
        <v>20400</v>
      </c>
      <c r="V11448" s="312">
        <v>46496.37</v>
      </c>
      <c r="X11448" s="267" t="s">
        <v>36634</v>
      </c>
      <c r="Y11448" s="268">
        <v>179535.66</v>
      </c>
      <c r="AA11448" s="229" t="s">
        <v>35476</v>
      </c>
      <c r="AB11448" s="230">
        <v>217198.49</v>
      </c>
      <c r="AD11448" s="209" t="s">
        <v>25440</v>
      </c>
      <c r="AE11448" s="210">
        <v>43448.4</v>
      </c>
      <c r="AF11448" s="93"/>
      <c r="AG11448" s="93"/>
      <c r="AH11448" s="93"/>
    </row>
    <row r="11449" spans="21:34" x14ac:dyDescent="0.3">
      <c r="U11449" s="311" t="s">
        <v>20401</v>
      </c>
      <c r="V11449" s="312">
        <v>55337.2</v>
      </c>
      <c r="X11449" s="267" t="s">
        <v>61550</v>
      </c>
      <c r="Y11449" s="268">
        <v>6109.35</v>
      </c>
      <c r="AA11449" s="229" t="s">
        <v>48194</v>
      </c>
      <c r="AB11449" s="230">
        <v>10288.16</v>
      </c>
      <c r="AD11449" s="209" t="s">
        <v>25441</v>
      </c>
      <c r="AE11449" s="210">
        <v>10376.82</v>
      </c>
      <c r="AF11449" s="93"/>
      <c r="AG11449" s="93"/>
      <c r="AH11449" s="93"/>
    </row>
    <row r="11450" spans="21:34" x14ac:dyDescent="0.3">
      <c r="U11450" s="311" t="s">
        <v>20403</v>
      </c>
      <c r="V11450" s="312">
        <v>78574.570000000007</v>
      </c>
      <c r="X11450" s="267" t="s">
        <v>36635</v>
      </c>
      <c r="Y11450" s="268">
        <v>48888.68</v>
      </c>
      <c r="AA11450" s="229" t="s">
        <v>35477</v>
      </c>
      <c r="AB11450" s="230">
        <v>125102.66</v>
      </c>
      <c r="AD11450" s="209" t="s">
        <v>25442</v>
      </c>
      <c r="AE11450" s="210">
        <v>45367</v>
      </c>
      <c r="AF11450" s="93"/>
      <c r="AG11450" s="93"/>
      <c r="AH11450" s="93"/>
    </row>
    <row r="11451" spans="21:34" x14ac:dyDescent="0.3">
      <c r="U11451" s="311" t="s">
        <v>20404</v>
      </c>
      <c r="V11451" s="312">
        <v>133755.01999999999</v>
      </c>
      <c r="X11451" s="267" t="s">
        <v>35500</v>
      </c>
      <c r="Y11451" s="268">
        <v>1326021.1399999999</v>
      </c>
      <c r="AA11451" s="229" t="s">
        <v>35478</v>
      </c>
      <c r="AB11451" s="230">
        <v>103598.75</v>
      </c>
      <c r="AD11451" s="209" t="s">
        <v>25443</v>
      </c>
      <c r="AE11451" s="210">
        <v>20497.71</v>
      </c>
      <c r="AF11451" s="93"/>
      <c r="AG11451" s="93"/>
      <c r="AH11451" s="93"/>
    </row>
    <row r="11452" spans="21:34" x14ac:dyDescent="0.3">
      <c r="U11452" s="311" t="s">
        <v>20405</v>
      </c>
      <c r="V11452" s="312">
        <v>32067.37</v>
      </c>
      <c r="X11452" s="267" t="s">
        <v>40575</v>
      </c>
      <c r="Y11452" s="268">
        <v>13256</v>
      </c>
      <c r="AA11452" s="229" t="s">
        <v>40565</v>
      </c>
      <c r="AB11452" s="230">
        <v>27609.15</v>
      </c>
      <c r="AD11452" s="209" t="s">
        <v>25444</v>
      </c>
      <c r="AE11452" s="210">
        <v>2960.29</v>
      </c>
      <c r="AF11452" s="93"/>
      <c r="AG11452" s="93"/>
      <c r="AH11452" s="93"/>
    </row>
    <row r="11453" spans="21:34" x14ac:dyDescent="0.3">
      <c r="U11453" s="311" t="s">
        <v>56800</v>
      </c>
      <c r="V11453" s="312">
        <v>441952</v>
      </c>
      <c r="X11453" s="267" t="s">
        <v>45478</v>
      </c>
      <c r="Y11453" s="268">
        <v>4995.01</v>
      </c>
      <c r="AA11453" s="229" t="s">
        <v>40566</v>
      </c>
      <c r="AB11453" s="230">
        <v>113832.43</v>
      </c>
      <c r="AD11453" s="209" t="s">
        <v>25445</v>
      </c>
      <c r="AE11453" s="210">
        <v>14360</v>
      </c>
      <c r="AF11453" s="93"/>
      <c r="AG11453" s="93"/>
      <c r="AH11453" s="93"/>
    </row>
    <row r="11454" spans="21:34" x14ac:dyDescent="0.3">
      <c r="U11454" s="311" t="s">
        <v>20408</v>
      </c>
      <c r="V11454" s="312">
        <v>19807.580000000002</v>
      </c>
      <c r="X11454" s="267" t="s">
        <v>36636</v>
      </c>
      <c r="Y11454" s="268">
        <v>23722.57</v>
      </c>
      <c r="AA11454" s="229" t="s">
        <v>45451</v>
      </c>
      <c r="AB11454" s="230">
        <v>6310.82</v>
      </c>
      <c r="AD11454" s="209" t="s">
        <v>25446</v>
      </c>
      <c r="AE11454" s="210">
        <v>5593</v>
      </c>
      <c r="AF11454" s="93"/>
      <c r="AG11454" s="93"/>
      <c r="AH11454" s="93"/>
    </row>
    <row r="11455" spans="21:34" x14ac:dyDescent="0.3">
      <c r="U11455" s="311" t="s">
        <v>39171</v>
      </c>
      <c r="V11455" s="312">
        <v>18537</v>
      </c>
      <c r="X11455" s="267" t="s">
        <v>39417</v>
      </c>
      <c r="Y11455" s="268">
        <v>590.57000000000005</v>
      </c>
      <c r="AA11455" s="229" t="s">
        <v>36607</v>
      </c>
      <c r="AB11455" s="230">
        <v>141548.23000000001</v>
      </c>
      <c r="AD11455" s="209" t="s">
        <v>25447</v>
      </c>
      <c r="AE11455" s="210">
        <v>355266.66</v>
      </c>
      <c r="AF11455" s="93"/>
      <c r="AG11455" s="93"/>
      <c r="AH11455" s="93"/>
    </row>
    <row r="11456" spans="21:34" x14ac:dyDescent="0.3">
      <c r="U11456" s="311" t="s">
        <v>33577</v>
      </c>
      <c r="V11456" s="312">
        <v>2369290</v>
      </c>
      <c r="X11456" s="267" t="s">
        <v>26206</v>
      </c>
      <c r="Y11456" s="268">
        <v>303034.77</v>
      </c>
      <c r="AA11456" s="229" t="s">
        <v>36608</v>
      </c>
      <c r="AB11456" s="230">
        <v>3977.5</v>
      </c>
      <c r="AD11456" s="209" t="s">
        <v>25448</v>
      </c>
      <c r="AE11456" s="210">
        <v>20153.330000000002</v>
      </c>
      <c r="AF11456" s="93"/>
      <c r="AG11456" s="93"/>
      <c r="AH11456" s="93"/>
    </row>
    <row r="11457" spans="21:34" x14ac:dyDescent="0.3">
      <c r="U11457" s="311" t="s">
        <v>20411</v>
      </c>
      <c r="V11457" s="312">
        <v>338780.35</v>
      </c>
      <c r="X11457" s="267" t="s">
        <v>26207</v>
      </c>
      <c r="Y11457" s="268">
        <v>998547.44</v>
      </c>
      <c r="AA11457" s="229" t="s">
        <v>36609</v>
      </c>
      <c r="AB11457" s="230">
        <v>47561.08</v>
      </c>
      <c r="AD11457" s="209" t="s">
        <v>25449</v>
      </c>
      <c r="AE11457" s="210">
        <v>136912.5</v>
      </c>
      <c r="AF11457" s="93"/>
      <c r="AG11457" s="93"/>
      <c r="AH11457" s="93"/>
    </row>
    <row r="11458" spans="21:34" x14ac:dyDescent="0.3">
      <c r="U11458" s="311" t="s">
        <v>35046</v>
      </c>
      <c r="V11458" s="312">
        <v>4084.21</v>
      </c>
      <c r="X11458" s="267" t="s">
        <v>35501</v>
      </c>
      <c r="Y11458" s="268">
        <v>375892.18</v>
      </c>
      <c r="AA11458" s="229" t="s">
        <v>36610</v>
      </c>
      <c r="AB11458" s="230">
        <v>4863.5</v>
      </c>
      <c r="AD11458" s="209" t="s">
        <v>25450</v>
      </c>
      <c r="AE11458" s="210">
        <v>5040</v>
      </c>
      <c r="AF11458" s="93"/>
      <c r="AG11458" s="93"/>
      <c r="AH11458" s="93"/>
    </row>
    <row r="11459" spans="21:34" x14ac:dyDescent="0.3">
      <c r="U11459" s="311" t="s">
        <v>47509</v>
      </c>
      <c r="V11459" s="312">
        <v>3584.95</v>
      </c>
      <c r="X11459" s="267" t="s">
        <v>42853</v>
      </c>
      <c r="Y11459" s="268">
        <v>1407525.42</v>
      </c>
      <c r="AA11459" s="229" t="s">
        <v>40567</v>
      </c>
      <c r="AB11459" s="230">
        <v>309</v>
      </c>
      <c r="AD11459" s="209" t="s">
        <v>25451</v>
      </c>
      <c r="AE11459" s="210">
        <v>1540</v>
      </c>
      <c r="AF11459" s="93"/>
      <c r="AG11459" s="93"/>
      <c r="AH11459" s="93"/>
    </row>
    <row r="11460" spans="21:34" x14ac:dyDescent="0.3">
      <c r="U11460" s="311" t="s">
        <v>20413</v>
      </c>
      <c r="V11460" s="312">
        <v>18607.66</v>
      </c>
      <c r="X11460" s="267" t="s">
        <v>35502</v>
      </c>
      <c r="Y11460" s="268">
        <v>204027.2</v>
      </c>
      <c r="AA11460" s="229" t="s">
        <v>39402</v>
      </c>
      <c r="AB11460" s="230">
        <v>2846</v>
      </c>
      <c r="AD11460" s="209" t="s">
        <v>25452</v>
      </c>
      <c r="AE11460" s="210">
        <v>5930</v>
      </c>
      <c r="AF11460" s="93"/>
      <c r="AG11460" s="93"/>
      <c r="AH11460" s="93"/>
    </row>
    <row r="11461" spans="21:34" x14ac:dyDescent="0.3">
      <c r="U11461" s="311" t="s">
        <v>20415</v>
      </c>
      <c r="V11461" s="312">
        <v>54444.42</v>
      </c>
      <c r="X11461" s="267" t="s">
        <v>64796</v>
      </c>
      <c r="Y11461" s="268">
        <v>2380</v>
      </c>
      <c r="AA11461" s="229" t="s">
        <v>35479</v>
      </c>
      <c r="AB11461" s="230">
        <v>657985.99</v>
      </c>
      <c r="AD11461" s="209" t="s">
        <v>25453</v>
      </c>
      <c r="AE11461" s="210">
        <v>53598.400000000001</v>
      </c>
      <c r="AF11461" s="93"/>
      <c r="AG11461" s="93"/>
      <c r="AH11461" s="93"/>
    </row>
    <row r="11462" spans="21:34" x14ac:dyDescent="0.3">
      <c r="U11462" s="311" t="s">
        <v>20416</v>
      </c>
      <c r="V11462" s="312">
        <v>12675.44</v>
      </c>
      <c r="X11462" s="267" t="s">
        <v>62205</v>
      </c>
      <c r="Y11462" s="268">
        <v>819505.99</v>
      </c>
      <c r="AA11462" s="229" t="s">
        <v>35480</v>
      </c>
      <c r="AB11462" s="230">
        <v>26050</v>
      </c>
      <c r="AD11462" s="209" t="s">
        <v>14056</v>
      </c>
      <c r="AE11462" s="210">
        <v>80356.5</v>
      </c>
      <c r="AF11462" s="93"/>
      <c r="AG11462" s="93"/>
      <c r="AH11462" s="93"/>
    </row>
    <row r="11463" spans="21:34" x14ac:dyDescent="0.3">
      <c r="U11463" s="311" t="s">
        <v>13522</v>
      </c>
      <c r="V11463" s="312">
        <v>301807.13</v>
      </c>
      <c r="X11463" s="267" t="s">
        <v>62777</v>
      </c>
      <c r="Y11463" s="268">
        <v>3090</v>
      </c>
      <c r="AA11463" s="229" t="s">
        <v>36611</v>
      </c>
      <c r="AB11463" s="230">
        <v>8708.0300000000007</v>
      </c>
      <c r="AD11463" s="209" t="s">
        <v>25454</v>
      </c>
      <c r="AE11463" s="210">
        <v>10376.82</v>
      </c>
      <c r="AF11463" s="93"/>
      <c r="AG11463" s="93"/>
      <c r="AH11463" s="93"/>
    </row>
    <row r="11464" spans="21:34" x14ac:dyDescent="0.3">
      <c r="U11464" s="311" t="s">
        <v>13523</v>
      </c>
      <c r="V11464" s="312">
        <v>364745.76</v>
      </c>
      <c r="X11464" s="267" t="s">
        <v>26208</v>
      </c>
      <c r="Y11464" s="268">
        <v>1584817.18</v>
      </c>
      <c r="AA11464" s="229" t="s">
        <v>47181</v>
      </c>
      <c r="AB11464" s="230">
        <v>12542.13</v>
      </c>
      <c r="AD11464" s="209" t="s">
        <v>25455</v>
      </c>
      <c r="AE11464" s="210">
        <v>205580.42</v>
      </c>
      <c r="AF11464" s="93"/>
      <c r="AG11464" s="93"/>
      <c r="AH11464" s="93"/>
    </row>
    <row r="11465" spans="21:34" x14ac:dyDescent="0.3">
      <c r="U11465" s="311" t="s">
        <v>20417</v>
      </c>
      <c r="V11465" s="312">
        <v>139529.66</v>
      </c>
      <c r="X11465" s="267" t="s">
        <v>26209</v>
      </c>
      <c r="Y11465" s="268">
        <v>286053.43</v>
      </c>
      <c r="AA11465" s="229" t="s">
        <v>35481</v>
      </c>
      <c r="AB11465" s="230">
        <v>112517.61</v>
      </c>
      <c r="AD11465" s="209" t="s">
        <v>25456</v>
      </c>
      <c r="AE11465" s="210">
        <v>228439.09</v>
      </c>
      <c r="AF11465" s="93"/>
      <c r="AG11465" s="93"/>
      <c r="AH11465" s="93"/>
    </row>
    <row r="11466" spans="21:34" x14ac:dyDescent="0.3">
      <c r="U11466" s="311" t="s">
        <v>20418</v>
      </c>
      <c r="V11466" s="312">
        <v>724420.23</v>
      </c>
      <c r="X11466" s="267" t="s">
        <v>62778</v>
      </c>
      <c r="Y11466" s="268">
        <v>560445.30000000005</v>
      </c>
      <c r="AA11466" s="229" t="s">
        <v>35482</v>
      </c>
      <c r="AB11466" s="230">
        <v>157998.88</v>
      </c>
      <c r="AD11466" s="209" t="s">
        <v>14058</v>
      </c>
      <c r="AE11466" s="210">
        <v>83318.77</v>
      </c>
      <c r="AF11466" s="93"/>
      <c r="AG11466" s="93"/>
      <c r="AH11466" s="93"/>
    </row>
    <row r="11467" spans="21:34" x14ac:dyDescent="0.3">
      <c r="U11467" s="311" t="s">
        <v>20419</v>
      </c>
      <c r="V11467" s="312">
        <v>8149.44</v>
      </c>
      <c r="X11467" s="267" t="s">
        <v>26210</v>
      </c>
      <c r="Y11467" s="268">
        <v>2243677.16</v>
      </c>
      <c r="AA11467" s="229" t="s">
        <v>35483</v>
      </c>
      <c r="AB11467" s="230">
        <v>75832.649999999994</v>
      </c>
      <c r="AD11467" s="209" t="s">
        <v>14059</v>
      </c>
      <c r="AE11467" s="210">
        <v>102449.44</v>
      </c>
      <c r="AF11467" s="93"/>
      <c r="AG11467" s="93"/>
      <c r="AH11467" s="93"/>
    </row>
    <row r="11468" spans="21:34" x14ac:dyDescent="0.3">
      <c r="U11468" s="311" t="s">
        <v>35047</v>
      </c>
      <c r="V11468" s="312">
        <v>752.22</v>
      </c>
      <c r="X11468" s="267" t="s">
        <v>45480</v>
      </c>
      <c r="Y11468" s="268">
        <v>1536172.62</v>
      </c>
      <c r="AA11468" s="229" t="s">
        <v>47182</v>
      </c>
      <c r="AB11468" s="230">
        <v>18644.29</v>
      </c>
      <c r="AD11468" s="209" t="s">
        <v>25457</v>
      </c>
      <c r="AE11468" s="210">
        <v>13138.41</v>
      </c>
      <c r="AF11468" s="93"/>
      <c r="AG11468" s="93"/>
      <c r="AH11468" s="93"/>
    </row>
    <row r="11469" spans="21:34" x14ac:dyDescent="0.3">
      <c r="U11469" s="311" t="s">
        <v>49367</v>
      </c>
      <c r="V11469" s="312">
        <v>26002.98</v>
      </c>
      <c r="X11469" s="267" t="s">
        <v>45481</v>
      </c>
      <c r="Y11469" s="268">
        <v>2440655.88</v>
      </c>
      <c r="AA11469" s="229" t="s">
        <v>53422</v>
      </c>
      <c r="AB11469" s="230">
        <v>275584.49</v>
      </c>
      <c r="AD11469" s="209" t="s">
        <v>25458</v>
      </c>
      <c r="AE11469" s="210">
        <v>67875.259999999995</v>
      </c>
      <c r="AF11469" s="93"/>
      <c r="AG11469" s="93"/>
      <c r="AH11469" s="93"/>
    </row>
    <row r="11470" spans="21:34" x14ac:dyDescent="0.3">
      <c r="U11470" s="311" t="s">
        <v>54341</v>
      </c>
      <c r="V11470" s="312">
        <v>32.94</v>
      </c>
      <c r="X11470" s="267" t="s">
        <v>58649</v>
      </c>
      <c r="Y11470" s="268">
        <v>-25719.51</v>
      </c>
      <c r="AA11470" s="229" t="s">
        <v>36612</v>
      </c>
      <c r="AB11470" s="230">
        <v>471.89</v>
      </c>
      <c r="AD11470" s="209" t="s">
        <v>25459</v>
      </c>
      <c r="AE11470" s="210">
        <v>150</v>
      </c>
      <c r="AF11470" s="93"/>
      <c r="AG11470" s="93"/>
      <c r="AH11470" s="93"/>
    </row>
    <row r="11471" spans="21:34" x14ac:dyDescent="0.3">
      <c r="U11471" s="311" t="s">
        <v>54342</v>
      </c>
      <c r="V11471" s="312">
        <v>54240</v>
      </c>
      <c r="X11471" s="267" t="s">
        <v>58886</v>
      </c>
      <c r="Y11471" s="268">
        <v>425000</v>
      </c>
      <c r="AA11471" s="229" t="s">
        <v>53423</v>
      </c>
      <c r="AB11471" s="230">
        <v>1589.5</v>
      </c>
      <c r="AD11471" s="209" t="s">
        <v>25460</v>
      </c>
      <c r="AE11471" s="210">
        <v>20846.68</v>
      </c>
      <c r="AF11471" s="93"/>
      <c r="AG11471" s="93"/>
      <c r="AH11471" s="93"/>
    </row>
    <row r="11472" spans="21:34" x14ac:dyDescent="0.3">
      <c r="U11472" s="311" t="s">
        <v>61682</v>
      </c>
      <c r="V11472" s="312">
        <v>13775</v>
      </c>
      <c r="X11472" s="267" t="s">
        <v>62206</v>
      </c>
      <c r="Y11472" s="268">
        <v>1059390.6000000001</v>
      </c>
      <c r="AA11472" s="229" t="s">
        <v>53424</v>
      </c>
      <c r="AB11472" s="230">
        <v>4095</v>
      </c>
      <c r="AD11472" s="209" t="s">
        <v>25461</v>
      </c>
      <c r="AE11472" s="210">
        <v>566804.30000000005</v>
      </c>
      <c r="AF11472" s="93"/>
      <c r="AG11472" s="93"/>
      <c r="AH11472" s="93"/>
    </row>
    <row r="11473" spans="21:34" x14ac:dyDescent="0.3">
      <c r="U11473" s="311" t="s">
        <v>20423</v>
      </c>
      <c r="V11473" s="312">
        <v>44901.68</v>
      </c>
      <c r="X11473" s="267" t="s">
        <v>58323</v>
      </c>
      <c r="Y11473" s="268">
        <v>604535.65</v>
      </c>
      <c r="AA11473" s="229" t="s">
        <v>53425</v>
      </c>
      <c r="AB11473" s="230">
        <v>44141.35</v>
      </c>
      <c r="AD11473" s="209" t="s">
        <v>25462</v>
      </c>
      <c r="AE11473" s="210">
        <v>15350</v>
      </c>
      <c r="AF11473" s="93"/>
      <c r="AG11473" s="93"/>
      <c r="AH11473" s="93"/>
    </row>
    <row r="11474" spans="21:34" x14ac:dyDescent="0.3">
      <c r="U11474" s="311" t="s">
        <v>20424</v>
      </c>
      <c r="V11474" s="312">
        <v>210578.75</v>
      </c>
      <c r="X11474" s="267" t="s">
        <v>62207</v>
      </c>
      <c r="Y11474" s="268">
        <v>598614</v>
      </c>
      <c r="AA11474" s="229" t="s">
        <v>40568</v>
      </c>
      <c r="AB11474" s="230">
        <v>500849.54</v>
      </c>
      <c r="AD11474" s="209" t="s">
        <v>25463</v>
      </c>
      <c r="AE11474" s="210">
        <v>20465.21</v>
      </c>
      <c r="AF11474" s="93"/>
      <c r="AG11474" s="93"/>
      <c r="AH11474" s="93"/>
    </row>
    <row r="11475" spans="21:34" x14ac:dyDescent="0.3">
      <c r="U11475" s="311" t="s">
        <v>48461</v>
      </c>
      <c r="V11475" s="312">
        <v>169572.62</v>
      </c>
      <c r="X11475" s="267" t="s">
        <v>62208</v>
      </c>
      <c r="Y11475" s="268">
        <v>117837</v>
      </c>
      <c r="AA11475" s="229" t="s">
        <v>42830</v>
      </c>
      <c r="AB11475" s="230">
        <v>3074.4</v>
      </c>
      <c r="AD11475" s="209" t="s">
        <v>14060</v>
      </c>
      <c r="AE11475" s="210">
        <v>32885.040000000001</v>
      </c>
      <c r="AF11475" s="93"/>
      <c r="AG11475" s="93"/>
      <c r="AH11475" s="93"/>
    </row>
    <row r="11476" spans="21:34" x14ac:dyDescent="0.3">
      <c r="U11476" s="311" t="s">
        <v>20425</v>
      </c>
      <c r="V11476" s="312">
        <v>120969.45</v>
      </c>
      <c r="X11476" s="267" t="s">
        <v>45482</v>
      </c>
      <c r="Y11476" s="268">
        <v>22380</v>
      </c>
      <c r="AA11476" s="229" t="s">
        <v>36613</v>
      </c>
      <c r="AB11476" s="230">
        <v>216307.58</v>
      </c>
      <c r="AD11476" s="209" t="s">
        <v>25464</v>
      </c>
      <c r="AE11476" s="210">
        <v>4260.1499999999996</v>
      </c>
      <c r="AF11476" s="93"/>
      <c r="AG11476" s="93"/>
      <c r="AH11476" s="93"/>
    </row>
    <row r="11477" spans="21:34" x14ac:dyDescent="0.3">
      <c r="U11477" s="311" t="s">
        <v>69452</v>
      </c>
      <c r="V11477" s="312">
        <v>61.87</v>
      </c>
      <c r="X11477" s="267" t="s">
        <v>42854</v>
      </c>
      <c r="Y11477" s="268">
        <v>1556.03</v>
      </c>
      <c r="AA11477" s="229" t="s">
        <v>39403</v>
      </c>
      <c r="AB11477" s="230">
        <v>13092.17</v>
      </c>
      <c r="AD11477" s="209" t="s">
        <v>25465</v>
      </c>
      <c r="AE11477" s="210">
        <v>344905.9</v>
      </c>
      <c r="AF11477" s="93"/>
      <c r="AG11477" s="93"/>
      <c r="AH11477" s="93"/>
    </row>
    <row r="11478" spans="21:34" x14ac:dyDescent="0.3">
      <c r="U11478" s="311" t="s">
        <v>20429</v>
      </c>
      <c r="V11478" s="312">
        <v>13122.92</v>
      </c>
      <c r="X11478" s="267" t="s">
        <v>42855</v>
      </c>
      <c r="Y11478" s="268">
        <v>119.04</v>
      </c>
      <c r="AA11478" s="229" t="s">
        <v>49099</v>
      </c>
      <c r="AB11478" s="230">
        <v>293.14999999999998</v>
      </c>
      <c r="AD11478" s="209" t="s">
        <v>25466</v>
      </c>
      <c r="AE11478" s="210">
        <v>175112.88</v>
      </c>
      <c r="AF11478" s="93"/>
      <c r="AG11478" s="93"/>
      <c r="AH11478" s="93"/>
    </row>
    <row r="11479" spans="21:34" x14ac:dyDescent="0.3">
      <c r="U11479" s="311" t="s">
        <v>20430</v>
      </c>
      <c r="V11479" s="312">
        <v>33994.54</v>
      </c>
      <c r="X11479" s="267" t="s">
        <v>42856</v>
      </c>
      <c r="Y11479" s="268">
        <v>381.22</v>
      </c>
      <c r="AA11479" s="229" t="s">
        <v>53426</v>
      </c>
      <c r="AB11479" s="230">
        <v>67844.75</v>
      </c>
      <c r="AD11479" s="209" t="s">
        <v>25467</v>
      </c>
      <c r="AE11479" s="210">
        <v>33239.89</v>
      </c>
      <c r="AF11479" s="93"/>
      <c r="AG11479" s="93"/>
      <c r="AH11479" s="93"/>
    </row>
    <row r="11480" spans="21:34" x14ac:dyDescent="0.3">
      <c r="U11480" s="311" t="s">
        <v>20456</v>
      </c>
      <c r="V11480" s="312">
        <v>45456.86</v>
      </c>
      <c r="X11480" s="267" t="s">
        <v>57754</v>
      </c>
      <c r="Y11480" s="268">
        <v>430297</v>
      </c>
      <c r="AA11480" s="229" t="s">
        <v>53427</v>
      </c>
      <c r="AB11480" s="230">
        <v>120</v>
      </c>
      <c r="AD11480" s="209" t="s">
        <v>25468</v>
      </c>
      <c r="AE11480" s="210">
        <v>8362.5</v>
      </c>
      <c r="AF11480" s="93"/>
      <c r="AG11480" s="93"/>
      <c r="AH11480" s="93"/>
    </row>
    <row r="11481" spans="21:34" x14ac:dyDescent="0.3">
      <c r="U11481" s="311" t="s">
        <v>58035</v>
      </c>
      <c r="V11481" s="312">
        <v>3266.45</v>
      </c>
      <c r="X11481" s="267" t="s">
        <v>57755</v>
      </c>
      <c r="Y11481" s="268">
        <v>32729.360000000001</v>
      </c>
      <c r="AA11481" s="229" t="s">
        <v>53428</v>
      </c>
      <c r="AB11481" s="230">
        <v>13250</v>
      </c>
      <c r="AD11481" s="209" t="s">
        <v>25469</v>
      </c>
      <c r="AE11481" s="210">
        <v>16991.59</v>
      </c>
      <c r="AF11481" s="93"/>
      <c r="AG11481" s="93"/>
      <c r="AH11481" s="93"/>
    </row>
    <row r="11482" spans="21:34" x14ac:dyDescent="0.3">
      <c r="U11482" s="311" t="s">
        <v>20457</v>
      </c>
      <c r="V11482" s="312">
        <v>3667.26</v>
      </c>
      <c r="X11482" s="267" t="s">
        <v>57756</v>
      </c>
      <c r="Y11482" s="268">
        <v>100331.8</v>
      </c>
      <c r="AA11482" s="229" t="s">
        <v>50298</v>
      </c>
      <c r="AB11482" s="230">
        <v>2248.0500000000002</v>
      </c>
      <c r="AD11482" s="209" t="s">
        <v>25470</v>
      </c>
      <c r="AE11482" s="210">
        <v>45020.39</v>
      </c>
      <c r="AF11482" s="93"/>
      <c r="AG11482" s="93"/>
      <c r="AH11482" s="93"/>
    </row>
    <row r="11483" spans="21:34" x14ac:dyDescent="0.3">
      <c r="U11483" s="311" t="s">
        <v>20459</v>
      </c>
      <c r="V11483" s="312">
        <v>2597.2600000000002</v>
      </c>
      <c r="X11483" s="267" t="s">
        <v>59188</v>
      </c>
      <c r="Y11483" s="268">
        <v>22716.01</v>
      </c>
      <c r="AA11483" s="229" t="s">
        <v>49100</v>
      </c>
      <c r="AB11483" s="230">
        <v>6384.9</v>
      </c>
      <c r="AD11483" s="209" t="s">
        <v>25471</v>
      </c>
      <c r="AE11483" s="210">
        <v>51865.75</v>
      </c>
      <c r="AF11483" s="93"/>
      <c r="AG11483" s="93"/>
      <c r="AH11483" s="93"/>
    </row>
    <row r="11484" spans="21:34" x14ac:dyDescent="0.3">
      <c r="U11484" s="311" t="s">
        <v>20460</v>
      </c>
      <c r="V11484" s="312">
        <v>5373.35</v>
      </c>
      <c r="X11484" s="267" t="s">
        <v>63344</v>
      </c>
      <c r="Y11484" s="268">
        <v>66964.83</v>
      </c>
      <c r="AA11484" s="229" t="s">
        <v>49101</v>
      </c>
      <c r="AB11484" s="230">
        <v>14945.61</v>
      </c>
      <c r="AD11484" s="209" t="s">
        <v>25472</v>
      </c>
      <c r="AE11484" s="210">
        <v>79665</v>
      </c>
      <c r="AF11484" s="93"/>
      <c r="AG11484" s="93"/>
      <c r="AH11484" s="93"/>
    </row>
    <row r="11485" spans="21:34" x14ac:dyDescent="0.3">
      <c r="U11485" s="311" t="s">
        <v>40784</v>
      </c>
      <c r="V11485" s="312">
        <v>94.09</v>
      </c>
      <c r="X11485" s="267" t="s">
        <v>53469</v>
      </c>
      <c r="Y11485" s="268">
        <v>69277</v>
      </c>
      <c r="AA11485" s="229" t="s">
        <v>53429</v>
      </c>
      <c r="AB11485" s="230">
        <v>1881.98</v>
      </c>
      <c r="AD11485" s="209" t="s">
        <v>25473</v>
      </c>
      <c r="AE11485" s="210">
        <v>23869</v>
      </c>
      <c r="AF11485" s="93"/>
      <c r="AG11485" s="93"/>
      <c r="AH11485" s="93"/>
    </row>
    <row r="11486" spans="21:34" x14ac:dyDescent="0.3">
      <c r="U11486" s="311" t="s">
        <v>20485</v>
      </c>
      <c r="V11486" s="312">
        <v>4218.75</v>
      </c>
      <c r="X11486" s="267" t="s">
        <v>53470</v>
      </c>
      <c r="Y11486" s="268">
        <v>5299.74</v>
      </c>
      <c r="AA11486" s="229" t="s">
        <v>50299</v>
      </c>
      <c r="AB11486" s="230">
        <v>822.81</v>
      </c>
      <c r="AD11486" s="209" t="s">
        <v>25474</v>
      </c>
      <c r="AE11486" s="210">
        <v>187474</v>
      </c>
      <c r="AF11486" s="93"/>
      <c r="AG11486" s="93"/>
      <c r="AH11486" s="93"/>
    </row>
    <row r="11487" spans="21:34" x14ac:dyDescent="0.3">
      <c r="U11487" s="311" t="s">
        <v>20565</v>
      </c>
      <c r="V11487" s="312">
        <v>242924.86</v>
      </c>
      <c r="X11487" s="267" t="s">
        <v>53471</v>
      </c>
      <c r="Y11487" s="268">
        <v>16972.91</v>
      </c>
      <c r="AA11487" s="229" t="s">
        <v>50300</v>
      </c>
      <c r="AB11487" s="230">
        <v>49938.86</v>
      </c>
      <c r="AD11487" s="209" t="s">
        <v>14061</v>
      </c>
      <c r="AE11487" s="210">
        <v>27686.55</v>
      </c>
      <c r="AF11487" s="93"/>
      <c r="AG11487" s="93"/>
      <c r="AH11487" s="93"/>
    </row>
    <row r="11488" spans="21:34" x14ac:dyDescent="0.3">
      <c r="U11488" s="311" t="s">
        <v>20566</v>
      </c>
      <c r="V11488" s="312">
        <v>141136.29</v>
      </c>
      <c r="X11488" s="267" t="s">
        <v>64797</v>
      </c>
      <c r="Y11488" s="268">
        <v>325</v>
      </c>
      <c r="AA11488" s="229" t="s">
        <v>50301</v>
      </c>
      <c r="AB11488" s="230">
        <v>1204</v>
      </c>
      <c r="AD11488" s="209" t="s">
        <v>25475</v>
      </c>
      <c r="AE11488" s="210">
        <v>27500</v>
      </c>
      <c r="AF11488" s="93"/>
      <c r="AG11488" s="93"/>
      <c r="AH11488" s="93"/>
    </row>
    <row r="11489" spans="21:34" x14ac:dyDescent="0.3">
      <c r="U11489" s="311" t="s">
        <v>20567</v>
      </c>
      <c r="V11489" s="312">
        <v>20429.5</v>
      </c>
      <c r="X11489" s="267" t="s">
        <v>57757</v>
      </c>
      <c r="Y11489" s="268">
        <v>26418.85</v>
      </c>
      <c r="AA11489" s="229" t="s">
        <v>50302</v>
      </c>
      <c r="AB11489" s="230">
        <v>3862.43</v>
      </c>
      <c r="AD11489" s="209" t="s">
        <v>25476</v>
      </c>
      <c r="AE11489" s="210">
        <v>28139.200000000001</v>
      </c>
      <c r="AF11489" s="93"/>
      <c r="AG11489" s="93"/>
      <c r="AH11489" s="93"/>
    </row>
    <row r="11490" spans="21:34" x14ac:dyDescent="0.3">
      <c r="U11490" s="311" t="s">
        <v>20568</v>
      </c>
      <c r="V11490" s="312">
        <v>51784.94</v>
      </c>
      <c r="X11490" s="267" t="s">
        <v>63779</v>
      </c>
      <c r="Y11490" s="268">
        <v>20450.080000000002</v>
      </c>
      <c r="AA11490" s="229" t="s">
        <v>50303</v>
      </c>
      <c r="AB11490" s="230">
        <v>11957.58</v>
      </c>
      <c r="AD11490" s="209" t="s">
        <v>25477</v>
      </c>
      <c r="AE11490" s="210">
        <v>100240.25</v>
      </c>
      <c r="AF11490" s="93"/>
      <c r="AG11490" s="93"/>
      <c r="AH11490" s="93"/>
    </row>
    <row r="11491" spans="21:34" x14ac:dyDescent="0.3">
      <c r="U11491" s="311" t="s">
        <v>20570</v>
      </c>
      <c r="V11491" s="312">
        <v>29870.5</v>
      </c>
      <c r="X11491" s="267" t="s">
        <v>53473</v>
      </c>
      <c r="Y11491" s="268">
        <v>59394.8</v>
      </c>
      <c r="AA11491" s="229" t="s">
        <v>50304</v>
      </c>
      <c r="AB11491" s="230">
        <v>4283.22</v>
      </c>
      <c r="AD11491" s="209" t="s">
        <v>25478</v>
      </c>
      <c r="AE11491" s="210">
        <v>39780</v>
      </c>
      <c r="AF11491" s="93"/>
      <c r="AG11491" s="93"/>
      <c r="AH11491" s="93"/>
    </row>
    <row r="11492" spans="21:34" x14ac:dyDescent="0.3">
      <c r="U11492" s="311" t="s">
        <v>20571</v>
      </c>
      <c r="V11492" s="312">
        <v>105.37</v>
      </c>
      <c r="X11492" s="267" t="s">
        <v>63578</v>
      </c>
      <c r="Y11492" s="268">
        <v>1321.44</v>
      </c>
      <c r="AA11492" s="229" t="s">
        <v>53430</v>
      </c>
      <c r="AB11492" s="230">
        <v>1270.9100000000001</v>
      </c>
      <c r="AD11492" s="209" t="s">
        <v>25479</v>
      </c>
      <c r="AE11492" s="210">
        <v>114811</v>
      </c>
      <c r="AF11492" s="93"/>
      <c r="AG11492" s="93"/>
      <c r="AH11492" s="93"/>
    </row>
    <row r="11493" spans="21:34" x14ac:dyDescent="0.3">
      <c r="U11493" s="311" t="s">
        <v>56801</v>
      </c>
      <c r="V11493" s="312">
        <v>56826</v>
      </c>
      <c r="X11493" s="267" t="s">
        <v>58650</v>
      </c>
      <c r="Y11493" s="268">
        <v>-31.25</v>
      </c>
      <c r="AA11493" s="229" t="s">
        <v>53431</v>
      </c>
      <c r="AB11493" s="230">
        <v>25798</v>
      </c>
      <c r="AD11493" s="209" t="s">
        <v>25480</v>
      </c>
      <c r="AE11493" s="210">
        <v>134429.70000000001</v>
      </c>
      <c r="AF11493" s="93"/>
      <c r="AG11493" s="93"/>
      <c r="AH11493" s="93"/>
    </row>
    <row r="11494" spans="21:34" x14ac:dyDescent="0.3">
      <c r="U11494" s="311" t="s">
        <v>13539</v>
      </c>
      <c r="V11494" s="312">
        <v>25361.89</v>
      </c>
      <c r="X11494" s="267" t="s">
        <v>64798</v>
      </c>
      <c r="Y11494" s="268">
        <v>5858.25</v>
      </c>
      <c r="AA11494" s="229" t="s">
        <v>50305</v>
      </c>
      <c r="AB11494" s="230">
        <v>30000</v>
      </c>
      <c r="AD11494" s="209" t="s">
        <v>25481</v>
      </c>
      <c r="AE11494" s="210">
        <v>52193.36</v>
      </c>
      <c r="AF11494" s="93"/>
      <c r="AG11494" s="93"/>
      <c r="AH11494" s="93"/>
    </row>
    <row r="11495" spans="21:34" x14ac:dyDescent="0.3">
      <c r="U11495" s="311" t="s">
        <v>20575</v>
      </c>
      <c r="V11495" s="312">
        <v>48516.4</v>
      </c>
      <c r="X11495" s="267" t="s">
        <v>35504</v>
      </c>
      <c r="Y11495" s="268">
        <v>139200</v>
      </c>
      <c r="AA11495" s="229" t="s">
        <v>45452</v>
      </c>
      <c r="AB11495" s="230">
        <v>609997.73</v>
      </c>
      <c r="AD11495" s="209" t="s">
        <v>25482</v>
      </c>
      <c r="AE11495" s="210">
        <v>60493.94</v>
      </c>
      <c r="AF11495" s="93"/>
      <c r="AG11495" s="93"/>
      <c r="AH11495" s="93"/>
    </row>
    <row r="11496" spans="21:34" x14ac:dyDescent="0.3">
      <c r="U11496" s="311" t="s">
        <v>40787</v>
      </c>
      <c r="V11496" s="312">
        <v>478200</v>
      </c>
      <c r="X11496" s="267" t="s">
        <v>35506</v>
      </c>
      <c r="Y11496" s="268">
        <v>295190.48</v>
      </c>
      <c r="AA11496" s="229" t="s">
        <v>45453</v>
      </c>
      <c r="AB11496" s="230">
        <v>46676.51</v>
      </c>
      <c r="AD11496" s="209" t="s">
        <v>25483</v>
      </c>
      <c r="AE11496" s="210">
        <v>112617</v>
      </c>
      <c r="AF11496" s="93"/>
      <c r="AG11496" s="93"/>
      <c r="AH11496" s="93"/>
    </row>
    <row r="11497" spans="21:34" x14ac:dyDescent="0.3">
      <c r="U11497" s="311" t="s">
        <v>61683</v>
      </c>
      <c r="V11497" s="312">
        <v>2506.7199999999998</v>
      </c>
      <c r="X11497" s="267" t="s">
        <v>35507</v>
      </c>
      <c r="Y11497" s="268">
        <v>205874.13</v>
      </c>
      <c r="AA11497" s="229" t="s">
        <v>45454</v>
      </c>
      <c r="AB11497" s="230">
        <v>381655</v>
      </c>
      <c r="AD11497" s="209" t="s">
        <v>25484</v>
      </c>
      <c r="AE11497" s="210">
        <v>30811.4</v>
      </c>
      <c r="AF11497" s="93"/>
      <c r="AG11497" s="93"/>
      <c r="AH11497" s="93"/>
    </row>
    <row r="11498" spans="21:34" x14ac:dyDescent="0.3">
      <c r="U11498" s="311" t="s">
        <v>49368</v>
      </c>
      <c r="V11498" s="312">
        <v>9162</v>
      </c>
      <c r="X11498" s="267" t="s">
        <v>58651</v>
      </c>
      <c r="Y11498" s="268">
        <v>39101.449999999997</v>
      </c>
      <c r="AA11498" s="229" t="s">
        <v>45455</v>
      </c>
      <c r="AB11498" s="230">
        <v>29181.42</v>
      </c>
      <c r="AD11498" s="209" t="s">
        <v>25485</v>
      </c>
      <c r="AE11498" s="210">
        <v>301480.78999999998</v>
      </c>
      <c r="AF11498" s="93"/>
      <c r="AG11498" s="93"/>
      <c r="AH11498" s="93"/>
    </row>
    <row r="11499" spans="21:34" x14ac:dyDescent="0.3">
      <c r="U11499" s="311" t="s">
        <v>54346</v>
      </c>
      <c r="V11499" s="312">
        <v>3372.72</v>
      </c>
      <c r="X11499" s="267" t="s">
        <v>53474</v>
      </c>
      <c r="Y11499" s="268">
        <v>5856.99</v>
      </c>
      <c r="AA11499" s="229" t="s">
        <v>34000</v>
      </c>
      <c r="AB11499" s="230">
        <v>100449.95</v>
      </c>
      <c r="AD11499" s="209" t="s">
        <v>25486</v>
      </c>
      <c r="AE11499" s="210">
        <v>215933.15</v>
      </c>
      <c r="AF11499" s="93"/>
      <c r="AG11499" s="93"/>
      <c r="AH11499" s="93"/>
    </row>
    <row r="11500" spans="21:34" x14ac:dyDescent="0.3">
      <c r="U11500" s="311" t="s">
        <v>20577</v>
      </c>
      <c r="V11500" s="312">
        <v>4322.5</v>
      </c>
      <c r="X11500" s="267" t="s">
        <v>34042</v>
      </c>
      <c r="Y11500" s="268">
        <v>8247.43</v>
      </c>
      <c r="AA11500" s="229" t="s">
        <v>34001</v>
      </c>
      <c r="AB11500" s="230">
        <v>6556.3</v>
      </c>
      <c r="AD11500" s="209" t="s">
        <v>25487</v>
      </c>
      <c r="AE11500" s="210">
        <v>316580.65999999997</v>
      </c>
      <c r="AF11500" s="93"/>
      <c r="AG11500" s="93"/>
      <c r="AH11500" s="93"/>
    </row>
    <row r="11501" spans="21:34" x14ac:dyDescent="0.3">
      <c r="U11501" s="311" t="s">
        <v>63485</v>
      </c>
      <c r="V11501" s="312">
        <v>2400</v>
      </c>
      <c r="X11501" s="267" t="s">
        <v>35508</v>
      </c>
      <c r="Y11501" s="268">
        <v>32501.26</v>
      </c>
      <c r="AA11501" s="229" t="s">
        <v>42831</v>
      </c>
      <c r="AB11501" s="230">
        <v>441</v>
      </c>
      <c r="AD11501" s="209" t="s">
        <v>25488</v>
      </c>
      <c r="AE11501" s="210">
        <v>244.36</v>
      </c>
      <c r="AF11501" s="93"/>
      <c r="AG11501" s="93"/>
      <c r="AH11501" s="93"/>
    </row>
    <row r="11502" spans="21:34" x14ac:dyDescent="0.3">
      <c r="U11502" s="311" t="s">
        <v>40788</v>
      </c>
      <c r="V11502" s="312">
        <v>250</v>
      </c>
      <c r="X11502" s="267" t="s">
        <v>47191</v>
      </c>
      <c r="Y11502" s="268">
        <v>258.14</v>
      </c>
      <c r="AA11502" s="229" t="s">
        <v>34002</v>
      </c>
      <c r="AB11502" s="230">
        <v>25.17</v>
      </c>
      <c r="AD11502" s="209" t="s">
        <v>25489</v>
      </c>
      <c r="AE11502" s="210">
        <v>6718.75</v>
      </c>
      <c r="AF11502" s="93"/>
      <c r="AG11502" s="93"/>
      <c r="AH11502" s="93"/>
    </row>
    <row r="11503" spans="21:34" x14ac:dyDescent="0.3">
      <c r="U11503" s="311" t="s">
        <v>20579</v>
      </c>
      <c r="V11503" s="312">
        <v>632.73</v>
      </c>
      <c r="X11503" s="267" t="s">
        <v>34043</v>
      </c>
      <c r="Y11503" s="268">
        <v>119223.85</v>
      </c>
      <c r="AA11503" s="229" t="s">
        <v>25917</v>
      </c>
      <c r="AB11503" s="230">
        <v>8248.49</v>
      </c>
      <c r="AD11503" s="209" t="s">
        <v>25490</v>
      </c>
      <c r="AE11503" s="210">
        <v>159473.66</v>
      </c>
      <c r="AF11503" s="93"/>
      <c r="AG11503" s="93"/>
      <c r="AH11503" s="93"/>
    </row>
    <row r="11504" spans="21:34" x14ac:dyDescent="0.3">
      <c r="U11504" s="311" t="s">
        <v>13542</v>
      </c>
      <c r="V11504" s="312">
        <v>84080.37</v>
      </c>
      <c r="X11504" s="267" t="s">
        <v>40577</v>
      </c>
      <c r="Y11504" s="268">
        <v>1882.5</v>
      </c>
      <c r="AA11504" s="229" t="s">
        <v>39405</v>
      </c>
      <c r="AB11504" s="230">
        <v>7227.7</v>
      </c>
      <c r="AD11504" s="209" t="s">
        <v>25491</v>
      </c>
      <c r="AE11504" s="210">
        <v>1600</v>
      </c>
      <c r="AF11504" s="93"/>
      <c r="AG11504" s="93"/>
      <c r="AH11504" s="93"/>
    </row>
    <row r="11505" spans="21:34" x14ac:dyDescent="0.3">
      <c r="U11505" s="311" t="s">
        <v>13543</v>
      </c>
      <c r="V11505" s="312">
        <v>258775.41</v>
      </c>
      <c r="X11505" s="267" t="s">
        <v>34044</v>
      </c>
      <c r="Y11505" s="268">
        <v>1222433.26</v>
      </c>
      <c r="AA11505" s="229" t="s">
        <v>50306</v>
      </c>
      <c r="AB11505" s="230">
        <v>44570.559999999998</v>
      </c>
      <c r="AD11505" s="209" t="s">
        <v>25492</v>
      </c>
      <c r="AE11505" s="210">
        <v>80048.710000000006</v>
      </c>
      <c r="AF11505" s="93"/>
      <c r="AG11505" s="93"/>
      <c r="AH11505" s="93"/>
    </row>
    <row r="11506" spans="21:34" x14ac:dyDescent="0.3">
      <c r="U11506" s="311" t="s">
        <v>13544</v>
      </c>
      <c r="V11506" s="312">
        <v>61359.89</v>
      </c>
      <c r="X11506" s="267" t="s">
        <v>26211</v>
      </c>
      <c r="Y11506" s="268">
        <v>385120.52</v>
      </c>
      <c r="AA11506" s="229" t="s">
        <v>25925</v>
      </c>
      <c r="AB11506" s="230">
        <v>25555.06</v>
      </c>
      <c r="AD11506" s="209" t="s">
        <v>25493</v>
      </c>
      <c r="AE11506" s="210">
        <v>4030</v>
      </c>
      <c r="AF11506" s="93"/>
      <c r="AG11506" s="93"/>
      <c r="AH11506" s="93"/>
    </row>
    <row r="11507" spans="21:34" x14ac:dyDescent="0.3">
      <c r="U11507" s="311" t="s">
        <v>13545</v>
      </c>
      <c r="V11507" s="312">
        <v>1860211.65</v>
      </c>
      <c r="X11507" s="267" t="s">
        <v>56486</v>
      </c>
      <c r="Y11507" s="268">
        <v>6336</v>
      </c>
      <c r="AA11507" s="229" t="s">
        <v>25927</v>
      </c>
      <c r="AB11507" s="230">
        <v>93461.11</v>
      </c>
      <c r="AD11507" s="209" t="s">
        <v>25494</v>
      </c>
      <c r="AE11507" s="210">
        <v>39010.03</v>
      </c>
      <c r="AF11507" s="93"/>
      <c r="AG11507" s="93"/>
      <c r="AH11507" s="93"/>
    </row>
    <row r="11508" spans="21:34" x14ac:dyDescent="0.3">
      <c r="U11508" s="311" t="s">
        <v>50652</v>
      </c>
      <c r="V11508" s="312">
        <v>584.30999999999995</v>
      </c>
      <c r="X11508" s="267" t="s">
        <v>36638</v>
      </c>
      <c r="Y11508" s="268">
        <v>64503.47</v>
      </c>
      <c r="AA11508" s="229" t="s">
        <v>25929</v>
      </c>
      <c r="AB11508" s="230">
        <v>10721.65</v>
      </c>
      <c r="AD11508" s="209" t="s">
        <v>25495</v>
      </c>
      <c r="AE11508" s="210">
        <v>29091.11</v>
      </c>
      <c r="AF11508" s="93"/>
      <c r="AG11508" s="93"/>
      <c r="AH11508" s="93"/>
    </row>
    <row r="11509" spans="21:34" x14ac:dyDescent="0.3">
      <c r="U11509" s="311" t="s">
        <v>69453</v>
      </c>
      <c r="V11509" s="312">
        <v>425</v>
      </c>
      <c r="X11509" s="267" t="s">
        <v>53475</v>
      </c>
      <c r="Y11509" s="268">
        <v>816137.51</v>
      </c>
      <c r="AA11509" s="229" t="s">
        <v>42832</v>
      </c>
      <c r="AB11509" s="230">
        <v>-4281.8100000000004</v>
      </c>
      <c r="AD11509" s="209" t="s">
        <v>25496</v>
      </c>
      <c r="AE11509" s="210">
        <v>23831.8</v>
      </c>
      <c r="AF11509" s="93"/>
      <c r="AG11509" s="93"/>
      <c r="AH11509" s="93"/>
    </row>
    <row r="11510" spans="21:34" x14ac:dyDescent="0.3">
      <c r="U11510" s="311" t="s">
        <v>20583</v>
      </c>
      <c r="V11510" s="312">
        <v>218.17</v>
      </c>
      <c r="X11510" s="267" t="s">
        <v>34045</v>
      </c>
      <c r="Y11510" s="268">
        <v>747.38</v>
      </c>
      <c r="AA11510" s="229" t="s">
        <v>39406</v>
      </c>
      <c r="AB11510" s="230">
        <v>114.1</v>
      </c>
      <c r="AD11510" s="209" t="s">
        <v>25497</v>
      </c>
      <c r="AE11510" s="210">
        <v>12259.79</v>
      </c>
      <c r="AF11510" s="93"/>
      <c r="AG11510" s="93"/>
      <c r="AH11510" s="93"/>
    </row>
    <row r="11511" spans="21:34" x14ac:dyDescent="0.3">
      <c r="U11511" s="311" t="s">
        <v>49369</v>
      </c>
      <c r="V11511" s="312">
        <v>13795.28</v>
      </c>
      <c r="X11511" s="267" t="s">
        <v>26212</v>
      </c>
      <c r="Y11511" s="268">
        <v>251186.69</v>
      </c>
      <c r="AA11511" s="229" t="s">
        <v>34003</v>
      </c>
      <c r="AB11511" s="230">
        <v>2129.9</v>
      </c>
      <c r="AD11511" s="209" t="s">
        <v>25498</v>
      </c>
      <c r="AE11511" s="210">
        <v>175112.88</v>
      </c>
      <c r="AF11511" s="93"/>
      <c r="AG11511" s="93"/>
      <c r="AH11511" s="93"/>
    </row>
    <row r="11512" spans="21:34" x14ac:dyDescent="0.3">
      <c r="U11512" s="311" t="s">
        <v>20585</v>
      </c>
      <c r="V11512" s="312">
        <v>94735.23</v>
      </c>
      <c r="X11512" s="267" t="s">
        <v>26213</v>
      </c>
      <c r="Y11512" s="268">
        <v>495448</v>
      </c>
      <c r="AA11512" s="229" t="s">
        <v>53432</v>
      </c>
      <c r="AB11512" s="230">
        <v>1199.6300000000001</v>
      </c>
      <c r="AD11512" s="209" t="s">
        <v>25499</v>
      </c>
      <c r="AE11512" s="210">
        <v>159473.66</v>
      </c>
      <c r="AF11512" s="93"/>
      <c r="AG11512" s="93"/>
      <c r="AH11512" s="93"/>
    </row>
    <row r="11513" spans="21:34" x14ac:dyDescent="0.3">
      <c r="U11513" s="311" t="s">
        <v>69454</v>
      </c>
      <c r="V11513" s="312">
        <v>33384</v>
      </c>
      <c r="X11513" s="267" t="s">
        <v>35511</v>
      </c>
      <c r="Y11513" s="268">
        <v>73969.2</v>
      </c>
      <c r="AA11513" s="229" t="s">
        <v>53433</v>
      </c>
      <c r="AB11513" s="230">
        <v>4860.17</v>
      </c>
      <c r="AD11513" s="209" t="s">
        <v>25500</v>
      </c>
      <c r="AE11513" s="210">
        <v>34839.89</v>
      </c>
      <c r="AF11513" s="93"/>
      <c r="AG11513" s="93"/>
      <c r="AH11513" s="93"/>
    </row>
    <row r="11514" spans="21:34" x14ac:dyDescent="0.3">
      <c r="U11514" s="311" t="s">
        <v>13546</v>
      </c>
      <c r="V11514" s="312">
        <v>105972.71</v>
      </c>
      <c r="X11514" s="267" t="s">
        <v>39419</v>
      </c>
      <c r="Y11514" s="268">
        <v>95199.05</v>
      </c>
      <c r="AA11514" s="229" t="s">
        <v>53434</v>
      </c>
      <c r="AB11514" s="230">
        <v>463.59</v>
      </c>
      <c r="AD11514" s="209" t="s">
        <v>25501</v>
      </c>
      <c r="AE11514" s="210">
        <v>80048.710000000006</v>
      </c>
      <c r="AF11514" s="93"/>
      <c r="AG11514" s="93"/>
      <c r="AH11514" s="93"/>
    </row>
    <row r="11515" spans="21:34" x14ac:dyDescent="0.3">
      <c r="U11515" s="311" t="s">
        <v>20586</v>
      </c>
      <c r="V11515" s="312">
        <v>1613.84</v>
      </c>
      <c r="X11515" s="267" t="s">
        <v>62779</v>
      </c>
      <c r="Y11515" s="268">
        <v>28765.21</v>
      </c>
      <c r="AA11515" s="229" t="s">
        <v>53435</v>
      </c>
      <c r="AB11515" s="230">
        <v>1460.41</v>
      </c>
      <c r="AD11515" s="209" t="s">
        <v>25502</v>
      </c>
      <c r="AE11515" s="210">
        <v>4030</v>
      </c>
      <c r="AF11515" s="93"/>
      <c r="AG11515" s="93"/>
      <c r="AH11515" s="93"/>
    </row>
    <row r="11516" spans="21:34" x14ac:dyDescent="0.3">
      <c r="U11516" s="311" t="s">
        <v>20587</v>
      </c>
      <c r="V11516" s="312">
        <v>126501.68</v>
      </c>
      <c r="X11516" s="267" t="s">
        <v>56487</v>
      </c>
      <c r="Y11516" s="268">
        <v>613.41999999999996</v>
      </c>
      <c r="AA11516" s="229" t="s">
        <v>35486</v>
      </c>
      <c r="AB11516" s="230">
        <v>1169.5</v>
      </c>
      <c r="AD11516" s="209" t="s">
        <v>14062</v>
      </c>
      <c r="AE11516" s="210">
        <v>66696.58</v>
      </c>
      <c r="AF11516" s="93"/>
      <c r="AG11516" s="93"/>
      <c r="AH11516" s="93"/>
    </row>
    <row r="11517" spans="21:34" x14ac:dyDescent="0.3">
      <c r="U11517" s="311" t="s">
        <v>13548</v>
      </c>
      <c r="V11517" s="312">
        <v>4131.18</v>
      </c>
      <c r="X11517" s="267" t="s">
        <v>36639</v>
      </c>
      <c r="Y11517" s="268">
        <v>94378.19</v>
      </c>
      <c r="AA11517" s="229" t="s">
        <v>50307</v>
      </c>
      <c r="AB11517" s="230">
        <v>529.02</v>
      </c>
      <c r="AD11517" s="209" t="s">
        <v>25503</v>
      </c>
      <c r="AE11517" s="210">
        <v>29091.11</v>
      </c>
      <c r="AF11517" s="93"/>
      <c r="AG11517" s="93"/>
      <c r="AH11517" s="93"/>
    </row>
    <row r="11518" spans="21:34" x14ac:dyDescent="0.3">
      <c r="U11518" s="311" t="s">
        <v>20588</v>
      </c>
      <c r="V11518" s="312">
        <v>858.99</v>
      </c>
      <c r="X11518" s="267" t="s">
        <v>35512</v>
      </c>
      <c r="Y11518" s="268">
        <v>141981.20000000001</v>
      </c>
      <c r="AA11518" s="229" t="s">
        <v>36617</v>
      </c>
      <c r="AB11518" s="230">
        <v>1891.5</v>
      </c>
      <c r="AD11518" s="209" t="s">
        <v>25504</v>
      </c>
      <c r="AE11518" s="210">
        <v>8362.5</v>
      </c>
      <c r="AF11518" s="93"/>
      <c r="AG11518" s="93"/>
      <c r="AH11518" s="93"/>
    </row>
    <row r="11519" spans="21:34" x14ac:dyDescent="0.3">
      <c r="U11519" s="311" t="s">
        <v>33590</v>
      </c>
      <c r="V11519" s="312">
        <v>-13622.6</v>
      </c>
      <c r="X11519" s="267" t="s">
        <v>40578</v>
      </c>
      <c r="Y11519" s="268">
        <v>97</v>
      </c>
      <c r="AA11519" s="229" t="s">
        <v>25932</v>
      </c>
      <c r="AB11519" s="230">
        <v>25410</v>
      </c>
      <c r="AD11519" s="209" t="s">
        <v>25505</v>
      </c>
      <c r="AE11519" s="210">
        <v>40823.39</v>
      </c>
      <c r="AF11519" s="93"/>
      <c r="AG11519" s="93"/>
      <c r="AH11519" s="93"/>
    </row>
    <row r="11520" spans="21:34" x14ac:dyDescent="0.3">
      <c r="U11520" s="311" t="s">
        <v>40789</v>
      </c>
      <c r="V11520" s="312">
        <v>434581.05</v>
      </c>
      <c r="X11520" s="267" t="s">
        <v>26214</v>
      </c>
      <c r="Y11520" s="268">
        <v>733212.77</v>
      </c>
      <c r="AA11520" s="229" t="s">
        <v>25934</v>
      </c>
      <c r="AB11520" s="230">
        <v>1723.68</v>
      </c>
      <c r="AD11520" s="209" t="s">
        <v>25506</v>
      </c>
      <c r="AE11520" s="210">
        <v>45020.39</v>
      </c>
      <c r="AF11520" s="93"/>
      <c r="AG11520" s="93"/>
      <c r="AH11520" s="93"/>
    </row>
    <row r="11521" spans="21:34" x14ac:dyDescent="0.3">
      <c r="U11521" s="311" t="s">
        <v>20658</v>
      </c>
      <c r="V11521" s="312">
        <v>206761.38</v>
      </c>
      <c r="X11521" s="267" t="s">
        <v>39420</v>
      </c>
      <c r="Y11521" s="268">
        <v>385158.5</v>
      </c>
      <c r="AA11521" s="229" t="s">
        <v>25935</v>
      </c>
      <c r="AB11521" s="230">
        <v>5508.91</v>
      </c>
      <c r="AD11521" s="209" t="s">
        <v>25507</v>
      </c>
      <c r="AE11521" s="210">
        <v>241594.7</v>
      </c>
      <c r="AF11521" s="93"/>
      <c r="AG11521" s="93"/>
      <c r="AH11521" s="93"/>
    </row>
    <row r="11522" spans="21:34" x14ac:dyDescent="0.3">
      <c r="U11522" s="311" t="s">
        <v>50653</v>
      </c>
      <c r="V11522" s="312">
        <v>55918.23</v>
      </c>
      <c r="X11522" s="267" t="s">
        <v>50323</v>
      </c>
      <c r="Y11522" s="268">
        <v>1399898.43</v>
      </c>
      <c r="AA11522" s="229" t="s">
        <v>25936</v>
      </c>
      <c r="AB11522" s="230">
        <v>371.14</v>
      </c>
      <c r="AD11522" s="209" t="s">
        <v>25508</v>
      </c>
      <c r="AE11522" s="210">
        <v>43315.55</v>
      </c>
      <c r="AF11522" s="93"/>
      <c r="AG11522" s="93"/>
      <c r="AH11522" s="93"/>
    </row>
    <row r="11523" spans="21:34" x14ac:dyDescent="0.3">
      <c r="U11523" s="311" t="s">
        <v>35065</v>
      </c>
      <c r="V11523" s="312">
        <v>468803.32</v>
      </c>
      <c r="X11523" s="267" t="s">
        <v>40579</v>
      </c>
      <c r="Y11523" s="268">
        <v>238897.3</v>
      </c>
      <c r="AA11523" s="229" t="s">
        <v>25937</v>
      </c>
      <c r="AB11523" s="230">
        <v>1768.55</v>
      </c>
      <c r="AD11523" s="209" t="s">
        <v>25509</v>
      </c>
      <c r="AE11523" s="210">
        <v>570165.1</v>
      </c>
      <c r="AF11523" s="93"/>
      <c r="AG11523" s="93"/>
      <c r="AH11523" s="93"/>
    </row>
    <row r="11524" spans="21:34" x14ac:dyDescent="0.3">
      <c r="U11524" s="311" t="s">
        <v>35066</v>
      </c>
      <c r="V11524" s="312">
        <v>933.68</v>
      </c>
      <c r="X11524" s="267" t="s">
        <v>36640</v>
      </c>
      <c r="Y11524" s="268">
        <v>2631.69</v>
      </c>
      <c r="AA11524" s="229" t="s">
        <v>25938</v>
      </c>
      <c r="AB11524" s="230">
        <v>9505.14</v>
      </c>
      <c r="AD11524" s="209" t="s">
        <v>25510</v>
      </c>
      <c r="AE11524" s="210">
        <v>67212.69</v>
      </c>
      <c r="AF11524" s="93"/>
      <c r="AG11524" s="93"/>
      <c r="AH11524" s="93"/>
    </row>
    <row r="11525" spans="21:34" x14ac:dyDescent="0.3">
      <c r="U11525" s="311" t="s">
        <v>33603</v>
      </c>
      <c r="V11525" s="312">
        <v>144472</v>
      </c>
      <c r="X11525" s="267" t="s">
        <v>58652</v>
      </c>
      <c r="Y11525" s="268">
        <v>-38583.199999999997</v>
      </c>
      <c r="AA11525" s="229" t="s">
        <v>25939</v>
      </c>
      <c r="AB11525" s="230">
        <v>727.12</v>
      </c>
      <c r="AD11525" s="209" t="s">
        <v>25511</v>
      </c>
      <c r="AE11525" s="210">
        <v>100240.25</v>
      </c>
      <c r="AF11525" s="93"/>
      <c r="AG11525" s="93"/>
      <c r="AH11525" s="93"/>
    </row>
    <row r="11526" spans="21:34" x14ac:dyDescent="0.3">
      <c r="U11526" s="311" t="s">
        <v>20662</v>
      </c>
      <c r="V11526" s="312">
        <v>213735.59</v>
      </c>
      <c r="X11526" s="267" t="s">
        <v>63879</v>
      </c>
      <c r="Y11526" s="268">
        <v>1432045.32</v>
      </c>
      <c r="AA11526" s="229" t="s">
        <v>48195</v>
      </c>
      <c r="AB11526" s="230">
        <v>831.2</v>
      </c>
      <c r="AD11526" s="209" t="s">
        <v>25512</v>
      </c>
      <c r="AE11526" s="210">
        <v>215933.15</v>
      </c>
      <c r="AF11526" s="93"/>
      <c r="AG11526" s="93"/>
      <c r="AH11526" s="93"/>
    </row>
    <row r="11527" spans="21:34" x14ac:dyDescent="0.3">
      <c r="U11527" s="311" t="s">
        <v>20664</v>
      </c>
      <c r="V11527" s="312">
        <v>5767045.9000000004</v>
      </c>
      <c r="X11527" s="267" t="s">
        <v>56488</v>
      </c>
      <c r="Y11527" s="268">
        <v>293105.42</v>
      </c>
      <c r="AA11527" s="229" t="s">
        <v>25940</v>
      </c>
      <c r="AB11527" s="230">
        <v>592.66999999999996</v>
      </c>
      <c r="AD11527" s="209" t="s">
        <v>25513</v>
      </c>
      <c r="AE11527" s="210">
        <v>658645.66</v>
      </c>
      <c r="AF11527" s="93"/>
      <c r="AG11527" s="93"/>
      <c r="AH11527" s="93"/>
    </row>
    <row r="11528" spans="21:34" x14ac:dyDescent="0.3">
      <c r="U11528" s="311" t="s">
        <v>20666</v>
      </c>
      <c r="V11528" s="312">
        <v>41514.36</v>
      </c>
      <c r="X11528" s="267" t="s">
        <v>40580</v>
      </c>
      <c r="Y11528" s="268">
        <v>168558.82</v>
      </c>
      <c r="AA11528" s="229" t="s">
        <v>34004</v>
      </c>
      <c r="AB11528" s="230">
        <v>11346.52</v>
      </c>
      <c r="AD11528" s="209" t="s">
        <v>25514</v>
      </c>
      <c r="AE11528" s="210">
        <v>1000</v>
      </c>
      <c r="AF11528" s="93"/>
      <c r="AG11528" s="93"/>
      <c r="AH11528" s="93"/>
    </row>
    <row r="11529" spans="21:34" x14ac:dyDescent="0.3">
      <c r="U11529" s="311" t="s">
        <v>33605</v>
      </c>
      <c r="V11529" s="312">
        <v>208628.01</v>
      </c>
      <c r="X11529" s="267" t="s">
        <v>57758</v>
      </c>
      <c r="Y11529" s="268">
        <v>3375</v>
      </c>
      <c r="AA11529" s="229" t="s">
        <v>34005</v>
      </c>
      <c r="AB11529" s="230">
        <v>48033.43</v>
      </c>
      <c r="AD11529" s="209" t="s">
        <v>25515</v>
      </c>
      <c r="AE11529" s="210">
        <v>7250</v>
      </c>
      <c r="AF11529" s="93"/>
      <c r="AG11529" s="93"/>
      <c r="AH11529" s="93"/>
    </row>
    <row r="11530" spans="21:34" x14ac:dyDescent="0.3">
      <c r="U11530" s="311" t="s">
        <v>33606</v>
      </c>
      <c r="V11530" s="312">
        <v>4910</v>
      </c>
      <c r="X11530" s="267" t="s">
        <v>57759</v>
      </c>
      <c r="Y11530" s="268">
        <v>258.18</v>
      </c>
      <c r="AA11530" s="229" t="s">
        <v>34006</v>
      </c>
      <c r="AB11530" s="230">
        <v>12498.48</v>
      </c>
      <c r="AD11530" s="209" t="s">
        <v>25516</v>
      </c>
      <c r="AE11530" s="210">
        <v>631.13</v>
      </c>
      <c r="AF11530" s="93"/>
      <c r="AG11530" s="93"/>
      <c r="AH11530" s="93"/>
    </row>
    <row r="11531" spans="21:34" x14ac:dyDescent="0.3">
      <c r="U11531" s="311" t="s">
        <v>58763</v>
      </c>
      <c r="V11531" s="312">
        <v>680</v>
      </c>
      <c r="X11531" s="267" t="s">
        <v>57760</v>
      </c>
      <c r="Y11531" s="268">
        <v>826.89</v>
      </c>
      <c r="AA11531" s="229" t="s">
        <v>34007</v>
      </c>
      <c r="AB11531" s="230">
        <v>41122.61</v>
      </c>
      <c r="AD11531" s="209" t="s">
        <v>25517</v>
      </c>
      <c r="AE11531" s="210">
        <v>1788.6</v>
      </c>
      <c r="AF11531" s="93"/>
      <c r="AG11531" s="93"/>
      <c r="AH11531" s="93"/>
    </row>
    <row r="11532" spans="21:34" x14ac:dyDescent="0.3">
      <c r="U11532" s="311" t="s">
        <v>20667</v>
      </c>
      <c r="V11532" s="312">
        <v>100631.09</v>
      </c>
      <c r="X11532" s="267" t="s">
        <v>64799</v>
      </c>
      <c r="Y11532" s="268">
        <v>816.4</v>
      </c>
      <c r="AA11532" s="229" t="s">
        <v>34008</v>
      </c>
      <c r="AB11532" s="230">
        <v>5041.92</v>
      </c>
      <c r="AD11532" s="209" t="s">
        <v>25518</v>
      </c>
      <c r="AE11532" s="210">
        <v>429.27</v>
      </c>
      <c r="AF11532" s="93"/>
      <c r="AG11532" s="93"/>
      <c r="AH11532" s="93"/>
    </row>
    <row r="11533" spans="21:34" x14ac:dyDescent="0.3">
      <c r="U11533" s="311" t="s">
        <v>35067</v>
      </c>
      <c r="V11533" s="312">
        <v>8004449.5999999996</v>
      </c>
      <c r="X11533" s="267" t="s">
        <v>64800</v>
      </c>
      <c r="Y11533" s="268">
        <v>602.89</v>
      </c>
      <c r="AA11533" s="229" t="s">
        <v>34009</v>
      </c>
      <c r="AB11533" s="230">
        <v>1139.32</v>
      </c>
      <c r="AD11533" s="209" t="s">
        <v>25519</v>
      </c>
      <c r="AE11533" s="210">
        <v>481</v>
      </c>
      <c r="AF11533" s="93"/>
      <c r="AG11533" s="93"/>
      <c r="AH11533" s="93"/>
    </row>
    <row r="11534" spans="21:34" x14ac:dyDescent="0.3">
      <c r="U11534" s="311" t="s">
        <v>20668</v>
      </c>
      <c r="V11534" s="312">
        <v>339048.08</v>
      </c>
      <c r="X11534" s="267" t="s">
        <v>47192</v>
      </c>
      <c r="Y11534" s="268">
        <v>258000</v>
      </c>
      <c r="AA11534" s="229" t="s">
        <v>40569</v>
      </c>
      <c r="AB11534" s="230">
        <v>15043.5</v>
      </c>
      <c r="AD11534" s="209" t="s">
        <v>25520</v>
      </c>
      <c r="AE11534" s="210">
        <v>1403</v>
      </c>
      <c r="AF11534" s="93"/>
      <c r="AG11534" s="93"/>
      <c r="AH11534" s="93"/>
    </row>
    <row r="11535" spans="21:34" x14ac:dyDescent="0.3">
      <c r="U11535" s="311" t="s">
        <v>20669</v>
      </c>
      <c r="V11535" s="312">
        <v>2900350</v>
      </c>
      <c r="X11535" s="267" t="s">
        <v>47193</v>
      </c>
      <c r="Y11535" s="268">
        <v>1179.8</v>
      </c>
      <c r="AA11535" s="229" t="s">
        <v>34010</v>
      </c>
      <c r="AB11535" s="230">
        <v>5741.98</v>
      </c>
      <c r="AD11535" s="209" t="s">
        <v>25521</v>
      </c>
      <c r="AE11535" s="210">
        <v>2000</v>
      </c>
      <c r="AF11535" s="93"/>
      <c r="AG11535" s="93"/>
      <c r="AH11535" s="93"/>
    </row>
    <row r="11536" spans="21:34" x14ac:dyDescent="0.3">
      <c r="U11536" s="311" t="s">
        <v>36296</v>
      </c>
      <c r="V11536" s="312">
        <v>1013.69</v>
      </c>
      <c r="X11536" s="267" t="s">
        <v>47194</v>
      </c>
      <c r="Y11536" s="268">
        <v>19827.259999999998</v>
      </c>
      <c r="AA11536" s="229" t="s">
        <v>36618</v>
      </c>
      <c r="AB11536" s="230">
        <v>3233.5</v>
      </c>
      <c r="AD11536" s="209" t="s">
        <v>25522</v>
      </c>
      <c r="AE11536" s="210">
        <v>11000</v>
      </c>
      <c r="AF11536" s="93"/>
      <c r="AG11536" s="93"/>
      <c r="AH11536" s="93"/>
    </row>
    <row r="11537" spans="21:34" x14ac:dyDescent="0.3">
      <c r="U11537" s="311" t="s">
        <v>13565</v>
      </c>
      <c r="V11537" s="312">
        <v>2700</v>
      </c>
      <c r="X11537" s="267" t="s">
        <v>47195</v>
      </c>
      <c r="Y11537" s="268">
        <v>63499.05</v>
      </c>
      <c r="AA11537" s="229" t="s">
        <v>34011</v>
      </c>
      <c r="AB11537" s="230">
        <v>21862.87</v>
      </c>
      <c r="AD11537" s="209" t="s">
        <v>25523</v>
      </c>
      <c r="AE11537" s="210">
        <v>22000</v>
      </c>
      <c r="AF11537" s="93"/>
      <c r="AG11537" s="93"/>
      <c r="AH11537" s="93"/>
    </row>
    <row r="11538" spans="21:34" x14ac:dyDescent="0.3">
      <c r="U11538" s="311" t="s">
        <v>20670</v>
      </c>
      <c r="V11538" s="312">
        <v>16849.21</v>
      </c>
      <c r="X11538" s="267" t="s">
        <v>47196</v>
      </c>
      <c r="Y11538" s="268">
        <v>70937.23</v>
      </c>
      <c r="AA11538" s="229" t="s">
        <v>34012</v>
      </c>
      <c r="AB11538" s="230">
        <v>4684.88</v>
      </c>
      <c r="AD11538" s="209" t="s">
        <v>25524</v>
      </c>
      <c r="AE11538" s="210">
        <v>5524.14</v>
      </c>
      <c r="AF11538" s="93"/>
      <c r="AG11538" s="93"/>
      <c r="AH11538" s="93"/>
    </row>
    <row r="11539" spans="21:34" x14ac:dyDescent="0.3">
      <c r="U11539" s="311" t="s">
        <v>20671</v>
      </c>
      <c r="V11539" s="312">
        <v>4093650.62</v>
      </c>
      <c r="X11539" s="267" t="s">
        <v>49109</v>
      </c>
      <c r="Y11539" s="268">
        <v>253914.52</v>
      </c>
      <c r="AA11539" s="229" t="s">
        <v>34013</v>
      </c>
      <c r="AB11539" s="230">
        <v>1217.71</v>
      </c>
      <c r="AD11539" s="209" t="s">
        <v>25525</v>
      </c>
      <c r="AE11539" s="210">
        <v>5214.33</v>
      </c>
      <c r="AF11539" s="93"/>
      <c r="AG11539" s="93"/>
      <c r="AH11539" s="93"/>
    </row>
    <row r="11540" spans="21:34" x14ac:dyDescent="0.3">
      <c r="U11540" s="311" t="s">
        <v>35068</v>
      </c>
      <c r="V11540" s="312">
        <v>39620</v>
      </c>
      <c r="X11540" s="267" t="s">
        <v>62209</v>
      </c>
      <c r="Y11540" s="268">
        <v>250000</v>
      </c>
      <c r="AA11540" s="229" t="s">
        <v>34014</v>
      </c>
      <c r="AB11540" s="230">
        <v>120201.03</v>
      </c>
      <c r="AD11540" s="209" t="s">
        <v>25526</v>
      </c>
      <c r="AE11540" s="210">
        <v>4502</v>
      </c>
      <c r="AF11540" s="93"/>
      <c r="AG11540" s="93"/>
      <c r="AH11540" s="93"/>
    </row>
    <row r="11541" spans="21:34" x14ac:dyDescent="0.3">
      <c r="U11541" s="311" t="s">
        <v>20672</v>
      </c>
      <c r="V11541" s="312">
        <v>632994.19999999995</v>
      </c>
      <c r="X11541" s="267" t="s">
        <v>47197</v>
      </c>
      <c r="Y11541" s="268">
        <v>20292.419999999998</v>
      </c>
      <c r="AA11541" s="229" t="s">
        <v>49102</v>
      </c>
      <c r="AB11541" s="230">
        <v>109.67</v>
      </c>
      <c r="AD11541" s="209" t="s">
        <v>25527</v>
      </c>
      <c r="AE11541" s="210">
        <v>10789</v>
      </c>
      <c r="AF11541" s="93"/>
      <c r="AG11541" s="93"/>
      <c r="AH11541" s="93"/>
    </row>
    <row r="11542" spans="21:34" x14ac:dyDescent="0.3">
      <c r="U11542" s="311" t="s">
        <v>20673</v>
      </c>
      <c r="V11542" s="312">
        <v>5915.47</v>
      </c>
      <c r="X11542" s="267" t="s">
        <v>62210</v>
      </c>
      <c r="Y11542" s="268">
        <v>98502.93</v>
      </c>
      <c r="AA11542" s="229" t="s">
        <v>34015</v>
      </c>
      <c r="AB11542" s="230">
        <v>1234.23</v>
      </c>
      <c r="AD11542" s="209" t="s">
        <v>25528</v>
      </c>
      <c r="AE11542" s="210">
        <v>515</v>
      </c>
      <c r="AF11542" s="93"/>
      <c r="AG11542" s="93"/>
      <c r="AH11542" s="93"/>
    </row>
    <row r="11543" spans="21:34" x14ac:dyDescent="0.3">
      <c r="U11543" s="311" t="s">
        <v>13566</v>
      </c>
      <c r="V11543" s="312">
        <v>1751017.99</v>
      </c>
      <c r="X11543" s="267" t="s">
        <v>62211</v>
      </c>
      <c r="Y11543" s="268">
        <v>134758.07999999999</v>
      </c>
      <c r="AA11543" s="229" t="s">
        <v>25942</v>
      </c>
      <c r="AB11543" s="230">
        <v>22309.98</v>
      </c>
      <c r="AD11543" s="209" t="s">
        <v>25529</v>
      </c>
      <c r="AE11543" s="210">
        <v>4371</v>
      </c>
      <c r="AF11543" s="93"/>
      <c r="AG11543" s="93"/>
      <c r="AH11543" s="93"/>
    </row>
    <row r="11544" spans="21:34" x14ac:dyDescent="0.3">
      <c r="U11544" s="311" t="s">
        <v>13567</v>
      </c>
      <c r="V11544" s="312">
        <v>2232464.2200000002</v>
      </c>
      <c r="X11544" s="267" t="s">
        <v>50324</v>
      </c>
      <c r="Y11544" s="268">
        <v>32000</v>
      </c>
      <c r="AA11544" s="229" t="s">
        <v>25943</v>
      </c>
      <c r="AB11544" s="230">
        <v>12442.6</v>
      </c>
      <c r="AD11544" s="209" t="s">
        <v>25530</v>
      </c>
      <c r="AE11544" s="210">
        <v>1000</v>
      </c>
      <c r="AF11544" s="93"/>
      <c r="AG11544" s="93"/>
      <c r="AH11544" s="93"/>
    </row>
    <row r="11545" spans="21:34" x14ac:dyDescent="0.3">
      <c r="U11545" s="311" t="s">
        <v>13568</v>
      </c>
      <c r="V11545" s="312">
        <v>137248.17000000001</v>
      </c>
      <c r="X11545" s="267" t="s">
        <v>62212</v>
      </c>
      <c r="Y11545" s="268">
        <v>19103.099999999999</v>
      </c>
      <c r="AA11545" s="229" t="s">
        <v>35487</v>
      </c>
      <c r="AB11545" s="230">
        <v>10337.75</v>
      </c>
      <c r="AD11545" s="209" t="s">
        <v>25531</v>
      </c>
      <c r="AE11545" s="210">
        <v>7250</v>
      </c>
      <c r="AF11545" s="93"/>
      <c r="AG11545" s="93"/>
      <c r="AH11545" s="93"/>
    </row>
    <row r="11546" spans="21:34" x14ac:dyDescent="0.3">
      <c r="U11546" s="311" t="s">
        <v>20674</v>
      </c>
      <c r="V11546" s="312">
        <v>4821379.84</v>
      </c>
      <c r="X11546" s="267" t="s">
        <v>50325</v>
      </c>
      <c r="Y11546" s="268">
        <v>3909.39</v>
      </c>
      <c r="AA11546" s="229" t="s">
        <v>36619</v>
      </c>
      <c r="AB11546" s="230">
        <v>4339</v>
      </c>
      <c r="AD11546" s="209" t="s">
        <v>25532</v>
      </c>
      <c r="AE11546" s="210">
        <v>631.13</v>
      </c>
      <c r="AF11546" s="93"/>
      <c r="AG11546" s="93"/>
      <c r="AH11546" s="93"/>
    </row>
    <row r="11547" spans="21:34" x14ac:dyDescent="0.3">
      <c r="U11547" s="311" t="s">
        <v>33607</v>
      </c>
      <c r="V11547" s="312">
        <v>980054.17</v>
      </c>
      <c r="X11547" s="267" t="s">
        <v>50326</v>
      </c>
      <c r="Y11547" s="268">
        <v>12520.26</v>
      </c>
      <c r="AA11547" s="229" t="s">
        <v>25944</v>
      </c>
      <c r="AB11547" s="230">
        <v>15389.7</v>
      </c>
      <c r="AD11547" s="209" t="s">
        <v>25533</v>
      </c>
      <c r="AE11547" s="210">
        <v>1788.6</v>
      </c>
      <c r="AF11547" s="93"/>
      <c r="AG11547" s="93"/>
      <c r="AH11547" s="93"/>
    </row>
    <row r="11548" spans="21:34" x14ac:dyDescent="0.3">
      <c r="U11548" s="311" t="s">
        <v>20675</v>
      </c>
      <c r="V11548" s="312">
        <v>4467.42</v>
      </c>
      <c r="X11548" s="267" t="s">
        <v>50327</v>
      </c>
      <c r="Y11548" s="268">
        <v>5103.93</v>
      </c>
      <c r="AA11548" s="229" t="s">
        <v>50308</v>
      </c>
      <c r="AB11548" s="230">
        <v>94123.18</v>
      </c>
      <c r="AD11548" s="209" t="s">
        <v>25534</v>
      </c>
      <c r="AE11548" s="210">
        <v>481</v>
      </c>
      <c r="AF11548" s="93"/>
      <c r="AG11548" s="93"/>
      <c r="AH11548" s="93"/>
    </row>
    <row r="11549" spans="21:34" x14ac:dyDescent="0.3">
      <c r="U11549" s="311" t="s">
        <v>20676</v>
      </c>
      <c r="V11549" s="312">
        <v>10840.93</v>
      </c>
      <c r="X11549" s="267" t="s">
        <v>53477</v>
      </c>
      <c r="Y11549" s="268">
        <v>7239.01</v>
      </c>
      <c r="AA11549" s="229" t="s">
        <v>25946</v>
      </c>
      <c r="AB11549" s="230">
        <v>1172.33</v>
      </c>
      <c r="AD11549" s="209" t="s">
        <v>25535</v>
      </c>
      <c r="AE11549" s="210">
        <v>515</v>
      </c>
      <c r="AF11549" s="93"/>
      <c r="AG11549" s="93"/>
      <c r="AH11549" s="93"/>
    </row>
    <row r="11550" spans="21:34" x14ac:dyDescent="0.3">
      <c r="U11550" s="311" t="s">
        <v>62358</v>
      </c>
      <c r="V11550" s="312">
        <v>1673.25</v>
      </c>
      <c r="X11550" s="267" t="s">
        <v>50328</v>
      </c>
      <c r="Y11550" s="268">
        <v>1643.77</v>
      </c>
      <c r="AA11550" s="229" t="s">
        <v>34016</v>
      </c>
      <c r="AB11550" s="230">
        <v>40596.230000000003</v>
      </c>
      <c r="AD11550" s="209" t="s">
        <v>25536</v>
      </c>
      <c r="AE11550" s="210">
        <v>6203.27</v>
      </c>
      <c r="AF11550" s="93"/>
      <c r="AG11550" s="93"/>
      <c r="AH11550" s="93"/>
    </row>
    <row r="11551" spans="21:34" x14ac:dyDescent="0.3">
      <c r="U11551" s="311" t="s">
        <v>39177</v>
      </c>
      <c r="V11551" s="312">
        <v>59475.55</v>
      </c>
      <c r="X11551" s="267" t="s">
        <v>60688</v>
      </c>
      <c r="Y11551" s="268">
        <v>1416.59</v>
      </c>
      <c r="AA11551" s="229" t="s">
        <v>45456</v>
      </c>
      <c r="AB11551" s="230">
        <v>38913.74</v>
      </c>
      <c r="AD11551" s="209" t="s">
        <v>25537</v>
      </c>
      <c r="AE11551" s="210">
        <v>18313.14</v>
      </c>
      <c r="AF11551" s="93"/>
      <c r="AG11551" s="93"/>
      <c r="AH11551" s="93"/>
    </row>
    <row r="11552" spans="21:34" x14ac:dyDescent="0.3">
      <c r="U11552" s="311" t="s">
        <v>33608</v>
      </c>
      <c r="V11552" s="312">
        <v>29246.23</v>
      </c>
      <c r="X11552" s="267" t="s">
        <v>59787</v>
      </c>
      <c r="Y11552" s="268">
        <v>47817.5</v>
      </c>
      <c r="AA11552" s="229" t="s">
        <v>36620</v>
      </c>
      <c r="AB11552" s="230">
        <v>89232.56</v>
      </c>
      <c r="AD11552" s="209" t="s">
        <v>25538</v>
      </c>
      <c r="AE11552" s="210">
        <v>20716.330000000002</v>
      </c>
      <c r="AF11552" s="93"/>
      <c r="AG11552" s="93"/>
      <c r="AH11552" s="93"/>
    </row>
    <row r="11553" spans="21:34" x14ac:dyDescent="0.3">
      <c r="U11553" s="311" t="s">
        <v>54349</v>
      </c>
      <c r="V11553" s="312">
        <v>7903.89</v>
      </c>
      <c r="X11553" s="267" t="s">
        <v>62213</v>
      </c>
      <c r="Y11553" s="268">
        <v>110.16</v>
      </c>
      <c r="AA11553" s="229" t="s">
        <v>34017</v>
      </c>
      <c r="AB11553" s="230">
        <v>226315.06</v>
      </c>
      <c r="AD11553" s="209" t="s">
        <v>25539</v>
      </c>
      <c r="AE11553" s="210">
        <v>22000</v>
      </c>
      <c r="AF11553" s="93"/>
      <c r="AG11553" s="93"/>
      <c r="AH11553" s="93"/>
    </row>
    <row r="11554" spans="21:34" x14ac:dyDescent="0.3">
      <c r="U11554" s="311" t="s">
        <v>69455</v>
      </c>
      <c r="V11554" s="312">
        <v>430346.45</v>
      </c>
      <c r="X11554" s="267" t="s">
        <v>59788</v>
      </c>
      <c r="Y11554" s="268">
        <v>3625.87</v>
      </c>
      <c r="AA11554" s="229" t="s">
        <v>42833</v>
      </c>
      <c r="AB11554" s="230">
        <v>8816.2199999999993</v>
      </c>
      <c r="AD11554" s="209" t="s">
        <v>25540</v>
      </c>
      <c r="AE11554" s="210">
        <v>15217.5</v>
      </c>
      <c r="AF11554" s="93"/>
      <c r="AG11554" s="93"/>
      <c r="AH11554" s="93"/>
    </row>
    <row r="11555" spans="21:34" x14ac:dyDescent="0.3">
      <c r="U11555" s="311" t="s">
        <v>46046</v>
      </c>
      <c r="V11555" s="312">
        <v>28140</v>
      </c>
      <c r="X11555" s="267" t="s">
        <v>59789</v>
      </c>
      <c r="Y11555" s="268">
        <v>10434.799999999999</v>
      </c>
      <c r="AA11555" s="229" t="s">
        <v>42834</v>
      </c>
      <c r="AB11555" s="230">
        <v>674.44</v>
      </c>
      <c r="AD11555" s="209" t="s">
        <v>25541</v>
      </c>
      <c r="AE11555" s="210">
        <v>1164.1400000000001</v>
      </c>
      <c r="AF11555" s="93"/>
      <c r="AG11555" s="93"/>
      <c r="AH11555" s="93"/>
    </row>
    <row r="11556" spans="21:34" x14ac:dyDescent="0.3">
      <c r="U11556" s="311" t="s">
        <v>59323</v>
      </c>
      <c r="V11556" s="312">
        <v>10322.66</v>
      </c>
      <c r="X11556" s="267" t="s">
        <v>63345</v>
      </c>
      <c r="Y11556" s="268">
        <v>4306.3500000000004</v>
      </c>
      <c r="AA11556" s="229" t="s">
        <v>42835</v>
      </c>
      <c r="AB11556" s="230">
        <v>1885.34</v>
      </c>
      <c r="AD11556" s="209" t="s">
        <v>25542</v>
      </c>
      <c r="AE11556" s="210">
        <v>111.36</v>
      </c>
      <c r="AF11556" s="93"/>
      <c r="AG11556" s="93"/>
      <c r="AH11556" s="93"/>
    </row>
    <row r="11557" spans="21:34" x14ac:dyDescent="0.3">
      <c r="U11557" s="311" t="s">
        <v>60901</v>
      </c>
      <c r="V11557" s="312">
        <v>20054.98</v>
      </c>
      <c r="X11557" s="267" t="s">
        <v>64801</v>
      </c>
      <c r="Y11557" s="268">
        <v>13482.06</v>
      </c>
      <c r="AA11557" s="229" t="s">
        <v>53436</v>
      </c>
      <c r="AB11557" s="230">
        <v>31483.42</v>
      </c>
      <c r="AD11557" s="209" t="s">
        <v>25543</v>
      </c>
      <c r="AE11557" s="210">
        <v>550</v>
      </c>
      <c r="AF11557" s="93"/>
      <c r="AG11557" s="93"/>
      <c r="AH11557" s="93"/>
    </row>
    <row r="11558" spans="21:34" x14ac:dyDescent="0.3">
      <c r="U11558" s="311" t="s">
        <v>49370</v>
      </c>
      <c r="V11558" s="312">
        <v>6706</v>
      </c>
      <c r="X11558" s="267" t="s">
        <v>60087</v>
      </c>
      <c r="Y11558" s="268">
        <v>50283.31</v>
      </c>
      <c r="AA11558" s="229" t="s">
        <v>53437</v>
      </c>
      <c r="AB11558" s="230">
        <v>2408.48</v>
      </c>
      <c r="AD11558" s="209" t="s">
        <v>25544</v>
      </c>
      <c r="AE11558" s="210">
        <v>695</v>
      </c>
      <c r="AF11558" s="93"/>
      <c r="AG11558" s="93"/>
      <c r="AH11558" s="93"/>
    </row>
    <row r="11559" spans="21:34" x14ac:dyDescent="0.3">
      <c r="U11559" s="311" t="s">
        <v>20678</v>
      </c>
      <c r="V11559" s="312">
        <v>4629252.78</v>
      </c>
      <c r="X11559" s="267" t="s">
        <v>64802</v>
      </c>
      <c r="Y11559" s="268">
        <v>332.8</v>
      </c>
      <c r="AA11559" s="229" t="s">
        <v>53438</v>
      </c>
      <c r="AB11559" s="230">
        <v>7587.51</v>
      </c>
      <c r="AD11559" s="209" t="s">
        <v>25545</v>
      </c>
      <c r="AE11559" s="210">
        <v>6970</v>
      </c>
      <c r="AF11559" s="93"/>
      <c r="AG11559" s="93"/>
      <c r="AH11559" s="93"/>
    </row>
    <row r="11560" spans="21:34" x14ac:dyDescent="0.3">
      <c r="U11560" s="311" t="s">
        <v>13569</v>
      </c>
      <c r="V11560" s="312">
        <v>6423240.1699999999</v>
      </c>
      <c r="X11560" s="267" t="s">
        <v>64803</v>
      </c>
      <c r="Y11560" s="268">
        <v>1618.01</v>
      </c>
      <c r="AA11560" s="229" t="s">
        <v>53439</v>
      </c>
      <c r="AB11560" s="230">
        <v>38.590000000000003</v>
      </c>
      <c r="AD11560" s="209" t="s">
        <v>25546</v>
      </c>
      <c r="AE11560" s="210">
        <v>1159</v>
      </c>
      <c r="AF11560" s="93"/>
      <c r="AG11560" s="93"/>
      <c r="AH11560" s="93"/>
    </row>
    <row r="11561" spans="21:34" x14ac:dyDescent="0.3">
      <c r="U11561" s="311" t="s">
        <v>36297</v>
      </c>
      <c r="V11561" s="312">
        <v>299440.17</v>
      </c>
      <c r="X11561" s="267" t="s">
        <v>64804</v>
      </c>
      <c r="Y11561" s="268">
        <v>184.87</v>
      </c>
      <c r="AA11561" s="229" t="s">
        <v>36621</v>
      </c>
      <c r="AB11561" s="230">
        <v>9783</v>
      </c>
      <c r="AD11561" s="209" t="s">
        <v>25547</v>
      </c>
      <c r="AE11561" s="210">
        <v>1187</v>
      </c>
      <c r="AF11561" s="93"/>
      <c r="AG11561" s="93"/>
      <c r="AH11561" s="93"/>
    </row>
    <row r="11562" spans="21:34" x14ac:dyDescent="0.3">
      <c r="U11562" s="311" t="s">
        <v>61240</v>
      </c>
      <c r="V11562" s="312">
        <v>1151.76</v>
      </c>
      <c r="X11562" s="267" t="s">
        <v>64805</v>
      </c>
      <c r="Y11562" s="268">
        <v>400</v>
      </c>
      <c r="AA11562" s="229" t="s">
        <v>42836</v>
      </c>
      <c r="AB11562" s="230">
        <v>304303.78000000003</v>
      </c>
      <c r="AD11562" s="209" t="s">
        <v>25548</v>
      </c>
      <c r="AE11562" s="210">
        <v>5695</v>
      </c>
      <c r="AF11562" s="93"/>
      <c r="AG11562" s="93"/>
      <c r="AH11562" s="93"/>
    </row>
    <row r="11563" spans="21:34" x14ac:dyDescent="0.3">
      <c r="U11563" s="311" t="s">
        <v>20679</v>
      </c>
      <c r="V11563" s="312">
        <v>7058301.4699999997</v>
      </c>
      <c r="X11563" s="267" t="s">
        <v>64806</v>
      </c>
      <c r="Y11563" s="268">
        <v>30.6</v>
      </c>
      <c r="AA11563" s="229" t="s">
        <v>36622</v>
      </c>
      <c r="AB11563" s="230">
        <v>600</v>
      </c>
      <c r="AD11563" s="209" t="s">
        <v>25549</v>
      </c>
      <c r="AE11563" s="210">
        <v>2000</v>
      </c>
      <c r="AF11563" s="93"/>
      <c r="AG11563" s="93"/>
      <c r="AH11563" s="93"/>
    </row>
    <row r="11564" spans="21:34" x14ac:dyDescent="0.3">
      <c r="U11564" s="311" t="s">
        <v>20680</v>
      </c>
      <c r="V11564" s="312">
        <v>97643.23</v>
      </c>
      <c r="X11564" s="267" t="s">
        <v>64807</v>
      </c>
      <c r="Y11564" s="268">
        <v>98</v>
      </c>
      <c r="AA11564" s="229" t="s">
        <v>36623</v>
      </c>
      <c r="AB11564" s="230">
        <v>23203.39</v>
      </c>
      <c r="AD11564" s="209" t="s">
        <v>25550</v>
      </c>
      <c r="AE11564" s="210">
        <v>7165.08</v>
      </c>
      <c r="AF11564" s="93"/>
      <c r="AG11564" s="93"/>
      <c r="AH11564" s="93"/>
    </row>
    <row r="11565" spans="21:34" x14ac:dyDescent="0.3">
      <c r="U11565" s="311" t="s">
        <v>13571</v>
      </c>
      <c r="V11565" s="312">
        <v>6696262.3200000003</v>
      </c>
      <c r="X11565" s="267" t="s">
        <v>64808</v>
      </c>
      <c r="Y11565" s="268">
        <v>215.07</v>
      </c>
      <c r="AA11565" s="229" t="s">
        <v>36624</v>
      </c>
      <c r="AB11565" s="230">
        <v>64858.86</v>
      </c>
      <c r="AD11565" s="209" t="s">
        <v>25551</v>
      </c>
      <c r="AE11565" s="210">
        <v>47.92</v>
      </c>
      <c r="AF11565" s="93"/>
      <c r="AG11565" s="93"/>
      <c r="AH11565" s="93"/>
    </row>
    <row r="11566" spans="21:34" x14ac:dyDescent="0.3">
      <c r="U11566" s="311" t="s">
        <v>20681</v>
      </c>
      <c r="V11566" s="312">
        <v>513470.62</v>
      </c>
      <c r="X11566" s="267" t="s">
        <v>64809</v>
      </c>
      <c r="Y11566" s="268">
        <v>1353.65</v>
      </c>
      <c r="AA11566" s="229" t="s">
        <v>42837</v>
      </c>
      <c r="AB11566" s="230">
        <v>45453</v>
      </c>
      <c r="AD11566" s="209" t="s">
        <v>25552</v>
      </c>
      <c r="AE11566" s="210">
        <v>16216</v>
      </c>
      <c r="AF11566" s="93"/>
      <c r="AG11566" s="93"/>
      <c r="AH11566" s="93"/>
    </row>
    <row r="11567" spans="21:34" x14ac:dyDescent="0.3">
      <c r="U11567" s="311" t="s">
        <v>43227</v>
      </c>
      <c r="V11567" s="312">
        <v>-201081.68</v>
      </c>
      <c r="X11567" s="267" t="s">
        <v>56489</v>
      </c>
      <c r="Y11567" s="268">
        <v>30761.5</v>
      </c>
      <c r="AA11567" s="229" t="s">
        <v>50309</v>
      </c>
      <c r="AB11567" s="230">
        <v>107187.26</v>
      </c>
      <c r="AD11567" s="209" t="s">
        <v>25553</v>
      </c>
      <c r="AE11567" s="210">
        <v>2566</v>
      </c>
      <c r="AF11567" s="93"/>
      <c r="AG11567" s="93"/>
      <c r="AH11567" s="93"/>
    </row>
    <row r="11568" spans="21:34" x14ac:dyDescent="0.3">
      <c r="U11568" s="311" t="s">
        <v>35069</v>
      </c>
      <c r="V11568" s="312">
        <v>11478216.59</v>
      </c>
      <c r="X11568" s="267" t="s">
        <v>56490</v>
      </c>
      <c r="Y11568" s="268">
        <v>1990.5</v>
      </c>
      <c r="AA11568" s="229" t="s">
        <v>39407</v>
      </c>
      <c r="AB11568" s="230">
        <v>43085.24</v>
      </c>
      <c r="AD11568" s="209" t="s">
        <v>25554</v>
      </c>
      <c r="AE11568" s="210">
        <v>4320</v>
      </c>
      <c r="AF11568" s="93"/>
      <c r="AG11568" s="93"/>
      <c r="AH11568" s="93"/>
    </row>
    <row r="11569" spans="21:34" x14ac:dyDescent="0.3">
      <c r="U11569" s="311" t="s">
        <v>39178</v>
      </c>
      <c r="V11569" s="312">
        <v>2694476</v>
      </c>
      <c r="X11569" s="267" t="s">
        <v>56491</v>
      </c>
      <c r="Y11569" s="268">
        <v>2116.09</v>
      </c>
      <c r="AA11569" s="229" t="s">
        <v>34018</v>
      </c>
      <c r="AB11569" s="230">
        <v>3357.82</v>
      </c>
      <c r="AD11569" s="209" t="s">
        <v>25555</v>
      </c>
      <c r="AE11569" s="210">
        <v>324</v>
      </c>
      <c r="AF11569" s="93"/>
      <c r="AG11569" s="93"/>
      <c r="AH11569" s="93"/>
    </row>
    <row r="11570" spans="21:34" x14ac:dyDescent="0.3">
      <c r="U11570" s="311" t="s">
        <v>50657</v>
      </c>
      <c r="V11570" s="312">
        <v>70383.5</v>
      </c>
      <c r="X11570" s="267" t="s">
        <v>56492</v>
      </c>
      <c r="Y11570" s="268">
        <v>8024.29</v>
      </c>
      <c r="AA11570" s="229" t="s">
        <v>42838</v>
      </c>
      <c r="AB11570" s="230">
        <v>25668.04</v>
      </c>
      <c r="AD11570" s="209" t="s">
        <v>25556</v>
      </c>
      <c r="AE11570" s="210">
        <v>15217.5</v>
      </c>
      <c r="AF11570" s="93"/>
      <c r="AG11570" s="93"/>
      <c r="AH11570" s="93"/>
    </row>
    <row r="11571" spans="21:34" x14ac:dyDescent="0.3">
      <c r="U11571" s="311" t="s">
        <v>54351</v>
      </c>
      <c r="V11571" s="312">
        <v>76057.53</v>
      </c>
      <c r="X11571" s="267" t="s">
        <v>56493</v>
      </c>
      <c r="Y11571" s="268">
        <v>3624.53</v>
      </c>
      <c r="AA11571" s="229" t="s">
        <v>35488</v>
      </c>
      <c r="AB11571" s="230">
        <v>84954.67</v>
      </c>
      <c r="AD11571" s="209" t="s">
        <v>25557</v>
      </c>
      <c r="AE11571" s="210">
        <v>4320</v>
      </c>
      <c r="AF11571" s="93"/>
      <c r="AG11571" s="93"/>
      <c r="AH11571" s="93"/>
    </row>
    <row r="11572" spans="21:34" x14ac:dyDescent="0.3">
      <c r="U11572" s="311" t="s">
        <v>66817</v>
      </c>
      <c r="V11572" s="312">
        <v>311223.38</v>
      </c>
      <c r="X11572" s="267" t="s">
        <v>63346</v>
      </c>
      <c r="Y11572" s="268">
        <v>5710.77</v>
      </c>
      <c r="AA11572" s="229" t="s">
        <v>45457</v>
      </c>
      <c r="AB11572" s="230">
        <v>19550.32</v>
      </c>
      <c r="AD11572" s="209" t="s">
        <v>25558</v>
      </c>
      <c r="AE11572" s="210">
        <v>16216</v>
      </c>
      <c r="AF11572" s="93"/>
      <c r="AG11572" s="93"/>
      <c r="AH11572" s="93"/>
    </row>
    <row r="11573" spans="21:34" x14ac:dyDescent="0.3">
      <c r="U11573" s="311" t="s">
        <v>49371</v>
      </c>
      <c r="V11573" s="312">
        <v>289165.98</v>
      </c>
      <c r="X11573" s="267" t="s">
        <v>61118</v>
      </c>
      <c r="Y11573" s="268">
        <v>2010.74</v>
      </c>
      <c r="AA11573" s="229" t="s">
        <v>48196</v>
      </c>
      <c r="AB11573" s="230">
        <v>4591.1400000000003</v>
      </c>
      <c r="AD11573" s="209" t="s">
        <v>25559</v>
      </c>
      <c r="AE11573" s="210">
        <v>1488.14</v>
      </c>
      <c r="AF11573" s="93"/>
      <c r="AG11573" s="93"/>
      <c r="AH11573" s="93"/>
    </row>
    <row r="11574" spans="21:34" x14ac:dyDescent="0.3">
      <c r="U11574" s="311" t="s">
        <v>43228</v>
      </c>
      <c r="V11574" s="312">
        <v>1278.1600000000001</v>
      </c>
      <c r="X11574" s="267" t="s">
        <v>60088</v>
      </c>
      <c r="Y11574" s="268">
        <v>1919.58</v>
      </c>
      <c r="AA11574" s="229" t="s">
        <v>50310</v>
      </c>
      <c r="AB11574" s="230">
        <v>380.67</v>
      </c>
      <c r="AD11574" s="209" t="s">
        <v>25560</v>
      </c>
      <c r="AE11574" s="210">
        <v>7165.08</v>
      </c>
      <c r="AF11574" s="93"/>
      <c r="AG11574" s="93"/>
      <c r="AH11574" s="93"/>
    </row>
    <row r="11575" spans="21:34" x14ac:dyDescent="0.3">
      <c r="U11575" s="311" t="s">
        <v>60902</v>
      </c>
      <c r="V11575" s="312">
        <v>12.54</v>
      </c>
      <c r="X11575" s="267" t="s">
        <v>64810</v>
      </c>
      <c r="Y11575" s="268">
        <v>5717.57</v>
      </c>
      <c r="AA11575" s="229" t="s">
        <v>42839</v>
      </c>
      <c r="AB11575" s="230">
        <v>3028.76</v>
      </c>
      <c r="AD11575" s="209" t="s">
        <v>25561</v>
      </c>
      <c r="AE11575" s="210">
        <v>695</v>
      </c>
      <c r="AF11575" s="93"/>
      <c r="AG11575" s="93"/>
      <c r="AH11575" s="93"/>
    </row>
    <row r="11576" spans="21:34" x14ac:dyDescent="0.3">
      <c r="U11576" s="311" t="s">
        <v>46047</v>
      </c>
      <c r="V11576" s="312">
        <v>-14277.34</v>
      </c>
      <c r="X11576" s="267" t="s">
        <v>58653</v>
      </c>
      <c r="Y11576" s="268">
        <v>50040</v>
      </c>
      <c r="AA11576" s="229" t="s">
        <v>53440</v>
      </c>
      <c r="AB11576" s="230">
        <v>2144.09</v>
      </c>
      <c r="AD11576" s="209" t="s">
        <v>25562</v>
      </c>
      <c r="AE11576" s="210">
        <v>550</v>
      </c>
      <c r="AF11576" s="93"/>
      <c r="AG11576" s="93"/>
      <c r="AH11576" s="93"/>
    </row>
    <row r="11577" spans="21:34" x14ac:dyDescent="0.3">
      <c r="U11577" s="311" t="s">
        <v>60903</v>
      </c>
      <c r="V11577" s="312">
        <v>58001.07</v>
      </c>
      <c r="X11577" s="267" t="s">
        <v>64811</v>
      </c>
      <c r="Y11577" s="268">
        <v>5000</v>
      </c>
      <c r="AA11577" s="229" t="s">
        <v>53441</v>
      </c>
      <c r="AB11577" s="230">
        <v>164.02</v>
      </c>
      <c r="AD11577" s="209" t="s">
        <v>25563</v>
      </c>
      <c r="AE11577" s="210">
        <v>5695</v>
      </c>
      <c r="AF11577" s="93"/>
      <c r="AG11577" s="93"/>
      <c r="AH11577" s="93"/>
    </row>
    <row r="11578" spans="21:34" x14ac:dyDescent="0.3">
      <c r="U11578" s="311" t="s">
        <v>20700</v>
      </c>
      <c r="V11578" s="312">
        <v>4016.25</v>
      </c>
      <c r="X11578" s="267" t="s">
        <v>64812</v>
      </c>
      <c r="Y11578" s="268">
        <v>382.5</v>
      </c>
      <c r="AA11578" s="229" t="s">
        <v>53442</v>
      </c>
      <c r="AB11578" s="230">
        <v>516.73</v>
      </c>
      <c r="AD11578" s="209" t="s">
        <v>25564</v>
      </c>
      <c r="AE11578" s="210">
        <v>159.28</v>
      </c>
      <c r="AF11578" s="93"/>
      <c r="AG11578" s="93"/>
      <c r="AH11578" s="93"/>
    </row>
    <row r="11579" spans="21:34" x14ac:dyDescent="0.3">
      <c r="U11579" s="311" t="s">
        <v>50658</v>
      </c>
      <c r="V11579" s="312">
        <v>223.01</v>
      </c>
      <c r="X11579" s="267" t="s">
        <v>64813</v>
      </c>
      <c r="Y11579" s="268">
        <v>1225</v>
      </c>
      <c r="AA11579" s="229" t="s">
        <v>47183</v>
      </c>
      <c r="AB11579" s="230">
        <v>3428.02</v>
      </c>
      <c r="AD11579" s="209" t="s">
        <v>25565</v>
      </c>
      <c r="AE11579" s="210">
        <v>3753</v>
      </c>
      <c r="AF11579" s="93"/>
      <c r="AG11579" s="93"/>
      <c r="AH11579" s="93"/>
    </row>
    <row r="11580" spans="21:34" x14ac:dyDescent="0.3">
      <c r="U11580" s="311" t="s">
        <v>20701</v>
      </c>
      <c r="V11580" s="312">
        <v>29.94</v>
      </c>
      <c r="X11580" s="267" t="s">
        <v>58654</v>
      </c>
      <c r="Y11580" s="268">
        <v>2577.14</v>
      </c>
      <c r="AA11580" s="229" t="s">
        <v>50311</v>
      </c>
      <c r="AB11580" s="230">
        <v>334.97</v>
      </c>
      <c r="AD11580" s="209" t="s">
        <v>25566</v>
      </c>
      <c r="AE11580" s="210">
        <v>8129</v>
      </c>
      <c r="AF11580" s="93"/>
      <c r="AG11580" s="93"/>
      <c r="AH11580" s="93"/>
    </row>
    <row r="11581" spans="21:34" x14ac:dyDescent="0.3">
      <c r="U11581" s="311" t="s">
        <v>20702</v>
      </c>
      <c r="V11581" s="312">
        <v>572.1</v>
      </c>
      <c r="X11581" s="267" t="s">
        <v>58655</v>
      </c>
      <c r="Y11581" s="268">
        <v>935</v>
      </c>
      <c r="AA11581" s="229" t="s">
        <v>50312</v>
      </c>
      <c r="AB11581" s="230">
        <v>20134.599999999999</v>
      </c>
      <c r="AD11581" s="209" t="s">
        <v>25567</v>
      </c>
      <c r="AE11581" s="210">
        <v>2000</v>
      </c>
      <c r="AF11581" s="93"/>
      <c r="AG11581" s="93"/>
      <c r="AH11581" s="93"/>
    </row>
    <row r="11582" spans="21:34" x14ac:dyDescent="0.3">
      <c r="U11582" s="311" t="s">
        <v>43230</v>
      </c>
      <c r="V11582" s="312">
        <v>-5.49</v>
      </c>
      <c r="X11582" s="267" t="s">
        <v>64814</v>
      </c>
      <c r="Y11582" s="268">
        <v>1156.27</v>
      </c>
      <c r="AA11582" s="229" t="s">
        <v>50313</v>
      </c>
      <c r="AB11582" s="230">
        <v>17461.61</v>
      </c>
      <c r="AD11582" s="209" t="s">
        <v>25568</v>
      </c>
      <c r="AE11582" s="210">
        <v>4239.04</v>
      </c>
      <c r="AF11582" s="93"/>
      <c r="AG11582" s="93"/>
      <c r="AH11582" s="93"/>
    </row>
    <row r="11583" spans="21:34" x14ac:dyDescent="0.3">
      <c r="U11583" s="311" t="s">
        <v>43231</v>
      </c>
      <c r="V11583" s="312">
        <v>1679.52</v>
      </c>
      <c r="X11583" s="267" t="s">
        <v>60689</v>
      </c>
      <c r="Y11583" s="268">
        <v>24670.39</v>
      </c>
      <c r="AA11583" s="229" t="s">
        <v>53443</v>
      </c>
      <c r="AB11583" s="230">
        <v>97.5</v>
      </c>
      <c r="AD11583" s="209" t="s">
        <v>25569</v>
      </c>
      <c r="AE11583" s="210">
        <v>22266.34</v>
      </c>
      <c r="AF11583" s="93"/>
      <c r="AG11583" s="93"/>
      <c r="AH11583" s="93"/>
    </row>
    <row r="11584" spans="21:34" x14ac:dyDescent="0.3">
      <c r="U11584" s="311" t="s">
        <v>43232</v>
      </c>
      <c r="V11584" s="312">
        <v>-44169.83</v>
      </c>
      <c r="X11584" s="267" t="s">
        <v>60690</v>
      </c>
      <c r="Y11584" s="268">
        <v>1887.34</v>
      </c>
      <c r="AA11584" s="229" t="s">
        <v>50314</v>
      </c>
      <c r="AB11584" s="230">
        <v>286.77</v>
      </c>
      <c r="AD11584" s="209" t="s">
        <v>25570</v>
      </c>
      <c r="AE11584" s="210">
        <v>2027.64</v>
      </c>
      <c r="AF11584" s="93"/>
      <c r="AG11584" s="93"/>
      <c r="AH11584" s="93"/>
    </row>
    <row r="11585" spans="21:34" x14ac:dyDescent="0.3">
      <c r="U11585" s="311" t="s">
        <v>20703</v>
      </c>
      <c r="V11585" s="312">
        <v>56615.85</v>
      </c>
      <c r="X11585" s="267" t="s">
        <v>60691</v>
      </c>
      <c r="Y11585" s="268">
        <v>6044.26</v>
      </c>
      <c r="AA11585" s="229" t="s">
        <v>50315</v>
      </c>
      <c r="AB11585" s="230">
        <v>2634.98</v>
      </c>
      <c r="AD11585" s="209" t="s">
        <v>25571</v>
      </c>
      <c r="AE11585" s="210">
        <v>5746.37</v>
      </c>
      <c r="AF11585" s="93"/>
      <c r="AG11585" s="93"/>
      <c r="AH11585" s="93"/>
    </row>
    <row r="11586" spans="21:34" x14ac:dyDescent="0.3">
      <c r="U11586" s="311" t="s">
        <v>20704</v>
      </c>
      <c r="V11586" s="312">
        <v>600.98</v>
      </c>
      <c r="X11586" s="267" t="s">
        <v>42858</v>
      </c>
      <c r="Y11586" s="268">
        <v>688.5</v>
      </c>
      <c r="AA11586" s="229" t="s">
        <v>50316</v>
      </c>
      <c r="AB11586" s="230">
        <v>8887.7000000000007</v>
      </c>
      <c r="AD11586" s="209" t="s">
        <v>25572</v>
      </c>
      <c r="AE11586" s="210">
        <v>5931</v>
      </c>
      <c r="AF11586" s="93"/>
      <c r="AG11586" s="93"/>
      <c r="AH11586" s="93"/>
    </row>
    <row r="11587" spans="21:34" x14ac:dyDescent="0.3">
      <c r="U11587" s="311" t="s">
        <v>20705</v>
      </c>
      <c r="V11587" s="312">
        <v>1098.18</v>
      </c>
      <c r="X11587" s="267" t="s">
        <v>42861</v>
      </c>
      <c r="Y11587" s="268">
        <v>28.67</v>
      </c>
      <c r="AA11587" s="229" t="s">
        <v>50317</v>
      </c>
      <c r="AB11587" s="230">
        <v>8599.01</v>
      </c>
      <c r="AD11587" s="209" t="s">
        <v>25573</v>
      </c>
      <c r="AE11587" s="210">
        <v>6835.71</v>
      </c>
      <c r="AF11587" s="93"/>
      <c r="AG11587" s="93"/>
      <c r="AH11587" s="93"/>
    </row>
    <row r="11588" spans="21:34" x14ac:dyDescent="0.3">
      <c r="U11588" s="311" t="s">
        <v>20717</v>
      </c>
      <c r="V11588" s="312">
        <v>79592.06</v>
      </c>
      <c r="X11588" s="267" t="s">
        <v>42862</v>
      </c>
      <c r="Y11588" s="268">
        <v>1854.9</v>
      </c>
      <c r="AA11588" s="229" t="s">
        <v>50318</v>
      </c>
      <c r="AB11588" s="230">
        <v>3153.97</v>
      </c>
      <c r="AD11588" s="209" t="s">
        <v>25574</v>
      </c>
      <c r="AE11588" s="210">
        <v>513.42999999999995</v>
      </c>
      <c r="AF11588" s="93"/>
      <c r="AG11588" s="93"/>
      <c r="AH11588" s="93"/>
    </row>
    <row r="11589" spans="21:34" x14ac:dyDescent="0.3">
      <c r="U11589" s="311" t="s">
        <v>56802</v>
      </c>
      <c r="V11589" s="312">
        <v>42437.55</v>
      </c>
      <c r="X11589" s="267" t="s">
        <v>50335</v>
      </c>
      <c r="Y11589" s="268">
        <v>2452.6799999999998</v>
      </c>
      <c r="AA11589" s="229" t="s">
        <v>45458</v>
      </c>
      <c r="AB11589" s="230">
        <v>773.59</v>
      </c>
      <c r="AD11589" s="209" t="s">
        <v>25575</v>
      </c>
      <c r="AE11589" s="210">
        <v>1481.98</v>
      </c>
      <c r="AF11589" s="93"/>
      <c r="AG11589" s="93"/>
      <c r="AH11589" s="93"/>
    </row>
    <row r="11590" spans="21:34" x14ac:dyDescent="0.3">
      <c r="U11590" s="311" t="s">
        <v>59984</v>
      </c>
      <c r="V11590" s="312">
        <v>63004.61</v>
      </c>
      <c r="X11590" s="267" t="s">
        <v>50338</v>
      </c>
      <c r="Y11590" s="268">
        <v>16395</v>
      </c>
      <c r="AA11590" s="229" t="s">
        <v>50319</v>
      </c>
      <c r="AB11590" s="230">
        <v>1519.5</v>
      </c>
      <c r="AD11590" s="209" t="s">
        <v>25576</v>
      </c>
      <c r="AE11590" s="210">
        <v>620.19000000000005</v>
      </c>
      <c r="AF11590" s="93"/>
      <c r="AG11590" s="93"/>
      <c r="AH11590" s="93"/>
    </row>
    <row r="11591" spans="21:34" x14ac:dyDescent="0.3">
      <c r="U11591" s="311" t="s">
        <v>20719</v>
      </c>
      <c r="V11591" s="312">
        <v>13841.96</v>
      </c>
      <c r="X11591" s="267" t="s">
        <v>50339</v>
      </c>
      <c r="Y11591" s="268">
        <v>18851.13</v>
      </c>
      <c r="AA11591" s="229" t="s">
        <v>50320</v>
      </c>
      <c r="AB11591" s="230">
        <v>112.6</v>
      </c>
      <c r="AD11591" s="209" t="s">
        <v>25577</v>
      </c>
      <c r="AE11591" s="210">
        <v>2641</v>
      </c>
      <c r="AF11591" s="93"/>
      <c r="AG11591" s="93"/>
      <c r="AH11591" s="93"/>
    </row>
    <row r="11592" spans="21:34" x14ac:dyDescent="0.3">
      <c r="U11592" s="311" t="s">
        <v>32107</v>
      </c>
      <c r="V11592" s="312">
        <v>87125.02</v>
      </c>
      <c r="X11592" s="267" t="s">
        <v>42865</v>
      </c>
      <c r="Y11592" s="268">
        <v>7315.39</v>
      </c>
      <c r="AA11592" s="229" t="s">
        <v>50321</v>
      </c>
      <c r="AB11592" s="230">
        <v>366.2</v>
      </c>
      <c r="AD11592" s="209" t="s">
        <v>25578</v>
      </c>
      <c r="AE11592" s="210">
        <v>30615.11</v>
      </c>
      <c r="AF11592" s="93"/>
      <c r="AG11592" s="93"/>
      <c r="AH11592" s="93"/>
    </row>
    <row r="11593" spans="21:34" x14ac:dyDescent="0.3">
      <c r="U11593" s="311" t="s">
        <v>69456</v>
      </c>
      <c r="V11593" s="312">
        <v>264000</v>
      </c>
      <c r="X11593" s="267" t="s">
        <v>50341</v>
      </c>
      <c r="Y11593" s="268">
        <v>249.24</v>
      </c>
      <c r="AA11593" s="229" t="s">
        <v>50322</v>
      </c>
      <c r="AB11593" s="230">
        <v>194.36</v>
      </c>
      <c r="AD11593" s="209" t="s">
        <v>25579</v>
      </c>
      <c r="AE11593" s="210">
        <v>4553.6000000000004</v>
      </c>
      <c r="AF11593" s="93"/>
      <c r="AG11593" s="93"/>
      <c r="AH11593" s="93"/>
    </row>
    <row r="11594" spans="21:34" x14ac:dyDescent="0.3">
      <c r="U11594" s="311" t="s">
        <v>20734</v>
      </c>
      <c r="V11594" s="312">
        <v>20246.64</v>
      </c>
      <c r="X11594" s="267" t="s">
        <v>50342</v>
      </c>
      <c r="Y11594" s="268">
        <v>1023.26</v>
      </c>
      <c r="AA11594" s="229" t="s">
        <v>53444</v>
      </c>
      <c r="AB11594" s="230">
        <v>117.46</v>
      </c>
      <c r="AD11594" s="209" t="s">
        <v>25580</v>
      </c>
      <c r="AE11594" s="210">
        <v>3332</v>
      </c>
      <c r="AF11594" s="93"/>
      <c r="AG11594" s="93"/>
      <c r="AH11594" s="93"/>
    </row>
    <row r="11595" spans="21:34" x14ac:dyDescent="0.3">
      <c r="U11595" s="311" t="s">
        <v>69457</v>
      </c>
      <c r="V11595" s="312">
        <v>5293.34</v>
      </c>
      <c r="X11595" s="267" t="s">
        <v>42867</v>
      </c>
      <c r="Y11595" s="268">
        <v>33.67</v>
      </c>
      <c r="AA11595" s="229" t="s">
        <v>45459</v>
      </c>
      <c r="AB11595" s="230">
        <v>121568.83</v>
      </c>
      <c r="AD11595" s="209" t="s">
        <v>25581</v>
      </c>
      <c r="AE11595" s="210">
        <v>1038.7</v>
      </c>
      <c r="AF11595" s="93"/>
      <c r="AG11595" s="93"/>
      <c r="AH11595" s="93"/>
    </row>
    <row r="11596" spans="21:34" x14ac:dyDescent="0.3">
      <c r="U11596" s="311" t="s">
        <v>69458</v>
      </c>
      <c r="V11596" s="312">
        <v>739.87</v>
      </c>
      <c r="X11596" s="267" t="s">
        <v>50343</v>
      </c>
      <c r="Y11596" s="268">
        <v>116.66</v>
      </c>
      <c r="AA11596" s="229" t="s">
        <v>45460</v>
      </c>
      <c r="AB11596" s="230">
        <v>9300.17</v>
      </c>
      <c r="AD11596" s="209" t="s">
        <v>14064</v>
      </c>
      <c r="AE11596" s="210">
        <v>675.57</v>
      </c>
      <c r="AF11596" s="93"/>
      <c r="AG11596" s="93"/>
      <c r="AH11596" s="93"/>
    </row>
    <row r="11597" spans="21:34" x14ac:dyDescent="0.3">
      <c r="U11597" s="311" t="s">
        <v>69459</v>
      </c>
      <c r="V11597" s="312">
        <v>327.49</v>
      </c>
      <c r="X11597" s="267" t="s">
        <v>50344</v>
      </c>
      <c r="Y11597" s="268">
        <v>63.95</v>
      </c>
      <c r="AA11597" s="229" t="s">
        <v>42840</v>
      </c>
      <c r="AB11597" s="230">
        <v>859773</v>
      </c>
      <c r="AD11597" s="209" t="s">
        <v>14065</v>
      </c>
      <c r="AE11597" s="210">
        <v>1459.54</v>
      </c>
      <c r="AF11597" s="93"/>
      <c r="AG11597" s="93"/>
      <c r="AH11597" s="93"/>
    </row>
    <row r="11598" spans="21:34" x14ac:dyDescent="0.3">
      <c r="U11598" s="311" t="s">
        <v>69460</v>
      </c>
      <c r="V11598" s="312">
        <v>7604.15</v>
      </c>
      <c r="X11598" s="267" t="s">
        <v>50345</v>
      </c>
      <c r="Y11598" s="268">
        <v>3.35</v>
      </c>
      <c r="AA11598" s="229" t="s">
        <v>42841</v>
      </c>
      <c r="AB11598" s="230">
        <v>65710.41</v>
      </c>
      <c r="AD11598" s="209" t="s">
        <v>14066</v>
      </c>
      <c r="AE11598" s="210">
        <v>992.69</v>
      </c>
      <c r="AF11598" s="93"/>
      <c r="AG11598" s="93"/>
      <c r="AH11598" s="93"/>
    </row>
    <row r="11599" spans="21:34" x14ac:dyDescent="0.3">
      <c r="U11599" s="311" t="s">
        <v>33616</v>
      </c>
      <c r="V11599" s="312">
        <v>6840</v>
      </c>
      <c r="X11599" s="267" t="s">
        <v>60692</v>
      </c>
      <c r="Y11599" s="268">
        <v>43550</v>
      </c>
      <c r="AA11599" s="229" t="s">
        <v>26007</v>
      </c>
      <c r="AB11599" s="230">
        <v>3318.95</v>
      </c>
      <c r="AD11599" s="209" t="s">
        <v>14067</v>
      </c>
      <c r="AE11599" s="210">
        <v>23997.9</v>
      </c>
      <c r="AF11599" s="93"/>
      <c r="AG11599" s="93"/>
      <c r="AH11599" s="93"/>
    </row>
    <row r="11600" spans="21:34" x14ac:dyDescent="0.3">
      <c r="U11600" s="311" t="s">
        <v>59324</v>
      </c>
      <c r="V11600" s="312">
        <v>110932.5</v>
      </c>
      <c r="X11600" s="267" t="s">
        <v>53478</v>
      </c>
      <c r="Y11600" s="268">
        <v>582.28</v>
      </c>
      <c r="AA11600" s="229" t="s">
        <v>26008</v>
      </c>
      <c r="AB11600" s="230">
        <v>4830</v>
      </c>
      <c r="AD11600" s="209" t="s">
        <v>25582</v>
      </c>
      <c r="AE11600" s="210">
        <v>4259.3599999999997</v>
      </c>
      <c r="AF11600" s="93"/>
      <c r="AG11600" s="93"/>
      <c r="AH11600" s="93"/>
    </row>
    <row r="11601" spans="21:34" x14ac:dyDescent="0.3">
      <c r="U11601" s="311" t="s">
        <v>56803</v>
      </c>
      <c r="V11601" s="312">
        <v>132466.67000000001</v>
      </c>
      <c r="X11601" s="267" t="s">
        <v>42868</v>
      </c>
      <c r="Y11601" s="268">
        <v>409.56</v>
      </c>
      <c r="AA11601" s="229" t="s">
        <v>26010</v>
      </c>
      <c r="AB11601" s="230">
        <v>184657.14</v>
      </c>
      <c r="AD11601" s="209" t="s">
        <v>25583</v>
      </c>
      <c r="AE11601" s="210">
        <v>11639</v>
      </c>
      <c r="AF11601" s="93"/>
      <c r="AG11601" s="93"/>
      <c r="AH11601" s="93"/>
    </row>
    <row r="11602" spans="21:34" x14ac:dyDescent="0.3">
      <c r="U11602" s="311" t="s">
        <v>33617</v>
      </c>
      <c r="V11602" s="312">
        <v>178366.62</v>
      </c>
      <c r="X11602" s="267" t="s">
        <v>42869</v>
      </c>
      <c r="Y11602" s="268">
        <v>10866.22</v>
      </c>
      <c r="AA11602" s="229" t="s">
        <v>36627</v>
      </c>
      <c r="AB11602" s="230">
        <v>31124</v>
      </c>
      <c r="AD11602" s="209" t="s">
        <v>25584</v>
      </c>
      <c r="AE11602" s="210">
        <v>17896</v>
      </c>
      <c r="AF11602" s="93"/>
      <c r="AG11602" s="93"/>
      <c r="AH11602" s="93"/>
    </row>
    <row r="11603" spans="21:34" x14ac:dyDescent="0.3">
      <c r="U11603" s="311" t="s">
        <v>39180</v>
      </c>
      <c r="V11603" s="312">
        <v>103834.6</v>
      </c>
      <c r="X11603" s="267" t="s">
        <v>47198</v>
      </c>
      <c r="Y11603" s="268">
        <v>101542.23</v>
      </c>
      <c r="AA11603" s="229" t="s">
        <v>26011</v>
      </c>
      <c r="AB11603" s="230">
        <v>28130</v>
      </c>
      <c r="AD11603" s="209" t="s">
        <v>25585</v>
      </c>
      <c r="AE11603" s="210">
        <v>1186.58</v>
      </c>
      <c r="AF11603" s="93"/>
      <c r="AG11603" s="93"/>
      <c r="AH11603" s="93"/>
    </row>
    <row r="11604" spans="21:34" x14ac:dyDescent="0.3">
      <c r="U11604" s="311" t="s">
        <v>20758</v>
      </c>
      <c r="V11604" s="312">
        <v>39448.559999999998</v>
      </c>
      <c r="X11604" s="267" t="s">
        <v>62780</v>
      </c>
      <c r="Y11604" s="268">
        <v>4000</v>
      </c>
      <c r="AA11604" s="229" t="s">
        <v>26012</v>
      </c>
      <c r="AB11604" s="230">
        <v>6652.8</v>
      </c>
      <c r="AD11604" s="209" t="s">
        <v>25586</v>
      </c>
      <c r="AE11604" s="210">
        <v>3879.84</v>
      </c>
      <c r="AF11604" s="93"/>
      <c r="AG11604" s="93"/>
      <c r="AH11604" s="93"/>
    </row>
    <row r="11605" spans="21:34" x14ac:dyDescent="0.3">
      <c r="U11605" s="311" t="s">
        <v>58036</v>
      </c>
      <c r="V11605" s="312">
        <v>6471.22</v>
      </c>
      <c r="X11605" s="267" t="s">
        <v>62781</v>
      </c>
      <c r="Y11605" s="268">
        <v>4800</v>
      </c>
      <c r="AA11605" s="229" t="s">
        <v>26013</v>
      </c>
      <c r="AB11605" s="230">
        <v>2360.42</v>
      </c>
      <c r="AD11605" s="209" t="s">
        <v>25587</v>
      </c>
      <c r="AE11605" s="210">
        <v>2065.56</v>
      </c>
      <c r="AF11605" s="93"/>
      <c r="AG11605" s="93"/>
      <c r="AH11605" s="93"/>
    </row>
    <row r="11606" spans="21:34" x14ac:dyDescent="0.3">
      <c r="U11606" s="311" t="s">
        <v>20759</v>
      </c>
      <c r="V11606" s="312">
        <v>80566.69</v>
      </c>
      <c r="X11606" s="267" t="s">
        <v>61551</v>
      </c>
      <c r="Y11606" s="268">
        <v>1070</v>
      </c>
      <c r="AA11606" s="229" t="s">
        <v>26014</v>
      </c>
      <c r="AB11606" s="230">
        <v>7633.86</v>
      </c>
      <c r="AD11606" s="209" t="s">
        <v>25588</v>
      </c>
      <c r="AE11606" s="210">
        <v>159</v>
      </c>
      <c r="AF11606" s="93"/>
      <c r="AG11606" s="93"/>
      <c r="AH11606" s="93"/>
    </row>
    <row r="11607" spans="21:34" x14ac:dyDescent="0.3">
      <c r="U11607" s="311" t="s">
        <v>69461</v>
      </c>
      <c r="V11607" s="312">
        <v>3757.76</v>
      </c>
      <c r="X11607" s="267" t="s">
        <v>64815</v>
      </c>
      <c r="Y11607" s="268">
        <v>21700</v>
      </c>
      <c r="AA11607" s="229" t="s">
        <v>26015</v>
      </c>
      <c r="AB11607" s="230">
        <v>4791.24</v>
      </c>
      <c r="AD11607" s="209" t="s">
        <v>25589</v>
      </c>
      <c r="AE11607" s="210">
        <v>16563.28</v>
      </c>
      <c r="AF11607" s="93"/>
      <c r="AG11607" s="93"/>
      <c r="AH11607" s="93"/>
    </row>
    <row r="11608" spans="21:34" x14ac:dyDescent="0.3">
      <c r="U11608" s="311" t="s">
        <v>33619</v>
      </c>
      <c r="V11608" s="312">
        <v>20289.150000000001</v>
      </c>
      <c r="X11608" s="267" t="s">
        <v>47199</v>
      </c>
      <c r="Y11608" s="268">
        <v>9932.0499999999993</v>
      </c>
      <c r="AA11608" s="229" t="s">
        <v>39408</v>
      </c>
      <c r="AB11608" s="230">
        <v>29028.05</v>
      </c>
      <c r="AD11608" s="209" t="s">
        <v>25590</v>
      </c>
      <c r="AE11608" s="210">
        <v>3467</v>
      </c>
      <c r="AF11608" s="93"/>
      <c r="AG11608" s="93"/>
      <c r="AH11608" s="93"/>
    </row>
    <row r="11609" spans="21:34" x14ac:dyDescent="0.3">
      <c r="U11609" s="311" t="s">
        <v>61684</v>
      </c>
      <c r="V11609" s="312">
        <v>6400</v>
      </c>
      <c r="X11609" s="267" t="s">
        <v>47200</v>
      </c>
      <c r="Y11609" s="268">
        <v>32350.25</v>
      </c>
      <c r="AA11609" s="229" t="s">
        <v>26019</v>
      </c>
      <c r="AB11609" s="230">
        <v>2159.33</v>
      </c>
      <c r="AD11609" s="209" t="s">
        <v>25591</v>
      </c>
      <c r="AE11609" s="210">
        <v>15837.96</v>
      </c>
      <c r="AF11609" s="93"/>
      <c r="AG11609" s="93"/>
      <c r="AH11609" s="93"/>
    </row>
    <row r="11610" spans="21:34" x14ac:dyDescent="0.3">
      <c r="U11610" s="311" t="s">
        <v>20761</v>
      </c>
      <c r="V11610" s="312">
        <v>40099.17</v>
      </c>
      <c r="X11610" s="267" t="s">
        <v>64816</v>
      </c>
      <c r="Y11610" s="268">
        <v>20</v>
      </c>
      <c r="AA11610" s="229" t="s">
        <v>39409</v>
      </c>
      <c r="AB11610" s="230">
        <v>6902.53</v>
      </c>
      <c r="AD11610" s="209" t="s">
        <v>25592</v>
      </c>
      <c r="AE11610" s="210">
        <v>19636.38</v>
      </c>
      <c r="AF11610" s="93"/>
      <c r="AG11610" s="93"/>
      <c r="AH11610" s="93"/>
    </row>
    <row r="11611" spans="21:34" x14ac:dyDescent="0.3">
      <c r="U11611" s="311" t="s">
        <v>20762</v>
      </c>
      <c r="V11611" s="312">
        <v>68682</v>
      </c>
      <c r="X11611" s="267" t="s">
        <v>64817</v>
      </c>
      <c r="Y11611" s="268">
        <v>7200.88</v>
      </c>
      <c r="AA11611" s="229" t="s">
        <v>39410</v>
      </c>
      <c r="AB11611" s="230">
        <v>3767.05</v>
      </c>
      <c r="AD11611" s="209" t="s">
        <v>25593</v>
      </c>
      <c r="AE11611" s="210">
        <v>15299.21</v>
      </c>
      <c r="AF11611" s="93"/>
      <c r="AG11611" s="93"/>
      <c r="AH11611" s="93"/>
    </row>
    <row r="11612" spans="21:34" x14ac:dyDescent="0.3">
      <c r="U11612" s="311" t="s">
        <v>20765</v>
      </c>
      <c r="V11612" s="312">
        <v>77069.240000000005</v>
      </c>
      <c r="X11612" s="267" t="s">
        <v>59790</v>
      </c>
      <c r="Y11612" s="268">
        <v>8100</v>
      </c>
      <c r="AA11612" s="229" t="s">
        <v>34027</v>
      </c>
      <c r="AB11612" s="230">
        <v>406553.65</v>
      </c>
      <c r="AD11612" s="209" t="s">
        <v>25594</v>
      </c>
      <c r="AE11612" s="210">
        <v>327680.94</v>
      </c>
      <c r="AF11612" s="93"/>
      <c r="AG11612" s="93"/>
      <c r="AH11612" s="93"/>
    </row>
    <row r="11613" spans="21:34" x14ac:dyDescent="0.3">
      <c r="U11613" s="311" t="s">
        <v>54359</v>
      </c>
      <c r="V11613" s="312">
        <v>47601.34</v>
      </c>
      <c r="X11613" s="267" t="s">
        <v>56494</v>
      </c>
      <c r="Y11613" s="268">
        <v>7153.41</v>
      </c>
      <c r="AA11613" s="229" t="s">
        <v>47184</v>
      </c>
      <c r="AB11613" s="230">
        <v>6119.51</v>
      </c>
      <c r="AD11613" s="209" t="s">
        <v>25595</v>
      </c>
      <c r="AE11613" s="210">
        <v>24235.65</v>
      </c>
      <c r="AF11613" s="93"/>
      <c r="AG11613" s="93"/>
      <c r="AH11613" s="93"/>
    </row>
    <row r="11614" spans="21:34" x14ac:dyDescent="0.3">
      <c r="U11614" s="311" t="s">
        <v>54360</v>
      </c>
      <c r="V11614" s="312">
        <v>24486.49</v>
      </c>
      <c r="X11614" s="267" t="s">
        <v>59791</v>
      </c>
      <c r="Y11614" s="268">
        <v>13036.85</v>
      </c>
      <c r="AA11614" s="229" t="s">
        <v>26020</v>
      </c>
      <c r="AB11614" s="230">
        <v>92512.78</v>
      </c>
      <c r="AD11614" s="209" t="s">
        <v>25596</v>
      </c>
      <c r="AE11614" s="210">
        <v>273902.8</v>
      </c>
      <c r="AF11614" s="93"/>
      <c r="AG11614" s="93"/>
      <c r="AH11614" s="93"/>
    </row>
    <row r="11615" spans="21:34" x14ac:dyDescent="0.3">
      <c r="U11615" s="311" t="s">
        <v>20790</v>
      </c>
      <c r="V11615" s="312">
        <v>5241.34</v>
      </c>
      <c r="X11615" s="267" t="s">
        <v>50351</v>
      </c>
      <c r="Y11615" s="268">
        <v>27022.04</v>
      </c>
      <c r="AA11615" s="229" t="s">
        <v>35489</v>
      </c>
      <c r="AB11615" s="230">
        <v>156040</v>
      </c>
      <c r="AD11615" s="209" t="s">
        <v>25597</v>
      </c>
      <c r="AE11615" s="210">
        <v>8647.2000000000007</v>
      </c>
      <c r="AF11615" s="93"/>
      <c r="AG11615" s="93"/>
      <c r="AH11615" s="93"/>
    </row>
    <row r="11616" spans="21:34" x14ac:dyDescent="0.3">
      <c r="U11616" s="311" t="s">
        <v>20791</v>
      </c>
      <c r="V11616" s="312">
        <v>13946.06</v>
      </c>
      <c r="X11616" s="267" t="s">
        <v>56495</v>
      </c>
      <c r="Y11616" s="268">
        <v>19657.009999999998</v>
      </c>
      <c r="AA11616" s="229" t="s">
        <v>39411</v>
      </c>
      <c r="AB11616" s="230">
        <v>160</v>
      </c>
      <c r="AD11616" s="209" t="s">
        <v>25598</v>
      </c>
      <c r="AE11616" s="210">
        <v>21384.45</v>
      </c>
      <c r="AF11616" s="93"/>
      <c r="AG11616" s="93"/>
      <c r="AH11616" s="93"/>
    </row>
    <row r="11617" spans="21:34" x14ac:dyDescent="0.3">
      <c r="U11617" s="311" t="s">
        <v>49372</v>
      </c>
      <c r="V11617" s="312">
        <v>3936.61</v>
      </c>
      <c r="X11617" s="267" t="s">
        <v>40581</v>
      </c>
      <c r="Y11617" s="268">
        <v>32219.93</v>
      </c>
      <c r="AA11617" s="229" t="s">
        <v>34028</v>
      </c>
      <c r="AB11617" s="230">
        <v>68422.539999999994</v>
      </c>
      <c r="AD11617" s="209" t="s">
        <v>25599</v>
      </c>
      <c r="AE11617" s="210">
        <v>15899.72</v>
      </c>
      <c r="AF11617" s="93"/>
      <c r="AG11617" s="93"/>
      <c r="AH11617" s="93"/>
    </row>
    <row r="11618" spans="21:34" x14ac:dyDescent="0.3">
      <c r="U11618" s="311" t="s">
        <v>20792</v>
      </c>
      <c r="V11618" s="312">
        <v>989.36</v>
      </c>
      <c r="X11618" s="267" t="s">
        <v>40582</v>
      </c>
      <c r="Y11618" s="268">
        <v>6869.81</v>
      </c>
      <c r="AA11618" s="229" t="s">
        <v>53445</v>
      </c>
      <c r="AB11618" s="230">
        <v>31.52</v>
      </c>
      <c r="AD11618" s="209" t="s">
        <v>25600</v>
      </c>
      <c r="AE11618" s="210">
        <v>19829.189999999999</v>
      </c>
      <c r="AF11618" s="93"/>
      <c r="AG11618" s="93"/>
      <c r="AH11618" s="93"/>
    </row>
    <row r="11619" spans="21:34" x14ac:dyDescent="0.3">
      <c r="U11619" s="311" t="s">
        <v>20793</v>
      </c>
      <c r="V11619" s="312">
        <v>3230</v>
      </c>
      <c r="X11619" s="267" t="s">
        <v>40583</v>
      </c>
      <c r="Y11619" s="268">
        <v>22524.17</v>
      </c>
      <c r="AA11619" s="229" t="s">
        <v>26022</v>
      </c>
      <c r="AB11619" s="230">
        <v>52772.92</v>
      </c>
      <c r="AD11619" s="209" t="s">
        <v>25601</v>
      </c>
      <c r="AE11619" s="210">
        <v>10987.2</v>
      </c>
      <c r="AF11619" s="93"/>
      <c r="AG11619" s="93"/>
      <c r="AH11619" s="93"/>
    </row>
    <row r="11620" spans="21:34" x14ac:dyDescent="0.3">
      <c r="U11620" s="311" t="s">
        <v>20795</v>
      </c>
      <c r="V11620" s="312">
        <v>2270</v>
      </c>
      <c r="X11620" s="267" t="s">
        <v>40584</v>
      </c>
      <c r="Y11620" s="268">
        <v>9761.6</v>
      </c>
      <c r="AA11620" s="229" t="s">
        <v>26023</v>
      </c>
      <c r="AB11620" s="230">
        <v>167010.06</v>
      </c>
      <c r="AD11620" s="209" t="s">
        <v>25602</v>
      </c>
      <c r="AE11620" s="210">
        <v>244630.41</v>
      </c>
      <c r="AF11620" s="93"/>
      <c r="AG11620" s="93"/>
      <c r="AH11620" s="93"/>
    </row>
    <row r="11621" spans="21:34" x14ac:dyDescent="0.3">
      <c r="U11621" s="311" t="s">
        <v>20796</v>
      </c>
      <c r="V11621" s="312">
        <v>7471.85</v>
      </c>
      <c r="X11621" s="267" t="s">
        <v>63347</v>
      </c>
      <c r="Y11621" s="268">
        <v>7420</v>
      </c>
      <c r="AA11621" s="229" t="s">
        <v>35490</v>
      </c>
      <c r="AB11621" s="230">
        <v>69995.740000000005</v>
      </c>
      <c r="AD11621" s="209" t="s">
        <v>25603</v>
      </c>
      <c r="AE11621" s="210">
        <v>47393.3</v>
      </c>
      <c r="AF11621" s="93"/>
      <c r="AG11621" s="93"/>
      <c r="AH11621" s="93"/>
    </row>
    <row r="11622" spans="21:34" x14ac:dyDescent="0.3">
      <c r="U11622" s="311" t="s">
        <v>33637</v>
      </c>
      <c r="V11622" s="312">
        <v>3019.04</v>
      </c>
      <c r="X11622" s="267" t="s">
        <v>53486</v>
      </c>
      <c r="Y11622" s="268">
        <v>1148.02</v>
      </c>
      <c r="AA11622" s="229" t="s">
        <v>26024</v>
      </c>
      <c r="AB11622" s="230">
        <v>49568.800000000003</v>
      </c>
      <c r="AD11622" s="209" t="s">
        <v>25604</v>
      </c>
      <c r="AE11622" s="210">
        <v>25054.35</v>
      </c>
      <c r="AF11622" s="93"/>
      <c r="AG11622" s="93"/>
      <c r="AH11622" s="93"/>
    </row>
    <row r="11623" spans="21:34" x14ac:dyDescent="0.3">
      <c r="U11623" s="311" t="s">
        <v>33638</v>
      </c>
      <c r="V11623" s="312">
        <v>167336.71</v>
      </c>
      <c r="X11623" s="267" t="s">
        <v>57761</v>
      </c>
      <c r="Y11623" s="268">
        <v>7600</v>
      </c>
      <c r="AA11623" s="229" t="s">
        <v>26025</v>
      </c>
      <c r="AB11623" s="230">
        <v>41268.49</v>
      </c>
      <c r="AD11623" s="209" t="s">
        <v>25605</v>
      </c>
      <c r="AE11623" s="210">
        <v>15956</v>
      </c>
      <c r="AF11623" s="93"/>
      <c r="AG11623" s="93"/>
      <c r="AH11623" s="93"/>
    </row>
    <row r="11624" spans="21:34" x14ac:dyDescent="0.3">
      <c r="U11624" s="311" t="s">
        <v>20819</v>
      </c>
      <c r="V11624" s="312">
        <v>12555.57</v>
      </c>
      <c r="X11624" s="267" t="s">
        <v>57762</v>
      </c>
      <c r="Y11624" s="268">
        <v>2181.25</v>
      </c>
      <c r="AA11624" s="229" t="s">
        <v>36628</v>
      </c>
      <c r="AB11624" s="230">
        <v>42385</v>
      </c>
      <c r="AD11624" s="209" t="s">
        <v>25606</v>
      </c>
      <c r="AE11624" s="210">
        <v>156789.06</v>
      </c>
      <c r="AF11624" s="93"/>
      <c r="AG11624" s="93"/>
      <c r="AH11624" s="93"/>
    </row>
    <row r="11625" spans="21:34" x14ac:dyDescent="0.3">
      <c r="U11625" s="311" t="s">
        <v>33640</v>
      </c>
      <c r="V11625" s="312">
        <v>13993.05</v>
      </c>
      <c r="X11625" s="267" t="s">
        <v>48205</v>
      </c>
      <c r="Y11625" s="268">
        <v>1700</v>
      </c>
      <c r="AA11625" s="229" t="s">
        <v>34029</v>
      </c>
      <c r="AB11625" s="230">
        <v>594825.72</v>
      </c>
      <c r="AD11625" s="209" t="s">
        <v>25607</v>
      </c>
      <c r="AE11625" s="210">
        <v>28474.69</v>
      </c>
      <c r="AF11625" s="93"/>
      <c r="AG11625" s="93"/>
      <c r="AH11625" s="93"/>
    </row>
    <row r="11626" spans="21:34" x14ac:dyDescent="0.3">
      <c r="U11626" s="311" t="s">
        <v>60906</v>
      </c>
      <c r="V11626" s="312">
        <v>3259.1</v>
      </c>
      <c r="X11626" s="267" t="s">
        <v>48206</v>
      </c>
      <c r="Y11626" s="268">
        <v>857.29</v>
      </c>
      <c r="AA11626" s="229" t="s">
        <v>34030</v>
      </c>
      <c r="AB11626" s="230">
        <v>48844.04</v>
      </c>
      <c r="AD11626" s="209" t="s">
        <v>25608</v>
      </c>
      <c r="AE11626" s="210">
        <v>40162.339999999997</v>
      </c>
      <c r="AF11626" s="93"/>
      <c r="AG11626" s="93"/>
      <c r="AH11626" s="93"/>
    </row>
    <row r="11627" spans="21:34" x14ac:dyDescent="0.3">
      <c r="U11627" s="311" t="s">
        <v>20842</v>
      </c>
      <c r="V11627" s="312">
        <v>47.89</v>
      </c>
      <c r="X11627" s="267" t="s">
        <v>48207</v>
      </c>
      <c r="Y11627" s="268">
        <v>2812.92</v>
      </c>
      <c r="AA11627" s="229" t="s">
        <v>42842</v>
      </c>
      <c r="AB11627" s="230">
        <v>27818.67</v>
      </c>
      <c r="AD11627" s="209" t="s">
        <v>25609</v>
      </c>
      <c r="AE11627" s="210">
        <v>273902.8</v>
      </c>
      <c r="AF11627" s="93"/>
      <c r="AG11627" s="93"/>
      <c r="AH11627" s="93"/>
    </row>
    <row r="11628" spans="21:34" x14ac:dyDescent="0.3">
      <c r="U11628" s="311" t="s">
        <v>50664</v>
      </c>
      <c r="V11628" s="312">
        <v>13.45</v>
      </c>
      <c r="X11628" s="267" t="s">
        <v>57763</v>
      </c>
      <c r="Y11628" s="268">
        <v>1295.72</v>
      </c>
      <c r="AA11628" s="229" t="s">
        <v>42843</v>
      </c>
      <c r="AB11628" s="230">
        <v>2128.1799999999998</v>
      </c>
      <c r="AD11628" s="209" t="s">
        <v>25610</v>
      </c>
      <c r="AE11628" s="210">
        <v>8647.2000000000007</v>
      </c>
      <c r="AF11628" s="93"/>
      <c r="AG11628" s="93"/>
      <c r="AH11628" s="93"/>
    </row>
    <row r="11629" spans="21:34" x14ac:dyDescent="0.3">
      <c r="U11629" s="311" t="s">
        <v>20843</v>
      </c>
      <c r="V11629" s="312">
        <v>32.04</v>
      </c>
      <c r="X11629" s="267" t="s">
        <v>57764</v>
      </c>
      <c r="Y11629" s="268">
        <v>2862.46</v>
      </c>
      <c r="AA11629" s="229" t="s">
        <v>53446</v>
      </c>
      <c r="AB11629" s="230">
        <v>47279.31</v>
      </c>
      <c r="AD11629" s="209" t="s">
        <v>25611</v>
      </c>
      <c r="AE11629" s="210">
        <v>6835.71</v>
      </c>
      <c r="AF11629" s="93"/>
      <c r="AG11629" s="93"/>
      <c r="AH11629" s="93"/>
    </row>
    <row r="11630" spans="21:34" x14ac:dyDescent="0.3">
      <c r="U11630" s="311" t="s">
        <v>60907</v>
      </c>
      <c r="V11630" s="312">
        <v>504.35</v>
      </c>
      <c r="X11630" s="267" t="s">
        <v>57765</v>
      </c>
      <c r="Y11630" s="268">
        <v>1563.79</v>
      </c>
      <c r="AA11630" s="229" t="s">
        <v>53447</v>
      </c>
      <c r="AB11630" s="230">
        <v>3555.34</v>
      </c>
      <c r="AD11630" s="209" t="s">
        <v>25612</v>
      </c>
      <c r="AE11630" s="210">
        <v>21384.45</v>
      </c>
      <c r="AF11630" s="93"/>
      <c r="AG11630" s="93"/>
      <c r="AH11630" s="93"/>
    </row>
    <row r="11631" spans="21:34" x14ac:dyDescent="0.3">
      <c r="U11631" s="311" t="s">
        <v>43239</v>
      </c>
      <c r="V11631" s="312">
        <v>4.7699999999999996</v>
      </c>
      <c r="X11631" s="267" t="s">
        <v>58324</v>
      </c>
      <c r="Y11631" s="268">
        <v>1210.3800000000001</v>
      </c>
      <c r="AA11631" s="229" t="s">
        <v>53448</v>
      </c>
      <c r="AB11631" s="230">
        <v>11231.9</v>
      </c>
      <c r="AD11631" s="209" t="s">
        <v>25613</v>
      </c>
      <c r="AE11631" s="210">
        <v>4553.6000000000004</v>
      </c>
      <c r="AF11631" s="93"/>
      <c r="AG11631" s="93"/>
      <c r="AH11631" s="93"/>
    </row>
    <row r="11632" spans="21:34" x14ac:dyDescent="0.3">
      <c r="U11632" s="311" t="s">
        <v>60909</v>
      </c>
      <c r="V11632" s="312">
        <v>29.62</v>
      </c>
      <c r="X11632" s="267" t="s">
        <v>45493</v>
      </c>
      <c r="Y11632" s="268">
        <v>22513.919999999998</v>
      </c>
      <c r="AA11632" s="229" t="s">
        <v>53449</v>
      </c>
      <c r="AB11632" s="230">
        <v>7105.72</v>
      </c>
      <c r="AD11632" s="209" t="s">
        <v>14068</v>
      </c>
      <c r="AE11632" s="210">
        <v>15899.72</v>
      </c>
      <c r="AF11632" s="93"/>
      <c r="AG11632" s="93"/>
      <c r="AH11632" s="93"/>
    </row>
    <row r="11633" spans="21:34" x14ac:dyDescent="0.3">
      <c r="U11633" s="311" t="s">
        <v>60910</v>
      </c>
      <c r="V11633" s="312">
        <v>0.8</v>
      </c>
      <c r="X11633" s="267" t="s">
        <v>26340</v>
      </c>
      <c r="Y11633" s="268">
        <v>1225</v>
      </c>
      <c r="AA11633" s="229" t="s">
        <v>53450</v>
      </c>
      <c r="AB11633" s="230">
        <v>543.61</v>
      </c>
      <c r="AD11633" s="209" t="s">
        <v>25614</v>
      </c>
      <c r="AE11633" s="210">
        <v>23161.19</v>
      </c>
      <c r="AF11633" s="93"/>
      <c r="AG11633" s="93"/>
      <c r="AH11633" s="93"/>
    </row>
    <row r="11634" spans="21:34" x14ac:dyDescent="0.3">
      <c r="U11634" s="311" t="s">
        <v>32128</v>
      </c>
      <c r="V11634" s="312">
        <v>-1289.8499999999999</v>
      </c>
      <c r="X11634" s="267" t="s">
        <v>26341</v>
      </c>
      <c r="Y11634" s="268">
        <v>1779.35</v>
      </c>
      <c r="AA11634" s="229" t="s">
        <v>53451</v>
      </c>
      <c r="AB11634" s="230">
        <v>1712.47</v>
      </c>
      <c r="AD11634" s="209" t="s">
        <v>25615</v>
      </c>
      <c r="AE11634" s="210">
        <v>12025.9</v>
      </c>
      <c r="AF11634" s="93"/>
      <c r="AG11634" s="93"/>
      <c r="AH11634" s="93"/>
    </row>
    <row r="11635" spans="21:34" x14ac:dyDescent="0.3">
      <c r="U11635" s="311" t="s">
        <v>20845</v>
      </c>
      <c r="V11635" s="312">
        <v>0.72</v>
      </c>
      <c r="X11635" s="267" t="s">
        <v>26342</v>
      </c>
      <c r="Y11635" s="268">
        <v>5816.05</v>
      </c>
      <c r="AA11635" s="229" t="s">
        <v>53452</v>
      </c>
      <c r="AB11635" s="230">
        <v>30</v>
      </c>
      <c r="AD11635" s="209" t="s">
        <v>25616</v>
      </c>
      <c r="AE11635" s="210">
        <v>244630.41</v>
      </c>
      <c r="AF11635" s="93"/>
      <c r="AG11635" s="93"/>
      <c r="AH11635" s="93"/>
    </row>
    <row r="11636" spans="21:34" x14ac:dyDescent="0.3">
      <c r="U11636" s="311" t="s">
        <v>20847</v>
      </c>
      <c r="V11636" s="312">
        <v>2603.56</v>
      </c>
      <c r="X11636" s="267" t="s">
        <v>26343</v>
      </c>
      <c r="Y11636" s="268">
        <v>5642.04</v>
      </c>
      <c r="AA11636" s="229" t="s">
        <v>53453</v>
      </c>
      <c r="AB11636" s="230">
        <v>4182.54</v>
      </c>
      <c r="AD11636" s="209" t="s">
        <v>14069</v>
      </c>
      <c r="AE11636" s="210">
        <v>51796.52</v>
      </c>
      <c r="AF11636" s="93"/>
      <c r="AG11636" s="93"/>
      <c r="AH11636" s="93"/>
    </row>
    <row r="11637" spans="21:34" x14ac:dyDescent="0.3">
      <c r="U11637" s="311" t="s">
        <v>20848</v>
      </c>
      <c r="V11637" s="312">
        <v>30692.11</v>
      </c>
      <c r="X11637" s="267" t="s">
        <v>39425</v>
      </c>
      <c r="Y11637" s="268">
        <v>45133.87</v>
      </c>
      <c r="AA11637" s="229" t="s">
        <v>53454</v>
      </c>
      <c r="AB11637" s="230">
        <v>1067.5</v>
      </c>
      <c r="AD11637" s="209" t="s">
        <v>14070</v>
      </c>
      <c r="AE11637" s="210">
        <v>12567.73</v>
      </c>
      <c r="AF11637" s="93"/>
      <c r="AG11637" s="93"/>
      <c r="AH11637" s="93"/>
    </row>
    <row r="11638" spans="21:34" x14ac:dyDescent="0.3">
      <c r="U11638" s="311" t="s">
        <v>39184</v>
      </c>
      <c r="V11638" s="312">
        <v>45371.79</v>
      </c>
      <c r="X11638" s="267" t="s">
        <v>62214</v>
      </c>
      <c r="Y11638" s="268">
        <v>12221.49</v>
      </c>
      <c r="AA11638" s="229" t="s">
        <v>34031</v>
      </c>
      <c r="AB11638" s="230">
        <v>68976.479999999996</v>
      </c>
      <c r="AD11638" s="209" t="s">
        <v>14071</v>
      </c>
      <c r="AE11638" s="210">
        <v>3678.44</v>
      </c>
      <c r="AF11638" s="93"/>
      <c r="AG11638" s="93"/>
      <c r="AH11638" s="93"/>
    </row>
    <row r="11639" spans="21:34" x14ac:dyDescent="0.3">
      <c r="U11639" s="311" t="s">
        <v>33643</v>
      </c>
      <c r="V11639" s="312">
        <v>4555.68</v>
      </c>
      <c r="X11639" s="267" t="s">
        <v>57766</v>
      </c>
      <c r="Y11639" s="268">
        <v>114344.41</v>
      </c>
      <c r="AA11639" s="229" t="s">
        <v>26027</v>
      </c>
      <c r="AB11639" s="230">
        <v>786449.55</v>
      </c>
      <c r="AD11639" s="209" t="s">
        <v>25617</v>
      </c>
      <c r="AE11639" s="210">
        <v>19636.38</v>
      </c>
      <c r="AF11639" s="93"/>
      <c r="AG11639" s="93"/>
      <c r="AH11639" s="93"/>
    </row>
    <row r="11640" spans="21:34" x14ac:dyDescent="0.3">
      <c r="U11640" s="311" t="s">
        <v>40793</v>
      </c>
      <c r="V11640" s="312">
        <v>29318.38</v>
      </c>
      <c r="X11640" s="267" t="s">
        <v>39426</v>
      </c>
      <c r="Y11640" s="268">
        <v>70563.23</v>
      </c>
      <c r="AA11640" s="229" t="s">
        <v>47185</v>
      </c>
      <c r="AB11640" s="230">
        <v>400</v>
      </c>
      <c r="AD11640" s="209" t="s">
        <v>25618</v>
      </c>
      <c r="AE11640" s="210">
        <v>2641</v>
      </c>
      <c r="AF11640" s="93"/>
      <c r="AG11640" s="93"/>
      <c r="AH11640" s="93"/>
    </row>
    <row r="11641" spans="21:34" x14ac:dyDescent="0.3">
      <c r="U11641" s="311" t="s">
        <v>20866</v>
      </c>
      <c r="V11641" s="312">
        <v>4335.21</v>
      </c>
      <c r="X11641" s="267" t="s">
        <v>49110</v>
      </c>
      <c r="Y11641" s="268">
        <v>138841.51</v>
      </c>
      <c r="AA11641" s="229" t="s">
        <v>48197</v>
      </c>
      <c r="AB11641" s="230">
        <v>17668.560000000001</v>
      </c>
      <c r="AD11641" s="209" t="s">
        <v>25619</v>
      </c>
      <c r="AE11641" s="210">
        <v>25054.35</v>
      </c>
      <c r="AF11641" s="93"/>
      <c r="AG11641" s="93"/>
      <c r="AH11641" s="93"/>
    </row>
    <row r="11642" spans="21:34" x14ac:dyDescent="0.3">
      <c r="U11642" s="311" t="s">
        <v>20867</v>
      </c>
      <c r="V11642" s="312">
        <v>68</v>
      </c>
      <c r="X11642" s="267" t="s">
        <v>36643</v>
      </c>
      <c r="Y11642" s="268">
        <v>8170.09</v>
      </c>
      <c r="AA11642" s="229" t="s">
        <v>39412</v>
      </c>
      <c r="AB11642" s="230">
        <v>67580</v>
      </c>
      <c r="AD11642" s="209" t="s">
        <v>14072</v>
      </c>
      <c r="AE11642" s="210">
        <v>61225.07</v>
      </c>
      <c r="AF11642" s="93"/>
      <c r="AG11642" s="93"/>
      <c r="AH11642" s="93"/>
    </row>
    <row r="11643" spans="21:34" x14ac:dyDescent="0.3">
      <c r="U11643" s="311" t="s">
        <v>20870</v>
      </c>
      <c r="V11643" s="312">
        <v>2060.3200000000002</v>
      </c>
      <c r="X11643" s="267" t="s">
        <v>47203</v>
      </c>
      <c r="Y11643" s="268">
        <v>1601.26</v>
      </c>
      <c r="AA11643" s="229" t="s">
        <v>35491</v>
      </c>
      <c r="AB11643" s="230">
        <v>1311399.8</v>
      </c>
      <c r="AD11643" s="209" t="s">
        <v>25620</v>
      </c>
      <c r="AE11643" s="210">
        <v>19423</v>
      </c>
      <c r="AF11643" s="93"/>
      <c r="AG11643" s="93"/>
      <c r="AH11643" s="93"/>
    </row>
    <row r="11644" spans="21:34" x14ac:dyDescent="0.3">
      <c r="U11644" s="311" t="s">
        <v>20894</v>
      </c>
      <c r="V11644" s="312">
        <v>113.37</v>
      </c>
      <c r="X11644" s="267" t="s">
        <v>62782</v>
      </c>
      <c r="Y11644" s="268">
        <v>-10453.65</v>
      </c>
      <c r="AA11644" s="229" t="s">
        <v>34032</v>
      </c>
      <c r="AB11644" s="230">
        <v>20664.78</v>
      </c>
      <c r="AD11644" s="209" t="s">
        <v>25621</v>
      </c>
      <c r="AE11644" s="210">
        <v>547546.75</v>
      </c>
      <c r="AF11644" s="93"/>
      <c r="AG11644" s="93"/>
      <c r="AH11644" s="93"/>
    </row>
    <row r="11645" spans="21:34" x14ac:dyDescent="0.3">
      <c r="U11645" s="311" t="s">
        <v>20895</v>
      </c>
      <c r="V11645" s="312">
        <v>12312.22</v>
      </c>
      <c r="X11645" s="267" t="s">
        <v>57767</v>
      </c>
      <c r="Y11645" s="268">
        <v>4659.6400000000003</v>
      </c>
      <c r="AA11645" s="229" t="s">
        <v>36629</v>
      </c>
      <c r="AB11645" s="230">
        <v>4950</v>
      </c>
      <c r="AD11645" s="209" t="s">
        <v>25622</v>
      </c>
      <c r="AE11645" s="210">
        <v>20629.96</v>
      </c>
      <c r="AF11645" s="93"/>
      <c r="AG11645" s="93"/>
      <c r="AH11645" s="93"/>
    </row>
    <row r="11646" spans="21:34" x14ac:dyDescent="0.3">
      <c r="U11646" s="311" t="s">
        <v>50666</v>
      </c>
      <c r="V11646" s="312">
        <v>3894</v>
      </c>
      <c r="X11646" s="267" t="s">
        <v>57768</v>
      </c>
      <c r="Y11646" s="268">
        <v>10600</v>
      </c>
      <c r="AA11646" s="229" t="s">
        <v>34033</v>
      </c>
      <c r="AB11646" s="230">
        <v>3916.75</v>
      </c>
      <c r="AD11646" s="209" t="s">
        <v>25623</v>
      </c>
      <c r="AE11646" s="210">
        <v>320</v>
      </c>
      <c r="AF11646" s="93"/>
      <c r="AG11646" s="93"/>
      <c r="AH11646" s="93"/>
    </row>
    <row r="11647" spans="21:34" x14ac:dyDescent="0.3">
      <c r="U11647" s="311" t="s">
        <v>69462</v>
      </c>
      <c r="V11647" s="312">
        <v>8190</v>
      </c>
      <c r="X11647" s="267" t="s">
        <v>56496</v>
      </c>
      <c r="Y11647" s="268">
        <v>14726.25</v>
      </c>
      <c r="AA11647" s="229" t="s">
        <v>26028</v>
      </c>
      <c r="AB11647" s="230">
        <v>175342.63</v>
      </c>
      <c r="AD11647" s="209" t="s">
        <v>25624</v>
      </c>
      <c r="AE11647" s="210">
        <v>1513.78</v>
      </c>
      <c r="AF11647" s="93"/>
      <c r="AG11647" s="93"/>
      <c r="AH11647" s="93"/>
    </row>
    <row r="11648" spans="21:34" x14ac:dyDescent="0.3">
      <c r="U11648" s="311" t="s">
        <v>46051</v>
      </c>
      <c r="V11648" s="312">
        <v>-37246.44</v>
      </c>
      <c r="X11648" s="267" t="s">
        <v>61552</v>
      </c>
      <c r="Y11648" s="268">
        <v>6011.25</v>
      </c>
      <c r="AA11648" s="229" t="s">
        <v>34034</v>
      </c>
      <c r="AB11648" s="230">
        <v>41950.94</v>
      </c>
      <c r="AD11648" s="209" t="s">
        <v>25625</v>
      </c>
      <c r="AE11648" s="210">
        <v>2879.46</v>
      </c>
      <c r="AF11648" s="93"/>
      <c r="AG11648" s="93"/>
      <c r="AH11648" s="93"/>
    </row>
    <row r="11649" spans="21:34" x14ac:dyDescent="0.3">
      <c r="U11649" s="311" t="s">
        <v>20896</v>
      </c>
      <c r="V11649" s="312">
        <v>-151.19</v>
      </c>
      <c r="X11649" s="267" t="s">
        <v>56497</v>
      </c>
      <c r="Y11649" s="268">
        <v>2440</v>
      </c>
      <c r="AA11649" s="229" t="s">
        <v>35492</v>
      </c>
      <c r="AB11649" s="230">
        <v>12948.89</v>
      </c>
      <c r="AD11649" s="209" t="s">
        <v>25626</v>
      </c>
      <c r="AE11649" s="210">
        <v>1938.76</v>
      </c>
      <c r="AF11649" s="93"/>
      <c r="AG11649" s="93"/>
      <c r="AH11649" s="93"/>
    </row>
    <row r="11650" spans="21:34" x14ac:dyDescent="0.3">
      <c r="U11650" s="311" t="s">
        <v>50670</v>
      </c>
      <c r="V11650" s="312">
        <v>414.38</v>
      </c>
      <c r="X11650" s="267" t="s">
        <v>64818</v>
      </c>
      <c r="Y11650" s="268">
        <v>2796</v>
      </c>
      <c r="AA11650" s="229" t="s">
        <v>34035</v>
      </c>
      <c r="AB11650" s="230">
        <v>2130</v>
      </c>
      <c r="AD11650" s="209" t="s">
        <v>25627</v>
      </c>
      <c r="AE11650" s="210">
        <v>5425.04</v>
      </c>
      <c r="AF11650" s="93"/>
      <c r="AG11650" s="93"/>
      <c r="AH11650" s="93"/>
    </row>
    <row r="11651" spans="21:34" x14ac:dyDescent="0.3">
      <c r="U11651" s="311" t="s">
        <v>20898</v>
      </c>
      <c r="V11651" s="312">
        <v>2783.54</v>
      </c>
      <c r="X11651" s="267" t="s">
        <v>56498</v>
      </c>
      <c r="Y11651" s="268">
        <v>1986.99</v>
      </c>
      <c r="AA11651" s="229" t="s">
        <v>26029</v>
      </c>
      <c r="AB11651" s="230">
        <v>73589.289999999994</v>
      </c>
      <c r="AD11651" s="209" t="s">
        <v>25628</v>
      </c>
      <c r="AE11651" s="210">
        <v>3490</v>
      </c>
      <c r="AF11651" s="93"/>
      <c r="AG11651" s="93"/>
      <c r="AH11651" s="93"/>
    </row>
    <row r="11652" spans="21:34" x14ac:dyDescent="0.3">
      <c r="U11652" s="311" t="s">
        <v>20899</v>
      </c>
      <c r="V11652" s="312">
        <v>50.08</v>
      </c>
      <c r="X11652" s="267" t="s">
        <v>56499</v>
      </c>
      <c r="Y11652" s="268">
        <v>6295.91</v>
      </c>
      <c r="AA11652" s="229" t="s">
        <v>26030</v>
      </c>
      <c r="AB11652" s="230">
        <v>16716.310000000001</v>
      </c>
      <c r="AD11652" s="209" t="s">
        <v>25629</v>
      </c>
      <c r="AE11652" s="210">
        <v>1051</v>
      </c>
      <c r="AF11652" s="93"/>
      <c r="AG11652" s="93"/>
      <c r="AH11652" s="93"/>
    </row>
    <row r="11653" spans="21:34" x14ac:dyDescent="0.3">
      <c r="U11653" s="311" t="s">
        <v>43240</v>
      </c>
      <c r="V11653" s="312">
        <v>-23.03</v>
      </c>
      <c r="X11653" s="267" t="s">
        <v>57769</v>
      </c>
      <c r="Y11653" s="268">
        <v>4212.95</v>
      </c>
      <c r="AA11653" s="229" t="s">
        <v>49103</v>
      </c>
      <c r="AB11653" s="230">
        <v>8326.5</v>
      </c>
      <c r="AD11653" s="209" t="s">
        <v>25630</v>
      </c>
      <c r="AE11653" s="210">
        <v>10493.52</v>
      </c>
      <c r="AF11653" s="93"/>
      <c r="AG11653" s="93"/>
      <c r="AH11653" s="93"/>
    </row>
    <row r="11654" spans="21:34" x14ac:dyDescent="0.3">
      <c r="U11654" s="311" t="s">
        <v>50671</v>
      </c>
      <c r="V11654" s="312">
        <v>222.27</v>
      </c>
      <c r="X11654" s="267" t="s">
        <v>53489</v>
      </c>
      <c r="Y11654" s="268">
        <v>3994.45</v>
      </c>
      <c r="AA11654" s="229" t="s">
        <v>49104</v>
      </c>
      <c r="AB11654" s="230">
        <v>5000</v>
      </c>
      <c r="AD11654" s="209" t="s">
        <v>25631</v>
      </c>
      <c r="AE11654" s="210">
        <v>8282.41</v>
      </c>
      <c r="AF11654" s="93"/>
      <c r="AG11654" s="93"/>
      <c r="AH11654" s="93"/>
    </row>
    <row r="11655" spans="21:34" x14ac:dyDescent="0.3">
      <c r="U11655" s="311" t="s">
        <v>20900</v>
      </c>
      <c r="V11655" s="312">
        <v>6.98</v>
      </c>
      <c r="X11655" s="267" t="s">
        <v>62783</v>
      </c>
      <c r="Y11655" s="268">
        <v>-11.95</v>
      </c>
      <c r="AA11655" s="229" t="s">
        <v>48198</v>
      </c>
      <c r="AB11655" s="230">
        <v>1052.82</v>
      </c>
      <c r="AD11655" s="209" t="s">
        <v>14074</v>
      </c>
      <c r="AE11655" s="210">
        <v>7320.65</v>
      </c>
      <c r="AF11655" s="93"/>
      <c r="AG11655" s="93"/>
      <c r="AH11655" s="93"/>
    </row>
    <row r="11656" spans="21:34" x14ac:dyDescent="0.3">
      <c r="U11656" s="311" t="s">
        <v>32135</v>
      </c>
      <c r="V11656" s="312">
        <v>7665</v>
      </c>
      <c r="X11656" s="267" t="s">
        <v>56500</v>
      </c>
      <c r="Y11656" s="268">
        <v>6090</v>
      </c>
      <c r="AA11656" s="229" t="s">
        <v>45461</v>
      </c>
      <c r="AB11656" s="230">
        <v>15195</v>
      </c>
      <c r="AD11656" s="209" t="s">
        <v>14076</v>
      </c>
      <c r="AE11656" s="210">
        <v>1184.19</v>
      </c>
      <c r="AF11656" s="93"/>
      <c r="AG11656" s="93"/>
      <c r="AH11656" s="93"/>
    </row>
    <row r="11657" spans="21:34" x14ac:dyDescent="0.3">
      <c r="U11657" s="311" t="s">
        <v>43241</v>
      </c>
      <c r="V11657" s="312">
        <v>57.55</v>
      </c>
      <c r="X11657" s="267" t="s">
        <v>56501</v>
      </c>
      <c r="Y11657" s="268">
        <v>220</v>
      </c>
      <c r="AA11657" s="229" t="s">
        <v>47186</v>
      </c>
      <c r="AB11657" s="230">
        <v>325</v>
      </c>
      <c r="AD11657" s="209" t="s">
        <v>14077</v>
      </c>
      <c r="AE11657" s="210">
        <v>3382.75</v>
      </c>
      <c r="AF11657" s="93"/>
      <c r="AG11657" s="93"/>
      <c r="AH11657" s="93"/>
    </row>
    <row r="11658" spans="21:34" x14ac:dyDescent="0.3">
      <c r="U11658" s="311" t="s">
        <v>20903</v>
      </c>
      <c r="V11658" s="312">
        <v>51176.05</v>
      </c>
      <c r="X11658" s="267" t="s">
        <v>62215</v>
      </c>
      <c r="Y11658" s="268">
        <v>4173.75</v>
      </c>
      <c r="AA11658" s="229" t="s">
        <v>47187</v>
      </c>
      <c r="AB11658" s="230">
        <v>1552</v>
      </c>
      <c r="AD11658" s="209" t="s">
        <v>25632</v>
      </c>
      <c r="AE11658" s="210">
        <v>1751.76</v>
      </c>
      <c r="AF11658" s="93"/>
      <c r="AG11658" s="93"/>
      <c r="AH11658" s="93"/>
    </row>
    <row r="11659" spans="21:34" x14ac:dyDescent="0.3">
      <c r="U11659" s="311" t="s">
        <v>20904</v>
      </c>
      <c r="V11659" s="312">
        <v>-6.89</v>
      </c>
      <c r="X11659" s="267" t="s">
        <v>56502</v>
      </c>
      <c r="Y11659" s="268">
        <v>802.01</v>
      </c>
      <c r="AA11659" s="229" t="s">
        <v>45462</v>
      </c>
      <c r="AB11659" s="230">
        <v>1236.76</v>
      </c>
      <c r="AD11659" s="209" t="s">
        <v>25633</v>
      </c>
      <c r="AE11659" s="210">
        <v>18075.43</v>
      </c>
      <c r="AF11659" s="93"/>
      <c r="AG11659" s="93"/>
      <c r="AH11659" s="93"/>
    </row>
    <row r="11660" spans="21:34" x14ac:dyDescent="0.3">
      <c r="U11660" s="311" t="s">
        <v>50673</v>
      </c>
      <c r="V11660" s="312">
        <v>-1742.16</v>
      </c>
      <c r="X11660" s="267" t="s">
        <v>56503</v>
      </c>
      <c r="Y11660" s="268">
        <v>2568.52</v>
      </c>
      <c r="AA11660" s="229" t="s">
        <v>45463</v>
      </c>
      <c r="AB11660" s="230">
        <v>4108.28</v>
      </c>
      <c r="AD11660" s="209" t="s">
        <v>25634</v>
      </c>
      <c r="AE11660" s="210">
        <v>1085.6199999999999</v>
      </c>
      <c r="AF11660" s="93"/>
      <c r="AG11660" s="93"/>
      <c r="AH11660" s="93"/>
    </row>
    <row r="11661" spans="21:34" x14ac:dyDescent="0.3">
      <c r="U11661" s="311" t="s">
        <v>20905</v>
      </c>
      <c r="V11661" s="312">
        <v>-4537.41</v>
      </c>
      <c r="X11661" s="267" t="s">
        <v>57770</v>
      </c>
      <c r="Y11661" s="268">
        <v>3124.01</v>
      </c>
      <c r="AA11661" s="229" t="s">
        <v>45464</v>
      </c>
      <c r="AB11661" s="230">
        <v>2452.7199999999998</v>
      </c>
      <c r="AD11661" s="209" t="s">
        <v>25635</v>
      </c>
      <c r="AE11661" s="210">
        <v>1497.05</v>
      </c>
      <c r="AF11661" s="93"/>
      <c r="AG11661" s="93"/>
      <c r="AH11661" s="93"/>
    </row>
    <row r="11662" spans="21:34" x14ac:dyDescent="0.3">
      <c r="U11662" s="311" t="s">
        <v>69463</v>
      </c>
      <c r="V11662" s="312">
        <v>4996.91</v>
      </c>
      <c r="X11662" s="267" t="s">
        <v>50357</v>
      </c>
      <c r="Y11662" s="268">
        <v>8152.06</v>
      </c>
      <c r="AA11662" s="229" t="s">
        <v>53455</v>
      </c>
      <c r="AB11662" s="230">
        <v>455.24</v>
      </c>
      <c r="AD11662" s="209" t="s">
        <v>25636</v>
      </c>
      <c r="AE11662" s="210">
        <v>3426</v>
      </c>
      <c r="AF11662" s="93"/>
      <c r="AG11662" s="93"/>
      <c r="AH11662" s="93"/>
    </row>
    <row r="11663" spans="21:34" x14ac:dyDescent="0.3">
      <c r="U11663" s="311" t="s">
        <v>20943</v>
      </c>
      <c r="V11663" s="312">
        <v>349.55</v>
      </c>
      <c r="X11663" s="267" t="s">
        <v>56504</v>
      </c>
      <c r="Y11663" s="268">
        <v>33.79</v>
      </c>
      <c r="AA11663" s="229" t="s">
        <v>45465</v>
      </c>
      <c r="AB11663" s="230">
        <v>293727</v>
      </c>
      <c r="AD11663" s="209" t="s">
        <v>25637</v>
      </c>
      <c r="AE11663" s="210">
        <v>43948.76</v>
      </c>
      <c r="AF11663" s="93"/>
      <c r="AG11663" s="93"/>
      <c r="AH11663" s="93"/>
    </row>
    <row r="11664" spans="21:34" x14ac:dyDescent="0.3">
      <c r="U11664" s="311" t="s">
        <v>40797</v>
      </c>
      <c r="V11664" s="312">
        <v>2653.55</v>
      </c>
      <c r="X11664" s="267" t="s">
        <v>62784</v>
      </c>
      <c r="Y11664" s="268">
        <v>-2.06</v>
      </c>
      <c r="AA11664" s="229" t="s">
        <v>45466</v>
      </c>
      <c r="AB11664" s="230">
        <v>22595</v>
      </c>
      <c r="AD11664" s="209" t="s">
        <v>25638</v>
      </c>
      <c r="AE11664" s="210">
        <v>19831.79</v>
      </c>
      <c r="AF11664" s="93"/>
      <c r="AG11664" s="93"/>
      <c r="AH11664" s="93"/>
    </row>
    <row r="11665" spans="21:34" x14ac:dyDescent="0.3">
      <c r="U11665" s="311" t="s">
        <v>20988</v>
      </c>
      <c r="V11665" s="312">
        <v>46041.66</v>
      </c>
      <c r="X11665" s="267" t="s">
        <v>26345</v>
      </c>
      <c r="Y11665" s="268">
        <v>6101.56</v>
      </c>
      <c r="AA11665" s="229" t="s">
        <v>42844</v>
      </c>
      <c r="AB11665" s="230">
        <v>81000</v>
      </c>
      <c r="AD11665" s="209" t="s">
        <v>25639</v>
      </c>
      <c r="AE11665" s="210">
        <v>4805.54</v>
      </c>
      <c r="AF11665" s="93"/>
      <c r="AG11665" s="93"/>
      <c r="AH11665" s="93"/>
    </row>
    <row r="11666" spans="21:34" x14ac:dyDescent="0.3">
      <c r="U11666" s="311" t="s">
        <v>59325</v>
      </c>
      <c r="V11666" s="312">
        <v>13702.86</v>
      </c>
      <c r="X11666" s="267" t="s">
        <v>36644</v>
      </c>
      <c r="Y11666" s="268">
        <v>67180</v>
      </c>
      <c r="AA11666" s="229" t="s">
        <v>42845</v>
      </c>
      <c r="AB11666" s="230">
        <v>6196.46</v>
      </c>
      <c r="AD11666" s="209" t="s">
        <v>25640</v>
      </c>
      <c r="AE11666" s="210">
        <v>13828.87</v>
      </c>
      <c r="AF11666" s="93"/>
      <c r="AG11666" s="93"/>
      <c r="AH11666" s="93"/>
    </row>
    <row r="11667" spans="21:34" x14ac:dyDescent="0.3">
      <c r="U11667" s="311" t="s">
        <v>59986</v>
      </c>
      <c r="V11667" s="312">
        <v>391.39</v>
      </c>
      <c r="X11667" s="267" t="s">
        <v>26347</v>
      </c>
      <c r="Y11667" s="268">
        <v>3530.24</v>
      </c>
      <c r="AA11667" s="229" t="s">
        <v>49105</v>
      </c>
      <c r="AB11667" s="230">
        <v>39539.69</v>
      </c>
      <c r="AD11667" s="209" t="s">
        <v>25641</v>
      </c>
      <c r="AE11667" s="210">
        <v>11681.12</v>
      </c>
      <c r="AF11667" s="93"/>
      <c r="AG11667" s="93"/>
      <c r="AH11667" s="93"/>
    </row>
    <row r="11668" spans="21:34" x14ac:dyDescent="0.3">
      <c r="U11668" s="311" t="s">
        <v>20989</v>
      </c>
      <c r="V11668" s="312">
        <v>9485.09</v>
      </c>
      <c r="X11668" s="267" t="s">
        <v>26348</v>
      </c>
      <c r="Y11668" s="268">
        <v>275133.94</v>
      </c>
      <c r="AA11668" s="229" t="s">
        <v>26075</v>
      </c>
      <c r="AB11668" s="230">
        <v>3024.79</v>
      </c>
      <c r="AD11668" s="209" t="s">
        <v>25642</v>
      </c>
      <c r="AE11668" s="210">
        <v>1361.95</v>
      </c>
      <c r="AF11668" s="93"/>
      <c r="AG11668" s="93"/>
      <c r="AH11668" s="93"/>
    </row>
    <row r="11669" spans="21:34" x14ac:dyDescent="0.3">
      <c r="U11669" s="311" t="s">
        <v>69464</v>
      </c>
      <c r="V11669" s="312">
        <v>45826.66</v>
      </c>
      <c r="X11669" s="267" t="s">
        <v>26349</v>
      </c>
      <c r="Y11669" s="268">
        <v>2200</v>
      </c>
      <c r="AA11669" s="229" t="s">
        <v>53456</v>
      </c>
      <c r="AB11669" s="230">
        <v>2553</v>
      </c>
      <c r="AD11669" s="209" t="s">
        <v>25643</v>
      </c>
      <c r="AE11669" s="210">
        <v>9081.26</v>
      </c>
      <c r="AF11669" s="93"/>
      <c r="AG11669" s="93"/>
      <c r="AH11669" s="93"/>
    </row>
    <row r="11670" spans="21:34" x14ac:dyDescent="0.3">
      <c r="U11670" s="311" t="s">
        <v>60911</v>
      </c>
      <c r="V11670" s="312">
        <v>16827.71</v>
      </c>
      <c r="X11670" s="267" t="s">
        <v>55349</v>
      </c>
      <c r="Y11670" s="268">
        <v>66249.960000000006</v>
      </c>
      <c r="AA11670" s="229" t="s">
        <v>36631</v>
      </c>
      <c r="AB11670" s="230">
        <v>2312</v>
      </c>
      <c r="AD11670" s="209" t="s">
        <v>25644</v>
      </c>
      <c r="AE11670" s="210">
        <v>694.71</v>
      </c>
      <c r="AF11670" s="93"/>
      <c r="AG11670" s="93"/>
      <c r="AH11670" s="93"/>
    </row>
    <row r="11671" spans="21:34" x14ac:dyDescent="0.3">
      <c r="U11671" s="311" t="s">
        <v>60912</v>
      </c>
      <c r="V11671" s="312">
        <v>43070.73</v>
      </c>
      <c r="X11671" s="267" t="s">
        <v>63348</v>
      </c>
      <c r="Y11671" s="268">
        <v>2686.19</v>
      </c>
      <c r="AA11671" s="229" t="s">
        <v>36632</v>
      </c>
      <c r="AB11671" s="230">
        <v>42243</v>
      </c>
      <c r="AD11671" s="209" t="s">
        <v>25645</v>
      </c>
      <c r="AE11671" s="210">
        <v>1968.81</v>
      </c>
      <c r="AF11671" s="93"/>
      <c r="AG11671" s="93"/>
      <c r="AH11671" s="93"/>
    </row>
    <row r="11672" spans="21:34" x14ac:dyDescent="0.3">
      <c r="U11672" s="311" t="s">
        <v>46056</v>
      </c>
      <c r="V11672" s="312">
        <v>97000</v>
      </c>
      <c r="X11672" s="267" t="s">
        <v>26350</v>
      </c>
      <c r="Y11672" s="268">
        <v>1679.09</v>
      </c>
      <c r="AA11672" s="229" t="s">
        <v>26076</v>
      </c>
      <c r="AB11672" s="230">
        <v>29658.799999999999</v>
      </c>
      <c r="AD11672" s="209" t="s">
        <v>25646</v>
      </c>
      <c r="AE11672" s="210">
        <v>4102.38</v>
      </c>
      <c r="AF11672" s="93"/>
      <c r="AG11672" s="93"/>
      <c r="AH11672" s="93"/>
    </row>
    <row r="11673" spans="21:34" x14ac:dyDescent="0.3">
      <c r="U11673" s="311" t="s">
        <v>60913</v>
      </c>
      <c r="V11673" s="312">
        <v>-22100</v>
      </c>
      <c r="X11673" s="267" t="s">
        <v>53490</v>
      </c>
      <c r="Y11673" s="268">
        <v>7270</v>
      </c>
      <c r="AA11673" s="229" t="s">
        <v>42846</v>
      </c>
      <c r="AB11673" s="230">
        <v>2587.08</v>
      </c>
      <c r="AD11673" s="209" t="s">
        <v>25647</v>
      </c>
      <c r="AE11673" s="210">
        <v>310.31</v>
      </c>
      <c r="AF11673" s="93"/>
      <c r="AG11673" s="93"/>
      <c r="AH11673" s="93"/>
    </row>
    <row r="11674" spans="21:34" x14ac:dyDescent="0.3">
      <c r="U11674" s="311" t="s">
        <v>46057</v>
      </c>
      <c r="V11674" s="312">
        <v>15670.97</v>
      </c>
      <c r="X11674" s="267" t="s">
        <v>53491</v>
      </c>
      <c r="Y11674" s="268">
        <v>30677.8</v>
      </c>
      <c r="AA11674" s="229" t="s">
        <v>42847</v>
      </c>
      <c r="AB11674" s="230">
        <v>197.92</v>
      </c>
      <c r="AD11674" s="209" t="s">
        <v>25648</v>
      </c>
      <c r="AE11674" s="210">
        <v>889.4</v>
      </c>
      <c r="AF11674" s="93"/>
      <c r="AG11674" s="93"/>
      <c r="AH11674" s="93"/>
    </row>
    <row r="11675" spans="21:34" x14ac:dyDescent="0.3">
      <c r="U11675" s="311" t="s">
        <v>60914</v>
      </c>
      <c r="V11675" s="312">
        <v>3412.95</v>
      </c>
      <c r="X11675" s="267" t="s">
        <v>26352</v>
      </c>
      <c r="Y11675" s="268">
        <v>2378.9299999999998</v>
      </c>
      <c r="AA11675" s="229" t="s">
        <v>39414</v>
      </c>
      <c r="AB11675" s="230">
        <v>1444.23</v>
      </c>
      <c r="AD11675" s="209" t="s">
        <v>25649</v>
      </c>
      <c r="AE11675" s="210">
        <v>521.96</v>
      </c>
      <c r="AF11675" s="93"/>
      <c r="AG11675" s="93"/>
      <c r="AH11675" s="93"/>
    </row>
    <row r="11676" spans="21:34" x14ac:dyDescent="0.3">
      <c r="U11676" s="311" t="s">
        <v>60915</v>
      </c>
      <c r="V11676" s="312">
        <v>12654.29</v>
      </c>
      <c r="X11676" s="267" t="s">
        <v>26353</v>
      </c>
      <c r="Y11676" s="268">
        <v>33500.080000000002</v>
      </c>
      <c r="AA11676" s="229" t="s">
        <v>47188</v>
      </c>
      <c r="AB11676" s="230">
        <v>3769.39</v>
      </c>
      <c r="AD11676" s="209" t="s">
        <v>25650</v>
      </c>
      <c r="AE11676" s="210">
        <v>24732.34</v>
      </c>
      <c r="AF11676" s="93"/>
      <c r="AG11676" s="93"/>
      <c r="AH11676" s="93"/>
    </row>
    <row r="11677" spans="21:34" x14ac:dyDescent="0.3">
      <c r="U11677" s="311" t="s">
        <v>60916</v>
      </c>
      <c r="V11677" s="312">
        <v>589.94000000000005</v>
      </c>
      <c r="X11677" s="267" t="s">
        <v>35517</v>
      </c>
      <c r="Y11677" s="268">
        <v>108498.79</v>
      </c>
      <c r="AA11677" s="229" t="s">
        <v>48199</v>
      </c>
      <c r="AB11677" s="230">
        <v>42624.01</v>
      </c>
      <c r="AD11677" s="209" t="s">
        <v>25651</v>
      </c>
      <c r="AE11677" s="210">
        <v>53030.02</v>
      </c>
      <c r="AF11677" s="93"/>
      <c r="AG11677" s="93"/>
      <c r="AH11677" s="93"/>
    </row>
    <row r="11678" spans="21:34" x14ac:dyDescent="0.3">
      <c r="U11678" s="311" t="s">
        <v>60917</v>
      </c>
      <c r="V11678" s="312">
        <v>576.45000000000005</v>
      </c>
      <c r="X11678" s="267" t="s">
        <v>35518</v>
      </c>
      <c r="Y11678" s="268">
        <v>67508.509999999995</v>
      </c>
      <c r="AA11678" s="229" t="s">
        <v>49106</v>
      </c>
      <c r="AB11678" s="230">
        <v>60846.89</v>
      </c>
      <c r="AD11678" s="209" t="s">
        <v>25652</v>
      </c>
      <c r="AE11678" s="210">
        <v>19831.79</v>
      </c>
      <c r="AF11678" s="93"/>
      <c r="AG11678" s="93"/>
      <c r="AH11678" s="93"/>
    </row>
    <row r="11679" spans="21:34" x14ac:dyDescent="0.3">
      <c r="U11679" s="311" t="s">
        <v>60918</v>
      </c>
      <c r="V11679" s="312">
        <v>704.09</v>
      </c>
      <c r="X11679" s="267" t="s">
        <v>35519</v>
      </c>
      <c r="Y11679" s="268">
        <v>53785.32</v>
      </c>
      <c r="AA11679" s="229" t="s">
        <v>36633</v>
      </c>
      <c r="AB11679" s="230">
        <v>18877.580000000002</v>
      </c>
      <c r="AD11679" s="209" t="s">
        <v>25653</v>
      </c>
      <c r="AE11679" s="210">
        <v>320</v>
      </c>
      <c r="AF11679" s="93"/>
      <c r="AG11679" s="93"/>
      <c r="AH11679" s="93"/>
    </row>
    <row r="11680" spans="21:34" x14ac:dyDescent="0.3">
      <c r="U11680" s="311" t="s">
        <v>60919</v>
      </c>
      <c r="V11680" s="312">
        <v>65.84</v>
      </c>
      <c r="X11680" s="267" t="s">
        <v>57771</v>
      </c>
      <c r="Y11680" s="268">
        <v>8120</v>
      </c>
      <c r="AA11680" s="229" t="s">
        <v>49107</v>
      </c>
      <c r="AB11680" s="230">
        <v>1901</v>
      </c>
      <c r="AD11680" s="209" t="s">
        <v>25654</v>
      </c>
      <c r="AE11680" s="210">
        <v>9796.19</v>
      </c>
      <c r="AF11680" s="93"/>
      <c r="AG11680" s="93"/>
      <c r="AH11680" s="93"/>
    </row>
    <row r="11681" spans="21:34" x14ac:dyDescent="0.3">
      <c r="U11681" s="311" t="s">
        <v>60920</v>
      </c>
      <c r="V11681" s="312">
        <v>275</v>
      </c>
      <c r="X11681" s="267" t="s">
        <v>57772</v>
      </c>
      <c r="Y11681" s="268">
        <v>243054.83</v>
      </c>
      <c r="AA11681" s="229" t="s">
        <v>45467</v>
      </c>
      <c r="AB11681" s="230">
        <v>22010.31</v>
      </c>
      <c r="AD11681" s="209" t="s">
        <v>14081</v>
      </c>
      <c r="AE11681" s="210">
        <v>10200.11</v>
      </c>
      <c r="AF11681" s="93"/>
      <c r="AG11681" s="93"/>
      <c r="AH11681" s="93"/>
    </row>
    <row r="11682" spans="21:34" x14ac:dyDescent="0.3">
      <c r="U11682" s="311" t="s">
        <v>65147</v>
      </c>
      <c r="V11682" s="312">
        <v>-19600</v>
      </c>
      <c r="X11682" s="267" t="s">
        <v>26355</v>
      </c>
      <c r="Y11682" s="268">
        <v>3483.72</v>
      </c>
      <c r="AA11682" s="229" t="s">
        <v>45468</v>
      </c>
      <c r="AB11682" s="230">
        <v>1683.69</v>
      </c>
      <c r="AD11682" s="209" t="s">
        <v>14083</v>
      </c>
      <c r="AE11682" s="210">
        <v>8933.51</v>
      </c>
      <c r="AF11682" s="93"/>
      <c r="AG11682" s="93"/>
      <c r="AH11682" s="93"/>
    </row>
    <row r="11683" spans="21:34" x14ac:dyDescent="0.3">
      <c r="U11683" s="311" t="s">
        <v>69465</v>
      </c>
      <c r="V11683" s="312">
        <v>10376.48</v>
      </c>
      <c r="X11683" s="267" t="s">
        <v>47205</v>
      </c>
      <c r="Y11683" s="268">
        <v>21670</v>
      </c>
      <c r="AA11683" s="229" t="s">
        <v>45469</v>
      </c>
      <c r="AB11683" s="230">
        <v>101563.14</v>
      </c>
      <c r="AD11683" s="209" t="s">
        <v>14084</v>
      </c>
      <c r="AE11683" s="210">
        <v>25494.87</v>
      </c>
      <c r="AF11683" s="93"/>
      <c r="AG11683" s="93"/>
      <c r="AH11683" s="93"/>
    </row>
    <row r="11684" spans="21:34" x14ac:dyDescent="0.3">
      <c r="U11684" s="311" t="s">
        <v>60921</v>
      </c>
      <c r="V11684" s="312">
        <v>8642.19</v>
      </c>
      <c r="X11684" s="267" t="s">
        <v>48208</v>
      </c>
      <c r="Y11684" s="268">
        <v>-1142.03</v>
      </c>
      <c r="AA11684" s="229" t="s">
        <v>45470</v>
      </c>
      <c r="AB11684" s="230">
        <v>7769.86</v>
      </c>
      <c r="AD11684" s="209" t="s">
        <v>14085</v>
      </c>
      <c r="AE11684" s="210">
        <v>12203.08</v>
      </c>
      <c r="AF11684" s="93"/>
      <c r="AG11684" s="93"/>
      <c r="AH11684" s="93"/>
    </row>
    <row r="11685" spans="21:34" x14ac:dyDescent="0.3">
      <c r="U11685" s="311" t="s">
        <v>69466</v>
      </c>
      <c r="V11685" s="312">
        <v>64769.02</v>
      </c>
      <c r="X11685" s="267" t="s">
        <v>64819</v>
      </c>
      <c r="Y11685" s="268">
        <v>87.75</v>
      </c>
      <c r="AA11685" s="229" t="s">
        <v>26104</v>
      </c>
      <c r="AB11685" s="230">
        <v>467.75</v>
      </c>
      <c r="AD11685" s="209" t="s">
        <v>25655</v>
      </c>
      <c r="AE11685" s="210">
        <v>3490</v>
      </c>
      <c r="AF11685" s="93"/>
      <c r="AG11685" s="93"/>
      <c r="AH11685" s="93"/>
    </row>
    <row r="11686" spans="21:34" x14ac:dyDescent="0.3">
      <c r="U11686" s="311" t="s">
        <v>60922</v>
      </c>
      <c r="V11686" s="312">
        <v>-5420.56</v>
      </c>
      <c r="X11686" s="267" t="s">
        <v>64820</v>
      </c>
      <c r="Y11686" s="268">
        <v>10.68</v>
      </c>
      <c r="AA11686" s="229" t="s">
        <v>26105</v>
      </c>
      <c r="AB11686" s="230">
        <v>298.48</v>
      </c>
      <c r="AD11686" s="209" t="s">
        <v>25656</v>
      </c>
      <c r="AE11686" s="210">
        <v>4477</v>
      </c>
      <c r="AF11686" s="93"/>
      <c r="AG11686" s="93"/>
      <c r="AH11686" s="93"/>
    </row>
    <row r="11687" spans="21:34" x14ac:dyDescent="0.3">
      <c r="U11687" s="311" t="s">
        <v>60923</v>
      </c>
      <c r="V11687" s="312">
        <v>232367.6</v>
      </c>
      <c r="X11687" s="267" t="s">
        <v>49111</v>
      </c>
      <c r="Y11687" s="268">
        <v>19438.099999999999</v>
      </c>
      <c r="AA11687" s="229" t="s">
        <v>26108</v>
      </c>
      <c r="AB11687" s="230">
        <v>10900.61</v>
      </c>
      <c r="AD11687" s="209" t="s">
        <v>25657</v>
      </c>
      <c r="AE11687" s="210">
        <v>18075.43</v>
      </c>
      <c r="AF11687" s="93"/>
      <c r="AG11687" s="93"/>
      <c r="AH11687" s="93"/>
    </row>
    <row r="11688" spans="21:34" x14ac:dyDescent="0.3">
      <c r="U11688" s="311" t="s">
        <v>54367</v>
      </c>
      <c r="V11688" s="312">
        <v>2973.6</v>
      </c>
      <c r="X11688" s="267" t="s">
        <v>49112</v>
      </c>
      <c r="Y11688" s="268">
        <v>1464.31</v>
      </c>
      <c r="AA11688" s="229" t="s">
        <v>53457</v>
      </c>
      <c r="AB11688" s="230">
        <v>1293.6199999999999</v>
      </c>
      <c r="AD11688" s="209" t="s">
        <v>25658</v>
      </c>
      <c r="AE11688" s="210">
        <v>2859</v>
      </c>
      <c r="AF11688" s="93"/>
      <c r="AG11688" s="93"/>
      <c r="AH11688" s="93"/>
    </row>
    <row r="11689" spans="21:34" x14ac:dyDescent="0.3">
      <c r="U11689" s="311" t="s">
        <v>21040</v>
      </c>
      <c r="V11689" s="312">
        <v>1894.21</v>
      </c>
      <c r="X11689" s="267" t="s">
        <v>49113</v>
      </c>
      <c r="Y11689" s="268">
        <v>4762.33</v>
      </c>
      <c r="AA11689" s="229" t="s">
        <v>53458</v>
      </c>
      <c r="AB11689" s="230">
        <v>58.38</v>
      </c>
      <c r="AD11689" s="209" t="s">
        <v>25659</v>
      </c>
      <c r="AE11689" s="210">
        <v>13330.9</v>
      </c>
      <c r="AF11689" s="93"/>
      <c r="AG11689" s="93"/>
      <c r="AH11689" s="93"/>
    </row>
    <row r="11690" spans="21:34" x14ac:dyDescent="0.3">
      <c r="U11690" s="311" t="s">
        <v>21044</v>
      </c>
      <c r="V11690" s="312">
        <v>389757.2</v>
      </c>
      <c r="X11690" s="267" t="s">
        <v>49114</v>
      </c>
      <c r="Y11690" s="268">
        <v>3782.38</v>
      </c>
      <c r="AA11690" s="229" t="s">
        <v>53459</v>
      </c>
      <c r="AB11690" s="230">
        <v>16333.31</v>
      </c>
      <c r="AD11690" s="209" t="s">
        <v>25660</v>
      </c>
      <c r="AE11690" s="210">
        <v>20250</v>
      </c>
      <c r="AF11690" s="93"/>
      <c r="AG11690" s="93"/>
      <c r="AH11690" s="93"/>
    </row>
    <row r="11691" spans="21:34" x14ac:dyDescent="0.3">
      <c r="U11691" s="311" t="s">
        <v>43243</v>
      </c>
      <c r="V11691" s="312">
        <v>1645.04</v>
      </c>
      <c r="X11691" s="267" t="s">
        <v>58656</v>
      </c>
      <c r="Y11691" s="268">
        <v>55302.94</v>
      </c>
      <c r="AA11691" s="229" t="s">
        <v>42848</v>
      </c>
      <c r="AB11691" s="230">
        <v>1657.3</v>
      </c>
      <c r="AD11691" s="209" t="s">
        <v>25661</v>
      </c>
      <c r="AE11691" s="210">
        <v>30465</v>
      </c>
      <c r="AF11691" s="93"/>
      <c r="AG11691" s="93"/>
      <c r="AH11691" s="93"/>
    </row>
    <row r="11692" spans="21:34" x14ac:dyDescent="0.3">
      <c r="U11692" s="311" t="s">
        <v>63488</v>
      </c>
      <c r="V11692" s="312">
        <v>900</v>
      </c>
      <c r="X11692" s="267" t="s">
        <v>50358</v>
      </c>
      <c r="Y11692" s="268">
        <v>574.91</v>
      </c>
      <c r="AA11692" s="229" t="s">
        <v>53460</v>
      </c>
      <c r="AB11692" s="230">
        <v>5341.62</v>
      </c>
      <c r="AD11692" s="209" t="s">
        <v>25662</v>
      </c>
      <c r="AE11692" s="210">
        <v>3841.85</v>
      </c>
      <c r="AF11692" s="93"/>
      <c r="AG11692" s="93"/>
      <c r="AH11692" s="93"/>
    </row>
    <row r="11693" spans="21:34" x14ac:dyDescent="0.3">
      <c r="U11693" s="311" t="s">
        <v>21046</v>
      </c>
      <c r="V11693" s="312">
        <v>6760</v>
      </c>
      <c r="X11693" s="267" t="s">
        <v>62484</v>
      </c>
      <c r="Y11693" s="268">
        <v>8741.82</v>
      </c>
      <c r="AA11693" s="229" t="s">
        <v>42849</v>
      </c>
      <c r="AB11693" s="230">
        <v>5314.9</v>
      </c>
      <c r="AD11693" s="209" t="s">
        <v>25663</v>
      </c>
      <c r="AE11693" s="210">
        <v>9685.5400000000009</v>
      </c>
      <c r="AF11693" s="93"/>
      <c r="AG11693" s="93"/>
      <c r="AH11693" s="93"/>
    </row>
    <row r="11694" spans="21:34" x14ac:dyDescent="0.3">
      <c r="U11694" s="311" t="s">
        <v>21047</v>
      </c>
      <c r="V11694" s="312">
        <v>31922.35</v>
      </c>
      <c r="X11694" s="267" t="s">
        <v>48209</v>
      </c>
      <c r="Y11694" s="268">
        <v>1503</v>
      </c>
      <c r="AA11694" s="229" t="s">
        <v>53461</v>
      </c>
      <c r="AB11694" s="230">
        <v>12615.12</v>
      </c>
      <c r="AD11694" s="209" t="s">
        <v>25664</v>
      </c>
      <c r="AE11694" s="210">
        <v>28954.2</v>
      </c>
      <c r="AF11694" s="93"/>
      <c r="AG11694" s="93"/>
      <c r="AH11694" s="93"/>
    </row>
    <row r="11695" spans="21:34" x14ac:dyDescent="0.3">
      <c r="U11695" s="311" t="s">
        <v>21048</v>
      </c>
      <c r="V11695" s="312">
        <v>83329.31</v>
      </c>
      <c r="X11695" s="267" t="s">
        <v>57773</v>
      </c>
      <c r="Y11695" s="268">
        <v>6697</v>
      </c>
      <c r="AA11695" s="229" t="s">
        <v>40570</v>
      </c>
      <c r="AB11695" s="230">
        <v>2333.33</v>
      </c>
      <c r="AD11695" s="209" t="s">
        <v>25665</v>
      </c>
      <c r="AE11695" s="210">
        <v>46574.18</v>
      </c>
      <c r="AF11695" s="93"/>
      <c r="AG11695" s="93"/>
      <c r="AH11695" s="93"/>
    </row>
    <row r="11696" spans="21:34" x14ac:dyDescent="0.3">
      <c r="U11696" s="311" t="s">
        <v>21049</v>
      </c>
      <c r="V11696" s="312">
        <v>21095.279999999999</v>
      </c>
      <c r="X11696" s="267" t="s">
        <v>63349</v>
      </c>
      <c r="Y11696" s="268">
        <v>108.15</v>
      </c>
      <c r="AA11696" s="229" t="s">
        <v>40571</v>
      </c>
      <c r="AB11696" s="230">
        <v>53062.44</v>
      </c>
      <c r="AD11696" s="209" t="s">
        <v>25666</v>
      </c>
      <c r="AE11696" s="210">
        <v>56476.5</v>
      </c>
      <c r="AF11696" s="93"/>
      <c r="AG11696" s="93"/>
      <c r="AH11696" s="93"/>
    </row>
    <row r="11697" spans="21:34" x14ac:dyDescent="0.3">
      <c r="U11697" s="311" t="s">
        <v>21050</v>
      </c>
      <c r="V11697" s="312">
        <v>547143.21</v>
      </c>
      <c r="X11697" s="267" t="s">
        <v>26448</v>
      </c>
      <c r="Y11697" s="268">
        <v>2591.44</v>
      </c>
      <c r="AA11697" s="229" t="s">
        <v>40572</v>
      </c>
      <c r="AB11697" s="230">
        <v>5456.64</v>
      </c>
      <c r="AD11697" s="209" t="s">
        <v>25667</v>
      </c>
      <c r="AE11697" s="210">
        <v>2750</v>
      </c>
      <c r="AF11697" s="93"/>
      <c r="AG11697" s="93"/>
      <c r="AH11697" s="93"/>
    </row>
    <row r="11698" spans="21:34" x14ac:dyDescent="0.3">
      <c r="U11698" s="311" t="s">
        <v>54371</v>
      </c>
      <c r="V11698" s="312">
        <v>36825.85</v>
      </c>
      <c r="X11698" s="267" t="s">
        <v>64821</v>
      </c>
      <c r="Y11698" s="268">
        <v>1968.7</v>
      </c>
      <c r="AA11698" s="229" t="s">
        <v>40573</v>
      </c>
      <c r="AB11698" s="230">
        <v>4385.72</v>
      </c>
      <c r="AD11698" s="209" t="s">
        <v>25668</v>
      </c>
      <c r="AE11698" s="210">
        <v>10454.33</v>
      </c>
      <c r="AF11698" s="93"/>
      <c r="AG11698" s="93"/>
      <c r="AH11698" s="93"/>
    </row>
    <row r="11699" spans="21:34" x14ac:dyDescent="0.3">
      <c r="U11699" s="311" t="s">
        <v>66818</v>
      </c>
      <c r="V11699" s="312">
        <v>2183.8000000000002</v>
      </c>
      <c r="X11699" s="267" t="s">
        <v>26453</v>
      </c>
      <c r="Y11699" s="268">
        <v>8276.64</v>
      </c>
      <c r="AA11699" s="229" t="s">
        <v>40574</v>
      </c>
      <c r="AB11699" s="230">
        <v>4825.9799999999996</v>
      </c>
      <c r="AD11699" s="209" t="s">
        <v>25669</v>
      </c>
      <c r="AE11699" s="210">
        <v>130505.05</v>
      </c>
      <c r="AF11699" s="93"/>
      <c r="AG11699" s="93"/>
      <c r="AH11699" s="93"/>
    </row>
    <row r="11700" spans="21:34" x14ac:dyDescent="0.3">
      <c r="U11700" s="311" t="s">
        <v>21054</v>
      </c>
      <c r="V11700" s="312">
        <v>830.74</v>
      </c>
      <c r="X11700" s="267" t="s">
        <v>26459</v>
      </c>
      <c r="Y11700" s="268">
        <v>5392.8</v>
      </c>
      <c r="AA11700" s="229" t="s">
        <v>39415</v>
      </c>
      <c r="AB11700" s="230">
        <v>3678</v>
      </c>
      <c r="AD11700" s="209" t="s">
        <v>25670</v>
      </c>
      <c r="AE11700" s="210">
        <v>8025.67</v>
      </c>
      <c r="AF11700" s="93"/>
      <c r="AG11700" s="93"/>
      <c r="AH11700" s="93"/>
    </row>
    <row r="11701" spans="21:34" x14ac:dyDescent="0.3">
      <c r="U11701" s="311" t="s">
        <v>69467</v>
      </c>
      <c r="V11701" s="312">
        <v>2812</v>
      </c>
      <c r="X11701" s="267" t="s">
        <v>26460</v>
      </c>
      <c r="Y11701" s="268">
        <v>1237.21</v>
      </c>
      <c r="AA11701" s="229" t="s">
        <v>48200</v>
      </c>
      <c r="AB11701" s="230">
        <v>67290.539999999994</v>
      </c>
      <c r="AD11701" s="209" t="s">
        <v>25671</v>
      </c>
      <c r="AE11701" s="210">
        <v>7072.73</v>
      </c>
      <c r="AF11701" s="93"/>
      <c r="AG11701" s="93"/>
      <c r="AH11701" s="93"/>
    </row>
    <row r="11702" spans="21:34" x14ac:dyDescent="0.3">
      <c r="U11702" s="311" t="s">
        <v>13578</v>
      </c>
      <c r="V11702" s="312">
        <v>288311.7</v>
      </c>
      <c r="X11702" s="267" t="s">
        <v>26464</v>
      </c>
      <c r="Y11702" s="268">
        <v>94.65</v>
      </c>
      <c r="AA11702" s="229" t="s">
        <v>45471</v>
      </c>
      <c r="AB11702" s="230">
        <v>47000</v>
      </c>
      <c r="AD11702" s="209" t="s">
        <v>25672</v>
      </c>
      <c r="AE11702" s="210">
        <v>1177.9000000000001</v>
      </c>
      <c r="AF11702" s="93"/>
      <c r="AG11702" s="93"/>
      <c r="AH11702" s="93"/>
    </row>
    <row r="11703" spans="21:34" x14ac:dyDescent="0.3">
      <c r="U11703" s="311" t="s">
        <v>21056</v>
      </c>
      <c r="V11703" s="312">
        <v>17072.5</v>
      </c>
      <c r="X11703" s="267" t="s">
        <v>26465</v>
      </c>
      <c r="Y11703" s="268">
        <v>303.12</v>
      </c>
      <c r="AA11703" s="229" t="s">
        <v>45472</v>
      </c>
      <c r="AB11703" s="230">
        <v>4201</v>
      </c>
      <c r="AD11703" s="209" t="s">
        <v>25673</v>
      </c>
      <c r="AE11703" s="210">
        <v>2712.62</v>
      </c>
      <c r="AF11703" s="93"/>
      <c r="AG11703" s="93"/>
      <c r="AH11703" s="93"/>
    </row>
    <row r="11704" spans="21:34" x14ac:dyDescent="0.3">
      <c r="U11704" s="311" t="s">
        <v>21058</v>
      </c>
      <c r="V11704" s="312">
        <v>42372.98</v>
      </c>
      <c r="X11704" s="267" t="s">
        <v>53494</v>
      </c>
      <c r="Y11704" s="268">
        <v>37.46</v>
      </c>
      <c r="AA11704" s="229" t="s">
        <v>42850</v>
      </c>
      <c r="AB11704" s="230">
        <v>4500001.38</v>
      </c>
      <c r="AD11704" s="209" t="s">
        <v>25674</v>
      </c>
      <c r="AE11704" s="210">
        <v>21715.8</v>
      </c>
      <c r="AF11704" s="93"/>
      <c r="AG11704" s="93"/>
      <c r="AH11704" s="93"/>
    </row>
    <row r="11705" spans="21:34" x14ac:dyDescent="0.3">
      <c r="U11705" s="311" t="s">
        <v>35079</v>
      </c>
      <c r="V11705" s="312">
        <v>2905136.32</v>
      </c>
      <c r="X11705" s="267" t="s">
        <v>53495</v>
      </c>
      <c r="Y11705" s="268">
        <v>10011.18</v>
      </c>
      <c r="AA11705" s="229" t="s">
        <v>42851</v>
      </c>
      <c r="AB11705" s="230">
        <v>344202.86</v>
      </c>
      <c r="AD11705" s="209" t="s">
        <v>25675</v>
      </c>
      <c r="AE11705" s="210">
        <v>12338.08</v>
      </c>
      <c r="AF11705" s="93"/>
      <c r="AG11705" s="93"/>
      <c r="AH11705" s="93"/>
    </row>
    <row r="11706" spans="21:34" x14ac:dyDescent="0.3">
      <c r="U11706" s="311" t="s">
        <v>36309</v>
      </c>
      <c r="V11706" s="312">
        <v>717847.8</v>
      </c>
      <c r="X11706" s="267" t="s">
        <v>53496</v>
      </c>
      <c r="Y11706" s="268">
        <v>765.86</v>
      </c>
      <c r="AA11706" s="229" t="s">
        <v>26178</v>
      </c>
      <c r="AB11706" s="230">
        <v>203706.52</v>
      </c>
      <c r="AD11706" s="209" t="s">
        <v>25676</v>
      </c>
      <c r="AE11706" s="210">
        <v>2473.12</v>
      </c>
      <c r="AF11706" s="93"/>
      <c r="AG11706" s="93"/>
      <c r="AH11706" s="93"/>
    </row>
    <row r="11707" spans="21:34" x14ac:dyDescent="0.3">
      <c r="U11707" s="311" t="s">
        <v>35086</v>
      </c>
      <c r="V11707" s="312">
        <v>150361.15</v>
      </c>
      <c r="X11707" s="267" t="s">
        <v>53497</v>
      </c>
      <c r="Y11707" s="268">
        <v>2452.7399999999998</v>
      </c>
      <c r="AA11707" s="229" t="s">
        <v>53462</v>
      </c>
      <c r="AB11707" s="230">
        <v>115833.25</v>
      </c>
      <c r="AD11707" s="209" t="s">
        <v>25677</v>
      </c>
      <c r="AE11707" s="210">
        <v>3503.18</v>
      </c>
      <c r="AF11707" s="93"/>
      <c r="AG11707" s="93"/>
      <c r="AH11707" s="93"/>
    </row>
    <row r="11708" spans="21:34" x14ac:dyDescent="0.3">
      <c r="U11708" s="311" t="s">
        <v>21102</v>
      </c>
      <c r="V11708" s="312">
        <v>21905.86</v>
      </c>
      <c r="X11708" s="267" t="s">
        <v>26466</v>
      </c>
      <c r="Y11708" s="268">
        <v>12741</v>
      </c>
      <c r="AA11708" s="229" t="s">
        <v>26184</v>
      </c>
      <c r="AB11708" s="230">
        <v>105821.23</v>
      </c>
      <c r="AD11708" s="209" t="s">
        <v>14087</v>
      </c>
      <c r="AE11708" s="210">
        <v>239294.9</v>
      </c>
      <c r="AF11708" s="93"/>
      <c r="AG11708" s="93"/>
      <c r="AH11708" s="93"/>
    </row>
    <row r="11709" spans="21:34" x14ac:dyDescent="0.3">
      <c r="U11709" s="311" t="s">
        <v>33656</v>
      </c>
      <c r="V11709" s="312">
        <v>5341.86</v>
      </c>
      <c r="X11709" s="267" t="s">
        <v>53498</v>
      </c>
      <c r="Y11709" s="268">
        <v>3143.92</v>
      </c>
      <c r="AA11709" s="229" t="s">
        <v>26185</v>
      </c>
      <c r="AB11709" s="230">
        <v>800529.19</v>
      </c>
      <c r="AD11709" s="209" t="s">
        <v>25678</v>
      </c>
      <c r="AE11709" s="210">
        <v>17444.259999999998</v>
      </c>
      <c r="AF11709" s="93"/>
      <c r="AG11709" s="93"/>
      <c r="AH11709" s="93"/>
    </row>
    <row r="11710" spans="21:34" x14ac:dyDescent="0.3">
      <c r="U11710" s="311" t="s">
        <v>21110</v>
      </c>
      <c r="V11710" s="312">
        <v>30710.880000000001</v>
      </c>
      <c r="X11710" s="267" t="s">
        <v>35523</v>
      </c>
      <c r="Y11710" s="268">
        <v>1758.14</v>
      </c>
      <c r="AA11710" s="229" t="s">
        <v>26186</v>
      </c>
      <c r="AB11710" s="230">
        <v>42757.19</v>
      </c>
      <c r="AD11710" s="209" t="s">
        <v>25679</v>
      </c>
      <c r="AE11710" s="210">
        <v>34341.82</v>
      </c>
      <c r="AF11710" s="93"/>
      <c r="AG11710" s="93"/>
      <c r="AH11710" s="93"/>
    </row>
    <row r="11711" spans="21:34" x14ac:dyDescent="0.3">
      <c r="U11711" s="311" t="s">
        <v>69468</v>
      </c>
      <c r="V11711" s="312">
        <v>305.62</v>
      </c>
      <c r="X11711" s="267" t="s">
        <v>35525</v>
      </c>
      <c r="Y11711" s="268">
        <v>134.49</v>
      </c>
      <c r="AA11711" s="229" t="s">
        <v>26187</v>
      </c>
      <c r="AB11711" s="230">
        <v>73431.66</v>
      </c>
      <c r="AD11711" s="209" t="s">
        <v>25680</v>
      </c>
      <c r="AE11711" s="210">
        <v>8034.51</v>
      </c>
      <c r="AF11711" s="93"/>
      <c r="AG11711" s="93"/>
      <c r="AH11711" s="93"/>
    </row>
    <row r="11712" spans="21:34" x14ac:dyDescent="0.3">
      <c r="U11712" s="311" t="s">
        <v>13588</v>
      </c>
      <c r="V11712" s="312">
        <v>15388.12</v>
      </c>
      <c r="X11712" s="267" t="s">
        <v>35527</v>
      </c>
      <c r="Y11712" s="268">
        <v>1295.72</v>
      </c>
      <c r="AA11712" s="229" t="s">
        <v>26188</v>
      </c>
      <c r="AB11712" s="230">
        <v>450219.75</v>
      </c>
      <c r="AD11712" s="209" t="s">
        <v>25681</v>
      </c>
      <c r="AE11712" s="210">
        <v>19385.46</v>
      </c>
      <c r="AF11712" s="93"/>
      <c r="AG11712" s="93"/>
      <c r="AH11712" s="93"/>
    </row>
    <row r="11713" spans="21:34" x14ac:dyDescent="0.3">
      <c r="U11713" s="311" t="s">
        <v>13589</v>
      </c>
      <c r="V11713" s="312">
        <v>51267.86</v>
      </c>
      <c r="X11713" s="267" t="s">
        <v>57774</v>
      </c>
      <c r="Y11713" s="268">
        <v>148.04</v>
      </c>
      <c r="AA11713" s="229" t="s">
        <v>26189</v>
      </c>
      <c r="AB11713" s="230">
        <v>24816.46</v>
      </c>
      <c r="AD11713" s="209" t="s">
        <v>25682</v>
      </c>
      <c r="AE11713" s="210">
        <v>2097.64</v>
      </c>
      <c r="AF11713" s="93"/>
      <c r="AG11713" s="93"/>
      <c r="AH11713" s="93"/>
    </row>
    <row r="11714" spans="21:34" x14ac:dyDescent="0.3">
      <c r="U11714" s="311" t="s">
        <v>21111</v>
      </c>
      <c r="V11714" s="312">
        <v>22364.75</v>
      </c>
      <c r="X11714" s="267" t="s">
        <v>57775</v>
      </c>
      <c r="Y11714" s="268">
        <v>3273.38</v>
      </c>
      <c r="AA11714" s="229" t="s">
        <v>26190</v>
      </c>
      <c r="AB11714" s="230">
        <v>64135.8</v>
      </c>
      <c r="AD11714" s="209" t="s">
        <v>25683</v>
      </c>
      <c r="AE11714" s="210">
        <v>5944.63</v>
      </c>
      <c r="AF11714" s="93"/>
      <c r="AG11714" s="93"/>
      <c r="AH11714" s="93"/>
    </row>
    <row r="11715" spans="21:34" x14ac:dyDescent="0.3">
      <c r="U11715" s="311" t="s">
        <v>21112</v>
      </c>
      <c r="V11715" s="312">
        <v>18872.96</v>
      </c>
      <c r="X11715" s="267" t="s">
        <v>45498</v>
      </c>
      <c r="Y11715" s="268">
        <v>14793.57</v>
      </c>
      <c r="AA11715" s="229" t="s">
        <v>53463</v>
      </c>
      <c r="AB11715" s="230">
        <v>7882.02</v>
      </c>
      <c r="AD11715" s="209" t="s">
        <v>25684</v>
      </c>
      <c r="AE11715" s="210">
        <v>33391.629999999997</v>
      </c>
      <c r="AF11715" s="93"/>
      <c r="AG11715" s="93"/>
      <c r="AH11715" s="93"/>
    </row>
    <row r="11716" spans="21:34" x14ac:dyDescent="0.3">
      <c r="U11716" s="311" t="s">
        <v>56805</v>
      </c>
      <c r="V11716" s="312">
        <v>8489.31</v>
      </c>
      <c r="X11716" s="267" t="s">
        <v>61553</v>
      </c>
      <c r="Y11716" s="268">
        <v>-33711.51</v>
      </c>
      <c r="AA11716" s="229" t="s">
        <v>34040</v>
      </c>
      <c r="AB11716" s="230">
        <v>69579.98</v>
      </c>
      <c r="AD11716" s="209" t="s">
        <v>25685</v>
      </c>
      <c r="AE11716" s="210">
        <v>73517.13</v>
      </c>
      <c r="AF11716" s="93"/>
      <c r="AG11716" s="93"/>
      <c r="AH11716" s="93"/>
    </row>
    <row r="11717" spans="21:34" x14ac:dyDescent="0.3">
      <c r="U11717" s="311" t="s">
        <v>21114</v>
      </c>
      <c r="V11717" s="312">
        <v>6370.3</v>
      </c>
      <c r="X11717" s="267" t="s">
        <v>40588</v>
      </c>
      <c r="Y11717" s="268">
        <v>59506</v>
      </c>
      <c r="AA11717" s="229" t="s">
        <v>35495</v>
      </c>
      <c r="AB11717" s="230">
        <v>15360</v>
      </c>
      <c r="AD11717" s="209" t="s">
        <v>25686</v>
      </c>
      <c r="AE11717" s="210">
        <v>37625</v>
      </c>
      <c r="AF11717" s="93"/>
      <c r="AG11717" s="93"/>
      <c r="AH11717" s="93"/>
    </row>
    <row r="11718" spans="21:34" x14ac:dyDescent="0.3">
      <c r="U11718" s="311" t="s">
        <v>50676</v>
      </c>
      <c r="V11718" s="312">
        <v>518.19000000000005</v>
      </c>
      <c r="X11718" s="267" t="s">
        <v>53508</v>
      </c>
      <c r="Y11718" s="268">
        <v>61919.6</v>
      </c>
      <c r="AA11718" s="229" t="s">
        <v>26193</v>
      </c>
      <c r="AB11718" s="230">
        <v>16848.34</v>
      </c>
      <c r="AD11718" s="209" t="s">
        <v>25687</v>
      </c>
      <c r="AE11718" s="210">
        <v>5859.8</v>
      </c>
      <c r="AF11718" s="93"/>
      <c r="AG11718" s="93"/>
      <c r="AH11718" s="93"/>
    </row>
    <row r="11719" spans="21:34" x14ac:dyDescent="0.3">
      <c r="U11719" s="311" t="s">
        <v>39188</v>
      </c>
      <c r="V11719" s="312">
        <v>9421</v>
      </c>
      <c r="X11719" s="267" t="s">
        <v>53512</v>
      </c>
      <c r="Y11719" s="268">
        <v>4731.5600000000004</v>
      </c>
      <c r="AA11719" s="229" t="s">
        <v>35496</v>
      </c>
      <c r="AB11719" s="230">
        <v>3548.46</v>
      </c>
      <c r="AD11719" s="209" t="s">
        <v>25688</v>
      </c>
      <c r="AE11719" s="210">
        <v>3193.3</v>
      </c>
      <c r="AF11719" s="93"/>
      <c r="AG11719" s="93"/>
      <c r="AH11719" s="93"/>
    </row>
    <row r="11720" spans="21:34" x14ac:dyDescent="0.3">
      <c r="U11720" s="311" t="s">
        <v>21116</v>
      </c>
      <c r="V11720" s="312">
        <v>77691.42</v>
      </c>
      <c r="X11720" s="267" t="s">
        <v>53513</v>
      </c>
      <c r="Y11720" s="268">
        <v>15170.33</v>
      </c>
      <c r="AA11720" s="229" t="s">
        <v>26194</v>
      </c>
      <c r="AB11720" s="230">
        <v>2735.42</v>
      </c>
      <c r="AD11720" s="209" t="s">
        <v>25689</v>
      </c>
      <c r="AE11720" s="210">
        <v>8804.2199999999993</v>
      </c>
      <c r="AF11720" s="93"/>
      <c r="AG11720" s="93"/>
      <c r="AH11720" s="93"/>
    </row>
    <row r="11721" spans="21:34" x14ac:dyDescent="0.3">
      <c r="U11721" s="311" t="s">
        <v>69469</v>
      </c>
      <c r="V11721" s="312">
        <v>339.36</v>
      </c>
      <c r="X11721" s="267" t="s">
        <v>53517</v>
      </c>
      <c r="Y11721" s="268">
        <v>9935.9500000000007</v>
      </c>
      <c r="AA11721" s="229" t="s">
        <v>26195</v>
      </c>
      <c r="AB11721" s="230">
        <v>4297.04</v>
      </c>
      <c r="AD11721" s="209" t="s">
        <v>25690</v>
      </c>
      <c r="AE11721" s="210">
        <v>12750</v>
      </c>
      <c r="AF11721" s="93"/>
      <c r="AG11721" s="93"/>
      <c r="AH11721" s="93"/>
    </row>
    <row r="11722" spans="21:34" x14ac:dyDescent="0.3">
      <c r="U11722" s="311" t="s">
        <v>13590</v>
      </c>
      <c r="V11722" s="312">
        <v>323746</v>
      </c>
      <c r="X11722" s="267" t="s">
        <v>53518</v>
      </c>
      <c r="Y11722" s="268">
        <v>791.5</v>
      </c>
      <c r="AA11722" s="229" t="s">
        <v>34041</v>
      </c>
      <c r="AB11722" s="230">
        <v>20514</v>
      </c>
      <c r="AD11722" s="209" t="s">
        <v>25691</v>
      </c>
      <c r="AE11722" s="210">
        <v>66107.360000000001</v>
      </c>
      <c r="AF11722" s="93"/>
      <c r="AG11722" s="93"/>
      <c r="AH11722" s="93"/>
    </row>
    <row r="11723" spans="21:34" x14ac:dyDescent="0.3">
      <c r="U11723" s="311" t="s">
        <v>69470</v>
      </c>
      <c r="V11723" s="312">
        <v>8296</v>
      </c>
      <c r="X11723" s="267" t="s">
        <v>61554</v>
      </c>
      <c r="Y11723" s="268">
        <v>-545.20000000000005</v>
      </c>
      <c r="AA11723" s="229" t="s">
        <v>53464</v>
      </c>
      <c r="AB11723" s="230">
        <v>11994.53</v>
      </c>
      <c r="AD11723" s="209" t="s">
        <v>25692</v>
      </c>
      <c r="AE11723" s="210">
        <v>16692</v>
      </c>
      <c r="AF11723" s="93"/>
      <c r="AG11723" s="93"/>
      <c r="AH11723" s="93"/>
    </row>
    <row r="11724" spans="21:34" x14ac:dyDescent="0.3">
      <c r="U11724" s="311" t="s">
        <v>13591</v>
      </c>
      <c r="V11724" s="312">
        <v>97674.31</v>
      </c>
      <c r="X11724" s="267" t="s">
        <v>53519</v>
      </c>
      <c r="Y11724" s="268">
        <v>6135.07</v>
      </c>
      <c r="AA11724" s="229" t="s">
        <v>48201</v>
      </c>
      <c r="AB11724" s="230">
        <v>56803.11</v>
      </c>
      <c r="AD11724" s="209" t="s">
        <v>25693</v>
      </c>
      <c r="AE11724" s="210">
        <v>190057.32</v>
      </c>
      <c r="AF11724" s="93"/>
      <c r="AG11724" s="93"/>
      <c r="AH11724" s="93"/>
    </row>
    <row r="11725" spans="21:34" x14ac:dyDescent="0.3">
      <c r="U11725" s="311" t="s">
        <v>69471</v>
      </c>
      <c r="V11725" s="312">
        <v>31403.82</v>
      </c>
      <c r="X11725" s="267" t="s">
        <v>53520</v>
      </c>
      <c r="Y11725" s="268">
        <v>1934.88</v>
      </c>
      <c r="AA11725" s="229" t="s">
        <v>49108</v>
      </c>
      <c r="AB11725" s="230">
        <v>6291.6</v>
      </c>
      <c r="AD11725" s="209" t="s">
        <v>25694</v>
      </c>
      <c r="AE11725" s="210">
        <v>23851.62</v>
      </c>
      <c r="AF11725" s="93"/>
      <c r="AG11725" s="93"/>
      <c r="AH11725" s="93"/>
    </row>
    <row r="11726" spans="21:34" x14ac:dyDescent="0.3">
      <c r="U11726" s="311" t="s">
        <v>21117</v>
      </c>
      <c r="V11726" s="312">
        <v>-1083.24</v>
      </c>
      <c r="X11726" s="267" t="s">
        <v>53521</v>
      </c>
      <c r="Y11726" s="268">
        <v>1968.75</v>
      </c>
      <c r="AA11726" s="229" t="s">
        <v>26197</v>
      </c>
      <c r="AB11726" s="230">
        <v>96351.49</v>
      </c>
      <c r="AD11726" s="209" t="s">
        <v>25695</v>
      </c>
      <c r="AE11726" s="210">
        <v>17463.04</v>
      </c>
      <c r="AF11726" s="93"/>
      <c r="AG11726" s="93"/>
      <c r="AH11726" s="93"/>
    </row>
    <row r="11727" spans="21:34" x14ac:dyDescent="0.3">
      <c r="U11727" s="311" t="s">
        <v>56807</v>
      </c>
      <c r="V11727" s="312">
        <v>65646.820000000007</v>
      </c>
      <c r="X11727" s="267" t="s">
        <v>53522</v>
      </c>
      <c r="Y11727" s="268">
        <v>844.8</v>
      </c>
      <c r="AA11727" s="229" t="s">
        <v>26198</v>
      </c>
      <c r="AB11727" s="230">
        <v>7314.61</v>
      </c>
      <c r="AD11727" s="209" t="s">
        <v>25696</v>
      </c>
      <c r="AE11727" s="210">
        <v>98771</v>
      </c>
      <c r="AF11727" s="93"/>
      <c r="AG11727" s="93"/>
      <c r="AH11727" s="93"/>
    </row>
    <row r="11728" spans="21:34" x14ac:dyDescent="0.3">
      <c r="U11728" s="311" t="s">
        <v>35089</v>
      </c>
      <c r="V11728" s="312">
        <v>240556.28</v>
      </c>
      <c r="X11728" s="267" t="s">
        <v>53523</v>
      </c>
      <c r="Y11728" s="268">
        <v>832.59</v>
      </c>
      <c r="AA11728" s="229" t="s">
        <v>48202</v>
      </c>
      <c r="AB11728" s="230">
        <v>6603.16</v>
      </c>
      <c r="AD11728" s="209" t="s">
        <v>25697</v>
      </c>
      <c r="AE11728" s="210">
        <v>4621.62</v>
      </c>
      <c r="AF11728" s="93"/>
      <c r="AG11728" s="93"/>
      <c r="AH11728" s="93"/>
    </row>
    <row r="11729" spans="21:34" x14ac:dyDescent="0.3">
      <c r="U11729" s="311" t="s">
        <v>43244</v>
      </c>
      <c r="V11729" s="312">
        <v>85178.54</v>
      </c>
      <c r="X11729" s="267" t="s">
        <v>53524</v>
      </c>
      <c r="Y11729" s="268">
        <v>2371.9899999999998</v>
      </c>
      <c r="AA11729" s="229" t="s">
        <v>48203</v>
      </c>
      <c r="AB11729" s="230">
        <v>3572.46</v>
      </c>
      <c r="AD11729" s="209" t="s">
        <v>25698</v>
      </c>
      <c r="AE11729" s="210">
        <v>5575.54</v>
      </c>
      <c r="AF11729" s="93"/>
      <c r="AG11729" s="93"/>
      <c r="AH11729" s="93"/>
    </row>
    <row r="11730" spans="21:34" x14ac:dyDescent="0.3">
      <c r="U11730" s="311" t="s">
        <v>21175</v>
      </c>
      <c r="V11730" s="312">
        <v>35210</v>
      </c>
      <c r="X11730" s="267" t="s">
        <v>63350</v>
      </c>
      <c r="Y11730" s="268">
        <v>172695</v>
      </c>
      <c r="AA11730" s="229" t="s">
        <v>26199</v>
      </c>
      <c r="AB11730" s="230">
        <v>348601.69</v>
      </c>
      <c r="AD11730" s="209" t="s">
        <v>25699</v>
      </c>
      <c r="AE11730" s="210">
        <v>3794.83</v>
      </c>
      <c r="AF11730" s="93"/>
      <c r="AG11730" s="93"/>
      <c r="AH11730" s="93"/>
    </row>
    <row r="11731" spans="21:34" x14ac:dyDescent="0.3">
      <c r="U11731" s="311" t="s">
        <v>21176</v>
      </c>
      <c r="V11731" s="312">
        <v>6836.39</v>
      </c>
      <c r="X11731" s="267" t="s">
        <v>53526</v>
      </c>
      <c r="Y11731" s="268">
        <v>325.92</v>
      </c>
      <c r="AA11731" s="229" t="s">
        <v>53465</v>
      </c>
      <c r="AB11731" s="230">
        <v>12895.99</v>
      </c>
      <c r="AD11731" s="209" t="s">
        <v>25700</v>
      </c>
      <c r="AE11731" s="210">
        <v>22800</v>
      </c>
      <c r="AF11731" s="93"/>
      <c r="AG11731" s="93"/>
      <c r="AH11731" s="93"/>
    </row>
    <row r="11732" spans="21:34" x14ac:dyDescent="0.3">
      <c r="U11732" s="311" t="s">
        <v>21177</v>
      </c>
      <c r="V11732" s="312">
        <v>16470</v>
      </c>
      <c r="X11732" s="267" t="s">
        <v>53527</v>
      </c>
      <c r="Y11732" s="268">
        <v>1828.5</v>
      </c>
      <c r="AA11732" s="229" t="s">
        <v>26201</v>
      </c>
      <c r="AB11732" s="230">
        <v>79123.179999999993</v>
      </c>
      <c r="AD11732" s="209" t="s">
        <v>25701</v>
      </c>
      <c r="AE11732" s="210">
        <v>2722.85</v>
      </c>
      <c r="AF11732" s="93"/>
      <c r="AG11732" s="93"/>
      <c r="AH11732" s="93"/>
    </row>
    <row r="11733" spans="21:34" x14ac:dyDescent="0.3">
      <c r="U11733" s="311" t="s">
        <v>58038</v>
      </c>
      <c r="V11733" s="312">
        <v>68617.240000000005</v>
      </c>
      <c r="X11733" s="267" t="s">
        <v>50361</v>
      </c>
      <c r="Y11733" s="268">
        <v>696.63</v>
      </c>
      <c r="AA11733" s="229" t="s">
        <v>26202</v>
      </c>
      <c r="AB11733" s="230">
        <v>136864.32000000001</v>
      </c>
      <c r="AD11733" s="209" t="s">
        <v>25702</v>
      </c>
      <c r="AE11733" s="210">
        <v>6694.79</v>
      </c>
      <c r="AF11733" s="93"/>
      <c r="AG11733" s="93"/>
      <c r="AH11733" s="93"/>
    </row>
    <row r="11734" spans="21:34" x14ac:dyDescent="0.3">
      <c r="U11734" s="311" t="s">
        <v>43245</v>
      </c>
      <c r="V11734" s="312">
        <v>18914.310000000001</v>
      </c>
      <c r="X11734" s="267" t="s">
        <v>61555</v>
      </c>
      <c r="Y11734" s="268">
        <v>-7.82</v>
      </c>
      <c r="AA11734" s="229" t="s">
        <v>26203</v>
      </c>
      <c r="AB11734" s="230">
        <v>16523.54</v>
      </c>
      <c r="AD11734" s="209" t="s">
        <v>25703</v>
      </c>
      <c r="AE11734" s="210">
        <v>406785</v>
      </c>
      <c r="AF11734" s="93"/>
      <c r="AG11734" s="93"/>
      <c r="AH11734" s="93"/>
    </row>
    <row r="11735" spans="21:34" x14ac:dyDescent="0.3">
      <c r="U11735" s="311" t="s">
        <v>47516</v>
      </c>
      <c r="V11735" s="312">
        <v>1872.5</v>
      </c>
      <c r="X11735" s="267" t="s">
        <v>53529</v>
      </c>
      <c r="Y11735" s="268">
        <v>82008.479999999996</v>
      </c>
      <c r="AA11735" s="229" t="s">
        <v>45473</v>
      </c>
      <c r="AB11735" s="230">
        <v>31477.9</v>
      </c>
      <c r="AD11735" s="209" t="s">
        <v>25704</v>
      </c>
      <c r="AE11735" s="210">
        <v>2990</v>
      </c>
      <c r="AF11735" s="93"/>
      <c r="AG11735" s="93"/>
      <c r="AH11735" s="93"/>
    </row>
    <row r="11736" spans="21:34" x14ac:dyDescent="0.3">
      <c r="U11736" s="311" t="s">
        <v>21178</v>
      </c>
      <c r="V11736" s="312">
        <v>3660.14</v>
      </c>
      <c r="X11736" s="267" t="s">
        <v>55350</v>
      </c>
      <c r="Y11736" s="268">
        <v>72621</v>
      </c>
      <c r="AA11736" s="229" t="s">
        <v>47189</v>
      </c>
      <c r="AB11736" s="230">
        <v>40321.050000000003</v>
      </c>
      <c r="AD11736" s="209" t="s">
        <v>25705</v>
      </c>
      <c r="AE11736" s="210">
        <v>42992.28</v>
      </c>
      <c r="AF11736" s="93"/>
      <c r="AG11736" s="93"/>
      <c r="AH11736" s="93"/>
    </row>
    <row r="11737" spans="21:34" x14ac:dyDescent="0.3">
      <c r="U11737" s="311" t="s">
        <v>39192</v>
      </c>
      <c r="V11737" s="312">
        <v>25363.14</v>
      </c>
      <c r="X11737" s="267" t="s">
        <v>47206</v>
      </c>
      <c r="Y11737" s="268">
        <v>1888076.39</v>
      </c>
      <c r="AA11737" s="229" t="s">
        <v>53466</v>
      </c>
      <c r="AB11737" s="230">
        <v>30974.38</v>
      </c>
      <c r="AD11737" s="209" t="s">
        <v>25706</v>
      </c>
      <c r="AE11737" s="210">
        <v>17587.5</v>
      </c>
      <c r="AF11737" s="93"/>
      <c r="AG11737" s="93"/>
      <c r="AH11737" s="93"/>
    </row>
    <row r="11738" spans="21:34" x14ac:dyDescent="0.3">
      <c r="U11738" s="311" t="s">
        <v>43246</v>
      </c>
      <c r="V11738" s="312">
        <v>196250</v>
      </c>
      <c r="X11738" s="267" t="s">
        <v>47207</v>
      </c>
      <c r="Y11738" s="268">
        <v>210785.88</v>
      </c>
      <c r="AA11738" s="229" t="s">
        <v>47190</v>
      </c>
      <c r="AB11738" s="230">
        <v>9443.09</v>
      </c>
      <c r="AD11738" s="209" t="s">
        <v>25707</v>
      </c>
      <c r="AE11738" s="210">
        <v>67313.72</v>
      </c>
      <c r="AF11738" s="93"/>
      <c r="AG11738" s="93"/>
      <c r="AH11738" s="93"/>
    </row>
    <row r="11739" spans="21:34" x14ac:dyDescent="0.3">
      <c r="U11739" s="311" t="s">
        <v>69472</v>
      </c>
      <c r="V11739" s="312">
        <v>2251.63</v>
      </c>
      <c r="X11739" s="267" t="s">
        <v>47208</v>
      </c>
      <c r="Y11739" s="268">
        <v>31716.98</v>
      </c>
      <c r="AA11739" s="229" t="s">
        <v>35497</v>
      </c>
      <c r="AB11739" s="230">
        <v>144585</v>
      </c>
      <c r="AD11739" s="209" t="s">
        <v>25708</v>
      </c>
      <c r="AE11739" s="210">
        <v>297093.12</v>
      </c>
      <c r="AF11739" s="93"/>
      <c r="AG11739" s="93"/>
      <c r="AH11739" s="93"/>
    </row>
    <row r="11740" spans="21:34" x14ac:dyDescent="0.3">
      <c r="U11740" s="311" t="s">
        <v>69473</v>
      </c>
      <c r="V11740" s="312">
        <v>11753.1</v>
      </c>
      <c r="X11740" s="267" t="s">
        <v>40589</v>
      </c>
      <c r="Y11740" s="268">
        <v>9000</v>
      </c>
      <c r="AA11740" s="229" t="s">
        <v>35498</v>
      </c>
      <c r="AB11740" s="230">
        <v>28447.5</v>
      </c>
      <c r="AD11740" s="209" t="s">
        <v>25709</v>
      </c>
      <c r="AE11740" s="210">
        <v>22814</v>
      </c>
      <c r="AF11740" s="93"/>
      <c r="AG11740" s="93"/>
      <c r="AH11740" s="93"/>
    </row>
    <row r="11741" spans="21:34" x14ac:dyDescent="0.3">
      <c r="U11741" s="311" t="s">
        <v>69474</v>
      </c>
      <c r="V11741" s="312">
        <v>4600</v>
      </c>
      <c r="X11741" s="267" t="s">
        <v>47209</v>
      </c>
      <c r="Y11741" s="268">
        <v>40191.800000000003</v>
      </c>
      <c r="AA11741" s="229" t="s">
        <v>35499</v>
      </c>
      <c r="AB11741" s="230">
        <v>1493230.35</v>
      </c>
      <c r="AD11741" s="209" t="s">
        <v>25710</v>
      </c>
      <c r="AE11741" s="210">
        <v>8343.4699999999993</v>
      </c>
      <c r="AF11741" s="93"/>
      <c r="AG11741" s="93"/>
      <c r="AH11741" s="93"/>
    </row>
    <row r="11742" spans="21:34" x14ac:dyDescent="0.3">
      <c r="U11742" s="311" t="s">
        <v>21183</v>
      </c>
      <c r="V11742" s="312">
        <v>67497.5</v>
      </c>
      <c r="X11742" s="267" t="s">
        <v>48216</v>
      </c>
      <c r="Y11742" s="268">
        <v>799465.99</v>
      </c>
      <c r="AA11742" s="229" t="s">
        <v>42852</v>
      </c>
      <c r="AB11742" s="230">
        <v>2930.22</v>
      </c>
      <c r="AD11742" s="209" t="s">
        <v>25711</v>
      </c>
      <c r="AE11742" s="210">
        <v>6000</v>
      </c>
      <c r="AF11742" s="93"/>
      <c r="AG11742" s="93"/>
      <c r="AH11742" s="93"/>
    </row>
    <row r="11743" spans="21:34" x14ac:dyDescent="0.3">
      <c r="U11743" s="311" t="s">
        <v>13598</v>
      </c>
      <c r="V11743" s="312">
        <v>57757.56</v>
      </c>
      <c r="X11743" s="267" t="s">
        <v>47210</v>
      </c>
      <c r="Y11743" s="268">
        <v>29369.01</v>
      </c>
      <c r="AA11743" s="229" t="s">
        <v>45474</v>
      </c>
      <c r="AB11743" s="230">
        <v>482.5</v>
      </c>
      <c r="AD11743" s="209" t="s">
        <v>25712</v>
      </c>
      <c r="AE11743" s="210">
        <v>1097.29</v>
      </c>
      <c r="AF11743" s="93"/>
      <c r="AG11743" s="93"/>
      <c r="AH11743" s="93"/>
    </row>
    <row r="11744" spans="21:34" x14ac:dyDescent="0.3">
      <c r="U11744" s="311" t="s">
        <v>13599</v>
      </c>
      <c r="V11744" s="312">
        <v>139453.78</v>
      </c>
      <c r="X11744" s="267" t="s">
        <v>47211</v>
      </c>
      <c r="Y11744" s="268">
        <v>130282.9</v>
      </c>
      <c r="AA11744" s="229" t="s">
        <v>45475</v>
      </c>
      <c r="AB11744" s="230">
        <v>23657.97</v>
      </c>
      <c r="AD11744" s="209" t="s">
        <v>25713</v>
      </c>
      <c r="AE11744" s="210">
        <v>3109.67</v>
      </c>
      <c r="AF11744" s="93"/>
      <c r="AG11744" s="93"/>
      <c r="AH11744" s="93"/>
    </row>
    <row r="11745" spans="21:34" x14ac:dyDescent="0.3">
      <c r="U11745" s="311" t="s">
        <v>43247</v>
      </c>
      <c r="V11745" s="312">
        <v>54337.66</v>
      </c>
      <c r="X11745" s="267" t="s">
        <v>45499</v>
      </c>
      <c r="Y11745" s="268">
        <v>57831.88</v>
      </c>
      <c r="AA11745" s="229" t="s">
        <v>39416</v>
      </c>
      <c r="AB11745" s="230">
        <v>266125</v>
      </c>
      <c r="AD11745" s="209" t="s">
        <v>25714</v>
      </c>
      <c r="AE11745" s="210">
        <v>3225</v>
      </c>
      <c r="AF11745" s="93"/>
      <c r="AG11745" s="93"/>
      <c r="AH11745" s="93"/>
    </row>
    <row r="11746" spans="21:34" x14ac:dyDescent="0.3">
      <c r="U11746" s="311" t="s">
        <v>21184</v>
      </c>
      <c r="V11746" s="312">
        <v>57389.16</v>
      </c>
      <c r="X11746" s="267" t="s">
        <v>55351</v>
      </c>
      <c r="Y11746" s="268">
        <v>79905.600000000006</v>
      </c>
      <c r="AA11746" s="229" t="s">
        <v>36634</v>
      </c>
      <c r="AB11746" s="230">
        <v>86137.57</v>
      </c>
      <c r="AD11746" s="209" t="s">
        <v>25715</v>
      </c>
      <c r="AE11746" s="210">
        <v>79.180000000000007</v>
      </c>
      <c r="AF11746" s="93"/>
      <c r="AG11746" s="93"/>
      <c r="AH11746" s="93"/>
    </row>
    <row r="11747" spans="21:34" x14ac:dyDescent="0.3">
      <c r="U11747" s="311" t="s">
        <v>21185</v>
      </c>
      <c r="V11747" s="312">
        <v>10021.280000000001</v>
      </c>
      <c r="X11747" s="267" t="s">
        <v>57776</v>
      </c>
      <c r="Y11747" s="268">
        <v>49870</v>
      </c>
      <c r="AA11747" s="229" t="s">
        <v>36635</v>
      </c>
      <c r="AB11747" s="230">
        <v>44927.99</v>
      </c>
      <c r="AD11747" s="209" t="s">
        <v>25716</v>
      </c>
      <c r="AE11747" s="210">
        <v>129903.75</v>
      </c>
      <c r="AF11747" s="93"/>
      <c r="AG11747" s="93"/>
      <c r="AH11747" s="93"/>
    </row>
    <row r="11748" spans="21:34" x14ac:dyDescent="0.3">
      <c r="U11748" s="311" t="s">
        <v>69475</v>
      </c>
      <c r="V11748" s="312">
        <v>400</v>
      </c>
      <c r="X11748" s="267" t="s">
        <v>57777</v>
      </c>
      <c r="Y11748" s="268">
        <v>34915.599999999999</v>
      </c>
      <c r="AA11748" s="229" t="s">
        <v>45476</v>
      </c>
      <c r="AB11748" s="230">
        <v>742.19</v>
      </c>
      <c r="AD11748" s="209" t="s">
        <v>25717</v>
      </c>
      <c r="AE11748" s="210">
        <v>9022.7999999999993</v>
      </c>
      <c r="AF11748" s="93"/>
      <c r="AG11748" s="93"/>
      <c r="AH11748" s="93"/>
    </row>
    <row r="11749" spans="21:34" x14ac:dyDescent="0.3">
      <c r="U11749" s="311" t="s">
        <v>61134</v>
      </c>
      <c r="V11749" s="312">
        <v>2100</v>
      </c>
      <c r="X11749" s="267" t="s">
        <v>58657</v>
      </c>
      <c r="Y11749" s="268">
        <v>292.5</v>
      </c>
      <c r="AA11749" s="229" t="s">
        <v>45477</v>
      </c>
      <c r="AB11749" s="230">
        <v>12600</v>
      </c>
      <c r="AD11749" s="209" t="s">
        <v>25718</v>
      </c>
      <c r="AE11749" s="210">
        <v>690.24</v>
      </c>
      <c r="AF11749" s="93"/>
      <c r="AG11749" s="93"/>
      <c r="AH11749" s="93"/>
    </row>
    <row r="11750" spans="21:34" x14ac:dyDescent="0.3">
      <c r="U11750" s="311" t="s">
        <v>32163</v>
      </c>
      <c r="V11750" s="312">
        <v>1116.33</v>
      </c>
      <c r="X11750" s="267" t="s">
        <v>62785</v>
      </c>
      <c r="Y11750" s="268">
        <v>172.1</v>
      </c>
      <c r="AA11750" s="229" t="s">
        <v>35500</v>
      </c>
      <c r="AB11750" s="230">
        <v>664666.73</v>
      </c>
      <c r="AD11750" s="209" t="s">
        <v>25719</v>
      </c>
      <c r="AE11750" s="210">
        <v>14344.2</v>
      </c>
      <c r="AF11750" s="93"/>
      <c r="AG11750" s="93"/>
      <c r="AH11750" s="93"/>
    </row>
    <row r="11751" spans="21:34" x14ac:dyDescent="0.3">
      <c r="U11751" s="311" t="s">
        <v>50678</v>
      </c>
      <c r="V11751" s="312">
        <v>50</v>
      </c>
      <c r="X11751" s="267" t="s">
        <v>58658</v>
      </c>
      <c r="Y11751" s="268">
        <v>14198.25</v>
      </c>
      <c r="AA11751" s="229" t="s">
        <v>40575</v>
      </c>
      <c r="AB11751" s="230">
        <v>9405</v>
      </c>
      <c r="AD11751" s="209" t="s">
        <v>25720</v>
      </c>
      <c r="AE11751" s="210">
        <v>160708.17000000001</v>
      </c>
      <c r="AF11751" s="93"/>
      <c r="AG11751" s="93"/>
      <c r="AH11751" s="93"/>
    </row>
    <row r="11752" spans="21:34" x14ac:dyDescent="0.3">
      <c r="U11752" s="311" t="s">
        <v>21189</v>
      </c>
      <c r="V11752" s="312">
        <v>733.68</v>
      </c>
      <c r="X11752" s="267" t="s">
        <v>45500</v>
      </c>
      <c r="Y11752" s="268">
        <v>2039016.69</v>
      </c>
      <c r="AA11752" s="229" t="s">
        <v>45478</v>
      </c>
      <c r="AB11752" s="230">
        <v>4053.85</v>
      </c>
      <c r="AD11752" s="209" t="s">
        <v>25721</v>
      </c>
      <c r="AE11752" s="210">
        <v>2227.5</v>
      </c>
      <c r="AF11752" s="93"/>
      <c r="AG11752" s="93"/>
      <c r="AH11752" s="93"/>
    </row>
    <row r="11753" spans="21:34" x14ac:dyDescent="0.3">
      <c r="U11753" s="311" t="s">
        <v>69476</v>
      </c>
      <c r="V11753" s="312">
        <v>209375.91</v>
      </c>
      <c r="X11753" s="267" t="s">
        <v>56505</v>
      </c>
      <c r="Y11753" s="268">
        <v>5325.82</v>
      </c>
      <c r="AA11753" s="229" t="s">
        <v>36636</v>
      </c>
      <c r="AB11753" s="230">
        <v>31575.48</v>
      </c>
      <c r="AD11753" s="209" t="s">
        <v>25722</v>
      </c>
      <c r="AE11753" s="210">
        <v>3376.78</v>
      </c>
      <c r="AF11753" s="93"/>
      <c r="AG11753" s="93"/>
      <c r="AH11753" s="93"/>
    </row>
    <row r="11754" spans="21:34" x14ac:dyDescent="0.3">
      <c r="U11754" s="311" t="s">
        <v>13600</v>
      </c>
      <c r="V11754" s="312">
        <v>58360.14</v>
      </c>
      <c r="X11754" s="267" t="s">
        <v>64822</v>
      </c>
      <c r="Y11754" s="268">
        <v>561.63</v>
      </c>
      <c r="AA11754" s="229" t="s">
        <v>53467</v>
      </c>
      <c r="AB11754" s="230">
        <v>3520</v>
      </c>
      <c r="AD11754" s="209" t="s">
        <v>25723</v>
      </c>
      <c r="AE11754" s="210">
        <v>80925.69</v>
      </c>
      <c r="AF11754" s="93"/>
      <c r="AG11754" s="93"/>
      <c r="AH11754" s="93"/>
    </row>
    <row r="11755" spans="21:34" x14ac:dyDescent="0.3">
      <c r="U11755" s="311" t="s">
        <v>21190</v>
      </c>
      <c r="V11755" s="312">
        <v>13050.79</v>
      </c>
      <c r="X11755" s="267" t="s">
        <v>56506</v>
      </c>
      <c r="Y11755" s="268">
        <v>9000</v>
      </c>
      <c r="AA11755" s="229" t="s">
        <v>39417</v>
      </c>
      <c r="AB11755" s="230">
        <v>635.66999999999996</v>
      </c>
      <c r="AD11755" s="209" t="s">
        <v>25724</v>
      </c>
      <c r="AE11755" s="210">
        <v>1726.56</v>
      </c>
      <c r="AF11755" s="93"/>
      <c r="AG11755" s="93"/>
      <c r="AH11755" s="93"/>
    </row>
    <row r="11756" spans="21:34" x14ac:dyDescent="0.3">
      <c r="U11756" s="311" t="s">
        <v>63492</v>
      </c>
      <c r="V11756" s="312">
        <v>2258.9499999999998</v>
      </c>
      <c r="X11756" s="267" t="s">
        <v>56507</v>
      </c>
      <c r="Y11756" s="268">
        <v>12600</v>
      </c>
      <c r="AA11756" s="229" t="s">
        <v>26206</v>
      </c>
      <c r="AB11756" s="230">
        <v>205919.99</v>
      </c>
      <c r="AD11756" s="209" t="s">
        <v>25725</v>
      </c>
      <c r="AE11756" s="210">
        <v>19568.77</v>
      </c>
      <c r="AF11756" s="93"/>
      <c r="AG11756" s="93"/>
      <c r="AH11756" s="93"/>
    </row>
    <row r="11757" spans="21:34" x14ac:dyDescent="0.3">
      <c r="U11757" s="311" t="s">
        <v>21192</v>
      </c>
      <c r="V11757" s="312">
        <v>1366.39</v>
      </c>
      <c r="X11757" s="267" t="s">
        <v>40590</v>
      </c>
      <c r="Y11757" s="268">
        <v>412925.94</v>
      </c>
      <c r="AA11757" s="229" t="s">
        <v>26207</v>
      </c>
      <c r="AB11757" s="230">
        <v>641610.66</v>
      </c>
      <c r="AD11757" s="209" t="s">
        <v>25726</v>
      </c>
      <c r="AE11757" s="210">
        <v>10868.16</v>
      </c>
      <c r="AF11757" s="93"/>
      <c r="AG11757" s="93"/>
      <c r="AH11757" s="93"/>
    </row>
    <row r="11758" spans="21:34" x14ac:dyDescent="0.3">
      <c r="U11758" s="311" t="s">
        <v>58372</v>
      </c>
      <c r="V11758" s="312">
        <v>3832.74</v>
      </c>
      <c r="X11758" s="267" t="s">
        <v>47212</v>
      </c>
      <c r="Y11758" s="268">
        <v>800782.14</v>
      </c>
      <c r="AA11758" s="229" t="s">
        <v>35501</v>
      </c>
      <c r="AB11758" s="230">
        <v>247116.03</v>
      </c>
      <c r="AD11758" s="209" t="s">
        <v>25727</v>
      </c>
      <c r="AE11758" s="210">
        <v>14344.2</v>
      </c>
      <c r="AF11758" s="93"/>
      <c r="AG11758" s="93"/>
      <c r="AH11758" s="93"/>
    </row>
    <row r="11759" spans="21:34" x14ac:dyDescent="0.3">
      <c r="U11759" s="311" t="s">
        <v>56808</v>
      </c>
      <c r="V11759" s="312">
        <v>14290.23</v>
      </c>
      <c r="X11759" s="267" t="s">
        <v>47213</v>
      </c>
      <c r="Y11759" s="268">
        <v>436811.94</v>
      </c>
      <c r="AA11759" s="229" t="s">
        <v>42853</v>
      </c>
      <c r="AB11759" s="230">
        <v>302039.78000000003</v>
      </c>
      <c r="AD11759" s="209" t="s">
        <v>25728</v>
      </c>
      <c r="AE11759" s="210">
        <v>16377.98</v>
      </c>
      <c r="AF11759" s="93"/>
      <c r="AG11759" s="93"/>
      <c r="AH11759" s="93"/>
    </row>
    <row r="11760" spans="21:34" x14ac:dyDescent="0.3">
      <c r="U11760" s="311" t="s">
        <v>54373</v>
      </c>
      <c r="V11760" s="312">
        <v>274411.82</v>
      </c>
      <c r="X11760" s="267" t="s">
        <v>58325</v>
      </c>
      <c r="Y11760" s="268">
        <v>1937027.64</v>
      </c>
      <c r="AA11760" s="229" t="s">
        <v>35502</v>
      </c>
      <c r="AB11760" s="230">
        <v>9600</v>
      </c>
      <c r="AD11760" s="209" t="s">
        <v>25729</v>
      </c>
      <c r="AE11760" s="210">
        <v>160708.17000000001</v>
      </c>
      <c r="AF11760" s="93"/>
      <c r="AG11760" s="93"/>
      <c r="AH11760" s="93"/>
    </row>
    <row r="11761" spans="21:34" x14ac:dyDescent="0.3">
      <c r="U11761" s="311" t="s">
        <v>54375</v>
      </c>
      <c r="V11761" s="312">
        <v>232946.95</v>
      </c>
      <c r="X11761" s="267" t="s">
        <v>45501</v>
      </c>
      <c r="Y11761" s="268">
        <v>365161.63</v>
      </c>
      <c r="AA11761" s="229" t="s">
        <v>53468</v>
      </c>
      <c r="AB11761" s="230">
        <v>657905.67000000004</v>
      </c>
      <c r="AD11761" s="209" t="s">
        <v>25730</v>
      </c>
      <c r="AE11761" s="210">
        <v>2227.5</v>
      </c>
      <c r="AF11761" s="93"/>
      <c r="AG11761" s="93"/>
      <c r="AH11761" s="93"/>
    </row>
    <row r="11762" spans="21:34" x14ac:dyDescent="0.3">
      <c r="U11762" s="311" t="s">
        <v>56809</v>
      </c>
      <c r="V11762" s="312">
        <v>34066.25</v>
      </c>
      <c r="X11762" s="267" t="s">
        <v>63351</v>
      </c>
      <c r="Y11762" s="268">
        <v>114903.55</v>
      </c>
      <c r="AA11762" s="229" t="s">
        <v>26209</v>
      </c>
      <c r="AB11762" s="230">
        <v>318780.94</v>
      </c>
      <c r="AD11762" s="209" t="s">
        <v>25731</v>
      </c>
      <c r="AE11762" s="210">
        <v>3376.78</v>
      </c>
      <c r="AF11762" s="93"/>
      <c r="AG11762" s="93"/>
      <c r="AH11762" s="93"/>
    </row>
    <row r="11763" spans="21:34" x14ac:dyDescent="0.3">
      <c r="U11763" s="311" t="s">
        <v>56810</v>
      </c>
      <c r="V11763" s="312">
        <v>12510.2</v>
      </c>
      <c r="X11763" s="267" t="s">
        <v>57778</v>
      </c>
      <c r="Y11763" s="268">
        <v>52.92</v>
      </c>
      <c r="AA11763" s="229" t="s">
        <v>26210</v>
      </c>
      <c r="AB11763" s="230">
        <v>922988.41</v>
      </c>
      <c r="AD11763" s="209" t="s">
        <v>25732</v>
      </c>
      <c r="AE11763" s="210">
        <v>80925.69</v>
      </c>
      <c r="AF11763" s="93"/>
      <c r="AG11763" s="93"/>
      <c r="AH11763" s="93"/>
    </row>
    <row r="11764" spans="21:34" x14ac:dyDescent="0.3">
      <c r="U11764" s="311" t="s">
        <v>46062</v>
      </c>
      <c r="V11764" s="312">
        <v>21084.93</v>
      </c>
      <c r="X11764" s="267" t="s">
        <v>58659</v>
      </c>
      <c r="Y11764" s="268">
        <v>23250</v>
      </c>
      <c r="AA11764" s="229" t="s">
        <v>45479</v>
      </c>
      <c r="AB11764" s="230">
        <v>121.23</v>
      </c>
      <c r="AD11764" s="209" t="s">
        <v>25733</v>
      </c>
      <c r="AE11764" s="210">
        <v>4621.62</v>
      </c>
      <c r="AF11764" s="93"/>
      <c r="AG11764" s="93"/>
      <c r="AH11764" s="93"/>
    </row>
    <row r="11765" spans="21:34" x14ac:dyDescent="0.3">
      <c r="U11765" s="311" t="s">
        <v>54378</v>
      </c>
      <c r="V11765" s="312">
        <v>576.91</v>
      </c>
      <c r="X11765" s="267" t="s">
        <v>53532</v>
      </c>
      <c r="Y11765" s="268">
        <v>1335497.3799999999</v>
      </c>
      <c r="AA11765" s="229" t="s">
        <v>45480</v>
      </c>
      <c r="AB11765" s="230">
        <v>623789.89</v>
      </c>
      <c r="AD11765" s="209" t="s">
        <v>25734</v>
      </c>
      <c r="AE11765" s="210">
        <v>10749.36</v>
      </c>
      <c r="AF11765" s="93"/>
      <c r="AG11765" s="93"/>
      <c r="AH11765" s="93"/>
    </row>
    <row r="11766" spans="21:34" x14ac:dyDescent="0.3">
      <c r="U11766" s="311" t="s">
        <v>13606</v>
      </c>
      <c r="V11766" s="312">
        <v>16575.77</v>
      </c>
      <c r="X11766" s="267" t="s">
        <v>47214</v>
      </c>
      <c r="Y11766" s="268">
        <v>162238.15</v>
      </c>
      <c r="AA11766" s="229" t="s">
        <v>45481</v>
      </c>
      <c r="AB11766" s="230">
        <v>21186.97</v>
      </c>
      <c r="AD11766" s="209" t="s">
        <v>25735</v>
      </c>
      <c r="AE11766" s="210">
        <v>5575.54</v>
      </c>
      <c r="AF11766" s="93"/>
      <c r="AG11766" s="93"/>
      <c r="AH11766" s="93"/>
    </row>
    <row r="11767" spans="21:34" x14ac:dyDescent="0.3">
      <c r="U11767" s="311" t="s">
        <v>55608</v>
      </c>
      <c r="V11767" s="312">
        <v>1681.46</v>
      </c>
      <c r="X11767" s="267" t="s">
        <v>59429</v>
      </c>
      <c r="Y11767" s="268">
        <v>598910.88</v>
      </c>
      <c r="AA11767" s="229" t="s">
        <v>45482</v>
      </c>
      <c r="AB11767" s="230">
        <v>11665</v>
      </c>
      <c r="AD11767" s="209" t="s">
        <v>25736</v>
      </c>
      <c r="AE11767" s="210">
        <v>8025.67</v>
      </c>
      <c r="AF11767" s="93"/>
      <c r="AG11767" s="93"/>
      <c r="AH11767" s="93"/>
    </row>
    <row r="11768" spans="21:34" x14ac:dyDescent="0.3">
      <c r="U11768" s="311" t="s">
        <v>62885</v>
      </c>
      <c r="V11768" s="312">
        <v>1979.91</v>
      </c>
      <c r="X11768" s="267" t="s">
        <v>45502</v>
      </c>
      <c r="Y11768" s="268">
        <v>85094.05</v>
      </c>
      <c r="AA11768" s="229" t="s">
        <v>42854</v>
      </c>
      <c r="AB11768" s="230">
        <v>127015.9</v>
      </c>
      <c r="AD11768" s="209" t="s">
        <v>25737</v>
      </c>
      <c r="AE11768" s="210">
        <v>7072.73</v>
      </c>
      <c r="AF11768" s="93"/>
      <c r="AG11768" s="93"/>
      <c r="AH11768" s="93"/>
    </row>
    <row r="11769" spans="21:34" x14ac:dyDescent="0.3">
      <c r="U11769" s="311" t="s">
        <v>62886</v>
      </c>
      <c r="V11769" s="312">
        <v>81.41</v>
      </c>
      <c r="X11769" s="267" t="s">
        <v>63352</v>
      </c>
      <c r="Y11769" s="268">
        <v>105772.45</v>
      </c>
      <c r="AA11769" s="229" t="s">
        <v>42855</v>
      </c>
      <c r="AB11769" s="230">
        <v>9716.86</v>
      </c>
      <c r="AD11769" s="209" t="s">
        <v>25738</v>
      </c>
      <c r="AE11769" s="210">
        <v>29180.29</v>
      </c>
      <c r="AF11769" s="93"/>
      <c r="AG11769" s="93"/>
      <c r="AH11769" s="93"/>
    </row>
    <row r="11770" spans="21:34" x14ac:dyDescent="0.3">
      <c r="U11770" s="311" t="s">
        <v>21202</v>
      </c>
      <c r="V11770" s="312">
        <v>254365.99</v>
      </c>
      <c r="X11770" s="267" t="s">
        <v>48217</v>
      </c>
      <c r="Y11770" s="268">
        <v>636336.78</v>
      </c>
      <c r="AA11770" s="229" t="s">
        <v>42856</v>
      </c>
      <c r="AB11770" s="230">
        <v>27085.95</v>
      </c>
      <c r="AD11770" s="209" t="s">
        <v>25739</v>
      </c>
      <c r="AE11770" s="210">
        <v>80675</v>
      </c>
      <c r="AF11770" s="93"/>
      <c r="AG11770" s="93"/>
      <c r="AH11770" s="93"/>
    </row>
    <row r="11771" spans="21:34" x14ac:dyDescent="0.3">
      <c r="U11771" s="311" t="s">
        <v>21203</v>
      </c>
      <c r="V11771" s="312">
        <v>71422.25</v>
      </c>
      <c r="X11771" s="267" t="s">
        <v>48218</v>
      </c>
      <c r="Y11771" s="268">
        <v>1711013.46</v>
      </c>
      <c r="AA11771" s="229" t="s">
        <v>53469</v>
      </c>
      <c r="AB11771" s="230">
        <v>24345</v>
      </c>
      <c r="AD11771" s="209" t="s">
        <v>25740</v>
      </c>
      <c r="AE11771" s="210">
        <v>30465</v>
      </c>
      <c r="AF11771" s="93"/>
      <c r="AG11771" s="93"/>
      <c r="AH11771" s="93"/>
    </row>
    <row r="11772" spans="21:34" x14ac:dyDescent="0.3">
      <c r="U11772" s="311" t="s">
        <v>54380</v>
      </c>
      <c r="V11772" s="312">
        <v>108.22</v>
      </c>
      <c r="X11772" s="267" t="s">
        <v>61556</v>
      </c>
      <c r="Y11772" s="268">
        <v>-19675.400000000001</v>
      </c>
      <c r="AA11772" s="229" t="s">
        <v>53470</v>
      </c>
      <c r="AB11772" s="230">
        <v>1862.4</v>
      </c>
      <c r="AD11772" s="209" t="s">
        <v>25741</v>
      </c>
      <c r="AE11772" s="210">
        <v>5859.8</v>
      </c>
      <c r="AF11772" s="93"/>
      <c r="AG11772" s="93"/>
      <c r="AH11772" s="93"/>
    </row>
    <row r="11773" spans="21:34" x14ac:dyDescent="0.3">
      <c r="U11773" s="311" t="s">
        <v>21300</v>
      </c>
      <c r="V11773" s="312">
        <v>28813.599999999999</v>
      </c>
      <c r="X11773" s="267" t="s">
        <v>56508</v>
      </c>
      <c r="Y11773" s="268">
        <v>1906.98</v>
      </c>
      <c r="AA11773" s="229" t="s">
        <v>53471</v>
      </c>
      <c r="AB11773" s="230">
        <v>5867.21</v>
      </c>
      <c r="AD11773" s="209" t="s">
        <v>25742</v>
      </c>
      <c r="AE11773" s="210">
        <v>34389.839999999997</v>
      </c>
      <c r="AF11773" s="93"/>
      <c r="AG11773" s="93"/>
      <c r="AH11773" s="93"/>
    </row>
    <row r="11774" spans="21:34" x14ac:dyDescent="0.3">
      <c r="U11774" s="311" t="s">
        <v>21302</v>
      </c>
      <c r="V11774" s="312">
        <v>152688.64000000001</v>
      </c>
      <c r="X11774" s="267" t="s">
        <v>56509</v>
      </c>
      <c r="Y11774" s="268">
        <v>145.88999999999999</v>
      </c>
      <c r="AA11774" s="229" t="s">
        <v>53472</v>
      </c>
      <c r="AB11774" s="230">
        <v>3707.73</v>
      </c>
      <c r="AD11774" s="209" t="s">
        <v>25743</v>
      </c>
      <c r="AE11774" s="210">
        <v>36951.47</v>
      </c>
      <c r="AF11774" s="93"/>
      <c r="AG11774" s="93"/>
      <c r="AH11774" s="93"/>
    </row>
    <row r="11775" spans="21:34" x14ac:dyDescent="0.3">
      <c r="U11775" s="311" t="s">
        <v>21303</v>
      </c>
      <c r="V11775" s="312">
        <v>12510.48</v>
      </c>
      <c r="X11775" s="267" t="s">
        <v>56510</v>
      </c>
      <c r="Y11775" s="268">
        <v>467.21</v>
      </c>
      <c r="AA11775" s="229" t="s">
        <v>53473</v>
      </c>
      <c r="AB11775" s="230">
        <v>1486.12</v>
      </c>
      <c r="AD11775" s="209" t="s">
        <v>25744</v>
      </c>
      <c r="AE11775" s="210">
        <v>21715.8</v>
      </c>
      <c r="AF11775" s="93"/>
      <c r="AG11775" s="93"/>
      <c r="AH11775" s="93"/>
    </row>
    <row r="11776" spans="21:34" x14ac:dyDescent="0.3">
      <c r="U11776" s="311" t="s">
        <v>21304</v>
      </c>
      <c r="V11776" s="312">
        <v>75392.94</v>
      </c>
      <c r="X11776" s="267" t="s">
        <v>62216</v>
      </c>
      <c r="Y11776" s="268">
        <v>788.48</v>
      </c>
      <c r="AA11776" s="229" t="s">
        <v>40576</v>
      </c>
      <c r="AB11776" s="230">
        <v>137598</v>
      </c>
      <c r="AD11776" s="209" t="s">
        <v>25745</v>
      </c>
      <c r="AE11776" s="210">
        <v>683846.54</v>
      </c>
      <c r="AF11776" s="93"/>
      <c r="AG11776" s="93"/>
      <c r="AH11776" s="93"/>
    </row>
    <row r="11777" spans="21:34" x14ac:dyDescent="0.3">
      <c r="U11777" s="311" t="s">
        <v>34401</v>
      </c>
      <c r="V11777" s="312">
        <v>22.06</v>
      </c>
      <c r="X11777" s="267" t="s">
        <v>53535</v>
      </c>
      <c r="Y11777" s="268">
        <v>521.15</v>
      </c>
      <c r="AA11777" s="229" t="s">
        <v>35503</v>
      </c>
      <c r="AB11777" s="230">
        <v>49647</v>
      </c>
      <c r="AD11777" s="209" t="s">
        <v>25746</v>
      </c>
      <c r="AE11777" s="210">
        <v>31944.2</v>
      </c>
      <c r="AF11777" s="93"/>
      <c r="AG11777" s="93"/>
      <c r="AH11777" s="93"/>
    </row>
    <row r="11778" spans="21:34" x14ac:dyDescent="0.3">
      <c r="U11778" s="311" t="s">
        <v>35103</v>
      </c>
      <c r="V11778" s="312">
        <v>4287.1099999999997</v>
      </c>
      <c r="X11778" s="267" t="s">
        <v>49115</v>
      </c>
      <c r="Y11778" s="268">
        <v>46</v>
      </c>
      <c r="AA11778" s="229" t="s">
        <v>35504</v>
      </c>
      <c r="AB11778" s="230">
        <v>153939.70000000001</v>
      </c>
      <c r="AD11778" s="209" t="s">
        <v>25747</v>
      </c>
      <c r="AE11778" s="210">
        <v>2750</v>
      </c>
      <c r="AF11778" s="93"/>
      <c r="AG11778" s="93"/>
      <c r="AH11778" s="93"/>
    </row>
    <row r="11779" spans="21:34" x14ac:dyDescent="0.3">
      <c r="U11779" s="311" t="s">
        <v>69477</v>
      </c>
      <c r="V11779" s="312">
        <v>125.43</v>
      </c>
      <c r="X11779" s="267" t="s">
        <v>45503</v>
      </c>
      <c r="Y11779" s="268">
        <v>950</v>
      </c>
      <c r="AA11779" s="229" t="s">
        <v>35505</v>
      </c>
      <c r="AB11779" s="230">
        <v>725628.6</v>
      </c>
      <c r="AD11779" s="209" t="s">
        <v>25748</v>
      </c>
      <c r="AE11779" s="210">
        <v>12338.08</v>
      </c>
      <c r="AF11779" s="93"/>
      <c r="AG11779" s="93"/>
      <c r="AH11779" s="93"/>
    </row>
    <row r="11780" spans="21:34" x14ac:dyDescent="0.3">
      <c r="U11780" s="311" t="s">
        <v>21305</v>
      </c>
      <c r="V11780" s="312">
        <v>15907.67</v>
      </c>
      <c r="X11780" s="267" t="s">
        <v>56511</v>
      </c>
      <c r="Y11780" s="268">
        <v>381460.67</v>
      </c>
      <c r="AA11780" s="229" t="s">
        <v>45483</v>
      </c>
      <c r="AB11780" s="230">
        <v>5477.26</v>
      </c>
      <c r="AD11780" s="209" t="s">
        <v>25749</v>
      </c>
      <c r="AE11780" s="210">
        <v>42992.28</v>
      </c>
      <c r="AF11780" s="93"/>
      <c r="AG11780" s="93"/>
      <c r="AH11780" s="93"/>
    </row>
    <row r="11781" spans="21:34" x14ac:dyDescent="0.3">
      <c r="U11781" s="311" t="s">
        <v>21306</v>
      </c>
      <c r="V11781" s="312">
        <v>26634.25</v>
      </c>
      <c r="X11781" s="267" t="s">
        <v>56512</v>
      </c>
      <c r="Y11781" s="268">
        <v>54628.35</v>
      </c>
      <c r="AA11781" s="229" t="s">
        <v>35506</v>
      </c>
      <c r="AB11781" s="230">
        <v>165912.31</v>
      </c>
      <c r="AD11781" s="209" t="s">
        <v>25750</v>
      </c>
      <c r="AE11781" s="210">
        <v>28455.66</v>
      </c>
      <c r="AF11781" s="93"/>
      <c r="AG11781" s="93"/>
      <c r="AH11781" s="93"/>
    </row>
    <row r="11782" spans="21:34" x14ac:dyDescent="0.3">
      <c r="U11782" s="311" t="s">
        <v>21307</v>
      </c>
      <c r="V11782" s="312">
        <v>16003.58</v>
      </c>
      <c r="X11782" s="267" t="s">
        <v>56513</v>
      </c>
      <c r="Y11782" s="268">
        <v>80804.42</v>
      </c>
      <c r="AA11782" s="229" t="s">
        <v>39418</v>
      </c>
      <c r="AB11782" s="230">
        <v>47.95</v>
      </c>
      <c r="AD11782" s="209" t="s">
        <v>25751</v>
      </c>
      <c r="AE11782" s="210">
        <v>365290.02</v>
      </c>
      <c r="AF11782" s="93"/>
      <c r="AG11782" s="93"/>
      <c r="AH11782" s="93"/>
    </row>
    <row r="11783" spans="21:34" x14ac:dyDescent="0.3">
      <c r="U11783" s="311" t="s">
        <v>69478</v>
      </c>
      <c r="V11783" s="312">
        <v>4592.88</v>
      </c>
      <c r="X11783" s="267" t="s">
        <v>49116</v>
      </c>
      <c r="Y11783" s="268">
        <v>26250.5</v>
      </c>
      <c r="AA11783" s="229" t="s">
        <v>35507</v>
      </c>
      <c r="AB11783" s="230">
        <v>172214.93</v>
      </c>
      <c r="AD11783" s="209" t="s">
        <v>25752</v>
      </c>
      <c r="AE11783" s="210">
        <v>39506</v>
      </c>
      <c r="AF11783" s="93"/>
      <c r="AG11783" s="93"/>
      <c r="AH11783" s="93"/>
    </row>
    <row r="11784" spans="21:34" x14ac:dyDescent="0.3">
      <c r="U11784" s="311" t="s">
        <v>56812</v>
      </c>
      <c r="V11784" s="312">
        <v>1123.3599999999999</v>
      </c>
      <c r="X11784" s="267" t="s">
        <v>58660</v>
      </c>
      <c r="Y11784" s="268">
        <v>4431</v>
      </c>
      <c r="AA11784" s="229" t="s">
        <v>53474</v>
      </c>
      <c r="AB11784" s="230">
        <v>3502.65</v>
      </c>
      <c r="AD11784" s="209" t="s">
        <v>25753</v>
      </c>
      <c r="AE11784" s="210">
        <v>3503.18</v>
      </c>
      <c r="AF11784" s="93"/>
      <c r="AG11784" s="93"/>
      <c r="AH11784" s="93"/>
    </row>
    <row r="11785" spans="21:34" x14ac:dyDescent="0.3">
      <c r="U11785" s="311" t="s">
        <v>13617</v>
      </c>
      <c r="V11785" s="312">
        <v>9542.4599999999991</v>
      </c>
      <c r="X11785" s="267" t="s">
        <v>58661</v>
      </c>
      <c r="Y11785" s="268">
        <v>11099</v>
      </c>
      <c r="AA11785" s="229" t="s">
        <v>36637</v>
      </c>
      <c r="AB11785" s="230">
        <v>-12409.87</v>
      </c>
      <c r="AD11785" s="209" t="s">
        <v>25754</v>
      </c>
      <c r="AE11785" s="210">
        <v>669441.56999999995</v>
      </c>
      <c r="AF11785" s="93"/>
      <c r="AG11785" s="93"/>
      <c r="AH11785" s="93"/>
    </row>
    <row r="11786" spans="21:34" x14ac:dyDescent="0.3">
      <c r="U11786" s="311" t="s">
        <v>36332</v>
      </c>
      <c r="V11786" s="312">
        <v>90.7</v>
      </c>
      <c r="X11786" s="267" t="s">
        <v>62786</v>
      </c>
      <c r="Y11786" s="268">
        <v>1721</v>
      </c>
      <c r="AA11786" s="229" t="s">
        <v>34042</v>
      </c>
      <c r="AB11786" s="230">
        <v>36586.99</v>
      </c>
      <c r="AD11786" s="209" t="s">
        <v>14088</v>
      </c>
      <c r="AE11786" s="210">
        <v>239294.9</v>
      </c>
      <c r="AF11786" s="93"/>
      <c r="AG11786" s="93"/>
      <c r="AH11786" s="93"/>
    </row>
    <row r="11787" spans="21:34" x14ac:dyDescent="0.3">
      <c r="U11787" s="311" t="s">
        <v>69479</v>
      </c>
      <c r="V11787" s="312">
        <v>2734.9</v>
      </c>
      <c r="X11787" s="267" t="s">
        <v>49117</v>
      </c>
      <c r="Y11787" s="268">
        <v>40117.980000000003</v>
      </c>
      <c r="AA11787" s="229" t="s">
        <v>35508</v>
      </c>
      <c r="AB11787" s="230">
        <v>35449.42</v>
      </c>
      <c r="AD11787" s="209" t="s">
        <v>25755</v>
      </c>
      <c r="AE11787" s="210">
        <v>1130</v>
      </c>
      <c r="AF11787" s="93"/>
      <c r="AG11787" s="93"/>
      <c r="AH11787" s="93"/>
    </row>
    <row r="11788" spans="21:34" x14ac:dyDescent="0.3">
      <c r="U11788" s="311" t="s">
        <v>69480</v>
      </c>
      <c r="V11788" s="312">
        <v>544.20000000000005</v>
      </c>
      <c r="X11788" s="267" t="s">
        <v>56514</v>
      </c>
      <c r="Y11788" s="268">
        <v>112190.38</v>
      </c>
      <c r="AA11788" s="229" t="s">
        <v>47191</v>
      </c>
      <c r="AB11788" s="230">
        <v>577.26</v>
      </c>
      <c r="AD11788" s="209" t="s">
        <v>25756</v>
      </c>
      <c r="AE11788" s="210">
        <v>2049</v>
      </c>
      <c r="AF11788" s="93"/>
      <c r="AG11788" s="93"/>
      <c r="AH11788" s="93"/>
    </row>
    <row r="11789" spans="21:34" x14ac:dyDescent="0.3">
      <c r="U11789" s="311" t="s">
        <v>13618</v>
      </c>
      <c r="V11789" s="312">
        <v>17726.349999999999</v>
      </c>
      <c r="X11789" s="267" t="s">
        <v>56515</v>
      </c>
      <c r="Y11789" s="268">
        <v>63452.46</v>
      </c>
      <c r="AA11789" s="229" t="s">
        <v>34043</v>
      </c>
      <c r="AB11789" s="230">
        <v>153355.4</v>
      </c>
      <c r="AD11789" s="209" t="s">
        <v>25757</v>
      </c>
      <c r="AE11789" s="210">
        <v>1709.7</v>
      </c>
      <c r="AF11789" s="93"/>
      <c r="AG11789" s="93"/>
      <c r="AH11789" s="93"/>
    </row>
    <row r="11790" spans="21:34" x14ac:dyDescent="0.3">
      <c r="U11790" s="311" t="s">
        <v>56813</v>
      </c>
      <c r="V11790" s="312">
        <v>500.24</v>
      </c>
      <c r="X11790" s="267" t="s">
        <v>57779</v>
      </c>
      <c r="Y11790" s="268">
        <v>200</v>
      </c>
      <c r="AA11790" s="229" t="s">
        <v>40577</v>
      </c>
      <c r="AB11790" s="230">
        <v>15198.72</v>
      </c>
      <c r="AD11790" s="209" t="s">
        <v>25758</v>
      </c>
      <c r="AE11790" s="210">
        <v>1522</v>
      </c>
      <c r="AF11790" s="93"/>
      <c r="AG11790" s="93"/>
      <c r="AH11790" s="93"/>
    </row>
    <row r="11791" spans="21:34" x14ac:dyDescent="0.3">
      <c r="U11791" s="311" t="s">
        <v>63493</v>
      </c>
      <c r="V11791" s="312">
        <v>3741.78</v>
      </c>
      <c r="X11791" s="267" t="s">
        <v>57780</v>
      </c>
      <c r="Y11791" s="268">
        <v>567</v>
      </c>
      <c r="AA11791" s="229" t="s">
        <v>35509</v>
      </c>
      <c r="AB11791" s="230">
        <v>33985.660000000003</v>
      </c>
      <c r="AD11791" s="209" t="s">
        <v>25759</v>
      </c>
      <c r="AE11791" s="210">
        <v>3993</v>
      </c>
      <c r="AF11791" s="93"/>
      <c r="AG11791" s="93"/>
      <c r="AH11791" s="93"/>
    </row>
    <row r="11792" spans="21:34" x14ac:dyDescent="0.3">
      <c r="U11792" s="311" t="s">
        <v>33662</v>
      </c>
      <c r="V11792" s="312">
        <v>9000</v>
      </c>
      <c r="X11792" s="267" t="s">
        <v>53536</v>
      </c>
      <c r="Y11792" s="268">
        <v>618.65</v>
      </c>
      <c r="AA11792" s="229" t="s">
        <v>35510</v>
      </c>
      <c r="AB11792" s="230">
        <v>28076.42</v>
      </c>
      <c r="AD11792" s="209" t="s">
        <v>25760</v>
      </c>
      <c r="AE11792" s="210">
        <v>449</v>
      </c>
      <c r="AF11792" s="93"/>
      <c r="AG11792" s="93"/>
      <c r="AH11792" s="93"/>
    </row>
    <row r="11793" spans="21:34" x14ac:dyDescent="0.3">
      <c r="U11793" s="311" t="s">
        <v>21311</v>
      </c>
      <c r="V11793" s="312">
        <v>15794.46</v>
      </c>
      <c r="X11793" s="267" t="s">
        <v>47215</v>
      </c>
      <c r="Y11793" s="268">
        <v>18846.3</v>
      </c>
      <c r="AA11793" s="229" t="s">
        <v>34044</v>
      </c>
      <c r="AB11793" s="230">
        <v>708411.98</v>
      </c>
      <c r="AD11793" s="209" t="s">
        <v>25761</v>
      </c>
      <c r="AE11793" s="210">
        <v>4152.5</v>
      </c>
      <c r="AF11793" s="93"/>
      <c r="AG11793" s="93"/>
      <c r="AH11793" s="93"/>
    </row>
    <row r="11794" spans="21:34" x14ac:dyDescent="0.3">
      <c r="U11794" s="311" t="s">
        <v>60924</v>
      </c>
      <c r="V11794" s="312">
        <v>143317.59</v>
      </c>
      <c r="X11794" s="267" t="s">
        <v>48219</v>
      </c>
      <c r="Y11794" s="268">
        <v>1417.77</v>
      </c>
      <c r="AA11794" s="229" t="s">
        <v>26211</v>
      </c>
      <c r="AB11794" s="230">
        <v>6168299.2199999997</v>
      </c>
      <c r="AD11794" s="209" t="s">
        <v>25762</v>
      </c>
      <c r="AE11794" s="210">
        <v>317.69</v>
      </c>
      <c r="AF11794" s="93"/>
      <c r="AG11794" s="93"/>
      <c r="AH11794" s="93"/>
    </row>
    <row r="11795" spans="21:34" x14ac:dyDescent="0.3">
      <c r="U11795" s="311" t="s">
        <v>21313</v>
      </c>
      <c r="V11795" s="312">
        <v>1500</v>
      </c>
      <c r="X11795" s="267" t="s">
        <v>61557</v>
      </c>
      <c r="Y11795" s="268">
        <v>-719.4</v>
      </c>
      <c r="AA11795" s="229" t="s">
        <v>36638</v>
      </c>
      <c r="AB11795" s="230">
        <v>9503.3700000000008</v>
      </c>
      <c r="AD11795" s="209" t="s">
        <v>25763</v>
      </c>
      <c r="AE11795" s="210">
        <v>108.93</v>
      </c>
      <c r="AF11795" s="93"/>
      <c r="AG11795" s="93"/>
      <c r="AH11795" s="93"/>
    </row>
    <row r="11796" spans="21:34" x14ac:dyDescent="0.3">
      <c r="U11796" s="311" t="s">
        <v>55609</v>
      </c>
      <c r="V11796" s="312">
        <v>52545.42</v>
      </c>
      <c r="X11796" s="267" t="s">
        <v>45507</v>
      </c>
      <c r="Y11796" s="268">
        <v>1295.72</v>
      </c>
      <c r="AA11796" s="229" t="s">
        <v>53475</v>
      </c>
      <c r="AB11796" s="230">
        <v>310049.53000000003</v>
      </c>
      <c r="AD11796" s="209" t="s">
        <v>25764</v>
      </c>
      <c r="AE11796" s="210">
        <v>280</v>
      </c>
      <c r="AF11796" s="93"/>
      <c r="AG11796" s="93"/>
      <c r="AH11796" s="93"/>
    </row>
    <row r="11797" spans="21:34" x14ac:dyDescent="0.3">
      <c r="U11797" s="311" t="s">
        <v>40800</v>
      </c>
      <c r="V11797" s="312">
        <v>66414.8</v>
      </c>
      <c r="X11797" s="267" t="s">
        <v>48220</v>
      </c>
      <c r="Y11797" s="268">
        <v>239.4</v>
      </c>
      <c r="AA11797" s="229" t="s">
        <v>34045</v>
      </c>
      <c r="AB11797" s="230">
        <v>385.95</v>
      </c>
      <c r="AD11797" s="209" t="s">
        <v>25765</v>
      </c>
      <c r="AE11797" s="210">
        <v>400</v>
      </c>
      <c r="AF11797" s="93"/>
      <c r="AG11797" s="93"/>
      <c r="AH11797" s="93"/>
    </row>
    <row r="11798" spans="21:34" x14ac:dyDescent="0.3">
      <c r="U11798" s="311" t="s">
        <v>21314</v>
      </c>
      <c r="V11798" s="312">
        <v>57.34</v>
      </c>
      <c r="X11798" s="267" t="s">
        <v>53537</v>
      </c>
      <c r="Y11798" s="268">
        <v>31.06</v>
      </c>
      <c r="AA11798" s="229" t="s">
        <v>26212</v>
      </c>
      <c r="AB11798" s="230">
        <v>667736.02</v>
      </c>
      <c r="AD11798" s="209" t="s">
        <v>25766</v>
      </c>
      <c r="AE11798" s="210">
        <v>282.77</v>
      </c>
      <c r="AF11798" s="93"/>
      <c r="AG11798" s="93"/>
      <c r="AH11798" s="93"/>
    </row>
    <row r="11799" spans="21:34" x14ac:dyDescent="0.3">
      <c r="U11799" s="311" t="s">
        <v>13622</v>
      </c>
      <c r="V11799" s="312">
        <v>48702.99</v>
      </c>
      <c r="X11799" s="267" t="s">
        <v>61558</v>
      </c>
      <c r="Y11799" s="268">
        <v>-179.53</v>
      </c>
      <c r="AA11799" s="229" t="s">
        <v>26213</v>
      </c>
      <c r="AB11799" s="230">
        <v>1551976.28</v>
      </c>
      <c r="AD11799" s="209" t="s">
        <v>25767</v>
      </c>
      <c r="AE11799" s="210">
        <v>2020</v>
      </c>
      <c r="AF11799" s="93"/>
      <c r="AG11799" s="93"/>
      <c r="AH11799" s="93"/>
    </row>
    <row r="11800" spans="21:34" x14ac:dyDescent="0.3">
      <c r="U11800" s="311" t="s">
        <v>13623</v>
      </c>
      <c r="V11800" s="312">
        <v>150604.4</v>
      </c>
      <c r="X11800" s="267" t="s">
        <v>64823</v>
      </c>
      <c r="Y11800" s="268">
        <v>813.96</v>
      </c>
      <c r="AA11800" s="229" t="s">
        <v>35511</v>
      </c>
      <c r="AB11800" s="230">
        <v>60848.86</v>
      </c>
      <c r="AD11800" s="209" t="s">
        <v>25768</v>
      </c>
      <c r="AE11800" s="210">
        <v>33670.980000000003</v>
      </c>
      <c r="AF11800" s="93"/>
      <c r="AG11800" s="93"/>
      <c r="AH11800" s="93"/>
    </row>
    <row r="11801" spans="21:34" x14ac:dyDescent="0.3">
      <c r="U11801" s="311" t="s">
        <v>13624</v>
      </c>
      <c r="V11801" s="312">
        <v>185.24</v>
      </c>
      <c r="X11801" s="267" t="s">
        <v>64824</v>
      </c>
      <c r="Y11801" s="268">
        <v>62.26</v>
      </c>
      <c r="AA11801" s="229" t="s">
        <v>39419</v>
      </c>
      <c r="AB11801" s="230">
        <v>669725.18999999994</v>
      </c>
      <c r="AD11801" s="209" t="s">
        <v>25769</v>
      </c>
      <c r="AE11801" s="210">
        <v>416.58</v>
      </c>
      <c r="AF11801" s="93"/>
      <c r="AG11801" s="93"/>
      <c r="AH11801" s="93"/>
    </row>
    <row r="11802" spans="21:34" x14ac:dyDescent="0.3">
      <c r="U11802" s="311" t="s">
        <v>21315</v>
      </c>
      <c r="V11802" s="312">
        <v>542838.12</v>
      </c>
      <c r="X11802" s="267" t="s">
        <v>64825</v>
      </c>
      <c r="Y11802" s="268">
        <v>199.42</v>
      </c>
      <c r="AA11802" s="229" t="s">
        <v>36639</v>
      </c>
      <c r="AB11802" s="230">
        <v>17519.509999999998</v>
      </c>
      <c r="AD11802" s="209" t="s">
        <v>25770</v>
      </c>
      <c r="AE11802" s="210">
        <v>7716.44</v>
      </c>
      <c r="AF11802" s="93"/>
      <c r="AG11802" s="93"/>
      <c r="AH11802" s="93"/>
    </row>
    <row r="11803" spans="21:34" x14ac:dyDescent="0.3">
      <c r="U11803" s="311" t="s">
        <v>36333</v>
      </c>
      <c r="V11803" s="312">
        <v>216349.51</v>
      </c>
      <c r="X11803" s="267" t="s">
        <v>59189</v>
      </c>
      <c r="Y11803" s="268">
        <v>3396.29</v>
      </c>
      <c r="AA11803" s="229" t="s">
        <v>35512</v>
      </c>
      <c r="AB11803" s="230">
        <v>676334.12</v>
      </c>
      <c r="AD11803" s="209" t="s">
        <v>25771</v>
      </c>
      <c r="AE11803" s="210">
        <v>11594</v>
      </c>
      <c r="AF11803" s="93"/>
      <c r="AG11803" s="93"/>
      <c r="AH11803" s="93"/>
    </row>
    <row r="11804" spans="21:34" x14ac:dyDescent="0.3">
      <c r="U11804" s="311" t="s">
        <v>21317</v>
      </c>
      <c r="V11804" s="312">
        <v>184550.18</v>
      </c>
      <c r="X11804" s="267" t="s">
        <v>64826</v>
      </c>
      <c r="Y11804" s="268">
        <v>748.66</v>
      </c>
      <c r="AA11804" s="229" t="s">
        <v>40578</v>
      </c>
      <c r="AB11804" s="230">
        <v>903.78</v>
      </c>
      <c r="AD11804" s="209" t="s">
        <v>25772</v>
      </c>
      <c r="AE11804" s="210">
        <v>787</v>
      </c>
      <c r="AF11804" s="93"/>
      <c r="AG11804" s="93"/>
      <c r="AH11804" s="93"/>
    </row>
    <row r="11805" spans="21:34" x14ac:dyDescent="0.3">
      <c r="U11805" s="311" t="s">
        <v>21318</v>
      </c>
      <c r="V11805" s="312">
        <v>693229.62</v>
      </c>
      <c r="X11805" s="267" t="s">
        <v>64827</v>
      </c>
      <c r="Y11805" s="268">
        <v>1711.79</v>
      </c>
      <c r="AA11805" s="229" t="s">
        <v>34046</v>
      </c>
      <c r="AB11805" s="230">
        <v>2142.9</v>
      </c>
      <c r="AD11805" s="209" t="s">
        <v>25773</v>
      </c>
      <c r="AE11805" s="210">
        <v>126.2</v>
      </c>
      <c r="AF11805" s="93"/>
      <c r="AG11805" s="93"/>
      <c r="AH11805" s="93"/>
    </row>
    <row r="11806" spans="21:34" x14ac:dyDescent="0.3">
      <c r="U11806" s="311" t="s">
        <v>66819</v>
      </c>
      <c r="V11806" s="312">
        <v>2222966.89</v>
      </c>
      <c r="X11806" s="267" t="s">
        <v>59190</v>
      </c>
      <c r="Y11806" s="268">
        <v>92112.02</v>
      </c>
      <c r="AA11806" s="229" t="s">
        <v>53476</v>
      </c>
      <c r="AB11806" s="230">
        <v>1518495.61</v>
      </c>
      <c r="AD11806" s="209" t="s">
        <v>25774</v>
      </c>
      <c r="AE11806" s="210">
        <v>2394.7800000000002</v>
      </c>
      <c r="AF11806" s="93"/>
      <c r="AG11806" s="93"/>
      <c r="AH11806" s="93"/>
    </row>
    <row r="11807" spans="21:34" x14ac:dyDescent="0.3">
      <c r="U11807" s="311" t="s">
        <v>21319</v>
      </c>
      <c r="V11807" s="312">
        <v>1031769.69</v>
      </c>
      <c r="X11807" s="267" t="s">
        <v>60693</v>
      </c>
      <c r="Y11807" s="268">
        <v>49450</v>
      </c>
      <c r="AA11807" s="229" t="s">
        <v>39420</v>
      </c>
      <c r="AB11807" s="230">
        <v>204382.8</v>
      </c>
      <c r="AD11807" s="209" t="s">
        <v>25775</v>
      </c>
      <c r="AE11807" s="210">
        <v>10412</v>
      </c>
      <c r="AF11807" s="93"/>
      <c r="AG11807" s="93"/>
      <c r="AH11807" s="93"/>
    </row>
    <row r="11808" spans="21:34" x14ac:dyDescent="0.3">
      <c r="U11808" s="311" t="s">
        <v>63495</v>
      </c>
      <c r="V11808" s="312">
        <v>310.43</v>
      </c>
      <c r="X11808" s="267" t="s">
        <v>58662</v>
      </c>
      <c r="Y11808" s="268">
        <v>470</v>
      </c>
      <c r="AA11808" s="229" t="s">
        <v>50323</v>
      </c>
      <c r="AB11808" s="230">
        <v>5950</v>
      </c>
      <c r="AD11808" s="209" t="s">
        <v>25776</v>
      </c>
      <c r="AE11808" s="210">
        <v>1020</v>
      </c>
      <c r="AF11808" s="93"/>
      <c r="AG11808" s="93"/>
      <c r="AH11808" s="93"/>
    </row>
    <row r="11809" spans="21:34" x14ac:dyDescent="0.3">
      <c r="U11809" s="311" t="s">
        <v>58040</v>
      </c>
      <c r="V11809" s="312">
        <v>7197.23</v>
      </c>
      <c r="X11809" s="267" t="s">
        <v>57781</v>
      </c>
      <c r="Y11809" s="268">
        <v>470</v>
      </c>
      <c r="AA11809" s="229" t="s">
        <v>40579</v>
      </c>
      <c r="AB11809" s="230">
        <v>1435669.71</v>
      </c>
      <c r="AD11809" s="209" t="s">
        <v>25777</v>
      </c>
      <c r="AE11809" s="210">
        <v>5769.25</v>
      </c>
      <c r="AF11809" s="93"/>
      <c r="AG11809" s="93"/>
      <c r="AH11809" s="93"/>
    </row>
    <row r="11810" spans="21:34" x14ac:dyDescent="0.3">
      <c r="U11810" s="311" t="s">
        <v>63496</v>
      </c>
      <c r="V11810" s="312">
        <v>124.21</v>
      </c>
      <c r="X11810" s="267" t="s">
        <v>64828</v>
      </c>
      <c r="Y11810" s="268">
        <v>113.81</v>
      </c>
      <c r="AA11810" s="229" t="s">
        <v>36640</v>
      </c>
      <c r="AB11810" s="230">
        <v>18284.88</v>
      </c>
      <c r="AD11810" s="209" t="s">
        <v>25778</v>
      </c>
      <c r="AE11810" s="210">
        <v>716.76</v>
      </c>
      <c r="AF11810" s="93"/>
      <c r="AG11810" s="93"/>
      <c r="AH11810" s="93"/>
    </row>
    <row r="11811" spans="21:34" x14ac:dyDescent="0.3">
      <c r="U11811" s="311" t="s">
        <v>63497</v>
      </c>
      <c r="V11811" s="312">
        <v>12.61</v>
      </c>
      <c r="X11811" s="267" t="s">
        <v>60694</v>
      </c>
      <c r="Y11811" s="268">
        <v>47384.94</v>
      </c>
      <c r="AA11811" s="229" t="s">
        <v>40580</v>
      </c>
      <c r="AB11811" s="230">
        <v>262271.40999999997</v>
      </c>
      <c r="AD11811" s="209" t="s">
        <v>25779</v>
      </c>
      <c r="AE11811" s="210">
        <v>4192</v>
      </c>
      <c r="AF11811" s="93"/>
      <c r="AG11811" s="93"/>
      <c r="AH11811" s="93"/>
    </row>
    <row r="11812" spans="21:34" x14ac:dyDescent="0.3">
      <c r="U11812" s="311" t="s">
        <v>21320</v>
      </c>
      <c r="V11812" s="312">
        <v>1874643.7</v>
      </c>
      <c r="X11812" s="267" t="s">
        <v>60695</v>
      </c>
      <c r="Y11812" s="268">
        <v>3624.96</v>
      </c>
      <c r="AA11812" s="229" t="s">
        <v>47192</v>
      </c>
      <c r="AB11812" s="230">
        <v>85406.71</v>
      </c>
      <c r="AD11812" s="209" t="s">
        <v>25780</v>
      </c>
      <c r="AE11812" s="210">
        <v>4152.5</v>
      </c>
      <c r="AF11812" s="93"/>
      <c r="AG11812" s="93"/>
      <c r="AH11812" s="93"/>
    </row>
    <row r="11813" spans="21:34" x14ac:dyDescent="0.3">
      <c r="U11813" s="311" t="s">
        <v>21321</v>
      </c>
      <c r="V11813" s="312">
        <v>945226.78</v>
      </c>
      <c r="X11813" s="267" t="s">
        <v>60696</v>
      </c>
      <c r="Y11813" s="268">
        <v>11609.46</v>
      </c>
      <c r="AA11813" s="229" t="s">
        <v>47193</v>
      </c>
      <c r="AB11813" s="230">
        <v>148.36000000000001</v>
      </c>
      <c r="AD11813" s="209" t="s">
        <v>25781</v>
      </c>
      <c r="AE11813" s="210">
        <v>317.69</v>
      </c>
      <c r="AF11813" s="93"/>
      <c r="AG11813" s="93"/>
      <c r="AH11813" s="93"/>
    </row>
    <row r="11814" spans="21:34" x14ac:dyDescent="0.3">
      <c r="U11814" s="311" t="s">
        <v>40801</v>
      </c>
      <c r="V11814" s="312">
        <v>16738298.9</v>
      </c>
      <c r="X11814" s="267" t="s">
        <v>26543</v>
      </c>
      <c r="Y11814" s="268">
        <v>6400</v>
      </c>
      <c r="AA11814" s="229" t="s">
        <v>47194</v>
      </c>
      <c r="AB11814" s="230">
        <v>6201.25</v>
      </c>
      <c r="AD11814" s="209" t="s">
        <v>25782</v>
      </c>
      <c r="AE11814" s="210">
        <v>108.93</v>
      </c>
      <c r="AF11814" s="93"/>
      <c r="AG11814" s="93"/>
      <c r="AH11814" s="93"/>
    </row>
    <row r="11815" spans="21:34" x14ac:dyDescent="0.3">
      <c r="U11815" s="311" t="s">
        <v>54381</v>
      </c>
      <c r="V11815" s="312">
        <v>134711.94</v>
      </c>
      <c r="X11815" s="267" t="s">
        <v>34058</v>
      </c>
      <c r="Y11815" s="268">
        <v>864</v>
      </c>
      <c r="AA11815" s="229" t="s">
        <v>47195</v>
      </c>
      <c r="AB11815" s="230">
        <v>20598.91</v>
      </c>
      <c r="AD11815" s="209" t="s">
        <v>25783</v>
      </c>
      <c r="AE11815" s="210">
        <v>280</v>
      </c>
      <c r="AF11815" s="93"/>
      <c r="AG11815" s="93"/>
      <c r="AH11815" s="93"/>
    </row>
    <row r="11816" spans="21:34" x14ac:dyDescent="0.3">
      <c r="U11816" s="311" t="s">
        <v>47519</v>
      </c>
      <c r="V11816" s="312">
        <v>226670</v>
      </c>
      <c r="X11816" s="267" t="s">
        <v>26544</v>
      </c>
      <c r="Y11816" s="268">
        <v>555.70000000000005</v>
      </c>
      <c r="AA11816" s="229" t="s">
        <v>47196</v>
      </c>
      <c r="AB11816" s="230">
        <v>20734.48</v>
      </c>
      <c r="AD11816" s="209" t="s">
        <v>25784</v>
      </c>
      <c r="AE11816" s="210">
        <v>2020</v>
      </c>
      <c r="AF11816" s="93"/>
      <c r="AG11816" s="93"/>
      <c r="AH11816" s="93"/>
    </row>
    <row r="11817" spans="21:34" x14ac:dyDescent="0.3">
      <c r="U11817" s="311" t="s">
        <v>21322</v>
      </c>
      <c r="V11817" s="312">
        <v>12837.48</v>
      </c>
      <c r="X11817" s="267" t="s">
        <v>26545</v>
      </c>
      <c r="Y11817" s="268">
        <v>1779.68</v>
      </c>
      <c r="AA11817" s="229" t="s">
        <v>49109</v>
      </c>
      <c r="AB11817" s="230">
        <v>196.58</v>
      </c>
      <c r="AD11817" s="209" t="s">
        <v>25785</v>
      </c>
      <c r="AE11817" s="210">
        <v>400</v>
      </c>
      <c r="AF11817" s="93"/>
      <c r="AG11817" s="93"/>
      <c r="AH11817" s="93"/>
    </row>
    <row r="11818" spans="21:34" x14ac:dyDescent="0.3">
      <c r="U11818" s="311" t="s">
        <v>43249</v>
      </c>
      <c r="V11818" s="312">
        <v>4141.33</v>
      </c>
      <c r="X11818" s="267" t="s">
        <v>53539</v>
      </c>
      <c r="Y11818" s="268">
        <v>50790.07</v>
      </c>
      <c r="AA11818" s="229" t="s">
        <v>47197</v>
      </c>
      <c r="AB11818" s="230">
        <v>3042.42</v>
      </c>
      <c r="AD11818" s="209" t="s">
        <v>25786</v>
      </c>
      <c r="AE11818" s="210">
        <v>126.2</v>
      </c>
      <c r="AF11818" s="93"/>
      <c r="AG11818" s="93"/>
      <c r="AH11818" s="93"/>
    </row>
    <row r="11819" spans="21:34" x14ac:dyDescent="0.3">
      <c r="U11819" s="311" t="s">
        <v>21335</v>
      </c>
      <c r="V11819" s="312">
        <v>65749.09</v>
      </c>
      <c r="X11819" s="267" t="s">
        <v>14153</v>
      </c>
      <c r="Y11819" s="268">
        <v>22061.46</v>
      </c>
      <c r="AA11819" s="229" t="s">
        <v>50324</v>
      </c>
      <c r="AB11819" s="230">
        <v>11004.61</v>
      </c>
      <c r="AD11819" s="209" t="s">
        <v>25787</v>
      </c>
      <c r="AE11819" s="210">
        <v>2394.7800000000002</v>
      </c>
      <c r="AF11819" s="93"/>
      <c r="AG11819" s="93"/>
      <c r="AH11819" s="93"/>
    </row>
    <row r="11820" spans="21:34" x14ac:dyDescent="0.3">
      <c r="U11820" s="311" t="s">
        <v>46065</v>
      </c>
      <c r="V11820" s="312">
        <v>1010</v>
      </c>
      <c r="X11820" s="267" t="s">
        <v>57782</v>
      </c>
      <c r="Y11820" s="268">
        <v>3389.51</v>
      </c>
      <c r="AA11820" s="229" t="s">
        <v>50325</v>
      </c>
      <c r="AB11820" s="230">
        <v>841.84</v>
      </c>
      <c r="AD11820" s="209" t="s">
        <v>25788</v>
      </c>
      <c r="AE11820" s="210">
        <v>57089.75</v>
      </c>
      <c r="AF11820" s="93"/>
      <c r="AG11820" s="93"/>
      <c r="AH11820" s="93"/>
    </row>
    <row r="11821" spans="21:34" x14ac:dyDescent="0.3">
      <c r="U11821" s="311" t="s">
        <v>21410</v>
      </c>
      <c r="V11821" s="312">
        <v>507027.96</v>
      </c>
      <c r="X11821" s="267" t="s">
        <v>57783</v>
      </c>
      <c r="Y11821" s="268">
        <v>28632.49</v>
      </c>
      <c r="AA11821" s="229" t="s">
        <v>50326</v>
      </c>
      <c r="AB11821" s="230">
        <v>2598.5100000000002</v>
      </c>
      <c r="AD11821" s="209" t="s">
        <v>25789</v>
      </c>
      <c r="AE11821" s="210">
        <v>13623.34</v>
      </c>
      <c r="AF11821" s="93"/>
      <c r="AG11821" s="93"/>
      <c r="AH11821" s="93"/>
    </row>
    <row r="11822" spans="21:34" x14ac:dyDescent="0.3">
      <c r="U11822" s="311" t="s">
        <v>35115</v>
      </c>
      <c r="V11822" s="312">
        <v>1088.3800000000001</v>
      </c>
      <c r="X11822" s="267" t="s">
        <v>57784</v>
      </c>
      <c r="Y11822" s="268">
        <v>349.65</v>
      </c>
      <c r="AA11822" s="229" t="s">
        <v>50327</v>
      </c>
      <c r="AB11822" s="230">
        <v>1754.76</v>
      </c>
      <c r="AD11822" s="209" t="s">
        <v>25790</v>
      </c>
      <c r="AE11822" s="210">
        <v>16717.39</v>
      </c>
      <c r="AF11822" s="93"/>
      <c r="AG11822" s="93"/>
      <c r="AH11822" s="93"/>
    </row>
    <row r="11823" spans="21:34" x14ac:dyDescent="0.3">
      <c r="U11823" s="311" t="s">
        <v>21412</v>
      </c>
      <c r="V11823" s="312">
        <v>83813.55</v>
      </c>
      <c r="X11823" s="267" t="s">
        <v>57785</v>
      </c>
      <c r="Y11823" s="268">
        <v>2953.64</v>
      </c>
      <c r="AA11823" s="229" t="s">
        <v>53477</v>
      </c>
      <c r="AB11823" s="230">
        <v>383.49</v>
      </c>
      <c r="AD11823" s="209" t="s">
        <v>25791</v>
      </c>
      <c r="AE11823" s="210">
        <v>27659.45</v>
      </c>
      <c r="AF11823" s="93"/>
      <c r="AG11823" s="93"/>
      <c r="AH11823" s="93"/>
    </row>
    <row r="11824" spans="21:34" x14ac:dyDescent="0.3">
      <c r="U11824" s="311" t="s">
        <v>21415</v>
      </c>
      <c r="V11824" s="312">
        <v>205104</v>
      </c>
      <c r="X11824" s="267" t="s">
        <v>26552</v>
      </c>
      <c r="Y11824" s="268">
        <v>24261.82</v>
      </c>
      <c r="AA11824" s="229" t="s">
        <v>50328</v>
      </c>
      <c r="AB11824" s="230">
        <v>370.33</v>
      </c>
      <c r="AD11824" s="209" t="s">
        <v>25792</v>
      </c>
      <c r="AE11824" s="210">
        <v>67800.25</v>
      </c>
      <c r="AF11824" s="93"/>
      <c r="AG11824" s="93"/>
      <c r="AH11824" s="93"/>
    </row>
    <row r="11825" spans="21:34" x14ac:dyDescent="0.3">
      <c r="U11825" s="311" t="s">
        <v>21416</v>
      </c>
      <c r="V11825" s="312">
        <v>96548.09</v>
      </c>
      <c r="X11825" s="267" t="s">
        <v>55352</v>
      </c>
      <c r="Y11825" s="268">
        <v>619.84</v>
      </c>
      <c r="AA11825" s="229" t="s">
        <v>45484</v>
      </c>
      <c r="AB11825" s="230">
        <v>1728948.02</v>
      </c>
      <c r="AD11825" s="209" t="s">
        <v>25793</v>
      </c>
      <c r="AE11825" s="210">
        <v>5249.91</v>
      </c>
      <c r="AF11825" s="93"/>
      <c r="AG11825" s="93"/>
      <c r="AH11825" s="93"/>
    </row>
    <row r="11826" spans="21:34" x14ac:dyDescent="0.3">
      <c r="U11826" s="311" t="s">
        <v>21420</v>
      </c>
      <c r="V11826" s="312">
        <v>26614.080000000002</v>
      </c>
      <c r="X11826" s="267" t="s">
        <v>26553</v>
      </c>
      <c r="Y11826" s="268">
        <v>7370.65</v>
      </c>
      <c r="AA11826" s="229" t="s">
        <v>45485</v>
      </c>
      <c r="AB11826" s="230">
        <v>132263.98000000001</v>
      </c>
      <c r="AD11826" s="209" t="s">
        <v>25794</v>
      </c>
      <c r="AE11826" s="210">
        <v>15828.96</v>
      </c>
      <c r="AF11826" s="93"/>
      <c r="AG11826" s="93"/>
      <c r="AH11826" s="93"/>
    </row>
    <row r="11827" spans="21:34" x14ac:dyDescent="0.3">
      <c r="U11827" s="311" t="s">
        <v>69481</v>
      </c>
      <c r="V11827" s="312">
        <v>181.4</v>
      </c>
      <c r="X11827" s="267" t="s">
        <v>26554</v>
      </c>
      <c r="Y11827" s="268">
        <v>2467.33</v>
      </c>
      <c r="AA11827" s="229" t="s">
        <v>45486</v>
      </c>
      <c r="AB11827" s="230">
        <v>71500</v>
      </c>
      <c r="AD11827" s="209" t="s">
        <v>25795</v>
      </c>
      <c r="AE11827" s="210">
        <v>38714.65</v>
      </c>
      <c r="AF11827" s="93"/>
      <c r="AG11827" s="93"/>
      <c r="AH11827" s="93"/>
    </row>
    <row r="11828" spans="21:34" x14ac:dyDescent="0.3">
      <c r="U11828" s="311" t="s">
        <v>59327</v>
      </c>
      <c r="V11828" s="312">
        <v>362.8</v>
      </c>
      <c r="X11828" s="267" t="s">
        <v>26555</v>
      </c>
      <c r="Y11828" s="268">
        <v>7901.79</v>
      </c>
      <c r="AA11828" s="229" t="s">
        <v>45487</v>
      </c>
      <c r="AB11828" s="230">
        <v>5469.75</v>
      </c>
      <c r="AD11828" s="209" t="s">
        <v>25796</v>
      </c>
      <c r="AE11828" s="210">
        <v>11876.89</v>
      </c>
      <c r="AF11828" s="93"/>
      <c r="AG11828" s="93"/>
      <c r="AH11828" s="93"/>
    </row>
    <row r="11829" spans="21:34" x14ac:dyDescent="0.3">
      <c r="U11829" s="311" t="s">
        <v>35116</v>
      </c>
      <c r="V11829" s="312">
        <v>7200</v>
      </c>
      <c r="X11829" s="267" t="s">
        <v>53540</v>
      </c>
      <c r="Y11829" s="268">
        <v>6380</v>
      </c>
      <c r="AA11829" s="229" t="s">
        <v>42857</v>
      </c>
      <c r="AB11829" s="230">
        <v>1650</v>
      </c>
      <c r="AD11829" s="209" t="s">
        <v>25797</v>
      </c>
      <c r="AE11829" s="210">
        <v>29955.84</v>
      </c>
      <c r="AF11829" s="93"/>
      <c r="AG11829" s="93"/>
      <c r="AH11829" s="93"/>
    </row>
    <row r="11830" spans="21:34" x14ac:dyDescent="0.3">
      <c r="U11830" s="311" t="s">
        <v>54384</v>
      </c>
      <c r="V11830" s="312">
        <v>1878.27</v>
      </c>
      <c r="X11830" s="267" t="s">
        <v>57786</v>
      </c>
      <c r="Y11830" s="268">
        <v>7164.53</v>
      </c>
      <c r="AA11830" s="229" t="s">
        <v>50329</v>
      </c>
      <c r="AB11830" s="230">
        <v>1500</v>
      </c>
      <c r="AD11830" s="209" t="s">
        <v>25798</v>
      </c>
      <c r="AE11830" s="210">
        <v>223.39</v>
      </c>
      <c r="AF11830" s="93"/>
      <c r="AG11830" s="93"/>
      <c r="AH11830" s="93"/>
    </row>
    <row r="11831" spans="21:34" x14ac:dyDescent="0.3">
      <c r="U11831" s="311" t="s">
        <v>59988</v>
      </c>
      <c r="V11831" s="312">
        <v>1264.3800000000001</v>
      </c>
      <c r="X11831" s="267" t="s">
        <v>58663</v>
      </c>
      <c r="Y11831" s="268">
        <v>5253.43</v>
      </c>
      <c r="AA11831" s="229" t="s">
        <v>26256</v>
      </c>
      <c r="AB11831" s="230">
        <v>118.77</v>
      </c>
      <c r="AD11831" s="209" t="s">
        <v>25799</v>
      </c>
      <c r="AE11831" s="210">
        <v>57735.66</v>
      </c>
      <c r="AF11831" s="93"/>
      <c r="AG11831" s="93"/>
      <c r="AH11831" s="93"/>
    </row>
    <row r="11832" spans="21:34" x14ac:dyDescent="0.3">
      <c r="U11832" s="311" t="s">
        <v>69482</v>
      </c>
      <c r="V11832" s="312">
        <v>836.52</v>
      </c>
      <c r="X11832" s="267" t="s">
        <v>56516</v>
      </c>
      <c r="Y11832" s="268">
        <v>1151.3699999999999</v>
      </c>
      <c r="AA11832" s="229" t="s">
        <v>50330</v>
      </c>
      <c r="AB11832" s="230">
        <v>49.49</v>
      </c>
      <c r="AD11832" s="209" t="s">
        <v>25800</v>
      </c>
      <c r="AE11832" s="210">
        <v>60762</v>
      </c>
      <c r="AF11832" s="93"/>
      <c r="AG11832" s="93"/>
      <c r="AH11832" s="93"/>
    </row>
    <row r="11833" spans="21:34" x14ac:dyDescent="0.3">
      <c r="U11833" s="311" t="s">
        <v>21426</v>
      </c>
      <c r="V11833" s="312">
        <v>9658.56</v>
      </c>
      <c r="X11833" s="267" t="s">
        <v>26557</v>
      </c>
      <c r="Y11833" s="268">
        <v>7500</v>
      </c>
      <c r="AA11833" s="229" t="s">
        <v>26258</v>
      </c>
      <c r="AB11833" s="230">
        <v>5.84</v>
      </c>
      <c r="AD11833" s="209" t="s">
        <v>25801</v>
      </c>
      <c r="AE11833" s="210">
        <v>18170</v>
      </c>
      <c r="AF11833" s="93"/>
      <c r="AG11833" s="93"/>
      <c r="AH11833" s="93"/>
    </row>
    <row r="11834" spans="21:34" x14ac:dyDescent="0.3">
      <c r="U11834" s="311" t="s">
        <v>49374</v>
      </c>
      <c r="V11834" s="312">
        <v>9940</v>
      </c>
      <c r="X11834" s="267" t="s">
        <v>35542</v>
      </c>
      <c r="Y11834" s="268">
        <v>111739.72</v>
      </c>
      <c r="AA11834" s="229" t="s">
        <v>26259</v>
      </c>
      <c r="AB11834" s="230">
        <v>-477.22</v>
      </c>
      <c r="AD11834" s="209" t="s">
        <v>25802</v>
      </c>
      <c r="AE11834" s="210">
        <v>13343.77</v>
      </c>
      <c r="AF11834" s="93"/>
      <c r="AG11834" s="93"/>
      <c r="AH11834" s="93"/>
    </row>
    <row r="11835" spans="21:34" x14ac:dyDescent="0.3">
      <c r="U11835" s="311" t="s">
        <v>21427</v>
      </c>
      <c r="V11835" s="312">
        <v>123655.35</v>
      </c>
      <c r="X11835" s="267" t="s">
        <v>57787</v>
      </c>
      <c r="Y11835" s="268">
        <v>25600</v>
      </c>
      <c r="AA11835" s="229" t="s">
        <v>50331</v>
      </c>
      <c r="AB11835" s="230">
        <v>6608.53</v>
      </c>
      <c r="AD11835" s="209" t="s">
        <v>25803</v>
      </c>
      <c r="AE11835" s="210">
        <v>195223.23</v>
      </c>
      <c r="AF11835" s="93"/>
      <c r="AG11835" s="93"/>
      <c r="AH11835" s="93"/>
    </row>
    <row r="11836" spans="21:34" x14ac:dyDescent="0.3">
      <c r="U11836" s="311" t="s">
        <v>21428</v>
      </c>
      <c r="V11836" s="312">
        <v>77664.490000000005</v>
      </c>
      <c r="X11836" s="267" t="s">
        <v>26560</v>
      </c>
      <c r="Y11836" s="268">
        <v>900</v>
      </c>
      <c r="AA11836" s="229" t="s">
        <v>50332</v>
      </c>
      <c r="AB11836" s="230">
        <v>7750</v>
      </c>
      <c r="AD11836" s="209" t="s">
        <v>25804</v>
      </c>
      <c r="AE11836" s="210">
        <v>124456.65</v>
      </c>
      <c r="AF11836" s="93"/>
      <c r="AG11836" s="93"/>
      <c r="AH11836" s="93"/>
    </row>
    <row r="11837" spans="21:34" x14ac:dyDescent="0.3">
      <c r="U11837" s="311" t="s">
        <v>21429</v>
      </c>
      <c r="V11837" s="312">
        <v>257625.69</v>
      </c>
      <c r="X11837" s="267" t="s">
        <v>26561</v>
      </c>
      <c r="Y11837" s="268">
        <v>10493.59</v>
      </c>
      <c r="AA11837" s="229" t="s">
        <v>50333</v>
      </c>
      <c r="AB11837" s="230">
        <v>82593.820000000007</v>
      </c>
      <c r="AD11837" s="209" t="s">
        <v>25805</v>
      </c>
      <c r="AE11837" s="210">
        <v>24448.82</v>
      </c>
      <c r="AF11837" s="93"/>
      <c r="AG11837" s="93"/>
      <c r="AH11837" s="93"/>
    </row>
    <row r="11838" spans="21:34" x14ac:dyDescent="0.3">
      <c r="U11838" s="311" t="s">
        <v>35117</v>
      </c>
      <c r="V11838" s="312">
        <v>162712.37</v>
      </c>
      <c r="X11838" s="267" t="s">
        <v>26562</v>
      </c>
      <c r="Y11838" s="268">
        <v>34755.74</v>
      </c>
      <c r="AA11838" s="229" t="s">
        <v>42858</v>
      </c>
      <c r="AB11838" s="230">
        <v>6165.93</v>
      </c>
      <c r="AD11838" s="209" t="s">
        <v>25806</v>
      </c>
      <c r="AE11838" s="210">
        <v>3352.53</v>
      </c>
      <c r="AF11838" s="93"/>
      <c r="AG11838" s="93"/>
      <c r="AH11838" s="93"/>
    </row>
    <row r="11839" spans="21:34" x14ac:dyDescent="0.3">
      <c r="U11839" s="311" t="s">
        <v>21430</v>
      </c>
      <c r="V11839" s="312">
        <v>198306.77</v>
      </c>
      <c r="X11839" s="267" t="s">
        <v>35543</v>
      </c>
      <c r="Y11839" s="268">
        <v>10799.62</v>
      </c>
      <c r="AA11839" s="229" t="s">
        <v>50334</v>
      </c>
      <c r="AB11839" s="230">
        <v>1413.98</v>
      </c>
      <c r="AD11839" s="209" t="s">
        <v>25807</v>
      </c>
      <c r="AE11839" s="210">
        <v>26870</v>
      </c>
      <c r="AF11839" s="93"/>
      <c r="AG11839" s="93"/>
      <c r="AH11839" s="93"/>
    </row>
    <row r="11840" spans="21:34" x14ac:dyDescent="0.3">
      <c r="U11840" s="311" t="s">
        <v>49375</v>
      </c>
      <c r="V11840" s="312">
        <v>54897.27</v>
      </c>
      <c r="X11840" s="267" t="s">
        <v>42874</v>
      </c>
      <c r="Y11840" s="268">
        <v>762.7</v>
      </c>
      <c r="AA11840" s="229" t="s">
        <v>42859</v>
      </c>
      <c r="AB11840" s="230">
        <v>284.70999999999998</v>
      </c>
      <c r="AD11840" s="209" t="s">
        <v>25808</v>
      </c>
      <c r="AE11840" s="210">
        <v>7550.65</v>
      </c>
      <c r="AF11840" s="93"/>
      <c r="AG11840" s="93"/>
      <c r="AH11840" s="93"/>
    </row>
    <row r="11841" spans="21:34" x14ac:dyDescent="0.3">
      <c r="U11841" s="311" t="s">
        <v>69483</v>
      </c>
      <c r="V11841" s="312">
        <v>25192.34</v>
      </c>
      <c r="X11841" s="267" t="s">
        <v>57788</v>
      </c>
      <c r="Y11841" s="268">
        <v>5612.96</v>
      </c>
      <c r="AA11841" s="229" t="s">
        <v>42860</v>
      </c>
      <c r="AB11841" s="230">
        <v>1515.12</v>
      </c>
      <c r="AD11841" s="209" t="s">
        <v>25809</v>
      </c>
      <c r="AE11841" s="210">
        <v>31960.35</v>
      </c>
      <c r="AF11841" s="93"/>
      <c r="AG11841" s="93"/>
      <c r="AH11841" s="93"/>
    </row>
    <row r="11842" spans="21:34" x14ac:dyDescent="0.3">
      <c r="U11842" s="311" t="s">
        <v>69484</v>
      </c>
      <c r="V11842" s="312">
        <v>2450.12</v>
      </c>
      <c r="X11842" s="267" t="s">
        <v>57789</v>
      </c>
      <c r="Y11842" s="268">
        <v>2266.9499999999998</v>
      </c>
      <c r="AA11842" s="229" t="s">
        <v>42861</v>
      </c>
      <c r="AB11842" s="230">
        <v>1470.29</v>
      </c>
      <c r="AD11842" s="209" t="s">
        <v>25810</v>
      </c>
      <c r="AE11842" s="210">
        <v>53393.68</v>
      </c>
      <c r="AF11842" s="93"/>
      <c r="AG11842" s="93"/>
      <c r="AH11842" s="93"/>
    </row>
    <row r="11843" spans="21:34" x14ac:dyDescent="0.3">
      <c r="U11843" s="311" t="s">
        <v>21431</v>
      </c>
      <c r="V11843" s="312">
        <v>11841.24</v>
      </c>
      <c r="X11843" s="267" t="s">
        <v>56517</v>
      </c>
      <c r="Y11843" s="268">
        <v>4451.8500000000004</v>
      </c>
      <c r="AA11843" s="229" t="s">
        <v>42862</v>
      </c>
      <c r="AB11843" s="230">
        <v>1122.46</v>
      </c>
      <c r="AD11843" s="209" t="s">
        <v>25811</v>
      </c>
      <c r="AE11843" s="210">
        <v>16737.53</v>
      </c>
      <c r="AF11843" s="93"/>
      <c r="AG11843" s="93"/>
      <c r="AH11843" s="93"/>
    </row>
    <row r="11844" spans="21:34" x14ac:dyDescent="0.3">
      <c r="U11844" s="311" t="s">
        <v>58373</v>
      </c>
      <c r="V11844" s="312">
        <v>1011.3</v>
      </c>
      <c r="X11844" s="267" t="s">
        <v>53549</v>
      </c>
      <c r="Y11844" s="268">
        <v>218120.49</v>
      </c>
      <c r="AA11844" s="229" t="s">
        <v>50335</v>
      </c>
      <c r="AB11844" s="230">
        <v>95646.07</v>
      </c>
      <c r="AD11844" s="209" t="s">
        <v>25812</v>
      </c>
      <c r="AE11844" s="210">
        <v>619.20000000000005</v>
      </c>
      <c r="AF11844" s="93"/>
      <c r="AG11844" s="93"/>
      <c r="AH11844" s="93"/>
    </row>
    <row r="11845" spans="21:34" x14ac:dyDescent="0.3">
      <c r="U11845" s="311" t="s">
        <v>21433</v>
      </c>
      <c r="V11845" s="312">
        <v>201208.12</v>
      </c>
      <c r="X11845" s="267" t="s">
        <v>26564</v>
      </c>
      <c r="Y11845" s="268">
        <v>84873.3</v>
      </c>
      <c r="AA11845" s="229" t="s">
        <v>50336</v>
      </c>
      <c r="AB11845" s="230">
        <v>9609.0400000000009</v>
      </c>
      <c r="AD11845" s="209" t="s">
        <v>25813</v>
      </c>
      <c r="AE11845" s="210">
        <v>1327.78</v>
      </c>
      <c r="AF11845" s="93"/>
      <c r="AG11845" s="93"/>
      <c r="AH11845" s="93"/>
    </row>
    <row r="11846" spans="21:34" x14ac:dyDescent="0.3">
      <c r="U11846" s="311" t="s">
        <v>21434</v>
      </c>
      <c r="V11846" s="312">
        <v>111317.07</v>
      </c>
      <c r="X11846" s="267" t="s">
        <v>57790</v>
      </c>
      <c r="Y11846" s="268">
        <v>23583</v>
      </c>
      <c r="AA11846" s="229" t="s">
        <v>42863</v>
      </c>
      <c r="AB11846" s="230">
        <v>46056.53</v>
      </c>
      <c r="AD11846" s="209" t="s">
        <v>25814</v>
      </c>
      <c r="AE11846" s="210">
        <v>3745.97</v>
      </c>
      <c r="AF11846" s="93"/>
      <c r="AG11846" s="93"/>
      <c r="AH11846" s="93"/>
    </row>
    <row r="11847" spans="21:34" x14ac:dyDescent="0.3">
      <c r="U11847" s="311" t="s">
        <v>21435</v>
      </c>
      <c r="V11847" s="312">
        <v>118627.84</v>
      </c>
      <c r="X11847" s="267" t="s">
        <v>53550</v>
      </c>
      <c r="Y11847" s="268">
        <v>45991.35</v>
      </c>
      <c r="AA11847" s="229" t="s">
        <v>50337</v>
      </c>
      <c r="AB11847" s="230">
        <v>42918</v>
      </c>
      <c r="AD11847" s="209" t="s">
        <v>25815</v>
      </c>
      <c r="AE11847" s="210">
        <v>159675.01999999999</v>
      </c>
      <c r="AF11847" s="93"/>
      <c r="AG11847" s="93"/>
      <c r="AH11847" s="93"/>
    </row>
    <row r="11848" spans="21:34" x14ac:dyDescent="0.3">
      <c r="U11848" s="311" t="s">
        <v>21438</v>
      </c>
      <c r="V11848" s="312">
        <v>4280</v>
      </c>
      <c r="X11848" s="267" t="s">
        <v>35544</v>
      </c>
      <c r="Y11848" s="268">
        <v>205523.59</v>
      </c>
      <c r="AA11848" s="229" t="s">
        <v>50338</v>
      </c>
      <c r="AB11848" s="230">
        <v>73917.5</v>
      </c>
      <c r="AD11848" s="209" t="s">
        <v>25816</v>
      </c>
      <c r="AE11848" s="210">
        <v>58220.5</v>
      </c>
      <c r="AF11848" s="93"/>
      <c r="AG11848" s="93"/>
      <c r="AH11848" s="93"/>
    </row>
    <row r="11849" spans="21:34" x14ac:dyDescent="0.3">
      <c r="U11849" s="311" t="s">
        <v>21439</v>
      </c>
      <c r="V11849" s="312">
        <v>3465.73</v>
      </c>
      <c r="X11849" s="267" t="s">
        <v>45512</v>
      </c>
      <c r="Y11849" s="268">
        <v>4844.13</v>
      </c>
      <c r="AA11849" s="229" t="s">
        <v>42864</v>
      </c>
      <c r="AB11849" s="230">
        <v>8710</v>
      </c>
      <c r="AD11849" s="209" t="s">
        <v>25817</v>
      </c>
      <c r="AE11849" s="210">
        <v>123517.74</v>
      </c>
      <c r="AF11849" s="93"/>
      <c r="AG11849" s="93"/>
      <c r="AH11849" s="93"/>
    </row>
    <row r="11850" spans="21:34" x14ac:dyDescent="0.3">
      <c r="U11850" s="311" t="s">
        <v>48470</v>
      </c>
      <c r="V11850" s="312">
        <v>683817.45</v>
      </c>
      <c r="X11850" s="267" t="s">
        <v>26565</v>
      </c>
      <c r="Y11850" s="268">
        <v>1262054.77</v>
      </c>
      <c r="AA11850" s="229" t="s">
        <v>50339</v>
      </c>
      <c r="AB11850" s="230">
        <v>72000</v>
      </c>
      <c r="AD11850" s="209" t="s">
        <v>25818</v>
      </c>
      <c r="AE11850" s="210">
        <v>9440.3700000000008</v>
      </c>
      <c r="AF11850" s="93"/>
      <c r="AG11850" s="93"/>
      <c r="AH11850" s="93"/>
    </row>
    <row r="11851" spans="21:34" x14ac:dyDescent="0.3">
      <c r="U11851" s="311" t="s">
        <v>21440</v>
      </c>
      <c r="V11851" s="312">
        <v>235881.5</v>
      </c>
      <c r="X11851" s="267" t="s">
        <v>53551</v>
      </c>
      <c r="Y11851" s="268">
        <v>-18220.78</v>
      </c>
      <c r="AA11851" s="229" t="s">
        <v>50340</v>
      </c>
      <c r="AB11851" s="230">
        <v>18093.77</v>
      </c>
      <c r="AD11851" s="209" t="s">
        <v>25819</v>
      </c>
      <c r="AE11851" s="210">
        <v>21424.14</v>
      </c>
      <c r="AF11851" s="93"/>
      <c r="AG11851" s="93"/>
      <c r="AH11851" s="93"/>
    </row>
    <row r="11852" spans="21:34" x14ac:dyDescent="0.3">
      <c r="U11852" s="311" t="s">
        <v>21462</v>
      </c>
      <c r="V11852" s="312">
        <v>64539.199999999997</v>
      </c>
      <c r="X11852" s="267" t="s">
        <v>58326</v>
      </c>
      <c r="Y11852" s="268">
        <v>193593</v>
      </c>
      <c r="AA11852" s="229" t="s">
        <v>42865</v>
      </c>
      <c r="AB11852" s="230">
        <v>10829.73</v>
      </c>
      <c r="AD11852" s="209" t="s">
        <v>25820</v>
      </c>
      <c r="AE11852" s="210">
        <v>186476.41</v>
      </c>
      <c r="AF11852" s="93"/>
      <c r="AG11852" s="93"/>
      <c r="AH11852" s="93"/>
    </row>
    <row r="11853" spans="21:34" x14ac:dyDescent="0.3">
      <c r="U11853" s="311" t="s">
        <v>21551</v>
      </c>
      <c r="V11853" s="312">
        <v>77891.67</v>
      </c>
      <c r="X11853" s="267" t="s">
        <v>62217</v>
      </c>
      <c r="Y11853" s="268">
        <v>29570</v>
      </c>
      <c r="AA11853" s="229" t="s">
        <v>50341</v>
      </c>
      <c r="AB11853" s="230">
        <v>2427.98</v>
      </c>
      <c r="AD11853" s="209" t="s">
        <v>25821</v>
      </c>
      <c r="AE11853" s="210">
        <v>2103.98</v>
      </c>
      <c r="AF11853" s="93"/>
      <c r="AG11853" s="93"/>
      <c r="AH11853" s="93"/>
    </row>
    <row r="11854" spans="21:34" x14ac:dyDescent="0.3">
      <c r="U11854" s="311" t="s">
        <v>21552</v>
      </c>
      <c r="V11854" s="312">
        <v>24736.52</v>
      </c>
      <c r="X11854" s="267" t="s">
        <v>55353</v>
      </c>
      <c r="Y11854" s="268">
        <v>6155.93</v>
      </c>
      <c r="AA11854" s="229" t="s">
        <v>42866</v>
      </c>
      <c r="AB11854" s="230">
        <v>26.57</v>
      </c>
      <c r="AD11854" s="209" t="s">
        <v>25822</v>
      </c>
      <c r="AE11854" s="210">
        <v>14065.36</v>
      </c>
      <c r="AF11854" s="93"/>
      <c r="AG11854" s="93"/>
      <c r="AH11854" s="93"/>
    </row>
    <row r="11855" spans="21:34" x14ac:dyDescent="0.3">
      <c r="U11855" s="311" t="s">
        <v>69485</v>
      </c>
      <c r="V11855" s="312">
        <v>152520</v>
      </c>
      <c r="X11855" s="267" t="s">
        <v>55354</v>
      </c>
      <c r="Y11855" s="268">
        <v>854.1</v>
      </c>
      <c r="AA11855" s="229" t="s">
        <v>50342</v>
      </c>
      <c r="AB11855" s="230">
        <v>243.05</v>
      </c>
      <c r="AD11855" s="209" t="s">
        <v>25823</v>
      </c>
      <c r="AE11855" s="210">
        <v>13175</v>
      </c>
      <c r="AF11855" s="93"/>
      <c r="AG11855" s="93"/>
      <c r="AH11855" s="93"/>
    </row>
    <row r="11856" spans="21:34" x14ac:dyDescent="0.3">
      <c r="U11856" s="311" t="s">
        <v>21553</v>
      </c>
      <c r="V11856" s="312">
        <v>525723.56000000006</v>
      </c>
      <c r="X11856" s="267" t="s">
        <v>55355</v>
      </c>
      <c r="Y11856" s="268">
        <v>14947.57</v>
      </c>
      <c r="AA11856" s="229" t="s">
        <v>42867</v>
      </c>
      <c r="AB11856" s="230">
        <v>509.72</v>
      </c>
      <c r="AD11856" s="209" t="s">
        <v>25824</v>
      </c>
      <c r="AE11856" s="210">
        <v>257181</v>
      </c>
      <c r="AF11856" s="93"/>
      <c r="AG11856" s="93"/>
      <c r="AH11856" s="93"/>
    </row>
    <row r="11857" spans="21:34" x14ac:dyDescent="0.3">
      <c r="U11857" s="311" t="s">
        <v>69486</v>
      </c>
      <c r="V11857" s="312">
        <v>1179.0899999999999</v>
      </c>
      <c r="X11857" s="267" t="s">
        <v>55356</v>
      </c>
      <c r="Y11857" s="268">
        <v>1679.72</v>
      </c>
      <c r="AA11857" s="229" t="s">
        <v>50343</v>
      </c>
      <c r="AB11857" s="230">
        <v>0.1</v>
      </c>
      <c r="AD11857" s="209" t="s">
        <v>25825</v>
      </c>
      <c r="AE11857" s="210">
        <v>1350</v>
      </c>
      <c r="AF11857" s="93"/>
      <c r="AG11857" s="93"/>
      <c r="AH11857" s="93"/>
    </row>
    <row r="11858" spans="21:34" x14ac:dyDescent="0.3">
      <c r="U11858" s="311" t="s">
        <v>21554</v>
      </c>
      <c r="V11858" s="312">
        <v>298859</v>
      </c>
      <c r="X11858" s="267" t="s">
        <v>55357</v>
      </c>
      <c r="Y11858" s="268">
        <v>5379.62</v>
      </c>
      <c r="AA11858" s="229" t="s">
        <v>50344</v>
      </c>
      <c r="AB11858" s="230">
        <v>13.17</v>
      </c>
      <c r="AD11858" s="209" t="s">
        <v>25826</v>
      </c>
      <c r="AE11858" s="210">
        <v>35674.6</v>
      </c>
      <c r="AF11858" s="93"/>
      <c r="AG11858" s="93"/>
      <c r="AH11858" s="93"/>
    </row>
    <row r="11859" spans="21:34" x14ac:dyDescent="0.3">
      <c r="U11859" s="311" t="s">
        <v>21555</v>
      </c>
      <c r="V11859" s="312">
        <v>319485.42</v>
      </c>
      <c r="X11859" s="267" t="s">
        <v>64829</v>
      </c>
      <c r="Y11859" s="268">
        <v>4613.42</v>
      </c>
      <c r="AA11859" s="229" t="s">
        <v>50345</v>
      </c>
      <c r="AB11859" s="230">
        <v>1.1000000000000001</v>
      </c>
      <c r="AD11859" s="209" t="s">
        <v>25827</v>
      </c>
      <c r="AE11859" s="210">
        <v>3095.74</v>
      </c>
      <c r="AF11859" s="93"/>
      <c r="AG11859" s="93"/>
      <c r="AH11859" s="93"/>
    </row>
    <row r="11860" spans="21:34" x14ac:dyDescent="0.3">
      <c r="U11860" s="311" t="s">
        <v>69487</v>
      </c>
      <c r="V11860" s="312">
        <v>50632</v>
      </c>
      <c r="X11860" s="267" t="s">
        <v>53552</v>
      </c>
      <c r="Y11860" s="268">
        <v>9972.93</v>
      </c>
      <c r="AA11860" s="229" t="s">
        <v>50346</v>
      </c>
      <c r="AB11860" s="230">
        <v>2620.23</v>
      </c>
      <c r="AD11860" s="209" t="s">
        <v>25828</v>
      </c>
      <c r="AE11860" s="210">
        <v>78771.360000000001</v>
      </c>
      <c r="AF11860" s="93"/>
      <c r="AG11860" s="93"/>
      <c r="AH11860" s="93"/>
    </row>
    <row r="11861" spans="21:34" x14ac:dyDescent="0.3">
      <c r="U11861" s="311" t="s">
        <v>21557</v>
      </c>
      <c r="V11861" s="312">
        <v>20912</v>
      </c>
      <c r="X11861" s="267" t="s">
        <v>63353</v>
      </c>
      <c r="Y11861" s="268">
        <v>-18.61</v>
      </c>
      <c r="AA11861" s="229" t="s">
        <v>53478</v>
      </c>
      <c r="AB11861" s="230">
        <v>1746.82</v>
      </c>
      <c r="AD11861" s="209" t="s">
        <v>25829</v>
      </c>
      <c r="AE11861" s="210">
        <v>9128.4699999999993</v>
      </c>
      <c r="AF11861" s="93"/>
      <c r="AG11861" s="93"/>
      <c r="AH11861" s="93"/>
    </row>
    <row r="11862" spans="21:34" x14ac:dyDescent="0.3">
      <c r="U11862" s="311" t="s">
        <v>21558</v>
      </c>
      <c r="V11862" s="312">
        <v>352712.69</v>
      </c>
      <c r="X11862" s="267" t="s">
        <v>55358</v>
      </c>
      <c r="Y11862" s="268">
        <v>183.75</v>
      </c>
      <c r="AA11862" s="229" t="s">
        <v>42868</v>
      </c>
      <c r="AB11862" s="230">
        <v>1236.48</v>
      </c>
      <c r="AD11862" s="209" t="s">
        <v>25830</v>
      </c>
      <c r="AE11862" s="210">
        <v>6080.42</v>
      </c>
      <c r="AF11862" s="93"/>
      <c r="AG11862" s="93"/>
      <c r="AH11862" s="93"/>
    </row>
    <row r="11863" spans="21:34" x14ac:dyDescent="0.3">
      <c r="U11863" s="311" t="s">
        <v>21559</v>
      </c>
      <c r="V11863" s="312">
        <v>10497.5</v>
      </c>
      <c r="X11863" s="267" t="s">
        <v>55359</v>
      </c>
      <c r="Y11863" s="268">
        <v>10264.61</v>
      </c>
      <c r="AA11863" s="229" t="s">
        <v>42869</v>
      </c>
      <c r="AB11863" s="230">
        <v>38826.129999999997</v>
      </c>
      <c r="AD11863" s="209" t="s">
        <v>25831</v>
      </c>
      <c r="AE11863" s="210">
        <v>4216.29</v>
      </c>
      <c r="AF11863" s="93"/>
      <c r="AG11863" s="93"/>
      <c r="AH11863" s="93"/>
    </row>
    <row r="11864" spans="21:34" x14ac:dyDescent="0.3">
      <c r="U11864" s="311" t="s">
        <v>58041</v>
      </c>
      <c r="V11864" s="312">
        <v>12.62</v>
      </c>
      <c r="X11864" s="267" t="s">
        <v>63780</v>
      </c>
      <c r="Y11864" s="268">
        <v>1100</v>
      </c>
      <c r="AA11864" s="229" t="s">
        <v>42870</v>
      </c>
      <c r="AB11864" s="230">
        <v>3474.95</v>
      </c>
      <c r="AD11864" s="209" t="s">
        <v>25832</v>
      </c>
      <c r="AE11864" s="210">
        <v>18317.39</v>
      </c>
      <c r="AF11864" s="93"/>
      <c r="AG11864" s="93"/>
      <c r="AH11864" s="93"/>
    </row>
    <row r="11865" spans="21:34" x14ac:dyDescent="0.3">
      <c r="U11865" s="311" t="s">
        <v>21560</v>
      </c>
      <c r="V11865" s="312">
        <v>76861.259999999995</v>
      </c>
      <c r="X11865" s="267" t="s">
        <v>55360</v>
      </c>
      <c r="Y11865" s="268">
        <v>883.44</v>
      </c>
      <c r="AA11865" s="229" t="s">
        <v>45488</v>
      </c>
      <c r="AB11865" s="230">
        <v>17000</v>
      </c>
      <c r="AD11865" s="209" t="s">
        <v>25833</v>
      </c>
      <c r="AE11865" s="210">
        <v>291856.88</v>
      </c>
      <c r="AF11865" s="93"/>
      <c r="AG11865" s="93"/>
      <c r="AH11865" s="93"/>
    </row>
    <row r="11866" spans="21:34" x14ac:dyDescent="0.3">
      <c r="U11866" s="311" t="s">
        <v>58042</v>
      </c>
      <c r="V11866" s="312">
        <v>1925</v>
      </c>
      <c r="X11866" s="267" t="s">
        <v>55361</v>
      </c>
      <c r="Y11866" s="268">
        <v>2810.96</v>
      </c>
      <c r="AA11866" s="229" t="s">
        <v>45489</v>
      </c>
      <c r="AB11866" s="230">
        <v>1300.5</v>
      </c>
      <c r="AD11866" s="209" t="s">
        <v>25834</v>
      </c>
      <c r="AE11866" s="210">
        <v>519280</v>
      </c>
      <c r="AF11866" s="93"/>
      <c r="AG11866" s="93"/>
      <c r="AH11866" s="93"/>
    </row>
    <row r="11867" spans="21:34" x14ac:dyDescent="0.3">
      <c r="U11867" s="311" t="s">
        <v>21562</v>
      </c>
      <c r="V11867" s="312">
        <v>33267.550000000003</v>
      </c>
      <c r="X11867" s="267" t="s">
        <v>56518</v>
      </c>
      <c r="Y11867" s="268">
        <v>94.01</v>
      </c>
      <c r="AA11867" s="229" t="s">
        <v>26281</v>
      </c>
      <c r="AB11867" s="230">
        <v>9024</v>
      </c>
      <c r="AD11867" s="209" t="s">
        <v>25835</v>
      </c>
      <c r="AE11867" s="210">
        <v>89</v>
      </c>
      <c r="AF11867" s="93"/>
      <c r="AG11867" s="93"/>
      <c r="AH11867" s="93"/>
    </row>
    <row r="11868" spans="21:34" x14ac:dyDescent="0.3">
      <c r="U11868" s="311" t="s">
        <v>21563</v>
      </c>
      <c r="V11868" s="312">
        <v>45833.04</v>
      </c>
      <c r="X11868" s="267" t="s">
        <v>56519</v>
      </c>
      <c r="Y11868" s="268">
        <v>95.6</v>
      </c>
      <c r="AA11868" s="229" t="s">
        <v>50347</v>
      </c>
      <c r="AB11868" s="230">
        <v>6750.51</v>
      </c>
      <c r="AD11868" s="209" t="s">
        <v>25836</v>
      </c>
      <c r="AE11868" s="210">
        <v>1256.98</v>
      </c>
      <c r="AF11868" s="93"/>
      <c r="AG11868" s="93"/>
      <c r="AH11868" s="93"/>
    </row>
    <row r="11869" spans="21:34" x14ac:dyDescent="0.3">
      <c r="U11869" s="311" t="s">
        <v>43251</v>
      </c>
      <c r="V11869" s="312">
        <v>13954</v>
      </c>
      <c r="X11869" s="267" t="s">
        <v>55362</v>
      </c>
      <c r="Y11869" s="268">
        <v>49650</v>
      </c>
      <c r="AA11869" s="229" t="s">
        <v>50348</v>
      </c>
      <c r="AB11869" s="230">
        <v>480.94</v>
      </c>
      <c r="AD11869" s="209" t="s">
        <v>25837</v>
      </c>
      <c r="AE11869" s="210">
        <v>621.20000000000005</v>
      </c>
      <c r="AF11869" s="93"/>
      <c r="AG11869" s="93"/>
      <c r="AH11869" s="93"/>
    </row>
    <row r="11870" spans="21:34" x14ac:dyDescent="0.3">
      <c r="U11870" s="311" t="s">
        <v>47523</v>
      </c>
      <c r="V11870" s="312">
        <v>74859.09</v>
      </c>
      <c r="X11870" s="267" t="s">
        <v>64830</v>
      </c>
      <c r="Y11870" s="268">
        <v>7609.06</v>
      </c>
      <c r="AA11870" s="229" t="s">
        <v>50349</v>
      </c>
      <c r="AB11870" s="230">
        <v>1626.88</v>
      </c>
      <c r="AD11870" s="209" t="s">
        <v>25838</v>
      </c>
      <c r="AE11870" s="210">
        <v>43078.8</v>
      </c>
      <c r="AF11870" s="93"/>
      <c r="AG11870" s="93"/>
      <c r="AH11870" s="93"/>
    </row>
    <row r="11871" spans="21:34" x14ac:dyDescent="0.3">
      <c r="U11871" s="311" t="s">
        <v>21565</v>
      </c>
      <c r="V11871" s="312">
        <v>8092.85</v>
      </c>
      <c r="X11871" s="267" t="s">
        <v>53553</v>
      </c>
      <c r="Y11871" s="268">
        <v>659.86</v>
      </c>
      <c r="AA11871" s="229" t="s">
        <v>50350</v>
      </c>
      <c r="AB11871" s="230">
        <v>807.4</v>
      </c>
      <c r="AD11871" s="209" t="s">
        <v>25839</v>
      </c>
      <c r="AE11871" s="210">
        <v>1701.67</v>
      </c>
      <c r="AF11871" s="93"/>
      <c r="AG11871" s="93"/>
      <c r="AH11871" s="93"/>
    </row>
    <row r="11872" spans="21:34" x14ac:dyDescent="0.3">
      <c r="U11872" s="311" t="s">
        <v>21566</v>
      </c>
      <c r="V11872" s="312">
        <v>108605.77</v>
      </c>
      <c r="X11872" s="267" t="s">
        <v>63354</v>
      </c>
      <c r="Y11872" s="268">
        <v>-5.98</v>
      </c>
      <c r="AA11872" s="229" t="s">
        <v>47198</v>
      </c>
      <c r="AB11872" s="230">
        <v>2235</v>
      </c>
      <c r="AD11872" s="209" t="s">
        <v>25840</v>
      </c>
      <c r="AE11872" s="210">
        <v>130.16</v>
      </c>
      <c r="AF11872" s="93"/>
      <c r="AG11872" s="93"/>
      <c r="AH11872" s="93"/>
    </row>
    <row r="11873" spans="21:34" x14ac:dyDescent="0.3">
      <c r="U11873" s="311" t="s">
        <v>21567</v>
      </c>
      <c r="V11873" s="312">
        <v>2130.29</v>
      </c>
      <c r="X11873" s="267" t="s">
        <v>56520</v>
      </c>
      <c r="Y11873" s="268">
        <v>29700</v>
      </c>
      <c r="AA11873" s="229" t="s">
        <v>53479</v>
      </c>
      <c r="AB11873" s="230">
        <v>168</v>
      </c>
      <c r="AD11873" s="209" t="s">
        <v>25841</v>
      </c>
      <c r="AE11873" s="210">
        <v>27659.45</v>
      </c>
      <c r="AF11873" s="93"/>
      <c r="AG11873" s="93"/>
      <c r="AH11873" s="93"/>
    </row>
    <row r="11874" spans="21:34" x14ac:dyDescent="0.3">
      <c r="U11874" s="311" t="s">
        <v>36343</v>
      </c>
      <c r="V11874" s="312">
        <v>128250</v>
      </c>
      <c r="X11874" s="267" t="s">
        <v>39430</v>
      </c>
      <c r="Y11874" s="268">
        <v>94404.7</v>
      </c>
      <c r="AA11874" s="229" t="s">
        <v>47199</v>
      </c>
      <c r="AB11874" s="230">
        <v>172.81</v>
      </c>
      <c r="AD11874" s="209" t="s">
        <v>25842</v>
      </c>
      <c r="AE11874" s="210">
        <v>69150.25</v>
      </c>
      <c r="AF11874" s="93"/>
      <c r="AG11874" s="93"/>
      <c r="AH11874" s="93"/>
    </row>
    <row r="11875" spans="21:34" x14ac:dyDescent="0.3">
      <c r="U11875" s="311" t="s">
        <v>21568</v>
      </c>
      <c r="V11875" s="312">
        <v>122795.08</v>
      </c>
      <c r="X11875" s="267" t="s">
        <v>63355</v>
      </c>
      <c r="Y11875" s="268">
        <v>26988.98</v>
      </c>
      <c r="AA11875" s="229" t="s">
        <v>47200</v>
      </c>
      <c r="AB11875" s="230">
        <v>579.14</v>
      </c>
      <c r="AD11875" s="209" t="s">
        <v>25843</v>
      </c>
      <c r="AE11875" s="210">
        <v>35674.6</v>
      </c>
      <c r="AF11875" s="93"/>
      <c r="AG11875" s="93"/>
      <c r="AH11875" s="93"/>
    </row>
    <row r="11876" spans="21:34" x14ac:dyDescent="0.3">
      <c r="U11876" s="311" t="s">
        <v>47524</v>
      </c>
      <c r="V11876" s="312">
        <v>520717.75</v>
      </c>
      <c r="X11876" s="267" t="s">
        <v>63356</v>
      </c>
      <c r="Y11876" s="268">
        <v>6400</v>
      </c>
      <c r="AA11876" s="229" t="s">
        <v>50351</v>
      </c>
      <c r="AB11876" s="230">
        <v>27254.74</v>
      </c>
      <c r="AD11876" s="209" t="s">
        <v>25844</v>
      </c>
      <c r="AE11876" s="210">
        <v>123517.74</v>
      </c>
      <c r="AF11876" s="93"/>
      <c r="AG11876" s="93"/>
      <c r="AH11876" s="93"/>
    </row>
    <row r="11877" spans="21:34" x14ac:dyDescent="0.3">
      <c r="U11877" s="311" t="s">
        <v>43252</v>
      </c>
      <c r="V11877" s="312">
        <v>7446.79</v>
      </c>
      <c r="X11877" s="267" t="s">
        <v>57791</v>
      </c>
      <c r="Y11877" s="268">
        <v>1720.9</v>
      </c>
      <c r="AA11877" s="229" t="s">
        <v>40581</v>
      </c>
      <c r="AB11877" s="230">
        <v>51017.29</v>
      </c>
      <c r="AD11877" s="209" t="s">
        <v>14093</v>
      </c>
      <c r="AE11877" s="210">
        <v>8345.65</v>
      </c>
      <c r="AF11877" s="93"/>
      <c r="AG11877" s="93"/>
      <c r="AH11877" s="93"/>
    </row>
    <row r="11878" spans="21:34" x14ac:dyDescent="0.3">
      <c r="U11878" s="311" t="s">
        <v>13633</v>
      </c>
      <c r="V11878" s="312">
        <v>4191</v>
      </c>
      <c r="X11878" s="267" t="s">
        <v>64831</v>
      </c>
      <c r="Y11878" s="268">
        <v>4374.7299999999996</v>
      </c>
      <c r="AA11878" s="229" t="s">
        <v>40582</v>
      </c>
      <c r="AB11878" s="230">
        <v>5857.03</v>
      </c>
      <c r="AD11878" s="209" t="s">
        <v>25845</v>
      </c>
      <c r="AE11878" s="210">
        <v>15828.96</v>
      </c>
      <c r="AF11878" s="93"/>
      <c r="AG11878" s="93"/>
      <c r="AH11878" s="93"/>
    </row>
    <row r="11879" spans="21:34" x14ac:dyDescent="0.3">
      <c r="U11879" s="311" t="s">
        <v>58043</v>
      </c>
      <c r="V11879" s="312">
        <v>2886.54</v>
      </c>
      <c r="X11879" s="267" t="s">
        <v>40592</v>
      </c>
      <c r="Y11879" s="268">
        <v>103000</v>
      </c>
      <c r="AA11879" s="229" t="s">
        <v>40583</v>
      </c>
      <c r="AB11879" s="230">
        <v>18677.96</v>
      </c>
      <c r="AD11879" s="209" t="s">
        <v>25846</v>
      </c>
      <c r="AE11879" s="210">
        <v>1701.67</v>
      </c>
      <c r="AF11879" s="93"/>
      <c r="AG11879" s="93"/>
      <c r="AH11879" s="93"/>
    </row>
    <row r="11880" spans="21:34" x14ac:dyDescent="0.3">
      <c r="U11880" s="311" t="s">
        <v>63852</v>
      </c>
      <c r="V11880" s="312">
        <v>9495.9</v>
      </c>
      <c r="X11880" s="267" t="s">
        <v>55363</v>
      </c>
      <c r="Y11880" s="268">
        <v>1966.01</v>
      </c>
      <c r="AA11880" s="229" t="s">
        <v>40584</v>
      </c>
      <c r="AB11880" s="230">
        <v>5639.58</v>
      </c>
      <c r="AD11880" s="209" t="s">
        <v>25847</v>
      </c>
      <c r="AE11880" s="210">
        <v>134223.54</v>
      </c>
      <c r="AF11880" s="93"/>
      <c r="AG11880" s="93"/>
      <c r="AH11880" s="93"/>
    </row>
    <row r="11881" spans="21:34" x14ac:dyDescent="0.3">
      <c r="U11881" s="311" t="s">
        <v>21569</v>
      </c>
      <c r="V11881" s="312">
        <v>143980.41</v>
      </c>
      <c r="X11881" s="267" t="s">
        <v>56521</v>
      </c>
      <c r="Y11881" s="268">
        <v>5166.3500000000004</v>
      </c>
      <c r="AA11881" s="229" t="s">
        <v>45490</v>
      </c>
      <c r="AB11881" s="230">
        <v>121</v>
      </c>
      <c r="AD11881" s="209" t="s">
        <v>25848</v>
      </c>
      <c r="AE11881" s="210">
        <v>619.20000000000005</v>
      </c>
      <c r="AF11881" s="93"/>
      <c r="AG11881" s="93"/>
      <c r="AH11881" s="93"/>
    </row>
    <row r="11882" spans="21:34" x14ac:dyDescent="0.3">
      <c r="U11882" s="311" t="s">
        <v>58764</v>
      </c>
      <c r="V11882" s="312">
        <v>729.62</v>
      </c>
      <c r="X11882" s="267" t="s">
        <v>64832</v>
      </c>
      <c r="Y11882" s="268">
        <v>3100</v>
      </c>
      <c r="AA11882" s="229" t="s">
        <v>40585</v>
      </c>
      <c r="AB11882" s="230">
        <v>181</v>
      </c>
      <c r="AD11882" s="209" t="s">
        <v>14095</v>
      </c>
      <c r="AE11882" s="210">
        <v>31903.67</v>
      </c>
      <c r="AF11882" s="93"/>
      <c r="AG11882" s="93"/>
      <c r="AH11882" s="93"/>
    </row>
    <row r="11883" spans="21:34" x14ac:dyDescent="0.3">
      <c r="U11883" s="311" t="s">
        <v>21571</v>
      </c>
      <c r="V11883" s="312">
        <v>16495.87</v>
      </c>
      <c r="X11883" s="267" t="s">
        <v>39431</v>
      </c>
      <c r="Y11883" s="268">
        <v>20211.72</v>
      </c>
      <c r="AA11883" s="229" t="s">
        <v>40586</v>
      </c>
      <c r="AB11883" s="230">
        <v>231</v>
      </c>
      <c r="AD11883" s="209" t="s">
        <v>14096</v>
      </c>
      <c r="AE11883" s="210">
        <v>39782.230000000003</v>
      </c>
      <c r="AF11883" s="93"/>
      <c r="AG11883" s="93"/>
      <c r="AH11883" s="93"/>
    </row>
    <row r="11884" spans="21:34" x14ac:dyDescent="0.3">
      <c r="U11884" s="311" t="s">
        <v>21572</v>
      </c>
      <c r="V11884" s="312">
        <v>9341.0300000000007</v>
      </c>
      <c r="X11884" s="267" t="s">
        <v>40593</v>
      </c>
      <c r="Y11884" s="268">
        <v>17311.78</v>
      </c>
      <c r="AA11884" s="229" t="s">
        <v>26315</v>
      </c>
      <c r="AB11884" s="230">
        <v>1463</v>
      </c>
      <c r="AD11884" s="209" t="s">
        <v>25849</v>
      </c>
      <c r="AE11884" s="210">
        <v>224653.31</v>
      </c>
      <c r="AF11884" s="93"/>
      <c r="AG11884" s="93"/>
      <c r="AH11884" s="93"/>
    </row>
    <row r="11885" spans="21:34" x14ac:dyDescent="0.3">
      <c r="U11885" s="311" t="s">
        <v>13634</v>
      </c>
      <c r="V11885" s="312">
        <v>236060.76</v>
      </c>
      <c r="X11885" s="267" t="s">
        <v>40594</v>
      </c>
      <c r="Y11885" s="268">
        <v>5308.21</v>
      </c>
      <c r="AA11885" s="229" t="s">
        <v>26318</v>
      </c>
      <c r="AB11885" s="230">
        <v>959</v>
      </c>
      <c r="AD11885" s="209" t="s">
        <v>25850</v>
      </c>
      <c r="AE11885" s="210">
        <v>223.39</v>
      </c>
      <c r="AF11885" s="93"/>
      <c r="AG11885" s="93"/>
      <c r="AH11885" s="93"/>
    </row>
    <row r="11886" spans="21:34" x14ac:dyDescent="0.3">
      <c r="U11886" s="311" t="s">
        <v>13635</v>
      </c>
      <c r="V11886" s="312">
        <v>710923.93</v>
      </c>
      <c r="X11886" s="267" t="s">
        <v>39432</v>
      </c>
      <c r="Y11886" s="268">
        <v>222000</v>
      </c>
      <c r="AA11886" s="229" t="s">
        <v>45491</v>
      </c>
      <c r="AB11886" s="230">
        <v>548392.49</v>
      </c>
      <c r="AD11886" s="209" t="s">
        <v>25851</v>
      </c>
      <c r="AE11886" s="210">
        <v>18938.59</v>
      </c>
      <c r="AF11886" s="93"/>
      <c r="AG11886" s="93"/>
      <c r="AH11886" s="93"/>
    </row>
    <row r="11887" spans="21:34" x14ac:dyDescent="0.3">
      <c r="U11887" s="311" t="s">
        <v>21573</v>
      </c>
      <c r="V11887" s="312">
        <v>263830.58</v>
      </c>
      <c r="X11887" s="267" t="s">
        <v>57792</v>
      </c>
      <c r="Y11887" s="268">
        <v>126058.5</v>
      </c>
      <c r="AA11887" s="229" t="s">
        <v>45492</v>
      </c>
      <c r="AB11887" s="230">
        <v>41952.04</v>
      </c>
      <c r="AD11887" s="209" t="s">
        <v>25852</v>
      </c>
      <c r="AE11887" s="210">
        <v>829044.83</v>
      </c>
      <c r="AF11887" s="93"/>
      <c r="AG11887" s="93"/>
      <c r="AH11887" s="93"/>
    </row>
    <row r="11888" spans="21:34" x14ac:dyDescent="0.3">
      <c r="U11888" s="311" t="s">
        <v>21574</v>
      </c>
      <c r="V11888" s="312">
        <v>342300.19</v>
      </c>
      <c r="X11888" s="267" t="s">
        <v>64833</v>
      </c>
      <c r="Y11888" s="268">
        <v>3379.29</v>
      </c>
      <c r="AA11888" s="229" t="s">
        <v>26323</v>
      </c>
      <c r="AB11888" s="230">
        <v>20302.63</v>
      </c>
      <c r="AD11888" s="209" t="s">
        <v>25853</v>
      </c>
      <c r="AE11888" s="210">
        <v>782904.63</v>
      </c>
      <c r="AF11888" s="93"/>
      <c r="AG11888" s="93"/>
      <c r="AH11888" s="93"/>
    </row>
    <row r="11889" spans="21:34" x14ac:dyDescent="0.3">
      <c r="U11889" s="311" t="s">
        <v>21575</v>
      </c>
      <c r="V11889" s="312">
        <v>10995.75</v>
      </c>
      <c r="X11889" s="267" t="s">
        <v>64834</v>
      </c>
      <c r="Y11889" s="268">
        <v>989.3</v>
      </c>
      <c r="AA11889" s="229" t="s">
        <v>26325</v>
      </c>
      <c r="AB11889" s="230">
        <v>1495.54</v>
      </c>
      <c r="AD11889" s="209" t="s">
        <v>25854</v>
      </c>
      <c r="AE11889" s="210">
        <v>89</v>
      </c>
      <c r="AF11889" s="93"/>
      <c r="AG11889" s="93"/>
      <c r="AH11889" s="93"/>
    </row>
    <row r="11890" spans="21:34" x14ac:dyDescent="0.3">
      <c r="U11890" s="311" t="s">
        <v>46068</v>
      </c>
      <c r="V11890" s="312">
        <v>10400</v>
      </c>
      <c r="X11890" s="267" t="s">
        <v>53554</v>
      </c>
      <c r="Y11890" s="268">
        <v>89684.37</v>
      </c>
      <c r="AA11890" s="229" t="s">
        <v>26326</v>
      </c>
      <c r="AB11890" s="230">
        <v>4621.24</v>
      </c>
      <c r="AD11890" s="209" t="s">
        <v>25855</v>
      </c>
      <c r="AE11890" s="210">
        <v>27809.78</v>
      </c>
      <c r="AF11890" s="93"/>
      <c r="AG11890" s="93"/>
      <c r="AH11890" s="93"/>
    </row>
    <row r="11891" spans="21:34" x14ac:dyDescent="0.3">
      <c r="U11891" s="311" t="s">
        <v>69488</v>
      </c>
      <c r="V11891" s="312">
        <v>689.24</v>
      </c>
      <c r="X11891" s="267" t="s">
        <v>62976</v>
      </c>
      <c r="Y11891" s="268">
        <v>58382.17</v>
      </c>
      <c r="AA11891" s="229" t="s">
        <v>35514</v>
      </c>
      <c r="AB11891" s="230">
        <v>3740.28</v>
      </c>
      <c r="AD11891" s="209" t="s">
        <v>25856</v>
      </c>
      <c r="AE11891" s="210">
        <v>297995.15000000002</v>
      </c>
      <c r="AF11891" s="93"/>
      <c r="AG11891" s="93"/>
      <c r="AH11891" s="93"/>
    </row>
    <row r="11892" spans="21:34" x14ac:dyDescent="0.3">
      <c r="U11892" s="311" t="s">
        <v>56814</v>
      </c>
      <c r="V11892" s="312">
        <v>336.92</v>
      </c>
      <c r="X11892" s="267" t="s">
        <v>49120</v>
      </c>
      <c r="Y11892" s="268">
        <v>20902.43</v>
      </c>
      <c r="AA11892" s="229" t="s">
        <v>36642</v>
      </c>
      <c r="AB11892" s="230">
        <v>11122.28</v>
      </c>
      <c r="AD11892" s="209" t="s">
        <v>25857</v>
      </c>
      <c r="AE11892" s="210">
        <v>26870</v>
      </c>
      <c r="AF11892" s="93"/>
      <c r="AG11892" s="93"/>
      <c r="AH11892" s="93"/>
    </row>
    <row r="11893" spans="21:34" x14ac:dyDescent="0.3">
      <c r="U11893" s="311" t="s">
        <v>47526</v>
      </c>
      <c r="V11893" s="312">
        <v>1341</v>
      </c>
      <c r="X11893" s="267" t="s">
        <v>48222</v>
      </c>
      <c r="Y11893" s="268">
        <v>216026.22</v>
      </c>
      <c r="AA11893" s="229" t="s">
        <v>53480</v>
      </c>
      <c r="AB11893" s="230">
        <v>12558.58</v>
      </c>
      <c r="AD11893" s="209" t="s">
        <v>25858</v>
      </c>
      <c r="AE11893" s="210">
        <v>795.07</v>
      </c>
      <c r="AF11893" s="93"/>
      <c r="AG11893" s="93"/>
      <c r="AH11893" s="93"/>
    </row>
    <row r="11894" spans="21:34" x14ac:dyDescent="0.3">
      <c r="U11894" s="311" t="s">
        <v>69489</v>
      </c>
      <c r="V11894" s="312">
        <v>51.01</v>
      </c>
      <c r="X11894" s="267" t="s">
        <v>64835</v>
      </c>
      <c r="Y11894" s="268">
        <v>12429.6</v>
      </c>
      <c r="AA11894" s="229" t="s">
        <v>26331</v>
      </c>
      <c r="AB11894" s="230">
        <v>5853.25</v>
      </c>
      <c r="AD11894" s="209" t="s">
        <v>25859</v>
      </c>
      <c r="AE11894" s="210">
        <v>103.91</v>
      </c>
      <c r="AF11894" s="93"/>
      <c r="AG11894" s="93"/>
      <c r="AH11894" s="93"/>
    </row>
    <row r="11895" spans="21:34" x14ac:dyDescent="0.3">
      <c r="U11895" s="311" t="s">
        <v>58765</v>
      </c>
      <c r="V11895" s="312">
        <v>343.25</v>
      </c>
      <c r="X11895" s="267" t="s">
        <v>63357</v>
      </c>
      <c r="Y11895" s="268">
        <v>-223.59</v>
      </c>
      <c r="AA11895" s="229" t="s">
        <v>26332</v>
      </c>
      <c r="AB11895" s="230">
        <v>78208.06</v>
      </c>
      <c r="AD11895" s="209" t="s">
        <v>25860</v>
      </c>
      <c r="AE11895" s="210">
        <v>5317.5</v>
      </c>
      <c r="AF11895" s="93"/>
      <c r="AG11895" s="93"/>
      <c r="AH11895" s="93"/>
    </row>
    <row r="11896" spans="21:34" x14ac:dyDescent="0.3">
      <c r="U11896" s="311" t="s">
        <v>58044</v>
      </c>
      <c r="V11896" s="312">
        <v>11714.02</v>
      </c>
      <c r="X11896" s="267" t="s">
        <v>49121</v>
      </c>
      <c r="Y11896" s="268">
        <v>482567.5</v>
      </c>
      <c r="AA11896" s="229" t="s">
        <v>26333</v>
      </c>
      <c r="AB11896" s="230">
        <v>199.02</v>
      </c>
      <c r="AD11896" s="209" t="s">
        <v>25861</v>
      </c>
      <c r="AE11896" s="210">
        <v>475.49</v>
      </c>
      <c r="AF11896" s="93"/>
      <c r="AG11896" s="93"/>
      <c r="AH11896" s="93"/>
    </row>
    <row r="11897" spans="21:34" x14ac:dyDescent="0.3">
      <c r="U11897" s="311" t="s">
        <v>13636</v>
      </c>
      <c r="V11897" s="312">
        <v>332581.25</v>
      </c>
      <c r="X11897" s="267" t="s">
        <v>53555</v>
      </c>
      <c r="Y11897" s="268">
        <v>8680.5</v>
      </c>
      <c r="AA11897" s="229" t="s">
        <v>48204</v>
      </c>
      <c r="AB11897" s="230">
        <v>-5088.4399999999996</v>
      </c>
      <c r="AD11897" s="209" t="s">
        <v>25862</v>
      </c>
      <c r="AE11897" s="210">
        <v>1270.3900000000001</v>
      </c>
      <c r="AF11897" s="93"/>
      <c r="AG11897" s="93"/>
      <c r="AH11897" s="93"/>
    </row>
    <row r="11898" spans="21:34" x14ac:dyDescent="0.3">
      <c r="U11898" s="311" t="s">
        <v>21578</v>
      </c>
      <c r="V11898" s="312">
        <v>104968.08</v>
      </c>
      <c r="X11898" s="267" t="s">
        <v>64836</v>
      </c>
      <c r="Y11898" s="268">
        <v>12</v>
      </c>
      <c r="AA11898" s="229" t="s">
        <v>47201</v>
      </c>
      <c r="AB11898" s="230">
        <v>15170</v>
      </c>
      <c r="AD11898" s="209" t="s">
        <v>25863</v>
      </c>
      <c r="AE11898" s="210">
        <v>2618.25</v>
      </c>
      <c r="AF11898" s="93"/>
      <c r="AG11898" s="93"/>
      <c r="AH11898" s="93"/>
    </row>
    <row r="11899" spans="21:34" x14ac:dyDescent="0.3">
      <c r="U11899" s="311" t="s">
        <v>21579</v>
      </c>
      <c r="V11899" s="312">
        <v>430748.64</v>
      </c>
      <c r="X11899" s="267" t="s">
        <v>64837</v>
      </c>
      <c r="Y11899" s="268">
        <v>1142.82</v>
      </c>
      <c r="AA11899" s="229" t="s">
        <v>26336</v>
      </c>
      <c r="AB11899" s="230">
        <v>4245.43</v>
      </c>
      <c r="AD11899" s="209" t="s">
        <v>25864</v>
      </c>
      <c r="AE11899" s="210">
        <v>13583.99</v>
      </c>
      <c r="AF11899" s="93"/>
      <c r="AG11899" s="93"/>
      <c r="AH11899" s="93"/>
    </row>
    <row r="11900" spans="21:34" x14ac:dyDescent="0.3">
      <c r="U11900" s="311" t="s">
        <v>66820</v>
      </c>
      <c r="V11900" s="312">
        <v>87033.22</v>
      </c>
      <c r="X11900" s="267" t="s">
        <v>64838</v>
      </c>
      <c r="Y11900" s="268">
        <v>943.32</v>
      </c>
      <c r="AA11900" s="229" t="s">
        <v>26337</v>
      </c>
      <c r="AB11900" s="230">
        <v>324.77999999999997</v>
      </c>
      <c r="AD11900" s="209" t="s">
        <v>25865</v>
      </c>
      <c r="AE11900" s="210">
        <v>32935.379999999997</v>
      </c>
      <c r="AF11900" s="93"/>
      <c r="AG11900" s="93"/>
      <c r="AH11900" s="93"/>
    </row>
    <row r="11901" spans="21:34" x14ac:dyDescent="0.3">
      <c r="U11901" s="311" t="s">
        <v>59990</v>
      </c>
      <c r="V11901" s="312">
        <v>258.05</v>
      </c>
      <c r="X11901" s="267" t="s">
        <v>47219</v>
      </c>
      <c r="Y11901" s="268">
        <v>20517.3</v>
      </c>
      <c r="AA11901" s="229" t="s">
        <v>26338</v>
      </c>
      <c r="AB11901" s="230">
        <v>1015.61</v>
      </c>
      <c r="AD11901" s="209" t="s">
        <v>25866</v>
      </c>
      <c r="AE11901" s="210">
        <v>447.42</v>
      </c>
      <c r="AF11901" s="93"/>
      <c r="AG11901" s="93"/>
      <c r="AH11901" s="93"/>
    </row>
    <row r="11902" spans="21:34" x14ac:dyDescent="0.3">
      <c r="U11902" s="311" t="s">
        <v>21580</v>
      </c>
      <c r="V11902" s="312">
        <v>390903.2</v>
      </c>
      <c r="X11902" s="267" t="s">
        <v>47220</v>
      </c>
      <c r="Y11902" s="268">
        <v>1569.56</v>
      </c>
      <c r="AA11902" s="229" t="s">
        <v>53481</v>
      </c>
      <c r="AB11902" s="230">
        <v>860</v>
      </c>
      <c r="AD11902" s="209" t="s">
        <v>25867</v>
      </c>
      <c r="AE11902" s="210">
        <v>15153.6</v>
      </c>
      <c r="AF11902" s="93"/>
      <c r="AG11902" s="93"/>
      <c r="AH11902" s="93"/>
    </row>
    <row r="11903" spans="21:34" x14ac:dyDescent="0.3">
      <c r="U11903" s="311" t="s">
        <v>21581</v>
      </c>
      <c r="V11903" s="312">
        <v>284877.53000000003</v>
      </c>
      <c r="X11903" s="267" t="s">
        <v>64839</v>
      </c>
      <c r="Y11903" s="268">
        <v>3280.24</v>
      </c>
      <c r="AA11903" s="229" t="s">
        <v>53482</v>
      </c>
      <c r="AB11903" s="230">
        <v>53356.160000000003</v>
      </c>
      <c r="AD11903" s="209" t="s">
        <v>25868</v>
      </c>
      <c r="AE11903" s="210">
        <v>390.93</v>
      </c>
      <c r="AF11903" s="93"/>
      <c r="AG11903" s="93"/>
      <c r="AH11903" s="93"/>
    </row>
    <row r="11904" spans="21:34" x14ac:dyDescent="0.3">
      <c r="U11904" s="311" t="s">
        <v>43253</v>
      </c>
      <c r="V11904" s="312">
        <v>-31242.91</v>
      </c>
      <c r="X11904" s="267" t="s">
        <v>48223</v>
      </c>
      <c r="Y11904" s="268">
        <v>102482.94</v>
      </c>
      <c r="AA11904" s="229" t="s">
        <v>53483</v>
      </c>
      <c r="AB11904" s="230">
        <v>4070.47</v>
      </c>
      <c r="AD11904" s="209" t="s">
        <v>25869</v>
      </c>
      <c r="AE11904" s="210">
        <v>2748.07</v>
      </c>
      <c r="AF11904" s="93"/>
      <c r="AG11904" s="93"/>
      <c r="AH11904" s="93"/>
    </row>
    <row r="11905" spans="21:34" x14ac:dyDescent="0.3">
      <c r="U11905" s="311" t="s">
        <v>69490</v>
      </c>
      <c r="V11905" s="312">
        <v>19907</v>
      </c>
      <c r="X11905" s="267" t="s">
        <v>63358</v>
      </c>
      <c r="Y11905" s="268">
        <v>-2305.15</v>
      </c>
      <c r="AA11905" s="229" t="s">
        <v>53484</v>
      </c>
      <c r="AB11905" s="230">
        <v>12461.09</v>
      </c>
      <c r="AD11905" s="209" t="s">
        <v>25870</v>
      </c>
      <c r="AE11905" s="210">
        <v>36907.99</v>
      </c>
      <c r="AF11905" s="93"/>
      <c r="AG11905" s="93"/>
      <c r="AH11905" s="93"/>
    </row>
    <row r="11906" spans="21:34" x14ac:dyDescent="0.3">
      <c r="U11906" s="311" t="s">
        <v>49377</v>
      </c>
      <c r="V11906" s="312">
        <v>133896.60999999999</v>
      </c>
      <c r="X11906" s="267" t="s">
        <v>61559</v>
      </c>
      <c r="Y11906" s="268">
        <v>3994.5</v>
      </c>
      <c r="AA11906" s="229" t="s">
        <v>53485</v>
      </c>
      <c r="AB11906" s="230">
        <v>5613.79</v>
      </c>
      <c r="AD11906" s="209" t="s">
        <v>25871</v>
      </c>
      <c r="AE11906" s="210">
        <v>3363.3</v>
      </c>
      <c r="AF11906" s="93"/>
      <c r="AG11906" s="93"/>
      <c r="AH11906" s="93"/>
    </row>
    <row r="11907" spans="21:34" x14ac:dyDescent="0.3">
      <c r="U11907" s="311" t="s">
        <v>69491</v>
      </c>
      <c r="V11907" s="312">
        <v>33199.25</v>
      </c>
      <c r="X11907" s="267" t="s">
        <v>61560</v>
      </c>
      <c r="Y11907" s="268">
        <v>305.58</v>
      </c>
      <c r="AA11907" s="229" t="s">
        <v>53486</v>
      </c>
      <c r="AB11907" s="230">
        <v>8806.4699999999993</v>
      </c>
      <c r="AD11907" s="209" t="s">
        <v>25872</v>
      </c>
      <c r="AE11907" s="210">
        <v>5022</v>
      </c>
      <c r="AF11907" s="93"/>
      <c r="AG11907" s="93"/>
      <c r="AH11907" s="93"/>
    </row>
    <row r="11908" spans="21:34" x14ac:dyDescent="0.3">
      <c r="U11908" s="311" t="s">
        <v>43254</v>
      </c>
      <c r="V11908" s="312">
        <v>18478.84</v>
      </c>
      <c r="X11908" s="267" t="s">
        <v>61561</v>
      </c>
      <c r="Y11908" s="268">
        <v>978.66</v>
      </c>
      <c r="AA11908" s="229" t="s">
        <v>48205</v>
      </c>
      <c r="AB11908" s="230">
        <v>1932.09</v>
      </c>
      <c r="AD11908" s="209" t="s">
        <v>25873</v>
      </c>
      <c r="AE11908" s="210">
        <v>13198.97</v>
      </c>
      <c r="AF11908" s="93"/>
      <c r="AG11908" s="93"/>
      <c r="AH11908" s="93"/>
    </row>
    <row r="11909" spans="21:34" x14ac:dyDescent="0.3">
      <c r="U11909" s="311" t="s">
        <v>63500</v>
      </c>
      <c r="V11909" s="312">
        <v>2409.38</v>
      </c>
      <c r="X11909" s="267" t="s">
        <v>64840</v>
      </c>
      <c r="Y11909" s="268">
        <v>482</v>
      </c>
      <c r="AA11909" s="229" t="s">
        <v>48206</v>
      </c>
      <c r="AB11909" s="230">
        <v>147.77000000000001</v>
      </c>
      <c r="AD11909" s="209" t="s">
        <v>25874</v>
      </c>
      <c r="AE11909" s="210">
        <v>5679.04</v>
      </c>
      <c r="AF11909" s="93"/>
      <c r="AG11909" s="93"/>
      <c r="AH11909" s="93"/>
    </row>
    <row r="11910" spans="21:34" x14ac:dyDescent="0.3">
      <c r="U11910" s="311" t="s">
        <v>39216</v>
      </c>
      <c r="V11910" s="312">
        <v>1560.08</v>
      </c>
      <c r="X11910" s="267" t="s">
        <v>26614</v>
      </c>
      <c r="Y11910" s="268">
        <v>735</v>
      </c>
      <c r="AA11910" s="229" t="s">
        <v>48207</v>
      </c>
      <c r="AB11910" s="230">
        <v>465.63</v>
      </c>
      <c r="AD11910" s="209" t="s">
        <v>25875</v>
      </c>
      <c r="AE11910" s="210">
        <v>1714.14</v>
      </c>
      <c r="AF11910" s="93"/>
      <c r="AG11910" s="93"/>
      <c r="AH11910" s="93"/>
    </row>
    <row r="11911" spans="21:34" x14ac:dyDescent="0.3">
      <c r="U11911" s="311" t="s">
        <v>43256</v>
      </c>
      <c r="V11911" s="312">
        <v>4948.43</v>
      </c>
      <c r="X11911" s="267" t="s">
        <v>26616</v>
      </c>
      <c r="Y11911" s="268">
        <v>56.23</v>
      </c>
      <c r="AA11911" s="229" t="s">
        <v>26339</v>
      </c>
      <c r="AB11911" s="230">
        <v>45667.69</v>
      </c>
      <c r="AD11911" s="209" t="s">
        <v>25876</v>
      </c>
      <c r="AE11911" s="210">
        <v>252.37</v>
      </c>
      <c r="AF11911" s="93"/>
      <c r="AG11911" s="93"/>
      <c r="AH11911" s="93"/>
    </row>
    <row r="11912" spans="21:34" x14ac:dyDescent="0.3">
      <c r="U11912" s="311" t="s">
        <v>43257</v>
      </c>
      <c r="V11912" s="312">
        <v>4879.03</v>
      </c>
      <c r="X11912" s="267" t="s">
        <v>26617</v>
      </c>
      <c r="Y11912" s="268">
        <v>180.08</v>
      </c>
      <c r="AA11912" s="229" t="s">
        <v>47202</v>
      </c>
      <c r="AB11912" s="230">
        <v>265.33</v>
      </c>
      <c r="AD11912" s="209" t="s">
        <v>25877</v>
      </c>
      <c r="AE11912" s="210">
        <v>2139.61</v>
      </c>
      <c r="AF11912" s="93"/>
      <c r="AG11912" s="93"/>
      <c r="AH11912" s="93"/>
    </row>
    <row r="11913" spans="21:34" x14ac:dyDescent="0.3">
      <c r="U11913" s="311" t="s">
        <v>36350</v>
      </c>
      <c r="V11913" s="312">
        <v>68130</v>
      </c>
      <c r="X11913" s="267" t="s">
        <v>57793</v>
      </c>
      <c r="Y11913" s="268">
        <v>1167.31</v>
      </c>
      <c r="AA11913" s="229" t="s">
        <v>35515</v>
      </c>
      <c r="AB11913" s="230">
        <v>281.52</v>
      </c>
      <c r="AD11913" s="209" t="s">
        <v>25878</v>
      </c>
      <c r="AE11913" s="210">
        <v>6110.35</v>
      </c>
      <c r="AF11913" s="93"/>
      <c r="AG11913" s="93"/>
      <c r="AH11913" s="93"/>
    </row>
    <row r="11914" spans="21:34" x14ac:dyDescent="0.3">
      <c r="U11914" s="311" t="s">
        <v>69492</v>
      </c>
      <c r="V11914" s="312">
        <v>46800</v>
      </c>
      <c r="X11914" s="267" t="s">
        <v>35546</v>
      </c>
      <c r="Y11914" s="268">
        <v>615.26</v>
      </c>
      <c r="AA11914" s="229" t="s">
        <v>39423</v>
      </c>
      <c r="AB11914" s="230">
        <v>515.63</v>
      </c>
      <c r="AD11914" s="209" t="s">
        <v>25879</v>
      </c>
      <c r="AE11914" s="210">
        <v>25980.66</v>
      </c>
      <c r="AF11914" s="93"/>
      <c r="AG11914" s="93"/>
      <c r="AH11914" s="93"/>
    </row>
    <row r="11915" spans="21:34" x14ac:dyDescent="0.3">
      <c r="U11915" s="311" t="s">
        <v>21674</v>
      </c>
      <c r="V11915" s="312">
        <v>9453.82</v>
      </c>
      <c r="X11915" s="267" t="s">
        <v>58327</v>
      </c>
      <c r="Y11915" s="268">
        <v>11390</v>
      </c>
      <c r="AA11915" s="229" t="s">
        <v>45493</v>
      </c>
      <c r="AB11915" s="230">
        <v>12169.37</v>
      </c>
      <c r="AD11915" s="209" t="s">
        <v>25880</v>
      </c>
      <c r="AE11915" s="210">
        <v>37.26</v>
      </c>
      <c r="AF11915" s="93"/>
      <c r="AG11915" s="93"/>
      <c r="AH11915" s="93"/>
    </row>
    <row r="11916" spans="21:34" x14ac:dyDescent="0.3">
      <c r="U11916" s="311" t="s">
        <v>69493</v>
      </c>
      <c r="V11916" s="312">
        <v>24556.35</v>
      </c>
      <c r="X11916" s="267" t="s">
        <v>34060</v>
      </c>
      <c r="Y11916" s="268">
        <v>228937.92</v>
      </c>
      <c r="AA11916" s="229" t="s">
        <v>39424</v>
      </c>
      <c r="AB11916" s="230">
        <v>9057.65</v>
      </c>
      <c r="AD11916" s="209" t="s">
        <v>25881</v>
      </c>
      <c r="AE11916" s="210">
        <v>157.1</v>
      </c>
      <c r="AF11916" s="93"/>
      <c r="AG11916" s="93"/>
      <c r="AH11916" s="93"/>
    </row>
    <row r="11917" spans="21:34" x14ac:dyDescent="0.3">
      <c r="U11917" s="311" t="s">
        <v>21676</v>
      </c>
      <c r="V11917" s="312">
        <v>32094</v>
      </c>
      <c r="X11917" s="267" t="s">
        <v>53559</v>
      </c>
      <c r="Y11917" s="268">
        <v>184343.1</v>
      </c>
      <c r="AA11917" s="229" t="s">
        <v>26340</v>
      </c>
      <c r="AB11917" s="230">
        <v>6741.67</v>
      </c>
      <c r="AD11917" s="209" t="s">
        <v>25882</v>
      </c>
      <c r="AE11917" s="210">
        <v>342.25</v>
      </c>
      <c r="AF11917" s="93"/>
      <c r="AG11917" s="93"/>
      <c r="AH11917" s="93"/>
    </row>
    <row r="11918" spans="21:34" x14ac:dyDescent="0.3">
      <c r="U11918" s="311" t="s">
        <v>21677</v>
      </c>
      <c r="V11918" s="312">
        <v>3546.64</v>
      </c>
      <c r="X11918" s="267" t="s">
        <v>59792</v>
      </c>
      <c r="Y11918" s="268">
        <v>57837.08</v>
      </c>
      <c r="AA11918" s="229" t="s">
        <v>26341</v>
      </c>
      <c r="AB11918" s="230">
        <v>5742.43</v>
      </c>
      <c r="AD11918" s="209" t="s">
        <v>25883</v>
      </c>
      <c r="AE11918" s="210">
        <v>335.27</v>
      </c>
      <c r="AF11918" s="93"/>
      <c r="AG11918" s="93"/>
      <c r="AH11918" s="93"/>
    </row>
    <row r="11919" spans="21:34" x14ac:dyDescent="0.3">
      <c r="U11919" s="311" t="s">
        <v>69494</v>
      </c>
      <c r="V11919" s="312">
        <v>1.39</v>
      </c>
      <c r="X11919" s="267" t="s">
        <v>34061</v>
      </c>
      <c r="Y11919" s="268">
        <v>15500</v>
      </c>
      <c r="AA11919" s="229" t="s">
        <v>26342</v>
      </c>
      <c r="AB11919" s="230">
        <v>4362.25</v>
      </c>
      <c r="AD11919" s="209" t="s">
        <v>25884</v>
      </c>
      <c r="AE11919" s="210">
        <v>33650.080000000002</v>
      </c>
      <c r="AF11919" s="93"/>
      <c r="AG11919" s="93"/>
      <c r="AH11919" s="93"/>
    </row>
    <row r="11920" spans="21:34" x14ac:dyDescent="0.3">
      <c r="U11920" s="311" t="s">
        <v>69495</v>
      </c>
      <c r="V11920" s="312">
        <v>1439.81</v>
      </c>
      <c r="X11920" s="267" t="s">
        <v>59793</v>
      </c>
      <c r="Y11920" s="268">
        <v>10131.200000000001</v>
      </c>
      <c r="AA11920" s="229" t="s">
        <v>26343</v>
      </c>
      <c r="AB11920" s="230">
        <v>3278.64</v>
      </c>
      <c r="AD11920" s="209" t="s">
        <v>25885</v>
      </c>
      <c r="AE11920" s="210">
        <v>2848.61</v>
      </c>
      <c r="AF11920" s="93"/>
      <c r="AG11920" s="93"/>
      <c r="AH11920" s="93"/>
    </row>
    <row r="11921" spans="21:34" x14ac:dyDescent="0.3">
      <c r="U11921" s="311" t="s">
        <v>50684</v>
      </c>
      <c r="V11921" s="312">
        <v>985427.9</v>
      </c>
      <c r="X11921" s="267" t="s">
        <v>40598</v>
      </c>
      <c r="Y11921" s="268">
        <v>4960</v>
      </c>
      <c r="AA11921" s="229" t="s">
        <v>39425</v>
      </c>
      <c r="AB11921" s="230">
        <v>23710.66</v>
      </c>
      <c r="AD11921" s="209" t="s">
        <v>25886</v>
      </c>
      <c r="AE11921" s="210">
        <v>1264.99</v>
      </c>
      <c r="AF11921" s="93"/>
      <c r="AG11921" s="93"/>
      <c r="AH11921" s="93"/>
    </row>
    <row r="11922" spans="21:34" x14ac:dyDescent="0.3">
      <c r="U11922" s="311" t="s">
        <v>46070</v>
      </c>
      <c r="V11922" s="312">
        <v>5478.54</v>
      </c>
      <c r="X11922" s="267" t="s">
        <v>34062</v>
      </c>
      <c r="Y11922" s="268">
        <v>36293.360000000001</v>
      </c>
      <c r="AA11922" s="229" t="s">
        <v>35516</v>
      </c>
      <c r="AB11922" s="230">
        <v>3259.24</v>
      </c>
      <c r="AD11922" s="209" t="s">
        <v>25887</v>
      </c>
      <c r="AE11922" s="210">
        <v>5234.0600000000004</v>
      </c>
      <c r="AF11922" s="93"/>
      <c r="AG11922" s="93"/>
      <c r="AH11922" s="93"/>
    </row>
    <row r="11923" spans="21:34" x14ac:dyDescent="0.3">
      <c r="U11923" s="311" t="s">
        <v>49378</v>
      </c>
      <c r="V11923" s="312">
        <v>17905</v>
      </c>
      <c r="X11923" s="267" t="s">
        <v>34063</v>
      </c>
      <c r="Y11923" s="268">
        <v>122566.13</v>
      </c>
      <c r="AA11923" s="229" t="s">
        <v>26344</v>
      </c>
      <c r="AB11923" s="230">
        <v>15144.76</v>
      </c>
      <c r="AD11923" s="209" t="s">
        <v>25888</v>
      </c>
      <c r="AE11923" s="210">
        <v>2089</v>
      </c>
      <c r="AF11923" s="93"/>
      <c r="AG11923" s="93"/>
      <c r="AH11923" s="93"/>
    </row>
    <row r="11924" spans="21:34" x14ac:dyDescent="0.3">
      <c r="U11924" s="311" t="s">
        <v>21681</v>
      </c>
      <c r="V11924" s="312">
        <v>55109.97</v>
      </c>
      <c r="X11924" s="267" t="s">
        <v>34064</v>
      </c>
      <c r="Y11924" s="268">
        <v>49834.86</v>
      </c>
      <c r="AA11924" s="229" t="s">
        <v>39426</v>
      </c>
      <c r="AB11924" s="230">
        <v>3210.03</v>
      </c>
      <c r="AD11924" s="209" t="s">
        <v>25889</v>
      </c>
      <c r="AE11924" s="210">
        <v>28188</v>
      </c>
      <c r="AF11924" s="93"/>
      <c r="AG11924" s="93"/>
      <c r="AH11924" s="93"/>
    </row>
    <row r="11925" spans="21:34" x14ac:dyDescent="0.3">
      <c r="U11925" s="311" t="s">
        <v>21682</v>
      </c>
      <c r="V11925" s="312">
        <v>92835.63</v>
      </c>
      <c r="X11925" s="267" t="s">
        <v>64841</v>
      </c>
      <c r="Y11925" s="268">
        <v>-47642.64</v>
      </c>
      <c r="AA11925" s="229" t="s">
        <v>49110</v>
      </c>
      <c r="AB11925" s="230">
        <v>102620.44</v>
      </c>
      <c r="AD11925" s="209" t="s">
        <v>25890</v>
      </c>
      <c r="AE11925" s="210">
        <v>5124.2299999999996</v>
      </c>
      <c r="AF11925" s="93"/>
      <c r="AG11925" s="93"/>
      <c r="AH11925" s="93"/>
    </row>
    <row r="11926" spans="21:34" x14ac:dyDescent="0.3">
      <c r="U11926" s="311" t="s">
        <v>21683</v>
      </c>
      <c r="V11926" s="312">
        <v>269668.65000000002</v>
      </c>
      <c r="X11926" s="267" t="s">
        <v>63781</v>
      </c>
      <c r="Y11926" s="268">
        <v>8665</v>
      </c>
      <c r="AA11926" s="229" t="s">
        <v>36643</v>
      </c>
      <c r="AB11926" s="230">
        <v>83364.39</v>
      </c>
      <c r="AD11926" s="209" t="s">
        <v>25891</v>
      </c>
      <c r="AE11926" s="210">
        <v>391.99</v>
      </c>
      <c r="AF11926" s="93"/>
      <c r="AG11926" s="93"/>
      <c r="AH11926" s="93"/>
    </row>
    <row r="11927" spans="21:34" x14ac:dyDescent="0.3">
      <c r="U11927" s="311" t="s">
        <v>21684</v>
      </c>
      <c r="V11927" s="312">
        <v>23076.799999999999</v>
      </c>
      <c r="X11927" s="267" t="s">
        <v>63782</v>
      </c>
      <c r="Y11927" s="268">
        <v>662.86</v>
      </c>
      <c r="AA11927" s="229" t="s">
        <v>47203</v>
      </c>
      <c r="AB11927" s="230">
        <v>311014.03999999998</v>
      </c>
      <c r="AD11927" s="209" t="s">
        <v>25892</v>
      </c>
      <c r="AE11927" s="210">
        <v>1110.94</v>
      </c>
      <c r="AF11927" s="93"/>
      <c r="AG11927" s="93"/>
      <c r="AH11927" s="93"/>
    </row>
    <row r="11928" spans="21:34" x14ac:dyDescent="0.3">
      <c r="U11928" s="311" t="s">
        <v>21685</v>
      </c>
      <c r="V11928" s="312">
        <v>117018</v>
      </c>
      <c r="X11928" s="267" t="s">
        <v>63783</v>
      </c>
      <c r="Y11928" s="268">
        <v>2122.9299999999998</v>
      </c>
      <c r="AA11928" s="229" t="s">
        <v>53487</v>
      </c>
      <c r="AB11928" s="230">
        <v>15418</v>
      </c>
      <c r="AD11928" s="209" t="s">
        <v>25893</v>
      </c>
      <c r="AE11928" s="210">
        <v>4135</v>
      </c>
      <c r="AF11928" s="93"/>
      <c r="AG11928" s="93"/>
      <c r="AH11928" s="93"/>
    </row>
    <row r="11929" spans="21:34" x14ac:dyDescent="0.3">
      <c r="U11929" s="311" t="s">
        <v>21686</v>
      </c>
      <c r="V11929" s="312">
        <v>35383.629999999997</v>
      </c>
      <c r="X11929" s="267" t="s">
        <v>63784</v>
      </c>
      <c r="Y11929" s="268">
        <v>1054.17</v>
      </c>
      <c r="AA11929" s="229" t="s">
        <v>50352</v>
      </c>
      <c r="AB11929" s="230">
        <v>2165</v>
      </c>
      <c r="AD11929" s="209" t="s">
        <v>25894</v>
      </c>
      <c r="AE11929" s="210">
        <v>16425</v>
      </c>
      <c r="AF11929" s="93"/>
      <c r="AG11929" s="93"/>
      <c r="AH11929" s="93"/>
    </row>
    <row r="11930" spans="21:34" x14ac:dyDescent="0.3">
      <c r="U11930" s="311" t="s">
        <v>69496</v>
      </c>
      <c r="V11930" s="312">
        <v>17000</v>
      </c>
      <c r="X11930" s="267" t="s">
        <v>59794</v>
      </c>
      <c r="Y11930" s="268">
        <v>26810</v>
      </c>
      <c r="AA11930" s="229" t="s">
        <v>50353</v>
      </c>
      <c r="AB11930" s="230">
        <v>12000</v>
      </c>
      <c r="AD11930" s="209" t="s">
        <v>25895</v>
      </c>
      <c r="AE11930" s="210">
        <v>583.30999999999995</v>
      </c>
      <c r="AF11930" s="93"/>
      <c r="AG11930" s="93"/>
      <c r="AH11930" s="93"/>
    </row>
    <row r="11931" spans="21:34" x14ac:dyDescent="0.3">
      <c r="U11931" s="311" t="s">
        <v>21687</v>
      </c>
      <c r="V11931" s="312">
        <v>352522.86</v>
      </c>
      <c r="X11931" s="267" t="s">
        <v>59795</v>
      </c>
      <c r="Y11931" s="268">
        <v>2050.9299999999998</v>
      </c>
      <c r="AA11931" s="229" t="s">
        <v>50354</v>
      </c>
      <c r="AB11931" s="230">
        <v>917.96</v>
      </c>
      <c r="AD11931" s="209" t="s">
        <v>25896</v>
      </c>
      <c r="AE11931" s="210">
        <v>54.57</v>
      </c>
      <c r="AF11931" s="93"/>
      <c r="AG11931" s="93"/>
      <c r="AH11931" s="93"/>
    </row>
    <row r="11932" spans="21:34" x14ac:dyDescent="0.3">
      <c r="U11932" s="311" t="s">
        <v>54391</v>
      </c>
      <c r="V11932" s="312">
        <v>51405.120000000003</v>
      </c>
      <c r="X11932" s="267" t="s">
        <v>59796</v>
      </c>
      <c r="Y11932" s="268">
        <v>6568.45</v>
      </c>
      <c r="AA11932" s="229" t="s">
        <v>50355</v>
      </c>
      <c r="AB11932" s="230">
        <v>1662.9</v>
      </c>
      <c r="AD11932" s="209" t="s">
        <v>25897</v>
      </c>
      <c r="AE11932" s="210">
        <v>2951.65</v>
      </c>
      <c r="AF11932" s="93"/>
      <c r="AG11932" s="93"/>
      <c r="AH11932" s="93"/>
    </row>
    <row r="11933" spans="21:34" x14ac:dyDescent="0.3">
      <c r="U11933" s="311" t="s">
        <v>21688</v>
      </c>
      <c r="V11933" s="312">
        <v>86325.3</v>
      </c>
      <c r="X11933" s="267" t="s">
        <v>53561</v>
      </c>
      <c r="Y11933" s="268">
        <v>3467</v>
      </c>
      <c r="AA11933" s="229" t="s">
        <v>53488</v>
      </c>
      <c r="AB11933" s="230">
        <v>15.81</v>
      </c>
      <c r="AD11933" s="209" t="s">
        <v>25898</v>
      </c>
      <c r="AE11933" s="210">
        <v>7447.31</v>
      </c>
      <c r="AF11933" s="93"/>
      <c r="AG11933" s="93"/>
      <c r="AH11933" s="93"/>
    </row>
    <row r="11934" spans="21:34" x14ac:dyDescent="0.3">
      <c r="U11934" s="311" t="s">
        <v>21689</v>
      </c>
      <c r="V11934" s="312">
        <v>267664.37</v>
      </c>
      <c r="X11934" s="267" t="s">
        <v>56522</v>
      </c>
      <c r="Y11934" s="268">
        <v>570.75</v>
      </c>
      <c r="AA11934" s="229" t="s">
        <v>53489</v>
      </c>
      <c r="AB11934" s="230">
        <v>633.67999999999995</v>
      </c>
      <c r="AD11934" s="209" t="s">
        <v>25899</v>
      </c>
      <c r="AE11934" s="210">
        <v>3690</v>
      </c>
      <c r="AF11934" s="93"/>
      <c r="AG11934" s="93"/>
      <c r="AH11934" s="93"/>
    </row>
    <row r="11935" spans="21:34" x14ac:dyDescent="0.3">
      <c r="U11935" s="311" t="s">
        <v>54392</v>
      </c>
      <c r="V11935" s="312">
        <v>1478.11</v>
      </c>
      <c r="X11935" s="267" t="s">
        <v>26706</v>
      </c>
      <c r="Y11935" s="268">
        <v>43.67</v>
      </c>
      <c r="AA11935" s="229" t="s">
        <v>50356</v>
      </c>
      <c r="AB11935" s="230">
        <v>3.96</v>
      </c>
      <c r="AD11935" s="209" t="s">
        <v>25900</v>
      </c>
      <c r="AE11935" s="210">
        <v>282.27999999999997</v>
      </c>
      <c r="AF11935" s="93"/>
      <c r="AG11935" s="93"/>
      <c r="AH11935" s="93"/>
    </row>
    <row r="11936" spans="21:34" x14ac:dyDescent="0.3">
      <c r="U11936" s="311" t="s">
        <v>21691</v>
      </c>
      <c r="V11936" s="312">
        <v>33076.75</v>
      </c>
      <c r="X11936" s="267" t="s">
        <v>35553</v>
      </c>
      <c r="Y11936" s="268">
        <v>139.83000000000001</v>
      </c>
      <c r="AA11936" s="229" t="s">
        <v>50357</v>
      </c>
      <c r="AB11936" s="230">
        <v>158.9</v>
      </c>
      <c r="AD11936" s="209" t="s">
        <v>25901</v>
      </c>
      <c r="AE11936" s="210">
        <v>800.02</v>
      </c>
      <c r="AF11936" s="93"/>
      <c r="AG11936" s="93"/>
      <c r="AH11936" s="93"/>
    </row>
    <row r="11937" spans="21:34" x14ac:dyDescent="0.3">
      <c r="U11937" s="311" t="s">
        <v>36352</v>
      </c>
      <c r="V11937" s="312">
        <v>-57343.37</v>
      </c>
      <c r="X11937" s="267" t="s">
        <v>35554</v>
      </c>
      <c r="Y11937" s="268">
        <v>1943.58</v>
      </c>
      <c r="AA11937" s="229" t="s">
        <v>36644</v>
      </c>
      <c r="AB11937" s="230">
        <v>87751.4</v>
      </c>
      <c r="AD11937" s="209" t="s">
        <v>25902</v>
      </c>
      <c r="AE11937" s="210">
        <v>117.99</v>
      </c>
      <c r="AF11937" s="93"/>
      <c r="AG11937" s="93"/>
      <c r="AH11937" s="93"/>
    </row>
    <row r="11938" spans="21:34" x14ac:dyDescent="0.3">
      <c r="U11938" s="311" t="s">
        <v>21692</v>
      </c>
      <c r="V11938" s="312">
        <v>16886.05</v>
      </c>
      <c r="X11938" s="267" t="s">
        <v>53568</v>
      </c>
      <c r="Y11938" s="268">
        <v>2.0699999999999998</v>
      </c>
      <c r="AA11938" s="229" t="s">
        <v>26346</v>
      </c>
      <c r="AB11938" s="230">
        <v>176875.69</v>
      </c>
      <c r="AD11938" s="209" t="s">
        <v>25903</v>
      </c>
      <c r="AE11938" s="210">
        <v>2846.69</v>
      </c>
      <c r="AF11938" s="93"/>
      <c r="AG11938" s="93"/>
      <c r="AH11938" s="93"/>
    </row>
    <row r="11939" spans="21:34" x14ac:dyDescent="0.3">
      <c r="U11939" s="311" t="s">
        <v>69497</v>
      </c>
      <c r="V11939" s="312">
        <v>41371.199999999997</v>
      </c>
      <c r="X11939" s="267" t="s">
        <v>26707</v>
      </c>
      <c r="Y11939" s="268">
        <v>39938.980000000003</v>
      </c>
      <c r="AA11939" s="229" t="s">
        <v>47204</v>
      </c>
      <c r="AB11939" s="230">
        <v>1074.78</v>
      </c>
      <c r="AD11939" s="209" t="s">
        <v>25904</v>
      </c>
      <c r="AE11939" s="210">
        <v>17691.48</v>
      </c>
      <c r="AF11939" s="93"/>
      <c r="AG11939" s="93"/>
      <c r="AH11939" s="93"/>
    </row>
    <row r="11940" spans="21:34" x14ac:dyDescent="0.3">
      <c r="U11940" s="311" t="s">
        <v>21765</v>
      </c>
      <c r="V11940" s="312">
        <v>23184.05</v>
      </c>
      <c r="X11940" s="267" t="s">
        <v>26709</v>
      </c>
      <c r="Y11940" s="268">
        <v>819.71</v>
      </c>
      <c r="AA11940" s="229" t="s">
        <v>26347</v>
      </c>
      <c r="AB11940" s="230">
        <v>12486</v>
      </c>
      <c r="AD11940" s="209" t="s">
        <v>25905</v>
      </c>
      <c r="AE11940" s="210">
        <v>262.54000000000002</v>
      </c>
      <c r="AF11940" s="93"/>
      <c r="AG11940" s="93"/>
      <c r="AH11940" s="93"/>
    </row>
    <row r="11941" spans="21:34" x14ac:dyDescent="0.3">
      <c r="U11941" s="311" t="s">
        <v>21767</v>
      </c>
      <c r="V11941" s="312">
        <v>251348.39</v>
      </c>
      <c r="X11941" s="267" t="s">
        <v>48231</v>
      </c>
      <c r="Y11941" s="268">
        <v>-907.57</v>
      </c>
      <c r="AA11941" s="229" t="s">
        <v>26348</v>
      </c>
      <c r="AB11941" s="230">
        <v>300075.71000000002</v>
      </c>
      <c r="AD11941" s="209" t="s">
        <v>25906</v>
      </c>
      <c r="AE11941" s="210">
        <v>4084</v>
      </c>
      <c r="AF11941" s="93"/>
      <c r="AG11941" s="93"/>
      <c r="AH11941" s="93"/>
    </row>
    <row r="11942" spans="21:34" x14ac:dyDescent="0.3">
      <c r="U11942" s="311" t="s">
        <v>21769</v>
      </c>
      <c r="V11942" s="312">
        <v>106291.21</v>
      </c>
      <c r="X11942" s="267" t="s">
        <v>49124</v>
      </c>
      <c r="Y11942" s="268">
        <v>1308730.1499999999</v>
      </c>
      <c r="AA11942" s="229" t="s">
        <v>26349</v>
      </c>
      <c r="AB11942" s="230">
        <v>5864.59</v>
      </c>
      <c r="AD11942" s="209" t="s">
        <v>25907</v>
      </c>
      <c r="AE11942" s="210">
        <v>1027.19</v>
      </c>
      <c r="AF11942" s="93"/>
      <c r="AG11942" s="93"/>
      <c r="AH11942" s="93"/>
    </row>
    <row r="11943" spans="21:34" x14ac:dyDescent="0.3">
      <c r="U11943" s="311" t="s">
        <v>35141</v>
      </c>
      <c r="V11943" s="312">
        <v>6733.73</v>
      </c>
      <c r="X11943" s="267" t="s">
        <v>53570</v>
      </c>
      <c r="Y11943" s="268">
        <v>6140</v>
      </c>
      <c r="AA11943" s="229" t="s">
        <v>26350</v>
      </c>
      <c r="AB11943" s="230">
        <v>5497.08</v>
      </c>
      <c r="AD11943" s="209" t="s">
        <v>25908</v>
      </c>
      <c r="AE11943" s="210">
        <v>78.58</v>
      </c>
      <c r="AF11943" s="93"/>
      <c r="AG11943" s="93"/>
      <c r="AH11943" s="93"/>
    </row>
    <row r="11944" spans="21:34" x14ac:dyDescent="0.3">
      <c r="U11944" s="311" t="s">
        <v>21775</v>
      </c>
      <c r="V11944" s="312">
        <v>14367.67</v>
      </c>
      <c r="X11944" s="267" t="s">
        <v>56523</v>
      </c>
      <c r="Y11944" s="268">
        <v>16312.64</v>
      </c>
      <c r="AA11944" s="229" t="s">
        <v>26351</v>
      </c>
      <c r="AB11944" s="230">
        <v>15894.32</v>
      </c>
      <c r="AD11944" s="209" t="s">
        <v>25909</v>
      </c>
      <c r="AE11944" s="210">
        <v>67.650000000000006</v>
      </c>
      <c r="AF11944" s="93"/>
      <c r="AG11944" s="93"/>
      <c r="AH11944" s="93"/>
    </row>
    <row r="11945" spans="21:34" x14ac:dyDescent="0.3">
      <c r="U11945" s="311" t="s">
        <v>62888</v>
      </c>
      <c r="V11945" s="312">
        <v>73333.45</v>
      </c>
      <c r="X11945" s="267" t="s">
        <v>56524</v>
      </c>
      <c r="Y11945" s="268">
        <v>77229.55</v>
      </c>
      <c r="AA11945" s="229" t="s">
        <v>36645</v>
      </c>
      <c r="AB11945" s="230">
        <v>608060.25</v>
      </c>
      <c r="AD11945" s="209" t="s">
        <v>25910</v>
      </c>
      <c r="AE11945" s="210">
        <v>51174.44</v>
      </c>
      <c r="AF11945" s="93"/>
      <c r="AG11945" s="93"/>
      <c r="AH11945" s="93"/>
    </row>
    <row r="11946" spans="21:34" x14ac:dyDescent="0.3">
      <c r="U11946" s="311" t="s">
        <v>40803</v>
      </c>
      <c r="V11946" s="312">
        <v>3882.19</v>
      </c>
      <c r="X11946" s="267" t="s">
        <v>56525</v>
      </c>
      <c r="Y11946" s="268">
        <v>8496.75</v>
      </c>
      <c r="AA11946" s="229" t="s">
        <v>53490</v>
      </c>
      <c r="AB11946" s="230">
        <v>40859.160000000003</v>
      </c>
      <c r="AD11946" s="209" t="s">
        <v>25911</v>
      </c>
      <c r="AE11946" s="210">
        <v>14493.76</v>
      </c>
      <c r="AF11946" s="93"/>
      <c r="AG11946" s="93"/>
      <c r="AH11946" s="93"/>
    </row>
    <row r="11947" spans="21:34" x14ac:dyDescent="0.3">
      <c r="U11947" s="311" t="s">
        <v>21776</v>
      </c>
      <c r="V11947" s="312">
        <v>15885</v>
      </c>
      <c r="X11947" s="267" t="s">
        <v>56526</v>
      </c>
      <c r="Y11947" s="268">
        <v>438.77</v>
      </c>
      <c r="AA11947" s="229" t="s">
        <v>53491</v>
      </c>
      <c r="AB11947" s="230">
        <v>2320.25</v>
      </c>
      <c r="AD11947" s="209" t="s">
        <v>25912</v>
      </c>
      <c r="AE11947" s="210">
        <v>13686.08</v>
      </c>
      <c r="AF11947" s="93"/>
      <c r="AG11947" s="93"/>
      <c r="AH11947" s="93"/>
    </row>
    <row r="11948" spans="21:34" x14ac:dyDescent="0.3">
      <c r="U11948" s="311" t="s">
        <v>43260</v>
      </c>
      <c r="V11948" s="312">
        <v>9000</v>
      </c>
      <c r="X11948" s="267" t="s">
        <v>56527</v>
      </c>
      <c r="Y11948" s="268">
        <v>7839.53</v>
      </c>
      <c r="AA11948" s="229" t="s">
        <v>26352</v>
      </c>
      <c r="AB11948" s="230">
        <v>2647.48</v>
      </c>
      <c r="AD11948" s="209" t="s">
        <v>25913</v>
      </c>
      <c r="AE11948" s="210">
        <v>2001.3</v>
      </c>
      <c r="AF11948" s="93"/>
      <c r="AG11948" s="93"/>
      <c r="AH11948" s="93"/>
    </row>
    <row r="11949" spans="21:34" x14ac:dyDescent="0.3">
      <c r="U11949" s="311" t="s">
        <v>21778</v>
      </c>
      <c r="V11949" s="312">
        <v>7592.1</v>
      </c>
      <c r="X11949" s="267" t="s">
        <v>56528</v>
      </c>
      <c r="Y11949" s="268">
        <v>23628.39</v>
      </c>
      <c r="AA11949" s="229" t="s">
        <v>26353</v>
      </c>
      <c r="AB11949" s="230">
        <v>95324.61</v>
      </c>
      <c r="AD11949" s="209" t="s">
        <v>25914</v>
      </c>
      <c r="AE11949" s="210">
        <v>37030</v>
      </c>
      <c r="AF11949" s="93"/>
      <c r="AG11949" s="93"/>
      <c r="AH11949" s="93"/>
    </row>
    <row r="11950" spans="21:34" x14ac:dyDescent="0.3">
      <c r="U11950" s="311" t="s">
        <v>13649</v>
      </c>
      <c r="V11950" s="312">
        <v>40469.870000000003</v>
      </c>
      <c r="X11950" s="267" t="s">
        <v>56529</v>
      </c>
      <c r="Y11950" s="268">
        <v>3765</v>
      </c>
      <c r="AA11950" s="229" t="s">
        <v>35517</v>
      </c>
      <c r="AB11950" s="230">
        <v>98867.57</v>
      </c>
      <c r="AD11950" s="209" t="s">
        <v>25915</v>
      </c>
      <c r="AE11950" s="210">
        <v>1100.94</v>
      </c>
      <c r="AF11950" s="93"/>
      <c r="AG11950" s="93"/>
      <c r="AH11950" s="93"/>
    </row>
    <row r="11951" spans="21:34" x14ac:dyDescent="0.3">
      <c r="U11951" s="311" t="s">
        <v>13650</v>
      </c>
      <c r="V11951" s="312">
        <v>110863.24</v>
      </c>
      <c r="X11951" s="267" t="s">
        <v>58664</v>
      </c>
      <c r="Y11951" s="268">
        <v>14988.05</v>
      </c>
      <c r="AA11951" s="229" t="s">
        <v>35518</v>
      </c>
      <c r="AB11951" s="230">
        <v>66249.25</v>
      </c>
      <c r="AD11951" s="209" t="s">
        <v>25916</v>
      </c>
      <c r="AE11951" s="210">
        <v>76.34</v>
      </c>
      <c r="AF11951" s="93"/>
      <c r="AG11951" s="93"/>
      <c r="AH11951" s="93"/>
    </row>
    <row r="11952" spans="21:34" x14ac:dyDescent="0.3">
      <c r="U11952" s="311" t="s">
        <v>21779</v>
      </c>
      <c r="V11952" s="312">
        <v>53125.64</v>
      </c>
      <c r="X11952" s="267" t="s">
        <v>53571</v>
      </c>
      <c r="Y11952" s="268">
        <v>1917.63</v>
      </c>
      <c r="AA11952" s="229" t="s">
        <v>35519</v>
      </c>
      <c r="AB11952" s="230">
        <v>14629</v>
      </c>
      <c r="AD11952" s="209" t="s">
        <v>25917</v>
      </c>
      <c r="AE11952" s="210">
        <v>90.08</v>
      </c>
      <c r="AF11952" s="93"/>
      <c r="AG11952" s="93"/>
      <c r="AH11952" s="93"/>
    </row>
    <row r="11953" spans="21:34" x14ac:dyDescent="0.3">
      <c r="U11953" s="311" t="s">
        <v>33679</v>
      </c>
      <c r="V11953" s="312">
        <v>16484.22</v>
      </c>
      <c r="X11953" s="267" t="s">
        <v>57794</v>
      </c>
      <c r="Y11953" s="268">
        <v>14694.73</v>
      </c>
      <c r="AA11953" s="229" t="s">
        <v>26354</v>
      </c>
      <c r="AB11953" s="230">
        <v>40908.06</v>
      </c>
      <c r="AD11953" s="209" t="s">
        <v>25918</v>
      </c>
      <c r="AE11953" s="210">
        <v>74.88</v>
      </c>
      <c r="AF11953" s="93"/>
      <c r="AG11953" s="93"/>
      <c r="AH11953" s="93"/>
    </row>
    <row r="11954" spans="21:34" x14ac:dyDescent="0.3">
      <c r="U11954" s="311" t="s">
        <v>21780</v>
      </c>
      <c r="V11954" s="312">
        <v>520449.6</v>
      </c>
      <c r="X11954" s="267" t="s">
        <v>63359</v>
      </c>
      <c r="Y11954" s="268">
        <v>-168.24</v>
      </c>
      <c r="AA11954" s="229" t="s">
        <v>26355</v>
      </c>
      <c r="AB11954" s="230">
        <v>61583.56</v>
      </c>
      <c r="AD11954" s="209" t="s">
        <v>25919</v>
      </c>
      <c r="AE11954" s="210">
        <v>6134</v>
      </c>
      <c r="AF11954" s="93"/>
      <c r="AG11954" s="93"/>
      <c r="AH11954" s="93"/>
    </row>
    <row r="11955" spans="21:34" x14ac:dyDescent="0.3">
      <c r="U11955" s="311" t="s">
        <v>58766</v>
      </c>
      <c r="V11955" s="312">
        <v>31501.58</v>
      </c>
      <c r="X11955" s="267" t="s">
        <v>64842</v>
      </c>
      <c r="Y11955" s="268">
        <v>21947.23</v>
      </c>
      <c r="AA11955" s="229" t="s">
        <v>47205</v>
      </c>
      <c r="AB11955" s="230">
        <v>19892</v>
      </c>
      <c r="AD11955" s="209" t="s">
        <v>25920</v>
      </c>
      <c r="AE11955" s="210">
        <v>8882.9500000000007</v>
      </c>
      <c r="AF11955" s="93"/>
      <c r="AG11955" s="93"/>
      <c r="AH11955" s="93"/>
    </row>
    <row r="11956" spans="21:34" x14ac:dyDescent="0.3">
      <c r="U11956" s="311" t="s">
        <v>66822</v>
      </c>
      <c r="V11956" s="312">
        <v>3029</v>
      </c>
      <c r="X11956" s="267" t="s">
        <v>64843</v>
      </c>
      <c r="Y11956" s="268">
        <v>2843.34</v>
      </c>
      <c r="AA11956" s="229" t="s">
        <v>42871</v>
      </c>
      <c r="AB11956" s="230">
        <v>28218.16</v>
      </c>
      <c r="AD11956" s="209" t="s">
        <v>25921</v>
      </c>
      <c r="AE11956" s="210">
        <v>60.42</v>
      </c>
      <c r="AF11956" s="93"/>
      <c r="AG11956" s="93"/>
      <c r="AH11956" s="93"/>
    </row>
    <row r="11957" spans="21:34" x14ac:dyDescent="0.3">
      <c r="U11957" s="311" t="s">
        <v>69498</v>
      </c>
      <c r="V11957" s="312">
        <v>2845.4</v>
      </c>
      <c r="X11957" s="267" t="s">
        <v>64844</v>
      </c>
      <c r="Y11957" s="268">
        <v>600</v>
      </c>
      <c r="AA11957" s="229" t="s">
        <v>36646</v>
      </c>
      <c r="AB11957" s="230">
        <v>9961.66</v>
      </c>
      <c r="AD11957" s="209" t="s">
        <v>25922</v>
      </c>
      <c r="AE11957" s="210">
        <v>257.39999999999998</v>
      </c>
      <c r="AF11957" s="93"/>
      <c r="AG11957" s="93"/>
      <c r="AH11957" s="93"/>
    </row>
    <row r="11958" spans="21:34" x14ac:dyDescent="0.3">
      <c r="U11958" s="311" t="s">
        <v>13652</v>
      </c>
      <c r="V11958" s="312">
        <v>161909.29999999999</v>
      </c>
      <c r="X11958" s="267" t="s">
        <v>64845</v>
      </c>
      <c r="Y11958" s="268">
        <v>1942.38</v>
      </c>
      <c r="AA11958" s="229" t="s">
        <v>48208</v>
      </c>
      <c r="AB11958" s="230">
        <v>-68.69</v>
      </c>
      <c r="AD11958" s="209" t="s">
        <v>25923</v>
      </c>
      <c r="AE11958" s="210">
        <v>545.84</v>
      </c>
      <c r="AF11958" s="93"/>
      <c r="AG11958" s="93"/>
      <c r="AH11958" s="93"/>
    </row>
    <row r="11959" spans="21:34" x14ac:dyDescent="0.3">
      <c r="U11959" s="311" t="s">
        <v>54395</v>
      </c>
      <c r="V11959" s="312">
        <v>94126.25</v>
      </c>
      <c r="X11959" s="267" t="s">
        <v>64846</v>
      </c>
      <c r="Y11959" s="268">
        <v>5510.18</v>
      </c>
      <c r="AA11959" s="229" t="s">
        <v>49111</v>
      </c>
      <c r="AB11959" s="230">
        <v>21821.15</v>
      </c>
      <c r="AD11959" s="209" t="s">
        <v>25924</v>
      </c>
      <c r="AE11959" s="210">
        <v>7002.46</v>
      </c>
      <c r="AF11959" s="93"/>
      <c r="AG11959" s="93"/>
      <c r="AH11959" s="93"/>
    </row>
    <row r="11960" spans="21:34" x14ac:dyDescent="0.3">
      <c r="U11960" s="311" t="s">
        <v>69499</v>
      </c>
      <c r="V11960" s="312">
        <v>-0.4</v>
      </c>
      <c r="X11960" s="267" t="s">
        <v>64847</v>
      </c>
      <c r="Y11960" s="268">
        <v>92.09</v>
      </c>
      <c r="AA11960" s="229" t="s">
        <v>49112</v>
      </c>
      <c r="AB11960" s="230">
        <v>1650.17</v>
      </c>
      <c r="AD11960" s="209" t="s">
        <v>25925</v>
      </c>
      <c r="AE11960" s="210">
        <v>71076.47</v>
      </c>
      <c r="AF11960" s="93"/>
      <c r="AG11960" s="93"/>
      <c r="AH11960" s="93"/>
    </row>
    <row r="11961" spans="21:34" x14ac:dyDescent="0.3">
      <c r="U11961" s="311" t="s">
        <v>13653</v>
      </c>
      <c r="V11961" s="312">
        <v>69367.86</v>
      </c>
      <c r="X11961" s="267" t="s">
        <v>64848</v>
      </c>
      <c r="Y11961" s="268">
        <v>300</v>
      </c>
      <c r="AA11961" s="229" t="s">
        <v>49113</v>
      </c>
      <c r="AB11961" s="230">
        <v>5199.82</v>
      </c>
      <c r="AD11961" s="209" t="s">
        <v>25926</v>
      </c>
      <c r="AE11961" s="210">
        <v>9243.2000000000007</v>
      </c>
      <c r="AF11961" s="93"/>
      <c r="AG11961" s="93"/>
      <c r="AH11961" s="93"/>
    </row>
    <row r="11962" spans="21:34" x14ac:dyDescent="0.3">
      <c r="U11962" s="311" t="s">
        <v>21784</v>
      </c>
      <c r="V11962" s="312">
        <v>356600.35</v>
      </c>
      <c r="X11962" s="267" t="s">
        <v>64849</v>
      </c>
      <c r="Y11962" s="268">
        <v>5049.83</v>
      </c>
      <c r="AA11962" s="229" t="s">
        <v>49114</v>
      </c>
      <c r="AB11962" s="230">
        <v>3354.8</v>
      </c>
      <c r="AD11962" s="209" t="s">
        <v>25927</v>
      </c>
      <c r="AE11962" s="210">
        <v>32252.73</v>
      </c>
      <c r="AF11962" s="93"/>
      <c r="AG11962" s="93"/>
      <c r="AH11962" s="93"/>
    </row>
    <row r="11963" spans="21:34" x14ac:dyDescent="0.3">
      <c r="U11963" s="311" t="s">
        <v>39225</v>
      </c>
      <c r="V11963" s="312">
        <v>99773.43</v>
      </c>
      <c r="X11963" s="267" t="s">
        <v>62977</v>
      </c>
      <c r="Y11963" s="268">
        <v>17791.39</v>
      </c>
      <c r="AA11963" s="229" t="s">
        <v>50358</v>
      </c>
      <c r="AB11963" s="230">
        <v>799.09</v>
      </c>
      <c r="AD11963" s="209" t="s">
        <v>25928</v>
      </c>
      <c r="AE11963" s="210">
        <v>195.65</v>
      </c>
      <c r="AF11963" s="93"/>
      <c r="AG11963" s="93"/>
      <c r="AH11963" s="93"/>
    </row>
    <row r="11964" spans="21:34" x14ac:dyDescent="0.3">
      <c r="U11964" s="311" t="s">
        <v>13654</v>
      </c>
      <c r="V11964" s="312">
        <v>1257410.6000000001</v>
      </c>
      <c r="X11964" s="267" t="s">
        <v>57795</v>
      </c>
      <c r="Y11964" s="268">
        <v>38000</v>
      </c>
      <c r="AA11964" s="229" t="s">
        <v>48209</v>
      </c>
      <c r="AB11964" s="230">
        <v>19750.89</v>
      </c>
      <c r="AD11964" s="209" t="s">
        <v>25929</v>
      </c>
      <c r="AE11964" s="210">
        <v>43826.46</v>
      </c>
      <c r="AF11964" s="93"/>
      <c r="AG11964" s="93"/>
      <c r="AH11964" s="93"/>
    </row>
    <row r="11965" spans="21:34" x14ac:dyDescent="0.3">
      <c r="U11965" s="311" t="s">
        <v>21785</v>
      </c>
      <c r="V11965" s="312">
        <v>90902.55</v>
      </c>
      <c r="X11965" s="267" t="s">
        <v>53572</v>
      </c>
      <c r="Y11965" s="268">
        <v>199986.9</v>
      </c>
      <c r="AA11965" s="229" t="s">
        <v>45494</v>
      </c>
      <c r="AB11965" s="230">
        <v>169950.75</v>
      </c>
      <c r="AD11965" s="209" t="s">
        <v>25930</v>
      </c>
      <c r="AE11965" s="210">
        <v>464.36</v>
      </c>
      <c r="AF11965" s="93"/>
      <c r="AG11965" s="93"/>
      <c r="AH11965" s="93"/>
    </row>
    <row r="11966" spans="21:34" x14ac:dyDescent="0.3">
      <c r="U11966" s="311" t="s">
        <v>69500</v>
      </c>
      <c r="V11966" s="312">
        <v>-57710.13</v>
      </c>
      <c r="X11966" s="267" t="s">
        <v>53573</v>
      </c>
      <c r="Y11966" s="268">
        <v>125172.53</v>
      </c>
      <c r="AA11966" s="229" t="s">
        <v>45495</v>
      </c>
      <c r="AB11966" s="230">
        <v>13001.25</v>
      </c>
      <c r="AD11966" s="209" t="s">
        <v>25931</v>
      </c>
      <c r="AE11966" s="210">
        <v>11119.64</v>
      </c>
      <c r="AF11966" s="93"/>
      <c r="AG11966" s="93"/>
      <c r="AH11966" s="93"/>
    </row>
    <row r="11967" spans="21:34" x14ac:dyDescent="0.3">
      <c r="U11967" s="311" t="s">
        <v>21786</v>
      </c>
      <c r="V11967" s="312">
        <v>13736.12</v>
      </c>
      <c r="X11967" s="267" t="s">
        <v>53574</v>
      </c>
      <c r="Y11967" s="268">
        <v>26640.9</v>
      </c>
      <c r="AA11967" s="229" t="s">
        <v>50359</v>
      </c>
      <c r="AB11967" s="230">
        <v>478</v>
      </c>
      <c r="AD11967" s="209" t="s">
        <v>25932</v>
      </c>
      <c r="AE11967" s="210">
        <v>27397.599999999999</v>
      </c>
      <c r="AF11967" s="93"/>
      <c r="AG11967" s="93"/>
      <c r="AH11967" s="93"/>
    </row>
    <row r="11968" spans="21:34" x14ac:dyDescent="0.3">
      <c r="U11968" s="311" t="s">
        <v>33693</v>
      </c>
      <c r="V11968" s="312">
        <v>32879.96</v>
      </c>
      <c r="X11968" s="267" t="s">
        <v>53575</v>
      </c>
      <c r="Y11968" s="268">
        <v>1155.2</v>
      </c>
      <c r="AA11968" s="229" t="s">
        <v>26421</v>
      </c>
      <c r="AB11968" s="230">
        <v>-53.28</v>
      </c>
      <c r="AD11968" s="209" t="s">
        <v>25933</v>
      </c>
      <c r="AE11968" s="210">
        <v>750.75</v>
      </c>
      <c r="AF11968" s="93"/>
      <c r="AG11968" s="93"/>
      <c r="AH11968" s="93"/>
    </row>
    <row r="11969" spans="21:34" x14ac:dyDescent="0.3">
      <c r="U11969" s="311" t="s">
        <v>21826</v>
      </c>
      <c r="V11969" s="312">
        <v>3900</v>
      </c>
      <c r="X11969" s="267" t="s">
        <v>53576</v>
      </c>
      <c r="Y11969" s="268">
        <v>105891.8</v>
      </c>
      <c r="AA11969" s="229" t="s">
        <v>45496</v>
      </c>
      <c r="AB11969" s="230">
        <v>2871766.37</v>
      </c>
      <c r="AD11969" s="209" t="s">
        <v>25934</v>
      </c>
      <c r="AE11969" s="210">
        <v>1795.7</v>
      </c>
      <c r="AF11969" s="93"/>
      <c r="AG11969" s="93"/>
      <c r="AH11969" s="93"/>
    </row>
    <row r="11970" spans="21:34" x14ac:dyDescent="0.3">
      <c r="U11970" s="311" t="s">
        <v>43262</v>
      </c>
      <c r="V11970" s="312">
        <v>993.97</v>
      </c>
      <c r="X11970" s="267" t="s">
        <v>56530</v>
      </c>
      <c r="Y11970" s="268">
        <v>1331.25</v>
      </c>
      <c r="AA11970" s="229" t="s">
        <v>45497</v>
      </c>
      <c r="AB11970" s="230">
        <v>219690.88</v>
      </c>
      <c r="AD11970" s="209" t="s">
        <v>25935</v>
      </c>
      <c r="AE11970" s="210">
        <v>6102.58</v>
      </c>
      <c r="AF11970" s="93"/>
      <c r="AG11970" s="93"/>
      <c r="AH11970" s="93"/>
    </row>
    <row r="11971" spans="21:34" x14ac:dyDescent="0.3">
      <c r="U11971" s="311" t="s">
        <v>33695</v>
      </c>
      <c r="V11971" s="312">
        <v>10087.5</v>
      </c>
      <c r="X11971" s="267" t="s">
        <v>53577</v>
      </c>
      <c r="Y11971" s="268">
        <v>9641.77</v>
      </c>
      <c r="AA11971" s="229" t="s">
        <v>26430</v>
      </c>
      <c r="AB11971" s="230">
        <v>32468.5</v>
      </c>
      <c r="AD11971" s="209" t="s">
        <v>25936</v>
      </c>
      <c r="AE11971" s="210">
        <v>2609.8000000000002</v>
      </c>
      <c r="AF11971" s="93"/>
      <c r="AG11971" s="93"/>
      <c r="AH11971" s="93"/>
    </row>
    <row r="11972" spans="21:34" x14ac:dyDescent="0.3">
      <c r="U11972" s="311" t="s">
        <v>21827</v>
      </c>
      <c r="V11972" s="312">
        <v>6745</v>
      </c>
      <c r="X11972" s="267" t="s">
        <v>50365</v>
      </c>
      <c r="Y11972" s="268">
        <v>18453.060000000001</v>
      </c>
      <c r="AA11972" s="229" t="s">
        <v>26431</v>
      </c>
      <c r="AB11972" s="230">
        <v>67434.66</v>
      </c>
      <c r="AD11972" s="209" t="s">
        <v>25937</v>
      </c>
      <c r="AE11972" s="210">
        <v>1614.29</v>
      </c>
      <c r="AF11972" s="93"/>
      <c r="AG11972" s="93"/>
      <c r="AH11972" s="93"/>
    </row>
    <row r="11973" spans="21:34" x14ac:dyDescent="0.3">
      <c r="U11973" s="311" t="s">
        <v>35148</v>
      </c>
      <c r="V11973" s="312">
        <v>2265</v>
      </c>
      <c r="X11973" s="267" t="s">
        <v>59191</v>
      </c>
      <c r="Y11973" s="268">
        <v>686</v>
      </c>
      <c r="AA11973" s="229" t="s">
        <v>36648</v>
      </c>
      <c r="AB11973" s="230">
        <v>502.33</v>
      </c>
      <c r="AD11973" s="209" t="s">
        <v>25938</v>
      </c>
      <c r="AE11973" s="210">
        <v>7977.6</v>
      </c>
      <c r="AF11973" s="93"/>
      <c r="AG11973" s="93"/>
      <c r="AH11973" s="93"/>
    </row>
    <row r="11974" spans="21:34" x14ac:dyDescent="0.3">
      <c r="U11974" s="311" t="s">
        <v>61689</v>
      </c>
      <c r="V11974" s="312">
        <v>269.18</v>
      </c>
      <c r="X11974" s="267" t="s">
        <v>53578</v>
      </c>
      <c r="Y11974" s="268">
        <v>27307.75</v>
      </c>
      <c r="AA11974" s="229" t="s">
        <v>26432</v>
      </c>
      <c r="AB11974" s="230">
        <v>320146.92</v>
      </c>
      <c r="AD11974" s="209" t="s">
        <v>25939</v>
      </c>
      <c r="AE11974" s="210">
        <v>610.29999999999995</v>
      </c>
      <c r="AF11974" s="93"/>
      <c r="AG11974" s="93"/>
      <c r="AH11974" s="93"/>
    </row>
    <row r="11975" spans="21:34" x14ac:dyDescent="0.3">
      <c r="U11975" s="311" t="s">
        <v>13665</v>
      </c>
      <c r="V11975" s="312">
        <v>4284.8999999999996</v>
      </c>
      <c r="X11975" s="267" t="s">
        <v>53579</v>
      </c>
      <c r="Y11975" s="268">
        <v>16065</v>
      </c>
      <c r="AA11975" s="229" t="s">
        <v>48210</v>
      </c>
      <c r="AB11975" s="230">
        <v>1437.47</v>
      </c>
      <c r="AD11975" s="209" t="s">
        <v>25940</v>
      </c>
      <c r="AE11975" s="210">
        <v>358.63</v>
      </c>
      <c r="AF11975" s="93"/>
      <c r="AG11975" s="93"/>
      <c r="AH11975" s="93"/>
    </row>
    <row r="11976" spans="21:34" x14ac:dyDescent="0.3">
      <c r="U11976" s="311" t="s">
        <v>13666</v>
      </c>
      <c r="V11976" s="312">
        <v>12504.32</v>
      </c>
      <c r="X11976" s="267" t="s">
        <v>57796</v>
      </c>
      <c r="Y11976" s="268">
        <v>1660.78</v>
      </c>
      <c r="AA11976" s="229" t="s">
        <v>26433</v>
      </c>
      <c r="AB11976" s="230">
        <v>49813.4</v>
      </c>
      <c r="AD11976" s="209" t="s">
        <v>25941</v>
      </c>
      <c r="AE11976" s="210">
        <v>298200</v>
      </c>
      <c r="AF11976" s="93"/>
      <c r="AG11976" s="93"/>
      <c r="AH11976" s="93"/>
    </row>
    <row r="11977" spans="21:34" x14ac:dyDescent="0.3">
      <c r="U11977" s="311" t="s">
        <v>13667</v>
      </c>
      <c r="V11977" s="312">
        <v>5622.96</v>
      </c>
      <c r="X11977" s="267" t="s">
        <v>53580</v>
      </c>
      <c r="Y11977" s="268">
        <v>26325</v>
      </c>
      <c r="AA11977" s="229" t="s">
        <v>26435</v>
      </c>
      <c r="AB11977" s="230">
        <v>1308.3699999999999</v>
      </c>
      <c r="AD11977" s="209" t="s">
        <v>25942</v>
      </c>
      <c r="AE11977" s="210">
        <v>22686.79</v>
      </c>
      <c r="AF11977" s="93"/>
      <c r="AG11977" s="93"/>
      <c r="AH11977" s="93"/>
    </row>
    <row r="11978" spans="21:34" x14ac:dyDescent="0.3">
      <c r="U11978" s="311" t="s">
        <v>40804</v>
      </c>
      <c r="V11978" s="312">
        <v>8788.84</v>
      </c>
      <c r="X11978" s="267" t="s">
        <v>53581</v>
      </c>
      <c r="Y11978" s="268">
        <v>14705.09</v>
      </c>
      <c r="AA11978" s="229" t="s">
        <v>26436</v>
      </c>
      <c r="AB11978" s="230">
        <v>7172.09</v>
      </c>
      <c r="AD11978" s="209" t="s">
        <v>25943</v>
      </c>
      <c r="AE11978" s="210">
        <v>59613.24</v>
      </c>
      <c r="AF11978" s="93"/>
      <c r="AG11978" s="93"/>
      <c r="AH11978" s="93"/>
    </row>
    <row r="11979" spans="21:34" x14ac:dyDescent="0.3">
      <c r="U11979" s="311" t="s">
        <v>33696</v>
      </c>
      <c r="V11979" s="312">
        <v>15608.14</v>
      </c>
      <c r="X11979" s="267" t="s">
        <v>53582</v>
      </c>
      <c r="Y11979" s="268">
        <v>16776</v>
      </c>
      <c r="AA11979" s="229" t="s">
        <v>26437</v>
      </c>
      <c r="AB11979" s="230">
        <v>195987.56</v>
      </c>
      <c r="AD11979" s="209" t="s">
        <v>25944</v>
      </c>
      <c r="AE11979" s="210">
        <v>19976.849999999999</v>
      </c>
      <c r="AF11979" s="93"/>
      <c r="AG11979" s="93"/>
      <c r="AH11979" s="93"/>
    </row>
    <row r="11980" spans="21:34" x14ac:dyDescent="0.3">
      <c r="U11980" s="311" t="s">
        <v>21829</v>
      </c>
      <c r="V11980" s="312">
        <v>675</v>
      </c>
      <c r="X11980" s="267" t="s">
        <v>50366</v>
      </c>
      <c r="Y11980" s="268">
        <v>48092.74</v>
      </c>
      <c r="AA11980" s="229" t="s">
        <v>26438</v>
      </c>
      <c r="AB11980" s="230">
        <v>1986.21</v>
      </c>
      <c r="AD11980" s="209" t="s">
        <v>25945</v>
      </c>
      <c r="AE11980" s="210">
        <v>16728.72</v>
      </c>
      <c r="AF11980" s="93"/>
      <c r="AG11980" s="93"/>
      <c r="AH11980" s="93"/>
    </row>
    <row r="11981" spans="21:34" x14ac:dyDescent="0.3">
      <c r="U11981" s="311" t="s">
        <v>58045</v>
      </c>
      <c r="V11981" s="312">
        <v>5600</v>
      </c>
      <c r="X11981" s="267" t="s">
        <v>50367</v>
      </c>
      <c r="Y11981" s="268">
        <v>105961.01</v>
      </c>
      <c r="AA11981" s="229" t="s">
        <v>26439</v>
      </c>
      <c r="AB11981" s="230">
        <v>775.39</v>
      </c>
      <c r="AD11981" s="209" t="s">
        <v>25946</v>
      </c>
      <c r="AE11981" s="210">
        <v>115</v>
      </c>
      <c r="AF11981" s="93"/>
      <c r="AG11981" s="93"/>
      <c r="AH11981" s="93"/>
    </row>
    <row r="11982" spans="21:34" x14ac:dyDescent="0.3">
      <c r="U11982" s="311" t="s">
        <v>58046</v>
      </c>
      <c r="V11982" s="312">
        <v>569.54</v>
      </c>
      <c r="X11982" s="267" t="s">
        <v>50368</v>
      </c>
      <c r="Y11982" s="268">
        <v>13164.76</v>
      </c>
      <c r="AA11982" s="229" t="s">
        <v>26440</v>
      </c>
      <c r="AB11982" s="230">
        <v>83298.36</v>
      </c>
      <c r="AD11982" s="209" t="s">
        <v>25947</v>
      </c>
      <c r="AE11982" s="210">
        <v>3363.3</v>
      </c>
      <c r="AF11982" s="93"/>
      <c r="AG11982" s="93"/>
      <c r="AH11982" s="93"/>
    </row>
    <row r="11983" spans="21:34" x14ac:dyDescent="0.3">
      <c r="U11983" s="311" t="s">
        <v>21830</v>
      </c>
      <c r="V11983" s="312">
        <v>170681.9</v>
      </c>
      <c r="X11983" s="267" t="s">
        <v>53583</v>
      </c>
      <c r="Y11983" s="268">
        <v>2570.4699999999998</v>
      </c>
      <c r="AA11983" s="229" t="s">
        <v>26441</v>
      </c>
      <c r="AB11983" s="230">
        <v>14380</v>
      </c>
      <c r="AD11983" s="209" t="s">
        <v>25948</v>
      </c>
      <c r="AE11983" s="210">
        <v>27397.599999999999</v>
      </c>
      <c r="AF11983" s="93"/>
      <c r="AG11983" s="93"/>
      <c r="AH11983" s="93"/>
    </row>
    <row r="11984" spans="21:34" x14ac:dyDescent="0.3">
      <c r="U11984" s="311" t="s">
        <v>21831</v>
      </c>
      <c r="V11984" s="312">
        <v>3311</v>
      </c>
      <c r="X11984" s="267" t="s">
        <v>53584</v>
      </c>
      <c r="Y11984" s="268">
        <v>280592.8</v>
      </c>
      <c r="AA11984" s="229" t="s">
        <v>50360</v>
      </c>
      <c r="AB11984" s="230">
        <v>330</v>
      </c>
      <c r="AD11984" s="209" t="s">
        <v>25949</v>
      </c>
      <c r="AE11984" s="210">
        <v>7977.6</v>
      </c>
      <c r="AF11984" s="93"/>
      <c r="AG11984" s="93"/>
      <c r="AH11984" s="93"/>
    </row>
    <row r="11985" spans="21:34" x14ac:dyDescent="0.3">
      <c r="U11985" s="311" t="s">
        <v>21833</v>
      </c>
      <c r="V11985" s="312">
        <v>30872.720000000001</v>
      </c>
      <c r="X11985" s="267" t="s">
        <v>56531</v>
      </c>
      <c r="Y11985" s="268">
        <v>476.26</v>
      </c>
      <c r="AA11985" s="229" t="s">
        <v>26442</v>
      </c>
      <c r="AB11985" s="230">
        <v>29531.48</v>
      </c>
      <c r="AD11985" s="209" t="s">
        <v>25950</v>
      </c>
      <c r="AE11985" s="210">
        <v>1027.19</v>
      </c>
      <c r="AF11985" s="93"/>
      <c r="AG11985" s="93"/>
      <c r="AH11985" s="93"/>
    </row>
    <row r="11986" spans="21:34" x14ac:dyDescent="0.3">
      <c r="U11986" s="311" t="s">
        <v>58767</v>
      </c>
      <c r="V11986" s="312">
        <v>106801.14</v>
      </c>
      <c r="X11986" s="267" t="s">
        <v>39435</v>
      </c>
      <c r="Y11986" s="268">
        <v>143554.79</v>
      </c>
      <c r="AA11986" s="229" t="s">
        <v>34051</v>
      </c>
      <c r="AB11986" s="230">
        <v>68550</v>
      </c>
      <c r="AD11986" s="209" t="s">
        <v>25951</v>
      </c>
      <c r="AE11986" s="210">
        <v>6918.01</v>
      </c>
      <c r="AF11986" s="93"/>
      <c r="AG11986" s="93"/>
      <c r="AH11986" s="93"/>
    </row>
    <row r="11987" spans="21:34" x14ac:dyDescent="0.3">
      <c r="U11987" s="311" t="s">
        <v>21835</v>
      </c>
      <c r="V11987" s="312">
        <v>245498.29</v>
      </c>
      <c r="X11987" s="267" t="s">
        <v>53586</v>
      </c>
      <c r="Y11987" s="268">
        <v>20888.330000000002</v>
      </c>
      <c r="AA11987" s="229" t="s">
        <v>26445</v>
      </c>
      <c r="AB11987" s="230">
        <v>648.35</v>
      </c>
      <c r="AD11987" s="209" t="s">
        <v>25952</v>
      </c>
      <c r="AE11987" s="210">
        <v>180.25</v>
      </c>
      <c r="AF11987" s="93"/>
      <c r="AG11987" s="93"/>
      <c r="AH11987" s="93"/>
    </row>
    <row r="11988" spans="21:34" x14ac:dyDescent="0.3">
      <c r="U11988" s="311" t="s">
        <v>62363</v>
      </c>
      <c r="V11988" s="312">
        <v>76804.2</v>
      </c>
      <c r="X11988" s="267" t="s">
        <v>26714</v>
      </c>
      <c r="Y11988" s="268">
        <v>383324.24</v>
      </c>
      <c r="AA11988" s="229" t="s">
        <v>35520</v>
      </c>
      <c r="AB11988" s="230">
        <v>600</v>
      </c>
      <c r="AD11988" s="209" t="s">
        <v>25953</v>
      </c>
      <c r="AE11988" s="210">
        <v>13198.97</v>
      </c>
      <c r="AF11988" s="93"/>
      <c r="AG11988" s="93"/>
      <c r="AH11988" s="93"/>
    </row>
    <row r="11989" spans="21:34" x14ac:dyDescent="0.3">
      <c r="U11989" s="311" t="s">
        <v>21902</v>
      </c>
      <c r="V11989" s="312">
        <v>796574.13</v>
      </c>
      <c r="X11989" s="267" t="s">
        <v>57797</v>
      </c>
      <c r="Y11989" s="268">
        <v>220200.77</v>
      </c>
      <c r="AA11989" s="229" t="s">
        <v>26446</v>
      </c>
      <c r="AB11989" s="230">
        <v>66291.02</v>
      </c>
      <c r="AD11989" s="209" t="s">
        <v>25954</v>
      </c>
      <c r="AE11989" s="210">
        <v>5679.04</v>
      </c>
      <c r="AF11989" s="93"/>
      <c r="AG11989" s="93"/>
      <c r="AH11989" s="93"/>
    </row>
    <row r="11990" spans="21:34" x14ac:dyDescent="0.3">
      <c r="U11990" s="311" t="s">
        <v>21905</v>
      </c>
      <c r="V11990" s="312">
        <v>962915.12</v>
      </c>
      <c r="X11990" s="267" t="s">
        <v>60697</v>
      </c>
      <c r="Y11990" s="268">
        <v>773.62</v>
      </c>
      <c r="AA11990" s="229" t="s">
        <v>26447</v>
      </c>
      <c r="AB11990" s="230">
        <v>60377.14</v>
      </c>
      <c r="AD11990" s="209" t="s">
        <v>25955</v>
      </c>
      <c r="AE11990" s="210">
        <v>298950.75</v>
      </c>
      <c r="AF11990" s="93"/>
      <c r="AG11990" s="93"/>
      <c r="AH11990" s="93"/>
    </row>
    <row r="11991" spans="21:34" x14ac:dyDescent="0.3">
      <c r="U11991" s="311" t="s">
        <v>33717</v>
      </c>
      <c r="V11991" s="312">
        <v>237358.73</v>
      </c>
      <c r="X11991" s="267" t="s">
        <v>48233</v>
      </c>
      <c r="Y11991" s="268">
        <v>-1138.27</v>
      </c>
      <c r="AA11991" s="229" t="s">
        <v>26448</v>
      </c>
      <c r="AB11991" s="230">
        <v>64484.36</v>
      </c>
      <c r="AD11991" s="209" t="s">
        <v>25956</v>
      </c>
      <c r="AE11991" s="210">
        <v>1714.14</v>
      </c>
      <c r="AF11991" s="93"/>
      <c r="AG11991" s="93"/>
      <c r="AH11991" s="93"/>
    </row>
    <row r="11992" spans="21:34" x14ac:dyDescent="0.3">
      <c r="U11992" s="311" t="s">
        <v>39232</v>
      </c>
      <c r="V11992" s="312">
        <v>282200.27</v>
      </c>
      <c r="X11992" s="267" t="s">
        <v>57798</v>
      </c>
      <c r="Y11992" s="268">
        <v>170964.32</v>
      </c>
      <c r="AA11992" s="229" t="s">
        <v>26449</v>
      </c>
      <c r="AB11992" s="230">
        <v>36236.870000000003</v>
      </c>
      <c r="AD11992" s="209" t="s">
        <v>25957</v>
      </c>
      <c r="AE11992" s="210">
        <v>14131.73</v>
      </c>
      <c r="AF11992" s="93"/>
      <c r="AG11992" s="93"/>
      <c r="AH11992" s="93"/>
    </row>
    <row r="11993" spans="21:34" x14ac:dyDescent="0.3">
      <c r="U11993" s="311" t="s">
        <v>21906</v>
      </c>
      <c r="V11993" s="312">
        <v>154491.75</v>
      </c>
      <c r="X11993" s="267" t="s">
        <v>56532</v>
      </c>
      <c r="Y11993" s="268">
        <v>15350.71</v>
      </c>
      <c r="AA11993" s="229" t="s">
        <v>35521</v>
      </c>
      <c r="AB11993" s="230">
        <v>9243.91</v>
      </c>
      <c r="AD11993" s="209" t="s">
        <v>25958</v>
      </c>
      <c r="AE11993" s="210">
        <v>252.37</v>
      </c>
      <c r="AF11993" s="93"/>
      <c r="AG11993" s="93"/>
      <c r="AH11993" s="93"/>
    </row>
    <row r="11994" spans="21:34" x14ac:dyDescent="0.3">
      <c r="U11994" s="311" t="s">
        <v>33719</v>
      </c>
      <c r="V11994" s="312">
        <v>35774.46</v>
      </c>
      <c r="X11994" s="267" t="s">
        <v>56533</v>
      </c>
      <c r="Y11994" s="268">
        <v>1174.33</v>
      </c>
      <c r="AA11994" s="229" t="s">
        <v>35522</v>
      </c>
      <c r="AB11994" s="230">
        <v>16987.330000000002</v>
      </c>
      <c r="AD11994" s="209" t="s">
        <v>25959</v>
      </c>
      <c r="AE11994" s="210">
        <v>28550.82</v>
      </c>
      <c r="AF11994" s="93"/>
      <c r="AG11994" s="93"/>
      <c r="AH11994" s="93"/>
    </row>
    <row r="11995" spans="21:34" x14ac:dyDescent="0.3">
      <c r="U11995" s="311" t="s">
        <v>62364</v>
      </c>
      <c r="V11995" s="312">
        <v>43879.41</v>
      </c>
      <c r="X11995" s="267" t="s">
        <v>56534</v>
      </c>
      <c r="Y11995" s="268">
        <v>3760.92</v>
      </c>
      <c r="AA11995" s="229" t="s">
        <v>26452</v>
      </c>
      <c r="AB11995" s="230">
        <v>31549.65</v>
      </c>
      <c r="AD11995" s="209" t="s">
        <v>25960</v>
      </c>
      <c r="AE11995" s="210">
        <v>75082.399999999994</v>
      </c>
      <c r="AF11995" s="93"/>
      <c r="AG11995" s="93"/>
      <c r="AH11995" s="93"/>
    </row>
    <row r="11996" spans="21:34" x14ac:dyDescent="0.3">
      <c r="U11996" s="311" t="s">
        <v>69501</v>
      </c>
      <c r="V11996" s="312">
        <v>181.4</v>
      </c>
      <c r="X11996" s="267" t="s">
        <v>64850</v>
      </c>
      <c r="Y11996" s="268">
        <v>55.68</v>
      </c>
      <c r="AA11996" s="229" t="s">
        <v>26453</v>
      </c>
      <c r="AB11996" s="230">
        <v>124798.84</v>
      </c>
      <c r="AD11996" s="209" t="s">
        <v>25961</v>
      </c>
      <c r="AE11996" s="210">
        <v>28590.46</v>
      </c>
      <c r="AF11996" s="93"/>
      <c r="AG11996" s="93"/>
      <c r="AH11996" s="93"/>
    </row>
    <row r="11997" spans="21:34" x14ac:dyDescent="0.3">
      <c r="U11997" s="311" t="s">
        <v>36365</v>
      </c>
      <c r="V11997" s="312">
        <v>9967.7099999999991</v>
      </c>
      <c r="X11997" s="267" t="s">
        <v>45520</v>
      </c>
      <c r="Y11997" s="268">
        <v>20750</v>
      </c>
      <c r="AA11997" s="229" t="s">
        <v>36649</v>
      </c>
      <c r="AB11997" s="230">
        <v>4257.2</v>
      </c>
      <c r="AD11997" s="209" t="s">
        <v>25962</v>
      </c>
      <c r="AE11997" s="210">
        <v>10269</v>
      </c>
      <c r="AF11997" s="93"/>
      <c r="AG11997" s="93"/>
      <c r="AH11997" s="93"/>
    </row>
    <row r="11998" spans="21:34" x14ac:dyDescent="0.3">
      <c r="U11998" s="311" t="s">
        <v>13678</v>
      </c>
      <c r="V11998" s="312">
        <v>7678.67</v>
      </c>
      <c r="X11998" s="267" t="s">
        <v>49125</v>
      </c>
      <c r="Y11998" s="268">
        <v>1562.88</v>
      </c>
      <c r="AA11998" s="229" t="s">
        <v>26454</v>
      </c>
      <c r="AB11998" s="230">
        <v>67089.97</v>
      </c>
      <c r="AD11998" s="209" t="s">
        <v>25963</v>
      </c>
      <c r="AE11998" s="210">
        <v>37.26</v>
      </c>
      <c r="AF11998" s="93"/>
      <c r="AG11998" s="93"/>
      <c r="AH11998" s="93"/>
    </row>
    <row r="11999" spans="21:34" x14ac:dyDescent="0.3">
      <c r="U11999" s="311" t="s">
        <v>40805</v>
      </c>
      <c r="V11999" s="312">
        <v>177711.42</v>
      </c>
      <c r="X11999" s="267" t="s">
        <v>63360</v>
      </c>
      <c r="Y11999" s="268">
        <v>-13.49</v>
      </c>
      <c r="AA11999" s="229" t="s">
        <v>26455</v>
      </c>
      <c r="AB11999" s="230">
        <v>70666.990000000005</v>
      </c>
      <c r="AD11999" s="209" t="s">
        <v>25964</v>
      </c>
      <c r="AE11999" s="210">
        <v>390.93</v>
      </c>
      <c r="AF11999" s="93"/>
      <c r="AG11999" s="93"/>
      <c r="AH11999" s="93"/>
    </row>
    <row r="12000" spans="21:34" x14ac:dyDescent="0.3">
      <c r="U12000" s="311" t="s">
        <v>43263</v>
      </c>
      <c r="V12000" s="312">
        <v>425014.46</v>
      </c>
      <c r="X12000" s="267" t="s">
        <v>55364</v>
      </c>
      <c r="Y12000" s="268">
        <v>20289.29</v>
      </c>
      <c r="AA12000" s="229" t="s">
        <v>26456</v>
      </c>
      <c r="AB12000" s="230">
        <v>17692.37</v>
      </c>
      <c r="AD12000" s="209" t="s">
        <v>25965</v>
      </c>
      <c r="AE12000" s="210">
        <v>16425</v>
      </c>
      <c r="AF12000" s="93"/>
      <c r="AG12000" s="93"/>
      <c r="AH12000" s="93"/>
    </row>
    <row r="12001" spans="21:34" x14ac:dyDescent="0.3">
      <c r="U12001" s="311" t="s">
        <v>62365</v>
      </c>
      <c r="V12001" s="312">
        <v>3652.24</v>
      </c>
      <c r="X12001" s="267" t="s">
        <v>55365</v>
      </c>
      <c r="Y12001" s="268">
        <v>1552.07</v>
      </c>
      <c r="AA12001" s="229" t="s">
        <v>26458</v>
      </c>
      <c r="AB12001" s="230">
        <v>61385.81</v>
      </c>
      <c r="AD12001" s="209" t="s">
        <v>25966</v>
      </c>
      <c r="AE12001" s="210">
        <v>12084.51</v>
      </c>
      <c r="AF12001" s="93"/>
      <c r="AG12001" s="93"/>
      <c r="AH12001" s="93"/>
    </row>
    <row r="12002" spans="21:34" x14ac:dyDescent="0.3">
      <c r="U12002" s="311" t="s">
        <v>21912</v>
      </c>
      <c r="V12002" s="312">
        <v>339490.83</v>
      </c>
      <c r="X12002" s="267" t="s">
        <v>55366</v>
      </c>
      <c r="Y12002" s="268">
        <v>4970.88</v>
      </c>
      <c r="AA12002" s="229" t="s">
        <v>26459</v>
      </c>
      <c r="AB12002" s="230">
        <v>319.93</v>
      </c>
      <c r="AD12002" s="209" t="s">
        <v>25967</v>
      </c>
      <c r="AE12002" s="210">
        <v>232.98</v>
      </c>
      <c r="AF12002" s="93"/>
      <c r="AG12002" s="93"/>
      <c r="AH12002" s="93"/>
    </row>
    <row r="12003" spans="21:34" x14ac:dyDescent="0.3">
      <c r="U12003" s="311" t="s">
        <v>21914</v>
      </c>
      <c r="V12003" s="312">
        <v>103462.15</v>
      </c>
      <c r="X12003" s="267" t="s">
        <v>64851</v>
      </c>
      <c r="Y12003" s="268">
        <v>73.59</v>
      </c>
      <c r="AA12003" s="229" t="s">
        <v>48211</v>
      </c>
      <c r="AB12003" s="230">
        <v>-23771.81</v>
      </c>
      <c r="AD12003" s="209" t="s">
        <v>25968</v>
      </c>
      <c r="AE12003" s="210">
        <v>19976.849999999999</v>
      </c>
      <c r="AF12003" s="93"/>
      <c r="AG12003" s="93"/>
      <c r="AH12003" s="93"/>
    </row>
    <row r="12004" spans="21:34" x14ac:dyDescent="0.3">
      <c r="U12004" s="311" t="s">
        <v>21915</v>
      </c>
      <c r="V12004" s="312">
        <v>323.87</v>
      </c>
      <c r="X12004" s="267" t="s">
        <v>56535</v>
      </c>
      <c r="Y12004" s="268">
        <v>37500</v>
      </c>
      <c r="AA12004" s="229" t="s">
        <v>42872</v>
      </c>
      <c r="AB12004" s="230">
        <v>9034.65</v>
      </c>
      <c r="AD12004" s="209" t="s">
        <v>25969</v>
      </c>
      <c r="AE12004" s="210">
        <v>325.05</v>
      </c>
      <c r="AF12004" s="93"/>
      <c r="AG12004" s="93"/>
      <c r="AH12004" s="93"/>
    </row>
    <row r="12005" spans="21:34" x14ac:dyDescent="0.3">
      <c r="U12005" s="311" t="s">
        <v>13680</v>
      </c>
      <c r="V12005" s="312">
        <v>266952.34000000003</v>
      </c>
      <c r="X12005" s="267" t="s">
        <v>58665</v>
      </c>
      <c r="Y12005" s="268">
        <v>1799.67</v>
      </c>
      <c r="AA12005" s="229" t="s">
        <v>53492</v>
      </c>
      <c r="AB12005" s="230">
        <v>7507.89</v>
      </c>
      <c r="AD12005" s="209" t="s">
        <v>25970</v>
      </c>
      <c r="AE12005" s="210">
        <v>545.84</v>
      </c>
      <c r="AF12005" s="93"/>
      <c r="AG12005" s="93"/>
      <c r="AH12005" s="93"/>
    </row>
    <row r="12006" spans="21:34" x14ac:dyDescent="0.3">
      <c r="U12006" s="311" t="s">
        <v>13681</v>
      </c>
      <c r="V12006" s="312">
        <v>768534.86</v>
      </c>
      <c r="X12006" s="267" t="s">
        <v>49126</v>
      </c>
      <c r="Y12006" s="268">
        <v>130324.59</v>
      </c>
      <c r="AA12006" s="229" t="s">
        <v>53493</v>
      </c>
      <c r="AB12006" s="230">
        <v>60450</v>
      </c>
      <c r="AD12006" s="209" t="s">
        <v>25971</v>
      </c>
      <c r="AE12006" s="210">
        <v>51331.54</v>
      </c>
      <c r="AF12006" s="93"/>
      <c r="AG12006" s="93"/>
      <c r="AH12006" s="93"/>
    </row>
    <row r="12007" spans="21:34" x14ac:dyDescent="0.3">
      <c r="U12007" s="311" t="s">
        <v>13682</v>
      </c>
      <c r="V12007" s="312">
        <v>282530.46999999997</v>
      </c>
      <c r="X12007" s="267" t="s">
        <v>49127</v>
      </c>
      <c r="Y12007" s="268">
        <v>1291.1199999999999</v>
      </c>
      <c r="AA12007" s="229" t="s">
        <v>34052</v>
      </c>
      <c r="AB12007" s="230">
        <v>66362</v>
      </c>
      <c r="AD12007" s="209" t="s">
        <v>25972</v>
      </c>
      <c r="AE12007" s="210">
        <v>26168.46</v>
      </c>
      <c r="AF12007" s="93"/>
      <c r="AG12007" s="93"/>
      <c r="AH12007" s="93"/>
    </row>
    <row r="12008" spans="21:34" x14ac:dyDescent="0.3">
      <c r="U12008" s="311" t="s">
        <v>59992</v>
      </c>
      <c r="V12008" s="312">
        <v>1095.29</v>
      </c>
      <c r="X12008" s="267" t="s">
        <v>59192</v>
      </c>
      <c r="Y12008" s="268">
        <v>2300</v>
      </c>
      <c r="AA12008" s="229" t="s">
        <v>26460</v>
      </c>
      <c r="AB12008" s="230">
        <v>14384.65</v>
      </c>
      <c r="AD12008" s="209" t="s">
        <v>25973</v>
      </c>
      <c r="AE12008" s="210">
        <v>131488.89000000001</v>
      </c>
      <c r="AF12008" s="93"/>
      <c r="AG12008" s="93"/>
      <c r="AH12008" s="93"/>
    </row>
    <row r="12009" spans="21:34" x14ac:dyDescent="0.3">
      <c r="U12009" s="311" t="s">
        <v>21917</v>
      </c>
      <c r="V12009" s="312">
        <v>1347244.67</v>
      </c>
      <c r="X12009" s="267" t="s">
        <v>57799</v>
      </c>
      <c r="Y12009" s="268">
        <v>1625</v>
      </c>
      <c r="AA12009" s="229" t="s">
        <v>48212</v>
      </c>
      <c r="AB12009" s="230">
        <v>401.98</v>
      </c>
      <c r="AD12009" s="209" t="s">
        <v>25974</v>
      </c>
      <c r="AE12009" s="210">
        <v>22942.19</v>
      </c>
      <c r="AF12009" s="93"/>
      <c r="AG12009" s="93"/>
      <c r="AH12009" s="93"/>
    </row>
    <row r="12010" spans="21:34" x14ac:dyDescent="0.3">
      <c r="U12010" s="311" t="s">
        <v>21918</v>
      </c>
      <c r="V12010" s="312">
        <v>226932.11</v>
      </c>
      <c r="X12010" s="267" t="s">
        <v>49128</v>
      </c>
      <c r="Y12010" s="268">
        <v>1472.61</v>
      </c>
      <c r="AA12010" s="229" t="s">
        <v>26462</v>
      </c>
      <c r="AB12010" s="230">
        <v>4164.07</v>
      </c>
      <c r="AD12010" s="209" t="s">
        <v>25975</v>
      </c>
      <c r="AE12010" s="210">
        <v>111769.31</v>
      </c>
      <c r="AF12010" s="93"/>
      <c r="AG12010" s="93"/>
      <c r="AH12010" s="93"/>
    </row>
    <row r="12011" spans="21:34" x14ac:dyDescent="0.3">
      <c r="U12011" s="311" t="s">
        <v>21919</v>
      </c>
      <c r="V12011" s="312">
        <v>13993.01</v>
      </c>
      <c r="X12011" s="267" t="s">
        <v>49129</v>
      </c>
      <c r="Y12011" s="268">
        <v>9498.32</v>
      </c>
      <c r="AA12011" s="229" t="s">
        <v>26464</v>
      </c>
      <c r="AB12011" s="230">
        <v>1449.74</v>
      </c>
      <c r="AD12011" s="209" t="s">
        <v>25976</v>
      </c>
      <c r="AE12011" s="210">
        <v>335.27</v>
      </c>
      <c r="AF12011" s="93"/>
      <c r="AG12011" s="93"/>
      <c r="AH12011" s="93"/>
    </row>
    <row r="12012" spans="21:34" x14ac:dyDescent="0.3">
      <c r="U12012" s="311" t="s">
        <v>69502</v>
      </c>
      <c r="V12012" s="312">
        <v>59964.31</v>
      </c>
      <c r="X12012" s="267" t="s">
        <v>49130</v>
      </c>
      <c r="Y12012" s="268">
        <v>33252.01</v>
      </c>
      <c r="AA12012" s="229" t="s">
        <v>26465</v>
      </c>
      <c r="AB12012" s="230">
        <v>230.33</v>
      </c>
      <c r="AD12012" s="209" t="s">
        <v>25977</v>
      </c>
      <c r="AE12012" s="210">
        <v>33650.080000000002</v>
      </c>
      <c r="AF12012" s="93"/>
      <c r="AG12012" s="93"/>
      <c r="AH12012" s="93"/>
    </row>
    <row r="12013" spans="21:34" x14ac:dyDescent="0.3">
      <c r="U12013" s="311" t="s">
        <v>54396</v>
      </c>
      <c r="V12013" s="312">
        <v>223.96</v>
      </c>
      <c r="X12013" s="267" t="s">
        <v>49131</v>
      </c>
      <c r="Y12013" s="268">
        <v>45294.98</v>
      </c>
      <c r="AA12013" s="229" t="s">
        <v>53494</v>
      </c>
      <c r="AB12013" s="230">
        <v>452.02</v>
      </c>
      <c r="AD12013" s="209" t="s">
        <v>25978</v>
      </c>
      <c r="AE12013" s="210">
        <v>2848.61</v>
      </c>
      <c r="AF12013" s="93"/>
      <c r="AG12013" s="93"/>
      <c r="AH12013" s="93"/>
    </row>
    <row r="12014" spans="21:34" x14ac:dyDescent="0.3">
      <c r="U12014" s="311" t="s">
        <v>13683</v>
      </c>
      <c r="V12014" s="312">
        <v>665.08</v>
      </c>
      <c r="X12014" s="267" t="s">
        <v>53589</v>
      </c>
      <c r="Y12014" s="268">
        <v>4861.5200000000004</v>
      </c>
      <c r="AA12014" s="229" t="s">
        <v>53495</v>
      </c>
      <c r="AB12014" s="230">
        <v>5645.03</v>
      </c>
      <c r="AD12014" s="209" t="s">
        <v>25979</v>
      </c>
      <c r="AE12014" s="210">
        <v>643.07000000000005</v>
      </c>
      <c r="AF12014" s="93"/>
      <c r="AG12014" s="93"/>
      <c r="AH12014" s="93"/>
    </row>
    <row r="12015" spans="21:34" x14ac:dyDescent="0.3">
      <c r="U12015" s="311" t="s">
        <v>39233</v>
      </c>
      <c r="V12015" s="312">
        <v>1480.32</v>
      </c>
      <c r="X12015" s="267" t="s">
        <v>53590</v>
      </c>
      <c r="Y12015" s="268">
        <v>11202.56</v>
      </c>
      <c r="AA12015" s="229" t="s">
        <v>53496</v>
      </c>
      <c r="AB12015" s="230">
        <v>431.85</v>
      </c>
      <c r="AD12015" s="209" t="s">
        <v>25980</v>
      </c>
      <c r="AE12015" s="210">
        <v>142375.25</v>
      </c>
      <c r="AF12015" s="93"/>
      <c r="AG12015" s="93"/>
      <c r="AH12015" s="93"/>
    </row>
    <row r="12016" spans="21:34" x14ac:dyDescent="0.3">
      <c r="U12016" s="311" t="s">
        <v>21923</v>
      </c>
      <c r="V12016" s="312">
        <v>853620.68</v>
      </c>
      <c r="X12016" s="267" t="s">
        <v>57800</v>
      </c>
      <c r="Y12016" s="268">
        <v>585</v>
      </c>
      <c r="AA12016" s="229" t="s">
        <v>53497</v>
      </c>
      <c r="AB12016" s="230">
        <v>1360.44</v>
      </c>
      <c r="AD12016" s="209" t="s">
        <v>25981</v>
      </c>
      <c r="AE12016" s="210">
        <v>44500</v>
      </c>
      <c r="AF12016" s="93"/>
      <c r="AG12016" s="93"/>
      <c r="AH12016" s="93"/>
    </row>
    <row r="12017" spans="21:34" x14ac:dyDescent="0.3">
      <c r="U12017" s="311" t="s">
        <v>21924</v>
      </c>
      <c r="V12017" s="312">
        <v>1434419.95</v>
      </c>
      <c r="X12017" s="267" t="s">
        <v>53591</v>
      </c>
      <c r="Y12017" s="268">
        <v>853.54</v>
      </c>
      <c r="AA12017" s="229" t="s">
        <v>26466</v>
      </c>
      <c r="AB12017" s="230">
        <v>37975.08</v>
      </c>
      <c r="AD12017" s="209" t="s">
        <v>25982</v>
      </c>
      <c r="AE12017" s="210">
        <v>83415.86</v>
      </c>
      <c r="AF12017" s="93"/>
      <c r="AG12017" s="93"/>
      <c r="AH12017" s="93"/>
    </row>
    <row r="12018" spans="21:34" x14ac:dyDescent="0.3">
      <c r="U12018" s="311" t="s">
        <v>21925</v>
      </c>
      <c r="V12018" s="312">
        <v>47250</v>
      </c>
      <c r="X12018" s="267" t="s">
        <v>53592</v>
      </c>
      <c r="Y12018" s="268">
        <v>2887.95</v>
      </c>
      <c r="AA12018" s="229" t="s">
        <v>53498</v>
      </c>
      <c r="AB12018" s="230">
        <v>923.72</v>
      </c>
      <c r="AD12018" s="209" t="s">
        <v>25983</v>
      </c>
      <c r="AE12018" s="210">
        <v>8906.6299999999992</v>
      </c>
      <c r="AF12018" s="93"/>
      <c r="AG12018" s="93"/>
      <c r="AH12018" s="93"/>
    </row>
    <row r="12019" spans="21:34" x14ac:dyDescent="0.3">
      <c r="U12019" s="311" t="s">
        <v>62366</v>
      </c>
      <c r="V12019" s="312">
        <v>1218.03</v>
      </c>
      <c r="X12019" s="267" t="s">
        <v>53593</v>
      </c>
      <c r="Y12019" s="268">
        <v>1738.09</v>
      </c>
      <c r="AA12019" s="229" t="s">
        <v>35523</v>
      </c>
      <c r="AB12019" s="230">
        <v>141505.29</v>
      </c>
      <c r="AD12019" s="209" t="s">
        <v>25984</v>
      </c>
      <c r="AE12019" s="210">
        <v>23440.9</v>
      </c>
      <c r="AF12019" s="93"/>
      <c r="AG12019" s="93"/>
      <c r="AH12019" s="93"/>
    </row>
    <row r="12020" spans="21:34" x14ac:dyDescent="0.3">
      <c r="U12020" s="311" t="s">
        <v>21971</v>
      </c>
      <c r="V12020" s="312">
        <v>863.43</v>
      </c>
      <c r="X12020" s="267" t="s">
        <v>53595</v>
      </c>
      <c r="Y12020" s="268">
        <v>260.63</v>
      </c>
      <c r="AA12020" s="229" t="s">
        <v>53499</v>
      </c>
      <c r="AB12020" s="230">
        <v>539.9</v>
      </c>
      <c r="AD12020" s="209" t="s">
        <v>25985</v>
      </c>
      <c r="AE12020" s="210">
        <v>39200</v>
      </c>
      <c r="AF12020" s="93"/>
      <c r="AG12020" s="93"/>
      <c r="AH12020" s="93"/>
    </row>
    <row r="12021" spans="21:34" x14ac:dyDescent="0.3">
      <c r="U12021" s="311" t="s">
        <v>35171</v>
      </c>
      <c r="V12021" s="312">
        <v>208134.24</v>
      </c>
      <c r="X12021" s="267" t="s">
        <v>61562</v>
      </c>
      <c r="Y12021" s="268">
        <v>3479.72</v>
      </c>
      <c r="AA12021" s="229" t="s">
        <v>35524</v>
      </c>
      <c r="AB12021" s="230">
        <v>16051.37</v>
      </c>
      <c r="AD12021" s="209" t="s">
        <v>25986</v>
      </c>
      <c r="AE12021" s="210">
        <v>21981.03</v>
      </c>
      <c r="AF12021" s="93"/>
      <c r="AG12021" s="93"/>
      <c r="AH12021" s="93"/>
    </row>
    <row r="12022" spans="21:34" x14ac:dyDescent="0.3">
      <c r="U12022" s="311" t="s">
        <v>21972</v>
      </c>
      <c r="V12022" s="312">
        <v>36439.519999999997</v>
      </c>
      <c r="X12022" s="267" t="s">
        <v>61563</v>
      </c>
      <c r="Y12022" s="268">
        <v>23272.5</v>
      </c>
      <c r="AA12022" s="229" t="s">
        <v>36650</v>
      </c>
      <c r="AB12022" s="230">
        <v>180</v>
      </c>
      <c r="AD12022" s="209" t="s">
        <v>25987</v>
      </c>
      <c r="AE12022" s="210">
        <v>17703</v>
      </c>
      <c r="AF12022" s="93"/>
      <c r="AG12022" s="93"/>
      <c r="AH12022" s="93"/>
    </row>
    <row r="12023" spans="21:34" x14ac:dyDescent="0.3">
      <c r="U12023" s="311" t="s">
        <v>21973</v>
      </c>
      <c r="V12023" s="312">
        <v>28782.03</v>
      </c>
      <c r="X12023" s="267" t="s">
        <v>61564</v>
      </c>
      <c r="Y12023" s="268">
        <v>2051.1999999999998</v>
      </c>
      <c r="AA12023" s="229" t="s">
        <v>35525</v>
      </c>
      <c r="AB12023" s="230">
        <v>11821.89</v>
      </c>
      <c r="AD12023" s="209" t="s">
        <v>25988</v>
      </c>
      <c r="AE12023" s="210">
        <v>93796</v>
      </c>
      <c r="AF12023" s="93"/>
      <c r="AG12023" s="93"/>
      <c r="AH12023" s="93"/>
    </row>
    <row r="12024" spans="21:34" x14ac:dyDescent="0.3">
      <c r="U12024" s="311" t="s">
        <v>33728</v>
      </c>
      <c r="V12024" s="312">
        <v>9745.84</v>
      </c>
      <c r="X12024" s="267" t="s">
        <v>61565</v>
      </c>
      <c r="Y12024" s="268">
        <v>6300.43</v>
      </c>
      <c r="AA12024" s="229" t="s">
        <v>35526</v>
      </c>
      <c r="AB12024" s="230">
        <v>3984.66</v>
      </c>
      <c r="AD12024" s="209" t="s">
        <v>14105</v>
      </c>
      <c r="AE12024" s="210">
        <v>4486.8</v>
      </c>
      <c r="AF12024" s="93"/>
      <c r="AG12024" s="93"/>
      <c r="AH12024" s="93"/>
    </row>
    <row r="12025" spans="21:34" x14ac:dyDescent="0.3">
      <c r="U12025" s="311" t="s">
        <v>54400</v>
      </c>
      <c r="V12025" s="312">
        <v>11004</v>
      </c>
      <c r="X12025" s="267" t="s">
        <v>64852</v>
      </c>
      <c r="Y12025" s="268">
        <v>162.22999999999999</v>
      </c>
      <c r="AA12025" s="229" t="s">
        <v>35527</v>
      </c>
      <c r="AB12025" s="230">
        <v>5780.83</v>
      </c>
      <c r="AD12025" s="209" t="s">
        <v>14106</v>
      </c>
      <c r="AE12025" s="210">
        <v>29448.13</v>
      </c>
      <c r="AF12025" s="93"/>
      <c r="AG12025" s="93"/>
      <c r="AH12025" s="93"/>
    </row>
    <row r="12026" spans="21:34" x14ac:dyDescent="0.3">
      <c r="U12026" s="311" t="s">
        <v>54401</v>
      </c>
      <c r="V12026" s="312">
        <v>11941.54</v>
      </c>
      <c r="X12026" s="267" t="s">
        <v>61566</v>
      </c>
      <c r="Y12026" s="268">
        <v>3625.56</v>
      </c>
      <c r="AA12026" s="229" t="s">
        <v>53500</v>
      </c>
      <c r="AB12026" s="230">
        <v>22313.29</v>
      </c>
      <c r="AD12026" s="209" t="s">
        <v>14107</v>
      </c>
      <c r="AE12026" s="210">
        <v>2595.9299999999998</v>
      </c>
      <c r="AF12026" s="93"/>
      <c r="AG12026" s="93"/>
      <c r="AH12026" s="93"/>
    </row>
    <row r="12027" spans="21:34" x14ac:dyDescent="0.3">
      <c r="U12027" s="311" t="s">
        <v>33730</v>
      </c>
      <c r="V12027" s="312">
        <v>3852.22</v>
      </c>
      <c r="X12027" s="267" t="s">
        <v>59430</v>
      </c>
      <c r="Y12027" s="268">
        <v>99.02</v>
      </c>
      <c r="AA12027" s="229" t="s">
        <v>34053</v>
      </c>
      <c r="AB12027" s="230">
        <v>68976.479999999996</v>
      </c>
      <c r="AD12027" s="209" t="s">
        <v>14108</v>
      </c>
      <c r="AE12027" s="210">
        <v>6408.05</v>
      </c>
      <c r="AF12027" s="93"/>
      <c r="AG12027" s="93"/>
      <c r="AH12027" s="93"/>
    </row>
    <row r="12028" spans="21:34" x14ac:dyDescent="0.3">
      <c r="U12028" s="311" t="s">
        <v>54402</v>
      </c>
      <c r="V12028" s="312">
        <v>916.06</v>
      </c>
      <c r="X12028" s="267" t="s">
        <v>64853</v>
      </c>
      <c r="Y12028" s="268">
        <v>-771.4</v>
      </c>
      <c r="AA12028" s="229" t="s">
        <v>35528</v>
      </c>
      <c r="AB12028" s="230">
        <v>464754.77</v>
      </c>
      <c r="AD12028" s="209" t="s">
        <v>25989</v>
      </c>
      <c r="AE12028" s="210">
        <v>5759.82</v>
      </c>
      <c r="AF12028" s="93"/>
      <c r="AG12028" s="93"/>
      <c r="AH12028" s="93"/>
    </row>
    <row r="12029" spans="21:34" x14ac:dyDescent="0.3">
      <c r="U12029" s="311" t="s">
        <v>21974</v>
      </c>
      <c r="V12029" s="312">
        <v>12060.16</v>
      </c>
      <c r="X12029" s="267" t="s">
        <v>60698</v>
      </c>
      <c r="Y12029" s="268">
        <v>15613.98</v>
      </c>
      <c r="AA12029" s="229" t="s">
        <v>53501</v>
      </c>
      <c r="AB12029" s="230">
        <v>567.67999999999995</v>
      </c>
      <c r="AD12029" s="209" t="s">
        <v>25990</v>
      </c>
      <c r="AE12029" s="210">
        <v>50</v>
      </c>
      <c r="AF12029" s="93"/>
      <c r="AG12029" s="93"/>
      <c r="AH12029" s="93"/>
    </row>
    <row r="12030" spans="21:34" x14ac:dyDescent="0.3">
      <c r="U12030" s="311" t="s">
        <v>33731</v>
      </c>
      <c r="V12030" s="312">
        <v>2901</v>
      </c>
      <c r="X12030" s="267" t="s">
        <v>60699</v>
      </c>
      <c r="Y12030" s="268">
        <v>1194.42</v>
      </c>
      <c r="AA12030" s="229" t="s">
        <v>48213</v>
      </c>
      <c r="AB12030" s="230">
        <v>8345.09</v>
      </c>
      <c r="AD12030" s="209" t="s">
        <v>25991</v>
      </c>
      <c r="AE12030" s="210">
        <v>7573.27</v>
      </c>
      <c r="AF12030" s="93"/>
      <c r="AG12030" s="93"/>
      <c r="AH12030" s="93"/>
    </row>
    <row r="12031" spans="21:34" x14ac:dyDescent="0.3">
      <c r="U12031" s="311" t="s">
        <v>21978</v>
      </c>
      <c r="V12031" s="312">
        <v>24807.9</v>
      </c>
      <c r="X12031" s="267" t="s">
        <v>60700</v>
      </c>
      <c r="Y12031" s="268">
        <v>3825.48</v>
      </c>
      <c r="AA12031" s="229" t="s">
        <v>36651</v>
      </c>
      <c r="AB12031" s="230">
        <v>52790.23</v>
      </c>
      <c r="AD12031" s="209" t="s">
        <v>25992</v>
      </c>
      <c r="AE12031" s="210">
        <v>14057</v>
      </c>
      <c r="AF12031" s="93"/>
      <c r="AG12031" s="93"/>
      <c r="AH12031" s="93"/>
    </row>
    <row r="12032" spans="21:34" x14ac:dyDescent="0.3">
      <c r="U12032" s="311" t="s">
        <v>69503</v>
      </c>
      <c r="V12032" s="312">
        <v>23250</v>
      </c>
      <c r="X12032" s="267" t="s">
        <v>55367</v>
      </c>
      <c r="Y12032" s="268">
        <v>89623.47</v>
      </c>
      <c r="AA12032" s="229" t="s">
        <v>36652</v>
      </c>
      <c r="AB12032" s="230">
        <v>10689.89</v>
      </c>
      <c r="AD12032" s="209" t="s">
        <v>25993</v>
      </c>
      <c r="AE12032" s="210">
        <v>34234.720000000001</v>
      </c>
      <c r="AF12032" s="93"/>
      <c r="AG12032" s="93"/>
      <c r="AH12032" s="93"/>
    </row>
    <row r="12033" spans="21:34" x14ac:dyDescent="0.3">
      <c r="U12033" s="311" t="s">
        <v>62889</v>
      </c>
      <c r="V12033" s="312">
        <v>13912.38</v>
      </c>
      <c r="X12033" s="267" t="s">
        <v>55368</v>
      </c>
      <c r="Y12033" s="268">
        <v>94767.18</v>
      </c>
      <c r="AA12033" s="229" t="s">
        <v>35529</v>
      </c>
      <c r="AB12033" s="230">
        <v>27652.35</v>
      </c>
      <c r="AD12033" s="209" t="s">
        <v>25994</v>
      </c>
      <c r="AE12033" s="210">
        <v>60379.18</v>
      </c>
      <c r="AF12033" s="93"/>
      <c r="AG12033" s="93"/>
      <c r="AH12033" s="93"/>
    </row>
    <row r="12034" spans="21:34" x14ac:dyDescent="0.3">
      <c r="U12034" s="311" t="s">
        <v>69504</v>
      </c>
      <c r="V12034" s="312">
        <v>5.04</v>
      </c>
      <c r="X12034" s="267" t="s">
        <v>55369</v>
      </c>
      <c r="Y12034" s="268">
        <v>10574.03</v>
      </c>
      <c r="AA12034" s="229" t="s">
        <v>35530</v>
      </c>
      <c r="AB12034" s="230">
        <v>45319.97</v>
      </c>
      <c r="AD12034" s="209" t="s">
        <v>25995</v>
      </c>
      <c r="AE12034" s="210">
        <v>4455.92</v>
      </c>
      <c r="AF12034" s="93"/>
      <c r="AG12034" s="93"/>
      <c r="AH12034" s="93"/>
    </row>
    <row r="12035" spans="21:34" x14ac:dyDescent="0.3">
      <c r="U12035" s="311" t="s">
        <v>13695</v>
      </c>
      <c r="V12035" s="312">
        <v>20564.93</v>
      </c>
      <c r="X12035" s="267" t="s">
        <v>53596</v>
      </c>
      <c r="Y12035" s="268">
        <v>16749.650000000001</v>
      </c>
      <c r="AA12035" s="229" t="s">
        <v>36653</v>
      </c>
      <c r="AB12035" s="230">
        <v>27231</v>
      </c>
      <c r="AD12035" s="209" t="s">
        <v>25996</v>
      </c>
      <c r="AE12035" s="210">
        <v>13090.18</v>
      </c>
      <c r="AF12035" s="93"/>
      <c r="AG12035" s="93"/>
      <c r="AH12035" s="93"/>
    </row>
    <row r="12036" spans="21:34" x14ac:dyDescent="0.3">
      <c r="U12036" s="311" t="s">
        <v>13696</v>
      </c>
      <c r="V12036" s="312">
        <v>34524.76</v>
      </c>
      <c r="X12036" s="267" t="s">
        <v>26785</v>
      </c>
      <c r="Y12036" s="268">
        <v>16327.07</v>
      </c>
      <c r="AA12036" s="229" t="s">
        <v>40587</v>
      </c>
      <c r="AB12036" s="230">
        <v>12097.5</v>
      </c>
      <c r="AD12036" s="209" t="s">
        <v>25997</v>
      </c>
      <c r="AE12036" s="210">
        <v>5323.6</v>
      </c>
      <c r="AF12036" s="93"/>
      <c r="AG12036" s="93"/>
      <c r="AH12036" s="93"/>
    </row>
    <row r="12037" spans="21:34" x14ac:dyDescent="0.3">
      <c r="U12037" s="311" t="s">
        <v>21979</v>
      </c>
      <c r="V12037" s="312">
        <v>12869.12</v>
      </c>
      <c r="X12037" s="267" t="s">
        <v>26786</v>
      </c>
      <c r="Y12037" s="268">
        <v>42807.54</v>
      </c>
      <c r="AA12037" s="229" t="s">
        <v>39428</v>
      </c>
      <c r="AB12037" s="230">
        <v>10258857</v>
      </c>
      <c r="AD12037" s="209" t="s">
        <v>25998</v>
      </c>
      <c r="AE12037" s="210">
        <v>41006.120000000003</v>
      </c>
      <c r="AF12037" s="93"/>
      <c r="AG12037" s="93"/>
      <c r="AH12037" s="93"/>
    </row>
    <row r="12038" spans="21:34" x14ac:dyDescent="0.3">
      <c r="U12038" s="311" t="s">
        <v>21980</v>
      </c>
      <c r="V12038" s="312">
        <v>364876.99</v>
      </c>
      <c r="X12038" s="267" t="s">
        <v>26788</v>
      </c>
      <c r="Y12038" s="268">
        <v>3761.37</v>
      </c>
      <c r="AA12038" s="229" t="s">
        <v>42873</v>
      </c>
      <c r="AB12038" s="230">
        <v>2171.98</v>
      </c>
      <c r="AD12038" s="209" t="s">
        <v>25999</v>
      </c>
      <c r="AE12038" s="210">
        <v>634</v>
      </c>
      <c r="AF12038" s="93"/>
      <c r="AG12038" s="93"/>
      <c r="AH12038" s="93"/>
    </row>
    <row r="12039" spans="21:34" x14ac:dyDescent="0.3">
      <c r="U12039" s="311" t="s">
        <v>21981</v>
      </c>
      <c r="V12039" s="312">
        <v>42828</v>
      </c>
      <c r="X12039" s="267" t="s">
        <v>35559</v>
      </c>
      <c r="Y12039" s="268">
        <v>89716.12</v>
      </c>
      <c r="AA12039" s="229" t="s">
        <v>35531</v>
      </c>
      <c r="AB12039" s="230">
        <v>13000</v>
      </c>
      <c r="AD12039" s="209" t="s">
        <v>26000</v>
      </c>
      <c r="AE12039" s="210">
        <v>64660</v>
      </c>
      <c r="AF12039" s="93"/>
      <c r="AG12039" s="93"/>
      <c r="AH12039" s="93"/>
    </row>
    <row r="12040" spans="21:34" x14ac:dyDescent="0.3">
      <c r="U12040" s="311" t="s">
        <v>21982</v>
      </c>
      <c r="V12040" s="312">
        <v>1965</v>
      </c>
      <c r="X12040" s="267" t="s">
        <v>35560</v>
      </c>
      <c r="Y12040" s="268">
        <v>6869.4</v>
      </c>
      <c r="AA12040" s="229" t="s">
        <v>34054</v>
      </c>
      <c r="AB12040" s="230">
        <v>836123.91</v>
      </c>
      <c r="AD12040" s="209" t="s">
        <v>26001</v>
      </c>
      <c r="AE12040" s="210">
        <v>8683.7199999999993</v>
      </c>
      <c r="AF12040" s="93"/>
      <c r="AG12040" s="93"/>
      <c r="AH12040" s="93"/>
    </row>
    <row r="12041" spans="21:34" x14ac:dyDescent="0.3">
      <c r="U12041" s="311" t="s">
        <v>36372</v>
      </c>
      <c r="V12041" s="312">
        <v>12783.53</v>
      </c>
      <c r="X12041" s="267" t="s">
        <v>35561</v>
      </c>
      <c r="Y12041" s="268">
        <v>21999.79</v>
      </c>
      <c r="AA12041" s="229" t="s">
        <v>34055</v>
      </c>
      <c r="AB12041" s="230">
        <v>161768.13</v>
      </c>
      <c r="AD12041" s="209" t="s">
        <v>26002</v>
      </c>
      <c r="AE12041" s="210">
        <v>187883</v>
      </c>
      <c r="AF12041" s="93"/>
      <c r="AG12041" s="93"/>
      <c r="AH12041" s="93"/>
    </row>
    <row r="12042" spans="21:34" x14ac:dyDescent="0.3">
      <c r="U12042" s="311" t="s">
        <v>13697</v>
      </c>
      <c r="V12042" s="312">
        <v>38501.410000000003</v>
      </c>
      <c r="X12042" s="267" t="s">
        <v>36664</v>
      </c>
      <c r="Y12042" s="268">
        <v>23539.15</v>
      </c>
      <c r="AA12042" s="229" t="s">
        <v>35532</v>
      </c>
      <c r="AB12042" s="230">
        <v>89499.1</v>
      </c>
      <c r="AD12042" s="209" t="s">
        <v>26003</v>
      </c>
      <c r="AE12042" s="210">
        <v>4046.5</v>
      </c>
      <c r="AF12042" s="93"/>
      <c r="AG12042" s="93"/>
      <c r="AH12042" s="93"/>
    </row>
    <row r="12043" spans="21:34" x14ac:dyDescent="0.3">
      <c r="U12043" s="311" t="s">
        <v>21983</v>
      </c>
      <c r="V12043" s="312">
        <v>13373.35</v>
      </c>
      <c r="X12043" s="267" t="s">
        <v>53599</v>
      </c>
      <c r="Y12043" s="268">
        <v>12199</v>
      </c>
      <c r="AA12043" s="229" t="s">
        <v>36654</v>
      </c>
      <c r="AB12043" s="230">
        <v>44446.74</v>
      </c>
      <c r="AD12043" s="209" t="s">
        <v>14110</v>
      </c>
      <c r="AE12043" s="210">
        <v>4759.6000000000004</v>
      </c>
      <c r="AF12043" s="93"/>
      <c r="AG12043" s="93"/>
      <c r="AH12043" s="93"/>
    </row>
    <row r="12044" spans="21:34" x14ac:dyDescent="0.3">
      <c r="U12044" s="311" t="s">
        <v>21984</v>
      </c>
      <c r="V12044" s="312">
        <v>13731.88</v>
      </c>
      <c r="X12044" s="267" t="s">
        <v>53600</v>
      </c>
      <c r="Y12044" s="268">
        <v>848.18</v>
      </c>
      <c r="AA12044" s="229" t="s">
        <v>45498</v>
      </c>
      <c r="AB12044" s="230">
        <v>147.91</v>
      </c>
      <c r="AD12044" s="209" t="s">
        <v>14111</v>
      </c>
      <c r="AE12044" s="210">
        <v>673.67</v>
      </c>
      <c r="AF12044" s="93"/>
      <c r="AG12044" s="93"/>
      <c r="AH12044" s="93"/>
    </row>
    <row r="12045" spans="21:34" x14ac:dyDescent="0.3">
      <c r="U12045" s="311" t="s">
        <v>55614</v>
      </c>
      <c r="V12045" s="312">
        <v>7525.41</v>
      </c>
      <c r="X12045" s="267" t="s">
        <v>53601</v>
      </c>
      <c r="Y12045" s="268">
        <v>2988.76</v>
      </c>
      <c r="AA12045" s="229" t="s">
        <v>35533</v>
      </c>
      <c r="AB12045" s="230">
        <v>200</v>
      </c>
      <c r="AD12045" s="209" t="s">
        <v>14112</v>
      </c>
      <c r="AE12045" s="210">
        <v>1494.49</v>
      </c>
      <c r="AF12045" s="93"/>
      <c r="AG12045" s="93"/>
      <c r="AH12045" s="93"/>
    </row>
    <row r="12046" spans="21:34" x14ac:dyDescent="0.3">
      <c r="U12046" s="311" t="s">
        <v>21985</v>
      </c>
      <c r="V12046" s="312">
        <v>137700.46</v>
      </c>
      <c r="X12046" s="267" t="s">
        <v>53602</v>
      </c>
      <c r="Y12046" s="268">
        <v>2183.13</v>
      </c>
      <c r="AA12046" s="229" t="s">
        <v>53502</v>
      </c>
      <c r="AB12046" s="230">
        <v>608556.87</v>
      </c>
      <c r="AD12046" s="209" t="s">
        <v>26004</v>
      </c>
      <c r="AE12046" s="210">
        <v>36680</v>
      </c>
      <c r="AF12046" s="93"/>
      <c r="AG12046" s="93"/>
      <c r="AH12046" s="93"/>
    </row>
    <row r="12047" spans="21:34" x14ac:dyDescent="0.3">
      <c r="U12047" s="311" t="s">
        <v>69505</v>
      </c>
      <c r="V12047" s="312">
        <v>37842.379999999997</v>
      </c>
      <c r="X12047" s="267" t="s">
        <v>26796</v>
      </c>
      <c r="Y12047" s="268">
        <v>4480</v>
      </c>
      <c r="AA12047" s="229" t="s">
        <v>35534</v>
      </c>
      <c r="AB12047" s="230">
        <v>390773.84</v>
      </c>
      <c r="AD12047" s="209" t="s">
        <v>26005</v>
      </c>
      <c r="AE12047" s="210">
        <v>8528.25</v>
      </c>
      <c r="AF12047" s="93"/>
      <c r="AG12047" s="93"/>
      <c r="AH12047" s="93"/>
    </row>
    <row r="12048" spans="21:34" x14ac:dyDescent="0.3">
      <c r="U12048" s="311" t="s">
        <v>13701</v>
      </c>
      <c r="V12048" s="312">
        <v>878.76</v>
      </c>
      <c r="X12048" s="267" t="s">
        <v>53606</v>
      </c>
      <c r="Y12048" s="268">
        <v>23299.23</v>
      </c>
      <c r="AA12048" s="229" t="s">
        <v>36655</v>
      </c>
      <c r="AB12048" s="230">
        <v>9100.93</v>
      </c>
      <c r="AD12048" s="209" t="s">
        <v>26006</v>
      </c>
      <c r="AE12048" s="210">
        <v>280.38</v>
      </c>
      <c r="AF12048" s="93"/>
      <c r="AG12048" s="93"/>
      <c r="AH12048" s="93"/>
    </row>
    <row r="12049" spans="21:34" x14ac:dyDescent="0.3">
      <c r="U12049" s="311" t="s">
        <v>13702</v>
      </c>
      <c r="V12049" s="312">
        <v>65.37</v>
      </c>
      <c r="X12049" s="267" t="s">
        <v>26800</v>
      </c>
      <c r="Y12049" s="268">
        <v>1988.24</v>
      </c>
      <c r="AA12049" s="229" t="s">
        <v>35535</v>
      </c>
      <c r="AB12049" s="230">
        <v>617301.78</v>
      </c>
      <c r="AD12049" s="209" t="s">
        <v>26007</v>
      </c>
      <c r="AE12049" s="210">
        <v>97573.8</v>
      </c>
      <c r="AF12049" s="93"/>
      <c r="AG12049" s="93"/>
      <c r="AH12049" s="93"/>
    </row>
    <row r="12050" spans="21:34" x14ac:dyDescent="0.3">
      <c r="U12050" s="311" t="s">
        <v>13703</v>
      </c>
      <c r="V12050" s="312">
        <v>201.59</v>
      </c>
      <c r="X12050" s="267" t="s">
        <v>26801</v>
      </c>
      <c r="Y12050" s="268">
        <v>6322</v>
      </c>
      <c r="AA12050" s="229" t="s">
        <v>36656</v>
      </c>
      <c r="AB12050" s="230">
        <v>416119.85</v>
      </c>
      <c r="AD12050" s="209" t="s">
        <v>26008</v>
      </c>
      <c r="AE12050" s="210">
        <v>239291.8</v>
      </c>
      <c r="AF12050" s="93"/>
      <c r="AG12050" s="93"/>
      <c r="AH12050" s="93"/>
    </row>
    <row r="12051" spans="21:34" x14ac:dyDescent="0.3">
      <c r="U12051" s="311" t="s">
        <v>22015</v>
      </c>
      <c r="V12051" s="312">
        <v>0.95</v>
      </c>
      <c r="X12051" s="267" t="s">
        <v>62218</v>
      </c>
      <c r="Y12051" s="268">
        <v>2078355.7</v>
      </c>
      <c r="AA12051" s="229" t="s">
        <v>40588</v>
      </c>
      <c r="AB12051" s="230">
        <v>41300</v>
      </c>
      <c r="AD12051" s="209" t="s">
        <v>26009</v>
      </c>
      <c r="AE12051" s="210">
        <v>33582.120000000003</v>
      </c>
      <c r="AF12051" s="93"/>
      <c r="AG12051" s="93"/>
      <c r="AH12051" s="93"/>
    </row>
    <row r="12052" spans="21:34" x14ac:dyDescent="0.3">
      <c r="U12052" s="311" t="s">
        <v>22016</v>
      </c>
      <c r="V12052" s="312">
        <v>21100</v>
      </c>
      <c r="X12052" s="267" t="s">
        <v>42888</v>
      </c>
      <c r="Y12052" s="268">
        <v>4776021.97</v>
      </c>
      <c r="AA12052" s="229" t="s">
        <v>53503</v>
      </c>
      <c r="AB12052" s="230">
        <v>77500</v>
      </c>
      <c r="AD12052" s="209" t="s">
        <v>26010</v>
      </c>
      <c r="AE12052" s="210">
        <v>491291.48</v>
      </c>
      <c r="AF12052" s="93"/>
      <c r="AG12052" s="93"/>
      <c r="AH12052" s="93"/>
    </row>
    <row r="12053" spans="21:34" x14ac:dyDescent="0.3">
      <c r="U12053" s="311" t="s">
        <v>22018</v>
      </c>
      <c r="V12053" s="312">
        <v>81.67</v>
      </c>
      <c r="X12053" s="267" t="s">
        <v>64854</v>
      </c>
      <c r="Y12053" s="268">
        <v>237673.34</v>
      </c>
      <c r="AA12053" s="229" t="s">
        <v>53504</v>
      </c>
      <c r="AB12053" s="230">
        <v>5928.75</v>
      </c>
      <c r="AD12053" s="209" t="s">
        <v>26011</v>
      </c>
      <c r="AE12053" s="210">
        <v>33426</v>
      </c>
      <c r="AF12053" s="93"/>
      <c r="AG12053" s="93"/>
      <c r="AH12053" s="93"/>
    </row>
    <row r="12054" spans="21:34" x14ac:dyDescent="0.3">
      <c r="U12054" s="311" t="s">
        <v>69506</v>
      </c>
      <c r="V12054" s="312">
        <v>11250</v>
      </c>
      <c r="X12054" s="267" t="s">
        <v>63785</v>
      </c>
      <c r="Y12054" s="268">
        <v>17641.740000000002</v>
      </c>
      <c r="AA12054" s="229" t="s">
        <v>53505</v>
      </c>
      <c r="AB12054" s="230">
        <v>18677.5</v>
      </c>
      <c r="AD12054" s="209" t="s">
        <v>26012</v>
      </c>
      <c r="AE12054" s="210">
        <v>3342.6</v>
      </c>
      <c r="AF12054" s="93"/>
      <c r="AG12054" s="93"/>
      <c r="AH12054" s="93"/>
    </row>
    <row r="12055" spans="21:34" x14ac:dyDescent="0.3">
      <c r="U12055" s="311" t="s">
        <v>13709</v>
      </c>
      <c r="V12055" s="312">
        <v>860.63</v>
      </c>
      <c r="X12055" s="267" t="s">
        <v>63786</v>
      </c>
      <c r="Y12055" s="268">
        <v>56499.76</v>
      </c>
      <c r="AA12055" s="229" t="s">
        <v>53506</v>
      </c>
      <c r="AB12055" s="230">
        <v>8010.75</v>
      </c>
      <c r="AD12055" s="209" t="s">
        <v>26013</v>
      </c>
      <c r="AE12055" s="210">
        <v>2715.54</v>
      </c>
      <c r="AF12055" s="93"/>
      <c r="AG12055" s="93"/>
      <c r="AH12055" s="93"/>
    </row>
    <row r="12056" spans="21:34" x14ac:dyDescent="0.3">
      <c r="U12056" s="311" t="s">
        <v>69507</v>
      </c>
      <c r="V12056" s="312">
        <v>4943</v>
      </c>
      <c r="X12056" s="267" t="s">
        <v>55370</v>
      </c>
      <c r="Y12056" s="268">
        <v>8343.76</v>
      </c>
      <c r="AA12056" s="229" t="s">
        <v>53507</v>
      </c>
      <c r="AB12056" s="230">
        <v>7257.39</v>
      </c>
      <c r="AD12056" s="209" t="s">
        <v>26014</v>
      </c>
      <c r="AE12056" s="210">
        <v>7971.42</v>
      </c>
      <c r="AF12056" s="93"/>
      <c r="AG12056" s="93"/>
      <c r="AH12056" s="93"/>
    </row>
    <row r="12057" spans="21:34" x14ac:dyDescent="0.3">
      <c r="U12057" s="311" t="s">
        <v>13711</v>
      </c>
      <c r="V12057" s="312">
        <v>426</v>
      </c>
      <c r="X12057" s="267" t="s">
        <v>53611</v>
      </c>
      <c r="Y12057" s="268">
        <v>70419.12</v>
      </c>
      <c r="AA12057" s="229" t="s">
        <v>53508</v>
      </c>
      <c r="AB12057" s="230">
        <v>43919.98</v>
      </c>
      <c r="AD12057" s="209" t="s">
        <v>26015</v>
      </c>
      <c r="AE12057" s="210">
        <v>2129.44</v>
      </c>
      <c r="AF12057" s="93"/>
      <c r="AG12057" s="93"/>
      <c r="AH12057" s="93"/>
    </row>
    <row r="12058" spans="21:34" x14ac:dyDescent="0.3">
      <c r="U12058" s="311" t="s">
        <v>22079</v>
      </c>
      <c r="V12058" s="312">
        <v>25600</v>
      </c>
      <c r="X12058" s="267" t="s">
        <v>53612</v>
      </c>
      <c r="Y12058" s="268">
        <v>6025.39</v>
      </c>
      <c r="AA12058" s="229" t="s">
        <v>53509</v>
      </c>
      <c r="AB12058" s="230">
        <v>2695.35</v>
      </c>
      <c r="AD12058" s="209" t="s">
        <v>26016</v>
      </c>
      <c r="AE12058" s="210">
        <v>34457.949999999997</v>
      </c>
      <c r="AF12058" s="93"/>
      <c r="AG12058" s="93"/>
      <c r="AH12058" s="93"/>
    </row>
    <row r="12059" spans="21:34" x14ac:dyDescent="0.3">
      <c r="U12059" s="311" t="s">
        <v>22080</v>
      </c>
      <c r="V12059" s="312">
        <v>33620</v>
      </c>
      <c r="X12059" s="267" t="s">
        <v>53613</v>
      </c>
      <c r="Y12059" s="268">
        <v>18318.45</v>
      </c>
      <c r="AA12059" s="229" t="s">
        <v>53510</v>
      </c>
      <c r="AB12059" s="230">
        <v>3448.84</v>
      </c>
      <c r="AD12059" s="209" t="s">
        <v>26017</v>
      </c>
      <c r="AE12059" s="210">
        <v>3155</v>
      </c>
      <c r="AF12059" s="93"/>
      <c r="AG12059" s="93"/>
      <c r="AH12059" s="93"/>
    </row>
    <row r="12060" spans="21:34" x14ac:dyDescent="0.3">
      <c r="U12060" s="311" t="s">
        <v>22083</v>
      </c>
      <c r="V12060" s="312">
        <v>4277.96</v>
      </c>
      <c r="X12060" s="267" t="s">
        <v>53614</v>
      </c>
      <c r="Y12060" s="268">
        <v>3150</v>
      </c>
      <c r="AA12060" s="229" t="s">
        <v>53511</v>
      </c>
      <c r="AB12060" s="230">
        <v>1847.04</v>
      </c>
      <c r="AD12060" s="209" t="s">
        <v>26018</v>
      </c>
      <c r="AE12060" s="210">
        <v>15577.16</v>
      </c>
      <c r="AF12060" s="93"/>
      <c r="AG12060" s="93"/>
      <c r="AH12060" s="93"/>
    </row>
    <row r="12061" spans="21:34" x14ac:dyDescent="0.3">
      <c r="U12061" s="311" t="s">
        <v>22084</v>
      </c>
      <c r="V12061" s="312">
        <v>14050.35</v>
      </c>
      <c r="X12061" s="267" t="s">
        <v>58666</v>
      </c>
      <c r="Y12061" s="268">
        <v>546.98</v>
      </c>
      <c r="AA12061" s="229" t="s">
        <v>53512</v>
      </c>
      <c r="AB12061" s="230">
        <v>4526.41</v>
      </c>
      <c r="AD12061" s="209" t="s">
        <v>26019</v>
      </c>
      <c r="AE12061" s="210">
        <v>1191.6600000000001</v>
      </c>
      <c r="AF12061" s="93"/>
      <c r="AG12061" s="93"/>
      <c r="AH12061" s="93"/>
    </row>
    <row r="12062" spans="21:34" x14ac:dyDescent="0.3">
      <c r="U12062" s="311" t="s">
        <v>22085</v>
      </c>
      <c r="V12062" s="312">
        <v>4948.42</v>
      </c>
      <c r="X12062" s="267" t="s">
        <v>49132</v>
      </c>
      <c r="Y12062" s="268">
        <v>25621.08</v>
      </c>
      <c r="AA12062" s="229" t="s">
        <v>53513</v>
      </c>
      <c r="AB12062" s="230">
        <v>13383.71</v>
      </c>
      <c r="AD12062" s="209" t="s">
        <v>26020</v>
      </c>
      <c r="AE12062" s="210">
        <v>3767.4</v>
      </c>
      <c r="AF12062" s="93"/>
      <c r="AG12062" s="93"/>
      <c r="AH12062" s="93"/>
    </row>
    <row r="12063" spans="21:34" x14ac:dyDescent="0.3">
      <c r="U12063" s="311" t="s">
        <v>22087</v>
      </c>
      <c r="V12063" s="312">
        <v>142.91999999999999</v>
      </c>
      <c r="X12063" s="267" t="s">
        <v>35564</v>
      </c>
      <c r="Y12063" s="268">
        <v>846447</v>
      </c>
      <c r="AA12063" s="229" t="s">
        <v>53514</v>
      </c>
      <c r="AB12063" s="230">
        <v>1500</v>
      </c>
      <c r="AD12063" s="209" t="s">
        <v>26021</v>
      </c>
      <c r="AE12063" s="210">
        <v>8790.66</v>
      </c>
      <c r="AF12063" s="93"/>
      <c r="AG12063" s="93"/>
      <c r="AH12063" s="93"/>
    </row>
    <row r="12064" spans="21:34" x14ac:dyDescent="0.3">
      <c r="U12064" s="311" t="s">
        <v>22088</v>
      </c>
      <c r="V12064" s="312">
        <v>20119.21</v>
      </c>
      <c r="X12064" s="267" t="s">
        <v>35565</v>
      </c>
      <c r="Y12064" s="268">
        <v>33931.230000000003</v>
      </c>
      <c r="AA12064" s="229" t="s">
        <v>53515</v>
      </c>
      <c r="AB12064" s="230">
        <v>32.5</v>
      </c>
      <c r="AD12064" s="209" t="s">
        <v>26022</v>
      </c>
      <c r="AE12064" s="210">
        <v>960.69</v>
      </c>
      <c r="AF12064" s="93"/>
      <c r="AG12064" s="93"/>
      <c r="AH12064" s="93"/>
    </row>
    <row r="12065" spans="21:34" x14ac:dyDescent="0.3">
      <c r="U12065" s="311" t="s">
        <v>22110</v>
      </c>
      <c r="V12065" s="312">
        <v>26753.43</v>
      </c>
      <c r="X12065" s="267" t="s">
        <v>57801</v>
      </c>
      <c r="Y12065" s="268">
        <v>178627.53</v>
      </c>
      <c r="AA12065" s="229" t="s">
        <v>53516</v>
      </c>
      <c r="AB12065" s="230">
        <v>6585.1</v>
      </c>
      <c r="AD12065" s="209" t="s">
        <v>26023</v>
      </c>
      <c r="AE12065" s="210">
        <v>2722.58</v>
      </c>
      <c r="AF12065" s="93"/>
      <c r="AG12065" s="93"/>
      <c r="AH12065" s="93"/>
    </row>
    <row r="12066" spans="21:34" x14ac:dyDescent="0.3">
      <c r="U12066" s="311" t="s">
        <v>69508</v>
      </c>
      <c r="V12066" s="312">
        <v>3312</v>
      </c>
      <c r="X12066" s="267" t="s">
        <v>35566</v>
      </c>
      <c r="Y12066" s="268">
        <v>1560</v>
      </c>
      <c r="AA12066" s="229" t="s">
        <v>53517</v>
      </c>
      <c r="AB12066" s="230">
        <v>14839.75</v>
      </c>
      <c r="AD12066" s="209" t="s">
        <v>26024</v>
      </c>
      <c r="AE12066" s="210">
        <v>1000.9</v>
      </c>
      <c r="AF12066" s="93"/>
      <c r="AG12066" s="93"/>
      <c r="AH12066" s="93"/>
    </row>
    <row r="12067" spans="21:34" x14ac:dyDescent="0.3">
      <c r="U12067" s="311" t="s">
        <v>69509</v>
      </c>
      <c r="V12067" s="312">
        <v>1105</v>
      </c>
      <c r="X12067" s="267" t="s">
        <v>35567</v>
      </c>
      <c r="Y12067" s="268">
        <v>297283.74</v>
      </c>
      <c r="AA12067" s="229" t="s">
        <v>48214</v>
      </c>
      <c r="AB12067" s="230">
        <v>33883.79</v>
      </c>
      <c r="AD12067" s="209" t="s">
        <v>26025</v>
      </c>
      <c r="AE12067" s="210">
        <v>19684.7</v>
      </c>
      <c r="AF12067" s="93"/>
      <c r="AG12067" s="93"/>
      <c r="AH12067" s="93"/>
    </row>
    <row r="12068" spans="21:34" x14ac:dyDescent="0.3">
      <c r="U12068" s="311" t="s">
        <v>22113</v>
      </c>
      <c r="V12068" s="312">
        <v>2384.42</v>
      </c>
      <c r="X12068" s="267" t="s">
        <v>35568</v>
      </c>
      <c r="Y12068" s="268">
        <v>1639958.55</v>
      </c>
      <c r="AA12068" s="229" t="s">
        <v>53518</v>
      </c>
      <c r="AB12068" s="230">
        <v>762.54</v>
      </c>
      <c r="AD12068" s="209" t="s">
        <v>26026</v>
      </c>
      <c r="AE12068" s="210">
        <v>20121.71</v>
      </c>
      <c r="AF12068" s="93"/>
      <c r="AG12068" s="93"/>
      <c r="AH12068" s="93"/>
    </row>
    <row r="12069" spans="21:34" x14ac:dyDescent="0.3">
      <c r="U12069" s="311" t="s">
        <v>43267</v>
      </c>
      <c r="V12069" s="312">
        <v>7</v>
      </c>
      <c r="X12069" s="267" t="s">
        <v>35569</v>
      </c>
      <c r="Y12069" s="268">
        <v>1425967.56</v>
      </c>
      <c r="AA12069" s="229" t="s">
        <v>53519</v>
      </c>
      <c r="AB12069" s="230">
        <v>7418.13</v>
      </c>
      <c r="AD12069" s="209" t="s">
        <v>26027</v>
      </c>
      <c r="AE12069" s="210">
        <v>376896.48</v>
      </c>
      <c r="AF12069" s="93"/>
      <c r="AG12069" s="93"/>
      <c r="AH12069" s="93"/>
    </row>
    <row r="12070" spans="21:34" x14ac:dyDescent="0.3">
      <c r="U12070" s="311" t="s">
        <v>22116</v>
      </c>
      <c r="V12070" s="312">
        <v>12370.81</v>
      </c>
      <c r="X12070" s="267" t="s">
        <v>36665</v>
      </c>
      <c r="Y12070" s="268">
        <v>131482.32999999999</v>
      </c>
      <c r="AA12070" s="229" t="s">
        <v>53520</v>
      </c>
      <c r="AB12070" s="230">
        <v>1649.07</v>
      </c>
      <c r="AD12070" s="209" t="s">
        <v>26028</v>
      </c>
      <c r="AE12070" s="210">
        <v>30171.54</v>
      </c>
      <c r="AF12070" s="93"/>
      <c r="AG12070" s="93"/>
      <c r="AH12070" s="93"/>
    </row>
    <row r="12071" spans="21:34" x14ac:dyDescent="0.3">
      <c r="U12071" s="311" t="s">
        <v>22117</v>
      </c>
      <c r="V12071" s="312">
        <v>65753.36</v>
      </c>
      <c r="X12071" s="267" t="s">
        <v>36666</v>
      </c>
      <c r="Y12071" s="268">
        <v>7430.58</v>
      </c>
      <c r="AA12071" s="229" t="s">
        <v>53521</v>
      </c>
      <c r="AB12071" s="230">
        <v>1786.2</v>
      </c>
      <c r="AD12071" s="209" t="s">
        <v>26029</v>
      </c>
      <c r="AE12071" s="210">
        <v>11511</v>
      </c>
      <c r="AF12071" s="93"/>
      <c r="AG12071" s="93"/>
      <c r="AH12071" s="93"/>
    </row>
    <row r="12072" spans="21:34" x14ac:dyDescent="0.3">
      <c r="U12072" s="311" t="s">
        <v>22119</v>
      </c>
      <c r="V12072" s="312">
        <v>50000</v>
      </c>
      <c r="X12072" s="267" t="s">
        <v>40601</v>
      </c>
      <c r="Y12072" s="268">
        <v>160986.21</v>
      </c>
      <c r="AA12072" s="229" t="s">
        <v>53522</v>
      </c>
      <c r="AB12072" s="230">
        <v>700.13</v>
      </c>
      <c r="AD12072" s="209" t="s">
        <v>26030</v>
      </c>
      <c r="AE12072" s="210">
        <v>4894</v>
      </c>
      <c r="AF12072" s="93"/>
      <c r="AG12072" s="93"/>
      <c r="AH12072" s="93"/>
    </row>
    <row r="12073" spans="21:34" x14ac:dyDescent="0.3">
      <c r="U12073" s="311" t="s">
        <v>69510</v>
      </c>
      <c r="V12073" s="312">
        <v>153384.95999999999</v>
      </c>
      <c r="X12073" s="267" t="s">
        <v>59797</v>
      </c>
      <c r="Y12073" s="268">
        <v>2856517.27</v>
      </c>
      <c r="AA12073" s="229" t="s">
        <v>53523</v>
      </c>
      <c r="AB12073" s="230">
        <v>883.84</v>
      </c>
      <c r="AD12073" s="209" t="s">
        <v>26031</v>
      </c>
      <c r="AE12073" s="210">
        <v>376896.48</v>
      </c>
      <c r="AF12073" s="93"/>
      <c r="AG12073" s="93"/>
      <c r="AH12073" s="93"/>
    </row>
    <row r="12074" spans="21:34" x14ac:dyDescent="0.3">
      <c r="U12074" s="311" t="s">
        <v>22135</v>
      </c>
      <c r="V12074" s="312">
        <v>70936.23</v>
      </c>
      <c r="X12074" s="267" t="s">
        <v>39438</v>
      </c>
      <c r="Y12074" s="268">
        <v>752564.89</v>
      </c>
      <c r="AA12074" s="229" t="s">
        <v>53524</v>
      </c>
      <c r="AB12074" s="230">
        <v>2745.29</v>
      </c>
      <c r="AD12074" s="209" t="s">
        <v>26032</v>
      </c>
      <c r="AE12074" s="210">
        <v>7813.9</v>
      </c>
      <c r="AF12074" s="93"/>
      <c r="AG12074" s="93"/>
      <c r="AH12074" s="93"/>
    </row>
    <row r="12075" spans="21:34" x14ac:dyDescent="0.3">
      <c r="U12075" s="311" t="s">
        <v>63853</v>
      </c>
      <c r="V12075" s="312">
        <v>4302.3100000000004</v>
      </c>
      <c r="X12075" s="267" t="s">
        <v>40602</v>
      </c>
      <c r="Y12075" s="268">
        <v>2496.52</v>
      </c>
      <c r="AA12075" s="229" t="s">
        <v>53525</v>
      </c>
      <c r="AB12075" s="230">
        <v>13388.87</v>
      </c>
      <c r="AD12075" s="209" t="s">
        <v>26033</v>
      </c>
      <c r="AE12075" s="210">
        <v>93805.18</v>
      </c>
      <c r="AF12075" s="93"/>
      <c r="AG12075" s="93"/>
      <c r="AH12075" s="93"/>
    </row>
    <row r="12076" spans="21:34" x14ac:dyDescent="0.3">
      <c r="U12076" s="311" t="s">
        <v>22137</v>
      </c>
      <c r="V12076" s="312">
        <v>5719.39</v>
      </c>
      <c r="X12076" s="267" t="s">
        <v>35570</v>
      </c>
      <c r="Y12076" s="268">
        <v>615509.91</v>
      </c>
      <c r="AA12076" s="229" t="s">
        <v>53526</v>
      </c>
      <c r="AB12076" s="230">
        <v>1028.99</v>
      </c>
      <c r="AD12076" s="209" t="s">
        <v>26034</v>
      </c>
      <c r="AE12076" s="210">
        <v>15577.16</v>
      </c>
      <c r="AF12076" s="93"/>
      <c r="AG12076" s="93"/>
      <c r="AH12076" s="93"/>
    </row>
    <row r="12077" spans="21:34" x14ac:dyDescent="0.3">
      <c r="U12077" s="311" t="s">
        <v>69511</v>
      </c>
      <c r="V12077" s="312">
        <v>918.75</v>
      </c>
      <c r="X12077" s="267" t="s">
        <v>35571</v>
      </c>
      <c r="Y12077" s="268">
        <v>1962451.3</v>
      </c>
      <c r="AA12077" s="229" t="s">
        <v>53527</v>
      </c>
      <c r="AB12077" s="230">
        <v>3816.23</v>
      </c>
      <c r="AD12077" s="209" t="s">
        <v>14113</v>
      </c>
      <c r="AE12077" s="210">
        <v>13550.26</v>
      </c>
      <c r="AF12077" s="93"/>
      <c r="AG12077" s="93"/>
      <c r="AH12077" s="93"/>
    </row>
    <row r="12078" spans="21:34" x14ac:dyDescent="0.3">
      <c r="U12078" s="311" t="s">
        <v>22139</v>
      </c>
      <c r="V12078" s="312">
        <v>12871.44</v>
      </c>
      <c r="X12078" s="267" t="s">
        <v>35572</v>
      </c>
      <c r="Y12078" s="268">
        <v>741405.8</v>
      </c>
      <c r="AA12078" s="229" t="s">
        <v>50361</v>
      </c>
      <c r="AB12078" s="230">
        <v>831</v>
      </c>
      <c r="AD12078" s="209" t="s">
        <v>14114</v>
      </c>
      <c r="AE12078" s="210">
        <v>4486.8</v>
      </c>
      <c r="AF12078" s="93"/>
      <c r="AG12078" s="93"/>
      <c r="AH12078" s="93"/>
    </row>
    <row r="12079" spans="21:34" x14ac:dyDescent="0.3">
      <c r="U12079" s="311" t="s">
        <v>22140</v>
      </c>
      <c r="V12079" s="312">
        <v>57217.57</v>
      </c>
      <c r="X12079" s="267" t="s">
        <v>64855</v>
      </c>
      <c r="Y12079" s="268">
        <v>170088</v>
      </c>
      <c r="AA12079" s="229" t="s">
        <v>53528</v>
      </c>
      <c r="AB12079" s="230">
        <v>294.95</v>
      </c>
      <c r="AD12079" s="209" t="s">
        <v>14115</v>
      </c>
      <c r="AE12079" s="210">
        <v>29448.13</v>
      </c>
      <c r="AF12079" s="93"/>
      <c r="AG12079" s="93"/>
      <c r="AH12079" s="93"/>
    </row>
    <row r="12080" spans="21:34" x14ac:dyDescent="0.3">
      <c r="U12080" s="311" t="s">
        <v>22205</v>
      </c>
      <c r="V12080" s="312">
        <v>205167.16</v>
      </c>
      <c r="X12080" s="267" t="s">
        <v>55371</v>
      </c>
      <c r="Y12080" s="268">
        <v>20528.12</v>
      </c>
      <c r="AA12080" s="229" t="s">
        <v>53529</v>
      </c>
      <c r="AB12080" s="230">
        <v>6277.13</v>
      </c>
      <c r="AD12080" s="209" t="s">
        <v>26035</v>
      </c>
      <c r="AE12080" s="210">
        <v>3342.6</v>
      </c>
      <c r="AF12080" s="93"/>
      <c r="AG12080" s="93"/>
      <c r="AH12080" s="93"/>
    </row>
    <row r="12081" spans="21:34" x14ac:dyDescent="0.3">
      <c r="U12081" s="311" t="s">
        <v>22208</v>
      </c>
      <c r="V12081" s="312">
        <v>83448.3</v>
      </c>
      <c r="X12081" s="267" t="s">
        <v>47228</v>
      </c>
      <c r="Y12081" s="268">
        <v>1651880.54</v>
      </c>
      <c r="AA12081" s="229" t="s">
        <v>47206</v>
      </c>
      <c r="AB12081" s="230">
        <v>83302.64</v>
      </c>
      <c r="AD12081" s="209" t="s">
        <v>26036</v>
      </c>
      <c r="AE12081" s="210">
        <v>44500</v>
      </c>
      <c r="AF12081" s="93"/>
      <c r="AG12081" s="93"/>
      <c r="AH12081" s="93"/>
    </row>
    <row r="12082" spans="21:34" x14ac:dyDescent="0.3">
      <c r="U12082" s="311" t="s">
        <v>22211</v>
      </c>
      <c r="V12082" s="312">
        <v>96373.61</v>
      </c>
      <c r="X12082" s="267" t="s">
        <v>56536</v>
      </c>
      <c r="Y12082" s="268">
        <v>3672925.14</v>
      </c>
      <c r="AA12082" s="229" t="s">
        <v>48215</v>
      </c>
      <c r="AB12082" s="230">
        <v>1971.4</v>
      </c>
      <c r="AD12082" s="209" t="s">
        <v>26037</v>
      </c>
      <c r="AE12082" s="210">
        <v>83415.86</v>
      </c>
      <c r="AF12082" s="93"/>
      <c r="AG12082" s="93"/>
      <c r="AH12082" s="93"/>
    </row>
    <row r="12083" spans="21:34" x14ac:dyDescent="0.3">
      <c r="U12083" s="311" t="s">
        <v>36394</v>
      </c>
      <c r="V12083" s="312">
        <v>1400</v>
      </c>
      <c r="X12083" s="267" t="s">
        <v>35573</v>
      </c>
      <c r="Y12083" s="268">
        <v>277957.32</v>
      </c>
      <c r="AA12083" s="229" t="s">
        <v>47207</v>
      </c>
      <c r="AB12083" s="230">
        <v>25927.5</v>
      </c>
      <c r="AD12083" s="209" t="s">
        <v>14116</v>
      </c>
      <c r="AE12083" s="210">
        <v>51671.58</v>
      </c>
      <c r="AF12083" s="93"/>
      <c r="AG12083" s="93"/>
      <c r="AH12083" s="93"/>
    </row>
    <row r="12084" spans="21:34" x14ac:dyDescent="0.3">
      <c r="U12084" s="311" t="s">
        <v>22214</v>
      </c>
      <c r="V12084" s="312">
        <v>85897.73</v>
      </c>
      <c r="X12084" s="267" t="s">
        <v>58328</v>
      </c>
      <c r="Y12084" s="268">
        <v>646850.98</v>
      </c>
      <c r="AA12084" s="229" t="s">
        <v>47208</v>
      </c>
      <c r="AB12084" s="230">
        <v>31425.48</v>
      </c>
      <c r="AD12084" s="209" t="s">
        <v>14117</v>
      </c>
      <c r="AE12084" s="210">
        <v>55127.62</v>
      </c>
      <c r="AF12084" s="93"/>
      <c r="AG12084" s="93"/>
      <c r="AH12084" s="93"/>
    </row>
    <row r="12085" spans="21:34" x14ac:dyDescent="0.3">
      <c r="U12085" s="311" t="s">
        <v>22215</v>
      </c>
      <c r="V12085" s="312">
        <v>51944.81</v>
      </c>
      <c r="X12085" s="267" t="s">
        <v>62787</v>
      </c>
      <c r="Y12085" s="268">
        <v>777118.3</v>
      </c>
      <c r="AA12085" s="229" t="s">
        <v>40589</v>
      </c>
      <c r="AB12085" s="230">
        <v>23105</v>
      </c>
      <c r="AD12085" s="209" t="s">
        <v>14118</v>
      </c>
      <c r="AE12085" s="210">
        <v>7453.04</v>
      </c>
      <c r="AF12085" s="93"/>
      <c r="AG12085" s="93"/>
      <c r="AH12085" s="93"/>
    </row>
    <row r="12086" spans="21:34" x14ac:dyDescent="0.3">
      <c r="U12086" s="311" t="s">
        <v>22217</v>
      </c>
      <c r="V12086" s="312">
        <v>2224.4</v>
      </c>
      <c r="X12086" s="267" t="s">
        <v>53615</v>
      </c>
      <c r="Y12086" s="268">
        <v>277466.74</v>
      </c>
      <c r="AA12086" s="229" t="s">
        <v>47209</v>
      </c>
      <c r="AB12086" s="230">
        <v>30244.720000000001</v>
      </c>
      <c r="AD12086" s="209" t="s">
        <v>26038</v>
      </c>
      <c r="AE12086" s="210">
        <v>130481.07</v>
      </c>
      <c r="AF12086" s="93"/>
      <c r="AG12086" s="93"/>
      <c r="AH12086" s="93"/>
    </row>
    <row r="12087" spans="21:34" x14ac:dyDescent="0.3">
      <c r="U12087" s="311" t="s">
        <v>22218</v>
      </c>
      <c r="V12087" s="312">
        <v>16777.810000000001</v>
      </c>
      <c r="X12087" s="267" t="s">
        <v>59193</v>
      </c>
      <c r="Y12087" s="268">
        <v>612258</v>
      </c>
      <c r="AA12087" s="229" t="s">
        <v>48216</v>
      </c>
      <c r="AB12087" s="230">
        <v>165561.62</v>
      </c>
      <c r="AD12087" s="209" t="s">
        <v>26039</v>
      </c>
      <c r="AE12087" s="210">
        <v>47728.25</v>
      </c>
      <c r="AF12087" s="93"/>
      <c r="AG12087" s="93"/>
      <c r="AH12087" s="93"/>
    </row>
    <row r="12088" spans="21:34" x14ac:dyDescent="0.3">
      <c r="U12088" s="311" t="s">
        <v>13723</v>
      </c>
      <c r="V12088" s="312">
        <v>73989.45</v>
      </c>
      <c r="X12088" s="267" t="s">
        <v>62788</v>
      </c>
      <c r="Y12088" s="268">
        <v>25080</v>
      </c>
      <c r="AA12088" s="229" t="s">
        <v>47210</v>
      </c>
      <c r="AB12088" s="230">
        <v>14461.18</v>
      </c>
      <c r="AD12088" s="209" t="s">
        <v>26040</v>
      </c>
      <c r="AE12088" s="210">
        <v>3155</v>
      </c>
      <c r="AF12088" s="93"/>
      <c r="AG12088" s="93"/>
      <c r="AH12088" s="93"/>
    </row>
    <row r="12089" spans="21:34" x14ac:dyDescent="0.3">
      <c r="U12089" s="311" t="s">
        <v>22220</v>
      </c>
      <c r="V12089" s="312">
        <v>50500</v>
      </c>
      <c r="X12089" s="267" t="s">
        <v>62789</v>
      </c>
      <c r="Y12089" s="268">
        <v>1918.64</v>
      </c>
      <c r="AA12089" s="229" t="s">
        <v>47211</v>
      </c>
      <c r="AB12089" s="230">
        <v>124800.15</v>
      </c>
      <c r="AD12089" s="209" t="s">
        <v>26041</v>
      </c>
      <c r="AE12089" s="210">
        <v>280.38</v>
      </c>
      <c r="AF12089" s="93"/>
      <c r="AG12089" s="93"/>
      <c r="AH12089" s="93"/>
    </row>
    <row r="12090" spans="21:34" x14ac:dyDescent="0.3">
      <c r="U12090" s="311" t="s">
        <v>35191</v>
      </c>
      <c r="V12090" s="312">
        <v>2329.7600000000002</v>
      </c>
      <c r="X12090" s="267" t="s">
        <v>62790</v>
      </c>
      <c r="Y12090" s="268">
        <v>6144.62</v>
      </c>
      <c r="AA12090" s="229" t="s">
        <v>45499</v>
      </c>
      <c r="AB12090" s="230">
        <v>8978.74</v>
      </c>
      <c r="AD12090" s="209" t="s">
        <v>26042</v>
      </c>
      <c r="AE12090" s="210">
        <v>12511.9</v>
      </c>
      <c r="AF12090" s="93"/>
      <c r="AG12090" s="93"/>
      <c r="AH12090" s="93"/>
    </row>
    <row r="12091" spans="21:34" x14ac:dyDescent="0.3">
      <c r="U12091" s="311" t="s">
        <v>40806</v>
      </c>
      <c r="V12091" s="312">
        <v>713.25</v>
      </c>
      <c r="X12091" s="267" t="s">
        <v>53617</v>
      </c>
      <c r="Y12091" s="268">
        <v>2536.87</v>
      </c>
      <c r="AA12091" s="229" t="s">
        <v>45500</v>
      </c>
      <c r="AB12091" s="230">
        <v>195397.2</v>
      </c>
      <c r="AD12091" s="209" t="s">
        <v>26043</v>
      </c>
      <c r="AE12091" s="210">
        <v>337776.35</v>
      </c>
      <c r="AF12091" s="93"/>
      <c r="AG12091" s="93"/>
      <c r="AH12091" s="93"/>
    </row>
    <row r="12092" spans="21:34" x14ac:dyDescent="0.3">
      <c r="U12092" s="311" t="s">
        <v>35192</v>
      </c>
      <c r="V12092" s="312">
        <v>12807.19</v>
      </c>
      <c r="X12092" s="267" t="s">
        <v>60701</v>
      </c>
      <c r="Y12092" s="268">
        <v>6875.03</v>
      </c>
      <c r="AA12092" s="229" t="s">
        <v>40590</v>
      </c>
      <c r="AB12092" s="230">
        <v>53534.34</v>
      </c>
      <c r="AD12092" s="209" t="s">
        <v>26044</v>
      </c>
      <c r="AE12092" s="210">
        <v>332757.23</v>
      </c>
      <c r="AF12092" s="93"/>
      <c r="AG12092" s="93"/>
      <c r="AH12092" s="93"/>
    </row>
    <row r="12093" spans="21:34" x14ac:dyDescent="0.3">
      <c r="U12093" s="311" t="s">
        <v>22221</v>
      </c>
      <c r="V12093" s="312">
        <v>11427.22</v>
      </c>
      <c r="X12093" s="267" t="s">
        <v>64856</v>
      </c>
      <c r="Y12093" s="268">
        <v>4032.95</v>
      </c>
      <c r="AA12093" s="229" t="s">
        <v>47212</v>
      </c>
      <c r="AB12093" s="230">
        <v>81831.740000000005</v>
      </c>
      <c r="AD12093" s="209" t="s">
        <v>26045</v>
      </c>
      <c r="AE12093" s="210">
        <v>33632.120000000003</v>
      </c>
      <c r="AF12093" s="93"/>
      <c r="AG12093" s="93"/>
      <c r="AH12093" s="93"/>
    </row>
    <row r="12094" spans="21:34" x14ac:dyDescent="0.3">
      <c r="U12094" s="311" t="s">
        <v>22222</v>
      </c>
      <c r="V12094" s="312">
        <v>49182.6</v>
      </c>
      <c r="X12094" s="267" t="s">
        <v>56537</v>
      </c>
      <c r="Y12094" s="268">
        <v>89218.6</v>
      </c>
      <c r="AA12094" s="229" t="s">
        <v>47213</v>
      </c>
      <c r="AB12094" s="230">
        <v>39556.18</v>
      </c>
      <c r="AD12094" s="209" t="s">
        <v>26046</v>
      </c>
      <c r="AE12094" s="210">
        <v>633379.19999999995</v>
      </c>
      <c r="AF12094" s="93"/>
      <c r="AG12094" s="93"/>
      <c r="AH12094" s="93"/>
    </row>
    <row r="12095" spans="21:34" x14ac:dyDescent="0.3">
      <c r="U12095" s="311" t="s">
        <v>13725</v>
      </c>
      <c r="V12095" s="312">
        <v>53714.080000000002</v>
      </c>
      <c r="X12095" s="267" t="s">
        <v>59194</v>
      </c>
      <c r="Y12095" s="268">
        <v>6272.24</v>
      </c>
      <c r="AA12095" s="229" t="s">
        <v>45501</v>
      </c>
      <c r="AB12095" s="230">
        <v>12178.97</v>
      </c>
      <c r="AD12095" s="209" t="s">
        <v>26047</v>
      </c>
      <c r="AE12095" s="210">
        <v>7573.27</v>
      </c>
      <c r="AF12095" s="93"/>
      <c r="AG12095" s="93"/>
      <c r="AH12095" s="93"/>
    </row>
    <row r="12096" spans="21:34" x14ac:dyDescent="0.3">
      <c r="U12096" s="311" t="s">
        <v>13726</v>
      </c>
      <c r="V12096" s="312">
        <v>147531.29</v>
      </c>
      <c r="X12096" s="267" t="s">
        <v>56538</v>
      </c>
      <c r="Y12096" s="268">
        <v>27585</v>
      </c>
      <c r="AA12096" s="229" t="s">
        <v>53530</v>
      </c>
      <c r="AB12096" s="230">
        <v>2134</v>
      </c>
      <c r="AD12096" s="209" t="s">
        <v>26048</v>
      </c>
      <c r="AE12096" s="210">
        <v>11040</v>
      </c>
      <c r="AF12096" s="93"/>
      <c r="AG12096" s="93"/>
      <c r="AH12096" s="93"/>
    </row>
    <row r="12097" spans="21:34" x14ac:dyDescent="0.3">
      <c r="U12097" s="311" t="s">
        <v>22223</v>
      </c>
      <c r="V12097" s="312">
        <v>81316.41</v>
      </c>
      <c r="X12097" s="267" t="s">
        <v>56539</v>
      </c>
      <c r="Y12097" s="268">
        <v>9016.91</v>
      </c>
      <c r="AA12097" s="229" t="s">
        <v>53531</v>
      </c>
      <c r="AB12097" s="230">
        <v>24000</v>
      </c>
      <c r="AD12097" s="209" t="s">
        <v>26049</v>
      </c>
      <c r="AE12097" s="210">
        <v>555.24</v>
      </c>
      <c r="AF12097" s="93"/>
      <c r="AG12097" s="93"/>
      <c r="AH12097" s="93"/>
    </row>
    <row r="12098" spans="21:34" x14ac:dyDescent="0.3">
      <c r="U12098" s="311" t="s">
        <v>69512</v>
      </c>
      <c r="V12098" s="312">
        <v>87.85</v>
      </c>
      <c r="X12098" s="267" t="s">
        <v>56540</v>
      </c>
      <c r="Y12098" s="268">
        <v>30153.599999999999</v>
      </c>
      <c r="AA12098" s="229" t="s">
        <v>53532</v>
      </c>
      <c r="AB12098" s="230">
        <v>232879.22</v>
      </c>
      <c r="AD12098" s="209" t="s">
        <v>26050</v>
      </c>
      <c r="AE12098" s="210">
        <v>2475</v>
      </c>
      <c r="AF12098" s="93"/>
      <c r="AG12098" s="93"/>
      <c r="AH12098" s="93"/>
    </row>
    <row r="12099" spans="21:34" x14ac:dyDescent="0.3">
      <c r="U12099" s="311" t="s">
        <v>69513</v>
      </c>
      <c r="V12099" s="312">
        <v>10.78</v>
      </c>
      <c r="X12099" s="267" t="s">
        <v>56541</v>
      </c>
      <c r="Y12099" s="268">
        <v>10906.68</v>
      </c>
      <c r="AA12099" s="229" t="s">
        <v>47214</v>
      </c>
      <c r="AB12099" s="230">
        <v>182705.24</v>
      </c>
      <c r="AD12099" s="209" t="s">
        <v>26051</v>
      </c>
      <c r="AE12099" s="210">
        <v>300</v>
      </c>
      <c r="AF12099" s="93"/>
      <c r="AG12099" s="93"/>
      <c r="AH12099" s="93"/>
    </row>
    <row r="12100" spans="21:34" x14ac:dyDescent="0.3">
      <c r="U12100" s="311" t="s">
        <v>22225</v>
      </c>
      <c r="V12100" s="312">
        <v>44490.95</v>
      </c>
      <c r="X12100" s="267" t="s">
        <v>59195</v>
      </c>
      <c r="Y12100" s="268">
        <v>17507.82</v>
      </c>
      <c r="AA12100" s="229" t="s">
        <v>45502</v>
      </c>
      <c r="AB12100" s="230">
        <v>134.69</v>
      </c>
      <c r="AD12100" s="209" t="s">
        <v>26052</v>
      </c>
      <c r="AE12100" s="210">
        <v>288.75</v>
      </c>
      <c r="AF12100" s="93"/>
      <c r="AG12100" s="93"/>
      <c r="AH12100" s="93"/>
    </row>
    <row r="12101" spans="21:34" x14ac:dyDescent="0.3">
      <c r="U12101" s="311" t="s">
        <v>36395</v>
      </c>
      <c r="V12101" s="312">
        <v>10500</v>
      </c>
      <c r="X12101" s="267" t="s">
        <v>59196</v>
      </c>
      <c r="Y12101" s="268">
        <v>1320.64</v>
      </c>
      <c r="AA12101" s="229" t="s">
        <v>48217</v>
      </c>
      <c r="AB12101" s="230">
        <v>286547.59999999998</v>
      </c>
      <c r="AD12101" s="209" t="s">
        <v>26053</v>
      </c>
      <c r="AE12101" s="210">
        <v>1062.96</v>
      </c>
      <c r="AF12101" s="93"/>
      <c r="AG12101" s="93"/>
      <c r="AH12101" s="93"/>
    </row>
    <row r="12102" spans="21:34" x14ac:dyDescent="0.3">
      <c r="U12102" s="311" t="s">
        <v>36396</v>
      </c>
      <c r="V12102" s="312">
        <v>17978.46</v>
      </c>
      <c r="X12102" s="267" t="s">
        <v>59197</v>
      </c>
      <c r="Y12102" s="268">
        <v>4229.51</v>
      </c>
      <c r="AA12102" s="229" t="s">
        <v>48218</v>
      </c>
      <c r="AB12102" s="230">
        <v>480958.44</v>
      </c>
      <c r="AD12102" s="209" t="s">
        <v>26054</v>
      </c>
      <c r="AE12102" s="210">
        <v>39.159999999999997</v>
      </c>
      <c r="AF12102" s="93"/>
      <c r="AG12102" s="93"/>
      <c r="AH12102" s="93"/>
    </row>
    <row r="12103" spans="21:34" x14ac:dyDescent="0.3">
      <c r="U12103" s="311" t="s">
        <v>35194</v>
      </c>
      <c r="V12103" s="312">
        <v>2400</v>
      </c>
      <c r="X12103" s="267" t="s">
        <v>64857</v>
      </c>
      <c r="Y12103" s="268">
        <v>5126.24</v>
      </c>
      <c r="AA12103" s="229" t="s">
        <v>53533</v>
      </c>
      <c r="AB12103" s="230">
        <v>84</v>
      </c>
      <c r="AD12103" s="209" t="s">
        <v>26055</v>
      </c>
      <c r="AE12103" s="210">
        <v>914.8</v>
      </c>
      <c r="AF12103" s="93"/>
      <c r="AG12103" s="93"/>
      <c r="AH12103" s="93"/>
    </row>
    <row r="12104" spans="21:34" x14ac:dyDescent="0.3">
      <c r="U12104" s="311" t="s">
        <v>60926</v>
      </c>
      <c r="V12104" s="312">
        <v>5434.98</v>
      </c>
      <c r="X12104" s="267" t="s">
        <v>61567</v>
      </c>
      <c r="Y12104" s="268">
        <v>4283.42</v>
      </c>
      <c r="AA12104" s="229" t="s">
        <v>53534</v>
      </c>
      <c r="AB12104" s="230">
        <v>8077</v>
      </c>
      <c r="AD12104" s="209" t="s">
        <v>26056</v>
      </c>
      <c r="AE12104" s="210">
        <v>149.30000000000001</v>
      </c>
      <c r="AF12104" s="93"/>
      <c r="AG12104" s="93"/>
      <c r="AH12104" s="93"/>
    </row>
    <row r="12105" spans="21:34" x14ac:dyDescent="0.3">
      <c r="U12105" s="311" t="s">
        <v>22227</v>
      </c>
      <c r="V12105" s="312">
        <v>2380.8000000000002</v>
      </c>
      <c r="X12105" s="267" t="s">
        <v>58329</v>
      </c>
      <c r="Y12105" s="268">
        <v>26750</v>
      </c>
      <c r="AA12105" s="229" t="s">
        <v>53535</v>
      </c>
      <c r="AB12105" s="230">
        <v>1076.1199999999999</v>
      </c>
      <c r="AD12105" s="209" t="s">
        <v>26057</v>
      </c>
      <c r="AE12105" s="210">
        <v>773</v>
      </c>
      <c r="AF12105" s="93"/>
      <c r="AG12105" s="93"/>
      <c r="AH12105" s="93"/>
    </row>
    <row r="12106" spans="21:34" x14ac:dyDescent="0.3">
      <c r="U12106" s="311" t="s">
        <v>54408</v>
      </c>
      <c r="V12106" s="312">
        <v>109742.34</v>
      </c>
      <c r="X12106" s="267" t="s">
        <v>53618</v>
      </c>
      <c r="Y12106" s="268">
        <v>32692</v>
      </c>
      <c r="AA12106" s="229" t="s">
        <v>49115</v>
      </c>
      <c r="AB12106" s="230">
        <v>37.44</v>
      </c>
      <c r="AD12106" s="209" t="s">
        <v>26058</v>
      </c>
      <c r="AE12106" s="210">
        <v>6474</v>
      </c>
      <c r="AF12106" s="93"/>
      <c r="AG12106" s="93"/>
      <c r="AH12106" s="93"/>
    </row>
    <row r="12107" spans="21:34" x14ac:dyDescent="0.3">
      <c r="U12107" s="311" t="s">
        <v>13727</v>
      </c>
      <c r="V12107" s="312">
        <v>85551.73</v>
      </c>
      <c r="X12107" s="267" t="s">
        <v>63361</v>
      </c>
      <c r="Y12107" s="268">
        <v>67716</v>
      </c>
      <c r="AA12107" s="229" t="s">
        <v>45503</v>
      </c>
      <c r="AB12107" s="230">
        <v>550</v>
      </c>
      <c r="AD12107" s="209" t="s">
        <v>26059</v>
      </c>
      <c r="AE12107" s="210">
        <v>10449.82</v>
      </c>
      <c r="AF12107" s="93"/>
      <c r="AG12107" s="93"/>
      <c r="AH12107" s="93"/>
    </row>
    <row r="12108" spans="21:34" x14ac:dyDescent="0.3">
      <c r="U12108" s="311" t="s">
        <v>13728</v>
      </c>
      <c r="V12108" s="312">
        <v>87455.69</v>
      </c>
      <c r="X12108" s="267" t="s">
        <v>58667</v>
      </c>
      <c r="Y12108" s="268">
        <v>4852.1000000000004</v>
      </c>
      <c r="AA12108" s="229" t="s">
        <v>49116</v>
      </c>
      <c r="AB12108" s="230">
        <v>3861</v>
      </c>
      <c r="AD12108" s="209" t="s">
        <v>26060</v>
      </c>
      <c r="AE12108" s="210">
        <v>3489.18</v>
      </c>
      <c r="AF12108" s="93"/>
      <c r="AG12108" s="93"/>
      <c r="AH12108" s="93"/>
    </row>
    <row r="12109" spans="21:34" x14ac:dyDescent="0.3">
      <c r="U12109" s="311" t="s">
        <v>47532</v>
      </c>
      <c r="V12109" s="312">
        <v>-6346.63</v>
      </c>
      <c r="X12109" s="267" t="s">
        <v>59798</v>
      </c>
      <c r="Y12109" s="268">
        <v>56250</v>
      </c>
      <c r="AA12109" s="229" t="s">
        <v>49117</v>
      </c>
      <c r="AB12109" s="230">
        <v>295.37</v>
      </c>
      <c r="AD12109" s="209" t="s">
        <v>26061</v>
      </c>
      <c r="AE12109" s="210">
        <v>1626.9</v>
      </c>
      <c r="AF12109" s="93"/>
      <c r="AG12109" s="93"/>
      <c r="AH12109" s="93"/>
    </row>
    <row r="12110" spans="21:34" x14ac:dyDescent="0.3">
      <c r="U12110" s="311" t="s">
        <v>47533</v>
      </c>
      <c r="V12110" s="312">
        <v>314</v>
      </c>
      <c r="X12110" s="267" t="s">
        <v>58668</v>
      </c>
      <c r="Y12110" s="268">
        <v>4674.32</v>
      </c>
      <c r="AA12110" s="229" t="s">
        <v>53536</v>
      </c>
      <c r="AB12110" s="230">
        <v>840.69</v>
      </c>
      <c r="AD12110" s="209" t="s">
        <v>26062</v>
      </c>
      <c r="AE12110" s="210">
        <v>13355.19</v>
      </c>
      <c r="AF12110" s="93"/>
      <c r="AG12110" s="93"/>
      <c r="AH12110" s="93"/>
    </row>
    <row r="12111" spans="21:34" x14ac:dyDescent="0.3">
      <c r="U12111" s="311" t="s">
        <v>46076</v>
      </c>
      <c r="V12111" s="312">
        <v>1636.59</v>
      </c>
      <c r="X12111" s="267" t="s">
        <v>58669</v>
      </c>
      <c r="Y12111" s="268">
        <v>13823.41</v>
      </c>
      <c r="AA12111" s="229" t="s">
        <v>47215</v>
      </c>
      <c r="AB12111" s="230">
        <v>23207.84</v>
      </c>
      <c r="AD12111" s="209" t="s">
        <v>26063</v>
      </c>
      <c r="AE12111" s="210">
        <v>10681.8</v>
      </c>
      <c r="AF12111" s="93"/>
      <c r="AG12111" s="93"/>
      <c r="AH12111" s="93"/>
    </row>
    <row r="12112" spans="21:34" x14ac:dyDescent="0.3">
      <c r="U12112" s="311" t="s">
        <v>40807</v>
      </c>
      <c r="V12112" s="312">
        <v>934.63</v>
      </c>
      <c r="X12112" s="267" t="s">
        <v>62791</v>
      </c>
      <c r="Y12112" s="268">
        <v>78750</v>
      </c>
      <c r="AA12112" s="229" t="s">
        <v>48219</v>
      </c>
      <c r="AB12112" s="230">
        <v>11006.02</v>
      </c>
      <c r="AD12112" s="209" t="s">
        <v>26064</v>
      </c>
      <c r="AE12112" s="210">
        <v>89.99</v>
      </c>
      <c r="AF12112" s="93"/>
      <c r="AG12112" s="93"/>
      <c r="AH12112" s="93"/>
    </row>
    <row r="12113" spans="21:34" x14ac:dyDescent="0.3">
      <c r="U12113" s="311" t="s">
        <v>40808</v>
      </c>
      <c r="V12113" s="312">
        <v>191.57</v>
      </c>
      <c r="X12113" s="267" t="s">
        <v>59431</v>
      </c>
      <c r="Y12113" s="268">
        <v>126000</v>
      </c>
      <c r="AA12113" s="229" t="s">
        <v>45504</v>
      </c>
      <c r="AB12113" s="230">
        <v>19316.28</v>
      </c>
      <c r="AD12113" s="209" t="s">
        <v>26065</v>
      </c>
      <c r="AE12113" s="210">
        <v>14067</v>
      </c>
      <c r="AF12113" s="93"/>
      <c r="AG12113" s="93"/>
      <c r="AH12113" s="93"/>
    </row>
    <row r="12114" spans="21:34" x14ac:dyDescent="0.3">
      <c r="U12114" s="311" t="s">
        <v>40809</v>
      </c>
      <c r="V12114" s="312">
        <v>645.29</v>
      </c>
      <c r="X12114" s="267" t="s">
        <v>64858</v>
      </c>
      <c r="Y12114" s="268">
        <v>25734</v>
      </c>
      <c r="AA12114" s="229" t="s">
        <v>45505</v>
      </c>
      <c r="AB12114" s="230">
        <v>1452.43</v>
      </c>
      <c r="AD12114" s="209" t="s">
        <v>26066</v>
      </c>
      <c r="AE12114" s="210">
        <v>2478.77</v>
      </c>
      <c r="AF12114" s="93"/>
      <c r="AG12114" s="93"/>
      <c r="AH12114" s="93"/>
    </row>
    <row r="12115" spans="21:34" x14ac:dyDescent="0.3">
      <c r="U12115" s="311" t="s">
        <v>69514</v>
      </c>
      <c r="V12115" s="312">
        <v>54.83</v>
      </c>
      <c r="X12115" s="267" t="s">
        <v>64859</v>
      </c>
      <c r="Y12115" s="268">
        <v>1968.66</v>
      </c>
      <c r="AA12115" s="229" t="s">
        <v>45506</v>
      </c>
      <c r="AB12115" s="230">
        <v>4655.21</v>
      </c>
      <c r="AD12115" s="209" t="s">
        <v>26067</v>
      </c>
      <c r="AE12115" s="210">
        <v>6515.2</v>
      </c>
      <c r="AF12115" s="93"/>
      <c r="AG12115" s="93"/>
      <c r="AH12115" s="93"/>
    </row>
    <row r="12116" spans="21:34" x14ac:dyDescent="0.3">
      <c r="U12116" s="311" t="s">
        <v>33761</v>
      </c>
      <c r="V12116" s="312">
        <v>108627</v>
      </c>
      <c r="X12116" s="267" t="s">
        <v>64860</v>
      </c>
      <c r="Y12116" s="268">
        <v>6304.82</v>
      </c>
      <c r="AA12116" s="229" t="s">
        <v>45507</v>
      </c>
      <c r="AB12116" s="230">
        <v>3239.3</v>
      </c>
      <c r="AD12116" s="209" t="s">
        <v>26068</v>
      </c>
      <c r="AE12116" s="210">
        <v>9390.6299999999992</v>
      </c>
      <c r="AF12116" s="93"/>
      <c r="AG12116" s="93"/>
      <c r="AH12116" s="93"/>
    </row>
    <row r="12117" spans="21:34" x14ac:dyDescent="0.3">
      <c r="U12117" s="311" t="s">
        <v>36406</v>
      </c>
      <c r="V12117" s="312">
        <v>251922.08</v>
      </c>
      <c r="X12117" s="267" t="s">
        <v>26840</v>
      </c>
      <c r="Y12117" s="268">
        <v>4454</v>
      </c>
      <c r="AA12117" s="229" t="s">
        <v>48220</v>
      </c>
      <c r="AB12117" s="230">
        <v>1165.05</v>
      </c>
      <c r="AD12117" s="209" t="s">
        <v>26069</v>
      </c>
      <c r="AE12117" s="210">
        <v>18477.400000000001</v>
      </c>
      <c r="AF12117" s="93"/>
      <c r="AG12117" s="93"/>
      <c r="AH12117" s="93"/>
    </row>
    <row r="12118" spans="21:34" x14ac:dyDescent="0.3">
      <c r="U12118" s="311" t="s">
        <v>22327</v>
      </c>
      <c r="V12118" s="312">
        <v>244420.06</v>
      </c>
      <c r="X12118" s="267" t="s">
        <v>35578</v>
      </c>
      <c r="Y12118" s="268">
        <v>17958.330000000002</v>
      </c>
      <c r="AA12118" s="229" t="s">
        <v>53537</v>
      </c>
      <c r="AB12118" s="230">
        <v>653.54</v>
      </c>
      <c r="AD12118" s="209" t="s">
        <v>26070</v>
      </c>
      <c r="AE12118" s="210">
        <v>2852</v>
      </c>
      <c r="AF12118" s="93"/>
      <c r="AG12118" s="93"/>
      <c r="AH12118" s="93"/>
    </row>
    <row r="12119" spans="21:34" x14ac:dyDescent="0.3">
      <c r="U12119" s="311" t="s">
        <v>35203</v>
      </c>
      <c r="V12119" s="312">
        <v>446774.87</v>
      </c>
      <c r="X12119" s="267" t="s">
        <v>35579</v>
      </c>
      <c r="Y12119" s="268">
        <v>29727.53</v>
      </c>
      <c r="AA12119" s="229" t="s">
        <v>49118</v>
      </c>
      <c r="AB12119" s="230">
        <v>8538.6</v>
      </c>
      <c r="AD12119" s="209" t="s">
        <v>26071</v>
      </c>
      <c r="AE12119" s="210">
        <v>4618.2</v>
      </c>
      <c r="AF12119" s="93"/>
      <c r="AG12119" s="93"/>
      <c r="AH12119" s="93"/>
    </row>
    <row r="12120" spans="21:34" x14ac:dyDescent="0.3">
      <c r="U12120" s="311" t="s">
        <v>22328</v>
      </c>
      <c r="V12120" s="312">
        <v>64834.52</v>
      </c>
      <c r="X12120" s="267" t="s">
        <v>35580</v>
      </c>
      <c r="Y12120" s="268">
        <v>3546.98</v>
      </c>
      <c r="AA12120" s="229" t="s">
        <v>45508</v>
      </c>
      <c r="AB12120" s="230">
        <v>1008000</v>
      </c>
      <c r="AD12120" s="209" t="s">
        <v>26072</v>
      </c>
      <c r="AE12120" s="210">
        <v>353.29</v>
      </c>
      <c r="AF12120" s="93"/>
      <c r="AG12120" s="93"/>
      <c r="AH12120" s="93"/>
    </row>
    <row r="12121" spans="21:34" x14ac:dyDescent="0.3">
      <c r="U12121" s="311" t="s">
        <v>39250</v>
      </c>
      <c r="V12121" s="312">
        <v>256862.65</v>
      </c>
      <c r="X12121" s="267" t="s">
        <v>35582</v>
      </c>
      <c r="Y12121" s="268">
        <v>113597.6</v>
      </c>
      <c r="AA12121" s="229" t="s">
        <v>45509</v>
      </c>
      <c r="AB12121" s="230">
        <v>76897.8</v>
      </c>
      <c r="AD12121" s="209" t="s">
        <v>26073</v>
      </c>
      <c r="AE12121" s="210">
        <v>185.51</v>
      </c>
      <c r="AF12121" s="93"/>
      <c r="AG12121" s="93"/>
      <c r="AH12121" s="93"/>
    </row>
    <row r="12122" spans="21:34" x14ac:dyDescent="0.3">
      <c r="U12122" s="311" t="s">
        <v>22329</v>
      </c>
      <c r="V12122" s="312">
        <v>30170.06</v>
      </c>
      <c r="X12122" s="267" t="s">
        <v>61568</v>
      </c>
      <c r="Y12122" s="268">
        <v>37174</v>
      </c>
      <c r="AA12122" s="229" t="s">
        <v>45510</v>
      </c>
      <c r="AB12122" s="230">
        <v>826563.75</v>
      </c>
      <c r="AD12122" s="209" t="s">
        <v>26074</v>
      </c>
      <c r="AE12122" s="210">
        <v>8532.92</v>
      </c>
      <c r="AF12122" s="93"/>
      <c r="AG12122" s="93"/>
      <c r="AH12122" s="93"/>
    </row>
    <row r="12123" spans="21:34" x14ac:dyDescent="0.3">
      <c r="U12123" s="311" t="s">
        <v>22330</v>
      </c>
      <c r="V12123" s="312">
        <v>29677</v>
      </c>
      <c r="X12123" s="267" t="s">
        <v>35583</v>
      </c>
      <c r="Y12123" s="268">
        <v>11534</v>
      </c>
      <c r="AA12123" s="229" t="s">
        <v>45511</v>
      </c>
      <c r="AB12123" s="230">
        <v>63232.31</v>
      </c>
      <c r="AD12123" s="209" t="s">
        <v>26075</v>
      </c>
      <c r="AE12123" s="210">
        <v>652.77</v>
      </c>
      <c r="AF12123" s="93"/>
      <c r="AG12123" s="93"/>
      <c r="AH12123" s="93"/>
    </row>
    <row r="12124" spans="21:34" x14ac:dyDescent="0.3">
      <c r="U12124" s="311" t="s">
        <v>69515</v>
      </c>
      <c r="V12124" s="312">
        <v>6469.36</v>
      </c>
      <c r="X12124" s="267" t="s">
        <v>35584</v>
      </c>
      <c r="Y12124" s="268">
        <v>2108.2800000000002</v>
      </c>
      <c r="AA12124" s="229" t="s">
        <v>26543</v>
      </c>
      <c r="AB12124" s="230">
        <v>36912</v>
      </c>
      <c r="AD12124" s="209" t="s">
        <v>26076</v>
      </c>
      <c r="AE12124" s="210">
        <v>3674.8</v>
      </c>
      <c r="AF12124" s="93"/>
      <c r="AG12124" s="93"/>
      <c r="AH12124" s="93"/>
    </row>
    <row r="12125" spans="21:34" x14ac:dyDescent="0.3">
      <c r="U12125" s="311" t="s">
        <v>22331</v>
      </c>
      <c r="V12125" s="312">
        <v>8886</v>
      </c>
      <c r="X12125" s="267" t="s">
        <v>39439</v>
      </c>
      <c r="Y12125" s="268">
        <v>14929.34</v>
      </c>
      <c r="AA12125" s="229" t="s">
        <v>34058</v>
      </c>
      <c r="AB12125" s="230">
        <v>507.54</v>
      </c>
      <c r="AD12125" s="209" t="s">
        <v>26077</v>
      </c>
      <c r="AE12125" s="210">
        <v>19572.919999999998</v>
      </c>
      <c r="AF12125" s="93"/>
      <c r="AG12125" s="93"/>
      <c r="AH12125" s="93"/>
    </row>
    <row r="12126" spans="21:34" x14ac:dyDescent="0.3">
      <c r="U12126" s="311" t="s">
        <v>22333</v>
      </c>
      <c r="V12126" s="312">
        <v>500</v>
      </c>
      <c r="X12126" s="267" t="s">
        <v>39440</v>
      </c>
      <c r="Y12126" s="268">
        <v>827.66</v>
      </c>
      <c r="AA12126" s="229" t="s">
        <v>26544</v>
      </c>
      <c r="AB12126" s="230">
        <v>2862.55</v>
      </c>
      <c r="AD12126" s="209" t="s">
        <v>26078</v>
      </c>
      <c r="AE12126" s="210">
        <v>555.24</v>
      </c>
      <c r="AF12126" s="93"/>
      <c r="AG12126" s="93"/>
      <c r="AH12126" s="93"/>
    </row>
    <row r="12127" spans="21:34" x14ac:dyDescent="0.3">
      <c r="U12127" s="311" t="s">
        <v>69516</v>
      </c>
      <c r="V12127" s="312">
        <v>5738.52</v>
      </c>
      <c r="X12127" s="267" t="s">
        <v>42891</v>
      </c>
      <c r="Y12127" s="268">
        <v>500</v>
      </c>
      <c r="AA12127" s="229" t="s">
        <v>26545</v>
      </c>
      <c r="AB12127" s="230">
        <v>8572.6200000000008</v>
      </c>
      <c r="AD12127" s="209" t="s">
        <v>26079</v>
      </c>
      <c r="AE12127" s="210">
        <v>2475</v>
      </c>
      <c r="AF12127" s="93"/>
      <c r="AG12127" s="93"/>
      <c r="AH12127" s="93"/>
    </row>
    <row r="12128" spans="21:34" x14ac:dyDescent="0.3">
      <c r="U12128" s="311" t="s">
        <v>58049</v>
      </c>
      <c r="V12128" s="312">
        <v>313001.05</v>
      </c>
      <c r="X12128" s="267" t="s">
        <v>56542</v>
      </c>
      <c r="Y12128" s="268">
        <v>12322</v>
      </c>
      <c r="AA12128" s="229" t="s">
        <v>53538</v>
      </c>
      <c r="AB12128" s="230">
        <v>964.55</v>
      </c>
      <c r="AD12128" s="209" t="s">
        <v>26080</v>
      </c>
      <c r="AE12128" s="210">
        <v>300</v>
      </c>
      <c r="AF12128" s="93"/>
      <c r="AG12128" s="93"/>
      <c r="AH12128" s="93"/>
    </row>
    <row r="12129" spans="21:34" x14ac:dyDescent="0.3">
      <c r="U12129" s="311" t="s">
        <v>69517</v>
      </c>
      <c r="V12129" s="312">
        <v>699.47</v>
      </c>
      <c r="X12129" s="267" t="s">
        <v>56543</v>
      </c>
      <c r="Y12129" s="268">
        <v>45708</v>
      </c>
      <c r="AA12129" s="229" t="s">
        <v>26547</v>
      </c>
      <c r="AB12129" s="230">
        <v>8882.8700000000008</v>
      </c>
      <c r="AD12129" s="209" t="s">
        <v>26081</v>
      </c>
      <c r="AE12129" s="210">
        <v>288.75</v>
      </c>
      <c r="AF12129" s="93"/>
      <c r="AG12129" s="93"/>
      <c r="AH12129" s="93"/>
    </row>
    <row r="12130" spans="21:34" x14ac:dyDescent="0.3">
      <c r="U12130" s="311" t="s">
        <v>22334</v>
      </c>
      <c r="V12130" s="312">
        <v>553.23</v>
      </c>
      <c r="X12130" s="267" t="s">
        <v>62792</v>
      </c>
      <c r="Y12130" s="268">
        <v>4525.6000000000004</v>
      </c>
      <c r="AA12130" s="229" t="s">
        <v>53539</v>
      </c>
      <c r="AB12130" s="230">
        <v>62022.04</v>
      </c>
      <c r="AD12130" s="209" t="s">
        <v>26082</v>
      </c>
      <c r="AE12130" s="210">
        <v>4618.2</v>
      </c>
      <c r="AF12130" s="93"/>
      <c r="AG12130" s="93"/>
      <c r="AH12130" s="93"/>
    </row>
    <row r="12131" spans="21:34" x14ac:dyDescent="0.3">
      <c r="U12131" s="311" t="s">
        <v>40810</v>
      </c>
      <c r="V12131" s="312">
        <v>83487.59</v>
      </c>
      <c r="X12131" s="267" t="s">
        <v>62793</v>
      </c>
      <c r="Y12131" s="268">
        <v>488.5</v>
      </c>
      <c r="AA12131" s="229" t="s">
        <v>26549</v>
      </c>
      <c r="AB12131" s="230">
        <v>59421.27</v>
      </c>
      <c r="AD12131" s="209" t="s">
        <v>26083</v>
      </c>
      <c r="AE12131" s="210">
        <v>2069.02</v>
      </c>
      <c r="AF12131" s="93"/>
      <c r="AG12131" s="93"/>
      <c r="AH12131" s="93"/>
    </row>
    <row r="12132" spans="21:34" x14ac:dyDescent="0.3">
      <c r="U12132" s="311" t="s">
        <v>43272</v>
      </c>
      <c r="V12132" s="312">
        <v>14346.36</v>
      </c>
      <c r="X12132" s="267" t="s">
        <v>62794</v>
      </c>
      <c r="Y12132" s="268">
        <v>1801.98</v>
      </c>
      <c r="AA12132" s="229" t="s">
        <v>26550</v>
      </c>
      <c r="AB12132" s="230">
        <v>5157.3999999999996</v>
      </c>
      <c r="AD12132" s="209" t="s">
        <v>26084</v>
      </c>
      <c r="AE12132" s="210">
        <v>39.159999999999997</v>
      </c>
      <c r="AF12132" s="93"/>
      <c r="AG12132" s="93"/>
      <c r="AH12132" s="93"/>
    </row>
    <row r="12133" spans="21:34" x14ac:dyDescent="0.3">
      <c r="U12133" s="311" t="s">
        <v>58050</v>
      </c>
      <c r="V12133" s="312">
        <v>8502.15</v>
      </c>
      <c r="X12133" s="267" t="s">
        <v>62795</v>
      </c>
      <c r="Y12133" s="268">
        <v>1169.92</v>
      </c>
      <c r="AA12133" s="229" t="s">
        <v>36659</v>
      </c>
      <c r="AB12133" s="230">
        <v>3000</v>
      </c>
      <c r="AD12133" s="209" t="s">
        <v>26085</v>
      </c>
      <c r="AE12133" s="210">
        <v>42224.09</v>
      </c>
      <c r="AF12133" s="93"/>
      <c r="AG12133" s="93"/>
      <c r="AH12133" s="93"/>
    </row>
    <row r="12134" spans="21:34" x14ac:dyDescent="0.3">
      <c r="U12134" s="311" t="s">
        <v>54410</v>
      </c>
      <c r="V12134" s="312">
        <v>7959.6</v>
      </c>
      <c r="X12134" s="267" t="s">
        <v>53619</v>
      </c>
      <c r="Y12134" s="268">
        <v>30442.5</v>
      </c>
      <c r="AA12134" s="229" t="s">
        <v>14153</v>
      </c>
      <c r="AB12134" s="230">
        <v>375448.47</v>
      </c>
      <c r="AD12134" s="209" t="s">
        <v>26086</v>
      </c>
      <c r="AE12134" s="210">
        <v>20049</v>
      </c>
      <c r="AF12134" s="93"/>
      <c r="AG12134" s="93"/>
      <c r="AH12134" s="93"/>
    </row>
    <row r="12135" spans="21:34" x14ac:dyDescent="0.3">
      <c r="U12135" s="311" t="s">
        <v>22339</v>
      </c>
      <c r="V12135" s="312">
        <v>203663.68</v>
      </c>
      <c r="X12135" s="267" t="s">
        <v>53622</v>
      </c>
      <c r="Y12135" s="268">
        <v>2328.86</v>
      </c>
      <c r="AA12135" s="229" t="s">
        <v>26551</v>
      </c>
      <c r="AB12135" s="230">
        <v>-16784.71</v>
      </c>
      <c r="AD12135" s="209" t="s">
        <v>26087</v>
      </c>
      <c r="AE12135" s="210">
        <v>149.30000000000001</v>
      </c>
      <c r="AF12135" s="93"/>
      <c r="AG12135" s="93"/>
      <c r="AH12135" s="93"/>
    </row>
    <row r="12136" spans="21:34" x14ac:dyDescent="0.3">
      <c r="U12136" s="311" t="s">
        <v>55616</v>
      </c>
      <c r="V12136" s="312">
        <v>2610</v>
      </c>
      <c r="X12136" s="267" t="s">
        <v>59799</v>
      </c>
      <c r="Y12136" s="268">
        <v>6504.06</v>
      </c>
      <c r="AA12136" s="229" t="s">
        <v>50362</v>
      </c>
      <c r="AB12136" s="230">
        <v>20644.59</v>
      </c>
      <c r="AD12136" s="209" t="s">
        <v>26088</v>
      </c>
      <c r="AE12136" s="210">
        <v>12969.8</v>
      </c>
      <c r="AF12136" s="93"/>
      <c r="AG12136" s="93"/>
      <c r="AH12136" s="93"/>
    </row>
    <row r="12137" spans="21:34" x14ac:dyDescent="0.3">
      <c r="U12137" s="311" t="s">
        <v>22340</v>
      </c>
      <c r="V12137" s="312">
        <v>2107434.09</v>
      </c>
      <c r="X12137" s="267" t="s">
        <v>53623</v>
      </c>
      <c r="Y12137" s="268">
        <v>12890.4</v>
      </c>
      <c r="AA12137" s="229" t="s">
        <v>50363</v>
      </c>
      <c r="AB12137" s="230">
        <v>1579.33</v>
      </c>
      <c r="AD12137" s="209" t="s">
        <v>26089</v>
      </c>
      <c r="AE12137" s="210">
        <v>26578.3</v>
      </c>
      <c r="AF12137" s="93"/>
      <c r="AG12137" s="93"/>
      <c r="AH12137" s="93"/>
    </row>
    <row r="12138" spans="21:34" x14ac:dyDescent="0.3">
      <c r="U12138" s="311" t="s">
        <v>22341</v>
      </c>
      <c r="V12138" s="312">
        <v>650.57000000000005</v>
      </c>
      <c r="X12138" s="267" t="s">
        <v>59800</v>
      </c>
      <c r="Y12138" s="268">
        <v>53000</v>
      </c>
      <c r="AA12138" s="229" t="s">
        <v>50364</v>
      </c>
      <c r="AB12138" s="230">
        <v>4975.33</v>
      </c>
      <c r="AD12138" s="209" t="s">
        <v>26090</v>
      </c>
      <c r="AE12138" s="210">
        <v>3674.8</v>
      </c>
      <c r="AF12138" s="93"/>
      <c r="AG12138" s="93"/>
      <c r="AH12138" s="93"/>
    </row>
    <row r="12139" spans="21:34" x14ac:dyDescent="0.3">
      <c r="U12139" s="311" t="s">
        <v>22342</v>
      </c>
      <c r="V12139" s="312">
        <v>312366</v>
      </c>
      <c r="X12139" s="267" t="s">
        <v>59801</v>
      </c>
      <c r="Y12139" s="268">
        <v>3901.34</v>
      </c>
      <c r="AA12139" s="229" t="s">
        <v>35541</v>
      </c>
      <c r="AB12139" s="230">
        <v>966.75</v>
      </c>
      <c r="AD12139" s="209" t="s">
        <v>26091</v>
      </c>
      <c r="AE12139" s="210">
        <v>342.71</v>
      </c>
      <c r="AF12139" s="93"/>
      <c r="AG12139" s="93"/>
      <c r="AH12139" s="93"/>
    </row>
    <row r="12140" spans="21:34" x14ac:dyDescent="0.3">
      <c r="U12140" s="311" t="s">
        <v>22343</v>
      </c>
      <c r="V12140" s="312">
        <v>399285.79</v>
      </c>
      <c r="X12140" s="267" t="s">
        <v>59802</v>
      </c>
      <c r="Y12140" s="268">
        <v>170</v>
      </c>
      <c r="AA12140" s="229" t="s">
        <v>26552</v>
      </c>
      <c r="AB12140" s="230">
        <v>4791.0200000000004</v>
      </c>
      <c r="AD12140" s="209" t="s">
        <v>26092</v>
      </c>
      <c r="AE12140" s="210">
        <v>16302.62</v>
      </c>
      <c r="AF12140" s="93"/>
      <c r="AG12140" s="93"/>
      <c r="AH12140" s="93"/>
    </row>
    <row r="12141" spans="21:34" x14ac:dyDescent="0.3">
      <c r="U12141" s="311" t="s">
        <v>22344</v>
      </c>
      <c r="V12141" s="312">
        <v>149452.87</v>
      </c>
      <c r="X12141" s="267" t="s">
        <v>59803</v>
      </c>
      <c r="Y12141" s="268">
        <v>2690</v>
      </c>
      <c r="AA12141" s="229" t="s">
        <v>26553</v>
      </c>
      <c r="AB12141" s="230">
        <v>4265.1499999999996</v>
      </c>
      <c r="AD12141" s="209" t="s">
        <v>26093</v>
      </c>
      <c r="AE12141" s="210">
        <v>147.38</v>
      </c>
      <c r="AF12141" s="93"/>
      <c r="AG12141" s="93"/>
      <c r="AH12141" s="93"/>
    </row>
    <row r="12142" spans="21:34" x14ac:dyDescent="0.3">
      <c r="U12142" s="311" t="s">
        <v>22345</v>
      </c>
      <c r="V12142" s="312">
        <v>2951164.67</v>
      </c>
      <c r="X12142" s="267" t="s">
        <v>59804</v>
      </c>
      <c r="Y12142" s="268">
        <v>22750.52</v>
      </c>
      <c r="AA12142" s="229" t="s">
        <v>26554</v>
      </c>
      <c r="AB12142" s="230">
        <v>692.82</v>
      </c>
      <c r="AD12142" s="209" t="s">
        <v>26094</v>
      </c>
      <c r="AE12142" s="210">
        <v>2305</v>
      </c>
      <c r="AF12142" s="93"/>
      <c r="AG12142" s="93"/>
      <c r="AH12142" s="93"/>
    </row>
    <row r="12143" spans="21:34" x14ac:dyDescent="0.3">
      <c r="U12143" s="311" t="s">
        <v>22346</v>
      </c>
      <c r="V12143" s="312">
        <v>68127.509999999995</v>
      </c>
      <c r="X12143" s="267" t="s">
        <v>60089</v>
      </c>
      <c r="Y12143" s="268">
        <v>19086.07</v>
      </c>
      <c r="AA12143" s="229" t="s">
        <v>26555</v>
      </c>
      <c r="AB12143" s="230">
        <v>2001.17</v>
      </c>
      <c r="AD12143" s="209" t="s">
        <v>26095</v>
      </c>
      <c r="AE12143" s="210">
        <v>5594</v>
      </c>
      <c r="AF12143" s="93"/>
      <c r="AG12143" s="93"/>
      <c r="AH12143" s="93"/>
    </row>
    <row r="12144" spans="21:34" x14ac:dyDescent="0.3">
      <c r="U12144" s="311" t="s">
        <v>43273</v>
      </c>
      <c r="V12144" s="312">
        <v>201448.2</v>
      </c>
      <c r="X12144" s="267" t="s">
        <v>59805</v>
      </c>
      <c r="Y12144" s="268">
        <v>33370.51</v>
      </c>
      <c r="AA12144" s="229" t="s">
        <v>53540</v>
      </c>
      <c r="AB12144" s="230">
        <v>50275</v>
      </c>
      <c r="AD12144" s="209" t="s">
        <v>26096</v>
      </c>
      <c r="AE12144" s="210">
        <v>6644.47</v>
      </c>
      <c r="AF12144" s="93"/>
      <c r="AG12144" s="93"/>
      <c r="AH12144" s="93"/>
    </row>
    <row r="12145" spans="21:34" x14ac:dyDescent="0.3">
      <c r="U12145" s="311" t="s">
        <v>22347</v>
      </c>
      <c r="V12145" s="312">
        <v>1193097.97</v>
      </c>
      <c r="X12145" s="267" t="s">
        <v>61569</v>
      </c>
      <c r="Y12145" s="268">
        <v>16500</v>
      </c>
      <c r="AA12145" s="229" t="s">
        <v>53541</v>
      </c>
      <c r="AB12145" s="230">
        <v>785</v>
      </c>
      <c r="AD12145" s="209" t="s">
        <v>26097</v>
      </c>
      <c r="AE12145" s="210">
        <v>2159.6</v>
      </c>
      <c r="AF12145" s="93"/>
      <c r="AG12145" s="93"/>
      <c r="AH12145" s="93"/>
    </row>
    <row r="12146" spans="21:34" x14ac:dyDescent="0.3">
      <c r="U12146" s="311" t="s">
        <v>35205</v>
      </c>
      <c r="V12146" s="312">
        <v>379178.63</v>
      </c>
      <c r="X12146" s="267" t="s">
        <v>61570</v>
      </c>
      <c r="Y12146" s="268">
        <v>66828</v>
      </c>
      <c r="AA12146" s="229" t="s">
        <v>53542</v>
      </c>
      <c r="AB12146" s="230">
        <v>43785</v>
      </c>
      <c r="AD12146" s="209" t="s">
        <v>26098</v>
      </c>
      <c r="AE12146" s="210">
        <v>63.12</v>
      </c>
      <c r="AF12146" s="93"/>
      <c r="AG12146" s="93"/>
      <c r="AH12146" s="93"/>
    </row>
    <row r="12147" spans="21:34" x14ac:dyDescent="0.3">
      <c r="U12147" s="311" t="s">
        <v>61691</v>
      </c>
      <c r="V12147" s="312">
        <v>1536.2</v>
      </c>
      <c r="X12147" s="267" t="s">
        <v>61571</v>
      </c>
      <c r="Y12147" s="268">
        <v>60348</v>
      </c>
      <c r="AA12147" s="229" t="s">
        <v>53543</v>
      </c>
      <c r="AB12147" s="230">
        <v>1114.25</v>
      </c>
      <c r="AD12147" s="209" t="s">
        <v>26099</v>
      </c>
      <c r="AE12147" s="210">
        <v>3521.5</v>
      </c>
      <c r="AF12147" s="93"/>
      <c r="AG12147" s="93"/>
      <c r="AH12147" s="93"/>
    </row>
    <row r="12148" spans="21:34" x14ac:dyDescent="0.3">
      <c r="U12148" s="311" t="s">
        <v>22351</v>
      </c>
      <c r="V12148" s="312">
        <v>1081612.32</v>
      </c>
      <c r="X12148" s="267" t="s">
        <v>26897</v>
      </c>
      <c r="Y12148" s="268">
        <v>16160.05</v>
      </c>
      <c r="AA12148" s="229" t="s">
        <v>53544</v>
      </c>
      <c r="AB12148" s="230">
        <v>2925.54</v>
      </c>
      <c r="AD12148" s="209" t="s">
        <v>26100</v>
      </c>
      <c r="AE12148" s="210">
        <v>4272.3100000000004</v>
      </c>
      <c r="AF12148" s="93"/>
      <c r="AG12148" s="93"/>
      <c r="AH12148" s="93"/>
    </row>
    <row r="12149" spans="21:34" x14ac:dyDescent="0.3">
      <c r="U12149" s="311" t="s">
        <v>13739</v>
      </c>
      <c r="V12149" s="312">
        <v>755839.24</v>
      </c>
      <c r="X12149" s="267" t="s">
        <v>26899</v>
      </c>
      <c r="Y12149" s="268">
        <v>502958.17</v>
      </c>
      <c r="AA12149" s="229" t="s">
        <v>53545</v>
      </c>
      <c r="AB12149" s="230">
        <v>10463.620000000001</v>
      </c>
      <c r="AD12149" s="209" t="s">
        <v>26101</v>
      </c>
      <c r="AE12149" s="210">
        <v>1179.18</v>
      </c>
      <c r="AF12149" s="93"/>
      <c r="AG12149" s="93"/>
      <c r="AH12149" s="93"/>
    </row>
    <row r="12150" spans="21:34" x14ac:dyDescent="0.3">
      <c r="U12150" s="311" t="s">
        <v>22352</v>
      </c>
      <c r="V12150" s="312">
        <v>81711.789999999994</v>
      </c>
      <c r="X12150" s="267" t="s">
        <v>56544</v>
      </c>
      <c r="Y12150" s="268">
        <v>2418.6</v>
      </c>
      <c r="AA12150" s="229" t="s">
        <v>53546</v>
      </c>
      <c r="AB12150" s="230">
        <v>4983.49</v>
      </c>
      <c r="AD12150" s="209" t="s">
        <v>26102</v>
      </c>
      <c r="AE12150" s="210">
        <v>18839.060000000001</v>
      </c>
      <c r="AF12150" s="93"/>
      <c r="AG12150" s="93"/>
      <c r="AH12150" s="93"/>
    </row>
    <row r="12151" spans="21:34" x14ac:dyDescent="0.3">
      <c r="U12151" s="311" t="s">
        <v>22353</v>
      </c>
      <c r="V12151" s="312">
        <v>497718.43</v>
      </c>
      <c r="X12151" s="267" t="s">
        <v>53624</v>
      </c>
      <c r="Y12151" s="268">
        <v>923.33</v>
      </c>
      <c r="AA12151" s="229" t="s">
        <v>53547</v>
      </c>
      <c r="AB12151" s="230">
        <v>132.1</v>
      </c>
      <c r="AD12151" s="209" t="s">
        <v>26103</v>
      </c>
      <c r="AE12151" s="210">
        <v>739.94</v>
      </c>
      <c r="AF12151" s="93"/>
      <c r="AG12151" s="93"/>
      <c r="AH12151" s="93"/>
    </row>
    <row r="12152" spans="21:34" x14ac:dyDescent="0.3">
      <c r="U12152" s="311" t="s">
        <v>69518</v>
      </c>
      <c r="V12152" s="312">
        <v>1216</v>
      </c>
      <c r="X12152" s="267" t="s">
        <v>42898</v>
      </c>
      <c r="Y12152" s="268">
        <v>17464.45</v>
      </c>
      <c r="AA12152" s="229" t="s">
        <v>26557</v>
      </c>
      <c r="AB12152" s="230">
        <v>117617.57</v>
      </c>
      <c r="AD12152" s="209" t="s">
        <v>26104</v>
      </c>
      <c r="AE12152" s="210">
        <v>10784.5</v>
      </c>
      <c r="AF12152" s="93"/>
      <c r="AG12152" s="93"/>
      <c r="AH12152" s="93"/>
    </row>
    <row r="12153" spans="21:34" x14ac:dyDescent="0.3">
      <c r="U12153" s="311" t="s">
        <v>13740</v>
      </c>
      <c r="V12153" s="312">
        <v>79063.88</v>
      </c>
      <c r="X12153" s="267" t="s">
        <v>39443</v>
      </c>
      <c r="Y12153" s="268">
        <v>435.53</v>
      </c>
      <c r="AA12153" s="229" t="s">
        <v>47216</v>
      </c>
      <c r="AB12153" s="230">
        <v>187.94</v>
      </c>
      <c r="AD12153" s="209" t="s">
        <v>26105</v>
      </c>
      <c r="AE12153" s="210">
        <v>823.01</v>
      </c>
      <c r="AF12153" s="93"/>
      <c r="AG12153" s="93"/>
      <c r="AH12153" s="93"/>
    </row>
    <row r="12154" spans="21:34" x14ac:dyDescent="0.3">
      <c r="U12154" s="311" t="s">
        <v>13741</v>
      </c>
      <c r="V12154" s="312">
        <v>3322615.95</v>
      </c>
      <c r="X12154" s="267" t="s">
        <v>39444</v>
      </c>
      <c r="Y12154" s="268">
        <v>1624.99</v>
      </c>
      <c r="AA12154" s="229" t="s">
        <v>26558</v>
      </c>
      <c r="AB12154" s="230">
        <v>15375</v>
      </c>
      <c r="AD12154" s="209" t="s">
        <v>26106</v>
      </c>
      <c r="AE12154" s="210">
        <v>1498.52</v>
      </c>
      <c r="AF12154" s="93"/>
      <c r="AG12154" s="93"/>
      <c r="AH12154" s="93"/>
    </row>
    <row r="12155" spans="21:34" x14ac:dyDescent="0.3">
      <c r="U12155" s="311" t="s">
        <v>36407</v>
      </c>
      <c r="V12155" s="312">
        <v>-47218.720000000001</v>
      </c>
      <c r="X12155" s="267" t="s">
        <v>39445</v>
      </c>
      <c r="Y12155" s="268">
        <v>4536.33</v>
      </c>
      <c r="AA12155" s="229" t="s">
        <v>35542</v>
      </c>
      <c r="AB12155" s="230">
        <v>5118.75</v>
      </c>
      <c r="AD12155" s="209" t="s">
        <v>26107</v>
      </c>
      <c r="AE12155" s="210">
        <v>4278.13</v>
      </c>
      <c r="AF12155" s="93"/>
      <c r="AG12155" s="93"/>
      <c r="AH12155" s="93"/>
    </row>
    <row r="12156" spans="21:34" x14ac:dyDescent="0.3">
      <c r="U12156" s="311" t="s">
        <v>62500</v>
      </c>
      <c r="V12156" s="312">
        <v>4482389.26</v>
      </c>
      <c r="X12156" s="267" t="s">
        <v>40608</v>
      </c>
      <c r="Y12156" s="268">
        <v>880.47</v>
      </c>
      <c r="AA12156" s="229" t="s">
        <v>49119</v>
      </c>
      <c r="AB12156" s="230">
        <v>36486.28</v>
      </c>
      <c r="AD12156" s="209" t="s">
        <v>26108</v>
      </c>
      <c r="AE12156" s="210">
        <v>3200</v>
      </c>
      <c r="AF12156" s="93"/>
      <c r="AG12156" s="93"/>
      <c r="AH12156" s="93"/>
    </row>
    <row r="12157" spans="21:34" x14ac:dyDescent="0.3">
      <c r="U12157" s="311" t="s">
        <v>58374</v>
      </c>
      <c r="V12157" s="312">
        <v>4024937.35</v>
      </c>
      <c r="X12157" s="267" t="s">
        <v>39446</v>
      </c>
      <c r="Y12157" s="268">
        <v>13489.7</v>
      </c>
      <c r="AA12157" s="229" t="s">
        <v>26559</v>
      </c>
      <c r="AB12157" s="230">
        <v>6146.07</v>
      </c>
      <c r="AD12157" s="209" t="s">
        <v>26109</v>
      </c>
      <c r="AE12157" s="210">
        <v>7256.26</v>
      </c>
      <c r="AF12157" s="93"/>
      <c r="AG12157" s="93"/>
      <c r="AH12157" s="93"/>
    </row>
    <row r="12158" spans="21:34" x14ac:dyDescent="0.3">
      <c r="U12158" s="311" t="s">
        <v>22389</v>
      </c>
      <c r="V12158" s="312">
        <v>3806.2</v>
      </c>
      <c r="X12158" s="267" t="s">
        <v>53625</v>
      </c>
      <c r="Y12158" s="268">
        <v>6611.05</v>
      </c>
      <c r="AA12158" s="229" t="s">
        <v>26560</v>
      </c>
      <c r="AB12158" s="230">
        <v>42150</v>
      </c>
      <c r="AD12158" s="209" t="s">
        <v>26110</v>
      </c>
      <c r="AE12158" s="210">
        <v>1949.74</v>
      </c>
      <c r="AF12158" s="93"/>
      <c r="AG12158" s="93"/>
      <c r="AH12158" s="93"/>
    </row>
    <row r="12159" spans="21:34" x14ac:dyDescent="0.3">
      <c r="U12159" s="311" t="s">
        <v>69519</v>
      </c>
      <c r="V12159" s="312">
        <v>9372</v>
      </c>
      <c r="X12159" s="267" t="s">
        <v>39447</v>
      </c>
      <c r="Y12159" s="268">
        <v>1496.28</v>
      </c>
      <c r="AA12159" s="229" t="s">
        <v>53548</v>
      </c>
      <c r="AB12159" s="230">
        <v>8489.15</v>
      </c>
      <c r="AD12159" s="209" t="s">
        <v>26111</v>
      </c>
      <c r="AE12159" s="210">
        <v>6644.47</v>
      </c>
      <c r="AF12159" s="93"/>
      <c r="AG12159" s="93"/>
      <c r="AH12159" s="93"/>
    </row>
    <row r="12160" spans="21:34" x14ac:dyDescent="0.3">
      <c r="U12160" s="311" t="s">
        <v>22391</v>
      </c>
      <c r="V12160" s="312">
        <v>991.65</v>
      </c>
      <c r="X12160" s="267" t="s">
        <v>39448</v>
      </c>
      <c r="Y12160" s="268">
        <v>5082.82</v>
      </c>
      <c r="AA12160" s="229" t="s">
        <v>48221</v>
      </c>
      <c r="AB12160" s="230">
        <v>7801.3</v>
      </c>
      <c r="AD12160" s="209" t="s">
        <v>26112</v>
      </c>
      <c r="AE12160" s="210">
        <v>10784.5</v>
      </c>
      <c r="AF12160" s="93"/>
      <c r="AG12160" s="93"/>
      <c r="AH12160" s="93"/>
    </row>
    <row r="12161" spans="21:34" x14ac:dyDescent="0.3">
      <c r="U12161" s="311" t="s">
        <v>22393</v>
      </c>
      <c r="V12161" s="312">
        <v>2261</v>
      </c>
      <c r="X12161" s="267" t="s">
        <v>39449</v>
      </c>
      <c r="Y12161" s="268">
        <v>5182.88</v>
      </c>
      <c r="AA12161" s="229" t="s">
        <v>26561</v>
      </c>
      <c r="AB12161" s="230">
        <v>18275.849999999999</v>
      </c>
      <c r="AD12161" s="209" t="s">
        <v>26113</v>
      </c>
      <c r="AE12161" s="210">
        <v>7256.26</v>
      </c>
      <c r="AF12161" s="93"/>
      <c r="AG12161" s="93"/>
      <c r="AH12161" s="93"/>
    </row>
    <row r="12162" spans="21:34" x14ac:dyDescent="0.3">
      <c r="U12162" s="311" t="s">
        <v>22396</v>
      </c>
      <c r="V12162" s="312">
        <v>35055.96</v>
      </c>
      <c r="X12162" s="267" t="s">
        <v>40609</v>
      </c>
      <c r="Y12162" s="268">
        <v>6465.54</v>
      </c>
      <c r="AA12162" s="229" t="s">
        <v>26562</v>
      </c>
      <c r="AB12162" s="230">
        <v>3727.36</v>
      </c>
      <c r="AD12162" s="209" t="s">
        <v>26114</v>
      </c>
      <c r="AE12162" s="210">
        <v>2772.75</v>
      </c>
      <c r="AF12162" s="93"/>
      <c r="AG12162" s="93"/>
      <c r="AH12162" s="93"/>
    </row>
    <row r="12163" spans="21:34" x14ac:dyDescent="0.3">
      <c r="U12163" s="311" t="s">
        <v>69520</v>
      </c>
      <c r="V12163" s="312">
        <v>1570.99</v>
      </c>
      <c r="X12163" s="267" t="s">
        <v>57802</v>
      </c>
      <c r="Y12163" s="268">
        <v>9767.2099999999991</v>
      </c>
      <c r="AA12163" s="229" t="s">
        <v>35543</v>
      </c>
      <c r="AB12163" s="230">
        <v>991.51</v>
      </c>
      <c r="AD12163" s="209" t="s">
        <v>26115</v>
      </c>
      <c r="AE12163" s="210">
        <v>1498.52</v>
      </c>
      <c r="AF12163" s="93"/>
      <c r="AG12163" s="93"/>
      <c r="AH12163" s="93"/>
    </row>
    <row r="12164" spans="21:34" x14ac:dyDescent="0.3">
      <c r="U12164" s="311" t="s">
        <v>22397</v>
      </c>
      <c r="V12164" s="312">
        <v>51624.35</v>
      </c>
      <c r="X12164" s="267" t="s">
        <v>57803</v>
      </c>
      <c r="Y12164" s="268">
        <v>250.74</v>
      </c>
      <c r="AA12164" s="229" t="s">
        <v>42874</v>
      </c>
      <c r="AB12164" s="230">
        <v>59.9</v>
      </c>
      <c r="AD12164" s="209" t="s">
        <v>26116</v>
      </c>
      <c r="AE12164" s="210">
        <v>6437.73</v>
      </c>
      <c r="AF12164" s="93"/>
      <c r="AG12164" s="93"/>
      <c r="AH12164" s="93"/>
    </row>
    <row r="12165" spans="21:34" x14ac:dyDescent="0.3">
      <c r="U12165" s="311" t="s">
        <v>22398</v>
      </c>
      <c r="V12165" s="312">
        <v>-856.44</v>
      </c>
      <c r="X12165" s="267" t="s">
        <v>35591</v>
      </c>
      <c r="Y12165" s="268">
        <v>1999.34</v>
      </c>
      <c r="AA12165" s="229" t="s">
        <v>53549</v>
      </c>
      <c r="AB12165" s="230">
        <v>146447.87</v>
      </c>
      <c r="AD12165" s="209" t="s">
        <v>26117</v>
      </c>
      <c r="AE12165" s="210">
        <v>22444.89</v>
      </c>
      <c r="AF12165" s="93"/>
      <c r="AG12165" s="93"/>
      <c r="AH12165" s="93"/>
    </row>
    <row r="12166" spans="21:34" x14ac:dyDescent="0.3">
      <c r="U12166" s="311" t="s">
        <v>22399</v>
      </c>
      <c r="V12166" s="312">
        <v>34318</v>
      </c>
      <c r="X12166" s="267" t="s">
        <v>35592</v>
      </c>
      <c r="Y12166" s="268">
        <v>25776.66</v>
      </c>
      <c r="AA12166" s="229" t="s">
        <v>26564</v>
      </c>
      <c r="AB12166" s="230">
        <v>83275.66</v>
      </c>
      <c r="AD12166" s="209" t="s">
        <v>26118</v>
      </c>
      <c r="AE12166" s="210">
        <v>26597.3</v>
      </c>
      <c r="AF12166" s="93"/>
      <c r="AG12166" s="93"/>
      <c r="AH12166" s="93"/>
    </row>
    <row r="12167" spans="21:34" x14ac:dyDescent="0.3">
      <c r="U12167" s="311" t="s">
        <v>22427</v>
      </c>
      <c r="V12167" s="312">
        <v>37.11</v>
      </c>
      <c r="X12167" s="267" t="s">
        <v>26908</v>
      </c>
      <c r="Y12167" s="268">
        <v>82619.95</v>
      </c>
      <c r="AA12167" s="229" t="s">
        <v>53550</v>
      </c>
      <c r="AB12167" s="230">
        <v>692806.88</v>
      </c>
      <c r="AD12167" s="209" t="s">
        <v>26119</v>
      </c>
      <c r="AE12167" s="210">
        <v>739.94</v>
      </c>
      <c r="AF12167" s="93"/>
      <c r="AG12167" s="93"/>
      <c r="AH12167" s="93"/>
    </row>
    <row r="12168" spans="21:34" x14ac:dyDescent="0.3">
      <c r="U12168" s="311" t="s">
        <v>22430</v>
      </c>
      <c r="V12168" s="312">
        <v>4987.8</v>
      </c>
      <c r="X12168" s="267" t="s">
        <v>26909</v>
      </c>
      <c r="Y12168" s="268">
        <v>-49.44</v>
      </c>
      <c r="AA12168" s="229" t="s">
        <v>35544</v>
      </c>
      <c r="AB12168" s="230">
        <v>34533.94</v>
      </c>
      <c r="AD12168" s="209" t="s">
        <v>26120</v>
      </c>
      <c r="AE12168" s="210">
        <v>6724.69</v>
      </c>
      <c r="AF12168" s="93"/>
      <c r="AG12168" s="93"/>
      <c r="AH12168" s="93"/>
    </row>
    <row r="12169" spans="21:34" x14ac:dyDescent="0.3">
      <c r="U12169" s="311" t="s">
        <v>22436</v>
      </c>
      <c r="V12169" s="312">
        <v>4804</v>
      </c>
      <c r="X12169" s="267" t="s">
        <v>26910</v>
      </c>
      <c r="Y12169" s="268">
        <v>2197.15</v>
      </c>
      <c r="AA12169" s="229" t="s">
        <v>45512</v>
      </c>
      <c r="AB12169" s="230">
        <v>18087.59</v>
      </c>
      <c r="AD12169" s="209" t="s">
        <v>26121</v>
      </c>
      <c r="AE12169" s="210">
        <v>152631.45000000001</v>
      </c>
      <c r="AF12169" s="93"/>
      <c r="AG12169" s="93"/>
      <c r="AH12169" s="93"/>
    </row>
    <row r="12170" spans="21:34" x14ac:dyDescent="0.3">
      <c r="U12170" s="311" t="s">
        <v>69521</v>
      </c>
      <c r="V12170" s="312">
        <v>6662.46</v>
      </c>
      <c r="X12170" s="267" t="s">
        <v>26911</v>
      </c>
      <c r="Y12170" s="268">
        <v>15035.02</v>
      </c>
      <c r="AA12170" s="229" t="s">
        <v>26565</v>
      </c>
      <c r="AB12170" s="230">
        <v>66836.84</v>
      </c>
      <c r="AD12170" s="209" t="s">
        <v>26122</v>
      </c>
      <c r="AE12170" s="210">
        <v>11676.36</v>
      </c>
      <c r="AF12170" s="93"/>
      <c r="AG12170" s="93"/>
      <c r="AH12170" s="93"/>
    </row>
    <row r="12171" spans="21:34" x14ac:dyDescent="0.3">
      <c r="U12171" s="311" t="s">
        <v>22438</v>
      </c>
      <c r="V12171" s="312">
        <v>667.19</v>
      </c>
      <c r="X12171" s="267" t="s">
        <v>60702</v>
      </c>
      <c r="Y12171" s="268">
        <v>2140.37</v>
      </c>
      <c r="AA12171" s="229" t="s">
        <v>53551</v>
      </c>
      <c r="AB12171" s="230">
        <v>-15182.84</v>
      </c>
      <c r="AD12171" s="209" t="s">
        <v>26123</v>
      </c>
      <c r="AE12171" s="210">
        <v>31789.69</v>
      </c>
      <c r="AF12171" s="93"/>
      <c r="AG12171" s="93"/>
      <c r="AH12171" s="93"/>
    </row>
    <row r="12172" spans="21:34" x14ac:dyDescent="0.3">
      <c r="U12172" s="311" t="s">
        <v>22439</v>
      </c>
      <c r="V12172" s="312">
        <v>59182.21</v>
      </c>
      <c r="X12172" s="267" t="s">
        <v>26914</v>
      </c>
      <c r="Y12172" s="268">
        <v>9924.67</v>
      </c>
      <c r="AA12172" s="229" t="s">
        <v>47217</v>
      </c>
      <c r="AB12172" s="230">
        <v>31982</v>
      </c>
      <c r="AD12172" s="209" t="s">
        <v>26124</v>
      </c>
      <c r="AE12172" s="210">
        <v>40000</v>
      </c>
      <c r="AF12172" s="93"/>
      <c r="AG12172" s="93"/>
      <c r="AH12172" s="93"/>
    </row>
    <row r="12173" spans="21:34" x14ac:dyDescent="0.3">
      <c r="U12173" s="311" t="s">
        <v>22441</v>
      </c>
      <c r="V12173" s="312">
        <v>831.61</v>
      </c>
      <c r="X12173" s="267" t="s">
        <v>34071</v>
      </c>
      <c r="Y12173" s="268">
        <v>19061.759999999998</v>
      </c>
      <c r="AA12173" s="229" t="s">
        <v>53552</v>
      </c>
      <c r="AB12173" s="230">
        <v>885.84</v>
      </c>
      <c r="AD12173" s="209" t="s">
        <v>26125</v>
      </c>
      <c r="AE12173" s="210">
        <v>1953.78</v>
      </c>
      <c r="AF12173" s="93"/>
      <c r="AG12173" s="93"/>
      <c r="AH12173" s="93"/>
    </row>
    <row r="12174" spans="21:34" x14ac:dyDescent="0.3">
      <c r="U12174" s="311" t="s">
        <v>40811</v>
      </c>
      <c r="V12174" s="312">
        <v>6043.4</v>
      </c>
      <c r="X12174" s="267" t="s">
        <v>56545</v>
      </c>
      <c r="Y12174" s="268">
        <v>47850</v>
      </c>
      <c r="AA12174" s="229" t="s">
        <v>53553</v>
      </c>
      <c r="AB12174" s="230">
        <v>284.70999999999998</v>
      </c>
      <c r="AD12174" s="209" t="s">
        <v>26126</v>
      </c>
      <c r="AE12174" s="210">
        <v>121845.02</v>
      </c>
      <c r="AF12174" s="93"/>
      <c r="AG12174" s="93"/>
      <c r="AH12174" s="93"/>
    </row>
    <row r="12175" spans="21:34" x14ac:dyDescent="0.3">
      <c r="U12175" s="311" t="s">
        <v>65158</v>
      </c>
      <c r="V12175" s="312">
        <v>90080.8</v>
      </c>
      <c r="X12175" s="267" t="s">
        <v>26915</v>
      </c>
      <c r="Y12175" s="268">
        <v>76895.27</v>
      </c>
      <c r="AA12175" s="229" t="s">
        <v>47218</v>
      </c>
      <c r="AB12175" s="230">
        <v>214.37</v>
      </c>
      <c r="AD12175" s="209" t="s">
        <v>26127</v>
      </c>
      <c r="AE12175" s="210">
        <v>606706.69999999995</v>
      </c>
      <c r="AF12175" s="93"/>
      <c r="AG12175" s="93"/>
      <c r="AH12175" s="93"/>
    </row>
    <row r="12176" spans="21:34" x14ac:dyDescent="0.3">
      <c r="U12176" s="311" t="s">
        <v>35217</v>
      </c>
      <c r="V12176" s="312">
        <v>78225.3</v>
      </c>
      <c r="X12176" s="267" t="s">
        <v>26916</v>
      </c>
      <c r="Y12176" s="268">
        <v>69580.77</v>
      </c>
      <c r="AA12176" s="229" t="s">
        <v>40591</v>
      </c>
      <c r="AB12176" s="230">
        <v>21876.03</v>
      </c>
      <c r="AD12176" s="209" t="s">
        <v>26128</v>
      </c>
      <c r="AE12176" s="210">
        <v>90168</v>
      </c>
      <c r="AF12176" s="93"/>
      <c r="AG12176" s="93"/>
      <c r="AH12176" s="93"/>
    </row>
    <row r="12177" spans="21:34" x14ac:dyDescent="0.3">
      <c r="U12177" s="311" t="s">
        <v>35218</v>
      </c>
      <c r="V12177" s="312">
        <v>48488</v>
      </c>
      <c r="X12177" s="267" t="s">
        <v>35593</v>
      </c>
      <c r="Y12177" s="268">
        <v>58945.27</v>
      </c>
      <c r="AA12177" s="229" t="s">
        <v>39430</v>
      </c>
      <c r="AB12177" s="230">
        <v>28178.52</v>
      </c>
      <c r="AD12177" s="209" t="s">
        <v>26129</v>
      </c>
      <c r="AE12177" s="210">
        <v>1965.83</v>
      </c>
      <c r="AF12177" s="93"/>
      <c r="AG12177" s="93"/>
      <c r="AH12177" s="93"/>
    </row>
    <row r="12178" spans="21:34" x14ac:dyDescent="0.3">
      <c r="U12178" s="311" t="s">
        <v>36413</v>
      </c>
      <c r="V12178" s="312">
        <v>24454.77</v>
      </c>
      <c r="X12178" s="267" t="s">
        <v>39450</v>
      </c>
      <c r="Y12178" s="268">
        <v>1137.5</v>
      </c>
      <c r="AA12178" s="229" t="s">
        <v>40592</v>
      </c>
      <c r="AB12178" s="230">
        <v>3200292.5</v>
      </c>
      <c r="AD12178" s="209" t="s">
        <v>26130</v>
      </c>
      <c r="AE12178" s="210">
        <v>29109.17</v>
      </c>
      <c r="AF12178" s="93"/>
      <c r="AG12178" s="93"/>
      <c r="AH12178" s="93"/>
    </row>
    <row r="12179" spans="21:34" x14ac:dyDescent="0.3">
      <c r="U12179" s="311" t="s">
        <v>59331</v>
      </c>
      <c r="V12179" s="312">
        <v>16676.240000000002</v>
      </c>
      <c r="X12179" s="267" t="s">
        <v>57804</v>
      </c>
      <c r="Y12179" s="268">
        <v>3688.29</v>
      </c>
      <c r="AA12179" s="229" t="s">
        <v>39431</v>
      </c>
      <c r="AB12179" s="230">
        <v>247107.71</v>
      </c>
      <c r="AD12179" s="209" t="s">
        <v>26131</v>
      </c>
      <c r="AE12179" s="210">
        <v>1152846</v>
      </c>
      <c r="AF12179" s="93"/>
      <c r="AG12179" s="93"/>
      <c r="AH12179" s="93"/>
    </row>
    <row r="12180" spans="21:34" x14ac:dyDescent="0.3">
      <c r="U12180" s="311" t="s">
        <v>69522</v>
      </c>
      <c r="V12180" s="312">
        <v>18408.009999999998</v>
      </c>
      <c r="X12180" s="267" t="s">
        <v>48236</v>
      </c>
      <c r="Y12180" s="268">
        <v>-402400</v>
      </c>
      <c r="AA12180" s="229" t="s">
        <v>40593</v>
      </c>
      <c r="AB12180" s="230">
        <v>4468.9799999999996</v>
      </c>
      <c r="AD12180" s="209" t="s">
        <v>26132</v>
      </c>
      <c r="AE12180" s="210">
        <v>2285.38</v>
      </c>
      <c r="AF12180" s="93"/>
      <c r="AG12180" s="93"/>
      <c r="AH12180" s="93"/>
    </row>
    <row r="12181" spans="21:34" x14ac:dyDescent="0.3">
      <c r="U12181" s="311" t="s">
        <v>50693</v>
      </c>
      <c r="V12181" s="312">
        <v>17338.04</v>
      </c>
      <c r="X12181" s="267" t="s">
        <v>62796</v>
      </c>
      <c r="Y12181" s="268">
        <v>-52487.25</v>
      </c>
      <c r="AA12181" s="229" t="s">
        <v>40594</v>
      </c>
      <c r="AB12181" s="230">
        <v>3212.96</v>
      </c>
      <c r="AD12181" s="209" t="s">
        <v>14119</v>
      </c>
      <c r="AE12181" s="210">
        <v>337893.19</v>
      </c>
      <c r="AF12181" s="93"/>
      <c r="AG12181" s="93"/>
      <c r="AH12181" s="93"/>
    </row>
    <row r="12182" spans="21:34" x14ac:dyDescent="0.3">
      <c r="U12182" s="311" t="s">
        <v>22503</v>
      </c>
      <c r="V12182" s="312">
        <v>29164.69</v>
      </c>
      <c r="X12182" s="267" t="s">
        <v>40610</v>
      </c>
      <c r="Y12182" s="268">
        <v>2321913</v>
      </c>
      <c r="AA12182" s="229" t="s">
        <v>39432</v>
      </c>
      <c r="AB12182" s="230">
        <v>241329.85</v>
      </c>
      <c r="AD12182" s="209" t="s">
        <v>14120</v>
      </c>
      <c r="AE12182" s="210">
        <v>125832.15</v>
      </c>
      <c r="AF12182" s="93"/>
      <c r="AG12182" s="93"/>
      <c r="AH12182" s="93"/>
    </row>
    <row r="12183" spans="21:34" x14ac:dyDescent="0.3">
      <c r="U12183" s="311" t="s">
        <v>69523</v>
      </c>
      <c r="V12183" s="312">
        <v>13483.88</v>
      </c>
      <c r="X12183" s="267" t="s">
        <v>53635</v>
      </c>
      <c r="Y12183" s="268">
        <v>5226.58</v>
      </c>
      <c r="AA12183" s="229" t="s">
        <v>53554</v>
      </c>
      <c r="AB12183" s="230">
        <v>450557</v>
      </c>
      <c r="AD12183" s="209" t="s">
        <v>14121</v>
      </c>
      <c r="AE12183" s="210">
        <v>1983.05</v>
      </c>
      <c r="AF12183" s="93"/>
      <c r="AG12183" s="93"/>
      <c r="AH12183" s="93"/>
    </row>
    <row r="12184" spans="21:34" x14ac:dyDescent="0.3">
      <c r="U12184" s="311" t="s">
        <v>40812</v>
      </c>
      <c r="V12184" s="312">
        <v>600</v>
      </c>
      <c r="X12184" s="267" t="s">
        <v>53636</v>
      </c>
      <c r="Y12184" s="268">
        <v>664.74</v>
      </c>
      <c r="AA12184" s="229" t="s">
        <v>49120</v>
      </c>
      <c r="AB12184" s="230">
        <v>916.99</v>
      </c>
      <c r="AD12184" s="209" t="s">
        <v>14122</v>
      </c>
      <c r="AE12184" s="210">
        <v>32871.339999999997</v>
      </c>
      <c r="AF12184" s="93"/>
      <c r="AG12184" s="93"/>
      <c r="AH12184" s="93"/>
    </row>
    <row r="12185" spans="21:34" x14ac:dyDescent="0.3">
      <c r="U12185" s="311" t="s">
        <v>35219</v>
      </c>
      <c r="V12185" s="312">
        <v>1129.74</v>
      </c>
      <c r="X12185" s="267" t="s">
        <v>53637</v>
      </c>
      <c r="Y12185" s="268">
        <v>450.7</v>
      </c>
      <c r="AA12185" s="229" t="s">
        <v>48222</v>
      </c>
      <c r="AB12185" s="230">
        <v>9588.32</v>
      </c>
      <c r="AD12185" s="209" t="s">
        <v>14123</v>
      </c>
      <c r="AE12185" s="210">
        <v>91035.56</v>
      </c>
      <c r="AF12185" s="93"/>
      <c r="AG12185" s="93"/>
      <c r="AH12185" s="93"/>
    </row>
    <row r="12186" spans="21:34" x14ac:dyDescent="0.3">
      <c r="U12186" s="311" t="s">
        <v>35220</v>
      </c>
      <c r="V12186" s="312">
        <v>1600</v>
      </c>
      <c r="X12186" s="267" t="s">
        <v>53638</v>
      </c>
      <c r="Y12186" s="268">
        <v>1443.38</v>
      </c>
      <c r="AA12186" s="229" t="s">
        <v>49121</v>
      </c>
      <c r="AB12186" s="230">
        <v>5471.59</v>
      </c>
      <c r="AD12186" s="209" t="s">
        <v>14124</v>
      </c>
      <c r="AE12186" s="210">
        <v>163120.49</v>
      </c>
      <c r="AF12186" s="93"/>
      <c r="AG12186" s="93"/>
      <c r="AH12186" s="93"/>
    </row>
    <row r="12187" spans="21:34" x14ac:dyDescent="0.3">
      <c r="U12187" s="311" t="s">
        <v>22507</v>
      </c>
      <c r="V12187" s="312">
        <v>3978.44</v>
      </c>
      <c r="X12187" s="267" t="s">
        <v>55372</v>
      </c>
      <c r="Y12187" s="268">
        <v>601.29</v>
      </c>
      <c r="AA12187" s="229" t="s">
        <v>53555</v>
      </c>
      <c r="AB12187" s="230">
        <v>793.5</v>
      </c>
      <c r="AD12187" s="209" t="s">
        <v>26133</v>
      </c>
      <c r="AE12187" s="210">
        <v>4406.2</v>
      </c>
      <c r="AF12187" s="93"/>
      <c r="AG12187" s="93"/>
      <c r="AH12187" s="93"/>
    </row>
    <row r="12188" spans="21:34" x14ac:dyDescent="0.3">
      <c r="U12188" s="311" t="s">
        <v>13754</v>
      </c>
      <c r="V12188" s="312">
        <v>25654.71</v>
      </c>
      <c r="X12188" s="267" t="s">
        <v>62797</v>
      </c>
      <c r="Y12188" s="268">
        <v>10225</v>
      </c>
      <c r="AA12188" s="229" t="s">
        <v>47219</v>
      </c>
      <c r="AB12188" s="230">
        <v>5789.01</v>
      </c>
      <c r="AD12188" s="209" t="s">
        <v>26134</v>
      </c>
      <c r="AE12188" s="210">
        <v>8408.7999999999993</v>
      </c>
      <c r="AF12188" s="93"/>
      <c r="AG12188" s="93"/>
      <c r="AH12188" s="93"/>
    </row>
    <row r="12189" spans="21:34" x14ac:dyDescent="0.3">
      <c r="U12189" s="311" t="s">
        <v>13755</v>
      </c>
      <c r="V12189" s="312">
        <v>77522.83</v>
      </c>
      <c r="X12189" s="267" t="s">
        <v>50372</v>
      </c>
      <c r="Y12189" s="268">
        <v>3030.98</v>
      </c>
      <c r="AA12189" s="229" t="s">
        <v>47220</v>
      </c>
      <c r="AB12189" s="230">
        <v>442.86</v>
      </c>
      <c r="AD12189" s="209" t="s">
        <v>14125</v>
      </c>
      <c r="AE12189" s="210">
        <v>32668.81</v>
      </c>
      <c r="AF12189" s="93"/>
      <c r="AG12189" s="93"/>
      <c r="AH12189" s="93"/>
    </row>
    <row r="12190" spans="21:34" x14ac:dyDescent="0.3">
      <c r="U12190" s="311" t="s">
        <v>13756</v>
      </c>
      <c r="V12190" s="312">
        <v>50852.75</v>
      </c>
      <c r="X12190" s="267" t="s">
        <v>50373</v>
      </c>
      <c r="Y12190" s="268">
        <v>71557.570000000007</v>
      </c>
      <c r="AA12190" s="229" t="s">
        <v>48223</v>
      </c>
      <c r="AB12190" s="230">
        <v>109633.25</v>
      </c>
      <c r="AD12190" s="209" t="s">
        <v>26135</v>
      </c>
      <c r="AE12190" s="210">
        <v>15299.23</v>
      </c>
      <c r="AF12190" s="93"/>
      <c r="AG12190" s="93"/>
      <c r="AH12190" s="93"/>
    </row>
    <row r="12191" spans="21:34" x14ac:dyDescent="0.3">
      <c r="U12191" s="311" t="s">
        <v>22508</v>
      </c>
      <c r="V12191" s="312">
        <v>7717.5</v>
      </c>
      <c r="X12191" s="267" t="s">
        <v>53639</v>
      </c>
      <c r="Y12191" s="268">
        <v>5253.23</v>
      </c>
      <c r="AA12191" s="229" t="s">
        <v>53556</v>
      </c>
      <c r="AB12191" s="230">
        <v>14444</v>
      </c>
      <c r="AD12191" s="209" t="s">
        <v>26136</v>
      </c>
      <c r="AE12191" s="210">
        <v>36797.800000000003</v>
      </c>
      <c r="AF12191" s="93"/>
      <c r="AG12191" s="93"/>
      <c r="AH12191" s="93"/>
    </row>
    <row r="12192" spans="21:34" x14ac:dyDescent="0.3">
      <c r="U12192" s="311" t="s">
        <v>22509</v>
      </c>
      <c r="V12192" s="312">
        <v>426.27</v>
      </c>
      <c r="X12192" s="267" t="s">
        <v>62798</v>
      </c>
      <c r="Y12192" s="268">
        <v>-1087.67</v>
      </c>
      <c r="AA12192" s="229" t="s">
        <v>45513</v>
      </c>
      <c r="AB12192" s="230">
        <v>347250</v>
      </c>
      <c r="AD12192" s="209" t="s">
        <v>26137</v>
      </c>
      <c r="AE12192" s="210">
        <v>63831</v>
      </c>
      <c r="AF12192" s="93"/>
      <c r="AG12192" s="93"/>
      <c r="AH12192" s="93"/>
    </row>
    <row r="12193" spans="21:34" x14ac:dyDescent="0.3">
      <c r="U12193" s="311" t="s">
        <v>69524</v>
      </c>
      <c r="V12193" s="312">
        <v>33060.74</v>
      </c>
      <c r="X12193" s="267" t="s">
        <v>53640</v>
      </c>
      <c r="Y12193" s="268">
        <v>367618.09</v>
      </c>
      <c r="AA12193" s="229" t="s">
        <v>45514</v>
      </c>
      <c r="AB12193" s="230">
        <v>26564.63</v>
      </c>
      <c r="AD12193" s="209" t="s">
        <v>26138</v>
      </c>
      <c r="AE12193" s="210">
        <v>11984</v>
      </c>
      <c r="AF12193" s="93"/>
      <c r="AG12193" s="93"/>
      <c r="AH12193" s="93"/>
    </row>
    <row r="12194" spans="21:34" x14ac:dyDescent="0.3">
      <c r="U12194" s="311" t="s">
        <v>46081</v>
      </c>
      <c r="V12194" s="312">
        <v>800.81</v>
      </c>
      <c r="X12194" s="267" t="s">
        <v>64861</v>
      </c>
      <c r="Y12194" s="268">
        <v>19199.3</v>
      </c>
      <c r="AA12194" s="229" t="s">
        <v>42875</v>
      </c>
      <c r="AB12194" s="230">
        <v>937.08</v>
      </c>
      <c r="AD12194" s="209" t="s">
        <v>26139</v>
      </c>
      <c r="AE12194" s="210">
        <v>169935</v>
      </c>
      <c r="AF12194" s="93"/>
      <c r="AG12194" s="93"/>
      <c r="AH12194" s="93"/>
    </row>
    <row r="12195" spans="21:34" x14ac:dyDescent="0.3">
      <c r="U12195" s="311" t="s">
        <v>69525</v>
      </c>
      <c r="V12195" s="312">
        <v>2917</v>
      </c>
      <c r="X12195" s="267" t="s">
        <v>64862</v>
      </c>
      <c r="Y12195" s="268">
        <v>629.6</v>
      </c>
      <c r="AA12195" s="229" t="s">
        <v>42876</v>
      </c>
      <c r="AB12195" s="230">
        <v>65.599999999999994</v>
      </c>
      <c r="AD12195" s="209" t="s">
        <v>26140</v>
      </c>
      <c r="AE12195" s="210">
        <v>24000</v>
      </c>
      <c r="AF12195" s="93"/>
      <c r="AG12195" s="93"/>
      <c r="AH12195" s="93"/>
    </row>
    <row r="12196" spans="21:34" x14ac:dyDescent="0.3">
      <c r="U12196" s="311" t="s">
        <v>69526</v>
      </c>
      <c r="V12196" s="312">
        <v>1804.53</v>
      </c>
      <c r="X12196" s="267" t="s">
        <v>53641</v>
      </c>
      <c r="Y12196" s="268">
        <v>520106.45</v>
      </c>
      <c r="AA12196" s="229" t="s">
        <v>40595</v>
      </c>
      <c r="AB12196" s="230">
        <v>121.79</v>
      </c>
      <c r="AD12196" s="209" t="s">
        <v>26141</v>
      </c>
      <c r="AE12196" s="210">
        <v>29421.08</v>
      </c>
      <c r="AF12196" s="93"/>
      <c r="AG12196" s="93"/>
      <c r="AH12196" s="93"/>
    </row>
    <row r="12197" spans="21:34" x14ac:dyDescent="0.3">
      <c r="U12197" s="311" t="s">
        <v>13757</v>
      </c>
      <c r="V12197" s="312">
        <v>11744.19</v>
      </c>
      <c r="X12197" s="267" t="s">
        <v>63787</v>
      </c>
      <c r="Y12197" s="268">
        <v>22321.09</v>
      </c>
      <c r="AA12197" s="229" t="s">
        <v>53557</v>
      </c>
      <c r="AB12197" s="230">
        <v>-23</v>
      </c>
      <c r="AD12197" s="209" t="s">
        <v>26142</v>
      </c>
      <c r="AE12197" s="210">
        <v>3034.58</v>
      </c>
      <c r="AF12197" s="93"/>
      <c r="AG12197" s="93"/>
      <c r="AH12197" s="93"/>
    </row>
    <row r="12198" spans="21:34" x14ac:dyDescent="0.3">
      <c r="U12198" s="311" t="s">
        <v>63503</v>
      </c>
      <c r="V12198" s="312">
        <v>1040.6400000000001</v>
      </c>
      <c r="X12198" s="267" t="s">
        <v>63788</v>
      </c>
      <c r="Y12198" s="268">
        <v>2267.04</v>
      </c>
      <c r="AA12198" s="229" t="s">
        <v>42877</v>
      </c>
      <c r="AB12198" s="230">
        <v>3744</v>
      </c>
      <c r="AD12198" s="209" t="s">
        <v>26143</v>
      </c>
      <c r="AE12198" s="210">
        <v>6.9</v>
      </c>
      <c r="AF12198" s="93"/>
      <c r="AG12198" s="93"/>
      <c r="AH12198" s="93"/>
    </row>
    <row r="12199" spans="21:34" x14ac:dyDescent="0.3">
      <c r="U12199" s="311" t="s">
        <v>50694</v>
      </c>
      <c r="V12199" s="312">
        <v>103531.04</v>
      </c>
      <c r="X12199" s="267" t="s">
        <v>40611</v>
      </c>
      <c r="Y12199" s="268">
        <v>3070651.72</v>
      </c>
      <c r="AA12199" s="229" t="s">
        <v>42878</v>
      </c>
      <c r="AB12199" s="230">
        <v>253250</v>
      </c>
      <c r="AD12199" s="209" t="s">
        <v>26144</v>
      </c>
      <c r="AE12199" s="210">
        <v>4255.8599999999997</v>
      </c>
      <c r="AF12199" s="93"/>
      <c r="AG12199" s="93"/>
      <c r="AH12199" s="93"/>
    </row>
    <row r="12200" spans="21:34" x14ac:dyDescent="0.3">
      <c r="U12200" s="311" t="s">
        <v>22515</v>
      </c>
      <c r="V12200" s="312">
        <v>-1666.44</v>
      </c>
      <c r="X12200" s="267" t="s">
        <v>63362</v>
      </c>
      <c r="Y12200" s="268">
        <v>451.5</v>
      </c>
      <c r="AA12200" s="229" t="s">
        <v>42879</v>
      </c>
      <c r="AB12200" s="230">
        <v>19364.75</v>
      </c>
      <c r="AD12200" s="209" t="s">
        <v>26145</v>
      </c>
      <c r="AE12200" s="210">
        <v>12241.08</v>
      </c>
      <c r="AF12200" s="93"/>
      <c r="AG12200" s="93"/>
      <c r="AH12200" s="93"/>
    </row>
    <row r="12201" spans="21:34" x14ac:dyDescent="0.3">
      <c r="U12201" s="311" t="s">
        <v>58768</v>
      </c>
      <c r="V12201" s="312">
        <v>130567.17</v>
      </c>
      <c r="X12201" s="267" t="s">
        <v>62219</v>
      </c>
      <c r="Y12201" s="268">
        <v>4328.95</v>
      </c>
      <c r="AA12201" s="229" t="s">
        <v>26613</v>
      </c>
      <c r="AB12201" s="230">
        <v>11665</v>
      </c>
      <c r="AD12201" s="209" t="s">
        <v>26146</v>
      </c>
      <c r="AE12201" s="210">
        <v>7943.8</v>
      </c>
      <c r="AF12201" s="93"/>
      <c r="AG12201" s="93"/>
      <c r="AH12201" s="93"/>
    </row>
    <row r="12202" spans="21:34" x14ac:dyDescent="0.3">
      <c r="U12202" s="311" t="s">
        <v>55617</v>
      </c>
      <c r="V12202" s="312">
        <v>46741.02</v>
      </c>
      <c r="X12202" s="267" t="s">
        <v>53642</v>
      </c>
      <c r="Y12202" s="268">
        <v>62025</v>
      </c>
      <c r="AA12202" s="229" t="s">
        <v>47221</v>
      </c>
      <c r="AB12202" s="230">
        <v>44332</v>
      </c>
      <c r="AD12202" s="209" t="s">
        <v>26147</v>
      </c>
      <c r="AE12202" s="210">
        <v>67498.75</v>
      </c>
      <c r="AF12202" s="93"/>
      <c r="AG12202" s="93"/>
      <c r="AH12202" s="93"/>
    </row>
    <row r="12203" spans="21:34" x14ac:dyDescent="0.3">
      <c r="U12203" s="311" t="s">
        <v>22587</v>
      </c>
      <c r="V12203" s="312">
        <v>200026.16</v>
      </c>
      <c r="X12203" s="267" t="s">
        <v>62799</v>
      </c>
      <c r="Y12203" s="268">
        <v>477601.35</v>
      </c>
      <c r="AA12203" s="229" t="s">
        <v>26614</v>
      </c>
      <c r="AB12203" s="230">
        <v>7000</v>
      </c>
      <c r="AD12203" s="209" t="s">
        <v>26148</v>
      </c>
      <c r="AE12203" s="210">
        <v>1530.1</v>
      </c>
      <c r="AF12203" s="93"/>
      <c r="AG12203" s="93"/>
      <c r="AH12203" s="93"/>
    </row>
    <row r="12204" spans="21:34" x14ac:dyDescent="0.3">
      <c r="U12204" s="311" t="s">
        <v>22588</v>
      </c>
      <c r="V12204" s="312">
        <v>29140</v>
      </c>
      <c r="X12204" s="267" t="s">
        <v>56546</v>
      </c>
      <c r="Y12204" s="268">
        <v>1822.24</v>
      </c>
      <c r="AA12204" s="229" t="s">
        <v>26615</v>
      </c>
      <c r="AB12204" s="230">
        <v>1761.49</v>
      </c>
      <c r="AD12204" s="209" t="s">
        <v>26149</v>
      </c>
      <c r="AE12204" s="210">
        <v>404159.85</v>
      </c>
      <c r="AF12204" s="93"/>
      <c r="AG12204" s="93"/>
      <c r="AH12204" s="93"/>
    </row>
    <row r="12205" spans="21:34" x14ac:dyDescent="0.3">
      <c r="U12205" s="311" t="s">
        <v>22589</v>
      </c>
      <c r="V12205" s="312">
        <v>2580.2399999999998</v>
      </c>
      <c r="X12205" s="267" t="s">
        <v>40612</v>
      </c>
      <c r="Y12205" s="268">
        <v>345598.43</v>
      </c>
      <c r="AA12205" s="229" t="s">
        <v>26616</v>
      </c>
      <c r="AB12205" s="230">
        <v>670.26</v>
      </c>
      <c r="AD12205" s="209" t="s">
        <v>26150</v>
      </c>
      <c r="AE12205" s="210">
        <v>11177.54</v>
      </c>
      <c r="AF12205" s="93"/>
      <c r="AG12205" s="93"/>
      <c r="AH12205" s="93"/>
    </row>
    <row r="12206" spans="21:34" x14ac:dyDescent="0.3">
      <c r="U12206" s="311" t="s">
        <v>33777</v>
      </c>
      <c r="V12206" s="312">
        <v>335321.40000000002</v>
      </c>
      <c r="X12206" s="267" t="s">
        <v>53643</v>
      </c>
      <c r="Y12206" s="268">
        <v>358699.49</v>
      </c>
      <c r="AA12206" s="229" t="s">
        <v>26617</v>
      </c>
      <c r="AB12206" s="230">
        <v>1517.6</v>
      </c>
      <c r="AD12206" s="209" t="s">
        <v>26151</v>
      </c>
      <c r="AE12206" s="210">
        <v>15213.67</v>
      </c>
      <c r="AF12206" s="93"/>
      <c r="AG12206" s="93"/>
      <c r="AH12206" s="93"/>
    </row>
    <row r="12207" spans="21:34" x14ac:dyDescent="0.3">
      <c r="U12207" s="311" t="s">
        <v>22593</v>
      </c>
      <c r="V12207" s="312">
        <v>51925.94</v>
      </c>
      <c r="X12207" s="267" t="s">
        <v>53644</v>
      </c>
      <c r="Y12207" s="268">
        <v>114520.14</v>
      </c>
      <c r="AA12207" s="229" t="s">
        <v>53558</v>
      </c>
      <c r="AB12207" s="230">
        <v>1891.36</v>
      </c>
      <c r="AD12207" s="209" t="s">
        <v>26152</v>
      </c>
      <c r="AE12207" s="210">
        <v>29813.69</v>
      </c>
      <c r="AF12207" s="93"/>
      <c r="AG12207" s="93"/>
      <c r="AH12207" s="93"/>
    </row>
    <row r="12208" spans="21:34" x14ac:dyDescent="0.3">
      <c r="U12208" s="311" t="s">
        <v>22596</v>
      </c>
      <c r="V12208" s="312">
        <v>106159.92</v>
      </c>
      <c r="X12208" s="267" t="s">
        <v>42901</v>
      </c>
      <c r="Y12208" s="268">
        <v>50400</v>
      </c>
      <c r="AA12208" s="229" t="s">
        <v>35546</v>
      </c>
      <c r="AB12208" s="230">
        <v>220025</v>
      </c>
      <c r="AD12208" s="209" t="s">
        <v>26153</v>
      </c>
      <c r="AE12208" s="210">
        <v>4299.7299999999996</v>
      </c>
      <c r="AF12208" s="93"/>
      <c r="AG12208" s="93"/>
      <c r="AH12208" s="93"/>
    </row>
    <row r="12209" spans="21:34" x14ac:dyDescent="0.3">
      <c r="U12209" s="311" t="s">
        <v>62891</v>
      </c>
      <c r="V12209" s="312">
        <v>231.54</v>
      </c>
      <c r="X12209" s="267" t="s">
        <v>48238</v>
      </c>
      <c r="Y12209" s="268">
        <v>10486</v>
      </c>
      <c r="AA12209" s="229" t="s">
        <v>35547</v>
      </c>
      <c r="AB12209" s="230">
        <v>50567.88</v>
      </c>
      <c r="AD12209" s="209" t="s">
        <v>26154</v>
      </c>
      <c r="AE12209" s="210">
        <v>12048.75</v>
      </c>
      <c r="AF12209" s="93"/>
      <c r="AG12209" s="93"/>
      <c r="AH12209" s="93"/>
    </row>
    <row r="12210" spans="21:34" x14ac:dyDescent="0.3">
      <c r="U12210" s="311" t="s">
        <v>47536</v>
      </c>
      <c r="V12210" s="312">
        <v>6155.31</v>
      </c>
      <c r="X12210" s="267" t="s">
        <v>42902</v>
      </c>
      <c r="Y12210" s="268">
        <v>12419.61</v>
      </c>
      <c r="AA12210" s="229" t="s">
        <v>40596</v>
      </c>
      <c r="AB12210" s="230">
        <v>9550.1</v>
      </c>
      <c r="AD12210" s="209" t="s">
        <v>26155</v>
      </c>
      <c r="AE12210" s="210">
        <v>57292.89</v>
      </c>
      <c r="AF12210" s="93"/>
      <c r="AG12210" s="93"/>
      <c r="AH12210" s="93"/>
    </row>
    <row r="12211" spans="21:34" x14ac:dyDescent="0.3">
      <c r="U12211" s="311" t="s">
        <v>69527</v>
      </c>
      <c r="V12211" s="312">
        <v>6539.49</v>
      </c>
      <c r="X12211" s="267" t="s">
        <v>40613</v>
      </c>
      <c r="Y12211" s="268">
        <v>409334.76</v>
      </c>
      <c r="AA12211" s="229" t="s">
        <v>35548</v>
      </c>
      <c r="AB12211" s="230">
        <v>20325.2</v>
      </c>
      <c r="AD12211" s="209" t="s">
        <v>26156</v>
      </c>
      <c r="AE12211" s="210">
        <v>88250.31</v>
      </c>
      <c r="AF12211" s="93"/>
      <c r="AG12211" s="93"/>
      <c r="AH12211" s="93"/>
    </row>
    <row r="12212" spans="21:34" x14ac:dyDescent="0.3">
      <c r="U12212" s="311" t="s">
        <v>13767</v>
      </c>
      <c r="V12212" s="312">
        <v>31262.25</v>
      </c>
      <c r="X12212" s="267" t="s">
        <v>56547</v>
      </c>
      <c r="Y12212" s="268">
        <v>166331.35999999999</v>
      </c>
      <c r="AA12212" s="229" t="s">
        <v>35549</v>
      </c>
      <c r="AB12212" s="230">
        <v>64496.65</v>
      </c>
      <c r="AD12212" s="209" t="s">
        <v>26157</v>
      </c>
      <c r="AE12212" s="210">
        <v>384028.42</v>
      </c>
      <c r="AF12212" s="93"/>
      <c r="AG12212" s="93"/>
      <c r="AH12212" s="93"/>
    </row>
    <row r="12213" spans="21:34" x14ac:dyDescent="0.3">
      <c r="U12213" s="311" t="s">
        <v>33778</v>
      </c>
      <c r="V12213" s="312">
        <v>31258.36</v>
      </c>
      <c r="X12213" s="267" t="s">
        <v>63363</v>
      </c>
      <c r="Y12213" s="268">
        <v>257537.35</v>
      </c>
      <c r="AA12213" s="229" t="s">
        <v>35550</v>
      </c>
      <c r="AB12213" s="230">
        <v>46979.92</v>
      </c>
      <c r="AD12213" s="209" t="s">
        <v>26158</v>
      </c>
      <c r="AE12213" s="210">
        <v>9416</v>
      </c>
      <c r="AF12213" s="93"/>
      <c r="AG12213" s="93"/>
      <c r="AH12213" s="93"/>
    </row>
    <row r="12214" spans="21:34" x14ac:dyDescent="0.3">
      <c r="U12214" s="311" t="s">
        <v>40813</v>
      </c>
      <c r="V12214" s="312">
        <v>47012.02</v>
      </c>
      <c r="X12214" s="267" t="s">
        <v>56548</v>
      </c>
      <c r="Y12214" s="268">
        <v>658534.5</v>
      </c>
      <c r="AA12214" s="229" t="s">
        <v>35551</v>
      </c>
      <c r="AB12214" s="230">
        <v>-16531.169999999998</v>
      </c>
      <c r="AD12214" s="209" t="s">
        <v>26159</v>
      </c>
      <c r="AE12214" s="210">
        <v>51473</v>
      </c>
      <c r="AF12214" s="93"/>
      <c r="AG12214" s="93"/>
      <c r="AH12214" s="93"/>
    </row>
    <row r="12215" spans="21:34" x14ac:dyDescent="0.3">
      <c r="U12215" s="311" t="s">
        <v>69528</v>
      </c>
      <c r="V12215" s="312">
        <v>738.62</v>
      </c>
      <c r="X12215" s="267" t="s">
        <v>39451</v>
      </c>
      <c r="Y12215" s="268">
        <v>958564.47</v>
      </c>
      <c r="AA12215" s="229" t="s">
        <v>40597</v>
      </c>
      <c r="AB12215" s="230">
        <v>8994</v>
      </c>
      <c r="AD12215" s="209" t="s">
        <v>26160</v>
      </c>
      <c r="AE12215" s="210">
        <v>313916</v>
      </c>
      <c r="AF12215" s="93"/>
      <c r="AG12215" s="93"/>
      <c r="AH12215" s="93"/>
    </row>
    <row r="12216" spans="21:34" x14ac:dyDescent="0.3">
      <c r="U12216" s="311" t="s">
        <v>22597</v>
      </c>
      <c r="V12216" s="312">
        <v>2589.5</v>
      </c>
      <c r="X12216" s="267" t="s">
        <v>62800</v>
      </c>
      <c r="Y12216" s="268">
        <v>-22732.45</v>
      </c>
      <c r="AA12216" s="229" t="s">
        <v>34060</v>
      </c>
      <c r="AB12216" s="230">
        <v>81538.179999999993</v>
      </c>
      <c r="AD12216" s="209" t="s">
        <v>26161</v>
      </c>
      <c r="AE12216" s="210">
        <v>57095</v>
      </c>
      <c r="AF12216" s="93"/>
      <c r="AG12216" s="93"/>
      <c r="AH12216" s="93"/>
    </row>
    <row r="12217" spans="21:34" x14ac:dyDescent="0.3">
      <c r="U12217" s="311" t="s">
        <v>36430</v>
      </c>
      <c r="V12217" s="312">
        <v>323597.63</v>
      </c>
      <c r="X12217" s="267" t="s">
        <v>57805</v>
      </c>
      <c r="Y12217" s="268">
        <v>5338190.3600000003</v>
      </c>
      <c r="AA12217" s="229" t="s">
        <v>53559</v>
      </c>
      <c r="AB12217" s="230">
        <v>3201.8</v>
      </c>
      <c r="AD12217" s="209" t="s">
        <v>26162</v>
      </c>
      <c r="AE12217" s="210">
        <v>85995</v>
      </c>
      <c r="AF12217" s="93"/>
      <c r="AG12217" s="93"/>
      <c r="AH12217" s="93"/>
    </row>
    <row r="12218" spans="21:34" x14ac:dyDescent="0.3">
      <c r="U12218" s="311" t="s">
        <v>33779</v>
      </c>
      <c r="V12218" s="312">
        <v>271425</v>
      </c>
      <c r="X12218" s="267" t="s">
        <v>59432</v>
      </c>
      <c r="Y12218" s="268">
        <v>15000</v>
      </c>
      <c r="AA12218" s="229" t="s">
        <v>34061</v>
      </c>
      <c r="AB12218" s="230">
        <v>39446.93</v>
      </c>
      <c r="AD12218" s="209" t="s">
        <v>26163</v>
      </c>
      <c r="AE12218" s="210">
        <v>74000</v>
      </c>
      <c r="AF12218" s="93"/>
      <c r="AG12218" s="93"/>
      <c r="AH12218" s="93"/>
    </row>
    <row r="12219" spans="21:34" x14ac:dyDescent="0.3">
      <c r="U12219" s="311" t="s">
        <v>35223</v>
      </c>
      <c r="V12219" s="312">
        <v>73372.53</v>
      </c>
      <c r="X12219" s="267" t="s">
        <v>59806</v>
      </c>
      <c r="Y12219" s="268">
        <v>7133.02</v>
      </c>
      <c r="AA12219" s="229" t="s">
        <v>40598</v>
      </c>
      <c r="AB12219" s="230">
        <v>7200</v>
      </c>
      <c r="AD12219" s="209" t="s">
        <v>26164</v>
      </c>
      <c r="AE12219" s="210">
        <v>1058102.5</v>
      </c>
      <c r="AF12219" s="93"/>
      <c r="AG12219" s="93"/>
      <c r="AH12219" s="93"/>
    </row>
    <row r="12220" spans="21:34" x14ac:dyDescent="0.3">
      <c r="U12220" s="311" t="s">
        <v>36431</v>
      </c>
      <c r="V12220" s="312">
        <v>6022.87</v>
      </c>
      <c r="X12220" s="267" t="s">
        <v>53646</v>
      </c>
      <c r="Y12220" s="268">
        <v>229.18</v>
      </c>
      <c r="AA12220" s="229" t="s">
        <v>34062</v>
      </c>
      <c r="AB12220" s="230">
        <v>9472.66</v>
      </c>
      <c r="AD12220" s="209" t="s">
        <v>26165</v>
      </c>
      <c r="AE12220" s="210">
        <v>109182</v>
      </c>
      <c r="AF12220" s="93"/>
      <c r="AG12220" s="93"/>
      <c r="AH12220" s="93"/>
    </row>
    <row r="12221" spans="21:34" x14ac:dyDescent="0.3">
      <c r="U12221" s="311" t="s">
        <v>13770</v>
      </c>
      <c r="V12221" s="312">
        <v>116004.77</v>
      </c>
      <c r="X12221" s="267" t="s">
        <v>59807</v>
      </c>
      <c r="Y12221" s="268">
        <v>33</v>
      </c>
      <c r="AA12221" s="229" t="s">
        <v>34063</v>
      </c>
      <c r="AB12221" s="230">
        <v>29079.94</v>
      </c>
      <c r="AD12221" s="209" t="s">
        <v>26166</v>
      </c>
      <c r="AE12221" s="210">
        <v>183856.54</v>
      </c>
      <c r="AF12221" s="93"/>
      <c r="AG12221" s="93"/>
      <c r="AH12221" s="93"/>
    </row>
    <row r="12222" spans="21:34" x14ac:dyDescent="0.3">
      <c r="U12222" s="311" t="s">
        <v>13771</v>
      </c>
      <c r="V12222" s="312">
        <v>367821</v>
      </c>
      <c r="X12222" s="267" t="s">
        <v>50378</v>
      </c>
      <c r="Y12222" s="268">
        <v>2.5299999999999998</v>
      </c>
      <c r="AA12222" s="229" t="s">
        <v>34064</v>
      </c>
      <c r="AB12222" s="230">
        <v>11446.4</v>
      </c>
      <c r="AD12222" s="209" t="s">
        <v>26167</v>
      </c>
      <c r="AE12222" s="210">
        <v>10080</v>
      </c>
      <c r="AF12222" s="93"/>
      <c r="AG12222" s="93"/>
      <c r="AH12222" s="93"/>
    </row>
    <row r="12223" spans="21:34" x14ac:dyDescent="0.3">
      <c r="U12223" s="311" t="s">
        <v>13772</v>
      </c>
      <c r="V12223" s="312">
        <v>102171.08</v>
      </c>
      <c r="X12223" s="267" t="s">
        <v>50379</v>
      </c>
      <c r="Y12223" s="268">
        <v>8.09</v>
      </c>
      <c r="AA12223" s="229" t="s">
        <v>40599</v>
      </c>
      <c r="AB12223" s="230">
        <v>1330.46</v>
      </c>
      <c r="AD12223" s="209" t="s">
        <v>26168</v>
      </c>
      <c r="AE12223" s="210">
        <v>183</v>
      </c>
      <c r="AF12223" s="93"/>
      <c r="AG12223" s="93"/>
      <c r="AH12223" s="93"/>
    </row>
    <row r="12224" spans="21:34" x14ac:dyDescent="0.3">
      <c r="U12224" s="311" t="s">
        <v>22599</v>
      </c>
      <c r="V12224" s="312">
        <v>337900.05</v>
      </c>
      <c r="X12224" s="267" t="s">
        <v>59198</v>
      </c>
      <c r="Y12224" s="268">
        <v>1200</v>
      </c>
      <c r="AA12224" s="229" t="s">
        <v>36660</v>
      </c>
      <c r="AB12224" s="230">
        <v>4690</v>
      </c>
      <c r="AD12224" s="209" t="s">
        <v>26169</v>
      </c>
      <c r="AE12224" s="210">
        <v>136583.67999999999</v>
      </c>
      <c r="AF12224" s="93"/>
      <c r="AG12224" s="93"/>
      <c r="AH12224" s="93"/>
    </row>
    <row r="12225" spans="21:34" x14ac:dyDescent="0.3">
      <c r="U12225" s="311" t="s">
        <v>36432</v>
      </c>
      <c r="V12225" s="312">
        <v>26717.09</v>
      </c>
      <c r="X12225" s="267" t="s">
        <v>60703</v>
      </c>
      <c r="Y12225" s="268">
        <v>5000</v>
      </c>
      <c r="AA12225" s="229" t="s">
        <v>53560</v>
      </c>
      <c r="AB12225" s="230">
        <v>120652.5</v>
      </c>
      <c r="AD12225" s="209" t="s">
        <v>26170</v>
      </c>
      <c r="AE12225" s="210">
        <v>137843.4</v>
      </c>
      <c r="AF12225" s="93"/>
      <c r="AG12225" s="93"/>
      <c r="AH12225" s="93"/>
    </row>
    <row r="12226" spans="21:34" x14ac:dyDescent="0.3">
      <c r="U12226" s="311" t="s">
        <v>35224</v>
      </c>
      <c r="V12226" s="312">
        <v>12446.49</v>
      </c>
      <c r="X12226" s="267" t="s">
        <v>53647</v>
      </c>
      <c r="Y12226" s="268">
        <v>163.4</v>
      </c>
      <c r="AA12226" s="229" t="s">
        <v>48224</v>
      </c>
      <c r="AB12226" s="230">
        <v>59500</v>
      </c>
      <c r="AD12226" s="209" t="s">
        <v>26171</v>
      </c>
      <c r="AE12226" s="210">
        <v>73623.679999999993</v>
      </c>
      <c r="AF12226" s="93"/>
      <c r="AG12226" s="93"/>
      <c r="AH12226" s="93"/>
    </row>
    <row r="12227" spans="21:34" x14ac:dyDescent="0.3">
      <c r="U12227" s="311" t="s">
        <v>48482</v>
      </c>
      <c r="V12227" s="312">
        <v>5444.88</v>
      </c>
      <c r="X12227" s="267" t="s">
        <v>53648</v>
      </c>
      <c r="Y12227" s="268">
        <v>41.82</v>
      </c>
      <c r="AA12227" s="229" t="s">
        <v>48225</v>
      </c>
      <c r="AB12227" s="230">
        <v>4551.75</v>
      </c>
      <c r="AD12227" s="209" t="s">
        <v>26172</v>
      </c>
      <c r="AE12227" s="210">
        <v>3000</v>
      </c>
      <c r="AF12227" s="93"/>
      <c r="AG12227" s="93"/>
      <c r="AH12227" s="93"/>
    </row>
    <row r="12228" spans="21:34" x14ac:dyDescent="0.3">
      <c r="U12228" s="311" t="s">
        <v>22605</v>
      </c>
      <c r="V12228" s="312">
        <v>2225.89</v>
      </c>
      <c r="X12228" s="267" t="s">
        <v>63364</v>
      </c>
      <c r="Y12228" s="268">
        <v>4076.81</v>
      </c>
      <c r="AA12228" s="229" t="s">
        <v>48226</v>
      </c>
      <c r="AB12228" s="230">
        <v>14339.5</v>
      </c>
      <c r="AD12228" s="209" t="s">
        <v>26173</v>
      </c>
      <c r="AE12228" s="210">
        <v>6000</v>
      </c>
      <c r="AF12228" s="93"/>
      <c r="AG12228" s="93"/>
      <c r="AH12228" s="93"/>
    </row>
    <row r="12229" spans="21:34" x14ac:dyDescent="0.3">
      <c r="U12229" s="311" t="s">
        <v>69529</v>
      </c>
      <c r="V12229" s="312">
        <v>0.06</v>
      </c>
      <c r="X12229" s="267" t="s">
        <v>60704</v>
      </c>
      <c r="Y12229" s="268">
        <v>22584.89</v>
      </c>
      <c r="AA12229" s="229" t="s">
        <v>48227</v>
      </c>
      <c r="AB12229" s="230">
        <v>495.75</v>
      </c>
      <c r="AD12229" s="209" t="s">
        <v>26174</v>
      </c>
      <c r="AE12229" s="210">
        <v>252.11</v>
      </c>
      <c r="AF12229" s="93"/>
      <c r="AG12229" s="93"/>
      <c r="AH12229" s="93"/>
    </row>
    <row r="12230" spans="21:34" x14ac:dyDescent="0.3">
      <c r="U12230" s="311" t="s">
        <v>13773</v>
      </c>
      <c r="V12230" s="312">
        <v>56663.4</v>
      </c>
      <c r="X12230" s="267" t="s">
        <v>63789</v>
      </c>
      <c r="Y12230" s="268">
        <v>387.07</v>
      </c>
      <c r="AA12230" s="229" t="s">
        <v>53561</v>
      </c>
      <c r="AB12230" s="230">
        <v>15120</v>
      </c>
      <c r="AD12230" s="209" t="s">
        <v>26175</v>
      </c>
      <c r="AE12230" s="210">
        <v>142941.46</v>
      </c>
      <c r="AF12230" s="93"/>
      <c r="AG12230" s="93"/>
      <c r="AH12230" s="93"/>
    </row>
    <row r="12231" spans="21:34" x14ac:dyDescent="0.3">
      <c r="U12231" s="311" t="s">
        <v>22608</v>
      </c>
      <c r="V12231" s="312">
        <v>53496.47</v>
      </c>
      <c r="X12231" s="267" t="s">
        <v>63790</v>
      </c>
      <c r="Y12231" s="268">
        <v>447.46</v>
      </c>
      <c r="AA12231" s="229" t="s">
        <v>45515</v>
      </c>
      <c r="AB12231" s="230">
        <v>92000</v>
      </c>
      <c r="AD12231" s="209" t="s">
        <v>26176</v>
      </c>
      <c r="AE12231" s="210">
        <v>91580.51</v>
      </c>
      <c r="AF12231" s="93"/>
      <c r="AG12231" s="93"/>
      <c r="AH12231" s="93"/>
    </row>
    <row r="12232" spans="21:34" x14ac:dyDescent="0.3">
      <c r="U12232" s="311" t="s">
        <v>61242</v>
      </c>
      <c r="V12232" s="312">
        <v>1198.93</v>
      </c>
      <c r="X12232" s="267" t="s">
        <v>63791</v>
      </c>
      <c r="Y12232" s="268">
        <v>83850</v>
      </c>
      <c r="AA12232" s="229" t="s">
        <v>45516</v>
      </c>
      <c r="AB12232" s="230">
        <v>7037.86</v>
      </c>
      <c r="AD12232" s="209" t="s">
        <v>26177</v>
      </c>
      <c r="AE12232" s="210">
        <v>92317.4</v>
      </c>
      <c r="AF12232" s="93"/>
      <c r="AG12232" s="93"/>
      <c r="AH12232" s="93"/>
    </row>
    <row r="12233" spans="21:34" x14ac:dyDescent="0.3">
      <c r="U12233" s="311" t="s">
        <v>22610</v>
      </c>
      <c r="V12233" s="312">
        <v>14485.75</v>
      </c>
      <c r="X12233" s="267" t="s">
        <v>63792</v>
      </c>
      <c r="Y12233" s="268">
        <v>611.54</v>
      </c>
      <c r="AA12233" s="229" t="s">
        <v>53562</v>
      </c>
      <c r="AB12233" s="230">
        <v>-734.86</v>
      </c>
      <c r="AD12233" s="209" t="s">
        <v>26178</v>
      </c>
      <c r="AE12233" s="210">
        <v>652824.28</v>
      </c>
      <c r="AF12233" s="93"/>
      <c r="AG12233" s="93"/>
      <c r="AH12233" s="93"/>
    </row>
    <row r="12234" spans="21:34" x14ac:dyDescent="0.3">
      <c r="U12234" s="311" t="s">
        <v>22611</v>
      </c>
      <c r="V12234" s="312">
        <v>2831.22</v>
      </c>
      <c r="X12234" s="267" t="s">
        <v>60705</v>
      </c>
      <c r="Y12234" s="268">
        <v>8551.58</v>
      </c>
      <c r="AA12234" s="229" t="s">
        <v>45517</v>
      </c>
      <c r="AB12234" s="230">
        <v>1420366.55</v>
      </c>
      <c r="AD12234" s="209" t="s">
        <v>26179</v>
      </c>
      <c r="AE12234" s="210">
        <v>2458.29</v>
      </c>
      <c r="AF12234" s="93"/>
      <c r="AG12234" s="93"/>
      <c r="AH12234" s="93"/>
    </row>
    <row r="12235" spans="21:34" x14ac:dyDescent="0.3">
      <c r="U12235" s="311" t="s">
        <v>58375</v>
      </c>
      <c r="V12235" s="312">
        <v>573602.96</v>
      </c>
      <c r="X12235" s="267" t="s">
        <v>60706</v>
      </c>
      <c r="Y12235" s="268">
        <v>26321.21</v>
      </c>
      <c r="AA12235" s="229" t="s">
        <v>45518</v>
      </c>
      <c r="AB12235" s="230">
        <v>108658.47</v>
      </c>
      <c r="AD12235" s="209" t="s">
        <v>26180</v>
      </c>
      <c r="AE12235" s="210">
        <v>1500</v>
      </c>
      <c r="AF12235" s="93"/>
      <c r="AG12235" s="93"/>
      <c r="AH12235" s="93"/>
    </row>
    <row r="12236" spans="21:34" x14ac:dyDescent="0.3">
      <c r="U12236" s="311" t="s">
        <v>22612</v>
      </c>
      <c r="V12236" s="312">
        <v>618388.85</v>
      </c>
      <c r="X12236" s="267" t="s">
        <v>61572</v>
      </c>
      <c r="Y12236" s="268">
        <v>2924.8</v>
      </c>
      <c r="AA12236" s="229" t="s">
        <v>26666</v>
      </c>
      <c r="AB12236" s="230">
        <v>144349.82</v>
      </c>
      <c r="AD12236" s="209" t="s">
        <v>26181</v>
      </c>
      <c r="AE12236" s="210">
        <v>85000</v>
      </c>
      <c r="AF12236" s="93"/>
      <c r="AG12236" s="93"/>
      <c r="AH12236" s="93"/>
    </row>
    <row r="12237" spans="21:34" x14ac:dyDescent="0.3">
      <c r="U12237" s="311" t="s">
        <v>35231</v>
      </c>
      <c r="V12237" s="312">
        <v>8678.9</v>
      </c>
      <c r="X12237" s="267" t="s">
        <v>57806</v>
      </c>
      <c r="Y12237" s="268">
        <v>309366.11</v>
      </c>
      <c r="AA12237" s="229" t="s">
        <v>42880</v>
      </c>
      <c r="AB12237" s="230">
        <v>803516.39</v>
      </c>
      <c r="AD12237" s="209" t="s">
        <v>26182</v>
      </c>
      <c r="AE12237" s="210">
        <v>9382.2000000000007</v>
      </c>
      <c r="AF12237" s="93"/>
      <c r="AG12237" s="93"/>
      <c r="AH12237" s="93"/>
    </row>
    <row r="12238" spans="21:34" x14ac:dyDescent="0.3">
      <c r="U12238" s="311" t="s">
        <v>33782</v>
      </c>
      <c r="V12238" s="312">
        <v>655.57</v>
      </c>
      <c r="X12238" s="267" t="s">
        <v>64863</v>
      </c>
      <c r="Y12238" s="268">
        <v>700</v>
      </c>
      <c r="AA12238" s="229" t="s">
        <v>26670</v>
      </c>
      <c r="AB12238" s="230">
        <v>72431.179999999993</v>
      </c>
      <c r="AD12238" s="209" t="s">
        <v>26183</v>
      </c>
      <c r="AE12238" s="210">
        <v>99142.88</v>
      </c>
      <c r="AF12238" s="93"/>
      <c r="AG12238" s="93"/>
      <c r="AH12238" s="93"/>
    </row>
    <row r="12239" spans="21:34" x14ac:dyDescent="0.3">
      <c r="U12239" s="311" t="s">
        <v>33783</v>
      </c>
      <c r="V12239" s="312">
        <v>370.74</v>
      </c>
      <c r="X12239" s="267" t="s">
        <v>61573</v>
      </c>
      <c r="Y12239" s="268">
        <v>4834.13</v>
      </c>
      <c r="AA12239" s="229" t="s">
        <v>26671</v>
      </c>
      <c r="AB12239" s="230">
        <v>2165.3200000000002</v>
      </c>
      <c r="AD12239" s="209" t="s">
        <v>26184</v>
      </c>
      <c r="AE12239" s="210">
        <v>230666.9</v>
      </c>
      <c r="AF12239" s="93"/>
      <c r="AG12239" s="93"/>
      <c r="AH12239" s="93"/>
    </row>
    <row r="12240" spans="21:34" x14ac:dyDescent="0.3">
      <c r="U12240" s="311" t="s">
        <v>33784</v>
      </c>
      <c r="V12240" s="312">
        <v>165.71</v>
      </c>
      <c r="X12240" s="267" t="s">
        <v>49134</v>
      </c>
      <c r="Y12240" s="268">
        <v>19903.68</v>
      </c>
      <c r="AA12240" s="229" t="s">
        <v>53563</v>
      </c>
      <c r="AB12240" s="230">
        <v>6403.04</v>
      </c>
      <c r="AD12240" s="209" t="s">
        <v>26185</v>
      </c>
      <c r="AE12240" s="210">
        <v>565310.62</v>
      </c>
      <c r="AF12240" s="93"/>
      <c r="AG12240" s="93"/>
      <c r="AH12240" s="93"/>
    </row>
    <row r="12241" spans="21:34" x14ac:dyDescent="0.3">
      <c r="U12241" s="311" t="s">
        <v>22656</v>
      </c>
      <c r="V12241" s="312">
        <v>1237</v>
      </c>
      <c r="X12241" s="267" t="s">
        <v>58670</v>
      </c>
      <c r="Y12241" s="268">
        <v>180</v>
      </c>
      <c r="AA12241" s="229" t="s">
        <v>26673</v>
      </c>
      <c r="AB12241" s="230">
        <v>32414.25</v>
      </c>
      <c r="AD12241" s="209" t="s">
        <v>26186</v>
      </c>
      <c r="AE12241" s="210">
        <v>557138.66</v>
      </c>
      <c r="AF12241" s="93"/>
      <c r="AG12241" s="93"/>
      <c r="AH12241" s="93"/>
    </row>
    <row r="12242" spans="21:34" x14ac:dyDescent="0.3">
      <c r="U12242" s="311" t="s">
        <v>60929</v>
      </c>
      <c r="V12242" s="312">
        <v>25782.89</v>
      </c>
      <c r="X12242" s="267" t="s">
        <v>59808</v>
      </c>
      <c r="Y12242" s="268">
        <v>660</v>
      </c>
      <c r="AA12242" s="229" t="s">
        <v>53564</v>
      </c>
      <c r="AB12242" s="230">
        <v>301907.46999999997</v>
      </c>
      <c r="AD12242" s="209" t="s">
        <v>26187</v>
      </c>
      <c r="AE12242" s="210">
        <v>1167472.5</v>
      </c>
      <c r="AF12242" s="93"/>
      <c r="AG12242" s="93"/>
      <c r="AH12242" s="93"/>
    </row>
    <row r="12243" spans="21:34" x14ac:dyDescent="0.3">
      <c r="U12243" s="311" t="s">
        <v>22709</v>
      </c>
      <c r="V12243" s="312">
        <v>661363</v>
      </c>
      <c r="X12243" s="267" t="s">
        <v>49135</v>
      </c>
      <c r="Y12243" s="268">
        <v>275.39999999999998</v>
      </c>
      <c r="AA12243" s="229" t="s">
        <v>26674</v>
      </c>
      <c r="AB12243" s="230">
        <v>78749.539999999994</v>
      </c>
      <c r="AD12243" s="209" t="s">
        <v>26188</v>
      </c>
      <c r="AE12243" s="210">
        <v>38736.25</v>
      </c>
      <c r="AF12243" s="93"/>
      <c r="AG12243" s="93"/>
      <c r="AH12243" s="93"/>
    </row>
    <row r="12244" spans="21:34" x14ac:dyDescent="0.3">
      <c r="U12244" s="311" t="s">
        <v>22710</v>
      </c>
      <c r="V12244" s="312">
        <v>10782.94</v>
      </c>
      <c r="X12244" s="267" t="s">
        <v>49136</v>
      </c>
      <c r="Y12244" s="268">
        <v>1526.54</v>
      </c>
      <c r="AA12244" s="229" t="s">
        <v>26675</v>
      </c>
      <c r="AB12244" s="230">
        <v>54908.38</v>
      </c>
      <c r="AD12244" s="209" t="s">
        <v>26189</v>
      </c>
      <c r="AE12244" s="210">
        <v>44331.42</v>
      </c>
      <c r="AF12244" s="93"/>
      <c r="AG12244" s="93"/>
      <c r="AH12244" s="93"/>
    </row>
    <row r="12245" spans="21:34" x14ac:dyDescent="0.3">
      <c r="U12245" s="311" t="s">
        <v>22711</v>
      </c>
      <c r="V12245" s="312">
        <v>71144.5</v>
      </c>
      <c r="X12245" s="267" t="s">
        <v>49137</v>
      </c>
      <c r="Y12245" s="268">
        <v>4943.8900000000003</v>
      </c>
      <c r="AA12245" s="229" t="s">
        <v>26676</v>
      </c>
      <c r="AB12245" s="230">
        <v>153230.65</v>
      </c>
      <c r="AD12245" s="209" t="s">
        <v>26190</v>
      </c>
      <c r="AE12245" s="210">
        <v>78725.25</v>
      </c>
      <c r="AF12245" s="93"/>
      <c r="AG12245" s="93"/>
      <c r="AH12245" s="93"/>
    </row>
    <row r="12246" spans="21:34" x14ac:dyDescent="0.3">
      <c r="U12246" s="311" t="s">
        <v>39260</v>
      </c>
      <c r="V12246" s="312">
        <v>1160668.1200000001</v>
      </c>
      <c r="X12246" s="267" t="s">
        <v>49138</v>
      </c>
      <c r="Y12246" s="268">
        <v>7321.03</v>
      </c>
      <c r="AA12246" s="229" t="s">
        <v>48228</v>
      </c>
      <c r="AB12246" s="230">
        <v>-15653.05</v>
      </c>
      <c r="AD12246" s="209" t="s">
        <v>26191</v>
      </c>
      <c r="AE12246" s="210">
        <v>3387.05</v>
      </c>
      <c r="AF12246" s="93"/>
      <c r="AG12246" s="93"/>
      <c r="AH12246" s="93"/>
    </row>
    <row r="12247" spans="21:34" x14ac:dyDescent="0.3">
      <c r="U12247" s="311" t="s">
        <v>69530</v>
      </c>
      <c r="V12247" s="312">
        <v>196.56</v>
      </c>
      <c r="X12247" s="267" t="s">
        <v>50380</v>
      </c>
      <c r="Y12247" s="268">
        <v>1233.8</v>
      </c>
      <c r="AA12247" s="229" t="s">
        <v>26677</v>
      </c>
      <c r="AB12247" s="230">
        <v>888.12</v>
      </c>
      <c r="AD12247" s="209" t="s">
        <v>26192</v>
      </c>
      <c r="AE12247" s="210">
        <v>163883.07</v>
      </c>
      <c r="AF12247" s="93"/>
      <c r="AG12247" s="93"/>
      <c r="AH12247" s="93"/>
    </row>
    <row r="12248" spans="21:34" x14ac:dyDescent="0.3">
      <c r="U12248" s="311" t="s">
        <v>22713</v>
      </c>
      <c r="V12248" s="312">
        <v>69367.27</v>
      </c>
      <c r="X12248" s="267" t="s">
        <v>62801</v>
      </c>
      <c r="Y12248" s="268">
        <v>723</v>
      </c>
      <c r="AA12248" s="229" t="s">
        <v>26679</v>
      </c>
      <c r="AB12248" s="230">
        <v>41253.040000000001</v>
      </c>
      <c r="AD12248" s="209" t="s">
        <v>26193</v>
      </c>
      <c r="AE12248" s="210">
        <v>21249.5</v>
      </c>
      <c r="AF12248" s="93"/>
      <c r="AG12248" s="93"/>
      <c r="AH12248" s="93"/>
    </row>
    <row r="12249" spans="21:34" x14ac:dyDescent="0.3">
      <c r="U12249" s="311" t="s">
        <v>63504</v>
      </c>
      <c r="V12249" s="312">
        <v>3552.23</v>
      </c>
      <c r="X12249" s="267" t="s">
        <v>64864</v>
      </c>
      <c r="Y12249" s="268">
        <v>1395.6</v>
      </c>
      <c r="AA12249" s="229" t="s">
        <v>48229</v>
      </c>
      <c r="AB12249" s="230">
        <v>-70.010000000000005</v>
      </c>
      <c r="AD12249" s="209" t="s">
        <v>26194</v>
      </c>
      <c r="AE12249" s="210">
        <v>1625.6</v>
      </c>
      <c r="AF12249" s="93"/>
      <c r="AG12249" s="93"/>
      <c r="AH12249" s="93"/>
    </row>
    <row r="12250" spans="21:34" x14ac:dyDescent="0.3">
      <c r="U12250" s="311" t="s">
        <v>32302</v>
      </c>
      <c r="V12250" s="312">
        <v>16985</v>
      </c>
      <c r="X12250" s="267" t="s">
        <v>64865</v>
      </c>
      <c r="Y12250" s="268">
        <v>12662.56</v>
      </c>
      <c r="AA12250" s="229" t="s">
        <v>49122</v>
      </c>
      <c r="AB12250" s="230">
        <v>307.49</v>
      </c>
      <c r="AD12250" s="209" t="s">
        <v>26195</v>
      </c>
      <c r="AE12250" s="210">
        <v>2421.5500000000002</v>
      </c>
      <c r="AF12250" s="93"/>
      <c r="AG12250" s="93"/>
      <c r="AH12250" s="93"/>
    </row>
    <row r="12251" spans="21:34" x14ac:dyDescent="0.3">
      <c r="U12251" s="311" t="s">
        <v>22714</v>
      </c>
      <c r="V12251" s="312">
        <v>3475</v>
      </c>
      <c r="X12251" s="267" t="s">
        <v>62802</v>
      </c>
      <c r="Y12251" s="268">
        <v>1130.77</v>
      </c>
      <c r="AA12251" s="229" t="s">
        <v>47222</v>
      </c>
      <c r="AB12251" s="230">
        <v>13305.51</v>
      </c>
      <c r="AD12251" s="209" t="s">
        <v>26196</v>
      </c>
      <c r="AE12251" s="210">
        <v>519.85</v>
      </c>
      <c r="AF12251" s="93"/>
      <c r="AG12251" s="93"/>
      <c r="AH12251" s="93"/>
    </row>
    <row r="12252" spans="21:34" x14ac:dyDescent="0.3">
      <c r="U12252" s="311" t="s">
        <v>22715</v>
      </c>
      <c r="V12252" s="312">
        <v>44163.12</v>
      </c>
      <c r="X12252" s="267" t="s">
        <v>64866</v>
      </c>
      <c r="Y12252" s="268">
        <v>3444.26</v>
      </c>
      <c r="AA12252" s="229" t="s">
        <v>53565</v>
      </c>
      <c r="AB12252" s="230">
        <v>6057.09</v>
      </c>
      <c r="AD12252" s="209" t="s">
        <v>26197</v>
      </c>
      <c r="AE12252" s="210">
        <v>17470.28</v>
      </c>
      <c r="AF12252" s="93"/>
      <c r="AG12252" s="93"/>
      <c r="AH12252" s="93"/>
    </row>
    <row r="12253" spans="21:34" x14ac:dyDescent="0.3">
      <c r="U12253" s="311" t="s">
        <v>63505</v>
      </c>
      <c r="V12253" s="312">
        <v>41.31</v>
      </c>
      <c r="X12253" s="267" t="s">
        <v>61119</v>
      </c>
      <c r="Y12253" s="268">
        <v>73500</v>
      </c>
      <c r="AA12253" s="229" t="s">
        <v>26680</v>
      </c>
      <c r="AB12253" s="230">
        <v>22889.41</v>
      </c>
      <c r="AD12253" s="209" t="s">
        <v>26198</v>
      </c>
      <c r="AE12253" s="210">
        <v>1336.5</v>
      </c>
      <c r="AF12253" s="93"/>
      <c r="AG12253" s="93"/>
      <c r="AH12253" s="93"/>
    </row>
    <row r="12254" spans="21:34" x14ac:dyDescent="0.3">
      <c r="U12254" s="311" t="s">
        <v>22716</v>
      </c>
      <c r="V12254" s="312">
        <v>29782.25</v>
      </c>
      <c r="X12254" s="267" t="s">
        <v>62803</v>
      </c>
      <c r="Y12254" s="268">
        <v>5029.2700000000004</v>
      </c>
      <c r="AA12254" s="229" t="s">
        <v>26681</v>
      </c>
      <c r="AB12254" s="230">
        <v>2037.65</v>
      </c>
      <c r="AD12254" s="209" t="s">
        <v>26199</v>
      </c>
      <c r="AE12254" s="210">
        <v>45357.47</v>
      </c>
      <c r="AF12254" s="93"/>
      <c r="AG12254" s="93"/>
      <c r="AH12254" s="93"/>
    </row>
    <row r="12255" spans="21:34" x14ac:dyDescent="0.3">
      <c r="U12255" s="311" t="s">
        <v>22717</v>
      </c>
      <c r="V12255" s="312">
        <v>385279.27</v>
      </c>
      <c r="X12255" s="267" t="s">
        <v>62485</v>
      </c>
      <c r="Y12255" s="268">
        <v>30207.43</v>
      </c>
      <c r="AA12255" s="229" t="s">
        <v>26682</v>
      </c>
      <c r="AB12255" s="230">
        <v>3100</v>
      </c>
      <c r="AD12255" s="209" t="s">
        <v>26200</v>
      </c>
      <c r="AE12255" s="210">
        <v>503.84</v>
      </c>
      <c r="AF12255" s="93"/>
      <c r="AG12255" s="93"/>
      <c r="AH12255" s="93"/>
    </row>
    <row r="12256" spans="21:34" x14ac:dyDescent="0.3">
      <c r="U12256" s="311" t="s">
        <v>48485</v>
      </c>
      <c r="V12256" s="312">
        <v>10551.27</v>
      </c>
      <c r="X12256" s="267" t="s">
        <v>62486</v>
      </c>
      <c r="Y12256" s="268">
        <v>1033.28</v>
      </c>
      <c r="AA12256" s="229" t="s">
        <v>26683</v>
      </c>
      <c r="AB12256" s="230">
        <v>2607.14</v>
      </c>
      <c r="AD12256" s="209" t="s">
        <v>26201</v>
      </c>
      <c r="AE12256" s="210">
        <v>15134.4</v>
      </c>
      <c r="AF12256" s="93"/>
      <c r="AG12256" s="93"/>
      <c r="AH12256" s="93"/>
    </row>
    <row r="12257" spans="21:34" x14ac:dyDescent="0.3">
      <c r="U12257" s="311" t="s">
        <v>43277</v>
      </c>
      <c r="V12257" s="312">
        <v>1051891.5</v>
      </c>
      <c r="X12257" s="267" t="s">
        <v>61222</v>
      </c>
      <c r="Y12257" s="268">
        <v>97184.48</v>
      </c>
      <c r="AA12257" s="229" t="s">
        <v>53566</v>
      </c>
      <c r="AB12257" s="230">
        <v>1459.76</v>
      </c>
      <c r="AD12257" s="209" t="s">
        <v>26202</v>
      </c>
      <c r="AE12257" s="210">
        <v>3360.9</v>
      </c>
      <c r="AF12257" s="93"/>
      <c r="AG12257" s="93"/>
      <c r="AH12257" s="93"/>
    </row>
    <row r="12258" spans="21:34" x14ac:dyDescent="0.3">
      <c r="U12258" s="311" t="s">
        <v>13784</v>
      </c>
      <c r="V12258" s="312">
        <v>5985</v>
      </c>
      <c r="X12258" s="267" t="s">
        <v>64867</v>
      </c>
      <c r="Y12258" s="268">
        <v>9561.1299999999992</v>
      </c>
      <c r="AA12258" s="229" t="s">
        <v>26684</v>
      </c>
      <c r="AB12258" s="230">
        <v>697.26</v>
      </c>
      <c r="AD12258" s="209" t="s">
        <v>26203</v>
      </c>
      <c r="AE12258" s="210">
        <v>1414.92</v>
      </c>
      <c r="AF12258" s="93"/>
      <c r="AG12258" s="93"/>
      <c r="AH12258" s="93"/>
    </row>
    <row r="12259" spans="21:34" x14ac:dyDescent="0.3">
      <c r="U12259" s="311" t="s">
        <v>43278</v>
      </c>
      <c r="V12259" s="312">
        <v>300</v>
      </c>
      <c r="X12259" s="267" t="s">
        <v>60707</v>
      </c>
      <c r="Y12259" s="268">
        <v>380.46</v>
      </c>
      <c r="AA12259" s="229" t="s">
        <v>48230</v>
      </c>
      <c r="AB12259" s="230">
        <v>-2.4</v>
      </c>
      <c r="AD12259" s="209" t="s">
        <v>26204</v>
      </c>
      <c r="AE12259" s="210">
        <v>409.15</v>
      </c>
      <c r="AF12259" s="93"/>
      <c r="AG12259" s="93"/>
      <c r="AH12259" s="93"/>
    </row>
    <row r="12260" spans="21:34" x14ac:dyDescent="0.3">
      <c r="U12260" s="311" t="s">
        <v>22718</v>
      </c>
      <c r="V12260" s="312">
        <v>5336.85</v>
      </c>
      <c r="X12260" s="267" t="s">
        <v>61574</v>
      </c>
      <c r="Y12260" s="268">
        <v>17911.18</v>
      </c>
      <c r="AA12260" s="229" t="s">
        <v>47223</v>
      </c>
      <c r="AB12260" s="230">
        <v>215.27</v>
      </c>
      <c r="AD12260" s="209" t="s">
        <v>26205</v>
      </c>
      <c r="AE12260" s="210">
        <v>10942.52</v>
      </c>
      <c r="AF12260" s="93"/>
      <c r="AG12260" s="93"/>
      <c r="AH12260" s="93"/>
    </row>
    <row r="12261" spans="21:34" x14ac:dyDescent="0.3">
      <c r="U12261" s="311" t="s">
        <v>32305</v>
      </c>
      <c r="V12261" s="312">
        <v>30.88</v>
      </c>
      <c r="X12261" s="267" t="s">
        <v>60708</v>
      </c>
      <c r="Y12261" s="268">
        <v>1359.99</v>
      </c>
      <c r="AA12261" s="229" t="s">
        <v>26686</v>
      </c>
      <c r="AB12261" s="230">
        <v>60599.51</v>
      </c>
      <c r="AD12261" s="209" t="s">
        <v>26206</v>
      </c>
      <c r="AE12261" s="210">
        <v>837.11</v>
      </c>
      <c r="AF12261" s="93"/>
      <c r="AG12261" s="93"/>
      <c r="AH12261" s="93"/>
    </row>
    <row r="12262" spans="21:34" x14ac:dyDescent="0.3">
      <c r="U12262" s="311" t="s">
        <v>13785</v>
      </c>
      <c r="V12262" s="312">
        <v>271997</v>
      </c>
      <c r="X12262" s="267" t="s">
        <v>60709</v>
      </c>
      <c r="Y12262" s="268">
        <v>4172.74</v>
      </c>
      <c r="AA12262" s="229" t="s">
        <v>39433</v>
      </c>
      <c r="AB12262" s="230">
        <v>4102.95</v>
      </c>
      <c r="AD12262" s="209" t="s">
        <v>26207</v>
      </c>
      <c r="AE12262" s="210">
        <v>2372.34</v>
      </c>
      <c r="AF12262" s="93"/>
      <c r="AG12262" s="93"/>
      <c r="AH12262" s="93"/>
    </row>
    <row r="12263" spans="21:34" x14ac:dyDescent="0.3">
      <c r="U12263" s="311" t="s">
        <v>13786</v>
      </c>
      <c r="V12263" s="312">
        <v>480059.07</v>
      </c>
      <c r="X12263" s="267" t="s">
        <v>61575</v>
      </c>
      <c r="Y12263" s="268">
        <v>1765.88</v>
      </c>
      <c r="AA12263" s="229" t="s">
        <v>26688</v>
      </c>
      <c r="AB12263" s="230">
        <v>31110.44</v>
      </c>
      <c r="AD12263" s="209" t="s">
        <v>26208</v>
      </c>
      <c r="AE12263" s="210">
        <v>5952.11</v>
      </c>
      <c r="AF12263" s="93"/>
      <c r="AG12263" s="93"/>
      <c r="AH12263" s="93"/>
    </row>
    <row r="12264" spans="21:34" x14ac:dyDescent="0.3">
      <c r="U12264" s="311" t="s">
        <v>13787</v>
      </c>
      <c r="V12264" s="312">
        <v>4509.95</v>
      </c>
      <c r="X12264" s="267" t="s">
        <v>61223</v>
      </c>
      <c r="Y12264" s="268">
        <v>13904.59</v>
      </c>
      <c r="AA12264" s="229" t="s">
        <v>26689</v>
      </c>
      <c r="AB12264" s="230">
        <v>7342.32</v>
      </c>
      <c r="AD12264" s="209" t="s">
        <v>26209</v>
      </c>
      <c r="AE12264" s="210">
        <v>23271.71</v>
      </c>
      <c r="AF12264" s="93"/>
      <c r="AG12264" s="93"/>
      <c r="AH12264" s="93"/>
    </row>
    <row r="12265" spans="21:34" x14ac:dyDescent="0.3">
      <c r="U12265" s="311" t="s">
        <v>69531</v>
      </c>
      <c r="V12265" s="312">
        <v>494.21</v>
      </c>
      <c r="X12265" s="267" t="s">
        <v>59433</v>
      </c>
      <c r="Y12265" s="268">
        <v>611.59</v>
      </c>
      <c r="AA12265" s="229" t="s">
        <v>26690</v>
      </c>
      <c r="AB12265" s="230">
        <v>12742.61</v>
      </c>
      <c r="AD12265" s="209" t="s">
        <v>26210</v>
      </c>
      <c r="AE12265" s="210">
        <v>252216.87</v>
      </c>
      <c r="AF12265" s="93"/>
      <c r="AG12265" s="93"/>
      <c r="AH12265" s="93"/>
    </row>
    <row r="12266" spans="21:34" x14ac:dyDescent="0.3">
      <c r="U12266" s="311" t="s">
        <v>22719</v>
      </c>
      <c r="V12266" s="312">
        <v>78908.09</v>
      </c>
      <c r="X12266" s="267" t="s">
        <v>61120</v>
      </c>
      <c r="Y12266" s="268">
        <v>16619.84</v>
      </c>
      <c r="AA12266" s="229" t="s">
        <v>26691</v>
      </c>
      <c r="AB12266" s="230">
        <v>1565.88</v>
      </c>
      <c r="AD12266" s="209" t="s">
        <v>26211</v>
      </c>
      <c r="AE12266" s="210">
        <v>3029164.81</v>
      </c>
      <c r="AF12266" s="93"/>
      <c r="AG12266" s="93"/>
      <c r="AH12266" s="93"/>
    </row>
    <row r="12267" spans="21:34" x14ac:dyDescent="0.3">
      <c r="U12267" s="311" t="s">
        <v>22720</v>
      </c>
      <c r="V12267" s="312">
        <v>134058.35999999999</v>
      </c>
      <c r="X12267" s="267" t="s">
        <v>60090</v>
      </c>
      <c r="Y12267" s="268">
        <v>6225</v>
      </c>
      <c r="AA12267" s="229" t="s">
        <v>53567</v>
      </c>
      <c r="AB12267" s="230">
        <v>348.28</v>
      </c>
      <c r="AD12267" s="209" t="s">
        <v>26212</v>
      </c>
      <c r="AE12267" s="210">
        <v>231578.69</v>
      </c>
      <c r="AF12267" s="93"/>
      <c r="AG12267" s="93"/>
      <c r="AH12267" s="93"/>
    </row>
    <row r="12268" spans="21:34" x14ac:dyDescent="0.3">
      <c r="U12268" s="311" t="s">
        <v>39261</v>
      </c>
      <c r="V12268" s="312">
        <v>126313.1</v>
      </c>
      <c r="X12268" s="267" t="s">
        <v>62804</v>
      </c>
      <c r="Y12268" s="268">
        <v>200.01</v>
      </c>
      <c r="AA12268" s="229" t="s">
        <v>26692</v>
      </c>
      <c r="AB12268" s="230">
        <v>2726.74</v>
      </c>
      <c r="AD12268" s="209" t="s">
        <v>26213</v>
      </c>
      <c r="AE12268" s="210">
        <v>640866.85</v>
      </c>
      <c r="AF12268" s="93"/>
      <c r="AG12268" s="93"/>
      <c r="AH12268" s="93"/>
    </row>
    <row r="12269" spans="21:34" x14ac:dyDescent="0.3">
      <c r="U12269" s="311" t="s">
        <v>22723</v>
      </c>
      <c r="V12269" s="312">
        <v>313.68</v>
      </c>
      <c r="X12269" s="267" t="s">
        <v>60710</v>
      </c>
      <c r="Y12269" s="268">
        <v>8351.0400000000009</v>
      </c>
      <c r="AA12269" s="229" t="s">
        <v>26693</v>
      </c>
      <c r="AB12269" s="230">
        <v>2428.7800000000002</v>
      </c>
      <c r="AD12269" s="209" t="s">
        <v>26214</v>
      </c>
      <c r="AE12269" s="210">
        <v>80178.09</v>
      </c>
      <c r="AF12269" s="93"/>
      <c r="AG12269" s="93"/>
      <c r="AH12269" s="93"/>
    </row>
    <row r="12270" spans="21:34" x14ac:dyDescent="0.3">
      <c r="U12270" s="311" t="s">
        <v>69532</v>
      </c>
      <c r="V12270" s="312">
        <v>96</v>
      </c>
      <c r="X12270" s="267" t="s">
        <v>60711</v>
      </c>
      <c r="Y12270" s="268">
        <v>638.88</v>
      </c>
      <c r="AA12270" s="229" t="s">
        <v>26694</v>
      </c>
      <c r="AB12270" s="230">
        <v>78928</v>
      </c>
      <c r="AD12270" s="209" t="s">
        <v>26215</v>
      </c>
      <c r="AE12270" s="210">
        <v>85995</v>
      </c>
      <c r="AF12270" s="93"/>
      <c r="AG12270" s="93"/>
      <c r="AH12270" s="93"/>
    </row>
    <row r="12271" spans="21:34" x14ac:dyDescent="0.3">
      <c r="U12271" s="311" t="s">
        <v>22724</v>
      </c>
      <c r="V12271" s="312">
        <v>4088.06</v>
      </c>
      <c r="X12271" s="267" t="s">
        <v>60712</v>
      </c>
      <c r="Y12271" s="268">
        <v>2046</v>
      </c>
      <c r="AA12271" s="229" t="s">
        <v>26697</v>
      </c>
      <c r="AB12271" s="230">
        <v>866465.77</v>
      </c>
      <c r="AD12271" s="209" t="s">
        <v>26216</v>
      </c>
      <c r="AE12271" s="210">
        <v>98000</v>
      </c>
      <c r="AF12271" s="93"/>
      <c r="AG12271" s="93"/>
      <c r="AH12271" s="93"/>
    </row>
    <row r="12272" spans="21:34" x14ac:dyDescent="0.3">
      <c r="U12272" s="311" t="s">
        <v>69533</v>
      </c>
      <c r="V12272" s="312">
        <v>19350</v>
      </c>
      <c r="X12272" s="267" t="s">
        <v>57807</v>
      </c>
      <c r="Y12272" s="268">
        <v>3579</v>
      </c>
      <c r="AA12272" s="229" t="s">
        <v>47224</v>
      </c>
      <c r="AB12272" s="230">
        <v>1772.98</v>
      </c>
      <c r="AD12272" s="209" t="s">
        <v>26217</v>
      </c>
      <c r="AE12272" s="210">
        <v>1058102.5</v>
      </c>
      <c r="AF12272" s="93"/>
      <c r="AG12272" s="93"/>
      <c r="AH12272" s="93"/>
    </row>
    <row r="12273" spans="21:34" x14ac:dyDescent="0.3">
      <c r="U12273" s="311" t="s">
        <v>54417</v>
      </c>
      <c r="V12273" s="312">
        <v>976952.52</v>
      </c>
      <c r="X12273" s="267" t="s">
        <v>57808</v>
      </c>
      <c r="Y12273" s="268">
        <v>1072</v>
      </c>
      <c r="AA12273" s="229" t="s">
        <v>26698</v>
      </c>
      <c r="AB12273" s="230">
        <v>61276.34</v>
      </c>
      <c r="AD12273" s="209" t="s">
        <v>26218</v>
      </c>
      <c r="AE12273" s="210">
        <v>109182</v>
      </c>
      <c r="AF12273" s="93"/>
      <c r="AG12273" s="93"/>
      <c r="AH12273" s="93"/>
    </row>
    <row r="12274" spans="21:34" x14ac:dyDescent="0.3">
      <c r="U12274" s="311" t="s">
        <v>69534</v>
      </c>
      <c r="V12274" s="312">
        <v>86269</v>
      </c>
      <c r="X12274" s="267" t="s">
        <v>57809</v>
      </c>
      <c r="Y12274" s="268">
        <v>1200</v>
      </c>
      <c r="AA12274" s="229" t="s">
        <v>35552</v>
      </c>
      <c r="AB12274" s="230">
        <v>1274.8499999999999</v>
      </c>
      <c r="AD12274" s="209" t="s">
        <v>26219</v>
      </c>
      <c r="AE12274" s="210">
        <v>213277.62</v>
      </c>
      <c r="AF12274" s="93"/>
      <c r="AG12274" s="93"/>
      <c r="AH12274" s="93"/>
    </row>
    <row r="12275" spans="21:34" x14ac:dyDescent="0.3">
      <c r="U12275" s="311" t="s">
        <v>69535</v>
      </c>
      <c r="V12275" s="312">
        <v>1692.15</v>
      </c>
      <c r="X12275" s="267" t="s">
        <v>57810</v>
      </c>
      <c r="Y12275" s="268">
        <v>91.8</v>
      </c>
      <c r="AA12275" s="229" t="s">
        <v>26699</v>
      </c>
      <c r="AB12275" s="230">
        <v>2638.36</v>
      </c>
      <c r="AD12275" s="209" t="s">
        <v>26220</v>
      </c>
      <c r="AE12275" s="210">
        <v>15134.4</v>
      </c>
      <c r="AF12275" s="93"/>
      <c r="AG12275" s="93"/>
      <c r="AH12275" s="93"/>
    </row>
    <row r="12276" spans="21:34" x14ac:dyDescent="0.3">
      <c r="U12276" s="311" t="s">
        <v>22725</v>
      </c>
      <c r="V12276" s="312">
        <v>258994.66</v>
      </c>
      <c r="X12276" s="267" t="s">
        <v>39452</v>
      </c>
      <c r="Y12276" s="268">
        <v>2157.91</v>
      </c>
      <c r="AA12276" s="229" t="s">
        <v>39434</v>
      </c>
      <c r="AB12276" s="230">
        <v>5632.5</v>
      </c>
      <c r="AD12276" s="209" t="s">
        <v>26221</v>
      </c>
      <c r="AE12276" s="210">
        <v>28647.82</v>
      </c>
      <c r="AF12276" s="93"/>
      <c r="AG12276" s="93"/>
      <c r="AH12276" s="93"/>
    </row>
    <row r="12277" spans="21:34" x14ac:dyDescent="0.3">
      <c r="U12277" s="311" t="s">
        <v>66825</v>
      </c>
      <c r="V12277" s="312">
        <v>952301.53</v>
      </c>
      <c r="X12277" s="267" t="s">
        <v>53649</v>
      </c>
      <c r="Y12277" s="268">
        <v>31002.93</v>
      </c>
      <c r="AA12277" s="229" t="s">
        <v>34066</v>
      </c>
      <c r="AB12277" s="230">
        <v>216.86</v>
      </c>
      <c r="AD12277" s="209" t="s">
        <v>26222</v>
      </c>
      <c r="AE12277" s="210">
        <v>25293.67</v>
      </c>
      <c r="AF12277" s="93"/>
      <c r="AG12277" s="93"/>
      <c r="AH12277" s="93"/>
    </row>
    <row r="12278" spans="21:34" x14ac:dyDescent="0.3">
      <c r="U12278" s="311" t="s">
        <v>22726</v>
      </c>
      <c r="V12278" s="312">
        <v>823921</v>
      </c>
      <c r="X12278" s="267" t="s">
        <v>39453</v>
      </c>
      <c r="Y12278" s="268">
        <v>44623.81</v>
      </c>
      <c r="AA12278" s="229" t="s">
        <v>49123</v>
      </c>
      <c r="AB12278" s="230">
        <v>98</v>
      </c>
      <c r="AD12278" s="209" t="s">
        <v>26223</v>
      </c>
      <c r="AE12278" s="210">
        <v>183</v>
      </c>
      <c r="AF12278" s="93"/>
      <c r="AG12278" s="93"/>
      <c r="AH12278" s="93"/>
    </row>
    <row r="12279" spans="21:34" x14ac:dyDescent="0.3">
      <c r="U12279" s="311" t="s">
        <v>47539</v>
      </c>
      <c r="V12279" s="312">
        <v>3768.04</v>
      </c>
      <c r="X12279" s="267" t="s">
        <v>59809</v>
      </c>
      <c r="Y12279" s="268">
        <v>81598.47</v>
      </c>
      <c r="AA12279" s="229" t="s">
        <v>26704</v>
      </c>
      <c r="AB12279" s="230">
        <v>43576.4</v>
      </c>
      <c r="AD12279" s="209" t="s">
        <v>26224</v>
      </c>
      <c r="AE12279" s="210">
        <v>2285.38</v>
      </c>
      <c r="AF12279" s="93"/>
      <c r="AG12279" s="93"/>
      <c r="AH12279" s="93"/>
    </row>
    <row r="12280" spans="21:34" x14ac:dyDescent="0.3">
      <c r="U12280" s="311" t="s">
        <v>48486</v>
      </c>
      <c r="V12280" s="312">
        <v>3140534.39</v>
      </c>
      <c r="X12280" s="267" t="s">
        <v>59810</v>
      </c>
      <c r="Y12280" s="268">
        <v>6219.34</v>
      </c>
      <c r="AA12280" s="229" t="s">
        <v>26705</v>
      </c>
      <c r="AB12280" s="230">
        <v>1666025.71</v>
      </c>
      <c r="AD12280" s="209" t="s">
        <v>26225</v>
      </c>
      <c r="AE12280" s="210">
        <v>136583.67999999999</v>
      </c>
      <c r="AF12280" s="93"/>
      <c r="AG12280" s="93"/>
      <c r="AH12280" s="93"/>
    </row>
    <row r="12281" spans="21:34" x14ac:dyDescent="0.3">
      <c r="U12281" s="311" t="s">
        <v>50696</v>
      </c>
      <c r="V12281" s="312">
        <v>782759.19</v>
      </c>
      <c r="X12281" s="267" t="s">
        <v>61576</v>
      </c>
      <c r="Y12281" s="268">
        <v>28600.09</v>
      </c>
      <c r="AA12281" s="229" t="s">
        <v>40600</v>
      </c>
      <c r="AB12281" s="230">
        <v>10920</v>
      </c>
      <c r="AD12281" s="209" t="s">
        <v>14127</v>
      </c>
      <c r="AE12281" s="210">
        <v>475736.59</v>
      </c>
      <c r="AF12281" s="93"/>
      <c r="AG12281" s="93"/>
      <c r="AH12281" s="93"/>
    </row>
    <row r="12282" spans="21:34" x14ac:dyDescent="0.3">
      <c r="U12282" s="311" t="s">
        <v>22793</v>
      </c>
      <c r="V12282" s="312">
        <v>-18000</v>
      </c>
      <c r="X12282" s="267" t="s">
        <v>61577</v>
      </c>
      <c r="Y12282" s="268">
        <v>2187.91</v>
      </c>
      <c r="AA12282" s="229" t="s">
        <v>36661</v>
      </c>
      <c r="AB12282" s="230">
        <v>7758.05</v>
      </c>
      <c r="AD12282" s="209" t="s">
        <v>14128</v>
      </c>
      <c r="AE12282" s="210">
        <v>199455.83</v>
      </c>
      <c r="AF12282" s="93"/>
      <c r="AG12282" s="93"/>
      <c r="AH12282" s="93"/>
    </row>
    <row r="12283" spans="21:34" x14ac:dyDescent="0.3">
      <c r="U12283" s="311" t="s">
        <v>69536</v>
      </c>
      <c r="V12283" s="312">
        <v>18154</v>
      </c>
      <c r="X12283" s="267" t="s">
        <v>55373</v>
      </c>
      <c r="Y12283" s="268">
        <v>2500</v>
      </c>
      <c r="AA12283" s="229" t="s">
        <v>26706</v>
      </c>
      <c r="AB12283" s="230">
        <v>205114.86</v>
      </c>
      <c r="AD12283" s="209" t="s">
        <v>26226</v>
      </c>
      <c r="AE12283" s="210">
        <v>3061978.5</v>
      </c>
      <c r="AF12283" s="93"/>
      <c r="AG12283" s="93"/>
      <c r="AH12283" s="93"/>
    </row>
    <row r="12284" spans="21:34" x14ac:dyDescent="0.3">
      <c r="U12284" s="311" t="s">
        <v>13801</v>
      </c>
      <c r="V12284" s="312">
        <v>158</v>
      </c>
      <c r="X12284" s="267" t="s">
        <v>55374</v>
      </c>
      <c r="Y12284" s="268">
        <v>188.62</v>
      </c>
      <c r="AA12284" s="229" t="s">
        <v>35553</v>
      </c>
      <c r="AB12284" s="230">
        <v>7241.19</v>
      </c>
      <c r="AD12284" s="209" t="s">
        <v>26227</v>
      </c>
      <c r="AE12284" s="210">
        <v>10942.52</v>
      </c>
      <c r="AF12284" s="93"/>
      <c r="AG12284" s="93"/>
      <c r="AH12284" s="93"/>
    </row>
    <row r="12285" spans="21:34" x14ac:dyDescent="0.3">
      <c r="U12285" s="311" t="s">
        <v>69537</v>
      </c>
      <c r="V12285" s="312">
        <v>18000</v>
      </c>
      <c r="X12285" s="267" t="s">
        <v>55375</v>
      </c>
      <c r="Y12285" s="268">
        <v>291.88</v>
      </c>
      <c r="AA12285" s="229" t="s">
        <v>35554</v>
      </c>
      <c r="AB12285" s="230">
        <v>1562.6</v>
      </c>
      <c r="AD12285" s="209" t="s">
        <v>26228</v>
      </c>
      <c r="AE12285" s="210">
        <v>27249.5</v>
      </c>
      <c r="AF12285" s="93"/>
      <c r="AG12285" s="93"/>
      <c r="AH12285" s="93"/>
    </row>
    <row r="12286" spans="21:34" x14ac:dyDescent="0.3">
      <c r="U12286" s="311" t="s">
        <v>22878</v>
      </c>
      <c r="V12286" s="312">
        <v>280987.09999999998</v>
      </c>
      <c r="X12286" s="267" t="s">
        <v>55376</v>
      </c>
      <c r="Y12286" s="268">
        <v>5150</v>
      </c>
      <c r="AA12286" s="229" t="s">
        <v>53568</v>
      </c>
      <c r="AB12286" s="230">
        <v>10952.51</v>
      </c>
      <c r="AD12286" s="209" t="s">
        <v>26229</v>
      </c>
      <c r="AE12286" s="210">
        <v>159026.93</v>
      </c>
      <c r="AF12286" s="93"/>
      <c r="AG12286" s="93"/>
      <c r="AH12286" s="93"/>
    </row>
    <row r="12287" spans="21:34" x14ac:dyDescent="0.3">
      <c r="U12287" s="311" t="s">
        <v>22879</v>
      </c>
      <c r="V12287" s="312">
        <v>384806.84</v>
      </c>
      <c r="X12287" s="267" t="s">
        <v>55377</v>
      </c>
      <c r="Y12287" s="268">
        <v>390.09</v>
      </c>
      <c r="AA12287" s="229" t="s">
        <v>26707</v>
      </c>
      <c r="AB12287" s="230">
        <v>436198.06</v>
      </c>
      <c r="AD12287" s="209" t="s">
        <v>14129</v>
      </c>
      <c r="AE12287" s="210">
        <v>2242.06</v>
      </c>
      <c r="AF12287" s="93"/>
      <c r="AG12287" s="93"/>
      <c r="AH12287" s="93"/>
    </row>
    <row r="12288" spans="21:34" x14ac:dyDescent="0.3">
      <c r="U12288" s="311" t="s">
        <v>22880</v>
      </c>
      <c r="V12288" s="312">
        <v>10453.530000000001</v>
      </c>
      <c r="X12288" s="267" t="s">
        <v>55378</v>
      </c>
      <c r="Y12288" s="268">
        <v>1261.75</v>
      </c>
      <c r="AA12288" s="229" t="s">
        <v>36662</v>
      </c>
      <c r="AB12288" s="230">
        <v>3196.72</v>
      </c>
      <c r="AD12288" s="209" t="s">
        <v>14130</v>
      </c>
      <c r="AE12288" s="210">
        <v>432837.57</v>
      </c>
      <c r="AF12288" s="93"/>
      <c r="AG12288" s="93"/>
      <c r="AH12288" s="93"/>
    </row>
    <row r="12289" spans="21:34" x14ac:dyDescent="0.3">
      <c r="U12289" s="311" t="s">
        <v>22881</v>
      </c>
      <c r="V12289" s="312">
        <v>31410.89</v>
      </c>
      <c r="X12289" s="267" t="s">
        <v>55379</v>
      </c>
      <c r="Y12289" s="268">
        <v>320</v>
      </c>
      <c r="AA12289" s="229" t="s">
        <v>26709</v>
      </c>
      <c r="AB12289" s="230">
        <v>68704.97</v>
      </c>
      <c r="AD12289" s="209" t="s">
        <v>14131</v>
      </c>
      <c r="AE12289" s="210">
        <v>884356.33</v>
      </c>
      <c r="AF12289" s="93"/>
      <c r="AG12289" s="93"/>
      <c r="AH12289" s="93"/>
    </row>
    <row r="12290" spans="21:34" x14ac:dyDescent="0.3">
      <c r="U12290" s="311" t="s">
        <v>54419</v>
      </c>
      <c r="V12290" s="312">
        <v>132945.06</v>
      </c>
      <c r="X12290" s="267" t="s">
        <v>64868</v>
      </c>
      <c r="Y12290" s="268">
        <v>5000</v>
      </c>
      <c r="AA12290" s="229" t="s">
        <v>53569</v>
      </c>
      <c r="AB12290" s="230">
        <v>365832.3</v>
      </c>
      <c r="AD12290" s="209" t="s">
        <v>14132</v>
      </c>
      <c r="AE12290" s="210">
        <v>263381.69</v>
      </c>
      <c r="AF12290" s="93"/>
      <c r="AG12290" s="93"/>
      <c r="AH12290" s="93"/>
    </row>
    <row r="12291" spans="21:34" x14ac:dyDescent="0.3">
      <c r="U12291" s="311" t="s">
        <v>22883</v>
      </c>
      <c r="V12291" s="312">
        <v>172386.5</v>
      </c>
      <c r="X12291" s="267" t="s">
        <v>55380</v>
      </c>
      <c r="Y12291" s="268">
        <v>8200</v>
      </c>
      <c r="AA12291" s="229" t="s">
        <v>35555</v>
      </c>
      <c r="AB12291" s="230">
        <v>10000.64</v>
      </c>
      <c r="AD12291" s="209" t="s">
        <v>26230</v>
      </c>
      <c r="AE12291" s="210">
        <v>869670.7</v>
      </c>
      <c r="AF12291" s="93"/>
      <c r="AG12291" s="93"/>
      <c r="AH12291" s="93"/>
    </row>
    <row r="12292" spans="21:34" x14ac:dyDescent="0.3">
      <c r="U12292" s="311" t="s">
        <v>22884</v>
      </c>
      <c r="V12292" s="312">
        <v>59084.62</v>
      </c>
      <c r="X12292" s="267" t="s">
        <v>34074</v>
      </c>
      <c r="Y12292" s="268">
        <v>162981</v>
      </c>
      <c r="AA12292" s="229" t="s">
        <v>26710</v>
      </c>
      <c r="AB12292" s="230">
        <v>51875.41</v>
      </c>
      <c r="AD12292" s="209" t="s">
        <v>26231</v>
      </c>
      <c r="AE12292" s="210">
        <v>42458.29</v>
      </c>
      <c r="AF12292" s="93"/>
      <c r="AG12292" s="93"/>
      <c r="AH12292" s="93"/>
    </row>
    <row r="12293" spans="21:34" x14ac:dyDescent="0.3">
      <c r="U12293" s="311" t="s">
        <v>22887</v>
      </c>
      <c r="V12293" s="312">
        <v>2846.75</v>
      </c>
      <c r="X12293" s="267" t="s">
        <v>34075</v>
      </c>
      <c r="Y12293" s="268">
        <v>42868</v>
      </c>
      <c r="AA12293" s="229" t="s">
        <v>26711</v>
      </c>
      <c r="AB12293" s="230">
        <v>1516</v>
      </c>
      <c r="AD12293" s="209" t="s">
        <v>26232</v>
      </c>
      <c r="AE12293" s="210">
        <v>1500</v>
      </c>
      <c r="AF12293" s="93"/>
      <c r="AG12293" s="93"/>
      <c r="AH12293" s="93"/>
    </row>
    <row r="12294" spans="21:34" x14ac:dyDescent="0.3">
      <c r="U12294" s="311" t="s">
        <v>48487</v>
      </c>
      <c r="V12294" s="312">
        <v>46389.96</v>
      </c>
      <c r="X12294" s="267" t="s">
        <v>34076</v>
      </c>
      <c r="Y12294" s="268">
        <v>16200</v>
      </c>
      <c r="AA12294" s="229" t="s">
        <v>48231</v>
      </c>
      <c r="AB12294" s="230">
        <v>-1101.6099999999999</v>
      </c>
      <c r="AD12294" s="209" t="s">
        <v>26233</v>
      </c>
      <c r="AE12294" s="210">
        <v>86965.83</v>
      </c>
      <c r="AF12294" s="93"/>
      <c r="AG12294" s="93"/>
      <c r="AH12294" s="93"/>
    </row>
    <row r="12295" spans="21:34" x14ac:dyDescent="0.3">
      <c r="U12295" s="311" t="s">
        <v>13812</v>
      </c>
      <c r="V12295" s="312">
        <v>15091.15</v>
      </c>
      <c r="X12295" s="267" t="s">
        <v>34077</v>
      </c>
      <c r="Y12295" s="268">
        <v>15162.32</v>
      </c>
      <c r="AA12295" s="229" t="s">
        <v>49124</v>
      </c>
      <c r="AB12295" s="230">
        <v>102080</v>
      </c>
      <c r="AD12295" s="209" t="s">
        <v>26234</v>
      </c>
      <c r="AE12295" s="210">
        <v>1530.1</v>
      </c>
      <c r="AF12295" s="93"/>
      <c r="AG12295" s="93"/>
      <c r="AH12295" s="93"/>
    </row>
    <row r="12296" spans="21:34" x14ac:dyDescent="0.3">
      <c r="U12296" s="311" t="s">
        <v>33795</v>
      </c>
      <c r="V12296" s="312">
        <v>77.56</v>
      </c>
      <c r="X12296" s="267" t="s">
        <v>34078</v>
      </c>
      <c r="Y12296" s="268">
        <v>41159.93</v>
      </c>
      <c r="AA12296" s="229" t="s">
        <v>53570</v>
      </c>
      <c r="AB12296" s="230">
        <v>11360</v>
      </c>
      <c r="AD12296" s="209" t="s">
        <v>26235</v>
      </c>
      <c r="AE12296" s="210">
        <v>11335.98</v>
      </c>
      <c r="AF12296" s="93"/>
      <c r="AG12296" s="93"/>
      <c r="AH12296" s="93"/>
    </row>
    <row r="12297" spans="21:34" x14ac:dyDescent="0.3">
      <c r="U12297" s="311" t="s">
        <v>13813</v>
      </c>
      <c r="V12297" s="312">
        <v>4023.25</v>
      </c>
      <c r="X12297" s="267" t="s">
        <v>34079</v>
      </c>
      <c r="Y12297" s="268">
        <v>3738.37</v>
      </c>
      <c r="AA12297" s="229" t="s">
        <v>42881</v>
      </c>
      <c r="AB12297" s="230">
        <v>44890.65</v>
      </c>
      <c r="AD12297" s="209" t="s">
        <v>26236</v>
      </c>
      <c r="AE12297" s="210">
        <v>8408.7999999999993</v>
      </c>
      <c r="AF12297" s="93"/>
      <c r="AG12297" s="93"/>
      <c r="AH12297" s="93"/>
    </row>
    <row r="12298" spans="21:34" x14ac:dyDescent="0.3">
      <c r="U12298" s="311" t="s">
        <v>40817</v>
      </c>
      <c r="V12298" s="312">
        <v>99941.39</v>
      </c>
      <c r="X12298" s="267" t="s">
        <v>34080</v>
      </c>
      <c r="Y12298" s="268">
        <v>18172.11</v>
      </c>
      <c r="AA12298" s="229" t="s">
        <v>42882</v>
      </c>
      <c r="AB12298" s="230">
        <v>3393.67</v>
      </c>
      <c r="AD12298" s="209" t="s">
        <v>26237</v>
      </c>
      <c r="AE12298" s="210">
        <v>190092.97</v>
      </c>
      <c r="AF12298" s="93"/>
      <c r="AG12298" s="93"/>
      <c r="AH12298" s="93"/>
    </row>
    <row r="12299" spans="21:34" x14ac:dyDescent="0.3">
      <c r="U12299" s="311" t="s">
        <v>46086</v>
      </c>
      <c r="V12299" s="312">
        <v>1380</v>
      </c>
      <c r="X12299" s="267" t="s">
        <v>34082</v>
      </c>
      <c r="Y12299" s="268">
        <v>50944.94</v>
      </c>
      <c r="AA12299" s="229" t="s">
        <v>45519</v>
      </c>
      <c r="AB12299" s="230">
        <v>574.67999999999995</v>
      </c>
      <c r="AD12299" s="209" t="s">
        <v>14133</v>
      </c>
      <c r="AE12299" s="210">
        <v>1212930.3500000001</v>
      </c>
      <c r="AF12299" s="93"/>
      <c r="AG12299" s="93"/>
      <c r="AH12299" s="93"/>
    </row>
    <row r="12300" spans="21:34" x14ac:dyDescent="0.3">
      <c r="U12300" s="311" t="s">
        <v>69538</v>
      </c>
      <c r="V12300" s="312">
        <v>18812.169999999998</v>
      </c>
      <c r="X12300" s="267" t="s">
        <v>42903</v>
      </c>
      <c r="Y12300" s="268">
        <v>27014.34</v>
      </c>
      <c r="AA12300" s="229" t="s">
        <v>53571</v>
      </c>
      <c r="AB12300" s="230">
        <v>9006.9599999999991</v>
      </c>
      <c r="AD12300" s="209" t="s">
        <v>26238</v>
      </c>
      <c r="AE12300" s="210">
        <v>1848766.57</v>
      </c>
      <c r="AF12300" s="93"/>
      <c r="AG12300" s="93"/>
      <c r="AH12300" s="93"/>
    </row>
    <row r="12301" spans="21:34" x14ac:dyDescent="0.3">
      <c r="U12301" s="311" t="s">
        <v>61692</v>
      </c>
      <c r="V12301" s="312">
        <v>51792.45</v>
      </c>
      <c r="X12301" s="267" t="s">
        <v>57811</v>
      </c>
      <c r="Y12301" s="268">
        <v>3000</v>
      </c>
      <c r="AA12301" s="229" t="s">
        <v>48232</v>
      </c>
      <c r="AB12301" s="230">
        <v>-57.01</v>
      </c>
      <c r="AD12301" s="209" t="s">
        <v>26239</v>
      </c>
      <c r="AE12301" s="210">
        <v>15299.23</v>
      </c>
      <c r="AF12301" s="93"/>
      <c r="AG12301" s="93"/>
      <c r="AH12301" s="93"/>
    </row>
    <row r="12302" spans="21:34" x14ac:dyDescent="0.3">
      <c r="U12302" s="311" t="s">
        <v>22892</v>
      </c>
      <c r="V12302" s="312">
        <v>263484.82</v>
      </c>
      <c r="X12302" s="267" t="s">
        <v>57812</v>
      </c>
      <c r="Y12302" s="268">
        <v>1704.94</v>
      </c>
      <c r="AA12302" s="229" t="s">
        <v>53572</v>
      </c>
      <c r="AB12302" s="230">
        <v>95055.51</v>
      </c>
      <c r="AD12302" s="209" t="s">
        <v>14134</v>
      </c>
      <c r="AE12302" s="210">
        <v>557138.66</v>
      </c>
      <c r="AF12302" s="93"/>
      <c r="AG12302" s="93"/>
      <c r="AH12302" s="93"/>
    </row>
    <row r="12303" spans="21:34" x14ac:dyDescent="0.3">
      <c r="U12303" s="311" t="s">
        <v>58055</v>
      </c>
      <c r="V12303" s="312">
        <v>38260</v>
      </c>
      <c r="X12303" s="267" t="s">
        <v>59811</v>
      </c>
      <c r="Y12303" s="268">
        <v>2898.89</v>
      </c>
      <c r="AA12303" s="229" t="s">
        <v>53573</v>
      </c>
      <c r="AB12303" s="230">
        <v>8830.2900000000009</v>
      </c>
      <c r="AD12303" s="209" t="s">
        <v>26240</v>
      </c>
      <c r="AE12303" s="210">
        <v>2923063.72</v>
      </c>
      <c r="AF12303" s="93"/>
      <c r="AG12303" s="93"/>
      <c r="AH12303" s="93"/>
    </row>
    <row r="12304" spans="21:34" x14ac:dyDescent="0.3">
      <c r="U12304" s="311" t="s">
        <v>69539</v>
      </c>
      <c r="V12304" s="312">
        <v>23326.38</v>
      </c>
      <c r="X12304" s="267" t="s">
        <v>34083</v>
      </c>
      <c r="Y12304" s="268">
        <v>6197.4</v>
      </c>
      <c r="AA12304" s="229" t="s">
        <v>53574</v>
      </c>
      <c r="AB12304" s="230">
        <v>20089.259999999998</v>
      </c>
      <c r="AD12304" s="209" t="s">
        <v>26241</v>
      </c>
      <c r="AE12304" s="210">
        <v>38736.25</v>
      </c>
      <c r="AF12304" s="93"/>
      <c r="AG12304" s="93"/>
      <c r="AH12304" s="93"/>
    </row>
    <row r="12305" spans="21:34" x14ac:dyDescent="0.3">
      <c r="U12305" s="311" t="s">
        <v>22894</v>
      </c>
      <c r="V12305" s="312">
        <v>136.1</v>
      </c>
      <c r="X12305" s="267" t="s">
        <v>61578</v>
      </c>
      <c r="Y12305" s="268">
        <v>4500</v>
      </c>
      <c r="AA12305" s="229" t="s">
        <v>53575</v>
      </c>
      <c r="AB12305" s="230">
        <v>18865.349999999999</v>
      </c>
      <c r="AD12305" s="209" t="s">
        <v>26242</v>
      </c>
      <c r="AE12305" s="210">
        <v>44331.42</v>
      </c>
      <c r="AF12305" s="93"/>
      <c r="AG12305" s="93"/>
      <c r="AH12305" s="93"/>
    </row>
    <row r="12306" spans="21:34" x14ac:dyDescent="0.3">
      <c r="U12306" s="311" t="s">
        <v>13816</v>
      </c>
      <c r="V12306" s="312">
        <v>120951.89</v>
      </c>
      <c r="X12306" s="267" t="s">
        <v>53651</v>
      </c>
      <c r="Y12306" s="268">
        <v>2555.0100000000002</v>
      </c>
      <c r="AA12306" s="229" t="s">
        <v>53576</v>
      </c>
      <c r="AB12306" s="230">
        <v>51465</v>
      </c>
      <c r="AD12306" s="209" t="s">
        <v>26243</v>
      </c>
      <c r="AE12306" s="210">
        <v>78725.25</v>
      </c>
      <c r="AF12306" s="93"/>
      <c r="AG12306" s="93"/>
      <c r="AH12306" s="93"/>
    </row>
    <row r="12307" spans="21:34" x14ac:dyDescent="0.3">
      <c r="U12307" s="311" t="s">
        <v>13817</v>
      </c>
      <c r="V12307" s="312">
        <v>367593.13</v>
      </c>
      <c r="X12307" s="267" t="s">
        <v>62220</v>
      </c>
      <c r="Y12307" s="268">
        <v>5000</v>
      </c>
      <c r="AA12307" s="229" t="s">
        <v>53577</v>
      </c>
      <c r="AB12307" s="230">
        <v>2994.8</v>
      </c>
      <c r="AD12307" s="209" t="s">
        <v>26244</v>
      </c>
      <c r="AE12307" s="210">
        <v>2600</v>
      </c>
      <c r="AF12307" s="93"/>
      <c r="AG12307" s="93"/>
      <c r="AH12307" s="93"/>
    </row>
    <row r="12308" spans="21:34" x14ac:dyDescent="0.3">
      <c r="U12308" s="311" t="s">
        <v>22895</v>
      </c>
      <c r="V12308" s="312">
        <v>130916.56</v>
      </c>
      <c r="X12308" s="267" t="s">
        <v>63365</v>
      </c>
      <c r="Y12308" s="268">
        <v>5000</v>
      </c>
      <c r="AA12308" s="229" t="s">
        <v>50365</v>
      </c>
      <c r="AB12308" s="230">
        <v>23946.28</v>
      </c>
      <c r="AD12308" s="209" t="s">
        <v>26245</v>
      </c>
      <c r="AE12308" s="210">
        <v>190.35</v>
      </c>
      <c r="AF12308" s="93"/>
      <c r="AG12308" s="93"/>
      <c r="AH12308" s="93"/>
    </row>
    <row r="12309" spans="21:34" x14ac:dyDescent="0.3">
      <c r="U12309" s="311" t="s">
        <v>22896</v>
      </c>
      <c r="V12309" s="312">
        <v>18485.57</v>
      </c>
      <c r="X12309" s="267" t="s">
        <v>45540</v>
      </c>
      <c r="Y12309" s="268">
        <v>229178.23999999999</v>
      </c>
      <c r="AA12309" s="229" t="s">
        <v>53578</v>
      </c>
      <c r="AB12309" s="230">
        <v>3513.85</v>
      </c>
      <c r="AD12309" s="209" t="s">
        <v>26246</v>
      </c>
      <c r="AE12309" s="210">
        <v>62.26</v>
      </c>
      <c r="AF12309" s="93"/>
      <c r="AG12309" s="93"/>
      <c r="AH12309" s="93"/>
    </row>
    <row r="12310" spans="21:34" x14ac:dyDescent="0.3">
      <c r="U12310" s="311" t="s">
        <v>35240</v>
      </c>
      <c r="V12310" s="312">
        <v>541475.98</v>
      </c>
      <c r="X12310" s="267" t="s">
        <v>61579</v>
      </c>
      <c r="Y12310" s="268">
        <v>5000</v>
      </c>
      <c r="AA12310" s="229" t="s">
        <v>53579</v>
      </c>
      <c r="AB12310" s="230">
        <v>150</v>
      </c>
      <c r="AD12310" s="209" t="s">
        <v>26247</v>
      </c>
      <c r="AE12310" s="210">
        <v>6000</v>
      </c>
      <c r="AF12310" s="93"/>
      <c r="AG12310" s="93"/>
      <c r="AH12310" s="93"/>
    </row>
    <row r="12311" spans="21:34" x14ac:dyDescent="0.3">
      <c r="U12311" s="311" t="s">
        <v>49382</v>
      </c>
      <c r="V12311" s="312">
        <v>6686.55</v>
      </c>
      <c r="X12311" s="267" t="s">
        <v>39455</v>
      </c>
      <c r="Y12311" s="268">
        <v>41641.300000000003</v>
      </c>
      <c r="AA12311" s="229" t="s">
        <v>53580</v>
      </c>
      <c r="AB12311" s="230">
        <v>14822.24</v>
      </c>
      <c r="AD12311" s="209" t="s">
        <v>26248</v>
      </c>
      <c r="AE12311" s="210">
        <v>76903</v>
      </c>
      <c r="AF12311" s="93"/>
      <c r="AG12311" s="93"/>
      <c r="AH12311" s="93"/>
    </row>
    <row r="12312" spans="21:34" x14ac:dyDescent="0.3">
      <c r="U12312" s="311" t="s">
        <v>69540</v>
      </c>
      <c r="V12312" s="312">
        <v>780</v>
      </c>
      <c r="X12312" s="267" t="s">
        <v>45542</v>
      </c>
      <c r="Y12312" s="268">
        <v>664.26</v>
      </c>
      <c r="AA12312" s="229" t="s">
        <v>53581</v>
      </c>
      <c r="AB12312" s="230">
        <v>101379.2</v>
      </c>
      <c r="AD12312" s="209" t="s">
        <v>26249</v>
      </c>
      <c r="AE12312" s="210">
        <v>2170</v>
      </c>
      <c r="AF12312" s="93"/>
      <c r="AG12312" s="93"/>
      <c r="AH12312" s="93"/>
    </row>
    <row r="12313" spans="21:34" x14ac:dyDescent="0.3">
      <c r="U12313" s="311" t="s">
        <v>69541</v>
      </c>
      <c r="V12313" s="312">
        <v>443.37</v>
      </c>
      <c r="X12313" s="267" t="s">
        <v>36672</v>
      </c>
      <c r="Y12313" s="268">
        <v>84286.96</v>
      </c>
      <c r="AA12313" s="229" t="s">
        <v>53582</v>
      </c>
      <c r="AB12313" s="230">
        <v>331.5</v>
      </c>
      <c r="AD12313" s="209" t="s">
        <v>26250</v>
      </c>
      <c r="AE12313" s="210">
        <v>135.13999999999999</v>
      </c>
      <c r="AF12313" s="93"/>
      <c r="AG12313" s="93"/>
      <c r="AH12313" s="93"/>
    </row>
    <row r="12314" spans="21:34" x14ac:dyDescent="0.3">
      <c r="U12314" s="311" t="s">
        <v>13818</v>
      </c>
      <c r="V12314" s="312">
        <v>8102.91</v>
      </c>
      <c r="X12314" s="267" t="s">
        <v>35602</v>
      </c>
      <c r="Y12314" s="268">
        <v>27061.27</v>
      </c>
      <c r="AA12314" s="229" t="s">
        <v>50366</v>
      </c>
      <c r="AB12314" s="230">
        <v>25789.65</v>
      </c>
      <c r="AD12314" s="209" t="s">
        <v>26251</v>
      </c>
      <c r="AE12314" s="210">
        <v>13946.68</v>
      </c>
      <c r="AF12314" s="93"/>
      <c r="AG12314" s="93"/>
      <c r="AH12314" s="93"/>
    </row>
    <row r="12315" spans="21:34" x14ac:dyDescent="0.3">
      <c r="U12315" s="311" t="s">
        <v>69542</v>
      </c>
      <c r="V12315" s="312">
        <v>-1031.19</v>
      </c>
      <c r="X12315" s="267" t="s">
        <v>39456</v>
      </c>
      <c r="Y12315" s="268">
        <v>87163.83</v>
      </c>
      <c r="AA12315" s="229" t="s">
        <v>50367</v>
      </c>
      <c r="AB12315" s="230">
        <v>59752.58</v>
      </c>
      <c r="AD12315" s="209" t="s">
        <v>26252</v>
      </c>
      <c r="AE12315" s="210">
        <v>19653</v>
      </c>
      <c r="AF12315" s="93"/>
      <c r="AG12315" s="93"/>
      <c r="AH12315" s="93"/>
    </row>
    <row r="12316" spans="21:34" x14ac:dyDescent="0.3">
      <c r="U12316" s="311" t="s">
        <v>22903</v>
      </c>
      <c r="V12316" s="312">
        <v>619581</v>
      </c>
      <c r="X12316" s="267" t="s">
        <v>61580</v>
      </c>
      <c r="Y12316" s="268">
        <v>2074.52</v>
      </c>
      <c r="AA12316" s="229" t="s">
        <v>50368</v>
      </c>
      <c r="AB12316" s="230">
        <v>9400.16</v>
      </c>
      <c r="AD12316" s="209" t="s">
        <v>26253</v>
      </c>
      <c r="AE12316" s="210">
        <v>2000</v>
      </c>
      <c r="AF12316" s="93"/>
      <c r="AG12316" s="93"/>
      <c r="AH12316" s="93"/>
    </row>
    <row r="12317" spans="21:34" x14ac:dyDescent="0.3">
      <c r="U12317" s="311" t="s">
        <v>22904</v>
      </c>
      <c r="V12317" s="312">
        <v>350179</v>
      </c>
      <c r="X12317" s="267" t="s">
        <v>39457</v>
      </c>
      <c r="Y12317" s="268">
        <v>33180.300000000003</v>
      </c>
      <c r="AA12317" s="229" t="s">
        <v>53583</v>
      </c>
      <c r="AB12317" s="230">
        <v>861.26</v>
      </c>
      <c r="AD12317" s="209" t="s">
        <v>26254</v>
      </c>
      <c r="AE12317" s="210">
        <v>4393.8500000000004</v>
      </c>
      <c r="AF12317" s="93"/>
      <c r="AG12317" s="93"/>
      <c r="AH12317" s="93"/>
    </row>
    <row r="12318" spans="21:34" x14ac:dyDescent="0.3">
      <c r="U12318" s="311" t="s">
        <v>22906</v>
      </c>
      <c r="V12318" s="312">
        <v>7422.38</v>
      </c>
      <c r="X12318" s="267" t="s">
        <v>59812</v>
      </c>
      <c r="Y12318" s="268">
        <v>2028.65</v>
      </c>
      <c r="AA12318" s="229" t="s">
        <v>53584</v>
      </c>
      <c r="AB12318" s="230">
        <v>16164.97</v>
      </c>
      <c r="AD12318" s="209" t="s">
        <v>26255</v>
      </c>
      <c r="AE12318" s="210">
        <v>1925</v>
      </c>
      <c r="AF12318" s="93"/>
      <c r="AG12318" s="93"/>
      <c r="AH12318" s="93"/>
    </row>
    <row r="12319" spans="21:34" x14ac:dyDescent="0.3">
      <c r="U12319" s="311" t="s">
        <v>58056</v>
      </c>
      <c r="V12319" s="312">
        <v>316.31</v>
      </c>
      <c r="X12319" s="267" t="s">
        <v>53652</v>
      </c>
      <c r="Y12319" s="268">
        <v>202.74</v>
      </c>
      <c r="AA12319" s="229" t="s">
        <v>39435</v>
      </c>
      <c r="AB12319" s="230">
        <v>88.21</v>
      </c>
      <c r="AD12319" s="209" t="s">
        <v>26256</v>
      </c>
      <c r="AE12319" s="210">
        <v>141.13</v>
      </c>
      <c r="AF12319" s="93"/>
      <c r="AG12319" s="93"/>
      <c r="AH12319" s="93"/>
    </row>
    <row r="12320" spans="21:34" x14ac:dyDescent="0.3">
      <c r="U12320" s="311" t="s">
        <v>22909</v>
      </c>
      <c r="V12320" s="312">
        <v>9335.41</v>
      </c>
      <c r="X12320" s="267" t="s">
        <v>57813</v>
      </c>
      <c r="Y12320" s="268">
        <v>487.13</v>
      </c>
      <c r="AA12320" s="229" t="s">
        <v>53585</v>
      </c>
      <c r="AB12320" s="230">
        <v>118747.96</v>
      </c>
      <c r="AD12320" s="209" t="s">
        <v>26257</v>
      </c>
      <c r="AE12320" s="210">
        <v>57.75</v>
      </c>
      <c r="AF12320" s="93"/>
      <c r="AG12320" s="93"/>
      <c r="AH12320" s="93"/>
    </row>
    <row r="12321" spans="21:34" x14ac:dyDescent="0.3">
      <c r="U12321" s="311" t="s">
        <v>13819</v>
      </c>
      <c r="V12321" s="312">
        <v>321202.71000000002</v>
      </c>
      <c r="X12321" s="267" t="s">
        <v>57814</v>
      </c>
      <c r="Y12321" s="268">
        <v>7500</v>
      </c>
      <c r="AA12321" s="229" t="s">
        <v>53586</v>
      </c>
      <c r="AB12321" s="230">
        <v>39573.22</v>
      </c>
      <c r="AD12321" s="209" t="s">
        <v>26258</v>
      </c>
      <c r="AE12321" s="210">
        <v>6.38</v>
      </c>
      <c r="AF12321" s="93"/>
      <c r="AG12321" s="93"/>
      <c r="AH12321" s="93"/>
    </row>
    <row r="12322" spans="21:34" x14ac:dyDescent="0.3">
      <c r="U12322" s="311" t="s">
        <v>43279</v>
      </c>
      <c r="V12322" s="312">
        <v>699462.17</v>
      </c>
      <c r="X12322" s="267" t="s">
        <v>57815</v>
      </c>
      <c r="Y12322" s="268">
        <v>175.69</v>
      </c>
      <c r="AA12322" s="229" t="s">
        <v>26714</v>
      </c>
      <c r="AB12322" s="230">
        <v>342383.34</v>
      </c>
      <c r="AD12322" s="209" t="s">
        <v>26259</v>
      </c>
      <c r="AE12322" s="210">
        <v>74383.47</v>
      </c>
      <c r="AF12322" s="93"/>
      <c r="AG12322" s="93"/>
      <c r="AH12322" s="93"/>
    </row>
    <row r="12323" spans="21:34" x14ac:dyDescent="0.3">
      <c r="U12323" s="311" t="s">
        <v>22935</v>
      </c>
      <c r="V12323" s="312">
        <v>90782.47</v>
      </c>
      <c r="X12323" s="267" t="s">
        <v>57816</v>
      </c>
      <c r="Y12323" s="268">
        <v>4969.74</v>
      </c>
      <c r="AA12323" s="229" t="s">
        <v>35556</v>
      </c>
      <c r="AB12323" s="230">
        <v>18270.189999999999</v>
      </c>
      <c r="AD12323" s="209" t="s">
        <v>26260</v>
      </c>
      <c r="AE12323" s="210">
        <v>4805</v>
      </c>
      <c r="AF12323" s="93"/>
      <c r="AG12323" s="93"/>
      <c r="AH12323" s="93"/>
    </row>
    <row r="12324" spans="21:34" x14ac:dyDescent="0.3">
      <c r="U12324" s="311" t="s">
        <v>39276</v>
      </c>
      <c r="V12324" s="312">
        <v>108248.31</v>
      </c>
      <c r="X12324" s="267" t="s">
        <v>56549</v>
      </c>
      <c r="Y12324" s="268">
        <v>7520.58</v>
      </c>
      <c r="AA12324" s="229" t="s">
        <v>48233</v>
      </c>
      <c r="AB12324" s="230">
        <v>-619</v>
      </c>
      <c r="AD12324" s="209" t="s">
        <v>26261</v>
      </c>
      <c r="AE12324" s="210">
        <v>294.25</v>
      </c>
      <c r="AF12324" s="93"/>
      <c r="AG12324" s="93"/>
      <c r="AH12324" s="93"/>
    </row>
    <row r="12325" spans="21:34" x14ac:dyDescent="0.3">
      <c r="U12325" s="311" t="s">
        <v>59332</v>
      </c>
      <c r="V12325" s="312">
        <v>28481.119999999999</v>
      </c>
      <c r="X12325" s="267" t="s">
        <v>27040</v>
      </c>
      <c r="Y12325" s="268">
        <v>1900</v>
      </c>
      <c r="AA12325" s="229" t="s">
        <v>45520</v>
      </c>
      <c r="AB12325" s="230">
        <v>16000</v>
      </c>
      <c r="AD12325" s="209" t="s">
        <v>26262</v>
      </c>
      <c r="AE12325" s="210">
        <v>2600</v>
      </c>
      <c r="AF12325" s="93"/>
      <c r="AG12325" s="93"/>
      <c r="AH12325" s="93"/>
    </row>
    <row r="12326" spans="21:34" x14ac:dyDescent="0.3">
      <c r="U12326" s="311" t="s">
        <v>40818</v>
      </c>
      <c r="V12326" s="312">
        <v>3541.78</v>
      </c>
      <c r="X12326" s="267" t="s">
        <v>27043</v>
      </c>
      <c r="Y12326" s="268">
        <v>145.36000000000001</v>
      </c>
      <c r="AA12326" s="229" t="s">
        <v>53587</v>
      </c>
      <c r="AB12326" s="230">
        <v>325</v>
      </c>
      <c r="AD12326" s="209" t="s">
        <v>26263</v>
      </c>
      <c r="AE12326" s="210">
        <v>1925</v>
      </c>
      <c r="AF12326" s="93"/>
      <c r="AG12326" s="93"/>
      <c r="AH12326" s="93"/>
    </row>
    <row r="12327" spans="21:34" x14ac:dyDescent="0.3">
      <c r="U12327" s="311" t="s">
        <v>39277</v>
      </c>
      <c r="V12327" s="312">
        <v>10833.42</v>
      </c>
      <c r="X12327" s="267" t="s">
        <v>27049</v>
      </c>
      <c r="Y12327" s="268">
        <v>635.51</v>
      </c>
      <c r="AA12327" s="229" t="s">
        <v>49125</v>
      </c>
      <c r="AB12327" s="230">
        <v>11.41</v>
      </c>
      <c r="AD12327" s="209" t="s">
        <v>26264</v>
      </c>
      <c r="AE12327" s="210">
        <v>331.48</v>
      </c>
      <c r="AF12327" s="93"/>
      <c r="AG12327" s="93"/>
      <c r="AH12327" s="93"/>
    </row>
    <row r="12328" spans="21:34" x14ac:dyDescent="0.3">
      <c r="U12328" s="311" t="s">
        <v>43280</v>
      </c>
      <c r="V12328" s="312">
        <v>1500</v>
      </c>
      <c r="X12328" s="267" t="s">
        <v>27050</v>
      </c>
      <c r="Y12328" s="268">
        <v>5077.59</v>
      </c>
      <c r="AA12328" s="229" t="s">
        <v>45521</v>
      </c>
      <c r="AB12328" s="230">
        <v>777.47</v>
      </c>
      <c r="AD12328" s="209" t="s">
        <v>26265</v>
      </c>
      <c r="AE12328" s="210">
        <v>120.01</v>
      </c>
      <c r="AF12328" s="93"/>
      <c r="AG12328" s="93"/>
      <c r="AH12328" s="93"/>
    </row>
    <row r="12329" spans="21:34" x14ac:dyDescent="0.3">
      <c r="U12329" s="311" t="s">
        <v>22937</v>
      </c>
      <c r="V12329" s="312">
        <v>31898.48</v>
      </c>
      <c r="X12329" s="267" t="s">
        <v>57817</v>
      </c>
      <c r="Y12329" s="268">
        <v>39360</v>
      </c>
      <c r="AA12329" s="229" t="s">
        <v>49126</v>
      </c>
      <c r="AB12329" s="230">
        <v>126346.73</v>
      </c>
      <c r="AD12329" s="209" t="s">
        <v>26266</v>
      </c>
      <c r="AE12329" s="210">
        <v>6.38</v>
      </c>
      <c r="AF12329" s="93"/>
      <c r="AG12329" s="93"/>
      <c r="AH12329" s="93"/>
    </row>
    <row r="12330" spans="21:34" x14ac:dyDescent="0.3">
      <c r="U12330" s="311" t="s">
        <v>22938</v>
      </c>
      <c r="V12330" s="312">
        <v>11348.08</v>
      </c>
      <c r="X12330" s="267" t="s">
        <v>55381</v>
      </c>
      <c r="Y12330" s="268">
        <v>3676.41</v>
      </c>
      <c r="AA12330" s="229" t="s">
        <v>49127</v>
      </c>
      <c r="AB12330" s="230">
        <v>1960</v>
      </c>
      <c r="AD12330" s="209" t="s">
        <v>26267</v>
      </c>
      <c r="AE12330" s="210">
        <v>135.13999999999999</v>
      </c>
      <c r="AF12330" s="93"/>
      <c r="AG12330" s="93"/>
      <c r="AH12330" s="93"/>
    </row>
    <row r="12331" spans="21:34" x14ac:dyDescent="0.3">
      <c r="U12331" s="311" t="s">
        <v>22939</v>
      </c>
      <c r="V12331" s="312">
        <v>5704.35</v>
      </c>
      <c r="X12331" s="267" t="s">
        <v>55382</v>
      </c>
      <c r="Y12331" s="268">
        <v>12164.8</v>
      </c>
      <c r="AA12331" s="229" t="s">
        <v>49128</v>
      </c>
      <c r="AB12331" s="230">
        <v>1498.44</v>
      </c>
      <c r="AD12331" s="209" t="s">
        <v>26268</v>
      </c>
      <c r="AE12331" s="210">
        <v>6000</v>
      </c>
      <c r="AF12331" s="93"/>
      <c r="AG12331" s="93"/>
      <c r="AH12331" s="93"/>
    </row>
    <row r="12332" spans="21:34" x14ac:dyDescent="0.3">
      <c r="U12332" s="311" t="s">
        <v>22940</v>
      </c>
      <c r="V12332" s="312">
        <v>17128.89</v>
      </c>
      <c r="X12332" s="267" t="s">
        <v>57818</v>
      </c>
      <c r="Y12332" s="268">
        <v>5767.84</v>
      </c>
      <c r="AA12332" s="229" t="s">
        <v>49129</v>
      </c>
      <c r="AB12332" s="230">
        <v>8677.82</v>
      </c>
      <c r="AD12332" s="209" t="s">
        <v>26269</v>
      </c>
      <c r="AE12332" s="210">
        <v>42798.53</v>
      </c>
      <c r="AF12332" s="93"/>
      <c r="AG12332" s="93"/>
      <c r="AH12332" s="93"/>
    </row>
    <row r="12333" spans="21:34" x14ac:dyDescent="0.3">
      <c r="U12333" s="311" t="s">
        <v>22941</v>
      </c>
      <c r="V12333" s="312">
        <v>34720.18</v>
      </c>
      <c r="X12333" s="267" t="s">
        <v>57819</v>
      </c>
      <c r="Y12333" s="268">
        <v>1942.39</v>
      </c>
      <c r="AA12333" s="229" t="s">
        <v>49130</v>
      </c>
      <c r="AB12333" s="230">
        <v>29983.16</v>
      </c>
      <c r="AD12333" s="209" t="s">
        <v>26270</v>
      </c>
      <c r="AE12333" s="210">
        <v>2000</v>
      </c>
      <c r="AF12333" s="93"/>
      <c r="AG12333" s="93"/>
      <c r="AH12333" s="93"/>
    </row>
    <row r="12334" spans="21:34" x14ac:dyDescent="0.3">
      <c r="U12334" s="311" t="s">
        <v>69543</v>
      </c>
      <c r="V12334" s="312">
        <v>18416.52</v>
      </c>
      <c r="X12334" s="267" t="s">
        <v>27054</v>
      </c>
      <c r="Y12334" s="268">
        <v>1241.01</v>
      </c>
      <c r="AA12334" s="229" t="s">
        <v>49131</v>
      </c>
      <c r="AB12334" s="230">
        <v>27277.279999999999</v>
      </c>
      <c r="AD12334" s="209" t="s">
        <v>26271</v>
      </c>
      <c r="AE12334" s="210">
        <v>153750.72</v>
      </c>
      <c r="AF12334" s="93"/>
      <c r="AG12334" s="93"/>
      <c r="AH12334" s="93"/>
    </row>
    <row r="12335" spans="21:34" x14ac:dyDescent="0.3">
      <c r="U12335" s="311" t="s">
        <v>22942</v>
      </c>
      <c r="V12335" s="312">
        <v>18531.66</v>
      </c>
      <c r="X12335" s="267" t="s">
        <v>53655</v>
      </c>
      <c r="Y12335" s="268">
        <v>-311.69</v>
      </c>
      <c r="AA12335" s="229" t="s">
        <v>53588</v>
      </c>
      <c r="AB12335" s="230">
        <v>470.79</v>
      </c>
      <c r="AD12335" s="209" t="s">
        <v>26272</v>
      </c>
      <c r="AE12335" s="210">
        <v>2111</v>
      </c>
      <c r="AF12335" s="93"/>
      <c r="AG12335" s="93"/>
      <c r="AH12335" s="93"/>
    </row>
    <row r="12336" spans="21:34" x14ac:dyDescent="0.3">
      <c r="U12336" s="311" t="s">
        <v>22943</v>
      </c>
      <c r="V12336" s="312">
        <v>77340.52</v>
      </c>
      <c r="X12336" s="267" t="s">
        <v>53657</v>
      </c>
      <c r="Y12336" s="268">
        <v>-23.84</v>
      </c>
      <c r="AA12336" s="229" t="s">
        <v>53589</v>
      </c>
      <c r="AB12336" s="230">
        <v>4523.63</v>
      </c>
      <c r="AD12336" s="209" t="s">
        <v>26273</v>
      </c>
      <c r="AE12336" s="210">
        <v>151.13999999999999</v>
      </c>
      <c r="AF12336" s="93"/>
      <c r="AG12336" s="93"/>
      <c r="AH12336" s="93"/>
    </row>
    <row r="12337" spans="21:34" x14ac:dyDescent="0.3">
      <c r="U12337" s="311" t="s">
        <v>22961</v>
      </c>
      <c r="V12337" s="312">
        <v>57491.1</v>
      </c>
      <c r="X12337" s="267" t="s">
        <v>53658</v>
      </c>
      <c r="Y12337" s="268">
        <v>-76.36</v>
      </c>
      <c r="AA12337" s="229" t="s">
        <v>53590</v>
      </c>
      <c r="AB12337" s="230">
        <v>13677.95</v>
      </c>
      <c r="AD12337" s="209" t="s">
        <v>26274</v>
      </c>
      <c r="AE12337" s="210">
        <v>457.67</v>
      </c>
      <c r="AF12337" s="93"/>
      <c r="AG12337" s="93"/>
      <c r="AH12337" s="93"/>
    </row>
    <row r="12338" spans="21:34" x14ac:dyDescent="0.3">
      <c r="U12338" s="311" t="s">
        <v>59994</v>
      </c>
      <c r="V12338" s="312">
        <v>3416</v>
      </c>
      <c r="X12338" s="267" t="s">
        <v>35607</v>
      </c>
      <c r="Y12338" s="268">
        <v>21.05</v>
      </c>
      <c r="AA12338" s="229" t="s">
        <v>53591</v>
      </c>
      <c r="AB12338" s="230">
        <v>967.89</v>
      </c>
      <c r="AD12338" s="209" t="s">
        <v>26275</v>
      </c>
      <c r="AE12338" s="210">
        <v>2678.87</v>
      </c>
      <c r="AF12338" s="93"/>
      <c r="AG12338" s="93"/>
      <c r="AH12338" s="93"/>
    </row>
    <row r="12339" spans="21:34" x14ac:dyDescent="0.3">
      <c r="U12339" s="311" t="s">
        <v>69544</v>
      </c>
      <c r="V12339" s="312">
        <v>683.5</v>
      </c>
      <c r="X12339" s="267" t="s">
        <v>34088</v>
      </c>
      <c r="Y12339" s="268">
        <v>953.28</v>
      </c>
      <c r="AA12339" s="229" t="s">
        <v>53592</v>
      </c>
      <c r="AB12339" s="230">
        <v>3187.45</v>
      </c>
      <c r="AD12339" s="209" t="s">
        <v>26276</v>
      </c>
      <c r="AE12339" s="210">
        <v>977.43</v>
      </c>
      <c r="AF12339" s="93"/>
      <c r="AG12339" s="93"/>
      <c r="AH12339" s="93"/>
    </row>
    <row r="12340" spans="21:34" x14ac:dyDescent="0.3">
      <c r="U12340" s="311" t="s">
        <v>22964</v>
      </c>
      <c r="V12340" s="312">
        <v>4711.59</v>
      </c>
      <c r="X12340" s="267" t="s">
        <v>34089</v>
      </c>
      <c r="Y12340" s="268">
        <v>381967.79</v>
      </c>
      <c r="AA12340" s="229" t="s">
        <v>53593</v>
      </c>
      <c r="AB12340" s="230">
        <v>3519.86</v>
      </c>
      <c r="AD12340" s="209" t="s">
        <v>26277</v>
      </c>
      <c r="AE12340" s="210">
        <v>72.66</v>
      </c>
      <c r="AF12340" s="93"/>
      <c r="AG12340" s="93"/>
      <c r="AH12340" s="93"/>
    </row>
    <row r="12341" spans="21:34" x14ac:dyDescent="0.3">
      <c r="U12341" s="311" t="s">
        <v>22965</v>
      </c>
      <c r="V12341" s="312">
        <v>4574</v>
      </c>
      <c r="X12341" s="267" t="s">
        <v>35608</v>
      </c>
      <c r="Y12341" s="268">
        <v>715721.63</v>
      </c>
      <c r="AA12341" s="229" t="s">
        <v>53594</v>
      </c>
      <c r="AB12341" s="230">
        <v>49.61</v>
      </c>
      <c r="AD12341" s="209" t="s">
        <v>26278</v>
      </c>
      <c r="AE12341" s="210">
        <v>211.94</v>
      </c>
      <c r="AF12341" s="93"/>
      <c r="AG12341" s="93"/>
      <c r="AH12341" s="93"/>
    </row>
    <row r="12342" spans="21:34" x14ac:dyDescent="0.3">
      <c r="U12342" s="311" t="s">
        <v>22966</v>
      </c>
      <c r="V12342" s="312">
        <v>1187.02</v>
      </c>
      <c r="X12342" s="267" t="s">
        <v>40614</v>
      </c>
      <c r="Y12342" s="268">
        <v>358797.68</v>
      </c>
      <c r="AA12342" s="229" t="s">
        <v>53595</v>
      </c>
      <c r="AB12342" s="230">
        <v>493.47</v>
      </c>
      <c r="AD12342" s="209" t="s">
        <v>26279</v>
      </c>
      <c r="AE12342" s="210">
        <v>5.53</v>
      </c>
      <c r="AF12342" s="93"/>
      <c r="AG12342" s="93"/>
      <c r="AH12342" s="93"/>
    </row>
    <row r="12343" spans="21:34" x14ac:dyDescent="0.3">
      <c r="U12343" s="311" t="s">
        <v>22967</v>
      </c>
      <c r="V12343" s="312">
        <v>7574</v>
      </c>
      <c r="X12343" s="267" t="s">
        <v>35609</v>
      </c>
      <c r="Y12343" s="268">
        <v>127470.89</v>
      </c>
      <c r="AA12343" s="229" t="s">
        <v>50369</v>
      </c>
      <c r="AB12343" s="230">
        <v>41173.480000000003</v>
      </c>
      <c r="AD12343" s="209" t="s">
        <v>26280</v>
      </c>
      <c r="AE12343" s="210">
        <v>2059.89</v>
      </c>
      <c r="AF12343" s="93"/>
      <c r="AG12343" s="93"/>
      <c r="AH12343" s="93"/>
    </row>
    <row r="12344" spans="21:34" x14ac:dyDescent="0.3">
      <c r="U12344" s="311" t="s">
        <v>56818</v>
      </c>
      <c r="V12344" s="312">
        <v>45427.199999999997</v>
      </c>
      <c r="X12344" s="267" t="s">
        <v>35610</v>
      </c>
      <c r="Y12344" s="268">
        <v>590211.72</v>
      </c>
      <c r="AA12344" s="229" t="s">
        <v>45522</v>
      </c>
      <c r="AB12344" s="230">
        <v>432345.57</v>
      </c>
      <c r="AD12344" s="209" t="s">
        <v>26281</v>
      </c>
      <c r="AE12344" s="210">
        <v>14754.27</v>
      </c>
      <c r="AF12344" s="93"/>
      <c r="AG12344" s="93"/>
      <c r="AH12344" s="93"/>
    </row>
    <row r="12345" spans="21:34" x14ac:dyDescent="0.3">
      <c r="U12345" s="311" t="s">
        <v>23057</v>
      </c>
      <c r="V12345" s="312">
        <v>694689.39</v>
      </c>
      <c r="X12345" s="267" t="s">
        <v>39458</v>
      </c>
      <c r="Y12345" s="268">
        <v>28678.46</v>
      </c>
      <c r="AA12345" s="229" t="s">
        <v>45523</v>
      </c>
      <c r="AB12345" s="230">
        <v>33074.43</v>
      </c>
      <c r="AD12345" s="209" t="s">
        <v>26282</v>
      </c>
      <c r="AE12345" s="210">
        <v>3088.43</v>
      </c>
      <c r="AF12345" s="93"/>
      <c r="AG12345" s="93"/>
      <c r="AH12345" s="93"/>
    </row>
    <row r="12346" spans="21:34" x14ac:dyDescent="0.3">
      <c r="U12346" s="311" t="s">
        <v>23058</v>
      </c>
      <c r="V12346" s="312">
        <v>97201.86</v>
      </c>
      <c r="X12346" s="267" t="s">
        <v>39459</v>
      </c>
      <c r="Y12346" s="268">
        <v>12145</v>
      </c>
      <c r="AA12346" s="229" t="s">
        <v>42883</v>
      </c>
      <c r="AB12346" s="230">
        <v>401434.54</v>
      </c>
      <c r="AD12346" s="209" t="s">
        <v>26283</v>
      </c>
      <c r="AE12346" s="210">
        <v>223.8</v>
      </c>
      <c r="AF12346" s="93"/>
      <c r="AG12346" s="93"/>
      <c r="AH12346" s="93"/>
    </row>
    <row r="12347" spans="21:34" x14ac:dyDescent="0.3">
      <c r="U12347" s="311" t="s">
        <v>23062</v>
      </c>
      <c r="V12347" s="312">
        <v>60</v>
      </c>
      <c r="X12347" s="267" t="s">
        <v>35611</v>
      </c>
      <c r="Y12347" s="268">
        <v>50865.42</v>
      </c>
      <c r="AA12347" s="229" t="s">
        <v>26774</v>
      </c>
      <c r="AB12347" s="230">
        <v>28546.04</v>
      </c>
      <c r="AD12347" s="209" t="s">
        <v>26284</v>
      </c>
      <c r="AE12347" s="210">
        <v>669.61</v>
      </c>
      <c r="AF12347" s="93"/>
      <c r="AG12347" s="93"/>
      <c r="AH12347" s="93"/>
    </row>
    <row r="12348" spans="21:34" x14ac:dyDescent="0.3">
      <c r="U12348" s="311" t="s">
        <v>23063</v>
      </c>
      <c r="V12348" s="312">
        <v>30840.560000000001</v>
      </c>
      <c r="X12348" s="267" t="s">
        <v>36676</v>
      </c>
      <c r="Y12348" s="268">
        <v>84</v>
      </c>
      <c r="AA12348" s="229" t="s">
        <v>26775</v>
      </c>
      <c r="AB12348" s="230">
        <v>87030.98</v>
      </c>
      <c r="AD12348" s="209" t="s">
        <v>26285</v>
      </c>
      <c r="AE12348" s="210">
        <v>5.53</v>
      </c>
      <c r="AF12348" s="93"/>
      <c r="AG12348" s="93"/>
      <c r="AH12348" s="93"/>
    </row>
    <row r="12349" spans="21:34" x14ac:dyDescent="0.3">
      <c r="U12349" s="311" t="s">
        <v>23067</v>
      </c>
      <c r="V12349" s="312">
        <v>236287.05</v>
      </c>
      <c r="X12349" s="267" t="s">
        <v>39460</v>
      </c>
      <c r="Y12349" s="268">
        <v>416.67</v>
      </c>
      <c r="AA12349" s="229" t="s">
        <v>42884</v>
      </c>
      <c r="AB12349" s="230">
        <v>112841.62</v>
      </c>
      <c r="AD12349" s="209" t="s">
        <v>26286</v>
      </c>
      <c r="AE12349" s="210">
        <v>4738.76</v>
      </c>
      <c r="AF12349" s="93"/>
      <c r="AG12349" s="93"/>
      <c r="AH12349" s="93"/>
    </row>
    <row r="12350" spans="21:34" x14ac:dyDescent="0.3">
      <c r="U12350" s="311" t="s">
        <v>33808</v>
      </c>
      <c r="V12350" s="312">
        <v>1218.75</v>
      </c>
      <c r="X12350" s="267" t="s">
        <v>36677</v>
      </c>
      <c r="Y12350" s="268">
        <v>8138.78</v>
      </c>
      <c r="AA12350" s="229" t="s">
        <v>42885</v>
      </c>
      <c r="AB12350" s="230">
        <v>81816.69</v>
      </c>
      <c r="AD12350" s="209" t="s">
        <v>26287</v>
      </c>
      <c r="AE12350" s="210">
        <v>14754.27</v>
      </c>
      <c r="AF12350" s="93"/>
      <c r="AG12350" s="93"/>
      <c r="AH12350" s="93"/>
    </row>
    <row r="12351" spans="21:34" x14ac:dyDescent="0.3">
      <c r="U12351" s="311" t="s">
        <v>23068</v>
      </c>
      <c r="V12351" s="312">
        <v>647856.06999999995</v>
      </c>
      <c r="X12351" s="267" t="s">
        <v>35613</v>
      </c>
      <c r="Y12351" s="268">
        <v>556268.76</v>
      </c>
      <c r="AA12351" s="229" t="s">
        <v>26776</v>
      </c>
      <c r="AB12351" s="230">
        <v>91158.62</v>
      </c>
      <c r="AD12351" s="209" t="s">
        <v>26288</v>
      </c>
      <c r="AE12351" s="210">
        <v>2214.8000000000002</v>
      </c>
      <c r="AF12351" s="93"/>
      <c r="AG12351" s="93"/>
      <c r="AH12351" s="93"/>
    </row>
    <row r="12352" spans="21:34" x14ac:dyDescent="0.3">
      <c r="U12352" s="311" t="s">
        <v>69545</v>
      </c>
      <c r="V12352" s="312">
        <v>45469.89</v>
      </c>
      <c r="X12352" s="267" t="s">
        <v>60713</v>
      </c>
      <c r="Y12352" s="268">
        <v>628300</v>
      </c>
      <c r="AA12352" s="229" t="s">
        <v>26777</v>
      </c>
      <c r="AB12352" s="230">
        <v>218339.51</v>
      </c>
      <c r="AD12352" s="209" t="s">
        <v>26289</v>
      </c>
      <c r="AE12352" s="210">
        <v>976.79</v>
      </c>
      <c r="AF12352" s="93"/>
      <c r="AG12352" s="93"/>
      <c r="AH12352" s="93"/>
    </row>
    <row r="12353" spans="21:34" x14ac:dyDescent="0.3">
      <c r="U12353" s="311" t="s">
        <v>23069</v>
      </c>
      <c r="V12353" s="312">
        <v>13250.01</v>
      </c>
      <c r="X12353" s="267" t="s">
        <v>35614</v>
      </c>
      <c r="Y12353" s="268">
        <v>23.39</v>
      </c>
      <c r="AA12353" s="229" t="s">
        <v>45524</v>
      </c>
      <c r="AB12353" s="230">
        <v>4168265.62</v>
      </c>
      <c r="AD12353" s="209" t="s">
        <v>26290</v>
      </c>
      <c r="AE12353" s="210">
        <v>26610</v>
      </c>
      <c r="AF12353" s="93"/>
      <c r="AG12353" s="93"/>
      <c r="AH12353" s="93"/>
    </row>
    <row r="12354" spans="21:34" x14ac:dyDescent="0.3">
      <c r="U12354" s="311" t="s">
        <v>13826</v>
      </c>
      <c r="V12354" s="312">
        <v>9776.36</v>
      </c>
      <c r="X12354" s="267" t="s">
        <v>34090</v>
      </c>
      <c r="Y12354" s="268">
        <v>231131.55</v>
      </c>
      <c r="AA12354" s="229" t="s">
        <v>45525</v>
      </c>
      <c r="AB12354" s="230">
        <v>318872.65999999997</v>
      </c>
      <c r="AD12354" s="209" t="s">
        <v>26291</v>
      </c>
      <c r="AE12354" s="210">
        <v>2279.84</v>
      </c>
      <c r="AF12354" s="93"/>
      <c r="AG12354" s="93"/>
      <c r="AH12354" s="93"/>
    </row>
    <row r="12355" spans="21:34" x14ac:dyDescent="0.3">
      <c r="U12355" s="311" t="s">
        <v>23070</v>
      </c>
      <c r="V12355" s="312">
        <v>5400.13</v>
      </c>
      <c r="X12355" s="267" t="s">
        <v>34091</v>
      </c>
      <c r="Y12355" s="268">
        <v>569103.18999999994</v>
      </c>
      <c r="AA12355" s="229" t="s">
        <v>26782</v>
      </c>
      <c r="AB12355" s="230">
        <v>2620341.5</v>
      </c>
      <c r="AD12355" s="209" t="s">
        <v>26292</v>
      </c>
      <c r="AE12355" s="210">
        <v>6381.87</v>
      </c>
      <c r="AF12355" s="93"/>
      <c r="AG12355" s="93"/>
      <c r="AH12355" s="93"/>
    </row>
    <row r="12356" spans="21:34" x14ac:dyDescent="0.3">
      <c r="U12356" s="311" t="s">
        <v>23073</v>
      </c>
      <c r="V12356" s="312">
        <v>28580.18</v>
      </c>
      <c r="X12356" s="267" t="s">
        <v>35615</v>
      </c>
      <c r="Y12356" s="268">
        <v>233858.55</v>
      </c>
      <c r="AA12356" s="229" t="s">
        <v>26783</v>
      </c>
      <c r="AB12356" s="230">
        <v>312257.09999999998</v>
      </c>
      <c r="AD12356" s="209" t="s">
        <v>26293</v>
      </c>
      <c r="AE12356" s="210">
        <v>1773.82</v>
      </c>
      <c r="AF12356" s="93"/>
      <c r="AG12356" s="93"/>
      <c r="AH12356" s="93"/>
    </row>
    <row r="12357" spans="21:34" x14ac:dyDescent="0.3">
      <c r="U12357" s="311" t="s">
        <v>23074</v>
      </c>
      <c r="V12357" s="312">
        <v>737860</v>
      </c>
      <c r="X12357" s="267" t="s">
        <v>34092</v>
      </c>
      <c r="Y12357" s="268">
        <v>214262.39999999999</v>
      </c>
      <c r="AA12357" s="229" t="s">
        <v>50370</v>
      </c>
      <c r="AB12357" s="230">
        <v>37400</v>
      </c>
      <c r="AD12357" s="209" t="s">
        <v>26294</v>
      </c>
      <c r="AE12357" s="210">
        <v>505.88</v>
      </c>
      <c r="AF12357" s="93"/>
      <c r="AG12357" s="93"/>
      <c r="AH12357" s="93"/>
    </row>
    <row r="12358" spans="21:34" x14ac:dyDescent="0.3">
      <c r="U12358" s="311" t="s">
        <v>69546</v>
      </c>
      <c r="V12358" s="312">
        <v>14992.64</v>
      </c>
      <c r="X12358" s="267" t="s">
        <v>62221</v>
      </c>
      <c r="Y12358" s="268">
        <v>2233395.91</v>
      </c>
      <c r="AA12358" s="229" t="s">
        <v>53596</v>
      </c>
      <c r="AB12358" s="230">
        <v>287150</v>
      </c>
      <c r="AD12358" s="209" t="s">
        <v>26295</v>
      </c>
      <c r="AE12358" s="210">
        <v>5984.32</v>
      </c>
      <c r="AF12358" s="93"/>
      <c r="AG12358" s="93"/>
      <c r="AH12358" s="93"/>
    </row>
    <row r="12359" spans="21:34" x14ac:dyDescent="0.3">
      <c r="U12359" s="311" t="s">
        <v>63506</v>
      </c>
      <c r="V12359" s="312">
        <v>7250.05</v>
      </c>
      <c r="X12359" s="267" t="s">
        <v>35616</v>
      </c>
      <c r="Y12359" s="268">
        <v>419055.84</v>
      </c>
      <c r="AA12359" s="229" t="s">
        <v>26785</v>
      </c>
      <c r="AB12359" s="230">
        <v>248805.6</v>
      </c>
      <c r="AD12359" s="209" t="s">
        <v>26296</v>
      </c>
      <c r="AE12359" s="210">
        <v>457.81</v>
      </c>
      <c r="AF12359" s="93"/>
      <c r="AG12359" s="93"/>
      <c r="AH12359" s="93"/>
    </row>
    <row r="12360" spans="21:34" x14ac:dyDescent="0.3">
      <c r="U12360" s="311" t="s">
        <v>69547</v>
      </c>
      <c r="V12360" s="312">
        <v>568.28</v>
      </c>
      <c r="X12360" s="267" t="s">
        <v>34093</v>
      </c>
      <c r="Y12360" s="268">
        <v>1219129.1399999999</v>
      </c>
      <c r="AA12360" s="229" t="s">
        <v>26786</v>
      </c>
      <c r="AB12360" s="230">
        <v>77059.75</v>
      </c>
      <c r="AD12360" s="209" t="s">
        <v>26297</v>
      </c>
      <c r="AE12360" s="210">
        <v>-0.13</v>
      </c>
      <c r="AF12360" s="93"/>
      <c r="AG12360" s="93"/>
      <c r="AH12360" s="93"/>
    </row>
    <row r="12361" spans="21:34" x14ac:dyDescent="0.3">
      <c r="U12361" s="311" t="s">
        <v>32336</v>
      </c>
      <c r="V12361" s="312">
        <v>329.98</v>
      </c>
      <c r="X12361" s="267" t="s">
        <v>27057</v>
      </c>
      <c r="Y12361" s="268">
        <v>1197388.5900000001</v>
      </c>
      <c r="AA12361" s="229" t="s">
        <v>26788</v>
      </c>
      <c r="AB12361" s="230">
        <v>22071.08</v>
      </c>
      <c r="AD12361" s="209" t="s">
        <v>26298</v>
      </c>
      <c r="AE12361" s="210">
        <v>406</v>
      </c>
      <c r="AF12361" s="93"/>
      <c r="AG12361" s="93"/>
      <c r="AH12361" s="93"/>
    </row>
    <row r="12362" spans="21:34" x14ac:dyDescent="0.3">
      <c r="U12362" s="311" t="s">
        <v>13828</v>
      </c>
      <c r="V12362" s="312">
        <v>194403.15</v>
      </c>
      <c r="X12362" s="267" t="s">
        <v>63366</v>
      </c>
      <c r="Y12362" s="268">
        <v>971859.09</v>
      </c>
      <c r="AA12362" s="229" t="s">
        <v>53597</v>
      </c>
      <c r="AB12362" s="230">
        <v>104901.57</v>
      </c>
      <c r="AD12362" s="209" t="s">
        <v>26299</v>
      </c>
      <c r="AE12362" s="210">
        <v>144737.35</v>
      </c>
      <c r="AF12362" s="93"/>
      <c r="AG12362" s="93"/>
      <c r="AH12362" s="93"/>
    </row>
    <row r="12363" spans="21:34" x14ac:dyDescent="0.3">
      <c r="U12363" s="311" t="s">
        <v>13829</v>
      </c>
      <c r="V12363" s="312">
        <v>640764.57999999996</v>
      </c>
      <c r="X12363" s="267" t="s">
        <v>53660</v>
      </c>
      <c r="Y12363" s="268">
        <v>-607.80999999999995</v>
      </c>
      <c r="AA12363" s="229" t="s">
        <v>26790</v>
      </c>
      <c r="AB12363" s="230">
        <v>194758.67</v>
      </c>
      <c r="AD12363" s="209" t="s">
        <v>26300</v>
      </c>
      <c r="AE12363" s="210">
        <v>7155.59</v>
      </c>
      <c r="AF12363" s="93"/>
      <c r="AG12363" s="93"/>
      <c r="AH12363" s="93"/>
    </row>
    <row r="12364" spans="21:34" x14ac:dyDescent="0.3">
      <c r="U12364" s="311" t="s">
        <v>23076</v>
      </c>
      <c r="V12364" s="312">
        <v>286128.74</v>
      </c>
      <c r="X12364" s="267" t="s">
        <v>53662</v>
      </c>
      <c r="Y12364" s="268">
        <v>566.98</v>
      </c>
      <c r="AA12364" s="229" t="s">
        <v>26791</v>
      </c>
      <c r="AB12364" s="230">
        <v>15450</v>
      </c>
      <c r="AD12364" s="209" t="s">
        <v>26301</v>
      </c>
      <c r="AE12364" s="210">
        <v>11097.46</v>
      </c>
      <c r="AF12364" s="93"/>
      <c r="AG12364" s="93"/>
      <c r="AH12364" s="93"/>
    </row>
    <row r="12365" spans="21:34" x14ac:dyDescent="0.3">
      <c r="U12365" s="311" t="s">
        <v>23077</v>
      </c>
      <c r="V12365" s="312">
        <v>74214.8</v>
      </c>
      <c r="X12365" s="267" t="s">
        <v>53663</v>
      </c>
      <c r="Y12365" s="268">
        <v>3267.78</v>
      </c>
      <c r="AA12365" s="229" t="s">
        <v>53598</v>
      </c>
      <c r="AB12365" s="230">
        <v>236034.94</v>
      </c>
      <c r="AD12365" s="209" t="s">
        <v>26302</v>
      </c>
      <c r="AE12365" s="210">
        <v>870.95</v>
      </c>
      <c r="AF12365" s="93"/>
      <c r="AG12365" s="93"/>
      <c r="AH12365" s="93"/>
    </row>
    <row r="12366" spans="21:34" x14ac:dyDescent="0.3">
      <c r="U12366" s="311" t="s">
        <v>23078</v>
      </c>
      <c r="V12366" s="312">
        <v>598</v>
      </c>
      <c r="X12366" s="267" t="s">
        <v>53664</v>
      </c>
      <c r="Y12366" s="268">
        <v>399.62</v>
      </c>
      <c r="AA12366" s="229" t="s">
        <v>35558</v>
      </c>
      <c r="AB12366" s="230">
        <v>30540</v>
      </c>
      <c r="AD12366" s="209" t="s">
        <v>26303</v>
      </c>
      <c r="AE12366" s="210">
        <v>11177.5</v>
      </c>
      <c r="AF12366" s="93"/>
      <c r="AG12366" s="93"/>
      <c r="AH12366" s="93"/>
    </row>
    <row r="12367" spans="21:34" x14ac:dyDescent="0.3">
      <c r="U12367" s="311" t="s">
        <v>23080</v>
      </c>
      <c r="V12367" s="312">
        <v>1165.7</v>
      </c>
      <c r="X12367" s="267" t="s">
        <v>53665</v>
      </c>
      <c r="Y12367" s="268">
        <v>1238.0899999999999</v>
      </c>
      <c r="AA12367" s="229" t="s">
        <v>35559</v>
      </c>
      <c r="AB12367" s="230">
        <v>69075</v>
      </c>
      <c r="AD12367" s="209" t="s">
        <v>26304</v>
      </c>
      <c r="AE12367" s="210">
        <v>5000</v>
      </c>
      <c r="AF12367" s="93"/>
      <c r="AG12367" s="93"/>
      <c r="AH12367" s="93"/>
    </row>
    <row r="12368" spans="21:34" x14ac:dyDescent="0.3">
      <c r="U12368" s="311" t="s">
        <v>54429</v>
      </c>
      <c r="V12368" s="312">
        <v>11655</v>
      </c>
      <c r="X12368" s="267" t="s">
        <v>50382</v>
      </c>
      <c r="Y12368" s="268">
        <v>138227.48000000001</v>
      </c>
      <c r="AA12368" s="229" t="s">
        <v>35560</v>
      </c>
      <c r="AB12368" s="230">
        <v>7620.58</v>
      </c>
      <c r="AD12368" s="209" t="s">
        <v>26305</v>
      </c>
      <c r="AE12368" s="210">
        <v>480.48</v>
      </c>
      <c r="AF12368" s="93"/>
      <c r="AG12368" s="93"/>
      <c r="AH12368" s="93"/>
    </row>
    <row r="12369" spans="21:34" x14ac:dyDescent="0.3">
      <c r="U12369" s="311" t="s">
        <v>58902</v>
      </c>
      <c r="V12369" s="312">
        <v>16.600000000000001</v>
      </c>
      <c r="X12369" s="267" t="s">
        <v>64869</v>
      </c>
      <c r="Y12369" s="268">
        <v>28610.67</v>
      </c>
      <c r="AA12369" s="229" t="s">
        <v>35561</v>
      </c>
      <c r="AB12369" s="230">
        <v>21596.51</v>
      </c>
      <c r="AD12369" s="209" t="s">
        <v>26306</v>
      </c>
      <c r="AE12369" s="210">
        <v>12227.23</v>
      </c>
      <c r="AF12369" s="93"/>
      <c r="AG12369" s="93"/>
      <c r="AH12369" s="93"/>
    </row>
    <row r="12370" spans="21:34" x14ac:dyDescent="0.3">
      <c r="U12370" s="311" t="s">
        <v>23081</v>
      </c>
      <c r="V12370" s="312">
        <v>3312.77</v>
      </c>
      <c r="X12370" s="267" t="s">
        <v>62805</v>
      </c>
      <c r="Y12370" s="268">
        <v>75000</v>
      </c>
      <c r="AA12370" s="229" t="s">
        <v>36664</v>
      </c>
      <c r="AB12370" s="230">
        <v>6356.73</v>
      </c>
      <c r="AD12370" s="209" t="s">
        <v>26307</v>
      </c>
      <c r="AE12370" s="210">
        <v>290</v>
      </c>
      <c r="AF12370" s="93"/>
      <c r="AG12370" s="93"/>
      <c r="AH12370" s="93"/>
    </row>
    <row r="12371" spans="21:34" x14ac:dyDescent="0.3">
      <c r="U12371" s="311" t="s">
        <v>59995</v>
      </c>
      <c r="V12371" s="312">
        <v>2135</v>
      </c>
      <c r="X12371" s="267" t="s">
        <v>53668</v>
      </c>
      <c r="Y12371" s="268">
        <v>7744.44</v>
      </c>
      <c r="AA12371" s="229" t="s">
        <v>47225</v>
      </c>
      <c r="AB12371" s="230">
        <v>1486.72</v>
      </c>
      <c r="AD12371" s="209" t="s">
        <v>26308</v>
      </c>
      <c r="AE12371" s="210">
        <v>1334.55</v>
      </c>
      <c r="AF12371" s="93"/>
      <c r="AG12371" s="93"/>
      <c r="AH12371" s="93"/>
    </row>
    <row r="12372" spans="21:34" x14ac:dyDescent="0.3">
      <c r="U12372" s="311" t="s">
        <v>13830</v>
      </c>
      <c r="V12372" s="312">
        <v>323720.07</v>
      </c>
      <c r="X12372" s="267" t="s">
        <v>63367</v>
      </c>
      <c r="Y12372" s="268">
        <v>2528.9499999999998</v>
      </c>
      <c r="AA12372" s="229" t="s">
        <v>53599</v>
      </c>
      <c r="AB12372" s="230">
        <v>216460</v>
      </c>
      <c r="AD12372" s="209" t="s">
        <v>26309</v>
      </c>
      <c r="AE12372" s="210">
        <v>3748.48</v>
      </c>
      <c r="AF12372" s="93"/>
      <c r="AG12372" s="93"/>
      <c r="AH12372" s="93"/>
    </row>
    <row r="12373" spans="21:34" x14ac:dyDescent="0.3">
      <c r="U12373" s="311" t="s">
        <v>13831</v>
      </c>
      <c r="V12373" s="312">
        <v>107226.7</v>
      </c>
      <c r="X12373" s="267" t="s">
        <v>50383</v>
      </c>
      <c r="Y12373" s="268">
        <v>42186.63</v>
      </c>
      <c r="AA12373" s="229" t="s">
        <v>53600</v>
      </c>
      <c r="AB12373" s="230">
        <v>14702.48</v>
      </c>
      <c r="AD12373" s="209" t="s">
        <v>26310</v>
      </c>
      <c r="AE12373" s="210">
        <v>481.81</v>
      </c>
      <c r="AF12373" s="93"/>
      <c r="AG12373" s="93"/>
      <c r="AH12373" s="93"/>
    </row>
    <row r="12374" spans="21:34" x14ac:dyDescent="0.3">
      <c r="U12374" s="311" t="s">
        <v>23084</v>
      </c>
      <c r="V12374" s="312">
        <v>4844.5</v>
      </c>
      <c r="X12374" s="267" t="s">
        <v>62806</v>
      </c>
      <c r="Y12374" s="268">
        <v>5180</v>
      </c>
      <c r="AA12374" s="229" t="s">
        <v>53601</v>
      </c>
      <c r="AB12374" s="230">
        <v>49571.45</v>
      </c>
      <c r="AD12374" s="209" t="s">
        <v>26311</v>
      </c>
      <c r="AE12374" s="210">
        <v>2362.5</v>
      </c>
      <c r="AF12374" s="93"/>
      <c r="AG12374" s="93"/>
      <c r="AH12374" s="93"/>
    </row>
    <row r="12375" spans="21:34" x14ac:dyDescent="0.3">
      <c r="U12375" s="311" t="s">
        <v>23087</v>
      </c>
      <c r="V12375" s="312">
        <v>32981</v>
      </c>
      <c r="X12375" s="267" t="s">
        <v>62222</v>
      </c>
      <c r="Y12375" s="268">
        <v>71322.05</v>
      </c>
      <c r="AA12375" s="229" t="s">
        <v>53602</v>
      </c>
      <c r="AB12375" s="230">
        <v>23900</v>
      </c>
      <c r="AD12375" s="209" t="s">
        <v>26312</v>
      </c>
      <c r="AE12375" s="210">
        <v>4040</v>
      </c>
      <c r="AF12375" s="93"/>
      <c r="AG12375" s="93"/>
      <c r="AH12375" s="93"/>
    </row>
    <row r="12376" spans="21:34" x14ac:dyDescent="0.3">
      <c r="U12376" s="311" t="s">
        <v>23089</v>
      </c>
      <c r="V12376" s="312">
        <v>-1688.95</v>
      </c>
      <c r="X12376" s="267" t="s">
        <v>60714</v>
      </c>
      <c r="Y12376" s="268">
        <v>106693</v>
      </c>
      <c r="AA12376" s="229" t="s">
        <v>39437</v>
      </c>
      <c r="AB12376" s="230">
        <v>202300</v>
      </c>
      <c r="AD12376" s="209" t="s">
        <v>26313</v>
      </c>
      <c r="AE12376" s="210">
        <v>27590.880000000001</v>
      </c>
      <c r="AF12376" s="93"/>
      <c r="AG12376" s="93"/>
      <c r="AH12376" s="93"/>
    </row>
    <row r="12377" spans="21:34" x14ac:dyDescent="0.3">
      <c r="U12377" s="311" t="s">
        <v>62369</v>
      </c>
      <c r="V12377" s="312">
        <v>346287.19</v>
      </c>
      <c r="X12377" s="267" t="s">
        <v>40615</v>
      </c>
      <c r="Y12377" s="268">
        <v>23023.53</v>
      </c>
      <c r="AA12377" s="229" t="s">
        <v>42886</v>
      </c>
      <c r="AB12377" s="230">
        <v>118170.39</v>
      </c>
      <c r="AD12377" s="209" t="s">
        <v>26314</v>
      </c>
      <c r="AE12377" s="210">
        <v>681.07</v>
      </c>
      <c r="AF12377" s="93"/>
      <c r="AG12377" s="93"/>
      <c r="AH12377" s="93"/>
    </row>
    <row r="12378" spans="21:34" x14ac:dyDescent="0.3">
      <c r="U12378" s="311" t="s">
        <v>58376</v>
      </c>
      <c r="V12378" s="312">
        <v>19360.509999999998</v>
      </c>
      <c r="X12378" s="267" t="s">
        <v>36678</v>
      </c>
      <c r="Y12378" s="268">
        <v>3835099.8</v>
      </c>
      <c r="AA12378" s="229" t="s">
        <v>53603</v>
      </c>
      <c r="AB12378" s="230">
        <v>198470</v>
      </c>
      <c r="AD12378" s="209" t="s">
        <v>26315</v>
      </c>
      <c r="AE12378" s="210">
        <v>2801.43</v>
      </c>
      <c r="AF12378" s="93"/>
      <c r="AG12378" s="93"/>
      <c r="AH12378" s="93"/>
    </row>
    <row r="12379" spans="21:34" x14ac:dyDescent="0.3">
      <c r="U12379" s="311" t="s">
        <v>56820</v>
      </c>
      <c r="V12379" s="312">
        <v>10329.08</v>
      </c>
      <c r="X12379" s="267" t="s">
        <v>36679</v>
      </c>
      <c r="Y12379" s="268">
        <v>293884.3</v>
      </c>
      <c r="AA12379" s="229" t="s">
        <v>42887</v>
      </c>
      <c r="AB12379" s="230">
        <v>25471.23</v>
      </c>
      <c r="AD12379" s="209" t="s">
        <v>26316</v>
      </c>
      <c r="AE12379" s="210">
        <v>356.85</v>
      </c>
      <c r="AF12379" s="93"/>
      <c r="AG12379" s="93"/>
      <c r="AH12379" s="93"/>
    </row>
    <row r="12380" spans="21:34" x14ac:dyDescent="0.3">
      <c r="U12380" s="311" t="s">
        <v>23141</v>
      </c>
      <c r="V12380" s="312">
        <v>136731</v>
      </c>
      <c r="X12380" s="267" t="s">
        <v>40616</v>
      </c>
      <c r="Y12380" s="268">
        <v>5640.75</v>
      </c>
      <c r="AA12380" s="229" t="s">
        <v>53604</v>
      </c>
      <c r="AB12380" s="230">
        <v>47137.19</v>
      </c>
      <c r="AD12380" s="209" t="s">
        <v>26317</v>
      </c>
      <c r="AE12380" s="210">
        <v>2690.76</v>
      </c>
      <c r="AF12380" s="93"/>
      <c r="AG12380" s="93"/>
      <c r="AH12380" s="93"/>
    </row>
    <row r="12381" spans="21:34" x14ac:dyDescent="0.3">
      <c r="U12381" s="311" t="s">
        <v>54430</v>
      </c>
      <c r="V12381" s="312">
        <v>41334</v>
      </c>
      <c r="X12381" s="267" t="s">
        <v>40617</v>
      </c>
      <c r="Y12381" s="268">
        <v>3509.76</v>
      </c>
      <c r="AA12381" s="229" t="s">
        <v>47226</v>
      </c>
      <c r="AB12381" s="230">
        <v>198.44</v>
      </c>
      <c r="AD12381" s="209" t="s">
        <v>26318</v>
      </c>
      <c r="AE12381" s="210">
        <v>36552.879999999997</v>
      </c>
      <c r="AF12381" s="93"/>
      <c r="AG12381" s="93"/>
      <c r="AH12381" s="93"/>
    </row>
    <row r="12382" spans="21:34" x14ac:dyDescent="0.3">
      <c r="U12382" s="311" t="s">
        <v>49385</v>
      </c>
      <c r="V12382" s="312">
        <v>49496</v>
      </c>
      <c r="X12382" s="267" t="s">
        <v>57820</v>
      </c>
      <c r="Y12382" s="268">
        <v>-390696.5</v>
      </c>
      <c r="AA12382" s="229" t="s">
        <v>53605</v>
      </c>
      <c r="AB12382" s="230">
        <v>41571.75</v>
      </c>
      <c r="AD12382" s="209" t="s">
        <v>26319</v>
      </c>
      <c r="AE12382" s="210">
        <v>24826.98</v>
      </c>
      <c r="AF12382" s="93"/>
      <c r="AG12382" s="93"/>
      <c r="AH12382" s="93"/>
    </row>
    <row r="12383" spans="21:34" x14ac:dyDescent="0.3">
      <c r="U12383" s="311" t="s">
        <v>33815</v>
      </c>
      <c r="V12383" s="312">
        <v>177984</v>
      </c>
      <c r="X12383" s="267" t="s">
        <v>36680</v>
      </c>
      <c r="Y12383" s="268">
        <v>156210.23000000001</v>
      </c>
      <c r="AA12383" s="229" t="s">
        <v>26794</v>
      </c>
      <c r="AB12383" s="230">
        <v>284573.40000000002</v>
      </c>
      <c r="AD12383" s="209" t="s">
        <v>26320</v>
      </c>
      <c r="AE12383" s="210">
        <v>10344.43</v>
      </c>
      <c r="AF12383" s="93"/>
      <c r="AG12383" s="93"/>
      <c r="AH12383" s="93"/>
    </row>
    <row r="12384" spans="21:34" x14ac:dyDescent="0.3">
      <c r="U12384" s="311" t="s">
        <v>35259</v>
      </c>
      <c r="V12384" s="312">
        <v>42185.61</v>
      </c>
      <c r="X12384" s="267" t="s">
        <v>53672</v>
      </c>
      <c r="Y12384" s="268">
        <v>4633.32</v>
      </c>
      <c r="AA12384" s="229" t="s">
        <v>35562</v>
      </c>
      <c r="AB12384" s="230">
        <v>1065725</v>
      </c>
      <c r="AD12384" s="209" t="s">
        <v>26321</v>
      </c>
      <c r="AE12384" s="210">
        <v>5775</v>
      </c>
      <c r="AF12384" s="93"/>
      <c r="AG12384" s="93"/>
      <c r="AH12384" s="93"/>
    </row>
    <row r="12385" spans="21:34" x14ac:dyDescent="0.3">
      <c r="U12385" s="311" t="s">
        <v>23146</v>
      </c>
      <c r="V12385" s="312">
        <v>21497.94</v>
      </c>
      <c r="X12385" s="267" t="s">
        <v>62223</v>
      </c>
      <c r="Y12385" s="268">
        <v>13458.75</v>
      </c>
      <c r="AA12385" s="229" t="s">
        <v>26795</v>
      </c>
      <c r="AB12385" s="230">
        <v>470079</v>
      </c>
      <c r="AD12385" s="209" t="s">
        <v>26322</v>
      </c>
      <c r="AE12385" s="210">
        <v>799</v>
      </c>
      <c r="AF12385" s="93"/>
      <c r="AG12385" s="93"/>
      <c r="AH12385" s="93"/>
    </row>
    <row r="12386" spans="21:34" x14ac:dyDescent="0.3">
      <c r="U12386" s="311" t="s">
        <v>23148</v>
      </c>
      <c r="V12386" s="312">
        <v>4180.62</v>
      </c>
      <c r="X12386" s="267" t="s">
        <v>53673</v>
      </c>
      <c r="Y12386" s="268">
        <v>848.2</v>
      </c>
      <c r="AA12386" s="229" t="s">
        <v>35563</v>
      </c>
      <c r="AB12386" s="230">
        <v>192947.1</v>
      </c>
      <c r="AD12386" s="209" t="s">
        <v>26323</v>
      </c>
      <c r="AE12386" s="210">
        <v>1140</v>
      </c>
      <c r="AF12386" s="93"/>
      <c r="AG12386" s="93"/>
      <c r="AH12386" s="93"/>
    </row>
    <row r="12387" spans="21:34" x14ac:dyDescent="0.3">
      <c r="U12387" s="311" t="s">
        <v>13841</v>
      </c>
      <c r="V12387" s="312">
        <v>34793.760000000002</v>
      </c>
      <c r="X12387" s="267" t="s">
        <v>60715</v>
      </c>
      <c r="Y12387" s="268">
        <v>1600.95</v>
      </c>
      <c r="AA12387" s="229" t="s">
        <v>26796</v>
      </c>
      <c r="AB12387" s="230">
        <v>159123.5</v>
      </c>
      <c r="AD12387" s="209" t="s">
        <v>26324</v>
      </c>
      <c r="AE12387" s="210">
        <v>650</v>
      </c>
      <c r="AF12387" s="93"/>
      <c r="AG12387" s="93"/>
      <c r="AH12387" s="93"/>
    </row>
    <row r="12388" spans="21:34" x14ac:dyDescent="0.3">
      <c r="U12388" s="311" t="s">
        <v>13842</v>
      </c>
      <c r="V12388" s="312">
        <v>116062.03</v>
      </c>
      <c r="X12388" s="267" t="s">
        <v>53674</v>
      </c>
      <c r="Y12388" s="268">
        <v>184.55</v>
      </c>
      <c r="AA12388" s="229" t="s">
        <v>26797</v>
      </c>
      <c r="AB12388" s="230">
        <v>226923.79</v>
      </c>
      <c r="AD12388" s="209" t="s">
        <v>26325</v>
      </c>
      <c r="AE12388" s="210">
        <v>198.06</v>
      </c>
      <c r="AF12388" s="93"/>
      <c r="AG12388" s="93"/>
      <c r="AH12388" s="93"/>
    </row>
    <row r="12389" spans="21:34" x14ac:dyDescent="0.3">
      <c r="U12389" s="311" t="s">
        <v>13843</v>
      </c>
      <c r="V12389" s="312">
        <v>68334.600000000006</v>
      </c>
      <c r="X12389" s="267" t="s">
        <v>53675</v>
      </c>
      <c r="Y12389" s="268">
        <v>395.47</v>
      </c>
      <c r="AA12389" s="229" t="s">
        <v>26798</v>
      </c>
      <c r="AB12389" s="230">
        <v>77409.7</v>
      </c>
      <c r="AD12389" s="209" t="s">
        <v>26326</v>
      </c>
      <c r="AE12389" s="210">
        <v>388.07</v>
      </c>
      <c r="AF12389" s="93"/>
      <c r="AG12389" s="93"/>
      <c r="AH12389" s="93"/>
    </row>
    <row r="12390" spans="21:34" x14ac:dyDescent="0.3">
      <c r="U12390" s="311" t="s">
        <v>23150</v>
      </c>
      <c r="V12390" s="312">
        <v>124757.63</v>
      </c>
      <c r="X12390" s="267" t="s">
        <v>62224</v>
      </c>
      <c r="Y12390" s="268">
        <v>816.4</v>
      </c>
      <c r="AA12390" s="229" t="s">
        <v>26799</v>
      </c>
      <c r="AB12390" s="230">
        <v>2731687.02</v>
      </c>
      <c r="AD12390" s="209" t="s">
        <v>26327</v>
      </c>
      <c r="AE12390" s="210">
        <v>3028.77</v>
      </c>
      <c r="AF12390" s="93"/>
      <c r="AG12390" s="93"/>
      <c r="AH12390" s="93"/>
    </row>
    <row r="12391" spans="21:34" x14ac:dyDescent="0.3">
      <c r="U12391" s="311" t="s">
        <v>23151</v>
      </c>
      <c r="V12391" s="312">
        <v>3150</v>
      </c>
      <c r="X12391" s="267" t="s">
        <v>56550</v>
      </c>
      <c r="Y12391" s="268">
        <v>253.15</v>
      </c>
      <c r="AA12391" s="229" t="s">
        <v>53606</v>
      </c>
      <c r="AB12391" s="230">
        <v>1573409.5</v>
      </c>
      <c r="AD12391" s="209" t="s">
        <v>26328</v>
      </c>
      <c r="AE12391" s="210">
        <v>1102.4000000000001</v>
      </c>
      <c r="AF12391" s="93"/>
      <c r="AG12391" s="93"/>
      <c r="AH12391" s="93"/>
    </row>
    <row r="12392" spans="21:34" x14ac:dyDescent="0.3">
      <c r="U12392" s="311" t="s">
        <v>13844</v>
      </c>
      <c r="V12392" s="312">
        <v>20414.060000000001</v>
      </c>
      <c r="X12392" s="267" t="s">
        <v>60716</v>
      </c>
      <c r="Y12392" s="268">
        <v>90.54</v>
      </c>
      <c r="AA12392" s="229" t="s">
        <v>26800</v>
      </c>
      <c r="AB12392" s="230">
        <v>518248.25</v>
      </c>
      <c r="AD12392" s="209" t="s">
        <v>26329</v>
      </c>
      <c r="AE12392" s="210">
        <v>17864.25</v>
      </c>
      <c r="AF12392" s="93"/>
      <c r="AG12392" s="93"/>
      <c r="AH12392" s="93"/>
    </row>
    <row r="12393" spans="21:34" x14ac:dyDescent="0.3">
      <c r="U12393" s="311" t="s">
        <v>23154</v>
      </c>
      <c r="V12393" s="312">
        <v>10017.42</v>
      </c>
      <c r="X12393" s="267" t="s">
        <v>62225</v>
      </c>
      <c r="Y12393" s="268">
        <v>325</v>
      </c>
      <c r="AA12393" s="229" t="s">
        <v>26801</v>
      </c>
      <c r="AB12393" s="230">
        <v>986636.32</v>
      </c>
      <c r="AD12393" s="209" t="s">
        <v>26330</v>
      </c>
      <c r="AE12393" s="210">
        <v>7556.39</v>
      </c>
      <c r="AF12393" s="93"/>
      <c r="AG12393" s="93"/>
      <c r="AH12393" s="93"/>
    </row>
    <row r="12394" spans="21:34" x14ac:dyDescent="0.3">
      <c r="U12394" s="311" t="s">
        <v>23155</v>
      </c>
      <c r="V12394" s="312">
        <v>9632</v>
      </c>
      <c r="X12394" s="267" t="s">
        <v>59199</v>
      </c>
      <c r="Y12394" s="268">
        <v>17200</v>
      </c>
      <c r="AA12394" s="229" t="s">
        <v>53607</v>
      </c>
      <c r="AB12394" s="230">
        <v>441943.9</v>
      </c>
      <c r="AD12394" s="209" t="s">
        <v>26331</v>
      </c>
      <c r="AE12394" s="210">
        <v>45315.68</v>
      </c>
      <c r="AF12394" s="93"/>
      <c r="AG12394" s="93"/>
      <c r="AH12394" s="93"/>
    </row>
    <row r="12395" spans="21:34" x14ac:dyDescent="0.3">
      <c r="U12395" s="311" t="s">
        <v>58770</v>
      </c>
      <c r="V12395" s="312">
        <v>79824.44</v>
      </c>
      <c r="X12395" s="267" t="s">
        <v>56551</v>
      </c>
      <c r="Y12395" s="268">
        <v>268683.33</v>
      </c>
      <c r="AA12395" s="229" t="s">
        <v>42888</v>
      </c>
      <c r="AB12395" s="230">
        <v>1077656</v>
      </c>
      <c r="AD12395" s="209" t="s">
        <v>26332</v>
      </c>
      <c r="AE12395" s="210">
        <v>37422.22</v>
      </c>
      <c r="AF12395" s="93"/>
      <c r="AG12395" s="93"/>
      <c r="AH12395" s="93"/>
    </row>
    <row r="12396" spans="21:34" x14ac:dyDescent="0.3">
      <c r="U12396" s="311" t="s">
        <v>23224</v>
      </c>
      <c r="V12396" s="312">
        <v>20434.939999999999</v>
      </c>
      <c r="X12396" s="267" t="s">
        <v>59813</v>
      </c>
      <c r="Y12396" s="268">
        <v>-2500</v>
      </c>
      <c r="AA12396" s="229" t="s">
        <v>42889</v>
      </c>
      <c r="AB12396" s="230">
        <v>5268145</v>
      </c>
      <c r="AD12396" s="209" t="s">
        <v>26333</v>
      </c>
      <c r="AE12396" s="210">
        <v>113768.7</v>
      </c>
      <c r="AF12396" s="93"/>
      <c r="AG12396" s="93"/>
      <c r="AH12396" s="93"/>
    </row>
    <row r="12397" spans="21:34" x14ac:dyDescent="0.3">
      <c r="U12397" s="311" t="s">
        <v>23226</v>
      </c>
      <c r="V12397" s="312">
        <v>47496</v>
      </c>
      <c r="X12397" s="267" t="s">
        <v>48240</v>
      </c>
      <c r="Y12397" s="268">
        <v>31025.84</v>
      </c>
      <c r="AA12397" s="229" t="s">
        <v>53608</v>
      </c>
      <c r="AB12397" s="230">
        <v>113100</v>
      </c>
      <c r="AD12397" s="209" t="s">
        <v>26334</v>
      </c>
      <c r="AE12397" s="210">
        <v>88647.02</v>
      </c>
      <c r="AF12397" s="93"/>
      <c r="AG12397" s="93"/>
      <c r="AH12397" s="93"/>
    </row>
    <row r="12398" spans="21:34" x14ac:dyDescent="0.3">
      <c r="U12398" s="311" t="s">
        <v>23230</v>
      </c>
      <c r="V12398" s="312">
        <v>61941.1</v>
      </c>
      <c r="X12398" s="267" t="s">
        <v>48241</v>
      </c>
      <c r="Y12398" s="268">
        <v>23899.7</v>
      </c>
      <c r="AA12398" s="229" t="s">
        <v>53609</v>
      </c>
      <c r="AB12398" s="230">
        <v>8652.15</v>
      </c>
      <c r="AD12398" s="209" t="s">
        <v>26335</v>
      </c>
      <c r="AE12398" s="210">
        <v>4618</v>
      </c>
      <c r="AF12398" s="93"/>
      <c r="AG12398" s="93"/>
      <c r="AH12398" s="93"/>
    </row>
    <row r="12399" spans="21:34" x14ac:dyDescent="0.3">
      <c r="U12399" s="311" t="s">
        <v>69548</v>
      </c>
      <c r="V12399" s="312">
        <v>12565.16</v>
      </c>
      <c r="X12399" s="267" t="s">
        <v>48242</v>
      </c>
      <c r="Y12399" s="268">
        <v>76653.87</v>
      </c>
      <c r="AA12399" s="229" t="s">
        <v>53610</v>
      </c>
      <c r="AB12399" s="230">
        <v>26534.1</v>
      </c>
      <c r="AD12399" s="209" t="s">
        <v>26336</v>
      </c>
      <c r="AE12399" s="210">
        <v>5899.51</v>
      </c>
      <c r="AF12399" s="93"/>
      <c r="AG12399" s="93"/>
      <c r="AH12399" s="93"/>
    </row>
    <row r="12400" spans="21:34" x14ac:dyDescent="0.3">
      <c r="U12400" s="311" t="s">
        <v>23234</v>
      </c>
      <c r="V12400" s="312">
        <v>220778.85</v>
      </c>
      <c r="X12400" s="267" t="s">
        <v>57821</v>
      </c>
      <c r="Y12400" s="268">
        <v>2701.01</v>
      </c>
      <c r="AA12400" s="229" t="s">
        <v>53611</v>
      </c>
      <c r="AB12400" s="230">
        <v>62400</v>
      </c>
      <c r="AD12400" s="209" t="s">
        <v>26337</v>
      </c>
      <c r="AE12400" s="210">
        <v>451.23</v>
      </c>
      <c r="AF12400" s="93"/>
      <c r="AG12400" s="93"/>
      <c r="AH12400" s="93"/>
    </row>
    <row r="12401" spans="21:34" x14ac:dyDescent="0.3">
      <c r="U12401" s="311" t="s">
        <v>23237</v>
      </c>
      <c r="V12401" s="312">
        <v>55000</v>
      </c>
      <c r="X12401" s="267" t="s">
        <v>45548</v>
      </c>
      <c r="Y12401" s="268">
        <v>74715.34</v>
      </c>
      <c r="AA12401" s="229" t="s">
        <v>53612</v>
      </c>
      <c r="AB12401" s="230">
        <v>4773.6000000000004</v>
      </c>
      <c r="AD12401" s="209" t="s">
        <v>26338</v>
      </c>
      <c r="AE12401" s="210">
        <v>1317.44</v>
      </c>
      <c r="AF12401" s="93"/>
      <c r="AG12401" s="93"/>
      <c r="AH12401" s="93"/>
    </row>
    <row r="12402" spans="21:34" x14ac:dyDescent="0.3">
      <c r="U12402" s="311" t="s">
        <v>23238</v>
      </c>
      <c r="V12402" s="312">
        <v>13402.54</v>
      </c>
      <c r="X12402" s="267" t="s">
        <v>57822</v>
      </c>
      <c r="Y12402" s="268">
        <v>11899.7</v>
      </c>
      <c r="AA12402" s="229" t="s">
        <v>53613</v>
      </c>
      <c r="AB12402" s="230">
        <v>15038.4</v>
      </c>
      <c r="AD12402" s="209" t="s">
        <v>26339</v>
      </c>
      <c r="AE12402" s="210">
        <v>184982.58</v>
      </c>
      <c r="AF12402" s="93"/>
      <c r="AG12402" s="93"/>
      <c r="AH12402" s="93"/>
    </row>
    <row r="12403" spans="21:34" x14ac:dyDescent="0.3">
      <c r="U12403" s="311" t="s">
        <v>23239</v>
      </c>
      <c r="V12403" s="312">
        <v>3759.53</v>
      </c>
      <c r="X12403" s="267" t="s">
        <v>61581</v>
      </c>
      <c r="Y12403" s="268">
        <v>20448.07</v>
      </c>
      <c r="AA12403" s="229" t="s">
        <v>53614</v>
      </c>
      <c r="AB12403" s="230">
        <v>11920</v>
      </c>
      <c r="AD12403" s="209" t="s">
        <v>26340</v>
      </c>
      <c r="AE12403" s="210">
        <v>80800</v>
      </c>
      <c r="AF12403" s="93"/>
      <c r="AG12403" s="93"/>
      <c r="AH12403" s="93"/>
    </row>
    <row r="12404" spans="21:34" x14ac:dyDescent="0.3">
      <c r="U12404" s="311" t="s">
        <v>23240</v>
      </c>
      <c r="V12404" s="312">
        <v>7000</v>
      </c>
      <c r="X12404" s="267" t="s">
        <v>47244</v>
      </c>
      <c r="Y12404" s="268">
        <v>63663.5</v>
      </c>
      <c r="AA12404" s="229" t="s">
        <v>49132</v>
      </c>
      <c r="AB12404" s="230">
        <v>8000.25</v>
      </c>
      <c r="AD12404" s="209" t="s">
        <v>26341</v>
      </c>
      <c r="AE12404" s="210">
        <v>19727.23</v>
      </c>
      <c r="AF12404" s="93"/>
      <c r="AG12404" s="93"/>
      <c r="AH12404" s="93"/>
    </row>
    <row r="12405" spans="21:34" x14ac:dyDescent="0.3">
      <c r="U12405" s="311" t="s">
        <v>69549</v>
      </c>
      <c r="V12405" s="312">
        <v>9687.5</v>
      </c>
      <c r="X12405" s="267" t="s">
        <v>39461</v>
      </c>
      <c r="Y12405" s="268">
        <v>5000</v>
      </c>
      <c r="AA12405" s="229" t="s">
        <v>50371</v>
      </c>
      <c r="AB12405" s="230">
        <v>16304.63</v>
      </c>
      <c r="AD12405" s="209" t="s">
        <v>26342</v>
      </c>
      <c r="AE12405" s="210">
        <v>47921.2</v>
      </c>
      <c r="AF12405" s="93"/>
      <c r="AG12405" s="93"/>
      <c r="AH12405" s="93"/>
    </row>
    <row r="12406" spans="21:34" x14ac:dyDescent="0.3">
      <c r="U12406" s="311" t="s">
        <v>62370</v>
      </c>
      <c r="V12406" s="312">
        <v>111.37</v>
      </c>
      <c r="X12406" s="267" t="s">
        <v>39462</v>
      </c>
      <c r="Y12406" s="268">
        <v>379.7</v>
      </c>
      <c r="AA12406" s="229" t="s">
        <v>35564</v>
      </c>
      <c r="AB12406" s="230">
        <v>734850</v>
      </c>
      <c r="AD12406" s="209" t="s">
        <v>26343</v>
      </c>
      <c r="AE12406" s="210">
        <v>13602.16</v>
      </c>
      <c r="AF12406" s="93"/>
      <c r="AG12406" s="93"/>
      <c r="AH12406" s="93"/>
    </row>
    <row r="12407" spans="21:34" x14ac:dyDescent="0.3">
      <c r="U12407" s="311" t="s">
        <v>23241</v>
      </c>
      <c r="V12407" s="312">
        <v>4321.88</v>
      </c>
      <c r="X12407" s="267" t="s">
        <v>39463</v>
      </c>
      <c r="Y12407" s="268">
        <v>1225</v>
      </c>
      <c r="AA12407" s="229" t="s">
        <v>35565</v>
      </c>
      <c r="AB12407" s="230">
        <v>92677.15</v>
      </c>
      <c r="AD12407" s="209" t="s">
        <v>26344</v>
      </c>
      <c r="AE12407" s="210">
        <v>8375.34</v>
      </c>
      <c r="AF12407" s="93"/>
      <c r="AG12407" s="93"/>
      <c r="AH12407" s="93"/>
    </row>
    <row r="12408" spans="21:34" x14ac:dyDescent="0.3">
      <c r="U12408" s="311" t="s">
        <v>13848</v>
      </c>
      <c r="V12408" s="312">
        <v>39868.31</v>
      </c>
      <c r="X12408" s="267" t="s">
        <v>39464</v>
      </c>
      <c r="Y12408" s="268">
        <v>1943.58</v>
      </c>
      <c r="AA12408" s="229" t="s">
        <v>35566</v>
      </c>
      <c r="AB12408" s="230">
        <v>13750</v>
      </c>
      <c r="AD12408" s="209" t="s">
        <v>26345</v>
      </c>
      <c r="AE12408" s="210">
        <v>5753.44</v>
      </c>
      <c r="AF12408" s="93"/>
      <c r="AG12408" s="93"/>
      <c r="AH12408" s="93"/>
    </row>
    <row r="12409" spans="21:34" x14ac:dyDescent="0.3">
      <c r="U12409" s="311" t="s">
        <v>23242</v>
      </c>
      <c r="V12409" s="312">
        <v>115301.51</v>
      </c>
      <c r="X12409" s="267" t="s">
        <v>39465</v>
      </c>
      <c r="Y12409" s="268">
        <v>8199.9599999999991</v>
      </c>
      <c r="AA12409" s="229" t="s">
        <v>47227</v>
      </c>
      <c r="AB12409" s="230">
        <v>15604.99</v>
      </c>
      <c r="AD12409" s="209" t="s">
        <v>26346</v>
      </c>
      <c r="AE12409" s="210">
        <v>85488.75</v>
      </c>
      <c r="AF12409" s="93"/>
      <c r="AG12409" s="93"/>
      <c r="AH12409" s="93"/>
    </row>
    <row r="12410" spans="21:34" x14ac:dyDescent="0.3">
      <c r="U12410" s="311" t="s">
        <v>23243</v>
      </c>
      <c r="V12410" s="312">
        <v>73694.77</v>
      </c>
      <c r="X12410" s="267" t="s">
        <v>63368</v>
      </c>
      <c r="Y12410" s="268">
        <v>6549.8</v>
      </c>
      <c r="AA12410" s="229" t="s">
        <v>35567</v>
      </c>
      <c r="AB12410" s="230">
        <v>197523.87</v>
      </c>
      <c r="AD12410" s="209" t="s">
        <v>26347</v>
      </c>
      <c r="AE12410" s="210">
        <v>6750</v>
      </c>
      <c r="AF12410" s="93"/>
      <c r="AG12410" s="93"/>
      <c r="AH12410" s="93"/>
    </row>
    <row r="12411" spans="21:34" x14ac:dyDescent="0.3">
      <c r="U12411" s="311" t="s">
        <v>23244</v>
      </c>
      <c r="V12411" s="312">
        <v>7153.48</v>
      </c>
      <c r="X12411" s="267" t="s">
        <v>64870</v>
      </c>
      <c r="Y12411" s="268">
        <v>1213.83</v>
      </c>
      <c r="AA12411" s="229" t="s">
        <v>35568</v>
      </c>
      <c r="AB12411" s="230">
        <v>1405852.94</v>
      </c>
      <c r="AD12411" s="209" t="s">
        <v>26348</v>
      </c>
      <c r="AE12411" s="210">
        <v>14091</v>
      </c>
      <c r="AF12411" s="93"/>
      <c r="AG12411" s="93"/>
      <c r="AH12411" s="93"/>
    </row>
    <row r="12412" spans="21:34" x14ac:dyDescent="0.3">
      <c r="U12412" s="311" t="s">
        <v>23245</v>
      </c>
      <c r="V12412" s="312">
        <v>164644.35</v>
      </c>
      <c r="X12412" s="267" t="s">
        <v>59434</v>
      </c>
      <c r="Y12412" s="268">
        <v>102165</v>
      </c>
      <c r="AA12412" s="229" t="s">
        <v>35569</v>
      </c>
      <c r="AB12412" s="230">
        <v>487024.61</v>
      </c>
      <c r="AD12412" s="209" t="s">
        <v>26349</v>
      </c>
      <c r="AE12412" s="210">
        <v>1750</v>
      </c>
      <c r="AF12412" s="93"/>
      <c r="AG12412" s="93"/>
      <c r="AH12412" s="93"/>
    </row>
    <row r="12413" spans="21:34" x14ac:dyDescent="0.3">
      <c r="U12413" s="311" t="s">
        <v>69550</v>
      </c>
      <c r="V12413" s="312">
        <v>36914.699999999997</v>
      </c>
      <c r="X12413" s="267" t="s">
        <v>59200</v>
      </c>
      <c r="Y12413" s="268">
        <v>71000</v>
      </c>
      <c r="AA12413" s="229" t="s">
        <v>36665</v>
      </c>
      <c r="AB12413" s="230">
        <v>58808.66</v>
      </c>
      <c r="AD12413" s="209" t="s">
        <v>26350</v>
      </c>
      <c r="AE12413" s="210">
        <v>1572.34</v>
      </c>
      <c r="AF12413" s="93"/>
      <c r="AG12413" s="93"/>
      <c r="AH12413" s="93"/>
    </row>
    <row r="12414" spans="21:34" x14ac:dyDescent="0.3">
      <c r="U12414" s="311" t="s">
        <v>58057</v>
      </c>
      <c r="V12414" s="312">
        <v>605.08000000000004</v>
      </c>
      <c r="X12414" s="267" t="s">
        <v>56552</v>
      </c>
      <c r="Y12414" s="268">
        <v>59449</v>
      </c>
      <c r="AA12414" s="229" t="s">
        <v>36666</v>
      </c>
      <c r="AB12414" s="230">
        <v>35850.82</v>
      </c>
      <c r="AD12414" s="209" t="s">
        <v>26351</v>
      </c>
      <c r="AE12414" s="210">
        <v>999.51</v>
      </c>
      <c r="AF12414" s="93"/>
      <c r="AG12414" s="93"/>
      <c r="AH12414" s="93"/>
    </row>
    <row r="12415" spans="21:34" x14ac:dyDescent="0.3">
      <c r="U12415" s="311" t="s">
        <v>69551</v>
      </c>
      <c r="V12415" s="312">
        <v>290</v>
      </c>
      <c r="X12415" s="267" t="s">
        <v>62226</v>
      </c>
      <c r="Y12415" s="268">
        <v>4874.08</v>
      </c>
      <c r="AA12415" s="229" t="s">
        <v>45526</v>
      </c>
      <c r="AB12415" s="230">
        <v>41600</v>
      </c>
      <c r="AD12415" s="209" t="s">
        <v>26352</v>
      </c>
      <c r="AE12415" s="210">
        <v>21.24</v>
      </c>
      <c r="AF12415" s="93"/>
      <c r="AG12415" s="93"/>
      <c r="AH12415" s="93"/>
    </row>
    <row r="12416" spans="21:34" x14ac:dyDescent="0.3">
      <c r="U12416" s="311" t="s">
        <v>23248</v>
      </c>
      <c r="V12416" s="312">
        <v>4062.29</v>
      </c>
      <c r="X12416" s="267" t="s">
        <v>64871</v>
      </c>
      <c r="Y12416" s="268">
        <v>7625.06</v>
      </c>
      <c r="AA12416" s="229" t="s">
        <v>40601</v>
      </c>
      <c r="AB12416" s="230">
        <v>135650.46</v>
      </c>
      <c r="AD12416" s="209" t="s">
        <v>26353</v>
      </c>
      <c r="AE12416" s="210">
        <v>8453.24</v>
      </c>
      <c r="AF12416" s="93"/>
      <c r="AG12416" s="93"/>
      <c r="AH12416" s="93"/>
    </row>
    <row r="12417" spans="21:34" x14ac:dyDescent="0.3">
      <c r="U12417" s="311" t="s">
        <v>23249</v>
      </c>
      <c r="V12417" s="312">
        <v>354990.08000000002</v>
      </c>
      <c r="X12417" s="267" t="s">
        <v>64872</v>
      </c>
      <c r="Y12417" s="268">
        <v>583.32000000000005</v>
      </c>
      <c r="AA12417" s="229" t="s">
        <v>39438</v>
      </c>
      <c r="AB12417" s="230">
        <v>2171395</v>
      </c>
      <c r="AD12417" s="209" t="s">
        <v>26354</v>
      </c>
      <c r="AE12417" s="210">
        <v>3006.21</v>
      </c>
      <c r="AF12417" s="93"/>
      <c r="AG12417" s="93"/>
      <c r="AH12417" s="93"/>
    </row>
    <row r="12418" spans="21:34" x14ac:dyDescent="0.3">
      <c r="U12418" s="311" t="s">
        <v>23250</v>
      </c>
      <c r="V12418" s="312">
        <v>284118.57</v>
      </c>
      <c r="X12418" s="267" t="s">
        <v>64873</v>
      </c>
      <c r="Y12418" s="268">
        <v>1868.14</v>
      </c>
      <c r="AA12418" s="229" t="s">
        <v>40602</v>
      </c>
      <c r="AB12418" s="230">
        <v>1138.6500000000001</v>
      </c>
      <c r="AD12418" s="209" t="s">
        <v>26355</v>
      </c>
      <c r="AE12418" s="210">
        <v>4332.22</v>
      </c>
      <c r="AF12418" s="93"/>
      <c r="AG12418" s="93"/>
      <c r="AH12418" s="93"/>
    </row>
    <row r="12419" spans="21:34" x14ac:dyDescent="0.3">
      <c r="U12419" s="311" t="s">
        <v>69552</v>
      </c>
      <c r="V12419" s="312">
        <v>2213.0700000000002</v>
      </c>
      <c r="X12419" s="267" t="s">
        <v>57823</v>
      </c>
      <c r="Y12419" s="268">
        <v>31253.57</v>
      </c>
      <c r="AA12419" s="229" t="s">
        <v>35570</v>
      </c>
      <c r="AB12419" s="230">
        <v>397745.31</v>
      </c>
      <c r="AD12419" s="209" t="s">
        <v>26356</v>
      </c>
      <c r="AE12419" s="210">
        <v>184982.58</v>
      </c>
      <c r="AF12419" s="93"/>
      <c r="AG12419" s="93"/>
      <c r="AH12419" s="93"/>
    </row>
    <row r="12420" spans="21:34" x14ac:dyDescent="0.3">
      <c r="U12420" s="311" t="s">
        <v>23252</v>
      </c>
      <c r="V12420" s="312">
        <v>334152</v>
      </c>
      <c r="X12420" s="267" t="s">
        <v>64874</v>
      </c>
      <c r="Y12420" s="268">
        <v>20741.25</v>
      </c>
      <c r="AA12420" s="229" t="s">
        <v>35571</v>
      </c>
      <c r="AB12420" s="230">
        <v>1234711.3799999999</v>
      </c>
      <c r="AD12420" s="209" t="s">
        <v>26357</v>
      </c>
      <c r="AE12420" s="210">
        <v>85488.75</v>
      </c>
      <c r="AF12420" s="93"/>
      <c r="AG12420" s="93"/>
      <c r="AH12420" s="93"/>
    </row>
    <row r="12421" spans="21:34" x14ac:dyDescent="0.3">
      <c r="U12421" s="311" t="s">
        <v>60098</v>
      </c>
      <c r="V12421" s="312">
        <v>92681.2</v>
      </c>
      <c r="X12421" s="267" t="s">
        <v>57824</v>
      </c>
      <c r="Y12421" s="268">
        <v>2130.8200000000002</v>
      </c>
      <c r="AA12421" s="229" t="s">
        <v>35572</v>
      </c>
      <c r="AB12421" s="230">
        <v>391504.14</v>
      </c>
      <c r="AD12421" s="209" t="s">
        <v>26358</v>
      </c>
      <c r="AE12421" s="210">
        <v>19949.12</v>
      </c>
      <c r="AF12421" s="93"/>
      <c r="AG12421" s="93"/>
      <c r="AH12421" s="93"/>
    </row>
    <row r="12422" spans="21:34" x14ac:dyDescent="0.3">
      <c r="U12422" s="311" t="s">
        <v>66827</v>
      </c>
      <c r="V12422" s="312">
        <v>387498.06</v>
      </c>
      <c r="X12422" s="267" t="s">
        <v>57825</v>
      </c>
      <c r="Y12422" s="268">
        <v>1723.56</v>
      </c>
      <c r="AA12422" s="229" t="s">
        <v>47228</v>
      </c>
      <c r="AB12422" s="230">
        <v>94988.5</v>
      </c>
      <c r="AD12422" s="209" t="s">
        <v>26359</v>
      </c>
      <c r="AE12422" s="210">
        <v>480.48</v>
      </c>
      <c r="AF12422" s="93"/>
      <c r="AG12422" s="93"/>
      <c r="AH12422" s="93"/>
    </row>
    <row r="12423" spans="21:34" x14ac:dyDescent="0.3">
      <c r="U12423" s="311" t="s">
        <v>23253</v>
      </c>
      <c r="V12423" s="312">
        <v>40849.699999999997</v>
      </c>
      <c r="X12423" s="267" t="s">
        <v>57826</v>
      </c>
      <c r="Y12423" s="268">
        <v>5376.86</v>
      </c>
      <c r="AA12423" s="229" t="s">
        <v>35573</v>
      </c>
      <c r="AB12423" s="230">
        <v>778875.57</v>
      </c>
      <c r="AD12423" s="209" t="s">
        <v>26360</v>
      </c>
      <c r="AE12423" s="210">
        <v>14091</v>
      </c>
      <c r="AF12423" s="93"/>
      <c r="AG12423" s="93"/>
      <c r="AH12423" s="93"/>
    </row>
    <row r="12424" spans="21:34" x14ac:dyDescent="0.3">
      <c r="U12424" s="311" t="s">
        <v>69553</v>
      </c>
      <c r="V12424" s="312">
        <v>49199.519999999997</v>
      </c>
      <c r="X12424" s="267" t="s">
        <v>57827</v>
      </c>
      <c r="Y12424" s="268">
        <v>209.73</v>
      </c>
      <c r="AA12424" s="229" t="s">
        <v>53615</v>
      </c>
      <c r="AB12424" s="230">
        <v>875916</v>
      </c>
      <c r="AD12424" s="209" t="s">
        <v>26361</v>
      </c>
      <c r="AE12424" s="210">
        <v>799</v>
      </c>
      <c r="AF12424" s="93"/>
      <c r="AG12424" s="93"/>
      <c r="AH12424" s="93"/>
    </row>
    <row r="12425" spans="21:34" x14ac:dyDescent="0.3">
      <c r="U12425" s="311" t="s">
        <v>69554</v>
      </c>
      <c r="V12425" s="312">
        <v>30843</v>
      </c>
      <c r="X12425" s="267" t="s">
        <v>60717</v>
      </c>
      <c r="Y12425" s="268">
        <v>52869.72</v>
      </c>
      <c r="AA12425" s="229" t="s">
        <v>47229</v>
      </c>
      <c r="AB12425" s="230">
        <v>3117079.08</v>
      </c>
      <c r="AD12425" s="209" t="s">
        <v>14144</v>
      </c>
      <c r="AE12425" s="210">
        <v>1750</v>
      </c>
      <c r="AF12425" s="93"/>
      <c r="AG12425" s="93"/>
      <c r="AH12425" s="93"/>
    </row>
    <row r="12426" spans="21:34" x14ac:dyDescent="0.3">
      <c r="U12426" s="311" t="s">
        <v>23278</v>
      </c>
      <c r="V12426" s="312">
        <v>2359.33</v>
      </c>
      <c r="X12426" s="267" t="s">
        <v>55383</v>
      </c>
      <c r="Y12426" s="268">
        <v>29580</v>
      </c>
      <c r="AA12426" s="229" t="s">
        <v>53616</v>
      </c>
      <c r="AB12426" s="230">
        <v>60000</v>
      </c>
      <c r="AD12426" s="209" t="s">
        <v>26362</v>
      </c>
      <c r="AE12426" s="210">
        <v>1140</v>
      </c>
      <c r="AF12426" s="93"/>
      <c r="AG12426" s="93"/>
      <c r="AH12426" s="93"/>
    </row>
    <row r="12427" spans="21:34" x14ac:dyDescent="0.3">
      <c r="U12427" s="311" t="s">
        <v>23352</v>
      </c>
      <c r="V12427" s="312">
        <v>236350.33</v>
      </c>
      <c r="X12427" s="267" t="s">
        <v>55384</v>
      </c>
      <c r="Y12427" s="268">
        <v>57982.84</v>
      </c>
      <c r="AA12427" s="229" t="s">
        <v>53617</v>
      </c>
      <c r="AB12427" s="230">
        <v>250</v>
      </c>
      <c r="AD12427" s="209" t="s">
        <v>26363</v>
      </c>
      <c r="AE12427" s="210">
        <v>2549.13</v>
      </c>
      <c r="AF12427" s="93"/>
      <c r="AG12427" s="93"/>
      <c r="AH12427" s="93"/>
    </row>
    <row r="12428" spans="21:34" x14ac:dyDescent="0.3">
      <c r="U12428" s="311" t="s">
        <v>33831</v>
      </c>
      <c r="V12428" s="312">
        <v>65974.720000000001</v>
      </c>
      <c r="X12428" s="267" t="s">
        <v>62807</v>
      </c>
      <c r="Y12428" s="268">
        <v>32421</v>
      </c>
      <c r="AA12428" s="229" t="s">
        <v>40603</v>
      </c>
      <c r="AB12428" s="230">
        <v>89289</v>
      </c>
      <c r="AD12428" s="209" t="s">
        <v>26364</v>
      </c>
      <c r="AE12428" s="210">
        <v>999.51</v>
      </c>
      <c r="AF12428" s="93"/>
      <c r="AG12428" s="93"/>
      <c r="AH12428" s="93"/>
    </row>
    <row r="12429" spans="21:34" x14ac:dyDescent="0.3">
      <c r="U12429" s="311" t="s">
        <v>23353</v>
      </c>
      <c r="V12429" s="312">
        <v>40033.43</v>
      </c>
      <c r="X12429" s="267" t="s">
        <v>57828</v>
      </c>
      <c r="Y12429" s="268">
        <v>46300.12</v>
      </c>
      <c r="AA12429" s="229" t="s">
        <v>40604</v>
      </c>
      <c r="AB12429" s="230">
        <v>15793</v>
      </c>
      <c r="AD12429" s="209" t="s">
        <v>26365</v>
      </c>
      <c r="AE12429" s="210">
        <v>99576.74</v>
      </c>
      <c r="AF12429" s="93"/>
      <c r="AG12429" s="93"/>
      <c r="AH12429" s="93"/>
    </row>
    <row r="12430" spans="21:34" x14ac:dyDescent="0.3">
      <c r="U12430" s="311" t="s">
        <v>69555</v>
      </c>
      <c r="V12430" s="312">
        <v>52533</v>
      </c>
      <c r="X12430" s="267" t="s">
        <v>60718</v>
      </c>
      <c r="Y12430" s="268">
        <v>39535.199999999997</v>
      </c>
      <c r="AA12430" s="229" t="s">
        <v>53618</v>
      </c>
      <c r="AB12430" s="230">
        <v>184000</v>
      </c>
      <c r="AD12430" s="209" t="s">
        <v>26366</v>
      </c>
      <c r="AE12430" s="210">
        <v>26900</v>
      </c>
      <c r="AF12430" s="93"/>
      <c r="AG12430" s="93"/>
      <c r="AH12430" s="93"/>
    </row>
    <row r="12431" spans="21:34" x14ac:dyDescent="0.3">
      <c r="U12431" s="311" t="s">
        <v>23356</v>
      </c>
      <c r="V12431" s="312">
        <v>60706.1</v>
      </c>
      <c r="X12431" s="267" t="s">
        <v>57829</v>
      </c>
      <c r="Y12431" s="268">
        <v>11467.42</v>
      </c>
      <c r="AA12431" s="229" t="s">
        <v>45527</v>
      </c>
      <c r="AB12431" s="230">
        <v>1382298</v>
      </c>
      <c r="AD12431" s="209" t="s">
        <v>26367</v>
      </c>
      <c r="AE12431" s="210">
        <v>21.24</v>
      </c>
      <c r="AF12431" s="93"/>
      <c r="AG12431" s="93"/>
      <c r="AH12431" s="93"/>
    </row>
    <row r="12432" spans="21:34" x14ac:dyDescent="0.3">
      <c r="U12432" s="311" t="s">
        <v>59996</v>
      </c>
      <c r="V12432" s="312">
        <v>101795.53</v>
      </c>
      <c r="X12432" s="267" t="s">
        <v>57830</v>
      </c>
      <c r="Y12432" s="268">
        <v>1269</v>
      </c>
      <c r="AA12432" s="229" t="s">
        <v>45528</v>
      </c>
      <c r="AB12432" s="230">
        <v>105748.62</v>
      </c>
      <c r="AD12432" s="209" t="s">
        <v>14148</v>
      </c>
      <c r="AE12432" s="210">
        <v>32901.96</v>
      </c>
      <c r="AF12432" s="93"/>
      <c r="AG12432" s="93"/>
      <c r="AH12432" s="93"/>
    </row>
    <row r="12433" spans="21:34" x14ac:dyDescent="0.3">
      <c r="U12433" s="311" t="s">
        <v>23357</v>
      </c>
      <c r="V12433" s="312">
        <v>171306.12</v>
      </c>
      <c r="X12433" s="267" t="s">
        <v>57831</v>
      </c>
      <c r="Y12433" s="268">
        <v>515.94000000000005</v>
      </c>
      <c r="AA12433" s="229" t="s">
        <v>40605</v>
      </c>
      <c r="AB12433" s="230">
        <v>770</v>
      </c>
      <c r="AD12433" s="209" t="s">
        <v>14149</v>
      </c>
      <c r="AE12433" s="210">
        <v>59757.06</v>
      </c>
      <c r="AF12433" s="93"/>
      <c r="AG12433" s="93"/>
      <c r="AH12433" s="93"/>
    </row>
    <row r="12434" spans="21:34" x14ac:dyDescent="0.3">
      <c r="U12434" s="311" t="s">
        <v>39288</v>
      </c>
      <c r="V12434" s="312">
        <v>40361.360000000001</v>
      </c>
      <c r="X12434" s="267" t="s">
        <v>57832</v>
      </c>
      <c r="Y12434" s="268">
        <v>2551.5500000000002</v>
      </c>
      <c r="AA12434" s="229" t="s">
        <v>40606</v>
      </c>
      <c r="AB12434" s="230">
        <v>1637.08</v>
      </c>
      <c r="AD12434" s="209" t="s">
        <v>14150</v>
      </c>
      <c r="AE12434" s="210">
        <v>14083.97</v>
      </c>
      <c r="AF12434" s="93"/>
      <c r="AG12434" s="93"/>
      <c r="AH12434" s="93"/>
    </row>
    <row r="12435" spans="21:34" x14ac:dyDescent="0.3">
      <c r="U12435" s="311" t="s">
        <v>13862</v>
      </c>
      <c r="V12435" s="312">
        <v>29995.16</v>
      </c>
      <c r="X12435" s="267" t="s">
        <v>27173</v>
      </c>
      <c r="Y12435" s="268">
        <v>11975.64</v>
      </c>
      <c r="AA12435" s="229" t="s">
        <v>45529</v>
      </c>
      <c r="AB12435" s="230">
        <v>26799</v>
      </c>
      <c r="AD12435" s="209" t="s">
        <v>26368</v>
      </c>
      <c r="AE12435" s="210">
        <v>7854.56</v>
      </c>
      <c r="AF12435" s="93"/>
      <c r="AG12435" s="93"/>
      <c r="AH12435" s="93"/>
    </row>
    <row r="12436" spans="21:34" x14ac:dyDescent="0.3">
      <c r="U12436" s="311" t="s">
        <v>40822</v>
      </c>
      <c r="V12436" s="312">
        <v>246</v>
      </c>
      <c r="X12436" s="267" t="s">
        <v>27187</v>
      </c>
      <c r="Y12436" s="268">
        <v>916.14</v>
      </c>
      <c r="AA12436" s="229" t="s">
        <v>42890</v>
      </c>
      <c r="AB12436" s="230">
        <v>2050.12</v>
      </c>
      <c r="AD12436" s="209" t="s">
        <v>26369</v>
      </c>
      <c r="AE12436" s="210">
        <v>4802.59</v>
      </c>
      <c r="AF12436" s="93"/>
      <c r="AG12436" s="93"/>
      <c r="AH12436" s="93"/>
    </row>
    <row r="12437" spans="21:34" x14ac:dyDescent="0.3">
      <c r="U12437" s="311" t="s">
        <v>23358</v>
      </c>
      <c r="V12437" s="312">
        <v>9563</v>
      </c>
      <c r="X12437" s="267" t="s">
        <v>27188</v>
      </c>
      <c r="Y12437" s="268">
        <v>2934.03</v>
      </c>
      <c r="AA12437" s="229" t="s">
        <v>35578</v>
      </c>
      <c r="AB12437" s="230">
        <v>42537.5</v>
      </c>
      <c r="AD12437" s="209" t="s">
        <v>26370</v>
      </c>
      <c r="AE12437" s="210">
        <v>4040</v>
      </c>
      <c r="AF12437" s="93"/>
      <c r="AG12437" s="93"/>
      <c r="AH12437" s="93"/>
    </row>
    <row r="12438" spans="21:34" x14ac:dyDescent="0.3">
      <c r="U12438" s="311" t="s">
        <v>59333</v>
      </c>
      <c r="V12438" s="312">
        <v>1165.08</v>
      </c>
      <c r="X12438" s="267" t="s">
        <v>53677</v>
      </c>
      <c r="Y12438" s="268">
        <v>94649.04</v>
      </c>
      <c r="AA12438" s="229" t="s">
        <v>35579</v>
      </c>
      <c r="AB12438" s="230">
        <v>13462.5</v>
      </c>
      <c r="AD12438" s="209" t="s">
        <v>14151</v>
      </c>
      <c r="AE12438" s="210">
        <v>1102.4000000000001</v>
      </c>
      <c r="AF12438" s="93"/>
      <c r="AG12438" s="93"/>
      <c r="AH12438" s="93"/>
    </row>
    <row r="12439" spans="21:34" x14ac:dyDescent="0.3">
      <c r="U12439" s="311" t="s">
        <v>13863</v>
      </c>
      <c r="V12439" s="312">
        <v>1052.6600000000001</v>
      </c>
      <c r="X12439" s="267" t="s">
        <v>35621</v>
      </c>
      <c r="Y12439" s="268">
        <v>377258.18</v>
      </c>
      <c r="AA12439" s="229" t="s">
        <v>35580</v>
      </c>
      <c r="AB12439" s="230">
        <v>4284.05</v>
      </c>
      <c r="AD12439" s="209" t="s">
        <v>26371</v>
      </c>
      <c r="AE12439" s="210">
        <v>17864.25</v>
      </c>
      <c r="AF12439" s="93"/>
      <c r="AG12439" s="93"/>
      <c r="AH12439" s="93"/>
    </row>
    <row r="12440" spans="21:34" x14ac:dyDescent="0.3">
      <c r="U12440" s="311" t="s">
        <v>35268</v>
      </c>
      <c r="V12440" s="312">
        <v>26920.91</v>
      </c>
      <c r="X12440" s="267" t="s">
        <v>36686</v>
      </c>
      <c r="Y12440" s="268">
        <v>516.27</v>
      </c>
      <c r="AA12440" s="229" t="s">
        <v>35581</v>
      </c>
      <c r="AB12440" s="230">
        <v>413.68</v>
      </c>
      <c r="AD12440" s="209" t="s">
        <v>26372</v>
      </c>
      <c r="AE12440" s="210">
        <v>18937.939999999999</v>
      </c>
      <c r="AF12440" s="93"/>
      <c r="AG12440" s="93"/>
      <c r="AH12440" s="93"/>
    </row>
    <row r="12441" spans="21:34" x14ac:dyDescent="0.3">
      <c r="U12441" s="311" t="s">
        <v>50702</v>
      </c>
      <c r="V12441" s="312">
        <v>3802.59</v>
      </c>
      <c r="X12441" s="267" t="s">
        <v>27215</v>
      </c>
      <c r="Y12441" s="268">
        <v>9918.66</v>
      </c>
      <c r="AA12441" s="229" t="s">
        <v>35582</v>
      </c>
      <c r="AB12441" s="230">
        <v>70385.7</v>
      </c>
      <c r="AD12441" s="209" t="s">
        <v>26373</v>
      </c>
      <c r="AE12441" s="210">
        <v>121859.13</v>
      </c>
      <c r="AF12441" s="93"/>
      <c r="AG12441" s="93"/>
      <c r="AH12441" s="93"/>
    </row>
    <row r="12442" spans="21:34" x14ac:dyDescent="0.3">
      <c r="U12442" s="311" t="s">
        <v>50703</v>
      </c>
      <c r="V12442" s="312">
        <v>2179.41</v>
      </c>
      <c r="X12442" s="267" t="s">
        <v>34103</v>
      </c>
      <c r="Y12442" s="268">
        <v>3023.91</v>
      </c>
      <c r="AA12442" s="229" t="s">
        <v>35583</v>
      </c>
      <c r="AB12442" s="230">
        <v>5384.49</v>
      </c>
      <c r="AD12442" s="209" t="s">
        <v>26374</v>
      </c>
      <c r="AE12442" s="210">
        <v>53568.66</v>
      </c>
      <c r="AF12442" s="93"/>
      <c r="AG12442" s="93"/>
      <c r="AH12442" s="93"/>
    </row>
    <row r="12443" spans="21:34" x14ac:dyDescent="0.3">
      <c r="U12443" s="311" t="s">
        <v>69556</v>
      </c>
      <c r="V12443" s="312">
        <v>1003.4</v>
      </c>
      <c r="X12443" s="267" t="s">
        <v>40619</v>
      </c>
      <c r="Y12443" s="268">
        <v>9787.41</v>
      </c>
      <c r="AA12443" s="229" t="s">
        <v>35584</v>
      </c>
      <c r="AB12443" s="230">
        <v>1242.47</v>
      </c>
      <c r="AD12443" s="209" t="s">
        <v>26375</v>
      </c>
      <c r="AE12443" s="210">
        <v>149693.14000000001</v>
      </c>
      <c r="AF12443" s="93"/>
      <c r="AG12443" s="93"/>
      <c r="AH12443" s="93"/>
    </row>
    <row r="12444" spans="21:34" x14ac:dyDescent="0.3">
      <c r="U12444" s="311" t="s">
        <v>23359</v>
      </c>
      <c r="V12444" s="312">
        <v>42199.01</v>
      </c>
      <c r="X12444" s="267" t="s">
        <v>59201</v>
      </c>
      <c r="Y12444" s="268">
        <v>8308.85</v>
      </c>
      <c r="AA12444" s="229" t="s">
        <v>47230</v>
      </c>
      <c r="AB12444" s="230">
        <v>8299.89</v>
      </c>
      <c r="AD12444" s="209" t="s">
        <v>26376</v>
      </c>
      <c r="AE12444" s="210">
        <v>246470.74</v>
      </c>
      <c r="AF12444" s="93"/>
      <c r="AG12444" s="93"/>
      <c r="AH12444" s="93"/>
    </row>
    <row r="12445" spans="21:34" x14ac:dyDescent="0.3">
      <c r="U12445" s="311" t="s">
        <v>23360</v>
      </c>
      <c r="V12445" s="312">
        <v>10333.5</v>
      </c>
      <c r="X12445" s="267" t="s">
        <v>35626</v>
      </c>
      <c r="Y12445" s="268">
        <v>8743.33</v>
      </c>
      <c r="AA12445" s="229" t="s">
        <v>47231</v>
      </c>
      <c r="AB12445" s="230">
        <v>634.92999999999995</v>
      </c>
      <c r="AD12445" s="209" t="s">
        <v>26377</v>
      </c>
      <c r="AE12445" s="210">
        <v>10344.43</v>
      </c>
      <c r="AF12445" s="93"/>
      <c r="AG12445" s="93"/>
      <c r="AH12445" s="93"/>
    </row>
    <row r="12446" spans="21:34" x14ac:dyDescent="0.3">
      <c r="U12446" s="311" t="s">
        <v>33834</v>
      </c>
      <c r="V12446" s="312">
        <v>2165.34</v>
      </c>
      <c r="X12446" s="267" t="s">
        <v>27219</v>
      </c>
      <c r="Y12446" s="268">
        <v>31277.47</v>
      </c>
      <c r="AA12446" s="229" t="s">
        <v>45530</v>
      </c>
      <c r="AB12446" s="230">
        <v>36100</v>
      </c>
      <c r="AD12446" s="209" t="s">
        <v>26378</v>
      </c>
      <c r="AE12446" s="210">
        <v>292021.40999999997</v>
      </c>
      <c r="AF12446" s="93"/>
      <c r="AG12446" s="93"/>
      <c r="AH12446" s="93"/>
    </row>
    <row r="12447" spans="21:34" x14ac:dyDescent="0.3">
      <c r="U12447" s="311" t="s">
        <v>13867</v>
      </c>
      <c r="V12447" s="312">
        <v>65953.87</v>
      </c>
      <c r="X12447" s="267" t="s">
        <v>34106</v>
      </c>
      <c r="Y12447" s="268">
        <v>98839.31</v>
      </c>
      <c r="AA12447" s="229" t="s">
        <v>45531</v>
      </c>
      <c r="AB12447" s="230">
        <v>2116</v>
      </c>
      <c r="AD12447" s="209" t="s">
        <v>26379</v>
      </c>
      <c r="AE12447" s="210">
        <v>5709.77</v>
      </c>
      <c r="AF12447" s="93"/>
      <c r="AG12447" s="93"/>
      <c r="AH12447" s="93"/>
    </row>
    <row r="12448" spans="21:34" x14ac:dyDescent="0.3">
      <c r="U12448" s="311" t="s">
        <v>13868</v>
      </c>
      <c r="V12448" s="312">
        <v>171127.59</v>
      </c>
      <c r="X12448" s="267" t="s">
        <v>35627</v>
      </c>
      <c r="Y12448" s="268">
        <v>38600.080000000002</v>
      </c>
      <c r="AA12448" s="229" t="s">
        <v>39439</v>
      </c>
      <c r="AB12448" s="230">
        <v>20000</v>
      </c>
      <c r="AD12448" s="209" t="s">
        <v>26380</v>
      </c>
      <c r="AE12448" s="210">
        <v>648.45000000000005</v>
      </c>
      <c r="AF12448" s="93"/>
      <c r="AG12448" s="93"/>
      <c r="AH12448" s="93"/>
    </row>
    <row r="12449" spans="21:34" x14ac:dyDescent="0.3">
      <c r="U12449" s="311" t="s">
        <v>23361</v>
      </c>
      <c r="V12449" s="312">
        <v>95888.98</v>
      </c>
      <c r="X12449" s="267" t="s">
        <v>59814</v>
      </c>
      <c r="Y12449" s="268">
        <v>9798</v>
      </c>
      <c r="AA12449" s="229" t="s">
        <v>39440</v>
      </c>
      <c r="AB12449" s="230">
        <v>1224</v>
      </c>
      <c r="AD12449" s="209" t="s">
        <v>26381</v>
      </c>
      <c r="AE12449" s="210">
        <v>22826.12</v>
      </c>
      <c r="AF12449" s="93"/>
      <c r="AG12449" s="93"/>
      <c r="AH12449" s="93"/>
    </row>
    <row r="12450" spans="21:34" x14ac:dyDescent="0.3">
      <c r="U12450" s="311" t="s">
        <v>23362</v>
      </c>
      <c r="V12450" s="312">
        <v>23755.03</v>
      </c>
      <c r="X12450" s="267" t="s">
        <v>53683</v>
      </c>
      <c r="Y12450" s="268">
        <v>102251.46</v>
      </c>
      <c r="AA12450" s="229" t="s">
        <v>35589</v>
      </c>
      <c r="AB12450" s="230">
        <v>2259</v>
      </c>
      <c r="AD12450" s="209" t="s">
        <v>26382</v>
      </c>
      <c r="AE12450" s="210">
        <v>63956.66</v>
      </c>
      <c r="AF12450" s="93"/>
      <c r="AG12450" s="93"/>
      <c r="AH12450" s="93"/>
    </row>
    <row r="12451" spans="21:34" x14ac:dyDescent="0.3">
      <c r="U12451" s="311" t="s">
        <v>23363</v>
      </c>
      <c r="V12451" s="312">
        <v>114159.87</v>
      </c>
      <c r="X12451" s="267" t="s">
        <v>34109</v>
      </c>
      <c r="Y12451" s="268">
        <v>17500</v>
      </c>
      <c r="AA12451" s="229" t="s">
        <v>42891</v>
      </c>
      <c r="AB12451" s="230">
        <v>8446.36</v>
      </c>
      <c r="AD12451" s="209" t="s">
        <v>26383</v>
      </c>
      <c r="AE12451" s="210">
        <v>715</v>
      </c>
      <c r="AF12451" s="93"/>
      <c r="AG12451" s="93"/>
      <c r="AH12451" s="93"/>
    </row>
    <row r="12452" spans="21:34" x14ac:dyDescent="0.3">
      <c r="U12452" s="311" t="s">
        <v>23365</v>
      </c>
      <c r="V12452" s="312">
        <v>7265.03</v>
      </c>
      <c r="X12452" s="267" t="s">
        <v>49144</v>
      </c>
      <c r="Y12452" s="268">
        <v>-10958</v>
      </c>
      <c r="AA12452" s="229" t="s">
        <v>47232</v>
      </c>
      <c r="AB12452" s="230">
        <v>36281.25</v>
      </c>
      <c r="AD12452" s="209" t="s">
        <v>26384</v>
      </c>
      <c r="AE12452" s="210">
        <v>2961.92</v>
      </c>
      <c r="AF12452" s="93"/>
      <c r="AG12452" s="93"/>
      <c r="AH12452" s="93"/>
    </row>
    <row r="12453" spans="21:34" x14ac:dyDescent="0.3">
      <c r="U12453" s="311" t="s">
        <v>36457</v>
      </c>
      <c r="V12453" s="312">
        <v>1143</v>
      </c>
      <c r="X12453" s="267" t="s">
        <v>60091</v>
      </c>
      <c r="Y12453" s="268">
        <v>9130</v>
      </c>
      <c r="AA12453" s="229" t="s">
        <v>47233</v>
      </c>
      <c r="AB12453" s="230">
        <v>2775.51</v>
      </c>
      <c r="AD12453" s="209" t="s">
        <v>26385</v>
      </c>
      <c r="AE12453" s="210">
        <v>85073.51</v>
      </c>
      <c r="AF12453" s="93"/>
      <c r="AG12453" s="93"/>
      <c r="AH12453" s="93"/>
    </row>
    <row r="12454" spans="21:34" x14ac:dyDescent="0.3">
      <c r="U12454" s="311" t="s">
        <v>13869</v>
      </c>
      <c r="V12454" s="312">
        <v>24982.38</v>
      </c>
      <c r="X12454" s="267" t="s">
        <v>57833</v>
      </c>
      <c r="Y12454" s="268">
        <v>121197.39</v>
      </c>
      <c r="AA12454" s="229" t="s">
        <v>53619</v>
      </c>
      <c r="AB12454" s="230">
        <v>17257.5</v>
      </c>
      <c r="AD12454" s="209" t="s">
        <v>26386</v>
      </c>
      <c r="AE12454" s="210">
        <v>27150</v>
      </c>
      <c r="AF12454" s="93"/>
      <c r="AG12454" s="93"/>
      <c r="AH12454" s="93"/>
    </row>
    <row r="12455" spans="21:34" x14ac:dyDescent="0.3">
      <c r="U12455" s="311" t="s">
        <v>13870</v>
      </c>
      <c r="V12455" s="312">
        <v>106248.28</v>
      </c>
      <c r="X12455" s="267" t="s">
        <v>57834</v>
      </c>
      <c r="Y12455" s="268">
        <v>9271.58</v>
      </c>
      <c r="AA12455" s="229" t="s">
        <v>53620</v>
      </c>
      <c r="AB12455" s="230">
        <v>10080</v>
      </c>
      <c r="AD12455" s="209" t="s">
        <v>26387</v>
      </c>
      <c r="AE12455" s="210">
        <v>28246.62</v>
      </c>
      <c r="AF12455" s="93"/>
      <c r="AG12455" s="93"/>
      <c r="AH12455" s="93"/>
    </row>
    <row r="12456" spans="21:34" x14ac:dyDescent="0.3">
      <c r="U12456" s="311" t="s">
        <v>23367</v>
      </c>
      <c r="V12456" s="312">
        <v>88151.18</v>
      </c>
      <c r="X12456" s="267" t="s">
        <v>57835</v>
      </c>
      <c r="Y12456" s="268">
        <v>29693.37</v>
      </c>
      <c r="AA12456" s="229" t="s">
        <v>53621</v>
      </c>
      <c r="AB12456" s="230">
        <v>7500</v>
      </c>
      <c r="AD12456" s="209" t="s">
        <v>26388</v>
      </c>
      <c r="AE12456" s="210">
        <v>313302.98</v>
      </c>
      <c r="AF12456" s="93"/>
      <c r="AG12456" s="93"/>
      <c r="AH12456" s="93"/>
    </row>
    <row r="12457" spans="21:34" x14ac:dyDescent="0.3">
      <c r="U12457" s="311" t="s">
        <v>36459</v>
      </c>
      <c r="V12457" s="312">
        <v>2533.0100000000002</v>
      </c>
      <c r="X12457" s="267" t="s">
        <v>53685</v>
      </c>
      <c r="Y12457" s="268">
        <v>935.7</v>
      </c>
      <c r="AA12457" s="229" t="s">
        <v>53622</v>
      </c>
      <c r="AB12457" s="230">
        <v>2091.34</v>
      </c>
      <c r="AD12457" s="209" t="s">
        <v>26389</v>
      </c>
      <c r="AE12457" s="210">
        <v>8123.96</v>
      </c>
      <c r="AF12457" s="93"/>
      <c r="AG12457" s="93"/>
      <c r="AH12457" s="93"/>
    </row>
    <row r="12458" spans="21:34" x14ac:dyDescent="0.3">
      <c r="U12458" s="311" t="s">
        <v>23368</v>
      </c>
      <c r="V12458" s="312">
        <v>19004.2</v>
      </c>
      <c r="X12458" s="267" t="s">
        <v>53686</v>
      </c>
      <c r="Y12458" s="268">
        <v>27326.97</v>
      </c>
      <c r="AA12458" s="229" t="s">
        <v>53623</v>
      </c>
      <c r="AB12458" s="230">
        <v>564.91</v>
      </c>
      <c r="AD12458" s="209" t="s">
        <v>26390</v>
      </c>
      <c r="AE12458" s="210">
        <v>8123.62</v>
      </c>
      <c r="AF12458" s="93"/>
      <c r="AG12458" s="93"/>
      <c r="AH12458" s="93"/>
    </row>
    <row r="12459" spans="21:34" x14ac:dyDescent="0.3">
      <c r="U12459" s="311" t="s">
        <v>23369</v>
      </c>
      <c r="V12459" s="312">
        <v>150079.81</v>
      </c>
      <c r="X12459" s="267" t="s">
        <v>63369</v>
      </c>
      <c r="Y12459" s="268">
        <v>-48</v>
      </c>
      <c r="AA12459" s="229" t="s">
        <v>47234</v>
      </c>
      <c r="AB12459" s="230">
        <v>18000</v>
      </c>
      <c r="AD12459" s="209" t="s">
        <v>26391</v>
      </c>
      <c r="AE12459" s="210">
        <v>2933.7</v>
      </c>
      <c r="AF12459" s="93"/>
      <c r="AG12459" s="93"/>
      <c r="AH12459" s="93"/>
    </row>
    <row r="12460" spans="21:34" x14ac:dyDescent="0.3">
      <c r="U12460" s="311" t="s">
        <v>23370</v>
      </c>
      <c r="V12460" s="312">
        <v>-6564.75</v>
      </c>
      <c r="X12460" s="267" t="s">
        <v>57836</v>
      </c>
      <c r="Y12460" s="268">
        <v>6711.5</v>
      </c>
      <c r="AA12460" s="229" t="s">
        <v>47235</v>
      </c>
      <c r="AB12460" s="230">
        <v>1377</v>
      </c>
      <c r="AD12460" s="209" t="s">
        <v>26392</v>
      </c>
      <c r="AE12460" s="210">
        <v>458.96</v>
      </c>
      <c r="AF12460" s="93"/>
      <c r="AG12460" s="93"/>
      <c r="AH12460" s="93"/>
    </row>
    <row r="12461" spans="21:34" x14ac:dyDescent="0.3">
      <c r="U12461" s="311" t="s">
        <v>36460</v>
      </c>
      <c r="V12461" s="312">
        <v>218781.3</v>
      </c>
      <c r="X12461" s="267" t="s">
        <v>57837</v>
      </c>
      <c r="Y12461" s="268">
        <v>513.41999999999996</v>
      </c>
      <c r="AA12461" s="229" t="s">
        <v>42892</v>
      </c>
      <c r="AB12461" s="230">
        <v>48475.98</v>
      </c>
      <c r="AD12461" s="209" t="s">
        <v>26393</v>
      </c>
      <c r="AE12461" s="210">
        <v>32077.9</v>
      </c>
      <c r="AF12461" s="93"/>
      <c r="AG12461" s="93"/>
      <c r="AH12461" s="93"/>
    </row>
    <row r="12462" spans="21:34" x14ac:dyDescent="0.3">
      <c r="U12462" s="311" t="s">
        <v>47544</v>
      </c>
      <c r="V12462" s="312">
        <v>137006.45000000001</v>
      </c>
      <c r="X12462" s="267" t="s">
        <v>57838</v>
      </c>
      <c r="Y12462" s="268">
        <v>1644.32</v>
      </c>
      <c r="AA12462" s="229" t="s">
        <v>26877</v>
      </c>
      <c r="AB12462" s="230">
        <v>90.87</v>
      </c>
      <c r="AD12462" s="209" t="s">
        <v>26394</v>
      </c>
      <c r="AE12462" s="210">
        <v>3083.14</v>
      </c>
      <c r="AF12462" s="93"/>
      <c r="AG12462" s="93"/>
      <c r="AH12462" s="93"/>
    </row>
    <row r="12463" spans="21:34" x14ac:dyDescent="0.3">
      <c r="U12463" s="311" t="s">
        <v>69557</v>
      </c>
      <c r="V12463" s="312">
        <v>15369.87</v>
      </c>
      <c r="X12463" s="267" t="s">
        <v>53688</v>
      </c>
      <c r="Y12463" s="268">
        <v>6380</v>
      </c>
      <c r="AA12463" s="229" t="s">
        <v>26878</v>
      </c>
      <c r="AB12463" s="230">
        <v>3210.38</v>
      </c>
      <c r="AD12463" s="209" t="s">
        <v>26395</v>
      </c>
      <c r="AE12463" s="210">
        <v>97026.13</v>
      </c>
      <c r="AF12463" s="93"/>
      <c r="AG12463" s="93"/>
      <c r="AH12463" s="93"/>
    </row>
    <row r="12464" spans="21:34" x14ac:dyDescent="0.3">
      <c r="U12464" s="311" t="s">
        <v>40823</v>
      </c>
      <c r="V12464" s="312">
        <v>119495.16</v>
      </c>
      <c r="X12464" s="267" t="s">
        <v>53689</v>
      </c>
      <c r="Y12464" s="268">
        <v>1496</v>
      </c>
      <c r="AA12464" s="229" t="s">
        <v>26879</v>
      </c>
      <c r="AB12464" s="230">
        <v>10509.59</v>
      </c>
      <c r="AD12464" s="209" t="s">
        <v>26396</v>
      </c>
      <c r="AE12464" s="210">
        <v>2595.83</v>
      </c>
      <c r="AF12464" s="93"/>
      <c r="AG12464" s="93"/>
      <c r="AH12464" s="93"/>
    </row>
    <row r="12465" spans="21:34" x14ac:dyDescent="0.3">
      <c r="U12465" s="311" t="s">
        <v>33837</v>
      </c>
      <c r="V12465" s="312">
        <v>52759.74</v>
      </c>
      <c r="X12465" s="267" t="s">
        <v>53690</v>
      </c>
      <c r="Y12465" s="268">
        <v>2176.86</v>
      </c>
      <c r="AA12465" s="229" t="s">
        <v>42893</v>
      </c>
      <c r="AB12465" s="230">
        <v>4426.18</v>
      </c>
      <c r="AD12465" s="209" t="s">
        <v>26397</v>
      </c>
      <c r="AE12465" s="210">
        <v>10775.55</v>
      </c>
      <c r="AF12465" s="93"/>
      <c r="AG12465" s="93"/>
      <c r="AH12465" s="93"/>
    </row>
    <row r="12466" spans="21:34" x14ac:dyDescent="0.3">
      <c r="U12466" s="311" t="s">
        <v>35274</v>
      </c>
      <c r="V12466" s="312">
        <v>4987674.67</v>
      </c>
      <c r="X12466" s="267" t="s">
        <v>53691</v>
      </c>
      <c r="Y12466" s="268">
        <v>2479.94</v>
      </c>
      <c r="AA12466" s="229" t="s">
        <v>26880</v>
      </c>
      <c r="AB12466" s="230">
        <v>452</v>
      </c>
      <c r="AD12466" s="209" t="s">
        <v>26398</v>
      </c>
      <c r="AE12466" s="210">
        <v>35067.919999999998</v>
      </c>
      <c r="AF12466" s="93"/>
      <c r="AG12466" s="93"/>
      <c r="AH12466" s="93"/>
    </row>
    <row r="12467" spans="21:34" x14ac:dyDescent="0.3">
      <c r="U12467" s="311" t="s">
        <v>23483</v>
      </c>
      <c r="V12467" s="312">
        <v>1108.1400000000001</v>
      </c>
      <c r="X12467" s="267" t="s">
        <v>63370</v>
      </c>
      <c r="Y12467" s="268">
        <v>-16</v>
      </c>
      <c r="AA12467" s="229" t="s">
        <v>42894</v>
      </c>
      <c r="AB12467" s="230">
        <v>18482.28</v>
      </c>
      <c r="AD12467" s="209" t="s">
        <v>26399</v>
      </c>
      <c r="AE12467" s="210">
        <v>84105.43</v>
      </c>
      <c r="AF12467" s="93"/>
      <c r="AG12467" s="93"/>
      <c r="AH12467" s="93"/>
    </row>
    <row r="12468" spans="21:34" x14ac:dyDescent="0.3">
      <c r="U12468" s="311" t="s">
        <v>23484</v>
      </c>
      <c r="V12468" s="312">
        <v>2532332.71</v>
      </c>
      <c r="X12468" s="267" t="s">
        <v>55385</v>
      </c>
      <c r="Y12468" s="268">
        <v>2089933.66</v>
      </c>
      <c r="AA12468" s="229" t="s">
        <v>42895</v>
      </c>
      <c r="AB12468" s="230">
        <v>16317.33</v>
      </c>
      <c r="AD12468" s="209" t="s">
        <v>26400</v>
      </c>
      <c r="AE12468" s="210">
        <v>4871.5200000000004</v>
      </c>
      <c r="AF12468" s="93"/>
      <c r="AG12468" s="93"/>
      <c r="AH12468" s="93"/>
    </row>
    <row r="12469" spans="21:34" x14ac:dyDescent="0.3">
      <c r="U12469" s="311" t="s">
        <v>58059</v>
      </c>
      <c r="V12469" s="312">
        <v>108712.58</v>
      </c>
      <c r="X12469" s="267" t="s">
        <v>57839</v>
      </c>
      <c r="Y12469" s="268">
        <v>4199.9399999999996</v>
      </c>
      <c r="AA12469" s="229" t="s">
        <v>14167</v>
      </c>
      <c r="AB12469" s="230">
        <v>154305.04999999999</v>
      </c>
      <c r="AD12469" s="209" t="s">
        <v>26401</v>
      </c>
      <c r="AE12469" s="210">
        <v>1289.44</v>
      </c>
      <c r="AF12469" s="93"/>
      <c r="AG12469" s="93"/>
      <c r="AH12469" s="93"/>
    </row>
    <row r="12470" spans="21:34" x14ac:dyDescent="0.3">
      <c r="U12470" s="311" t="s">
        <v>23485</v>
      </c>
      <c r="V12470" s="312">
        <v>197568.39</v>
      </c>
      <c r="X12470" s="267" t="s">
        <v>53692</v>
      </c>
      <c r="Y12470" s="268">
        <v>558618.42000000004</v>
      </c>
      <c r="AA12470" s="229" t="s">
        <v>14168</v>
      </c>
      <c r="AB12470" s="230">
        <v>14466.55</v>
      </c>
      <c r="AD12470" s="209" t="s">
        <v>26402</v>
      </c>
      <c r="AE12470" s="210">
        <v>126</v>
      </c>
      <c r="AF12470" s="93"/>
      <c r="AG12470" s="93"/>
      <c r="AH12470" s="93"/>
    </row>
    <row r="12471" spans="21:34" x14ac:dyDescent="0.3">
      <c r="U12471" s="311" t="s">
        <v>23486</v>
      </c>
      <c r="V12471" s="312">
        <v>1155375.99</v>
      </c>
      <c r="X12471" s="267" t="s">
        <v>56553</v>
      </c>
      <c r="Y12471" s="268">
        <v>234038.14</v>
      </c>
      <c r="AA12471" s="229" t="s">
        <v>39666</v>
      </c>
      <c r="AB12471" s="230">
        <v>9769.1</v>
      </c>
      <c r="AD12471" s="209" t="s">
        <v>26403</v>
      </c>
      <c r="AE12471" s="210">
        <v>7580.48</v>
      </c>
      <c r="AF12471" s="93"/>
      <c r="AG12471" s="93"/>
      <c r="AH12471" s="93"/>
    </row>
    <row r="12472" spans="21:34" x14ac:dyDescent="0.3">
      <c r="U12472" s="311" t="s">
        <v>23488</v>
      </c>
      <c r="V12472" s="312">
        <v>1800924</v>
      </c>
      <c r="X12472" s="267" t="s">
        <v>55386</v>
      </c>
      <c r="Y12472" s="268">
        <v>858402.9</v>
      </c>
      <c r="AA12472" s="229" t="s">
        <v>14170</v>
      </c>
      <c r="AB12472" s="230">
        <v>1918.97</v>
      </c>
      <c r="AD12472" s="209" t="s">
        <v>26404</v>
      </c>
      <c r="AE12472" s="210">
        <v>20178.3</v>
      </c>
      <c r="AF12472" s="93"/>
      <c r="AG12472" s="93"/>
      <c r="AH12472" s="93"/>
    </row>
    <row r="12473" spans="21:34" x14ac:dyDescent="0.3">
      <c r="U12473" s="311" t="s">
        <v>23489</v>
      </c>
      <c r="V12473" s="312">
        <v>34823.33</v>
      </c>
      <c r="X12473" s="267" t="s">
        <v>57840</v>
      </c>
      <c r="Y12473" s="268">
        <v>11178.07</v>
      </c>
      <c r="AA12473" s="229" t="s">
        <v>14171</v>
      </c>
      <c r="AB12473" s="230">
        <v>35668.92</v>
      </c>
      <c r="AD12473" s="209" t="s">
        <v>26405</v>
      </c>
      <c r="AE12473" s="210">
        <v>1217.18</v>
      </c>
      <c r="AF12473" s="93"/>
      <c r="AG12473" s="93"/>
      <c r="AH12473" s="93"/>
    </row>
    <row r="12474" spans="21:34" x14ac:dyDescent="0.3">
      <c r="U12474" s="311" t="s">
        <v>23490</v>
      </c>
      <c r="V12474" s="312">
        <v>14975.51</v>
      </c>
      <c r="X12474" s="267" t="s">
        <v>55387</v>
      </c>
      <c r="Y12474" s="268">
        <v>4299.3999999999996</v>
      </c>
      <c r="AA12474" s="229" t="s">
        <v>26882</v>
      </c>
      <c r="AB12474" s="230">
        <v>40396.089999999997</v>
      </c>
      <c r="AD12474" s="209" t="s">
        <v>26406</v>
      </c>
      <c r="AE12474" s="210">
        <v>289440.07</v>
      </c>
      <c r="AF12474" s="93"/>
      <c r="AG12474" s="93"/>
      <c r="AH12474" s="93"/>
    </row>
    <row r="12475" spans="21:34" x14ac:dyDescent="0.3">
      <c r="U12475" s="311" t="s">
        <v>50706</v>
      </c>
      <c r="V12475" s="312">
        <v>58165.04</v>
      </c>
      <c r="X12475" s="267" t="s">
        <v>55388</v>
      </c>
      <c r="Y12475" s="268">
        <v>71931.070000000007</v>
      </c>
      <c r="AA12475" s="229" t="s">
        <v>26883</v>
      </c>
      <c r="AB12475" s="230">
        <v>93750.46</v>
      </c>
      <c r="AD12475" s="209" t="s">
        <v>26407</v>
      </c>
      <c r="AE12475" s="210">
        <v>37319.61</v>
      </c>
      <c r="AF12475" s="93"/>
      <c r="AG12475" s="93"/>
      <c r="AH12475" s="93"/>
    </row>
    <row r="12476" spans="21:34" x14ac:dyDescent="0.3">
      <c r="U12476" s="311" t="s">
        <v>23491</v>
      </c>
      <c r="V12476" s="312">
        <v>1533897.78</v>
      </c>
      <c r="X12476" s="267" t="s">
        <v>55389</v>
      </c>
      <c r="Y12476" s="268">
        <v>213586.96</v>
      </c>
      <c r="AA12476" s="229" t="s">
        <v>42896</v>
      </c>
      <c r="AB12476" s="230">
        <v>37401</v>
      </c>
      <c r="AD12476" s="209" t="s">
        <v>26408</v>
      </c>
      <c r="AE12476" s="210">
        <v>30482.46</v>
      </c>
      <c r="AF12476" s="93"/>
      <c r="AG12476" s="93"/>
      <c r="AH12476" s="93"/>
    </row>
    <row r="12477" spans="21:34" x14ac:dyDescent="0.3">
      <c r="U12477" s="311" t="s">
        <v>23492</v>
      </c>
      <c r="V12477" s="312">
        <v>25907.16</v>
      </c>
      <c r="X12477" s="267" t="s">
        <v>56554</v>
      </c>
      <c r="Y12477" s="268">
        <v>37697.370000000003</v>
      </c>
      <c r="AA12477" s="229" t="s">
        <v>26886</v>
      </c>
      <c r="AB12477" s="230">
        <v>40688.85</v>
      </c>
      <c r="AD12477" s="209" t="s">
        <v>26409</v>
      </c>
      <c r="AE12477" s="210">
        <v>13711.94</v>
      </c>
      <c r="AF12477" s="93"/>
      <c r="AG12477" s="93"/>
      <c r="AH12477" s="93"/>
    </row>
    <row r="12478" spans="21:34" x14ac:dyDescent="0.3">
      <c r="U12478" s="311" t="s">
        <v>40824</v>
      </c>
      <c r="V12478" s="312">
        <v>11612670.48</v>
      </c>
      <c r="X12478" s="267" t="s">
        <v>57841</v>
      </c>
      <c r="Y12478" s="268">
        <v>52213.27</v>
      </c>
      <c r="AA12478" s="229" t="s">
        <v>26887</v>
      </c>
      <c r="AB12478" s="230">
        <v>16163.03</v>
      </c>
      <c r="AD12478" s="209" t="s">
        <v>26410</v>
      </c>
      <c r="AE12478" s="210">
        <v>51283.43</v>
      </c>
      <c r="AF12478" s="93"/>
      <c r="AG12478" s="93"/>
      <c r="AH12478" s="93"/>
    </row>
    <row r="12479" spans="21:34" x14ac:dyDescent="0.3">
      <c r="U12479" s="311" t="s">
        <v>23493</v>
      </c>
      <c r="V12479" s="312">
        <v>177581.56</v>
      </c>
      <c r="X12479" s="267" t="s">
        <v>64875</v>
      </c>
      <c r="Y12479" s="268">
        <v>102.46</v>
      </c>
      <c r="AA12479" s="229" t="s">
        <v>26888</v>
      </c>
      <c r="AB12479" s="230">
        <v>228.64</v>
      </c>
      <c r="AD12479" s="209" t="s">
        <v>26411</v>
      </c>
      <c r="AE12479" s="210">
        <v>109807.67999999999</v>
      </c>
      <c r="AF12479" s="93"/>
      <c r="AG12479" s="93"/>
      <c r="AH12479" s="93"/>
    </row>
    <row r="12480" spans="21:34" x14ac:dyDescent="0.3">
      <c r="U12480" s="311" t="s">
        <v>23495</v>
      </c>
      <c r="V12480" s="312">
        <v>1374345.71</v>
      </c>
      <c r="X12480" s="267" t="s">
        <v>55390</v>
      </c>
      <c r="Y12480" s="268">
        <v>36898.019999999997</v>
      </c>
      <c r="AA12480" s="229" t="s">
        <v>26889</v>
      </c>
      <c r="AB12480" s="230">
        <v>672.21</v>
      </c>
      <c r="AD12480" s="209" t="s">
        <v>26412</v>
      </c>
      <c r="AE12480" s="210">
        <v>24033.32</v>
      </c>
      <c r="AF12480" s="93"/>
      <c r="AG12480" s="93"/>
      <c r="AH12480" s="93"/>
    </row>
    <row r="12481" spans="21:34" x14ac:dyDescent="0.3">
      <c r="U12481" s="311" t="s">
        <v>36465</v>
      </c>
      <c r="V12481" s="312">
        <v>3736</v>
      </c>
      <c r="X12481" s="267" t="s">
        <v>55391</v>
      </c>
      <c r="Y12481" s="268">
        <v>515.23</v>
      </c>
      <c r="AA12481" s="229" t="s">
        <v>34068</v>
      </c>
      <c r="AB12481" s="230">
        <v>82.91</v>
      </c>
      <c r="AD12481" s="209" t="s">
        <v>26413</v>
      </c>
      <c r="AE12481" s="210">
        <v>77168.78</v>
      </c>
      <c r="AF12481" s="93"/>
      <c r="AG12481" s="93"/>
      <c r="AH12481" s="93"/>
    </row>
    <row r="12482" spans="21:34" x14ac:dyDescent="0.3">
      <c r="U12482" s="311" t="s">
        <v>40825</v>
      </c>
      <c r="V12482" s="312">
        <v>15287.5</v>
      </c>
      <c r="X12482" s="267" t="s">
        <v>55392</v>
      </c>
      <c r="Y12482" s="268">
        <v>838.25</v>
      </c>
      <c r="AA12482" s="229" t="s">
        <v>26890</v>
      </c>
      <c r="AB12482" s="230">
        <v>4424.3999999999996</v>
      </c>
      <c r="AD12482" s="209" t="s">
        <v>26414</v>
      </c>
      <c r="AE12482" s="210">
        <v>14725.59</v>
      </c>
      <c r="AF12482" s="93"/>
      <c r="AG12482" s="93"/>
      <c r="AH12482" s="93"/>
    </row>
    <row r="12483" spans="21:34" x14ac:dyDescent="0.3">
      <c r="U12483" s="311" t="s">
        <v>40826</v>
      </c>
      <c r="V12483" s="312">
        <v>3968.08</v>
      </c>
      <c r="X12483" s="267" t="s">
        <v>42908</v>
      </c>
      <c r="Y12483" s="268">
        <v>16200</v>
      </c>
      <c r="AA12483" s="229" t="s">
        <v>26891</v>
      </c>
      <c r="AB12483" s="230">
        <v>12524.35</v>
      </c>
      <c r="AD12483" s="209" t="s">
        <v>26415</v>
      </c>
      <c r="AE12483" s="210">
        <v>30676.5</v>
      </c>
      <c r="AF12483" s="93"/>
      <c r="AG12483" s="93"/>
      <c r="AH12483" s="93"/>
    </row>
    <row r="12484" spans="21:34" x14ac:dyDescent="0.3">
      <c r="U12484" s="311" t="s">
        <v>40827</v>
      </c>
      <c r="V12484" s="312">
        <v>453.47</v>
      </c>
      <c r="X12484" s="267" t="s">
        <v>55393</v>
      </c>
      <c r="Y12484" s="268">
        <v>373000.43</v>
      </c>
      <c r="AA12484" s="229" t="s">
        <v>26892</v>
      </c>
      <c r="AB12484" s="230">
        <v>17683.61</v>
      </c>
      <c r="AD12484" s="209" t="s">
        <v>26416</v>
      </c>
      <c r="AE12484" s="210">
        <v>360</v>
      </c>
      <c r="AF12484" s="93"/>
      <c r="AG12484" s="93"/>
      <c r="AH12484" s="93"/>
    </row>
    <row r="12485" spans="21:34" x14ac:dyDescent="0.3">
      <c r="U12485" s="311" t="s">
        <v>23496</v>
      </c>
      <c r="V12485" s="312">
        <v>259918.99</v>
      </c>
      <c r="X12485" s="267" t="s">
        <v>56555</v>
      </c>
      <c r="Y12485" s="268">
        <v>5111.42</v>
      </c>
      <c r="AA12485" s="229" t="s">
        <v>39667</v>
      </c>
      <c r="AB12485" s="230">
        <v>437193</v>
      </c>
      <c r="AD12485" s="209" t="s">
        <v>26417</v>
      </c>
      <c r="AE12485" s="210">
        <v>9196.66</v>
      </c>
      <c r="AF12485" s="93"/>
      <c r="AG12485" s="93"/>
      <c r="AH12485" s="93"/>
    </row>
    <row r="12486" spans="21:34" x14ac:dyDescent="0.3">
      <c r="U12486" s="311" t="s">
        <v>55622</v>
      </c>
      <c r="V12486" s="312">
        <v>916.14</v>
      </c>
      <c r="X12486" s="267" t="s">
        <v>58671</v>
      </c>
      <c r="Y12486" s="268">
        <v>13963.73</v>
      </c>
      <c r="AA12486" s="229" t="s">
        <v>42897</v>
      </c>
      <c r="AB12486" s="230">
        <v>264701</v>
      </c>
      <c r="AD12486" s="209" t="s">
        <v>26418</v>
      </c>
      <c r="AE12486" s="210">
        <v>6950.22</v>
      </c>
      <c r="AF12486" s="93"/>
      <c r="AG12486" s="93"/>
      <c r="AH12486" s="93"/>
    </row>
    <row r="12487" spans="21:34" x14ac:dyDescent="0.3">
      <c r="U12487" s="311" t="s">
        <v>23498</v>
      </c>
      <c r="V12487" s="312">
        <v>35147.06</v>
      </c>
      <c r="X12487" s="267" t="s">
        <v>62227</v>
      </c>
      <c r="Y12487" s="268">
        <v>9336.43</v>
      </c>
      <c r="AA12487" s="229" t="s">
        <v>45532</v>
      </c>
      <c r="AB12487" s="230">
        <v>2188890.8199999998</v>
      </c>
      <c r="AD12487" s="209" t="s">
        <v>26419</v>
      </c>
      <c r="AE12487" s="210">
        <v>2651.4</v>
      </c>
      <c r="AF12487" s="93"/>
      <c r="AG12487" s="93"/>
      <c r="AH12487" s="93"/>
    </row>
    <row r="12488" spans="21:34" x14ac:dyDescent="0.3">
      <c r="U12488" s="311" t="s">
        <v>33838</v>
      </c>
      <c r="V12488" s="312">
        <v>3409410.76</v>
      </c>
      <c r="X12488" s="267" t="s">
        <v>55394</v>
      </c>
      <c r="Y12488" s="268">
        <v>146582.96</v>
      </c>
      <c r="AA12488" s="229" t="s">
        <v>45533</v>
      </c>
      <c r="AB12488" s="230">
        <v>167221</v>
      </c>
      <c r="AD12488" s="209" t="s">
        <v>26420</v>
      </c>
      <c r="AE12488" s="210">
        <v>47977.88</v>
      </c>
      <c r="AF12488" s="93"/>
      <c r="AG12488" s="93"/>
      <c r="AH12488" s="93"/>
    </row>
    <row r="12489" spans="21:34" x14ac:dyDescent="0.3">
      <c r="U12489" s="311" t="s">
        <v>23500</v>
      </c>
      <c r="V12489" s="312">
        <v>1444196.36</v>
      </c>
      <c r="X12489" s="267" t="s">
        <v>55395</v>
      </c>
      <c r="Y12489" s="268">
        <v>440550.91</v>
      </c>
      <c r="AA12489" s="229" t="s">
        <v>26897</v>
      </c>
      <c r="AB12489" s="230">
        <v>20943.599999999999</v>
      </c>
      <c r="AD12489" s="209" t="s">
        <v>26421</v>
      </c>
      <c r="AE12489" s="210">
        <v>6136.94</v>
      </c>
      <c r="AF12489" s="93"/>
      <c r="AG12489" s="93"/>
      <c r="AH12489" s="93"/>
    </row>
    <row r="12490" spans="21:34" x14ac:dyDescent="0.3">
      <c r="U12490" s="311" t="s">
        <v>58060</v>
      </c>
      <c r="V12490" s="312">
        <v>5180629.7300000004</v>
      </c>
      <c r="X12490" s="267" t="s">
        <v>55396</v>
      </c>
      <c r="Y12490" s="268">
        <v>10930.86</v>
      </c>
      <c r="AA12490" s="229" t="s">
        <v>26898</v>
      </c>
      <c r="AB12490" s="230">
        <v>325844.28999999998</v>
      </c>
      <c r="AD12490" s="209" t="s">
        <v>26422</v>
      </c>
      <c r="AE12490" s="210">
        <v>46715.03</v>
      </c>
      <c r="AF12490" s="93"/>
      <c r="AG12490" s="93"/>
      <c r="AH12490" s="93"/>
    </row>
    <row r="12491" spans="21:34" x14ac:dyDescent="0.3">
      <c r="U12491" s="311" t="s">
        <v>23501</v>
      </c>
      <c r="V12491" s="312">
        <v>53534.32</v>
      </c>
      <c r="X12491" s="267" t="s">
        <v>42909</v>
      </c>
      <c r="Y12491" s="268">
        <v>379939.37</v>
      </c>
      <c r="AA12491" s="229" t="s">
        <v>26899</v>
      </c>
      <c r="AB12491" s="230">
        <v>253573.42</v>
      </c>
      <c r="AD12491" s="209" t="s">
        <v>26423</v>
      </c>
      <c r="AE12491" s="210">
        <v>94514.27</v>
      </c>
      <c r="AF12491" s="93"/>
      <c r="AG12491" s="93"/>
      <c r="AH12491" s="93"/>
    </row>
    <row r="12492" spans="21:34" x14ac:dyDescent="0.3">
      <c r="U12492" s="311" t="s">
        <v>23502</v>
      </c>
      <c r="V12492" s="312">
        <v>500</v>
      </c>
      <c r="X12492" s="267" t="s">
        <v>48244</v>
      </c>
      <c r="Y12492" s="268">
        <v>1156978.1200000001</v>
      </c>
      <c r="AA12492" s="229" t="s">
        <v>26900</v>
      </c>
      <c r="AB12492" s="230">
        <v>95839.82</v>
      </c>
      <c r="AD12492" s="209" t="s">
        <v>26424</v>
      </c>
      <c r="AE12492" s="210">
        <v>6089.37</v>
      </c>
      <c r="AF12492" s="93"/>
      <c r="AG12492" s="93"/>
      <c r="AH12492" s="93"/>
    </row>
    <row r="12493" spans="21:34" x14ac:dyDescent="0.3">
      <c r="U12493" s="311" t="s">
        <v>23503</v>
      </c>
      <c r="V12493" s="312">
        <v>66667.64</v>
      </c>
      <c r="X12493" s="267" t="s">
        <v>55397</v>
      </c>
      <c r="Y12493" s="268">
        <v>625057.99</v>
      </c>
      <c r="AA12493" s="229" t="s">
        <v>26901</v>
      </c>
      <c r="AB12493" s="230">
        <v>62332.94</v>
      </c>
      <c r="AD12493" s="209" t="s">
        <v>26425</v>
      </c>
      <c r="AE12493" s="210">
        <v>363980.64</v>
      </c>
      <c r="AF12493" s="93"/>
      <c r="AG12493" s="93"/>
      <c r="AH12493" s="93"/>
    </row>
    <row r="12494" spans="21:34" x14ac:dyDescent="0.3">
      <c r="U12494" s="311" t="s">
        <v>23504</v>
      </c>
      <c r="V12494" s="312">
        <v>3597771.92</v>
      </c>
      <c r="X12494" s="267" t="s">
        <v>59815</v>
      </c>
      <c r="Y12494" s="268">
        <v>2912</v>
      </c>
      <c r="AA12494" s="229" t="s">
        <v>48234</v>
      </c>
      <c r="AB12494" s="230">
        <v>-26915.33</v>
      </c>
      <c r="AD12494" s="209" t="s">
        <v>26426</v>
      </c>
      <c r="AE12494" s="210">
        <v>811469.78</v>
      </c>
      <c r="AF12494" s="93"/>
      <c r="AG12494" s="93"/>
      <c r="AH12494" s="93"/>
    </row>
    <row r="12495" spans="21:34" x14ac:dyDescent="0.3">
      <c r="U12495" s="311" t="s">
        <v>43288</v>
      </c>
      <c r="V12495" s="312">
        <v>1087630.2</v>
      </c>
      <c r="X12495" s="267" t="s">
        <v>47247</v>
      </c>
      <c r="Y12495" s="268">
        <v>1497.88</v>
      </c>
      <c r="AA12495" s="229" t="s">
        <v>40607</v>
      </c>
      <c r="AB12495" s="230">
        <v>2370.4899999999998</v>
      </c>
      <c r="AD12495" s="209" t="s">
        <v>26427</v>
      </c>
      <c r="AE12495" s="210">
        <v>37560</v>
      </c>
      <c r="AF12495" s="93"/>
      <c r="AG12495" s="93"/>
      <c r="AH12495" s="93"/>
    </row>
    <row r="12496" spans="21:34" x14ac:dyDescent="0.3">
      <c r="U12496" s="311" t="s">
        <v>69558</v>
      </c>
      <c r="V12496" s="312">
        <v>15540</v>
      </c>
      <c r="X12496" s="267" t="s">
        <v>57842</v>
      </c>
      <c r="Y12496" s="268">
        <v>116330.06</v>
      </c>
      <c r="AA12496" s="229" t="s">
        <v>39442</v>
      </c>
      <c r="AB12496" s="230">
        <v>80437.509999999995</v>
      </c>
      <c r="AD12496" s="209" t="s">
        <v>26428</v>
      </c>
      <c r="AE12496" s="210">
        <v>173536.45</v>
      </c>
      <c r="AF12496" s="93"/>
      <c r="AG12496" s="93"/>
      <c r="AH12496" s="93"/>
    </row>
    <row r="12497" spans="21:34" x14ac:dyDescent="0.3">
      <c r="U12497" s="311" t="s">
        <v>47545</v>
      </c>
      <c r="V12497" s="312">
        <v>1227700.6100000001</v>
      </c>
      <c r="X12497" s="267" t="s">
        <v>53695</v>
      </c>
      <c r="Y12497" s="268">
        <v>1268145.29</v>
      </c>
      <c r="AA12497" s="229" t="s">
        <v>36668</v>
      </c>
      <c r="AB12497" s="230">
        <v>845.79</v>
      </c>
      <c r="AD12497" s="209" t="s">
        <v>26429</v>
      </c>
      <c r="AE12497" s="210">
        <v>23219</v>
      </c>
      <c r="AF12497" s="93"/>
      <c r="AG12497" s="93"/>
      <c r="AH12497" s="93"/>
    </row>
    <row r="12498" spans="21:34" x14ac:dyDescent="0.3">
      <c r="U12498" s="311" t="s">
        <v>23505</v>
      </c>
      <c r="V12498" s="312">
        <v>-1846.71</v>
      </c>
      <c r="X12498" s="267" t="s">
        <v>59435</v>
      </c>
      <c r="Y12498" s="268">
        <v>2398.94</v>
      </c>
      <c r="AA12498" s="229" t="s">
        <v>35590</v>
      </c>
      <c r="AB12498" s="230">
        <v>28700</v>
      </c>
      <c r="AD12498" s="209" t="s">
        <v>26430</v>
      </c>
      <c r="AE12498" s="210">
        <v>23390.43</v>
      </c>
      <c r="AF12498" s="93"/>
      <c r="AG12498" s="93"/>
      <c r="AH12498" s="93"/>
    </row>
    <row r="12499" spans="21:34" x14ac:dyDescent="0.3">
      <c r="U12499" s="311" t="s">
        <v>13881</v>
      </c>
      <c r="V12499" s="312">
        <v>3113742.24</v>
      </c>
      <c r="X12499" s="267" t="s">
        <v>64876</v>
      </c>
      <c r="Y12499" s="268">
        <v>9990.5</v>
      </c>
      <c r="AA12499" s="229" t="s">
        <v>53624</v>
      </c>
      <c r="AB12499" s="230">
        <v>48.78</v>
      </c>
      <c r="AD12499" s="209" t="s">
        <v>26431</v>
      </c>
      <c r="AE12499" s="210">
        <v>115423.27</v>
      </c>
      <c r="AF12499" s="93"/>
      <c r="AG12499" s="93"/>
      <c r="AH12499" s="93"/>
    </row>
    <row r="12500" spans="21:34" x14ac:dyDescent="0.3">
      <c r="U12500" s="311" t="s">
        <v>13882</v>
      </c>
      <c r="V12500" s="312">
        <v>9418780.3300000001</v>
      </c>
      <c r="X12500" s="267" t="s">
        <v>64877</v>
      </c>
      <c r="Y12500" s="268">
        <v>1695.19</v>
      </c>
      <c r="AA12500" s="229" t="s">
        <v>42898</v>
      </c>
      <c r="AB12500" s="230">
        <v>24494.639999999999</v>
      </c>
      <c r="AD12500" s="209" t="s">
        <v>26432</v>
      </c>
      <c r="AE12500" s="210">
        <v>360325.41</v>
      </c>
      <c r="AF12500" s="93"/>
      <c r="AG12500" s="93"/>
      <c r="AH12500" s="93"/>
    </row>
    <row r="12501" spans="21:34" x14ac:dyDescent="0.3">
      <c r="U12501" s="311" t="s">
        <v>23506</v>
      </c>
      <c r="V12501" s="312">
        <v>2516621.9</v>
      </c>
      <c r="X12501" s="267" t="s">
        <v>50387</v>
      </c>
      <c r="Y12501" s="268">
        <v>22378.61</v>
      </c>
      <c r="AA12501" s="229" t="s">
        <v>39443</v>
      </c>
      <c r="AB12501" s="230">
        <v>30661.02</v>
      </c>
      <c r="AD12501" s="209" t="s">
        <v>26433</v>
      </c>
      <c r="AE12501" s="210">
        <v>91479.35</v>
      </c>
      <c r="AF12501" s="93"/>
      <c r="AG12501" s="93"/>
      <c r="AH12501" s="93"/>
    </row>
    <row r="12502" spans="21:34" x14ac:dyDescent="0.3">
      <c r="U12502" s="311" t="s">
        <v>23507</v>
      </c>
      <c r="V12502" s="312">
        <v>178500.37</v>
      </c>
      <c r="X12502" s="267" t="s">
        <v>56556</v>
      </c>
      <c r="Y12502" s="268">
        <v>179.96</v>
      </c>
      <c r="AA12502" s="229" t="s">
        <v>39444</v>
      </c>
      <c r="AB12502" s="230">
        <v>4223.13</v>
      </c>
      <c r="AD12502" s="209" t="s">
        <v>26434</v>
      </c>
      <c r="AE12502" s="210">
        <v>4488.2</v>
      </c>
      <c r="AF12502" s="93"/>
      <c r="AG12502" s="93"/>
      <c r="AH12502" s="93"/>
    </row>
    <row r="12503" spans="21:34" x14ac:dyDescent="0.3">
      <c r="U12503" s="311" t="s">
        <v>23508</v>
      </c>
      <c r="V12503" s="312">
        <v>2818.93</v>
      </c>
      <c r="X12503" s="267" t="s">
        <v>58672</v>
      </c>
      <c r="Y12503" s="268">
        <v>8625.43</v>
      </c>
      <c r="AA12503" s="229" t="s">
        <v>39445</v>
      </c>
      <c r="AB12503" s="230">
        <v>12438.45</v>
      </c>
      <c r="AD12503" s="209" t="s">
        <v>26435</v>
      </c>
      <c r="AE12503" s="210">
        <v>2140.65</v>
      </c>
      <c r="AF12503" s="93"/>
      <c r="AG12503" s="93"/>
      <c r="AH12503" s="93"/>
    </row>
    <row r="12504" spans="21:34" x14ac:dyDescent="0.3">
      <c r="U12504" s="311" t="s">
        <v>23509</v>
      </c>
      <c r="V12504" s="312">
        <v>22238466.079999998</v>
      </c>
      <c r="X12504" s="267" t="s">
        <v>53696</v>
      </c>
      <c r="Y12504" s="268">
        <v>85.64</v>
      </c>
      <c r="AA12504" s="229" t="s">
        <v>40608</v>
      </c>
      <c r="AB12504" s="230">
        <v>2117.89</v>
      </c>
      <c r="AD12504" s="209" t="s">
        <v>26436</v>
      </c>
      <c r="AE12504" s="210">
        <v>10027.91</v>
      </c>
      <c r="AF12504" s="93"/>
      <c r="AG12504" s="93"/>
      <c r="AH12504" s="93"/>
    </row>
    <row r="12505" spans="21:34" x14ac:dyDescent="0.3">
      <c r="U12505" s="311" t="s">
        <v>23510</v>
      </c>
      <c r="V12505" s="312">
        <v>3638741.95</v>
      </c>
      <c r="X12505" s="267" t="s">
        <v>50388</v>
      </c>
      <c r="Y12505" s="268">
        <v>1519.59</v>
      </c>
      <c r="AA12505" s="229" t="s">
        <v>47236</v>
      </c>
      <c r="AB12505" s="230">
        <v>602.98</v>
      </c>
      <c r="AD12505" s="209" t="s">
        <v>26437</v>
      </c>
      <c r="AE12505" s="210">
        <v>229445.41</v>
      </c>
      <c r="AF12505" s="93"/>
      <c r="AG12505" s="93"/>
      <c r="AH12505" s="93"/>
    </row>
    <row r="12506" spans="21:34" x14ac:dyDescent="0.3">
      <c r="U12506" s="311" t="s">
        <v>23511</v>
      </c>
      <c r="V12506" s="312">
        <v>15256.08</v>
      </c>
      <c r="X12506" s="267" t="s">
        <v>50389</v>
      </c>
      <c r="Y12506" s="268">
        <v>7661.06</v>
      </c>
      <c r="AA12506" s="229" t="s">
        <v>39446</v>
      </c>
      <c r="AB12506" s="230">
        <v>29971.4</v>
      </c>
      <c r="AD12506" s="209" t="s">
        <v>26438</v>
      </c>
      <c r="AE12506" s="210">
        <v>31222.560000000001</v>
      </c>
      <c r="AF12506" s="93"/>
      <c r="AG12506" s="93"/>
      <c r="AH12506" s="93"/>
    </row>
    <row r="12507" spans="21:34" x14ac:dyDescent="0.3">
      <c r="U12507" s="311" t="s">
        <v>23512</v>
      </c>
      <c r="V12507" s="312">
        <v>4098.9799999999996</v>
      </c>
      <c r="X12507" s="267" t="s">
        <v>50390</v>
      </c>
      <c r="Y12507" s="268">
        <v>7396.92</v>
      </c>
      <c r="AA12507" s="229" t="s">
        <v>53625</v>
      </c>
      <c r="AB12507" s="230">
        <v>24223.39</v>
      </c>
      <c r="AD12507" s="209" t="s">
        <v>26439</v>
      </c>
      <c r="AE12507" s="210">
        <v>656.46</v>
      </c>
      <c r="AF12507" s="93"/>
      <c r="AG12507" s="93"/>
      <c r="AH12507" s="93"/>
    </row>
    <row r="12508" spans="21:34" x14ac:dyDescent="0.3">
      <c r="U12508" s="311" t="s">
        <v>23513</v>
      </c>
      <c r="V12508" s="312">
        <v>6664792.4400000004</v>
      </c>
      <c r="X12508" s="267" t="s">
        <v>59816</v>
      </c>
      <c r="Y12508" s="268">
        <v>10</v>
      </c>
      <c r="AA12508" s="229" t="s">
        <v>42899</v>
      </c>
      <c r="AB12508" s="230">
        <v>3254.07</v>
      </c>
      <c r="AD12508" s="209" t="s">
        <v>26440</v>
      </c>
      <c r="AE12508" s="210">
        <v>31026.66</v>
      </c>
      <c r="AF12508" s="93"/>
      <c r="AG12508" s="93"/>
      <c r="AH12508" s="93"/>
    </row>
    <row r="12509" spans="21:34" x14ac:dyDescent="0.3">
      <c r="U12509" s="311" t="s">
        <v>23514</v>
      </c>
      <c r="V12509" s="312">
        <v>279667.84999999998</v>
      </c>
      <c r="X12509" s="267" t="s">
        <v>53697</v>
      </c>
      <c r="Y12509" s="268">
        <v>416.2</v>
      </c>
      <c r="AA12509" s="229" t="s">
        <v>53626</v>
      </c>
      <c r="AB12509" s="230">
        <v>3000</v>
      </c>
      <c r="AD12509" s="209" t="s">
        <v>26441</v>
      </c>
      <c r="AE12509" s="210">
        <v>16241</v>
      </c>
      <c r="AF12509" s="93"/>
      <c r="AG12509" s="93"/>
      <c r="AH12509" s="93"/>
    </row>
    <row r="12510" spans="21:34" x14ac:dyDescent="0.3">
      <c r="U12510" s="311" t="s">
        <v>63507</v>
      </c>
      <c r="V12510" s="312">
        <v>402637.91</v>
      </c>
      <c r="X12510" s="267" t="s">
        <v>59202</v>
      </c>
      <c r="Y12510" s="268">
        <v>1022.39</v>
      </c>
      <c r="AA12510" s="229" t="s">
        <v>39447</v>
      </c>
      <c r="AB12510" s="230">
        <v>4481.2299999999996</v>
      </c>
      <c r="AD12510" s="209" t="s">
        <v>26442</v>
      </c>
      <c r="AE12510" s="210">
        <v>29554.86</v>
      </c>
      <c r="AF12510" s="93"/>
      <c r="AG12510" s="93"/>
      <c r="AH12510" s="93"/>
    </row>
    <row r="12511" spans="21:34" x14ac:dyDescent="0.3">
      <c r="U12511" s="311" t="s">
        <v>66829</v>
      </c>
      <c r="V12511" s="312">
        <v>23963.74</v>
      </c>
      <c r="X12511" s="267" t="s">
        <v>53698</v>
      </c>
      <c r="Y12511" s="268">
        <v>8607.99</v>
      </c>
      <c r="AA12511" s="229" t="s">
        <v>39448</v>
      </c>
      <c r="AB12511" s="230">
        <v>14159.84</v>
      </c>
      <c r="AD12511" s="209" t="s">
        <v>26443</v>
      </c>
      <c r="AE12511" s="210">
        <v>302360.53999999998</v>
      </c>
      <c r="AF12511" s="93"/>
      <c r="AG12511" s="93"/>
      <c r="AH12511" s="93"/>
    </row>
    <row r="12512" spans="21:34" x14ac:dyDescent="0.3">
      <c r="U12512" s="311" t="s">
        <v>47546</v>
      </c>
      <c r="V12512" s="312">
        <v>148.35</v>
      </c>
      <c r="X12512" s="267" t="s">
        <v>58330</v>
      </c>
      <c r="Y12512" s="268">
        <v>1437.92</v>
      </c>
      <c r="AA12512" s="229" t="s">
        <v>39449</v>
      </c>
      <c r="AB12512" s="230">
        <v>8818.24</v>
      </c>
      <c r="AD12512" s="209" t="s">
        <v>26444</v>
      </c>
      <c r="AE12512" s="210">
        <v>1757.26</v>
      </c>
      <c r="AF12512" s="93"/>
      <c r="AG12512" s="93"/>
      <c r="AH12512" s="93"/>
    </row>
    <row r="12513" spans="21:34" x14ac:dyDescent="0.3">
      <c r="U12513" s="311" t="s">
        <v>23516</v>
      </c>
      <c r="V12513" s="312">
        <v>10370072.49</v>
      </c>
      <c r="X12513" s="267" t="s">
        <v>63371</v>
      </c>
      <c r="Y12513" s="268">
        <v>-3</v>
      </c>
      <c r="AA12513" s="229" t="s">
        <v>40609</v>
      </c>
      <c r="AB12513" s="230">
        <v>2608.4299999999998</v>
      </c>
      <c r="AD12513" s="209" t="s">
        <v>26445</v>
      </c>
      <c r="AE12513" s="210">
        <v>3642.1</v>
      </c>
      <c r="AF12513" s="93"/>
      <c r="AG12513" s="93"/>
      <c r="AH12513" s="93"/>
    </row>
    <row r="12514" spans="21:34" x14ac:dyDescent="0.3">
      <c r="U12514" s="311" t="s">
        <v>65166</v>
      </c>
      <c r="V12514" s="312">
        <v>30929.08</v>
      </c>
      <c r="X12514" s="267" t="s">
        <v>49145</v>
      </c>
      <c r="Y12514" s="268">
        <v>4432</v>
      </c>
      <c r="AA12514" s="229" t="s">
        <v>35591</v>
      </c>
      <c r="AB12514" s="230">
        <v>34229.42</v>
      </c>
      <c r="AD12514" s="209" t="s">
        <v>26446</v>
      </c>
      <c r="AE12514" s="210">
        <v>93176.33</v>
      </c>
      <c r="AF12514" s="93"/>
      <c r="AG12514" s="93"/>
      <c r="AH12514" s="93"/>
    </row>
    <row r="12515" spans="21:34" x14ac:dyDescent="0.3">
      <c r="U12515" s="311" t="s">
        <v>23517</v>
      </c>
      <c r="V12515" s="312">
        <v>8141179.0300000003</v>
      </c>
      <c r="X12515" s="267" t="s">
        <v>49147</v>
      </c>
      <c r="Y12515" s="268">
        <v>331.22</v>
      </c>
      <c r="AA12515" s="229" t="s">
        <v>26906</v>
      </c>
      <c r="AB12515" s="230">
        <v>502701.33</v>
      </c>
      <c r="AD12515" s="209" t="s">
        <v>26447</v>
      </c>
      <c r="AE12515" s="210">
        <v>88681.36</v>
      </c>
      <c r="AF12515" s="93"/>
      <c r="AG12515" s="93"/>
      <c r="AH12515" s="93"/>
    </row>
    <row r="12516" spans="21:34" x14ac:dyDescent="0.3">
      <c r="U12516" s="311" t="s">
        <v>23518</v>
      </c>
      <c r="V12516" s="312">
        <v>523601.26</v>
      </c>
      <c r="X12516" s="267" t="s">
        <v>49148</v>
      </c>
      <c r="Y12516" s="268">
        <v>1085.8399999999999</v>
      </c>
      <c r="AA12516" s="229" t="s">
        <v>47237</v>
      </c>
      <c r="AB12516" s="230">
        <v>132.37</v>
      </c>
      <c r="AD12516" s="209" t="s">
        <v>26448</v>
      </c>
      <c r="AE12516" s="210">
        <v>76507.759999999995</v>
      </c>
      <c r="AF12516" s="93"/>
      <c r="AG12516" s="93"/>
      <c r="AH12516" s="93"/>
    </row>
    <row r="12517" spans="21:34" x14ac:dyDescent="0.3">
      <c r="U12517" s="311" t="s">
        <v>62983</v>
      </c>
      <c r="V12517" s="312">
        <v>1466066.02</v>
      </c>
      <c r="X12517" s="267" t="s">
        <v>49149</v>
      </c>
      <c r="Y12517" s="268">
        <v>58.97</v>
      </c>
      <c r="AA12517" s="229" t="s">
        <v>35592</v>
      </c>
      <c r="AB12517" s="230">
        <v>22383.8</v>
      </c>
      <c r="AD12517" s="209" t="s">
        <v>26449</v>
      </c>
      <c r="AE12517" s="210">
        <v>64121.47</v>
      </c>
      <c r="AF12517" s="93"/>
      <c r="AG12517" s="93"/>
      <c r="AH12517" s="93"/>
    </row>
    <row r="12518" spans="21:34" x14ac:dyDescent="0.3">
      <c r="U12518" s="311" t="s">
        <v>23519</v>
      </c>
      <c r="V12518" s="312">
        <v>15065.15</v>
      </c>
      <c r="X12518" s="267" t="s">
        <v>59817</v>
      </c>
      <c r="Y12518" s="268">
        <v>8</v>
      </c>
      <c r="AA12518" s="229" t="s">
        <v>26907</v>
      </c>
      <c r="AB12518" s="230">
        <v>83319.89</v>
      </c>
      <c r="AD12518" s="209" t="s">
        <v>26450</v>
      </c>
      <c r="AE12518" s="210">
        <v>366.85</v>
      </c>
      <c r="AF12518" s="93"/>
      <c r="AG12518" s="93"/>
      <c r="AH12518" s="93"/>
    </row>
    <row r="12519" spans="21:34" x14ac:dyDescent="0.3">
      <c r="U12519" s="311" t="s">
        <v>49388</v>
      </c>
      <c r="V12519" s="312">
        <v>781436.32</v>
      </c>
      <c r="X12519" s="267" t="s">
        <v>62228</v>
      </c>
      <c r="Y12519" s="268">
        <v>196.23</v>
      </c>
      <c r="AA12519" s="229" t="s">
        <v>26908</v>
      </c>
      <c r="AB12519" s="230">
        <v>84719.11</v>
      </c>
      <c r="AD12519" s="209" t="s">
        <v>26451</v>
      </c>
      <c r="AE12519" s="210">
        <v>524.1</v>
      </c>
      <c r="AF12519" s="93"/>
      <c r="AG12519" s="93"/>
      <c r="AH12519" s="93"/>
    </row>
    <row r="12520" spans="21:34" x14ac:dyDescent="0.3">
      <c r="U12520" s="311" t="s">
        <v>58774</v>
      </c>
      <c r="V12520" s="312">
        <v>26122.799999999999</v>
      </c>
      <c r="X12520" s="267" t="s">
        <v>59203</v>
      </c>
      <c r="Y12520" s="268">
        <v>38019.1</v>
      </c>
      <c r="AA12520" s="229" t="s">
        <v>26909</v>
      </c>
      <c r="AB12520" s="230">
        <v>4717.8900000000003</v>
      </c>
      <c r="AD12520" s="209" t="s">
        <v>26452</v>
      </c>
      <c r="AE12520" s="210">
        <v>39436.699999999997</v>
      </c>
      <c r="AF12520" s="93"/>
      <c r="AG12520" s="93"/>
      <c r="AH12520" s="93"/>
    </row>
    <row r="12521" spans="21:34" x14ac:dyDescent="0.3">
      <c r="U12521" s="311" t="s">
        <v>23520</v>
      </c>
      <c r="V12521" s="312">
        <v>523986.53</v>
      </c>
      <c r="X12521" s="267" t="s">
        <v>63793</v>
      </c>
      <c r="Y12521" s="268">
        <v>21.75</v>
      </c>
      <c r="AA12521" s="229" t="s">
        <v>26910</v>
      </c>
      <c r="AB12521" s="230">
        <v>39899.01</v>
      </c>
      <c r="AD12521" s="209" t="s">
        <v>26453</v>
      </c>
      <c r="AE12521" s="210">
        <v>133910.76999999999</v>
      </c>
      <c r="AF12521" s="93"/>
      <c r="AG12521" s="93"/>
      <c r="AH12521" s="93"/>
    </row>
    <row r="12522" spans="21:34" x14ac:dyDescent="0.3">
      <c r="U12522" s="311" t="s">
        <v>23521</v>
      </c>
      <c r="V12522" s="312">
        <v>470381.46</v>
      </c>
      <c r="X12522" s="267" t="s">
        <v>59204</v>
      </c>
      <c r="Y12522" s="268">
        <v>2910.3</v>
      </c>
      <c r="AA12522" s="229" t="s">
        <v>34069</v>
      </c>
      <c r="AB12522" s="230">
        <v>1001.14</v>
      </c>
      <c r="AD12522" s="209" t="s">
        <v>26454</v>
      </c>
      <c r="AE12522" s="210">
        <v>68799.92</v>
      </c>
      <c r="AF12522" s="93"/>
      <c r="AG12522" s="93"/>
      <c r="AH12522" s="93"/>
    </row>
    <row r="12523" spans="21:34" x14ac:dyDescent="0.3">
      <c r="U12523" s="311" t="s">
        <v>23522</v>
      </c>
      <c r="V12523" s="312">
        <v>2606039.46</v>
      </c>
      <c r="X12523" s="267" t="s">
        <v>59205</v>
      </c>
      <c r="Y12523" s="268">
        <v>9320.1</v>
      </c>
      <c r="AA12523" s="229" t="s">
        <v>26911</v>
      </c>
      <c r="AB12523" s="230">
        <v>11727.71</v>
      </c>
      <c r="AD12523" s="209" t="s">
        <v>26455</v>
      </c>
      <c r="AE12523" s="210">
        <v>7885.17</v>
      </c>
      <c r="AF12523" s="93"/>
      <c r="AG12523" s="93"/>
      <c r="AH12523" s="93"/>
    </row>
    <row r="12524" spans="21:34" x14ac:dyDescent="0.3">
      <c r="U12524" s="311" t="s">
        <v>23548</v>
      </c>
      <c r="V12524" s="312">
        <v>197862.05</v>
      </c>
      <c r="X12524" s="267" t="s">
        <v>62229</v>
      </c>
      <c r="Y12524" s="268">
        <v>8725.67</v>
      </c>
      <c r="AA12524" s="229" t="s">
        <v>36669</v>
      </c>
      <c r="AB12524" s="230">
        <v>87000</v>
      </c>
      <c r="AD12524" s="209" t="s">
        <v>26456</v>
      </c>
      <c r="AE12524" s="210">
        <v>21376.48</v>
      </c>
      <c r="AF12524" s="93"/>
      <c r="AG12524" s="93"/>
      <c r="AH12524" s="93"/>
    </row>
    <row r="12525" spans="21:34" x14ac:dyDescent="0.3">
      <c r="U12525" s="311" t="s">
        <v>23549</v>
      </c>
      <c r="V12525" s="312">
        <v>606052.06000000006</v>
      </c>
      <c r="X12525" s="267" t="s">
        <v>57843</v>
      </c>
      <c r="Y12525" s="268">
        <v>72880</v>
      </c>
      <c r="AA12525" s="229" t="s">
        <v>42900</v>
      </c>
      <c r="AB12525" s="230">
        <v>31375</v>
      </c>
      <c r="AD12525" s="209" t="s">
        <v>26457</v>
      </c>
      <c r="AE12525" s="210">
        <v>5962.12</v>
      </c>
      <c r="AF12525" s="93"/>
      <c r="AG12525" s="93"/>
      <c r="AH12525" s="93"/>
    </row>
    <row r="12526" spans="21:34" x14ac:dyDescent="0.3">
      <c r="U12526" s="311" t="s">
        <v>33843</v>
      </c>
      <c r="V12526" s="312">
        <v>103168.42</v>
      </c>
      <c r="X12526" s="267" t="s">
        <v>60719</v>
      </c>
      <c r="Y12526" s="268">
        <v>3993.96</v>
      </c>
      <c r="AA12526" s="229" t="s">
        <v>53627</v>
      </c>
      <c r="AB12526" s="230">
        <v>296922.73</v>
      </c>
      <c r="AD12526" s="209" t="s">
        <v>26458</v>
      </c>
      <c r="AE12526" s="210">
        <v>30911.96</v>
      </c>
      <c r="AF12526" s="93"/>
      <c r="AG12526" s="93"/>
      <c r="AH12526" s="93"/>
    </row>
    <row r="12527" spans="21:34" x14ac:dyDescent="0.3">
      <c r="U12527" s="311" t="s">
        <v>62893</v>
      </c>
      <c r="V12527" s="312">
        <v>40546.730000000003</v>
      </c>
      <c r="X12527" s="267" t="s">
        <v>60720</v>
      </c>
      <c r="Y12527" s="268">
        <v>294.45999999999998</v>
      </c>
      <c r="AA12527" s="229" t="s">
        <v>34070</v>
      </c>
      <c r="AB12527" s="230">
        <v>2052.7800000000002</v>
      </c>
      <c r="AD12527" s="209" t="s">
        <v>26459</v>
      </c>
      <c r="AE12527" s="210">
        <v>227859.36</v>
      </c>
      <c r="AF12527" s="93"/>
      <c r="AG12527" s="93"/>
      <c r="AH12527" s="93"/>
    </row>
    <row r="12528" spans="21:34" x14ac:dyDescent="0.3">
      <c r="U12528" s="311" t="s">
        <v>23553</v>
      </c>
      <c r="V12528" s="312">
        <v>68882.240000000005</v>
      </c>
      <c r="X12528" s="267" t="s">
        <v>60721</v>
      </c>
      <c r="Y12528" s="268">
        <v>978.54</v>
      </c>
      <c r="AA12528" s="229" t="s">
        <v>26914</v>
      </c>
      <c r="AB12528" s="230">
        <v>91966.34</v>
      </c>
      <c r="AD12528" s="209" t="s">
        <v>26460</v>
      </c>
      <c r="AE12528" s="210">
        <v>372.09</v>
      </c>
      <c r="AF12528" s="93"/>
      <c r="AG12528" s="93"/>
      <c r="AH12528" s="93"/>
    </row>
    <row r="12529" spans="21:34" x14ac:dyDescent="0.3">
      <c r="U12529" s="311" t="s">
        <v>13884</v>
      </c>
      <c r="V12529" s="312">
        <v>213510</v>
      </c>
      <c r="X12529" s="267" t="s">
        <v>57844</v>
      </c>
      <c r="Y12529" s="268">
        <v>5005.24</v>
      </c>
      <c r="AA12529" s="229" t="s">
        <v>34071</v>
      </c>
      <c r="AB12529" s="230">
        <v>84479.19</v>
      </c>
      <c r="AD12529" s="209" t="s">
        <v>26461</v>
      </c>
      <c r="AE12529" s="210">
        <v>79820</v>
      </c>
      <c r="AF12529" s="93"/>
      <c r="AG12529" s="93"/>
      <c r="AH12529" s="93"/>
    </row>
    <row r="12530" spans="21:34" x14ac:dyDescent="0.3">
      <c r="U12530" s="311" t="s">
        <v>23554</v>
      </c>
      <c r="V12530" s="312">
        <v>4885.16</v>
      </c>
      <c r="X12530" s="267" t="s">
        <v>27278</v>
      </c>
      <c r="Y12530" s="268">
        <v>59.99</v>
      </c>
      <c r="AA12530" s="229" t="s">
        <v>26915</v>
      </c>
      <c r="AB12530" s="230">
        <v>1094.4000000000001</v>
      </c>
      <c r="AD12530" s="209" t="s">
        <v>26462</v>
      </c>
      <c r="AE12530" s="210">
        <v>15060</v>
      </c>
      <c r="AF12530" s="93"/>
      <c r="AG12530" s="93"/>
      <c r="AH12530" s="93"/>
    </row>
    <row r="12531" spans="21:34" x14ac:dyDescent="0.3">
      <c r="U12531" s="311" t="s">
        <v>54441</v>
      </c>
      <c r="V12531" s="312">
        <v>4343.6499999999996</v>
      </c>
      <c r="X12531" s="267" t="s">
        <v>58331</v>
      </c>
      <c r="Y12531" s="268">
        <v>11461</v>
      </c>
      <c r="AA12531" s="229" t="s">
        <v>26916</v>
      </c>
      <c r="AB12531" s="230">
        <v>154696.71</v>
      </c>
      <c r="AD12531" s="209" t="s">
        <v>26463</v>
      </c>
      <c r="AE12531" s="210">
        <v>7507.41</v>
      </c>
      <c r="AF12531" s="93"/>
      <c r="AG12531" s="93"/>
      <c r="AH12531" s="93"/>
    </row>
    <row r="12532" spans="21:34" x14ac:dyDescent="0.3">
      <c r="U12532" s="311" t="s">
        <v>23555</v>
      </c>
      <c r="V12532" s="312">
        <v>825.36</v>
      </c>
      <c r="X12532" s="267" t="s">
        <v>27279</v>
      </c>
      <c r="Y12532" s="268">
        <v>877</v>
      </c>
      <c r="AA12532" s="229" t="s">
        <v>35593</v>
      </c>
      <c r="AB12532" s="230">
        <v>225656.06</v>
      </c>
      <c r="AD12532" s="209" t="s">
        <v>26464</v>
      </c>
      <c r="AE12532" s="210">
        <v>7861.02</v>
      </c>
      <c r="AF12532" s="93"/>
      <c r="AG12532" s="93"/>
      <c r="AH12532" s="93"/>
    </row>
    <row r="12533" spans="21:34" x14ac:dyDescent="0.3">
      <c r="U12533" s="311" t="s">
        <v>23556</v>
      </c>
      <c r="V12533" s="312">
        <v>16102.75</v>
      </c>
      <c r="X12533" s="267" t="s">
        <v>27280</v>
      </c>
      <c r="Y12533" s="268">
        <v>75.239999999999995</v>
      </c>
      <c r="AA12533" s="229" t="s">
        <v>39450</v>
      </c>
      <c r="AB12533" s="230">
        <v>717903.58</v>
      </c>
      <c r="AD12533" s="209" t="s">
        <v>26465</v>
      </c>
      <c r="AE12533" s="210">
        <v>80.67</v>
      </c>
      <c r="AF12533" s="93"/>
      <c r="AG12533" s="93"/>
      <c r="AH12533" s="93"/>
    </row>
    <row r="12534" spans="21:34" x14ac:dyDescent="0.3">
      <c r="U12534" s="311" t="s">
        <v>23592</v>
      </c>
      <c r="V12534" s="312">
        <v>20062.38</v>
      </c>
      <c r="X12534" s="267" t="s">
        <v>27282</v>
      </c>
      <c r="Y12534" s="268">
        <v>1894.8</v>
      </c>
      <c r="AA12534" s="229" t="s">
        <v>48235</v>
      </c>
      <c r="AB12534" s="230">
        <v>41657.46</v>
      </c>
      <c r="AD12534" s="209" t="s">
        <v>26466</v>
      </c>
      <c r="AE12534" s="210">
        <v>33354</v>
      </c>
      <c r="AF12534" s="93"/>
      <c r="AG12534" s="93"/>
      <c r="AH12534" s="93"/>
    </row>
    <row r="12535" spans="21:34" x14ac:dyDescent="0.3">
      <c r="U12535" s="311" t="s">
        <v>56822</v>
      </c>
      <c r="V12535" s="312">
        <v>7280</v>
      </c>
      <c r="X12535" s="267" t="s">
        <v>47249</v>
      </c>
      <c r="Y12535" s="268">
        <v>56602.26</v>
      </c>
      <c r="AA12535" s="229" t="s">
        <v>48236</v>
      </c>
      <c r="AB12535" s="230">
        <v>2028340.61</v>
      </c>
      <c r="AD12535" s="209" t="s">
        <v>26467</v>
      </c>
      <c r="AE12535" s="210">
        <v>8123.96</v>
      </c>
      <c r="AF12535" s="93"/>
      <c r="AG12535" s="93"/>
      <c r="AH12535" s="93"/>
    </row>
    <row r="12536" spans="21:34" x14ac:dyDescent="0.3">
      <c r="U12536" s="311" t="s">
        <v>39303</v>
      </c>
      <c r="V12536" s="312">
        <v>27114.94</v>
      </c>
      <c r="X12536" s="267" t="s">
        <v>27283</v>
      </c>
      <c r="Y12536" s="268">
        <v>4506.54</v>
      </c>
      <c r="AA12536" s="229" t="s">
        <v>40610</v>
      </c>
      <c r="AB12536" s="230">
        <v>810839</v>
      </c>
      <c r="AD12536" s="209" t="s">
        <v>26468</v>
      </c>
      <c r="AE12536" s="210">
        <v>23390.43</v>
      </c>
      <c r="AF12536" s="93"/>
      <c r="AG12536" s="93"/>
      <c r="AH12536" s="93"/>
    </row>
    <row r="12537" spans="21:34" x14ac:dyDescent="0.3">
      <c r="U12537" s="311" t="s">
        <v>43290</v>
      </c>
      <c r="V12537" s="312">
        <v>1280</v>
      </c>
      <c r="X12537" s="267" t="s">
        <v>62230</v>
      </c>
      <c r="Y12537" s="268">
        <v>8052.15</v>
      </c>
      <c r="AA12537" s="229" t="s">
        <v>53628</v>
      </c>
      <c r="AB12537" s="230">
        <v>2247.34</v>
      </c>
      <c r="AD12537" s="209" t="s">
        <v>26469</v>
      </c>
      <c r="AE12537" s="210">
        <v>484985.55</v>
      </c>
      <c r="AF12537" s="93"/>
      <c r="AG12537" s="93"/>
      <c r="AH12537" s="93"/>
    </row>
    <row r="12538" spans="21:34" x14ac:dyDescent="0.3">
      <c r="U12538" s="311" t="s">
        <v>63508</v>
      </c>
      <c r="V12538" s="312">
        <v>6276</v>
      </c>
      <c r="X12538" s="267" t="s">
        <v>35635</v>
      </c>
      <c r="Y12538" s="268">
        <v>62435.93</v>
      </c>
      <c r="AA12538" s="229" t="s">
        <v>53629</v>
      </c>
      <c r="AB12538" s="230">
        <v>30403.21</v>
      </c>
      <c r="AD12538" s="209" t="s">
        <v>26470</v>
      </c>
      <c r="AE12538" s="210">
        <v>360325.41</v>
      </c>
      <c r="AF12538" s="93"/>
      <c r="AG12538" s="93"/>
      <c r="AH12538" s="93"/>
    </row>
    <row r="12539" spans="21:34" x14ac:dyDescent="0.3">
      <c r="U12539" s="311" t="s">
        <v>46092</v>
      </c>
      <c r="V12539" s="312">
        <v>228675</v>
      </c>
      <c r="X12539" s="267" t="s">
        <v>53704</v>
      </c>
      <c r="Y12539" s="268">
        <v>61562.32</v>
      </c>
      <c r="AA12539" s="229" t="s">
        <v>53630</v>
      </c>
      <c r="AB12539" s="230">
        <v>7079.37</v>
      </c>
      <c r="AD12539" s="209" t="s">
        <v>26471</v>
      </c>
      <c r="AE12539" s="210">
        <v>177009.12</v>
      </c>
      <c r="AF12539" s="93"/>
      <c r="AG12539" s="93"/>
      <c r="AH12539" s="93"/>
    </row>
    <row r="12540" spans="21:34" x14ac:dyDescent="0.3">
      <c r="U12540" s="311" t="s">
        <v>56825</v>
      </c>
      <c r="V12540" s="312">
        <v>15680</v>
      </c>
      <c r="X12540" s="267" t="s">
        <v>35636</v>
      </c>
      <c r="Y12540" s="268">
        <v>8798.82</v>
      </c>
      <c r="AA12540" s="229" t="s">
        <v>53631</v>
      </c>
      <c r="AB12540" s="230">
        <v>182814.43</v>
      </c>
      <c r="AD12540" s="209" t="s">
        <v>26472</v>
      </c>
      <c r="AE12540" s="210">
        <v>34273.79</v>
      </c>
      <c r="AF12540" s="93"/>
      <c r="AG12540" s="93"/>
      <c r="AH12540" s="93"/>
    </row>
    <row r="12541" spans="21:34" x14ac:dyDescent="0.3">
      <c r="U12541" s="311" t="s">
        <v>69559</v>
      </c>
      <c r="V12541" s="312">
        <v>8000</v>
      </c>
      <c r="X12541" s="267" t="s">
        <v>49150</v>
      </c>
      <c r="Y12541" s="268">
        <v>10948.35</v>
      </c>
      <c r="AA12541" s="229" t="s">
        <v>53632</v>
      </c>
      <c r="AB12541" s="230">
        <v>16903.060000000001</v>
      </c>
      <c r="AD12541" s="209" t="s">
        <v>26473</v>
      </c>
      <c r="AE12541" s="210">
        <v>2140.65</v>
      </c>
      <c r="AF12541" s="93"/>
      <c r="AG12541" s="93"/>
      <c r="AH12541" s="93"/>
    </row>
    <row r="12542" spans="21:34" x14ac:dyDescent="0.3">
      <c r="U12542" s="311" t="s">
        <v>23595</v>
      </c>
      <c r="V12542" s="312">
        <v>23765.69</v>
      </c>
      <c r="X12542" s="267" t="s">
        <v>27284</v>
      </c>
      <c r="Y12542" s="268">
        <v>15887.55</v>
      </c>
      <c r="AA12542" s="229" t="s">
        <v>53633</v>
      </c>
      <c r="AB12542" s="230">
        <v>46387.05</v>
      </c>
      <c r="AD12542" s="209" t="s">
        <v>26474</v>
      </c>
      <c r="AE12542" s="210">
        <v>10027.91</v>
      </c>
      <c r="AF12542" s="93"/>
      <c r="AG12542" s="93"/>
      <c r="AH12542" s="93"/>
    </row>
    <row r="12543" spans="21:34" x14ac:dyDescent="0.3">
      <c r="U12543" s="311" t="s">
        <v>23596</v>
      </c>
      <c r="V12543" s="312">
        <v>16692.12</v>
      </c>
      <c r="X12543" s="267" t="s">
        <v>35637</v>
      </c>
      <c r="Y12543" s="268">
        <v>14570</v>
      </c>
      <c r="AA12543" s="229" t="s">
        <v>53634</v>
      </c>
      <c r="AB12543" s="230">
        <v>8423.5400000000009</v>
      </c>
      <c r="AD12543" s="209" t="s">
        <v>26475</v>
      </c>
      <c r="AE12543" s="210">
        <v>229445.41</v>
      </c>
      <c r="AF12543" s="93"/>
      <c r="AG12543" s="93"/>
      <c r="AH12543" s="93"/>
    </row>
    <row r="12544" spans="21:34" x14ac:dyDescent="0.3">
      <c r="U12544" s="311" t="s">
        <v>56826</v>
      </c>
      <c r="V12544" s="312">
        <v>2493.25</v>
      </c>
      <c r="X12544" s="267" t="s">
        <v>47250</v>
      </c>
      <c r="Y12544" s="268">
        <v>33055.9</v>
      </c>
      <c r="AA12544" s="229" t="s">
        <v>53635</v>
      </c>
      <c r="AB12544" s="230">
        <v>14212.17</v>
      </c>
      <c r="AD12544" s="209" t="s">
        <v>26476</v>
      </c>
      <c r="AE12544" s="210">
        <v>61899.06</v>
      </c>
      <c r="AF12544" s="93"/>
      <c r="AG12544" s="93"/>
      <c r="AH12544" s="93"/>
    </row>
    <row r="12545" spans="21:34" x14ac:dyDescent="0.3">
      <c r="U12545" s="311" t="s">
        <v>39304</v>
      </c>
      <c r="V12545" s="312">
        <v>459.36</v>
      </c>
      <c r="X12545" s="267" t="s">
        <v>61582</v>
      </c>
      <c r="Y12545" s="268">
        <v>2194.12</v>
      </c>
      <c r="AA12545" s="229" t="s">
        <v>53636</v>
      </c>
      <c r="AB12545" s="230">
        <v>1151.25</v>
      </c>
      <c r="AD12545" s="209" t="s">
        <v>26477</v>
      </c>
      <c r="AE12545" s="210">
        <v>656.46</v>
      </c>
      <c r="AF12545" s="93"/>
      <c r="AG12545" s="93"/>
      <c r="AH12545" s="93"/>
    </row>
    <row r="12546" spans="21:34" x14ac:dyDescent="0.3">
      <c r="U12546" s="311" t="s">
        <v>23597</v>
      </c>
      <c r="V12546" s="312">
        <v>71933.240000000005</v>
      </c>
      <c r="X12546" s="267" t="s">
        <v>55398</v>
      </c>
      <c r="Y12546" s="268">
        <v>14070</v>
      </c>
      <c r="AA12546" s="229" t="s">
        <v>53637</v>
      </c>
      <c r="AB12546" s="230">
        <v>1175.29</v>
      </c>
      <c r="AD12546" s="209" t="s">
        <v>26478</v>
      </c>
      <c r="AE12546" s="210">
        <v>39798.730000000003</v>
      </c>
      <c r="AF12546" s="93"/>
      <c r="AG12546" s="93"/>
      <c r="AH12546" s="93"/>
    </row>
    <row r="12547" spans="21:34" x14ac:dyDescent="0.3">
      <c r="U12547" s="311" t="s">
        <v>62895</v>
      </c>
      <c r="V12547" s="312">
        <v>7349.72</v>
      </c>
      <c r="X12547" s="267" t="s">
        <v>53705</v>
      </c>
      <c r="Y12547" s="268">
        <v>2816.27</v>
      </c>
      <c r="AA12547" s="229" t="s">
        <v>53638</v>
      </c>
      <c r="AB12547" s="230">
        <v>3412.67</v>
      </c>
      <c r="AD12547" s="209" t="s">
        <v>26479</v>
      </c>
      <c r="AE12547" s="210">
        <v>2933.7</v>
      </c>
      <c r="AF12547" s="93"/>
      <c r="AG12547" s="93"/>
      <c r="AH12547" s="93"/>
    </row>
    <row r="12548" spans="21:34" x14ac:dyDescent="0.3">
      <c r="U12548" s="311" t="s">
        <v>69560</v>
      </c>
      <c r="V12548" s="312">
        <v>9355.5</v>
      </c>
      <c r="X12548" s="267" t="s">
        <v>48245</v>
      </c>
      <c r="Y12548" s="268">
        <v>2401.27</v>
      </c>
      <c r="AA12548" s="229" t="s">
        <v>49133</v>
      </c>
      <c r="AB12548" s="230">
        <v>144</v>
      </c>
      <c r="AD12548" s="209" t="s">
        <v>26480</v>
      </c>
      <c r="AE12548" s="210">
        <v>16241</v>
      </c>
      <c r="AF12548" s="93"/>
      <c r="AG12548" s="93"/>
      <c r="AH12548" s="93"/>
    </row>
    <row r="12549" spans="21:34" x14ac:dyDescent="0.3">
      <c r="U12549" s="311" t="s">
        <v>23598</v>
      </c>
      <c r="V12549" s="312">
        <v>5184.0200000000004</v>
      </c>
      <c r="X12549" s="267" t="s">
        <v>63372</v>
      </c>
      <c r="Y12549" s="268">
        <v>17916.7</v>
      </c>
      <c r="AA12549" s="229" t="s">
        <v>50372</v>
      </c>
      <c r="AB12549" s="230">
        <v>2464.86</v>
      </c>
      <c r="AD12549" s="209" t="s">
        <v>26481</v>
      </c>
      <c r="AE12549" s="210">
        <v>30013.82</v>
      </c>
      <c r="AF12549" s="93"/>
      <c r="AG12549" s="93"/>
      <c r="AH12549" s="93"/>
    </row>
    <row r="12550" spans="21:34" x14ac:dyDescent="0.3">
      <c r="U12550" s="311" t="s">
        <v>23599</v>
      </c>
      <c r="V12550" s="312">
        <v>42713.33</v>
      </c>
      <c r="X12550" s="267" t="s">
        <v>59818</v>
      </c>
      <c r="Y12550" s="268">
        <v>59583.37</v>
      </c>
      <c r="AA12550" s="229" t="s">
        <v>50373</v>
      </c>
      <c r="AB12550" s="230">
        <v>54134.66</v>
      </c>
      <c r="AD12550" s="209" t="s">
        <v>26482</v>
      </c>
      <c r="AE12550" s="210">
        <v>302360.53999999998</v>
      </c>
      <c r="AF12550" s="93"/>
      <c r="AG12550" s="93"/>
      <c r="AH12550" s="93"/>
    </row>
    <row r="12551" spans="21:34" x14ac:dyDescent="0.3">
      <c r="U12551" s="311" t="s">
        <v>43291</v>
      </c>
      <c r="V12551" s="312">
        <v>5950.2</v>
      </c>
      <c r="X12551" s="267" t="s">
        <v>45567</v>
      </c>
      <c r="Y12551" s="268">
        <v>31638.45</v>
      </c>
      <c r="AA12551" s="229" t="s">
        <v>53639</v>
      </c>
      <c r="AB12551" s="230">
        <v>9409.6200000000008</v>
      </c>
      <c r="AD12551" s="209" t="s">
        <v>26483</v>
      </c>
      <c r="AE12551" s="210">
        <v>32077.9</v>
      </c>
      <c r="AF12551" s="93"/>
      <c r="AG12551" s="93"/>
      <c r="AH12551" s="93"/>
    </row>
    <row r="12552" spans="21:34" x14ac:dyDescent="0.3">
      <c r="U12552" s="311" t="s">
        <v>23600</v>
      </c>
      <c r="V12552" s="312">
        <v>8227.1</v>
      </c>
      <c r="X12552" s="267" t="s">
        <v>45568</v>
      </c>
      <c r="Y12552" s="268">
        <v>7366.8</v>
      </c>
      <c r="AA12552" s="229" t="s">
        <v>48237</v>
      </c>
      <c r="AB12552" s="230">
        <v>66503</v>
      </c>
      <c r="AD12552" s="209" t="s">
        <v>26484</v>
      </c>
      <c r="AE12552" s="210">
        <v>3083.14</v>
      </c>
      <c r="AF12552" s="93"/>
      <c r="AG12552" s="93"/>
      <c r="AH12552" s="93"/>
    </row>
    <row r="12553" spans="21:34" x14ac:dyDescent="0.3">
      <c r="U12553" s="311" t="s">
        <v>69561</v>
      </c>
      <c r="V12553" s="312">
        <v>32933.32</v>
      </c>
      <c r="X12553" s="267" t="s">
        <v>59819</v>
      </c>
      <c r="Y12553" s="268">
        <v>3325.88</v>
      </c>
      <c r="AA12553" s="229" t="s">
        <v>53640</v>
      </c>
      <c r="AB12553" s="230">
        <v>387081.08</v>
      </c>
      <c r="AD12553" s="209" t="s">
        <v>26485</v>
      </c>
      <c r="AE12553" s="210">
        <v>97026.13</v>
      </c>
      <c r="AF12553" s="93"/>
      <c r="AG12553" s="93"/>
      <c r="AH12553" s="93"/>
    </row>
    <row r="12554" spans="21:34" x14ac:dyDescent="0.3">
      <c r="U12554" s="311" t="s">
        <v>23613</v>
      </c>
      <c r="V12554" s="312">
        <v>23903.06</v>
      </c>
      <c r="X12554" s="267" t="s">
        <v>39469</v>
      </c>
      <c r="Y12554" s="268">
        <v>2000</v>
      </c>
      <c r="AA12554" s="229" t="s">
        <v>53641</v>
      </c>
      <c r="AB12554" s="230">
        <v>18930.34</v>
      </c>
      <c r="AD12554" s="209" t="s">
        <v>26486</v>
      </c>
      <c r="AE12554" s="210">
        <v>4353.09</v>
      </c>
      <c r="AF12554" s="93"/>
      <c r="AG12554" s="93"/>
      <c r="AH12554" s="93"/>
    </row>
    <row r="12555" spans="21:34" x14ac:dyDescent="0.3">
      <c r="U12555" s="311" t="s">
        <v>48488</v>
      </c>
      <c r="V12555" s="312">
        <v>2010</v>
      </c>
      <c r="X12555" s="267" t="s">
        <v>39470</v>
      </c>
      <c r="Y12555" s="268">
        <v>3000</v>
      </c>
      <c r="AA12555" s="229" t="s">
        <v>40611</v>
      </c>
      <c r="AB12555" s="230">
        <v>3035026.56</v>
      </c>
      <c r="AD12555" s="209" t="s">
        <v>26487</v>
      </c>
      <c r="AE12555" s="210">
        <v>11149.51</v>
      </c>
      <c r="AF12555" s="93"/>
      <c r="AG12555" s="93"/>
      <c r="AH12555" s="93"/>
    </row>
    <row r="12556" spans="21:34" x14ac:dyDescent="0.3">
      <c r="U12556" s="311" t="s">
        <v>43293</v>
      </c>
      <c r="V12556" s="312">
        <v>7289.27</v>
      </c>
      <c r="X12556" s="267" t="s">
        <v>45569</v>
      </c>
      <c r="Y12556" s="268">
        <v>49500</v>
      </c>
      <c r="AA12556" s="229" t="s">
        <v>53642</v>
      </c>
      <c r="AB12556" s="230">
        <v>60900</v>
      </c>
      <c r="AD12556" s="209" t="s">
        <v>26488</v>
      </c>
      <c r="AE12556" s="210">
        <v>360</v>
      </c>
      <c r="AF12556" s="93"/>
      <c r="AG12556" s="93"/>
      <c r="AH12556" s="93"/>
    </row>
    <row r="12557" spans="21:34" x14ac:dyDescent="0.3">
      <c r="U12557" s="311" t="s">
        <v>23653</v>
      </c>
      <c r="V12557" s="312">
        <v>475</v>
      </c>
      <c r="X12557" s="267" t="s">
        <v>42914</v>
      </c>
      <c r="Y12557" s="268">
        <v>58200</v>
      </c>
      <c r="AA12557" s="229" t="s">
        <v>40612</v>
      </c>
      <c r="AB12557" s="230">
        <v>264483.08</v>
      </c>
      <c r="AD12557" s="209" t="s">
        <v>26489</v>
      </c>
      <c r="AE12557" s="210">
        <v>143835.68</v>
      </c>
      <c r="AF12557" s="93"/>
      <c r="AG12557" s="93"/>
      <c r="AH12557" s="93"/>
    </row>
    <row r="12558" spans="21:34" x14ac:dyDescent="0.3">
      <c r="U12558" s="311" t="s">
        <v>23657</v>
      </c>
      <c r="V12558" s="312">
        <v>55.23</v>
      </c>
      <c r="X12558" s="267" t="s">
        <v>48246</v>
      </c>
      <c r="Y12558" s="268">
        <v>50000.04</v>
      </c>
      <c r="AA12558" s="229" t="s">
        <v>53643</v>
      </c>
      <c r="AB12558" s="230">
        <v>107466.16</v>
      </c>
      <c r="AD12558" s="209" t="s">
        <v>26490</v>
      </c>
      <c r="AE12558" s="210">
        <v>194736.83</v>
      </c>
      <c r="AF12558" s="93"/>
      <c r="AG12558" s="93"/>
      <c r="AH12558" s="93"/>
    </row>
    <row r="12559" spans="21:34" x14ac:dyDescent="0.3">
      <c r="U12559" s="311" t="s">
        <v>23698</v>
      </c>
      <c r="V12559" s="312">
        <v>32913.120000000003</v>
      </c>
      <c r="X12559" s="267" t="s">
        <v>42915</v>
      </c>
      <c r="Y12559" s="268">
        <v>3051.78</v>
      </c>
      <c r="AA12559" s="229" t="s">
        <v>53644</v>
      </c>
      <c r="AB12559" s="230">
        <v>51165.2</v>
      </c>
      <c r="AD12559" s="209" t="s">
        <v>26491</v>
      </c>
      <c r="AE12559" s="210">
        <v>163264.59</v>
      </c>
      <c r="AF12559" s="93"/>
      <c r="AG12559" s="93"/>
      <c r="AH12559" s="93"/>
    </row>
    <row r="12560" spans="21:34" x14ac:dyDescent="0.3">
      <c r="U12560" s="311" t="s">
        <v>23699</v>
      </c>
      <c r="V12560" s="312">
        <v>20400</v>
      </c>
      <c r="X12560" s="267" t="s">
        <v>64878</v>
      </c>
      <c r="Y12560" s="268">
        <v>1042.8699999999999</v>
      </c>
      <c r="AA12560" s="229" t="s">
        <v>42901</v>
      </c>
      <c r="AB12560" s="230">
        <v>62100</v>
      </c>
      <c r="AD12560" s="209" t="s">
        <v>26492</v>
      </c>
      <c r="AE12560" s="210">
        <v>117685.87</v>
      </c>
      <c r="AF12560" s="93"/>
      <c r="AG12560" s="93"/>
      <c r="AH12560" s="93"/>
    </row>
    <row r="12561" spans="21:34" x14ac:dyDescent="0.3">
      <c r="U12561" s="311" t="s">
        <v>40830</v>
      </c>
      <c r="V12561" s="312">
        <v>33292.800000000003</v>
      </c>
      <c r="X12561" s="267" t="s">
        <v>57845</v>
      </c>
      <c r="Y12561" s="268">
        <v>2659</v>
      </c>
      <c r="AA12561" s="229" t="s">
        <v>48238</v>
      </c>
      <c r="AB12561" s="230">
        <v>8704.4500000000007</v>
      </c>
      <c r="AD12561" s="209" t="s">
        <v>26493</v>
      </c>
      <c r="AE12561" s="210">
        <v>60504</v>
      </c>
      <c r="AF12561" s="93"/>
      <c r="AG12561" s="93"/>
      <c r="AH12561" s="93"/>
    </row>
    <row r="12562" spans="21:34" x14ac:dyDescent="0.3">
      <c r="U12562" s="311" t="s">
        <v>40831</v>
      </c>
      <c r="V12562" s="312">
        <v>28045.22</v>
      </c>
      <c r="X12562" s="267" t="s">
        <v>59820</v>
      </c>
      <c r="Y12562" s="268">
        <v>775</v>
      </c>
      <c r="AA12562" s="229" t="s">
        <v>42902</v>
      </c>
      <c r="AB12562" s="230">
        <v>9920.5300000000007</v>
      </c>
      <c r="AD12562" s="209" t="s">
        <v>26494</v>
      </c>
      <c r="AE12562" s="210">
        <v>7793.23</v>
      </c>
      <c r="AF12562" s="93"/>
      <c r="AG12562" s="93"/>
      <c r="AH12562" s="93"/>
    </row>
    <row r="12563" spans="21:34" x14ac:dyDescent="0.3">
      <c r="U12563" s="311" t="s">
        <v>23703</v>
      </c>
      <c r="V12563" s="312">
        <v>8467.56</v>
      </c>
      <c r="X12563" s="267" t="s">
        <v>59821</v>
      </c>
      <c r="Y12563" s="268">
        <v>57.69</v>
      </c>
      <c r="AA12563" s="229" t="s">
        <v>40613</v>
      </c>
      <c r="AB12563" s="230">
        <v>131479.26</v>
      </c>
      <c r="AD12563" s="209" t="s">
        <v>26495</v>
      </c>
      <c r="AE12563" s="210">
        <v>3486.02</v>
      </c>
      <c r="AF12563" s="93"/>
      <c r="AG12563" s="93"/>
      <c r="AH12563" s="93"/>
    </row>
    <row r="12564" spans="21:34" x14ac:dyDescent="0.3">
      <c r="U12564" s="311" t="s">
        <v>23704</v>
      </c>
      <c r="V12564" s="312">
        <v>20088.32</v>
      </c>
      <c r="X12564" s="267" t="s">
        <v>57846</v>
      </c>
      <c r="Y12564" s="268">
        <v>1667</v>
      </c>
      <c r="AA12564" s="229" t="s">
        <v>39451</v>
      </c>
      <c r="AB12564" s="230">
        <v>1072445.43</v>
      </c>
      <c r="AD12564" s="209" t="s">
        <v>26496</v>
      </c>
      <c r="AE12564" s="210">
        <v>126</v>
      </c>
      <c r="AF12564" s="93"/>
      <c r="AG12564" s="93"/>
      <c r="AH12564" s="93"/>
    </row>
    <row r="12565" spans="21:34" x14ac:dyDescent="0.3">
      <c r="U12565" s="311" t="s">
        <v>23705</v>
      </c>
      <c r="V12565" s="312">
        <v>14424.32</v>
      </c>
      <c r="X12565" s="267" t="s">
        <v>50404</v>
      </c>
      <c r="Y12565" s="268">
        <v>1925.44</v>
      </c>
      <c r="AA12565" s="229" t="s">
        <v>50374</v>
      </c>
      <c r="AB12565" s="230">
        <v>438.3</v>
      </c>
      <c r="AD12565" s="209" t="s">
        <v>26497</v>
      </c>
      <c r="AE12565" s="210">
        <v>39436.699999999997</v>
      </c>
      <c r="AF12565" s="93"/>
      <c r="AG12565" s="93"/>
      <c r="AH12565" s="93"/>
    </row>
    <row r="12566" spans="21:34" x14ac:dyDescent="0.3">
      <c r="U12566" s="311" t="s">
        <v>23733</v>
      </c>
      <c r="V12566" s="312">
        <v>41779.269999999997</v>
      </c>
      <c r="X12566" s="267" t="s">
        <v>35642</v>
      </c>
      <c r="Y12566" s="268">
        <v>207288.39</v>
      </c>
      <c r="AA12566" s="229" t="s">
        <v>50375</v>
      </c>
      <c r="AB12566" s="230">
        <v>33.53</v>
      </c>
      <c r="AD12566" s="209" t="s">
        <v>26498</v>
      </c>
      <c r="AE12566" s="210">
        <v>569577.13</v>
      </c>
      <c r="AF12566" s="93"/>
      <c r="AG12566" s="93"/>
      <c r="AH12566" s="93"/>
    </row>
    <row r="12567" spans="21:34" x14ac:dyDescent="0.3">
      <c r="U12567" s="311" t="s">
        <v>54443</v>
      </c>
      <c r="V12567" s="312">
        <v>9709.9699999999993</v>
      </c>
      <c r="X12567" s="267" t="s">
        <v>36694</v>
      </c>
      <c r="Y12567" s="268">
        <v>20646</v>
      </c>
      <c r="AA12567" s="229" t="s">
        <v>50376</v>
      </c>
      <c r="AB12567" s="230">
        <v>105.63</v>
      </c>
      <c r="AD12567" s="209" t="s">
        <v>26499</v>
      </c>
      <c r="AE12567" s="210">
        <v>68799.92</v>
      </c>
      <c r="AF12567" s="93"/>
      <c r="AG12567" s="93"/>
      <c r="AH12567" s="93"/>
    </row>
    <row r="12568" spans="21:34" x14ac:dyDescent="0.3">
      <c r="U12568" s="311" t="s">
        <v>23735</v>
      </c>
      <c r="V12568" s="312">
        <v>3763.95</v>
      </c>
      <c r="X12568" s="267" t="s">
        <v>27390</v>
      </c>
      <c r="Y12568" s="268">
        <v>3138.75</v>
      </c>
      <c r="AA12568" s="229" t="s">
        <v>53645</v>
      </c>
      <c r="AB12568" s="230">
        <v>1246.02</v>
      </c>
      <c r="AD12568" s="209" t="s">
        <v>26500</v>
      </c>
      <c r="AE12568" s="210">
        <v>181520.52</v>
      </c>
      <c r="AF12568" s="93"/>
      <c r="AG12568" s="93"/>
      <c r="AH12568" s="93"/>
    </row>
    <row r="12569" spans="21:34" x14ac:dyDescent="0.3">
      <c r="U12569" s="311" t="s">
        <v>23736</v>
      </c>
      <c r="V12569" s="312">
        <v>12382.32</v>
      </c>
      <c r="X12569" s="267" t="s">
        <v>45576</v>
      </c>
      <c r="Y12569" s="268">
        <v>7770</v>
      </c>
      <c r="AA12569" s="229" t="s">
        <v>53646</v>
      </c>
      <c r="AB12569" s="230">
        <v>53.74</v>
      </c>
      <c r="AD12569" s="209" t="s">
        <v>26501</v>
      </c>
      <c r="AE12569" s="210">
        <v>22593.66</v>
      </c>
      <c r="AF12569" s="93"/>
      <c r="AG12569" s="93"/>
      <c r="AH12569" s="93"/>
    </row>
    <row r="12570" spans="21:34" x14ac:dyDescent="0.3">
      <c r="U12570" s="311" t="s">
        <v>40833</v>
      </c>
      <c r="V12570" s="312">
        <v>4363.46</v>
      </c>
      <c r="X12570" s="267" t="s">
        <v>27393</v>
      </c>
      <c r="Y12570" s="268">
        <v>17572.37</v>
      </c>
      <c r="AA12570" s="229" t="s">
        <v>50377</v>
      </c>
      <c r="AB12570" s="230">
        <v>191.68</v>
      </c>
      <c r="AD12570" s="209" t="s">
        <v>26502</v>
      </c>
      <c r="AE12570" s="210">
        <v>289440.07</v>
      </c>
      <c r="AF12570" s="93"/>
      <c r="AG12570" s="93"/>
      <c r="AH12570" s="93"/>
    </row>
    <row r="12571" spans="21:34" x14ac:dyDescent="0.3">
      <c r="U12571" s="311" t="s">
        <v>23757</v>
      </c>
      <c r="V12571" s="312">
        <v>6458.34</v>
      </c>
      <c r="X12571" s="267" t="s">
        <v>35644</v>
      </c>
      <c r="Y12571" s="268">
        <v>52689.31</v>
      </c>
      <c r="AA12571" s="229" t="s">
        <v>50378</v>
      </c>
      <c r="AB12571" s="230">
        <v>14.65</v>
      </c>
      <c r="AD12571" s="209" t="s">
        <v>26503</v>
      </c>
      <c r="AE12571" s="210">
        <v>37319.61</v>
      </c>
      <c r="AF12571" s="93"/>
      <c r="AG12571" s="93"/>
      <c r="AH12571" s="93"/>
    </row>
    <row r="12572" spans="21:34" x14ac:dyDescent="0.3">
      <c r="U12572" s="311" t="s">
        <v>23759</v>
      </c>
      <c r="V12572" s="312">
        <v>432.1</v>
      </c>
      <c r="X12572" s="267" t="s">
        <v>35645</v>
      </c>
      <c r="Y12572" s="268">
        <v>25178.46</v>
      </c>
      <c r="AA12572" s="229" t="s">
        <v>50379</v>
      </c>
      <c r="AB12572" s="230">
        <v>46.2</v>
      </c>
      <c r="AD12572" s="209" t="s">
        <v>26504</v>
      </c>
      <c r="AE12572" s="210">
        <v>5962.12</v>
      </c>
      <c r="AF12572" s="93"/>
      <c r="AG12572" s="93"/>
      <c r="AH12572" s="93"/>
    </row>
    <row r="12573" spans="21:34" x14ac:dyDescent="0.3">
      <c r="U12573" s="311" t="s">
        <v>40834</v>
      </c>
      <c r="V12573" s="312">
        <v>1553.05</v>
      </c>
      <c r="X12573" s="267" t="s">
        <v>27394</v>
      </c>
      <c r="Y12573" s="268">
        <v>71566.92</v>
      </c>
      <c r="AA12573" s="229" t="s">
        <v>53647</v>
      </c>
      <c r="AB12573" s="230">
        <v>35.799999999999997</v>
      </c>
      <c r="AD12573" s="209" t="s">
        <v>26505</v>
      </c>
      <c r="AE12573" s="210">
        <v>448594.06</v>
      </c>
      <c r="AF12573" s="93"/>
      <c r="AG12573" s="93"/>
      <c r="AH12573" s="93"/>
    </row>
    <row r="12574" spans="21:34" x14ac:dyDescent="0.3">
      <c r="U12574" s="311" t="s">
        <v>40835</v>
      </c>
      <c r="V12574" s="312">
        <v>584.96</v>
      </c>
      <c r="X12574" s="267" t="s">
        <v>53713</v>
      </c>
      <c r="Y12574" s="268">
        <v>42394.87</v>
      </c>
      <c r="AA12574" s="229" t="s">
        <v>53648</v>
      </c>
      <c r="AB12574" s="230">
        <v>962.21</v>
      </c>
      <c r="AD12574" s="209" t="s">
        <v>26506</v>
      </c>
      <c r="AE12574" s="210">
        <v>1427948.87</v>
      </c>
      <c r="AF12574" s="93"/>
      <c r="AG12574" s="93"/>
      <c r="AH12574" s="93"/>
    </row>
    <row r="12575" spans="21:34" x14ac:dyDescent="0.3">
      <c r="U12575" s="311" t="s">
        <v>23760</v>
      </c>
      <c r="V12575" s="312">
        <v>1200</v>
      </c>
      <c r="X12575" s="267" t="s">
        <v>27396</v>
      </c>
      <c r="Y12575" s="268">
        <v>25328.51</v>
      </c>
      <c r="AA12575" s="229" t="s">
        <v>49134</v>
      </c>
      <c r="AB12575" s="230">
        <v>57875.09</v>
      </c>
      <c r="AD12575" s="209" t="s">
        <v>26507</v>
      </c>
      <c r="AE12575" s="210">
        <v>13711.94</v>
      </c>
      <c r="AF12575" s="93"/>
      <c r="AG12575" s="93"/>
      <c r="AH12575" s="93"/>
    </row>
    <row r="12576" spans="21:34" x14ac:dyDescent="0.3">
      <c r="U12576" s="311" t="s">
        <v>23765</v>
      </c>
      <c r="V12576" s="312">
        <v>19022.349999999999</v>
      </c>
      <c r="X12576" s="267" t="s">
        <v>34115</v>
      </c>
      <c r="Y12576" s="268">
        <v>10840</v>
      </c>
      <c r="AA12576" s="229" t="s">
        <v>49135</v>
      </c>
      <c r="AB12576" s="230">
        <v>99.54</v>
      </c>
      <c r="AD12576" s="209" t="s">
        <v>26508</v>
      </c>
      <c r="AE12576" s="210">
        <v>5462.72</v>
      </c>
      <c r="AF12576" s="93"/>
      <c r="AG12576" s="93"/>
      <c r="AH12576" s="93"/>
    </row>
    <row r="12577" spans="21:34" x14ac:dyDescent="0.3">
      <c r="U12577" s="311" t="s">
        <v>23766</v>
      </c>
      <c r="V12577" s="312">
        <v>25606.76</v>
      </c>
      <c r="X12577" s="267" t="s">
        <v>36696</v>
      </c>
      <c r="Y12577" s="268">
        <v>-68743.33</v>
      </c>
      <c r="AA12577" s="229" t="s">
        <v>49136</v>
      </c>
      <c r="AB12577" s="230">
        <v>4293.33</v>
      </c>
      <c r="AD12577" s="209" t="s">
        <v>26509</v>
      </c>
      <c r="AE12577" s="210">
        <v>91129.61</v>
      </c>
      <c r="AF12577" s="93"/>
      <c r="AG12577" s="93"/>
      <c r="AH12577" s="93"/>
    </row>
    <row r="12578" spans="21:34" x14ac:dyDescent="0.3">
      <c r="U12578" s="311" t="s">
        <v>50718</v>
      </c>
      <c r="V12578" s="312">
        <v>251813.47</v>
      </c>
      <c r="X12578" s="267" t="s">
        <v>48247</v>
      </c>
      <c r="Y12578" s="268">
        <v>55141.29</v>
      </c>
      <c r="AA12578" s="229" t="s">
        <v>49137</v>
      </c>
      <c r="AB12578" s="230">
        <v>13395.42</v>
      </c>
      <c r="AD12578" s="209" t="s">
        <v>26510</v>
      </c>
      <c r="AE12578" s="210">
        <v>5518.74</v>
      </c>
      <c r="AF12578" s="93"/>
      <c r="AG12578" s="93"/>
      <c r="AH12578" s="93"/>
    </row>
    <row r="12579" spans="21:34" x14ac:dyDescent="0.3">
      <c r="U12579" s="311" t="s">
        <v>56827</v>
      </c>
      <c r="V12579" s="312">
        <v>106630.04</v>
      </c>
      <c r="X12579" s="267" t="s">
        <v>59436</v>
      </c>
      <c r="Y12579" s="268">
        <v>210469</v>
      </c>
      <c r="AA12579" s="229" t="s">
        <v>49138</v>
      </c>
      <c r="AB12579" s="230">
        <v>7126.46</v>
      </c>
      <c r="AD12579" s="209" t="s">
        <v>26511</v>
      </c>
      <c r="AE12579" s="210">
        <v>6000</v>
      </c>
      <c r="AF12579" s="93"/>
      <c r="AG12579" s="93"/>
      <c r="AH12579" s="93"/>
    </row>
    <row r="12580" spans="21:34" x14ac:dyDescent="0.3">
      <c r="U12580" s="311" t="s">
        <v>56828</v>
      </c>
      <c r="V12580" s="312">
        <v>31939.72</v>
      </c>
      <c r="X12580" s="267" t="s">
        <v>61583</v>
      </c>
      <c r="Y12580" s="268">
        <v>49893.42</v>
      </c>
      <c r="AA12580" s="229" t="s">
        <v>50380</v>
      </c>
      <c r="AB12580" s="230">
        <v>2439.8200000000002</v>
      </c>
      <c r="AD12580" s="209" t="s">
        <v>26512</v>
      </c>
      <c r="AE12580" s="210">
        <v>8128.53</v>
      </c>
      <c r="AF12580" s="93"/>
      <c r="AG12580" s="93"/>
      <c r="AH12580" s="93"/>
    </row>
    <row r="12581" spans="21:34" x14ac:dyDescent="0.3">
      <c r="U12581" s="311" t="s">
        <v>46098</v>
      </c>
      <c r="V12581" s="312">
        <v>29036.06</v>
      </c>
      <c r="X12581" s="267" t="s">
        <v>59437</v>
      </c>
      <c r="Y12581" s="268">
        <v>12200.14</v>
      </c>
      <c r="AA12581" s="229" t="s">
        <v>45534</v>
      </c>
      <c r="AB12581" s="230">
        <v>827468</v>
      </c>
      <c r="AD12581" s="209" t="s">
        <v>26513</v>
      </c>
      <c r="AE12581" s="210">
        <v>21591.62</v>
      </c>
      <c r="AF12581" s="93"/>
      <c r="AG12581" s="93"/>
      <c r="AH12581" s="93"/>
    </row>
    <row r="12582" spans="21:34" x14ac:dyDescent="0.3">
      <c r="U12582" s="311" t="s">
        <v>55623</v>
      </c>
      <c r="V12582" s="312">
        <v>1829.87</v>
      </c>
      <c r="X12582" s="267" t="s">
        <v>53714</v>
      </c>
      <c r="Y12582" s="268">
        <v>33223.54</v>
      </c>
      <c r="AA12582" s="229" t="s">
        <v>45535</v>
      </c>
      <c r="AB12582" s="230">
        <v>63148</v>
      </c>
      <c r="AD12582" s="209" t="s">
        <v>26514</v>
      </c>
      <c r="AE12582" s="210">
        <v>1680</v>
      </c>
      <c r="AF12582" s="93"/>
      <c r="AG12582" s="93"/>
      <c r="AH12582" s="93"/>
    </row>
    <row r="12583" spans="21:34" x14ac:dyDescent="0.3">
      <c r="U12583" s="311" t="s">
        <v>56830</v>
      </c>
      <c r="V12583" s="312">
        <v>58562.45</v>
      </c>
      <c r="X12583" s="267" t="s">
        <v>56557</v>
      </c>
      <c r="Y12583" s="268">
        <v>7483.17</v>
      </c>
      <c r="AA12583" s="229" t="s">
        <v>45536</v>
      </c>
      <c r="AB12583" s="230">
        <v>66050</v>
      </c>
      <c r="AD12583" s="209" t="s">
        <v>26515</v>
      </c>
      <c r="AE12583" s="210">
        <v>112423.78</v>
      </c>
      <c r="AF12583" s="93"/>
      <c r="AG12583" s="93"/>
      <c r="AH12583" s="93"/>
    </row>
    <row r="12584" spans="21:34" x14ac:dyDescent="0.3">
      <c r="U12584" s="311" t="s">
        <v>55624</v>
      </c>
      <c r="V12584" s="312">
        <v>1752</v>
      </c>
      <c r="X12584" s="267" t="s">
        <v>56558</v>
      </c>
      <c r="Y12584" s="268">
        <v>49550.67</v>
      </c>
      <c r="AA12584" s="229" t="s">
        <v>45537</v>
      </c>
      <c r="AB12584" s="230">
        <v>5052.84</v>
      </c>
      <c r="AD12584" s="209" t="s">
        <v>26516</v>
      </c>
      <c r="AE12584" s="210">
        <v>8678</v>
      </c>
      <c r="AF12584" s="93"/>
      <c r="AG12584" s="93"/>
      <c r="AH12584" s="93"/>
    </row>
    <row r="12585" spans="21:34" x14ac:dyDescent="0.3">
      <c r="U12585" s="311" t="s">
        <v>62896</v>
      </c>
      <c r="V12585" s="312">
        <v>3073.67</v>
      </c>
      <c r="X12585" s="267" t="s">
        <v>56559</v>
      </c>
      <c r="Y12585" s="268">
        <v>5788.47</v>
      </c>
      <c r="AA12585" s="229" t="s">
        <v>47238</v>
      </c>
      <c r="AB12585" s="230">
        <v>1500</v>
      </c>
      <c r="AD12585" s="209" t="s">
        <v>26517</v>
      </c>
      <c r="AE12585" s="210">
        <v>96334</v>
      </c>
      <c r="AF12585" s="93"/>
      <c r="AG12585" s="93"/>
      <c r="AH12585" s="93"/>
    </row>
    <row r="12586" spans="21:34" x14ac:dyDescent="0.3">
      <c r="U12586" s="311" t="s">
        <v>62897</v>
      </c>
      <c r="V12586" s="312">
        <v>161.38999999999999</v>
      </c>
      <c r="X12586" s="267" t="s">
        <v>56560</v>
      </c>
      <c r="Y12586" s="268">
        <v>1406.51</v>
      </c>
      <c r="AA12586" s="229" t="s">
        <v>39452</v>
      </c>
      <c r="AB12586" s="230">
        <v>6895.85</v>
      </c>
      <c r="AD12586" s="209" t="s">
        <v>26518</v>
      </c>
      <c r="AE12586" s="210">
        <v>33271.51</v>
      </c>
      <c r="AF12586" s="93"/>
      <c r="AG12586" s="93"/>
      <c r="AH12586" s="93"/>
    </row>
    <row r="12587" spans="21:34" x14ac:dyDescent="0.3">
      <c r="U12587" s="311" t="s">
        <v>36475</v>
      </c>
      <c r="V12587" s="312">
        <v>399755.4</v>
      </c>
      <c r="X12587" s="267" t="s">
        <v>56561</v>
      </c>
      <c r="Y12587" s="268">
        <v>4232.55</v>
      </c>
      <c r="AA12587" s="229" t="s">
        <v>53649</v>
      </c>
      <c r="AB12587" s="230">
        <v>2003.31</v>
      </c>
      <c r="AD12587" s="209" t="s">
        <v>26519</v>
      </c>
      <c r="AE12587" s="210">
        <v>2500.31</v>
      </c>
      <c r="AF12587" s="93"/>
      <c r="AG12587" s="93"/>
      <c r="AH12587" s="93"/>
    </row>
    <row r="12588" spans="21:34" x14ac:dyDescent="0.3">
      <c r="U12588" s="311" t="s">
        <v>23778</v>
      </c>
      <c r="V12588" s="312">
        <v>111125.06</v>
      </c>
      <c r="X12588" s="267" t="s">
        <v>56562</v>
      </c>
      <c r="Y12588" s="268">
        <v>2621.51</v>
      </c>
      <c r="AA12588" s="229" t="s">
        <v>39453</v>
      </c>
      <c r="AB12588" s="230">
        <v>15376.19</v>
      </c>
      <c r="AD12588" s="209" t="s">
        <v>26520</v>
      </c>
      <c r="AE12588" s="210">
        <v>1466.71</v>
      </c>
      <c r="AF12588" s="93"/>
      <c r="AG12588" s="93"/>
      <c r="AH12588" s="93"/>
    </row>
    <row r="12589" spans="21:34" x14ac:dyDescent="0.3">
      <c r="U12589" s="311" t="s">
        <v>69562</v>
      </c>
      <c r="V12589" s="312">
        <v>41924</v>
      </c>
      <c r="X12589" s="267" t="s">
        <v>56563</v>
      </c>
      <c r="Y12589" s="268">
        <v>3899.19</v>
      </c>
      <c r="AA12589" s="229" t="s">
        <v>45538</v>
      </c>
      <c r="AB12589" s="230">
        <v>27000</v>
      </c>
      <c r="AD12589" s="209" t="s">
        <v>26521</v>
      </c>
      <c r="AE12589" s="210">
        <v>1406.49</v>
      </c>
      <c r="AF12589" s="93"/>
      <c r="AG12589" s="93"/>
      <c r="AH12589" s="93"/>
    </row>
    <row r="12590" spans="21:34" x14ac:dyDescent="0.3">
      <c r="U12590" s="311" t="s">
        <v>23803</v>
      </c>
      <c r="V12590" s="312">
        <v>5550</v>
      </c>
      <c r="X12590" s="267" t="s">
        <v>56564</v>
      </c>
      <c r="Y12590" s="268">
        <v>5582.4</v>
      </c>
      <c r="AA12590" s="229" t="s">
        <v>45539</v>
      </c>
      <c r="AB12590" s="230">
        <v>2065.5</v>
      </c>
      <c r="AD12590" s="209" t="s">
        <v>26522</v>
      </c>
      <c r="AE12590" s="210">
        <v>12620.98</v>
      </c>
      <c r="AF12590" s="93"/>
      <c r="AG12590" s="93"/>
      <c r="AH12590" s="93"/>
    </row>
    <row r="12591" spans="21:34" x14ac:dyDescent="0.3">
      <c r="U12591" s="311" t="s">
        <v>69563</v>
      </c>
      <c r="V12591" s="312">
        <v>45000.02</v>
      </c>
      <c r="X12591" s="267" t="s">
        <v>56565</v>
      </c>
      <c r="Y12591" s="268">
        <v>15806.56</v>
      </c>
      <c r="AA12591" s="229" t="s">
        <v>39454</v>
      </c>
      <c r="AB12591" s="230">
        <v>19843</v>
      </c>
      <c r="AD12591" s="209" t="s">
        <v>26523</v>
      </c>
      <c r="AE12591" s="210">
        <v>52509</v>
      </c>
      <c r="AF12591" s="93"/>
      <c r="AG12591" s="93"/>
      <c r="AH12591" s="93"/>
    </row>
    <row r="12592" spans="21:34" x14ac:dyDescent="0.3">
      <c r="U12592" s="311" t="s">
        <v>23805</v>
      </c>
      <c r="V12592" s="312">
        <v>3719.21</v>
      </c>
      <c r="X12592" s="267" t="s">
        <v>64879</v>
      </c>
      <c r="Y12592" s="268">
        <v>13141.35</v>
      </c>
      <c r="AA12592" s="229" t="s">
        <v>26961</v>
      </c>
      <c r="AB12592" s="230">
        <v>507.16</v>
      </c>
      <c r="AD12592" s="209" t="s">
        <v>26524</v>
      </c>
      <c r="AE12592" s="210">
        <v>12861</v>
      </c>
      <c r="AF12592" s="93"/>
      <c r="AG12592" s="93"/>
      <c r="AH12592" s="93"/>
    </row>
    <row r="12593" spans="21:34" x14ac:dyDescent="0.3">
      <c r="U12593" s="311" t="s">
        <v>23806</v>
      </c>
      <c r="V12593" s="312">
        <v>11259</v>
      </c>
      <c r="X12593" s="267" t="s">
        <v>57847</v>
      </c>
      <c r="Y12593" s="268">
        <v>8716.25</v>
      </c>
      <c r="AA12593" s="229" t="s">
        <v>14177</v>
      </c>
      <c r="AB12593" s="230">
        <v>9189.33</v>
      </c>
      <c r="AD12593" s="209" t="s">
        <v>26525</v>
      </c>
      <c r="AE12593" s="210">
        <v>37705</v>
      </c>
      <c r="AF12593" s="93"/>
      <c r="AG12593" s="93"/>
      <c r="AH12593" s="93"/>
    </row>
    <row r="12594" spans="21:34" x14ac:dyDescent="0.3">
      <c r="U12594" s="311" t="s">
        <v>23807</v>
      </c>
      <c r="V12594" s="312">
        <v>3868.08</v>
      </c>
      <c r="X12594" s="267" t="s">
        <v>57848</v>
      </c>
      <c r="Y12594" s="268">
        <v>27319.24</v>
      </c>
      <c r="AA12594" s="229" t="s">
        <v>47239</v>
      </c>
      <c r="AB12594" s="230">
        <v>2680</v>
      </c>
      <c r="AD12594" s="209" t="s">
        <v>26526</v>
      </c>
      <c r="AE12594" s="210">
        <v>7256.08</v>
      </c>
      <c r="AF12594" s="93"/>
      <c r="AG12594" s="93"/>
      <c r="AH12594" s="93"/>
    </row>
    <row r="12595" spans="21:34" x14ac:dyDescent="0.3">
      <c r="U12595" s="311" t="s">
        <v>23808</v>
      </c>
      <c r="V12595" s="312">
        <v>10037.549999999999</v>
      </c>
      <c r="X12595" s="267" t="s">
        <v>55399</v>
      </c>
      <c r="Y12595" s="268">
        <v>12908.82</v>
      </c>
      <c r="AA12595" s="229" t="s">
        <v>35596</v>
      </c>
      <c r="AB12595" s="230">
        <v>3600</v>
      </c>
      <c r="AD12595" s="209" t="s">
        <v>26527</v>
      </c>
      <c r="AE12595" s="210">
        <v>555.09</v>
      </c>
      <c r="AF12595" s="93"/>
      <c r="AG12595" s="93"/>
      <c r="AH12595" s="93"/>
    </row>
    <row r="12596" spans="21:34" x14ac:dyDescent="0.3">
      <c r="U12596" s="311" t="s">
        <v>23809</v>
      </c>
      <c r="V12596" s="312">
        <v>127063.3</v>
      </c>
      <c r="X12596" s="267" t="s">
        <v>55400</v>
      </c>
      <c r="Y12596" s="268">
        <v>67.5</v>
      </c>
      <c r="AA12596" s="229" t="s">
        <v>35597</v>
      </c>
      <c r="AB12596" s="230">
        <v>256.77</v>
      </c>
      <c r="AD12596" s="209" t="s">
        <v>26528</v>
      </c>
      <c r="AE12596" s="210">
        <v>32839.83</v>
      </c>
      <c r="AF12596" s="93"/>
      <c r="AG12596" s="93"/>
      <c r="AH12596" s="93"/>
    </row>
    <row r="12597" spans="21:34" x14ac:dyDescent="0.3">
      <c r="U12597" s="311" t="s">
        <v>47547</v>
      </c>
      <c r="V12597" s="312">
        <v>26577.84</v>
      </c>
      <c r="X12597" s="267" t="s">
        <v>55401</v>
      </c>
      <c r="Y12597" s="268">
        <v>1244.1300000000001</v>
      </c>
      <c r="AA12597" s="229" t="s">
        <v>35598</v>
      </c>
      <c r="AB12597" s="230">
        <v>780.48</v>
      </c>
      <c r="AD12597" s="209" t="s">
        <v>26529</v>
      </c>
      <c r="AE12597" s="210">
        <v>11264.59</v>
      </c>
      <c r="AF12597" s="93"/>
      <c r="AG12597" s="93"/>
      <c r="AH12597" s="93"/>
    </row>
    <row r="12598" spans="21:34" x14ac:dyDescent="0.3">
      <c r="U12598" s="311" t="s">
        <v>58063</v>
      </c>
      <c r="V12598" s="312">
        <v>11090.9</v>
      </c>
      <c r="X12598" s="267" t="s">
        <v>55402</v>
      </c>
      <c r="Y12598" s="268">
        <v>604.65</v>
      </c>
      <c r="AA12598" s="229" t="s">
        <v>35599</v>
      </c>
      <c r="AB12598" s="230">
        <v>187.88</v>
      </c>
      <c r="AD12598" s="209" t="s">
        <v>26530</v>
      </c>
      <c r="AE12598" s="210">
        <v>162.79</v>
      </c>
      <c r="AF12598" s="93"/>
      <c r="AG12598" s="93"/>
      <c r="AH12598" s="93"/>
    </row>
    <row r="12599" spans="21:34" x14ac:dyDescent="0.3">
      <c r="U12599" s="311" t="s">
        <v>13890</v>
      </c>
      <c r="V12599" s="312">
        <v>618</v>
      </c>
      <c r="X12599" s="267" t="s">
        <v>55403</v>
      </c>
      <c r="Y12599" s="268">
        <v>1134.1300000000001</v>
      </c>
      <c r="AA12599" s="229" t="s">
        <v>35600</v>
      </c>
      <c r="AB12599" s="230">
        <v>39.6</v>
      </c>
      <c r="AD12599" s="209" t="s">
        <v>26531</v>
      </c>
      <c r="AE12599" s="210">
        <v>31299.360000000001</v>
      </c>
      <c r="AF12599" s="93"/>
      <c r="AG12599" s="93"/>
      <c r="AH12599" s="93"/>
    </row>
    <row r="12600" spans="21:34" x14ac:dyDescent="0.3">
      <c r="U12600" s="311" t="s">
        <v>13893</v>
      </c>
      <c r="V12600" s="312">
        <v>19439.689999999999</v>
      </c>
      <c r="X12600" s="267" t="s">
        <v>55404</v>
      </c>
      <c r="Y12600" s="268">
        <v>3511.03</v>
      </c>
      <c r="AA12600" s="229" t="s">
        <v>53650</v>
      </c>
      <c r="AB12600" s="230">
        <v>-32.729999999999997</v>
      </c>
      <c r="AD12600" s="209" t="s">
        <v>26532</v>
      </c>
      <c r="AE12600" s="210">
        <v>24875</v>
      </c>
      <c r="AF12600" s="93"/>
      <c r="AG12600" s="93"/>
      <c r="AH12600" s="93"/>
    </row>
    <row r="12601" spans="21:34" x14ac:dyDescent="0.3">
      <c r="U12601" s="311" t="s">
        <v>23841</v>
      </c>
      <c r="V12601" s="312">
        <v>18871.490000000002</v>
      </c>
      <c r="X12601" s="267" t="s">
        <v>59822</v>
      </c>
      <c r="Y12601" s="268">
        <v>17720</v>
      </c>
      <c r="AA12601" s="229" t="s">
        <v>34074</v>
      </c>
      <c r="AB12601" s="230">
        <v>61400</v>
      </c>
      <c r="AD12601" s="209" t="s">
        <v>26533</v>
      </c>
      <c r="AE12601" s="210">
        <v>5083.75</v>
      </c>
      <c r="AF12601" s="93"/>
      <c r="AG12601" s="93"/>
      <c r="AH12601" s="93"/>
    </row>
    <row r="12602" spans="21:34" x14ac:dyDescent="0.3">
      <c r="U12602" s="311" t="s">
        <v>23845</v>
      </c>
      <c r="V12602" s="312">
        <v>41925.519999999997</v>
      </c>
      <c r="X12602" s="267" t="s">
        <v>55405</v>
      </c>
      <c r="Y12602" s="268">
        <v>9071.58</v>
      </c>
      <c r="AA12602" s="229" t="s">
        <v>34075</v>
      </c>
      <c r="AB12602" s="230">
        <v>54091.68</v>
      </c>
      <c r="AD12602" s="209" t="s">
        <v>26534</v>
      </c>
      <c r="AE12602" s="210">
        <v>12619.76</v>
      </c>
      <c r="AF12602" s="93"/>
      <c r="AG12602" s="93"/>
      <c r="AH12602" s="93"/>
    </row>
    <row r="12603" spans="21:34" x14ac:dyDescent="0.3">
      <c r="U12603" s="311" t="s">
        <v>23938</v>
      </c>
      <c r="V12603" s="312">
        <v>97209.73</v>
      </c>
      <c r="X12603" s="267" t="s">
        <v>64880</v>
      </c>
      <c r="Y12603" s="268">
        <v>3065.99</v>
      </c>
      <c r="AA12603" s="229" t="s">
        <v>34076</v>
      </c>
      <c r="AB12603" s="230">
        <v>5000</v>
      </c>
      <c r="AD12603" s="209" t="s">
        <v>26535</v>
      </c>
      <c r="AE12603" s="210">
        <v>8998.1200000000008</v>
      </c>
      <c r="AF12603" s="93"/>
      <c r="AG12603" s="93"/>
      <c r="AH12603" s="93"/>
    </row>
    <row r="12604" spans="21:34" x14ac:dyDescent="0.3">
      <c r="U12604" s="311" t="s">
        <v>23942</v>
      </c>
      <c r="V12604" s="312">
        <v>33802.97</v>
      </c>
      <c r="X12604" s="267" t="s">
        <v>55406</v>
      </c>
      <c r="Y12604" s="268">
        <v>86256.63</v>
      </c>
      <c r="AA12604" s="229" t="s">
        <v>34077</v>
      </c>
      <c r="AB12604" s="230">
        <v>6611.36</v>
      </c>
      <c r="AD12604" s="209" t="s">
        <v>26536</v>
      </c>
      <c r="AE12604" s="210">
        <v>310.25</v>
      </c>
      <c r="AF12604" s="93"/>
      <c r="AG12604" s="93"/>
      <c r="AH12604" s="93"/>
    </row>
    <row r="12605" spans="21:34" x14ac:dyDescent="0.3">
      <c r="U12605" s="311" t="s">
        <v>23943</v>
      </c>
      <c r="V12605" s="312">
        <v>76386.64</v>
      </c>
      <c r="X12605" s="267" t="s">
        <v>64881</v>
      </c>
      <c r="Y12605" s="268">
        <v>1382.44</v>
      </c>
      <c r="AA12605" s="229" t="s">
        <v>34078</v>
      </c>
      <c r="AB12605" s="230">
        <v>11143.51</v>
      </c>
      <c r="AD12605" s="209" t="s">
        <v>26537</v>
      </c>
      <c r="AE12605" s="210">
        <v>65524.53</v>
      </c>
      <c r="AF12605" s="93"/>
      <c r="AG12605" s="93"/>
      <c r="AH12605" s="93"/>
    </row>
    <row r="12606" spans="21:34" x14ac:dyDescent="0.3">
      <c r="U12606" s="311" t="s">
        <v>69564</v>
      </c>
      <c r="V12606" s="312">
        <v>13666.68</v>
      </c>
      <c r="X12606" s="267" t="s">
        <v>56566</v>
      </c>
      <c r="Y12606" s="268">
        <v>5272.09</v>
      </c>
      <c r="AA12606" s="229" t="s">
        <v>34079</v>
      </c>
      <c r="AB12606" s="230">
        <v>2041.51</v>
      </c>
      <c r="AD12606" s="209" t="s">
        <v>26538</v>
      </c>
      <c r="AE12606" s="210">
        <v>22470</v>
      </c>
      <c r="AF12606" s="93"/>
      <c r="AG12606" s="93"/>
      <c r="AH12606" s="93"/>
    </row>
    <row r="12607" spans="21:34" x14ac:dyDescent="0.3">
      <c r="U12607" s="311" t="s">
        <v>46103</v>
      </c>
      <c r="V12607" s="312">
        <v>6077.39</v>
      </c>
      <c r="X12607" s="267" t="s">
        <v>56567</v>
      </c>
      <c r="Y12607" s="268">
        <v>65389.120000000003</v>
      </c>
      <c r="AA12607" s="229" t="s">
        <v>34080</v>
      </c>
      <c r="AB12607" s="230">
        <v>3007.99</v>
      </c>
      <c r="AD12607" s="209" t="s">
        <v>26539</v>
      </c>
      <c r="AE12607" s="210">
        <v>2316</v>
      </c>
      <c r="AF12607" s="93"/>
      <c r="AG12607" s="93"/>
      <c r="AH12607" s="93"/>
    </row>
    <row r="12608" spans="21:34" x14ac:dyDescent="0.3">
      <c r="U12608" s="311" t="s">
        <v>23944</v>
      </c>
      <c r="V12608" s="312">
        <v>464.92</v>
      </c>
      <c r="X12608" s="267" t="s">
        <v>35647</v>
      </c>
      <c r="Y12608" s="268">
        <v>191604.43</v>
      </c>
      <c r="AA12608" s="229" t="s">
        <v>34081</v>
      </c>
      <c r="AB12608" s="230">
        <v>730.4</v>
      </c>
      <c r="AD12608" s="209" t="s">
        <v>26540</v>
      </c>
      <c r="AE12608" s="210">
        <v>429743.85</v>
      </c>
      <c r="AF12608" s="93"/>
      <c r="AG12608" s="93"/>
      <c r="AH12608" s="93"/>
    </row>
    <row r="12609" spans="21:34" x14ac:dyDescent="0.3">
      <c r="U12609" s="311" t="s">
        <v>60935</v>
      </c>
      <c r="V12609" s="312">
        <v>12478.86</v>
      </c>
      <c r="X12609" s="267" t="s">
        <v>57849</v>
      </c>
      <c r="Y12609" s="268">
        <v>194573.8</v>
      </c>
      <c r="AA12609" s="229" t="s">
        <v>34082</v>
      </c>
      <c r="AB12609" s="230">
        <v>5750</v>
      </c>
      <c r="AD12609" s="209" t="s">
        <v>26541</v>
      </c>
      <c r="AE12609" s="210">
        <v>10548</v>
      </c>
      <c r="AF12609" s="93"/>
      <c r="AG12609" s="93"/>
      <c r="AH12609" s="93"/>
    </row>
    <row r="12610" spans="21:34" x14ac:dyDescent="0.3">
      <c r="U12610" s="311" t="s">
        <v>55625</v>
      </c>
      <c r="V12610" s="312">
        <v>50874.06</v>
      </c>
      <c r="X12610" s="267" t="s">
        <v>59206</v>
      </c>
      <c r="Y12610" s="268">
        <v>91.28</v>
      </c>
      <c r="AA12610" s="229" t="s">
        <v>42903</v>
      </c>
      <c r="AB12610" s="230">
        <v>5059.1099999999997</v>
      </c>
      <c r="AD12610" s="209" t="s">
        <v>26542</v>
      </c>
      <c r="AE12610" s="210">
        <v>12571</v>
      </c>
      <c r="AF12610" s="93"/>
      <c r="AG12610" s="93"/>
      <c r="AH12610" s="93"/>
    </row>
    <row r="12611" spans="21:34" x14ac:dyDescent="0.3">
      <c r="U12611" s="311" t="s">
        <v>40837</v>
      </c>
      <c r="V12611" s="312">
        <v>85993.46</v>
      </c>
      <c r="X12611" s="267" t="s">
        <v>53717</v>
      </c>
      <c r="Y12611" s="268">
        <v>4495.8100000000004</v>
      </c>
      <c r="AA12611" s="229" t="s">
        <v>34083</v>
      </c>
      <c r="AB12611" s="230">
        <v>9777.94</v>
      </c>
      <c r="AD12611" s="209" t="s">
        <v>26543</v>
      </c>
      <c r="AE12611" s="210">
        <v>22000</v>
      </c>
      <c r="AF12611" s="93"/>
      <c r="AG12611" s="93"/>
      <c r="AH12611" s="93"/>
    </row>
    <row r="12612" spans="21:34" x14ac:dyDescent="0.3">
      <c r="U12612" s="311" t="s">
        <v>40838</v>
      </c>
      <c r="V12612" s="312">
        <v>20051.62</v>
      </c>
      <c r="X12612" s="267" t="s">
        <v>56568</v>
      </c>
      <c r="Y12612" s="268">
        <v>59400</v>
      </c>
      <c r="AA12612" s="229" t="s">
        <v>35601</v>
      </c>
      <c r="AB12612" s="230">
        <v>11948</v>
      </c>
      <c r="AD12612" s="209" t="s">
        <v>26544</v>
      </c>
      <c r="AE12612" s="210">
        <v>1683</v>
      </c>
      <c r="AF12612" s="93"/>
      <c r="AG12612" s="93"/>
      <c r="AH12612" s="93"/>
    </row>
    <row r="12613" spans="21:34" x14ac:dyDescent="0.3">
      <c r="U12613" s="311" t="s">
        <v>69565</v>
      </c>
      <c r="V12613" s="312">
        <v>26807.38</v>
      </c>
      <c r="X12613" s="267" t="s">
        <v>35648</v>
      </c>
      <c r="Y12613" s="268">
        <v>459568.39</v>
      </c>
      <c r="AA12613" s="229" t="s">
        <v>36671</v>
      </c>
      <c r="AB12613" s="230">
        <v>3744.03</v>
      </c>
      <c r="AD12613" s="209" t="s">
        <v>26545</v>
      </c>
      <c r="AE12613" s="210">
        <v>4769.6000000000004</v>
      </c>
      <c r="AF12613" s="93"/>
      <c r="AG12613" s="93"/>
      <c r="AH12613" s="93"/>
    </row>
    <row r="12614" spans="21:34" x14ac:dyDescent="0.3">
      <c r="U12614" s="311" t="s">
        <v>23953</v>
      </c>
      <c r="V12614" s="312">
        <v>35741.15</v>
      </c>
      <c r="X12614" s="267" t="s">
        <v>39473</v>
      </c>
      <c r="Y12614" s="268">
        <v>48839.1</v>
      </c>
      <c r="AA12614" s="229" t="s">
        <v>53651</v>
      </c>
      <c r="AB12614" s="230">
        <v>63.92</v>
      </c>
      <c r="AD12614" s="209" t="s">
        <v>26546</v>
      </c>
      <c r="AE12614" s="210">
        <v>139444.34</v>
      </c>
      <c r="AF12614" s="93"/>
      <c r="AG12614" s="93"/>
      <c r="AH12614" s="93"/>
    </row>
    <row r="12615" spans="21:34" x14ac:dyDescent="0.3">
      <c r="U12615" s="311" t="s">
        <v>23954</v>
      </c>
      <c r="V12615" s="312">
        <v>18791.099999999999</v>
      </c>
      <c r="X12615" s="267" t="s">
        <v>57850</v>
      </c>
      <c r="Y12615" s="268">
        <v>9266.19</v>
      </c>
      <c r="AA12615" s="229" t="s">
        <v>45540</v>
      </c>
      <c r="AB12615" s="230">
        <v>56916.99</v>
      </c>
      <c r="AD12615" s="209" t="s">
        <v>26547</v>
      </c>
      <c r="AE12615" s="210">
        <v>25726.25</v>
      </c>
      <c r="AF12615" s="93"/>
      <c r="AG12615" s="93"/>
      <c r="AH12615" s="93"/>
    </row>
    <row r="12616" spans="21:34" x14ac:dyDescent="0.3">
      <c r="U12616" s="311" t="s">
        <v>63511</v>
      </c>
      <c r="V12616" s="312">
        <v>20577</v>
      </c>
      <c r="X12616" s="267" t="s">
        <v>60722</v>
      </c>
      <c r="Y12616" s="268">
        <v>225</v>
      </c>
      <c r="AA12616" s="229" t="s">
        <v>39455</v>
      </c>
      <c r="AB12616" s="230">
        <v>32381.33</v>
      </c>
      <c r="AD12616" s="209" t="s">
        <v>26548</v>
      </c>
      <c r="AE12616" s="210">
        <v>10996.16</v>
      </c>
      <c r="AF12616" s="93"/>
      <c r="AG12616" s="93"/>
      <c r="AH12616" s="93"/>
    </row>
    <row r="12617" spans="21:34" x14ac:dyDescent="0.3">
      <c r="U12617" s="311" t="s">
        <v>23955</v>
      </c>
      <c r="V12617" s="312">
        <v>217805.1</v>
      </c>
      <c r="X12617" s="267" t="s">
        <v>53718</v>
      </c>
      <c r="Y12617" s="268">
        <v>13726.88</v>
      </c>
      <c r="AA12617" s="229" t="s">
        <v>45541</v>
      </c>
      <c r="AB12617" s="230">
        <v>15000</v>
      </c>
      <c r="AD12617" s="209" t="s">
        <v>26549</v>
      </c>
      <c r="AE12617" s="210">
        <v>103526.68</v>
      </c>
      <c r="AF12617" s="93"/>
      <c r="AG12617" s="93"/>
      <c r="AH12617" s="93"/>
    </row>
    <row r="12618" spans="21:34" x14ac:dyDescent="0.3">
      <c r="U12618" s="311" t="s">
        <v>69566</v>
      </c>
      <c r="V12618" s="312">
        <v>3295</v>
      </c>
      <c r="X12618" s="267" t="s">
        <v>56569</v>
      </c>
      <c r="Y12618" s="268">
        <v>6000</v>
      </c>
      <c r="AA12618" s="229" t="s">
        <v>45542</v>
      </c>
      <c r="AB12618" s="230">
        <v>661.13</v>
      </c>
      <c r="AD12618" s="209" t="s">
        <v>26550</v>
      </c>
      <c r="AE12618" s="210">
        <v>5144.47</v>
      </c>
      <c r="AF12618" s="93"/>
      <c r="AG12618" s="93"/>
      <c r="AH12618" s="93"/>
    </row>
    <row r="12619" spans="21:34" x14ac:dyDescent="0.3">
      <c r="U12619" s="311" t="s">
        <v>33854</v>
      </c>
      <c r="V12619" s="312">
        <v>16939.5</v>
      </c>
      <c r="X12619" s="267" t="s">
        <v>40623</v>
      </c>
      <c r="Y12619" s="268">
        <v>32111</v>
      </c>
      <c r="AA12619" s="229" t="s">
        <v>36672</v>
      </c>
      <c r="AB12619" s="230">
        <v>64616.01</v>
      </c>
      <c r="AD12619" s="209" t="s">
        <v>14153</v>
      </c>
      <c r="AE12619" s="210">
        <v>172449.96</v>
      </c>
      <c r="AF12619" s="93"/>
      <c r="AG12619" s="93"/>
      <c r="AH12619" s="93"/>
    </row>
    <row r="12620" spans="21:34" x14ac:dyDescent="0.3">
      <c r="U12620" s="311" t="s">
        <v>55626</v>
      </c>
      <c r="V12620" s="312">
        <v>1400</v>
      </c>
      <c r="X12620" s="267" t="s">
        <v>58673</v>
      </c>
      <c r="Y12620" s="268">
        <v>875.55</v>
      </c>
      <c r="AA12620" s="229" t="s">
        <v>35602</v>
      </c>
      <c r="AB12620" s="230">
        <v>12038</v>
      </c>
      <c r="AD12620" s="209" t="s">
        <v>26551</v>
      </c>
      <c r="AE12620" s="210">
        <v>-927.84</v>
      </c>
      <c r="AF12620" s="93"/>
      <c r="AG12620" s="93"/>
      <c r="AH12620" s="93"/>
    </row>
    <row r="12621" spans="21:34" x14ac:dyDescent="0.3">
      <c r="U12621" s="311" t="s">
        <v>35284</v>
      </c>
      <c r="V12621" s="312">
        <v>3883</v>
      </c>
      <c r="X12621" s="267" t="s">
        <v>49152</v>
      </c>
      <c r="Y12621" s="268">
        <v>139005.41</v>
      </c>
      <c r="AA12621" s="229" t="s">
        <v>39456</v>
      </c>
      <c r="AB12621" s="230">
        <v>36328.839999999997</v>
      </c>
      <c r="AD12621" s="209" t="s">
        <v>26552</v>
      </c>
      <c r="AE12621" s="210">
        <v>6891.02</v>
      </c>
      <c r="AF12621" s="93"/>
      <c r="AG12621" s="93"/>
      <c r="AH12621" s="93"/>
    </row>
    <row r="12622" spans="21:34" x14ac:dyDescent="0.3">
      <c r="U12622" s="311" t="s">
        <v>69567</v>
      </c>
      <c r="V12622" s="312">
        <v>6849</v>
      </c>
      <c r="X12622" s="267" t="s">
        <v>53719</v>
      </c>
      <c r="Y12622" s="268">
        <v>190120.93</v>
      </c>
      <c r="AA12622" s="229" t="s">
        <v>39457</v>
      </c>
      <c r="AB12622" s="230">
        <v>19530.25</v>
      </c>
      <c r="AD12622" s="209" t="s">
        <v>26553</v>
      </c>
      <c r="AE12622" s="210">
        <v>7296.66</v>
      </c>
      <c r="AF12622" s="93"/>
      <c r="AG12622" s="93"/>
      <c r="AH12622" s="93"/>
    </row>
    <row r="12623" spans="21:34" x14ac:dyDescent="0.3">
      <c r="U12623" s="311" t="s">
        <v>46106</v>
      </c>
      <c r="V12623" s="312">
        <v>-1250.01</v>
      </c>
      <c r="X12623" s="267" t="s">
        <v>53720</v>
      </c>
      <c r="Y12623" s="268">
        <v>1307.02</v>
      </c>
      <c r="AA12623" s="229" t="s">
        <v>35603</v>
      </c>
      <c r="AB12623" s="230">
        <v>1832.31</v>
      </c>
      <c r="AD12623" s="209" t="s">
        <v>26554</v>
      </c>
      <c r="AE12623" s="210">
        <v>1085.3599999999999</v>
      </c>
      <c r="AF12623" s="93"/>
      <c r="AG12623" s="93"/>
      <c r="AH12623" s="93"/>
    </row>
    <row r="12624" spans="21:34" x14ac:dyDescent="0.3">
      <c r="U12624" s="311" t="s">
        <v>33856</v>
      </c>
      <c r="V12624" s="312">
        <v>2121.81</v>
      </c>
      <c r="X12624" s="267" t="s">
        <v>35649</v>
      </c>
      <c r="Y12624" s="268">
        <v>105062.93</v>
      </c>
      <c r="AA12624" s="229" t="s">
        <v>49139</v>
      </c>
      <c r="AB12624" s="230">
        <v>3712.5</v>
      </c>
      <c r="AD12624" s="209" t="s">
        <v>26555</v>
      </c>
      <c r="AE12624" s="210">
        <v>1903.17</v>
      </c>
      <c r="AF12624" s="93"/>
      <c r="AG12624" s="93"/>
      <c r="AH12624" s="93"/>
    </row>
    <row r="12625" spans="21:34" x14ac:dyDescent="0.3">
      <c r="U12625" s="311" t="s">
        <v>33857</v>
      </c>
      <c r="V12625" s="312">
        <v>2330.29</v>
      </c>
      <c r="X12625" s="267" t="s">
        <v>35650</v>
      </c>
      <c r="Y12625" s="268">
        <v>319407.45</v>
      </c>
      <c r="AA12625" s="229" t="s">
        <v>48239</v>
      </c>
      <c r="AB12625" s="230">
        <v>4650</v>
      </c>
      <c r="AD12625" s="209" t="s">
        <v>26556</v>
      </c>
      <c r="AE12625" s="210">
        <v>564.86</v>
      </c>
      <c r="AF12625" s="93"/>
      <c r="AG12625" s="93"/>
      <c r="AH12625" s="93"/>
    </row>
    <row r="12626" spans="21:34" x14ac:dyDescent="0.3">
      <c r="U12626" s="311" t="s">
        <v>46107</v>
      </c>
      <c r="V12626" s="312">
        <v>147.52000000000001</v>
      </c>
      <c r="X12626" s="267" t="s">
        <v>35651</v>
      </c>
      <c r="Y12626" s="268">
        <v>130764.73</v>
      </c>
      <c r="AA12626" s="229" t="s">
        <v>53652</v>
      </c>
      <c r="AB12626" s="230">
        <v>781.06</v>
      </c>
      <c r="AD12626" s="209" t="s">
        <v>26557</v>
      </c>
      <c r="AE12626" s="210">
        <v>98740.63</v>
      </c>
      <c r="AF12626" s="93"/>
      <c r="AG12626" s="93"/>
      <c r="AH12626" s="93"/>
    </row>
    <row r="12627" spans="21:34" x14ac:dyDescent="0.3">
      <c r="U12627" s="311" t="s">
        <v>33858</v>
      </c>
      <c r="V12627" s="312">
        <v>273.33</v>
      </c>
      <c r="X12627" s="267" t="s">
        <v>56570</v>
      </c>
      <c r="Y12627" s="268">
        <v>36859.21</v>
      </c>
      <c r="AA12627" s="229" t="s">
        <v>45543</v>
      </c>
      <c r="AB12627" s="230">
        <v>30000</v>
      </c>
      <c r="AD12627" s="209" t="s">
        <v>26558</v>
      </c>
      <c r="AE12627" s="210">
        <v>12300</v>
      </c>
      <c r="AF12627" s="93"/>
      <c r="AG12627" s="93"/>
      <c r="AH12627" s="93"/>
    </row>
    <row r="12628" spans="21:34" x14ac:dyDescent="0.3">
      <c r="U12628" s="311" t="s">
        <v>55628</v>
      </c>
      <c r="V12628" s="312">
        <v>557.14</v>
      </c>
      <c r="X12628" s="267" t="s">
        <v>64882</v>
      </c>
      <c r="Y12628" s="268">
        <v>46451.64</v>
      </c>
      <c r="AA12628" s="229" t="s">
        <v>45544</v>
      </c>
      <c r="AB12628" s="230">
        <v>2205.65</v>
      </c>
      <c r="AD12628" s="209" t="s">
        <v>26559</v>
      </c>
      <c r="AE12628" s="210">
        <v>5828.94</v>
      </c>
      <c r="AF12628" s="93"/>
      <c r="AG12628" s="93"/>
      <c r="AH12628" s="93"/>
    </row>
    <row r="12629" spans="21:34" x14ac:dyDescent="0.3">
      <c r="U12629" s="311" t="s">
        <v>35292</v>
      </c>
      <c r="V12629" s="312">
        <v>11315.82</v>
      </c>
      <c r="X12629" s="267" t="s">
        <v>53721</v>
      </c>
      <c r="Y12629" s="268">
        <v>393924.26</v>
      </c>
      <c r="AA12629" s="229" t="s">
        <v>26985</v>
      </c>
      <c r="AB12629" s="230">
        <v>10650</v>
      </c>
      <c r="AD12629" s="209" t="s">
        <v>26560</v>
      </c>
      <c r="AE12629" s="210">
        <v>44950</v>
      </c>
      <c r="AF12629" s="93"/>
      <c r="AG12629" s="93"/>
      <c r="AH12629" s="93"/>
    </row>
    <row r="12630" spans="21:34" x14ac:dyDescent="0.3">
      <c r="U12630" s="311" t="s">
        <v>24065</v>
      </c>
      <c r="V12630" s="312">
        <v>5426</v>
      </c>
      <c r="X12630" s="267" t="s">
        <v>56571</v>
      </c>
      <c r="Y12630" s="268">
        <v>3882.11</v>
      </c>
      <c r="AA12630" s="229" t="s">
        <v>26986</v>
      </c>
      <c r="AB12630" s="230">
        <v>786.04</v>
      </c>
      <c r="AD12630" s="209" t="s">
        <v>26561</v>
      </c>
      <c r="AE12630" s="210">
        <v>12379.25</v>
      </c>
      <c r="AF12630" s="93"/>
      <c r="AG12630" s="93"/>
      <c r="AH12630" s="93"/>
    </row>
    <row r="12631" spans="21:34" x14ac:dyDescent="0.3">
      <c r="U12631" s="311" t="s">
        <v>13901</v>
      </c>
      <c r="V12631" s="312">
        <v>360</v>
      </c>
      <c r="X12631" s="267" t="s">
        <v>48248</v>
      </c>
      <c r="Y12631" s="268">
        <v>355460.44</v>
      </c>
      <c r="AA12631" s="229" t="s">
        <v>26987</v>
      </c>
      <c r="AB12631" s="230">
        <v>2371.79</v>
      </c>
      <c r="AD12631" s="209" t="s">
        <v>26562</v>
      </c>
      <c r="AE12631" s="210">
        <v>202.58</v>
      </c>
      <c r="AF12631" s="93"/>
      <c r="AG12631" s="93"/>
      <c r="AH12631" s="93"/>
    </row>
    <row r="12632" spans="21:34" x14ac:dyDescent="0.3">
      <c r="U12632" s="311" t="s">
        <v>60936</v>
      </c>
      <c r="V12632" s="312">
        <v>4524.17</v>
      </c>
      <c r="X12632" s="267" t="s">
        <v>35652</v>
      </c>
      <c r="Y12632" s="268">
        <v>657839.47</v>
      </c>
      <c r="AA12632" s="229" t="s">
        <v>26989</v>
      </c>
      <c r="AB12632" s="230">
        <v>12502.82</v>
      </c>
      <c r="AD12632" s="209" t="s">
        <v>26563</v>
      </c>
      <c r="AE12632" s="210">
        <v>31339.03</v>
      </c>
      <c r="AF12632" s="93"/>
      <c r="AG12632" s="93"/>
      <c r="AH12632" s="93"/>
    </row>
    <row r="12633" spans="21:34" x14ac:dyDescent="0.3">
      <c r="U12633" s="311" t="s">
        <v>40843</v>
      </c>
      <c r="V12633" s="312">
        <v>1087</v>
      </c>
      <c r="X12633" s="267" t="s">
        <v>53722</v>
      </c>
      <c r="Y12633" s="268">
        <v>31767.42</v>
      </c>
      <c r="AA12633" s="229" t="s">
        <v>27021</v>
      </c>
      <c r="AB12633" s="230">
        <v>79314.69</v>
      </c>
      <c r="AD12633" s="209" t="s">
        <v>26564</v>
      </c>
      <c r="AE12633" s="210">
        <v>209714.27</v>
      </c>
      <c r="AF12633" s="93"/>
      <c r="AG12633" s="93"/>
      <c r="AH12633" s="93"/>
    </row>
    <row r="12634" spans="21:34" x14ac:dyDescent="0.3">
      <c r="U12634" s="311" t="s">
        <v>13902</v>
      </c>
      <c r="V12634" s="312">
        <v>2486.16</v>
      </c>
      <c r="X12634" s="267" t="s">
        <v>58887</v>
      </c>
      <c r="Y12634" s="268">
        <v>117424.71</v>
      </c>
      <c r="AA12634" s="229" t="s">
        <v>45545</v>
      </c>
      <c r="AB12634" s="230">
        <v>3495983.78</v>
      </c>
      <c r="AD12634" s="209" t="s">
        <v>26565</v>
      </c>
      <c r="AE12634" s="210">
        <v>569573.55000000005</v>
      </c>
      <c r="AF12634" s="93"/>
      <c r="AG12634" s="93"/>
      <c r="AH12634" s="93"/>
    </row>
    <row r="12635" spans="21:34" x14ac:dyDescent="0.3">
      <c r="U12635" s="311" t="s">
        <v>24074</v>
      </c>
      <c r="V12635" s="312">
        <v>3939.53</v>
      </c>
      <c r="X12635" s="267" t="s">
        <v>35653</v>
      </c>
      <c r="Y12635" s="268">
        <v>751502.25</v>
      </c>
      <c r="AA12635" s="229" t="s">
        <v>45546</v>
      </c>
      <c r="AB12635" s="230">
        <v>265830.95</v>
      </c>
      <c r="AD12635" s="209" t="s">
        <v>26566</v>
      </c>
      <c r="AE12635" s="210">
        <v>19474</v>
      </c>
      <c r="AF12635" s="93"/>
      <c r="AG12635" s="93"/>
      <c r="AH12635" s="93"/>
    </row>
    <row r="12636" spans="21:34" x14ac:dyDescent="0.3">
      <c r="U12636" s="311" t="s">
        <v>24075</v>
      </c>
      <c r="V12636" s="312">
        <v>1511.4</v>
      </c>
      <c r="X12636" s="267" t="s">
        <v>62231</v>
      </c>
      <c r="Y12636" s="268">
        <v>-54267.98</v>
      </c>
      <c r="AA12636" s="229" t="s">
        <v>27023</v>
      </c>
      <c r="AB12636" s="230">
        <v>27230.46</v>
      </c>
      <c r="AD12636" s="209" t="s">
        <v>26567</v>
      </c>
      <c r="AE12636" s="210">
        <v>5462.72</v>
      </c>
      <c r="AF12636" s="93"/>
      <c r="AG12636" s="93"/>
      <c r="AH12636" s="93"/>
    </row>
    <row r="12637" spans="21:34" x14ac:dyDescent="0.3">
      <c r="U12637" s="311" t="s">
        <v>58065</v>
      </c>
      <c r="V12637" s="312">
        <v>1050</v>
      </c>
      <c r="X12637" s="267" t="s">
        <v>55407</v>
      </c>
      <c r="Y12637" s="268">
        <v>2344404.7400000002</v>
      </c>
      <c r="AA12637" s="229" t="s">
        <v>27025</v>
      </c>
      <c r="AB12637" s="230">
        <v>319806.8</v>
      </c>
      <c r="AD12637" s="209" t="s">
        <v>26568</v>
      </c>
      <c r="AE12637" s="210">
        <v>98385.69</v>
      </c>
      <c r="AF12637" s="93"/>
      <c r="AG12637" s="93"/>
      <c r="AH12637" s="93"/>
    </row>
    <row r="12638" spans="21:34" x14ac:dyDescent="0.3">
      <c r="U12638" s="311" t="s">
        <v>55629</v>
      </c>
      <c r="V12638" s="312">
        <v>-87</v>
      </c>
      <c r="X12638" s="267" t="s">
        <v>48249</v>
      </c>
      <c r="Y12638" s="268">
        <v>567126.91</v>
      </c>
      <c r="AA12638" s="229" t="s">
        <v>34087</v>
      </c>
      <c r="AB12638" s="230">
        <v>4788.84</v>
      </c>
      <c r="AD12638" s="209" t="s">
        <v>26569</v>
      </c>
      <c r="AE12638" s="210">
        <v>5518.74</v>
      </c>
      <c r="AF12638" s="93"/>
      <c r="AG12638" s="93"/>
      <c r="AH12638" s="93"/>
    </row>
    <row r="12639" spans="21:34" x14ac:dyDescent="0.3">
      <c r="U12639" s="311" t="s">
        <v>24082</v>
      </c>
      <c r="V12639" s="312">
        <v>10518.81</v>
      </c>
      <c r="X12639" s="267" t="s">
        <v>56572</v>
      </c>
      <c r="Y12639" s="268">
        <v>14694.3</v>
      </c>
      <c r="AA12639" s="229" t="s">
        <v>27026</v>
      </c>
      <c r="AB12639" s="230">
        <v>11048.38</v>
      </c>
      <c r="AD12639" s="209" t="s">
        <v>26570</v>
      </c>
      <c r="AE12639" s="210">
        <v>98740.63</v>
      </c>
      <c r="AF12639" s="93"/>
      <c r="AG12639" s="93"/>
      <c r="AH12639" s="93"/>
    </row>
    <row r="12640" spans="21:34" x14ac:dyDescent="0.3">
      <c r="U12640" s="311" t="s">
        <v>24083</v>
      </c>
      <c r="V12640" s="312">
        <v>17579.7</v>
      </c>
      <c r="X12640" s="267" t="s">
        <v>56573</v>
      </c>
      <c r="Y12640" s="268">
        <v>60516.76</v>
      </c>
      <c r="AA12640" s="229" t="s">
        <v>27027</v>
      </c>
      <c r="AB12640" s="230">
        <v>13281.41</v>
      </c>
      <c r="AD12640" s="209" t="s">
        <v>26571</v>
      </c>
      <c r="AE12640" s="210">
        <v>6891.02</v>
      </c>
      <c r="AF12640" s="93"/>
      <c r="AG12640" s="93"/>
      <c r="AH12640" s="93"/>
    </row>
    <row r="12641" spans="21:34" x14ac:dyDescent="0.3">
      <c r="U12641" s="311" t="s">
        <v>54454</v>
      </c>
      <c r="V12641" s="312">
        <v>420.77</v>
      </c>
      <c r="X12641" s="267" t="s">
        <v>58674</v>
      </c>
      <c r="Y12641" s="268">
        <v>2549.11</v>
      </c>
      <c r="AA12641" s="229" t="s">
        <v>27029</v>
      </c>
      <c r="AB12641" s="230">
        <v>46262.84</v>
      </c>
      <c r="AD12641" s="209" t="s">
        <v>26572</v>
      </c>
      <c r="AE12641" s="210">
        <v>12300</v>
      </c>
      <c r="AF12641" s="93"/>
      <c r="AG12641" s="93"/>
      <c r="AH12641" s="93"/>
    </row>
    <row r="12642" spans="21:34" x14ac:dyDescent="0.3">
      <c r="U12642" s="311" t="s">
        <v>24090</v>
      </c>
      <c r="V12642" s="312">
        <v>12081.2</v>
      </c>
      <c r="X12642" s="267" t="s">
        <v>61584</v>
      </c>
      <c r="Y12642" s="268">
        <v>3188.76</v>
      </c>
      <c r="AA12642" s="229" t="s">
        <v>27030</v>
      </c>
      <c r="AB12642" s="230">
        <v>928.19</v>
      </c>
      <c r="AD12642" s="209" t="s">
        <v>26573</v>
      </c>
      <c r="AE12642" s="210">
        <v>22000</v>
      </c>
      <c r="AF12642" s="93"/>
      <c r="AG12642" s="93"/>
      <c r="AH12642" s="93"/>
    </row>
    <row r="12643" spans="21:34" x14ac:dyDescent="0.3">
      <c r="U12643" s="311" t="s">
        <v>60937</v>
      </c>
      <c r="V12643" s="312">
        <v>3294050</v>
      </c>
      <c r="X12643" s="267" t="s">
        <v>62808</v>
      </c>
      <c r="Y12643" s="268">
        <v>81.349999999999994</v>
      </c>
      <c r="AA12643" s="229" t="s">
        <v>27033</v>
      </c>
      <c r="AB12643" s="230">
        <v>38197.360000000001</v>
      </c>
      <c r="AD12643" s="209" t="s">
        <v>26574</v>
      </c>
      <c r="AE12643" s="210">
        <v>11264.59</v>
      </c>
      <c r="AF12643" s="93"/>
      <c r="AG12643" s="93"/>
      <c r="AH12643" s="93"/>
    </row>
    <row r="12644" spans="21:34" x14ac:dyDescent="0.3">
      <c r="U12644" s="311" t="s">
        <v>24110</v>
      </c>
      <c r="V12644" s="312">
        <v>1818.62</v>
      </c>
      <c r="X12644" s="267" t="s">
        <v>53723</v>
      </c>
      <c r="Y12644" s="268">
        <v>2966.19</v>
      </c>
      <c r="AA12644" s="229" t="s">
        <v>27034</v>
      </c>
      <c r="AB12644" s="230">
        <v>1444.65</v>
      </c>
      <c r="AD12644" s="209" t="s">
        <v>26575</v>
      </c>
      <c r="AE12644" s="210">
        <v>162.79</v>
      </c>
      <c r="AF12644" s="93"/>
      <c r="AG12644" s="93"/>
      <c r="AH12644" s="93"/>
    </row>
    <row r="12645" spans="21:34" x14ac:dyDescent="0.3">
      <c r="U12645" s="311" t="s">
        <v>69568</v>
      </c>
      <c r="V12645" s="312">
        <v>10820.3</v>
      </c>
      <c r="X12645" s="267" t="s">
        <v>47257</v>
      </c>
      <c r="Y12645" s="268">
        <v>3876.25</v>
      </c>
      <c r="AA12645" s="229" t="s">
        <v>27035</v>
      </c>
      <c r="AB12645" s="230">
        <v>427.92</v>
      </c>
      <c r="AD12645" s="209" t="s">
        <v>26576</v>
      </c>
      <c r="AE12645" s="210">
        <v>39100.449999999997</v>
      </c>
      <c r="AF12645" s="93"/>
      <c r="AG12645" s="93"/>
      <c r="AH12645" s="93"/>
    </row>
    <row r="12646" spans="21:34" x14ac:dyDescent="0.3">
      <c r="U12646" s="311" t="s">
        <v>43298</v>
      </c>
      <c r="V12646" s="312">
        <v>5545.5</v>
      </c>
      <c r="X12646" s="267" t="s">
        <v>61224</v>
      </c>
      <c r="Y12646" s="268">
        <v>1316.1</v>
      </c>
      <c r="AA12646" s="229" t="s">
        <v>27036</v>
      </c>
      <c r="AB12646" s="230">
        <v>48565.64</v>
      </c>
      <c r="AD12646" s="209" t="s">
        <v>26577</v>
      </c>
      <c r="AE12646" s="210">
        <v>31299.360000000001</v>
      </c>
      <c r="AF12646" s="93"/>
      <c r="AG12646" s="93"/>
      <c r="AH12646" s="93"/>
    </row>
    <row r="12647" spans="21:34" x14ac:dyDescent="0.3">
      <c r="U12647" s="311" t="s">
        <v>63854</v>
      </c>
      <c r="V12647" s="312">
        <v>2221.0300000000002</v>
      </c>
      <c r="X12647" s="267" t="s">
        <v>60723</v>
      </c>
      <c r="Y12647" s="268">
        <v>16874.43</v>
      </c>
      <c r="AA12647" s="229" t="s">
        <v>27042</v>
      </c>
      <c r="AB12647" s="230">
        <v>2209.15</v>
      </c>
      <c r="AD12647" s="209" t="s">
        <v>26578</v>
      </c>
      <c r="AE12647" s="210">
        <v>44950</v>
      </c>
      <c r="AF12647" s="93"/>
      <c r="AG12647" s="93"/>
      <c r="AH12647" s="93"/>
    </row>
    <row r="12648" spans="21:34" x14ac:dyDescent="0.3">
      <c r="U12648" s="311" t="s">
        <v>24111</v>
      </c>
      <c r="V12648" s="312">
        <v>705.02</v>
      </c>
      <c r="X12648" s="267" t="s">
        <v>62232</v>
      </c>
      <c r="Y12648" s="268">
        <v>-6.17</v>
      </c>
      <c r="AA12648" s="229" t="s">
        <v>27043</v>
      </c>
      <c r="AB12648" s="230">
        <v>39330.959999999999</v>
      </c>
      <c r="AD12648" s="209" t="s">
        <v>26579</v>
      </c>
      <c r="AE12648" s="210">
        <v>30875</v>
      </c>
      <c r="AF12648" s="93"/>
      <c r="AG12648" s="93"/>
      <c r="AH12648" s="93"/>
    </row>
    <row r="12649" spans="21:34" x14ac:dyDescent="0.3">
      <c r="U12649" s="311" t="s">
        <v>35300</v>
      </c>
      <c r="V12649" s="312">
        <v>1391.19</v>
      </c>
      <c r="X12649" s="267" t="s">
        <v>57851</v>
      </c>
      <c r="Y12649" s="268">
        <v>6113.93</v>
      </c>
      <c r="AA12649" s="229" t="s">
        <v>27044</v>
      </c>
      <c r="AB12649" s="230">
        <v>96.84</v>
      </c>
      <c r="AD12649" s="209" t="s">
        <v>26580</v>
      </c>
      <c r="AE12649" s="210">
        <v>7296.66</v>
      </c>
      <c r="AF12649" s="93"/>
      <c r="AG12649" s="93"/>
      <c r="AH12649" s="93"/>
    </row>
    <row r="12650" spans="21:34" x14ac:dyDescent="0.3">
      <c r="U12650" s="311" t="s">
        <v>24117</v>
      </c>
      <c r="V12650" s="312">
        <v>21061.360000000001</v>
      </c>
      <c r="X12650" s="267" t="s">
        <v>57852</v>
      </c>
      <c r="Y12650" s="268">
        <v>462.93</v>
      </c>
      <c r="AA12650" s="229" t="s">
        <v>27046</v>
      </c>
      <c r="AB12650" s="230">
        <v>14135.76</v>
      </c>
      <c r="AD12650" s="209" t="s">
        <v>26581</v>
      </c>
      <c r="AE12650" s="210">
        <v>31415.29</v>
      </c>
      <c r="AF12650" s="93"/>
      <c r="AG12650" s="93"/>
      <c r="AH12650" s="93"/>
    </row>
    <row r="12651" spans="21:34" x14ac:dyDescent="0.3">
      <c r="U12651" s="311" t="s">
        <v>61696</v>
      </c>
      <c r="V12651" s="312">
        <v>6204.84</v>
      </c>
      <c r="X12651" s="267" t="s">
        <v>57853</v>
      </c>
      <c r="Y12651" s="268">
        <v>1497.92</v>
      </c>
      <c r="AA12651" s="229" t="s">
        <v>27049</v>
      </c>
      <c r="AB12651" s="230">
        <v>15185.62</v>
      </c>
      <c r="AD12651" s="209" t="s">
        <v>26582</v>
      </c>
      <c r="AE12651" s="210">
        <v>42553.440000000002</v>
      </c>
      <c r="AF12651" s="93"/>
      <c r="AG12651" s="93"/>
      <c r="AH12651" s="93"/>
    </row>
    <row r="12652" spans="21:34" x14ac:dyDescent="0.3">
      <c r="U12652" s="311" t="s">
        <v>69569</v>
      </c>
      <c r="V12652" s="312">
        <v>3621.66</v>
      </c>
      <c r="X12652" s="267" t="s">
        <v>63373</v>
      </c>
      <c r="Y12652" s="268">
        <v>1169.92</v>
      </c>
      <c r="AA12652" s="229" t="s">
        <v>27052</v>
      </c>
      <c r="AB12652" s="230">
        <v>70713.09</v>
      </c>
      <c r="AD12652" s="209" t="s">
        <v>26583</v>
      </c>
      <c r="AE12652" s="210">
        <v>10404.61</v>
      </c>
      <c r="AF12652" s="93"/>
      <c r="AG12652" s="93"/>
      <c r="AH12652" s="93"/>
    </row>
    <row r="12653" spans="21:34" x14ac:dyDescent="0.3">
      <c r="U12653" s="311" t="s">
        <v>24140</v>
      </c>
      <c r="V12653" s="312">
        <v>1119.04</v>
      </c>
      <c r="X12653" s="267" t="s">
        <v>62233</v>
      </c>
      <c r="Y12653" s="268">
        <v>152719.07999999999</v>
      </c>
      <c r="AA12653" s="229" t="s">
        <v>53653</v>
      </c>
      <c r="AB12653" s="230">
        <v>-16320.67</v>
      </c>
      <c r="AD12653" s="209" t="s">
        <v>26584</v>
      </c>
      <c r="AE12653" s="210">
        <v>152325.59</v>
      </c>
      <c r="AF12653" s="93"/>
      <c r="AG12653" s="93"/>
      <c r="AH12653" s="93"/>
    </row>
    <row r="12654" spans="21:34" x14ac:dyDescent="0.3">
      <c r="U12654" s="311" t="s">
        <v>24141</v>
      </c>
      <c r="V12654" s="312">
        <v>6525</v>
      </c>
      <c r="X12654" s="267" t="s">
        <v>58675</v>
      </c>
      <c r="Y12654" s="268">
        <v>15628.19</v>
      </c>
      <c r="AA12654" s="229" t="s">
        <v>49140</v>
      </c>
      <c r="AB12654" s="230">
        <v>133814</v>
      </c>
      <c r="AD12654" s="209" t="s">
        <v>26585</v>
      </c>
      <c r="AE12654" s="210">
        <v>1680</v>
      </c>
      <c r="AF12654" s="93"/>
      <c r="AG12654" s="93"/>
      <c r="AH12654" s="93"/>
    </row>
    <row r="12655" spans="21:34" x14ac:dyDescent="0.3">
      <c r="U12655" s="311" t="s">
        <v>24143</v>
      </c>
      <c r="V12655" s="312">
        <v>9694.2199999999993</v>
      </c>
      <c r="X12655" s="267" t="s">
        <v>63374</v>
      </c>
      <c r="Y12655" s="268">
        <v>124160.54</v>
      </c>
      <c r="AA12655" s="229" t="s">
        <v>53654</v>
      </c>
      <c r="AB12655" s="230">
        <v>-16.98</v>
      </c>
      <c r="AD12655" s="209" t="s">
        <v>26586</v>
      </c>
      <c r="AE12655" s="210">
        <v>12620.98</v>
      </c>
      <c r="AF12655" s="93"/>
      <c r="AG12655" s="93"/>
      <c r="AH12655" s="93"/>
    </row>
    <row r="12656" spans="21:34" x14ac:dyDescent="0.3">
      <c r="U12656" s="311" t="s">
        <v>40844</v>
      </c>
      <c r="V12656" s="312">
        <v>59107.5</v>
      </c>
      <c r="X12656" s="267" t="s">
        <v>59207</v>
      </c>
      <c r="Y12656" s="268">
        <v>4502.7299999999996</v>
      </c>
      <c r="AA12656" s="229" t="s">
        <v>27055</v>
      </c>
      <c r="AB12656" s="230">
        <v>281503.88</v>
      </c>
      <c r="AD12656" s="209" t="s">
        <v>26587</v>
      </c>
      <c r="AE12656" s="210">
        <v>25726.25</v>
      </c>
      <c r="AF12656" s="93"/>
      <c r="AG12656" s="93"/>
      <c r="AH12656" s="93"/>
    </row>
    <row r="12657" spans="21:34" x14ac:dyDescent="0.3">
      <c r="U12657" s="311" t="s">
        <v>69570</v>
      </c>
      <c r="V12657" s="312">
        <v>1000</v>
      </c>
      <c r="X12657" s="267" t="s">
        <v>57854</v>
      </c>
      <c r="Y12657" s="268">
        <v>665</v>
      </c>
      <c r="AA12657" s="229" t="s">
        <v>42904</v>
      </c>
      <c r="AB12657" s="230">
        <v>732.64</v>
      </c>
      <c r="AD12657" s="209" t="s">
        <v>26588</v>
      </c>
      <c r="AE12657" s="210">
        <v>42900.05</v>
      </c>
      <c r="AF12657" s="93"/>
      <c r="AG12657" s="93"/>
      <c r="AH12657" s="93"/>
    </row>
    <row r="12658" spans="21:34" x14ac:dyDescent="0.3">
      <c r="U12658" s="311" t="s">
        <v>40845</v>
      </c>
      <c r="V12658" s="312">
        <v>6764.83</v>
      </c>
      <c r="X12658" s="267" t="s">
        <v>64883</v>
      </c>
      <c r="Y12658" s="268">
        <v>2354.58</v>
      </c>
      <c r="AA12658" s="229" t="s">
        <v>35604</v>
      </c>
      <c r="AB12658" s="230">
        <v>6000</v>
      </c>
      <c r="AD12658" s="209" t="s">
        <v>26589</v>
      </c>
      <c r="AE12658" s="210">
        <v>585216.09</v>
      </c>
      <c r="AF12658" s="93"/>
      <c r="AG12658" s="93"/>
      <c r="AH12658" s="93"/>
    </row>
    <row r="12659" spans="21:34" x14ac:dyDescent="0.3">
      <c r="U12659" s="311" t="s">
        <v>69571</v>
      </c>
      <c r="V12659" s="312">
        <v>9705.26</v>
      </c>
      <c r="X12659" s="267" t="s">
        <v>57855</v>
      </c>
      <c r="Y12659" s="268">
        <v>58476.9</v>
      </c>
      <c r="AA12659" s="229" t="s">
        <v>27056</v>
      </c>
      <c r="AB12659" s="230">
        <v>20486.8</v>
      </c>
      <c r="AD12659" s="209" t="s">
        <v>26590</v>
      </c>
      <c r="AE12659" s="210">
        <v>27614.47</v>
      </c>
      <c r="AF12659" s="93"/>
      <c r="AG12659" s="93"/>
      <c r="AH12659" s="93"/>
    </row>
    <row r="12660" spans="21:34" x14ac:dyDescent="0.3">
      <c r="U12660" s="311" t="s">
        <v>46110</v>
      </c>
      <c r="V12660" s="312">
        <v>36067.440000000002</v>
      </c>
      <c r="X12660" s="267" t="s">
        <v>57856</v>
      </c>
      <c r="Y12660" s="268">
        <v>4365.07</v>
      </c>
      <c r="AA12660" s="229" t="s">
        <v>35605</v>
      </c>
      <c r="AB12660" s="230">
        <v>64295.85</v>
      </c>
      <c r="AD12660" s="209" t="s">
        <v>26591</v>
      </c>
      <c r="AE12660" s="210">
        <v>32338</v>
      </c>
      <c r="AF12660" s="93"/>
      <c r="AG12660" s="93"/>
      <c r="AH12660" s="93"/>
    </row>
    <row r="12661" spans="21:34" x14ac:dyDescent="0.3">
      <c r="U12661" s="311" t="s">
        <v>69572</v>
      </c>
      <c r="V12661" s="312">
        <v>31849.9</v>
      </c>
      <c r="X12661" s="267" t="s">
        <v>57857</v>
      </c>
      <c r="Y12661" s="268">
        <v>27617.77</v>
      </c>
      <c r="AA12661" s="229" t="s">
        <v>36674</v>
      </c>
      <c r="AB12661" s="230">
        <v>47484.49</v>
      </c>
      <c r="AD12661" s="209" t="s">
        <v>14154</v>
      </c>
      <c r="AE12661" s="210">
        <v>1318667.3600000001</v>
      </c>
      <c r="AF12661" s="93"/>
      <c r="AG12661" s="93"/>
      <c r="AH12661" s="93"/>
    </row>
    <row r="12662" spans="21:34" x14ac:dyDescent="0.3">
      <c r="U12662" s="311" t="s">
        <v>24149</v>
      </c>
      <c r="V12662" s="312">
        <v>124789.14</v>
      </c>
      <c r="X12662" s="267" t="s">
        <v>61585</v>
      </c>
      <c r="Y12662" s="268">
        <v>5400</v>
      </c>
      <c r="AA12662" s="229" t="s">
        <v>35606</v>
      </c>
      <c r="AB12662" s="230">
        <v>6525.28</v>
      </c>
      <c r="AD12662" s="209" t="s">
        <v>26592</v>
      </c>
      <c r="AE12662" s="210">
        <v>-927.84</v>
      </c>
      <c r="AF12662" s="93"/>
      <c r="AG12662" s="93"/>
      <c r="AH12662" s="93"/>
    </row>
    <row r="12663" spans="21:34" x14ac:dyDescent="0.3">
      <c r="U12663" s="311" t="s">
        <v>24173</v>
      </c>
      <c r="V12663" s="312">
        <v>4500</v>
      </c>
      <c r="X12663" s="267" t="s">
        <v>61586</v>
      </c>
      <c r="Y12663" s="268">
        <v>327.89</v>
      </c>
      <c r="AA12663" s="229" t="s">
        <v>53655</v>
      </c>
      <c r="AB12663" s="230">
        <v>185473.31</v>
      </c>
      <c r="AD12663" s="209" t="s">
        <v>26593</v>
      </c>
      <c r="AE12663" s="210">
        <v>10100</v>
      </c>
      <c r="AF12663" s="93"/>
      <c r="AG12663" s="93"/>
      <c r="AH12663" s="93"/>
    </row>
    <row r="12664" spans="21:34" x14ac:dyDescent="0.3">
      <c r="U12664" s="311" t="s">
        <v>24175</v>
      </c>
      <c r="V12664" s="312">
        <v>6.14</v>
      </c>
      <c r="X12664" s="267" t="s">
        <v>61587</v>
      </c>
      <c r="Y12664" s="268">
        <v>1323</v>
      </c>
      <c r="AA12664" s="229" t="s">
        <v>53656</v>
      </c>
      <c r="AB12664" s="230">
        <v>14618.49</v>
      </c>
      <c r="AD12664" s="209" t="s">
        <v>26594</v>
      </c>
      <c r="AE12664" s="210">
        <v>2700</v>
      </c>
      <c r="AF12664" s="93"/>
      <c r="AG12664" s="93"/>
      <c r="AH12664" s="93"/>
    </row>
    <row r="12665" spans="21:34" x14ac:dyDescent="0.3">
      <c r="U12665" s="311" t="s">
        <v>24176</v>
      </c>
      <c r="V12665" s="312">
        <v>1006</v>
      </c>
      <c r="X12665" s="267" t="s">
        <v>61588</v>
      </c>
      <c r="Y12665" s="268">
        <v>522.05999999999995</v>
      </c>
      <c r="AA12665" s="229" t="s">
        <v>53657</v>
      </c>
      <c r="AB12665" s="230">
        <v>13826.11</v>
      </c>
      <c r="AD12665" s="209" t="s">
        <v>26595</v>
      </c>
      <c r="AE12665" s="210">
        <v>4500</v>
      </c>
      <c r="AF12665" s="93"/>
      <c r="AG12665" s="93"/>
      <c r="AH12665" s="93"/>
    </row>
    <row r="12666" spans="21:34" x14ac:dyDescent="0.3">
      <c r="U12666" s="311" t="s">
        <v>39321</v>
      </c>
      <c r="V12666" s="312">
        <v>675</v>
      </c>
      <c r="X12666" s="267" t="s">
        <v>60724</v>
      </c>
      <c r="Y12666" s="268">
        <v>29084.68</v>
      </c>
      <c r="AA12666" s="229" t="s">
        <v>53658</v>
      </c>
      <c r="AB12666" s="230">
        <v>42173.72</v>
      </c>
      <c r="AD12666" s="209" t="s">
        <v>26596</v>
      </c>
      <c r="AE12666" s="210">
        <v>6000</v>
      </c>
      <c r="AF12666" s="93"/>
      <c r="AG12666" s="93"/>
      <c r="AH12666" s="93"/>
    </row>
    <row r="12667" spans="21:34" x14ac:dyDescent="0.3">
      <c r="U12667" s="311" t="s">
        <v>24189</v>
      </c>
      <c r="V12667" s="312">
        <v>51.15</v>
      </c>
      <c r="X12667" s="267" t="s">
        <v>64884</v>
      </c>
      <c r="Y12667" s="268">
        <v>716.29</v>
      </c>
      <c r="AA12667" s="229" t="s">
        <v>35607</v>
      </c>
      <c r="AB12667" s="230">
        <v>5305.57</v>
      </c>
      <c r="AD12667" s="209" t="s">
        <v>26597</v>
      </c>
      <c r="AE12667" s="210">
        <v>6000</v>
      </c>
      <c r="AF12667" s="93"/>
      <c r="AG12667" s="93"/>
      <c r="AH12667" s="93"/>
    </row>
    <row r="12668" spans="21:34" x14ac:dyDescent="0.3">
      <c r="U12668" s="311" t="s">
        <v>24192</v>
      </c>
      <c r="V12668" s="312">
        <v>17972.5</v>
      </c>
      <c r="X12668" s="267" t="s">
        <v>64885</v>
      </c>
      <c r="Y12668" s="268">
        <v>716.19</v>
      </c>
      <c r="AA12668" s="229" t="s">
        <v>34088</v>
      </c>
      <c r="AB12668" s="230">
        <v>2727.51</v>
      </c>
      <c r="AD12668" s="209" t="s">
        <v>26598</v>
      </c>
      <c r="AE12668" s="210">
        <v>2241.5</v>
      </c>
      <c r="AF12668" s="93"/>
      <c r="AG12668" s="93"/>
      <c r="AH12668" s="93"/>
    </row>
    <row r="12669" spans="21:34" x14ac:dyDescent="0.3">
      <c r="U12669" s="311" t="s">
        <v>13906</v>
      </c>
      <c r="V12669" s="312">
        <v>10000</v>
      </c>
      <c r="X12669" s="267" t="s">
        <v>64886</v>
      </c>
      <c r="Y12669" s="268">
        <v>20151.21</v>
      </c>
      <c r="AA12669" s="229" t="s">
        <v>34089</v>
      </c>
      <c r="AB12669" s="230">
        <v>322120.26</v>
      </c>
      <c r="AD12669" s="209" t="s">
        <v>26599</v>
      </c>
      <c r="AE12669" s="210">
        <v>5941.39</v>
      </c>
      <c r="AF12669" s="93"/>
      <c r="AG12669" s="93"/>
      <c r="AH12669" s="93"/>
    </row>
    <row r="12670" spans="21:34" x14ac:dyDescent="0.3">
      <c r="U12670" s="311" t="s">
        <v>24235</v>
      </c>
      <c r="V12670" s="312">
        <v>21784.13</v>
      </c>
      <c r="X12670" s="267" t="s">
        <v>64887</v>
      </c>
      <c r="Y12670" s="268">
        <v>1596.38</v>
      </c>
      <c r="AA12670" s="229" t="s">
        <v>35608</v>
      </c>
      <c r="AB12670" s="230">
        <v>493793.72</v>
      </c>
      <c r="AD12670" s="209" t="s">
        <v>26600</v>
      </c>
      <c r="AE12670" s="210">
        <v>140.11000000000001</v>
      </c>
      <c r="AF12670" s="93"/>
      <c r="AG12670" s="93"/>
      <c r="AH12670" s="93"/>
    </row>
    <row r="12671" spans="21:34" x14ac:dyDescent="0.3">
      <c r="U12671" s="311" t="s">
        <v>50729</v>
      </c>
      <c r="V12671" s="312">
        <v>118.08</v>
      </c>
      <c r="X12671" s="267" t="s">
        <v>64888</v>
      </c>
      <c r="Y12671" s="268">
        <v>5057.6000000000004</v>
      </c>
      <c r="AA12671" s="229" t="s">
        <v>40614</v>
      </c>
      <c r="AB12671" s="230">
        <v>133416.23000000001</v>
      </c>
      <c r="AD12671" s="209" t="s">
        <v>26601</v>
      </c>
      <c r="AE12671" s="210">
        <v>5985</v>
      </c>
      <c r="AF12671" s="93"/>
      <c r="AG12671" s="93"/>
      <c r="AH12671" s="93"/>
    </row>
    <row r="12672" spans="21:34" x14ac:dyDescent="0.3">
      <c r="U12672" s="311" t="s">
        <v>24274</v>
      </c>
      <c r="V12672" s="312">
        <v>-114.02</v>
      </c>
      <c r="X12672" s="267" t="s">
        <v>63375</v>
      </c>
      <c r="Y12672" s="268">
        <v>5632.56</v>
      </c>
      <c r="AA12672" s="229" t="s">
        <v>36675</v>
      </c>
      <c r="AB12672" s="230">
        <v>204045.08</v>
      </c>
      <c r="AD12672" s="209" t="s">
        <v>26602</v>
      </c>
      <c r="AE12672" s="210">
        <v>2631.48</v>
      </c>
      <c r="AF12672" s="93"/>
      <c r="AG12672" s="93"/>
      <c r="AH12672" s="93"/>
    </row>
    <row r="12673" spans="21:34" x14ac:dyDescent="0.3">
      <c r="U12673" s="311" t="s">
        <v>24275</v>
      </c>
      <c r="V12673" s="312">
        <v>30703.06</v>
      </c>
      <c r="X12673" s="267" t="s">
        <v>64889</v>
      </c>
      <c r="Y12673" s="268">
        <v>4046.55</v>
      </c>
      <c r="AA12673" s="229" t="s">
        <v>50381</v>
      </c>
      <c r="AB12673" s="230">
        <v>26195.93</v>
      </c>
      <c r="AD12673" s="209" t="s">
        <v>26603</v>
      </c>
      <c r="AE12673" s="210">
        <v>550</v>
      </c>
      <c r="AF12673" s="93"/>
      <c r="AG12673" s="93"/>
      <c r="AH12673" s="93"/>
    </row>
    <row r="12674" spans="21:34" x14ac:dyDescent="0.3">
      <c r="U12674" s="311" t="s">
        <v>24277</v>
      </c>
      <c r="V12674" s="312">
        <v>-32.08</v>
      </c>
      <c r="X12674" s="267" t="s">
        <v>64890</v>
      </c>
      <c r="Y12674" s="268">
        <v>8389.91</v>
      </c>
      <c r="AA12674" s="229" t="s">
        <v>35609</v>
      </c>
      <c r="AB12674" s="230">
        <v>70156.509999999995</v>
      </c>
      <c r="AD12674" s="209" t="s">
        <v>26604</v>
      </c>
      <c r="AE12674" s="210">
        <v>33245</v>
      </c>
      <c r="AF12674" s="93"/>
      <c r="AG12674" s="93"/>
      <c r="AH12674" s="93"/>
    </row>
    <row r="12675" spans="21:34" x14ac:dyDescent="0.3">
      <c r="U12675" s="311" t="s">
        <v>24296</v>
      </c>
      <c r="V12675" s="312">
        <v>169.19</v>
      </c>
      <c r="X12675" s="267" t="s">
        <v>60725</v>
      </c>
      <c r="Y12675" s="268">
        <v>12498.09</v>
      </c>
      <c r="AA12675" s="229" t="s">
        <v>35610</v>
      </c>
      <c r="AB12675" s="230">
        <v>777633.66</v>
      </c>
      <c r="AD12675" s="209" t="s">
        <v>26605</v>
      </c>
      <c r="AE12675" s="210">
        <v>5544</v>
      </c>
      <c r="AF12675" s="93"/>
      <c r="AG12675" s="93"/>
      <c r="AH12675" s="93"/>
    </row>
    <row r="12676" spans="21:34" x14ac:dyDescent="0.3">
      <c r="U12676" s="311" t="s">
        <v>24297</v>
      </c>
      <c r="V12676" s="312">
        <v>13403.86</v>
      </c>
      <c r="X12676" s="267" t="s">
        <v>60726</v>
      </c>
      <c r="Y12676" s="268">
        <v>38554.800000000003</v>
      </c>
      <c r="AA12676" s="229" t="s">
        <v>39458</v>
      </c>
      <c r="AB12676" s="230">
        <v>63723.92</v>
      </c>
      <c r="AD12676" s="209" t="s">
        <v>26606</v>
      </c>
      <c r="AE12676" s="210">
        <v>15056</v>
      </c>
      <c r="AF12676" s="93"/>
      <c r="AG12676" s="93"/>
      <c r="AH12676" s="93"/>
    </row>
    <row r="12677" spans="21:34" x14ac:dyDescent="0.3">
      <c r="U12677" s="311" t="s">
        <v>24298</v>
      </c>
      <c r="V12677" s="312">
        <v>13600</v>
      </c>
      <c r="X12677" s="267" t="s">
        <v>60727</v>
      </c>
      <c r="Y12677" s="268">
        <v>3720.6</v>
      </c>
      <c r="AA12677" s="229" t="s">
        <v>39459</v>
      </c>
      <c r="AB12677" s="230">
        <v>13380</v>
      </c>
      <c r="AD12677" s="209" t="s">
        <v>26607</v>
      </c>
      <c r="AE12677" s="210">
        <v>56228.51</v>
      </c>
      <c r="AF12677" s="93"/>
      <c r="AG12677" s="93"/>
      <c r="AH12677" s="93"/>
    </row>
    <row r="12678" spans="21:34" x14ac:dyDescent="0.3">
      <c r="U12678" s="311" t="s">
        <v>46114</v>
      </c>
      <c r="V12678" s="312">
        <v>995.87</v>
      </c>
      <c r="X12678" s="267" t="s">
        <v>60728</v>
      </c>
      <c r="Y12678" s="268">
        <v>10505.35</v>
      </c>
      <c r="AA12678" s="229" t="s">
        <v>35611</v>
      </c>
      <c r="AB12678" s="230">
        <v>139496.9</v>
      </c>
      <c r="AD12678" s="209" t="s">
        <v>26608</v>
      </c>
      <c r="AE12678" s="210">
        <v>26404.49</v>
      </c>
      <c r="AF12678" s="93"/>
      <c r="AG12678" s="93"/>
      <c r="AH12678" s="93"/>
    </row>
    <row r="12679" spans="21:34" x14ac:dyDescent="0.3">
      <c r="U12679" s="311" t="s">
        <v>36505</v>
      </c>
      <c r="V12679" s="312">
        <v>49583.39</v>
      </c>
      <c r="X12679" s="267" t="s">
        <v>61589</v>
      </c>
      <c r="Y12679" s="268">
        <v>13083.01</v>
      </c>
      <c r="AA12679" s="229" t="s">
        <v>36676</v>
      </c>
      <c r="AB12679" s="230">
        <v>108.8</v>
      </c>
      <c r="AD12679" s="209" t="s">
        <v>26609</v>
      </c>
      <c r="AE12679" s="210">
        <v>47088</v>
      </c>
      <c r="AF12679" s="93"/>
      <c r="AG12679" s="93"/>
      <c r="AH12679" s="93"/>
    </row>
    <row r="12680" spans="21:34" x14ac:dyDescent="0.3">
      <c r="U12680" s="311" t="s">
        <v>60941</v>
      </c>
      <c r="V12680" s="312">
        <v>103166.61</v>
      </c>
      <c r="X12680" s="267" t="s">
        <v>64891</v>
      </c>
      <c r="Y12680" s="268">
        <v>9675.06</v>
      </c>
      <c r="AA12680" s="229" t="s">
        <v>49141</v>
      </c>
      <c r="AB12680" s="230">
        <v>412.33</v>
      </c>
      <c r="AD12680" s="209" t="s">
        <v>26610</v>
      </c>
      <c r="AE12680" s="210">
        <v>80270</v>
      </c>
      <c r="AF12680" s="93"/>
      <c r="AG12680" s="93"/>
      <c r="AH12680" s="93"/>
    </row>
    <row r="12681" spans="21:34" x14ac:dyDescent="0.3">
      <c r="U12681" s="311" t="s">
        <v>24325</v>
      </c>
      <c r="V12681" s="312">
        <v>11257.17</v>
      </c>
      <c r="X12681" s="267" t="s">
        <v>62234</v>
      </c>
      <c r="Y12681" s="268">
        <v>18428.150000000001</v>
      </c>
      <c r="AA12681" s="229" t="s">
        <v>35612</v>
      </c>
      <c r="AB12681" s="230">
        <v>8986.9</v>
      </c>
      <c r="AD12681" s="209" t="s">
        <v>26611</v>
      </c>
      <c r="AE12681" s="210">
        <v>6140.66</v>
      </c>
      <c r="AF12681" s="93"/>
      <c r="AG12681" s="93"/>
      <c r="AH12681" s="93"/>
    </row>
    <row r="12682" spans="21:34" x14ac:dyDescent="0.3">
      <c r="U12682" s="311" t="s">
        <v>24326</v>
      </c>
      <c r="V12682" s="312">
        <v>39320</v>
      </c>
      <c r="X12682" s="267" t="s">
        <v>61121</v>
      </c>
      <c r="Y12682" s="268">
        <v>691.75</v>
      </c>
      <c r="AA12682" s="229" t="s">
        <v>53659</v>
      </c>
      <c r="AB12682" s="230">
        <v>26400</v>
      </c>
      <c r="AD12682" s="209" t="s">
        <v>26612</v>
      </c>
      <c r="AE12682" s="210">
        <v>15813.34</v>
      </c>
      <c r="AF12682" s="93"/>
      <c r="AG12682" s="93"/>
      <c r="AH12682" s="93"/>
    </row>
    <row r="12683" spans="21:34" x14ac:dyDescent="0.3">
      <c r="U12683" s="311" t="s">
        <v>62899</v>
      </c>
      <c r="V12683" s="312">
        <v>6430</v>
      </c>
      <c r="X12683" s="267" t="s">
        <v>61590</v>
      </c>
      <c r="Y12683" s="268">
        <v>18254.849999999999</v>
      </c>
      <c r="AA12683" s="229" t="s">
        <v>39460</v>
      </c>
      <c r="AB12683" s="230">
        <v>6250.05</v>
      </c>
      <c r="AD12683" s="209" t="s">
        <v>26613</v>
      </c>
      <c r="AE12683" s="210">
        <v>609.28</v>
      </c>
      <c r="AF12683" s="93"/>
      <c r="AG12683" s="93"/>
      <c r="AH12683" s="93"/>
    </row>
    <row r="12684" spans="21:34" x14ac:dyDescent="0.3">
      <c r="U12684" s="311" t="s">
        <v>43307</v>
      </c>
      <c r="V12684" s="312">
        <v>6679.3</v>
      </c>
      <c r="X12684" s="267" t="s">
        <v>58676</v>
      </c>
      <c r="Y12684" s="268">
        <v>45000</v>
      </c>
      <c r="AA12684" s="229" t="s">
        <v>36677</v>
      </c>
      <c r="AB12684" s="230">
        <v>490.07</v>
      </c>
      <c r="AD12684" s="209" t="s">
        <v>26614</v>
      </c>
      <c r="AE12684" s="210">
        <v>3500</v>
      </c>
      <c r="AF12684" s="93"/>
      <c r="AG12684" s="93"/>
      <c r="AH12684" s="93"/>
    </row>
    <row r="12685" spans="21:34" x14ac:dyDescent="0.3">
      <c r="U12685" s="311" t="s">
        <v>24327</v>
      </c>
      <c r="V12685" s="312">
        <v>25699.89</v>
      </c>
      <c r="X12685" s="267" t="s">
        <v>63376</v>
      </c>
      <c r="Y12685" s="268">
        <v>800</v>
      </c>
      <c r="AA12685" s="229" t="s">
        <v>35613</v>
      </c>
      <c r="AB12685" s="230">
        <v>38179.61</v>
      </c>
      <c r="AD12685" s="209" t="s">
        <v>26615</v>
      </c>
      <c r="AE12685" s="210">
        <v>2439.37</v>
      </c>
      <c r="AF12685" s="93"/>
      <c r="AG12685" s="93"/>
      <c r="AH12685" s="93"/>
    </row>
    <row r="12686" spans="21:34" x14ac:dyDescent="0.3">
      <c r="U12686" s="311" t="s">
        <v>24328</v>
      </c>
      <c r="V12686" s="312">
        <v>10195.4</v>
      </c>
      <c r="X12686" s="267" t="s">
        <v>64892</v>
      </c>
      <c r="Y12686" s="268">
        <v>79.400000000000006</v>
      </c>
      <c r="AA12686" s="229" t="s">
        <v>35614</v>
      </c>
      <c r="AB12686" s="230">
        <v>1921.07</v>
      </c>
      <c r="AD12686" s="209" t="s">
        <v>26616</v>
      </c>
      <c r="AE12686" s="210">
        <v>454.35</v>
      </c>
      <c r="AF12686" s="93"/>
      <c r="AG12686" s="93"/>
      <c r="AH12686" s="93"/>
    </row>
    <row r="12687" spans="21:34" x14ac:dyDescent="0.3">
      <c r="U12687" s="311" t="s">
        <v>48502</v>
      </c>
      <c r="V12687" s="312">
        <v>47812.5</v>
      </c>
      <c r="X12687" s="267" t="s">
        <v>58677</v>
      </c>
      <c r="Y12687" s="268">
        <v>5000</v>
      </c>
      <c r="AA12687" s="229" t="s">
        <v>34090</v>
      </c>
      <c r="AB12687" s="230">
        <v>161683.12</v>
      </c>
      <c r="AD12687" s="209" t="s">
        <v>26617</v>
      </c>
      <c r="AE12687" s="210">
        <v>778.95</v>
      </c>
      <c r="AF12687" s="93"/>
      <c r="AG12687" s="93"/>
      <c r="AH12687" s="93"/>
    </row>
    <row r="12688" spans="21:34" x14ac:dyDescent="0.3">
      <c r="U12688" s="311" t="s">
        <v>39326</v>
      </c>
      <c r="V12688" s="312">
        <v>23693.51</v>
      </c>
      <c r="X12688" s="267" t="s">
        <v>58678</v>
      </c>
      <c r="Y12688" s="268">
        <v>382.5</v>
      </c>
      <c r="AA12688" s="229" t="s">
        <v>34091</v>
      </c>
      <c r="AB12688" s="230">
        <v>438992.89</v>
      </c>
      <c r="AD12688" s="209" t="s">
        <v>26618</v>
      </c>
      <c r="AE12688" s="210">
        <v>27408.42</v>
      </c>
      <c r="AF12688" s="93"/>
      <c r="AG12688" s="93"/>
      <c r="AH12688" s="93"/>
    </row>
    <row r="12689" spans="21:34" x14ac:dyDescent="0.3">
      <c r="U12689" s="311" t="s">
        <v>24370</v>
      </c>
      <c r="V12689" s="312">
        <v>2697.67</v>
      </c>
      <c r="X12689" s="267" t="s">
        <v>64893</v>
      </c>
      <c r="Y12689" s="268">
        <v>534.21</v>
      </c>
      <c r="AA12689" s="229" t="s">
        <v>35615</v>
      </c>
      <c r="AB12689" s="230">
        <v>214839.64</v>
      </c>
      <c r="AD12689" s="209" t="s">
        <v>26619</v>
      </c>
      <c r="AE12689" s="210">
        <v>93870</v>
      </c>
      <c r="AF12689" s="93"/>
      <c r="AG12689" s="93"/>
      <c r="AH12689" s="93"/>
    </row>
    <row r="12690" spans="21:34" x14ac:dyDescent="0.3">
      <c r="U12690" s="311" t="s">
        <v>24374</v>
      </c>
      <c r="V12690" s="312">
        <v>35122.36</v>
      </c>
      <c r="X12690" s="267" t="s">
        <v>60729</v>
      </c>
      <c r="Y12690" s="268">
        <v>11982.48</v>
      </c>
      <c r="AA12690" s="229" t="s">
        <v>34092</v>
      </c>
      <c r="AB12690" s="230">
        <v>723927.52</v>
      </c>
      <c r="AD12690" s="209" t="s">
        <v>26620</v>
      </c>
      <c r="AE12690" s="210">
        <v>2700</v>
      </c>
      <c r="AF12690" s="93"/>
      <c r="AG12690" s="93"/>
      <c r="AH12690" s="93"/>
    </row>
    <row r="12691" spans="21:34" x14ac:dyDescent="0.3">
      <c r="U12691" s="311" t="s">
        <v>69573</v>
      </c>
      <c r="V12691" s="312">
        <v>10026.620000000001</v>
      </c>
      <c r="X12691" s="267" t="s">
        <v>60730</v>
      </c>
      <c r="Y12691" s="268">
        <v>901.74</v>
      </c>
      <c r="AA12691" s="229" t="s">
        <v>35616</v>
      </c>
      <c r="AB12691" s="230">
        <v>100291.34</v>
      </c>
      <c r="AD12691" s="209" t="s">
        <v>26621</v>
      </c>
      <c r="AE12691" s="210">
        <v>4500</v>
      </c>
      <c r="AF12691" s="93"/>
      <c r="AG12691" s="93"/>
      <c r="AH12691" s="93"/>
    </row>
    <row r="12692" spans="21:34" x14ac:dyDescent="0.3">
      <c r="U12692" s="311" t="s">
        <v>24392</v>
      </c>
      <c r="V12692" s="312">
        <v>507.6</v>
      </c>
      <c r="X12692" s="267" t="s">
        <v>60731</v>
      </c>
      <c r="Y12692" s="268">
        <v>2935.74</v>
      </c>
      <c r="AA12692" s="229" t="s">
        <v>34093</v>
      </c>
      <c r="AB12692" s="230">
        <v>648316.71</v>
      </c>
      <c r="AD12692" s="209" t="s">
        <v>26622</v>
      </c>
      <c r="AE12692" s="210">
        <v>6000</v>
      </c>
      <c r="AF12692" s="93"/>
      <c r="AG12692" s="93"/>
      <c r="AH12692" s="93"/>
    </row>
    <row r="12693" spans="21:34" x14ac:dyDescent="0.3">
      <c r="U12693" s="311" t="s">
        <v>43310</v>
      </c>
      <c r="V12693" s="312">
        <v>38.159999999999997</v>
      </c>
      <c r="X12693" s="267" t="s">
        <v>55408</v>
      </c>
      <c r="Y12693" s="268">
        <v>25000</v>
      </c>
      <c r="AA12693" s="229" t="s">
        <v>27057</v>
      </c>
      <c r="AB12693" s="230">
        <v>328197.5</v>
      </c>
      <c r="AD12693" s="209" t="s">
        <v>26623</v>
      </c>
      <c r="AE12693" s="210">
        <v>2439.37</v>
      </c>
      <c r="AF12693" s="93"/>
      <c r="AG12693" s="93"/>
      <c r="AH12693" s="93"/>
    </row>
    <row r="12694" spans="21:34" x14ac:dyDescent="0.3">
      <c r="U12694" s="311" t="s">
        <v>46117</v>
      </c>
      <c r="V12694" s="312">
        <v>933</v>
      </c>
      <c r="X12694" s="267" t="s">
        <v>55409</v>
      </c>
      <c r="Y12694" s="268">
        <v>15889.5</v>
      </c>
      <c r="AA12694" s="229" t="s">
        <v>42905</v>
      </c>
      <c r="AB12694" s="230">
        <v>26107.01</v>
      </c>
      <c r="AD12694" s="209" t="s">
        <v>26624</v>
      </c>
      <c r="AE12694" s="210">
        <v>6000</v>
      </c>
      <c r="AF12694" s="93"/>
      <c r="AG12694" s="93"/>
      <c r="AH12694" s="93"/>
    </row>
    <row r="12695" spans="21:34" x14ac:dyDescent="0.3">
      <c r="U12695" s="311" t="s">
        <v>24395</v>
      </c>
      <c r="V12695" s="312">
        <v>45.99</v>
      </c>
      <c r="X12695" s="267" t="s">
        <v>55410</v>
      </c>
      <c r="Y12695" s="268">
        <v>84061.51</v>
      </c>
      <c r="AA12695" s="229" t="s">
        <v>47240</v>
      </c>
      <c r="AB12695" s="230">
        <v>101086.9</v>
      </c>
      <c r="AD12695" s="209" t="s">
        <v>26625</v>
      </c>
      <c r="AE12695" s="210">
        <v>8836.51</v>
      </c>
      <c r="AF12695" s="93"/>
      <c r="AG12695" s="93"/>
      <c r="AH12695" s="93"/>
    </row>
    <row r="12696" spans="21:34" x14ac:dyDescent="0.3">
      <c r="U12696" s="311" t="s">
        <v>54469</v>
      </c>
      <c r="V12696" s="312">
        <v>26555.8</v>
      </c>
      <c r="X12696" s="267" t="s">
        <v>64894</v>
      </c>
      <c r="Y12696" s="268">
        <v>6480.26</v>
      </c>
      <c r="AA12696" s="229" t="s">
        <v>47241</v>
      </c>
      <c r="AB12696" s="230">
        <v>7366.71</v>
      </c>
      <c r="AD12696" s="209" t="s">
        <v>26626</v>
      </c>
      <c r="AE12696" s="210">
        <v>22533.68</v>
      </c>
      <c r="AF12696" s="93"/>
      <c r="AG12696" s="93"/>
      <c r="AH12696" s="93"/>
    </row>
    <row r="12697" spans="21:34" x14ac:dyDescent="0.3">
      <c r="U12697" s="311" t="s">
        <v>24431</v>
      </c>
      <c r="V12697" s="312">
        <v>2031.52</v>
      </c>
      <c r="X12697" s="267" t="s">
        <v>57858</v>
      </c>
      <c r="Y12697" s="268">
        <v>21329</v>
      </c>
      <c r="AA12697" s="229" t="s">
        <v>47242</v>
      </c>
      <c r="AB12697" s="230">
        <v>22124.39</v>
      </c>
      <c r="AD12697" s="209" t="s">
        <v>26627</v>
      </c>
      <c r="AE12697" s="210">
        <v>2631.48</v>
      </c>
      <c r="AF12697" s="93"/>
      <c r="AG12697" s="93"/>
      <c r="AH12697" s="93"/>
    </row>
    <row r="12698" spans="21:34" x14ac:dyDescent="0.3">
      <c r="U12698" s="311" t="s">
        <v>54471</v>
      </c>
      <c r="V12698" s="312">
        <v>22867.88</v>
      </c>
      <c r="X12698" s="267" t="s">
        <v>27486</v>
      </c>
      <c r="Y12698" s="268">
        <v>768.09</v>
      </c>
      <c r="AA12698" s="229" t="s">
        <v>53660</v>
      </c>
      <c r="AB12698" s="230">
        <v>195484.28</v>
      </c>
      <c r="AD12698" s="209" t="s">
        <v>26628</v>
      </c>
      <c r="AE12698" s="210">
        <v>550</v>
      </c>
      <c r="AF12698" s="93"/>
      <c r="AG12698" s="93"/>
      <c r="AH12698" s="93"/>
    </row>
    <row r="12699" spans="21:34" x14ac:dyDescent="0.3">
      <c r="U12699" s="311" t="s">
        <v>61697</v>
      </c>
      <c r="V12699" s="312">
        <v>6900</v>
      </c>
      <c r="X12699" s="267" t="s">
        <v>58332</v>
      </c>
      <c r="Y12699" s="268">
        <v>4267.2</v>
      </c>
      <c r="AA12699" s="229" t="s">
        <v>53661</v>
      </c>
      <c r="AB12699" s="230">
        <v>28486.81</v>
      </c>
      <c r="AD12699" s="209" t="s">
        <v>26629</v>
      </c>
      <c r="AE12699" s="210">
        <v>103456.62</v>
      </c>
      <c r="AF12699" s="93"/>
      <c r="AG12699" s="93"/>
      <c r="AH12699" s="93"/>
    </row>
    <row r="12700" spans="21:34" x14ac:dyDescent="0.3">
      <c r="U12700" s="311" t="s">
        <v>24432</v>
      </c>
      <c r="V12700" s="312">
        <v>49632.95</v>
      </c>
      <c r="X12700" s="267" t="s">
        <v>36699</v>
      </c>
      <c r="Y12700" s="268">
        <v>1650</v>
      </c>
      <c r="AA12700" s="229" t="s">
        <v>53662</v>
      </c>
      <c r="AB12700" s="230">
        <v>12450.9</v>
      </c>
      <c r="AD12700" s="209" t="s">
        <v>26630</v>
      </c>
      <c r="AE12700" s="210">
        <v>75463.19</v>
      </c>
      <c r="AF12700" s="93"/>
      <c r="AG12700" s="93"/>
      <c r="AH12700" s="93"/>
    </row>
    <row r="12701" spans="21:34" x14ac:dyDescent="0.3">
      <c r="U12701" s="311" t="s">
        <v>24433</v>
      </c>
      <c r="V12701" s="312">
        <v>115255.87</v>
      </c>
      <c r="X12701" s="267" t="s">
        <v>56574</v>
      </c>
      <c r="Y12701" s="268">
        <v>18400</v>
      </c>
      <c r="AA12701" s="229" t="s">
        <v>53663</v>
      </c>
      <c r="AB12701" s="230">
        <v>14896.28</v>
      </c>
      <c r="AD12701" s="209" t="s">
        <v>26631</v>
      </c>
      <c r="AE12701" s="210">
        <v>38789</v>
      </c>
      <c r="AF12701" s="93"/>
      <c r="AG12701" s="93"/>
      <c r="AH12701" s="93"/>
    </row>
    <row r="12702" spans="21:34" x14ac:dyDescent="0.3">
      <c r="U12702" s="311" t="s">
        <v>24434</v>
      </c>
      <c r="V12702" s="312">
        <v>54044.75</v>
      </c>
      <c r="X12702" s="267" t="s">
        <v>27491</v>
      </c>
      <c r="Y12702" s="268">
        <v>1533.81</v>
      </c>
      <c r="AA12702" s="229" t="s">
        <v>53664</v>
      </c>
      <c r="AB12702" s="230">
        <v>20344.2</v>
      </c>
      <c r="AD12702" s="209" t="s">
        <v>26632</v>
      </c>
      <c r="AE12702" s="210">
        <v>3019.5</v>
      </c>
      <c r="AF12702" s="93"/>
      <c r="AG12702" s="93"/>
      <c r="AH12702" s="93"/>
    </row>
    <row r="12703" spans="21:34" x14ac:dyDescent="0.3">
      <c r="U12703" s="311" t="s">
        <v>24510</v>
      </c>
      <c r="V12703" s="312">
        <v>114065.98</v>
      </c>
      <c r="X12703" s="267" t="s">
        <v>35656</v>
      </c>
      <c r="Y12703" s="268">
        <v>4446.75</v>
      </c>
      <c r="AA12703" s="229" t="s">
        <v>53665</v>
      </c>
      <c r="AB12703" s="230">
        <v>62647.26</v>
      </c>
      <c r="AD12703" s="209" t="s">
        <v>26633</v>
      </c>
      <c r="AE12703" s="210">
        <v>222681.25</v>
      </c>
      <c r="AF12703" s="93"/>
      <c r="AG12703" s="93"/>
      <c r="AH12703" s="93"/>
    </row>
    <row r="12704" spans="21:34" x14ac:dyDescent="0.3">
      <c r="U12704" s="311" t="s">
        <v>49394</v>
      </c>
      <c r="V12704" s="312">
        <v>95184</v>
      </c>
      <c r="X12704" s="267" t="s">
        <v>58333</v>
      </c>
      <c r="Y12704" s="268">
        <v>7000</v>
      </c>
      <c r="AA12704" s="229" t="s">
        <v>50382</v>
      </c>
      <c r="AB12704" s="230">
        <v>27738.31</v>
      </c>
      <c r="AD12704" s="209" t="s">
        <v>26634</v>
      </c>
      <c r="AE12704" s="210">
        <v>17266.18</v>
      </c>
      <c r="AF12704" s="93"/>
      <c r="AG12704" s="93"/>
      <c r="AH12704" s="93"/>
    </row>
    <row r="12705" spans="21:34" x14ac:dyDescent="0.3">
      <c r="U12705" s="311" t="s">
        <v>24516</v>
      </c>
      <c r="V12705" s="312">
        <v>23198.14</v>
      </c>
      <c r="X12705" s="267" t="s">
        <v>27492</v>
      </c>
      <c r="Y12705" s="268">
        <v>19866.86</v>
      </c>
      <c r="AA12705" s="229" t="s">
        <v>53666</v>
      </c>
      <c r="AB12705" s="230">
        <v>16521.75</v>
      </c>
      <c r="AD12705" s="209" t="s">
        <v>26635</v>
      </c>
      <c r="AE12705" s="210">
        <v>46189.4</v>
      </c>
      <c r="AF12705" s="93"/>
      <c r="AG12705" s="93"/>
      <c r="AH12705" s="93"/>
    </row>
    <row r="12706" spans="21:34" x14ac:dyDescent="0.3">
      <c r="U12706" s="311" t="s">
        <v>24517</v>
      </c>
      <c r="V12706" s="312">
        <v>28336.76</v>
      </c>
      <c r="X12706" s="267" t="s">
        <v>36700</v>
      </c>
      <c r="Y12706" s="268">
        <v>3446.82</v>
      </c>
      <c r="AA12706" s="229" t="s">
        <v>53667</v>
      </c>
      <c r="AB12706" s="230">
        <v>9701.7199999999993</v>
      </c>
      <c r="AD12706" s="209" t="s">
        <v>26636</v>
      </c>
      <c r="AE12706" s="210">
        <v>22063.02</v>
      </c>
      <c r="AF12706" s="93"/>
      <c r="AG12706" s="93"/>
      <c r="AH12706" s="93"/>
    </row>
    <row r="12707" spans="21:34" x14ac:dyDescent="0.3">
      <c r="U12707" s="311" t="s">
        <v>24519</v>
      </c>
      <c r="V12707" s="312">
        <v>89695.99</v>
      </c>
      <c r="X12707" s="267" t="s">
        <v>40624</v>
      </c>
      <c r="Y12707" s="268">
        <v>59002.5</v>
      </c>
      <c r="AA12707" s="229" t="s">
        <v>53668</v>
      </c>
      <c r="AB12707" s="230">
        <v>742.2</v>
      </c>
      <c r="AD12707" s="209" t="s">
        <v>26637</v>
      </c>
      <c r="AE12707" s="210">
        <v>36737.65</v>
      </c>
      <c r="AF12707" s="93"/>
      <c r="AG12707" s="93"/>
      <c r="AH12707" s="93"/>
    </row>
    <row r="12708" spans="21:34" x14ac:dyDescent="0.3">
      <c r="U12708" s="311" t="s">
        <v>13932</v>
      </c>
      <c r="V12708" s="312">
        <v>1486.74</v>
      </c>
      <c r="X12708" s="267" t="s">
        <v>59823</v>
      </c>
      <c r="Y12708" s="268">
        <v>-1017.22</v>
      </c>
      <c r="AA12708" s="229" t="s">
        <v>53669</v>
      </c>
      <c r="AB12708" s="230">
        <v>1883.93</v>
      </c>
      <c r="AD12708" s="209" t="s">
        <v>26638</v>
      </c>
      <c r="AE12708" s="210">
        <v>45909</v>
      </c>
      <c r="AF12708" s="93"/>
      <c r="AG12708" s="93"/>
      <c r="AH12708" s="93"/>
    </row>
    <row r="12709" spans="21:34" x14ac:dyDescent="0.3">
      <c r="U12709" s="311" t="s">
        <v>33897</v>
      </c>
      <c r="V12709" s="312">
        <v>65692.05</v>
      </c>
      <c r="X12709" s="267" t="s">
        <v>50407</v>
      </c>
      <c r="Y12709" s="268">
        <v>79367.25</v>
      </c>
      <c r="AA12709" s="229" t="s">
        <v>50383</v>
      </c>
      <c r="AB12709" s="230">
        <v>2745.23</v>
      </c>
      <c r="AD12709" s="209" t="s">
        <v>26639</v>
      </c>
      <c r="AE12709" s="210">
        <v>13717</v>
      </c>
      <c r="AF12709" s="93"/>
      <c r="AG12709" s="93"/>
      <c r="AH12709" s="93"/>
    </row>
    <row r="12710" spans="21:34" x14ac:dyDescent="0.3">
      <c r="U12710" s="311" t="s">
        <v>33898</v>
      </c>
      <c r="V12710" s="312">
        <v>4577.8500000000004</v>
      </c>
      <c r="X12710" s="267" t="s">
        <v>56575</v>
      </c>
      <c r="Y12710" s="268">
        <v>32830.910000000003</v>
      </c>
      <c r="AA12710" s="229" t="s">
        <v>40615</v>
      </c>
      <c r="AB12710" s="230">
        <v>20835.78</v>
      </c>
      <c r="AD12710" s="209" t="s">
        <v>26640</v>
      </c>
      <c r="AE12710" s="210">
        <v>174418</v>
      </c>
      <c r="AF12710" s="93"/>
      <c r="AG12710" s="93"/>
      <c r="AH12710" s="93"/>
    </row>
    <row r="12711" spans="21:34" x14ac:dyDescent="0.3">
      <c r="U12711" s="311" t="s">
        <v>24525</v>
      </c>
      <c r="V12711" s="312">
        <v>18822.5</v>
      </c>
      <c r="X12711" s="267" t="s">
        <v>56576</v>
      </c>
      <c r="Y12711" s="268">
        <v>1820.2</v>
      </c>
      <c r="AA12711" s="229" t="s">
        <v>36678</v>
      </c>
      <c r="AB12711" s="230">
        <v>5031650</v>
      </c>
      <c r="AD12711" s="209" t="s">
        <v>26641</v>
      </c>
      <c r="AE12711" s="210">
        <v>73248.31</v>
      </c>
      <c r="AF12711" s="93"/>
      <c r="AG12711" s="93"/>
      <c r="AH12711" s="93"/>
    </row>
    <row r="12712" spans="21:34" x14ac:dyDescent="0.3">
      <c r="U12712" s="311" t="s">
        <v>13935</v>
      </c>
      <c r="V12712" s="312">
        <v>32799.4</v>
      </c>
      <c r="X12712" s="267" t="s">
        <v>56577</v>
      </c>
      <c r="Y12712" s="268">
        <v>2650.77</v>
      </c>
      <c r="AA12712" s="229" t="s">
        <v>36679</v>
      </c>
      <c r="AB12712" s="230">
        <v>385316.67</v>
      </c>
      <c r="AD12712" s="209" t="s">
        <v>26642</v>
      </c>
      <c r="AE12712" s="210">
        <v>3249.64</v>
      </c>
      <c r="AF12712" s="93"/>
      <c r="AG12712" s="93"/>
      <c r="AH12712" s="93"/>
    </row>
    <row r="12713" spans="21:34" x14ac:dyDescent="0.3">
      <c r="U12713" s="311" t="s">
        <v>13936</v>
      </c>
      <c r="V12713" s="312">
        <v>61461.86</v>
      </c>
      <c r="X12713" s="267" t="s">
        <v>56578</v>
      </c>
      <c r="Y12713" s="268">
        <v>8171.61</v>
      </c>
      <c r="AA12713" s="229" t="s">
        <v>40616</v>
      </c>
      <c r="AB12713" s="230">
        <v>4733.88</v>
      </c>
      <c r="AD12713" s="209" t="s">
        <v>26643</v>
      </c>
      <c r="AE12713" s="210">
        <v>14889.35</v>
      </c>
      <c r="AF12713" s="93"/>
      <c r="AG12713" s="93"/>
      <c r="AH12713" s="93"/>
    </row>
    <row r="12714" spans="21:34" x14ac:dyDescent="0.3">
      <c r="U12714" s="311" t="s">
        <v>13937</v>
      </c>
      <c r="V12714" s="312">
        <v>30454.639999999999</v>
      </c>
      <c r="X12714" s="267" t="s">
        <v>53725</v>
      </c>
      <c r="Y12714" s="268">
        <v>10563.52</v>
      </c>
      <c r="AA12714" s="229" t="s">
        <v>40617</v>
      </c>
      <c r="AB12714" s="230">
        <v>4193.08</v>
      </c>
      <c r="AD12714" s="209" t="s">
        <v>26644</v>
      </c>
      <c r="AE12714" s="210">
        <v>5085.38</v>
      </c>
      <c r="AF12714" s="93"/>
      <c r="AG12714" s="93"/>
      <c r="AH12714" s="93"/>
    </row>
    <row r="12715" spans="21:34" x14ac:dyDescent="0.3">
      <c r="U12715" s="311" t="s">
        <v>24526</v>
      </c>
      <c r="V12715" s="312">
        <v>82775.87</v>
      </c>
      <c r="X12715" s="267" t="s">
        <v>50408</v>
      </c>
      <c r="Y12715" s="268">
        <v>4627.18</v>
      </c>
      <c r="AA12715" s="229" t="s">
        <v>45547</v>
      </c>
      <c r="AB12715" s="230">
        <v>26065.5</v>
      </c>
      <c r="AD12715" s="209" t="s">
        <v>14156</v>
      </c>
      <c r="AE12715" s="210">
        <v>7391.75</v>
      </c>
      <c r="AF12715" s="93"/>
      <c r="AG12715" s="93"/>
      <c r="AH12715" s="93"/>
    </row>
    <row r="12716" spans="21:34" x14ac:dyDescent="0.3">
      <c r="U12716" s="311" t="s">
        <v>36512</v>
      </c>
      <c r="V12716" s="312">
        <v>135272.49</v>
      </c>
      <c r="X12716" s="267" t="s">
        <v>59824</v>
      </c>
      <c r="Y12716" s="268">
        <v>-91.32</v>
      </c>
      <c r="AA12716" s="229" t="s">
        <v>36680</v>
      </c>
      <c r="AB12716" s="230">
        <v>136326.57</v>
      </c>
      <c r="AD12716" s="209" t="s">
        <v>14157</v>
      </c>
      <c r="AE12716" s="210">
        <v>4438.04</v>
      </c>
      <c r="AF12716" s="93"/>
      <c r="AG12716" s="93"/>
      <c r="AH12716" s="93"/>
    </row>
    <row r="12717" spans="21:34" x14ac:dyDescent="0.3">
      <c r="U12717" s="311" t="s">
        <v>58070</v>
      </c>
      <c r="V12717" s="312">
        <v>7326.35</v>
      </c>
      <c r="X12717" s="267" t="s">
        <v>53726</v>
      </c>
      <c r="Y12717" s="268">
        <v>9634.58</v>
      </c>
      <c r="AA12717" s="229" t="s">
        <v>35617</v>
      </c>
      <c r="AB12717" s="230">
        <v>108883</v>
      </c>
      <c r="AD12717" s="209" t="s">
        <v>14158</v>
      </c>
      <c r="AE12717" s="210">
        <v>13560.6</v>
      </c>
      <c r="AF12717" s="93"/>
      <c r="AG12717" s="93"/>
      <c r="AH12717" s="93"/>
    </row>
    <row r="12718" spans="21:34" x14ac:dyDescent="0.3">
      <c r="U12718" s="311" t="s">
        <v>69574</v>
      </c>
      <c r="V12718" s="312">
        <v>1801.58</v>
      </c>
      <c r="X12718" s="267" t="s">
        <v>56579</v>
      </c>
      <c r="Y12718" s="268">
        <v>45.32</v>
      </c>
      <c r="AA12718" s="229" t="s">
        <v>47243</v>
      </c>
      <c r="AB12718" s="230">
        <v>16950</v>
      </c>
      <c r="AD12718" s="209" t="s">
        <v>14159</v>
      </c>
      <c r="AE12718" s="210">
        <v>29944</v>
      </c>
      <c r="AF12718" s="93"/>
      <c r="AG12718" s="93"/>
      <c r="AH12718" s="93"/>
    </row>
    <row r="12719" spans="21:34" x14ac:dyDescent="0.3">
      <c r="U12719" s="311" t="s">
        <v>24531</v>
      </c>
      <c r="V12719" s="312">
        <v>87852.91</v>
      </c>
      <c r="X12719" s="267" t="s">
        <v>53727</v>
      </c>
      <c r="Y12719" s="268">
        <v>740.5</v>
      </c>
      <c r="AA12719" s="229" t="s">
        <v>53670</v>
      </c>
      <c r="AB12719" s="230">
        <v>5000</v>
      </c>
      <c r="AD12719" s="209" t="s">
        <v>26645</v>
      </c>
      <c r="AE12719" s="210">
        <v>12786.52</v>
      </c>
      <c r="AF12719" s="93"/>
      <c r="AG12719" s="93"/>
      <c r="AH12719" s="93"/>
    </row>
    <row r="12720" spans="21:34" x14ac:dyDescent="0.3">
      <c r="U12720" s="311" t="s">
        <v>13938</v>
      </c>
      <c r="V12720" s="312">
        <v>108036.64</v>
      </c>
      <c r="X12720" s="267" t="s">
        <v>53728</v>
      </c>
      <c r="Y12720" s="268">
        <v>2360.48</v>
      </c>
      <c r="AA12720" s="229" t="s">
        <v>53671</v>
      </c>
      <c r="AB12720" s="230">
        <v>2500</v>
      </c>
      <c r="AD12720" s="209" t="s">
        <v>26646</v>
      </c>
      <c r="AE12720" s="210">
        <v>204813.41</v>
      </c>
      <c r="AF12720" s="93"/>
      <c r="AG12720" s="93"/>
      <c r="AH12720" s="93"/>
    </row>
    <row r="12721" spans="21:34" x14ac:dyDescent="0.3">
      <c r="U12721" s="311" t="s">
        <v>24533</v>
      </c>
      <c r="V12721" s="312">
        <v>915.15</v>
      </c>
      <c r="X12721" s="267" t="s">
        <v>55411</v>
      </c>
      <c r="Y12721" s="268">
        <v>25101.88</v>
      </c>
      <c r="AA12721" s="229" t="s">
        <v>53672</v>
      </c>
      <c r="AB12721" s="230">
        <v>766.81</v>
      </c>
      <c r="AD12721" s="209" t="s">
        <v>26647</v>
      </c>
      <c r="AE12721" s="210">
        <v>19893.080000000002</v>
      </c>
      <c r="AF12721" s="93"/>
      <c r="AG12721" s="93"/>
      <c r="AH12721" s="93"/>
    </row>
    <row r="12722" spans="21:34" x14ac:dyDescent="0.3">
      <c r="U12722" s="311" t="s">
        <v>60004</v>
      </c>
      <c r="V12722" s="312">
        <v>270784.2</v>
      </c>
      <c r="X12722" s="267" t="s">
        <v>56580</v>
      </c>
      <c r="Y12722" s="268">
        <v>1034.96</v>
      </c>
      <c r="AA12722" s="229" t="s">
        <v>53673</v>
      </c>
      <c r="AB12722" s="230">
        <v>2039.56</v>
      </c>
      <c r="AD12722" s="209" t="s">
        <v>26648</v>
      </c>
      <c r="AE12722" s="210">
        <v>2966.92</v>
      </c>
      <c r="AF12722" s="93"/>
      <c r="AG12722" s="93"/>
      <c r="AH12722" s="93"/>
    </row>
    <row r="12723" spans="21:34" x14ac:dyDescent="0.3">
      <c r="U12723" s="311" t="s">
        <v>24555</v>
      </c>
      <c r="V12723" s="312">
        <v>22621.81</v>
      </c>
      <c r="X12723" s="267" t="s">
        <v>53729</v>
      </c>
      <c r="Y12723" s="268">
        <v>2503.65</v>
      </c>
      <c r="AA12723" s="229" t="s">
        <v>53674</v>
      </c>
      <c r="AB12723" s="230">
        <v>156.02000000000001</v>
      </c>
      <c r="AD12723" s="209" t="s">
        <v>26649</v>
      </c>
      <c r="AE12723" s="210">
        <v>60672</v>
      </c>
      <c r="AF12723" s="93"/>
      <c r="AG12723" s="93"/>
      <c r="AH12723" s="93"/>
    </row>
    <row r="12724" spans="21:34" x14ac:dyDescent="0.3">
      <c r="U12724" s="311" t="s">
        <v>39331</v>
      </c>
      <c r="V12724" s="312">
        <v>6500</v>
      </c>
      <c r="X12724" s="267" t="s">
        <v>49155</v>
      </c>
      <c r="Y12724" s="268">
        <v>225.72</v>
      </c>
      <c r="AA12724" s="229" t="s">
        <v>53675</v>
      </c>
      <c r="AB12724" s="230">
        <v>491.53</v>
      </c>
      <c r="AD12724" s="209" t="s">
        <v>26650</v>
      </c>
      <c r="AE12724" s="210">
        <v>6358</v>
      </c>
      <c r="AF12724" s="93"/>
      <c r="AG12724" s="93"/>
      <c r="AH12724" s="93"/>
    </row>
    <row r="12725" spans="21:34" x14ac:dyDescent="0.3">
      <c r="U12725" s="311" t="s">
        <v>54475</v>
      </c>
      <c r="V12725" s="312">
        <v>400</v>
      </c>
      <c r="X12725" s="267" t="s">
        <v>59825</v>
      </c>
      <c r="Y12725" s="268">
        <v>-132.37</v>
      </c>
      <c r="AA12725" s="229" t="s">
        <v>53676</v>
      </c>
      <c r="AB12725" s="230">
        <v>980.08</v>
      </c>
      <c r="AD12725" s="209" t="s">
        <v>26651</v>
      </c>
      <c r="AE12725" s="210">
        <v>9296.7000000000007</v>
      </c>
      <c r="AF12725" s="93"/>
      <c r="AG12725" s="93"/>
      <c r="AH12725" s="93"/>
    </row>
    <row r="12726" spans="21:34" x14ac:dyDescent="0.3">
      <c r="U12726" s="311" t="s">
        <v>24557</v>
      </c>
      <c r="V12726" s="312">
        <v>2906.04</v>
      </c>
      <c r="X12726" s="267" t="s">
        <v>53730</v>
      </c>
      <c r="Y12726" s="268">
        <v>33.9</v>
      </c>
      <c r="AA12726" s="229" t="s">
        <v>48240</v>
      </c>
      <c r="AB12726" s="230">
        <v>4135.37</v>
      </c>
      <c r="AD12726" s="209" t="s">
        <v>26652</v>
      </c>
      <c r="AE12726" s="210">
        <v>15668.09</v>
      </c>
      <c r="AF12726" s="93"/>
      <c r="AG12726" s="93"/>
      <c r="AH12726" s="93"/>
    </row>
    <row r="12727" spans="21:34" x14ac:dyDescent="0.3">
      <c r="U12727" s="311" t="s">
        <v>47556</v>
      </c>
      <c r="V12727" s="312">
        <v>810</v>
      </c>
      <c r="X12727" s="267" t="s">
        <v>39476</v>
      </c>
      <c r="Y12727" s="268">
        <v>188.33</v>
      </c>
      <c r="AA12727" s="229" t="s">
        <v>48241</v>
      </c>
      <c r="AB12727" s="230">
        <v>308.89</v>
      </c>
      <c r="AD12727" s="209" t="s">
        <v>26653</v>
      </c>
      <c r="AE12727" s="210">
        <v>1519.02</v>
      </c>
      <c r="AF12727" s="93"/>
      <c r="AG12727" s="93"/>
      <c r="AH12727" s="93"/>
    </row>
    <row r="12728" spans="21:34" x14ac:dyDescent="0.3">
      <c r="U12728" s="311" t="s">
        <v>58072</v>
      </c>
      <c r="V12728" s="312">
        <v>590.55999999999995</v>
      </c>
      <c r="X12728" s="267" t="s">
        <v>59208</v>
      </c>
      <c r="Y12728" s="268">
        <v>101805.74</v>
      </c>
      <c r="AA12728" s="229" t="s">
        <v>48242</v>
      </c>
      <c r="AB12728" s="230">
        <v>974.78</v>
      </c>
      <c r="AD12728" s="209" t="s">
        <v>26654</v>
      </c>
      <c r="AE12728" s="210">
        <v>2365.81</v>
      </c>
      <c r="AF12728" s="93"/>
      <c r="AG12728" s="93"/>
      <c r="AH12728" s="93"/>
    </row>
    <row r="12729" spans="21:34" x14ac:dyDescent="0.3">
      <c r="U12729" s="311" t="s">
        <v>24558</v>
      </c>
      <c r="V12729" s="312">
        <v>31933.95</v>
      </c>
      <c r="X12729" s="267" t="s">
        <v>35659</v>
      </c>
      <c r="Y12729" s="268">
        <v>263544.86</v>
      </c>
      <c r="AA12729" s="229" t="s">
        <v>45548</v>
      </c>
      <c r="AB12729" s="230">
        <v>30965.4</v>
      </c>
      <c r="AD12729" s="209" t="s">
        <v>26655</v>
      </c>
      <c r="AE12729" s="210">
        <v>306</v>
      </c>
      <c r="AF12729" s="93"/>
      <c r="AG12729" s="93"/>
      <c r="AH12729" s="93"/>
    </row>
    <row r="12730" spans="21:34" x14ac:dyDescent="0.3">
      <c r="U12730" s="311" t="s">
        <v>59335</v>
      </c>
      <c r="V12730" s="312">
        <v>3500</v>
      </c>
      <c r="X12730" s="267" t="s">
        <v>40625</v>
      </c>
      <c r="Y12730" s="268">
        <v>52000</v>
      </c>
      <c r="AA12730" s="229" t="s">
        <v>47244</v>
      </c>
      <c r="AB12730" s="230">
        <v>1419.35</v>
      </c>
      <c r="AD12730" s="209" t="s">
        <v>26656</v>
      </c>
      <c r="AE12730" s="210">
        <v>455</v>
      </c>
      <c r="AF12730" s="93"/>
      <c r="AG12730" s="93"/>
      <c r="AH12730" s="93"/>
    </row>
    <row r="12731" spans="21:34" x14ac:dyDescent="0.3">
      <c r="U12731" s="311" t="s">
        <v>24561</v>
      </c>
      <c r="V12731" s="312">
        <v>6059</v>
      </c>
      <c r="X12731" s="267" t="s">
        <v>40626</v>
      </c>
      <c r="Y12731" s="268">
        <v>59970.38</v>
      </c>
      <c r="AA12731" s="229" t="s">
        <v>39461</v>
      </c>
      <c r="AB12731" s="230">
        <v>37605</v>
      </c>
      <c r="AD12731" s="209" t="s">
        <v>26657</v>
      </c>
      <c r="AE12731" s="210">
        <v>2149.48</v>
      </c>
      <c r="AF12731" s="93"/>
      <c r="AG12731" s="93"/>
      <c r="AH12731" s="93"/>
    </row>
    <row r="12732" spans="21:34" x14ac:dyDescent="0.3">
      <c r="U12732" s="311" t="s">
        <v>24562</v>
      </c>
      <c r="V12732" s="312">
        <v>15978.51</v>
      </c>
      <c r="X12732" s="267" t="s">
        <v>59209</v>
      </c>
      <c r="Y12732" s="268">
        <v>9151.76</v>
      </c>
      <c r="AA12732" s="229" t="s">
        <v>50384</v>
      </c>
      <c r="AB12732" s="230">
        <v>1127</v>
      </c>
      <c r="AD12732" s="209" t="s">
        <v>26658</v>
      </c>
      <c r="AE12732" s="210">
        <v>1958.13</v>
      </c>
      <c r="AF12732" s="93"/>
      <c r="AG12732" s="93"/>
      <c r="AH12732" s="93"/>
    </row>
    <row r="12733" spans="21:34" x14ac:dyDescent="0.3">
      <c r="U12733" s="311" t="s">
        <v>24573</v>
      </c>
      <c r="V12733" s="312">
        <v>7632.11</v>
      </c>
      <c r="X12733" s="267" t="s">
        <v>45584</v>
      </c>
      <c r="Y12733" s="268">
        <v>27677</v>
      </c>
      <c r="AA12733" s="229" t="s">
        <v>39462</v>
      </c>
      <c r="AB12733" s="230">
        <v>2845.49</v>
      </c>
      <c r="AD12733" s="209" t="s">
        <v>26659</v>
      </c>
      <c r="AE12733" s="210">
        <v>142595.96</v>
      </c>
      <c r="AF12733" s="93"/>
      <c r="AG12733" s="93"/>
      <c r="AH12733" s="93"/>
    </row>
    <row r="12734" spans="21:34" x14ac:dyDescent="0.3">
      <c r="U12734" s="311" t="s">
        <v>24574</v>
      </c>
      <c r="V12734" s="312">
        <v>72136.789999999994</v>
      </c>
      <c r="X12734" s="267" t="s">
        <v>42926</v>
      </c>
      <c r="Y12734" s="268">
        <v>111000</v>
      </c>
      <c r="AA12734" s="229" t="s">
        <v>39463</v>
      </c>
      <c r="AB12734" s="230">
        <v>8607.91</v>
      </c>
      <c r="AD12734" s="209" t="s">
        <v>26660</v>
      </c>
      <c r="AE12734" s="210">
        <v>17760.810000000001</v>
      </c>
      <c r="AF12734" s="93"/>
      <c r="AG12734" s="93"/>
      <c r="AH12734" s="93"/>
    </row>
    <row r="12735" spans="21:34" x14ac:dyDescent="0.3">
      <c r="U12735" s="311" t="s">
        <v>69575</v>
      </c>
      <c r="V12735" s="312">
        <v>97651.28</v>
      </c>
      <c r="X12735" s="267" t="s">
        <v>60732</v>
      </c>
      <c r="Y12735" s="268">
        <v>1887.3</v>
      </c>
      <c r="AA12735" s="229" t="s">
        <v>39464</v>
      </c>
      <c r="AB12735" s="230">
        <v>4931.08</v>
      </c>
      <c r="AD12735" s="209" t="s">
        <v>26661</v>
      </c>
      <c r="AE12735" s="210">
        <v>1918.74</v>
      </c>
      <c r="AF12735" s="93"/>
      <c r="AG12735" s="93"/>
      <c r="AH12735" s="93"/>
    </row>
    <row r="12736" spans="21:34" x14ac:dyDescent="0.3">
      <c r="U12736" s="311" t="s">
        <v>24605</v>
      </c>
      <c r="V12736" s="312">
        <v>2946</v>
      </c>
      <c r="X12736" s="267" t="s">
        <v>62235</v>
      </c>
      <c r="Y12736" s="268">
        <v>4921.8999999999996</v>
      </c>
      <c r="AA12736" s="229" t="s">
        <v>39465</v>
      </c>
      <c r="AB12736" s="230">
        <v>2600.2800000000002</v>
      </c>
      <c r="AD12736" s="209" t="s">
        <v>26662</v>
      </c>
      <c r="AE12736" s="210">
        <v>125039.55</v>
      </c>
      <c r="AF12736" s="93"/>
      <c r="AG12736" s="93"/>
      <c r="AH12736" s="93"/>
    </row>
    <row r="12737" spans="21:34" x14ac:dyDescent="0.3">
      <c r="U12737" s="311" t="s">
        <v>69576</v>
      </c>
      <c r="V12737" s="312">
        <v>600</v>
      </c>
      <c r="X12737" s="267" t="s">
        <v>64895</v>
      </c>
      <c r="Y12737" s="268">
        <v>7363.2</v>
      </c>
      <c r="AA12737" s="229" t="s">
        <v>45549</v>
      </c>
      <c r="AB12737" s="230">
        <v>1306926.3400000001</v>
      </c>
      <c r="AD12737" s="209" t="s">
        <v>26663</v>
      </c>
      <c r="AE12737" s="210">
        <v>365728.71</v>
      </c>
      <c r="AF12737" s="93"/>
      <c r="AG12737" s="93"/>
      <c r="AH12737" s="93"/>
    </row>
    <row r="12738" spans="21:34" x14ac:dyDescent="0.3">
      <c r="U12738" s="311" t="s">
        <v>24606</v>
      </c>
      <c r="V12738" s="312">
        <v>1150</v>
      </c>
      <c r="X12738" s="267" t="s">
        <v>61591</v>
      </c>
      <c r="Y12738" s="268">
        <v>2237.59</v>
      </c>
      <c r="AA12738" s="229" t="s">
        <v>45550</v>
      </c>
      <c r="AB12738" s="230">
        <v>102662.66</v>
      </c>
      <c r="AD12738" s="209" t="s">
        <v>26664</v>
      </c>
      <c r="AE12738" s="210">
        <v>178035</v>
      </c>
      <c r="AF12738" s="93"/>
      <c r="AG12738" s="93"/>
      <c r="AH12738" s="93"/>
    </row>
    <row r="12739" spans="21:34" x14ac:dyDescent="0.3">
      <c r="U12739" s="311" t="s">
        <v>24608</v>
      </c>
      <c r="V12739" s="312">
        <v>21734.36</v>
      </c>
      <c r="X12739" s="267" t="s">
        <v>40627</v>
      </c>
      <c r="Y12739" s="268">
        <v>4.28</v>
      </c>
      <c r="AA12739" s="229" t="s">
        <v>45551</v>
      </c>
      <c r="AB12739" s="230">
        <v>74050</v>
      </c>
      <c r="AD12739" s="209" t="s">
        <v>26665</v>
      </c>
      <c r="AE12739" s="210">
        <v>8160.49</v>
      </c>
      <c r="AF12739" s="93"/>
      <c r="AG12739" s="93"/>
      <c r="AH12739" s="93"/>
    </row>
    <row r="12740" spans="21:34" x14ac:dyDescent="0.3">
      <c r="U12740" s="311" t="s">
        <v>24674</v>
      </c>
      <c r="V12740" s="312">
        <v>115287.38</v>
      </c>
      <c r="X12740" s="267" t="s">
        <v>35660</v>
      </c>
      <c r="Y12740" s="268">
        <v>47790.239999999998</v>
      </c>
      <c r="AA12740" s="229" t="s">
        <v>45552</v>
      </c>
      <c r="AB12740" s="230">
        <v>5664.84</v>
      </c>
      <c r="AD12740" s="209" t="s">
        <v>26666</v>
      </c>
      <c r="AE12740" s="210">
        <v>12831.08</v>
      </c>
      <c r="AF12740" s="93"/>
      <c r="AG12740" s="93"/>
      <c r="AH12740" s="93"/>
    </row>
    <row r="12741" spans="21:34" x14ac:dyDescent="0.3">
      <c r="U12741" s="311" t="s">
        <v>63855</v>
      </c>
      <c r="V12741" s="312">
        <v>886.68</v>
      </c>
      <c r="X12741" s="267" t="s">
        <v>35661</v>
      </c>
      <c r="Y12741" s="268">
        <v>156413.57999999999</v>
      </c>
      <c r="AA12741" s="229" t="s">
        <v>50385</v>
      </c>
      <c r="AB12741" s="230">
        <v>22665</v>
      </c>
      <c r="AD12741" s="209" t="s">
        <v>26667</v>
      </c>
      <c r="AE12741" s="210">
        <v>15000</v>
      </c>
      <c r="AF12741" s="93"/>
      <c r="AG12741" s="93"/>
      <c r="AH12741" s="93"/>
    </row>
    <row r="12742" spans="21:34" x14ac:dyDescent="0.3">
      <c r="U12742" s="311" t="s">
        <v>24677</v>
      </c>
      <c r="V12742" s="312">
        <v>1687.23</v>
      </c>
      <c r="X12742" s="267" t="s">
        <v>35662</v>
      </c>
      <c r="Y12742" s="268">
        <v>59339.07</v>
      </c>
      <c r="AA12742" s="229" t="s">
        <v>45553</v>
      </c>
      <c r="AB12742" s="230">
        <v>40000</v>
      </c>
      <c r="AD12742" s="209" t="s">
        <v>26668</v>
      </c>
      <c r="AE12742" s="210">
        <v>74170</v>
      </c>
      <c r="AF12742" s="93"/>
      <c r="AG12742" s="93"/>
      <c r="AH12742" s="93"/>
    </row>
    <row r="12743" spans="21:34" x14ac:dyDescent="0.3">
      <c r="U12743" s="311" t="s">
        <v>39348</v>
      </c>
      <c r="V12743" s="312">
        <v>555.75</v>
      </c>
      <c r="X12743" s="267" t="s">
        <v>59826</v>
      </c>
      <c r="Y12743" s="268">
        <v>54394.5</v>
      </c>
      <c r="AA12743" s="229" t="s">
        <v>45554</v>
      </c>
      <c r="AB12743" s="230">
        <v>1952</v>
      </c>
      <c r="AD12743" s="209" t="s">
        <v>26669</v>
      </c>
      <c r="AE12743" s="210">
        <v>7246.73</v>
      </c>
      <c r="AF12743" s="93"/>
      <c r="AG12743" s="93"/>
      <c r="AH12743" s="93"/>
    </row>
    <row r="12744" spans="21:34" x14ac:dyDescent="0.3">
      <c r="U12744" s="311" t="s">
        <v>24678</v>
      </c>
      <c r="V12744" s="312">
        <v>704.18</v>
      </c>
      <c r="X12744" s="267" t="s">
        <v>59438</v>
      </c>
      <c r="Y12744" s="268">
        <v>13662.72</v>
      </c>
      <c r="AA12744" s="229" t="s">
        <v>45555</v>
      </c>
      <c r="AB12744" s="230">
        <v>1872069.55</v>
      </c>
      <c r="AD12744" s="209" t="s">
        <v>26670</v>
      </c>
      <c r="AE12744" s="210">
        <v>8982.19</v>
      </c>
      <c r="AF12744" s="93"/>
      <c r="AG12744" s="93"/>
      <c r="AH12744" s="93"/>
    </row>
    <row r="12745" spans="21:34" x14ac:dyDescent="0.3">
      <c r="U12745" s="311" t="s">
        <v>39349</v>
      </c>
      <c r="V12745" s="312">
        <v>730.35</v>
      </c>
      <c r="X12745" s="267" t="s">
        <v>53731</v>
      </c>
      <c r="Y12745" s="268">
        <v>212796.51</v>
      </c>
      <c r="AA12745" s="229" t="s">
        <v>45556</v>
      </c>
      <c r="AB12745" s="230">
        <v>143213.1</v>
      </c>
      <c r="AD12745" s="209" t="s">
        <v>26671</v>
      </c>
      <c r="AE12745" s="210">
        <v>22021.84</v>
      </c>
      <c r="AF12745" s="93"/>
      <c r="AG12745" s="93"/>
      <c r="AH12745" s="93"/>
    </row>
    <row r="12746" spans="21:34" x14ac:dyDescent="0.3">
      <c r="U12746" s="311" t="s">
        <v>35356</v>
      </c>
      <c r="V12746" s="312">
        <v>5866.9</v>
      </c>
      <c r="X12746" s="267" t="s">
        <v>47260</v>
      </c>
      <c r="Y12746" s="268">
        <v>24797.06</v>
      </c>
      <c r="AA12746" s="229" t="s">
        <v>27173</v>
      </c>
      <c r="AB12746" s="230">
        <v>667007.49</v>
      </c>
      <c r="AD12746" s="209" t="s">
        <v>26672</v>
      </c>
      <c r="AE12746" s="210">
        <v>25413.85</v>
      </c>
      <c r="AF12746" s="93"/>
      <c r="AG12746" s="93"/>
      <c r="AH12746" s="93"/>
    </row>
    <row r="12747" spans="21:34" x14ac:dyDescent="0.3">
      <c r="U12747" s="311" t="s">
        <v>56836</v>
      </c>
      <c r="V12747" s="312">
        <v>707.2</v>
      </c>
      <c r="X12747" s="267" t="s">
        <v>48253</v>
      </c>
      <c r="Y12747" s="268">
        <v>83613.5</v>
      </c>
      <c r="AA12747" s="229" t="s">
        <v>36682</v>
      </c>
      <c r="AB12747" s="230">
        <v>7582.99</v>
      </c>
      <c r="AD12747" s="209" t="s">
        <v>26673</v>
      </c>
      <c r="AE12747" s="210">
        <v>16425.560000000001</v>
      </c>
      <c r="AF12747" s="93"/>
      <c r="AG12747" s="93"/>
      <c r="AH12747" s="93"/>
    </row>
    <row r="12748" spans="21:34" x14ac:dyDescent="0.3">
      <c r="U12748" s="311" t="s">
        <v>39350</v>
      </c>
      <c r="V12748" s="312">
        <v>31452</v>
      </c>
      <c r="X12748" s="267" t="s">
        <v>36701</v>
      </c>
      <c r="Y12748" s="268">
        <v>13856.5</v>
      </c>
      <c r="AA12748" s="229" t="s">
        <v>45557</v>
      </c>
      <c r="AB12748" s="230">
        <v>756.15</v>
      </c>
      <c r="AD12748" s="209" t="s">
        <v>26674</v>
      </c>
      <c r="AE12748" s="210">
        <v>162092.31</v>
      </c>
      <c r="AF12748" s="93"/>
      <c r="AG12748" s="93"/>
      <c r="AH12748" s="93"/>
    </row>
    <row r="12749" spans="21:34" x14ac:dyDescent="0.3">
      <c r="U12749" s="311" t="s">
        <v>69577</v>
      </c>
      <c r="V12749" s="312">
        <v>60</v>
      </c>
      <c r="X12749" s="267" t="s">
        <v>59827</v>
      </c>
      <c r="Y12749" s="268">
        <v>-4949.97</v>
      </c>
      <c r="AA12749" s="229" t="s">
        <v>27176</v>
      </c>
      <c r="AB12749" s="230">
        <v>155672.87</v>
      </c>
      <c r="AD12749" s="209" t="s">
        <v>26675</v>
      </c>
      <c r="AE12749" s="210">
        <v>76071.289999999994</v>
      </c>
      <c r="AF12749" s="93"/>
      <c r="AG12749" s="93"/>
      <c r="AH12749" s="93"/>
    </row>
    <row r="12750" spans="21:34" x14ac:dyDescent="0.3">
      <c r="U12750" s="311" t="s">
        <v>24680</v>
      </c>
      <c r="V12750" s="312">
        <v>25311.71</v>
      </c>
      <c r="X12750" s="267" t="s">
        <v>50409</v>
      </c>
      <c r="Y12750" s="268">
        <v>100034.3</v>
      </c>
      <c r="AA12750" s="229" t="s">
        <v>27180</v>
      </c>
      <c r="AB12750" s="230">
        <v>8364.5</v>
      </c>
      <c r="AD12750" s="209" t="s">
        <v>26676</v>
      </c>
      <c r="AE12750" s="210">
        <v>695458.67</v>
      </c>
      <c r="AF12750" s="93"/>
      <c r="AG12750" s="93"/>
      <c r="AH12750" s="93"/>
    </row>
    <row r="12751" spans="21:34" x14ac:dyDescent="0.3">
      <c r="U12751" s="311" t="s">
        <v>55634</v>
      </c>
      <c r="V12751" s="312">
        <v>265.60000000000002</v>
      </c>
      <c r="X12751" s="267" t="s">
        <v>63794</v>
      </c>
      <c r="Y12751" s="268">
        <v>1626.96</v>
      </c>
      <c r="AA12751" s="229" t="s">
        <v>27183</v>
      </c>
      <c r="AB12751" s="230">
        <v>20432.3</v>
      </c>
      <c r="AD12751" s="209" t="s">
        <v>26677</v>
      </c>
      <c r="AE12751" s="210">
        <v>47.6</v>
      </c>
      <c r="AF12751" s="93"/>
      <c r="AG12751" s="93"/>
      <c r="AH12751" s="93"/>
    </row>
    <row r="12752" spans="21:34" x14ac:dyDescent="0.3">
      <c r="U12752" s="311" t="s">
        <v>24681</v>
      </c>
      <c r="V12752" s="312">
        <v>2432.5100000000002</v>
      </c>
      <c r="X12752" s="267" t="s">
        <v>63795</v>
      </c>
      <c r="Y12752" s="268">
        <v>124.46</v>
      </c>
      <c r="AA12752" s="229" t="s">
        <v>35618</v>
      </c>
      <c r="AB12752" s="230">
        <v>92.81</v>
      </c>
      <c r="AD12752" s="209" t="s">
        <v>26678</v>
      </c>
      <c r="AE12752" s="210">
        <v>3736.25</v>
      </c>
      <c r="AF12752" s="93"/>
      <c r="AG12752" s="93"/>
      <c r="AH12752" s="93"/>
    </row>
    <row r="12753" spans="21:34" x14ac:dyDescent="0.3">
      <c r="U12753" s="311" t="s">
        <v>59336</v>
      </c>
      <c r="V12753" s="312">
        <v>12527.04</v>
      </c>
      <c r="X12753" s="267" t="s">
        <v>63796</v>
      </c>
      <c r="Y12753" s="268">
        <v>398.61</v>
      </c>
      <c r="AA12753" s="229" t="s">
        <v>27186</v>
      </c>
      <c r="AB12753" s="230">
        <v>311.93</v>
      </c>
      <c r="AD12753" s="209" t="s">
        <v>26679</v>
      </c>
      <c r="AE12753" s="210">
        <v>4759</v>
      </c>
      <c r="AF12753" s="93"/>
      <c r="AG12753" s="93"/>
      <c r="AH12753" s="93"/>
    </row>
    <row r="12754" spans="21:34" x14ac:dyDescent="0.3">
      <c r="U12754" s="311" t="s">
        <v>35358</v>
      </c>
      <c r="V12754" s="312">
        <v>729.11</v>
      </c>
      <c r="X12754" s="267" t="s">
        <v>59828</v>
      </c>
      <c r="Y12754" s="268">
        <v>21695.64</v>
      </c>
      <c r="AA12754" s="229" t="s">
        <v>27187</v>
      </c>
      <c r="AB12754" s="230">
        <v>63817.99</v>
      </c>
      <c r="AD12754" s="209" t="s">
        <v>26680</v>
      </c>
      <c r="AE12754" s="210">
        <v>28226.69</v>
      </c>
      <c r="AF12754" s="93"/>
      <c r="AG12754" s="93"/>
      <c r="AH12754" s="93"/>
    </row>
    <row r="12755" spans="21:34" x14ac:dyDescent="0.3">
      <c r="U12755" s="311" t="s">
        <v>24682</v>
      </c>
      <c r="V12755" s="312">
        <v>1945.11</v>
      </c>
      <c r="X12755" s="267" t="s">
        <v>61592</v>
      </c>
      <c r="Y12755" s="268">
        <v>130.76</v>
      </c>
      <c r="AA12755" s="229" t="s">
        <v>27188</v>
      </c>
      <c r="AB12755" s="230">
        <v>154933.95000000001</v>
      </c>
      <c r="AD12755" s="209" t="s">
        <v>26681</v>
      </c>
      <c r="AE12755" s="210">
        <v>1703.6</v>
      </c>
      <c r="AF12755" s="93"/>
      <c r="AG12755" s="93"/>
      <c r="AH12755" s="93"/>
    </row>
    <row r="12756" spans="21:34" x14ac:dyDescent="0.3">
      <c r="U12756" s="311" t="s">
        <v>24683</v>
      </c>
      <c r="V12756" s="312">
        <v>27299.59</v>
      </c>
      <c r="X12756" s="267" t="s">
        <v>59829</v>
      </c>
      <c r="Y12756" s="268">
        <v>1254.8399999999999</v>
      </c>
      <c r="AA12756" s="229" t="s">
        <v>27189</v>
      </c>
      <c r="AB12756" s="230">
        <v>84382.59</v>
      </c>
      <c r="AD12756" s="209" t="s">
        <v>26682</v>
      </c>
      <c r="AE12756" s="210">
        <v>3650</v>
      </c>
      <c r="AF12756" s="93"/>
      <c r="AG12756" s="93"/>
      <c r="AH12756" s="93"/>
    </row>
    <row r="12757" spans="21:34" x14ac:dyDescent="0.3">
      <c r="U12757" s="311" t="s">
        <v>61699</v>
      </c>
      <c r="V12757" s="312">
        <v>11326.7</v>
      </c>
      <c r="X12757" s="267" t="s">
        <v>59830</v>
      </c>
      <c r="Y12757" s="268">
        <v>6256.5</v>
      </c>
      <c r="AA12757" s="229" t="s">
        <v>53677</v>
      </c>
      <c r="AB12757" s="230">
        <v>183430.81</v>
      </c>
      <c r="AD12757" s="209" t="s">
        <v>26683</v>
      </c>
      <c r="AE12757" s="210">
        <v>2568.88</v>
      </c>
      <c r="AF12757" s="93"/>
      <c r="AG12757" s="93"/>
      <c r="AH12757" s="93"/>
    </row>
    <row r="12758" spans="21:34" x14ac:dyDescent="0.3">
      <c r="U12758" s="311" t="s">
        <v>24684</v>
      </c>
      <c r="V12758" s="312">
        <v>67822.77</v>
      </c>
      <c r="X12758" s="267" t="s">
        <v>59831</v>
      </c>
      <c r="Y12758" s="268">
        <v>18.82</v>
      </c>
      <c r="AA12758" s="229" t="s">
        <v>49142</v>
      </c>
      <c r="AB12758" s="230">
        <v>-2841</v>
      </c>
      <c r="AD12758" s="209" t="s">
        <v>26684</v>
      </c>
      <c r="AE12758" s="210">
        <v>511.48</v>
      </c>
      <c r="AF12758" s="93"/>
      <c r="AG12758" s="93"/>
      <c r="AH12758" s="93"/>
    </row>
    <row r="12759" spans="21:34" x14ac:dyDescent="0.3">
      <c r="U12759" s="311" t="s">
        <v>33911</v>
      </c>
      <c r="V12759" s="312">
        <v>494.15</v>
      </c>
      <c r="X12759" s="267" t="s">
        <v>59832</v>
      </c>
      <c r="Y12759" s="268">
        <v>576.04999999999995</v>
      </c>
      <c r="AA12759" s="229" t="s">
        <v>53678</v>
      </c>
      <c r="AB12759" s="230">
        <v>8028.53</v>
      </c>
      <c r="AD12759" s="209" t="s">
        <v>26685</v>
      </c>
      <c r="AE12759" s="210">
        <v>3998.44</v>
      </c>
      <c r="AF12759" s="93"/>
      <c r="AG12759" s="93"/>
      <c r="AH12759" s="93"/>
    </row>
    <row r="12760" spans="21:34" x14ac:dyDescent="0.3">
      <c r="U12760" s="311" t="s">
        <v>13949</v>
      </c>
      <c r="V12760" s="312">
        <v>23547.64</v>
      </c>
      <c r="X12760" s="267" t="s">
        <v>59833</v>
      </c>
      <c r="Y12760" s="268">
        <v>1648.88</v>
      </c>
      <c r="AA12760" s="229" t="s">
        <v>35619</v>
      </c>
      <c r="AB12760" s="230">
        <v>47911.47</v>
      </c>
      <c r="AD12760" s="209" t="s">
        <v>26686</v>
      </c>
      <c r="AE12760" s="210">
        <v>6469.11</v>
      </c>
      <c r="AF12760" s="93"/>
      <c r="AG12760" s="93"/>
      <c r="AH12760" s="93"/>
    </row>
    <row r="12761" spans="21:34" x14ac:dyDescent="0.3">
      <c r="U12761" s="311" t="s">
        <v>13950</v>
      </c>
      <c r="V12761" s="312">
        <v>63761.09</v>
      </c>
      <c r="X12761" s="267" t="s">
        <v>62809</v>
      </c>
      <c r="Y12761" s="268">
        <v>1642.36</v>
      </c>
      <c r="AA12761" s="229" t="s">
        <v>36683</v>
      </c>
      <c r="AB12761" s="230">
        <v>35164.199999999997</v>
      </c>
      <c r="AD12761" s="209" t="s">
        <v>26687</v>
      </c>
      <c r="AE12761" s="210">
        <v>975.39</v>
      </c>
      <c r="AF12761" s="93"/>
      <c r="AG12761" s="93"/>
      <c r="AH12761" s="93"/>
    </row>
    <row r="12762" spans="21:34" x14ac:dyDescent="0.3">
      <c r="U12762" s="311" t="s">
        <v>13951</v>
      </c>
      <c r="V12762" s="312">
        <v>25726.799999999999</v>
      </c>
      <c r="X12762" s="267" t="s">
        <v>61593</v>
      </c>
      <c r="Y12762" s="268">
        <v>488.33</v>
      </c>
      <c r="AA12762" s="229" t="s">
        <v>36684</v>
      </c>
      <c r="AB12762" s="230">
        <v>2690.06</v>
      </c>
      <c r="AD12762" s="209" t="s">
        <v>26688</v>
      </c>
      <c r="AE12762" s="210">
        <v>14183.78</v>
      </c>
      <c r="AF12762" s="93"/>
      <c r="AG12762" s="93"/>
      <c r="AH12762" s="93"/>
    </row>
    <row r="12763" spans="21:34" x14ac:dyDescent="0.3">
      <c r="U12763" s="311" t="s">
        <v>24685</v>
      </c>
      <c r="V12763" s="312">
        <v>54095.35</v>
      </c>
      <c r="X12763" s="267" t="s">
        <v>60733</v>
      </c>
      <c r="Y12763" s="268">
        <v>10348.98</v>
      </c>
      <c r="AA12763" s="229" t="s">
        <v>27199</v>
      </c>
      <c r="AB12763" s="230">
        <v>15322</v>
      </c>
      <c r="AD12763" s="209" t="s">
        <v>26689</v>
      </c>
      <c r="AE12763" s="210">
        <v>1643.09</v>
      </c>
      <c r="AF12763" s="93"/>
      <c r="AG12763" s="93"/>
      <c r="AH12763" s="93"/>
    </row>
    <row r="12764" spans="21:34" x14ac:dyDescent="0.3">
      <c r="U12764" s="311" t="s">
        <v>24686</v>
      </c>
      <c r="V12764" s="312">
        <v>10195.24</v>
      </c>
      <c r="X12764" s="267" t="s">
        <v>60734</v>
      </c>
      <c r="Y12764" s="268">
        <v>791.63</v>
      </c>
      <c r="AA12764" s="229" t="s">
        <v>53679</v>
      </c>
      <c r="AB12764" s="230">
        <v>6343.24</v>
      </c>
      <c r="AD12764" s="209" t="s">
        <v>26690</v>
      </c>
      <c r="AE12764" s="210">
        <v>4688.99</v>
      </c>
      <c r="AF12764" s="93"/>
      <c r="AG12764" s="93"/>
      <c r="AH12764" s="93"/>
    </row>
    <row r="12765" spans="21:34" x14ac:dyDescent="0.3">
      <c r="U12765" s="311" t="s">
        <v>55635</v>
      </c>
      <c r="V12765" s="312">
        <v>434.92</v>
      </c>
      <c r="X12765" s="267" t="s">
        <v>60735</v>
      </c>
      <c r="Y12765" s="268">
        <v>2535.4899999999998</v>
      </c>
      <c r="AA12765" s="229" t="s">
        <v>45558</v>
      </c>
      <c r="AB12765" s="230">
        <v>2314.9</v>
      </c>
      <c r="AD12765" s="209" t="s">
        <v>26691</v>
      </c>
      <c r="AE12765" s="210">
        <v>521.96</v>
      </c>
      <c r="AF12765" s="93"/>
      <c r="AG12765" s="93"/>
      <c r="AH12765" s="93"/>
    </row>
    <row r="12766" spans="21:34" x14ac:dyDescent="0.3">
      <c r="U12766" s="311" t="s">
        <v>47560</v>
      </c>
      <c r="V12766" s="312">
        <v>626.77</v>
      </c>
      <c r="X12766" s="267" t="s">
        <v>27546</v>
      </c>
      <c r="Y12766" s="268">
        <v>400</v>
      </c>
      <c r="AA12766" s="229" t="s">
        <v>27200</v>
      </c>
      <c r="AB12766" s="230">
        <v>111798.11</v>
      </c>
      <c r="AD12766" s="209" t="s">
        <v>26692</v>
      </c>
      <c r="AE12766" s="210">
        <v>45903</v>
      </c>
      <c r="AF12766" s="93"/>
      <c r="AG12766" s="93"/>
      <c r="AH12766" s="93"/>
    </row>
    <row r="12767" spans="21:34" x14ac:dyDescent="0.3">
      <c r="U12767" s="311" t="s">
        <v>39351</v>
      </c>
      <c r="V12767" s="312">
        <v>1982.73</v>
      </c>
      <c r="X12767" s="267" t="s">
        <v>27547</v>
      </c>
      <c r="Y12767" s="268">
        <v>30.6</v>
      </c>
      <c r="AA12767" s="229" t="s">
        <v>50386</v>
      </c>
      <c r="AB12767" s="230">
        <v>150</v>
      </c>
      <c r="AD12767" s="209" t="s">
        <v>26693</v>
      </c>
      <c r="AE12767" s="210">
        <v>86.9</v>
      </c>
      <c r="AF12767" s="93"/>
      <c r="AG12767" s="93"/>
      <c r="AH12767" s="93"/>
    </row>
    <row r="12768" spans="21:34" x14ac:dyDescent="0.3">
      <c r="U12768" s="311" t="s">
        <v>32500</v>
      </c>
      <c r="V12768" s="312">
        <v>290.06</v>
      </c>
      <c r="X12768" s="267" t="s">
        <v>27548</v>
      </c>
      <c r="Y12768" s="268">
        <v>98</v>
      </c>
      <c r="AA12768" s="229" t="s">
        <v>40618</v>
      </c>
      <c r="AB12768" s="230">
        <v>2511.65</v>
      </c>
      <c r="AD12768" s="209" t="s">
        <v>26694</v>
      </c>
      <c r="AE12768" s="210">
        <v>26750</v>
      </c>
      <c r="AF12768" s="93"/>
      <c r="AG12768" s="93"/>
      <c r="AH12768" s="93"/>
    </row>
    <row r="12769" spans="21:34" x14ac:dyDescent="0.3">
      <c r="U12769" s="311" t="s">
        <v>24689</v>
      </c>
      <c r="V12769" s="312">
        <v>261153.51</v>
      </c>
      <c r="X12769" s="267" t="s">
        <v>14210</v>
      </c>
      <c r="Y12769" s="268">
        <v>213.58</v>
      </c>
      <c r="AA12769" s="229" t="s">
        <v>27201</v>
      </c>
      <c r="AB12769" s="230">
        <v>8860.1200000000008</v>
      </c>
      <c r="AD12769" s="209" t="s">
        <v>26695</v>
      </c>
      <c r="AE12769" s="210">
        <v>11000</v>
      </c>
      <c r="AF12769" s="93"/>
      <c r="AG12769" s="93"/>
      <c r="AH12769" s="93"/>
    </row>
    <row r="12770" spans="21:34" x14ac:dyDescent="0.3">
      <c r="U12770" s="311" t="s">
        <v>24690</v>
      </c>
      <c r="V12770" s="312">
        <v>271486.64</v>
      </c>
      <c r="X12770" s="267" t="s">
        <v>14211</v>
      </c>
      <c r="Y12770" s="268">
        <v>1820.99</v>
      </c>
      <c r="AA12770" s="229" t="s">
        <v>35620</v>
      </c>
      <c r="AB12770" s="230">
        <v>14654.05</v>
      </c>
      <c r="AD12770" s="209" t="s">
        <v>26696</v>
      </c>
      <c r="AE12770" s="210">
        <v>55607.86</v>
      </c>
      <c r="AF12770" s="93"/>
      <c r="AG12770" s="93"/>
      <c r="AH12770" s="93"/>
    </row>
    <row r="12771" spans="21:34" x14ac:dyDescent="0.3">
      <c r="U12771" s="311" t="s">
        <v>24691</v>
      </c>
      <c r="V12771" s="312">
        <v>206817.4</v>
      </c>
      <c r="X12771" s="267" t="s">
        <v>27556</v>
      </c>
      <c r="Y12771" s="268">
        <v>1091.24</v>
      </c>
      <c r="AA12771" s="229" t="s">
        <v>36685</v>
      </c>
      <c r="AB12771" s="230">
        <v>7275.57</v>
      </c>
      <c r="AD12771" s="209" t="s">
        <v>26697</v>
      </c>
      <c r="AE12771" s="210">
        <v>835571.57</v>
      </c>
      <c r="AF12771" s="93"/>
      <c r="AG12771" s="93"/>
      <c r="AH12771" s="93"/>
    </row>
    <row r="12772" spans="21:34" x14ac:dyDescent="0.3">
      <c r="U12772" s="311" t="s">
        <v>59337</v>
      </c>
      <c r="V12772" s="312">
        <v>52538.58</v>
      </c>
      <c r="X12772" s="267" t="s">
        <v>53736</v>
      </c>
      <c r="Y12772" s="268">
        <v>1275</v>
      </c>
      <c r="AA12772" s="229" t="s">
        <v>53680</v>
      </c>
      <c r="AB12772" s="230">
        <v>24727.37</v>
      </c>
      <c r="AD12772" s="209" t="s">
        <v>26698</v>
      </c>
      <c r="AE12772" s="210">
        <v>54234.8</v>
      </c>
      <c r="AF12772" s="93"/>
      <c r="AG12772" s="93"/>
      <c r="AH12772" s="93"/>
    </row>
    <row r="12773" spans="21:34" x14ac:dyDescent="0.3">
      <c r="U12773" s="311" t="s">
        <v>24692</v>
      </c>
      <c r="V12773" s="312">
        <v>78046.75</v>
      </c>
      <c r="X12773" s="267" t="s">
        <v>53737</v>
      </c>
      <c r="Y12773" s="268">
        <v>97.54</v>
      </c>
      <c r="AA12773" s="229" t="s">
        <v>48243</v>
      </c>
      <c r="AB12773" s="230">
        <v>12874.24</v>
      </c>
      <c r="AD12773" s="209" t="s">
        <v>26699</v>
      </c>
      <c r="AE12773" s="210">
        <v>52678.86</v>
      </c>
      <c r="AF12773" s="93"/>
      <c r="AG12773" s="93"/>
      <c r="AH12773" s="93"/>
    </row>
    <row r="12774" spans="21:34" x14ac:dyDescent="0.3">
      <c r="U12774" s="311" t="s">
        <v>24693</v>
      </c>
      <c r="V12774" s="312">
        <v>959487.19</v>
      </c>
      <c r="X12774" s="267" t="s">
        <v>53738</v>
      </c>
      <c r="Y12774" s="268">
        <v>312.38</v>
      </c>
      <c r="AA12774" s="229" t="s">
        <v>27208</v>
      </c>
      <c r="AB12774" s="230">
        <v>983.8</v>
      </c>
      <c r="AD12774" s="209" t="s">
        <v>26700</v>
      </c>
      <c r="AE12774" s="210">
        <v>4447.32</v>
      </c>
      <c r="AF12774" s="93"/>
      <c r="AG12774" s="93"/>
      <c r="AH12774" s="93"/>
    </row>
    <row r="12775" spans="21:34" x14ac:dyDescent="0.3">
      <c r="U12775" s="311" t="s">
        <v>36525</v>
      </c>
      <c r="V12775" s="312">
        <v>40377.449999999997</v>
      </c>
      <c r="X12775" s="267" t="s">
        <v>58334</v>
      </c>
      <c r="Y12775" s="268">
        <v>57924.4</v>
      </c>
      <c r="AA12775" s="229" t="s">
        <v>27209</v>
      </c>
      <c r="AB12775" s="230">
        <v>3030.98</v>
      </c>
      <c r="AD12775" s="209" t="s">
        <v>26701</v>
      </c>
      <c r="AE12775" s="210">
        <v>15416.95</v>
      </c>
      <c r="AF12775" s="93"/>
      <c r="AG12775" s="93"/>
      <c r="AH12775" s="93"/>
    </row>
    <row r="12776" spans="21:34" x14ac:dyDescent="0.3">
      <c r="U12776" s="311" t="s">
        <v>50739</v>
      </c>
      <c r="V12776" s="312">
        <v>268840.84999999998</v>
      </c>
      <c r="X12776" s="267" t="s">
        <v>53740</v>
      </c>
      <c r="Y12776" s="268">
        <v>4400</v>
      </c>
      <c r="AA12776" s="229" t="s">
        <v>53681</v>
      </c>
      <c r="AB12776" s="230">
        <v>2806.3</v>
      </c>
      <c r="AD12776" s="209" t="s">
        <v>26702</v>
      </c>
      <c r="AE12776" s="210">
        <v>45564.1</v>
      </c>
      <c r="AF12776" s="93"/>
      <c r="AG12776" s="93"/>
      <c r="AH12776" s="93"/>
    </row>
    <row r="12777" spans="21:34" x14ac:dyDescent="0.3">
      <c r="U12777" s="311" t="s">
        <v>48505</v>
      </c>
      <c r="V12777" s="312">
        <v>29555.72</v>
      </c>
      <c r="X12777" s="267" t="s">
        <v>55412</v>
      </c>
      <c r="Y12777" s="268">
        <v>783.2</v>
      </c>
      <c r="AA12777" s="229" t="s">
        <v>49143</v>
      </c>
      <c r="AB12777" s="230">
        <v>-142</v>
      </c>
      <c r="AD12777" s="209" t="s">
        <v>26703</v>
      </c>
      <c r="AE12777" s="210">
        <v>23190.720000000001</v>
      </c>
      <c r="AF12777" s="93"/>
      <c r="AG12777" s="93"/>
      <c r="AH12777" s="93"/>
    </row>
    <row r="12778" spans="21:34" x14ac:dyDescent="0.3">
      <c r="U12778" s="311" t="s">
        <v>54477</v>
      </c>
      <c r="V12778" s="312">
        <v>1272.4000000000001</v>
      </c>
      <c r="X12778" s="267" t="s">
        <v>61594</v>
      </c>
      <c r="Y12778" s="268">
        <v>11053.25</v>
      </c>
      <c r="AA12778" s="229" t="s">
        <v>27213</v>
      </c>
      <c r="AB12778" s="230">
        <v>38681.51</v>
      </c>
      <c r="AD12778" s="209" t="s">
        <v>26704</v>
      </c>
      <c r="AE12778" s="210">
        <v>24181</v>
      </c>
      <c r="AF12778" s="93"/>
      <c r="AG12778" s="93"/>
      <c r="AH12778" s="93"/>
    </row>
    <row r="12779" spans="21:34" x14ac:dyDescent="0.3">
      <c r="U12779" s="311" t="s">
        <v>33928</v>
      </c>
      <c r="V12779" s="312">
        <v>96527.28</v>
      </c>
      <c r="X12779" s="267" t="s">
        <v>53741</v>
      </c>
      <c r="Y12779" s="268">
        <v>951.9</v>
      </c>
      <c r="AA12779" s="229" t="s">
        <v>35621</v>
      </c>
      <c r="AB12779" s="230">
        <v>1500945.09</v>
      </c>
      <c r="AD12779" s="209" t="s">
        <v>26705</v>
      </c>
      <c r="AE12779" s="210">
        <v>210497.65</v>
      </c>
      <c r="AF12779" s="93"/>
      <c r="AG12779" s="93"/>
      <c r="AH12779" s="93"/>
    </row>
    <row r="12780" spans="21:34" x14ac:dyDescent="0.3">
      <c r="U12780" s="311" t="s">
        <v>24850</v>
      </c>
      <c r="V12780" s="312">
        <v>1914.13</v>
      </c>
      <c r="X12780" s="267" t="s">
        <v>53742</v>
      </c>
      <c r="Y12780" s="268">
        <v>3048.58</v>
      </c>
      <c r="AA12780" s="229" t="s">
        <v>36686</v>
      </c>
      <c r="AB12780" s="230">
        <v>1809.95</v>
      </c>
      <c r="AD12780" s="209" t="s">
        <v>26706</v>
      </c>
      <c r="AE12780" s="210">
        <v>101067.58</v>
      </c>
      <c r="AF12780" s="93"/>
      <c r="AG12780" s="93"/>
      <c r="AH12780" s="93"/>
    </row>
    <row r="12781" spans="21:34" x14ac:dyDescent="0.3">
      <c r="U12781" s="311" t="s">
        <v>24851</v>
      </c>
      <c r="V12781" s="312">
        <v>200063.12</v>
      </c>
      <c r="X12781" s="267" t="s">
        <v>58679</v>
      </c>
      <c r="Y12781" s="268">
        <v>1269.6199999999999</v>
      </c>
      <c r="AA12781" s="229" t="s">
        <v>27214</v>
      </c>
      <c r="AB12781" s="230">
        <v>612694.01</v>
      </c>
      <c r="AD12781" s="209" t="s">
        <v>26707</v>
      </c>
      <c r="AE12781" s="210">
        <v>9335.17</v>
      </c>
      <c r="AF12781" s="93"/>
      <c r="AG12781" s="93"/>
      <c r="AH12781" s="93"/>
    </row>
    <row r="12782" spans="21:34" x14ac:dyDescent="0.3">
      <c r="U12782" s="311" t="s">
        <v>24852</v>
      </c>
      <c r="V12782" s="312">
        <v>1050</v>
      </c>
      <c r="X12782" s="267" t="s">
        <v>36702</v>
      </c>
      <c r="Y12782" s="268">
        <v>14565.13</v>
      </c>
      <c r="AA12782" s="229" t="s">
        <v>45559</v>
      </c>
      <c r="AB12782" s="230">
        <v>28404.31</v>
      </c>
      <c r="AD12782" s="209" t="s">
        <v>26708</v>
      </c>
      <c r="AE12782" s="210">
        <v>13685</v>
      </c>
      <c r="AF12782" s="93"/>
      <c r="AG12782" s="93"/>
      <c r="AH12782" s="93"/>
    </row>
    <row r="12783" spans="21:34" x14ac:dyDescent="0.3">
      <c r="U12783" s="311" t="s">
        <v>24855</v>
      </c>
      <c r="V12783" s="312">
        <v>319561.40000000002</v>
      </c>
      <c r="X12783" s="267" t="s">
        <v>27560</v>
      </c>
      <c r="Y12783" s="268">
        <v>1767.75</v>
      </c>
      <c r="AA12783" s="229" t="s">
        <v>34096</v>
      </c>
      <c r="AB12783" s="230">
        <v>278050.89</v>
      </c>
      <c r="AD12783" s="209" t="s">
        <v>26709</v>
      </c>
      <c r="AE12783" s="210">
        <v>28053.919999999998</v>
      </c>
      <c r="AF12783" s="93"/>
      <c r="AG12783" s="93"/>
      <c r="AH12783" s="93"/>
    </row>
    <row r="12784" spans="21:34" x14ac:dyDescent="0.3">
      <c r="U12784" s="311" t="s">
        <v>24856</v>
      </c>
      <c r="V12784" s="312">
        <v>135418</v>
      </c>
      <c r="X12784" s="267" t="s">
        <v>35665</v>
      </c>
      <c r="Y12784" s="268">
        <v>3100</v>
      </c>
      <c r="AA12784" s="229" t="s">
        <v>34097</v>
      </c>
      <c r="AB12784" s="230">
        <v>5360.5</v>
      </c>
      <c r="AD12784" s="209" t="s">
        <v>26710</v>
      </c>
      <c r="AE12784" s="210">
        <v>377781</v>
      </c>
      <c r="AF12784" s="93"/>
      <c r="AG12784" s="93"/>
      <c r="AH12784" s="93"/>
    </row>
    <row r="12785" spans="21:34" x14ac:dyDescent="0.3">
      <c r="U12785" s="311" t="s">
        <v>24857</v>
      </c>
      <c r="V12785" s="312">
        <v>11630.16</v>
      </c>
      <c r="X12785" s="267" t="s">
        <v>27563</v>
      </c>
      <c r="Y12785" s="268">
        <v>773.07</v>
      </c>
      <c r="AA12785" s="229" t="s">
        <v>34098</v>
      </c>
      <c r="AB12785" s="230">
        <v>63529.51</v>
      </c>
      <c r="AD12785" s="209" t="s">
        <v>26711</v>
      </c>
      <c r="AE12785" s="210">
        <v>1876</v>
      </c>
      <c r="AF12785" s="93"/>
      <c r="AG12785" s="93"/>
      <c r="AH12785" s="93"/>
    </row>
    <row r="12786" spans="21:34" x14ac:dyDescent="0.3">
      <c r="U12786" s="311" t="s">
        <v>24858</v>
      </c>
      <c r="V12786" s="312">
        <v>27132.400000000001</v>
      </c>
      <c r="X12786" s="267" t="s">
        <v>27564</v>
      </c>
      <c r="Y12786" s="268">
        <v>1545.74</v>
      </c>
      <c r="AA12786" s="229" t="s">
        <v>39467</v>
      </c>
      <c r="AB12786" s="230">
        <v>192298.89</v>
      </c>
      <c r="AD12786" s="209" t="s">
        <v>26712</v>
      </c>
      <c r="AE12786" s="210">
        <v>386324</v>
      </c>
      <c r="AF12786" s="93"/>
      <c r="AG12786" s="93"/>
      <c r="AH12786" s="93"/>
    </row>
    <row r="12787" spans="21:34" x14ac:dyDescent="0.3">
      <c r="U12787" s="311" t="s">
        <v>33929</v>
      </c>
      <c r="V12787" s="312">
        <v>62674.5</v>
      </c>
      <c r="X12787" s="267" t="s">
        <v>27565</v>
      </c>
      <c r="Y12787" s="268">
        <v>759.5</v>
      </c>
      <c r="AA12787" s="229" t="s">
        <v>27215</v>
      </c>
      <c r="AB12787" s="230">
        <v>923156.43</v>
      </c>
      <c r="AD12787" s="209" t="s">
        <v>26713</v>
      </c>
      <c r="AE12787" s="210">
        <v>12542.38</v>
      </c>
      <c r="AF12787" s="93"/>
      <c r="AG12787" s="93"/>
      <c r="AH12787" s="93"/>
    </row>
    <row r="12788" spans="21:34" x14ac:dyDescent="0.3">
      <c r="U12788" s="311" t="s">
        <v>33931</v>
      </c>
      <c r="V12788" s="312">
        <v>102873.73</v>
      </c>
      <c r="X12788" s="267" t="s">
        <v>27567</v>
      </c>
      <c r="Y12788" s="268">
        <v>2286.2199999999998</v>
      </c>
      <c r="AA12788" s="229" t="s">
        <v>47245</v>
      </c>
      <c r="AB12788" s="230">
        <v>4689.93</v>
      </c>
      <c r="AD12788" s="209" t="s">
        <v>26714</v>
      </c>
      <c r="AE12788" s="210">
        <v>33039.230000000003</v>
      </c>
      <c r="AF12788" s="93"/>
      <c r="AG12788" s="93"/>
      <c r="AH12788" s="93"/>
    </row>
    <row r="12789" spans="21:34" x14ac:dyDescent="0.3">
      <c r="U12789" s="311" t="s">
        <v>13962</v>
      </c>
      <c r="V12789" s="312">
        <v>85836.67</v>
      </c>
      <c r="X12789" s="267" t="s">
        <v>27568</v>
      </c>
      <c r="Y12789" s="268">
        <v>23154.42</v>
      </c>
      <c r="AA12789" s="229" t="s">
        <v>34099</v>
      </c>
      <c r="AB12789" s="230">
        <v>9130.64</v>
      </c>
      <c r="AD12789" s="209" t="s">
        <v>26715</v>
      </c>
      <c r="AE12789" s="210">
        <v>55607.86</v>
      </c>
      <c r="AF12789" s="93"/>
      <c r="AG12789" s="93"/>
      <c r="AH12789" s="93"/>
    </row>
    <row r="12790" spans="21:34" x14ac:dyDescent="0.3">
      <c r="U12790" s="311" t="s">
        <v>24860</v>
      </c>
      <c r="V12790" s="312">
        <v>549151.88</v>
      </c>
      <c r="X12790" s="267" t="s">
        <v>40628</v>
      </c>
      <c r="Y12790" s="268">
        <v>650</v>
      </c>
      <c r="AA12790" s="229" t="s">
        <v>34100</v>
      </c>
      <c r="AB12790" s="230">
        <v>14151.64</v>
      </c>
      <c r="AD12790" s="209" t="s">
        <v>26716</v>
      </c>
      <c r="AE12790" s="210">
        <v>9296.7000000000007</v>
      </c>
      <c r="AF12790" s="93"/>
      <c r="AG12790" s="93"/>
      <c r="AH12790" s="93"/>
    </row>
    <row r="12791" spans="21:34" x14ac:dyDescent="0.3">
      <c r="U12791" s="311" t="s">
        <v>32518</v>
      </c>
      <c r="V12791" s="312">
        <v>95194.76</v>
      </c>
      <c r="X12791" s="267" t="s">
        <v>27573</v>
      </c>
      <c r="Y12791" s="268">
        <v>-1962.89</v>
      </c>
      <c r="AA12791" s="229" t="s">
        <v>27216</v>
      </c>
      <c r="AB12791" s="230">
        <v>6861.45</v>
      </c>
      <c r="AD12791" s="209" t="s">
        <v>26717</v>
      </c>
      <c r="AE12791" s="210">
        <v>863798.26</v>
      </c>
      <c r="AF12791" s="93"/>
      <c r="AG12791" s="93"/>
      <c r="AH12791" s="93"/>
    </row>
    <row r="12792" spans="21:34" x14ac:dyDescent="0.3">
      <c r="U12792" s="311" t="s">
        <v>13965</v>
      </c>
      <c r="V12792" s="312">
        <v>69892.03</v>
      </c>
      <c r="X12792" s="267" t="s">
        <v>53745</v>
      </c>
      <c r="Y12792" s="268">
        <v>9906.18</v>
      </c>
      <c r="AA12792" s="229" t="s">
        <v>27217</v>
      </c>
      <c r="AB12792" s="230">
        <v>3547.74</v>
      </c>
      <c r="AD12792" s="209" t="s">
        <v>26718</v>
      </c>
      <c r="AE12792" s="210">
        <v>79391.5</v>
      </c>
      <c r="AF12792" s="93"/>
      <c r="AG12792" s="93"/>
      <c r="AH12792" s="93"/>
    </row>
    <row r="12793" spans="21:34" x14ac:dyDescent="0.3">
      <c r="U12793" s="311" t="s">
        <v>24864</v>
      </c>
      <c r="V12793" s="312">
        <v>95445.22</v>
      </c>
      <c r="X12793" s="267" t="s">
        <v>27574</v>
      </c>
      <c r="Y12793" s="268">
        <v>1307.28</v>
      </c>
      <c r="AA12793" s="229" t="s">
        <v>34101</v>
      </c>
      <c r="AB12793" s="230">
        <v>52691.5</v>
      </c>
      <c r="AD12793" s="209" t="s">
        <v>26719</v>
      </c>
      <c r="AE12793" s="210">
        <v>1519.02</v>
      </c>
      <c r="AF12793" s="93"/>
      <c r="AG12793" s="93"/>
      <c r="AH12793" s="93"/>
    </row>
    <row r="12794" spans="21:34" x14ac:dyDescent="0.3">
      <c r="U12794" s="311" t="s">
        <v>43320</v>
      </c>
      <c r="V12794" s="312">
        <v>10827.68</v>
      </c>
      <c r="X12794" s="267" t="s">
        <v>27575</v>
      </c>
      <c r="Y12794" s="268">
        <v>34165.800000000003</v>
      </c>
      <c r="AA12794" s="229" t="s">
        <v>35622</v>
      </c>
      <c r="AB12794" s="230">
        <v>196475.53</v>
      </c>
      <c r="AD12794" s="209" t="s">
        <v>26720</v>
      </c>
      <c r="AE12794" s="210">
        <v>2365.81</v>
      </c>
      <c r="AF12794" s="93"/>
      <c r="AG12794" s="93"/>
      <c r="AH12794" s="93"/>
    </row>
    <row r="12795" spans="21:34" x14ac:dyDescent="0.3">
      <c r="U12795" s="311" t="s">
        <v>36545</v>
      </c>
      <c r="V12795" s="312">
        <v>12155.17</v>
      </c>
      <c r="X12795" s="267" t="s">
        <v>27576</v>
      </c>
      <c r="Y12795" s="268">
        <v>5596.22</v>
      </c>
      <c r="AA12795" s="229" t="s">
        <v>34102</v>
      </c>
      <c r="AB12795" s="230">
        <v>36486.29</v>
      </c>
      <c r="AD12795" s="209" t="s">
        <v>26721</v>
      </c>
      <c r="AE12795" s="210">
        <v>54688.46</v>
      </c>
      <c r="AF12795" s="93"/>
      <c r="AG12795" s="93"/>
      <c r="AH12795" s="93"/>
    </row>
    <row r="12796" spans="21:34" x14ac:dyDescent="0.3">
      <c r="U12796" s="311" t="s">
        <v>63856</v>
      </c>
      <c r="V12796" s="312">
        <v>15238.33</v>
      </c>
      <c r="X12796" s="267" t="s">
        <v>40629</v>
      </c>
      <c r="Y12796" s="268">
        <v>201596.29</v>
      </c>
      <c r="AA12796" s="229" t="s">
        <v>34103</v>
      </c>
      <c r="AB12796" s="230">
        <v>33876.120000000003</v>
      </c>
      <c r="AD12796" s="209" t="s">
        <v>26722</v>
      </c>
      <c r="AE12796" s="210">
        <v>9135.8799999999992</v>
      </c>
      <c r="AF12796" s="93"/>
      <c r="AG12796" s="93"/>
      <c r="AH12796" s="93"/>
    </row>
    <row r="12797" spans="21:34" x14ac:dyDescent="0.3">
      <c r="U12797" s="311" t="s">
        <v>24866</v>
      </c>
      <c r="V12797" s="312">
        <v>273087.07</v>
      </c>
      <c r="X12797" s="267" t="s">
        <v>64896</v>
      </c>
      <c r="Y12797" s="268">
        <v>11826.1</v>
      </c>
      <c r="AA12797" s="229" t="s">
        <v>35623</v>
      </c>
      <c r="AB12797" s="230">
        <v>98162.73</v>
      </c>
      <c r="AD12797" s="209" t="s">
        <v>26723</v>
      </c>
      <c r="AE12797" s="210">
        <v>4447.32</v>
      </c>
      <c r="AF12797" s="93"/>
      <c r="AG12797" s="93"/>
      <c r="AH12797" s="93"/>
    </row>
    <row r="12798" spans="21:34" x14ac:dyDescent="0.3">
      <c r="U12798" s="311" t="s">
        <v>62902</v>
      </c>
      <c r="V12798" s="312">
        <v>2500</v>
      </c>
      <c r="X12798" s="267" t="s">
        <v>64897</v>
      </c>
      <c r="Y12798" s="268">
        <v>31000</v>
      </c>
      <c r="AA12798" s="229" t="s">
        <v>27218</v>
      </c>
      <c r="AB12798" s="230">
        <v>43432.66</v>
      </c>
      <c r="AD12798" s="209" t="s">
        <v>26724</v>
      </c>
      <c r="AE12798" s="210">
        <v>15416.95</v>
      </c>
      <c r="AF12798" s="93"/>
      <c r="AG12798" s="93"/>
      <c r="AH12798" s="93"/>
    </row>
    <row r="12799" spans="21:34" x14ac:dyDescent="0.3">
      <c r="U12799" s="311" t="s">
        <v>24867</v>
      </c>
      <c r="V12799" s="312">
        <v>589355.06999999995</v>
      </c>
      <c r="X12799" s="267" t="s">
        <v>64898</v>
      </c>
      <c r="Y12799" s="268">
        <v>2371.85</v>
      </c>
      <c r="AA12799" s="229" t="s">
        <v>34104</v>
      </c>
      <c r="AB12799" s="230">
        <v>342.75</v>
      </c>
      <c r="AD12799" s="209" t="s">
        <v>26725</v>
      </c>
      <c r="AE12799" s="210">
        <v>12831.08</v>
      </c>
      <c r="AF12799" s="93"/>
      <c r="AG12799" s="93"/>
      <c r="AH12799" s="93"/>
    </row>
    <row r="12800" spans="21:34" x14ac:dyDescent="0.3">
      <c r="U12800" s="311" t="s">
        <v>13967</v>
      </c>
      <c r="V12800" s="312">
        <v>171413.54</v>
      </c>
      <c r="X12800" s="267" t="s">
        <v>64899</v>
      </c>
      <c r="Y12800" s="268">
        <v>4900</v>
      </c>
      <c r="AA12800" s="229" t="s">
        <v>35624</v>
      </c>
      <c r="AB12800" s="230">
        <v>419662.91</v>
      </c>
      <c r="AD12800" s="209" t="s">
        <v>26726</v>
      </c>
      <c r="AE12800" s="210">
        <v>118812.41</v>
      </c>
      <c r="AF12800" s="93"/>
      <c r="AG12800" s="93"/>
      <c r="AH12800" s="93"/>
    </row>
    <row r="12801" spans="21:34" x14ac:dyDescent="0.3">
      <c r="U12801" s="311" t="s">
        <v>13968</v>
      </c>
      <c r="V12801" s="312">
        <v>533376.32999999996</v>
      </c>
      <c r="X12801" s="267" t="s">
        <v>64900</v>
      </c>
      <c r="Y12801" s="268">
        <v>694.15</v>
      </c>
      <c r="AA12801" s="229" t="s">
        <v>40619</v>
      </c>
      <c r="AB12801" s="230">
        <v>38895.64</v>
      </c>
      <c r="AD12801" s="209" t="s">
        <v>26727</v>
      </c>
      <c r="AE12801" s="210">
        <v>3249.64</v>
      </c>
      <c r="AF12801" s="93"/>
      <c r="AG12801" s="93"/>
      <c r="AH12801" s="93"/>
    </row>
    <row r="12802" spans="21:34" x14ac:dyDescent="0.3">
      <c r="U12802" s="311" t="s">
        <v>13969</v>
      </c>
      <c r="V12802" s="312">
        <v>209187.49</v>
      </c>
      <c r="X12802" s="267" t="s">
        <v>53749</v>
      </c>
      <c r="Y12802" s="268">
        <v>6420</v>
      </c>
      <c r="AA12802" s="229" t="s">
        <v>35625</v>
      </c>
      <c r="AB12802" s="230">
        <v>590.97</v>
      </c>
      <c r="AD12802" s="209" t="s">
        <v>26728</v>
      </c>
      <c r="AE12802" s="210">
        <v>23190.720000000001</v>
      </c>
      <c r="AF12802" s="93"/>
      <c r="AG12802" s="93"/>
      <c r="AH12802" s="93"/>
    </row>
    <row r="12803" spans="21:34" x14ac:dyDescent="0.3">
      <c r="U12803" s="311" t="s">
        <v>24868</v>
      </c>
      <c r="V12803" s="312">
        <v>3992924.61</v>
      </c>
      <c r="X12803" s="267" t="s">
        <v>53750</v>
      </c>
      <c r="Y12803" s="268">
        <v>491.07</v>
      </c>
      <c r="AA12803" s="229" t="s">
        <v>35626</v>
      </c>
      <c r="AB12803" s="230">
        <v>215767.15</v>
      </c>
      <c r="AD12803" s="209" t="s">
        <v>26729</v>
      </c>
      <c r="AE12803" s="210">
        <v>39070.35</v>
      </c>
      <c r="AF12803" s="93"/>
      <c r="AG12803" s="93"/>
      <c r="AH12803" s="93"/>
    </row>
    <row r="12804" spans="21:34" x14ac:dyDescent="0.3">
      <c r="U12804" s="311" t="s">
        <v>24869</v>
      </c>
      <c r="V12804" s="312">
        <v>77701.600000000006</v>
      </c>
      <c r="X12804" s="267" t="s">
        <v>53751</v>
      </c>
      <c r="Y12804" s="268">
        <v>1572.9</v>
      </c>
      <c r="AA12804" s="229" t="s">
        <v>34105</v>
      </c>
      <c r="AB12804" s="230">
        <v>5361.8</v>
      </c>
      <c r="AD12804" s="209" t="s">
        <v>26730</v>
      </c>
      <c r="AE12804" s="210">
        <v>5085.38</v>
      </c>
      <c r="AF12804" s="93"/>
      <c r="AG12804" s="93"/>
      <c r="AH12804" s="93"/>
    </row>
    <row r="12805" spans="21:34" x14ac:dyDescent="0.3">
      <c r="U12805" s="311" t="s">
        <v>24870</v>
      </c>
      <c r="V12805" s="312">
        <v>5222.21</v>
      </c>
      <c r="X12805" s="267" t="s">
        <v>56581</v>
      </c>
      <c r="Y12805" s="268">
        <v>1400</v>
      </c>
      <c r="AA12805" s="229" t="s">
        <v>27219</v>
      </c>
      <c r="AB12805" s="230">
        <v>358396.94</v>
      </c>
      <c r="AD12805" s="209" t="s">
        <v>26731</v>
      </c>
      <c r="AE12805" s="210">
        <v>214147.65</v>
      </c>
      <c r="AF12805" s="93"/>
      <c r="AG12805" s="93"/>
      <c r="AH12805" s="93"/>
    </row>
    <row r="12806" spans="21:34" x14ac:dyDescent="0.3">
      <c r="U12806" s="311" t="s">
        <v>24871</v>
      </c>
      <c r="V12806" s="312">
        <v>40000</v>
      </c>
      <c r="X12806" s="267" t="s">
        <v>53752</v>
      </c>
      <c r="Y12806" s="268">
        <v>3134.61</v>
      </c>
      <c r="AA12806" s="229" t="s">
        <v>34106</v>
      </c>
      <c r="AB12806" s="230">
        <v>637920.92000000004</v>
      </c>
      <c r="AD12806" s="209" t="s">
        <v>26732</v>
      </c>
      <c r="AE12806" s="210">
        <v>15000</v>
      </c>
      <c r="AF12806" s="93"/>
      <c r="AG12806" s="93"/>
      <c r="AH12806" s="93"/>
    </row>
    <row r="12807" spans="21:34" x14ac:dyDescent="0.3">
      <c r="U12807" s="311" t="s">
        <v>24872</v>
      </c>
      <c r="V12807" s="312">
        <v>178587.28</v>
      </c>
      <c r="X12807" s="267" t="s">
        <v>50410</v>
      </c>
      <c r="Y12807" s="268">
        <v>26000.17</v>
      </c>
      <c r="AA12807" s="229" t="s">
        <v>35627</v>
      </c>
      <c r="AB12807" s="230">
        <v>375283.96</v>
      </c>
      <c r="AD12807" s="209" t="s">
        <v>26733</v>
      </c>
      <c r="AE12807" s="210">
        <v>74170</v>
      </c>
      <c r="AF12807" s="93"/>
      <c r="AG12807" s="93"/>
      <c r="AH12807" s="93"/>
    </row>
    <row r="12808" spans="21:34" x14ac:dyDescent="0.3">
      <c r="U12808" s="311" t="s">
        <v>54479</v>
      </c>
      <c r="V12808" s="312">
        <v>2137.09</v>
      </c>
      <c r="X12808" s="267" t="s">
        <v>27578</v>
      </c>
      <c r="Y12808" s="268">
        <v>1229.9000000000001</v>
      </c>
      <c r="AA12808" s="229" t="s">
        <v>34107</v>
      </c>
      <c r="AB12808" s="230">
        <v>16320</v>
      </c>
      <c r="AD12808" s="209" t="s">
        <v>26734</v>
      </c>
      <c r="AE12808" s="210">
        <v>21885.51</v>
      </c>
      <c r="AF12808" s="93"/>
      <c r="AG12808" s="93"/>
      <c r="AH12808" s="93"/>
    </row>
    <row r="12809" spans="21:34" x14ac:dyDescent="0.3">
      <c r="U12809" s="311" t="s">
        <v>62377</v>
      </c>
      <c r="V12809" s="312">
        <v>2053.15</v>
      </c>
      <c r="X12809" s="267" t="s">
        <v>47261</v>
      </c>
      <c r="Y12809" s="268">
        <v>92204.11</v>
      </c>
      <c r="AA12809" s="229" t="s">
        <v>34108</v>
      </c>
      <c r="AB12809" s="230">
        <v>161719.87</v>
      </c>
      <c r="AD12809" s="209" t="s">
        <v>26735</v>
      </c>
      <c r="AE12809" s="210">
        <v>222681.25</v>
      </c>
      <c r="AF12809" s="93"/>
      <c r="AG12809" s="93"/>
      <c r="AH12809" s="93"/>
    </row>
    <row r="12810" spans="21:34" x14ac:dyDescent="0.3">
      <c r="U12810" s="311" t="s">
        <v>60005</v>
      </c>
      <c r="V12810" s="312">
        <v>137583.76999999999</v>
      </c>
      <c r="X12810" s="267" t="s">
        <v>53753</v>
      </c>
      <c r="Y12810" s="268">
        <v>1676</v>
      </c>
      <c r="AA12810" s="229" t="s">
        <v>53682</v>
      </c>
      <c r="AB12810" s="230">
        <v>24.6</v>
      </c>
      <c r="AD12810" s="209" t="s">
        <v>14162</v>
      </c>
      <c r="AE12810" s="210">
        <v>141069.15</v>
      </c>
      <c r="AF12810" s="93"/>
      <c r="AG12810" s="93"/>
      <c r="AH12810" s="93"/>
    </row>
    <row r="12811" spans="21:34" x14ac:dyDescent="0.3">
      <c r="U12811" s="311" t="s">
        <v>69578</v>
      </c>
      <c r="V12811" s="312">
        <v>4254.8999999999996</v>
      </c>
      <c r="X12811" s="267" t="s">
        <v>58680</v>
      </c>
      <c r="Y12811" s="268">
        <v>181349.99</v>
      </c>
      <c r="AA12811" s="229" t="s">
        <v>53683</v>
      </c>
      <c r="AB12811" s="230">
        <v>1303924.83</v>
      </c>
      <c r="AD12811" s="209" t="s">
        <v>14163</v>
      </c>
      <c r="AE12811" s="210">
        <v>79296.399999999994</v>
      </c>
      <c r="AF12811" s="93"/>
      <c r="AG12811" s="93"/>
      <c r="AH12811" s="93"/>
    </row>
    <row r="12812" spans="21:34" x14ac:dyDescent="0.3">
      <c r="U12812" s="311" t="s">
        <v>24876</v>
      </c>
      <c r="V12812" s="312">
        <v>320988.38</v>
      </c>
      <c r="X12812" s="267" t="s">
        <v>58681</v>
      </c>
      <c r="Y12812" s="268">
        <v>47591.73</v>
      </c>
      <c r="AA12812" s="229" t="s">
        <v>27221</v>
      </c>
      <c r="AB12812" s="230">
        <v>699449.54</v>
      </c>
      <c r="AD12812" s="209" t="s">
        <v>26736</v>
      </c>
      <c r="AE12812" s="210">
        <v>521.96</v>
      </c>
      <c r="AF12812" s="93"/>
      <c r="AG12812" s="93"/>
      <c r="AH12812" s="93"/>
    </row>
    <row r="12813" spans="21:34" x14ac:dyDescent="0.3">
      <c r="U12813" s="311" t="s">
        <v>36547</v>
      </c>
      <c r="V12813" s="312">
        <v>148735.45000000001</v>
      </c>
      <c r="X12813" s="267" t="s">
        <v>59210</v>
      </c>
      <c r="Y12813" s="268">
        <v>144039.99</v>
      </c>
      <c r="AA12813" s="229" t="s">
        <v>34109</v>
      </c>
      <c r="AB12813" s="230">
        <v>222034.61</v>
      </c>
      <c r="AD12813" s="209" t="s">
        <v>26737</v>
      </c>
      <c r="AE12813" s="210">
        <v>295906.98</v>
      </c>
      <c r="AF12813" s="93"/>
      <c r="AG12813" s="93"/>
      <c r="AH12813" s="93"/>
    </row>
    <row r="12814" spans="21:34" x14ac:dyDescent="0.3">
      <c r="U12814" s="311" t="s">
        <v>24877</v>
      </c>
      <c r="V12814" s="312">
        <v>821163.05</v>
      </c>
      <c r="X12814" s="267" t="s">
        <v>62236</v>
      </c>
      <c r="Y12814" s="268">
        <v>11360</v>
      </c>
      <c r="AA12814" s="229" t="s">
        <v>39468</v>
      </c>
      <c r="AB12814" s="230">
        <v>360804</v>
      </c>
      <c r="AD12814" s="209" t="s">
        <v>26738</v>
      </c>
      <c r="AE12814" s="210">
        <v>13685</v>
      </c>
      <c r="AF12814" s="93"/>
      <c r="AG12814" s="93"/>
      <c r="AH12814" s="93"/>
    </row>
    <row r="12815" spans="21:34" x14ac:dyDescent="0.3">
      <c r="U12815" s="311" t="s">
        <v>24878</v>
      </c>
      <c r="V12815" s="312">
        <v>145253.66</v>
      </c>
      <c r="X12815" s="267" t="s">
        <v>56582</v>
      </c>
      <c r="Y12815" s="268">
        <v>2073946.86</v>
      </c>
      <c r="AA12815" s="229" t="s">
        <v>36687</v>
      </c>
      <c r="AB12815" s="230">
        <v>136917.74</v>
      </c>
      <c r="AD12815" s="209" t="s">
        <v>26739</v>
      </c>
      <c r="AE12815" s="210">
        <v>45125.46</v>
      </c>
      <c r="AF12815" s="93"/>
      <c r="AG12815" s="93"/>
      <c r="AH12815" s="93"/>
    </row>
    <row r="12816" spans="21:34" x14ac:dyDescent="0.3">
      <c r="U12816" s="311" t="s">
        <v>24880</v>
      </c>
      <c r="V12816" s="312">
        <v>141305.24</v>
      </c>
      <c r="X12816" s="267" t="s">
        <v>62237</v>
      </c>
      <c r="Y12816" s="268">
        <v>5150</v>
      </c>
      <c r="AA12816" s="229" t="s">
        <v>49144</v>
      </c>
      <c r="AB12816" s="230">
        <v>-204</v>
      </c>
      <c r="AD12816" s="209" t="s">
        <v>14164</v>
      </c>
      <c r="AE12816" s="210">
        <v>427882.17</v>
      </c>
      <c r="AF12816" s="93"/>
      <c r="AG12816" s="93"/>
      <c r="AH12816" s="93"/>
    </row>
    <row r="12817" spans="21:34" x14ac:dyDescent="0.3">
      <c r="U12817" s="311" t="s">
        <v>24881</v>
      </c>
      <c r="V12817" s="312">
        <v>10661.14</v>
      </c>
      <c r="X12817" s="267" t="s">
        <v>49157</v>
      </c>
      <c r="Y12817" s="268">
        <v>121940.04</v>
      </c>
      <c r="AA12817" s="229" t="s">
        <v>42906</v>
      </c>
      <c r="AB12817" s="230">
        <v>32580</v>
      </c>
      <c r="AD12817" s="209" t="s">
        <v>26740</v>
      </c>
      <c r="AE12817" s="210">
        <v>692221.18</v>
      </c>
      <c r="AF12817" s="93"/>
      <c r="AG12817" s="93"/>
      <c r="AH12817" s="93"/>
    </row>
    <row r="12818" spans="21:34" x14ac:dyDescent="0.3">
      <c r="U12818" s="311" t="s">
        <v>46130</v>
      </c>
      <c r="V12818" s="312">
        <v>-74477.240000000005</v>
      </c>
      <c r="X12818" s="267" t="s">
        <v>62238</v>
      </c>
      <c r="Y12818" s="268">
        <v>10554.75</v>
      </c>
      <c r="AA12818" s="229" t="s">
        <v>42907</v>
      </c>
      <c r="AB12818" s="230">
        <v>2492.36</v>
      </c>
      <c r="AD12818" s="209" t="s">
        <v>14165</v>
      </c>
      <c r="AE12818" s="210">
        <v>29944</v>
      </c>
      <c r="AF12818" s="93"/>
      <c r="AG12818" s="93"/>
      <c r="AH12818" s="93"/>
    </row>
    <row r="12819" spans="21:34" x14ac:dyDescent="0.3">
      <c r="U12819" s="311" t="s">
        <v>39361</v>
      </c>
      <c r="V12819" s="312">
        <v>151290.21</v>
      </c>
      <c r="X12819" s="267" t="s">
        <v>45592</v>
      </c>
      <c r="Y12819" s="268">
        <v>205076.31</v>
      </c>
      <c r="AA12819" s="229" t="s">
        <v>47246</v>
      </c>
      <c r="AB12819" s="230">
        <v>16367.11</v>
      </c>
      <c r="AD12819" s="209" t="s">
        <v>26741</v>
      </c>
      <c r="AE12819" s="210">
        <v>1876</v>
      </c>
      <c r="AF12819" s="93"/>
      <c r="AG12819" s="93"/>
      <c r="AH12819" s="93"/>
    </row>
    <row r="12820" spans="21:34" x14ac:dyDescent="0.3">
      <c r="U12820" s="311" t="s">
        <v>24903</v>
      </c>
      <c r="V12820" s="312">
        <v>416766.86</v>
      </c>
      <c r="X12820" s="267" t="s">
        <v>45593</v>
      </c>
      <c r="Y12820" s="268">
        <v>508083.78</v>
      </c>
      <c r="AA12820" s="229" t="s">
        <v>53684</v>
      </c>
      <c r="AB12820" s="230">
        <v>1575.53</v>
      </c>
      <c r="AD12820" s="209" t="s">
        <v>26742</v>
      </c>
      <c r="AE12820" s="210">
        <v>12786.52</v>
      </c>
      <c r="AF12820" s="93"/>
      <c r="AG12820" s="93"/>
      <c r="AH12820" s="93"/>
    </row>
    <row r="12821" spans="21:34" x14ac:dyDescent="0.3">
      <c r="U12821" s="311" t="s">
        <v>47565</v>
      </c>
      <c r="V12821" s="312">
        <v>121130.89</v>
      </c>
      <c r="X12821" s="267" t="s">
        <v>47262</v>
      </c>
      <c r="Y12821" s="268">
        <v>19874.14</v>
      </c>
      <c r="AA12821" s="229" t="s">
        <v>53685</v>
      </c>
      <c r="AB12821" s="230">
        <v>1903.5</v>
      </c>
      <c r="AD12821" s="209" t="s">
        <v>14166</v>
      </c>
      <c r="AE12821" s="210">
        <v>1299244.3</v>
      </c>
      <c r="AF12821" s="93"/>
      <c r="AG12821" s="93"/>
      <c r="AH12821" s="93"/>
    </row>
    <row r="12822" spans="21:34" x14ac:dyDescent="0.3">
      <c r="U12822" s="311" t="s">
        <v>47566</v>
      </c>
      <c r="V12822" s="312">
        <v>17083.2</v>
      </c>
      <c r="X12822" s="267" t="s">
        <v>47263</v>
      </c>
      <c r="Y12822" s="268">
        <v>743857.18</v>
      </c>
      <c r="AA12822" s="229" t="s">
        <v>53686</v>
      </c>
      <c r="AB12822" s="230">
        <v>733.39</v>
      </c>
      <c r="AD12822" s="209" t="s">
        <v>26743</v>
      </c>
      <c r="AE12822" s="210">
        <v>591137.41</v>
      </c>
      <c r="AF12822" s="93"/>
      <c r="AG12822" s="93"/>
      <c r="AH12822" s="93"/>
    </row>
    <row r="12823" spans="21:34" x14ac:dyDescent="0.3">
      <c r="U12823" s="311" t="s">
        <v>49397</v>
      </c>
      <c r="V12823" s="312">
        <v>55580.58</v>
      </c>
      <c r="X12823" s="267" t="s">
        <v>50411</v>
      </c>
      <c r="Y12823" s="268">
        <v>31813.119999999999</v>
      </c>
      <c r="AA12823" s="229" t="s">
        <v>53687</v>
      </c>
      <c r="AB12823" s="230">
        <v>2473.1</v>
      </c>
      <c r="AD12823" s="209" t="s">
        <v>26744</v>
      </c>
      <c r="AE12823" s="210">
        <v>260003.5</v>
      </c>
      <c r="AF12823" s="93"/>
      <c r="AG12823" s="93"/>
      <c r="AH12823" s="93"/>
    </row>
    <row r="12824" spans="21:34" x14ac:dyDescent="0.3">
      <c r="U12824" s="311" t="s">
        <v>59338</v>
      </c>
      <c r="V12824" s="312">
        <v>108098.99</v>
      </c>
      <c r="X12824" s="267" t="s">
        <v>59211</v>
      </c>
      <c r="Y12824" s="268">
        <v>136.02000000000001</v>
      </c>
      <c r="AA12824" s="229" t="s">
        <v>53688</v>
      </c>
      <c r="AB12824" s="230">
        <v>610</v>
      </c>
      <c r="AD12824" s="209" t="s">
        <v>26745</v>
      </c>
      <c r="AE12824" s="210">
        <v>199.55</v>
      </c>
      <c r="AF12824" s="93"/>
      <c r="AG12824" s="93"/>
      <c r="AH12824" s="93"/>
    </row>
    <row r="12825" spans="21:34" x14ac:dyDescent="0.3">
      <c r="U12825" s="311" t="s">
        <v>69579</v>
      </c>
      <c r="V12825" s="312">
        <v>2300</v>
      </c>
      <c r="X12825" s="267" t="s">
        <v>53754</v>
      </c>
      <c r="Y12825" s="268">
        <v>443182.48</v>
      </c>
      <c r="AA12825" s="229" t="s">
        <v>53689</v>
      </c>
      <c r="AB12825" s="230">
        <v>253.5</v>
      </c>
      <c r="AD12825" s="209" t="s">
        <v>26746</v>
      </c>
      <c r="AE12825" s="210">
        <v>5916.24</v>
      </c>
      <c r="AF12825" s="93"/>
      <c r="AG12825" s="93"/>
      <c r="AH12825" s="93"/>
    </row>
    <row r="12826" spans="21:34" x14ac:dyDescent="0.3">
      <c r="U12826" s="311" t="s">
        <v>24906</v>
      </c>
      <c r="V12826" s="312">
        <v>6185.37</v>
      </c>
      <c r="X12826" s="267" t="s">
        <v>48255</v>
      </c>
      <c r="Y12826" s="268">
        <v>1043284.91</v>
      </c>
      <c r="AA12826" s="229" t="s">
        <v>53690</v>
      </c>
      <c r="AB12826" s="230">
        <v>220.48</v>
      </c>
      <c r="AD12826" s="209" t="s">
        <v>26747</v>
      </c>
      <c r="AE12826" s="210">
        <v>20367.36</v>
      </c>
      <c r="AF12826" s="93"/>
      <c r="AG12826" s="93"/>
      <c r="AH12826" s="93"/>
    </row>
    <row r="12827" spans="21:34" x14ac:dyDescent="0.3">
      <c r="U12827" s="311" t="s">
        <v>13976</v>
      </c>
      <c r="V12827" s="312">
        <v>53796.83</v>
      </c>
      <c r="X12827" s="267" t="s">
        <v>57859</v>
      </c>
      <c r="Y12827" s="268">
        <v>371420.05</v>
      </c>
      <c r="AA12827" s="229" t="s">
        <v>53691</v>
      </c>
      <c r="AB12827" s="230">
        <v>1062.22</v>
      </c>
      <c r="AD12827" s="209" t="s">
        <v>26748</v>
      </c>
      <c r="AE12827" s="210">
        <v>57720.69</v>
      </c>
      <c r="AF12827" s="93"/>
      <c r="AG12827" s="93"/>
      <c r="AH12827" s="93"/>
    </row>
    <row r="12828" spans="21:34" x14ac:dyDescent="0.3">
      <c r="U12828" s="311" t="s">
        <v>24909</v>
      </c>
      <c r="V12828" s="312">
        <v>74613.33</v>
      </c>
      <c r="X12828" s="267" t="s">
        <v>48256</v>
      </c>
      <c r="Y12828" s="268">
        <v>6567.26</v>
      </c>
      <c r="AA12828" s="229" t="s">
        <v>35628</v>
      </c>
      <c r="AB12828" s="230">
        <v>43251</v>
      </c>
      <c r="AD12828" s="209" t="s">
        <v>26749</v>
      </c>
      <c r="AE12828" s="210">
        <v>785034.66</v>
      </c>
      <c r="AF12828" s="93"/>
      <c r="AG12828" s="93"/>
      <c r="AH12828" s="93"/>
    </row>
    <row r="12829" spans="21:34" x14ac:dyDescent="0.3">
      <c r="U12829" s="311" t="s">
        <v>13978</v>
      </c>
      <c r="V12829" s="312">
        <v>24014.38</v>
      </c>
      <c r="X12829" s="267" t="s">
        <v>62239</v>
      </c>
      <c r="Y12829" s="268">
        <v>50693.99</v>
      </c>
      <c r="AA12829" s="229" t="s">
        <v>53692</v>
      </c>
      <c r="AB12829" s="230">
        <v>3349.67</v>
      </c>
      <c r="AD12829" s="209" t="s">
        <v>26750</v>
      </c>
      <c r="AE12829" s="210">
        <v>79608</v>
      </c>
      <c r="AF12829" s="93"/>
      <c r="AG12829" s="93"/>
      <c r="AH12829" s="93"/>
    </row>
    <row r="12830" spans="21:34" x14ac:dyDescent="0.3">
      <c r="U12830" s="311" t="s">
        <v>24910</v>
      </c>
      <c r="V12830" s="312">
        <v>54426.43</v>
      </c>
      <c r="X12830" s="267" t="s">
        <v>59212</v>
      </c>
      <c r="Y12830" s="268">
        <v>3250</v>
      </c>
      <c r="AA12830" s="229" t="s">
        <v>53693</v>
      </c>
      <c r="AB12830" s="230">
        <v>2169.16</v>
      </c>
      <c r="AD12830" s="209" t="s">
        <v>26751</v>
      </c>
      <c r="AE12830" s="210">
        <v>9000</v>
      </c>
      <c r="AF12830" s="93"/>
      <c r="AG12830" s="93"/>
      <c r="AH12830" s="93"/>
    </row>
    <row r="12831" spans="21:34" x14ac:dyDescent="0.3">
      <c r="U12831" s="311" t="s">
        <v>24981</v>
      </c>
      <c r="V12831" s="312">
        <v>71816.58</v>
      </c>
      <c r="X12831" s="267" t="s">
        <v>49158</v>
      </c>
      <c r="Y12831" s="268">
        <v>1796</v>
      </c>
      <c r="AA12831" s="229" t="s">
        <v>42908</v>
      </c>
      <c r="AB12831" s="230">
        <v>2011741.44</v>
      </c>
      <c r="AD12831" s="209" t="s">
        <v>26752</v>
      </c>
      <c r="AE12831" s="210">
        <v>20462</v>
      </c>
      <c r="AF12831" s="93"/>
      <c r="AG12831" s="93"/>
      <c r="AH12831" s="93"/>
    </row>
    <row r="12832" spans="21:34" x14ac:dyDescent="0.3">
      <c r="U12832" s="311" t="s">
        <v>24982</v>
      </c>
      <c r="V12832" s="312">
        <v>35186.559999999998</v>
      </c>
      <c r="X12832" s="267" t="s">
        <v>64901</v>
      </c>
      <c r="Y12832" s="268">
        <v>579.02</v>
      </c>
      <c r="AA12832" s="229" t="s">
        <v>42909</v>
      </c>
      <c r="AB12832" s="230">
        <v>154360.06</v>
      </c>
      <c r="AD12832" s="209" t="s">
        <v>26753</v>
      </c>
      <c r="AE12832" s="210">
        <v>646723</v>
      </c>
      <c r="AF12832" s="93"/>
      <c r="AG12832" s="93"/>
      <c r="AH12832" s="93"/>
    </row>
    <row r="12833" spans="21:34" x14ac:dyDescent="0.3">
      <c r="U12833" s="311" t="s">
        <v>24984</v>
      </c>
      <c r="V12833" s="312">
        <v>992917.68</v>
      </c>
      <c r="X12833" s="267" t="s">
        <v>53756</v>
      </c>
      <c r="Y12833" s="268">
        <v>215.89</v>
      </c>
      <c r="AA12833" s="229" t="s">
        <v>48244</v>
      </c>
      <c r="AB12833" s="230">
        <v>1571.04</v>
      </c>
      <c r="AD12833" s="209" t="s">
        <v>26754</v>
      </c>
      <c r="AE12833" s="210">
        <v>210263.72</v>
      </c>
      <c r="AF12833" s="93"/>
      <c r="AG12833" s="93"/>
      <c r="AH12833" s="93"/>
    </row>
    <row r="12834" spans="21:34" x14ac:dyDescent="0.3">
      <c r="U12834" s="311" t="s">
        <v>35387</v>
      </c>
      <c r="V12834" s="312">
        <v>42232</v>
      </c>
      <c r="X12834" s="267" t="s">
        <v>59834</v>
      </c>
      <c r="Y12834" s="268">
        <v>1250</v>
      </c>
      <c r="AA12834" s="229" t="s">
        <v>47247</v>
      </c>
      <c r="AB12834" s="230">
        <v>46559.31</v>
      </c>
      <c r="AD12834" s="209" t="s">
        <v>26755</v>
      </c>
      <c r="AE12834" s="210">
        <v>318.39</v>
      </c>
      <c r="AF12834" s="93"/>
      <c r="AG12834" s="93"/>
      <c r="AH12834" s="93"/>
    </row>
    <row r="12835" spans="21:34" x14ac:dyDescent="0.3">
      <c r="U12835" s="311" t="s">
        <v>58776</v>
      </c>
      <c r="V12835" s="312">
        <v>56817</v>
      </c>
      <c r="X12835" s="267" t="s">
        <v>59835</v>
      </c>
      <c r="Y12835" s="268">
        <v>95.62</v>
      </c>
      <c r="AA12835" s="229" t="s">
        <v>53694</v>
      </c>
      <c r="AB12835" s="230">
        <v>10736</v>
      </c>
      <c r="AD12835" s="209" t="s">
        <v>26756</v>
      </c>
      <c r="AE12835" s="210">
        <v>159586.78</v>
      </c>
      <c r="AF12835" s="93"/>
      <c r="AG12835" s="93"/>
      <c r="AH12835" s="93"/>
    </row>
    <row r="12836" spans="21:34" x14ac:dyDescent="0.3">
      <c r="U12836" s="311" t="s">
        <v>24985</v>
      </c>
      <c r="V12836" s="312">
        <v>1800429.82</v>
      </c>
      <c r="X12836" s="267" t="s">
        <v>59836</v>
      </c>
      <c r="Y12836" s="268">
        <v>306.25</v>
      </c>
      <c r="AA12836" s="229" t="s">
        <v>53695</v>
      </c>
      <c r="AB12836" s="230">
        <v>366380.58</v>
      </c>
      <c r="AD12836" s="209" t="s">
        <v>26757</v>
      </c>
      <c r="AE12836" s="210">
        <v>28150.09</v>
      </c>
      <c r="AF12836" s="93"/>
      <c r="AG12836" s="93"/>
      <c r="AH12836" s="93"/>
    </row>
    <row r="12837" spans="21:34" x14ac:dyDescent="0.3">
      <c r="U12837" s="311" t="s">
        <v>33945</v>
      </c>
      <c r="V12837" s="312">
        <v>2023593.43</v>
      </c>
      <c r="X12837" s="267" t="s">
        <v>61225</v>
      </c>
      <c r="Y12837" s="268">
        <v>120</v>
      </c>
      <c r="AA12837" s="229" t="s">
        <v>50387</v>
      </c>
      <c r="AB12837" s="230">
        <v>4544.72</v>
      </c>
      <c r="AD12837" s="209" t="s">
        <v>26758</v>
      </c>
      <c r="AE12837" s="210">
        <v>32635.31</v>
      </c>
      <c r="AF12837" s="93"/>
      <c r="AG12837" s="93"/>
      <c r="AH12837" s="93"/>
    </row>
    <row r="12838" spans="21:34" x14ac:dyDescent="0.3">
      <c r="U12838" s="311" t="s">
        <v>24986</v>
      </c>
      <c r="V12838" s="312">
        <v>268.32</v>
      </c>
      <c r="X12838" s="267" t="s">
        <v>53757</v>
      </c>
      <c r="Y12838" s="268">
        <v>332.91</v>
      </c>
      <c r="AA12838" s="229" t="s">
        <v>53696</v>
      </c>
      <c r="AB12838" s="230">
        <v>20.059999999999999</v>
      </c>
      <c r="AD12838" s="209" t="s">
        <v>26759</v>
      </c>
      <c r="AE12838" s="210">
        <v>1304.28</v>
      </c>
      <c r="AF12838" s="93"/>
      <c r="AG12838" s="93"/>
      <c r="AH12838" s="93"/>
    </row>
    <row r="12839" spans="21:34" x14ac:dyDescent="0.3">
      <c r="U12839" s="311" t="s">
        <v>24987</v>
      </c>
      <c r="V12839" s="312">
        <v>80066.31</v>
      </c>
      <c r="X12839" s="267" t="s">
        <v>50414</v>
      </c>
      <c r="Y12839" s="268">
        <v>2157.89</v>
      </c>
      <c r="AA12839" s="229" t="s">
        <v>50388</v>
      </c>
      <c r="AB12839" s="230">
        <v>129.58000000000001</v>
      </c>
      <c r="AD12839" s="209" t="s">
        <v>26760</v>
      </c>
      <c r="AE12839" s="210">
        <v>294476.32</v>
      </c>
      <c r="AF12839" s="93"/>
      <c r="AG12839" s="93"/>
      <c r="AH12839" s="93"/>
    </row>
    <row r="12840" spans="21:34" x14ac:dyDescent="0.3">
      <c r="U12840" s="311" t="s">
        <v>24988</v>
      </c>
      <c r="V12840" s="312">
        <v>1873.56</v>
      </c>
      <c r="X12840" s="267" t="s">
        <v>61595</v>
      </c>
      <c r="Y12840" s="268">
        <v>9000</v>
      </c>
      <c r="AA12840" s="229" t="s">
        <v>50389</v>
      </c>
      <c r="AB12840" s="230">
        <v>1100.1199999999999</v>
      </c>
      <c r="AD12840" s="209" t="s">
        <v>26761</v>
      </c>
      <c r="AE12840" s="210">
        <v>9590.11</v>
      </c>
      <c r="AF12840" s="93"/>
      <c r="AG12840" s="93"/>
      <c r="AH12840" s="93"/>
    </row>
    <row r="12841" spans="21:34" x14ac:dyDescent="0.3">
      <c r="U12841" s="311" t="s">
        <v>24989</v>
      </c>
      <c r="V12841" s="312">
        <v>124546.37</v>
      </c>
      <c r="X12841" s="267" t="s">
        <v>47264</v>
      </c>
      <c r="Y12841" s="268">
        <v>16591.849999999999</v>
      </c>
      <c r="AA12841" s="229" t="s">
        <v>50390</v>
      </c>
      <c r="AB12841" s="230">
        <v>1295.72</v>
      </c>
      <c r="AD12841" s="209" t="s">
        <v>26762</v>
      </c>
      <c r="AE12841" s="210">
        <v>67932</v>
      </c>
      <c r="AF12841" s="93"/>
      <c r="AG12841" s="93"/>
      <c r="AH12841" s="93"/>
    </row>
    <row r="12842" spans="21:34" x14ac:dyDescent="0.3">
      <c r="U12842" s="311" t="s">
        <v>39367</v>
      </c>
      <c r="V12842" s="312">
        <v>18885.12</v>
      </c>
      <c r="X12842" s="267" t="s">
        <v>47265</v>
      </c>
      <c r="Y12842" s="268">
        <v>1957.81</v>
      </c>
      <c r="AA12842" s="229" t="s">
        <v>53697</v>
      </c>
      <c r="AB12842" s="230">
        <v>177.7</v>
      </c>
      <c r="AD12842" s="209" t="s">
        <v>26763</v>
      </c>
      <c r="AE12842" s="210">
        <v>214059</v>
      </c>
      <c r="AF12842" s="93"/>
      <c r="AG12842" s="93"/>
      <c r="AH12842" s="93"/>
    </row>
    <row r="12843" spans="21:34" x14ac:dyDescent="0.3">
      <c r="U12843" s="311" t="s">
        <v>61700</v>
      </c>
      <c r="V12843" s="312">
        <v>49022.5</v>
      </c>
      <c r="X12843" s="267" t="s">
        <v>47266</v>
      </c>
      <c r="Y12843" s="268">
        <v>6172.04</v>
      </c>
      <c r="AA12843" s="229" t="s">
        <v>53698</v>
      </c>
      <c r="AB12843" s="230">
        <v>1210.83</v>
      </c>
      <c r="AD12843" s="209" t="s">
        <v>26764</v>
      </c>
      <c r="AE12843" s="210">
        <v>1232.0899999999999</v>
      </c>
      <c r="AF12843" s="93"/>
      <c r="AG12843" s="93"/>
      <c r="AH12843" s="93"/>
    </row>
    <row r="12844" spans="21:34" x14ac:dyDescent="0.3">
      <c r="U12844" s="311" t="s">
        <v>62378</v>
      </c>
      <c r="V12844" s="312">
        <v>25511</v>
      </c>
      <c r="X12844" s="267" t="s">
        <v>48257</v>
      </c>
      <c r="Y12844" s="268">
        <v>110931.3</v>
      </c>
      <c r="AA12844" s="229" t="s">
        <v>53699</v>
      </c>
      <c r="AB12844" s="230">
        <v>135.59</v>
      </c>
      <c r="AD12844" s="209" t="s">
        <v>26765</v>
      </c>
      <c r="AE12844" s="210">
        <v>1245.6400000000001</v>
      </c>
      <c r="AF12844" s="93"/>
      <c r="AG12844" s="93"/>
      <c r="AH12844" s="93"/>
    </row>
    <row r="12845" spans="21:34" x14ac:dyDescent="0.3">
      <c r="U12845" s="311" t="s">
        <v>35388</v>
      </c>
      <c r="V12845" s="312">
        <v>500</v>
      </c>
      <c r="X12845" s="267" t="s">
        <v>48258</v>
      </c>
      <c r="Y12845" s="268">
        <v>427.6</v>
      </c>
      <c r="AA12845" s="229" t="s">
        <v>50391</v>
      </c>
      <c r="AB12845" s="230">
        <v>267383.07</v>
      </c>
      <c r="AD12845" s="209" t="s">
        <v>26766</v>
      </c>
      <c r="AE12845" s="210">
        <v>80</v>
      </c>
      <c r="AF12845" s="93"/>
      <c r="AG12845" s="93"/>
      <c r="AH12845" s="93"/>
    </row>
    <row r="12846" spans="21:34" x14ac:dyDescent="0.3">
      <c r="U12846" s="311" t="s">
        <v>24993</v>
      </c>
      <c r="V12846" s="312">
        <v>466856.51</v>
      </c>
      <c r="X12846" s="267" t="s">
        <v>53758</v>
      </c>
      <c r="Y12846" s="268">
        <v>2927.48</v>
      </c>
      <c r="AA12846" s="229" t="s">
        <v>50392</v>
      </c>
      <c r="AB12846" s="230">
        <v>502.33</v>
      </c>
      <c r="AD12846" s="209" t="s">
        <v>26767</v>
      </c>
      <c r="AE12846" s="210">
        <v>195.68</v>
      </c>
      <c r="AF12846" s="93"/>
      <c r="AG12846" s="93"/>
      <c r="AH12846" s="93"/>
    </row>
    <row r="12847" spans="21:34" x14ac:dyDescent="0.3">
      <c r="U12847" s="311" t="s">
        <v>35389</v>
      </c>
      <c r="V12847" s="312">
        <v>7137.08</v>
      </c>
      <c r="X12847" s="267" t="s">
        <v>47267</v>
      </c>
      <c r="Y12847" s="268">
        <v>49357.71</v>
      </c>
      <c r="AA12847" s="229" t="s">
        <v>50393</v>
      </c>
      <c r="AB12847" s="230">
        <v>4465.6899999999996</v>
      </c>
      <c r="AD12847" s="209" t="s">
        <v>26768</v>
      </c>
      <c r="AE12847" s="210">
        <v>554.51</v>
      </c>
      <c r="AF12847" s="93"/>
      <c r="AG12847" s="93"/>
      <c r="AH12847" s="93"/>
    </row>
    <row r="12848" spans="21:34" x14ac:dyDescent="0.3">
      <c r="U12848" s="311" t="s">
        <v>58074</v>
      </c>
      <c r="V12848" s="312">
        <v>13142.19</v>
      </c>
      <c r="X12848" s="267" t="s">
        <v>59837</v>
      </c>
      <c r="Y12848" s="268">
        <v>310</v>
      </c>
      <c r="AA12848" s="229" t="s">
        <v>50394</v>
      </c>
      <c r="AB12848" s="230">
        <v>53700</v>
      </c>
      <c r="AD12848" s="209" t="s">
        <v>26769</v>
      </c>
      <c r="AE12848" s="210">
        <v>671368</v>
      </c>
      <c r="AF12848" s="93"/>
      <c r="AG12848" s="93"/>
      <c r="AH12848" s="93"/>
    </row>
    <row r="12849" spans="21:34" x14ac:dyDescent="0.3">
      <c r="U12849" s="311" t="s">
        <v>69580</v>
      </c>
      <c r="V12849" s="312">
        <v>1122.92</v>
      </c>
      <c r="X12849" s="267" t="s">
        <v>53759</v>
      </c>
      <c r="Y12849" s="268">
        <v>347.67</v>
      </c>
      <c r="AA12849" s="229" t="s">
        <v>50395</v>
      </c>
      <c r="AB12849" s="230">
        <v>2100</v>
      </c>
      <c r="AD12849" s="209" t="s">
        <v>26770</v>
      </c>
      <c r="AE12849" s="210">
        <v>49950</v>
      </c>
      <c r="AF12849" s="93"/>
      <c r="AG12849" s="93"/>
      <c r="AH12849" s="93"/>
    </row>
    <row r="12850" spans="21:34" x14ac:dyDescent="0.3">
      <c r="U12850" s="311" t="s">
        <v>55637</v>
      </c>
      <c r="V12850" s="312">
        <v>14487.41</v>
      </c>
      <c r="X12850" s="267" t="s">
        <v>49159</v>
      </c>
      <c r="Y12850" s="268">
        <v>9379.91</v>
      </c>
      <c r="AA12850" s="229" t="s">
        <v>50396</v>
      </c>
      <c r="AB12850" s="230">
        <v>8229.5300000000007</v>
      </c>
      <c r="AD12850" s="209" t="s">
        <v>26771</v>
      </c>
      <c r="AE12850" s="210">
        <v>385.56</v>
      </c>
      <c r="AF12850" s="93"/>
      <c r="AG12850" s="93"/>
      <c r="AH12850" s="93"/>
    </row>
    <row r="12851" spans="21:34" x14ac:dyDescent="0.3">
      <c r="U12851" s="311" t="s">
        <v>24994</v>
      </c>
      <c r="V12851" s="312">
        <v>91582.32</v>
      </c>
      <c r="X12851" s="267" t="s">
        <v>63797</v>
      </c>
      <c r="Y12851" s="268">
        <v>27668.49</v>
      </c>
      <c r="AA12851" s="229" t="s">
        <v>50397</v>
      </c>
      <c r="AB12851" s="230">
        <v>24559.67</v>
      </c>
      <c r="AD12851" s="209" t="s">
        <v>26772</v>
      </c>
      <c r="AE12851" s="210">
        <v>29741.52</v>
      </c>
      <c r="AF12851" s="93"/>
      <c r="AG12851" s="93"/>
      <c r="AH12851" s="93"/>
    </row>
    <row r="12852" spans="21:34" x14ac:dyDescent="0.3">
      <c r="U12852" s="311" t="s">
        <v>60943</v>
      </c>
      <c r="V12852" s="312">
        <v>12000</v>
      </c>
      <c r="X12852" s="267" t="s">
        <v>63798</v>
      </c>
      <c r="Y12852" s="268">
        <v>2116.66</v>
      </c>
      <c r="AA12852" s="229" t="s">
        <v>50398</v>
      </c>
      <c r="AB12852" s="230">
        <v>76588.02</v>
      </c>
      <c r="AD12852" s="209" t="s">
        <v>26773</v>
      </c>
      <c r="AE12852" s="210">
        <v>71610.75</v>
      </c>
      <c r="AF12852" s="93"/>
      <c r="AG12852" s="93"/>
      <c r="AH12852" s="93"/>
    </row>
    <row r="12853" spans="21:34" x14ac:dyDescent="0.3">
      <c r="U12853" s="311" t="s">
        <v>69581</v>
      </c>
      <c r="V12853" s="312">
        <v>10556.4</v>
      </c>
      <c r="X12853" s="267" t="s">
        <v>63799</v>
      </c>
      <c r="Y12853" s="268">
        <v>5585.64</v>
      </c>
      <c r="AA12853" s="229" t="s">
        <v>50399</v>
      </c>
      <c r="AB12853" s="230">
        <v>36458.69</v>
      </c>
      <c r="AD12853" s="209" t="s">
        <v>26774</v>
      </c>
      <c r="AE12853" s="210">
        <v>5478.31</v>
      </c>
      <c r="AF12853" s="93"/>
      <c r="AG12853" s="93"/>
      <c r="AH12853" s="93"/>
    </row>
    <row r="12854" spans="21:34" x14ac:dyDescent="0.3">
      <c r="U12854" s="311" t="s">
        <v>24995</v>
      </c>
      <c r="V12854" s="312">
        <v>426.82</v>
      </c>
      <c r="X12854" s="267" t="s">
        <v>62487</v>
      </c>
      <c r="Y12854" s="268">
        <v>30000</v>
      </c>
      <c r="AA12854" s="229" t="s">
        <v>49145</v>
      </c>
      <c r="AB12854" s="230">
        <v>27069.200000000001</v>
      </c>
      <c r="AD12854" s="209" t="s">
        <v>26775</v>
      </c>
      <c r="AE12854" s="210">
        <v>15525.24</v>
      </c>
      <c r="AF12854" s="93"/>
      <c r="AG12854" s="93"/>
      <c r="AH12854" s="93"/>
    </row>
    <row r="12855" spans="21:34" x14ac:dyDescent="0.3">
      <c r="U12855" s="311" t="s">
        <v>13991</v>
      </c>
      <c r="V12855" s="312">
        <v>428390.15</v>
      </c>
      <c r="X12855" s="267" t="s">
        <v>62488</v>
      </c>
      <c r="Y12855" s="268">
        <v>15557.6</v>
      </c>
      <c r="AA12855" s="229" t="s">
        <v>49146</v>
      </c>
      <c r="AB12855" s="230">
        <v>22.67</v>
      </c>
      <c r="AD12855" s="209" t="s">
        <v>26776</v>
      </c>
      <c r="AE12855" s="210">
        <v>9035.82</v>
      </c>
      <c r="AF12855" s="93"/>
      <c r="AG12855" s="93"/>
      <c r="AH12855" s="93"/>
    </row>
    <row r="12856" spans="21:34" x14ac:dyDescent="0.3">
      <c r="U12856" s="311" t="s">
        <v>13992</v>
      </c>
      <c r="V12856" s="312">
        <v>1466389.58</v>
      </c>
      <c r="X12856" s="267" t="s">
        <v>62810</v>
      </c>
      <c r="Y12856" s="268">
        <v>558.24</v>
      </c>
      <c r="AA12856" s="229" t="s">
        <v>49147</v>
      </c>
      <c r="AB12856" s="230">
        <v>1554.41</v>
      </c>
      <c r="AD12856" s="209" t="s">
        <v>26777</v>
      </c>
      <c r="AE12856" s="210">
        <v>795770.42</v>
      </c>
      <c r="AF12856" s="93"/>
      <c r="AG12856" s="93"/>
      <c r="AH12856" s="93"/>
    </row>
    <row r="12857" spans="21:34" x14ac:dyDescent="0.3">
      <c r="U12857" s="311" t="s">
        <v>24996</v>
      </c>
      <c r="V12857" s="312">
        <v>843940.75</v>
      </c>
      <c r="X12857" s="267" t="s">
        <v>59439</v>
      </c>
      <c r="Y12857" s="268">
        <v>15558.52</v>
      </c>
      <c r="AA12857" s="229" t="s">
        <v>49148</v>
      </c>
      <c r="AB12857" s="230">
        <v>6486.95</v>
      </c>
      <c r="AD12857" s="209" t="s">
        <v>26778</v>
      </c>
      <c r="AE12857" s="210">
        <v>98247</v>
      </c>
      <c r="AF12857" s="93"/>
      <c r="AG12857" s="93"/>
      <c r="AH12857" s="93"/>
    </row>
    <row r="12858" spans="21:34" x14ac:dyDescent="0.3">
      <c r="U12858" s="311" t="s">
        <v>24998</v>
      </c>
      <c r="V12858" s="312">
        <v>962556.47</v>
      </c>
      <c r="X12858" s="267" t="s">
        <v>56583</v>
      </c>
      <c r="Y12858" s="268">
        <v>37223.72</v>
      </c>
      <c r="AA12858" s="229" t="s">
        <v>49149</v>
      </c>
      <c r="AB12858" s="230">
        <v>3540.51</v>
      </c>
      <c r="AD12858" s="209" t="s">
        <v>26779</v>
      </c>
      <c r="AE12858" s="210">
        <v>622053.28</v>
      </c>
      <c r="AF12858" s="93"/>
      <c r="AG12858" s="93"/>
      <c r="AH12858" s="93"/>
    </row>
    <row r="12859" spans="21:34" x14ac:dyDescent="0.3">
      <c r="U12859" s="311" t="s">
        <v>24999</v>
      </c>
      <c r="V12859" s="312">
        <v>94200.37</v>
      </c>
      <c r="X12859" s="267" t="s">
        <v>61596</v>
      </c>
      <c r="Y12859" s="268">
        <v>866.07</v>
      </c>
      <c r="AA12859" s="229" t="s">
        <v>45560</v>
      </c>
      <c r="AB12859" s="230">
        <v>476962.56</v>
      </c>
      <c r="AD12859" s="209" t="s">
        <v>26780</v>
      </c>
      <c r="AE12859" s="210">
        <v>70151</v>
      </c>
      <c r="AF12859" s="93"/>
      <c r="AG12859" s="93"/>
      <c r="AH12859" s="93"/>
    </row>
    <row r="12860" spans="21:34" x14ac:dyDescent="0.3">
      <c r="U12860" s="311" t="s">
        <v>48510</v>
      </c>
      <c r="V12860" s="312">
        <v>884172.79</v>
      </c>
      <c r="X12860" s="267" t="s">
        <v>62811</v>
      </c>
      <c r="Y12860" s="268">
        <v>374.08</v>
      </c>
      <c r="AA12860" s="229" t="s">
        <v>45561</v>
      </c>
      <c r="AB12860" s="230">
        <v>36571.440000000002</v>
      </c>
      <c r="AD12860" s="209" t="s">
        <v>26781</v>
      </c>
      <c r="AE12860" s="210">
        <v>422624</v>
      </c>
      <c r="AF12860" s="93"/>
      <c r="AG12860" s="93"/>
      <c r="AH12860" s="93"/>
    </row>
    <row r="12861" spans="21:34" x14ac:dyDescent="0.3">
      <c r="U12861" s="311" t="s">
        <v>58075</v>
      </c>
      <c r="V12861" s="312">
        <v>13320.51</v>
      </c>
      <c r="X12861" s="267" t="s">
        <v>59440</v>
      </c>
      <c r="Y12861" s="268">
        <v>10425.92</v>
      </c>
      <c r="AA12861" s="229" t="s">
        <v>53700</v>
      </c>
      <c r="AB12861" s="230">
        <v>2256</v>
      </c>
      <c r="AD12861" s="209" t="s">
        <v>26782</v>
      </c>
      <c r="AE12861" s="210">
        <v>2527837.5</v>
      </c>
      <c r="AF12861" s="93"/>
      <c r="AG12861" s="93"/>
      <c r="AH12861" s="93"/>
    </row>
    <row r="12862" spans="21:34" x14ac:dyDescent="0.3">
      <c r="U12862" s="311" t="s">
        <v>69582</v>
      </c>
      <c r="V12862" s="312">
        <v>3175</v>
      </c>
      <c r="X12862" s="267" t="s">
        <v>59838</v>
      </c>
      <c r="Y12862" s="268">
        <v>3000</v>
      </c>
      <c r="AA12862" s="229" t="s">
        <v>42910</v>
      </c>
      <c r="AB12862" s="230">
        <v>222872.64</v>
      </c>
      <c r="AD12862" s="209" t="s">
        <v>26783</v>
      </c>
      <c r="AE12862" s="210">
        <v>432176.1</v>
      </c>
      <c r="AF12862" s="93"/>
      <c r="AG12862" s="93"/>
      <c r="AH12862" s="93"/>
    </row>
    <row r="12863" spans="21:34" x14ac:dyDescent="0.3">
      <c r="U12863" s="311" t="s">
        <v>69583</v>
      </c>
      <c r="V12863" s="312">
        <v>3294</v>
      </c>
      <c r="X12863" s="267" t="s">
        <v>59839</v>
      </c>
      <c r="Y12863" s="268">
        <v>229.5</v>
      </c>
      <c r="AA12863" s="229" t="s">
        <v>42911</v>
      </c>
      <c r="AB12863" s="230">
        <v>17049.669999999998</v>
      </c>
      <c r="AD12863" s="209" t="s">
        <v>26784</v>
      </c>
      <c r="AE12863" s="210">
        <v>133621.54</v>
      </c>
      <c r="AF12863" s="93"/>
      <c r="AG12863" s="93"/>
      <c r="AH12863" s="93"/>
    </row>
    <row r="12864" spans="21:34" x14ac:dyDescent="0.3">
      <c r="U12864" s="311" t="s">
        <v>60009</v>
      </c>
      <c r="V12864" s="312">
        <v>475</v>
      </c>
      <c r="X12864" s="267" t="s">
        <v>59840</v>
      </c>
      <c r="Y12864" s="268">
        <v>735</v>
      </c>
      <c r="AA12864" s="229" t="s">
        <v>53701</v>
      </c>
      <c r="AB12864" s="230">
        <v>3645.48</v>
      </c>
      <c r="AD12864" s="209" t="s">
        <v>26785</v>
      </c>
      <c r="AE12864" s="210">
        <v>236045.16</v>
      </c>
      <c r="AF12864" s="93"/>
      <c r="AG12864" s="93"/>
      <c r="AH12864" s="93"/>
    </row>
    <row r="12865" spans="21:34" x14ac:dyDescent="0.3">
      <c r="U12865" s="311" t="s">
        <v>61701</v>
      </c>
      <c r="V12865" s="312">
        <v>230</v>
      </c>
      <c r="X12865" s="267" t="s">
        <v>62240</v>
      </c>
      <c r="Y12865" s="268">
        <v>142.25</v>
      </c>
      <c r="AA12865" s="229" t="s">
        <v>53702</v>
      </c>
      <c r="AB12865" s="230">
        <v>278.52</v>
      </c>
      <c r="AD12865" s="209" t="s">
        <v>26786</v>
      </c>
      <c r="AE12865" s="210">
        <v>28969.14</v>
      </c>
      <c r="AF12865" s="93"/>
      <c r="AG12865" s="93"/>
      <c r="AH12865" s="93"/>
    </row>
    <row r="12866" spans="21:34" x14ac:dyDescent="0.3">
      <c r="U12866" s="311" t="s">
        <v>25003</v>
      </c>
      <c r="V12866" s="312">
        <v>3024792.52</v>
      </c>
      <c r="X12866" s="267" t="s">
        <v>62241</v>
      </c>
      <c r="Y12866" s="268">
        <v>8351.4599999999991</v>
      </c>
      <c r="AA12866" s="229" t="s">
        <v>27279</v>
      </c>
      <c r="AB12866" s="230">
        <v>12044.42</v>
      </c>
      <c r="AD12866" s="209" t="s">
        <v>26787</v>
      </c>
      <c r="AE12866" s="210">
        <v>21190.400000000001</v>
      </c>
      <c r="AF12866" s="93"/>
      <c r="AG12866" s="93"/>
      <c r="AH12866" s="93"/>
    </row>
    <row r="12867" spans="21:34" x14ac:dyDescent="0.3">
      <c r="U12867" s="311" t="s">
        <v>69584</v>
      </c>
      <c r="V12867" s="312">
        <v>0.33</v>
      </c>
      <c r="X12867" s="267" t="s">
        <v>62242</v>
      </c>
      <c r="Y12867" s="268">
        <v>603.33000000000004</v>
      </c>
      <c r="AA12867" s="229" t="s">
        <v>27280</v>
      </c>
      <c r="AB12867" s="230">
        <v>916.67</v>
      </c>
      <c r="AD12867" s="209" t="s">
        <v>26788</v>
      </c>
      <c r="AE12867" s="210">
        <v>19526.61</v>
      </c>
      <c r="AF12867" s="93"/>
      <c r="AG12867" s="93"/>
      <c r="AH12867" s="93"/>
    </row>
    <row r="12868" spans="21:34" x14ac:dyDescent="0.3">
      <c r="U12868" s="311" t="s">
        <v>25004</v>
      </c>
      <c r="V12868" s="312">
        <v>3707025.07</v>
      </c>
      <c r="X12868" s="267" t="s">
        <v>62243</v>
      </c>
      <c r="Y12868" s="268">
        <v>2033.28</v>
      </c>
      <c r="AA12868" s="229" t="s">
        <v>47248</v>
      </c>
      <c r="AB12868" s="230">
        <v>13311.58</v>
      </c>
      <c r="AD12868" s="209" t="s">
        <v>26789</v>
      </c>
      <c r="AE12868" s="210">
        <v>10936.29</v>
      </c>
      <c r="AF12868" s="93"/>
      <c r="AG12868" s="93"/>
      <c r="AH12868" s="93"/>
    </row>
    <row r="12869" spans="21:34" x14ac:dyDescent="0.3">
      <c r="U12869" s="311" t="s">
        <v>25006</v>
      </c>
      <c r="V12869" s="312">
        <v>640185.57999999996</v>
      </c>
      <c r="X12869" s="267" t="s">
        <v>14228</v>
      </c>
      <c r="Y12869" s="268">
        <v>1.21</v>
      </c>
      <c r="AA12869" s="229" t="s">
        <v>36689</v>
      </c>
      <c r="AB12869" s="230">
        <v>3105</v>
      </c>
      <c r="AD12869" s="209" t="s">
        <v>26790</v>
      </c>
      <c r="AE12869" s="210">
        <v>656469.11</v>
      </c>
      <c r="AF12869" s="93"/>
      <c r="AG12869" s="93"/>
      <c r="AH12869" s="93"/>
    </row>
    <row r="12870" spans="21:34" x14ac:dyDescent="0.3">
      <c r="U12870" s="311" t="s">
        <v>55638</v>
      </c>
      <c r="V12870" s="312">
        <v>6593.85</v>
      </c>
      <c r="X12870" s="267" t="s">
        <v>57860</v>
      </c>
      <c r="Y12870" s="268">
        <v>2.02</v>
      </c>
      <c r="AA12870" s="229" t="s">
        <v>35632</v>
      </c>
      <c r="AB12870" s="230">
        <v>2000</v>
      </c>
      <c r="AD12870" s="209" t="s">
        <v>26791</v>
      </c>
      <c r="AE12870" s="210">
        <v>296360</v>
      </c>
      <c r="AF12870" s="93"/>
      <c r="AG12870" s="93"/>
      <c r="AH12870" s="93"/>
    </row>
    <row r="12871" spans="21:34" x14ac:dyDescent="0.3">
      <c r="U12871" s="311" t="s">
        <v>25008</v>
      </c>
      <c r="V12871" s="312">
        <v>7937413.3499999996</v>
      </c>
      <c r="X12871" s="267" t="s">
        <v>14229</v>
      </c>
      <c r="Y12871" s="268">
        <v>20.61</v>
      </c>
      <c r="AA12871" s="229" t="s">
        <v>27282</v>
      </c>
      <c r="AB12871" s="230">
        <v>1162.3699999999999</v>
      </c>
      <c r="AD12871" s="209" t="s">
        <v>26792</v>
      </c>
      <c r="AE12871" s="210">
        <v>523698.75</v>
      </c>
      <c r="AF12871" s="93"/>
      <c r="AG12871" s="93"/>
      <c r="AH12871" s="93"/>
    </row>
    <row r="12872" spans="21:34" x14ac:dyDescent="0.3">
      <c r="U12872" s="311" t="s">
        <v>62379</v>
      </c>
      <c r="V12872" s="312">
        <v>-141237.04999999999</v>
      </c>
      <c r="X12872" s="267" t="s">
        <v>39478</v>
      </c>
      <c r="Y12872" s="268">
        <v>1106.6099999999999</v>
      </c>
      <c r="AA12872" s="229" t="s">
        <v>47249</v>
      </c>
      <c r="AB12872" s="230">
        <v>178472.82</v>
      </c>
      <c r="AD12872" s="209" t="s">
        <v>26793</v>
      </c>
      <c r="AE12872" s="210">
        <v>2115220.88</v>
      </c>
      <c r="AF12872" s="93"/>
      <c r="AG12872" s="93"/>
      <c r="AH12872" s="93"/>
    </row>
    <row r="12873" spans="21:34" x14ac:dyDescent="0.3">
      <c r="U12873" s="311" t="s">
        <v>58378</v>
      </c>
      <c r="V12873" s="312">
        <v>1668098.06</v>
      </c>
      <c r="X12873" s="267" t="s">
        <v>57861</v>
      </c>
      <c r="Y12873" s="268">
        <v>1722.44</v>
      </c>
      <c r="AA12873" s="229" t="s">
        <v>27283</v>
      </c>
      <c r="AB12873" s="230">
        <v>1495.13</v>
      </c>
      <c r="AD12873" s="209" t="s">
        <v>26794</v>
      </c>
      <c r="AE12873" s="210">
        <v>189675</v>
      </c>
      <c r="AF12873" s="93"/>
      <c r="AG12873" s="93"/>
      <c r="AH12873" s="93"/>
    </row>
    <row r="12874" spans="21:34" x14ac:dyDescent="0.3">
      <c r="U12874" s="311" t="s">
        <v>25009</v>
      </c>
      <c r="V12874" s="312">
        <v>3238.36</v>
      </c>
      <c r="X12874" s="267" t="s">
        <v>49160</v>
      </c>
      <c r="Y12874" s="268">
        <v>18832.669999999998</v>
      </c>
      <c r="AA12874" s="229" t="s">
        <v>35633</v>
      </c>
      <c r="AB12874" s="230">
        <v>15524.35</v>
      </c>
      <c r="AD12874" s="209" t="s">
        <v>26795</v>
      </c>
      <c r="AE12874" s="210">
        <v>338212.5</v>
      </c>
      <c r="AF12874" s="93"/>
      <c r="AG12874" s="93"/>
      <c r="AH12874" s="93"/>
    </row>
    <row r="12875" spans="21:34" x14ac:dyDescent="0.3">
      <c r="U12875" s="311" t="s">
        <v>25036</v>
      </c>
      <c r="V12875" s="312">
        <v>6875.28</v>
      </c>
      <c r="X12875" s="267" t="s">
        <v>50415</v>
      </c>
      <c r="Y12875" s="268">
        <v>1505.38</v>
      </c>
      <c r="AA12875" s="229" t="s">
        <v>35634</v>
      </c>
      <c r="AB12875" s="230">
        <v>623.30999999999995</v>
      </c>
      <c r="AD12875" s="209" t="s">
        <v>26796</v>
      </c>
      <c r="AE12875" s="210">
        <v>104580</v>
      </c>
      <c r="AF12875" s="93"/>
      <c r="AG12875" s="93"/>
      <c r="AH12875" s="93"/>
    </row>
    <row r="12876" spans="21:34" x14ac:dyDescent="0.3">
      <c r="U12876" s="311" t="s">
        <v>25037</v>
      </c>
      <c r="V12876" s="312">
        <v>318.76</v>
      </c>
      <c r="X12876" s="267" t="s">
        <v>27648</v>
      </c>
      <c r="Y12876" s="268">
        <v>115.15</v>
      </c>
      <c r="AA12876" s="229" t="s">
        <v>40620</v>
      </c>
      <c r="AB12876" s="230">
        <v>8707</v>
      </c>
      <c r="AD12876" s="209" t="s">
        <v>26797</v>
      </c>
      <c r="AE12876" s="210">
        <v>54533.85</v>
      </c>
      <c r="AF12876" s="93"/>
      <c r="AG12876" s="93"/>
      <c r="AH12876" s="93"/>
    </row>
    <row r="12877" spans="21:34" x14ac:dyDescent="0.3">
      <c r="U12877" s="311" t="s">
        <v>25038</v>
      </c>
      <c r="V12877" s="312">
        <v>955.84</v>
      </c>
      <c r="X12877" s="267" t="s">
        <v>27649</v>
      </c>
      <c r="Y12877" s="268">
        <v>368.82</v>
      </c>
      <c r="AA12877" s="229" t="s">
        <v>35635</v>
      </c>
      <c r="AB12877" s="230">
        <v>48217.440000000002</v>
      </c>
      <c r="AD12877" s="209" t="s">
        <v>26798</v>
      </c>
      <c r="AE12877" s="210">
        <v>17769.77</v>
      </c>
      <c r="AF12877" s="93"/>
      <c r="AG12877" s="93"/>
      <c r="AH12877" s="93"/>
    </row>
    <row r="12878" spans="21:34" x14ac:dyDescent="0.3">
      <c r="U12878" s="311" t="s">
        <v>54481</v>
      </c>
      <c r="V12878" s="312">
        <v>12398.63</v>
      </c>
      <c r="X12878" s="267" t="s">
        <v>27650</v>
      </c>
      <c r="Y12878" s="268">
        <v>64403.25</v>
      </c>
      <c r="AA12878" s="229" t="s">
        <v>53703</v>
      </c>
      <c r="AB12878" s="230">
        <v>6820.28</v>
      </c>
      <c r="AD12878" s="209" t="s">
        <v>26799</v>
      </c>
      <c r="AE12878" s="210">
        <v>2654999.52</v>
      </c>
      <c r="AF12878" s="93"/>
      <c r="AG12878" s="93"/>
      <c r="AH12878" s="93"/>
    </row>
    <row r="12879" spans="21:34" x14ac:dyDescent="0.3">
      <c r="U12879" s="311" t="s">
        <v>25043</v>
      </c>
      <c r="V12879" s="312">
        <v>4870.8</v>
      </c>
      <c r="X12879" s="267" t="s">
        <v>27651</v>
      </c>
      <c r="Y12879" s="268">
        <v>116.89</v>
      </c>
      <c r="AA12879" s="229" t="s">
        <v>45562</v>
      </c>
      <c r="AB12879" s="230">
        <v>7000</v>
      </c>
      <c r="AD12879" s="209" t="s">
        <v>26800</v>
      </c>
      <c r="AE12879" s="210">
        <v>256946.29</v>
      </c>
      <c r="AF12879" s="93"/>
      <c r="AG12879" s="93"/>
      <c r="AH12879" s="93"/>
    </row>
    <row r="12880" spans="21:34" x14ac:dyDescent="0.3">
      <c r="U12880" s="311" t="s">
        <v>69585</v>
      </c>
      <c r="V12880" s="312">
        <v>64467</v>
      </c>
      <c r="X12880" s="267" t="s">
        <v>57862</v>
      </c>
      <c r="Y12880" s="268">
        <v>181.95</v>
      </c>
      <c r="AA12880" s="229" t="s">
        <v>53704</v>
      </c>
      <c r="AB12880" s="230">
        <v>52442.96</v>
      </c>
      <c r="AD12880" s="209" t="s">
        <v>26801</v>
      </c>
      <c r="AE12880" s="210">
        <v>568637.52</v>
      </c>
      <c r="AF12880" s="93"/>
      <c r="AG12880" s="93"/>
      <c r="AH12880" s="93"/>
    </row>
    <row r="12881" spans="21:34" x14ac:dyDescent="0.3">
      <c r="U12881" s="311" t="s">
        <v>25076</v>
      </c>
      <c r="V12881" s="312">
        <v>211199.39</v>
      </c>
      <c r="X12881" s="267" t="s">
        <v>50416</v>
      </c>
      <c r="Y12881" s="268">
        <v>25678.49</v>
      </c>
      <c r="AA12881" s="229" t="s">
        <v>35636</v>
      </c>
      <c r="AB12881" s="230">
        <v>8039.76</v>
      </c>
      <c r="AD12881" s="209" t="s">
        <v>26802</v>
      </c>
      <c r="AE12881" s="210">
        <v>189675</v>
      </c>
      <c r="AF12881" s="93"/>
      <c r="AG12881" s="93"/>
      <c r="AH12881" s="93"/>
    </row>
    <row r="12882" spans="21:34" x14ac:dyDescent="0.3">
      <c r="U12882" s="311" t="s">
        <v>25078</v>
      </c>
      <c r="V12882" s="312">
        <v>13233.14</v>
      </c>
      <c r="X12882" s="267" t="s">
        <v>27654</v>
      </c>
      <c r="Y12882" s="268">
        <v>1964.59</v>
      </c>
      <c r="AA12882" s="229" t="s">
        <v>49150</v>
      </c>
      <c r="AB12882" s="230">
        <v>16719.05</v>
      </c>
      <c r="AD12882" s="209" t="s">
        <v>26803</v>
      </c>
      <c r="AE12882" s="210">
        <v>261235.59</v>
      </c>
      <c r="AF12882" s="93"/>
      <c r="AG12882" s="93"/>
      <c r="AH12882" s="93"/>
    </row>
    <row r="12883" spans="21:34" x14ac:dyDescent="0.3">
      <c r="U12883" s="311" t="s">
        <v>25079</v>
      </c>
      <c r="V12883" s="312">
        <v>4939.3100000000004</v>
      </c>
      <c r="X12883" s="267" t="s">
        <v>27655</v>
      </c>
      <c r="Y12883" s="268">
        <v>6291.22</v>
      </c>
      <c r="AA12883" s="229" t="s">
        <v>27284</v>
      </c>
      <c r="AB12883" s="230">
        <v>78911.3</v>
      </c>
      <c r="AD12883" s="209" t="s">
        <v>26804</v>
      </c>
      <c r="AE12883" s="210">
        <v>2527837.5</v>
      </c>
      <c r="AF12883" s="93"/>
      <c r="AG12883" s="93"/>
      <c r="AH12883" s="93"/>
    </row>
    <row r="12884" spans="21:34" x14ac:dyDescent="0.3">
      <c r="U12884" s="311" t="s">
        <v>25080</v>
      </c>
      <c r="V12884" s="312">
        <v>18423.7</v>
      </c>
      <c r="X12884" s="267" t="s">
        <v>27657</v>
      </c>
      <c r="Y12884" s="268">
        <v>3802.87</v>
      </c>
      <c r="AA12884" s="229" t="s">
        <v>35637</v>
      </c>
      <c r="AB12884" s="230">
        <v>24494.47</v>
      </c>
      <c r="AD12884" s="209" t="s">
        <v>26805</v>
      </c>
      <c r="AE12884" s="210">
        <v>339458.14</v>
      </c>
      <c r="AF12884" s="93"/>
      <c r="AG12884" s="93"/>
      <c r="AH12884" s="93"/>
    </row>
    <row r="12885" spans="21:34" x14ac:dyDescent="0.3">
      <c r="U12885" s="311" t="s">
        <v>25113</v>
      </c>
      <c r="V12885" s="312">
        <v>18748</v>
      </c>
      <c r="X12885" s="267" t="s">
        <v>57863</v>
      </c>
      <c r="Y12885" s="268">
        <v>11381.8</v>
      </c>
      <c r="AA12885" s="229" t="s">
        <v>47250</v>
      </c>
      <c r="AB12885" s="230">
        <v>18768.75</v>
      </c>
      <c r="AD12885" s="209" t="s">
        <v>26806</v>
      </c>
      <c r="AE12885" s="210">
        <v>432176.1</v>
      </c>
      <c r="AF12885" s="93"/>
      <c r="AG12885" s="93"/>
      <c r="AH12885" s="93"/>
    </row>
    <row r="12886" spans="21:34" x14ac:dyDescent="0.3">
      <c r="U12886" s="311" t="s">
        <v>69586</v>
      </c>
      <c r="V12886" s="312">
        <v>3020.84</v>
      </c>
      <c r="X12886" s="267" t="s">
        <v>27658</v>
      </c>
      <c r="Y12886" s="268">
        <v>2662.77</v>
      </c>
      <c r="AA12886" s="229" t="s">
        <v>47251</v>
      </c>
      <c r="AB12886" s="230">
        <v>1354.35</v>
      </c>
      <c r="AD12886" s="209" t="s">
        <v>26807</v>
      </c>
      <c r="AE12886" s="210">
        <v>80</v>
      </c>
      <c r="AF12886" s="93"/>
      <c r="AG12886" s="93"/>
      <c r="AH12886" s="93"/>
    </row>
    <row r="12887" spans="21:34" x14ac:dyDescent="0.3">
      <c r="U12887" s="311" t="s">
        <v>59339</v>
      </c>
      <c r="V12887" s="312">
        <v>59263.61</v>
      </c>
      <c r="X12887" s="267" t="s">
        <v>57864</v>
      </c>
      <c r="Y12887" s="268">
        <v>4144.6099999999997</v>
      </c>
      <c r="AA12887" s="229" t="s">
        <v>47252</v>
      </c>
      <c r="AB12887" s="230">
        <v>1541.88</v>
      </c>
      <c r="AD12887" s="209" t="s">
        <v>26808</v>
      </c>
      <c r="AE12887" s="210">
        <v>133621.54</v>
      </c>
      <c r="AF12887" s="93"/>
      <c r="AG12887" s="93"/>
      <c r="AH12887" s="93"/>
    </row>
    <row r="12888" spans="21:34" x14ac:dyDescent="0.3">
      <c r="U12888" s="311" t="s">
        <v>25137</v>
      </c>
      <c r="V12888" s="312">
        <v>74836.75</v>
      </c>
      <c r="X12888" s="267" t="s">
        <v>35668</v>
      </c>
      <c r="Y12888" s="268">
        <v>42485.36</v>
      </c>
      <c r="AA12888" s="229" t="s">
        <v>45563</v>
      </c>
      <c r="AB12888" s="230">
        <v>64000</v>
      </c>
      <c r="AD12888" s="209" t="s">
        <v>26809</v>
      </c>
      <c r="AE12888" s="210">
        <v>199.55</v>
      </c>
      <c r="AF12888" s="93"/>
      <c r="AG12888" s="93"/>
      <c r="AH12888" s="93"/>
    </row>
    <row r="12889" spans="21:34" x14ac:dyDescent="0.3">
      <c r="U12889" s="311" t="s">
        <v>25139</v>
      </c>
      <c r="V12889" s="312">
        <v>78589.259999999995</v>
      </c>
      <c r="X12889" s="267" t="s">
        <v>42927</v>
      </c>
      <c r="Y12889" s="268">
        <v>2214.4</v>
      </c>
      <c r="AA12889" s="229" t="s">
        <v>45564</v>
      </c>
      <c r="AB12889" s="230">
        <v>4896</v>
      </c>
      <c r="AD12889" s="209" t="s">
        <v>26810</v>
      </c>
      <c r="AE12889" s="210">
        <v>314843.71999999997</v>
      </c>
      <c r="AF12889" s="93"/>
      <c r="AG12889" s="93"/>
      <c r="AH12889" s="93"/>
    </row>
    <row r="12890" spans="21:34" x14ac:dyDescent="0.3">
      <c r="U12890" s="311" t="s">
        <v>69587</v>
      </c>
      <c r="V12890" s="312">
        <v>21212.19</v>
      </c>
      <c r="X12890" s="267" t="s">
        <v>35669</v>
      </c>
      <c r="Y12890" s="268">
        <v>8000</v>
      </c>
      <c r="AA12890" s="229" t="s">
        <v>42912</v>
      </c>
      <c r="AB12890" s="230">
        <v>98550</v>
      </c>
      <c r="AD12890" s="209" t="s">
        <v>26811</v>
      </c>
      <c r="AE12890" s="210">
        <v>318.39</v>
      </c>
      <c r="AF12890" s="93"/>
      <c r="AG12890" s="93"/>
      <c r="AH12890" s="93"/>
    </row>
    <row r="12891" spans="21:34" x14ac:dyDescent="0.3">
      <c r="U12891" s="311" t="s">
        <v>14004</v>
      </c>
      <c r="V12891" s="312">
        <v>3294.5</v>
      </c>
      <c r="X12891" s="267" t="s">
        <v>34123</v>
      </c>
      <c r="Y12891" s="268">
        <v>3956.37</v>
      </c>
      <c r="AA12891" s="229" t="s">
        <v>42913</v>
      </c>
      <c r="AB12891" s="230">
        <v>7042</v>
      </c>
      <c r="AD12891" s="209" t="s">
        <v>26812</v>
      </c>
      <c r="AE12891" s="210">
        <v>54533.85</v>
      </c>
      <c r="AF12891" s="93"/>
      <c r="AG12891" s="93"/>
      <c r="AH12891" s="93"/>
    </row>
    <row r="12892" spans="21:34" x14ac:dyDescent="0.3">
      <c r="U12892" s="311" t="s">
        <v>62905</v>
      </c>
      <c r="V12892" s="312">
        <v>40076</v>
      </c>
      <c r="X12892" s="267" t="s">
        <v>35670</v>
      </c>
      <c r="Y12892" s="268">
        <v>12911.44</v>
      </c>
      <c r="AA12892" s="229" t="s">
        <v>27312</v>
      </c>
      <c r="AB12892" s="230">
        <v>21919.759999999998</v>
      </c>
      <c r="AD12892" s="209" t="s">
        <v>26813</v>
      </c>
      <c r="AE12892" s="210">
        <v>17769.77</v>
      </c>
      <c r="AF12892" s="93"/>
      <c r="AG12892" s="93"/>
      <c r="AH12892" s="93"/>
    </row>
    <row r="12893" spans="21:34" x14ac:dyDescent="0.3">
      <c r="U12893" s="311" t="s">
        <v>43323</v>
      </c>
      <c r="V12893" s="312">
        <v>216</v>
      </c>
      <c r="X12893" s="267" t="s">
        <v>34124</v>
      </c>
      <c r="Y12893" s="268">
        <v>3887.16</v>
      </c>
      <c r="AA12893" s="229" t="s">
        <v>53705</v>
      </c>
      <c r="AB12893" s="230">
        <v>883.73</v>
      </c>
      <c r="AD12893" s="209" t="s">
        <v>26814</v>
      </c>
      <c r="AE12893" s="210">
        <v>159586.78</v>
      </c>
      <c r="AF12893" s="93"/>
      <c r="AG12893" s="93"/>
      <c r="AH12893" s="93"/>
    </row>
    <row r="12894" spans="21:34" x14ac:dyDescent="0.3">
      <c r="U12894" s="311" t="s">
        <v>25142</v>
      </c>
      <c r="V12894" s="312">
        <v>20516.59</v>
      </c>
      <c r="X12894" s="267" t="s">
        <v>27665</v>
      </c>
      <c r="Y12894" s="268">
        <v>168839.3</v>
      </c>
      <c r="AA12894" s="229" t="s">
        <v>45565</v>
      </c>
      <c r="AB12894" s="230">
        <v>1348</v>
      </c>
      <c r="AD12894" s="209" t="s">
        <v>26815</v>
      </c>
      <c r="AE12894" s="210">
        <v>2654999.52</v>
      </c>
      <c r="AF12894" s="93"/>
      <c r="AG12894" s="93"/>
      <c r="AH12894" s="93"/>
    </row>
    <row r="12895" spans="21:34" x14ac:dyDescent="0.3">
      <c r="U12895" s="311" t="s">
        <v>25143</v>
      </c>
      <c r="V12895" s="312">
        <v>1913.95</v>
      </c>
      <c r="X12895" s="267" t="s">
        <v>27666</v>
      </c>
      <c r="Y12895" s="268">
        <v>73119.289999999994</v>
      </c>
      <c r="AA12895" s="229" t="s">
        <v>48245</v>
      </c>
      <c r="AB12895" s="230">
        <v>388.73</v>
      </c>
      <c r="AD12895" s="209" t="s">
        <v>26816</v>
      </c>
      <c r="AE12895" s="210">
        <v>77526.990000000005</v>
      </c>
      <c r="AF12895" s="93"/>
      <c r="AG12895" s="93"/>
      <c r="AH12895" s="93"/>
    </row>
    <row r="12896" spans="21:34" x14ac:dyDescent="0.3">
      <c r="U12896" s="311" t="s">
        <v>25144</v>
      </c>
      <c r="V12896" s="312">
        <v>18706.669999999998</v>
      </c>
      <c r="X12896" s="267" t="s">
        <v>36705</v>
      </c>
      <c r="Y12896" s="268">
        <v>546.77</v>
      </c>
      <c r="AA12896" s="229" t="s">
        <v>27313</v>
      </c>
      <c r="AB12896" s="230">
        <v>4526.83</v>
      </c>
      <c r="AD12896" s="209" t="s">
        <v>26817</v>
      </c>
      <c r="AE12896" s="210">
        <v>547182.89</v>
      </c>
      <c r="AF12896" s="93"/>
      <c r="AG12896" s="93"/>
      <c r="AH12896" s="93"/>
    </row>
    <row r="12897" spans="21:34" x14ac:dyDescent="0.3">
      <c r="U12897" s="311" t="s">
        <v>25145</v>
      </c>
      <c r="V12897" s="312">
        <v>239.58</v>
      </c>
      <c r="X12897" s="267" t="s">
        <v>27667</v>
      </c>
      <c r="Y12897" s="268">
        <v>66794.070000000007</v>
      </c>
      <c r="AA12897" s="229" t="s">
        <v>36691</v>
      </c>
      <c r="AB12897" s="230">
        <v>6213.72</v>
      </c>
      <c r="AD12897" s="209" t="s">
        <v>26818</v>
      </c>
      <c r="AE12897" s="210">
        <v>704042.41</v>
      </c>
      <c r="AF12897" s="93"/>
      <c r="AG12897" s="93"/>
      <c r="AH12897" s="93"/>
    </row>
    <row r="12898" spans="21:34" x14ac:dyDescent="0.3">
      <c r="U12898" s="311" t="s">
        <v>69588</v>
      </c>
      <c r="V12898" s="312">
        <v>8.4</v>
      </c>
      <c r="X12898" s="267" t="s">
        <v>59213</v>
      </c>
      <c r="Y12898" s="268">
        <v>103965.04</v>
      </c>
      <c r="AA12898" s="229" t="s">
        <v>36692</v>
      </c>
      <c r="AB12898" s="230">
        <v>475.28</v>
      </c>
      <c r="AD12898" s="209" t="s">
        <v>26819</v>
      </c>
      <c r="AE12898" s="210">
        <v>22494.68</v>
      </c>
      <c r="AF12898" s="93"/>
      <c r="AG12898" s="93"/>
      <c r="AH12898" s="93"/>
    </row>
    <row r="12899" spans="21:34" x14ac:dyDescent="0.3">
      <c r="U12899" s="311" t="s">
        <v>25146</v>
      </c>
      <c r="V12899" s="312">
        <v>31815.05</v>
      </c>
      <c r="X12899" s="267" t="s">
        <v>27668</v>
      </c>
      <c r="Y12899" s="268">
        <v>53916.52</v>
      </c>
      <c r="AA12899" s="229" t="s">
        <v>45566</v>
      </c>
      <c r="AB12899" s="230">
        <v>36661.71</v>
      </c>
      <c r="AD12899" s="209" t="s">
        <v>26820</v>
      </c>
      <c r="AE12899" s="210">
        <v>671368</v>
      </c>
      <c r="AF12899" s="93"/>
      <c r="AG12899" s="93"/>
      <c r="AH12899" s="93"/>
    </row>
    <row r="12900" spans="21:34" x14ac:dyDescent="0.3">
      <c r="U12900" s="311" t="s">
        <v>69589</v>
      </c>
      <c r="V12900" s="312">
        <v>1470</v>
      </c>
      <c r="X12900" s="267" t="s">
        <v>35672</v>
      </c>
      <c r="Y12900" s="268">
        <v>935889.61</v>
      </c>
      <c r="AA12900" s="229" t="s">
        <v>45567</v>
      </c>
      <c r="AB12900" s="230">
        <v>25253.81</v>
      </c>
      <c r="AD12900" s="209" t="s">
        <v>26821</v>
      </c>
      <c r="AE12900" s="210">
        <v>9035.82</v>
      </c>
      <c r="AF12900" s="93"/>
      <c r="AG12900" s="93"/>
      <c r="AH12900" s="93"/>
    </row>
    <row r="12901" spans="21:34" x14ac:dyDescent="0.3">
      <c r="U12901" s="311" t="s">
        <v>25148</v>
      </c>
      <c r="V12901" s="312">
        <v>9291.52</v>
      </c>
      <c r="X12901" s="267" t="s">
        <v>59214</v>
      </c>
      <c r="Y12901" s="268">
        <v>53762</v>
      </c>
      <c r="AA12901" s="229" t="s">
        <v>45568</v>
      </c>
      <c r="AB12901" s="230">
        <v>4614.38</v>
      </c>
      <c r="AD12901" s="209" t="s">
        <v>26822</v>
      </c>
      <c r="AE12901" s="210">
        <v>20462</v>
      </c>
      <c r="AF12901" s="93"/>
      <c r="AG12901" s="93"/>
      <c r="AH12901" s="93"/>
    </row>
    <row r="12902" spans="21:34" x14ac:dyDescent="0.3">
      <c r="U12902" s="311" t="s">
        <v>25149</v>
      </c>
      <c r="V12902" s="312">
        <v>6470.82</v>
      </c>
      <c r="X12902" s="267" t="s">
        <v>61597</v>
      </c>
      <c r="Y12902" s="268">
        <v>88500</v>
      </c>
      <c r="AA12902" s="229" t="s">
        <v>39469</v>
      </c>
      <c r="AB12902" s="230">
        <v>3032.65</v>
      </c>
      <c r="AD12902" s="209" t="s">
        <v>26823</v>
      </c>
      <c r="AE12902" s="210">
        <v>58950</v>
      </c>
      <c r="AF12902" s="93"/>
      <c r="AG12902" s="93"/>
      <c r="AH12902" s="93"/>
    </row>
    <row r="12903" spans="21:34" x14ac:dyDescent="0.3">
      <c r="U12903" s="311" t="s">
        <v>48514</v>
      </c>
      <c r="V12903" s="312">
        <v>46754.8</v>
      </c>
      <c r="X12903" s="267" t="s">
        <v>55413</v>
      </c>
      <c r="Y12903" s="268">
        <v>6770.26</v>
      </c>
      <c r="AA12903" s="229" t="s">
        <v>39470</v>
      </c>
      <c r="AB12903" s="230">
        <v>2156.16</v>
      </c>
      <c r="AD12903" s="209" t="s">
        <v>26824</v>
      </c>
      <c r="AE12903" s="210">
        <v>385.56</v>
      </c>
      <c r="AF12903" s="93"/>
      <c r="AG12903" s="93"/>
      <c r="AH12903" s="93"/>
    </row>
    <row r="12904" spans="21:34" x14ac:dyDescent="0.3">
      <c r="U12904" s="311" t="s">
        <v>69590</v>
      </c>
      <c r="V12904" s="312">
        <v>28583.31</v>
      </c>
      <c r="X12904" s="267" t="s">
        <v>55414</v>
      </c>
      <c r="Y12904" s="268">
        <v>21192.5</v>
      </c>
      <c r="AA12904" s="229" t="s">
        <v>45569</v>
      </c>
      <c r="AB12904" s="230">
        <v>43159.18</v>
      </c>
      <c r="AD12904" s="209" t="s">
        <v>26825</v>
      </c>
      <c r="AE12904" s="210">
        <v>19526.61</v>
      </c>
      <c r="AF12904" s="93"/>
      <c r="AG12904" s="93"/>
      <c r="AH12904" s="93"/>
    </row>
    <row r="12905" spans="21:34" x14ac:dyDescent="0.3">
      <c r="U12905" s="311" t="s">
        <v>66831</v>
      </c>
      <c r="V12905" s="312">
        <v>49961.52</v>
      </c>
      <c r="X12905" s="267" t="s">
        <v>53760</v>
      </c>
      <c r="Y12905" s="268">
        <v>4413.42</v>
      </c>
      <c r="AA12905" s="229" t="s">
        <v>42914</v>
      </c>
      <c r="AB12905" s="230">
        <v>99537.84</v>
      </c>
      <c r="AD12905" s="209" t="s">
        <v>26826</v>
      </c>
      <c r="AE12905" s="210">
        <v>10936.29</v>
      </c>
      <c r="AF12905" s="93"/>
      <c r="AG12905" s="93"/>
      <c r="AH12905" s="93"/>
    </row>
    <row r="12906" spans="21:34" x14ac:dyDescent="0.3">
      <c r="U12906" s="311" t="s">
        <v>25186</v>
      </c>
      <c r="V12906" s="312">
        <v>75177.8</v>
      </c>
      <c r="X12906" s="267" t="s">
        <v>53761</v>
      </c>
      <c r="Y12906" s="268">
        <v>7102.68</v>
      </c>
      <c r="AA12906" s="229" t="s">
        <v>48246</v>
      </c>
      <c r="AB12906" s="230">
        <v>108315.42</v>
      </c>
      <c r="AD12906" s="209" t="s">
        <v>26827</v>
      </c>
      <c r="AE12906" s="210">
        <v>2984116.03</v>
      </c>
      <c r="AF12906" s="93"/>
      <c r="AG12906" s="93"/>
      <c r="AH12906" s="93"/>
    </row>
    <row r="12907" spans="21:34" x14ac:dyDescent="0.3">
      <c r="U12907" s="311" t="s">
        <v>69591</v>
      </c>
      <c r="V12907" s="312">
        <v>5414.1</v>
      </c>
      <c r="X12907" s="267" t="s">
        <v>59215</v>
      </c>
      <c r="Y12907" s="268">
        <v>11055.34</v>
      </c>
      <c r="AA12907" s="229" t="s">
        <v>45570</v>
      </c>
      <c r="AB12907" s="230">
        <v>22736.86</v>
      </c>
      <c r="AD12907" s="209" t="s">
        <v>26828</v>
      </c>
      <c r="AE12907" s="210">
        <v>464758</v>
      </c>
      <c r="AF12907" s="93"/>
      <c r="AG12907" s="93"/>
      <c r="AH12907" s="93"/>
    </row>
    <row r="12908" spans="21:34" x14ac:dyDescent="0.3">
      <c r="U12908" s="311" t="s">
        <v>36556</v>
      </c>
      <c r="V12908" s="312">
        <v>15435.11</v>
      </c>
      <c r="X12908" s="267" t="s">
        <v>55415</v>
      </c>
      <c r="Y12908" s="268">
        <v>15750</v>
      </c>
      <c r="AA12908" s="229" t="s">
        <v>42915</v>
      </c>
      <c r="AB12908" s="230">
        <v>20074.66</v>
      </c>
      <c r="AD12908" s="209" t="s">
        <v>26829</v>
      </c>
      <c r="AE12908" s="210">
        <v>1017912.11</v>
      </c>
      <c r="AF12908" s="93"/>
      <c r="AG12908" s="93"/>
      <c r="AH12908" s="93"/>
    </row>
    <row r="12909" spans="21:34" x14ac:dyDescent="0.3">
      <c r="U12909" s="311" t="s">
        <v>40864</v>
      </c>
      <c r="V12909" s="312">
        <v>31806.94</v>
      </c>
      <c r="X12909" s="267" t="s">
        <v>55416</v>
      </c>
      <c r="Y12909" s="268">
        <v>1204.94</v>
      </c>
      <c r="AA12909" s="229" t="s">
        <v>45571</v>
      </c>
      <c r="AB12909" s="230">
        <v>29000</v>
      </c>
      <c r="AD12909" s="209" t="s">
        <v>26830</v>
      </c>
      <c r="AE12909" s="210">
        <v>523698.75</v>
      </c>
      <c r="AF12909" s="93"/>
      <c r="AG12909" s="93"/>
      <c r="AH12909" s="93"/>
    </row>
    <row r="12910" spans="21:34" x14ac:dyDescent="0.3">
      <c r="U12910" s="311" t="s">
        <v>40865</v>
      </c>
      <c r="V12910" s="312">
        <v>18623.759999999998</v>
      </c>
      <c r="X12910" s="267" t="s">
        <v>55417</v>
      </c>
      <c r="Y12910" s="268">
        <v>3858.75</v>
      </c>
      <c r="AA12910" s="229" t="s">
        <v>45572</v>
      </c>
      <c r="AB12910" s="230">
        <v>2233</v>
      </c>
      <c r="AD12910" s="209" t="s">
        <v>26831</v>
      </c>
      <c r="AE12910" s="210">
        <v>2737274.16</v>
      </c>
      <c r="AF12910" s="93"/>
      <c r="AG12910" s="93"/>
      <c r="AH12910" s="93"/>
    </row>
    <row r="12911" spans="21:34" x14ac:dyDescent="0.3">
      <c r="U12911" s="311" t="s">
        <v>25187</v>
      </c>
      <c r="V12911" s="312">
        <v>64505.39</v>
      </c>
      <c r="X12911" s="267" t="s">
        <v>53763</v>
      </c>
      <c r="Y12911" s="268">
        <v>866.18</v>
      </c>
      <c r="AA12911" s="229" t="s">
        <v>45573</v>
      </c>
      <c r="AB12911" s="230">
        <v>1549984.75</v>
      </c>
      <c r="AD12911" s="209" t="s">
        <v>26832</v>
      </c>
      <c r="AE12911" s="210">
        <v>2220.87</v>
      </c>
      <c r="AF12911" s="93"/>
      <c r="AG12911" s="93"/>
      <c r="AH12911" s="93"/>
    </row>
    <row r="12912" spans="21:34" x14ac:dyDescent="0.3">
      <c r="U12912" s="311" t="s">
        <v>25190</v>
      </c>
      <c r="V12912" s="312">
        <v>8201</v>
      </c>
      <c r="X12912" s="267" t="s">
        <v>56584</v>
      </c>
      <c r="Y12912" s="268">
        <v>133.13</v>
      </c>
      <c r="AA12912" s="229" t="s">
        <v>45574</v>
      </c>
      <c r="AB12912" s="230">
        <v>118574.45</v>
      </c>
      <c r="AD12912" s="209" t="s">
        <v>26833</v>
      </c>
      <c r="AE12912" s="210">
        <v>386</v>
      </c>
      <c r="AF12912" s="93"/>
      <c r="AG12912" s="93"/>
      <c r="AH12912" s="93"/>
    </row>
    <row r="12913" spans="21:34" x14ac:dyDescent="0.3">
      <c r="U12913" s="311" t="s">
        <v>25191</v>
      </c>
      <c r="V12913" s="312">
        <v>23892.6</v>
      </c>
      <c r="X12913" s="267" t="s">
        <v>53764</v>
      </c>
      <c r="Y12913" s="268">
        <v>3384.42</v>
      </c>
      <c r="AA12913" s="229" t="s">
        <v>35640</v>
      </c>
      <c r="AB12913" s="230">
        <v>153000.47</v>
      </c>
      <c r="AD12913" s="209" t="s">
        <v>26834</v>
      </c>
      <c r="AE12913" s="210">
        <v>24.43</v>
      </c>
      <c r="AF12913" s="93"/>
      <c r="AG12913" s="93"/>
      <c r="AH12913" s="93"/>
    </row>
    <row r="12914" spans="21:34" x14ac:dyDescent="0.3">
      <c r="U12914" s="311" t="s">
        <v>69592</v>
      </c>
      <c r="V12914" s="312">
        <v>64504.67</v>
      </c>
      <c r="X12914" s="267" t="s">
        <v>59216</v>
      </c>
      <c r="Y12914" s="268">
        <v>5267.86</v>
      </c>
      <c r="AA12914" s="229" t="s">
        <v>47253</v>
      </c>
      <c r="AB12914" s="230">
        <v>3979.92</v>
      </c>
      <c r="AD12914" s="209" t="s">
        <v>26835</v>
      </c>
      <c r="AE12914" s="210">
        <v>889.49</v>
      </c>
      <c r="AF12914" s="93"/>
      <c r="AG12914" s="93"/>
      <c r="AH12914" s="93"/>
    </row>
    <row r="12915" spans="21:34" x14ac:dyDescent="0.3">
      <c r="U12915" s="311" t="s">
        <v>69593</v>
      </c>
      <c r="V12915" s="312">
        <v>37285.96</v>
      </c>
      <c r="X12915" s="267" t="s">
        <v>50417</v>
      </c>
      <c r="Y12915" s="268">
        <v>35784.43</v>
      </c>
      <c r="AA12915" s="229" t="s">
        <v>35641</v>
      </c>
      <c r="AB12915" s="230">
        <v>76049.990000000005</v>
      </c>
      <c r="AD12915" s="209" t="s">
        <v>26836</v>
      </c>
      <c r="AE12915" s="210">
        <v>8154</v>
      </c>
      <c r="AF12915" s="93"/>
      <c r="AG12915" s="93"/>
      <c r="AH12915" s="93"/>
    </row>
    <row r="12916" spans="21:34" x14ac:dyDescent="0.3">
      <c r="U12916" s="311" t="s">
        <v>25219</v>
      </c>
      <c r="V12916" s="312">
        <v>117112</v>
      </c>
      <c r="X12916" s="267" t="s">
        <v>64902</v>
      </c>
      <c r="Y12916" s="268">
        <v>2300.65</v>
      </c>
      <c r="AA12916" s="229" t="s">
        <v>27365</v>
      </c>
      <c r="AB12916" s="230">
        <v>34208.54</v>
      </c>
      <c r="AD12916" s="209" t="s">
        <v>26837</v>
      </c>
      <c r="AE12916" s="210">
        <v>904.67</v>
      </c>
      <c r="AF12916" s="93"/>
      <c r="AG12916" s="93"/>
      <c r="AH12916" s="93"/>
    </row>
    <row r="12917" spans="21:34" x14ac:dyDescent="0.3">
      <c r="U12917" s="311" t="s">
        <v>33958</v>
      </c>
      <c r="V12917" s="312">
        <v>85421.02</v>
      </c>
      <c r="X12917" s="267" t="s">
        <v>64903</v>
      </c>
      <c r="Y12917" s="268">
        <v>3580.96</v>
      </c>
      <c r="AA12917" s="229" t="s">
        <v>40621</v>
      </c>
      <c r="AB12917" s="230">
        <v>1831.5</v>
      </c>
      <c r="AD12917" s="209" t="s">
        <v>26838</v>
      </c>
      <c r="AE12917" s="210">
        <v>3693.72</v>
      </c>
      <c r="AF12917" s="93"/>
      <c r="AG12917" s="93"/>
      <c r="AH12917" s="93"/>
    </row>
    <row r="12918" spans="21:34" x14ac:dyDescent="0.3">
      <c r="U12918" s="311" t="s">
        <v>33959</v>
      </c>
      <c r="V12918" s="312">
        <v>47496</v>
      </c>
      <c r="X12918" s="267" t="s">
        <v>64904</v>
      </c>
      <c r="Y12918" s="268">
        <v>39153.300000000003</v>
      </c>
      <c r="AA12918" s="229" t="s">
        <v>45575</v>
      </c>
      <c r="AB12918" s="230">
        <v>12410.05</v>
      </c>
      <c r="AD12918" s="209" t="s">
        <v>26839</v>
      </c>
      <c r="AE12918" s="210">
        <v>4500</v>
      </c>
      <c r="AF12918" s="93"/>
      <c r="AG12918" s="93"/>
      <c r="AH12918" s="93"/>
    </row>
    <row r="12919" spans="21:34" x14ac:dyDescent="0.3">
      <c r="U12919" s="311" t="s">
        <v>54488</v>
      </c>
      <c r="V12919" s="312">
        <v>129299</v>
      </c>
      <c r="X12919" s="267" t="s">
        <v>34125</v>
      </c>
      <c r="Y12919" s="268">
        <v>160670.37</v>
      </c>
      <c r="AA12919" s="229" t="s">
        <v>27366</v>
      </c>
      <c r="AB12919" s="230">
        <v>238.42</v>
      </c>
      <c r="AD12919" s="209" t="s">
        <v>26840</v>
      </c>
      <c r="AE12919" s="210">
        <v>8205.14</v>
      </c>
      <c r="AF12919" s="93"/>
      <c r="AG12919" s="93"/>
      <c r="AH12919" s="93"/>
    </row>
    <row r="12920" spans="21:34" x14ac:dyDescent="0.3">
      <c r="U12920" s="311" t="s">
        <v>54489</v>
      </c>
      <c r="V12920" s="312">
        <v>8870.52</v>
      </c>
      <c r="X12920" s="267" t="s">
        <v>59841</v>
      </c>
      <c r="Y12920" s="268">
        <v>102000</v>
      </c>
      <c r="AA12920" s="229" t="s">
        <v>27367</v>
      </c>
      <c r="AB12920" s="230">
        <v>20744.79</v>
      </c>
      <c r="AD12920" s="209" t="s">
        <v>26841</v>
      </c>
      <c r="AE12920" s="210">
        <v>11000</v>
      </c>
      <c r="AF12920" s="93"/>
      <c r="AG12920" s="93"/>
      <c r="AH12920" s="93"/>
    </row>
    <row r="12921" spans="21:34" x14ac:dyDescent="0.3">
      <c r="U12921" s="311" t="s">
        <v>33960</v>
      </c>
      <c r="V12921" s="312">
        <v>60397.06</v>
      </c>
      <c r="X12921" s="267" t="s">
        <v>35673</v>
      </c>
      <c r="Y12921" s="268">
        <v>55000</v>
      </c>
      <c r="AA12921" s="229" t="s">
        <v>27368</v>
      </c>
      <c r="AB12921" s="230">
        <v>58201.53</v>
      </c>
      <c r="AD12921" s="209" t="s">
        <v>26842</v>
      </c>
      <c r="AE12921" s="210">
        <v>3693.72</v>
      </c>
      <c r="AF12921" s="93"/>
      <c r="AG12921" s="93"/>
      <c r="AH12921" s="93"/>
    </row>
    <row r="12922" spans="21:34" x14ac:dyDescent="0.3">
      <c r="U12922" s="311" t="s">
        <v>54490</v>
      </c>
      <c r="V12922" s="312">
        <v>104829.3</v>
      </c>
      <c r="X12922" s="267" t="s">
        <v>61598</v>
      </c>
      <c r="Y12922" s="268">
        <v>18194.7</v>
      </c>
      <c r="AA12922" s="229" t="s">
        <v>27369</v>
      </c>
      <c r="AB12922" s="230">
        <v>43276.08</v>
      </c>
      <c r="AD12922" s="209" t="s">
        <v>26843</v>
      </c>
      <c r="AE12922" s="210">
        <v>889.49</v>
      </c>
      <c r="AF12922" s="93"/>
      <c r="AG12922" s="93"/>
      <c r="AH12922" s="93"/>
    </row>
    <row r="12923" spans="21:34" x14ac:dyDescent="0.3">
      <c r="U12923" s="311" t="s">
        <v>54491</v>
      </c>
      <c r="V12923" s="312">
        <v>6776.79</v>
      </c>
      <c r="X12923" s="267" t="s">
        <v>59217</v>
      </c>
      <c r="Y12923" s="268">
        <v>241350.05</v>
      </c>
      <c r="AA12923" s="229" t="s">
        <v>42916</v>
      </c>
      <c r="AB12923" s="230">
        <v>99</v>
      </c>
      <c r="AD12923" s="209" t="s">
        <v>26844</v>
      </c>
      <c r="AE12923" s="210">
        <v>4500</v>
      </c>
      <c r="AF12923" s="93"/>
      <c r="AG12923" s="93"/>
      <c r="AH12923" s="93"/>
    </row>
    <row r="12924" spans="21:34" x14ac:dyDescent="0.3">
      <c r="U12924" s="311" t="s">
        <v>69594</v>
      </c>
      <c r="V12924" s="312">
        <v>45362.34</v>
      </c>
      <c r="X12924" s="267" t="s">
        <v>42928</v>
      </c>
      <c r="Y12924" s="268">
        <v>294134.13</v>
      </c>
      <c r="AA12924" s="229" t="s">
        <v>53706</v>
      </c>
      <c r="AB12924" s="230">
        <v>59062.05</v>
      </c>
      <c r="AD12924" s="209" t="s">
        <v>26845</v>
      </c>
      <c r="AE12924" s="210">
        <v>9109.81</v>
      </c>
      <c r="AF12924" s="93"/>
      <c r="AG12924" s="93"/>
      <c r="AH12924" s="93"/>
    </row>
    <row r="12925" spans="21:34" x14ac:dyDescent="0.3">
      <c r="U12925" s="311" t="s">
        <v>33962</v>
      </c>
      <c r="V12925" s="312">
        <v>11695.06</v>
      </c>
      <c r="X12925" s="267" t="s">
        <v>47269</v>
      </c>
      <c r="Y12925" s="268">
        <v>977000</v>
      </c>
      <c r="AA12925" s="229" t="s">
        <v>14201</v>
      </c>
      <c r="AB12925" s="230">
        <v>97391.4</v>
      </c>
      <c r="AD12925" s="209" t="s">
        <v>26846</v>
      </c>
      <c r="AE12925" s="210">
        <v>2606.87</v>
      </c>
      <c r="AF12925" s="93"/>
      <c r="AG12925" s="93"/>
      <c r="AH12925" s="93"/>
    </row>
    <row r="12926" spans="21:34" x14ac:dyDescent="0.3">
      <c r="U12926" s="311" t="s">
        <v>32554</v>
      </c>
      <c r="V12926" s="312">
        <v>169201.91</v>
      </c>
      <c r="X12926" s="267" t="s">
        <v>39479</v>
      </c>
      <c r="Y12926" s="268">
        <v>4648.3999999999996</v>
      </c>
      <c r="AA12926" s="229" t="s">
        <v>27375</v>
      </c>
      <c r="AB12926" s="230">
        <v>-37552.26</v>
      </c>
      <c r="AD12926" s="209" t="s">
        <v>26847</v>
      </c>
      <c r="AE12926" s="210">
        <v>19178.43</v>
      </c>
      <c r="AF12926" s="93"/>
      <c r="AG12926" s="93"/>
      <c r="AH12926" s="93"/>
    </row>
    <row r="12927" spans="21:34" x14ac:dyDescent="0.3">
      <c r="U12927" s="311" t="s">
        <v>14009</v>
      </c>
      <c r="V12927" s="312">
        <v>9062.2800000000007</v>
      </c>
      <c r="X12927" s="267" t="s">
        <v>63800</v>
      </c>
      <c r="Y12927" s="268">
        <v>95.46</v>
      </c>
      <c r="AA12927" s="229" t="s">
        <v>53707</v>
      </c>
      <c r="AB12927" s="230">
        <v>1392.92</v>
      </c>
      <c r="AD12927" s="209" t="s">
        <v>26848</v>
      </c>
      <c r="AE12927" s="210">
        <v>10500</v>
      </c>
      <c r="AF12927" s="93"/>
      <c r="AG12927" s="93"/>
      <c r="AH12927" s="93"/>
    </row>
    <row r="12928" spans="21:34" x14ac:dyDescent="0.3">
      <c r="U12928" s="311" t="s">
        <v>69595</v>
      </c>
      <c r="V12928" s="312">
        <v>49965.279999999999</v>
      </c>
      <c r="X12928" s="267" t="s">
        <v>59218</v>
      </c>
      <c r="Y12928" s="268">
        <v>33278</v>
      </c>
      <c r="AA12928" s="229" t="s">
        <v>39472</v>
      </c>
      <c r="AB12928" s="230">
        <v>56008.08</v>
      </c>
      <c r="AD12928" s="209" t="s">
        <v>26849</v>
      </c>
      <c r="AE12928" s="210">
        <v>803.25</v>
      </c>
      <c r="AF12928" s="93"/>
      <c r="AG12928" s="93"/>
      <c r="AH12928" s="93"/>
    </row>
    <row r="12929" spans="21:34" x14ac:dyDescent="0.3">
      <c r="U12929" s="311" t="s">
        <v>33963</v>
      </c>
      <c r="V12929" s="312">
        <v>3301.2</v>
      </c>
      <c r="X12929" s="267" t="s">
        <v>34131</v>
      </c>
      <c r="Y12929" s="268">
        <v>26402.01</v>
      </c>
      <c r="AA12929" s="229" t="s">
        <v>53708</v>
      </c>
      <c r="AB12929" s="230">
        <v>38905</v>
      </c>
      <c r="AD12929" s="209" t="s">
        <v>26850</v>
      </c>
      <c r="AE12929" s="210">
        <v>484.08</v>
      </c>
      <c r="AF12929" s="93"/>
      <c r="AG12929" s="93"/>
      <c r="AH12929" s="93"/>
    </row>
    <row r="12930" spans="21:34" x14ac:dyDescent="0.3">
      <c r="U12930" s="311" t="s">
        <v>54492</v>
      </c>
      <c r="V12930" s="312">
        <v>960</v>
      </c>
      <c r="X12930" s="267" t="s">
        <v>34132</v>
      </c>
      <c r="Y12930" s="268">
        <v>143951.79</v>
      </c>
      <c r="AA12930" s="229" t="s">
        <v>53709</v>
      </c>
      <c r="AB12930" s="230">
        <v>1708.7</v>
      </c>
      <c r="AD12930" s="209" t="s">
        <v>26851</v>
      </c>
      <c r="AE12930" s="210">
        <v>-0.08</v>
      </c>
      <c r="AF12930" s="93"/>
      <c r="AG12930" s="93"/>
      <c r="AH12930" s="93"/>
    </row>
    <row r="12931" spans="21:34" x14ac:dyDescent="0.3">
      <c r="U12931" s="311" t="s">
        <v>43325</v>
      </c>
      <c r="V12931" s="312">
        <v>207550</v>
      </c>
      <c r="X12931" s="267" t="s">
        <v>34133</v>
      </c>
      <c r="Y12931" s="268">
        <v>402857</v>
      </c>
      <c r="AA12931" s="229" t="s">
        <v>53710</v>
      </c>
      <c r="AB12931" s="230">
        <v>13733.3</v>
      </c>
      <c r="AD12931" s="209" t="s">
        <v>26852</v>
      </c>
      <c r="AE12931" s="210">
        <v>780</v>
      </c>
      <c r="AF12931" s="93"/>
      <c r="AG12931" s="93"/>
      <c r="AH12931" s="93"/>
    </row>
    <row r="12932" spans="21:34" x14ac:dyDescent="0.3">
      <c r="U12932" s="311" t="s">
        <v>36565</v>
      </c>
      <c r="V12932" s="312">
        <v>98081.88</v>
      </c>
      <c r="X12932" s="267" t="s">
        <v>35674</v>
      </c>
      <c r="Y12932" s="268">
        <v>36450.53</v>
      </c>
      <c r="AA12932" s="229" t="s">
        <v>50400</v>
      </c>
      <c r="AB12932" s="230">
        <v>1475</v>
      </c>
      <c r="AD12932" s="209" t="s">
        <v>26853</v>
      </c>
      <c r="AE12932" s="210">
        <v>5451</v>
      </c>
      <c r="AF12932" s="93"/>
      <c r="AG12932" s="93"/>
      <c r="AH12932" s="93"/>
    </row>
    <row r="12933" spans="21:34" x14ac:dyDescent="0.3">
      <c r="U12933" s="311" t="s">
        <v>69596</v>
      </c>
      <c r="V12933" s="312">
        <v>6820.77</v>
      </c>
      <c r="X12933" s="267" t="s">
        <v>35675</v>
      </c>
      <c r="Y12933" s="268">
        <v>52640.73</v>
      </c>
      <c r="AA12933" s="229" t="s">
        <v>50401</v>
      </c>
      <c r="AB12933" s="230">
        <v>69903.78</v>
      </c>
      <c r="AD12933" s="209" t="s">
        <v>26854</v>
      </c>
      <c r="AE12933" s="210">
        <v>1020</v>
      </c>
      <c r="AF12933" s="93"/>
      <c r="AG12933" s="93"/>
      <c r="AH12933" s="93"/>
    </row>
    <row r="12934" spans="21:34" x14ac:dyDescent="0.3">
      <c r="U12934" s="311" t="s">
        <v>35398</v>
      </c>
      <c r="V12934" s="312">
        <v>10130.799999999999</v>
      </c>
      <c r="X12934" s="267" t="s">
        <v>34134</v>
      </c>
      <c r="Y12934" s="268">
        <v>15410.85</v>
      </c>
      <c r="AA12934" s="229" t="s">
        <v>27377</v>
      </c>
      <c r="AB12934" s="230">
        <v>1272.8800000000001</v>
      </c>
      <c r="AD12934" s="209" t="s">
        <v>26855</v>
      </c>
      <c r="AE12934" s="210">
        <v>381</v>
      </c>
      <c r="AF12934" s="93"/>
      <c r="AG12934" s="93"/>
      <c r="AH12934" s="93"/>
    </row>
    <row r="12935" spans="21:34" x14ac:dyDescent="0.3">
      <c r="U12935" s="311" t="s">
        <v>25220</v>
      </c>
      <c r="V12935" s="312">
        <v>31677.22</v>
      </c>
      <c r="X12935" s="267" t="s">
        <v>47270</v>
      </c>
      <c r="Y12935" s="268">
        <v>640968.53</v>
      </c>
      <c r="AA12935" s="229" t="s">
        <v>50402</v>
      </c>
      <c r="AB12935" s="230">
        <v>5176.5200000000004</v>
      </c>
      <c r="AD12935" s="209" t="s">
        <v>26856</v>
      </c>
      <c r="AE12935" s="210">
        <v>2721</v>
      </c>
      <c r="AF12935" s="93"/>
      <c r="AG12935" s="93"/>
      <c r="AH12935" s="93"/>
    </row>
    <row r="12936" spans="21:34" x14ac:dyDescent="0.3">
      <c r="U12936" s="311" t="s">
        <v>14010</v>
      </c>
      <c r="V12936" s="312">
        <v>98556.86</v>
      </c>
      <c r="X12936" s="267" t="s">
        <v>39480</v>
      </c>
      <c r="Y12936" s="268">
        <v>14820.64</v>
      </c>
      <c r="AA12936" s="229" t="s">
        <v>27378</v>
      </c>
      <c r="AB12936" s="230">
        <v>5765.61</v>
      </c>
      <c r="AD12936" s="209" t="s">
        <v>26857</v>
      </c>
      <c r="AE12936" s="210">
        <v>759</v>
      </c>
      <c r="AF12936" s="93"/>
      <c r="AG12936" s="93"/>
      <c r="AH12936" s="93"/>
    </row>
    <row r="12937" spans="21:34" x14ac:dyDescent="0.3">
      <c r="U12937" s="311" t="s">
        <v>25221</v>
      </c>
      <c r="V12937" s="312">
        <v>243910.38</v>
      </c>
      <c r="X12937" s="267" t="s">
        <v>42930</v>
      </c>
      <c r="Y12937" s="268">
        <v>2587.67</v>
      </c>
      <c r="AA12937" s="229" t="s">
        <v>50403</v>
      </c>
      <c r="AB12937" s="230">
        <v>17590.79</v>
      </c>
      <c r="AD12937" s="209" t="s">
        <v>26858</v>
      </c>
      <c r="AE12937" s="210">
        <v>3638.38</v>
      </c>
      <c r="AF12937" s="93"/>
      <c r="AG12937" s="93"/>
      <c r="AH12937" s="93"/>
    </row>
    <row r="12938" spans="21:34" x14ac:dyDescent="0.3">
      <c r="U12938" s="311" t="s">
        <v>32555</v>
      </c>
      <c r="V12938" s="312">
        <v>80976.990000000005</v>
      </c>
      <c r="X12938" s="267" t="s">
        <v>39481</v>
      </c>
      <c r="Y12938" s="268">
        <v>189582.38</v>
      </c>
      <c r="AA12938" s="229" t="s">
        <v>50404</v>
      </c>
      <c r="AB12938" s="230">
        <v>11880.4</v>
      </c>
      <c r="AD12938" s="209" t="s">
        <v>26859</v>
      </c>
      <c r="AE12938" s="210">
        <v>454.62</v>
      </c>
      <c r="AF12938" s="93"/>
      <c r="AG12938" s="93"/>
      <c r="AH12938" s="93"/>
    </row>
    <row r="12939" spans="21:34" x14ac:dyDescent="0.3">
      <c r="U12939" s="311" t="s">
        <v>69597</v>
      </c>
      <c r="V12939" s="312">
        <v>29598</v>
      </c>
      <c r="X12939" s="267" t="s">
        <v>59219</v>
      </c>
      <c r="Y12939" s="268">
        <v>295085.17</v>
      </c>
      <c r="AA12939" s="229" t="s">
        <v>53711</v>
      </c>
      <c r="AB12939" s="230">
        <v>13630.91</v>
      </c>
      <c r="AD12939" s="209" t="s">
        <v>26860</v>
      </c>
      <c r="AE12939" s="210">
        <v>2000</v>
      </c>
      <c r="AF12939" s="93"/>
      <c r="AG12939" s="93"/>
      <c r="AH12939" s="93"/>
    </row>
    <row r="12940" spans="21:34" x14ac:dyDescent="0.3">
      <c r="U12940" s="311" t="s">
        <v>14011</v>
      </c>
      <c r="V12940" s="312">
        <v>147186.14000000001</v>
      </c>
      <c r="X12940" s="267" t="s">
        <v>35676</v>
      </c>
      <c r="Y12940" s="268">
        <v>21284.84</v>
      </c>
      <c r="AA12940" s="229" t="s">
        <v>27381</v>
      </c>
      <c r="AB12940" s="230">
        <v>71.349999999999994</v>
      </c>
      <c r="AD12940" s="209" t="s">
        <v>26861</v>
      </c>
      <c r="AE12940" s="210">
        <v>19900.05</v>
      </c>
      <c r="AF12940" s="93"/>
      <c r="AG12940" s="93"/>
      <c r="AH12940" s="93"/>
    </row>
    <row r="12941" spans="21:34" x14ac:dyDescent="0.3">
      <c r="U12941" s="311" t="s">
        <v>35399</v>
      </c>
      <c r="V12941" s="312">
        <v>16367.47</v>
      </c>
      <c r="X12941" s="267" t="s">
        <v>34135</v>
      </c>
      <c r="Y12941" s="268">
        <v>35280</v>
      </c>
      <c r="AA12941" s="229" t="s">
        <v>50405</v>
      </c>
      <c r="AB12941" s="230">
        <v>39244.54</v>
      </c>
      <c r="AD12941" s="209" t="s">
        <v>26862</v>
      </c>
      <c r="AE12941" s="210">
        <v>849.95</v>
      </c>
      <c r="AF12941" s="93"/>
      <c r="AG12941" s="93"/>
      <c r="AH12941" s="93"/>
    </row>
    <row r="12942" spans="21:34" x14ac:dyDescent="0.3">
      <c r="U12942" s="311" t="s">
        <v>25223</v>
      </c>
      <c r="V12942" s="312">
        <v>9840</v>
      </c>
      <c r="X12942" s="267" t="s">
        <v>53765</v>
      </c>
      <c r="Y12942" s="268">
        <v>195.96</v>
      </c>
      <c r="AA12942" s="229" t="s">
        <v>27382</v>
      </c>
      <c r="AB12942" s="230">
        <v>2978.24</v>
      </c>
      <c r="AD12942" s="209" t="s">
        <v>26863</v>
      </c>
      <c r="AE12942" s="210">
        <v>10500</v>
      </c>
      <c r="AF12942" s="93"/>
      <c r="AG12942" s="93"/>
      <c r="AH12942" s="93"/>
    </row>
    <row r="12943" spans="21:34" x14ac:dyDescent="0.3">
      <c r="U12943" s="311" t="s">
        <v>69598</v>
      </c>
      <c r="V12943" s="312">
        <v>49200</v>
      </c>
      <c r="X12943" s="267" t="s">
        <v>59220</v>
      </c>
      <c r="Y12943" s="268">
        <v>305.01</v>
      </c>
      <c r="AA12943" s="229" t="s">
        <v>27383</v>
      </c>
      <c r="AB12943" s="230">
        <v>6679.01</v>
      </c>
      <c r="AD12943" s="209" t="s">
        <v>26864</v>
      </c>
      <c r="AE12943" s="210">
        <v>803.25</v>
      </c>
      <c r="AF12943" s="93"/>
      <c r="AG12943" s="93"/>
      <c r="AH12943" s="93"/>
    </row>
    <row r="12944" spans="21:34" x14ac:dyDescent="0.3">
      <c r="U12944" s="311" t="s">
        <v>48515</v>
      </c>
      <c r="V12944" s="312">
        <v>8101.87</v>
      </c>
      <c r="X12944" s="267" t="s">
        <v>53766</v>
      </c>
      <c r="Y12944" s="268">
        <v>3334.95</v>
      </c>
      <c r="AA12944" s="229" t="s">
        <v>53712</v>
      </c>
      <c r="AB12944" s="230">
        <v>1475.52</v>
      </c>
      <c r="AD12944" s="209" t="s">
        <v>26865</v>
      </c>
      <c r="AE12944" s="210">
        <v>484.08</v>
      </c>
      <c r="AF12944" s="93"/>
      <c r="AG12944" s="93"/>
      <c r="AH12944" s="93"/>
    </row>
    <row r="12945" spans="21:34" x14ac:dyDescent="0.3">
      <c r="U12945" s="311" t="s">
        <v>49398</v>
      </c>
      <c r="V12945" s="312">
        <v>23952.52</v>
      </c>
      <c r="X12945" s="267" t="s">
        <v>56585</v>
      </c>
      <c r="Y12945" s="268">
        <v>8999.91</v>
      </c>
      <c r="AA12945" s="229" t="s">
        <v>27385</v>
      </c>
      <c r="AB12945" s="230">
        <v>8936.7800000000007</v>
      </c>
      <c r="AD12945" s="209" t="s">
        <v>26866</v>
      </c>
      <c r="AE12945" s="210">
        <v>20658.97</v>
      </c>
      <c r="AF12945" s="93"/>
      <c r="AG12945" s="93"/>
      <c r="AH12945" s="93"/>
    </row>
    <row r="12946" spans="21:34" x14ac:dyDescent="0.3">
      <c r="U12946" s="311" t="s">
        <v>47569</v>
      </c>
      <c r="V12946" s="312">
        <v>20004.95</v>
      </c>
      <c r="X12946" s="267" t="s">
        <v>55418</v>
      </c>
      <c r="Y12946" s="268">
        <v>688.51</v>
      </c>
      <c r="AA12946" s="229" t="s">
        <v>35642</v>
      </c>
      <c r="AB12946" s="230">
        <v>114864.14</v>
      </c>
      <c r="AD12946" s="209" t="s">
        <v>26867</v>
      </c>
      <c r="AE12946" s="210">
        <v>6418.38</v>
      </c>
      <c r="AF12946" s="93"/>
      <c r="AG12946" s="93"/>
      <c r="AH12946" s="93"/>
    </row>
    <row r="12947" spans="21:34" x14ac:dyDescent="0.3">
      <c r="U12947" s="311" t="s">
        <v>60099</v>
      </c>
      <c r="V12947" s="312">
        <v>2674.51</v>
      </c>
      <c r="X12947" s="267" t="s">
        <v>55419</v>
      </c>
      <c r="Y12947" s="268">
        <v>2204.98</v>
      </c>
      <c r="AA12947" s="229" t="s">
        <v>27386</v>
      </c>
      <c r="AB12947" s="230">
        <v>167414.38</v>
      </c>
      <c r="AD12947" s="209" t="s">
        <v>26868</v>
      </c>
      <c r="AE12947" s="210">
        <v>1304.57</v>
      </c>
      <c r="AF12947" s="93"/>
      <c r="AG12947" s="93"/>
      <c r="AH12947" s="93"/>
    </row>
    <row r="12948" spans="21:34" x14ac:dyDescent="0.3">
      <c r="U12948" s="311" t="s">
        <v>25225</v>
      </c>
      <c r="V12948" s="312">
        <v>2005.83</v>
      </c>
      <c r="X12948" s="267" t="s">
        <v>61599</v>
      </c>
      <c r="Y12948" s="268">
        <v>-5414.25</v>
      </c>
      <c r="AA12948" s="229" t="s">
        <v>47254</v>
      </c>
      <c r="AB12948" s="230">
        <v>1556.69</v>
      </c>
      <c r="AD12948" s="209" t="s">
        <v>26869</v>
      </c>
      <c r="AE12948" s="210">
        <v>9573</v>
      </c>
      <c r="AF12948" s="93"/>
      <c r="AG12948" s="93"/>
      <c r="AH12948" s="93"/>
    </row>
    <row r="12949" spans="21:34" x14ac:dyDescent="0.3">
      <c r="U12949" s="311" t="s">
        <v>54493</v>
      </c>
      <c r="V12949" s="312">
        <v>287342.33</v>
      </c>
      <c r="X12949" s="267" t="s">
        <v>59221</v>
      </c>
      <c r="Y12949" s="268">
        <v>714.31</v>
      </c>
      <c r="AA12949" s="229" t="s">
        <v>27387</v>
      </c>
      <c r="AB12949" s="230">
        <v>14165.2</v>
      </c>
      <c r="AD12949" s="209" t="s">
        <v>26870</v>
      </c>
      <c r="AE12949" s="210">
        <v>113746.39</v>
      </c>
      <c r="AF12949" s="93"/>
      <c r="AG12949" s="93"/>
      <c r="AH12949" s="93"/>
    </row>
    <row r="12950" spans="21:34" x14ac:dyDescent="0.3">
      <c r="U12950" s="311" t="s">
        <v>14012</v>
      </c>
      <c r="V12950" s="312">
        <v>419516.54</v>
      </c>
      <c r="X12950" s="267" t="s">
        <v>59222</v>
      </c>
      <c r="Y12950" s="268">
        <v>1111.82</v>
      </c>
      <c r="AA12950" s="229" t="s">
        <v>35643</v>
      </c>
      <c r="AB12950" s="230">
        <v>57608</v>
      </c>
      <c r="AD12950" s="209" t="s">
        <v>26871</v>
      </c>
      <c r="AE12950" s="210">
        <v>2873</v>
      </c>
      <c r="AF12950" s="93"/>
      <c r="AG12950" s="93"/>
      <c r="AH12950" s="93"/>
    </row>
    <row r="12951" spans="21:34" x14ac:dyDescent="0.3">
      <c r="U12951" s="311" t="s">
        <v>69599</v>
      </c>
      <c r="V12951" s="312">
        <v>2068.88</v>
      </c>
      <c r="X12951" s="267" t="s">
        <v>58888</v>
      </c>
      <c r="Y12951" s="268">
        <v>262.98</v>
      </c>
      <c r="AA12951" s="229" t="s">
        <v>27388</v>
      </c>
      <c r="AB12951" s="230">
        <v>158722.15</v>
      </c>
      <c r="AD12951" s="209" t="s">
        <v>26872</v>
      </c>
      <c r="AE12951" s="210">
        <v>8883.15</v>
      </c>
      <c r="AF12951" s="93"/>
      <c r="AG12951" s="93"/>
      <c r="AH12951" s="93"/>
    </row>
    <row r="12952" spans="21:34" x14ac:dyDescent="0.3">
      <c r="U12952" s="311" t="s">
        <v>25226</v>
      </c>
      <c r="V12952" s="312">
        <v>27929.54</v>
      </c>
      <c r="X12952" s="267" t="s">
        <v>60736</v>
      </c>
      <c r="Y12952" s="268">
        <v>77700.070000000007</v>
      </c>
      <c r="AA12952" s="229" t="s">
        <v>36694</v>
      </c>
      <c r="AB12952" s="230">
        <v>111715.78</v>
      </c>
      <c r="AD12952" s="209" t="s">
        <v>26873</v>
      </c>
      <c r="AE12952" s="210">
        <v>25012.04</v>
      </c>
      <c r="AF12952" s="93"/>
      <c r="AG12952" s="93"/>
      <c r="AH12952" s="93"/>
    </row>
    <row r="12953" spans="21:34" x14ac:dyDescent="0.3">
      <c r="U12953" s="311" t="s">
        <v>69600</v>
      </c>
      <c r="V12953" s="312">
        <v>442.48</v>
      </c>
      <c r="X12953" s="267" t="s">
        <v>62244</v>
      </c>
      <c r="Y12953" s="268">
        <v>4381.8599999999997</v>
      </c>
      <c r="AA12953" s="229" t="s">
        <v>49151</v>
      </c>
      <c r="AB12953" s="230">
        <v>578.27</v>
      </c>
      <c r="AD12953" s="209" t="s">
        <v>26874</v>
      </c>
      <c r="AE12953" s="210">
        <v>728.8</v>
      </c>
      <c r="AF12953" s="93"/>
      <c r="AG12953" s="93"/>
      <c r="AH12953" s="93"/>
    </row>
    <row r="12954" spans="21:34" x14ac:dyDescent="0.3">
      <c r="U12954" s="311" t="s">
        <v>54495</v>
      </c>
      <c r="V12954" s="312">
        <v>19904.47</v>
      </c>
      <c r="X12954" s="267" t="s">
        <v>60737</v>
      </c>
      <c r="Y12954" s="268">
        <v>6115.94</v>
      </c>
      <c r="AA12954" s="229" t="s">
        <v>27389</v>
      </c>
      <c r="AB12954" s="230">
        <v>3488.92</v>
      </c>
      <c r="AD12954" s="209" t="s">
        <v>26875</v>
      </c>
      <c r="AE12954" s="210">
        <v>152322.16</v>
      </c>
      <c r="AF12954" s="93"/>
      <c r="AG12954" s="93"/>
      <c r="AH12954" s="93"/>
    </row>
    <row r="12955" spans="21:34" x14ac:dyDescent="0.3">
      <c r="U12955" s="311" t="s">
        <v>25227</v>
      </c>
      <c r="V12955" s="312">
        <v>141518.48000000001</v>
      </c>
      <c r="X12955" s="267" t="s">
        <v>60738</v>
      </c>
      <c r="Y12955" s="268">
        <v>20110.099999999999</v>
      </c>
      <c r="AA12955" s="229" t="s">
        <v>27390</v>
      </c>
      <c r="AB12955" s="230">
        <v>5618.42</v>
      </c>
      <c r="AD12955" s="209" t="s">
        <v>26876</v>
      </c>
      <c r="AE12955" s="210">
        <v>13860</v>
      </c>
      <c r="AF12955" s="93"/>
      <c r="AG12955" s="93"/>
      <c r="AH12955" s="93"/>
    </row>
    <row r="12956" spans="21:34" x14ac:dyDescent="0.3">
      <c r="U12956" s="311" t="s">
        <v>46137</v>
      </c>
      <c r="V12956" s="312">
        <v>-12094.67</v>
      </c>
      <c r="X12956" s="267" t="s">
        <v>61600</v>
      </c>
      <c r="Y12956" s="268">
        <v>11699.2</v>
      </c>
      <c r="AA12956" s="229" t="s">
        <v>27391</v>
      </c>
      <c r="AB12956" s="230">
        <v>14811.01</v>
      </c>
      <c r="AD12956" s="209" t="s">
        <v>26877</v>
      </c>
      <c r="AE12956" s="210">
        <v>5837.85</v>
      </c>
      <c r="AF12956" s="93"/>
      <c r="AG12956" s="93"/>
      <c r="AH12956" s="93"/>
    </row>
    <row r="12957" spans="21:34" x14ac:dyDescent="0.3">
      <c r="U12957" s="311" t="s">
        <v>50742</v>
      </c>
      <c r="V12957" s="312">
        <v>255832.51</v>
      </c>
      <c r="X12957" s="267" t="s">
        <v>63377</v>
      </c>
      <c r="Y12957" s="268">
        <v>580.4</v>
      </c>
      <c r="AA12957" s="229" t="s">
        <v>27392</v>
      </c>
      <c r="AB12957" s="230">
        <v>296468.18</v>
      </c>
      <c r="AD12957" s="209" t="s">
        <v>26878</v>
      </c>
      <c r="AE12957" s="210">
        <v>446.62</v>
      </c>
      <c r="AF12957" s="93"/>
      <c r="AG12957" s="93"/>
      <c r="AH12957" s="93"/>
    </row>
    <row r="12958" spans="21:34" x14ac:dyDescent="0.3">
      <c r="U12958" s="311" t="s">
        <v>56841</v>
      </c>
      <c r="V12958" s="312">
        <v>120105.95</v>
      </c>
      <c r="X12958" s="267" t="s">
        <v>60739</v>
      </c>
      <c r="Y12958" s="268">
        <v>10000</v>
      </c>
      <c r="AA12958" s="229" t="s">
        <v>45576</v>
      </c>
      <c r="AB12958" s="230">
        <v>14332.4</v>
      </c>
      <c r="AD12958" s="209" t="s">
        <v>26879</v>
      </c>
      <c r="AE12958" s="210">
        <v>1265.6600000000001</v>
      </c>
      <c r="AF12958" s="93"/>
      <c r="AG12958" s="93"/>
      <c r="AH12958" s="93"/>
    </row>
    <row r="12959" spans="21:34" x14ac:dyDescent="0.3">
      <c r="U12959" s="311" t="s">
        <v>56842</v>
      </c>
      <c r="V12959" s="312">
        <v>64868.79</v>
      </c>
      <c r="X12959" s="267" t="s">
        <v>64905</v>
      </c>
      <c r="Y12959" s="268">
        <v>7639.22</v>
      </c>
      <c r="AA12959" s="229" t="s">
        <v>47255</v>
      </c>
      <c r="AB12959" s="230">
        <v>325.58999999999997</v>
      </c>
      <c r="AD12959" s="209" t="s">
        <v>26880</v>
      </c>
      <c r="AE12959" s="210">
        <v>21988.89</v>
      </c>
      <c r="AF12959" s="93"/>
      <c r="AG12959" s="93"/>
      <c r="AH12959" s="93"/>
    </row>
    <row r="12960" spans="21:34" x14ac:dyDescent="0.3">
      <c r="U12960" s="311" t="s">
        <v>46139</v>
      </c>
      <c r="V12960" s="312">
        <v>33234.370000000003</v>
      </c>
      <c r="X12960" s="267" t="s">
        <v>63378</v>
      </c>
      <c r="Y12960" s="268">
        <v>26000</v>
      </c>
      <c r="AA12960" s="229" t="s">
        <v>40622</v>
      </c>
      <c r="AB12960" s="230">
        <v>6981.7</v>
      </c>
      <c r="AD12960" s="209" t="s">
        <v>26881</v>
      </c>
      <c r="AE12960" s="210">
        <v>238195</v>
      </c>
      <c r="AF12960" s="93"/>
      <c r="AG12960" s="93"/>
      <c r="AH12960" s="93"/>
    </row>
    <row r="12961" spans="21:34" x14ac:dyDescent="0.3">
      <c r="U12961" s="311" t="s">
        <v>55641</v>
      </c>
      <c r="V12961" s="312">
        <v>7677.28</v>
      </c>
      <c r="X12961" s="267" t="s">
        <v>64906</v>
      </c>
      <c r="Y12961" s="268">
        <v>1300</v>
      </c>
      <c r="AA12961" s="229" t="s">
        <v>27393</v>
      </c>
      <c r="AB12961" s="230">
        <v>73672.14</v>
      </c>
      <c r="AD12961" s="209" t="s">
        <v>14170</v>
      </c>
      <c r="AE12961" s="210">
        <v>23287.68</v>
      </c>
      <c r="AF12961" s="93"/>
      <c r="AG12961" s="93"/>
      <c r="AH12961" s="93"/>
    </row>
    <row r="12962" spans="21:34" x14ac:dyDescent="0.3">
      <c r="U12962" s="311" t="s">
        <v>14019</v>
      </c>
      <c r="V12962" s="312">
        <v>35627.14</v>
      </c>
      <c r="X12962" s="267" t="s">
        <v>63379</v>
      </c>
      <c r="Y12962" s="268">
        <v>1941.5</v>
      </c>
      <c r="AA12962" s="229" t="s">
        <v>35644</v>
      </c>
      <c r="AB12962" s="230">
        <v>78421.279999999999</v>
      </c>
      <c r="AD12962" s="209" t="s">
        <v>14171</v>
      </c>
      <c r="AE12962" s="210">
        <v>6601.89</v>
      </c>
      <c r="AF12962" s="93"/>
      <c r="AG12962" s="93"/>
      <c r="AH12962" s="93"/>
    </row>
    <row r="12963" spans="21:34" x14ac:dyDescent="0.3">
      <c r="U12963" s="311" t="s">
        <v>55642</v>
      </c>
      <c r="V12963" s="312">
        <v>2650.21</v>
      </c>
      <c r="X12963" s="267" t="s">
        <v>63380</v>
      </c>
      <c r="Y12963" s="268">
        <v>6688.5</v>
      </c>
      <c r="AA12963" s="229" t="s">
        <v>35645</v>
      </c>
      <c r="AB12963" s="230">
        <v>41526.1</v>
      </c>
      <c r="AD12963" s="209" t="s">
        <v>26882</v>
      </c>
      <c r="AE12963" s="210">
        <v>16368.86</v>
      </c>
      <c r="AF12963" s="93"/>
      <c r="AG12963" s="93"/>
      <c r="AH12963" s="93"/>
    </row>
    <row r="12964" spans="21:34" x14ac:dyDescent="0.3">
      <c r="U12964" s="311" t="s">
        <v>62906</v>
      </c>
      <c r="V12964" s="312">
        <v>3233.24</v>
      </c>
      <c r="X12964" s="267" t="s">
        <v>63381</v>
      </c>
      <c r="Y12964" s="268">
        <v>2924.8</v>
      </c>
      <c r="AA12964" s="229" t="s">
        <v>42917</v>
      </c>
      <c r="AB12964" s="230">
        <v>161.04</v>
      </c>
      <c r="AD12964" s="209" t="s">
        <v>26883</v>
      </c>
      <c r="AE12964" s="210">
        <v>26935.88</v>
      </c>
      <c r="AF12964" s="93"/>
      <c r="AG12964" s="93"/>
      <c r="AH12964" s="93"/>
    </row>
    <row r="12965" spans="21:34" x14ac:dyDescent="0.3">
      <c r="U12965" s="311" t="s">
        <v>62907</v>
      </c>
      <c r="V12965" s="312">
        <v>163.15</v>
      </c>
      <c r="X12965" s="267" t="s">
        <v>64907</v>
      </c>
      <c r="Y12965" s="268">
        <v>2283.11</v>
      </c>
      <c r="AA12965" s="229" t="s">
        <v>27394</v>
      </c>
      <c r="AB12965" s="230">
        <v>59337.34</v>
      </c>
      <c r="AD12965" s="209" t="s">
        <v>26884</v>
      </c>
      <c r="AE12965" s="210">
        <v>51390</v>
      </c>
      <c r="AF12965" s="93"/>
      <c r="AG12965" s="93"/>
      <c r="AH12965" s="93"/>
    </row>
    <row r="12966" spans="21:34" x14ac:dyDescent="0.3">
      <c r="U12966" s="311" t="s">
        <v>25240</v>
      </c>
      <c r="V12966" s="312">
        <v>501130.35</v>
      </c>
      <c r="X12966" s="267" t="s">
        <v>59223</v>
      </c>
      <c r="Y12966" s="268">
        <v>2502.19</v>
      </c>
      <c r="AA12966" s="229" t="s">
        <v>36695</v>
      </c>
      <c r="AB12966" s="230">
        <v>82.88</v>
      </c>
      <c r="AD12966" s="209" t="s">
        <v>26885</v>
      </c>
      <c r="AE12966" s="210">
        <v>1491.7</v>
      </c>
      <c r="AF12966" s="93"/>
      <c r="AG12966" s="93"/>
      <c r="AH12966" s="93"/>
    </row>
    <row r="12967" spans="21:34" x14ac:dyDescent="0.3">
      <c r="U12967" s="311" t="s">
        <v>25241</v>
      </c>
      <c r="V12967" s="312">
        <v>139818.1</v>
      </c>
      <c r="X12967" s="267" t="s">
        <v>64908</v>
      </c>
      <c r="Y12967" s="268">
        <v>147.03</v>
      </c>
      <c r="AA12967" s="229" t="s">
        <v>53713</v>
      </c>
      <c r="AB12967" s="230">
        <v>641280.06999999995</v>
      </c>
      <c r="AD12967" s="209" t="s">
        <v>26886</v>
      </c>
      <c r="AE12967" s="210">
        <v>39292.49</v>
      </c>
      <c r="AF12967" s="93"/>
      <c r="AG12967" s="93"/>
      <c r="AH12967" s="93"/>
    </row>
    <row r="12968" spans="21:34" x14ac:dyDescent="0.3">
      <c r="U12968" s="311" t="s">
        <v>25334</v>
      </c>
      <c r="V12968" s="312">
        <v>470610.45</v>
      </c>
      <c r="X12968" s="267" t="s">
        <v>64909</v>
      </c>
      <c r="Y12968" s="268">
        <v>228.85</v>
      </c>
      <c r="AA12968" s="229" t="s">
        <v>34114</v>
      </c>
      <c r="AB12968" s="230">
        <v>123059.43</v>
      </c>
      <c r="AD12968" s="209" t="s">
        <v>26887</v>
      </c>
      <c r="AE12968" s="210">
        <v>18145.75</v>
      </c>
      <c r="AF12968" s="93"/>
      <c r="AG12968" s="93"/>
      <c r="AH12968" s="93"/>
    </row>
    <row r="12969" spans="21:34" x14ac:dyDescent="0.3">
      <c r="U12969" s="311" t="s">
        <v>43326</v>
      </c>
      <c r="V12969" s="312">
        <v>125004.45</v>
      </c>
      <c r="X12969" s="267" t="s">
        <v>55420</v>
      </c>
      <c r="Y12969" s="268">
        <v>84827</v>
      </c>
      <c r="AA12969" s="229" t="s">
        <v>27396</v>
      </c>
      <c r="AB12969" s="230">
        <v>1160002.52</v>
      </c>
      <c r="AD12969" s="209" t="s">
        <v>26888</v>
      </c>
      <c r="AE12969" s="210">
        <v>3200.96</v>
      </c>
      <c r="AF12969" s="93"/>
      <c r="AG12969" s="93"/>
      <c r="AH12969" s="93"/>
    </row>
    <row r="12970" spans="21:34" x14ac:dyDescent="0.3">
      <c r="U12970" s="311" t="s">
        <v>25340</v>
      </c>
      <c r="V12970" s="312">
        <v>209695.94</v>
      </c>
      <c r="X12970" s="267" t="s">
        <v>55421</v>
      </c>
      <c r="Y12970" s="268">
        <v>26523</v>
      </c>
      <c r="AA12970" s="229" t="s">
        <v>34115</v>
      </c>
      <c r="AB12970" s="230">
        <v>693558.89</v>
      </c>
      <c r="AD12970" s="209" t="s">
        <v>26889</v>
      </c>
      <c r="AE12970" s="210">
        <v>2583.37</v>
      </c>
      <c r="AF12970" s="93"/>
      <c r="AG12970" s="93"/>
      <c r="AH12970" s="93"/>
    </row>
    <row r="12971" spans="21:34" x14ac:dyDescent="0.3">
      <c r="U12971" s="311" t="s">
        <v>25341</v>
      </c>
      <c r="V12971" s="312">
        <v>5553.46</v>
      </c>
      <c r="X12971" s="267" t="s">
        <v>64910</v>
      </c>
      <c r="Y12971" s="268">
        <v>3500</v>
      </c>
      <c r="AA12971" s="229" t="s">
        <v>34116</v>
      </c>
      <c r="AB12971" s="230">
        <v>108467.03</v>
      </c>
      <c r="AD12971" s="209" t="s">
        <v>26890</v>
      </c>
      <c r="AE12971" s="210">
        <v>4836.58</v>
      </c>
      <c r="AF12971" s="93"/>
      <c r="AG12971" s="93"/>
      <c r="AH12971" s="93"/>
    </row>
    <row r="12972" spans="21:34" x14ac:dyDescent="0.3">
      <c r="U12972" s="311" t="s">
        <v>25342</v>
      </c>
      <c r="V12972" s="312">
        <v>11570</v>
      </c>
      <c r="X12972" s="267" t="s">
        <v>64911</v>
      </c>
      <c r="Y12972" s="268">
        <v>267.75</v>
      </c>
      <c r="AA12972" s="229" t="s">
        <v>35646</v>
      </c>
      <c r="AB12972" s="230">
        <v>1930440.69</v>
      </c>
      <c r="AD12972" s="209" t="s">
        <v>26891</v>
      </c>
      <c r="AE12972" s="210">
        <v>13706.65</v>
      </c>
      <c r="AF12972" s="93"/>
      <c r="AG12972" s="93"/>
      <c r="AH12972" s="93"/>
    </row>
    <row r="12973" spans="21:34" x14ac:dyDescent="0.3">
      <c r="U12973" s="311" t="s">
        <v>14032</v>
      </c>
      <c r="V12973" s="312">
        <v>70494.03</v>
      </c>
      <c r="X12973" s="267" t="s">
        <v>64912</v>
      </c>
      <c r="Y12973" s="268">
        <v>857.5</v>
      </c>
      <c r="AA12973" s="229" t="s">
        <v>36696</v>
      </c>
      <c r="AB12973" s="230">
        <v>-161.09</v>
      </c>
      <c r="AD12973" s="209" t="s">
        <v>26892</v>
      </c>
      <c r="AE12973" s="210">
        <v>160035.23000000001</v>
      </c>
      <c r="AF12973" s="93"/>
      <c r="AG12973" s="93"/>
      <c r="AH12973" s="93"/>
    </row>
    <row r="12974" spans="21:34" x14ac:dyDescent="0.3">
      <c r="U12974" s="311" t="s">
        <v>25345</v>
      </c>
      <c r="V12974" s="312">
        <v>11325</v>
      </c>
      <c r="X12974" s="267" t="s">
        <v>64913</v>
      </c>
      <c r="Y12974" s="268">
        <v>271.77999999999997</v>
      </c>
      <c r="AA12974" s="229" t="s">
        <v>48247</v>
      </c>
      <c r="AB12974" s="230">
        <v>151337.48000000001</v>
      </c>
      <c r="AD12974" s="209" t="s">
        <v>26893</v>
      </c>
      <c r="AE12974" s="210">
        <v>371.4</v>
      </c>
      <c r="AF12974" s="93"/>
      <c r="AG12974" s="93"/>
      <c r="AH12974" s="93"/>
    </row>
    <row r="12975" spans="21:34" x14ac:dyDescent="0.3">
      <c r="U12975" s="311" t="s">
        <v>35408</v>
      </c>
      <c r="V12975" s="312">
        <v>5498100</v>
      </c>
      <c r="X12975" s="267" t="s">
        <v>64914</v>
      </c>
      <c r="Y12975" s="268">
        <v>423.03</v>
      </c>
      <c r="AA12975" s="229" t="s">
        <v>53714</v>
      </c>
      <c r="AB12975" s="230">
        <v>4123.25</v>
      </c>
      <c r="AD12975" s="209" t="s">
        <v>26894</v>
      </c>
      <c r="AE12975" s="210">
        <v>25907</v>
      </c>
      <c r="AF12975" s="93"/>
      <c r="AG12975" s="93"/>
      <c r="AH12975" s="93"/>
    </row>
    <row r="12976" spans="21:34" x14ac:dyDescent="0.3">
      <c r="U12976" s="311" t="s">
        <v>40866</v>
      </c>
      <c r="V12976" s="312">
        <v>63042.52</v>
      </c>
      <c r="X12976" s="267" t="s">
        <v>60740</v>
      </c>
      <c r="Y12976" s="268">
        <v>11800.98</v>
      </c>
      <c r="AA12976" s="229" t="s">
        <v>42918</v>
      </c>
      <c r="AB12976" s="230">
        <v>43018.2</v>
      </c>
      <c r="AD12976" s="209" t="s">
        <v>26895</v>
      </c>
      <c r="AE12976" s="210">
        <v>26952.5</v>
      </c>
      <c r="AF12976" s="93"/>
      <c r="AG12976" s="93"/>
      <c r="AH12976" s="93"/>
    </row>
    <row r="12977" spans="21:34" x14ac:dyDescent="0.3">
      <c r="U12977" s="311" t="s">
        <v>69601</v>
      </c>
      <c r="V12977" s="312">
        <v>798.44</v>
      </c>
      <c r="X12977" s="267" t="s">
        <v>60741</v>
      </c>
      <c r="Y12977" s="268">
        <v>893.23</v>
      </c>
      <c r="AA12977" s="229" t="s">
        <v>42919</v>
      </c>
      <c r="AB12977" s="230">
        <v>3291.01</v>
      </c>
      <c r="AD12977" s="209" t="s">
        <v>26896</v>
      </c>
      <c r="AE12977" s="210">
        <v>50253.5</v>
      </c>
      <c r="AF12977" s="93"/>
      <c r="AG12977" s="93"/>
      <c r="AH12977" s="93"/>
    </row>
    <row r="12978" spans="21:34" x14ac:dyDescent="0.3">
      <c r="U12978" s="311" t="s">
        <v>25349</v>
      </c>
      <c r="V12978" s="312">
        <v>141266.85999999999</v>
      </c>
      <c r="X12978" s="267" t="s">
        <v>60742</v>
      </c>
      <c r="Y12978" s="268">
        <v>2891.28</v>
      </c>
      <c r="AA12978" s="229" t="s">
        <v>42920</v>
      </c>
      <c r="AB12978" s="230">
        <v>9398.1299999999992</v>
      </c>
      <c r="AD12978" s="209" t="s">
        <v>26897</v>
      </c>
      <c r="AE12978" s="210">
        <v>46490.41</v>
      </c>
      <c r="AF12978" s="93"/>
      <c r="AG12978" s="93"/>
      <c r="AH12978" s="93"/>
    </row>
    <row r="12979" spans="21:34" x14ac:dyDescent="0.3">
      <c r="U12979" s="311" t="s">
        <v>25350</v>
      </c>
      <c r="V12979" s="312">
        <v>12600</v>
      </c>
      <c r="X12979" s="267" t="s">
        <v>42931</v>
      </c>
      <c r="Y12979" s="268">
        <v>190</v>
      </c>
      <c r="AA12979" s="229" t="s">
        <v>53715</v>
      </c>
      <c r="AB12979" s="230">
        <v>5113.59</v>
      </c>
      <c r="AD12979" s="209" t="s">
        <v>26898</v>
      </c>
      <c r="AE12979" s="210">
        <v>631202.99</v>
      </c>
      <c r="AF12979" s="93"/>
      <c r="AG12979" s="93"/>
      <c r="AH12979" s="93"/>
    </row>
    <row r="12980" spans="21:34" x14ac:dyDescent="0.3">
      <c r="U12980" s="311" t="s">
        <v>25351</v>
      </c>
      <c r="V12980" s="312">
        <v>881490.87</v>
      </c>
      <c r="X12980" s="267" t="s">
        <v>27707</v>
      </c>
      <c r="Y12980" s="268">
        <v>7212.74</v>
      </c>
      <c r="AA12980" s="229" t="s">
        <v>53716</v>
      </c>
      <c r="AB12980" s="230">
        <v>41099.410000000003</v>
      </c>
      <c r="AD12980" s="209" t="s">
        <v>26899</v>
      </c>
      <c r="AE12980" s="210">
        <v>280796.5</v>
      </c>
      <c r="AF12980" s="93"/>
      <c r="AG12980" s="93"/>
      <c r="AH12980" s="93"/>
    </row>
    <row r="12981" spans="21:34" x14ac:dyDescent="0.3">
      <c r="U12981" s="311" t="s">
        <v>14035</v>
      </c>
      <c r="V12981" s="312">
        <v>564928.82999999996</v>
      </c>
      <c r="X12981" s="267" t="s">
        <v>27709</v>
      </c>
      <c r="Y12981" s="268">
        <v>17879</v>
      </c>
      <c r="AA12981" s="229" t="s">
        <v>35647</v>
      </c>
      <c r="AB12981" s="230">
        <v>47810</v>
      </c>
      <c r="AD12981" s="209" t="s">
        <v>26900</v>
      </c>
      <c r="AE12981" s="210">
        <v>122542.2</v>
      </c>
      <c r="AF12981" s="93"/>
      <c r="AG12981" s="93"/>
      <c r="AH12981" s="93"/>
    </row>
    <row r="12982" spans="21:34" x14ac:dyDescent="0.3">
      <c r="U12982" s="311" t="s">
        <v>14036</v>
      </c>
      <c r="V12982" s="312">
        <v>458005.62</v>
      </c>
      <c r="X12982" s="267" t="s">
        <v>53767</v>
      </c>
      <c r="Y12982" s="268">
        <v>972.69</v>
      </c>
      <c r="AA12982" s="229" t="s">
        <v>47256</v>
      </c>
      <c r="AB12982" s="230">
        <v>810</v>
      </c>
      <c r="AD12982" s="209" t="s">
        <v>26901</v>
      </c>
      <c r="AE12982" s="210">
        <v>694401.44</v>
      </c>
      <c r="AF12982" s="93"/>
      <c r="AG12982" s="93"/>
      <c r="AH12982" s="93"/>
    </row>
    <row r="12983" spans="21:34" x14ac:dyDescent="0.3">
      <c r="U12983" s="311" t="s">
        <v>14037</v>
      </c>
      <c r="V12983" s="312">
        <v>97410.7</v>
      </c>
      <c r="X12983" s="267" t="s">
        <v>56586</v>
      </c>
      <c r="Y12983" s="268">
        <v>5290.35</v>
      </c>
      <c r="AA12983" s="229" t="s">
        <v>53717</v>
      </c>
      <c r="AB12983" s="230">
        <v>9692.4699999999993</v>
      </c>
      <c r="AD12983" s="209" t="s">
        <v>26902</v>
      </c>
      <c r="AE12983" s="210">
        <v>119400</v>
      </c>
      <c r="AF12983" s="93"/>
      <c r="AG12983" s="93"/>
      <c r="AH12983" s="93"/>
    </row>
    <row r="12984" spans="21:34" x14ac:dyDescent="0.3">
      <c r="U12984" s="311" t="s">
        <v>25353</v>
      </c>
      <c r="V12984" s="312">
        <v>180088.08</v>
      </c>
      <c r="X12984" s="267" t="s">
        <v>50418</v>
      </c>
      <c r="Y12984" s="268">
        <v>17000</v>
      </c>
      <c r="AA12984" s="229" t="s">
        <v>35648</v>
      </c>
      <c r="AB12984" s="230">
        <v>121317.07</v>
      </c>
      <c r="AD12984" s="209" t="s">
        <v>26903</v>
      </c>
      <c r="AE12984" s="210">
        <v>9134.2800000000007</v>
      </c>
      <c r="AF12984" s="93"/>
      <c r="AG12984" s="93"/>
      <c r="AH12984" s="93"/>
    </row>
    <row r="12985" spans="21:34" x14ac:dyDescent="0.3">
      <c r="U12985" s="311" t="s">
        <v>25354</v>
      </c>
      <c r="V12985" s="312">
        <v>6045.8</v>
      </c>
      <c r="X12985" s="267" t="s">
        <v>59842</v>
      </c>
      <c r="Y12985" s="268">
        <v>1233.4000000000001</v>
      </c>
      <c r="AA12985" s="229" t="s">
        <v>39473</v>
      </c>
      <c r="AB12985" s="230">
        <v>30347.7</v>
      </c>
      <c r="AD12985" s="209" t="s">
        <v>26904</v>
      </c>
      <c r="AE12985" s="210">
        <v>25885.919999999998</v>
      </c>
      <c r="AF12985" s="93"/>
      <c r="AG12985" s="93"/>
      <c r="AH12985" s="93"/>
    </row>
    <row r="12986" spans="21:34" x14ac:dyDescent="0.3">
      <c r="U12986" s="311" t="s">
        <v>25357</v>
      </c>
      <c r="V12986" s="312">
        <v>142989.68</v>
      </c>
      <c r="X12986" s="267" t="s">
        <v>59843</v>
      </c>
      <c r="Y12986" s="268">
        <v>23203.119999999999</v>
      </c>
      <c r="AA12986" s="229" t="s">
        <v>53718</v>
      </c>
      <c r="AB12986" s="230">
        <v>13879.85</v>
      </c>
      <c r="AD12986" s="209" t="s">
        <v>26905</v>
      </c>
      <c r="AE12986" s="210">
        <v>4035</v>
      </c>
      <c r="AF12986" s="93"/>
      <c r="AG12986" s="93"/>
      <c r="AH12986" s="93"/>
    </row>
    <row r="12987" spans="21:34" x14ac:dyDescent="0.3">
      <c r="U12987" s="311" t="s">
        <v>50743</v>
      </c>
      <c r="V12987" s="312">
        <v>2103.23</v>
      </c>
      <c r="X12987" s="267" t="s">
        <v>53771</v>
      </c>
      <c r="Y12987" s="268">
        <v>1167.1500000000001</v>
      </c>
      <c r="AA12987" s="229" t="s">
        <v>40623</v>
      </c>
      <c r="AB12987" s="230">
        <v>1209057.3999999999</v>
      </c>
      <c r="AD12987" s="209" t="s">
        <v>26906</v>
      </c>
      <c r="AE12987" s="210">
        <v>771201.05</v>
      </c>
      <c r="AF12987" s="93"/>
      <c r="AG12987" s="93"/>
      <c r="AH12987" s="93"/>
    </row>
    <row r="12988" spans="21:34" x14ac:dyDescent="0.3">
      <c r="U12988" s="311" t="s">
        <v>55643</v>
      </c>
      <c r="V12988" s="312">
        <v>5763.91</v>
      </c>
      <c r="X12988" s="267" t="s">
        <v>36713</v>
      </c>
      <c r="Y12988" s="268">
        <v>15000</v>
      </c>
      <c r="AA12988" s="229" t="s">
        <v>49152</v>
      </c>
      <c r="AB12988" s="230">
        <v>18141.599999999999</v>
      </c>
      <c r="AD12988" s="209" t="s">
        <v>26907</v>
      </c>
      <c r="AE12988" s="210">
        <v>103062.8</v>
      </c>
      <c r="AF12988" s="93"/>
      <c r="AG12988" s="93"/>
      <c r="AH12988" s="93"/>
    </row>
    <row r="12989" spans="21:34" x14ac:dyDescent="0.3">
      <c r="U12989" s="311" t="s">
        <v>69602</v>
      </c>
      <c r="V12989" s="312">
        <v>87670</v>
      </c>
      <c r="X12989" s="267" t="s">
        <v>55422</v>
      </c>
      <c r="Y12989" s="268">
        <v>1164</v>
      </c>
      <c r="AA12989" s="229" t="s">
        <v>53719</v>
      </c>
      <c r="AB12989" s="230">
        <v>213081.06</v>
      </c>
      <c r="AD12989" s="209" t="s">
        <v>26908</v>
      </c>
      <c r="AE12989" s="210">
        <v>77788.91</v>
      </c>
      <c r="AF12989" s="93"/>
      <c r="AG12989" s="93"/>
      <c r="AH12989" s="93"/>
    </row>
    <row r="12990" spans="21:34" x14ac:dyDescent="0.3">
      <c r="U12990" s="311" t="s">
        <v>25358</v>
      </c>
      <c r="V12990" s="312">
        <v>1028166.28</v>
      </c>
      <c r="X12990" s="267" t="s">
        <v>55423</v>
      </c>
      <c r="Y12990" s="268">
        <v>7600</v>
      </c>
      <c r="AA12990" s="229" t="s">
        <v>53720</v>
      </c>
      <c r="AB12990" s="230">
        <v>507.7</v>
      </c>
      <c r="AD12990" s="209" t="s">
        <v>26909</v>
      </c>
      <c r="AE12990" s="210">
        <v>4491.18</v>
      </c>
      <c r="AF12990" s="93"/>
      <c r="AG12990" s="93"/>
      <c r="AH12990" s="93"/>
    </row>
    <row r="12991" spans="21:34" x14ac:dyDescent="0.3">
      <c r="U12991" s="311" t="s">
        <v>14038</v>
      </c>
      <c r="V12991" s="312">
        <v>167605.13</v>
      </c>
      <c r="X12991" s="267" t="s">
        <v>42934</v>
      </c>
      <c r="Y12991" s="268">
        <v>20120.759999999998</v>
      </c>
      <c r="AA12991" s="229" t="s">
        <v>35649</v>
      </c>
      <c r="AB12991" s="230">
        <v>125798.96</v>
      </c>
      <c r="AD12991" s="209" t="s">
        <v>26910</v>
      </c>
      <c r="AE12991" s="210">
        <v>42986.79</v>
      </c>
      <c r="AF12991" s="93"/>
      <c r="AG12991" s="93"/>
      <c r="AH12991" s="93"/>
    </row>
    <row r="12992" spans="21:34" x14ac:dyDescent="0.3">
      <c r="U12992" s="311" t="s">
        <v>25359</v>
      </c>
      <c r="V12992" s="312">
        <v>1244589.49</v>
      </c>
      <c r="X12992" s="267" t="s">
        <v>64915</v>
      </c>
      <c r="Y12992" s="268">
        <v>-4889.3</v>
      </c>
      <c r="AA12992" s="229" t="s">
        <v>35650</v>
      </c>
      <c r="AB12992" s="230">
        <v>352346.59</v>
      </c>
      <c r="AD12992" s="209" t="s">
        <v>26911</v>
      </c>
      <c r="AE12992" s="210">
        <v>12589.57</v>
      </c>
      <c r="AF12992" s="93"/>
      <c r="AG12992" s="93"/>
      <c r="AH12992" s="93"/>
    </row>
    <row r="12993" spans="21:34" x14ac:dyDescent="0.3">
      <c r="U12993" s="311" t="s">
        <v>62501</v>
      </c>
      <c r="V12993" s="312">
        <v>49986.81</v>
      </c>
      <c r="X12993" s="267" t="s">
        <v>47271</v>
      </c>
      <c r="Y12993" s="268">
        <v>65696.009999999995</v>
      </c>
      <c r="AA12993" s="229" t="s">
        <v>35651</v>
      </c>
      <c r="AB12993" s="230">
        <v>26019.279999999999</v>
      </c>
      <c r="AD12993" s="209" t="s">
        <v>26912</v>
      </c>
      <c r="AE12993" s="210">
        <v>24262.799999999999</v>
      </c>
      <c r="AF12993" s="93"/>
      <c r="AG12993" s="93"/>
      <c r="AH12993" s="93"/>
    </row>
    <row r="12994" spans="21:34" x14ac:dyDescent="0.3">
      <c r="U12994" s="311" t="s">
        <v>25361</v>
      </c>
      <c r="V12994" s="312">
        <v>3804.31</v>
      </c>
      <c r="X12994" s="267" t="s">
        <v>59844</v>
      </c>
      <c r="Y12994" s="268">
        <v>24189.42</v>
      </c>
      <c r="AA12994" s="229" t="s">
        <v>42921</v>
      </c>
      <c r="AB12994" s="230">
        <v>92.4</v>
      </c>
      <c r="AD12994" s="209" t="s">
        <v>26913</v>
      </c>
      <c r="AE12994" s="210">
        <v>17973.3</v>
      </c>
      <c r="AF12994" s="93"/>
      <c r="AG12994" s="93"/>
      <c r="AH12994" s="93"/>
    </row>
    <row r="12995" spans="21:34" x14ac:dyDescent="0.3">
      <c r="U12995" s="311" t="s">
        <v>35412</v>
      </c>
      <c r="V12995" s="312">
        <v>12958.34</v>
      </c>
      <c r="X12995" s="267" t="s">
        <v>42936</v>
      </c>
      <c r="Y12995" s="268">
        <v>24557.21</v>
      </c>
      <c r="AA12995" s="229" t="s">
        <v>42922</v>
      </c>
      <c r="AB12995" s="230">
        <v>114411.2</v>
      </c>
      <c r="AD12995" s="209" t="s">
        <v>26914</v>
      </c>
      <c r="AE12995" s="210">
        <v>80658.38</v>
      </c>
      <c r="AF12995" s="93"/>
      <c r="AG12995" s="93"/>
      <c r="AH12995" s="93"/>
    </row>
    <row r="12996" spans="21:34" x14ac:dyDescent="0.3">
      <c r="U12996" s="311" t="s">
        <v>25395</v>
      </c>
      <c r="V12996" s="312">
        <v>5955.88</v>
      </c>
      <c r="X12996" s="267" t="s">
        <v>42937</v>
      </c>
      <c r="Y12996" s="268">
        <v>36208.07</v>
      </c>
      <c r="AA12996" s="229" t="s">
        <v>53721</v>
      </c>
      <c r="AB12996" s="230">
        <v>365311.12</v>
      </c>
      <c r="AD12996" s="209" t="s">
        <v>26915</v>
      </c>
      <c r="AE12996" s="210">
        <v>1398</v>
      </c>
      <c r="AF12996" s="93"/>
      <c r="AG12996" s="93"/>
      <c r="AH12996" s="93"/>
    </row>
    <row r="12997" spans="21:34" x14ac:dyDescent="0.3">
      <c r="U12997" s="311" t="s">
        <v>25396</v>
      </c>
      <c r="V12997" s="312">
        <v>1601.24</v>
      </c>
      <c r="X12997" s="267" t="s">
        <v>45608</v>
      </c>
      <c r="Y12997" s="268">
        <v>6000</v>
      </c>
      <c r="AA12997" s="229" t="s">
        <v>48248</v>
      </c>
      <c r="AB12997" s="230">
        <v>1577930.9</v>
      </c>
      <c r="AD12997" s="209" t="s">
        <v>26916</v>
      </c>
      <c r="AE12997" s="210">
        <v>29691.05</v>
      </c>
      <c r="AF12997" s="93"/>
      <c r="AG12997" s="93"/>
      <c r="AH12997" s="93"/>
    </row>
    <row r="12998" spans="21:34" x14ac:dyDescent="0.3">
      <c r="U12998" s="311" t="s">
        <v>59342</v>
      </c>
      <c r="V12998" s="312">
        <v>4324.6000000000004</v>
      </c>
      <c r="X12998" s="267" t="s">
        <v>55424</v>
      </c>
      <c r="Y12998" s="268">
        <v>23000.49</v>
      </c>
      <c r="AA12998" s="229" t="s">
        <v>35652</v>
      </c>
      <c r="AB12998" s="230">
        <v>24981.3</v>
      </c>
      <c r="AD12998" s="209" t="s">
        <v>26917</v>
      </c>
      <c r="AE12998" s="210">
        <v>810493.54</v>
      </c>
      <c r="AF12998" s="93"/>
      <c r="AG12998" s="93"/>
      <c r="AH12998" s="93"/>
    </row>
    <row r="12999" spans="21:34" x14ac:dyDescent="0.3">
      <c r="U12999" s="311" t="s">
        <v>25445</v>
      </c>
      <c r="V12999" s="312">
        <v>69852.479999999996</v>
      </c>
      <c r="X12999" s="267" t="s">
        <v>64916</v>
      </c>
      <c r="Y12999" s="268">
        <v>-7101.54</v>
      </c>
      <c r="AA12999" s="229" t="s">
        <v>45577</v>
      </c>
      <c r="AB12999" s="230">
        <v>180267.55</v>
      </c>
      <c r="AD12999" s="209" t="s">
        <v>26918</v>
      </c>
      <c r="AE12999" s="210">
        <v>121208.55</v>
      </c>
      <c r="AF12999" s="93"/>
      <c r="AG12999" s="93"/>
      <c r="AH12999" s="93"/>
    </row>
    <row r="13000" spans="21:34" x14ac:dyDescent="0.3">
      <c r="U13000" s="311" t="s">
        <v>33972</v>
      </c>
      <c r="V13000" s="312">
        <v>43777.53</v>
      </c>
      <c r="X13000" s="267" t="s">
        <v>59845</v>
      </c>
      <c r="Y13000" s="268">
        <v>37518.75</v>
      </c>
      <c r="AA13000" s="229" t="s">
        <v>53722</v>
      </c>
      <c r="AB13000" s="230">
        <v>18308.57</v>
      </c>
      <c r="AD13000" s="209" t="s">
        <v>26919</v>
      </c>
      <c r="AE13000" s="210">
        <v>86827.72</v>
      </c>
      <c r="AF13000" s="93"/>
      <c r="AG13000" s="93"/>
      <c r="AH13000" s="93"/>
    </row>
    <row r="13001" spans="21:34" x14ac:dyDescent="0.3">
      <c r="U13001" s="311" t="s">
        <v>25448</v>
      </c>
      <c r="V13001" s="312">
        <v>128479.02</v>
      </c>
      <c r="X13001" s="267" t="s">
        <v>64917</v>
      </c>
      <c r="Y13001" s="268">
        <v>4252.5</v>
      </c>
      <c r="AA13001" s="229" t="s">
        <v>35653</v>
      </c>
      <c r="AB13001" s="230">
        <v>1061763.1499999999</v>
      </c>
      <c r="AD13001" s="209" t="s">
        <v>26920</v>
      </c>
      <c r="AE13001" s="210">
        <v>4491.18</v>
      </c>
      <c r="AF13001" s="93"/>
      <c r="AG13001" s="93"/>
      <c r="AH13001" s="93"/>
    </row>
    <row r="13002" spans="21:34" x14ac:dyDescent="0.3">
      <c r="U13002" s="311" t="s">
        <v>35432</v>
      </c>
      <c r="V13002" s="312">
        <v>41047.17</v>
      </c>
      <c r="X13002" s="267" t="s">
        <v>64918</v>
      </c>
      <c r="Y13002" s="268">
        <v>1252.9100000000001</v>
      </c>
      <c r="AA13002" s="229" t="s">
        <v>48249</v>
      </c>
      <c r="AB13002" s="230">
        <v>181577.82</v>
      </c>
      <c r="AD13002" s="209" t="s">
        <v>26921</v>
      </c>
      <c r="AE13002" s="210">
        <v>42986.79</v>
      </c>
      <c r="AF13002" s="93"/>
      <c r="AG13002" s="93"/>
      <c r="AH13002" s="93"/>
    </row>
    <row r="13003" spans="21:34" x14ac:dyDescent="0.3">
      <c r="U13003" s="311" t="s">
        <v>39668</v>
      </c>
      <c r="V13003" s="312">
        <v>110171.98</v>
      </c>
      <c r="X13003" s="267" t="s">
        <v>62812</v>
      </c>
      <c r="Y13003" s="268">
        <v>8842.27</v>
      </c>
      <c r="AA13003" s="229" t="s">
        <v>53723</v>
      </c>
      <c r="AB13003" s="230">
        <v>36.53</v>
      </c>
      <c r="AD13003" s="209" t="s">
        <v>26922</v>
      </c>
      <c r="AE13003" s="210">
        <v>12589.57</v>
      </c>
      <c r="AF13003" s="93"/>
      <c r="AG13003" s="93"/>
      <c r="AH13003" s="93"/>
    </row>
    <row r="13004" spans="21:34" x14ac:dyDescent="0.3">
      <c r="U13004" s="311" t="s">
        <v>25453</v>
      </c>
      <c r="V13004" s="312">
        <v>39600</v>
      </c>
      <c r="X13004" s="267" t="s">
        <v>53772</v>
      </c>
      <c r="Y13004" s="268">
        <v>14076.93</v>
      </c>
      <c r="AA13004" s="229" t="s">
        <v>47257</v>
      </c>
      <c r="AB13004" s="230">
        <v>293.64</v>
      </c>
      <c r="AD13004" s="209" t="s">
        <v>26923</v>
      </c>
      <c r="AE13004" s="210">
        <v>24262.799999999999</v>
      </c>
      <c r="AF13004" s="93"/>
      <c r="AG13004" s="93"/>
      <c r="AH13004" s="93"/>
    </row>
    <row r="13005" spans="21:34" x14ac:dyDescent="0.3">
      <c r="U13005" s="311" t="s">
        <v>36575</v>
      </c>
      <c r="V13005" s="312">
        <v>289750</v>
      </c>
      <c r="X13005" s="267" t="s">
        <v>64919</v>
      </c>
      <c r="Y13005" s="268">
        <v>2000</v>
      </c>
      <c r="AA13005" s="229" t="s">
        <v>50406</v>
      </c>
      <c r="AB13005" s="230">
        <v>80940</v>
      </c>
      <c r="AD13005" s="209" t="s">
        <v>26924</v>
      </c>
      <c r="AE13005" s="210">
        <v>17973.3</v>
      </c>
      <c r="AF13005" s="93"/>
      <c r="AG13005" s="93"/>
      <c r="AH13005" s="93"/>
    </row>
    <row r="13006" spans="21:34" x14ac:dyDescent="0.3">
      <c r="U13006" s="311" t="s">
        <v>35433</v>
      </c>
      <c r="V13006" s="312">
        <v>25225.59</v>
      </c>
      <c r="X13006" s="267" t="s">
        <v>64920</v>
      </c>
      <c r="Y13006" s="268">
        <v>145.61000000000001</v>
      </c>
      <c r="AA13006" s="229" t="s">
        <v>45578</v>
      </c>
      <c r="AB13006" s="230">
        <v>498917.77</v>
      </c>
      <c r="AD13006" s="209" t="s">
        <v>26925</v>
      </c>
      <c r="AE13006" s="210">
        <v>233146.39</v>
      </c>
      <c r="AF13006" s="93"/>
      <c r="AG13006" s="93"/>
      <c r="AH13006" s="93"/>
    </row>
    <row r="13007" spans="21:34" x14ac:dyDescent="0.3">
      <c r="U13007" s="311" t="s">
        <v>48518</v>
      </c>
      <c r="V13007" s="312">
        <v>464.59</v>
      </c>
      <c r="X13007" s="267" t="s">
        <v>64921</v>
      </c>
      <c r="Y13007" s="268">
        <v>490</v>
      </c>
      <c r="AA13007" s="229" t="s">
        <v>45579</v>
      </c>
      <c r="AB13007" s="230">
        <v>37861.230000000003</v>
      </c>
      <c r="AD13007" s="209" t="s">
        <v>26926</v>
      </c>
      <c r="AE13007" s="210">
        <v>5456.37</v>
      </c>
      <c r="AF13007" s="93"/>
      <c r="AG13007" s="93"/>
      <c r="AH13007" s="93"/>
    </row>
    <row r="13008" spans="21:34" x14ac:dyDescent="0.3">
      <c r="U13008" s="311" t="s">
        <v>25456</v>
      </c>
      <c r="V13008" s="312">
        <v>356091.15</v>
      </c>
      <c r="X13008" s="267" t="s">
        <v>63382</v>
      </c>
      <c r="Y13008" s="268">
        <v>255.48</v>
      </c>
      <c r="AA13008" s="229" t="s">
        <v>45580</v>
      </c>
      <c r="AB13008" s="230">
        <v>563681.94999999995</v>
      </c>
      <c r="AD13008" s="209" t="s">
        <v>14173</v>
      </c>
      <c r="AE13008" s="210">
        <v>103959.01</v>
      </c>
      <c r="AF13008" s="93"/>
      <c r="AG13008" s="93"/>
      <c r="AH13008" s="93"/>
    </row>
    <row r="13009" spans="21:34" x14ac:dyDescent="0.3">
      <c r="U13009" s="311" t="s">
        <v>50744</v>
      </c>
      <c r="V13009" s="312">
        <v>7093.5</v>
      </c>
      <c r="X13009" s="267" t="s">
        <v>63383</v>
      </c>
      <c r="Y13009" s="268">
        <v>3795</v>
      </c>
      <c r="AA13009" s="229" t="s">
        <v>45581</v>
      </c>
      <c r="AB13009" s="230">
        <v>43121.64</v>
      </c>
      <c r="AD13009" s="209" t="s">
        <v>14174</v>
      </c>
      <c r="AE13009" s="210">
        <v>65870.27</v>
      </c>
      <c r="AF13009" s="93"/>
      <c r="AG13009" s="93"/>
      <c r="AH13009" s="93"/>
    </row>
    <row r="13010" spans="21:34" x14ac:dyDescent="0.3">
      <c r="U13010" s="311" t="s">
        <v>36576</v>
      </c>
      <c r="V13010" s="312">
        <v>182.5</v>
      </c>
      <c r="X13010" s="267" t="s">
        <v>56587</v>
      </c>
      <c r="Y13010" s="268">
        <v>311.19</v>
      </c>
      <c r="AA13010" s="229" t="s">
        <v>34117</v>
      </c>
      <c r="AB13010" s="230">
        <v>194550</v>
      </c>
      <c r="AD13010" s="209" t="s">
        <v>26927</v>
      </c>
      <c r="AE13010" s="210">
        <v>728.8</v>
      </c>
      <c r="AF13010" s="93"/>
      <c r="AG13010" s="93"/>
      <c r="AH13010" s="93"/>
    </row>
    <row r="13011" spans="21:34" x14ac:dyDescent="0.3">
      <c r="U13011" s="311" t="s">
        <v>14058</v>
      </c>
      <c r="V13011" s="312">
        <v>83515.77</v>
      </c>
      <c r="X13011" s="267" t="s">
        <v>27754</v>
      </c>
      <c r="Y13011" s="268">
        <v>5267.43</v>
      </c>
      <c r="AA13011" s="229" t="s">
        <v>27469</v>
      </c>
      <c r="AB13011" s="230">
        <v>14883.07</v>
      </c>
      <c r="AD13011" s="209" t="s">
        <v>26928</v>
      </c>
      <c r="AE13011" s="210">
        <v>50253.5</v>
      </c>
      <c r="AF13011" s="93"/>
      <c r="AG13011" s="93"/>
      <c r="AH13011" s="93"/>
    </row>
    <row r="13012" spans="21:34" x14ac:dyDescent="0.3">
      <c r="U13012" s="311" t="s">
        <v>14059</v>
      </c>
      <c r="V13012" s="312">
        <v>164967.37</v>
      </c>
      <c r="X13012" s="267" t="s">
        <v>35681</v>
      </c>
      <c r="Y13012" s="268">
        <v>6601.58</v>
      </c>
      <c r="AA13012" s="229" t="s">
        <v>27471</v>
      </c>
      <c r="AB13012" s="230">
        <v>6049.08</v>
      </c>
      <c r="AD13012" s="209" t="s">
        <v>26929</v>
      </c>
      <c r="AE13012" s="210">
        <v>1398</v>
      </c>
      <c r="AF13012" s="93"/>
      <c r="AG13012" s="93"/>
      <c r="AH13012" s="93"/>
    </row>
    <row r="13013" spans="21:34" x14ac:dyDescent="0.3">
      <c r="U13013" s="311" t="s">
        <v>25457</v>
      </c>
      <c r="V13013" s="312">
        <v>30702.33</v>
      </c>
      <c r="X13013" s="267" t="s">
        <v>40630</v>
      </c>
      <c r="Y13013" s="268">
        <v>8770.61</v>
      </c>
      <c r="AA13013" s="229" t="s">
        <v>39474</v>
      </c>
      <c r="AB13013" s="230">
        <v>12532.91</v>
      </c>
      <c r="AD13013" s="209" t="s">
        <v>26930</v>
      </c>
      <c r="AE13013" s="210">
        <v>80216.460000000006</v>
      </c>
      <c r="AF13013" s="93"/>
      <c r="AG13013" s="93"/>
      <c r="AH13013" s="93"/>
    </row>
    <row r="13014" spans="21:34" x14ac:dyDescent="0.3">
      <c r="U13014" s="311" t="s">
        <v>25458</v>
      </c>
      <c r="V13014" s="312">
        <v>393696.9</v>
      </c>
      <c r="X13014" s="267" t="s">
        <v>27770</v>
      </c>
      <c r="Y13014" s="268">
        <v>7469.66</v>
      </c>
      <c r="AA13014" s="229" t="s">
        <v>27473</v>
      </c>
      <c r="AB13014" s="230">
        <v>8473.92</v>
      </c>
      <c r="AD13014" s="209" t="s">
        <v>14175</v>
      </c>
      <c r="AE13014" s="210">
        <v>988836.95</v>
      </c>
      <c r="AF13014" s="93"/>
      <c r="AG13014" s="93"/>
      <c r="AH13014" s="93"/>
    </row>
    <row r="13015" spans="21:34" x14ac:dyDescent="0.3">
      <c r="U13015" s="311" t="s">
        <v>25459</v>
      </c>
      <c r="V13015" s="312">
        <v>5805.72</v>
      </c>
      <c r="X13015" s="267" t="s">
        <v>27771</v>
      </c>
      <c r="Y13015" s="268">
        <v>1198.43</v>
      </c>
      <c r="AA13015" s="229" t="s">
        <v>27474</v>
      </c>
      <c r="AB13015" s="230">
        <v>1902.57</v>
      </c>
      <c r="AD13015" s="209" t="s">
        <v>26931</v>
      </c>
      <c r="AE13015" s="210">
        <v>347516</v>
      </c>
      <c r="AF13015" s="93"/>
      <c r="AG13015" s="93"/>
      <c r="AH13015" s="93"/>
    </row>
    <row r="13016" spans="21:34" x14ac:dyDescent="0.3">
      <c r="U13016" s="311" t="s">
        <v>54500</v>
      </c>
      <c r="V13016" s="312">
        <v>18395.18</v>
      </c>
      <c r="X13016" s="267" t="s">
        <v>27772</v>
      </c>
      <c r="Y13016" s="268">
        <v>3979.02</v>
      </c>
      <c r="AA13016" s="229" t="s">
        <v>27475</v>
      </c>
      <c r="AB13016" s="230">
        <v>58706.31</v>
      </c>
      <c r="AD13016" s="209" t="s">
        <v>14176</v>
      </c>
      <c r="AE13016" s="210">
        <v>129144.09</v>
      </c>
      <c r="AF13016" s="93"/>
      <c r="AG13016" s="93"/>
      <c r="AH13016" s="93"/>
    </row>
    <row r="13017" spans="21:34" x14ac:dyDescent="0.3">
      <c r="U13017" s="311" t="s">
        <v>35434</v>
      </c>
      <c r="V13017" s="312">
        <v>670.27</v>
      </c>
      <c r="X13017" s="267" t="s">
        <v>40631</v>
      </c>
      <c r="Y13017" s="268">
        <v>1311.99</v>
      </c>
      <c r="AA13017" s="229" t="s">
        <v>27480</v>
      </c>
      <c r="AB13017" s="230">
        <v>41736.33</v>
      </c>
      <c r="AD13017" s="209" t="s">
        <v>26932</v>
      </c>
      <c r="AE13017" s="210">
        <v>949336.7</v>
      </c>
      <c r="AF13017" s="93"/>
      <c r="AG13017" s="93"/>
      <c r="AH13017" s="93"/>
    </row>
    <row r="13018" spans="21:34" x14ac:dyDescent="0.3">
      <c r="U13018" s="311" t="s">
        <v>54501</v>
      </c>
      <c r="V13018" s="312">
        <v>1854.4</v>
      </c>
      <c r="X13018" s="267" t="s">
        <v>36717</v>
      </c>
      <c r="Y13018" s="268">
        <v>102454.2</v>
      </c>
      <c r="AA13018" s="229" t="s">
        <v>27481</v>
      </c>
      <c r="AB13018" s="230">
        <v>3175.98</v>
      </c>
      <c r="AD13018" s="209" t="s">
        <v>26933</v>
      </c>
      <c r="AE13018" s="210">
        <v>26935.88</v>
      </c>
      <c r="AF13018" s="93"/>
      <c r="AG13018" s="93"/>
      <c r="AH13018" s="93"/>
    </row>
    <row r="13019" spans="21:34" x14ac:dyDescent="0.3">
      <c r="U13019" s="311" t="s">
        <v>25460</v>
      </c>
      <c r="V13019" s="312">
        <v>1060.75</v>
      </c>
      <c r="X13019" s="267" t="s">
        <v>63384</v>
      </c>
      <c r="Y13019" s="268">
        <v>10400</v>
      </c>
      <c r="AA13019" s="229" t="s">
        <v>36697</v>
      </c>
      <c r="AB13019" s="230">
        <v>9254.02</v>
      </c>
      <c r="AD13019" s="209" t="s">
        <v>26934</v>
      </c>
      <c r="AE13019" s="210">
        <v>51390</v>
      </c>
      <c r="AF13019" s="93"/>
      <c r="AG13019" s="93"/>
      <c r="AH13019" s="93"/>
    </row>
    <row r="13020" spans="21:34" x14ac:dyDescent="0.3">
      <c r="U13020" s="311" t="s">
        <v>69603</v>
      </c>
      <c r="V13020" s="312">
        <v>345.9</v>
      </c>
      <c r="X13020" s="267" t="s">
        <v>36719</v>
      </c>
      <c r="Y13020" s="268">
        <v>4610.4399999999996</v>
      </c>
      <c r="AA13020" s="229" t="s">
        <v>36698</v>
      </c>
      <c r="AB13020" s="230">
        <v>6105.53</v>
      </c>
      <c r="AD13020" s="209" t="s">
        <v>26935</v>
      </c>
      <c r="AE13020" s="210">
        <v>1491.7</v>
      </c>
      <c r="AF13020" s="93"/>
      <c r="AG13020" s="93"/>
      <c r="AH13020" s="93"/>
    </row>
    <row r="13021" spans="21:34" x14ac:dyDescent="0.3">
      <c r="U13021" s="311" t="s">
        <v>25461</v>
      </c>
      <c r="V13021" s="312">
        <v>292.14999999999998</v>
      </c>
      <c r="X13021" s="267" t="s">
        <v>27781</v>
      </c>
      <c r="Y13021" s="268">
        <v>8461.9699999999993</v>
      </c>
      <c r="AA13021" s="229" t="s">
        <v>27482</v>
      </c>
      <c r="AB13021" s="230">
        <v>1891.33</v>
      </c>
      <c r="AD13021" s="209" t="s">
        <v>26936</v>
      </c>
      <c r="AE13021" s="210">
        <v>970</v>
      </c>
      <c r="AF13021" s="93"/>
      <c r="AG13021" s="93"/>
      <c r="AH13021" s="93"/>
    </row>
    <row r="13022" spans="21:34" x14ac:dyDescent="0.3">
      <c r="U13022" s="311" t="s">
        <v>25464</v>
      </c>
      <c r="V13022" s="312">
        <v>194.59</v>
      </c>
      <c r="X13022" s="267" t="s">
        <v>34141</v>
      </c>
      <c r="Y13022" s="268">
        <v>28778.82</v>
      </c>
      <c r="AA13022" s="229" t="s">
        <v>27484</v>
      </c>
      <c r="AB13022" s="230">
        <v>13273.05</v>
      </c>
      <c r="AD13022" s="209" t="s">
        <v>26937</v>
      </c>
      <c r="AE13022" s="210">
        <v>22639</v>
      </c>
      <c r="AF13022" s="93"/>
      <c r="AG13022" s="93"/>
      <c r="AH13022" s="93"/>
    </row>
    <row r="13023" spans="21:34" x14ac:dyDescent="0.3">
      <c r="U13023" s="311" t="s">
        <v>25498</v>
      </c>
      <c r="V13023" s="312">
        <v>152751.26</v>
      </c>
      <c r="X13023" s="267" t="s">
        <v>35682</v>
      </c>
      <c r="Y13023" s="268">
        <v>9340.5</v>
      </c>
      <c r="AA13023" s="229" t="s">
        <v>27485</v>
      </c>
      <c r="AB13023" s="230">
        <v>1015.34</v>
      </c>
      <c r="AD13023" s="209" t="s">
        <v>26938</v>
      </c>
      <c r="AE13023" s="210">
        <v>1616</v>
      </c>
      <c r="AF13023" s="93"/>
      <c r="AG13023" s="93"/>
      <c r="AH13023" s="93"/>
    </row>
    <row r="13024" spans="21:34" x14ac:dyDescent="0.3">
      <c r="U13024" s="311" t="s">
        <v>25500</v>
      </c>
      <c r="V13024" s="312">
        <v>2409.4</v>
      </c>
      <c r="X13024" s="267" t="s">
        <v>63385</v>
      </c>
      <c r="Y13024" s="268">
        <v>168801.14</v>
      </c>
      <c r="AA13024" s="229" t="s">
        <v>48250</v>
      </c>
      <c r="AB13024" s="230">
        <v>3198.8</v>
      </c>
      <c r="AD13024" s="209" t="s">
        <v>26939</v>
      </c>
      <c r="AE13024" s="210">
        <v>4778</v>
      </c>
      <c r="AF13024" s="93"/>
      <c r="AG13024" s="93"/>
      <c r="AH13024" s="93"/>
    </row>
    <row r="13025" spans="21:34" x14ac:dyDescent="0.3">
      <c r="U13025" s="311" t="s">
        <v>25501</v>
      </c>
      <c r="V13025" s="312">
        <v>-23397.77</v>
      </c>
      <c r="X13025" s="267" t="s">
        <v>27782</v>
      </c>
      <c r="Y13025" s="268">
        <v>345260.86</v>
      </c>
      <c r="AA13025" s="229" t="s">
        <v>49153</v>
      </c>
      <c r="AB13025" s="230">
        <v>2356.5300000000002</v>
      </c>
      <c r="AD13025" s="209" t="s">
        <v>26940</v>
      </c>
      <c r="AE13025" s="210">
        <v>7511.41</v>
      </c>
      <c r="AF13025" s="93"/>
      <c r="AG13025" s="93"/>
      <c r="AH13025" s="93"/>
    </row>
    <row r="13026" spans="21:34" x14ac:dyDescent="0.3">
      <c r="U13026" s="311" t="s">
        <v>48519</v>
      </c>
      <c r="V13026" s="312">
        <v>-112.5</v>
      </c>
      <c r="X13026" s="267" t="s">
        <v>58889</v>
      </c>
      <c r="Y13026" s="268">
        <v>72481.34</v>
      </c>
      <c r="AA13026" s="229" t="s">
        <v>27486</v>
      </c>
      <c r="AB13026" s="230">
        <v>548.74</v>
      </c>
      <c r="AD13026" s="209" t="s">
        <v>26941</v>
      </c>
      <c r="AE13026" s="210">
        <v>14914.09</v>
      </c>
      <c r="AF13026" s="93"/>
      <c r="AG13026" s="93"/>
      <c r="AH13026" s="93"/>
    </row>
    <row r="13027" spans="21:34" x14ac:dyDescent="0.3">
      <c r="U13027" s="311" t="s">
        <v>69604</v>
      </c>
      <c r="V13027" s="312">
        <v>1040.46</v>
      </c>
      <c r="X13027" s="267" t="s">
        <v>45612</v>
      </c>
      <c r="Y13027" s="268">
        <v>26504.87</v>
      </c>
      <c r="AA13027" s="229" t="s">
        <v>35655</v>
      </c>
      <c r="AB13027" s="230">
        <v>73425</v>
      </c>
      <c r="AD13027" s="209" t="s">
        <v>26942</v>
      </c>
      <c r="AE13027" s="210">
        <v>2000</v>
      </c>
      <c r="AF13027" s="93"/>
      <c r="AG13027" s="93"/>
      <c r="AH13027" s="93"/>
    </row>
    <row r="13028" spans="21:34" x14ac:dyDescent="0.3">
      <c r="U13028" s="311" t="s">
        <v>40871</v>
      </c>
      <c r="V13028" s="312">
        <v>299450.28000000003</v>
      </c>
      <c r="X13028" s="267" t="s">
        <v>36720</v>
      </c>
      <c r="Y13028" s="268">
        <v>-35913.08</v>
      </c>
      <c r="AA13028" s="229" t="s">
        <v>39475</v>
      </c>
      <c r="AB13028" s="230">
        <v>20970</v>
      </c>
      <c r="AD13028" s="209" t="s">
        <v>26943</v>
      </c>
      <c r="AE13028" s="210">
        <v>13727</v>
      </c>
      <c r="AF13028" s="93"/>
      <c r="AG13028" s="93"/>
      <c r="AH13028" s="93"/>
    </row>
    <row r="13029" spans="21:34" x14ac:dyDescent="0.3">
      <c r="U13029" s="311" t="s">
        <v>32582</v>
      </c>
      <c r="V13029" s="312">
        <v>14175</v>
      </c>
      <c r="X13029" s="267" t="s">
        <v>59224</v>
      </c>
      <c r="Y13029" s="268">
        <v>25700</v>
      </c>
      <c r="AA13029" s="229" t="s">
        <v>27487</v>
      </c>
      <c r="AB13029" s="230">
        <v>230888.9</v>
      </c>
      <c r="AD13029" s="209" t="s">
        <v>26944</v>
      </c>
      <c r="AE13029" s="210">
        <v>30277</v>
      </c>
      <c r="AF13029" s="93"/>
      <c r="AG13029" s="93"/>
      <c r="AH13029" s="93"/>
    </row>
    <row r="13030" spans="21:34" x14ac:dyDescent="0.3">
      <c r="U13030" s="311" t="s">
        <v>62383</v>
      </c>
      <c r="V13030" s="312">
        <v>6791.25</v>
      </c>
      <c r="X13030" s="267" t="s">
        <v>53777</v>
      </c>
      <c r="Y13030" s="268">
        <v>600.1</v>
      </c>
      <c r="AA13030" s="229" t="s">
        <v>47258</v>
      </c>
      <c r="AB13030" s="230">
        <v>102</v>
      </c>
      <c r="AD13030" s="209" t="s">
        <v>26945</v>
      </c>
      <c r="AE13030" s="210">
        <v>2000</v>
      </c>
      <c r="AF13030" s="93"/>
      <c r="AG13030" s="93"/>
      <c r="AH13030" s="93"/>
    </row>
    <row r="13031" spans="21:34" x14ac:dyDescent="0.3">
      <c r="U13031" s="311" t="s">
        <v>25505</v>
      </c>
      <c r="V13031" s="312">
        <v>36416.51</v>
      </c>
      <c r="X13031" s="267" t="s">
        <v>53778</v>
      </c>
      <c r="Y13031" s="268">
        <v>-0.22</v>
      </c>
      <c r="AA13031" s="229" t="s">
        <v>27488</v>
      </c>
      <c r="AB13031" s="230">
        <v>27063.040000000001</v>
      </c>
      <c r="AD13031" s="209" t="s">
        <v>26946</v>
      </c>
      <c r="AE13031" s="210">
        <v>44974</v>
      </c>
      <c r="AF13031" s="93"/>
      <c r="AG13031" s="93"/>
      <c r="AH13031" s="93"/>
    </row>
    <row r="13032" spans="21:34" x14ac:dyDescent="0.3">
      <c r="U13032" s="311" t="s">
        <v>25506</v>
      </c>
      <c r="V13032" s="312">
        <v>50413.91</v>
      </c>
      <c r="X13032" s="267" t="s">
        <v>53781</v>
      </c>
      <c r="Y13032" s="268">
        <v>45.88</v>
      </c>
      <c r="AA13032" s="229" t="s">
        <v>34118</v>
      </c>
      <c r="AB13032" s="230">
        <v>5337.51</v>
      </c>
      <c r="AD13032" s="209" t="s">
        <v>26947</v>
      </c>
      <c r="AE13032" s="210">
        <v>12289.41</v>
      </c>
      <c r="AF13032" s="93"/>
      <c r="AG13032" s="93"/>
      <c r="AH13032" s="93"/>
    </row>
    <row r="13033" spans="21:34" x14ac:dyDescent="0.3">
      <c r="U13033" s="311" t="s">
        <v>25507</v>
      </c>
      <c r="V13033" s="312">
        <v>185784.89</v>
      </c>
      <c r="X13033" s="267" t="s">
        <v>53782</v>
      </c>
      <c r="Y13033" s="268">
        <v>120.1</v>
      </c>
      <c r="AA13033" s="229" t="s">
        <v>27489</v>
      </c>
      <c r="AB13033" s="230">
        <v>6529.06</v>
      </c>
      <c r="AD13033" s="209" t="s">
        <v>26948</v>
      </c>
      <c r="AE13033" s="210">
        <v>14914.09</v>
      </c>
      <c r="AF13033" s="93"/>
      <c r="AG13033" s="93"/>
      <c r="AH13033" s="93"/>
    </row>
    <row r="13034" spans="21:34" x14ac:dyDescent="0.3">
      <c r="U13034" s="311" t="s">
        <v>33976</v>
      </c>
      <c r="V13034" s="312">
        <v>11823.59</v>
      </c>
      <c r="X13034" s="267" t="s">
        <v>58682</v>
      </c>
      <c r="Y13034" s="268">
        <v>-9.0299999999999994</v>
      </c>
      <c r="AA13034" s="229" t="s">
        <v>27490</v>
      </c>
      <c r="AB13034" s="230">
        <v>9720</v>
      </c>
      <c r="AD13034" s="209" t="s">
        <v>26949</v>
      </c>
      <c r="AE13034" s="210">
        <v>24255</v>
      </c>
      <c r="AF13034" s="93"/>
      <c r="AG13034" s="93"/>
      <c r="AH13034" s="93"/>
    </row>
    <row r="13035" spans="21:34" x14ac:dyDescent="0.3">
      <c r="U13035" s="311" t="s">
        <v>56844</v>
      </c>
      <c r="V13035" s="312">
        <v>8907.0400000000009</v>
      </c>
      <c r="X13035" s="267" t="s">
        <v>53784</v>
      </c>
      <c r="Y13035" s="268">
        <v>27491.41</v>
      </c>
      <c r="AA13035" s="229" t="s">
        <v>34119</v>
      </c>
      <c r="AB13035" s="230">
        <v>19861.580000000002</v>
      </c>
      <c r="AD13035" s="209" t="s">
        <v>26950</v>
      </c>
      <c r="AE13035" s="210">
        <v>971</v>
      </c>
      <c r="AF13035" s="93"/>
      <c r="AG13035" s="93"/>
      <c r="AH13035" s="93"/>
    </row>
    <row r="13036" spans="21:34" x14ac:dyDescent="0.3">
      <c r="U13036" s="311" t="s">
        <v>69605</v>
      </c>
      <c r="V13036" s="312">
        <v>14190</v>
      </c>
      <c r="X13036" s="267" t="s">
        <v>53785</v>
      </c>
      <c r="Y13036" s="268">
        <v>1838.52</v>
      </c>
      <c r="AA13036" s="229" t="s">
        <v>36699</v>
      </c>
      <c r="AB13036" s="230">
        <v>3375</v>
      </c>
      <c r="AD13036" s="209" t="s">
        <v>26951</v>
      </c>
      <c r="AE13036" s="210">
        <v>14582</v>
      </c>
      <c r="AF13036" s="93"/>
      <c r="AG13036" s="93"/>
      <c r="AH13036" s="93"/>
    </row>
    <row r="13037" spans="21:34" x14ac:dyDescent="0.3">
      <c r="U13037" s="311" t="s">
        <v>25509</v>
      </c>
      <c r="V13037" s="312">
        <v>12061.74</v>
      </c>
      <c r="X13037" s="267" t="s">
        <v>53786</v>
      </c>
      <c r="Y13037" s="268">
        <v>2243.67</v>
      </c>
      <c r="AA13037" s="229" t="s">
        <v>49154</v>
      </c>
      <c r="AB13037" s="230">
        <v>1175</v>
      </c>
      <c r="AD13037" s="209" t="s">
        <v>26952</v>
      </c>
      <c r="AE13037" s="210">
        <v>21201</v>
      </c>
      <c r="AF13037" s="93"/>
      <c r="AG13037" s="93"/>
      <c r="AH13037" s="93"/>
    </row>
    <row r="13038" spans="21:34" x14ac:dyDescent="0.3">
      <c r="U13038" s="311" t="s">
        <v>25510</v>
      </c>
      <c r="V13038" s="312">
        <v>355663.52</v>
      </c>
      <c r="X13038" s="267" t="s">
        <v>53787</v>
      </c>
      <c r="Y13038" s="268">
        <v>7185.85</v>
      </c>
      <c r="AA13038" s="229" t="s">
        <v>45582</v>
      </c>
      <c r="AB13038" s="230">
        <v>1186.74</v>
      </c>
      <c r="AD13038" s="209" t="s">
        <v>26953</v>
      </c>
      <c r="AE13038" s="210">
        <v>48000</v>
      </c>
      <c r="AF13038" s="93"/>
      <c r="AG13038" s="93"/>
      <c r="AH13038" s="93"/>
    </row>
    <row r="13039" spans="21:34" x14ac:dyDescent="0.3">
      <c r="U13039" s="311" t="s">
        <v>39393</v>
      </c>
      <c r="V13039" s="312">
        <v>1998.83</v>
      </c>
      <c r="X13039" s="267" t="s">
        <v>64922</v>
      </c>
      <c r="Y13039" s="268">
        <v>1878.8</v>
      </c>
      <c r="AA13039" s="229" t="s">
        <v>27491</v>
      </c>
      <c r="AB13039" s="230">
        <v>29988.27</v>
      </c>
      <c r="AD13039" s="209" t="s">
        <v>26954</v>
      </c>
      <c r="AE13039" s="210">
        <v>4000</v>
      </c>
      <c r="AF13039" s="93"/>
      <c r="AG13039" s="93"/>
      <c r="AH13039" s="93"/>
    </row>
    <row r="13040" spans="21:34" x14ac:dyDescent="0.3">
      <c r="U13040" s="311" t="s">
        <v>25536</v>
      </c>
      <c r="V13040" s="312">
        <v>5000</v>
      </c>
      <c r="X13040" s="267" t="s">
        <v>53788</v>
      </c>
      <c r="Y13040" s="268">
        <v>55829.8</v>
      </c>
      <c r="AA13040" s="229" t="s">
        <v>35656</v>
      </c>
      <c r="AB13040" s="230">
        <v>19065.57</v>
      </c>
      <c r="AD13040" s="209" t="s">
        <v>26955</v>
      </c>
      <c r="AE13040" s="210">
        <v>4000</v>
      </c>
      <c r="AF13040" s="93"/>
      <c r="AG13040" s="93"/>
      <c r="AH13040" s="93"/>
    </row>
    <row r="13041" spans="21:34" x14ac:dyDescent="0.3">
      <c r="U13041" s="311" t="s">
        <v>25538</v>
      </c>
      <c r="V13041" s="312">
        <v>20777.759999999998</v>
      </c>
      <c r="X13041" s="267" t="s">
        <v>58683</v>
      </c>
      <c r="Y13041" s="268">
        <v>-20.7</v>
      </c>
      <c r="AA13041" s="229" t="s">
        <v>35657</v>
      </c>
      <c r="AB13041" s="230">
        <v>6496.96</v>
      </c>
      <c r="AD13041" s="209" t="s">
        <v>26956</v>
      </c>
      <c r="AE13041" s="210">
        <v>4280.2299999999996</v>
      </c>
      <c r="AF13041" s="93"/>
      <c r="AG13041" s="93"/>
      <c r="AH13041" s="93"/>
    </row>
    <row r="13042" spans="21:34" x14ac:dyDescent="0.3">
      <c r="U13042" s="311" t="s">
        <v>25556</v>
      </c>
      <c r="V13042" s="312">
        <v>43202.55</v>
      </c>
      <c r="X13042" s="267" t="s">
        <v>55425</v>
      </c>
      <c r="Y13042" s="268">
        <v>254.6</v>
      </c>
      <c r="AA13042" s="229" t="s">
        <v>35658</v>
      </c>
      <c r="AB13042" s="230">
        <v>26456.59</v>
      </c>
      <c r="AD13042" s="209" t="s">
        <v>26957</v>
      </c>
      <c r="AE13042" s="210">
        <v>9539.2000000000007</v>
      </c>
      <c r="AF13042" s="93"/>
      <c r="AG13042" s="93"/>
      <c r="AH13042" s="93"/>
    </row>
    <row r="13043" spans="21:34" x14ac:dyDescent="0.3">
      <c r="U13043" s="311" t="s">
        <v>25559</v>
      </c>
      <c r="V13043" s="312">
        <v>2847.99</v>
      </c>
      <c r="X13043" s="267" t="s">
        <v>35683</v>
      </c>
      <c r="Y13043" s="268">
        <v>52000</v>
      </c>
      <c r="AA13043" s="229" t="s">
        <v>27492</v>
      </c>
      <c r="AB13043" s="230">
        <v>17099.84</v>
      </c>
      <c r="AD13043" s="209" t="s">
        <v>26958</v>
      </c>
      <c r="AE13043" s="210">
        <v>1633.2</v>
      </c>
      <c r="AF13043" s="93"/>
      <c r="AG13043" s="93"/>
      <c r="AH13043" s="93"/>
    </row>
    <row r="13044" spans="21:34" x14ac:dyDescent="0.3">
      <c r="U13044" s="311" t="s">
        <v>35440</v>
      </c>
      <c r="V13044" s="312">
        <v>4948.42</v>
      </c>
      <c r="X13044" s="267" t="s">
        <v>34142</v>
      </c>
      <c r="Y13044" s="268">
        <v>93986.49</v>
      </c>
      <c r="AA13044" s="229" t="s">
        <v>36700</v>
      </c>
      <c r="AB13044" s="230">
        <v>54165.53</v>
      </c>
      <c r="AD13044" s="209" t="s">
        <v>26959</v>
      </c>
      <c r="AE13044" s="210">
        <v>222.2</v>
      </c>
      <c r="AF13044" s="93"/>
      <c r="AG13044" s="93"/>
      <c r="AH13044" s="93"/>
    </row>
    <row r="13045" spans="21:34" x14ac:dyDescent="0.3">
      <c r="U13045" s="311" t="s">
        <v>25560</v>
      </c>
      <c r="V13045" s="312">
        <v>269.60000000000002</v>
      </c>
      <c r="X13045" s="267" t="s">
        <v>34143</v>
      </c>
      <c r="Y13045" s="268">
        <v>21459.91</v>
      </c>
      <c r="AA13045" s="229" t="s">
        <v>40624</v>
      </c>
      <c r="AB13045" s="230">
        <v>9999.99</v>
      </c>
      <c r="AD13045" s="209" t="s">
        <v>26960</v>
      </c>
      <c r="AE13045" s="210">
        <v>616</v>
      </c>
      <c r="AF13045" s="93"/>
      <c r="AG13045" s="93"/>
      <c r="AH13045" s="93"/>
    </row>
    <row r="13046" spans="21:34" x14ac:dyDescent="0.3">
      <c r="U13046" s="311" t="s">
        <v>25564</v>
      </c>
      <c r="V13046" s="312">
        <v>624.49</v>
      </c>
      <c r="X13046" s="267" t="s">
        <v>34144</v>
      </c>
      <c r="Y13046" s="268">
        <v>16632</v>
      </c>
      <c r="AA13046" s="229" t="s">
        <v>50407</v>
      </c>
      <c r="AB13046" s="230">
        <v>14512.5</v>
      </c>
      <c r="AD13046" s="209" t="s">
        <v>26961</v>
      </c>
      <c r="AE13046" s="210">
        <v>6966.53</v>
      </c>
      <c r="AF13046" s="93"/>
      <c r="AG13046" s="93"/>
      <c r="AH13046" s="93"/>
    </row>
    <row r="13047" spans="21:34" x14ac:dyDescent="0.3">
      <c r="U13047" s="311" t="s">
        <v>35449</v>
      </c>
      <c r="V13047" s="312">
        <v>44384</v>
      </c>
      <c r="X13047" s="267" t="s">
        <v>34145</v>
      </c>
      <c r="Y13047" s="268">
        <v>53924.11</v>
      </c>
      <c r="AA13047" s="229" t="s">
        <v>48251</v>
      </c>
      <c r="AB13047" s="230">
        <v>18817</v>
      </c>
      <c r="AD13047" s="209" t="s">
        <v>26962</v>
      </c>
      <c r="AE13047" s="210">
        <v>1614.05</v>
      </c>
      <c r="AF13047" s="93"/>
      <c r="AG13047" s="93"/>
      <c r="AH13047" s="93"/>
    </row>
    <row r="13048" spans="21:34" x14ac:dyDescent="0.3">
      <c r="U13048" s="311" t="s">
        <v>25607</v>
      </c>
      <c r="V13048" s="312">
        <v>50512</v>
      </c>
      <c r="X13048" s="267" t="s">
        <v>36721</v>
      </c>
      <c r="Y13048" s="268">
        <v>273510.75</v>
      </c>
      <c r="AA13048" s="229" t="s">
        <v>42923</v>
      </c>
      <c r="AB13048" s="230">
        <v>15700</v>
      </c>
      <c r="AD13048" s="209" t="s">
        <v>26963</v>
      </c>
      <c r="AE13048" s="210">
        <v>688.11</v>
      </c>
      <c r="AF13048" s="93"/>
      <c r="AG13048" s="93"/>
      <c r="AH13048" s="93"/>
    </row>
    <row r="13049" spans="21:34" x14ac:dyDescent="0.3">
      <c r="U13049" s="311" t="s">
        <v>69606</v>
      </c>
      <c r="V13049" s="312">
        <v>5355</v>
      </c>
      <c r="X13049" s="267" t="s">
        <v>34146</v>
      </c>
      <c r="Y13049" s="268">
        <v>827.28</v>
      </c>
      <c r="AA13049" s="229" t="s">
        <v>42924</v>
      </c>
      <c r="AB13049" s="230">
        <v>1201.02</v>
      </c>
      <c r="AD13049" s="209" t="s">
        <v>14177</v>
      </c>
      <c r="AE13049" s="210">
        <v>46588.3</v>
      </c>
      <c r="AF13049" s="93"/>
      <c r="AG13049" s="93"/>
      <c r="AH13049" s="93"/>
    </row>
    <row r="13050" spans="21:34" x14ac:dyDescent="0.3">
      <c r="U13050" s="311" t="s">
        <v>25608</v>
      </c>
      <c r="V13050" s="312">
        <v>76580</v>
      </c>
      <c r="X13050" s="267" t="s">
        <v>36722</v>
      </c>
      <c r="Y13050" s="268">
        <v>199187.37</v>
      </c>
      <c r="AA13050" s="229" t="s">
        <v>42925</v>
      </c>
      <c r="AB13050" s="230">
        <v>3012.11</v>
      </c>
      <c r="AD13050" s="209" t="s">
        <v>26964</v>
      </c>
      <c r="AE13050" s="210">
        <v>9726</v>
      </c>
      <c r="AF13050" s="93"/>
      <c r="AG13050" s="93"/>
      <c r="AH13050" s="93"/>
    </row>
    <row r="13051" spans="21:34" x14ac:dyDescent="0.3">
      <c r="U13051" s="311" t="s">
        <v>25610</v>
      </c>
      <c r="V13051" s="312">
        <v>49641.26</v>
      </c>
      <c r="X13051" s="267" t="s">
        <v>34147</v>
      </c>
      <c r="Y13051" s="268">
        <v>1237.5</v>
      </c>
      <c r="AA13051" s="229" t="s">
        <v>53724</v>
      </c>
      <c r="AB13051" s="230">
        <v>624.87</v>
      </c>
      <c r="AD13051" s="209" t="s">
        <v>26965</v>
      </c>
      <c r="AE13051" s="210">
        <v>48000</v>
      </c>
      <c r="AF13051" s="93"/>
      <c r="AG13051" s="93"/>
      <c r="AH13051" s="93"/>
    </row>
    <row r="13052" spans="21:34" x14ac:dyDescent="0.3">
      <c r="U13052" s="311" t="s">
        <v>35450</v>
      </c>
      <c r="V13052" s="312">
        <v>185929.44</v>
      </c>
      <c r="X13052" s="267" t="s">
        <v>50419</v>
      </c>
      <c r="Y13052" s="268">
        <v>115</v>
      </c>
      <c r="AA13052" s="229" t="s">
        <v>53725</v>
      </c>
      <c r="AB13052" s="230">
        <v>144.66</v>
      </c>
      <c r="AD13052" s="209" t="s">
        <v>26966</v>
      </c>
      <c r="AE13052" s="210">
        <v>4000</v>
      </c>
      <c r="AF13052" s="93"/>
      <c r="AG13052" s="93"/>
      <c r="AH13052" s="93"/>
    </row>
    <row r="13053" spans="21:34" x14ac:dyDescent="0.3">
      <c r="U13053" s="311" t="s">
        <v>33983</v>
      </c>
      <c r="V13053" s="312">
        <v>21744</v>
      </c>
      <c r="X13053" s="267" t="s">
        <v>34148</v>
      </c>
      <c r="Y13053" s="268">
        <v>6331.4</v>
      </c>
      <c r="AA13053" s="229" t="s">
        <v>50408</v>
      </c>
      <c r="AB13053" s="230">
        <v>4610.0600000000004</v>
      </c>
      <c r="AD13053" s="209" t="s">
        <v>26967</v>
      </c>
      <c r="AE13053" s="210">
        <v>4000</v>
      </c>
      <c r="AF13053" s="93"/>
      <c r="AG13053" s="93"/>
      <c r="AH13053" s="93"/>
    </row>
    <row r="13054" spans="21:34" x14ac:dyDescent="0.3">
      <c r="U13054" s="311" t="s">
        <v>25613</v>
      </c>
      <c r="V13054" s="312">
        <v>15880.9</v>
      </c>
      <c r="X13054" s="267" t="s">
        <v>62245</v>
      </c>
      <c r="Y13054" s="268">
        <v>230631.69</v>
      </c>
      <c r="AA13054" s="229" t="s">
        <v>53726</v>
      </c>
      <c r="AB13054" s="230">
        <v>1444.97</v>
      </c>
      <c r="AD13054" s="209" t="s">
        <v>26968</v>
      </c>
      <c r="AE13054" s="210">
        <v>4280.2299999999996</v>
      </c>
      <c r="AF13054" s="93"/>
      <c r="AG13054" s="93"/>
      <c r="AH13054" s="93"/>
    </row>
    <row r="13055" spans="21:34" x14ac:dyDescent="0.3">
      <c r="U13055" s="311" t="s">
        <v>33984</v>
      </c>
      <c r="V13055" s="312">
        <v>56084</v>
      </c>
      <c r="X13055" s="267" t="s">
        <v>63801</v>
      </c>
      <c r="Y13055" s="268">
        <v>11153.82</v>
      </c>
      <c r="AA13055" s="229" t="s">
        <v>53727</v>
      </c>
      <c r="AB13055" s="230">
        <v>110.58</v>
      </c>
      <c r="AD13055" s="209" t="s">
        <v>26969</v>
      </c>
      <c r="AE13055" s="210">
        <v>9539.2000000000007</v>
      </c>
      <c r="AF13055" s="93"/>
      <c r="AG13055" s="93"/>
      <c r="AH13055" s="93"/>
    </row>
    <row r="13056" spans="21:34" x14ac:dyDescent="0.3">
      <c r="U13056" s="311" t="s">
        <v>43329</v>
      </c>
      <c r="V13056" s="312">
        <v>34950</v>
      </c>
      <c r="X13056" s="267" t="s">
        <v>39490</v>
      </c>
      <c r="Y13056" s="268">
        <v>46390.03</v>
      </c>
      <c r="AA13056" s="229" t="s">
        <v>53728</v>
      </c>
      <c r="AB13056" s="230">
        <v>348.23</v>
      </c>
      <c r="AD13056" s="209" t="s">
        <v>26970</v>
      </c>
      <c r="AE13056" s="210">
        <v>1633.2</v>
      </c>
      <c r="AF13056" s="93"/>
      <c r="AG13056" s="93"/>
      <c r="AH13056" s="93"/>
    </row>
    <row r="13057" spans="21:34" x14ac:dyDescent="0.3">
      <c r="U13057" s="311" t="s">
        <v>43331</v>
      </c>
      <c r="V13057" s="312">
        <v>1519.55</v>
      </c>
      <c r="X13057" s="267" t="s">
        <v>63802</v>
      </c>
      <c r="Y13057" s="268">
        <v>1890</v>
      </c>
      <c r="AA13057" s="229" t="s">
        <v>53729</v>
      </c>
      <c r="AB13057" s="230">
        <v>202.82</v>
      </c>
      <c r="AD13057" s="209" t="s">
        <v>26971</v>
      </c>
      <c r="AE13057" s="210">
        <v>222.2</v>
      </c>
      <c r="AF13057" s="93"/>
      <c r="AG13057" s="93"/>
      <c r="AH13057" s="93"/>
    </row>
    <row r="13058" spans="21:34" x14ac:dyDescent="0.3">
      <c r="U13058" s="311" t="s">
        <v>58081</v>
      </c>
      <c r="V13058" s="312">
        <v>2386.64</v>
      </c>
      <c r="X13058" s="267" t="s">
        <v>34149</v>
      </c>
      <c r="Y13058" s="268">
        <v>26340</v>
      </c>
      <c r="AA13058" s="229" t="s">
        <v>49155</v>
      </c>
      <c r="AB13058" s="230">
        <v>6294.85</v>
      </c>
      <c r="AD13058" s="209" t="s">
        <v>26972</v>
      </c>
      <c r="AE13058" s="210">
        <v>616</v>
      </c>
      <c r="AF13058" s="93"/>
      <c r="AG13058" s="93"/>
      <c r="AH13058" s="93"/>
    </row>
    <row r="13059" spans="21:34" x14ac:dyDescent="0.3">
      <c r="U13059" s="311" t="s">
        <v>14069</v>
      </c>
      <c r="V13059" s="312">
        <v>39543.42</v>
      </c>
      <c r="X13059" s="267" t="s">
        <v>56588</v>
      </c>
      <c r="Y13059" s="268">
        <v>398.22</v>
      </c>
      <c r="AA13059" s="229" t="s">
        <v>53730</v>
      </c>
      <c r="AB13059" s="230">
        <v>533.37</v>
      </c>
      <c r="AD13059" s="209" t="s">
        <v>26973</v>
      </c>
      <c r="AE13059" s="210">
        <v>6966.53</v>
      </c>
      <c r="AF13059" s="93"/>
      <c r="AG13059" s="93"/>
      <c r="AH13059" s="93"/>
    </row>
    <row r="13060" spans="21:34" x14ac:dyDescent="0.3">
      <c r="U13060" s="311" t="s">
        <v>14070</v>
      </c>
      <c r="V13060" s="312">
        <v>129298.64</v>
      </c>
      <c r="X13060" s="267" t="s">
        <v>40632</v>
      </c>
      <c r="Y13060" s="268">
        <v>3037.1</v>
      </c>
      <c r="AA13060" s="229" t="s">
        <v>39476</v>
      </c>
      <c r="AB13060" s="230">
        <v>16997.400000000001</v>
      </c>
      <c r="AD13060" s="209" t="s">
        <v>26974</v>
      </c>
      <c r="AE13060" s="210">
        <v>1614.05</v>
      </c>
      <c r="AF13060" s="93"/>
      <c r="AG13060" s="93"/>
      <c r="AH13060" s="93"/>
    </row>
    <row r="13061" spans="21:34" x14ac:dyDescent="0.3">
      <c r="U13061" s="311" t="s">
        <v>14071</v>
      </c>
      <c r="V13061" s="312">
        <v>95011.15</v>
      </c>
      <c r="X13061" s="267" t="s">
        <v>34150</v>
      </c>
      <c r="Y13061" s="268">
        <v>1376.34</v>
      </c>
      <c r="AA13061" s="229" t="s">
        <v>35659</v>
      </c>
      <c r="AB13061" s="230">
        <v>188565.65</v>
      </c>
      <c r="AD13061" s="209" t="s">
        <v>26975</v>
      </c>
      <c r="AE13061" s="210">
        <v>688.11</v>
      </c>
      <c r="AF13061" s="93"/>
      <c r="AG13061" s="93"/>
      <c r="AH13061" s="93"/>
    </row>
    <row r="13062" spans="21:34" x14ac:dyDescent="0.3">
      <c r="U13062" s="311" t="s">
        <v>25619</v>
      </c>
      <c r="V13062" s="312">
        <v>27915.93</v>
      </c>
      <c r="X13062" s="267" t="s">
        <v>34151</v>
      </c>
      <c r="Y13062" s="268">
        <v>78092.679999999993</v>
      </c>
      <c r="AA13062" s="229" t="s">
        <v>47259</v>
      </c>
      <c r="AB13062" s="230">
        <v>3176.17</v>
      </c>
      <c r="AD13062" s="209" t="s">
        <v>14178</v>
      </c>
      <c r="AE13062" s="210">
        <v>83342.3</v>
      </c>
      <c r="AF13062" s="93"/>
      <c r="AG13062" s="93"/>
      <c r="AH13062" s="93"/>
    </row>
    <row r="13063" spans="21:34" x14ac:dyDescent="0.3">
      <c r="U13063" s="311" t="s">
        <v>69607</v>
      </c>
      <c r="V13063" s="312">
        <v>31055</v>
      </c>
      <c r="X13063" s="267" t="s">
        <v>35685</v>
      </c>
      <c r="Y13063" s="268">
        <v>174459.5</v>
      </c>
      <c r="AA13063" s="229" t="s">
        <v>40625</v>
      </c>
      <c r="AB13063" s="230">
        <v>25141.48</v>
      </c>
      <c r="AD13063" s="209" t="s">
        <v>26976</v>
      </c>
      <c r="AE13063" s="210">
        <v>9726</v>
      </c>
      <c r="AF13063" s="93"/>
      <c r="AG13063" s="93"/>
      <c r="AH13063" s="93"/>
    </row>
    <row r="13064" spans="21:34" x14ac:dyDescent="0.3">
      <c r="U13064" s="311" t="s">
        <v>25620</v>
      </c>
      <c r="V13064" s="312">
        <v>827.91</v>
      </c>
      <c r="X13064" s="267" t="s">
        <v>35686</v>
      </c>
      <c r="Y13064" s="268">
        <v>104844.59</v>
      </c>
      <c r="AA13064" s="229" t="s">
        <v>40626</v>
      </c>
      <c r="AB13064" s="230">
        <v>56172.73</v>
      </c>
      <c r="AD13064" s="209" t="s">
        <v>26977</v>
      </c>
      <c r="AE13064" s="210">
        <v>30745.89</v>
      </c>
      <c r="AF13064" s="93"/>
      <c r="AG13064" s="93"/>
      <c r="AH13064" s="93"/>
    </row>
    <row r="13065" spans="21:34" x14ac:dyDescent="0.3">
      <c r="U13065" s="311" t="s">
        <v>25650</v>
      </c>
      <c r="V13065" s="312">
        <v>89440.04</v>
      </c>
      <c r="X13065" s="267" t="s">
        <v>62813</v>
      </c>
      <c r="Y13065" s="268">
        <v>3800</v>
      </c>
      <c r="AA13065" s="229" t="s">
        <v>48252</v>
      </c>
      <c r="AB13065" s="230">
        <v>2883.75</v>
      </c>
      <c r="AD13065" s="209" t="s">
        <v>26978</v>
      </c>
      <c r="AE13065" s="210">
        <v>4339.3100000000004</v>
      </c>
      <c r="AF13065" s="93"/>
      <c r="AG13065" s="93"/>
      <c r="AH13065" s="93"/>
    </row>
    <row r="13066" spans="21:34" x14ac:dyDescent="0.3">
      <c r="U13066" s="311" t="s">
        <v>25651</v>
      </c>
      <c r="V13066" s="312">
        <v>69963.600000000006</v>
      </c>
      <c r="X13066" s="267" t="s">
        <v>39491</v>
      </c>
      <c r="Y13066" s="268">
        <v>34460.43</v>
      </c>
      <c r="AA13066" s="229" t="s">
        <v>45583</v>
      </c>
      <c r="AB13066" s="230">
        <v>99969.84</v>
      </c>
      <c r="AD13066" s="209" t="s">
        <v>26979</v>
      </c>
      <c r="AE13066" s="210">
        <v>163280.32000000001</v>
      </c>
      <c r="AF13066" s="93"/>
      <c r="AG13066" s="93"/>
      <c r="AH13066" s="93"/>
    </row>
    <row r="13067" spans="21:34" x14ac:dyDescent="0.3">
      <c r="U13067" s="311" t="s">
        <v>25652</v>
      </c>
      <c r="V13067" s="312">
        <v>22727.03</v>
      </c>
      <c r="X13067" s="267" t="s">
        <v>39493</v>
      </c>
      <c r="Y13067" s="268">
        <v>56.01</v>
      </c>
      <c r="AA13067" s="229" t="s">
        <v>45584</v>
      </c>
      <c r="AB13067" s="230">
        <v>8176.5</v>
      </c>
      <c r="AD13067" s="209" t="s">
        <v>26980</v>
      </c>
      <c r="AE13067" s="210">
        <v>22172.080000000002</v>
      </c>
      <c r="AF13067" s="93"/>
      <c r="AG13067" s="93"/>
      <c r="AH13067" s="93"/>
    </row>
    <row r="13068" spans="21:34" x14ac:dyDescent="0.3">
      <c r="U13068" s="311" t="s">
        <v>40872</v>
      </c>
      <c r="V13068" s="312">
        <v>10915.49</v>
      </c>
      <c r="X13068" s="267" t="s">
        <v>64923</v>
      </c>
      <c r="Y13068" s="268">
        <v>248.64</v>
      </c>
      <c r="AA13068" s="229" t="s">
        <v>42926</v>
      </c>
      <c r="AB13068" s="230">
        <v>485300</v>
      </c>
      <c r="AD13068" s="209" t="s">
        <v>26981</v>
      </c>
      <c r="AE13068" s="210">
        <v>6947.91</v>
      </c>
      <c r="AF13068" s="93"/>
      <c r="AG13068" s="93"/>
      <c r="AH13068" s="93"/>
    </row>
    <row r="13069" spans="21:34" x14ac:dyDescent="0.3">
      <c r="U13069" s="311" t="s">
        <v>14083</v>
      </c>
      <c r="V13069" s="312">
        <v>13366.34</v>
      </c>
      <c r="X13069" s="267" t="s">
        <v>57865</v>
      </c>
      <c r="Y13069" s="268">
        <v>39261.879999999997</v>
      </c>
      <c r="AA13069" s="229" t="s">
        <v>40627</v>
      </c>
      <c r="AB13069" s="230">
        <v>1159.1300000000001</v>
      </c>
      <c r="AD13069" s="209" t="s">
        <v>26982</v>
      </c>
      <c r="AE13069" s="210">
        <v>4256.74</v>
      </c>
      <c r="AF13069" s="93"/>
      <c r="AG13069" s="93"/>
      <c r="AH13069" s="93"/>
    </row>
    <row r="13070" spans="21:34" x14ac:dyDescent="0.3">
      <c r="U13070" s="311" t="s">
        <v>14084</v>
      </c>
      <c r="V13070" s="312">
        <v>47830.3</v>
      </c>
      <c r="X13070" s="267" t="s">
        <v>45613</v>
      </c>
      <c r="Y13070" s="268">
        <v>43308.480000000003</v>
      </c>
      <c r="AA13070" s="229" t="s">
        <v>35660</v>
      </c>
      <c r="AB13070" s="230">
        <v>65488.06</v>
      </c>
      <c r="AD13070" s="209" t="s">
        <v>26983</v>
      </c>
      <c r="AE13070" s="210">
        <v>1394.12</v>
      </c>
      <c r="AF13070" s="93"/>
      <c r="AG13070" s="93"/>
      <c r="AH13070" s="93"/>
    </row>
    <row r="13071" spans="21:34" x14ac:dyDescent="0.3">
      <c r="U13071" s="311" t="s">
        <v>14085</v>
      </c>
      <c r="V13071" s="312">
        <v>28237.82</v>
      </c>
      <c r="X13071" s="267" t="s">
        <v>58684</v>
      </c>
      <c r="Y13071" s="268">
        <v>-15050.68</v>
      </c>
      <c r="AA13071" s="229" t="s">
        <v>35661</v>
      </c>
      <c r="AB13071" s="230">
        <v>156967.43</v>
      </c>
      <c r="AD13071" s="209" t="s">
        <v>26984</v>
      </c>
      <c r="AE13071" s="210">
        <v>136.25</v>
      </c>
      <c r="AF13071" s="93"/>
      <c r="AG13071" s="93"/>
      <c r="AH13071" s="93"/>
    </row>
    <row r="13072" spans="21:34" x14ac:dyDescent="0.3">
      <c r="U13072" s="311" t="s">
        <v>25655</v>
      </c>
      <c r="V13072" s="312">
        <v>-1860</v>
      </c>
      <c r="X13072" s="267" t="s">
        <v>47274</v>
      </c>
      <c r="Y13072" s="268">
        <v>56977.35</v>
      </c>
      <c r="AA13072" s="229" t="s">
        <v>35662</v>
      </c>
      <c r="AB13072" s="230">
        <v>25912.53</v>
      </c>
      <c r="AD13072" s="209" t="s">
        <v>26985</v>
      </c>
      <c r="AE13072" s="210">
        <v>20677.02</v>
      </c>
      <c r="AF13072" s="93"/>
      <c r="AG13072" s="93"/>
      <c r="AH13072" s="93"/>
    </row>
    <row r="13073" spans="21:34" x14ac:dyDescent="0.3">
      <c r="U13073" s="311" t="s">
        <v>54511</v>
      </c>
      <c r="V13073" s="312">
        <v>6984.19</v>
      </c>
      <c r="X13073" s="267" t="s">
        <v>48267</v>
      </c>
      <c r="Y13073" s="268">
        <v>6152.47</v>
      </c>
      <c r="AA13073" s="229" t="s">
        <v>45585</v>
      </c>
      <c r="AB13073" s="230">
        <v>34689.33</v>
      </c>
      <c r="AD13073" s="209" t="s">
        <v>26986</v>
      </c>
      <c r="AE13073" s="210">
        <v>19508.62</v>
      </c>
      <c r="AF13073" s="93"/>
      <c r="AG13073" s="93"/>
      <c r="AH13073" s="93"/>
    </row>
    <row r="13074" spans="21:34" x14ac:dyDescent="0.3">
      <c r="U13074" s="311" t="s">
        <v>25656</v>
      </c>
      <c r="V13074" s="312">
        <v>707.06</v>
      </c>
      <c r="X13074" s="267" t="s">
        <v>48268</v>
      </c>
      <c r="Y13074" s="268">
        <v>470.68</v>
      </c>
      <c r="AA13074" s="229" t="s">
        <v>53731</v>
      </c>
      <c r="AB13074" s="230">
        <v>43049.51</v>
      </c>
      <c r="AD13074" s="209" t="s">
        <v>26987</v>
      </c>
      <c r="AE13074" s="210">
        <v>52402.77</v>
      </c>
      <c r="AF13074" s="93"/>
      <c r="AG13074" s="93"/>
      <c r="AH13074" s="93"/>
    </row>
    <row r="13075" spans="21:34" x14ac:dyDescent="0.3">
      <c r="U13075" s="311" t="s">
        <v>36597</v>
      </c>
      <c r="V13075" s="312">
        <v>113047.32</v>
      </c>
      <c r="X13075" s="267" t="s">
        <v>50420</v>
      </c>
      <c r="Y13075" s="268">
        <v>475.5</v>
      </c>
      <c r="AA13075" s="229" t="s">
        <v>47260</v>
      </c>
      <c r="AB13075" s="230">
        <v>23374.92</v>
      </c>
      <c r="AD13075" s="209" t="s">
        <v>26988</v>
      </c>
      <c r="AE13075" s="210">
        <v>506.26</v>
      </c>
      <c r="AF13075" s="93"/>
      <c r="AG13075" s="93"/>
      <c r="AH13075" s="93"/>
    </row>
    <row r="13076" spans="21:34" x14ac:dyDescent="0.3">
      <c r="U13076" s="311" t="s">
        <v>25728</v>
      </c>
      <c r="V13076" s="312">
        <v>813565.69</v>
      </c>
      <c r="X13076" s="267" t="s">
        <v>56589</v>
      </c>
      <c r="Y13076" s="268">
        <v>157668.98000000001</v>
      </c>
      <c r="AA13076" s="229" t="s">
        <v>48253</v>
      </c>
      <c r="AB13076" s="230">
        <v>16360</v>
      </c>
      <c r="AD13076" s="209" t="s">
        <v>26989</v>
      </c>
      <c r="AE13076" s="210">
        <v>678342.6</v>
      </c>
      <c r="AF13076" s="93"/>
      <c r="AG13076" s="93"/>
      <c r="AH13076" s="93"/>
    </row>
    <row r="13077" spans="21:34" x14ac:dyDescent="0.3">
      <c r="U13077" s="311" t="s">
        <v>47577</v>
      </c>
      <c r="V13077" s="312">
        <v>27174.959999999999</v>
      </c>
      <c r="X13077" s="267" t="s">
        <v>58685</v>
      </c>
      <c r="Y13077" s="268">
        <v>6680.2</v>
      </c>
      <c r="AA13077" s="229" t="s">
        <v>36701</v>
      </c>
      <c r="AB13077" s="230">
        <v>24224.82</v>
      </c>
      <c r="AD13077" s="209" t="s">
        <v>26990</v>
      </c>
      <c r="AE13077" s="210">
        <v>10543.87</v>
      </c>
      <c r="AF13077" s="93"/>
      <c r="AG13077" s="93"/>
      <c r="AH13077" s="93"/>
    </row>
    <row r="13078" spans="21:34" x14ac:dyDescent="0.3">
      <c r="U13078" s="311" t="s">
        <v>25731</v>
      </c>
      <c r="V13078" s="312">
        <v>3291.73</v>
      </c>
      <c r="X13078" s="267" t="s">
        <v>64924</v>
      </c>
      <c r="Y13078" s="268">
        <v>1200</v>
      </c>
      <c r="AA13078" s="229" t="s">
        <v>35663</v>
      </c>
      <c r="AB13078" s="230">
        <v>188052.5</v>
      </c>
      <c r="AD13078" s="209" t="s">
        <v>26991</v>
      </c>
      <c r="AE13078" s="210">
        <v>25720.13</v>
      </c>
      <c r="AF13078" s="93"/>
      <c r="AG13078" s="93"/>
      <c r="AH13078" s="93"/>
    </row>
    <row r="13079" spans="21:34" x14ac:dyDescent="0.3">
      <c r="U13079" s="311" t="s">
        <v>36598</v>
      </c>
      <c r="V13079" s="312">
        <v>85804</v>
      </c>
      <c r="X13079" s="267" t="s">
        <v>64925</v>
      </c>
      <c r="Y13079" s="268">
        <v>68.92</v>
      </c>
      <c r="AA13079" s="229" t="s">
        <v>50409</v>
      </c>
      <c r="AB13079" s="230">
        <v>16200</v>
      </c>
      <c r="AD13079" s="209" t="s">
        <v>26992</v>
      </c>
      <c r="AE13079" s="210">
        <v>365580</v>
      </c>
      <c r="AF13079" s="93"/>
      <c r="AG13079" s="93"/>
      <c r="AH13079" s="93"/>
    </row>
    <row r="13080" spans="21:34" x14ac:dyDescent="0.3">
      <c r="U13080" s="311" t="s">
        <v>25732</v>
      </c>
      <c r="V13080" s="312">
        <v>12671.97</v>
      </c>
      <c r="X13080" s="267" t="s">
        <v>56590</v>
      </c>
      <c r="Y13080" s="268">
        <v>12311.9</v>
      </c>
      <c r="AA13080" s="229" t="s">
        <v>49156</v>
      </c>
      <c r="AB13080" s="230">
        <v>27900</v>
      </c>
      <c r="AD13080" s="209" t="s">
        <v>14179</v>
      </c>
      <c r="AE13080" s="210">
        <v>224439.86</v>
      </c>
      <c r="AF13080" s="93"/>
      <c r="AG13080" s="93"/>
      <c r="AH13080" s="93"/>
    </row>
    <row r="13081" spans="21:34" x14ac:dyDescent="0.3">
      <c r="U13081" s="311" t="s">
        <v>36599</v>
      </c>
      <c r="V13081" s="312">
        <v>317.7</v>
      </c>
      <c r="X13081" s="267" t="s">
        <v>56591</v>
      </c>
      <c r="Y13081" s="268">
        <v>38939.69</v>
      </c>
      <c r="AA13081" s="229" t="s">
        <v>45586</v>
      </c>
      <c r="AB13081" s="230">
        <v>184814.35</v>
      </c>
      <c r="AD13081" s="209" t="s">
        <v>14180</v>
      </c>
      <c r="AE13081" s="210">
        <v>17169.580000000002</v>
      </c>
      <c r="AF13081" s="93"/>
      <c r="AG13081" s="93"/>
      <c r="AH13081" s="93"/>
    </row>
    <row r="13082" spans="21:34" x14ac:dyDescent="0.3">
      <c r="U13082" s="311" t="s">
        <v>25734</v>
      </c>
      <c r="V13082" s="312">
        <v>33043.78</v>
      </c>
      <c r="X13082" s="267" t="s">
        <v>56592</v>
      </c>
      <c r="Y13082" s="268">
        <v>36773.61</v>
      </c>
      <c r="AA13082" s="229" t="s">
        <v>45587</v>
      </c>
      <c r="AB13082" s="230">
        <v>14162.65</v>
      </c>
      <c r="AD13082" s="209" t="s">
        <v>14181</v>
      </c>
      <c r="AE13082" s="210">
        <v>43669.65</v>
      </c>
      <c r="AF13082" s="93"/>
      <c r="AG13082" s="93"/>
      <c r="AH13082" s="93"/>
    </row>
    <row r="13083" spans="21:34" x14ac:dyDescent="0.3">
      <c r="U13083" s="311" t="s">
        <v>25735</v>
      </c>
      <c r="V13083" s="312">
        <v>17315.669999999998</v>
      </c>
      <c r="X13083" s="267" t="s">
        <v>62814</v>
      </c>
      <c r="Y13083" s="268">
        <v>37492.269999999997</v>
      </c>
      <c r="AA13083" s="229" t="s">
        <v>45588</v>
      </c>
      <c r="AB13083" s="230">
        <v>1270774.3899999999</v>
      </c>
      <c r="AD13083" s="209" t="s">
        <v>26993</v>
      </c>
      <c r="AE13083" s="210">
        <v>120919.61</v>
      </c>
      <c r="AF13083" s="93"/>
      <c r="AG13083" s="93"/>
      <c r="AH13083" s="93"/>
    </row>
    <row r="13084" spans="21:34" x14ac:dyDescent="0.3">
      <c r="U13084" s="311" t="s">
        <v>40874</v>
      </c>
      <c r="V13084" s="312">
        <v>62281.25</v>
      </c>
      <c r="X13084" s="267" t="s">
        <v>47275</v>
      </c>
      <c r="Y13084" s="268">
        <v>115</v>
      </c>
      <c r="AA13084" s="229" t="s">
        <v>45589</v>
      </c>
      <c r="AB13084" s="230">
        <v>96815.56</v>
      </c>
      <c r="AD13084" s="209" t="s">
        <v>26994</v>
      </c>
      <c r="AE13084" s="210">
        <v>15015</v>
      </c>
      <c r="AF13084" s="93"/>
      <c r="AG13084" s="93"/>
      <c r="AH13084" s="93"/>
    </row>
    <row r="13085" spans="21:34" x14ac:dyDescent="0.3">
      <c r="U13085" s="311" t="s">
        <v>59345</v>
      </c>
      <c r="V13085" s="312">
        <v>7872.28</v>
      </c>
      <c r="X13085" s="267" t="s">
        <v>47277</v>
      </c>
      <c r="Y13085" s="268">
        <v>8.8000000000000007</v>
      </c>
      <c r="AA13085" s="229" t="s">
        <v>27546</v>
      </c>
      <c r="AB13085" s="230">
        <v>6427.5</v>
      </c>
      <c r="AD13085" s="209" t="s">
        <v>26995</v>
      </c>
      <c r="AE13085" s="210">
        <v>111747.3</v>
      </c>
      <c r="AF13085" s="93"/>
      <c r="AG13085" s="93"/>
      <c r="AH13085" s="93"/>
    </row>
    <row r="13086" spans="21:34" x14ac:dyDescent="0.3">
      <c r="U13086" s="311" t="s">
        <v>55645</v>
      </c>
      <c r="V13086" s="312">
        <v>442.5</v>
      </c>
      <c r="X13086" s="267" t="s">
        <v>45614</v>
      </c>
      <c r="Y13086" s="268">
        <v>7965.76</v>
      </c>
      <c r="AA13086" s="229" t="s">
        <v>27547</v>
      </c>
      <c r="AB13086" s="230">
        <v>491.7</v>
      </c>
      <c r="AD13086" s="209" t="s">
        <v>26996</v>
      </c>
      <c r="AE13086" s="210">
        <v>91221.24</v>
      </c>
      <c r="AF13086" s="93"/>
      <c r="AG13086" s="93"/>
      <c r="AH13086" s="93"/>
    </row>
    <row r="13087" spans="21:34" x14ac:dyDescent="0.3">
      <c r="U13087" s="311" t="s">
        <v>35469</v>
      </c>
      <c r="V13087" s="312">
        <v>6000</v>
      </c>
      <c r="X13087" s="267" t="s">
        <v>58686</v>
      </c>
      <c r="Y13087" s="268">
        <v>-87.13</v>
      </c>
      <c r="AA13087" s="229" t="s">
        <v>27548</v>
      </c>
      <c r="AB13087" s="230">
        <v>1549.04</v>
      </c>
      <c r="AD13087" s="209" t="s">
        <v>26997</v>
      </c>
      <c r="AE13087" s="210">
        <v>190691.32</v>
      </c>
      <c r="AF13087" s="93"/>
      <c r="AG13087" s="93"/>
      <c r="AH13087" s="93"/>
    </row>
    <row r="13088" spans="21:34" x14ac:dyDescent="0.3">
      <c r="U13088" s="311" t="s">
        <v>39401</v>
      </c>
      <c r="V13088" s="312">
        <v>2500</v>
      </c>
      <c r="X13088" s="267" t="s">
        <v>58890</v>
      </c>
      <c r="Y13088" s="268">
        <v>10402.15</v>
      </c>
      <c r="AA13088" s="229" t="s">
        <v>53732</v>
      </c>
      <c r="AB13088" s="230">
        <v>1244.58</v>
      </c>
      <c r="AD13088" s="209" t="s">
        <v>26998</v>
      </c>
      <c r="AE13088" s="210">
        <v>16817.66</v>
      </c>
      <c r="AF13088" s="93"/>
      <c r="AG13088" s="93"/>
      <c r="AH13088" s="93"/>
    </row>
    <row r="13089" spans="21:34" x14ac:dyDescent="0.3">
      <c r="U13089" s="311" t="s">
        <v>47578</v>
      </c>
      <c r="V13089" s="312">
        <v>1819.94</v>
      </c>
      <c r="X13089" s="267" t="s">
        <v>64926</v>
      </c>
      <c r="Y13089" s="268">
        <v>29739.3</v>
      </c>
      <c r="AA13089" s="229" t="s">
        <v>14211</v>
      </c>
      <c r="AB13089" s="230">
        <v>350.47</v>
      </c>
      <c r="AD13089" s="209" t="s">
        <v>26999</v>
      </c>
      <c r="AE13089" s="210">
        <v>14296.44</v>
      </c>
      <c r="AF13089" s="93"/>
      <c r="AG13089" s="93"/>
      <c r="AH13089" s="93"/>
    </row>
    <row r="13090" spans="21:34" x14ac:dyDescent="0.3">
      <c r="U13090" s="311" t="s">
        <v>25738</v>
      </c>
      <c r="V13090" s="312">
        <v>65926.47</v>
      </c>
      <c r="X13090" s="267" t="s">
        <v>64927</v>
      </c>
      <c r="Y13090" s="268">
        <v>3064.19</v>
      </c>
      <c r="AA13090" s="229" t="s">
        <v>14212</v>
      </c>
      <c r="AB13090" s="230">
        <v>2866.02</v>
      </c>
      <c r="AD13090" s="209" t="s">
        <v>27000</v>
      </c>
      <c r="AE13090" s="210">
        <v>118132.81</v>
      </c>
      <c r="AF13090" s="93"/>
      <c r="AG13090" s="93"/>
      <c r="AH13090" s="93"/>
    </row>
    <row r="13091" spans="21:34" x14ac:dyDescent="0.3">
      <c r="U13091" s="311" t="s">
        <v>25740</v>
      </c>
      <c r="V13091" s="312">
        <v>34453.230000000003</v>
      </c>
      <c r="X13091" s="267" t="s">
        <v>64928</v>
      </c>
      <c r="Y13091" s="268">
        <v>2509.42</v>
      </c>
      <c r="AA13091" s="229" t="s">
        <v>53733</v>
      </c>
      <c r="AB13091" s="230">
        <v>5261.34</v>
      </c>
      <c r="AD13091" s="209" t="s">
        <v>27001</v>
      </c>
      <c r="AE13091" s="210">
        <v>3338.7</v>
      </c>
      <c r="AF13091" s="93"/>
      <c r="AG13091" s="93"/>
      <c r="AH13091" s="93"/>
    </row>
    <row r="13092" spans="21:34" x14ac:dyDescent="0.3">
      <c r="U13092" s="311" t="s">
        <v>25742</v>
      </c>
      <c r="V13092" s="312">
        <v>94462.61</v>
      </c>
      <c r="X13092" s="267" t="s">
        <v>64929</v>
      </c>
      <c r="Y13092" s="268">
        <v>8036.87</v>
      </c>
      <c r="AA13092" s="229" t="s">
        <v>45590</v>
      </c>
      <c r="AB13092" s="230">
        <v>34559.660000000003</v>
      </c>
      <c r="AD13092" s="209" t="s">
        <v>27002</v>
      </c>
      <c r="AE13092" s="210">
        <v>103305</v>
      </c>
      <c r="AF13092" s="93"/>
      <c r="AG13092" s="93"/>
      <c r="AH13092" s="93"/>
    </row>
    <row r="13093" spans="21:34" x14ac:dyDescent="0.3">
      <c r="U13093" s="311" t="s">
        <v>25743</v>
      </c>
      <c r="V13093" s="312">
        <v>312511.15000000002</v>
      </c>
      <c r="X13093" s="267" t="s">
        <v>61601</v>
      </c>
      <c r="Y13093" s="268">
        <v>43.5</v>
      </c>
      <c r="AA13093" s="229" t="s">
        <v>53734</v>
      </c>
      <c r="AB13093" s="230">
        <v>1832.57</v>
      </c>
      <c r="AD13093" s="209" t="s">
        <v>27003</v>
      </c>
      <c r="AE13093" s="210">
        <v>22064.47</v>
      </c>
      <c r="AF13093" s="93"/>
      <c r="AG13093" s="93"/>
      <c r="AH13093" s="93"/>
    </row>
    <row r="13094" spans="21:34" x14ac:dyDescent="0.3">
      <c r="U13094" s="311" t="s">
        <v>25744</v>
      </c>
      <c r="V13094" s="312">
        <v>133473.32</v>
      </c>
      <c r="X13094" s="267" t="s">
        <v>61602</v>
      </c>
      <c r="Y13094" s="268">
        <v>11692.17</v>
      </c>
      <c r="AA13094" s="229" t="s">
        <v>48254</v>
      </c>
      <c r="AB13094" s="230">
        <v>12839.43</v>
      </c>
      <c r="AD13094" s="209" t="s">
        <v>27004</v>
      </c>
      <c r="AE13094" s="210">
        <v>63954.43</v>
      </c>
      <c r="AF13094" s="93"/>
      <c r="AG13094" s="93"/>
      <c r="AH13094" s="93"/>
    </row>
    <row r="13095" spans="21:34" x14ac:dyDescent="0.3">
      <c r="U13095" s="311" t="s">
        <v>25745</v>
      </c>
      <c r="V13095" s="312">
        <v>713245.19</v>
      </c>
      <c r="X13095" s="267" t="s">
        <v>61603</v>
      </c>
      <c r="Y13095" s="268">
        <v>897.71</v>
      </c>
      <c r="AA13095" s="229" t="s">
        <v>27551</v>
      </c>
      <c r="AB13095" s="230">
        <v>-7620</v>
      </c>
      <c r="AD13095" s="209" t="s">
        <v>27005</v>
      </c>
      <c r="AE13095" s="210">
        <v>19317.32</v>
      </c>
      <c r="AF13095" s="93"/>
      <c r="AG13095" s="93"/>
      <c r="AH13095" s="93"/>
    </row>
    <row r="13096" spans="21:34" x14ac:dyDescent="0.3">
      <c r="U13096" s="311" t="s">
        <v>25746</v>
      </c>
      <c r="V13096" s="312">
        <v>113621.5</v>
      </c>
      <c r="X13096" s="267" t="s">
        <v>61604</v>
      </c>
      <c r="Y13096" s="268">
        <v>2864.6</v>
      </c>
      <c r="AA13096" s="229" t="s">
        <v>27552</v>
      </c>
      <c r="AB13096" s="230">
        <v>6715.98</v>
      </c>
      <c r="AD13096" s="209" t="s">
        <v>27006</v>
      </c>
      <c r="AE13096" s="210">
        <v>34389.86</v>
      </c>
      <c r="AF13096" s="93"/>
      <c r="AG13096" s="93"/>
      <c r="AH13096" s="93"/>
    </row>
    <row r="13097" spans="21:34" x14ac:dyDescent="0.3">
      <c r="U13097" s="311" t="s">
        <v>62502</v>
      </c>
      <c r="V13097" s="312">
        <v>277683.11</v>
      </c>
      <c r="X13097" s="267" t="s">
        <v>62246</v>
      </c>
      <c r="Y13097" s="268">
        <v>326.25</v>
      </c>
      <c r="AA13097" s="229" t="s">
        <v>27553</v>
      </c>
      <c r="AB13097" s="230">
        <v>-69.16</v>
      </c>
      <c r="AD13097" s="209" t="s">
        <v>27007</v>
      </c>
      <c r="AE13097" s="210">
        <v>9350</v>
      </c>
      <c r="AF13097" s="93"/>
      <c r="AG13097" s="93"/>
      <c r="AH13097" s="93"/>
    </row>
    <row r="13098" spans="21:34" x14ac:dyDescent="0.3">
      <c r="U13098" s="311" t="s">
        <v>61243</v>
      </c>
      <c r="V13098" s="312">
        <v>68537.84</v>
      </c>
      <c r="X13098" s="267" t="s">
        <v>50421</v>
      </c>
      <c r="Y13098" s="268">
        <v>37834</v>
      </c>
      <c r="AA13098" s="229" t="s">
        <v>27554</v>
      </c>
      <c r="AB13098" s="230">
        <v>-176.38</v>
      </c>
      <c r="AD13098" s="209" t="s">
        <v>27008</v>
      </c>
      <c r="AE13098" s="210">
        <v>22509.72</v>
      </c>
      <c r="AF13098" s="93"/>
      <c r="AG13098" s="93"/>
      <c r="AH13098" s="93"/>
    </row>
    <row r="13099" spans="21:34" x14ac:dyDescent="0.3">
      <c r="U13099" s="311" t="s">
        <v>60945</v>
      </c>
      <c r="V13099" s="312">
        <v>6478.6</v>
      </c>
      <c r="X13099" s="267" t="s">
        <v>60743</v>
      </c>
      <c r="Y13099" s="268">
        <v>5000</v>
      </c>
      <c r="AA13099" s="229" t="s">
        <v>53735</v>
      </c>
      <c r="AB13099" s="230">
        <v>5934.93</v>
      </c>
      <c r="AD13099" s="209" t="s">
        <v>27009</v>
      </c>
      <c r="AE13099" s="210">
        <v>28571.23</v>
      </c>
      <c r="AF13099" s="93"/>
      <c r="AG13099" s="93"/>
      <c r="AH13099" s="93"/>
    </row>
    <row r="13100" spans="21:34" x14ac:dyDescent="0.3">
      <c r="U13100" s="311" t="s">
        <v>69608</v>
      </c>
      <c r="V13100" s="312">
        <v>28.68</v>
      </c>
      <c r="X13100" s="267" t="s">
        <v>60744</v>
      </c>
      <c r="Y13100" s="268">
        <v>382.5</v>
      </c>
      <c r="AA13100" s="229" t="s">
        <v>27556</v>
      </c>
      <c r="AB13100" s="230">
        <v>37682.33</v>
      </c>
      <c r="AD13100" s="209" t="s">
        <v>27010</v>
      </c>
      <c r="AE13100" s="210">
        <v>4652.3599999999997</v>
      </c>
      <c r="AF13100" s="93"/>
      <c r="AG13100" s="93"/>
      <c r="AH13100" s="93"/>
    </row>
    <row r="13101" spans="21:34" x14ac:dyDescent="0.3">
      <c r="U13101" s="311" t="s">
        <v>58082</v>
      </c>
      <c r="V13101" s="312">
        <v>29120.48</v>
      </c>
      <c r="X13101" s="267" t="s">
        <v>59225</v>
      </c>
      <c r="Y13101" s="268">
        <v>1052.55</v>
      </c>
      <c r="AA13101" s="229" t="s">
        <v>53736</v>
      </c>
      <c r="AB13101" s="230">
        <v>7050</v>
      </c>
      <c r="AD13101" s="209" t="s">
        <v>27011</v>
      </c>
      <c r="AE13101" s="210">
        <v>92254.6</v>
      </c>
      <c r="AF13101" s="93"/>
      <c r="AG13101" s="93"/>
      <c r="AH13101" s="93"/>
    </row>
    <row r="13102" spans="21:34" x14ac:dyDescent="0.3">
      <c r="U13102" s="311" t="s">
        <v>25750</v>
      </c>
      <c r="V13102" s="312">
        <v>687741.47</v>
      </c>
      <c r="X13102" s="267" t="s">
        <v>58891</v>
      </c>
      <c r="Y13102" s="268">
        <v>630</v>
      </c>
      <c r="AA13102" s="229" t="s">
        <v>53737</v>
      </c>
      <c r="AB13102" s="230">
        <v>539.36</v>
      </c>
      <c r="AD13102" s="209" t="s">
        <v>27012</v>
      </c>
      <c r="AE13102" s="210">
        <v>4200</v>
      </c>
      <c r="AF13102" s="93"/>
      <c r="AG13102" s="93"/>
      <c r="AH13102" s="93"/>
    </row>
    <row r="13103" spans="21:34" x14ac:dyDescent="0.3">
      <c r="U13103" s="311" t="s">
        <v>69609</v>
      </c>
      <c r="V13103" s="312">
        <v>9549</v>
      </c>
      <c r="X13103" s="267" t="s">
        <v>62815</v>
      </c>
      <c r="Y13103" s="268">
        <v>3812.52</v>
      </c>
      <c r="AA13103" s="229" t="s">
        <v>53738</v>
      </c>
      <c r="AB13103" s="230">
        <v>1699.05</v>
      </c>
      <c r="AD13103" s="209" t="s">
        <v>27013</v>
      </c>
      <c r="AE13103" s="210">
        <v>6718.99</v>
      </c>
      <c r="AF13103" s="93"/>
      <c r="AG13103" s="93"/>
      <c r="AH13103" s="93"/>
    </row>
    <row r="13104" spans="21:34" x14ac:dyDescent="0.3">
      <c r="U13104" s="311" t="s">
        <v>25751</v>
      </c>
      <c r="V13104" s="312">
        <v>1248022.32</v>
      </c>
      <c r="X13104" s="267" t="s">
        <v>62816</v>
      </c>
      <c r="Y13104" s="268">
        <v>291.63</v>
      </c>
      <c r="AA13104" s="229" t="s">
        <v>53739</v>
      </c>
      <c r="AB13104" s="230">
        <v>1310.87</v>
      </c>
      <c r="AD13104" s="209" t="s">
        <v>27014</v>
      </c>
      <c r="AE13104" s="210">
        <v>20911.330000000002</v>
      </c>
      <c r="AF13104" s="93"/>
      <c r="AG13104" s="93"/>
      <c r="AH13104" s="93"/>
    </row>
    <row r="13105" spans="21:34" x14ac:dyDescent="0.3">
      <c r="U13105" s="311" t="s">
        <v>46145</v>
      </c>
      <c r="V13105" s="312">
        <v>181557.92</v>
      </c>
      <c r="X13105" s="267" t="s">
        <v>62817</v>
      </c>
      <c r="Y13105" s="268">
        <v>934.08</v>
      </c>
      <c r="AA13105" s="229" t="s">
        <v>53740</v>
      </c>
      <c r="AB13105" s="230">
        <v>37440</v>
      </c>
      <c r="AD13105" s="209" t="s">
        <v>27015</v>
      </c>
      <c r="AE13105" s="210">
        <v>20202.63</v>
      </c>
      <c r="AF13105" s="93"/>
      <c r="AG13105" s="93"/>
      <c r="AH13105" s="93"/>
    </row>
    <row r="13106" spans="21:34" x14ac:dyDescent="0.3">
      <c r="U13106" s="311" t="s">
        <v>25752</v>
      </c>
      <c r="V13106" s="312">
        <v>144617.23000000001</v>
      </c>
      <c r="X13106" s="267" t="s">
        <v>61122</v>
      </c>
      <c r="Y13106" s="268">
        <v>52800</v>
      </c>
      <c r="AA13106" s="229" t="s">
        <v>53741</v>
      </c>
      <c r="AB13106" s="230">
        <v>2864.12</v>
      </c>
      <c r="AD13106" s="209" t="s">
        <v>27016</v>
      </c>
      <c r="AE13106" s="210">
        <v>9748.14</v>
      </c>
      <c r="AF13106" s="93"/>
      <c r="AG13106" s="93"/>
      <c r="AH13106" s="93"/>
    </row>
    <row r="13107" spans="21:34" x14ac:dyDescent="0.3">
      <c r="U13107" s="311" t="s">
        <v>58380</v>
      </c>
      <c r="V13107" s="312">
        <v>999551.86</v>
      </c>
      <c r="X13107" s="267" t="s">
        <v>61123</v>
      </c>
      <c r="Y13107" s="268">
        <v>72096</v>
      </c>
      <c r="AA13107" s="229" t="s">
        <v>53742</v>
      </c>
      <c r="AB13107" s="230">
        <v>1214.6400000000001</v>
      </c>
      <c r="AD13107" s="209" t="s">
        <v>27017</v>
      </c>
      <c r="AE13107" s="210">
        <v>1953.15</v>
      </c>
      <c r="AF13107" s="93"/>
      <c r="AG13107" s="93"/>
      <c r="AH13107" s="93"/>
    </row>
    <row r="13108" spans="21:34" x14ac:dyDescent="0.3">
      <c r="U13108" s="311" t="s">
        <v>25754</v>
      </c>
      <c r="V13108" s="312">
        <v>1340116.3700000001</v>
      </c>
      <c r="X13108" s="267" t="s">
        <v>61124</v>
      </c>
      <c r="Y13108" s="268">
        <v>43763</v>
      </c>
      <c r="AA13108" s="229" t="s">
        <v>53743</v>
      </c>
      <c r="AB13108" s="230">
        <v>5859.54</v>
      </c>
      <c r="AD13108" s="209" t="s">
        <v>27018</v>
      </c>
      <c r="AE13108" s="210">
        <v>280404.15999999997</v>
      </c>
      <c r="AF13108" s="93"/>
      <c r="AG13108" s="93"/>
      <c r="AH13108" s="93"/>
    </row>
    <row r="13109" spans="21:34" x14ac:dyDescent="0.3">
      <c r="U13109" s="311" t="s">
        <v>14088</v>
      </c>
      <c r="V13109" s="312">
        <v>272501.18</v>
      </c>
      <c r="X13109" s="267" t="s">
        <v>61125</v>
      </c>
      <c r="Y13109" s="268">
        <v>1070</v>
      </c>
      <c r="AA13109" s="229" t="s">
        <v>27558</v>
      </c>
      <c r="AB13109" s="230">
        <v>839324.5</v>
      </c>
      <c r="AD13109" s="209" t="s">
        <v>27019</v>
      </c>
      <c r="AE13109" s="210">
        <v>-715.35</v>
      </c>
      <c r="AF13109" s="93"/>
      <c r="AG13109" s="93"/>
      <c r="AH13109" s="93"/>
    </row>
    <row r="13110" spans="21:34" x14ac:dyDescent="0.3">
      <c r="U13110" s="311" t="s">
        <v>63857</v>
      </c>
      <c r="V13110" s="312">
        <v>11501.8</v>
      </c>
      <c r="X13110" s="267" t="s">
        <v>27853</v>
      </c>
      <c r="Y13110" s="268">
        <v>2046.72</v>
      </c>
      <c r="AA13110" s="229" t="s">
        <v>27559</v>
      </c>
      <c r="AB13110" s="230">
        <v>-3965.73</v>
      </c>
      <c r="AD13110" s="209" t="s">
        <v>27020</v>
      </c>
      <c r="AE13110" s="210">
        <v>41506.35</v>
      </c>
      <c r="AF13110" s="93"/>
      <c r="AG13110" s="93"/>
      <c r="AH13110" s="93"/>
    </row>
    <row r="13111" spans="21:34" x14ac:dyDescent="0.3">
      <c r="U13111" s="311" t="s">
        <v>32611</v>
      </c>
      <c r="V13111" s="312">
        <v>1628</v>
      </c>
      <c r="X13111" s="267" t="s">
        <v>27864</v>
      </c>
      <c r="Y13111" s="268">
        <v>156.58000000000001</v>
      </c>
      <c r="AA13111" s="229" t="s">
        <v>36702</v>
      </c>
      <c r="AB13111" s="230">
        <v>98677.43</v>
      </c>
      <c r="AD13111" s="209" t="s">
        <v>27021</v>
      </c>
      <c r="AE13111" s="210">
        <v>603907.99</v>
      </c>
      <c r="AF13111" s="93"/>
      <c r="AG13111" s="93"/>
      <c r="AH13111" s="93"/>
    </row>
    <row r="13112" spans="21:34" x14ac:dyDescent="0.3">
      <c r="U13112" s="311" t="s">
        <v>25780</v>
      </c>
      <c r="V13112" s="312">
        <v>41427.5</v>
      </c>
      <c r="X13112" s="267" t="s">
        <v>27872</v>
      </c>
      <c r="Y13112" s="268">
        <v>10010</v>
      </c>
      <c r="AA13112" s="229" t="s">
        <v>27560</v>
      </c>
      <c r="AB13112" s="230">
        <v>12175.69</v>
      </c>
      <c r="AD13112" s="209" t="s">
        <v>27022</v>
      </c>
      <c r="AE13112" s="210">
        <v>17765</v>
      </c>
      <c r="AF13112" s="93"/>
      <c r="AG13112" s="93"/>
      <c r="AH13112" s="93"/>
    </row>
    <row r="13113" spans="21:34" x14ac:dyDescent="0.3">
      <c r="U13113" s="311" t="s">
        <v>25781</v>
      </c>
      <c r="V13113" s="312">
        <v>3912.14</v>
      </c>
      <c r="X13113" s="267" t="s">
        <v>27874</v>
      </c>
      <c r="Y13113" s="268">
        <v>3376.92</v>
      </c>
      <c r="AA13113" s="229" t="s">
        <v>34121</v>
      </c>
      <c r="AB13113" s="230">
        <v>55438.25</v>
      </c>
      <c r="AD13113" s="209" t="s">
        <v>27023</v>
      </c>
      <c r="AE13113" s="210">
        <v>105185.76</v>
      </c>
      <c r="AF13113" s="93"/>
      <c r="AG13113" s="93"/>
      <c r="AH13113" s="93"/>
    </row>
    <row r="13114" spans="21:34" x14ac:dyDescent="0.3">
      <c r="U13114" s="311" t="s">
        <v>25782</v>
      </c>
      <c r="V13114" s="312">
        <v>3025.02</v>
      </c>
      <c r="X13114" s="267" t="s">
        <v>57866</v>
      </c>
      <c r="Y13114" s="268">
        <v>-10010.549999999999</v>
      </c>
      <c r="AA13114" s="229" t="s">
        <v>27562</v>
      </c>
      <c r="AB13114" s="230">
        <v>4897.5</v>
      </c>
      <c r="AD13114" s="209" t="s">
        <v>27024</v>
      </c>
      <c r="AE13114" s="210">
        <v>43370.7</v>
      </c>
      <c r="AF13114" s="93"/>
      <c r="AG13114" s="93"/>
      <c r="AH13114" s="93"/>
    </row>
    <row r="13115" spans="21:34" x14ac:dyDescent="0.3">
      <c r="U13115" s="311" t="s">
        <v>69610</v>
      </c>
      <c r="V13115" s="312">
        <v>8.58</v>
      </c>
      <c r="X13115" s="267" t="s">
        <v>56593</v>
      </c>
      <c r="Y13115" s="268">
        <v>12332.57</v>
      </c>
      <c r="AA13115" s="229" t="s">
        <v>35665</v>
      </c>
      <c r="AB13115" s="230">
        <v>2267764.19</v>
      </c>
      <c r="AD13115" s="209" t="s">
        <v>27025</v>
      </c>
      <c r="AE13115" s="210">
        <v>775854.38</v>
      </c>
      <c r="AF13115" s="93"/>
      <c r="AG13115" s="93"/>
      <c r="AH13115" s="93"/>
    </row>
    <row r="13116" spans="21:34" x14ac:dyDescent="0.3">
      <c r="U13116" s="311" t="s">
        <v>69611</v>
      </c>
      <c r="V13116" s="312">
        <v>1950.46</v>
      </c>
      <c r="X13116" s="267" t="s">
        <v>55426</v>
      </c>
      <c r="Y13116" s="268">
        <v>2125</v>
      </c>
      <c r="AA13116" s="229" t="s">
        <v>27563</v>
      </c>
      <c r="AB13116" s="230">
        <v>90995</v>
      </c>
      <c r="AD13116" s="209" t="s">
        <v>27026</v>
      </c>
      <c r="AE13116" s="210">
        <v>17236.7</v>
      </c>
      <c r="AF13116" s="93"/>
      <c r="AG13116" s="93"/>
      <c r="AH13116" s="93"/>
    </row>
    <row r="13117" spans="21:34" x14ac:dyDescent="0.3">
      <c r="U13117" s="311" t="s">
        <v>25787</v>
      </c>
      <c r="V13117" s="312">
        <v>226.99</v>
      </c>
      <c r="X13117" s="267" t="s">
        <v>53791</v>
      </c>
      <c r="Y13117" s="268">
        <v>1106</v>
      </c>
      <c r="AA13117" s="229" t="s">
        <v>53744</v>
      </c>
      <c r="AB13117" s="230">
        <v>750</v>
      </c>
      <c r="AD13117" s="209" t="s">
        <v>27027</v>
      </c>
      <c r="AE13117" s="210">
        <v>23372.75</v>
      </c>
      <c r="AF13117" s="93"/>
      <c r="AG13117" s="93"/>
      <c r="AH13117" s="93"/>
    </row>
    <row r="13118" spans="21:34" x14ac:dyDescent="0.3">
      <c r="U13118" s="311" t="s">
        <v>25788</v>
      </c>
      <c r="V13118" s="312">
        <v>365.3</v>
      </c>
      <c r="X13118" s="267" t="s">
        <v>56594</v>
      </c>
      <c r="Y13118" s="268">
        <v>2957.85</v>
      </c>
      <c r="AA13118" s="229" t="s">
        <v>27564</v>
      </c>
      <c r="AB13118" s="230">
        <v>264358.02</v>
      </c>
      <c r="AD13118" s="209" t="s">
        <v>27028</v>
      </c>
      <c r="AE13118" s="210">
        <v>195141.58</v>
      </c>
      <c r="AF13118" s="93"/>
      <c r="AG13118" s="93"/>
      <c r="AH13118" s="93"/>
    </row>
    <row r="13119" spans="21:34" x14ac:dyDescent="0.3">
      <c r="U13119" s="311" t="s">
        <v>69612</v>
      </c>
      <c r="V13119" s="312">
        <v>2246.31</v>
      </c>
      <c r="X13119" s="267" t="s">
        <v>53792</v>
      </c>
      <c r="Y13119" s="268">
        <v>27057.279999999999</v>
      </c>
      <c r="AA13119" s="229" t="s">
        <v>27565</v>
      </c>
      <c r="AB13119" s="230">
        <v>396067.15</v>
      </c>
      <c r="AD13119" s="209" t="s">
        <v>27029</v>
      </c>
      <c r="AE13119" s="210">
        <v>93045.42</v>
      </c>
      <c r="AF13119" s="93"/>
      <c r="AG13119" s="93"/>
      <c r="AH13119" s="93"/>
    </row>
    <row r="13120" spans="21:34" x14ac:dyDescent="0.3">
      <c r="U13120" s="311" t="s">
        <v>60011</v>
      </c>
      <c r="V13120" s="312">
        <v>298.11</v>
      </c>
      <c r="X13120" s="267" t="s">
        <v>59846</v>
      </c>
      <c r="Y13120" s="268">
        <v>-7.42</v>
      </c>
      <c r="AA13120" s="229" t="s">
        <v>27566</v>
      </c>
      <c r="AB13120" s="230">
        <v>521.96</v>
      </c>
      <c r="AD13120" s="209" t="s">
        <v>27030</v>
      </c>
      <c r="AE13120" s="210">
        <v>35639.83</v>
      </c>
      <c r="AF13120" s="93"/>
      <c r="AG13120" s="93"/>
      <c r="AH13120" s="93"/>
    </row>
    <row r="13121" spans="21:34" x14ac:dyDescent="0.3">
      <c r="U13121" s="311" t="s">
        <v>25790</v>
      </c>
      <c r="V13121" s="312">
        <v>56021.22</v>
      </c>
      <c r="X13121" s="267" t="s">
        <v>40635</v>
      </c>
      <c r="Y13121" s="268">
        <v>57462</v>
      </c>
      <c r="AA13121" s="229" t="s">
        <v>27567</v>
      </c>
      <c r="AB13121" s="230">
        <v>507901.87</v>
      </c>
      <c r="AD13121" s="209" t="s">
        <v>27031</v>
      </c>
      <c r="AE13121" s="210">
        <v>6669.47</v>
      </c>
      <c r="AF13121" s="93"/>
      <c r="AG13121" s="93"/>
      <c r="AH13121" s="93"/>
    </row>
    <row r="13122" spans="21:34" x14ac:dyDescent="0.3">
      <c r="U13122" s="311" t="s">
        <v>25842</v>
      </c>
      <c r="V13122" s="312">
        <v>142591.6</v>
      </c>
      <c r="X13122" s="267" t="s">
        <v>27875</v>
      </c>
      <c r="Y13122" s="268">
        <v>8569.39</v>
      </c>
      <c r="AA13122" s="229" t="s">
        <v>27568</v>
      </c>
      <c r="AB13122" s="230">
        <v>119559.67</v>
      </c>
      <c r="AD13122" s="209" t="s">
        <v>27032</v>
      </c>
      <c r="AE13122" s="210">
        <v>452</v>
      </c>
      <c r="AF13122" s="93"/>
      <c r="AG13122" s="93"/>
      <c r="AH13122" s="93"/>
    </row>
    <row r="13123" spans="21:34" x14ac:dyDescent="0.3">
      <c r="U13123" s="311" t="s">
        <v>33996</v>
      </c>
      <c r="V13123" s="312">
        <v>69612.27</v>
      </c>
      <c r="X13123" s="267" t="s">
        <v>27876</v>
      </c>
      <c r="Y13123" s="268">
        <v>4825.05</v>
      </c>
      <c r="AA13123" s="229" t="s">
        <v>40628</v>
      </c>
      <c r="AB13123" s="230">
        <v>11194.82</v>
      </c>
      <c r="AD13123" s="209" t="s">
        <v>27033</v>
      </c>
      <c r="AE13123" s="210">
        <v>54116.41</v>
      </c>
      <c r="AF13123" s="93"/>
      <c r="AG13123" s="93"/>
      <c r="AH13123" s="93"/>
    </row>
    <row r="13124" spans="21:34" x14ac:dyDescent="0.3">
      <c r="U13124" s="311" t="s">
        <v>33997</v>
      </c>
      <c r="V13124" s="312">
        <v>87401.31</v>
      </c>
      <c r="X13124" s="267" t="s">
        <v>27877</v>
      </c>
      <c r="Y13124" s="268">
        <v>16177.7</v>
      </c>
      <c r="AA13124" s="229" t="s">
        <v>53745</v>
      </c>
      <c r="AB13124" s="230">
        <v>717257.48</v>
      </c>
      <c r="AD13124" s="209" t="s">
        <v>27034</v>
      </c>
      <c r="AE13124" s="210">
        <v>39.67</v>
      </c>
      <c r="AF13124" s="93"/>
      <c r="AG13124" s="93"/>
      <c r="AH13124" s="93"/>
    </row>
    <row r="13125" spans="21:34" x14ac:dyDescent="0.3">
      <c r="U13125" s="311" t="s">
        <v>56847</v>
      </c>
      <c r="V13125" s="312">
        <v>89386.1</v>
      </c>
      <c r="X13125" s="267" t="s">
        <v>40637</v>
      </c>
      <c r="Y13125" s="268">
        <v>9070.0400000000009</v>
      </c>
      <c r="AA13125" s="229" t="s">
        <v>27574</v>
      </c>
      <c r="AB13125" s="230">
        <v>393055.27</v>
      </c>
      <c r="AD13125" s="209" t="s">
        <v>27035</v>
      </c>
      <c r="AE13125" s="210">
        <v>17091.14</v>
      </c>
      <c r="AF13125" s="93"/>
      <c r="AG13125" s="93"/>
      <c r="AH13125" s="93"/>
    </row>
    <row r="13126" spans="21:34" x14ac:dyDescent="0.3">
      <c r="U13126" s="311" t="s">
        <v>35484</v>
      </c>
      <c r="V13126" s="312">
        <v>189771.96</v>
      </c>
      <c r="X13126" s="267" t="s">
        <v>27878</v>
      </c>
      <c r="Y13126" s="268">
        <v>17607.849999999999</v>
      </c>
      <c r="AA13126" s="229" t="s">
        <v>27575</v>
      </c>
      <c r="AB13126" s="230">
        <v>529269</v>
      </c>
      <c r="AD13126" s="209" t="s">
        <v>27036</v>
      </c>
      <c r="AE13126" s="210">
        <v>34555.22</v>
      </c>
      <c r="AF13126" s="93"/>
      <c r="AG13126" s="93"/>
      <c r="AH13126" s="93"/>
    </row>
    <row r="13127" spans="21:34" x14ac:dyDescent="0.3">
      <c r="U13127" s="311" t="s">
        <v>33998</v>
      </c>
      <c r="V13127" s="312">
        <v>29441.23</v>
      </c>
      <c r="X13127" s="267" t="s">
        <v>27879</v>
      </c>
      <c r="Y13127" s="268">
        <v>13569.28</v>
      </c>
      <c r="AA13127" s="229" t="s">
        <v>27576</v>
      </c>
      <c r="AB13127" s="230">
        <v>16807.099999999999</v>
      </c>
      <c r="AD13127" s="209" t="s">
        <v>27037</v>
      </c>
      <c r="AE13127" s="210">
        <v>1680</v>
      </c>
      <c r="AF13127" s="93"/>
      <c r="AG13127" s="93"/>
      <c r="AH13127" s="93"/>
    </row>
    <row r="13128" spans="21:34" x14ac:dyDescent="0.3">
      <c r="U13128" s="311" t="s">
        <v>25843</v>
      </c>
      <c r="V13128" s="312">
        <v>46974.36</v>
      </c>
      <c r="X13128" s="267" t="s">
        <v>27881</v>
      </c>
      <c r="Y13128" s="268">
        <v>989.44</v>
      </c>
      <c r="AA13128" s="229" t="s">
        <v>27577</v>
      </c>
      <c r="AB13128" s="230">
        <v>4056.66</v>
      </c>
      <c r="AD13128" s="209" t="s">
        <v>27038</v>
      </c>
      <c r="AE13128" s="210">
        <v>963.72</v>
      </c>
      <c r="AF13128" s="93"/>
      <c r="AG13128" s="93"/>
      <c r="AH13128" s="93"/>
    </row>
    <row r="13129" spans="21:34" x14ac:dyDescent="0.3">
      <c r="U13129" s="311" t="s">
        <v>46148</v>
      </c>
      <c r="V13129" s="312">
        <v>11673.73</v>
      </c>
      <c r="X13129" s="267" t="s">
        <v>42941</v>
      </c>
      <c r="Y13129" s="268">
        <v>2475.16</v>
      </c>
      <c r="AA13129" s="229" t="s">
        <v>35666</v>
      </c>
      <c r="AB13129" s="230">
        <v>25369.95</v>
      </c>
      <c r="AD13129" s="209" t="s">
        <v>27039</v>
      </c>
      <c r="AE13129" s="210">
        <v>494.88</v>
      </c>
      <c r="AF13129" s="93"/>
      <c r="AG13129" s="93"/>
      <c r="AH13129" s="93"/>
    </row>
    <row r="13130" spans="21:34" x14ac:dyDescent="0.3">
      <c r="U13130" s="311" t="s">
        <v>36614</v>
      </c>
      <c r="V13130" s="312">
        <v>78933.009999999995</v>
      </c>
      <c r="X13130" s="267" t="s">
        <v>56595</v>
      </c>
      <c r="Y13130" s="268">
        <v>10024.540000000001</v>
      </c>
      <c r="AA13130" s="229" t="s">
        <v>40629</v>
      </c>
      <c r="AB13130" s="230">
        <v>57298.06</v>
      </c>
      <c r="AD13130" s="209" t="s">
        <v>27040</v>
      </c>
      <c r="AE13130" s="210">
        <v>64257.24</v>
      </c>
      <c r="AF13130" s="93"/>
      <c r="AG13130" s="93"/>
      <c r="AH13130" s="93"/>
    </row>
    <row r="13131" spans="21:34" x14ac:dyDescent="0.3">
      <c r="U13131" s="311" t="s">
        <v>55646</v>
      </c>
      <c r="V13131" s="312">
        <v>2327.66</v>
      </c>
      <c r="X13131" s="267" t="s">
        <v>34156</v>
      </c>
      <c r="Y13131" s="268">
        <v>200328</v>
      </c>
      <c r="AA13131" s="229" t="s">
        <v>53746</v>
      </c>
      <c r="AB13131" s="230">
        <v>133906.46</v>
      </c>
      <c r="AD13131" s="209" t="s">
        <v>27041</v>
      </c>
      <c r="AE13131" s="210">
        <v>1000</v>
      </c>
      <c r="AF13131" s="93"/>
      <c r="AG13131" s="93"/>
      <c r="AH13131" s="93"/>
    </row>
    <row r="13132" spans="21:34" x14ac:dyDescent="0.3">
      <c r="U13132" s="311" t="s">
        <v>36615</v>
      </c>
      <c r="V13132" s="312">
        <v>21768.5</v>
      </c>
      <c r="X13132" s="267" t="s">
        <v>27884</v>
      </c>
      <c r="Y13132" s="268">
        <v>47520</v>
      </c>
      <c r="AA13132" s="229" t="s">
        <v>53747</v>
      </c>
      <c r="AB13132" s="230">
        <v>10244.25</v>
      </c>
      <c r="AD13132" s="209" t="s">
        <v>27042</v>
      </c>
      <c r="AE13132" s="210">
        <v>7363.34</v>
      </c>
      <c r="AF13132" s="93"/>
      <c r="AG13132" s="93"/>
      <c r="AH13132" s="93"/>
    </row>
    <row r="13133" spans="21:34" x14ac:dyDescent="0.3">
      <c r="U13133" s="311" t="s">
        <v>36616</v>
      </c>
      <c r="V13133" s="312">
        <v>3075.32</v>
      </c>
      <c r="X13133" s="267" t="s">
        <v>34157</v>
      </c>
      <c r="Y13133" s="268">
        <v>314781.96000000002</v>
      </c>
      <c r="AA13133" s="229" t="s">
        <v>53748</v>
      </c>
      <c r="AB13133" s="230">
        <v>30282.14</v>
      </c>
      <c r="AD13133" s="209" t="s">
        <v>27043</v>
      </c>
      <c r="AE13133" s="210">
        <v>110838.98</v>
      </c>
      <c r="AF13133" s="93"/>
      <c r="AG13133" s="93"/>
      <c r="AH13133" s="93"/>
    </row>
    <row r="13134" spans="21:34" x14ac:dyDescent="0.3">
      <c r="U13134" s="311" t="s">
        <v>40876</v>
      </c>
      <c r="V13134" s="312">
        <v>88.84</v>
      </c>
      <c r="X13134" s="267" t="s">
        <v>27887</v>
      </c>
      <c r="Y13134" s="268">
        <v>34404</v>
      </c>
      <c r="AA13134" s="229" t="s">
        <v>53749</v>
      </c>
      <c r="AB13134" s="230">
        <v>31560</v>
      </c>
      <c r="AD13134" s="209" t="s">
        <v>27044</v>
      </c>
      <c r="AE13134" s="210">
        <v>77507.960000000006</v>
      </c>
      <c r="AF13134" s="93"/>
      <c r="AG13134" s="93"/>
      <c r="AH13134" s="93"/>
    </row>
    <row r="13135" spans="21:34" x14ac:dyDescent="0.3">
      <c r="U13135" s="311" t="s">
        <v>14093</v>
      </c>
      <c r="V13135" s="312">
        <v>27644.7</v>
      </c>
      <c r="X13135" s="267" t="s">
        <v>39502</v>
      </c>
      <c r="Y13135" s="268">
        <v>42713.18</v>
      </c>
      <c r="AA13135" s="229" t="s">
        <v>53750</v>
      </c>
      <c r="AB13135" s="230">
        <v>2414.35</v>
      </c>
      <c r="AD13135" s="209" t="s">
        <v>27045</v>
      </c>
      <c r="AE13135" s="210">
        <v>35002.519999999997</v>
      </c>
      <c r="AF13135" s="93"/>
      <c r="AG13135" s="93"/>
      <c r="AH13135" s="93"/>
    </row>
    <row r="13136" spans="21:34" x14ac:dyDescent="0.3">
      <c r="U13136" s="311" t="s">
        <v>55647</v>
      </c>
      <c r="V13136" s="312">
        <v>37014.400000000001</v>
      </c>
      <c r="X13136" s="267" t="s">
        <v>34158</v>
      </c>
      <c r="Y13136" s="268">
        <v>27963.599999999999</v>
      </c>
      <c r="AA13136" s="229" t="s">
        <v>53751</v>
      </c>
      <c r="AB13136" s="230">
        <v>7605.96</v>
      </c>
      <c r="AD13136" s="209" t="s">
        <v>27046</v>
      </c>
      <c r="AE13136" s="210">
        <v>681023.57</v>
      </c>
      <c r="AF13136" s="93"/>
      <c r="AG13136" s="93"/>
      <c r="AH13136" s="93"/>
    </row>
    <row r="13137" spans="21:34" x14ac:dyDescent="0.3">
      <c r="U13137" s="311" t="s">
        <v>60946</v>
      </c>
      <c r="V13137" s="312">
        <v>1383823.63</v>
      </c>
      <c r="X13137" s="267" t="s">
        <v>27888</v>
      </c>
      <c r="Y13137" s="268">
        <v>1285.8399999999999</v>
      </c>
      <c r="AA13137" s="229" t="s">
        <v>53752</v>
      </c>
      <c r="AB13137" s="230">
        <v>7511.72</v>
      </c>
      <c r="AD13137" s="209" t="s">
        <v>27047</v>
      </c>
      <c r="AE13137" s="210">
        <v>500</v>
      </c>
      <c r="AF13137" s="93"/>
      <c r="AG13137" s="93"/>
      <c r="AH13137" s="93"/>
    </row>
    <row r="13138" spans="21:34" x14ac:dyDescent="0.3">
      <c r="U13138" s="311" t="s">
        <v>69613</v>
      </c>
      <c r="V13138" s="312">
        <v>1911</v>
      </c>
      <c r="X13138" s="267" t="s">
        <v>45621</v>
      </c>
      <c r="Y13138" s="268">
        <v>17317.98</v>
      </c>
      <c r="AA13138" s="229" t="s">
        <v>50410</v>
      </c>
      <c r="AB13138" s="230">
        <v>11645.25</v>
      </c>
      <c r="AD13138" s="209" t="s">
        <v>27048</v>
      </c>
      <c r="AE13138" s="210">
        <v>112741.34</v>
      </c>
      <c r="AF13138" s="93"/>
      <c r="AG13138" s="93"/>
      <c r="AH13138" s="93"/>
    </row>
    <row r="13139" spans="21:34" x14ac:dyDescent="0.3">
      <c r="U13139" s="311" t="s">
        <v>62386</v>
      </c>
      <c r="V13139" s="312">
        <v>6414.75</v>
      </c>
      <c r="X13139" s="267" t="s">
        <v>27891</v>
      </c>
      <c r="Y13139" s="268">
        <v>5666.67</v>
      </c>
      <c r="AA13139" s="229" t="s">
        <v>47261</v>
      </c>
      <c r="AB13139" s="230">
        <v>126181.72</v>
      </c>
      <c r="AD13139" s="209" t="s">
        <v>27049</v>
      </c>
      <c r="AE13139" s="210">
        <v>44558.33</v>
      </c>
      <c r="AF13139" s="93"/>
      <c r="AG13139" s="93"/>
      <c r="AH13139" s="93"/>
    </row>
    <row r="13140" spans="21:34" x14ac:dyDescent="0.3">
      <c r="U13140" s="311" t="s">
        <v>25846</v>
      </c>
      <c r="V13140" s="312">
        <v>29425.43</v>
      </c>
      <c r="X13140" s="267" t="s">
        <v>35689</v>
      </c>
      <c r="Y13140" s="268">
        <v>19595.52</v>
      </c>
      <c r="AA13140" s="229" t="s">
        <v>53753</v>
      </c>
      <c r="AB13140" s="230">
        <v>557102.55000000005</v>
      </c>
      <c r="AD13140" s="209" t="s">
        <v>27050</v>
      </c>
      <c r="AE13140" s="210">
        <v>621091.15</v>
      </c>
      <c r="AF13140" s="93"/>
      <c r="AG13140" s="93"/>
      <c r="AH13140" s="93"/>
    </row>
    <row r="13141" spans="21:34" x14ac:dyDescent="0.3">
      <c r="U13141" s="311" t="s">
        <v>60012</v>
      </c>
      <c r="V13141" s="312">
        <v>2850</v>
      </c>
      <c r="X13141" s="267" t="s">
        <v>27892</v>
      </c>
      <c r="Y13141" s="268">
        <v>51822.54</v>
      </c>
      <c r="AA13141" s="229" t="s">
        <v>45591</v>
      </c>
      <c r="AB13141" s="230">
        <v>1250</v>
      </c>
      <c r="AD13141" s="209" t="s">
        <v>27051</v>
      </c>
      <c r="AE13141" s="210">
        <v>925180.28</v>
      </c>
      <c r="AF13141" s="93"/>
      <c r="AG13141" s="93"/>
      <c r="AH13141" s="93"/>
    </row>
    <row r="13142" spans="21:34" x14ac:dyDescent="0.3">
      <c r="U13142" s="311" t="s">
        <v>25847</v>
      </c>
      <c r="V13142" s="312">
        <v>61286.37</v>
      </c>
      <c r="X13142" s="267" t="s">
        <v>27893</v>
      </c>
      <c r="Y13142" s="268">
        <v>173463.56</v>
      </c>
      <c r="AA13142" s="229" t="s">
        <v>49157</v>
      </c>
      <c r="AB13142" s="230">
        <v>4000</v>
      </c>
      <c r="AD13142" s="209" t="s">
        <v>27052</v>
      </c>
      <c r="AE13142" s="210">
        <v>14915.8</v>
      </c>
      <c r="AF13142" s="93"/>
      <c r="AG13142" s="93"/>
      <c r="AH13142" s="93"/>
    </row>
    <row r="13143" spans="21:34" x14ac:dyDescent="0.3">
      <c r="U13143" s="311" t="s">
        <v>25848</v>
      </c>
      <c r="V13143" s="312">
        <v>720.3</v>
      </c>
      <c r="X13143" s="267" t="s">
        <v>34160</v>
      </c>
      <c r="Y13143" s="268">
        <v>99216.43</v>
      </c>
      <c r="AA13143" s="229" t="s">
        <v>45592</v>
      </c>
      <c r="AB13143" s="230">
        <v>48955.65</v>
      </c>
      <c r="AD13143" s="209" t="s">
        <v>27053</v>
      </c>
      <c r="AE13143" s="210">
        <v>66946</v>
      </c>
      <c r="AF13143" s="93"/>
      <c r="AG13143" s="93"/>
      <c r="AH13143" s="93"/>
    </row>
    <row r="13144" spans="21:34" x14ac:dyDescent="0.3">
      <c r="U13144" s="311" t="s">
        <v>14095</v>
      </c>
      <c r="V13144" s="312">
        <v>174654.38</v>
      </c>
      <c r="X13144" s="267" t="s">
        <v>64930</v>
      </c>
      <c r="Y13144" s="268">
        <v>127098.01</v>
      </c>
      <c r="AA13144" s="229" t="s">
        <v>45593</v>
      </c>
      <c r="AB13144" s="230">
        <v>158497.43</v>
      </c>
      <c r="AD13144" s="209" t="s">
        <v>27054</v>
      </c>
      <c r="AE13144" s="210">
        <v>807.62</v>
      </c>
      <c r="AF13144" s="93"/>
      <c r="AG13144" s="93"/>
      <c r="AH13144" s="93"/>
    </row>
    <row r="13145" spans="21:34" x14ac:dyDescent="0.3">
      <c r="U13145" s="311" t="s">
        <v>14096</v>
      </c>
      <c r="V13145" s="312">
        <v>522171.72</v>
      </c>
      <c r="X13145" s="267" t="s">
        <v>27894</v>
      </c>
      <c r="Y13145" s="268">
        <v>200</v>
      </c>
      <c r="AA13145" s="229" t="s">
        <v>47262</v>
      </c>
      <c r="AB13145" s="230">
        <v>66750.559999999998</v>
      </c>
      <c r="AD13145" s="209" t="s">
        <v>27055</v>
      </c>
      <c r="AE13145" s="210">
        <v>29702.46</v>
      </c>
      <c r="AF13145" s="93"/>
      <c r="AG13145" s="93"/>
      <c r="AH13145" s="93"/>
    </row>
    <row r="13146" spans="21:34" x14ac:dyDescent="0.3">
      <c r="U13146" s="311" t="s">
        <v>35485</v>
      </c>
      <c r="V13146" s="312">
        <v>95868.72</v>
      </c>
      <c r="X13146" s="267" t="s">
        <v>35690</v>
      </c>
      <c r="Y13146" s="268">
        <v>36103.5</v>
      </c>
      <c r="AA13146" s="229" t="s">
        <v>47263</v>
      </c>
      <c r="AB13146" s="230">
        <v>163434.49</v>
      </c>
      <c r="AD13146" s="209" t="s">
        <v>27056</v>
      </c>
      <c r="AE13146" s="210">
        <v>2272.2399999999998</v>
      </c>
      <c r="AF13146" s="93"/>
      <c r="AG13146" s="93"/>
      <c r="AH13146" s="93"/>
    </row>
    <row r="13147" spans="21:34" x14ac:dyDescent="0.3">
      <c r="U13147" s="311" t="s">
        <v>69614</v>
      </c>
      <c r="V13147" s="312">
        <v>2028.52</v>
      </c>
      <c r="X13147" s="267" t="s">
        <v>57867</v>
      </c>
      <c r="Y13147" s="268">
        <v>-15069.71</v>
      </c>
      <c r="AA13147" s="229" t="s">
        <v>50411</v>
      </c>
      <c r="AB13147" s="230">
        <v>140</v>
      </c>
      <c r="AD13147" s="209" t="s">
        <v>27057</v>
      </c>
      <c r="AE13147" s="210">
        <v>635070</v>
      </c>
      <c r="AF13147" s="93"/>
      <c r="AG13147" s="93"/>
      <c r="AH13147" s="93"/>
    </row>
    <row r="13148" spans="21:34" x14ac:dyDescent="0.3">
      <c r="U13148" s="311" t="s">
        <v>25849</v>
      </c>
      <c r="V13148" s="312">
        <v>536978.92000000004</v>
      </c>
      <c r="X13148" s="267" t="s">
        <v>61226</v>
      </c>
      <c r="Y13148" s="268">
        <v>1676.6</v>
      </c>
      <c r="AA13148" s="229" t="s">
        <v>53754</v>
      </c>
      <c r="AB13148" s="230">
        <v>15401.13</v>
      </c>
      <c r="AD13148" s="209" t="s">
        <v>27058</v>
      </c>
      <c r="AE13148" s="210">
        <v>135931.65</v>
      </c>
      <c r="AF13148" s="93"/>
      <c r="AG13148" s="93"/>
      <c r="AH13148" s="93"/>
    </row>
    <row r="13149" spans="21:34" x14ac:dyDescent="0.3">
      <c r="U13149" s="311" t="s">
        <v>50745</v>
      </c>
      <c r="V13149" s="312">
        <v>37114.370000000003</v>
      </c>
      <c r="X13149" s="267" t="s">
        <v>61227</v>
      </c>
      <c r="Y13149" s="268">
        <v>9000</v>
      </c>
      <c r="AA13149" s="229" t="s">
        <v>48255</v>
      </c>
      <c r="AB13149" s="230">
        <v>53172.97</v>
      </c>
      <c r="AD13149" s="209" t="s">
        <v>27059</v>
      </c>
      <c r="AE13149" s="210">
        <v>4339.3100000000004</v>
      </c>
      <c r="AF13149" s="93"/>
      <c r="AG13149" s="93"/>
      <c r="AH13149" s="93"/>
    </row>
    <row r="13150" spans="21:34" x14ac:dyDescent="0.3">
      <c r="U13150" s="311" t="s">
        <v>62387</v>
      </c>
      <c r="V13150" s="312">
        <v>58905</v>
      </c>
      <c r="X13150" s="267" t="s">
        <v>56596</v>
      </c>
      <c r="Y13150" s="268">
        <v>22273.759999999998</v>
      </c>
      <c r="AA13150" s="229" t="s">
        <v>53755</v>
      </c>
      <c r="AB13150" s="230">
        <v>317384</v>
      </c>
      <c r="AD13150" s="209" t="s">
        <v>27060</v>
      </c>
      <c r="AE13150" s="210">
        <v>223468.68</v>
      </c>
      <c r="AF13150" s="93"/>
      <c r="AG13150" s="93"/>
      <c r="AH13150" s="93"/>
    </row>
    <row r="13151" spans="21:34" x14ac:dyDescent="0.3">
      <c r="U13151" s="311" t="s">
        <v>49405</v>
      </c>
      <c r="V13151" s="312">
        <v>2865.24</v>
      </c>
      <c r="X13151" s="267" t="s">
        <v>56597</v>
      </c>
      <c r="Y13151" s="268">
        <v>85201.24</v>
      </c>
      <c r="AA13151" s="229" t="s">
        <v>48256</v>
      </c>
      <c r="AB13151" s="230">
        <v>2526</v>
      </c>
      <c r="AD13151" s="209" t="s">
        <v>27061</v>
      </c>
      <c r="AE13151" s="210">
        <v>22172.080000000002</v>
      </c>
      <c r="AF13151" s="93"/>
      <c r="AG13151" s="93"/>
      <c r="AH13151" s="93"/>
    </row>
    <row r="13152" spans="21:34" x14ac:dyDescent="0.3">
      <c r="U13152" s="311" t="s">
        <v>25850</v>
      </c>
      <c r="V13152" s="312">
        <v>358.09</v>
      </c>
      <c r="X13152" s="267" t="s">
        <v>53797</v>
      </c>
      <c r="Y13152" s="268">
        <v>8209.42</v>
      </c>
      <c r="AA13152" s="229" t="s">
        <v>49158</v>
      </c>
      <c r="AB13152" s="230">
        <v>606.04999999999995</v>
      </c>
      <c r="AD13152" s="209" t="s">
        <v>27062</v>
      </c>
      <c r="AE13152" s="210">
        <v>775854.38</v>
      </c>
      <c r="AF13152" s="93"/>
      <c r="AG13152" s="93"/>
      <c r="AH13152" s="93"/>
    </row>
    <row r="13153" spans="21:34" x14ac:dyDescent="0.3">
      <c r="U13153" s="311" t="s">
        <v>54513</v>
      </c>
      <c r="V13153" s="312">
        <v>21057</v>
      </c>
      <c r="X13153" s="267" t="s">
        <v>56598</v>
      </c>
      <c r="Y13153" s="268">
        <v>21660.42</v>
      </c>
      <c r="AA13153" s="229" t="s">
        <v>53756</v>
      </c>
      <c r="AB13153" s="230">
        <v>529.21</v>
      </c>
      <c r="AD13153" s="209" t="s">
        <v>27063</v>
      </c>
      <c r="AE13153" s="210">
        <v>38481.050000000003</v>
      </c>
      <c r="AF13153" s="93"/>
      <c r="AG13153" s="93"/>
      <c r="AH13153" s="93"/>
    </row>
    <row r="13154" spans="21:34" x14ac:dyDescent="0.3">
      <c r="U13154" s="311" t="s">
        <v>54514</v>
      </c>
      <c r="V13154" s="312">
        <v>31890.1</v>
      </c>
      <c r="X13154" s="267" t="s">
        <v>58335</v>
      </c>
      <c r="Y13154" s="268">
        <v>10000</v>
      </c>
      <c r="AA13154" s="229" t="s">
        <v>50412</v>
      </c>
      <c r="AB13154" s="230">
        <v>3143.73</v>
      </c>
      <c r="AD13154" s="209" t="s">
        <v>27064</v>
      </c>
      <c r="AE13154" s="210">
        <v>118132.81</v>
      </c>
      <c r="AF13154" s="93"/>
      <c r="AG13154" s="93"/>
      <c r="AH13154" s="93"/>
    </row>
    <row r="13155" spans="21:34" x14ac:dyDescent="0.3">
      <c r="U13155" s="311" t="s">
        <v>58904</v>
      </c>
      <c r="V13155" s="312">
        <v>8994.93</v>
      </c>
      <c r="X13155" s="267" t="s">
        <v>57868</v>
      </c>
      <c r="Y13155" s="268">
        <v>9999.5</v>
      </c>
      <c r="AA13155" s="229" t="s">
        <v>50413</v>
      </c>
      <c r="AB13155" s="230">
        <v>126.36</v>
      </c>
      <c r="AD13155" s="209" t="s">
        <v>27065</v>
      </c>
      <c r="AE13155" s="210">
        <v>27629.49</v>
      </c>
      <c r="AF13155" s="93"/>
      <c r="AG13155" s="93"/>
      <c r="AH13155" s="93"/>
    </row>
    <row r="13156" spans="21:34" x14ac:dyDescent="0.3">
      <c r="U13156" s="311" t="s">
        <v>25851</v>
      </c>
      <c r="V13156" s="312">
        <v>11126.5</v>
      </c>
      <c r="X13156" s="267" t="s">
        <v>59847</v>
      </c>
      <c r="Y13156" s="268">
        <v>-14.58</v>
      </c>
      <c r="AA13156" s="229" t="s">
        <v>53757</v>
      </c>
      <c r="AB13156" s="230">
        <v>2852.58</v>
      </c>
      <c r="AD13156" s="209" t="s">
        <v>27066</v>
      </c>
      <c r="AE13156" s="210">
        <v>195141.58</v>
      </c>
      <c r="AF13156" s="93"/>
      <c r="AG13156" s="93"/>
      <c r="AH13156" s="93"/>
    </row>
    <row r="13157" spans="21:34" x14ac:dyDescent="0.3">
      <c r="U13157" s="311" t="s">
        <v>25852</v>
      </c>
      <c r="V13157" s="312">
        <v>190930.77</v>
      </c>
      <c r="X13157" s="267" t="s">
        <v>63803</v>
      </c>
      <c r="Y13157" s="268">
        <v>1497.84</v>
      </c>
      <c r="AA13157" s="229" t="s">
        <v>50414</v>
      </c>
      <c r="AB13157" s="230">
        <v>20086.07</v>
      </c>
      <c r="AD13157" s="209" t="s">
        <v>27067</v>
      </c>
      <c r="AE13157" s="210">
        <v>96384.12</v>
      </c>
      <c r="AF13157" s="93"/>
      <c r="AG13157" s="93"/>
      <c r="AH13157" s="93"/>
    </row>
    <row r="13158" spans="21:34" x14ac:dyDescent="0.3">
      <c r="U13158" s="311" t="s">
        <v>62503</v>
      </c>
      <c r="V13158" s="312">
        <v>56962.18</v>
      </c>
      <c r="X13158" s="267" t="s">
        <v>56599</v>
      </c>
      <c r="Y13158" s="268">
        <v>38701.279999999999</v>
      </c>
      <c r="AA13158" s="229" t="s">
        <v>47264</v>
      </c>
      <c r="AB13158" s="230">
        <v>6546.01</v>
      </c>
      <c r="AD13158" s="209" t="s">
        <v>27068</v>
      </c>
      <c r="AE13158" s="210">
        <v>157596.89000000001</v>
      </c>
      <c r="AF13158" s="93"/>
      <c r="AG13158" s="93"/>
      <c r="AH13158" s="93"/>
    </row>
    <row r="13159" spans="21:34" x14ac:dyDescent="0.3">
      <c r="U13159" s="311" t="s">
        <v>43333</v>
      </c>
      <c r="V13159" s="312">
        <v>19254.95</v>
      </c>
      <c r="X13159" s="267" t="s">
        <v>56600</v>
      </c>
      <c r="Y13159" s="268">
        <v>3075.24</v>
      </c>
      <c r="AA13159" s="229" t="s">
        <v>47265</v>
      </c>
      <c r="AB13159" s="230">
        <v>500.81</v>
      </c>
      <c r="AD13159" s="209" t="s">
        <v>27069</v>
      </c>
      <c r="AE13159" s="210">
        <v>6669.47</v>
      </c>
      <c r="AF13159" s="93"/>
      <c r="AG13159" s="93"/>
      <c r="AH13159" s="93"/>
    </row>
    <row r="13160" spans="21:34" x14ac:dyDescent="0.3">
      <c r="U13160" s="311" t="s">
        <v>25853</v>
      </c>
      <c r="V13160" s="312">
        <v>258872.38</v>
      </c>
      <c r="X13160" s="267" t="s">
        <v>56601</v>
      </c>
      <c r="Y13160" s="268">
        <v>9666.67</v>
      </c>
      <c r="AA13160" s="229" t="s">
        <v>47266</v>
      </c>
      <c r="AB13160" s="230">
        <v>1555.64</v>
      </c>
      <c r="AD13160" s="209" t="s">
        <v>27070</v>
      </c>
      <c r="AE13160" s="210">
        <v>452</v>
      </c>
      <c r="AF13160" s="93"/>
      <c r="AG13160" s="93"/>
      <c r="AH13160" s="93"/>
    </row>
    <row r="13161" spans="21:34" x14ac:dyDescent="0.3">
      <c r="U13161" s="311" t="s">
        <v>25854</v>
      </c>
      <c r="V13161" s="312">
        <v>3066.6</v>
      </c>
      <c r="X13161" s="267" t="s">
        <v>50426</v>
      </c>
      <c r="Y13161" s="268">
        <v>5740</v>
      </c>
      <c r="AA13161" s="229" t="s">
        <v>48257</v>
      </c>
      <c r="AB13161" s="230">
        <v>91581.19</v>
      </c>
      <c r="AD13161" s="209" t="s">
        <v>27071</v>
      </c>
      <c r="AE13161" s="210">
        <v>55510.53</v>
      </c>
      <c r="AF13161" s="93"/>
      <c r="AG13161" s="93"/>
      <c r="AH13161" s="93"/>
    </row>
    <row r="13162" spans="21:34" x14ac:dyDescent="0.3">
      <c r="U13162" s="311" t="s">
        <v>25855</v>
      </c>
      <c r="V13162" s="312">
        <v>1810755.01</v>
      </c>
      <c r="X13162" s="267" t="s">
        <v>56602</v>
      </c>
      <c r="Y13162" s="268">
        <v>3166.74</v>
      </c>
      <c r="AA13162" s="229" t="s">
        <v>48258</v>
      </c>
      <c r="AB13162" s="230">
        <v>10540.78</v>
      </c>
      <c r="AD13162" s="209" t="s">
        <v>27072</v>
      </c>
      <c r="AE13162" s="210">
        <v>175.92</v>
      </c>
      <c r="AF13162" s="93"/>
      <c r="AG13162" s="93"/>
      <c r="AH13162" s="93"/>
    </row>
    <row r="13163" spans="21:34" x14ac:dyDescent="0.3">
      <c r="U13163" s="311" t="s">
        <v>25856</v>
      </c>
      <c r="V13163" s="312">
        <v>696098.4</v>
      </c>
      <c r="X13163" s="267" t="s">
        <v>57869</v>
      </c>
      <c r="Y13163" s="268">
        <v>17499.310000000001</v>
      </c>
      <c r="AA13163" s="229" t="s">
        <v>53758</v>
      </c>
      <c r="AB13163" s="230">
        <v>3203.73</v>
      </c>
      <c r="AD13163" s="209" t="s">
        <v>27073</v>
      </c>
      <c r="AE13163" s="210">
        <v>17091.14</v>
      </c>
      <c r="AF13163" s="93"/>
      <c r="AG13163" s="93"/>
      <c r="AH13163" s="93"/>
    </row>
    <row r="13164" spans="21:34" x14ac:dyDescent="0.3">
      <c r="U13164" s="311" t="s">
        <v>61136</v>
      </c>
      <c r="V13164" s="312">
        <v>9899.2800000000007</v>
      </c>
      <c r="X13164" s="267" t="s">
        <v>56603</v>
      </c>
      <c r="Y13164" s="268">
        <v>43795.02</v>
      </c>
      <c r="AA13164" s="229" t="s">
        <v>47267</v>
      </c>
      <c r="AB13164" s="230">
        <v>14421.43</v>
      </c>
      <c r="AD13164" s="209" t="s">
        <v>14182</v>
      </c>
      <c r="AE13164" s="210">
        <v>258995.08</v>
      </c>
      <c r="AF13164" s="93"/>
      <c r="AG13164" s="93"/>
      <c r="AH13164" s="93"/>
    </row>
    <row r="13165" spans="21:34" x14ac:dyDescent="0.3">
      <c r="U13165" s="311" t="s">
        <v>50746</v>
      </c>
      <c r="V13165" s="312">
        <v>86027.49</v>
      </c>
      <c r="X13165" s="267" t="s">
        <v>56604</v>
      </c>
      <c r="Y13165" s="268">
        <v>157160.92000000001</v>
      </c>
      <c r="AA13165" s="229" t="s">
        <v>53759</v>
      </c>
      <c r="AB13165" s="230">
        <v>9.17</v>
      </c>
      <c r="AD13165" s="209" t="s">
        <v>27074</v>
      </c>
      <c r="AE13165" s="210">
        <v>1680</v>
      </c>
      <c r="AF13165" s="93"/>
      <c r="AG13165" s="93"/>
      <c r="AH13165" s="93"/>
    </row>
    <row r="13166" spans="21:34" x14ac:dyDescent="0.3">
      <c r="U13166" s="311" t="s">
        <v>34020</v>
      </c>
      <c r="V13166" s="312">
        <v>689.7</v>
      </c>
      <c r="X13166" s="267" t="s">
        <v>53798</v>
      </c>
      <c r="Y13166" s="268">
        <v>923237.53</v>
      </c>
      <c r="AA13166" s="229" t="s">
        <v>49159</v>
      </c>
      <c r="AB13166" s="230">
        <v>7307.72</v>
      </c>
      <c r="AD13166" s="209" t="s">
        <v>27075</v>
      </c>
      <c r="AE13166" s="210">
        <v>5163.72</v>
      </c>
      <c r="AF13166" s="93"/>
      <c r="AG13166" s="93"/>
      <c r="AH13166" s="93"/>
    </row>
    <row r="13167" spans="21:34" x14ac:dyDescent="0.3">
      <c r="U13167" s="311" t="s">
        <v>25949</v>
      </c>
      <c r="V13167" s="312">
        <v>1674.33</v>
      </c>
      <c r="X13167" s="267" t="s">
        <v>53799</v>
      </c>
      <c r="Y13167" s="268">
        <v>255923.20000000001</v>
      </c>
      <c r="AA13167" s="229" t="s">
        <v>45594</v>
      </c>
      <c r="AB13167" s="230">
        <v>355294.5</v>
      </c>
      <c r="AD13167" s="209" t="s">
        <v>27076</v>
      </c>
      <c r="AE13167" s="210">
        <v>494.88</v>
      </c>
      <c r="AF13167" s="93"/>
      <c r="AG13167" s="93"/>
      <c r="AH13167" s="93"/>
    </row>
    <row r="13168" spans="21:34" x14ac:dyDescent="0.3">
      <c r="U13168" s="311" t="s">
        <v>34022</v>
      </c>
      <c r="V13168" s="312">
        <v>46678.05</v>
      </c>
      <c r="X13168" s="267" t="s">
        <v>53801</v>
      </c>
      <c r="Y13168" s="268">
        <v>380528.75</v>
      </c>
      <c r="AA13168" s="229" t="s">
        <v>45595</v>
      </c>
      <c r="AB13168" s="230">
        <v>27164.41</v>
      </c>
      <c r="AD13168" s="209" t="s">
        <v>27077</v>
      </c>
      <c r="AE13168" s="210">
        <v>167562.23999999999</v>
      </c>
      <c r="AF13168" s="93"/>
      <c r="AG13168" s="93"/>
      <c r="AH13168" s="93"/>
    </row>
    <row r="13169" spans="21:34" x14ac:dyDescent="0.3">
      <c r="U13169" s="311" t="s">
        <v>40878</v>
      </c>
      <c r="V13169" s="312">
        <v>43106.74</v>
      </c>
      <c r="X13169" s="267" t="s">
        <v>56605</v>
      </c>
      <c r="Y13169" s="268">
        <v>71913.48</v>
      </c>
      <c r="AA13169" s="229" t="s">
        <v>45596</v>
      </c>
      <c r="AB13169" s="230">
        <v>1504400.15</v>
      </c>
      <c r="AD13169" s="209" t="s">
        <v>27078</v>
      </c>
      <c r="AE13169" s="210">
        <v>21677.02</v>
      </c>
      <c r="AF13169" s="93"/>
      <c r="AG13169" s="93"/>
      <c r="AH13169" s="93"/>
    </row>
    <row r="13170" spans="21:34" x14ac:dyDescent="0.3">
      <c r="U13170" s="311" t="s">
        <v>34023</v>
      </c>
      <c r="V13170" s="312">
        <v>204.11</v>
      </c>
      <c r="X13170" s="267" t="s">
        <v>56606</v>
      </c>
      <c r="Y13170" s="268">
        <v>138431.79999999999</v>
      </c>
      <c r="AA13170" s="229" t="s">
        <v>45597</v>
      </c>
      <c r="AB13170" s="230">
        <v>115087.39</v>
      </c>
      <c r="AD13170" s="209" t="s">
        <v>27079</v>
      </c>
      <c r="AE13170" s="210">
        <v>7363.34</v>
      </c>
      <c r="AF13170" s="93"/>
      <c r="AG13170" s="93"/>
      <c r="AH13170" s="93"/>
    </row>
    <row r="13171" spans="21:34" x14ac:dyDescent="0.3">
      <c r="U13171" s="311" t="s">
        <v>36625</v>
      </c>
      <c r="V13171" s="312">
        <v>625.5</v>
      </c>
      <c r="X13171" s="267" t="s">
        <v>57870</v>
      </c>
      <c r="Y13171" s="268">
        <v>6122.52</v>
      </c>
      <c r="AA13171" s="229" t="s">
        <v>14229</v>
      </c>
      <c r="AB13171" s="230">
        <v>23832.09</v>
      </c>
      <c r="AD13171" s="209" t="s">
        <v>14183</v>
      </c>
      <c r="AE13171" s="210">
        <v>178572.88</v>
      </c>
      <c r="AF13171" s="93"/>
      <c r="AG13171" s="93"/>
      <c r="AH13171" s="93"/>
    </row>
    <row r="13172" spans="21:34" x14ac:dyDescent="0.3">
      <c r="U13172" s="311" t="s">
        <v>43334</v>
      </c>
      <c r="V13172" s="312">
        <v>506.25</v>
      </c>
      <c r="X13172" s="267" t="s">
        <v>53804</v>
      </c>
      <c r="Y13172" s="268">
        <v>1417.85</v>
      </c>
      <c r="AA13172" s="229" t="s">
        <v>48259</v>
      </c>
      <c r="AB13172" s="230">
        <v>-23855.93</v>
      </c>
      <c r="AD13172" s="209" t="s">
        <v>14184</v>
      </c>
      <c r="AE13172" s="210">
        <v>258446.14</v>
      </c>
      <c r="AF13172" s="93"/>
      <c r="AG13172" s="93"/>
      <c r="AH13172" s="93"/>
    </row>
    <row r="13173" spans="21:34" x14ac:dyDescent="0.3">
      <c r="U13173" s="311" t="s">
        <v>25951</v>
      </c>
      <c r="V13173" s="312">
        <v>5762.98</v>
      </c>
      <c r="X13173" s="267" t="s">
        <v>55427</v>
      </c>
      <c r="Y13173" s="268">
        <v>65599.64</v>
      </c>
      <c r="AA13173" s="229" t="s">
        <v>39478</v>
      </c>
      <c r="AB13173" s="230">
        <v>1788.82</v>
      </c>
      <c r="AD13173" s="209" t="s">
        <v>27080</v>
      </c>
      <c r="AE13173" s="210">
        <v>74522.47</v>
      </c>
      <c r="AF13173" s="93"/>
      <c r="AG13173" s="93"/>
      <c r="AH13173" s="93"/>
    </row>
    <row r="13174" spans="21:34" x14ac:dyDescent="0.3">
      <c r="U13174" s="311" t="s">
        <v>25952</v>
      </c>
      <c r="V13174" s="312">
        <v>200.36</v>
      </c>
      <c r="X13174" s="267" t="s">
        <v>42945</v>
      </c>
      <c r="Y13174" s="268">
        <v>2700</v>
      </c>
      <c r="AA13174" s="229" t="s">
        <v>49160</v>
      </c>
      <c r="AB13174" s="230">
        <v>19862.5</v>
      </c>
      <c r="AD13174" s="209" t="s">
        <v>27081</v>
      </c>
      <c r="AE13174" s="210">
        <v>725161.57</v>
      </c>
      <c r="AF13174" s="93"/>
      <c r="AG13174" s="93"/>
      <c r="AH13174" s="93"/>
    </row>
    <row r="13175" spans="21:34" x14ac:dyDescent="0.3">
      <c r="U13175" s="311" t="s">
        <v>34025</v>
      </c>
      <c r="V13175" s="312">
        <v>4000</v>
      </c>
      <c r="X13175" s="267" t="s">
        <v>59226</v>
      </c>
      <c r="Y13175" s="268">
        <v>13570</v>
      </c>
      <c r="AA13175" s="229" t="s">
        <v>27645</v>
      </c>
      <c r="AB13175" s="230">
        <v>25.85</v>
      </c>
      <c r="AD13175" s="209" t="s">
        <v>27082</v>
      </c>
      <c r="AE13175" s="210">
        <v>500</v>
      </c>
      <c r="AF13175" s="93"/>
      <c r="AG13175" s="93"/>
      <c r="AH13175" s="93"/>
    </row>
    <row r="13176" spans="21:34" x14ac:dyDescent="0.3">
      <c r="U13176" s="311" t="s">
        <v>25955</v>
      </c>
      <c r="V13176" s="312">
        <v>8117.96</v>
      </c>
      <c r="X13176" s="267" t="s">
        <v>56607</v>
      </c>
      <c r="Y13176" s="268">
        <v>1365.33</v>
      </c>
      <c r="AA13176" s="229" t="s">
        <v>27646</v>
      </c>
      <c r="AB13176" s="230">
        <v>574</v>
      </c>
      <c r="AD13176" s="209" t="s">
        <v>27083</v>
      </c>
      <c r="AE13176" s="210">
        <v>10543.87</v>
      </c>
      <c r="AF13176" s="93"/>
      <c r="AG13176" s="93"/>
      <c r="AH13176" s="93"/>
    </row>
    <row r="13177" spans="21:34" x14ac:dyDescent="0.3">
      <c r="U13177" s="311" t="s">
        <v>54516</v>
      </c>
      <c r="V13177" s="312">
        <v>45778.99</v>
      </c>
      <c r="X13177" s="267" t="s">
        <v>53805</v>
      </c>
      <c r="Y13177" s="268">
        <v>200</v>
      </c>
      <c r="AA13177" s="229" t="s">
        <v>50415</v>
      </c>
      <c r="AB13177" s="230">
        <v>6159.84</v>
      </c>
      <c r="AD13177" s="209" t="s">
        <v>27084</v>
      </c>
      <c r="AE13177" s="210">
        <v>9350</v>
      </c>
      <c r="AF13177" s="93"/>
      <c r="AG13177" s="93"/>
      <c r="AH13177" s="93"/>
    </row>
    <row r="13178" spans="21:34" x14ac:dyDescent="0.3">
      <c r="U13178" s="311" t="s">
        <v>25957</v>
      </c>
      <c r="V13178" s="312">
        <v>4672.5</v>
      </c>
      <c r="X13178" s="267" t="s">
        <v>56608</v>
      </c>
      <c r="Y13178" s="268">
        <v>181386.85</v>
      </c>
      <c r="AA13178" s="229" t="s">
        <v>27648</v>
      </c>
      <c r="AB13178" s="230">
        <v>471.21</v>
      </c>
      <c r="AD13178" s="209" t="s">
        <v>27085</v>
      </c>
      <c r="AE13178" s="210">
        <v>23015.98</v>
      </c>
      <c r="AF13178" s="93"/>
      <c r="AG13178" s="93"/>
      <c r="AH13178" s="93"/>
    </row>
    <row r="13179" spans="21:34" x14ac:dyDescent="0.3">
      <c r="U13179" s="311" t="s">
        <v>25959</v>
      </c>
      <c r="V13179" s="312">
        <v>18895.46</v>
      </c>
      <c r="X13179" s="267" t="s">
        <v>42946</v>
      </c>
      <c r="Y13179" s="268">
        <v>165996.41</v>
      </c>
      <c r="AA13179" s="229" t="s">
        <v>27649</v>
      </c>
      <c r="AB13179" s="230">
        <v>1484.52</v>
      </c>
      <c r="AD13179" s="209" t="s">
        <v>27086</v>
      </c>
      <c r="AE13179" s="210">
        <v>112741.34</v>
      </c>
      <c r="AF13179" s="93"/>
      <c r="AG13179" s="93"/>
      <c r="AH13179" s="93"/>
    </row>
    <row r="13180" spans="21:34" x14ac:dyDescent="0.3">
      <c r="U13180" s="311" t="s">
        <v>25960</v>
      </c>
      <c r="V13180" s="312">
        <v>34647.39</v>
      </c>
      <c r="X13180" s="267" t="s">
        <v>42947</v>
      </c>
      <c r="Y13180" s="268">
        <v>503202.97</v>
      </c>
      <c r="AA13180" s="229" t="s">
        <v>27650</v>
      </c>
      <c r="AB13180" s="230">
        <v>6301.2</v>
      </c>
      <c r="AD13180" s="209" t="s">
        <v>27087</v>
      </c>
      <c r="AE13180" s="210">
        <v>44558.33</v>
      </c>
      <c r="AF13180" s="93"/>
      <c r="AG13180" s="93"/>
      <c r="AH13180" s="93"/>
    </row>
    <row r="13181" spans="21:34" x14ac:dyDescent="0.3">
      <c r="U13181" s="311" t="s">
        <v>25961</v>
      </c>
      <c r="V13181" s="312">
        <v>9986.42</v>
      </c>
      <c r="X13181" s="267" t="s">
        <v>56609</v>
      </c>
      <c r="Y13181" s="268">
        <v>267257.69</v>
      </c>
      <c r="AA13181" s="229" t="s">
        <v>27651</v>
      </c>
      <c r="AB13181" s="230">
        <v>365.44</v>
      </c>
      <c r="AD13181" s="209" t="s">
        <v>27088</v>
      </c>
      <c r="AE13181" s="210">
        <v>2081313.48</v>
      </c>
      <c r="AF13181" s="93"/>
      <c r="AG13181" s="93"/>
      <c r="AH13181" s="93"/>
    </row>
    <row r="13182" spans="21:34" x14ac:dyDescent="0.3">
      <c r="U13182" s="311" t="s">
        <v>25962</v>
      </c>
      <c r="V13182" s="312">
        <v>40227.800000000003</v>
      </c>
      <c r="X13182" s="267" t="s">
        <v>63386</v>
      </c>
      <c r="Y13182" s="268">
        <v>8675</v>
      </c>
      <c r="AA13182" s="229" t="s">
        <v>27652</v>
      </c>
      <c r="AB13182" s="230">
        <v>13876.1</v>
      </c>
      <c r="AD13182" s="209" t="s">
        <v>27089</v>
      </c>
      <c r="AE13182" s="210">
        <v>1924650.09</v>
      </c>
      <c r="AF13182" s="93"/>
      <c r="AG13182" s="93"/>
      <c r="AH13182" s="93"/>
    </row>
    <row r="13183" spans="21:34" x14ac:dyDescent="0.3">
      <c r="U13183" s="311" t="s">
        <v>25963</v>
      </c>
      <c r="V13183" s="312">
        <v>6216.1</v>
      </c>
      <c r="X13183" s="267" t="s">
        <v>53806</v>
      </c>
      <c r="Y13183" s="268">
        <v>80000</v>
      </c>
      <c r="AA13183" s="229" t="s">
        <v>49161</v>
      </c>
      <c r="AB13183" s="230">
        <v>911.79</v>
      </c>
      <c r="AD13183" s="209" t="s">
        <v>27090</v>
      </c>
      <c r="AE13183" s="210">
        <v>41506.35</v>
      </c>
      <c r="AF13183" s="93"/>
      <c r="AG13183" s="93"/>
      <c r="AH13183" s="93"/>
    </row>
    <row r="13184" spans="21:34" x14ac:dyDescent="0.3">
      <c r="U13184" s="311" t="s">
        <v>25966</v>
      </c>
      <c r="V13184" s="312">
        <v>0.93</v>
      </c>
      <c r="X13184" s="267" t="s">
        <v>53807</v>
      </c>
      <c r="Y13184" s="268">
        <v>9214.15</v>
      </c>
      <c r="AA13184" s="229" t="s">
        <v>50416</v>
      </c>
      <c r="AB13184" s="230">
        <v>23283.01</v>
      </c>
      <c r="AD13184" s="209" t="s">
        <v>27091</v>
      </c>
      <c r="AE13184" s="210">
        <v>15015</v>
      </c>
      <c r="AF13184" s="93"/>
      <c r="AG13184" s="93"/>
      <c r="AH13184" s="93"/>
    </row>
    <row r="13185" spans="21:34" x14ac:dyDescent="0.3">
      <c r="U13185" s="311" t="s">
        <v>25967</v>
      </c>
      <c r="V13185" s="312">
        <v>340.01</v>
      </c>
      <c r="X13185" s="267" t="s">
        <v>64931</v>
      </c>
      <c r="Y13185" s="268">
        <v>398293.81</v>
      </c>
      <c r="AA13185" s="229" t="s">
        <v>27654</v>
      </c>
      <c r="AB13185" s="230">
        <v>2830.82</v>
      </c>
      <c r="AD13185" s="209" t="s">
        <v>27092</v>
      </c>
      <c r="AE13185" s="210">
        <v>667060.72</v>
      </c>
      <c r="AF13185" s="93"/>
      <c r="AG13185" s="93"/>
      <c r="AH13185" s="93"/>
    </row>
    <row r="13186" spans="21:34" x14ac:dyDescent="0.3">
      <c r="U13186" s="311" t="s">
        <v>55648</v>
      </c>
      <c r="V13186" s="312">
        <v>10260</v>
      </c>
      <c r="X13186" s="267" t="s">
        <v>39505</v>
      </c>
      <c r="Y13186" s="268">
        <v>108798.14</v>
      </c>
      <c r="AA13186" s="229" t="s">
        <v>27655</v>
      </c>
      <c r="AB13186" s="230">
        <v>6241.64</v>
      </c>
      <c r="AD13186" s="209" t="s">
        <v>27093</v>
      </c>
      <c r="AE13186" s="210">
        <v>111747.3</v>
      </c>
      <c r="AF13186" s="93"/>
      <c r="AG13186" s="93"/>
      <c r="AH13186" s="93"/>
    </row>
    <row r="13187" spans="21:34" x14ac:dyDescent="0.3">
      <c r="U13187" s="311" t="s">
        <v>25972</v>
      </c>
      <c r="V13187" s="312">
        <v>68179.83</v>
      </c>
      <c r="X13187" s="267" t="s">
        <v>35692</v>
      </c>
      <c r="Y13187" s="268">
        <v>90407.49</v>
      </c>
      <c r="AA13187" s="229" t="s">
        <v>27656</v>
      </c>
      <c r="AB13187" s="230">
        <v>1565.88</v>
      </c>
      <c r="AD13187" s="209" t="s">
        <v>27094</v>
      </c>
      <c r="AE13187" s="210">
        <v>14281.13</v>
      </c>
      <c r="AF13187" s="93"/>
      <c r="AG13187" s="93"/>
      <c r="AH13187" s="93"/>
    </row>
    <row r="13188" spans="21:34" x14ac:dyDescent="0.3">
      <c r="U13188" s="311" t="s">
        <v>69615</v>
      </c>
      <c r="V13188" s="312">
        <v>4780</v>
      </c>
      <c r="X13188" s="267" t="s">
        <v>57871</v>
      </c>
      <c r="Y13188" s="268">
        <v>11036.25</v>
      </c>
      <c r="AA13188" s="229" t="s">
        <v>27658</v>
      </c>
      <c r="AB13188" s="230">
        <v>3793.78</v>
      </c>
      <c r="AD13188" s="209" t="s">
        <v>27095</v>
      </c>
      <c r="AE13188" s="210">
        <v>25291.94</v>
      </c>
      <c r="AF13188" s="93"/>
      <c r="AG13188" s="93"/>
      <c r="AH13188" s="93"/>
    </row>
    <row r="13189" spans="21:34" x14ac:dyDescent="0.3">
      <c r="U13189" s="311" t="s">
        <v>25973</v>
      </c>
      <c r="V13189" s="312">
        <v>2566.42</v>
      </c>
      <c r="X13189" s="267" t="s">
        <v>59848</v>
      </c>
      <c r="Y13189" s="268">
        <v>-25562.58</v>
      </c>
      <c r="AA13189" s="229" t="s">
        <v>45598</v>
      </c>
      <c r="AB13189" s="230">
        <v>2610</v>
      </c>
      <c r="AD13189" s="209" t="s">
        <v>27096</v>
      </c>
      <c r="AE13189" s="210">
        <v>4931</v>
      </c>
      <c r="AF13189" s="93"/>
      <c r="AG13189" s="93"/>
      <c r="AH13189" s="93"/>
    </row>
    <row r="13190" spans="21:34" x14ac:dyDescent="0.3">
      <c r="U13190" s="311" t="s">
        <v>25975</v>
      </c>
      <c r="V13190" s="312">
        <v>120661.35</v>
      </c>
      <c r="X13190" s="267" t="s">
        <v>55428</v>
      </c>
      <c r="Y13190" s="268">
        <v>220692.53</v>
      </c>
      <c r="AA13190" s="229" t="s">
        <v>47268</v>
      </c>
      <c r="AB13190" s="230">
        <v>8745.2800000000007</v>
      </c>
      <c r="AD13190" s="209" t="s">
        <v>27097</v>
      </c>
      <c r="AE13190" s="210">
        <v>-25348.47</v>
      </c>
      <c r="AF13190" s="93"/>
      <c r="AG13190" s="93"/>
      <c r="AH13190" s="93"/>
    </row>
    <row r="13191" spans="21:34" x14ac:dyDescent="0.3">
      <c r="U13191" s="311" t="s">
        <v>43337</v>
      </c>
      <c r="V13191" s="312">
        <v>7009</v>
      </c>
      <c r="X13191" s="267" t="s">
        <v>47280</v>
      </c>
      <c r="Y13191" s="268">
        <v>25000</v>
      </c>
      <c r="AA13191" s="229" t="s">
        <v>35668</v>
      </c>
      <c r="AB13191" s="230">
        <v>50070</v>
      </c>
      <c r="AD13191" s="209" t="s">
        <v>27098</v>
      </c>
      <c r="AE13191" s="210">
        <v>761</v>
      </c>
      <c r="AF13191" s="93"/>
      <c r="AG13191" s="93"/>
      <c r="AH13191" s="93"/>
    </row>
    <row r="13192" spans="21:34" x14ac:dyDescent="0.3">
      <c r="U13192" s="311" t="s">
        <v>43338</v>
      </c>
      <c r="V13192" s="312">
        <v>-168.81</v>
      </c>
      <c r="X13192" s="267" t="s">
        <v>49167</v>
      </c>
      <c r="Y13192" s="268">
        <v>9601.7999999999993</v>
      </c>
      <c r="AA13192" s="229" t="s">
        <v>36704</v>
      </c>
      <c r="AB13192" s="230">
        <v>158749.20000000001</v>
      </c>
      <c r="AD13192" s="209" t="s">
        <v>27099</v>
      </c>
      <c r="AE13192" s="210">
        <v>4377.3999999999996</v>
      </c>
      <c r="AF13192" s="93"/>
      <c r="AG13192" s="93"/>
      <c r="AH13192" s="93"/>
    </row>
    <row r="13193" spans="21:34" x14ac:dyDescent="0.3">
      <c r="U13193" s="311" t="s">
        <v>58083</v>
      </c>
      <c r="V13193" s="312">
        <v>7094.18</v>
      </c>
      <c r="X13193" s="267" t="s">
        <v>48270</v>
      </c>
      <c r="Y13193" s="268">
        <v>197.48</v>
      </c>
      <c r="AA13193" s="229" t="s">
        <v>45599</v>
      </c>
      <c r="AB13193" s="230">
        <v>300</v>
      </c>
      <c r="AD13193" s="209" t="s">
        <v>27100</v>
      </c>
      <c r="AE13193" s="210">
        <v>712</v>
      </c>
      <c r="AF13193" s="93"/>
      <c r="AG13193" s="93"/>
      <c r="AH13193" s="93"/>
    </row>
    <row r="13194" spans="21:34" x14ac:dyDescent="0.3">
      <c r="U13194" s="311" t="s">
        <v>46149</v>
      </c>
      <c r="V13194" s="312">
        <v>58667.87</v>
      </c>
      <c r="X13194" s="267" t="s">
        <v>45623</v>
      </c>
      <c r="Y13194" s="268">
        <v>7088.35</v>
      </c>
      <c r="AA13194" s="229" t="s">
        <v>42927</v>
      </c>
      <c r="AB13194" s="230">
        <v>2370</v>
      </c>
      <c r="AD13194" s="209" t="s">
        <v>27101</v>
      </c>
      <c r="AE13194" s="210">
        <v>761</v>
      </c>
      <c r="AF13194" s="93"/>
      <c r="AG13194" s="93"/>
      <c r="AH13194" s="93"/>
    </row>
    <row r="13195" spans="21:34" x14ac:dyDescent="0.3">
      <c r="U13195" s="311" t="s">
        <v>58084</v>
      </c>
      <c r="V13195" s="312">
        <v>1063375.18</v>
      </c>
      <c r="X13195" s="267" t="s">
        <v>59849</v>
      </c>
      <c r="Y13195" s="268">
        <v>-27.6</v>
      </c>
      <c r="AA13195" s="229" t="s">
        <v>35669</v>
      </c>
      <c r="AB13195" s="230">
        <v>10000</v>
      </c>
      <c r="AD13195" s="209" t="s">
        <v>27102</v>
      </c>
      <c r="AE13195" s="210">
        <v>610</v>
      </c>
      <c r="AF13195" s="93"/>
      <c r="AG13195" s="93"/>
      <c r="AH13195" s="93"/>
    </row>
    <row r="13196" spans="21:34" x14ac:dyDescent="0.3">
      <c r="U13196" s="311" t="s">
        <v>69616</v>
      </c>
      <c r="V13196" s="312">
        <v>65903.759999999995</v>
      </c>
      <c r="X13196" s="267" t="s">
        <v>62489</v>
      </c>
      <c r="Y13196" s="268">
        <v>1495.86</v>
      </c>
      <c r="AA13196" s="229" t="s">
        <v>34123</v>
      </c>
      <c r="AB13196" s="230">
        <v>17694.490000000002</v>
      </c>
      <c r="AD13196" s="209" t="s">
        <v>27103</v>
      </c>
      <c r="AE13196" s="210">
        <v>2915</v>
      </c>
      <c r="AF13196" s="93"/>
      <c r="AG13196" s="93"/>
      <c r="AH13196" s="93"/>
    </row>
    <row r="13197" spans="21:34" x14ac:dyDescent="0.3">
      <c r="U13197" s="311" t="s">
        <v>34036</v>
      </c>
      <c r="V13197" s="312">
        <v>62308.53</v>
      </c>
      <c r="X13197" s="267" t="s">
        <v>49170</v>
      </c>
      <c r="Y13197" s="268">
        <v>2473.91</v>
      </c>
      <c r="AA13197" s="229" t="s">
        <v>35670</v>
      </c>
      <c r="AB13197" s="230">
        <v>17060.7</v>
      </c>
      <c r="AD13197" s="209" t="s">
        <v>27104</v>
      </c>
      <c r="AE13197" s="210">
        <v>3035</v>
      </c>
      <c r="AF13197" s="93"/>
      <c r="AG13197" s="93"/>
      <c r="AH13197" s="93"/>
    </row>
    <row r="13198" spans="21:34" x14ac:dyDescent="0.3">
      <c r="U13198" s="311" t="s">
        <v>34037</v>
      </c>
      <c r="V13198" s="312">
        <v>249068.25</v>
      </c>
      <c r="X13198" s="267" t="s">
        <v>59850</v>
      </c>
      <c r="Y13198" s="268">
        <v>-11.41</v>
      </c>
      <c r="AA13198" s="229" t="s">
        <v>34124</v>
      </c>
      <c r="AB13198" s="230">
        <v>7018.92</v>
      </c>
      <c r="AD13198" s="209" t="s">
        <v>27105</v>
      </c>
      <c r="AE13198" s="210">
        <v>3700</v>
      </c>
      <c r="AF13198" s="93"/>
      <c r="AG13198" s="93"/>
      <c r="AH13198" s="93"/>
    </row>
    <row r="13199" spans="21:34" x14ac:dyDescent="0.3">
      <c r="U13199" s="311" t="s">
        <v>26032</v>
      </c>
      <c r="V13199" s="312">
        <v>108705.87</v>
      </c>
      <c r="X13199" s="267" t="s">
        <v>64932</v>
      </c>
      <c r="Y13199" s="268">
        <v>3239.65</v>
      </c>
      <c r="AA13199" s="229" t="s">
        <v>27665</v>
      </c>
      <c r="AB13199" s="230">
        <v>61129.8</v>
      </c>
      <c r="AD13199" s="209" t="s">
        <v>27106</v>
      </c>
      <c r="AE13199" s="210">
        <v>632</v>
      </c>
      <c r="AF13199" s="93"/>
      <c r="AG13199" s="93"/>
      <c r="AH13199" s="93"/>
    </row>
    <row r="13200" spans="21:34" x14ac:dyDescent="0.3">
      <c r="U13200" s="311" t="s">
        <v>26033</v>
      </c>
      <c r="V13200" s="312">
        <v>56817</v>
      </c>
      <c r="X13200" s="267" t="s">
        <v>64933</v>
      </c>
      <c r="Y13200" s="268">
        <v>247.84</v>
      </c>
      <c r="AA13200" s="229" t="s">
        <v>27666</v>
      </c>
      <c r="AB13200" s="230">
        <v>100498.35</v>
      </c>
      <c r="AD13200" s="209" t="s">
        <v>27107</v>
      </c>
      <c r="AE13200" s="210">
        <v>5800</v>
      </c>
      <c r="AF13200" s="93"/>
      <c r="AG13200" s="93"/>
      <c r="AH13200" s="93"/>
    </row>
    <row r="13201" spans="21:34" x14ac:dyDescent="0.3">
      <c r="U13201" s="311" t="s">
        <v>35493</v>
      </c>
      <c r="V13201" s="312">
        <v>327998.43</v>
      </c>
      <c r="X13201" s="267" t="s">
        <v>64934</v>
      </c>
      <c r="Y13201" s="268">
        <v>515.64</v>
      </c>
      <c r="AA13201" s="229" t="s">
        <v>36705</v>
      </c>
      <c r="AB13201" s="230">
        <v>734.43</v>
      </c>
      <c r="AD13201" s="209" t="s">
        <v>27108</v>
      </c>
      <c r="AE13201" s="210">
        <v>675.42</v>
      </c>
      <c r="AF13201" s="93"/>
      <c r="AG13201" s="93"/>
      <c r="AH13201" s="93"/>
    </row>
    <row r="13202" spans="21:34" x14ac:dyDescent="0.3">
      <c r="U13202" s="311" t="s">
        <v>14113</v>
      </c>
      <c r="V13202" s="312">
        <v>132912.71</v>
      </c>
      <c r="X13202" s="267" t="s">
        <v>62490</v>
      </c>
      <c r="Y13202" s="268">
        <v>18750</v>
      </c>
      <c r="AA13202" s="229" t="s">
        <v>27667</v>
      </c>
      <c r="AB13202" s="230">
        <v>301019.49</v>
      </c>
      <c r="AD13202" s="209" t="s">
        <v>27109</v>
      </c>
      <c r="AE13202" s="210">
        <v>824.58</v>
      </c>
      <c r="AF13202" s="93"/>
      <c r="AG13202" s="93"/>
      <c r="AH13202" s="93"/>
    </row>
    <row r="13203" spans="21:34" x14ac:dyDescent="0.3">
      <c r="U13203" s="311" t="s">
        <v>69617</v>
      </c>
      <c r="V13203" s="312">
        <v>18678.189999999999</v>
      </c>
      <c r="X13203" s="267" t="s">
        <v>64935</v>
      </c>
      <c r="Y13203" s="268">
        <v>320</v>
      </c>
      <c r="AA13203" s="229" t="s">
        <v>27668</v>
      </c>
      <c r="AB13203" s="230">
        <v>486350.86</v>
      </c>
      <c r="AD13203" s="209" t="s">
        <v>27110</v>
      </c>
      <c r="AE13203" s="210">
        <v>800</v>
      </c>
      <c r="AF13203" s="93"/>
      <c r="AG13203" s="93"/>
      <c r="AH13203" s="93"/>
    </row>
    <row r="13204" spans="21:34" x14ac:dyDescent="0.3">
      <c r="U13204" s="311" t="s">
        <v>39413</v>
      </c>
      <c r="V13204" s="312">
        <v>2209</v>
      </c>
      <c r="X13204" s="267" t="s">
        <v>64936</v>
      </c>
      <c r="Y13204" s="268">
        <v>1625</v>
      </c>
      <c r="AA13204" s="229" t="s">
        <v>35671</v>
      </c>
      <c r="AB13204" s="230">
        <v>1065190.6599999999</v>
      </c>
      <c r="AD13204" s="209" t="s">
        <v>27111</v>
      </c>
      <c r="AE13204" s="210">
        <v>6600</v>
      </c>
      <c r="AF13204" s="93"/>
      <c r="AG13204" s="93"/>
      <c r="AH13204" s="93"/>
    </row>
    <row r="13205" spans="21:34" x14ac:dyDescent="0.3">
      <c r="U13205" s="311" t="s">
        <v>26035</v>
      </c>
      <c r="V13205" s="312">
        <v>101551.07</v>
      </c>
      <c r="X13205" s="267" t="s">
        <v>63804</v>
      </c>
      <c r="Y13205" s="268">
        <v>124.28</v>
      </c>
      <c r="AA13205" s="229" t="s">
        <v>36706</v>
      </c>
      <c r="AB13205" s="230">
        <v>20232</v>
      </c>
      <c r="AD13205" s="209" t="s">
        <v>27112</v>
      </c>
      <c r="AE13205" s="210">
        <v>11600</v>
      </c>
      <c r="AF13205" s="93"/>
      <c r="AG13205" s="93"/>
      <c r="AH13205" s="93"/>
    </row>
    <row r="13206" spans="21:34" x14ac:dyDescent="0.3">
      <c r="U13206" s="311" t="s">
        <v>69618</v>
      </c>
      <c r="V13206" s="312">
        <v>1977.11</v>
      </c>
      <c r="X13206" s="267" t="s">
        <v>63805</v>
      </c>
      <c r="Y13206" s="268">
        <v>398.15</v>
      </c>
      <c r="AA13206" s="229" t="s">
        <v>35672</v>
      </c>
      <c r="AB13206" s="230">
        <v>12706.96</v>
      </c>
      <c r="AD13206" s="209" t="s">
        <v>27113</v>
      </c>
      <c r="AE13206" s="210">
        <v>966</v>
      </c>
      <c r="AF13206" s="93"/>
      <c r="AG13206" s="93"/>
      <c r="AH13206" s="93"/>
    </row>
    <row r="13207" spans="21:34" x14ac:dyDescent="0.3">
      <c r="U13207" s="311" t="s">
        <v>36630</v>
      </c>
      <c r="V13207" s="312">
        <v>6769.87</v>
      </c>
      <c r="X13207" s="267" t="s">
        <v>64937</v>
      </c>
      <c r="Y13207" s="268">
        <v>7603.49</v>
      </c>
      <c r="AA13207" s="229" t="s">
        <v>27669</v>
      </c>
      <c r="AB13207" s="230">
        <v>1056951.48</v>
      </c>
      <c r="AD13207" s="209" t="s">
        <v>27114</v>
      </c>
      <c r="AE13207" s="210">
        <v>1424</v>
      </c>
      <c r="AF13207" s="93"/>
      <c r="AG13207" s="93"/>
      <c r="AH13207" s="93"/>
    </row>
    <row r="13208" spans="21:34" x14ac:dyDescent="0.3">
      <c r="U13208" s="311" t="s">
        <v>26037</v>
      </c>
      <c r="V13208" s="312">
        <v>61699.79</v>
      </c>
      <c r="X13208" s="267" t="s">
        <v>64938</v>
      </c>
      <c r="Y13208" s="268">
        <v>1307.54</v>
      </c>
      <c r="AA13208" s="229" t="s">
        <v>48260</v>
      </c>
      <c r="AB13208" s="230">
        <v>42401</v>
      </c>
      <c r="AD13208" s="209" t="s">
        <v>27115</v>
      </c>
      <c r="AE13208" s="210">
        <v>20896.13</v>
      </c>
      <c r="AF13208" s="93"/>
      <c r="AG13208" s="93"/>
      <c r="AH13208" s="93"/>
    </row>
    <row r="13209" spans="21:34" x14ac:dyDescent="0.3">
      <c r="U13209" s="311" t="s">
        <v>14116</v>
      </c>
      <c r="V13209" s="312">
        <v>87233.51</v>
      </c>
      <c r="X13209" s="267" t="s">
        <v>64939</v>
      </c>
      <c r="Y13209" s="268">
        <v>42800</v>
      </c>
      <c r="AA13209" s="229" t="s">
        <v>48261</v>
      </c>
      <c r="AB13209" s="230">
        <v>3243.73</v>
      </c>
      <c r="AD13209" s="209" t="s">
        <v>27116</v>
      </c>
      <c r="AE13209" s="210">
        <v>632</v>
      </c>
      <c r="AF13209" s="93"/>
      <c r="AG13209" s="93"/>
      <c r="AH13209" s="93"/>
    </row>
    <row r="13210" spans="21:34" x14ac:dyDescent="0.3">
      <c r="U13210" s="311" t="s">
        <v>14117</v>
      </c>
      <c r="V13210" s="312">
        <v>281957.77</v>
      </c>
      <c r="X13210" s="267" t="s">
        <v>53809</v>
      </c>
      <c r="Y13210" s="268">
        <v>3652</v>
      </c>
      <c r="AA13210" s="229" t="s">
        <v>48262</v>
      </c>
      <c r="AB13210" s="230">
        <v>9939.7000000000007</v>
      </c>
      <c r="AD13210" s="209" t="s">
        <v>27117</v>
      </c>
      <c r="AE13210" s="210">
        <v>5800</v>
      </c>
      <c r="AF13210" s="93"/>
      <c r="AG13210" s="93"/>
      <c r="AH13210" s="93"/>
    </row>
    <row r="13211" spans="21:34" x14ac:dyDescent="0.3">
      <c r="U13211" s="311" t="s">
        <v>14118</v>
      </c>
      <c r="V13211" s="312">
        <v>126271.6</v>
      </c>
      <c r="X13211" s="267" t="s">
        <v>56610</v>
      </c>
      <c r="Y13211" s="268">
        <v>23641</v>
      </c>
      <c r="AA13211" s="229" t="s">
        <v>49162</v>
      </c>
      <c r="AB13211" s="230">
        <v>2533.5700000000002</v>
      </c>
      <c r="AD13211" s="209" t="s">
        <v>27118</v>
      </c>
      <c r="AE13211" s="210">
        <v>28393.94</v>
      </c>
      <c r="AF13211" s="93"/>
      <c r="AG13211" s="93"/>
      <c r="AH13211" s="93"/>
    </row>
    <row r="13212" spans="21:34" x14ac:dyDescent="0.3">
      <c r="U13212" s="311" t="s">
        <v>26039</v>
      </c>
      <c r="V13212" s="312">
        <v>7247.78</v>
      </c>
      <c r="X13212" s="267" t="s">
        <v>58892</v>
      </c>
      <c r="Y13212" s="268">
        <v>31800</v>
      </c>
      <c r="AA13212" s="229" t="s">
        <v>53760</v>
      </c>
      <c r="AB13212" s="230">
        <v>17541.46</v>
      </c>
      <c r="AD13212" s="209" t="s">
        <v>27119</v>
      </c>
      <c r="AE13212" s="210">
        <v>4931</v>
      </c>
      <c r="AF13212" s="93"/>
      <c r="AG13212" s="93"/>
      <c r="AH13212" s="93"/>
    </row>
    <row r="13213" spans="21:34" x14ac:dyDescent="0.3">
      <c r="U13213" s="311" t="s">
        <v>69619</v>
      </c>
      <c r="V13213" s="312">
        <v>417433.88</v>
      </c>
      <c r="X13213" s="267" t="s">
        <v>59851</v>
      </c>
      <c r="Y13213" s="268">
        <v>15556.4</v>
      </c>
      <c r="AA13213" s="229" t="s">
        <v>53761</v>
      </c>
      <c r="AB13213" s="230">
        <v>1781.66</v>
      </c>
      <c r="AD13213" s="209" t="s">
        <v>27120</v>
      </c>
      <c r="AE13213" s="210">
        <v>675.42</v>
      </c>
      <c r="AF13213" s="93"/>
      <c r="AG13213" s="93"/>
      <c r="AH13213" s="93"/>
    </row>
    <row r="13214" spans="21:34" x14ac:dyDescent="0.3">
      <c r="U13214" s="311" t="s">
        <v>54518</v>
      </c>
      <c r="V13214" s="312">
        <v>9190.18</v>
      </c>
      <c r="X13214" s="267" t="s">
        <v>59852</v>
      </c>
      <c r="Y13214" s="268">
        <v>1190.08</v>
      </c>
      <c r="AA13214" s="229" t="s">
        <v>53762</v>
      </c>
      <c r="AB13214" s="230">
        <v>22024.58</v>
      </c>
      <c r="AD13214" s="209" t="s">
        <v>27121</v>
      </c>
      <c r="AE13214" s="210">
        <v>824.58</v>
      </c>
      <c r="AF13214" s="93"/>
      <c r="AG13214" s="93"/>
      <c r="AH13214" s="93"/>
    </row>
    <row r="13215" spans="21:34" x14ac:dyDescent="0.3">
      <c r="U13215" s="311" t="s">
        <v>26042</v>
      </c>
      <c r="V13215" s="312">
        <v>35374.74</v>
      </c>
      <c r="X13215" s="267" t="s">
        <v>59853</v>
      </c>
      <c r="Y13215" s="268">
        <v>3811.32</v>
      </c>
      <c r="AA13215" s="229" t="s">
        <v>53763</v>
      </c>
      <c r="AB13215" s="230">
        <v>387.05</v>
      </c>
      <c r="AD13215" s="209" t="s">
        <v>27122</v>
      </c>
      <c r="AE13215" s="210">
        <v>800</v>
      </c>
      <c r="AF13215" s="93"/>
      <c r="AG13215" s="93"/>
      <c r="AH13215" s="93"/>
    </row>
    <row r="13216" spans="21:34" x14ac:dyDescent="0.3">
      <c r="U13216" s="311" t="s">
        <v>26043</v>
      </c>
      <c r="V13216" s="312">
        <v>14084.86</v>
      </c>
      <c r="X13216" s="267" t="s">
        <v>57872</v>
      </c>
      <c r="Y13216" s="268">
        <v>4400</v>
      </c>
      <c r="AA13216" s="229" t="s">
        <v>53764</v>
      </c>
      <c r="AB13216" s="230">
        <v>643.66999999999996</v>
      </c>
      <c r="AD13216" s="209" t="s">
        <v>27123</v>
      </c>
      <c r="AE13216" s="210">
        <v>-15713.47</v>
      </c>
      <c r="AF13216" s="93"/>
      <c r="AG13216" s="93"/>
      <c r="AH13216" s="93"/>
    </row>
    <row r="13217" spans="21:34" x14ac:dyDescent="0.3">
      <c r="U13217" s="311" t="s">
        <v>63518</v>
      </c>
      <c r="V13217" s="312">
        <v>-601.21</v>
      </c>
      <c r="X13217" s="267" t="s">
        <v>61605</v>
      </c>
      <c r="Y13217" s="268">
        <v>181.54</v>
      </c>
      <c r="AA13217" s="229" t="s">
        <v>50417</v>
      </c>
      <c r="AB13217" s="230">
        <v>13907.2</v>
      </c>
      <c r="AD13217" s="209" t="s">
        <v>14188</v>
      </c>
      <c r="AE13217" s="210">
        <v>12971</v>
      </c>
      <c r="AF13217" s="93"/>
      <c r="AG13217" s="93"/>
      <c r="AH13217" s="93"/>
    </row>
    <row r="13218" spans="21:34" x14ac:dyDescent="0.3">
      <c r="U13218" s="311" t="s">
        <v>26047</v>
      </c>
      <c r="V13218" s="312">
        <v>2294687.19</v>
      </c>
      <c r="X13218" s="267" t="s">
        <v>57873</v>
      </c>
      <c r="Y13218" s="268">
        <v>5503.57</v>
      </c>
      <c r="AA13218" s="229" t="s">
        <v>34125</v>
      </c>
      <c r="AB13218" s="230">
        <v>153822.04999999999</v>
      </c>
      <c r="AD13218" s="209" t="s">
        <v>27124</v>
      </c>
      <c r="AE13218" s="210">
        <v>4377.3999999999996</v>
      </c>
      <c r="AF13218" s="93"/>
      <c r="AG13218" s="93"/>
      <c r="AH13218" s="93"/>
    </row>
    <row r="13219" spans="21:34" x14ac:dyDescent="0.3">
      <c r="U13219" s="311" t="s">
        <v>60013</v>
      </c>
      <c r="V13219" s="312">
        <v>575.04</v>
      </c>
      <c r="X13219" s="267" t="s">
        <v>57874</v>
      </c>
      <c r="Y13219" s="268">
        <v>19315.12</v>
      </c>
      <c r="AA13219" s="229" t="s">
        <v>34126</v>
      </c>
      <c r="AB13219" s="230">
        <v>603459.29</v>
      </c>
      <c r="AD13219" s="209" t="s">
        <v>27125</v>
      </c>
      <c r="AE13219" s="210">
        <v>761</v>
      </c>
      <c r="AF13219" s="93"/>
      <c r="AG13219" s="93"/>
      <c r="AH13219" s="93"/>
    </row>
    <row r="13220" spans="21:34" x14ac:dyDescent="0.3">
      <c r="U13220" s="311" t="s">
        <v>26083</v>
      </c>
      <c r="V13220" s="312">
        <v>43.96</v>
      </c>
      <c r="X13220" s="267" t="s">
        <v>58336</v>
      </c>
      <c r="Y13220" s="268">
        <v>3742.95</v>
      </c>
      <c r="AA13220" s="229" t="s">
        <v>45600</v>
      </c>
      <c r="AB13220" s="230">
        <v>1751.16</v>
      </c>
      <c r="AD13220" s="209" t="s">
        <v>27126</v>
      </c>
      <c r="AE13220" s="210">
        <v>145740.04999999999</v>
      </c>
      <c r="AF13220" s="93"/>
      <c r="AG13220" s="93"/>
      <c r="AH13220" s="93"/>
    </row>
    <row r="13221" spans="21:34" x14ac:dyDescent="0.3">
      <c r="U13221" s="311" t="s">
        <v>32629</v>
      </c>
      <c r="V13221" s="312">
        <v>1033.75</v>
      </c>
      <c r="X13221" s="267" t="s">
        <v>59854</v>
      </c>
      <c r="Y13221" s="268">
        <v>5000</v>
      </c>
      <c r="AA13221" s="229" t="s">
        <v>35673</v>
      </c>
      <c r="AB13221" s="230">
        <v>127952.55</v>
      </c>
      <c r="AD13221" s="209" t="s">
        <v>27127</v>
      </c>
      <c r="AE13221" s="210">
        <v>4788.1899999999996</v>
      </c>
      <c r="AF13221" s="93"/>
      <c r="AG13221" s="93"/>
      <c r="AH13221" s="93"/>
    </row>
    <row r="13222" spans="21:34" x14ac:dyDescent="0.3">
      <c r="U13222" s="311" t="s">
        <v>60947</v>
      </c>
      <c r="V13222" s="312">
        <v>10020</v>
      </c>
      <c r="X13222" s="267" t="s">
        <v>59855</v>
      </c>
      <c r="Y13222" s="268">
        <v>382.5</v>
      </c>
      <c r="AA13222" s="229" t="s">
        <v>34127</v>
      </c>
      <c r="AB13222" s="230">
        <v>1198.94</v>
      </c>
      <c r="AD13222" s="209" t="s">
        <v>27128</v>
      </c>
      <c r="AE13222" s="210">
        <v>4720.8500000000004</v>
      </c>
      <c r="AF13222" s="93"/>
      <c r="AG13222" s="93"/>
      <c r="AH13222" s="93"/>
    </row>
    <row r="13223" spans="21:34" x14ac:dyDescent="0.3">
      <c r="U13223" s="311" t="s">
        <v>69620</v>
      </c>
      <c r="V13223" s="312">
        <v>68500</v>
      </c>
      <c r="X13223" s="267" t="s">
        <v>59227</v>
      </c>
      <c r="Y13223" s="268">
        <v>390</v>
      </c>
      <c r="AA13223" s="229" t="s">
        <v>34128</v>
      </c>
      <c r="AB13223" s="230">
        <v>75416.039999999994</v>
      </c>
      <c r="AD13223" s="209" t="s">
        <v>27129</v>
      </c>
      <c r="AE13223" s="210">
        <v>613.79999999999995</v>
      </c>
      <c r="AF13223" s="93"/>
      <c r="AG13223" s="93"/>
      <c r="AH13223" s="93"/>
    </row>
    <row r="13224" spans="21:34" x14ac:dyDescent="0.3">
      <c r="U13224" s="311" t="s">
        <v>26114</v>
      </c>
      <c r="V13224" s="312">
        <v>5240.3</v>
      </c>
      <c r="X13224" s="267" t="s">
        <v>64940</v>
      </c>
      <c r="Y13224" s="268">
        <v>230</v>
      </c>
      <c r="AA13224" s="229" t="s">
        <v>34129</v>
      </c>
      <c r="AB13224" s="230">
        <v>1687.46</v>
      </c>
      <c r="AD13224" s="209" t="s">
        <v>27130</v>
      </c>
      <c r="AE13224" s="210">
        <v>11027.17</v>
      </c>
      <c r="AF13224" s="93"/>
      <c r="AG13224" s="93"/>
      <c r="AH13224" s="93"/>
    </row>
    <row r="13225" spans="21:34" x14ac:dyDescent="0.3">
      <c r="U13225" s="311" t="s">
        <v>54519</v>
      </c>
      <c r="V13225" s="312">
        <v>995</v>
      </c>
      <c r="X13225" s="267" t="s">
        <v>57875</v>
      </c>
      <c r="Y13225" s="268">
        <v>800</v>
      </c>
      <c r="AA13225" s="229" t="s">
        <v>34130</v>
      </c>
      <c r="AB13225" s="230">
        <v>209980</v>
      </c>
      <c r="AD13225" s="209" t="s">
        <v>27131</v>
      </c>
      <c r="AE13225" s="210">
        <v>1.5</v>
      </c>
      <c r="AF13225" s="93"/>
      <c r="AG13225" s="93"/>
      <c r="AH13225" s="93"/>
    </row>
    <row r="13226" spans="21:34" x14ac:dyDescent="0.3">
      <c r="U13226" s="311" t="s">
        <v>26117</v>
      </c>
      <c r="V13226" s="312">
        <v>12964.91</v>
      </c>
      <c r="X13226" s="267" t="s">
        <v>57876</v>
      </c>
      <c r="Y13226" s="268">
        <v>61.21</v>
      </c>
      <c r="AA13226" s="229" t="s">
        <v>42928</v>
      </c>
      <c r="AB13226" s="230">
        <v>5850</v>
      </c>
      <c r="AD13226" s="209" t="s">
        <v>27132</v>
      </c>
      <c r="AE13226" s="210">
        <v>12767.21</v>
      </c>
      <c r="AF13226" s="93"/>
      <c r="AG13226" s="93"/>
      <c r="AH13226" s="93"/>
    </row>
    <row r="13227" spans="21:34" x14ac:dyDescent="0.3">
      <c r="U13227" s="311" t="s">
        <v>26118</v>
      </c>
      <c r="V13227" s="312">
        <v>9000</v>
      </c>
      <c r="X13227" s="267" t="s">
        <v>57877</v>
      </c>
      <c r="Y13227" s="268">
        <v>196</v>
      </c>
      <c r="AA13227" s="229" t="s">
        <v>47269</v>
      </c>
      <c r="AB13227" s="230">
        <v>1028500</v>
      </c>
      <c r="AD13227" s="209" t="s">
        <v>27133</v>
      </c>
      <c r="AE13227" s="210">
        <v>35489.03</v>
      </c>
      <c r="AF13227" s="93"/>
      <c r="AG13227" s="93"/>
      <c r="AH13227" s="93"/>
    </row>
    <row r="13228" spans="21:34" x14ac:dyDescent="0.3">
      <c r="U13228" s="311" t="s">
        <v>35513</v>
      </c>
      <c r="V13228" s="312">
        <v>63638.37</v>
      </c>
      <c r="X13228" s="267" t="s">
        <v>60745</v>
      </c>
      <c r="Y13228" s="268">
        <v>15794.4</v>
      </c>
      <c r="AA13228" s="229" t="s">
        <v>39479</v>
      </c>
      <c r="AB13228" s="230">
        <v>4469.6099999999997</v>
      </c>
      <c r="AD13228" s="209" t="s">
        <v>27134</v>
      </c>
      <c r="AE13228" s="210">
        <v>13101.2</v>
      </c>
      <c r="AF13228" s="93"/>
      <c r="AG13228" s="93"/>
      <c r="AH13228" s="93"/>
    </row>
    <row r="13229" spans="21:34" x14ac:dyDescent="0.3">
      <c r="U13229" s="311" t="s">
        <v>26215</v>
      </c>
      <c r="V13229" s="312">
        <v>98720</v>
      </c>
      <c r="X13229" s="267" t="s">
        <v>60746</v>
      </c>
      <c r="Y13229" s="268">
        <v>1208.17</v>
      </c>
      <c r="AA13229" s="229" t="s">
        <v>34131</v>
      </c>
      <c r="AB13229" s="230">
        <v>55661.19</v>
      </c>
      <c r="AD13229" s="209" t="s">
        <v>27135</v>
      </c>
      <c r="AE13229" s="210">
        <v>1419</v>
      </c>
      <c r="AF13229" s="93"/>
      <c r="AG13229" s="93"/>
      <c r="AH13229" s="93"/>
    </row>
    <row r="13230" spans="21:34" x14ac:dyDescent="0.3">
      <c r="U13230" s="311" t="s">
        <v>69621</v>
      </c>
      <c r="V13230" s="312">
        <v>39592</v>
      </c>
      <c r="X13230" s="267" t="s">
        <v>60747</v>
      </c>
      <c r="Y13230" s="268">
        <v>3869.7</v>
      </c>
      <c r="AA13230" s="229" t="s">
        <v>34132</v>
      </c>
      <c r="AB13230" s="230">
        <v>171850.88</v>
      </c>
      <c r="AD13230" s="209" t="s">
        <v>27136</v>
      </c>
      <c r="AE13230" s="210">
        <v>121611</v>
      </c>
      <c r="AF13230" s="93"/>
      <c r="AG13230" s="93"/>
      <c r="AH13230" s="93"/>
    </row>
    <row r="13231" spans="21:34" x14ac:dyDescent="0.3">
      <c r="U13231" s="311" t="s">
        <v>26216</v>
      </c>
      <c r="V13231" s="312">
        <v>908214.23</v>
      </c>
      <c r="X13231" s="267" t="s">
        <v>50427</v>
      </c>
      <c r="Y13231" s="268">
        <v>39395.54</v>
      </c>
      <c r="AA13231" s="229" t="s">
        <v>34133</v>
      </c>
      <c r="AB13231" s="230">
        <v>321751.03000000003</v>
      </c>
      <c r="AD13231" s="209" t="s">
        <v>27137</v>
      </c>
      <c r="AE13231" s="210">
        <v>16539.95</v>
      </c>
      <c r="AF13231" s="93"/>
      <c r="AG13231" s="93"/>
      <c r="AH13231" s="93"/>
    </row>
    <row r="13232" spans="21:34" x14ac:dyDescent="0.3">
      <c r="U13232" s="311" t="s">
        <v>46150</v>
      </c>
      <c r="V13232" s="312">
        <v>1187.3</v>
      </c>
      <c r="X13232" s="267" t="s">
        <v>42949</v>
      </c>
      <c r="Y13232" s="268">
        <v>322.68</v>
      </c>
      <c r="AA13232" s="229" t="s">
        <v>35674</v>
      </c>
      <c r="AB13232" s="230">
        <v>27139.3</v>
      </c>
      <c r="AD13232" s="209" t="s">
        <v>27138</v>
      </c>
      <c r="AE13232" s="210">
        <v>157479.04999999999</v>
      </c>
      <c r="AF13232" s="93"/>
      <c r="AG13232" s="93"/>
      <c r="AH13232" s="93"/>
    </row>
    <row r="13233" spans="21:34" x14ac:dyDescent="0.3">
      <c r="U13233" s="311" t="s">
        <v>26218</v>
      </c>
      <c r="V13233" s="312">
        <v>219240</v>
      </c>
      <c r="X13233" s="267" t="s">
        <v>49172</v>
      </c>
      <c r="Y13233" s="268">
        <v>1428</v>
      </c>
      <c r="AA13233" s="229" t="s">
        <v>35675</v>
      </c>
      <c r="AB13233" s="230">
        <v>1122176</v>
      </c>
      <c r="AD13233" s="209" t="s">
        <v>27139</v>
      </c>
      <c r="AE13233" s="210">
        <v>11070</v>
      </c>
      <c r="AF13233" s="93"/>
      <c r="AG13233" s="93"/>
      <c r="AH13233" s="93"/>
    </row>
    <row r="13234" spans="21:34" x14ac:dyDescent="0.3">
      <c r="U13234" s="311" t="s">
        <v>39421</v>
      </c>
      <c r="V13234" s="312">
        <v>491168</v>
      </c>
      <c r="X13234" s="267" t="s">
        <v>49173</v>
      </c>
      <c r="Y13234" s="268">
        <v>105.46</v>
      </c>
      <c r="AA13234" s="229" t="s">
        <v>34134</v>
      </c>
      <c r="AB13234" s="230">
        <v>26567.18</v>
      </c>
      <c r="AD13234" s="209" t="s">
        <v>27140</v>
      </c>
      <c r="AE13234" s="210">
        <v>38260.67</v>
      </c>
      <c r="AF13234" s="93"/>
      <c r="AG13234" s="93"/>
      <c r="AH13234" s="93"/>
    </row>
    <row r="13235" spans="21:34" x14ac:dyDescent="0.3">
      <c r="U13235" s="311" t="s">
        <v>39422</v>
      </c>
      <c r="V13235" s="312">
        <v>96909.4</v>
      </c>
      <c r="X13235" s="267" t="s">
        <v>49174</v>
      </c>
      <c r="Y13235" s="268">
        <v>349.86</v>
      </c>
      <c r="AA13235" s="229" t="s">
        <v>42929</v>
      </c>
      <c r="AB13235" s="230">
        <v>59.92</v>
      </c>
      <c r="AD13235" s="209" t="s">
        <v>27141</v>
      </c>
      <c r="AE13235" s="210">
        <v>1184.46</v>
      </c>
      <c r="AF13235" s="93"/>
      <c r="AG13235" s="93"/>
      <c r="AH13235" s="93"/>
    </row>
    <row r="13236" spans="21:34" x14ac:dyDescent="0.3">
      <c r="U13236" s="311" t="s">
        <v>26219</v>
      </c>
      <c r="V13236" s="312">
        <v>126120.9</v>
      </c>
      <c r="X13236" s="267" t="s">
        <v>49175</v>
      </c>
      <c r="Y13236" s="268">
        <v>1517.05</v>
      </c>
      <c r="AA13236" s="229" t="s">
        <v>47270</v>
      </c>
      <c r="AB13236" s="230">
        <v>371152.02</v>
      </c>
      <c r="AD13236" s="209" t="s">
        <v>27142</v>
      </c>
      <c r="AE13236" s="210">
        <v>20925.8</v>
      </c>
      <c r="AF13236" s="93"/>
      <c r="AG13236" s="93"/>
      <c r="AH13236" s="93"/>
    </row>
    <row r="13237" spans="21:34" x14ac:dyDescent="0.3">
      <c r="U13237" s="311" t="s">
        <v>26220</v>
      </c>
      <c r="V13237" s="312">
        <v>6194.76</v>
      </c>
      <c r="X13237" s="267" t="s">
        <v>53810</v>
      </c>
      <c r="Y13237" s="268">
        <v>895.23</v>
      </c>
      <c r="AA13237" s="229" t="s">
        <v>39480</v>
      </c>
      <c r="AB13237" s="230">
        <v>45786.84</v>
      </c>
      <c r="AD13237" s="209" t="s">
        <v>27143</v>
      </c>
      <c r="AE13237" s="210">
        <v>25.89</v>
      </c>
      <c r="AF13237" s="93"/>
      <c r="AG13237" s="93"/>
      <c r="AH13237" s="93"/>
    </row>
    <row r="13238" spans="21:34" x14ac:dyDescent="0.3">
      <c r="U13238" s="311" t="s">
        <v>26221</v>
      </c>
      <c r="V13238" s="312">
        <v>107275.65</v>
      </c>
      <c r="X13238" s="267" t="s">
        <v>53811</v>
      </c>
      <c r="Y13238" s="268">
        <v>5092.8900000000003</v>
      </c>
      <c r="AA13238" s="229" t="s">
        <v>42930</v>
      </c>
      <c r="AB13238" s="230">
        <v>429.67</v>
      </c>
      <c r="AD13238" s="209" t="s">
        <v>14190</v>
      </c>
      <c r="AE13238" s="210">
        <v>6583.58</v>
      </c>
      <c r="AF13238" s="93"/>
      <c r="AG13238" s="93"/>
      <c r="AH13238" s="93"/>
    </row>
    <row r="13239" spans="21:34" x14ac:dyDescent="0.3">
      <c r="U13239" s="311" t="s">
        <v>34047</v>
      </c>
      <c r="V13239" s="312">
        <v>5336.55</v>
      </c>
      <c r="X13239" s="267" t="s">
        <v>53812</v>
      </c>
      <c r="Y13239" s="268">
        <v>297.60000000000002</v>
      </c>
      <c r="AA13239" s="229" t="s">
        <v>39481</v>
      </c>
      <c r="AB13239" s="230">
        <v>325701.38</v>
      </c>
      <c r="AD13239" s="209" t="s">
        <v>14191</v>
      </c>
      <c r="AE13239" s="210">
        <v>18125.91</v>
      </c>
      <c r="AF13239" s="93"/>
      <c r="AG13239" s="93"/>
      <c r="AH13239" s="93"/>
    </row>
    <row r="13240" spans="21:34" x14ac:dyDescent="0.3">
      <c r="U13240" s="311" t="s">
        <v>26222</v>
      </c>
      <c r="V13240" s="312">
        <v>153675.75</v>
      </c>
      <c r="X13240" s="267" t="s">
        <v>55429</v>
      </c>
      <c r="Y13240" s="268">
        <v>810.6</v>
      </c>
      <c r="AA13240" s="229" t="s">
        <v>35676</v>
      </c>
      <c r="AB13240" s="230">
        <v>284387.68</v>
      </c>
      <c r="AD13240" s="209" t="s">
        <v>27144</v>
      </c>
      <c r="AE13240" s="210">
        <v>127464.72</v>
      </c>
      <c r="AF13240" s="93"/>
      <c r="AG13240" s="93"/>
      <c r="AH13240" s="93"/>
    </row>
    <row r="13241" spans="21:34" x14ac:dyDescent="0.3">
      <c r="U13241" s="311" t="s">
        <v>60948</v>
      </c>
      <c r="V13241" s="312">
        <v>7166.4</v>
      </c>
      <c r="X13241" s="267" t="s">
        <v>50428</v>
      </c>
      <c r="Y13241" s="268">
        <v>75752.38</v>
      </c>
      <c r="AA13241" s="229" t="s">
        <v>34135</v>
      </c>
      <c r="AB13241" s="230">
        <v>34706</v>
      </c>
      <c r="AD13241" s="209" t="s">
        <v>27145</v>
      </c>
      <c r="AE13241" s="210">
        <v>67971.570000000007</v>
      </c>
      <c r="AF13241" s="93"/>
      <c r="AG13241" s="93"/>
      <c r="AH13241" s="93"/>
    </row>
    <row r="13242" spans="21:34" x14ac:dyDescent="0.3">
      <c r="U13242" s="311" t="s">
        <v>26224</v>
      </c>
      <c r="V13242" s="312">
        <v>32482.12</v>
      </c>
      <c r="X13242" s="267" t="s">
        <v>35697</v>
      </c>
      <c r="Y13242" s="268">
        <v>51621.47</v>
      </c>
      <c r="AA13242" s="229" t="s">
        <v>36707</v>
      </c>
      <c r="AB13242" s="230">
        <v>141869.18</v>
      </c>
      <c r="AD13242" s="209" t="s">
        <v>27146</v>
      </c>
      <c r="AE13242" s="210">
        <v>34017.4</v>
      </c>
      <c r="AF13242" s="93"/>
      <c r="AG13242" s="93"/>
      <c r="AH13242" s="93"/>
    </row>
    <row r="13243" spans="21:34" x14ac:dyDescent="0.3">
      <c r="U13243" s="311" t="s">
        <v>34048</v>
      </c>
      <c r="V13243" s="312">
        <v>146427.49</v>
      </c>
      <c r="X13243" s="267" t="s">
        <v>35698</v>
      </c>
      <c r="Y13243" s="268">
        <v>20148</v>
      </c>
      <c r="AA13243" s="229" t="s">
        <v>39482</v>
      </c>
      <c r="AB13243" s="230">
        <v>26801.08</v>
      </c>
      <c r="AD13243" s="209" t="s">
        <v>27147</v>
      </c>
      <c r="AE13243" s="210">
        <v>82016</v>
      </c>
      <c r="AF13243" s="93"/>
      <c r="AG13243" s="93"/>
      <c r="AH13243" s="93"/>
    </row>
    <row r="13244" spans="21:34" x14ac:dyDescent="0.3">
      <c r="U13244" s="311" t="s">
        <v>34049</v>
      </c>
      <c r="V13244" s="312">
        <v>639870</v>
      </c>
      <c r="X13244" s="267" t="s">
        <v>35699</v>
      </c>
      <c r="Y13244" s="268">
        <v>5123.08</v>
      </c>
      <c r="AA13244" s="229" t="s">
        <v>48263</v>
      </c>
      <c r="AB13244" s="230">
        <v>18800</v>
      </c>
      <c r="AD13244" s="209" t="s">
        <v>27148</v>
      </c>
      <c r="AE13244" s="210">
        <v>1335.25</v>
      </c>
      <c r="AF13244" s="93"/>
      <c r="AG13244" s="93"/>
      <c r="AH13244" s="93"/>
    </row>
    <row r="13245" spans="21:34" x14ac:dyDescent="0.3">
      <c r="U13245" s="311" t="s">
        <v>26226</v>
      </c>
      <c r="V13245" s="312">
        <v>617982.16</v>
      </c>
      <c r="X13245" s="267" t="s">
        <v>35700</v>
      </c>
      <c r="Y13245" s="268">
        <v>11293.89</v>
      </c>
      <c r="AA13245" s="229" t="s">
        <v>53765</v>
      </c>
      <c r="AB13245" s="230">
        <v>53.03</v>
      </c>
      <c r="AD13245" s="209" t="s">
        <v>27149</v>
      </c>
      <c r="AE13245" s="210">
        <v>23929.75</v>
      </c>
      <c r="AF13245" s="93"/>
      <c r="AG13245" s="93"/>
      <c r="AH13245" s="93"/>
    </row>
    <row r="13246" spans="21:34" x14ac:dyDescent="0.3">
      <c r="U13246" s="311" t="s">
        <v>40882</v>
      </c>
      <c r="V13246" s="312">
        <v>5288</v>
      </c>
      <c r="X13246" s="267" t="s">
        <v>35701</v>
      </c>
      <c r="Y13246" s="268">
        <v>37398.629999999997</v>
      </c>
      <c r="AA13246" s="229" t="s">
        <v>53766</v>
      </c>
      <c r="AB13246" s="230">
        <v>1177.68</v>
      </c>
      <c r="AD13246" s="209" t="s">
        <v>27150</v>
      </c>
      <c r="AE13246" s="210">
        <v>50680</v>
      </c>
      <c r="AF13246" s="93"/>
      <c r="AG13246" s="93"/>
      <c r="AH13246" s="93"/>
    </row>
    <row r="13247" spans="21:34" x14ac:dyDescent="0.3">
      <c r="U13247" s="311" t="s">
        <v>46153</v>
      </c>
      <c r="V13247" s="312">
        <v>3277.64</v>
      </c>
      <c r="X13247" s="267" t="s">
        <v>35702</v>
      </c>
      <c r="Y13247" s="268">
        <v>20143.8</v>
      </c>
      <c r="AA13247" s="229" t="s">
        <v>45601</v>
      </c>
      <c r="AB13247" s="230">
        <v>610620</v>
      </c>
      <c r="AD13247" s="209" t="s">
        <v>27151</v>
      </c>
      <c r="AE13247" s="210">
        <v>5723.85</v>
      </c>
      <c r="AF13247" s="93"/>
      <c r="AG13247" s="93"/>
      <c r="AH13247" s="93"/>
    </row>
    <row r="13248" spans="21:34" x14ac:dyDescent="0.3">
      <c r="U13248" s="311" t="s">
        <v>26228</v>
      </c>
      <c r="V13248" s="312">
        <v>196877.25</v>
      </c>
      <c r="X13248" s="267" t="s">
        <v>36725</v>
      </c>
      <c r="Y13248" s="268">
        <v>26547.66</v>
      </c>
      <c r="AA13248" s="229" t="s">
        <v>45602</v>
      </c>
      <c r="AB13248" s="230">
        <v>46713</v>
      </c>
      <c r="AD13248" s="209" t="s">
        <v>27152</v>
      </c>
      <c r="AE13248" s="210">
        <v>1910.61</v>
      </c>
      <c r="AF13248" s="93"/>
      <c r="AG13248" s="93"/>
      <c r="AH13248" s="93"/>
    </row>
    <row r="13249" spans="21:34" x14ac:dyDescent="0.3">
      <c r="U13249" s="311" t="s">
        <v>69622</v>
      </c>
      <c r="V13249" s="312">
        <v>98275.89</v>
      </c>
      <c r="X13249" s="267" t="s">
        <v>61606</v>
      </c>
      <c r="Y13249" s="268">
        <v>107246.18</v>
      </c>
      <c r="AA13249" s="229" t="s">
        <v>45603</v>
      </c>
      <c r="AB13249" s="230">
        <v>89687.5</v>
      </c>
      <c r="AD13249" s="209" t="s">
        <v>27153</v>
      </c>
      <c r="AE13249" s="210">
        <v>1858.22</v>
      </c>
      <c r="AF13249" s="93"/>
      <c r="AG13249" s="93"/>
      <c r="AH13249" s="93"/>
    </row>
    <row r="13250" spans="21:34" x14ac:dyDescent="0.3">
      <c r="U13250" s="311" t="s">
        <v>26229</v>
      </c>
      <c r="V13250" s="312">
        <v>998788.33</v>
      </c>
      <c r="X13250" s="267" t="s">
        <v>62818</v>
      </c>
      <c r="Y13250" s="268">
        <v>7735.84</v>
      </c>
      <c r="AA13250" s="229" t="s">
        <v>45604</v>
      </c>
      <c r="AB13250" s="230">
        <v>6861.1</v>
      </c>
      <c r="AD13250" s="209" t="s">
        <v>27154</v>
      </c>
      <c r="AE13250" s="210">
        <v>36600</v>
      </c>
      <c r="AF13250" s="93"/>
      <c r="AG13250" s="93"/>
      <c r="AH13250" s="93"/>
    </row>
    <row r="13251" spans="21:34" x14ac:dyDescent="0.3">
      <c r="U13251" s="311" t="s">
        <v>14129</v>
      </c>
      <c r="V13251" s="312">
        <v>2252.66</v>
      </c>
      <c r="X13251" s="267" t="s">
        <v>53813</v>
      </c>
      <c r="Y13251" s="268">
        <v>7168.37</v>
      </c>
      <c r="AA13251" s="229" t="s">
        <v>42931</v>
      </c>
      <c r="AB13251" s="230">
        <v>1008</v>
      </c>
      <c r="AD13251" s="209" t="s">
        <v>27155</v>
      </c>
      <c r="AE13251" s="210">
        <v>1.76</v>
      </c>
      <c r="AF13251" s="93"/>
      <c r="AG13251" s="93"/>
      <c r="AH13251" s="93"/>
    </row>
    <row r="13252" spans="21:34" x14ac:dyDescent="0.3">
      <c r="U13252" s="311" t="s">
        <v>14130</v>
      </c>
      <c r="V13252" s="312">
        <v>371963.75</v>
      </c>
      <c r="X13252" s="267" t="s">
        <v>53814</v>
      </c>
      <c r="Y13252" s="268">
        <v>2402.0500000000002</v>
      </c>
      <c r="AA13252" s="229" t="s">
        <v>27705</v>
      </c>
      <c r="AB13252" s="230">
        <v>8024.86</v>
      </c>
      <c r="AD13252" s="209" t="s">
        <v>27156</v>
      </c>
      <c r="AE13252" s="210">
        <v>3458.91</v>
      </c>
      <c r="AF13252" s="93"/>
      <c r="AG13252" s="93"/>
      <c r="AH13252" s="93"/>
    </row>
    <row r="13253" spans="21:34" x14ac:dyDescent="0.3">
      <c r="U13253" s="311" t="s">
        <v>14131</v>
      </c>
      <c r="V13253" s="312">
        <v>1050421.2</v>
      </c>
      <c r="X13253" s="267" t="s">
        <v>53815</v>
      </c>
      <c r="Y13253" s="268">
        <v>703.28</v>
      </c>
      <c r="AA13253" s="229" t="s">
        <v>27706</v>
      </c>
      <c r="AB13253" s="230">
        <v>5589.92</v>
      </c>
      <c r="AD13253" s="209" t="s">
        <v>27157</v>
      </c>
      <c r="AE13253" s="210">
        <v>9992.9</v>
      </c>
      <c r="AF13253" s="93"/>
      <c r="AG13253" s="93"/>
      <c r="AH13253" s="93"/>
    </row>
    <row r="13254" spans="21:34" x14ac:dyDescent="0.3">
      <c r="U13254" s="311" t="s">
        <v>14132</v>
      </c>
      <c r="V13254" s="312">
        <v>333423.94</v>
      </c>
      <c r="X13254" s="267" t="s">
        <v>53816</v>
      </c>
      <c r="Y13254" s="268">
        <v>1097.3800000000001</v>
      </c>
      <c r="AA13254" s="229" t="s">
        <v>27707</v>
      </c>
      <c r="AB13254" s="230">
        <v>6971.05</v>
      </c>
      <c r="AD13254" s="209" t="s">
        <v>27158</v>
      </c>
      <c r="AE13254" s="210">
        <v>1020.58</v>
      </c>
      <c r="AF13254" s="93"/>
      <c r="AG13254" s="93"/>
      <c r="AH13254" s="93"/>
    </row>
    <row r="13255" spans="21:34" x14ac:dyDescent="0.3">
      <c r="U13255" s="311" t="s">
        <v>26230</v>
      </c>
      <c r="V13255" s="312">
        <v>910138.22</v>
      </c>
      <c r="X13255" s="267" t="s">
        <v>53817</v>
      </c>
      <c r="Y13255" s="268">
        <v>4046</v>
      </c>
      <c r="AA13255" s="229" t="s">
        <v>27708</v>
      </c>
      <c r="AB13255" s="230">
        <v>1732.28</v>
      </c>
      <c r="AD13255" s="209" t="s">
        <v>27159</v>
      </c>
      <c r="AE13255" s="210">
        <v>23077.9</v>
      </c>
      <c r="AF13255" s="93"/>
      <c r="AG13255" s="93"/>
      <c r="AH13255" s="93"/>
    </row>
    <row r="13256" spans="21:34" x14ac:dyDescent="0.3">
      <c r="U13256" s="311" t="s">
        <v>26231</v>
      </c>
      <c r="V13256" s="312">
        <v>275102.34000000003</v>
      </c>
      <c r="X13256" s="267" t="s">
        <v>53818</v>
      </c>
      <c r="Y13256" s="268">
        <v>3423.28</v>
      </c>
      <c r="AA13256" s="229" t="s">
        <v>36709</v>
      </c>
      <c r="AB13256" s="230">
        <v>3268</v>
      </c>
      <c r="AD13256" s="209" t="s">
        <v>27160</v>
      </c>
      <c r="AE13256" s="210">
        <v>6115.5</v>
      </c>
      <c r="AF13256" s="93"/>
      <c r="AG13256" s="93"/>
      <c r="AH13256" s="93"/>
    </row>
    <row r="13257" spans="21:34" x14ac:dyDescent="0.3">
      <c r="U13257" s="311" t="s">
        <v>26232</v>
      </c>
      <c r="V13257" s="312">
        <v>2002710.72</v>
      </c>
      <c r="X13257" s="267" t="s">
        <v>53820</v>
      </c>
      <c r="Y13257" s="268">
        <v>261.88</v>
      </c>
      <c r="AA13257" s="229" t="s">
        <v>36710</v>
      </c>
      <c r="AB13257" s="230">
        <v>445.88</v>
      </c>
      <c r="AD13257" s="209" t="s">
        <v>27161</v>
      </c>
      <c r="AE13257" s="210">
        <v>34636.699999999997</v>
      </c>
      <c r="AF13257" s="93"/>
      <c r="AG13257" s="93"/>
      <c r="AH13257" s="93"/>
    </row>
    <row r="13258" spans="21:34" x14ac:dyDescent="0.3">
      <c r="U13258" s="311" t="s">
        <v>36641</v>
      </c>
      <c r="V13258" s="312">
        <v>708695.19</v>
      </c>
      <c r="X13258" s="267" t="s">
        <v>53821</v>
      </c>
      <c r="Y13258" s="268">
        <v>838.71</v>
      </c>
      <c r="AA13258" s="229" t="s">
        <v>36711</v>
      </c>
      <c r="AB13258" s="230">
        <v>34.11</v>
      </c>
      <c r="AD13258" s="209" t="s">
        <v>27162</v>
      </c>
      <c r="AE13258" s="210">
        <v>6635.07</v>
      </c>
      <c r="AF13258" s="93"/>
      <c r="AG13258" s="93"/>
      <c r="AH13258" s="93"/>
    </row>
    <row r="13259" spans="21:34" x14ac:dyDescent="0.3">
      <c r="U13259" s="311" t="s">
        <v>26234</v>
      </c>
      <c r="V13259" s="312">
        <v>106430.86</v>
      </c>
      <c r="X13259" s="267" t="s">
        <v>64941</v>
      </c>
      <c r="Y13259" s="268">
        <v>637.59</v>
      </c>
      <c r="AA13259" s="229" t="s">
        <v>39485</v>
      </c>
      <c r="AB13259" s="230">
        <v>2232.25</v>
      </c>
      <c r="AD13259" s="209" t="s">
        <v>27163</v>
      </c>
      <c r="AE13259" s="210">
        <v>98170.53</v>
      </c>
      <c r="AF13259" s="93"/>
      <c r="AG13259" s="93"/>
      <c r="AH13259" s="93"/>
    </row>
    <row r="13260" spans="21:34" x14ac:dyDescent="0.3">
      <c r="U13260" s="311" t="s">
        <v>69623</v>
      </c>
      <c r="V13260" s="312">
        <v>349.43</v>
      </c>
      <c r="X13260" s="267" t="s">
        <v>35704</v>
      </c>
      <c r="Y13260" s="268">
        <v>145534</v>
      </c>
      <c r="AA13260" s="229" t="s">
        <v>39486</v>
      </c>
      <c r="AB13260" s="230">
        <v>170.77</v>
      </c>
      <c r="AD13260" s="209" t="s">
        <v>27164</v>
      </c>
      <c r="AE13260" s="210">
        <v>552.80999999999995</v>
      </c>
      <c r="AF13260" s="93"/>
      <c r="AG13260" s="93"/>
      <c r="AH13260" s="93"/>
    </row>
    <row r="13261" spans="21:34" x14ac:dyDescent="0.3">
      <c r="U13261" s="311" t="s">
        <v>58783</v>
      </c>
      <c r="V13261" s="312">
        <v>2832.5</v>
      </c>
      <c r="X13261" s="267" t="s">
        <v>63806</v>
      </c>
      <c r="Y13261" s="268">
        <v>11179.94</v>
      </c>
      <c r="AA13261" s="229" t="s">
        <v>36712</v>
      </c>
      <c r="AB13261" s="230">
        <v>1133.99</v>
      </c>
      <c r="AD13261" s="209" t="s">
        <v>27165</v>
      </c>
      <c r="AE13261" s="210">
        <v>7552.32</v>
      </c>
      <c r="AF13261" s="93"/>
      <c r="AG13261" s="93"/>
      <c r="AH13261" s="93"/>
    </row>
    <row r="13262" spans="21:34" x14ac:dyDescent="0.3">
      <c r="U13262" s="311" t="s">
        <v>26237</v>
      </c>
      <c r="V13262" s="312">
        <v>1529410.7</v>
      </c>
      <c r="X13262" s="267" t="s">
        <v>56611</v>
      </c>
      <c r="Y13262" s="268">
        <v>113746.9</v>
      </c>
      <c r="AA13262" s="229" t="s">
        <v>53767</v>
      </c>
      <c r="AB13262" s="230">
        <v>641.95000000000005</v>
      </c>
      <c r="AD13262" s="209" t="s">
        <v>27166</v>
      </c>
      <c r="AE13262" s="210">
        <v>2559.0700000000002</v>
      </c>
      <c r="AF13262" s="93"/>
      <c r="AG13262" s="93"/>
      <c r="AH13262" s="93"/>
    </row>
    <row r="13263" spans="21:34" x14ac:dyDescent="0.3">
      <c r="U13263" s="311" t="s">
        <v>14133</v>
      </c>
      <c r="V13263" s="312">
        <v>111784.62</v>
      </c>
      <c r="X13263" s="267" t="s">
        <v>35705</v>
      </c>
      <c r="Y13263" s="268">
        <v>64831.82</v>
      </c>
      <c r="AA13263" s="229" t="s">
        <v>53768</v>
      </c>
      <c r="AB13263" s="230">
        <v>2000</v>
      </c>
      <c r="AD13263" s="209" t="s">
        <v>27167</v>
      </c>
      <c r="AE13263" s="210">
        <v>126371.27</v>
      </c>
      <c r="AF13263" s="93"/>
      <c r="AG13263" s="93"/>
      <c r="AH13263" s="93"/>
    </row>
    <row r="13264" spans="21:34" x14ac:dyDescent="0.3">
      <c r="U13264" s="311" t="s">
        <v>62388</v>
      </c>
      <c r="V13264" s="312">
        <v>655040.85</v>
      </c>
      <c r="X13264" s="267" t="s">
        <v>58687</v>
      </c>
      <c r="Y13264" s="268">
        <v>18329.48</v>
      </c>
      <c r="AA13264" s="229" t="s">
        <v>53769</v>
      </c>
      <c r="AB13264" s="230">
        <v>145.44999999999999</v>
      </c>
      <c r="AD13264" s="209" t="s">
        <v>27168</v>
      </c>
      <c r="AE13264" s="210">
        <v>11249.44</v>
      </c>
      <c r="AF13264" s="93"/>
      <c r="AG13264" s="93"/>
      <c r="AH13264" s="93"/>
    </row>
    <row r="13265" spans="21:34" x14ac:dyDescent="0.3">
      <c r="U13265" s="311" t="s">
        <v>26238</v>
      </c>
      <c r="V13265" s="312">
        <v>1463901.19</v>
      </c>
      <c r="X13265" s="267" t="s">
        <v>36726</v>
      </c>
      <c r="Y13265" s="268">
        <v>6230.94</v>
      </c>
      <c r="AA13265" s="229" t="s">
        <v>53770</v>
      </c>
      <c r="AB13265" s="230">
        <v>482</v>
      </c>
      <c r="AD13265" s="209" t="s">
        <v>27169</v>
      </c>
      <c r="AE13265" s="210">
        <v>8379.93</v>
      </c>
      <c r="AF13265" s="93"/>
      <c r="AG13265" s="93"/>
      <c r="AH13265" s="93"/>
    </row>
    <row r="13266" spans="21:34" x14ac:dyDescent="0.3">
      <c r="U13266" s="311" t="s">
        <v>69624</v>
      </c>
      <c r="V13266" s="312">
        <v>41088</v>
      </c>
      <c r="X13266" s="267" t="s">
        <v>27987</v>
      </c>
      <c r="Y13266" s="268">
        <v>320</v>
      </c>
      <c r="AA13266" s="229" t="s">
        <v>50418</v>
      </c>
      <c r="AB13266" s="230">
        <v>25383.78</v>
      </c>
      <c r="AD13266" s="209" t="s">
        <v>27170</v>
      </c>
      <c r="AE13266" s="210">
        <v>138897.63</v>
      </c>
      <c r="AF13266" s="93"/>
      <c r="AG13266" s="93"/>
      <c r="AH13266" s="93"/>
    </row>
    <row r="13267" spans="21:34" x14ac:dyDescent="0.3">
      <c r="U13267" s="311" t="s">
        <v>14134</v>
      </c>
      <c r="V13267" s="312">
        <v>1865953.82</v>
      </c>
      <c r="X13267" s="267" t="s">
        <v>64942</v>
      </c>
      <c r="Y13267" s="268">
        <v>255.26</v>
      </c>
      <c r="AA13267" s="229" t="s">
        <v>42932</v>
      </c>
      <c r="AB13267" s="230">
        <v>180</v>
      </c>
      <c r="AD13267" s="209" t="s">
        <v>27171</v>
      </c>
      <c r="AE13267" s="210">
        <v>73790.740000000005</v>
      </c>
      <c r="AF13267" s="93"/>
      <c r="AG13267" s="93"/>
      <c r="AH13267" s="93"/>
    </row>
    <row r="13268" spans="21:34" x14ac:dyDescent="0.3">
      <c r="U13268" s="311" t="s">
        <v>26240</v>
      </c>
      <c r="V13268" s="312">
        <v>2312196.4700000002</v>
      </c>
      <c r="X13268" s="267" t="s">
        <v>27990</v>
      </c>
      <c r="Y13268" s="268">
        <v>25641.16</v>
      </c>
      <c r="AA13268" s="229" t="s">
        <v>53771</v>
      </c>
      <c r="AB13268" s="230">
        <v>2145.85</v>
      </c>
      <c r="AD13268" s="209" t="s">
        <v>27172</v>
      </c>
      <c r="AE13268" s="210">
        <v>80269.259999999995</v>
      </c>
      <c r="AF13268" s="93"/>
      <c r="AG13268" s="93"/>
      <c r="AH13268" s="93"/>
    </row>
    <row r="13269" spans="21:34" x14ac:dyDescent="0.3">
      <c r="U13269" s="311" t="s">
        <v>56850</v>
      </c>
      <c r="V13269" s="312">
        <v>-192050.49</v>
      </c>
      <c r="X13269" s="267" t="s">
        <v>34168</v>
      </c>
      <c r="Y13269" s="268">
        <v>85211.63</v>
      </c>
      <c r="AA13269" s="229" t="s">
        <v>42933</v>
      </c>
      <c r="AB13269" s="230">
        <v>1397.82</v>
      </c>
      <c r="AD13269" s="209" t="s">
        <v>27173</v>
      </c>
      <c r="AE13269" s="210">
        <v>14511.51</v>
      </c>
      <c r="AF13269" s="93"/>
      <c r="AG13269" s="93"/>
      <c r="AH13269" s="93"/>
    </row>
    <row r="13270" spans="21:34" x14ac:dyDescent="0.3">
      <c r="U13270" s="311" t="s">
        <v>26241</v>
      </c>
      <c r="V13270" s="312">
        <v>6110055.75</v>
      </c>
      <c r="X13270" s="267" t="s">
        <v>35706</v>
      </c>
      <c r="Y13270" s="268">
        <v>54835.96</v>
      </c>
      <c r="AA13270" s="229" t="s">
        <v>39487</v>
      </c>
      <c r="AB13270" s="230">
        <v>1378.13</v>
      </c>
      <c r="AD13270" s="209" t="s">
        <v>27174</v>
      </c>
      <c r="AE13270" s="210">
        <v>7744.19</v>
      </c>
      <c r="AF13270" s="93"/>
      <c r="AG13270" s="93"/>
      <c r="AH13270" s="93"/>
    </row>
    <row r="13271" spans="21:34" x14ac:dyDescent="0.3">
      <c r="U13271" s="311" t="s">
        <v>56851</v>
      </c>
      <c r="V13271" s="312">
        <v>1653977.82</v>
      </c>
      <c r="X13271" s="267" t="s">
        <v>50432</v>
      </c>
      <c r="Y13271" s="268">
        <v>11443.42</v>
      </c>
      <c r="AA13271" s="229" t="s">
        <v>36713</v>
      </c>
      <c r="AB13271" s="230">
        <v>20599.16</v>
      </c>
      <c r="AD13271" s="209" t="s">
        <v>27175</v>
      </c>
      <c r="AE13271" s="210">
        <v>193458.51</v>
      </c>
      <c r="AF13271" s="93"/>
      <c r="AG13271" s="93"/>
      <c r="AH13271" s="93"/>
    </row>
    <row r="13272" spans="21:34" x14ac:dyDescent="0.3">
      <c r="U13272" s="311" t="s">
        <v>26242</v>
      </c>
      <c r="V13272" s="312">
        <v>325593.55</v>
      </c>
      <c r="X13272" s="267" t="s">
        <v>34169</v>
      </c>
      <c r="Y13272" s="268">
        <v>1905</v>
      </c>
      <c r="AA13272" s="229" t="s">
        <v>49163</v>
      </c>
      <c r="AB13272" s="230">
        <v>3831.99</v>
      </c>
      <c r="AD13272" s="209" t="s">
        <v>27176</v>
      </c>
      <c r="AE13272" s="210">
        <v>20529.3</v>
      </c>
      <c r="AF13272" s="93"/>
      <c r="AG13272" s="93"/>
      <c r="AH13272" s="93"/>
    </row>
    <row r="13273" spans="21:34" x14ac:dyDescent="0.3">
      <c r="U13273" s="311" t="s">
        <v>58381</v>
      </c>
      <c r="V13273" s="312">
        <v>152598.9</v>
      </c>
      <c r="X13273" s="267" t="s">
        <v>61607</v>
      </c>
      <c r="Y13273" s="268">
        <v>142169.95000000001</v>
      </c>
      <c r="AA13273" s="229" t="s">
        <v>42934</v>
      </c>
      <c r="AB13273" s="230">
        <v>8996.69</v>
      </c>
      <c r="AD13273" s="209" t="s">
        <v>27177</v>
      </c>
      <c r="AE13273" s="210">
        <v>6885.42</v>
      </c>
      <c r="AF13273" s="93"/>
      <c r="AG13273" s="93"/>
      <c r="AH13273" s="93"/>
    </row>
    <row r="13274" spans="21:34" x14ac:dyDescent="0.3">
      <c r="U13274" s="311" t="s">
        <v>69625</v>
      </c>
      <c r="V13274" s="312">
        <v>16497.5</v>
      </c>
      <c r="X13274" s="267" t="s">
        <v>61608</v>
      </c>
      <c r="Y13274" s="268">
        <v>36421.03</v>
      </c>
      <c r="AA13274" s="229" t="s">
        <v>45605</v>
      </c>
      <c r="AB13274" s="230">
        <v>1857</v>
      </c>
      <c r="AD13274" s="209" t="s">
        <v>27178</v>
      </c>
      <c r="AE13274" s="210">
        <v>7765.19</v>
      </c>
      <c r="AF13274" s="93"/>
      <c r="AG13274" s="93"/>
      <c r="AH13274" s="93"/>
    </row>
    <row r="13275" spans="21:34" x14ac:dyDescent="0.3">
      <c r="U13275" s="311" t="s">
        <v>46156</v>
      </c>
      <c r="V13275" s="312">
        <v>66500</v>
      </c>
      <c r="X13275" s="267" t="s">
        <v>61609</v>
      </c>
      <c r="Y13275" s="268">
        <v>2652.8</v>
      </c>
      <c r="AA13275" s="229" t="s">
        <v>45606</v>
      </c>
      <c r="AB13275" s="230">
        <v>-12.19</v>
      </c>
      <c r="AD13275" s="209" t="s">
        <v>27179</v>
      </c>
      <c r="AE13275" s="210">
        <v>4419.6400000000003</v>
      </c>
      <c r="AF13275" s="93"/>
      <c r="AG13275" s="93"/>
      <c r="AH13275" s="93"/>
    </row>
    <row r="13276" spans="21:34" x14ac:dyDescent="0.3">
      <c r="U13276" s="311" t="s">
        <v>50750</v>
      </c>
      <c r="V13276" s="312">
        <v>265.83999999999997</v>
      </c>
      <c r="X13276" s="267" t="s">
        <v>61610</v>
      </c>
      <c r="Y13276" s="268">
        <v>8923.23</v>
      </c>
      <c r="AA13276" s="229" t="s">
        <v>47271</v>
      </c>
      <c r="AB13276" s="230">
        <v>44343.91</v>
      </c>
      <c r="AD13276" s="209" t="s">
        <v>27180</v>
      </c>
      <c r="AE13276" s="210">
        <v>73666.16</v>
      </c>
      <c r="AF13276" s="93"/>
      <c r="AG13276" s="93"/>
      <c r="AH13276" s="93"/>
    </row>
    <row r="13277" spans="21:34" x14ac:dyDescent="0.3">
      <c r="U13277" s="311" t="s">
        <v>26264</v>
      </c>
      <c r="V13277" s="312">
        <v>6112.35</v>
      </c>
      <c r="X13277" s="267" t="s">
        <v>61611</v>
      </c>
      <c r="Y13277" s="268">
        <v>10241.32</v>
      </c>
      <c r="AA13277" s="229" t="s">
        <v>48264</v>
      </c>
      <c r="AB13277" s="230">
        <v>9336</v>
      </c>
      <c r="AD13277" s="209" t="s">
        <v>27181</v>
      </c>
      <c r="AE13277" s="210">
        <v>600</v>
      </c>
      <c r="AF13277" s="93"/>
      <c r="AG13277" s="93"/>
      <c r="AH13277" s="93"/>
    </row>
    <row r="13278" spans="21:34" x14ac:dyDescent="0.3">
      <c r="U13278" s="311" t="s">
        <v>50752</v>
      </c>
      <c r="V13278" s="312">
        <v>1192.07</v>
      </c>
      <c r="X13278" s="267" t="s">
        <v>62247</v>
      </c>
      <c r="Y13278" s="268">
        <v>3399.54</v>
      </c>
      <c r="AA13278" s="229" t="s">
        <v>48265</v>
      </c>
      <c r="AB13278" s="230">
        <v>545.69000000000005</v>
      </c>
      <c r="AD13278" s="209" t="s">
        <v>27182</v>
      </c>
      <c r="AE13278" s="210">
        <v>96628.160000000003</v>
      </c>
      <c r="AF13278" s="93"/>
      <c r="AG13278" s="93"/>
      <c r="AH13278" s="93"/>
    </row>
    <row r="13279" spans="21:34" x14ac:dyDescent="0.3">
      <c r="U13279" s="311" t="s">
        <v>26265</v>
      </c>
      <c r="V13279" s="312">
        <v>246.34</v>
      </c>
      <c r="X13279" s="267" t="s">
        <v>62248</v>
      </c>
      <c r="Y13279" s="268">
        <v>256.63</v>
      </c>
      <c r="AA13279" s="229" t="s">
        <v>48266</v>
      </c>
      <c r="AB13279" s="230">
        <v>466.86</v>
      </c>
      <c r="AD13279" s="209" t="s">
        <v>27183</v>
      </c>
      <c r="AE13279" s="210">
        <v>189.3</v>
      </c>
      <c r="AF13279" s="93"/>
      <c r="AG13279" s="93"/>
      <c r="AH13279" s="93"/>
    </row>
    <row r="13280" spans="21:34" x14ac:dyDescent="0.3">
      <c r="U13280" s="311" t="s">
        <v>50753</v>
      </c>
      <c r="V13280" s="312">
        <v>1678.19</v>
      </c>
      <c r="X13280" s="267" t="s">
        <v>62249</v>
      </c>
      <c r="Y13280" s="268">
        <v>832.88</v>
      </c>
      <c r="AA13280" s="229" t="s">
        <v>42935</v>
      </c>
      <c r="AB13280" s="230">
        <v>13978.66</v>
      </c>
      <c r="AD13280" s="209" t="s">
        <v>27184</v>
      </c>
      <c r="AE13280" s="210">
        <v>7100.44</v>
      </c>
      <c r="AF13280" s="93"/>
      <c r="AG13280" s="93"/>
      <c r="AH13280" s="93"/>
    </row>
    <row r="13281" spans="21:34" x14ac:dyDescent="0.3">
      <c r="U13281" s="311" t="s">
        <v>26266</v>
      </c>
      <c r="V13281" s="312">
        <v>248.24</v>
      </c>
      <c r="X13281" s="267" t="s">
        <v>62250</v>
      </c>
      <c r="Y13281" s="268">
        <v>968.08</v>
      </c>
      <c r="AA13281" s="229" t="s">
        <v>42936</v>
      </c>
      <c r="AB13281" s="230">
        <v>10548.69</v>
      </c>
      <c r="AD13281" s="209" t="s">
        <v>27185</v>
      </c>
      <c r="AE13281" s="210">
        <v>60</v>
      </c>
      <c r="AF13281" s="93"/>
      <c r="AG13281" s="93"/>
      <c r="AH13281" s="93"/>
    </row>
    <row r="13282" spans="21:34" x14ac:dyDescent="0.3">
      <c r="U13282" s="311" t="s">
        <v>43344</v>
      </c>
      <c r="V13282" s="312">
        <v>42.3</v>
      </c>
      <c r="X13282" s="267" t="s">
        <v>62978</v>
      </c>
      <c r="Y13282" s="268">
        <v>3717.18</v>
      </c>
      <c r="AA13282" s="229" t="s">
        <v>42937</v>
      </c>
      <c r="AB13282" s="230">
        <v>6593.54</v>
      </c>
      <c r="AD13282" s="209" t="s">
        <v>27186</v>
      </c>
      <c r="AE13282" s="210">
        <v>901.89</v>
      </c>
      <c r="AF13282" s="93"/>
      <c r="AG13282" s="93"/>
      <c r="AH13282" s="93"/>
    </row>
    <row r="13283" spans="21:34" x14ac:dyDescent="0.3">
      <c r="U13283" s="311" t="s">
        <v>50754</v>
      </c>
      <c r="V13283" s="312">
        <v>-77.12</v>
      </c>
      <c r="X13283" s="267" t="s">
        <v>58688</v>
      </c>
      <c r="Y13283" s="268">
        <v>2436</v>
      </c>
      <c r="AA13283" s="229" t="s">
        <v>45607</v>
      </c>
      <c r="AB13283" s="230">
        <v>17864.04</v>
      </c>
      <c r="AD13283" s="209" t="s">
        <v>27187</v>
      </c>
      <c r="AE13283" s="210">
        <v>33066.9</v>
      </c>
      <c r="AF13283" s="93"/>
      <c r="AG13283" s="93"/>
      <c r="AH13283" s="93"/>
    </row>
    <row r="13284" spans="21:34" x14ac:dyDescent="0.3">
      <c r="U13284" s="311" t="s">
        <v>26268</v>
      </c>
      <c r="V13284" s="312">
        <v>8250</v>
      </c>
      <c r="X13284" s="267" t="s">
        <v>58337</v>
      </c>
      <c r="Y13284" s="268">
        <v>10980.88</v>
      </c>
      <c r="AA13284" s="229" t="s">
        <v>45608</v>
      </c>
      <c r="AB13284" s="230">
        <v>1532.24</v>
      </c>
      <c r="AD13284" s="209" t="s">
        <v>27188</v>
      </c>
      <c r="AE13284" s="210">
        <v>28758.36</v>
      </c>
      <c r="AF13284" s="93"/>
      <c r="AG13284" s="93"/>
      <c r="AH13284" s="93"/>
    </row>
    <row r="13285" spans="21:34" x14ac:dyDescent="0.3">
      <c r="U13285" s="311" t="s">
        <v>43345</v>
      </c>
      <c r="V13285" s="312">
        <v>858.22</v>
      </c>
      <c r="X13285" s="267" t="s">
        <v>58689</v>
      </c>
      <c r="Y13285" s="268">
        <v>3935</v>
      </c>
      <c r="AA13285" s="229" t="s">
        <v>53772</v>
      </c>
      <c r="AB13285" s="230">
        <v>1721.39</v>
      </c>
      <c r="AD13285" s="209" t="s">
        <v>27189</v>
      </c>
      <c r="AE13285" s="210">
        <v>3164.59</v>
      </c>
      <c r="AF13285" s="93"/>
      <c r="AG13285" s="93"/>
      <c r="AH13285" s="93"/>
    </row>
    <row r="13286" spans="21:34" x14ac:dyDescent="0.3">
      <c r="U13286" s="311" t="s">
        <v>26269</v>
      </c>
      <c r="V13286" s="312">
        <v>34092.080000000002</v>
      </c>
      <c r="X13286" s="267" t="s">
        <v>35711</v>
      </c>
      <c r="Y13286" s="268">
        <v>0.4</v>
      </c>
      <c r="AA13286" s="229" t="s">
        <v>45609</v>
      </c>
      <c r="AB13286" s="230">
        <v>49499</v>
      </c>
      <c r="AD13286" s="209" t="s">
        <v>27190</v>
      </c>
      <c r="AE13286" s="210">
        <v>36795.589999999997</v>
      </c>
      <c r="AF13286" s="93"/>
      <c r="AG13286" s="93"/>
      <c r="AH13286" s="93"/>
    </row>
    <row r="13287" spans="21:34" x14ac:dyDescent="0.3">
      <c r="U13287" s="311" t="s">
        <v>26271</v>
      </c>
      <c r="V13287" s="312">
        <v>47028.66</v>
      </c>
      <c r="X13287" s="267" t="s">
        <v>28067</v>
      </c>
      <c r="Y13287" s="268">
        <v>1182.6600000000001</v>
      </c>
      <c r="AA13287" s="229" t="s">
        <v>45610</v>
      </c>
      <c r="AB13287" s="230">
        <v>3805</v>
      </c>
      <c r="AD13287" s="209" t="s">
        <v>27191</v>
      </c>
      <c r="AE13287" s="210">
        <v>29300.78</v>
      </c>
      <c r="AF13287" s="93"/>
      <c r="AG13287" s="93"/>
      <c r="AH13287" s="93"/>
    </row>
    <row r="13288" spans="21:34" x14ac:dyDescent="0.3">
      <c r="U13288" s="311" t="s">
        <v>47580</v>
      </c>
      <c r="V13288" s="312">
        <v>17704.169999999998</v>
      </c>
      <c r="X13288" s="267" t="s">
        <v>28071</v>
      </c>
      <c r="Y13288" s="268">
        <v>23.4</v>
      </c>
      <c r="AA13288" s="229" t="s">
        <v>42938</v>
      </c>
      <c r="AB13288" s="230">
        <v>1217200.6000000001</v>
      </c>
      <c r="AD13288" s="209" t="s">
        <v>27192</v>
      </c>
      <c r="AE13288" s="210">
        <v>37260.51</v>
      </c>
      <c r="AF13288" s="93"/>
      <c r="AG13288" s="93"/>
      <c r="AH13288" s="93"/>
    </row>
    <row r="13289" spans="21:34" x14ac:dyDescent="0.3">
      <c r="U13289" s="311" t="s">
        <v>40884</v>
      </c>
      <c r="V13289" s="312">
        <v>10489.14</v>
      </c>
      <c r="X13289" s="267" t="s">
        <v>28072</v>
      </c>
      <c r="Y13289" s="268">
        <v>1.79</v>
      </c>
      <c r="AA13289" s="229" t="s">
        <v>42939</v>
      </c>
      <c r="AB13289" s="230">
        <v>93173.1</v>
      </c>
      <c r="AD13289" s="209" t="s">
        <v>27193</v>
      </c>
      <c r="AE13289" s="210">
        <v>28007.119999999999</v>
      </c>
      <c r="AF13289" s="93"/>
      <c r="AG13289" s="93"/>
      <c r="AH13289" s="93"/>
    </row>
    <row r="13290" spans="21:34" x14ac:dyDescent="0.3">
      <c r="U13290" s="311" t="s">
        <v>26283</v>
      </c>
      <c r="V13290" s="312">
        <v>2090.58</v>
      </c>
      <c r="X13290" s="267" t="s">
        <v>57878</v>
      </c>
      <c r="Y13290" s="268">
        <v>2193.0300000000002</v>
      </c>
      <c r="AA13290" s="229" t="s">
        <v>27748</v>
      </c>
      <c r="AB13290" s="230">
        <v>13605.88</v>
      </c>
      <c r="AD13290" s="209" t="s">
        <v>27194</v>
      </c>
      <c r="AE13290" s="210">
        <v>154781.91</v>
      </c>
      <c r="AF13290" s="93"/>
      <c r="AG13290" s="93"/>
      <c r="AH13290" s="93"/>
    </row>
    <row r="13291" spans="21:34" x14ac:dyDescent="0.3">
      <c r="U13291" s="311" t="s">
        <v>26284</v>
      </c>
      <c r="V13291" s="312">
        <v>6840.97</v>
      </c>
      <c r="X13291" s="267" t="s">
        <v>35712</v>
      </c>
      <c r="Y13291" s="268">
        <v>42900</v>
      </c>
      <c r="AA13291" s="229" t="s">
        <v>27751</v>
      </c>
      <c r="AB13291" s="230">
        <v>1013.06</v>
      </c>
      <c r="AD13291" s="209" t="s">
        <v>27195</v>
      </c>
      <c r="AE13291" s="210">
        <v>49767.3</v>
      </c>
      <c r="AF13291" s="93"/>
      <c r="AG13291" s="93"/>
      <c r="AH13291" s="93"/>
    </row>
    <row r="13292" spans="21:34" x14ac:dyDescent="0.3">
      <c r="U13292" s="311" t="s">
        <v>26285</v>
      </c>
      <c r="V13292" s="312">
        <v>2766.71</v>
      </c>
      <c r="X13292" s="267" t="s">
        <v>35713</v>
      </c>
      <c r="Y13292" s="268">
        <v>35382.199999999997</v>
      </c>
      <c r="AA13292" s="229" t="s">
        <v>27752</v>
      </c>
      <c r="AB13292" s="230">
        <v>3017.04</v>
      </c>
      <c r="AD13292" s="209" t="s">
        <v>27196</v>
      </c>
      <c r="AE13292" s="210">
        <v>11893.05</v>
      </c>
      <c r="AF13292" s="93"/>
      <c r="AG13292" s="93"/>
      <c r="AH13292" s="93"/>
    </row>
    <row r="13293" spans="21:34" x14ac:dyDescent="0.3">
      <c r="U13293" s="311" t="s">
        <v>26286</v>
      </c>
      <c r="V13293" s="312">
        <v>2981.05</v>
      </c>
      <c r="X13293" s="267" t="s">
        <v>61612</v>
      </c>
      <c r="Y13293" s="268">
        <v>708.4</v>
      </c>
      <c r="AA13293" s="229" t="s">
        <v>27754</v>
      </c>
      <c r="AB13293" s="230">
        <v>8820.39</v>
      </c>
      <c r="AD13293" s="209" t="s">
        <v>27197</v>
      </c>
      <c r="AE13293" s="210">
        <v>7163.95</v>
      </c>
      <c r="AF13293" s="93"/>
      <c r="AG13293" s="93"/>
      <c r="AH13293" s="93"/>
    </row>
    <row r="13294" spans="21:34" x14ac:dyDescent="0.3">
      <c r="U13294" s="311" t="s">
        <v>26356</v>
      </c>
      <c r="V13294" s="312">
        <v>67808</v>
      </c>
      <c r="X13294" s="267" t="s">
        <v>56612</v>
      </c>
      <c r="Y13294" s="268">
        <v>52241.279999999999</v>
      </c>
      <c r="AA13294" s="229" t="s">
        <v>36715</v>
      </c>
      <c r="AB13294" s="230">
        <v>-82.5</v>
      </c>
      <c r="AD13294" s="209" t="s">
        <v>27198</v>
      </c>
      <c r="AE13294" s="210">
        <v>37400</v>
      </c>
      <c r="AF13294" s="93"/>
      <c r="AG13294" s="93"/>
      <c r="AH13294" s="93"/>
    </row>
    <row r="13295" spans="21:34" x14ac:dyDescent="0.3">
      <c r="U13295" s="311" t="s">
        <v>26358</v>
      </c>
      <c r="V13295" s="312">
        <v>5912.48</v>
      </c>
      <c r="X13295" s="267" t="s">
        <v>60748</v>
      </c>
      <c r="Y13295" s="268">
        <v>2312.5</v>
      </c>
      <c r="AA13295" s="229" t="s">
        <v>35681</v>
      </c>
      <c r="AB13295" s="230">
        <v>34880.42</v>
      </c>
      <c r="AD13295" s="209" t="s">
        <v>27199</v>
      </c>
      <c r="AE13295" s="210">
        <v>30863.5</v>
      </c>
      <c r="AF13295" s="93"/>
      <c r="AG13295" s="93"/>
      <c r="AH13295" s="93"/>
    </row>
    <row r="13296" spans="21:34" x14ac:dyDescent="0.3">
      <c r="U13296" s="311" t="s">
        <v>69626</v>
      </c>
      <c r="V13296" s="312">
        <v>7891.09</v>
      </c>
      <c r="X13296" s="267" t="s">
        <v>64943</v>
      </c>
      <c r="Y13296" s="268">
        <v>1487.5</v>
      </c>
      <c r="AA13296" s="229" t="s">
        <v>27756</v>
      </c>
      <c r="AB13296" s="230">
        <v>204.65</v>
      </c>
      <c r="AD13296" s="209" t="s">
        <v>27200</v>
      </c>
      <c r="AE13296" s="210">
        <v>37817.480000000003</v>
      </c>
      <c r="AF13296" s="93"/>
      <c r="AG13296" s="93"/>
      <c r="AH13296" s="93"/>
    </row>
    <row r="13297" spans="21:34" x14ac:dyDescent="0.3">
      <c r="U13297" s="311" t="s">
        <v>26360</v>
      </c>
      <c r="V13297" s="312">
        <v>201581.25</v>
      </c>
      <c r="X13297" s="267" t="s">
        <v>28076</v>
      </c>
      <c r="Y13297" s="268">
        <v>9742.92</v>
      </c>
      <c r="AA13297" s="229" t="s">
        <v>27757</v>
      </c>
      <c r="AB13297" s="230">
        <v>6510</v>
      </c>
      <c r="AD13297" s="209" t="s">
        <v>27201</v>
      </c>
      <c r="AE13297" s="210">
        <v>2893.07</v>
      </c>
      <c r="AF13297" s="93"/>
      <c r="AG13297" s="93"/>
      <c r="AH13297" s="93"/>
    </row>
    <row r="13298" spans="21:34" x14ac:dyDescent="0.3">
      <c r="U13298" s="311" t="s">
        <v>69627</v>
      </c>
      <c r="V13298" s="312">
        <v>35927.199999999997</v>
      </c>
      <c r="X13298" s="267" t="s">
        <v>59228</v>
      </c>
      <c r="Y13298" s="268">
        <v>21049.71</v>
      </c>
      <c r="AA13298" s="229" t="s">
        <v>27759</v>
      </c>
      <c r="AB13298" s="230">
        <v>878.08</v>
      </c>
      <c r="AD13298" s="209" t="s">
        <v>27202</v>
      </c>
      <c r="AE13298" s="210">
        <v>1379.68</v>
      </c>
      <c r="AF13298" s="93"/>
      <c r="AG13298" s="93"/>
      <c r="AH13298" s="93"/>
    </row>
    <row r="13299" spans="21:34" x14ac:dyDescent="0.3">
      <c r="U13299" s="311" t="s">
        <v>26362</v>
      </c>
      <c r="V13299" s="312">
        <v>27766.29</v>
      </c>
      <c r="X13299" s="267" t="s">
        <v>57879</v>
      </c>
      <c r="Y13299" s="268">
        <v>425.33</v>
      </c>
      <c r="AA13299" s="229" t="s">
        <v>34140</v>
      </c>
      <c r="AB13299" s="230">
        <v>215.4</v>
      </c>
      <c r="AD13299" s="209" t="s">
        <v>27203</v>
      </c>
      <c r="AE13299" s="210">
        <v>7930</v>
      </c>
      <c r="AF13299" s="93"/>
      <c r="AG13299" s="93"/>
      <c r="AH13299" s="93"/>
    </row>
    <row r="13300" spans="21:34" x14ac:dyDescent="0.3">
      <c r="U13300" s="311" t="s">
        <v>55650</v>
      </c>
      <c r="V13300" s="312">
        <v>51674.94</v>
      </c>
      <c r="X13300" s="267" t="s">
        <v>64944</v>
      </c>
      <c r="Y13300" s="268">
        <v>2400</v>
      </c>
      <c r="AA13300" s="229" t="s">
        <v>27761</v>
      </c>
      <c r="AB13300" s="230">
        <v>1352</v>
      </c>
      <c r="AD13300" s="209" t="s">
        <v>27204</v>
      </c>
      <c r="AE13300" s="210">
        <v>18225.830000000002</v>
      </c>
      <c r="AF13300" s="93"/>
      <c r="AG13300" s="93"/>
      <c r="AH13300" s="93"/>
    </row>
    <row r="13301" spans="21:34" x14ac:dyDescent="0.3">
      <c r="U13301" s="311" t="s">
        <v>69628</v>
      </c>
      <c r="V13301" s="312">
        <v>880.9</v>
      </c>
      <c r="X13301" s="267" t="s">
        <v>28077</v>
      </c>
      <c r="Y13301" s="268">
        <v>46082.85</v>
      </c>
      <c r="AA13301" s="229" t="s">
        <v>27762</v>
      </c>
      <c r="AB13301" s="230">
        <v>700.76</v>
      </c>
      <c r="AD13301" s="209" t="s">
        <v>27205</v>
      </c>
      <c r="AE13301" s="210">
        <v>103</v>
      </c>
      <c r="AF13301" s="93"/>
      <c r="AG13301" s="93"/>
      <c r="AH13301" s="93"/>
    </row>
    <row r="13302" spans="21:34" x14ac:dyDescent="0.3">
      <c r="U13302" s="311" t="s">
        <v>26365</v>
      </c>
      <c r="V13302" s="312">
        <v>33971</v>
      </c>
      <c r="X13302" s="267" t="s">
        <v>28078</v>
      </c>
      <c r="Y13302" s="268">
        <v>15806.11</v>
      </c>
      <c r="AA13302" s="229" t="s">
        <v>27763</v>
      </c>
      <c r="AB13302" s="230">
        <v>91.07</v>
      </c>
      <c r="AD13302" s="209" t="s">
        <v>27206</v>
      </c>
      <c r="AE13302" s="210">
        <v>41163.69</v>
      </c>
      <c r="AF13302" s="93"/>
      <c r="AG13302" s="93"/>
      <c r="AH13302" s="93"/>
    </row>
    <row r="13303" spans="21:34" x14ac:dyDescent="0.3">
      <c r="U13303" s="311" t="s">
        <v>26366</v>
      </c>
      <c r="V13303" s="312">
        <v>5670</v>
      </c>
      <c r="X13303" s="267" t="s">
        <v>28079</v>
      </c>
      <c r="Y13303" s="268">
        <v>48138.77</v>
      </c>
      <c r="AA13303" s="229" t="s">
        <v>27764</v>
      </c>
      <c r="AB13303" s="230">
        <v>502.17</v>
      </c>
      <c r="AD13303" s="209" t="s">
        <v>27207</v>
      </c>
      <c r="AE13303" s="210">
        <v>511.62</v>
      </c>
      <c r="AF13303" s="93"/>
      <c r="AG13303" s="93"/>
      <c r="AH13303" s="93"/>
    </row>
    <row r="13304" spans="21:34" x14ac:dyDescent="0.3">
      <c r="U13304" s="311" t="s">
        <v>26367</v>
      </c>
      <c r="V13304" s="312">
        <v>1942.08</v>
      </c>
      <c r="X13304" s="267" t="s">
        <v>34171</v>
      </c>
      <c r="Y13304" s="268">
        <v>21728.14</v>
      </c>
      <c r="AA13304" s="229" t="s">
        <v>53773</v>
      </c>
      <c r="AB13304" s="230">
        <v>31548.45</v>
      </c>
      <c r="AD13304" s="209" t="s">
        <v>27208</v>
      </c>
      <c r="AE13304" s="210">
        <v>5124.67</v>
      </c>
      <c r="AF13304" s="93"/>
      <c r="AG13304" s="93"/>
      <c r="AH13304" s="93"/>
    </row>
    <row r="13305" spans="21:34" x14ac:dyDescent="0.3">
      <c r="U13305" s="311" t="s">
        <v>14148</v>
      </c>
      <c r="V13305" s="312">
        <v>32687.360000000001</v>
      </c>
      <c r="X13305" s="267" t="s">
        <v>64945</v>
      </c>
      <c r="Y13305" s="268">
        <v>14528.55</v>
      </c>
      <c r="AA13305" s="229" t="s">
        <v>27765</v>
      </c>
      <c r="AB13305" s="230">
        <v>12828.21</v>
      </c>
      <c r="AD13305" s="209" t="s">
        <v>27209</v>
      </c>
      <c r="AE13305" s="210">
        <v>10754.46</v>
      </c>
      <c r="AF13305" s="93"/>
      <c r="AG13305" s="93"/>
      <c r="AH13305" s="93"/>
    </row>
    <row r="13306" spans="21:34" x14ac:dyDescent="0.3">
      <c r="U13306" s="311" t="s">
        <v>14149</v>
      </c>
      <c r="V13306" s="312">
        <v>108838.39999999999</v>
      </c>
      <c r="X13306" s="267" t="s">
        <v>57880</v>
      </c>
      <c r="Y13306" s="268">
        <v>9875.07</v>
      </c>
      <c r="AA13306" s="229" t="s">
        <v>27766</v>
      </c>
      <c r="AB13306" s="230">
        <v>3394.82</v>
      </c>
      <c r="AD13306" s="209" t="s">
        <v>27210</v>
      </c>
      <c r="AE13306" s="210">
        <v>652.45000000000005</v>
      </c>
      <c r="AF13306" s="93"/>
      <c r="AG13306" s="93"/>
      <c r="AH13306" s="93"/>
    </row>
    <row r="13307" spans="21:34" x14ac:dyDescent="0.3">
      <c r="U13307" s="311" t="s">
        <v>14150</v>
      </c>
      <c r="V13307" s="312">
        <v>75311.09</v>
      </c>
      <c r="X13307" s="267" t="s">
        <v>28080</v>
      </c>
      <c r="Y13307" s="268">
        <v>10770.14</v>
      </c>
      <c r="AA13307" s="229" t="s">
        <v>27767</v>
      </c>
      <c r="AB13307" s="230">
        <v>10694.78</v>
      </c>
      <c r="AD13307" s="209" t="s">
        <v>27211</v>
      </c>
      <c r="AE13307" s="210">
        <v>3159.86</v>
      </c>
      <c r="AF13307" s="93"/>
      <c r="AG13307" s="93"/>
      <c r="AH13307" s="93"/>
    </row>
    <row r="13308" spans="21:34" x14ac:dyDescent="0.3">
      <c r="U13308" s="311" t="s">
        <v>26368</v>
      </c>
      <c r="V13308" s="312">
        <v>644.17999999999995</v>
      </c>
      <c r="X13308" s="267" t="s">
        <v>36727</v>
      </c>
      <c r="Y13308" s="268">
        <v>3640.89</v>
      </c>
      <c r="AA13308" s="229" t="s">
        <v>27768</v>
      </c>
      <c r="AB13308" s="230">
        <v>16688.78</v>
      </c>
      <c r="AD13308" s="209" t="s">
        <v>27212</v>
      </c>
      <c r="AE13308" s="210">
        <v>8773.1</v>
      </c>
      <c r="AF13308" s="93"/>
      <c r="AG13308" s="93"/>
      <c r="AH13308" s="93"/>
    </row>
    <row r="13309" spans="21:34" x14ac:dyDescent="0.3">
      <c r="U13309" s="311" t="s">
        <v>26369</v>
      </c>
      <c r="V13309" s="312">
        <v>3730.59</v>
      </c>
      <c r="X13309" s="267" t="s">
        <v>55430</v>
      </c>
      <c r="Y13309" s="268">
        <v>17090.88</v>
      </c>
      <c r="AA13309" s="229" t="s">
        <v>27769</v>
      </c>
      <c r="AB13309" s="230">
        <v>14755.46</v>
      </c>
      <c r="AD13309" s="209" t="s">
        <v>27213</v>
      </c>
      <c r="AE13309" s="210">
        <v>543</v>
      </c>
      <c r="AF13309" s="93"/>
      <c r="AG13309" s="93"/>
      <c r="AH13309" s="93"/>
    </row>
    <row r="13310" spans="21:34" x14ac:dyDescent="0.3">
      <c r="U13310" s="311" t="s">
        <v>26370</v>
      </c>
      <c r="V13310" s="312">
        <v>676</v>
      </c>
      <c r="X13310" s="267" t="s">
        <v>39508</v>
      </c>
      <c r="Y13310" s="268">
        <v>33561.129999999997</v>
      </c>
      <c r="AA13310" s="229" t="s">
        <v>36716</v>
      </c>
      <c r="AB13310" s="230">
        <v>-662.94</v>
      </c>
      <c r="AD13310" s="209" t="s">
        <v>27214</v>
      </c>
      <c r="AE13310" s="210">
        <v>8251</v>
      </c>
      <c r="AF13310" s="93"/>
      <c r="AG13310" s="93"/>
      <c r="AH13310" s="93"/>
    </row>
    <row r="13311" spans="21:34" x14ac:dyDescent="0.3">
      <c r="U13311" s="311" t="s">
        <v>26372</v>
      </c>
      <c r="V13311" s="312">
        <v>93088.88</v>
      </c>
      <c r="X13311" s="267" t="s">
        <v>35715</v>
      </c>
      <c r="Y13311" s="268">
        <v>12400</v>
      </c>
      <c r="AA13311" s="229" t="s">
        <v>47272</v>
      </c>
      <c r="AB13311" s="230">
        <v>791.11</v>
      </c>
      <c r="AD13311" s="209" t="s">
        <v>27215</v>
      </c>
      <c r="AE13311" s="210">
        <v>1399.33</v>
      </c>
      <c r="AF13311" s="93"/>
      <c r="AG13311" s="93"/>
      <c r="AH13311" s="93"/>
    </row>
    <row r="13312" spans="21:34" x14ac:dyDescent="0.3">
      <c r="U13312" s="311" t="s">
        <v>26373</v>
      </c>
      <c r="V13312" s="312">
        <v>75171.98</v>
      </c>
      <c r="X13312" s="267" t="s">
        <v>36728</v>
      </c>
      <c r="Y13312" s="268">
        <v>44972.1</v>
      </c>
      <c r="AA13312" s="229" t="s">
        <v>40630</v>
      </c>
      <c r="AB13312" s="230">
        <v>57301.98</v>
      </c>
      <c r="AD13312" s="209" t="s">
        <v>27216</v>
      </c>
      <c r="AE13312" s="210">
        <v>1040.45</v>
      </c>
      <c r="AF13312" s="93"/>
      <c r="AG13312" s="93"/>
      <c r="AH13312" s="93"/>
    </row>
    <row r="13313" spans="21:34" x14ac:dyDescent="0.3">
      <c r="U13313" s="311" t="s">
        <v>26374</v>
      </c>
      <c r="V13313" s="312">
        <v>92599.41</v>
      </c>
      <c r="X13313" s="267" t="s">
        <v>49176</v>
      </c>
      <c r="Y13313" s="268">
        <v>7247.67</v>
      </c>
      <c r="AA13313" s="229" t="s">
        <v>27770</v>
      </c>
      <c r="AB13313" s="230">
        <v>35490.230000000003</v>
      </c>
      <c r="AD13313" s="209" t="s">
        <v>27217</v>
      </c>
      <c r="AE13313" s="210">
        <v>139.35</v>
      </c>
      <c r="AF13313" s="93"/>
      <c r="AG13313" s="93"/>
      <c r="AH13313" s="93"/>
    </row>
    <row r="13314" spans="21:34" x14ac:dyDescent="0.3">
      <c r="U13314" s="311" t="s">
        <v>26376</v>
      </c>
      <c r="V13314" s="312">
        <v>80478.83</v>
      </c>
      <c r="X13314" s="267" t="s">
        <v>42951</v>
      </c>
      <c r="Y13314" s="268">
        <v>11545</v>
      </c>
      <c r="AA13314" s="229" t="s">
        <v>45611</v>
      </c>
      <c r="AB13314" s="230">
        <v>384</v>
      </c>
      <c r="AD13314" s="209" t="s">
        <v>27218</v>
      </c>
      <c r="AE13314" s="210">
        <v>6044</v>
      </c>
      <c r="AF13314" s="93"/>
      <c r="AG13314" s="93"/>
      <c r="AH13314" s="93"/>
    </row>
    <row r="13315" spans="21:34" x14ac:dyDescent="0.3">
      <c r="U13315" s="311" t="s">
        <v>58086</v>
      </c>
      <c r="V13315" s="312">
        <v>47452.51</v>
      </c>
      <c r="X13315" s="267" t="s">
        <v>42952</v>
      </c>
      <c r="Y13315" s="268">
        <v>883.18</v>
      </c>
      <c r="AA13315" s="229" t="s">
        <v>27771</v>
      </c>
      <c r="AB13315" s="230">
        <v>7022.81</v>
      </c>
      <c r="AD13315" s="209" t="s">
        <v>27219</v>
      </c>
      <c r="AE13315" s="210">
        <v>1332.44</v>
      </c>
      <c r="AF13315" s="93"/>
      <c r="AG13315" s="93"/>
      <c r="AH13315" s="93"/>
    </row>
    <row r="13316" spans="21:34" x14ac:dyDescent="0.3">
      <c r="U13316" s="311" t="s">
        <v>26467</v>
      </c>
      <c r="V13316" s="312">
        <v>63921.24</v>
      </c>
      <c r="X13316" s="267" t="s">
        <v>42953</v>
      </c>
      <c r="Y13316" s="268">
        <v>2632.53</v>
      </c>
      <c r="AA13316" s="229" t="s">
        <v>27772</v>
      </c>
      <c r="AB13316" s="230">
        <v>21477.919999999998</v>
      </c>
      <c r="AD13316" s="209" t="s">
        <v>27220</v>
      </c>
      <c r="AE13316" s="210">
        <v>963.77</v>
      </c>
      <c r="AF13316" s="93"/>
      <c r="AG13316" s="93"/>
      <c r="AH13316" s="93"/>
    </row>
    <row r="13317" spans="21:34" x14ac:dyDescent="0.3">
      <c r="U13317" s="311" t="s">
        <v>34056</v>
      </c>
      <c r="V13317" s="312">
        <v>60420.72</v>
      </c>
      <c r="X13317" s="267" t="s">
        <v>53824</v>
      </c>
      <c r="Y13317" s="268">
        <v>430.28</v>
      </c>
      <c r="AA13317" s="229" t="s">
        <v>40631</v>
      </c>
      <c r="AB13317" s="230">
        <v>7240.84</v>
      </c>
      <c r="AD13317" s="209" t="s">
        <v>27221</v>
      </c>
      <c r="AE13317" s="210">
        <v>9688.5300000000007</v>
      </c>
      <c r="AF13317" s="93"/>
      <c r="AG13317" s="93"/>
      <c r="AH13317" s="93"/>
    </row>
    <row r="13318" spans="21:34" x14ac:dyDescent="0.3">
      <c r="U13318" s="311" t="s">
        <v>26468</v>
      </c>
      <c r="V13318" s="312">
        <v>47832</v>
      </c>
      <c r="X13318" s="267" t="s">
        <v>55431</v>
      </c>
      <c r="Y13318" s="268">
        <v>7800</v>
      </c>
      <c r="AA13318" s="229" t="s">
        <v>36717</v>
      </c>
      <c r="AB13318" s="230">
        <v>92169.98</v>
      </c>
      <c r="AD13318" s="209" t="s">
        <v>27222</v>
      </c>
      <c r="AE13318" s="210">
        <v>543</v>
      </c>
      <c r="AF13318" s="93"/>
      <c r="AG13318" s="93"/>
      <c r="AH13318" s="93"/>
    </row>
    <row r="13319" spans="21:34" x14ac:dyDescent="0.3">
      <c r="U13319" s="311" t="s">
        <v>26469</v>
      </c>
      <c r="V13319" s="312">
        <v>1630726.16</v>
      </c>
      <c r="X13319" s="267" t="s">
        <v>55432</v>
      </c>
      <c r="Y13319" s="268">
        <v>596.70000000000005</v>
      </c>
      <c r="AA13319" s="229" t="s">
        <v>36718</v>
      </c>
      <c r="AB13319" s="230">
        <v>38122.949999999997</v>
      </c>
      <c r="AD13319" s="209" t="s">
        <v>27223</v>
      </c>
      <c r="AE13319" s="210">
        <v>168181.56</v>
      </c>
      <c r="AF13319" s="93"/>
      <c r="AG13319" s="93"/>
      <c r="AH13319" s="93"/>
    </row>
    <row r="13320" spans="21:34" x14ac:dyDescent="0.3">
      <c r="U13320" s="311" t="s">
        <v>36657</v>
      </c>
      <c r="V13320" s="312">
        <v>1632.57</v>
      </c>
      <c r="X13320" s="267" t="s">
        <v>55433</v>
      </c>
      <c r="Y13320" s="268">
        <v>1715</v>
      </c>
      <c r="AA13320" s="229" t="s">
        <v>36719</v>
      </c>
      <c r="AB13320" s="230">
        <v>369.43</v>
      </c>
      <c r="AD13320" s="209" t="s">
        <v>27224</v>
      </c>
      <c r="AE13320" s="210">
        <v>8251</v>
      </c>
      <c r="AF13320" s="93"/>
      <c r="AG13320" s="93"/>
      <c r="AH13320" s="93"/>
    </row>
    <row r="13321" spans="21:34" x14ac:dyDescent="0.3">
      <c r="U13321" s="311" t="s">
        <v>26471</v>
      </c>
      <c r="V13321" s="312">
        <v>191853.46</v>
      </c>
      <c r="X13321" s="267" t="s">
        <v>64946</v>
      </c>
      <c r="Y13321" s="268">
        <v>205.44</v>
      </c>
      <c r="AA13321" s="229" t="s">
        <v>27781</v>
      </c>
      <c r="AB13321" s="230">
        <v>9466.56</v>
      </c>
      <c r="AD13321" s="209" t="s">
        <v>27225</v>
      </c>
      <c r="AE13321" s="210">
        <v>50349.86</v>
      </c>
      <c r="AF13321" s="93"/>
      <c r="AG13321" s="93"/>
      <c r="AH13321" s="93"/>
    </row>
    <row r="13322" spans="21:34" x14ac:dyDescent="0.3">
      <c r="U13322" s="311" t="s">
        <v>26474</v>
      </c>
      <c r="V13322" s="312">
        <v>38024</v>
      </c>
      <c r="X13322" s="267" t="s">
        <v>64947</v>
      </c>
      <c r="Y13322" s="268">
        <v>508.08</v>
      </c>
      <c r="AA13322" s="229" t="s">
        <v>34141</v>
      </c>
      <c r="AB13322" s="230">
        <v>21280.07</v>
      </c>
      <c r="AD13322" s="209" t="s">
        <v>27226</v>
      </c>
      <c r="AE13322" s="210">
        <v>4720.8500000000004</v>
      </c>
      <c r="AF13322" s="93"/>
      <c r="AG13322" s="93"/>
      <c r="AH13322" s="93"/>
    </row>
    <row r="13323" spans="21:34" x14ac:dyDescent="0.3">
      <c r="U13323" s="311" t="s">
        <v>39429</v>
      </c>
      <c r="V13323" s="312">
        <v>33033.360000000001</v>
      </c>
      <c r="X13323" s="267" t="s">
        <v>53825</v>
      </c>
      <c r="Y13323" s="268">
        <v>5936.27</v>
      </c>
      <c r="AA13323" s="229" t="s">
        <v>35682</v>
      </c>
      <c r="AB13323" s="230">
        <v>5975</v>
      </c>
      <c r="AD13323" s="209" t="s">
        <v>27227</v>
      </c>
      <c r="AE13323" s="210">
        <v>199182.36</v>
      </c>
      <c r="AF13323" s="93"/>
      <c r="AG13323" s="93"/>
      <c r="AH13323" s="93"/>
    </row>
    <row r="13324" spans="21:34" x14ac:dyDescent="0.3">
      <c r="U13324" s="311" t="s">
        <v>26475</v>
      </c>
      <c r="V13324" s="312">
        <v>712987.1</v>
      </c>
      <c r="X13324" s="267" t="s">
        <v>61228</v>
      </c>
      <c r="Y13324" s="268">
        <v>1530.23</v>
      </c>
      <c r="AA13324" s="229" t="s">
        <v>27782</v>
      </c>
      <c r="AB13324" s="230">
        <v>64201.7</v>
      </c>
      <c r="AD13324" s="209" t="s">
        <v>27228</v>
      </c>
      <c r="AE13324" s="210">
        <v>23839.24</v>
      </c>
      <c r="AF13324" s="93"/>
      <c r="AG13324" s="93"/>
      <c r="AH13324" s="93"/>
    </row>
    <row r="13325" spans="21:34" x14ac:dyDescent="0.3">
      <c r="U13325" s="311" t="s">
        <v>47582</v>
      </c>
      <c r="V13325" s="312">
        <v>20197.740000000002</v>
      </c>
      <c r="X13325" s="267" t="s">
        <v>36730</v>
      </c>
      <c r="Y13325" s="268">
        <v>55859.88</v>
      </c>
      <c r="AA13325" s="229" t="s">
        <v>45612</v>
      </c>
      <c r="AB13325" s="230">
        <v>1933254.24</v>
      </c>
      <c r="AD13325" s="209" t="s">
        <v>27229</v>
      </c>
      <c r="AE13325" s="210">
        <v>25111.25</v>
      </c>
      <c r="AF13325" s="93"/>
      <c r="AG13325" s="93"/>
      <c r="AH13325" s="93"/>
    </row>
    <row r="13326" spans="21:34" x14ac:dyDescent="0.3">
      <c r="U13326" s="311" t="s">
        <v>26476</v>
      </c>
      <c r="V13326" s="312">
        <v>108015.76</v>
      </c>
      <c r="X13326" s="267" t="s">
        <v>56613</v>
      </c>
      <c r="Y13326" s="268">
        <v>83494.2</v>
      </c>
      <c r="AA13326" s="229" t="s">
        <v>36720</v>
      </c>
      <c r="AB13326" s="230">
        <v>-40.78</v>
      </c>
      <c r="AD13326" s="209" t="s">
        <v>27230</v>
      </c>
      <c r="AE13326" s="210">
        <v>7765.19</v>
      </c>
      <c r="AF13326" s="93"/>
      <c r="AG13326" s="93"/>
      <c r="AH13326" s="93"/>
    </row>
    <row r="13327" spans="21:34" x14ac:dyDescent="0.3">
      <c r="U13327" s="311" t="s">
        <v>26478</v>
      </c>
      <c r="V13327" s="312">
        <v>20344.990000000002</v>
      </c>
      <c r="X13327" s="267" t="s">
        <v>47285</v>
      </c>
      <c r="Y13327" s="268">
        <v>1953.84</v>
      </c>
      <c r="AA13327" s="229" t="s">
        <v>53774</v>
      </c>
      <c r="AB13327" s="230">
        <v>32326.98</v>
      </c>
      <c r="AD13327" s="209" t="s">
        <v>27231</v>
      </c>
      <c r="AE13327" s="210">
        <v>1858.22</v>
      </c>
      <c r="AF13327" s="93"/>
      <c r="AG13327" s="93"/>
      <c r="AH13327" s="93"/>
    </row>
    <row r="13328" spans="21:34" x14ac:dyDescent="0.3">
      <c r="U13328" s="311" t="s">
        <v>26479</v>
      </c>
      <c r="V13328" s="312">
        <v>64267.11</v>
      </c>
      <c r="X13328" s="267" t="s">
        <v>36732</v>
      </c>
      <c r="Y13328" s="268">
        <v>55000</v>
      </c>
      <c r="AA13328" s="229" t="s">
        <v>53775</v>
      </c>
      <c r="AB13328" s="230">
        <v>2473.02</v>
      </c>
      <c r="AD13328" s="209" t="s">
        <v>27232</v>
      </c>
      <c r="AE13328" s="210">
        <v>102590.17</v>
      </c>
      <c r="AF13328" s="93"/>
      <c r="AG13328" s="93"/>
      <c r="AH13328" s="93"/>
    </row>
    <row r="13329" spans="21:34" x14ac:dyDescent="0.3">
      <c r="U13329" s="311" t="s">
        <v>26480</v>
      </c>
      <c r="V13329" s="312">
        <v>46728.3</v>
      </c>
      <c r="X13329" s="267" t="s">
        <v>36733</v>
      </c>
      <c r="Y13329" s="268">
        <v>128699.07</v>
      </c>
      <c r="AA13329" s="229" t="s">
        <v>53776</v>
      </c>
      <c r="AB13329" s="230">
        <v>5656</v>
      </c>
      <c r="AD13329" s="209" t="s">
        <v>27233</v>
      </c>
      <c r="AE13329" s="210">
        <v>1040.45</v>
      </c>
      <c r="AF13329" s="93"/>
      <c r="AG13329" s="93"/>
      <c r="AH13329" s="93"/>
    </row>
    <row r="13330" spans="21:34" x14ac:dyDescent="0.3">
      <c r="U13330" s="311" t="s">
        <v>58087</v>
      </c>
      <c r="V13330" s="312">
        <v>13387.8</v>
      </c>
      <c r="X13330" s="267" t="s">
        <v>58690</v>
      </c>
      <c r="Y13330" s="268">
        <v>74641.95</v>
      </c>
      <c r="AA13330" s="229" t="s">
        <v>53777</v>
      </c>
      <c r="AB13330" s="230">
        <v>97722.5</v>
      </c>
      <c r="AD13330" s="209" t="s">
        <v>27234</v>
      </c>
      <c r="AE13330" s="210">
        <v>139.35</v>
      </c>
      <c r="AF13330" s="93"/>
      <c r="AG13330" s="93"/>
      <c r="AH13330" s="93"/>
    </row>
    <row r="13331" spans="21:34" x14ac:dyDescent="0.3">
      <c r="U13331" s="311" t="s">
        <v>58784</v>
      </c>
      <c r="V13331" s="312">
        <v>234</v>
      </c>
      <c r="X13331" s="267" t="s">
        <v>60749</v>
      </c>
      <c r="Y13331" s="268">
        <v>4350</v>
      </c>
      <c r="AA13331" s="229" t="s">
        <v>53778</v>
      </c>
      <c r="AB13331" s="230">
        <v>18522.86</v>
      </c>
      <c r="AD13331" s="209" t="s">
        <v>27235</v>
      </c>
      <c r="AE13331" s="210">
        <v>11070</v>
      </c>
      <c r="AF13331" s="93"/>
      <c r="AG13331" s="93"/>
      <c r="AH13331" s="93"/>
    </row>
    <row r="13332" spans="21:34" x14ac:dyDescent="0.3">
      <c r="U13332" s="311" t="s">
        <v>40885</v>
      </c>
      <c r="V13332" s="312">
        <v>6874.6</v>
      </c>
      <c r="X13332" s="267" t="s">
        <v>53826</v>
      </c>
      <c r="Y13332" s="268">
        <v>1354.08</v>
      </c>
      <c r="AA13332" s="229" t="s">
        <v>53779</v>
      </c>
      <c r="AB13332" s="230">
        <v>8654.99</v>
      </c>
      <c r="AD13332" s="209" t="s">
        <v>27236</v>
      </c>
      <c r="AE13332" s="210">
        <v>73769.16</v>
      </c>
      <c r="AF13332" s="93"/>
      <c r="AG13332" s="93"/>
      <c r="AH13332" s="93"/>
    </row>
    <row r="13333" spans="21:34" x14ac:dyDescent="0.3">
      <c r="U13333" s="311" t="s">
        <v>26481</v>
      </c>
      <c r="V13333" s="312">
        <v>6081.51</v>
      </c>
      <c r="X13333" s="267" t="s">
        <v>36735</v>
      </c>
      <c r="Y13333" s="268">
        <v>44681</v>
      </c>
      <c r="AA13333" s="229" t="s">
        <v>53780</v>
      </c>
      <c r="AB13333" s="230">
        <v>4220</v>
      </c>
      <c r="AD13333" s="209" t="s">
        <v>27237</v>
      </c>
      <c r="AE13333" s="210">
        <v>600</v>
      </c>
      <c r="AF13333" s="93"/>
      <c r="AG13333" s="93"/>
      <c r="AH13333" s="93"/>
    </row>
    <row r="13334" spans="21:34" x14ac:dyDescent="0.3">
      <c r="U13334" s="311" t="s">
        <v>56854</v>
      </c>
      <c r="V13334" s="312">
        <v>35583.96</v>
      </c>
      <c r="X13334" s="267" t="s">
        <v>39511</v>
      </c>
      <c r="Y13334" s="268">
        <v>6519.73</v>
      </c>
      <c r="AA13334" s="229" t="s">
        <v>53781</v>
      </c>
      <c r="AB13334" s="230">
        <v>9877.75</v>
      </c>
      <c r="AD13334" s="209" t="s">
        <v>27238</v>
      </c>
      <c r="AE13334" s="210">
        <v>96628.160000000003</v>
      </c>
      <c r="AF13334" s="93"/>
      <c r="AG13334" s="93"/>
      <c r="AH13334" s="93"/>
    </row>
    <row r="13335" spans="21:34" x14ac:dyDescent="0.3">
      <c r="U13335" s="311" t="s">
        <v>26486</v>
      </c>
      <c r="V13335" s="312">
        <v>3729.64</v>
      </c>
      <c r="X13335" s="267" t="s">
        <v>60750</v>
      </c>
      <c r="Y13335" s="268">
        <v>2410.23</v>
      </c>
      <c r="AA13335" s="229" t="s">
        <v>53782</v>
      </c>
      <c r="AB13335" s="230">
        <v>29090.76</v>
      </c>
      <c r="AD13335" s="209" t="s">
        <v>14193</v>
      </c>
      <c r="AE13335" s="210">
        <v>6044</v>
      </c>
      <c r="AF13335" s="93"/>
      <c r="AG13335" s="93"/>
      <c r="AH13335" s="93"/>
    </row>
    <row r="13336" spans="21:34" x14ac:dyDescent="0.3">
      <c r="U13336" s="311" t="s">
        <v>26488</v>
      </c>
      <c r="V13336" s="312">
        <v>2125.34</v>
      </c>
      <c r="X13336" s="267" t="s">
        <v>53828</v>
      </c>
      <c r="Y13336" s="268">
        <v>52397.5</v>
      </c>
      <c r="AA13336" s="229" t="s">
        <v>53783</v>
      </c>
      <c r="AB13336" s="230">
        <v>2048.31</v>
      </c>
      <c r="AD13336" s="209" t="s">
        <v>27239</v>
      </c>
      <c r="AE13336" s="210">
        <v>38260.67</v>
      </c>
      <c r="AF13336" s="93"/>
      <c r="AG13336" s="93"/>
      <c r="AH13336" s="93"/>
    </row>
    <row r="13337" spans="21:34" x14ac:dyDescent="0.3">
      <c r="U13337" s="311" t="s">
        <v>26489</v>
      </c>
      <c r="V13337" s="312">
        <v>224147.42</v>
      </c>
      <c r="X13337" s="267" t="s">
        <v>36736</v>
      </c>
      <c r="Y13337" s="268">
        <v>37497.339999999997</v>
      </c>
      <c r="AA13337" s="229" t="s">
        <v>53784</v>
      </c>
      <c r="AB13337" s="230">
        <v>11469.6</v>
      </c>
      <c r="AD13337" s="209" t="s">
        <v>27240</v>
      </c>
      <c r="AE13337" s="210">
        <v>1184.46</v>
      </c>
      <c r="AF13337" s="93"/>
      <c r="AG13337" s="93"/>
      <c r="AH13337" s="93"/>
    </row>
    <row r="13338" spans="21:34" x14ac:dyDescent="0.3">
      <c r="U13338" s="311" t="s">
        <v>26490</v>
      </c>
      <c r="V13338" s="312">
        <v>727862.89</v>
      </c>
      <c r="X13338" s="267" t="s">
        <v>36737</v>
      </c>
      <c r="Y13338" s="268">
        <v>71130.39</v>
      </c>
      <c r="AA13338" s="229" t="s">
        <v>53785</v>
      </c>
      <c r="AB13338" s="230">
        <v>1793.58</v>
      </c>
      <c r="AD13338" s="209" t="s">
        <v>27241</v>
      </c>
      <c r="AE13338" s="210">
        <v>20925.8</v>
      </c>
      <c r="AF13338" s="93"/>
      <c r="AG13338" s="93"/>
      <c r="AH13338" s="93"/>
    </row>
    <row r="13339" spans="21:34" x14ac:dyDescent="0.3">
      <c r="U13339" s="311" t="s">
        <v>26491</v>
      </c>
      <c r="V13339" s="312">
        <v>477890.4</v>
      </c>
      <c r="X13339" s="267" t="s">
        <v>36738</v>
      </c>
      <c r="Y13339" s="268">
        <v>37022.35</v>
      </c>
      <c r="AA13339" s="229" t="s">
        <v>53786</v>
      </c>
      <c r="AB13339" s="230">
        <v>1014.62</v>
      </c>
      <c r="AD13339" s="209" t="s">
        <v>27242</v>
      </c>
      <c r="AE13339" s="210">
        <v>189.3</v>
      </c>
      <c r="AF13339" s="93"/>
      <c r="AG13339" s="93"/>
      <c r="AH13339" s="93"/>
    </row>
    <row r="13340" spans="21:34" x14ac:dyDescent="0.3">
      <c r="U13340" s="311" t="s">
        <v>26492</v>
      </c>
      <c r="V13340" s="312">
        <v>1705916.16</v>
      </c>
      <c r="X13340" s="267" t="s">
        <v>58691</v>
      </c>
      <c r="Y13340" s="268">
        <v>5256.26</v>
      </c>
      <c r="AA13340" s="229" t="s">
        <v>53787</v>
      </c>
      <c r="AB13340" s="230">
        <v>3196.44</v>
      </c>
      <c r="AD13340" s="209" t="s">
        <v>27243</v>
      </c>
      <c r="AE13340" s="210">
        <v>613.79999999999995</v>
      </c>
      <c r="AF13340" s="93"/>
      <c r="AG13340" s="93"/>
      <c r="AH13340" s="93"/>
    </row>
    <row r="13341" spans="21:34" x14ac:dyDescent="0.3">
      <c r="U13341" s="311" t="s">
        <v>35538</v>
      </c>
      <c r="V13341" s="312">
        <v>452023.71</v>
      </c>
      <c r="X13341" s="267" t="s">
        <v>53829</v>
      </c>
      <c r="Y13341" s="268">
        <v>8299.69</v>
      </c>
      <c r="AA13341" s="229" t="s">
        <v>53788</v>
      </c>
      <c r="AB13341" s="230">
        <v>1105.5</v>
      </c>
      <c r="AD13341" s="209" t="s">
        <v>27244</v>
      </c>
      <c r="AE13341" s="210">
        <v>43700.44</v>
      </c>
      <c r="AF13341" s="93"/>
      <c r="AG13341" s="93"/>
      <c r="AH13341" s="93"/>
    </row>
    <row r="13342" spans="21:34" x14ac:dyDescent="0.3">
      <c r="U13342" s="311" t="s">
        <v>35540</v>
      </c>
      <c r="V13342" s="312">
        <v>104625.3</v>
      </c>
      <c r="X13342" s="267" t="s">
        <v>53830</v>
      </c>
      <c r="Y13342" s="268">
        <v>39977.129999999997</v>
      </c>
      <c r="AA13342" s="229" t="s">
        <v>35683</v>
      </c>
      <c r="AB13342" s="230">
        <v>59306.45</v>
      </c>
      <c r="AD13342" s="209" t="s">
        <v>27245</v>
      </c>
      <c r="AE13342" s="210">
        <v>41163.69</v>
      </c>
      <c r="AF13342" s="93"/>
      <c r="AG13342" s="93"/>
      <c r="AH13342" s="93"/>
    </row>
    <row r="13343" spans="21:34" x14ac:dyDescent="0.3">
      <c r="U13343" s="311" t="s">
        <v>26494</v>
      </c>
      <c r="V13343" s="312">
        <v>401.49</v>
      </c>
      <c r="X13343" s="267" t="s">
        <v>50433</v>
      </c>
      <c r="Y13343" s="268">
        <v>23484.11</v>
      </c>
      <c r="AA13343" s="229" t="s">
        <v>34142</v>
      </c>
      <c r="AB13343" s="230">
        <v>142975</v>
      </c>
      <c r="AD13343" s="209" t="s">
        <v>27246</v>
      </c>
      <c r="AE13343" s="210">
        <v>11598.79</v>
      </c>
      <c r="AF13343" s="93"/>
      <c r="AG13343" s="93"/>
      <c r="AH13343" s="93"/>
    </row>
    <row r="13344" spans="21:34" x14ac:dyDescent="0.3">
      <c r="U13344" s="311" t="s">
        <v>54528</v>
      </c>
      <c r="V13344" s="312">
        <v>10207.459999999999</v>
      </c>
      <c r="X13344" s="267" t="s">
        <v>48278</v>
      </c>
      <c r="Y13344" s="268">
        <v>184575</v>
      </c>
      <c r="AA13344" s="229" t="s">
        <v>47273</v>
      </c>
      <c r="AB13344" s="230">
        <v>1834.95</v>
      </c>
      <c r="AD13344" s="209" t="s">
        <v>27247</v>
      </c>
      <c r="AE13344" s="210">
        <v>1483.85</v>
      </c>
      <c r="AF13344" s="93"/>
      <c r="AG13344" s="93"/>
      <c r="AH13344" s="93"/>
    </row>
    <row r="13345" spans="21:34" x14ac:dyDescent="0.3">
      <c r="U13345" s="311" t="s">
        <v>54530</v>
      </c>
      <c r="V13345" s="312">
        <v>3728</v>
      </c>
      <c r="X13345" s="267" t="s">
        <v>36739</v>
      </c>
      <c r="Y13345" s="268">
        <v>35184.800000000003</v>
      </c>
      <c r="AA13345" s="229" t="s">
        <v>34143</v>
      </c>
      <c r="AB13345" s="230">
        <v>117939.38</v>
      </c>
      <c r="AD13345" s="209" t="s">
        <v>14194</v>
      </c>
      <c r="AE13345" s="210">
        <v>72779.100000000006</v>
      </c>
      <c r="AF13345" s="93"/>
      <c r="AG13345" s="93"/>
      <c r="AH13345" s="93"/>
    </row>
    <row r="13346" spans="21:34" x14ac:dyDescent="0.3">
      <c r="U13346" s="311" t="s">
        <v>26498</v>
      </c>
      <c r="V13346" s="312">
        <v>47946.38</v>
      </c>
      <c r="X13346" s="267" t="s">
        <v>58338</v>
      </c>
      <c r="Y13346" s="268">
        <v>6812.54</v>
      </c>
      <c r="AA13346" s="229" t="s">
        <v>34144</v>
      </c>
      <c r="AB13346" s="230">
        <v>2520</v>
      </c>
      <c r="AD13346" s="209" t="s">
        <v>14195</v>
      </c>
      <c r="AE13346" s="210">
        <v>105679.73</v>
      </c>
      <c r="AF13346" s="93"/>
      <c r="AG13346" s="93"/>
      <c r="AH13346" s="93"/>
    </row>
    <row r="13347" spans="21:34" x14ac:dyDescent="0.3">
      <c r="U13347" s="311" t="s">
        <v>26500</v>
      </c>
      <c r="V13347" s="312">
        <v>106245.3</v>
      </c>
      <c r="X13347" s="267" t="s">
        <v>36740</v>
      </c>
      <c r="Y13347" s="268">
        <v>115893.7</v>
      </c>
      <c r="AA13347" s="229" t="s">
        <v>34145</v>
      </c>
      <c r="AB13347" s="230">
        <v>61859.32</v>
      </c>
      <c r="AD13347" s="209" t="s">
        <v>27248</v>
      </c>
      <c r="AE13347" s="210">
        <v>132302.34</v>
      </c>
      <c r="AF13347" s="93"/>
      <c r="AG13347" s="93"/>
      <c r="AH13347" s="93"/>
    </row>
    <row r="13348" spans="21:34" x14ac:dyDescent="0.3">
      <c r="U13348" s="311" t="s">
        <v>46157</v>
      </c>
      <c r="V13348" s="312">
        <v>350</v>
      </c>
      <c r="X13348" s="267" t="s">
        <v>56614</v>
      </c>
      <c r="Y13348" s="268">
        <v>320629</v>
      </c>
      <c r="AA13348" s="229" t="s">
        <v>36721</v>
      </c>
      <c r="AB13348" s="230">
        <v>223550.36</v>
      </c>
      <c r="AD13348" s="209" t="s">
        <v>27249</v>
      </c>
      <c r="AE13348" s="210">
        <v>66609.84</v>
      </c>
      <c r="AF13348" s="93"/>
      <c r="AG13348" s="93"/>
      <c r="AH13348" s="93"/>
    </row>
    <row r="13349" spans="21:34" x14ac:dyDescent="0.3">
      <c r="U13349" s="311" t="s">
        <v>26504</v>
      </c>
      <c r="V13349" s="312">
        <v>1798.53</v>
      </c>
      <c r="X13349" s="267" t="s">
        <v>47287</v>
      </c>
      <c r="Y13349" s="268">
        <v>5122.1000000000004</v>
      </c>
      <c r="AA13349" s="229" t="s">
        <v>34146</v>
      </c>
      <c r="AB13349" s="230">
        <v>1610.58</v>
      </c>
      <c r="AD13349" s="209" t="s">
        <v>27250</v>
      </c>
      <c r="AE13349" s="210">
        <v>13101.2</v>
      </c>
      <c r="AF13349" s="93"/>
      <c r="AG13349" s="93"/>
      <c r="AH13349" s="93"/>
    </row>
    <row r="13350" spans="21:34" x14ac:dyDescent="0.3">
      <c r="U13350" s="311" t="s">
        <v>26505</v>
      </c>
      <c r="V13350" s="312">
        <v>596603.13</v>
      </c>
      <c r="X13350" s="267" t="s">
        <v>53831</v>
      </c>
      <c r="Y13350" s="268">
        <v>4812.5</v>
      </c>
      <c r="AA13350" s="229" t="s">
        <v>36722</v>
      </c>
      <c r="AB13350" s="230">
        <v>162888.21</v>
      </c>
      <c r="AD13350" s="209" t="s">
        <v>27251</v>
      </c>
      <c r="AE13350" s="210">
        <v>6115.5</v>
      </c>
      <c r="AF13350" s="93"/>
      <c r="AG13350" s="93"/>
      <c r="AH13350" s="93"/>
    </row>
    <row r="13351" spans="21:34" x14ac:dyDescent="0.3">
      <c r="U13351" s="311" t="s">
        <v>26506</v>
      </c>
      <c r="V13351" s="312">
        <v>219204.49</v>
      </c>
      <c r="X13351" s="267" t="s">
        <v>47288</v>
      </c>
      <c r="Y13351" s="268">
        <v>760</v>
      </c>
      <c r="AA13351" s="229" t="s">
        <v>34147</v>
      </c>
      <c r="AB13351" s="230">
        <v>4314.7700000000004</v>
      </c>
      <c r="AD13351" s="209" t="s">
        <v>27252</v>
      </c>
      <c r="AE13351" s="210">
        <v>36795.589999999997</v>
      </c>
      <c r="AF13351" s="93"/>
      <c r="AG13351" s="93"/>
      <c r="AH13351" s="93"/>
    </row>
    <row r="13352" spans="21:34" x14ac:dyDescent="0.3">
      <c r="U13352" s="311" t="s">
        <v>69629</v>
      </c>
      <c r="V13352" s="312">
        <v>155131.31</v>
      </c>
      <c r="X13352" s="267" t="s">
        <v>53832</v>
      </c>
      <c r="Y13352" s="268">
        <v>702.04</v>
      </c>
      <c r="AA13352" s="229" t="s">
        <v>50419</v>
      </c>
      <c r="AB13352" s="230">
        <v>61.5</v>
      </c>
      <c r="AD13352" s="209" t="s">
        <v>27253</v>
      </c>
      <c r="AE13352" s="210">
        <v>29300.78</v>
      </c>
      <c r="AF13352" s="93"/>
      <c r="AG13352" s="93"/>
      <c r="AH13352" s="93"/>
    </row>
    <row r="13353" spans="21:34" x14ac:dyDescent="0.3">
      <c r="U13353" s="311" t="s">
        <v>69630</v>
      </c>
      <c r="V13353" s="312">
        <v>47265.22</v>
      </c>
      <c r="X13353" s="267" t="s">
        <v>53833</v>
      </c>
      <c r="Y13353" s="268">
        <v>329.48</v>
      </c>
      <c r="AA13353" s="229" t="s">
        <v>34148</v>
      </c>
      <c r="AB13353" s="230">
        <v>9167.66</v>
      </c>
      <c r="AD13353" s="209" t="s">
        <v>27254</v>
      </c>
      <c r="AE13353" s="210">
        <v>37260.51</v>
      </c>
      <c r="AF13353" s="93"/>
      <c r="AG13353" s="93"/>
      <c r="AH13353" s="93"/>
    </row>
    <row r="13354" spans="21:34" x14ac:dyDescent="0.3">
      <c r="U13354" s="311" t="s">
        <v>26568</v>
      </c>
      <c r="V13354" s="312">
        <v>45561.38</v>
      </c>
      <c r="X13354" s="267" t="s">
        <v>49177</v>
      </c>
      <c r="Y13354" s="268">
        <v>135.6</v>
      </c>
      <c r="AA13354" s="229" t="s">
        <v>39490</v>
      </c>
      <c r="AB13354" s="230">
        <v>41137.71</v>
      </c>
      <c r="AD13354" s="209" t="s">
        <v>27255</v>
      </c>
      <c r="AE13354" s="210">
        <v>33510.43</v>
      </c>
      <c r="AF13354" s="93"/>
      <c r="AG13354" s="93"/>
      <c r="AH13354" s="93"/>
    </row>
    <row r="13355" spans="21:34" x14ac:dyDescent="0.3">
      <c r="U13355" s="311" t="s">
        <v>26569</v>
      </c>
      <c r="V13355" s="312">
        <v>758.93</v>
      </c>
      <c r="X13355" s="267" t="s">
        <v>48279</v>
      </c>
      <c r="Y13355" s="268">
        <v>10052.86</v>
      </c>
      <c r="AA13355" s="229" t="s">
        <v>34149</v>
      </c>
      <c r="AB13355" s="230">
        <v>165622.29999999999</v>
      </c>
      <c r="AD13355" s="209" t="s">
        <v>27256</v>
      </c>
      <c r="AE13355" s="210">
        <v>394508.88</v>
      </c>
      <c r="AF13355" s="93"/>
      <c r="AG13355" s="93"/>
      <c r="AH13355" s="93"/>
    </row>
    <row r="13356" spans="21:34" x14ac:dyDescent="0.3">
      <c r="U13356" s="311" t="s">
        <v>26571</v>
      </c>
      <c r="V13356" s="312">
        <v>400</v>
      </c>
      <c r="X13356" s="267" t="s">
        <v>48280</v>
      </c>
      <c r="Y13356" s="268">
        <v>769.04</v>
      </c>
      <c r="AA13356" s="229" t="s">
        <v>35684</v>
      </c>
      <c r="AB13356" s="230">
        <v>6376.25</v>
      </c>
      <c r="AD13356" s="209" t="s">
        <v>27257</v>
      </c>
      <c r="AE13356" s="210">
        <v>305881.87</v>
      </c>
      <c r="AF13356" s="93"/>
      <c r="AG13356" s="93"/>
      <c r="AH13356" s="93"/>
    </row>
    <row r="13357" spans="21:34" x14ac:dyDescent="0.3">
      <c r="U13357" s="311" t="s">
        <v>69631</v>
      </c>
      <c r="V13357" s="312">
        <v>200.56</v>
      </c>
      <c r="X13357" s="267" t="s">
        <v>53834</v>
      </c>
      <c r="Y13357" s="268">
        <v>325.88</v>
      </c>
      <c r="AA13357" s="229" t="s">
        <v>40632</v>
      </c>
      <c r="AB13357" s="230">
        <v>1106.25</v>
      </c>
      <c r="AD13357" s="209" t="s">
        <v>27258</v>
      </c>
      <c r="AE13357" s="210">
        <v>67971.570000000007</v>
      </c>
      <c r="AF13357" s="93"/>
      <c r="AG13357" s="93"/>
      <c r="AH13357" s="93"/>
    </row>
    <row r="13358" spans="21:34" x14ac:dyDescent="0.3">
      <c r="U13358" s="311" t="s">
        <v>26572</v>
      </c>
      <c r="V13358" s="312">
        <v>188.74</v>
      </c>
      <c r="X13358" s="267" t="s">
        <v>59856</v>
      </c>
      <c r="Y13358" s="268">
        <v>584.32000000000005</v>
      </c>
      <c r="AA13358" s="229" t="s">
        <v>34150</v>
      </c>
      <c r="AB13358" s="230">
        <v>120.62</v>
      </c>
      <c r="AD13358" s="209" t="s">
        <v>27259</v>
      </c>
      <c r="AE13358" s="210">
        <v>126179.71</v>
      </c>
      <c r="AF13358" s="93"/>
      <c r="AG13358" s="93"/>
      <c r="AH13358" s="93"/>
    </row>
    <row r="13359" spans="21:34" x14ac:dyDescent="0.3">
      <c r="U13359" s="311" t="s">
        <v>35545</v>
      </c>
      <c r="V13359" s="312">
        <v>130104.23</v>
      </c>
      <c r="X13359" s="267" t="s">
        <v>53835</v>
      </c>
      <c r="Y13359" s="268">
        <v>69982.5</v>
      </c>
      <c r="AA13359" s="229" t="s">
        <v>34151</v>
      </c>
      <c r="AB13359" s="230">
        <v>75132.02</v>
      </c>
      <c r="AD13359" s="209" t="s">
        <v>27260</v>
      </c>
      <c r="AE13359" s="210">
        <v>327470.38</v>
      </c>
      <c r="AF13359" s="93"/>
      <c r="AG13359" s="93"/>
      <c r="AH13359" s="93"/>
    </row>
    <row r="13360" spans="21:34" x14ac:dyDescent="0.3">
      <c r="U13360" s="311" t="s">
        <v>49407</v>
      </c>
      <c r="V13360" s="312">
        <v>24578.58</v>
      </c>
      <c r="X13360" s="267" t="s">
        <v>49178</v>
      </c>
      <c r="Y13360" s="268">
        <v>4412.78</v>
      </c>
      <c r="AA13360" s="229" t="s">
        <v>35685</v>
      </c>
      <c r="AB13360" s="230">
        <v>95439.15</v>
      </c>
      <c r="AD13360" s="209" t="s">
        <v>27261</v>
      </c>
      <c r="AE13360" s="210">
        <v>82016</v>
      </c>
      <c r="AF13360" s="93"/>
      <c r="AG13360" s="93"/>
      <c r="AH13360" s="93"/>
    </row>
    <row r="13361" spans="21:34" x14ac:dyDescent="0.3">
      <c r="U13361" s="311" t="s">
        <v>26573</v>
      </c>
      <c r="V13361" s="312">
        <v>27117.38</v>
      </c>
      <c r="X13361" s="267" t="s">
        <v>49179</v>
      </c>
      <c r="Y13361" s="268">
        <v>336.23</v>
      </c>
      <c r="AA13361" s="229" t="s">
        <v>35686</v>
      </c>
      <c r="AB13361" s="230">
        <v>65846.039999999994</v>
      </c>
      <c r="AD13361" s="209" t="s">
        <v>27262</v>
      </c>
      <c r="AE13361" s="210">
        <v>7008</v>
      </c>
      <c r="AF13361" s="93"/>
      <c r="AG13361" s="93"/>
      <c r="AH13361" s="93"/>
    </row>
    <row r="13362" spans="21:34" x14ac:dyDescent="0.3">
      <c r="U13362" s="311" t="s">
        <v>58088</v>
      </c>
      <c r="V13362" s="312">
        <v>5442</v>
      </c>
      <c r="X13362" s="267" t="s">
        <v>49180</v>
      </c>
      <c r="Y13362" s="268">
        <v>1081.1300000000001</v>
      </c>
      <c r="AA13362" s="229" t="s">
        <v>39491</v>
      </c>
      <c r="AB13362" s="230">
        <v>14400.31</v>
      </c>
      <c r="AD13362" s="209" t="s">
        <v>27263</v>
      </c>
      <c r="AE13362" s="210">
        <v>3415.89</v>
      </c>
      <c r="AF13362" s="93"/>
      <c r="AG13362" s="93"/>
      <c r="AH13362" s="93"/>
    </row>
    <row r="13363" spans="21:34" x14ac:dyDescent="0.3">
      <c r="U13363" s="311" t="s">
        <v>26576</v>
      </c>
      <c r="V13363" s="312">
        <v>10463.64</v>
      </c>
      <c r="X13363" s="267" t="s">
        <v>49181</v>
      </c>
      <c r="Y13363" s="268">
        <v>971.36</v>
      </c>
      <c r="AA13363" s="229" t="s">
        <v>39492</v>
      </c>
      <c r="AB13363" s="230">
        <v>1277.33</v>
      </c>
      <c r="AD13363" s="209" t="s">
        <v>27264</v>
      </c>
      <c r="AE13363" s="210">
        <v>536.11</v>
      </c>
      <c r="AF13363" s="93"/>
      <c r="AG13363" s="93"/>
      <c r="AH13363" s="93"/>
    </row>
    <row r="13364" spans="21:34" x14ac:dyDescent="0.3">
      <c r="U13364" s="311" t="s">
        <v>26578</v>
      </c>
      <c r="V13364" s="312">
        <v>52300</v>
      </c>
      <c r="X13364" s="267" t="s">
        <v>63387</v>
      </c>
      <c r="Y13364" s="268">
        <v>17527.5</v>
      </c>
      <c r="AA13364" s="229" t="s">
        <v>39493</v>
      </c>
      <c r="AB13364" s="230">
        <v>2102.04</v>
      </c>
      <c r="AD13364" s="209" t="s">
        <v>27265</v>
      </c>
      <c r="AE13364" s="210">
        <v>4070</v>
      </c>
      <c r="AF13364" s="93"/>
      <c r="AG13364" s="93"/>
      <c r="AH13364" s="93"/>
    </row>
    <row r="13365" spans="21:34" x14ac:dyDescent="0.3">
      <c r="U13365" s="311" t="s">
        <v>40887</v>
      </c>
      <c r="V13365" s="312">
        <v>7537.88</v>
      </c>
      <c r="X13365" s="267" t="s">
        <v>63388</v>
      </c>
      <c r="Y13365" s="268">
        <v>1340.88</v>
      </c>
      <c r="AA13365" s="229" t="s">
        <v>39494</v>
      </c>
      <c r="AB13365" s="230">
        <v>73.09</v>
      </c>
      <c r="AD13365" s="209" t="s">
        <v>27266</v>
      </c>
      <c r="AE13365" s="210">
        <v>71574</v>
      </c>
      <c r="AF13365" s="93"/>
      <c r="AG13365" s="93"/>
      <c r="AH13365" s="93"/>
    </row>
    <row r="13366" spans="21:34" x14ac:dyDescent="0.3">
      <c r="U13366" s="311" t="s">
        <v>34059</v>
      </c>
      <c r="V13366" s="312">
        <v>1048.32</v>
      </c>
      <c r="X13366" s="267" t="s">
        <v>63389</v>
      </c>
      <c r="Y13366" s="268">
        <v>4294.2299999999996</v>
      </c>
      <c r="AA13366" s="229" t="s">
        <v>39495</v>
      </c>
      <c r="AB13366" s="230">
        <v>317.26</v>
      </c>
      <c r="AD13366" s="209" t="s">
        <v>27267</v>
      </c>
      <c r="AE13366" s="210">
        <v>4128</v>
      </c>
      <c r="AF13366" s="93"/>
      <c r="AG13366" s="93"/>
      <c r="AH13366" s="93"/>
    </row>
    <row r="13367" spans="21:34" x14ac:dyDescent="0.3">
      <c r="U13367" s="311" t="s">
        <v>26579</v>
      </c>
      <c r="V13367" s="312">
        <v>2000</v>
      </c>
      <c r="X13367" s="267" t="s">
        <v>57881</v>
      </c>
      <c r="Y13367" s="268">
        <v>22232.81</v>
      </c>
      <c r="AA13367" s="229" t="s">
        <v>45613</v>
      </c>
      <c r="AB13367" s="230">
        <v>757683.9</v>
      </c>
      <c r="AD13367" s="209" t="s">
        <v>27268</v>
      </c>
      <c r="AE13367" s="210">
        <v>5566</v>
      </c>
      <c r="AF13367" s="93"/>
      <c r="AG13367" s="93"/>
      <c r="AH13367" s="93"/>
    </row>
    <row r="13368" spans="21:34" x14ac:dyDescent="0.3">
      <c r="U13368" s="311" t="s">
        <v>26580</v>
      </c>
      <c r="V13368" s="312">
        <v>93277.43</v>
      </c>
      <c r="X13368" s="267" t="s">
        <v>64948</v>
      </c>
      <c r="Y13368" s="268">
        <v>635.19000000000005</v>
      </c>
      <c r="AA13368" s="229" t="s">
        <v>47274</v>
      </c>
      <c r="AB13368" s="230">
        <v>31243.46</v>
      </c>
      <c r="AD13368" s="209" t="s">
        <v>27269</v>
      </c>
      <c r="AE13368" s="210">
        <v>1272</v>
      </c>
      <c r="AF13368" s="93"/>
      <c r="AG13368" s="93"/>
      <c r="AH13368" s="93"/>
    </row>
    <row r="13369" spans="21:34" x14ac:dyDescent="0.3">
      <c r="U13369" s="311" t="s">
        <v>69632</v>
      </c>
      <c r="V13369" s="312">
        <v>1100</v>
      </c>
      <c r="X13369" s="267" t="s">
        <v>60751</v>
      </c>
      <c r="Y13369" s="268">
        <v>3994.5</v>
      </c>
      <c r="AA13369" s="229" t="s">
        <v>48267</v>
      </c>
      <c r="AB13369" s="230">
        <v>23262.09</v>
      </c>
      <c r="AD13369" s="209" t="s">
        <v>27270</v>
      </c>
      <c r="AE13369" s="210">
        <v>6830</v>
      </c>
      <c r="AF13369" s="93"/>
      <c r="AG13369" s="93"/>
      <c r="AH13369" s="93"/>
    </row>
    <row r="13370" spans="21:34" x14ac:dyDescent="0.3">
      <c r="U13370" s="311" t="s">
        <v>26581</v>
      </c>
      <c r="V13370" s="312">
        <v>32936.82</v>
      </c>
      <c r="X13370" s="267" t="s">
        <v>60752</v>
      </c>
      <c r="Y13370" s="268">
        <v>305.58</v>
      </c>
      <c r="AA13370" s="229" t="s">
        <v>48268</v>
      </c>
      <c r="AB13370" s="230">
        <v>1779.51</v>
      </c>
      <c r="AD13370" s="209" t="s">
        <v>27271</v>
      </c>
      <c r="AE13370" s="210">
        <v>273</v>
      </c>
      <c r="AF13370" s="93"/>
      <c r="AG13370" s="93"/>
      <c r="AH13370" s="93"/>
    </row>
    <row r="13371" spans="21:34" x14ac:dyDescent="0.3">
      <c r="U13371" s="311" t="s">
        <v>26582</v>
      </c>
      <c r="V13371" s="312">
        <v>69470.679999999993</v>
      </c>
      <c r="X13371" s="267" t="s">
        <v>60753</v>
      </c>
      <c r="Y13371" s="268">
        <v>978.66</v>
      </c>
      <c r="AA13371" s="229" t="s">
        <v>50420</v>
      </c>
      <c r="AB13371" s="230">
        <v>938.75</v>
      </c>
      <c r="AD13371" s="209" t="s">
        <v>27272</v>
      </c>
      <c r="AE13371" s="210">
        <v>61651</v>
      </c>
      <c r="AF13371" s="93"/>
      <c r="AG13371" s="93"/>
      <c r="AH13371" s="93"/>
    </row>
    <row r="13372" spans="21:34" x14ac:dyDescent="0.3">
      <c r="U13372" s="311" t="s">
        <v>26583</v>
      </c>
      <c r="V13372" s="312">
        <v>22596.68</v>
      </c>
      <c r="X13372" s="267" t="s">
        <v>60754</v>
      </c>
      <c r="Y13372" s="268">
        <v>1680</v>
      </c>
      <c r="AA13372" s="229" t="s">
        <v>47275</v>
      </c>
      <c r="AB13372" s="230">
        <v>1372</v>
      </c>
      <c r="AD13372" s="209" t="s">
        <v>14197</v>
      </c>
      <c r="AE13372" s="210">
        <v>3450.71</v>
      </c>
      <c r="AF13372" s="93"/>
      <c r="AG13372" s="93"/>
      <c r="AH13372" s="93"/>
    </row>
    <row r="13373" spans="21:34" x14ac:dyDescent="0.3">
      <c r="U13373" s="311" t="s">
        <v>26584</v>
      </c>
      <c r="V13373" s="312">
        <v>14787.37</v>
      </c>
      <c r="X13373" s="267" t="s">
        <v>47290</v>
      </c>
      <c r="Y13373" s="268">
        <v>16275</v>
      </c>
      <c r="AA13373" s="229" t="s">
        <v>47276</v>
      </c>
      <c r="AB13373" s="230">
        <v>683</v>
      </c>
      <c r="AD13373" s="209" t="s">
        <v>27273</v>
      </c>
      <c r="AE13373" s="210">
        <v>2110.37</v>
      </c>
      <c r="AF13373" s="93"/>
      <c r="AG13373" s="93"/>
      <c r="AH13373" s="93"/>
    </row>
    <row r="13374" spans="21:34" x14ac:dyDescent="0.3">
      <c r="U13374" s="311" t="s">
        <v>26585</v>
      </c>
      <c r="V13374" s="312">
        <v>144271.47</v>
      </c>
      <c r="X13374" s="267" t="s">
        <v>42957</v>
      </c>
      <c r="Y13374" s="268">
        <v>195</v>
      </c>
      <c r="AA13374" s="229" t="s">
        <v>47277</v>
      </c>
      <c r="AB13374" s="230">
        <v>157.19999999999999</v>
      </c>
      <c r="AD13374" s="209" t="s">
        <v>27274</v>
      </c>
      <c r="AE13374" s="210">
        <v>482</v>
      </c>
      <c r="AF13374" s="93"/>
      <c r="AG13374" s="93"/>
      <c r="AH13374" s="93"/>
    </row>
    <row r="13375" spans="21:34" x14ac:dyDescent="0.3">
      <c r="U13375" s="311" t="s">
        <v>69633</v>
      </c>
      <c r="V13375" s="312">
        <v>6300</v>
      </c>
      <c r="X13375" s="267" t="s">
        <v>42958</v>
      </c>
      <c r="Y13375" s="268">
        <v>1359.18</v>
      </c>
      <c r="AA13375" s="229" t="s">
        <v>45614</v>
      </c>
      <c r="AB13375" s="230">
        <v>4390.18</v>
      </c>
      <c r="AD13375" s="209" t="s">
        <v>27275</v>
      </c>
      <c r="AE13375" s="210">
        <v>9022.14</v>
      </c>
      <c r="AF13375" s="93"/>
      <c r="AG13375" s="93"/>
      <c r="AH13375" s="93"/>
    </row>
    <row r="13376" spans="21:34" x14ac:dyDescent="0.3">
      <c r="U13376" s="311" t="s">
        <v>54531</v>
      </c>
      <c r="V13376" s="312">
        <v>9731.18</v>
      </c>
      <c r="X13376" s="267" t="s">
        <v>47291</v>
      </c>
      <c r="Y13376" s="268">
        <v>4399</v>
      </c>
      <c r="AA13376" s="229" t="s">
        <v>50421</v>
      </c>
      <c r="AB13376" s="230">
        <v>20192</v>
      </c>
      <c r="AD13376" s="209" t="s">
        <v>27276</v>
      </c>
      <c r="AE13376" s="210">
        <v>54544.78</v>
      </c>
      <c r="AF13376" s="93"/>
      <c r="AG13376" s="93"/>
      <c r="AH13376" s="93"/>
    </row>
    <row r="13377" spans="21:34" x14ac:dyDescent="0.3">
      <c r="U13377" s="311" t="s">
        <v>26586</v>
      </c>
      <c r="V13377" s="312">
        <v>627.91999999999996</v>
      </c>
      <c r="X13377" s="267" t="s">
        <v>59857</v>
      </c>
      <c r="Y13377" s="268">
        <v>5065.84</v>
      </c>
      <c r="AA13377" s="229" t="s">
        <v>50422</v>
      </c>
      <c r="AB13377" s="230">
        <v>18133</v>
      </c>
      <c r="AD13377" s="209" t="s">
        <v>27277</v>
      </c>
      <c r="AE13377" s="210">
        <v>14250</v>
      </c>
      <c r="AF13377" s="93"/>
      <c r="AG13377" s="93"/>
      <c r="AH13377" s="93"/>
    </row>
    <row r="13378" spans="21:34" x14ac:dyDescent="0.3">
      <c r="U13378" s="311" t="s">
        <v>54532</v>
      </c>
      <c r="V13378" s="312">
        <v>4451.8500000000004</v>
      </c>
      <c r="X13378" s="267" t="s">
        <v>47292</v>
      </c>
      <c r="Y13378" s="268">
        <v>404.14</v>
      </c>
      <c r="AA13378" s="229" t="s">
        <v>45615</v>
      </c>
      <c r="AB13378" s="230">
        <v>345045.5</v>
      </c>
      <c r="AD13378" s="209" t="s">
        <v>27278</v>
      </c>
      <c r="AE13378" s="210">
        <v>1090.1199999999999</v>
      </c>
      <c r="AF13378" s="93"/>
      <c r="AG13378" s="93"/>
      <c r="AH13378" s="93"/>
    </row>
    <row r="13379" spans="21:34" x14ac:dyDescent="0.3">
      <c r="U13379" s="311" t="s">
        <v>55651</v>
      </c>
      <c r="V13379" s="312">
        <v>26303.87</v>
      </c>
      <c r="X13379" s="267" t="s">
        <v>45640</v>
      </c>
      <c r="Y13379" s="268">
        <v>15225</v>
      </c>
      <c r="AA13379" s="229" t="s">
        <v>45616</v>
      </c>
      <c r="AB13379" s="230">
        <v>26396.5</v>
      </c>
      <c r="AD13379" s="209" t="s">
        <v>27279</v>
      </c>
      <c r="AE13379" s="210">
        <v>3370.8</v>
      </c>
      <c r="AF13379" s="93"/>
      <c r="AG13379" s="93"/>
      <c r="AH13379" s="93"/>
    </row>
    <row r="13380" spans="21:34" x14ac:dyDescent="0.3">
      <c r="U13380" s="311" t="s">
        <v>54533</v>
      </c>
      <c r="V13380" s="312">
        <v>5638.04</v>
      </c>
      <c r="X13380" s="267" t="s">
        <v>45641</v>
      </c>
      <c r="Y13380" s="268">
        <v>1157.07</v>
      </c>
      <c r="AA13380" s="229" t="s">
        <v>49164</v>
      </c>
      <c r="AB13380" s="230">
        <v>1336.73</v>
      </c>
      <c r="AD13380" s="209" t="s">
        <v>27280</v>
      </c>
      <c r="AE13380" s="210">
        <v>257.87</v>
      </c>
      <c r="AF13380" s="93"/>
      <c r="AG13380" s="93"/>
      <c r="AH13380" s="93"/>
    </row>
    <row r="13381" spans="21:34" x14ac:dyDescent="0.3">
      <c r="U13381" s="311" t="s">
        <v>26589</v>
      </c>
      <c r="V13381" s="312">
        <v>164214.79999999999</v>
      </c>
      <c r="X13381" s="267" t="s">
        <v>45642</v>
      </c>
      <c r="Y13381" s="268">
        <v>3730.14</v>
      </c>
      <c r="AA13381" s="229" t="s">
        <v>49165</v>
      </c>
      <c r="AB13381" s="230">
        <v>102.26</v>
      </c>
      <c r="AD13381" s="209" t="s">
        <v>27281</v>
      </c>
      <c r="AE13381" s="210">
        <v>5872.5</v>
      </c>
      <c r="AF13381" s="93"/>
      <c r="AG13381" s="93"/>
      <c r="AH13381" s="93"/>
    </row>
    <row r="13382" spans="21:34" x14ac:dyDescent="0.3">
      <c r="U13382" s="311" t="s">
        <v>49408</v>
      </c>
      <c r="V13382" s="312">
        <v>17538.96</v>
      </c>
      <c r="X13382" s="267" t="s">
        <v>59858</v>
      </c>
      <c r="Y13382" s="268">
        <v>1169.92</v>
      </c>
      <c r="AA13382" s="229" t="s">
        <v>27844</v>
      </c>
      <c r="AB13382" s="230">
        <v>3</v>
      </c>
      <c r="AD13382" s="209" t="s">
        <v>27282</v>
      </c>
      <c r="AE13382" s="210">
        <v>1255.3499999999999</v>
      </c>
      <c r="AF13382" s="93"/>
      <c r="AG13382" s="93"/>
      <c r="AH13382" s="93"/>
    </row>
    <row r="13383" spans="21:34" x14ac:dyDescent="0.3">
      <c r="U13383" s="311" t="s">
        <v>26591</v>
      </c>
      <c r="V13383" s="312">
        <v>54355.3</v>
      </c>
      <c r="X13383" s="267" t="s">
        <v>47293</v>
      </c>
      <c r="Y13383" s="268">
        <v>173.3</v>
      </c>
      <c r="AA13383" s="229" t="s">
        <v>45617</v>
      </c>
      <c r="AB13383" s="230">
        <v>1568019.69</v>
      </c>
      <c r="AD13383" s="209" t="s">
        <v>27283</v>
      </c>
      <c r="AE13383" s="210">
        <v>545.27</v>
      </c>
      <c r="AF13383" s="93"/>
      <c r="AG13383" s="93"/>
      <c r="AH13383" s="93"/>
    </row>
    <row r="13384" spans="21:34" x14ac:dyDescent="0.3">
      <c r="U13384" s="311" t="s">
        <v>32675</v>
      </c>
      <c r="V13384" s="312">
        <v>11110.25</v>
      </c>
      <c r="X13384" s="267" t="s">
        <v>28194</v>
      </c>
      <c r="Y13384" s="268">
        <v>-581.02</v>
      </c>
      <c r="AA13384" s="229" t="s">
        <v>45618</v>
      </c>
      <c r="AB13384" s="230">
        <v>119834.77</v>
      </c>
      <c r="AD13384" s="209" t="s">
        <v>27284</v>
      </c>
      <c r="AE13384" s="210">
        <v>49121.61</v>
      </c>
      <c r="AF13384" s="93"/>
      <c r="AG13384" s="93"/>
      <c r="AH13384" s="93"/>
    </row>
    <row r="13385" spans="21:34" x14ac:dyDescent="0.3">
      <c r="U13385" s="311" t="s">
        <v>14154</v>
      </c>
      <c r="V13385" s="312">
        <v>550003.30000000005</v>
      </c>
      <c r="X13385" s="267" t="s">
        <v>34172</v>
      </c>
      <c r="Y13385" s="268">
        <v>2355.8000000000002</v>
      </c>
      <c r="AA13385" s="229" t="s">
        <v>27851</v>
      </c>
      <c r="AB13385" s="230">
        <v>134202.39000000001</v>
      </c>
      <c r="AD13385" s="209" t="s">
        <v>14199</v>
      </c>
      <c r="AE13385" s="210">
        <v>16331.21</v>
      </c>
      <c r="AF13385" s="93"/>
      <c r="AG13385" s="93"/>
      <c r="AH13385" s="93"/>
    </row>
    <row r="13386" spans="21:34" x14ac:dyDescent="0.3">
      <c r="U13386" s="311" t="s">
        <v>49409</v>
      </c>
      <c r="V13386" s="312">
        <v>1626672.5</v>
      </c>
      <c r="X13386" s="267" t="s">
        <v>53838</v>
      </c>
      <c r="Y13386" s="268">
        <v>2454.73</v>
      </c>
      <c r="AA13386" s="229" t="s">
        <v>27852</v>
      </c>
      <c r="AB13386" s="230">
        <v>9697.25</v>
      </c>
      <c r="AD13386" s="209" t="s">
        <v>27285</v>
      </c>
      <c r="AE13386" s="210">
        <v>14250</v>
      </c>
      <c r="AF13386" s="93"/>
      <c r="AG13386" s="93"/>
      <c r="AH13386" s="93"/>
    </row>
    <row r="13387" spans="21:34" x14ac:dyDescent="0.3">
      <c r="U13387" s="311" t="s">
        <v>34065</v>
      </c>
      <c r="V13387" s="312">
        <v>13828.17</v>
      </c>
      <c r="X13387" s="267" t="s">
        <v>34173</v>
      </c>
      <c r="Y13387" s="268">
        <v>368</v>
      </c>
      <c r="AA13387" s="229" t="s">
        <v>27853</v>
      </c>
      <c r="AB13387" s="230">
        <v>4423.12</v>
      </c>
      <c r="AD13387" s="209" t="s">
        <v>27286</v>
      </c>
      <c r="AE13387" s="210">
        <v>5481.17</v>
      </c>
      <c r="AF13387" s="93"/>
      <c r="AG13387" s="93"/>
      <c r="AH13387" s="93"/>
    </row>
    <row r="13388" spans="21:34" x14ac:dyDescent="0.3">
      <c r="U13388" s="311" t="s">
        <v>26619</v>
      </c>
      <c r="V13388" s="312">
        <v>16650.009999999998</v>
      </c>
      <c r="X13388" s="267" t="s">
        <v>53839</v>
      </c>
      <c r="Y13388" s="268">
        <v>1066.9000000000001</v>
      </c>
      <c r="AA13388" s="229" t="s">
        <v>27855</v>
      </c>
      <c r="AB13388" s="230">
        <v>1854.72</v>
      </c>
      <c r="AD13388" s="209" t="s">
        <v>27287</v>
      </c>
      <c r="AE13388" s="210">
        <v>1255.3499999999999</v>
      </c>
      <c r="AF13388" s="93"/>
      <c r="AG13388" s="93"/>
      <c r="AH13388" s="93"/>
    </row>
    <row r="13389" spans="21:34" x14ac:dyDescent="0.3">
      <c r="U13389" s="311" t="s">
        <v>63858</v>
      </c>
      <c r="V13389" s="312">
        <v>8810</v>
      </c>
      <c r="X13389" s="267" t="s">
        <v>28196</v>
      </c>
      <c r="Y13389" s="268">
        <v>1671.78</v>
      </c>
      <c r="AA13389" s="229" t="s">
        <v>27856</v>
      </c>
      <c r="AB13389" s="230">
        <v>2324.65</v>
      </c>
      <c r="AD13389" s="209" t="s">
        <v>27288</v>
      </c>
      <c r="AE13389" s="210">
        <v>3415.89</v>
      </c>
      <c r="AF13389" s="93"/>
      <c r="AG13389" s="93"/>
      <c r="AH13389" s="93"/>
    </row>
    <row r="13390" spans="21:34" x14ac:dyDescent="0.3">
      <c r="U13390" s="311" t="s">
        <v>26621</v>
      </c>
      <c r="V13390" s="312">
        <v>5291</v>
      </c>
      <c r="X13390" s="267" t="s">
        <v>56615</v>
      </c>
      <c r="Y13390" s="268">
        <v>5825</v>
      </c>
      <c r="AA13390" s="229" t="s">
        <v>27858</v>
      </c>
      <c r="AB13390" s="230">
        <v>651.16999999999996</v>
      </c>
      <c r="AD13390" s="209" t="s">
        <v>27289</v>
      </c>
      <c r="AE13390" s="210">
        <v>2911.37</v>
      </c>
      <c r="AF13390" s="93"/>
      <c r="AG13390" s="93"/>
      <c r="AH13390" s="93"/>
    </row>
    <row r="13391" spans="21:34" x14ac:dyDescent="0.3">
      <c r="U13391" s="311" t="s">
        <v>26625</v>
      </c>
      <c r="V13391" s="312">
        <v>3241.22</v>
      </c>
      <c r="X13391" s="267" t="s">
        <v>56616</v>
      </c>
      <c r="Y13391" s="268">
        <v>720</v>
      </c>
      <c r="AA13391" s="229" t="s">
        <v>27859</v>
      </c>
      <c r="AB13391" s="230">
        <v>8720.66</v>
      </c>
      <c r="AD13391" s="209" t="s">
        <v>27290</v>
      </c>
      <c r="AE13391" s="210">
        <v>78775.14</v>
      </c>
      <c r="AF13391" s="93"/>
      <c r="AG13391" s="93"/>
      <c r="AH13391" s="93"/>
    </row>
    <row r="13392" spans="21:34" x14ac:dyDescent="0.3">
      <c r="U13392" s="311" t="s">
        <v>26626</v>
      </c>
      <c r="V13392" s="312">
        <v>10226.459999999999</v>
      </c>
      <c r="X13392" s="267" t="s">
        <v>28197</v>
      </c>
      <c r="Y13392" s="268">
        <v>36058.230000000003</v>
      </c>
      <c r="AA13392" s="229" t="s">
        <v>40633</v>
      </c>
      <c r="AB13392" s="230">
        <v>6900</v>
      </c>
      <c r="AD13392" s="209" t="s">
        <v>27291</v>
      </c>
      <c r="AE13392" s="210">
        <v>49121.61</v>
      </c>
      <c r="AF13392" s="93"/>
      <c r="AG13392" s="93"/>
      <c r="AH13392" s="93"/>
    </row>
    <row r="13393" spans="21:34" x14ac:dyDescent="0.3">
      <c r="U13393" s="311" t="s">
        <v>32685</v>
      </c>
      <c r="V13393" s="312">
        <v>4094.72</v>
      </c>
      <c r="X13393" s="267" t="s">
        <v>28199</v>
      </c>
      <c r="Y13393" s="268">
        <v>3387.04</v>
      </c>
      <c r="AA13393" s="229" t="s">
        <v>27860</v>
      </c>
      <c r="AB13393" s="230">
        <v>300</v>
      </c>
      <c r="AD13393" s="209" t="s">
        <v>27292</v>
      </c>
      <c r="AE13393" s="210">
        <v>9909</v>
      </c>
      <c r="AF13393" s="93"/>
      <c r="AG13393" s="93"/>
      <c r="AH13393" s="93"/>
    </row>
    <row r="13394" spans="21:34" x14ac:dyDescent="0.3">
      <c r="U13394" s="311" t="s">
        <v>47584</v>
      </c>
      <c r="V13394" s="312">
        <v>1700</v>
      </c>
      <c r="X13394" s="267" t="s">
        <v>28200</v>
      </c>
      <c r="Y13394" s="268">
        <v>10847.38</v>
      </c>
      <c r="AA13394" s="229" t="s">
        <v>27861</v>
      </c>
      <c r="AB13394" s="230">
        <v>12646.82</v>
      </c>
      <c r="AD13394" s="209" t="s">
        <v>27293</v>
      </c>
      <c r="AE13394" s="210">
        <v>130246.78</v>
      </c>
      <c r="AF13394" s="93"/>
      <c r="AG13394" s="93"/>
      <c r="AH13394" s="93"/>
    </row>
    <row r="13395" spans="21:34" x14ac:dyDescent="0.3">
      <c r="U13395" s="311" t="s">
        <v>26629</v>
      </c>
      <c r="V13395" s="312">
        <v>1075.8800000000001</v>
      </c>
      <c r="X13395" s="267" t="s">
        <v>55434</v>
      </c>
      <c r="Y13395" s="268">
        <v>7602.37</v>
      </c>
      <c r="AA13395" s="229" t="s">
        <v>27863</v>
      </c>
      <c r="AB13395" s="230">
        <v>7.1</v>
      </c>
      <c r="AD13395" s="209" t="s">
        <v>27294</v>
      </c>
      <c r="AE13395" s="210">
        <v>9097.5</v>
      </c>
      <c r="AF13395" s="93"/>
      <c r="AG13395" s="93"/>
      <c r="AH13395" s="93"/>
    </row>
    <row r="13396" spans="21:34" x14ac:dyDescent="0.3">
      <c r="U13396" s="311" t="s">
        <v>26630</v>
      </c>
      <c r="V13396" s="312">
        <v>2767.5</v>
      </c>
      <c r="X13396" s="267" t="s">
        <v>28201</v>
      </c>
      <c r="Y13396" s="268">
        <v>8611.33</v>
      </c>
      <c r="AA13396" s="229" t="s">
        <v>27864</v>
      </c>
      <c r="AB13396" s="230">
        <v>13453.49</v>
      </c>
      <c r="AD13396" s="209" t="s">
        <v>27295</v>
      </c>
      <c r="AE13396" s="210">
        <v>1632</v>
      </c>
      <c r="AF13396" s="93"/>
      <c r="AG13396" s="93"/>
      <c r="AH13396" s="93"/>
    </row>
    <row r="13397" spans="21:34" x14ac:dyDescent="0.3">
      <c r="U13397" s="311" t="s">
        <v>26716</v>
      </c>
      <c r="V13397" s="312">
        <v>25024.959999999999</v>
      </c>
      <c r="X13397" s="267" t="s">
        <v>53841</v>
      </c>
      <c r="Y13397" s="268">
        <v>39369.22</v>
      </c>
      <c r="AA13397" s="229" t="s">
        <v>27865</v>
      </c>
      <c r="AB13397" s="230">
        <v>33922.47</v>
      </c>
      <c r="AD13397" s="209" t="s">
        <v>27296</v>
      </c>
      <c r="AE13397" s="210">
        <v>4408.93</v>
      </c>
      <c r="AF13397" s="93"/>
      <c r="AG13397" s="93"/>
      <c r="AH13397" s="93"/>
    </row>
    <row r="13398" spans="21:34" x14ac:dyDescent="0.3">
      <c r="U13398" s="311" t="s">
        <v>26717</v>
      </c>
      <c r="V13398" s="312">
        <v>195091.23</v>
      </c>
      <c r="X13398" s="267" t="s">
        <v>58339</v>
      </c>
      <c r="Y13398" s="268">
        <v>18056</v>
      </c>
      <c r="AA13398" s="229" t="s">
        <v>27866</v>
      </c>
      <c r="AB13398" s="230">
        <v>22867.200000000001</v>
      </c>
      <c r="AD13398" s="209" t="s">
        <v>27297</v>
      </c>
      <c r="AE13398" s="210">
        <v>633.73</v>
      </c>
      <c r="AF13398" s="93"/>
      <c r="AG13398" s="93"/>
      <c r="AH13398" s="93"/>
    </row>
    <row r="13399" spans="21:34" x14ac:dyDescent="0.3">
      <c r="U13399" s="311" t="s">
        <v>26718</v>
      </c>
      <c r="V13399" s="312">
        <v>117880.39</v>
      </c>
      <c r="X13399" s="267" t="s">
        <v>56617</v>
      </c>
      <c r="Y13399" s="268">
        <v>2417.3200000000002</v>
      </c>
      <c r="AA13399" s="229" t="s">
        <v>27868</v>
      </c>
      <c r="AB13399" s="230">
        <v>299</v>
      </c>
      <c r="AD13399" s="209" t="s">
        <v>27298</v>
      </c>
      <c r="AE13399" s="210">
        <v>75.19</v>
      </c>
      <c r="AF13399" s="93"/>
      <c r="AG13399" s="93"/>
      <c r="AH13399" s="93"/>
    </row>
    <row r="13400" spans="21:34" x14ac:dyDescent="0.3">
      <c r="U13400" s="311" t="s">
        <v>35557</v>
      </c>
      <c r="V13400" s="312">
        <v>202077.63</v>
      </c>
      <c r="X13400" s="267" t="s">
        <v>57882</v>
      </c>
      <c r="Y13400" s="268">
        <v>21725.24</v>
      </c>
      <c r="AA13400" s="229" t="s">
        <v>27870</v>
      </c>
      <c r="AB13400" s="230">
        <v>13291.48</v>
      </c>
      <c r="AD13400" s="209" t="s">
        <v>27299</v>
      </c>
      <c r="AE13400" s="210">
        <v>652.65</v>
      </c>
      <c r="AF13400" s="93"/>
      <c r="AG13400" s="93"/>
      <c r="AH13400" s="93"/>
    </row>
    <row r="13401" spans="21:34" x14ac:dyDescent="0.3">
      <c r="U13401" s="311" t="s">
        <v>39436</v>
      </c>
      <c r="V13401" s="312">
        <v>90997.71</v>
      </c>
      <c r="X13401" s="267" t="s">
        <v>59859</v>
      </c>
      <c r="Y13401" s="268">
        <v>-828.82</v>
      </c>
      <c r="AA13401" s="229" t="s">
        <v>53789</v>
      </c>
      <c r="AB13401" s="230">
        <v>32607.65</v>
      </c>
      <c r="AD13401" s="209" t="s">
        <v>27300</v>
      </c>
      <c r="AE13401" s="210">
        <v>99</v>
      </c>
      <c r="AF13401" s="93"/>
      <c r="AG13401" s="93"/>
      <c r="AH13401" s="93"/>
    </row>
    <row r="13402" spans="21:34" x14ac:dyDescent="0.3">
      <c r="U13402" s="311" t="s">
        <v>26723</v>
      </c>
      <c r="V13402" s="312">
        <v>14605.86</v>
      </c>
      <c r="X13402" s="267" t="s">
        <v>56618</v>
      </c>
      <c r="Y13402" s="268">
        <v>3219.51</v>
      </c>
      <c r="AA13402" s="229" t="s">
        <v>27872</v>
      </c>
      <c r="AB13402" s="230">
        <v>47368.61</v>
      </c>
      <c r="AD13402" s="209" t="s">
        <v>27301</v>
      </c>
      <c r="AE13402" s="210">
        <v>1003</v>
      </c>
      <c r="AF13402" s="93"/>
      <c r="AG13402" s="93"/>
      <c r="AH13402" s="93"/>
    </row>
    <row r="13403" spans="21:34" x14ac:dyDescent="0.3">
      <c r="U13403" s="311" t="s">
        <v>69634</v>
      </c>
      <c r="V13403" s="312">
        <v>1186.3599999999999</v>
      </c>
      <c r="X13403" s="267" t="s">
        <v>28202</v>
      </c>
      <c r="Y13403" s="268">
        <v>4240.4399999999996</v>
      </c>
      <c r="AA13403" s="229" t="s">
        <v>27873</v>
      </c>
      <c r="AB13403" s="230">
        <v>90542.62</v>
      </c>
      <c r="AD13403" s="209" t="s">
        <v>27302</v>
      </c>
      <c r="AE13403" s="210">
        <v>30615</v>
      </c>
      <c r="AF13403" s="93"/>
      <c r="AG13403" s="93"/>
      <c r="AH13403" s="93"/>
    </row>
    <row r="13404" spans="21:34" x14ac:dyDescent="0.3">
      <c r="U13404" s="311" t="s">
        <v>26724</v>
      </c>
      <c r="V13404" s="312">
        <v>3542.81</v>
      </c>
      <c r="X13404" s="267" t="s">
        <v>28203</v>
      </c>
      <c r="Y13404" s="268">
        <v>570.67999999999995</v>
      </c>
      <c r="AA13404" s="229" t="s">
        <v>35687</v>
      </c>
      <c r="AB13404" s="230">
        <v>868.75</v>
      </c>
      <c r="AD13404" s="209" t="s">
        <v>27303</v>
      </c>
      <c r="AE13404" s="210">
        <v>6730</v>
      </c>
      <c r="AF13404" s="93"/>
      <c r="AG13404" s="93"/>
      <c r="AH13404" s="93"/>
    </row>
    <row r="13405" spans="21:34" x14ac:dyDescent="0.3">
      <c r="U13405" s="311" t="s">
        <v>69635</v>
      </c>
      <c r="V13405" s="312">
        <v>480</v>
      </c>
      <c r="X13405" s="267" t="s">
        <v>28204</v>
      </c>
      <c r="Y13405" s="268">
        <v>1614.76</v>
      </c>
      <c r="AA13405" s="229" t="s">
        <v>40634</v>
      </c>
      <c r="AB13405" s="230">
        <v>2495.2399999999998</v>
      </c>
      <c r="AD13405" s="209" t="s">
        <v>27304</v>
      </c>
      <c r="AE13405" s="210">
        <v>906.66</v>
      </c>
      <c r="AF13405" s="93"/>
      <c r="AG13405" s="93"/>
      <c r="AH13405" s="93"/>
    </row>
    <row r="13406" spans="21:34" x14ac:dyDescent="0.3">
      <c r="U13406" s="311" t="s">
        <v>26726</v>
      </c>
      <c r="V13406" s="312">
        <v>15298.84</v>
      </c>
      <c r="X13406" s="267" t="s">
        <v>58340</v>
      </c>
      <c r="Y13406" s="268">
        <v>4271.25</v>
      </c>
      <c r="AA13406" s="229" t="s">
        <v>27874</v>
      </c>
      <c r="AB13406" s="230">
        <v>43501.919999999998</v>
      </c>
      <c r="AD13406" s="209" t="s">
        <v>27305</v>
      </c>
      <c r="AE13406" s="210">
        <v>906.67</v>
      </c>
      <c r="AF13406" s="93"/>
      <c r="AG13406" s="93"/>
      <c r="AH13406" s="93"/>
    </row>
    <row r="13407" spans="21:34" x14ac:dyDescent="0.3">
      <c r="U13407" s="311" t="s">
        <v>26728</v>
      </c>
      <c r="V13407" s="312">
        <v>4993.62</v>
      </c>
      <c r="X13407" s="267" t="s">
        <v>28205</v>
      </c>
      <c r="Y13407" s="268">
        <v>565.61</v>
      </c>
      <c r="AA13407" s="229" t="s">
        <v>39501</v>
      </c>
      <c r="AB13407" s="230">
        <v>54500</v>
      </c>
      <c r="AD13407" s="209" t="s">
        <v>27306</v>
      </c>
      <c r="AE13407" s="210">
        <v>2500</v>
      </c>
      <c r="AF13407" s="93"/>
      <c r="AG13407" s="93"/>
      <c r="AH13407" s="93"/>
    </row>
    <row r="13408" spans="21:34" x14ac:dyDescent="0.3">
      <c r="U13408" s="311" t="s">
        <v>26732</v>
      </c>
      <c r="V13408" s="312">
        <v>12644</v>
      </c>
      <c r="X13408" s="267" t="s">
        <v>34175</v>
      </c>
      <c r="Y13408" s="268">
        <v>9896.4</v>
      </c>
      <c r="AA13408" s="229" t="s">
        <v>53790</v>
      </c>
      <c r="AB13408" s="230">
        <v>5106.3500000000004</v>
      </c>
      <c r="AD13408" s="209" t="s">
        <v>27307</v>
      </c>
      <c r="AE13408" s="210">
        <v>1360.26</v>
      </c>
      <c r="AF13408" s="93"/>
      <c r="AG13408" s="93"/>
      <c r="AH13408" s="93"/>
    </row>
    <row r="13409" spans="21:34" x14ac:dyDescent="0.3">
      <c r="U13409" s="311" t="s">
        <v>26733</v>
      </c>
      <c r="V13409" s="312">
        <v>4675</v>
      </c>
      <c r="X13409" s="267" t="s">
        <v>34176</v>
      </c>
      <c r="Y13409" s="268">
        <v>161154.4</v>
      </c>
      <c r="AA13409" s="229" t="s">
        <v>53791</v>
      </c>
      <c r="AB13409" s="230">
        <v>390.62</v>
      </c>
      <c r="AD13409" s="209" t="s">
        <v>27308</v>
      </c>
      <c r="AE13409" s="210">
        <v>4500</v>
      </c>
      <c r="AF13409" s="93"/>
      <c r="AG13409" s="93"/>
      <c r="AH13409" s="93"/>
    </row>
    <row r="13410" spans="21:34" x14ac:dyDescent="0.3">
      <c r="U13410" s="311" t="s">
        <v>26734</v>
      </c>
      <c r="V13410" s="312">
        <v>27776.49</v>
      </c>
      <c r="X13410" s="267" t="s">
        <v>56619</v>
      </c>
      <c r="Y13410" s="268">
        <v>6124.58</v>
      </c>
      <c r="AA13410" s="229" t="s">
        <v>53792</v>
      </c>
      <c r="AB13410" s="230">
        <v>450.12</v>
      </c>
      <c r="AD13410" s="209" t="s">
        <v>27309</v>
      </c>
      <c r="AE13410" s="210">
        <v>2000</v>
      </c>
      <c r="AF13410" s="93"/>
      <c r="AG13410" s="93"/>
      <c r="AH13410" s="93"/>
    </row>
    <row r="13411" spans="21:34" x14ac:dyDescent="0.3">
      <c r="U13411" s="311" t="s">
        <v>54535</v>
      </c>
      <c r="V13411" s="312">
        <v>22048.07</v>
      </c>
      <c r="X13411" s="267" t="s">
        <v>34179</v>
      </c>
      <c r="Y13411" s="268">
        <v>871.68</v>
      </c>
      <c r="AA13411" s="229" t="s">
        <v>47278</v>
      </c>
      <c r="AB13411" s="230">
        <v>2538</v>
      </c>
      <c r="AD13411" s="209" t="s">
        <v>27310</v>
      </c>
      <c r="AE13411" s="210">
        <v>2000</v>
      </c>
      <c r="AF13411" s="93"/>
      <c r="AG13411" s="93"/>
      <c r="AH13411" s="93"/>
    </row>
    <row r="13412" spans="21:34" x14ac:dyDescent="0.3">
      <c r="U13412" s="311" t="s">
        <v>14162</v>
      </c>
      <c r="V13412" s="312">
        <v>54409.96</v>
      </c>
      <c r="X13412" s="267" t="s">
        <v>56620</v>
      </c>
      <c r="Y13412" s="268">
        <v>27625</v>
      </c>
      <c r="AA13412" s="229" t="s">
        <v>40635</v>
      </c>
      <c r="AB13412" s="230">
        <v>55495.62</v>
      </c>
      <c r="AD13412" s="209" t="s">
        <v>27311</v>
      </c>
      <c r="AE13412" s="210">
        <v>15058</v>
      </c>
      <c r="AF13412" s="93"/>
      <c r="AG13412" s="93"/>
      <c r="AH13412" s="93"/>
    </row>
    <row r="13413" spans="21:34" x14ac:dyDescent="0.3">
      <c r="U13413" s="311" t="s">
        <v>14163</v>
      </c>
      <c r="V13413" s="312">
        <v>148493.65</v>
      </c>
      <c r="X13413" s="267" t="s">
        <v>63390</v>
      </c>
      <c r="Y13413" s="268">
        <v>7722</v>
      </c>
      <c r="AA13413" s="229" t="s">
        <v>40636</v>
      </c>
      <c r="AB13413" s="230">
        <v>3000</v>
      </c>
      <c r="AD13413" s="209" t="s">
        <v>27312</v>
      </c>
      <c r="AE13413" s="210">
        <v>23889.24</v>
      </c>
      <c r="AF13413" s="93"/>
      <c r="AG13413" s="93"/>
      <c r="AH13413" s="93"/>
    </row>
    <row r="13414" spans="21:34" x14ac:dyDescent="0.3">
      <c r="U13414" s="311" t="s">
        <v>26736</v>
      </c>
      <c r="V13414" s="312">
        <v>41473.919999999998</v>
      </c>
      <c r="X13414" s="267" t="s">
        <v>34181</v>
      </c>
      <c r="Y13414" s="268">
        <v>15653.5</v>
      </c>
      <c r="AA13414" s="229" t="s">
        <v>27876</v>
      </c>
      <c r="AB13414" s="230">
        <v>4011.35</v>
      </c>
      <c r="AD13414" s="209" t="s">
        <v>27313</v>
      </c>
      <c r="AE13414" s="210">
        <v>8206.3799999999992</v>
      </c>
      <c r="AF13414" s="93"/>
      <c r="AG13414" s="93"/>
      <c r="AH13414" s="93"/>
    </row>
    <row r="13415" spans="21:34" x14ac:dyDescent="0.3">
      <c r="U13415" s="311" t="s">
        <v>26737</v>
      </c>
      <c r="V13415" s="312">
        <v>153815.12</v>
      </c>
      <c r="X13415" s="267" t="s">
        <v>35722</v>
      </c>
      <c r="Y13415" s="268">
        <v>50995.29</v>
      </c>
      <c r="AA13415" s="229" t="s">
        <v>27877</v>
      </c>
      <c r="AB13415" s="230">
        <v>13818.39</v>
      </c>
      <c r="AD13415" s="209" t="s">
        <v>27314</v>
      </c>
      <c r="AE13415" s="210">
        <v>627.79</v>
      </c>
      <c r="AF13415" s="93"/>
      <c r="AG13415" s="93"/>
      <c r="AH13415" s="93"/>
    </row>
    <row r="13416" spans="21:34" x14ac:dyDescent="0.3">
      <c r="U13416" s="311" t="s">
        <v>56857</v>
      </c>
      <c r="V13416" s="312">
        <v>246.28</v>
      </c>
      <c r="X13416" s="267" t="s">
        <v>34182</v>
      </c>
      <c r="Y13416" s="268">
        <v>22190.76</v>
      </c>
      <c r="AA13416" s="229" t="s">
        <v>40637</v>
      </c>
      <c r="AB13416" s="230">
        <v>6007.6</v>
      </c>
      <c r="AD13416" s="209" t="s">
        <v>27315</v>
      </c>
      <c r="AE13416" s="210">
        <v>9097.5</v>
      </c>
      <c r="AF13416" s="93"/>
      <c r="AG13416" s="93"/>
      <c r="AH13416" s="93"/>
    </row>
    <row r="13417" spans="21:34" x14ac:dyDescent="0.3">
      <c r="U13417" s="311" t="s">
        <v>26738</v>
      </c>
      <c r="V13417" s="312">
        <v>7924.8</v>
      </c>
      <c r="X13417" s="267" t="s">
        <v>28207</v>
      </c>
      <c r="Y13417" s="268">
        <v>19549.47</v>
      </c>
      <c r="AA13417" s="229" t="s">
        <v>42940</v>
      </c>
      <c r="AB13417" s="230">
        <v>13547.39</v>
      </c>
      <c r="AD13417" s="209" t="s">
        <v>27316</v>
      </c>
      <c r="AE13417" s="210">
        <v>9113.0400000000009</v>
      </c>
      <c r="AF13417" s="93"/>
      <c r="AG13417" s="93"/>
      <c r="AH13417" s="93"/>
    </row>
    <row r="13418" spans="21:34" x14ac:dyDescent="0.3">
      <c r="U13418" s="311" t="s">
        <v>26739</v>
      </c>
      <c r="V13418" s="312">
        <v>69676.850000000006</v>
      </c>
      <c r="X13418" s="267" t="s">
        <v>28208</v>
      </c>
      <c r="Y13418" s="268">
        <v>2855.3</v>
      </c>
      <c r="AA13418" s="229" t="s">
        <v>27879</v>
      </c>
      <c r="AB13418" s="230">
        <v>38062.57</v>
      </c>
      <c r="AD13418" s="209" t="s">
        <v>27317</v>
      </c>
      <c r="AE13418" s="210">
        <v>1632</v>
      </c>
      <c r="AF13418" s="93"/>
      <c r="AG13418" s="93"/>
      <c r="AH13418" s="93"/>
    </row>
    <row r="13419" spans="21:34" x14ac:dyDescent="0.3">
      <c r="U13419" s="311" t="s">
        <v>69636</v>
      </c>
      <c r="V13419" s="312">
        <v>77246</v>
      </c>
      <c r="X13419" s="267" t="s">
        <v>35724</v>
      </c>
      <c r="Y13419" s="268">
        <v>28292.22</v>
      </c>
      <c r="AA13419" s="229" t="s">
        <v>27880</v>
      </c>
      <c r="AB13419" s="230">
        <v>3085.62</v>
      </c>
      <c r="AD13419" s="209" t="s">
        <v>27318</v>
      </c>
      <c r="AE13419" s="210">
        <v>4408.93</v>
      </c>
      <c r="AF13419" s="93"/>
      <c r="AG13419" s="93"/>
      <c r="AH13419" s="93"/>
    </row>
    <row r="13420" spans="21:34" x14ac:dyDescent="0.3">
      <c r="U13420" s="311" t="s">
        <v>14164</v>
      </c>
      <c r="V13420" s="312">
        <v>100016.39</v>
      </c>
      <c r="X13420" s="267" t="s">
        <v>48282</v>
      </c>
      <c r="Y13420" s="268">
        <v>-949.22</v>
      </c>
      <c r="AA13420" s="229" t="s">
        <v>27881</v>
      </c>
      <c r="AB13420" s="230">
        <v>4184.2</v>
      </c>
      <c r="AD13420" s="209" t="s">
        <v>27319</v>
      </c>
      <c r="AE13420" s="210">
        <v>1261.52</v>
      </c>
      <c r="AF13420" s="93"/>
      <c r="AG13420" s="93"/>
      <c r="AH13420" s="93"/>
    </row>
    <row r="13421" spans="21:34" x14ac:dyDescent="0.3">
      <c r="U13421" s="311" t="s">
        <v>26740</v>
      </c>
      <c r="V13421" s="312">
        <v>12123.39</v>
      </c>
      <c r="X13421" s="267" t="s">
        <v>61229</v>
      </c>
      <c r="Y13421" s="268">
        <v>12097</v>
      </c>
      <c r="AA13421" s="229" t="s">
        <v>42941</v>
      </c>
      <c r="AB13421" s="230">
        <v>3959.19</v>
      </c>
      <c r="AD13421" s="209" t="s">
        <v>27320</v>
      </c>
      <c r="AE13421" s="210">
        <v>5005.67</v>
      </c>
      <c r="AF13421" s="93"/>
      <c r="AG13421" s="93"/>
      <c r="AH13421" s="93"/>
    </row>
    <row r="13422" spans="21:34" x14ac:dyDescent="0.3">
      <c r="U13422" s="311" t="s">
        <v>14165</v>
      </c>
      <c r="V13422" s="312">
        <v>129145</v>
      </c>
      <c r="X13422" s="267" t="s">
        <v>56621</v>
      </c>
      <c r="Y13422" s="268">
        <v>15039.85</v>
      </c>
      <c r="AA13422" s="229" t="s">
        <v>48269</v>
      </c>
      <c r="AB13422" s="230">
        <v>5409.04</v>
      </c>
      <c r="AD13422" s="209" t="s">
        <v>27321</v>
      </c>
      <c r="AE13422" s="210">
        <v>2500</v>
      </c>
      <c r="AF13422" s="93"/>
      <c r="AG13422" s="93"/>
      <c r="AH13422" s="93"/>
    </row>
    <row r="13423" spans="21:34" x14ac:dyDescent="0.3">
      <c r="U13423" s="311" t="s">
        <v>48527</v>
      </c>
      <c r="V13423" s="312">
        <v>-4209.67</v>
      </c>
      <c r="X13423" s="267" t="s">
        <v>53844</v>
      </c>
      <c r="Y13423" s="268">
        <v>1150.56</v>
      </c>
      <c r="AA13423" s="229" t="s">
        <v>45619</v>
      </c>
      <c r="AB13423" s="230">
        <v>69686.080000000002</v>
      </c>
      <c r="AD13423" s="209" t="s">
        <v>27322</v>
      </c>
      <c r="AE13423" s="210">
        <v>16136.19</v>
      </c>
      <c r="AF13423" s="93"/>
      <c r="AG13423" s="93"/>
      <c r="AH13423" s="93"/>
    </row>
    <row r="13424" spans="21:34" x14ac:dyDescent="0.3">
      <c r="U13424" s="311" t="s">
        <v>48528</v>
      </c>
      <c r="V13424" s="312">
        <v>4522592.0599999996</v>
      </c>
      <c r="X13424" s="267" t="s">
        <v>53845</v>
      </c>
      <c r="Y13424" s="268">
        <v>3684.77</v>
      </c>
      <c r="AA13424" s="229" t="s">
        <v>34155</v>
      </c>
      <c r="AB13424" s="230">
        <v>239930.05</v>
      </c>
      <c r="AD13424" s="209" t="s">
        <v>27323</v>
      </c>
      <c r="AE13424" s="210">
        <v>2012.91</v>
      </c>
      <c r="AF13424" s="93"/>
      <c r="AG13424" s="93"/>
      <c r="AH13424" s="93"/>
    </row>
    <row r="13425" spans="21:34" x14ac:dyDescent="0.3">
      <c r="U13425" s="311" t="s">
        <v>35574</v>
      </c>
      <c r="V13425" s="312">
        <v>677535.53</v>
      </c>
      <c r="X13425" s="267" t="s">
        <v>53846</v>
      </c>
      <c r="Y13425" s="268">
        <v>1165.48</v>
      </c>
      <c r="AA13425" s="229" t="s">
        <v>34156</v>
      </c>
      <c r="AB13425" s="230">
        <v>1008993.8</v>
      </c>
      <c r="AD13425" s="209" t="s">
        <v>27324</v>
      </c>
      <c r="AE13425" s="210">
        <v>11230</v>
      </c>
      <c r="AF13425" s="93"/>
      <c r="AG13425" s="93"/>
      <c r="AH13425" s="93"/>
    </row>
    <row r="13426" spans="21:34" x14ac:dyDescent="0.3">
      <c r="U13426" s="311" t="s">
        <v>35575</v>
      </c>
      <c r="V13426" s="312">
        <v>105700</v>
      </c>
      <c r="X13426" s="267" t="s">
        <v>56622</v>
      </c>
      <c r="Y13426" s="268">
        <v>21484.33</v>
      </c>
      <c r="AA13426" s="229" t="s">
        <v>35688</v>
      </c>
      <c r="AB13426" s="230">
        <v>1465.11</v>
      </c>
      <c r="AD13426" s="209" t="s">
        <v>27325</v>
      </c>
      <c r="AE13426" s="210">
        <v>54504.24</v>
      </c>
      <c r="AF13426" s="93"/>
      <c r="AG13426" s="93"/>
      <c r="AH13426" s="93"/>
    </row>
    <row r="13427" spans="21:34" x14ac:dyDescent="0.3">
      <c r="U13427" s="311" t="s">
        <v>26803</v>
      </c>
      <c r="V13427" s="312">
        <v>206374.88</v>
      </c>
      <c r="X13427" s="267" t="s">
        <v>53848</v>
      </c>
      <c r="Y13427" s="268">
        <v>1643.52</v>
      </c>
      <c r="AA13427" s="229" t="s">
        <v>27883</v>
      </c>
      <c r="AB13427" s="230">
        <v>84911.34</v>
      </c>
      <c r="AD13427" s="209" t="s">
        <v>27326</v>
      </c>
      <c r="AE13427" s="210">
        <v>70316.42</v>
      </c>
      <c r="AF13427" s="93"/>
      <c r="AG13427" s="93"/>
      <c r="AH13427" s="93"/>
    </row>
    <row r="13428" spans="21:34" x14ac:dyDescent="0.3">
      <c r="U13428" s="311" t="s">
        <v>35576</v>
      </c>
      <c r="V13428" s="312">
        <v>1280</v>
      </c>
      <c r="X13428" s="267" t="s">
        <v>53849</v>
      </c>
      <c r="Y13428" s="268">
        <v>5263.66</v>
      </c>
      <c r="AA13428" s="229" t="s">
        <v>47279</v>
      </c>
      <c r="AB13428" s="230">
        <v>1578</v>
      </c>
      <c r="AD13428" s="209" t="s">
        <v>27327</v>
      </c>
      <c r="AE13428" s="210">
        <v>470.7</v>
      </c>
      <c r="AF13428" s="93"/>
      <c r="AG13428" s="93"/>
      <c r="AH13428" s="93"/>
    </row>
    <row r="13429" spans="21:34" x14ac:dyDescent="0.3">
      <c r="U13429" s="311" t="s">
        <v>47586</v>
      </c>
      <c r="V13429" s="312">
        <v>1322</v>
      </c>
      <c r="X13429" s="267" t="s">
        <v>57883</v>
      </c>
      <c r="Y13429" s="268">
        <v>521.96</v>
      </c>
      <c r="AA13429" s="229" t="s">
        <v>45620</v>
      </c>
      <c r="AB13429" s="230">
        <v>17657.669999999998</v>
      </c>
      <c r="AD13429" s="209" t="s">
        <v>27328</v>
      </c>
      <c r="AE13429" s="210">
        <v>5560</v>
      </c>
      <c r="AF13429" s="93"/>
      <c r="AG13429" s="93"/>
      <c r="AH13429" s="93"/>
    </row>
    <row r="13430" spans="21:34" x14ac:dyDescent="0.3">
      <c r="U13430" s="311" t="s">
        <v>26805</v>
      </c>
      <c r="V13430" s="312">
        <v>386648.9</v>
      </c>
      <c r="X13430" s="267" t="s">
        <v>53850</v>
      </c>
      <c r="Y13430" s="268">
        <v>1734.63</v>
      </c>
      <c r="AA13430" s="229" t="s">
        <v>27884</v>
      </c>
      <c r="AB13430" s="230">
        <v>81800.539999999994</v>
      </c>
      <c r="AD13430" s="209" t="s">
        <v>27329</v>
      </c>
      <c r="AE13430" s="210">
        <v>1640.8</v>
      </c>
      <c r="AF13430" s="93"/>
      <c r="AG13430" s="93"/>
      <c r="AH13430" s="93"/>
    </row>
    <row r="13431" spans="21:34" x14ac:dyDescent="0.3">
      <c r="U13431" s="311" t="s">
        <v>35577</v>
      </c>
      <c r="V13431" s="312">
        <v>1304376.94</v>
      </c>
      <c r="X13431" s="267" t="s">
        <v>57884</v>
      </c>
      <c r="Y13431" s="268">
        <v>667.53</v>
      </c>
      <c r="AA13431" s="229" t="s">
        <v>34157</v>
      </c>
      <c r="AB13431" s="230">
        <v>177162.54</v>
      </c>
      <c r="AD13431" s="209" t="s">
        <v>27330</v>
      </c>
      <c r="AE13431" s="210">
        <v>12961.27</v>
      </c>
      <c r="AF13431" s="93"/>
      <c r="AG13431" s="93"/>
      <c r="AH13431" s="93"/>
    </row>
    <row r="13432" spans="21:34" x14ac:dyDescent="0.3">
      <c r="U13432" s="311" t="s">
        <v>69637</v>
      </c>
      <c r="V13432" s="312">
        <v>10540</v>
      </c>
      <c r="X13432" s="267" t="s">
        <v>35726</v>
      </c>
      <c r="Y13432" s="268">
        <v>2957.88</v>
      </c>
      <c r="AA13432" s="229" t="s">
        <v>27885</v>
      </c>
      <c r="AB13432" s="230">
        <v>212520.97</v>
      </c>
      <c r="AD13432" s="209" t="s">
        <v>27331</v>
      </c>
      <c r="AE13432" s="210">
        <v>6957.63</v>
      </c>
      <c r="AF13432" s="93"/>
      <c r="AG13432" s="93"/>
      <c r="AH13432" s="93"/>
    </row>
    <row r="13433" spans="21:34" x14ac:dyDescent="0.3">
      <c r="U13433" s="311" t="s">
        <v>26806</v>
      </c>
      <c r="V13433" s="312">
        <v>1079003.9099999999</v>
      </c>
      <c r="X13433" s="267" t="s">
        <v>56623</v>
      </c>
      <c r="Y13433" s="268">
        <v>21196.28</v>
      </c>
      <c r="AA13433" s="229" t="s">
        <v>27886</v>
      </c>
      <c r="AB13433" s="230">
        <v>75413.98</v>
      </c>
      <c r="AD13433" s="209" t="s">
        <v>27332</v>
      </c>
      <c r="AE13433" s="210">
        <v>19717.78</v>
      </c>
      <c r="AF13433" s="93"/>
      <c r="AG13433" s="93"/>
      <c r="AH13433" s="93"/>
    </row>
    <row r="13434" spans="21:34" x14ac:dyDescent="0.3">
      <c r="U13434" s="311" t="s">
        <v>26808</v>
      </c>
      <c r="V13434" s="312">
        <v>867041.02</v>
      </c>
      <c r="X13434" s="267" t="s">
        <v>57885</v>
      </c>
      <c r="Y13434" s="268">
        <v>670.14</v>
      </c>
      <c r="AA13434" s="229" t="s">
        <v>53793</v>
      </c>
      <c r="AB13434" s="230">
        <v>45450.96</v>
      </c>
      <c r="AD13434" s="209" t="s">
        <v>27333</v>
      </c>
      <c r="AE13434" s="210">
        <v>32.78</v>
      </c>
      <c r="AF13434" s="93"/>
      <c r="AG13434" s="93"/>
      <c r="AH13434" s="93"/>
    </row>
    <row r="13435" spans="21:34" x14ac:dyDescent="0.3">
      <c r="U13435" s="311" t="s">
        <v>26810</v>
      </c>
      <c r="V13435" s="312">
        <v>20757.11</v>
      </c>
      <c r="X13435" s="267" t="s">
        <v>64949</v>
      </c>
      <c r="Y13435" s="268">
        <v>62.15</v>
      </c>
      <c r="AA13435" s="229" t="s">
        <v>50423</v>
      </c>
      <c r="AB13435" s="230">
        <v>31149.3</v>
      </c>
      <c r="AD13435" s="209" t="s">
        <v>27334</v>
      </c>
      <c r="AE13435" s="210">
        <v>140645.13</v>
      </c>
      <c r="AF13435" s="93"/>
      <c r="AG13435" s="93"/>
      <c r="AH13435" s="93"/>
    </row>
    <row r="13436" spans="21:34" x14ac:dyDescent="0.3">
      <c r="U13436" s="311" t="s">
        <v>46158</v>
      </c>
      <c r="V13436" s="312">
        <v>4350</v>
      </c>
      <c r="X13436" s="267" t="s">
        <v>53853</v>
      </c>
      <c r="Y13436" s="268">
        <v>0.25</v>
      </c>
      <c r="AA13436" s="229" t="s">
        <v>27887</v>
      </c>
      <c r="AB13436" s="230">
        <v>55764.79</v>
      </c>
      <c r="AD13436" s="209" t="s">
        <v>27335</v>
      </c>
      <c r="AE13436" s="210">
        <v>78153.31</v>
      </c>
      <c r="AF13436" s="93"/>
      <c r="AG13436" s="93"/>
      <c r="AH13436" s="93"/>
    </row>
    <row r="13437" spans="21:34" x14ac:dyDescent="0.3">
      <c r="U13437" s="311" t="s">
        <v>40889</v>
      </c>
      <c r="V13437" s="312">
        <v>88216.99</v>
      </c>
      <c r="X13437" s="267" t="s">
        <v>35727</v>
      </c>
      <c r="Y13437" s="268">
        <v>1803</v>
      </c>
      <c r="AA13437" s="229" t="s">
        <v>39502</v>
      </c>
      <c r="AB13437" s="230">
        <v>64170.73</v>
      </c>
      <c r="AD13437" s="209" t="s">
        <v>27336</v>
      </c>
      <c r="AE13437" s="210">
        <v>980.61</v>
      </c>
      <c r="AF13437" s="93"/>
      <c r="AG13437" s="93"/>
      <c r="AH13437" s="93"/>
    </row>
    <row r="13438" spans="21:34" x14ac:dyDescent="0.3">
      <c r="U13438" s="311" t="s">
        <v>54538</v>
      </c>
      <c r="V13438" s="312">
        <v>-500</v>
      </c>
      <c r="X13438" s="267" t="s">
        <v>35728</v>
      </c>
      <c r="Y13438" s="268">
        <v>6058.13</v>
      </c>
      <c r="AA13438" s="229" t="s">
        <v>34158</v>
      </c>
      <c r="AB13438" s="230">
        <v>24992.43</v>
      </c>
      <c r="AD13438" s="209" t="s">
        <v>27337</v>
      </c>
      <c r="AE13438" s="210">
        <v>607.5</v>
      </c>
      <c r="AF13438" s="93"/>
      <c r="AG13438" s="93"/>
      <c r="AH13438" s="93"/>
    </row>
    <row r="13439" spans="21:34" x14ac:dyDescent="0.3">
      <c r="U13439" s="311" t="s">
        <v>69638</v>
      </c>
      <c r="V13439" s="312">
        <v>2194.5100000000002</v>
      </c>
      <c r="X13439" s="267" t="s">
        <v>35729</v>
      </c>
      <c r="Y13439" s="268">
        <v>2190.0500000000002</v>
      </c>
      <c r="AA13439" s="229" t="s">
        <v>27888</v>
      </c>
      <c r="AB13439" s="230">
        <v>121436.74</v>
      </c>
      <c r="AD13439" s="209" t="s">
        <v>27338</v>
      </c>
      <c r="AE13439" s="210">
        <v>1624.74</v>
      </c>
      <c r="AF13439" s="93"/>
      <c r="AG13439" s="93"/>
      <c r="AH13439" s="93"/>
    </row>
    <row r="13440" spans="21:34" x14ac:dyDescent="0.3">
      <c r="U13440" s="311" t="s">
        <v>69639</v>
      </c>
      <c r="V13440" s="312">
        <v>499.01</v>
      </c>
      <c r="X13440" s="267" t="s">
        <v>35730</v>
      </c>
      <c r="Y13440" s="268">
        <v>54536</v>
      </c>
      <c r="AA13440" s="229" t="s">
        <v>49166</v>
      </c>
      <c r="AB13440" s="230">
        <v>340.18</v>
      </c>
      <c r="AD13440" s="209" t="s">
        <v>27339</v>
      </c>
      <c r="AE13440" s="210">
        <v>13931.26</v>
      </c>
      <c r="AF13440" s="93"/>
      <c r="AG13440" s="93"/>
      <c r="AH13440" s="93"/>
    </row>
    <row r="13441" spans="21:34" x14ac:dyDescent="0.3">
      <c r="U13441" s="311" t="s">
        <v>50761</v>
      </c>
      <c r="V13441" s="312">
        <v>40950</v>
      </c>
      <c r="X13441" s="267" t="s">
        <v>53854</v>
      </c>
      <c r="Y13441" s="268">
        <v>2076.41</v>
      </c>
      <c r="AA13441" s="229" t="s">
        <v>50424</v>
      </c>
      <c r="AB13441" s="230">
        <v>412.33</v>
      </c>
      <c r="AD13441" s="209" t="s">
        <v>27340</v>
      </c>
      <c r="AE13441" s="210">
        <v>254578</v>
      </c>
      <c r="AF13441" s="93"/>
      <c r="AG13441" s="93"/>
      <c r="AH13441" s="93"/>
    </row>
    <row r="13442" spans="21:34" x14ac:dyDescent="0.3">
      <c r="U13442" s="311" t="s">
        <v>26815</v>
      </c>
      <c r="V13442" s="312">
        <v>349313.43</v>
      </c>
      <c r="X13442" s="267" t="s">
        <v>58341</v>
      </c>
      <c r="Y13442" s="268">
        <v>471.56</v>
      </c>
      <c r="AA13442" s="229" t="s">
        <v>27889</v>
      </c>
      <c r="AB13442" s="230">
        <v>3838.19</v>
      </c>
      <c r="AD13442" s="209" t="s">
        <v>27341</v>
      </c>
      <c r="AE13442" s="210">
        <v>8412.01</v>
      </c>
      <c r="AF13442" s="93"/>
      <c r="AG13442" s="93"/>
      <c r="AH13442" s="93"/>
    </row>
    <row r="13443" spans="21:34" x14ac:dyDescent="0.3">
      <c r="U13443" s="311" t="s">
        <v>26816</v>
      </c>
      <c r="V13443" s="312">
        <v>214574.41</v>
      </c>
      <c r="X13443" s="267" t="s">
        <v>59860</v>
      </c>
      <c r="Y13443" s="268">
        <v>-472.5</v>
      </c>
      <c r="AA13443" s="229" t="s">
        <v>45621</v>
      </c>
      <c r="AB13443" s="230">
        <v>1547.47</v>
      </c>
      <c r="AD13443" s="209" t="s">
        <v>27342</v>
      </c>
      <c r="AE13443" s="210">
        <v>3448.04</v>
      </c>
      <c r="AF13443" s="93"/>
      <c r="AG13443" s="93"/>
      <c r="AH13443" s="93"/>
    </row>
    <row r="13444" spans="21:34" x14ac:dyDescent="0.3">
      <c r="U13444" s="311" t="s">
        <v>40890</v>
      </c>
      <c r="V13444" s="312">
        <v>1867.65</v>
      </c>
      <c r="X13444" s="267" t="s">
        <v>48284</v>
      </c>
      <c r="Y13444" s="268">
        <v>78550</v>
      </c>
      <c r="AA13444" s="229" t="s">
        <v>27890</v>
      </c>
      <c r="AB13444" s="230">
        <v>2600.0500000000002</v>
      </c>
      <c r="AD13444" s="209" t="s">
        <v>27343</v>
      </c>
      <c r="AE13444" s="210">
        <v>66426.87</v>
      </c>
      <c r="AF13444" s="93"/>
      <c r="AG13444" s="93"/>
      <c r="AH13444" s="93"/>
    </row>
    <row r="13445" spans="21:34" x14ac:dyDescent="0.3">
      <c r="U13445" s="311" t="s">
        <v>26817</v>
      </c>
      <c r="V13445" s="312">
        <v>388212.84</v>
      </c>
      <c r="X13445" s="267" t="s">
        <v>47295</v>
      </c>
      <c r="Y13445" s="268">
        <v>20575.95</v>
      </c>
      <c r="AA13445" s="229" t="s">
        <v>27891</v>
      </c>
      <c r="AB13445" s="230">
        <v>10045.530000000001</v>
      </c>
      <c r="AD13445" s="209" t="s">
        <v>27344</v>
      </c>
      <c r="AE13445" s="210">
        <v>7131.72</v>
      </c>
      <c r="AF13445" s="93"/>
      <c r="AG13445" s="93"/>
      <c r="AH13445" s="93"/>
    </row>
    <row r="13446" spans="21:34" x14ac:dyDescent="0.3">
      <c r="U13446" s="311" t="s">
        <v>26818</v>
      </c>
      <c r="V13446" s="312">
        <v>1270909.8600000001</v>
      </c>
      <c r="X13446" s="267" t="s">
        <v>59861</v>
      </c>
      <c r="Y13446" s="268">
        <v>357.69</v>
      </c>
      <c r="AA13446" s="229" t="s">
        <v>39503</v>
      </c>
      <c r="AB13446" s="230">
        <v>215768.69</v>
      </c>
      <c r="AD13446" s="209" t="s">
        <v>27345</v>
      </c>
      <c r="AE13446" s="210">
        <v>7200</v>
      </c>
      <c r="AF13446" s="93"/>
      <c r="AG13446" s="93"/>
      <c r="AH13446" s="93"/>
    </row>
    <row r="13447" spans="21:34" x14ac:dyDescent="0.3">
      <c r="U13447" s="311" t="s">
        <v>26819</v>
      </c>
      <c r="V13447" s="312">
        <v>692831.66</v>
      </c>
      <c r="X13447" s="267" t="s">
        <v>47296</v>
      </c>
      <c r="Y13447" s="268">
        <v>1556.89</v>
      </c>
      <c r="AA13447" s="229" t="s">
        <v>35689</v>
      </c>
      <c r="AB13447" s="230">
        <v>30449.759999999998</v>
      </c>
      <c r="AD13447" s="209" t="s">
        <v>27346</v>
      </c>
      <c r="AE13447" s="210">
        <v>28371.22</v>
      </c>
      <c r="AF13447" s="93"/>
      <c r="AG13447" s="93"/>
      <c r="AH13447" s="93"/>
    </row>
    <row r="13448" spans="21:34" x14ac:dyDescent="0.3">
      <c r="U13448" s="311" t="s">
        <v>26820</v>
      </c>
      <c r="V13448" s="312">
        <v>34575</v>
      </c>
      <c r="X13448" s="267" t="s">
        <v>57886</v>
      </c>
      <c r="Y13448" s="268">
        <v>5128.75</v>
      </c>
      <c r="AA13448" s="229" t="s">
        <v>34159</v>
      </c>
      <c r="AB13448" s="230">
        <v>23595</v>
      </c>
      <c r="AD13448" s="209" t="s">
        <v>27347</v>
      </c>
      <c r="AE13448" s="210">
        <v>421152.96</v>
      </c>
      <c r="AF13448" s="93"/>
      <c r="AG13448" s="93"/>
      <c r="AH13448" s="93"/>
    </row>
    <row r="13449" spans="21:34" x14ac:dyDescent="0.3">
      <c r="U13449" s="311" t="s">
        <v>26821</v>
      </c>
      <c r="V13449" s="312">
        <v>162524.18</v>
      </c>
      <c r="X13449" s="267" t="s">
        <v>57887</v>
      </c>
      <c r="Y13449" s="268">
        <v>5450.1</v>
      </c>
      <c r="AA13449" s="229" t="s">
        <v>27892</v>
      </c>
      <c r="AB13449" s="230">
        <v>187850.53</v>
      </c>
      <c r="AD13449" s="209" t="s">
        <v>27348</v>
      </c>
      <c r="AE13449" s="210">
        <v>52416.37</v>
      </c>
      <c r="AF13449" s="93"/>
      <c r="AG13449" s="93"/>
      <c r="AH13449" s="93"/>
    </row>
    <row r="13450" spans="21:34" x14ac:dyDescent="0.3">
      <c r="U13450" s="311" t="s">
        <v>26823</v>
      </c>
      <c r="V13450" s="312">
        <v>85839.48</v>
      </c>
      <c r="X13450" s="267" t="s">
        <v>62819</v>
      </c>
      <c r="Y13450" s="268">
        <v>513</v>
      </c>
      <c r="AA13450" s="229" t="s">
        <v>27893</v>
      </c>
      <c r="AB13450" s="230">
        <v>466352.45</v>
      </c>
      <c r="AD13450" s="209" t="s">
        <v>27349</v>
      </c>
      <c r="AE13450" s="210">
        <v>12316.99</v>
      </c>
      <c r="AF13450" s="93"/>
      <c r="AG13450" s="93"/>
      <c r="AH13450" s="93"/>
    </row>
    <row r="13451" spans="21:34" x14ac:dyDescent="0.3">
      <c r="U13451" s="311" t="s">
        <v>69640</v>
      </c>
      <c r="V13451" s="312">
        <v>83284.53</v>
      </c>
      <c r="X13451" s="267" t="s">
        <v>53855</v>
      </c>
      <c r="Y13451" s="268">
        <v>3612.11</v>
      </c>
      <c r="AA13451" s="229" t="s">
        <v>34160</v>
      </c>
      <c r="AB13451" s="230">
        <v>237604.64</v>
      </c>
      <c r="AD13451" s="209" t="s">
        <v>27350</v>
      </c>
      <c r="AE13451" s="210">
        <v>25910</v>
      </c>
      <c r="AF13451" s="93"/>
      <c r="AG13451" s="93"/>
      <c r="AH13451" s="93"/>
    </row>
    <row r="13452" spans="21:34" x14ac:dyDescent="0.3">
      <c r="U13452" s="311" t="s">
        <v>26824</v>
      </c>
      <c r="V13452" s="312">
        <v>3657.15</v>
      </c>
      <c r="X13452" s="267" t="s">
        <v>53856</v>
      </c>
      <c r="Y13452" s="268">
        <v>28528.69</v>
      </c>
      <c r="AA13452" s="229" t="s">
        <v>40638</v>
      </c>
      <c r="AB13452" s="230">
        <v>262.86</v>
      </c>
      <c r="AD13452" s="209" t="s">
        <v>27351</v>
      </c>
      <c r="AE13452" s="210">
        <v>783.3</v>
      </c>
      <c r="AF13452" s="93"/>
      <c r="AG13452" s="93"/>
      <c r="AH13452" s="93"/>
    </row>
    <row r="13453" spans="21:34" x14ac:dyDescent="0.3">
      <c r="U13453" s="311" t="s">
        <v>26825</v>
      </c>
      <c r="V13453" s="312">
        <v>6216.01</v>
      </c>
      <c r="X13453" s="267" t="s">
        <v>59862</v>
      </c>
      <c r="Y13453" s="268">
        <v>-569.24</v>
      </c>
      <c r="AA13453" s="229" t="s">
        <v>42942</v>
      </c>
      <c r="AB13453" s="230">
        <v>101.88</v>
      </c>
      <c r="AD13453" s="209" t="s">
        <v>27352</v>
      </c>
      <c r="AE13453" s="210">
        <v>42774</v>
      </c>
      <c r="AF13453" s="93"/>
      <c r="AG13453" s="93"/>
      <c r="AH13453" s="93"/>
    </row>
    <row r="13454" spans="21:34" x14ac:dyDescent="0.3">
      <c r="U13454" s="311" t="s">
        <v>26826</v>
      </c>
      <c r="V13454" s="312">
        <v>408412.94</v>
      </c>
      <c r="X13454" s="267" t="s">
        <v>47297</v>
      </c>
      <c r="Y13454" s="268">
        <v>2881.5</v>
      </c>
      <c r="AA13454" s="229" t="s">
        <v>40639</v>
      </c>
      <c r="AB13454" s="230">
        <v>23668.400000000001</v>
      </c>
      <c r="AD13454" s="209" t="s">
        <v>27353</v>
      </c>
      <c r="AE13454" s="210">
        <v>9038.86</v>
      </c>
      <c r="AF13454" s="93"/>
      <c r="AG13454" s="93"/>
      <c r="AH13454" s="93"/>
    </row>
    <row r="13455" spans="21:34" x14ac:dyDescent="0.3">
      <c r="U13455" s="311" t="s">
        <v>69641</v>
      </c>
      <c r="V13455" s="312">
        <v>598349</v>
      </c>
      <c r="X13455" s="267" t="s">
        <v>47298</v>
      </c>
      <c r="Y13455" s="268">
        <v>207.71</v>
      </c>
      <c r="AA13455" s="229" t="s">
        <v>34161</v>
      </c>
      <c r="AB13455" s="230">
        <v>358.18</v>
      </c>
      <c r="AD13455" s="209" t="s">
        <v>27354</v>
      </c>
      <c r="AE13455" s="210">
        <v>88385.72</v>
      </c>
      <c r="AF13455" s="93"/>
      <c r="AG13455" s="93"/>
      <c r="AH13455" s="93"/>
    </row>
    <row r="13456" spans="21:34" x14ac:dyDescent="0.3">
      <c r="U13456" s="311" t="s">
        <v>26827</v>
      </c>
      <c r="V13456" s="312">
        <v>8585.64</v>
      </c>
      <c r="X13456" s="267" t="s">
        <v>63391</v>
      </c>
      <c r="Y13456" s="268">
        <v>705.97</v>
      </c>
      <c r="AA13456" s="229" t="s">
        <v>39504</v>
      </c>
      <c r="AB13456" s="230">
        <v>3142</v>
      </c>
      <c r="AD13456" s="209" t="s">
        <v>27355</v>
      </c>
      <c r="AE13456" s="210">
        <v>82382.52</v>
      </c>
      <c r="AF13456" s="93"/>
      <c r="AG13456" s="93"/>
      <c r="AH13456" s="93"/>
    </row>
    <row r="13457" spans="21:34" x14ac:dyDescent="0.3">
      <c r="U13457" s="311" t="s">
        <v>26828</v>
      </c>
      <c r="V13457" s="312">
        <v>220491.5</v>
      </c>
      <c r="X13457" s="267" t="s">
        <v>63392</v>
      </c>
      <c r="Y13457" s="268">
        <v>763.66</v>
      </c>
      <c r="AA13457" s="229" t="s">
        <v>45622</v>
      </c>
      <c r="AB13457" s="230">
        <v>3322.85</v>
      </c>
      <c r="AD13457" s="209" t="s">
        <v>27356</v>
      </c>
      <c r="AE13457" s="210">
        <v>63296.06</v>
      </c>
      <c r="AF13457" s="93"/>
      <c r="AG13457" s="93"/>
      <c r="AH13457" s="93"/>
    </row>
    <row r="13458" spans="21:34" x14ac:dyDescent="0.3">
      <c r="U13458" s="311" t="s">
        <v>26829</v>
      </c>
      <c r="V13458" s="312">
        <v>1016792.57</v>
      </c>
      <c r="X13458" s="267" t="s">
        <v>64950</v>
      </c>
      <c r="Y13458" s="268">
        <v>73.760000000000005</v>
      </c>
      <c r="AA13458" s="229" t="s">
        <v>53794</v>
      </c>
      <c r="AB13458" s="230">
        <v>528973.81000000006</v>
      </c>
      <c r="AD13458" s="209" t="s">
        <v>27357</v>
      </c>
      <c r="AE13458" s="210">
        <v>3519.77</v>
      </c>
      <c r="AF13458" s="93"/>
      <c r="AG13458" s="93"/>
      <c r="AH13458" s="93"/>
    </row>
    <row r="13459" spans="21:34" x14ac:dyDescent="0.3">
      <c r="U13459" s="311" t="s">
        <v>69642</v>
      </c>
      <c r="V13459" s="312">
        <v>35150.65</v>
      </c>
      <c r="X13459" s="267" t="s">
        <v>63579</v>
      </c>
      <c r="Y13459" s="268">
        <v>1257.79</v>
      </c>
      <c r="AA13459" s="229" t="s">
        <v>27894</v>
      </c>
      <c r="AB13459" s="230">
        <v>112994.98</v>
      </c>
      <c r="AD13459" s="209" t="s">
        <v>27358</v>
      </c>
      <c r="AE13459" s="210">
        <v>8703.44</v>
      </c>
      <c r="AF13459" s="93"/>
      <c r="AG13459" s="93"/>
      <c r="AH13459" s="93"/>
    </row>
    <row r="13460" spans="21:34" x14ac:dyDescent="0.3">
      <c r="U13460" s="311" t="s">
        <v>62390</v>
      </c>
      <c r="V13460" s="312">
        <v>18693544.640000001</v>
      </c>
      <c r="X13460" s="267" t="s">
        <v>57888</v>
      </c>
      <c r="Y13460" s="268">
        <v>18796.8</v>
      </c>
      <c r="AA13460" s="229" t="s">
        <v>35690</v>
      </c>
      <c r="AB13460" s="230">
        <v>64568.13</v>
      </c>
      <c r="AD13460" s="209" t="s">
        <v>27359</v>
      </c>
      <c r="AE13460" s="210">
        <v>500</v>
      </c>
      <c r="AF13460" s="93"/>
      <c r="AG13460" s="93"/>
      <c r="AH13460" s="93"/>
    </row>
    <row r="13461" spans="21:34" x14ac:dyDescent="0.3">
      <c r="U13461" s="311" t="s">
        <v>43351</v>
      </c>
      <c r="V13461" s="312">
        <v>2419697.02</v>
      </c>
      <c r="X13461" s="267" t="s">
        <v>56624</v>
      </c>
      <c r="Y13461" s="268">
        <v>6258</v>
      </c>
      <c r="AA13461" s="229" t="s">
        <v>35691</v>
      </c>
      <c r="AB13461" s="230">
        <v>5161.6499999999996</v>
      </c>
      <c r="AD13461" s="209" t="s">
        <v>27360</v>
      </c>
      <c r="AE13461" s="210">
        <v>24429.84</v>
      </c>
      <c r="AF13461" s="93"/>
      <c r="AG13461" s="93"/>
      <c r="AH13461" s="93"/>
    </row>
    <row r="13462" spans="21:34" x14ac:dyDescent="0.3">
      <c r="U13462" s="311" t="s">
        <v>26830</v>
      </c>
      <c r="V13462" s="312">
        <v>1397406.18</v>
      </c>
      <c r="X13462" s="267" t="s">
        <v>39521</v>
      </c>
      <c r="Y13462" s="268">
        <v>4766.0600000000004</v>
      </c>
      <c r="AA13462" s="229" t="s">
        <v>40640</v>
      </c>
      <c r="AB13462" s="230">
        <v>511032.92</v>
      </c>
      <c r="AD13462" s="209" t="s">
        <v>27361</v>
      </c>
      <c r="AE13462" s="210">
        <v>382708.16</v>
      </c>
      <c r="AF13462" s="93"/>
      <c r="AG13462" s="93"/>
      <c r="AH13462" s="93"/>
    </row>
    <row r="13463" spans="21:34" x14ac:dyDescent="0.3">
      <c r="U13463" s="311" t="s">
        <v>35585</v>
      </c>
      <c r="V13463" s="312">
        <v>16750.37</v>
      </c>
      <c r="X13463" s="267" t="s">
        <v>39522</v>
      </c>
      <c r="Y13463" s="268">
        <v>24.22</v>
      </c>
      <c r="AA13463" s="229" t="s">
        <v>36724</v>
      </c>
      <c r="AB13463" s="230">
        <v>28640.69</v>
      </c>
      <c r="AD13463" s="209" t="s">
        <v>27362</v>
      </c>
      <c r="AE13463" s="210">
        <v>19337.38</v>
      </c>
      <c r="AF13463" s="93"/>
      <c r="AG13463" s="93"/>
      <c r="AH13463" s="93"/>
    </row>
    <row r="13464" spans="21:34" x14ac:dyDescent="0.3">
      <c r="U13464" s="311" t="s">
        <v>35587</v>
      </c>
      <c r="V13464" s="312">
        <v>1281.3900000000001</v>
      </c>
      <c r="X13464" s="267" t="s">
        <v>63393</v>
      </c>
      <c r="Y13464" s="268">
        <v>339</v>
      </c>
      <c r="AA13464" s="229" t="s">
        <v>42943</v>
      </c>
      <c r="AB13464" s="230">
        <v>47692.68</v>
      </c>
      <c r="AD13464" s="209" t="s">
        <v>27363</v>
      </c>
      <c r="AE13464" s="210">
        <v>139727</v>
      </c>
      <c r="AF13464" s="93"/>
      <c r="AG13464" s="93"/>
      <c r="AH13464" s="93"/>
    </row>
    <row r="13465" spans="21:34" x14ac:dyDescent="0.3">
      <c r="U13465" s="311" t="s">
        <v>35588</v>
      </c>
      <c r="V13465" s="312">
        <v>474.55</v>
      </c>
      <c r="X13465" s="267" t="s">
        <v>59863</v>
      </c>
      <c r="Y13465" s="268">
        <v>36190.080000000002</v>
      </c>
      <c r="AA13465" s="229" t="s">
        <v>42944</v>
      </c>
      <c r="AB13465" s="230">
        <v>3648.73</v>
      </c>
      <c r="AD13465" s="209" t="s">
        <v>27364</v>
      </c>
      <c r="AE13465" s="210">
        <v>7062</v>
      </c>
      <c r="AF13465" s="93"/>
      <c r="AG13465" s="93"/>
      <c r="AH13465" s="93"/>
    </row>
    <row r="13466" spans="21:34" x14ac:dyDescent="0.3">
      <c r="U13466" s="311" t="s">
        <v>54545</v>
      </c>
      <c r="V13466" s="312">
        <v>7446</v>
      </c>
      <c r="X13466" s="267" t="s">
        <v>59864</v>
      </c>
      <c r="Y13466" s="268">
        <v>54513.04</v>
      </c>
      <c r="AA13466" s="229" t="s">
        <v>53795</v>
      </c>
      <c r="AB13466" s="230">
        <v>18943.93</v>
      </c>
      <c r="AD13466" s="209" t="s">
        <v>27365</v>
      </c>
      <c r="AE13466" s="210">
        <v>76808.75</v>
      </c>
      <c r="AF13466" s="93"/>
      <c r="AG13466" s="93"/>
      <c r="AH13466" s="93"/>
    </row>
    <row r="13467" spans="21:34" x14ac:dyDescent="0.3">
      <c r="U13467" s="311" t="s">
        <v>60019</v>
      </c>
      <c r="V13467" s="312">
        <v>33966.92</v>
      </c>
      <c r="X13467" s="267" t="s">
        <v>59865</v>
      </c>
      <c r="Y13467" s="268">
        <v>28200</v>
      </c>
      <c r="AA13467" s="229" t="s">
        <v>53796</v>
      </c>
      <c r="AB13467" s="230">
        <v>12056.3</v>
      </c>
      <c r="AD13467" s="209" t="s">
        <v>27366</v>
      </c>
      <c r="AE13467" s="210">
        <v>1182.06</v>
      </c>
      <c r="AF13467" s="93"/>
      <c r="AG13467" s="93"/>
      <c r="AH13467" s="93"/>
    </row>
    <row r="13468" spans="21:34" x14ac:dyDescent="0.3">
      <c r="U13468" s="311" t="s">
        <v>69643</v>
      </c>
      <c r="V13468" s="312">
        <v>32380.87</v>
      </c>
      <c r="X13468" s="267" t="s">
        <v>59866</v>
      </c>
      <c r="Y13468" s="268">
        <v>8891.33</v>
      </c>
      <c r="AA13468" s="229" t="s">
        <v>53797</v>
      </c>
      <c r="AB13468" s="230">
        <v>2371.5100000000002</v>
      </c>
      <c r="AD13468" s="209" t="s">
        <v>27367</v>
      </c>
      <c r="AE13468" s="210">
        <v>5655.62</v>
      </c>
      <c r="AF13468" s="93"/>
      <c r="AG13468" s="93"/>
      <c r="AH13468" s="93"/>
    </row>
    <row r="13469" spans="21:34" x14ac:dyDescent="0.3">
      <c r="U13469" s="311" t="s">
        <v>54546</v>
      </c>
      <c r="V13469" s="312">
        <v>240863.65</v>
      </c>
      <c r="X13469" s="267" t="s">
        <v>59867</v>
      </c>
      <c r="Y13469" s="268">
        <v>18133.55</v>
      </c>
      <c r="AA13469" s="229" t="s">
        <v>50425</v>
      </c>
      <c r="AB13469" s="230">
        <v>693.68</v>
      </c>
      <c r="AD13469" s="209" t="s">
        <v>27368</v>
      </c>
      <c r="AE13469" s="210">
        <v>16908.37</v>
      </c>
      <c r="AF13469" s="93"/>
      <c r="AG13469" s="93"/>
      <c r="AH13469" s="93"/>
    </row>
    <row r="13470" spans="21:34" x14ac:dyDescent="0.3">
      <c r="U13470" s="311" t="s">
        <v>35595</v>
      </c>
      <c r="V13470" s="312">
        <v>58438.720000000001</v>
      </c>
      <c r="X13470" s="267" t="s">
        <v>59868</v>
      </c>
      <c r="Y13470" s="268">
        <v>9248.61</v>
      </c>
      <c r="AA13470" s="229" t="s">
        <v>50426</v>
      </c>
      <c r="AB13470" s="230">
        <v>24900</v>
      </c>
      <c r="AD13470" s="209" t="s">
        <v>27369</v>
      </c>
      <c r="AE13470" s="210">
        <v>5393.6</v>
      </c>
      <c r="AF13470" s="93"/>
      <c r="AG13470" s="93"/>
      <c r="AH13470" s="93"/>
    </row>
    <row r="13471" spans="21:34" x14ac:dyDescent="0.3">
      <c r="U13471" s="311" t="s">
        <v>69644</v>
      </c>
      <c r="V13471" s="312">
        <v>282.12</v>
      </c>
      <c r="X13471" s="267" t="s">
        <v>62251</v>
      </c>
      <c r="Y13471" s="268">
        <v>544.99</v>
      </c>
      <c r="AA13471" s="229" t="s">
        <v>27899</v>
      </c>
      <c r="AB13471" s="230">
        <v>37381</v>
      </c>
      <c r="AD13471" s="209" t="s">
        <v>27370</v>
      </c>
      <c r="AE13471" s="210">
        <v>2150</v>
      </c>
      <c r="AF13471" s="93"/>
      <c r="AG13471" s="93"/>
      <c r="AH13471" s="93"/>
    </row>
    <row r="13472" spans="21:34" x14ac:dyDescent="0.3">
      <c r="U13472" s="311" t="s">
        <v>26919</v>
      </c>
      <c r="V13472" s="312">
        <v>34625.980000000003</v>
      </c>
      <c r="X13472" s="267" t="s">
        <v>53857</v>
      </c>
      <c r="Y13472" s="268">
        <v>1219.04</v>
      </c>
      <c r="AA13472" s="229" t="s">
        <v>53798</v>
      </c>
      <c r="AB13472" s="230">
        <v>308532.15000000002</v>
      </c>
      <c r="AD13472" s="209" t="s">
        <v>27371</v>
      </c>
      <c r="AE13472" s="210">
        <v>44335.32</v>
      </c>
      <c r="AF13472" s="93"/>
      <c r="AG13472" s="93"/>
      <c r="AH13472" s="93"/>
    </row>
    <row r="13473" spans="21:34" x14ac:dyDescent="0.3">
      <c r="U13473" s="311" t="s">
        <v>26920</v>
      </c>
      <c r="V13473" s="312">
        <v>1455.46</v>
      </c>
      <c r="X13473" s="267" t="s">
        <v>48286</v>
      </c>
      <c r="Y13473" s="268">
        <v>-25.01</v>
      </c>
      <c r="AA13473" s="229" t="s">
        <v>53799</v>
      </c>
      <c r="AB13473" s="230">
        <v>4801.1099999999997</v>
      </c>
      <c r="AD13473" s="209" t="s">
        <v>27372</v>
      </c>
      <c r="AE13473" s="210">
        <v>105566.26</v>
      </c>
      <c r="AF13473" s="93"/>
      <c r="AG13473" s="93"/>
      <c r="AH13473" s="93"/>
    </row>
    <row r="13474" spans="21:34" x14ac:dyDescent="0.3">
      <c r="U13474" s="311" t="s">
        <v>58788</v>
      </c>
      <c r="V13474" s="312">
        <v>9104.5</v>
      </c>
      <c r="X13474" s="267" t="s">
        <v>28298</v>
      </c>
      <c r="Y13474" s="268">
        <v>7125.26</v>
      </c>
      <c r="AA13474" s="229" t="s">
        <v>53800</v>
      </c>
      <c r="AB13474" s="230">
        <v>6871.62</v>
      </c>
      <c r="AD13474" s="209" t="s">
        <v>27373</v>
      </c>
      <c r="AE13474" s="210">
        <v>92511.039999999994</v>
      </c>
      <c r="AF13474" s="93"/>
      <c r="AG13474" s="93"/>
      <c r="AH13474" s="93"/>
    </row>
    <row r="13475" spans="21:34" x14ac:dyDescent="0.3">
      <c r="U13475" s="311" t="s">
        <v>54548</v>
      </c>
      <c r="V13475" s="312">
        <v>446808.43</v>
      </c>
      <c r="X13475" s="267" t="s">
        <v>28299</v>
      </c>
      <c r="Y13475" s="268">
        <v>545.1</v>
      </c>
      <c r="AA13475" s="229" t="s">
        <v>53801</v>
      </c>
      <c r="AB13475" s="230">
        <v>63011.85</v>
      </c>
      <c r="AD13475" s="209" t="s">
        <v>27374</v>
      </c>
      <c r="AE13475" s="210">
        <v>22509.46</v>
      </c>
      <c r="AF13475" s="93"/>
      <c r="AG13475" s="93"/>
      <c r="AH13475" s="93"/>
    </row>
    <row r="13476" spans="21:34" x14ac:dyDescent="0.3">
      <c r="U13476" s="311" t="s">
        <v>26921</v>
      </c>
      <c r="V13476" s="312">
        <v>13862.46</v>
      </c>
      <c r="X13476" s="267" t="s">
        <v>53858</v>
      </c>
      <c r="Y13476" s="268">
        <v>-102.51</v>
      </c>
      <c r="AA13476" s="229" t="s">
        <v>53802</v>
      </c>
      <c r="AB13476" s="230">
        <v>2110.81</v>
      </c>
      <c r="AD13476" s="209" t="s">
        <v>14201</v>
      </c>
      <c r="AE13476" s="210">
        <v>1267686.99</v>
      </c>
      <c r="AF13476" s="93"/>
      <c r="AG13476" s="93"/>
      <c r="AH13476" s="93"/>
    </row>
    <row r="13477" spans="21:34" x14ac:dyDescent="0.3">
      <c r="U13477" s="311" t="s">
        <v>26922</v>
      </c>
      <c r="V13477" s="312">
        <v>22824.69</v>
      </c>
      <c r="X13477" s="267" t="s">
        <v>58342</v>
      </c>
      <c r="Y13477" s="268">
        <v>1052.51</v>
      </c>
      <c r="AA13477" s="229" t="s">
        <v>53803</v>
      </c>
      <c r="AB13477" s="230">
        <v>18348.490000000002</v>
      </c>
      <c r="AD13477" s="209" t="s">
        <v>27375</v>
      </c>
      <c r="AE13477" s="210">
        <v>-620.54999999999995</v>
      </c>
      <c r="AF13477" s="93"/>
      <c r="AG13477" s="93"/>
      <c r="AH13477" s="93"/>
    </row>
    <row r="13478" spans="21:34" x14ac:dyDescent="0.3">
      <c r="U13478" s="311" t="s">
        <v>36670</v>
      </c>
      <c r="V13478" s="312">
        <v>37200.019999999997</v>
      </c>
      <c r="X13478" s="267" t="s">
        <v>55435</v>
      </c>
      <c r="Y13478" s="268">
        <v>1941.58</v>
      </c>
      <c r="AA13478" s="229" t="s">
        <v>53804</v>
      </c>
      <c r="AB13478" s="230">
        <v>22029.47</v>
      </c>
      <c r="AD13478" s="209" t="s">
        <v>27376</v>
      </c>
      <c r="AE13478" s="210">
        <v>5400</v>
      </c>
      <c r="AF13478" s="93"/>
      <c r="AG13478" s="93"/>
      <c r="AH13478" s="93"/>
    </row>
    <row r="13479" spans="21:34" x14ac:dyDescent="0.3">
      <c r="U13479" s="311" t="s">
        <v>43353</v>
      </c>
      <c r="V13479" s="312">
        <v>11413.02</v>
      </c>
      <c r="X13479" s="267" t="s">
        <v>55436</v>
      </c>
      <c r="Y13479" s="268">
        <v>33233.14</v>
      </c>
      <c r="AA13479" s="229" t="s">
        <v>42945</v>
      </c>
      <c r="AB13479" s="230">
        <v>1724878.85</v>
      </c>
      <c r="AD13479" s="209" t="s">
        <v>27377</v>
      </c>
      <c r="AE13479" s="210">
        <v>868.75</v>
      </c>
      <c r="AF13479" s="93"/>
      <c r="AG13479" s="93"/>
      <c r="AH13479" s="93"/>
    </row>
    <row r="13480" spans="21:34" x14ac:dyDescent="0.3">
      <c r="U13480" s="311" t="s">
        <v>63522</v>
      </c>
      <c r="V13480" s="312">
        <v>1378.58</v>
      </c>
      <c r="X13480" s="267" t="s">
        <v>55437</v>
      </c>
      <c r="Y13480" s="268">
        <v>2690.12</v>
      </c>
      <c r="AA13480" s="229" t="s">
        <v>53805</v>
      </c>
      <c r="AB13480" s="230">
        <v>30100</v>
      </c>
      <c r="AD13480" s="209" t="s">
        <v>27378</v>
      </c>
      <c r="AE13480" s="210">
        <v>66.459999999999994</v>
      </c>
      <c r="AF13480" s="93"/>
      <c r="AG13480" s="93"/>
      <c r="AH13480" s="93"/>
    </row>
    <row r="13481" spans="21:34" x14ac:dyDescent="0.3">
      <c r="U13481" s="311" t="s">
        <v>69645</v>
      </c>
      <c r="V13481" s="312">
        <v>414.96</v>
      </c>
      <c r="X13481" s="267" t="s">
        <v>55438</v>
      </c>
      <c r="Y13481" s="268">
        <v>385.17</v>
      </c>
      <c r="AA13481" s="229" t="s">
        <v>42946</v>
      </c>
      <c r="AB13481" s="230">
        <v>167083.37</v>
      </c>
      <c r="AD13481" s="209" t="s">
        <v>27379</v>
      </c>
      <c r="AE13481" s="210">
        <v>16192.38</v>
      </c>
      <c r="AF13481" s="93"/>
      <c r="AG13481" s="93"/>
      <c r="AH13481" s="93"/>
    </row>
    <row r="13482" spans="21:34" x14ac:dyDescent="0.3">
      <c r="U13482" s="311" t="s">
        <v>62391</v>
      </c>
      <c r="V13482" s="312">
        <v>1923.38</v>
      </c>
      <c r="X13482" s="267" t="s">
        <v>55439</v>
      </c>
      <c r="Y13482" s="268">
        <v>3990.34</v>
      </c>
      <c r="AA13482" s="229" t="s">
        <v>42947</v>
      </c>
      <c r="AB13482" s="230">
        <v>8025</v>
      </c>
      <c r="AD13482" s="209" t="s">
        <v>27380</v>
      </c>
      <c r="AE13482" s="210">
        <v>26.01</v>
      </c>
      <c r="AF13482" s="93"/>
      <c r="AG13482" s="93"/>
      <c r="AH13482" s="93"/>
    </row>
    <row r="13483" spans="21:34" x14ac:dyDescent="0.3">
      <c r="U13483" s="311" t="s">
        <v>26925</v>
      </c>
      <c r="V13483" s="312">
        <v>30283.43</v>
      </c>
      <c r="X13483" s="267" t="s">
        <v>50438</v>
      </c>
      <c r="Y13483" s="268">
        <v>14897.92</v>
      </c>
      <c r="AA13483" s="229" t="s">
        <v>53806</v>
      </c>
      <c r="AB13483" s="230">
        <v>58.5</v>
      </c>
      <c r="AD13483" s="209" t="s">
        <v>27381</v>
      </c>
      <c r="AE13483" s="210">
        <v>55535.18</v>
      </c>
      <c r="AF13483" s="93"/>
      <c r="AG13483" s="93"/>
      <c r="AH13483" s="93"/>
    </row>
    <row r="13484" spans="21:34" x14ac:dyDescent="0.3">
      <c r="U13484" s="311" t="s">
        <v>69646</v>
      </c>
      <c r="V13484" s="312">
        <v>14556.32</v>
      </c>
      <c r="X13484" s="267" t="s">
        <v>55440</v>
      </c>
      <c r="Y13484" s="268">
        <v>4947</v>
      </c>
      <c r="AA13484" s="229" t="s">
        <v>53807</v>
      </c>
      <c r="AB13484" s="230">
        <v>36206</v>
      </c>
      <c r="AD13484" s="209" t="s">
        <v>27382</v>
      </c>
      <c r="AE13484" s="210">
        <v>4248.6099999999997</v>
      </c>
      <c r="AF13484" s="93"/>
      <c r="AG13484" s="93"/>
      <c r="AH13484" s="93"/>
    </row>
    <row r="13485" spans="21:34" x14ac:dyDescent="0.3">
      <c r="U13485" s="311" t="s">
        <v>26926</v>
      </c>
      <c r="V13485" s="312">
        <v>182334.19</v>
      </c>
      <c r="X13485" s="267" t="s">
        <v>34189</v>
      </c>
      <c r="Y13485" s="268">
        <v>1518.2</v>
      </c>
      <c r="AA13485" s="229" t="s">
        <v>53808</v>
      </c>
      <c r="AB13485" s="230">
        <v>352494.51</v>
      </c>
      <c r="AD13485" s="209" t="s">
        <v>27383</v>
      </c>
      <c r="AE13485" s="210">
        <v>6588.04</v>
      </c>
      <c r="AF13485" s="93"/>
      <c r="AG13485" s="93"/>
      <c r="AH13485" s="93"/>
    </row>
    <row r="13486" spans="21:34" x14ac:dyDescent="0.3">
      <c r="U13486" s="311" t="s">
        <v>34073</v>
      </c>
      <c r="V13486" s="312">
        <v>7332.78</v>
      </c>
      <c r="X13486" s="267" t="s">
        <v>53859</v>
      </c>
      <c r="Y13486" s="268">
        <v>2034.06</v>
      </c>
      <c r="AA13486" s="229" t="s">
        <v>39505</v>
      </c>
      <c r="AB13486" s="230">
        <v>156749.26</v>
      </c>
      <c r="AD13486" s="209" t="s">
        <v>27384</v>
      </c>
      <c r="AE13486" s="210">
        <v>1845.8</v>
      </c>
      <c r="AF13486" s="93"/>
      <c r="AG13486" s="93"/>
      <c r="AH13486" s="93"/>
    </row>
    <row r="13487" spans="21:34" x14ac:dyDescent="0.3">
      <c r="U13487" s="311" t="s">
        <v>14173</v>
      </c>
      <c r="V13487" s="312">
        <v>83089.149999999994</v>
      </c>
      <c r="X13487" s="267" t="s">
        <v>62252</v>
      </c>
      <c r="Y13487" s="268">
        <v>122.02</v>
      </c>
      <c r="AA13487" s="229" t="s">
        <v>35692</v>
      </c>
      <c r="AB13487" s="230">
        <v>162143.07</v>
      </c>
      <c r="AD13487" s="209" t="s">
        <v>27385</v>
      </c>
      <c r="AE13487" s="210">
        <v>36027.339999999997</v>
      </c>
      <c r="AF13487" s="93"/>
      <c r="AG13487" s="93"/>
      <c r="AH13487" s="93"/>
    </row>
    <row r="13488" spans="21:34" x14ac:dyDescent="0.3">
      <c r="U13488" s="311" t="s">
        <v>14174</v>
      </c>
      <c r="V13488" s="312">
        <v>249350.19</v>
      </c>
      <c r="X13488" s="267" t="s">
        <v>59869</v>
      </c>
      <c r="Y13488" s="268">
        <v>88.12</v>
      </c>
      <c r="AA13488" s="229" t="s">
        <v>42948</v>
      </c>
      <c r="AB13488" s="230">
        <v>883334.61</v>
      </c>
      <c r="AD13488" s="209" t="s">
        <v>27386</v>
      </c>
      <c r="AE13488" s="210">
        <v>827466.49</v>
      </c>
      <c r="AF13488" s="93"/>
      <c r="AG13488" s="93"/>
      <c r="AH13488" s="93"/>
    </row>
    <row r="13489" spans="21:34" x14ac:dyDescent="0.3">
      <c r="U13489" s="311" t="s">
        <v>26927</v>
      </c>
      <c r="V13489" s="312">
        <v>156884.34</v>
      </c>
      <c r="X13489" s="267" t="s">
        <v>45651</v>
      </c>
      <c r="Y13489" s="268">
        <v>5444.78</v>
      </c>
      <c r="AA13489" s="229" t="s">
        <v>47280</v>
      </c>
      <c r="AB13489" s="230">
        <v>23150.52</v>
      </c>
      <c r="AD13489" s="209" t="s">
        <v>27387</v>
      </c>
      <c r="AE13489" s="210">
        <v>48381.87</v>
      </c>
      <c r="AF13489" s="93"/>
      <c r="AG13489" s="93"/>
      <c r="AH13489" s="93"/>
    </row>
    <row r="13490" spans="21:34" x14ac:dyDescent="0.3">
      <c r="U13490" s="311" t="s">
        <v>43355</v>
      </c>
      <c r="V13490" s="312">
        <v>169664.92</v>
      </c>
      <c r="X13490" s="267" t="s">
        <v>50439</v>
      </c>
      <c r="Y13490" s="268">
        <v>236259.86</v>
      </c>
      <c r="AA13490" s="229" t="s">
        <v>49167</v>
      </c>
      <c r="AB13490" s="230">
        <v>5445.3</v>
      </c>
      <c r="AD13490" s="209" t="s">
        <v>27388</v>
      </c>
      <c r="AE13490" s="210">
        <v>122813.94</v>
      </c>
      <c r="AF13490" s="93"/>
      <c r="AG13490" s="93"/>
      <c r="AH13490" s="93"/>
    </row>
    <row r="13491" spans="21:34" x14ac:dyDescent="0.3">
      <c r="U13491" s="311" t="s">
        <v>26928</v>
      </c>
      <c r="V13491" s="312">
        <v>13527.97</v>
      </c>
      <c r="X13491" s="267" t="s">
        <v>53860</v>
      </c>
      <c r="Y13491" s="268">
        <v>36555.230000000003</v>
      </c>
      <c r="AA13491" s="229" t="s">
        <v>48270</v>
      </c>
      <c r="AB13491" s="230">
        <v>510.43</v>
      </c>
      <c r="AD13491" s="209" t="s">
        <v>27389</v>
      </c>
      <c r="AE13491" s="210">
        <v>11863.03</v>
      </c>
      <c r="AF13491" s="93"/>
      <c r="AG13491" s="93"/>
      <c r="AH13491" s="93"/>
    </row>
    <row r="13492" spans="21:34" x14ac:dyDescent="0.3">
      <c r="U13492" s="311" t="s">
        <v>49411</v>
      </c>
      <c r="V13492" s="312">
        <v>187.25</v>
      </c>
      <c r="X13492" s="267" t="s">
        <v>34190</v>
      </c>
      <c r="Y13492" s="268">
        <v>17583.75</v>
      </c>
      <c r="AA13492" s="229" t="s">
        <v>45623</v>
      </c>
      <c r="AB13492" s="230">
        <v>840.33</v>
      </c>
      <c r="AD13492" s="209" t="s">
        <v>27390</v>
      </c>
      <c r="AE13492" s="210">
        <v>15409.91</v>
      </c>
      <c r="AF13492" s="93"/>
      <c r="AG13492" s="93"/>
      <c r="AH13492" s="93"/>
    </row>
    <row r="13493" spans="21:34" x14ac:dyDescent="0.3">
      <c r="U13493" s="311" t="s">
        <v>48529</v>
      </c>
      <c r="V13493" s="312">
        <v>7864.5</v>
      </c>
      <c r="X13493" s="267" t="s">
        <v>63394</v>
      </c>
      <c r="Y13493" s="268">
        <v>-1522.79</v>
      </c>
      <c r="AA13493" s="229" t="s">
        <v>48271</v>
      </c>
      <c r="AB13493" s="230">
        <v>1957.38</v>
      </c>
      <c r="AD13493" s="209" t="s">
        <v>27391</v>
      </c>
      <c r="AE13493" s="210">
        <v>66249.350000000006</v>
      </c>
      <c r="AF13493" s="93"/>
      <c r="AG13493" s="93"/>
      <c r="AH13493" s="93"/>
    </row>
    <row r="13494" spans="21:34" x14ac:dyDescent="0.3">
      <c r="U13494" s="311" t="s">
        <v>26929</v>
      </c>
      <c r="V13494" s="312">
        <v>31357.82</v>
      </c>
      <c r="X13494" s="267" t="s">
        <v>42970</v>
      </c>
      <c r="Y13494" s="268">
        <v>10529.05</v>
      </c>
      <c r="AA13494" s="229" t="s">
        <v>48272</v>
      </c>
      <c r="AB13494" s="230">
        <v>150240.4</v>
      </c>
      <c r="AD13494" s="209" t="s">
        <v>27392</v>
      </c>
      <c r="AE13494" s="210">
        <v>609204.26</v>
      </c>
      <c r="AF13494" s="93"/>
      <c r="AG13494" s="93"/>
      <c r="AH13494" s="93"/>
    </row>
    <row r="13495" spans="21:34" x14ac:dyDescent="0.3">
      <c r="U13495" s="311" t="s">
        <v>69647</v>
      </c>
      <c r="V13495" s="312">
        <v>108.34</v>
      </c>
      <c r="X13495" s="267" t="s">
        <v>42971</v>
      </c>
      <c r="Y13495" s="268">
        <v>919.88</v>
      </c>
      <c r="AA13495" s="229" t="s">
        <v>48273</v>
      </c>
      <c r="AB13495" s="230">
        <v>2595.6</v>
      </c>
      <c r="AD13495" s="209" t="s">
        <v>27393</v>
      </c>
      <c r="AE13495" s="210">
        <v>132464.5</v>
      </c>
      <c r="AF13495" s="93"/>
      <c r="AG13495" s="93"/>
      <c r="AH13495" s="93"/>
    </row>
    <row r="13496" spans="21:34" x14ac:dyDescent="0.3">
      <c r="U13496" s="311" t="s">
        <v>69648</v>
      </c>
      <c r="V13496" s="312">
        <v>2033.25</v>
      </c>
      <c r="X13496" s="267" t="s">
        <v>53861</v>
      </c>
      <c r="Y13496" s="268">
        <v>36183.599999999999</v>
      </c>
      <c r="AA13496" s="229" t="s">
        <v>40641</v>
      </c>
      <c r="AB13496" s="230">
        <v>57979.86</v>
      </c>
      <c r="AD13496" s="209" t="s">
        <v>27394</v>
      </c>
      <c r="AE13496" s="210">
        <v>1909.97</v>
      </c>
      <c r="AF13496" s="93"/>
      <c r="AG13496" s="93"/>
      <c r="AH13496" s="93"/>
    </row>
    <row r="13497" spans="21:34" x14ac:dyDescent="0.3">
      <c r="U13497" s="311" t="s">
        <v>62913</v>
      </c>
      <c r="V13497" s="312">
        <v>4600</v>
      </c>
      <c r="X13497" s="267" t="s">
        <v>55441</v>
      </c>
      <c r="Y13497" s="268">
        <v>1840.72</v>
      </c>
      <c r="AA13497" s="229" t="s">
        <v>49168</v>
      </c>
      <c r="AB13497" s="230">
        <v>536.25</v>
      </c>
      <c r="AD13497" s="209" t="s">
        <v>27395</v>
      </c>
      <c r="AE13497" s="210">
        <v>56004.78</v>
      </c>
      <c r="AF13497" s="93"/>
      <c r="AG13497" s="93"/>
      <c r="AH13497" s="93"/>
    </row>
    <row r="13498" spans="21:34" x14ac:dyDescent="0.3">
      <c r="U13498" s="311" t="s">
        <v>43356</v>
      </c>
      <c r="V13498" s="312">
        <v>5795.26</v>
      </c>
      <c r="X13498" s="267" t="s">
        <v>53862</v>
      </c>
      <c r="Y13498" s="268">
        <v>2908.86</v>
      </c>
      <c r="AA13498" s="229" t="s">
        <v>40642</v>
      </c>
      <c r="AB13498" s="230">
        <v>216.28</v>
      </c>
      <c r="AD13498" s="209" t="s">
        <v>27396</v>
      </c>
      <c r="AE13498" s="210">
        <v>20250.830000000002</v>
      </c>
      <c r="AF13498" s="93"/>
      <c r="AG13498" s="93"/>
      <c r="AH13498" s="93"/>
    </row>
    <row r="13499" spans="21:34" x14ac:dyDescent="0.3">
      <c r="U13499" s="311" t="s">
        <v>60100</v>
      </c>
      <c r="V13499" s="312">
        <v>19900</v>
      </c>
      <c r="X13499" s="267" t="s">
        <v>55442</v>
      </c>
      <c r="Y13499" s="268">
        <v>302.83999999999997</v>
      </c>
      <c r="AA13499" s="229" t="s">
        <v>40643</v>
      </c>
      <c r="AB13499" s="230">
        <v>15035.17</v>
      </c>
      <c r="AD13499" s="209" t="s">
        <v>27397</v>
      </c>
      <c r="AE13499" s="210">
        <v>97470.73</v>
      </c>
      <c r="AF13499" s="93"/>
      <c r="AG13499" s="93"/>
      <c r="AH13499" s="93"/>
    </row>
    <row r="13500" spans="21:34" x14ac:dyDescent="0.3">
      <c r="U13500" s="311" t="s">
        <v>26930</v>
      </c>
      <c r="V13500" s="312">
        <v>165395.70000000001</v>
      </c>
      <c r="X13500" s="267" t="s">
        <v>62253</v>
      </c>
      <c r="Y13500" s="268">
        <v>251.39</v>
      </c>
      <c r="AA13500" s="229" t="s">
        <v>40644</v>
      </c>
      <c r="AB13500" s="230">
        <v>49436.47</v>
      </c>
      <c r="AD13500" s="209" t="s">
        <v>27398</v>
      </c>
      <c r="AE13500" s="210">
        <v>23425.919999999998</v>
      </c>
      <c r="AF13500" s="93"/>
      <c r="AG13500" s="93"/>
      <c r="AH13500" s="93"/>
    </row>
    <row r="13501" spans="21:34" x14ac:dyDescent="0.3">
      <c r="U13501" s="311" t="s">
        <v>14175</v>
      </c>
      <c r="V13501" s="312">
        <v>193797.44</v>
      </c>
      <c r="X13501" s="267" t="s">
        <v>53863</v>
      </c>
      <c r="Y13501" s="268">
        <v>5717.3</v>
      </c>
      <c r="AA13501" s="229" t="s">
        <v>40645</v>
      </c>
      <c r="AB13501" s="230">
        <v>35384.83</v>
      </c>
      <c r="AD13501" s="209" t="s">
        <v>27399</v>
      </c>
      <c r="AE13501" s="210">
        <v>897.79</v>
      </c>
      <c r="AF13501" s="93"/>
      <c r="AG13501" s="93"/>
      <c r="AH13501" s="93"/>
    </row>
    <row r="13502" spans="21:34" x14ac:dyDescent="0.3">
      <c r="U13502" s="311" t="s">
        <v>26931</v>
      </c>
      <c r="V13502" s="312">
        <v>1503562.28</v>
      </c>
      <c r="X13502" s="267" t="s">
        <v>50440</v>
      </c>
      <c r="Y13502" s="268">
        <v>2349.8000000000002</v>
      </c>
      <c r="AA13502" s="229" t="s">
        <v>48274</v>
      </c>
      <c r="AB13502" s="230">
        <v>46000</v>
      </c>
      <c r="AD13502" s="209" t="s">
        <v>27400</v>
      </c>
      <c r="AE13502" s="210">
        <v>36027.339999999997</v>
      </c>
      <c r="AF13502" s="93"/>
      <c r="AG13502" s="93"/>
      <c r="AH13502" s="93"/>
    </row>
    <row r="13503" spans="21:34" x14ac:dyDescent="0.3">
      <c r="U13503" s="311" t="s">
        <v>14176</v>
      </c>
      <c r="V13503" s="312">
        <v>678.72</v>
      </c>
      <c r="X13503" s="267" t="s">
        <v>63395</v>
      </c>
      <c r="Y13503" s="268">
        <v>-2.17</v>
      </c>
      <c r="AA13503" s="229" t="s">
        <v>48275</v>
      </c>
      <c r="AB13503" s="230">
        <v>36870.68</v>
      </c>
      <c r="AD13503" s="209" t="s">
        <v>27401</v>
      </c>
      <c r="AE13503" s="210">
        <v>70316.42</v>
      </c>
      <c r="AF13503" s="93"/>
      <c r="AG13503" s="93"/>
      <c r="AH13503" s="93"/>
    </row>
    <row r="13504" spans="21:34" x14ac:dyDescent="0.3">
      <c r="U13504" s="311" t="s">
        <v>26932</v>
      </c>
      <c r="V13504" s="312">
        <v>2386357.16</v>
      </c>
      <c r="X13504" s="267" t="s">
        <v>55443</v>
      </c>
      <c r="Y13504" s="268">
        <v>7470</v>
      </c>
      <c r="AA13504" s="229" t="s">
        <v>48276</v>
      </c>
      <c r="AB13504" s="230">
        <v>2093.35</v>
      </c>
      <c r="AD13504" s="209" t="s">
        <v>27402</v>
      </c>
      <c r="AE13504" s="210">
        <v>827466.49</v>
      </c>
      <c r="AF13504" s="93"/>
      <c r="AG13504" s="93"/>
      <c r="AH13504" s="93"/>
    </row>
    <row r="13505" spans="21:34" x14ac:dyDescent="0.3">
      <c r="U13505" s="311" t="s">
        <v>40891</v>
      </c>
      <c r="V13505" s="312">
        <v>3443659.74</v>
      </c>
      <c r="X13505" s="267" t="s">
        <v>55444</v>
      </c>
      <c r="Y13505" s="268">
        <v>571.46</v>
      </c>
      <c r="AA13505" s="229" t="s">
        <v>49169</v>
      </c>
      <c r="AB13505" s="230">
        <v>9307.11</v>
      </c>
      <c r="AD13505" s="209" t="s">
        <v>27403</v>
      </c>
      <c r="AE13505" s="210">
        <v>48852.57</v>
      </c>
      <c r="AF13505" s="93"/>
      <c r="AG13505" s="93"/>
      <c r="AH13505" s="93"/>
    </row>
    <row r="13506" spans="21:34" x14ac:dyDescent="0.3">
      <c r="U13506" s="311" t="s">
        <v>60021</v>
      </c>
      <c r="V13506" s="312">
        <v>67515.210000000006</v>
      </c>
      <c r="X13506" s="267" t="s">
        <v>62254</v>
      </c>
      <c r="Y13506" s="268">
        <v>49.39</v>
      </c>
      <c r="AA13506" s="229" t="s">
        <v>49170</v>
      </c>
      <c r="AB13506" s="230">
        <v>591.5</v>
      </c>
      <c r="AD13506" s="209" t="s">
        <v>27404</v>
      </c>
      <c r="AE13506" s="210">
        <v>122813.94</v>
      </c>
      <c r="AF13506" s="93"/>
      <c r="AG13506" s="93"/>
      <c r="AH13506" s="93"/>
    </row>
    <row r="13507" spans="21:34" x14ac:dyDescent="0.3">
      <c r="U13507" s="311" t="s">
        <v>46162</v>
      </c>
      <c r="V13507" s="312">
        <v>5164.8999999999996</v>
      </c>
      <c r="X13507" s="267" t="s">
        <v>53864</v>
      </c>
      <c r="Y13507" s="268">
        <v>1081.8</v>
      </c>
      <c r="AA13507" s="229" t="s">
        <v>53809</v>
      </c>
      <c r="AB13507" s="230">
        <v>72000</v>
      </c>
      <c r="AD13507" s="209" t="s">
        <v>27405</v>
      </c>
      <c r="AE13507" s="210">
        <v>55535.18</v>
      </c>
      <c r="AF13507" s="93"/>
      <c r="AG13507" s="93"/>
      <c r="AH13507" s="93"/>
    </row>
    <row r="13508" spans="21:34" x14ac:dyDescent="0.3">
      <c r="U13508" s="311" t="s">
        <v>69649</v>
      </c>
      <c r="V13508" s="312">
        <v>16236.46</v>
      </c>
      <c r="X13508" s="267" t="s">
        <v>50441</v>
      </c>
      <c r="Y13508" s="268">
        <v>268.99</v>
      </c>
      <c r="AA13508" s="229" t="s">
        <v>45624</v>
      </c>
      <c r="AB13508" s="230">
        <v>416180</v>
      </c>
      <c r="AD13508" s="209" t="s">
        <v>27406</v>
      </c>
      <c r="AE13508" s="210">
        <v>83237.5</v>
      </c>
      <c r="AF13508" s="93"/>
      <c r="AG13508" s="93"/>
      <c r="AH13508" s="93"/>
    </row>
    <row r="13509" spans="21:34" x14ac:dyDescent="0.3">
      <c r="U13509" s="311" t="s">
        <v>69650</v>
      </c>
      <c r="V13509" s="312">
        <v>4948.42</v>
      </c>
      <c r="X13509" s="267" t="s">
        <v>35733</v>
      </c>
      <c r="Y13509" s="268">
        <v>287600</v>
      </c>
      <c r="AA13509" s="229" t="s">
        <v>45625</v>
      </c>
      <c r="AB13509" s="230">
        <v>31684.67</v>
      </c>
      <c r="AD13509" s="209" t="s">
        <v>27407</v>
      </c>
      <c r="AE13509" s="210">
        <v>11863.03</v>
      </c>
      <c r="AF13509" s="93"/>
      <c r="AG13509" s="93"/>
      <c r="AH13509" s="93"/>
    </row>
    <row r="13510" spans="21:34" x14ac:dyDescent="0.3">
      <c r="U13510" s="311" t="s">
        <v>34094</v>
      </c>
      <c r="V13510" s="312">
        <v>345366.25</v>
      </c>
      <c r="X13510" s="267" t="s">
        <v>28302</v>
      </c>
      <c r="Y13510" s="268">
        <v>44584.65</v>
      </c>
      <c r="AA13510" s="229" t="s">
        <v>27951</v>
      </c>
      <c r="AB13510" s="230">
        <v>459</v>
      </c>
      <c r="AD13510" s="209" t="s">
        <v>27408</v>
      </c>
      <c r="AE13510" s="210">
        <v>15409.91</v>
      </c>
      <c r="AF13510" s="93"/>
      <c r="AG13510" s="93"/>
      <c r="AH13510" s="93"/>
    </row>
    <row r="13511" spans="21:34" x14ac:dyDescent="0.3">
      <c r="U13511" s="311" t="s">
        <v>27060</v>
      </c>
      <c r="V13511" s="312">
        <v>348425.9</v>
      </c>
      <c r="X13511" s="267" t="s">
        <v>35734</v>
      </c>
      <c r="Y13511" s="268">
        <v>142464.59</v>
      </c>
      <c r="AA13511" s="229" t="s">
        <v>27957</v>
      </c>
      <c r="AB13511" s="230">
        <v>117</v>
      </c>
      <c r="AD13511" s="209" t="s">
        <v>27409</v>
      </c>
      <c r="AE13511" s="210">
        <v>67890.149999999994</v>
      </c>
      <c r="AF13511" s="93"/>
      <c r="AG13511" s="93"/>
      <c r="AH13511" s="93"/>
    </row>
    <row r="13512" spans="21:34" x14ac:dyDescent="0.3">
      <c r="U13512" s="311" t="s">
        <v>27061</v>
      </c>
      <c r="V13512" s="312">
        <v>304663.15999999997</v>
      </c>
      <c r="X13512" s="267" t="s">
        <v>35735</v>
      </c>
      <c r="Y13512" s="268">
        <v>112551.63</v>
      </c>
      <c r="AA13512" s="229" t="s">
        <v>50427</v>
      </c>
      <c r="AB13512" s="230">
        <v>8540</v>
      </c>
      <c r="AD13512" s="209" t="s">
        <v>27410</v>
      </c>
      <c r="AE13512" s="210">
        <v>609204.26</v>
      </c>
      <c r="AF13512" s="93"/>
      <c r="AG13512" s="93"/>
      <c r="AH13512" s="93"/>
    </row>
    <row r="13513" spans="21:34" x14ac:dyDescent="0.3">
      <c r="U13513" s="311" t="s">
        <v>27063</v>
      </c>
      <c r="V13513" s="312">
        <v>44275.78</v>
      </c>
      <c r="X13513" s="267" t="s">
        <v>35736</v>
      </c>
      <c r="Y13513" s="268">
        <v>53900</v>
      </c>
      <c r="AA13513" s="229" t="s">
        <v>45626</v>
      </c>
      <c r="AB13513" s="230">
        <v>274680</v>
      </c>
      <c r="AD13513" s="209" t="s">
        <v>27411</v>
      </c>
      <c r="AE13513" s="210">
        <v>1182.06</v>
      </c>
      <c r="AF13513" s="93"/>
      <c r="AG13513" s="93"/>
      <c r="AH13513" s="93"/>
    </row>
    <row r="13514" spans="21:34" x14ac:dyDescent="0.3">
      <c r="U13514" s="311" t="s">
        <v>27065</v>
      </c>
      <c r="V13514" s="312">
        <v>377647.42</v>
      </c>
      <c r="X13514" s="267" t="s">
        <v>39527</v>
      </c>
      <c r="Y13514" s="268">
        <v>5109.5600000000004</v>
      </c>
      <c r="AA13514" s="229" t="s">
        <v>45627</v>
      </c>
      <c r="AB13514" s="230">
        <v>21013.03</v>
      </c>
      <c r="AD13514" s="209" t="s">
        <v>27412</v>
      </c>
      <c r="AE13514" s="210">
        <v>12961.27</v>
      </c>
      <c r="AF13514" s="93"/>
      <c r="AG13514" s="93"/>
      <c r="AH13514" s="93"/>
    </row>
    <row r="13515" spans="21:34" x14ac:dyDescent="0.3">
      <c r="U13515" s="311" t="s">
        <v>27067</v>
      </c>
      <c r="V13515" s="312">
        <v>1836.98</v>
      </c>
      <c r="X13515" s="267" t="s">
        <v>45652</v>
      </c>
      <c r="Y13515" s="268">
        <v>348875.01</v>
      </c>
      <c r="AA13515" s="229" t="s">
        <v>45628</v>
      </c>
      <c r="AB13515" s="230">
        <v>810</v>
      </c>
      <c r="AD13515" s="209" t="s">
        <v>27413</v>
      </c>
      <c r="AE13515" s="210">
        <v>149392.82</v>
      </c>
      <c r="AF13515" s="93"/>
      <c r="AG13515" s="93"/>
      <c r="AH13515" s="93"/>
    </row>
    <row r="13516" spans="21:34" x14ac:dyDescent="0.3">
      <c r="U13516" s="311" t="s">
        <v>27068</v>
      </c>
      <c r="V13516" s="312">
        <v>34400.129999999997</v>
      </c>
      <c r="X13516" s="267" t="s">
        <v>64951</v>
      </c>
      <c r="Y13516" s="268">
        <v>1832.4</v>
      </c>
      <c r="AA13516" s="229" t="s">
        <v>27972</v>
      </c>
      <c r="AB13516" s="230">
        <v>30953</v>
      </c>
      <c r="AD13516" s="209" t="s">
        <v>27414</v>
      </c>
      <c r="AE13516" s="210">
        <v>43214.19</v>
      </c>
      <c r="AF13516" s="93"/>
      <c r="AG13516" s="93"/>
      <c r="AH13516" s="93"/>
    </row>
    <row r="13517" spans="21:34" x14ac:dyDescent="0.3">
      <c r="U13517" s="311" t="s">
        <v>40892</v>
      </c>
      <c r="V13517" s="312">
        <v>46592.1</v>
      </c>
      <c r="X13517" s="267" t="s">
        <v>28303</v>
      </c>
      <c r="Y13517" s="268">
        <v>74657.41</v>
      </c>
      <c r="AA13517" s="229" t="s">
        <v>27975</v>
      </c>
      <c r="AB13517" s="230">
        <v>2362.38</v>
      </c>
      <c r="AD13517" s="209" t="s">
        <v>27415</v>
      </c>
      <c r="AE13517" s="210">
        <v>5393.6</v>
      </c>
      <c r="AF13517" s="93"/>
      <c r="AG13517" s="93"/>
      <c r="AH13517" s="93"/>
    </row>
    <row r="13518" spans="21:34" x14ac:dyDescent="0.3">
      <c r="U13518" s="311" t="s">
        <v>27071</v>
      </c>
      <c r="V13518" s="312">
        <v>1423.67</v>
      </c>
      <c r="X13518" s="267" t="s">
        <v>35737</v>
      </c>
      <c r="Y13518" s="268">
        <v>148084.89000000001</v>
      </c>
      <c r="AA13518" s="229" t="s">
        <v>27976</v>
      </c>
      <c r="AB13518" s="230">
        <v>7189.03</v>
      </c>
      <c r="AD13518" s="209" t="s">
        <v>27416</v>
      </c>
      <c r="AE13518" s="210">
        <v>101332.4</v>
      </c>
      <c r="AF13518" s="93"/>
      <c r="AG13518" s="93"/>
      <c r="AH13518" s="93"/>
    </row>
    <row r="13519" spans="21:34" x14ac:dyDescent="0.3">
      <c r="U13519" s="311" t="s">
        <v>47592</v>
      </c>
      <c r="V13519" s="312">
        <v>356008.9</v>
      </c>
      <c r="X13519" s="267" t="s">
        <v>35738</v>
      </c>
      <c r="Y13519" s="268">
        <v>92098.84</v>
      </c>
      <c r="AA13519" s="229" t="s">
        <v>27977</v>
      </c>
      <c r="AB13519" s="230">
        <v>6767.12</v>
      </c>
      <c r="AD13519" s="209" t="s">
        <v>27417</v>
      </c>
      <c r="AE13519" s="210">
        <v>2409.9699999999998</v>
      </c>
      <c r="AF13519" s="93"/>
      <c r="AG13519" s="93"/>
      <c r="AH13519" s="93"/>
    </row>
    <row r="13520" spans="21:34" x14ac:dyDescent="0.3">
      <c r="U13520" s="311" t="s">
        <v>27077</v>
      </c>
      <c r="V13520" s="312">
        <v>32725.94</v>
      </c>
      <c r="X13520" s="267" t="s">
        <v>62255</v>
      </c>
      <c r="Y13520" s="268">
        <v>7570.21</v>
      </c>
      <c r="AA13520" s="229" t="s">
        <v>27979</v>
      </c>
      <c r="AB13520" s="230">
        <v>10855.02</v>
      </c>
      <c r="AD13520" s="209" t="s">
        <v>27418</v>
      </c>
      <c r="AE13520" s="210">
        <v>1624.74</v>
      </c>
      <c r="AF13520" s="93"/>
      <c r="AG13520" s="93"/>
      <c r="AH13520" s="93"/>
    </row>
    <row r="13521" spans="21:34" x14ac:dyDescent="0.3">
      <c r="U13521" s="311" t="s">
        <v>60949</v>
      </c>
      <c r="V13521" s="312">
        <v>15197.78</v>
      </c>
      <c r="X13521" s="267" t="s">
        <v>59870</v>
      </c>
      <c r="Y13521" s="268">
        <v>2194.88</v>
      </c>
      <c r="AA13521" s="229" t="s">
        <v>42949</v>
      </c>
      <c r="AB13521" s="230">
        <v>8175.32</v>
      </c>
      <c r="AD13521" s="209" t="s">
        <v>27419</v>
      </c>
      <c r="AE13521" s="210">
        <v>8412.01</v>
      </c>
      <c r="AF13521" s="93"/>
      <c r="AG13521" s="93"/>
      <c r="AH13521" s="93"/>
    </row>
    <row r="13522" spans="21:34" x14ac:dyDescent="0.3">
      <c r="U13522" s="311" t="s">
        <v>27078</v>
      </c>
      <c r="V13522" s="312">
        <v>490.52</v>
      </c>
      <c r="X13522" s="267" t="s">
        <v>34191</v>
      </c>
      <c r="Y13522" s="268">
        <v>1312.5</v>
      </c>
      <c r="AA13522" s="229" t="s">
        <v>49171</v>
      </c>
      <c r="AB13522" s="230">
        <v>4951</v>
      </c>
      <c r="AD13522" s="209" t="s">
        <v>27420</v>
      </c>
      <c r="AE13522" s="210">
        <v>3480.82</v>
      </c>
      <c r="AF13522" s="93"/>
      <c r="AG13522" s="93"/>
      <c r="AH13522" s="93"/>
    </row>
    <row r="13523" spans="21:34" x14ac:dyDescent="0.3">
      <c r="U13523" s="311" t="s">
        <v>14183</v>
      </c>
      <c r="V13523" s="312">
        <v>124063.62</v>
      </c>
      <c r="X13523" s="267" t="s">
        <v>28304</v>
      </c>
      <c r="Y13523" s="268">
        <v>193676.05</v>
      </c>
      <c r="AA13523" s="229" t="s">
        <v>49172</v>
      </c>
      <c r="AB13523" s="230">
        <v>46446.76</v>
      </c>
      <c r="AD13523" s="209" t="s">
        <v>27421</v>
      </c>
      <c r="AE13523" s="210">
        <v>168638.78</v>
      </c>
      <c r="AF13523" s="93"/>
      <c r="AG13523" s="93"/>
      <c r="AH13523" s="93"/>
    </row>
    <row r="13524" spans="21:34" x14ac:dyDescent="0.3">
      <c r="U13524" s="311" t="s">
        <v>14184</v>
      </c>
      <c r="V13524" s="312">
        <v>317855.53999999998</v>
      </c>
      <c r="X13524" s="267" t="s">
        <v>34192</v>
      </c>
      <c r="Y13524" s="268">
        <v>195401.97</v>
      </c>
      <c r="AA13524" s="229" t="s">
        <v>49173</v>
      </c>
      <c r="AB13524" s="230">
        <v>3531.03</v>
      </c>
      <c r="AD13524" s="209" t="s">
        <v>27422</v>
      </c>
      <c r="AE13524" s="210">
        <v>470297.43</v>
      </c>
      <c r="AF13524" s="93"/>
      <c r="AG13524" s="93"/>
      <c r="AH13524" s="93"/>
    </row>
    <row r="13525" spans="21:34" x14ac:dyDescent="0.3">
      <c r="U13525" s="311" t="s">
        <v>27080</v>
      </c>
      <c r="V13525" s="312">
        <v>132885.32</v>
      </c>
      <c r="X13525" s="267" t="s">
        <v>28306</v>
      </c>
      <c r="Y13525" s="268">
        <v>6900</v>
      </c>
      <c r="AA13525" s="229" t="s">
        <v>49174</v>
      </c>
      <c r="AB13525" s="230">
        <v>10681.25</v>
      </c>
      <c r="AD13525" s="209" t="s">
        <v>27423</v>
      </c>
      <c r="AE13525" s="210">
        <v>98404.14</v>
      </c>
      <c r="AF13525" s="93"/>
      <c r="AG13525" s="93"/>
      <c r="AH13525" s="93"/>
    </row>
    <row r="13526" spans="21:34" x14ac:dyDescent="0.3">
      <c r="U13526" s="311" t="s">
        <v>27081</v>
      </c>
      <c r="V13526" s="312">
        <v>463314</v>
      </c>
      <c r="X13526" s="267" t="s">
        <v>35739</v>
      </c>
      <c r="Y13526" s="268">
        <v>2507.56</v>
      </c>
      <c r="AA13526" s="229" t="s">
        <v>49175</v>
      </c>
      <c r="AB13526" s="230">
        <v>1295.72</v>
      </c>
      <c r="AD13526" s="209" t="s">
        <v>27424</v>
      </c>
      <c r="AE13526" s="210">
        <v>129540.88</v>
      </c>
      <c r="AF13526" s="93"/>
      <c r="AG13526" s="93"/>
      <c r="AH13526" s="93"/>
    </row>
    <row r="13527" spans="21:34" x14ac:dyDescent="0.3">
      <c r="U13527" s="311" t="s">
        <v>27082</v>
      </c>
      <c r="V13527" s="312">
        <v>12288.12</v>
      </c>
      <c r="X13527" s="267" t="s">
        <v>63396</v>
      </c>
      <c r="Y13527" s="268">
        <v>-14848.8</v>
      </c>
      <c r="AA13527" s="229" t="s">
        <v>53810</v>
      </c>
      <c r="AB13527" s="230">
        <v>1146.5</v>
      </c>
      <c r="AD13527" s="209" t="s">
        <v>27425</v>
      </c>
      <c r="AE13527" s="210">
        <v>126822.56</v>
      </c>
      <c r="AF13527" s="93"/>
      <c r="AG13527" s="93"/>
      <c r="AH13527" s="93"/>
    </row>
    <row r="13528" spans="21:34" x14ac:dyDescent="0.3">
      <c r="U13528" s="311" t="s">
        <v>69651</v>
      </c>
      <c r="V13528" s="312">
        <v>40030.800000000003</v>
      </c>
      <c r="X13528" s="267" t="s">
        <v>59871</v>
      </c>
      <c r="Y13528" s="268">
        <v>34019.72</v>
      </c>
      <c r="AA13528" s="229" t="s">
        <v>53811</v>
      </c>
      <c r="AB13528" s="230">
        <v>5449.74</v>
      </c>
      <c r="AD13528" s="209" t="s">
        <v>27426</v>
      </c>
      <c r="AE13528" s="210">
        <v>23425.919999999998</v>
      </c>
      <c r="AF13528" s="93"/>
      <c r="AG13528" s="93"/>
      <c r="AH13528" s="93"/>
    </row>
    <row r="13529" spans="21:34" x14ac:dyDescent="0.3">
      <c r="U13529" s="311" t="s">
        <v>58093</v>
      </c>
      <c r="V13529" s="312">
        <v>7564321.8099999996</v>
      </c>
      <c r="X13529" s="267" t="s">
        <v>59872</v>
      </c>
      <c r="Y13529" s="268">
        <v>2479.69</v>
      </c>
      <c r="AA13529" s="229" t="s">
        <v>53812</v>
      </c>
      <c r="AB13529" s="230">
        <v>422.44</v>
      </c>
      <c r="AD13529" s="209" t="s">
        <v>27427</v>
      </c>
      <c r="AE13529" s="210">
        <v>897.79</v>
      </c>
      <c r="AF13529" s="93"/>
      <c r="AG13529" s="93"/>
      <c r="AH13529" s="93"/>
    </row>
    <row r="13530" spans="21:34" x14ac:dyDescent="0.3">
      <c r="U13530" s="311" t="s">
        <v>27085</v>
      </c>
      <c r="V13530" s="312">
        <v>10553.18</v>
      </c>
      <c r="X13530" s="267" t="s">
        <v>59873</v>
      </c>
      <c r="Y13530" s="268">
        <v>8334.83</v>
      </c>
      <c r="AA13530" s="229" t="s">
        <v>50428</v>
      </c>
      <c r="AB13530" s="230">
        <v>40672</v>
      </c>
      <c r="AD13530" s="209" t="s">
        <v>27428</v>
      </c>
      <c r="AE13530" s="210">
        <v>421152.96</v>
      </c>
      <c r="AF13530" s="93"/>
      <c r="AG13530" s="93"/>
      <c r="AH13530" s="93"/>
    </row>
    <row r="13531" spans="21:34" x14ac:dyDescent="0.3">
      <c r="U13531" s="311" t="s">
        <v>62393</v>
      </c>
      <c r="V13531" s="312">
        <v>16829.939999999999</v>
      </c>
      <c r="X13531" s="267" t="s">
        <v>59874</v>
      </c>
      <c r="Y13531" s="268">
        <v>5167.45</v>
      </c>
      <c r="AA13531" s="229" t="s">
        <v>45629</v>
      </c>
      <c r="AB13531" s="230">
        <v>3567</v>
      </c>
      <c r="AD13531" s="209" t="s">
        <v>27429</v>
      </c>
      <c r="AE13531" s="210">
        <v>52416.37</v>
      </c>
      <c r="AF13531" s="93"/>
      <c r="AG13531" s="93"/>
      <c r="AH13531" s="93"/>
    </row>
    <row r="13532" spans="21:34" x14ac:dyDescent="0.3">
      <c r="U13532" s="311" t="s">
        <v>27087</v>
      </c>
      <c r="V13532" s="312">
        <v>2460920.38</v>
      </c>
      <c r="X13532" s="267" t="s">
        <v>64952</v>
      </c>
      <c r="Y13532" s="268">
        <v>224.92</v>
      </c>
      <c r="AA13532" s="229" t="s">
        <v>35697</v>
      </c>
      <c r="AB13532" s="230">
        <v>51874.1</v>
      </c>
      <c r="AD13532" s="209" t="s">
        <v>27430</v>
      </c>
      <c r="AE13532" s="210">
        <v>41888.449999999997</v>
      </c>
      <c r="AF13532" s="93"/>
      <c r="AG13532" s="93"/>
      <c r="AH13532" s="93"/>
    </row>
    <row r="13533" spans="21:34" x14ac:dyDescent="0.3">
      <c r="U13533" s="311" t="s">
        <v>27088</v>
      </c>
      <c r="V13533" s="312">
        <v>377862.92</v>
      </c>
      <c r="X13533" s="267" t="s">
        <v>60755</v>
      </c>
      <c r="Y13533" s="268">
        <v>5827.19</v>
      </c>
      <c r="AA13533" s="229" t="s">
        <v>35698</v>
      </c>
      <c r="AB13533" s="230">
        <v>94718.32</v>
      </c>
      <c r="AD13533" s="209" t="s">
        <v>14202</v>
      </c>
      <c r="AE13533" s="210">
        <v>2068028.88</v>
      </c>
      <c r="AF13533" s="93"/>
      <c r="AG13533" s="93"/>
      <c r="AH13533" s="93"/>
    </row>
    <row r="13534" spans="21:34" x14ac:dyDescent="0.3">
      <c r="U13534" s="311" t="s">
        <v>27089</v>
      </c>
      <c r="V13534" s="312">
        <v>1153950.83</v>
      </c>
      <c r="X13534" s="267" t="s">
        <v>63397</v>
      </c>
      <c r="Y13534" s="268">
        <v>28544.69</v>
      </c>
      <c r="AA13534" s="229" t="s">
        <v>35699</v>
      </c>
      <c r="AB13534" s="230">
        <v>19123.39</v>
      </c>
      <c r="AD13534" s="209" t="s">
        <v>27431</v>
      </c>
      <c r="AE13534" s="210">
        <v>-620.54999999999995</v>
      </c>
      <c r="AF13534" s="93"/>
      <c r="AG13534" s="93"/>
      <c r="AH13534" s="93"/>
    </row>
    <row r="13535" spans="21:34" x14ac:dyDescent="0.3">
      <c r="U13535" s="311" t="s">
        <v>27090</v>
      </c>
      <c r="V13535" s="312">
        <v>1425000</v>
      </c>
      <c r="X13535" s="267" t="s">
        <v>50443</v>
      </c>
      <c r="Y13535" s="268">
        <v>1795.65</v>
      </c>
      <c r="AA13535" s="229" t="s">
        <v>45630</v>
      </c>
      <c r="AB13535" s="230">
        <v>1500</v>
      </c>
      <c r="AD13535" s="209" t="s">
        <v>27432</v>
      </c>
      <c r="AE13535" s="210">
        <v>8703.44</v>
      </c>
      <c r="AF13535" s="93"/>
      <c r="AG13535" s="93"/>
      <c r="AH13535" s="93"/>
    </row>
    <row r="13536" spans="21:34" x14ac:dyDescent="0.3">
      <c r="U13536" s="311" t="s">
        <v>27091</v>
      </c>
      <c r="V13536" s="312">
        <v>365.72</v>
      </c>
      <c r="X13536" s="267" t="s">
        <v>63398</v>
      </c>
      <c r="Y13536" s="268">
        <v>6405.45</v>
      </c>
      <c r="AA13536" s="229" t="s">
        <v>35700</v>
      </c>
      <c r="AB13536" s="230">
        <v>15000.04</v>
      </c>
      <c r="AD13536" s="209" t="s">
        <v>27433</v>
      </c>
      <c r="AE13536" s="210">
        <v>25910</v>
      </c>
      <c r="AF13536" s="93"/>
      <c r="AG13536" s="93"/>
      <c r="AH13536" s="93"/>
    </row>
    <row r="13537" spans="21:34" x14ac:dyDescent="0.3">
      <c r="U13537" s="311" t="s">
        <v>27092</v>
      </c>
      <c r="V13537" s="312">
        <v>17049.87</v>
      </c>
      <c r="X13537" s="267" t="s">
        <v>63399</v>
      </c>
      <c r="Y13537" s="268">
        <v>3423.98</v>
      </c>
      <c r="AA13537" s="229" t="s">
        <v>35701</v>
      </c>
      <c r="AB13537" s="230">
        <v>47454.92</v>
      </c>
      <c r="AD13537" s="209" t="s">
        <v>27434</v>
      </c>
      <c r="AE13537" s="210">
        <v>783.3</v>
      </c>
      <c r="AF13537" s="93"/>
      <c r="AG13537" s="93"/>
      <c r="AH13537" s="93"/>
    </row>
    <row r="13538" spans="21:34" x14ac:dyDescent="0.3">
      <c r="U13538" s="311" t="s">
        <v>63524</v>
      </c>
      <c r="V13538" s="312">
        <v>3843832.78</v>
      </c>
      <c r="X13538" s="267" t="s">
        <v>64953</v>
      </c>
      <c r="Y13538" s="268">
        <v>199.01</v>
      </c>
      <c r="AA13538" s="229" t="s">
        <v>35702</v>
      </c>
      <c r="AB13538" s="230">
        <v>23106.97</v>
      </c>
      <c r="AD13538" s="209" t="s">
        <v>27435</v>
      </c>
      <c r="AE13538" s="210">
        <v>3597.62</v>
      </c>
      <c r="AF13538" s="93"/>
      <c r="AG13538" s="93"/>
      <c r="AH13538" s="93"/>
    </row>
    <row r="13539" spans="21:34" x14ac:dyDescent="0.3">
      <c r="U13539" s="311" t="s">
        <v>69652</v>
      </c>
      <c r="V13539" s="312">
        <v>43000.02</v>
      </c>
      <c r="X13539" s="267" t="s">
        <v>59875</v>
      </c>
      <c r="Y13539" s="268">
        <v>0.15</v>
      </c>
      <c r="AA13539" s="229" t="s">
        <v>36725</v>
      </c>
      <c r="AB13539" s="230">
        <v>34560.26</v>
      </c>
      <c r="AD13539" s="209" t="s">
        <v>27436</v>
      </c>
      <c r="AE13539" s="210">
        <v>30507.05</v>
      </c>
      <c r="AF13539" s="93"/>
      <c r="AG13539" s="93"/>
      <c r="AH13539" s="93"/>
    </row>
    <row r="13540" spans="21:34" x14ac:dyDescent="0.3">
      <c r="U13540" s="311" t="s">
        <v>58094</v>
      </c>
      <c r="V13540" s="312">
        <v>105948.4</v>
      </c>
      <c r="X13540" s="267" t="s">
        <v>53865</v>
      </c>
      <c r="Y13540" s="268">
        <v>4767.95</v>
      </c>
      <c r="AA13540" s="229" t="s">
        <v>34166</v>
      </c>
      <c r="AB13540" s="230">
        <v>93509.74</v>
      </c>
      <c r="AD13540" s="209" t="s">
        <v>27437</v>
      </c>
      <c r="AE13540" s="210">
        <v>2046.48</v>
      </c>
      <c r="AF13540" s="93"/>
      <c r="AG13540" s="93"/>
      <c r="AH13540" s="93"/>
    </row>
    <row r="13541" spans="21:34" x14ac:dyDescent="0.3">
      <c r="U13541" s="311" t="s">
        <v>60951</v>
      </c>
      <c r="V13541" s="312">
        <v>27125.279999999999</v>
      </c>
      <c r="X13541" s="267" t="s">
        <v>48288</v>
      </c>
      <c r="Y13541" s="268">
        <v>546.83000000000004</v>
      </c>
      <c r="AA13541" s="229" t="s">
        <v>35703</v>
      </c>
      <c r="AB13541" s="230">
        <v>23767.32</v>
      </c>
      <c r="AD13541" s="209" t="s">
        <v>27438</v>
      </c>
      <c r="AE13541" s="210">
        <v>753.8</v>
      </c>
      <c r="AF13541" s="93"/>
      <c r="AG13541" s="93"/>
      <c r="AH13541" s="93"/>
    </row>
    <row r="13542" spans="21:34" x14ac:dyDescent="0.3">
      <c r="U13542" s="311" t="s">
        <v>46166</v>
      </c>
      <c r="V13542" s="312">
        <v>13267.97</v>
      </c>
      <c r="X13542" s="267" t="s">
        <v>63400</v>
      </c>
      <c r="Y13542" s="268">
        <v>-1.52</v>
      </c>
      <c r="AA13542" s="229" t="s">
        <v>50429</v>
      </c>
      <c r="AB13542" s="230">
        <v>5917.94</v>
      </c>
      <c r="AD13542" s="209" t="s">
        <v>27439</v>
      </c>
      <c r="AE13542" s="210">
        <v>3983</v>
      </c>
      <c r="AF13542" s="93"/>
      <c r="AG13542" s="93"/>
      <c r="AH13542" s="93"/>
    </row>
    <row r="13543" spans="21:34" x14ac:dyDescent="0.3">
      <c r="U13543" s="311" t="s">
        <v>58095</v>
      </c>
      <c r="V13543" s="312">
        <v>2602.61</v>
      </c>
      <c r="X13543" s="267" t="s">
        <v>58692</v>
      </c>
      <c r="Y13543" s="268">
        <v>116627.9</v>
      </c>
      <c r="AA13543" s="229" t="s">
        <v>50430</v>
      </c>
      <c r="AB13543" s="230">
        <v>455.1</v>
      </c>
      <c r="AD13543" s="209" t="s">
        <v>27440</v>
      </c>
      <c r="AE13543" s="210">
        <v>3127.83</v>
      </c>
      <c r="AF13543" s="93"/>
      <c r="AG13543" s="93"/>
      <c r="AH13543" s="93"/>
    </row>
    <row r="13544" spans="21:34" x14ac:dyDescent="0.3">
      <c r="U13544" s="311" t="s">
        <v>58096</v>
      </c>
      <c r="V13544" s="312">
        <v>3416.08</v>
      </c>
      <c r="X13544" s="267" t="s">
        <v>62256</v>
      </c>
      <c r="Y13544" s="268">
        <v>294.93</v>
      </c>
      <c r="AA13544" s="229" t="s">
        <v>50431</v>
      </c>
      <c r="AB13544" s="230">
        <v>1433.96</v>
      </c>
      <c r="AD13544" s="209" t="s">
        <v>27441</v>
      </c>
      <c r="AE13544" s="210">
        <v>8701.1</v>
      </c>
      <c r="AF13544" s="93"/>
      <c r="AG13544" s="93"/>
      <c r="AH13544" s="93"/>
    </row>
    <row r="13545" spans="21:34" x14ac:dyDescent="0.3">
      <c r="U13545" s="311" t="s">
        <v>58097</v>
      </c>
      <c r="V13545" s="312">
        <v>1165.43</v>
      </c>
      <c r="X13545" s="267" t="s">
        <v>58693</v>
      </c>
      <c r="Y13545" s="268">
        <v>8529.68</v>
      </c>
      <c r="AA13545" s="229" t="s">
        <v>53813</v>
      </c>
      <c r="AB13545" s="230">
        <v>4077.67</v>
      </c>
      <c r="AD13545" s="209" t="s">
        <v>27442</v>
      </c>
      <c r="AE13545" s="210">
        <v>4050</v>
      </c>
      <c r="AF13545" s="93"/>
      <c r="AG13545" s="93"/>
      <c r="AH13545" s="93"/>
    </row>
    <row r="13546" spans="21:34" x14ac:dyDescent="0.3">
      <c r="U13546" s="311" t="s">
        <v>27223</v>
      </c>
      <c r="V13546" s="312">
        <v>861847.51</v>
      </c>
      <c r="X13546" s="267" t="s">
        <v>58694</v>
      </c>
      <c r="Y13546" s="268">
        <v>28614.25</v>
      </c>
      <c r="AA13546" s="229" t="s">
        <v>53814</v>
      </c>
      <c r="AB13546" s="230">
        <v>1104.8</v>
      </c>
      <c r="AD13546" s="209" t="s">
        <v>27443</v>
      </c>
      <c r="AE13546" s="210">
        <v>382.58</v>
      </c>
      <c r="AF13546" s="93"/>
      <c r="AG13546" s="93"/>
      <c r="AH13546" s="93"/>
    </row>
    <row r="13547" spans="21:34" x14ac:dyDescent="0.3">
      <c r="U13547" s="311" t="s">
        <v>36688</v>
      </c>
      <c r="V13547" s="312">
        <v>2242.59</v>
      </c>
      <c r="X13547" s="267" t="s">
        <v>58695</v>
      </c>
      <c r="Y13547" s="268">
        <v>12202.4</v>
      </c>
      <c r="AA13547" s="229" t="s">
        <v>53815</v>
      </c>
      <c r="AB13547" s="230">
        <v>309.97000000000003</v>
      </c>
      <c r="AD13547" s="209" t="s">
        <v>27444</v>
      </c>
      <c r="AE13547" s="210">
        <v>220</v>
      </c>
      <c r="AF13547" s="93"/>
      <c r="AG13547" s="93"/>
      <c r="AH13547" s="93"/>
    </row>
    <row r="13548" spans="21:34" x14ac:dyDescent="0.3">
      <c r="U13548" s="311" t="s">
        <v>27225</v>
      </c>
      <c r="V13548" s="312">
        <v>759215.92</v>
      </c>
      <c r="X13548" s="267" t="s">
        <v>62257</v>
      </c>
      <c r="Y13548" s="268">
        <v>773.03</v>
      </c>
      <c r="AA13548" s="229" t="s">
        <v>53816</v>
      </c>
      <c r="AB13548" s="230">
        <v>158.99</v>
      </c>
      <c r="AD13548" s="209" t="s">
        <v>27445</v>
      </c>
      <c r="AE13548" s="210">
        <v>5617.87</v>
      </c>
      <c r="AF13548" s="93"/>
      <c r="AG13548" s="93"/>
      <c r="AH13548" s="93"/>
    </row>
    <row r="13549" spans="21:34" x14ac:dyDescent="0.3">
      <c r="U13549" s="311" t="s">
        <v>27226</v>
      </c>
      <c r="V13549" s="312">
        <v>292236.01</v>
      </c>
      <c r="X13549" s="267" t="s">
        <v>60756</v>
      </c>
      <c r="Y13549" s="268">
        <v>5355.51</v>
      </c>
      <c r="AA13549" s="229" t="s">
        <v>53817</v>
      </c>
      <c r="AB13549" s="230">
        <v>173.88</v>
      </c>
      <c r="AD13549" s="209" t="s">
        <v>27446</v>
      </c>
      <c r="AE13549" s="210">
        <v>62591.66</v>
      </c>
      <c r="AF13549" s="93"/>
      <c r="AG13549" s="93"/>
      <c r="AH13549" s="93"/>
    </row>
    <row r="13550" spans="21:34" x14ac:dyDescent="0.3">
      <c r="U13550" s="311" t="s">
        <v>27228</v>
      </c>
      <c r="V13550" s="312">
        <v>300657.14</v>
      </c>
      <c r="X13550" s="267" t="s">
        <v>59876</v>
      </c>
      <c r="Y13550" s="268">
        <v>14962.19</v>
      </c>
      <c r="AA13550" s="229" t="s">
        <v>53818</v>
      </c>
      <c r="AB13550" s="230">
        <v>659.72</v>
      </c>
      <c r="AD13550" s="209" t="s">
        <v>27447</v>
      </c>
      <c r="AE13550" s="210">
        <v>1815</v>
      </c>
      <c r="AF13550" s="93"/>
      <c r="AG13550" s="93"/>
      <c r="AH13550" s="93"/>
    </row>
    <row r="13551" spans="21:34" x14ac:dyDescent="0.3">
      <c r="U13551" s="311" t="s">
        <v>27232</v>
      </c>
      <c r="V13551" s="312">
        <v>16747.61</v>
      </c>
      <c r="X13551" s="267" t="s">
        <v>59877</v>
      </c>
      <c r="Y13551" s="268">
        <v>1038.83</v>
      </c>
      <c r="AA13551" s="229" t="s">
        <v>53819</v>
      </c>
      <c r="AB13551" s="230">
        <v>120.8</v>
      </c>
      <c r="AD13551" s="209" t="s">
        <v>27448</v>
      </c>
      <c r="AE13551" s="210">
        <v>21533.75</v>
      </c>
      <c r="AF13551" s="93"/>
      <c r="AG13551" s="93"/>
      <c r="AH13551" s="93"/>
    </row>
    <row r="13552" spans="21:34" x14ac:dyDescent="0.3">
      <c r="U13552" s="311" t="s">
        <v>27235</v>
      </c>
      <c r="V13552" s="312">
        <v>54403.01</v>
      </c>
      <c r="X13552" s="267" t="s">
        <v>59878</v>
      </c>
      <c r="Y13552" s="268">
        <v>3665.73</v>
      </c>
      <c r="AA13552" s="229" t="s">
        <v>53820</v>
      </c>
      <c r="AB13552" s="230">
        <v>59.71</v>
      </c>
      <c r="AD13552" s="209" t="s">
        <v>27449</v>
      </c>
      <c r="AE13552" s="210">
        <v>276095.25</v>
      </c>
      <c r="AF13552" s="93"/>
      <c r="AG13552" s="93"/>
      <c r="AH13552" s="93"/>
    </row>
    <row r="13553" spans="21:34" x14ac:dyDescent="0.3">
      <c r="U13553" s="311" t="s">
        <v>35629</v>
      </c>
      <c r="V13553" s="312">
        <v>82458.19</v>
      </c>
      <c r="X13553" s="267" t="s">
        <v>59879</v>
      </c>
      <c r="Y13553" s="268">
        <v>2996.1</v>
      </c>
      <c r="AA13553" s="229" t="s">
        <v>53821</v>
      </c>
      <c r="AB13553" s="230">
        <v>158.99</v>
      </c>
      <c r="AD13553" s="209" t="s">
        <v>27450</v>
      </c>
      <c r="AE13553" s="210">
        <v>9285</v>
      </c>
      <c r="AF13553" s="93"/>
      <c r="AG13553" s="93"/>
      <c r="AH13553" s="93"/>
    </row>
    <row r="13554" spans="21:34" x14ac:dyDescent="0.3">
      <c r="U13554" s="311" t="s">
        <v>34111</v>
      </c>
      <c r="V13554" s="312">
        <v>25758.34</v>
      </c>
      <c r="X13554" s="267" t="s">
        <v>64954</v>
      </c>
      <c r="Y13554" s="268">
        <v>99.35</v>
      </c>
      <c r="AA13554" s="229" t="s">
        <v>53822</v>
      </c>
      <c r="AB13554" s="230">
        <v>1250</v>
      </c>
      <c r="AD13554" s="209" t="s">
        <v>27451</v>
      </c>
      <c r="AE13554" s="210">
        <v>1291</v>
      </c>
      <c r="AF13554" s="93"/>
      <c r="AG13554" s="93"/>
      <c r="AH13554" s="93"/>
    </row>
    <row r="13555" spans="21:34" x14ac:dyDescent="0.3">
      <c r="U13555" s="311" t="s">
        <v>27236</v>
      </c>
      <c r="V13555" s="312">
        <v>8619.52</v>
      </c>
      <c r="X13555" s="267" t="s">
        <v>60757</v>
      </c>
      <c r="Y13555" s="268">
        <v>732.5</v>
      </c>
      <c r="AA13555" s="229" t="s">
        <v>53823</v>
      </c>
      <c r="AB13555" s="230">
        <v>97.42</v>
      </c>
      <c r="AD13555" s="209" t="s">
        <v>27452</v>
      </c>
      <c r="AE13555" s="210">
        <v>2512.5</v>
      </c>
      <c r="AF13555" s="93"/>
      <c r="AG13555" s="93"/>
      <c r="AH13555" s="93"/>
    </row>
    <row r="13556" spans="21:34" x14ac:dyDescent="0.3">
      <c r="U13556" s="311" t="s">
        <v>27237</v>
      </c>
      <c r="V13556" s="312">
        <v>745.06</v>
      </c>
      <c r="X13556" s="267" t="s">
        <v>64955</v>
      </c>
      <c r="Y13556" s="268">
        <v>42.13</v>
      </c>
      <c r="AA13556" s="229" t="s">
        <v>35704</v>
      </c>
      <c r="AB13556" s="230">
        <v>78206.47</v>
      </c>
      <c r="AD13556" s="209" t="s">
        <v>27453</v>
      </c>
      <c r="AE13556" s="210">
        <v>3676.25</v>
      </c>
      <c r="AF13556" s="93"/>
      <c r="AG13556" s="93"/>
      <c r="AH13556" s="93"/>
    </row>
    <row r="13557" spans="21:34" x14ac:dyDescent="0.3">
      <c r="U13557" s="311" t="s">
        <v>14193</v>
      </c>
      <c r="V13557" s="312">
        <v>12247.36</v>
      </c>
      <c r="X13557" s="267" t="s">
        <v>63401</v>
      </c>
      <c r="Y13557" s="268">
        <v>361.47</v>
      </c>
      <c r="AA13557" s="229" t="s">
        <v>45631</v>
      </c>
      <c r="AB13557" s="230">
        <v>1745</v>
      </c>
      <c r="AD13557" s="209" t="s">
        <v>27454</v>
      </c>
      <c r="AE13557" s="210">
        <v>756.25</v>
      </c>
      <c r="AF13557" s="93"/>
      <c r="AG13557" s="93"/>
      <c r="AH13557" s="93"/>
    </row>
    <row r="13558" spans="21:34" x14ac:dyDescent="0.3">
      <c r="U13558" s="311" t="s">
        <v>34112</v>
      </c>
      <c r="V13558" s="312">
        <v>314.33999999999997</v>
      </c>
      <c r="X13558" s="267" t="s">
        <v>59880</v>
      </c>
      <c r="Y13558" s="268">
        <v>5347.5</v>
      </c>
      <c r="AA13558" s="229" t="s">
        <v>35705</v>
      </c>
      <c r="AB13558" s="230">
        <v>110710.45</v>
      </c>
      <c r="AD13558" s="209" t="s">
        <v>27455</v>
      </c>
      <c r="AE13558" s="210">
        <v>7773</v>
      </c>
      <c r="AF13558" s="93"/>
      <c r="AG13558" s="93"/>
      <c r="AH13558" s="93"/>
    </row>
    <row r="13559" spans="21:34" x14ac:dyDescent="0.3">
      <c r="U13559" s="311" t="s">
        <v>35630</v>
      </c>
      <c r="V13559" s="312">
        <v>10050</v>
      </c>
      <c r="X13559" s="267" t="s">
        <v>59881</v>
      </c>
      <c r="Y13559" s="268">
        <v>409.08</v>
      </c>
      <c r="AA13559" s="229" t="s">
        <v>36726</v>
      </c>
      <c r="AB13559" s="230">
        <v>8583.82</v>
      </c>
      <c r="AD13559" s="209" t="s">
        <v>27456</v>
      </c>
      <c r="AE13559" s="210">
        <v>20387.02</v>
      </c>
      <c r="AF13559" s="93"/>
      <c r="AG13559" s="93"/>
      <c r="AH13559" s="93"/>
    </row>
    <row r="13560" spans="21:34" x14ac:dyDescent="0.3">
      <c r="U13560" s="311" t="s">
        <v>27242</v>
      </c>
      <c r="V13560" s="312">
        <v>345728.19</v>
      </c>
      <c r="X13560" s="267" t="s">
        <v>59882</v>
      </c>
      <c r="Y13560" s="268">
        <v>1310.1400000000001</v>
      </c>
      <c r="AA13560" s="229" t="s">
        <v>27988</v>
      </c>
      <c r="AB13560" s="230">
        <v>87</v>
      </c>
      <c r="AD13560" s="209" t="s">
        <v>27457</v>
      </c>
      <c r="AE13560" s="210">
        <v>3.18</v>
      </c>
      <c r="AF13560" s="93"/>
      <c r="AG13560" s="93"/>
      <c r="AH13560" s="93"/>
    </row>
    <row r="13561" spans="21:34" x14ac:dyDescent="0.3">
      <c r="U13561" s="311" t="s">
        <v>35631</v>
      </c>
      <c r="V13561" s="312">
        <v>2485.79</v>
      </c>
      <c r="X13561" s="267" t="s">
        <v>62258</v>
      </c>
      <c r="Y13561" s="268">
        <v>65.13</v>
      </c>
      <c r="AA13561" s="229" t="s">
        <v>34167</v>
      </c>
      <c r="AB13561" s="230">
        <v>151729.54999999999</v>
      </c>
      <c r="AD13561" s="209" t="s">
        <v>27458</v>
      </c>
      <c r="AE13561" s="210">
        <v>1461.35</v>
      </c>
      <c r="AF13561" s="93"/>
      <c r="AG13561" s="93"/>
      <c r="AH13561" s="93"/>
    </row>
    <row r="13562" spans="21:34" x14ac:dyDescent="0.3">
      <c r="U13562" s="311" t="s">
        <v>58789</v>
      </c>
      <c r="V13562" s="312">
        <v>5114.76</v>
      </c>
      <c r="X13562" s="267" t="s">
        <v>60758</v>
      </c>
      <c r="Y13562" s="268">
        <v>885.84</v>
      </c>
      <c r="AA13562" s="229" t="s">
        <v>27989</v>
      </c>
      <c r="AB13562" s="230">
        <v>663.31</v>
      </c>
      <c r="AD13562" s="209" t="s">
        <v>27459</v>
      </c>
      <c r="AE13562" s="210">
        <v>4420.6000000000004</v>
      </c>
      <c r="AF13562" s="93"/>
      <c r="AG13562" s="93"/>
      <c r="AH13562" s="93"/>
    </row>
    <row r="13563" spans="21:34" x14ac:dyDescent="0.3">
      <c r="U13563" s="311" t="s">
        <v>62394</v>
      </c>
      <c r="V13563" s="312">
        <v>1224.48</v>
      </c>
      <c r="X13563" s="267" t="s">
        <v>56625</v>
      </c>
      <c r="Y13563" s="268">
        <v>30738.87</v>
      </c>
      <c r="AA13563" s="229" t="s">
        <v>27990</v>
      </c>
      <c r="AB13563" s="230">
        <v>26101.5</v>
      </c>
      <c r="AD13563" s="209" t="s">
        <v>27460</v>
      </c>
      <c r="AE13563" s="210">
        <v>5082.1899999999996</v>
      </c>
      <c r="AF13563" s="93"/>
      <c r="AG13563" s="93"/>
      <c r="AH13563" s="93"/>
    </row>
    <row r="13564" spans="21:34" x14ac:dyDescent="0.3">
      <c r="U13564" s="311" t="s">
        <v>27244</v>
      </c>
      <c r="V13564" s="312">
        <v>36575.589999999997</v>
      </c>
      <c r="X13564" s="267" t="s">
        <v>56626</v>
      </c>
      <c r="Y13564" s="268">
        <v>10645</v>
      </c>
      <c r="AA13564" s="229" t="s">
        <v>34168</v>
      </c>
      <c r="AB13564" s="230">
        <v>43978.01</v>
      </c>
      <c r="AD13564" s="209" t="s">
        <v>27461</v>
      </c>
      <c r="AE13564" s="210">
        <v>9525</v>
      </c>
      <c r="AF13564" s="93"/>
      <c r="AG13564" s="93"/>
      <c r="AH13564" s="93"/>
    </row>
    <row r="13565" spans="21:34" x14ac:dyDescent="0.3">
      <c r="U13565" s="311" t="s">
        <v>27246</v>
      </c>
      <c r="V13565" s="312">
        <v>269398.57</v>
      </c>
      <c r="X13565" s="267" t="s">
        <v>60759</v>
      </c>
      <c r="Y13565" s="268">
        <v>558.41</v>
      </c>
      <c r="AA13565" s="229" t="s">
        <v>35706</v>
      </c>
      <c r="AB13565" s="230">
        <v>25456.07</v>
      </c>
      <c r="AD13565" s="209" t="s">
        <v>27462</v>
      </c>
      <c r="AE13565" s="210">
        <v>3065</v>
      </c>
      <c r="AF13565" s="93"/>
      <c r="AG13565" s="93"/>
      <c r="AH13565" s="93"/>
    </row>
    <row r="13566" spans="21:34" x14ac:dyDescent="0.3">
      <c r="U13566" s="311" t="s">
        <v>27247</v>
      </c>
      <c r="V13566" s="312">
        <v>6904.6</v>
      </c>
      <c r="X13566" s="267" t="s">
        <v>58343</v>
      </c>
      <c r="Y13566" s="268">
        <v>4791.59</v>
      </c>
      <c r="AA13566" s="229" t="s">
        <v>50432</v>
      </c>
      <c r="AB13566" s="230">
        <v>1770.99</v>
      </c>
      <c r="AD13566" s="209" t="s">
        <v>27463</v>
      </c>
      <c r="AE13566" s="210">
        <v>106068.32</v>
      </c>
      <c r="AF13566" s="93"/>
      <c r="AG13566" s="93"/>
      <c r="AH13566" s="93"/>
    </row>
    <row r="13567" spans="21:34" x14ac:dyDescent="0.3">
      <c r="U13567" s="311" t="s">
        <v>14194</v>
      </c>
      <c r="V13567" s="312">
        <v>224076.3</v>
      </c>
      <c r="X13567" s="267" t="s">
        <v>39529</v>
      </c>
      <c r="Y13567" s="268">
        <v>61700.28</v>
      </c>
      <c r="AA13567" s="229" t="s">
        <v>27991</v>
      </c>
      <c r="AB13567" s="230">
        <v>11802.4</v>
      </c>
      <c r="AD13567" s="209" t="s">
        <v>27464</v>
      </c>
      <c r="AE13567" s="210">
        <v>6473.34</v>
      </c>
      <c r="AF13567" s="93"/>
      <c r="AG13567" s="93"/>
      <c r="AH13567" s="93"/>
    </row>
    <row r="13568" spans="21:34" x14ac:dyDescent="0.3">
      <c r="U13568" s="311" t="s">
        <v>14195</v>
      </c>
      <c r="V13568" s="312">
        <v>729028.39</v>
      </c>
      <c r="X13568" s="267" t="s">
        <v>39530</v>
      </c>
      <c r="Y13568" s="268">
        <v>20030</v>
      </c>
      <c r="AA13568" s="229" t="s">
        <v>34169</v>
      </c>
      <c r="AB13568" s="230">
        <v>189345.45</v>
      </c>
      <c r="AD13568" s="209" t="s">
        <v>27465</v>
      </c>
      <c r="AE13568" s="210">
        <v>6096</v>
      </c>
      <c r="AF13568" s="93"/>
      <c r="AG13568" s="93"/>
      <c r="AH13568" s="93"/>
    </row>
    <row r="13569" spans="21:34" x14ac:dyDescent="0.3">
      <c r="U13569" s="311" t="s">
        <v>27248</v>
      </c>
      <c r="V13569" s="312">
        <v>427223.52</v>
      </c>
      <c r="X13569" s="267" t="s">
        <v>39531</v>
      </c>
      <c r="Y13569" s="268">
        <v>6000</v>
      </c>
      <c r="AA13569" s="229" t="s">
        <v>35707</v>
      </c>
      <c r="AB13569" s="230">
        <v>10683.43</v>
      </c>
      <c r="AD13569" s="209" t="s">
        <v>27466</v>
      </c>
      <c r="AE13569" s="210">
        <v>51704.61</v>
      </c>
      <c r="AF13569" s="93"/>
      <c r="AG13569" s="93"/>
      <c r="AH13569" s="93"/>
    </row>
    <row r="13570" spans="21:34" x14ac:dyDescent="0.3">
      <c r="U13570" s="311" t="s">
        <v>34113</v>
      </c>
      <c r="V13570" s="312">
        <v>74830.8</v>
      </c>
      <c r="X13570" s="267" t="s">
        <v>39532</v>
      </c>
      <c r="Y13570" s="268">
        <v>9000</v>
      </c>
      <c r="AA13570" s="229" t="s">
        <v>45632</v>
      </c>
      <c r="AB13570" s="230">
        <v>85097.15</v>
      </c>
      <c r="AD13570" s="209" t="s">
        <v>27467</v>
      </c>
      <c r="AE13570" s="210">
        <v>173609.39</v>
      </c>
      <c r="AF13570" s="93"/>
      <c r="AG13570" s="93"/>
      <c r="AH13570" s="93"/>
    </row>
    <row r="13571" spans="21:34" x14ac:dyDescent="0.3">
      <c r="U13571" s="311" t="s">
        <v>54551</v>
      </c>
      <c r="V13571" s="312">
        <v>368.62</v>
      </c>
      <c r="X13571" s="267" t="s">
        <v>39533</v>
      </c>
      <c r="Y13571" s="268">
        <v>7000</v>
      </c>
      <c r="AA13571" s="229" t="s">
        <v>45633</v>
      </c>
      <c r="AB13571" s="230">
        <v>6520.85</v>
      </c>
      <c r="AD13571" s="209" t="s">
        <v>27468</v>
      </c>
      <c r="AE13571" s="210">
        <v>7887.19</v>
      </c>
      <c r="AF13571" s="93"/>
      <c r="AG13571" s="93"/>
      <c r="AH13571" s="93"/>
    </row>
    <row r="13572" spans="21:34" x14ac:dyDescent="0.3">
      <c r="U13572" s="311" t="s">
        <v>27254</v>
      </c>
      <c r="V13572" s="312">
        <v>1152.72</v>
      </c>
      <c r="X13572" s="267" t="s">
        <v>36750</v>
      </c>
      <c r="Y13572" s="268">
        <v>108183.17</v>
      </c>
      <c r="AA13572" s="229" t="s">
        <v>45634</v>
      </c>
      <c r="AB13572" s="230">
        <v>332502.45</v>
      </c>
      <c r="AD13572" s="209" t="s">
        <v>27469</v>
      </c>
      <c r="AE13572" s="210">
        <v>603.37</v>
      </c>
      <c r="AF13572" s="93"/>
      <c r="AG13572" s="93"/>
      <c r="AH13572" s="93"/>
    </row>
    <row r="13573" spans="21:34" x14ac:dyDescent="0.3">
      <c r="U13573" s="311" t="s">
        <v>54552</v>
      </c>
      <c r="V13573" s="312">
        <v>692460.62</v>
      </c>
      <c r="X13573" s="267" t="s">
        <v>36751</v>
      </c>
      <c r="Y13573" s="268">
        <v>38833.300000000003</v>
      </c>
      <c r="AA13573" s="229" t="s">
        <v>45635</v>
      </c>
      <c r="AB13573" s="230">
        <v>25436.400000000001</v>
      </c>
      <c r="AD13573" s="209" t="s">
        <v>27470</v>
      </c>
      <c r="AE13573" s="210">
        <v>2716.08</v>
      </c>
      <c r="AF13573" s="93"/>
      <c r="AG13573" s="93"/>
      <c r="AH13573" s="93"/>
    </row>
    <row r="13574" spans="21:34" x14ac:dyDescent="0.3">
      <c r="U13574" s="311" t="s">
        <v>69653</v>
      </c>
      <c r="V13574" s="312">
        <v>76025</v>
      </c>
      <c r="X13574" s="267" t="s">
        <v>36752</v>
      </c>
      <c r="Y13574" s="268">
        <v>25365.42</v>
      </c>
      <c r="AA13574" s="229" t="s">
        <v>28057</v>
      </c>
      <c r="AB13574" s="230">
        <v>100.15</v>
      </c>
      <c r="AD13574" s="209" t="s">
        <v>27471</v>
      </c>
      <c r="AE13574" s="210">
        <v>61796.53</v>
      </c>
      <c r="AF13574" s="93"/>
      <c r="AG13574" s="93"/>
      <c r="AH13574" s="93"/>
    </row>
    <row r="13575" spans="21:34" x14ac:dyDescent="0.3">
      <c r="U13575" s="311" t="s">
        <v>69654</v>
      </c>
      <c r="V13575" s="312">
        <v>20302.669999999998</v>
      </c>
      <c r="X13575" s="267" t="s">
        <v>36753</v>
      </c>
      <c r="Y13575" s="268">
        <v>12312.56</v>
      </c>
      <c r="AA13575" s="229" t="s">
        <v>14265</v>
      </c>
      <c r="AB13575" s="230">
        <v>3291.11</v>
      </c>
      <c r="AD13575" s="209" t="s">
        <v>27472</v>
      </c>
      <c r="AE13575" s="210">
        <v>18255.53</v>
      </c>
      <c r="AF13575" s="93"/>
      <c r="AG13575" s="93"/>
      <c r="AH13575" s="93"/>
    </row>
    <row r="13576" spans="21:34" x14ac:dyDescent="0.3">
      <c r="U13576" s="311" t="s">
        <v>27257</v>
      </c>
      <c r="V13576" s="312">
        <v>15727.65</v>
      </c>
      <c r="X13576" s="267" t="s">
        <v>36754</v>
      </c>
      <c r="Y13576" s="268">
        <v>20602.21</v>
      </c>
      <c r="AA13576" s="229" t="s">
        <v>28060</v>
      </c>
      <c r="AB13576" s="230">
        <v>-2679.79</v>
      </c>
      <c r="AD13576" s="209" t="s">
        <v>27473</v>
      </c>
      <c r="AE13576" s="210">
        <v>8359.08</v>
      </c>
      <c r="AF13576" s="93"/>
      <c r="AG13576" s="93"/>
      <c r="AH13576" s="93"/>
    </row>
    <row r="13577" spans="21:34" x14ac:dyDescent="0.3">
      <c r="U13577" s="311" t="s">
        <v>27260</v>
      </c>
      <c r="V13577" s="312">
        <v>1696553.13</v>
      </c>
      <c r="X13577" s="267" t="s">
        <v>36755</v>
      </c>
      <c r="Y13577" s="268">
        <v>24710.76</v>
      </c>
      <c r="AA13577" s="229" t="s">
        <v>35711</v>
      </c>
      <c r="AB13577" s="230">
        <v>10725.24</v>
      </c>
      <c r="AD13577" s="209" t="s">
        <v>27474</v>
      </c>
      <c r="AE13577" s="210">
        <v>69763.05</v>
      </c>
      <c r="AF13577" s="93"/>
      <c r="AG13577" s="93"/>
      <c r="AH13577" s="93"/>
    </row>
    <row r="13578" spans="21:34" x14ac:dyDescent="0.3">
      <c r="U13578" s="311" t="s">
        <v>14199</v>
      </c>
      <c r="V13578" s="312">
        <v>12974.9</v>
      </c>
      <c r="X13578" s="267" t="s">
        <v>50446</v>
      </c>
      <c r="Y13578" s="268">
        <v>558.28</v>
      </c>
      <c r="AA13578" s="229" t="s">
        <v>28063</v>
      </c>
      <c r="AB13578" s="230">
        <v>10780</v>
      </c>
      <c r="AD13578" s="209" t="s">
        <v>27475</v>
      </c>
      <c r="AE13578" s="210">
        <v>15486.98</v>
      </c>
      <c r="AF13578" s="93"/>
      <c r="AG13578" s="93"/>
      <c r="AH13578" s="93"/>
    </row>
    <row r="13579" spans="21:34" x14ac:dyDescent="0.3">
      <c r="U13579" s="311" t="s">
        <v>47594</v>
      </c>
      <c r="V13579" s="312">
        <v>41825.43</v>
      </c>
      <c r="X13579" s="267" t="s">
        <v>62820</v>
      </c>
      <c r="Y13579" s="268">
        <v>1246</v>
      </c>
      <c r="AA13579" s="229" t="s">
        <v>28064</v>
      </c>
      <c r="AB13579" s="230">
        <v>8055.23</v>
      </c>
      <c r="AD13579" s="209" t="s">
        <v>27476</v>
      </c>
      <c r="AE13579" s="210">
        <v>890.18</v>
      </c>
      <c r="AF13579" s="93"/>
      <c r="AG13579" s="93"/>
      <c r="AH13579" s="93"/>
    </row>
    <row r="13580" spans="21:34" x14ac:dyDescent="0.3">
      <c r="U13580" s="311" t="s">
        <v>27289</v>
      </c>
      <c r="V13580" s="312">
        <v>3957.35</v>
      </c>
      <c r="X13580" s="267" t="s">
        <v>62821</v>
      </c>
      <c r="Y13580" s="268">
        <v>1454</v>
      </c>
      <c r="AA13580" s="229" t="s">
        <v>28065</v>
      </c>
      <c r="AB13580" s="230">
        <v>1376.15</v>
      </c>
      <c r="AD13580" s="209" t="s">
        <v>27477</v>
      </c>
      <c r="AE13580" s="210">
        <v>310877.32</v>
      </c>
      <c r="AF13580" s="93"/>
      <c r="AG13580" s="93"/>
      <c r="AH13580" s="93"/>
    </row>
    <row r="13581" spans="21:34" x14ac:dyDescent="0.3">
      <c r="U13581" s="311" t="s">
        <v>49414</v>
      </c>
      <c r="V13581" s="312">
        <v>16500</v>
      </c>
      <c r="X13581" s="267" t="s">
        <v>36759</v>
      </c>
      <c r="Y13581" s="268">
        <v>50268.44</v>
      </c>
      <c r="AA13581" s="229" t="s">
        <v>28066</v>
      </c>
      <c r="AB13581" s="230">
        <v>3226.74</v>
      </c>
      <c r="AD13581" s="209" t="s">
        <v>27478</v>
      </c>
      <c r="AE13581" s="210">
        <v>20374.830000000002</v>
      </c>
      <c r="AF13581" s="93"/>
      <c r="AG13581" s="93"/>
      <c r="AH13581" s="93"/>
    </row>
    <row r="13582" spans="21:34" x14ac:dyDescent="0.3">
      <c r="U13582" s="311" t="s">
        <v>27290</v>
      </c>
      <c r="V13582" s="312">
        <v>168.74</v>
      </c>
      <c r="X13582" s="267" t="s">
        <v>35742</v>
      </c>
      <c r="Y13582" s="268">
        <v>72749.34</v>
      </c>
      <c r="AA13582" s="229" t="s">
        <v>28067</v>
      </c>
      <c r="AB13582" s="230">
        <v>1043.92</v>
      </c>
      <c r="AD13582" s="209" t="s">
        <v>27479</v>
      </c>
      <c r="AE13582" s="210">
        <v>18720.939999999999</v>
      </c>
      <c r="AF13582" s="93"/>
      <c r="AG13582" s="93"/>
      <c r="AH13582" s="93"/>
    </row>
    <row r="13583" spans="21:34" x14ac:dyDescent="0.3">
      <c r="U13583" s="311" t="s">
        <v>27291</v>
      </c>
      <c r="V13583" s="312">
        <v>27402</v>
      </c>
      <c r="X13583" s="267" t="s">
        <v>59883</v>
      </c>
      <c r="Y13583" s="268">
        <v>451.04</v>
      </c>
      <c r="AA13583" s="229" t="s">
        <v>28069</v>
      </c>
      <c r="AB13583" s="230">
        <v>709.77</v>
      </c>
      <c r="AD13583" s="209" t="s">
        <v>27480</v>
      </c>
      <c r="AE13583" s="210">
        <v>20743.75</v>
      </c>
      <c r="AF13583" s="93"/>
      <c r="AG13583" s="93"/>
      <c r="AH13583" s="93"/>
    </row>
    <row r="13584" spans="21:34" x14ac:dyDescent="0.3">
      <c r="U13584" s="311" t="s">
        <v>27292</v>
      </c>
      <c r="V13584" s="312">
        <v>13015</v>
      </c>
      <c r="X13584" s="267" t="s">
        <v>48296</v>
      </c>
      <c r="Y13584" s="268">
        <v>81.010000000000005</v>
      </c>
      <c r="AA13584" s="229" t="s">
        <v>28070</v>
      </c>
      <c r="AB13584" s="230">
        <v>1781.25</v>
      </c>
      <c r="AD13584" s="209" t="s">
        <v>27481</v>
      </c>
      <c r="AE13584" s="210">
        <v>3182.86</v>
      </c>
      <c r="AF13584" s="93"/>
      <c r="AG13584" s="93"/>
      <c r="AH13584" s="93"/>
    </row>
    <row r="13585" spans="21:34" x14ac:dyDescent="0.3">
      <c r="U13585" s="311" t="s">
        <v>27315</v>
      </c>
      <c r="V13585" s="312">
        <v>20824.919999999998</v>
      </c>
      <c r="X13585" s="267" t="s">
        <v>28409</v>
      </c>
      <c r="Y13585" s="268">
        <v>8534.26</v>
      </c>
      <c r="AA13585" s="229" t="s">
        <v>28071</v>
      </c>
      <c r="AB13585" s="230">
        <v>506.25</v>
      </c>
      <c r="AD13585" s="209" t="s">
        <v>27482</v>
      </c>
      <c r="AE13585" s="210">
        <v>853.26</v>
      </c>
      <c r="AF13585" s="93"/>
      <c r="AG13585" s="93"/>
      <c r="AH13585" s="93"/>
    </row>
    <row r="13586" spans="21:34" x14ac:dyDescent="0.3">
      <c r="U13586" s="311" t="s">
        <v>27316</v>
      </c>
      <c r="V13586" s="312">
        <v>833.31</v>
      </c>
      <c r="X13586" s="267" t="s">
        <v>28410</v>
      </c>
      <c r="Y13586" s="268">
        <v>30269.67</v>
      </c>
      <c r="AA13586" s="229" t="s">
        <v>28072</v>
      </c>
      <c r="AB13586" s="230">
        <v>175</v>
      </c>
      <c r="AD13586" s="209" t="s">
        <v>27483</v>
      </c>
      <c r="AE13586" s="210">
        <v>10635.69</v>
      </c>
      <c r="AF13586" s="93"/>
      <c r="AG13586" s="93"/>
      <c r="AH13586" s="93"/>
    </row>
    <row r="13587" spans="21:34" x14ac:dyDescent="0.3">
      <c r="U13587" s="311" t="s">
        <v>60025</v>
      </c>
      <c r="V13587" s="312">
        <v>6046.28</v>
      </c>
      <c r="X13587" s="267" t="s">
        <v>35743</v>
      </c>
      <c r="Y13587" s="268">
        <v>19349.650000000001</v>
      </c>
      <c r="AA13587" s="229" t="s">
        <v>28073</v>
      </c>
      <c r="AB13587" s="230">
        <v>73.95</v>
      </c>
      <c r="AD13587" s="209" t="s">
        <v>27484</v>
      </c>
      <c r="AE13587" s="210">
        <v>4923.57</v>
      </c>
      <c r="AF13587" s="93"/>
      <c r="AG13587" s="93"/>
      <c r="AH13587" s="93"/>
    </row>
    <row r="13588" spans="21:34" x14ac:dyDescent="0.3">
      <c r="U13588" s="311" t="s">
        <v>27319</v>
      </c>
      <c r="V13588" s="312">
        <v>2080.71</v>
      </c>
      <c r="X13588" s="267" t="s">
        <v>60092</v>
      </c>
      <c r="Y13588" s="268">
        <v>64150</v>
      </c>
      <c r="AA13588" s="229" t="s">
        <v>28074</v>
      </c>
      <c r="AB13588" s="230">
        <v>63110.48</v>
      </c>
      <c r="AD13588" s="209" t="s">
        <v>27485</v>
      </c>
      <c r="AE13588" s="210">
        <v>1190.28</v>
      </c>
      <c r="AF13588" s="93"/>
      <c r="AG13588" s="93"/>
      <c r="AH13588" s="93"/>
    </row>
    <row r="13589" spans="21:34" x14ac:dyDescent="0.3">
      <c r="U13589" s="311" t="s">
        <v>27320</v>
      </c>
      <c r="V13589" s="312">
        <v>8650</v>
      </c>
      <c r="X13589" s="267" t="s">
        <v>59441</v>
      </c>
      <c r="Y13589" s="268">
        <v>6641.75</v>
      </c>
      <c r="AA13589" s="229" t="s">
        <v>47281</v>
      </c>
      <c r="AB13589" s="230">
        <v>1933.75</v>
      </c>
      <c r="AD13589" s="209" t="s">
        <v>27486</v>
      </c>
      <c r="AE13589" s="210">
        <v>317.73</v>
      </c>
      <c r="AF13589" s="93"/>
      <c r="AG13589" s="93"/>
      <c r="AH13589" s="93"/>
    </row>
    <row r="13590" spans="21:34" x14ac:dyDescent="0.3">
      <c r="U13590" s="311" t="s">
        <v>27322</v>
      </c>
      <c r="V13590" s="312">
        <v>660.86</v>
      </c>
      <c r="X13590" s="267" t="s">
        <v>28411</v>
      </c>
      <c r="Y13590" s="268">
        <v>15845.77</v>
      </c>
      <c r="AA13590" s="229" t="s">
        <v>35712</v>
      </c>
      <c r="AB13590" s="230">
        <v>83412</v>
      </c>
      <c r="AD13590" s="209" t="s">
        <v>27487</v>
      </c>
      <c r="AE13590" s="210">
        <v>196560.87</v>
      </c>
      <c r="AF13590" s="93"/>
      <c r="AG13590" s="93"/>
      <c r="AH13590" s="93"/>
    </row>
    <row r="13591" spans="21:34" x14ac:dyDescent="0.3">
      <c r="U13591" s="311" t="s">
        <v>27401</v>
      </c>
      <c r="V13591" s="312">
        <v>214316.02</v>
      </c>
      <c r="X13591" s="267" t="s">
        <v>59442</v>
      </c>
      <c r="Y13591" s="268">
        <v>23448</v>
      </c>
      <c r="AA13591" s="229" t="s">
        <v>35713</v>
      </c>
      <c r="AB13591" s="230">
        <v>16260.75</v>
      </c>
      <c r="AD13591" s="209" t="s">
        <v>27488</v>
      </c>
      <c r="AE13591" s="210">
        <v>13277.69</v>
      </c>
      <c r="AF13591" s="93"/>
      <c r="AG13591" s="93"/>
      <c r="AH13591" s="93"/>
    </row>
    <row r="13592" spans="21:34" x14ac:dyDescent="0.3">
      <c r="U13592" s="311" t="s">
        <v>27403</v>
      </c>
      <c r="V13592" s="312">
        <v>15690.6</v>
      </c>
      <c r="X13592" s="267" t="s">
        <v>35744</v>
      </c>
      <c r="Y13592" s="268">
        <v>81251.5</v>
      </c>
      <c r="AA13592" s="229" t="s">
        <v>28075</v>
      </c>
      <c r="AB13592" s="230">
        <v>1333.6</v>
      </c>
      <c r="AD13592" s="209" t="s">
        <v>27489</v>
      </c>
      <c r="AE13592" s="210">
        <v>3464.62</v>
      </c>
      <c r="AF13592" s="93"/>
      <c r="AG13592" s="93"/>
      <c r="AH13592" s="93"/>
    </row>
    <row r="13593" spans="21:34" x14ac:dyDescent="0.3">
      <c r="U13593" s="311" t="s">
        <v>35654</v>
      </c>
      <c r="V13593" s="312">
        <v>1916.52</v>
      </c>
      <c r="X13593" s="267" t="s">
        <v>60760</v>
      </c>
      <c r="Y13593" s="268">
        <v>-1348.66</v>
      </c>
      <c r="AA13593" s="229" t="s">
        <v>28076</v>
      </c>
      <c r="AB13593" s="230">
        <v>4744.2299999999996</v>
      </c>
      <c r="AD13593" s="209" t="s">
        <v>27490</v>
      </c>
      <c r="AE13593" s="210">
        <v>5600</v>
      </c>
      <c r="AF13593" s="93"/>
      <c r="AG13593" s="93"/>
      <c r="AH13593" s="93"/>
    </row>
    <row r="13594" spans="21:34" x14ac:dyDescent="0.3">
      <c r="U13594" s="311" t="s">
        <v>27404</v>
      </c>
      <c r="V13594" s="312">
        <v>326589.48</v>
      </c>
      <c r="X13594" s="267" t="s">
        <v>53867</v>
      </c>
      <c r="Y13594" s="268">
        <v>424</v>
      </c>
      <c r="AA13594" s="229" t="s">
        <v>35714</v>
      </c>
      <c r="AB13594" s="230">
        <v>10900</v>
      </c>
      <c r="AD13594" s="209" t="s">
        <v>27491</v>
      </c>
      <c r="AE13594" s="210">
        <v>16746.05</v>
      </c>
      <c r="AF13594" s="93"/>
      <c r="AG13594" s="93"/>
      <c r="AH13594" s="93"/>
    </row>
    <row r="13595" spans="21:34" x14ac:dyDescent="0.3">
      <c r="U13595" s="311" t="s">
        <v>27405</v>
      </c>
      <c r="V13595" s="312">
        <v>40364.300000000003</v>
      </c>
      <c r="X13595" s="267" t="s">
        <v>63402</v>
      </c>
      <c r="Y13595" s="268">
        <v>1064</v>
      </c>
      <c r="AA13595" s="229" t="s">
        <v>28078</v>
      </c>
      <c r="AB13595" s="230">
        <v>13415.52</v>
      </c>
      <c r="AD13595" s="209" t="s">
        <v>27492</v>
      </c>
      <c r="AE13595" s="210">
        <v>5000</v>
      </c>
      <c r="AF13595" s="93"/>
      <c r="AG13595" s="93"/>
      <c r="AH13595" s="93"/>
    </row>
    <row r="13596" spans="21:34" x14ac:dyDescent="0.3">
      <c r="U13596" s="311" t="s">
        <v>27408</v>
      </c>
      <c r="V13596" s="312">
        <v>18121.48</v>
      </c>
      <c r="X13596" s="267" t="s">
        <v>53868</v>
      </c>
      <c r="Y13596" s="268">
        <v>1000</v>
      </c>
      <c r="AA13596" s="229" t="s">
        <v>28079</v>
      </c>
      <c r="AB13596" s="230">
        <v>24199.27</v>
      </c>
      <c r="AD13596" s="209" t="s">
        <v>27493</v>
      </c>
      <c r="AE13596" s="210">
        <v>3597.62</v>
      </c>
      <c r="AF13596" s="93"/>
      <c r="AG13596" s="93"/>
      <c r="AH13596" s="93"/>
    </row>
    <row r="13597" spans="21:34" x14ac:dyDescent="0.3">
      <c r="U13597" s="311" t="s">
        <v>27409</v>
      </c>
      <c r="V13597" s="312">
        <v>13313.61</v>
      </c>
      <c r="X13597" s="267" t="s">
        <v>53869</v>
      </c>
      <c r="Y13597" s="268">
        <v>76.47</v>
      </c>
      <c r="AA13597" s="229" t="s">
        <v>34171</v>
      </c>
      <c r="AB13597" s="230">
        <v>19285.07</v>
      </c>
      <c r="AD13597" s="209" t="s">
        <v>27494</v>
      </c>
      <c r="AE13597" s="210">
        <v>30507.05</v>
      </c>
      <c r="AF13597" s="93"/>
      <c r="AG13597" s="93"/>
      <c r="AH13597" s="93"/>
    </row>
    <row r="13598" spans="21:34" x14ac:dyDescent="0.3">
      <c r="U13598" s="311" t="s">
        <v>40894</v>
      </c>
      <c r="V13598" s="312">
        <v>44199.32</v>
      </c>
      <c r="X13598" s="267" t="s">
        <v>55445</v>
      </c>
      <c r="Y13598" s="268">
        <v>147</v>
      </c>
      <c r="AA13598" s="229" t="s">
        <v>42950</v>
      </c>
      <c r="AB13598" s="230">
        <v>5620.22</v>
      </c>
      <c r="AD13598" s="209" t="s">
        <v>27495</v>
      </c>
      <c r="AE13598" s="210">
        <v>196560.87</v>
      </c>
      <c r="AF13598" s="93"/>
      <c r="AG13598" s="93"/>
      <c r="AH13598" s="93"/>
    </row>
    <row r="13599" spans="21:34" x14ac:dyDescent="0.3">
      <c r="U13599" s="311" t="s">
        <v>27411</v>
      </c>
      <c r="V13599" s="312">
        <v>1543.98</v>
      </c>
      <c r="X13599" s="267" t="s">
        <v>53870</v>
      </c>
      <c r="Y13599" s="268">
        <v>8714.73</v>
      </c>
      <c r="AA13599" s="229" t="s">
        <v>28080</v>
      </c>
      <c r="AB13599" s="230">
        <v>8334.49</v>
      </c>
      <c r="AD13599" s="209" t="s">
        <v>27496</v>
      </c>
      <c r="AE13599" s="210">
        <v>20767.419999999998</v>
      </c>
      <c r="AF13599" s="93"/>
      <c r="AG13599" s="93"/>
      <c r="AH13599" s="93"/>
    </row>
    <row r="13600" spans="21:34" x14ac:dyDescent="0.3">
      <c r="U13600" s="311" t="s">
        <v>49416</v>
      </c>
      <c r="V13600" s="312">
        <v>94815.94</v>
      </c>
      <c r="X13600" s="267" t="s">
        <v>53871</v>
      </c>
      <c r="Y13600" s="268">
        <v>484.9</v>
      </c>
      <c r="AA13600" s="229" t="s">
        <v>36727</v>
      </c>
      <c r="AB13600" s="230">
        <v>2617.91</v>
      </c>
      <c r="AD13600" s="209" t="s">
        <v>27497</v>
      </c>
      <c r="AE13600" s="210">
        <v>33664.71</v>
      </c>
      <c r="AF13600" s="93"/>
      <c r="AG13600" s="93"/>
      <c r="AH13600" s="93"/>
    </row>
    <row r="13601" spans="21:34" x14ac:dyDescent="0.3">
      <c r="U13601" s="311" t="s">
        <v>27412</v>
      </c>
      <c r="V13601" s="312">
        <v>67989.27</v>
      </c>
      <c r="X13601" s="267" t="s">
        <v>53872</v>
      </c>
      <c r="Y13601" s="268">
        <v>530.25</v>
      </c>
      <c r="AA13601" s="229" t="s">
        <v>39508</v>
      </c>
      <c r="AB13601" s="230">
        <v>31708.75</v>
      </c>
      <c r="AD13601" s="209" t="s">
        <v>27498</v>
      </c>
      <c r="AE13601" s="210">
        <v>10635.69</v>
      </c>
      <c r="AF13601" s="93"/>
      <c r="AG13601" s="93"/>
      <c r="AH13601" s="93"/>
    </row>
    <row r="13602" spans="21:34" x14ac:dyDescent="0.3">
      <c r="U13602" s="311" t="s">
        <v>54554</v>
      </c>
      <c r="V13602" s="312">
        <v>694.67</v>
      </c>
      <c r="X13602" s="267" t="s">
        <v>60761</v>
      </c>
      <c r="Y13602" s="268">
        <v>-20.170000000000002</v>
      </c>
      <c r="AA13602" s="229" t="s">
        <v>48277</v>
      </c>
      <c r="AB13602" s="230">
        <v>1734.15</v>
      </c>
      <c r="AD13602" s="209" t="s">
        <v>27499</v>
      </c>
      <c r="AE13602" s="210">
        <v>20743.75</v>
      </c>
      <c r="AF13602" s="93"/>
      <c r="AG13602" s="93"/>
      <c r="AH13602" s="93"/>
    </row>
    <row r="13603" spans="21:34" x14ac:dyDescent="0.3">
      <c r="U13603" s="311" t="s">
        <v>27413</v>
      </c>
      <c r="V13603" s="312">
        <v>61259.83</v>
      </c>
      <c r="X13603" s="267" t="s">
        <v>53873</v>
      </c>
      <c r="Y13603" s="268">
        <v>1000</v>
      </c>
      <c r="AA13603" s="229" t="s">
        <v>35715</v>
      </c>
      <c r="AB13603" s="230">
        <v>175105</v>
      </c>
      <c r="AD13603" s="209" t="s">
        <v>27500</v>
      </c>
      <c r="AE13603" s="210">
        <v>3464.62</v>
      </c>
      <c r="AF13603" s="93"/>
      <c r="AG13603" s="93"/>
      <c r="AH13603" s="93"/>
    </row>
    <row r="13604" spans="21:34" x14ac:dyDescent="0.3">
      <c r="U13604" s="311" t="s">
        <v>27414</v>
      </c>
      <c r="V13604" s="312">
        <v>192412.86</v>
      </c>
      <c r="X13604" s="267" t="s">
        <v>53874</v>
      </c>
      <c r="Y13604" s="268">
        <v>76.489999999999995</v>
      </c>
      <c r="AA13604" s="229" t="s">
        <v>36728</v>
      </c>
      <c r="AB13604" s="230">
        <v>73901.42</v>
      </c>
      <c r="AD13604" s="209" t="s">
        <v>27501</v>
      </c>
      <c r="AE13604" s="210">
        <v>5600</v>
      </c>
      <c r="AF13604" s="93"/>
      <c r="AG13604" s="93"/>
      <c r="AH13604" s="93"/>
    </row>
    <row r="13605" spans="21:34" x14ac:dyDescent="0.3">
      <c r="U13605" s="311" t="s">
        <v>27415</v>
      </c>
      <c r="V13605" s="312">
        <v>110641.59</v>
      </c>
      <c r="X13605" s="267" t="s">
        <v>55446</v>
      </c>
      <c r="Y13605" s="268">
        <v>196</v>
      </c>
      <c r="AA13605" s="229" t="s">
        <v>36729</v>
      </c>
      <c r="AB13605" s="230">
        <v>262822.86</v>
      </c>
      <c r="AD13605" s="209" t="s">
        <v>27502</v>
      </c>
      <c r="AE13605" s="210">
        <v>7887.19</v>
      </c>
      <c r="AF13605" s="93"/>
      <c r="AG13605" s="93"/>
      <c r="AH13605" s="93"/>
    </row>
    <row r="13606" spans="21:34" x14ac:dyDescent="0.3">
      <c r="U13606" s="311" t="s">
        <v>27416</v>
      </c>
      <c r="V13606" s="312">
        <v>62164.05</v>
      </c>
      <c r="X13606" s="267" t="s">
        <v>53875</v>
      </c>
      <c r="Y13606" s="268">
        <v>3270.21</v>
      </c>
      <c r="AA13606" s="229" t="s">
        <v>49176</v>
      </c>
      <c r="AB13606" s="230">
        <v>480</v>
      </c>
      <c r="AD13606" s="209" t="s">
        <v>27503</v>
      </c>
      <c r="AE13606" s="210">
        <v>753.8</v>
      </c>
      <c r="AF13606" s="93"/>
      <c r="AG13606" s="93"/>
      <c r="AH13606" s="93"/>
    </row>
    <row r="13607" spans="21:34" x14ac:dyDescent="0.3">
      <c r="U13607" s="311" t="s">
        <v>27417</v>
      </c>
      <c r="V13607" s="312">
        <v>112077.62</v>
      </c>
      <c r="X13607" s="267" t="s">
        <v>53876</v>
      </c>
      <c r="Y13607" s="268">
        <v>171.5</v>
      </c>
      <c r="AA13607" s="229" t="s">
        <v>39509</v>
      </c>
      <c r="AB13607" s="230">
        <v>1860</v>
      </c>
      <c r="AD13607" s="209" t="s">
        <v>27504</v>
      </c>
      <c r="AE13607" s="210">
        <v>8906.57</v>
      </c>
      <c r="AF13607" s="93"/>
      <c r="AG13607" s="93"/>
      <c r="AH13607" s="93"/>
    </row>
    <row r="13608" spans="21:34" x14ac:dyDescent="0.3">
      <c r="U13608" s="311" t="s">
        <v>60953</v>
      </c>
      <c r="V13608" s="312">
        <v>27168.03</v>
      </c>
      <c r="X13608" s="267" t="s">
        <v>60762</v>
      </c>
      <c r="Y13608" s="268">
        <v>-48.98</v>
      </c>
      <c r="AA13608" s="229" t="s">
        <v>47282</v>
      </c>
      <c r="AB13608" s="230">
        <v>8970</v>
      </c>
      <c r="AD13608" s="209" t="s">
        <v>27505</v>
      </c>
      <c r="AE13608" s="210">
        <v>3.18</v>
      </c>
      <c r="AF13608" s="93"/>
      <c r="AG13608" s="93"/>
      <c r="AH13608" s="93"/>
    </row>
    <row r="13609" spans="21:34" x14ac:dyDescent="0.3">
      <c r="U13609" s="311" t="s">
        <v>27420</v>
      </c>
      <c r="V13609" s="312">
        <v>605.17999999999995</v>
      </c>
      <c r="X13609" s="267" t="s">
        <v>28412</v>
      </c>
      <c r="Y13609" s="268">
        <v>207.44</v>
      </c>
      <c r="AA13609" s="229" t="s">
        <v>47283</v>
      </c>
      <c r="AB13609" s="230">
        <v>686.03</v>
      </c>
      <c r="AD13609" s="209" t="s">
        <v>27506</v>
      </c>
      <c r="AE13609" s="210">
        <v>26311.74</v>
      </c>
      <c r="AF13609" s="93"/>
      <c r="AG13609" s="93"/>
      <c r="AH13609" s="93"/>
    </row>
    <row r="13610" spans="21:34" x14ac:dyDescent="0.3">
      <c r="U13610" s="311" t="s">
        <v>55658</v>
      </c>
      <c r="V13610" s="312">
        <v>36</v>
      </c>
      <c r="X13610" s="267" t="s">
        <v>60763</v>
      </c>
      <c r="Y13610" s="268">
        <v>-7.32</v>
      </c>
      <c r="AA13610" s="229" t="s">
        <v>47284</v>
      </c>
      <c r="AB13610" s="230">
        <v>1496.7</v>
      </c>
      <c r="AD13610" s="209" t="s">
        <v>27507</v>
      </c>
      <c r="AE13610" s="210">
        <v>15837.78</v>
      </c>
      <c r="AF13610" s="93"/>
      <c r="AG13610" s="93"/>
      <c r="AH13610" s="93"/>
    </row>
    <row r="13611" spans="21:34" x14ac:dyDescent="0.3">
      <c r="U13611" s="311" t="s">
        <v>69655</v>
      </c>
      <c r="V13611" s="312">
        <v>72.150000000000006</v>
      </c>
      <c r="X13611" s="267" t="s">
        <v>34197</v>
      </c>
      <c r="Y13611" s="268">
        <v>17495.25</v>
      </c>
      <c r="AA13611" s="229" t="s">
        <v>42951</v>
      </c>
      <c r="AB13611" s="230">
        <v>14745</v>
      </c>
      <c r="AD13611" s="209" t="s">
        <v>27508</v>
      </c>
      <c r="AE13611" s="210">
        <v>5082.1899999999996</v>
      </c>
      <c r="AF13611" s="93"/>
      <c r="AG13611" s="93"/>
      <c r="AH13611" s="93"/>
    </row>
    <row r="13612" spans="21:34" x14ac:dyDescent="0.3">
      <c r="U13612" s="311" t="s">
        <v>27421</v>
      </c>
      <c r="V13612" s="312">
        <v>1189.77</v>
      </c>
      <c r="X13612" s="267" t="s">
        <v>35745</v>
      </c>
      <c r="Y13612" s="268">
        <v>22790.74</v>
      </c>
      <c r="AA13612" s="229" t="s">
        <v>42952</v>
      </c>
      <c r="AB13612" s="230">
        <v>1121.07</v>
      </c>
      <c r="AD13612" s="209" t="s">
        <v>27509</v>
      </c>
      <c r="AE13612" s="210">
        <v>125538.64</v>
      </c>
      <c r="AF13612" s="93"/>
      <c r="AG13612" s="93"/>
      <c r="AH13612" s="93"/>
    </row>
    <row r="13613" spans="21:34" x14ac:dyDescent="0.3">
      <c r="U13613" s="311" t="s">
        <v>27422</v>
      </c>
      <c r="V13613" s="312">
        <v>103454.71</v>
      </c>
      <c r="X13613" s="267" t="s">
        <v>36760</v>
      </c>
      <c r="Y13613" s="268">
        <v>49718.400000000001</v>
      </c>
      <c r="AA13613" s="229" t="s">
        <v>42953</v>
      </c>
      <c r="AB13613" s="230">
        <v>3095.63</v>
      </c>
      <c r="AD13613" s="209" t="s">
        <v>27510</v>
      </c>
      <c r="AE13613" s="210">
        <v>7115</v>
      </c>
      <c r="AF13613" s="93"/>
      <c r="AG13613" s="93"/>
      <c r="AH13613" s="93"/>
    </row>
    <row r="13614" spans="21:34" x14ac:dyDescent="0.3">
      <c r="U13614" s="311" t="s">
        <v>27423</v>
      </c>
      <c r="V13614" s="312">
        <v>470232.15</v>
      </c>
      <c r="X13614" s="267" t="s">
        <v>57889</v>
      </c>
      <c r="Y13614" s="268">
        <v>27577.89</v>
      </c>
      <c r="AA13614" s="229" t="s">
        <v>53824</v>
      </c>
      <c r="AB13614" s="230">
        <v>656.86</v>
      </c>
      <c r="AD13614" s="209" t="s">
        <v>27511</v>
      </c>
      <c r="AE13614" s="210">
        <v>3676.25</v>
      </c>
      <c r="AF13614" s="93"/>
      <c r="AG13614" s="93"/>
      <c r="AH13614" s="93"/>
    </row>
    <row r="13615" spans="21:34" x14ac:dyDescent="0.3">
      <c r="U13615" s="311" t="s">
        <v>27424</v>
      </c>
      <c r="V13615" s="312">
        <v>418079.55</v>
      </c>
      <c r="X13615" s="267" t="s">
        <v>61613</v>
      </c>
      <c r="Y13615" s="268">
        <v>2571.25</v>
      </c>
      <c r="AA13615" s="229" t="s">
        <v>42954</v>
      </c>
      <c r="AB13615" s="230">
        <v>1834.64</v>
      </c>
      <c r="AD13615" s="209" t="s">
        <v>27512</v>
      </c>
      <c r="AE13615" s="210">
        <v>756.25</v>
      </c>
      <c r="AF13615" s="93"/>
      <c r="AG13615" s="93"/>
      <c r="AH13615" s="93"/>
    </row>
    <row r="13616" spans="21:34" x14ac:dyDescent="0.3">
      <c r="U13616" s="311" t="s">
        <v>27426</v>
      </c>
      <c r="V13616" s="312">
        <v>12206.78</v>
      </c>
      <c r="X13616" s="267" t="s">
        <v>35746</v>
      </c>
      <c r="Y13616" s="268">
        <v>21000</v>
      </c>
      <c r="AA13616" s="229" t="s">
        <v>53825</v>
      </c>
      <c r="AB13616" s="230">
        <v>2926.35</v>
      </c>
      <c r="AD13616" s="209" t="s">
        <v>27513</v>
      </c>
      <c r="AE13616" s="210">
        <v>382.58</v>
      </c>
      <c r="AF13616" s="93"/>
      <c r="AG13616" s="93"/>
      <c r="AH13616" s="93"/>
    </row>
    <row r="13617" spans="21:34" x14ac:dyDescent="0.3">
      <c r="U13617" s="311" t="s">
        <v>27430</v>
      </c>
      <c r="V13617" s="312">
        <v>18622.28</v>
      </c>
      <c r="X13617" s="267" t="s">
        <v>47306</v>
      </c>
      <c r="Y13617" s="268">
        <v>408.52</v>
      </c>
      <c r="AA13617" s="229" t="s">
        <v>36730</v>
      </c>
      <c r="AB13617" s="230">
        <v>78031.199999999997</v>
      </c>
      <c r="AD13617" s="209" t="s">
        <v>27514</v>
      </c>
      <c r="AE13617" s="210">
        <v>220</v>
      </c>
      <c r="AF13617" s="93"/>
      <c r="AG13617" s="93"/>
      <c r="AH13617" s="93"/>
    </row>
    <row r="13618" spans="21:34" x14ac:dyDescent="0.3">
      <c r="U13618" s="311" t="s">
        <v>14202</v>
      </c>
      <c r="V13618" s="312">
        <v>845318.56</v>
      </c>
      <c r="X13618" s="267" t="s">
        <v>60764</v>
      </c>
      <c r="Y13618" s="268">
        <v>569.78</v>
      </c>
      <c r="AA13618" s="229" t="s">
        <v>36731</v>
      </c>
      <c r="AB13618" s="230">
        <v>1732.5</v>
      </c>
      <c r="AD13618" s="209" t="s">
        <v>27515</v>
      </c>
      <c r="AE13618" s="210">
        <v>18255.53</v>
      </c>
      <c r="AF13618" s="93"/>
      <c r="AG13618" s="93"/>
      <c r="AH13618" s="93"/>
    </row>
    <row r="13619" spans="21:34" x14ac:dyDescent="0.3">
      <c r="U13619" s="311" t="s">
        <v>27431</v>
      </c>
      <c r="V13619" s="312">
        <v>-34387.06</v>
      </c>
      <c r="X13619" s="267" t="s">
        <v>62259</v>
      </c>
      <c r="Y13619" s="268">
        <v>6967.21</v>
      </c>
      <c r="AA13619" s="229" t="s">
        <v>47285</v>
      </c>
      <c r="AB13619" s="230">
        <v>839</v>
      </c>
      <c r="AD13619" s="209" t="s">
        <v>27516</v>
      </c>
      <c r="AE13619" s="210">
        <v>14530.07</v>
      </c>
      <c r="AF13619" s="93"/>
      <c r="AG13619" s="93"/>
      <c r="AH13619" s="93"/>
    </row>
    <row r="13620" spans="21:34" x14ac:dyDescent="0.3">
      <c r="U13620" s="311" t="s">
        <v>48533</v>
      </c>
      <c r="V13620" s="312">
        <v>5732984.4800000004</v>
      </c>
      <c r="X13620" s="267" t="s">
        <v>34198</v>
      </c>
      <c r="Y13620" s="268">
        <v>10150.5</v>
      </c>
      <c r="AA13620" s="229" t="s">
        <v>36732</v>
      </c>
      <c r="AB13620" s="230">
        <v>51566</v>
      </c>
      <c r="AD13620" s="209" t="s">
        <v>27517</v>
      </c>
      <c r="AE13620" s="210">
        <v>364646.63</v>
      </c>
      <c r="AF13620" s="93"/>
      <c r="AG13620" s="93"/>
      <c r="AH13620" s="93"/>
    </row>
    <row r="13621" spans="21:34" x14ac:dyDescent="0.3">
      <c r="U13621" s="311" t="s">
        <v>48534</v>
      </c>
      <c r="V13621" s="312">
        <v>2065895.41</v>
      </c>
      <c r="X13621" s="267" t="s">
        <v>34199</v>
      </c>
      <c r="Y13621" s="268">
        <v>23390.29</v>
      </c>
      <c r="AA13621" s="229" t="s">
        <v>36733</v>
      </c>
      <c r="AB13621" s="230">
        <v>134819.45000000001</v>
      </c>
      <c r="AD13621" s="209" t="s">
        <v>27518</v>
      </c>
      <c r="AE13621" s="210">
        <v>49590.07</v>
      </c>
      <c r="AF13621" s="93"/>
      <c r="AG13621" s="93"/>
      <c r="AH13621" s="93"/>
    </row>
    <row r="13622" spans="21:34" x14ac:dyDescent="0.3">
      <c r="U13622" s="311" t="s">
        <v>56859</v>
      </c>
      <c r="V13622" s="312">
        <v>2926.32</v>
      </c>
      <c r="X13622" s="267" t="s">
        <v>34200</v>
      </c>
      <c r="Y13622" s="268">
        <v>13233.69</v>
      </c>
      <c r="AA13622" s="229" t="s">
        <v>36734</v>
      </c>
      <c r="AB13622" s="230">
        <v>10672.5</v>
      </c>
      <c r="AD13622" s="209" t="s">
        <v>27519</v>
      </c>
      <c r="AE13622" s="210">
        <v>890.18</v>
      </c>
      <c r="AF13622" s="93"/>
      <c r="AG13622" s="93"/>
      <c r="AH13622" s="93"/>
    </row>
    <row r="13623" spans="21:34" x14ac:dyDescent="0.3">
      <c r="U13623" s="311" t="s">
        <v>66836</v>
      </c>
      <c r="V13623" s="312">
        <v>113000.76</v>
      </c>
      <c r="X13623" s="267" t="s">
        <v>36761</v>
      </c>
      <c r="Y13623" s="268">
        <v>7739.38</v>
      </c>
      <c r="AA13623" s="229" t="s">
        <v>53826</v>
      </c>
      <c r="AB13623" s="230">
        <v>5246.6</v>
      </c>
      <c r="AD13623" s="209" t="s">
        <v>27520</v>
      </c>
      <c r="AE13623" s="210">
        <v>660140.23</v>
      </c>
      <c r="AF13623" s="93"/>
      <c r="AG13623" s="93"/>
      <c r="AH13623" s="93"/>
    </row>
    <row r="13624" spans="21:34" x14ac:dyDescent="0.3">
      <c r="U13624" s="311" t="s">
        <v>56860</v>
      </c>
      <c r="V13624" s="312">
        <v>86813.71</v>
      </c>
      <c r="X13624" s="267" t="s">
        <v>63403</v>
      </c>
      <c r="Y13624" s="268">
        <v>17990.43</v>
      </c>
      <c r="AA13624" s="229" t="s">
        <v>53827</v>
      </c>
      <c r="AB13624" s="230">
        <v>24388.1</v>
      </c>
      <c r="AD13624" s="209" t="s">
        <v>27521</v>
      </c>
      <c r="AE13624" s="210">
        <v>20374.830000000002</v>
      </c>
      <c r="AF13624" s="93"/>
      <c r="AG13624" s="93"/>
      <c r="AH13624" s="93"/>
    </row>
    <row r="13625" spans="21:34" x14ac:dyDescent="0.3">
      <c r="U13625" s="311" t="s">
        <v>35664</v>
      </c>
      <c r="V13625" s="312">
        <v>7128</v>
      </c>
      <c r="X13625" s="267" t="s">
        <v>45660</v>
      </c>
      <c r="Y13625" s="268">
        <v>28274.240000000002</v>
      </c>
      <c r="AA13625" s="229" t="s">
        <v>36735</v>
      </c>
      <c r="AB13625" s="230">
        <v>64703.88</v>
      </c>
      <c r="AD13625" s="209" t="s">
        <v>27522</v>
      </c>
      <c r="AE13625" s="210">
        <v>55588.99</v>
      </c>
      <c r="AF13625" s="93"/>
      <c r="AG13625" s="93"/>
      <c r="AH13625" s="93"/>
    </row>
    <row r="13626" spans="21:34" x14ac:dyDescent="0.3">
      <c r="U13626" s="311" t="s">
        <v>27494</v>
      </c>
      <c r="V13626" s="312">
        <v>179168.1</v>
      </c>
      <c r="X13626" s="267" t="s">
        <v>62260</v>
      </c>
      <c r="Y13626" s="268">
        <v>81525.53</v>
      </c>
      <c r="AA13626" s="229" t="s">
        <v>39510</v>
      </c>
      <c r="AB13626" s="230">
        <v>26422</v>
      </c>
      <c r="AD13626" s="209" t="s">
        <v>27523</v>
      </c>
      <c r="AE13626" s="210">
        <v>3920.21</v>
      </c>
      <c r="AF13626" s="93"/>
      <c r="AG13626" s="93"/>
      <c r="AH13626" s="93"/>
    </row>
    <row r="13627" spans="21:34" x14ac:dyDescent="0.3">
      <c r="U13627" s="311" t="s">
        <v>27495</v>
      </c>
      <c r="V13627" s="312">
        <v>24467.42</v>
      </c>
      <c r="X13627" s="267" t="s">
        <v>57890</v>
      </c>
      <c r="Y13627" s="268">
        <v>95284.67</v>
      </c>
      <c r="AA13627" s="229" t="s">
        <v>39511</v>
      </c>
      <c r="AB13627" s="230">
        <v>231293.2</v>
      </c>
      <c r="AD13627" s="209" t="s">
        <v>27524</v>
      </c>
      <c r="AE13627" s="210">
        <v>9920.85</v>
      </c>
      <c r="AF13627" s="93"/>
      <c r="AG13627" s="93"/>
      <c r="AH13627" s="93"/>
    </row>
    <row r="13628" spans="21:34" x14ac:dyDescent="0.3">
      <c r="U13628" s="311" t="s">
        <v>40895</v>
      </c>
      <c r="V13628" s="312">
        <v>77616</v>
      </c>
      <c r="X13628" s="267" t="s">
        <v>60765</v>
      </c>
      <c r="Y13628" s="268">
        <v>-289.54000000000002</v>
      </c>
      <c r="AA13628" s="229" t="s">
        <v>47286</v>
      </c>
      <c r="AB13628" s="230">
        <v>14775</v>
      </c>
      <c r="AD13628" s="209" t="s">
        <v>27525</v>
      </c>
      <c r="AE13628" s="210">
        <v>150081.81</v>
      </c>
      <c r="AF13628" s="93"/>
      <c r="AG13628" s="93"/>
      <c r="AH13628" s="93"/>
    </row>
    <row r="13629" spans="21:34" x14ac:dyDescent="0.3">
      <c r="U13629" s="311" t="s">
        <v>27499</v>
      </c>
      <c r="V13629" s="312">
        <v>74045.06</v>
      </c>
      <c r="X13629" s="267" t="s">
        <v>57891</v>
      </c>
      <c r="Y13629" s="268">
        <v>60</v>
      </c>
      <c r="AA13629" s="229" t="s">
        <v>53828</v>
      </c>
      <c r="AB13629" s="230">
        <v>87025.25</v>
      </c>
      <c r="AD13629" s="209" t="s">
        <v>27526</v>
      </c>
      <c r="AE13629" s="210">
        <v>155915.14000000001</v>
      </c>
      <c r="AF13629" s="93"/>
      <c r="AG13629" s="93"/>
      <c r="AH13629" s="93"/>
    </row>
    <row r="13630" spans="21:34" x14ac:dyDescent="0.3">
      <c r="U13630" s="311" t="s">
        <v>27500</v>
      </c>
      <c r="V13630" s="312">
        <v>2700</v>
      </c>
      <c r="X13630" s="267" t="s">
        <v>59229</v>
      </c>
      <c r="Y13630" s="268">
        <v>1158.6300000000001</v>
      </c>
      <c r="AA13630" s="229" t="s">
        <v>36736</v>
      </c>
      <c r="AB13630" s="230">
        <v>54426.559999999998</v>
      </c>
      <c r="AD13630" s="209" t="s">
        <v>27527</v>
      </c>
      <c r="AE13630" s="210">
        <v>146130</v>
      </c>
      <c r="AF13630" s="93"/>
      <c r="AG13630" s="93"/>
      <c r="AH13630" s="93"/>
    </row>
    <row r="13631" spans="21:34" x14ac:dyDescent="0.3">
      <c r="U13631" s="311" t="s">
        <v>27503</v>
      </c>
      <c r="V13631" s="312">
        <v>828.38</v>
      </c>
      <c r="X13631" s="267" t="s">
        <v>49185</v>
      </c>
      <c r="Y13631" s="268">
        <v>5147.9799999999996</v>
      </c>
      <c r="AA13631" s="229" t="s">
        <v>36737</v>
      </c>
      <c r="AB13631" s="230">
        <v>120362.82</v>
      </c>
      <c r="AD13631" s="209" t="s">
        <v>27528</v>
      </c>
      <c r="AE13631" s="210">
        <v>17159</v>
      </c>
      <c r="AF13631" s="93"/>
      <c r="AG13631" s="93"/>
      <c r="AH13631" s="93"/>
    </row>
    <row r="13632" spans="21:34" x14ac:dyDescent="0.3">
      <c r="U13632" s="311" t="s">
        <v>34120</v>
      </c>
      <c r="V13632" s="312">
        <v>2550</v>
      </c>
      <c r="X13632" s="267" t="s">
        <v>49186</v>
      </c>
      <c r="Y13632" s="268">
        <v>382.1</v>
      </c>
      <c r="AA13632" s="229" t="s">
        <v>36738</v>
      </c>
      <c r="AB13632" s="230">
        <v>21527.81</v>
      </c>
      <c r="AD13632" s="209" t="s">
        <v>27529</v>
      </c>
      <c r="AE13632" s="210">
        <v>58884</v>
      </c>
      <c r="AF13632" s="93"/>
      <c r="AG13632" s="93"/>
      <c r="AH13632" s="93"/>
    </row>
    <row r="13633" spans="21:34" x14ac:dyDescent="0.3">
      <c r="U13633" s="311" t="s">
        <v>46169</v>
      </c>
      <c r="V13633" s="312">
        <v>41991.07</v>
      </c>
      <c r="X13633" s="267" t="s">
        <v>49187</v>
      </c>
      <c r="Y13633" s="268">
        <v>1261.27</v>
      </c>
      <c r="AA13633" s="229" t="s">
        <v>53829</v>
      </c>
      <c r="AB13633" s="230">
        <v>5333.77</v>
      </c>
      <c r="AD13633" s="209" t="s">
        <v>27530</v>
      </c>
      <c r="AE13633" s="210">
        <v>5943.94</v>
      </c>
      <c r="AF13633" s="93"/>
      <c r="AG13633" s="93"/>
      <c r="AH13633" s="93"/>
    </row>
    <row r="13634" spans="21:34" x14ac:dyDescent="0.3">
      <c r="U13634" s="311" t="s">
        <v>43362</v>
      </c>
      <c r="V13634" s="312">
        <v>126000</v>
      </c>
      <c r="X13634" s="267" t="s">
        <v>49188</v>
      </c>
      <c r="Y13634" s="268">
        <v>2269.1799999999998</v>
      </c>
      <c r="AA13634" s="229" t="s">
        <v>53830</v>
      </c>
      <c r="AB13634" s="230">
        <v>33394.47</v>
      </c>
      <c r="AD13634" s="209" t="s">
        <v>27531</v>
      </c>
      <c r="AE13634" s="210">
        <v>2118.5300000000002</v>
      </c>
      <c r="AF13634" s="93"/>
      <c r="AG13634" s="93"/>
      <c r="AH13634" s="93"/>
    </row>
    <row r="13635" spans="21:34" x14ac:dyDescent="0.3">
      <c r="U13635" s="311" t="s">
        <v>62396</v>
      </c>
      <c r="V13635" s="312">
        <v>4248</v>
      </c>
      <c r="X13635" s="267" t="s">
        <v>49189</v>
      </c>
      <c r="Y13635" s="268">
        <v>4100</v>
      </c>
      <c r="AA13635" s="229" t="s">
        <v>50433</v>
      </c>
      <c r="AB13635" s="230">
        <v>6586.62</v>
      </c>
      <c r="AD13635" s="209" t="s">
        <v>27532</v>
      </c>
      <c r="AE13635" s="210">
        <v>616.80999999999995</v>
      </c>
      <c r="AF13635" s="93"/>
      <c r="AG13635" s="93"/>
      <c r="AH13635" s="93"/>
    </row>
    <row r="13636" spans="21:34" x14ac:dyDescent="0.3">
      <c r="U13636" s="311" t="s">
        <v>27504</v>
      </c>
      <c r="V13636" s="312">
        <v>742.5</v>
      </c>
      <c r="X13636" s="267" t="s">
        <v>58696</v>
      </c>
      <c r="Y13636" s="268">
        <v>2993.52</v>
      </c>
      <c r="AA13636" s="229" t="s">
        <v>48278</v>
      </c>
      <c r="AB13636" s="230">
        <v>1298.48</v>
      </c>
      <c r="AD13636" s="209" t="s">
        <v>27533</v>
      </c>
      <c r="AE13636" s="210">
        <v>1747.95</v>
      </c>
      <c r="AF13636" s="93"/>
      <c r="AG13636" s="93"/>
      <c r="AH13636" s="93"/>
    </row>
    <row r="13637" spans="21:34" x14ac:dyDescent="0.3">
      <c r="U13637" s="311" t="s">
        <v>27506</v>
      </c>
      <c r="V13637" s="312">
        <v>43152.38</v>
      </c>
      <c r="X13637" s="267" t="s">
        <v>48298</v>
      </c>
      <c r="Y13637" s="268">
        <v>4100</v>
      </c>
      <c r="AA13637" s="229" t="s">
        <v>36739</v>
      </c>
      <c r="AB13637" s="230">
        <v>104793</v>
      </c>
      <c r="AD13637" s="209" t="s">
        <v>27534</v>
      </c>
      <c r="AE13637" s="210">
        <v>37654.160000000003</v>
      </c>
      <c r="AF13637" s="93"/>
      <c r="AG13637" s="93"/>
      <c r="AH13637" s="93"/>
    </row>
    <row r="13638" spans="21:34" x14ac:dyDescent="0.3">
      <c r="U13638" s="311" t="s">
        <v>27507</v>
      </c>
      <c r="V13638" s="312">
        <v>125835.65</v>
      </c>
      <c r="X13638" s="267" t="s">
        <v>49190</v>
      </c>
      <c r="Y13638" s="268">
        <v>577.15</v>
      </c>
      <c r="AA13638" s="229" t="s">
        <v>36740</v>
      </c>
      <c r="AB13638" s="230">
        <v>258449.58</v>
      </c>
      <c r="AD13638" s="209" t="s">
        <v>27535</v>
      </c>
      <c r="AE13638" s="210">
        <v>92430.96</v>
      </c>
      <c r="AF13638" s="93"/>
      <c r="AG13638" s="93"/>
      <c r="AH13638" s="93"/>
    </row>
    <row r="13639" spans="21:34" x14ac:dyDescent="0.3">
      <c r="U13639" s="311" t="s">
        <v>27508</v>
      </c>
      <c r="V13639" s="312">
        <v>48427.6</v>
      </c>
      <c r="X13639" s="267" t="s">
        <v>57892</v>
      </c>
      <c r="Y13639" s="268">
        <v>3980.5</v>
      </c>
      <c r="AA13639" s="229" t="s">
        <v>36741</v>
      </c>
      <c r="AB13639" s="230">
        <v>8453</v>
      </c>
      <c r="AD13639" s="209" t="s">
        <v>27536</v>
      </c>
      <c r="AE13639" s="210">
        <v>919.8</v>
      </c>
      <c r="AF13639" s="93"/>
      <c r="AG13639" s="93"/>
      <c r="AH13639" s="93"/>
    </row>
    <row r="13640" spans="21:34" x14ac:dyDescent="0.3">
      <c r="U13640" s="311" t="s">
        <v>27509</v>
      </c>
      <c r="V13640" s="312">
        <v>12000</v>
      </c>
      <c r="X13640" s="267" t="s">
        <v>62822</v>
      </c>
      <c r="Y13640" s="268">
        <v>114</v>
      </c>
      <c r="AA13640" s="229" t="s">
        <v>47287</v>
      </c>
      <c r="AB13640" s="230">
        <v>1428.35</v>
      </c>
      <c r="AD13640" s="209" t="s">
        <v>27537</v>
      </c>
      <c r="AE13640" s="210">
        <v>1249.52</v>
      </c>
      <c r="AF13640" s="93"/>
      <c r="AG13640" s="93"/>
      <c r="AH13640" s="93"/>
    </row>
    <row r="13641" spans="21:34" x14ac:dyDescent="0.3">
      <c r="U13641" s="311" t="s">
        <v>27510</v>
      </c>
      <c r="V13641" s="312">
        <v>23666.62</v>
      </c>
      <c r="X13641" s="267" t="s">
        <v>57893</v>
      </c>
      <c r="Y13641" s="268">
        <v>304.62</v>
      </c>
      <c r="AA13641" s="229" t="s">
        <v>53831</v>
      </c>
      <c r="AB13641" s="230">
        <v>4445</v>
      </c>
      <c r="AD13641" s="209" t="s">
        <v>27538</v>
      </c>
      <c r="AE13641" s="210">
        <v>161.47999999999999</v>
      </c>
      <c r="AF13641" s="93"/>
      <c r="AG13641" s="93"/>
      <c r="AH13641" s="93"/>
    </row>
    <row r="13642" spans="21:34" x14ac:dyDescent="0.3">
      <c r="U13642" s="311" t="s">
        <v>27513</v>
      </c>
      <c r="V13642" s="312">
        <v>3086.77</v>
      </c>
      <c r="X13642" s="267" t="s">
        <v>57894</v>
      </c>
      <c r="Y13642" s="268">
        <v>975.22</v>
      </c>
      <c r="AA13642" s="229" t="s">
        <v>47288</v>
      </c>
      <c r="AB13642" s="230">
        <v>449.31</v>
      </c>
      <c r="AD13642" s="209" t="s">
        <v>27539</v>
      </c>
      <c r="AE13642" s="210">
        <v>457.59</v>
      </c>
      <c r="AF13642" s="93"/>
      <c r="AG13642" s="93"/>
      <c r="AH13642" s="93"/>
    </row>
    <row r="13643" spans="21:34" x14ac:dyDescent="0.3">
      <c r="U13643" s="311" t="s">
        <v>69656</v>
      </c>
      <c r="V13643" s="312">
        <v>3155.8</v>
      </c>
      <c r="X13643" s="267" t="s">
        <v>57895</v>
      </c>
      <c r="Y13643" s="268">
        <v>454</v>
      </c>
      <c r="AA13643" s="229" t="s">
        <v>53832</v>
      </c>
      <c r="AB13643" s="230">
        <v>362.71</v>
      </c>
      <c r="AD13643" s="209" t="s">
        <v>27540</v>
      </c>
      <c r="AE13643" s="210">
        <v>28935.71</v>
      </c>
      <c r="AF13643" s="93"/>
      <c r="AG13643" s="93"/>
      <c r="AH13643" s="93"/>
    </row>
    <row r="13644" spans="21:34" x14ac:dyDescent="0.3">
      <c r="U13644" s="311" t="s">
        <v>27516</v>
      </c>
      <c r="V13644" s="312">
        <v>100441.7</v>
      </c>
      <c r="X13644" s="267" t="s">
        <v>64956</v>
      </c>
      <c r="Y13644" s="268">
        <v>1800</v>
      </c>
      <c r="AA13644" s="229" t="s">
        <v>53833</v>
      </c>
      <c r="AB13644" s="230">
        <v>56.91</v>
      </c>
      <c r="AD13644" s="209" t="s">
        <v>27541</v>
      </c>
      <c r="AE13644" s="210">
        <v>18712.96</v>
      </c>
      <c r="AF13644" s="93"/>
      <c r="AG13644" s="93"/>
      <c r="AH13644" s="93"/>
    </row>
    <row r="13645" spans="21:34" x14ac:dyDescent="0.3">
      <c r="U13645" s="311" t="s">
        <v>27518</v>
      </c>
      <c r="V13645" s="312">
        <v>157007.67000000001</v>
      </c>
      <c r="X13645" s="267" t="s">
        <v>64957</v>
      </c>
      <c r="Y13645" s="268">
        <v>137.69999999999999</v>
      </c>
      <c r="AA13645" s="229" t="s">
        <v>49177</v>
      </c>
      <c r="AB13645" s="230">
        <v>332.57</v>
      </c>
      <c r="AD13645" s="209" t="s">
        <v>27542</v>
      </c>
      <c r="AE13645" s="210">
        <v>456821.58</v>
      </c>
      <c r="AF13645" s="93"/>
      <c r="AG13645" s="93"/>
      <c r="AH13645" s="93"/>
    </row>
    <row r="13646" spans="21:34" x14ac:dyDescent="0.3">
      <c r="U13646" s="311" t="s">
        <v>60028</v>
      </c>
      <c r="V13646" s="312">
        <v>-1557.25</v>
      </c>
      <c r="X13646" s="267" t="s">
        <v>63807</v>
      </c>
      <c r="Y13646" s="268">
        <v>93.79</v>
      </c>
      <c r="AA13646" s="229" t="s">
        <v>48279</v>
      </c>
      <c r="AB13646" s="230">
        <v>3327.55</v>
      </c>
      <c r="AD13646" s="209" t="s">
        <v>27543</v>
      </c>
      <c r="AE13646" s="210">
        <v>15940</v>
      </c>
      <c r="AF13646" s="93"/>
      <c r="AG13646" s="93"/>
      <c r="AH13646" s="93"/>
    </row>
    <row r="13647" spans="21:34" x14ac:dyDescent="0.3">
      <c r="U13647" s="311" t="s">
        <v>27521</v>
      </c>
      <c r="V13647" s="312">
        <v>2149377.34</v>
      </c>
      <c r="X13647" s="267" t="s">
        <v>64958</v>
      </c>
      <c r="Y13647" s="268">
        <v>1000</v>
      </c>
      <c r="AA13647" s="229" t="s">
        <v>48280</v>
      </c>
      <c r="AB13647" s="230">
        <v>254.55</v>
      </c>
      <c r="AD13647" s="209" t="s">
        <v>27544</v>
      </c>
      <c r="AE13647" s="210">
        <v>45000</v>
      </c>
      <c r="AF13647" s="93"/>
      <c r="AG13647" s="93"/>
      <c r="AH13647" s="93"/>
    </row>
    <row r="13648" spans="21:34" x14ac:dyDescent="0.3">
      <c r="U13648" s="311" t="s">
        <v>47597</v>
      </c>
      <c r="V13648" s="312">
        <v>72540.7</v>
      </c>
      <c r="X13648" s="267" t="s">
        <v>59230</v>
      </c>
      <c r="Y13648" s="268">
        <v>3402</v>
      </c>
      <c r="AA13648" s="229" t="s">
        <v>53834</v>
      </c>
      <c r="AB13648" s="230">
        <v>68.75</v>
      </c>
      <c r="AD13648" s="209" t="s">
        <v>27545</v>
      </c>
      <c r="AE13648" s="210">
        <v>43779.73</v>
      </c>
      <c r="AF13648" s="93"/>
      <c r="AG13648" s="93"/>
      <c r="AH13648" s="93"/>
    </row>
    <row r="13649" spans="21:34" x14ac:dyDescent="0.3">
      <c r="U13649" s="311" t="s">
        <v>69657</v>
      </c>
      <c r="V13649" s="312">
        <v>59886.9</v>
      </c>
      <c r="X13649" s="267" t="s">
        <v>59231</v>
      </c>
      <c r="Y13649" s="268">
        <v>260.29000000000002</v>
      </c>
      <c r="AA13649" s="229" t="s">
        <v>53835</v>
      </c>
      <c r="AB13649" s="230">
        <v>27877.5</v>
      </c>
      <c r="AD13649" s="209" t="s">
        <v>14206</v>
      </c>
      <c r="AE13649" s="210">
        <v>19580.91</v>
      </c>
      <c r="AF13649" s="93"/>
      <c r="AG13649" s="93"/>
      <c r="AH13649" s="93"/>
    </row>
    <row r="13650" spans="21:34" x14ac:dyDescent="0.3">
      <c r="U13650" s="311" t="s">
        <v>58790</v>
      </c>
      <c r="V13650" s="312">
        <v>32663.95</v>
      </c>
      <c r="X13650" s="267" t="s">
        <v>59232</v>
      </c>
      <c r="Y13650" s="268">
        <v>833.53</v>
      </c>
      <c r="AA13650" s="229" t="s">
        <v>49178</v>
      </c>
      <c r="AB13650" s="230">
        <v>1025.6400000000001</v>
      </c>
      <c r="AD13650" s="209" t="s">
        <v>27546</v>
      </c>
      <c r="AE13650" s="210">
        <v>83550.14</v>
      </c>
      <c r="AF13650" s="93"/>
      <c r="AG13650" s="93"/>
      <c r="AH13650" s="93"/>
    </row>
    <row r="13651" spans="21:34" x14ac:dyDescent="0.3">
      <c r="U13651" s="311" t="s">
        <v>27583</v>
      </c>
      <c r="V13651" s="312">
        <v>137614.1</v>
      </c>
      <c r="X13651" s="267" t="s">
        <v>59233</v>
      </c>
      <c r="Y13651" s="268">
        <v>1963.88</v>
      </c>
      <c r="AA13651" s="229" t="s">
        <v>49179</v>
      </c>
      <c r="AB13651" s="230">
        <v>76.95</v>
      </c>
      <c r="AD13651" s="209" t="s">
        <v>27547</v>
      </c>
      <c r="AE13651" s="210">
        <v>9834.69</v>
      </c>
      <c r="AF13651" s="93"/>
      <c r="AG13651" s="93"/>
      <c r="AH13651" s="93"/>
    </row>
    <row r="13652" spans="21:34" x14ac:dyDescent="0.3">
      <c r="U13652" s="311" t="s">
        <v>14214</v>
      </c>
      <c r="V13652" s="312">
        <v>15</v>
      </c>
      <c r="X13652" s="267" t="s">
        <v>59234</v>
      </c>
      <c r="Y13652" s="268">
        <v>3000</v>
      </c>
      <c r="AA13652" s="229" t="s">
        <v>49180</v>
      </c>
      <c r="AB13652" s="230">
        <v>247.18</v>
      </c>
      <c r="AD13652" s="209" t="s">
        <v>27548</v>
      </c>
      <c r="AE13652" s="210">
        <v>26121.31</v>
      </c>
      <c r="AF13652" s="93"/>
      <c r="AG13652" s="93"/>
      <c r="AH13652" s="93"/>
    </row>
    <row r="13653" spans="21:34" x14ac:dyDescent="0.3">
      <c r="U13653" s="311" t="s">
        <v>27587</v>
      </c>
      <c r="V13653" s="312">
        <v>5526.41</v>
      </c>
      <c r="X13653" s="267" t="s">
        <v>62823</v>
      </c>
      <c r="Y13653" s="268">
        <v>450</v>
      </c>
      <c r="AA13653" s="229" t="s">
        <v>49181</v>
      </c>
      <c r="AB13653" s="230">
        <v>116.61</v>
      </c>
      <c r="AD13653" s="209" t="s">
        <v>27549</v>
      </c>
      <c r="AE13653" s="210">
        <v>3496.66</v>
      </c>
      <c r="AF13653" s="93"/>
      <c r="AG13653" s="93"/>
      <c r="AH13653" s="93"/>
    </row>
    <row r="13654" spans="21:34" x14ac:dyDescent="0.3">
      <c r="U13654" s="311" t="s">
        <v>35667</v>
      </c>
      <c r="V13654" s="312">
        <v>1664687</v>
      </c>
      <c r="X13654" s="267" t="s">
        <v>62824</v>
      </c>
      <c r="Y13654" s="268">
        <v>34.43</v>
      </c>
      <c r="AA13654" s="229" t="s">
        <v>47289</v>
      </c>
      <c r="AB13654" s="230">
        <v>1303.5</v>
      </c>
      <c r="AD13654" s="209" t="s">
        <v>14208</v>
      </c>
      <c r="AE13654" s="210">
        <v>790433.96</v>
      </c>
      <c r="AF13654" s="93"/>
      <c r="AG13654" s="93"/>
      <c r="AH13654" s="93"/>
    </row>
    <row r="13655" spans="21:34" x14ac:dyDescent="0.3">
      <c r="U13655" s="311" t="s">
        <v>27588</v>
      </c>
      <c r="V13655" s="312">
        <v>8447.89</v>
      </c>
      <c r="X13655" s="267" t="s">
        <v>62825</v>
      </c>
      <c r="Y13655" s="268">
        <v>110.25</v>
      </c>
      <c r="AA13655" s="229" t="s">
        <v>53836</v>
      </c>
      <c r="AB13655" s="230">
        <v>44.62</v>
      </c>
      <c r="AD13655" s="209" t="s">
        <v>14209</v>
      </c>
      <c r="AE13655" s="210">
        <v>300</v>
      </c>
      <c r="AF13655" s="93"/>
      <c r="AG13655" s="93"/>
      <c r="AH13655" s="93"/>
    </row>
    <row r="13656" spans="21:34" x14ac:dyDescent="0.3">
      <c r="U13656" s="311" t="s">
        <v>69658</v>
      </c>
      <c r="V13656" s="312">
        <v>30625</v>
      </c>
      <c r="X13656" s="267" t="s">
        <v>57896</v>
      </c>
      <c r="Y13656" s="268">
        <v>15675.92</v>
      </c>
      <c r="AA13656" s="229" t="s">
        <v>45636</v>
      </c>
      <c r="AB13656" s="230">
        <v>108207</v>
      </c>
      <c r="AD13656" s="209" t="s">
        <v>27550</v>
      </c>
      <c r="AE13656" s="210">
        <v>445.18</v>
      </c>
      <c r="AF13656" s="93"/>
      <c r="AG13656" s="93"/>
      <c r="AH13656" s="93"/>
    </row>
    <row r="13657" spans="21:34" x14ac:dyDescent="0.3">
      <c r="U13657" s="311" t="s">
        <v>27589</v>
      </c>
      <c r="V13657" s="312">
        <v>10053.43</v>
      </c>
      <c r="X13657" s="267" t="s">
        <v>53880</v>
      </c>
      <c r="Y13657" s="268">
        <v>473354</v>
      </c>
      <c r="AA13657" s="229" t="s">
        <v>45637</v>
      </c>
      <c r="AB13657" s="230">
        <v>8277.86</v>
      </c>
      <c r="AD13657" s="209" t="s">
        <v>14210</v>
      </c>
      <c r="AE13657" s="210">
        <v>50912.87</v>
      </c>
      <c r="AF13657" s="93"/>
      <c r="AG13657" s="93"/>
      <c r="AH13657" s="93"/>
    </row>
    <row r="13658" spans="21:34" x14ac:dyDescent="0.3">
      <c r="U13658" s="311" t="s">
        <v>14216</v>
      </c>
      <c r="V13658" s="312">
        <v>154147.68</v>
      </c>
      <c r="X13658" s="267" t="s">
        <v>28467</v>
      </c>
      <c r="Y13658" s="268">
        <v>11220</v>
      </c>
      <c r="AA13658" s="229" t="s">
        <v>42955</v>
      </c>
      <c r="AB13658" s="230">
        <v>121937.5</v>
      </c>
      <c r="AD13658" s="209" t="s">
        <v>14211</v>
      </c>
      <c r="AE13658" s="210">
        <v>576752.39</v>
      </c>
      <c r="AF13658" s="93"/>
      <c r="AG13658" s="93"/>
      <c r="AH13658" s="93"/>
    </row>
    <row r="13659" spans="21:34" x14ac:dyDescent="0.3">
      <c r="U13659" s="311" t="s">
        <v>14217</v>
      </c>
      <c r="V13659" s="312">
        <v>438177.24</v>
      </c>
      <c r="X13659" s="267" t="s">
        <v>47307</v>
      </c>
      <c r="Y13659" s="268">
        <v>1631.25</v>
      </c>
      <c r="AA13659" s="229" t="s">
        <v>42956</v>
      </c>
      <c r="AB13659" s="230">
        <v>9266.14</v>
      </c>
      <c r="AD13659" s="209" t="s">
        <v>14212</v>
      </c>
      <c r="AE13659" s="210">
        <v>129788.02</v>
      </c>
      <c r="AF13659" s="93"/>
      <c r="AG13659" s="93"/>
      <c r="AH13659" s="93"/>
    </row>
    <row r="13660" spans="21:34" x14ac:dyDescent="0.3">
      <c r="U13660" s="311" t="s">
        <v>27590</v>
      </c>
      <c r="V13660" s="312">
        <v>31039.599999999999</v>
      </c>
      <c r="X13660" s="267" t="s">
        <v>42977</v>
      </c>
      <c r="Y13660" s="268">
        <v>8775.68</v>
      </c>
      <c r="AA13660" s="229" t="s">
        <v>28125</v>
      </c>
      <c r="AB13660" s="230">
        <v>10053</v>
      </c>
      <c r="AD13660" s="209" t="s">
        <v>14213</v>
      </c>
      <c r="AE13660" s="210">
        <v>272822.28000000003</v>
      </c>
      <c r="AF13660" s="93"/>
      <c r="AG13660" s="93"/>
      <c r="AH13660" s="93"/>
    </row>
    <row r="13661" spans="21:34" x14ac:dyDescent="0.3">
      <c r="U13661" s="311" t="s">
        <v>14218</v>
      </c>
      <c r="V13661" s="312">
        <v>497654.94</v>
      </c>
      <c r="X13661" s="267" t="s">
        <v>28475</v>
      </c>
      <c r="Y13661" s="268">
        <v>1482.97</v>
      </c>
      <c r="AA13661" s="229" t="s">
        <v>28126</v>
      </c>
      <c r="AB13661" s="230">
        <v>703.73</v>
      </c>
      <c r="AD13661" s="209" t="s">
        <v>27551</v>
      </c>
      <c r="AE13661" s="210">
        <v>10160</v>
      </c>
      <c r="AF13661" s="93"/>
      <c r="AG13661" s="93"/>
      <c r="AH13661" s="93"/>
    </row>
    <row r="13662" spans="21:34" x14ac:dyDescent="0.3">
      <c r="U13662" s="311" t="s">
        <v>14219</v>
      </c>
      <c r="V13662" s="312">
        <v>3691.22</v>
      </c>
      <c r="X13662" s="267" t="s">
        <v>28476</v>
      </c>
      <c r="Y13662" s="268">
        <v>4898.9399999999996</v>
      </c>
      <c r="AA13662" s="229" t="s">
        <v>28131</v>
      </c>
      <c r="AB13662" s="230">
        <v>885</v>
      </c>
      <c r="AD13662" s="209" t="s">
        <v>27552</v>
      </c>
      <c r="AE13662" s="210">
        <v>2749.75</v>
      </c>
      <c r="AF13662" s="93"/>
      <c r="AG13662" s="93"/>
      <c r="AH13662" s="93"/>
    </row>
    <row r="13663" spans="21:34" x14ac:dyDescent="0.3">
      <c r="U13663" s="311" t="s">
        <v>14220</v>
      </c>
      <c r="V13663" s="312">
        <v>241933.63</v>
      </c>
      <c r="X13663" s="267" t="s">
        <v>28477</v>
      </c>
      <c r="Y13663" s="268">
        <v>6478.6</v>
      </c>
      <c r="AA13663" s="229" t="s">
        <v>28134</v>
      </c>
      <c r="AB13663" s="230">
        <v>78.13</v>
      </c>
      <c r="AD13663" s="209" t="s">
        <v>27553</v>
      </c>
      <c r="AE13663" s="210">
        <v>987.6</v>
      </c>
      <c r="AF13663" s="93"/>
      <c r="AG13663" s="93"/>
      <c r="AH13663" s="93"/>
    </row>
    <row r="13664" spans="21:34" x14ac:dyDescent="0.3">
      <c r="U13664" s="311" t="s">
        <v>14221</v>
      </c>
      <c r="V13664" s="312">
        <v>3393.77</v>
      </c>
      <c r="X13664" s="267" t="s">
        <v>28478</v>
      </c>
      <c r="Y13664" s="268">
        <v>150143.9</v>
      </c>
      <c r="AA13664" s="229" t="s">
        <v>28135</v>
      </c>
      <c r="AB13664" s="230">
        <v>73.680000000000007</v>
      </c>
      <c r="AD13664" s="209" t="s">
        <v>27554</v>
      </c>
      <c r="AE13664" s="210">
        <v>2798.82</v>
      </c>
      <c r="AF13664" s="93"/>
      <c r="AG13664" s="93"/>
      <c r="AH13664" s="93"/>
    </row>
    <row r="13665" spans="21:34" x14ac:dyDescent="0.3">
      <c r="U13665" s="311" t="s">
        <v>14222</v>
      </c>
      <c r="V13665" s="312">
        <v>22018.69</v>
      </c>
      <c r="X13665" s="267" t="s">
        <v>28482</v>
      </c>
      <c r="Y13665" s="268">
        <v>80975.289999999994</v>
      </c>
      <c r="AA13665" s="229" t="s">
        <v>39515</v>
      </c>
      <c r="AB13665" s="230">
        <v>1500</v>
      </c>
      <c r="AD13665" s="209" t="s">
        <v>27555</v>
      </c>
      <c r="AE13665" s="210">
        <v>877.54</v>
      </c>
      <c r="AF13665" s="93"/>
      <c r="AG13665" s="93"/>
      <c r="AH13665" s="93"/>
    </row>
    <row r="13666" spans="21:34" x14ac:dyDescent="0.3">
      <c r="U13666" s="311" t="s">
        <v>27597</v>
      </c>
      <c r="V13666" s="312">
        <v>14290.96</v>
      </c>
      <c r="X13666" s="267" t="s">
        <v>40650</v>
      </c>
      <c r="Y13666" s="268">
        <v>3212.69</v>
      </c>
      <c r="AA13666" s="229" t="s">
        <v>39516</v>
      </c>
      <c r="AB13666" s="230">
        <v>333</v>
      </c>
      <c r="AD13666" s="209" t="s">
        <v>27556</v>
      </c>
      <c r="AE13666" s="210">
        <v>6160.7</v>
      </c>
      <c r="AF13666" s="93"/>
      <c r="AG13666" s="93"/>
      <c r="AH13666" s="93"/>
    </row>
    <row r="13667" spans="21:34" x14ac:dyDescent="0.3">
      <c r="U13667" s="311" t="s">
        <v>14223</v>
      </c>
      <c r="V13667" s="312">
        <v>247433.04</v>
      </c>
      <c r="X13667" s="267" t="s">
        <v>28486</v>
      </c>
      <c r="Y13667" s="268">
        <v>2677.56</v>
      </c>
      <c r="AA13667" s="229" t="s">
        <v>39517</v>
      </c>
      <c r="AB13667" s="230">
        <v>40449</v>
      </c>
      <c r="AD13667" s="209" t="s">
        <v>27557</v>
      </c>
      <c r="AE13667" s="210">
        <v>9680.94</v>
      </c>
      <c r="AF13667" s="93"/>
      <c r="AG13667" s="93"/>
      <c r="AH13667" s="93"/>
    </row>
    <row r="13668" spans="21:34" x14ac:dyDescent="0.3">
      <c r="U13668" s="311" t="s">
        <v>40896</v>
      </c>
      <c r="V13668" s="312">
        <v>1710925.31</v>
      </c>
      <c r="X13668" s="267" t="s">
        <v>53882</v>
      </c>
      <c r="Y13668" s="268">
        <v>11025</v>
      </c>
      <c r="AA13668" s="229" t="s">
        <v>39518</v>
      </c>
      <c r="AB13668" s="230">
        <v>2831.44</v>
      </c>
      <c r="AD13668" s="209" t="s">
        <v>27558</v>
      </c>
      <c r="AE13668" s="210">
        <v>1286026.6399999999</v>
      </c>
      <c r="AF13668" s="93"/>
      <c r="AG13668" s="93"/>
      <c r="AH13668" s="93"/>
    </row>
    <row r="13669" spans="21:34" x14ac:dyDescent="0.3">
      <c r="U13669" s="311" t="s">
        <v>34136</v>
      </c>
      <c r="V13669" s="312">
        <v>133751.16</v>
      </c>
      <c r="X13669" s="267" t="s">
        <v>28491</v>
      </c>
      <c r="Y13669" s="268">
        <v>1048.25</v>
      </c>
      <c r="AA13669" s="229" t="s">
        <v>40646</v>
      </c>
      <c r="AB13669" s="230">
        <v>86635.42</v>
      </c>
      <c r="AD13669" s="209" t="s">
        <v>27559</v>
      </c>
      <c r="AE13669" s="210">
        <v>57520.85</v>
      </c>
      <c r="AF13669" s="93"/>
      <c r="AG13669" s="93"/>
      <c r="AH13669" s="93"/>
    </row>
    <row r="13670" spans="21:34" x14ac:dyDescent="0.3">
      <c r="U13670" s="311" t="s">
        <v>27670</v>
      </c>
      <c r="V13670" s="312">
        <v>302510.92</v>
      </c>
      <c r="X13670" s="267" t="s">
        <v>28492</v>
      </c>
      <c r="Y13670" s="268">
        <v>3363.61</v>
      </c>
      <c r="AA13670" s="229" t="s">
        <v>47290</v>
      </c>
      <c r="AB13670" s="230">
        <v>6185.9</v>
      </c>
      <c r="AD13670" s="209" t="s">
        <v>27560</v>
      </c>
      <c r="AE13670" s="210">
        <v>8208</v>
      </c>
      <c r="AF13670" s="93"/>
      <c r="AG13670" s="93"/>
      <c r="AH13670" s="93"/>
    </row>
    <row r="13671" spans="21:34" x14ac:dyDescent="0.3">
      <c r="U13671" s="311" t="s">
        <v>35677</v>
      </c>
      <c r="V13671" s="312">
        <v>45808</v>
      </c>
      <c r="X13671" s="267" t="s">
        <v>47308</v>
      </c>
      <c r="Y13671" s="268">
        <v>1216.75</v>
      </c>
      <c r="AA13671" s="229" t="s">
        <v>42957</v>
      </c>
      <c r="AB13671" s="230">
        <v>3737.5</v>
      </c>
      <c r="AD13671" s="209" t="s">
        <v>27561</v>
      </c>
      <c r="AE13671" s="210">
        <v>14285.2</v>
      </c>
      <c r="AF13671" s="93"/>
      <c r="AG13671" s="93"/>
      <c r="AH13671" s="93"/>
    </row>
    <row r="13672" spans="21:34" x14ac:dyDescent="0.3">
      <c r="U13672" s="311" t="s">
        <v>27671</v>
      </c>
      <c r="V13672" s="312">
        <v>222278</v>
      </c>
      <c r="X13672" s="267" t="s">
        <v>40651</v>
      </c>
      <c r="Y13672" s="268">
        <v>23028.799999999999</v>
      </c>
      <c r="AA13672" s="229" t="s">
        <v>42958</v>
      </c>
      <c r="AB13672" s="230">
        <v>759.17</v>
      </c>
      <c r="AD13672" s="209" t="s">
        <v>27562</v>
      </c>
      <c r="AE13672" s="210">
        <v>518799.58</v>
      </c>
      <c r="AF13672" s="93"/>
      <c r="AG13672" s="93"/>
      <c r="AH13672" s="93"/>
    </row>
    <row r="13673" spans="21:34" x14ac:dyDescent="0.3">
      <c r="U13673" s="311" t="s">
        <v>34139</v>
      </c>
      <c r="V13673" s="312">
        <v>12750</v>
      </c>
      <c r="X13673" s="267" t="s">
        <v>58344</v>
      </c>
      <c r="Y13673" s="268">
        <v>113912</v>
      </c>
      <c r="AA13673" s="229" t="s">
        <v>47291</v>
      </c>
      <c r="AB13673" s="230">
        <v>1490.8</v>
      </c>
      <c r="AD13673" s="209" t="s">
        <v>27563</v>
      </c>
      <c r="AE13673" s="210">
        <v>1250</v>
      </c>
      <c r="AF13673" s="93"/>
      <c r="AG13673" s="93"/>
      <c r="AH13673" s="93"/>
    </row>
    <row r="13674" spans="21:34" x14ac:dyDescent="0.3">
      <c r="U13674" s="311" t="s">
        <v>27675</v>
      </c>
      <c r="V13674" s="312">
        <v>123262.06</v>
      </c>
      <c r="X13674" s="267" t="s">
        <v>42981</v>
      </c>
      <c r="Y13674" s="268">
        <v>29800</v>
      </c>
      <c r="AA13674" s="229" t="s">
        <v>47292</v>
      </c>
      <c r="AB13674" s="230">
        <v>161.85</v>
      </c>
      <c r="AD13674" s="209" t="s">
        <v>27564</v>
      </c>
      <c r="AE13674" s="210">
        <v>102474.03</v>
      </c>
      <c r="AF13674" s="93"/>
      <c r="AG13674" s="93"/>
      <c r="AH13674" s="93"/>
    </row>
    <row r="13675" spans="21:34" x14ac:dyDescent="0.3">
      <c r="U13675" s="311" t="s">
        <v>47598</v>
      </c>
      <c r="V13675" s="312">
        <v>1026289.92</v>
      </c>
      <c r="X13675" s="267" t="s">
        <v>42982</v>
      </c>
      <c r="Y13675" s="268">
        <v>2280.52</v>
      </c>
      <c r="AA13675" s="229" t="s">
        <v>42959</v>
      </c>
      <c r="AB13675" s="230">
        <v>8985</v>
      </c>
      <c r="AD13675" s="209" t="s">
        <v>27565</v>
      </c>
      <c r="AE13675" s="210">
        <v>12470.48</v>
      </c>
      <c r="AF13675" s="93"/>
      <c r="AG13675" s="93"/>
      <c r="AH13675" s="93"/>
    </row>
    <row r="13676" spans="21:34" x14ac:dyDescent="0.3">
      <c r="U13676" s="311" t="s">
        <v>39483</v>
      </c>
      <c r="V13676" s="312">
        <v>5795.88</v>
      </c>
      <c r="X13676" s="267" t="s">
        <v>42983</v>
      </c>
      <c r="Y13676" s="268">
        <v>5194.26</v>
      </c>
      <c r="AA13676" s="229" t="s">
        <v>42960</v>
      </c>
      <c r="AB13676" s="230">
        <v>87736.81</v>
      </c>
      <c r="AD13676" s="209" t="s">
        <v>27566</v>
      </c>
      <c r="AE13676" s="210">
        <v>5271.6</v>
      </c>
      <c r="AF13676" s="93"/>
      <c r="AG13676" s="93"/>
      <c r="AH13676" s="93"/>
    </row>
    <row r="13677" spans="21:34" x14ac:dyDescent="0.3">
      <c r="U13677" s="311" t="s">
        <v>49417</v>
      </c>
      <c r="V13677" s="312">
        <v>332.93</v>
      </c>
      <c r="X13677" s="267" t="s">
        <v>55447</v>
      </c>
      <c r="Y13677" s="268">
        <v>31552.05</v>
      </c>
      <c r="AA13677" s="229" t="s">
        <v>42961</v>
      </c>
      <c r="AB13677" s="230">
        <v>5939.85</v>
      </c>
      <c r="AD13677" s="209" t="s">
        <v>27567</v>
      </c>
      <c r="AE13677" s="210">
        <v>245668.3</v>
      </c>
      <c r="AF13677" s="93"/>
      <c r="AG13677" s="93"/>
      <c r="AH13677" s="93"/>
    </row>
    <row r="13678" spans="21:34" x14ac:dyDescent="0.3">
      <c r="U13678" s="311" t="s">
        <v>27677</v>
      </c>
      <c r="V13678" s="312">
        <v>67763.69</v>
      </c>
      <c r="X13678" s="267" t="s">
        <v>55448</v>
      </c>
      <c r="Y13678" s="268">
        <v>374550</v>
      </c>
      <c r="AA13678" s="229" t="s">
        <v>45638</v>
      </c>
      <c r="AB13678" s="230">
        <v>9294.77</v>
      </c>
      <c r="AD13678" s="209" t="s">
        <v>27568</v>
      </c>
      <c r="AE13678" s="210">
        <v>78</v>
      </c>
      <c r="AF13678" s="93"/>
      <c r="AG13678" s="93"/>
      <c r="AH13678" s="93"/>
    </row>
    <row r="13679" spans="21:34" x14ac:dyDescent="0.3">
      <c r="U13679" s="311" t="s">
        <v>27678</v>
      </c>
      <c r="V13679" s="312">
        <v>30000</v>
      </c>
      <c r="X13679" s="267" t="s">
        <v>55449</v>
      </c>
      <c r="Y13679" s="268">
        <v>52803.72</v>
      </c>
      <c r="AA13679" s="229" t="s">
        <v>45639</v>
      </c>
      <c r="AB13679" s="230">
        <v>88000</v>
      </c>
      <c r="AD13679" s="209" t="s">
        <v>27569</v>
      </c>
      <c r="AE13679" s="210">
        <v>47000</v>
      </c>
      <c r="AF13679" s="93"/>
      <c r="AG13679" s="93"/>
      <c r="AH13679" s="93"/>
    </row>
    <row r="13680" spans="21:34" x14ac:dyDescent="0.3">
      <c r="U13680" s="311" t="s">
        <v>14232</v>
      </c>
      <c r="V13680" s="312">
        <v>147653.75</v>
      </c>
      <c r="X13680" s="267" t="s">
        <v>59235</v>
      </c>
      <c r="Y13680" s="268">
        <v>9000.17</v>
      </c>
      <c r="AA13680" s="229" t="s">
        <v>45640</v>
      </c>
      <c r="AB13680" s="230">
        <v>10129.81</v>
      </c>
      <c r="AD13680" s="209" t="s">
        <v>27570</v>
      </c>
      <c r="AE13680" s="210">
        <v>59925.3</v>
      </c>
      <c r="AF13680" s="93"/>
      <c r="AG13680" s="93"/>
      <c r="AH13680" s="93"/>
    </row>
    <row r="13681" spans="21:34" x14ac:dyDescent="0.3">
      <c r="U13681" s="311" t="s">
        <v>14233</v>
      </c>
      <c r="V13681" s="312">
        <v>424386.41</v>
      </c>
      <c r="X13681" s="267" t="s">
        <v>55450</v>
      </c>
      <c r="Y13681" s="268">
        <v>3291.6</v>
      </c>
      <c r="AA13681" s="229" t="s">
        <v>45641</v>
      </c>
      <c r="AB13681" s="230">
        <v>774.93</v>
      </c>
      <c r="AD13681" s="209" t="s">
        <v>27571</v>
      </c>
      <c r="AE13681" s="210">
        <v>6788</v>
      </c>
      <c r="AF13681" s="93"/>
      <c r="AG13681" s="93"/>
      <c r="AH13681" s="93"/>
    </row>
    <row r="13682" spans="21:34" x14ac:dyDescent="0.3">
      <c r="U13682" s="311" t="s">
        <v>27680</v>
      </c>
      <c r="V13682" s="312">
        <v>75382.179999999993</v>
      </c>
      <c r="X13682" s="267" t="s">
        <v>55451</v>
      </c>
      <c r="Y13682" s="268">
        <v>18412.5</v>
      </c>
      <c r="AA13682" s="229" t="s">
        <v>45642</v>
      </c>
      <c r="AB13682" s="230">
        <v>1634.3</v>
      </c>
      <c r="AD13682" s="209" t="s">
        <v>27572</v>
      </c>
      <c r="AE13682" s="210">
        <v>116386.71</v>
      </c>
      <c r="AF13682" s="93"/>
      <c r="AG13682" s="93"/>
      <c r="AH13682" s="93"/>
    </row>
    <row r="13683" spans="21:34" x14ac:dyDescent="0.3">
      <c r="U13683" s="311" t="s">
        <v>27681</v>
      </c>
      <c r="V13683" s="312">
        <v>69668.539999999994</v>
      </c>
      <c r="X13683" s="267" t="s">
        <v>55452</v>
      </c>
      <c r="Y13683" s="268">
        <v>68572.210000000006</v>
      </c>
      <c r="AA13683" s="229" t="s">
        <v>47293</v>
      </c>
      <c r="AB13683" s="230">
        <v>161.85</v>
      </c>
      <c r="AD13683" s="209" t="s">
        <v>27573</v>
      </c>
      <c r="AE13683" s="210">
        <v>35582.32</v>
      </c>
      <c r="AF13683" s="93"/>
      <c r="AG13683" s="93"/>
      <c r="AH13683" s="93"/>
    </row>
    <row r="13684" spans="21:34" x14ac:dyDescent="0.3">
      <c r="U13684" s="311" t="s">
        <v>14234</v>
      </c>
      <c r="V13684" s="312">
        <v>138753.38</v>
      </c>
      <c r="X13684" s="267" t="s">
        <v>55453</v>
      </c>
      <c r="Y13684" s="268">
        <v>42425.61</v>
      </c>
      <c r="AA13684" s="229" t="s">
        <v>45643</v>
      </c>
      <c r="AB13684" s="230">
        <v>53500</v>
      </c>
      <c r="AD13684" s="209" t="s">
        <v>27574</v>
      </c>
      <c r="AE13684" s="210">
        <v>85415.89</v>
      </c>
      <c r="AF13684" s="93"/>
      <c r="AG13684" s="93"/>
      <c r="AH13684" s="93"/>
    </row>
    <row r="13685" spans="21:34" x14ac:dyDescent="0.3">
      <c r="U13685" s="311" t="s">
        <v>69659</v>
      </c>
      <c r="V13685" s="312">
        <v>16894.09</v>
      </c>
      <c r="X13685" s="267" t="s">
        <v>55454</v>
      </c>
      <c r="Y13685" s="268">
        <v>122960.68</v>
      </c>
      <c r="AA13685" s="229" t="s">
        <v>45644</v>
      </c>
      <c r="AB13685" s="230">
        <v>4092.75</v>
      </c>
      <c r="AD13685" s="209" t="s">
        <v>27575</v>
      </c>
      <c r="AE13685" s="210">
        <v>6012.5</v>
      </c>
      <c r="AF13685" s="93"/>
      <c r="AG13685" s="93"/>
      <c r="AH13685" s="93"/>
    </row>
    <row r="13686" spans="21:34" x14ac:dyDescent="0.3">
      <c r="U13686" s="311" t="s">
        <v>47599</v>
      </c>
      <c r="V13686" s="312">
        <v>316980.8</v>
      </c>
      <c r="X13686" s="267" t="s">
        <v>57897</v>
      </c>
      <c r="Y13686" s="268">
        <v>58978.09</v>
      </c>
      <c r="AA13686" s="229" t="s">
        <v>42962</v>
      </c>
      <c r="AB13686" s="230">
        <v>458361.88</v>
      </c>
      <c r="AD13686" s="209" t="s">
        <v>27576</v>
      </c>
      <c r="AE13686" s="210">
        <v>10897.52</v>
      </c>
      <c r="AF13686" s="93"/>
      <c r="AG13686" s="93"/>
      <c r="AH13686" s="93"/>
    </row>
    <row r="13687" spans="21:34" x14ac:dyDescent="0.3">
      <c r="U13687" s="311" t="s">
        <v>39484</v>
      </c>
      <c r="V13687" s="312">
        <v>11375.59</v>
      </c>
      <c r="X13687" s="267" t="s">
        <v>64959</v>
      </c>
      <c r="Y13687" s="268">
        <v>27826.240000000002</v>
      </c>
      <c r="AA13687" s="229" t="s">
        <v>42963</v>
      </c>
      <c r="AB13687" s="230">
        <v>35064.79</v>
      </c>
      <c r="AD13687" s="209" t="s">
        <v>27577</v>
      </c>
      <c r="AE13687" s="210">
        <v>4142.6400000000003</v>
      </c>
      <c r="AF13687" s="93"/>
      <c r="AG13687" s="93"/>
      <c r="AH13687" s="93"/>
    </row>
    <row r="13688" spans="21:34" x14ac:dyDescent="0.3">
      <c r="U13688" s="311" t="s">
        <v>36708</v>
      </c>
      <c r="V13688" s="312">
        <v>1279.0999999999999</v>
      </c>
      <c r="X13688" s="267" t="s">
        <v>49193</v>
      </c>
      <c r="Y13688" s="268">
        <v>8870.93</v>
      </c>
      <c r="AA13688" s="229" t="s">
        <v>50434</v>
      </c>
      <c r="AB13688" s="230">
        <v>44385.61</v>
      </c>
      <c r="AD13688" s="209" t="s">
        <v>27578</v>
      </c>
      <c r="AE13688" s="210">
        <v>16461.46</v>
      </c>
      <c r="AF13688" s="93"/>
      <c r="AG13688" s="93"/>
      <c r="AH13688" s="93"/>
    </row>
    <row r="13689" spans="21:34" x14ac:dyDescent="0.3">
      <c r="U13689" s="311" t="s">
        <v>54559</v>
      </c>
      <c r="V13689" s="312">
        <v>3157.97</v>
      </c>
      <c r="X13689" s="267" t="s">
        <v>53883</v>
      </c>
      <c r="Y13689" s="268">
        <v>76825.97</v>
      </c>
      <c r="AA13689" s="229" t="s">
        <v>28184</v>
      </c>
      <c r="AB13689" s="230">
        <v>2594.9899999999998</v>
      </c>
      <c r="AD13689" s="209" t="s">
        <v>27579</v>
      </c>
      <c r="AE13689" s="210">
        <v>1286026.6399999999</v>
      </c>
      <c r="AF13689" s="93"/>
      <c r="AG13689" s="93"/>
      <c r="AH13689" s="93"/>
    </row>
    <row r="13690" spans="21:34" x14ac:dyDescent="0.3">
      <c r="U13690" s="311" t="s">
        <v>14235</v>
      </c>
      <c r="V13690" s="312">
        <v>28169.96</v>
      </c>
      <c r="X13690" s="267" t="s">
        <v>53884</v>
      </c>
      <c r="Y13690" s="268">
        <v>9451.89</v>
      </c>
      <c r="AA13690" s="229" t="s">
        <v>28188</v>
      </c>
      <c r="AB13690" s="230">
        <v>3434.48</v>
      </c>
      <c r="AD13690" s="209" t="s">
        <v>27580</v>
      </c>
      <c r="AE13690" s="210">
        <v>919.8</v>
      </c>
      <c r="AF13690" s="93"/>
      <c r="AG13690" s="93"/>
      <c r="AH13690" s="93"/>
    </row>
    <row r="13691" spans="21:34" x14ac:dyDescent="0.3">
      <c r="U13691" s="311" t="s">
        <v>58099</v>
      </c>
      <c r="V13691" s="312">
        <v>409379.35</v>
      </c>
      <c r="X13691" s="267" t="s">
        <v>53885</v>
      </c>
      <c r="Y13691" s="268">
        <v>1169.4000000000001</v>
      </c>
      <c r="AA13691" s="229" t="s">
        <v>28189</v>
      </c>
      <c r="AB13691" s="230">
        <v>10182.98</v>
      </c>
      <c r="AD13691" s="209" t="s">
        <v>27581</v>
      </c>
      <c r="AE13691" s="210">
        <v>73624.789999999994</v>
      </c>
      <c r="AF13691" s="93"/>
      <c r="AG13691" s="93"/>
      <c r="AH13691" s="93"/>
    </row>
    <row r="13692" spans="21:34" x14ac:dyDescent="0.3">
      <c r="U13692" s="311" t="s">
        <v>14236</v>
      </c>
      <c r="V13692" s="312">
        <v>197745.85</v>
      </c>
      <c r="X13692" s="267" t="s">
        <v>62826</v>
      </c>
      <c r="Y13692" s="268">
        <v>12358.8</v>
      </c>
      <c r="AA13692" s="229" t="s">
        <v>50435</v>
      </c>
      <c r="AB13692" s="230">
        <v>4031.42</v>
      </c>
      <c r="AD13692" s="209" t="s">
        <v>27582</v>
      </c>
      <c r="AE13692" s="210">
        <v>45000</v>
      </c>
      <c r="AF13692" s="93"/>
      <c r="AG13692" s="93"/>
      <c r="AH13692" s="93"/>
    </row>
    <row r="13693" spans="21:34" x14ac:dyDescent="0.3">
      <c r="U13693" s="311" t="s">
        <v>27685</v>
      </c>
      <c r="V13693" s="312">
        <v>28908</v>
      </c>
      <c r="X13693" s="267" t="s">
        <v>53886</v>
      </c>
      <c r="Y13693" s="268">
        <v>7635.23</v>
      </c>
      <c r="AA13693" s="229" t="s">
        <v>28191</v>
      </c>
      <c r="AB13693" s="230">
        <v>5725.09</v>
      </c>
      <c r="AD13693" s="209" t="s">
        <v>27583</v>
      </c>
      <c r="AE13693" s="210">
        <v>1249.52</v>
      </c>
      <c r="AF13693" s="93"/>
      <c r="AG13693" s="93"/>
      <c r="AH13693" s="93"/>
    </row>
    <row r="13694" spans="21:34" x14ac:dyDescent="0.3">
      <c r="U13694" s="311" t="s">
        <v>27687</v>
      </c>
      <c r="V13694" s="312">
        <v>488237.81</v>
      </c>
      <c r="X13694" s="267" t="s">
        <v>53887</v>
      </c>
      <c r="Y13694" s="268">
        <v>24397.39</v>
      </c>
      <c r="AA13694" s="229" t="s">
        <v>14275</v>
      </c>
      <c r="AB13694" s="230">
        <v>2021.5</v>
      </c>
      <c r="AD13694" s="209" t="s">
        <v>27584</v>
      </c>
      <c r="AE13694" s="210">
        <v>43779.73</v>
      </c>
      <c r="AF13694" s="93"/>
      <c r="AG13694" s="93"/>
      <c r="AH13694" s="93"/>
    </row>
    <row r="13695" spans="21:34" x14ac:dyDescent="0.3">
      <c r="U13695" s="311" t="s">
        <v>27688</v>
      </c>
      <c r="V13695" s="312">
        <v>149372</v>
      </c>
      <c r="X13695" s="267" t="s">
        <v>55455</v>
      </c>
      <c r="Y13695" s="268">
        <v>200.96</v>
      </c>
      <c r="AA13695" s="229" t="s">
        <v>28192</v>
      </c>
      <c r="AB13695" s="230">
        <v>40994.730000000003</v>
      </c>
      <c r="AD13695" s="209" t="s">
        <v>27585</v>
      </c>
      <c r="AE13695" s="210">
        <v>8208</v>
      </c>
      <c r="AF13695" s="93"/>
      <c r="AG13695" s="93"/>
      <c r="AH13695" s="93"/>
    </row>
    <row r="13696" spans="21:34" x14ac:dyDescent="0.3">
      <c r="U13696" s="311" t="s">
        <v>48535</v>
      </c>
      <c r="V13696" s="312">
        <v>-24202.560000000001</v>
      </c>
      <c r="X13696" s="267" t="s">
        <v>50449</v>
      </c>
      <c r="Y13696" s="268">
        <v>3034.39</v>
      </c>
      <c r="AA13696" s="229" t="s">
        <v>36745</v>
      </c>
      <c r="AB13696" s="230">
        <v>886.77</v>
      </c>
      <c r="AD13696" s="209" t="s">
        <v>14214</v>
      </c>
      <c r="AE13696" s="210">
        <v>19580.91</v>
      </c>
      <c r="AF13696" s="93"/>
      <c r="AG13696" s="93"/>
      <c r="AH13696" s="93"/>
    </row>
    <row r="13697" spans="21:34" x14ac:dyDescent="0.3">
      <c r="U13697" s="311" t="s">
        <v>27714</v>
      </c>
      <c r="V13697" s="312">
        <v>9143.9500000000007</v>
      </c>
      <c r="X13697" s="267" t="s">
        <v>64960</v>
      </c>
      <c r="Y13697" s="268">
        <v>5809.3</v>
      </c>
      <c r="AA13697" s="229" t="s">
        <v>28194</v>
      </c>
      <c r="AB13697" s="230">
        <v>-973.42</v>
      </c>
      <c r="AD13697" s="209" t="s">
        <v>27586</v>
      </c>
      <c r="AE13697" s="210">
        <v>14285.2</v>
      </c>
      <c r="AF13697" s="93"/>
      <c r="AG13697" s="93"/>
      <c r="AH13697" s="93"/>
    </row>
    <row r="13698" spans="21:34" x14ac:dyDescent="0.3">
      <c r="U13698" s="311" t="s">
        <v>14239</v>
      </c>
      <c r="V13698" s="312">
        <v>8191.2</v>
      </c>
      <c r="X13698" s="267" t="s">
        <v>50450</v>
      </c>
      <c r="Y13698" s="268">
        <v>9788.92</v>
      </c>
      <c r="AA13698" s="229" t="s">
        <v>53837</v>
      </c>
      <c r="AB13698" s="230">
        <v>471.16</v>
      </c>
      <c r="AD13698" s="209" t="s">
        <v>27587</v>
      </c>
      <c r="AE13698" s="210">
        <v>518799.58</v>
      </c>
      <c r="AF13698" s="93"/>
      <c r="AG13698" s="93"/>
      <c r="AH13698" s="93"/>
    </row>
    <row r="13699" spans="21:34" x14ac:dyDescent="0.3">
      <c r="U13699" s="311" t="s">
        <v>14248</v>
      </c>
      <c r="V13699" s="312">
        <v>50531.57</v>
      </c>
      <c r="X13699" s="267" t="s">
        <v>53888</v>
      </c>
      <c r="Y13699" s="268">
        <v>66931.960000000006</v>
      </c>
      <c r="AA13699" s="229" t="s">
        <v>34172</v>
      </c>
      <c r="AB13699" s="230">
        <v>10444.83</v>
      </c>
      <c r="AD13699" s="209" t="s">
        <v>27588</v>
      </c>
      <c r="AE13699" s="210">
        <v>89668.42</v>
      </c>
      <c r="AF13699" s="93"/>
      <c r="AG13699" s="93"/>
      <c r="AH13699" s="93"/>
    </row>
    <row r="13700" spans="21:34" x14ac:dyDescent="0.3">
      <c r="U13700" s="311" t="s">
        <v>27784</v>
      </c>
      <c r="V13700" s="312">
        <v>4602.46</v>
      </c>
      <c r="X13700" s="267" t="s">
        <v>64961</v>
      </c>
      <c r="Y13700" s="268">
        <v>1772.38</v>
      </c>
      <c r="AA13700" s="229" t="s">
        <v>53838</v>
      </c>
      <c r="AB13700" s="230">
        <v>419.9</v>
      </c>
      <c r="AD13700" s="209" t="s">
        <v>27589</v>
      </c>
      <c r="AE13700" s="210">
        <v>55588.99</v>
      </c>
      <c r="AF13700" s="93"/>
      <c r="AG13700" s="93"/>
      <c r="AH13700" s="93"/>
    </row>
    <row r="13701" spans="21:34" x14ac:dyDescent="0.3">
      <c r="U13701" s="311" t="s">
        <v>27785</v>
      </c>
      <c r="V13701" s="312">
        <v>26045.7</v>
      </c>
      <c r="X13701" s="267" t="s">
        <v>64962</v>
      </c>
      <c r="Y13701" s="268">
        <v>619.09</v>
      </c>
      <c r="AA13701" s="229" t="s">
        <v>34173</v>
      </c>
      <c r="AB13701" s="230">
        <v>867.22</v>
      </c>
      <c r="AD13701" s="209" t="s">
        <v>14216</v>
      </c>
      <c r="AE13701" s="210">
        <v>117994.82</v>
      </c>
      <c r="AF13701" s="93"/>
      <c r="AG13701" s="93"/>
      <c r="AH13701" s="93"/>
    </row>
    <row r="13702" spans="21:34" x14ac:dyDescent="0.3">
      <c r="U13702" s="311" t="s">
        <v>27786</v>
      </c>
      <c r="V13702" s="312">
        <v>76169.23</v>
      </c>
      <c r="X13702" s="267" t="s">
        <v>28511</v>
      </c>
      <c r="Y13702" s="268">
        <v>188521.58</v>
      </c>
      <c r="AA13702" s="229" t="s">
        <v>53839</v>
      </c>
      <c r="AB13702" s="230">
        <v>190.46</v>
      </c>
      <c r="AD13702" s="209" t="s">
        <v>14217</v>
      </c>
      <c r="AE13702" s="210">
        <v>53517</v>
      </c>
      <c r="AF13702" s="93"/>
      <c r="AG13702" s="93"/>
      <c r="AH13702" s="93"/>
    </row>
    <row r="13703" spans="21:34" x14ac:dyDescent="0.3">
      <c r="U13703" s="311" t="s">
        <v>34152</v>
      </c>
      <c r="V13703" s="312">
        <v>40569.870000000003</v>
      </c>
      <c r="X13703" s="267" t="s">
        <v>53889</v>
      </c>
      <c r="Y13703" s="268">
        <v>3340.9</v>
      </c>
      <c r="AA13703" s="229" t="s">
        <v>28196</v>
      </c>
      <c r="AB13703" s="230">
        <v>24541.82</v>
      </c>
      <c r="AD13703" s="209" t="s">
        <v>27590</v>
      </c>
      <c r="AE13703" s="210">
        <v>8768.26</v>
      </c>
      <c r="AF13703" s="93"/>
      <c r="AG13703" s="93"/>
      <c r="AH13703" s="93"/>
    </row>
    <row r="13704" spans="21:34" x14ac:dyDescent="0.3">
      <c r="U13704" s="311" t="s">
        <v>34153</v>
      </c>
      <c r="V13704" s="312">
        <v>19395.29</v>
      </c>
      <c r="X13704" s="267" t="s">
        <v>61614</v>
      </c>
      <c r="Y13704" s="268">
        <v>375.51</v>
      </c>
      <c r="AA13704" s="229" t="s">
        <v>53840</v>
      </c>
      <c r="AB13704" s="230">
        <v>2419.16</v>
      </c>
      <c r="AD13704" s="209" t="s">
        <v>14218</v>
      </c>
      <c r="AE13704" s="210">
        <v>1073756.42</v>
      </c>
      <c r="AF13704" s="93"/>
      <c r="AG13704" s="93"/>
      <c r="AH13704" s="93"/>
    </row>
    <row r="13705" spans="21:34" x14ac:dyDescent="0.3">
      <c r="U13705" s="311" t="s">
        <v>27789</v>
      </c>
      <c r="V13705" s="312">
        <v>53336.26</v>
      </c>
      <c r="X13705" s="267" t="s">
        <v>56627</v>
      </c>
      <c r="Y13705" s="268">
        <v>512770.63</v>
      </c>
      <c r="AA13705" s="229" t="s">
        <v>28197</v>
      </c>
      <c r="AB13705" s="230">
        <v>18377.650000000001</v>
      </c>
      <c r="AD13705" s="209" t="s">
        <v>14219</v>
      </c>
      <c r="AE13705" s="210">
        <v>378</v>
      </c>
      <c r="AF13705" s="93"/>
      <c r="AG13705" s="93"/>
      <c r="AH13705" s="93"/>
    </row>
    <row r="13706" spans="21:34" x14ac:dyDescent="0.3">
      <c r="U13706" s="311" t="s">
        <v>27790</v>
      </c>
      <c r="V13706" s="312">
        <v>155406.14000000001</v>
      </c>
      <c r="X13706" s="267" t="s">
        <v>53890</v>
      </c>
      <c r="Y13706" s="268">
        <v>61580</v>
      </c>
      <c r="AA13706" s="229" t="s">
        <v>28198</v>
      </c>
      <c r="AB13706" s="230">
        <v>2913.24</v>
      </c>
      <c r="AD13706" s="209" t="s">
        <v>27591</v>
      </c>
      <c r="AE13706" s="210">
        <v>47000</v>
      </c>
      <c r="AF13706" s="93"/>
      <c r="AG13706" s="93"/>
      <c r="AH13706" s="93"/>
    </row>
    <row r="13707" spans="21:34" x14ac:dyDescent="0.3">
      <c r="U13707" s="311" t="s">
        <v>27791</v>
      </c>
      <c r="V13707" s="312">
        <v>874.17</v>
      </c>
      <c r="X13707" s="267" t="s">
        <v>56628</v>
      </c>
      <c r="Y13707" s="268">
        <v>1301313.76</v>
      </c>
      <c r="AA13707" s="229" t="s">
        <v>28199</v>
      </c>
      <c r="AB13707" s="230">
        <v>3691.32</v>
      </c>
      <c r="AD13707" s="209" t="s">
        <v>27592</v>
      </c>
      <c r="AE13707" s="210">
        <v>59925.3</v>
      </c>
      <c r="AF13707" s="93"/>
      <c r="AG13707" s="93"/>
      <c r="AH13707" s="93"/>
    </row>
    <row r="13708" spans="21:34" x14ac:dyDescent="0.3">
      <c r="U13708" s="311" t="s">
        <v>27792</v>
      </c>
      <c r="V13708" s="312">
        <v>227937.76</v>
      </c>
      <c r="X13708" s="267" t="s">
        <v>53891</v>
      </c>
      <c r="Y13708" s="268">
        <v>95104.36</v>
      </c>
      <c r="AA13708" s="229" t="s">
        <v>28200</v>
      </c>
      <c r="AB13708" s="230">
        <v>7045.27</v>
      </c>
      <c r="AD13708" s="209" t="s">
        <v>27593</v>
      </c>
      <c r="AE13708" s="210">
        <v>6788</v>
      </c>
      <c r="AF13708" s="93"/>
      <c r="AG13708" s="93"/>
      <c r="AH13708" s="93"/>
    </row>
    <row r="13709" spans="21:34" x14ac:dyDescent="0.3">
      <c r="U13709" s="311" t="s">
        <v>14249</v>
      </c>
      <c r="V13709" s="312">
        <v>1838.6</v>
      </c>
      <c r="X13709" s="267" t="s">
        <v>53892</v>
      </c>
      <c r="Y13709" s="268">
        <v>62238.84</v>
      </c>
      <c r="AA13709" s="229" t="s">
        <v>28201</v>
      </c>
      <c r="AB13709" s="230">
        <v>5340</v>
      </c>
      <c r="AD13709" s="209" t="s">
        <v>27594</v>
      </c>
      <c r="AE13709" s="210">
        <v>445.18</v>
      </c>
      <c r="AF13709" s="93"/>
      <c r="AG13709" s="93"/>
      <c r="AH13709" s="93"/>
    </row>
    <row r="13710" spans="21:34" x14ac:dyDescent="0.3">
      <c r="U13710" s="311" t="s">
        <v>58791</v>
      </c>
      <c r="V13710" s="312">
        <v>768.58</v>
      </c>
      <c r="X13710" s="267" t="s">
        <v>53893</v>
      </c>
      <c r="Y13710" s="268">
        <v>351891.27</v>
      </c>
      <c r="AA13710" s="229" t="s">
        <v>53841</v>
      </c>
      <c r="AB13710" s="230">
        <v>42243.81</v>
      </c>
      <c r="AD13710" s="209" t="s">
        <v>27595</v>
      </c>
      <c r="AE13710" s="210">
        <v>116386.71</v>
      </c>
      <c r="AF13710" s="93"/>
      <c r="AG13710" s="93"/>
      <c r="AH13710" s="93"/>
    </row>
    <row r="13711" spans="21:34" x14ac:dyDescent="0.3">
      <c r="U13711" s="311" t="s">
        <v>27793</v>
      </c>
      <c r="V13711" s="312">
        <v>2240</v>
      </c>
      <c r="X13711" s="267" t="s">
        <v>50451</v>
      </c>
      <c r="Y13711" s="268">
        <v>1720123.33</v>
      </c>
      <c r="AA13711" s="229" t="s">
        <v>45645</v>
      </c>
      <c r="AB13711" s="230">
        <v>741.8</v>
      </c>
      <c r="AD13711" s="209" t="s">
        <v>14220</v>
      </c>
      <c r="AE13711" s="210">
        <v>87372.73</v>
      </c>
      <c r="AF13711" s="93"/>
      <c r="AG13711" s="93"/>
      <c r="AH13711" s="93"/>
    </row>
    <row r="13712" spans="21:34" x14ac:dyDescent="0.3">
      <c r="U13712" s="311" t="s">
        <v>27794</v>
      </c>
      <c r="V13712" s="312">
        <v>180653.9</v>
      </c>
      <c r="X13712" s="267" t="s">
        <v>53894</v>
      </c>
      <c r="Y13712" s="268">
        <v>63711.91</v>
      </c>
      <c r="AA13712" s="229" t="s">
        <v>35718</v>
      </c>
      <c r="AB13712" s="230">
        <v>54633.82</v>
      </c>
      <c r="AD13712" s="209" t="s">
        <v>14221</v>
      </c>
      <c r="AE13712" s="210">
        <v>939777.46</v>
      </c>
      <c r="AF13712" s="93"/>
      <c r="AG13712" s="93"/>
      <c r="AH13712" s="93"/>
    </row>
    <row r="13713" spans="21:34" x14ac:dyDescent="0.3">
      <c r="U13713" s="311" t="s">
        <v>14250</v>
      </c>
      <c r="V13713" s="312">
        <v>6133.02</v>
      </c>
      <c r="X13713" s="267" t="s">
        <v>63404</v>
      </c>
      <c r="Y13713" s="268">
        <v>9900</v>
      </c>
      <c r="AA13713" s="229" t="s">
        <v>35719</v>
      </c>
      <c r="AB13713" s="230">
        <v>3960.13</v>
      </c>
      <c r="AD13713" s="209" t="s">
        <v>14222</v>
      </c>
      <c r="AE13713" s="210">
        <v>186914.94</v>
      </c>
      <c r="AF13713" s="93"/>
      <c r="AG13713" s="93"/>
      <c r="AH13713" s="93"/>
    </row>
    <row r="13714" spans="21:34" x14ac:dyDescent="0.3">
      <c r="U13714" s="311" t="s">
        <v>39496</v>
      </c>
      <c r="V13714" s="312">
        <v>41033.089999999997</v>
      </c>
      <c r="X13714" s="267" t="s">
        <v>50452</v>
      </c>
      <c r="Y13714" s="268">
        <v>200436.36</v>
      </c>
      <c r="AA13714" s="229" t="s">
        <v>35720</v>
      </c>
      <c r="AB13714" s="230">
        <v>12688.63</v>
      </c>
      <c r="AD13714" s="209" t="s">
        <v>27596</v>
      </c>
      <c r="AE13714" s="210">
        <v>10897.52</v>
      </c>
      <c r="AF13714" s="93"/>
      <c r="AG13714" s="93"/>
      <c r="AH13714" s="93"/>
    </row>
    <row r="13715" spans="21:34" x14ac:dyDescent="0.3">
      <c r="U13715" s="311" t="s">
        <v>14251</v>
      </c>
      <c r="V13715" s="312">
        <v>1183.1600000000001</v>
      </c>
      <c r="X13715" s="267" t="s">
        <v>53895</v>
      </c>
      <c r="Y13715" s="268">
        <v>2250.15</v>
      </c>
      <c r="AA13715" s="229" t="s">
        <v>34174</v>
      </c>
      <c r="AB13715" s="230">
        <v>6393.62</v>
      </c>
      <c r="AD13715" s="209" t="s">
        <v>27597</v>
      </c>
      <c r="AE13715" s="210">
        <v>4142.6400000000003</v>
      </c>
      <c r="AF13715" s="93"/>
      <c r="AG13715" s="93"/>
      <c r="AH13715" s="93"/>
    </row>
    <row r="13716" spans="21:34" x14ac:dyDescent="0.3">
      <c r="U13716" s="311" t="s">
        <v>62915</v>
      </c>
      <c r="V13716" s="312">
        <v>3797.97</v>
      </c>
      <c r="X13716" s="267" t="s">
        <v>53896</v>
      </c>
      <c r="Y13716" s="268">
        <v>95302.19</v>
      </c>
      <c r="AA13716" s="229" t="s">
        <v>53842</v>
      </c>
      <c r="AB13716" s="230">
        <v>4136</v>
      </c>
      <c r="AD13716" s="209" t="s">
        <v>14223</v>
      </c>
      <c r="AE13716" s="210">
        <v>1117412.94</v>
      </c>
      <c r="AF13716" s="93"/>
      <c r="AG13716" s="93"/>
      <c r="AH13716" s="93"/>
    </row>
    <row r="13717" spans="21:34" x14ac:dyDescent="0.3">
      <c r="U13717" s="311" t="s">
        <v>54561</v>
      </c>
      <c r="V13717" s="312">
        <v>1584300</v>
      </c>
      <c r="X13717" s="267" t="s">
        <v>57898</v>
      </c>
      <c r="Y13717" s="268">
        <v>35102.720000000001</v>
      </c>
      <c r="AA13717" s="229" t="s">
        <v>35721</v>
      </c>
      <c r="AB13717" s="230">
        <v>14489.75</v>
      </c>
      <c r="AD13717" s="209" t="s">
        <v>27598</v>
      </c>
      <c r="AE13717" s="210">
        <v>49430.51</v>
      </c>
      <c r="AF13717" s="93"/>
      <c r="AG13717" s="93"/>
      <c r="AH13717" s="93"/>
    </row>
    <row r="13718" spans="21:34" x14ac:dyDescent="0.3">
      <c r="U13718" s="311" t="s">
        <v>27796</v>
      </c>
      <c r="V13718" s="312">
        <v>10656.42</v>
      </c>
      <c r="X13718" s="267" t="s">
        <v>59236</v>
      </c>
      <c r="Y13718" s="268">
        <v>7020</v>
      </c>
      <c r="AA13718" s="229" t="s">
        <v>34175</v>
      </c>
      <c r="AB13718" s="230">
        <v>173902.74</v>
      </c>
      <c r="AD13718" s="209" t="s">
        <v>27599</v>
      </c>
      <c r="AE13718" s="210">
        <v>3781.44</v>
      </c>
      <c r="AF13718" s="93"/>
      <c r="AG13718" s="93"/>
      <c r="AH13718" s="93"/>
    </row>
    <row r="13719" spans="21:34" x14ac:dyDescent="0.3">
      <c r="U13719" s="311" t="s">
        <v>27797</v>
      </c>
      <c r="V13719" s="312">
        <v>199.91</v>
      </c>
      <c r="X13719" s="267" t="s">
        <v>50453</v>
      </c>
      <c r="Y13719" s="268">
        <v>2169.13</v>
      </c>
      <c r="AA13719" s="229" t="s">
        <v>47294</v>
      </c>
      <c r="AB13719" s="230">
        <v>1067.05</v>
      </c>
      <c r="AD13719" s="209" t="s">
        <v>27600</v>
      </c>
      <c r="AE13719" s="210">
        <v>9648.08</v>
      </c>
      <c r="AF13719" s="93"/>
      <c r="AG13719" s="93"/>
      <c r="AH13719" s="93"/>
    </row>
    <row r="13720" spans="21:34" x14ac:dyDescent="0.3">
      <c r="U13720" s="311" t="s">
        <v>27799</v>
      </c>
      <c r="V13720" s="312">
        <v>6668.77</v>
      </c>
      <c r="X13720" s="267" t="s">
        <v>61615</v>
      </c>
      <c r="Y13720" s="268">
        <v>84</v>
      </c>
      <c r="AA13720" s="229" t="s">
        <v>34176</v>
      </c>
      <c r="AB13720" s="230">
        <v>162604.82</v>
      </c>
      <c r="AD13720" s="209" t="s">
        <v>27601</v>
      </c>
      <c r="AE13720" s="210">
        <v>230532</v>
      </c>
      <c r="AF13720" s="93"/>
      <c r="AG13720" s="93"/>
      <c r="AH13720" s="93"/>
    </row>
    <row r="13721" spans="21:34" x14ac:dyDescent="0.3">
      <c r="U13721" s="311" t="s">
        <v>27800</v>
      </c>
      <c r="V13721" s="312">
        <v>1631.81</v>
      </c>
      <c r="X13721" s="267" t="s">
        <v>59237</v>
      </c>
      <c r="Y13721" s="268">
        <v>672</v>
      </c>
      <c r="AA13721" s="229" t="s">
        <v>34177</v>
      </c>
      <c r="AB13721" s="230">
        <v>19848.580000000002</v>
      </c>
      <c r="AD13721" s="209" t="s">
        <v>27602</v>
      </c>
      <c r="AE13721" s="210">
        <v>138134.97</v>
      </c>
      <c r="AF13721" s="93"/>
      <c r="AG13721" s="93"/>
      <c r="AH13721" s="93"/>
    </row>
    <row r="13722" spans="21:34" x14ac:dyDescent="0.3">
      <c r="U13722" s="311" t="s">
        <v>14253</v>
      </c>
      <c r="V13722" s="312">
        <v>188555.83</v>
      </c>
      <c r="X13722" s="267" t="s">
        <v>53897</v>
      </c>
      <c r="Y13722" s="268">
        <v>31102.799999999999</v>
      </c>
      <c r="AA13722" s="229" t="s">
        <v>34178</v>
      </c>
      <c r="AB13722" s="230">
        <v>3177.36</v>
      </c>
      <c r="AD13722" s="209" t="s">
        <v>27603</v>
      </c>
      <c r="AE13722" s="210">
        <v>31324.98</v>
      </c>
      <c r="AF13722" s="93"/>
      <c r="AG13722" s="93"/>
      <c r="AH13722" s="93"/>
    </row>
    <row r="13723" spans="21:34" x14ac:dyDescent="0.3">
      <c r="U13723" s="311" t="s">
        <v>14254</v>
      </c>
      <c r="V13723" s="312">
        <v>544316.13</v>
      </c>
      <c r="X13723" s="267" t="s">
        <v>53898</v>
      </c>
      <c r="Y13723" s="268">
        <v>9799260.0999999996</v>
      </c>
      <c r="AA13723" s="229" t="s">
        <v>34179</v>
      </c>
      <c r="AB13723" s="230">
        <v>17106.509999999998</v>
      </c>
      <c r="AD13723" s="209" t="s">
        <v>27604</v>
      </c>
      <c r="AE13723" s="210">
        <v>2760</v>
      </c>
      <c r="AF13723" s="93"/>
      <c r="AG13723" s="93"/>
      <c r="AH13723" s="93"/>
    </row>
    <row r="13724" spans="21:34" x14ac:dyDescent="0.3">
      <c r="U13724" s="311" t="s">
        <v>14255</v>
      </c>
      <c r="V13724" s="312">
        <v>97926.33</v>
      </c>
      <c r="X13724" s="267" t="s">
        <v>53899</v>
      </c>
      <c r="Y13724" s="268">
        <v>88302.53</v>
      </c>
      <c r="AA13724" s="229" t="s">
        <v>34180</v>
      </c>
      <c r="AB13724" s="230">
        <v>60425</v>
      </c>
      <c r="AD13724" s="209" t="s">
        <v>27605</v>
      </c>
      <c r="AE13724" s="210">
        <v>18255.47</v>
      </c>
      <c r="AF13724" s="93"/>
      <c r="AG13724" s="93"/>
      <c r="AH13724" s="93"/>
    </row>
    <row r="13725" spans="21:34" x14ac:dyDescent="0.3">
      <c r="U13725" s="311" t="s">
        <v>27801</v>
      </c>
      <c r="V13725" s="312">
        <v>48559</v>
      </c>
      <c r="X13725" s="267" t="s">
        <v>53900</v>
      </c>
      <c r="Y13725" s="268">
        <v>350839.13</v>
      </c>
      <c r="AA13725" s="229" t="s">
        <v>34181</v>
      </c>
      <c r="AB13725" s="230">
        <v>33954.379999999997</v>
      </c>
      <c r="AD13725" s="209" t="s">
        <v>27606</v>
      </c>
      <c r="AE13725" s="210">
        <v>161108.75</v>
      </c>
      <c r="AF13725" s="93"/>
      <c r="AG13725" s="93"/>
      <c r="AH13725" s="93"/>
    </row>
    <row r="13726" spans="21:34" x14ac:dyDescent="0.3">
      <c r="U13726" s="311" t="s">
        <v>27802</v>
      </c>
      <c r="V13726" s="312">
        <v>5799.99</v>
      </c>
      <c r="X13726" s="267" t="s">
        <v>62827</v>
      </c>
      <c r="Y13726" s="268">
        <v>138.99</v>
      </c>
      <c r="AA13726" s="229" t="s">
        <v>35722</v>
      </c>
      <c r="AB13726" s="230">
        <v>33040.370000000003</v>
      </c>
      <c r="AD13726" s="209" t="s">
        <v>27607</v>
      </c>
      <c r="AE13726" s="210">
        <v>639.86</v>
      </c>
      <c r="AF13726" s="93"/>
      <c r="AG13726" s="93"/>
      <c r="AH13726" s="93"/>
    </row>
    <row r="13727" spans="21:34" x14ac:dyDescent="0.3">
      <c r="U13727" s="311" t="s">
        <v>58905</v>
      </c>
      <c r="V13727" s="312">
        <v>670</v>
      </c>
      <c r="X13727" s="267" t="s">
        <v>50454</v>
      </c>
      <c r="Y13727" s="268">
        <v>1110845.26</v>
      </c>
      <c r="AA13727" s="229" t="s">
        <v>34182</v>
      </c>
      <c r="AB13727" s="230">
        <v>16881.080000000002</v>
      </c>
      <c r="AD13727" s="209" t="s">
        <v>27608</v>
      </c>
      <c r="AE13727" s="210">
        <v>64868.04</v>
      </c>
      <c r="AF13727" s="93"/>
      <c r="AG13727" s="93"/>
      <c r="AH13727" s="93"/>
    </row>
    <row r="13728" spans="21:34" x14ac:dyDescent="0.3">
      <c r="U13728" s="311" t="s">
        <v>27804</v>
      </c>
      <c r="V13728" s="312">
        <v>871493.05</v>
      </c>
      <c r="X13728" s="267" t="s">
        <v>50455</v>
      </c>
      <c r="Y13728" s="268">
        <v>739663.93</v>
      </c>
      <c r="AA13728" s="229" t="s">
        <v>35723</v>
      </c>
      <c r="AB13728" s="230">
        <v>2767.5</v>
      </c>
      <c r="AD13728" s="209" t="s">
        <v>27609</v>
      </c>
      <c r="AE13728" s="210">
        <v>19408.8</v>
      </c>
      <c r="AF13728" s="93"/>
      <c r="AG13728" s="93"/>
      <c r="AH13728" s="93"/>
    </row>
    <row r="13729" spans="21:34" x14ac:dyDescent="0.3">
      <c r="U13729" s="311" t="s">
        <v>58906</v>
      </c>
      <c r="V13729" s="312">
        <v>307756.40000000002</v>
      </c>
      <c r="X13729" s="267" t="s">
        <v>50456</v>
      </c>
      <c r="Y13729" s="268">
        <v>239807.89</v>
      </c>
      <c r="AA13729" s="229" t="s">
        <v>36746</v>
      </c>
      <c r="AB13729" s="230">
        <v>61236</v>
      </c>
      <c r="AD13729" s="209" t="s">
        <v>14225</v>
      </c>
      <c r="AE13729" s="210">
        <v>6423.02</v>
      </c>
      <c r="AF13729" s="93"/>
      <c r="AG13729" s="93"/>
      <c r="AH13729" s="93"/>
    </row>
    <row r="13730" spans="21:34" x14ac:dyDescent="0.3">
      <c r="U13730" s="311" t="s">
        <v>39497</v>
      </c>
      <c r="V13730" s="312">
        <v>324.83</v>
      </c>
      <c r="X13730" s="267" t="s">
        <v>60766</v>
      </c>
      <c r="Y13730" s="268">
        <v>1474.55</v>
      </c>
      <c r="AA13730" s="229" t="s">
        <v>28207</v>
      </c>
      <c r="AB13730" s="230">
        <v>42841.75</v>
      </c>
      <c r="AD13730" s="209" t="s">
        <v>14226</v>
      </c>
      <c r="AE13730" s="210">
        <v>13425</v>
      </c>
      <c r="AF13730" s="93"/>
      <c r="AG13730" s="93"/>
      <c r="AH13730" s="93"/>
    </row>
    <row r="13731" spans="21:34" x14ac:dyDescent="0.3">
      <c r="U13731" s="311" t="s">
        <v>39498</v>
      </c>
      <c r="V13731" s="312">
        <v>1320.84</v>
      </c>
      <c r="X13731" s="267" t="s">
        <v>55456</v>
      </c>
      <c r="Y13731" s="268">
        <v>17166.82</v>
      </c>
      <c r="AA13731" s="229" t="s">
        <v>28208</v>
      </c>
      <c r="AB13731" s="230">
        <v>232.41</v>
      </c>
      <c r="AD13731" s="209" t="s">
        <v>27610</v>
      </c>
      <c r="AE13731" s="210">
        <v>800.67</v>
      </c>
      <c r="AF13731" s="93"/>
      <c r="AG13731" s="93"/>
      <c r="AH13731" s="93"/>
    </row>
    <row r="13732" spans="21:34" x14ac:dyDescent="0.3">
      <c r="U13732" s="311" t="s">
        <v>39499</v>
      </c>
      <c r="V13732" s="312">
        <v>18.59</v>
      </c>
      <c r="X13732" s="267" t="s">
        <v>57899</v>
      </c>
      <c r="Y13732" s="268">
        <v>210345.65</v>
      </c>
      <c r="AA13732" s="229" t="s">
        <v>35724</v>
      </c>
      <c r="AB13732" s="230">
        <v>213538.29</v>
      </c>
      <c r="AD13732" s="209" t="s">
        <v>27611</v>
      </c>
      <c r="AE13732" s="210">
        <v>149.47</v>
      </c>
      <c r="AF13732" s="93"/>
      <c r="AG13732" s="93"/>
      <c r="AH13732" s="93"/>
    </row>
    <row r="13733" spans="21:34" x14ac:dyDescent="0.3">
      <c r="U13733" s="311" t="s">
        <v>39500</v>
      </c>
      <c r="V13733" s="312">
        <v>80.680000000000007</v>
      </c>
      <c r="X13733" s="267" t="s">
        <v>58345</v>
      </c>
      <c r="Y13733" s="268">
        <v>350170.56</v>
      </c>
      <c r="AA13733" s="229" t="s">
        <v>35725</v>
      </c>
      <c r="AB13733" s="230">
        <v>24147.98</v>
      </c>
      <c r="AD13733" s="209" t="s">
        <v>27612</v>
      </c>
      <c r="AE13733" s="210">
        <v>2305.83</v>
      </c>
      <c r="AF13733" s="93"/>
      <c r="AG13733" s="93"/>
      <c r="AH13733" s="93"/>
    </row>
    <row r="13734" spans="21:34" x14ac:dyDescent="0.3">
      <c r="U13734" s="311" t="s">
        <v>27807</v>
      </c>
      <c r="V13734" s="312">
        <v>482636.15</v>
      </c>
      <c r="X13734" s="267" t="s">
        <v>55457</v>
      </c>
      <c r="Y13734" s="268">
        <v>26684.95</v>
      </c>
      <c r="AA13734" s="229" t="s">
        <v>48281</v>
      </c>
      <c r="AB13734" s="230">
        <v>37749.599999999999</v>
      </c>
      <c r="AD13734" s="209" t="s">
        <v>27613</v>
      </c>
      <c r="AE13734" s="210">
        <v>24039.01</v>
      </c>
      <c r="AF13734" s="93"/>
      <c r="AG13734" s="93"/>
      <c r="AH13734" s="93"/>
    </row>
    <row r="13735" spans="21:34" x14ac:dyDescent="0.3">
      <c r="U13735" s="311" t="s">
        <v>36723</v>
      </c>
      <c r="V13735" s="312">
        <v>-3108.2</v>
      </c>
      <c r="X13735" s="267" t="s">
        <v>53901</v>
      </c>
      <c r="Y13735" s="268">
        <v>811803.71</v>
      </c>
      <c r="AA13735" s="229" t="s">
        <v>48282</v>
      </c>
      <c r="AB13735" s="230">
        <v>-554.92999999999995</v>
      </c>
      <c r="AD13735" s="209" t="s">
        <v>27614</v>
      </c>
      <c r="AE13735" s="210">
        <v>788.5</v>
      </c>
      <c r="AF13735" s="93"/>
      <c r="AG13735" s="93"/>
      <c r="AH13735" s="93"/>
    </row>
    <row r="13736" spans="21:34" x14ac:dyDescent="0.3">
      <c r="U13736" s="311" t="s">
        <v>48540</v>
      </c>
      <c r="V13736" s="312">
        <v>46516.27</v>
      </c>
      <c r="X13736" s="267" t="s">
        <v>50457</v>
      </c>
      <c r="Y13736" s="268">
        <v>172326.2</v>
      </c>
      <c r="AA13736" s="229" t="s">
        <v>42964</v>
      </c>
      <c r="AB13736" s="230">
        <v>12583</v>
      </c>
      <c r="AD13736" s="209" t="s">
        <v>27615</v>
      </c>
      <c r="AE13736" s="210">
        <v>59601.56</v>
      </c>
      <c r="AF13736" s="93"/>
      <c r="AG13736" s="93"/>
      <c r="AH13736" s="93"/>
    </row>
    <row r="13737" spans="21:34" x14ac:dyDescent="0.3">
      <c r="U13737" s="311" t="s">
        <v>34162</v>
      </c>
      <c r="V13737" s="312">
        <v>107102.76</v>
      </c>
      <c r="X13737" s="267" t="s">
        <v>57900</v>
      </c>
      <c r="Y13737" s="268">
        <v>28166.48</v>
      </c>
      <c r="AA13737" s="229" t="s">
        <v>42965</v>
      </c>
      <c r="AB13737" s="230">
        <v>962.63</v>
      </c>
      <c r="AD13737" s="209" t="s">
        <v>27616</v>
      </c>
      <c r="AE13737" s="210">
        <v>18700</v>
      </c>
      <c r="AF13737" s="93"/>
      <c r="AG13737" s="93"/>
      <c r="AH13737" s="93"/>
    </row>
    <row r="13738" spans="21:34" x14ac:dyDescent="0.3">
      <c r="U13738" s="311" t="s">
        <v>27901</v>
      </c>
      <c r="V13738" s="312">
        <v>835095.86</v>
      </c>
      <c r="X13738" s="267" t="s">
        <v>61126</v>
      </c>
      <c r="Y13738" s="268">
        <v>1894.47</v>
      </c>
      <c r="AA13738" s="229" t="s">
        <v>53843</v>
      </c>
      <c r="AB13738" s="230">
        <v>1281.58</v>
      </c>
      <c r="AD13738" s="209" t="s">
        <v>27617</v>
      </c>
      <c r="AE13738" s="210">
        <v>40693.74</v>
      </c>
      <c r="AF13738" s="93"/>
      <c r="AG13738" s="93"/>
      <c r="AH13738" s="93"/>
    </row>
    <row r="13739" spans="21:34" x14ac:dyDescent="0.3">
      <c r="U13739" s="311" t="s">
        <v>27903</v>
      </c>
      <c r="V13739" s="312">
        <v>220941.63</v>
      </c>
      <c r="X13739" s="267" t="s">
        <v>57901</v>
      </c>
      <c r="Y13739" s="268">
        <v>1262277.76</v>
      </c>
      <c r="AA13739" s="229" t="s">
        <v>53844</v>
      </c>
      <c r="AB13739" s="230">
        <v>98.06</v>
      </c>
      <c r="AD13739" s="209" t="s">
        <v>27618</v>
      </c>
      <c r="AE13739" s="210">
        <v>3059.61</v>
      </c>
      <c r="AF13739" s="93"/>
      <c r="AG13739" s="93"/>
      <c r="AH13739" s="93"/>
    </row>
    <row r="13740" spans="21:34" x14ac:dyDescent="0.3">
      <c r="U13740" s="311" t="s">
        <v>34163</v>
      </c>
      <c r="V13740" s="312">
        <v>248446.06</v>
      </c>
      <c r="X13740" s="267" t="s">
        <v>50458</v>
      </c>
      <c r="Y13740" s="268">
        <v>80170.009999999995</v>
      </c>
      <c r="AA13740" s="229" t="s">
        <v>53845</v>
      </c>
      <c r="AB13740" s="230">
        <v>308.86</v>
      </c>
      <c r="AD13740" s="209" t="s">
        <v>27619</v>
      </c>
      <c r="AE13740" s="210">
        <v>8822.39</v>
      </c>
      <c r="AF13740" s="93"/>
      <c r="AG13740" s="93"/>
      <c r="AH13740" s="93"/>
    </row>
    <row r="13741" spans="21:34" x14ac:dyDescent="0.3">
      <c r="U13741" s="311" t="s">
        <v>27904</v>
      </c>
      <c r="V13741" s="312">
        <v>288729.13</v>
      </c>
      <c r="X13741" s="267" t="s">
        <v>48303</v>
      </c>
      <c r="Y13741" s="268">
        <v>21117.54</v>
      </c>
      <c r="AA13741" s="229" t="s">
        <v>53846</v>
      </c>
      <c r="AB13741" s="230">
        <v>89.07</v>
      </c>
      <c r="AD13741" s="209" t="s">
        <v>27620</v>
      </c>
      <c r="AE13741" s="210">
        <v>18915.650000000001</v>
      </c>
      <c r="AF13741" s="93"/>
      <c r="AG13741" s="93"/>
      <c r="AH13741" s="93"/>
    </row>
    <row r="13742" spans="21:34" x14ac:dyDescent="0.3">
      <c r="U13742" s="311" t="s">
        <v>27905</v>
      </c>
      <c r="V13742" s="312">
        <v>88971.32</v>
      </c>
      <c r="X13742" s="267" t="s">
        <v>48304</v>
      </c>
      <c r="Y13742" s="268">
        <v>1572.28</v>
      </c>
      <c r="AA13742" s="229" t="s">
        <v>53847</v>
      </c>
      <c r="AB13742" s="230">
        <v>942.32</v>
      </c>
      <c r="AD13742" s="209" t="s">
        <v>27621</v>
      </c>
      <c r="AE13742" s="210">
        <v>19835</v>
      </c>
      <c r="AF13742" s="93"/>
      <c r="AG13742" s="93"/>
      <c r="AH13742" s="93"/>
    </row>
    <row r="13743" spans="21:34" x14ac:dyDescent="0.3">
      <c r="U13743" s="311" t="s">
        <v>27907</v>
      </c>
      <c r="V13743" s="312">
        <v>75419.839999999997</v>
      </c>
      <c r="X13743" s="267" t="s">
        <v>48305</v>
      </c>
      <c r="Y13743" s="268">
        <v>5173.8</v>
      </c>
      <c r="AA13743" s="229" t="s">
        <v>53848</v>
      </c>
      <c r="AB13743" s="230">
        <v>72.12</v>
      </c>
      <c r="AD13743" s="209" t="s">
        <v>27622</v>
      </c>
      <c r="AE13743" s="210">
        <v>33675</v>
      </c>
      <c r="AF13743" s="93"/>
      <c r="AG13743" s="93"/>
      <c r="AH13743" s="93"/>
    </row>
    <row r="13744" spans="21:34" x14ac:dyDescent="0.3">
      <c r="U13744" s="311" t="s">
        <v>27908</v>
      </c>
      <c r="V13744" s="312">
        <v>28719</v>
      </c>
      <c r="X13744" s="267" t="s">
        <v>48306</v>
      </c>
      <c r="Y13744" s="268">
        <v>5929.85</v>
      </c>
      <c r="AA13744" s="229" t="s">
        <v>53849</v>
      </c>
      <c r="AB13744" s="230">
        <v>227.08</v>
      </c>
      <c r="AD13744" s="209" t="s">
        <v>27623</v>
      </c>
      <c r="AE13744" s="210">
        <v>144914.20000000001</v>
      </c>
      <c r="AF13744" s="93"/>
      <c r="AG13744" s="93"/>
      <c r="AH13744" s="93"/>
    </row>
    <row r="13745" spans="21:34" x14ac:dyDescent="0.3">
      <c r="U13745" s="311" t="s">
        <v>27909</v>
      </c>
      <c r="V13745" s="312">
        <v>50733</v>
      </c>
      <c r="X13745" s="267" t="s">
        <v>59238</v>
      </c>
      <c r="Y13745" s="268">
        <v>37916.480000000003</v>
      </c>
      <c r="AA13745" s="229" t="s">
        <v>53850</v>
      </c>
      <c r="AB13745" s="230">
        <v>65.489999999999995</v>
      </c>
      <c r="AD13745" s="209" t="s">
        <v>27624</v>
      </c>
      <c r="AE13745" s="210">
        <v>14322.44</v>
      </c>
      <c r="AF13745" s="93"/>
      <c r="AG13745" s="93"/>
      <c r="AH13745" s="93"/>
    </row>
    <row r="13746" spans="21:34" x14ac:dyDescent="0.3">
      <c r="U13746" s="311" t="s">
        <v>34164</v>
      </c>
      <c r="V13746" s="312">
        <v>22087.8</v>
      </c>
      <c r="X13746" s="267" t="s">
        <v>59239</v>
      </c>
      <c r="Y13746" s="268">
        <v>2822.96</v>
      </c>
      <c r="AA13746" s="229" t="s">
        <v>35726</v>
      </c>
      <c r="AB13746" s="230">
        <v>2838.34</v>
      </c>
      <c r="AD13746" s="209" t="s">
        <v>27625</v>
      </c>
      <c r="AE13746" s="210">
        <v>1095.6099999999999</v>
      </c>
      <c r="AF13746" s="93"/>
      <c r="AG13746" s="93"/>
      <c r="AH13746" s="93"/>
    </row>
    <row r="13747" spans="21:34" x14ac:dyDescent="0.3">
      <c r="U13747" s="311" t="s">
        <v>27910</v>
      </c>
      <c r="V13747" s="312">
        <v>15903.35</v>
      </c>
      <c r="X13747" s="267" t="s">
        <v>59240</v>
      </c>
      <c r="Y13747" s="268">
        <v>9289.5400000000009</v>
      </c>
      <c r="AA13747" s="229" t="s">
        <v>53851</v>
      </c>
      <c r="AB13747" s="230">
        <v>222.76</v>
      </c>
      <c r="AD13747" s="209" t="s">
        <v>27626</v>
      </c>
      <c r="AE13747" s="210">
        <v>3105.11</v>
      </c>
      <c r="AF13747" s="93"/>
      <c r="AG13747" s="93"/>
      <c r="AH13747" s="93"/>
    </row>
    <row r="13748" spans="21:34" x14ac:dyDescent="0.3">
      <c r="U13748" s="311" t="s">
        <v>49419</v>
      </c>
      <c r="V13748" s="312">
        <v>2317.5</v>
      </c>
      <c r="X13748" s="267" t="s">
        <v>59241</v>
      </c>
      <c r="Y13748" s="268">
        <v>5333.42</v>
      </c>
      <c r="AA13748" s="229" t="s">
        <v>39520</v>
      </c>
      <c r="AB13748" s="230">
        <v>306000</v>
      </c>
      <c r="AD13748" s="209" t="s">
        <v>27627</v>
      </c>
      <c r="AE13748" s="210">
        <v>121633.76</v>
      </c>
      <c r="AF13748" s="93"/>
      <c r="AG13748" s="93"/>
      <c r="AH13748" s="93"/>
    </row>
    <row r="13749" spans="21:34" x14ac:dyDescent="0.3">
      <c r="U13749" s="311" t="s">
        <v>27913</v>
      </c>
      <c r="V13749" s="312">
        <v>2073.7800000000002</v>
      </c>
      <c r="X13749" s="267" t="s">
        <v>55458</v>
      </c>
      <c r="Y13749" s="268">
        <v>17461.97</v>
      </c>
      <c r="AA13749" s="229" t="s">
        <v>53852</v>
      </c>
      <c r="AB13749" s="230">
        <v>3811</v>
      </c>
      <c r="AD13749" s="209" t="s">
        <v>27628</v>
      </c>
      <c r="AE13749" s="210">
        <v>95377.19</v>
      </c>
      <c r="AF13749" s="93"/>
      <c r="AG13749" s="93"/>
      <c r="AH13749" s="93"/>
    </row>
    <row r="13750" spans="21:34" x14ac:dyDescent="0.3">
      <c r="U13750" s="311" t="s">
        <v>27914</v>
      </c>
      <c r="V13750" s="312">
        <v>86053.33</v>
      </c>
      <c r="X13750" s="267" t="s">
        <v>55459</v>
      </c>
      <c r="Y13750" s="268">
        <v>101484.92</v>
      </c>
      <c r="AA13750" s="229" t="s">
        <v>53853</v>
      </c>
      <c r="AB13750" s="230">
        <v>109.82</v>
      </c>
      <c r="AD13750" s="209" t="s">
        <v>27629</v>
      </c>
      <c r="AE13750" s="210">
        <v>14531.43</v>
      </c>
      <c r="AF13750" s="93"/>
      <c r="AG13750" s="93"/>
      <c r="AH13750" s="93"/>
    </row>
    <row r="13751" spans="21:34" x14ac:dyDescent="0.3">
      <c r="U13751" s="311" t="s">
        <v>39506</v>
      </c>
      <c r="V13751" s="312">
        <v>9750</v>
      </c>
      <c r="X13751" s="267" t="s">
        <v>55460</v>
      </c>
      <c r="Y13751" s="268">
        <v>40828.97</v>
      </c>
      <c r="AA13751" s="229" t="s">
        <v>35727</v>
      </c>
      <c r="AB13751" s="230">
        <v>23935.95</v>
      </c>
      <c r="AD13751" s="209" t="s">
        <v>27630</v>
      </c>
      <c r="AE13751" s="210">
        <v>28647.5</v>
      </c>
      <c r="AF13751" s="93"/>
      <c r="AG13751" s="93"/>
      <c r="AH13751" s="93"/>
    </row>
    <row r="13752" spans="21:34" x14ac:dyDescent="0.3">
      <c r="U13752" s="311" t="s">
        <v>35694</v>
      </c>
      <c r="V13752" s="312">
        <v>32451.27</v>
      </c>
      <c r="X13752" s="267" t="s">
        <v>55461</v>
      </c>
      <c r="Y13752" s="268">
        <v>18100.310000000001</v>
      </c>
      <c r="AA13752" s="229" t="s">
        <v>35728</v>
      </c>
      <c r="AB13752" s="230">
        <v>1716.46</v>
      </c>
      <c r="AD13752" s="209" t="s">
        <v>27631</v>
      </c>
      <c r="AE13752" s="210">
        <v>28205.200000000001</v>
      </c>
      <c r="AF13752" s="93"/>
      <c r="AG13752" s="93"/>
      <c r="AH13752" s="93"/>
    </row>
    <row r="13753" spans="21:34" x14ac:dyDescent="0.3">
      <c r="U13753" s="311" t="s">
        <v>56861</v>
      </c>
      <c r="V13753" s="312">
        <v>2448.3000000000002</v>
      </c>
      <c r="X13753" s="267" t="s">
        <v>55462</v>
      </c>
      <c r="Y13753" s="268">
        <v>27970.400000000001</v>
      </c>
      <c r="AA13753" s="229" t="s">
        <v>35729</v>
      </c>
      <c r="AB13753" s="230">
        <v>245.84</v>
      </c>
      <c r="AD13753" s="209" t="s">
        <v>27632</v>
      </c>
      <c r="AE13753" s="210">
        <v>17467</v>
      </c>
      <c r="AF13753" s="93"/>
      <c r="AG13753" s="93"/>
      <c r="AH13753" s="93"/>
    </row>
    <row r="13754" spans="21:34" x14ac:dyDescent="0.3">
      <c r="U13754" s="311" t="s">
        <v>27918</v>
      </c>
      <c r="V13754" s="312">
        <v>3979</v>
      </c>
      <c r="X13754" s="267" t="s">
        <v>55463</v>
      </c>
      <c r="Y13754" s="268">
        <v>33269.56</v>
      </c>
      <c r="AA13754" s="229" t="s">
        <v>35730</v>
      </c>
      <c r="AB13754" s="230">
        <v>52900</v>
      </c>
      <c r="AD13754" s="209" t="s">
        <v>27633</v>
      </c>
      <c r="AE13754" s="210">
        <v>53028.86</v>
      </c>
      <c r="AF13754" s="93"/>
      <c r="AG13754" s="93"/>
      <c r="AH13754" s="93"/>
    </row>
    <row r="13755" spans="21:34" x14ac:dyDescent="0.3">
      <c r="U13755" s="311" t="s">
        <v>27919</v>
      </c>
      <c r="V13755" s="312">
        <v>2100</v>
      </c>
      <c r="X13755" s="267" t="s">
        <v>55464</v>
      </c>
      <c r="Y13755" s="268">
        <v>6090</v>
      </c>
      <c r="AA13755" s="229" t="s">
        <v>36747</v>
      </c>
      <c r="AB13755" s="230">
        <v>22769</v>
      </c>
      <c r="AD13755" s="209" t="s">
        <v>27634</v>
      </c>
      <c r="AE13755" s="210">
        <v>8525.14</v>
      </c>
      <c r="AF13755" s="93"/>
      <c r="AG13755" s="93"/>
      <c r="AH13755" s="93"/>
    </row>
    <row r="13756" spans="21:34" x14ac:dyDescent="0.3">
      <c r="U13756" s="311" t="s">
        <v>27921</v>
      </c>
      <c r="V13756" s="312">
        <v>42600.17</v>
      </c>
      <c r="X13756" s="267" t="s">
        <v>55465</v>
      </c>
      <c r="Y13756" s="268">
        <v>15747.76</v>
      </c>
      <c r="AA13756" s="229" t="s">
        <v>53854</v>
      </c>
      <c r="AB13756" s="230">
        <v>19076.990000000002</v>
      </c>
      <c r="AD13756" s="209" t="s">
        <v>27635</v>
      </c>
      <c r="AE13756" s="210">
        <v>11957</v>
      </c>
      <c r="AF13756" s="93"/>
      <c r="AG13756" s="93"/>
      <c r="AH13756" s="93"/>
    </row>
    <row r="13757" spans="21:34" x14ac:dyDescent="0.3">
      <c r="U13757" s="311" t="s">
        <v>27923</v>
      </c>
      <c r="V13757" s="312">
        <v>162669.49</v>
      </c>
      <c r="X13757" s="267" t="s">
        <v>55466</v>
      </c>
      <c r="Y13757" s="268">
        <v>19958.96</v>
      </c>
      <c r="AA13757" s="229" t="s">
        <v>45646</v>
      </c>
      <c r="AB13757" s="230">
        <v>46757.84</v>
      </c>
      <c r="AD13757" s="209" t="s">
        <v>27636</v>
      </c>
      <c r="AE13757" s="210">
        <v>9610.9500000000007</v>
      </c>
      <c r="AF13757" s="93"/>
      <c r="AG13757" s="93"/>
      <c r="AH13757" s="93"/>
    </row>
    <row r="13758" spans="21:34" x14ac:dyDescent="0.3">
      <c r="U13758" s="311" t="s">
        <v>27924</v>
      </c>
      <c r="V13758" s="312">
        <v>513892.09</v>
      </c>
      <c r="X13758" s="267" t="s">
        <v>55467</v>
      </c>
      <c r="Y13758" s="268">
        <v>62587.89</v>
      </c>
      <c r="AA13758" s="229" t="s">
        <v>48283</v>
      </c>
      <c r="AB13758" s="230">
        <v>40810</v>
      </c>
      <c r="AD13758" s="209" t="s">
        <v>27637</v>
      </c>
      <c r="AE13758" s="210">
        <v>2972.4</v>
      </c>
      <c r="AF13758" s="93"/>
      <c r="AG13758" s="93"/>
      <c r="AH13758" s="93"/>
    </row>
    <row r="13759" spans="21:34" x14ac:dyDescent="0.3">
      <c r="U13759" s="311" t="s">
        <v>27925</v>
      </c>
      <c r="V13759" s="312">
        <v>328409.32</v>
      </c>
      <c r="X13759" s="267" t="s">
        <v>55468</v>
      </c>
      <c r="Y13759" s="268">
        <v>5090</v>
      </c>
      <c r="AA13759" s="229" t="s">
        <v>48284</v>
      </c>
      <c r="AB13759" s="230">
        <v>77.84</v>
      </c>
      <c r="AD13759" s="209" t="s">
        <v>27638</v>
      </c>
      <c r="AE13759" s="210">
        <v>962.79</v>
      </c>
      <c r="AF13759" s="93"/>
      <c r="AG13759" s="93"/>
      <c r="AH13759" s="93"/>
    </row>
    <row r="13760" spans="21:34" x14ac:dyDescent="0.3">
      <c r="U13760" s="311" t="s">
        <v>27926</v>
      </c>
      <c r="V13760" s="312">
        <v>15606.7</v>
      </c>
      <c r="X13760" s="267" t="s">
        <v>64963</v>
      </c>
      <c r="Y13760" s="268">
        <v>5869</v>
      </c>
      <c r="AA13760" s="229" t="s">
        <v>48285</v>
      </c>
      <c r="AB13760" s="230">
        <v>17.100000000000001</v>
      </c>
      <c r="AD13760" s="209" t="s">
        <v>27639</v>
      </c>
      <c r="AE13760" s="210">
        <v>2210.61</v>
      </c>
      <c r="AF13760" s="93"/>
      <c r="AG13760" s="93"/>
      <c r="AH13760" s="93"/>
    </row>
    <row r="13761" spans="21:34" x14ac:dyDescent="0.3">
      <c r="U13761" s="311" t="s">
        <v>27927</v>
      </c>
      <c r="V13761" s="312">
        <v>603.17999999999995</v>
      </c>
      <c r="X13761" s="267" t="s">
        <v>62828</v>
      </c>
      <c r="Y13761" s="268">
        <v>262020.12</v>
      </c>
      <c r="AA13761" s="229" t="s">
        <v>47295</v>
      </c>
      <c r="AB13761" s="230">
        <v>9090.51</v>
      </c>
      <c r="AD13761" s="209" t="s">
        <v>27640</v>
      </c>
      <c r="AE13761" s="210">
        <v>149529.71</v>
      </c>
      <c r="AF13761" s="93"/>
      <c r="AG13761" s="93"/>
      <c r="AH13761" s="93"/>
    </row>
    <row r="13762" spans="21:34" x14ac:dyDescent="0.3">
      <c r="U13762" s="311" t="s">
        <v>32782</v>
      </c>
      <c r="V13762" s="312">
        <v>22632.06</v>
      </c>
      <c r="X13762" s="267" t="s">
        <v>64964</v>
      </c>
      <c r="Y13762" s="268">
        <v>32601.46</v>
      </c>
      <c r="AA13762" s="229" t="s">
        <v>47296</v>
      </c>
      <c r="AB13762" s="230">
        <v>695.43</v>
      </c>
      <c r="AD13762" s="209" t="s">
        <v>14227</v>
      </c>
      <c r="AE13762" s="210">
        <v>2985</v>
      </c>
      <c r="AF13762" s="93"/>
      <c r="AG13762" s="93"/>
      <c r="AH13762" s="93"/>
    </row>
    <row r="13763" spans="21:34" x14ac:dyDescent="0.3">
      <c r="U13763" s="311" t="s">
        <v>34165</v>
      </c>
      <c r="V13763" s="312">
        <v>593.69000000000005</v>
      </c>
      <c r="X13763" s="267" t="s">
        <v>64965</v>
      </c>
      <c r="Y13763" s="268">
        <v>204398.53</v>
      </c>
      <c r="AA13763" s="229" t="s">
        <v>53855</v>
      </c>
      <c r="AB13763" s="230">
        <v>1944.18</v>
      </c>
      <c r="AD13763" s="209" t="s">
        <v>14228</v>
      </c>
      <c r="AE13763" s="210">
        <v>33180.239999999998</v>
      </c>
      <c r="AF13763" s="93"/>
      <c r="AG13763" s="93"/>
      <c r="AH13763" s="93"/>
    </row>
    <row r="13764" spans="21:34" x14ac:dyDescent="0.3">
      <c r="U13764" s="311" t="s">
        <v>27932</v>
      </c>
      <c r="V13764" s="312">
        <v>211589.02</v>
      </c>
      <c r="X13764" s="267" t="s">
        <v>56629</v>
      </c>
      <c r="Y13764" s="268">
        <v>496.88</v>
      </c>
      <c r="AA13764" s="229" t="s">
        <v>53856</v>
      </c>
      <c r="AB13764" s="230">
        <v>27070.47</v>
      </c>
      <c r="AD13764" s="209" t="s">
        <v>14229</v>
      </c>
      <c r="AE13764" s="210">
        <v>639387.30000000005</v>
      </c>
      <c r="AF13764" s="93"/>
      <c r="AG13764" s="93"/>
      <c r="AH13764" s="93"/>
    </row>
    <row r="13765" spans="21:34" x14ac:dyDescent="0.3">
      <c r="U13765" s="311" t="s">
        <v>27933</v>
      </c>
      <c r="V13765" s="312">
        <v>179260.3</v>
      </c>
      <c r="X13765" s="267" t="s">
        <v>60767</v>
      </c>
      <c r="Y13765" s="268">
        <v>73347.06</v>
      </c>
      <c r="AA13765" s="229" t="s">
        <v>47297</v>
      </c>
      <c r="AB13765" s="230">
        <v>6281.6</v>
      </c>
      <c r="AD13765" s="209" t="s">
        <v>27641</v>
      </c>
      <c r="AE13765" s="210">
        <v>5649.6</v>
      </c>
      <c r="AF13765" s="93"/>
      <c r="AG13765" s="93"/>
      <c r="AH13765" s="93"/>
    </row>
    <row r="13766" spans="21:34" x14ac:dyDescent="0.3">
      <c r="U13766" s="311" t="s">
        <v>35695</v>
      </c>
      <c r="V13766" s="312">
        <v>1373.69</v>
      </c>
      <c r="X13766" s="267" t="s">
        <v>60768</v>
      </c>
      <c r="Y13766" s="268">
        <v>5566.08</v>
      </c>
      <c r="AA13766" s="229" t="s">
        <v>47298</v>
      </c>
      <c r="AB13766" s="230">
        <v>480.56</v>
      </c>
      <c r="AD13766" s="209" t="s">
        <v>27642</v>
      </c>
      <c r="AE13766" s="210">
        <v>235.29</v>
      </c>
      <c r="AF13766" s="93"/>
      <c r="AG13766" s="93"/>
      <c r="AH13766" s="93"/>
    </row>
    <row r="13767" spans="21:34" x14ac:dyDescent="0.3">
      <c r="U13767" s="311" t="s">
        <v>27940</v>
      </c>
      <c r="V13767" s="312">
        <v>21400</v>
      </c>
      <c r="X13767" s="267" t="s">
        <v>60769</v>
      </c>
      <c r="Y13767" s="268">
        <v>17970.12</v>
      </c>
      <c r="AA13767" s="229" t="s">
        <v>45647</v>
      </c>
      <c r="AB13767" s="230">
        <v>140000</v>
      </c>
      <c r="AD13767" s="209" t="s">
        <v>27643</v>
      </c>
      <c r="AE13767" s="210">
        <v>856855.9</v>
      </c>
      <c r="AF13767" s="93"/>
      <c r="AG13767" s="93"/>
      <c r="AH13767" s="93"/>
    </row>
    <row r="13768" spans="21:34" x14ac:dyDescent="0.3">
      <c r="U13768" s="311" t="s">
        <v>55660</v>
      </c>
      <c r="V13768" s="312">
        <v>611591.80000000005</v>
      </c>
      <c r="X13768" s="267" t="s">
        <v>39547</v>
      </c>
      <c r="Y13768" s="268">
        <v>8391.26</v>
      </c>
      <c r="AA13768" s="229" t="s">
        <v>45648</v>
      </c>
      <c r="AB13768" s="230">
        <v>10710</v>
      </c>
      <c r="AD13768" s="209" t="s">
        <v>27644</v>
      </c>
      <c r="AE13768" s="210">
        <v>49956.14</v>
      </c>
      <c r="AF13768" s="93"/>
      <c r="AG13768" s="93"/>
      <c r="AH13768" s="93"/>
    </row>
    <row r="13769" spans="21:34" x14ac:dyDescent="0.3">
      <c r="U13769" s="311" t="s">
        <v>69660</v>
      </c>
      <c r="V13769" s="312">
        <v>9380.7999999999993</v>
      </c>
      <c r="X13769" s="267" t="s">
        <v>63405</v>
      </c>
      <c r="Y13769" s="268">
        <v>19892.580000000002</v>
      </c>
      <c r="AA13769" s="229" t="s">
        <v>42966</v>
      </c>
      <c r="AB13769" s="230">
        <v>35225.230000000003</v>
      </c>
      <c r="AD13769" s="209" t="s">
        <v>27645</v>
      </c>
      <c r="AE13769" s="210">
        <v>429.09</v>
      </c>
      <c r="AF13769" s="93"/>
      <c r="AG13769" s="93"/>
      <c r="AH13769" s="93"/>
    </row>
    <row r="13770" spans="21:34" x14ac:dyDescent="0.3">
      <c r="U13770" s="311" t="s">
        <v>27992</v>
      </c>
      <c r="V13770" s="312">
        <v>105720</v>
      </c>
      <c r="X13770" s="267" t="s">
        <v>47310</v>
      </c>
      <c r="Y13770" s="268">
        <v>92325.86</v>
      </c>
      <c r="AA13770" s="229" t="s">
        <v>42967</v>
      </c>
      <c r="AB13770" s="230">
        <v>2694.77</v>
      </c>
      <c r="AD13770" s="209" t="s">
        <v>27646</v>
      </c>
      <c r="AE13770" s="210">
        <v>13090</v>
      </c>
      <c r="AF13770" s="93"/>
      <c r="AG13770" s="93"/>
      <c r="AH13770" s="93"/>
    </row>
    <row r="13771" spans="21:34" x14ac:dyDescent="0.3">
      <c r="U13771" s="311" t="s">
        <v>54565</v>
      </c>
      <c r="V13771" s="312">
        <v>19412.939999999999</v>
      </c>
      <c r="X13771" s="267" t="s">
        <v>63406</v>
      </c>
      <c r="Y13771" s="268">
        <v>2642.66</v>
      </c>
      <c r="AA13771" s="229" t="s">
        <v>39521</v>
      </c>
      <c r="AB13771" s="230">
        <v>49642.080000000002</v>
      </c>
      <c r="AD13771" s="209" t="s">
        <v>27647</v>
      </c>
      <c r="AE13771" s="210">
        <v>314.49</v>
      </c>
      <c r="AF13771" s="93"/>
      <c r="AG13771" s="93"/>
      <c r="AH13771" s="93"/>
    </row>
    <row r="13772" spans="21:34" x14ac:dyDescent="0.3">
      <c r="U13772" s="311" t="s">
        <v>46175</v>
      </c>
      <c r="V13772" s="312">
        <v>2898</v>
      </c>
      <c r="X13772" s="267" t="s">
        <v>47311</v>
      </c>
      <c r="Y13772" s="268">
        <v>8742.0400000000009</v>
      </c>
      <c r="AA13772" s="229" t="s">
        <v>39522</v>
      </c>
      <c r="AB13772" s="230">
        <v>3771.69</v>
      </c>
      <c r="AD13772" s="209" t="s">
        <v>27648</v>
      </c>
      <c r="AE13772" s="210">
        <v>24.06</v>
      </c>
      <c r="AF13772" s="93"/>
      <c r="AG13772" s="93"/>
      <c r="AH13772" s="93"/>
    </row>
    <row r="13773" spans="21:34" x14ac:dyDescent="0.3">
      <c r="U13773" s="311" t="s">
        <v>27993</v>
      </c>
      <c r="V13773" s="312">
        <v>73704</v>
      </c>
      <c r="X13773" s="267" t="s">
        <v>49194</v>
      </c>
      <c r="Y13773" s="268">
        <v>3059.95</v>
      </c>
      <c r="AA13773" s="229" t="s">
        <v>39523</v>
      </c>
      <c r="AB13773" s="230">
        <v>10485.58</v>
      </c>
      <c r="AD13773" s="209" t="s">
        <v>27649</v>
      </c>
      <c r="AE13773" s="210">
        <v>68.17</v>
      </c>
      <c r="AF13773" s="93"/>
      <c r="AG13773" s="93"/>
      <c r="AH13773" s="93"/>
    </row>
    <row r="13774" spans="21:34" x14ac:dyDescent="0.3">
      <c r="U13774" s="311" t="s">
        <v>35709</v>
      </c>
      <c r="V13774" s="312">
        <v>35598.339999999997</v>
      </c>
      <c r="X13774" s="267" t="s">
        <v>48307</v>
      </c>
      <c r="Y13774" s="268">
        <v>9130.24</v>
      </c>
      <c r="AA13774" s="229" t="s">
        <v>39524</v>
      </c>
      <c r="AB13774" s="230">
        <v>6507.36</v>
      </c>
      <c r="AD13774" s="209" t="s">
        <v>27650</v>
      </c>
      <c r="AE13774" s="210">
        <v>1186.7</v>
      </c>
      <c r="AF13774" s="93"/>
      <c r="AG13774" s="93"/>
      <c r="AH13774" s="93"/>
    </row>
    <row r="13775" spans="21:34" x14ac:dyDescent="0.3">
      <c r="U13775" s="311" t="s">
        <v>27996</v>
      </c>
      <c r="V13775" s="312">
        <v>23633.73</v>
      </c>
      <c r="X13775" s="267" t="s">
        <v>36770</v>
      </c>
      <c r="Y13775" s="268">
        <v>4466.03</v>
      </c>
      <c r="AA13775" s="229" t="s">
        <v>47299</v>
      </c>
      <c r="AB13775" s="230">
        <v>900</v>
      </c>
      <c r="AD13775" s="209" t="s">
        <v>27651</v>
      </c>
      <c r="AE13775" s="210">
        <v>41.76</v>
      </c>
      <c r="AF13775" s="93"/>
      <c r="AG13775" s="93"/>
      <c r="AH13775" s="93"/>
    </row>
    <row r="13776" spans="21:34" x14ac:dyDescent="0.3">
      <c r="U13776" s="311" t="s">
        <v>27997</v>
      </c>
      <c r="V13776" s="312">
        <v>915</v>
      </c>
      <c r="X13776" s="267" t="s">
        <v>62261</v>
      </c>
      <c r="Y13776" s="268">
        <v>1500</v>
      </c>
      <c r="AA13776" s="229" t="s">
        <v>50436</v>
      </c>
      <c r="AB13776" s="230">
        <v>7967.2</v>
      </c>
      <c r="AD13776" s="209" t="s">
        <v>27652</v>
      </c>
      <c r="AE13776" s="210">
        <v>27614.83</v>
      </c>
      <c r="AF13776" s="93"/>
      <c r="AG13776" s="93"/>
      <c r="AH13776" s="93"/>
    </row>
    <row r="13777" spans="21:34" x14ac:dyDescent="0.3">
      <c r="U13777" s="311" t="s">
        <v>14259</v>
      </c>
      <c r="V13777" s="312">
        <v>1348.46</v>
      </c>
      <c r="X13777" s="267" t="s">
        <v>53907</v>
      </c>
      <c r="Y13777" s="268">
        <v>26620.67</v>
      </c>
      <c r="AA13777" s="229" t="s">
        <v>50437</v>
      </c>
      <c r="AB13777" s="230">
        <v>540.79999999999995</v>
      </c>
      <c r="AD13777" s="209" t="s">
        <v>27653</v>
      </c>
      <c r="AE13777" s="210">
        <v>1449</v>
      </c>
      <c r="AF13777" s="93"/>
      <c r="AG13777" s="93"/>
      <c r="AH13777" s="93"/>
    </row>
    <row r="13778" spans="21:34" x14ac:dyDescent="0.3">
      <c r="U13778" s="311" t="s">
        <v>14260</v>
      </c>
      <c r="V13778" s="312">
        <v>19329.16</v>
      </c>
      <c r="X13778" s="267" t="s">
        <v>53908</v>
      </c>
      <c r="Y13778" s="268">
        <v>706.89</v>
      </c>
      <c r="AA13778" s="229" t="s">
        <v>45649</v>
      </c>
      <c r="AB13778" s="230">
        <v>14438.76</v>
      </c>
      <c r="AD13778" s="209" t="s">
        <v>27654</v>
      </c>
      <c r="AE13778" s="210">
        <v>1693</v>
      </c>
      <c r="AF13778" s="93"/>
      <c r="AG13778" s="93"/>
      <c r="AH13778" s="93"/>
    </row>
    <row r="13779" spans="21:34" x14ac:dyDescent="0.3">
      <c r="U13779" s="311" t="s">
        <v>14261</v>
      </c>
      <c r="V13779" s="312">
        <v>67087.679999999993</v>
      </c>
      <c r="X13779" s="267" t="s">
        <v>53909</v>
      </c>
      <c r="Y13779" s="268">
        <v>357.2</v>
      </c>
      <c r="AA13779" s="229" t="s">
        <v>45650</v>
      </c>
      <c r="AB13779" s="230">
        <v>1092.24</v>
      </c>
      <c r="AD13779" s="209" t="s">
        <v>27655</v>
      </c>
      <c r="AE13779" s="210">
        <v>4781.49</v>
      </c>
      <c r="AF13779" s="93"/>
      <c r="AG13779" s="93"/>
      <c r="AH13779" s="93"/>
    </row>
    <row r="13780" spans="21:34" x14ac:dyDescent="0.3">
      <c r="U13780" s="311" t="s">
        <v>28002</v>
      </c>
      <c r="V13780" s="312">
        <v>46824.44</v>
      </c>
      <c r="X13780" s="267" t="s">
        <v>56630</v>
      </c>
      <c r="Y13780" s="268">
        <v>1936.63</v>
      </c>
      <c r="AA13780" s="229" t="s">
        <v>28261</v>
      </c>
      <c r="AB13780" s="230">
        <v>51</v>
      </c>
      <c r="AD13780" s="209" t="s">
        <v>27656</v>
      </c>
      <c r="AE13780" s="210">
        <v>3664.12</v>
      </c>
      <c r="AF13780" s="93"/>
      <c r="AG13780" s="93"/>
      <c r="AH13780" s="93"/>
    </row>
    <row r="13781" spans="21:34" x14ac:dyDescent="0.3">
      <c r="U13781" s="311" t="s">
        <v>28003</v>
      </c>
      <c r="V13781" s="312">
        <v>9393.7999999999993</v>
      </c>
      <c r="X13781" s="267" t="s">
        <v>57902</v>
      </c>
      <c r="Y13781" s="268">
        <v>323500</v>
      </c>
      <c r="AA13781" s="229" t="s">
        <v>28273</v>
      </c>
      <c r="AB13781" s="230">
        <v>4.58</v>
      </c>
      <c r="AD13781" s="209" t="s">
        <v>27657</v>
      </c>
      <c r="AE13781" s="210">
        <v>500</v>
      </c>
      <c r="AF13781" s="93"/>
      <c r="AG13781" s="93"/>
      <c r="AH13781" s="93"/>
    </row>
    <row r="13782" spans="21:34" x14ac:dyDescent="0.3">
      <c r="U13782" s="311" t="s">
        <v>28005</v>
      </c>
      <c r="V13782" s="312">
        <v>300</v>
      </c>
      <c r="X13782" s="267" t="s">
        <v>57903</v>
      </c>
      <c r="Y13782" s="268">
        <v>24747.97</v>
      </c>
      <c r="AA13782" s="229" t="s">
        <v>28275</v>
      </c>
      <c r="AB13782" s="230">
        <v>126.31</v>
      </c>
      <c r="AD13782" s="209" t="s">
        <v>27658</v>
      </c>
      <c r="AE13782" s="210">
        <v>1285.05</v>
      </c>
      <c r="AF13782" s="93"/>
      <c r="AG13782" s="93"/>
      <c r="AH13782" s="93"/>
    </row>
    <row r="13783" spans="21:34" x14ac:dyDescent="0.3">
      <c r="U13783" s="311" t="s">
        <v>28007</v>
      </c>
      <c r="V13783" s="312">
        <v>8574.75</v>
      </c>
      <c r="X13783" s="267" t="s">
        <v>57904</v>
      </c>
      <c r="Y13783" s="268">
        <v>11630</v>
      </c>
      <c r="AA13783" s="229" t="s">
        <v>28277</v>
      </c>
      <c r="AB13783" s="230">
        <v>96.5</v>
      </c>
      <c r="AD13783" s="209" t="s">
        <v>27659</v>
      </c>
      <c r="AE13783" s="210">
        <v>73056.639999999999</v>
      </c>
      <c r="AF13783" s="93"/>
      <c r="AG13783" s="93"/>
      <c r="AH13783" s="93"/>
    </row>
    <row r="13784" spans="21:34" x14ac:dyDescent="0.3">
      <c r="U13784" s="311" t="s">
        <v>54567</v>
      </c>
      <c r="V13784" s="312">
        <v>1600</v>
      </c>
      <c r="X13784" s="267" t="s">
        <v>63407</v>
      </c>
      <c r="Y13784" s="268">
        <v>56785</v>
      </c>
      <c r="AA13784" s="229" t="s">
        <v>42968</v>
      </c>
      <c r="AB13784" s="230">
        <v>775276.63</v>
      </c>
      <c r="AD13784" s="209" t="s">
        <v>27660</v>
      </c>
      <c r="AE13784" s="210">
        <v>5454.61</v>
      </c>
      <c r="AF13784" s="93"/>
      <c r="AG13784" s="93"/>
      <c r="AH13784" s="93"/>
    </row>
    <row r="13785" spans="21:34" x14ac:dyDescent="0.3">
      <c r="U13785" s="311" t="s">
        <v>28008</v>
      </c>
      <c r="V13785" s="312">
        <v>6846.37</v>
      </c>
      <c r="X13785" s="267" t="s">
        <v>48309</v>
      </c>
      <c r="Y13785" s="268">
        <v>71189</v>
      </c>
      <c r="AA13785" s="229" t="s">
        <v>42969</v>
      </c>
      <c r="AB13785" s="230">
        <v>59308.4</v>
      </c>
      <c r="AD13785" s="209" t="s">
        <v>27661</v>
      </c>
      <c r="AE13785" s="210">
        <v>15838.69</v>
      </c>
      <c r="AF13785" s="93"/>
      <c r="AG13785" s="93"/>
      <c r="AH13785" s="93"/>
    </row>
    <row r="13786" spans="21:34" x14ac:dyDescent="0.3">
      <c r="U13786" s="311" t="s">
        <v>28009</v>
      </c>
      <c r="V13786" s="312">
        <v>56384.03</v>
      </c>
      <c r="X13786" s="267" t="s">
        <v>48310</v>
      </c>
      <c r="Y13786" s="268">
        <v>10675.57</v>
      </c>
      <c r="AA13786" s="229" t="s">
        <v>28283</v>
      </c>
      <c r="AB13786" s="230">
        <v>75791.259999999995</v>
      </c>
      <c r="AD13786" s="209" t="s">
        <v>27662</v>
      </c>
      <c r="AE13786" s="210">
        <v>8990.02</v>
      </c>
      <c r="AF13786" s="93"/>
      <c r="AG13786" s="93"/>
      <c r="AH13786" s="93"/>
    </row>
    <row r="13787" spans="21:34" x14ac:dyDescent="0.3">
      <c r="U13787" s="311" t="s">
        <v>28013</v>
      </c>
      <c r="V13787" s="312">
        <v>54993.88</v>
      </c>
      <c r="X13787" s="267" t="s">
        <v>63408</v>
      </c>
      <c r="Y13787" s="268">
        <v>62423.76</v>
      </c>
      <c r="AA13787" s="229" t="s">
        <v>28284</v>
      </c>
      <c r="AB13787" s="230">
        <v>52451.6</v>
      </c>
      <c r="AD13787" s="209" t="s">
        <v>27663</v>
      </c>
      <c r="AE13787" s="210">
        <v>146.25</v>
      </c>
      <c r="AF13787" s="93"/>
      <c r="AG13787" s="93"/>
      <c r="AH13787" s="93"/>
    </row>
    <row r="13788" spans="21:34" x14ac:dyDescent="0.3">
      <c r="U13788" s="311" t="s">
        <v>69661</v>
      </c>
      <c r="V13788" s="312">
        <v>-5874.18</v>
      </c>
      <c r="X13788" s="267" t="s">
        <v>63409</v>
      </c>
      <c r="Y13788" s="268">
        <v>1958.41</v>
      </c>
      <c r="AA13788" s="229" t="s">
        <v>28285</v>
      </c>
      <c r="AB13788" s="230">
        <v>1326</v>
      </c>
      <c r="AD13788" s="209" t="s">
        <v>27664</v>
      </c>
      <c r="AE13788" s="210">
        <v>3285.79</v>
      </c>
      <c r="AF13788" s="93"/>
      <c r="AG13788" s="93"/>
      <c r="AH13788" s="93"/>
    </row>
    <row r="13789" spans="21:34" x14ac:dyDescent="0.3">
      <c r="U13789" s="311" t="s">
        <v>36742</v>
      </c>
      <c r="V13789" s="312">
        <v>16960.82</v>
      </c>
      <c r="X13789" s="267" t="s">
        <v>63410</v>
      </c>
      <c r="Y13789" s="268">
        <v>4552.6899999999996</v>
      </c>
      <c r="AA13789" s="229" t="s">
        <v>47300</v>
      </c>
      <c r="AB13789" s="230">
        <v>257.2</v>
      </c>
      <c r="AD13789" s="209" t="s">
        <v>27665</v>
      </c>
      <c r="AE13789" s="210">
        <v>16414.62</v>
      </c>
      <c r="AF13789" s="93"/>
      <c r="AG13789" s="93"/>
      <c r="AH13789" s="93"/>
    </row>
    <row r="13790" spans="21:34" x14ac:dyDescent="0.3">
      <c r="U13790" s="311" t="s">
        <v>28082</v>
      </c>
      <c r="V13790" s="312">
        <v>33496</v>
      </c>
      <c r="X13790" s="267" t="s">
        <v>63411</v>
      </c>
      <c r="Y13790" s="268">
        <v>1003.41</v>
      </c>
      <c r="AA13790" s="229" t="s">
        <v>28289</v>
      </c>
      <c r="AB13790" s="230">
        <v>492.65</v>
      </c>
      <c r="AD13790" s="209" t="s">
        <v>27666</v>
      </c>
      <c r="AE13790" s="210">
        <v>11580.08</v>
      </c>
      <c r="AF13790" s="93"/>
      <c r="AG13790" s="93"/>
      <c r="AH13790" s="93"/>
    </row>
    <row r="13791" spans="21:34" x14ac:dyDescent="0.3">
      <c r="U13791" s="311" t="s">
        <v>69662</v>
      </c>
      <c r="V13791" s="312">
        <v>4189.8</v>
      </c>
      <c r="X13791" s="267" t="s">
        <v>63412</v>
      </c>
      <c r="Y13791" s="268">
        <v>7938.5</v>
      </c>
      <c r="AA13791" s="229" t="s">
        <v>28291</v>
      </c>
      <c r="AB13791" s="230">
        <v>9486</v>
      </c>
      <c r="AD13791" s="209" t="s">
        <v>27667</v>
      </c>
      <c r="AE13791" s="210">
        <v>34176.36</v>
      </c>
      <c r="AF13791" s="93"/>
      <c r="AG13791" s="93"/>
      <c r="AH13791" s="93"/>
    </row>
    <row r="13792" spans="21:34" x14ac:dyDescent="0.3">
      <c r="U13792" s="311" t="s">
        <v>28084</v>
      </c>
      <c r="V13792" s="312">
        <v>105573.75999999999</v>
      </c>
      <c r="X13792" s="267" t="s">
        <v>45670</v>
      </c>
      <c r="Y13792" s="268">
        <v>3297.25</v>
      </c>
      <c r="AA13792" s="229" t="s">
        <v>28292</v>
      </c>
      <c r="AB13792" s="230">
        <v>30145.41</v>
      </c>
      <c r="AD13792" s="209" t="s">
        <v>27668</v>
      </c>
      <c r="AE13792" s="210">
        <v>69.34</v>
      </c>
      <c r="AF13792" s="93"/>
      <c r="AG13792" s="93"/>
      <c r="AH13792" s="93"/>
    </row>
    <row r="13793" spans="21:34" x14ac:dyDescent="0.3">
      <c r="U13793" s="311" t="s">
        <v>28085</v>
      </c>
      <c r="V13793" s="312">
        <v>27671.62</v>
      </c>
      <c r="X13793" s="267" t="s">
        <v>64966</v>
      </c>
      <c r="Y13793" s="268">
        <v>4000</v>
      </c>
      <c r="AA13793" s="229" t="s">
        <v>28293</v>
      </c>
      <c r="AB13793" s="230">
        <v>10948</v>
      </c>
      <c r="AD13793" s="209" t="s">
        <v>27669</v>
      </c>
      <c r="AE13793" s="210">
        <v>1030948.76</v>
      </c>
      <c r="AF13793" s="93"/>
      <c r="AG13793" s="93"/>
      <c r="AH13793" s="93"/>
    </row>
    <row r="13794" spans="21:34" x14ac:dyDescent="0.3">
      <c r="U13794" s="311" t="s">
        <v>61710</v>
      </c>
      <c r="V13794" s="312">
        <v>332.8</v>
      </c>
      <c r="X13794" s="267" t="s">
        <v>63808</v>
      </c>
      <c r="Y13794" s="268">
        <v>303.42</v>
      </c>
      <c r="AA13794" s="229" t="s">
        <v>28294</v>
      </c>
      <c r="AB13794" s="230">
        <v>5896.39</v>
      </c>
      <c r="AD13794" s="209" t="s">
        <v>27670</v>
      </c>
      <c r="AE13794" s="210">
        <v>73056.639999999999</v>
      </c>
      <c r="AF13794" s="93"/>
      <c r="AG13794" s="93"/>
      <c r="AH13794" s="93"/>
    </row>
    <row r="13795" spans="21:34" x14ac:dyDescent="0.3">
      <c r="U13795" s="311" t="s">
        <v>28086</v>
      </c>
      <c r="V13795" s="312">
        <v>41803.1</v>
      </c>
      <c r="X13795" s="267" t="s">
        <v>63809</v>
      </c>
      <c r="Y13795" s="268">
        <v>120</v>
      </c>
      <c r="AA13795" s="229" t="s">
        <v>53857</v>
      </c>
      <c r="AB13795" s="230">
        <v>3577.01</v>
      </c>
      <c r="AD13795" s="209" t="s">
        <v>27671</v>
      </c>
      <c r="AE13795" s="210">
        <v>9610.9500000000007</v>
      </c>
      <c r="AF13795" s="93"/>
      <c r="AG13795" s="93"/>
      <c r="AH13795" s="93"/>
    </row>
    <row r="13796" spans="21:34" x14ac:dyDescent="0.3">
      <c r="U13796" s="311" t="s">
        <v>56863</v>
      </c>
      <c r="V13796" s="312">
        <v>48749.94</v>
      </c>
      <c r="X13796" s="267" t="s">
        <v>64967</v>
      </c>
      <c r="Y13796" s="268">
        <v>5087.7299999999996</v>
      </c>
      <c r="AA13796" s="229" t="s">
        <v>28295</v>
      </c>
      <c r="AB13796" s="230">
        <v>1334.86</v>
      </c>
      <c r="AD13796" s="209" t="s">
        <v>27672</v>
      </c>
      <c r="AE13796" s="210">
        <v>27614.83</v>
      </c>
      <c r="AF13796" s="93"/>
      <c r="AG13796" s="93"/>
      <c r="AH13796" s="93"/>
    </row>
    <row r="13797" spans="21:34" x14ac:dyDescent="0.3">
      <c r="U13797" s="311" t="s">
        <v>28087</v>
      </c>
      <c r="V13797" s="312">
        <v>2307.5100000000002</v>
      </c>
      <c r="X13797" s="267" t="s">
        <v>61616</v>
      </c>
      <c r="Y13797" s="268">
        <v>4000</v>
      </c>
      <c r="AA13797" s="229" t="s">
        <v>48286</v>
      </c>
      <c r="AB13797" s="230">
        <v>-389.32</v>
      </c>
      <c r="AD13797" s="209" t="s">
        <v>27673</v>
      </c>
      <c r="AE13797" s="210">
        <v>64868.04</v>
      </c>
      <c r="AF13797" s="93"/>
      <c r="AG13797" s="93"/>
      <c r="AH13797" s="93"/>
    </row>
    <row r="13798" spans="21:34" x14ac:dyDescent="0.3">
      <c r="U13798" s="311" t="s">
        <v>60955</v>
      </c>
      <c r="V13798" s="312">
        <v>1693.75</v>
      </c>
      <c r="X13798" s="267" t="s">
        <v>59884</v>
      </c>
      <c r="Y13798" s="268">
        <v>3893.04</v>
      </c>
      <c r="AA13798" s="229" t="s">
        <v>28298</v>
      </c>
      <c r="AB13798" s="230">
        <v>6732</v>
      </c>
      <c r="AD13798" s="209" t="s">
        <v>27674</v>
      </c>
      <c r="AE13798" s="210">
        <v>19408.8</v>
      </c>
      <c r="AF13798" s="93"/>
      <c r="AG13798" s="93"/>
      <c r="AH13798" s="93"/>
    </row>
    <row r="13799" spans="21:34" x14ac:dyDescent="0.3">
      <c r="U13799" s="311" t="s">
        <v>60956</v>
      </c>
      <c r="V13799" s="312">
        <v>932.51</v>
      </c>
      <c r="X13799" s="267" t="s">
        <v>59885</v>
      </c>
      <c r="Y13799" s="268">
        <v>600.17999999999995</v>
      </c>
      <c r="AA13799" s="229" t="s">
        <v>28299</v>
      </c>
      <c r="AB13799" s="230">
        <v>514.99</v>
      </c>
      <c r="AD13799" s="209" t="s">
        <v>27675</v>
      </c>
      <c r="AE13799" s="210">
        <v>1449</v>
      </c>
      <c r="AF13799" s="93"/>
      <c r="AG13799" s="93"/>
      <c r="AH13799" s="93"/>
    </row>
    <row r="13800" spans="21:34" x14ac:dyDescent="0.3">
      <c r="U13800" s="311" t="s">
        <v>28089</v>
      </c>
      <c r="V13800" s="312">
        <v>6323.06</v>
      </c>
      <c r="X13800" s="267" t="s">
        <v>59886</v>
      </c>
      <c r="Y13800" s="268">
        <v>344.37</v>
      </c>
      <c r="AA13800" s="229" t="s">
        <v>53858</v>
      </c>
      <c r="AB13800" s="230">
        <v>379.67</v>
      </c>
      <c r="AD13800" s="209" t="s">
        <v>27676</v>
      </c>
      <c r="AE13800" s="210">
        <v>2972.4</v>
      </c>
      <c r="AF13800" s="93"/>
      <c r="AG13800" s="93"/>
      <c r="AH13800" s="93"/>
    </row>
    <row r="13801" spans="21:34" x14ac:dyDescent="0.3">
      <c r="U13801" s="311" t="s">
        <v>28091</v>
      </c>
      <c r="V13801" s="312">
        <v>34922.160000000003</v>
      </c>
      <c r="X13801" s="267" t="s">
        <v>62829</v>
      </c>
      <c r="Y13801" s="268">
        <v>886.28</v>
      </c>
      <c r="AA13801" s="229" t="s">
        <v>28300</v>
      </c>
      <c r="AB13801" s="230">
        <v>101219.55</v>
      </c>
      <c r="AD13801" s="209" t="s">
        <v>27677</v>
      </c>
      <c r="AE13801" s="210">
        <v>40693.74</v>
      </c>
      <c r="AF13801" s="93"/>
      <c r="AG13801" s="93"/>
      <c r="AH13801" s="93"/>
    </row>
    <row r="13802" spans="21:34" x14ac:dyDescent="0.3">
      <c r="U13802" s="311" t="s">
        <v>35716</v>
      </c>
      <c r="V13802" s="312">
        <v>10000</v>
      </c>
      <c r="X13802" s="267" t="s">
        <v>62262</v>
      </c>
      <c r="Y13802" s="268">
        <v>269.99</v>
      </c>
      <c r="AA13802" s="229" t="s">
        <v>34187</v>
      </c>
      <c r="AB13802" s="230">
        <v>209762.05</v>
      </c>
      <c r="AD13802" s="209" t="s">
        <v>27678</v>
      </c>
      <c r="AE13802" s="210">
        <v>49745</v>
      </c>
      <c r="AF13802" s="93"/>
      <c r="AG13802" s="93"/>
      <c r="AH13802" s="93"/>
    </row>
    <row r="13803" spans="21:34" x14ac:dyDescent="0.3">
      <c r="U13803" s="311" t="s">
        <v>39512</v>
      </c>
      <c r="V13803" s="312">
        <v>10023.89</v>
      </c>
      <c r="X13803" s="267" t="s">
        <v>28598</v>
      </c>
      <c r="Y13803" s="268">
        <v>702</v>
      </c>
      <c r="AA13803" s="229" t="s">
        <v>49182</v>
      </c>
      <c r="AB13803" s="230">
        <v>14366.63</v>
      </c>
      <c r="AD13803" s="209" t="s">
        <v>27679</v>
      </c>
      <c r="AE13803" s="210">
        <v>14322.44</v>
      </c>
      <c r="AF13803" s="93"/>
      <c r="AG13803" s="93"/>
      <c r="AH13803" s="93"/>
    </row>
    <row r="13804" spans="21:34" x14ac:dyDescent="0.3">
      <c r="U13804" s="311" t="s">
        <v>58103</v>
      </c>
      <c r="V13804" s="312">
        <v>3768.58</v>
      </c>
      <c r="X13804" s="267" t="s">
        <v>57905</v>
      </c>
      <c r="Y13804" s="268">
        <v>2165.84</v>
      </c>
      <c r="AA13804" s="229" t="s">
        <v>50438</v>
      </c>
      <c r="AB13804" s="230">
        <v>1459.68</v>
      </c>
      <c r="AD13804" s="209" t="s">
        <v>14232</v>
      </c>
      <c r="AE13804" s="210">
        <v>22494.14</v>
      </c>
      <c r="AF13804" s="93"/>
      <c r="AG13804" s="93"/>
      <c r="AH13804" s="93"/>
    </row>
    <row r="13805" spans="21:34" x14ac:dyDescent="0.3">
      <c r="U13805" s="311" t="s">
        <v>47607</v>
      </c>
      <c r="V13805" s="312">
        <v>450</v>
      </c>
      <c r="X13805" s="267" t="s">
        <v>57906</v>
      </c>
      <c r="Y13805" s="268">
        <v>648.75</v>
      </c>
      <c r="AA13805" s="229" t="s">
        <v>34188</v>
      </c>
      <c r="AB13805" s="230">
        <v>30432.86</v>
      </c>
      <c r="AD13805" s="209" t="s">
        <v>14233</v>
      </c>
      <c r="AE13805" s="210">
        <v>57899.54</v>
      </c>
      <c r="AF13805" s="93"/>
      <c r="AG13805" s="93"/>
      <c r="AH13805" s="93"/>
    </row>
    <row r="13806" spans="21:34" x14ac:dyDescent="0.3">
      <c r="U13806" s="311" t="s">
        <v>65201</v>
      </c>
      <c r="V13806" s="312">
        <v>4672.07</v>
      </c>
      <c r="X13806" s="267" t="s">
        <v>36771</v>
      </c>
      <c r="Y13806" s="268">
        <v>6240.48</v>
      </c>
      <c r="AA13806" s="229" t="s">
        <v>34189</v>
      </c>
      <c r="AB13806" s="230">
        <v>19540.61</v>
      </c>
      <c r="AD13806" s="209" t="s">
        <v>27680</v>
      </c>
      <c r="AE13806" s="210">
        <v>13454.81</v>
      </c>
      <c r="AF13806" s="93"/>
      <c r="AG13806" s="93"/>
      <c r="AH13806" s="93"/>
    </row>
    <row r="13807" spans="21:34" x14ac:dyDescent="0.3">
      <c r="U13807" s="311" t="s">
        <v>14266</v>
      </c>
      <c r="V13807" s="312">
        <v>49312.95</v>
      </c>
      <c r="X13807" s="267" t="s">
        <v>62263</v>
      </c>
      <c r="Y13807" s="268">
        <v>7049.74</v>
      </c>
      <c r="AA13807" s="229" t="s">
        <v>53859</v>
      </c>
      <c r="AB13807" s="230">
        <v>209.67</v>
      </c>
      <c r="AD13807" s="209" t="s">
        <v>27681</v>
      </c>
      <c r="AE13807" s="210">
        <v>570183.67000000004</v>
      </c>
      <c r="AF13807" s="93"/>
      <c r="AG13807" s="93"/>
      <c r="AH13807" s="93"/>
    </row>
    <row r="13808" spans="21:34" x14ac:dyDescent="0.3">
      <c r="U13808" s="311" t="s">
        <v>14267</v>
      </c>
      <c r="V13808" s="312">
        <v>29848.02</v>
      </c>
      <c r="X13808" s="267" t="s">
        <v>56631</v>
      </c>
      <c r="Y13808" s="268">
        <v>39026.160000000003</v>
      </c>
      <c r="AA13808" s="229" t="s">
        <v>45651</v>
      </c>
      <c r="AB13808" s="230">
        <v>6987.75</v>
      </c>
      <c r="AD13808" s="209" t="s">
        <v>14234</v>
      </c>
      <c r="AE13808" s="210">
        <v>14565.08</v>
      </c>
      <c r="AF13808" s="93"/>
      <c r="AG13808" s="93"/>
      <c r="AH13808" s="93"/>
    </row>
    <row r="13809" spans="21:34" x14ac:dyDescent="0.3">
      <c r="U13809" s="311" t="s">
        <v>14268</v>
      </c>
      <c r="V13809" s="312">
        <v>62831.99</v>
      </c>
      <c r="X13809" s="267" t="s">
        <v>63413</v>
      </c>
      <c r="Y13809" s="268">
        <v>3125.01</v>
      </c>
      <c r="AA13809" s="229" t="s">
        <v>50439</v>
      </c>
      <c r="AB13809" s="230">
        <v>18059</v>
      </c>
      <c r="AD13809" s="209" t="s">
        <v>27682</v>
      </c>
      <c r="AE13809" s="210">
        <v>22595</v>
      </c>
      <c r="AF13809" s="93"/>
      <c r="AG13809" s="93"/>
      <c r="AH13809" s="93"/>
    </row>
    <row r="13810" spans="21:34" x14ac:dyDescent="0.3">
      <c r="U13810" s="311" t="s">
        <v>28093</v>
      </c>
      <c r="V13810" s="312">
        <v>36778.589999999997</v>
      </c>
      <c r="X13810" s="267" t="s">
        <v>45674</v>
      </c>
      <c r="Y13810" s="268">
        <v>3219.35</v>
      </c>
      <c r="AA13810" s="229" t="s">
        <v>53860</v>
      </c>
      <c r="AB13810" s="230">
        <v>21014.17</v>
      </c>
      <c r="AD13810" s="209" t="s">
        <v>27683</v>
      </c>
      <c r="AE13810" s="210">
        <v>33675</v>
      </c>
      <c r="AF13810" s="93"/>
      <c r="AG13810" s="93"/>
      <c r="AH13810" s="93"/>
    </row>
    <row r="13811" spans="21:34" x14ac:dyDescent="0.3">
      <c r="U13811" s="311" t="s">
        <v>28094</v>
      </c>
      <c r="V13811" s="312">
        <v>36737.919999999998</v>
      </c>
      <c r="X13811" s="267" t="s">
        <v>55469</v>
      </c>
      <c r="Y13811" s="268">
        <v>455.76</v>
      </c>
      <c r="AA13811" s="229" t="s">
        <v>34190</v>
      </c>
      <c r="AB13811" s="230">
        <v>96331.72</v>
      </c>
      <c r="AD13811" s="209" t="s">
        <v>14235</v>
      </c>
      <c r="AE13811" s="210">
        <v>72398.289999999994</v>
      </c>
      <c r="AF13811" s="93"/>
      <c r="AG13811" s="93"/>
      <c r="AH13811" s="93"/>
    </row>
    <row r="13812" spans="21:34" x14ac:dyDescent="0.3">
      <c r="U13812" s="311" t="s">
        <v>58104</v>
      </c>
      <c r="V13812" s="312">
        <v>10897.33</v>
      </c>
      <c r="X13812" s="267" t="s">
        <v>56632</v>
      </c>
      <c r="Y13812" s="268">
        <v>382.54</v>
      </c>
      <c r="AA13812" s="229" t="s">
        <v>35732</v>
      </c>
      <c r="AB13812" s="230">
        <v>9846.64</v>
      </c>
      <c r="AD13812" s="209" t="s">
        <v>14236</v>
      </c>
      <c r="AE13812" s="210">
        <v>1089316.8</v>
      </c>
      <c r="AF13812" s="93"/>
      <c r="AG13812" s="93"/>
      <c r="AH13812" s="93"/>
    </row>
    <row r="13813" spans="21:34" x14ac:dyDescent="0.3">
      <c r="U13813" s="311" t="s">
        <v>39513</v>
      </c>
      <c r="V13813" s="312">
        <v>700</v>
      </c>
      <c r="X13813" s="267" t="s">
        <v>55470</v>
      </c>
      <c r="Y13813" s="268">
        <v>54690</v>
      </c>
      <c r="AA13813" s="229" t="s">
        <v>42970</v>
      </c>
      <c r="AB13813" s="230">
        <v>10736.81</v>
      </c>
      <c r="AD13813" s="209" t="s">
        <v>27684</v>
      </c>
      <c r="AE13813" s="210">
        <v>14531.43</v>
      </c>
      <c r="AF13813" s="93"/>
      <c r="AG13813" s="93"/>
      <c r="AH13813" s="93"/>
    </row>
    <row r="13814" spans="21:34" x14ac:dyDescent="0.3">
      <c r="U13814" s="311" t="s">
        <v>28095</v>
      </c>
      <c r="V13814" s="312">
        <v>1428.37</v>
      </c>
      <c r="X13814" s="267" t="s">
        <v>45676</v>
      </c>
      <c r="Y13814" s="268">
        <v>10057.69</v>
      </c>
      <c r="AA13814" s="229" t="s">
        <v>42971</v>
      </c>
      <c r="AB13814" s="230">
        <v>776.03</v>
      </c>
      <c r="AD13814" s="209" t="s">
        <v>27685</v>
      </c>
      <c r="AE13814" s="210">
        <v>259714.18</v>
      </c>
      <c r="AF13814" s="93"/>
      <c r="AG13814" s="93"/>
      <c r="AH13814" s="93"/>
    </row>
    <row r="13815" spans="21:34" x14ac:dyDescent="0.3">
      <c r="U13815" s="311" t="s">
        <v>28096</v>
      </c>
      <c r="V13815" s="312">
        <v>5050.99</v>
      </c>
      <c r="X13815" s="267" t="s">
        <v>63414</v>
      </c>
      <c r="Y13815" s="268">
        <v>59</v>
      </c>
      <c r="AA13815" s="229" t="s">
        <v>53861</v>
      </c>
      <c r="AB13815" s="230">
        <v>7890</v>
      </c>
      <c r="AD13815" s="209" t="s">
        <v>27686</v>
      </c>
      <c r="AE13815" s="210">
        <v>235.29</v>
      </c>
      <c r="AF13815" s="93"/>
      <c r="AG13815" s="93"/>
      <c r="AH13815" s="93"/>
    </row>
    <row r="13816" spans="21:34" x14ac:dyDescent="0.3">
      <c r="U13816" s="311" t="s">
        <v>14269</v>
      </c>
      <c r="V13816" s="312">
        <v>26749.82</v>
      </c>
      <c r="X13816" s="267" t="s">
        <v>62264</v>
      </c>
      <c r="Y13816" s="268">
        <v>6300</v>
      </c>
      <c r="AA13816" s="229" t="s">
        <v>53862</v>
      </c>
      <c r="AB13816" s="230">
        <v>603.63</v>
      </c>
      <c r="AD13816" s="209" t="s">
        <v>27687</v>
      </c>
      <c r="AE13816" s="210">
        <v>36730.339999999997</v>
      </c>
      <c r="AF13816" s="93"/>
      <c r="AG13816" s="93"/>
      <c r="AH13816" s="93"/>
    </row>
    <row r="13817" spans="21:34" x14ac:dyDescent="0.3">
      <c r="U13817" s="311" t="s">
        <v>48542</v>
      </c>
      <c r="V13817" s="312">
        <v>50512.26</v>
      </c>
      <c r="X13817" s="267" t="s">
        <v>57907</v>
      </c>
      <c r="Y13817" s="268">
        <v>5749</v>
      </c>
      <c r="AA13817" s="229" t="s">
        <v>53863</v>
      </c>
      <c r="AB13817" s="230">
        <v>555.36</v>
      </c>
      <c r="AD13817" s="209" t="s">
        <v>27688</v>
      </c>
      <c r="AE13817" s="210">
        <v>1972085.09</v>
      </c>
      <c r="AF13817" s="93"/>
      <c r="AG13817" s="93"/>
      <c r="AH13817" s="93"/>
    </row>
    <row r="13818" spans="21:34" x14ac:dyDescent="0.3">
      <c r="U13818" s="311" t="s">
        <v>28097</v>
      </c>
      <c r="V13818" s="312">
        <v>39953.440000000002</v>
      </c>
      <c r="X13818" s="267" t="s">
        <v>57908</v>
      </c>
      <c r="Y13818" s="268">
        <v>93197.33</v>
      </c>
      <c r="AA13818" s="229" t="s">
        <v>50440</v>
      </c>
      <c r="AB13818" s="230">
        <v>2106.9299999999998</v>
      </c>
      <c r="AD13818" s="209" t="s">
        <v>27689</v>
      </c>
      <c r="AE13818" s="210">
        <v>49956.14</v>
      </c>
      <c r="AF13818" s="93"/>
      <c r="AG13818" s="93"/>
      <c r="AH13818" s="93"/>
    </row>
    <row r="13819" spans="21:34" x14ac:dyDescent="0.3">
      <c r="U13819" s="311" t="s">
        <v>39514</v>
      </c>
      <c r="V13819" s="312">
        <v>51124.72</v>
      </c>
      <c r="X13819" s="267" t="s">
        <v>62265</v>
      </c>
      <c r="Y13819" s="268">
        <v>1145.1600000000001</v>
      </c>
      <c r="AA13819" s="229" t="s">
        <v>53864</v>
      </c>
      <c r="AB13819" s="230">
        <v>33.24</v>
      </c>
      <c r="AD13819" s="209" t="s">
        <v>27690</v>
      </c>
      <c r="AE13819" s="210">
        <v>1300</v>
      </c>
      <c r="AF13819" s="93"/>
      <c r="AG13819" s="93"/>
      <c r="AH13819" s="93"/>
    </row>
    <row r="13820" spans="21:34" x14ac:dyDescent="0.3">
      <c r="U13820" s="311" t="s">
        <v>28100</v>
      </c>
      <c r="V13820" s="312">
        <v>176892.52</v>
      </c>
      <c r="X13820" s="267" t="s">
        <v>61617</v>
      </c>
      <c r="Y13820" s="268">
        <v>33084.92</v>
      </c>
      <c r="AA13820" s="229" t="s">
        <v>50441</v>
      </c>
      <c r="AB13820" s="230">
        <v>634.47</v>
      </c>
      <c r="AD13820" s="209" t="s">
        <v>27691</v>
      </c>
      <c r="AE13820" s="210">
        <v>1537.96</v>
      </c>
      <c r="AF13820" s="93"/>
      <c r="AG13820" s="93"/>
      <c r="AH13820" s="93"/>
    </row>
    <row r="13821" spans="21:34" x14ac:dyDescent="0.3">
      <c r="U13821" s="311" t="s">
        <v>35717</v>
      </c>
      <c r="V13821" s="312">
        <v>276478.46000000002</v>
      </c>
      <c r="X13821" s="267" t="s">
        <v>59887</v>
      </c>
      <c r="Y13821" s="268">
        <v>43192.85</v>
      </c>
      <c r="AA13821" s="229" t="s">
        <v>28301</v>
      </c>
      <c r="AB13821" s="230">
        <v>8293</v>
      </c>
      <c r="AD13821" s="209" t="s">
        <v>27692</v>
      </c>
      <c r="AE13821" s="210">
        <v>1073.04</v>
      </c>
      <c r="AF13821" s="93"/>
      <c r="AG13821" s="93"/>
      <c r="AH13821" s="93"/>
    </row>
    <row r="13822" spans="21:34" x14ac:dyDescent="0.3">
      <c r="U13822" s="311" t="s">
        <v>28102</v>
      </c>
      <c r="V13822" s="312">
        <v>24999.99</v>
      </c>
      <c r="X13822" s="267" t="s">
        <v>61618</v>
      </c>
      <c r="Y13822" s="268">
        <v>94169.57</v>
      </c>
      <c r="AA13822" s="229" t="s">
        <v>35733</v>
      </c>
      <c r="AB13822" s="230">
        <v>549620.78</v>
      </c>
      <c r="AD13822" s="209" t="s">
        <v>27693</v>
      </c>
      <c r="AE13822" s="210">
        <v>732.59</v>
      </c>
      <c r="AF13822" s="93"/>
      <c r="AG13822" s="93"/>
      <c r="AH13822" s="93"/>
    </row>
    <row r="13823" spans="21:34" x14ac:dyDescent="0.3">
      <c r="U13823" s="311" t="s">
        <v>28137</v>
      </c>
      <c r="V13823" s="312">
        <v>26648.25</v>
      </c>
      <c r="X13823" s="267" t="s">
        <v>62266</v>
      </c>
      <c r="Y13823" s="268">
        <v>14969</v>
      </c>
      <c r="AA13823" s="229" t="s">
        <v>28302</v>
      </c>
      <c r="AB13823" s="230">
        <v>176508.41</v>
      </c>
      <c r="AD13823" s="209" t="s">
        <v>27694</v>
      </c>
      <c r="AE13823" s="210">
        <v>1500</v>
      </c>
      <c r="AF13823" s="93"/>
      <c r="AG13823" s="93"/>
      <c r="AH13823" s="93"/>
    </row>
    <row r="13824" spans="21:34" x14ac:dyDescent="0.3">
      <c r="U13824" s="311" t="s">
        <v>28141</v>
      </c>
      <c r="V13824" s="312">
        <v>2013.56</v>
      </c>
      <c r="X13824" s="267" t="s">
        <v>64968</v>
      </c>
      <c r="Y13824" s="268">
        <v>-14969</v>
      </c>
      <c r="AA13824" s="229" t="s">
        <v>47301</v>
      </c>
      <c r="AB13824" s="230">
        <v>11284.16</v>
      </c>
      <c r="AD13824" s="209" t="s">
        <v>27695</v>
      </c>
      <c r="AE13824" s="210">
        <v>7100</v>
      </c>
      <c r="AF13824" s="93"/>
      <c r="AG13824" s="93"/>
      <c r="AH13824" s="93"/>
    </row>
    <row r="13825" spans="21:34" x14ac:dyDescent="0.3">
      <c r="U13825" s="311" t="s">
        <v>46176</v>
      </c>
      <c r="V13825" s="312">
        <v>5681.88</v>
      </c>
      <c r="X13825" s="267" t="s">
        <v>50462</v>
      </c>
      <c r="Y13825" s="268">
        <v>20054.259999999998</v>
      </c>
      <c r="AA13825" s="229" t="s">
        <v>35734</v>
      </c>
      <c r="AB13825" s="230">
        <v>96875.26</v>
      </c>
      <c r="AD13825" s="209" t="s">
        <v>27696</v>
      </c>
      <c r="AE13825" s="210">
        <v>657.91</v>
      </c>
      <c r="AF13825" s="93"/>
      <c r="AG13825" s="93"/>
      <c r="AH13825" s="93"/>
    </row>
    <row r="13826" spans="21:34" x14ac:dyDescent="0.3">
      <c r="U13826" s="311" t="s">
        <v>60031</v>
      </c>
      <c r="V13826" s="312">
        <v>675.11</v>
      </c>
      <c r="X13826" s="267" t="s">
        <v>59888</v>
      </c>
      <c r="Y13826" s="268">
        <v>37448.78</v>
      </c>
      <c r="AA13826" s="229" t="s">
        <v>35735</v>
      </c>
      <c r="AB13826" s="230">
        <v>160547.5</v>
      </c>
      <c r="AD13826" s="209" t="s">
        <v>27697</v>
      </c>
      <c r="AE13826" s="210">
        <v>1864.48</v>
      </c>
      <c r="AF13826" s="93"/>
      <c r="AG13826" s="93"/>
      <c r="AH13826" s="93"/>
    </row>
    <row r="13827" spans="21:34" x14ac:dyDescent="0.3">
      <c r="U13827" s="311" t="s">
        <v>47608</v>
      </c>
      <c r="V13827" s="312">
        <v>199.78</v>
      </c>
      <c r="X13827" s="267" t="s">
        <v>59889</v>
      </c>
      <c r="Y13827" s="268">
        <v>34474.660000000003</v>
      </c>
      <c r="AA13827" s="229" t="s">
        <v>39526</v>
      </c>
      <c r="AB13827" s="230">
        <v>19051.66</v>
      </c>
      <c r="AD13827" s="209" t="s">
        <v>27698</v>
      </c>
      <c r="AE13827" s="210">
        <v>2925.23</v>
      </c>
      <c r="AF13827" s="93"/>
      <c r="AG13827" s="93"/>
      <c r="AH13827" s="93"/>
    </row>
    <row r="13828" spans="21:34" x14ac:dyDescent="0.3">
      <c r="U13828" s="311" t="s">
        <v>35731</v>
      </c>
      <c r="V13828" s="312">
        <v>2307.15</v>
      </c>
      <c r="X13828" s="267" t="s">
        <v>59890</v>
      </c>
      <c r="Y13828" s="268">
        <v>105161.01</v>
      </c>
      <c r="AA13828" s="229" t="s">
        <v>50442</v>
      </c>
      <c r="AB13828" s="230">
        <v>37745</v>
      </c>
      <c r="AD13828" s="209" t="s">
        <v>27699</v>
      </c>
      <c r="AE13828" s="210">
        <v>430.35</v>
      </c>
      <c r="AF13828" s="93"/>
      <c r="AG13828" s="93"/>
      <c r="AH13828" s="93"/>
    </row>
    <row r="13829" spans="21:34" x14ac:dyDescent="0.3">
      <c r="U13829" s="311" t="s">
        <v>28210</v>
      </c>
      <c r="V13829" s="312">
        <v>911.63</v>
      </c>
      <c r="X13829" s="267" t="s">
        <v>59891</v>
      </c>
      <c r="Y13829" s="268">
        <v>4421.97</v>
      </c>
      <c r="AA13829" s="229" t="s">
        <v>35736</v>
      </c>
      <c r="AB13829" s="230">
        <v>132297.73000000001</v>
      </c>
      <c r="AD13829" s="209" t="s">
        <v>27700</v>
      </c>
      <c r="AE13829" s="210">
        <v>11977.71</v>
      </c>
      <c r="AF13829" s="93"/>
      <c r="AG13829" s="93"/>
      <c r="AH13829" s="93"/>
    </row>
    <row r="13830" spans="21:34" x14ac:dyDescent="0.3">
      <c r="U13830" s="311" t="s">
        <v>34183</v>
      </c>
      <c r="V13830" s="312">
        <v>40822.25</v>
      </c>
      <c r="X13830" s="267" t="s">
        <v>59892</v>
      </c>
      <c r="Y13830" s="268">
        <v>74013.22</v>
      </c>
      <c r="AA13830" s="229" t="s">
        <v>49183</v>
      </c>
      <c r="AB13830" s="230">
        <v>22285</v>
      </c>
      <c r="AD13830" s="209" t="s">
        <v>27701</v>
      </c>
      <c r="AE13830" s="210">
        <v>3143.79</v>
      </c>
      <c r="AF13830" s="93"/>
      <c r="AG13830" s="93"/>
      <c r="AH13830" s="93"/>
    </row>
    <row r="13831" spans="21:34" x14ac:dyDescent="0.3">
      <c r="U13831" s="311" t="s">
        <v>28211</v>
      </c>
      <c r="V13831" s="312">
        <v>142407.47</v>
      </c>
      <c r="X13831" s="267" t="s">
        <v>28648</v>
      </c>
      <c r="Y13831" s="268">
        <v>3242</v>
      </c>
      <c r="AA13831" s="229" t="s">
        <v>39527</v>
      </c>
      <c r="AB13831" s="230">
        <v>766.48</v>
      </c>
      <c r="AD13831" s="209" t="s">
        <v>27702</v>
      </c>
      <c r="AE13831" s="210">
        <v>10070.530000000001</v>
      </c>
      <c r="AF13831" s="93"/>
      <c r="AG13831" s="93"/>
      <c r="AH13831" s="93"/>
    </row>
    <row r="13832" spans="21:34" x14ac:dyDescent="0.3">
      <c r="U13832" s="311" t="s">
        <v>28212</v>
      </c>
      <c r="V13832" s="312">
        <v>1200</v>
      </c>
      <c r="X13832" s="267" t="s">
        <v>63415</v>
      </c>
      <c r="Y13832" s="268">
        <v>20666.740000000002</v>
      </c>
      <c r="AA13832" s="229" t="s">
        <v>48287</v>
      </c>
      <c r="AB13832" s="230">
        <v>720.03</v>
      </c>
      <c r="AD13832" s="209" t="s">
        <v>27703</v>
      </c>
      <c r="AE13832" s="210">
        <v>2919.17</v>
      </c>
      <c r="AF13832" s="93"/>
      <c r="AG13832" s="93"/>
      <c r="AH13832" s="93"/>
    </row>
    <row r="13833" spans="21:34" x14ac:dyDescent="0.3">
      <c r="U13833" s="311" t="s">
        <v>28213</v>
      </c>
      <c r="V13833" s="312">
        <v>5477.64</v>
      </c>
      <c r="X13833" s="267" t="s">
        <v>63416</v>
      </c>
      <c r="Y13833" s="268">
        <v>1580.99</v>
      </c>
      <c r="AA13833" s="229" t="s">
        <v>45652</v>
      </c>
      <c r="AB13833" s="230">
        <v>498089.52</v>
      </c>
      <c r="AD13833" s="209" t="s">
        <v>27704</v>
      </c>
      <c r="AE13833" s="210">
        <v>5293.85</v>
      </c>
      <c r="AF13833" s="93"/>
      <c r="AG13833" s="93"/>
      <c r="AH13833" s="93"/>
    </row>
    <row r="13834" spans="21:34" x14ac:dyDescent="0.3">
      <c r="U13834" s="311" t="s">
        <v>14276</v>
      </c>
      <c r="V13834" s="312">
        <v>1462.8</v>
      </c>
      <c r="X13834" s="267" t="s">
        <v>34208</v>
      </c>
      <c r="Y13834" s="268">
        <v>5206.47</v>
      </c>
      <c r="AA13834" s="229" t="s">
        <v>47302</v>
      </c>
      <c r="AB13834" s="230">
        <v>750</v>
      </c>
      <c r="AD13834" s="209" t="s">
        <v>27705</v>
      </c>
      <c r="AE13834" s="210">
        <v>4728.22</v>
      </c>
      <c r="AF13834" s="93"/>
      <c r="AG13834" s="93"/>
      <c r="AH13834" s="93"/>
    </row>
    <row r="13835" spans="21:34" x14ac:dyDescent="0.3">
      <c r="U13835" s="311" t="s">
        <v>56864</v>
      </c>
      <c r="V13835" s="312">
        <v>750</v>
      </c>
      <c r="X13835" s="267" t="s">
        <v>59242</v>
      </c>
      <c r="Y13835" s="268">
        <v>5250</v>
      </c>
      <c r="AA13835" s="229" t="s">
        <v>28303</v>
      </c>
      <c r="AB13835" s="230">
        <v>126561.65</v>
      </c>
      <c r="AD13835" s="209" t="s">
        <v>27706</v>
      </c>
      <c r="AE13835" s="210">
        <v>335.72</v>
      </c>
      <c r="AF13835" s="93"/>
      <c r="AG13835" s="93"/>
      <c r="AH13835" s="93"/>
    </row>
    <row r="13836" spans="21:34" x14ac:dyDescent="0.3">
      <c r="U13836" s="311" t="s">
        <v>69663</v>
      </c>
      <c r="V13836" s="312">
        <v>11875</v>
      </c>
      <c r="X13836" s="267" t="s">
        <v>59243</v>
      </c>
      <c r="Y13836" s="268">
        <v>140</v>
      </c>
      <c r="AA13836" s="229" t="s">
        <v>35737</v>
      </c>
      <c r="AB13836" s="230">
        <v>232347.51</v>
      </c>
      <c r="AD13836" s="209" t="s">
        <v>27707</v>
      </c>
      <c r="AE13836" s="210">
        <v>2471.4899999999998</v>
      </c>
      <c r="AF13836" s="93"/>
      <c r="AG13836" s="93"/>
      <c r="AH13836" s="93"/>
    </row>
    <row r="13837" spans="21:34" x14ac:dyDescent="0.3">
      <c r="U13837" s="311" t="s">
        <v>28217</v>
      </c>
      <c r="V13837" s="312">
        <v>11.26</v>
      </c>
      <c r="X13837" s="267" t="s">
        <v>59244</v>
      </c>
      <c r="Y13837" s="268">
        <v>1086.24</v>
      </c>
      <c r="AA13837" s="229" t="s">
        <v>35738</v>
      </c>
      <c r="AB13837" s="230">
        <v>129039.56</v>
      </c>
      <c r="AD13837" s="209" t="s">
        <v>27708</v>
      </c>
      <c r="AE13837" s="210">
        <v>4048.72</v>
      </c>
      <c r="AF13837" s="93"/>
      <c r="AG13837" s="93"/>
      <c r="AH13837" s="93"/>
    </row>
    <row r="13838" spans="21:34" x14ac:dyDescent="0.3">
      <c r="U13838" s="311" t="s">
        <v>14279</v>
      </c>
      <c r="V13838" s="312">
        <v>15354.92</v>
      </c>
      <c r="X13838" s="267" t="s">
        <v>28652</v>
      </c>
      <c r="Y13838" s="268">
        <v>30809.51</v>
      </c>
      <c r="AA13838" s="229" t="s">
        <v>34191</v>
      </c>
      <c r="AB13838" s="230">
        <v>2711.25</v>
      </c>
      <c r="AD13838" s="209" t="s">
        <v>27709</v>
      </c>
      <c r="AE13838" s="210">
        <v>3000</v>
      </c>
      <c r="AF13838" s="93"/>
      <c r="AG13838" s="93"/>
      <c r="AH13838" s="93"/>
    </row>
    <row r="13839" spans="21:34" x14ac:dyDescent="0.3">
      <c r="U13839" s="311" t="s">
        <v>14280</v>
      </c>
      <c r="V13839" s="312">
        <v>51393.87</v>
      </c>
      <c r="X13839" s="267" t="s">
        <v>35756</v>
      </c>
      <c r="Y13839" s="268">
        <v>8882.93</v>
      </c>
      <c r="AA13839" s="229" t="s">
        <v>28304</v>
      </c>
      <c r="AB13839" s="230">
        <v>144444.1</v>
      </c>
      <c r="AD13839" s="209" t="s">
        <v>27710</v>
      </c>
      <c r="AE13839" s="210">
        <v>1500</v>
      </c>
      <c r="AF13839" s="93"/>
      <c r="AG13839" s="93"/>
      <c r="AH13839" s="93"/>
    </row>
    <row r="13840" spans="21:34" x14ac:dyDescent="0.3">
      <c r="U13840" s="311" t="s">
        <v>28218</v>
      </c>
      <c r="V13840" s="312">
        <v>20833.560000000001</v>
      </c>
      <c r="X13840" s="267" t="s">
        <v>28653</v>
      </c>
      <c r="Y13840" s="268">
        <v>230.59</v>
      </c>
      <c r="AA13840" s="229" t="s">
        <v>28305</v>
      </c>
      <c r="AB13840" s="230">
        <v>13846.31</v>
      </c>
      <c r="AD13840" s="209" t="s">
        <v>27711</v>
      </c>
      <c r="AE13840" s="210">
        <v>7100</v>
      </c>
      <c r="AF13840" s="93"/>
      <c r="AG13840" s="93"/>
      <c r="AH13840" s="93"/>
    </row>
    <row r="13841" spans="21:34" x14ac:dyDescent="0.3">
      <c r="U13841" s="311" t="s">
        <v>28219</v>
      </c>
      <c r="V13841" s="312">
        <v>43454.54</v>
      </c>
      <c r="X13841" s="267" t="s">
        <v>55471</v>
      </c>
      <c r="Y13841" s="268">
        <v>1230</v>
      </c>
      <c r="AA13841" s="229" t="s">
        <v>34192</v>
      </c>
      <c r="AB13841" s="230">
        <v>230667.78</v>
      </c>
      <c r="AD13841" s="209" t="s">
        <v>27712</v>
      </c>
      <c r="AE13841" s="210">
        <v>657.91</v>
      </c>
      <c r="AF13841" s="93"/>
      <c r="AG13841" s="93"/>
      <c r="AH13841" s="93"/>
    </row>
    <row r="13842" spans="21:34" x14ac:dyDescent="0.3">
      <c r="U13842" s="311" t="s">
        <v>28220</v>
      </c>
      <c r="V13842" s="312">
        <v>12421.72</v>
      </c>
      <c r="X13842" s="267" t="s">
        <v>55472</v>
      </c>
      <c r="Y13842" s="268">
        <v>384</v>
      </c>
      <c r="AA13842" s="229" t="s">
        <v>28306</v>
      </c>
      <c r="AB13842" s="230">
        <v>23157.71</v>
      </c>
      <c r="AD13842" s="209" t="s">
        <v>27713</v>
      </c>
      <c r="AE13842" s="210">
        <v>1864.48</v>
      </c>
      <c r="AF13842" s="93"/>
      <c r="AG13842" s="93"/>
      <c r="AH13842" s="93"/>
    </row>
    <row r="13843" spans="21:34" x14ac:dyDescent="0.3">
      <c r="U13843" s="311" t="s">
        <v>55661</v>
      </c>
      <c r="V13843" s="312">
        <v>2935</v>
      </c>
      <c r="X13843" s="267" t="s">
        <v>53912</v>
      </c>
      <c r="Y13843" s="268">
        <v>667.91</v>
      </c>
      <c r="AA13843" s="229" t="s">
        <v>35739</v>
      </c>
      <c r="AB13843" s="230">
        <v>583568.11</v>
      </c>
      <c r="AD13843" s="209" t="s">
        <v>27714</v>
      </c>
      <c r="AE13843" s="210">
        <v>4300</v>
      </c>
      <c r="AF13843" s="93"/>
      <c r="AG13843" s="93"/>
      <c r="AH13843" s="93"/>
    </row>
    <row r="13844" spans="21:34" x14ac:dyDescent="0.3">
      <c r="U13844" s="311" t="s">
        <v>69664</v>
      </c>
      <c r="V13844" s="312">
        <v>181</v>
      </c>
      <c r="X13844" s="267" t="s">
        <v>64969</v>
      </c>
      <c r="Y13844" s="268">
        <v>3000</v>
      </c>
      <c r="AA13844" s="229" t="s">
        <v>50443</v>
      </c>
      <c r="AB13844" s="230">
        <v>3.33</v>
      </c>
      <c r="AD13844" s="209" t="s">
        <v>27715</v>
      </c>
      <c r="AE13844" s="210">
        <v>13679.89</v>
      </c>
      <c r="AF13844" s="93"/>
      <c r="AG13844" s="93"/>
      <c r="AH13844" s="93"/>
    </row>
    <row r="13845" spans="21:34" x14ac:dyDescent="0.3">
      <c r="U13845" s="311" t="s">
        <v>28224</v>
      </c>
      <c r="V13845" s="312">
        <v>6416.9</v>
      </c>
      <c r="X13845" s="267" t="s">
        <v>64970</v>
      </c>
      <c r="Y13845" s="268">
        <v>226.23</v>
      </c>
      <c r="AA13845" s="229" t="s">
        <v>53865</v>
      </c>
      <c r="AB13845" s="230">
        <v>11.34</v>
      </c>
      <c r="AD13845" s="209" t="s">
        <v>27716</v>
      </c>
      <c r="AE13845" s="210">
        <v>430.35</v>
      </c>
      <c r="AF13845" s="93"/>
      <c r="AG13845" s="93"/>
      <c r="AH13845" s="93"/>
    </row>
    <row r="13846" spans="21:34" x14ac:dyDescent="0.3">
      <c r="U13846" s="311" t="s">
        <v>69665</v>
      </c>
      <c r="V13846" s="312">
        <v>4351.96</v>
      </c>
      <c r="X13846" s="267" t="s">
        <v>64971</v>
      </c>
      <c r="Y13846" s="268">
        <v>3099.54</v>
      </c>
      <c r="AA13846" s="229" t="s">
        <v>48288</v>
      </c>
      <c r="AB13846" s="230">
        <v>213.14</v>
      </c>
      <c r="AD13846" s="209" t="s">
        <v>27717</v>
      </c>
      <c r="AE13846" s="210">
        <v>20819.28</v>
      </c>
      <c r="AF13846" s="93"/>
      <c r="AG13846" s="93"/>
      <c r="AH13846" s="93"/>
    </row>
    <row r="13847" spans="21:34" x14ac:dyDescent="0.3">
      <c r="U13847" s="311" t="s">
        <v>14281</v>
      </c>
      <c r="V13847" s="312">
        <v>33515.019999999997</v>
      </c>
      <c r="X13847" s="267" t="s">
        <v>35757</v>
      </c>
      <c r="Y13847" s="268">
        <v>7026.95</v>
      </c>
      <c r="AA13847" s="229" t="s">
        <v>45653</v>
      </c>
      <c r="AB13847" s="230">
        <v>228623</v>
      </c>
      <c r="AD13847" s="209" t="s">
        <v>27718</v>
      </c>
      <c r="AE13847" s="210">
        <v>3143.79</v>
      </c>
      <c r="AF13847" s="93"/>
      <c r="AG13847" s="93"/>
      <c r="AH13847" s="93"/>
    </row>
    <row r="13848" spans="21:34" x14ac:dyDescent="0.3">
      <c r="U13848" s="311" t="s">
        <v>28225</v>
      </c>
      <c r="V13848" s="312">
        <v>24666.65</v>
      </c>
      <c r="X13848" s="267" t="s">
        <v>36772</v>
      </c>
      <c r="Y13848" s="268">
        <v>5253.48</v>
      </c>
      <c r="AA13848" s="229" t="s">
        <v>45654</v>
      </c>
      <c r="AB13848" s="230">
        <v>17489.740000000002</v>
      </c>
      <c r="AD13848" s="209" t="s">
        <v>14239</v>
      </c>
      <c r="AE13848" s="210">
        <v>13615.06</v>
      </c>
      <c r="AF13848" s="93"/>
      <c r="AG13848" s="93"/>
      <c r="AH13848" s="93"/>
    </row>
    <row r="13849" spans="21:34" x14ac:dyDescent="0.3">
      <c r="U13849" s="311" t="s">
        <v>28227</v>
      </c>
      <c r="V13849" s="312">
        <v>4174.21</v>
      </c>
      <c r="X13849" s="267" t="s">
        <v>56633</v>
      </c>
      <c r="Y13849" s="268">
        <v>27.72</v>
      </c>
      <c r="AA13849" s="229" t="s">
        <v>53866</v>
      </c>
      <c r="AB13849" s="230">
        <v>939</v>
      </c>
      <c r="AD13849" s="209" t="s">
        <v>27719</v>
      </c>
      <c r="AE13849" s="210">
        <v>3874.36</v>
      </c>
      <c r="AF13849" s="93"/>
      <c r="AG13849" s="93"/>
      <c r="AH13849" s="93"/>
    </row>
    <row r="13850" spans="21:34" x14ac:dyDescent="0.3">
      <c r="U13850" s="311" t="s">
        <v>28230</v>
      </c>
      <c r="V13850" s="312">
        <v>-1407.36</v>
      </c>
      <c r="X13850" s="267" t="s">
        <v>35758</v>
      </c>
      <c r="Y13850" s="268">
        <v>1973.73</v>
      </c>
      <c r="AA13850" s="229" t="s">
        <v>45655</v>
      </c>
      <c r="AB13850" s="230">
        <v>83737.5</v>
      </c>
      <c r="AD13850" s="209" t="s">
        <v>27720</v>
      </c>
      <c r="AE13850" s="210">
        <v>47286.38</v>
      </c>
      <c r="AF13850" s="93"/>
      <c r="AG13850" s="93"/>
      <c r="AH13850" s="93"/>
    </row>
    <row r="13851" spans="21:34" x14ac:dyDescent="0.3">
      <c r="U13851" s="311" t="s">
        <v>46179</v>
      </c>
      <c r="V13851" s="312">
        <v>1347.5</v>
      </c>
      <c r="X13851" s="267" t="s">
        <v>35759</v>
      </c>
      <c r="Y13851" s="268">
        <v>560.9</v>
      </c>
      <c r="AA13851" s="229" t="s">
        <v>45656</v>
      </c>
      <c r="AB13851" s="230">
        <v>6405.92</v>
      </c>
      <c r="AD13851" s="209" t="s">
        <v>27721</v>
      </c>
      <c r="AE13851" s="210">
        <v>6200</v>
      </c>
      <c r="AF13851" s="93"/>
      <c r="AG13851" s="93"/>
      <c r="AH13851" s="93"/>
    </row>
    <row r="13852" spans="21:34" x14ac:dyDescent="0.3">
      <c r="U13852" s="311" t="s">
        <v>48544</v>
      </c>
      <c r="V13852" s="312">
        <v>91264.18</v>
      </c>
      <c r="X13852" s="267" t="s">
        <v>61619</v>
      </c>
      <c r="Y13852" s="268">
        <v>11188.55</v>
      </c>
      <c r="AA13852" s="229" t="s">
        <v>50444</v>
      </c>
      <c r="AB13852" s="230">
        <v>3030</v>
      </c>
      <c r="AD13852" s="209" t="s">
        <v>27722</v>
      </c>
      <c r="AE13852" s="210">
        <v>4388.09</v>
      </c>
      <c r="AF13852" s="93"/>
      <c r="AG13852" s="93"/>
      <c r="AH13852" s="93"/>
    </row>
    <row r="13853" spans="21:34" x14ac:dyDescent="0.3">
      <c r="U13853" s="311" t="s">
        <v>48545</v>
      </c>
      <c r="V13853" s="312">
        <v>14006.3</v>
      </c>
      <c r="X13853" s="267" t="s">
        <v>61620</v>
      </c>
      <c r="Y13853" s="268">
        <v>1296.75</v>
      </c>
      <c r="AA13853" s="229" t="s">
        <v>28351</v>
      </c>
      <c r="AB13853" s="230">
        <v>282.48</v>
      </c>
      <c r="AD13853" s="209" t="s">
        <v>27723</v>
      </c>
      <c r="AE13853" s="210">
        <v>12435.81</v>
      </c>
      <c r="AF13853" s="93"/>
      <c r="AG13853" s="93"/>
      <c r="AH13853" s="93"/>
    </row>
    <row r="13854" spans="21:34" x14ac:dyDescent="0.3">
      <c r="U13854" s="311" t="s">
        <v>28247</v>
      </c>
      <c r="V13854" s="312">
        <v>2200.0100000000002</v>
      </c>
      <c r="X13854" s="267" t="s">
        <v>61621</v>
      </c>
      <c r="Y13854" s="268">
        <v>1236.3900000000001</v>
      </c>
      <c r="AA13854" s="229" t="s">
        <v>28352</v>
      </c>
      <c r="AB13854" s="230">
        <v>21.61</v>
      </c>
      <c r="AD13854" s="209" t="s">
        <v>27724</v>
      </c>
      <c r="AE13854" s="210">
        <v>20700</v>
      </c>
      <c r="AF13854" s="93"/>
      <c r="AG13854" s="93"/>
      <c r="AH13854" s="93"/>
    </row>
    <row r="13855" spans="21:34" x14ac:dyDescent="0.3">
      <c r="U13855" s="311" t="s">
        <v>39525</v>
      </c>
      <c r="V13855" s="312">
        <v>4666.67</v>
      </c>
      <c r="X13855" s="267" t="s">
        <v>61622</v>
      </c>
      <c r="Y13855" s="268">
        <v>464.31</v>
      </c>
      <c r="AA13855" s="229" t="s">
        <v>39529</v>
      </c>
      <c r="AB13855" s="230">
        <v>22783.31</v>
      </c>
      <c r="AD13855" s="209" t="s">
        <v>27725</v>
      </c>
      <c r="AE13855" s="210">
        <v>154907.65</v>
      </c>
      <c r="AF13855" s="93"/>
      <c r="AG13855" s="93"/>
      <c r="AH13855" s="93"/>
    </row>
    <row r="13856" spans="21:34" x14ac:dyDescent="0.3">
      <c r="U13856" s="311" t="s">
        <v>60032</v>
      </c>
      <c r="V13856" s="312">
        <v>2208.34</v>
      </c>
      <c r="X13856" s="267" t="s">
        <v>64972</v>
      </c>
      <c r="Y13856" s="268">
        <v>8138.59</v>
      </c>
      <c r="AA13856" s="229" t="s">
        <v>39530</v>
      </c>
      <c r="AB13856" s="230">
        <v>6249.99</v>
      </c>
      <c r="AD13856" s="209" t="s">
        <v>27726</v>
      </c>
      <c r="AE13856" s="210">
        <v>5601.71</v>
      </c>
      <c r="AF13856" s="93"/>
      <c r="AG13856" s="93"/>
      <c r="AH13856" s="93"/>
    </row>
    <row r="13857" spans="21:34" x14ac:dyDescent="0.3">
      <c r="U13857" s="311" t="s">
        <v>28249</v>
      </c>
      <c r="V13857" s="312">
        <v>664.1</v>
      </c>
      <c r="X13857" s="267" t="s">
        <v>64973</v>
      </c>
      <c r="Y13857" s="268">
        <v>611.91</v>
      </c>
      <c r="AA13857" s="229" t="s">
        <v>39531</v>
      </c>
      <c r="AB13857" s="230">
        <v>1931.46</v>
      </c>
      <c r="AD13857" s="209" t="s">
        <v>27727</v>
      </c>
      <c r="AE13857" s="210">
        <v>30390</v>
      </c>
      <c r="AF13857" s="93"/>
      <c r="AG13857" s="93"/>
      <c r="AH13857" s="93"/>
    </row>
    <row r="13858" spans="21:34" x14ac:dyDescent="0.3">
      <c r="U13858" s="311" t="s">
        <v>28250</v>
      </c>
      <c r="V13858" s="312">
        <v>2223.37</v>
      </c>
      <c r="X13858" s="267" t="s">
        <v>64974</v>
      </c>
      <c r="Y13858" s="268">
        <v>1.28</v>
      </c>
      <c r="AA13858" s="229" t="s">
        <v>39532</v>
      </c>
      <c r="AB13858" s="230">
        <v>6294.44</v>
      </c>
      <c r="AD13858" s="209" t="s">
        <v>27728</v>
      </c>
      <c r="AE13858" s="210">
        <v>11212</v>
      </c>
      <c r="AF13858" s="93"/>
      <c r="AG13858" s="93"/>
      <c r="AH13858" s="93"/>
    </row>
    <row r="13859" spans="21:34" x14ac:dyDescent="0.3">
      <c r="U13859" s="311" t="s">
        <v>28251</v>
      </c>
      <c r="V13859" s="312">
        <v>1708.65</v>
      </c>
      <c r="X13859" s="267" t="s">
        <v>28718</v>
      </c>
      <c r="Y13859" s="268">
        <v>439.67</v>
      </c>
      <c r="AA13859" s="229" t="s">
        <v>39533</v>
      </c>
      <c r="AB13859" s="230">
        <v>5075.34</v>
      </c>
      <c r="AD13859" s="209" t="s">
        <v>27729</v>
      </c>
      <c r="AE13859" s="210">
        <v>1046.1500000000001</v>
      </c>
      <c r="AF13859" s="93"/>
      <c r="AG13859" s="93"/>
      <c r="AH13859" s="93"/>
    </row>
    <row r="13860" spans="21:34" x14ac:dyDescent="0.3">
      <c r="U13860" s="311" t="s">
        <v>28311</v>
      </c>
      <c r="V13860" s="312">
        <v>153188.56</v>
      </c>
      <c r="X13860" s="267" t="s">
        <v>14348</v>
      </c>
      <c r="Y13860" s="268">
        <v>6750.6</v>
      </c>
      <c r="AA13860" s="229" t="s">
        <v>36748</v>
      </c>
      <c r="AB13860" s="230">
        <v>1100</v>
      </c>
      <c r="AD13860" s="209" t="s">
        <v>27730</v>
      </c>
      <c r="AE13860" s="210">
        <v>81988.69</v>
      </c>
      <c r="AF13860" s="93"/>
      <c r="AG13860" s="93"/>
      <c r="AH13860" s="93"/>
    </row>
    <row r="13861" spans="21:34" x14ac:dyDescent="0.3">
      <c r="U13861" s="311" t="s">
        <v>28312</v>
      </c>
      <c r="V13861" s="312">
        <v>105519.75</v>
      </c>
      <c r="X13861" s="267" t="s">
        <v>50465</v>
      </c>
      <c r="Y13861" s="268">
        <v>3496.15</v>
      </c>
      <c r="AA13861" s="229" t="s">
        <v>50445</v>
      </c>
      <c r="AB13861" s="230">
        <v>1775</v>
      </c>
      <c r="AD13861" s="209" t="s">
        <v>27731</v>
      </c>
      <c r="AE13861" s="210">
        <v>23220.16</v>
      </c>
      <c r="AF13861" s="93"/>
      <c r="AG13861" s="93"/>
      <c r="AH13861" s="93"/>
    </row>
    <row r="13862" spans="21:34" x14ac:dyDescent="0.3">
      <c r="U13862" s="311" t="s">
        <v>28313</v>
      </c>
      <c r="V13862" s="312">
        <v>128644.4</v>
      </c>
      <c r="X13862" s="267" t="s">
        <v>53916</v>
      </c>
      <c r="Y13862" s="268">
        <v>43447.98</v>
      </c>
      <c r="AA13862" s="229" t="s">
        <v>36749</v>
      </c>
      <c r="AB13862" s="230">
        <v>4236</v>
      </c>
      <c r="AD13862" s="209" t="s">
        <v>14242</v>
      </c>
      <c r="AE13862" s="210">
        <v>83684.08</v>
      </c>
      <c r="AF13862" s="93"/>
      <c r="AG13862" s="93"/>
      <c r="AH13862" s="93"/>
    </row>
    <row r="13863" spans="21:34" x14ac:dyDescent="0.3">
      <c r="U13863" s="311" t="s">
        <v>35740</v>
      </c>
      <c r="V13863" s="312">
        <v>185434.3</v>
      </c>
      <c r="X13863" s="267" t="s">
        <v>53917</v>
      </c>
      <c r="Y13863" s="268">
        <v>3323.77</v>
      </c>
      <c r="AA13863" s="229" t="s">
        <v>36750</v>
      </c>
      <c r="AB13863" s="230">
        <v>38449.980000000003</v>
      </c>
      <c r="AD13863" s="209" t="s">
        <v>14243</v>
      </c>
      <c r="AE13863" s="210">
        <v>27724.11</v>
      </c>
      <c r="AF13863" s="93"/>
      <c r="AG13863" s="93"/>
      <c r="AH13863" s="93"/>
    </row>
    <row r="13864" spans="21:34" x14ac:dyDescent="0.3">
      <c r="U13864" s="311" t="s">
        <v>39528</v>
      </c>
      <c r="V13864" s="312">
        <v>36752.199999999997</v>
      </c>
      <c r="X13864" s="267" t="s">
        <v>53918</v>
      </c>
      <c r="Y13864" s="268">
        <v>10644.77</v>
      </c>
      <c r="AA13864" s="229" t="s">
        <v>36751</v>
      </c>
      <c r="AB13864" s="230">
        <v>6125.01</v>
      </c>
      <c r="AD13864" s="209" t="s">
        <v>27732</v>
      </c>
      <c r="AE13864" s="210">
        <v>64.25</v>
      </c>
      <c r="AF13864" s="93"/>
      <c r="AG13864" s="93"/>
      <c r="AH13864" s="93"/>
    </row>
    <row r="13865" spans="21:34" x14ac:dyDescent="0.3">
      <c r="U13865" s="311" t="s">
        <v>35741</v>
      </c>
      <c r="V13865" s="312">
        <v>45000</v>
      </c>
      <c r="X13865" s="267" t="s">
        <v>56634</v>
      </c>
      <c r="Y13865" s="268">
        <v>66069.399999999994</v>
      </c>
      <c r="AA13865" s="229" t="s">
        <v>36752</v>
      </c>
      <c r="AB13865" s="230">
        <v>7467.13</v>
      </c>
      <c r="AD13865" s="209" t="s">
        <v>14245</v>
      </c>
      <c r="AE13865" s="210">
        <v>7902.24</v>
      </c>
      <c r="AF13865" s="93"/>
      <c r="AG13865" s="93"/>
      <c r="AH13865" s="93"/>
    </row>
    <row r="13866" spans="21:34" x14ac:dyDescent="0.3">
      <c r="U13866" s="311" t="s">
        <v>28316</v>
      </c>
      <c r="V13866" s="312">
        <v>1867.08</v>
      </c>
      <c r="X13866" s="267" t="s">
        <v>53919</v>
      </c>
      <c r="Y13866" s="268">
        <v>7954.35</v>
      </c>
      <c r="AA13866" s="229" t="s">
        <v>36753</v>
      </c>
      <c r="AB13866" s="230">
        <v>4237.83</v>
      </c>
      <c r="AD13866" s="209" t="s">
        <v>14246</v>
      </c>
      <c r="AE13866" s="210">
        <v>17129.97</v>
      </c>
      <c r="AF13866" s="93"/>
      <c r="AG13866" s="93"/>
      <c r="AH13866" s="93"/>
    </row>
    <row r="13867" spans="21:34" x14ac:dyDescent="0.3">
      <c r="U13867" s="311" t="s">
        <v>69666</v>
      </c>
      <c r="V13867" s="312">
        <v>130</v>
      </c>
      <c r="X13867" s="267" t="s">
        <v>34211</v>
      </c>
      <c r="Y13867" s="268">
        <v>124928.33</v>
      </c>
      <c r="AA13867" s="229" t="s">
        <v>36754</v>
      </c>
      <c r="AB13867" s="230">
        <v>11282.74</v>
      </c>
      <c r="AD13867" s="209" t="s">
        <v>14247</v>
      </c>
      <c r="AE13867" s="210">
        <v>22357.47</v>
      </c>
      <c r="AF13867" s="93"/>
      <c r="AG13867" s="93"/>
      <c r="AH13867" s="93"/>
    </row>
    <row r="13868" spans="21:34" x14ac:dyDescent="0.3">
      <c r="U13868" s="311" t="s">
        <v>14289</v>
      </c>
      <c r="V13868" s="312">
        <v>2078.71</v>
      </c>
      <c r="X13868" s="267" t="s">
        <v>47312</v>
      </c>
      <c r="Y13868" s="268">
        <v>2300</v>
      </c>
      <c r="AA13868" s="229" t="s">
        <v>36755</v>
      </c>
      <c r="AB13868" s="230">
        <v>7821.84</v>
      </c>
      <c r="AD13868" s="209" t="s">
        <v>27733</v>
      </c>
      <c r="AE13868" s="210">
        <v>21242.880000000001</v>
      </c>
      <c r="AF13868" s="93"/>
      <c r="AG13868" s="93"/>
      <c r="AH13868" s="93"/>
    </row>
    <row r="13869" spans="21:34" x14ac:dyDescent="0.3">
      <c r="U13869" s="311" t="s">
        <v>65204</v>
      </c>
      <c r="V13869" s="312">
        <v>3169.26</v>
      </c>
      <c r="X13869" s="267" t="s">
        <v>36778</v>
      </c>
      <c r="Y13869" s="268">
        <v>3304457.5</v>
      </c>
      <c r="AA13869" s="229" t="s">
        <v>36756</v>
      </c>
      <c r="AB13869" s="230">
        <v>18315.93</v>
      </c>
      <c r="AD13869" s="209" t="s">
        <v>27734</v>
      </c>
      <c r="AE13869" s="210">
        <v>18736</v>
      </c>
      <c r="AF13869" s="93"/>
      <c r="AG13869" s="93"/>
      <c r="AH13869" s="93"/>
    </row>
    <row r="13870" spans="21:34" x14ac:dyDescent="0.3">
      <c r="U13870" s="311" t="s">
        <v>28318</v>
      </c>
      <c r="V13870" s="312">
        <v>180</v>
      </c>
      <c r="X13870" s="267" t="s">
        <v>62267</v>
      </c>
      <c r="Y13870" s="268">
        <v>69400</v>
      </c>
      <c r="AA13870" s="229" t="s">
        <v>48289</v>
      </c>
      <c r="AB13870" s="230">
        <v>11773.85</v>
      </c>
      <c r="AD13870" s="209" t="s">
        <v>27735</v>
      </c>
      <c r="AE13870" s="210">
        <v>4219</v>
      </c>
      <c r="AF13870" s="93"/>
      <c r="AG13870" s="93"/>
      <c r="AH13870" s="93"/>
    </row>
    <row r="13871" spans="21:34" x14ac:dyDescent="0.3">
      <c r="U13871" s="311" t="s">
        <v>14293</v>
      </c>
      <c r="V13871" s="312">
        <v>48281.69</v>
      </c>
      <c r="X13871" s="267" t="s">
        <v>59245</v>
      </c>
      <c r="Y13871" s="268">
        <v>2399.41</v>
      </c>
      <c r="AA13871" s="229" t="s">
        <v>48290</v>
      </c>
      <c r="AB13871" s="230">
        <v>900.7</v>
      </c>
      <c r="AD13871" s="209" t="s">
        <v>27736</v>
      </c>
      <c r="AE13871" s="210">
        <v>265.70999999999998</v>
      </c>
      <c r="AF13871" s="93"/>
      <c r="AG13871" s="93"/>
      <c r="AH13871" s="93"/>
    </row>
    <row r="13872" spans="21:34" x14ac:dyDescent="0.3">
      <c r="U13872" s="311" t="s">
        <v>14294</v>
      </c>
      <c r="V13872" s="312">
        <v>129911.46</v>
      </c>
      <c r="X13872" s="267" t="s">
        <v>34218</v>
      </c>
      <c r="Y13872" s="268">
        <v>254139.62</v>
      </c>
      <c r="AA13872" s="229" t="s">
        <v>48291</v>
      </c>
      <c r="AB13872" s="230">
        <v>2542.5700000000002</v>
      </c>
      <c r="AD13872" s="209" t="s">
        <v>27737</v>
      </c>
      <c r="AE13872" s="210">
        <v>34598.65</v>
      </c>
      <c r="AF13872" s="93"/>
      <c r="AG13872" s="93"/>
      <c r="AH13872" s="93"/>
    </row>
    <row r="13873" spans="21:34" x14ac:dyDescent="0.3">
      <c r="U13873" s="311" t="s">
        <v>14295</v>
      </c>
      <c r="V13873" s="312">
        <v>88063.53</v>
      </c>
      <c r="X13873" s="267" t="s">
        <v>40657</v>
      </c>
      <c r="Y13873" s="268">
        <v>23603.65</v>
      </c>
      <c r="AA13873" s="229" t="s">
        <v>48292</v>
      </c>
      <c r="AB13873" s="230">
        <v>1565.88</v>
      </c>
      <c r="AD13873" s="209" t="s">
        <v>27738</v>
      </c>
      <c r="AE13873" s="210">
        <v>10800</v>
      </c>
      <c r="AF13873" s="93"/>
      <c r="AG13873" s="93"/>
      <c r="AH13873" s="93"/>
    </row>
    <row r="13874" spans="21:34" x14ac:dyDescent="0.3">
      <c r="U13874" s="311" t="s">
        <v>62398</v>
      </c>
      <c r="V13874" s="312">
        <v>1896.53</v>
      </c>
      <c r="X13874" s="267" t="s">
        <v>47313</v>
      </c>
      <c r="Y13874" s="268">
        <v>8566.84</v>
      </c>
      <c r="AA13874" s="229" t="s">
        <v>50446</v>
      </c>
      <c r="AB13874" s="230">
        <v>504.72</v>
      </c>
      <c r="AD13874" s="209" t="s">
        <v>27739</v>
      </c>
      <c r="AE13874" s="210">
        <v>3493.33</v>
      </c>
      <c r="AF13874" s="93"/>
      <c r="AG13874" s="93"/>
      <c r="AH13874" s="93"/>
    </row>
    <row r="13875" spans="21:34" x14ac:dyDescent="0.3">
      <c r="U13875" s="311" t="s">
        <v>28319</v>
      </c>
      <c r="V13875" s="312">
        <v>60271.05</v>
      </c>
      <c r="X13875" s="267" t="s">
        <v>34219</v>
      </c>
      <c r="Y13875" s="268">
        <v>475500.94</v>
      </c>
      <c r="AA13875" s="229" t="s">
        <v>45657</v>
      </c>
      <c r="AB13875" s="230">
        <v>26000</v>
      </c>
      <c r="AD13875" s="209" t="s">
        <v>27740</v>
      </c>
      <c r="AE13875" s="210">
        <v>2399.0500000000002</v>
      </c>
      <c r="AF13875" s="93"/>
      <c r="AG13875" s="93"/>
      <c r="AH13875" s="93"/>
    </row>
    <row r="13876" spans="21:34" x14ac:dyDescent="0.3">
      <c r="U13876" s="311" t="s">
        <v>50768</v>
      </c>
      <c r="V13876" s="312">
        <v>2187680.0699999998</v>
      </c>
      <c r="X13876" s="267" t="s">
        <v>56635</v>
      </c>
      <c r="Y13876" s="268">
        <v>81123.8</v>
      </c>
      <c r="AA13876" s="229" t="s">
        <v>45658</v>
      </c>
      <c r="AB13876" s="230">
        <v>1989</v>
      </c>
      <c r="AD13876" s="209" t="s">
        <v>27741</v>
      </c>
      <c r="AE13876" s="210">
        <v>2199.5</v>
      </c>
      <c r="AF13876" s="93"/>
      <c r="AG13876" s="93"/>
      <c r="AH13876" s="93"/>
    </row>
    <row r="13877" spans="21:34" x14ac:dyDescent="0.3">
      <c r="U13877" s="311" t="s">
        <v>28322</v>
      </c>
      <c r="V13877" s="312">
        <v>325580.59000000003</v>
      </c>
      <c r="X13877" s="267" t="s">
        <v>36779</v>
      </c>
      <c r="Y13877" s="268">
        <v>1812.62</v>
      </c>
      <c r="AA13877" s="229" t="s">
        <v>28386</v>
      </c>
      <c r="AB13877" s="230">
        <v>16</v>
      </c>
      <c r="AD13877" s="209" t="s">
        <v>27742</v>
      </c>
      <c r="AE13877" s="210">
        <v>109680.76</v>
      </c>
      <c r="AF13877" s="93"/>
      <c r="AG13877" s="93"/>
      <c r="AH13877" s="93"/>
    </row>
    <row r="13878" spans="21:34" x14ac:dyDescent="0.3">
      <c r="U13878" s="311" t="s">
        <v>69667</v>
      </c>
      <c r="V13878" s="312">
        <v>0.04</v>
      </c>
      <c r="X13878" s="267" t="s">
        <v>62268</v>
      </c>
      <c r="Y13878" s="268">
        <v>17767.330000000002</v>
      </c>
      <c r="AA13878" s="229" t="s">
        <v>42972</v>
      </c>
      <c r="AB13878" s="230">
        <v>189812.5</v>
      </c>
      <c r="AD13878" s="209" t="s">
        <v>27743</v>
      </c>
      <c r="AE13878" s="210">
        <v>117386.5</v>
      </c>
      <c r="AF13878" s="93"/>
      <c r="AG13878" s="93"/>
      <c r="AH13878" s="93"/>
    </row>
    <row r="13879" spans="21:34" x14ac:dyDescent="0.3">
      <c r="U13879" s="311" t="s">
        <v>28323</v>
      </c>
      <c r="V13879" s="312">
        <v>48537.45</v>
      </c>
      <c r="X13879" s="267" t="s">
        <v>28728</v>
      </c>
      <c r="Y13879" s="268">
        <v>360534.52</v>
      </c>
      <c r="AA13879" s="229" t="s">
        <v>42973</v>
      </c>
      <c r="AB13879" s="230">
        <v>14520.57</v>
      </c>
      <c r="AD13879" s="209" t="s">
        <v>27744</v>
      </c>
      <c r="AE13879" s="210">
        <v>85260.37</v>
      </c>
      <c r="AF13879" s="93"/>
      <c r="AG13879" s="93"/>
      <c r="AH13879" s="93"/>
    </row>
    <row r="13880" spans="21:34" x14ac:dyDescent="0.3">
      <c r="U13880" s="311" t="s">
        <v>28324</v>
      </c>
      <c r="V13880" s="312">
        <v>14850</v>
      </c>
      <c r="X13880" s="267" t="s">
        <v>28729</v>
      </c>
      <c r="Y13880" s="268">
        <v>203657.26</v>
      </c>
      <c r="AA13880" s="229" t="s">
        <v>28395</v>
      </c>
      <c r="AB13880" s="230">
        <v>6081.84</v>
      </c>
      <c r="AD13880" s="209" t="s">
        <v>27745</v>
      </c>
      <c r="AE13880" s="210">
        <v>25235.13</v>
      </c>
      <c r="AF13880" s="93"/>
      <c r="AG13880" s="93"/>
      <c r="AH13880" s="93"/>
    </row>
    <row r="13881" spans="21:34" x14ac:dyDescent="0.3">
      <c r="U13881" s="311" t="s">
        <v>28326</v>
      </c>
      <c r="V13881" s="312">
        <v>72838.740000000005</v>
      </c>
      <c r="X13881" s="267" t="s">
        <v>35762</v>
      </c>
      <c r="Y13881" s="268">
        <v>469110.59</v>
      </c>
      <c r="AA13881" s="229" t="s">
        <v>28398</v>
      </c>
      <c r="AB13881" s="230">
        <v>5331.93</v>
      </c>
      <c r="AD13881" s="209" t="s">
        <v>27746</v>
      </c>
      <c r="AE13881" s="210">
        <v>11623</v>
      </c>
      <c r="AF13881" s="93"/>
      <c r="AG13881" s="93"/>
      <c r="AH13881" s="93"/>
    </row>
    <row r="13882" spans="21:34" x14ac:dyDescent="0.3">
      <c r="U13882" s="311" t="s">
        <v>48547</v>
      </c>
      <c r="V13882" s="312">
        <v>-647.74</v>
      </c>
      <c r="X13882" s="267" t="s">
        <v>58346</v>
      </c>
      <c r="Y13882" s="268">
        <v>25544.25</v>
      </c>
      <c r="AA13882" s="229" t="s">
        <v>40647</v>
      </c>
      <c r="AB13882" s="230">
        <v>-3133.53</v>
      </c>
      <c r="AD13882" s="209" t="s">
        <v>27747</v>
      </c>
      <c r="AE13882" s="210">
        <v>76843</v>
      </c>
      <c r="AF13882" s="93"/>
      <c r="AG13882" s="93"/>
      <c r="AH13882" s="93"/>
    </row>
    <row r="13883" spans="21:34" x14ac:dyDescent="0.3">
      <c r="U13883" s="311" t="s">
        <v>28361</v>
      </c>
      <c r="V13883" s="312">
        <v>3406</v>
      </c>
      <c r="X13883" s="267" t="s">
        <v>35763</v>
      </c>
      <c r="Y13883" s="268">
        <v>57375.77</v>
      </c>
      <c r="AA13883" s="229" t="s">
        <v>28399</v>
      </c>
      <c r="AB13883" s="230">
        <v>276</v>
      </c>
      <c r="AD13883" s="209" t="s">
        <v>27748</v>
      </c>
      <c r="AE13883" s="210">
        <v>714844.7</v>
      </c>
      <c r="AF13883" s="93"/>
      <c r="AG13883" s="93"/>
      <c r="AH13883" s="93"/>
    </row>
    <row r="13884" spans="21:34" x14ac:dyDescent="0.3">
      <c r="U13884" s="311" t="s">
        <v>34201</v>
      </c>
      <c r="V13884" s="312">
        <v>1265</v>
      </c>
      <c r="X13884" s="267" t="s">
        <v>34220</v>
      </c>
      <c r="Y13884" s="268">
        <v>844362.96</v>
      </c>
      <c r="AA13884" s="229" t="s">
        <v>48293</v>
      </c>
      <c r="AB13884" s="230">
        <v>1472.59</v>
      </c>
      <c r="AD13884" s="209" t="s">
        <v>27749</v>
      </c>
      <c r="AE13884" s="210">
        <v>5662.85</v>
      </c>
      <c r="AF13884" s="93"/>
      <c r="AG13884" s="93"/>
      <c r="AH13884" s="93"/>
    </row>
    <row r="13885" spans="21:34" x14ac:dyDescent="0.3">
      <c r="U13885" s="311" t="s">
        <v>35747</v>
      </c>
      <c r="V13885" s="312">
        <v>30305</v>
      </c>
      <c r="X13885" s="267" t="s">
        <v>36780</v>
      </c>
      <c r="Y13885" s="268">
        <v>-24210.32</v>
      </c>
      <c r="AA13885" s="229" t="s">
        <v>48294</v>
      </c>
      <c r="AB13885" s="230">
        <v>114.78</v>
      </c>
      <c r="AD13885" s="209" t="s">
        <v>27750</v>
      </c>
      <c r="AE13885" s="210">
        <v>948.16</v>
      </c>
      <c r="AF13885" s="93"/>
      <c r="AG13885" s="93"/>
      <c r="AH13885" s="93"/>
    </row>
    <row r="13886" spans="21:34" x14ac:dyDescent="0.3">
      <c r="U13886" s="311" t="s">
        <v>69668</v>
      </c>
      <c r="V13886" s="312">
        <v>40797.620000000003</v>
      </c>
      <c r="X13886" s="267" t="s">
        <v>35764</v>
      </c>
      <c r="Y13886" s="268">
        <v>873983.7</v>
      </c>
      <c r="AA13886" s="229" t="s">
        <v>48295</v>
      </c>
      <c r="AB13886" s="230">
        <v>352.61</v>
      </c>
      <c r="AD13886" s="209" t="s">
        <v>27751</v>
      </c>
      <c r="AE13886" s="210">
        <v>51870.44</v>
      </c>
      <c r="AF13886" s="93"/>
      <c r="AG13886" s="93"/>
      <c r="AH13886" s="93"/>
    </row>
    <row r="13887" spans="21:34" x14ac:dyDescent="0.3">
      <c r="U13887" s="311" t="s">
        <v>14305</v>
      </c>
      <c r="V13887" s="312">
        <v>931.72</v>
      </c>
      <c r="X13887" s="267" t="s">
        <v>48313</v>
      </c>
      <c r="Y13887" s="268">
        <v>114413.92</v>
      </c>
      <c r="AA13887" s="229" t="s">
        <v>39535</v>
      </c>
      <c r="AB13887" s="230">
        <v>3750.02</v>
      </c>
      <c r="AD13887" s="209" t="s">
        <v>27752</v>
      </c>
      <c r="AE13887" s="210">
        <v>152890.68</v>
      </c>
      <c r="AF13887" s="93"/>
      <c r="AG13887" s="93"/>
      <c r="AH13887" s="93"/>
    </row>
    <row r="13888" spans="21:34" x14ac:dyDescent="0.3">
      <c r="U13888" s="311" t="s">
        <v>28417</v>
      </c>
      <c r="V13888" s="312">
        <v>3500</v>
      </c>
      <c r="X13888" s="267" t="s">
        <v>45690</v>
      </c>
      <c r="Y13888" s="268">
        <v>16001.09</v>
      </c>
      <c r="AA13888" s="229" t="s">
        <v>47303</v>
      </c>
      <c r="AB13888" s="230">
        <v>230</v>
      </c>
      <c r="AD13888" s="209" t="s">
        <v>27753</v>
      </c>
      <c r="AE13888" s="210">
        <v>156063.97</v>
      </c>
      <c r="AF13888" s="93"/>
      <c r="AG13888" s="93"/>
      <c r="AH13888" s="93"/>
    </row>
    <row r="13889" spans="21:34" x14ac:dyDescent="0.3">
      <c r="U13889" s="311" t="s">
        <v>28418</v>
      </c>
      <c r="V13889" s="312">
        <v>13146.7</v>
      </c>
      <c r="X13889" s="267" t="s">
        <v>62979</v>
      </c>
      <c r="Y13889" s="268">
        <v>5078.91</v>
      </c>
      <c r="AA13889" s="229" t="s">
        <v>28401</v>
      </c>
      <c r="AB13889" s="230">
        <v>27973.07</v>
      </c>
      <c r="AD13889" s="209" t="s">
        <v>27754</v>
      </c>
      <c r="AE13889" s="210">
        <v>4403.71</v>
      </c>
      <c r="AF13889" s="93"/>
      <c r="AG13889" s="93"/>
      <c r="AH13889" s="93"/>
    </row>
    <row r="13890" spans="21:34" x14ac:dyDescent="0.3">
      <c r="U13890" s="311" t="s">
        <v>54570</v>
      </c>
      <c r="V13890" s="312">
        <v>10650</v>
      </c>
      <c r="X13890" s="267" t="s">
        <v>63810</v>
      </c>
      <c r="Y13890" s="268">
        <v>13832</v>
      </c>
      <c r="AA13890" s="229" t="s">
        <v>28402</v>
      </c>
      <c r="AB13890" s="230">
        <v>1970.89</v>
      </c>
      <c r="AD13890" s="209" t="s">
        <v>27755</v>
      </c>
      <c r="AE13890" s="210">
        <v>25993</v>
      </c>
      <c r="AF13890" s="93"/>
      <c r="AG13890" s="93"/>
      <c r="AH13890" s="93"/>
    </row>
    <row r="13891" spans="21:34" x14ac:dyDescent="0.3">
      <c r="U13891" s="311" t="s">
        <v>28420</v>
      </c>
      <c r="V13891" s="312">
        <v>3167</v>
      </c>
      <c r="X13891" s="267" t="s">
        <v>63811</v>
      </c>
      <c r="Y13891" s="268">
        <v>932.63</v>
      </c>
      <c r="AA13891" s="229" t="s">
        <v>28403</v>
      </c>
      <c r="AB13891" s="230">
        <v>6373.47</v>
      </c>
      <c r="AD13891" s="209" t="s">
        <v>27756</v>
      </c>
      <c r="AE13891" s="210">
        <v>136.43</v>
      </c>
      <c r="AF13891" s="93"/>
      <c r="AG13891" s="93"/>
      <c r="AH13891" s="93"/>
    </row>
    <row r="13892" spans="21:34" x14ac:dyDescent="0.3">
      <c r="U13892" s="311" t="s">
        <v>14308</v>
      </c>
      <c r="V13892" s="312">
        <v>7048.96</v>
      </c>
      <c r="X13892" s="267" t="s">
        <v>63812</v>
      </c>
      <c r="Y13892" s="268">
        <v>1784.02</v>
      </c>
      <c r="AA13892" s="229" t="s">
        <v>28404</v>
      </c>
      <c r="AB13892" s="230">
        <v>5155.13</v>
      </c>
      <c r="AD13892" s="209" t="s">
        <v>27757</v>
      </c>
      <c r="AE13892" s="210">
        <v>29680</v>
      </c>
      <c r="AF13892" s="93"/>
      <c r="AG13892" s="93"/>
      <c r="AH13892" s="93"/>
    </row>
    <row r="13893" spans="21:34" x14ac:dyDescent="0.3">
      <c r="U13893" s="311" t="s">
        <v>14309</v>
      </c>
      <c r="V13893" s="312">
        <v>25128.47</v>
      </c>
      <c r="X13893" s="267" t="s">
        <v>64975</v>
      </c>
      <c r="Y13893" s="268">
        <v>3475.81</v>
      </c>
      <c r="AA13893" s="229" t="s">
        <v>28405</v>
      </c>
      <c r="AB13893" s="230">
        <v>1931.66</v>
      </c>
      <c r="AD13893" s="209" t="s">
        <v>27758</v>
      </c>
      <c r="AE13893" s="210">
        <v>2901.1</v>
      </c>
      <c r="AF13893" s="93"/>
      <c r="AG13893" s="93"/>
      <c r="AH13893" s="93"/>
    </row>
    <row r="13894" spans="21:34" x14ac:dyDescent="0.3">
      <c r="U13894" s="311" t="s">
        <v>28421</v>
      </c>
      <c r="V13894" s="312">
        <v>9681.27</v>
      </c>
      <c r="X13894" s="267" t="s">
        <v>62980</v>
      </c>
      <c r="Y13894" s="268">
        <v>54756.56</v>
      </c>
      <c r="AA13894" s="229" t="s">
        <v>42974</v>
      </c>
      <c r="AB13894" s="230">
        <v>4914.0600000000004</v>
      </c>
      <c r="AD13894" s="209" t="s">
        <v>27759</v>
      </c>
      <c r="AE13894" s="210">
        <v>4758.22</v>
      </c>
      <c r="AF13894" s="93"/>
      <c r="AG13894" s="93"/>
      <c r="AH13894" s="93"/>
    </row>
    <row r="13895" spans="21:34" x14ac:dyDescent="0.3">
      <c r="U13895" s="311" t="s">
        <v>58792</v>
      </c>
      <c r="V13895" s="312">
        <v>20508.759999999998</v>
      </c>
      <c r="X13895" s="267" t="s">
        <v>53921</v>
      </c>
      <c r="Y13895" s="268">
        <v>10917.33</v>
      </c>
      <c r="AA13895" s="229" t="s">
        <v>42975</v>
      </c>
      <c r="AB13895" s="230">
        <v>375.94</v>
      </c>
      <c r="AD13895" s="209" t="s">
        <v>27760</v>
      </c>
      <c r="AE13895" s="210">
        <v>1421.1</v>
      </c>
      <c r="AF13895" s="93"/>
      <c r="AG13895" s="93"/>
      <c r="AH13895" s="93"/>
    </row>
    <row r="13896" spans="21:34" x14ac:dyDescent="0.3">
      <c r="U13896" s="311" t="s">
        <v>36762</v>
      </c>
      <c r="V13896" s="312">
        <v>339800</v>
      </c>
      <c r="X13896" s="267" t="s">
        <v>53922</v>
      </c>
      <c r="Y13896" s="268">
        <v>835.17</v>
      </c>
      <c r="AA13896" s="229" t="s">
        <v>42976</v>
      </c>
      <c r="AB13896" s="230">
        <v>4500</v>
      </c>
      <c r="AD13896" s="209" t="s">
        <v>27761</v>
      </c>
      <c r="AE13896" s="210">
        <v>6220</v>
      </c>
      <c r="AF13896" s="93"/>
      <c r="AG13896" s="93"/>
      <c r="AH13896" s="93"/>
    </row>
    <row r="13897" spans="21:34" x14ac:dyDescent="0.3">
      <c r="U13897" s="311" t="s">
        <v>43371</v>
      </c>
      <c r="V13897" s="312">
        <v>2056.56</v>
      </c>
      <c r="X13897" s="267" t="s">
        <v>53923</v>
      </c>
      <c r="Y13897" s="268">
        <v>2674.75</v>
      </c>
      <c r="AA13897" s="229" t="s">
        <v>34194</v>
      </c>
      <c r="AB13897" s="230">
        <v>30586.23</v>
      </c>
      <c r="AD13897" s="209" t="s">
        <v>27762</v>
      </c>
      <c r="AE13897" s="210">
        <v>3451.48</v>
      </c>
      <c r="AF13897" s="93"/>
      <c r="AG13897" s="93"/>
      <c r="AH13897" s="93"/>
    </row>
    <row r="13898" spans="21:34" x14ac:dyDescent="0.3">
      <c r="U13898" s="311" t="s">
        <v>28424</v>
      </c>
      <c r="V13898" s="312">
        <v>732</v>
      </c>
      <c r="X13898" s="267" t="s">
        <v>60770</v>
      </c>
      <c r="Y13898" s="268">
        <v>425.41</v>
      </c>
      <c r="AA13898" s="229" t="s">
        <v>47304</v>
      </c>
      <c r="AB13898" s="230">
        <v>1990.09</v>
      </c>
      <c r="AD13898" s="209" t="s">
        <v>27763</v>
      </c>
      <c r="AE13898" s="210">
        <v>658.54</v>
      </c>
      <c r="AF13898" s="93"/>
      <c r="AG13898" s="93"/>
      <c r="AH13898" s="93"/>
    </row>
    <row r="13899" spans="21:34" x14ac:dyDescent="0.3">
      <c r="U13899" s="311" t="s">
        <v>54571</v>
      </c>
      <c r="V13899" s="312">
        <v>3087.23</v>
      </c>
      <c r="X13899" s="267" t="s">
        <v>55473</v>
      </c>
      <c r="Y13899" s="268">
        <v>3104.09</v>
      </c>
      <c r="AA13899" s="229" t="s">
        <v>36759</v>
      </c>
      <c r="AB13899" s="230">
        <v>25509.919999999998</v>
      </c>
      <c r="AD13899" s="209" t="s">
        <v>27764</v>
      </c>
      <c r="AE13899" s="210">
        <v>651</v>
      </c>
      <c r="AF13899" s="93"/>
      <c r="AG13899" s="93"/>
      <c r="AH13899" s="93"/>
    </row>
    <row r="13900" spans="21:34" x14ac:dyDescent="0.3">
      <c r="U13900" s="311" t="s">
        <v>58107</v>
      </c>
      <c r="V13900" s="312">
        <v>110</v>
      </c>
      <c r="X13900" s="267" t="s">
        <v>53924</v>
      </c>
      <c r="Y13900" s="268">
        <v>3095.08</v>
      </c>
      <c r="AA13900" s="229" t="s">
        <v>35742</v>
      </c>
      <c r="AB13900" s="230">
        <v>90423.42</v>
      </c>
      <c r="AD13900" s="209" t="s">
        <v>27765</v>
      </c>
      <c r="AE13900" s="210">
        <v>23860.92</v>
      </c>
      <c r="AF13900" s="93"/>
      <c r="AG13900" s="93"/>
      <c r="AH13900" s="93"/>
    </row>
    <row r="13901" spans="21:34" x14ac:dyDescent="0.3">
      <c r="U13901" s="311" t="s">
        <v>66837</v>
      </c>
      <c r="V13901" s="312">
        <v>190</v>
      </c>
      <c r="X13901" s="267" t="s">
        <v>53925</v>
      </c>
      <c r="Y13901" s="268">
        <v>28938.400000000001</v>
      </c>
      <c r="AA13901" s="229" t="s">
        <v>34195</v>
      </c>
      <c r="AB13901" s="230">
        <v>5840.79</v>
      </c>
      <c r="AD13901" s="209" t="s">
        <v>27766</v>
      </c>
      <c r="AE13901" s="210">
        <v>1825.42</v>
      </c>
      <c r="AF13901" s="93"/>
      <c r="AG13901" s="93"/>
      <c r="AH13901" s="93"/>
    </row>
    <row r="13902" spans="21:34" x14ac:dyDescent="0.3">
      <c r="U13902" s="311" t="s">
        <v>28425</v>
      </c>
      <c r="V13902" s="312">
        <v>20769.39</v>
      </c>
      <c r="X13902" s="267" t="s">
        <v>56636</v>
      </c>
      <c r="Y13902" s="268">
        <v>735.49</v>
      </c>
      <c r="AA13902" s="229" t="s">
        <v>34196</v>
      </c>
      <c r="AB13902" s="230">
        <v>5614.57</v>
      </c>
      <c r="AD13902" s="209" t="s">
        <v>27767</v>
      </c>
      <c r="AE13902" s="210">
        <v>5173.05</v>
      </c>
      <c r="AF13902" s="93"/>
      <c r="AG13902" s="93"/>
      <c r="AH13902" s="93"/>
    </row>
    <row r="13903" spans="21:34" x14ac:dyDescent="0.3">
      <c r="U13903" s="311" t="s">
        <v>69669</v>
      </c>
      <c r="V13903" s="312">
        <v>2000</v>
      </c>
      <c r="X13903" s="267" t="s">
        <v>42995</v>
      </c>
      <c r="Y13903" s="268">
        <v>1843.29</v>
      </c>
      <c r="AA13903" s="229" t="s">
        <v>28406</v>
      </c>
      <c r="AB13903" s="230">
        <v>38900</v>
      </c>
      <c r="AD13903" s="209" t="s">
        <v>27768</v>
      </c>
      <c r="AE13903" s="210">
        <v>44512.41</v>
      </c>
      <c r="AF13903" s="93"/>
      <c r="AG13903" s="93"/>
      <c r="AH13903" s="93"/>
    </row>
    <row r="13904" spans="21:34" x14ac:dyDescent="0.3">
      <c r="U13904" s="311" t="s">
        <v>14310</v>
      </c>
      <c r="V13904" s="312">
        <v>26790.04</v>
      </c>
      <c r="X13904" s="267" t="s">
        <v>48314</v>
      </c>
      <c r="Y13904" s="268">
        <v>46207.48</v>
      </c>
      <c r="AA13904" s="229" t="s">
        <v>28408</v>
      </c>
      <c r="AB13904" s="230">
        <v>2400.0100000000002</v>
      </c>
      <c r="AD13904" s="209" t="s">
        <v>27769</v>
      </c>
      <c r="AE13904" s="210">
        <v>35380.639999999999</v>
      </c>
      <c r="AF13904" s="93"/>
      <c r="AG13904" s="93"/>
      <c r="AH13904" s="93"/>
    </row>
    <row r="13905" spans="21:34" x14ac:dyDescent="0.3">
      <c r="U13905" s="311" t="s">
        <v>28426</v>
      </c>
      <c r="V13905" s="312">
        <v>12922.21</v>
      </c>
      <c r="X13905" s="267" t="s">
        <v>53926</v>
      </c>
      <c r="Y13905" s="268">
        <v>297382.01</v>
      </c>
      <c r="AA13905" s="229" t="s">
        <v>48296</v>
      </c>
      <c r="AB13905" s="230">
        <v>249.37</v>
      </c>
      <c r="AD13905" s="209" t="s">
        <v>27770</v>
      </c>
      <c r="AE13905" s="210">
        <v>8486.36</v>
      </c>
      <c r="AF13905" s="93"/>
      <c r="AG13905" s="93"/>
      <c r="AH13905" s="93"/>
    </row>
    <row r="13906" spans="21:34" x14ac:dyDescent="0.3">
      <c r="U13906" s="311" t="s">
        <v>28427</v>
      </c>
      <c r="V13906" s="312">
        <v>5414.41</v>
      </c>
      <c r="X13906" s="267" t="s">
        <v>53927</v>
      </c>
      <c r="Y13906" s="268">
        <v>123600</v>
      </c>
      <c r="AA13906" s="229" t="s">
        <v>28409</v>
      </c>
      <c r="AB13906" s="230">
        <v>14869.7</v>
      </c>
      <c r="AD13906" s="209" t="s">
        <v>27771</v>
      </c>
      <c r="AE13906" s="210">
        <v>649.20000000000005</v>
      </c>
      <c r="AF13906" s="93"/>
      <c r="AG13906" s="93"/>
      <c r="AH13906" s="93"/>
    </row>
    <row r="13907" spans="21:34" x14ac:dyDescent="0.3">
      <c r="U13907" s="311" t="s">
        <v>28428</v>
      </c>
      <c r="V13907" s="312">
        <v>5892.16</v>
      </c>
      <c r="X13907" s="267" t="s">
        <v>63813</v>
      </c>
      <c r="Y13907" s="268">
        <v>2669.5</v>
      </c>
      <c r="AA13907" s="229" t="s">
        <v>28410</v>
      </c>
      <c r="AB13907" s="230">
        <v>23508.240000000002</v>
      </c>
      <c r="AD13907" s="209" t="s">
        <v>27772</v>
      </c>
      <c r="AE13907" s="210">
        <v>1839.84</v>
      </c>
      <c r="AF13907" s="93"/>
      <c r="AG13907" s="93"/>
      <c r="AH13907" s="93"/>
    </row>
    <row r="13908" spans="21:34" x14ac:dyDescent="0.3">
      <c r="U13908" s="311" t="s">
        <v>69670</v>
      </c>
      <c r="V13908" s="312">
        <v>139976</v>
      </c>
      <c r="X13908" s="267" t="s">
        <v>53928</v>
      </c>
      <c r="Y13908" s="268">
        <v>881.17</v>
      </c>
      <c r="AA13908" s="229" t="s">
        <v>35743</v>
      </c>
      <c r="AB13908" s="230">
        <v>13365.31</v>
      </c>
      <c r="AD13908" s="209" t="s">
        <v>27773</v>
      </c>
      <c r="AE13908" s="210">
        <v>5555</v>
      </c>
      <c r="AF13908" s="93"/>
      <c r="AG13908" s="93"/>
      <c r="AH13908" s="93"/>
    </row>
    <row r="13909" spans="21:34" x14ac:dyDescent="0.3">
      <c r="U13909" s="311" t="s">
        <v>28512</v>
      </c>
      <c r="V13909" s="312">
        <v>42702.52</v>
      </c>
      <c r="X13909" s="267" t="s">
        <v>57909</v>
      </c>
      <c r="Y13909" s="268">
        <v>68358.12</v>
      </c>
      <c r="AA13909" s="229" t="s">
        <v>28411</v>
      </c>
      <c r="AB13909" s="230">
        <v>1035.97</v>
      </c>
      <c r="AD13909" s="209" t="s">
        <v>27774</v>
      </c>
      <c r="AE13909" s="210">
        <v>65768.679999999993</v>
      </c>
      <c r="AF13909" s="93"/>
      <c r="AG13909" s="93"/>
      <c r="AH13909" s="93"/>
    </row>
    <row r="13910" spans="21:34" x14ac:dyDescent="0.3">
      <c r="U13910" s="311" t="s">
        <v>28513</v>
      </c>
      <c r="V13910" s="312">
        <v>408637.91</v>
      </c>
      <c r="X13910" s="267" t="s">
        <v>53929</v>
      </c>
      <c r="Y13910" s="268">
        <v>14753.69</v>
      </c>
      <c r="AA13910" s="229" t="s">
        <v>35744</v>
      </c>
      <c r="AB13910" s="230">
        <v>77680.52</v>
      </c>
      <c r="AD13910" s="209" t="s">
        <v>27775</v>
      </c>
      <c r="AE13910" s="210">
        <v>5031.32</v>
      </c>
      <c r="AF13910" s="93"/>
      <c r="AG13910" s="93"/>
      <c r="AH13910" s="93"/>
    </row>
    <row r="13911" spans="21:34" x14ac:dyDescent="0.3">
      <c r="U13911" s="311" t="s">
        <v>28515</v>
      </c>
      <c r="V13911" s="312">
        <v>759489.44</v>
      </c>
      <c r="X13911" s="267" t="s">
        <v>53930</v>
      </c>
      <c r="Y13911" s="268">
        <v>58324.5</v>
      </c>
      <c r="AA13911" s="229" t="s">
        <v>53867</v>
      </c>
      <c r="AB13911" s="230">
        <v>2544</v>
      </c>
      <c r="AD13911" s="209" t="s">
        <v>27776</v>
      </c>
      <c r="AE13911" s="210">
        <v>195506.32</v>
      </c>
      <c r="AF13911" s="93"/>
      <c r="AG13911" s="93"/>
      <c r="AH13911" s="93"/>
    </row>
    <row r="13912" spans="21:34" x14ac:dyDescent="0.3">
      <c r="U13912" s="311" t="s">
        <v>56865</v>
      </c>
      <c r="V13912" s="312">
        <v>1009825.61</v>
      </c>
      <c r="X13912" s="267" t="s">
        <v>53931</v>
      </c>
      <c r="Y13912" s="268">
        <v>332850.78000000003</v>
      </c>
      <c r="AA13912" s="229" t="s">
        <v>39536</v>
      </c>
      <c r="AB13912" s="230">
        <v>4000</v>
      </c>
      <c r="AD13912" s="209" t="s">
        <v>27777</v>
      </c>
      <c r="AE13912" s="210">
        <v>8812.5</v>
      </c>
      <c r="AF13912" s="93"/>
      <c r="AG13912" s="93"/>
      <c r="AH13912" s="93"/>
    </row>
    <row r="13913" spans="21:34" x14ac:dyDescent="0.3">
      <c r="U13913" s="311" t="s">
        <v>28516</v>
      </c>
      <c r="V13913" s="312">
        <v>270105.28999999998</v>
      </c>
      <c r="X13913" s="267" t="s">
        <v>45691</v>
      </c>
      <c r="Y13913" s="268">
        <v>221825.68</v>
      </c>
      <c r="AA13913" s="229" t="s">
        <v>39537</v>
      </c>
      <c r="AB13913" s="230">
        <v>306</v>
      </c>
      <c r="AD13913" s="209" t="s">
        <v>27778</v>
      </c>
      <c r="AE13913" s="210">
        <v>15827.33</v>
      </c>
      <c r="AF13913" s="93"/>
      <c r="AG13913" s="93"/>
      <c r="AH13913" s="93"/>
    </row>
    <row r="13914" spans="21:34" x14ac:dyDescent="0.3">
      <c r="U13914" s="311" t="s">
        <v>28517</v>
      </c>
      <c r="V13914" s="312">
        <v>14162.57</v>
      </c>
      <c r="X13914" s="267" t="s">
        <v>59893</v>
      </c>
      <c r="Y13914" s="268">
        <v>300781.25</v>
      </c>
      <c r="AA13914" s="229" t="s">
        <v>39538</v>
      </c>
      <c r="AB13914" s="230">
        <v>73</v>
      </c>
      <c r="AD13914" s="209" t="s">
        <v>27779</v>
      </c>
      <c r="AE13914" s="210">
        <v>882338.96</v>
      </c>
      <c r="AF13914" s="93"/>
      <c r="AG13914" s="93"/>
      <c r="AH13914" s="93"/>
    </row>
    <row r="13915" spans="21:34" x14ac:dyDescent="0.3">
      <c r="U13915" s="311" t="s">
        <v>28518</v>
      </c>
      <c r="V13915" s="312">
        <v>14562.58</v>
      </c>
      <c r="X13915" s="267" t="s">
        <v>53932</v>
      </c>
      <c r="Y13915" s="268">
        <v>125424.59</v>
      </c>
      <c r="AA13915" s="229" t="s">
        <v>53868</v>
      </c>
      <c r="AB13915" s="230">
        <v>1500</v>
      </c>
      <c r="AD13915" s="209" t="s">
        <v>27780</v>
      </c>
      <c r="AE13915" s="210">
        <v>60.84</v>
      </c>
      <c r="AF13915" s="93"/>
      <c r="AG13915" s="93"/>
      <c r="AH13915" s="93"/>
    </row>
    <row r="13916" spans="21:34" x14ac:dyDescent="0.3">
      <c r="U13916" s="311" t="s">
        <v>28519</v>
      </c>
      <c r="V13916" s="312">
        <v>41000.699999999997</v>
      </c>
      <c r="X13916" s="267" t="s">
        <v>63814</v>
      </c>
      <c r="Y13916" s="268">
        <v>149373.5</v>
      </c>
      <c r="AA13916" s="229" t="s">
        <v>53869</v>
      </c>
      <c r="AB13916" s="230">
        <v>114.75</v>
      </c>
      <c r="AD13916" s="209" t="s">
        <v>27781</v>
      </c>
      <c r="AE13916" s="210">
        <v>84344.960000000006</v>
      </c>
      <c r="AF13916" s="93"/>
      <c r="AG13916" s="93"/>
      <c r="AH13916" s="93"/>
    </row>
    <row r="13917" spans="21:34" x14ac:dyDescent="0.3">
      <c r="U13917" s="311" t="s">
        <v>28521</v>
      </c>
      <c r="V13917" s="312">
        <v>274236.5</v>
      </c>
      <c r="X13917" s="267" t="s">
        <v>63815</v>
      </c>
      <c r="Y13917" s="268">
        <v>149.12</v>
      </c>
      <c r="AA13917" s="229" t="s">
        <v>53870</v>
      </c>
      <c r="AB13917" s="230">
        <v>1786</v>
      </c>
      <c r="AD13917" s="209" t="s">
        <v>27782</v>
      </c>
      <c r="AE13917" s="210">
        <v>2490.42</v>
      </c>
      <c r="AF13917" s="93"/>
      <c r="AG13917" s="93"/>
      <c r="AH13917" s="93"/>
    </row>
    <row r="13918" spans="21:34" x14ac:dyDescent="0.3">
      <c r="U13918" s="311" t="s">
        <v>28522</v>
      </c>
      <c r="V13918" s="312">
        <v>1752940.93</v>
      </c>
      <c r="X13918" s="267" t="s">
        <v>45692</v>
      </c>
      <c r="Y13918" s="268">
        <v>108209.38</v>
      </c>
      <c r="AA13918" s="229" t="s">
        <v>53871</v>
      </c>
      <c r="AB13918" s="230">
        <v>207.32</v>
      </c>
      <c r="AD13918" s="209" t="s">
        <v>27783</v>
      </c>
      <c r="AE13918" s="210">
        <v>32461</v>
      </c>
      <c r="AF13918" s="93"/>
      <c r="AG13918" s="93"/>
      <c r="AH13918" s="93"/>
    </row>
    <row r="13919" spans="21:34" x14ac:dyDescent="0.3">
      <c r="U13919" s="311" t="s">
        <v>28523</v>
      </c>
      <c r="V13919" s="312">
        <v>11886.16</v>
      </c>
      <c r="X13919" s="267" t="s">
        <v>50467</v>
      </c>
      <c r="Y13919" s="268">
        <v>237753.27</v>
      </c>
      <c r="AA13919" s="229" t="s">
        <v>53872</v>
      </c>
      <c r="AB13919" s="230">
        <v>1075.17</v>
      </c>
      <c r="AD13919" s="209" t="s">
        <v>27784</v>
      </c>
      <c r="AE13919" s="210">
        <v>3874.36</v>
      </c>
      <c r="AF13919" s="93"/>
      <c r="AG13919" s="93"/>
      <c r="AH13919" s="93"/>
    </row>
    <row r="13920" spans="21:34" x14ac:dyDescent="0.3">
      <c r="U13920" s="311" t="s">
        <v>28524</v>
      </c>
      <c r="V13920" s="312">
        <v>53501.69</v>
      </c>
      <c r="X13920" s="267" t="s">
        <v>53933</v>
      </c>
      <c r="Y13920" s="268">
        <v>78390.22</v>
      </c>
      <c r="AA13920" s="229" t="s">
        <v>53873</v>
      </c>
      <c r="AB13920" s="230">
        <v>1600</v>
      </c>
      <c r="AD13920" s="209" t="s">
        <v>27785</v>
      </c>
      <c r="AE13920" s="210">
        <v>47422.81</v>
      </c>
      <c r="AF13920" s="93"/>
      <c r="AG13920" s="93"/>
      <c r="AH13920" s="93"/>
    </row>
    <row r="13921" spans="21:34" x14ac:dyDescent="0.3">
      <c r="U13921" s="311" t="s">
        <v>28525</v>
      </c>
      <c r="V13921" s="312">
        <v>199803.19</v>
      </c>
      <c r="X13921" s="267" t="s">
        <v>50468</v>
      </c>
      <c r="Y13921" s="268">
        <v>224439.75</v>
      </c>
      <c r="AA13921" s="229" t="s">
        <v>53874</v>
      </c>
      <c r="AB13921" s="230">
        <v>122.39</v>
      </c>
      <c r="AD13921" s="209" t="s">
        <v>27786</v>
      </c>
      <c r="AE13921" s="210">
        <v>290955</v>
      </c>
      <c r="AF13921" s="93"/>
      <c r="AG13921" s="93"/>
      <c r="AH13921" s="93"/>
    </row>
    <row r="13922" spans="21:34" x14ac:dyDescent="0.3">
      <c r="U13922" s="311" t="s">
        <v>28526</v>
      </c>
      <c r="V13922" s="312">
        <v>974866.03</v>
      </c>
      <c r="X13922" s="267" t="s">
        <v>63417</v>
      </c>
      <c r="Y13922" s="268">
        <v>9640.5400000000009</v>
      </c>
      <c r="AA13922" s="229" t="s">
        <v>53875</v>
      </c>
      <c r="AB13922" s="230">
        <v>1996.6</v>
      </c>
      <c r="AD13922" s="209" t="s">
        <v>27787</v>
      </c>
      <c r="AE13922" s="210">
        <v>265.70999999999998</v>
      </c>
      <c r="AF13922" s="93"/>
      <c r="AG13922" s="93"/>
      <c r="AH13922" s="93"/>
    </row>
    <row r="13923" spans="21:34" x14ac:dyDescent="0.3">
      <c r="U13923" s="311" t="s">
        <v>28527</v>
      </c>
      <c r="V13923" s="312">
        <v>165176.38</v>
      </c>
      <c r="X13923" s="267" t="s">
        <v>53935</v>
      </c>
      <c r="Y13923" s="268">
        <v>71727.03</v>
      </c>
      <c r="AA13923" s="229" t="s">
        <v>53876</v>
      </c>
      <c r="AB13923" s="230">
        <v>293.39</v>
      </c>
      <c r="AD13923" s="209" t="s">
        <v>27788</v>
      </c>
      <c r="AE13923" s="210">
        <v>2901.1</v>
      </c>
      <c r="AF13923" s="93"/>
      <c r="AG13923" s="93"/>
      <c r="AH13923" s="93"/>
    </row>
    <row r="13924" spans="21:34" x14ac:dyDescent="0.3">
      <c r="U13924" s="311" t="s">
        <v>43372</v>
      </c>
      <c r="V13924" s="312">
        <v>53179.37</v>
      </c>
      <c r="X13924" s="267" t="s">
        <v>47314</v>
      </c>
      <c r="Y13924" s="268">
        <v>244491.15</v>
      </c>
      <c r="AA13924" s="229" t="s">
        <v>53877</v>
      </c>
      <c r="AB13924" s="230">
        <v>2614.9499999999998</v>
      </c>
      <c r="AD13924" s="209" t="s">
        <v>27789</v>
      </c>
      <c r="AE13924" s="210">
        <v>13570.72</v>
      </c>
      <c r="AF13924" s="93"/>
      <c r="AG13924" s="93"/>
      <c r="AH13924" s="93"/>
    </row>
    <row r="13925" spans="21:34" x14ac:dyDescent="0.3">
      <c r="U13925" s="311" t="s">
        <v>49422</v>
      </c>
      <c r="V13925" s="312">
        <v>354</v>
      </c>
      <c r="X13925" s="267" t="s">
        <v>49198</v>
      </c>
      <c r="Y13925" s="268">
        <v>10135.91</v>
      </c>
      <c r="AA13925" s="229" t="s">
        <v>28412</v>
      </c>
      <c r="AB13925" s="230">
        <v>1611.07</v>
      </c>
      <c r="AD13925" s="209" t="s">
        <v>27790</v>
      </c>
      <c r="AE13925" s="210">
        <v>34598.65</v>
      </c>
      <c r="AF13925" s="93"/>
      <c r="AG13925" s="93"/>
      <c r="AH13925" s="93"/>
    </row>
    <row r="13926" spans="21:34" x14ac:dyDescent="0.3">
      <c r="U13926" s="311" t="s">
        <v>61712</v>
      </c>
      <c r="V13926" s="312">
        <v>1029.57</v>
      </c>
      <c r="X13926" s="267" t="s">
        <v>63880</v>
      </c>
      <c r="Y13926" s="268">
        <v>547226.12</v>
      </c>
      <c r="AA13926" s="229" t="s">
        <v>34197</v>
      </c>
      <c r="AB13926" s="230">
        <v>54587</v>
      </c>
      <c r="AD13926" s="209" t="s">
        <v>27791</v>
      </c>
      <c r="AE13926" s="210">
        <v>1421.1</v>
      </c>
      <c r="AF13926" s="93"/>
      <c r="AG13926" s="93"/>
      <c r="AH13926" s="93"/>
    </row>
    <row r="13927" spans="21:34" x14ac:dyDescent="0.3">
      <c r="U13927" s="311" t="s">
        <v>14322</v>
      </c>
      <c r="V13927" s="312">
        <v>90301.6</v>
      </c>
      <c r="X13927" s="267" t="s">
        <v>49199</v>
      </c>
      <c r="Y13927" s="268">
        <v>182827.04</v>
      </c>
      <c r="AA13927" s="229" t="s">
        <v>35745</v>
      </c>
      <c r="AB13927" s="230">
        <v>45800</v>
      </c>
      <c r="AD13927" s="209" t="s">
        <v>27792</v>
      </c>
      <c r="AE13927" s="210">
        <v>8486.36</v>
      </c>
      <c r="AF13927" s="93"/>
      <c r="AG13927" s="93"/>
      <c r="AH13927" s="93"/>
    </row>
    <row r="13928" spans="21:34" x14ac:dyDescent="0.3">
      <c r="U13928" s="311" t="s">
        <v>36768</v>
      </c>
      <c r="V13928" s="312">
        <v>258420.93</v>
      </c>
      <c r="X13928" s="267" t="s">
        <v>57910</v>
      </c>
      <c r="Y13928" s="268">
        <v>51051.12</v>
      </c>
      <c r="AA13928" s="229" t="s">
        <v>47305</v>
      </c>
      <c r="AB13928" s="230">
        <v>1110.46</v>
      </c>
      <c r="AD13928" s="209" t="s">
        <v>27793</v>
      </c>
      <c r="AE13928" s="210">
        <v>15827.33</v>
      </c>
      <c r="AF13928" s="93"/>
      <c r="AG13928" s="93"/>
      <c r="AH13928" s="93"/>
    </row>
    <row r="13929" spans="21:34" x14ac:dyDescent="0.3">
      <c r="U13929" s="311" t="s">
        <v>28530</v>
      </c>
      <c r="V13929" s="312">
        <v>66111.09</v>
      </c>
      <c r="X13929" s="267" t="s">
        <v>63418</v>
      </c>
      <c r="Y13929" s="268">
        <v>121735.51</v>
      </c>
      <c r="AA13929" s="229" t="s">
        <v>36760</v>
      </c>
      <c r="AB13929" s="230">
        <v>40000</v>
      </c>
      <c r="AD13929" s="209" t="s">
        <v>27794</v>
      </c>
      <c r="AE13929" s="210">
        <v>714844.7</v>
      </c>
      <c r="AF13929" s="93"/>
      <c r="AG13929" s="93"/>
      <c r="AH13929" s="93"/>
    </row>
    <row r="13930" spans="21:34" x14ac:dyDescent="0.3">
      <c r="U13930" s="311" t="s">
        <v>43374</v>
      </c>
      <c r="V13930" s="312">
        <v>824166.94</v>
      </c>
      <c r="X13930" s="267" t="s">
        <v>63419</v>
      </c>
      <c r="Y13930" s="268">
        <v>-6699.96</v>
      </c>
      <c r="AA13930" s="229" t="s">
        <v>49184</v>
      </c>
      <c r="AB13930" s="230">
        <v>253.29</v>
      </c>
      <c r="AD13930" s="209" t="s">
        <v>14250</v>
      </c>
      <c r="AE13930" s="210">
        <v>83684.08</v>
      </c>
      <c r="AF13930" s="93"/>
      <c r="AG13930" s="93"/>
      <c r="AH13930" s="93"/>
    </row>
    <row r="13931" spans="21:34" x14ac:dyDescent="0.3">
      <c r="U13931" s="311" t="s">
        <v>69671</v>
      </c>
      <c r="V13931" s="312">
        <v>2593.12</v>
      </c>
      <c r="X13931" s="267" t="s">
        <v>55474</v>
      </c>
      <c r="Y13931" s="268">
        <v>351267.9</v>
      </c>
      <c r="AA13931" s="229" t="s">
        <v>35746</v>
      </c>
      <c r="AB13931" s="230">
        <v>1200</v>
      </c>
      <c r="AD13931" s="209" t="s">
        <v>14251</v>
      </c>
      <c r="AE13931" s="210">
        <v>27724.11</v>
      </c>
      <c r="AF13931" s="93"/>
      <c r="AG13931" s="93"/>
      <c r="AH13931" s="93"/>
    </row>
    <row r="13932" spans="21:34" x14ac:dyDescent="0.3">
      <c r="U13932" s="311" t="s">
        <v>69672</v>
      </c>
      <c r="V13932" s="312">
        <v>13573.56</v>
      </c>
      <c r="X13932" s="267" t="s">
        <v>48315</v>
      </c>
      <c r="Y13932" s="268">
        <v>4758270.0599999996</v>
      </c>
      <c r="AA13932" s="229" t="s">
        <v>45659</v>
      </c>
      <c r="AB13932" s="230">
        <v>156625</v>
      </c>
      <c r="AD13932" s="209" t="s">
        <v>27795</v>
      </c>
      <c r="AE13932" s="210">
        <v>888558.96</v>
      </c>
      <c r="AF13932" s="93"/>
      <c r="AG13932" s="93"/>
      <c r="AH13932" s="93"/>
    </row>
    <row r="13933" spans="21:34" x14ac:dyDescent="0.3">
      <c r="U13933" s="311" t="s">
        <v>28532</v>
      </c>
      <c r="V13933" s="312">
        <v>35529.31</v>
      </c>
      <c r="X13933" s="267" t="s">
        <v>63420</v>
      </c>
      <c r="Y13933" s="268">
        <v>95015.26</v>
      </c>
      <c r="AA13933" s="229" t="s">
        <v>47306</v>
      </c>
      <c r="AB13933" s="230">
        <v>1463.94</v>
      </c>
      <c r="AD13933" s="209" t="s">
        <v>27796</v>
      </c>
      <c r="AE13933" s="210">
        <v>5662.85</v>
      </c>
      <c r="AF13933" s="93"/>
      <c r="AG13933" s="93"/>
      <c r="AH13933" s="93"/>
    </row>
    <row r="13934" spans="21:34" x14ac:dyDescent="0.3">
      <c r="U13934" s="311" t="s">
        <v>28534</v>
      </c>
      <c r="V13934" s="312">
        <v>244988.37</v>
      </c>
      <c r="X13934" s="267" t="s">
        <v>49200</v>
      </c>
      <c r="Y13934" s="268">
        <v>4938.26</v>
      </c>
      <c r="AA13934" s="229" t="s">
        <v>34198</v>
      </c>
      <c r="AB13934" s="230">
        <v>21414.77</v>
      </c>
      <c r="AD13934" s="209" t="s">
        <v>27797</v>
      </c>
      <c r="AE13934" s="210">
        <v>10800</v>
      </c>
      <c r="AF13934" s="93"/>
      <c r="AG13934" s="93"/>
      <c r="AH13934" s="93"/>
    </row>
    <row r="13935" spans="21:34" x14ac:dyDescent="0.3">
      <c r="U13935" s="311" t="s">
        <v>62917</v>
      </c>
      <c r="V13935" s="312">
        <v>52003.24</v>
      </c>
      <c r="X13935" s="267" t="s">
        <v>56637</v>
      </c>
      <c r="Y13935" s="268">
        <v>42386.93</v>
      </c>
      <c r="AA13935" s="229" t="s">
        <v>34199</v>
      </c>
      <c r="AB13935" s="230">
        <v>32754.48</v>
      </c>
      <c r="AD13935" s="209" t="s">
        <v>27798</v>
      </c>
      <c r="AE13935" s="210">
        <v>6200</v>
      </c>
      <c r="AF13935" s="93"/>
      <c r="AG13935" s="93"/>
      <c r="AH13935" s="93"/>
    </row>
    <row r="13936" spans="21:34" x14ac:dyDescent="0.3">
      <c r="U13936" s="311" t="s">
        <v>14325</v>
      </c>
      <c r="V13936" s="312">
        <v>570458.67000000004</v>
      </c>
      <c r="X13936" s="267" t="s">
        <v>56638</v>
      </c>
      <c r="Y13936" s="268">
        <v>121427.5</v>
      </c>
      <c r="AA13936" s="229" t="s">
        <v>34200</v>
      </c>
      <c r="AB13936" s="230">
        <v>16005.41</v>
      </c>
      <c r="AD13936" s="209" t="s">
        <v>27799</v>
      </c>
      <c r="AE13936" s="210">
        <v>23860.92</v>
      </c>
      <c r="AF13936" s="93"/>
      <c r="AG13936" s="93"/>
      <c r="AH13936" s="93"/>
    </row>
    <row r="13937" spans="21:34" x14ac:dyDescent="0.3">
      <c r="U13937" s="311" t="s">
        <v>14326</v>
      </c>
      <c r="V13937" s="312">
        <v>1337552.95</v>
      </c>
      <c r="X13937" s="267" t="s">
        <v>57911</v>
      </c>
      <c r="Y13937" s="268">
        <v>84130.62</v>
      </c>
      <c r="AA13937" s="229" t="s">
        <v>40648</v>
      </c>
      <c r="AB13937" s="230">
        <v>720</v>
      </c>
      <c r="AD13937" s="209" t="s">
        <v>27800</v>
      </c>
      <c r="AE13937" s="210">
        <v>1073.25</v>
      </c>
      <c r="AF13937" s="93"/>
      <c r="AG13937" s="93"/>
      <c r="AH13937" s="93"/>
    </row>
    <row r="13938" spans="21:34" x14ac:dyDescent="0.3">
      <c r="U13938" s="311" t="s">
        <v>28535</v>
      </c>
      <c r="V13938" s="312">
        <v>425310.58</v>
      </c>
      <c r="X13938" s="267" t="s">
        <v>48317</v>
      </c>
      <c r="Y13938" s="268">
        <v>6375.33</v>
      </c>
      <c r="AA13938" s="229" t="s">
        <v>36761</v>
      </c>
      <c r="AB13938" s="230">
        <v>9073.75</v>
      </c>
      <c r="AD13938" s="209" t="s">
        <v>14253</v>
      </c>
      <c r="AE13938" s="210">
        <v>162956.48000000001</v>
      </c>
      <c r="AF13938" s="93"/>
      <c r="AG13938" s="93"/>
      <c r="AH13938" s="93"/>
    </row>
    <row r="13939" spans="21:34" x14ac:dyDescent="0.3">
      <c r="U13939" s="311" t="s">
        <v>14327</v>
      </c>
      <c r="V13939" s="312">
        <v>736572.64</v>
      </c>
      <c r="X13939" s="267" t="s">
        <v>63421</v>
      </c>
      <c r="Y13939" s="268">
        <v>-13.67</v>
      </c>
      <c r="AA13939" s="229" t="s">
        <v>45660</v>
      </c>
      <c r="AB13939" s="230">
        <v>5281.83</v>
      </c>
      <c r="AD13939" s="209" t="s">
        <v>14254</v>
      </c>
      <c r="AE13939" s="210">
        <v>192526.94</v>
      </c>
      <c r="AF13939" s="93"/>
      <c r="AG13939" s="93"/>
      <c r="AH13939" s="93"/>
    </row>
    <row r="13940" spans="21:34" x14ac:dyDescent="0.3">
      <c r="U13940" s="311" t="s">
        <v>39544</v>
      </c>
      <c r="V13940" s="312">
        <v>153331.85</v>
      </c>
      <c r="X13940" s="267" t="s">
        <v>53936</v>
      </c>
      <c r="Y13940" s="268">
        <v>85.18</v>
      </c>
      <c r="AA13940" s="229" t="s">
        <v>48297</v>
      </c>
      <c r="AB13940" s="230">
        <v>3682.84</v>
      </c>
      <c r="AD13940" s="209" t="s">
        <v>14255</v>
      </c>
      <c r="AE13940" s="210">
        <v>178421.44</v>
      </c>
      <c r="AF13940" s="93"/>
      <c r="AG13940" s="93"/>
      <c r="AH13940" s="93"/>
    </row>
    <row r="13941" spans="21:34" x14ac:dyDescent="0.3">
      <c r="U13941" s="311" t="s">
        <v>28536</v>
      </c>
      <c r="V13941" s="312">
        <v>63607.87</v>
      </c>
      <c r="X13941" s="267" t="s">
        <v>53937</v>
      </c>
      <c r="Y13941" s="268">
        <v>1222.6099999999999</v>
      </c>
      <c r="AA13941" s="229" t="s">
        <v>49185</v>
      </c>
      <c r="AB13941" s="230">
        <v>6514.74</v>
      </c>
      <c r="AD13941" s="209" t="s">
        <v>27801</v>
      </c>
      <c r="AE13941" s="210">
        <v>83307.91</v>
      </c>
      <c r="AF13941" s="93"/>
      <c r="AG13941" s="93"/>
      <c r="AH13941" s="93"/>
    </row>
    <row r="13942" spans="21:34" x14ac:dyDescent="0.3">
      <c r="U13942" s="311" t="s">
        <v>28537</v>
      </c>
      <c r="V13942" s="312">
        <v>655269.41</v>
      </c>
      <c r="X13942" s="267" t="s">
        <v>63816</v>
      </c>
      <c r="Y13942" s="268">
        <v>14926.33</v>
      </c>
      <c r="AA13942" s="229" t="s">
        <v>49186</v>
      </c>
      <c r="AB13942" s="230">
        <v>474.07</v>
      </c>
      <c r="AD13942" s="209" t="s">
        <v>27802</v>
      </c>
      <c r="AE13942" s="210">
        <v>20700</v>
      </c>
      <c r="AF13942" s="93"/>
      <c r="AG13942" s="93"/>
      <c r="AH13942" s="93"/>
    </row>
    <row r="13943" spans="21:34" x14ac:dyDescent="0.3">
      <c r="U13943" s="311" t="s">
        <v>69673</v>
      </c>
      <c r="V13943" s="312">
        <v>4816.3</v>
      </c>
      <c r="X13943" s="267" t="s">
        <v>63817</v>
      </c>
      <c r="Y13943" s="268">
        <v>1141.83</v>
      </c>
      <c r="AA13943" s="229" t="s">
        <v>49187</v>
      </c>
      <c r="AB13943" s="230">
        <v>1570.06</v>
      </c>
      <c r="AD13943" s="209" t="s">
        <v>27803</v>
      </c>
      <c r="AE13943" s="210">
        <v>1046.1500000000001</v>
      </c>
      <c r="AF13943" s="93"/>
      <c r="AG13943" s="93"/>
      <c r="AH13943" s="93"/>
    </row>
    <row r="13944" spans="21:34" x14ac:dyDescent="0.3">
      <c r="U13944" s="311" t="s">
        <v>49423</v>
      </c>
      <c r="V13944" s="312">
        <v>124629.15</v>
      </c>
      <c r="X13944" s="267" t="s">
        <v>63818</v>
      </c>
      <c r="Y13944" s="268">
        <v>3656.96</v>
      </c>
      <c r="AA13944" s="229" t="s">
        <v>49188</v>
      </c>
      <c r="AB13944" s="230">
        <v>1295.72</v>
      </c>
      <c r="AD13944" s="209" t="s">
        <v>27804</v>
      </c>
      <c r="AE13944" s="210">
        <v>512304.68</v>
      </c>
      <c r="AF13944" s="93"/>
      <c r="AG13944" s="93"/>
      <c r="AH13944" s="93"/>
    </row>
    <row r="13945" spans="21:34" x14ac:dyDescent="0.3">
      <c r="U13945" s="311" t="s">
        <v>28538</v>
      </c>
      <c r="V13945" s="312">
        <v>2660.14</v>
      </c>
      <c r="X13945" s="267" t="s">
        <v>63819</v>
      </c>
      <c r="Y13945" s="268">
        <v>24344.240000000002</v>
      </c>
      <c r="AA13945" s="229" t="s">
        <v>49189</v>
      </c>
      <c r="AB13945" s="230">
        <v>3500</v>
      </c>
      <c r="AD13945" s="209" t="s">
        <v>27805</v>
      </c>
      <c r="AE13945" s="210">
        <v>265882.77</v>
      </c>
      <c r="AF13945" s="93"/>
      <c r="AG13945" s="93"/>
      <c r="AH13945" s="93"/>
    </row>
    <row r="13946" spans="21:34" x14ac:dyDescent="0.3">
      <c r="U13946" s="311" t="s">
        <v>35751</v>
      </c>
      <c r="V13946" s="312">
        <v>4359.5</v>
      </c>
      <c r="X13946" s="267" t="s">
        <v>63820</v>
      </c>
      <c r="Y13946" s="268">
        <v>1615.99</v>
      </c>
      <c r="AA13946" s="229" t="s">
        <v>48298</v>
      </c>
      <c r="AB13946" s="230">
        <v>3500</v>
      </c>
      <c r="AD13946" s="209" t="s">
        <v>27806</v>
      </c>
      <c r="AE13946" s="210">
        <v>21242.880000000001</v>
      </c>
      <c r="AF13946" s="93"/>
      <c r="AG13946" s="93"/>
      <c r="AH13946" s="93"/>
    </row>
    <row r="13947" spans="21:34" x14ac:dyDescent="0.3">
      <c r="U13947" s="311" t="s">
        <v>14328</v>
      </c>
      <c r="V13947" s="312">
        <v>30194.58</v>
      </c>
      <c r="X13947" s="267" t="s">
        <v>63821</v>
      </c>
      <c r="Y13947" s="268">
        <v>2384.98</v>
      </c>
      <c r="AA13947" s="229" t="s">
        <v>49190</v>
      </c>
      <c r="AB13947" s="230">
        <v>618.58000000000004</v>
      </c>
      <c r="AD13947" s="209" t="s">
        <v>27807</v>
      </c>
      <c r="AE13947" s="210">
        <v>23220.16</v>
      </c>
      <c r="AF13947" s="93"/>
      <c r="AG13947" s="93"/>
      <c r="AH13947" s="93"/>
    </row>
    <row r="13948" spans="21:34" x14ac:dyDescent="0.3">
      <c r="U13948" s="311" t="s">
        <v>69674</v>
      </c>
      <c r="V13948" s="312">
        <v>-0.01</v>
      </c>
      <c r="X13948" s="267" t="s">
        <v>59246</v>
      </c>
      <c r="Y13948" s="268">
        <v>3117.07</v>
      </c>
      <c r="AA13948" s="229" t="s">
        <v>53878</v>
      </c>
      <c r="AB13948" s="230">
        <v>6125.28</v>
      </c>
      <c r="AD13948" s="209" t="s">
        <v>27808</v>
      </c>
      <c r="AE13948" s="210">
        <v>25235.13</v>
      </c>
      <c r="AF13948" s="93"/>
      <c r="AG13948" s="93"/>
      <c r="AH13948" s="93"/>
    </row>
    <row r="13949" spans="21:34" x14ac:dyDescent="0.3">
      <c r="U13949" s="311" t="s">
        <v>28540</v>
      </c>
      <c r="V13949" s="312">
        <v>4713652.0999999996</v>
      </c>
      <c r="X13949" s="267" t="s">
        <v>59894</v>
      </c>
      <c r="Y13949" s="268">
        <v>216.04</v>
      </c>
      <c r="AA13949" s="229" t="s">
        <v>53879</v>
      </c>
      <c r="AB13949" s="230">
        <v>2003</v>
      </c>
      <c r="AD13949" s="209" t="s">
        <v>27809</v>
      </c>
      <c r="AE13949" s="210">
        <v>7400</v>
      </c>
      <c r="AF13949" s="93"/>
      <c r="AG13949" s="93"/>
      <c r="AH13949" s="93"/>
    </row>
    <row r="13950" spans="21:34" x14ac:dyDescent="0.3">
      <c r="U13950" s="311" t="s">
        <v>28541</v>
      </c>
      <c r="V13950" s="312">
        <v>511078.22</v>
      </c>
      <c r="X13950" s="267" t="s">
        <v>57912</v>
      </c>
      <c r="Y13950" s="268">
        <v>13679</v>
      </c>
      <c r="AA13950" s="229" t="s">
        <v>45661</v>
      </c>
      <c r="AB13950" s="230">
        <v>59000</v>
      </c>
      <c r="AD13950" s="209" t="s">
        <v>27810</v>
      </c>
      <c r="AE13950" s="210">
        <v>19398.099999999999</v>
      </c>
      <c r="AF13950" s="93"/>
      <c r="AG13950" s="93"/>
      <c r="AH13950" s="93"/>
    </row>
    <row r="13951" spans="21:34" x14ac:dyDescent="0.3">
      <c r="U13951" s="311" t="s">
        <v>61139</v>
      </c>
      <c r="V13951" s="312">
        <v>19474.72</v>
      </c>
      <c r="X13951" s="267" t="s">
        <v>62269</v>
      </c>
      <c r="Y13951" s="268">
        <v>1002.51</v>
      </c>
      <c r="AA13951" s="229" t="s">
        <v>45662</v>
      </c>
      <c r="AB13951" s="230">
        <v>4513.5</v>
      </c>
      <c r="AD13951" s="209" t="s">
        <v>27811</v>
      </c>
      <c r="AE13951" s="210">
        <v>2050.02</v>
      </c>
      <c r="AF13951" s="93"/>
      <c r="AG13951" s="93"/>
      <c r="AH13951" s="93"/>
    </row>
    <row r="13952" spans="21:34" x14ac:dyDescent="0.3">
      <c r="U13952" s="311" t="s">
        <v>28543</v>
      </c>
      <c r="V13952" s="312">
        <v>24454.71</v>
      </c>
      <c r="X13952" s="267" t="s">
        <v>61623</v>
      </c>
      <c r="Y13952" s="268">
        <v>15392.49</v>
      </c>
      <c r="AA13952" s="229" t="s">
        <v>53880</v>
      </c>
      <c r="AB13952" s="230">
        <v>428691.99</v>
      </c>
      <c r="AD13952" s="209" t="s">
        <v>27812</v>
      </c>
      <c r="AE13952" s="210">
        <v>5809.8</v>
      </c>
      <c r="AF13952" s="93"/>
      <c r="AG13952" s="93"/>
      <c r="AH13952" s="93"/>
    </row>
    <row r="13953" spans="21:34" x14ac:dyDescent="0.3">
      <c r="U13953" s="311" t="s">
        <v>28544</v>
      </c>
      <c r="V13953" s="312">
        <v>158580.4</v>
      </c>
      <c r="X13953" s="267" t="s">
        <v>62270</v>
      </c>
      <c r="Y13953" s="268">
        <v>77250</v>
      </c>
      <c r="AA13953" s="229" t="s">
        <v>45663</v>
      </c>
      <c r="AB13953" s="230">
        <v>7363296</v>
      </c>
      <c r="AD13953" s="209" t="s">
        <v>27813</v>
      </c>
      <c r="AE13953" s="210">
        <v>24770.5</v>
      </c>
      <c r="AF13953" s="93"/>
      <c r="AG13953" s="93"/>
      <c r="AH13953" s="93"/>
    </row>
    <row r="13954" spans="21:34" x14ac:dyDescent="0.3">
      <c r="U13954" s="311" t="s">
        <v>48550</v>
      </c>
      <c r="V13954" s="312">
        <v>-30572.799999999999</v>
      </c>
      <c r="X13954" s="267" t="s">
        <v>60771</v>
      </c>
      <c r="Y13954" s="268">
        <v>7625.04</v>
      </c>
      <c r="AA13954" s="229" t="s">
        <v>45664</v>
      </c>
      <c r="AB13954" s="230">
        <v>560103.27</v>
      </c>
      <c r="AD13954" s="209" t="s">
        <v>27814</v>
      </c>
      <c r="AE13954" s="210">
        <v>6371.35</v>
      </c>
      <c r="AF13954" s="93"/>
      <c r="AG13954" s="93"/>
      <c r="AH13954" s="93"/>
    </row>
    <row r="13955" spans="21:34" x14ac:dyDescent="0.3">
      <c r="U13955" s="311" t="s">
        <v>61713</v>
      </c>
      <c r="V13955" s="312">
        <v>3000</v>
      </c>
      <c r="X13955" s="267" t="s">
        <v>60772</v>
      </c>
      <c r="Y13955" s="268">
        <v>583.26</v>
      </c>
      <c r="AA13955" s="229" t="s">
        <v>48299</v>
      </c>
      <c r="AB13955" s="230">
        <v>890</v>
      </c>
      <c r="AD13955" s="209" t="s">
        <v>27815</v>
      </c>
      <c r="AE13955" s="210">
        <v>200566.21</v>
      </c>
      <c r="AF13955" s="93"/>
      <c r="AG13955" s="93"/>
      <c r="AH13955" s="93"/>
    </row>
    <row r="13956" spans="21:34" x14ac:dyDescent="0.3">
      <c r="U13956" s="311" t="s">
        <v>28569</v>
      </c>
      <c r="V13956" s="312">
        <v>43960</v>
      </c>
      <c r="X13956" s="267" t="s">
        <v>60773</v>
      </c>
      <c r="Y13956" s="268">
        <v>1868.16</v>
      </c>
      <c r="AA13956" s="229" t="s">
        <v>28467</v>
      </c>
      <c r="AB13956" s="230">
        <v>52590</v>
      </c>
      <c r="AD13956" s="209" t="s">
        <v>27816</v>
      </c>
      <c r="AE13956" s="210">
        <v>13985</v>
      </c>
      <c r="AF13956" s="93"/>
      <c r="AG13956" s="93"/>
      <c r="AH13956" s="93"/>
    </row>
    <row r="13957" spans="21:34" x14ac:dyDescent="0.3">
      <c r="U13957" s="311" t="s">
        <v>47613</v>
      </c>
      <c r="V13957" s="312">
        <v>23918.39</v>
      </c>
      <c r="X13957" s="267" t="s">
        <v>36783</v>
      </c>
      <c r="Y13957" s="268">
        <v>73725.039999999994</v>
      </c>
      <c r="AA13957" s="229" t="s">
        <v>28469</v>
      </c>
      <c r="AB13957" s="230">
        <v>49030</v>
      </c>
      <c r="AD13957" s="209" t="s">
        <v>27817</v>
      </c>
      <c r="AE13957" s="210">
        <v>5503.79</v>
      </c>
      <c r="AF13957" s="93"/>
      <c r="AG13957" s="93"/>
      <c r="AH13957" s="93"/>
    </row>
    <row r="13958" spans="21:34" x14ac:dyDescent="0.3">
      <c r="U13958" s="311" t="s">
        <v>28572</v>
      </c>
      <c r="V13958" s="312">
        <v>7922.03</v>
      </c>
      <c r="X13958" s="267" t="s">
        <v>36784</v>
      </c>
      <c r="Y13958" s="268">
        <v>5639.96</v>
      </c>
      <c r="AA13958" s="229" t="s">
        <v>47307</v>
      </c>
      <c r="AB13958" s="230">
        <v>5919</v>
      </c>
      <c r="AD13958" s="209" t="s">
        <v>27818</v>
      </c>
      <c r="AE13958" s="210">
        <v>9266.2099999999991</v>
      </c>
      <c r="AF13958" s="93"/>
      <c r="AG13958" s="93"/>
      <c r="AH13958" s="93"/>
    </row>
    <row r="13959" spans="21:34" x14ac:dyDescent="0.3">
      <c r="U13959" s="311" t="s">
        <v>28573</v>
      </c>
      <c r="V13959" s="312">
        <v>5989.89</v>
      </c>
      <c r="X13959" s="267" t="s">
        <v>36785</v>
      </c>
      <c r="Y13959" s="268">
        <v>20314.830000000002</v>
      </c>
      <c r="AA13959" s="229" t="s">
        <v>28471</v>
      </c>
      <c r="AB13959" s="230">
        <v>3625</v>
      </c>
      <c r="AD13959" s="209" t="s">
        <v>27819</v>
      </c>
      <c r="AE13959" s="210">
        <v>149954.07999999999</v>
      </c>
      <c r="AF13959" s="93"/>
      <c r="AG13959" s="93"/>
      <c r="AH13959" s="93"/>
    </row>
    <row r="13960" spans="21:34" x14ac:dyDescent="0.3">
      <c r="U13960" s="311" t="s">
        <v>49424</v>
      </c>
      <c r="V13960" s="312">
        <v>3229.84</v>
      </c>
      <c r="X13960" s="267" t="s">
        <v>47315</v>
      </c>
      <c r="Y13960" s="268">
        <v>3300.26</v>
      </c>
      <c r="AA13960" s="229" t="s">
        <v>42977</v>
      </c>
      <c r="AB13960" s="230">
        <v>28280.81</v>
      </c>
      <c r="AD13960" s="209" t="s">
        <v>27820</v>
      </c>
      <c r="AE13960" s="210">
        <v>112458.27</v>
      </c>
      <c r="AF13960" s="93"/>
      <c r="AG13960" s="93"/>
      <c r="AH13960" s="93"/>
    </row>
    <row r="13961" spans="21:34" x14ac:dyDescent="0.3">
      <c r="U13961" s="311" t="s">
        <v>48551</v>
      </c>
      <c r="V13961" s="312">
        <v>2480.39</v>
      </c>
      <c r="X13961" s="267" t="s">
        <v>47316</v>
      </c>
      <c r="Y13961" s="268">
        <v>252.49</v>
      </c>
      <c r="AA13961" s="229" t="s">
        <v>40649</v>
      </c>
      <c r="AB13961" s="230">
        <v>53973.73</v>
      </c>
      <c r="AD13961" s="209" t="s">
        <v>27821</v>
      </c>
      <c r="AE13961" s="210">
        <v>23625.46</v>
      </c>
      <c r="AF13961" s="93"/>
      <c r="AG13961" s="93"/>
      <c r="AH13961" s="93"/>
    </row>
    <row r="13962" spans="21:34" x14ac:dyDescent="0.3">
      <c r="U13962" s="311" t="s">
        <v>28574</v>
      </c>
      <c r="V13962" s="312">
        <v>38392.5</v>
      </c>
      <c r="X13962" s="267" t="s">
        <v>47317</v>
      </c>
      <c r="Y13962" s="268">
        <v>27094.880000000001</v>
      </c>
      <c r="AA13962" s="229" t="s">
        <v>45665</v>
      </c>
      <c r="AB13962" s="230">
        <v>422400</v>
      </c>
      <c r="AD13962" s="209" t="s">
        <v>27822</v>
      </c>
      <c r="AE13962" s="210">
        <v>15175</v>
      </c>
      <c r="AF13962" s="93"/>
      <c r="AG13962" s="93"/>
      <c r="AH13962" s="93"/>
    </row>
    <row r="13963" spans="21:34" x14ac:dyDescent="0.3">
      <c r="U13963" s="311" t="s">
        <v>48552</v>
      </c>
      <c r="V13963" s="312">
        <v>48000</v>
      </c>
      <c r="X13963" s="267" t="s">
        <v>62271</v>
      </c>
      <c r="Y13963" s="268">
        <v>35152.080000000002</v>
      </c>
      <c r="AA13963" s="229" t="s">
        <v>28473</v>
      </c>
      <c r="AB13963" s="230">
        <v>5930</v>
      </c>
      <c r="AD13963" s="209" t="s">
        <v>27823</v>
      </c>
      <c r="AE13963" s="210">
        <v>11383.98</v>
      </c>
      <c r="AF13963" s="93"/>
      <c r="AG13963" s="93"/>
      <c r="AH13963" s="93"/>
    </row>
    <row r="13964" spans="21:34" x14ac:dyDescent="0.3">
      <c r="U13964" s="311" t="s">
        <v>28576</v>
      </c>
      <c r="V13964" s="312">
        <v>19323</v>
      </c>
      <c r="X13964" s="267" t="s">
        <v>62272</v>
      </c>
      <c r="Y13964" s="268">
        <v>2688.92</v>
      </c>
      <c r="AA13964" s="229" t="s">
        <v>36763</v>
      </c>
      <c r="AB13964" s="230">
        <v>102993.8</v>
      </c>
      <c r="AD13964" s="209" t="s">
        <v>27824</v>
      </c>
      <c r="AE13964" s="210">
        <v>31456.75</v>
      </c>
      <c r="AF13964" s="93"/>
      <c r="AG13964" s="93"/>
      <c r="AH13964" s="93"/>
    </row>
    <row r="13965" spans="21:34" x14ac:dyDescent="0.3">
      <c r="U13965" s="311" t="s">
        <v>28578</v>
      </c>
      <c r="V13965" s="312">
        <v>76320</v>
      </c>
      <c r="X13965" s="267" t="s">
        <v>59895</v>
      </c>
      <c r="Y13965" s="268">
        <v>3085</v>
      </c>
      <c r="AA13965" s="229" t="s">
        <v>28475</v>
      </c>
      <c r="AB13965" s="230">
        <v>54511.31</v>
      </c>
      <c r="AD13965" s="209" t="s">
        <v>27825</v>
      </c>
      <c r="AE13965" s="210">
        <v>51557.14</v>
      </c>
      <c r="AF13965" s="93"/>
      <c r="AG13965" s="93"/>
      <c r="AH13965" s="93"/>
    </row>
    <row r="13966" spans="21:34" x14ac:dyDescent="0.3">
      <c r="U13966" s="311" t="s">
        <v>28602</v>
      </c>
      <c r="V13966" s="312">
        <v>2850</v>
      </c>
      <c r="X13966" s="267" t="s">
        <v>28800</v>
      </c>
      <c r="Y13966" s="268">
        <v>6936.6</v>
      </c>
      <c r="AA13966" s="229" t="s">
        <v>28476</v>
      </c>
      <c r="AB13966" s="230">
        <v>64925.22</v>
      </c>
      <c r="AD13966" s="209" t="s">
        <v>27826</v>
      </c>
      <c r="AE13966" s="210">
        <v>71540.73</v>
      </c>
      <c r="AF13966" s="93"/>
      <c r="AG13966" s="93"/>
      <c r="AH13966" s="93"/>
    </row>
    <row r="13967" spans="21:34" x14ac:dyDescent="0.3">
      <c r="U13967" s="311" t="s">
        <v>35754</v>
      </c>
      <c r="V13967" s="312">
        <v>7625</v>
      </c>
      <c r="X13967" s="267" t="s">
        <v>28803</v>
      </c>
      <c r="Y13967" s="268">
        <v>530.65</v>
      </c>
      <c r="AA13967" s="229" t="s">
        <v>28477</v>
      </c>
      <c r="AB13967" s="230">
        <v>21686.26</v>
      </c>
      <c r="AD13967" s="209" t="s">
        <v>27827</v>
      </c>
      <c r="AE13967" s="210">
        <v>141042.64000000001</v>
      </c>
      <c r="AF13967" s="93"/>
      <c r="AG13967" s="93"/>
      <c r="AH13967" s="93"/>
    </row>
    <row r="13968" spans="21:34" x14ac:dyDescent="0.3">
      <c r="U13968" s="311" t="s">
        <v>69675</v>
      </c>
      <c r="V13968" s="312">
        <v>15646.76</v>
      </c>
      <c r="X13968" s="267" t="s">
        <v>28807</v>
      </c>
      <c r="Y13968" s="268">
        <v>20330.080000000002</v>
      </c>
      <c r="AA13968" s="229" t="s">
        <v>28478</v>
      </c>
      <c r="AB13968" s="230">
        <v>45054.19</v>
      </c>
      <c r="AD13968" s="209" t="s">
        <v>27828</v>
      </c>
      <c r="AE13968" s="210">
        <v>69072.03</v>
      </c>
      <c r="AF13968" s="93"/>
      <c r="AG13968" s="93"/>
      <c r="AH13968" s="93"/>
    </row>
    <row r="13969" spans="21:34" x14ac:dyDescent="0.3">
      <c r="U13969" s="311" t="s">
        <v>58109</v>
      </c>
      <c r="V13969" s="312">
        <v>2400</v>
      </c>
      <c r="X13969" s="267" t="s">
        <v>28808</v>
      </c>
      <c r="Y13969" s="268">
        <v>3958.4</v>
      </c>
      <c r="AA13969" s="229" t="s">
        <v>28479</v>
      </c>
      <c r="AB13969" s="230">
        <v>19.04</v>
      </c>
      <c r="AD13969" s="209" t="s">
        <v>27829</v>
      </c>
      <c r="AE13969" s="210">
        <v>23725.11</v>
      </c>
      <c r="AF13969" s="93"/>
      <c r="AG13969" s="93"/>
      <c r="AH13969" s="93"/>
    </row>
    <row r="13970" spans="21:34" x14ac:dyDescent="0.3">
      <c r="U13970" s="311" t="s">
        <v>28605</v>
      </c>
      <c r="V13970" s="312">
        <v>508.76</v>
      </c>
      <c r="X13970" s="267" t="s">
        <v>43000</v>
      </c>
      <c r="Y13970" s="268">
        <v>8003.2</v>
      </c>
      <c r="AA13970" s="229" t="s">
        <v>35748</v>
      </c>
      <c r="AB13970" s="230">
        <v>4080.19</v>
      </c>
      <c r="AD13970" s="209" t="s">
        <v>27830</v>
      </c>
      <c r="AE13970" s="210">
        <v>31614.62</v>
      </c>
      <c r="AF13970" s="93"/>
      <c r="AG13970" s="93"/>
      <c r="AH13970" s="93"/>
    </row>
    <row r="13971" spans="21:34" x14ac:dyDescent="0.3">
      <c r="U13971" s="311" t="s">
        <v>28606</v>
      </c>
      <c r="V13971" s="312">
        <v>27.83</v>
      </c>
      <c r="X13971" s="267" t="s">
        <v>57913</v>
      </c>
      <c r="Y13971" s="268">
        <v>1422</v>
      </c>
      <c r="AA13971" s="229" t="s">
        <v>28481</v>
      </c>
      <c r="AB13971" s="230">
        <v>87527.9</v>
      </c>
      <c r="AD13971" s="209" t="s">
        <v>27831</v>
      </c>
      <c r="AE13971" s="210">
        <v>19408.88</v>
      </c>
      <c r="AF13971" s="93"/>
      <c r="AG13971" s="93"/>
      <c r="AH13971" s="93"/>
    </row>
    <row r="13972" spans="21:34" x14ac:dyDescent="0.3">
      <c r="U13972" s="311" t="s">
        <v>28607</v>
      </c>
      <c r="V13972" s="312">
        <v>121.33</v>
      </c>
      <c r="X13972" s="267" t="s">
        <v>59247</v>
      </c>
      <c r="Y13972" s="268">
        <v>31786.55</v>
      </c>
      <c r="AA13972" s="229" t="s">
        <v>28482</v>
      </c>
      <c r="AB13972" s="230">
        <v>239416.47</v>
      </c>
      <c r="AD13972" s="209" t="s">
        <v>27832</v>
      </c>
      <c r="AE13972" s="210">
        <v>208.62</v>
      </c>
      <c r="AF13972" s="93"/>
      <c r="AG13972" s="93"/>
      <c r="AH13972" s="93"/>
    </row>
    <row r="13973" spans="21:34" x14ac:dyDescent="0.3">
      <c r="U13973" s="311" t="s">
        <v>56866</v>
      </c>
      <c r="V13973" s="312">
        <v>56.91</v>
      </c>
      <c r="X13973" s="267" t="s">
        <v>59248</v>
      </c>
      <c r="Y13973" s="268">
        <v>104632.1</v>
      </c>
      <c r="AA13973" s="229" t="s">
        <v>40650</v>
      </c>
      <c r="AB13973" s="230">
        <v>163538.85</v>
      </c>
      <c r="AD13973" s="209" t="s">
        <v>27833</v>
      </c>
      <c r="AE13973" s="210">
        <v>1500.73</v>
      </c>
      <c r="AF13973" s="93"/>
      <c r="AG13973" s="93"/>
      <c r="AH13973" s="93"/>
    </row>
    <row r="13974" spans="21:34" x14ac:dyDescent="0.3">
      <c r="U13974" s="311" t="s">
        <v>28608</v>
      </c>
      <c r="V13974" s="312">
        <v>9852.77</v>
      </c>
      <c r="X13974" s="267" t="s">
        <v>59249</v>
      </c>
      <c r="Y13974" s="268">
        <v>126028.9</v>
      </c>
      <c r="AA13974" s="229" t="s">
        <v>28483</v>
      </c>
      <c r="AB13974" s="230">
        <v>242001.32</v>
      </c>
      <c r="AD13974" s="209" t="s">
        <v>27834</v>
      </c>
      <c r="AE13974" s="210">
        <v>45.22</v>
      </c>
      <c r="AF13974" s="93"/>
      <c r="AG13974" s="93"/>
      <c r="AH13974" s="93"/>
    </row>
    <row r="13975" spans="21:34" x14ac:dyDescent="0.3">
      <c r="U13975" s="311" t="s">
        <v>50771</v>
      </c>
      <c r="V13975" s="312">
        <v>8000</v>
      </c>
      <c r="X13975" s="267" t="s">
        <v>59250</v>
      </c>
      <c r="Y13975" s="268">
        <v>428579.69</v>
      </c>
      <c r="AA13975" s="229" t="s">
        <v>39540</v>
      </c>
      <c r="AB13975" s="230">
        <v>1526781.48</v>
      </c>
      <c r="AD13975" s="209" t="s">
        <v>27835</v>
      </c>
      <c r="AE13975" s="210">
        <v>96825.76</v>
      </c>
      <c r="AF13975" s="93"/>
      <c r="AG13975" s="93"/>
      <c r="AH13975" s="93"/>
    </row>
    <row r="13976" spans="21:34" x14ac:dyDescent="0.3">
      <c r="U13976" s="311" t="s">
        <v>28610</v>
      </c>
      <c r="V13976" s="312">
        <v>21110.67</v>
      </c>
      <c r="X13976" s="267" t="s">
        <v>59251</v>
      </c>
      <c r="Y13976" s="268">
        <v>34551.599999999999</v>
      </c>
      <c r="AA13976" s="229" t="s">
        <v>48300</v>
      </c>
      <c r="AB13976" s="230">
        <v>-5492.22</v>
      </c>
      <c r="AD13976" s="209" t="s">
        <v>27836</v>
      </c>
      <c r="AE13976" s="210">
        <v>135558.12</v>
      </c>
      <c r="AF13976" s="93"/>
      <c r="AG13976" s="93"/>
      <c r="AH13976" s="93"/>
    </row>
    <row r="13977" spans="21:34" x14ac:dyDescent="0.3">
      <c r="U13977" s="311" t="s">
        <v>28611</v>
      </c>
      <c r="V13977" s="312">
        <v>17527.75</v>
      </c>
      <c r="X13977" s="267" t="s">
        <v>28809</v>
      </c>
      <c r="Y13977" s="268">
        <v>95000</v>
      </c>
      <c r="AA13977" s="229" t="s">
        <v>28484</v>
      </c>
      <c r="AB13977" s="230">
        <v>8064.32</v>
      </c>
      <c r="AD13977" s="209" t="s">
        <v>27837</v>
      </c>
      <c r="AE13977" s="210">
        <v>22500.66</v>
      </c>
      <c r="AF13977" s="93"/>
      <c r="AG13977" s="93"/>
      <c r="AH13977" s="93"/>
    </row>
    <row r="13978" spans="21:34" x14ac:dyDescent="0.3">
      <c r="U13978" s="311" t="s">
        <v>28627</v>
      </c>
      <c r="V13978" s="312">
        <v>120339.84</v>
      </c>
      <c r="X13978" s="267" t="s">
        <v>28810</v>
      </c>
      <c r="Y13978" s="268">
        <v>62621.43</v>
      </c>
      <c r="AA13978" s="229" t="s">
        <v>28485</v>
      </c>
      <c r="AB13978" s="230">
        <v>272535.2</v>
      </c>
      <c r="AD13978" s="209" t="s">
        <v>27838</v>
      </c>
      <c r="AE13978" s="210">
        <v>1426.29</v>
      </c>
      <c r="AF13978" s="93"/>
      <c r="AG13978" s="93"/>
      <c r="AH13978" s="93"/>
    </row>
    <row r="13979" spans="21:34" x14ac:dyDescent="0.3">
      <c r="U13979" s="311" t="s">
        <v>60034</v>
      </c>
      <c r="V13979" s="312">
        <v>1730.51</v>
      </c>
      <c r="X13979" s="267" t="s">
        <v>59252</v>
      </c>
      <c r="Y13979" s="268">
        <v>71314.320000000007</v>
      </c>
      <c r="AA13979" s="229" t="s">
        <v>34204</v>
      </c>
      <c r="AB13979" s="230">
        <v>134640</v>
      </c>
      <c r="AD13979" s="209" t="s">
        <v>27839</v>
      </c>
      <c r="AE13979" s="210">
        <v>6420.49</v>
      </c>
      <c r="AF13979" s="93"/>
      <c r="AG13979" s="93"/>
      <c r="AH13979" s="93"/>
    </row>
    <row r="13980" spans="21:34" x14ac:dyDescent="0.3">
      <c r="U13980" s="311" t="s">
        <v>28629</v>
      </c>
      <c r="V13980" s="312">
        <v>9338.74</v>
      </c>
      <c r="X13980" s="267" t="s">
        <v>59253</v>
      </c>
      <c r="Y13980" s="268">
        <v>40167.32</v>
      </c>
      <c r="AA13980" s="229" t="s">
        <v>28486</v>
      </c>
      <c r="AB13980" s="230">
        <v>20733.86</v>
      </c>
      <c r="AD13980" s="209" t="s">
        <v>27840</v>
      </c>
      <c r="AE13980" s="210">
        <v>12508.5</v>
      </c>
      <c r="AF13980" s="93"/>
      <c r="AG13980" s="93"/>
      <c r="AH13980" s="93"/>
    </row>
    <row r="13981" spans="21:34" x14ac:dyDescent="0.3">
      <c r="U13981" s="311" t="s">
        <v>43377</v>
      </c>
      <c r="V13981" s="312">
        <v>761.25</v>
      </c>
      <c r="X13981" s="267" t="s">
        <v>43001</v>
      </c>
      <c r="Y13981" s="268">
        <v>112746.72</v>
      </c>
      <c r="AA13981" s="229" t="s">
        <v>34205</v>
      </c>
      <c r="AB13981" s="230">
        <v>1433.65</v>
      </c>
      <c r="AD13981" s="209" t="s">
        <v>27841</v>
      </c>
      <c r="AE13981" s="210">
        <v>30780.92</v>
      </c>
      <c r="AF13981" s="93"/>
      <c r="AG13981" s="93"/>
      <c r="AH13981" s="93"/>
    </row>
    <row r="13982" spans="21:34" x14ac:dyDescent="0.3">
      <c r="U13982" s="311" t="s">
        <v>28630</v>
      </c>
      <c r="V13982" s="312">
        <v>16177.88</v>
      </c>
      <c r="X13982" s="267" t="s">
        <v>57914</v>
      </c>
      <c r="Y13982" s="268">
        <v>29034.880000000001</v>
      </c>
      <c r="AA13982" s="229" t="s">
        <v>53881</v>
      </c>
      <c r="AB13982" s="230">
        <v>1623.03</v>
      </c>
      <c r="AD13982" s="209" t="s">
        <v>27842</v>
      </c>
      <c r="AE13982" s="210">
        <v>15918.8</v>
      </c>
      <c r="AF13982" s="93"/>
      <c r="AG13982" s="93"/>
      <c r="AH13982" s="93"/>
    </row>
    <row r="13983" spans="21:34" x14ac:dyDescent="0.3">
      <c r="U13983" s="311" t="s">
        <v>63529</v>
      </c>
      <c r="V13983" s="312">
        <v>303</v>
      </c>
      <c r="X13983" s="267" t="s">
        <v>57915</v>
      </c>
      <c r="Y13983" s="268">
        <v>4965.6000000000004</v>
      </c>
      <c r="AA13983" s="229" t="s">
        <v>53882</v>
      </c>
      <c r="AB13983" s="230">
        <v>7620</v>
      </c>
      <c r="AD13983" s="209" t="s">
        <v>27843</v>
      </c>
      <c r="AE13983" s="210">
        <v>3695.52</v>
      </c>
      <c r="AF13983" s="93"/>
      <c r="AG13983" s="93"/>
      <c r="AH13983" s="93"/>
    </row>
    <row r="13984" spans="21:34" x14ac:dyDescent="0.3">
      <c r="U13984" s="311" t="s">
        <v>28656</v>
      </c>
      <c r="V13984" s="312">
        <v>31535.24</v>
      </c>
      <c r="X13984" s="267" t="s">
        <v>43002</v>
      </c>
      <c r="Y13984" s="268">
        <v>34108.230000000003</v>
      </c>
      <c r="AA13984" s="229" t="s">
        <v>28488</v>
      </c>
      <c r="AB13984" s="230">
        <v>26440</v>
      </c>
      <c r="AD13984" s="209" t="s">
        <v>27844</v>
      </c>
      <c r="AE13984" s="210">
        <v>42786.46</v>
      </c>
      <c r="AF13984" s="93"/>
      <c r="AG13984" s="93"/>
      <c r="AH13984" s="93"/>
    </row>
    <row r="13985" spans="21:34" x14ac:dyDescent="0.3">
      <c r="U13985" s="311" t="s">
        <v>34210</v>
      </c>
      <c r="V13985" s="312">
        <v>12254.6</v>
      </c>
      <c r="X13985" s="267" t="s">
        <v>49201</v>
      </c>
      <c r="Y13985" s="268">
        <v>27788.44</v>
      </c>
      <c r="AA13985" s="229" t="s">
        <v>28489</v>
      </c>
      <c r="AB13985" s="230">
        <v>9704.9500000000007</v>
      </c>
      <c r="AD13985" s="209" t="s">
        <v>27845</v>
      </c>
      <c r="AE13985" s="210">
        <v>69115.58</v>
      </c>
      <c r="AF13985" s="93"/>
      <c r="AG13985" s="93"/>
      <c r="AH13985" s="93"/>
    </row>
    <row r="13986" spans="21:34" x14ac:dyDescent="0.3">
      <c r="U13986" s="311" t="s">
        <v>28657</v>
      </c>
      <c r="V13986" s="312">
        <v>10194.86</v>
      </c>
      <c r="X13986" s="267" t="s">
        <v>53938</v>
      </c>
      <c r="Y13986" s="268">
        <v>25866</v>
      </c>
      <c r="AA13986" s="229" t="s">
        <v>28490</v>
      </c>
      <c r="AB13986" s="230">
        <v>27786.49</v>
      </c>
      <c r="AD13986" s="209" t="s">
        <v>27846</v>
      </c>
      <c r="AE13986" s="210">
        <v>1500</v>
      </c>
      <c r="AF13986" s="93"/>
      <c r="AG13986" s="93"/>
      <c r="AH13986" s="93"/>
    </row>
    <row r="13987" spans="21:34" x14ac:dyDescent="0.3">
      <c r="U13987" s="311" t="s">
        <v>28659</v>
      </c>
      <c r="V13987" s="312">
        <v>-230.59</v>
      </c>
      <c r="X13987" s="267" t="s">
        <v>57916</v>
      </c>
      <c r="Y13987" s="268">
        <v>296208.3</v>
      </c>
      <c r="AA13987" s="229" t="s">
        <v>28491</v>
      </c>
      <c r="AB13987" s="230">
        <v>7293.71</v>
      </c>
      <c r="AD13987" s="209" t="s">
        <v>27847</v>
      </c>
      <c r="AE13987" s="210">
        <v>4500</v>
      </c>
      <c r="AF13987" s="93"/>
      <c r="AG13987" s="93"/>
      <c r="AH13987" s="93"/>
    </row>
    <row r="13988" spans="21:34" x14ac:dyDescent="0.3">
      <c r="U13988" s="311" t="s">
        <v>28682</v>
      </c>
      <c r="V13988" s="312">
        <v>2802.59</v>
      </c>
      <c r="X13988" s="267" t="s">
        <v>53941</v>
      </c>
      <c r="Y13988" s="268">
        <v>2250</v>
      </c>
      <c r="AA13988" s="229" t="s">
        <v>28492</v>
      </c>
      <c r="AB13988" s="230">
        <v>12978.57</v>
      </c>
      <c r="AD13988" s="209" t="s">
        <v>27848</v>
      </c>
      <c r="AE13988" s="210">
        <v>9378.7199999999993</v>
      </c>
      <c r="AF13988" s="93"/>
      <c r="AG13988" s="93"/>
      <c r="AH13988" s="93"/>
    </row>
    <row r="13989" spans="21:34" x14ac:dyDescent="0.3">
      <c r="U13989" s="311" t="s">
        <v>34221</v>
      </c>
      <c r="V13989" s="312">
        <v>147620.49</v>
      </c>
      <c r="X13989" s="267" t="s">
        <v>53942</v>
      </c>
      <c r="Y13989" s="268">
        <v>172.12</v>
      </c>
      <c r="AA13989" s="229" t="s">
        <v>34206</v>
      </c>
      <c r="AB13989" s="230">
        <v>3484.06</v>
      </c>
      <c r="AD13989" s="209" t="s">
        <v>27849</v>
      </c>
      <c r="AE13989" s="210">
        <v>205850.63</v>
      </c>
      <c r="AF13989" s="93"/>
      <c r="AG13989" s="93"/>
      <c r="AH13989" s="93"/>
    </row>
    <row r="13990" spans="21:34" x14ac:dyDescent="0.3">
      <c r="U13990" s="311" t="s">
        <v>34222</v>
      </c>
      <c r="V13990" s="312">
        <v>5034.8100000000004</v>
      </c>
      <c r="X13990" s="267" t="s">
        <v>59896</v>
      </c>
      <c r="Y13990" s="268">
        <v>6200</v>
      </c>
      <c r="AA13990" s="229" t="s">
        <v>48301</v>
      </c>
      <c r="AB13990" s="230">
        <v>8725</v>
      </c>
      <c r="AD13990" s="209" t="s">
        <v>27850</v>
      </c>
      <c r="AE13990" s="210">
        <v>68124.960000000006</v>
      </c>
      <c r="AF13990" s="93"/>
      <c r="AG13990" s="93"/>
      <c r="AH13990" s="93"/>
    </row>
    <row r="13991" spans="21:34" x14ac:dyDescent="0.3">
      <c r="U13991" s="311" t="s">
        <v>48553</v>
      </c>
      <c r="V13991" s="312">
        <v>97344</v>
      </c>
      <c r="X13991" s="267" t="s">
        <v>59897</v>
      </c>
      <c r="Y13991" s="268">
        <v>1264.19</v>
      </c>
      <c r="AA13991" s="229" t="s">
        <v>28493</v>
      </c>
      <c r="AB13991" s="230">
        <v>2669.91</v>
      </c>
      <c r="AD13991" s="209" t="s">
        <v>27851</v>
      </c>
      <c r="AE13991" s="210">
        <v>250677.91</v>
      </c>
      <c r="AF13991" s="93"/>
      <c r="AG13991" s="93"/>
      <c r="AH13991" s="93"/>
    </row>
    <row r="13992" spans="21:34" x14ac:dyDescent="0.3">
      <c r="U13992" s="311" t="s">
        <v>54574</v>
      </c>
      <c r="V13992" s="312">
        <v>5676.51</v>
      </c>
      <c r="X13992" s="267" t="s">
        <v>59898</v>
      </c>
      <c r="Y13992" s="268">
        <v>17897.740000000002</v>
      </c>
      <c r="AA13992" s="229" t="s">
        <v>47308</v>
      </c>
      <c r="AB13992" s="230">
        <v>821582.42</v>
      </c>
      <c r="AD13992" s="209" t="s">
        <v>27852</v>
      </c>
      <c r="AE13992" s="210">
        <v>90781.96</v>
      </c>
      <c r="AF13992" s="93"/>
      <c r="AG13992" s="93"/>
      <c r="AH13992" s="93"/>
    </row>
    <row r="13993" spans="21:34" x14ac:dyDescent="0.3">
      <c r="U13993" s="311" t="s">
        <v>47614</v>
      </c>
      <c r="V13993" s="312">
        <v>51690</v>
      </c>
      <c r="X13993" s="267" t="s">
        <v>43003</v>
      </c>
      <c r="Y13993" s="268">
        <v>19532.060000000001</v>
      </c>
      <c r="AA13993" s="229" t="s">
        <v>47309</v>
      </c>
      <c r="AB13993" s="230">
        <v>92558.61</v>
      </c>
      <c r="AD13993" s="209" t="s">
        <v>27853</v>
      </c>
      <c r="AE13993" s="210">
        <v>2210.37</v>
      </c>
      <c r="AF13993" s="93"/>
      <c r="AG13993" s="93"/>
      <c r="AH13993" s="93"/>
    </row>
    <row r="13994" spans="21:34" x14ac:dyDescent="0.3">
      <c r="U13994" s="311" t="s">
        <v>14349</v>
      </c>
      <c r="V13994" s="312">
        <v>29728.47</v>
      </c>
      <c r="X13994" s="267" t="s">
        <v>59899</v>
      </c>
      <c r="Y13994" s="268">
        <v>20189.93</v>
      </c>
      <c r="AA13994" s="229" t="s">
        <v>28494</v>
      </c>
      <c r="AB13994" s="230">
        <v>70951.56</v>
      </c>
      <c r="AD13994" s="209" t="s">
        <v>27854</v>
      </c>
      <c r="AE13994" s="210">
        <v>17597.52</v>
      </c>
      <c r="AF13994" s="93"/>
      <c r="AG13994" s="93"/>
      <c r="AH13994" s="93"/>
    </row>
    <row r="13995" spans="21:34" x14ac:dyDescent="0.3">
      <c r="U13995" s="311" t="s">
        <v>36781</v>
      </c>
      <c r="V13995" s="312">
        <v>3474500</v>
      </c>
      <c r="X13995" s="267" t="s">
        <v>59900</v>
      </c>
      <c r="Y13995" s="268">
        <v>1700</v>
      </c>
      <c r="AA13995" s="229" t="s">
        <v>50447</v>
      </c>
      <c r="AB13995" s="230">
        <v>7667.22</v>
      </c>
      <c r="AD13995" s="209" t="s">
        <v>27855</v>
      </c>
      <c r="AE13995" s="210">
        <v>4554.37</v>
      </c>
      <c r="AF13995" s="93"/>
      <c r="AG13995" s="93"/>
      <c r="AH13995" s="93"/>
    </row>
    <row r="13996" spans="21:34" x14ac:dyDescent="0.3">
      <c r="U13996" s="311" t="s">
        <v>60037</v>
      </c>
      <c r="V13996" s="312">
        <v>9625.0400000000009</v>
      </c>
      <c r="X13996" s="267" t="s">
        <v>49202</v>
      </c>
      <c r="Y13996" s="268">
        <v>133000</v>
      </c>
      <c r="AA13996" s="229" t="s">
        <v>28496</v>
      </c>
      <c r="AB13996" s="230">
        <v>39621.15</v>
      </c>
      <c r="AD13996" s="209" t="s">
        <v>27856</v>
      </c>
      <c r="AE13996" s="210">
        <v>3569.37</v>
      </c>
      <c r="AF13996" s="93"/>
      <c r="AG13996" s="93"/>
      <c r="AH13996" s="93"/>
    </row>
    <row r="13997" spans="21:34" x14ac:dyDescent="0.3">
      <c r="U13997" s="311" t="s">
        <v>28737</v>
      </c>
      <c r="V13997" s="312">
        <v>31393.200000000001</v>
      </c>
      <c r="X13997" s="267" t="s">
        <v>59901</v>
      </c>
      <c r="Y13997" s="268">
        <v>36039</v>
      </c>
      <c r="AA13997" s="229" t="s">
        <v>28497</v>
      </c>
      <c r="AB13997" s="230">
        <v>8946.75</v>
      </c>
      <c r="AD13997" s="209" t="s">
        <v>27857</v>
      </c>
      <c r="AE13997" s="210">
        <v>960</v>
      </c>
      <c r="AF13997" s="93"/>
      <c r="AG13997" s="93"/>
      <c r="AH13997" s="93"/>
    </row>
    <row r="13998" spans="21:34" x14ac:dyDescent="0.3">
      <c r="U13998" s="311" t="s">
        <v>28738</v>
      </c>
      <c r="V13998" s="312">
        <v>1000</v>
      </c>
      <c r="X13998" s="267" t="s">
        <v>62273</v>
      </c>
      <c r="Y13998" s="268">
        <v>1300</v>
      </c>
      <c r="AA13998" s="229" t="s">
        <v>28498</v>
      </c>
      <c r="AB13998" s="230">
        <v>10000.26</v>
      </c>
      <c r="AD13998" s="209" t="s">
        <v>27858</v>
      </c>
      <c r="AE13998" s="210">
        <v>7224.88</v>
      </c>
      <c r="AF13998" s="93"/>
      <c r="AG13998" s="93"/>
      <c r="AH13998" s="93"/>
    </row>
    <row r="13999" spans="21:34" x14ac:dyDescent="0.3">
      <c r="U13999" s="311" t="s">
        <v>40903</v>
      </c>
      <c r="V13999" s="312">
        <v>258670.49</v>
      </c>
      <c r="X13999" s="267" t="s">
        <v>59254</v>
      </c>
      <c r="Y13999" s="268">
        <v>22000</v>
      </c>
      <c r="AA13999" s="229" t="s">
        <v>28499</v>
      </c>
      <c r="AB13999" s="230">
        <v>4056.63</v>
      </c>
      <c r="AD13999" s="209" t="s">
        <v>27859</v>
      </c>
      <c r="AE13999" s="210">
        <v>133271.89000000001</v>
      </c>
      <c r="AF13999" s="93"/>
      <c r="AG13999" s="93"/>
      <c r="AH13999" s="93"/>
    </row>
    <row r="14000" spans="21:34" x14ac:dyDescent="0.3">
      <c r="U14000" s="311" t="s">
        <v>63859</v>
      </c>
      <c r="V14000" s="312">
        <v>138.86000000000001</v>
      </c>
      <c r="X14000" s="267" t="s">
        <v>35766</v>
      </c>
      <c r="Y14000" s="268">
        <v>-402.28</v>
      </c>
      <c r="AA14000" s="229" t="s">
        <v>48302</v>
      </c>
      <c r="AB14000" s="230">
        <v>-92.19</v>
      </c>
      <c r="AD14000" s="209" t="s">
        <v>27860</v>
      </c>
      <c r="AE14000" s="210">
        <v>157520.57999999999</v>
      </c>
      <c r="AF14000" s="93"/>
      <c r="AG14000" s="93"/>
      <c r="AH14000" s="93"/>
    </row>
    <row r="14001" spans="21:34" x14ac:dyDescent="0.3">
      <c r="U14001" s="311" t="s">
        <v>14352</v>
      </c>
      <c r="V14001" s="312">
        <v>299989.76000000001</v>
      </c>
      <c r="X14001" s="267" t="s">
        <v>28864</v>
      </c>
      <c r="Y14001" s="268">
        <v>-30.78</v>
      </c>
      <c r="AA14001" s="229" t="s">
        <v>28502</v>
      </c>
      <c r="AB14001" s="230">
        <v>1694126.6</v>
      </c>
      <c r="AD14001" s="209" t="s">
        <v>27861</v>
      </c>
      <c r="AE14001" s="210">
        <v>6350</v>
      </c>
      <c r="AF14001" s="93"/>
      <c r="AG14001" s="93"/>
      <c r="AH14001" s="93"/>
    </row>
    <row r="14002" spans="21:34" x14ac:dyDescent="0.3">
      <c r="U14002" s="311" t="s">
        <v>14353</v>
      </c>
      <c r="V14002" s="312">
        <v>130894.27</v>
      </c>
      <c r="X14002" s="267" t="s">
        <v>34233</v>
      </c>
      <c r="Y14002" s="268">
        <v>14900.78</v>
      </c>
      <c r="AA14002" s="229" t="s">
        <v>28503</v>
      </c>
      <c r="AB14002" s="230">
        <v>113080</v>
      </c>
      <c r="AD14002" s="209" t="s">
        <v>27862</v>
      </c>
      <c r="AE14002" s="210">
        <v>320</v>
      </c>
      <c r="AF14002" s="93"/>
      <c r="AG14002" s="93"/>
      <c r="AH14002" s="93"/>
    </row>
    <row r="14003" spans="21:34" x14ac:dyDescent="0.3">
      <c r="U14003" s="311" t="s">
        <v>14354</v>
      </c>
      <c r="V14003" s="312">
        <v>31295.360000000001</v>
      </c>
      <c r="X14003" s="267" t="s">
        <v>34234</v>
      </c>
      <c r="Y14003" s="268">
        <v>532</v>
      </c>
      <c r="AA14003" s="229" t="s">
        <v>28504</v>
      </c>
      <c r="AB14003" s="230">
        <v>174500</v>
      </c>
      <c r="AD14003" s="209" t="s">
        <v>27863</v>
      </c>
      <c r="AE14003" s="210">
        <v>1327.56</v>
      </c>
      <c r="AF14003" s="93"/>
      <c r="AG14003" s="93"/>
      <c r="AH14003" s="93"/>
    </row>
    <row r="14004" spans="21:34" x14ac:dyDescent="0.3">
      <c r="U14004" s="311" t="s">
        <v>28739</v>
      </c>
      <c r="V14004" s="312">
        <v>542026.69999999995</v>
      </c>
      <c r="X14004" s="267" t="s">
        <v>28867</v>
      </c>
      <c r="Y14004" s="268">
        <v>71475</v>
      </c>
      <c r="AA14004" s="229" t="s">
        <v>28505</v>
      </c>
      <c r="AB14004" s="230">
        <v>348854.53</v>
      </c>
      <c r="AD14004" s="209" t="s">
        <v>27864</v>
      </c>
      <c r="AE14004" s="210">
        <v>56049.63</v>
      </c>
      <c r="AF14004" s="93"/>
      <c r="AG14004" s="93"/>
      <c r="AH14004" s="93"/>
    </row>
    <row r="14005" spans="21:34" x14ac:dyDescent="0.3">
      <c r="U14005" s="311" t="s">
        <v>28740</v>
      </c>
      <c r="V14005" s="312">
        <v>45325.5</v>
      </c>
      <c r="X14005" s="267" t="s">
        <v>28868</v>
      </c>
      <c r="Y14005" s="268">
        <v>129547.02</v>
      </c>
      <c r="AA14005" s="229" t="s">
        <v>36764</v>
      </c>
      <c r="AB14005" s="230">
        <v>221998.94</v>
      </c>
      <c r="AD14005" s="209" t="s">
        <v>27865</v>
      </c>
      <c r="AE14005" s="210">
        <v>111442.12</v>
      </c>
      <c r="AF14005" s="93"/>
      <c r="AG14005" s="93"/>
      <c r="AH14005" s="93"/>
    </row>
    <row r="14006" spans="21:34" x14ac:dyDescent="0.3">
      <c r="U14006" s="311" t="s">
        <v>56868</v>
      </c>
      <c r="V14006" s="312">
        <v>7377.5</v>
      </c>
      <c r="X14006" s="267" t="s">
        <v>28870</v>
      </c>
      <c r="Y14006" s="268">
        <v>7450</v>
      </c>
      <c r="AA14006" s="229" t="s">
        <v>35749</v>
      </c>
      <c r="AB14006" s="230">
        <v>21045.86</v>
      </c>
      <c r="AD14006" s="209" t="s">
        <v>27866</v>
      </c>
      <c r="AE14006" s="210">
        <v>36826.300000000003</v>
      </c>
      <c r="AF14006" s="93"/>
      <c r="AG14006" s="93"/>
      <c r="AH14006" s="93"/>
    </row>
    <row r="14007" spans="21:34" x14ac:dyDescent="0.3">
      <c r="U14007" s="311" t="s">
        <v>58110</v>
      </c>
      <c r="V14007" s="312">
        <v>8187.5</v>
      </c>
      <c r="X14007" s="267" t="s">
        <v>28871</v>
      </c>
      <c r="Y14007" s="268">
        <v>3813.28</v>
      </c>
      <c r="AA14007" s="229" t="s">
        <v>28506</v>
      </c>
      <c r="AB14007" s="230">
        <v>12202.56</v>
      </c>
      <c r="AD14007" s="209" t="s">
        <v>27867</v>
      </c>
      <c r="AE14007" s="210">
        <v>4520</v>
      </c>
      <c r="AF14007" s="93"/>
      <c r="AG14007" s="93"/>
      <c r="AH14007" s="93"/>
    </row>
    <row r="14008" spans="21:34" x14ac:dyDescent="0.3">
      <c r="U14008" s="311" t="s">
        <v>54577</v>
      </c>
      <c r="V14008" s="312">
        <v>154771</v>
      </c>
      <c r="X14008" s="267" t="s">
        <v>28872</v>
      </c>
      <c r="Y14008" s="268">
        <v>2966.09</v>
      </c>
      <c r="AA14008" s="229" t="s">
        <v>28507</v>
      </c>
      <c r="AB14008" s="230">
        <v>11650.46</v>
      </c>
      <c r="AD14008" s="209" t="s">
        <v>27868</v>
      </c>
      <c r="AE14008" s="210">
        <v>525</v>
      </c>
      <c r="AF14008" s="93"/>
      <c r="AG14008" s="93"/>
      <c r="AH14008" s="93"/>
    </row>
    <row r="14009" spans="21:34" x14ac:dyDescent="0.3">
      <c r="U14009" s="311" t="s">
        <v>55664</v>
      </c>
      <c r="V14009" s="312">
        <v>2637.75</v>
      </c>
      <c r="X14009" s="267" t="s">
        <v>50472</v>
      </c>
      <c r="Y14009" s="268">
        <v>2498.0500000000002</v>
      </c>
      <c r="AA14009" s="229" t="s">
        <v>28508</v>
      </c>
      <c r="AB14009" s="230">
        <v>64327.16</v>
      </c>
      <c r="AD14009" s="209" t="s">
        <v>27869</v>
      </c>
      <c r="AE14009" s="210">
        <v>0.01</v>
      </c>
      <c r="AF14009" s="93"/>
      <c r="AG14009" s="93"/>
      <c r="AH14009" s="93"/>
    </row>
    <row r="14010" spans="21:34" x14ac:dyDescent="0.3">
      <c r="U14010" s="311" t="s">
        <v>62399</v>
      </c>
      <c r="V14010" s="312">
        <v>7200</v>
      </c>
      <c r="X14010" s="267" t="s">
        <v>34235</v>
      </c>
      <c r="Y14010" s="268">
        <v>-191.25</v>
      </c>
      <c r="AA14010" s="229" t="s">
        <v>49191</v>
      </c>
      <c r="AB14010" s="230">
        <v>4664.5</v>
      </c>
      <c r="AD14010" s="209" t="s">
        <v>27870</v>
      </c>
      <c r="AE14010" s="210">
        <v>31943.439999999999</v>
      </c>
      <c r="AF14010" s="93"/>
      <c r="AG14010" s="93"/>
      <c r="AH14010" s="93"/>
    </row>
    <row r="14011" spans="21:34" x14ac:dyDescent="0.3">
      <c r="U14011" s="311" t="s">
        <v>28744</v>
      </c>
      <c r="V14011" s="312">
        <v>195615.91</v>
      </c>
      <c r="X14011" s="267" t="s">
        <v>34236</v>
      </c>
      <c r="Y14011" s="268">
        <v>41725</v>
      </c>
      <c r="AA14011" s="229" t="s">
        <v>42978</v>
      </c>
      <c r="AB14011" s="230">
        <v>300821.27</v>
      </c>
      <c r="AD14011" s="209" t="s">
        <v>27871</v>
      </c>
      <c r="AE14011" s="210">
        <v>31950.880000000001</v>
      </c>
      <c r="AF14011" s="93"/>
      <c r="AG14011" s="93"/>
      <c r="AH14011" s="93"/>
    </row>
    <row r="14012" spans="21:34" x14ac:dyDescent="0.3">
      <c r="U14012" s="311" t="s">
        <v>14355</v>
      </c>
      <c r="V14012" s="312">
        <v>94810.1</v>
      </c>
      <c r="X14012" s="267" t="s">
        <v>34237</v>
      </c>
      <c r="Y14012" s="268">
        <v>3118.12</v>
      </c>
      <c r="AA14012" s="229" t="s">
        <v>34207</v>
      </c>
      <c r="AB14012" s="230">
        <v>92680.86</v>
      </c>
      <c r="AD14012" s="209" t="s">
        <v>27872</v>
      </c>
      <c r="AE14012" s="210">
        <v>195476.34</v>
      </c>
      <c r="AF14012" s="93"/>
      <c r="AG14012" s="93"/>
      <c r="AH14012" s="93"/>
    </row>
    <row r="14013" spans="21:34" x14ac:dyDescent="0.3">
      <c r="U14013" s="311" t="s">
        <v>63881</v>
      </c>
      <c r="V14013" s="312">
        <v>166545.16</v>
      </c>
      <c r="X14013" s="267" t="s">
        <v>34238</v>
      </c>
      <c r="Y14013" s="268">
        <v>7727.63</v>
      </c>
      <c r="AA14013" s="229" t="s">
        <v>36765</v>
      </c>
      <c r="AB14013" s="230">
        <v>9686779.4299999997</v>
      </c>
      <c r="AD14013" s="209" t="s">
        <v>27873</v>
      </c>
      <c r="AE14013" s="210">
        <v>61187.5</v>
      </c>
      <c r="AF14013" s="93"/>
      <c r="AG14013" s="93"/>
      <c r="AH14013" s="93"/>
    </row>
    <row r="14014" spans="21:34" x14ac:dyDescent="0.3">
      <c r="U14014" s="311" t="s">
        <v>28745</v>
      </c>
      <c r="V14014" s="312">
        <v>79964.7</v>
      </c>
      <c r="X14014" s="267" t="s">
        <v>34239</v>
      </c>
      <c r="Y14014" s="268">
        <v>215.98</v>
      </c>
      <c r="AA14014" s="229" t="s">
        <v>39541</v>
      </c>
      <c r="AB14014" s="230">
        <v>69802.89</v>
      </c>
      <c r="AD14014" s="209" t="s">
        <v>27874</v>
      </c>
      <c r="AE14014" s="210">
        <v>12564.15</v>
      </c>
      <c r="AF14014" s="93"/>
      <c r="AG14014" s="93"/>
      <c r="AH14014" s="93"/>
    </row>
    <row r="14015" spans="21:34" x14ac:dyDescent="0.3">
      <c r="U14015" s="311" t="s">
        <v>14360</v>
      </c>
      <c r="V14015" s="312">
        <v>96243.61</v>
      </c>
      <c r="X14015" s="267" t="s">
        <v>43004</v>
      </c>
      <c r="Y14015" s="268">
        <v>62234.15</v>
      </c>
      <c r="AA14015" s="229" t="s">
        <v>36766</v>
      </c>
      <c r="AB14015" s="230">
        <v>585892.24</v>
      </c>
      <c r="AD14015" s="209" t="s">
        <v>27875</v>
      </c>
      <c r="AE14015" s="210">
        <v>1792.62</v>
      </c>
      <c r="AF14015" s="93"/>
      <c r="AG14015" s="93"/>
      <c r="AH14015" s="93"/>
    </row>
    <row r="14016" spans="21:34" x14ac:dyDescent="0.3">
      <c r="U14016" s="311" t="s">
        <v>36782</v>
      </c>
      <c r="V14016" s="312">
        <v>-53669.22</v>
      </c>
      <c r="X14016" s="267" t="s">
        <v>57917</v>
      </c>
      <c r="Y14016" s="268">
        <v>144290.85</v>
      </c>
      <c r="AA14016" s="229" t="s">
        <v>28509</v>
      </c>
      <c r="AB14016" s="230">
        <v>1020609.05</v>
      </c>
      <c r="AD14016" s="209" t="s">
        <v>27876</v>
      </c>
      <c r="AE14016" s="210">
        <v>137.12</v>
      </c>
      <c r="AF14016" s="93"/>
      <c r="AG14016" s="93"/>
      <c r="AH14016" s="93"/>
    </row>
    <row r="14017" spans="21:34" x14ac:dyDescent="0.3">
      <c r="U14017" s="311" t="s">
        <v>35765</v>
      </c>
      <c r="V14017" s="312">
        <v>394623.7</v>
      </c>
      <c r="X14017" s="267" t="s">
        <v>35771</v>
      </c>
      <c r="Y14017" s="268">
        <v>7181.85</v>
      </c>
      <c r="AA14017" s="229" t="s">
        <v>36767</v>
      </c>
      <c r="AB14017" s="230">
        <v>216270.62</v>
      </c>
      <c r="AD14017" s="209" t="s">
        <v>27877</v>
      </c>
      <c r="AE14017" s="210">
        <v>388.64</v>
      </c>
      <c r="AF14017" s="93"/>
      <c r="AG14017" s="93"/>
      <c r="AH14017" s="93"/>
    </row>
    <row r="14018" spans="21:34" x14ac:dyDescent="0.3">
      <c r="U14018" s="311" t="s">
        <v>48554</v>
      </c>
      <c r="V14018" s="312">
        <v>4414691.04</v>
      </c>
      <c r="X14018" s="267" t="s">
        <v>39562</v>
      </c>
      <c r="Y14018" s="268">
        <v>229932.12</v>
      </c>
      <c r="AA14018" s="229" t="s">
        <v>42979</v>
      </c>
      <c r="AB14018" s="230">
        <v>23322.959999999999</v>
      </c>
      <c r="AD14018" s="209" t="s">
        <v>27878</v>
      </c>
      <c r="AE14018" s="210">
        <v>3365</v>
      </c>
      <c r="AF14018" s="93"/>
      <c r="AG14018" s="93"/>
      <c r="AH14018" s="93"/>
    </row>
    <row r="14019" spans="21:34" x14ac:dyDescent="0.3">
      <c r="U14019" s="311" t="s">
        <v>48555</v>
      </c>
      <c r="V14019" s="312">
        <v>907249.33</v>
      </c>
      <c r="X14019" s="267" t="s">
        <v>53948</v>
      </c>
      <c r="Y14019" s="268">
        <v>199003.05</v>
      </c>
      <c r="AA14019" s="229" t="s">
        <v>50448</v>
      </c>
      <c r="AB14019" s="230">
        <v>5601.22</v>
      </c>
      <c r="AD14019" s="209" t="s">
        <v>27879</v>
      </c>
      <c r="AE14019" s="210">
        <v>6101.22</v>
      </c>
      <c r="AF14019" s="93"/>
      <c r="AG14019" s="93"/>
      <c r="AH14019" s="93"/>
    </row>
    <row r="14020" spans="21:34" x14ac:dyDescent="0.3">
      <c r="U14020" s="311" t="s">
        <v>28766</v>
      </c>
      <c r="V14020" s="312">
        <v>10699.04</v>
      </c>
      <c r="X14020" s="267" t="s">
        <v>28884</v>
      </c>
      <c r="Y14020" s="268">
        <v>-0.01</v>
      </c>
      <c r="AA14020" s="229" t="s">
        <v>39542</v>
      </c>
      <c r="AB14020" s="230">
        <v>53116.22</v>
      </c>
      <c r="AD14020" s="209" t="s">
        <v>27880</v>
      </c>
      <c r="AE14020" s="210">
        <v>3579.6</v>
      </c>
      <c r="AF14020" s="93"/>
      <c r="AG14020" s="93"/>
      <c r="AH14020" s="93"/>
    </row>
    <row r="14021" spans="21:34" x14ac:dyDescent="0.3">
      <c r="U14021" s="311" t="s">
        <v>36786</v>
      </c>
      <c r="V14021" s="312">
        <v>51188.36</v>
      </c>
      <c r="X14021" s="267" t="s">
        <v>49204</v>
      </c>
      <c r="Y14021" s="268">
        <v>-122.5</v>
      </c>
      <c r="AA14021" s="229" t="s">
        <v>49192</v>
      </c>
      <c r="AB14021" s="230">
        <v>320.68</v>
      </c>
      <c r="AD14021" s="209" t="s">
        <v>27881</v>
      </c>
      <c r="AE14021" s="210">
        <v>740.58</v>
      </c>
      <c r="AF14021" s="93"/>
      <c r="AG14021" s="93"/>
      <c r="AH14021" s="93"/>
    </row>
    <row r="14022" spans="21:34" x14ac:dyDescent="0.3">
      <c r="U14022" s="311" t="s">
        <v>28767</v>
      </c>
      <c r="V14022" s="312">
        <v>4682.2</v>
      </c>
      <c r="X14022" s="267" t="s">
        <v>28885</v>
      </c>
      <c r="Y14022" s="268">
        <v>15259.65</v>
      </c>
      <c r="AA14022" s="229" t="s">
        <v>35750</v>
      </c>
      <c r="AB14022" s="230">
        <v>156.22</v>
      </c>
      <c r="AD14022" s="209" t="s">
        <v>27882</v>
      </c>
      <c r="AE14022" s="210">
        <v>390.15</v>
      </c>
      <c r="AF14022" s="93"/>
      <c r="AG14022" s="93"/>
      <c r="AH14022" s="93"/>
    </row>
    <row r="14023" spans="21:34" x14ac:dyDescent="0.3">
      <c r="U14023" s="311" t="s">
        <v>28769</v>
      </c>
      <c r="V14023" s="312">
        <v>4812.5</v>
      </c>
      <c r="X14023" s="267" t="s">
        <v>49205</v>
      </c>
      <c r="Y14023" s="268">
        <v>48085.22</v>
      </c>
      <c r="AA14023" s="229" t="s">
        <v>28510</v>
      </c>
      <c r="AB14023" s="230">
        <v>242041.73</v>
      </c>
      <c r="AD14023" s="209" t="s">
        <v>27883</v>
      </c>
      <c r="AE14023" s="210">
        <v>620811.43000000005</v>
      </c>
      <c r="AF14023" s="93"/>
      <c r="AG14023" s="93"/>
      <c r="AH14023" s="93"/>
    </row>
    <row r="14024" spans="21:34" x14ac:dyDescent="0.3">
      <c r="U14024" s="311" t="s">
        <v>28772</v>
      </c>
      <c r="V14024" s="312">
        <v>2341</v>
      </c>
      <c r="X14024" s="267" t="s">
        <v>28886</v>
      </c>
      <c r="Y14024" s="268">
        <v>866.89</v>
      </c>
      <c r="AA14024" s="229" t="s">
        <v>40651</v>
      </c>
      <c r="AB14024" s="230">
        <v>142244.17000000001</v>
      </c>
      <c r="AD14024" s="209" t="s">
        <v>27884</v>
      </c>
      <c r="AE14024" s="210">
        <v>2655.63</v>
      </c>
      <c r="AF14024" s="93"/>
      <c r="AG14024" s="93"/>
      <c r="AH14024" s="93"/>
    </row>
    <row r="14025" spans="21:34" x14ac:dyDescent="0.3">
      <c r="U14025" s="311" t="s">
        <v>28773</v>
      </c>
      <c r="V14025" s="312">
        <v>52139.05</v>
      </c>
      <c r="X14025" s="267" t="s">
        <v>28887</v>
      </c>
      <c r="Y14025" s="268">
        <v>6687.81</v>
      </c>
      <c r="AA14025" s="229" t="s">
        <v>42980</v>
      </c>
      <c r="AB14025" s="230">
        <v>2464.3200000000002</v>
      </c>
      <c r="AD14025" s="209" t="s">
        <v>27885</v>
      </c>
      <c r="AE14025" s="210">
        <v>61311.59</v>
      </c>
      <c r="AF14025" s="93"/>
      <c r="AG14025" s="93"/>
      <c r="AH14025" s="93"/>
    </row>
    <row r="14026" spans="21:34" x14ac:dyDescent="0.3">
      <c r="U14026" s="311" t="s">
        <v>28811</v>
      </c>
      <c r="V14026" s="312">
        <v>76516.11</v>
      </c>
      <c r="X14026" s="267" t="s">
        <v>35772</v>
      </c>
      <c r="Y14026" s="268">
        <v>406849.78</v>
      </c>
      <c r="AA14026" s="229" t="s">
        <v>39543</v>
      </c>
      <c r="AB14026" s="230">
        <v>196282.8</v>
      </c>
      <c r="AD14026" s="209" t="s">
        <v>27886</v>
      </c>
      <c r="AE14026" s="210">
        <v>20856</v>
      </c>
      <c r="AF14026" s="93"/>
      <c r="AG14026" s="93"/>
      <c r="AH14026" s="93"/>
    </row>
    <row r="14027" spans="21:34" x14ac:dyDescent="0.3">
      <c r="U14027" s="311" t="s">
        <v>28812</v>
      </c>
      <c r="V14027" s="312">
        <v>274153.32</v>
      </c>
      <c r="X14027" s="267" t="s">
        <v>34240</v>
      </c>
      <c r="Y14027" s="268">
        <v>-329.91</v>
      </c>
      <c r="AA14027" s="229" t="s">
        <v>42981</v>
      </c>
      <c r="AB14027" s="230">
        <v>199975</v>
      </c>
      <c r="AD14027" s="209" t="s">
        <v>27887</v>
      </c>
      <c r="AE14027" s="210">
        <v>7360.72</v>
      </c>
      <c r="AF14027" s="93"/>
      <c r="AG14027" s="93"/>
      <c r="AH14027" s="93"/>
    </row>
    <row r="14028" spans="21:34" x14ac:dyDescent="0.3">
      <c r="U14028" s="311" t="s">
        <v>28814</v>
      </c>
      <c r="V14028" s="312">
        <v>69772.479999999996</v>
      </c>
      <c r="X14028" s="267" t="s">
        <v>39563</v>
      </c>
      <c r="Y14028" s="268">
        <v>-588.66</v>
      </c>
      <c r="AA14028" s="229" t="s">
        <v>42982</v>
      </c>
      <c r="AB14028" s="230">
        <v>15281.72</v>
      </c>
      <c r="AD14028" s="209" t="s">
        <v>27888</v>
      </c>
      <c r="AE14028" s="210">
        <v>486</v>
      </c>
      <c r="AF14028" s="93"/>
      <c r="AG14028" s="93"/>
      <c r="AH14028" s="93"/>
    </row>
    <row r="14029" spans="21:34" x14ac:dyDescent="0.3">
      <c r="U14029" s="311" t="s">
        <v>69676</v>
      </c>
      <c r="V14029" s="312">
        <v>243010.32</v>
      </c>
      <c r="X14029" s="267" t="s">
        <v>34242</v>
      </c>
      <c r="Y14029" s="268">
        <v>4870866.4400000004</v>
      </c>
      <c r="AA14029" s="229" t="s">
        <v>42983</v>
      </c>
      <c r="AB14029" s="230">
        <v>30574.799999999999</v>
      </c>
      <c r="AD14029" s="209" t="s">
        <v>27889</v>
      </c>
      <c r="AE14029" s="210">
        <v>37903.26</v>
      </c>
      <c r="AF14029" s="93"/>
      <c r="AG14029" s="93"/>
      <c r="AH14029" s="93"/>
    </row>
    <row r="14030" spans="21:34" x14ac:dyDescent="0.3">
      <c r="U14030" s="311" t="s">
        <v>28818</v>
      </c>
      <c r="V14030" s="312">
        <v>161167.31</v>
      </c>
      <c r="X14030" s="267" t="s">
        <v>34243</v>
      </c>
      <c r="Y14030" s="268">
        <v>576451.87</v>
      </c>
      <c r="AA14030" s="229" t="s">
        <v>49193</v>
      </c>
      <c r="AB14030" s="230">
        <v>65411.77</v>
      </c>
      <c r="AD14030" s="209" t="s">
        <v>27890</v>
      </c>
      <c r="AE14030" s="210">
        <v>7310.25</v>
      </c>
      <c r="AF14030" s="93"/>
      <c r="AG14030" s="93"/>
      <c r="AH14030" s="93"/>
    </row>
    <row r="14031" spans="21:34" x14ac:dyDescent="0.3">
      <c r="U14031" s="311" t="s">
        <v>28819</v>
      </c>
      <c r="V14031" s="312">
        <v>63087.81</v>
      </c>
      <c r="X14031" s="267" t="s">
        <v>36788</v>
      </c>
      <c r="Y14031" s="268">
        <v>4457873.6900000004</v>
      </c>
      <c r="AA14031" s="229" t="s">
        <v>53883</v>
      </c>
      <c r="AB14031" s="230">
        <v>47700</v>
      </c>
      <c r="AD14031" s="209" t="s">
        <v>27891</v>
      </c>
      <c r="AE14031" s="210">
        <v>3422.92</v>
      </c>
      <c r="AF14031" s="93"/>
      <c r="AG14031" s="93"/>
      <c r="AH14031" s="93"/>
    </row>
    <row r="14032" spans="21:34" x14ac:dyDescent="0.3">
      <c r="U14032" s="311" t="s">
        <v>28822</v>
      </c>
      <c r="V14032" s="312">
        <v>138336.56</v>
      </c>
      <c r="X14032" s="267" t="s">
        <v>36789</v>
      </c>
      <c r="Y14032" s="268">
        <v>567381.94999999995</v>
      </c>
      <c r="AA14032" s="229" t="s">
        <v>53884</v>
      </c>
      <c r="AB14032" s="230">
        <v>9113.9599999999991</v>
      </c>
      <c r="AD14032" s="209" t="s">
        <v>27892</v>
      </c>
      <c r="AE14032" s="210">
        <v>58302.080000000002</v>
      </c>
      <c r="AF14032" s="93"/>
      <c r="AG14032" s="93"/>
      <c r="AH14032" s="93"/>
    </row>
    <row r="14033" spans="21:34" x14ac:dyDescent="0.3">
      <c r="U14033" s="311" t="s">
        <v>58111</v>
      </c>
      <c r="V14033" s="312">
        <v>82325.02</v>
      </c>
      <c r="X14033" s="267" t="s">
        <v>35773</v>
      </c>
      <c r="Y14033" s="268">
        <v>79870</v>
      </c>
      <c r="AA14033" s="229" t="s">
        <v>53885</v>
      </c>
      <c r="AB14033" s="230">
        <v>920</v>
      </c>
      <c r="AD14033" s="209" t="s">
        <v>27893</v>
      </c>
      <c r="AE14033" s="210">
        <v>3948.62</v>
      </c>
      <c r="AF14033" s="93"/>
      <c r="AG14033" s="93"/>
      <c r="AH14033" s="93"/>
    </row>
    <row r="14034" spans="21:34" x14ac:dyDescent="0.3">
      <c r="U14034" s="311" t="s">
        <v>69677</v>
      </c>
      <c r="V14034" s="312">
        <v>55691</v>
      </c>
      <c r="X14034" s="267" t="s">
        <v>39567</v>
      </c>
      <c r="Y14034" s="268">
        <v>537185</v>
      </c>
      <c r="AA14034" s="229" t="s">
        <v>53886</v>
      </c>
      <c r="AB14034" s="230">
        <v>4416.66</v>
      </c>
      <c r="AD14034" s="209" t="s">
        <v>27894</v>
      </c>
      <c r="AE14034" s="210">
        <v>6053.57</v>
      </c>
      <c r="AF14034" s="93"/>
      <c r="AG14034" s="93"/>
      <c r="AH14034" s="93"/>
    </row>
    <row r="14035" spans="21:34" x14ac:dyDescent="0.3">
      <c r="U14035" s="311" t="s">
        <v>69678</v>
      </c>
      <c r="V14035" s="312">
        <v>15380.15</v>
      </c>
      <c r="X14035" s="267" t="s">
        <v>34244</v>
      </c>
      <c r="Y14035" s="268">
        <v>1021769.6</v>
      </c>
      <c r="AA14035" s="229" t="s">
        <v>53887</v>
      </c>
      <c r="AB14035" s="230">
        <v>13835.57</v>
      </c>
      <c r="AD14035" s="209" t="s">
        <v>27895</v>
      </c>
      <c r="AE14035" s="210">
        <v>21587.32</v>
      </c>
      <c r="AF14035" s="93"/>
      <c r="AG14035" s="93"/>
      <c r="AH14035" s="93"/>
    </row>
    <row r="14036" spans="21:34" x14ac:dyDescent="0.3">
      <c r="U14036" s="311" t="s">
        <v>28825</v>
      </c>
      <c r="V14036" s="312">
        <v>161364.51999999999</v>
      </c>
      <c r="X14036" s="267" t="s">
        <v>59255</v>
      </c>
      <c r="Y14036" s="268">
        <v>4079000</v>
      </c>
      <c r="AA14036" s="229" t="s">
        <v>50449</v>
      </c>
      <c r="AB14036" s="230">
        <v>1974.68</v>
      </c>
      <c r="AD14036" s="209" t="s">
        <v>27896</v>
      </c>
      <c r="AE14036" s="210">
        <v>32456</v>
      </c>
      <c r="AF14036" s="93"/>
      <c r="AG14036" s="93"/>
      <c r="AH14036" s="93"/>
    </row>
    <row r="14037" spans="21:34" x14ac:dyDescent="0.3">
      <c r="U14037" s="311" t="s">
        <v>28826</v>
      </c>
      <c r="V14037" s="312">
        <v>95603.69</v>
      </c>
      <c r="X14037" s="267" t="s">
        <v>39568</v>
      </c>
      <c r="Y14037" s="268">
        <v>22818.58</v>
      </c>
      <c r="AA14037" s="229" t="s">
        <v>50450</v>
      </c>
      <c r="AB14037" s="230">
        <v>11585.85</v>
      </c>
      <c r="AD14037" s="209" t="s">
        <v>27897</v>
      </c>
      <c r="AE14037" s="210">
        <v>1625.38</v>
      </c>
      <c r="AF14037" s="93"/>
      <c r="AG14037" s="93"/>
      <c r="AH14037" s="93"/>
    </row>
    <row r="14038" spans="21:34" x14ac:dyDescent="0.3">
      <c r="U14038" s="311" t="s">
        <v>28827</v>
      </c>
      <c r="V14038" s="312">
        <v>54759.01</v>
      </c>
      <c r="X14038" s="267" t="s">
        <v>45707</v>
      </c>
      <c r="Y14038" s="268">
        <v>-565.39</v>
      </c>
      <c r="AA14038" s="229" t="s">
        <v>53888</v>
      </c>
      <c r="AB14038" s="230">
        <v>50000</v>
      </c>
      <c r="AD14038" s="209" t="s">
        <v>27898</v>
      </c>
      <c r="AE14038" s="210">
        <v>5097.2700000000004</v>
      </c>
      <c r="AF14038" s="93"/>
      <c r="AG14038" s="93"/>
      <c r="AH14038" s="93"/>
    </row>
    <row r="14039" spans="21:34" x14ac:dyDescent="0.3">
      <c r="U14039" s="311" t="s">
        <v>60039</v>
      </c>
      <c r="V14039" s="312">
        <v>2017763.2</v>
      </c>
      <c r="X14039" s="267" t="s">
        <v>28890</v>
      </c>
      <c r="Y14039" s="268">
        <v>1219234.6100000001</v>
      </c>
      <c r="AA14039" s="229" t="s">
        <v>53889</v>
      </c>
      <c r="AB14039" s="230">
        <v>48265.57</v>
      </c>
      <c r="AD14039" s="209" t="s">
        <v>27899</v>
      </c>
      <c r="AE14039" s="210">
        <v>4173</v>
      </c>
      <c r="AF14039" s="93"/>
      <c r="AG14039" s="93"/>
      <c r="AH14039" s="93"/>
    </row>
    <row r="14040" spans="21:34" x14ac:dyDescent="0.3">
      <c r="U14040" s="311" t="s">
        <v>69679</v>
      </c>
      <c r="V14040" s="312">
        <v>140154.96</v>
      </c>
      <c r="X14040" s="267" t="s">
        <v>34245</v>
      </c>
      <c r="Y14040" s="268">
        <v>3710985.95</v>
      </c>
      <c r="AA14040" s="229" t="s">
        <v>53890</v>
      </c>
      <c r="AB14040" s="230">
        <v>145800</v>
      </c>
      <c r="AD14040" s="209" t="s">
        <v>27900</v>
      </c>
      <c r="AE14040" s="210">
        <v>68124.960000000006</v>
      </c>
      <c r="AF14040" s="93"/>
      <c r="AG14040" s="93"/>
      <c r="AH14040" s="93"/>
    </row>
    <row r="14041" spans="21:34" x14ac:dyDescent="0.3">
      <c r="U14041" s="311" t="s">
        <v>35778</v>
      </c>
      <c r="V14041" s="312">
        <v>336141.93</v>
      </c>
      <c r="X14041" s="267" t="s">
        <v>34246</v>
      </c>
      <c r="Y14041" s="268">
        <v>1227380.48</v>
      </c>
      <c r="AA14041" s="229" t="s">
        <v>53891</v>
      </c>
      <c r="AB14041" s="230">
        <v>18600.82</v>
      </c>
      <c r="AD14041" s="209" t="s">
        <v>27901</v>
      </c>
      <c r="AE14041" s="210">
        <v>250677.91</v>
      </c>
      <c r="AF14041" s="93"/>
      <c r="AG14041" s="93"/>
      <c r="AH14041" s="93"/>
    </row>
    <row r="14042" spans="21:34" x14ac:dyDescent="0.3">
      <c r="U14042" s="311" t="s">
        <v>28892</v>
      </c>
      <c r="V14042" s="312">
        <v>7544.31</v>
      </c>
      <c r="X14042" s="267" t="s">
        <v>34247</v>
      </c>
      <c r="Y14042" s="268">
        <v>62412.49</v>
      </c>
      <c r="AA14042" s="229" t="s">
        <v>53892</v>
      </c>
      <c r="AB14042" s="230">
        <v>34762.51</v>
      </c>
      <c r="AD14042" s="209" t="s">
        <v>27902</v>
      </c>
      <c r="AE14042" s="210">
        <v>620811.43000000005</v>
      </c>
      <c r="AF14042" s="93"/>
      <c r="AG14042" s="93"/>
      <c r="AH14042" s="93"/>
    </row>
    <row r="14043" spans="21:34" x14ac:dyDescent="0.3">
      <c r="U14043" s="311" t="s">
        <v>28893</v>
      </c>
      <c r="V14043" s="312">
        <v>10129144.1</v>
      </c>
      <c r="X14043" s="267" t="s">
        <v>34248</v>
      </c>
      <c r="Y14043" s="268">
        <v>53857.45</v>
      </c>
      <c r="AA14043" s="229" t="s">
        <v>53893</v>
      </c>
      <c r="AB14043" s="230">
        <v>237944.22</v>
      </c>
      <c r="AD14043" s="209" t="s">
        <v>27903</v>
      </c>
      <c r="AE14043" s="210">
        <v>2655.63</v>
      </c>
      <c r="AF14043" s="93"/>
      <c r="AG14043" s="93"/>
      <c r="AH14043" s="93"/>
    </row>
    <row r="14044" spans="21:34" x14ac:dyDescent="0.3">
      <c r="U14044" s="311" t="s">
        <v>39569</v>
      </c>
      <c r="V14044" s="312">
        <v>906.98</v>
      </c>
      <c r="X14044" s="267" t="s">
        <v>58697</v>
      </c>
      <c r="Y14044" s="268">
        <v>2939.5</v>
      </c>
      <c r="AA14044" s="229" t="s">
        <v>50451</v>
      </c>
      <c r="AB14044" s="230">
        <v>93074.31</v>
      </c>
      <c r="AD14044" s="209" t="s">
        <v>27904</v>
      </c>
      <c r="AE14044" s="210">
        <v>152093.54999999999</v>
      </c>
      <c r="AF14044" s="93"/>
      <c r="AG14044" s="93"/>
      <c r="AH14044" s="93"/>
    </row>
    <row r="14045" spans="21:34" x14ac:dyDescent="0.3">
      <c r="U14045" s="311" t="s">
        <v>28895</v>
      </c>
      <c r="V14045" s="312">
        <v>327582.09999999998</v>
      </c>
      <c r="X14045" s="267" t="s">
        <v>62830</v>
      </c>
      <c r="Y14045" s="268">
        <v>5300000</v>
      </c>
      <c r="AA14045" s="229" t="s">
        <v>53894</v>
      </c>
      <c r="AB14045" s="230">
        <v>3552.64</v>
      </c>
      <c r="AD14045" s="209" t="s">
        <v>27905</v>
      </c>
      <c r="AE14045" s="210">
        <v>48576.47</v>
      </c>
      <c r="AF14045" s="93"/>
      <c r="AG14045" s="93"/>
      <c r="AH14045" s="93"/>
    </row>
    <row r="14046" spans="21:34" x14ac:dyDescent="0.3">
      <c r="U14046" s="311" t="s">
        <v>28896</v>
      </c>
      <c r="V14046" s="312">
        <v>4527515.4000000004</v>
      </c>
      <c r="X14046" s="267" t="s">
        <v>62831</v>
      </c>
      <c r="Y14046" s="268">
        <v>200000</v>
      </c>
      <c r="AA14046" s="229" t="s">
        <v>50452</v>
      </c>
      <c r="AB14046" s="230">
        <v>3667.07</v>
      </c>
      <c r="AD14046" s="209" t="s">
        <v>27906</v>
      </c>
      <c r="AE14046" s="210">
        <v>17597.52</v>
      </c>
      <c r="AF14046" s="93"/>
      <c r="AG14046" s="93"/>
      <c r="AH14046" s="93"/>
    </row>
    <row r="14047" spans="21:34" x14ac:dyDescent="0.3">
      <c r="U14047" s="311" t="s">
        <v>34259</v>
      </c>
      <c r="V14047" s="312">
        <v>515764.88</v>
      </c>
      <c r="X14047" s="267" t="s">
        <v>50475</v>
      </c>
      <c r="Y14047" s="268">
        <v>225033.74</v>
      </c>
      <c r="AA14047" s="229" t="s">
        <v>53895</v>
      </c>
      <c r="AB14047" s="230">
        <v>3203.55</v>
      </c>
      <c r="AD14047" s="209" t="s">
        <v>27907</v>
      </c>
      <c r="AE14047" s="210">
        <v>208.62</v>
      </c>
      <c r="AF14047" s="93"/>
      <c r="AG14047" s="93"/>
      <c r="AH14047" s="93"/>
    </row>
    <row r="14048" spans="21:34" x14ac:dyDescent="0.3">
      <c r="U14048" s="311" t="s">
        <v>28897</v>
      </c>
      <c r="V14048" s="312">
        <v>114575.89</v>
      </c>
      <c r="X14048" s="267" t="s">
        <v>35775</v>
      </c>
      <c r="Y14048" s="268">
        <v>3489655.85</v>
      </c>
      <c r="AA14048" s="229" t="s">
        <v>53896</v>
      </c>
      <c r="AB14048" s="230">
        <v>20279.28</v>
      </c>
      <c r="AD14048" s="209" t="s">
        <v>27908</v>
      </c>
      <c r="AE14048" s="210">
        <v>11915.09</v>
      </c>
      <c r="AF14048" s="93"/>
      <c r="AG14048" s="93"/>
      <c r="AH14048" s="93"/>
    </row>
    <row r="14049" spans="21:34" x14ac:dyDescent="0.3">
      <c r="U14049" s="311" t="s">
        <v>28898</v>
      </c>
      <c r="V14049" s="312">
        <v>97208.98</v>
      </c>
      <c r="X14049" s="267" t="s">
        <v>64976</v>
      </c>
      <c r="Y14049" s="268">
        <v>608.83000000000004</v>
      </c>
      <c r="AA14049" s="229" t="s">
        <v>50453</v>
      </c>
      <c r="AB14049" s="230">
        <v>96451.48</v>
      </c>
      <c r="AD14049" s="209" t="s">
        <v>27909</v>
      </c>
      <c r="AE14049" s="210">
        <v>135558.12</v>
      </c>
      <c r="AF14049" s="93"/>
      <c r="AG14049" s="93"/>
      <c r="AH14049" s="93"/>
    </row>
    <row r="14050" spans="21:34" x14ac:dyDescent="0.3">
      <c r="U14050" s="311" t="s">
        <v>69680</v>
      </c>
      <c r="V14050" s="312">
        <v>1522.5</v>
      </c>
      <c r="X14050" s="267" t="s">
        <v>28891</v>
      </c>
      <c r="Y14050" s="268">
        <v>873147.06</v>
      </c>
      <c r="AA14050" s="229" t="s">
        <v>53897</v>
      </c>
      <c r="AB14050" s="230">
        <v>50610</v>
      </c>
      <c r="AD14050" s="209" t="s">
        <v>27910</v>
      </c>
      <c r="AE14050" s="210">
        <v>26556.03</v>
      </c>
      <c r="AF14050" s="93"/>
      <c r="AG14050" s="93"/>
      <c r="AH14050" s="93"/>
    </row>
    <row r="14051" spans="21:34" x14ac:dyDescent="0.3">
      <c r="U14051" s="311" t="s">
        <v>28900</v>
      </c>
      <c r="V14051" s="312">
        <v>30536.34</v>
      </c>
      <c r="X14051" s="267" t="s">
        <v>45708</v>
      </c>
      <c r="Y14051" s="268">
        <v>1366236.19</v>
      </c>
      <c r="AA14051" s="229" t="s">
        <v>53898</v>
      </c>
      <c r="AB14051" s="230">
        <v>36000</v>
      </c>
      <c r="AD14051" s="209" t="s">
        <v>27911</v>
      </c>
      <c r="AE14051" s="210">
        <v>2386.29</v>
      </c>
      <c r="AF14051" s="93"/>
      <c r="AG14051" s="93"/>
      <c r="AH14051" s="93"/>
    </row>
    <row r="14052" spans="21:34" x14ac:dyDescent="0.3">
      <c r="U14052" s="311" t="s">
        <v>36790</v>
      </c>
      <c r="V14052" s="312">
        <v>3634250.02</v>
      </c>
      <c r="X14052" s="267" t="s">
        <v>48318</v>
      </c>
      <c r="Y14052" s="268">
        <v>874833.78</v>
      </c>
      <c r="AA14052" s="229" t="s">
        <v>53899</v>
      </c>
      <c r="AB14052" s="230">
        <v>687289.05</v>
      </c>
      <c r="AD14052" s="209" t="s">
        <v>27912</v>
      </c>
      <c r="AE14052" s="210">
        <v>13645.37</v>
      </c>
      <c r="AF14052" s="93"/>
      <c r="AG14052" s="93"/>
      <c r="AH14052" s="93"/>
    </row>
    <row r="14053" spans="21:34" x14ac:dyDescent="0.3">
      <c r="U14053" s="311" t="s">
        <v>34260</v>
      </c>
      <c r="V14053" s="312">
        <v>18764.490000000002</v>
      </c>
      <c r="X14053" s="267" t="s">
        <v>47318</v>
      </c>
      <c r="Y14053" s="268">
        <v>699749.29</v>
      </c>
      <c r="AA14053" s="229" t="s">
        <v>53900</v>
      </c>
      <c r="AB14053" s="230">
        <v>197090.36</v>
      </c>
      <c r="AD14053" s="209" t="s">
        <v>27913</v>
      </c>
      <c r="AE14053" s="210">
        <v>37903.26</v>
      </c>
      <c r="AF14053" s="93"/>
      <c r="AG14053" s="93"/>
      <c r="AH14053" s="93"/>
    </row>
    <row r="14054" spans="21:34" x14ac:dyDescent="0.3">
      <c r="U14054" s="311" t="s">
        <v>34261</v>
      </c>
      <c r="V14054" s="312">
        <v>174685.97</v>
      </c>
      <c r="X14054" s="267" t="s">
        <v>53953</v>
      </c>
      <c r="Y14054" s="268">
        <v>-0.17</v>
      </c>
      <c r="AA14054" s="229" t="s">
        <v>50454</v>
      </c>
      <c r="AB14054" s="230">
        <v>127058.53</v>
      </c>
      <c r="AD14054" s="209" t="s">
        <v>27914</v>
      </c>
      <c r="AE14054" s="210">
        <v>133271.89000000001</v>
      </c>
      <c r="AF14054" s="93"/>
      <c r="AG14054" s="93"/>
      <c r="AH14054" s="93"/>
    </row>
    <row r="14055" spans="21:34" x14ac:dyDescent="0.3">
      <c r="U14055" s="311" t="s">
        <v>58794</v>
      </c>
      <c r="V14055" s="312">
        <v>7365</v>
      </c>
      <c r="X14055" s="267" t="s">
        <v>64977</v>
      </c>
      <c r="Y14055" s="268">
        <v>7350</v>
      </c>
      <c r="AA14055" s="229" t="s">
        <v>50455</v>
      </c>
      <c r="AB14055" s="230">
        <v>346893.01</v>
      </c>
      <c r="AD14055" s="209" t="s">
        <v>27915</v>
      </c>
      <c r="AE14055" s="210">
        <v>119768.52</v>
      </c>
      <c r="AF14055" s="93"/>
      <c r="AG14055" s="93"/>
      <c r="AH14055" s="93"/>
    </row>
    <row r="14056" spans="21:34" x14ac:dyDescent="0.3">
      <c r="U14056" s="311" t="s">
        <v>69681</v>
      </c>
      <c r="V14056" s="312">
        <v>9505.07</v>
      </c>
      <c r="X14056" s="267" t="s">
        <v>63822</v>
      </c>
      <c r="Y14056" s="268">
        <v>550.45000000000005</v>
      </c>
      <c r="AA14056" s="229" t="s">
        <v>50456</v>
      </c>
      <c r="AB14056" s="230">
        <v>647.86</v>
      </c>
      <c r="AD14056" s="209" t="s">
        <v>27916</v>
      </c>
      <c r="AE14056" s="210">
        <v>27048.38</v>
      </c>
      <c r="AF14056" s="93"/>
      <c r="AG14056" s="93"/>
      <c r="AH14056" s="93"/>
    </row>
    <row r="14057" spans="21:34" x14ac:dyDescent="0.3">
      <c r="U14057" s="311" t="s">
        <v>35779</v>
      </c>
      <c r="V14057" s="312">
        <v>3640.59</v>
      </c>
      <c r="X14057" s="267" t="s">
        <v>63823</v>
      </c>
      <c r="Y14057" s="268">
        <v>1800.78</v>
      </c>
      <c r="AA14057" s="229" t="s">
        <v>53901</v>
      </c>
      <c r="AB14057" s="230">
        <v>71170.75</v>
      </c>
      <c r="AD14057" s="209" t="s">
        <v>27917</v>
      </c>
      <c r="AE14057" s="210">
        <v>15175</v>
      </c>
      <c r="AF14057" s="93"/>
      <c r="AG14057" s="93"/>
      <c r="AH14057" s="93"/>
    </row>
    <row r="14058" spans="21:34" x14ac:dyDescent="0.3">
      <c r="U14058" s="311" t="s">
        <v>14380</v>
      </c>
      <c r="V14058" s="312">
        <v>165829.62</v>
      </c>
      <c r="X14058" s="267" t="s">
        <v>63824</v>
      </c>
      <c r="Y14058" s="268">
        <v>38.22</v>
      </c>
      <c r="AA14058" s="229" t="s">
        <v>50457</v>
      </c>
      <c r="AB14058" s="230">
        <v>463426.46</v>
      </c>
      <c r="AD14058" s="209" t="s">
        <v>27918</v>
      </c>
      <c r="AE14058" s="210">
        <v>159313.20000000001</v>
      </c>
      <c r="AF14058" s="93"/>
      <c r="AG14058" s="93"/>
      <c r="AH14058" s="93"/>
    </row>
    <row r="14059" spans="21:34" x14ac:dyDescent="0.3">
      <c r="U14059" s="311" t="s">
        <v>34262</v>
      </c>
      <c r="V14059" s="312">
        <v>1680.69</v>
      </c>
      <c r="X14059" s="267" t="s">
        <v>63825</v>
      </c>
      <c r="Y14059" s="268">
        <v>6060</v>
      </c>
      <c r="AA14059" s="229" t="s">
        <v>50458</v>
      </c>
      <c r="AB14059" s="230">
        <v>721146.56</v>
      </c>
      <c r="AD14059" s="209" t="s">
        <v>27919</v>
      </c>
      <c r="AE14059" s="210">
        <v>13750</v>
      </c>
      <c r="AF14059" s="93"/>
      <c r="AG14059" s="93"/>
      <c r="AH14059" s="93"/>
    </row>
    <row r="14060" spans="21:34" x14ac:dyDescent="0.3">
      <c r="U14060" s="311" t="s">
        <v>28901</v>
      </c>
      <c r="V14060" s="312">
        <v>3345951.43</v>
      </c>
      <c r="X14060" s="267" t="s">
        <v>64978</v>
      </c>
      <c r="Y14060" s="268">
        <v>45252</v>
      </c>
      <c r="AA14060" s="229" t="s">
        <v>48303</v>
      </c>
      <c r="AB14060" s="230">
        <v>17952.75</v>
      </c>
      <c r="AD14060" s="209" t="s">
        <v>27920</v>
      </c>
      <c r="AE14060" s="210">
        <v>320</v>
      </c>
      <c r="AF14060" s="93"/>
      <c r="AG14060" s="93"/>
      <c r="AH14060" s="93"/>
    </row>
    <row r="14061" spans="21:34" x14ac:dyDescent="0.3">
      <c r="U14061" s="311" t="s">
        <v>59356</v>
      </c>
      <c r="V14061" s="312">
        <v>917300</v>
      </c>
      <c r="X14061" s="267" t="s">
        <v>63826</v>
      </c>
      <c r="Y14061" s="268">
        <v>1551.93</v>
      </c>
      <c r="AA14061" s="229" t="s">
        <v>48304</v>
      </c>
      <c r="AB14061" s="230">
        <v>1335.74</v>
      </c>
      <c r="AD14061" s="209" t="s">
        <v>27921</v>
      </c>
      <c r="AE14061" s="210">
        <v>22977.7</v>
      </c>
      <c r="AF14061" s="93"/>
      <c r="AG14061" s="93"/>
      <c r="AH14061" s="93"/>
    </row>
    <row r="14062" spans="21:34" x14ac:dyDescent="0.3">
      <c r="U14062" s="311" t="s">
        <v>14383</v>
      </c>
      <c r="V14062" s="312">
        <v>7397.51</v>
      </c>
      <c r="X14062" s="267" t="s">
        <v>56639</v>
      </c>
      <c r="Y14062" s="268">
        <v>237040.34</v>
      </c>
      <c r="AA14062" s="229" t="s">
        <v>48305</v>
      </c>
      <c r="AB14062" s="230">
        <v>4326.6099999999997</v>
      </c>
      <c r="AD14062" s="209" t="s">
        <v>27922</v>
      </c>
      <c r="AE14062" s="210">
        <v>1327.56</v>
      </c>
      <c r="AF14062" s="93"/>
      <c r="AG14062" s="93"/>
      <c r="AH14062" s="93"/>
    </row>
    <row r="14063" spans="21:34" x14ac:dyDescent="0.3">
      <c r="U14063" s="311" t="s">
        <v>62401</v>
      </c>
      <c r="V14063" s="312">
        <v>23818.7</v>
      </c>
      <c r="X14063" s="267" t="s">
        <v>56640</v>
      </c>
      <c r="Y14063" s="268">
        <v>44872.5</v>
      </c>
      <c r="AA14063" s="229" t="s">
        <v>48306</v>
      </c>
      <c r="AB14063" s="230">
        <v>2591.44</v>
      </c>
      <c r="AD14063" s="209" t="s">
        <v>27923</v>
      </c>
      <c r="AE14063" s="210">
        <v>142672.64000000001</v>
      </c>
      <c r="AF14063" s="93"/>
      <c r="AG14063" s="93"/>
      <c r="AH14063" s="93"/>
    </row>
    <row r="14064" spans="21:34" x14ac:dyDescent="0.3">
      <c r="U14064" s="311" t="s">
        <v>28902</v>
      </c>
      <c r="V14064" s="312">
        <v>16240</v>
      </c>
      <c r="X14064" s="267" t="s">
        <v>56641</v>
      </c>
      <c r="Y14064" s="268">
        <v>21567.24</v>
      </c>
      <c r="AA14064" s="229" t="s">
        <v>45666</v>
      </c>
      <c r="AB14064" s="230">
        <v>2781000</v>
      </c>
      <c r="AD14064" s="209" t="s">
        <v>27924</v>
      </c>
      <c r="AE14064" s="210">
        <v>183872.07</v>
      </c>
      <c r="AF14064" s="93"/>
      <c r="AG14064" s="93"/>
      <c r="AH14064" s="93"/>
    </row>
    <row r="14065" spans="21:34" x14ac:dyDescent="0.3">
      <c r="U14065" s="311" t="s">
        <v>28903</v>
      </c>
      <c r="V14065" s="312">
        <v>834617</v>
      </c>
      <c r="X14065" s="267" t="s">
        <v>56642</v>
      </c>
      <c r="Y14065" s="268">
        <v>69115.990000000005</v>
      </c>
      <c r="AA14065" s="229" t="s">
        <v>45667</v>
      </c>
      <c r="AB14065" s="230">
        <v>210757.5</v>
      </c>
      <c r="AD14065" s="209" t="s">
        <v>27925</v>
      </c>
      <c r="AE14065" s="210">
        <v>104302.24</v>
      </c>
      <c r="AF14065" s="93"/>
      <c r="AG14065" s="93"/>
      <c r="AH14065" s="93"/>
    </row>
    <row r="14066" spans="21:34" x14ac:dyDescent="0.3">
      <c r="U14066" s="311" t="s">
        <v>34263</v>
      </c>
      <c r="V14066" s="312">
        <v>70151</v>
      </c>
      <c r="X14066" s="267" t="s">
        <v>56643</v>
      </c>
      <c r="Y14066" s="268">
        <v>1465.95</v>
      </c>
      <c r="AA14066" s="229" t="s">
        <v>53902</v>
      </c>
      <c r="AB14066" s="230">
        <v>11357.16</v>
      </c>
      <c r="AD14066" s="209" t="s">
        <v>27926</v>
      </c>
      <c r="AE14066" s="210">
        <v>30455.67</v>
      </c>
      <c r="AF14066" s="93"/>
      <c r="AG14066" s="93"/>
      <c r="AH14066" s="93"/>
    </row>
    <row r="14067" spans="21:34" x14ac:dyDescent="0.3">
      <c r="U14067" s="311" t="s">
        <v>14385</v>
      </c>
      <c r="V14067" s="312">
        <v>119403.66</v>
      </c>
      <c r="X14067" s="267" t="s">
        <v>53954</v>
      </c>
      <c r="Y14067" s="268">
        <v>67218.149999999994</v>
      </c>
      <c r="AA14067" s="229" t="s">
        <v>53903</v>
      </c>
      <c r="AB14067" s="230">
        <v>868.84</v>
      </c>
      <c r="AD14067" s="209" t="s">
        <v>27927</v>
      </c>
      <c r="AE14067" s="210">
        <v>25295.5</v>
      </c>
      <c r="AF14067" s="93"/>
      <c r="AG14067" s="93"/>
      <c r="AH14067" s="93"/>
    </row>
    <row r="14068" spans="21:34" x14ac:dyDescent="0.3">
      <c r="U14068" s="311" t="s">
        <v>14386</v>
      </c>
      <c r="V14068" s="312">
        <v>1875273.17</v>
      </c>
      <c r="X14068" s="267" t="s">
        <v>56644</v>
      </c>
      <c r="Y14068" s="268">
        <v>25709.3</v>
      </c>
      <c r="AA14068" s="229" t="s">
        <v>45668</v>
      </c>
      <c r="AB14068" s="230">
        <v>315437.5</v>
      </c>
      <c r="AD14068" s="209" t="s">
        <v>27928</v>
      </c>
      <c r="AE14068" s="210">
        <v>5503.79</v>
      </c>
      <c r="AF14068" s="93"/>
      <c r="AG14068" s="93"/>
      <c r="AH14068" s="93"/>
    </row>
    <row r="14069" spans="21:34" x14ac:dyDescent="0.3">
      <c r="U14069" s="311" t="s">
        <v>14387</v>
      </c>
      <c r="V14069" s="312">
        <v>5920164</v>
      </c>
      <c r="X14069" s="267" t="s">
        <v>55475</v>
      </c>
      <c r="Y14069" s="268">
        <v>13037.68</v>
      </c>
      <c r="AA14069" s="229" t="s">
        <v>45669</v>
      </c>
      <c r="AB14069" s="230">
        <v>24108.97</v>
      </c>
      <c r="AD14069" s="209" t="s">
        <v>27929</v>
      </c>
      <c r="AE14069" s="210">
        <v>0.01</v>
      </c>
      <c r="AF14069" s="93"/>
      <c r="AG14069" s="93"/>
      <c r="AH14069" s="93"/>
    </row>
    <row r="14070" spans="21:34" x14ac:dyDescent="0.3">
      <c r="U14070" s="311" t="s">
        <v>14388</v>
      </c>
      <c r="V14070" s="312">
        <v>2036084.59</v>
      </c>
      <c r="X14070" s="267" t="s">
        <v>55476</v>
      </c>
      <c r="Y14070" s="268">
        <v>112563.17</v>
      </c>
      <c r="AA14070" s="229" t="s">
        <v>39546</v>
      </c>
      <c r="AB14070" s="230">
        <v>7363.01</v>
      </c>
      <c r="AD14070" s="209" t="s">
        <v>27930</v>
      </c>
      <c r="AE14070" s="210">
        <v>31943.439999999999</v>
      </c>
      <c r="AF14070" s="93"/>
      <c r="AG14070" s="93"/>
      <c r="AH14070" s="93"/>
    </row>
    <row r="14071" spans="21:34" x14ac:dyDescent="0.3">
      <c r="U14071" s="311" t="s">
        <v>28906</v>
      </c>
      <c r="V14071" s="312">
        <v>127261.55</v>
      </c>
      <c r="X14071" s="267" t="s">
        <v>56645</v>
      </c>
      <c r="Y14071" s="268">
        <v>556.29</v>
      </c>
      <c r="AA14071" s="229" t="s">
        <v>36769</v>
      </c>
      <c r="AB14071" s="230">
        <v>484.99</v>
      </c>
      <c r="AD14071" s="209" t="s">
        <v>27931</v>
      </c>
      <c r="AE14071" s="210">
        <v>31950.880000000001</v>
      </c>
      <c r="AF14071" s="93"/>
      <c r="AG14071" s="93"/>
      <c r="AH14071" s="93"/>
    </row>
    <row r="14072" spans="21:34" x14ac:dyDescent="0.3">
      <c r="U14072" s="311" t="s">
        <v>28907</v>
      </c>
      <c r="V14072" s="312">
        <v>88741.91</v>
      </c>
      <c r="X14072" s="267" t="s">
        <v>64979</v>
      </c>
      <c r="Y14072" s="268">
        <v>254.2</v>
      </c>
      <c r="AA14072" s="229" t="s">
        <v>53904</v>
      </c>
      <c r="AB14072" s="230">
        <v>7192.1</v>
      </c>
      <c r="AD14072" s="209" t="s">
        <v>27932</v>
      </c>
      <c r="AE14072" s="210">
        <v>634171.05000000005</v>
      </c>
      <c r="AF14072" s="93"/>
      <c r="AG14072" s="93"/>
      <c r="AH14072" s="93"/>
    </row>
    <row r="14073" spans="21:34" x14ac:dyDescent="0.3">
      <c r="U14073" s="311" t="s">
        <v>14389</v>
      </c>
      <c r="V14073" s="312">
        <v>2617251.91</v>
      </c>
      <c r="X14073" s="267" t="s">
        <v>34249</v>
      </c>
      <c r="Y14073" s="268">
        <v>10000</v>
      </c>
      <c r="AA14073" s="229" t="s">
        <v>53905</v>
      </c>
      <c r="AB14073" s="230">
        <v>550.20000000000005</v>
      </c>
      <c r="AD14073" s="209" t="s">
        <v>27933</v>
      </c>
      <c r="AE14073" s="210">
        <v>344421.01</v>
      </c>
      <c r="AF14073" s="93"/>
      <c r="AG14073" s="93"/>
      <c r="AH14073" s="93"/>
    </row>
    <row r="14074" spans="21:34" x14ac:dyDescent="0.3">
      <c r="U14074" s="311" t="s">
        <v>28908</v>
      </c>
      <c r="V14074" s="312">
        <v>67288.19</v>
      </c>
      <c r="X14074" s="267" t="s">
        <v>40659</v>
      </c>
      <c r="Y14074" s="268">
        <v>162545.16</v>
      </c>
      <c r="AA14074" s="229" t="s">
        <v>39547</v>
      </c>
      <c r="AB14074" s="230">
        <v>32569.93</v>
      </c>
      <c r="AD14074" s="209" t="s">
        <v>27934</v>
      </c>
      <c r="AE14074" s="210">
        <v>21587.32</v>
      </c>
      <c r="AF14074" s="93"/>
      <c r="AG14074" s="93"/>
      <c r="AH14074" s="93"/>
    </row>
    <row r="14075" spans="21:34" x14ac:dyDescent="0.3">
      <c r="U14075" s="311" t="s">
        <v>35781</v>
      </c>
      <c r="V14075" s="312">
        <v>944155.73</v>
      </c>
      <c r="X14075" s="267" t="s">
        <v>34250</v>
      </c>
      <c r="Y14075" s="268">
        <v>13898839.34</v>
      </c>
      <c r="AA14075" s="229" t="s">
        <v>28566</v>
      </c>
      <c r="AB14075" s="230">
        <v>13490</v>
      </c>
      <c r="AD14075" s="209" t="s">
        <v>27935</v>
      </c>
      <c r="AE14075" s="210">
        <v>32456</v>
      </c>
      <c r="AF14075" s="93"/>
      <c r="AG14075" s="93"/>
      <c r="AH14075" s="93"/>
    </row>
    <row r="14076" spans="21:34" x14ac:dyDescent="0.3">
      <c r="U14076" s="311" t="s">
        <v>58113</v>
      </c>
      <c r="V14076" s="312">
        <v>207656.82</v>
      </c>
      <c r="X14076" s="267" t="s">
        <v>58698</v>
      </c>
      <c r="Y14076" s="268">
        <v>455</v>
      </c>
      <c r="AA14076" s="229" t="s">
        <v>28567</v>
      </c>
      <c r="AB14076" s="230">
        <v>1031.99</v>
      </c>
      <c r="AD14076" s="209" t="s">
        <v>27936</v>
      </c>
      <c r="AE14076" s="210">
        <v>1625.38</v>
      </c>
      <c r="AF14076" s="93"/>
      <c r="AG14076" s="93"/>
      <c r="AH14076" s="93"/>
    </row>
    <row r="14077" spans="21:34" x14ac:dyDescent="0.3">
      <c r="U14077" s="311" t="s">
        <v>14391</v>
      </c>
      <c r="V14077" s="312">
        <v>4355.88</v>
      </c>
      <c r="X14077" s="267" t="s">
        <v>35776</v>
      </c>
      <c r="Y14077" s="268">
        <v>577826.80000000005</v>
      </c>
      <c r="AA14077" s="229" t="s">
        <v>53906</v>
      </c>
      <c r="AB14077" s="230">
        <v>1011.38</v>
      </c>
      <c r="AD14077" s="209" t="s">
        <v>27937</v>
      </c>
      <c r="AE14077" s="210">
        <v>5097.2700000000004</v>
      </c>
      <c r="AF14077" s="93"/>
      <c r="AG14077" s="93"/>
      <c r="AH14077" s="93"/>
    </row>
    <row r="14078" spans="21:34" x14ac:dyDescent="0.3">
      <c r="U14078" s="311" t="s">
        <v>56870</v>
      </c>
      <c r="V14078" s="312">
        <v>44666.12</v>
      </c>
      <c r="X14078" s="267" t="s">
        <v>55477</v>
      </c>
      <c r="Y14078" s="268">
        <v>127556.3</v>
      </c>
      <c r="AA14078" s="229" t="s">
        <v>28568</v>
      </c>
      <c r="AB14078" s="230">
        <v>1499</v>
      </c>
      <c r="AD14078" s="209" t="s">
        <v>27938</v>
      </c>
      <c r="AE14078" s="210">
        <v>141042.64000000001</v>
      </c>
      <c r="AF14078" s="93"/>
      <c r="AG14078" s="93"/>
      <c r="AH14078" s="93"/>
    </row>
    <row r="14079" spans="21:34" x14ac:dyDescent="0.3">
      <c r="U14079" s="311" t="s">
        <v>46187</v>
      </c>
      <c r="V14079" s="312">
        <v>100960.19</v>
      </c>
      <c r="X14079" s="267" t="s">
        <v>40660</v>
      </c>
      <c r="Y14079" s="268">
        <v>26820.12</v>
      </c>
      <c r="AA14079" s="229" t="s">
        <v>47310</v>
      </c>
      <c r="AB14079" s="230">
        <v>32372.06</v>
      </c>
      <c r="AD14079" s="209" t="s">
        <v>27939</v>
      </c>
      <c r="AE14079" s="210">
        <v>69072.03</v>
      </c>
      <c r="AF14079" s="93"/>
      <c r="AG14079" s="93"/>
      <c r="AH14079" s="93"/>
    </row>
    <row r="14080" spans="21:34" x14ac:dyDescent="0.3">
      <c r="U14080" s="311" t="s">
        <v>60957</v>
      </c>
      <c r="V14080" s="312">
        <v>10575</v>
      </c>
      <c r="X14080" s="267" t="s">
        <v>34251</v>
      </c>
      <c r="Y14080" s="268">
        <v>198984.14</v>
      </c>
      <c r="AA14080" s="229" t="s">
        <v>47311</v>
      </c>
      <c r="AB14080" s="230">
        <v>2458.02</v>
      </c>
      <c r="AD14080" s="209" t="s">
        <v>27940</v>
      </c>
      <c r="AE14080" s="210">
        <v>217857.96</v>
      </c>
      <c r="AF14080" s="93"/>
      <c r="AG14080" s="93"/>
      <c r="AH14080" s="93"/>
    </row>
    <row r="14081" spans="21:34" x14ac:dyDescent="0.3">
      <c r="U14081" s="311" t="s">
        <v>58385</v>
      </c>
      <c r="V14081" s="312">
        <v>6275.25</v>
      </c>
      <c r="X14081" s="267" t="s">
        <v>45710</v>
      </c>
      <c r="Y14081" s="268">
        <v>24521343.649999999</v>
      </c>
      <c r="AA14081" s="229" t="s">
        <v>49194</v>
      </c>
      <c r="AB14081" s="230">
        <v>578.61</v>
      </c>
      <c r="AD14081" s="209" t="s">
        <v>27941</v>
      </c>
      <c r="AE14081" s="210">
        <v>1500</v>
      </c>
      <c r="AF14081" s="93"/>
      <c r="AG14081" s="93"/>
      <c r="AH14081" s="93"/>
    </row>
    <row r="14082" spans="21:34" x14ac:dyDescent="0.3">
      <c r="U14082" s="311" t="s">
        <v>28910</v>
      </c>
      <c r="V14082" s="312">
        <v>1018504.84</v>
      </c>
      <c r="X14082" s="267" t="s">
        <v>34252</v>
      </c>
      <c r="Y14082" s="268">
        <v>2800298.72</v>
      </c>
      <c r="AA14082" s="229" t="s">
        <v>48307</v>
      </c>
      <c r="AB14082" s="230">
        <v>3188.18</v>
      </c>
      <c r="AD14082" s="209" t="s">
        <v>27942</v>
      </c>
      <c r="AE14082" s="210">
        <v>8950</v>
      </c>
      <c r="AF14082" s="93"/>
      <c r="AG14082" s="93"/>
      <c r="AH14082" s="93"/>
    </row>
    <row r="14083" spans="21:34" x14ac:dyDescent="0.3">
      <c r="U14083" s="311" t="s">
        <v>14392</v>
      </c>
      <c r="V14083" s="312">
        <v>2193807.16</v>
      </c>
      <c r="X14083" s="267" t="s">
        <v>59902</v>
      </c>
      <c r="Y14083" s="268">
        <v>2586.88</v>
      </c>
      <c r="AA14083" s="229" t="s">
        <v>36770</v>
      </c>
      <c r="AB14083" s="230">
        <v>69060.84</v>
      </c>
      <c r="AD14083" s="209" t="s">
        <v>27943</v>
      </c>
      <c r="AE14083" s="210">
        <v>23677</v>
      </c>
      <c r="AF14083" s="93"/>
      <c r="AG14083" s="93"/>
      <c r="AH14083" s="93"/>
    </row>
    <row r="14084" spans="21:34" x14ac:dyDescent="0.3">
      <c r="U14084" s="311" t="s">
        <v>50774</v>
      </c>
      <c r="V14084" s="312">
        <v>7427.35</v>
      </c>
      <c r="X14084" s="267" t="s">
        <v>62274</v>
      </c>
      <c r="Y14084" s="268">
        <v>11996.07</v>
      </c>
      <c r="AA14084" s="229" t="s">
        <v>39548</v>
      </c>
      <c r="AB14084" s="230">
        <v>55728.75</v>
      </c>
      <c r="AD14084" s="209" t="s">
        <v>27944</v>
      </c>
      <c r="AE14084" s="210">
        <v>8673</v>
      </c>
      <c r="AF14084" s="93"/>
      <c r="AG14084" s="93"/>
      <c r="AH14084" s="93"/>
    </row>
    <row r="14085" spans="21:34" x14ac:dyDescent="0.3">
      <c r="U14085" s="311" t="s">
        <v>28911</v>
      </c>
      <c r="V14085" s="312">
        <v>3144.11</v>
      </c>
      <c r="X14085" s="267" t="s">
        <v>34253</v>
      </c>
      <c r="Y14085" s="268">
        <v>3072429.34</v>
      </c>
      <c r="AA14085" s="229" t="s">
        <v>48308</v>
      </c>
      <c r="AB14085" s="230">
        <v>24953</v>
      </c>
      <c r="AD14085" s="209" t="s">
        <v>27945</v>
      </c>
      <c r="AE14085" s="210">
        <v>2303</v>
      </c>
      <c r="AF14085" s="93"/>
      <c r="AG14085" s="93"/>
      <c r="AH14085" s="93"/>
    </row>
    <row r="14086" spans="21:34" x14ac:dyDescent="0.3">
      <c r="U14086" s="311" t="s">
        <v>48556</v>
      </c>
      <c r="V14086" s="312">
        <v>564830.19999999995</v>
      </c>
      <c r="X14086" s="267" t="s">
        <v>34254</v>
      </c>
      <c r="Y14086" s="268">
        <v>4068540.07</v>
      </c>
      <c r="AA14086" s="229" t="s">
        <v>40652</v>
      </c>
      <c r="AB14086" s="230">
        <v>12687</v>
      </c>
      <c r="AD14086" s="209" t="s">
        <v>27946</v>
      </c>
      <c r="AE14086" s="210">
        <v>63562.45</v>
      </c>
      <c r="AF14086" s="93"/>
      <c r="AG14086" s="93"/>
      <c r="AH14086" s="93"/>
    </row>
    <row r="14087" spans="21:34" x14ac:dyDescent="0.3">
      <c r="U14087" s="311" t="s">
        <v>14394</v>
      </c>
      <c r="V14087" s="312">
        <v>5252.19</v>
      </c>
      <c r="X14087" s="267" t="s">
        <v>34255</v>
      </c>
      <c r="Y14087" s="268">
        <v>1669034.37</v>
      </c>
      <c r="AA14087" s="229" t="s">
        <v>53907</v>
      </c>
      <c r="AB14087" s="230">
        <v>4180</v>
      </c>
      <c r="AD14087" s="209" t="s">
        <v>27947</v>
      </c>
      <c r="AE14087" s="210">
        <v>604.04999999999995</v>
      </c>
      <c r="AF14087" s="93"/>
      <c r="AG14087" s="93"/>
      <c r="AH14087" s="93"/>
    </row>
    <row r="14088" spans="21:34" x14ac:dyDescent="0.3">
      <c r="U14088" s="311" t="s">
        <v>66838</v>
      </c>
      <c r="V14088" s="312">
        <v>81663.990000000005</v>
      </c>
      <c r="X14088" s="267" t="s">
        <v>34256</v>
      </c>
      <c r="Y14088" s="268">
        <v>92601.18</v>
      </c>
      <c r="AA14088" s="229" t="s">
        <v>53908</v>
      </c>
      <c r="AB14088" s="230">
        <v>319.77</v>
      </c>
      <c r="AD14088" s="209" t="s">
        <v>14256</v>
      </c>
      <c r="AE14088" s="210">
        <v>1899.91</v>
      </c>
      <c r="AF14088" s="93"/>
      <c r="AG14088" s="93"/>
      <c r="AH14088" s="93"/>
    </row>
    <row r="14089" spans="21:34" x14ac:dyDescent="0.3">
      <c r="U14089" s="311" t="s">
        <v>49426</v>
      </c>
      <c r="V14089" s="312">
        <v>98289.29</v>
      </c>
      <c r="X14089" s="267" t="s">
        <v>34257</v>
      </c>
      <c r="Y14089" s="268">
        <v>71158.03</v>
      </c>
      <c r="AA14089" s="229" t="s">
        <v>53909</v>
      </c>
      <c r="AB14089" s="230">
        <v>145.19999999999999</v>
      </c>
      <c r="AD14089" s="209" t="s">
        <v>27948</v>
      </c>
      <c r="AE14089" s="210">
        <v>9585.42</v>
      </c>
      <c r="AF14089" s="93"/>
      <c r="AG14089" s="93"/>
      <c r="AH14089" s="93"/>
    </row>
    <row r="14090" spans="21:34" x14ac:dyDescent="0.3">
      <c r="U14090" s="311" t="s">
        <v>28912</v>
      </c>
      <c r="V14090" s="312">
        <v>8382.11</v>
      </c>
      <c r="X14090" s="267" t="s">
        <v>58699</v>
      </c>
      <c r="Y14090" s="268">
        <v>2479.4299999999998</v>
      </c>
      <c r="AA14090" s="229" t="s">
        <v>48309</v>
      </c>
      <c r="AB14090" s="230">
        <v>15400</v>
      </c>
      <c r="AD14090" s="209" t="s">
        <v>27949</v>
      </c>
      <c r="AE14090" s="210">
        <v>5069</v>
      </c>
      <c r="AF14090" s="93"/>
      <c r="AG14090" s="93"/>
      <c r="AH14090" s="93"/>
    </row>
    <row r="14091" spans="21:34" x14ac:dyDescent="0.3">
      <c r="U14091" s="311" t="s">
        <v>28913</v>
      </c>
      <c r="V14091" s="312">
        <v>421415</v>
      </c>
      <c r="X14091" s="267" t="s">
        <v>56646</v>
      </c>
      <c r="Y14091" s="268">
        <v>1311019.3799999999</v>
      </c>
      <c r="AA14091" s="229" t="s">
        <v>48310</v>
      </c>
      <c r="AB14091" s="230">
        <v>1456</v>
      </c>
      <c r="AD14091" s="209" t="s">
        <v>14257</v>
      </c>
      <c r="AE14091" s="210">
        <v>1240.9100000000001</v>
      </c>
      <c r="AF14091" s="93"/>
      <c r="AG14091" s="93"/>
      <c r="AH14091" s="93"/>
    </row>
    <row r="14092" spans="21:34" x14ac:dyDescent="0.3">
      <c r="U14092" s="311" t="s">
        <v>47615</v>
      </c>
      <c r="V14092" s="312">
        <v>36976.5</v>
      </c>
      <c r="X14092" s="267" t="s">
        <v>35777</v>
      </c>
      <c r="Y14092" s="268">
        <v>1366971.35</v>
      </c>
      <c r="AA14092" s="229" t="s">
        <v>48311</v>
      </c>
      <c r="AB14092" s="230">
        <v>74510.929999999993</v>
      </c>
      <c r="AD14092" s="209" t="s">
        <v>14258</v>
      </c>
      <c r="AE14092" s="210">
        <v>3308.03</v>
      </c>
      <c r="AF14092" s="93"/>
      <c r="AG14092" s="93"/>
      <c r="AH14092" s="93"/>
    </row>
    <row r="14093" spans="21:34" x14ac:dyDescent="0.3">
      <c r="U14093" s="311" t="s">
        <v>40904</v>
      </c>
      <c r="V14093" s="312">
        <v>15182.7</v>
      </c>
      <c r="X14093" s="267" t="s">
        <v>55478</v>
      </c>
      <c r="Y14093" s="268">
        <v>778225.64</v>
      </c>
      <c r="AA14093" s="229" t="s">
        <v>45670</v>
      </c>
      <c r="AB14093" s="230">
        <v>378.75</v>
      </c>
      <c r="AD14093" s="209" t="s">
        <v>27950</v>
      </c>
      <c r="AE14093" s="210">
        <v>4157.1000000000004</v>
      </c>
      <c r="AF14093" s="93"/>
      <c r="AG14093" s="93"/>
      <c r="AH14093" s="93"/>
    </row>
    <row r="14094" spans="21:34" x14ac:dyDescent="0.3">
      <c r="U14094" s="311" t="s">
        <v>28931</v>
      </c>
      <c r="V14094" s="312">
        <v>3581.55</v>
      </c>
      <c r="X14094" s="267" t="s">
        <v>62491</v>
      </c>
      <c r="Y14094" s="268">
        <v>14993.65</v>
      </c>
      <c r="AA14094" s="229" t="s">
        <v>45671</v>
      </c>
      <c r="AB14094" s="230">
        <v>123014.49</v>
      </c>
      <c r="AD14094" s="209" t="s">
        <v>27951</v>
      </c>
      <c r="AE14094" s="210">
        <v>4546.72</v>
      </c>
      <c r="AF14094" s="93"/>
      <c r="AG14094" s="93"/>
      <c r="AH14094" s="93"/>
    </row>
    <row r="14095" spans="21:34" x14ac:dyDescent="0.3">
      <c r="U14095" s="311" t="s">
        <v>28932</v>
      </c>
      <c r="V14095" s="312">
        <v>2587</v>
      </c>
      <c r="X14095" s="267" t="s">
        <v>56647</v>
      </c>
      <c r="Y14095" s="268">
        <v>200789.07</v>
      </c>
      <c r="AA14095" s="229" t="s">
        <v>45672</v>
      </c>
      <c r="AB14095" s="230">
        <v>9409.51</v>
      </c>
      <c r="AD14095" s="209" t="s">
        <v>27952</v>
      </c>
      <c r="AE14095" s="210">
        <v>85.65</v>
      </c>
      <c r="AF14095" s="93"/>
      <c r="AG14095" s="93"/>
      <c r="AH14095" s="93"/>
    </row>
    <row r="14096" spans="21:34" x14ac:dyDescent="0.3">
      <c r="U14096" s="311" t="s">
        <v>59357</v>
      </c>
      <c r="V14096" s="312">
        <v>4200</v>
      </c>
      <c r="X14096" s="267" t="s">
        <v>61230</v>
      </c>
      <c r="Y14096" s="268">
        <v>125293.8</v>
      </c>
      <c r="AA14096" s="229" t="s">
        <v>42984</v>
      </c>
      <c r="AB14096" s="230">
        <v>110342</v>
      </c>
      <c r="AD14096" s="209" t="s">
        <v>27953</v>
      </c>
      <c r="AE14096" s="210">
        <v>14.13</v>
      </c>
      <c r="AF14096" s="93"/>
      <c r="AG14096" s="93"/>
      <c r="AH14096" s="93"/>
    </row>
    <row r="14097" spans="21:34" x14ac:dyDescent="0.3">
      <c r="U14097" s="311" t="s">
        <v>29007</v>
      </c>
      <c r="V14097" s="312">
        <v>7500</v>
      </c>
      <c r="X14097" s="267" t="s">
        <v>64980</v>
      </c>
      <c r="Y14097" s="268">
        <v>39610.58</v>
      </c>
      <c r="AA14097" s="229" t="s">
        <v>28596</v>
      </c>
      <c r="AB14097" s="230">
        <v>383.32</v>
      </c>
      <c r="AD14097" s="209" t="s">
        <v>27954</v>
      </c>
      <c r="AE14097" s="210">
        <v>1931.28</v>
      </c>
      <c r="AF14097" s="93"/>
      <c r="AG14097" s="93"/>
      <c r="AH14097" s="93"/>
    </row>
    <row r="14098" spans="21:34" x14ac:dyDescent="0.3">
      <c r="U14098" s="311" t="s">
        <v>29010</v>
      </c>
      <c r="V14098" s="312">
        <v>16800</v>
      </c>
      <c r="X14098" s="267" t="s">
        <v>61231</v>
      </c>
      <c r="Y14098" s="268">
        <v>13160</v>
      </c>
      <c r="AA14098" s="229" t="s">
        <v>28601</v>
      </c>
      <c r="AB14098" s="230">
        <v>433.49</v>
      </c>
      <c r="AD14098" s="209" t="s">
        <v>27955</v>
      </c>
      <c r="AE14098" s="210">
        <v>1735</v>
      </c>
      <c r="AF14098" s="93"/>
      <c r="AG14098" s="93"/>
      <c r="AH14098" s="93"/>
    </row>
    <row r="14099" spans="21:34" x14ac:dyDescent="0.3">
      <c r="U14099" s="311" t="s">
        <v>47616</v>
      </c>
      <c r="V14099" s="312">
        <v>10168.08</v>
      </c>
      <c r="X14099" s="267" t="s">
        <v>50476</v>
      </c>
      <c r="Y14099" s="268">
        <v>37173.300000000003</v>
      </c>
      <c r="AA14099" s="229" t="s">
        <v>39551</v>
      </c>
      <c r="AB14099" s="230">
        <v>10674.73</v>
      </c>
      <c r="AD14099" s="209" t="s">
        <v>27956</v>
      </c>
      <c r="AE14099" s="210">
        <v>15595.45</v>
      </c>
      <c r="AF14099" s="93"/>
      <c r="AG14099" s="93"/>
      <c r="AH14099" s="93"/>
    </row>
    <row r="14100" spans="21:34" x14ac:dyDescent="0.3">
      <c r="U14100" s="311" t="s">
        <v>29033</v>
      </c>
      <c r="V14100" s="312">
        <v>857.37</v>
      </c>
      <c r="X14100" s="267" t="s">
        <v>60774</v>
      </c>
      <c r="Y14100" s="268">
        <v>944.95</v>
      </c>
      <c r="AA14100" s="229" t="s">
        <v>39552</v>
      </c>
      <c r="AB14100" s="230">
        <v>884.27</v>
      </c>
      <c r="AD14100" s="209" t="s">
        <v>27957</v>
      </c>
      <c r="AE14100" s="210">
        <v>755.03</v>
      </c>
      <c r="AF14100" s="93"/>
      <c r="AG14100" s="93"/>
      <c r="AH14100" s="93"/>
    </row>
    <row r="14101" spans="21:34" x14ac:dyDescent="0.3">
      <c r="U14101" s="311" t="s">
        <v>29037</v>
      </c>
      <c r="V14101" s="312">
        <v>565</v>
      </c>
      <c r="X14101" s="267" t="s">
        <v>63422</v>
      </c>
      <c r="Y14101" s="268">
        <v>149288.37</v>
      </c>
      <c r="AA14101" s="229" t="s">
        <v>35752</v>
      </c>
      <c r="AB14101" s="230">
        <v>54999.839999999997</v>
      </c>
      <c r="AD14101" s="209" t="s">
        <v>27958</v>
      </c>
      <c r="AE14101" s="210">
        <v>4935.76</v>
      </c>
      <c r="AF14101" s="93"/>
      <c r="AG14101" s="93"/>
      <c r="AH14101" s="93"/>
    </row>
    <row r="14102" spans="21:34" x14ac:dyDescent="0.3">
      <c r="U14102" s="311" t="s">
        <v>29104</v>
      </c>
      <c r="V14102" s="312">
        <v>600</v>
      </c>
      <c r="X14102" s="267" t="s">
        <v>63423</v>
      </c>
      <c r="Y14102" s="268">
        <v>1957174.86</v>
      </c>
      <c r="AA14102" s="229" t="s">
        <v>36771</v>
      </c>
      <c r="AB14102" s="230">
        <v>5375</v>
      </c>
      <c r="AD14102" s="209" t="s">
        <v>27959</v>
      </c>
      <c r="AE14102" s="210">
        <v>11232</v>
      </c>
      <c r="AF14102" s="93"/>
      <c r="AG14102" s="93"/>
      <c r="AH14102" s="93"/>
    </row>
    <row r="14103" spans="21:34" x14ac:dyDescent="0.3">
      <c r="U14103" s="311" t="s">
        <v>50778</v>
      </c>
      <c r="V14103" s="312">
        <v>7714</v>
      </c>
      <c r="X14103" s="267" t="s">
        <v>63424</v>
      </c>
      <c r="Y14103" s="268">
        <v>61200</v>
      </c>
      <c r="AA14103" s="229" t="s">
        <v>50459</v>
      </c>
      <c r="AB14103" s="230">
        <v>5388.86</v>
      </c>
      <c r="AD14103" s="209" t="s">
        <v>27960</v>
      </c>
      <c r="AE14103" s="210">
        <v>5126.68</v>
      </c>
      <c r="AF14103" s="93"/>
      <c r="AG14103" s="93"/>
      <c r="AH14103" s="93"/>
    </row>
    <row r="14104" spans="21:34" x14ac:dyDescent="0.3">
      <c r="U14104" s="311" t="s">
        <v>46193</v>
      </c>
      <c r="V14104" s="312">
        <v>20413.41</v>
      </c>
      <c r="X14104" s="267" t="s">
        <v>63425</v>
      </c>
      <c r="Y14104" s="268">
        <v>899297.9</v>
      </c>
      <c r="AA14104" s="229" t="s">
        <v>35753</v>
      </c>
      <c r="AB14104" s="230">
        <v>3300</v>
      </c>
      <c r="AD14104" s="209" t="s">
        <v>27961</v>
      </c>
      <c r="AE14104" s="210">
        <v>1215.28</v>
      </c>
      <c r="AF14104" s="93"/>
      <c r="AG14104" s="93"/>
      <c r="AH14104" s="93"/>
    </row>
    <row r="14105" spans="21:34" x14ac:dyDescent="0.3">
      <c r="U14105" s="311" t="s">
        <v>43383</v>
      </c>
      <c r="V14105" s="312">
        <v>125082.9</v>
      </c>
      <c r="X14105" s="267" t="s">
        <v>63426</v>
      </c>
      <c r="Y14105" s="268">
        <v>116692.3</v>
      </c>
      <c r="AA14105" s="229" t="s">
        <v>39553</v>
      </c>
      <c r="AB14105" s="230">
        <v>4052</v>
      </c>
      <c r="AD14105" s="209" t="s">
        <v>27962</v>
      </c>
      <c r="AE14105" s="210">
        <v>3546.56</v>
      </c>
      <c r="AF14105" s="93"/>
      <c r="AG14105" s="93"/>
      <c r="AH14105" s="93"/>
    </row>
    <row r="14106" spans="21:34" x14ac:dyDescent="0.3">
      <c r="U14106" s="311" t="s">
        <v>29105</v>
      </c>
      <c r="V14106" s="312">
        <v>17106.46</v>
      </c>
      <c r="X14106" s="267" t="s">
        <v>63427</v>
      </c>
      <c r="Y14106" s="268">
        <v>9100.75</v>
      </c>
      <c r="AA14106" s="229" t="s">
        <v>40653</v>
      </c>
      <c r="AB14106" s="230">
        <v>3512.97</v>
      </c>
      <c r="AD14106" s="209" t="s">
        <v>27963</v>
      </c>
      <c r="AE14106" s="210">
        <v>2383.48</v>
      </c>
      <c r="AF14106" s="93"/>
      <c r="AG14106" s="93"/>
      <c r="AH14106" s="93"/>
    </row>
    <row r="14107" spans="21:34" x14ac:dyDescent="0.3">
      <c r="U14107" s="311" t="s">
        <v>50780</v>
      </c>
      <c r="V14107" s="312">
        <v>3742.52</v>
      </c>
      <c r="X14107" s="267" t="s">
        <v>63428</v>
      </c>
      <c r="Y14107" s="268">
        <v>19200</v>
      </c>
      <c r="AA14107" s="229" t="s">
        <v>45673</v>
      </c>
      <c r="AB14107" s="230">
        <v>56768.39</v>
      </c>
      <c r="AD14107" s="209" t="s">
        <v>27964</v>
      </c>
      <c r="AE14107" s="210">
        <v>17985.810000000001</v>
      </c>
      <c r="AF14107" s="93"/>
      <c r="AG14107" s="93"/>
      <c r="AH14107" s="93"/>
    </row>
    <row r="14108" spans="21:34" x14ac:dyDescent="0.3">
      <c r="U14108" s="311" t="s">
        <v>60959</v>
      </c>
      <c r="V14108" s="312">
        <v>-602.48</v>
      </c>
      <c r="X14108" s="267" t="s">
        <v>63429</v>
      </c>
      <c r="Y14108" s="268">
        <v>36311.11</v>
      </c>
      <c r="AA14108" s="229" t="s">
        <v>45674</v>
      </c>
      <c r="AB14108" s="230">
        <v>5696.28</v>
      </c>
      <c r="AD14108" s="209" t="s">
        <v>27965</v>
      </c>
      <c r="AE14108" s="210">
        <v>5240.28</v>
      </c>
      <c r="AF14108" s="93"/>
      <c r="AG14108" s="93"/>
      <c r="AH14108" s="93"/>
    </row>
    <row r="14109" spans="21:34" x14ac:dyDescent="0.3">
      <c r="U14109" s="311" t="s">
        <v>29107</v>
      </c>
      <c r="V14109" s="312">
        <v>461.34</v>
      </c>
      <c r="X14109" s="267" t="s">
        <v>63430</v>
      </c>
      <c r="Y14109" s="268">
        <v>365927.2</v>
      </c>
      <c r="AA14109" s="229" t="s">
        <v>45675</v>
      </c>
      <c r="AB14109" s="230">
        <v>35.78</v>
      </c>
      <c r="AD14109" s="209" t="s">
        <v>27966</v>
      </c>
      <c r="AE14109" s="210">
        <v>6000</v>
      </c>
      <c r="AF14109" s="93"/>
      <c r="AG14109" s="93"/>
      <c r="AH14109" s="93"/>
    </row>
    <row r="14110" spans="21:34" x14ac:dyDescent="0.3">
      <c r="U14110" s="311" t="s">
        <v>60960</v>
      </c>
      <c r="V14110" s="312">
        <v>593.5</v>
      </c>
      <c r="X14110" s="267" t="s">
        <v>63431</v>
      </c>
      <c r="Y14110" s="268">
        <v>3282.66</v>
      </c>
      <c r="AA14110" s="229" t="s">
        <v>45676</v>
      </c>
      <c r="AB14110" s="230">
        <v>3998.7</v>
      </c>
      <c r="AD14110" s="209" t="s">
        <v>27967</v>
      </c>
      <c r="AE14110" s="210">
        <v>2204.1799999999998</v>
      </c>
      <c r="AF14110" s="93"/>
      <c r="AG14110" s="93"/>
      <c r="AH14110" s="93"/>
    </row>
    <row r="14111" spans="21:34" x14ac:dyDescent="0.3">
      <c r="U14111" s="311" t="s">
        <v>60961</v>
      </c>
      <c r="V14111" s="312">
        <v>-39.14</v>
      </c>
      <c r="X14111" s="267" t="s">
        <v>48319</v>
      </c>
      <c r="Y14111" s="268">
        <v>62145.8</v>
      </c>
      <c r="AA14111" s="229" t="s">
        <v>50460</v>
      </c>
      <c r="AB14111" s="230">
        <v>24000</v>
      </c>
      <c r="AD14111" s="209" t="s">
        <v>27968</v>
      </c>
      <c r="AE14111" s="210">
        <v>6034.81</v>
      </c>
      <c r="AF14111" s="93"/>
      <c r="AG14111" s="93"/>
      <c r="AH14111" s="93"/>
    </row>
    <row r="14112" spans="21:34" x14ac:dyDescent="0.3">
      <c r="U14112" s="311" t="s">
        <v>60962</v>
      </c>
      <c r="V14112" s="312">
        <v>3.46</v>
      </c>
      <c r="X14112" s="267" t="s">
        <v>48320</v>
      </c>
      <c r="Y14112" s="268">
        <v>273712.73</v>
      </c>
      <c r="AA14112" s="229" t="s">
        <v>45677</v>
      </c>
      <c r="AB14112" s="230">
        <v>22617</v>
      </c>
      <c r="AD14112" s="209" t="s">
        <v>27969</v>
      </c>
      <c r="AE14112" s="210">
        <v>3684.92</v>
      </c>
      <c r="AF14112" s="93"/>
      <c r="AG14112" s="93"/>
      <c r="AH14112" s="93"/>
    </row>
    <row r="14113" spans="21:34" x14ac:dyDescent="0.3">
      <c r="U14113" s="311" t="s">
        <v>69682</v>
      </c>
      <c r="V14113" s="312">
        <v>49850</v>
      </c>
      <c r="X14113" s="267" t="s">
        <v>48321</v>
      </c>
      <c r="Y14113" s="268">
        <v>872776.07</v>
      </c>
      <c r="AA14113" s="229" t="s">
        <v>28612</v>
      </c>
      <c r="AB14113" s="230">
        <v>516</v>
      </c>
      <c r="AD14113" s="209" t="s">
        <v>27970</v>
      </c>
      <c r="AE14113" s="210">
        <v>2412</v>
      </c>
      <c r="AF14113" s="93"/>
      <c r="AG14113" s="93"/>
      <c r="AH14113" s="93"/>
    </row>
    <row r="14114" spans="21:34" x14ac:dyDescent="0.3">
      <c r="U14114" s="311" t="s">
        <v>29111</v>
      </c>
      <c r="V14114" s="312">
        <v>3951.31</v>
      </c>
      <c r="X14114" s="267" t="s">
        <v>63432</v>
      </c>
      <c r="Y14114" s="268">
        <v>404868.71</v>
      </c>
      <c r="AA14114" s="229" t="s">
        <v>42985</v>
      </c>
      <c r="AB14114" s="230">
        <v>6197</v>
      </c>
      <c r="AD14114" s="209" t="s">
        <v>27971</v>
      </c>
      <c r="AE14114" s="210">
        <v>2915.75</v>
      </c>
      <c r="AF14114" s="93"/>
      <c r="AG14114" s="93"/>
      <c r="AH14114" s="93"/>
    </row>
    <row r="14115" spans="21:34" x14ac:dyDescent="0.3">
      <c r="U14115" s="311" t="s">
        <v>29112</v>
      </c>
      <c r="V14115" s="312">
        <v>95053.42</v>
      </c>
      <c r="X14115" s="267" t="s">
        <v>48322</v>
      </c>
      <c r="Y14115" s="268">
        <v>19134.02</v>
      </c>
      <c r="AA14115" s="229" t="s">
        <v>42986</v>
      </c>
      <c r="AB14115" s="230">
        <v>13667.15</v>
      </c>
      <c r="AD14115" s="209" t="s">
        <v>27972</v>
      </c>
      <c r="AE14115" s="210">
        <v>6804.66</v>
      </c>
      <c r="AF14115" s="93"/>
      <c r="AG14115" s="93"/>
      <c r="AH14115" s="93"/>
    </row>
    <row r="14116" spans="21:34" x14ac:dyDescent="0.3">
      <c r="U14116" s="311" t="s">
        <v>29113</v>
      </c>
      <c r="V14116" s="312">
        <v>9616.84</v>
      </c>
      <c r="X14116" s="267" t="s">
        <v>63433</v>
      </c>
      <c r="Y14116" s="268">
        <v>18401.16</v>
      </c>
      <c r="AA14116" s="229" t="s">
        <v>42987</v>
      </c>
      <c r="AB14116" s="230">
        <v>7589.85</v>
      </c>
      <c r="AD14116" s="209" t="s">
        <v>27973</v>
      </c>
      <c r="AE14116" s="210">
        <v>26159.43</v>
      </c>
      <c r="AF14116" s="93"/>
      <c r="AG14116" s="93"/>
      <c r="AH14116" s="93"/>
    </row>
    <row r="14117" spans="21:34" x14ac:dyDescent="0.3">
      <c r="U14117" s="311" t="s">
        <v>29114</v>
      </c>
      <c r="V14117" s="312">
        <v>-5056.84</v>
      </c>
      <c r="X14117" s="267" t="s">
        <v>58700</v>
      </c>
      <c r="Y14117" s="268">
        <v>65282.35</v>
      </c>
      <c r="AA14117" s="229" t="s">
        <v>28618</v>
      </c>
      <c r="AB14117" s="230">
        <v>6921</v>
      </c>
      <c r="AD14117" s="209" t="s">
        <v>27974</v>
      </c>
      <c r="AE14117" s="210">
        <v>23500.9</v>
      </c>
      <c r="AF14117" s="93"/>
      <c r="AG14117" s="93"/>
      <c r="AH14117" s="93"/>
    </row>
    <row r="14118" spans="21:34" x14ac:dyDescent="0.3">
      <c r="U14118" s="311" t="s">
        <v>29115</v>
      </c>
      <c r="V14118" s="312">
        <v>44768.87</v>
      </c>
      <c r="X14118" s="267" t="s">
        <v>48323</v>
      </c>
      <c r="Y14118" s="268">
        <v>141817.99</v>
      </c>
      <c r="AA14118" s="229" t="s">
        <v>42988</v>
      </c>
      <c r="AB14118" s="230">
        <v>5057.78</v>
      </c>
      <c r="AD14118" s="209" t="s">
        <v>27975</v>
      </c>
      <c r="AE14118" s="210">
        <v>4281.45</v>
      </c>
      <c r="AF14118" s="93"/>
      <c r="AG14118" s="93"/>
      <c r="AH14118" s="93"/>
    </row>
    <row r="14119" spans="21:34" x14ac:dyDescent="0.3">
      <c r="U14119" s="311" t="s">
        <v>47618</v>
      </c>
      <c r="V14119" s="312">
        <v>640</v>
      </c>
      <c r="X14119" s="267" t="s">
        <v>49209</v>
      </c>
      <c r="Y14119" s="268">
        <v>310478.78999999998</v>
      </c>
      <c r="AA14119" s="229" t="s">
        <v>28619</v>
      </c>
      <c r="AB14119" s="230">
        <v>851.66</v>
      </c>
      <c r="AD14119" s="209" t="s">
        <v>27976</v>
      </c>
      <c r="AE14119" s="210">
        <v>4940.4399999999996</v>
      </c>
      <c r="AF14119" s="93"/>
      <c r="AG14119" s="93"/>
      <c r="AH14119" s="93"/>
    </row>
    <row r="14120" spans="21:34" x14ac:dyDescent="0.3">
      <c r="U14120" s="311" t="s">
        <v>29130</v>
      </c>
      <c r="V14120" s="312">
        <v>1729.13</v>
      </c>
      <c r="X14120" s="267" t="s">
        <v>58347</v>
      </c>
      <c r="Y14120" s="268">
        <v>24375</v>
      </c>
      <c r="AA14120" s="229" t="s">
        <v>42989</v>
      </c>
      <c r="AB14120" s="230">
        <v>4035.56</v>
      </c>
      <c r="AD14120" s="209" t="s">
        <v>27977</v>
      </c>
      <c r="AE14120" s="210">
        <v>2609.8000000000002</v>
      </c>
      <c r="AF14120" s="93"/>
      <c r="AG14120" s="93"/>
      <c r="AH14120" s="93"/>
    </row>
    <row r="14121" spans="21:34" x14ac:dyDescent="0.3">
      <c r="U14121" s="311" t="s">
        <v>29131</v>
      </c>
      <c r="V14121" s="312">
        <v>6629.28</v>
      </c>
      <c r="X14121" s="267" t="s">
        <v>50477</v>
      </c>
      <c r="Y14121" s="268">
        <v>5879.2</v>
      </c>
      <c r="AA14121" s="229" t="s">
        <v>42990</v>
      </c>
      <c r="AB14121" s="230">
        <v>131</v>
      </c>
      <c r="AD14121" s="209" t="s">
        <v>27978</v>
      </c>
      <c r="AE14121" s="210">
        <v>3209.23</v>
      </c>
      <c r="AF14121" s="93"/>
      <c r="AG14121" s="93"/>
      <c r="AH14121" s="93"/>
    </row>
    <row r="14122" spans="21:34" x14ac:dyDescent="0.3">
      <c r="U14122" s="311" t="s">
        <v>29147</v>
      </c>
      <c r="V14122" s="312">
        <v>43231.08</v>
      </c>
      <c r="X14122" s="267" t="s">
        <v>50478</v>
      </c>
      <c r="Y14122" s="268">
        <v>163282.51999999999</v>
      </c>
      <c r="AA14122" s="229" t="s">
        <v>45678</v>
      </c>
      <c r="AB14122" s="230">
        <v>151688.04999999999</v>
      </c>
      <c r="AD14122" s="209" t="s">
        <v>27979</v>
      </c>
      <c r="AE14122" s="210">
        <v>17781.080000000002</v>
      </c>
      <c r="AF14122" s="93"/>
      <c r="AG14122" s="93"/>
      <c r="AH14122" s="93"/>
    </row>
    <row r="14123" spans="21:34" x14ac:dyDescent="0.3">
      <c r="U14123" s="311" t="s">
        <v>29148</v>
      </c>
      <c r="V14123" s="312">
        <v>3306.91</v>
      </c>
      <c r="X14123" s="267" t="s">
        <v>50479</v>
      </c>
      <c r="Y14123" s="268">
        <v>68000</v>
      </c>
      <c r="AA14123" s="229" t="s">
        <v>28622</v>
      </c>
      <c r="AB14123" s="230">
        <v>51465.55</v>
      </c>
      <c r="AD14123" s="209" t="s">
        <v>27980</v>
      </c>
      <c r="AE14123" s="210">
        <v>18151.48</v>
      </c>
      <c r="AF14123" s="93"/>
      <c r="AG14123" s="93"/>
      <c r="AH14123" s="93"/>
    </row>
    <row r="14124" spans="21:34" x14ac:dyDescent="0.3">
      <c r="U14124" s="311" t="s">
        <v>29152</v>
      </c>
      <c r="V14124" s="312">
        <v>7953.5</v>
      </c>
      <c r="X14124" s="267" t="s">
        <v>62981</v>
      </c>
      <c r="Y14124" s="268">
        <v>90884.45</v>
      </c>
      <c r="AA14124" s="229" t="s">
        <v>28624</v>
      </c>
      <c r="AB14124" s="230">
        <v>8299.4500000000007</v>
      </c>
      <c r="AD14124" s="209" t="s">
        <v>27981</v>
      </c>
      <c r="AE14124" s="210">
        <v>3958.98</v>
      </c>
      <c r="AF14124" s="93"/>
      <c r="AG14124" s="93"/>
      <c r="AH14124" s="93"/>
    </row>
    <row r="14125" spans="21:34" x14ac:dyDescent="0.3">
      <c r="U14125" s="311" t="s">
        <v>39576</v>
      </c>
      <c r="V14125" s="312">
        <v>12997.13</v>
      </c>
      <c r="X14125" s="267" t="s">
        <v>64981</v>
      </c>
      <c r="Y14125" s="268">
        <v>15318.38</v>
      </c>
      <c r="AA14125" s="229" t="s">
        <v>50461</v>
      </c>
      <c r="AB14125" s="230">
        <v>437.94</v>
      </c>
      <c r="AD14125" s="209" t="s">
        <v>27982</v>
      </c>
      <c r="AE14125" s="210">
        <v>40800</v>
      </c>
      <c r="AF14125" s="93"/>
      <c r="AG14125" s="93"/>
      <c r="AH14125" s="93"/>
    </row>
    <row r="14126" spans="21:34" x14ac:dyDescent="0.3">
      <c r="U14126" s="311" t="s">
        <v>29187</v>
      </c>
      <c r="V14126" s="312">
        <v>13188</v>
      </c>
      <c r="X14126" s="267" t="s">
        <v>63827</v>
      </c>
      <c r="Y14126" s="268">
        <v>389.39</v>
      </c>
      <c r="AA14126" s="229" t="s">
        <v>28626</v>
      </c>
      <c r="AB14126" s="230">
        <v>21049.79</v>
      </c>
      <c r="AD14126" s="209" t="s">
        <v>27983</v>
      </c>
      <c r="AE14126" s="210">
        <v>4382.25</v>
      </c>
      <c r="AF14126" s="93"/>
      <c r="AG14126" s="93"/>
      <c r="AH14126" s="93"/>
    </row>
    <row r="14127" spans="21:34" x14ac:dyDescent="0.3">
      <c r="U14127" s="311" t="s">
        <v>29189</v>
      </c>
      <c r="V14127" s="312">
        <v>19122.07</v>
      </c>
      <c r="X14127" s="267" t="s">
        <v>63434</v>
      </c>
      <c r="Y14127" s="268">
        <v>31192.75</v>
      </c>
      <c r="AA14127" s="229" t="s">
        <v>49195</v>
      </c>
      <c r="AB14127" s="230">
        <v>12433</v>
      </c>
      <c r="AD14127" s="209" t="s">
        <v>27984</v>
      </c>
      <c r="AE14127" s="210">
        <v>324.14999999999998</v>
      </c>
      <c r="AF14127" s="93"/>
      <c r="AG14127" s="93"/>
      <c r="AH14127" s="93"/>
    </row>
    <row r="14128" spans="21:34" x14ac:dyDescent="0.3">
      <c r="U14128" s="311" t="s">
        <v>29191</v>
      </c>
      <c r="V14128" s="312">
        <v>2289.9</v>
      </c>
      <c r="X14128" s="267" t="s">
        <v>63435</v>
      </c>
      <c r="Y14128" s="268">
        <v>2201.88</v>
      </c>
      <c r="AA14128" s="229" t="s">
        <v>49196</v>
      </c>
      <c r="AB14128" s="230">
        <v>11809.64</v>
      </c>
      <c r="AD14128" s="209" t="s">
        <v>27985</v>
      </c>
      <c r="AE14128" s="210">
        <v>950.06</v>
      </c>
      <c r="AF14128" s="93"/>
      <c r="AG14128" s="93"/>
      <c r="AH14128" s="93"/>
    </row>
    <row r="14129" spans="21:34" x14ac:dyDescent="0.3">
      <c r="U14129" s="311" t="s">
        <v>29208</v>
      </c>
      <c r="V14129" s="312">
        <v>26977.58</v>
      </c>
      <c r="X14129" s="267" t="s">
        <v>63436</v>
      </c>
      <c r="Y14129" s="268">
        <v>7241.9</v>
      </c>
      <c r="AA14129" s="229" t="s">
        <v>53910</v>
      </c>
      <c r="AB14129" s="230">
        <v>7247</v>
      </c>
      <c r="AD14129" s="209" t="s">
        <v>27986</v>
      </c>
      <c r="AE14129" s="210">
        <v>876.1</v>
      </c>
      <c r="AF14129" s="93"/>
      <c r="AG14129" s="93"/>
      <c r="AH14129" s="93"/>
    </row>
    <row r="14130" spans="21:34" x14ac:dyDescent="0.3">
      <c r="U14130" s="311" t="s">
        <v>29220</v>
      </c>
      <c r="V14130" s="312">
        <v>25000</v>
      </c>
      <c r="X14130" s="267" t="s">
        <v>64982</v>
      </c>
      <c r="Y14130" s="268">
        <v>162.19999999999999</v>
      </c>
      <c r="AA14130" s="229" t="s">
        <v>50462</v>
      </c>
      <c r="AB14130" s="230">
        <v>6395.74</v>
      </c>
      <c r="AD14130" s="209" t="s">
        <v>27987</v>
      </c>
      <c r="AE14130" s="210">
        <v>7007.15</v>
      </c>
      <c r="AF14130" s="93"/>
      <c r="AG14130" s="93"/>
      <c r="AH14130" s="93"/>
    </row>
    <row r="14131" spans="21:34" x14ac:dyDescent="0.3">
      <c r="U14131" s="311" t="s">
        <v>58115</v>
      </c>
      <c r="V14131" s="312">
        <v>25000</v>
      </c>
      <c r="X14131" s="267" t="s">
        <v>63437</v>
      </c>
      <c r="Y14131" s="268">
        <v>1037.0999999999999</v>
      </c>
      <c r="AA14131" s="229" t="s">
        <v>45679</v>
      </c>
      <c r="AB14131" s="230">
        <v>39980.75</v>
      </c>
      <c r="AD14131" s="209" t="s">
        <v>27988</v>
      </c>
      <c r="AE14131" s="210">
        <v>3732.6</v>
      </c>
      <c r="AF14131" s="93"/>
      <c r="AG14131" s="93"/>
      <c r="AH14131" s="93"/>
    </row>
    <row r="14132" spans="21:34" x14ac:dyDescent="0.3">
      <c r="U14132" s="311" t="s">
        <v>29221</v>
      </c>
      <c r="V14132" s="312">
        <v>3177.16</v>
      </c>
      <c r="X14132" s="267" t="s">
        <v>59443</v>
      </c>
      <c r="Y14132" s="268">
        <v>93744</v>
      </c>
      <c r="AA14132" s="229" t="s">
        <v>45680</v>
      </c>
      <c r="AB14132" s="230">
        <v>17437.5</v>
      </c>
      <c r="AD14132" s="209" t="s">
        <v>27989</v>
      </c>
      <c r="AE14132" s="210">
        <v>42518.66</v>
      </c>
      <c r="AF14132" s="93"/>
      <c r="AG14132" s="93"/>
      <c r="AH14132" s="93"/>
    </row>
    <row r="14133" spans="21:34" x14ac:dyDescent="0.3">
      <c r="U14133" s="311" t="s">
        <v>60965</v>
      </c>
      <c r="V14133" s="312">
        <v>47491.91</v>
      </c>
      <c r="X14133" s="267" t="s">
        <v>58348</v>
      </c>
      <c r="Y14133" s="268">
        <v>326921.19</v>
      </c>
      <c r="AA14133" s="229" t="s">
        <v>45681</v>
      </c>
      <c r="AB14133" s="230">
        <v>1334.5</v>
      </c>
      <c r="AD14133" s="209" t="s">
        <v>27990</v>
      </c>
      <c r="AE14133" s="210">
        <v>4074.25</v>
      </c>
      <c r="AF14133" s="93"/>
      <c r="AG14133" s="93"/>
      <c r="AH14133" s="93"/>
    </row>
    <row r="14134" spans="21:34" x14ac:dyDescent="0.3">
      <c r="U14134" s="311" t="s">
        <v>50782</v>
      </c>
      <c r="V14134" s="312">
        <v>120</v>
      </c>
      <c r="X14134" s="267" t="s">
        <v>57918</v>
      </c>
      <c r="Y14134" s="268">
        <v>451</v>
      </c>
      <c r="AA14134" s="229" t="s">
        <v>53911</v>
      </c>
      <c r="AB14134" s="230">
        <v>556</v>
      </c>
      <c r="AD14134" s="209" t="s">
        <v>27991</v>
      </c>
      <c r="AE14134" s="210">
        <v>650</v>
      </c>
      <c r="AF14134" s="93"/>
      <c r="AG14134" s="93"/>
      <c r="AH14134" s="93"/>
    </row>
    <row r="14135" spans="21:34" x14ac:dyDescent="0.3">
      <c r="U14135" s="311" t="s">
        <v>29252</v>
      </c>
      <c r="V14135" s="312">
        <v>24.56</v>
      </c>
      <c r="X14135" s="267" t="s">
        <v>57919</v>
      </c>
      <c r="Y14135" s="268">
        <v>11.46</v>
      </c>
      <c r="AA14135" s="229" t="s">
        <v>50463</v>
      </c>
      <c r="AB14135" s="230">
        <v>9666</v>
      </c>
      <c r="AD14135" s="209" t="s">
        <v>27992</v>
      </c>
      <c r="AE14135" s="210">
        <v>29217.81</v>
      </c>
      <c r="AF14135" s="93"/>
      <c r="AG14135" s="93"/>
      <c r="AH14135" s="93"/>
    </row>
    <row r="14136" spans="21:34" x14ac:dyDescent="0.3">
      <c r="U14136" s="311" t="s">
        <v>60966</v>
      </c>
      <c r="V14136" s="312">
        <v>37.6</v>
      </c>
      <c r="X14136" s="267" t="s">
        <v>55479</v>
      </c>
      <c r="Y14136" s="268">
        <v>53900.04</v>
      </c>
      <c r="AA14136" s="229" t="s">
        <v>34208</v>
      </c>
      <c r="AB14136" s="230">
        <v>9995.59</v>
      </c>
      <c r="AD14136" s="209" t="s">
        <v>27993</v>
      </c>
      <c r="AE14136" s="210">
        <v>6804.66</v>
      </c>
      <c r="AF14136" s="93"/>
      <c r="AG14136" s="93"/>
      <c r="AH14136" s="93"/>
    </row>
    <row r="14137" spans="21:34" x14ac:dyDescent="0.3">
      <c r="U14137" s="311" t="s">
        <v>29255</v>
      </c>
      <c r="V14137" s="312">
        <v>12996</v>
      </c>
      <c r="X14137" s="267" t="s">
        <v>55480</v>
      </c>
      <c r="Y14137" s="268">
        <v>9369.4599999999991</v>
      </c>
      <c r="AA14137" s="229" t="s">
        <v>34209</v>
      </c>
      <c r="AB14137" s="230">
        <v>1600</v>
      </c>
      <c r="AD14137" s="209" t="s">
        <v>27994</v>
      </c>
      <c r="AE14137" s="210">
        <v>9508.93</v>
      </c>
      <c r="AF14137" s="93"/>
      <c r="AG14137" s="93"/>
      <c r="AH14137" s="93"/>
    </row>
    <row r="14138" spans="21:34" x14ac:dyDescent="0.3">
      <c r="U14138" s="311" t="s">
        <v>69683</v>
      </c>
      <c r="V14138" s="312">
        <v>3206.44</v>
      </c>
      <c r="X14138" s="267" t="s">
        <v>55481</v>
      </c>
      <c r="Y14138" s="268">
        <v>4733.09</v>
      </c>
      <c r="AA14138" s="229" t="s">
        <v>35755</v>
      </c>
      <c r="AB14138" s="230">
        <v>15586.47</v>
      </c>
      <c r="AD14138" s="209" t="s">
        <v>27995</v>
      </c>
      <c r="AE14138" s="210">
        <v>31399.71</v>
      </c>
      <c r="AF14138" s="93"/>
      <c r="AG14138" s="93"/>
      <c r="AH14138" s="93"/>
    </row>
    <row r="14139" spans="21:34" x14ac:dyDescent="0.3">
      <c r="U14139" s="311" t="s">
        <v>29279</v>
      </c>
      <c r="V14139" s="312">
        <v>4636.2</v>
      </c>
      <c r="X14139" s="267" t="s">
        <v>55482</v>
      </c>
      <c r="Y14139" s="268">
        <v>15501</v>
      </c>
      <c r="AA14139" s="229" t="s">
        <v>39555</v>
      </c>
      <c r="AB14139" s="230">
        <v>658</v>
      </c>
      <c r="AD14139" s="209" t="s">
        <v>27996</v>
      </c>
      <c r="AE14139" s="210">
        <v>604.04999999999995</v>
      </c>
      <c r="AF14139" s="93"/>
      <c r="AG14139" s="93"/>
      <c r="AH14139" s="93"/>
    </row>
    <row r="14140" spans="21:34" x14ac:dyDescent="0.3">
      <c r="U14140" s="311" t="s">
        <v>60041</v>
      </c>
      <c r="V14140" s="312">
        <v>5219</v>
      </c>
      <c r="X14140" s="267" t="s">
        <v>55483</v>
      </c>
      <c r="Y14140" s="268">
        <v>7396.92</v>
      </c>
      <c r="AA14140" s="229" t="s">
        <v>45682</v>
      </c>
      <c r="AB14140" s="230">
        <v>2000</v>
      </c>
      <c r="AD14140" s="209" t="s">
        <v>27997</v>
      </c>
      <c r="AE14140" s="210">
        <v>23500.9</v>
      </c>
      <c r="AF14140" s="93"/>
      <c r="AG14140" s="93"/>
      <c r="AH14140" s="93"/>
    </row>
    <row r="14141" spans="21:34" x14ac:dyDescent="0.3">
      <c r="U14141" s="311" t="s">
        <v>29280</v>
      </c>
      <c r="V14141" s="312">
        <v>753.86</v>
      </c>
      <c r="X14141" s="267" t="s">
        <v>55484</v>
      </c>
      <c r="Y14141" s="268">
        <v>329</v>
      </c>
      <c r="AA14141" s="229" t="s">
        <v>45683</v>
      </c>
      <c r="AB14141" s="230">
        <v>150</v>
      </c>
      <c r="AD14141" s="209" t="s">
        <v>14259</v>
      </c>
      <c r="AE14141" s="210">
        <v>8907.06</v>
      </c>
      <c r="AF14141" s="93"/>
      <c r="AG14141" s="93"/>
      <c r="AH14141" s="93"/>
    </row>
    <row r="14142" spans="21:34" x14ac:dyDescent="0.3">
      <c r="U14142" s="311" t="s">
        <v>29281</v>
      </c>
      <c r="V14142" s="312">
        <v>51826.25</v>
      </c>
      <c r="X14142" s="267" t="s">
        <v>55485</v>
      </c>
      <c r="Y14142" s="268">
        <v>336</v>
      </c>
      <c r="AA14142" s="229" t="s">
        <v>28652</v>
      </c>
      <c r="AB14142" s="230">
        <v>18342.689999999999</v>
      </c>
      <c r="AD14142" s="209" t="s">
        <v>27998</v>
      </c>
      <c r="AE14142" s="210">
        <v>13318.02</v>
      </c>
      <c r="AF14142" s="93"/>
      <c r="AG14142" s="93"/>
      <c r="AH14142" s="93"/>
    </row>
    <row r="14143" spans="21:34" x14ac:dyDescent="0.3">
      <c r="U14143" s="311" t="s">
        <v>69684</v>
      </c>
      <c r="V14143" s="312">
        <v>1203.5</v>
      </c>
      <c r="X14143" s="267" t="s">
        <v>55486</v>
      </c>
      <c r="Y14143" s="268">
        <v>2327.6</v>
      </c>
      <c r="AA14143" s="229" t="s">
        <v>35756</v>
      </c>
      <c r="AB14143" s="230">
        <v>15082.22</v>
      </c>
      <c r="AD14143" s="209" t="s">
        <v>27999</v>
      </c>
      <c r="AE14143" s="210">
        <v>5069</v>
      </c>
      <c r="AF14143" s="93"/>
      <c r="AG14143" s="93"/>
      <c r="AH14143" s="93"/>
    </row>
    <row r="14144" spans="21:34" x14ac:dyDescent="0.3">
      <c r="U14144" s="311" t="s">
        <v>29282</v>
      </c>
      <c r="V14144" s="312">
        <v>32829.15</v>
      </c>
      <c r="X14144" s="267" t="s">
        <v>59903</v>
      </c>
      <c r="Y14144" s="268">
        <v>19632.37</v>
      </c>
      <c r="AA14144" s="229" t="s">
        <v>40654</v>
      </c>
      <c r="AB14144" s="230">
        <v>7220</v>
      </c>
      <c r="AD14144" s="209" t="s">
        <v>28000</v>
      </c>
      <c r="AE14144" s="210">
        <v>42518.66</v>
      </c>
      <c r="AF14144" s="93"/>
      <c r="AG14144" s="93"/>
      <c r="AH14144" s="93"/>
    </row>
    <row r="14145" spans="21:34" x14ac:dyDescent="0.3">
      <c r="U14145" s="311" t="s">
        <v>29283</v>
      </c>
      <c r="V14145" s="312">
        <v>29608.58</v>
      </c>
      <c r="X14145" s="267" t="s">
        <v>58893</v>
      </c>
      <c r="Y14145" s="268">
        <v>772320</v>
      </c>
      <c r="AA14145" s="229" t="s">
        <v>28653</v>
      </c>
      <c r="AB14145" s="230">
        <v>22014.61</v>
      </c>
      <c r="AD14145" s="209" t="s">
        <v>28001</v>
      </c>
      <c r="AE14145" s="210">
        <v>6000</v>
      </c>
      <c r="AF14145" s="93"/>
      <c r="AG14145" s="93"/>
      <c r="AH14145" s="93"/>
    </row>
    <row r="14146" spans="21:34" x14ac:dyDescent="0.3">
      <c r="U14146" s="311" t="s">
        <v>29287</v>
      </c>
      <c r="V14146" s="312">
        <v>112000</v>
      </c>
      <c r="X14146" s="267" t="s">
        <v>60775</v>
      </c>
      <c r="Y14146" s="268">
        <v>28275</v>
      </c>
      <c r="AA14146" s="229" t="s">
        <v>40655</v>
      </c>
      <c r="AB14146" s="230">
        <v>3227.02</v>
      </c>
      <c r="AD14146" s="209" t="s">
        <v>14260</v>
      </c>
      <c r="AE14146" s="210">
        <v>13340.22</v>
      </c>
      <c r="AF14146" s="93"/>
      <c r="AG14146" s="93"/>
      <c r="AH14146" s="93"/>
    </row>
    <row r="14147" spans="21:34" x14ac:dyDescent="0.3">
      <c r="U14147" s="311" t="s">
        <v>29304</v>
      </c>
      <c r="V14147" s="312">
        <v>21577.5</v>
      </c>
      <c r="X14147" s="267" t="s">
        <v>60776</v>
      </c>
      <c r="Y14147" s="268">
        <v>718.75</v>
      </c>
      <c r="AA14147" s="229" t="s">
        <v>50464</v>
      </c>
      <c r="AB14147" s="230">
        <v>5060</v>
      </c>
      <c r="AD14147" s="209" t="s">
        <v>14261</v>
      </c>
      <c r="AE14147" s="210">
        <v>18779.900000000001</v>
      </c>
      <c r="AF14147" s="93"/>
      <c r="AG14147" s="93"/>
      <c r="AH14147" s="93"/>
    </row>
    <row r="14148" spans="21:34" x14ac:dyDescent="0.3">
      <c r="U14148" s="311" t="s">
        <v>29305</v>
      </c>
      <c r="V14148" s="312">
        <v>51370.46</v>
      </c>
      <c r="X14148" s="267" t="s">
        <v>58701</v>
      </c>
      <c r="Y14148" s="268">
        <v>1880</v>
      </c>
      <c r="AA14148" s="229" t="s">
        <v>45684</v>
      </c>
      <c r="AB14148" s="230">
        <v>7076.5</v>
      </c>
      <c r="AD14148" s="209" t="s">
        <v>28002</v>
      </c>
      <c r="AE14148" s="210">
        <v>13711.4</v>
      </c>
      <c r="AF14148" s="93"/>
      <c r="AG14148" s="93"/>
      <c r="AH14148" s="93"/>
    </row>
    <row r="14149" spans="21:34" x14ac:dyDescent="0.3">
      <c r="U14149" s="311" t="s">
        <v>29307</v>
      </c>
      <c r="V14149" s="312">
        <v>4457.41</v>
      </c>
      <c r="X14149" s="267" t="s">
        <v>59904</v>
      </c>
      <c r="Y14149" s="268">
        <v>47748.75</v>
      </c>
      <c r="AA14149" s="229" t="s">
        <v>45685</v>
      </c>
      <c r="AB14149" s="230">
        <v>1292.5</v>
      </c>
      <c r="AD14149" s="209" t="s">
        <v>28003</v>
      </c>
      <c r="AE14149" s="210">
        <v>18840.95</v>
      </c>
      <c r="AF14149" s="93"/>
      <c r="AG14149" s="93"/>
      <c r="AH14149" s="93"/>
    </row>
    <row r="14150" spans="21:34" x14ac:dyDescent="0.3">
      <c r="U14150" s="311" t="s">
        <v>47623</v>
      </c>
      <c r="V14150" s="312">
        <v>1541.11</v>
      </c>
      <c r="X14150" s="267" t="s">
        <v>58702</v>
      </c>
      <c r="Y14150" s="268">
        <v>3685.4</v>
      </c>
      <c r="AA14150" s="229" t="s">
        <v>45686</v>
      </c>
      <c r="AB14150" s="230">
        <v>45250</v>
      </c>
      <c r="AD14150" s="209" t="s">
        <v>28004</v>
      </c>
      <c r="AE14150" s="210">
        <v>8950</v>
      </c>
      <c r="AF14150" s="93"/>
      <c r="AG14150" s="93"/>
      <c r="AH14150" s="93"/>
    </row>
    <row r="14151" spans="21:34" x14ac:dyDescent="0.3">
      <c r="U14151" s="311" t="s">
        <v>39581</v>
      </c>
      <c r="V14151" s="312">
        <v>22600.5</v>
      </c>
      <c r="X14151" s="267" t="s">
        <v>59905</v>
      </c>
      <c r="Y14151" s="268">
        <v>11123.94</v>
      </c>
      <c r="AA14151" s="229" t="s">
        <v>45687</v>
      </c>
      <c r="AB14151" s="230">
        <v>3462</v>
      </c>
      <c r="AD14151" s="209" t="s">
        <v>28005</v>
      </c>
      <c r="AE14151" s="210">
        <v>85.65</v>
      </c>
      <c r="AF14151" s="93"/>
      <c r="AG14151" s="93"/>
      <c r="AH14151" s="93"/>
    </row>
    <row r="14152" spans="21:34" x14ac:dyDescent="0.3">
      <c r="U14152" s="311" t="s">
        <v>69685</v>
      </c>
      <c r="V14152" s="312">
        <v>1899.68</v>
      </c>
      <c r="X14152" s="267" t="s">
        <v>58703</v>
      </c>
      <c r="Y14152" s="268">
        <v>258.07</v>
      </c>
      <c r="AA14152" s="229" t="s">
        <v>28665</v>
      </c>
      <c r="AB14152" s="230">
        <v>732.96</v>
      </c>
      <c r="AD14152" s="209" t="s">
        <v>28006</v>
      </c>
      <c r="AE14152" s="210">
        <v>14.13</v>
      </c>
      <c r="AF14152" s="93"/>
      <c r="AG14152" s="93"/>
      <c r="AH14152" s="93"/>
    </row>
    <row r="14153" spans="21:34" x14ac:dyDescent="0.3">
      <c r="U14153" s="311" t="s">
        <v>29308</v>
      </c>
      <c r="V14153" s="312">
        <v>4764.5</v>
      </c>
      <c r="X14153" s="267" t="s">
        <v>61624</v>
      </c>
      <c r="Y14153" s="268">
        <v>5500</v>
      </c>
      <c r="AA14153" s="229" t="s">
        <v>28667</v>
      </c>
      <c r="AB14153" s="230">
        <v>2817.19</v>
      </c>
      <c r="AD14153" s="209" t="s">
        <v>28007</v>
      </c>
      <c r="AE14153" s="210">
        <v>17781.080000000002</v>
      </c>
      <c r="AF14153" s="93"/>
      <c r="AG14153" s="93"/>
      <c r="AH14153" s="93"/>
    </row>
    <row r="14154" spans="21:34" x14ac:dyDescent="0.3">
      <c r="U14154" s="311" t="s">
        <v>29309</v>
      </c>
      <c r="V14154" s="312">
        <v>1146.74</v>
      </c>
      <c r="X14154" s="267" t="s">
        <v>58349</v>
      </c>
      <c r="Y14154" s="268">
        <v>8481.8799999999992</v>
      </c>
      <c r="AA14154" s="229" t="s">
        <v>53912</v>
      </c>
      <c r="AB14154" s="230">
        <v>6500</v>
      </c>
      <c r="AD14154" s="209" t="s">
        <v>28008</v>
      </c>
      <c r="AE14154" s="210">
        <v>23035.759999999998</v>
      </c>
      <c r="AF14154" s="93"/>
      <c r="AG14154" s="93"/>
      <c r="AH14154" s="93"/>
    </row>
    <row r="14155" spans="21:34" x14ac:dyDescent="0.3">
      <c r="U14155" s="311" t="s">
        <v>60967</v>
      </c>
      <c r="V14155" s="312">
        <v>147297.35999999999</v>
      </c>
      <c r="X14155" s="267" t="s">
        <v>58704</v>
      </c>
      <c r="Y14155" s="268">
        <v>2799.09</v>
      </c>
      <c r="AA14155" s="229" t="s">
        <v>53913</v>
      </c>
      <c r="AB14155" s="230">
        <v>479.09</v>
      </c>
      <c r="AD14155" s="209" t="s">
        <v>28009</v>
      </c>
      <c r="AE14155" s="210">
        <v>4650.75</v>
      </c>
      <c r="AF14155" s="93"/>
      <c r="AG14155" s="93"/>
      <c r="AH14155" s="93"/>
    </row>
    <row r="14156" spans="21:34" x14ac:dyDescent="0.3">
      <c r="U14156" s="311" t="s">
        <v>59358</v>
      </c>
      <c r="V14156" s="312">
        <v>50512</v>
      </c>
      <c r="X14156" s="267" t="s">
        <v>58705</v>
      </c>
      <c r="Y14156" s="268">
        <v>21680.38</v>
      </c>
      <c r="AA14156" s="229" t="s">
        <v>35757</v>
      </c>
      <c r="AB14156" s="230">
        <v>55350</v>
      </c>
      <c r="AD14156" s="209" t="s">
        <v>28010</v>
      </c>
      <c r="AE14156" s="210">
        <v>15595.45</v>
      </c>
      <c r="AF14156" s="93"/>
      <c r="AG14156" s="93"/>
      <c r="AH14156" s="93"/>
    </row>
    <row r="14157" spans="21:34" x14ac:dyDescent="0.3">
      <c r="U14157" s="311" t="s">
        <v>62408</v>
      </c>
      <c r="V14157" s="312">
        <v>596101.81000000006</v>
      </c>
      <c r="X14157" s="267" t="s">
        <v>58350</v>
      </c>
      <c r="Y14157" s="268">
        <v>9755.41</v>
      </c>
      <c r="AA14157" s="229" t="s">
        <v>36772</v>
      </c>
      <c r="AB14157" s="230">
        <v>20188.66</v>
      </c>
      <c r="AD14157" s="209" t="s">
        <v>28011</v>
      </c>
      <c r="AE14157" s="210">
        <v>755.03</v>
      </c>
      <c r="AF14157" s="93"/>
      <c r="AG14157" s="93"/>
      <c r="AH14157" s="93"/>
    </row>
    <row r="14158" spans="21:34" x14ac:dyDescent="0.3">
      <c r="U14158" s="311" t="s">
        <v>61715</v>
      </c>
      <c r="V14158" s="312">
        <v>191552</v>
      </c>
      <c r="X14158" s="267" t="s">
        <v>59906</v>
      </c>
      <c r="Y14158" s="268">
        <v>1020</v>
      </c>
      <c r="AA14158" s="229" t="s">
        <v>35758</v>
      </c>
      <c r="AB14158" s="230">
        <v>5750.41</v>
      </c>
      <c r="AD14158" s="209" t="s">
        <v>28012</v>
      </c>
      <c r="AE14158" s="210">
        <v>8894.74</v>
      </c>
      <c r="AF14158" s="93"/>
      <c r="AG14158" s="93"/>
      <c r="AH14158" s="93"/>
    </row>
    <row r="14159" spans="21:34" x14ac:dyDescent="0.3">
      <c r="U14159" s="311" t="s">
        <v>29352</v>
      </c>
      <c r="V14159" s="312">
        <v>135738.79</v>
      </c>
      <c r="X14159" s="267" t="s">
        <v>61232</v>
      </c>
      <c r="Y14159" s="268">
        <v>5650</v>
      </c>
      <c r="AA14159" s="229" t="s">
        <v>35759</v>
      </c>
      <c r="AB14159" s="230">
        <v>1513.19</v>
      </c>
      <c r="AD14159" s="209" t="s">
        <v>28013</v>
      </c>
      <c r="AE14159" s="210">
        <v>128039.45</v>
      </c>
      <c r="AF14159" s="93"/>
      <c r="AG14159" s="93"/>
      <c r="AH14159" s="93"/>
    </row>
    <row r="14160" spans="21:34" x14ac:dyDescent="0.3">
      <c r="U14160" s="311" t="s">
        <v>29353</v>
      </c>
      <c r="V14160" s="312">
        <v>345755.78</v>
      </c>
      <c r="X14160" s="267" t="s">
        <v>59907</v>
      </c>
      <c r="Y14160" s="268">
        <v>169.55</v>
      </c>
      <c r="AA14160" s="229" t="s">
        <v>53914</v>
      </c>
      <c r="AB14160" s="230">
        <v>2884</v>
      </c>
      <c r="AD14160" s="209" t="s">
        <v>28014</v>
      </c>
      <c r="AE14160" s="210">
        <v>7081.9</v>
      </c>
      <c r="AF14160" s="93"/>
      <c r="AG14160" s="93"/>
      <c r="AH14160" s="93"/>
    </row>
    <row r="14161" spans="21:34" x14ac:dyDescent="0.3">
      <c r="U14161" s="311" t="s">
        <v>29354</v>
      </c>
      <c r="V14161" s="312">
        <v>148441.95000000001</v>
      </c>
      <c r="X14161" s="267" t="s">
        <v>57920</v>
      </c>
      <c r="Y14161" s="268">
        <v>46587</v>
      </c>
      <c r="AA14161" s="229" t="s">
        <v>53915</v>
      </c>
      <c r="AB14161" s="230">
        <v>1001</v>
      </c>
      <c r="AD14161" s="209" t="s">
        <v>28015</v>
      </c>
      <c r="AE14161" s="210">
        <v>1364</v>
      </c>
      <c r="AF14161" s="93"/>
      <c r="AG14161" s="93"/>
      <c r="AH14161" s="93"/>
    </row>
    <row r="14162" spans="21:34" x14ac:dyDescent="0.3">
      <c r="U14162" s="311" t="s">
        <v>62409</v>
      </c>
      <c r="V14162" s="312">
        <v>22232</v>
      </c>
      <c r="X14162" s="267" t="s">
        <v>60777</v>
      </c>
      <c r="Y14162" s="268">
        <v>63009.32</v>
      </c>
      <c r="AA14162" s="229" t="s">
        <v>45688</v>
      </c>
      <c r="AB14162" s="230">
        <v>14816.25</v>
      </c>
      <c r="AD14162" s="209" t="s">
        <v>28016</v>
      </c>
      <c r="AE14162" s="210">
        <v>3150.24</v>
      </c>
      <c r="AF14162" s="93"/>
      <c r="AG14162" s="93"/>
      <c r="AH14162" s="93"/>
    </row>
    <row r="14163" spans="21:34" x14ac:dyDescent="0.3">
      <c r="U14163" s="311" t="s">
        <v>29356</v>
      </c>
      <c r="V14163" s="312">
        <v>2303</v>
      </c>
      <c r="X14163" s="267" t="s">
        <v>60778</v>
      </c>
      <c r="Y14163" s="268">
        <v>4590.21</v>
      </c>
      <c r="AA14163" s="229" t="s">
        <v>45689</v>
      </c>
      <c r="AB14163" s="230">
        <v>1338.75</v>
      </c>
      <c r="AD14163" s="209" t="s">
        <v>28017</v>
      </c>
      <c r="AE14163" s="210">
        <v>12060.4</v>
      </c>
      <c r="AF14163" s="93"/>
      <c r="AG14163" s="93"/>
      <c r="AH14163" s="93"/>
    </row>
    <row r="14164" spans="21:34" x14ac:dyDescent="0.3">
      <c r="U14164" s="311" t="s">
        <v>69686</v>
      </c>
      <c r="V14164" s="312">
        <v>272.10000000000002</v>
      </c>
      <c r="X14164" s="267" t="s">
        <v>60779</v>
      </c>
      <c r="Y14164" s="268">
        <v>15481.91</v>
      </c>
      <c r="AA14164" s="229" t="s">
        <v>42991</v>
      </c>
      <c r="AB14164" s="230">
        <v>1081730</v>
      </c>
      <c r="AD14164" s="209" t="s">
        <v>28018</v>
      </c>
      <c r="AE14164" s="210">
        <v>1781.96</v>
      </c>
      <c r="AF14164" s="93"/>
      <c r="AG14164" s="93"/>
      <c r="AH14164" s="93"/>
    </row>
    <row r="14165" spans="21:34" x14ac:dyDescent="0.3">
      <c r="U14165" s="311" t="s">
        <v>14415</v>
      </c>
      <c r="V14165" s="312">
        <v>26829.33</v>
      </c>
      <c r="X14165" s="267" t="s">
        <v>56648</v>
      </c>
      <c r="Y14165" s="268">
        <v>4450</v>
      </c>
      <c r="AA14165" s="229" t="s">
        <v>42992</v>
      </c>
      <c r="AB14165" s="230">
        <v>80739.59</v>
      </c>
      <c r="AD14165" s="209" t="s">
        <v>28019</v>
      </c>
      <c r="AE14165" s="210">
        <v>4757.1400000000003</v>
      </c>
      <c r="AF14165" s="93"/>
      <c r="AG14165" s="93"/>
      <c r="AH14165" s="93"/>
    </row>
    <row r="14166" spans="21:34" x14ac:dyDescent="0.3">
      <c r="U14166" s="311" t="s">
        <v>29357</v>
      </c>
      <c r="V14166" s="312">
        <v>313550</v>
      </c>
      <c r="X14166" s="267" t="s">
        <v>56649</v>
      </c>
      <c r="Y14166" s="268">
        <v>1125</v>
      </c>
      <c r="AA14166" s="229" t="s">
        <v>28710</v>
      </c>
      <c r="AB14166" s="230">
        <v>3357</v>
      </c>
      <c r="AD14166" s="209" t="s">
        <v>28020</v>
      </c>
      <c r="AE14166" s="210">
        <v>659.12</v>
      </c>
      <c r="AF14166" s="93"/>
      <c r="AG14166" s="93"/>
      <c r="AH14166" s="93"/>
    </row>
    <row r="14167" spans="21:34" x14ac:dyDescent="0.3">
      <c r="U14167" s="311" t="s">
        <v>54589</v>
      </c>
      <c r="V14167" s="312">
        <v>45787.86</v>
      </c>
      <c r="X14167" s="267" t="s">
        <v>56650</v>
      </c>
      <c r="Y14167" s="268">
        <v>421.62</v>
      </c>
      <c r="AA14167" s="229" t="s">
        <v>28711</v>
      </c>
      <c r="AB14167" s="230">
        <v>256.83999999999997</v>
      </c>
      <c r="AD14167" s="209" t="s">
        <v>28021</v>
      </c>
      <c r="AE14167" s="210">
        <v>46869.99</v>
      </c>
      <c r="AF14167" s="93"/>
      <c r="AG14167" s="93"/>
      <c r="AH14167" s="93"/>
    </row>
    <row r="14168" spans="21:34" x14ac:dyDescent="0.3">
      <c r="U14168" s="311" t="s">
        <v>60968</v>
      </c>
      <c r="V14168" s="312">
        <v>4221.67</v>
      </c>
      <c r="X14168" s="267" t="s">
        <v>28926</v>
      </c>
      <c r="Y14168" s="268">
        <v>8189.71</v>
      </c>
      <c r="AA14168" s="229" t="s">
        <v>28712</v>
      </c>
      <c r="AB14168" s="230">
        <v>727.78</v>
      </c>
      <c r="AD14168" s="209" t="s">
        <v>28022</v>
      </c>
      <c r="AE14168" s="210">
        <v>10802</v>
      </c>
      <c r="AF14168" s="93"/>
      <c r="AG14168" s="93"/>
      <c r="AH14168" s="93"/>
    </row>
    <row r="14169" spans="21:34" x14ac:dyDescent="0.3">
      <c r="U14169" s="311" t="s">
        <v>14416</v>
      </c>
      <c r="V14169" s="312">
        <v>235.2</v>
      </c>
      <c r="X14169" s="267" t="s">
        <v>28928</v>
      </c>
      <c r="Y14169" s="268">
        <v>880.41</v>
      </c>
      <c r="AA14169" s="229" t="s">
        <v>28713</v>
      </c>
      <c r="AB14169" s="230">
        <v>92892.64</v>
      </c>
      <c r="AD14169" s="209" t="s">
        <v>28023</v>
      </c>
      <c r="AE14169" s="210">
        <v>3159.11</v>
      </c>
      <c r="AF14169" s="93"/>
      <c r="AG14169" s="93"/>
      <c r="AH14169" s="93"/>
    </row>
    <row r="14170" spans="21:34" x14ac:dyDescent="0.3">
      <c r="U14170" s="311" t="s">
        <v>29358</v>
      </c>
      <c r="V14170" s="312">
        <v>2400</v>
      </c>
      <c r="X14170" s="267" t="s">
        <v>35782</v>
      </c>
      <c r="Y14170" s="268">
        <v>39.090000000000003</v>
      </c>
      <c r="AA14170" s="229" t="s">
        <v>28714</v>
      </c>
      <c r="AB14170" s="230">
        <v>19500</v>
      </c>
      <c r="AD14170" s="209" t="s">
        <v>28024</v>
      </c>
      <c r="AE14170" s="210">
        <v>32476</v>
      </c>
      <c r="AF14170" s="93"/>
      <c r="AG14170" s="93"/>
      <c r="AH14170" s="93"/>
    </row>
    <row r="14171" spans="21:34" x14ac:dyDescent="0.3">
      <c r="U14171" s="311" t="s">
        <v>29360</v>
      </c>
      <c r="V14171" s="312">
        <v>4012.8</v>
      </c>
      <c r="X14171" s="267" t="s">
        <v>47319</v>
      </c>
      <c r="Y14171" s="268">
        <v>10723.39</v>
      </c>
      <c r="AA14171" s="229" t="s">
        <v>28716</v>
      </c>
      <c r="AB14171" s="230">
        <v>14.55</v>
      </c>
      <c r="AD14171" s="209" t="s">
        <v>28025</v>
      </c>
      <c r="AE14171" s="210">
        <v>563.94000000000005</v>
      </c>
      <c r="AF14171" s="93"/>
      <c r="AG14171" s="93"/>
      <c r="AH14171" s="93"/>
    </row>
    <row r="14172" spans="21:34" x14ac:dyDescent="0.3">
      <c r="U14172" s="311" t="s">
        <v>29361</v>
      </c>
      <c r="V14172" s="312">
        <v>141755.39000000001</v>
      </c>
      <c r="X14172" s="267" t="s">
        <v>40661</v>
      </c>
      <c r="Y14172" s="268">
        <v>4986.1000000000004</v>
      </c>
      <c r="AA14172" s="229" t="s">
        <v>28717</v>
      </c>
      <c r="AB14172" s="230">
        <v>31204.639999999999</v>
      </c>
      <c r="AD14172" s="209" t="s">
        <v>28026</v>
      </c>
      <c r="AE14172" s="210">
        <v>38.94</v>
      </c>
      <c r="AF14172" s="93"/>
      <c r="AG14172" s="93"/>
      <c r="AH14172" s="93"/>
    </row>
    <row r="14173" spans="21:34" x14ac:dyDescent="0.3">
      <c r="U14173" s="311" t="s">
        <v>29362</v>
      </c>
      <c r="V14173" s="312">
        <v>349277.42</v>
      </c>
      <c r="X14173" s="267" t="s">
        <v>40662</v>
      </c>
      <c r="Y14173" s="268">
        <v>924.67</v>
      </c>
      <c r="AA14173" s="229" t="s">
        <v>28718</v>
      </c>
      <c r="AB14173" s="230">
        <v>6333.95</v>
      </c>
      <c r="AD14173" s="209" t="s">
        <v>28027</v>
      </c>
      <c r="AE14173" s="210">
        <v>114.68</v>
      </c>
      <c r="AF14173" s="93"/>
      <c r="AG14173" s="93"/>
      <c r="AH14173" s="93"/>
    </row>
    <row r="14174" spans="21:34" x14ac:dyDescent="0.3">
      <c r="U14174" s="311" t="s">
        <v>58795</v>
      </c>
      <c r="V14174" s="312">
        <v>160165.68</v>
      </c>
      <c r="X14174" s="267" t="s">
        <v>62275</v>
      </c>
      <c r="Y14174" s="268">
        <v>2951</v>
      </c>
      <c r="AA14174" s="229" t="s">
        <v>14348</v>
      </c>
      <c r="AB14174" s="230">
        <v>162015.85</v>
      </c>
      <c r="AD14174" s="209" t="s">
        <v>28028</v>
      </c>
      <c r="AE14174" s="210">
        <v>5541.46</v>
      </c>
      <c r="AF14174" s="93"/>
      <c r="AG14174" s="93"/>
      <c r="AH14174" s="93"/>
    </row>
    <row r="14175" spans="21:34" x14ac:dyDescent="0.3">
      <c r="U14175" s="311" t="s">
        <v>29363</v>
      </c>
      <c r="V14175" s="312">
        <v>-497.17</v>
      </c>
      <c r="X14175" s="267" t="s">
        <v>62276</v>
      </c>
      <c r="Y14175" s="268">
        <v>17491.61</v>
      </c>
      <c r="AA14175" s="229" t="s">
        <v>28719</v>
      </c>
      <c r="AB14175" s="230">
        <v>78122.039999999994</v>
      </c>
      <c r="AD14175" s="209" t="s">
        <v>28029</v>
      </c>
      <c r="AE14175" s="210">
        <v>7143.95</v>
      </c>
      <c r="AF14175" s="93"/>
      <c r="AG14175" s="93"/>
      <c r="AH14175" s="93"/>
    </row>
    <row r="14176" spans="21:34" x14ac:dyDescent="0.3">
      <c r="U14176" s="311" t="s">
        <v>29364</v>
      </c>
      <c r="V14176" s="312">
        <v>615</v>
      </c>
      <c r="X14176" s="267" t="s">
        <v>57921</v>
      </c>
      <c r="Y14176" s="268">
        <v>24930.5</v>
      </c>
      <c r="AA14176" s="229" t="s">
        <v>28720</v>
      </c>
      <c r="AB14176" s="230">
        <v>6259.67</v>
      </c>
      <c r="AD14176" s="209" t="s">
        <v>28030</v>
      </c>
      <c r="AE14176" s="210">
        <v>75134.710000000006</v>
      </c>
      <c r="AF14176" s="93"/>
      <c r="AG14176" s="93"/>
      <c r="AH14176" s="93"/>
    </row>
    <row r="14177" spans="21:34" x14ac:dyDescent="0.3">
      <c r="U14177" s="311" t="s">
        <v>29365</v>
      </c>
      <c r="V14177" s="312">
        <v>45500</v>
      </c>
      <c r="X14177" s="267" t="s">
        <v>57922</v>
      </c>
      <c r="Y14177" s="268">
        <v>3062.07</v>
      </c>
      <c r="AA14177" s="229" t="s">
        <v>36774</v>
      </c>
      <c r="AB14177" s="230">
        <v>-36722.17</v>
      </c>
      <c r="AD14177" s="209" t="s">
        <v>28031</v>
      </c>
      <c r="AE14177" s="210">
        <v>8700.42</v>
      </c>
      <c r="AF14177" s="93"/>
      <c r="AG14177" s="93"/>
      <c r="AH14177" s="93"/>
    </row>
    <row r="14178" spans="21:34" x14ac:dyDescent="0.3">
      <c r="U14178" s="311" t="s">
        <v>69687</v>
      </c>
      <c r="V14178" s="312">
        <v>4008</v>
      </c>
      <c r="X14178" s="267" t="s">
        <v>49210</v>
      </c>
      <c r="Y14178" s="268">
        <v>47538</v>
      </c>
      <c r="AA14178" s="229" t="s">
        <v>28723</v>
      </c>
      <c r="AB14178" s="230">
        <v>107.33</v>
      </c>
      <c r="AD14178" s="209" t="s">
        <v>28032</v>
      </c>
      <c r="AE14178" s="210">
        <v>6525.93</v>
      </c>
      <c r="AF14178" s="93"/>
      <c r="AG14178" s="93"/>
      <c r="AH14178" s="93"/>
    </row>
    <row r="14179" spans="21:34" x14ac:dyDescent="0.3">
      <c r="U14179" s="311" t="s">
        <v>62410</v>
      </c>
      <c r="V14179" s="312">
        <v>2876.57</v>
      </c>
      <c r="X14179" s="267" t="s">
        <v>49211</v>
      </c>
      <c r="Y14179" s="268">
        <v>3604.15</v>
      </c>
      <c r="AA14179" s="229" t="s">
        <v>28724</v>
      </c>
      <c r="AB14179" s="230">
        <v>5054.91</v>
      </c>
      <c r="AD14179" s="209" t="s">
        <v>28033</v>
      </c>
      <c r="AE14179" s="210">
        <v>5274</v>
      </c>
      <c r="AF14179" s="93"/>
      <c r="AG14179" s="93"/>
      <c r="AH14179" s="93"/>
    </row>
    <row r="14180" spans="21:34" x14ac:dyDescent="0.3">
      <c r="U14180" s="311" t="s">
        <v>63532</v>
      </c>
      <c r="V14180" s="312">
        <v>1782.08</v>
      </c>
      <c r="X14180" s="267" t="s">
        <v>62277</v>
      </c>
      <c r="Y14180" s="268">
        <v>17051.560000000001</v>
      </c>
      <c r="AA14180" s="229" t="s">
        <v>36775</v>
      </c>
      <c r="AB14180" s="230">
        <v>-575.34</v>
      </c>
      <c r="AD14180" s="209" t="s">
        <v>28034</v>
      </c>
      <c r="AE14180" s="210">
        <v>13494.84</v>
      </c>
      <c r="AF14180" s="93"/>
      <c r="AG14180" s="93"/>
      <c r="AH14180" s="93"/>
    </row>
    <row r="14181" spans="21:34" x14ac:dyDescent="0.3">
      <c r="U14181" s="311" t="s">
        <v>69688</v>
      </c>
      <c r="V14181" s="312">
        <v>42000</v>
      </c>
      <c r="X14181" s="267" t="s">
        <v>62278</v>
      </c>
      <c r="Y14181" s="268">
        <v>1295.44</v>
      </c>
      <c r="AA14181" s="229" t="s">
        <v>50465</v>
      </c>
      <c r="AB14181" s="230">
        <v>35885.370000000003</v>
      </c>
      <c r="AD14181" s="209" t="s">
        <v>28035</v>
      </c>
      <c r="AE14181" s="210">
        <v>8518</v>
      </c>
      <c r="AF14181" s="93"/>
      <c r="AG14181" s="93"/>
      <c r="AH14181" s="93"/>
    </row>
    <row r="14182" spans="21:34" x14ac:dyDescent="0.3">
      <c r="U14182" s="311" t="s">
        <v>69689</v>
      </c>
      <c r="V14182" s="312">
        <v>-4063.41</v>
      </c>
      <c r="X14182" s="267" t="s">
        <v>59256</v>
      </c>
      <c r="Y14182" s="268">
        <v>7473</v>
      </c>
      <c r="AA14182" s="229" t="s">
        <v>28725</v>
      </c>
      <c r="AB14182" s="230">
        <v>99.47</v>
      </c>
      <c r="AD14182" s="209" t="s">
        <v>28036</v>
      </c>
      <c r="AE14182" s="210">
        <v>1080.29</v>
      </c>
      <c r="AF14182" s="93"/>
      <c r="AG14182" s="93"/>
      <c r="AH14182" s="93"/>
    </row>
    <row r="14183" spans="21:34" x14ac:dyDescent="0.3">
      <c r="U14183" s="311" t="s">
        <v>14418</v>
      </c>
      <c r="V14183" s="312">
        <v>49461.7</v>
      </c>
      <c r="X14183" s="267" t="s">
        <v>57923</v>
      </c>
      <c r="Y14183" s="268">
        <v>3600</v>
      </c>
      <c r="AA14183" s="229" t="s">
        <v>28726</v>
      </c>
      <c r="AB14183" s="230">
        <v>4498.37</v>
      </c>
      <c r="AD14183" s="209" t="s">
        <v>28037</v>
      </c>
      <c r="AE14183" s="210">
        <v>31847.53</v>
      </c>
      <c r="AF14183" s="93"/>
      <c r="AG14183" s="93"/>
      <c r="AH14183" s="93"/>
    </row>
    <row r="14184" spans="21:34" x14ac:dyDescent="0.3">
      <c r="U14184" s="311" t="s">
        <v>29370</v>
      </c>
      <c r="V14184" s="312">
        <v>103729.93</v>
      </c>
      <c r="X14184" s="267" t="s">
        <v>43005</v>
      </c>
      <c r="Y14184" s="268">
        <v>1606</v>
      </c>
      <c r="AA14184" s="229" t="s">
        <v>36776</v>
      </c>
      <c r="AB14184" s="230">
        <v>-247.5</v>
      </c>
      <c r="AD14184" s="209" t="s">
        <v>28038</v>
      </c>
      <c r="AE14184" s="210">
        <v>21195</v>
      </c>
      <c r="AF14184" s="93"/>
      <c r="AG14184" s="93"/>
      <c r="AH14184" s="93"/>
    </row>
    <row r="14185" spans="21:34" x14ac:dyDescent="0.3">
      <c r="U14185" s="311" t="s">
        <v>29371</v>
      </c>
      <c r="V14185" s="312">
        <v>1693.81</v>
      </c>
      <c r="X14185" s="267" t="s">
        <v>39572</v>
      </c>
      <c r="Y14185" s="268">
        <v>64530.01</v>
      </c>
      <c r="AA14185" s="229" t="s">
        <v>53916</v>
      </c>
      <c r="AB14185" s="230">
        <v>23183.33</v>
      </c>
      <c r="AD14185" s="209" t="s">
        <v>28039</v>
      </c>
      <c r="AE14185" s="210">
        <v>1139.53</v>
      </c>
      <c r="AF14185" s="93"/>
      <c r="AG14185" s="93"/>
      <c r="AH14185" s="93"/>
    </row>
    <row r="14186" spans="21:34" x14ac:dyDescent="0.3">
      <c r="U14186" s="311" t="s">
        <v>69690</v>
      </c>
      <c r="V14186" s="312">
        <v>45000.01</v>
      </c>
      <c r="X14186" s="267" t="s">
        <v>36792</v>
      </c>
      <c r="Y14186" s="268">
        <v>24206.400000000001</v>
      </c>
      <c r="AA14186" s="229" t="s">
        <v>53917</v>
      </c>
      <c r="AB14186" s="230">
        <v>1773.47</v>
      </c>
      <c r="AD14186" s="209" t="s">
        <v>28040</v>
      </c>
      <c r="AE14186" s="210">
        <v>1000</v>
      </c>
      <c r="AF14186" s="93"/>
      <c r="AG14186" s="93"/>
      <c r="AH14186" s="93"/>
    </row>
    <row r="14187" spans="21:34" x14ac:dyDescent="0.3">
      <c r="U14187" s="311" t="s">
        <v>29394</v>
      </c>
      <c r="V14187" s="312">
        <v>1652.88</v>
      </c>
      <c r="X14187" s="267" t="s">
        <v>36793</v>
      </c>
      <c r="Y14187" s="268">
        <v>2230.1</v>
      </c>
      <c r="AA14187" s="229" t="s">
        <v>53918</v>
      </c>
      <c r="AB14187" s="230">
        <v>5587.2</v>
      </c>
      <c r="AD14187" s="209" t="s">
        <v>28041</v>
      </c>
      <c r="AE14187" s="210">
        <v>1133</v>
      </c>
      <c r="AF14187" s="93"/>
      <c r="AG14187" s="93"/>
      <c r="AH14187" s="93"/>
    </row>
    <row r="14188" spans="21:34" x14ac:dyDescent="0.3">
      <c r="U14188" s="311" t="s">
        <v>62920</v>
      </c>
      <c r="V14188" s="312">
        <v>5705</v>
      </c>
      <c r="X14188" s="267" t="s">
        <v>59257</v>
      </c>
      <c r="Y14188" s="268">
        <v>8410</v>
      </c>
      <c r="AA14188" s="229" t="s">
        <v>53919</v>
      </c>
      <c r="AB14188" s="230">
        <v>714.73</v>
      </c>
      <c r="AD14188" s="209" t="s">
        <v>28042</v>
      </c>
      <c r="AE14188" s="210">
        <v>4204.75</v>
      </c>
      <c r="AF14188" s="93"/>
      <c r="AG14188" s="93"/>
      <c r="AH14188" s="93"/>
    </row>
    <row r="14189" spans="21:34" x14ac:dyDescent="0.3">
      <c r="U14189" s="311" t="s">
        <v>46199</v>
      </c>
      <c r="V14189" s="312">
        <v>1000</v>
      </c>
      <c r="X14189" s="267" t="s">
        <v>59258</v>
      </c>
      <c r="Y14189" s="268">
        <v>643.25</v>
      </c>
      <c r="AA14189" s="229" t="s">
        <v>28727</v>
      </c>
      <c r="AB14189" s="230">
        <v>104089.28</v>
      </c>
      <c r="AD14189" s="209" t="s">
        <v>28043</v>
      </c>
      <c r="AE14189" s="210">
        <v>4910.57</v>
      </c>
      <c r="AF14189" s="93"/>
      <c r="AG14189" s="93"/>
      <c r="AH14189" s="93"/>
    </row>
    <row r="14190" spans="21:34" x14ac:dyDescent="0.3">
      <c r="U14190" s="311" t="s">
        <v>29396</v>
      </c>
      <c r="V14190" s="312">
        <v>4117.07</v>
      </c>
      <c r="X14190" s="267" t="s">
        <v>59259</v>
      </c>
      <c r="Y14190" s="268">
        <v>260.5</v>
      </c>
      <c r="AA14190" s="229" t="s">
        <v>36777</v>
      </c>
      <c r="AB14190" s="230">
        <v>758.32</v>
      </c>
      <c r="AD14190" s="209" t="s">
        <v>28044</v>
      </c>
      <c r="AE14190" s="210">
        <v>2651.4</v>
      </c>
      <c r="AF14190" s="93"/>
      <c r="AG14190" s="93"/>
      <c r="AH14190" s="93"/>
    </row>
    <row r="14191" spans="21:34" x14ac:dyDescent="0.3">
      <c r="U14191" s="311" t="s">
        <v>29397</v>
      </c>
      <c r="V14191" s="312">
        <v>12982.73</v>
      </c>
      <c r="X14191" s="267" t="s">
        <v>63438</v>
      </c>
      <c r="Y14191" s="268">
        <v>700</v>
      </c>
      <c r="AA14191" s="229" t="s">
        <v>34211</v>
      </c>
      <c r="AB14191" s="230">
        <v>190.51</v>
      </c>
      <c r="AD14191" s="209" t="s">
        <v>28045</v>
      </c>
      <c r="AE14191" s="210">
        <v>4995</v>
      </c>
      <c r="AF14191" s="93"/>
      <c r="AG14191" s="93"/>
      <c r="AH14191" s="93"/>
    </row>
    <row r="14192" spans="21:34" x14ac:dyDescent="0.3">
      <c r="U14192" s="311" t="s">
        <v>29398</v>
      </c>
      <c r="V14192" s="312">
        <v>4768.99</v>
      </c>
      <c r="X14192" s="267" t="s">
        <v>56651</v>
      </c>
      <c r="Y14192" s="268">
        <v>7546.52</v>
      </c>
      <c r="AA14192" s="229" t="s">
        <v>34212</v>
      </c>
      <c r="AB14192" s="230">
        <v>33246.01</v>
      </c>
      <c r="AD14192" s="209" t="s">
        <v>28046</v>
      </c>
      <c r="AE14192" s="210">
        <v>21705.8</v>
      </c>
      <c r="AF14192" s="93"/>
      <c r="AG14192" s="93"/>
      <c r="AH14192" s="93"/>
    </row>
    <row r="14193" spans="21:34" x14ac:dyDescent="0.3">
      <c r="U14193" s="311" t="s">
        <v>58116</v>
      </c>
      <c r="V14193" s="312">
        <v>95177</v>
      </c>
      <c r="X14193" s="267" t="s">
        <v>55487</v>
      </c>
      <c r="Y14193" s="268">
        <v>1600</v>
      </c>
      <c r="AA14193" s="229" t="s">
        <v>34213</v>
      </c>
      <c r="AB14193" s="230">
        <v>759542.74</v>
      </c>
      <c r="AD14193" s="209" t="s">
        <v>28047</v>
      </c>
      <c r="AE14193" s="210">
        <v>3635</v>
      </c>
      <c r="AF14193" s="93"/>
      <c r="AG14193" s="93"/>
      <c r="AH14193" s="93"/>
    </row>
    <row r="14194" spans="21:34" x14ac:dyDescent="0.3">
      <c r="U14194" s="311" t="s">
        <v>14421</v>
      </c>
      <c r="V14194" s="312">
        <v>1020.99</v>
      </c>
      <c r="X14194" s="267" t="s">
        <v>55488</v>
      </c>
      <c r="Y14194" s="268">
        <v>166.59</v>
      </c>
      <c r="AA14194" s="229" t="s">
        <v>34214</v>
      </c>
      <c r="AB14194" s="230">
        <v>104297.65</v>
      </c>
      <c r="AD14194" s="209" t="s">
        <v>28048</v>
      </c>
      <c r="AE14194" s="210">
        <v>115000</v>
      </c>
      <c r="AF14194" s="93"/>
      <c r="AG14194" s="93"/>
      <c r="AH14194" s="93"/>
    </row>
    <row r="14195" spans="21:34" x14ac:dyDescent="0.3">
      <c r="U14195" s="311" t="s">
        <v>29400</v>
      </c>
      <c r="V14195" s="312">
        <v>21836.44</v>
      </c>
      <c r="X14195" s="267" t="s">
        <v>35785</v>
      </c>
      <c r="Y14195" s="268">
        <v>1168.4100000000001</v>
      </c>
      <c r="AA14195" s="229" t="s">
        <v>48312</v>
      </c>
      <c r="AB14195" s="230">
        <v>9292.01</v>
      </c>
      <c r="AD14195" s="209" t="s">
        <v>28049</v>
      </c>
      <c r="AE14195" s="210">
        <v>44772.51</v>
      </c>
      <c r="AF14195" s="93"/>
      <c r="AG14195" s="93"/>
      <c r="AH14195" s="93"/>
    </row>
    <row r="14196" spans="21:34" x14ac:dyDescent="0.3">
      <c r="U14196" s="311" t="s">
        <v>14422</v>
      </c>
      <c r="V14196" s="312">
        <v>49910</v>
      </c>
      <c r="X14196" s="267" t="s">
        <v>34265</v>
      </c>
      <c r="Y14196" s="268">
        <v>1420</v>
      </c>
      <c r="AA14196" s="229" t="s">
        <v>53920</v>
      </c>
      <c r="AB14196" s="230">
        <v>4416.75</v>
      </c>
      <c r="AD14196" s="209" t="s">
        <v>28050</v>
      </c>
      <c r="AE14196" s="210">
        <v>14519.92</v>
      </c>
      <c r="AF14196" s="93"/>
      <c r="AG14196" s="93"/>
      <c r="AH14196" s="93"/>
    </row>
    <row r="14197" spans="21:34" x14ac:dyDescent="0.3">
      <c r="U14197" s="311" t="s">
        <v>29401</v>
      </c>
      <c r="V14197" s="312">
        <v>7414</v>
      </c>
      <c r="X14197" s="267" t="s">
        <v>34266</v>
      </c>
      <c r="Y14197" s="268">
        <v>64.45</v>
      </c>
      <c r="AA14197" s="229" t="s">
        <v>47312</v>
      </c>
      <c r="AB14197" s="230">
        <v>28203.07</v>
      </c>
      <c r="AD14197" s="209" t="s">
        <v>28051</v>
      </c>
      <c r="AE14197" s="210">
        <v>21744.98</v>
      </c>
      <c r="AF14197" s="93"/>
      <c r="AG14197" s="93"/>
      <c r="AH14197" s="93"/>
    </row>
    <row r="14198" spans="21:34" x14ac:dyDescent="0.3">
      <c r="U14198" s="311" t="s">
        <v>69691</v>
      </c>
      <c r="V14198" s="312">
        <v>67640.63</v>
      </c>
      <c r="X14198" s="267" t="s">
        <v>35786</v>
      </c>
      <c r="Y14198" s="268">
        <v>13536.75</v>
      </c>
      <c r="AA14198" s="229" t="s">
        <v>34215</v>
      </c>
      <c r="AB14198" s="230">
        <v>65503</v>
      </c>
      <c r="AD14198" s="209" t="s">
        <v>28052</v>
      </c>
      <c r="AE14198" s="210">
        <v>47702</v>
      </c>
      <c r="AF14198" s="93"/>
      <c r="AG14198" s="93"/>
      <c r="AH14198" s="93"/>
    </row>
    <row r="14199" spans="21:34" x14ac:dyDescent="0.3">
      <c r="U14199" s="311" t="s">
        <v>69692</v>
      </c>
      <c r="V14199" s="312">
        <v>125494</v>
      </c>
      <c r="X14199" s="267" t="s">
        <v>59908</v>
      </c>
      <c r="Y14199" s="268">
        <v>3935</v>
      </c>
      <c r="AA14199" s="229" t="s">
        <v>34216</v>
      </c>
      <c r="AB14199" s="230">
        <v>29843.18</v>
      </c>
      <c r="AD14199" s="209" t="s">
        <v>28053</v>
      </c>
      <c r="AE14199" s="210">
        <v>36460.199999999997</v>
      </c>
      <c r="AF14199" s="93"/>
      <c r="AG14199" s="93"/>
      <c r="AH14199" s="93"/>
    </row>
    <row r="14200" spans="21:34" x14ac:dyDescent="0.3">
      <c r="U14200" s="311" t="s">
        <v>29416</v>
      </c>
      <c r="V14200" s="312">
        <v>146348.22</v>
      </c>
      <c r="X14200" s="267" t="s">
        <v>35908</v>
      </c>
      <c r="Y14200" s="268">
        <v>33437.83</v>
      </c>
      <c r="AA14200" s="229" t="s">
        <v>34217</v>
      </c>
      <c r="AB14200" s="230">
        <v>37749.21</v>
      </c>
      <c r="AD14200" s="209" t="s">
        <v>14263</v>
      </c>
      <c r="AE14200" s="210">
        <v>8769.77</v>
      </c>
      <c r="AF14200" s="93"/>
      <c r="AG14200" s="93"/>
      <c r="AH14200" s="93"/>
    </row>
    <row r="14201" spans="21:34" x14ac:dyDescent="0.3">
      <c r="U14201" s="311" t="s">
        <v>48561</v>
      </c>
      <c r="V14201" s="312">
        <v>24208.38</v>
      </c>
      <c r="X14201" s="267" t="s">
        <v>40664</v>
      </c>
      <c r="Y14201" s="268">
        <v>20000</v>
      </c>
      <c r="AA14201" s="229" t="s">
        <v>36778</v>
      </c>
      <c r="AB14201" s="230">
        <v>360360.81</v>
      </c>
      <c r="AD14201" s="209" t="s">
        <v>14264</v>
      </c>
      <c r="AE14201" s="210">
        <v>15766.73</v>
      </c>
      <c r="AF14201" s="93"/>
      <c r="AG14201" s="93"/>
      <c r="AH14201" s="93"/>
    </row>
    <row r="14202" spans="21:34" x14ac:dyDescent="0.3">
      <c r="U14202" s="311" t="s">
        <v>49432</v>
      </c>
      <c r="V14202" s="312">
        <v>8700</v>
      </c>
      <c r="X14202" s="267" t="s">
        <v>59260</v>
      </c>
      <c r="Y14202" s="268">
        <v>34000</v>
      </c>
      <c r="AA14202" s="229" t="s">
        <v>49197</v>
      </c>
      <c r="AB14202" s="230">
        <v>5000</v>
      </c>
      <c r="AD14202" s="209" t="s">
        <v>28054</v>
      </c>
      <c r="AE14202" s="210">
        <v>10847.61</v>
      </c>
      <c r="AF14202" s="93"/>
      <c r="AG14202" s="93"/>
      <c r="AH14202" s="93"/>
    </row>
    <row r="14203" spans="21:34" x14ac:dyDescent="0.3">
      <c r="U14203" s="311" t="s">
        <v>29419</v>
      </c>
      <c r="V14203" s="312">
        <v>13279.78</v>
      </c>
      <c r="X14203" s="267" t="s">
        <v>59909</v>
      </c>
      <c r="Y14203" s="268">
        <v>26987</v>
      </c>
      <c r="AA14203" s="229" t="s">
        <v>40656</v>
      </c>
      <c r="AB14203" s="230">
        <v>2025</v>
      </c>
      <c r="AD14203" s="209" t="s">
        <v>28055</v>
      </c>
      <c r="AE14203" s="210">
        <v>4925.5</v>
      </c>
      <c r="AF14203" s="93"/>
      <c r="AG14203" s="93"/>
      <c r="AH14203" s="93"/>
    </row>
    <row r="14204" spans="21:34" x14ac:dyDescent="0.3">
      <c r="U14204" s="311" t="s">
        <v>50786</v>
      </c>
      <c r="V14204" s="312">
        <v>404</v>
      </c>
      <c r="X14204" s="267" t="s">
        <v>59910</v>
      </c>
      <c r="Y14204" s="268">
        <v>89205.119999999995</v>
      </c>
      <c r="AA14204" s="229" t="s">
        <v>34218</v>
      </c>
      <c r="AB14204" s="230">
        <v>106377.34</v>
      </c>
      <c r="AD14204" s="209" t="s">
        <v>28056</v>
      </c>
      <c r="AE14204" s="210">
        <v>29640.65</v>
      </c>
      <c r="AF14204" s="93"/>
      <c r="AG14204" s="93"/>
      <c r="AH14204" s="93"/>
    </row>
    <row r="14205" spans="21:34" x14ac:dyDescent="0.3">
      <c r="U14205" s="311" t="s">
        <v>29422</v>
      </c>
      <c r="V14205" s="312">
        <v>43892.42</v>
      </c>
      <c r="X14205" s="267" t="s">
        <v>48325</v>
      </c>
      <c r="Y14205" s="268">
        <v>6824.56</v>
      </c>
      <c r="AA14205" s="229" t="s">
        <v>40657</v>
      </c>
      <c r="AB14205" s="230">
        <v>8440.99</v>
      </c>
      <c r="AD14205" s="209" t="s">
        <v>28057</v>
      </c>
      <c r="AE14205" s="210">
        <v>5425.51</v>
      </c>
      <c r="AF14205" s="93"/>
      <c r="AG14205" s="93"/>
      <c r="AH14205" s="93"/>
    </row>
    <row r="14206" spans="21:34" x14ac:dyDescent="0.3">
      <c r="U14206" s="311" t="s">
        <v>50787</v>
      </c>
      <c r="V14206" s="312">
        <v>15000</v>
      </c>
      <c r="X14206" s="267" t="s">
        <v>49214</v>
      </c>
      <c r="Y14206" s="268">
        <v>6247.1</v>
      </c>
      <c r="AA14206" s="229" t="s">
        <v>47313</v>
      </c>
      <c r="AB14206" s="230">
        <v>5159.47</v>
      </c>
      <c r="AD14206" s="209" t="s">
        <v>14265</v>
      </c>
      <c r="AE14206" s="210">
        <v>47503</v>
      </c>
      <c r="AF14206" s="93"/>
      <c r="AG14206" s="93"/>
      <c r="AH14206" s="93"/>
    </row>
    <row r="14207" spans="21:34" x14ac:dyDescent="0.3">
      <c r="U14207" s="311" t="s">
        <v>59359</v>
      </c>
      <c r="V14207" s="312">
        <v>18808.47</v>
      </c>
      <c r="X14207" s="267" t="s">
        <v>40666</v>
      </c>
      <c r="Y14207" s="268">
        <v>189130.8</v>
      </c>
      <c r="AA14207" s="229" t="s">
        <v>34219</v>
      </c>
      <c r="AB14207" s="230">
        <v>207024.24</v>
      </c>
      <c r="AD14207" s="209" t="s">
        <v>28058</v>
      </c>
      <c r="AE14207" s="210">
        <v>6480</v>
      </c>
      <c r="AF14207" s="93"/>
      <c r="AG14207" s="93"/>
      <c r="AH14207" s="93"/>
    </row>
    <row r="14208" spans="21:34" x14ac:dyDescent="0.3">
      <c r="U14208" s="311" t="s">
        <v>59360</v>
      </c>
      <c r="V14208" s="312">
        <v>32195.65</v>
      </c>
      <c r="X14208" s="267" t="s">
        <v>62279</v>
      </c>
      <c r="Y14208" s="268">
        <v>5654</v>
      </c>
      <c r="AA14208" s="229" t="s">
        <v>36779</v>
      </c>
      <c r="AB14208" s="230">
        <v>2455.25</v>
      </c>
      <c r="AD14208" s="209" t="s">
        <v>28059</v>
      </c>
      <c r="AE14208" s="210">
        <v>59679.42</v>
      </c>
      <c r="AF14208" s="93"/>
      <c r="AG14208" s="93"/>
      <c r="AH14208" s="93"/>
    </row>
    <row r="14209" spans="21:34" x14ac:dyDescent="0.3">
      <c r="U14209" s="311" t="s">
        <v>39585</v>
      </c>
      <c r="V14209" s="312">
        <v>65001.68</v>
      </c>
      <c r="X14209" s="267" t="s">
        <v>36799</v>
      </c>
      <c r="Y14209" s="268">
        <v>2667.96</v>
      </c>
      <c r="AA14209" s="229" t="s">
        <v>28728</v>
      </c>
      <c r="AB14209" s="230">
        <v>60120.44</v>
      </c>
      <c r="AD14209" s="209" t="s">
        <v>28060</v>
      </c>
      <c r="AE14209" s="210">
        <v>-23.18</v>
      </c>
      <c r="AF14209" s="93"/>
      <c r="AG14209" s="93"/>
      <c r="AH14209" s="93"/>
    </row>
    <row r="14210" spans="21:34" x14ac:dyDescent="0.3">
      <c r="U14210" s="311" t="s">
        <v>39586</v>
      </c>
      <c r="V14210" s="312">
        <v>11499</v>
      </c>
      <c r="X14210" s="267" t="s">
        <v>36800</v>
      </c>
      <c r="Y14210" s="268">
        <v>1600</v>
      </c>
      <c r="AA14210" s="229" t="s">
        <v>28729</v>
      </c>
      <c r="AB14210" s="230">
        <v>137467</v>
      </c>
      <c r="AD14210" s="209" t="s">
        <v>28061</v>
      </c>
      <c r="AE14210" s="210">
        <v>4270</v>
      </c>
      <c r="AF14210" s="93"/>
      <c r="AG14210" s="93"/>
      <c r="AH14210" s="93"/>
    </row>
    <row r="14211" spans="21:34" x14ac:dyDescent="0.3">
      <c r="U14211" s="311" t="s">
        <v>63533</v>
      </c>
      <c r="V14211" s="312">
        <v>22192.25</v>
      </c>
      <c r="X14211" s="267" t="s">
        <v>64983</v>
      </c>
      <c r="Y14211" s="268">
        <v>62068.5</v>
      </c>
      <c r="AA14211" s="229" t="s">
        <v>35762</v>
      </c>
      <c r="AB14211" s="230">
        <v>214501.03</v>
      </c>
      <c r="AD14211" s="209" t="s">
        <v>28062</v>
      </c>
      <c r="AE14211" s="210">
        <v>11677</v>
      </c>
      <c r="AF14211" s="93"/>
      <c r="AG14211" s="93"/>
      <c r="AH14211" s="93"/>
    </row>
    <row r="14212" spans="21:34" x14ac:dyDescent="0.3">
      <c r="U14212" s="311" t="s">
        <v>46201</v>
      </c>
      <c r="V14212" s="312">
        <v>32272.74</v>
      </c>
      <c r="X14212" s="267" t="s">
        <v>50485</v>
      </c>
      <c r="Y14212" s="268">
        <v>24512.79</v>
      </c>
      <c r="AA14212" s="229" t="s">
        <v>35763</v>
      </c>
      <c r="AB14212" s="230">
        <v>20834.71</v>
      </c>
      <c r="AD14212" s="209" t="s">
        <v>28063</v>
      </c>
      <c r="AE14212" s="210">
        <v>8774.42</v>
      </c>
      <c r="AF14212" s="93"/>
      <c r="AG14212" s="93"/>
      <c r="AH14212" s="93"/>
    </row>
    <row r="14213" spans="21:34" x14ac:dyDescent="0.3">
      <c r="U14213" s="311" t="s">
        <v>29448</v>
      </c>
      <c r="V14213" s="312">
        <v>34317.72</v>
      </c>
      <c r="X14213" s="267" t="s">
        <v>45733</v>
      </c>
      <c r="Y14213" s="268">
        <v>22515.5</v>
      </c>
      <c r="AA14213" s="229" t="s">
        <v>34220</v>
      </c>
      <c r="AB14213" s="230">
        <v>578871.47</v>
      </c>
      <c r="AD14213" s="209" t="s">
        <v>28064</v>
      </c>
      <c r="AE14213" s="210">
        <v>19650.25</v>
      </c>
      <c r="AF14213" s="93"/>
      <c r="AG14213" s="93"/>
      <c r="AH14213" s="93"/>
    </row>
    <row r="14214" spans="21:34" x14ac:dyDescent="0.3">
      <c r="U14214" s="311" t="s">
        <v>69693</v>
      </c>
      <c r="V14214" s="312">
        <v>440</v>
      </c>
      <c r="X14214" s="267" t="s">
        <v>60780</v>
      </c>
      <c r="Y14214" s="268">
        <v>72164</v>
      </c>
      <c r="AA14214" s="229" t="s">
        <v>36780</v>
      </c>
      <c r="AB14214" s="230">
        <v>-12.8</v>
      </c>
      <c r="AD14214" s="209" t="s">
        <v>28065</v>
      </c>
      <c r="AE14214" s="210">
        <v>2094.34</v>
      </c>
      <c r="AF14214" s="93"/>
      <c r="AG14214" s="93"/>
      <c r="AH14214" s="93"/>
    </row>
    <row r="14215" spans="21:34" x14ac:dyDescent="0.3">
      <c r="U14215" s="311" t="s">
        <v>50789</v>
      </c>
      <c r="V14215" s="312">
        <v>17230.919999999998</v>
      </c>
      <c r="X14215" s="267" t="s">
        <v>64984</v>
      </c>
      <c r="Y14215" s="268">
        <v>49164</v>
      </c>
      <c r="AA14215" s="229" t="s">
        <v>35764</v>
      </c>
      <c r="AB14215" s="230">
        <v>619787.81000000006</v>
      </c>
      <c r="AD14215" s="209" t="s">
        <v>28066</v>
      </c>
      <c r="AE14215" s="210">
        <v>1902.29</v>
      </c>
      <c r="AF14215" s="93"/>
      <c r="AG14215" s="93"/>
      <c r="AH14215" s="93"/>
    </row>
    <row r="14216" spans="21:34" x14ac:dyDescent="0.3">
      <c r="U14216" s="311" t="s">
        <v>29450</v>
      </c>
      <c r="V14216" s="312">
        <v>4623.2700000000004</v>
      </c>
      <c r="X14216" s="267" t="s">
        <v>60781</v>
      </c>
      <c r="Y14216" s="268">
        <v>2086.5300000000002</v>
      </c>
      <c r="AA14216" s="229" t="s">
        <v>48313</v>
      </c>
      <c r="AB14216" s="230">
        <v>83966.13</v>
      </c>
      <c r="AD14216" s="209" t="s">
        <v>28067</v>
      </c>
      <c r="AE14216" s="210">
        <v>1043.92</v>
      </c>
      <c r="AF14216" s="93"/>
      <c r="AG14216" s="93"/>
      <c r="AH14216" s="93"/>
    </row>
    <row r="14217" spans="21:34" x14ac:dyDescent="0.3">
      <c r="U14217" s="311" t="s">
        <v>50790</v>
      </c>
      <c r="V14217" s="312">
        <v>672.18</v>
      </c>
      <c r="X14217" s="267" t="s">
        <v>64985</v>
      </c>
      <c r="Y14217" s="268">
        <v>-26045.82</v>
      </c>
      <c r="AA14217" s="229" t="s">
        <v>45690</v>
      </c>
      <c r="AB14217" s="230">
        <v>6226.43</v>
      </c>
      <c r="AD14217" s="209" t="s">
        <v>28068</v>
      </c>
      <c r="AE14217" s="210">
        <v>14897.25</v>
      </c>
      <c r="AF14217" s="93"/>
      <c r="AG14217" s="93"/>
      <c r="AH14217" s="93"/>
    </row>
    <row r="14218" spans="21:34" x14ac:dyDescent="0.3">
      <c r="U14218" s="311" t="s">
        <v>29451</v>
      </c>
      <c r="V14218" s="312">
        <v>365</v>
      </c>
      <c r="X14218" s="267" t="s">
        <v>29094</v>
      </c>
      <c r="Y14218" s="268">
        <v>14364.22</v>
      </c>
      <c r="AA14218" s="229" t="s">
        <v>50466</v>
      </c>
      <c r="AB14218" s="230">
        <v>51517.8</v>
      </c>
      <c r="AD14218" s="209" t="s">
        <v>28069</v>
      </c>
      <c r="AE14218" s="210">
        <v>607.05999999999995</v>
      </c>
      <c r="AF14218" s="93"/>
      <c r="AG14218" s="93"/>
      <c r="AH14218" s="93"/>
    </row>
    <row r="14219" spans="21:34" x14ac:dyDescent="0.3">
      <c r="U14219" s="311" t="s">
        <v>29452</v>
      </c>
      <c r="V14219" s="312">
        <v>9820.06</v>
      </c>
      <c r="X14219" s="267" t="s">
        <v>29095</v>
      </c>
      <c r="Y14219" s="268">
        <v>9595.07</v>
      </c>
      <c r="AA14219" s="229" t="s">
        <v>42993</v>
      </c>
      <c r="AB14219" s="230">
        <v>34264.19</v>
      </c>
      <c r="AD14219" s="209" t="s">
        <v>28070</v>
      </c>
      <c r="AE14219" s="210">
        <v>14220</v>
      </c>
      <c r="AF14219" s="93"/>
      <c r="AG14219" s="93"/>
      <c r="AH14219" s="93"/>
    </row>
    <row r="14220" spans="21:34" x14ac:dyDescent="0.3">
      <c r="U14220" s="311" t="s">
        <v>29453</v>
      </c>
      <c r="V14220" s="312">
        <v>117.67</v>
      </c>
      <c r="X14220" s="267" t="s">
        <v>60782</v>
      </c>
      <c r="Y14220" s="268">
        <v>5202.78</v>
      </c>
      <c r="AA14220" s="229" t="s">
        <v>42994</v>
      </c>
      <c r="AB14220" s="230">
        <v>2556.81</v>
      </c>
      <c r="AD14220" s="209" t="s">
        <v>28071</v>
      </c>
      <c r="AE14220" s="210">
        <v>1185</v>
      </c>
      <c r="AF14220" s="93"/>
      <c r="AG14220" s="93"/>
      <c r="AH14220" s="93"/>
    </row>
    <row r="14221" spans="21:34" x14ac:dyDescent="0.3">
      <c r="U14221" s="311" t="s">
        <v>50791</v>
      </c>
      <c r="V14221" s="312">
        <v>91.37</v>
      </c>
      <c r="X14221" s="267" t="s">
        <v>60783</v>
      </c>
      <c r="Y14221" s="268">
        <v>300.76</v>
      </c>
      <c r="AA14221" s="229" t="s">
        <v>53921</v>
      </c>
      <c r="AB14221" s="230">
        <v>8974.67</v>
      </c>
      <c r="AD14221" s="209" t="s">
        <v>28072</v>
      </c>
      <c r="AE14221" s="210">
        <v>1178.51</v>
      </c>
      <c r="AF14221" s="93"/>
      <c r="AG14221" s="93"/>
      <c r="AH14221" s="93"/>
    </row>
    <row r="14222" spans="21:34" x14ac:dyDescent="0.3">
      <c r="U14222" s="311" t="s">
        <v>29454</v>
      </c>
      <c r="V14222" s="312">
        <v>607.54</v>
      </c>
      <c r="X14222" s="267" t="s">
        <v>60784</v>
      </c>
      <c r="Y14222" s="268">
        <v>65.69</v>
      </c>
      <c r="AA14222" s="229" t="s">
        <v>53922</v>
      </c>
      <c r="AB14222" s="230">
        <v>686.53</v>
      </c>
      <c r="AD14222" s="209" t="s">
        <v>28073</v>
      </c>
      <c r="AE14222" s="210">
        <v>300.82</v>
      </c>
      <c r="AF14222" s="93"/>
      <c r="AG14222" s="93"/>
      <c r="AH14222" s="93"/>
    </row>
    <row r="14223" spans="21:34" x14ac:dyDescent="0.3">
      <c r="U14223" s="311" t="s">
        <v>29455</v>
      </c>
      <c r="V14223" s="312">
        <v>9.09</v>
      </c>
      <c r="X14223" s="267" t="s">
        <v>60785</v>
      </c>
      <c r="Y14223" s="268">
        <v>267.02999999999997</v>
      </c>
      <c r="AA14223" s="229" t="s">
        <v>53923</v>
      </c>
      <c r="AB14223" s="230">
        <v>2162.9</v>
      </c>
      <c r="AD14223" s="209" t="s">
        <v>28074</v>
      </c>
      <c r="AE14223" s="210">
        <v>71596.789999999994</v>
      </c>
      <c r="AF14223" s="93"/>
      <c r="AG14223" s="93"/>
      <c r="AH14223" s="93"/>
    </row>
    <row r="14224" spans="21:34" x14ac:dyDescent="0.3">
      <c r="U14224" s="311" t="s">
        <v>29456</v>
      </c>
      <c r="V14224" s="312">
        <v>-6877.85</v>
      </c>
      <c r="X14224" s="267" t="s">
        <v>60786</v>
      </c>
      <c r="Y14224" s="268">
        <v>46.14</v>
      </c>
      <c r="AA14224" s="229" t="s">
        <v>53924</v>
      </c>
      <c r="AB14224" s="230">
        <v>282.47000000000003</v>
      </c>
      <c r="AD14224" s="209" t="s">
        <v>28075</v>
      </c>
      <c r="AE14224" s="210">
        <v>730</v>
      </c>
      <c r="AF14224" s="93"/>
      <c r="AG14224" s="93"/>
      <c r="AH14224" s="93"/>
    </row>
    <row r="14225" spans="21:34" x14ac:dyDescent="0.3">
      <c r="U14225" s="311" t="s">
        <v>29457</v>
      </c>
      <c r="V14225" s="312">
        <v>2627.64</v>
      </c>
      <c r="X14225" s="267" t="s">
        <v>60787</v>
      </c>
      <c r="Y14225" s="268">
        <v>74.02</v>
      </c>
      <c r="AA14225" s="229" t="s">
        <v>53925</v>
      </c>
      <c r="AB14225" s="230">
        <v>247.34</v>
      </c>
      <c r="AD14225" s="209" t="s">
        <v>28076</v>
      </c>
      <c r="AE14225" s="210">
        <v>658.36</v>
      </c>
      <c r="AF14225" s="93"/>
      <c r="AG14225" s="93"/>
      <c r="AH14225" s="93"/>
    </row>
    <row r="14226" spans="21:34" x14ac:dyDescent="0.3">
      <c r="U14226" s="311" t="s">
        <v>50792</v>
      </c>
      <c r="V14226" s="312">
        <v>8246.64</v>
      </c>
      <c r="X14226" s="267" t="s">
        <v>64986</v>
      </c>
      <c r="Y14226" s="268">
        <v>-5956.42</v>
      </c>
      <c r="AA14226" s="229" t="s">
        <v>42995</v>
      </c>
      <c r="AB14226" s="230">
        <v>31030.66</v>
      </c>
      <c r="AD14226" s="209" t="s">
        <v>28077</v>
      </c>
      <c r="AE14226" s="210">
        <v>4051.4</v>
      </c>
      <c r="AF14226" s="93"/>
      <c r="AG14226" s="93"/>
      <c r="AH14226" s="93"/>
    </row>
    <row r="14227" spans="21:34" x14ac:dyDescent="0.3">
      <c r="U14227" s="311" t="s">
        <v>29458</v>
      </c>
      <c r="V14227" s="312">
        <v>30039.64</v>
      </c>
      <c r="X14227" s="267" t="s">
        <v>43014</v>
      </c>
      <c r="Y14227" s="268">
        <v>4169.25</v>
      </c>
      <c r="AA14227" s="229" t="s">
        <v>48314</v>
      </c>
      <c r="AB14227" s="230">
        <v>11199.44</v>
      </c>
      <c r="AD14227" s="209" t="s">
        <v>28078</v>
      </c>
      <c r="AE14227" s="210">
        <v>5893.37</v>
      </c>
      <c r="AF14227" s="93"/>
      <c r="AG14227" s="93"/>
      <c r="AH14227" s="93"/>
    </row>
    <row r="14228" spans="21:34" x14ac:dyDescent="0.3">
      <c r="U14228" s="311" t="s">
        <v>69694</v>
      </c>
      <c r="V14228" s="312">
        <v>4120.17</v>
      </c>
      <c r="X14228" s="267" t="s">
        <v>29099</v>
      </c>
      <c r="Y14228" s="268">
        <v>580.5</v>
      </c>
      <c r="AA14228" s="229" t="s">
        <v>53926</v>
      </c>
      <c r="AB14228" s="230">
        <v>270077.52</v>
      </c>
      <c r="AD14228" s="209" t="s">
        <v>28079</v>
      </c>
      <c r="AE14228" s="210">
        <v>778.31</v>
      </c>
      <c r="AF14228" s="93"/>
      <c r="AG14228" s="93"/>
      <c r="AH14228" s="93"/>
    </row>
    <row r="14229" spans="21:34" x14ac:dyDescent="0.3">
      <c r="U14229" s="311" t="s">
        <v>29483</v>
      </c>
      <c r="V14229" s="312">
        <v>33800</v>
      </c>
      <c r="X14229" s="267" t="s">
        <v>29100</v>
      </c>
      <c r="Y14229" s="268">
        <v>236.88</v>
      </c>
      <c r="AA14229" s="229" t="s">
        <v>53927</v>
      </c>
      <c r="AB14229" s="230">
        <v>4156.1099999999997</v>
      </c>
      <c r="AD14229" s="209" t="s">
        <v>28080</v>
      </c>
      <c r="AE14229" s="210">
        <v>1518.47</v>
      </c>
      <c r="AF14229" s="93"/>
      <c r="AG14229" s="93"/>
      <c r="AH14229" s="93"/>
    </row>
    <row r="14230" spans="21:34" x14ac:dyDescent="0.3">
      <c r="U14230" s="311" t="s">
        <v>29505</v>
      </c>
      <c r="V14230" s="312">
        <v>9720</v>
      </c>
      <c r="X14230" s="267" t="s">
        <v>50490</v>
      </c>
      <c r="Y14230" s="268">
        <v>18002.36</v>
      </c>
      <c r="AA14230" s="229" t="s">
        <v>53928</v>
      </c>
      <c r="AB14230" s="230">
        <v>450</v>
      </c>
      <c r="AD14230" s="209" t="s">
        <v>28081</v>
      </c>
      <c r="AE14230" s="210">
        <v>71596.789999999994</v>
      </c>
      <c r="AF14230" s="93"/>
      <c r="AG14230" s="93"/>
      <c r="AH14230" s="93"/>
    </row>
    <row r="14231" spans="21:34" x14ac:dyDescent="0.3">
      <c r="U14231" s="311" t="s">
        <v>50793</v>
      </c>
      <c r="V14231" s="312">
        <v>29311.32</v>
      </c>
      <c r="X14231" s="267" t="s">
        <v>50491</v>
      </c>
      <c r="Y14231" s="268">
        <v>5056.84</v>
      </c>
      <c r="AA14231" s="229" t="s">
        <v>53929</v>
      </c>
      <c r="AB14231" s="230">
        <v>2176.67</v>
      </c>
      <c r="AD14231" s="209" t="s">
        <v>28082</v>
      </c>
      <c r="AE14231" s="210">
        <v>15856.32</v>
      </c>
      <c r="AF14231" s="93"/>
      <c r="AG14231" s="93"/>
      <c r="AH14231" s="93"/>
    </row>
    <row r="14232" spans="21:34" x14ac:dyDescent="0.3">
      <c r="U14232" s="311" t="s">
        <v>29507</v>
      </c>
      <c r="V14232" s="312">
        <v>6917.4</v>
      </c>
      <c r="X14232" s="267" t="s">
        <v>43017</v>
      </c>
      <c r="Y14232" s="268">
        <v>3200</v>
      </c>
      <c r="AA14232" s="229" t="s">
        <v>53930</v>
      </c>
      <c r="AB14232" s="230">
        <v>34733.49</v>
      </c>
      <c r="AD14232" s="209" t="s">
        <v>28083</v>
      </c>
      <c r="AE14232" s="210">
        <v>15883.92</v>
      </c>
      <c r="AF14232" s="93"/>
      <c r="AG14232" s="93"/>
      <c r="AH14232" s="93"/>
    </row>
    <row r="14233" spans="21:34" x14ac:dyDescent="0.3">
      <c r="U14233" s="311" t="s">
        <v>50794</v>
      </c>
      <c r="V14233" s="312">
        <v>456.22</v>
      </c>
      <c r="X14233" s="267" t="s">
        <v>50493</v>
      </c>
      <c r="Y14233" s="268">
        <v>12150</v>
      </c>
      <c r="AA14233" s="229" t="s">
        <v>53931</v>
      </c>
      <c r="AB14233" s="230">
        <v>161689.25</v>
      </c>
      <c r="AD14233" s="209" t="s">
        <v>28084</v>
      </c>
      <c r="AE14233" s="210">
        <v>14220</v>
      </c>
      <c r="AF14233" s="93"/>
      <c r="AG14233" s="93"/>
      <c r="AH14233" s="93"/>
    </row>
    <row r="14234" spans="21:34" x14ac:dyDescent="0.3">
      <c r="U14234" s="311" t="s">
        <v>50795</v>
      </c>
      <c r="V14234" s="312">
        <v>2051.7199999999998</v>
      </c>
      <c r="X14234" s="267" t="s">
        <v>60788</v>
      </c>
      <c r="Y14234" s="268">
        <v>280715.52000000002</v>
      </c>
      <c r="AA14234" s="229" t="s">
        <v>45691</v>
      </c>
      <c r="AB14234" s="230">
        <v>456350</v>
      </c>
      <c r="AD14234" s="209" t="s">
        <v>28085</v>
      </c>
      <c r="AE14234" s="210">
        <v>73242.759999999995</v>
      </c>
      <c r="AF14234" s="93"/>
      <c r="AG14234" s="93"/>
      <c r="AH14234" s="93"/>
    </row>
    <row r="14235" spans="21:34" x14ac:dyDescent="0.3">
      <c r="U14235" s="311" t="s">
        <v>29509</v>
      </c>
      <c r="V14235" s="312">
        <v>849.43</v>
      </c>
      <c r="X14235" s="267" t="s">
        <v>43018</v>
      </c>
      <c r="Y14235" s="268">
        <v>9397.68</v>
      </c>
      <c r="AA14235" s="229" t="s">
        <v>53932</v>
      </c>
      <c r="AB14235" s="230">
        <v>22327.97</v>
      </c>
      <c r="AD14235" s="209" t="s">
        <v>28086</v>
      </c>
      <c r="AE14235" s="210">
        <v>730</v>
      </c>
      <c r="AF14235" s="93"/>
      <c r="AG14235" s="93"/>
      <c r="AH14235" s="93"/>
    </row>
    <row r="14236" spans="21:34" x14ac:dyDescent="0.3">
      <c r="U14236" s="311" t="s">
        <v>50796</v>
      </c>
      <c r="V14236" s="312">
        <v>87.6</v>
      </c>
      <c r="X14236" s="267" t="s">
        <v>50495</v>
      </c>
      <c r="Y14236" s="268">
        <v>299.76</v>
      </c>
      <c r="AA14236" s="229" t="s">
        <v>45692</v>
      </c>
      <c r="AB14236" s="230">
        <v>71136.44</v>
      </c>
      <c r="AD14236" s="209" t="s">
        <v>28087</v>
      </c>
      <c r="AE14236" s="210">
        <v>68897</v>
      </c>
      <c r="AF14236" s="93"/>
      <c r="AG14236" s="93"/>
      <c r="AH14236" s="93"/>
    </row>
    <row r="14237" spans="21:34" x14ac:dyDescent="0.3">
      <c r="U14237" s="311" t="s">
        <v>50797</v>
      </c>
      <c r="V14237" s="312">
        <v>122.76</v>
      </c>
      <c r="X14237" s="267" t="s">
        <v>60789</v>
      </c>
      <c r="Y14237" s="268">
        <v>1338.61</v>
      </c>
      <c r="AA14237" s="229" t="s">
        <v>50467</v>
      </c>
      <c r="AB14237" s="230">
        <v>99957.08</v>
      </c>
      <c r="AD14237" s="209" t="s">
        <v>28088</v>
      </c>
      <c r="AE14237" s="210">
        <v>1139.53</v>
      </c>
      <c r="AF14237" s="93"/>
      <c r="AG14237" s="93"/>
      <c r="AH14237" s="93"/>
    </row>
    <row r="14238" spans="21:34" x14ac:dyDescent="0.3">
      <c r="U14238" s="311" t="s">
        <v>50798</v>
      </c>
      <c r="V14238" s="312">
        <v>7.07</v>
      </c>
      <c r="X14238" s="267" t="s">
        <v>43019</v>
      </c>
      <c r="Y14238" s="268">
        <v>33.46</v>
      </c>
      <c r="AA14238" s="229" t="s">
        <v>53933</v>
      </c>
      <c r="AB14238" s="230">
        <v>40025.68</v>
      </c>
      <c r="AD14238" s="209" t="s">
        <v>28089</v>
      </c>
      <c r="AE14238" s="210">
        <v>3808.6</v>
      </c>
      <c r="AF14238" s="93"/>
      <c r="AG14238" s="93"/>
      <c r="AH14238" s="93"/>
    </row>
    <row r="14239" spans="21:34" x14ac:dyDescent="0.3">
      <c r="U14239" s="311" t="s">
        <v>29510</v>
      </c>
      <c r="V14239" s="312">
        <v>4708</v>
      </c>
      <c r="X14239" s="267" t="s">
        <v>60790</v>
      </c>
      <c r="Y14239" s="268">
        <v>569.21</v>
      </c>
      <c r="AA14239" s="229" t="s">
        <v>50468</v>
      </c>
      <c r="AB14239" s="230">
        <v>5337.5</v>
      </c>
      <c r="AD14239" s="209" t="s">
        <v>28090</v>
      </c>
      <c r="AE14239" s="210">
        <v>563.94000000000005</v>
      </c>
      <c r="AF14239" s="93"/>
      <c r="AG14239" s="93"/>
      <c r="AH14239" s="93"/>
    </row>
    <row r="14240" spans="21:34" x14ac:dyDescent="0.3">
      <c r="U14240" s="311" t="s">
        <v>29511</v>
      </c>
      <c r="V14240" s="312">
        <v>4563.0200000000004</v>
      </c>
      <c r="X14240" s="267" t="s">
        <v>60791</v>
      </c>
      <c r="Y14240" s="268">
        <v>68.13</v>
      </c>
      <c r="AA14240" s="229" t="s">
        <v>53934</v>
      </c>
      <c r="AB14240" s="230">
        <v>71048.23</v>
      </c>
      <c r="AD14240" s="209" t="s">
        <v>28091</v>
      </c>
      <c r="AE14240" s="210">
        <v>36460.199999999997</v>
      </c>
      <c r="AF14240" s="93"/>
      <c r="AG14240" s="93"/>
      <c r="AH14240" s="93"/>
    </row>
    <row r="14241" spans="21:34" x14ac:dyDescent="0.3">
      <c r="U14241" s="311" t="s">
        <v>29512</v>
      </c>
      <c r="V14241" s="312">
        <v>4666.3500000000004</v>
      </c>
      <c r="X14241" s="267" t="s">
        <v>60792</v>
      </c>
      <c r="Y14241" s="268">
        <v>5.18</v>
      </c>
      <c r="AA14241" s="229" t="s">
        <v>53935</v>
      </c>
      <c r="AB14241" s="230">
        <v>40508.68</v>
      </c>
      <c r="AD14241" s="209" t="s">
        <v>28092</v>
      </c>
      <c r="AE14241" s="210">
        <v>1000</v>
      </c>
      <c r="AF14241" s="93"/>
      <c r="AG14241" s="93"/>
      <c r="AH14241" s="93"/>
    </row>
    <row r="14242" spans="21:34" x14ac:dyDescent="0.3">
      <c r="U14242" s="311" t="s">
        <v>29531</v>
      </c>
      <c r="V14242" s="312">
        <v>33645.57</v>
      </c>
      <c r="X14242" s="267" t="s">
        <v>43020</v>
      </c>
      <c r="Y14242" s="268">
        <v>1315.04</v>
      </c>
      <c r="AA14242" s="229" t="s">
        <v>47314</v>
      </c>
      <c r="AB14242" s="230">
        <v>33139.519999999997</v>
      </c>
      <c r="AD14242" s="209" t="s">
        <v>14266</v>
      </c>
      <c r="AE14242" s="210">
        <v>18429.8</v>
      </c>
      <c r="AF14242" s="93"/>
      <c r="AG14242" s="93"/>
      <c r="AH14242" s="93"/>
    </row>
    <row r="14243" spans="21:34" x14ac:dyDescent="0.3">
      <c r="U14243" s="311" t="s">
        <v>29532</v>
      </c>
      <c r="V14243" s="312">
        <v>30410.01</v>
      </c>
      <c r="X14243" s="267" t="s">
        <v>43021</v>
      </c>
      <c r="Y14243" s="268">
        <v>2500</v>
      </c>
      <c r="AA14243" s="229" t="s">
        <v>49198</v>
      </c>
      <c r="AB14243" s="230">
        <v>39350.78</v>
      </c>
      <c r="AD14243" s="209" t="s">
        <v>14267</v>
      </c>
      <c r="AE14243" s="210">
        <v>23961.64</v>
      </c>
      <c r="AF14243" s="93"/>
      <c r="AG14243" s="93"/>
      <c r="AH14243" s="93"/>
    </row>
    <row r="14244" spans="21:34" x14ac:dyDescent="0.3">
      <c r="U14244" s="311" t="s">
        <v>29534</v>
      </c>
      <c r="V14244" s="312">
        <v>4900.25</v>
      </c>
      <c r="X14244" s="267" t="s">
        <v>50496</v>
      </c>
      <c r="Y14244" s="268">
        <v>737.5</v>
      </c>
      <c r="AA14244" s="229" t="s">
        <v>49199</v>
      </c>
      <c r="AB14244" s="230">
        <v>63421.5</v>
      </c>
      <c r="AD14244" s="209" t="s">
        <v>14268</v>
      </c>
      <c r="AE14244" s="210">
        <v>28229.72</v>
      </c>
      <c r="AF14244" s="93"/>
      <c r="AG14244" s="93"/>
      <c r="AH14244" s="93"/>
    </row>
    <row r="14245" spans="21:34" x14ac:dyDescent="0.3">
      <c r="U14245" s="311" t="s">
        <v>29535</v>
      </c>
      <c r="V14245" s="312">
        <v>2212.5</v>
      </c>
      <c r="X14245" s="267" t="s">
        <v>43022</v>
      </c>
      <c r="Y14245" s="268">
        <v>1761.22</v>
      </c>
      <c r="AA14245" s="229" t="s">
        <v>48315</v>
      </c>
      <c r="AB14245" s="230">
        <v>247723.91</v>
      </c>
      <c r="AD14245" s="209" t="s">
        <v>28093</v>
      </c>
      <c r="AE14245" s="210">
        <v>15202.05</v>
      </c>
      <c r="AF14245" s="93"/>
      <c r="AG14245" s="93"/>
      <c r="AH14245" s="93"/>
    </row>
    <row r="14246" spans="21:34" x14ac:dyDescent="0.3">
      <c r="U14246" s="311" t="s">
        <v>29537</v>
      </c>
      <c r="V14246" s="312">
        <v>296.48</v>
      </c>
      <c r="X14246" s="267" t="s">
        <v>64987</v>
      </c>
      <c r="Y14246" s="268">
        <v>23345.87</v>
      </c>
      <c r="AA14246" s="229" t="s">
        <v>49200</v>
      </c>
      <c r="AB14246" s="230">
        <v>10.1</v>
      </c>
      <c r="AD14246" s="209" t="s">
        <v>28094</v>
      </c>
      <c r="AE14246" s="210">
        <v>168314.21</v>
      </c>
      <c r="AF14246" s="93"/>
      <c r="AG14246" s="93"/>
      <c r="AH14246" s="93"/>
    </row>
    <row r="14247" spans="21:34" x14ac:dyDescent="0.3">
      <c r="U14247" s="311" t="s">
        <v>29538</v>
      </c>
      <c r="V14247" s="312">
        <v>12696.96</v>
      </c>
      <c r="X14247" s="267" t="s">
        <v>64988</v>
      </c>
      <c r="Y14247" s="268">
        <v>1472.92</v>
      </c>
      <c r="AA14247" s="229" t="s">
        <v>48316</v>
      </c>
      <c r="AB14247" s="230">
        <v>421.38</v>
      </c>
      <c r="AD14247" s="209" t="s">
        <v>28095</v>
      </c>
      <c r="AE14247" s="210">
        <v>29640.65</v>
      </c>
      <c r="AF14247" s="93"/>
      <c r="AG14247" s="93"/>
      <c r="AH14247" s="93"/>
    </row>
    <row r="14248" spans="21:34" x14ac:dyDescent="0.3">
      <c r="U14248" s="311" t="s">
        <v>50801</v>
      </c>
      <c r="V14248" s="312">
        <v>6979.29</v>
      </c>
      <c r="X14248" s="267" t="s">
        <v>64989</v>
      </c>
      <c r="Y14248" s="268">
        <v>322.60000000000002</v>
      </c>
      <c r="AA14248" s="229" t="s">
        <v>48317</v>
      </c>
      <c r="AB14248" s="230">
        <v>2439.66</v>
      </c>
      <c r="AD14248" s="209" t="s">
        <v>28096</v>
      </c>
      <c r="AE14248" s="210">
        <v>7851.86</v>
      </c>
      <c r="AF14248" s="93"/>
      <c r="AG14248" s="93"/>
      <c r="AH14248" s="93"/>
    </row>
    <row r="14249" spans="21:34" x14ac:dyDescent="0.3">
      <c r="U14249" s="311" t="s">
        <v>46207</v>
      </c>
      <c r="V14249" s="312">
        <v>674.39</v>
      </c>
      <c r="X14249" s="267" t="s">
        <v>64990</v>
      </c>
      <c r="Y14249" s="268">
        <v>8526.23</v>
      </c>
      <c r="AA14249" s="229" t="s">
        <v>53936</v>
      </c>
      <c r="AB14249" s="230">
        <v>2.11</v>
      </c>
      <c r="AD14249" s="209" t="s">
        <v>14269</v>
      </c>
      <c r="AE14249" s="210">
        <v>183911.65</v>
      </c>
      <c r="AF14249" s="93"/>
      <c r="AG14249" s="93"/>
      <c r="AH14249" s="93"/>
    </row>
    <row r="14250" spans="21:34" x14ac:dyDescent="0.3">
      <c r="U14250" s="311" t="s">
        <v>69695</v>
      </c>
      <c r="V14250" s="312">
        <v>172.32</v>
      </c>
      <c r="X14250" s="267" t="s">
        <v>64991</v>
      </c>
      <c r="Y14250" s="268">
        <v>71.69</v>
      </c>
      <c r="AA14250" s="229" t="s">
        <v>53937</v>
      </c>
      <c r="AB14250" s="230">
        <v>90.27</v>
      </c>
      <c r="AD14250" s="209" t="s">
        <v>28097</v>
      </c>
      <c r="AE14250" s="210">
        <v>6480</v>
      </c>
      <c r="AF14250" s="93"/>
      <c r="AG14250" s="93"/>
      <c r="AH14250" s="93"/>
    </row>
    <row r="14251" spans="21:34" x14ac:dyDescent="0.3">
      <c r="U14251" s="311" t="s">
        <v>62414</v>
      </c>
      <c r="V14251" s="312">
        <v>53861.8</v>
      </c>
      <c r="X14251" s="267" t="s">
        <v>64992</v>
      </c>
      <c r="Y14251" s="268">
        <v>151.19</v>
      </c>
      <c r="AA14251" s="229" t="s">
        <v>45693</v>
      </c>
      <c r="AB14251" s="230">
        <v>288650</v>
      </c>
      <c r="AD14251" s="209" t="s">
        <v>28098</v>
      </c>
      <c r="AE14251" s="210">
        <v>75134.710000000006</v>
      </c>
      <c r="AF14251" s="93"/>
      <c r="AG14251" s="93"/>
      <c r="AH14251" s="93"/>
    </row>
    <row r="14252" spans="21:34" x14ac:dyDescent="0.3">
      <c r="U14252" s="311" t="s">
        <v>29556</v>
      </c>
      <c r="V14252" s="312">
        <v>1776.21</v>
      </c>
      <c r="X14252" s="267" t="s">
        <v>53965</v>
      </c>
      <c r="Y14252" s="268">
        <v>5144.8599999999997</v>
      </c>
      <c r="AA14252" s="229" t="s">
        <v>45694</v>
      </c>
      <c r="AB14252" s="230">
        <v>22081.73</v>
      </c>
      <c r="AD14252" s="209" t="s">
        <v>28099</v>
      </c>
      <c r="AE14252" s="210">
        <v>8700.42</v>
      </c>
      <c r="AF14252" s="93"/>
      <c r="AG14252" s="93"/>
      <c r="AH14252" s="93"/>
    </row>
    <row r="14253" spans="21:34" x14ac:dyDescent="0.3">
      <c r="U14253" s="311" t="s">
        <v>61717</v>
      </c>
      <c r="V14253" s="312">
        <v>6803.79</v>
      </c>
      <c r="X14253" s="267" t="s">
        <v>43025</v>
      </c>
      <c r="Y14253" s="268">
        <v>1851.56</v>
      </c>
      <c r="AA14253" s="229" t="s">
        <v>42996</v>
      </c>
      <c r="AB14253" s="230">
        <v>140924.37</v>
      </c>
      <c r="AD14253" s="209" t="s">
        <v>28100</v>
      </c>
      <c r="AE14253" s="210">
        <v>110924.26</v>
      </c>
      <c r="AF14253" s="93"/>
      <c r="AG14253" s="93"/>
      <c r="AH14253" s="93"/>
    </row>
    <row r="14254" spans="21:34" x14ac:dyDescent="0.3">
      <c r="U14254" s="311" t="s">
        <v>29557</v>
      </c>
      <c r="V14254" s="312">
        <v>4776.43</v>
      </c>
      <c r="X14254" s="267" t="s">
        <v>43026</v>
      </c>
      <c r="Y14254" s="268">
        <v>5580.62</v>
      </c>
      <c r="AA14254" s="229" t="s">
        <v>42997</v>
      </c>
      <c r="AB14254" s="230">
        <v>10803.63</v>
      </c>
      <c r="AD14254" s="209" t="s">
        <v>28101</v>
      </c>
      <c r="AE14254" s="210">
        <v>-23.18</v>
      </c>
      <c r="AF14254" s="93"/>
      <c r="AG14254" s="93"/>
      <c r="AH14254" s="93"/>
    </row>
    <row r="14255" spans="21:34" x14ac:dyDescent="0.3">
      <c r="U14255" s="311" t="s">
        <v>69696</v>
      </c>
      <c r="V14255" s="312">
        <v>7478.2</v>
      </c>
      <c r="X14255" s="267" t="s">
        <v>47323</v>
      </c>
      <c r="Y14255" s="268">
        <v>6464.7</v>
      </c>
      <c r="AA14255" s="229" t="s">
        <v>50469</v>
      </c>
      <c r="AB14255" s="230">
        <v>3793</v>
      </c>
      <c r="AD14255" s="209" t="s">
        <v>28102</v>
      </c>
      <c r="AE14255" s="210">
        <v>10795.93</v>
      </c>
      <c r="AF14255" s="93"/>
      <c r="AG14255" s="93"/>
      <c r="AH14255" s="93"/>
    </row>
    <row r="14256" spans="21:34" x14ac:dyDescent="0.3">
      <c r="U14256" s="311" t="s">
        <v>43398</v>
      </c>
      <c r="V14256" s="312">
        <v>262.5</v>
      </c>
      <c r="X14256" s="267" t="s">
        <v>43027</v>
      </c>
      <c r="Y14256" s="268">
        <v>279.38</v>
      </c>
      <c r="AA14256" s="229" t="s">
        <v>36783</v>
      </c>
      <c r="AB14256" s="230">
        <v>64808.37</v>
      </c>
      <c r="AD14256" s="209" t="s">
        <v>28103</v>
      </c>
      <c r="AE14256" s="210">
        <v>24000</v>
      </c>
      <c r="AF14256" s="93"/>
      <c r="AG14256" s="93"/>
      <c r="AH14256" s="93"/>
    </row>
    <row r="14257" spans="21:34" x14ac:dyDescent="0.3">
      <c r="U14257" s="311" t="s">
        <v>29558</v>
      </c>
      <c r="V14257" s="312">
        <v>16770.2</v>
      </c>
      <c r="X14257" s="267" t="s">
        <v>56652</v>
      </c>
      <c r="Y14257" s="268">
        <v>5717</v>
      </c>
      <c r="AA14257" s="229" t="s">
        <v>36784</v>
      </c>
      <c r="AB14257" s="230">
        <v>4820.34</v>
      </c>
      <c r="AD14257" s="209" t="s">
        <v>28104</v>
      </c>
      <c r="AE14257" s="210">
        <v>1836.04</v>
      </c>
      <c r="AF14257" s="93"/>
      <c r="AG14257" s="93"/>
      <c r="AH14257" s="93"/>
    </row>
    <row r="14258" spans="21:34" x14ac:dyDescent="0.3">
      <c r="U14258" s="311" t="s">
        <v>54599</v>
      </c>
      <c r="V14258" s="312">
        <v>18546.63</v>
      </c>
      <c r="X14258" s="267" t="s">
        <v>57924</v>
      </c>
      <c r="Y14258" s="268">
        <v>9854</v>
      </c>
      <c r="AA14258" s="229" t="s">
        <v>36785</v>
      </c>
      <c r="AB14258" s="230">
        <v>19218.07</v>
      </c>
      <c r="AD14258" s="209" t="s">
        <v>28105</v>
      </c>
      <c r="AE14258" s="210">
        <v>265.55</v>
      </c>
      <c r="AF14258" s="93"/>
      <c r="AG14258" s="93"/>
      <c r="AH14258" s="93"/>
    </row>
    <row r="14259" spans="21:34" x14ac:dyDescent="0.3">
      <c r="U14259" s="311" t="s">
        <v>62415</v>
      </c>
      <c r="V14259" s="312">
        <v>26477.8</v>
      </c>
      <c r="X14259" s="267" t="s">
        <v>34268</v>
      </c>
      <c r="Y14259" s="268">
        <v>16183.8</v>
      </c>
      <c r="AA14259" s="229" t="s">
        <v>47315</v>
      </c>
      <c r="AB14259" s="230">
        <v>7933.72</v>
      </c>
      <c r="AD14259" s="209" t="s">
        <v>28106</v>
      </c>
      <c r="AE14259" s="210">
        <v>465.4</v>
      </c>
      <c r="AF14259" s="93"/>
      <c r="AG14259" s="93"/>
      <c r="AH14259" s="93"/>
    </row>
    <row r="14260" spans="21:34" x14ac:dyDescent="0.3">
      <c r="U14260" s="311" t="s">
        <v>60971</v>
      </c>
      <c r="V14260" s="312">
        <v>48422.400000000001</v>
      </c>
      <c r="X14260" s="267" t="s">
        <v>34269</v>
      </c>
      <c r="Y14260" s="268">
        <v>571.29</v>
      </c>
      <c r="AA14260" s="229" t="s">
        <v>47316</v>
      </c>
      <c r="AB14260" s="230">
        <v>613.55999999999995</v>
      </c>
      <c r="AD14260" s="209" t="s">
        <v>28107</v>
      </c>
      <c r="AE14260" s="210">
        <v>4003.15</v>
      </c>
      <c r="AF14260" s="93"/>
      <c r="AG14260" s="93"/>
      <c r="AH14260" s="93"/>
    </row>
    <row r="14261" spans="21:34" x14ac:dyDescent="0.3">
      <c r="U14261" s="311" t="s">
        <v>29614</v>
      </c>
      <c r="V14261" s="312">
        <v>33698.19</v>
      </c>
      <c r="X14261" s="267" t="s">
        <v>62280</v>
      </c>
      <c r="Y14261" s="268">
        <v>3965.04</v>
      </c>
      <c r="AA14261" s="229" t="s">
        <v>47317</v>
      </c>
      <c r="AB14261" s="230">
        <v>15500</v>
      </c>
      <c r="AD14261" s="209" t="s">
        <v>28108</v>
      </c>
      <c r="AE14261" s="210">
        <v>20.86</v>
      </c>
      <c r="AF14261" s="93"/>
      <c r="AG14261" s="93"/>
      <c r="AH14261" s="93"/>
    </row>
    <row r="14262" spans="21:34" x14ac:dyDescent="0.3">
      <c r="U14262" s="311" t="s">
        <v>29615</v>
      </c>
      <c r="V14262" s="312">
        <v>10462.18</v>
      </c>
      <c r="X14262" s="267" t="s">
        <v>29146</v>
      </c>
      <c r="Y14262" s="268">
        <v>4723</v>
      </c>
      <c r="AA14262" s="229" t="s">
        <v>45695</v>
      </c>
      <c r="AB14262" s="230">
        <v>200211.48</v>
      </c>
      <c r="AD14262" s="209" t="s">
        <v>28109</v>
      </c>
      <c r="AE14262" s="210">
        <v>1489.74</v>
      </c>
      <c r="AF14262" s="93"/>
      <c r="AG14262" s="93"/>
      <c r="AH14262" s="93"/>
    </row>
    <row r="14263" spans="21:34" x14ac:dyDescent="0.3">
      <c r="U14263" s="311" t="s">
        <v>34282</v>
      </c>
      <c r="V14263" s="312">
        <v>1470</v>
      </c>
      <c r="X14263" s="267" t="s">
        <v>62832</v>
      </c>
      <c r="Y14263" s="268">
        <v>14149.15</v>
      </c>
      <c r="AA14263" s="229" t="s">
        <v>45696</v>
      </c>
      <c r="AB14263" s="230">
        <v>60000</v>
      </c>
      <c r="AD14263" s="209" t="s">
        <v>28110</v>
      </c>
      <c r="AE14263" s="210">
        <v>18748.5</v>
      </c>
      <c r="AF14263" s="93"/>
      <c r="AG14263" s="93"/>
      <c r="AH14263" s="93"/>
    </row>
    <row r="14264" spans="21:34" x14ac:dyDescent="0.3">
      <c r="U14264" s="311" t="s">
        <v>29616</v>
      </c>
      <c r="V14264" s="312">
        <v>38096.800000000003</v>
      </c>
      <c r="X14264" s="267" t="s">
        <v>62833</v>
      </c>
      <c r="Y14264" s="268">
        <v>1057.48</v>
      </c>
      <c r="AA14264" s="229" t="s">
        <v>45697</v>
      </c>
      <c r="AB14264" s="230">
        <v>4605.1000000000004</v>
      </c>
      <c r="AD14264" s="209" t="s">
        <v>28111</v>
      </c>
      <c r="AE14264" s="210">
        <v>1411.76</v>
      </c>
      <c r="AF14264" s="93"/>
      <c r="AG14264" s="93"/>
      <c r="AH14264" s="93"/>
    </row>
    <row r="14265" spans="21:34" x14ac:dyDescent="0.3">
      <c r="U14265" s="311" t="s">
        <v>34283</v>
      </c>
      <c r="V14265" s="312">
        <v>13258.26</v>
      </c>
      <c r="X14265" s="267" t="s">
        <v>62834</v>
      </c>
      <c r="Y14265" s="268">
        <v>3466.55</v>
      </c>
      <c r="AA14265" s="229" t="s">
        <v>42998</v>
      </c>
      <c r="AB14265" s="230">
        <v>202688</v>
      </c>
      <c r="AD14265" s="209" t="s">
        <v>28112</v>
      </c>
      <c r="AE14265" s="210">
        <v>2503.37</v>
      </c>
      <c r="AF14265" s="93"/>
      <c r="AG14265" s="93"/>
      <c r="AH14265" s="93"/>
    </row>
    <row r="14266" spans="21:34" x14ac:dyDescent="0.3">
      <c r="U14266" s="311" t="s">
        <v>29617</v>
      </c>
      <c r="V14266" s="312">
        <v>70.040000000000006</v>
      </c>
      <c r="X14266" s="267" t="s">
        <v>62835</v>
      </c>
      <c r="Y14266" s="268">
        <v>1754.88</v>
      </c>
      <c r="AA14266" s="229" t="s">
        <v>42999</v>
      </c>
      <c r="AB14266" s="230">
        <v>15506</v>
      </c>
      <c r="AD14266" s="209" t="s">
        <v>28113</v>
      </c>
      <c r="AE14266" s="210">
        <v>8985</v>
      </c>
      <c r="AF14266" s="93"/>
      <c r="AG14266" s="93"/>
      <c r="AH14266" s="93"/>
    </row>
    <row r="14267" spans="21:34" x14ac:dyDescent="0.3">
      <c r="U14267" s="311" t="s">
        <v>29618</v>
      </c>
      <c r="V14267" s="312">
        <v>16774.939999999999</v>
      </c>
      <c r="X14267" s="267" t="s">
        <v>53968</v>
      </c>
      <c r="Y14267" s="268">
        <v>81062</v>
      </c>
      <c r="AA14267" s="229" t="s">
        <v>28800</v>
      </c>
      <c r="AB14267" s="230">
        <v>18989.66</v>
      </c>
      <c r="AD14267" s="209" t="s">
        <v>28114</v>
      </c>
      <c r="AE14267" s="210">
        <v>160</v>
      </c>
      <c r="AF14267" s="93"/>
      <c r="AG14267" s="93"/>
      <c r="AH14267" s="93"/>
    </row>
    <row r="14268" spans="21:34" x14ac:dyDescent="0.3">
      <c r="U14268" s="311" t="s">
        <v>46211</v>
      </c>
      <c r="V14268" s="312">
        <v>29748.799999999999</v>
      </c>
      <c r="X14268" s="267" t="s">
        <v>53969</v>
      </c>
      <c r="Y14268" s="268">
        <v>22500</v>
      </c>
      <c r="AA14268" s="229" t="s">
        <v>28803</v>
      </c>
      <c r="AB14268" s="230">
        <v>1452.71</v>
      </c>
      <c r="AD14268" s="209" t="s">
        <v>28115</v>
      </c>
      <c r="AE14268" s="210">
        <v>8015.6</v>
      </c>
      <c r="AF14268" s="93"/>
      <c r="AG14268" s="93"/>
      <c r="AH14268" s="93"/>
    </row>
    <row r="14269" spans="21:34" x14ac:dyDescent="0.3">
      <c r="U14269" s="311" t="s">
        <v>39597</v>
      </c>
      <c r="V14269" s="312">
        <v>15805.52</v>
      </c>
      <c r="X14269" s="267" t="s">
        <v>53970</v>
      </c>
      <c r="Y14269" s="268">
        <v>81851.070000000007</v>
      </c>
      <c r="AA14269" s="229" t="s">
        <v>28804</v>
      </c>
      <c r="AB14269" s="230">
        <v>4588.55</v>
      </c>
      <c r="AD14269" s="209" t="s">
        <v>28116</v>
      </c>
      <c r="AE14269" s="210">
        <v>5297.5</v>
      </c>
      <c r="AF14269" s="93"/>
      <c r="AG14269" s="93"/>
      <c r="AH14269" s="93"/>
    </row>
    <row r="14270" spans="21:34" x14ac:dyDescent="0.3">
      <c r="U14270" s="311" t="s">
        <v>49437</v>
      </c>
      <c r="V14270" s="312">
        <v>30696.39</v>
      </c>
      <c r="X14270" s="267" t="s">
        <v>63439</v>
      </c>
      <c r="Y14270" s="268">
        <v>38765.019999999997</v>
      </c>
      <c r="AA14270" s="229" t="s">
        <v>28805</v>
      </c>
      <c r="AB14270" s="230">
        <v>1638.68</v>
      </c>
      <c r="AD14270" s="209" t="s">
        <v>28117</v>
      </c>
      <c r="AE14270" s="210">
        <v>405.25</v>
      </c>
      <c r="AF14270" s="93"/>
      <c r="AG14270" s="93"/>
      <c r="AH14270" s="93"/>
    </row>
    <row r="14271" spans="21:34" x14ac:dyDescent="0.3">
      <c r="U14271" s="311" t="s">
        <v>49438</v>
      </c>
      <c r="V14271" s="312">
        <v>4916.96</v>
      </c>
      <c r="X14271" s="267" t="s">
        <v>56653</v>
      </c>
      <c r="Y14271" s="268">
        <v>3415.8</v>
      </c>
      <c r="AA14271" s="229" t="s">
        <v>28806</v>
      </c>
      <c r="AB14271" s="230">
        <v>16098.23</v>
      </c>
      <c r="AD14271" s="209" t="s">
        <v>28118</v>
      </c>
      <c r="AE14271" s="210">
        <v>2884.45</v>
      </c>
      <c r="AF14271" s="93"/>
      <c r="AG14271" s="93"/>
      <c r="AH14271" s="93"/>
    </row>
    <row r="14272" spans="21:34" x14ac:dyDescent="0.3">
      <c r="U14272" s="311" t="s">
        <v>43400</v>
      </c>
      <c r="V14272" s="312">
        <v>10966.41</v>
      </c>
      <c r="X14272" s="267" t="s">
        <v>53971</v>
      </c>
      <c r="Y14272" s="268">
        <v>14187.25</v>
      </c>
      <c r="AA14272" s="229" t="s">
        <v>28807</v>
      </c>
      <c r="AB14272" s="230">
        <v>72714.45</v>
      </c>
      <c r="AD14272" s="209" t="s">
        <v>28119</v>
      </c>
      <c r="AE14272" s="210">
        <v>10790</v>
      </c>
      <c r="AF14272" s="93"/>
      <c r="AG14272" s="93"/>
      <c r="AH14272" s="93"/>
    </row>
    <row r="14273" spans="21:34" x14ac:dyDescent="0.3">
      <c r="U14273" s="311" t="s">
        <v>69697</v>
      </c>
      <c r="V14273" s="312">
        <v>475.3</v>
      </c>
      <c r="X14273" s="267" t="s">
        <v>64993</v>
      </c>
      <c r="Y14273" s="268">
        <v>3560.4</v>
      </c>
      <c r="AA14273" s="229" t="s">
        <v>28808</v>
      </c>
      <c r="AB14273" s="230">
        <v>63185.25</v>
      </c>
      <c r="AD14273" s="209" t="s">
        <v>28120</v>
      </c>
      <c r="AE14273" s="210">
        <v>8894.92</v>
      </c>
      <c r="AF14273" s="93"/>
      <c r="AG14273" s="93"/>
      <c r="AH14273" s="93"/>
    </row>
    <row r="14274" spans="21:34" x14ac:dyDescent="0.3">
      <c r="U14274" s="311" t="s">
        <v>29620</v>
      </c>
      <c r="V14274" s="312">
        <v>7735.19</v>
      </c>
      <c r="X14274" s="267" t="s">
        <v>64994</v>
      </c>
      <c r="Y14274" s="268">
        <v>439.6</v>
      </c>
      <c r="AA14274" s="229" t="s">
        <v>43000</v>
      </c>
      <c r="AB14274" s="230">
        <v>1484.8</v>
      </c>
      <c r="AD14274" s="209" t="s">
        <v>28121</v>
      </c>
      <c r="AE14274" s="210">
        <v>571.88</v>
      </c>
      <c r="AF14274" s="93"/>
      <c r="AG14274" s="93"/>
      <c r="AH14274" s="93"/>
    </row>
    <row r="14275" spans="21:34" x14ac:dyDescent="0.3">
      <c r="U14275" s="311" t="s">
        <v>43401</v>
      </c>
      <c r="V14275" s="312">
        <v>4132</v>
      </c>
      <c r="X14275" s="267" t="s">
        <v>62836</v>
      </c>
      <c r="Y14275" s="268">
        <v>31847.24</v>
      </c>
      <c r="AA14275" s="229" t="s">
        <v>39556</v>
      </c>
      <c r="AB14275" s="230">
        <v>24477.11</v>
      </c>
      <c r="AD14275" s="209" t="s">
        <v>28122</v>
      </c>
      <c r="AE14275" s="210">
        <v>22505</v>
      </c>
      <c r="AF14275" s="93"/>
      <c r="AG14275" s="93"/>
      <c r="AH14275" s="93"/>
    </row>
    <row r="14276" spans="21:34" x14ac:dyDescent="0.3">
      <c r="U14276" s="311" t="s">
        <v>34284</v>
      </c>
      <c r="V14276" s="312">
        <v>9211.27</v>
      </c>
      <c r="X14276" s="267" t="s">
        <v>62837</v>
      </c>
      <c r="Y14276" s="268">
        <v>639.61</v>
      </c>
      <c r="AA14276" s="229" t="s">
        <v>39557</v>
      </c>
      <c r="AB14276" s="230">
        <v>1872.49</v>
      </c>
      <c r="AD14276" s="209" t="s">
        <v>28123</v>
      </c>
      <c r="AE14276" s="210">
        <v>14187.5</v>
      </c>
      <c r="AF14276" s="93"/>
      <c r="AG14276" s="93"/>
      <c r="AH14276" s="93"/>
    </row>
    <row r="14277" spans="21:34" x14ac:dyDescent="0.3">
      <c r="U14277" s="311" t="s">
        <v>56873</v>
      </c>
      <c r="V14277" s="312">
        <v>3032.64</v>
      </c>
      <c r="X14277" s="267" t="s">
        <v>62838</v>
      </c>
      <c r="Y14277" s="268">
        <v>2853.27</v>
      </c>
      <c r="AA14277" s="229" t="s">
        <v>39558</v>
      </c>
      <c r="AB14277" s="230">
        <v>5306.6</v>
      </c>
      <c r="AD14277" s="209" t="s">
        <v>28124</v>
      </c>
      <c r="AE14277" s="210">
        <v>1937.03</v>
      </c>
      <c r="AF14277" s="93"/>
      <c r="AG14277" s="93"/>
      <c r="AH14277" s="93"/>
    </row>
    <row r="14278" spans="21:34" x14ac:dyDescent="0.3">
      <c r="U14278" s="311" t="s">
        <v>54602</v>
      </c>
      <c r="V14278" s="312">
        <v>9750</v>
      </c>
      <c r="X14278" s="267" t="s">
        <v>62839</v>
      </c>
      <c r="Y14278" s="268">
        <v>1754.88</v>
      </c>
      <c r="AA14278" s="229" t="s">
        <v>39559</v>
      </c>
      <c r="AB14278" s="230">
        <v>2609.8000000000002</v>
      </c>
      <c r="AD14278" s="209" t="s">
        <v>28125</v>
      </c>
      <c r="AE14278" s="210">
        <v>36570.32</v>
      </c>
      <c r="AF14278" s="93"/>
      <c r="AG14278" s="93"/>
      <c r="AH14278" s="93"/>
    </row>
    <row r="14279" spans="21:34" x14ac:dyDescent="0.3">
      <c r="U14279" s="311" t="s">
        <v>40908</v>
      </c>
      <c r="V14279" s="312">
        <v>5606.11</v>
      </c>
      <c r="X14279" s="267" t="s">
        <v>43028</v>
      </c>
      <c r="Y14279" s="268">
        <v>69.959999999999994</v>
      </c>
      <c r="AA14279" s="229" t="s">
        <v>50470</v>
      </c>
      <c r="AB14279" s="230">
        <v>15919.2</v>
      </c>
      <c r="AD14279" s="209" t="s">
        <v>28126</v>
      </c>
      <c r="AE14279" s="210">
        <v>1621.2</v>
      </c>
      <c r="AF14279" s="93"/>
      <c r="AG14279" s="93"/>
      <c r="AH14279" s="93"/>
    </row>
    <row r="14280" spans="21:34" x14ac:dyDescent="0.3">
      <c r="U14280" s="311" t="s">
        <v>49439</v>
      </c>
      <c r="V14280" s="312">
        <v>26850.29</v>
      </c>
      <c r="X14280" s="267" t="s">
        <v>43029</v>
      </c>
      <c r="Y14280" s="268">
        <v>7736.17</v>
      </c>
      <c r="AA14280" s="229" t="s">
        <v>50471</v>
      </c>
      <c r="AB14280" s="230">
        <v>1217.8</v>
      </c>
      <c r="AD14280" s="209" t="s">
        <v>28127</v>
      </c>
      <c r="AE14280" s="210">
        <v>5692</v>
      </c>
      <c r="AF14280" s="93"/>
      <c r="AG14280" s="93"/>
      <c r="AH14280" s="93"/>
    </row>
    <row r="14281" spans="21:34" x14ac:dyDescent="0.3">
      <c r="U14281" s="311" t="s">
        <v>14435</v>
      </c>
      <c r="V14281" s="312">
        <v>23523.19</v>
      </c>
      <c r="X14281" s="267" t="s">
        <v>43030</v>
      </c>
      <c r="Y14281" s="268">
        <v>591.80999999999995</v>
      </c>
      <c r="AA14281" s="229" t="s">
        <v>43001</v>
      </c>
      <c r="AB14281" s="230">
        <v>77128.039999999994</v>
      </c>
      <c r="AD14281" s="209" t="s">
        <v>28128</v>
      </c>
      <c r="AE14281" s="210">
        <v>9180</v>
      </c>
      <c r="AF14281" s="93"/>
      <c r="AG14281" s="93"/>
      <c r="AH14281" s="93"/>
    </row>
    <row r="14282" spans="21:34" x14ac:dyDescent="0.3">
      <c r="U14282" s="311" t="s">
        <v>14436</v>
      </c>
      <c r="V14282" s="312">
        <v>65925.490000000005</v>
      </c>
      <c r="X14282" s="267" t="s">
        <v>53972</v>
      </c>
      <c r="Y14282" s="268">
        <v>81402.759999999995</v>
      </c>
      <c r="AA14282" s="229" t="s">
        <v>43002</v>
      </c>
      <c r="AB14282" s="230">
        <v>3960</v>
      </c>
      <c r="AD14282" s="209" t="s">
        <v>28129</v>
      </c>
      <c r="AE14282" s="210">
        <v>702.27</v>
      </c>
      <c r="AF14282" s="93"/>
      <c r="AG14282" s="93"/>
      <c r="AH14282" s="93"/>
    </row>
    <row r="14283" spans="21:34" x14ac:dyDescent="0.3">
      <c r="U14283" s="311" t="s">
        <v>14437</v>
      </c>
      <c r="V14283" s="312">
        <v>28584.15</v>
      </c>
      <c r="X14283" s="267" t="s">
        <v>56654</v>
      </c>
      <c r="Y14283" s="268">
        <v>3631.18</v>
      </c>
      <c r="AA14283" s="229" t="s">
        <v>49201</v>
      </c>
      <c r="AB14283" s="230">
        <v>4800</v>
      </c>
      <c r="AD14283" s="209" t="s">
        <v>28130</v>
      </c>
      <c r="AE14283" s="210">
        <v>516.79</v>
      </c>
      <c r="AF14283" s="93"/>
      <c r="AG14283" s="93"/>
      <c r="AH14283" s="93"/>
    </row>
    <row r="14284" spans="21:34" x14ac:dyDescent="0.3">
      <c r="U14284" s="311" t="s">
        <v>55665</v>
      </c>
      <c r="V14284" s="312">
        <v>6557.28</v>
      </c>
      <c r="X14284" s="267" t="s">
        <v>57925</v>
      </c>
      <c r="Y14284" s="268">
        <v>1424.08</v>
      </c>
      <c r="AA14284" s="229" t="s">
        <v>53938</v>
      </c>
      <c r="AB14284" s="230">
        <v>98396</v>
      </c>
      <c r="AD14284" s="209" t="s">
        <v>28131</v>
      </c>
      <c r="AE14284" s="210">
        <v>7635</v>
      </c>
      <c r="AF14284" s="93"/>
      <c r="AG14284" s="93"/>
      <c r="AH14284" s="93"/>
    </row>
    <row r="14285" spans="21:34" x14ac:dyDescent="0.3">
      <c r="U14285" s="311" t="s">
        <v>29624</v>
      </c>
      <c r="V14285" s="312">
        <v>58066.32</v>
      </c>
      <c r="X14285" s="267" t="s">
        <v>62281</v>
      </c>
      <c r="Y14285" s="268">
        <v>95399.75</v>
      </c>
      <c r="AA14285" s="229" t="s">
        <v>53939</v>
      </c>
      <c r="AB14285" s="230">
        <v>3550</v>
      </c>
      <c r="AD14285" s="209" t="s">
        <v>28132</v>
      </c>
      <c r="AE14285" s="210">
        <v>280</v>
      </c>
      <c r="AF14285" s="93"/>
      <c r="AG14285" s="93"/>
      <c r="AH14285" s="93"/>
    </row>
    <row r="14286" spans="21:34" x14ac:dyDescent="0.3">
      <c r="U14286" s="311" t="s">
        <v>14438</v>
      </c>
      <c r="V14286" s="312">
        <v>29916.1</v>
      </c>
      <c r="X14286" s="267" t="s">
        <v>62282</v>
      </c>
      <c r="Y14286" s="268">
        <v>21568</v>
      </c>
      <c r="AA14286" s="229" t="s">
        <v>53940</v>
      </c>
      <c r="AB14286" s="230">
        <v>5200</v>
      </c>
      <c r="AD14286" s="209" t="s">
        <v>28133</v>
      </c>
      <c r="AE14286" s="210">
        <v>2700</v>
      </c>
      <c r="AF14286" s="93"/>
      <c r="AG14286" s="93"/>
      <c r="AH14286" s="93"/>
    </row>
    <row r="14287" spans="21:34" x14ac:dyDescent="0.3">
      <c r="U14287" s="311" t="s">
        <v>35804</v>
      </c>
      <c r="V14287" s="312">
        <v>15388.23</v>
      </c>
      <c r="X14287" s="267" t="s">
        <v>35796</v>
      </c>
      <c r="Y14287" s="268">
        <v>26376</v>
      </c>
      <c r="AA14287" s="229" t="s">
        <v>53941</v>
      </c>
      <c r="AB14287" s="230">
        <v>1000</v>
      </c>
      <c r="AD14287" s="209" t="s">
        <v>28134</v>
      </c>
      <c r="AE14287" s="210">
        <v>500</v>
      </c>
      <c r="AF14287" s="93"/>
      <c r="AG14287" s="93"/>
      <c r="AH14287" s="93"/>
    </row>
    <row r="14288" spans="21:34" x14ac:dyDescent="0.3">
      <c r="U14288" s="311" t="s">
        <v>54603</v>
      </c>
      <c r="V14288" s="312">
        <v>78523.5</v>
      </c>
      <c r="X14288" s="267" t="s">
        <v>39578</v>
      </c>
      <c r="Y14288" s="268">
        <v>16779.93</v>
      </c>
      <c r="AA14288" s="229" t="s">
        <v>53942</v>
      </c>
      <c r="AB14288" s="230">
        <v>474.31</v>
      </c>
      <c r="AD14288" s="209" t="s">
        <v>28135</v>
      </c>
      <c r="AE14288" s="210">
        <v>850.3</v>
      </c>
      <c r="AF14288" s="93"/>
      <c r="AG14288" s="93"/>
      <c r="AH14288" s="93"/>
    </row>
    <row r="14289" spans="21:34" x14ac:dyDescent="0.3">
      <c r="U14289" s="311" t="s">
        <v>55666</v>
      </c>
      <c r="V14289" s="312">
        <v>936</v>
      </c>
      <c r="X14289" s="267" t="s">
        <v>48331</v>
      </c>
      <c r="Y14289" s="268">
        <v>5106</v>
      </c>
      <c r="AA14289" s="229" t="s">
        <v>53943</v>
      </c>
      <c r="AB14289" s="230">
        <v>57068.639999999999</v>
      </c>
      <c r="AD14289" s="209" t="s">
        <v>28136</v>
      </c>
      <c r="AE14289" s="210">
        <v>40815</v>
      </c>
      <c r="AF14289" s="93"/>
      <c r="AG14289" s="93"/>
      <c r="AH14289" s="93"/>
    </row>
    <row r="14290" spans="21:34" x14ac:dyDescent="0.3">
      <c r="U14290" s="311" t="s">
        <v>43402</v>
      </c>
      <c r="V14290" s="312">
        <v>250</v>
      </c>
      <c r="X14290" s="267" t="s">
        <v>40667</v>
      </c>
      <c r="Y14290" s="268">
        <v>13972.04</v>
      </c>
      <c r="AA14290" s="229" t="s">
        <v>53944</v>
      </c>
      <c r="AB14290" s="230">
        <v>4365.75</v>
      </c>
      <c r="AD14290" s="209" t="s">
        <v>28137</v>
      </c>
      <c r="AE14290" s="210">
        <v>280</v>
      </c>
      <c r="AF14290" s="93"/>
      <c r="AG14290" s="93"/>
      <c r="AH14290" s="93"/>
    </row>
    <row r="14291" spans="21:34" x14ac:dyDescent="0.3">
      <c r="U14291" s="311" t="s">
        <v>14439</v>
      </c>
      <c r="V14291" s="312">
        <v>18630.759999999998</v>
      </c>
      <c r="X14291" s="267" t="s">
        <v>43033</v>
      </c>
      <c r="Y14291" s="268">
        <v>5255.73</v>
      </c>
      <c r="AA14291" s="229" t="s">
        <v>53945</v>
      </c>
      <c r="AB14291" s="230">
        <v>5025.43</v>
      </c>
      <c r="AD14291" s="209" t="s">
        <v>28138</v>
      </c>
      <c r="AE14291" s="210">
        <v>2700</v>
      </c>
      <c r="AF14291" s="93"/>
      <c r="AG14291" s="93"/>
      <c r="AH14291" s="93"/>
    </row>
    <row r="14292" spans="21:34" x14ac:dyDescent="0.3">
      <c r="U14292" s="311" t="s">
        <v>14440</v>
      </c>
      <c r="V14292" s="312">
        <v>78002.539999999994</v>
      </c>
      <c r="X14292" s="267" t="s">
        <v>47327</v>
      </c>
      <c r="Y14292" s="268">
        <v>12175</v>
      </c>
      <c r="AA14292" s="229" t="s">
        <v>43003</v>
      </c>
      <c r="AB14292" s="230">
        <v>39885.86</v>
      </c>
      <c r="AD14292" s="209" t="s">
        <v>28139</v>
      </c>
      <c r="AE14292" s="210">
        <v>5297.5</v>
      </c>
      <c r="AF14292" s="93"/>
      <c r="AG14292" s="93"/>
      <c r="AH14292" s="93"/>
    </row>
    <row r="14293" spans="21:34" x14ac:dyDescent="0.3">
      <c r="U14293" s="311" t="s">
        <v>29633</v>
      </c>
      <c r="V14293" s="312">
        <v>19776.240000000002</v>
      </c>
      <c r="X14293" s="267" t="s">
        <v>60793</v>
      </c>
      <c r="Y14293" s="268">
        <v>7666.33</v>
      </c>
      <c r="AA14293" s="229" t="s">
        <v>49202</v>
      </c>
      <c r="AB14293" s="230">
        <v>89956</v>
      </c>
      <c r="AD14293" s="209" t="s">
        <v>28140</v>
      </c>
      <c r="AE14293" s="210">
        <v>500</v>
      </c>
      <c r="AF14293" s="93"/>
      <c r="AG14293" s="93"/>
      <c r="AH14293" s="93"/>
    </row>
    <row r="14294" spans="21:34" x14ac:dyDescent="0.3">
      <c r="U14294" s="311" t="s">
        <v>29635</v>
      </c>
      <c r="V14294" s="312">
        <v>6811.63</v>
      </c>
      <c r="X14294" s="267" t="s">
        <v>35799</v>
      </c>
      <c r="Y14294" s="268">
        <v>9943.0300000000007</v>
      </c>
      <c r="AA14294" s="229" t="s">
        <v>45698</v>
      </c>
      <c r="AB14294" s="230">
        <v>72033.119999999995</v>
      </c>
      <c r="AD14294" s="209" t="s">
        <v>28141</v>
      </c>
      <c r="AE14294" s="210">
        <v>3793.86</v>
      </c>
      <c r="AF14294" s="93"/>
      <c r="AG14294" s="93"/>
      <c r="AH14294" s="93"/>
    </row>
    <row r="14295" spans="21:34" x14ac:dyDescent="0.3">
      <c r="U14295" s="311" t="s">
        <v>29640</v>
      </c>
      <c r="V14295" s="312">
        <v>99927.17</v>
      </c>
      <c r="X14295" s="267" t="s">
        <v>62283</v>
      </c>
      <c r="Y14295" s="268">
        <v>6069</v>
      </c>
      <c r="AA14295" s="229" t="s">
        <v>45699</v>
      </c>
      <c r="AB14295" s="230">
        <v>5510.88</v>
      </c>
      <c r="AD14295" s="209" t="s">
        <v>28142</v>
      </c>
      <c r="AE14295" s="210">
        <v>265.55</v>
      </c>
      <c r="AF14295" s="93"/>
      <c r="AG14295" s="93"/>
      <c r="AH14295" s="93"/>
    </row>
    <row r="14296" spans="21:34" x14ac:dyDescent="0.3">
      <c r="U14296" s="311" t="s">
        <v>29641</v>
      </c>
      <c r="V14296" s="312">
        <v>684.27</v>
      </c>
      <c r="X14296" s="267" t="s">
        <v>34271</v>
      </c>
      <c r="Y14296" s="268">
        <v>9018.66</v>
      </c>
      <c r="AA14296" s="229" t="s">
        <v>28841</v>
      </c>
      <c r="AB14296" s="230">
        <v>212784</v>
      </c>
      <c r="AD14296" s="209" t="s">
        <v>28143</v>
      </c>
      <c r="AE14296" s="210">
        <v>46251.14</v>
      </c>
      <c r="AF14296" s="93"/>
      <c r="AG14296" s="93"/>
      <c r="AH14296" s="93"/>
    </row>
    <row r="14297" spans="21:34" x14ac:dyDescent="0.3">
      <c r="U14297" s="311" t="s">
        <v>29642</v>
      </c>
      <c r="V14297" s="312">
        <v>-2934.93</v>
      </c>
      <c r="X14297" s="267" t="s">
        <v>60794</v>
      </c>
      <c r="Y14297" s="268">
        <v>1000</v>
      </c>
      <c r="AA14297" s="229" t="s">
        <v>28842</v>
      </c>
      <c r="AB14297" s="230">
        <v>220045</v>
      </c>
      <c r="AD14297" s="209" t="s">
        <v>28144</v>
      </c>
      <c r="AE14297" s="210">
        <v>17948.89</v>
      </c>
      <c r="AF14297" s="93"/>
      <c r="AG14297" s="93"/>
      <c r="AH14297" s="93"/>
    </row>
    <row r="14298" spans="21:34" x14ac:dyDescent="0.3">
      <c r="U14298" s="311" t="s">
        <v>58118</v>
      </c>
      <c r="V14298" s="312">
        <v>108170.95</v>
      </c>
      <c r="X14298" s="267" t="s">
        <v>59911</v>
      </c>
      <c r="Y14298" s="268">
        <v>19770.45</v>
      </c>
      <c r="AA14298" s="229" t="s">
        <v>14378</v>
      </c>
      <c r="AB14298" s="230">
        <v>104941</v>
      </c>
      <c r="AD14298" s="209" t="s">
        <v>28145</v>
      </c>
      <c r="AE14298" s="210">
        <v>10790</v>
      </c>
      <c r="AF14298" s="93"/>
      <c r="AG14298" s="93"/>
      <c r="AH14298" s="93"/>
    </row>
    <row r="14299" spans="21:34" x14ac:dyDescent="0.3">
      <c r="U14299" s="311" t="s">
        <v>34292</v>
      </c>
      <c r="V14299" s="312">
        <v>22522.5</v>
      </c>
      <c r="X14299" s="267" t="s">
        <v>57926</v>
      </c>
      <c r="Y14299" s="268">
        <v>230</v>
      </c>
      <c r="AA14299" s="229" t="s">
        <v>28850</v>
      </c>
      <c r="AB14299" s="230">
        <v>9970.33</v>
      </c>
      <c r="AD14299" s="209" t="s">
        <v>28146</v>
      </c>
      <c r="AE14299" s="210">
        <v>73198.740000000005</v>
      </c>
      <c r="AF14299" s="93"/>
      <c r="AG14299" s="93"/>
      <c r="AH14299" s="93"/>
    </row>
    <row r="14300" spans="21:34" x14ac:dyDescent="0.3">
      <c r="U14300" s="311" t="s">
        <v>34294</v>
      </c>
      <c r="V14300" s="312">
        <v>1705.75</v>
      </c>
      <c r="X14300" s="267" t="s">
        <v>47332</v>
      </c>
      <c r="Y14300" s="268">
        <v>43994.37</v>
      </c>
      <c r="AA14300" s="229" t="s">
        <v>28851</v>
      </c>
      <c r="AB14300" s="230">
        <v>728</v>
      </c>
      <c r="AD14300" s="209" t="s">
        <v>28147</v>
      </c>
      <c r="AE14300" s="210">
        <v>3785.7</v>
      </c>
      <c r="AF14300" s="93"/>
      <c r="AG14300" s="93"/>
      <c r="AH14300" s="93"/>
    </row>
    <row r="14301" spans="21:34" x14ac:dyDescent="0.3">
      <c r="U14301" s="311" t="s">
        <v>34296</v>
      </c>
      <c r="V14301" s="312">
        <v>2632.32</v>
      </c>
      <c r="X14301" s="267" t="s">
        <v>47333</v>
      </c>
      <c r="Y14301" s="268">
        <v>3249.83</v>
      </c>
      <c r="AA14301" s="229" t="s">
        <v>28852</v>
      </c>
      <c r="AB14301" s="230">
        <v>2150.75</v>
      </c>
      <c r="AD14301" s="209" t="s">
        <v>28148</v>
      </c>
      <c r="AE14301" s="210">
        <v>2650.45</v>
      </c>
      <c r="AF14301" s="93"/>
      <c r="AG14301" s="93"/>
      <c r="AH14301" s="93"/>
    </row>
    <row r="14302" spans="21:34" x14ac:dyDescent="0.3">
      <c r="U14302" s="311" t="s">
        <v>55668</v>
      </c>
      <c r="V14302" s="312">
        <v>2.74</v>
      </c>
      <c r="X14302" s="267" t="s">
        <v>47334</v>
      </c>
      <c r="Y14302" s="268">
        <v>8120.16</v>
      </c>
      <c r="AA14302" s="229" t="s">
        <v>28853</v>
      </c>
      <c r="AB14302" s="230">
        <v>54973.79</v>
      </c>
      <c r="AD14302" s="209" t="s">
        <v>28149</v>
      </c>
      <c r="AE14302" s="210">
        <v>18145.12</v>
      </c>
      <c r="AF14302" s="93"/>
      <c r="AG14302" s="93"/>
      <c r="AH14302" s="93"/>
    </row>
    <row r="14303" spans="21:34" x14ac:dyDescent="0.3">
      <c r="U14303" s="311" t="s">
        <v>36833</v>
      </c>
      <c r="V14303" s="312">
        <v>16878.41</v>
      </c>
      <c r="X14303" s="267" t="s">
        <v>53975</v>
      </c>
      <c r="Y14303" s="268">
        <v>29057.67</v>
      </c>
      <c r="AA14303" s="229" t="s">
        <v>36787</v>
      </c>
      <c r="AB14303" s="230">
        <v>73493.509999999995</v>
      </c>
      <c r="AD14303" s="209" t="s">
        <v>28150</v>
      </c>
      <c r="AE14303" s="210">
        <v>2660.47</v>
      </c>
      <c r="AF14303" s="93"/>
      <c r="AG14303" s="93"/>
      <c r="AH14303" s="93"/>
    </row>
    <row r="14304" spans="21:34" x14ac:dyDescent="0.3">
      <c r="U14304" s="311" t="s">
        <v>69698</v>
      </c>
      <c r="V14304" s="312">
        <v>891</v>
      </c>
      <c r="X14304" s="267" t="s">
        <v>59912</v>
      </c>
      <c r="Y14304" s="268">
        <v>10617</v>
      </c>
      <c r="AA14304" s="229" t="s">
        <v>28854</v>
      </c>
      <c r="AB14304" s="230">
        <v>459651.62</v>
      </c>
      <c r="AD14304" s="209" t="s">
        <v>28151</v>
      </c>
      <c r="AE14304" s="210">
        <v>1374.12</v>
      </c>
      <c r="AF14304" s="93"/>
      <c r="AG14304" s="93"/>
      <c r="AH14304" s="93"/>
    </row>
    <row r="14305" spans="21:34" x14ac:dyDescent="0.3">
      <c r="U14305" s="311" t="s">
        <v>29673</v>
      </c>
      <c r="V14305" s="312">
        <v>1359.36</v>
      </c>
      <c r="X14305" s="267" t="s">
        <v>49218</v>
      </c>
      <c r="Y14305" s="268">
        <v>5460.86</v>
      </c>
      <c r="AA14305" s="229" t="s">
        <v>45700</v>
      </c>
      <c r="AB14305" s="230">
        <v>28785505</v>
      </c>
      <c r="AD14305" s="209" t="s">
        <v>28152</v>
      </c>
      <c r="AE14305" s="210">
        <v>2271.11</v>
      </c>
      <c r="AF14305" s="93"/>
      <c r="AG14305" s="93"/>
      <c r="AH14305" s="93"/>
    </row>
    <row r="14306" spans="21:34" x14ac:dyDescent="0.3">
      <c r="U14306" s="311" t="s">
        <v>36834</v>
      </c>
      <c r="V14306" s="312">
        <v>4445.91</v>
      </c>
      <c r="X14306" s="267" t="s">
        <v>57927</v>
      </c>
      <c r="Y14306" s="268">
        <v>41666.699999999997</v>
      </c>
      <c r="AA14306" s="229" t="s">
        <v>45701</v>
      </c>
      <c r="AB14306" s="230">
        <v>2126427.2400000002</v>
      </c>
      <c r="AD14306" s="209" t="s">
        <v>28153</v>
      </c>
      <c r="AE14306" s="210">
        <v>2068.31</v>
      </c>
      <c r="AF14306" s="93"/>
      <c r="AG14306" s="93"/>
      <c r="AH14306" s="93"/>
    </row>
    <row r="14307" spans="21:34" x14ac:dyDescent="0.3">
      <c r="U14307" s="311" t="s">
        <v>39599</v>
      </c>
      <c r="V14307" s="312">
        <v>1662.54</v>
      </c>
      <c r="X14307" s="267" t="s">
        <v>57928</v>
      </c>
      <c r="Y14307" s="268">
        <v>44166.69</v>
      </c>
      <c r="AA14307" s="229" t="s">
        <v>39560</v>
      </c>
      <c r="AB14307" s="230">
        <v>625944.51</v>
      </c>
      <c r="AD14307" s="209" t="s">
        <v>28154</v>
      </c>
      <c r="AE14307" s="210">
        <v>5788.16</v>
      </c>
      <c r="AF14307" s="93"/>
      <c r="AG14307" s="93"/>
      <c r="AH14307" s="93"/>
    </row>
    <row r="14308" spans="21:34" x14ac:dyDescent="0.3">
      <c r="U14308" s="311" t="s">
        <v>29745</v>
      </c>
      <c r="V14308" s="312">
        <v>205517.34</v>
      </c>
      <c r="X14308" s="267" t="s">
        <v>57929</v>
      </c>
      <c r="Y14308" s="268">
        <v>6263.03</v>
      </c>
      <c r="AA14308" s="229" t="s">
        <v>39561</v>
      </c>
      <c r="AB14308" s="230">
        <v>2009.31</v>
      </c>
      <c r="AD14308" s="209" t="s">
        <v>28155</v>
      </c>
      <c r="AE14308" s="210">
        <v>12001.6</v>
      </c>
      <c r="AF14308" s="93"/>
      <c r="AG14308" s="93"/>
      <c r="AH14308" s="93"/>
    </row>
    <row r="14309" spans="21:34" x14ac:dyDescent="0.3">
      <c r="U14309" s="311" t="s">
        <v>29747</v>
      </c>
      <c r="V14309" s="312">
        <v>99472</v>
      </c>
      <c r="X14309" s="267" t="s">
        <v>53976</v>
      </c>
      <c r="Y14309" s="268">
        <v>3741</v>
      </c>
      <c r="AA14309" s="229" t="s">
        <v>34225</v>
      </c>
      <c r="AB14309" s="230">
        <v>150149.04999999999</v>
      </c>
      <c r="AD14309" s="209" t="s">
        <v>28156</v>
      </c>
      <c r="AE14309" s="210">
        <v>21445.62</v>
      </c>
      <c r="AF14309" s="93"/>
      <c r="AG14309" s="93"/>
      <c r="AH14309" s="93"/>
    </row>
    <row r="14310" spans="21:34" x14ac:dyDescent="0.3">
      <c r="U14310" s="311" t="s">
        <v>29748</v>
      </c>
      <c r="V14310" s="312">
        <v>26503</v>
      </c>
      <c r="X14310" s="267" t="s">
        <v>49221</v>
      </c>
      <c r="Y14310" s="268">
        <v>6287</v>
      </c>
      <c r="AA14310" s="229" t="s">
        <v>45702</v>
      </c>
      <c r="AB14310" s="230">
        <v>12576.55</v>
      </c>
      <c r="AD14310" s="209" t="s">
        <v>28157</v>
      </c>
      <c r="AE14310" s="210">
        <v>3110.11</v>
      </c>
      <c r="AF14310" s="93"/>
      <c r="AG14310" s="93"/>
      <c r="AH14310" s="93"/>
    </row>
    <row r="14311" spans="21:34" x14ac:dyDescent="0.3">
      <c r="U14311" s="311" t="s">
        <v>29750</v>
      </c>
      <c r="V14311" s="312">
        <v>160813.01999999999</v>
      </c>
      <c r="X14311" s="267" t="s">
        <v>64995</v>
      </c>
      <c r="Y14311" s="268">
        <v>-1173.32</v>
      </c>
      <c r="AA14311" s="229" t="s">
        <v>28860</v>
      </c>
      <c r="AB14311" s="230">
        <v>1495689.75</v>
      </c>
      <c r="AD14311" s="209" t="s">
        <v>28158</v>
      </c>
      <c r="AE14311" s="210">
        <v>3495.63</v>
      </c>
      <c r="AF14311" s="93"/>
      <c r="AG14311" s="93"/>
      <c r="AH14311" s="93"/>
    </row>
    <row r="14312" spans="21:34" x14ac:dyDescent="0.3">
      <c r="U14312" s="311" t="s">
        <v>29754</v>
      </c>
      <c r="V14312" s="312">
        <v>560</v>
      </c>
      <c r="X14312" s="267" t="s">
        <v>60795</v>
      </c>
      <c r="Y14312" s="268">
        <v>670.31</v>
      </c>
      <c r="AA14312" s="229" t="s">
        <v>34226</v>
      </c>
      <c r="AB14312" s="230">
        <v>157138.79</v>
      </c>
      <c r="AD14312" s="209" t="s">
        <v>28159</v>
      </c>
      <c r="AE14312" s="210">
        <v>35690.92</v>
      </c>
      <c r="AF14312" s="93"/>
      <c r="AG14312" s="93"/>
      <c r="AH14312" s="93"/>
    </row>
    <row r="14313" spans="21:34" x14ac:dyDescent="0.3">
      <c r="U14313" s="311" t="s">
        <v>29756</v>
      </c>
      <c r="V14313" s="312">
        <v>700</v>
      </c>
      <c r="X14313" s="267" t="s">
        <v>29242</v>
      </c>
      <c r="Y14313" s="268">
        <v>503.01</v>
      </c>
      <c r="AA14313" s="229" t="s">
        <v>28861</v>
      </c>
      <c r="AB14313" s="230">
        <v>3518166.26</v>
      </c>
      <c r="AD14313" s="209" t="s">
        <v>14270</v>
      </c>
      <c r="AE14313" s="210">
        <v>21393.919999999998</v>
      </c>
      <c r="AF14313" s="93"/>
      <c r="AG14313" s="93"/>
      <c r="AH14313" s="93"/>
    </row>
    <row r="14314" spans="21:34" x14ac:dyDescent="0.3">
      <c r="U14314" s="311" t="s">
        <v>36839</v>
      </c>
      <c r="V14314" s="312">
        <v>674.74</v>
      </c>
      <c r="X14314" s="267" t="s">
        <v>60796</v>
      </c>
      <c r="Y14314" s="268">
        <v>3436.5</v>
      </c>
      <c r="AA14314" s="229" t="s">
        <v>34227</v>
      </c>
      <c r="AB14314" s="230">
        <v>425647.5</v>
      </c>
      <c r="AD14314" s="209" t="s">
        <v>14271</v>
      </c>
      <c r="AE14314" s="210">
        <v>3000</v>
      </c>
      <c r="AF14314" s="93"/>
      <c r="AG14314" s="93"/>
      <c r="AH14314" s="93"/>
    </row>
    <row r="14315" spans="21:34" x14ac:dyDescent="0.3">
      <c r="U14315" s="311" t="s">
        <v>14445</v>
      </c>
      <c r="V14315" s="312">
        <v>35563.15</v>
      </c>
      <c r="X14315" s="267" t="s">
        <v>60797</v>
      </c>
      <c r="Y14315" s="268">
        <v>262.89</v>
      </c>
      <c r="AA14315" s="229" t="s">
        <v>34228</v>
      </c>
      <c r="AB14315" s="230">
        <v>141642.93</v>
      </c>
      <c r="AD14315" s="209" t="s">
        <v>14273</v>
      </c>
      <c r="AE14315" s="210">
        <v>1866.15</v>
      </c>
      <c r="AF14315" s="93"/>
      <c r="AG14315" s="93"/>
      <c r="AH14315" s="93"/>
    </row>
    <row r="14316" spans="21:34" x14ac:dyDescent="0.3">
      <c r="U14316" s="311" t="s">
        <v>14446</v>
      </c>
      <c r="V14316" s="312">
        <v>115536.1</v>
      </c>
      <c r="X14316" s="267" t="s">
        <v>60798</v>
      </c>
      <c r="Y14316" s="268">
        <v>42.61</v>
      </c>
      <c r="AA14316" s="229" t="s">
        <v>34229</v>
      </c>
      <c r="AB14316" s="230">
        <v>1022224.45</v>
      </c>
      <c r="AD14316" s="209" t="s">
        <v>14274</v>
      </c>
      <c r="AE14316" s="210">
        <v>4181.96</v>
      </c>
      <c r="AF14316" s="93"/>
      <c r="AG14316" s="93"/>
      <c r="AH14316" s="93"/>
    </row>
    <row r="14317" spans="21:34" x14ac:dyDescent="0.3">
      <c r="U14317" s="311" t="s">
        <v>29759</v>
      </c>
      <c r="V14317" s="312">
        <v>86194.240000000005</v>
      </c>
      <c r="X14317" s="267" t="s">
        <v>60799</v>
      </c>
      <c r="Y14317" s="268">
        <v>10.53</v>
      </c>
      <c r="AA14317" s="229" t="s">
        <v>34230</v>
      </c>
      <c r="AB14317" s="230">
        <v>3125.46</v>
      </c>
      <c r="AD14317" s="209" t="s">
        <v>28160</v>
      </c>
      <c r="AE14317" s="210">
        <v>10831.08</v>
      </c>
      <c r="AF14317" s="93"/>
      <c r="AG14317" s="93"/>
      <c r="AH14317" s="93"/>
    </row>
    <row r="14318" spans="21:34" x14ac:dyDescent="0.3">
      <c r="U14318" s="311" t="s">
        <v>29760</v>
      </c>
      <c r="V14318" s="312">
        <v>32179.7</v>
      </c>
      <c r="X14318" s="267" t="s">
        <v>60800</v>
      </c>
      <c r="Y14318" s="268">
        <v>27.46</v>
      </c>
      <c r="AA14318" s="229" t="s">
        <v>34231</v>
      </c>
      <c r="AB14318" s="230">
        <v>1007234.58</v>
      </c>
      <c r="AD14318" s="209" t="s">
        <v>28161</v>
      </c>
      <c r="AE14318" s="210">
        <v>13327.2</v>
      </c>
      <c r="AF14318" s="93"/>
      <c r="AG14318" s="93"/>
      <c r="AH14318" s="93"/>
    </row>
    <row r="14319" spans="21:34" x14ac:dyDescent="0.3">
      <c r="U14319" s="311" t="s">
        <v>69699</v>
      </c>
      <c r="V14319" s="312">
        <v>2500</v>
      </c>
      <c r="X14319" s="267" t="s">
        <v>29245</v>
      </c>
      <c r="Y14319" s="268">
        <v>31.55</v>
      </c>
      <c r="AA14319" s="229" t="s">
        <v>35766</v>
      </c>
      <c r="AB14319" s="230">
        <v>5751150.0499999998</v>
      </c>
      <c r="AD14319" s="209" t="s">
        <v>28162</v>
      </c>
      <c r="AE14319" s="210">
        <v>6284.91</v>
      </c>
      <c r="AF14319" s="93"/>
      <c r="AG14319" s="93"/>
      <c r="AH14319" s="93"/>
    </row>
    <row r="14320" spans="21:34" x14ac:dyDescent="0.3">
      <c r="U14320" s="311" t="s">
        <v>39607</v>
      </c>
      <c r="V14320" s="312">
        <v>869.28</v>
      </c>
      <c r="X14320" s="267" t="s">
        <v>64996</v>
      </c>
      <c r="Y14320" s="268">
        <v>-3811.54</v>
      </c>
      <c r="AA14320" s="229" t="s">
        <v>34232</v>
      </c>
      <c r="AB14320" s="230">
        <v>235705.41</v>
      </c>
      <c r="AD14320" s="209" t="s">
        <v>28163</v>
      </c>
      <c r="AE14320" s="210">
        <v>23138</v>
      </c>
      <c r="AF14320" s="93"/>
      <c r="AG14320" s="93"/>
      <c r="AH14320" s="93"/>
    </row>
    <row r="14321" spans="21:34" x14ac:dyDescent="0.3">
      <c r="U14321" s="311" t="s">
        <v>55670</v>
      </c>
      <c r="V14321" s="312">
        <v>12608.83</v>
      </c>
      <c r="X14321" s="267" t="s">
        <v>43036</v>
      </c>
      <c r="Y14321" s="268">
        <v>130.44999999999999</v>
      </c>
      <c r="AA14321" s="229" t="s">
        <v>28862</v>
      </c>
      <c r="AB14321" s="230">
        <v>270058.65000000002</v>
      </c>
      <c r="AD14321" s="209" t="s">
        <v>28164</v>
      </c>
      <c r="AE14321" s="210">
        <v>2200</v>
      </c>
      <c r="AF14321" s="93"/>
      <c r="AG14321" s="93"/>
      <c r="AH14321" s="93"/>
    </row>
    <row r="14322" spans="21:34" x14ac:dyDescent="0.3">
      <c r="U14322" s="311" t="s">
        <v>29799</v>
      </c>
      <c r="V14322" s="312">
        <v>18861.099999999999</v>
      </c>
      <c r="X14322" s="267" t="s">
        <v>64997</v>
      </c>
      <c r="Y14322" s="268">
        <v>-72.84</v>
      </c>
      <c r="AA14322" s="229" t="s">
        <v>28863</v>
      </c>
      <c r="AB14322" s="230">
        <v>1085</v>
      </c>
      <c r="AD14322" s="209" t="s">
        <v>28165</v>
      </c>
      <c r="AE14322" s="210">
        <v>11858</v>
      </c>
      <c r="AF14322" s="93"/>
      <c r="AG14322" s="93"/>
      <c r="AH14322" s="93"/>
    </row>
    <row r="14323" spans="21:34" x14ac:dyDescent="0.3">
      <c r="U14323" s="311" t="s">
        <v>69700</v>
      </c>
      <c r="V14323" s="312">
        <v>2734.12</v>
      </c>
      <c r="X14323" s="267" t="s">
        <v>64998</v>
      </c>
      <c r="Y14323" s="268">
        <v>32000</v>
      </c>
      <c r="AA14323" s="229" t="s">
        <v>28864</v>
      </c>
      <c r="AB14323" s="230">
        <v>1128367.31</v>
      </c>
      <c r="AD14323" s="209" t="s">
        <v>28166</v>
      </c>
      <c r="AE14323" s="210">
        <v>29.49</v>
      </c>
      <c r="AF14323" s="93"/>
      <c r="AG14323" s="93"/>
      <c r="AH14323" s="93"/>
    </row>
    <row r="14324" spans="21:34" x14ac:dyDescent="0.3">
      <c r="U14324" s="311" t="s">
        <v>46213</v>
      </c>
      <c r="V14324" s="312">
        <v>1695.59</v>
      </c>
      <c r="X14324" s="267" t="s">
        <v>60801</v>
      </c>
      <c r="Y14324" s="268">
        <v>2590</v>
      </c>
      <c r="AA14324" s="229" t="s">
        <v>28865</v>
      </c>
      <c r="AB14324" s="230">
        <v>379199.25</v>
      </c>
      <c r="AD14324" s="209" t="s">
        <v>28167</v>
      </c>
      <c r="AE14324" s="210">
        <v>1077.74</v>
      </c>
      <c r="AF14324" s="93"/>
      <c r="AG14324" s="93"/>
      <c r="AH14324" s="93"/>
    </row>
    <row r="14325" spans="21:34" x14ac:dyDescent="0.3">
      <c r="U14325" s="311" t="s">
        <v>29801</v>
      </c>
      <c r="V14325" s="312">
        <v>2936.75</v>
      </c>
      <c r="X14325" s="267" t="s">
        <v>60802</v>
      </c>
      <c r="Y14325" s="268">
        <v>34804.449999999997</v>
      </c>
      <c r="AA14325" s="229" t="s">
        <v>34233</v>
      </c>
      <c r="AB14325" s="230">
        <v>116313.22</v>
      </c>
      <c r="AD14325" s="209" t="s">
        <v>28168</v>
      </c>
      <c r="AE14325" s="210">
        <v>2980.07</v>
      </c>
      <c r="AF14325" s="93"/>
      <c r="AG14325" s="93"/>
      <c r="AH14325" s="93"/>
    </row>
    <row r="14326" spans="21:34" x14ac:dyDescent="0.3">
      <c r="U14326" s="311" t="s">
        <v>29802</v>
      </c>
      <c r="V14326" s="312">
        <v>573.5</v>
      </c>
      <c r="X14326" s="267" t="s">
        <v>60803</v>
      </c>
      <c r="Y14326" s="268">
        <v>196.33</v>
      </c>
      <c r="AA14326" s="229" t="s">
        <v>28866</v>
      </c>
      <c r="AB14326" s="230">
        <v>7783.69</v>
      </c>
      <c r="AD14326" s="209" t="s">
        <v>28169</v>
      </c>
      <c r="AE14326" s="210">
        <v>6640</v>
      </c>
      <c r="AF14326" s="93"/>
      <c r="AG14326" s="93"/>
      <c r="AH14326" s="93"/>
    </row>
    <row r="14327" spans="21:34" x14ac:dyDescent="0.3">
      <c r="U14327" s="311" t="s">
        <v>29803</v>
      </c>
      <c r="V14327" s="312">
        <v>6720.05</v>
      </c>
      <c r="X14327" s="267" t="s">
        <v>60804</v>
      </c>
      <c r="Y14327" s="268">
        <v>38.840000000000003</v>
      </c>
      <c r="AA14327" s="229" t="s">
        <v>34234</v>
      </c>
      <c r="AB14327" s="230">
        <v>4601.3</v>
      </c>
      <c r="AD14327" s="209" t="s">
        <v>28170</v>
      </c>
      <c r="AE14327" s="210">
        <v>273.24</v>
      </c>
      <c r="AF14327" s="93"/>
      <c r="AG14327" s="93"/>
      <c r="AH14327" s="93"/>
    </row>
    <row r="14328" spans="21:34" x14ac:dyDescent="0.3">
      <c r="U14328" s="311" t="s">
        <v>29805</v>
      </c>
      <c r="V14328" s="312">
        <v>3971.76</v>
      </c>
      <c r="X14328" s="267" t="s">
        <v>60805</v>
      </c>
      <c r="Y14328" s="268">
        <v>83.52</v>
      </c>
      <c r="AA14328" s="229" t="s">
        <v>28867</v>
      </c>
      <c r="AB14328" s="230">
        <v>1141586.3400000001</v>
      </c>
      <c r="AD14328" s="209" t="s">
        <v>28171</v>
      </c>
      <c r="AE14328" s="210">
        <v>23836.94</v>
      </c>
      <c r="AF14328" s="93"/>
      <c r="AG14328" s="93"/>
      <c r="AH14328" s="93"/>
    </row>
    <row r="14329" spans="21:34" x14ac:dyDescent="0.3">
      <c r="U14329" s="311" t="s">
        <v>29873</v>
      </c>
      <c r="V14329" s="312">
        <v>38891.83</v>
      </c>
      <c r="X14329" s="267" t="s">
        <v>60806</v>
      </c>
      <c r="Y14329" s="268">
        <v>5.65</v>
      </c>
      <c r="AA14329" s="229" t="s">
        <v>28868</v>
      </c>
      <c r="AB14329" s="230">
        <v>5759.38</v>
      </c>
      <c r="AD14329" s="209" t="s">
        <v>28172</v>
      </c>
      <c r="AE14329" s="210">
        <v>12068.36</v>
      </c>
      <c r="AF14329" s="93"/>
      <c r="AG14329" s="93"/>
      <c r="AH14329" s="93"/>
    </row>
    <row r="14330" spans="21:34" x14ac:dyDescent="0.3">
      <c r="U14330" s="311" t="s">
        <v>29874</v>
      </c>
      <c r="V14330" s="312">
        <v>21340.87</v>
      </c>
      <c r="X14330" s="267" t="s">
        <v>60807</v>
      </c>
      <c r="Y14330" s="268">
        <v>13.86</v>
      </c>
      <c r="AA14330" s="229" t="s">
        <v>28870</v>
      </c>
      <c r="AB14330" s="230">
        <v>136070</v>
      </c>
      <c r="AD14330" s="209" t="s">
        <v>28173</v>
      </c>
      <c r="AE14330" s="210">
        <v>4400</v>
      </c>
      <c r="AF14330" s="93"/>
      <c r="AG14330" s="93"/>
      <c r="AH14330" s="93"/>
    </row>
    <row r="14331" spans="21:34" x14ac:dyDescent="0.3">
      <c r="U14331" s="311" t="s">
        <v>29875</v>
      </c>
      <c r="V14331" s="312">
        <v>44040</v>
      </c>
      <c r="X14331" s="267" t="s">
        <v>60808</v>
      </c>
      <c r="Y14331" s="268">
        <v>4.58</v>
      </c>
      <c r="AA14331" s="229" t="s">
        <v>45703</v>
      </c>
      <c r="AB14331" s="230">
        <v>1201258</v>
      </c>
      <c r="AD14331" s="209" t="s">
        <v>28174</v>
      </c>
      <c r="AE14331" s="210">
        <v>7931.16</v>
      </c>
      <c r="AF14331" s="93"/>
      <c r="AG14331" s="93"/>
      <c r="AH14331" s="93"/>
    </row>
    <row r="14332" spans="21:34" x14ac:dyDescent="0.3">
      <c r="U14332" s="311" t="s">
        <v>29877</v>
      </c>
      <c r="V14332" s="312">
        <v>3911.34</v>
      </c>
      <c r="X14332" s="267" t="s">
        <v>60809</v>
      </c>
      <c r="Y14332" s="268">
        <v>0.46</v>
      </c>
      <c r="AA14332" s="229" t="s">
        <v>28871</v>
      </c>
      <c r="AB14332" s="230">
        <v>625778.52</v>
      </c>
      <c r="AD14332" s="209" t="s">
        <v>28175</v>
      </c>
      <c r="AE14332" s="210">
        <v>841.78</v>
      </c>
      <c r="AF14332" s="93"/>
      <c r="AG14332" s="93"/>
      <c r="AH14332" s="93"/>
    </row>
    <row r="14333" spans="21:34" x14ac:dyDescent="0.3">
      <c r="U14333" s="311" t="s">
        <v>14456</v>
      </c>
      <c r="V14333" s="312">
        <v>34505.85</v>
      </c>
      <c r="X14333" s="267" t="s">
        <v>43046</v>
      </c>
      <c r="Y14333" s="268">
        <v>1093.8800000000001</v>
      </c>
      <c r="AA14333" s="229" t="s">
        <v>28872</v>
      </c>
      <c r="AB14333" s="230">
        <v>1004920.64</v>
      </c>
      <c r="AD14333" s="209" t="s">
        <v>28176</v>
      </c>
      <c r="AE14333" s="210">
        <v>2673.36</v>
      </c>
      <c r="AF14333" s="93"/>
      <c r="AG14333" s="93"/>
      <c r="AH14333" s="93"/>
    </row>
    <row r="14334" spans="21:34" x14ac:dyDescent="0.3">
      <c r="U14334" s="311" t="s">
        <v>29878</v>
      </c>
      <c r="V14334" s="312">
        <v>87240.72</v>
      </c>
      <c r="X14334" s="267" t="s">
        <v>64999</v>
      </c>
      <c r="Y14334" s="268">
        <v>24817.58</v>
      </c>
      <c r="AA14334" s="229" t="s">
        <v>50472</v>
      </c>
      <c r="AB14334" s="230">
        <v>585948.17000000004</v>
      </c>
      <c r="AD14334" s="209" t="s">
        <v>28177</v>
      </c>
      <c r="AE14334" s="210">
        <v>2649.31</v>
      </c>
      <c r="AF14334" s="93"/>
      <c r="AG14334" s="93"/>
      <c r="AH14334" s="93"/>
    </row>
    <row r="14335" spans="21:34" x14ac:dyDescent="0.3">
      <c r="U14335" s="311" t="s">
        <v>40913</v>
      </c>
      <c r="V14335" s="312">
        <v>310.42</v>
      </c>
      <c r="X14335" s="267" t="s">
        <v>65000</v>
      </c>
      <c r="Y14335" s="268">
        <v>1789.76</v>
      </c>
      <c r="AA14335" s="229" t="s">
        <v>49203</v>
      </c>
      <c r="AB14335" s="230">
        <v>10444.82</v>
      </c>
      <c r="AD14335" s="209" t="s">
        <v>28178</v>
      </c>
      <c r="AE14335" s="210">
        <v>26070.39</v>
      </c>
      <c r="AF14335" s="93"/>
      <c r="AG14335" s="93"/>
      <c r="AH14335" s="93"/>
    </row>
    <row r="14336" spans="21:34" x14ac:dyDescent="0.3">
      <c r="U14336" s="311" t="s">
        <v>14457</v>
      </c>
      <c r="V14336" s="312">
        <v>26224.63</v>
      </c>
      <c r="X14336" s="267" t="s">
        <v>65001</v>
      </c>
      <c r="Y14336" s="268">
        <v>331.45</v>
      </c>
      <c r="AA14336" s="229" t="s">
        <v>53946</v>
      </c>
      <c r="AB14336" s="230">
        <v>315909.77</v>
      </c>
      <c r="AD14336" s="209" t="s">
        <v>28179</v>
      </c>
      <c r="AE14336" s="210">
        <v>11186</v>
      </c>
      <c r="AF14336" s="93"/>
      <c r="AG14336" s="93"/>
      <c r="AH14336" s="93"/>
    </row>
    <row r="14337" spans="21:34" x14ac:dyDescent="0.3">
      <c r="U14337" s="311" t="s">
        <v>14458</v>
      </c>
      <c r="V14337" s="312">
        <v>43306.73</v>
      </c>
      <c r="X14337" s="267" t="s">
        <v>65002</v>
      </c>
      <c r="Y14337" s="268">
        <v>4373.12</v>
      </c>
      <c r="AA14337" s="229" t="s">
        <v>35767</v>
      </c>
      <c r="AB14337" s="230">
        <v>35930.35</v>
      </c>
      <c r="AD14337" s="209" t="s">
        <v>28180</v>
      </c>
      <c r="AE14337" s="210">
        <v>4779.72</v>
      </c>
      <c r="AF14337" s="93"/>
      <c r="AG14337" s="93"/>
      <c r="AH14337" s="93"/>
    </row>
    <row r="14338" spans="21:34" x14ac:dyDescent="0.3">
      <c r="U14338" s="311" t="s">
        <v>35825</v>
      </c>
      <c r="V14338" s="312">
        <v>19350</v>
      </c>
      <c r="X14338" s="267" t="s">
        <v>65003</v>
      </c>
      <c r="Y14338" s="268">
        <v>67.91</v>
      </c>
      <c r="AA14338" s="229" t="s">
        <v>35768</v>
      </c>
      <c r="AB14338" s="230">
        <v>1124228.6499999999</v>
      </c>
      <c r="AD14338" s="209" t="s">
        <v>28181</v>
      </c>
      <c r="AE14338" s="210">
        <v>18545.240000000002</v>
      </c>
      <c r="AF14338" s="93"/>
      <c r="AG14338" s="93"/>
      <c r="AH14338" s="93"/>
    </row>
    <row r="14339" spans="21:34" x14ac:dyDescent="0.3">
      <c r="U14339" s="311" t="s">
        <v>29880</v>
      </c>
      <c r="V14339" s="312">
        <v>29188.98</v>
      </c>
      <c r="X14339" s="267" t="s">
        <v>65004</v>
      </c>
      <c r="Y14339" s="268">
        <v>259.82</v>
      </c>
      <c r="AA14339" s="229" t="s">
        <v>35769</v>
      </c>
      <c r="AB14339" s="230">
        <v>16883.03</v>
      </c>
      <c r="AD14339" s="209" t="s">
        <v>28182</v>
      </c>
      <c r="AE14339" s="210">
        <v>11968.43</v>
      </c>
      <c r="AF14339" s="93"/>
      <c r="AG14339" s="93"/>
      <c r="AH14339" s="93"/>
    </row>
    <row r="14340" spans="21:34" x14ac:dyDescent="0.3">
      <c r="U14340" s="311" t="s">
        <v>58119</v>
      </c>
      <c r="V14340" s="312">
        <v>3283.77</v>
      </c>
      <c r="X14340" s="267" t="s">
        <v>62284</v>
      </c>
      <c r="Y14340" s="268">
        <v>14736.67</v>
      </c>
      <c r="AA14340" s="229" t="s">
        <v>35770</v>
      </c>
      <c r="AB14340" s="230">
        <v>528254.97</v>
      </c>
      <c r="AD14340" s="209" t="s">
        <v>28183</v>
      </c>
      <c r="AE14340" s="210">
        <v>6242.83</v>
      </c>
      <c r="AF14340" s="93"/>
      <c r="AG14340" s="93"/>
      <c r="AH14340" s="93"/>
    </row>
    <row r="14341" spans="21:34" x14ac:dyDescent="0.3">
      <c r="U14341" s="311" t="s">
        <v>29881</v>
      </c>
      <c r="V14341" s="312">
        <v>154521.48000000001</v>
      </c>
      <c r="X14341" s="267" t="s">
        <v>53986</v>
      </c>
      <c r="Y14341" s="268">
        <v>536.25</v>
      </c>
      <c r="AA14341" s="229" t="s">
        <v>34235</v>
      </c>
      <c r="AB14341" s="230">
        <v>35690</v>
      </c>
      <c r="AD14341" s="209" t="s">
        <v>28184</v>
      </c>
      <c r="AE14341" s="210">
        <v>49737.32</v>
      </c>
      <c r="AF14341" s="93"/>
      <c r="AG14341" s="93"/>
      <c r="AH14341" s="93"/>
    </row>
    <row r="14342" spans="21:34" x14ac:dyDescent="0.3">
      <c r="U14342" s="311" t="s">
        <v>36847</v>
      </c>
      <c r="V14342" s="312">
        <v>3700</v>
      </c>
      <c r="X14342" s="267" t="s">
        <v>62285</v>
      </c>
      <c r="Y14342" s="268">
        <v>20972.26</v>
      </c>
      <c r="AA14342" s="229" t="s">
        <v>34236</v>
      </c>
      <c r="AB14342" s="230">
        <v>71539.27</v>
      </c>
      <c r="AD14342" s="209" t="s">
        <v>28185</v>
      </c>
      <c r="AE14342" s="210">
        <v>1867.25</v>
      </c>
      <c r="AF14342" s="93"/>
      <c r="AG14342" s="93"/>
      <c r="AH14342" s="93"/>
    </row>
    <row r="14343" spans="21:34" x14ac:dyDescent="0.3">
      <c r="U14343" s="311" t="s">
        <v>29883</v>
      </c>
      <c r="V14343" s="312">
        <v>1052467.1399999999</v>
      </c>
      <c r="X14343" s="267" t="s">
        <v>62286</v>
      </c>
      <c r="Y14343" s="268">
        <v>1588.24</v>
      </c>
      <c r="AA14343" s="229" t="s">
        <v>34237</v>
      </c>
      <c r="AB14343" s="230">
        <v>7955.42</v>
      </c>
      <c r="AD14343" s="209" t="s">
        <v>28186</v>
      </c>
      <c r="AE14343" s="210">
        <v>32839.25</v>
      </c>
      <c r="AF14343" s="93"/>
      <c r="AG14343" s="93"/>
      <c r="AH14343" s="93"/>
    </row>
    <row r="14344" spans="21:34" x14ac:dyDescent="0.3">
      <c r="U14344" s="311" t="s">
        <v>14459</v>
      </c>
      <c r="V14344" s="312">
        <v>118277.39</v>
      </c>
      <c r="X14344" s="267" t="s">
        <v>65005</v>
      </c>
      <c r="Y14344" s="268">
        <v>-22560.5</v>
      </c>
      <c r="AA14344" s="229" t="s">
        <v>34238</v>
      </c>
      <c r="AB14344" s="230">
        <v>22502.91</v>
      </c>
      <c r="AD14344" s="209" t="s">
        <v>28187</v>
      </c>
      <c r="AE14344" s="210">
        <v>1552.73</v>
      </c>
      <c r="AF14344" s="93"/>
      <c r="AG14344" s="93"/>
      <c r="AH14344" s="93"/>
    </row>
    <row r="14345" spans="21:34" x14ac:dyDescent="0.3">
      <c r="U14345" s="311" t="s">
        <v>14460</v>
      </c>
      <c r="V14345" s="312">
        <v>350915.29</v>
      </c>
      <c r="X14345" s="267" t="s">
        <v>62287</v>
      </c>
      <c r="Y14345" s="268">
        <v>26939</v>
      </c>
      <c r="AA14345" s="229" t="s">
        <v>34239</v>
      </c>
      <c r="AB14345" s="230">
        <v>461.09</v>
      </c>
      <c r="AD14345" s="209" t="s">
        <v>28188</v>
      </c>
      <c r="AE14345" s="210">
        <v>7971.6</v>
      </c>
      <c r="AF14345" s="93"/>
      <c r="AG14345" s="93"/>
      <c r="AH14345" s="93"/>
    </row>
    <row r="14346" spans="21:34" x14ac:dyDescent="0.3">
      <c r="U14346" s="311" t="s">
        <v>14461</v>
      </c>
      <c r="V14346" s="312">
        <v>18417.18</v>
      </c>
      <c r="X14346" s="267" t="s">
        <v>59913</v>
      </c>
      <c r="Y14346" s="268">
        <v>2904.16</v>
      </c>
      <c r="AA14346" s="229" t="s">
        <v>43004</v>
      </c>
      <c r="AB14346" s="230">
        <v>137745.85</v>
      </c>
      <c r="AD14346" s="209" t="s">
        <v>28189</v>
      </c>
      <c r="AE14346" s="210">
        <v>8562.9</v>
      </c>
      <c r="AF14346" s="93"/>
      <c r="AG14346" s="93"/>
      <c r="AH14346" s="93"/>
    </row>
    <row r="14347" spans="21:34" x14ac:dyDescent="0.3">
      <c r="U14347" s="311" t="s">
        <v>69701</v>
      </c>
      <c r="V14347" s="312">
        <v>23446.74</v>
      </c>
      <c r="X14347" s="267" t="s">
        <v>59914</v>
      </c>
      <c r="Y14347" s="268">
        <v>44149.24</v>
      </c>
      <c r="AA14347" s="229" t="s">
        <v>35771</v>
      </c>
      <c r="AB14347" s="230">
        <v>7418.81</v>
      </c>
      <c r="AD14347" s="209" t="s">
        <v>28190</v>
      </c>
      <c r="AE14347" s="210">
        <v>3528.21</v>
      </c>
      <c r="AF14347" s="93"/>
      <c r="AG14347" s="93"/>
      <c r="AH14347" s="93"/>
    </row>
    <row r="14348" spans="21:34" x14ac:dyDescent="0.3">
      <c r="U14348" s="311" t="s">
        <v>29885</v>
      </c>
      <c r="V14348" s="312">
        <v>2905004.49</v>
      </c>
      <c r="X14348" s="267" t="s">
        <v>59915</v>
      </c>
      <c r="Y14348" s="268">
        <v>1119.42</v>
      </c>
      <c r="AA14348" s="229" t="s">
        <v>39562</v>
      </c>
      <c r="AB14348" s="230">
        <v>93979.21</v>
      </c>
      <c r="AD14348" s="209" t="s">
        <v>28191</v>
      </c>
      <c r="AE14348" s="210">
        <v>9024.8799999999992</v>
      </c>
      <c r="AF14348" s="93"/>
      <c r="AG14348" s="93"/>
      <c r="AH14348" s="93"/>
    </row>
    <row r="14349" spans="21:34" x14ac:dyDescent="0.3">
      <c r="U14349" s="311" t="s">
        <v>43404</v>
      </c>
      <c r="V14349" s="312">
        <v>5486.57</v>
      </c>
      <c r="X14349" s="267" t="s">
        <v>62288</v>
      </c>
      <c r="Y14349" s="268">
        <v>29367.200000000001</v>
      </c>
      <c r="AA14349" s="229" t="s">
        <v>28874</v>
      </c>
      <c r="AB14349" s="230">
        <v>232531.76</v>
      </c>
      <c r="AD14349" s="209" t="s">
        <v>14275</v>
      </c>
      <c r="AE14349" s="210">
        <v>24503.21</v>
      </c>
      <c r="AF14349" s="93"/>
      <c r="AG14349" s="93"/>
      <c r="AH14349" s="93"/>
    </row>
    <row r="14350" spans="21:34" x14ac:dyDescent="0.3">
      <c r="U14350" s="311" t="s">
        <v>29886</v>
      </c>
      <c r="V14350" s="312">
        <v>102.45</v>
      </c>
      <c r="X14350" s="267" t="s">
        <v>59916</v>
      </c>
      <c r="Y14350" s="268">
        <v>38158.980000000003</v>
      </c>
      <c r="AA14350" s="229" t="s">
        <v>45704</v>
      </c>
      <c r="AB14350" s="230">
        <v>19542.310000000001</v>
      </c>
      <c r="AD14350" s="209" t="s">
        <v>28192</v>
      </c>
      <c r="AE14350" s="210">
        <v>72911.210000000006</v>
      </c>
      <c r="AF14350" s="93"/>
      <c r="AG14350" s="93"/>
      <c r="AH14350" s="93"/>
    </row>
    <row r="14351" spans="21:34" x14ac:dyDescent="0.3">
      <c r="U14351" s="311" t="s">
        <v>66840</v>
      </c>
      <c r="V14351" s="312">
        <v>4551.3999999999996</v>
      </c>
      <c r="X14351" s="267" t="s">
        <v>59917</v>
      </c>
      <c r="Y14351" s="268">
        <v>717.92</v>
      </c>
      <c r="AA14351" s="229" t="s">
        <v>28875</v>
      </c>
      <c r="AB14351" s="230">
        <v>738437.88</v>
      </c>
      <c r="AD14351" s="209" t="s">
        <v>28193</v>
      </c>
      <c r="AE14351" s="210">
        <v>20029.82</v>
      </c>
      <c r="AF14351" s="93"/>
      <c r="AG14351" s="93"/>
      <c r="AH14351" s="93"/>
    </row>
    <row r="14352" spans="21:34" x14ac:dyDescent="0.3">
      <c r="U14352" s="311" t="s">
        <v>48566</v>
      </c>
      <c r="V14352" s="312">
        <v>9810</v>
      </c>
      <c r="X14352" s="267" t="s">
        <v>62289</v>
      </c>
      <c r="Y14352" s="268">
        <v>34659.519999999997</v>
      </c>
      <c r="AA14352" s="229" t="s">
        <v>45705</v>
      </c>
      <c r="AB14352" s="230">
        <v>18495.490000000002</v>
      </c>
      <c r="AD14352" s="209" t="s">
        <v>28194</v>
      </c>
      <c r="AE14352" s="210">
        <v>-36.54</v>
      </c>
      <c r="AF14352" s="93"/>
      <c r="AG14352" s="93"/>
      <c r="AH14352" s="93"/>
    </row>
    <row r="14353" spans="21:34" x14ac:dyDescent="0.3">
      <c r="U14353" s="311" t="s">
        <v>29887</v>
      </c>
      <c r="V14353" s="312">
        <v>364586.72</v>
      </c>
      <c r="X14353" s="267" t="s">
        <v>62290</v>
      </c>
      <c r="Y14353" s="268">
        <v>23262.77</v>
      </c>
      <c r="AA14353" s="229" t="s">
        <v>28876</v>
      </c>
      <c r="AB14353" s="230">
        <v>141689.31</v>
      </c>
      <c r="AD14353" s="209" t="s">
        <v>28195</v>
      </c>
      <c r="AE14353" s="210">
        <v>13972</v>
      </c>
      <c r="AF14353" s="93"/>
      <c r="AG14353" s="93"/>
      <c r="AH14353" s="93"/>
    </row>
    <row r="14354" spans="21:34" x14ac:dyDescent="0.3">
      <c r="U14354" s="311" t="s">
        <v>69702</v>
      </c>
      <c r="V14354" s="312">
        <v>18000</v>
      </c>
      <c r="X14354" s="267" t="s">
        <v>59918</v>
      </c>
      <c r="Y14354" s="268">
        <v>5108.9399999999996</v>
      </c>
      <c r="AA14354" s="229" t="s">
        <v>28877</v>
      </c>
      <c r="AB14354" s="230">
        <v>67422.22</v>
      </c>
      <c r="AD14354" s="209" t="s">
        <v>28196</v>
      </c>
      <c r="AE14354" s="210">
        <v>10737.27</v>
      </c>
      <c r="AF14354" s="93"/>
      <c r="AG14354" s="93"/>
      <c r="AH14354" s="93"/>
    </row>
    <row r="14355" spans="21:34" x14ac:dyDescent="0.3">
      <c r="U14355" s="311" t="s">
        <v>14462</v>
      </c>
      <c r="V14355" s="312">
        <v>1002661.11</v>
      </c>
      <c r="X14355" s="267" t="s">
        <v>62291</v>
      </c>
      <c r="Y14355" s="268">
        <v>3181.78</v>
      </c>
      <c r="AA14355" s="229" t="s">
        <v>28878</v>
      </c>
      <c r="AB14355" s="230">
        <v>205284.67</v>
      </c>
      <c r="AD14355" s="209" t="s">
        <v>28197</v>
      </c>
      <c r="AE14355" s="210">
        <v>54330.53</v>
      </c>
      <c r="AF14355" s="93"/>
      <c r="AG14355" s="93"/>
      <c r="AH14355" s="93"/>
    </row>
    <row r="14356" spans="21:34" x14ac:dyDescent="0.3">
      <c r="U14356" s="311" t="s">
        <v>69703</v>
      </c>
      <c r="V14356" s="312">
        <v>640504.93999999994</v>
      </c>
      <c r="X14356" s="267" t="s">
        <v>59919</v>
      </c>
      <c r="Y14356" s="268">
        <v>1617.63</v>
      </c>
      <c r="AA14356" s="229" t="s">
        <v>28879</v>
      </c>
      <c r="AB14356" s="230">
        <v>92344.36</v>
      </c>
      <c r="AD14356" s="209" t="s">
        <v>28198</v>
      </c>
      <c r="AE14356" s="210">
        <v>2754.81</v>
      </c>
      <c r="AF14356" s="93"/>
      <c r="AG14356" s="93"/>
      <c r="AH14356" s="93"/>
    </row>
    <row r="14357" spans="21:34" x14ac:dyDescent="0.3">
      <c r="U14357" s="311" t="s">
        <v>43405</v>
      </c>
      <c r="V14357" s="312">
        <v>32252.94</v>
      </c>
      <c r="X14357" s="267" t="s">
        <v>45768</v>
      </c>
      <c r="Y14357" s="268">
        <v>959.5</v>
      </c>
      <c r="AA14357" s="229" t="s">
        <v>28880</v>
      </c>
      <c r="AB14357" s="230">
        <v>3868.58</v>
      </c>
      <c r="AD14357" s="209" t="s">
        <v>28199</v>
      </c>
      <c r="AE14357" s="210">
        <v>5205.74</v>
      </c>
      <c r="AF14357" s="93"/>
      <c r="AG14357" s="93"/>
      <c r="AH14357" s="93"/>
    </row>
    <row r="14358" spans="21:34" x14ac:dyDescent="0.3">
      <c r="U14358" s="311" t="s">
        <v>29888</v>
      </c>
      <c r="V14358" s="312">
        <v>867396.91</v>
      </c>
      <c r="X14358" s="267" t="s">
        <v>56655</v>
      </c>
      <c r="Y14358" s="268">
        <v>7412</v>
      </c>
      <c r="AA14358" s="229" t="s">
        <v>28881</v>
      </c>
      <c r="AB14358" s="230">
        <v>4287.22</v>
      </c>
      <c r="AD14358" s="209" t="s">
        <v>28200</v>
      </c>
      <c r="AE14358" s="210">
        <v>11725.95</v>
      </c>
      <c r="AF14358" s="93"/>
      <c r="AG14358" s="93"/>
      <c r="AH14358" s="93"/>
    </row>
    <row r="14359" spans="21:34" x14ac:dyDescent="0.3">
      <c r="U14359" s="311" t="s">
        <v>29889</v>
      </c>
      <c r="V14359" s="312">
        <v>4818</v>
      </c>
      <c r="X14359" s="267" t="s">
        <v>56656</v>
      </c>
      <c r="Y14359" s="268">
        <v>960</v>
      </c>
      <c r="AA14359" s="229" t="s">
        <v>28882</v>
      </c>
      <c r="AB14359" s="230">
        <v>41991.53</v>
      </c>
      <c r="AD14359" s="209" t="s">
        <v>28201</v>
      </c>
      <c r="AE14359" s="210">
        <v>3211.34</v>
      </c>
      <c r="AF14359" s="93"/>
      <c r="AG14359" s="93"/>
      <c r="AH14359" s="93"/>
    </row>
    <row r="14360" spans="21:34" x14ac:dyDescent="0.3">
      <c r="U14360" s="311" t="s">
        <v>29891</v>
      </c>
      <c r="V14360" s="312">
        <v>40715.410000000003</v>
      </c>
      <c r="X14360" s="267" t="s">
        <v>47337</v>
      </c>
      <c r="Y14360" s="268">
        <v>18231.86</v>
      </c>
      <c r="AA14360" s="229" t="s">
        <v>28883</v>
      </c>
      <c r="AB14360" s="230">
        <v>41272.25</v>
      </c>
      <c r="AD14360" s="209" t="s">
        <v>28202</v>
      </c>
      <c r="AE14360" s="210">
        <v>5559.5</v>
      </c>
      <c r="AF14360" s="93"/>
      <c r="AG14360" s="93"/>
      <c r="AH14360" s="93"/>
    </row>
    <row r="14361" spans="21:34" x14ac:dyDescent="0.3">
      <c r="U14361" s="311" t="s">
        <v>14463</v>
      </c>
      <c r="V14361" s="312">
        <v>130943.72</v>
      </c>
      <c r="X14361" s="267" t="s">
        <v>57930</v>
      </c>
      <c r="Y14361" s="268">
        <v>4727</v>
      </c>
      <c r="AA14361" s="229" t="s">
        <v>53947</v>
      </c>
      <c r="AB14361" s="230">
        <v>320606.77</v>
      </c>
      <c r="AD14361" s="209" t="s">
        <v>28203</v>
      </c>
      <c r="AE14361" s="210">
        <v>425.3</v>
      </c>
      <c r="AF14361" s="93"/>
      <c r="AG14361" s="93"/>
      <c r="AH14361" s="93"/>
    </row>
    <row r="14362" spans="21:34" x14ac:dyDescent="0.3">
      <c r="U14362" s="311" t="s">
        <v>46215</v>
      </c>
      <c r="V14362" s="312">
        <v>411960.49</v>
      </c>
      <c r="X14362" s="267" t="s">
        <v>56657</v>
      </c>
      <c r="Y14362" s="268">
        <v>13240.5</v>
      </c>
      <c r="AA14362" s="229" t="s">
        <v>53948</v>
      </c>
      <c r="AB14362" s="230">
        <v>5329.8</v>
      </c>
      <c r="AD14362" s="209" t="s">
        <v>28204</v>
      </c>
      <c r="AE14362" s="210">
        <v>1205.31</v>
      </c>
      <c r="AF14362" s="93"/>
      <c r="AG14362" s="93"/>
      <c r="AH14362" s="93"/>
    </row>
    <row r="14363" spans="21:34" x14ac:dyDescent="0.3">
      <c r="U14363" s="311" t="s">
        <v>36848</v>
      </c>
      <c r="V14363" s="312">
        <v>1078202.17</v>
      </c>
      <c r="X14363" s="267" t="s">
        <v>53992</v>
      </c>
      <c r="Y14363" s="268">
        <v>217</v>
      </c>
      <c r="AA14363" s="229" t="s">
        <v>28884</v>
      </c>
      <c r="AB14363" s="230">
        <v>257193.82</v>
      </c>
      <c r="AD14363" s="209" t="s">
        <v>28205</v>
      </c>
      <c r="AE14363" s="210">
        <v>272.43</v>
      </c>
      <c r="AF14363" s="93"/>
      <c r="AG14363" s="93"/>
      <c r="AH14363" s="93"/>
    </row>
    <row r="14364" spans="21:34" x14ac:dyDescent="0.3">
      <c r="U14364" s="311" t="s">
        <v>39610</v>
      </c>
      <c r="V14364" s="312">
        <v>2427666.11</v>
      </c>
      <c r="X14364" s="267" t="s">
        <v>53993</v>
      </c>
      <c r="Y14364" s="268">
        <v>16.600000000000001</v>
      </c>
      <c r="AA14364" s="229" t="s">
        <v>53949</v>
      </c>
      <c r="AB14364" s="230">
        <v>63089.45</v>
      </c>
      <c r="AD14364" s="209" t="s">
        <v>28206</v>
      </c>
      <c r="AE14364" s="210">
        <v>24532.48</v>
      </c>
      <c r="AF14364" s="93"/>
      <c r="AG14364" s="93"/>
      <c r="AH14364" s="93"/>
    </row>
    <row r="14365" spans="21:34" x14ac:dyDescent="0.3">
      <c r="U14365" s="311" t="s">
        <v>54608</v>
      </c>
      <c r="V14365" s="312">
        <v>7920</v>
      </c>
      <c r="X14365" s="267" t="s">
        <v>59920</v>
      </c>
      <c r="Y14365" s="268">
        <v>2801.52</v>
      </c>
      <c r="AA14365" s="229" t="s">
        <v>49204</v>
      </c>
      <c r="AB14365" s="230">
        <v>187422.05</v>
      </c>
      <c r="AD14365" s="209" t="s">
        <v>28207</v>
      </c>
      <c r="AE14365" s="210">
        <v>407.82</v>
      </c>
      <c r="AF14365" s="93"/>
      <c r="AG14365" s="93"/>
      <c r="AH14365" s="93"/>
    </row>
    <row r="14366" spans="21:34" x14ac:dyDescent="0.3">
      <c r="U14366" s="311" t="s">
        <v>59363</v>
      </c>
      <c r="V14366" s="312">
        <v>31329.68</v>
      </c>
      <c r="X14366" s="267" t="s">
        <v>45769</v>
      </c>
      <c r="Y14366" s="268">
        <v>71025</v>
      </c>
      <c r="AA14366" s="229" t="s">
        <v>28885</v>
      </c>
      <c r="AB14366" s="230">
        <v>61648.55</v>
      </c>
      <c r="AD14366" s="209" t="s">
        <v>28208</v>
      </c>
      <c r="AE14366" s="210">
        <v>11500.89</v>
      </c>
      <c r="AF14366" s="93"/>
      <c r="AG14366" s="93"/>
      <c r="AH14366" s="93"/>
    </row>
    <row r="14367" spans="21:34" x14ac:dyDescent="0.3">
      <c r="U14367" s="311" t="s">
        <v>29916</v>
      </c>
      <c r="V14367" s="312">
        <v>23742.09</v>
      </c>
      <c r="X14367" s="267" t="s">
        <v>45771</v>
      </c>
      <c r="Y14367" s="268">
        <v>5433.38</v>
      </c>
      <c r="AA14367" s="229" t="s">
        <v>49205</v>
      </c>
      <c r="AB14367" s="230">
        <v>127635.18</v>
      </c>
      <c r="AD14367" s="209" t="s">
        <v>28209</v>
      </c>
      <c r="AE14367" s="210">
        <v>2650.45</v>
      </c>
      <c r="AF14367" s="93"/>
      <c r="AG14367" s="93"/>
      <c r="AH14367" s="93"/>
    </row>
    <row r="14368" spans="21:34" x14ac:dyDescent="0.3">
      <c r="U14368" s="311" t="s">
        <v>54609</v>
      </c>
      <c r="V14368" s="312">
        <v>115594.2</v>
      </c>
      <c r="X14368" s="267" t="s">
        <v>47338</v>
      </c>
      <c r="Y14368" s="268">
        <v>2130.7199999999998</v>
      </c>
      <c r="AA14368" s="229" t="s">
        <v>53950</v>
      </c>
      <c r="AB14368" s="230">
        <v>31215.919999999998</v>
      </c>
      <c r="AD14368" s="209" t="s">
        <v>28210</v>
      </c>
      <c r="AE14368" s="210">
        <v>18145.12</v>
      </c>
      <c r="AF14368" s="93"/>
      <c r="AG14368" s="93"/>
      <c r="AH14368" s="93"/>
    </row>
    <row r="14369" spans="21:34" x14ac:dyDescent="0.3">
      <c r="U14369" s="311" t="s">
        <v>29917</v>
      </c>
      <c r="V14369" s="312">
        <v>36092.620000000003</v>
      </c>
      <c r="X14369" s="267" t="s">
        <v>62840</v>
      </c>
      <c r="Y14369" s="268">
        <v>6932.64</v>
      </c>
      <c r="AA14369" s="229" t="s">
        <v>28886</v>
      </c>
      <c r="AB14369" s="230">
        <v>3584.59</v>
      </c>
      <c r="AD14369" s="209" t="s">
        <v>28211</v>
      </c>
      <c r="AE14369" s="210">
        <v>7060.47</v>
      </c>
      <c r="AF14369" s="93"/>
      <c r="AG14369" s="93"/>
      <c r="AH14369" s="93"/>
    </row>
    <row r="14370" spans="21:34" x14ac:dyDescent="0.3">
      <c r="U14370" s="311" t="s">
        <v>48568</v>
      </c>
      <c r="V14370" s="312">
        <v>795</v>
      </c>
      <c r="X14370" s="267" t="s">
        <v>45772</v>
      </c>
      <c r="Y14370" s="268">
        <v>21.4</v>
      </c>
      <c r="AA14370" s="229" t="s">
        <v>53951</v>
      </c>
      <c r="AB14370" s="230">
        <v>1360.55</v>
      </c>
      <c r="AD14370" s="209" t="s">
        <v>28212</v>
      </c>
      <c r="AE14370" s="210">
        <v>22705.7</v>
      </c>
      <c r="AF14370" s="93"/>
      <c r="AG14370" s="93"/>
      <c r="AH14370" s="93"/>
    </row>
    <row r="14371" spans="21:34" x14ac:dyDescent="0.3">
      <c r="U14371" s="311" t="s">
        <v>54610</v>
      </c>
      <c r="V14371" s="312">
        <v>8174.5</v>
      </c>
      <c r="X14371" s="267" t="s">
        <v>59921</v>
      </c>
      <c r="Y14371" s="268">
        <v>1878.83</v>
      </c>
      <c r="AA14371" s="229" t="s">
        <v>28887</v>
      </c>
      <c r="AB14371" s="230">
        <v>37079.300000000003</v>
      </c>
      <c r="AD14371" s="209" t="s">
        <v>28213</v>
      </c>
      <c r="AE14371" s="210">
        <v>14173.99</v>
      </c>
      <c r="AF14371" s="93"/>
      <c r="AG14371" s="93"/>
      <c r="AH14371" s="93"/>
    </row>
    <row r="14372" spans="21:34" x14ac:dyDescent="0.3">
      <c r="U14372" s="311" t="s">
        <v>29918</v>
      </c>
      <c r="V14372" s="312">
        <v>7681.33</v>
      </c>
      <c r="X14372" s="267" t="s">
        <v>62292</v>
      </c>
      <c r="Y14372" s="268">
        <v>2040</v>
      </c>
      <c r="AA14372" s="229" t="s">
        <v>49206</v>
      </c>
      <c r="AB14372" s="230">
        <v>51157.39</v>
      </c>
      <c r="AD14372" s="209" t="s">
        <v>14276</v>
      </c>
      <c r="AE14372" s="210">
        <v>22768.04</v>
      </c>
      <c r="AF14372" s="93"/>
      <c r="AG14372" s="93"/>
      <c r="AH14372" s="93"/>
    </row>
    <row r="14373" spans="21:34" x14ac:dyDescent="0.3">
      <c r="U14373" s="311" t="s">
        <v>60046</v>
      </c>
      <c r="V14373" s="312">
        <v>1033.8</v>
      </c>
      <c r="X14373" s="267" t="s">
        <v>62293</v>
      </c>
      <c r="Y14373" s="268">
        <v>156.06</v>
      </c>
      <c r="AA14373" s="229" t="s">
        <v>49207</v>
      </c>
      <c r="AB14373" s="230">
        <v>14769.75</v>
      </c>
      <c r="AD14373" s="209" t="s">
        <v>28214</v>
      </c>
      <c r="AE14373" s="210">
        <v>52008.43</v>
      </c>
      <c r="AF14373" s="93"/>
      <c r="AG14373" s="93"/>
      <c r="AH14373" s="93"/>
    </row>
    <row r="14374" spans="21:34" x14ac:dyDescent="0.3">
      <c r="U14374" s="311" t="s">
        <v>48569</v>
      </c>
      <c r="V14374" s="312">
        <v>1397</v>
      </c>
      <c r="X14374" s="267" t="s">
        <v>63440</v>
      </c>
      <c r="Y14374" s="268">
        <v>7500</v>
      </c>
      <c r="AA14374" s="229" t="s">
        <v>50473</v>
      </c>
      <c r="AB14374" s="230">
        <v>35164.58</v>
      </c>
      <c r="AD14374" s="209" t="s">
        <v>14277</v>
      </c>
      <c r="AE14374" s="210">
        <v>3000</v>
      </c>
      <c r="AF14374" s="93"/>
      <c r="AG14374" s="93"/>
      <c r="AH14374" s="93"/>
    </row>
    <row r="14375" spans="21:34" x14ac:dyDescent="0.3">
      <c r="U14375" s="311" t="s">
        <v>48570</v>
      </c>
      <c r="V14375" s="312">
        <v>23113.200000000001</v>
      </c>
      <c r="X14375" s="267" t="s">
        <v>53995</v>
      </c>
      <c r="Y14375" s="268">
        <v>5132.33</v>
      </c>
      <c r="AA14375" s="229" t="s">
        <v>50474</v>
      </c>
      <c r="AB14375" s="230">
        <v>55726.96</v>
      </c>
      <c r="AD14375" s="209" t="s">
        <v>28215</v>
      </c>
      <c r="AE14375" s="210">
        <v>4067.25</v>
      </c>
      <c r="AF14375" s="93"/>
      <c r="AG14375" s="93"/>
      <c r="AH14375" s="93"/>
    </row>
    <row r="14376" spans="21:34" x14ac:dyDescent="0.3">
      <c r="U14376" s="311" t="s">
        <v>29919</v>
      </c>
      <c r="V14376" s="312">
        <v>831.75</v>
      </c>
      <c r="X14376" s="267" t="s">
        <v>53996</v>
      </c>
      <c r="Y14376" s="268">
        <v>1000</v>
      </c>
      <c r="AA14376" s="229" t="s">
        <v>35772</v>
      </c>
      <c r="AB14376" s="230">
        <v>91479.58</v>
      </c>
      <c r="AD14376" s="209" t="s">
        <v>28216</v>
      </c>
      <c r="AE14376" s="210">
        <v>104587.28</v>
      </c>
      <c r="AF14376" s="93"/>
      <c r="AG14376" s="93"/>
      <c r="AH14376" s="93"/>
    </row>
    <row r="14377" spans="21:34" x14ac:dyDescent="0.3">
      <c r="U14377" s="311" t="s">
        <v>29920</v>
      </c>
      <c r="V14377" s="312">
        <v>12385.71</v>
      </c>
      <c r="X14377" s="267" t="s">
        <v>53998</v>
      </c>
      <c r="Y14377" s="268">
        <v>608.94000000000005</v>
      </c>
      <c r="AA14377" s="229" t="s">
        <v>34240</v>
      </c>
      <c r="AB14377" s="230">
        <v>1567279.27</v>
      </c>
      <c r="AD14377" s="209" t="s">
        <v>28217</v>
      </c>
      <c r="AE14377" s="210">
        <v>4337.03</v>
      </c>
      <c r="AF14377" s="93"/>
      <c r="AG14377" s="93"/>
      <c r="AH14377" s="93"/>
    </row>
    <row r="14378" spans="21:34" x14ac:dyDescent="0.3">
      <c r="U14378" s="311" t="s">
        <v>29923</v>
      </c>
      <c r="V14378" s="312">
        <v>20361.91</v>
      </c>
      <c r="X14378" s="267" t="s">
        <v>53999</v>
      </c>
      <c r="Y14378" s="268">
        <v>1572.9</v>
      </c>
      <c r="AA14378" s="229" t="s">
        <v>34241</v>
      </c>
      <c r="AB14378" s="230">
        <v>12825.15</v>
      </c>
      <c r="AD14378" s="209" t="s">
        <v>14279</v>
      </c>
      <c r="AE14378" s="210">
        <v>19456.62</v>
      </c>
      <c r="AF14378" s="93"/>
      <c r="AG14378" s="93"/>
      <c r="AH14378" s="93"/>
    </row>
    <row r="14379" spans="21:34" x14ac:dyDescent="0.3">
      <c r="U14379" s="311" t="s">
        <v>29927</v>
      </c>
      <c r="V14379" s="312">
        <v>40070.5</v>
      </c>
      <c r="X14379" s="267" t="s">
        <v>40669</v>
      </c>
      <c r="Y14379" s="268">
        <v>8391.09</v>
      </c>
      <c r="AA14379" s="229" t="s">
        <v>39563</v>
      </c>
      <c r="AB14379" s="230">
        <v>6363822.9299999997</v>
      </c>
      <c r="AD14379" s="209" t="s">
        <v>14280</v>
      </c>
      <c r="AE14379" s="210">
        <v>37117.71</v>
      </c>
      <c r="AF14379" s="93"/>
      <c r="AG14379" s="93"/>
      <c r="AH14379" s="93"/>
    </row>
    <row r="14380" spans="21:34" x14ac:dyDescent="0.3">
      <c r="U14380" s="311" t="s">
        <v>69704</v>
      </c>
      <c r="V14380" s="312">
        <v>21513.63</v>
      </c>
      <c r="X14380" s="267" t="s">
        <v>59261</v>
      </c>
      <c r="Y14380" s="268">
        <v>43028.19</v>
      </c>
      <c r="AA14380" s="229" t="s">
        <v>40658</v>
      </c>
      <c r="AB14380" s="230">
        <v>488.37</v>
      </c>
      <c r="AD14380" s="209" t="s">
        <v>28218</v>
      </c>
      <c r="AE14380" s="210">
        <v>2649.31</v>
      </c>
      <c r="AF14380" s="93"/>
      <c r="AG14380" s="93"/>
      <c r="AH14380" s="93"/>
    </row>
    <row r="14381" spans="21:34" x14ac:dyDescent="0.3">
      <c r="U14381" s="311" t="s">
        <v>29928</v>
      </c>
      <c r="V14381" s="312">
        <v>45815.74</v>
      </c>
      <c r="X14381" s="267" t="s">
        <v>29345</v>
      </c>
      <c r="Y14381" s="268">
        <v>56430.74</v>
      </c>
      <c r="AA14381" s="229" t="s">
        <v>28888</v>
      </c>
      <c r="AB14381" s="230">
        <v>17829869.25</v>
      </c>
      <c r="AD14381" s="209" t="s">
        <v>28219</v>
      </c>
      <c r="AE14381" s="210">
        <v>3528.21</v>
      </c>
      <c r="AF14381" s="93"/>
      <c r="AG14381" s="93"/>
      <c r="AH14381" s="93"/>
    </row>
    <row r="14382" spans="21:34" x14ac:dyDescent="0.3">
      <c r="U14382" s="311" t="s">
        <v>65219</v>
      </c>
      <c r="V14382" s="312">
        <v>27088</v>
      </c>
      <c r="X14382" s="267" t="s">
        <v>29346</v>
      </c>
      <c r="Y14382" s="268">
        <v>3410</v>
      </c>
      <c r="AA14382" s="229" t="s">
        <v>34410</v>
      </c>
      <c r="AB14382" s="230">
        <v>19821.509999999998</v>
      </c>
      <c r="AD14382" s="209" t="s">
        <v>28220</v>
      </c>
      <c r="AE14382" s="210">
        <v>12001.6</v>
      </c>
      <c r="AF14382" s="93"/>
      <c r="AG14382" s="93"/>
      <c r="AH14382" s="93"/>
    </row>
    <row r="14383" spans="21:34" x14ac:dyDescent="0.3">
      <c r="U14383" s="311" t="s">
        <v>29953</v>
      </c>
      <c r="V14383" s="312">
        <v>146264.93</v>
      </c>
      <c r="X14383" s="267" t="s">
        <v>29347</v>
      </c>
      <c r="Y14383" s="268">
        <v>51907.5</v>
      </c>
      <c r="AA14383" s="229" t="s">
        <v>45706</v>
      </c>
      <c r="AB14383" s="230">
        <v>176238.49</v>
      </c>
      <c r="AD14383" s="209" t="s">
        <v>28221</v>
      </c>
      <c r="AE14383" s="210">
        <v>6640</v>
      </c>
      <c r="AF14383" s="93"/>
      <c r="AG14383" s="93"/>
      <c r="AH14383" s="93"/>
    </row>
    <row r="14384" spans="21:34" x14ac:dyDescent="0.3">
      <c r="U14384" s="311" t="s">
        <v>29957</v>
      </c>
      <c r="V14384" s="312">
        <v>10177.780000000001</v>
      </c>
      <c r="X14384" s="267" t="s">
        <v>29348</v>
      </c>
      <c r="Y14384" s="268">
        <v>4010</v>
      </c>
      <c r="AA14384" s="229" t="s">
        <v>34242</v>
      </c>
      <c r="AB14384" s="230">
        <v>3697612.31</v>
      </c>
      <c r="AD14384" s="209" t="s">
        <v>28222</v>
      </c>
      <c r="AE14384" s="210">
        <v>24532.48</v>
      </c>
      <c r="AF14384" s="93"/>
      <c r="AG14384" s="93"/>
      <c r="AH14384" s="93"/>
    </row>
    <row r="14385" spans="21:34" x14ac:dyDescent="0.3">
      <c r="U14385" s="311" t="s">
        <v>29961</v>
      </c>
      <c r="V14385" s="312">
        <v>173686.02</v>
      </c>
      <c r="X14385" s="267" t="s">
        <v>36811</v>
      </c>
      <c r="Y14385" s="268">
        <v>17760.599999999999</v>
      </c>
      <c r="AA14385" s="229" t="s">
        <v>34243</v>
      </c>
      <c r="AB14385" s="230">
        <v>534348.09</v>
      </c>
      <c r="AD14385" s="209" t="s">
        <v>28223</v>
      </c>
      <c r="AE14385" s="210">
        <v>273.24</v>
      </c>
      <c r="AF14385" s="93"/>
      <c r="AG14385" s="93"/>
      <c r="AH14385" s="93"/>
    </row>
    <row r="14386" spans="21:34" x14ac:dyDescent="0.3">
      <c r="U14386" s="311" t="s">
        <v>36867</v>
      </c>
      <c r="V14386" s="312">
        <v>54806.79</v>
      </c>
      <c r="X14386" s="267" t="s">
        <v>29350</v>
      </c>
      <c r="Y14386" s="268">
        <v>4750</v>
      </c>
      <c r="AA14386" s="229" t="s">
        <v>28889</v>
      </c>
      <c r="AB14386" s="230">
        <v>1175749.3</v>
      </c>
      <c r="AD14386" s="209" t="s">
        <v>28224</v>
      </c>
      <c r="AE14386" s="210">
        <v>12916.47</v>
      </c>
      <c r="AF14386" s="93"/>
      <c r="AG14386" s="93"/>
      <c r="AH14386" s="93"/>
    </row>
    <row r="14387" spans="21:34" x14ac:dyDescent="0.3">
      <c r="U14387" s="311" t="s">
        <v>30045</v>
      </c>
      <c r="V14387" s="312">
        <v>157391.12</v>
      </c>
      <c r="X14387" s="267" t="s">
        <v>59922</v>
      </c>
      <c r="Y14387" s="268">
        <v>47000</v>
      </c>
      <c r="AA14387" s="229" t="s">
        <v>39564</v>
      </c>
      <c r="AB14387" s="230">
        <v>188648.86</v>
      </c>
      <c r="AD14387" s="209" t="s">
        <v>14281</v>
      </c>
      <c r="AE14387" s="210">
        <v>100393.09</v>
      </c>
      <c r="AF14387" s="93"/>
      <c r="AG14387" s="93"/>
      <c r="AH14387" s="93"/>
    </row>
    <row r="14388" spans="21:34" x14ac:dyDescent="0.3">
      <c r="U14388" s="311" t="s">
        <v>30046</v>
      </c>
      <c r="V14388" s="312">
        <v>21595.200000000001</v>
      </c>
      <c r="X14388" s="267" t="s">
        <v>36812</v>
      </c>
      <c r="Y14388" s="268">
        <v>9665</v>
      </c>
      <c r="AA14388" s="229" t="s">
        <v>36788</v>
      </c>
      <c r="AB14388" s="230">
        <v>2550630.2000000002</v>
      </c>
      <c r="AD14388" s="209" t="s">
        <v>28225</v>
      </c>
      <c r="AE14388" s="210">
        <v>124139.6</v>
      </c>
      <c r="AF14388" s="93"/>
      <c r="AG14388" s="93"/>
      <c r="AH14388" s="93"/>
    </row>
    <row r="14389" spans="21:34" x14ac:dyDescent="0.3">
      <c r="U14389" s="311" t="s">
        <v>58121</v>
      </c>
      <c r="V14389" s="312">
        <v>49509.1</v>
      </c>
      <c r="X14389" s="267" t="s">
        <v>54001</v>
      </c>
      <c r="Y14389" s="268">
        <v>13750</v>
      </c>
      <c r="AA14389" s="229" t="s">
        <v>39565</v>
      </c>
      <c r="AB14389" s="230">
        <v>45080.14</v>
      </c>
      <c r="AD14389" s="209" t="s">
        <v>28226</v>
      </c>
      <c r="AE14389" s="210">
        <v>3110.11</v>
      </c>
      <c r="AF14389" s="93"/>
      <c r="AG14389" s="93"/>
      <c r="AH14389" s="93"/>
    </row>
    <row r="14390" spans="21:34" x14ac:dyDescent="0.3">
      <c r="U14390" s="311" t="s">
        <v>61719</v>
      </c>
      <c r="V14390" s="312">
        <v>99.89</v>
      </c>
      <c r="X14390" s="267" t="s">
        <v>29351</v>
      </c>
      <c r="Y14390" s="268">
        <v>18376.37</v>
      </c>
      <c r="AA14390" s="229" t="s">
        <v>36789</v>
      </c>
      <c r="AB14390" s="230">
        <v>383057.7</v>
      </c>
      <c r="AD14390" s="209" t="s">
        <v>28227</v>
      </c>
      <c r="AE14390" s="210">
        <v>13327.2</v>
      </c>
      <c r="AF14390" s="93"/>
      <c r="AG14390" s="93"/>
      <c r="AH14390" s="93"/>
    </row>
    <row r="14391" spans="21:34" x14ac:dyDescent="0.3">
      <c r="U14391" s="311" t="s">
        <v>30049</v>
      </c>
      <c r="V14391" s="312">
        <v>6236.25</v>
      </c>
      <c r="X14391" s="267" t="s">
        <v>36813</v>
      </c>
      <c r="Y14391" s="268">
        <v>45447.1</v>
      </c>
      <c r="AA14391" s="229" t="s">
        <v>35773</v>
      </c>
      <c r="AB14391" s="230">
        <v>172184.9</v>
      </c>
      <c r="AD14391" s="209" t="s">
        <v>28228</v>
      </c>
      <c r="AE14391" s="210">
        <v>18545.240000000002</v>
      </c>
      <c r="AF14391" s="93"/>
      <c r="AG14391" s="93"/>
      <c r="AH14391" s="93"/>
    </row>
    <row r="14392" spans="21:34" x14ac:dyDescent="0.3">
      <c r="U14392" s="311" t="s">
        <v>36868</v>
      </c>
      <c r="V14392" s="312">
        <v>9539.9500000000007</v>
      </c>
      <c r="X14392" s="267" t="s">
        <v>35800</v>
      </c>
      <c r="Y14392" s="268">
        <v>77311.87</v>
      </c>
      <c r="AA14392" s="229" t="s">
        <v>39566</v>
      </c>
      <c r="AB14392" s="230">
        <v>8498</v>
      </c>
      <c r="AD14392" s="209" t="s">
        <v>28229</v>
      </c>
      <c r="AE14392" s="210">
        <v>97212.01</v>
      </c>
      <c r="AF14392" s="93"/>
      <c r="AG14392" s="93"/>
      <c r="AH14392" s="93"/>
    </row>
    <row r="14393" spans="21:34" x14ac:dyDescent="0.3">
      <c r="U14393" s="311" t="s">
        <v>30051</v>
      </c>
      <c r="V14393" s="312">
        <v>30</v>
      </c>
      <c r="X14393" s="267" t="s">
        <v>58706</v>
      </c>
      <c r="Y14393" s="268">
        <v>1374.68</v>
      </c>
      <c r="AA14393" s="229" t="s">
        <v>35774</v>
      </c>
      <c r="AB14393" s="230">
        <v>20318.87</v>
      </c>
      <c r="AD14393" s="209" t="s">
        <v>28230</v>
      </c>
      <c r="AE14393" s="210">
        <v>-36.54</v>
      </c>
      <c r="AF14393" s="93"/>
      <c r="AG14393" s="93"/>
      <c r="AH14393" s="93"/>
    </row>
    <row r="14394" spans="21:34" x14ac:dyDescent="0.3">
      <c r="U14394" s="311" t="s">
        <v>36869</v>
      </c>
      <c r="V14394" s="312">
        <v>44948.74</v>
      </c>
      <c r="X14394" s="267" t="s">
        <v>58351</v>
      </c>
      <c r="Y14394" s="268">
        <v>978.13</v>
      </c>
      <c r="AA14394" s="229" t="s">
        <v>39567</v>
      </c>
      <c r="AB14394" s="230">
        <v>1074220.6399999999</v>
      </c>
      <c r="AD14394" s="209" t="s">
        <v>28231</v>
      </c>
      <c r="AE14394" s="210">
        <v>4332.09</v>
      </c>
      <c r="AF14394" s="93"/>
      <c r="AG14394" s="93"/>
      <c r="AH14394" s="93"/>
    </row>
    <row r="14395" spans="21:34" x14ac:dyDescent="0.3">
      <c r="U14395" s="311" t="s">
        <v>36870</v>
      </c>
      <c r="V14395" s="312">
        <v>4073.82</v>
      </c>
      <c r="X14395" s="267" t="s">
        <v>39582</v>
      </c>
      <c r="Y14395" s="268">
        <v>8109.53</v>
      </c>
      <c r="AA14395" s="229" t="s">
        <v>34244</v>
      </c>
      <c r="AB14395" s="230">
        <v>2325309.23</v>
      </c>
      <c r="AD14395" s="209" t="s">
        <v>28232</v>
      </c>
      <c r="AE14395" s="210">
        <v>4191.4399999999996</v>
      </c>
      <c r="AF14395" s="93"/>
      <c r="AG14395" s="93"/>
      <c r="AH14395" s="93"/>
    </row>
    <row r="14396" spans="21:34" x14ac:dyDescent="0.3">
      <c r="U14396" s="311" t="s">
        <v>30055</v>
      </c>
      <c r="V14396" s="312">
        <v>34742.120000000003</v>
      </c>
      <c r="X14396" s="267" t="s">
        <v>63441</v>
      </c>
      <c r="Y14396" s="268">
        <v>92181.64</v>
      </c>
      <c r="AA14396" s="229" t="s">
        <v>39568</v>
      </c>
      <c r="AB14396" s="230">
        <v>8701.57</v>
      </c>
      <c r="AD14396" s="209" t="s">
        <v>28233</v>
      </c>
      <c r="AE14396" s="210">
        <v>644.94000000000005</v>
      </c>
      <c r="AF14396" s="93"/>
      <c r="AG14396" s="93"/>
      <c r="AH14396" s="93"/>
    </row>
    <row r="14397" spans="21:34" x14ac:dyDescent="0.3">
      <c r="U14397" s="311" t="s">
        <v>30057</v>
      </c>
      <c r="V14397" s="312">
        <v>40469.56</v>
      </c>
      <c r="X14397" s="267" t="s">
        <v>34277</v>
      </c>
      <c r="Y14397" s="268">
        <v>77842.09</v>
      </c>
      <c r="AA14397" s="229" t="s">
        <v>45707</v>
      </c>
      <c r="AB14397" s="230">
        <v>800814.01</v>
      </c>
      <c r="AD14397" s="209" t="s">
        <v>28234</v>
      </c>
      <c r="AE14397" s="210">
        <v>902.06</v>
      </c>
      <c r="AF14397" s="93"/>
      <c r="AG14397" s="93"/>
      <c r="AH14397" s="93"/>
    </row>
    <row r="14398" spans="21:34" x14ac:dyDescent="0.3">
      <c r="U14398" s="311" t="s">
        <v>36871</v>
      </c>
      <c r="V14398" s="312">
        <v>12.43</v>
      </c>
      <c r="X14398" s="267" t="s">
        <v>43052</v>
      </c>
      <c r="Y14398" s="268">
        <v>118596.07</v>
      </c>
      <c r="AA14398" s="229" t="s">
        <v>28890</v>
      </c>
      <c r="AB14398" s="230">
        <v>2930198.33</v>
      </c>
      <c r="AD14398" s="209" t="s">
        <v>28235</v>
      </c>
      <c r="AE14398" s="210">
        <v>170.93</v>
      </c>
      <c r="AF14398" s="93"/>
      <c r="AG14398" s="93"/>
      <c r="AH14398" s="93"/>
    </row>
    <row r="14399" spans="21:34" x14ac:dyDescent="0.3">
      <c r="U14399" s="311" t="s">
        <v>14471</v>
      </c>
      <c r="V14399" s="312">
        <v>31001.41</v>
      </c>
      <c r="X14399" s="267" t="s">
        <v>61625</v>
      </c>
      <c r="Y14399" s="268">
        <v>36402</v>
      </c>
      <c r="AA14399" s="229" t="s">
        <v>34245</v>
      </c>
      <c r="AB14399" s="230">
        <v>4200101.8099999996</v>
      </c>
      <c r="AD14399" s="209" t="s">
        <v>28236</v>
      </c>
      <c r="AE14399" s="210">
        <v>6258.54</v>
      </c>
      <c r="AF14399" s="93"/>
      <c r="AG14399" s="93"/>
      <c r="AH14399" s="93"/>
    </row>
    <row r="14400" spans="21:34" x14ac:dyDescent="0.3">
      <c r="U14400" s="311" t="s">
        <v>14472</v>
      </c>
      <c r="V14400" s="312">
        <v>84966.12</v>
      </c>
      <c r="X14400" s="267" t="s">
        <v>47339</v>
      </c>
      <c r="Y14400" s="268">
        <v>27186.41</v>
      </c>
      <c r="AA14400" s="229" t="s">
        <v>34246</v>
      </c>
      <c r="AB14400" s="230">
        <v>1630712.34</v>
      </c>
      <c r="AD14400" s="209" t="s">
        <v>28237</v>
      </c>
      <c r="AE14400" s="210">
        <v>1140</v>
      </c>
      <c r="AF14400" s="93"/>
      <c r="AG14400" s="93"/>
      <c r="AH14400" s="93"/>
    </row>
    <row r="14401" spans="21:34" x14ac:dyDescent="0.3">
      <c r="U14401" s="311" t="s">
        <v>30058</v>
      </c>
      <c r="V14401" s="312">
        <v>37796.78</v>
      </c>
      <c r="X14401" s="267" t="s">
        <v>54007</v>
      </c>
      <c r="Y14401" s="268">
        <v>15435</v>
      </c>
      <c r="AA14401" s="229" t="s">
        <v>34247</v>
      </c>
      <c r="AB14401" s="230">
        <v>81529.919999999998</v>
      </c>
      <c r="AD14401" s="209" t="s">
        <v>28238</v>
      </c>
      <c r="AE14401" s="210">
        <v>350</v>
      </c>
      <c r="AF14401" s="93"/>
      <c r="AG14401" s="93"/>
      <c r="AH14401" s="93"/>
    </row>
    <row r="14402" spans="21:34" x14ac:dyDescent="0.3">
      <c r="U14402" s="311" t="s">
        <v>49445</v>
      </c>
      <c r="V14402" s="312">
        <v>1194.08</v>
      </c>
      <c r="X14402" s="267" t="s">
        <v>54008</v>
      </c>
      <c r="Y14402" s="268">
        <v>1180.78</v>
      </c>
      <c r="AA14402" s="229" t="s">
        <v>34248</v>
      </c>
      <c r="AB14402" s="230">
        <v>69378.81</v>
      </c>
      <c r="AD14402" s="209" t="s">
        <v>28239</v>
      </c>
      <c r="AE14402" s="210">
        <v>5224</v>
      </c>
      <c r="AF14402" s="93"/>
      <c r="AG14402" s="93"/>
      <c r="AH14402" s="93"/>
    </row>
    <row r="14403" spans="21:34" x14ac:dyDescent="0.3">
      <c r="U14403" s="311" t="s">
        <v>30059</v>
      </c>
      <c r="V14403" s="312">
        <v>1030516.38</v>
      </c>
      <c r="X14403" s="267" t="s">
        <v>54009</v>
      </c>
      <c r="Y14403" s="268">
        <v>2899.58</v>
      </c>
      <c r="AA14403" s="229" t="s">
        <v>50475</v>
      </c>
      <c r="AB14403" s="230">
        <v>225378.83</v>
      </c>
      <c r="AD14403" s="209" t="s">
        <v>28240</v>
      </c>
      <c r="AE14403" s="210">
        <v>3787</v>
      </c>
      <c r="AF14403" s="93"/>
      <c r="AG14403" s="93"/>
      <c r="AH14403" s="93"/>
    </row>
    <row r="14404" spans="21:34" x14ac:dyDescent="0.3">
      <c r="U14404" s="311" t="s">
        <v>40915</v>
      </c>
      <c r="V14404" s="312">
        <v>45629.27</v>
      </c>
      <c r="X14404" s="267" t="s">
        <v>60810</v>
      </c>
      <c r="Y14404" s="268">
        <v>88323.72</v>
      </c>
      <c r="AA14404" s="229" t="s">
        <v>35775</v>
      </c>
      <c r="AB14404" s="230">
        <v>8260635.5800000001</v>
      </c>
      <c r="AD14404" s="209" t="s">
        <v>28241</v>
      </c>
      <c r="AE14404" s="210">
        <v>1080</v>
      </c>
      <c r="AF14404" s="93"/>
      <c r="AG14404" s="93"/>
      <c r="AH14404" s="93"/>
    </row>
    <row r="14405" spans="21:34" x14ac:dyDescent="0.3">
      <c r="U14405" s="311" t="s">
        <v>30061</v>
      </c>
      <c r="V14405" s="312">
        <v>265.14</v>
      </c>
      <c r="X14405" s="267" t="s">
        <v>62294</v>
      </c>
      <c r="Y14405" s="268">
        <v>280229.78000000003</v>
      </c>
      <c r="AA14405" s="229" t="s">
        <v>28891</v>
      </c>
      <c r="AB14405" s="230">
        <v>1875878.69</v>
      </c>
      <c r="AD14405" s="209" t="s">
        <v>28242</v>
      </c>
      <c r="AE14405" s="210">
        <v>2000</v>
      </c>
      <c r="AF14405" s="93"/>
      <c r="AG14405" s="93"/>
      <c r="AH14405" s="93"/>
    </row>
    <row r="14406" spans="21:34" x14ac:dyDescent="0.3">
      <c r="U14406" s="311" t="s">
        <v>54611</v>
      </c>
      <c r="V14406" s="312">
        <v>33710.26</v>
      </c>
      <c r="X14406" s="267" t="s">
        <v>61626</v>
      </c>
      <c r="Y14406" s="268">
        <v>355450</v>
      </c>
      <c r="AA14406" s="229" t="s">
        <v>45708</v>
      </c>
      <c r="AB14406" s="230">
        <v>1833966.14</v>
      </c>
      <c r="AD14406" s="209" t="s">
        <v>28243</v>
      </c>
      <c r="AE14406" s="210">
        <v>2931.47</v>
      </c>
      <c r="AF14406" s="93"/>
      <c r="AG14406" s="93"/>
      <c r="AH14406" s="93"/>
    </row>
    <row r="14407" spans="21:34" x14ac:dyDescent="0.3">
      <c r="U14407" s="311" t="s">
        <v>60973</v>
      </c>
      <c r="V14407" s="312">
        <v>5120.71</v>
      </c>
      <c r="X14407" s="267" t="s">
        <v>63828</v>
      </c>
      <c r="Y14407" s="268">
        <v>21025.45</v>
      </c>
      <c r="AA14407" s="229" t="s">
        <v>48318</v>
      </c>
      <c r="AB14407" s="230">
        <v>415677.11</v>
      </c>
      <c r="AD14407" s="209" t="s">
        <v>28244</v>
      </c>
      <c r="AE14407" s="210">
        <v>17954.48</v>
      </c>
      <c r="AF14407" s="93"/>
      <c r="AG14407" s="93"/>
      <c r="AH14407" s="93"/>
    </row>
    <row r="14408" spans="21:34" x14ac:dyDescent="0.3">
      <c r="U14408" s="311" t="s">
        <v>30064</v>
      </c>
      <c r="V14408" s="312">
        <v>61961.67</v>
      </c>
      <c r="X14408" s="267" t="s">
        <v>57931</v>
      </c>
      <c r="Y14408" s="268">
        <v>253443.57</v>
      </c>
      <c r="AA14408" s="229" t="s">
        <v>47318</v>
      </c>
      <c r="AB14408" s="230">
        <v>24500</v>
      </c>
      <c r="AD14408" s="209" t="s">
        <v>28245</v>
      </c>
      <c r="AE14408" s="210">
        <v>1373.52</v>
      </c>
      <c r="AF14408" s="93"/>
      <c r="AG14408" s="93"/>
      <c r="AH14408" s="93"/>
    </row>
    <row r="14409" spans="21:34" x14ac:dyDescent="0.3">
      <c r="U14409" s="311" t="s">
        <v>14473</v>
      </c>
      <c r="V14409" s="312">
        <v>309969.21000000002</v>
      </c>
      <c r="X14409" s="267" t="s">
        <v>62295</v>
      </c>
      <c r="Y14409" s="268">
        <v>52071.46</v>
      </c>
      <c r="AA14409" s="229" t="s">
        <v>53952</v>
      </c>
      <c r="AB14409" s="230">
        <v>964037.35</v>
      </c>
      <c r="AD14409" s="209" t="s">
        <v>28246</v>
      </c>
      <c r="AE14409" s="210">
        <v>1177</v>
      </c>
      <c r="AF14409" s="93"/>
      <c r="AG14409" s="93"/>
      <c r="AH14409" s="93"/>
    </row>
    <row r="14410" spans="21:34" x14ac:dyDescent="0.3">
      <c r="U14410" s="311" t="s">
        <v>30065</v>
      </c>
      <c r="V14410" s="312">
        <v>20889.689999999999</v>
      </c>
      <c r="X14410" s="267" t="s">
        <v>62296</v>
      </c>
      <c r="Y14410" s="268">
        <v>26000</v>
      </c>
      <c r="AA14410" s="229" t="s">
        <v>53953</v>
      </c>
      <c r="AB14410" s="230">
        <v>70907.61</v>
      </c>
      <c r="AD14410" s="209" t="s">
        <v>28247</v>
      </c>
      <c r="AE14410" s="210">
        <v>22286.57</v>
      </c>
      <c r="AF14410" s="93"/>
      <c r="AG14410" s="93"/>
      <c r="AH14410" s="93"/>
    </row>
    <row r="14411" spans="21:34" x14ac:dyDescent="0.3">
      <c r="U14411" s="311" t="s">
        <v>30066</v>
      </c>
      <c r="V14411" s="312">
        <v>37627.040000000001</v>
      </c>
      <c r="X14411" s="267" t="s">
        <v>62297</v>
      </c>
      <c r="Y14411" s="268">
        <v>10185</v>
      </c>
      <c r="AA14411" s="229" t="s">
        <v>53954</v>
      </c>
      <c r="AB14411" s="230">
        <v>15838.2</v>
      </c>
      <c r="AD14411" s="209" t="s">
        <v>28248</v>
      </c>
      <c r="AE14411" s="210">
        <v>4191.4399999999996</v>
      </c>
      <c r="AF14411" s="93"/>
      <c r="AG14411" s="93"/>
      <c r="AH14411" s="93"/>
    </row>
    <row r="14412" spans="21:34" x14ac:dyDescent="0.3">
      <c r="U14412" s="311" t="s">
        <v>43407</v>
      </c>
      <c r="V14412" s="312">
        <v>8552.17</v>
      </c>
      <c r="X14412" s="267" t="s">
        <v>49222</v>
      </c>
      <c r="Y14412" s="268">
        <v>7320</v>
      </c>
      <c r="AA14412" s="229" t="s">
        <v>34249</v>
      </c>
      <c r="AB14412" s="230">
        <v>197064.68</v>
      </c>
      <c r="AD14412" s="209" t="s">
        <v>28249</v>
      </c>
      <c r="AE14412" s="210">
        <v>2018.46</v>
      </c>
      <c r="AF14412" s="93"/>
      <c r="AG14412" s="93"/>
      <c r="AH14412" s="93"/>
    </row>
    <row r="14413" spans="21:34" x14ac:dyDescent="0.3">
      <c r="U14413" s="311" t="s">
        <v>14474</v>
      </c>
      <c r="V14413" s="312">
        <v>103005.54</v>
      </c>
      <c r="X14413" s="267" t="s">
        <v>58707</v>
      </c>
      <c r="Y14413" s="268">
        <v>67155.320000000007</v>
      </c>
      <c r="AA14413" s="229" t="s">
        <v>40659</v>
      </c>
      <c r="AB14413" s="230">
        <v>52069.120000000003</v>
      </c>
      <c r="AD14413" s="209" t="s">
        <v>28250</v>
      </c>
      <c r="AE14413" s="210">
        <v>902.06</v>
      </c>
      <c r="AF14413" s="93"/>
      <c r="AG14413" s="93"/>
      <c r="AH14413" s="93"/>
    </row>
    <row r="14414" spans="21:34" x14ac:dyDescent="0.3">
      <c r="U14414" s="311" t="s">
        <v>30072</v>
      </c>
      <c r="V14414" s="312">
        <v>-80251.33</v>
      </c>
      <c r="X14414" s="267" t="s">
        <v>60811</v>
      </c>
      <c r="Y14414" s="268">
        <v>2870.52</v>
      </c>
      <c r="AA14414" s="229" t="s">
        <v>34250</v>
      </c>
      <c r="AB14414" s="230">
        <v>12646110.710000001</v>
      </c>
      <c r="AD14414" s="209" t="s">
        <v>28251</v>
      </c>
      <c r="AE14414" s="210">
        <v>170.93</v>
      </c>
      <c r="AF14414" s="93"/>
      <c r="AG14414" s="93"/>
      <c r="AH14414" s="93"/>
    </row>
    <row r="14415" spans="21:34" x14ac:dyDescent="0.3">
      <c r="U14415" s="311" t="s">
        <v>69705</v>
      </c>
      <c r="V14415" s="312">
        <v>1015.7</v>
      </c>
      <c r="X14415" s="267" t="s">
        <v>65006</v>
      </c>
      <c r="Y14415" s="268">
        <v>335.64</v>
      </c>
      <c r="AA14415" s="229" t="s">
        <v>45709</v>
      </c>
      <c r="AB14415" s="230">
        <v>162786.92000000001</v>
      </c>
      <c r="AD14415" s="209" t="s">
        <v>28252</v>
      </c>
      <c r="AE14415" s="210">
        <v>2317</v>
      </c>
      <c r="AF14415" s="93"/>
      <c r="AG14415" s="93"/>
      <c r="AH14415" s="93"/>
    </row>
    <row r="14416" spans="21:34" x14ac:dyDescent="0.3">
      <c r="U14416" s="311" t="s">
        <v>55671</v>
      </c>
      <c r="V14416" s="312">
        <v>9505357.0199999996</v>
      </c>
      <c r="X14416" s="267" t="s">
        <v>49224</v>
      </c>
      <c r="Y14416" s="268">
        <v>72881.19</v>
      </c>
      <c r="AA14416" s="229" t="s">
        <v>35776</v>
      </c>
      <c r="AB14416" s="230">
        <v>547350.11</v>
      </c>
      <c r="AD14416" s="209" t="s">
        <v>28253</v>
      </c>
      <c r="AE14416" s="210">
        <v>350</v>
      </c>
      <c r="AF14416" s="93"/>
      <c r="AG14416" s="93"/>
      <c r="AH14416" s="93"/>
    </row>
    <row r="14417" spans="21:34" x14ac:dyDescent="0.3">
      <c r="U14417" s="311" t="s">
        <v>58387</v>
      </c>
      <c r="V14417" s="312">
        <v>728636.36</v>
      </c>
      <c r="X14417" s="267" t="s">
        <v>57932</v>
      </c>
      <c r="Y14417" s="268">
        <v>177752.16</v>
      </c>
      <c r="AA14417" s="229" t="s">
        <v>40660</v>
      </c>
      <c r="AB14417" s="230">
        <v>28286.48</v>
      </c>
      <c r="AD14417" s="209" t="s">
        <v>28254</v>
      </c>
      <c r="AE14417" s="210">
        <v>2931.47</v>
      </c>
      <c r="AF14417" s="93"/>
      <c r="AG14417" s="93"/>
      <c r="AH14417" s="93"/>
    </row>
    <row r="14418" spans="21:34" x14ac:dyDescent="0.3">
      <c r="U14418" s="311" t="s">
        <v>30144</v>
      </c>
      <c r="V14418" s="312">
        <v>145781.81</v>
      </c>
      <c r="X14418" s="267" t="s">
        <v>58708</v>
      </c>
      <c r="Y14418" s="268">
        <v>81101.990000000005</v>
      </c>
      <c r="AA14418" s="229" t="s">
        <v>34251</v>
      </c>
      <c r="AB14418" s="230">
        <v>93465.79</v>
      </c>
      <c r="AD14418" s="209" t="s">
        <v>28255</v>
      </c>
      <c r="AE14418" s="210">
        <v>1080</v>
      </c>
      <c r="AF14418" s="93"/>
      <c r="AG14418" s="93"/>
      <c r="AH14418" s="93"/>
    </row>
    <row r="14419" spans="21:34" x14ac:dyDescent="0.3">
      <c r="U14419" s="311" t="s">
        <v>39617</v>
      </c>
      <c r="V14419" s="312">
        <v>34820.07</v>
      </c>
      <c r="X14419" s="267" t="s">
        <v>65007</v>
      </c>
      <c r="Y14419" s="268">
        <v>45517.05</v>
      </c>
      <c r="AA14419" s="229" t="s">
        <v>45710</v>
      </c>
      <c r="AB14419" s="230">
        <v>49207899.350000001</v>
      </c>
      <c r="AD14419" s="209" t="s">
        <v>28256</v>
      </c>
      <c r="AE14419" s="210">
        <v>17269.54</v>
      </c>
      <c r="AF14419" s="93"/>
      <c r="AG14419" s="93"/>
      <c r="AH14419" s="93"/>
    </row>
    <row r="14420" spans="21:34" x14ac:dyDescent="0.3">
      <c r="U14420" s="311" t="s">
        <v>30147</v>
      </c>
      <c r="V14420" s="312">
        <v>47626.44</v>
      </c>
      <c r="X14420" s="267" t="s">
        <v>65008</v>
      </c>
      <c r="Y14420" s="268">
        <v>420</v>
      </c>
      <c r="AA14420" s="229" t="s">
        <v>34252</v>
      </c>
      <c r="AB14420" s="230">
        <v>2482068.02</v>
      </c>
      <c r="AD14420" s="209" t="s">
        <v>28257</v>
      </c>
      <c r="AE14420" s="210">
        <v>48916.5</v>
      </c>
      <c r="AF14420" s="93"/>
      <c r="AG14420" s="93"/>
      <c r="AH14420" s="93"/>
    </row>
    <row r="14421" spans="21:34" x14ac:dyDescent="0.3">
      <c r="U14421" s="311" t="s">
        <v>34329</v>
      </c>
      <c r="V14421" s="312">
        <v>46845</v>
      </c>
      <c r="X14421" s="267" t="s">
        <v>63442</v>
      </c>
      <c r="Y14421" s="268">
        <v>255154.71</v>
      </c>
      <c r="AA14421" s="229" t="s">
        <v>34253</v>
      </c>
      <c r="AB14421" s="230">
        <v>4738966.6100000003</v>
      </c>
      <c r="AD14421" s="209" t="s">
        <v>28258</v>
      </c>
      <c r="AE14421" s="210">
        <v>3742.2</v>
      </c>
      <c r="AF14421" s="93"/>
      <c r="AG14421" s="93"/>
      <c r="AH14421" s="93"/>
    </row>
    <row r="14422" spans="21:34" x14ac:dyDescent="0.3">
      <c r="U14422" s="311" t="s">
        <v>30148</v>
      </c>
      <c r="V14422" s="312">
        <v>2549.63</v>
      </c>
      <c r="X14422" s="267" t="s">
        <v>48336</v>
      </c>
      <c r="Y14422" s="268">
        <v>99739.27</v>
      </c>
      <c r="AA14422" s="229" t="s">
        <v>34254</v>
      </c>
      <c r="AB14422" s="230">
        <v>3450372.21</v>
      </c>
      <c r="AD14422" s="209" t="s">
        <v>28259</v>
      </c>
      <c r="AE14422" s="210">
        <v>10145.48</v>
      </c>
      <c r="AF14422" s="93"/>
      <c r="AG14422" s="93"/>
      <c r="AH14422" s="93"/>
    </row>
    <row r="14423" spans="21:34" x14ac:dyDescent="0.3">
      <c r="U14423" s="311" t="s">
        <v>30149</v>
      </c>
      <c r="V14423" s="312">
        <v>544968.69999999995</v>
      </c>
      <c r="X14423" s="267" t="s">
        <v>48337</v>
      </c>
      <c r="Y14423" s="268">
        <v>32420</v>
      </c>
      <c r="AA14423" s="229" t="s">
        <v>34255</v>
      </c>
      <c r="AB14423" s="230">
        <v>1432440.28</v>
      </c>
      <c r="AD14423" s="209" t="s">
        <v>28260</v>
      </c>
      <c r="AE14423" s="210">
        <v>2240</v>
      </c>
      <c r="AF14423" s="93"/>
      <c r="AG14423" s="93"/>
      <c r="AH14423" s="93"/>
    </row>
    <row r="14424" spans="21:34" x14ac:dyDescent="0.3">
      <c r="U14424" s="311" t="s">
        <v>30151</v>
      </c>
      <c r="V14424" s="312">
        <v>6458.88</v>
      </c>
      <c r="X14424" s="267" t="s">
        <v>48338</v>
      </c>
      <c r="Y14424" s="268">
        <v>5222.5</v>
      </c>
      <c r="AA14424" s="229" t="s">
        <v>34256</v>
      </c>
      <c r="AB14424" s="230">
        <v>68852.240000000005</v>
      </c>
      <c r="AD14424" s="209" t="s">
        <v>28261</v>
      </c>
      <c r="AE14424" s="210">
        <v>33171.64</v>
      </c>
      <c r="AF14424" s="93"/>
      <c r="AG14424" s="93"/>
      <c r="AH14424" s="93"/>
    </row>
    <row r="14425" spans="21:34" x14ac:dyDescent="0.3">
      <c r="U14425" s="311" t="s">
        <v>36880</v>
      </c>
      <c r="V14425" s="312">
        <v>25944.28</v>
      </c>
      <c r="X14425" s="267" t="s">
        <v>65009</v>
      </c>
      <c r="Y14425" s="268">
        <v>63415.78</v>
      </c>
      <c r="AA14425" s="229" t="s">
        <v>34257</v>
      </c>
      <c r="AB14425" s="230">
        <v>61721.17</v>
      </c>
      <c r="AD14425" s="209" t="s">
        <v>28262</v>
      </c>
      <c r="AE14425" s="210">
        <v>41608.46</v>
      </c>
      <c r="AF14425" s="93"/>
      <c r="AG14425" s="93"/>
      <c r="AH14425" s="93"/>
    </row>
    <row r="14426" spans="21:34" x14ac:dyDescent="0.3">
      <c r="U14426" s="311" t="s">
        <v>30152</v>
      </c>
      <c r="V14426" s="312">
        <v>22776.58</v>
      </c>
      <c r="X14426" s="267" t="s">
        <v>57933</v>
      </c>
      <c r="Y14426" s="268">
        <v>3612.5</v>
      </c>
      <c r="AA14426" s="229" t="s">
        <v>35777</v>
      </c>
      <c r="AB14426" s="230">
        <v>2585443.66</v>
      </c>
      <c r="AD14426" s="209" t="s">
        <v>28263</v>
      </c>
      <c r="AE14426" s="210">
        <v>21604</v>
      </c>
      <c r="AF14426" s="93"/>
      <c r="AG14426" s="93"/>
      <c r="AH14426" s="93"/>
    </row>
    <row r="14427" spans="21:34" x14ac:dyDescent="0.3">
      <c r="U14427" s="311" t="s">
        <v>34330</v>
      </c>
      <c r="V14427" s="312">
        <v>140</v>
      </c>
      <c r="X14427" s="267" t="s">
        <v>54011</v>
      </c>
      <c r="Y14427" s="268">
        <v>5407.18</v>
      </c>
      <c r="AA14427" s="229" t="s">
        <v>53955</v>
      </c>
      <c r="AB14427" s="230">
        <v>5923845.7699999996</v>
      </c>
      <c r="AD14427" s="209" t="s">
        <v>28264</v>
      </c>
      <c r="AE14427" s="210">
        <v>100</v>
      </c>
      <c r="AF14427" s="93"/>
      <c r="AG14427" s="93"/>
      <c r="AH14427" s="93"/>
    </row>
    <row r="14428" spans="21:34" x14ac:dyDescent="0.3">
      <c r="U14428" s="311" t="s">
        <v>58799</v>
      </c>
      <c r="V14428" s="312">
        <v>6310</v>
      </c>
      <c r="X14428" s="267" t="s">
        <v>54012</v>
      </c>
      <c r="Y14428" s="268">
        <v>19478.11</v>
      </c>
      <c r="AA14428" s="229" t="s">
        <v>50476</v>
      </c>
      <c r="AB14428" s="230">
        <v>1747.76</v>
      </c>
      <c r="AD14428" s="209" t="s">
        <v>28265</v>
      </c>
      <c r="AE14428" s="210">
        <v>70306.899999999994</v>
      </c>
      <c r="AF14428" s="93"/>
      <c r="AG14428" s="93"/>
      <c r="AH14428" s="93"/>
    </row>
    <row r="14429" spans="21:34" x14ac:dyDescent="0.3">
      <c r="U14429" s="311" t="s">
        <v>61720</v>
      </c>
      <c r="V14429" s="312">
        <v>1269.8</v>
      </c>
      <c r="X14429" s="267" t="s">
        <v>65010</v>
      </c>
      <c r="Y14429" s="268">
        <v>6937.76</v>
      </c>
      <c r="AA14429" s="229" t="s">
        <v>49208</v>
      </c>
      <c r="AB14429" s="230">
        <v>244650</v>
      </c>
      <c r="AD14429" s="209" t="s">
        <v>28266</v>
      </c>
      <c r="AE14429" s="210">
        <v>40488</v>
      </c>
      <c r="AF14429" s="93"/>
      <c r="AG14429" s="93"/>
      <c r="AH14429" s="93"/>
    </row>
    <row r="14430" spans="21:34" x14ac:dyDescent="0.3">
      <c r="U14430" s="311" t="s">
        <v>30153</v>
      </c>
      <c r="V14430" s="312">
        <v>36009.58</v>
      </c>
      <c r="X14430" s="267" t="s">
        <v>57934</v>
      </c>
      <c r="Y14430" s="268">
        <v>19387.41</v>
      </c>
      <c r="AA14430" s="229" t="s">
        <v>48319</v>
      </c>
      <c r="AB14430" s="230">
        <v>88324.35</v>
      </c>
      <c r="AD14430" s="209" t="s">
        <v>28267</v>
      </c>
      <c r="AE14430" s="210">
        <v>10325.93</v>
      </c>
      <c r="AF14430" s="93"/>
      <c r="AG14430" s="93"/>
      <c r="AH14430" s="93"/>
    </row>
    <row r="14431" spans="21:34" x14ac:dyDescent="0.3">
      <c r="U14431" s="311" t="s">
        <v>55672</v>
      </c>
      <c r="V14431" s="312">
        <v>2257.7199999999998</v>
      </c>
      <c r="X14431" s="267" t="s">
        <v>58709</v>
      </c>
      <c r="Y14431" s="268">
        <v>850</v>
      </c>
      <c r="AA14431" s="229" t="s">
        <v>48320</v>
      </c>
      <c r="AB14431" s="230">
        <v>24234.42</v>
      </c>
      <c r="AD14431" s="209" t="s">
        <v>28268</v>
      </c>
      <c r="AE14431" s="210">
        <v>25392.39</v>
      </c>
      <c r="AF14431" s="93"/>
      <c r="AG14431" s="93"/>
      <c r="AH14431" s="93"/>
    </row>
    <row r="14432" spans="21:34" x14ac:dyDescent="0.3">
      <c r="U14432" s="311" t="s">
        <v>50805</v>
      </c>
      <c r="V14432" s="312">
        <v>6498.45</v>
      </c>
      <c r="X14432" s="267" t="s">
        <v>65011</v>
      </c>
      <c r="Y14432" s="268">
        <v>4841.5</v>
      </c>
      <c r="AA14432" s="229" t="s">
        <v>48321</v>
      </c>
      <c r="AB14432" s="230">
        <v>78005.89</v>
      </c>
      <c r="AD14432" s="209" t="s">
        <v>28269</v>
      </c>
      <c r="AE14432" s="210">
        <v>23820.880000000001</v>
      </c>
      <c r="AF14432" s="93"/>
      <c r="AG14432" s="93"/>
      <c r="AH14432" s="93"/>
    </row>
    <row r="14433" spans="21:34" x14ac:dyDescent="0.3">
      <c r="U14433" s="311" t="s">
        <v>30155</v>
      </c>
      <c r="V14433" s="312">
        <v>8934.23</v>
      </c>
      <c r="X14433" s="267" t="s">
        <v>48339</v>
      </c>
      <c r="Y14433" s="268">
        <v>464.71</v>
      </c>
      <c r="AA14433" s="229" t="s">
        <v>48322</v>
      </c>
      <c r="AB14433" s="230">
        <v>1431.79</v>
      </c>
      <c r="AD14433" s="209" t="s">
        <v>28270</v>
      </c>
      <c r="AE14433" s="210">
        <v>1860.18</v>
      </c>
      <c r="AF14433" s="93"/>
      <c r="AG14433" s="93"/>
      <c r="AH14433" s="93"/>
    </row>
    <row r="14434" spans="21:34" x14ac:dyDescent="0.3">
      <c r="U14434" s="311" t="s">
        <v>47630</v>
      </c>
      <c r="V14434" s="312">
        <v>777.88</v>
      </c>
      <c r="X14434" s="267" t="s">
        <v>63443</v>
      </c>
      <c r="Y14434" s="268">
        <v>28.53</v>
      </c>
      <c r="AA14434" s="229" t="s">
        <v>48323</v>
      </c>
      <c r="AB14434" s="230">
        <v>15536.49</v>
      </c>
      <c r="AD14434" s="209" t="s">
        <v>28271</v>
      </c>
      <c r="AE14434" s="210">
        <v>9492</v>
      </c>
      <c r="AF14434" s="93"/>
      <c r="AG14434" s="93"/>
      <c r="AH14434" s="93"/>
    </row>
    <row r="14435" spans="21:34" x14ac:dyDescent="0.3">
      <c r="U14435" s="311" t="s">
        <v>58122</v>
      </c>
      <c r="V14435" s="312">
        <v>6066.61</v>
      </c>
      <c r="X14435" s="267" t="s">
        <v>49225</v>
      </c>
      <c r="Y14435" s="268">
        <v>122.76</v>
      </c>
      <c r="AA14435" s="229" t="s">
        <v>49209</v>
      </c>
      <c r="AB14435" s="230">
        <v>49476.54</v>
      </c>
      <c r="AD14435" s="209" t="s">
        <v>28272</v>
      </c>
      <c r="AE14435" s="210">
        <v>12519.12</v>
      </c>
      <c r="AF14435" s="93"/>
      <c r="AG14435" s="93"/>
      <c r="AH14435" s="93"/>
    </row>
    <row r="14436" spans="21:34" x14ac:dyDescent="0.3">
      <c r="U14436" s="311" t="s">
        <v>30156</v>
      </c>
      <c r="V14436" s="312">
        <v>249137.04</v>
      </c>
      <c r="X14436" s="267" t="s">
        <v>60093</v>
      </c>
      <c r="Y14436" s="268">
        <v>14000</v>
      </c>
      <c r="AA14436" s="229" t="s">
        <v>50477</v>
      </c>
      <c r="AB14436" s="230">
        <v>3868.81</v>
      </c>
      <c r="AD14436" s="209" t="s">
        <v>28273</v>
      </c>
      <c r="AE14436" s="210">
        <v>3378.43</v>
      </c>
      <c r="AF14436" s="93"/>
      <c r="AG14436" s="93"/>
      <c r="AH14436" s="93"/>
    </row>
    <row r="14437" spans="21:34" x14ac:dyDescent="0.3">
      <c r="U14437" s="311" t="s">
        <v>30157</v>
      </c>
      <c r="V14437" s="312">
        <v>437726.36</v>
      </c>
      <c r="X14437" s="267" t="s">
        <v>65012</v>
      </c>
      <c r="Y14437" s="268">
        <v>16.920000000000002</v>
      </c>
      <c r="AA14437" s="229" t="s">
        <v>50478</v>
      </c>
      <c r="AB14437" s="230">
        <v>61051.48</v>
      </c>
      <c r="AD14437" s="209" t="s">
        <v>28274</v>
      </c>
      <c r="AE14437" s="210">
        <v>10339.69</v>
      </c>
      <c r="AF14437" s="93"/>
      <c r="AG14437" s="93"/>
      <c r="AH14437" s="93"/>
    </row>
    <row r="14438" spans="21:34" x14ac:dyDescent="0.3">
      <c r="U14438" s="311" t="s">
        <v>30158</v>
      </c>
      <c r="V14438" s="312">
        <v>1925.19</v>
      </c>
      <c r="X14438" s="267" t="s">
        <v>65013</v>
      </c>
      <c r="Y14438" s="268">
        <v>348.51</v>
      </c>
      <c r="AA14438" s="229" t="s">
        <v>50479</v>
      </c>
      <c r="AB14438" s="230">
        <v>60000</v>
      </c>
      <c r="AD14438" s="209" t="s">
        <v>28275</v>
      </c>
      <c r="AE14438" s="210">
        <v>3950.11</v>
      </c>
      <c r="AF14438" s="93"/>
      <c r="AG14438" s="93"/>
      <c r="AH14438" s="93"/>
    </row>
    <row r="14439" spans="21:34" x14ac:dyDescent="0.3">
      <c r="U14439" s="311" t="s">
        <v>30159</v>
      </c>
      <c r="V14439" s="312">
        <v>124175.66</v>
      </c>
      <c r="X14439" s="267" t="s">
        <v>62841</v>
      </c>
      <c r="Y14439" s="268">
        <v>84</v>
      </c>
      <c r="AA14439" s="229" t="s">
        <v>45711</v>
      </c>
      <c r="AB14439" s="230">
        <v>9692637.1999999993</v>
      </c>
      <c r="AD14439" s="209" t="s">
        <v>28276</v>
      </c>
      <c r="AE14439" s="210">
        <v>206.4</v>
      </c>
      <c r="AF14439" s="93"/>
      <c r="AG14439" s="93"/>
      <c r="AH14439" s="93"/>
    </row>
    <row r="14440" spans="21:34" x14ac:dyDescent="0.3">
      <c r="U14440" s="311" t="s">
        <v>30160</v>
      </c>
      <c r="V14440" s="312">
        <v>257809.47</v>
      </c>
      <c r="X14440" s="267" t="s">
        <v>59923</v>
      </c>
      <c r="Y14440" s="268">
        <v>6000</v>
      </c>
      <c r="AA14440" s="229" t="s">
        <v>45712</v>
      </c>
      <c r="AB14440" s="230">
        <v>717612.8</v>
      </c>
      <c r="AD14440" s="209" t="s">
        <v>28277</v>
      </c>
      <c r="AE14440" s="210">
        <v>9085.7000000000007</v>
      </c>
      <c r="AF14440" s="93"/>
      <c r="AG14440" s="93"/>
      <c r="AH14440" s="93"/>
    </row>
    <row r="14441" spans="21:34" x14ac:dyDescent="0.3">
      <c r="U14441" s="311" t="s">
        <v>30161</v>
      </c>
      <c r="V14441" s="312">
        <v>58605.66</v>
      </c>
      <c r="X14441" s="267" t="s">
        <v>59262</v>
      </c>
      <c r="Y14441" s="268">
        <v>68.7</v>
      </c>
      <c r="AA14441" s="229" t="s">
        <v>45713</v>
      </c>
      <c r="AB14441" s="230">
        <v>83000</v>
      </c>
      <c r="AD14441" s="209" t="s">
        <v>28278</v>
      </c>
      <c r="AE14441" s="210">
        <v>7781</v>
      </c>
      <c r="AF14441" s="93"/>
      <c r="AG14441" s="93"/>
      <c r="AH14441" s="93"/>
    </row>
    <row r="14442" spans="21:34" x14ac:dyDescent="0.3">
      <c r="U14442" s="311" t="s">
        <v>30162</v>
      </c>
      <c r="V14442" s="312">
        <v>9794995.4000000004</v>
      </c>
      <c r="X14442" s="267" t="s">
        <v>59263</v>
      </c>
      <c r="Y14442" s="268">
        <v>317.64999999999998</v>
      </c>
      <c r="AA14442" s="229" t="s">
        <v>45714</v>
      </c>
      <c r="AB14442" s="230">
        <v>6349.5</v>
      </c>
      <c r="AD14442" s="209" t="s">
        <v>28279</v>
      </c>
      <c r="AE14442" s="210">
        <v>5155.83</v>
      </c>
      <c r="AF14442" s="93"/>
      <c r="AG14442" s="93"/>
      <c r="AH14442" s="93"/>
    </row>
    <row r="14443" spans="21:34" x14ac:dyDescent="0.3">
      <c r="U14443" s="311" t="s">
        <v>14494</v>
      </c>
      <c r="V14443" s="312">
        <v>203305.83</v>
      </c>
      <c r="X14443" s="267" t="s">
        <v>59924</v>
      </c>
      <c r="Y14443" s="268">
        <v>857.5</v>
      </c>
      <c r="AA14443" s="229" t="s">
        <v>28926</v>
      </c>
      <c r="AB14443" s="230">
        <v>1038.8699999999999</v>
      </c>
      <c r="AD14443" s="209" t="s">
        <v>28280</v>
      </c>
      <c r="AE14443" s="210">
        <v>25319.51</v>
      </c>
      <c r="AF14443" s="93"/>
      <c r="AG14443" s="93"/>
      <c r="AH14443" s="93"/>
    </row>
    <row r="14444" spans="21:34" x14ac:dyDescent="0.3">
      <c r="U14444" s="311" t="s">
        <v>49447</v>
      </c>
      <c r="V14444" s="312">
        <v>60657.51</v>
      </c>
      <c r="X14444" s="267" t="s">
        <v>62298</v>
      </c>
      <c r="Y14444" s="268">
        <v>6175.58</v>
      </c>
      <c r="AA14444" s="229" t="s">
        <v>28927</v>
      </c>
      <c r="AB14444" s="230">
        <v>951</v>
      </c>
      <c r="AD14444" s="209" t="s">
        <v>28281</v>
      </c>
      <c r="AE14444" s="210">
        <v>31784.81</v>
      </c>
      <c r="AF14444" s="93"/>
      <c r="AG14444" s="93"/>
      <c r="AH14444" s="93"/>
    </row>
    <row r="14445" spans="21:34" x14ac:dyDescent="0.3">
      <c r="U14445" s="311" t="s">
        <v>30164</v>
      </c>
      <c r="V14445" s="312">
        <v>2151.62</v>
      </c>
      <c r="X14445" s="267" t="s">
        <v>59444</v>
      </c>
      <c r="Y14445" s="268">
        <v>10405</v>
      </c>
      <c r="AA14445" s="229" t="s">
        <v>28928</v>
      </c>
      <c r="AB14445" s="230">
        <v>1394.75</v>
      </c>
      <c r="AD14445" s="209" t="s">
        <v>28282</v>
      </c>
      <c r="AE14445" s="210">
        <v>1513.22</v>
      </c>
      <c r="AF14445" s="93"/>
      <c r="AG14445" s="93"/>
      <c r="AH14445" s="93"/>
    </row>
    <row r="14446" spans="21:34" x14ac:dyDescent="0.3">
      <c r="U14446" s="311" t="s">
        <v>62417</v>
      </c>
      <c r="V14446" s="312">
        <v>217.7</v>
      </c>
      <c r="X14446" s="267" t="s">
        <v>58352</v>
      </c>
      <c r="Y14446" s="268">
        <v>11458.8</v>
      </c>
      <c r="AA14446" s="229" t="s">
        <v>53956</v>
      </c>
      <c r="AB14446" s="230">
        <v>10904.78</v>
      </c>
      <c r="AD14446" s="209" t="s">
        <v>28283</v>
      </c>
      <c r="AE14446" s="210">
        <v>54500.22</v>
      </c>
      <c r="AF14446" s="93"/>
      <c r="AG14446" s="93"/>
      <c r="AH14446" s="93"/>
    </row>
    <row r="14447" spans="21:34" x14ac:dyDescent="0.3">
      <c r="U14447" s="311" t="s">
        <v>58908</v>
      </c>
      <c r="V14447" s="312">
        <v>7993.44</v>
      </c>
      <c r="X14447" s="267" t="s">
        <v>61233</v>
      </c>
      <c r="Y14447" s="268">
        <v>1468.8</v>
      </c>
      <c r="AA14447" s="229" t="s">
        <v>53957</v>
      </c>
      <c r="AB14447" s="230">
        <v>834.22</v>
      </c>
      <c r="AD14447" s="209" t="s">
        <v>28284</v>
      </c>
      <c r="AE14447" s="210">
        <v>34686</v>
      </c>
      <c r="AF14447" s="93"/>
      <c r="AG14447" s="93"/>
      <c r="AH14447" s="93"/>
    </row>
    <row r="14448" spans="21:34" x14ac:dyDescent="0.3">
      <c r="U14448" s="311" t="s">
        <v>30165</v>
      </c>
      <c r="V14448" s="312">
        <v>74272.3</v>
      </c>
      <c r="X14448" s="267" t="s">
        <v>29390</v>
      </c>
      <c r="Y14448" s="268">
        <v>8698.6</v>
      </c>
      <c r="AA14448" s="229" t="s">
        <v>34264</v>
      </c>
      <c r="AB14448" s="230">
        <v>5858</v>
      </c>
      <c r="AD14448" s="209" t="s">
        <v>28285</v>
      </c>
      <c r="AE14448" s="210">
        <v>10234</v>
      </c>
      <c r="AF14448" s="93"/>
      <c r="AG14448" s="93"/>
      <c r="AH14448" s="93"/>
    </row>
    <row r="14449" spans="21:34" x14ac:dyDescent="0.3">
      <c r="U14449" s="311" t="s">
        <v>14495</v>
      </c>
      <c r="V14449" s="312">
        <v>412336.07</v>
      </c>
      <c r="X14449" s="267" t="s">
        <v>54013</v>
      </c>
      <c r="Y14449" s="268">
        <v>706.88</v>
      </c>
      <c r="AA14449" s="229" t="s">
        <v>35782</v>
      </c>
      <c r="AB14449" s="230">
        <v>25832.5</v>
      </c>
      <c r="AD14449" s="209" t="s">
        <v>28286</v>
      </c>
      <c r="AE14449" s="210">
        <v>96987.63</v>
      </c>
      <c r="AF14449" s="93"/>
      <c r="AG14449" s="93"/>
      <c r="AH14449" s="93"/>
    </row>
    <row r="14450" spans="21:34" x14ac:dyDescent="0.3">
      <c r="U14450" s="311" t="s">
        <v>30166</v>
      </c>
      <c r="V14450" s="312">
        <v>209166.74</v>
      </c>
      <c r="X14450" s="267" t="s">
        <v>29391</v>
      </c>
      <c r="Y14450" s="268">
        <v>719.52</v>
      </c>
      <c r="AA14450" s="229" t="s">
        <v>39571</v>
      </c>
      <c r="AB14450" s="230">
        <v>1597.5</v>
      </c>
      <c r="AD14450" s="209" t="s">
        <v>28287</v>
      </c>
      <c r="AE14450" s="210">
        <v>14104.89</v>
      </c>
      <c r="AF14450" s="93"/>
      <c r="AG14450" s="93"/>
      <c r="AH14450" s="93"/>
    </row>
    <row r="14451" spans="21:34" x14ac:dyDescent="0.3">
      <c r="U14451" s="311" t="s">
        <v>14496</v>
      </c>
      <c r="V14451" s="312">
        <v>4904236.9400000004</v>
      </c>
      <c r="X14451" s="267" t="s">
        <v>29392</v>
      </c>
      <c r="Y14451" s="268">
        <v>1950.58</v>
      </c>
      <c r="AA14451" s="229" t="s">
        <v>47319</v>
      </c>
      <c r="AB14451" s="230">
        <v>21672.9</v>
      </c>
      <c r="AD14451" s="209" t="s">
        <v>28288</v>
      </c>
      <c r="AE14451" s="210">
        <v>1738.5</v>
      </c>
      <c r="AF14451" s="93"/>
      <c r="AG14451" s="93"/>
      <c r="AH14451" s="93"/>
    </row>
    <row r="14452" spans="21:34" x14ac:dyDescent="0.3">
      <c r="U14452" s="311" t="s">
        <v>30170</v>
      </c>
      <c r="V14452" s="312">
        <v>899413.85</v>
      </c>
      <c r="X14452" s="267" t="s">
        <v>57935</v>
      </c>
      <c r="Y14452" s="268">
        <v>1069</v>
      </c>
      <c r="AA14452" s="229" t="s">
        <v>40661</v>
      </c>
      <c r="AB14452" s="230">
        <v>15355.75</v>
      </c>
      <c r="AD14452" s="209" t="s">
        <v>28289</v>
      </c>
      <c r="AE14452" s="210">
        <v>14866.3</v>
      </c>
      <c r="AF14452" s="93"/>
      <c r="AG14452" s="93"/>
      <c r="AH14452" s="93"/>
    </row>
    <row r="14453" spans="21:34" x14ac:dyDescent="0.3">
      <c r="U14453" s="311" t="s">
        <v>49448</v>
      </c>
      <c r="V14453" s="312">
        <v>256558.37</v>
      </c>
      <c r="X14453" s="267" t="s">
        <v>57936</v>
      </c>
      <c r="Y14453" s="268">
        <v>1700</v>
      </c>
      <c r="AA14453" s="229" t="s">
        <v>40662</v>
      </c>
      <c r="AB14453" s="230">
        <v>2174.19</v>
      </c>
      <c r="AD14453" s="209" t="s">
        <v>28290</v>
      </c>
      <c r="AE14453" s="210">
        <v>4250</v>
      </c>
      <c r="AF14453" s="93"/>
      <c r="AG14453" s="93"/>
      <c r="AH14453" s="93"/>
    </row>
    <row r="14454" spans="21:34" x14ac:dyDescent="0.3">
      <c r="U14454" s="311" t="s">
        <v>47631</v>
      </c>
      <c r="V14454" s="312">
        <v>219584.02</v>
      </c>
      <c r="X14454" s="267" t="s">
        <v>65014</v>
      </c>
      <c r="Y14454" s="268">
        <v>5940</v>
      </c>
      <c r="AA14454" s="229" t="s">
        <v>49210</v>
      </c>
      <c r="AB14454" s="230">
        <v>15658.55</v>
      </c>
      <c r="AD14454" s="209" t="s">
        <v>28291</v>
      </c>
      <c r="AE14454" s="210">
        <v>17325.63</v>
      </c>
      <c r="AF14454" s="93"/>
      <c r="AG14454" s="93"/>
      <c r="AH14454" s="93"/>
    </row>
    <row r="14455" spans="21:34" x14ac:dyDescent="0.3">
      <c r="U14455" s="311" t="s">
        <v>40916</v>
      </c>
      <c r="V14455" s="312">
        <v>32688</v>
      </c>
      <c r="X14455" s="267" t="s">
        <v>62842</v>
      </c>
      <c r="Y14455" s="268">
        <v>540</v>
      </c>
      <c r="AA14455" s="229" t="s">
        <v>49211</v>
      </c>
      <c r="AB14455" s="230">
        <v>1192.4000000000001</v>
      </c>
      <c r="AD14455" s="209" t="s">
        <v>28292</v>
      </c>
      <c r="AE14455" s="210">
        <v>48046.44</v>
      </c>
      <c r="AF14455" s="93"/>
      <c r="AG14455" s="93"/>
      <c r="AH14455" s="93"/>
    </row>
    <row r="14456" spans="21:34" x14ac:dyDescent="0.3">
      <c r="U14456" s="311" t="s">
        <v>30198</v>
      </c>
      <c r="V14456" s="312">
        <v>19213.27</v>
      </c>
      <c r="X14456" s="267" t="s">
        <v>65015</v>
      </c>
      <c r="Y14456" s="268">
        <v>648</v>
      </c>
      <c r="AA14456" s="229" t="s">
        <v>49212</v>
      </c>
      <c r="AB14456" s="230">
        <v>3458.3</v>
      </c>
      <c r="AD14456" s="209" t="s">
        <v>28293</v>
      </c>
      <c r="AE14456" s="210">
        <v>7723.68</v>
      </c>
      <c r="AF14456" s="93"/>
      <c r="AG14456" s="93"/>
      <c r="AH14456" s="93"/>
    </row>
    <row r="14457" spans="21:34" x14ac:dyDescent="0.3">
      <c r="U14457" s="311" t="s">
        <v>30199</v>
      </c>
      <c r="V14457" s="312">
        <v>30071.599999999999</v>
      </c>
      <c r="X14457" s="267" t="s">
        <v>65016</v>
      </c>
      <c r="Y14457" s="268">
        <v>2000</v>
      </c>
      <c r="AA14457" s="229" t="s">
        <v>53958</v>
      </c>
      <c r="AB14457" s="230">
        <v>15.36</v>
      </c>
      <c r="AD14457" s="209" t="s">
        <v>28294</v>
      </c>
      <c r="AE14457" s="210">
        <v>19530.14</v>
      </c>
      <c r="AF14457" s="93"/>
      <c r="AG14457" s="93"/>
      <c r="AH14457" s="93"/>
    </row>
    <row r="14458" spans="21:34" x14ac:dyDescent="0.3">
      <c r="U14458" s="311" t="s">
        <v>47632</v>
      </c>
      <c r="V14458" s="312">
        <v>15568.78</v>
      </c>
      <c r="X14458" s="267" t="s">
        <v>62843</v>
      </c>
      <c r="Y14458" s="268">
        <v>694.27</v>
      </c>
      <c r="AA14458" s="229" t="s">
        <v>45715</v>
      </c>
      <c r="AB14458" s="230">
        <v>38000</v>
      </c>
      <c r="AD14458" s="209" t="s">
        <v>28295</v>
      </c>
      <c r="AE14458" s="210">
        <v>48889.59</v>
      </c>
      <c r="AF14458" s="93"/>
      <c r="AG14458" s="93"/>
      <c r="AH14458" s="93"/>
    </row>
    <row r="14459" spans="21:34" x14ac:dyDescent="0.3">
      <c r="U14459" s="311" t="s">
        <v>30204</v>
      </c>
      <c r="V14459" s="312">
        <v>66000</v>
      </c>
      <c r="X14459" s="267" t="s">
        <v>62844</v>
      </c>
      <c r="Y14459" s="268">
        <v>2030.9</v>
      </c>
      <c r="AA14459" s="229" t="s">
        <v>45716</v>
      </c>
      <c r="AB14459" s="230">
        <v>2046</v>
      </c>
      <c r="AD14459" s="209" t="s">
        <v>28296</v>
      </c>
      <c r="AE14459" s="210">
        <v>26652.68</v>
      </c>
      <c r="AF14459" s="93"/>
      <c r="AG14459" s="93"/>
      <c r="AH14459" s="93"/>
    </row>
    <row r="14460" spans="21:34" x14ac:dyDescent="0.3">
      <c r="U14460" s="311" t="s">
        <v>48572</v>
      </c>
      <c r="V14460" s="312">
        <v>402000</v>
      </c>
      <c r="X14460" s="267" t="s">
        <v>62299</v>
      </c>
      <c r="Y14460" s="268">
        <v>49855.78</v>
      </c>
      <c r="AA14460" s="229" t="s">
        <v>45717</v>
      </c>
      <c r="AB14460" s="230">
        <v>60975</v>
      </c>
      <c r="AD14460" s="209" t="s">
        <v>28297</v>
      </c>
      <c r="AE14460" s="210">
        <v>314279.98</v>
      </c>
      <c r="AF14460" s="93"/>
      <c r="AG14460" s="93"/>
      <c r="AH14460" s="93"/>
    </row>
    <row r="14461" spans="21:34" x14ac:dyDescent="0.3">
      <c r="U14461" s="311" t="s">
        <v>60974</v>
      </c>
      <c r="V14461" s="312">
        <v>5229.09</v>
      </c>
      <c r="X14461" s="267" t="s">
        <v>62300</v>
      </c>
      <c r="Y14461" s="268">
        <v>6954</v>
      </c>
      <c r="AA14461" s="229" t="s">
        <v>45718</v>
      </c>
      <c r="AB14461" s="230">
        <v>4664.58</v>
      </c>
      <c r="AD14461" s="209" t="s">
        <v>28298</v>
      </c>
      <c r="AE14461" s="210">
        <v>4772.7299999999996</v>
      </c>
      <c r="AF14461" s="93"/>
      <c r="AG14461" s="93"/>
      <c r="AH14461" s="93"/>
    </row>
    <row r="14462" spans="21:34" x14ac:dyDescent="0.3">
      <c r="U14462" s="311" t="s">
        <v>62418</v>
      </c>
      <c r="V14462" s="312">
        <v>61173</v>
      </c>
      <c r="X14462" s="267" t="s">
        <v>62301</v>
      </c>
      <c r="Y14462" s="268">
        <v>532</v>
      </c>
      <c r="AA14462" s="229" t="s">
        <v>28944</v>
      </c>
      <c r="AB14462" s="230">
        <v>2667.7</v>
      </c>
      <c r="AD14462" s="209" t="s">
        <v>28299</v>
      </c>
      <c r="AE14462" s="210">
        <v>365.11</v>
      </c>
      <c r="AF14462" s="93"/>
      <c r="AG14462" s="93"/>
      <c r="AH14462" s="93"/>
    </row>
    <row r="14463" spans="21:34" x14ac:dyDescent="0.3">
      <c r="U14463" s="311" t="s">
        <v>30322</v>
      </c>
      <c r="V14463" s="312">
        <v>10745.4</v>
      </c>
      <c r="X14463" s="267" t="s">
        <v>57937</v>
      </c>
      <c r="Y14463" s="268">
        <v>1571</v>
      </c>
      <c r="AA14463" s="229" t="s">
        <v>28946</v>
      </c>
      <c r="AB14463" s="230">
        <v>2163</v>
      </c>
      <c r="AD14463" s="209" t="s">
        <v>28300</v>
      </c>
      <c r="AE14463" s="210">
        <v>12371.45</v>
      </c>
      <c r="AF14463" s="93"/>
      <c r="AG14463" s="93"/>
      <c r="AH14463" s="93"/>
    </row>
    <row r="14464" spans="21:34" x14ac:dyDescent="0.3">
      <c r="U14464" s="311" t="s">
        <v>30323</v>
      </c>
      <c r="V14464" s="312">
        <v>122906.1</v>
      </c>
      <c r="X14464" s="267" t="s">
        <v>57938</v>
      </c>
      <c r="Y14464" s="268">
        <v>491</v>
      </c>
      <c r="AA14464" s="229" t="s">
        <v>35783</v>
      </c>
      <c r="AB14464" s="230">
        <v>29998.37</v>
      </c>
      <c r="AD14464" s="209" t="s">
        <v>28301</v>
      </c>
      <c r="AE14464" s="210">
        <v>10450</v>
      </c>
      <c r="AF14464" s="93"/>
      <c r="AG14464" s="93"/>
      <c r="AH14464" s="93"/>
    </row>
    <row r="14465" spans="21:34" x14ac:dyDescent="0.3">
      <c r="U14465" s="311" t="s">
        <v>56878</v>
      </c>
      <c r="V14465" s="312">
        <v>42616</v>
      </c>
      <c r="X14465" s="267" t="s">
        <v>50505</v>
      </c>
      <c r="Y14465" s="268">
        <v>9413.76</v>
      </c>
      <c r="AA14465" s="229" t="s">
        <v>35784</v>
      </c>
      <c r="AB14465" s="230">
        <v>26863.040000000001</v>
      </c>
      <c r="AD14465" s="209" t="s">
        <v>28302</v>
      </c>
      <c r="AE14465" s="210">
        <v>25664.44</v>
      </c>
      <c r="AF14465" s="93"/>
      <c r="AG14465" s="93"/>
      <c r="AH14465" s="93"/>
    </row>
    <row r="14466" spans="21:34" x14ac:dyDescent="0.3">
      <c r="U14466" s="311" t="s">
        <v>30325</v>
      </c>
      <c r="V14466" s="312">
        <v>69060.509999999995</v>
      </c>
      <c r="X14466" s="267" t="s">
        <v>48342</v>
      </c>
      <c r="Y14466" s="268">
        <v>33652.559999999998</v>
      </c>
      <c r="AA14466" s="229" t="s">
        <v>28952</v>
      </c>
      <c r="AB14466" s="230">
        <v>4432.58</v>
      </c>
      <c r="AD14466" s="209" t="s">
        <v>28303</v>
      </c>
      <c r="AE14466" s="210">
        <v>1963.3</v>
      </c>
      <c r="AF14466" s="93"/>
      <c r="AG14466" s="93"/>
      <c r="AH14466" s="93"/>
    </row>
    <row r="14467" spans="21:34" x14ac:dyDescent="0.3">
      <c r="U14467" s="311" t="s">
        <v>14507</v>
      </c>
      <c r="V14467" s="312">
        <v>48960.76</v>
      </c>
      <c r="X14467" s="267" t="s">
        <v>48343</v>
      </c>
      <c r="Y14467" s="268">
        <v>43050.239999999998</v>
      </c>
      <c r="AA14467" s="229" t="s">
        <v>43005</v>
      </c>
      <c r="AB14467" s="230">
        <v>1000</v>
      </c>
      <c r="AD14467" s="209" t="s">
        <v>28304</v>
      </c>
      <c r="AE14467" s="210">
        <v>8000</v>
      </c>
      <c r="AF14467" s="93"/>
      <c r="AG14467" s="93"/>
      <c r="AH14467" s="93"/>
    </row>
    <row r="14468" spans="21:34" x14ac:dyDescent="0.3">
      <c r="U14468" s="311" t="s">
        <v>30326</v>
      </c>
      <c r="V14468" s="312">
        <v>212577.66</v>
      </c>
      <c r="X14468" s="267" t="s">
        <v>48344</v>
      </c>
      <c r="Y14468" s="268">
        <v>38250</v>
      </c>
      <c r="AA14468" s="229" t="s">
        <v>39572</v>
      </c>
      <c r="AB14468" s="230">
        <v>28105.69</v>
      </c>
      <c r="AD14468" s="209" t="s">
        <v>28305</v>
      </c>
      <c r="AE14468" s="210">
        <v>1902.66</v>
      </c>
      <c r="AF14468" s="93"/>
      <c r="AG14468" s="93"/>
      <c r="AH14468" s="93"/>
    </row>
    <row r="14469" spans="21:34" x14ac:dyDescent="0.3">
      <c r="U14469" s="311" t="s">
        <v>36888</v>
      </c>
      <c r="V14469" s="312">
        <v>9787.6</v>
      </c>
      <c r="X14469" s="267" t="s">
        <v>48345</v>
      </c>
      <c r="Y14469" s="268">
        <v>9512.19</v>
      </c>
      <c r="AA14469" s="229" t="s">
        <v>36792</v>
      </c>
      <c r="AB14469" s="230">
        <v>14248.44</v>
      </c>
      <c r="AD14469" s="209" t="s">
        <v>28306</v>
      </c>
      <c r="AE14469" s="210">
        <v>38893.980000000003</v>
      </c>
      <c r="AF14469" s="93"/>
      <c r="AG14469" s="93"/>
      <c r="AH14469" s="93"/>
    </row>
    <row r="14470" spans="21:34" x14ac:dyDescent="0.3">
      <c r="U14470" s="311" t="s">
        <v>14508</v>
      </c>
      <c r="V14470" s="312">
        <v>7054.05</v>
      </c>
      <c r="X14470" s="267" t="s">
        <v>50506</v>
      </c>
      <c r="Y14470" s="268">
        <v>3666.2</v>
      </c>
      <c r="AA14470" s="229" t="s">
        <v>40663</v>
      </c>
      <c r="AB14470" s="230">
        <v>11567.91</v>
      </c>
      <c r="AD14470" s="209" t="s">
        <v>28307</v>
      </c>
      <c r="AE14470" s="210">
        <v>1513.22</v>
      </c>
      <c r="AF14470" s="93"/>
      <c r="AG14470" s="93"/>
      <c r="AH14470" s="93"/>
    </row>
    <row r="14471" spans="21:34" x14ac:dyDescent="0.3">
      <c r="U14471" s="311" t="s">
        <v>30331</v>
      </c>
      <c r="V14471" s="312">
        <v>150</v>
      </c>
      <c r="X14471" s="267" t="s">
        <v>49226</v>
      </c>
      <c r="Y14471" s="268">
        <v>334648.36</v>
      </c>
      <c r="AA14471" s="229" t="s">
        <v>36793</v>
      </c>
      <c r="AB14471" s="230">
        <v>3821.45</v>
      </c>
      <c r="AD14471" s="209" t="s">
        <v>28308</v>
      </c>
      <c r="AE14471" s="210">
        <v>54500.22</v>
      </c>
      <c r="AF14471" s="93"/>
      <c r="AG14471" s="93"/>
      <c r="AH14471" s="93"/>
    </row>
    <row r="14472" spans="21:34" x14ac:dyDescent="0.3">
      <c r="U14472" s="311" t="s">
        <v>30332</v>
      </c>
      <c r="V14472" s="312">
        <v>21693.94</v>
      </c>
      <c r="X14472" s="267" t="s">
        <v>61627</v>
      </c>
      <c r="Y14472" s="268">
        <v>22281.43</v>
      </c>
      <c r="AA14472" s="229" t="s">
        <v>36794</v>
      </c>
      <c r="AB14472" s="230">
        <v>4490</v>
      </c>
      <c r="AD14472" s="209" t="s">
        <v>28309</v>
      </c>
      <c r="AE14472" s="210">
        <v>34686</v>
      </c>
      <c r="AF14472" s="93"/>
      <c r="AG14472" s="93"/>
      <c r="AH14472" s="93"/>
    </row>
    <row r="14473" spans="21:34" x14ac:dyDescent="0.3">
      <c r="U14473" s="311" t="s">
        <v>30333</v>
      </c>
      <c r="V14473" s="312">
        <v>3238.31</v>
      </c>
      <c r="X14473" s="267" t="s">
        <v>65017</v>
      </c>
      <c r="Y14473" s="268">
        <v>2369.7600000000002</v>
      </c>
      <c r="AA14473" s="229" t="s">
        <v>43006</v>
      </c>
      <c r="AB14473" s="230">
        <v>10000</v>
      </c>
      <c r="AD14473" s="209" t="s">
        <v>28310</v>
      </c>
      <c r="AE14473" s="210">
        <v>10234</v>
      </c>
      <c r="AF14473" s="93"/>
      <c r="AG14473" s="93"/>
      <c r="AH14473" s="93"/>
    </row>
    <row r="14474" spans="21:34" x14ac:dyDescent="0.3">
      <c r="U14474" s="311" t="s">
        <v>62921</v>
      </c>
      <c r="V14474" s="312">
        <v>699.19</v>
      </c>
      <c r="X14474" s="267" t="s">
        <v>49227</v>
      </c>
      <c r="Y14474" s="268">
        <v>2565</v>
      </c>
      <c r="AA14474" s="229" t="s">
        <v>43007</v>
      </c>
      <c r="AB14474" s="230">
        <v>16241</v>
      </c>
      <c r="AD14474" s="209" t="s">
        <v>28311</v>
      </c>
      <c r="AE14474" s="210">
        <v>23820.880000000001</v>
      </c>
      <c r="AF14474" s="93"/>
      <c r="AG14474" s="93"/>
      <c r="AH14474" s="93"/>
    </row>
    <row r="14475" spans="21:34" x14ac:dyDescent="0.3">
      <c r="U14475" s="311" t="s">
        <v>30335</v>
      </c>
      <c r="V14475" s="312">
        <v>11777.24</v>
      </c>
      <c r="X14475" s="267" t="s">
        <v>49228</v>
      </c>
      <c r="Y14475" s="268">
        <v>49552.800000000003</v>
      </c>
      <c r="AA14475" s="229" t="s">
        <v>43008</v>
      </c>
      <c r="AB14475" s="230">
        <v>1171</v>
      </c>
      <c r="AD14475" s="209" t="s">
        <v>28312</v>
      </c>
      <c r="AE14475" s="210">
        <v>129284.98</v>
      </c>
      <c r="AF14475" s="93"/>
      <c r="AG14475" s="93"/>
      <c r="AH14475" s="93"/>
    </row>
    <row r="14476" spans="21:34" x14ac:dyDescent="0.3">
      <c r="U14476" s="311" t="s">
        <v>30336</v>
      </c>
      <c r="V14476" s="312">
        <v>34421.25</v>
      </c>
      <c r="X14476" s="267" t="s">
        <v>50508</v>
      </c>
      <c r="Y14476" s="268">
        <v>71500</v>
      </c>
      <c r="AA14476" s="229" t="s">
        <v>45719</v>
      </c>
      <c r="AB14476" s="230">
        <v>30400</v>
      </c>
      <c r="AD14476" s="209" t="s">
        <v>28313</v>
      </c>
      <c r="AE14476" s="210">
        <v>14104.89</v>
      </c>
      <c r="AF14476" s="93"/>
      <c r="AG14476" s="93"/>
      <c r="AH14476" s="93"/>
    </row>
    <row r="14477" spans="21:34" x14ac:dyDescent="0.3">
      <c r="U14477" s="311" t="s">
        <v>14510</v>
      </c>
      <c r="V14477" s="312">
        <v>47266.18</v>
      </c>
      <c r="X14477" s="267" t="s">
        <v>49229</v>
      </c>
      <c r="Y14477" s="268">
        <v>35315.019999999997</v>
      </c>
      <c r="AA14477" s="229" t="s">
        <v>45720</v>
      </c>
      <c r="AB14477" s="230">
        <v>2031</v>
      </c>
      <c r="AD14477" s="209" t="s">
        <v>28314</v>
      </c>
      <c r="AE14477" s="210">
        <v>9492</v>
      </c>
      <c r="AF14477" s="93"/>
      <c r="AG14477" s="93"/>
      <c r="AH14477" s="93"/>
    </row>
    <row r="14478" spans="21:34" x14ac:dyDescent="0.3">
      <c r="U14478" s="311" t="s">
        <v>14511</v>
      </c>
      <c r="V14478" s="312">
        <v>139260.54</v>
      </c>
      <c r="X14478" s="267" t="s">
        <v>65018</v>
      </c>
      <c r="Y14478" s="268">
        <v>92014.79</v>
      </c>
      <c r="AA14478" s="229" t="s">
        <v>45721</v>
      </c>
      <c r="AB14478" s="230">
        <v>128895.25</v>
      </c>
      <c r="AD14478" s="209" t="s">
        <v>28315</v>
      </c>
      <c r="AE14478" s="210">
        <v>1738.5</v>
      </c>
      <c r="AF14478" s="93"/>
      <c r="AG14478" s="93"/>
      <c r="AH14478" s="93"/>
    </row>
    <row r="14479" spans="21:34" x14ac:dyDescent="0.3">
      <c r="U14479" s="311" t="s">
        <v>30338</v>
      </c>
      <c r="V14479" s="312">
        <v>88661.39</v>
      </c>
      <c r="X14479" s="267" t="s">
        <v>50509</v>
      </c>
      <c r="Y14479" s="268">
        <v>43363.8</v>
      </c>
      <c r="AA14479" s="229" t="s">
        <v>45722</v>
      </c>
      <c r="AB14479" s="230">
        <v>9906.75</v>
      </c>
      <c r="AD14479" s="209" t="s">
        <v>28316</v>
      </c>
      <c r="AE14479" s="210">
        <v>14866.3</v>
      </c>
      <c r="AF14479" s="93"/>
      <c r="AG14479" s="93"/>
      <c r="AH14479" s="93"/>
    </row>
    <row r="14480" spans="21:34" x14ac:dyDescent="0.3">
      <c r="U14480" s="311" t="s">
        <v>30339</v>
      </c>
      <c r="V14480" s="312">
        <v>8214.84</v>
      </c>
      <c r="X14480" s="267" t="s">
        <v>62302</v>
      </c>
      <c r="Y14480" s="268">
        <v>6708.8</v>
      </c>
      <c r="AA14480" s="229" t="s">
        <v>28983</v>
      </c>
      <c r="AB14480" s="230">
        <v>1805.85</v>
      </c>
      <c r="AD14480" s="209" t="s">
        <v>28317</v>
      </c>
      <c r="AE14480" s="210">
        <v>16769.12</v>
      </c>
      <c r="AF14480" s="93"/>
      <c r="AG14480" s="93"/>
      <c r="AH14480" s="93"/>
    </row>
    <row r="14481" spans="21:34" x14ac:dyDescent="0.3">
      <c r="U14481" s="311" t="s">
        <v>30340</v>
      </c>
      <c r="V14481" s="312">
        <v>45319.77</v>
      </c>
      <c r="X14481" s="267" t="s">
        <v>63444</v>
      </c>
      <c r="Y14481" s="268">
        <v>9543.4500000000007</v>
      </c>
      <c r="AA14481" s="229" t="s">
        <v>35785</v>
      </c>
      <c r="AB14481" s="230">
        <v>248</v>
      </c>
      <c r="AD14481" s="209" t="s">
        <v>28318</v>
      </c>
      <c r="AE14481" s="210">
        <v>48916.5</v>
      </c>
      <c r="AF14481" s="93"/>
      <c r="AG14481" s="93"/>
      <c r="AH14481" s="93"/>
    </row>
    <row r="14482" spans="21:34" x14ac:dyDescent="0.3">
      <c r="U14482" s="311" t="s">
        <v>69706</v>
      </c>
      <c r="V14482" s="312">
        <v>774</v>
      </c>
      <c r="X14482" s="267" t="s">
        <v>50510</v>
      </c>
      <c r="Y14482" s="268">
        <v>51719.74</v>
      </c>
      <c r="AA14482" s="229" t="s">
        <v>34265</v>
      </c>
      <c r="AB14482" s="230">
        <v>2760</v>
      </c>
      <c r="AD14482" s="209" t="s">
        <v>14293</v>
      </c>
      <c r="AE14482" s="210">
        <v>26774.67</v>
      </c>
      <c r="AF14482" s="93"/>
      <c r="AG14482" s="93"/>
      <c r="AH14482" s="93"/>
    </row>
    <row r="14483" spans="21:34" x14ac:dyDescent="0.3">
      <c r="U14483" s="311" t="s">
        <v>34337</v>
      </c>
      <c r="V14483" s="312">
        <v>3161.92</v>
      </c>
      <c r="X14483" s="267" t="s">
        <v>50511</v>
      </c>
      <c r="Y14483" s="268">
        <v>13806.25</v>
      </c>
      <c r="AA14483" s="229" t="s">
        <v>34266</v>
      </c>
      <c r="AB14483" s="230">
        <v>185.55</v>
      </c>
      <c r="AD14483" s="209" t="s">
        <v>14294</v>
      </c>
      <c r="AE14483" s="210">
        <v>68531.61</v>
      </c>
      <c r="AF14483" s="93"/>
      <c r="AG14483" s="93"/>
      <c r="AH14483" s="93"/>
    </row>
    <row r="14484" spans="21:34" x14ac:dyDescent="0.3">
      <c r="U14484" s="311" t="s">
        <v>54617</v>
      </c>
      <c r="V14484" s="312">
        <v>8600</v>
      </c>
      <c r="X14484" s="267" t="s">
        <v>50512</v>
      </c>
      <c r="Y14484" s="268">
        <v>16289</v>
      </c>
      <c r="AA14484" s="229" t="s">
        <v>49213</v>
      </c>
      <c r="AB14484" s="230">
        <v>646.08000000000004</v>
      </c>
      <c r="AD14484" s="209" t="s">
        <v>14295</v>
      </c>
      <c r="AE14484" s="210">
        <v>11673.79</v>
      </c>
      <c r="AF14484" s="93"/>
      <c r="AG14484" s="93"/>
      <c r="AH14484" s="93"/>
    </row>
    <row r="14485" spans="21:34" x14ac:dyDescent="0.3">
      <c r="U14485" s="311" t="s">
        <v>14512</v>
      </c>
      <c r="V14485" s="312">
        <v>106268.94</v>
      </c>
      <c r="X14485" s="267" t="s">
        <v>62303</v>
      </c>
      <c r="Y14485" s="268">
        <v>21902.400000000001</v>
      </c>
      <c r="AA14485" s="229" t="s">
        <v>35786</v>
      </c>
      <c r="AB14485" s="230">
        <v>97343.25</v>
      </c>
      <c r="AD14485" s="209" t="s">
        <v>28319</v>
      </c>
      <c r="AE14485" s="210">
        <v>36215.449999999997</v>
      </c>
      <c r="AF14485" s="93"/>
      <c r="AG14485" s="93"/>
      <c r="AH14485" s="93"/>
    </row>
    <row r="14486" spans="21:34" x14ac:dyDescent="0.3">
      <c r="U14486" s="311" t="s">
        <v>14513</v>
      </c>
      <c r="V14486" s="312">
        <v>236675.77</v>
      </c>
      <c r="X14486" s="267" t="s">
        <v>62304</v>
      </c>
      <c r="Y14486" s="268">
        <v>1674.6</v>
      </c>
      <c r="AA14486" s="229" t="s">
        <v>45723</v>
      </c>
      <c r="AB14486" s="230">
        <v>56000</v>
      </c>
      <c r="AD14486" s="209" t="s">
        <v>28320</v>
      </c>
      <c r="AE14486" s="210">
        <v>206.4</v>
      </c>
      <c r="AF14486" s="93"/>
      <c r="AG14486" s="93"/>
      <c r="AH14486" s="93"/>
    </row>
    <row r="14487" spans="21:34" x14ac:dyDescent="0.3">
      <c r="U14487" s="311" t="s">
        <v>30345</v>
      </c>
      <c r="V14487" s="312">
        <v>27594.53</v>
      </c>
      <c r="X14487" s="267" t="s">
        <v>54014</v>
      </c>
      <c r="Y14487" s="268">
        <v>5418.46</v>
      </c>
      <c r="AA14487" s="229" t="s">
        <v>45724</v>
      </c>
      <c r="AB14487" s="230">
        <v>4284</v>
      </c>
      <c r="AD14487" s="209" t="s">
        <v>28321</v>
      </c>
      <c r="AE14487" s="210">
        <v>100</v>
      </c>
      <c r="AF14487" s="93"/>
      <c r="AG14487" s="93"/>
      <c r="AH14487" s="93"/>
    </row>
    <row r="14488" spans="21:34" x14ac:dyDescent="0.3">
      <c r="U14488" s="311" t="s">
        <v>30346</v>
      </c>
      <c r="V14488" s="312">
        <v>136940.63</v>
      </c>
      <c r="X14488" s="267" t="s">
        <v>54015</v>
      </c>
      <c r="Y14488" s="268">
        <v>498.14</v>
      </c>
      <c r="AA14488" s="229" t="s">
        <v>35908</v>
      </c>
      <c r="AB14488" s="230">
        <v>1772.41</v>
      </c>
      <c r="AD14488" s="209" t="s">
        <v>28322</v>
      </c>
      <c r="AE14488" s="210">
        <v>27530.14</v>
      </c>
      <c r="AF14488" s="93"/>
      <c r="AG14488" s="93"/>
      <c r="AH14488" s="93"/>
    </row>
    <row r="14489" spans="21:34" x14ac:dyDescent="0.3">
      <c r="U14489" s="311" t="s">
        <v>30348</v>
      </c>
      <c r="V14489" s="312">
        <v>847.8</v>
      </c>
      <c r="X14489" s="267" t="s">
        <v>56658</v>
      </c>
      <c r="Y14489" s="268">
        <v>2323</v>
      </c>
      <c r="AA14489" s="229" t="s">
        <v>36796</v>
      </c>
      <c r="AB14489" s="230">
        <v>39329.67</v>
      </c>
      <c r="AD14489" s="209" t="s">
        <v>28323</v>
      </c>
      <c r="AE14489" s="210">
        <v>98205.42</v>
      </c>
      <c r="AF14489" s="93"/>
      <c r="AG14489" s="93"/>
      <c r="AH14489" s="93"/>
    </row>
    <row r="14490" spans="21:34" x14ac:dyDescent="0.3">
      <c r="U14490" s="311" t="s">
        <v>30353</v>
      </c>
      <c r="V14490" s="312">
        <v>675.65</v>
      </c>
      <c r="X14490" s="267" t="s">
        <v>45789</v>
      </c>
      <c r="Y14490" s="268">
        <v>34762.660000000003</v>
      </c>
      <c r="AA14490" s="229" t="s">
        <v>40664</v>
      </c>
      <c r="AB14490" s="230">
        <v>57576.09</v>
      </c>
      <c r="AD14490" s="209" t="s">
        <v>28324</v>
      </c>
      <c r="AE14490" s="210">
        <v>165874.12</v>
      </c>
      <c r="AF14490" s="93"/>
      <c r="AG14490" s="93"/>
      <c r="AH14490" s="93"/>
    </row>
    <row r="14491" spans="21:34" x14ac:dyDescent="0.3">
      <c r="U14491" s="311" t="s">
        <v>66842</v>
      </c>
      <c r="V14491" s="312">
        <v>250930</v>
      </c>
      <c r="X14491" s="267" t="s">
        <v>45790</v>
      </c>
      <c r="Y14491" s="268">
        <v>7800.5</v>
      </c>
      <c r="AA14491" s="229" t="s">
        <v>45725</v>
      </c>
      <c r="AB14491" s="230">
        <v>32000</v>
      </c>
      <c r="AD14491" s="209" t="s">
        <v>28325</v>
      </c>
      <c r="AE14491" s="210">
        <v>25319.51</v>
      </c>
      <c r="AF14491" s="93"/>
      <c r="AG14491" s="93"/>
      <c r="AH14491" s="93"/>
    </row>
    <row r="14492" spans="21:34" x14ac:dyDescent="0.3">
      <c r="U14492" s="311" t="s">
        <v>34343</v>
      </c>
      <c r="V14492" s="312">
        <v>3510</v>
      </c>
      <c r="X14492" s="267" t="s">
        <v>63445</v>
      </c>
      <c r="Y14492" s="268">
        <v>1510.92</v>
      </c>
      <c r="AA14492" s="229" t="s">
        <v>45726</v>
      </c>
      <c r="AB14492" s="230">
        <v>2448</v>
      </c>
      <c r="AD14492" s="209" t="s">
        <v>28326</v>
      </c>
      <c r="AE14492" s="210">
        <v>420305.2</v>
      </c>
      <c r="AF14492" s="93"/>
      <c r="AG14492" s="93"/>
      <c r="AH14492" s="93"/>
    </row>
    <row r="14493" spans="21:34" x14ac:dyDescent="0.3">
      <c r="U14493" s="311" t="s">
        <v>30401</v>
      </c>
      <c r="V14493" s="312">
        <v>105759.12</v>
      </c>
      <c r="X14493" s="267" t="s">
        <v>59264</v>
      </c>
      <c r="Y14493" s="268">
        <v>37603.85</v>
      </c>
      <c r="AA14493" s="229" t="s">
        <v>45727</v>
      </c>
      <c r="AB14493" s="230">
        <v>215355</v>
      </c>
      <c r="AD14493" s="209" t="s">
        <v>28327</v>
      </c>
      <c r="AE14493" s="210">
        <v>31784.81</v>
      </c>
      <c r="AF14493" s="93"/>
      <c r="AG14493" s="93"/>
      <c r="AH14493" s="93"/>
    </row>
    <row r="14494" spans="21:34" x14ac:dyDescent="0.3">
      <c r="U14494" s="311" t="s">
        <v>34345</v>
      </c>
      <c r="V14494" s="312">
        <v>836</v>
      </c>
      <c r="X14494" s="267" t="s">
        <v>59265</v>
      </c>
      <c r="Y14494" s="268">
        <v>65425.06</v>
      </c>
      <c r="AA14494" s="229" t="s">
        <v>45728</v>
      </c>
      <c r="AB14494" s="230">
        <v>16474.66</v>
      </c>
      <c r="AD14494" s="209" t="s">
        <v>28328</v>
      </c>
      <c r="AE14494" s="210">
        <v>22375.11</v>
      </c>
      <c r="AF14494" s="93"/>
      <c r="AG14494" s="93"/>
      <c r="AH14494" s="93"/>
    </row>
    <row r="14495" spans="21:34" x14ac:dyDescent="0.3">
      <c r="U14495" s="311" t="s">
        <v>30402</v>
      </c>
      <c r="V14495" s="312">
        <v>2634.5</v>
      </c>
      <c r="X14495" s="267" t="s">
        <v>39583</v>
      </c>
      <c r="Y14495" s="268">
        <v>21654.880000000001</v>
      </c>
      <c r="AA14495" s="229" t="s">
        <v>40665</v>
      </c>
      <c r="AB14495" s="230">
        <v>87934.35</v>
      </c>
      <c r="AD14495" s="209" t="s">
        <v>28329</v>
      </c>
      <c r="AE14495" s="210">
        <v>210.38</v>
      </c>
      <c r="AF14495" s="93"/>
      <c r="AG14495" s="93"/>
      <c r="AH14495" s="93"/>
    </row>
    <row r="14496" spans="21:34" x14ac:dyDescent="0.3">
      <c r="U14496" s="311" t="s">
        <v>35871</v>
      </c>
      <c r="V14496" s="312">
        <v>460600</v>
      </c>
      <c r="X14496" s="267" t="s">
        <v>39584</v>
      </c>
      <c r="Y14496" s="268">
        <v>27877.33</v>
      </c>
      <c r="AA14496" s="229" t="s">
        <v>29004</v>
      </c>
      <c r="AB14496" s="230">
        <v>121919.93</v>
      </c>
      <c r="AD14496" s="209" t="s">
        <v>28330</v>
      </c>
      <c r="AE14496" s="210">
        <v>110.03</v>
      </c>
      <c r="AF14496" s="93"/>
      <c r="AG14496" s="93"/>
      <c r="AH14496" s="93"/>
    </row>
    <row r="14497" spans="21:34" x14ac:dyDescent="0.3">
      <c r="U14497" s="311" t="s">
        <v>36896</v>
      </c>
      <c r="V14497" s="312">
        <v>30816.5</v>
      </c>
      <c r="X14497" s="267" t="s">
        <v>63446</v>
      </c>
      <c r="Y14497" s="268">
        <v>2020.04</v>
      </c>
      <c r="AA14497" s="229" t="s">
        <v>48324</v>
      </c>
      <c r="AB14497" s="230">
        <v>2679.49</v>
      </c>
      <c r="AD14497" s="209" t="s">
        <v>28331</v>
      </c>
      <c r="AE14497" s="210">
        <v>135.47999999999999</v>
      </c>
      <c r="AF14497" s="93"/>
      <c r="AG14497" s="93"/>
      <c r="AH14497" s="93"/>
    </row>
    <row r="14498" spans="21:34" x14ac:dyDescent="0.3">
      <c r="U14498" s="311" t="s">
        <v>14525</v>
      </c>
      <c r="V14498" s="312">
        <v>44980.89</v>
      </c>
      <c r="X14498" s="267" t="s">
        <v>45791</v>
      </c>
      <c r="Y14498" s="268">
        <v>66147.990000000005</v>
      </c>
      <c r="AA14498" s="229" t="s">
        <v>48325</v>
      </c>
      <c r="AB14498" s="230">
        <v>205.01</v>
      </c>
      <c r="AD14498" s="209" t="s">
        <v>28332</v>
      </c>
      <c r="AE14498" s="210">
        <v>460</v>
      </c>
      <c r="AF14498" s="93"/>
      <c r="AG14498" s="93"/>
      <c r="AH14498" s="93"/>
    </row>
    <row r="14499" spans="21:34" x14ac:dyDescent="0.3">
      <c r="U14499" s="311" t="s">
        <v>14526</v>
      </c>
      <c r="V14499" s="312">
        <v>7978.05</v>
      </c>
      <c r="X14499" s="267" t="s">
        <v>54017</v>
      </c>
      <c r="Y14499" s="268">
        <v>15281.09</v>
      </c>
      <c r="AA14499" s="229" t="s">
        <v>49214</v>
      </c>
      <c r="AB14499" s="230">
        <v>37170.449999999997</v>
      </c>
      <c r="AD14499" s="209" t="s">
        <v>28333</v>
      </c>
      <c r="AE14499" s="210">
        <v>821</v>
      </c>
      <c r="AF14499" s="93"/>
      <c r="AG14499" s="93"/>
      <c r="AH14499" s="93"/>
    </row>
    <row r="14500" spans="21:34" x14ac:dyDescent="0.3">
      <c r="U14500" s="311" t="s">
        <v>30406</v>
      </c>
      <c r="V14500" s="312">
        <v>98116.25</v>
      </c>
      <c r="X14500" s="267" t="s">
        <v>65019</v>
      </c>
      <c r="Y14500" s="268">
        <v>989.94</v>
      </c>
      <c r="AA14500" s="229" t="s">
        <v>40666</v>
      </c>
      <c r="AB14500" s="230">
        <v>114561.16</v>
      </c>
      <c r="AD14500" s="209" t="s">
        <v>28334</v>
      </c>
      <c r="AE14500" s="210">
        <v>14462.51</v>
      </c>
      <c r="AF14500" s="93"/>
      <c r="AG14500" s="93"/>
      <c r="AH14500" s="93"/>
    </row>
    <row r="14501" spans="21:34" x14ac:dyDescent="0.3">
      <c r="U14501" s="311" t="s">
        <v>30407</v>
      </c>
      <c r="V14501" s="312">
        <v>13509.58</v>
      </c>
      <c r="X14501" s="267" t="s">
        <v>65020</v>
      </c>
      <c r="Y14501" s="268">
        <v>679.18</v>
      </c>
      <c r="AA14501" s="229" t="s">
        <v>53959</v>
      </c>
      <c r="AB14501" s="230">
        <v>10235.16</v>
      </c>
      <c r="AD14501" s="209" t="s">
        <v>28335</v>
      </c>
      <c r="AE14501" s="210">
        <v>1368</v>
      </c>
      <c r="AF14501" s="93"/>
      <c r="AG14501" s="93"/>
      <c r="AH14501" s="93"/>
    </row>
    <row r="14502" spans="21:34" x14ac:dyDescent="0.3">
      <c r="U14502" s="311" t="s">
        <v>49449</v>
      </c>
      <c r="V14502" s="312">
        <v>26033.06</v>
      </c>
      <c r="X14502" s="267" t="s">
        <v>62305</v>
      </c>
      <c r="Y14502" s="268">
        <v>14923</v>
      </c>
      <c r="AA14502" s="229" t="s">
        <v>53960</v>
      </c>
      <c r="AB14502" s="230">
        <v>782.34</v>
      </c>
      <c r="AD14502" s="209" t="s">
        <v>28336</v>
      </c>
      <c r="AE14502" s="210">
        <v>1320</v>
      </c>
      <c r="AF14502" s="93"/>
      <c r="AG14502" s="93"/>
      <c r="AH14502" s="93"/>
    </row>
    <row r="14503" spans="21:34" x14ac:dyDescent="0.3">
      <c r="U14503" s="311" t="s">
        <v>35872</v>
      </c>
      <c r="V14503" s="312">
        <v>9336.39</v>
      </c>
      <c r="X14503" s="267" t="s">
        <v>65021</v>
      </c>
      <c r="Y14503" s="268">
        <v>-15038.94</v>
      </c>
      <c r="AA14503" s="229" t="s">
        <v>53961</v>
      </c>
      <c r="AB14503" s="230">
        <v>16414.52</v>
      </c>
      <c r="AD14503" s="209" t="s">
        <v>28337</v>
      </c>
      <c r="AE14503" s="210">
        <v>822.5</v>
      </c>
      <c r="AF14503" s="93"/>
      <c r="AG14503" s="93"/>
      <c r="AH14503" s="93"/>
    </row>
    <row r="14504" spans="21:34" x14ac:dyDescent="0.3">
      <c r="U14504" s="311" t="s">
        <v>69707</v>
      </c>
      <c r="V14504" s="312">
        <v>18.34</v>
      </c>
      <c r="X14504" s="267" t="s">
        <v>29445</v>
      </c>
      <c r="Y14504" s="268">
        <v>115.94</v>
      </c>
      <c r="AA14504" s="229" t="s">
        <v>53962</v>
      </c>
      <c r="AB14504" s="230">
        <v>3585.48</v>
      </c>
      <c r="AD14504" s="209" t="s">
        <v>28338</v>
      </c>
      <c r="AE14504" s="210">
        <v>14.7</v>
      </c>
      <c r="AF14504" s="93"/>
      <c r="AG14504" s="93"/>
      <c r="AH14504" s="93"/>
    </row>
    <row r="14505" spans="21:34" x14ac:dyDescent="0.3">
      <c r="U14505" s="311" t="s">
        <v>35873</v>
      </c>
      <c r="V14505" s="312">
        <v>3301.2</v>
      </c>
      <c r="X14505" s="267" t="s">
        <v>60812</v>
      </c>
      <c r="Y14505" s="268">
        <v>991.69</v>
      </c>
      <c r="AA14505" s="229" t="s">
        <v>53963</v>
      </c>
      <c r="AB14505" s="230">
        <v>30577.5</v>
      </c>
      <c r="AD14505" s="209" t="s">
        <v>28339</v>
      </c>
      <c r="AE14505" s="210">
        <v>1445.8</v>
      </c>
      <c r="AF14505" s="93"/>
      <c r="AG14505" s="93"/>
      <c r="AH14505" s="93"/>
    </row>
    <row r="14506" spans="21:34" x14ac:dyDescent="0.3">
      <c r="U14506" s="311" t="s">
        <v>69708</v>
      </c>
      <c r="V14506" s="312">
        <v>4385.55</v>
      </c>
      <c r="X14506" s="267" t="s">
        <v>60813</v>
      </c>
      <c r="Y14506" s="268">
        <v>75.89</v>
      </c>
      <c r="AA14506" s="229" t="s">
        <v>45729</v>
      </c>
      <c r="AB14506" s="230">
        <v>118320.51</v>
      </c>
      <c r="AD14506" s="209" t="s">
        <v>28340</v>
      </c>
      <c r="AE14506" s="210">
        <v>2000</v>
      </c>
      <c r="AF14506" s="93"/>
      <c r="AG14506" s="93"/>
      <c r="AH14506" s="93"/>
    </row>
    <row r="14507" spans="21:34" x14ac:dyDescent="0.3">
      <c r="U14507" s="311" t="s">
        <v>63860</v>
      </c>
      <c r="V14507" s="312">
        <v>1056</v>
      </c>
      <c r="X14507" s="267" t="s">
        <v>60814</v>
      </c>
      <c r="Y14507" s="268">
        <v>29.72</v>
      </c>
      <c r="AA14507" s="229" t="s">
        <v>45730</v>
      </c>
      <c r="AB14507" s="230">
        <v>9051.49</v>
      </c>
      <c r="AD14507" s="209" t="s">
        <v>28341</v>
      </c>
      <c r="AE14507" s="210">
        <v>11715.06</v>
      </c>
      <c r="AF14507" s="93"/>
      <c r="AG14507" s="93"/>
      <c r="AH14507" s="93"/>
    </row>
    <row r="14508" spans="21:34" x14ac:dyDescent="0.3">
      <c r="U14508" s="311" t="s">
        <v>30408</v>
      </c>
      <c r="V14508" s="312">
        <v>59006.59</v>
      </c>
      <c r="X14508" s="267" t="s">
        <v>60815</v>
      </c>
      <c r="Y14508" s="268">
        <v>3.07</v>
      </c>
      <c r="AA14508" s="229" t="s">
        <v>43009</v>
      </c>
      <c r="AB14508" s="230">
        <v>176770.62</v>
      </c>
      <c r="AD14508" s="209" t="s">
        <v>28342</v>
      </c>
      <c r="AE14508" s="210">
        <v>2827.5</v>
      </c>
      <c r="AF14508" s="93"/>
      <c r="AG14508" s="93"/>
      <c r="AH14508" s="93"/>
    </row>
    <row r="14509" spans="21:34" x14ac:dyDescent="0.3">
      <c r="U14509" s="311" t="s">
        <v>30409</v>
      </c>
      <c r="V14509" s="312">
        <v>244696.68</v>
      </c>
      <c r="X14509" s="267" t="s">
        <v>60816</v>
      </c>
      <c r="Y14509" s="268">
        <v>0.28000000000000003</v>
      </c>
      <c r="AA14509" s="229" t="s">
        <v>43010</v>
      </c>
      <c r="AB14509" s="230">
        <v>13769.87</v>
      </c>
      <c r="AD14509" s="209" t="s">
        <v>28343</v>
      </c>
      <c r="AE14509" s="210">
        <v>24172.41</v>
      </c>
      <c r="AF14509" s="93"/>
      <c r="AG14509" s="93"/>
      <c r="AH14509" s="93"/>
    </row>
    <row r="14510" spans="21:34" x14ac:dyDescent="0.3">
      <c r="U14510" s="311" t="s">
        <v>63861</v>
      </c>
      <c r="V14510" s="312">
        <v>248624.88</v>
      </c>
      <c r="X14510" s="267" t="s">
        <v>65022</v>
      </c>
      <c r="Y14510" s="268">
        <v>-1100.6500000000001</v>
      </c>
      <c r="AA14510" s="229" t="s">
        <v>29025</v>
      </c>
      <c r="AB14510" s="230">
        <v>220</v>
      </c>
      <c r="AD14510" s="209" t="s">
        <v>28344</v>
      </c>
      <c r="AE14510" s="210">
        <v>1901.21</v>
      </c>
      <c r="AF14510" s="93"/>
      <c r="AG14510" s="93"/>
      <c r="AH14510" s="93"/>
    </row>
    <row r="14511" spans="21:34" x14ac:dyDescent="0.3">
      <c r="U14511" s="311" t="s">
        <v>46219</v>
      </c>
      <c r="V14511" s="312">
        <v>-22336.66</v>
      </c>
      <c r="X14511" s="267" t="s">
        <v>60817</v>
      </c>
      <c r="Y14511" s="268">
        <v>6784.53</v>
      </c>
      <c r="AA14511" s="229" t="s">
        <v>29026</v>
      </c>
      <c r="AB14511" s="230">
        <v>13810.2</v>
      </c>
      <c r="AD14511" s="209" t="s">
        <v>28345</v>
      </c>
      <c r="AE14511" s="210">
        <v>5220</v>
      </c>
      <c r="AF14511" s="93"/>
      <c r="AG14511" s="93"/>
      <c r="AH14511" s="93"/>
    </row>
    <row r="14512" spans="21:34" x14ac:dyDescent="0.3">
      <c r="U14512" s="311" t="s">
        <v>58801</v>
      </c>
      <c r="V14512" s="312">
        <v>59276.1</v>
      </c>
      <c r="X14512" s="267" t="s">
        <v>60818</v>
      </c>
      <c r="Y14512" s="268">
        <v>461.89</v>
      </c>
      <c r="AA14512" s="229" t="s">
        <v>29027</v>
      </c>
      <c r="AB14512" s="230">
        <v>1055.99</v>
      </c>
      <c r="AD14512" s="209" t="s">
        <v>28346</v>
      </c>
      <c r="AE14512" s="210">
        <v>2701.28</v>
      </c>
      <c r="AF14512" s="93"/>
      <c r="AG14512" s="93"/>
      <c r="AH14512" s="93"/>
    </row>
    <row r="14513" spans="21:34" x14ac:dyDescent="0.3">
      <c r="U14513" s="311" t="s">
        <v>30423</v>
      </c>
      <c r="V14513" s="312">
        <v>6188.9</v>
      </c>
      <c r="X14513" s="267" t="s">
        <v>60819</v>
      </c>
      <c r="Y14513" s="268">
        <v>68.23</v>
      </c>
      <c r="AA14513" s="229" t="s">
        <v>29029</v>
      </c>
      <c r="AB14513" s="230">
        <v>5845.8</v>
      </c>
      <c r="AD14513" s="209" t="s">
        <v>28347</v>
      </c>
      <c r="AE14513" s="210">
        <v>2191.08</v>
      </c>
      <c r="AF14513" s="93"/>
      <c r="AG14513" s="93"/>
      <c r="AH14513" s="93"/>
    </row>
    <row r="14514" spans="21:34" x14ac:dyDescent="0.3">
      <c r="U14514" s="311" t="s">
        <v>30424</v>
      </c>
      <c r="V14514" s="312">
        <v>1721.57</v>
      </c>
      <c r="X14514" s="267" t="s">
        <v>60820</v>
      </c>
      <c r="Y14514" s="268">
        <v>477.8</v>
      </c>
      <c r="AA14514" s="229" t="s">
        <v>29030</v>
      </c>
      <c r="AB14514" s="230">
        <v>480.08</v>
      </c>
      <c r="AD14514" s="209" t="s">
        <v>28348</v>
      </c>
      <c r="AE14514" s="210">
        <v>2858.52</v>
      </c>
      <c r="AF14514" s="93"/>
      <c r="AG14514" s="93"/>
      <c r="AH14514" s="93"/>
    </row>
    <row r="14515" spans="21:34" x14ac:dyDescent="0.3">
      <c r="U14515" s="311" t="s">
        <v>30425</v>
      </c>
      <c r="V14515" s="312">
        <v>94549.74</v>
      </c>
      <c r="X14515" s="267" t="s">
        <v>60821</v>
      </c>
      <c r="Y14515" s="268">
        <v>62.86</v>
      </c>
      <c r="AA14515" s="229" t="s">
        <v>50480</v>
      </c>
      <c r="AB14515" s="230">
        <v>13108.07</v>
      </c>
      <c r="AD14515" s="209" t="s">
        <v>28349</v>
      </c>
      <c r="AE14515" s="210">
        <v>2049</v>
      </c>
      <c r="AF14515" s="93"/>
      <c r="AG14515" s="93"/>
      <c r="AH14515" s="93"/>
    </row>
    <row r="14516" spans="21:34" x14ac:dyDescent="0.3">
      <c r="U14516" s="311" t="s">
        <v>30426</v>
      </c>
      <c r="V14516" s="312">
        <v>7573.44</v>
      </c>
      <c r="X14516" s="267" t="s">
        <v>65023</v>
      </c>
      <c r="Y14516" s="268">
        <v>-7855.31</v>
      </c>
      <c r="AA14516" s="229" t="s">
        <v>36797</v>
      </c>
      <c r="AB14516" s="230">
        <v>76000</v>
      </c>
      <c r="AD14516" s="209" t="s">
        <v>28350</v>
      </c>
      <c r="AE14516" s="210">
        <v>10941</v>
      </c>
      <c r="AF14516" s="93"/>
      <c r="AG14516" s="93"/>
      <c r="AH14516" s="93"/>
    </row>
    <row r="14517" spans="21:34" x14ac:dyDescent="0.3">
      <c r="U14517" s="311" t="s">
        <v>30427</v>
      </c>
      <c r="V14517" s="312">
        <v>1679.94</v>
      </c>
      <c r="X14517" s="267" t="s">
        <v>50515</v>
      </c>
      <c r="Y14517" s="268">
        <v>11164.01</v>
      </c>
      <c r="AA14517" s="229" t="s">
        <v>50481</v>
      </c>
      <c r="AB14517" s="230">
        <v>10533.93</v>
      </c>
      <c r="AD14517" s="209" t="s">
        <v>28351</v>
      </c>
      <c r="AE14517" s="210">
        <v>4031.25</v>
      </c>
      <c r="AF14517" s="93"/>
      <c r="AG14517" s="93"/>
      <c r="AH14517" s="93"/>
    </row>
    <row r="14518" spans="21:34" x14ac:dyDescent="0.3">
      <c r="U14518" s="311" t="s">
        <v>30428</v>
      </c>
      <c r="V14518" s="312">
        <v>5757.54</v>
      </c>
      <c r="X14518" s="267" t="s">
        <v>43065</v>
      </c>
      <c r="Y14518" s="268">
        <v>905.71</v>
      </c>
      <c r="AA14518" s="229" t="s">
        <v>36798</v>
      </c>
      <c r="AB14518" s="230">
        <v>119227</v>
      </c>
      <c r="AD14518" s="209" t="s">
        <v>28352</v>
      </c>
      <c r="AE14518" s="210">
        <v>282.58</v>
      </c>
      <c r="AF14518" s="93"/>
      <c r="AG14518" s="93"/>
      <c r="AH14518" s="93"/>
    </row>
    <row r="14519" spans="21:34" x14ac:dyDescent="0.3">
      <c r="U14519" s="311" t="s">
        <v>30429</v>
      </c>
      <c r="V14519" s="312">
        <v>2216.87</v>
      </c>
      <c r="X14519" s="267" t="s">
        <v>62306</v>
      </c>
      <c r="Y14519" s="268">
        <v>5556.47</v>
      </c>
      <c r="AA14519" s="229" t="s">
        <v>48326</v>
      </c>
      <c r="AB14519" s="230">
        <v>7755</v>
      </c>
      <c r="AD14519" s="209" t="s">
        <v>28353</v>
      </c>
      <c r="AE14519" s="210">
        <v>642.08000000000004</v>
      </c>
      <c r="AF14519" s="93"/>
      <c r="AG14519" s="93"/>
      <c r="AH14519" s="93"/>
    </row>
    <row r="14520" spans="21:34" x14ac:dyDescent="0.3">
      <c r="U14520" s="311" t="s">
        <v>30430</v>
      </c>
      <c r="V14520" s="312">
        <v>51.51</v>
      </c>
      <c r="X14520" s="267" t="s">
        <v>49232</v>
      </c>
      <c r="Y14520" s="268">
        <v>48610.02</v>
      </c>
      <c r="AA14520" s="229" t="s">
        <v>50482</v>
      </c>
      <c r="AB14520" s="230">
        <v>7165</v>
      </c>
      <c r="AD14520" s="209" t="s">
        <v>28354</v>
      </c>
      <c r="AE14520" s="210">
        <v>200</v>
      </c>
      <c r="AF14520" s="93"/>
      <c r="AG14520" s="93"/>
      <c r="AH14520" s="93"/>
    </row>
    <row r="14521" spans="21:34" x14ac:dyDescent="0.3">
      <c r="U14521" s="311" t="s">
        <v>30431</v>
      </c>
      <c r="V14521" s="312">
        <v>376.51</v>
      </c>
      <c r="X14521" s="267" t="s">
        <v>59266</v>
      </c>
      <c r="Y14521" s="268">
        <v>63750</v>
      </c>
      <c r="AA14521" s="229" t="s">
        <v>50483</v>
      </c>
      <c r="AB14521" s="230">
        <v>40384.400000000001</v>
      </c>
      <c r="AD14521" s="209" t="s">
        <v>28355</v>
      </c>
      <c r="AE14521" s="210">
        <v>26025.11</v>
      </c>
      <c r="AF14521" s="93"/>
      <c r="AG14521" s="93"/>
      <c r="AH14521" s="93"/>
    </row>
    <row r="14522" spans="21:34" x14ac:dyDescent="0.3">
      <c r="U14522" s="311" t="s">
        <v>69709</v>
      </c>
      <c r="V14522" s="312">
        <v>960</v>
      </c>
      <c r="X14522" s="267" t="s">
        <v>49235</v>
      </c>
      <c r="Y14522" s="268">
        <v>26892</v>
      </c>
      <c r="AA14522" s="229" t="s">
        <v>36799</v>
      </c>
      <c r="AB14522" s="230">
        <v>45110</v>
      </c>
      <c r="AD14522" s="209" t="s">
        <v>28356</v>
      </c>
      <c r="AE14522" s="210">
        <v>35113.410000000003</v>
      </c>
      <c r="AF14522" s="93"/>
      <c r="AG14522" s="93"/>
      <c r="AH14522" s="93"/>
    </row>
    <row r="14523" spans="21:34" x14ac:dyDescent="0.3">
      <c r="U14523" s="311" t="s">
        <v>60976</v>
      </c>
      <c r="V14523" s="312">
        <v>706.31</v>
      </c>
      <c r="X14523" s="267" t="s">
        <v>60822</v>
      </c>
      <c r="Y14523" s="268">
        <v>13197.92</v>
      </c>
      <c r="AA14523" s="229" t="s">
        <v>50484</v>
      </c>
      <c r="AB14523" s="230">
        <v>10798.1</v>
      </c>
      <c r="AD14523" s="209" t="s">
        <v>28357</v>
      </c>
      <c r="AE14523" s="210">
        <v>4031.25</v>
      </c>
      <c r="AF14523" s="93"/>
      <c r="AG14523" s="93"/>
      <c r="AH14523" s="93"/>
    </row>
    <row r="14524" spans="21:34" x14ac:dyDescent="0.3">
      <c r="U14524" s="311" t="s">
        <v>58802</v>
      </c>
      <c r="V14524" s="312">
        <v>1555.74</v>
      </c>
      <c r="X14524" s="267" t="s">
        <v>60823</v>
      </c>
      <c r="Y14524" s="268">
        <v>349.93</v>
      </c>
      <c r="AA14524" s="229" t="s">
        <v>36800</v>
      </c>
      <c r="AB14524" s="230">
        <v>54250</v>
      </c>
      <c r="AD14524" s="209" t="s">
        <v>28358</v>
      </c>
      <c r="AE14524" s="210">
        <v>2408.87</v>
      </c>
      <c r="AF14524" s="93"/>
      <c r="AG14524" s="93"/>
      <c r="AH14524" s="93"/>
    </row>
    <row r="14525" spans="21:34" x14ac:dyDescent="0.3">
      <c r="U14525" s="311" t="s">
        <v>58803</v>
      </c>
      <c r="V14525" s="312">
        <v>1036.1600000000001</v>
      </c>
      <c r="X14525" s="267" t="s">
        <v>60824</v>
      </c>
      <c r="Y14525" s="268">
        <v>10500</v>
      </c>
      <c r="AA14525" s="229" t="s">
        <v>53964</v>
      </c>
      <c r="AB14525" s="230">
        <v>24000</v>
      </c>
      <c r="AD14525" s="209" t="s">
        <v>28359</v>
      </c>
      <c r="AE14525" s="210">
        <v>5330.03</v>
      </c>
      <c r="AF14525" s="93"/>
      <c r="AG14525" s="93"/>
      <c r="AH14525" s="93"/>
    </row>
    <row r="14526" spans="21:34" x14ac:dyDescent="0.3">
      <c r="U14526" s="311" t="s">
        <v>58123</v>
      </c>
      <c r="V14526" s="312">
        <v>4793.6000000000004</v>
      </c>
      <c r="X14526" s="267" t="s">
        <v>50524</v>
      </c>
      <c r="Y14526" s="268">
        <v>-1154.8699999999999</v>
      </c>
      <c r="AA14526" s="229" t="s">
        <v>45731</v>
      </c>
      <c r="AB14526" s="230">
        <v>8968.7199999999993</v>
      </c>
      <c r="AD14526" s="209" t="s">
        <v>28360</v>
      </c>
      <c r="AE14526" s="210">
        <v>3478.84</v>
      </c>
      <c r="AF14526" s="93"/>
      <c r="AG14526" s="93"/>
      <c r="AH14526" s="93"/>
    </row>
    <row r="14527" spans="21:34" x14ac:dyDescent="0.3">
      <c r="U14527" s="311" t="s">
        <v>50808</v>
      </c>
      <c r="V14527" s="312">
        <v>33204.980000000003</v>
      </c>
      <c r="X14527" s="267" t="s">
        <v>65024</v>
      </c>
      <c r="Y14527" s="268">
        <v>-265.5</v>
      </c>
      <c r="AA14527" s="229" t="s">
        <v>45732</v>
      </c>
      <c r="AB14527" s="230">
        <v>2521.7800000000002</v>
      </c>
      <c r="AD14527" s="209" t="s">
        <v>28361</v>
      </c>
      <c r="AE14527" s="210">
        <v>4709</v>
      </c>
      <c r="AF14527" s="93"/>
      <c r="AG14527" s="93"/>
      <c r="AH14527" s="93"/>
    </row>
    <row r="14528" spans="21:34" x14ac:dyDescent="0.3">
      <c r="U14528" s="311" t="s">
        <v>50809</v>
      </c>
      <c r="V14528" s="312">
        <v>17139.96</v>
      </c>
      <c r="X14528" s="267" t="s">
        <v>29501</v>
      </c>
      <c r="Y14528" s="268">
        <v>1420.37</v>
      </c>
      <c r="AA14528" s="229" t="s">
        <v>50485</v>
      </c>
      <c r="AB14528" s="230">
        <v>12055.96</v>
      </c>
      <c r="AD14528" s="209" t="s">
        <v>28362</v>
      </c>
      <c r="AE14528" s="210">
        <v>2191.08</v>
      </c>
      <c r="AF14528" s="93"/>
      <c r="AG14528" s="93"/>
      <c r="AH14528" s="93"/>
    </row>
    <row r="14529" spans="21:34" x14ac:dyDescent="0.3">
      <c r="U14529" s="311" t="s">
        <v>56879</v>
      </c>
      <c r="V14529" s="312">
        <v>58924</v>
      </c>
      <c r="X14529" s="267" t="s">
        <v>29503</v>
      </c>
      <c r="Y14529" s="268">
        <v>1996.5</v>
      </c>
      <c r="AA14529" s="229" t="s">
        <v>45733</v>
      </c>
      <c r="AB14529" s="230">
        <v>31667.5</v>
      </c>
      <c r="AD14529" s="209" t="s">
        <v>28363</v>
      </c>
      <c r="AE14529" s="210">
        <v>16840.38</v>
      </c>
      <c r="AF14529" s="93"/>
      <c r="AG14529" s="93"/>
      <c r="AH14529" s="93"/>
    </row>
    <row r="14530" spans="21:34" x14ac:dyDescent="0.3">
      <c r="U14530" s="311" t="s">
        <v>54618</v>
      </c>
      <c r="V14530" s="312">
        <v>201500.7</v>
      </c>
      <c r="X14530" s="267" t="s">
        <v>65025</v>
      </c>
      <c r="Y14530" s="268">
        <v>-1996.5</v>
      </c>
      <c r="AA14530" s="229" t="s">
        <v>47320</v>
      </c>
      <c r="AB14530" s="230">
        <v>36550</v>
      </c>
      <c r="AD14530" s="209" t="s">
        <v>28364</v>
      </c>
      <c r="AE14530" s="210">
        <v>17150.509999999998</v>
      </c>
      <c r="AF14530" s="93"/>
      <c r="AG14530" s="93"/>
      <c r="AH14530" s="93"/>
    </row>
    <row r="14531" spans="21:34" x14ac:dyDescent="0.3">
      <c r="U14531" s="311" t="s">
        <v>30459</v>
      </c>
      <c r="V14531" s="312">
        <v>7648.09</v>
      </c>
      <c r="X14531" s="267" t="s">
        <v>60825</v>
      </c>
      <c r="Y14531" s="268">
        <v>293.87</v>
      </c>
      <c r="AA14531" s="229" t="s">
        <v>47321</v>
      </c>
      <c r="AB14531" s="230">
        <v>2792.29</v>
      </c>
      <c r="AD14531" s="209" t="s">
        <v>28365</v>
      </c>
      <c r="AE14531" s="210">
        <v>17367.37</v>
      </c>
      <c r="AF14531" s="93"/>
      <c r="AG14531" s="93"/>
      <c r="AH14531" s="93"/>
    </row>
    <row r="14532" spans="21:34" x14ac:dyDescent="0.3">
      <c r="U14532" s="311" t="s">
        <v>46220</v>
      </c>
      <c r="V14532" s="312">
        <v>2633.94</v>
      </c>
      <c r="X14532" s="267" t="s">
        <v>50525</v>
      </c>
      <c r="Y14532" s="268">
        <v>15413.98</v>
      </c>
      <c r="AA14532" s="229" t="s">
        <v>50486</v>
      </c>
      <c r="AB14532" s="230">
        <v>1697</v>
      </c>
      <c r="AD14532" s="209" t="s">
        <v>28366</v>
      </c>
      <c r="AE14532" s="210">
        <v>1909.3</v>
      </c>
      <c r="AF14532" s="93"/>
      <c r="AG14532" s="93"/>
      <c r="AH14532" s="93"/>
    </row>
    <row r="14533" spans="21:34" x14ac:dyDescent="0.3">
      <c r="U14533" s="311" t="s">
        <v>30460</v>
      </c>
      <c r="V14533" s="312">
        <v>101984.64</v>
      </c>
      <c r="X14533" s="267" t="s">
        <v>50526</v>
      </c>
      <c r="Y14533" s="268">
        <v>20355.080000000002</v>
      </c>
      <c r="AA14533" s="229" t="s">
        <v>45734</v>
      </c>
      <c r="AB14533" s="230">
        <v>83031.28</v>
      </c>
      <c r="AD14533" s="209" t="s">
        <v>28367</v>
      </c>
      <c r="AE14533" s="210">
        <v>2400.25</v>
      </c>
      <c r="AF14533" s="93"/>
      <c r="AG14533" s="93"/>
      <c r="AH14533" s="93"/>
    </row>
    <row r="14534" spans="21:34" x14ac:dyDescent="0.3">
      <c r="U14534" s="311" t="s">
        <v>46221</v>
      </c>
      <c r="V14534" s="312">
        <v>3553.51</v>
      </c>
      <c r="X14534" s="267" t="s">
        <v>43074</v>
      </c>
      <c r="Y14534" s="268">
        <v>1450.99</v>
      </c>
      <c r="AA14534" s="229" t="s">
        <v>45735</v>
      </c>
      <c r="AB14534" s="230">
        <v>6352.22</v>
      </c>
      <c r="AD14534" s="209" t="s">
        <v>28368</v>
      </c>
      <c r="AE14534" s="210">
        <v>1658.17</v>
      </c>
      <c r="AF14534" s="93"/>
      <c r="AG14534" s="93"/>
      <c r="AH14534" s="93"/>
    </row>
    <row r="14535" spans="21:34" x14ac:dyDescent="0.3">
      <c r="U14535" s="311" t="s">
        <v>30462</v>
      </c>
      <c r="V14535" s="312">
        <v>4940.4799999999996</v>
      </c>
      <c r="X14535" s="267" t="s">
        <v>50527</v>
      </c>
      <c r="Y14535" s="268">
        <v>347.69</v>
      </c>
      <c r="AA14535" s="229" t="s">
        <v>29043</v>
      </c>
      <c r="AB14535" s="230">
        <v>3754.44</v>
      </c>
      <c r="AD14535" s="209" t="s">
        <v>28369</v>
      </c>
      <c r="AE14535" s="210">
        <v>4699.5600000000004</v>
      </c>
      <c r="AF14535" s="93"/>
      <c r="AG14535" s="93"/>
      <c r="AH14535" s="93"/>
    </row>
    <row r="14536" spans="21:34" x14ac:dyDescent="0.3">
      <c r="U14536" s="311" t="s">
        <v>30463</v>
      </c>
      <c r="V14536" s="312">
        <v>5303.53</v>
      </c>
      <c r="X14536" s="267" t="s">
        <v>50528</v>
      </c>
      <c r="Y14536" s="268">
        <v>1217.1099999999999</v>
      </c>
      <c r="AA14536" s="229" t="s">
        <v>29046</v>
      </c>
      <c r="AB14536" s="230">
        <v>583</v>
      </c>
      <c r="AD14536" s="209" t="s">
        <v>28370</v>
      </c>
      <c r="AE14536" s="210">
        <v>2939.35</v>
      </c>
      <c r="AF14536" s="93"/>
      <c r="AG14536" s="93"/>
      <c r="AH14536" s="93"/>
    </row>
    <row r="14537" spans="21:34" x14ac:dyDescent="0.3">
      <c r="U14537" s="311" t="s">
        <v>30464</v>
      </c>
      <c r="V14537" s="312">
        <v>226.04</v>
      </c>
      <c r="X14537" s="267" t="s">
        <v>43076</v>
      </c>
      <c r="Y14537" s="268">
        <v>42.04</v>
      </c>
      <c r="AA14537" s="229" t="s">
        <v>43011</v>
      </c>
      <c r="AB14537" s="230">
        <v>81812.95</v>
      </c>
      <c r="AD14537" s="209" t="s">
        <v>28371</v>
      </c>
      <c r="AE14537" s="210">
        <v>4051</v>
      </c>
      <c r="AF14537" s="93"/>
      <c r="AG14537" s="93"/>
      <c r="AH14537" s="93"/>
    </row>
    <row r="14538" spans="21:34" x14ac:dyDescent="0.3">
      <c r="U14538" s="311" t="s">
        <v>30465</v>
      </c>
      <c r="V14538" s="312">
        <v>542.49</v>
      </c>
      <c r="X14538" s="267" t="s">
        <v>50529</v>
      </c>
      <c r="Y14538" s="268">
        <v>93.48</v>
      </c>
      <c r="AA14538" s="229" t="s">
        <v>43012</v>
      </c>
      <c r="AB14538" s="230">
        <v>4307.05</v>
      </c>
      <c r="AD14538" s="209" t="s">
        <v>28372</v>
      </c>
      <c r="AE14538" s="210">
        <v>1294</v>
      </c>
      <c r="AF14538" s="93"/>
      <c r="AG14538" s="93"/>
      <c r="AH14538" s="93"/>
    </row>
    <row r="14539" spans="21:34" x14ac:dyDescent="0.3">
      <c r="U14539" s="311" t="s">
        <v>30466</v>
      </c>
      <c r="V14539" s="312">
        <v>383.88</v>
      </c>
      <c r="X14539" s="267" t="s">
        <v>50530</v>
      </c>
      <c r="Y14539" s="268">
        <v>77.540000000000006</v>
      </c>
      <c r="AA14539" s="229" t="s">
        <v>45736</v>
      </c>
      <c r="AB14539" s="230">
        <v>35000</v>
      </c>
      <c r="AD14539" s="209" t="s">
        <v>28373</v>
      </c>
      <c r="AE14539" s="210">
        <v>2739.31</v>
      </c>
      <c r="AF14539" s="93"/>
      <c r="AG14539" s="93"/>
      <c r="AH14539" s="93"/>
    </row>
    <row r="14540" spans="21:34" x14ac:dyDescent="0.3">
      <c r="U14540" s="311" t="s">
        <v>46222</v>
      </c>
      <c r="V14540" s="312">
        <v>95.93</v>
      </c>
      <c r="X14540" s="267" t="s">
        <v>50531</v>
      </c>
      <c r="Y14540" s="268">
        <v>4.78</v>
      </c>
      <c r="AA14540" s="229" t="s">
        <v>45737</v>
      </c>
      <c r="AB14540" s="230">
        <v>2677.5</v>
      </c>
      <c r="AD14540" s="209" t="s">
        <v>28374</v>
      </c>
      <c r="AE14540" s="210">
        <v>11953.69</v>
      </c>
      <c r="AF14540" s="93"/>
      <c r="AG14540" s="93"/>
      <c r="AH14540" s="93"/>
    </row>
    <row r="14541" spans="21:34" x14ac:dyDescent="0.3">
      <c r="U14541" s="311" t="s">
        <v>30467</v>
      </c>
      <c r="V14541" s="312">
        <v>158.32</v>
      </c>
      <c r="X14541" s="267" t="s">
        <v>43077</v>
      </c>
      <c r="Y14541" s="268">
        <v>1728</v>
      </c>
      <c r="AA14541" s="229" t="s">
        <v>45738</v>
      </c>
      <c r="AB14541" s="230">
        <v>39821.93</v>
      </c>
      <c r="AD14541" s="209" t="s">
        <v>28375</v>
      </c>
      <c r="AE14541" s="210">
        <v>1312</v>
      </c>
      <c r="AF14541" s="93"/>
      <c r="AG14541" s="93"/>
      <c r="AH14541" s="93"/>
    </row>
    <row r="14542" spans="21:34" x14ac:dyDescent="0.3">
      <c r="U14542" s="311" t="s">
        <v>30468</v>
      </c>
      <c r="V14542" s="312">
        <v>28.7</v>
      </c>
      <c r="X14542" s="267" t="s">
        <v>43078</v>
      </c>
      <c r="Y14542" s="268">
        <v>235.06</v>
      </c>
      <c r="AA14542" s="229" t="s">
        <v>45739</v>
      </c>
      <c r="AB14542" s="230">
        <v>3238.07</v>
      </c>
      <c r="AD14542" s="209" t="s">
        <v>28376</v>
      </c>
      <c r="AE14542" s="210">
        <v>476.75</v>
      </c>
      <c r="AF14542" s="93"/>
      <c r="AG14542" s="93"/>
      <c r="AH14542" s="93"/>
    </row>
    <row r="14543" spans="21:34" x14ac:dyDescent="0.3">
      <c r="U14543" s="311" t="s">
        <v>30470</v>
      </c>
      <c r="V14543" s="312">
        <v>7281.03</v>
      </c>
      <c r="X14543" s="267" t="s">
        <v>50533</v>
      </c>
      <c r="Y14543" s="268">
        <v>350</v>
      </c>
      <c r="AA14543" s="229" t="s">
        <v>39573</v>
      </c>
      <c r="AB14543" s="230">
        <v>42489.82</v>
      </c>
      <c r="AD14543" s="209" t="s">
        <v>28377</v>
      </c>
      <c r="AE14543" s="210">
        <v>1680.25</v>
      </c>
      <c r="AF14543" s="93"/>
      <c r="AG14543" s="93"/>
      <c r="AH14543" s="93"/>
    </row>
    <row r="14544" spans="21:34" x14ac:dyDescent="0.3">
      <c r="U14544" s="311" t="s">
        <v>31136</v>
      </c>
      <c r="V14544" s="312">
        <v>16131.34</v>
      </c>
      <c r="X14544" s="267" t="s">
        <v>60826</v>
      </c>
      <c r="Y14544" s="268">
        <v>15448.78</v>
      </c>
      <c r="AA14544" s="229" t="s">
        <v>39574</v>
      </c>
      <c r="AB14544" s="230">
        <v>104708.18</v>
      </c>
      <c r="AD14544" s="209" t="s">
        <v>28378</v>
      </c>
      <c r="AE14544" s="210">
        <v>243.07</v>
      </c>
      <c r="AF14544" s="93"/>
      <c r="AG14544" s="93"/>
      <c r="AH14544" s="93"/>
    </row>
    <row r="14545" spans="21:34" x14ac:dyDescent="0.3">
      <c r="U14545" s="311" t="s">
        <v>46224</v>
      </c>
      <c r="V14545" s="312">
        <v>8592</v>
      </c>
      <c r="X14545" s="267" t="s">
        <v>43080</v>
      </c>
      <c r="Y14545" s="268">
        <v>25.24</v>
      </c>
      <c r="AA14545" s="229" t="s">
        <v>39575</v>
      </c>
      <c r="AB14545" s="230">
        <v>3982</v>
      </c>
      <c r="AD14545" s="209" t="s">
        <v>28379</v>
      </c>
      <c r="AE14545" s="210">
        <v>9067.93</v>
      </c>
      <c r="AF14545" s="93"/>
      <c r="AG14545" s="93"/>
      <c r="AH14545" s="93"/>
    </row>
    <row r="14546" spans="21:34" x14ac:dyDescent="0.3">
      <c r="U14546" s="311" t="s">
        <v>46225</v>
      </c>
      <c r="V14546" s="312">
        <v>15612.51</v>
      </c>
      <c r="X14546" s="267" t="s">
        <v>50534</v>
      </c>
      <c r="Y14546" s="268">
        <v>8.74</v>
      </c>
      <c r="AA14546" s="229" t="s">
        <v>45740</v>
      </c>
      <c r="AB14546" s="230">
        <v>86500</v>
      </c>
      <c r="AD14546" s="209" t="s">
        <v>28380</v>
      </c>
      <c r="AE14546" s="210">
        <v>14514</v>
      </c>
      <c r="AF14546" s="93"/>
      <c r="AG14546" s="93"/>
      <c r="AH14546" s="93"/>
    </row>
    <row r="14547" spans="21:34" x14ac:dyDescent="0.3">
      <c r="U14547" s="311" t="s">
        <v>31137</v>
      </c>
      <c r="V14547" s="312">
        <v>6861.38</v>
      </c>
      <c r="X14547" s="267" t="s">
        <v>50535</v>
      </c>
      <c r="Y14547" s="268">
        <v>72.52</v>
      </c>
      <c r="AA14547" s="229" t="s">
        <v>45741</v>
      </c>
      <c r="AB14547" s="230">
        <v>6617.25</v>
      </c>
      <c r="AD14547" s="209" t="s">
        <v>28381</v>
      </c>
      <c r="AE14547" s="210">
        <v>3069</v>
      </c>
      <c r="AF14547" s="93"/>
      <c r="AG14547" s="93"/>
      <c r="AH14547" s="93"/>
    </row>
    <row r="14548" spans="21:34" x14ac:dyDescent="0.3">
      <c r="U14548" s="311" t="s">
        <v>31139</v>
      </c>
      <c r="V14548" s="312">
        <v>7192.2</v>
      </c>
      <c r="X14548" s="267" t="s">
        <v>43082</v>
      </c>
      <c r="Y14548" s="268">
        <v>1.1000000000000001</v>
      </c>
      <c r="AA14548" s="229" t="s">
        <v>29094</v>
      </c>
      <c r="AB14548" s="230">
        <v>15394.91</v>
      </c>
      <c r="AD14548" s="209" t="s">
        <v>28382</v>
      </c>
      <c r="AE14548" s="210">
        <v>10345.4</v>
      </c>
      <c r="AF14548" s="93"/>
      <c r="AG14548" s="93"/>
      <c r="AH14548" s="93"/>
    </row>
    <row r="14549" spans="21:34" x14ac:dyDescent="0.3">
      <c r="U14549" s="311" t="s">
        <v>46226</v>
      </c>
      <c r="V14549" s="312">
        <v>6500</v>
      </c>
      <c r="X14549" s="267" t="s">
        <v>50536</v>
      </c>
      <c r="Y14549" s="268">
        <v>1.78</v>
      </c>
      <c r="AA14549" s="229" t="s">
        <v>50487</v>
      </c>
      <c r="AB14549" s="230">
        <v>1179.8399999999999</v>
      </c>
      <c r="AD14549" s="209" t="s">
        <v>28383</v>
      </c>
      <c r="AE14549" s="210">
        <v>1605</v>
      </c>
      <c r="AF14549" s="93"/>
      <c r="AG14549" s="93"/>
      <c r="AH14549" s="93"/>
    </row>
    <row r="14550" spans="21:34" x14ac:dyDescent="0.3">
      <c r="U14550" s="311" t="s">
        <v>69710</v>
      </c>
      <c r="V14550" s="312">
        <v>2662.78</v>
      </c>
      <c r="X14550" s="267" t="s">
        <v>50537</v>
      </c>
      <c r="Y14550" s="268">
        <v>3.58</v>
      </c>
      <c r="AA14550" s="229" t="s">
        <v>50488</v>
      </c>
      <c r="AB14550" s="230">
        <v>27827.86</v>
      </c>
      <c r="AD14550" s="209" t="s">
        <v>28384</v>
      </c>
      <c r="AE14550" s="210">
        <v>814.13</v>
      </c>
      <c r="AF14550" s="93"/>
      <c r="AG14550" s="93"/>
      <c r="AH14550" s="93"/>
    </row>
    <row r="14551" spans="21:34" x14ac:dyDescent="0.3">
      <c r="U14551" s="311" t="s">
        <v>46227</v>
      </c>
      <c r="V14551" s="312">
        <v>4761.8999999999996</v>
      </c>
      <c r="X14551" s="267" t="s">
        <v>50538</v>
      </c>
      <c r="Y14551" s="268">
        <v>0.2</v>
      </c>
      <c r="AA14551" s="229" t="s">
        <v>29095</v>
      </c>
      <c r="AB14551" s="230">
        <v>9217.67</v>
      </c>
      <c r="AD14551" s="209" t="s">
        <v>28385</v>
      </c>
      <c r="AE14551" s="210">
        <v>2590.84</v>
      </c>
      <c r="AF14551" s="93"/>
      <c r="AG14551" s="93"/>
      <c r="AH14551" s="93"/>
    </row>
    <row r="14552" spans="21:34" x14ac:dyDescent="0.3">
      <c r="U14552" s="311" t="s">
        <v>31141</v>
      </c>
      <c r="V14552" s="312">
        <v>5220.3999999999996</v>
      </c>
      <c r="X14552" s="267" t="s">
        <v>60827</v>
      </c>
      <c r="Y14552" s="268">
        <v>1154.8699999999999</v>
      </c>
      <c r="AA14552" s="229" t="s">
        <v>43013</v>
      </c>
      <c r="AB14552" s="230">
        <v>174525.13</v>
      </c>
      <c r="AD14552" s="209" t="s">
        <v>28386</v>
      </c>
      <c r="AE14552" s="210">
        <v>2732.11</v>
      </c>
      <c r="AF14552" s="93"/>
      <c r="AG14552" s="93"/>
      <c r="AH14552" s="93"/>
    </row>
    <row r="14553" spans="21:34" x14ac:dyDescent="0.3">
      <c r="U14553" s="311" t="s">
        <v>31143</v>
      </c>
      <c r="V14553" s="312">
        <v>9965.7999999999993</v>
      </c>
      <c r="X14553" s="267" t="s">
        <v>65026</v>
      </c>
      <c r="Y14553" s="268">
        <v>24921.68</v>
      </c>
      <c r="AA14553" s="229" t="s">
        <v>43014</v>
      </c>
      <c r="AB14553" s="230">
        <v>8980.52</v>
      </c>
      <c r="AD14553" s="209" t="s">
        <v>28387</v>
      </c>
      <c r="AE14553" s="210">
        <v>8785.3700000000008</v>
      </c>
      <c r="AF14553" s="93"/>
      <c r="AG14553" s="93"/>
      <c r="AH14553" s="93"/>
    </row>
    <row r="14554" spans="21:34" x14ac:dyDescent="0.3">
      <c r="U14554" s="311" t="s">
        <v>31145</v>
      </c>
      <c r="V14554" s="312">
        <v>31.38</v>
      </c>
      <c r="X14554" s="267" t="s">
        <v>65027</v>
      </c>
      <c r="Y14554" s="268">
        <v>1850.03</v>
      </c>
      <c r="AA14554" s="229" t="s">
        <v>50489</v>
      </c>
      <c r="AB14554" s="230">
        <v>2053.9299999999998</v>
      </c>
      <c r="AD14554" s="209" t="s">
        <v>28388</v>
      </c>
      <c r="AE14554" s="210">
        <v>4025.46</v>
      </c>
      <c r="AF14554" s="93"/>
      <c r="AG14554" s="93"/>
      <c r="AH14554" s="93"/>
    </row>
    <row r="14555" spans="21:34" x14ac:dyDescent="0.3">
      <c r="U14555" s="311" t="s">
        <v>31146</v>
      </c>
      <c r="V14555" s="312">
        <v>22451.1</v>
      </c>
      <c r="X14555" s="267" t="s">
        <v>65028</v>
      </c>
      <c r="Y14555" s="268">
        <v>263.51</v>
      </c>
      <c r="AA14555" s="229" t="s">
        <v>43015</v>
      </c>
      <c r="AB14555" s="230">
        <v>430.94</v>
      </c>
      <c r="AD14555" s="209" t="s">
        <v>28389</v>
      </c>
      <c r="AE14555" s="210">
        <v>2000</v>
      </c>
      <c r="AF14555" s="93"/>
      <c r="AG14555" s="93"/>
      <c r="AH14555" s="93"/>
    </row>
    <row r="14556" spans="21:34" x14ac:dyDescent="0.3">
      <c r="U14556" s="311" t="s">
        <v>56880</v>
      </c>
      <c r="V14556" s="312">
        <v>2095</v>
      </c>
      <c r="X14556" s="267" t="s">
        <v>65029</v>
      </c>
      <c r="Y14556" s="268">
        <v>1678.92</v>
      </c>
      <c r="AA14556" s="229" t="s">
        <v>29099</v>
      </c>
      <c r="AB14556" s="230">
        <v>1741.5</v>
      </c>
      <c r="AD14556" s="209" t="s">
        <v>28390</v>
      </c>
      <c r="AE14556" s="210">
        <v>15699.62</v>
      </c>
      <c r="AF14556" s="93"/>
      <c r="AG14556" s="93"/>
      <c r="AH14556" s="93"/>
    </row>
    <row r="14557" spans="21:34" x14ac:dyDescent="0.3">
      <c r="U14557" s="311" t="s">
        <v>31148</v>
      </c>
      <c r="V14557" s="312">
        <v>8902.98</v>
      </c>
      <c r="X14557" s="267" t="s">
        <v>65030</v>
      </c>
      <c r="Y14557" s="268">
        <v>53.94</v>
      </c>
      <c r="AA14557" s="229" t="s">
        <v>29100</v>
      </c>
      <c r="AB14557" s="230">
        <v>1014.79</v>
      </c>
      <c r="AD14557" s="209" t="s">
        <v>28391</v>
      </c>
      <c r="AE14557" s="210">
        <v>1203.42</v>
      </c>
      <c r="AF14557" s="93"/>
      <c r="AG14557" s="93"/>
      <c r="AH14557" s="93"/>
    </row>
    <row r="14558" spans="21:34" x14ac:dyDescent="0.3">
      <c r="U14558" s="311" t="s">
        <v>69711</v>
      </c>
      <c r="V14558" s="312">
        <v>1088.08</v>
      </c>
      <c r="X14558" s="267" t="s">
        <v>65031</v>
      </c>
      <c r="Y14558" s="268">
        <v>95.58</v>
      </c>
      <c r="AA14558" s="229" t="s">
        <v>29101</v>
      </c>
      <c r="AB14558" s="230">
        <v>19693.63</v>
      </c>
      <c r="AD14558" s="209" t="s">
        <v>28392</v>
      </c>
      <c r="AE14558" s="210">
        <v>1906.36</v>
      </c>
      <c r="AF14558" s="93"/>
      <c r="AG14558" s="93"/>
      <c r="AH14558" s="93"/>
    </row>
    <row r="14559" spans="21:34" x14ac:dyDescent="0.3">
      <c r="U14559" s="311" t="s">
        <v>63862</v>
      </c>
      <c r="V14559" s="312">
        <v>3784.23</v>
      </c>
      <c r="X14559" s="267" t="s">
        <v>56659</v>
      </c>
      <c r="Y14559" s="268">
        <v>3037</v>
      </c>
      <c r="AA14559" s="229" t="s">
        <v>50490</v>
      </c>
      <c r="AB14559" s="230">
        <v>32757.63</v>
      </c>
      <c r="AD14559" s="209" t="s">
        <v>28393</v>
      </c>
      <c r="AE14559" s="210">
        <v>15218.6</v>
      </c>
      <c r="AF14559" s="93"/>
      <c r="AG14559" s="93"/>
      <c r="AH14559" s="93"/>
    </row>
    <row r="14560" spans="21:34" x14ac:dyDescent="0.3">
      <c r="U14560" s="311" t="s">
        <v>31205</v>
      </c>
      <c r="V14560" s="312">
        <v>94328.03</v>
      </c>
      <c r="X14560" s="267" t="s">
        <v>39587</v>
      </c>
      <c r="Y14560" s="268">
        <v>21126.49</v>
      </c>
      <c r="AA14560" s="229" t="s">
        <v>50491</v>
      </c>
      <c r="AB14560" s="230">
        <v>3482.96</v>
      </c>
      <c r="AD14560" s="209" t="s">
        <v>28394</v>
      </c>
      <c r="AE14560" s="210">
        <v>12214</v>
      </c>
      <c r="AF14560" s="93"/>
      <c r="AG14560" s="93"/>
      <c r="AH14560" s="93"/>
    </row>
    <row r="14561" spans="21:34" x14ac:dyDescent="0.3">
      <c r="U14561" s="311" t="s">
        <v>31207</v>
      </c>
      <c r="V14561" s="312">
        <v>16549</v>
      </c>
      <c r="X14561" s="267" t="s">
        <v>39588</v>
      </c>
      <c r="Y14561" s="268">
        <v>1616.17</v>
      </c>
      <c r="AA14561" s="229" t="s">
        <v>29102</v>
      </c>
      <c r="AB14561" s="230">
        <v>7978.22</v>
      </c>
      <c r="AD14561" s="209" t="s">
        <v>28395</v>
      </c>
      <c r="AE14561" s="210">
        <v>38688.400000000001</v>
      </c>
      <c r="AF14561" s="93"/>
      <c r="AG14561" s="93"/>
      <c r="AH14561" s="93"/>
    </row>
    <row r="14562" spans="21:34" x14ac:dyDescent="0.3">
      <c r="U14562" s="311" t="s">
        <v>62922</v>
      </c>
      <c r="V14562" s="312">
        <v>12047.36</v>
      </c>
      <c r="X14562" s="267" t="s">
        <v>62307</v>
      </c>
      <c r="Y14562" s="268">
        <v>20708.78</v>
      </c>
      <c r="AA14562" s="229" t="s">
        <v>43016</v>
      </c>
      <c r="AB14562" s="230">
        <v>18.739999999999998</v>
      </c>
      <c r="AD14562" s="209" t="s">
        <v>28396</v>
      </c>
      <c r="AE14562" s="210">
        <v>27413.360000000001</v>
      </c>
      <c r="AF14562" s="93"/>
      <c r="AG14562" s="93"/>
      <c r="AH14562" s="93"/>
    </row>
    <row r="14563" spans="21:34" x14ac:dyDescent="0.3">
      <c r="U14563" s="311" t="s">
        <v>49450</v>
      </c>
      <c r="V14563" s="312">
        <v>12367.68</v>
      </c>
      <c r="X14563" s="267" t="s">
        <v>62308</v>
      </c>
      <c r="Y14563" s="268">
        <v>1584.22</v>
      </c>
      <c r="AA14563" s="229" t="s">
        <v>43017</v>
      </c>
      <c r="AB14563" s="230">
        <v>3520</v>
      </c>
      <c r="AD14563" s="209" t="s">
        <v>28397</v>
      </c>
      <c r="AE14563" s="210">
        <v>32006.63</v>
      </c>
      <c r="AF14563" s="93"/>
      <c r="AG14563" s="93"/>
      <c r="AH14563" s="93"/>
    </row>
    <row r="14564" spans="21:34" x14ac:dyDescent="0.3">
      <c r="U14564" s="311" t="s">
        <v>49451</v>
      </c>
      <c r="V14564" s="312">
        <v>47625.06</v>
      </c>
      <c r="X14564" s="267" t="s">
        <v>62845</v>
      </c>
      <c r="Y14564" s="268">
        <v>743.52</v>
      </c>
      <c r="AA14564" s="229" t="s">
        <v>50492</v>
      </c>
      <c r="AB14564" s="230">
        <v>24000</v>
      </c>
      <c r="AD14564" s="209" t="s">
        <v>28398</v>
      </c>
      <c r="AE14564" s="210">
        <v>87569.37</v>
      </c>
      <c r="AF14564" s="93"/>
      <c r="AG14564" s="93"/>
      <c r="AH14564" s="93"/>
    </row>
    <row r="14565" spans="21:34" x14ac:dyDescent="0.3">
      <c r="U14565" s="311" t="s">
        <v>31211</v>
      </c>
      <c r="V14565" s="312">
        <v>57753.84</v>
      </c>
      <c r="X14565" s="267" t="s">
        <v>65032</v>
      </c>
      <c r="Y14565" s="268">
        <v>4926</v>
      </c>
      <c r="AA14565" s="229" t="s">
        <v>50493</v>
      </c>
      <c r="AB14565" s="230">
        <v>27400</v>
      </c>
      <c r="AD14565" s="209" t="s">
        <v>28399</v>
      </c>
      <c r="AE14565" s="210">
        <v>4500</v>
      </c>
      <c r="AF14565" s="93"/>
      <c r="AG14565" s="93"/>
      <c r="AH14565" s="93"/>
    </row>
    <row r="14566" spans="21:34" x14ac:dyDescent="0.3">
      <c r="U14566" s="311" t="s">
        <v>62923</v>
      </c>
      <c r="V14566" s="312">
        <v>14364.32</v>
      </c>
      <c r="X14566" s="267" t="s">
        <v>65033</v>
      </c>
      <c r="Y14566" s="268">
        <v>376.83</v>
      </c>
      <c r="AA14566" s="229" t="s">
        <v>50494</v>
      </c>
      <c r="AB14566" s="230">
        <v>11120</v>
      </c>
      <c r="AD14566" s="209" t="s">
        <v>28400</v>
      </c>
      <c r="AE14566" s="210">
        <v>1785</v>
      </c>
      <c r="AF14566" s="93"/>
      <c r="AG14566" s="93"/>
      <c r="AH14566" s="93"/>
    </row>
    <row r="14567" spans="21:34" x14ac:dyDescent="0.3">
      <c r="U14567" s="311" t="s">
        <v>55673</v>
      </c>
      <c r="V14567" s="312">
        <v>2598.83</v>
      </c>
      <c r="X14567" s="267" t="s">
        <v>65034</v>
      </c>
      <c r="Y14567" s="268">
        <v>2090.5</v>
      </c>
      <c r="AA14567" s="229" t="s">
        <v>43018</v>
      </c>
      <c r="AB14567" s="230">
        <v>4949.07</v>
      </c>
      <c r="AD14567" s="209" t="s">
        <v>28401</v>
      </c>
      <c r="AE14567" s="210">
        <v>6820.97</v>
      </c>
      <c r="AF14567" s="93"/>
      <c r="AG14567" s="93"/>
      <c r="AH14567" s="93"/>
    </row>
    <row r="14568" spans="21:34" x14ac:dyDescent="0.3">
      <c r="U14568" s="311" t="s">
        <v>69712</v>
      </c>
      <c r="V14568" s="312">
        <v>2698.27</v>
      </c>
      <c r="X14568" s="267" t="s">
        <v>65035</v>
      </c>
      <c r="Y14568" s="268">
        <v>237.66</v>
      </c>
      <c r="AA14568" s="229" t="s">
        <v>50495</v>
      </c>
      <c r="AB14568" s="230">
        <v>1182.49</v>
      </c>
      <c r="AD14568" s="209" t="s">
        <v>28402</v>
      </c>
      <c r="AE14568" s="210">
        <v>500.71</v>
      </c>
      <c r="AF14568" s="93"/>
      <c r="AG14568" s="93"/>
      <c r="AH14568" s="93"/>
    </row>
    <row r="14569" spans="21:34" x14ac:dyDescent="0.3">
      <c r="U14569" s="311" t="s">
        <v>31212</v>
      </c>
      <c r="V14569" s="312">
        <v>19645.03</v>
      </c>
      <c r="X14569" s="267" t="s">
        <v>59267</v>
      </c>
      <c r="Y14569" s="268">
        <v>2532</v>
      </c>
      <c r="AA14569" s="229" t="s">
        <v>43019</v>
      </c>
      <c r="AB14569" s="230">
        <v>227.3</v>
      </c>
      <c r="AD14569" s="209" t="s">
        <v>28403</v>
      </c>
      <c r="AE14569" s="210">
        <v>1478.78</v>
      </c>
      <c r="AF14569" s="93"/>
      <c r="AG14569" s="93"/>
      <c r="AH14569" s="93"/>
    </row>
    <row r="14570" spans="21:34" x14ac:dyDescent="0.3">
      <c r="U14570" s="311" t="s">
        <v>49452</v>
      </c>
      <c r="V14570" s="312">
        <v>8859.7800000000007</v>
      </c>
      <c r="X14570" s="267" t="s">
        <v>59268</v>
      </c>
      <c r="Y14570" s="268">
        <v>2068</v>
      </c>
      <c r="AA14570" s="229" t="s">
        <v>43020</v>
      </c>
      <c r="AB14570" s="230">
        <v>1004.19</v>
      </c>
      <c r="AD14570" s="209" t="s">
        <v>28404</v>
      </c>
      <c r="AE14570" s="210">
        <v>876.89</v>
      </c>
      <c r="AF14570" s="93"/>
      <c r="AG14570" s="93"/>
      <c r="AH14570" s="93"/>
    </row>
    <row r="14571" spans="21:34" x14ac:dyDescent="0.3">
      <c r="U14571" s="311" t="s">
        <v>49453</v>
      </c>
      <c r="V14571" s="312">
        <v>18497.73</v>
      </c>
      <c r="X14571" s="267" t="s">
        <v>57939</v>
      </c>
      <c r="Y14571" s="268">
        <v>1968</v>
      </c>
      <c r="AA14571" s="229" t="s">
        <v>43021</v>
      </c>
      <c r="AB14571" s="230">
        <v>25913.08</v>
      </c>
      <c r="AD14571" s="209" t="s">
        <v>28405</v>
      </c>
      <c r="AE14571" s="210">
        <v>355.43</v>
      </c>
      <c r="AF14571" s="93"/>
      <c r="AG14571" s="93"/>
      <c r="AH14571" s="93"/>
    </row>
    <row r="14572" spans="21:34" x14ac:dyDescent="0.3">
      <c r="U14572" s="311" t="s">
        <v>31217</v>
      </c>
      <c r="V14572" s="312">
        <v>2537.3000000000002</v>
      </c>
      <c r="X14572" s="267" t="s">
        <v>62309</v>
      </c>
      <c r="Y14572" s="268">
        <v>23129.919999999998</v>
      </c>
      <c r="AA14572" s="229" t="s">
        <v>50496</v>
      </c>
      <c r="AB14572" s="230">
        <v>5469.04</v>
      </c>
      <c r="AD14572" s="209" t="s">
        <v>28406</v>
      </c>
      <c r="AE14572" s="210">
        <v>27750</v>
      </c>
      <c r="AF14572" s="93"/>
      <c r="AG14572" s="93"/>
      <c r="AH14572" s="93"/>
    </row>
    <row r="14573" spans="21:34" x14ac:dyDescent="0.3">
      <c r="U14573" s="311" t="s">
        <v>31218</v>
      </c>
      <c r="V14573" s="312">
        <v>1524.3</v>
      </c>
      <c r="X14573" s="267" t="s">
        <v>62310</v>
      </c>
      <c r="Y14573" s="268">
        <v>32435</v>
      </c>
      <c r="AA14573" s="229" t="s">
        <v>43022</v>
      </c>
      <c r="AB14573" s="230">
        <v>18097.25</v>
      </c>
      <c r="AD14573" s="209" t="s">
        <v>28407</v>
      </c>
      <c r="AE14573" s="210">
        <v>18000</v>
      </c>
      <c r="AF14573" s="93"/>
      <c r="AG14573" s="93"/>
      <c r="AH14573" s="93"/>
    </row>
    <row r="14574" spans="21:34" x14ac:dyDescent="0.3">
      <c r="U14574" s="311" t="s">
        <v>49454</v>
      </c>
      <c r="V14574" s="312">
        <v>10417.219999999999</v>
      </c>
      <c r="X14574" s="267" t="s">
        <v>62311</v>
      </c>
      <c r="Y14574" s="268">
        <v>16850.43</v>
      </c>
      <c r="AA14574" s="229" t="s">
        <v>45742</v>
      </c>
      <c r="AB14574" s="230">
        <v>16000</v>
      </c>
      <c r="AD14574" s="209" t="s">
        <v>28408</v>
      </c>
      <c r="AE14574" s="210">
        <v>39937.5</v>
      </c>
      <c r="AF14574" s="93"/>
      <c r="AG14574" s="93"/>
      <c r="AH14574" s="93"/>
    </row>
    <row r="14575" spans="21:34" x14ac:dyDescent="0.3">
      <c r="U14575" s="311" t="s">
        <v>49455</v>
      </c>
      <c r="V14575" s="312">
        <v>45356.56</v>
      </c>
      <c r="X14575" s="267" t="s">
        <v>54027</v>
      </c>
      <c r="Y14575" s="268">
        <v>-600.92999999999995</v>
      </c>
      <c r="AA14575" s="229" t="s">
        <v>45743</v>
      </c>
      <c r="AB14575" s="230">
        <v>1224</v>
      </c>
      <c r="AD14575" s="209" t="s">
        <v>28409</v>
      </c>
      <c r="AE14575" s="210">
        <v>6555.07</v>
      </c>
      <c r="AF14575" s="93"/>
      <c r="AG14575" s="93"/>
      <c r="AH14575" s="93"/>
    </row>
    <row r="14576" spans="21:34" x14ac:dyDescent="0.3">
      <c r="U14576" s="311" t="s">
        <v>50810</v>
      </c>
      <c r="V14576" s="312">
        <v>4851</v>
      </c>
      <c r="X14576" s="267" t="s">
        <v>62312</v>
      </c>
      <c r="Y14576" s="268">
        <v>19297.18</v>
      </c>
      <c r="AA14576" s="229" t="s">
        <v>43023</v>
      </c>
      <c r="AB14576" s="230">
        <v>21400.85</v>
      </c>
      <c r="AD14576" s="209" t="s">
        <v>28410</v>
      </c>
      <c r="AE14576" s="210">
        <v>12357.6</v>
      </c>
      <c r="AF14576" s="93"/>
      <c r="AG14576" s="93"/>
      <c r="AH14576" s="93"/>
    </row>
    <row r="14577" spans="21:34" x14ac:dyDescent="0.3">
      <c r="U14577" s="311" t="s">
        <v>69713</v>
      </c>
      <c r="V14577" s="312">
        <v>6403.9</v>
      </c>
      <c r="X14577" s="267" t="s">
        <v>63447</v>
      </c>
      <c r="Y14577" s="268">
        <v>1476.23</v>
      </c>
      <c r="AA14577" s="229" t="s">
        <v>43024</v>
      </c>
      <c r="AB14577" s="230">
        <v>1637.15</v>
      </c>
      <c r="AD14577" s="209" t="s">
        <v>28411</v>
      </c>
      <c r="AE14577" s="210">
        <v>203.25</v>
      </c>
      <c r="AF14577" s="93"/>
      <c r="AG14577" s="93"/>
      <c r="AH14577" s="93"/>
    </row>
    <row r="14578" spans="21:34" x14ac:dyDescent="0.3">
      <c r="U14578" s="311" t="s">
        <v>49456</v>
      </c>
      <c r="V14578" s="312">
        <v>5077.0600000000004</v>
      </c>
      <c r="X14578" s="267" t="s">
        <v>54033</v>
      </c>
      <c r="Y14578" s="268">
        <v>6325.65</v>
      </c>
      <c r="AA14578" s="229" t="s">
        <v>36801</v>
      </c>
      <c r="AB14578" s="230">
        <v>900</v>
      </c>
      <c r="AD14578" s="209" t="s">
        <v>28412</v>
      </c>
      <c r="AE14578" s="210">
        <v>1143.8699999999999</v>
      </c>
      <c r="AF14578" s="93"/>
      <c r="AG14578" s="93"/>
      <c r="AH14578" s="93"/>
    </row>
    <row r="14579" spans="21:34" x14ac:dyDescent="0.3">
      <c r="U14579" s="311" t="s">
        <v>56882</v>
      </c>
      <c r="V14579" s="312">
        <v>4162.32</v>
      </c>
      <c r="X14579" s="267" t="s">
        <v>54034</v>
      </c>
      <c r="Y14579" s="268">
        <v>39837</v>
      </c>
      <c r="AA14579" s="229" t="s">
        <v>36802</v>
      </c>
      <c r="AB14579" s="230">
        <v>68.849999999999994</v>
      </c>
      <c r="AD14579" s="209" t="s">
        <v>28413</v>
      </c>
      <c r="AE14579" s="210">
        <v>17367.37</v>
      </c>
      <c r="AF14579" s="93"/>
      <c r="AG14579" s="93"/>
      <c r="AH14579" s="93"/>
    </row>
    <row r="14580" spans="21:34" x14ac:dyDescent="0.3">
      <c r="U14580" s="311" t="s">
        <v>69714</v>
      </c>
      <c r="V14580" s="312">
        <v>396.6</v>
      </c>
      <c r="X14580" s="267" t="s">
        <v>62313</v>
      </c>
      <c r="Y14580" s="268">
        <v>15862.9</v>
      </c>
      <c r="AA14580" s="229" t="s">
        <v>36803</v>
      </c>
      <c r="AB14580" s="230">
        <v>859.15</v>
      </c>
      <c r="AD14580" s="209" t="s">
        <v>28414</v>
      </c>
      <c r="AE14580" s="210">
        <v>8730.27</v>
      </c>
      <c r="AF14580" s="93"/>
      <c r="AG14580" s="93"/>
      <c r="AH14580" s="93"/>
    </row>
    <row r="14581" spans="21:34" x14ac:dyDescent="0.3">
      <c r="U14581" s="311" t="s">
        <v>49457</v>
      </c>
      <c r="V14581" s="312">
        <v>23.58</v>
      </c>
      <c r="X14581" s="267" t="s">
        <v>62314</v>
      </c>
      <c r="Y14581" s="268">
        <v>983.1</v>
      </c>
      <c r="AA14581" s="229" t="s">
        <v>53965</v>
      </c>
      <c r="AB14581" s="230">
        <v>2141.6999999999998</v>
      </c>
      <c r="AD14581" s="209" t="s">
        <v>28415</v>
      </c>
      <c r="AE14581" s="210">
        <v>10345.4</v>
      </c>
      <c r="AF14581" s="93"/>
      <c r="AG14581" s="93"/>
      <c r="AH14581" s="93"/>
    </row>
    <row r="14582" spans="21:34" x14ac:dyDescent="0.3">
      <c r="U14582" s="311" t="s">
        <v>60977</v>
      </c>
      <c r="V14582" s="312">
        <v>1961.52</v>
      </c>
      <c r="X14582" s="267" t="s">
        <v>65036</v>
      </c>
      <c r="Y14582" s="268">
        <v>-16846</v>
      </c>
      <c r="AA14582" s="229" t="s">
        <v>43025</v>
      </c>
      <c r="AB14582" s="230">
        <v>253.24</v>
      </c>
      <c r="AD14582" s="209" t="s">
        <v>14305</v>
      </c>
      <c r="AE14582" s="210">
        <v>15699.62</v>
      </c>
      <c r="AF14582" s="93"/>
      <c r="AG14582" s="93"/>
      <c r="AH14582" s="93"/>
    </row>
    <row r="14583" spans="21:34" x14ac:dyDescent="0.3">
      <c r="U14583" s="311" t="s">
        <v>49458</v>
      </c>
      <c r="V14583" s="312">
        <v>117090</v>
      </c>
      <c r="X14583" s="267" t="s">
        <v>62315</v>
      </c>
      <c r="Y14583" s="268">
        <v>16846</v>
      </c>
      <c r="AA14583" s="229" t="s">
        <v>43026</v>
      </c>
      <c r="AB14583" s="230">
        <v>6036.02</v>
      </c>
      <c r="AD14583" s="209" t="s">
        <v>28416</v>
      </c>
      <c r="AE14583" s="210">
        <v>1605</v>
      </c>
      <c r="AF14583" s="93"/>
      <c r="AG14583" s="93"/>
      <c r="AH14583" s="93"/>
    </row>
    <row r="14584" spans="21:34" x14ac:dyDescent="0.3">
      <c r="U14584" s="311" t="s">
        <v>58124</v>
      </c>
      <c r="V14584" s="312">
        <v>1256.51</v>
      </c>
      <c r="X14584" s="267" t="s">
        <v>59925</v>
      </c>
      <c r="Y14584" s="268">
        <v>33741.4</v>
      </c>
      <c r="AA14584" s="229" t="s">
        <v>47322</v>
      </c>
      <c r="AB14584" s="230">
        <v>1280</v>
      </c>
      <c r="AD14584" s="209" t="s">
        <v>28417</v>
      </c>
      <c r="AE14584" s="210">
        <v>27750</v>
      </c>
      <c r="AF14584" s="93"/>
      <c r="AG14584" s="93"/>
      <c r="AH14584" s="93"/>
    </row>
    <row r="14585" spans="21:34" x14ac:dyDescent="0.3">
      <c r="U14585" s="311" t="s">
        <v>56883</v>
      </c>
      <c r="V14585" s="312">
        <v>534.44000000000005</v>
      </c>
      <c r="X14585" s="267" t="s">
        <v>61628</v>
      </c>
      <c r="Y14585" s="268">
        <v>74676.820000000007</v>
      </c>
      <c r="AA14585" s="229" t="s">
        <v>47323</v>
      </c>
      <c r="AB14585" s="230">
        <v>4019.45</v>
      </c>
      <c r="AD14585" s="209" t="s">
        <v>28418</v>
      </c>
      <c r="AE14585" s="210">
        <v>18000</v>
      </c>
      <c r="AF14585" s="93"/>
      <c r="AG14585" s="93"/>
      <c r="AH14585" s="93"/>
    </row>
    <row r="14586" spans="21:34" x14ac:dyDescent="0.3">
      <c r="U14586" s="311" t="s">
        <v>59366</v>
      </c>
      <c r="V14586" s="312">
        <v>645.07000000000005</v>
      </c>
      <c r="X14586" s="267" t="s">
        <v>59926</v>
      </c>
      <c r="Y14586" s="268">
        <v>7944.61</v>
      </c>
      <c r="AA14586" s="229" t="s">
        <v>43027</v>
      </c>
      <c r="AB14586" s="230">
        <v>5013.25</v>
      </c>
      <c r="AD14586" s="209" t="s">
        <v>28419</v>
      </c>
      <c r="AE14586" s="210">
        <v>39937.5</v>
      </c>
      <c r="AF14586" s="93"/>
      <c r="AG14586" s="93"/>
      <c r="AH14586" s="93"/>
    </row>
    <row r="14587" spans="21:34" x14ac:dyDescent="0.3">
      <c r="U14587" s="311" t="s">
        <v>49459</v>
      </c>
      <c r="V14587" s="312">
        <v>16425</v>
      </c>
      <c r="X14587" s="267" t="s">
        <v>62316</v>
      </c>
      <c r="Y14587" s="268">
        <v>31997.86</v>
      </c>
      <c r="AA14587" s="229" t="s">
        <v>47324</v>
      </c>
      <c r="AB14587" s="230">
        <v>4705.99</v>
      </c>
      <c r="AD14587" s="209" t="s">
        <v>28420</v>
      </c>
      <c r="AE14587" s="210">
        <v>2400.25</v>
      </c>
      <c r="AF14587" s="93"/>
      <c r="AG14587" s="93"/>
      <c r="AH14587" s="93"/>
    </row>
    <row r="14588" spans="21:34" x14ac:dyDescent="0.3">
      <c r="U14588" s="311" t="s">
        <v>49460</v>
      </c>
      <c r="V14588" s="312">
        <v>1006.1</v>
      </c>
      <c r="X14588" s="267" t="s">
        <v>62317</v>
      </c>
      <c r="Y14588" s="268">
        <v>71770.5</v>
      </c>
      <c r="AA14588" s="229" t="s">
        <v>47325</v>
      </c>
      <c r="AB14588" s="230">
        <v>360.01</v>
      </c>
      <c r="AD14588" s="209" t="s">
        <v>14308</v>
      </c>
      <c r="AE14588" s="210">
        <v>10731.5</v>
      </c>
      <c r="AF14588" s="93"/>
      <c r="AG14588" s="93"/>
      <c r="AH14588" s="93"/>
    </row>
    <row r="14589" spans="21:34" x14ac:dyDescent="0.3">
      <c r="U14589" s="311" t="s">
        <v>56884</v>
      </c>
      <c r="V14589" s="312">
        <v>1204.1300000000001</v>
      </c>
      <c r="X14589" s="267" t="s">
        <v>59927</v>
      </c>
      <c r="Y14589" s="268">
        <v>21588.959999999999</v>
      </c>
      <c r="AA14589" s="229" t="s">
        <v>45744</v>
      </c>
      <c r="AB14589" s="230">
        <v>8003.72</v>
      </c>
      <c r="AD14589" s="209" t="s">
        <v>14309</v>
      </c>
      <c r="AE14589" s="210">
        <v>23033.14</v>
      </c>
      <c r="AF14589" s="93"/>
      <c r="AG14589" s="93"/>
      <c r="AH14589" s="93"/>
    </row>
    <row r="14590" spans="21:34" x14ac:dyDescent="0.3">
      <c r="U14590" s="311" t="s">
        <v>54619</v>
      </c>
      <c r="V14590" s="312">
        <v>644.99</v>
      </c>
      <c r="X14590" s="267" t="s">
        <v>62318</v>
      </c>
      <c r="Y14590" s="268">
        <v>1572.33</v>
      </c>
      <c r="AA14590" s="229" t="s">
        <v>45745</v>
      </c>
      <c r="AB14590" s="230">
        <v>612.28</v>
      </c>
      <c r="AD14590" s="209" t="s">
        <v>28421</v>
      </c>
      <c r="AE14590" s="210">
        <v>3609</v>
      </c>
      <c r="AF14590" s="93"/>
      <c r="AG14590" s="93"/>
      <c r="AH14590" s="93"/>
    </row>
    <row r="14591" spans="21:34" x14ac:dyDescent="0.3">
      <c r="U14591" s="311" t="s">
        <v>49462</v>
      </c>
      <c r="V14591" s="312">
        <v>8105.7</v>
      </c>
      <c r="X14591" s="267" t="s">
        <v>62319</v>
      </c>
      <c r="Y14591" s="268">
        <v>75112.5</v>
      </c>
      <c r="AA14591" s="229" t="s">
        <v>45746</v>
      </c>
      <c r="AB14591" s="230">
        <v>124800</v>
      </c>
      <c r="AD14591" s="209" t="s">
        <v>28422</v>
      </c>
      <c r="AE14591" s="210">
        <v>14514</v>
      </c>
      <c r="AF14591" s="93"/>
      <c r="AG14591" s="93"/>
      <c r="AH14591" s="93"/>
    </row>
    <row r="14592" spans="21:34" x14ac:dyDescent="0.3">
      <c r="U14592" s="311" t="s">
        <v>49463</v>
      </c>
      <c r="V14592" s="312">
        <v>28348.98</v>
      </c>
      <c r="X14592" s="267" t="s">
        <v>62320</v>
      </c>
      <c r="Y14592" s="268">
        <v>39379.839999999997</v>
      </c>
      <c r="AA14592" s="229" t="s">
        <v>45747</v>
      </c>
      <c r="AB14592" s="230">
        <v>7610</v>
      </c>
      <c r="AD14592" s="209" t="s">
        <v>28423</v>
      </c>
      <c r="AE14592" s="210">
        <v>4051</v>
      </c>
      <c r="AF14592" s="93"/>
      <c r="AG14592" s="93"/>
      <c r="AH14592" s="93"/>
    </row>
    <row r="14593" spans="21:34" x14ac:dyDescent="0.3">
      <c r="U14593" s="311" t="s">
        <v>49464</v>
      </c>
      <c r="V14593" s="312">
        <v>13802.83</v>
      </c>
      <c r="X14593" s="267" t="s">
        <v>40675</v>
      </c>
      <c r="Y14593" s="268">
        <v>1826.75</v>
      </c>
      <c r="AA14593" s="229" t="s">
        <v>29141</v>
      </c>
      <c r="AB14593" s="230">
        <v>2985.88</v>
      </c>
      <c r="AD14593" s="209" t="s">
        <v>28424</v>
      </c>
      <c r="AE14593" s="210">
        <v>1312</v>
      </c>
      <c r="AF14593" s="93"/>
      <c r="AG14593" s="93"/>
      <c r="AH14593" s="93"/>
    </row>
    <row r="14594" spans="21:34" x14ac:dyDescent="0.3">
      <c r="U14594" s="311" t="s">
        <v>49465</v>
      </c>
      <c r="V14594" s="312">
        <v>3575.54</v>
      </c>
      <c r="X14594" s="267" t="s">
        <v>14432</v>
      </c>
      <c r="Y14594" s="268">
        <v>1615.94</v>
      </c>
      <c r="AA14594" s="229" t="s">
        <v>49215</v>
      </c>
      <c r="AB14594" s="230">
        <v>14450.04</v>
      </c>
      <c r="AD14594" s="209" t="s">
        <v>28425</v>
      </c>
      <c r="AE14594" s="210">
        <v>355.43</v>
      </c>
      <c r="AF14594" s="93"/>
      <c r="AG14594" s="93"/>
      <c r="AH14594" s="93"/>
    </row>
    <row r="14595" spans="21:34" x14ac:dyDescent="0.3">
      <c r="U14595" s="311" t="s">
        <v>49466</v>
      </c>
      <c r="V14595" s="312">
        <v>6366.77</v>
      </c>
      <c r="X14595" s="267" t="s">
        <v>29599</v>
      </c>
      <c r="Y14595" s="268">
        <v>945.78</v>
      </c>
      <c r="AA14595" s="229" t="s">
        <v>53966</v>
      </c>
      <c r="AB14595" s="230">
        <v>2393.92</v>
      </c>
      <c r="AD14595" s="209" t="s">
        <v>14310</v>
      </c>
      <c r="AE14595" s="210">
        <v>82411.97</v>
      </c>
      <c r="AF14595" s="93"/>
      <c r="AG14595" s="93"/>
      <c r="AH14595" s="93"/>
    </row>
    <row r="14596" spans="21:34" x14ac:dyDescent="0.3">
      <c r="U14596" s="311" t="s">
        <v>69715</v>
      </c>
      <c r="V14596" s="312">
        <v>629.87</v>
      </c>
      <c r="X14596" s="267" t="s">
        <v>55489</v>
      </c>
      <c r="Y14596" s="268">
        <v>6852.44</v>
      </c>
      <c r="AA14596" s="229" t="s">
        <v>49216</v>
      </c>
      <c r="AB14596" s="230">
        <v>3803.04</v>
      </c>
      <c r="AD14596" s="209" t="s">
        <v>28426</v>
      </c>
      <c r="AE14596" s="210">
        <v>42326.82</v>
      </c>
      <c r="AF14596" s="93"/>
      <c r="AG14596" s="93"/>
      <c r="AH14596" s="93"/>
    </row>
    <row r="14597" spans="21:34" x14ac:dyDescent="0.3">
      <c r="U14597" s="311" t="s">
        <v>54620</v>
      </c>
      <c r="V14597" s="312">
        <v>23065.46</v>
      </c>
      <c r="X14597" s="267" t="s">
        <v>55490</v>
      </c>
      <c r="Y14597" s="268">
        <v>586.19000000000005</v>
      </c>
      <c r="AA14597" s="229" t="s">
        <v>48327</v>
      </c>
      <c r="AB14597" s="230">
        <v>8611.86</v>
      </c>
      <c r="AD14597" s="209" t="s">
        <v>28427</v>
      </c>
      <c r="AE14597" s="210">
        <v>32006.63</v>
      </c>
      <c r="AF14597" s="93"/>
      <c r="AG14597" s="93"/>
      <c r="AH14597" s="93"/>
    </row>
    <row r="14598" spans="21:34" x14ac:dyDescent="0.3">
      <c r="U14598" s="311" t="s">
        <v>54621</v>
      </c>
      <c r="V14598" s="312">
        <v>346.94</v>
      </c>
      <c r="X14598" s="267" t="s">
        <v>55491</v>
      </c>
      <c r="Y14598" s="268">
        <v>2044.37</v>
      </c>
      <c r="AA14598" s="229" t="s">
        <v>48328</v>
      </c>
      <c r="AB14598" s="230">
        <v>988.14</v>
      </c>
      <c r="AD14598" s="209" t="s">
        <v>28428</v>
      </c>
      <c r="AE14598" s="210">
        <v>112271.24</v>
      </c>
      <c r="AF14598" s="93"/>
      <c r="AG14598" s="93"/>
      <c r="AH14598" s="93"/>
    </row>
    <row r="14599" spans="21:34" x14ac:dyDescent="0.3">
      <c r="U14599" s="311" t="s">
        <v>31259</v>
      </c>
      <c r="V14599" s="312">
        <v>17182.52</v>
      </c>
      <c r="X14599" s="267" t="s">
        <v>57940</v>
      </c>
      <c r="Y14599" s="268">
        <v>21520</v>
      </c>
      <c r="AA14599" s="229" t="s">
        <v>53967</v>
      </c>
      <c r="AB14599" s="230">
        <v>727</v>
      </c>
      <c r="AD14599" s="209" t="s">
        <v>28429</v>
      </c>
      <c r="AE14599" s="210">
        <v>37267.85</v>
      </c>
      <c r="AF14599" s="93"/>
      <c r="AG14599" s="93"/>
      <c r="AH14599" s="93"/>
    </row>
    <row r="14600" spans="21:34" x14ac:dyDescent="0.3">
      <c r="U14600" s="311" t="s">
        <v>31261</v>
      </c>
      <c r="V14600" s="312">
        <v>1463.89</v>
      </c>
      <c r="X14600" s="267" t="s">
        <v>57941</v>
      </c>
      <c r="Y14600" s="268">
        <v>1508.58</v>
      </c>
      <c r="AA14600" s="229" t="s">
        <v>34268</v>
      </c>
      <c r="AB14600" s="230">
        <v>74777.31</v>
      </c>
      <c r="AD14600" s="209" t="s">
        <v>28430</v>
      </c>
      <c r="AE14600" s="210">
        <v>304380.78999999998</v>
      </c>
      <c r="AF14600" s="93"/>
      <c r="AG14600" s="93"/>
      <c r="AH14600" s="93"/>
    </row>
    <row r="14601" spans="21:34" x14ac:dyDescent="0.3">
      <c r="U14601" s="311" t="s">
        <v>31283</v>
      </c>
      <c r="V14601" s="312">
        <v>17112.060000000001</v>
      </c>
      <c r="X14601" s="267" t="s">
        <v>57942</v>
      </c>
      <c r="Y14601" s="268">
        <v>5272.4</v>
      </c>
      <c r="AA14601" s="229" t="s">
        <v>34269</v>
      </c>
      <c r="AB14601" s="230">
        <v>6513.96</v>
      </c>
      <c r="AD14601" s="209" t="s">
        <v>28431</v>
      </c>
      <c r="AE14601" s="210">
        <v>58505.03</v>
      </c>
      <c r="AF14601" s="93"/>
      <c r="AG14601" s="93"/>
      <c r="AH14601" s="93"/>
    </row>
    <row r="14602" spans="21:34" x14ac:dyDescent="0.3">
      <c r="U14602" s="311" t="s">
        <v>31285</v>
      </c>
      <c r="V14602" s="312">
        <v>51103.86</v>
      </c>
      <c r="X14602" s="267" t="s">
        <v>57943</v>
      </c>
      <c r="Y14602" s="268">
        <v>5182.88</v>
      </c>
      <c r="AA14602" s="229" t="s">
        <v>29146</v>
      </c>
      <c r="AB14602" s="230">
        <v>32365.599999999999</v>
      </c>
      <c r="AD14602" s="209" t="s">
        <v>28432</v>
      </c>
      <c r="AE14602" s="210">
        <v>12901.15</v>
      </c>
      <c r="AF14602" s="93"/>
      <c r="AG14602" s="93"/>
      <c r="AH14602" s="93"/>
    </row>
    <row r="14603" spans="21:34" x14ac:dyDescent="0.3">
      <c r="U14603" s="311" t="s">
        <v>31286</v>
      </c>
      <c r="V14603" s="312">
        <v>3882.77</v>
      </c>
      <c r="X14603" s="267" t="s">
        <v>29602</v>
      </c>
      <c r="Y14603" s="268">
        <v>20990</v>
      </c>
      <c r="AA14603" s="229" t="s">
        <v>53968</v>
      </c>
      <c r="AB14603" s="230">
        <v>12648.5</v>
      </c>
      <c r="AD14603" s="209" t="s">
        <v>28433</v>
      </c>
      <c r="AE14603" s="210">
        <v>7800</v>
      </c>
      <c r="AF14603" s="93"/>
      <c r="AG14603" s="93"/>
      <c r="AH14603" s="93"/>
    </row>
    <row r="14604" spans="21:34" x14ac:dyDescent="0.3">
      <c r="U14604" s="311" t="s">
        <v>31289</v>
      </c>
      <c r="V14604" s="312">
        <v>5632.66</v>
      </c>
      <c r="X14604" s="267" t="s">
        <v>56660</v>
      </c>
      <c r="Y14604" s="268">
        <v>1823.3</v>
      </c>
      <c r="AA14604" s="229" t="s">
        <v>53969</v>
      </c>
      <c r="AB14604" s="230">
        <v>545</v>
      </c>
      <c r="AD14604" s="209" t="s">
        <v>28434</v>
      </c>
      <c r="AE14604" s="210">
        <v>42250</v>
      </c>
      <c r="AF14604" s="93"/>
      <c r="AG14604" s="93"/>
      <c r="AH14604" s="93"/>
    </row>
    <row r="14605" spans="21:34" x14ac:dyDescent="0.3">
      <c r="U14605" s="311" t="s">
        <v>31290</v>
      </c>
      <c r="V14605" s="312">
        <v>471.83</v>
      </c>
      <c r="X14605" s="267" t="s">
        <v>55492</v>
      </c>
      <c r="Y14605" s="268">
        <v>2010</v>
      </c>
      <c r="AA14605" s="229" t="s">
        <v>53970</v>
      </c>
      <c r="AB14605" s="230">
        <v>4469.43</v>
      </c>
      <c r="AD14605" s="209" t="s">
        <v>28435</v>
      </c>
      <c r="AE14605" s="210">
        <v>34532.339999999997</v>
      </c>
      <c r="AF14605" s="93"/>
      <c r="AG14605" s="93"/>
      <c r="AH14605" s="93"/>
    </row>
    <row r="14606" spans="21:34" x14ac:dyDescent="0.3">
      <c r="U14606" s="311" t="s">
        <v>31291</v>
      </c>
      <c r="V14606" s="312">
        <v>3677.85</v>
      </c>
      <c r="X14606" s="267" t="s">
        <v>29604</v>
      </c>
      <c r="Y14606" s="268">
        <v>231.27</v>
      </c>
      <c r="AA14606" s="229" t="s">
        <v>49217</v>
      </c>
      <c r="AB14606" s="230">
        <v>219</v>
      </c>
      <c r="AD14606" s="209" t="s">
        <v>28436</v>
      </c>
      <c r="AE14606" s="210">
        <v>84898.89</v>
      </c>
      <c r="AF14606" s="93"/>
      <c r="AG14606" s="93"/>
      <c r="AH14606" s="93"/>
    </row>
    <row r="14607" spans="21:34" x14ac:dyDescent="0.3">
      <c r="U14607" s="311" t="s">
        <v>31296</v>
      </c>
      <c r="V14607" s="312">
        <v>105797.86</v>
      </c>
      <c r="X14607" s="267" t="s">
        <v>55493</v>
      </c>
      <c r="Y14607" s="268">
        <v>573.64</v>
      </c>
      <c r="AA14607" s="229" t="s">
        <v>53971</v>
      </c>
      <c r="AB14607" s="230">
        <v>10680.88</v>
      </c>
      <c r="AD14607" s="209" t="s">
        <v>28437</v>
      </c>
      <c r="AE14607" s="210">
        <v>146908.72</v>
      </c>
      <c r="AF14607" s="93"/>
      <c r="AG14607" s="93"/>
      <c r="AH14607" s="93"/>
    </row>
    <row r="14608" spans="21:34" x14ac:dyDescent="0.3">
      <c r="U14608" s="311" t="s">
        <v>49467</v>
      </c>
      <c r="V14608" s="312">
        <v>1274.58</v>
      </c>
      <c r="X14608" s="267" t="s">
        <v>58353</v>
      </c>
      <c r="Y14608" s="268">
        <v>8800</v>
      </c>
      <c r="AA14608" s="229" t="s">
        <v>45748</v>
      </c>
      <c r="AB14608" s="230">
        <v>49030.5</v>
      </c>
      <c r="AD14608" s="209" t="s">
        <v>28438</v>
      </c>
      <c r="AE14608" s="210">
        <v>27549.47</v>
      </c>
      <c r="AF14608" s="93"/>
      <c r="AG14608" s="93"/>
      <c r="AH14608" s="93"/>
    </row>
    <row r="14609" spans="21:34" x14ac:dyDescent="0.3">
      <c r="U14609" s="311" t="s">
        <v>56885</v>
      </c>
      <c r="V14609" s="312">
        <v>6760.48</v>
      </c>
      <c r="X14609" s="267" t="s">
        <v>29605</v>
      </c>
      <c r="Y14609" s="268">
        <v>17522.03</v>
      </c>
      <c r="AA14609" s="229" t="s">
        <v>45749</v>
      </c>
      <c r="AB14609" s="230">
        <v>4819.5</v>
      </c>
      <c r="AD14609" s="209" t="s">
        <v>28439</v>
      </c>
      <c r="AE14609" s="210">
        <v>2177.7600000000002</v>
      </c>
      <c r="AF14609" s="93"/>
      <c r="AG14609" s="93"/>
      <c r="AH14609" s="93"/>
    </row>
    <row r="14610" spans="21:34" x14ac:dyDescent="0.3">
      <c r="U14610" s="311" t="s">
        <v>31298</v>
      </c>
      <c r="V14610" s="312">
        <v>3978.92</v>
      </c>
      <c r="X14610" s="267" t="s">
        <v>29606</v>
      </c>
      <c r="Y14610" s="268">
        <v>14585.01</v>
      </c>
      <c r="AA14610" s="229" t="s">
        <v>45750</v>
      </c>
      <c r="AB14610" s="230">
        <v>93050</v>
      </c>
      <c r="AD14610" s="209" t="s">
        <v>28440</v>
      </c>
      <c r="AE14610" s="210">
        <v>224650</v>
      </c>
      <c r="AF14610" s="93"/>
      <c r="AG14610" s="93"/>
      <c r="AH14610" s="93"/>
    </row>
    <row r="14611" spans="21:34" x14ac:dyDescent="0.3">
      <c r="U14611" s="311" t="s">
        <v>31299</v>
      </c>
      <c r="V14611" s="312">
        <v>611.28</v>
      </c>
      <c r="X14611" s="267" t="s">
        <v>34278</v>
      </c>
      <c r="Y14611" s="268">
        <v>16304.28</v>
      </c>
      <c r="AA14611" s="229" t="s">
        <v>45751</v>
      </c>
      <c r="AB14611" s="230">
        <v>6998</v>
      </c>
      <c r="AD14611" s="209" t="s">
        <v>28441</v>
      </c>
      <c r="AE14611" s="210">
        <v>79831</v>
      </c>
      <c r="AF14611" s="93"/>
      <c r="AG14611" s="93"/>
      <c r="AH14611" s="93"/>
    </row>
    <row r="14612" spans="21:34" x14ac:dyDescent="0.3">
      <c r="U14612" s="311" t="s">
        <v>47636</v>
      </c>
      <c r="V14612" s="312">
        <v>49890.43</v>
      </c>
      <c r="X14612" s="267" t="s">
        <v>29608</v>
      </c>
      <c r="Y14612" s="268">
        <v>1322.25</v>
      </c>
      <c r="AA14612" s="229" t="s">
        <v>48329</v>
      </c>
      <c r="AB14612" s="230">
        <v>3145</v>
      </c>
      <c r="AD14612" s="209" t="s">
        <v>28442</v>
      </c>
      <c r="AE14612" s="210">
        <v>1111295</v>
      </c>
      <c r="AF14612" s="93"/>
      <c r="AG14612" s="93"/>
      <c r="AH14612" s="93"/>
    </row>
    <row r="14613" spans="21:34" x14ac:dyDescent="0.3">
      <c r="U14613" s="311" t="s">
        <v>47637</v>
      </c>
      <c r="V14613" s="312">
        <v>3850</v>
      </c>
      <c r="X14613" s="267" t="s">
        <v>55494</v>
      </c>
      <c r="Y14613" s="268">
        <v>615</v>
      </c>
      <c r="AA14613" s="229" t="s">
        <v>35788</v>
      </c>
      <c r="AB14613" s="230">
        <v>7836</v>
      </c>
      <c r="AD14613" s="209" t="s">
        <v>28443</v>
      </c>
      <c r="AE14613" s="210">
        <v>802.09</v>
      </c>
      <c r="AF14613" s="93"/>
      <c r="AG14613" s="93"/>
      <c r="AH14613" s="93"/>
    </row>
    <row r="14614" spans="21:34" x14ac:dyDescent="0.3">
      <c r="U14614" s="311" t="s">
        <v>47638</v>
      </c>
      <c r="V14614" s="312">
        <v>48186.18</v>
      </c>
      <c r="X14614" s="267" t="s">
        <v>60828</v>
      </c>
      <c r="Y14614" s="268">
        <v>1448.75</v>
      </c>
      <c r="AA14614" s="229" t="s">
        <v>36805</v>
      </c>
      <c r="AB14614" s="230">
        <v>4049</v>
      </c>
      <c r="AD14614" s="209" t="s">
        <v>14315</v>
      </c>
      <c r="AE14614" s="210">
        <v>53252.68</v>
      </c>
      <c r="AF14614" s="93"/>
      <c r="AG14614" s="93"/>
      <c r="AH14614" s="93"/>
    </row>
    <row r="14615" spans="21:34" x14ac:dyDescent="0.3">
      <c r="U14615" s="311" t="s">
        <v>47639</v>
      </c>
      <c r="V14615" s="312">
        <v>45454.239999999998</v>
      </c>
      <c r="X14615" s="267" t="s">
        <v>49236</v>
      </c>
      <c r="Y14615" s="268">
        <v>39354.36</v>
      </c>
      <c r="AA14615" s="229" t="s">
        <v>35789</v>
      </c>
      <c r="AB14615" s="230">
        <v>13855</v>
      </c>
      <c r="AD14615" s="209" t="s">
        <v>14316</v>
      </c>
      <c r="AE14615" s="210">
        <v>376831.61</v>
      </c>
      <c r="AF14615" s="93"/>
      <c r="AG14615" s="93"/>
      <c r="AH14615" s="93"/>
    </row>
    <row r="14616" spans="21:34" x14ac:dyDescent="0.3">
      <c r="U14616" s="311" t="s">
        <v>47640</v>
      </c>
      <c r="V14616" s="312">
        <v>13331.6</v>
      </c>
      <c r="X14616" s="267" t="s">
        <v>29609</v>
      </c>
      <c r="Y14616" s="268">
        <v>13612.06</v>
      </c>
      <c r="AA14616" s="229" t="s">
        <v>35790</v>
      </c>
      <c r="AB14616" s="230">
        <v>768</v>
      </c>
      <c r="AD14616" s="209" t="s">
        <v>14317</v>
      </c>
      <c r="AE14616" s="210">
        <v>29900.39</v>
      </c>
      <c r="AF14616" s="93"/>
      <c r="AG14616" s="93"/>
      <c r="AH14616" s="93"/>
    </row>
    <row r="14617" spans="21:34" x14ac:dyDescent="0.3">
      <c r="U14617" s="311" t="s">
        <v>47641</v>
      </c>
      <c r="V14617" s="312">
        <v>851.19</v>
      </c>
      <c r="X14617" s="267" t="s">
        <v>60829</v>
      </c>
      <c r="Y14617" s="268">
        <v>2.5099999999999998</v>
      </c>
      <c r="AA14617" s="229" t="s">
        <v>35791</v>
      </c>
      <c r="AB14617" s="230">
        <v>4801</v>
      </c>
      <c r="AD14617" s="209" t="s">
        <v>14318</v>
      </c>
      <c r="AE14617" s="210">
        <v>86356.91</v>
      </c>
      <c r="AF14617" s="93"/>
      <c r="AG14617" s="93"/>
      <c r="AH14617" s="93"/>
    </row>
    <row r="14618" spans="21:34" x14ac:dyDescent="0.3">
      <c r="U14618" s="311" t="s">
        <v>47642</v>
      </c>
      <c r="V14618" s="312">
        <v>12109.52</v>
      </c>
      <c r="X14618" s="267" t="s">
        <v>54043</v>
      </c>
      <c r="Y14618" s="268">
        <v>7170.91</v>
      </c>
      <c r="AA14618" s="229" t="s">
        <v>48330</v>
      </c>
      <c r="AB14618" s="230">
        <v>1658</v>
      </c>
      <c r="AD14618" s="209" t="s">
        <v>28444</v>
      </c>
      <c r="AE14618" s="210">
        <v>79618.87</v>
      </c>
      <c r="AF14618" s="93"/>
      <c r="AG14618" s="93"/>
      <c r="AH14618" s="93"/>
    </row>
    <row r="14619" spans="21:34" x14ac:dyDescent="0.3">
      <c r="U14619" s="311" t="s">
        <v>47643</v>
      </c>
      <c r="V14619" s="312">
        <v>1392.57</v>
      </c>
      <c r="X14619" s="267" t="s">
        <v>49237</v>
      </c>
      <c r="Y14619" s="268">
        <v>2375.44</v>
      </c>
      <c r="AA14619" s="229" t="s">
        <v>35792</v>
      </c>
      <c r="AB14619" s="230">
        <v>358</v>
      </c>
      <c r="AD14619" s="209" t="s">
        <v>28445</v>
      </c>
      <c r="AE14619" s="210">
        <v>198.9</v>
      </c>
      <c r="AF14619" s="93"/>
      <c r="AG14619" s="93"/>
      <c r="AH14619" s="93"/>
    </row>
    <row r="14620" spans="21:34" x14ac:dyDescent="0.3">
      <c r="U14620" s="311" t="s">
        <v>47644</v>
      </c>
      <c r="V14620" s="312">
        <v>17488.509999999998</v>
      </c>
      <c r="X14620" s="267" t="s">
        <v>29610</v>
      </c>
      <c r="Y14620" s="268">
        <v>8634.06</v>
      </c>
      <c r="AA14620" s="229" t="s">
        <v>36806</v>
      </c>
      <c r="AB14620" s="230">
        <v>500</v>
      </c>
      <c r="AD14620" s="209" t="s">
        <v>28446</v>
      </c>
      <c r="AE14620" s="210">
        <v>26868.76</v>
      </c>
      <c r="AF14620" s="93"/>
      <c r="AG14620" s="93"/>
      <c r="AH14620" s="93"/>
    </row>
    <row r="14621" spans="21:34" x14ac:dyDescent="0.3">
      <c r="U14621" s="311" t="s">
        <v>47645</v>
      </c>
      <c r="V14621" s="312">
        <v>20307.21</v>
      </c>
      <c r="X14621" s="267" t="s">
        <v>29611</v>
      </c>
      <c r="Y14621" s="268">
        <v>18219.02</v>
      </c>
      <c r="AA14621" s="229" t="s">
        <v>43028</v>
      </c>
      <c r="AB14621" s="230">
        <v>49094</v>
      </c>
      <c r="AD14621" s="209" t="s">
        <v>28447</v>
      </c>
      <c r="AE14621" s="210">
        <v>16380.79</v>
      </c>
      <c r="AF14621" s="93"/>
      <c r="AG14621" s="93"/>
      <c r="AH14621" s="93"/>
    </row>
    <row r="14622" spans="21:34" x14ac:dyDescent="0.3">
      <c r="U14622" s="311" t="s">
        <v>47646</v>
      </c>
      <c r="V14622" s="312">
        <v>1475.67</v>
      </c>
      <c r="X14622" s="267" t="s">
        <v>34281</v>
      </c>
      <c r="Y14622" s="268">
        <v>8846.69</v>
      </c>
      <c r="AA14622" s="229" t="s">
        <v>43029</v>
      </c>
      <c r="AB14622" s="230">
        <v>39531.79</v>
      </c>
      <c r="AD14622" s="209" t="s">
        <v>28448</v>
      </c>
      <c r="AE14622" s="210">
        <v>370040</v>
      </c>
      <c r="AF14622" s="93"/>
      <c r="AG14622" s="93"/>
      <c r="AH14622" s="93"/>
    </row>
    <row r="14623" spans="21:34" x14ac:dyDescent="0.3">
      <c r="U14623" s="311" t="s">
        <v>47648</v>
      </c>
      <c r="V14623" s="312">
        <v>10775.95</v>
      </c>
      <c r="X14623" s="267" t="s">
        <v>55495</v>
      </c>
      <c r="Y14623" s="268">
        <v>6715.15</v>
      </c>
      <c r="AA14623" s="229" t="s">
        <v>43030</v>
      </c>
      <c r="AB14623" s="230">
        <v>2403.59</v>
      </c>
      <c r="AD14623" s="209" t="s">
        <v>28449</v>
      </c>
      <c r="AE14623" s="210">
        <v>9513</v>
      </c>
      <c r="AF14623" s="93"/>
      <c r="AG14623" s="93"/>
      <c r="AH14623" s="93"/>
    </row>
    <row r="14624" spans="21:34" x14ac:dyDescent="0.3">
      <c r="U14624" s="311" t="s">
        <v>50813</v>
      </c>
      <c r="V14624" s="312">
        <v>3820.7</v>
      </c>
      <c r="X14624" s="267" t="s">
        <v>54044</v>
      </c>
      <c r="Y14624" s="268">
        <v>92903.95</v>
      </c>
      <c r="AA14624" s="229" t="s">
        <v>53972</v>
      </c>
      <c r="AB14624" s="230">
        <v>10949.15</v>
      </c>
      <c r="AD14624" s="209" t="s">
        <v>28450</v>
      </c>
      <c r="AE14624" s="210">
        <v>210188</v>
      </c>
      <c r="AF14624" s="93"/>
      <c r="AG14624" s="93"/>
      <c r="AH14624" s="93"/>
    </row>
    <row r="14625" spans="21:34" x14ac:dyDescent="0.3">
      <c r="U14625" s="311" t="s">
        <v>47649</v>
      </c>
      <c r="V14625" s="312">
        <v>313.81</v>
      </c>
      <c r="X14625" s="267" t="s">
        <v>55496</v>
      </c>
      <c r="Y14625" s="268">
        <v>9536.4599999999991</v>
      </c>
      <c r="AA14625" s="229" t="s">
        <v>45752</v>
      </c>
      <c r="AB14625" s="230">
        <v>11420</v>
      </c>
      <c r="AD14625" s="209" t="s">
        <v>28451</v>
      </c>
      <c r="AE14625" s="210">
        <v>30664</v>
      </c>
      <c r="AF14625" s="93"/>
      <c r="AG14625" s="93"/>
      <c r="AH14625" s="93"/>
    </row>
    <row r="14626" spans="21:34" x14ac:dyDescent="0.3">
      <c r="U14626" s="311" t="s">
        <v>56886</v>
      </c>
      <c r="V14626" s="312">
        <v>2127.46</v>
      </c>
      <c r="X14626" s="267" t="s">
        <v>29612</v>
      </c>
      <c r="Y14626" s="268">
        <v>82786.2</v>
      </c>
      <c r="AA14626" s="229" t="s">
        <v>45753</v>
      </c>
      <c r="AB14626" s="230">
        <v>30000</v>
      </c>
      <c r="AD14626" s="209" t="s">
        <v>28452</v>
      </c>
      <c r="AE14626" s="210">
        <v>311706.28999999998</v>
      </c>
      <c r="AF14626" s="93"/>
      <c r="AG14626" s="93"/>
      <c r="AH14626" s="93"/>
    </row>
    <row r="14627" spans="21:34" x14ac:dyDescent="0.3">
      <c r="U14627" s="311" t="s">
        <v>31309</v>
      </c>
      <c r="V14627" s="312">
        <v>1000</v>
      </c>
      <c r="X14627" s="267" t="s">
        <v>29613</v>
      </c>
      <c r="Y14627" s="268">
        <v>46944.160000000003</v>
      </c>
      <c r="AA14627" s="229" t="s">
        <v>45754</v>
      </c>
      <c r="AB14627" s="230">
        <v>658</v>
      </c>
      <c r="AD14627" s="209" t="s">
        <v>28453</v>
      </c>
      <c r="AE14627" s="210">
        <v>15283.63</v>
      </c>
      <c r="AF14627" s="93"/>
      <c r="AG14627" s="93"/>
      <c r="AH14627" s="93"/>
    </row>
    <row r="14628" spans="21:34" x14ac:dyDescent="0.3">
      <c r="U14628" s="311" t="s">
        <v>62925</v>
      </c>
      <c r="V14628" s="312">
        <v>4356.6000000000004</v>
      </c>
      <c r="X14628" s="267" t="s">
        <v>36819</v>
      </c>
      <c r="Y14628" s="268">
        <v>3780</v>
      </c>
      <c r="AA14628" s="229" t="s">
        <v>43031</v>
      </c>
      <c r="AB14628" s="230">
        <v>104750</v>
      </c>
      <c r="AD14628" s="209" t="s">
        <v>28454</v>
      </c>
      <c r="AE14628" s="210">
        <v>28600</v>
      </c>
      <c r="AF14628" s="93"/>
      <c r="AG14628" s="93"/>
      <c r="AH14628" s="93"/>
    </row>
    <row r="14629" spans="21:34" x14ac:dyDescent="0.3">
      <c r="U14629" s="311" t="s">
        <v>31310</v>
      </c>
      <c r="V14629" s="312">
        <v>4680</v>
      </c>
      <c r="X14629" s="267" t="s">
        <v>50542</v>
      </c>
      <c r="Y14629" s="268">
        <v>526.41999999999996</v>
      </c>
      <c r="AA14629" s="229" t="s">
        <v>43032</v>
      </c>
      <c r="AB14629" s="230">
        <v>8013.38</v>
      </c>
      <c r="AD14629" s="209" t="s">
        <v>28455</v>
      </c>
      <c r="AE14629" s="210">
        <v>70652.72</v>
      </c>
      <c r="AF14629" s="93"/>
      <c r="AG14629" s="93"/>
      <c r="AH14629" s="93"/>
    </row>
    <row r="14630" spans="21:34" x14ac:dyDescent="0.3">
      <c r="U14630" s="311" t="s">
        <v>54622</v>
      </c>
      <c r="V14630" s="312">
        <v>6119.41</v>
      </c>
      <c r="X14630" s="267" t="s">
        <v>43092</v>
      </c>
      <c r="Y14630" s="268">
        <v>52574.38</v>
      </c>
      <c r="AA14630" s="229" t="s">
        <v>36807</v>
      </c>
      <c r="AB14630" s="230">
        <v>13207</v>
      </c>
      <c r="AD14630" s="209" t="s">
        <v>28456</v>
      </c>
      <c r="AE14630" s="210">
        <v>88.65</v>
      </c>
      <c r="AF14630" s="93"/>
      <c r="AG14630" s="93"/>
      <c r="AH14630" s="93"/>
    </row>
    <row r="14631" spans="21:34" x14ac:dyDescent="0.3">
      <c r="U14631" s="311" t="s">
        <v>31311</v>
      </c>
      <c r="V14631" s="312">
        <v>55960</v>
      </c>
      <c r="X14631" s="267" t="s">
        <v>54045</v>
      </c>
      <c r="Y14631" s="268">
        <v>-570.67999999999995</v>
      </c>
      <c r="AA14631" s="229" t="s">
        <v>34270</v>
      </c>
      <c r="AB14631" s="230">
        <v>4132.2</v>
      </c>
      <c r="AD14631" s="209" t="s">
        <v>28457</v>
      </c>
      <c r="AE14631" s="210">
        <v>281.42</v>
      </c>
      <c r="AF14631" s="93"/>
      <c r="AG14631" s="93"/>
      <c r="AH14631" s="93"/>
    </row>
    <row r="14632" spans="21:34" x14ac:dyDescent="0.3">
      <c r="U14632" s="311" t="s">
        <v>31312</v>
      </c>
      <c r="V14632" s="312">
        <v>5512.26</v>
      </c>
      <c r="X14632" s="267" t="s">
        <v>47341</v>
      </c>
      <c r="Y14632" s="268">
        <v>7710.75</v>
      </c>
      <c r="AA14632" s="229" t="s">
        <v>35796</v>
      </c>
      <c r="AB14632" s="230">
        <v>11685.75</v>
      </c>
      <c r="AD14632" s="209" t="s">
        <v>28458</v>
      </c>
      <c r="AE14632" s="210">
        <v>31425.62</v>
      </c>
      <c r="AF14632" s="93"/>
      <c r="AG14632" s="93"/>
      <c r="AH14632" s="93"/>
    </row>
    <row r="14633" spans="21:34" x14ac:dyDescent="0.3">
      <c r="U14633" s="311" t="s">
        <v>31313</v>
      </c>
      <c r="V14633" s="312">
        <v>13841.43</v>
      </c>
      <c r="X14633" s="267" t="s">
        <v>57944</v>
      </c>
      <c r="Y14633" s="268">
        <v>1443192.13</v>
      </c>
      <c r="AA14633" s="229" t="s">
        <v>39577</v>
      </c>
      <c r="AB14633" s="230">
        <v>6331.23</v>
      </c>
      <c r="AD14633" s="209" t="s">
        <v>28459</v>
      </c>
      <c r="AE14633" s="210">
        <v>92489.66</v>
      </c>
      <c r="AF14633" s="93"/>
      <c r="AG14633" s="93"/>
      <c r="AH14633" s="93"/>
    </row>
    <row r="14634" spans="21:34" x14ac:dyDescent="0.3">
      <c r="U14634" s="311" t="s">
        <v>62926</v>
      </c>
      <c r="V14634" s="312">
        <v>317.74</v>
      </c>
      <c r="X14634" s="267" t="s">
        <v>55497</v>
      </c>
      <c r="Y14634" s="268">
        <v>3315</v>
      </c>
      <c r="AA14634" s="229" t="s">
        <v>39578</v>
      </c>
      <c r="AB14634" s="230">
        <v>5379.35</v>
      </c>
      <c r="AD14634" s="209" t="s">
        <v>28460</v>
      </c>
      <c r="AE14634" s="210">
        <v>40991.72</v>
      </c>
      <c r="AF14634" s="93"/>
      <c r="AG14634" s="93"/>
      <c r="AH14634" s="93"/>
    </row>
    <row r="14635" spans="21:34" x14ac:dyDescent="0.3">
      <c r="U14635" s="311" t="s">
        <v>56887</v>
      </c>
      <c r="V14635" s="312">
        <v>8897.43</v>
      </c>
      <c r="X14635" s="267" t="s">
        <v>55498</v>
      </c>
      <c r="Y14635" s="268">
        <v>5717.5</v>
      </c>
      <c r="AA14635" s="229" t="s">
        <v>35797</v>
      </c>
      <c r="AB14635" s="230">
        <v>12299.84</v>
      </c>
      <c r="AD14635" s="209" t="s">
        <v>28461</v>
      </c>
      <c r="AE14635" s="210">
        <v>8275</v>
      </c>
      <c r="AF14635" s="93"/>
      <c r="AG14635" s="93"/>
      <c r="AH14635" s="93"/>
    </row>
    <row r="14636" spans="21:34" x14ac:dyDescent="0.3">
      <c r="U14636" s="311" t="s">
        <v>31315</v>
      </c>
      <c r="V14636" s="312">
        <v>22166.91</v>
      </c>
      <c r="X14636" s="267" t="s">
        <v>55499</v>
      </c>
      <c r="Y14636" s="268">
        <v>6338.67</v>
      </c>
      <c r="AA14636" s="229" t="s">
        <v>47326</v>
      </c>
      <c r="AB14636" s="230">
        <v>3577</v>
      </c>
      <c r="AD14636" s="209" t="s">
        <v>28462</v>
      </c>
      <c r="AE14636" s="210">
        <v>21115</v>
      </c>
      <c r="AF14636" s="93"/>
      <c r="AG14636" s="93"/>
      <c r="AH14636" s="93"/>
    </row>
    <row r="14637" spans="21:34" x14ac:dyDescent="0.3">
      <c r="U14637" s="311" t="s">
        <v>49468</v>
      </c>
      <c r="V14637" s="312">
        <v>1374.43</v>
      </c>
      <c r="X14637" s="267" t="s">
        <v>55500</v>
      </c>
      <c r="Y14637" s="268">
        <v>1941.5</v>
      </c>
      <c r="AA14637" s="229" t="s">
        <v>48331</v>
      </c>
      <c r="AB14637" s="230">
        <v>24893.360000000001</v>
      </c>
      <c r="AD14637" s="209" t="s">
        <v>28463</v>
      </c>
      <c r="AE14637" s="210">
        <v>162330.29</v>
      </c>
      <c r="AF14637" s="93"/>
      <c r="AG14637" s="93"/>
      <c r="AH14637" s="93"/>
    </row>
    <row r="14638" spans="21:34" x14ac:dyDescent="0.3">
      <c r="U14638" s="311" t="s">
        <v>31347</v>
      </c>
      <c r="V14638" s="312">
        <v>10667.97</v>
      </c>
      <c r="X14638" s="267" t="s">
        <v>55501</v>
      </c>
      <c r="Y14638" s="268">
        <v>1070.8399999999999</v>
      </c>
      <c r="AA14638" s="229" t="s">
        <v>40667</v>
      </c>
      <c r="AB14638" s="230">
        <v>8419.23</v>
      </c>
      <c r="AD14638" s="209" t="s">
        <v>28464</v>
      </c>
      <c r="AE14638" s="210">
        <v>68757.679999999993</v>
      </c>
      <c r="AF14638" s="93"/>
      <c r="AG14638" s="93"/>
      <c r="AH14638" s="93"/>
    </row>
    <row r="14639" spans="21:34" x14ac:dyDescent="0.3">
      <c r="U14639" s="311" t="s">
        <v>31349</v>
      </c>
      <c r="V14639" s="312">
        <v>776.17</v>
      </c>
      <c r="X14639" s="267" t="s">
        <v>55502</v>
      </c>
      <c r="Y14639" s="268">
        <v>2028.64</v>
      </c>
      <c r="AA14639" s="229" t="s">
        <v>43033</v>
      </c>
      <c r="AB14639" s="230">
        <v>153106.78</v>
      </c>
      <c r="AD14639" s="209" t="s">
        <v>28465</v>
      </c>
      <c r="AE14639" s="210">
        <v>288435.40000000002</v>
      </c>
      <c r="AF14639" s="93"/>
      <c r="AG14639" s="93"/>
      <c r="AH14639" s="93"/>
    </row>
    <row r="14640" spans="21:34" x14ac:dyDescent="0.3">
      <c r="U14640" s="311" t="s">
        <v>31350</v>
      </c>
      <c r="V14640" s="312">
        <v>481.71</v>
      </c>
      <c r="X14640" s="267" t="s">
        <v>54048</v>
      </c>
      <c r="Y14640" s="268">
        <v>1019.35</v>
      </c>
      <c r="AA14640" s="229" t="s">
        <v>47327</v>
      </c>
      <c r="AB14640" s="230">
        <v>14755</v>
      </c>
      <c r="AD14640" s="209" t="s">
        <v>28466</v>
      </c>
      <c r="AE14640" s="210">
        <v>114838.6</v>
      </c>
      <c r="AF14640" s="93"/>
      <c r="AG14640" s="93"/>
      <c r="AH14640" s="93"/>
    </row>
    <row r="14641" spans="21:34" x14ac:dyDescent="0.3">
      <c r="U14641" s="311" t="s">
        <v>31352</v>
      </c>
      <c r="V14641" s="312">
        <v>2367.75</v>
      </c>
      <c r="X14641" s="267" t="s">
        <v>54049</v>
      </c>
      <c r="Y14641" s="268">
        <v>5237.47</v>
      </c>
      <c r="AA14641" s="229" t="s">
        <v>45755</v>
      </c>
      <c r="AB14641" s="230">
        <v>50000</v>
      </c>
      <c r="AD14641" s="209" t="s">
        <v>28467</v>
      </c>
      <c r="AE14641" s="210">
        <v>63986.7</v>
      </c>
      <c r="AF14641" s="93"/>
      <c r="AG14641" s="93"/>
      <c r="AH14641" s="93"/>
    </row>
    <row r="14642" spans="21:34" x14ac:dyDescent="0.3">
      <c r="U14642" s="311" t="s">
        <v>49469</v>
      </c>
      <c r="V14642" s="312">
        <v>84.54</v>
      </c>
      <c r="X14642" s="267" t="s">
        <v>65037</v>
      </c>
      <c r="Y14642" s="268">
        <v>-182</v>
      </c>
      <c r="AA14642" s="229" t="s">
        <v>45756</v>
      </c>
      <c r="AB14642" s="230">
        <v>3087</v>
      </c>
      <c r="AD14642" s="209" t="s">
        <v>28468</v>
      </c>
      <c r="AE14642" s="210">
        <v>212.5</v>
      </c>
      <c r="AF14642" s="93"/>
      <c r="AG14642" s="93"/>
      <c r="AH14642" s="93"/>
    </row>
    <row r="14643" spans="21:34" x14ac:dyDescent="0.3">
      <c r="U14643" s="311" t="s">
        <v>50814</v>
      </c>
      <c r="V14643" s="312">
        <v>205.15</v>
      </c>
      <c r="X14643" s="267" t="s">
        <v>55503</v>
      </c>
      <c r="Y14643" s="268">
        <v>1809</v>
      </c>
      <c r="AA14643" s="229" t="s">
        <v>43034</v>
      </c>
      <c r="AB14643" s="230">
        <v>132250</v>
      </c>
      <c r="AD14643" s="209" t="s">
        <v>28469</v>
      </c>
      <c r="AE14643" s="210">
        <v>93346.52</v>
      </c>
      <c r="AF14643" s="93"/>
      <c r="AG14643" s="93"/>
      <c r="AH14643" s="93"/>
    </row>
    <row r="14644" spans="21:34" x14ac:dyDescent="0.3">
      <c r="U14644" s="311" t="s">
        <v>49470</v>
      </c>
      <c r="V14644" s="312">
        <v>357.51</v>
      </c>
      <c r="X14644" s="267" t="s">
        <v>55504</v>
      </c>
      <c r="Y14644" s="268">
        <v>2376.25</v>
      </c>
      <c r="AA14644" s="229" t="s">
        <v>43035</v>
      </c>
      <c r="AB14644" s="230">
        <v>9991.2999999999993</v>
      </c>
      <c r="AD14644" s="209" t="s">
        <v>28470</v>
      </c>
      <c r="AE14644" s="210">
        <v>9322.58</v>
      </c>
      <c r="AF14644" s="93"/>
      <c r="AG14644" s="93"/>
      <c r="AH14644" s="93"/>
    </row>
    <row r="14645" spans="21:34" x14ac:dyDescent="0.3">
      <c r="U14645" s="311" t="s">
        <v>49471</v>
      </c>
      <c r="V14645" s="312">
        <v>626.85</v>
      </c>
      <c r="X14645" s="267" t="s">
        <v>56661</v>
      </c>
      <c r="Y14645" s="268">
        <v>32.53</v>
      </c>
      <c r="AA14645" s="229" t="s">
        <v>29204</v>
      </c>
      <c r="AB14645" s="230">
        <v>603</v>
      </c>
      <c r="AD14645" s="209" t="s">
        <v>28471</v>
      </c>
      <c r="AE14645" s="210">
        <v>14106.25</v>
      </c>
      <c r="AF14645" s="93"/>
      <c r="AG14645" s="93"/>
      <c r="AH14645" s="93"/>
    </row>
    <row r="14646" spans="21:34" x14ac:dyDescent="0.3">
      <c r="U14646" s="311" t="s">
        <v>31353</v>
      </c>
      <c r="V14646" s="312">
        <v>1647.34</v>
      </c>
      <c r="X14646" s="267" t="s">
        <v>55505</v>
      </c>
      <c r="Y14646" s="268">
        <v>322.66000000000003</v>
      </c>
      <c r="AA14646" s="229" t="s">
        <v>48332</v>
      </c>
      <c r="AB14646" s="230">
        <v>8619.68</v>
      </c>
      <c r="AD14646" s="209" t="s">
        <v>28472</v>
      </c>
      <c r="AE14646" s="210">
        <v>4180</v>
      </c>
      <c r="AF14646" s="93"/>
      <c r="AG14646" s="93"/>
      <c r="AH14646" s="93"/>
    </row>
    <row r="14647" spans="21:34" x14ac:dyDescent="0.3">
      <c r="U14647" s="311" t="s">
        <v>31371</v>
      </c>
      <c r="V14647" s="312">
        <v>970.76</v>
      </c>
      <c r="X14647" s="267" t="s">
        <v>55506</v>
      </c>
      <c r="Y14647" s="268">
        <v>479.28</v>
      </c>
      <c r="AA14647" s="229" t="s">
        <v>35799</v>
      </c>
      <c r="AB14647" s="230">
        <v>6270</v>
      </c>
      <c r="AD14647" s="209" t="s">
        <v>28473</v>
      </c>
      <c r="AE14647" s="210">
        <v>9709.09</v>
      </c>
      <c r="AF14647" s="93"/>
      <c r="AG14647" s="93"/>
      <c r="AH14647" s="93"/>
    </row>
    <row r="14648" spans="21:34" x14ac:dyDescent="0.3">
      <c r="U14648" s="311" t="s">
        <v>31373</v>
      </c>
      <c r="V14648" s="312">
        <v>8222.27</v>
      </c>
      <c r="X14648" s="267" t="s">
        <v>55507</v>
      </c>
      <c r="Y14648" s="268">
        <v>8080</v>
      </c>
      <c r="AA14648" s="229" t="s">
        <v>47328</v>
      </c>
      <c r="AB14648" s="230">
        <v>29681.439999999999</v>
      </c>
      <c r="AD14648" s="209" t="s">
        <v>28474</v>
      </c>
      <c r="AE14648" s="210">
        <v>4201.26</v>
      </c>
      <c r="AF14648" s="93"/>
      <c r="AG14648" s="93"/>
      <c r="AH14648" s="93"/>
    </row>
    <row r="14649" spans="21:34" x14ac:dyDescent="0.3">
      <c r="U14649" s="311" t="s">
        <v>31374</v>
      </c>
      <c r="V14649" s="312">
        <v>7395.27</v>
      </c>
      <c r="X14649" s="267" t="s">
        <v>58354</v>
      </c>
      <c r="Y14649" s="268">
        <v>24</v>
      </c>
      <c r="AA14649" s="229" t="s">
        <v>47329</v>
      </c>
      <c r="AB14649" s="230">
        <v>87168.75</v>
      </c>
      <c r="AD14649" s="209" t="s">
        <v>28475</v>
      </c>
      <c r="AE14649" s="210">
        <v>13490.36</v>
      </c>
      <c r="AF14649" s="93"/>
      <c r="AG14649" s="93"/>
      <c r="AH14649" s="93"/>
    </row>
    <row r="14650" spans="21:34" x14ac:dyDescent="0.3">
      <c r="U14650" s="311" t="s">
        <v>31376</v>
      </c>
      <c r="V14650" s="312">
        <v>791.16</v>
      </c>
      <c r="X14650" s="267" t="s">
        <v>65038</v>
      </c>
      <c r="Y14650" s="268">
        <v>256.73</v>
      </c>
      <c r="AA14650" s="229" t="s">
        <v>47330</v>
      </c>
      <c r="AB14650" s="230">
        <v>6668.47</v>
      </c>
      <c r="AD14650" s="209" t="s">
        <v>28476</v>
      </c>
      <c r="AE14650" s="210">
        <v>39192.83</v>
      </c>
      <c r="AF14650" s="93"/>
      <c r="AG14650" s="93"/>
      <c r="AH14650" s="93"/>
    </row>
    <row r="14651" spans="21:34" x14ac:dyDescent="0.3">
      <c r="U14651" s="311" t="s">
        <v>31377</v>
      </c>
      <c r="V14651" s="312">
        <v>395.85</v>
      </c>
      <c r="X14651" s="267" t="s">
        <v>56662</v>
      </c>
      <c r="Y14651" s="268">
        <v>581.28</v>
      </c>
      <c r="AA14651" s="229" t="s">
        <v>36809</v>
      </c>
      <c r="AB14651" s="230">
        <v>6632.26</v>
      </c>
      <c r="AD14651" s="209" t="s">
        <v>28477</v>
      </c>
      <c r="AE14651" s="210">
        <v>16326.36</v>
      </c>
      <c r="AF14651" s="93"/>
      <c r="AG14651" s="93"/>
      <c r="AH14651" s="93"/>
    </row>
    <row r="14652" spans="21:34" x14ac:dyDescent="0.3">
      <c r="U14652" s="311" t="s">
        <v>31378</v>
      </c>
      <c r="V14652" s="312">
        <v>66936</v>
      </c>
      <c r="X14652" s="267" t="s">
        <v>60830</v>
      </c>
      <c r="Y14652" s="268">
        <v>31807</v>
      </c>
      <c r="AA14652" s="229" t="s">
        <v>36810</v>
      </c>
      <c r="AB14652" s="230">
        <v>8666.52</v>
      </c>
      <c r="AD14652" s="209" t="s">
        <v>14321</v>
      </c>
      <c r="AE14652" s="210">
        <v>11280</v>
      </c>
      <c r="AF14652" s="93"/>
      <c r="AG14652" s="93"/>
      <c r="AH14652" s="93"/>
    </row>
    <row r="14653" spans="21:34" x14ac:dyDescent="0.3">
      <c r="U14653" s="311" t="s">
        <v>31379</v>
      </c>
      <c r="V14653" s="312">
        <v>1400</v>
      </c>
      <c r="X14653" s="267" t="s">
        <v>56663</v>
      </c>
      <c r="Y14653" s="268">
        <v>81593.649999999994</v>
      </c>
      <c r="AA14653" s="229" t="s">
        <v>53973</v>
      </c>
      <c r="AB14653" s="230">
        <v>25351.25</v>
      </c>
      <c r="AD14653" s="209" t="s">
        <v>28478</v>
      </c>
      <c r="AE14653" s="210">
        <v>426919.2</v>
      </c>
      <c r="AF14653" s="93"/>
      <c r="AG14653" s="93"/>
      <c r="AH14653" s="93"/>
    </row>
    <row r="14654" spans="21:34" x14ac:dyDescent="0.3">
      <c r="U14654" s="311" t="s">
        <v>49472</v>
      </c>
      <c r="V14654" s="312">
        <v>15226.29</v>
      </c>
      <c r="X14654" s="267" t="s">
        <v>65039</v>
      </c>
      <c r="Y14654" s="268">
        <v>2641.27</v>
      </c>
      <c r="AA14654" s="229" t="s">
        <v>53974</v>
      </c>
      <c r="AB14654" s="230">
        <v>1860.3</v>
      </c>
      <c r="AD14654" s="209" t="s">
        <v>28479</v>
      </c>
      <c r="AE14654" s="210">
        <v>1350.29</v>
      </c>
      <c r="AF14654" s="93"/>
      <c r="AG14654" s="93"/>
      <c r="AH14654" s="93"/>
    </row>
    <row r="14655" spans="21:34" x14ac:dyDescent="0.3">
      <c r="U14655" s="311" t="s">
        <v>31383</v>
      </c>
      <c r="V14655" s="312">
        <v>96331.23</v>
      </c>
      <c r="X14655" s="267" t="s">
        <v>59269</v>
      </c>
      <c r="Y14655" s="268">
        <v>12666.69</v>
      </c>
      <c r="AA14655" s="229" t="s">
        <v>34271</v>
      </c>
      <c r="AB14655" s="230">
        <v>58692.53</v>
      </c>
      <c r="AD14655" s="209" t="s">
        <v>28480</v>
      </c>
      <c r="AE14655" s="210">
        <v>5355</v>
      </c>
      <c r="AF14655" s="93"/>
      <c r="AG14655" s="93"/>
      <c r="AH14655" s="93"/>
    </row>
    <row r="14656" spans="21:34" x14ac:dyDescent="0.3">
      <c r="U14656" s="311" t="s">
        <v>31459</v>
      </c>
      <c r="V14656" s="312">
        <v>3928.47</v>
      </c>
      <c r="X14656" s="267" t="s">
        <v>45820</v>
      </c>
      <c r="Y14656" s="268">
        <v>34717.81</v>
      </c>
      <c r="AA14656" s="229" t="s">
        <v>47331</v>
      </c>
      <c r="AB14656" s="230">
        <v>23703.33</v>
      </c>
      <c r="AD14656" s="209" t="s">
        <v>28481</v>
      </c>
      <c r="AE14656" s="210">
        <v>32758.65</v>
      </c>
      <c r="AF14656" s="93"/>
      <c r="AG14656" s="93"/>
      <c r="AH14656" s="93"/>
    </row>
    <row r="14657" spans="21:34" x14ac:dyDescent="0.3">
      <c r="U14657" s="311" t="s">
        <v>31460</v>
      </c>
      <c r="V14657" s="312">
        <v>120944.43</v>
      </c>
      <c r="X14657" s="267" t="s">
        <v>39595</v>
      </c>
      <c r="Y14657" s="268">
        <v>17842.439999999999</v>
      </c>
      <c r="AA14657" s="229" t="s">
        <v>47332</v>
      </c>
      <c r="AB14657" s="230">
        <v>39290.5</v>
      </c>
      <c r="AD14657" s="209" t="s">
        <v>28482</v>
      </c>
      <c r="AE14657" s="210">
        <v>369257.83</v>
      </c>
      <c r="AF14657" s="93"/>
      <c r="AG14657" s="93"/>
      <c r="AH14657" s="93"/>
    </row>
    <row r="14658" spans="21:34" x14ac:dyDescent="0.3">
      <c r="U14658" s="311" t="s">
        <v>54624</v>
      </c>
      <c r="V14658" s="312">
        <v>2056.06</v>
      </c>
      <c r="X14658" s="267" t="s">
        <v>49238</v>
      </c>
      <c r="Y14658" s="268">
        <v>787.5</v>
      </c>
      <c r="AA14658" s="229" t="s">
        <v>47333</v>
      </c>
      <c r="AB14658" s="230">
        <v>2898.72</v>
      </c>
      <c r="AD14658" s="209" t="s">
        <v>28483</v>
      </c>
      <c r="AE14658" s="210">
        <v>73650</v>
      </c>
      <c r="AF14658" s="93"/>
      <c r="AG14658" s="93"/>
      <c r="AH14658" s="93"/>
    </row>
    <row r="14659" spans="21:34" x14ac:dyDescent="0.3">
      <c r="U14659" s="311" t="s">
        <v>31461</v>
      </c>
      <c r="V14659" s="312">
        <v>9710.0499999999993</v>
      </c>
      <c r="X14659" s="267" t="s">
        <v>43093</v>
      </c>
      <c r="Y14659" s="268">
        <v>8530.49</v>
      </c>
      <c r="AA14659" s="229" t="s">
        <v>47334</v>
      </c>
      <c r="AB14659" s="230">
        <v>6889</v>
      </c>
      <c r="AD14659" s="209" t="s">
        <v>28484</v>
      </c>
      <c r="AE14659" s="210">
        <v>384.78</v>
      </c>
      <c r="AF14659" s="93"/>
      <c r="AG14659" s="93"/>
      <c r="AH14659" s="93"/>
    </row>
    <row r="14660" spans="21:34" x14ac:dyDescent="0.3">
      <c r="U14660" s="311" t="s">
        <v>31462</v>
      </c>
      <c r="V14660" s="312">
        <v>14337.03</v>
      </c>
      <c r="X14660" s="267" t="s">
        <v>63448</v>
      </c>
      <c r="Y14660" s="268">
        <v>344.18</v>
      </c>
      <c r="AA14660" s="229" t="s">
        <v>47335</v>
      </c>
      <c r="AB14660" s="230">
        <v>4600</v>
      </c>
      <c r="AD14660" s="209" t="s">
        <v>28485</v>
      </c>
      <c r="AE14660" s="210">
        <v>13444.27</v>
      </c>
      <c r="AF14660" s="93"/>
      <c r="AG14660" s="93"/>
      <c r="AH14660" s="93"/>
    </row>
    <row r="14661" spans="21:34" x14ac:dyDescent="0.3">
      <c r="U14661" s="311" t="s">
        <v>31464</v>
      </c>
      <c r="V14661" s="312">
        <v>291.07</v>
      </c>
      <c r="X14661" s="267" t="s">
        <v>36820</v>
      </c>
      <c r="Y14661" s="268">
        <v>6999.96</v>
      </c>
      <c r="AA14661" s="229" t="s">
        <v>47336</v>
      </c>
      <c r="AB14661" s="230">
        <v>3250</v>
      </c>
      <c r="AD14661" s="209" t="s">
        <v>28486</v>
      </c>
      <c r="AE14661" s="210">
        <v>8400</v>
      </c>
      <c r="AF14661" s="93"/>
      <c r="AG14661" s="93"/>
      <c r="AH14661" s="93"/>
    </row>
    <row r="14662" spans="21:34" x14ac:dyDescent="0.3">
      <c r="U14662" s="311" t="s">
        <v>31465</v>
      </c>
      <c r="V14662" s="312">
        <v>1121.51</v>
      </c>
      <c r="X14662" s="267" t="s">
        <v>56664</v>
      </c>
      <c r="Y14662" s="268">
        <v>2916</v>
      </c>
      <c r="AA14662" s="229" t="s">
        <v>53975</v>
      </c>
      <c r="AB14662" s="230">
        <v>15266.66</v>
      </c>
      <c r="AD14662" s="209" t="s">
        <v>28487</v>
      </c>
      <c r="AE14662" s="210">
        <v>3640</v>
      </c>
      <c r="AF14662" s="93"/>
      <c r="AG14662" s="93"/>
      <c r="AH14662" s="93"/>
    </row>
    <row r="14663" spans="21:34" x14ac:dyDescent="0.3">
      <c r="U14663" s="311" t="s">
        <v>31466</v>
      </c>
      <c r="V14663" s="312">
        <v>518.54999999999995</v>
      </c>
      <c r="X14663" s="267" t="s">
        <v>54050</v>
      </c>
      <c r="Y14663" s="268">
        <v>9403.68</v>
      </c>
      <c r="AA14663" s="229" t="s">
        <v>40668</v>
      </c>
      <c r="AB14663" s="230">
        <v>33640.370000000003</v>
      </c>
      <c r="AD14663" s="209" t="s">
        <v>28488</v>
      </c>
      <c r="AE14663" s="210">
        <v>6040</v>
      </c>
      <c r="AF14663" s="93"/>
      <c r="AG14663" s="93"/>
      <c r="AH14663" s="93"/>
    </row>
    <row r="14664" spans="21:34" x14ac:dyDescent="0.3">
      <c r="U14664" s="311" t="s">
        <v>31493</v>
      </c>
      <c r="V14664" s="312">
        <v>7083.33</v>
      </c>
      <c r="X14664" s="267" t="s">
        <v>58710</v>
      </c>
      <c r="Y14664" s="268">
        <v>20848.8</v>
      </c>
      <c r="AA14664" s="229" t="s">
        <v>48333</v>
      </c>
      <c r="AB14664" s="230">
        <v>21095.25</v>
      </c>
      <c r="AD14664" s="209" t="s">
        <v>28489</v>
      </c>
      <c r="AE14664" s="210">
        <v>9213.7999999999993</v>
      </c>
      <c r="AF14664" s="93"/>
      <c r="AG14664" s="93"/>
      <c r="AH14664" s="93"/>
    </row>
    <row r="14665" spans="21:34" x14ac:dyDescent="0.3">
      <c r="U14665" s="311" t="s">
        <v>31494</v>
      </c>
      <c r="V14665" s="312">
        <v>2000</v>
      </c>
      <c r="X14665" s="267" t="s">
        <v>36821</v>
      </c>
      <c r="Y14665" s="268">
        <v>16996.21</v>
      </c>
      <c r="AA14665" s="229" t="s">
        <v>48334</v>
      </c>
      <c r="AB14665" s="230">
        <v>14891.75</v>
      </c>
      <c r="AD14665" s="209" t="s">
        <v>28490</v>
      </c>
      <c r="AE14665" s="210">
        <v>827.73</v>
      </c>
      <c r="AF14665" s="93"/>
      <c r="AG14665" s="93"/>
      <c r="AH14665" s="93"/>
    </row>
    <row r="14666" spans="21:34" x14ac:dyDescent="0.3">
      <c r="U14666" s="311" t="s">
        <v>47650</v>
      </c>
      <c r="V14666" s="312">
        <v>40080</v>
      </c>
      <c r="X14666" s="267" t="s">
        <v>36822</v>
      </c>
      <c r="Y14666" s="268">
        <v>46404.06</v>
      </c>
      <c r="AA14666" s="229" t="s">
        <v>45757</v>
      </c>
      <c r="AB14666" s="230">
        <v>64205.599999999999</v>
      </c>
      <c r="AD14666" s="209" t="s">
        <v>28491</v>
      </c>
      <c r="AE14666" s="210">
        <v>2151.33</v>
      </c>
      <c r="AF14666" s="93"/>
      <c r="AG14666" s="93"/>
      <c r="AH14666" s="93"/>
    </row>
    <row r="14667" spans="21:34" x14ac:dyDescent="0.3">
      <c r="U14667" s="311" t="s">
        <v>47651</v>
      </c>
      <c r="V14667" s="312">
        <v>6500</v>
      </c>
      <c r="X14667" s="267" t="s">
        <v>45822</v>
      </c>
      <c r="Y14667" s="268">
        <v>23047.39</v>
      </c>
      <c r="AA14667" s="229" t="s">
        <v>45758</v>
      </c>
      <c r="AB14667" s="230">
        <v>5003.3999999999996</v>
      </c>
      <c r="AD14667" s="209" t="s">
        <v>28492</v>
      </c>
      <c r="AE14667" s="210">
        <v>2176.98</v>
      </c>
      <c r="AF14667" s="93"/>
      <c r="AG14667" s="93"/>
      <c r="AH14667" s="93"/>
    </row>
    <row r="14668" spans="21:34" x14ac:dyDescent="0.3">
      <c r="U14668" s="311" t="s">
        <v>49473</v>
      </c>
      <c r="V14668" s="312">
        <v>3680</v>
      </c>
      <c r="X14668" s="267" t="s">
        <v>55508</v>
      </c>
      <c r="Y14668" s="268">
        <v>4648.95</v>
      </c>
      <c r="AA14668" s="229" t="s">
        <v>29213</v>
      </c>
      <c r="AB14668" s="230">
        <v>1</v>
      </c>
      <c r="AD14668" s="209" t="s">
        <v>28493</v>
      </c>
      <c r="AE14668" s="210">
        <v>928.71</v>
      </c>
      <c r="AF14668" s="93"/>
      <c r="AG14668" s="93"/>
      <c r="AH14668" s="93"/>
    </row>
    <row r="14669" spans="21:34" x14ac:dyDescent="0.3">
      <c r="U14669" s="311" t="s">
        <v>31496</v>
      </c>
      <c r="V14669" s="312">
        <v>4486.3500000000004</v>
      </c>
      <c r="X14669" s="267" t="s">
        <v>56665</v>
      </c>
      <c r="Y14669" s="268">
        <v>8495</v>
      </c>
      <c r="AA14669" s="229" t="s">
        <v>45759</v>
      </c>
      <c r="AB14669" s="230">
        <v>60212.5</v>
      </c>
      <c r="AD14669" s="209" t="s">
        <v>28494</v>
      </c>
      <c r="AE14669" s="210">
        <v>76514.86</v>
      </c>
      <c r="AF14669" s="93"/>
      <c r="AG14669" s="93"/>
      <c r="AH14669" s="93"/>
    </row>
    <row r="14670" spans="21:34" x14ac:dyDescent="0.3">
      <c r="U14670" s="311" t="s">
        <v>31501</v>
      </c>
      <c r="V14670" s="312">
        <v>9000</v>
      </c>
      <c r="X14670" s="267" t="s">
        <v>40678</v>
      </c>
      <c r="Y14670" s="268">
        <v>25145.09</v>
      </c>
      <c r="AA14670" s="229" t="s">
        <v>45760</v>
      </c>
      <c r="AB14670" s="230">
        <v>4203.5</v>
      </c>
      <c r="AD14670" s="209" t="s">
        <v>28495</v>
      </c>
      <c r="AE14670" s="210">
        <v>8166.55</v>
      </c>
      <c r="AF14670" s="93"/>
      <c r="AG14670" s="93"/>
      <c r="AH14670" s="93"/>
    </row>
    <row r="14671" spans="21:34" x14ac:dyDescent="0.3">
      <c r="U14671" s="311" t="s">
        <v>31502</v>
      </c>
      <c r="V14671" s="312">
        <v>295.83</v>
      </c>
      <c r="X14671" s="267" t="s">
        <v>35802</v>
      </c>
      <c r="Y14671" s="268">
        <v>20069.41</v>
      </c>
      <c r="AA14671" s="229" t="s">
        <v>50497</v>
      </c>
      <c r="AB14671" s="230">
        <v>2502</v>
      </c>
      <c r="AD14671" s="209" t="s">
        <v>28496</v>
      </c>
      <c r="AE14671" s="210">
        <v>127788.3</v>
      </c>
      <c r="AF14671" s="93"/>
      <c r="AG14671" s="93"/>
      <c r="AH14671" s="93"/>
    </row>
    <row r="14672" spans="21:34" x14ac:dyDescent="0.3">
      <c r="U14672" s="311" t="s">
        <v>56891</v>
      </c>
      <c r="V14672" s="312">
        <v>3153.33</v>
      </c>
      <c r="X14672" s="267" t="s">
        <v>60831</v>
      </c>
      <c r="Y14672" s="268">
        <v>1634</v>
      </c>
      <c r="AA14672" s="229" t="s">
        <v>49218</v>
      </c>
      <c r="AB14672" s="230">
        <v>3906.31</v>
      </c>
      <c r="AD14672" s="209" t="s">
        <v>28497</v>
      </c>
      <c r="AE14672" s="210">
        <v>16235.8</v>
      </c>
      <c r="AF14672" s="93"/>
      <c r="AG14672" s="93"/>
      <c r="AH14672" s="93"/>
    </row>
    <row r="14673" spans="21:34" x14ac:dyDescent="0.3">
      <c r="U14673" s="311" t="s">
        <v>31506</v>
      </c>
      <c r="V14673" s="312">
        <v>16815.2</v>
      </c>
      <c r="X14673" s="267" t="s">
        <v>43095</v>
      </c>
      <c r="Y14673" s="268">
        <v>3041</v>
      </c>
      <c r="AA14673" s="229" t="s">
        <v>49219</v>
      </c>
      <c r="AB14673" s="230">
        <v>298.83</v>
      </c>
      <c r="AD14673" s="209" t="s">
        <v>28498</v>
      </c>
      <c r="AE14673" s="210">
        <v>27750.36</v>
      </c>
      <c r="AF14673" s="93"/>
      <c r="AG14673" s="93"/>
      <c r="AH14673" s="93"/>
    </row>
    <row r="14674" spans="21:34" x14ac:dyDescent="0.3">
      <c r="U14674" s="311" t="s">
        <v>31508</v>
      </c>
      <c r="V14674" s="312">
        <v>20809.59</v>
      </c>
      <c r="X14674" s="267" t="s">
        <v>54051</v>
      </c>
      <c r="Y14674" s="268">
        <v>112919.39</v>
      </c>
      <c r="AA14674" s="229" t="s">
        <v>49220</v>
      </c>
      <c r="AB14674" s="230">
        <v>4530</v>
      </c>
      <c r="AD14674" s="209" t="s">
        <v>28499</v>
      </c>
      <c r="AE14674" s="210">
        <v>7480.58</v>
      </c>
      <c r="AF14674" s="93"/>
      <c r="AG14674" s="93"/>
      <c r="AH14674" s="93"/>
    </row>
    <row r="14675" spans="21:34" x14ac:dyDescent="0.3">
      <c r="U14675" s="311" t="s">
        <v>48575</v>
      </c>
      <c r="V14675" s="312">
        <v>46970.75</v>
      </c>
      <c r="X14675" s="267" t="s">
        <v>39596</v>
      </c>
      <c r="Y14675" s="268">
        <v>42528.63</v>
      </c>
      <c r="AA14675" s="229" t="s">
        <v>39580</v>
      </c>
      <c r="AB14675" s="230">
        <v>1510</v>
      </c>
      <c r="AD14675" s="209" t="s">
        <v>28500</v>
      </c>
      <c r="AE14675" s="210">
        <v>3619.39</v>
      </c>
      <c r="AF14675" s="93"/>
      <c r="AG14675" s="93"/>
      <c r="AH14675" s="93"/>
    </row>
    <row r="14676" spans="21:34" x14ac:dyDescent="0.3">
      <c r="U14676" s="311" t="s">
        <v>48576</v>
      </c>
      <c r="V14676" s="312">
        <v>4000</v>
      </c>
      <c r="X14676" s="267" t="s">
        <v>62982</v>
      </c>
      <c r="Y14676" s="268">
        <v>61658.35</v>
      </c>
      <c r="AA14676" s="229" t="s">
        <v>34274</v>
      </c>
      <c r="AB14676" s="230">
        <v>65810</v>
      </c>
      <c r="AD14676" s="209" t="s">
        <v>28501</v>
      </c>
      <c r="AE14676" s="210">
        <v>1300.6500000000001</v>
      </c>
      <c r="AF14676" s="93"/>
      <c r="AG14676" s="93"/>
      <c r="AH14676" s="93"/>
    </row>
    <row r="14677" spans="21:34" x14ac:dyDescent="0.3">
      <c r="U14677" s="311" t="s">
        <v>48577</v>
      </c>
      <c r="V14677" s="312">
        <v>40.5</v>
      </c>
      <c r="X14677" s="267" t="s">
        <v>36824</v>
      </c>
      <c r="Y14677" s="268">
        <v>31195.95</v>
      </c>
      <c r="AA14677" s="229" t="s">
        <v>53976</v>
      </c>
      <c r="AB14677" s="230">
        <v>585.41999999999996</v>
      </c>
      <c r="AD14677" s="209" t="s">
        <v>28502</v>
      </c>
      <c r="AE14677" s="210">
        <v>1475067.5</v>
      </c>
      <c r="AF14677" s="93"/>
      <c r="AG14677" s="93"/>
      <c r="AH14677" s="93"/>
    </row>
    <row r="14678" spans="21:34" x14ac:dyDescent="0.3">
      <c r="U14678" s="311" t="s">
        <v>48578</v>
      </c>
      <c r="V14678" s="312">
        <v>12103.5</v>
      </c>
      <c r="X14678" s="267" t="s">
        <v>35803</v>
      </c>
      <c r="Y14678" s="268">
        <v>5864.85</v>
      </c>
      <c r="AA14678" s="229" t="s">
        <v>49221</v>
      </c>
      <c r="AB14678" s="230">
        <v>10725</v>
      </c>
      <c r="AD14678" s="209" t="s">
        <v>28503</v>
      </c>
      <c r="AE14678" s="210">
        <v>103580</v>
      </c>
      <c r="AF14678" s="93"/>
      <c r="AG14678" s="93"/>
      <c r="AH14678" s="93"/>
    </row>
    <row r="14679" spans="21:34" x14ac:dyDescent="0.3">
      <c r="U14679" s="311" t="s">
        <v>48580</v>
      </c>
      <c r="V14679" s="312">
        <v>37176.25</v>
      </c>
      <c r="X14679" s="267" t="s">
        <v>43096</v>
      </c>
      <c r="Y14679" s="268">
        <v>4240.49</v>
      </c>
      <c r="AA14679" s="229" t="s">
        <v>45761</v>
      </c>
      <c r="AB14679" s="230">
        <v>34000</v>
      </c>
      <c r="AD14679" s="209" t="s">
        <v>28504</v>
      </c>
      <c r="AE14679" s="210">
        <v>170040</v>
      </c>
      <c r="AF14679" s="93"/>
      <c r="AG14679" s="93"/>
      <c r="AH14679" s="93"/>
    </row>
    <row r="14680" spans="21:34" x14ac:dyDescent="0.3">
      <c r="U14680" s="311" t="s">
        <v>48581</v>
      </c>
      <c r="V14680" s="312">
        <v>10500.5</v>
      </c>
      <c r="X14680" s="267" t="s">
        <v>65040</v>
      </c>
      <c r="Y14680" s="268">
        <v>-1221.7</v>
      </c>
      <c r="AA14680" s="229" t="s">
        <v>45762</v>
      </c>
      <c r="AB14680" s="230">
        <v>1863</v>
      </c>
      <c r="AD14680" s="209" t="s">
        <v>28505</v>
      </c>
      <c r="AE14680" s="210">
        <v>294716</v>
      </c>
      <c r="AF14680" s="93"/>
      <c r="AG14680" s="93"/>
      <c r="AH14680" s="93"/>
    </row>
    <row r="14681" spans="21:34" x14ac:dyDescent="0.3">
      <c r="U14681" s="311" t="s">
        <v>62927</v>
      </c>
      <c r="V14681" s="312">
        <v>14628.84</v>
      </c>
      <c r="X14681" s="267" t="s">
        <v>55509</v>
      </c>
      <c r="Y14681" s="268">
        <v>4043</v>
      </c>
      <c r="AA14681" s="229" t="s">
        <v>29231</v>
      </c>
      <c r="AB14681" s="230">
        <v>1049</v>
      </c>
      <c r="AD14681" s="209" t="s">
        <v>28506</v>
      </c>
      <c r="AE14681" s="210">
        <v>4400</v>
      </c>
      <c r="AF14681" s="93"/>
      <c r="AG14681" s="93"/>
      <c r="AH14681" s="93"/>
    </row>
    <row r="14682" spans="21:34" x14ac:dyDescent="0.3">
      <c r="U14682" s="311" t="s">
        <v>54626</v>
      </c>
      <c r="V14682" s="312">
        <v>2957.7</v>
      </c>
      <c r="X14682" s="267" t="s">
        <v>57945</v>
      </c>
      <c r="Y14682" s="268">
        <v>1948636.92</v>
      </c>
      <c r="AA14682" s="229" t="s">
        <v>45763</v>
      </c>
      <c r="AB14682" s="230">
        <v>73862.5</v>
      </c>
      <c r="AD14682" s="209" t="s">
        <v>28507</v>
      </c>
      <c r="AE14682" s="210">
        <v>691.6</v>
      </c>
      <c r="AF14682" s="93"/>
      <c r="AG14682" s="93"/>
      <c r="AH14682" s="93"/>
    </row>
    <row r="14683" spans="21:34" x14ac:dyDescent="0.3">
      <c r="U14683" s="311" t="s">
        <v>48583</v>
      </c>
      <c r="V14683" s="312">
        <v>1788.49</v>
      </c>
      <c r="X14683" s="267" t="s">
        <v>49239</v>
      </c>
      <c r="Y14683" s="268">
        <v>1247.99</v>
      </c>
      <c r="AA14683" s="229" t="s">
        <v>45764</v>
      </c>
      <c r="AB14683" s="230">
        <v>5650.48</v>
      </c>
      <c r="AD14683" s="209" t="s">
        <v>28508</v>
      </c>
      <c r="AE14683" s="210">
        <v>41062.65</v>
      </c>
      <c r="AF14683" s="93"/>
      <c r="AG14683" s="93"/>
      <c r="AH14683" s="93"/>
    </row>
    <row r="14684" spans="21:34" x14ac:dyDescent="0.3">
      <c r="U14684" s="311" t="s">
        <v>48584</v>
      </c>
      <c r="V14684" s="312">
        <v>3852</v>
      </c>
      <c r="X14684" s="267" t="s">
        <v>59445</v>
      </c>
      <c r="Y14684" s="268">
        <v>90</v>
      </c>
      <c r="AA14684" s="229" t="s">
        <v>53977</v>
      </c>
      <c r="AB14684" s="230">
        <v>-1010.44</v>
      </c>
      <c r="AD14684" s="209" t="s">
        <v>28509</v>
      </c>
      <c r="AE14684" s="210">
        <v>159851.13</v>
      </c>
      <c r="AF14684" s="93"/>
      <c r="AG14684" s="93"/>
      <c r="AH14684" s="93"/>
    </row>
    <row r="14685" spans="21:34" x14ac:dyDescent="0.3">
      <c r="U14685" s="311" t="s">
        <v>48585</v>
      </c>
      <c r="V14685" s="312">
        <v>8478.83</v>
      </c>
      <c r="X14685" s="267" t="s">
        <v>54053</v>
      </c>
      <c r="Y14685" s="268">
        <v>219.46</v>
      </c>
      <c r="AA14685" s="229" t="s">
        <v>29243</v>
      </c>
      <c r="AB14685" s="230">
        <v>5598.24</v>
      </c>
      <c r="AD14685" s="209" t="s">
        <v>28510</v>
      </c>
      <c r="AE14685" s="210">
        <v>63621.4</v>
      </c>
      <c r="AF14685" s="93"/>
      <c r="AG14685" s="93"/>
      <c r="AH14685" s="93"/>
    </row>
    <row r="14686" spans="21:34" x14ac:dyDescent="0.3">
      <c r="U14686" s="311" t="s">
        <v>63538</v>
      </c>
      <c r="V14686" s="312">
        <v>449.8</v>
      </c>
      <c r="X14686" s="267" t="s">
        <v>48350</v>
      </c>
      <c r="Y14686" s="268">
        <v>3470.54</v>
      </c>
      <c r="AA14686" s="229" t="s">
        <v>43036</v>
      </c>
      <c r="AB14686" s="230">
        <v>332.44</v>
      </c>
      <c r="AD14686" s="209" t="s">
        <v>28511</v>
      </c>
      <c r="AE14686" s="210">
        <v>30786</v>
      </c>
      <c r="AF14686" s="93"/>
      <c r="AG14686" s="93"/>
      <c r="AH14686" s="93"/>
    </row>
    <row r="14687" spans="21:34" x14ac:dyDescent="0.3">
      <c r="U14687" s="311" t="s">
        <v>61723</v>
      </c>
      <c r="V14687" s="312">
        <v>3917.01</v>
      </c>
      <c r="X14687" s="267" t="s">
        <v>65041</v>
      </c>
      <c r="Y14687" s="268">
        <v>-76.64</v>
      </c>
      <c r="AA14687" s="229" t="s">
        <v>43037</v>
      </c>
      <c r="AB14687" s="230">
        <v>1858.48</v>
      </c>
      <c r="AD14687" s="209" t="s">
        <v>28512</v>
      </c>
      <c r="AE14687" s="210">
        <v>37267.85</v>
      </c>
      <c r="AF14687" s="93"/>
      <c r="AG14687" s="93"/>
      <c r="AH14687" s="93"/>
    </row>
    <row r="14688" spans="21:34" x14ac:dyDescent="0.3">
      <c r="U14688" s="311" t="s">
        <v>48586</v>
      </c>
      <c r="V14688" s="312">
        <v>1903.45</v>
      </c>
      <c r="X14688" s="267" t="s">
        <v>65042</v>
      </c>
      <c r="Y14688" s="268">
        <v>301.05</v>
      </c>
      <c r="AA14688" s="229" t="s">
        <v>50498</v>
      </c>
      <c r="AB14688" s="230">
        <v>30572.34</v>
      </c>
      <c r="AD14688" s="209" t="s">
        <v>28513</v>
      </c>
      <c r="AE14688" s="210">
        <v>616087.07999999996</v>
      </c>
      <c r="AF14688" s="93"/>
      <c r="AG14688" s="93"/>
      <c r="AH14688" s="93"/>
    </row>
    <row r="14689" spans="21:34" x14ac:dyDescent="0.3">
      <c r="U14689" s="311" t="s">
        <v>54627</v>
      </c>
      <c r="V14689" s="312">
        <v>2437.5</v>
      </c>
      <c r="X14689" s="267" t="s">
        <v>56666</v>
      </c>
      <c r="Y14689" s="268">
        <v>1309.3699999999999</v>
      </c>
      <c r="AA14689" s="229" t="s">
        <v>43038</v>
      </c>
      <c r="AB14689" s="230">
        <v>6220.74</v>
      </c>
      <c r="AD14689" s="209" t="s">
        <v>28514</v>
      </c>
      <c r="AE14689" s="210">
        <v>58505.03</v>
      </c>
      <c r="AF14689" s="93"/>
      <c r="AG14689" s="93"/>
      <c r="AH14689" s="93"/>
    </row>
    <row r="14690" spans="21:34" x14ac:dyDescent="0.3">
      <c r="U14690" s="311" t="s">
        <v>54628</v>
      </c>
      <c r="V14690" s="312">
        <v>18750.009999999998</v>
      </c>
      <c r="X14690" s="267" t="s">
        <v>65043</v>
      </c>
      <c r="Y14690" s="268">
        <v>118.65</v>
      </c>
      <c r="AA14690" s="229" t="s">
        <v>43039</v>
      </c>
      <c r="AB14690" s="230">
        <v>16800</v>
      </c>
      <c r="AD14690" s="209" t="s">
        <v>28515</v>
      </c>
      <c r="AE14690" s="210">
        <v>1498751.13</v>
      </c>
      <c r="AF14690" s="93"/>
      <c r="AG14690" s="93"/>
      <c r="AH14690" s="93"/>
    </row>
    <row r="14691" spans="21:34" x14ac:dyDescent="0.3">
      <c r="U14691" s="311" t="s">
        <v>54629</v>
      </c>
      <c r="V14691" s="312">
        <v>40</v>
      </c>
      <c r="X14691" s="267" t="s">
        <v>57946</v>
      </c>
      <c r="Y14691" s="268">
        <v>1050.29</v>
      </c>
      <c r="AA14691" s="229" t="s">
        <v>53978</v>
      </c>
      <c r="AB14691" s="230">
        <v>101.43</v>
      </c>
      <c r="AD14691" s="209" t="s">
        <v>28516</v>
      </c>
      <c r="AE14691" s="210">
        <v>209067.85</v>
      </c>
      <c r="AF14691" s="93"/>
      <c r="AG14691" s="93"/>
      <c r="AH14691" s="93"/>
    </row>
    <row r="14692" spans="21:34" x14ac:dyDescent="0.3">
      <c r="U14692" s="311" t="s">
        <v>54630</v>
      </c>
      <c r="V14692" s="312">
        <v>870</v>
      </c>
      <c r="X14692" s="267" t="s">
        <v>57947</v>
      </c>
      <c r="Y14692" s="268">
        <v>240.03</v>
      </c>
      <c r="AA14692" s="229" t="s">
        <v>43040</v>
      </c>
      <c r="AB14692" s="230">
        <v>1260.54</v>
      </c>
      <c r="AD14692" s="209" t="s">
        <v>28517</v>
      </c>
      <c r="AE14692" s="210">
        <v>70652.72</v>
      </c>
      <c r="AF14692" s="93"/>
      <c r="AG14692" s="93"/>
      <c r="AH14692" s="93"/>
    </row>
    <row r="14693" spans="21:34" x14ac:dyDescent="0.3">
      <c r="U14693" s="311" t="s">
        <v>54631</v>
      </c>
      <c r="V14693" s="312">
        <v>1379.5</v>
      </c>
      <c r="X14693" s="267" t="s">
        <v>58894</v>
      </c>
      <c r="Y14693" s="268">
        <v>42642.559999999998</v>
      </c>
      <c r="AA14693" s="229" t="s">
        <v>50499</v>
      </c>
      <c r="AB14693" s="230">
        <v>384</v>
      </c>
      <c r="AD14693" s="209" t="s">
        <v>28518</v>
      </c>
      <c r="AE14693" s="210">
        <v>3640</v>
      </c>
      <c r="AF14693" s="93"/>
      <c r="AG14693" s="93"/>
      <c r="AH14693" s="93"/>
    </row>
    <row r="14694" spans="21:34" x14ac:dyDescent="0.3">
      <c r="U14694" s="311" t="s">
        <v>69716</v>
      </c>
      <c r="V14694" s="312">
        <v>160.58000000000001</v>
      </c>
      <c r="X14694" s="267" t="s">
        <v>62321</v>
      </c>
      <c r="Y14694" s="268">
        <v>11310</v>
      </c>
      <c r="AA14694" s="229" t="s">
        <v>53979</v>
      </c>
      <c r="AB14694" s="230">
        <v>13.56</v>
      </c>
      <c r="AD14694" s="209" t="s">
        <v>28519</v>
      </c>
      <c r="AE14694" s="210">
        <v>170040</v>
      </c>
      <c r="AF14694" s="93"/>
      <c r="AG14694" s="93"/>
      <c r="AH14694" s="93"/>
    </row>
    <row r="14695" spans="21:34" x14ac:dyDescent="0.3">
      <c r="U14695" s="311" t="s">
        <v>55675</v>
      </c>
      <c r="V14695" s="312">
        <v>160.87</v>
      </c>
      <c r="X14695" s="267" t="s">
        <v>65044</v>
      </c>
      <c r="Y14695" s="268">
        <v>522.97</v>
      </c>
      <c r="AA14695" s="229" t="s">
        <v>43041</v>
      </c>
      <c r="AB14695" s="230">
        <v>55.61</v>
      </c>
      <c r="AD14695" s="209" t="s">
        <v>28520</v>
      </c>
      <c r="AE14695" s="210">
        <v>212.5</v>
      </c>
      <c r="AF14695" s="93"/>
      <c r="AG14695" s="93"/>
      <c r="AH14695" s="93"/>
    </row>
    <row r="14696" spans="21:34" x14ac:dyDescent="0.3">
      <c r="U14696" s="311" t="s">
        <v>54633</v>
      </c>
      <c r="V14696" s="312">
        <v>8.5299999999999994</v>
      </c>
      <c r="X14696" s="267" t="s">
        <v>58895</v>
      </c>
      <c r="Y14696" s="268">
        <v>148.51</v>
      </c>
      <c r="AA14696" s="229" t="s">
        <v>43042</v>
      </c>
      <c r="AB14696" s="230">
        <v>606.16999999999996</v>
      </c>
      <c r="AD14696" s="209" t="s">
        <v>28521</v>
      </c>
      <c r="AE14696" s="210">
        <v>294716</v>
      </c>
      <c r="AF14696" s="93"/>
      <c r="AG14696" s="93"/>
      <c r="AH14696" s="93"/>
    </row>
    <row r="14697" spans="21:34" x14ac:dyDescent="0.3">
      <c r="U14697" s="311" t="s">
        <v>65223</v>
      </c>
      <c r="V14697" s="312">
        <v>568.75</v>
      </c>
      <c r="X14697" s="267" t="s">
        <v>65045</v>
      </c>
      <c r="Y14697" s="268">
        <v>36.53</v>
      </c>
      <c r="AA14697" s="229" t="s">
        <v>43043</v>
      </c>
      <c r="AB14697" s="230">
        <v>15030.25</v>
      </c>
      <c r="AD14697" s="209" t="s">
        <v>28522</v>
      </c>
      <c r="AE14697" s="210">
        <v>76514.86</v>
      </c>
      <c r="AF14697" s="93"/>
      <c r="AG14697" s="93"/>
      <c r="AH14697" s="93"/>
    </row>
    <row r="14698" spans="21:34" x14ac:dyDescent="0.3">
      <c r="U14698" s="311" t="s">
        <v>54636</v>
      </c>
      <c r="V14698" s="312">
        <v>52.6</v>
      </c>
      <c r="X14698" s="267" t="s">
        <v>65046</v>
      </c>
      <c r="Y14698" s="268">
        <v>800.34</v>
      </c>
      <c r="AA14698" s="229" t="s">
        <v>50500</v>
      </c>
      <c r="AB14698" s="230">
        <v>49327.54</v>
      </c>
      <c r="AD14698" s="209" t="s">
        <v>28523</v>
      </c>
      <c r="AE14698" s="210">
        <v>13840</v>
      </c>
      <c r="AF14698" s="93"/>
      <c r="AG14698" s="93"/>
      <c r="AH14698" s="93"/>
    </row>
    <row r="14699" spans="21:34" x14ac:dyDescent="0.3">
      <c r="U14699" s="311" t="s">
        <v>65224</v>
      </c>
      <c r="V14699" s="312">
        <v>391.6</v>
      </c>
      <c r="X14699" s="267" t="s">
        <v>65047</v>
      </c>
      <c r="Y14699" s="268">
        <v>38.409999999999997</v>
      </c>
      <c r="AA14699" s="229" t="s">
        <v>43044</v>
      </c>
      <c r="AB14699" s="230">
        <v>3955.9</v>
      </c>
      <c r="AD14699" s="209" t="s">
        <v>28524</v>
      </c>
      <c r="AE14699" s="210">
        <v>102648.97</v>
      </c>
      <c r="AF14699" s="93"/>
      <c r="AG14699" s="93"/>
      <c r="AH14699" s="93"/>
    </row>
    <row r="14700" spans="21:34" x14ac:dyDescent="0.3">
      <c r="U14700" s="311" t="s">
        <v>54637</v>
      </c>
      <c r="V14700" s="312">
        <v>565.08000000000004</v>
      </c>
      <c r="X14700" s="267" t="s">
        <v>65048</v>
      </c>
      <c r="Y14700" s="268">
        <v>841.5</v>
      </c>
      <c r="AA14700" s="229" t="s">
        <v>43045</v>
      </c>
      <c r="AB14700" s="230">
        <v>956.57</v>
      </c>
      <c r="AD14700" s="209" t="s">
        <v>28525</v>
      </c>
      <c r="AE14700" s="210">
        <v>13722.58</v>
      </c>
      <c r="AF14700" s="93"/>
      <c r="AG14700" s="93"/>
      <c r="AH14700" s="93"/>
    </row>
    <row r="14701" spans="21:34" x14ac:dyDescent="0.3">
      <c r="U14701" s="311" t="s">
        <v>69717</v>
      </c>
      <c r="V14701" s="312">
        <v>1984.78</v>
      </c>
      <c r="X14701" s="267" t="s">
        <v>62492</v>
      </c>
      <c r="Y14701" s="268">
        <v>1800</v>
      </c>
      <c r="AA14701" s="229" t="s">
        <v>43046</v>
      </c>
      <c r="AB14701" s="230">
        <v>4337.34</v>
      </c>
      <c r="AD14701" s="209" t="s">
        <v>28526</v>
      </c>
      <c r="AE14701" s="210">
        <v>691.6</v>
      </c>
      <c r="AF14701" s="93"/>
      <c r="AG14701" s="93"/>
      <c r="AH14701" s="93"/>
    </row>
    <row r="14702" spans="21:34" x14ac:dyDescent="0.3">
      <c r="U14702" s="311" t="s">
        <v>65225</v>
      </c>
      <c r="V14702" s="312">
        <v>614.86</v>
      </c>
      <c r="X14702" s="267" t="s">
        <v>57948</v>
      </c>
      <c r="Y14702" s="268">
        <v>11692</v>
      </c>
      <c r="AA14702" s="229" t="s">
        <v>45765</v>
      </c>
      <c r="AB14702" s="230">
        <v>18000</v>
      </c>
      <c r="AD14702" s="209" t="s">
        <v>28527</v>
      </c>
      <c r="AE14702" s="210">
        <v>41062.65</v>
      </c>
      <c r="AF14702" s="93"/>
      <c r="AG14702" s="93"/>
      <c r="AH14702" s="93"/>
    </row>
    <row r="14703" spans="21:34" x14ac:dyDescent="0.3">
      <c r="U14703" s="311" t="s">
        <v>46229</v>
      </c>
      <c r="V14703" s="312">
        <v>33040</v>
      </c>
      <c r="X14703" s="267" t="s">
        <v>60832</v>
      </c>
      <c r="Y14703" s="268">
        <v>3654</v>
      </c>
      <c r="AA14703" s="229" t="s">
        <v>45766</v>
      </c>
      <c r="AB14703" s="230">
        <v>1377</v>
      </c>
      <c r="AD14703" s="209" t="s">
        <v>28528</v>
      </c>
      <c r="AE14703" s="210">
        <v>14106.25</v>
      </c>
      <c r="AF14703" s="93"/>
      <c r="AG14703" s="93"/>
      <c r="AH14703" s="93"/>
    </row>
    <row r="14704" spans="21:34" x14ac:dyDescent="0.3">
      <c r="U14704" s="311" t="s">
        <v>62928</v>
      </c>
      <c r="V14704" s="312">
        <v>900</v>
      </c>
      <c r="X14704" s="267" t="s">
        <v>34287</v>
      </c>
      <c r="Y14704" s="268">
        <v>13260.83</v>
      </c>
      <c r="AA14704" s="229" t="s">
        <v>29260</v>
      </c>
      <c r="AB14704" s="230">
        <v>7225</v>
      </c>
      <c r="AD14704" s="209" t="s">
        <v>28529</v>
      </c>
      <c r="AE14704" s="210">
        <v>4982.09</v>
      </c>
      <c r="AF14704" s="93"/>
      <c r="AG14704" s="93"/>
      <c r="AH14704" s="93"/>
    </row>
    <row r="14705" spans="21:34" x14ac:dyDescent="0.3">
      <c r="U14705" s="311" t="s">
        <v>58126</v>
      </c>
      <c r="V14705" s="312">
        <v>4260</v>
      </c>
      <c r="X14705" s="267" t="s">
        <v>55510</v>
      </c>
      <c r="Y14705" s="268">
        <v>7312</v>
      </c>
      <c r="AA14705" s="229" t="s">
        <v>43047</v>
      </c>
      <c r="AB14705" s="230">
        <v>3414</v>
      </c>
      <c r="AD14705" s="209" t="s">
        <v>14323</v>
      </c>
      <c r="AE14705" s="210">
        <v>53252.68</v>
      </c>
      <c r="AF14705" s="93"/>
      <c r="AG14705" s="93"/>
      <c r="AH14705" s="93"/>
    </row>
    <row r="14706" spans="21:34" x14ac:dyDescent="0.3">
      <c r="U14706" s="311" t="s">
        <v>61724</v>
      </c>
      <c r="V14706" s="312">
        <v>12635.19</v>
      </c>
      <c r="X14706" s="267" t="s">
        <v>34288</v>
      </c>
      <c r="Y14706" s="268">
        <v>2325.3000000000002</v>
      </c>
      <c r="AA14706" s="229" t="s">
        <v>43048</v>
      </c>
      <c r="AB14706" s="230">
        <v>1760</v>
      </c>
      <c r="AD14706" s="209" t="s">
        <v>14324</v>
      </c>
      <c r="AE14706" s="210">
        <v>376831.61</v>
      </c>
      <c r="AF14706" s="93"/>
      <c r="AG14706" s="93"/>
      <c r="AH14706" s="93"/>
    </row>
    <row r="14707" spans="21:34" x14ac:dyDescent="0.3">
      <c r="U14707" s="311" t="s">
        <v>47652</v>
      </c>
      <c r="V14707" s="312">
        <v>20660.849999999999</v>
      </c>
      <c r="X14707" s="267" t="s">
        <v>34289</v>
      </c>
      <c r="Y14707" s="268">
        <v>1726.26</v>
      </c>
      <c r="AA14707" s="229" t="s">
        <v>53980</v>
      </c>
      <c r="AB14707" s="230">
        <v>-7.0000000000000007E-2</v>
      </c>
      <c r="AD14707" s="209" t="s">
        <v>28530</v>
      </c>
      <c r="AE14707" s="210">
        <v>9709.09</v>
      </c>
      <c r="AF14707" s="93"/>
      <c r="AG14707" s="93"/>
      <c r="AH14707" s="93"/>
    </row>
    <row r="14708" spans="21:34" x14ac:dyDescent="0.3">
      <c r="U14708" s="311" t="s">
        <v>47655</v>
      </c>
      <c r="V14708" s="312">
        <v>25564.5</v>
      </c>
      <c r="X14708" s="267" t="s">
        <v>34290</v>
      </c>
      <c r="Y14708" s="268">
        <v>100</v>
      </c>
      <c r="AA14708" s="229" t="s">
        <v>29264</v>
      </c>
      <c r="AB14708" s="230">
        <v>7.0000000000000007E-2</v>
      </c>
      <c r="AD14708" s="209" t="s">
        <v>28531</v>
      </c>
      <c r="AE14708" s="210">
        <v>4201.26</v>
      </c>
      <c r="AF14708" s="93"/>
      <c r="AG14708" s="93"/>
      <c r="AH14708" s="93"/>
    </row>
    <row r="14709" spans="21:34" x14ac:dyDescent="0.3">
      <c r="U14709" s="311" t="s">
        <v>46230</v>
      </c>
      <c r="V14709" s="312">
        <v>6017.74</v>
      </c>
      <c r="X14709" s="267" t="s">
        <v>34291</v>
      </c>
      <c r="Y14709" s="268">
        <v>1941.15</v>
      </c>
      <c r="AA14709" s="229" t="s">
        <v>29267</v>
      </c>
      <c r="AB14709" s="230">
        <v>2844</v>
      </c>
      <c r="AD14709" s="209" t="s">
        <v>28532</v>
      </c>
      <c r="AE14709" s="210">
        <v>281.42</v>
      </c>
      <c r="AF14709" s="93"/>
      <c r="AG14709" s="93"/>
      <c r="AH14709" s="93"/>
    </row>
    <row r="14710" spans="21:34" x14ac:dyDescent="0.3">
      <c r="U14710" s="311" t="s">
        <v>69718</v>
      </c>
      <c r="V14710" s="312">
        <v>3627.03</v>
      </c>
      <c r="X14710" s="267" t="s">
        <v>55511</v>
      </c>
      <c r="Y14710" s="268">
        <v>283.64999999999998</v>
      </c>
      <c r="AA14710" s="229" t="s">
        <v>43049</v>
      </c>
      <c r="AB14710" s="230">
        <v>5343</v>
      </c>
      <c r="AD14710" s="209" t="s">
        <v>28533</v>
      </c>
      <c r="AE14710" s="210">
        <v>8166.55</v>
      </c>
      <c r="AF14710" s="93"/>
      <c r="AG14710" s="93"/>
      <c r="AH14710" s="93"/>
    </row>
    <row r="14711" spans="21:34" x14ac:dyDescent="0.3">
      <c r="U14711" s="311" t="s">
        <v>46232</v>
      </c>
      <c r="V14711" s="312">
        <v>19707.080000000002</v>
      </c>
      <c r="X14711" s="267" t="s">
        <v>55512</v>
      </c>
      <c r="Y14711" s="268">
        <v>4424.4399999999996</v>
      </c>
      <c r="AA14711" s="229" t="s">
        <v>29268</v>
      </c>
      <c r="AB14711" s="230">
        <v>10552</v>
      </c>
      <c r="AD14711" s="209" t="s">
        <v>28534</v>
      </c>
      <c r="AE14711" s="210">
        <v>170866.03</v>
      </c>
      <c r="AF14711" s="93"/>
      <c r="AG14711" s="93"/>
      <c r="AH14711" s="93"/>
    </row>
    <row r="14712" spans="21:34" x14ac:dyDescent="0.3">
      <c r="U14712" s="311" t="s">
        <v>50815</v>
      </c>
      <c r="V14712" s="312">
        <v>174.94</v>
      </c>
      <c r="X14712" s="267" t="s">
        <v>55513</v>
      </c>
      <c r="Y14712" s="268">
        <v>457.03</v>
      </c>
      <c r="AA14712" s="229" t="s">
        <v>29270</v>
      </c>
      <c r="AB14712" s="230">
        <v>1790</v>
      </c>
      <c r="AD14712" s="209" t="s">
        <v>14325</v>
      </c>
      <c r="AE14712" s="210">
        <v>287586.96999999997</v>
      </c>
      <c r="AF14712" s="93"/>
      <c r="AG14712" s="93"/>
      <c r="AH14712" s="93"/>
    </row>
    <row r="14713" spans="21:34" x14ac:dyDescent="0.3">
      <c r="U14713" s="311" t="s">
        <v>61725</v>
      </c>
      <c r="V14713" s="312">
        <v>6940.34</v>
      </c>
      <c r="X14713" s="267" t="s">
        <v>55514</v>
      </c>
      <c r="Y14713" s="268">
        <v>87.6</v>
      </c>
      <c r="AA14713" s="229" t="s">
        <v>45767</v>
      </c>
      <c r="AB14713" s="230">
        <v>66743</v>
      </c>
      <c r="AD14713" s="209" t="s">
        <v>14326</v>
      </c>
      <c r="AE14713" s="210">
        <v>332865.63</v>
      </c>
      <c r="AF14713" s="93"/>
      <c r="AG14713" s="93"/>
      <c r="AH14713" s="93"/>
    </row>
    <row r="14714" spans="21:34" x14ac:dyDescent="0.3">
      <c r="U14714" s="311" t="s">
        <v>47657</v>
      </c>
      <c r="V14714" s="312">
        <v>2507.84</v>
      </c>
      <c r="X14714" s="267" t="s">
        <v>55515</v>
      </c>
      <c r="Y14714" s="268">
        <v>323.93</v>
      </c>
      <c r="AA14714" s="229" t="s">
        <v>29277</v>
      </c>
      <c r="AB14714" s="230">
        <v>529.74</v>
      </c>
      <c r="AD14714" s="209" t="s">
        <v>28535</v>
      </c>
      <c r="AE14714" s="210">
        <v>136936.95000000001</v>
      </c>
      <c r="AF14714" s="93"/>
      <c r="AG14714" s="93"/>
      <c r="AH14714" s="93"/>
    </row>
    <row r="14715" spans="21:34" x14ac:dyDescent="0.3">
      <c r="U14715" s="311" t="s">
        <v>46233</v>
      </c>
      <c r="V14715" s="312">
        <v>1069.3599999999999</v>
      </c>
      <c r="X14715" s="267" t="s">
        <v>65049</v>
      </c>
      <c r="Y14715" s="268">
        <v>2020</v>
      </c>
      <c r="AA14715" s="229" t="s">
        <v>53981</v>
      </c>
      <c r="AB14715" s="230">
        <v>13800</v>
      </c>
      <c r="AD14715" s="209" t="s">
        <v>14327</v>
      </c>
      <c r="AE14715" s="210">
        <v>244205</v>
      </c>
      <c r="AF14715" s="93"/>
      <c r="AG14715" s="93"/>
      <c r="AH14715" s="93"/>
    </row>
    <row r="14716" spans="21:34" x14ac:dyDescent="0.3">
      <c r="U14716" s="311" t="s">
        <v>46234</v>
      </c>
      <c r="V14716" s="312">
        <v>2486.12</v>
      </c>
      <c r="X14716" s="267" t="s">
        <v>35806</v>
      </c>
      <c r="Y14716" s="268">
        <v>50711.94</v>
      </c>
      <c r="AA14716" s="229" t="s">
        <v>53982</v>
      </c>
      <c r="AB14716" s="230">
        <v>1055.7</v>
      </c>
      <c r="AD14716" s="209" t="s">
        <v>28536</v>
      </c>
      <c r="AE14716" s="210">
        <v>21115</v>
      </c>
      <c r="AF14716" s="93"/>
      <c r="AG14716" s="93"/>
      <c r="AH14716" s="93"/>
    </row>
    <row r="14717" spans="21:34" x14ac:dyDescent="0.3">
      <c r="U14717" s="311" t="s">
        <v>55678</v>
      </c>
      <c r="V14717" s="312">
        <v>134.61000000000001</v>
      </c>
      <c r="X14717" s="267" t="s">
        <v>35807</v>
      </c>
      <c r="Y14717" s="268">
        <v>3839.24</v>
      </c>
      <c r="AA14717" s="229" t="s">
        <v>53983</v>
      </c>
      <c r="AB14717" s="230">
        <v>18342.400000000001</v>
      </c>
      <c r="AD14717" s="209" t="s">
        <v>28537</v>
      </c>
      <c r="AE14717" s="210">
        <v>426919.2</v>
      </c>
      <c r="AF14717" s="93"/>
      <c r="AG14717" s="93"/>
      <c r="AH14717" s="93"/>
    </row>
    <row r="14718" spans="21:34" x14ac:dyDescent="0.3">
      <c r="U14718" s="311" t="s">
        <v>69719</v>
      </c>
      <c r="V14718" s="312">
        <v>9298.93</v>
      </c>
      <c r="X14718" s="267" t="s">
        <v>35808</v>
      </c>
      <c r="Y14718" s="268">
        <v>6362.23</v>
      </c>
      <c r="AA14718" s="229" t="s">
        <v>53984</v>
      </c>
      <c r="AB14718" s="230">
        <v>1403.2</v>
      </c>
      <c r="AD14718" s="209" t="s">
        <v>28538</v>
      </c>
      <c r="AE14718" s="210">
        <v>1350.29</v>
      </c>
      <c r="AF14718" s="93"/>
      <c r="AG14718" s="93"/>
      <c r="AH14718" s="93"/>
    </row>
    <row r="14719" spans="21:34" x14ac:dyDescent="0.3">
      <c r="U14719" s="311" t="s">
        <v>50817</v>
      </c>
      <c r="V14719" s="312">
        <v>673.74</v>
      </c>
      <c r="X14719" s="267" t="s">
        <v>61629</v>
      </c>
      <c r="Y14719" s="268">
        <v>325.49</v>
      </c>
      <c r="AA14719" s="229" t="s">
        <v>53985</v>
      </c>
      <c r="AB14719" s="230">
        <v>295.20999999999998</v>
      </c>
      <c r="AD14719" s="209" t="s">
        <v>28539</v>
      </c>
      <c r="AE14719" s="210">
        <v>5553.9</v>
      </c>
      <c r="AF14719" s="93"/>
      <c r="AG14719" s="93"/>
      <c r="AH14719" s="93"/>
    </row>
    <row r="14720" spans="21:34" x14ac:dyDescent="0.3">
      <c r="U14720" s="311" t="s">
        <v>69720</v>
      </c>
      <c r="V14720" s="312">
        <v>1138.3599999999999</v>
      </c>
      <c r="X14720" s="267" t="s">
        <v>56667</v>
      </c>
      <c r="Y14720" s="268">
        <v>13473</v>
      </c>
      <c r="AA14720" s="229" t="s">
        <v>53986</v>
      </c>
      <c r="AB14720" s="230">
        <v>19079.169999999998</v>
      </c>
      <c r="AD14720" s="209" t="s">
        <v>14328</v>
      </c>
      <c r="AE14720" s="210">
        <v>105174.12</v>
      </c>
      <c r="AF14720" s="93"/>
      <c r="AG14720" s="93"/>
      <c r="AH14720" s="93"/>
    </row>
    <row r="14721" spans="21:34" x14ac:dyDescent="0.3">
      <c r="U14721" s="311" t="s">
        <v>14606</v>
      </c>
      <c r="V14721" s="312">
        <v>5628713.3499999996</v>
      </c>
      <c r="X14721" s="267" t="s">
        <v>59928</v>
      </c>
      <c r="Y14721" s="268">
        <v>2347</v>
      </c>
      <c r="AA14721" s="229" t="s">
        <v>53987</v>
      </c>
      <c r="AB14721" s="230">
        <v>64242.38</v>
      </c>
      <c r="AD14721" s="209" t="s">
        <v>28540</v>
      </c>
      <c r="AE14721" s="210">
        <v>1050382.6299999999</v>
      </c>
      <c r="AF14721" s="93"/>
      <c r="AG14721" s="93"/>
      <c r="AH14721" s="93"/>
    </row>
    <row r="14722" spans="21:34" x14ac:dyDescent="0.3">
      <c r="U14722" s="311" t="s">
        <v>14607</v>
      </c>
      <c r="V14722" s="312">
        <v>222286.58</v>
      </c>
      <c r="X14722" s="267" t="s">
        <v>56668</v>
      </c>
      <c r="Y14722" s="268">
        <v>22204</v>
      </c>
      <c r="AA14722" s="229" t="s">
        <v>53988</v>
      </c>
      <c r="AB14722" s="230">
        <v>5847</v>
      </c>
      <c r="AD14722" s="209" t="s">
        <v>28541</v>
      </c>
      <c r="AE14722" s="210">
        <v>246152.07</v>
      </c>
      <c r="AF14722" s="93"/>
      <c r="AG14722" s="93"/>
      <c r="AH14722" s="93"/>
    </row>
    <row r="14723" spans="21:34" x14ac:dyDescent="0.3">
      <c r="U14723" s="311" t="s">
        <v>31045</v>
      </c>
      <c r="V14723" s="312">
        <v>24668.27</v>
      </c>
      <c r="X14723" s="267" t="s">
        <v>56669</v>
      </c>
      <c r="Y14723" s="268">
        <v>1667.41</v>
      </c>
      <c r="AA14723" s="229" t="s">
        <v>53989</v>
      </c>
      <c r="AB14723" s="230">
        <v>2454</v>
      </c>
      <c r="AD14723" s="209" t="s">
        <v>28542</v>
      </c>
      <c r="AE14723" s="210">
        <v>26868.76</v>
      </c>
      <c r="AF14723" s="93"/>
      <c r="AG14723" s="93"/>
      <c r="AH14723" s="93"/>
    </row>
    <row r="14724" spans="21:34" x14ac:dyDescent="0.3">
      <c r="U14724" s="311" t="s">
        <v>31046</v>
      </c>
      <c r="V14724" s="312">
        <v>3370851.22</v>
      </c>
      <c r="X14724" s="267" t="s">
        <v>56670</v>
      </c>
      <c r="Y14724" s="268">
        <v>666.09</v>
      </c>
      <c r="AA14724" s="229" t="s">
        <v>53990</v>
      </c>
      <c r="AB14724" s="230">
        <v>49542</v>
      </c>
      <c r="AD14724" s="209" t="s">
        <v>28543</v>
      </c>
      <c r="AE14724" s="210">
        <v>114838.6</v>
      </c>
      <c r="AF14724" s="93"/>
      <c r="AG14724" s="93"/>
      <c r="AH14724" s="93"/>
    </row>
    <row r="14725" spans="21:34" x14ac:dyDescent="0.3">
      <c r="U14725" s="311" t="s">
        <v>31047</v>
      </c>
      <c r="V14725" s="312">
        <v>396370.18</v>
      </c>
      <c r="X14725" s="267" t="s">
        <v>56671</v>
      </c>
      <c r="Y14725" s="268">
        <v>2462.5</v>
      </c>
      <c r="AA14725" s="229" t="s">
        <v>43050</v>
      </c>
      <c r="AB14725" s="230">
        <v>113000</v>
      </c>
      <c r="AD14725" s="209" t="s">
        <v>28544</v>
      </c>
      <c r="AE14725" s="210">
        <v>1719594.55</v>
      </c>
      <c r="AF14725" s="93"/>
      <c r="AG14725" s="93"/>
      <c r="AH14725" s="93"/>
    </row>
    <row r="14726" spans="21:34" x14ac:dyDescent="0.3">
      <c r="U14726" s="311" t="s">
        <v>69721</v>
      </c>
      <c r="V14726" s="312">
        <v>38826.68</v>
      </c>
      <c r="X14726" s="267" t="s">
        <v>57949</v>
      </c>
      <c r="Y14726" s="268">
        <v>994.68</v>
      </c>
      <c r="AA14726" s="229" t="s">
        <v>43051</v>
      </c>
      <c r="AB14726" s="230">
        <v>8644.5300000000007</v>
      </c>
      <c r="AD14726" s="209" t="s">
        <v>28545</v>
      </c>
      <c r="AE14726" s="210">
        <v>38350</v>
      </c>
      <c r="AF14726" s="93"/>
      <c r="AG14726" s="93"/>
      <c r="AH14726" s="93"/>
    </row>
    <row r="14727" spans="21:34" x14ac:dyDescent="0.3">
      <c r="U14727" s="311" t="s">
        <v>14608</v>
      </c>
      <c r="V14727" s="312">
        <v>52839841.109999999</v>
      </c>
      <c r="X14727" s="267" t="s">
        <v>56672</v>
      </c>
      <c r="Y14727" s="268">
        <v>-124.3</v>
      </c>
      <c r="AA14727" s="229" t="s">
        <v>29297</v>
      </c>
      <c r="AB14727" s="230">
        <v>5817.98</v>
      </c>
      <c r="AD14727" s="209" t="s">
        <v>28546</v>
      </c>
      <c r="AE14727" s="210">
        <v>7750</v>
      </c>
      <c r="AF14727" s="93"/>
      <c r="AG14727" s="93"/>
      <c r="AH14727" s="93"/>
    </row>
    <row r="14728" spans="21:34" x14ac:dyDescent="0.3">
      <c r="U14728" s="311" t="s">
        <v>31048</v>
      </c>
      <c r="V14728" s="312">
        <v>4933.63</v>
      </c>
      <c r="X14728" s="267" t="s">
        <v>54056</v>
      </c>
      <c r="Y14728" s="268">
        <v>4376.25</v>
      </c>
      <c r="AA14728" s="229" t="s">
        <v>29299</v>
      </c>
      <c r="AB14728" s="230">
        <v>1913</v>
      </c>
      <c r="AD14728" s="209" t="s">
        <v>28547</v>
      </c>
      <c r="AE14728" s="210">
        <v>3526.66</v>
      </c>
      <c r="AF14728" s="93"/>
      <c r="AG14728" s="93"/>
      <c r="AH14728" s="93"/>
    </row>
    <row r="14729" spans="21:34" x14ac:dyDescent="0.3">
      <c r="U14729" s="311" t="s">
        <v>31049</v>
      </c>
      <c r="V14729" s="312">
        <v>1154367.5</v>
      </c>
      <c r="X14729" s="267" t="s">
        <v>29667</v>
      </c>
      <c r="Y14729" s="268">
        <v>1053.97</v>
      </c>
      <c r="AA14729" s="229" t="s">
        <v>45768</v>
      </c>
      <c r="AB14729" s="230">
        <v>17627.5</v>
      </c>
      <c r="AD14729" s="209" t="s">
        <v>28548</v>
      </c>
      <c r="AE14729" s="210">
        <v>896.3</v>
      </c>
      <c r="AF14729" s="93"/>
      <c r="AG14729" s="93"/>
      <c r="AH14729" s="93"/>
    </row>
    <row r="14730" spans="21:34" x14ac:dyDescent="0.3">
      <c r="U14730" s="311" t="s">
        <v>31050</v>
      </c>
      <c r="V14730" s="312">
        <v>13546.47</v>
      </c>
      <c r="X14730" s="267" t="s">
        <v>29668</v>
      </c>
      <c r="Y14730" s="268">
        <v>80.63</v>
      </c>
      <c r="AA14730" s="229" t="s">
        <v>53991</v>
      </c>
      <c r="AB14730" s="230">
        <v>930</v>
      </c>
      <c r="AD14730" s="209" t="s">
        <v>28549</v>
      </c>
      <c r="AE14730" s="210">
        <v>4846</v>
      </c>
      <c r="AF14730" s="93"/>
      <c r="AG14730" s="93"/>
      <c r="AH14730" s="93"/>
    </row>
    <row r="14731" spans="21:34" x14ac:dyDescent="0.3">
      <c r="U14731" s="311" t="s">
        <v>31051</v>
      </c>
      <c r="V14731" s="312">
        <v>6826040.6399999997</v>
      </c>
      <c r="X14731" s="267" t="s">
        <v>59270</v>
      </c>
      <c r="Y14731" s="268">
        <v>17820</v>
      </c>
      <c r="AA14731" s="229" t="s">
        <v>29300</v>
      </c>
      <c r="AB14731" s="230">
        <v>28673.75</v>
      </c>
      <c r="AD14731" s="209" t="s">
        <v>28550</v>
      </c>
      <c r="AE14731" s="210">
        <v>9325.6</v>
      </c>
      <c r="AF14731" s="93"/>
      <c r="AG14731" s="93"/>
      <c r="AH14731" s="93"/>
    </row>
    <row r="14732" spans="21:34" x14ac:dyDescent="0.3">
      <c r="U14732" s="311" t="s">
        <v>31052</v>
      </c>
      <c r="V14732" s="312">
        <v>2639051.13</v>
      </c>
      <c r="X14732" s="267" t="s">
        <v>29670</v>
      </c>
      <c r="Y14732" s="268">
        <v>1270.68</v>
      </c>
      <c r="AA14732" s="229" t="s">
        <v>29301</v>
      </c>
      <c r="AB14732" s="230">
        <v>2193.5500000000002</v>
      </c>
      <c r="AD14732" s="209" t="s">
        <v>28551</v>
      </c>
      <c r="AE14732" s="210">
        <v>3823</v>
      </c>
      <c r="AF14732" s="93"/>
      <c r="AG14732" s="93"/>
      <c r="AH14732" s="93"/>
    </row>
    <row r="14733" spans="21:34" x14ac:dyDescent="0.3">
      <c r="U14733" s="311" t="s">
        <v>34395</v>
      </c>
      <c r="V14733" s="312">
        <v>3767.52</v>
      </c>
      <c r="X14733" s="267" t="s">
        <v>59271</v>
      </c>
      <c r="Y14733" s="268">
        <v>4365.8999999999996</v>
      </c>
      <c r="AA14733" s="229" t="s">
        <v>47337</v>
      </c>
      <c r="AB14733" s="230">
        <v>31175</v>
      </c>
      <c r="AD14733" s="209" t="s">
        <v>28552</v>
      </c>
      <c r="AE14733" s="210">
        <v>38241</v>
      </c>
      <c r="AF14733" s="93"/>
      <c r="AG14733" s="93"/>
      <c r="AH14733" s="93"/>
    </row>
    <row r="14734" spans="21:34" x14ac:dyDescent="0.3">
      <c r="U14734" s="311" t="s">
        <v>34408</v>
      </c>
      <c r="V14734" s="312">
        <v>53566.71</v>
      </c>
      <c r="X14734" s="267" t="s">
        <v>59272</v>
      </c>
      <c r="Y14734" s="268">
        <v>1888.03</v>
      </c>
      <c r="AA14734" s="229" t="s">
        <v>29302</v>
      </c>
      <c r="AB14734" s="230">
        <v>4206.99</v>
      </c>
      <c r="AD14734" s="209" t="s">
        <v>28553</v>
      </c>
      <c r="AE14734" s="210">
        <v>6712.26</v>
      </c>
      <c r="AF14734" s="93"/>
      <c r="AG14734" s="93"/>
      <c r="AH14734" s="93"/>
    </row>
    <row r="14735" spans="21:34" x14ac:dyDescent="0.3">
      <c r="U14735" s="311" t="s">
        <v>14609</v>
      </c>
      <c r="V14735" s="312">
        <v>31264084</v>
      </c>
      <c r="X14735" s="267" t="s">
        <v>56673</v>
      </c>
      <c r="Y14735" s="268">
        <v>-107.56</v>
      </c>
      <c r="AA14735" s="229" t="s">
        <v>34275</v>
      </c>
      <c r="AB14735" s="230">
        <v>941.93</v>
      </c>
      <c r="AD14735" s="209" t="s">
        <v>28554</v>
      </c>
      <c r="AE14735" s="210">
        <v>45310.74</v>
      </c>
      <c r="AF14735" s="93"/>
      <c r="AG14735" s="93"/>
      <c r="AH14735" s="93"/>
    </row>
    <row r="14736" spans="21:34" x14ac:dyDescent="0.3">
      <c r="U14736" s="311" t="s">
        <v>31054</v>
      </c>
      <c r="V14736" s="312">
        <v>306495.78000000003</v>
      </c>
      <c r="X14736" s="267" t="s">
        <v>59929</v>
      </c>
      <c r="Y14736" s="268">
        <v>1169</v>
      </c>
      <c r="AA14736" s="229" t="s">
        <v>53992</v>
      </c>
      <c r="AB14736" s="230">
        <v>1920</v>
      </c>
      <c r="AD14736" s="209" t="s">
        <v>28555</v>
      </c>
      <c r="AE14736" s="210">
        <v>1683</v>
      </c>
      <c r="AF14736" s="93"/>
      <c r="AG14736" s="93"/>
      <c r="AH14736" s="93"/>
    </row>
    <row r="14737" spans="21:34" x14ac:dyDescent="0.3">
      <c r="U14737" s="311" t="s">
        <v>31055</v>
      </c>
      <c r="V14737" s="312">
        <v>1223665.67</v>
      </c>
      <c r="X14737" s="267" t="s">
        <v>36830</v>
      </c>
      <c r="Y14737" s="268">
        <v>10870.2</v>
      </c>
      <c r="AA14737" s="229" t="s">
        <v>53993</v>
      </c>
      <c r="AB14737" s="230">
        <v>146.88</v>
      </c>
      <c r="AD14737" s="209" t="s">
        <v>28556</v>
      </c>
      <c r="AE14737" s="210">
        <v>651.98</v>
      </c>
      <c r="AF14737" s="93"/>
      <c r="AG14737" s="93"/>
      <c r="AH14737" s="93"/>
    </row>
    <row r="14738" spans="21:34" x14ac:dyDescent="0.3">
      <c r="U14738" s="311" t="s">
        <v>31056</v>
      </c>
      <c r="V14738" s="312">
        <v>4666.67</v>
      </c>
      <c r="X14738" s="267" t="s">
        <v>48354</v>
      </c>
      <c r="Y14738" s="268">
        <v>390</v>
      </c>
      <c r="AA14738" s="229" t="s">
        <v>53994</v>
      </c>
      <c r="AB14738" s="230">
        <v>3035</v>
      </c>
      <c r="AD14738" s="209" t="s">
        <v>28557</v>
      </c>
      <c r="AE14738" s="210">
        <v>49.87</v>
      </c>
      <c r="AF14738" s="93"/>
      <c r="AG14738" s="93"/>
      <c r="AH14738" s="93"/>
    </row>
    <row r="14739" spans="21:34" x14ac:dyDescent="0.3">
      <c r="U14739" s="311" t="s">
        <v>14610</v>
      </c>
      <c r="V14739" s="312">
        <v>15533493.68</v>
      </c>
      <c r="X14739" s="267" t="s">
        <v>36831</v>
      </c>
      <c r="Y14739" s="268">
        <v>830.57</v>
      </c>
      <c r="AA14739" s="229" t="s">
        <v>45769</v>
      </c>
      <c r="AB14739" s="230">
        <v>36437.46</v>
      </c>
      <c r="AD14739" s="209" t="s">
        <v>28558</v>
      </c>
      <c r="AE14739" s="210">
        <v>10395</v>
      </c>
      <c r="AF14739" s="93"/>
      <c r="AG14739" s="93"/>
      <c r="AH14739" s="93"/>
    </row>
    <row r="14740" spans="21:34" x14ac:dyDescent="0.3">
      <c r="U14740" s="311" t="s">
        <v>14611</v>
      </c>
      <c r="V14740" s="312">
        <v>843148.94</v>
      </c>
      <c r="X14740" s="267" t="s">
        <v>36832</v>
      </c>
      <c r="Y14740" s="268">
        <v>2663.2</v>
      </c>
      <c r="AA14740" s="229" t="s">
        <v>45770</v>
      </c>
      <c r="AB14740" s="230">
        <v>22000</v>
      </c>
      <c r="AD14740" s="209" t="s">
        <v>28559</v>
      </c>
      <c r="AE14740" s="210">
        <v>3835.7</v>
      </c>
      <c r="AF14740" s="93"/>
      <c r="AG14740" s="93"/>
      <c r="AH14740" s="93"/>
    </row>
    <row r="14741" spans="21:34" x14ac:dyDescent="0.3">
      <c r="U14741" s="311" t="s">
        <v>14612</v>
      </c>
      <c r="V14741" s="312">
        <v>14064028.43</v>
      </c>
      <c r="X14741" s="267" t="s">
        <v>39598</v>
      </c>
      <c r="Y14741" s="268">
        <v>1960.66</v>
      </c>
      <c r="AA14741" s="229" t="s">
        <v>45771</v>
      </c>
      <c r="AB14741" s="230">
        <v>4470.47</v>
      </c>
      <c r="AD14741" s="209" t="s">
        <v>28560</v>
      </c>
      <c r="AE14741" s="210">
        <v>4257</v>
      </c>
      <c r="AF14741" s="93"/>
      <c r="AG14741" s="93"/>
      <c r="AH14741" s="93"/>
    </row>
    <row r="14742" spans="21:34" x14ac:dyDescent="0.3">
      <c r="U14742" s="311" t="s">
        <v>14613</v>
      </c>
      <c r="V14742" s="312">
        <v>15277238.84</v>
      </c>
      <c r="X14742" s="267" t="s">
        <v>62846</v>
      </c>
      <c r="Y14742" s="268">
        <v>6055</v>
      </c>
      <c r="AA14742" s="229" t="s">
        <v>47338</v>
      </c>
      <c r="AB14742" s="230">
        <v>910.95</v>
      </c>
      <c r="AD14742" s="209" t="s">
        <v>28561</v>
      </c>
      <c r="AE14742" s="210">
        <v>45097</v>
      </c>
      <c r="AF14742" s="93"/>
      <c r="AG14742" s="93"/>
      <c r="AH14742" s="93"/>
    </row>
    <row r="14743" spans="21:34" x14ac:dyDescent="0.3">
      <c r="U14743" s="311" t="s">
        <v>31057</v>
      </c>
      <c r="V14743" s="312">
        <v>142397.98000000001</v>
      </c>
      <c r="X14743" s="267" t="s">
        <v>59446</v>
      </c>
      <c r="Y14743" s="268">
        <v>1674.55</v>
      </c>
      <c r="AA14743" s="229" t="s">
        <v>45772</v>
      </c>
      <c r="AB14743" s="230">
        <v>33009.96</v>
      </c>
      <c r="AD14743" s="209" t="s">
        <v>28562</v>
      </c>
      <c r="AE14743" s="210">
        <v>18135.5</v>
      </c>
      <c r="AF14743" s="93"/>
      <c r="AG14743" s="93"/>
      <c r="AH14743" s="93"/>
    </row>
    <row r="14744" spans="21:34" x14ac:dyDescent="0.3">
      <c r="U14744" s="311" t="s">
        <v>31058</v>
      </c>
      <c r="V14744" s="312">
        <v>551673.93000000005</v>
      </c>
      <c r="X14744" s="267" t="s">
        <v>29719</v>
      </c>
      <c r="Y14744" s="268">
        <v>0.06</v>
      </c>
      <c r="AA14744" s="229" t="s">
        <v>50501</v>
      </c>
      <c r="AB14744" s="230">
        <v>27616</v>
      </c>
      <c r="AD14744" s="209" t="s">
        <v>28563</v>
      </c>
      <c r="AE14744" s="210">
        <v>70996.5</v>
      </c>
      <c r="AF14744" s="93"/>
      <c r="AG14744" s="93"/>
      <c r="AH14744" s="93"/>
    </row>
    <row r="14745" spans="21:34" x14ac:dyDescent="0.3">
      <c r="U14745" s="311" t="s">
        <v>14614</v>
      </c>
      <c r="V14745" s="312">
        <v>9286443.9199999999</v>
      </c>
      <c r="X14745" s="267" t="s">
        <v>35809</v>
      </c>
      <c r="Y14745" s="268">
        <v>167930</v>
      </c>
      <c r="AA14745" s="229" t="s">
        <v>48335</v>
      </c>
      <c r="AB14745" s="230">
        <v>7225</v>
      </c>
      <c r="AD14745" s="209" t="s">
        <v>28564</v>
      </c>
      <c r="AE14745" s="210">
        <v>14102</v>
      </c>
      <c r="AF14745" s="93"/>
      <c r="AG14745" s="93"/>
      <c r="AH14745" s="93"/>
    </row>
    <row r="14746" spans="21:34" x14ac:dyDescent="0.3">
      <c r="U14746" s="311" t="s">
        <v>31059</v>
      </c>
      <c r="V14746" s="312">
        <v>1148763.6399999999</v>
      </c>
      <c r="X14746" s="267" t="s">
        <v>29736</v>
      </c>
      <c r="Y14746" s="268">
        <v>7800</v>
      </c>
      <c r="AA14746" s="229" t="s">
        <v>50502</v>
      </c>
      <c r="AB14746" s="230">
        <v>2365</v>
      </c>
      <c r="AD14746" s="209" t="s">
        <v>28565</v>
      </c>
      <c r="AE14746" s="210">
        <v>7106</v>
      </c>
      <c r="AF14746" s="93"/>
      <c r="AG14746" s="93"/>
      <c r="AH14746" s="93"/>
    </row>
    <row r="14747" spans="21:34" x14ac:dyDescent="0.3">
      <c r="U14747" s="311" t="s">
        <v>31060</v>
      </c>
      <c r="V14747" s="312">
        <v>16366743.029999999</v>
      </c>
      <c r="X14747" s="267" t="s">
        <v>59273</v>
      </c>
      <c r="Y14747" s="268">
        <v>350</v>
      </c>
      <c r="AA14747" s="229" t="s">
        <v>45773</v>
      </c>
      <c r="AB14747" s="230">
        <v>57000</v>
      </c>
      <c r="AD14747" s="209" t="s">
        <v>28566</v>
      </c>
      <c r="AE14747" s="210">
        <v>6641.54</v>
      </c>
      <c r="AF14747" s="93"/>
      <c r="AG14747" s="93"/>
      <c r="AH14747" s="93"/>
    </row>
    <row r="14748" spans="21:34" x14ac:dyDescent="0.3">
      <c r="U14748" s="311" t="s">
        <v>14615</v>
      </c>
      <c r="V14748" s="312">
        <v>3542.81</v>
      </c>
      <c r="X14748" s="267" t="s">
        <v>29740</v>
      </c>
      <c r="Y14748" s="268">
        <v>12193.91</v>
      </c>
      <c r="AA14748" s="229" t="s">
        <v>45774</v>
      </c>
      <c r="AB14748" s="230">
        <v>4360.5</v>
      </c>
      <c r="AD14748" s="209" t="s">
        <v>28567</v>
      </c>
      <c r="AE14748" s="210">
        <v>508.09</v>
      </c>
      <c r="AF14748" s="93"/>
      <c r="AG14748" s="93"/>
      <c r="AH14748" s="93"/>
    </row>
    <row r="14749" spans="21:34" x14ac:dyDescent="0.3">
      <c r="U14749" s="311" t="s">
        <v>14616</v>
      </c>
      <c r="V14749" s="312">
        <v>3715854.24</v>
      </c>
      <c r="X14749" s="267" t="s">
        <v>29741</v>
      </c>
      <c r="Y14749" s="268">
        <v>43053.85</v>
      </c>
      <c r="AA14749" s="229" t="s">
        <v>45775</v>
      </c>
      <c r="AB14749" s="230">
        <v>448069.87</v>
      </c>
      <c r="AD14749" s="209" t="s">
        <v>28568</v>
      </c>
      <c r="AE14749" s="210">
        <v>1298</v>
      </c>
      <c r="AF14749" s="93"/>
      <c r="AG14749" s="93"/>
      <c r="AH14749" s="93"/>
    </row>
    <row r="14750" spans="21:34" x14ac:dyDescent="0.3">
      <c r="U14750" s="311" t="s">
        <v>14617</v>
      </c>
      <c r="V14750" s="312">
        <v>2232359.64</v>
      </c>
      <c r="X14750" s="267" t="s">
        <v>35810</v>
      </c>
      <c r="Y14750" s="268">
        <v>32435.99</v>
      </c>
      <c r="AA14750" s="229" t="s">
        <v>45776</v>
      </c>
      <c r="AB14750" s="230">
        <v>33641.89</v>
      </c>
      <c r="AD14750" s="209" t="s">
        <v>28569</v>
      </c>
      <c r="AE14750" s="210">
        <v>38350</v>
      </c>
      <c r="AF14750" s="93"/>
      <c r="AG14750" s="93"/>
      <c r="AH14750" s="93"/>
    </row>
    <row r="14751" spans="21:34" x14ac:dyDescent="0.3">
      <c r="U14751" s="311" t="s">
        <v>14618</v>
      </c>
      <c r="V14751" s="312">
        <v>2432382.0099999998</v>
      </c>
      <c r="X14751" s="267" t="s">
        <v>29743</v>
      </c>
      <c r="Y14751" s="268">
        <v>20152.22</v>
      </c>
      <c r="AA14751" s="229" t="s">
        <v>29331</v>
      </c>
      <c r="AB14751" s="230">
        <v>4992.0200000000004</v>
      </c>
      <c r="AD14751" s="209" t="s">
        <v>28570</v>
      </c>
      <c r="AE14751" s="210">
        <v>7750</v>
      </c>
      <c r="AF14751" s="93"/>
      <c r="AG14751" s="93"/>
      <c r="AH14751" s="93"/>
    </row>
    <row r="14752" spans="21:34" x14ac:dyDescent="0.3">
      <c r="U14752" s="311" t="s">
        <v>31061</v>
      </c>
      <c r="V14752" s="312">
        <v>3738644.93</v>
      </c>
      <c r="X14752" s="267" t="s">
        <v>49241</v>
      </c>
      <c r="Y14752" s="268">
        <v>-28.99</v>
      </c>
      <c r="AA14752" s="229" t="s">
        <v>29332</v>
      </c>
      <c r="AB14752" s="230">
        <v>2500</v>
      </c>
      <c r="AD14752" s="209" t="s">
        <v>28571</v>
      </c>
      <c r="AE14752" s="210">
        <v>651.98</v>
      </c>
      <c r="AF14752" s="93"/>
      <c r="AG14752" s="93"/>
      <c r="AH14752" s="93"/>
    </row>
    <row r="14753" spans="21:34" x14ac:dyDescent="0.3">
      <c r="U14753" s="311" t="s">
        <v>31062</v>
      </c>
      <c r="V14753" s="312">
        <v>402168.23</v>
      </c>
      <c r="X14753" s="267" t="s">
        <v>55516</v>
      </c>
      <c r="Y14753" s="268">
        <v>-0.3</v>
      </c>
      <c r="AA14753" s="229" t="s">
        <v>29333</v>
      </c>
      <c r="AB14753" s="230">
        <v>573.19000000000005</v>
      </c>
      <c r="AD14753" s="209" t="s">
        <v>28572</v>
      </c>
      <c r="AE14753" s="210">
        <v>6641.54</v>
      </c>
      <c r="AF14753" s="93"/>
      <c r="AG14753" s="93"/>
      <c r="AH14753" s="93"/>
    </row>
    <row r="14754" spans="21:34" x14ac:dyDescent="0.3">
      <c r="U14754" s="311" t="s">
        <v>31063</v>
      </c>
      <c r="V14754" s="312">
        <v>1726047.03</v>
      </c>
      <c r="X14754" s="267" t="s">
        <v>54063</v>
      </c>
      <c r="Y14754" s="268">
        <v>21550.41</v>
      </c>
      <c r="AA14754" s="229" t="s">
        <v>29334</v>
      </c>
      <c r="AB14754" s="230">
        <v>542</v>
      </c>
      <c r="AD14754" s="209" t="s">
        <v>28573</v>
      </c>
      <c r="AE14754" s="210">
        <v>4084.62</v>
      </c>
      <c r="AF14754" s="93"/>
      <c r="AG14754" s="93"/>
      <c r="AH14754" s="93"/>
    </row>
    <row r="14755" spans="21:34" x14ac:dyDescent="0.3">
      <c r="U14755" s="311" t="s">
        <v>14619</v>
      </c>
      <c r="V14755" s="312">
        <v>107684.46</v>
      </c>
      <c r="X14755" s="267" t="s">
        <v>54065</v>
      </c>
      <c r="Y14755" s="268">
        <v>11700</v>
      </c>
      <c r="AA14755" s="229" t="s">
        <v>29339</v>
      </c>
      <c r="AB14755" s="230">
        <v>4001.71</v>
      </c>
      <c r="AD14755" s="209" t="s">
        <v>28574</v>
      </c>
      <c r="AE14755" s="210">
        <v>19720.599999999999</v>
      </c>
      <c r="AF14755" s="93"/>
      <c r="AG14755" s="93"/>
      <c r="AH14755" s="93"/>
    </row>
    <row r="14756" spans="21:34" x14ac:dyDescent="0.3">
      <c r="U14756" s="311" t="s">
        <v>40919</v>
      </c>
      <c r="V14756" s="312">
        <v>21460.49</v>
      </c>
      <c r="X14756" s="267" t="s">
        <v>54066</v>
      </c>
      <c r="Y14756" s="268">
        <v>2543.64</v>
      </c>
      <c r="AA14756" s="229" t="s">
        <v>14414</v>
      </c>
      <c r="AB14756" s="230">
        <v>14995.39</v>
      </c>
      <c r="AD14756" s="209" t="s">
        <v>28575</v>
      </c>
      <c r="AE14756" s="210">
        <v>53652</v>
      </c>
      <c r="AF14756" s="93"/>
      <c r="AG14756" s="93"/>
      <c r="AH14756" s="93"/>
    </row>
    <row r="14757" spans="21:34" x14ac:dyDescent="0.3">
      <c r="U14757" s="311" t="s">
        <v>31064</v>
      </c>
      <c r="V14757" s="312">
        <v>109722.93</v>
      </c>
      <c r="X14757" s="267" t="s">
        <v>54067</v>
      </c>
      <c r="Y14757" s="268">
        <v>8146.35</v>
      </c>
      <c r="AA14757" s="229" t="s">
        <v>29341</v>
      </c>
      <c r="AB14757" s="230">
        <v>29012.18</v>
      </c>
      <c r="AD14757" s="209" t="s">
        <v>28576</v>
      </c>
      <c r="AE14757" s="210">
        <v>33292</v>
      </c>
      <c r="AF14757" s="93"/>
      <c r="AG14757" s="93"/>
      <c r="AH14757" s="93"/>
    </row>
    <row r="14758" spans="21:34" x14ac:dyDescent="0.3">
      <c r="U14758" s="311" t="s">
        <v>14620</v>
      </c>
      <c r="V14758" s="312">
        <v>1881646.57</v>
      </c>
      <c r="X14758" s="267" t="s">
        <v>63449</v>
      </c>
      <c r="Y14758" s="268">
        <v>1225</v>
      </c>
      <c r="AA14758" s="229" t="s">
        <v>34276</v>
      </c>
      <c r="AB14758" s="230">
        <v>12000</v>
      </c>
      <c r="AD14758" s="209" t="s">
        <v>28577</v>
      </c>
      <c r="AE14758" s="210">
        <v>24847.759999999998</v>
      </c>
      <c r="AF14758" s="93"/>
      <c r="AG14758" s="93"/>
      <c r="AH14758" s="93"/>
    </row>
    <row r="14759" spans="21:34" x14ac:dyDescent="0.3">
      <c r="U14759" s="311" t="s">
        <v>14621</v>
      </c>
      <c r="V14759" s="312">
        <v>117486.62</v>
      </c>
      <c r="X14759" s="267" t="s">
        <v>50546</v>
      </c>
      <c r="Y14759" s="268">
        <v>5974.81</v>
      </c>
      <c r="AA14759" s="229" t="s">
        <v>29344</v>
      </c>
      <c r="AB14759" s="230">
        <v>7779</v>
      </c>
      <c r="AD14759" s="209" t="s">
        <v>28578</v>
      </c>
      <c r="AE14759" s="210">
        <v>154548.24</v>
      </c>
      <c r="AF14759" s="93"/>
      <c r="AG14759" s="93"/>
      <c r="AH14759" s="93"/>
    </row>
    <row r="14760" spans="21:34" x14ac:dyDescent="0.3">
      <c r="U14760" s="311" t="s">
        <v>14622</v>
      </c>
      <c r="V14760" s="312">
        <v>5165231.16</v>
      </c>
      <c r="X14760" s="267" t="s">
        <v>65050</v>
      </c>
      <c r="Y14760" s="268">
        <v>-77.03</v>
      </c>
      <c r="AA14760" s="229" t="s">
        <v>53995</v>
      </c>
      <c r="AB14760" s="230">
        <v>5380</v>
      </c>
      <c r="AD14760" s="209" t="s">
        <v>28579</v>
      </c>
      <c r="AE14760" s="210">
        <v>12483.33</v>
      </c>
      <c r="AF14760" s="93"/>
      <c r="AG14760" s="93"/>
      <c r="AH14760" s="93"/>
    </row>
    <row r="14761" spans="21:34" x14ac:dyDescent="0.3">
      <c r="U14761" s="311" t="s">
        <v>14623</v>
      </c>
      <c r="V14761" s="312">
        <v>482739.42</v>
      </c>
      <c r="X14761" s="267" t="s">
        <v>63450</v>
      </c>
      <c r="Y14761" s="268">
        <v>26962</v>
      </c>
      <c r="AA14761" s="229" t="s">
        <v>53996</v>
      </c>
      <c r="AB14761" s="230">
        <v>1500</v>
      </c>
      <c r="AD14761" s="209" t="s">
        <v>28580</v>
      </c>
      <c r="AE14761" s="210">
        <v>1875</v>
      </c>
      <c r="AF14761" s="93"/>
      <c r="AG14761" s="93"/>
      <c r="AH14761" s="93"/>
    </row>
    <row r="14762" spans="21:34" x14ac:dyDescent="0.3">
      <c r="U14762" s="311" t="s">
        <v>14624</v>
      </c>
      <c r="V14762" s="312">
        <v>1003663.13</v>
      </c>
      <c r="X14762" s="267" t="s">
        <v>65051</v>
      </c>
      <c r="Y14762" s="268">
        <v>159392.97</v>
      </c>
      <c r="AA14762" s="229" t="s">
        <v>53997</v>
      </c>
      <c r="AB14762" s="230">
        <v>800</v>
      </c>
      <c r="AD14762" s="209" t="s">
        <v>28581</v>
      </c>
      <c r="AE14762" s="210">
        <v>937.5</v>
      </c>
      <c r="AF14762" s="93"/>
      <c r="AG14762" s="93"/>
      <c r="AH14762" s="93"/>
    </row>
    <row r="14763" spans="21:34" x14ac:dyDescent="0.3">
      <c r="U14763" s="311" t="s">
        <v>14625</v>
      </c>
      <c r="V14763" s="312">
        <v>117298.23</v>
      </c>
      <c r="X14763" s="267" t="s">
        <v>56674</v>
      </c>
      <c r="Y14763" s="268">
        <v>347748.11</v>
      </c>
      <c r="AA14763" s="229" t="s">
        <v>53998</v>
      </c>
      <c r="AB14763" s="230">
        <v>587.52</v>
      </c>
      <c r="AD14763" s="209" t="s">
        <v>28582</v>
      </c>
      <c r="AE14763" s="210">
        <v>1155.8399999999999</v>
      </c>
      <c r="AF14763" s="93"/>
      <c r="AG14763" s="93"/>
      <c r="AH14763" s="93"/>
    </row>
    <row r="14764" spans="21:34" x14ac:dyDescent="0.3">
      <c r="U14764" s="311" t="s">
        <v>46238</v>
      </c>
      <c r="V14764" s="312">
        <v>960</v>
      </c>
      <c r="X14764" s="267" t="s">
        <v>39600</v>
      </c>
      <c r="Y14764" s="268">
        <v>86282.93</v>
      </c>
      <c r="AA14764" s="229" t="s">
        <v>53999</v>
      </c>
      <c r="AB14764" s="230">
        <v>1296.58</v>
      </c>
      <c r="AD14764" s="209" t="s">
        <v>28583</v>
      </c>
      <c r="AE14764" s="210">
        <v>168.8</v>
      </c>
      <c r="AF14764" s="93"/>
      <c r="AG14764" s="93"/>
      <c r="AH14764" s="93"/>
    </row>
    <row r="14765" spans="21:34" x14ac:dyDescent="0.3">
      <c r="U14765" s="311" t="s">
        <v>31065</v>
      </c>
      <c r="V14765" s="312">
        <v>42094.75</v>
      </c>
      <c r="X14765" s="267" t="s">
        <v>35811</v>
      </c>
      <c r="Y14765" s="268">
        <v>226842.03</v>
      </c>
      <c r="AA14765" s="229" t="s">
        <v>54000</v>
      </c>
      <c r="AB14765" s="230">
        <v>28961.73</v>
      </c>
      <c r="AD14765" s="209" t="s">
        <v>28584</v>
      </c>
      <c r="AE14765" s="210">
        <v>505.04</v>
      </c>
      <c r="AF14765" s="93"/>
      <c r="AG14765" s="93"/>
      <c r="AH14765" s="93"/>
    </row>
    <row r="14766" spans="21:34" x14ac:dyDescent="0.3">
      <c r="U14766" s="311" t="s">
        <v>31066</v>
      </c>
      <c r="V14766" s="312">
        <v>43678992.609999999</v>
      </c>
      <c r="X14766" s="267" t="s">
        <v>65052</v>
      </c>
      <c r="Y14766" s="268">
        <v>92130.17</v>
      </c>
      <c r="AA14766" s="229" t="s">
        <v>40669</v>
      </c>
      <c r="AB14766" s="230">
        <v>27651.96</v>
      </c>
      <c r="AD14766" s="209" t="s">
        <v>28585</v>
      </c>
      <c r="AE14766" s="210">
        <v>598</v>
      </c>
      <c r="AF14766" s="93"/>
      <c r="AG14766" s="93"/>
      <c r="AH14766" s="93"/>
    </row>
    <row r="14767" spans="21:34" x14ac:dyDescent="0.3">
      <c r="U14767" s="311" t="s">
        <v>14626</v>
      </c>
      <c r="V14767" s="312">
        <v>16026635.99</v>
      </c>
      <c r="X14767" s="267" t="s">
        <v>39601</v>
      </c>
      <c r="Y14767" s="268">
        <v>336.5</v>
      </c>
      <c r="AA14767" s="229" t="s">
        <v>29345</v>
      </c>
      <c r="AB14767" s="230">
        <v>319073.3</v>
      </c>
      <c r="AD14767" s="209" t="s">
        <v>28586</v>
      </c>
      <c r="AE14767" s="210">
        <v>12998.45</v>
      </c>
      <c r="AF14767" s="93"/>
      <c r="AG14767" s="93"/>
      <c r="AH14767" s="93"/>
    </row>
    <row r="14768" spans="21:34" x14ac:dyDescent="0.3">
      <c r="U14768" s="311" t="s">
        <v>31067</v>
      </c>
      <c r="V14768" s="312">
        <v>27794047.629999999</v>
      </c>
      <c r="X14768" s="267" t="s">
        <v>39602</v>
      </c>
      <c r="Y14768" s="268">
        <v>960.5</v>
      </c>
      <c r="AA14768" s="229" t="s">
        <v>29346</v>
      </c>
      <c r="AB14768" s="230">
        <v>18583.599999999999</v>
      </c>
      <c r="AD14768" s="209" t="s">
        <v>28587</v>
      </c>
      <c r="AE14768" s="210">
        <v>2880</v>
      </c>
      <c r="AF14768" s="93"/>
      <c r="AG14768" s="93"/>
      <c r="AH14768" s="93"/>
    </row>
    <row r="14769" spans="21:34" x14ac:dyDescent="0.3">
      <c r="U14769" s="311" t="s">
        <v>14627</v>
      </c>
      <c r="V14769" s="312">
        <v>303115.13</v>
      </c>
      <c r="X14769" s="267" t="s">
        <v>43100</v>
      </c>
      <c r="Y14769" s="268">
        <v>703858.33</v>
      </c>
      <c r="AA14769" s="229" t="s">
        <v>29347</v>
      </c>
      <c r="AB14769" s="230">
        <v>24923.66</v>
      </c>
      <c r="AD14769" s="209" t="s">
        <v>28588</v>
      </c>
      <c r="AE14769" s="210">
        <v>872</v>
      </c>
      <c r="AF14769" s="93"/>
      <c r="AG14769" s="93"/>
      <c r="AH14769" s="93"/>
    </row>
    <row r="14770" spans="21:34" x14ac:dyDescent="0.3">
      <c r="U14770" s="311" t="s">
        <v>58127</v>
      </c>
      <c r="V14770" s="312">
        <v>2725.42</v>
      </c>
      <c r="X14770" s="267" t="s">
        <v>40684</v>
      </c>
      <c r="Y14770" s="268">
        <v>16350</v>
      </c>
      <c r="AA14770" s="229" t="s">
        <v>29348</v>
      </c>
      <c r="AB14770" s="230">
        <v>10788</v>
      </c>
      <c r="AD14770" s="209" t="s">
        <v>28589</v>
      </c>
      <c r="AE14770" s="210">
        <v>1330.45</v>
      </c>
      <c r="AF14770" s="93"/>
      <c r="AG14770" s="93"/>
      <c r="AH14770" s="93"/>
    </row>
    <row r="14771" spans="21:34" x14ac:dyDescent="0.3">
      <c r="U14771" s="311" t="s">
        <v>14628</v>
      </c>
      <c r="V14771" s="312">
        <v>125480.33</v>
      </c>
      <c r="X14771" s="267" t="s">
        <v>36837</v>
      </c>
      <c r="Y14771" s="268">
        <v>2992.6</v>
      </c>
      <c r="AA14771" s="229" t="s">
        <v>29349</v>
      </c>
      <c r="AB14771" s="230">
        <v>4080.8</v>
      </c>
      <c r="AD14771" s="209" t="s">
        <v>14330</v>
      </c>
      <c r="AE14771" s="210">
        <v>6227.55</v>
      </c>
      <c r="AF14771" s="93"/>
      <c r="AG14771" s="93"/>
      <c r="AH14771" s="93"/>
    </row>
    <row r="14772" spans="21:34" x14ac:dyDescent="0.3">
      <c r="U14772" s="311" t="s">
        <v>31068</v>
      </c>
      <c r="V14772" s="312">
        <v>111949.96</v>
      </c>
      <c r="X14772" s="267" t="s">
        <v>35812</v>
      </c>
      <c r="Y14772" s="268">
        <v>121606.68</v>
      </c>
      <c r="AA14772" s="229" t="s">
        <v>36811</v>
      </c>
      <c r="AB14772" s="230">
        <v>13052.4</v>
      </c>
      <c r="AD14772" s="209" t="s">
        <v>28590</v>
      </c>
      <c r="AE14772" s="210">
        <v>2912</v>
      </c>
      <c r="AF14772" s="93"/>
      <c r="AG14772" s="93"/>
      <c r="AH14772" s="93"/>
    </row>
    <row r="14773" spans="21:34" x14ac:dyDescent="0.3">
      <c r="U14773" s="311" t="s">
        <v>48589</v>
      </c>
      <c r="V14773" s="312">
        <v>61542.26</v>
      </c>
      <c r="X14773" s="267" t="s">
        <v>35813</v>
      </c>
      <c r="Y14773" s="268">
        <v>396114.68</v>
      </c>
      <c r="AA14773" s="229" t="s">
        <v>29350</v>
      </c>
      <c r="AB14773" s="230">
        <v>557521.76</v>
      </c>
      <c r="AD14773" s="209" t="s">
        <v>28591</v>
      </c>
      <c r="AE14773" s="210">
        <v>1491.3</v>
      </c>
      <c r="AF14773" s="93"/>
      <c r="AG14773" s="93"/>
      <c r="AH14773" s="93"/>
    </row>
    <row r="14774" spans="21:34" x14ac:dyDescent="0.3">
      <c r="U14774" s="311" t="s">
        <v>14629</v>
      </c>
      <c r="V14774" s="312">
        <v>536602.06000000006</v>
      </c>
      <c r="X14774" s="267" t="s">
        <v>35814</v>
      </c>
      <c r="Y14774" s="268">
        <v>106230.08</v>
      </c>
      <c r="AA14774" s="229" t="s">
        <v>36812</v>
      </c>
      <c r="AB14774" s="230">
        <v>266576.5</v>
      </c>
      <c r="AD14774" s="209" t="s">
        <v>28592</v>
      </c>
      <c r="AE14774" s="210">
        <v>2779</v>
      </c>
      <c r="AF14774" s="93"/>
      <c r="AG14774" s="93"/>
      <c r="AH14774" s="93"/>
    </row>
    <row r="14775" spans="21:34" x14ac:dyDescent="0.3">
      <c r="U14775" s="311" t="s">
        <v>14630</v>
      </c>
      <c r="V14775" s="312">
        <v>25035458.73</v>
      </c>
      <c r="X14775" s="267" t="s">
        <v>40685</v>
      </c>
      <c r="Y14775" s="268">
        <v>84000</v>
      </c>
      <c r="AA14775" s="229" t="s">
        <v>54001</v>
      </c>
      <c r="AB14775" s="230">
        <v>540</v>
      </c>
      <c r="AD14775" s="209" t="s">
        <v>28593</v>
      </c>
      <c r="AE14775" s="210">
        <v>303</v>
      </c>
      <c r="AF14775" s="93"/>
      <c r="AG14775" s="93"/>
      <c r="AH14775" s="93"/>
    </row>
    <row r="14776" spans="21:34" x14ac:dyDescent="0.3">
      <c r="U14776" s="311" t="s">
        <v>35902</v>
      </c>
      <c r="V14776" s="312">
        <v>63892.6</v>
      </c>
      <c r="X14776" s="267" t="s">
        <v>65053</v>
      </c>
      <c r="Y14776" s="268">
        <v>27308.92</v>
      </c>
      <c r="AA14776" s="229" t="s">
        <v>29351</v>
      </c>
      <c r="AB14776" s="230">
        <v>91869.9</v>
      </c>
      <c r="AD14776" s="209" t="s">
        <v>28594</v>
      </c>
      <c r="AE14776" s="210">
        <v>1449.46</v>
      </c>
      <c r="AF14776" s="93"/>
      <c r="AG14776" s="93"/>
      <c r="AH14776" s="93"/>
    </row>
    <row r="14777" spans="21:34" x14ac:dyDescent="0.3">
      <c r="U14777" s="311" t="s">
        <v>31070</v>
      </c>
      <c r="V14777" s="312">
        <v>3749702.27</v>
      </c>
      <c r="X14777" s="267" t="s">
        <v>54071</v>
      </c>
      <c r="Y14777" s="268">
        <v>187154.69</v>
      </c>
      <c r="AA14777" s="229" t="s">
        <v>36813</v>
      </c>
      <c r="AB14777" s="230">
        <v>54305.65</v>
      </c>
      <c r="AD14777" s="209" t="s">
        <v>28595</v>
      </c>
      <c r="AE14777" s="210">
        <v>10828.54</v>
      </c>
      <c r="AF14777" s="93"/>
      <c r="AG14777" s="93"/>
      <c r="AH14777" s="93"/>
    </row>
    <row r="14778" spans="21:34" x14ac:dyDescent="0.3">
      <c r="U14778" s="311" t="s">
        <v>31071</v>
      </c>
      <c r="V14778" s="312">
        <v>112673.93</v>
      </c>
      <c r="X14778" s="267" t="s">
        <v>62493</v>
      </c>
      <c r="Y14778" s="268">
        <v>473490.55</v>
      </c>
      <c r="AA14778" s="229" t="s">
        <v>35800</v>
      </c>
      <c r="AB14778" s="230">
        <v>228964</v>
      </c>
      <c r="AD14778" s="209" t="s">
        <v>28596</v>
      </c>
      <c r="AE14778" s="210">
        <v>17101</v>
      </c>
      <c r="AF14778" s="93"/>
      <c r="AG14778" s="93"/>
      <c r="AH14778" s="93"/>
    </row>
    <row r="14779" spans="21:34" x14ac:dyDescent="0.3">
      <c r="U14779" s="311" t="s">
        <v>14631</v>
      </c>
      <c r="V14779" s="312">
        <v>13747886.42</v>
      </c>
      <c r="X14779" s="267" t="s">
        <v>56675</v>
      </c>
      <c r="Y14779" s="268">
        <v>61960</v>
      </c>
      <c r="AA14779" s="229" t="s">
        <v>39582</v>
      </c>
      <c r="AB14779" s="230">
        <v>20008.84</v>
      </c>
      <c r="AD14779" s="209" t="s">
        <v>28597</v>
      </c>
      <c r="AE14779" s="210">
        <v>2740.68</v>
      </c>
      <c r="AF14779" s="93"/>
      <c r="AG14779" s="93"/>
      <c r="AH14779" s="93"/>
    </row>
    <row r="14780" spans="21:34" x14ac:dyDescent="0.3">
      <c r="U14780" s="311" t="s">
        <v>14632</v>
      </c>
      <c r="V14780" s="312">
        <v>336583.14</v>
      </c>
      <c r="X14780" s="267" t="s">
        <v>65054</v>
      </c>
      <c r="Y14780" s="268">
        <v>25578.68</v>
      </c>
      <c r="AA14780" s="229" t="s">
        <v>34277</v>
      </c>
      <c r="AB14780" s="230">
        <v>434832.25</v>
      </c>
      <c r="AD14780" s="209" t="s">
        <v>28598</v>
      </c>
      <c r="AE14780" s="210">
        <v>2499</v>
      </c>
      <c r="AF14780" s="93"/>
      <c r="AG14780" s="93"/>
      <c r="AH14780" s="93"/>
    </row>
    <row r="14781" spans="21:34" x14ac:dyDescent="0.3">
      <c r="U14781" s="311" t="s">
        <v>14633</v>
      </c>
      <c r="V14781" s="312">
        <v>24581028.27</v>
      </c>
      <c r="X14781" s="267" t="s">
        <v>56676</v>
      </c>
      <c r="Y14781" s="268">
        <v>6130.86</v>
      </c>
      <c r="AA14781" s="229" t="s">
        <v>43052</v>
      </c>
      <c r="AB14781" s="230">
        <v>1660</v>
      </c>
      <c r="AD14781" s="209" t="s">
        <v>28599</v>
      </c>
      <c r="AE14781" s="210">
        <v>1000</v>
      </c>
      <c r="AF14781" s="93"/>
      <c r="AG14781" s="93"/>
      <c r="AH14781" s="93"/>
    </row>
    <row r="14782" spans="21:34" x14ac:dyDescent="0.3">
      <c r="U14782" s="311" t="s">
        <v>14634</v>
      </c>
      <c r="V14782" s="312">
        <v>57884229.869999997</v>
      </c>
      <c r="X14782" s="267" t="s">
        <v>56677</v>
      </c>
      <c r="Y14782" s="268">
        <v>21446.98</v>
      </c>
      <c r="AA14782" s="229" t="s">
        <v>36814</v>
      </c>
      <c r="AB14782" s="230">
        <v>19083.66</v>
      </c>
      <c r="AD14782" s="209" t="s">
        <v>28600</v>
      </c>
      <c r="AE14782" s="210">
        <v>76.510000000000005</v>
      </c>
      <c r="AF14782" s="93"/>
      <c r="AG14782" s="93"/>
      <c r="AH14782" s="93"/>
    </row>
    <row r="14783" spans="21:34" x14ac:dyDescent="0.3">
      <c r="U14783" s="311" t="s">
        <v>31072</v>
      </c>
      <c r="V14783" s="312">
        <v>93424.6</v>
      </c>
      <c r="X14783" s="267" t="s">
        <v>57950</v>
      </c>
      <c r="Y14783" s="268">
        <v>11554.54</v>
      </c>
      <c r="AA14783" s="229" t="s">
        <v>47339</v>
      </c>
      <c r="AB14783" s="230">
        <v>23223.19</v>
      </c>
      <c r="AD14783" s="209" t="s">
        <v>28601</v>
      </c>
      <c r="AE14783" s="210">
        <v>626</v>
      </c>
      <c r="AF14783" s="93"/>
      <c r="AG14783" s="93"/>
      <c r="AH14783" s="93"/>
    </row>
    <row r="14784" spans="21:34" x14ac:dyDescent="0.3">
      <c r="U14784" s="311" t="s">
        <v>14635</v>
      </c>
      <c r="V14784" s="312">
        <v>21293086.84</v>
      </c>
      <c r="X14784" s="267" t="s">
        <v>49242</v>
      </c>
      <c r="Y14784" s="268">
        <v>102614.55</v>
      </c>
      <c r="AA14784" s="229" t="s">
        <v>45777</v>
      </c>
      <c r="AB14784" s="230">
        <v>9662.4</v>
      </c>
      <c r="AD14784" s="209" t="s">
        <v>28602</v>
      </c>
      <c r="AE14784" s="210">
        <v>13483.33</v>
      </c>
      <c r="AF14784" s="93"/>
      <c r="AG14784" s="93"/>
      <c r="AH14784" s="93"/>
    </row>
    <row r="14785" spans="21:34" x14ac:dyDescent="0.3">
      <c r="U14785" s="311" t="s">
        <v>31073</v>
      </c>
      <c r="V14785" s="312">
        <v>911188.84</v>
      </c>
      <c r="X14785" s="267" t="s">
        <v>54072</v>
      </c>
      <c r="Y14785" s="268">
        <v>6954.3</v>
      </c>
      <c r="AA14785" s="229" t="s">
        <v>43053</v>
      </c>
      <c r="AB14785" s="230">
        <v>11525</v>
      </c>
      <c r="AD14785" s="209" t="s">
        <v>28603</v>
      </c>
      <c r="AE14785" s="210">
        <v>1875</v>
      </c>
      <c r="AF14785" s="93"/>
      <c r="AG14785" s="93"/>
      <c r="AH14785" s="93"/>
    </row>
    <row r="14786" spans="21:34" x14ac:dyDescent="0.3">
      <c r="U14786" s="311" t="s">
        <v>31074</v>
      </c>
      <c r="V14786" s="312">
        <v>48011.11</v>
      </c>
      <c r="X14786" s="267" t="s">
        <v>65055</v>
      </c>
      <c r="Y14786" s="268">
        <v>-3.2</v>
      </c>
      <c r="AA14786" s="229" t="s">
        <v>43054</v>
      </c>
      <c r="AB14786" s="230">
        <v>881.64</v>
      </c>
      <c r="AD14786" s="209" t="s">
        <v>28604</v>
      </c>
      <c r="AE14786" s="210">
        <v>937.5</v>
      </c>
      <c r="AF14786" s="93"/>
      <c r="AG14786" s="93"/>
      <c r="AH14786" s="93"/>
    </row>
    <row r="14787" spans="21:34" x14ac:dyDescent="0.3">
      <c r="U14787" s="311" t="s">
        <v>14636</v>
      </c>
      <c r="V14787" s="312">
        <v>114397.3</v>
      </c>
      <c r="X14787" s="267" t="s">
        <v>50548</v>
      </c>
      <c r="Y14787" s="268">
        <v>5748</v>
      </c>
      <c r="AA14787" s="229" t="s">
        <v>54002</v>
      </c>
      <c r="AB14787" s="230">
        <v>8737.5400000000009</v>
      </c>
      <c r="AD14787" s="209" t="s">
        <v>28605</v>
      </c>
      <c r="AE14787" s="210">
        <v>1232.3499999999999</v>
      </c>
      <c r="AF14787" s="93"/>
      <c r="AG14787" s="93"/>
      <c r="AH14787" s="93"/>
    </row>
    <row r="14788" spans="21:34" x14ac:dyDescent="0.3">
      <c r="U14788" s="311" t="s">
        <v>14637</v>
      </c>
      <c r="V14788" s="312">
        <v>4680.38</v>
      </c>
      <c r="X14788" s="267" t="s">
        <v>55517</v>
      </c>
      <c r="Y14788" s="268">
        <v>17808.3</v>
      </c>
      <c r="AA14788" s="229" t="s">
        <v>54003</v>
      </c>
      <c r="AB14788" s="230">
        <v>2700</v>
      </c>
      <c r="AD14788" s="209" t="s">
        <v>28606</v>
      </c>
      <c r="AE14788" s="210">
        <v>168.8</v>
      </c>
      <c r="AF14788" s="93"/>
      <c r="AG14788" s="93"/>
      <c r="AH14788" s="93"/>
    </row>
    <row r="14789" spans="21:34" x14ac:dyDescent="0.3">
      <c r="U14789" s="311" t="s">
        <v>31075</v>
      </c>
      <c r="V14789" s="312">
        <v>2088.69</v>
      </c>
      <c r="X14789" s="267" t="s">
        <v>55518</v>
      </c>
      <c r="Y14789" s="268">
        <v>15378</v>
      </c>
      <c r="AA14789" s="229" t="s">
        <v>54004</v>
      </c>
      <c r="AB14789" s="230">
        <v>888.11</v>
      </c>
      <c r="AD14789" s="209" t="s">
        <v>28607</v>
      </c>
      <c r="AE14789" s="210">
        <v>505.04</v>
      </c>
      <c r="AF14789" s="93"/>
      <c r="AG14789" s="93"/>
      <c r="AH14789" s="93"/>
    </row>
    <row r="14790" spans="21:34" x14ac:dyDescent="0.3">
      <c r="U14790" s="311" t="s">
        <v>14638</v>
      </c>
      <c r="V14790" s="312">
        <v>98798266.930000007</v>
      </c>
      <c r="X14790" s="267" t="s">
        <v>57951</v>
      </c>
      <c r="Y14790" s="268">
        <v>30000</v>
      </c>
      <c r="AA14790" s="229" t="s">
        <v>54005</v>
      </c>
      <c r="AB14790" s="230">
        <v>2147.37</v>
      </c>
      <c r="AD14790" s="209" t="s">
        <v>28608</v>
      </c>
      <c r="AE14790" s="210">
        <v>24209.46</v>
      </c>
      <c r="AF14790" s="93"/>
      <c r="AG14790" s="93"/>
      <c r="AH14790" s="93"/>
    </row>
    <row r="14791" spans="21:34" x14ac:dyDescent="0.3">
      <c r="U14791" s="311" t="s">
        <v>14639</v>
      </c>
      <c r="V14791" s="312">
        <v>11554712.439999999</v>
      </c>
      <c r="X14791" s="267" t="s">
        <v>45841</v>
      </c>
      <c r="Y14791" s="268">
        <v>120</v>
      </c>
      <c r="AA14791" s="229" t="s">
        <v>54006</v>
      </c>
      <c r="AB14791" s="230">
        <v>17563</v>
      </c>
      <c r="AD14791" s="209" t="s">
        <v>28609</v>
      </c>
      <c r="AE14791" s="210">
        <v>598</v>
      </c>
      <c r="AF14791" s="93"/>
      <c r="AG14791" s="93"/>
      <c r="AH14791" s="93"/>
    </row>
    <row r="14792" spans="21:34" x14ac:dyDescent="0.3">
      <c r="U14792" s="311" t="s">
        <v>31076</v>
      </c>
      <c r="V14792" s="312">
        <v>2577416.16</v>
      </c>
      <c r="X14792" s="267" t="s">
        <v>45842</v>
      </c>
      <c r="Y14792" s="268">
        <v>10700</v>
      </c>
      <c r="AA14792" s="229" t="s">
        <v>50503</v>
      </c>
      <c r="AB14792" s="230">
        <v>20457.98</v>
      </c>
      <c r="AD14792" s="209" t="s">
        <v>28610</v>
      </c>
      <c r="AE14792" s="210">
        <v>25324.99</v>
      </c>
      <c r="AF14792" s="93"/>
      <c r="AG14792" s="93"/>
      <c r="AH14792" s="93"/>
    </row>
    <row r="14793" spans="21:34" x14ac:dyDescent="0.3">
      <c r="U14793" s="311" t="s">
        <v>14640</v>
      </c>
      <c r="V14793" s="312">
        <v>173013.59</v>
      </c>
      <c r="X14793" s="267" t="s">
        <v>56678</v>
      </c>
      <c r="Y14793" s="268">
        <v>5800</v>
      </c>
      <c r="AA14793" s="229" t="s">
        <v>54007</v>
      </c>
      <c r="AB14793" s="230">
        <v>8370</v>
      </c>
      <c r="AD14793" s="209" t="s">
        <v>28611</v>
      </c>
      <c r="AE14793" s="210">
        <v>4132.45</v>
      </c>
      <c r="AF14793" s="93"/>
      <c r="AG14793" s="93"/>
      <c r="AH14793" s="93"/>
    </row>
    <row r="14794" spans="21:34" x14ac:dyDescent="0.3">
      <c r="U14794" s="311" t="s">
        <v>14641</v>
      </c>
      <c r="V14794" s="312">
        <v>4827.83</v>
      </c>
      <c r="X14794" s="267" t="s">
        <v>56679</v>
      </c>
      <c r="Y14794" s="268">
        <v>1600</v>
      </c>
      <c r="AA14794" s="229" t="s">
        <v>54008</v>
      </c>
      <c r="AB14794" s="230">
        <v>640.30999999999995</v>
      </c>
      <c r="AD14794" s="209" t="s">
        <v>14331</v>
      </c>
      <c r="AE14794" s="210">
        <v>13371.53</v>
      </c>
      <c r="AF14794" s="93"/>
      <c r="AG14794" s="93"/>
      <c r="AH14794" s="93"/>
    </row>
    <row r="14795" spans="21:34" x14ac:dyDescent="0.3">
      <c r="U14795" s="311" t="s">
        <v>31077</v>
      </c>
      <c r="V14795" s="312">
        <v>744860.46</v>
      </c>
      <c r="X14795" s="267" t="s">
        <v>39606</v>
      </c>
      <c r="Y14795" s="268">
        <v>1384.65</v>
      </c>
      <c r="AA14795" s="229" t="s">
        <v>54009</v>
      </c>
      <c r="AB14795" s="230">
        <v>1496.61</v>
      </c>
      <c r="AD14795" s="209" t="s">
        <v>28612</v>
      </c>
      <c r="AE14795" s="210">
        <v>40175.699999999997</v>
      </c>
      <c r="AF14795" s="93"/>
      <c r="AG14795" s="93"/>
      <c r="AH14795" s="93"/>
    </row>
    <row r="14796" spans="21:34" x14ac:dyDescent="0.3">
      <c r="U14796" s="311" t="s">
        <v>14642</v>
      </c>
      <c r="V14796" s="312">
        <v>358814.86</v>
      </c>
      <c r="X14796" s="267" t="s">
        <v>36840</v>
      </c>
      <c r="Y14796" s="268">
        <v>3494.28</v>
      </c>
      <c r="AA14796" s="229" t="s">
        <v>49222</v>
      </c>
      <c r="AB14796" s="230">
        <v>16646.689999999999</v>
      </c>
      <c r="AD14796" s="209" t="s">
        <v>28613</v>
      </c>
      <c r="AE14796" s="210">
        <v>3056.16</v>
      </c>
      <c r="AF14796" s="93"/>
      <c r="AG14796" s="93"/>
      <c r="AH14796" s="93"/>
    </row>
    <row r="14797" spans="21:34" x14ac:dyDescent="0.3">
      <c r="U14797" s="311" t="s">
        <v>14643</v>
      </c>
      <c r="V14797" s="312">
        <v>2214867.3199999998</v>
      </c>
      <c r="X14797" s="267" t="s">
        <v>62322</v>
      </c>
      <c r="Y14797" s="268">
        <v>345.52</v>
      </c>
      <c r="AA14797" s="229" t="s">
        <v>49223</v>
      </c>
      <c r="AB14797" s="230">
        <v>5400</v>
      </c>
      <c r="AD14797" s="209" t="s">
        <v>28614</v>
      </c>
      <c r="AE14797" s="210">
        <v>15466.46</v>
      </c>
      <c r="AF14797" s="93"/>
      <c r="AG14797" s="93"/>
      <c r="AH14797" s="93"/>
    </row>
    <row r="14798" spans="21:34" x14ac:dyDescent="0.3">
      <c r="U14798" s="311" t="s">
        <v>31078</v>
      </c>
      <c r="V14798" s="312">
        <v>22922.83</v>
      </c>
      <c r="X14798" s="267" t="s">
        <v>36841</v>
      </c>
      <c r="Y14798" s="268">
        <v>280.16000000000003</v>
      </c>
      <c r="AA14798" s="229" t="s">
        <v>49224</v>
      </c>
      <c r="AB14798" s="230">
        <v>1686.53</v>
      </c>
      <c r="AD14798" s="209" t="s">
        <v>28615</v>
      </c>
      <c r="AE14798" s="210">
        <v>22135</v>
      </c>
      <c r="AF14798" s="93"/>
      <c r="AG14798" s="93"/>
      <c r="AH14798" s="93"/>
    </row>
    <row r="14799" spans="21:34" x14ac:dyDescent="0.3">
      <c r="U14799" s="311" t="s">
        <v>31079</v>
      </c>
      <c r="V14799" s="312">
        <v>28.7</v>
      </c>
      <c r="X14799" s="267" t="s">
        <v>59274</v>
      </c>
      <c r="Y14799" s="268">
        <v>1144</v>
      </c>
      <c r="AA14799" s="229" t="s">
        <v>48336</v>
      </c>
      <c r="AB14799" s="230">
        <v>539.09</v>
      </c>
      <c r="AD14799" s="209" t="s">
        <v>28616</v>
      </c>
      <c r="AE14799" s="210">
        <v>17388.23</v>
      </c>
      <c r="AF14799" s="93"/>
      <c r="AG14799" s="93"/>
      <c r="AH14799" s="93"/>
    </row>
    <row r="14800" spans="21:34" x14ac:dyDescent="0.3">
      <c r="U14800" s="311" t="s">
        <v>47658</v>
      </c>
      <c r="V14800" s="312">
        <v>212.88</v>
      </c>
      <c r="X14800" s="267" t="s">
        <v>55519</v>
      </c>
      <c r="Y14800" s="268">
        <v>14273.73</v>
      </c>
      <c r="AA14800" s="229" t="s">
        <v>48337</v>
      </c>
      <c r="AB14800" s="230">
        <v>1500</v>
      </c>
      <c r="AD14800" s="209" t="s">
        <v>28617</v>
      </c>
      <c r="AE14800" s="210">
        <v>-14278.23</v>
      </c>
      <c r="AF14800" s="93"/>
      <c r="AG14800" s="93"/>
      <c r="AH14800" s="93"/>
    </row>
    <row r="14801" spans="21:34" x14ac:dyDescent="0.3">
      <c r="U14801" s="311" t="s">
        <v>43414</v>
      </c>
      <c r="V14801" s="312">
        <v>3284</v>
      </c>
      <c r="X14801" s="267" t="s">
        <v>59930</v>
      </c>
      <c r="Y14801" s="268">
        <v>17170</v>
      </c>
      <c r="AA14801" s="229" t="s">
        <v>50504</v>
      </c>
      <c r="AB14801" s="230">
        <v>52725.96</v>
      </c>
      <c r="AD14801" s="209" t="s">
        <v>28618</v>
      </c>
      <c r="AE14801" s="210">
        <v>1767.79</v>
      </c>
      <c r="AF14801" s="93"/>
      <c r="AG14801" s="93"/>
      <c r="AH14801" s="93"/>
    </row>
    <row r="14802" spans="21:34" x14ac:dyDescent="0.3">
      <c r="U14802" s="311" t="s">
        <v>14644</v>
      </c>
      <c r="V14802" s="312">
        <v>11928583.73</v>
      </c>
      <c r="X14802" s="267" t="s">
        <v>55520</v>
      </c>
      <c r="Y14802" s="268">
        <v>2405.4299999999998</v>
      </c>
      <c r="AA14802" s="229" t="s">
        <v>48338</v>
      </c>
      <c r="AB14802" s="230">
        <v>12522</v>
      </c>
      <c r="AD14802" s="209" t="s">
        <v>28619</v>
      </c>
      <c r="AE14802" s="210">
        <v>7942.26</v>
      </c>
      <c r="AF14802" s="93"/>
      <c r="AG14802" s="93"/>
      <c r="AH14802" s="93"/>
    </row>
    <row r="14803" spans="21:34" x14ac:dyDescent="0.3">
      <c r="U14803" s="311" t="s">
        <v>31080</v>
      </c>
      <c r="V14803" s="312">
        <v>16926781.579999998</v>
      </c>
      <c r="X14803" s="267" t="s">
        <v>62323</v>
      </c>
      <c r="Y14803" s="268">
        <v>6313.95</v>
      </c>
      <c r="AA14803" s="229" t="s">
        <v>54010</v>
      </c>
      <c r="AB14803" s="230">
        <v>660</v>
      </c>
      <c r="AD14803" s="209" t="s">
        <v>28620</v>
      </c>
      <c r="AE14803" s="210">
        <v>2007.69</v>
      </c>
      <c r="AF14803" s="93"/>
      <c r="AG14803" s="93"/>
      <c r="AH14803" s="93"/>
    </row>
    <row r="14804" spans="21:34" x14ac:dyDescent="0.3">
      <c r="U14804" s="311" t="s">
        <v>14645</v>
      </c>
      <c r="V14804" s="312">
        <v>733921.41</v>
      </c>
      <c r="X14804" s="267" t="s">
        <v>62324</v>
      </c>
      <c r="Y14804" s="268">
        <v>483.05</v>
      </c>
      <c r="AA14804" s="229" t="s">
        <v>54011</v>
      </c>
      <c r="AB14804" s="230">
        <v>37.86</v>
      </c>
      <c r="AD14804" s="209" t="s">
        <v>28621</v>
      </c>
      <c r="AE14804" s="210">
        <v>21110.95</v>
      </c>
      <c r="AF14804" s="93"/>
      <c r="AG14804" s="93"/>
      <c r="AH14804" s="93"/>
    </row>
    <row r="14805" spans="21:34" x14ac:dyDescent="0.3">
      <c r="U14805" s="311" t="s">
        <v>31082</v>
      </c>
      <c r="V14805" s="312">
        <v>3599061.14</v>
      </c>
      <c r="X14805" s="267" t="s">
        <v>59275</v>
      </c>
      <c r="Y14805" s="268">
        <v>4250</v>
      </c>
      <c r="AA14805" s="229" t="s">
        <v>54012</v>
      </c>
      <c r="AB14805" s="230">
        <v>119.31</v>
      </c>
      <c r="AD14805" s="209" t="s">
        <v>28622</v>
      </c>
      <c r="AE14805" s="210">
        <v>5266.29</v>
      </c>
      <c r="AF14805" s="93"/>
      <c r="AG14805" s="93"/>
      <c r="AH14805" s="93"/>
    </row>
    <row r="14806" spans="21:34" x14ac:dyDescent="0.3">
      <c r="U14806" s="311" t="s">
        <v>14646</v>
      </c>
      <c r="V14806" s="312">
        <v>533983.5</v>
      </c>
      <c r="X14806" s="267" t="s">
        <v>59276</v>
      </c>
      <c r="Y14806" s="268">
        <v>274.68</v>
      </c>
      <c r="AA14806" s="229" t="s">
        <v>48339</v>
      </c>
      <c r="AB14806" s="230">
        <v>3168.7</v>
      </c>
      <c r="AD14806" s="209" t="s">
        <v>28623</v>
      </c>
      <c r="AE14806" s="210">
        <v>-20672.53</v>
      </c>
      <c r="AF14806" s="93"/>
      <c r="AG14806" s="93"/>
      <c r="AH14806" s="93"/>
    </row>
    <row r="14807" spans="21:34" x14ac:dyDescent="0.3">
      <c r="U14807" s="311" t="s">
        <v>31083</v>
      </c>
      <c r="V14807" s="312">
        <v>761647.13</v>
      </c>
      <c r="X14807" s="267" t="s">
        <v>59277</v>
      </c>
      <c r="Y14807" s="268">
        <v>104.99</v>
      </c>
      <c r="AA14807" s="229" t="s">
        <v>49225</v>
      </c>
      <c r="AB14807" s="230">
        <v>147.16</v>
      </c>
      <c r="AD14807" s="209" t="s">
        <v>28624</v>
      </c>
      <c r="AE14807" s="210">
        <v>2061.48</v>
      </c>
      <c r="AF14807" s="93"/>
      <c r="AG14807" s="93"/>
      <c r="AH14807" s="93"/>
    </row>
    <row r="14808" spans="21:34" x14ac:dyDescent="0.3">
      <c r="U14808" s="311" t="s">
        <v>31084</v>
      </c>
      <c r="V14808" s="312">
        <v>40475</v>
      </c>
      <c r="X14808" s="267" t="s">
        <v>56680</v>
      </c>
      <c r="Y14808" s="268">
        <v>392701.73</v>
      </c>
      <c r="AA14808" s="229" t="s">
        <v>45778</v>
      </c>
      <c r="AB14808" s="230">
        <v>102000</v>
      </c>
      <c r="AD14808" s="209" t="s">
        <v>28625</v>
      </c>
      <c r="AE14808" s="210">
        <v>13344.76</v>
      </c>
      <c r="AF14808" s="93"/>
      <c r="AG14808" s="93"/>
      <c r="AH14808" s="93"/>
    </row>
    <row r="14809" spans="21:34" x14ac:dyDescent="0.3">
      <c r="U14809" s="311" t="s">
        <v>14647</v>
      </c>
      <c r="V14809" s="312">
        <v>7189.86</v>
      </c>
      <c r="X14809" s="267" t="s">
        <v>58355</v>
      </c>
      <c r="Y14809" s="268">
        <v>11162.43</v>
      </c>
      <c r="AA14809" s="229" t="s">
        <v>45779</v>
      </c>
      <c r="AB14809" s="230">
        <v>7802.46</v>
      </c>
      <c r="AD14809" s="209" t="s">
        <v>28626</v>
      </c>
      <c r="AE14809" s="210">
        <v>3819.21</v>
      </c>
      <c r="AF14809" s="93"/>
      <c r="AG14809" s="93"/>
      <c r="AH14809" s="93"/>
    </row>
    <row r="14810" spans="21:34" x14ac:dyDescent="0.3">
      <c r="U14810" s="311" t="s">
        <v>14648</v>
      </c>
      <c r="V14810" s="312">
        <v>845960.31</v>
      </c>
      <c r="X14810" s="267" t="s">
        <v>35815</v>
      </c>
      <c r="Y14810" s="268">
        <v>4675</v>
      </c>
      <c r="AA14810" s="229" t="s">
        <v>43055</v>
      </c>
      <c r="AB14810" s="230">
        <v>893.68</v>
      </c>
      <c r="AD14810" s="209" t="s">
        <v>28627</v>
      </c>
      <c r="AE14810" s="210">
        <v>40175.699999999997</v>
      </c>
      <c r="AF14810" s="93"/>
      <c r="AG14810" s="93"/>
      <c r="AH14810" s="93"/>
    </row>
    <row r="14811" spans="21:34" x14ac:dyDescent="0.3">
      <c r="U14811" s="311" t="s">
        <v>14649</v>
      </c>
      <c r="V14811" s="312">
        <v>561896.69999999995</v>
      </c>
      <c r="X14811" s="267" t="s">
        <v>29846</v>
      </c>
      <c r="Y14811" s="268">
        <v>6223.75</v>
      </c>
      <c r="AA14811" s="229" t="s">
        <v>45780</v>
      </c>
      <c r="AB14811" s="230">
        <v>39843.919999999998</v>
      </c>
      <c r="AD14811" s="209" t="s">
        <v>28628</v>
      </c>
      <c r="AE14811" s="210">
        <v>3819.21</v>
      </c>
      <c r="AF14811" s="93"/>
      <c r="AG14811" s="93"/>
      <c r="AH14811" s="93"/>
    </row>
    <row r="14812" spans="21:34" x14ac:dyDescent="0.3">
      <c r="U14812" s="311" t="s">
        <v>31085</v>
      </c>
      <c r="V14812" s="312">
        <v>98907.47</v>
      </c>
      <c r="X14812" s="267" t="s">
        <v>35817</v>
      </c>
      <c r="Y14812" s="268">
        <v>45000</v>
      </c>
      <c r="AA14812" s="229" t="s">
        <v>45781</v>
      </c>
      <c r="AB14812" s="230">
        <v>3048.08</v>
      </c>
      <c r="AD14812" s="209" t="s">
        <v>28629</v>
      </c>
      <c r="AE14812" s="210">
        <v>3056.16</v>
      </c>
      <c r="AF14812" s="93"/>
      <c r="AG14812" s="93"/>
      <c r="AH14812" s="93"/>
    </row>
    <row r="14813" spans="21:34" x14ac:dyDescent="0.3">
      <c r="U14813" s="311" t="s">
        <v>31086</v>
      </c>
      <c r="V14813" s="312">
        <v>608123.38</v>
      </c>
      <c r="X14813" s="267" t="s">
        <v>35818</v>
      </c>
      <c r="Y14813" s="268">
        <v>52060</v>
      </c>
      <c r="AA14813" s="229" t="s">
        <v>29390</v>
      </c>
      <c r="AB14813" s="230">
        <v>9865</v>
      </c>
      <c r="AD14813" s="209" t="s">
        <v>28630</v>
      </c>
      <c r="AE14813" s="210">
        <v>56454.5</v>
      </c>
      <c r="AF14813" s="93"/>
      <c r="AG14813" s="93"/>
      <c r="AH14813" s="93"/>
    </row>
    <row r="14814" spans="21:34" x14ac:dyDescent="0.3">
      <c r="U14814" s="311" t="s">
        <v>34387</v>
      </c>
      <c r="V14814" s="312">
        <v>73248.92</v>
      </c>
      <c r="X14814" s="267" t="s">
        <v>40688</v>
      </c>
      <c r="Y14814" s="268">
        <v>4088.75</v>
      </c>
      <c r="AA14814" s="229" t="s">
        <v>54013</v>
      </c>
      <c r="AB14814" s="230">
        <v>1740</v>
      </c>
      <c r="AD14814" s="209" t="s">
        <v>28631</v>
      </c>
      <c r="AE14814" s="210">
        <v>17234.25</v>
      </c>
      <c r="AF14814" s="93"/>
      <c r="AG14814" s="93"/>
      <c r="AH14814" s="93"/>
    </row>
    <row r="14815" spans="21:34" x14ac:dyDescent="0.3">
      <c r="U14815" s="311" t="s">
        <v>54641</v>
      </c>
      <c r="V14815" s="312">
        <v>225213.49</v>
      </c>
      <c r="X14815" s="267" t="s">
        <v>40689</v>
      </c>
      <c r="Y14815" s="268">
        <v>41892.25</v>
      </c>
      <c r="AA14815" s="229" t="s">
        <v>29391</v>
      </c>
      <c r="AB14815" s="230">
        <v>887.79</v>
      </c>
      <c r="AD14815" s="209" t="s">
        <v>28632</v>
      </c>
      <c r="AE14815" s="210">
        <v>2007.69</v>
      </c>
      <c r="AF14815" s="93"/>
      <c r="AG14815" s="93"/>
      <c r="AH14815" s="93"/>
    </row>
    <row r="14816" spans="21:34" x14ac:dyDescent="0.3">
      <c r="U14816" s="311" t="s">
        <v>31087</v>
      </c>
      <c r="V14816" s="312">
        <v>83638.59</v>
      </c>
      <c r="X14816" s="267" t="s">
        <v>35819</v>
      </c>
      <c r="Y14816" s="268">
        <v>7200</v>
      </c>
      <c r="AA14816" s="229" t="s">
        <v>29392</v>
      </c>
      <c r="AB14816" s="230">
        <v>2349.9499999999998</v>
      </c>
      <c r="AD14816" s="209" t="s">
        <v>28633</v>
      </c>
      <c r="AE14816" s="210">
        <v>-20672.53</v>
      </c>
      <c r="AF14816" s="93"/>
      <c r="AG14816" s="93"/>
      <c r="AH14816" s="93"/>
    </row>
    <row r="14817" spans="21:34" x14ac:dyDescent="0.3">
      <c r="U14817" s="311" t="s">
        <v>14651</v>
      </c>
      <c r="V14817" s="312">
        <v>37569596</v>
      </c>
      <c r="X14817" s="267" t="s">
        <v>35820</v>
      </c>
      <c r="Y14817" s="268">
        <v>7947</v>
      </c>
      <c r="AA14817" s="229" t="s">
        <v>29393</v>
      </c>
      <c r="AB14817" s="230">
        <v>58.27</v>
      </c>
      <c r="AD14817" s="209" t="s">
        <v>28634</v>
      </c>
      <c r="AE14817" s="210">
        <v>19449.71</v>
      </c>
      <c r="AF14817" s="93"/>
      <c r="AG14817" s="93"/>
      <c r="AH14817" s="93"/>
    </row>
    <row r="14818" spans="21:34" x14ac:dyDescent="0.3">
      <c r="U14818" s="311" t="s">
        <v>50820</v>
      </c>
      <c r="V14818" s="312">
        <v>6451256.0899999999</v>
      </c>
      <c r="X14818" s="267" t="s">
        <v>40693</v>
      </c>
      <c r="Y14818" s="268">
        <v>73500</v>
      </c>
      <c r="AA14818" s="229" t="s">
        <v>45782</v>
      </c>
      <c r="AB14818" s="230">
        <v>1253.74</v>
      </c>
      <c r="AD14818" s="209" t="s">
        <v>28635</v>
      </c>
      <c r="AE14818" s="210">
        <v>-933.47</v>
      </c>
      <c r="AF14818" s="93"/>
      <c r="AG14818" s="93"/>
      <c r="AH14818" s="93"/>
    </row>
    <row r="14819" spans="21:34" x14ac:dyDescent="0.3">
      <c r="U14819" s="311" t="s">
        <v>69722</v>
      </c>
      <c r="V14819" s="312">
        <v>1281157.1399999999</v>
      </c>
      <c r="X14819" s="267" t="s">
        <v>57952</v>
      </c>
      <c r="Y14819" s="268">
        <v>1920.92</v>
      </c>
      <c r="AA14819" s="229" t="s">
        <v>43056</v>
      </c>
      <c r="AB14819" s="230">
        <v>81000</v>
      </c>
      <c r="AD14819" s="209" t="s">
        <v>28636</v>
      </c>
      <c r="AE14819" s="210">
        <v>4999.51</v>
      </c>
      <c r="AF14819" s="93"/>
      <c r="AG14819" s="93"/>
      <c r="AH14819" s="93"/>
    </row>
    <row r="14820" spans="21:34" x14ac:dyDescent="0.3">
      <c r="U14820" s="311" t="s">
        <v>34388</v>
      </c>
      <c r="V14820" s="312">
        <v>21252.21</v>
      </c>
      <c r="X14820" s="267" t="s">
        <v>36845</v>
      </c>
      <c r="Y14820" s="268">
        <v>224030.38</v>
      </c>
      <c r="AA14820" s="229" t="s">
        <v>45783</v>
      </c>
      <c r="AB14820" s="230">
        <v>8000</v>
      </c>
      <c r="AD14820" s="209" t="s">
        <v>28637</v>
      </c>
      <c r="AE14820" s="210">
        <v>382.49</v>
      </c>
      <c r="AF14820" s="93"/>
      <c r="AG14820" s="93"/>
      <c r="AH14820" s="93"/>
    </row>
    <row r="14821" spans="21:34" x14ac:dyDescent="0.3">
      <c r="U14821" s="311" t="s">
        <v>14652</v>
      </c>
      <c r="V14821" s="312">
        <v>56391980.899999999</v>
      </c>
      <c r="X14821" s="267" t="s">
        <v>29869</v>
      </c>
      <c r="Y14821" s="268">
        <v>34155.39</v>
      </c>
      <c r="AA14821" s="229" t="s">
        <v>45784</v>
      </c>
      <c r="AB14821" s="230">
        <v>612</v>
      </c>
      <c r="AD14821" s="209" t="s">
        <v>28638</v>
      </c>
      <c r="AE14821" s="210">
        <v>1354</v>
      </c>
      <c r="AF14821" s="93"/>
      <c r="AG14821" s="93"/>
      <c r="AH14821" s="93"/>
    </row>
    <row r="14822" spans="21:34" x14ac:dyDescent="0.3">
      <c r="U14822" s="311" t="s">
        <v>14653</v>
      </c>
      <c r="V14822" s="312">
        <v>6389762.7599999998</v>
      </c>
      <c r="X14822" s="267" t="s">
        <v>35821</v>
      </c>
      <c r="Y14822" s="268">
        <v>100871.63</v>
      </c>
      <c r="AA14822" s="229" t="s">
        <v>43057</v>
      </c>
      <c r="AB14822" s="230">
        <v>82462.52</v>
      </c>
      <c r="AD14822" s="209" t="s">
        <v>28639</v>
      </c>
      <c r="AE14822" s="210">
        <v>10336</v>
      </c>
      <c r="AF14822" s="93"/>
      <c r="AG14822" s="93"/>
      <c r="AH14822" s="93"/>
    </row>
    <row r="14823" spans="21:34" x14ac:dyDescent="0.3">
      <c r="U14823" s="311" t="s">
        <v>31089</v>
      </c>
      <c r="V14823" s="312">
        <v>3232860</v>
      </c>
      <c r="X14823" s="267" t="s">
        <v>35822</v>
      </c>
      <c r="Y14823" s="268">
        <v>26023.18</v>
      </c>
      <c r="AA14823" s="229" t="s">
        <v>43058</v>
      </c>
      <c r="AB14823" s="230">
        <v>6349.48</v>
      </c>
      <c r="AD14823" s="209" t="s">
        <v>28640</v>
      </c>
      <c r="AE14823" s="210">
        <v>336.9</v>
      </c>
      <c r="AF14823" s="93"/>
      <c r="AG14823" s="93"/>
      <c r="AH14823" s="93"/>
    </row>
    <row r="14824" spans="21:34" x14ac:dyDescent="0.3">
      <c r="U14824" s="311" t="s">
        <v>39656</v>
      </c>
      <c r="V14824" s="312">
        <v>92494.81</v>
      </c>
      <c r="X14824" s="267" t="s">
        <v>34306</v>
      </c>
      <c r="Y14824" s="268">
        <v>2265239.25</v>
      </c>
      <c r="AA14824" s="229" t="s">
        <v>29413</v>
      </c>
      <c r="AB14824" s="230">
        <v>73</v>
      </c>
      <c r="AD14824" s="209" t="s">
        <v>28641</v>
      </c>
      <c r="AE14824" s="210">
        <v>5040.96</v>
      </c>
      <c r="AF14824" s="93"/>
      <c r="AG14824" s="93"/>
      <c r="AH14824" s="93"/>
    </row>
    <row r="14825" spans="21:34" x14ac:dyDescent="0.3">
      <c r="U14825" s="311" t="s">
        <v>14654</v>
      </c>
      <c r="V14825" s="312">
        <v>35161629.850000001</v>
      </c>
      <c r="X14825" s="267" t="s">
        <v>43104</v>
      </c>
      <c r="Y14825" s="268">
        <v>4217.58</v>
      </c>
      <c r="AA14825" s="229" t="s">
        <v>50505</v>
      </c>
      <c r="AB14825" s="230">
        <v>67833.48</v>
      </c>
      <c r="AD14825" s="209" t="s">
        <v>28642</v>
      </c>
      <c r="AE14825" s="210">
        <v>1147</v>
      </c>
      <c r="AF14825" s="93"/>
      <c r="AG14825" s="93"/>
      <c r="AH14825" s="93"/>
    </row>
    <row r="14826" spans="21:34" x14ac:dyDescent="0.3">
      <c r="U14826" s="311" t="s">
        <v>14655</v>
      </c>
      <c r="V14826" s="312">
        <v>4529165.2</v>
      </c>
      <c r="X14826" s="267" t="s">
        <v>29870</v>
      </c>
      <c r="Y14826" s="268">
        <v>243457.28</v>
      </c>
      <c r="AA14826" s="229" t="s">
        <v>48340</v>
      </c>
      <c r="AB14826" s="230">
        <v>19774.98</v>
      </c>
      <c r="AD14826" s="209" t="s">
        <v>28643</v>
      </c>
      <c r="AE14826" s="210">
        <v>315.57</v>
      </c>
      <c r="AF14826" s="93"/>
      <c r="AG14826" s="93"/>
      <c r="AH14826" s="93"/>
    </row>
    <row r="14827" spans="21:34" x14ac:dyDescent="0.3">
      <c r="U14827" s="311" t="s">
        <v>14656</v>
      </c>
      <c r="V14827" s="312">
        <v>518362.4</v>
      </c>
      <c r="X14827" s="267" t="s">
        <v>58711</v>
      </c>
      <c r="Y14827" s="268">
        <v>789943.22</v>
      </c>
      <c r="AA14827" s="229" t="s">
        <v>48341</v>
      </c>
      <c r="AB14827" s="230">
        <v>154412.57999999999</v>
      </c>
      <c r="AD14827" s="209" t="s">
        <v>28644</v>
      </c>
      <c r="AE14827" s="210">
        <v>1920.85</v>
      </c>
      <c r="AF14827" s="93"/>
      <c r="AG14827" s="93"/>
      <c r="AH14827" s="93"/>
    </row>
    <row r="14828" spans="21:34" x14ac:dyDescent="0.3">
      <c r="U14828" s="311" t="s">
        <v>14657</v>
      </c>
      <c r="V14828" s="312">
        <v>335.86</v>
      </c>
      <c r="X14828" s="267" t="s">
        <v>35823</v>
      </c>
      <c r="Y14828" s="268">
        <v>351111.59</v>
      </c>
      <c r="AA14828" s="229" t="s">
        <v>48342</v>
      </c>
      <c r="AB14828" s="230">
        <v>101291.74</v>
      </c>
      <c r="AD14828" s="209" t="s">
        <v>28645</v>
      </c>
      <c r="AE14828" s="210">
        <v>1610.58</v>
      </c>
      <c r="AF14828" s="93"/>
      <c r="AG14828" s="93"/>
      <c r="AH14828" s="93"/>
    </row>
    <row r="14829" spans="21:34" x14ac:dyDescent="0.3">
      <c r="U14829" s="311" t="s">
        <v>31091</v>
      </c>
      <c r="V14829" s="312">
        <v>998.42</v>
      </c>
      <c r="X14829" s="267" t="s">
        <v>43105</v>
      </c>
      <c r="Y14829" s="268">
        <v>175828.5</v>
      </c>
      <c r="AA14829" s="229" t="s">
        <v>48343</v>
      </c>
      <c r="AB14829" s="230">
        <v>47190.34</v>
      </c>
      <c r="AD14829" s="209" t="s">
        <v>28646</v>
      </c>
      <c r="AE14829" s="210">
        <v>330</v>
      </c>
      <c r="AF14829" s="93"/>
      <c r="AG14829" s="93"/>
      <c r="AH14829" s="93"/>
    </row>
    <row r="14830" spans="21:34" x14ac:dyDescent="0.3">
      <c r="U14830" s="311" t="s">
        <v>14658</v>
      </c>
      <c r="V14830" s="312">
        <v>83824.87</v>
      </c>
      <c r="X14830" s="267" t="s">
        <v>35824</v>
      </c>
      <c r="Y14830" s="268">
        <v>147595.17000000001</v>
      </c>
      <c r="AA14830" s="229" t="s">
        <v>48344</v>
      </c>
      <c r="AB14830" s="230">
        <v>42608.62</v>
      </c>
      <c r="AD14830" s="209" t="s">
        <v>28647</v>
      </c>
      <c r="AE14830" s="210">
        <v>2205.52</v>
      </c>
      <c r="AF14830" s="93"/>
      <c r="AG14830" s="93"/>
      <c r="AH14830" s="93"/>
    </row>
    <row r="14831" spans="21:34" x14ac:dyDescent="0.3">
      <c r="U14831" s="311" t="s">
        <v>31093</v>
      </c>
      <c r="V14831" s="312">
        <v>353755.16</v>
      </c>
      <c r="X14831" s="267" t="s">
        <v>45848</v>
      </c>
      <c r="Y14831" s="268">
        <v>34627.83</v>
      </c>
      <c r="AA14831" s="229" t="s">
        <v>48345</v>
      </c>
      <c r="AB14831" s="230">
        <v>33059.51</v>
      </c>
      <c r="AD14831" s="209" t="s">
        <v>28648</v>
      </c>
      <c r="AE14831" s="210">
        <v>10511.44</v>
      </c>
      <c r="AF14831" s="93"/>
      <c r="AG14831" s="93"/>
      <c r="AH14831" s="93"/>
    </row>
    <row r="14832" spans="21:34" x14ac:dyDescent="0.3">
      <c r="U14832" s="311" t="s">
        <v>14660</v>
      </c>
      <c r="V14832" s="312">
        <v>28913435.129999999</v>
      </c>
      <c r="X14832" s="267" t="s">
        <v>43106</v>
      </c>
      <c r="Y14832" s="268">
        <v>1298505.78</v>
      </c>
      <c r="AA14832" s="229" t="s">
        <v>50506</v>
      </c>
      <c r="AB14832" s="230">
        <v>8057.28</v>
      </c>
      <c r="AD14832" s="209" t="s">
        <v>28649</v>
      </c>
      <c r="AE14832" s="210">
        <v>100</v>
      </c>
      <c r="AF14832" s="93"/>
      <c r="AG14832" s="93"/>
      <c r="AH14832" s="93"/>
    </row>
    <row r="14833" spans="21:34" x14ac:dyDescent="0.3">
      <c r="U14833" s="311" t="s">
        <v>14661</v>
      </c>
      <c r="V14833" s="312">
        <v>46654086.219999999</v>
      </c>
      <c r="X14833" s="267" t="s">
        <v>59931</v>
      </c>
      <c r="Y14833" s="268">
        <v>-164672</v>
      </c>
      <c r="AA14833" s="229" t="s">
        <v>50507</v>
      </c>
      <c r="AB14833" s="230">
        <v>2681</v>
      </c>
      <c r="AD14833" s="209" t="s">
        <v>28650</v>
      </c>
      <c r="AE14833" s="210">
        <v>2584.9499999999998</v>
      </c>
      <c r="AF14833" s="93"/>
      <c r="AG14833" s="93"/>
      <c r="AH14833" s="93"/>
    </row>
    <row r="14834" spans="21:34" x14ac:dyDescent="0.3">
      <c r="U14834" s="311" t="s">
        <v>31095</v>
      </c>
      <c r="V14834" s="312">
        <v>-1405304.53</v>
      </c>
      <c r="X14834" s="267" t="s">
        <v>36846</v>
      </c>
      <c r="Y14834" s="268">
        <v>902285.73</v>
      </c>
      <c r="AA14834" s="229" t="s">
        <v>49226</v>
      </c>
      <c r="AB14834" s="230">
        <v>47943.83</v>
      </c>
      <c r="AD14834" s="209" t="s">
        <v>14332</v>
      </c>
      <c r="AE14834" s="210">
        <v>2160.52</v>
      </c>
      <c r="AF14834" s="93"/>
      <c r="AG14834" s="93"/>
      <c r="AH14834" s="93"/>
    </row>
    <row r="14835" spans="21:34" x14ac:dyDescent="0.3">
      <c r="U14835" s="311" t="s">
        <v>34389</v>
      </c>
      <c r="V14835" s="312">
        <v>47927792.189999998</v>
      </c>
      <c r="X14835" s="267" t="s">
        <v>55521</v>
      </c>
      <c r="Y14835" s="268">
        <v>215239.69</v>
      </c>
      <c r="AA14835" s="229" t="s">
        <v>49227</v>
      </c>
      <c r="AB14835" s="230">
        <v>4722</v>
      </c>
      <c r="AD14835" s="209" t="s">
        <v>28651</v>
      </c>
      <c r="AE14835" s="210">
        <v>30000</v>
      </c>
      <c r="AF14835" s="93"/>
      <c r="AG14835" s="93"/>
      <c r="AH14835" s="93"/>
    </row>
    <row r="14836" spans="21:34" x14ac:dyDescent="0.3">
      <c r="U14836" s="311" t="s">
        <v>31096</v>
      </c>
      <c r="V14836" s="312">
        <v>134148845.37</v>
      </c>
      <c r="X14836" s="267" t="s">
        <v>55522</v>
      </c>
      <c r="Y14836" s="268">
        <v>41828.620000000003</v>
      </c>
      <c r="AA14836" s="229" t="s">
        <v>49228</v>
      </c>
      <c r="AB14836" s="230">
        <v>22458.38</v>
      </c>
      <c r="AD14836" s="209" t="s">
        <v>28652</v>
      </c>
      <c r="AE14836" s="210">
        <v>481.25</v>
      </c>
      <c r="AF14836" s="93"/>
      <c r="AG14836" s="93"/>
      <c r="AH14836" s="93"/>
    </row>
    <row r="14837" spans="21:34" x14ac:dyDescent="0.3">
      <c r="U14837" s="311" t="s">
        <v>54643</v>
      </c>
      <c r="V14837" s="312">
        <v>1084783.82</v>
      </c>
      <c r="X14837" s="267" t="s">
        <v>55523</v>
      </c>
      <c r="Y14837" s="268">
        <v>19665.89</v>
      </c>
      <c r="AA14837" s="229" t="s">
        <v>50508</v>
      </c>
      <c r="AB14837" s="230">
        <v>43443.97</v>
      </c>
      <c r="AD14837" s="209" t="s">
        <v>28653</v>
      </c>
      <c r="AE14837" s="210">
        <v>10000</v>
      </c>
      <c r="AF14837" s="93"/>
      <c r="AG14837" s="93"/>
      <c r="AH14837" s="93"/>
    </row>
    <row r="14838" spans="21:34" x14ac:dyDescent="0.3">
      <c r="U14838" s="311" t="s">
        <v>50821</v>
      </c>
      <c r="V14838" s="312">
        <v>1433159.38</v>
      </c>
      <c r="X14838" s="267" t="s">
        <v>55524</v>
      </c>
      <c r="Y14838" s="268">
        <v>58042.33</v>
      </c>
      <c r="AA14838" s="229" t="s">
        <v>49229</v>
      </c>
      <c r="AB14838" s="230">
        <v>5747.01</v>
      </c>
      <c r="AD14838" s="209" t="s">
        <v>28654</v>
      </c>
      <c r="AE14838" s="210">
        <v>34999.51</v>
      </c>
      <c r="AF14838" s="93"/>
      <c r="AG14838" s="93"/>
      <c r="AH14838" s="93"/>
    </row>
    <row r="14839" spans="21:34" x14ac:dyDescent="0.3">
      <c r="U14839" s="311" t="s">
        <v>50822</v>
      </c>
      <c r="V14839" s="312">
        <v>4874394.54</v>
      </c>
      <c r="X14839" s="267" t="s">
        <v>56681</v>
      </c>
      <c r="Y14839" s="268">
        <v>125000</v>
      </c>
      <c r="AA14839" s="229" t="s">
        <v>50509</v>
      </c>
      <c r="AB14839" s="230">
        <v>47223.64</v>
      </c>
      <c r="AD14839" s="209" t="s">
        <v>28655</v>
      </c>
      <c r="AE14839" s="210">
        <v>382.49</v>
      </c>
      <c r="AF14839" s="93"/>
      <c r="AG14839" s="93"/>
      <c r="AH14839" s="93"/>
    </row>
    <row r="14840" spans="21:34" x14ac:dyDescent="0.3">
      <c r="U14840" s="311" t="s">
        <v>54644</v>
      </c>
      <c r="V14840" s="312">
        <v>390253.92</v>
      </c>
      <c r="X14840" s="267" t="s">
        <v>60833</v>
      </c>
      <c r="Y14840" s="268">
        <v>4816.3</v>
      </c>
      <c r="AA14840" s="229" t="s">
        <v>50510</v>
      </c>
      <c r="AB14840" s="230">
        <v>20524</v>
      </c>
      <c r="AD14840" s="209" t="s">
        <v>28656</v>
      </c>
      <c r="AE14840" s="210">
        <v>1126.82</v>
      </c>
      <c r="AF14840" s="93"/>
      <c r="AG14840" s="93"/>
      <c r="AH14840" s="93"/>
    </row>
    <row r="14841" spans="21:34" x14ac:dyDescent="0.3">
      <c r="U14841" s="311" t="s">
        <v>35903</v>
      </c>
      <c r="V14841" s="312">
        <v>18697195.239999998</v>
      </c>
      <c r="X14841" s="267" t="s">
        <v>59932</v>
      </c>
      <c r="Y14841" s="268">
        <v>-543.16</v>
      </c>
      <c r="AA14841" s="229" t="s">
        <v>50511</v>
      </c>
      <c r="AB14841" s="230">
        <v>97114.03</v>
      </c>
      <c r="AD14841" s="209" t="s">
        <v>28657</v>
      </c>
      <c r="AE14841" s="210">
        <v>5480.37</v>
      </c>
      <c r="AF14841" s="93"/>
      <c r="AG14841" s="93"/>
      <c r="AH14841" s="93"/>
    </row>
    <row r="14842" spans="21:34" x14ac:dyDescent="0.3">
      <c r="U14842" s="311" t="s">
        <v>14662</v>
      </c>
      <c r="V14842" s="312">
        <v>18210717</v>
      </c>
      <c r="X14842" s="267" t="s">
        <v>55525</v>
      </c>
      <c r="Y14842" s="268">
        <v>40688.31</v>
      </c>
      <c r="AA14842" s="229" t="s">
        <v>50512</v>
      </c>
      <c r="AB14842" s="230">
        <v>41987</v>
      </c>
      <c r="AD14842" s="209" t="s">
        <v>28658</v>
      </c>
      <c r="AE14842" s="210">
        <v>15552.4</v>
      </c>
      <c r="AF14842" s="93"/>
      <c r="AG14842" s="93"/>
      <c r="AH14842" s="93"/>
    </row>
    <row r="14843" spans="21:34" x14ac:dyDescent="0.3">
      <c r="U14843" s="311" t="s">
        <v>14663</v>
      </c>
      <c r="V14843" s="312">
        <v>2058818.97</v>
      </c>
      <c r="X14843" s="267" t="s">
        <v>54076</v>
      </c>
      <c r="Y14843" s="268">
        <v>3112.67</v>
      </c>
      <c r="AA14843" s="229" t="s">
        <v>45785</v>
      </c>
      <c r="AB14843" s="230">
        <v>30900.55</v>
      </c>
      <c r="AD14843" s="209" t="s">
        <v>28659</v>
      </c>
      <c r="AE14843" s="210">
        <v>10100</v>
      </c>
      <c r="AF14843" s="93"/>
      <c r="AG14843" s="93"/>
      <c r="AH14843" s="93"/>
    </row>
    <row r="14844" spans="21:34" x14ac:dyDescent="0.3">
      <c r="U14844" s="311" t="s">
        <v>31097</v>
      </c>
      <c r="V14844" s="312">
        <v>1462401.94</v>
      </c>
      <c r="X14844" s="267" t="s">
        <v>54077</v>
      </c>
      <c r="Y14844" s="268">
        <v>9968.64</v>
      </c>
      <c r="AA14844" s="229" t="s">
        <v>45786</v>
      </c>
      <c r="AB14844" s="230">
        <v>2470.9499999999998</v>
      </c>
      <c r="AD14844" s="209" t="s">
        <v>28660</v>
      </c>
      <c r="AE14844" s="210">
        <v>4195.53</v>
      </c>
      <c r="AF14844" s="93"/>
      <c r="AG14844" s="93"/>
      <c r="AH14844" s="93"/>
    </row>
    <row r="14845" spans="21:34" x14ac:dyDescent="0.3">
      <c r="U14845" s="311" t="s">
        <v>54649</v>
      </c>
      <c r="V14845" s="312">
        <v>3273314.45</v>
      </c>
      <c r="X14845" s="267" t="s">
        <v>58356</v>
      </c>
      <c r="Y14845" s="268">
        <v>50168.13</v>
      </c>
      <c r="AA14845" s="229" t="s">
        <v>45787</v>
      </c>
      <c r="AB14845" s="230">
        <v>22000</v>
      </c>
      <c r="AD14845" s="209" t="s">
        <v>14333</v>
      </c>
      <c r="AE14845" s="210">
        <v>13980.42</v>
      </c>
      <c r="AF14845" s="93"/>
      <c r="AG14845" s="93"/>
      <c r="AH14845" s="93"/>
    </row>
    <row r="14846" spans="21:34" x14ac:dyDescent="0.3">
      <c r="U14846" s="311" t="s">
        <v>50823</v>
      </c>
      <c r="V14846" s="312">
        <v>1027207.03</v>
      </c>
      <c r="X14846" s="267" t="s">
        <v>56682</v>
      </c>
      <c r="Y14846" s="268">
        <v>1010</v>
      </c>
      <c r="AA14846" s="229" t="s">
        <v>45788</v>
      </c>
      <c r="AB14846" s="230">
        <v>1683</v>
      </c>
      <c r="AD14846" s="209" t="s">
        <v>28661</v>
      </c>
      <c r="AE14846" s="210">
        <v>11028</v>
      </c>
      <c r="AF14846" s="93"/>
      <c r="AG14846" s="93"/>
      <c r="AH14846" s="93"/>
    </row>
    <row r="14847" spans="21:34" x14ac:dyDescent="0.3">
      <c r="U14847" s="311" t="s">
        <v>54650</v>
      </c>
      <c r="V14847" s="312">
        <v>505130.67</v>
      </c>
      <c r="X14847" s="267" t="s">
        <v>56683</v>
      </c>
      <c r="Y14847" s="268">
        <v>4500</v>
      </c>
      <c r="AA14847" s="229" t="s">
        <v>29425</v>
      </c>
      <c r="AB14847" s="230">
        <v>10155.32</v>
      </c>
      <c r="AD14847" s="209" t="s">
        <v>28662</v>
      </c>
      <c r="AE14847" s="210">
        <v>734</v>
      </c>
      <c r="AF14847" s="93"/>
      <c r="AG14847" s="93"/>
      <c r="AH14847" s="93"/>
    </row>
    <row r="14848" spans="21:34" x14ac:dyDescent="0.3">
      <c r="U14848" s="311" t="s">
        <v>58388</v>
      </c>
      <c r="V14848" s="312">
        <v>145648.15</v>
      </c>
      <c r="X14848" s="267" t="s">
        <v>60834</v>
      </c>
      <c r="Y14848" s="268">
        <v>649.01</v>
      </c>
      <c r="AA14848" s="229" t="s">
        <v>54014</v>
      </c>
      <c r="AB14848" s="230">
        <v>3461.54</v>
      </c>
      <c r="AD14848" s="209" t="s">
        <v>28663</v>
      </c>
      <c r="AE14848" s="210">
        <v>1522</v>
      </c>
      <c r="AF14848" s="93"/>
      <c r="AG14848" s="93"/>
      <c r="AH14848" s="93"/>
    </row>
    <row r="14849" spans="21:34" x14ac:dyDescent="0.3">
      <c r="U14849" s="311" t="s">
        <v>55679</v>
      </c>
      <c r="V14849" s="312">
        <v>14722.8</v>
      </c>
      <c r="X14849" s="267" t="s">
        <v>54078</v>
      </c>
      <c r="Y14849" s="268">
        <v>26870.02</v>
      </c>
      <c r="AA14849" s="229" t="s">
        <v>54015</v>
      </c>
      <c r="AB14849" s="230">
        <v>287.86</v>
      </c>
      <c r="AD14849" s="209" t="s">
        <v>28664</v>
      </c>
      <c r="AE14849" s="210">
        <v>2078</v>
      </c>
      <c r="AF14849" s="93"/>
      <c r="AG14849" s="93"/>
      <c r="AH14849" s="93"/>
    </row>
    <row r="14850" spans="21:34" x14ac:dyDescent="0.3">
      <c r="U14850" s="311" t="s">
        <v>55680</v>
      </c>
      <c r="V14850" s="312">
        <v>209.62</v>
      </c>
      <c r="X14850" s="267" t="s">
        <v>59933</v>
      </c>
      <c r="Y14850" s="268">
        <v>-667.63</v>
      </c>
      <c r="AA14850" s="229" t="s">
        <v>45789</v>
      </c>
      <c r="AB14850" s="230">
        <v>14553.86</v>
      </c>
      <c r="AD14850" s="209" t="s">
        <v>28665</v>
      </c>
      <c r="AE14850" s="210">
        <v>7289.33</v>
      </c>
      <c r="AF14850" s="93"/>
      <c r="AG14850" s="93"/>
      <c r="AH14850" s="93"/>
    </row>
    <row r="14851" spans="21:34" x14ac:dyDescent="0.3">
      <c r="U14851" s="311" t="s">
        <v>55682</v>
      </c>
      <c r="V14851" s="312">
        <v>39487.96</v>
      </c>
      <c r="X14851" s="267" t="s">
        <v>55526</v>
      </c>
      <c r="Y14851" s="268">
        <v>467463.83</v>
      </c>
      <c r="AA14851" s="229" t="s">
        <v>49230</v>
      </c>
      <c r="AB14851" s="230">
        <v>9963.2999999999993</v>
      </c>
      <c r="AD14851" s="209" t="s">
        <v>28666</v>
      </c>
      <c r="AE14851" s="210">
        <v>569.71</v>
      </c>
      <c r="AF14851" s="93"/>
      <c r="AG14851" s="93"/>
      <c r="AH14851" s="93"/>
    </row>
    <row r="14852" spans="21:34" x14ac:dyDescent="0.3">
      <c r="U14852" s="311" t="s">
        <v>30863</v>
      </c>
      <c r="V14852" s="312">
        <v>-82.71</v>
      </c>
      <c r="X14852" s="267" t="s">
        <v>55527</v>
      </c>
      <c r="Y14852" s="268">
        <v>265471.39</v>
      </c>
      <c r="AA14852" s="229" t="s">
        <v>45790</v>
      </c>
      <c r="AB14852" s="230">
        <v>1201.72</v>
      </c>
      <c r="AD14852" s="209" t="s">
        <v>28667</v>
      </c>
      <c r="AE14852" s="210">
        <v>700</v>
      </c>
      <c r="AF14852" s="93"/>
      <c r="AG14852" s="93"/>
      <c r="AH14852" s="93"/>
    </row>
    <row r="14853" spans="21:34" x14ac:dyDescent="0.3">
      <c r="U14853" s="311" t="s">
        <v>30866</v>
      </c>
      <c r="V14853" s="312">
        <v>1200</v>
      </c>
      <c r="X14853" s="267" t="s">
        <v>62325</v>
      </c>
      <c r="Y14853" s="268">
        <v>870.43</v>
      </c>
      <c r="AA14853" s="229" t="s">
        <v>49231</v>
      </c>
      <c r="AB14853" s="230">
        <v>35966.660000000003</v>
      </c>
      <c r="AD14853" s="209" t="s">
        <v>28668</v>
      </c>
      <c r="AE14853" s="210">
        <v>696.81</v>
      </c>
      <c r="AF14853" s="93"/>
      <c r="AG14853" s="93"/>
      <c r="AH14853" s="93"/>
    </row>
    <row r="14854" spans="21:34" x14ac:dyDescent="0.3">
      <c r="U14854" s="311" t="s">
        <v>30867</v>
      </c>
      <c r="V14854" s="312">
        <v>8858.4500000000007</v>
      </c>
      <c r="X14854" s="267" t="s">
        <v>55528</v>
      </c>
      <c r="Y14854" s="268">
        <v>125369.96</v>
      </c>
      <c r="AA14854" s="229" t="s">
        <v>36815</v>
      </c>
      <c r="AB14854" s="230">
        <v>101561.29</v>
      </c>
      <c r="AD14854" s="209" t="s">
        <v>28669</v>
      </c>
      <c r="AE14854" s="210">
        <v>1625</v>
      </c>
      <c r="AF14854" s="93"/>
      <c r="AG14854" s="93"/>
      <c r="AH14854" s="93"/>
    </row>
    <row r="14855" spans="21:34" x14ac:dyDescent="0.3">
      <c r="U14855" s="311" t="s">
        <v>30868</v>
      </c>
      <c r="V14855" s="312">
        <v>749.51</v>
      </c>
      <c r="X14855" s="267" t="s">
        <v>59278</v>
      </c>
      <c r="Y14855" s="268">
        <v>2817.63</v>
      </c>
      <c r="AA14855" s="229" t="s">
        <v>39583</v>
      </c>
      <c r="AB14855" s="230">
        <v>36579.85</v>
      </c>
      <c r="AD14855" s="209" t="s">
        <v>28670</v>
      </c>
      <c r="AE14855" s="210">
        <v>959</v>
      </c>
      <c r="AF14855" s="93"/>
      <c r="AG14855" s="93"/>
      <c r="AH14855" s="93"/>
    </row>
    <row r="14856" spans="21:34" x14ac:dyDescent="0.3">
      <c r="U14856" s="311" t="s">
        <v>30869</v>
      </c>
      <c r="V14856" s="312">
        <v>2496.36</v>
      </c>
      <c r="X14856" s="267" t="s">
        <v>55529</v>
      </c>
      <c r="Y14856" s="268">
        <v>33953.39</v>
      </c>
      <c r="AA14856" s="229" t="s">
        <v>54016</v>
      </c>
      <c r="AB14856" s="230">
        <v>9000</v>
      </c>
      <c r="AD14856" s="209" t="s">
        <v>28671</v>
      </c>
      <c r="AE14856" s="210">
        <v>9666</v>
      </c>
      <c r="AF14856" s="93"/>
      <c r="AG14856" s="93"/>
      <c r="AH14856" s="93"/>
    </row>
    <row r="14857" spans="21:34" x14ac:dyDescent="0.3">
      <c r="U14857" s="311" t="s">
        <v>69723</v>
      </c>
      <c r="V14857" s="312">
        <v>797691.69</v>
      </c>
      <c r="X14857" s="267" t="s">
        <v>55530</v>
      </c>
      <c r="Y14857" s="268">
        <v>56073.43</v>
      </c>
      <c r="AA14857" s="229" t="s">
        <v>39584</v>
      </c>
      <c r="AB14857" s="230">
        <v>3820.53</v>
      </c>
      <c r="AD14857" s="209" t="s">
        <v>28672</v>
      </c>
      <c r="AE14857" s="210">
        <v>2943</v>
      </c>
      <c r="AF14857" s="93"/>
      <c r="AG14857" s="93"/>
      <c r="AH14857" s="93"/>
    </row>
    <row r="14858" spans="21:34" x14ac:dyDescent="0.3">
      <c r="U14858" s="311" t="s">
        <v>30893</v>
      </c>
      <c r="V14858" s="312">
        <v>8189.44</v>
      </c>
      <c r="X14858" s="267" t="s">
        <v>45850</v>
      </c>
      <c r="Y14858" s="268">
        <v>1000</v>
      </c>
      <c r="AA14858" s="229" t="s">
        <v>45791</v>
      </c>
      <c r="AB14858" s="230">
        <v>25200</v>
      </c>
      <c r="AD14858" s="209" t="s">
        <v>28673</v>
      </c>
      <c r="AE14858" s="210">
        <v>49156.98</v>
      </c>
      <c r="AF14858" s="93"/>
      <c r="AG14858" s="93"/>
      <c r="AH14858" s="93"/>
    </row>
    <row r="14859" spans="21:34" x14ac:dyDescent="0.3">
      <c r="U14859" s="311" t="s">
        <v>69724</v>
      </c>
      <c r="V14859" s="312">
        <v>483465.45</v>
      </c>
      <c r="X14859" s="267" t="s">
        <v>58712</v>
      </c>
      <c r="Y14859" s="268">
        <v>5615.24</v>
      </c>
      <c r="AA14859" s="229" t="s">
        <v>54017</v>
      </c>
      <c r="AB14859" s="230">
        <v>650</v>
      </c>
      <c r="AD14859" s="209" t="s">
        <v>28674</v>
      </c>
      <c r="AE14859" s="210">
        <v>4072.02</v>
      </c>
      <c r="AF14859" s="93"/>
      <c r="AG14859" s="93"/>
      <c r="AH14859" s="93"/>
    </row>
    <row r="14860" spans="21:34" x14ac:dyDescent="0.3">
      <c r="U14860" s="311" t="s">
        <v>55685</v>
      </c>
      <c r="V14860" s="312">
        <v>0.45</v>
      </c>
      <c r="X14860" s="267" t="s">
        <v>50549</v>
      </c>
      <c r="Y14860" s="268">
        <v>489072.44</v>
      </c>
      <c r="AA14860" s="229" t="s">
        <v>45792</v>
      </c>
      <c r="AB14860" s="230">
        <v>6000</v>
      </c>
      <c r="AD14860" s="209" t="s">
        <v>28675</v>
      </c>
      <c r="AE14860" s="210">
        <v>22500</v>
      </c>
      <c r="AF14860" s="93"/>
      <c r="AG14860" s="93"/>
      <c r="AH14860" s="93"/>
    </row>
    <row r="14861" spans="21:34" x14ac:dyDescent="0.3">
      <c r="U14861" s="311" t="s">
        <v>30904</v>
      </c>
      <c r="V14861" s="312">
        <v>140535.20000000001</v>
      </c>
      <c r="X14861" s="267" t="s">
        <v>59279</v>
      </c>
      <c r="Y14861" s="268">
        <v>88541.67</v>
      </c>
      <c r="AA14861" s="229" t="s">
        <v>45793</v>
      </c>
      <c r="AB14861" s="230">
        <v>462</v>
      </c>
      <c r="AD14861" s="209" t="s">
        <v>28676</v>
      </c>
      <c r="AE14861" s="210">
        <v>49156.98</v>
      </c>
      <c r="AF14861" s="93"/>
      <c r="AG14861" s="93"/>
      <c r="AH14861" s="93"/>
    </row>
    <row r="14862" spans="21:34" x14ac:dyDescent="0.3">
      <c r="U14862" s="311" t="s">
        <v>30907</v>
      </c>
      <c r="V14862" s="312">
        <v>634573.14</v>
      </c>
      <c r="X14862" s="267" t="s">
        <v>55531</v>
      </c>
      <c r="Y14862" s="268">
        <v>315.61</v>
      </c>
      <c r="AA14862" s="229" t="s">
        <v>45794</v>
      </c>
      <c r="AB14862" s="230">
        <v>70825</v>
      </c>
      <c r="AD14862" s="209" t="s">
        <v>28677</v>
      </c>
      <c r="AE14862" s="210">
        <v>9666</v>
      </c>
      <c r="AF14862" s="93"/>
      <c r="AG14862" s="93"/>
      <c r="AH14862" s="93"/>
    </row>
    <row r="14863" spans="21:34" x14ac:dyDescent="0.3">
      <c r="U14863" s="311" t="s">
        <v>30908</v>
      </c>
      <c r="V14863" s="312">
        <v>2848.8</v>
      </c>
      <c r="X14863" s="267" t="s">
        <v>45851</v>
      </c>
      <c r="Y14863" s="268">
        <v>117126.03</v>
      </c>
      <c r="AA14863" s="229" t="s">
        <v>45795</v>
      </c>
      <c r="AB14863" s="230">
        <v>5418.11</v>
      </c>
      <c r="AD14863" s="209" t="s">
        <v>28678</v>
      </c>
      <c r="AE14863" s="210">
        <v>2943</v>
      </c>
      <c r="AF14863" s="93"/>
      <c r="AG14863" s="93"/>
      <c r="AH14863" s="93"/>
    </row>
    <row r="14864" spans="21:34" x14ac:dyDescent="0.3">
      <c r="U14864" s="311" t="s">
        <v>30909</v>
      </c>
      <c r="V14864" s="312">
        <v>10462.18</v>
      </c>
      <c r="X14864" s="267" t="s">
        <v>45852</v>
      </c>
      <c r="Y14864" s="268">
        <v>330474.43</v>
      </c>
      <c r="AA14864" s="229" t="s">
        <v>50513</v>
      </c>
      <c r="AB14864" s="230">
        <v>304.58999999999997</v>
      </c>
      <c r="AD14864" s="209" t="s">
        <v>28679</v>
      </c>
      <c r="AE14864" s="210">
        <v>22500</v>
      </c>
      <c r="AF14864" s="93"/>
      <c r="AG14864" s="93"/>
      <c r="AH14864" s="93"/>
    </row>
    <row r="14865" spans="21:34" x14ac:dyDescent="0.3">
      <c r="U14865" s="311" t="s">
        <v>30910</v>
      </c>
      <c r="V14865" s="312">
        <v>699176.3</v>
      </c>
      <c r="X14865" s="267" t="s">
        <v>45854</v>
      </c>
      <c r="Y14865" s="268">
        <v>479394.03</v>
      </c>
      <c r="AA14865" s="229" t="s">
        <v>29445</v>
      </c>
      <c r="AB14865" s="230">
        <v>304.58999999999997</v>
      </c>
      <c r="AD14865" s="209" t="s">
        <v>28680</v>
      </c>
      <c r="AE14865" s="210">
        <v>4072.02</v>
      </c>
      <c r="AF14865" s="93"/>
      <c r="AG14865" s="93"/>
      <c r="AH14865" s="93"/>
    </row>
    <row r="14866" spans="21:34" x14ac:dyDescent="0.3">
      <c r="U14866" s="311" t="s">
        <v>30913</v>
      </c>
      <c r="V14866" s="312">
        <v>738309.72</v>
      </c>
      <c r="X14866" s="267" t="s">
        <v>57953</v>
      </c>
      <c r="Y14866" s="268">
        <v>6800</v>
      </c>
      <c r="AA14866" s="229" t="s">
        <v>43059</v>
      </c>
      <c r="AB14866" s="230">
        <v>9800</v>
      </c>
      <c r="AD14866" s="209" t="s">
        <v>28681</v>
      </c>
      <c r="AE14866" s="210">
        <v>7989.33</v>
      </c>
      <c r="AF14866" s="93"/>
      <c r="AG14866" s="93"/>
      <c r="AH14866" s="93"/>
    </row>
    <row r="14867" spans="21:34" x14ac:dyDescent="0.3">
      <c r="U14867" s="311" t="s">
        <v>30915</v>
      </c>
      <c r="V14867" s="312">
        <v>10843</v>
      </c>
      <c r="X14867" s="267" t="s">
        <v>56684</v>
      </c>
      <c r="Y14867" s="268">
        <v>138040.20000000001</v>
      </c>
      <c r="AA14867" s="229" t="s">
        <v>43060</v>
      </c>
      <c r="AB14867" s="230">
        <v>881.68</v>
      </c>
      <c r="AD14867" s="209" t="s">
        <v>28682</v>
      </c>
      <c r="AE14867" s="210">
        <v>3344.52</v>
      </c>
      <c r="AF14867" s="93"/>
      <c r="AG14867" s="93"/>
      <c r="AH14867" s="93"/>
    </row>
    <row r="14868" spans="21:34" x14ac:dyDescent="0.3">
      <c r="U14868" s="311" t="s">
        <v>30916</v>
      </c>
      <c r="V14868" s="312">
        <v>257099.93</v>
      </c>
      <c r="X14868" s="267" t="s">
        <v>48362</v>
      </c>
      <c r="Y14868" s="268">
        <v>1960</v>
      </c>
      <c r="AA14868" s="229" t="s">
        <v>43061</v>
      </c>
      <c r="AB14868" s="230">
        <v>105</v>
      </c>
      <c r="AD14868" s="209" t="s">
        <v>28683</v>
      </c>
      <c r="AE14868" s="210">
        <v>1625</v>
      </c>
      <c r="AF14868" s="93"/>
      <c r="AG14868" s="93"/>
      <c r="AH14868" s="93"/>
    </row>
    <row r="14869" spans="21:34" x14ac:dyDescent="0.3">
      <c r="U14869" s="311" t="s">
        <v>30917</v>
      </c>
      <c r="V14869" s="312">
        <v>33607.93</v>
      </c>
      <c r="X14869" s="267" t="s">
        <v>54079</v>
      </c>
      <c r="Y14869" s="268">
        <v>302497.14</v>
      </c>
      <c r="AA14869" s="229" t="s">
        <v>43062</v>
      </c>
      <c r="AB14869" s="230">
        <v>13.2</v>
      </c>
      <c r="AD14869" s="209" t="s">
        <v>28684</v>
      </c>
      <c r="AE14869" s="210">
        <v>14243</v>
      </c>
      <c r="AF14869" s="93"/>
      <c r="AG14869" s="93"/>
      <c r="AH14869" s="93"/>
    </row>
    <row r="14870" spans="21:34" x14ac:dyDescent="0.3">
      <c r="U14870" s="311" t="s">
        <v>30918</v>
      </c>
      <c r="V14870" s="312">
        <v>232326.37</v>
      </c>
      <c r="X14870" s="267" t="s">
        <v>65056</v>
      </c>
      <c r="Y14870" s="268">
        <v>590050.59</v>
      </c>
      <c r="AA14870" s="229" t="s">
        <v>43063</v>
      </c>
      <c r="AB14870" s="230">
        <v>84365.75</v>
      </c>
      <c r="AD14870" s="209" t="s">
        <v>28685</v>
      </c>
      <c r="AE14870" s="210">
        <v>5000</v>
      </c>
      <c r="AF14870" s="93"/>
      <c r="AG14870" s="93"/>
      <c r="AH14870" s="93"/>
    </row>
    <row r="14871" spans="21:34" x14ac:dyDescent="0.3">
      <c r="U14871" s="311" t="s">
        <v>30919</v>
      </c>
      <c r="V14871" s="312">
        <v>198850.49</v>
      </c>
      <c r="X14871" s="267" t="s">
        <v>45855</v>
      </c>
      <c r="Y14871" s="268">
        <v>455162</v>
      </c>
      <c r="AA14871" s="229" t="s">
        <v>43064</v>
      </c>
      <c r="AB14871" s="230">
        <v>39954.629999999997</v>
      </c>
      <c r="AD14871" s="209" t="s">
        <v>28686</v>
      </c>
      <c r="AE14871" s="210">
        <v>35305.56</v>
      </c>
      <c r="AF14871" s="93"/>
      <c r="AG14871" s="93"/>
      <c r="AH14871" s="93"/>
    </row>
    <row r="14872" spans="21:34" x14ac:dyDescent="0.3">
      <c r="U14872" s="311" t="s">
        <v>30920</v>
      </c>
      <c r="V14872" s="312">
        <v>892.66</v>
      </c>
      <c r="X14872" s="267" t="s">
        <v>50550</v>
      </c>
      <c r="Y14872" s="268">
        <v>364180.57</v>
      </c>
      <c r="AA14872" s="229" t="s">
        <v>50514</v>
      </c>
      <c r="AB14872" s="230">
        <v>6527.78</v>
      </c>
      <c r="AD14872" s="209" t="s">
        <v>28687</v>
      </c>
      <c r="AE14872" s="210">
        <v>12681.05</v>
      </c>
      <c r="AF14872" s="93"/>
      <c r="AG14872" s="93"/>
      <c r="AH14872" s="93"/>
    </row>
    <row r="14873" spans="21:34" x14ac:dyDescent="0.3">
      <c r="U14873" s="311" t="s">
        <v>30922</v>
      </c>
      <c r="V14873" s="312">
        <v>160997.17000000001</v>
      </c>
      <c r="X14873" s="267" t="s">
        <v>58357</v>
      </c>
      <c r="Y14873" s="268">
        <v>401705.08</v>
      </c>
      <c r="AA14873" s="229" t="s">
        <v>50515</v>
      </c>
      <c r="AB14873" s="230">
        <v>42070</v>
      </c>
      <c r="AD14873" s="209" t="s">
        <v>28688</v>
      </c>
      <c r="AE14873" s="210">
        <v>4700</v>
      </c>
      <c r="AF14873" s="93"/>
      <c r="AG14873" s="93"/>
      <c r="AH14873" s="93"/>
    </row>
    <row r="14874" spans="21:34" x14ac:dyDescent="0.3">
      <c r="U14874" s="311" t="s">
        <v>30923</v>
      </c>
      <c r="V14874" s="312">
        <v>17275.91</v>
      </c>
      <c r="X14874" s="267" t="s">
        <v>59934</v>
      </c>
      <c r="Y14874" s="268">
        <v>-3299.11</v>
      </c>
      <c r="AA14874" s="229" t="s">
        <v>50516</v>
      </c>
      <c r="AB14874" s="230">
        <v>481.1</v>
      </c>
      <c r="AD14874" s="209" t="s">
        <v>28689</v>
      </c>
      <c r="AE14874" s="210">
        <v>11674.54</v>
      </c>
      <c r="AF14874" s="93"/>
      <c r="AG14874" s="93"/>
      <c r="AH14874" s="93"/>
    </row>
    <row r="14875" spans="21:34" x14ac:dyDescent="0.3">
      <c r="U14875" s="311" t="s">
        <v>30924</v>
      </c>
      <c r="V14875" s="312">
        <v>61557.01</v>
      </c>
      <c r="X14875" s="267" t="s">
        <v>45856</v>
      </c>
      <c r="Y14875" s="268">
        <v>122918.01</v>
      </c>
      <c r="AA14875" s="229" t="s">
        <v>50517</v>
      </c>
      <c r="AB14875" s="230">
        <v>101.83</v>
      </c>
      <c r="AD14875" s="209" t="s">
        <v>28690</v>
      </c>
      <c r="AE14875" s="210">
        <v>5151.8100000000004</v>
      </c>
      <c r="AF14875" s="93"/>
      <c r="AG14875" s="93"/>
      <c r="AH14875" s="93"/>
    </row>
    <row r="14876" spans="21:34" x14ac:dyDescent="0.3">
      <c r="U14876" s="311" t="s">
        <v>30926</v>
      </c>
      <c r="V14876" s="312">
        <v>79311.360000000001</v>
      </c>
      <c r="X14876" s="267" t="s">
        <v>45857</v>
      </c>
      <c r="Y14876" s="268">
        <v>1466908.25</v>
      </c>
      <c r="AA14876" s="229" t="s">
        <v>50518</v>
      </c>
      <c r="AB14876" s="230">
        <v>472.78</v>
      </c>
      <c r="AD14876" s="209" t="s">
        <v>28691</v>
      </c>
      <c r="AE14876" s="210">
        <v>12121.2</v>
      </c>
      <c r="AF14876" s="93"/>
      <c r="AG14876" s="93"/>
      <c r="AH14876" s="93"/>
    </row>
    <row r="14877" spans="21:34" x14ac:dyDescent="0.3">
      <c r="U14877" s="311" t="s">
        <v>30927</v>
      </c>
      <c r="V14877" s="312">
        <v>49227.76</v>
      </c>
      <c r="X14877" s="267" t="s">
        <v>39609</v>
      </c>
      <c r="Y14877" s="268">
        <v>3147814.39</v>
      </c>
      <c r="AA14877" s="229" t="s">
        <v>50519</v>
      </c>
      <c r="AB14877" s="230">
        <v>20.56</v>
      </c>
      <c r="AD14877" s="209" t="s">
        <v>28692</v>
      </c>
      <c r="AE14877" s="210">
        <v>4653</v>
      </c>
      <c r="AF14877" s="93"/>
      <c r="AG14877" s="93"/>
      <c r="AH14877" s="93"/>
    </row>
    <row r="14878" spans="21:34" x14ac:dyDescent="0.3">
      <c r="U14878" s="311" t="s">
        <v>30928</v>
      </c>
      <c r="V14878" s="312">
        <v>16805.12</v>
      </c>
      <c r="X14878" s="267" t="s">
        <v>59935</v>
      </c>
      <c r="Y14878" s="268">
        <v>22500</v>
      </c>
      <c r="AA14878" s="229" t="s">
        <v>50520</v>
      </c>
      <c r="AB14878" s="230">
        <v>23.42</v>
      </c>
      <c r="AD14878" s="209" t="s">
        <v>28693</v>
      </c>
      <c r="AE14878" s="210">
        <v>21034.9</v>
      </c>
      <c r="AF14878" s="93"/>
      <c r="AG14878" s="93"/>
      <c r="AH14878" s="93"/>
    </row>
    <row r="14879" spans="21:34" x14ac:dyDescent="0.3">
      <c r="U14879" s="311" t="s">
        <v>36904</v>
      </c>
      <c r="V14879" s="312">
        <v>3975.19</v>
      </c>
      <c r="X14879" s="267" t="s">
        <v>55532</v>
      </c>
      <c r="Y14879" s="268">
        <v>59429.24</v>
      </c>
      <c r="AA14879" s="229" t="s">
        <v>50521</v>
      </c>
      <c r="AB14879" s="230">
        <v>42.15</v>
      </c>
      <c r="AD14879" s="209" t="s">
        <v>28694</v>
      </c>
      <c r="AE14879" s="210">
        <v>72418.94</v>
      </c>
      <c r="AF14879" s="93"/>
      <c r="AG14879" s="93"/>
      <c r="AH14879" s="93"/>
    </row>
    <row r="14880" spans="21:34" x14ac:dyDescent="0.3">
      <c r="U14880" s="311" t="s">
        <v>40924</v>
      </c>
      <c r="V14880" s="312">
        <v>27178.52</v>
      </c>
      <c r="X14880" s="267" t="s">
        <v>55533</v>
      </c>
      <c r="Y14880" s="268">
        <v>6267.62</v>
      </c>
      <c r="AA14880" s="229" t="s">
        <v>50522</v>
      </c>
      <c r="AB14880" s="230">
        <v>3.36</v>
      </c>
      <c r="AD14880" s="209" t="s">
        <v>28695</v>
      </c>
      <c r="AE14880" s="210">
        <v>110908</v>
      </c>
      <c r="AF14880" s="93"/>
      <c r="AG14880" s="93"/>
      <c r="AH14880" s="93"/>
    </row>
    <row r="14881" spans="21:34" x14ac:dyDescent="0.3">
      <c r="U14881" s="311" t="s">
        <v>30929</v>
      </c>
      <c r="V14881" s="312">
        <v>260.7</v>
      </c>
      <c r="X14881" s="267" t="s">
        <v>55534</v>
      </c>
      <c r="Y14881" s="268">
        <v>19379.12</v>
      </c>
      <c r="AA14881" s="229" t="s">
        <v>43065</v>
      </c>
      <c r="AB14881" s="230">
        <v>6277.97</v>
      </c>
      <c r="AD14881" s="209" t="s">
        <v>28696</v>
      </c>
      <c r="AE14881" s="210">
        <v>2243.1799999999998</v>
      </c>
      <c r="AF14881" s="93"/>
      <c r="AG14881" s="93"/>
      <c r="AH14881" s="93"/>
    </row>
    <row r="14882" spans="21:34" x14ac:dyDescent="0.3">
      <c r="U14882" s="311" t="s">
        <v>35880</v>
      </c>
      <c r="V14882" s="312">
        <v>3397.22</v>
      </c>
      <c r="X14882" s="267" t="s">
        <v>47349</v>
      </c>
      <c r="Y14882" s="268">
        <v>582928.53</v>
      </c>
      <c r="AA14882" s="229" t="s">
        <v>54018</v>
      </c>
      <c r="AB14882" s="230">
        <v>1669.87</v>
      </c>
      <c r="AD14882" s="209" t="s">
        <v>28697</v>
      </c>
      <c r="AE14882" s="210">
        <v>10522.97</v>
      </c>
      <c r="AF14882" s="93"/>
      <c r="AG14882" s="93"/>
      <c r="AH14882" s="93"/>
    </row>
    <row r="14883" spans="21:34" x14ac:dyDescent="0.3">
      <c r="U14883" s="311" t="s">
        <v>30930</v>
      </c>
      <c r="V14883" s="312">
        <v>187276.61</v>
      </c>
      <c r="X14883" s="267" t="s">
        <v>60835</v>
      </c>
      <c r="Y14883" s="268">
        <v>1402.59</v>
      </c>
      <c r="AA14883" s="229" t="s">
        <v>50523</v>
      </c>
      <c r="AB14883" s="230">
        <v>293.87</v>
      </c>
      <c r="AD14883" s="209" t="s">
        <v>14334</v>
      </c>
      <c r="AE14883" s="210">
        <v>463001</v>
      </c>
      <c r="AF14883" s="93"/>
      <c r="AG14883" s="93"/>
      <c r="AH14883" s="93"/>
    </row>
    <row r="14884" spans="21:34" x14ac:dyDescent="0.3">
      <c r="U14884" s="311" t="s">
        <v>30931</v>
      </c>
      <c r="V14884" s="312">
        <v>16594.830000000002</v>
      </c>
      <c r="X14884" s="267" t="s">
        <v>61630</v>
      </c>
      <c r="Y14884" s="268">
        <v>59505.599999999999</v>
      </c>
      <c r="AA14884" s="229" t="s">
        <v>54019</v>
      </c>
      <c r="AB14884" s="230">
        <v>4936.93</v>
      </c>
      <c r="AD14884" s="209" t="s">
        <v>14344</v>
      </c>
      <c r="AE14884" s="210">
        <v>69316.37</v>
      </c>
      <c r="AF14884" s="93"/>
      <c r="AG14884" s="93"/>
      <c r="AH14884" s="93"/>
    </row>
    <row r="14885" spans="21:34" x14ac:dyDescent="0.3">
      <c r="U14885" s="311" t="s">
        <v>30932</v>
      </c>
      <c r="V14885" s="312">
        <v>93418.21</v>
      </c>
      <c r="X14885" s="267" t="s">
        <v>61631</v>
      </c>
      <c r="Y14885" s="268">
        <v>4455.1499999999996</v>
      </c>
      <c r="AA14885" s="229" t="s">
        <v>45796</v>
      </c>
      <c r="AB14885" s="230">
        <v>24000</v>
      </c>
      <c r="AD14885" s="209" t="s">
        <v>14345</v>
      </c>
      <c r="AE14885" s="210">
        <v>8411.9</v>
      </c>
      <c r="AF14885" s="93"/>
      <c r="AG14885" s="93"/>
      <c r="AH14885" s="93"/>
    </row>
    <row r="14886" spans="21:34" x14ac:dyDescent="0.3">
      <c r="U14886" s="311" t="s">
        <v>30933</v>
      </c>
      <c r="V14886" s="312">
        <v>77461.69</v>
      </c>
      <c r="X14886" s="267" t="s">
        <v>61632</v>
      </c>
      <c r="Y14886" s="268">
        <v>14512</v>
      </c>
      <c r="AA14886" s="229" t="s">
        <v>45797</v>
      </c>
      <c r="AB14886" s="230">
        <v>1836</v>
      </c>
      <c r="AD14886" s="209" t="s">
        <v>14346</v>
      </c>
      <c r="AE14886" s="210">
        <v>135892.75</v>
      </c>
      <c r="AF14886" s="93"/>
      <c r="AG14886" s="93"/>
      <c r="AH14886" s="93"/>
    </row>
    <row r="14887" spans="21:34" x14ac:dyDescent="0.3">
      <c r="U14887" s="311" t="s">
        <v>30934</v>
      </c>
      <c r="V14887" s="312">
        <v>16806.5</v>
      </c>
      <c r="X14887" s="267" t="s">
        <v>61633</v>
      </c>
      <c r="Y14887" s="268">
        <v>5399.25</v>
      </c>
      <c r="AA14887" s="229" t="s">
        <v>45798</v>
      </c>
      <c r="AB14887" s="230">
        <v>138061.31</v>
      </c>
      <c r="AD14887" s="209" t="s">
        <v>14347</v>
      </c>
      <c r="AE14887" s="210">
        <v>94601</v>
      </c>
      <c r="AF14887" s="93"/>
      <c r="AG14887" s="93"/>
      <c r="AH14887" s="93"/>
    </row>
    <row r="14888" spans="21:34" x14ac:dyDescent="0.3">
      <c r="U14888" s="311" t="s">
        <v>30935</v>
      </c>
      <c r="V14888" s="312">
        <v>1385.6</v>
      </c>
      <c r="X14888" s="267" t="s">
        <v>65057</v>
      </c>
      <c r="Y14888" s="268">
        <v>89975</v>
      </c>
      <c r="AA14888" s="229" t="s">
        <v>49232</v>
      </c>
      <c r="AB14888" s="230">
        <v>100249.97</v>
      </c>
      <c r="AD14888" s="209" t="s">
        <v>28698</v>
      </c>
      <c r="AE14888" s="210">
        <v>1639.05</v>
      </c>
      <c r="AF14888" s="93"/>
      <c r="AG14888" s="93"/>
      <c r="AH14888" s="93"/>
    </row>
    <row r="14889" spans="21:34" x14ac:dyDescent="0.3">
      <c r="U14889" s="311" t="s">
        <v>30937</v>
      </c>
      <c r="V14889" s="312">
        <v>7722613.04</v>
      </c>
      <c r="X14889" s="267" t="s">
        <v>65058</v>
      </c>
      <c r="Y14889" s="268">
        <v>3350</v>
      </c>
      <c r="AA14889" s="229" t="s">
        <v>40670</v>
      </c>
      <c r="AB14889" s="230">
        <v>5279</v>
      </c>
      <c r="AD14889" s="209" t="s">
        <v>28699</v>
      </c>
      <c r="AE14889" s="210">
        <v>125.4</v>
      </c>
      <c r="AF14889" s="93"/>
      <c r="AG14889" s="93"/>
      <c r="AH14889" s="93"/>
    </row>
    <row r="14890" spans="21:34" x14ac:dyDescent="0.3">
      <c r="U14890" s="311" t="s">
        <v>30938</v>
      </c>
      <c r="V14890" s="312">
        <v>135284.88</v>
      </c>
      <c r="X14890" s="267" t="s">
        <v>65059</v>
      </c>
      <c r="Y14890" s="268">
        <v>7139.66</v>
      </c>
      <c r="AA14890" s="229" t="s">
        <v>49233</v>
      </c>
      <c r="AB14890" s="230">
        <v>20000</v>
      </c>
      <c r="AD14890" s="209" t="s">
        <v>28700</v>
      </c>
      <c r="AE14890" s="210">
        <v>355.35</v>
      </c>
      <c r="AF14890" s="93"/>
      <c r="AG14890" s="93"/>
      <c r="AH14890" s="93"/>
    </row>
    <row r="14891" spans="21:34" x14ac:dyDescent="0.3">
      <c r="U14891" s="311" t="s">
        <v>30939</v>
      </c>
      <c r="V14891" s="312">
        <v>3957887.51</v>
      </c>
      <c r="X14891" s="267" t="s">
        <v>65060</v>
      </c>
      <c r="Y14891" s="268">
        <v>22699.27</v>
      </c>
      <c r="AA14891" s="229" t="s">
        <v>49234</v>
      </c>
      <c r="AB14891" s="230">
        <v>191250</v>
      </c>
      <c r="AD14891" s="209" t="s">
        <v>28701</v>
      </c>
      <c r="AE14891" s="210">
        <v>20821.38</v>
      </c>
      <c r="AF14891" s="93"/>
      <c r="AG14891" s="93"/>
      <c r="AH14891" s="93"/>
    </row>
    <row r="14892" spans="21:34" x14ac:dyDescent="0.3">
      <c r="U14892" s="311" t="s">
        <v>34351</v>
      </c>
      <c r="V14892" s="312">
        <v>10604.83</v>
      </c>
      <c r="X14892" s="267" t="s">
        <v>61234</v>
      </c>
      <c r="Y14892" s="268">
        <v>45345.93</v>
      </c>
      <c r="AA14892" s="229" t="s">
        <v>43066</v>
      </c>
      <c r="AB14892" s="230">
        <v>22000</v>
      </c>
      <c r="AD14892" s="209" t="s">
        <v>28702</v>
      </c>
      <c r="AE14892" s="210">
        <v>59501.57</v>
      </c>
      <c r="AF14892" s="93"/>
      <c r="AG14892" s="93"/>
      <c r="AH14892" s="93"/>
    </row>
    <row r="14893" spans="21:34" x14ac:dyDescent="0.3">
      <c r="U14893" s="311" t="s">
        <v>39633</v>
      </c>
      <c r="V14893" s="312">
        <v>2790.89</v>
      </c>
      <c r="X14893" s="267" t="s">
        <v>65061</v>
      </c>
      <c r="Y14893" s="268">
        <v>4516.78</v>
      </c>
      <c r="AA14893" s="229" t="s">
        <v>49235</v>
      </c>
      <c r="AB14893" s="230">
        <v>7737</v>
      </c>
      <c r="AD14893" s="209" t="s">
        <v>28703</v>
      </c>
      <c r="AE14893" s="210">
        <v>234318.84</v>
      </c>
      <c r="AF14893" s="93"/>
      <c r="AG14893" s="93"/>
      <c r="AH14893" s="93"/>
    </row>
    <row r="14894" spans="21:34" x14ac:dyDescent="0.3">
      <c r="U14894" s="311" t="s">
        <v>30941</v>
      </c>
      <c r="V14894" s="312">
        <v>141430.19</v>
      </c>
      <c r="X14894" s="267" t="s">
        <v>61235</v>
      </c>
      <c r="Y14894" s="268">
        <v>7104.66</v>
      </c>
      <c r="AA14894" s="229" t="s">
        <v>48346</v>
      </c>
      <c r="AB14894" s="230">
        <v>11113</v>
      </c>
      <c r="AD14894" s="209" t="s">
        <v>28704</v>
      </c>
      <c r="AE14894" s="210">
        <v>15996.49</v>
      </c>
      <c r="AF14894" s="93"/>
      <c r="AG14894" s="93"/>
      <c r="AH14894" s="93"/>
    </row>
    <row r="14895" spans="21:34" x14ac:dyDescent="0.3">
      <c r="U14895" s="311" t="s">
        <v>30942</v>
      </c>
      <c r="V14895" s="312">
        <v>375322.98</v>
      </c>
      <c r="X14895" s="267" t="s">
        <v>58358</v>
      </c>
      <c r="Y14895" s="268">
        <v>92771</v>
      </c>
      <c r="AA14895" s="229" t="s">
        <v>45799</v>
      </c>
      <c r="AB14895" s="230">
        <v>58410</v>
      </c>
      <c r="AD14895" s="209" t="s">
        <v>28705</v>
      </c>
      <c r="AE14895" s="210">
        <v>4764.3599999999997</v>
      </c>
      <c r="AF14895" s="93"/>
      <c r="AG14895" s="93"/>
      <c r="AH14895" s="93"/>
    </row>
    <row r="14896" spans="21:34" x14ac:dyDescent="0.3">
      <c r="U14896" s="311" t="s">
        <v>30943</v>
      </c>
      <c r="V14896" s="312">
        <v>429563.85</v>
      </c>
      <c r="X14896" s="267" t="s">
        <v>56685</v>
      </c>
      <c r="Y14896" s="268">
        <v>185389</v>
      </c>
      <c r="AA14896" s="229" t="s">
        <v>45800</v>
      </c>
      <c r="AB14896" s="230">
        <v>81250</v>
      </c>
      <c r="AD14896" s="209" t="s">
        <v>28706</v>
      </c>
      <c r="AE14896" s="210">
        <v>50488</v>
      </c>
      <c r="AF14896" s="93"/>
      <c r="AG14896" s="93"/>
      <c r="AH14896" s="93"/>
    </row>
    <row r="14897" spans="21:34" x14ac:dyDescent="0.3">
      <c r="U14897" s="311" t="s">
        <v>30944</v>
      </c>
      <c r="V14897" s="312">
        <v>936432.97</v>
      </c>
      <c r="X14897" s="267" t="s">
        <v>60836</v>
      </c>
      <c r="Y14897" s="268">
        <v>822.97</v>
      </c>
      <c r="AA14897" s="229" t="s">
        <v>45801</v>
      </c>
      <c r="AB14897" s="230">
        <v>6215.63</v>
      </c>
      <c r="AD14897" s="209" t="s">
        <v>28707</v>
      </c>
      <c r="AE14897" s="210">
        <v>12724.6</v>
      </c>
      <c r="AF14897" s="93"/>
      <c r="AG14897" s="93"/>
      <c r="AH14897" s="93"/>
    </row>
    <row r="14898" spans="21:34" x14ac:dyDescent="0.3">
      <c r="U14898" s="311" t="s">
        <v>30945</v>
      </c>
      <c r="V14898" s="312">
        <v>2492.36</v>
      </c>
      <c r="X14898" s="267" t="s">
        <v>56686</v>
      </c>
      <c r="Y14898" s="268">
        <v>57111.03</v>
      </c>
      <c r="AA14898" s="229" t="s">
        <v>50524</v>
      </c>
      <c r="AB14898" s="230">
        <v>1154.8699999999999</v>
      </c>
      <c r="AD14898" s="209" t="s">
        <v>28708</v>
      </c>
      <c r="AE14898" s="210">
        <v>57345.82</v>
      </c>
      <c r="AF14898" s="93"/>
      <c r="AG14898" s="93"/>
      <c r="AH14898" s="93"/>
    </row>
    <row r="14899" spans="21:34" x14ac:dyDescent="0.3">
      <c r="U14899" s="311" t="s">
        <v>30946</v>
      </c>
      <c r="V14899" s="312">
        <v>1256119.19</v>
      </c>
      <c r="X14899" s="267" t="s">
        <v>60837</v>
      </c>
      <c r="Y14899" s="268">
        <v>23420.04</v>
      </c>
      <c r="AA14899" s="229" t="s">
        <v>29501</v>
      </c>
      <c r="AB14899" s="230">
        <v>1474.69</v>
      </c>
      <c r="AD14899" s="209" t="s">
        <v>28709</v>
      </c>
      <c r="AE14899" s="210">
        <v>36275</v>
      </c>
      <c r="AF14899" s="93"/>
      <c r="AG14899" s="93"/>
      <c r="AH14899" s="93"/>
    </row>
    <row r="14900" spans="21:34" x14ac:dyDescent="0.3">
      <c r="U14900" s="311" t="s">
        <v>30947</v>
      </c>
      <c r="V14900" s="312">
        <v>1609968.92</v>
      </c>
      <c r="X14900" s="267" t="s">
        <v>60838</v>
      </c>
      <c r="Y14900" s="268">
        <v>1791.56</v>
      </c>
      <c r="AA14900" s="229" t="s">
        <v>43067</v>
      </c>
      <c r="AB14900" s="230">
        <v>3000</v>
      </c>
      <c r="AD14900" s="209" t="s">
        <v>28710</v>
      </c>
      <c r="AE14900" s="210">
        <v>178042.5</v>
      </c>
      <c r="AF14900" s="93"/>
      <c r="AG14900" s="93"/>
      <c r="AH14900" s="93"/>
    </row>
    <row r="14901" spans="21:34" x14ac:dyDescent="0.3">
      <c r="U14901" s="311" t="s">
        <v>34353</v>
      </c>
      <c r="V14901" s="312">
        <v>8564.26</v>
      </c>
      <c r="X14901" s="267" t="s">
        <v>60839</v>
      </c>
      <c r="Y14901" s="268">
        <v>5737.92</v>
      </c>
      <c r="AA14901" s="229" t="s">
        <v>43068</v>
      </c>
      <c r="AB14901" s="230">
        <v>875</v>
      </c>
      <c r="AD14901" s="209" t="s">
        <v>28711</v>
      </c>
      <c r="AE14901" s="210">
        <v>20601.71</v>
      </c>
      <c r="AF14901" s="93"/>
      <c r="AG14901" s="93"/>
      <c r="AH14901" s="93"/>
    </row>
    <row r="14902" spans="21:34" x14ac:dyDescent="0.3">
      <c r="U14902" s="311" t="s">
        <v>30948</v>
      </c>
      <c r="V14902" s="312">
        <v>484619.87</v>
      </c>
      <c r="X14902" s="267" t="s">
        <v>40694</v>
      </c>
      <c r="Y14902" s="268">
        <v>2414</v>
      </c>
      <c r="AA14902" s="229" t="s">
        <v>43069</v>
      </c>
      <c r="AB14902" s="230">
        <v>296.44</v>
      </c>
      <c r="AD14902" s="209" t="s">
        <v>28712</v>
      </c>
      <c r="AE14902" s="210">
        <v>52364.480000000003</v>
      </c>
      <c r="AF14902" s="93"/>
      <c r="AG14902" s="93"/>
      <c r="AH14902" s="93"/>
    </row>
    <row r="14903" spans="21:34" x14ac:dyDescent="0.3">
      <c r="U14903" s="311" t="s">
        <v>30949</v>
      </c>
      <c r="V14903" s="312">
        <v>7722.9</v>
      </c>
      <c r="X14903" s="267" t="s">
        <v>54085</v>
      </c>
      <c r="Y14903" s="268">
        <v>20000.04</v>
      </c>
      <c r="AA14903" s="229" t="s">
        <v>43070</v>
      </c>
      <c r="AB14903" s="230">
        <v>13.13</v>
      </c>
      <c r="AD14903" s="209" t="s">
        <v>28713</v>
      </c>
      <c r="AE14903" s="210">
        <v>106159.51</v>
      </c>
      <c r="AF14903" s="93"/>
      <c r="AG14903" s="93"/>
      <c r="AH14903" s="93"/>
    </row>
    <row r="14904" spans="21:34" x14ac:dyDescent="0.3">
      <c r="U14904" s="311" t="s">
        <v>30950</v>
      </c>
      <c r="V14904" s="312">
        <v>1359.97</v>
      </c>
      <c r="X14904" s="267" t="s">
        <v>59280</v>
      </c>
      <c r="Y14904" s="268">
        <v>55860.959999999999</v>
      </c>
      <c r="AA14904" s="229" t="s">
        <v>43071</v>
      </c>
      <c r="AB14904" s="230">
        <v>13.19</v>
      </c>
      <c r="AD14904" s="209" t="s">
        <v>28714</v>
      </c>
      <c r="AE14904" s="210">
        <v>6036.16</v>
      </c>
      <c r="AF14904" s="93"/>
      <c r="AG14904" s="93"/>
      <c r="AH14904" s="93"/>
    </row>
    <row r="14905" spans="21:34" x14ac:dyDescent="0.3">
      <c r="U14905" s="311" t="s">
        <v>34354</v>
      </c>
      <c r="V14905" s="312">
        <v>995.75</v>
      </c>
      <c r="X14905" s="267" t="s">
        <v>59281</v>
      </c>
      <c r="Y14905" s="268">
        <v>48559.8</v>
      </c>
      <c r="AA14905" s="229" t="s">
        <v>43072</v>
      </c>
      <c r="AB14905" s="230">
        <v>713.16</v>
      </c>
      <c r="AD14905" s="209" t="s">
        <v>28715</v>
      </c>
      <c r="AE14905" s="210">
        <v>3950</v>
      </c>
      <c r="AF14905" s="93"/>
      <c r="AG14905" s="93"/>
      <c r="AH14905" s="93"/>
    </row>
    <row r="14906" spans="21:34" x14ac:dyDescent="0.3">
      <c r="U14906" s="311" t="s">
        <v>34355</v>
      </c>
      <c r="V14906" s="312">
        <v>69.77</v>
      </c>
      <c r="X14906" s="267" t="s">
        <v>54086</v>
      </c>
      <c r="Y14906" s="268">
        <v>53990.52</v>
      </c>
      <c r="AA14906" s="229" t="s">
        <v>43073</v>
      </c>
      <c r="AB14906" s="230">
        <v>62533.279999999999</v>
      </c>
      <c r="AD14906" s="209" t="s">
        <v>28716</v>
      </c>
      <c r="AE14906" s="210">
        <v>15000</v>
      </c>
      <c r="AF14906" s="93"/>
      <c r="AG14906" s="93"/>
      <c r="AH14906" s="93"/>
    </row>
    <row r="14907" spans="21:34" x14ac:dyDescent="0.3">
      <c r="U14907" s="311" t="s">
        <v>34356</v>
      </c>
      <c r="V14907" s="312">
        <v>27.92</v>
      </c>
      <c r="X14907" s="267" t="s">
        <v>54087</v>
      </c>
      <c r="Y14907" s="268">
        <v>15735.48</v>
      </c>
      <c r="AA14907" s="229" t="s">
        <v>50525</v>
      </c>
      <c r="AB14907" s="230">
        <v>46500</v>
      </c>
      <c r="AD14907" s="209" t="s">
        <v>28717</v>
      </c>
      <c r="AE14907" s="210">
        <v>40984.17</v>
      </c>
      <c r="AF14907" s="93"/>
      <c r="AG14907" s="93"/>
      <c r="AH14907" s="93"/>
    </row>
    <row r="14908" spans="21:34" x14ac:dyDescent="0.3">
      <c r="U14908" s="311" t="s">
        <v>30951</v>
      </c>
      <c r="V14908" s="312">
        <v>5276678.25</v>
      </c>
      <c r="X14908" s="267" t="s">
        <v>59282</v>
      </c>
      <c r="Y14908" s="268">
        <v>45954.6</v>
      </c>
      <c r="AA14908" s="229" t="s">
        <v>50526</v>
      </c>
      <c r="AB14908" s="230">
        <v>26005</v>
      </c>
      <c r="AD14908" s="209" t="s">
        <v>28718</v>
      </c>
      <c r="AE14908" s="210">
        <v>87193.55</v>
      </c>
      <c r="AF14908" s="93"/>
      <c r="AG14908" s="93"/>
      <c r="AH14908" s="93"/>
    </row>
    <row r="14909" spans="21:34" x14ac:dyDescent="0.3">
      <c r="U14909" s="311" t="s">
        <v>30952</v>
      </c>
      <c r="V14909" s="312">
        <v>539180.71</v>
      </c>
      <c r="X14909" s="267" t="s">
        <v>43112</v>
      </c>
      <c r="Y14909" s="268">
        <v>15917.52</v>
      </c>
      <c r="AA14909" s="229" t="s">
        <v>43074</v>
      </c>
      <c r="AB14909" s="230">
        <v>1940.91</v>
      </c>
      <c r="AD14909" s="209" t="s">
        <v>14348</v>
      </c>
      <c r="AE14909" s="210">
        <v>541852.12</v>
      </c>
      <c r="AF14909" s="93"/>
      <c r="AG14909" s="93"/>
      <c r="AH14909" s="93"/>
    </row>
    <row r="14910" spans="21:34" x14ac:dyDescent="0.3">
      <c r="U14910" s="311" t="s">
        <v>30953</v>
      </c>
      <c r="V14910" s="312">
        <v>2000</v>
      </c>
      <c r="X14910" s="267" t="s">
        <v>59936</v>
      </c>
      <c r="Y14910" s="268">
        <v>699</v>
      </c>
      <c r="AA14910" s="229" t="s">
        <v>50527</v>
      </c>
      <c r="AB14910" s="230">
        <v>482.56</v>
      </c>
      <c r="AD14910" s="209" t="s">
        <v>28719</v>
      </c>
      <c r="AE14910" s="210">
        <v>506934.91</v>
      </c>
      <c r="AF14910" s="93"/>
      <c r="AG14910" s="93"/>
      <c r="AH14910" s="93"/>
    </row>
    <row r="14911" spans="21:34" x14ac:dyDescent="0.3">
      <c r="U14911" s="311" t="s">
        <v>30954</v>
      </c>
      <c r="V14911" s="312">
        <v>10798.57</v>
      </c>
      <c r="X14911" s="267" t="s">
        <v>59937</v>
      </c>
      <c r="Y14911" s="268">
        <v>3562.56</v>
      </c>
      <c r="AA14911" s="229" t="s">
        <v>43075</v>
      </c>
      <c r="AB14911" s="230">
        <v>3.15</v>
      </c>
      <c r="AD14911" s="209" t="s">
        <v>28720</v>
      </c>
      <c r="AE14911" s="210">
        <v>25257.59</v>
      </c>
      <c r="AF14911" s="93"/>
      <c r="AG14911" s="93"/>
      <c r="AH14911" s="93"/>
    </row>
    <row r="14912" spans="21:34" x14ac:dyDescent="0.3">
      <c r="U14912" s="311" t="s">
        <v>30956</v>
      </c>
      <c r="V14912" s="312">
        <v>175766</v>
      </c>
      <c r="X14912" s="267" t="s">
        <v>59938</v>
      </c>
      <c r="Y14912" s="268">
        <v>4028.76</v>
      </c>
      <c r="AA14912" s="229" t="s">
        <v>50528</v>
      </c>
      <c r="AB14912" s="230">
        <v>294.36</v>
      </c>
      <c r="AD14912" s="209" t="s">
        <v>28721</v>
      </c>
      <c r="AE14912" s="210">
        <v>541137.06999999995</v>
      </c>
      <c r="AF14912" s="93"/>
      <c r="AG14912" s="93"/>
      <c r="AH14912" s="93"/>
    </row>
    <row r="14913" spans="21:34" x14ac:dyDescent="0.3">
      <c r="U14913" s="311" t="s">
        <v>63539</v>
      </c>
      <c r="V14913" s="312">
        <v>24452</v>
      </c>
      <c r="X14913" s="267" t="s">
        <v>59939</v>
      </c>
      <c r="Y14913" s="268">
        <v>3726</v>
      </c>
      <c r="AA14913" s="229" t="s">
        <v>43076</v>
      </c>
      <c r="AB14913" s="230">
        <v>90.05</v>
      </c>
      <c r="AD14913" s="209" t="s">
        <v>28722</v>
      </c>
      <c r="AE14913" s="210">
        <v>108943.35</v>
      </c>
      <c r="AF14913" s="93"/>
      <c r="AG14913" s="93"/>
      <c r="AH14913" s="93"/>
    </row>
    <row r="14914" spans="21:34" x14ac:dyDescent="0.3">
      <c r="U14914" s="311" t="s">
        <v>30957</v>
      </c>
      <c r="V14914" s="312">
        <v>267177.11</v>
      </c>
      <c r="X14914" s="267" t="s">
        <v>65062</v>
      </c>
      <c r="Y14914" s="268">
        <v>1819.56</v>
      </c>
      <c r="AA14914" s="229" t="s">
        <v>50529</v>
      </c>
      <c r="AB14914" s="230">
        <v>14.28</v>
      </c>
      <c r="AD14914" s="209" t="s">
        <v>28723</v>
      </c>
      <c r="AE14914" s="210">
        <v>1303.51</v>
      </c>
      <c r="AF14914" s="93"/>
      <c r="AG14914" s="93"/>
      <c r="AH14914" s="93"/>
    </row>
    <row r="14915" spans="21:34" x14ac:dyDescent="0.3">
      <c r="U14915" s="311" t="s">
        <v>39634</v>
      </c>
      <c r="V14915" s="312">
        <v>1330.99</v>
      </c>
      <c r="X14915" s="267" t="s">
        <v>43113</v>
      </c>
      <c r="Y14915" s="268">
        <v>18575.73</v>
      </c>
      <c r="AA14915" s="229" t="s">
        <v>50530</v>
      </c>
      <c r="AB14915" s="230">
        <v>21.51</v>
      </c>
      <c r="AD14915" s="209" t="s">
        <v>28724</v>
      </c>
      <c r="AE14915" s="210">
        <v>33596.76</v>
      </c>
      <c r="AF14915" s="93"/>
      <c r="AG14915" s="93"/>
      <c r="AH14915" s="93"/>
    </row>
    <row r="14916" spans="21:34" x14ac:dyDescent="0.3">
      <c r="U14916" s="311" t="s">
        <v>47663</v>
      </c>
      <c r="V14916" s="312">
        <v>212.88</v>
      </c>
      <c r="X14916" s="267" t="s">
        <v>61634</v>
      </c>
      <c r="Y14916" s="268">
        <v>49496.639999999999</v>
      </c>
      <c r="AA14916" s="229" t="s">
        <v>50531</v>
      </c>
      <c r="AB14916" s="230">
        <v>1.28</v>
      </c>
      <c r="AD14916" s="209" t="s">
        <v>28725</v>
      </c>
      <c r="AE14916" s="210">
        <v>511.83</v>
      </c>
      <c r="AF14916" s="93"/>
      <c r="AG14916" s="93"/>
      <c r="AH14916" s="93"/>
    </row>
    <row r="14917" spans="21:34" x14ac:dyDescent="0.3">
      <c r="U14917" s="311" t="s">
        <v>43418</v>
      </c>
      <c r="V14917" s="312">
        <v>255</v>
      </c>
      <c r="X14917" s="267" t="s">
        <v>57954</v>
      </c>
      <c r="Y14917" s="268">
        <v>56100</v>
      </c>
      <c r="AA14917" s="229" t="s">
        <v>43077</v>
      </c>
      <c r="AB14917" s="230">
        <v>2984.97</v>
      </c>
      <c r="AD14917" s="209" t="s">
        <v>28726</v>
      </c>
      <c r="AE14917" s="210">
        <v>13210.31</v>
      </c>
      <c r="AF14917" s="93"/>
      <c r="AG14917" s="93"/>
      <c r="AH14917" s="93"/>
    </row>
    <row r="14918" spans="21:34" x14ac:dyDescent="0.3">
      <c r="U14918" s="311" t="s">
        <v>30958</v>
      </c>
      <c r="V14918" s="312">
        <v>1181951.02</v>
      </c>
      <c r="X14918" s="267" t="s">
        <v>54088</v>
      </c>
      <c r="Y14918" s="268">
        <v>987.08</v>
      </c>
      <c r="AA14918" s="229" t="s">
        <v>50532</v>
      </c>
      <c r="AB14918" s="230">
        <v>76264.94</v>
      </c>
      <c r="AD14918" s="209" t="s">
        <v>28727</v>
      </c>
      <c r="AE14918" s="210">
        <v>8539.4</v>
      </c>
      <c r="AF14918" s="93"/>
      <c r="AG14918" s="93"/>
      <c r="AH14918" s="93"/>
    </row>
    <row r="14919" spans="21:34" x14ac:dyDescent="0.3">
      <c r="U14919" s="311" t="s">
        <v>30959</v>
      </c>
      <c r="V14919" s="312">
        <v>4908858.7699999996</v>
      </c>
      <c r="X14919" s="267" t="s">
        <v>65063</v>
      </c>
      <c r="Y14919" s="268">
        <v>23559.759999999998</v>
      </c>
      <c r="AA14919" s="229" t="s">
        <v>43078</v>
      </c>
      <c r="AB14919" s="230">
        <v>15711.49</v>
      </c>
      <c r="AD14919" s="209" t="s">
        <v>28728</v>
      </c>
      <c r="AE14919" s="210">
        <v>499.25</v>
      </c>
      <c r="AF14919" s="93"/>
      <c r="AG14919" s="93"/>
      <c r="AH14919" s="93"/>
    </row>
    <row r="14920" spans="21:34" x14ac:dyDescent="0.3">
      <c r="U14920" s="311" t="s">
        <v>30960</v>
      </c>
      <c r="V14920" s="312">
        <v>184410.92</v>
      </c>
      <c r="X14920" s="267" t="s">
        <v>65064</v>
      </c>
      <c r="Y14920" s="268">
        <v>3098</v>
      </c>
      <c r="AA14920" s="229" t="s">
        <v>50533</v>
      </c>
      <c r="AB14920" s="230">
        <v>3045</v>
      </c>
      <c r="AD14920" s="209" t="s">
        <v>28729</v>
      </c>
      <c r="AE14920" s="210">
        <v>13314.39</v>
      </c>
      <c r="AF14920" s="93"/>
      <c r="AG14920" s="93"/>
      <c r="AH14920" s="93"/>
    </row>
    <row r="14921" spans="21:34" x14ac:dyDescent="0.3">
      <c r="U14921" s="311" t="s">
        <v>30961</v>
      </c>
      <c r="V14921" s="312">
        <v>169828.69</v>
      </c>
      <c r="X14921" s="267" t="s">
        <v>59940</v>
      </c>
      <c r="Y14921" s="268">
        <v>717.59</v>
      </c>
      <c r="AA14921" s="229" t="s">
        <v>43079</v>
      </c>
      <c r="AB14921" s="230">
        <v>7500</v>
      </c>
      <c r="AD14921" s="209" t="s">
        <v>28730</v>
      </c>
      <c r="AE14921" s="210">
        <v>5000</v>
      </c>
      <c r="AF14921" s="93"/>
      <c r="AG14921" s="93"/>
      <c r="AH14921" s="93"/>
    </row>
    <row r="14922" spans="21:34" x14ac:dyDescent="0.3">
      <c r="U14922" s="311" t="s">
        <v>30963</v>
      </c>
      <c r="V14922" s="312">
        <v>64053.22</v>
      </c>
      <c r="X14922" s="267" t="s">
        <v>48369</v>
      </c>
      <c r="Y14922" s="268">
        <v>103.14</v>
      </c>
      <c r="AA14922" s="229" t="s">
        <v>43080</v>
      </c>
      <c r="AB14922" s="230">
        <v>795</v>
      </c>
      <c r="AD14922" s="209" t="s">
        <v>28731</v>
      </c>
      <c r="AE14922" s="210">
        <v>35305.56</v>
      </c>
      <c r="AF14922" s="93"/>
      <c r="AG14922" s="93"/>
      <c r="AH14922" s="93"/>
    </row>
    <row r="14923" spans="21:34" x14ac:dyDescent="0.3">
      <c r="U14923" s="311" t="s">
        <v>30964</v>
      </c>
      <c r="V14923" s="312">
        <v>156.07</v>
      </c>
      <c r="X14923" s="267" t="s">
        <v>48370</v>
      </c>
      <c r="Y14923" s="268">
        <v>15000</v>
      </c>
      <c r="AA14923" s="229" t="s">
        <v>50534</v>
      </c>
      <c r="AB14923" s="230">
        <v>67.989999999999995</v>
      </c>
      <c r="AD14923" s="209" t="s">
        <v>28732</v>
      </c>
      <c r="AE14923" s="210">
        <v>12681.05</v>
      </c>
      <c r="AF14923" s="93"/>
      <c r="AG14923" s="93"/>
      <c r="AH14923" s="93"/>
    </row>
    <row r="14924" spans="21:34" x14ac:dyDescent="0.3">
      <c r="U14924" s="311" t="s">
        <v>30965</v>
      </c>
      <c r="V14924" s="312">
        <v>8228.51</v>
      </c>
      <c r="X14924" s="267" t="s">
        <v>65065</v>
      </c>
      <c r="Y14924" s="268">
        <v>1765.24</v>
      </c>
      <c r="AA14924" s="229" t="s">
        <v>43081</v>
      </c>
      <c r="AB14924" s="230">
        <v>112.5</v>
      </c>
      <c r="AD14924" s="209" t="s">
        <v>28733</v>
      </c>
      <c r="AE14924" s="210">
        <v>4700</v>
      </c>
      <c r="AF14924" s="93"/>
      <c r="AG14924" s="93"/>
      <c r="AH14924" s="93"/>
    </row>
    <row r="14925" spans="21:34" x14ac:dyDescent="0.3">
      <c r="U14925" s="311" t="s">
        <v>30966</v>
      </c>
      <c r="V14925" s="312">
        <v>7986</v>
      </c>
      <c r="X14925" s="267" t="s">
        <v>49246</v>
      </c>
      <c r="Y14925" s="268">
        <v>2776</v>
      </c>
      <c r="AA14925" s="229" t="s">
        <v>50535</v>
      </c>
      <c r="AB14925" s="230">
        <v>539.24</v>
      </c>
      <c r="AD14925" s="209" t="s">
        <v>28734</v>
      </c>
      <c r="AE14925" s="210">
        <v>1639.05</v>
      </c>
      <c r="AF14925" s="93"/>
      <c r="AG14925" s="93"/>
      <c r="AH14925" s="93"/>
    </row>
    <row r="14926" spans="21:34" x14ac:dyDescent="0.3">
      <c r="U14926" s="311" t="s">
        <v>34357</v>
      </c>
      <c r="V14926" s="312">
        <v>2935.78</v>
      </c>
      <c r="X14926" s="267" t="s">
        <v>61635</v>
      </c>
      <c r="Y14926" s="268">
        <v>2607.66</v>
      </c>
      <c r="AA14926" s="229" t="s">
        <v>43082</v>
      </c>
      <c r="AB14926" s="230">
        <v>38.94</v>
      </c>
      <c r="AD14926" s="209" t="s">
        <v>28735</v>
      </c>
      <c r="AE14926" s="210">
        <v>57345.82</v>
      </c>
      <c r="AF14926" s="93"/>
      <c r="AG14926" s="93"/>
      <c r="AH14926" s="93"/>
    </row>
    <row r="14927" spans="21:34" x14ac:dyDescent="0.3">
      <c r="U14927" s="311" t="s">
        <v>36906</v>
      </c>
      <c r="V14927" s="312">
        <v>6400</v>
      </c>
      <c r="X14927" s="267" t="s">
        <v>63451</v>
      </c>
      <c r="Y14927" s="268">
        <v>2843</v>
      </c>
      <c r="AA14927" s="229" t="s">
        <v>50536</v>
      </c>
      <c r="AB14927" s="230">
        <v>7.71</v>
      </c>
      <c r="AD14927" s="209" t="s">
        <v>28736</v>
      </c>
      <c r="AE14927" s="210">
        <v>36275</v>
      </c>
      <c r="AF14927" s="93"/>
      <c r="AG14927" s="93"/>
      <c r="AH14927" s="93"/>
    </row>
    <row r="14928" spans="21:34" x14ac:dyDescent="0.3">
      <c r="U14928" s="311" t="s">
        <v>30967</v>
      </c>
      <c r="V14928" s="312">
        <v>4671471.83</v>
      </c>
      <c r="X14928" s="267" t="s">
        <v>57955</v>
      </c>
      <c r="Y14928" s="268">
        <v>21176.99</v>
      </c>
      <c r="AA14928" s="229" t="s">
        <v>50537</v>
      </c>
      <c r="AB14928" s="230">
        <v>25.98</v>
      </c>
      <c r="AD14928" s="209" t="s">
        <v>28737</v>
      </c>
      <c r="AE14928" s="210">
        <v>178042.5</v>
      </c>
      <c r="AF14928" s="93"/>
      <c r="AG14928" s="93"/>
      <c r="AH14928" s="93"/>
    </row>
    <row r="14929" spans="21:34" x14ac:dyDescent="0.3">
      <c r="U14929" s="311" t="s">
        <v>50830</v>
      </c>
      <c r="V14929" s="312">
        <v>1284113.81</v>
      </c>
      <c r="X14929" s="267" t="s">
        <v>56687</v>
      </c>
      <c r="Y14929" s="268">
        <v>25200</v>
      </c>
      <c r="AA14929" s="229" t="s">
        <v>50538</v>
      </c>
      <c r="AB14929" s="230">
        <v>1.71</v>
      </c>
      <c r="AD14929" s="209" t="s">
        <v>28738</v>
      </c>
      <c r="AE14929" s="210">
        <v>11674.54</v>
      </c>
      <c r="AF14929" s="93"/>
      <c r="AG14929" s="93"/>
      <c r="AH14929" s="93"/>
    </row>
    <row r="14930" spans="21:34" x14ac:dyDescent="0.3">
      <c r="U14930" s="311" t="s">
        <v>55686</v>
      </c>
      <c r="V14930" s="312">
        <v>-72.41</v>
      </c>
      <c r="X14930" s="267" t="s">
        <v>47355</v>
      </c>
      <c r="Y14930" s="268">
        <v>108650.16</v>
      </c>
      <c r="AA14930" s="229" t="s">
        <v>43083</v>
      </c>
      <c r="AB14930" s="230">
        <v>2232.27</v>
      </c>
      <c r="AD14930" s="209" t="s">
        <v>14352</v>
      </c>
      <c r="AE14930" s="210">
        <v>25878.92</v>
      </c>
      <c r="AF14930" s="93"/>
      <c r="AG14930" s="93"/>
      <c r="AH14930" s="93"/>
    </row>
    <row r="14931" spans="21:34" x14ac:dyDescent="0.3">
      <c r="U14931" s="311" t="s">
        <v>30968</v>
      </c>
      <c r="V14931" s="312">
        <v>6832264.2199999997</v>
      </c>
      <c r="X14931" s="267" t="s">
        <v>62326</v>
      </c>
      <c r="Y14931" s="268">
        <v>12746.52</v>
      </c>
      <c r="AA14931" s="229" t="s">
        <v>43084</v>
      </c>
      <c r="AB14931" s="230">
        <v>1153.97</v>
      </c>
      <c r="AD14931" s="209" t="s">
        <v>14353</v>
      </c>
      <c r="AE14931" s="210">
        <v>64841.03</v>
      </c>
      <c r="AF14931" s="93"/>
      <c r="AG14931" s="93"/>
      <c r="AH14931" s="93"/>
    </row>
    <row r="14932" spans="21:34" x14ac:dyDescent="0.3">
      <c r="U14932" s="311" t="s">
        <v>30969</v>
      </c>
      <c r="V14932" s="312">
        <v>488384.56</v>
      </c>
      <c r="X14932" s="267" t="s">
        <v>47356</v>
      </c>
      <c r="Y14932" s="268">
        <v>11157.19</v>
      </c>
      <c r="AA14932" s="229" t="s">
        <v>45802</v>
      </c>
      <c r="AB14932" s="230">
        <v>20000</v>
      </c>
      <c r="AD14932" s="209" t="s">
        <v>28739</v>
      </c>
      <c r="AE14932" s="210">
        <v>137763.47</v>
      </c>
      <c r="AF14932" s="93"/>
      <c r="AG14932" s="93"/>
      <c r="AH14932" s="93"/>
    </row>
    <row r="14933" spans="21:34" x14ac:dyDescent="0.3">
      <c r="U14933" s="311" t="s">
        <v>30970</v>
      </c>
      <c r="V14933" s="312">
        <v>1873612.82</v>
      </c>
      <c r="X14933" s="267" t="s">
        <v>29951</v>
      </c>
      <c r="Y14933" s="268">
        <v>2381.7199999999998</v>
      </c>
      <c r="AA14933" s="229" t="s">
        <v>45803</v>
      </c>
      <c r="AB14933" s="230">
        <v>1530</v>
      </c>
      <c r="AD14933" s="209" t="s">
        <v>28740</v>
      </c>
      <c r="AE14933" s="210">
        <v>10689.16</v>
      </c>
      <c r="AF14933" s="93"/>
      <c r="AG14933" s="93"/>
      <c r="AH14933" s="93"/>
    </row>
    <row r="14934" spans="21:34" x14ac:dyDescent="0.3">
      <c r="U14934" s="311" t="s">
        <v>46244</v>
      </c>
      <c r="V14934" s="312">
        <v>5626.03</v>
      </c>
      <c r="X14934" s="267" t="s">
        <v>39611</v>
      </c>
      <c r="Y14934" s="268">
        <v>16158.96</v>
      </c>
      <c r="AA14934" s="229" t="s">
        <v>45804</v>
      </c>
      <c r="AB14934" s="230">
        <v>89500</v>
      </c>
      <c r="AD14934" s="209" t="s">
        <v>28741</v>
      </c>
      <c r="AE14934" s="210">
        <v>3950</v>
      </c>
      <c r="AF14934" s="93"/>
      <c r="AG14934" s="93"/>
      <c r="AH14934" s="93"/>
    </row>
    <row r="14935" spans="21:34" x14ac:dyDescent="0.3">
      <c r="U14935" s="311" t="s">
        <v>30971</v>
      </c>
      <c r="V14935" s="312">
        <v>4419089.3099999996</v>
      </c>
      <c r="X14935" s="267" t="s">
        <v>54089</v>
      </c>
      <c r="Y14935" s="268">
        <v>5871.5</v>
      </c>
      <c r="AA14935" s="229" t="s">
        <v>45805</v>
      </c>
      <c r="AB14935" s="230">
        <v>6846.78</v>
      </c>
      <c r="AD14935" s="209" t="s">
        <v>28742</v>
      </c>
      <c r="AE14935" s="210">
        <v>15000</v>
      </c>
      <c r="AF14935" s="93"/>
      <c r="AG14935" s="93"/>
      <c r="AH14935" s="93"/>
    </row>
    <row r="14936" spans="21:34" x14ac:dyDescent="0.3">
      <c r="U14936" s="311" t="s">
        <v>30972</v>
      </c>
      <c r="V14936" s="312">
        <v>2360691.0299999998</v>
      </c>
      <c r="X14936" s="267" t="s">
        <v>36855</v>
      </c>
      <c r="Y14936" s="268">
        <v>10549.63</v>
      </c>
      <c r="AA14936" s="229" t="s">
        <v>29527</v>
      </c>
      <c r="AB14936" s="230">
        <v>1209.0899999999999</v>
      </c>
      <c r="AD14936" s="209" t="s">
        <v>28743</v>
      </c>
      <c r="AE14936" s="210">
        <v>40984.17</v>
      </c>
      <c r="AF14936" s="93"/>
      <c r="AG14936" s="93"/>
      <c r="AH14936" s="93"/>
    </row>
    <row r="14937" spans="21:34" x14ac:dyDescent="0.3">
      <c r="U14937" s="311" t="s">
        <v>30973</v>
      </c>
      <c r="V14937" s="312">
        <v>54630.21</v>
      </c>
      <c r="X14937" s="267" t="s">
        <v>34310</v>
      </c>
      <c r="Y14937" s="268">
        <v>22190.5</v>
      </c>
      <c r="AA14937" s="229" t="s">
        <v>29528</v>
      </c>
      <c r="AB14937" s="230">
        <v>7696.2</v>
      </c>
      <c r="AD14937" s="209" t="s">
        <v>28744</v>
      </c>
      <c r="AE14937" s="210">
        <v>89508.14</v>
      </c>
      <c r="AF14937" s="93"/>
      <c r="AG14937" s="93"/>
      <c r="AH14937" s="93"/>
    </row>
    <row r="14938" spans="21:34" x14ac:dyDescent="0.3">
      <c r="U14938" s="311" t="s">
        <v>30976</v>
      </c>
      <c r="V14938" s="312">
        <v>15435.14</v>
      </c>
      <c r="X14938" s="267" t="s">
        <v>34311</v>
      </c>
      <c r="Y14938" s="268">
        <v>97189.91</v>
      </c>
      <c r="AA14938" s="229" t="s">
        <v>29529</v>
      </c>
      <c r="AB14938" s="230">
        <v>588.16999999999996</v>
      </c>
      <c r="AD14938" s="209" t="s">
        <v>14355</v>
      </c>
      <c r="AE14938" s="210">
        <v>977839.86</v>
      </c>
      <c r="AF14938" s="93"/>
      <c r="AG14938" s="93"/>
      <c r="AH14938" s="93"/>
    </row>
    <row r="14939" spans="21:34" x14ac:dyDescent="0.3">
      <c r="U14939" s="311" t="s">
        <v>30977</v>
      </c>
      <c r="V14939" s="312">
        <v>122.94</v>
      </c>
      <c r="X14939" s="267" t="s">
        <v>35826</v>
      </c>
      <c r="Y14939" s="268">
        <v>87888.36</v>
      </c>
      <c r="AA14939" s="229" t="s">
        <v>50539</v>
      </c>
      <c r="AB14939" s="230">
        <v>5104.8</v>
      </c>
      <c r="AD14939" s="209" t="s">
        <v>28745</v>
      </c>
      <c r="AE14939" s="210">
        <v>608074.93999999994</v>
      </c>
      <c r="AF14939" s="93"/>
      <c r="AG14939" s="93"/>
      <c r="AH14939" s="93"/>
    </row>
    <row r="14940" spans="21:34" x14ac:dyDescent="0.3">
      <c r="U14940" s="311" t="s">
        <v>30978</v>
      </c>
      <c r="V14940" s="312">
        <v>8520164.7200000007</v>
      </c>
      <c r="X14940" s="267" t="s">
        <v>60840</v>
      </c>
      <c r="Y14940" s="268">
        <v>53645</v>
      </c>
      <c r="AA14940" s="229" t="s">
        <v>50540</v>
      </c>
      <c r="AB14940" s="230">
        <v>390.2</v>
      </c>
      <c r="AD14940" s="209" t="s">
        <v>14359</v>
      </c>
      <c r="AE14940" s="210">
        <v>94573.96</v>
      </c>
      <c r="AF14940" s="93"/>
      <c r="AG14940" s="93"/>
      <c r="AH14940" s="93"/>
    </row>
    <row r="14941" spans="21:34" x14ac:dyDescent="0.3">
      <c r="U14941" s="311" t="s">
        <v>30979</v>
      </c>
      <c r="V14941" s="312">
        <v>10860986.289999999</v>
      </c>
      <c r="X14941" s="267" t="s">
        <v>30015</v>
      </c>
      <c r="Y14941" s="268">
        <v>0.73</v>
      </c>
      <c r="AA14941" s="229" t="s">
        <v>39587</v>
      </c>
      <c r="AB14941" s="230">
        <v>21562.5</v>
      </c>
      <c r="AD14941" s="209" t="s">
        <v>14360</v>
      </c>
      <c r="AE14941" s="210">
        <v>1222823.33</v>
      </c>
      <c r="AF14941" s="93"/>
      <c r="AG14941" s="93"/>
      <c r="AH14941" s="93"/>
    </row>
    <row r="14942" spans="21:34" x14ac:dyDescent="0.3">
      <c r="U14942" s="311" t="s">
        <v>30980</v>
      </c>
      <c r="V14942" s="312">
        <v>-260230.06</v>
      </c>
      <c r="X14942" s="267" t="s">
        <v>30016</v>
      </c>
      <c r="Y14942" s="268">
        <v>76.95</v>
      </c>
      <c r="AA14942" s="229" t="s">
        <v>39588</v>
      </c>
      <c r="AB14942" s="230">
        <v>1649.53</v>
      </c>
      <c r="AD14942" s="209" t="s">
        <v>14361</v>
      </c>
      <c r="AE14942" s="210">
        <v>244836.1</v>
      </c>
      <c r="AF14942" s="93"/>
      <c r="AG14942" s="93"/>
      <c r="AH14942" s="93"/>
    </row>
    <row r="14943" spans="21:34" x14ac:dyDescent="0.3">
      <c r="U14943" s="311" t="s">
        <v>34358</v>
      </c>
      <c r="V14943" s="312">
        <v>8223086.3200000003</v>
      </c>
      <c r="X14943" s="267" t="s">
        <v>30020</v>
      </c>
      <c r="Y14943" s="268">
        <v>9.77</v>
      </c>
      <c r="AA14943" s="229" t="s">
        <v>39589</v>
      </c>
      <c r="AB14943" s="230">
        <v>21000</v>
      </c>
      <c r="AD14943" s="209" t="s">
        <v>28746</v>
      </c>
      <c r="AE14943" s="210">
        <v>8254.01</v>
      </c>
      <c r="AF14943" s="93"/>
      <c r="AG14943" s="93"/>
      <c r="AH14943" s="93"/>
    </row>
    <row r="14944" spans="21:34" x14ac:dyDescent="0.3">
      <c r="U14944" s="311" t="s">
        <v>30981</v>
      </c>
      <c r="V14944" s="312">
        <v>25162376.850000001</v>
      </c>
      <c r="X14944" s="267" t="s">
        <v>30021</v>
      </c>
      <c r="Y14944" s="268">
        <v>0.18</v>
      </c>
      <c r="AA14944" s="229" t="s">
        <v>39590</v>
      </c>
      <c r="AB14944" s="230">
        <v>25598</v>
      </c>
      <c r="AD14944" s="209" t="s">
        <v>28747</v>
      </c>
      <c r="AE14944" s="210">
        <v>631.44000000000005</v>
      </c>
      <c r="AF14944" s="93"/>
      <c r="AG14944" s="93"/>
      <c r="AH14944" s="93"/>
    </row>
    <row r="14945" spans="21:34" x14ac:dyDescent="0.3">
      <c r="U14945" s="311" t="s">
        <v>54666</v>
      </c>
      <c r="V14945" s="312">
        <v>2370.11</v>
      </c>
      <c r="X14945" s="267" t="s">
        <v>36861</v>
      </c>
      <c r="Y14945" s="268">
        <v>5182.88</v>
      </c>
      <c r="AA14945" s="229" t="s">
        <v>40671</v>
      </c>
      <c r="AB14945" s="230">
        <v>3143</v>
      </c>
      <c r="AD14945" s="209" t="s">
        <v>28748</v>
      </c>
      <c r="AE14945" s="210">
        <v>107.46</v>
      </c>
      <c r="AF14945" s="93"/>
      <c r="AG14945" s="93"/>
      <c r="AH14945" s="93"/>
    </row>
    <row r="14946" spans="21:34" x14ac:dyDescent="0.3">
      <c r="U14946" s="311" t="s">
        <v>50831</v>
      </c>
      <c r="V14946" s="312">
        <v>216717.05</v>
      </c>
      <c r="X14946" s="267" t="s">
        <v>54090</v>
      </c>
      <c r="Y14946" s="268">
        <v>2400</v>
      </c>
      <c r="AA14946" s="229" t="s">
        <v>39591</v>
      </c>
      <c r="AB14946" s="230">
        <v>30193.22</v>
      </c>
      <c r="AD14946" s="209" t="s">
        <v>28749</v>
      </c>
      <c r="AE14946" s="210">
        <v>23590</v>
      </c>
      <c r="AF14946" s="93"/>
      <c r="AG14946" s="93"/>
      <c r="AH14946" s="93"/>
    </row>
    <row r="14947" spans="21:34" x14ac:dyDescent="0.3">
      <c r="U14947" s="311" t="s">
        <v>50832</v>
      </c>
      <c r="V14947" s="312">
        <v>162574.20000000001</v>
      </c>
      <c r="X14947" s="267" t="s">
        <v>36862</v>
      </c>
      <c r="Y14947" s="268">
        <v>6413.42</v>
      </c>
      <c r="AA14947" s="229" t="s">
        <v>47340</v>
      </c>
      <c r="AB14947" s="230">
        <v>49350</v>
      </c>
      <c r="AD14947" s="209" t="s">
        <v>28750</v>
      </c>
      <c r="AE14947" s="210">
        <v>1462</v>
      </c>
      <c r="AF14947" s="93"/>
      <c r="AG14947" s="93"/>
      <c r="AH14947" s="93"/>
    </row>
    <row r="14948" spans="21:34" x14ac:dyDescent="0.3">
      <c r="U14948" s="311" t="s">
        <v>54667</v>
      </c>
      <c r="V14948" s="312">
        <v>130556.32</v>
      </c>
      <c r="X14948" s="267" t="s">
        <v>30027</v>
      </c>
      <c r="Y14948" s="268">
        <v>-7607.24</v>
      </c>
      <c r="AA14948" s="229" t="s">
        <v>39592</v>
      </c>
      <c r="AB14948" s="230">
        <v>6087.06</v>
      </c>
      <c r="AD14948" s="209" t="s">
        <v>28751</v>
      </c>
      <c r="AE14948" s="210">
        <v>5980</v>
      </c>
      <c r="AF14948" s="93"/>
      <c r="AG14948" s="93"/>
      <c r="AH14948" s="93"/>
    </row>
    <row r="14949" spans="21:34" x14ac:dyDescent="0.3">
      <c r="U14949" s="311" t="s">
        <v>35883</v>
      </c>
      <c r="V14949" s="312">
        <v>4680098.2300000004</v>
      </c>
      <c r="X14949" s="267" t="s">
        <v>30028</v>
      </c>
      <c r="Y14949" s="268">
        <v>9022</v>
      </c>
      <c r="AA14949" s="229" t="s">
        <v>39593</v>
      </c>
      <c r="AB14949" s="230">
        <v>28559.759999999998</v>
      </c>
      <c r="AD14949" s="209" t="s">
        <v>28752</v>
      </c>
      <c r="AE14949" s="210">
        <v>345</v>
      </c>
      <c r="AF14949" s="93"/>
      <c r="AG14949" s="93"/>
      <c r="AH14949" s="93"/>
    </row>
    <row r="14950" spans="21:34" x14ac:dyDescent="0.3">
      <c r="U14950" s="311" t="s">
        <v>30982</v>
      </c>
      <c r="V14950" s="312">
        <v>3297325.23</v>
      </c>
      <c r="X14950" s="267" t="s">
        <v>30029</v>
      </c>
      <c r="Y14950" s="268">
        <v>18622.71</v>
      </c>
      <c r="AA14950" s="229" t="s">
        <v>45806</v>
      </c>
      <c r="AB14950" s="230">
        <v>36000</v>
      </c>
      <c r="AD14950" s="209" t="s">
        <v>28753</v>
      </c>
      <c r="AE14950" s="210">
        <v>37800</v>
      </c>
      <c r="AF14950" s="93"/>
      <c r="AG14950" s="93"/>
      <c r="AH14950" s="93"/>
    </row>
    <row r="14951" spans="21:34" x14ac:dyDescent="0.3">
      <c r="U14951" s="311" t="s">
        <v>34359</v>
      </c>
      <c r="V14951" s="312">
        <v>1180416.02</v>
      </c>
      <c r="X14951" s="267" t="s">
        <v>30030</v>
      </c>
      <c r="Y14951" s="268">
        <v>1424.62</v>
      </c>
      <c r="AA14951" s="229" t="s">
        <v>45807</v>
      </c>
      <c r="AB14951" s="230">
        <v>2772</v>
      </c>
      <c r="AD14951" s="209" t="s">
        <v>28754</v>
      </c>
      <c r="AE14951" s="210">
        <v>3004</v>
      </c>
      <c r="AF14951" s="93"/>
      <c r="AG14951" s="93"/>
      <c r="AH14951" s="93"/>
    </row>
    <row r="14952" spans="21:34" x14ac:dyDescent="0.3">
      <c r="U14952" s="311" t="s">
        <v>30983</v>
      </c>
      <c r="V14952" s="312">
        <v>8340.3700000000008</v>
      </c>
      <c r="X14952" s="267" t="s">
        <v>30031</v>
      </c>
      <c r="Y14952" s="268">
        <v>3859.09</v>
      </c>
      <c r="AA14952" s="229" t="s">
        <v>45808</v>
      </c>
      <c r="AB14952" s="230">
        <v>61500</v>
      </c>
      <c r="AD14952" s="209" t="s">
        <v>28755</v>
      </c>
      <c r="AE14952" s="210">
        <v>12116</v>
      </c>
      <c r="AF14952" s="93"/>
      <c r="AG14952" s="93"/>
      <c r="AH14952" s="93"/>
    </row>
    <row r="14953" spans="21:34" x14ac:dyDescent="0.3">
      <c r="U14953" s="311" t="s">
        <v>30984</v>
      </c>
      <c r="V14953" s="312">
        <v>7280</v>
      </c>
      <c r="X14953" s="267" t="s">
        <v>56688</v>
      </c>
      <c r="Y14953" s="268">
        <v>3950.69</v>
      </c>
      <c r="AA14953" s="229" t="s">
        <v>45809</v>
      </c>
      <c r="AB14953" s="230">
        <v>4704.75</v>
      </c>
      <c r="AD14953" s="209" t="s">
        <v>28756</v>
      </c>
      <c r="AE14953" s="210">
        <v>6867.58</v>
      </c>
      <c r="AF14953" s="93"/>
      <c r="AG14953" s="93"/>
      <c r="AH14953" s="93"/>
    </row>
    <row r="14954" spans="21:34" x14ac:dyDescent="0.3">
      <c r="U14954" s="311" t="s">
        <v>35886</v>
      </c>
      <c r="V14954" s="312">
        <v>23918.39</v>
      </c>
      <c r="X14954" s="267" t="s">
        <v>34312</v>
      </c>
      <c r="Y14954" s="268">
        <v>214.13</v>
      </c>
      <c r="AA14954" s="229" t="s">
        <v>36816</v>
      </c>
      <c r="AB14954" s="230">
        <v>12431</v>
      </c>
      <c r="AD14954" s="209" t="s">
        <v>28757</v>
      </c>
      <c r="AE14954" s="210">
        <v>533.24</v>
      </c>
      <c r="AF14954" s="93"/>
      <c r="AG14954" s="93"/>
      <c r="AH14954" s="93"/>
    </row>
    <row r="14955" spans="21:34" x14ac:dyDescent="0.3">
      <c r="U14955" s="311" t="s">
        <v>39636</v>
      </c>
      <c r="V14955" s="312">
        <v>4440.21</v>
      </c>
      <c r="X14955" s="267" t="s">
        <v>30032</v>
      </c>
      <c r="Y14955" s="268">
        <v>1895.04</v>
      </c>
      <c r="AA14955" s="229" t="s">
        <v>54020</v>
      </c>
      <c r="AB14955" s="230">
        <v>872</v>
      </c>
      <c r="AD14955" s="209" t="s">
        <v>28758</v>
      </c>
      <c r="AE14955" s="210">
        <v>4994.18</v>
      </c>
      <c r="AF14955" s="93"/>
      <c r="AG14955" s="93"/>
      <c r="AH14955" s="93"/>
    </row>
    <row r="14956" spans="21:34" x14ac:dyDescent="0.3">
      <c r="U14956" s="311" t="s">
        <v>50834</v>
      </c>
      <c r="V14956" s="312">
        <v>61262.25</v>
      </c>
      <c r="X14956" s="267" t="s">
        <v>30033</v>
      </c>
      <c r="Y14956" s="268">
        <v>136.77000000000001</v>
      </c>
      <c r="AA14956" s="229" t="s">
        <v>54021</v>
      </c>
      <c r="AB14956" s="230">
        <v>9666</v>
      </c>
      <c r="AD14956" s="209" t="s">
        <v>28759</v>
      </c>
      <c r="AE14956" s="210">
        <v>12652.37</v>
      </c>
      <c r="AF14956" s="93"/>
      <c r="AG14956" s="93"/>
      <c r="AH14956" s="93"/>
    </row>
    <row r="14957" spans="21:34" x14ac:dyDescent="0.3">
      <c r="U14957" s="311" t="s">
        <v>56895</v>
      </c>
      <c r="V14957" s="312">
        <v>15680</v>
      </c>
      <c r="X14957" s="267" t="s">
        <v>30034</v>
      </c>
      <c r="Y14957" s="268">
        <v>464.28</v>
      </c>
      <c r="AA14957" s="229" t="s">
        <v>54022</v>
      </c>
      <c r="AB14957" s="230">
        <v>3564</v>
      </c>
      <c r="AD14957" s="209" t="s">
        <v>28760</v>
      </c>
      <c r="AE14957" s="210">
        <v>3478.63</v>
      </c>
      <c r="AF14957" s="93"/>
      <c r="AG14957" s="93"/>
      <c r="AH14957" s="93"/>
    </row>
    <row r="14958" spans="21:34" x14ac:dyDescent="0.3">
      <c r="U14958" s="311" t="s">
        <v>40927</v>
      </c>
      <c r="V14958" s="312">
        <v>317.47000000000003</v>
      </c>
      <c r="X14958" s="267" t="s">
        <v>30035</v>
      </c>
      <c r="Y14958" s="268">
        <v>2806.08</v>
      </c>
      <c r="AA14958" s="229" t="s">
        <v>54023</v>
      </c>
      <c r="AB14958" s="230">
        <v>1968</v>
      </c>
      <c r="AD14958" s="209" t="s">
        <v>28761</v>
      </c>
      <c r="AE14958" s="210">
        <v>2467</v>
      </c>
      <c r="AF14958" s="93"/>
      <c r="AG14958" s="93"/>
      <c r="AH14958" s="93"/>
    </row>
    <row r="14959" spans="21:34" x14ac:dyDescent="0.3">
      <c r="U14959" s="311" t="s">
        <v>30991</v>
      </c>
      <c r="V14959" s="312">
        <v>4467.8</v>
      </c>
      <c r="X14959" s="267" t="s">
        <v>57956</v>
      </c>
      <c r="Y14959" s="268">
        <v>1594.56</v>
      </c>
      <c r="AA14959" s="229" t="s">
        <v>48347</v>
      </c>
      <c r="AB14959" s="230">
        <v>35110.410000000003</v>
      </c>
      <c r="AD14959" s="209" t="s">
        <v>28762</v>
      </c>
      <c r="AE14959" s="210">
        <v>20863.97</v>
      </c>
      <c r="AF14959" s="93"/>
      <c r="AG14959" s="93"/>
      <c r="AH14959" s="93"/>
    </row>
    <row r="14960" spans="21:34" x14ac:dyDescent="0.3">
      <c r="U14960" s="311" t="s">
        <v>30992</v>
      </c>
      <c r="V14960" s="312">
        <v>8722.34</v>
      </c>
      <c r="X14960" s="267" t="s">
        <v>30037</v>
      </c>
      <c r="Y14960" s="268">
        <v>115.41</v>
      </c>
      <c r="AA14960" s="229" t="s">
        <v>54024</v>
      </c>
      <c r="AB14960" s="230">
        <v>71672</v>
      </c>
      <c r="AD14960" s="209" t="s">
        <v>28763</v>
      </c>
      <c r="AE14960" s="210">
        <v>23842.62</v>
      </c>
      <c r="AF14960" s="93"/>
      <c r="AG14960" s="93"/>
      <c r="AH14960" s="93"/>
    </row>
    <row r="14961" spans="21:34" x14ac:dyDescent="0.3">
      <c r="U14961" s="311" t="s">
        <v>30993</v>
      </c>
      <c r="V14961" s="312">
        <v>893.97</v>
      </c>
      <c r="X14961" s="267" t="s">
        <v>57957</v>
      </c>
      <c r="Y14961" s="268">
        <v>390.67</v>
      </c>
      <c r="AA14961" s="229" t="s">
        <v>50541</v>
      </c>
      <c r="AB14961" s="230">
        <v>14945</v>
      </c>
      <c r="AD14961" s="209" t="s">
        <v>28764</v>
      </c>
      <c r="AE14961" s="210">
        <v>25544.38</v>
      </c>
      <c r="AF14961" s="93"/>
      <c r="AG14961" s="93"/>
      <c r="AH14961" s="93"/>
    </row>
    <row r="14962" spans="21:34" x14ac:dyDescent="0.3">
      <c r="U14962" s="311" t="s">
        <v>34363</v>
      </c>
      <c r="V14962" s="312">
        <v>2269.13</v>
      </c>
      <c r="X14962" s="267" t="s">
        <v>57958</v>
      </c>
      <c r="Y14962" s="268">
        <v>214.37</v>
      </c>
      <c r="AA14962" s="229" t="s">
        <v>54025</v>
      </c>
      <c r="AB14962" s="230">
        <v>3184</v>
      </c>
      <c r="AD14962" s="209" t="s">
        <v>28765</v>
      </c>
      <c r="AE14962" s="210">
        <v>8254.01</v>
      </c>
      <c r="AF14962" s="93"/>
      <c r="AG14962" s="93"/>
      <c r="AH14962" s="93"/>
    </row>
    <row r="14963" spans="21:34" x14ac:dyDescent="0.3">
      <c r="U14963" s="311" t="s">
        <v>43419</v>
      </c>
      <c r="V14963" s="312">
        <v>58.76</v>
      </c>
      <c r="X14963" s="267" t="s">
        <v>34315</v>
      </c>
      <c r="Y14963" s="268">
        <v>37000</v>
      </c>
      <c r="AA14963" s="229" t="s">
        <v>54026</v>
      </c>
      <c r="AB14963" s="230">
        <v>995</v>
      </c>
      <c r="AD14963" s="209" t="s">
        <v>28766</v>
      </c>
      <c r="AE14963" s="210">
        <v>6867.58</v>
      </c>
      <c r="AF14963" s="93"/>
      <c r="AG14963" s="93"/>
      <c r="AH14963" s="93"/>
    </row>
    <row r="14964" spans="21:34" x14ac:dyDescent="0.3">
      <c r="U14964" s="311" t="s">
        <v>34364</v>
      </c>
      <c r="V14964" s="312">
        <v>32.11</v>
      </c>
      <c r="X14964" s="267" t="s">
        <v>43114</v>
      </c>
      <c r="Y14964" s="268">
        <v>1406.25</v>
      </c>
      <c r="AA14964" s="229" t="s">
        <v>45810</v>
      </c>
      <c r="AB14964" s="230">
        <v>25000</v>
      </c>
      <c r="AD14964" s="209" t="s">
        <v>28767</v>
      </c>
      <c r="AE14964" s="210">
        <v>1164.68</v>
      </c>
      <c r="AF14964" s="93"/>
      <c r="AG14964" s="93"/>
      <c r="AH14964" s="93"/>
    </row>
    <row r="14965" spans="21:34" x14ac:dyDescent="0.3">
      <c r="U14965" s="311" t="s">
        <v>39637</v>
      </c>
      <c r="V14965" s="312">
        <v>62.64</v>
      </c>
      <c r="X14965" s="267" t="s">
        <v>30039</v>
      </c>
      <c r="Y14965" s="268">
        <v>1500</v>
      </c>
      <c r="AA14965" s="229" t="s">
        <v>45811</v>
      </c>
      <c r="AB14965" s="230">
        <v>1912.5</v>
      </c>
      <c r="AD14965" s="209" t="s">
        <v>28768</v>
      </c>
      <c r="AE14965" s="210">
        <v>107.46</v>
      </c>
      <c r="AF14965" s="93"/>
      <c r="AG14965" s="93"/>
      <c r="AH14965" s="93"/>
    </row>
    <row r="14966" spans="21:34" x14ac:dyDescent="0.3">
      <c r="U14966" s="311" t="s">
        <v>30994</v>
      </c>
      <c r="V14966" s="312">
        <v>34359</v>
      </c>
      <c r="X14966" s="267" t="s">
        <v>30040</v>
      </c>
      <c r="Y14966" s="268">
        <v>3029.88</v>
      </c>
      <c r="AA14966" s="229" t="s">
        <v>43085</v>
      </c>
      <c r="AB14966" s="230">
        <v>3945</v>
      </c>
      <c r="AD14966" s="209" t="s">
        <v>28769</v>
      </c>
      <c r="AE14966" s="210">
        <v>4994.18</v>
      </c>
      <c r="AF14966" s="93"/>
      <c r="AG14966" s="93"/>
      <c r="AH14966" s="93"/>
    </row>
    <row r="14967" spans="21:34" x14ac:dyDescent="0.3">
      <c r="U14967" s="311" t="s">
        <v>54668</v>
      </c>
      <c r="V14967" s="312">
        <v>7349.72</v>
      </c>
      <c r="X14967" s="267" t="s">
        <v>45872</v>
      </c>
      <c r="Y14967" s="268">
        <v>9065</v>
      </c>
      <c r="AA14967" s="229" t="s">
        <v>43086</v>
      </c>
      <c r="AB14967" s="230">
        <v>17154</v>
      </c>
      <c r="AD14967" s="209" t="s">
        <v>28770</v>
      </c>
      <c r="AE14967" s="210">
        <v>5980</v>
      </c>
      <c r="AF14967" s="93"/>
      <c r="AG14967" s="93"/>
      <c r="AH14967" s="93"/>
    </row>
    <row r="14968" spans="21:34" x14ac:dyDescent="0.3">
      <c r="U14968" s="311" t="s">
        <v>43421</v>
      </c>
      <c r="V14968" s="312">
        <v>9355.5</v>
      </c>
      <c r="X14968" s="267" t="s">
        <v>56689</v>
      </c>
      <c r="Y14968" s="268">
        <v>6101.2</v>
      </c>
      <c r="AA14968" s="229" t="s">
        <v>43087</v>
      </c>
      <c r="AB14968" s="230">
        <v>2262</v>
      </c>
      <c r="AD14968" s="209" t="s">
        <v>28771</v>
      </c>
      <c r="AE14968" s="210">
        <v>1462</v>
      </c>
      <c r="AF14968" s="93"/>
      <c r="AG14968" s="93"/>
      <c r="AH14968" s="93"/>
    </row>
    <row r="14969" spans="21:34" x14ac:dyDescent="0.3">
      <c r="U14969" s="311" t="s">
        <v>35887</v>
      </c>
      <c r="V14969" s="312">
        <v>9391.19</v>
      </c>
      <c r="X14969" s="267" t="s">
        <v>54096</v>
      </c>
      <c r="Y14969" s="268">
        <v>257.2</v>
      </c>
      <c r="AA14969" s="229" t="s">
        <v>43088</v>
      </c>
      <c r="AB14969" s="230">
        <v>2000</v>
      </c>
      <c r="AD14969" s="209" t="s">
        <v>28772</v>
      </c>
      <c r="AE14969" s="210">
        <v>21208.97</v>
      </c>
      <c r="AF14969" s="93"/>
      <c r="AG14969" s="93"/>
      <c r="AH14969" s="93"/>
    </row>
    <row r="14970" spans="21:34" x14ac:dyDescent="0.3">
      <c r="U14970" s="311" t="s">
        <v>43423</v>
      </c>
      <c r="V14970" s="312">
        <v>55.23</v>
      </c>
      <c r="X14970" s="267" t="s">
        <v>30041</v>
      </c>
      <c r="Y14970" s="268">
        <v>17450</v>
      </c>
      <c r="AA14970" s="229" t="s">
        <v>29552</v>
      </c>
      <c r="AB14970" s="230">
        <v>157</v>
      </c>
      <c r="AD14970" s="209" t="s">
        <v>28773</v>
      </c>
      <c r="AE14970" s="210">
        <v>62551.99</v>
      </c>
      <c r="AF14970" s="93"/>
      <c r="AG14970" s="93"/>
      <c r="AH14970" s="93"/>
    </row>
    <row r="14971" spans="21:34" x14ac:dyDescent="0.3">
      <c r="U14971" s="311" t="s">
        <v>30996</v>
      </c>
      <c r="V14971" s="312">
        <v>65601.42</v>
      </c>
      <c r="X14971" s="267" t="s">
        <v>59941</v>
      </c>
      <c r="Y14971" s="268">
        <v>6840</v>
      </c>
      <c r="AA14971" s="229" t="s">
        <v>45812</v>
      </c>
      <c r="AB14971" s="230">
        <v>56000</v>
      </c>
      <c r="AD14971" s="209" t="s">
        <v>28774</v>
      </c>
      <c r="AE14971" s="210">
        <v>3478.63</v>
      </c>
      <c r="AF14971" s="93"/>
      <c r="AG14971" s="93"/>
      <c r="AH14971" s="93"/>
    </row>
    <row r="14972" spans="21:34" x14ac:dyDescent="0.3">
      <c r="U14972" s="311" t="s">
        <v>59370</v>
      </c>
      <c r="V14972" s="312">
        <v>12862.93</v>
      </c>
      <c r="X14972" s="267" t="s">
        <v>45873</v>
      </c>
      <c r="Y14972" s="268">
        <v>6434.09</v>
      </c>
      <c r="AA14972" s="229" t="s">
        <v>54027</v>
      </c>
      <c r="AB14972" s="230">
        <v>10180.31</v>
      </c>
      <c r="AD14972" s="209" t="s">
        <v>28775</v>
      </c>
      <c r="AE14972" s="210">
        <v>78464.38</v>
      </c>
      <c r="AF14972" s="93"/>
      <c r="AG14972" s="93"/>
      <c r="AH14972" s="93"/>
    </row>
    <row r="14973" spans="21:34" x14ac:dyDescent="0.3">
      <c r="U14973" s="311" t="s">
        <v>30997</v>
      </c>
      <c r="V14973" s="312">
        <v>70460.639999999999</v>
      </c>
      <c r="X14973" s="267" t="s">
        <v>30042</v>
      </c>
      <c r="Y14973" s="268">
        <v>16839.759999999998</v>
      </c>
      <c r="AA14973" s="229" t="s">
        <v>54028</v>
      </c>
      <c r="AB14973" s="230">
        <v>1034.46</v>
      </c>
      <c r="AD14973" s="209" t="s">
        <v>28776</v>
      </c>
      <c r="AE14973" s="210">
        <v>34298</v>
      </c>
      <c r="AF14973" s="93"/>
      <c r="AG14973" s="93"/>
      <c r="AH14973" s="93"/>
    </row>
    <row r="14974" spans="21:34" x14ac:dyDescent="0.3">
      <c r="U14974" s="311" t="s">
        <v>35888</v>
      </c>
      <c r="V14974" s="312">
        <v>11433.54</v>
      </c>
      <c r="X14974" s="267" t="s">
        <v>30043</v>
      </c>
      <c r="Y14974" s="268">
        <v>123329.67</v>
      </c>
      <c r="AA14974" s="229" t="s">
        <v>54029</v>
      </c>
      <c r="AB14974" s="230">
        <v>7886.08</v>
      </c>
      <c r="AD14974" s="209" t="s">
        <v>28777</v>
      </c>
      <c r="AE14974" s="210">
        <v>800</v>
      </c>
      <c r="AF14974" s="93"/>
      <c r="AG14974" s="93"/>
      <c r="AH14974" s="93"/>
    </row>
    <row r="14975" spans="21:34" x14ac:dyDescent="0.3">
      <c r="U14975" s="311" t="s">
        <v>30998</v>
      </c>
      <c r="V14975" s="312">
        <v>50669.99</v>
      </c>
      <c r="X14975" s="267" t="s">
        <v>34319</v>
      </c>
      <c r="Y14975" s="268">
        <v>4217.9399999999996</v>
      </c>
      <c r="AA14975" s="229" t="s">
        <v>54030</v>
      </c>
      <c r="AB14975" s="230">
        <v>1799</v>
      </c>
      <c r="AD14975" s="209" t="s">
        <v>28778</v>
      </c>
      <c r="AE14975" s="210">
        <v>6582</v>
      </c>
      <c r="AF14975" s="93"/>
      <c r="AG14975" s="93"/>
      <c r="AH14975" s="93"/>
    </row>
    <row r="14976" spans="21:34" x14ac:dyDescent="0.3">
      <c r="U14976" s="311" t="s">
        <v>35889</v>
      </c>
      <c r="V14976" s="312">
        <v>1326849.49</v>
      </c>
      <c r="X14976" s="267" t="s">
        <v>34320</v>
      </c>
      <c r="Y14976" s="268">
        <v>-12815.23</v>
      </c>
      <c r="AA14976" s="229" t="s">
        <v>29554</v>
      </c>
      <c r="AB14976" s="230">
        <v>9372.02</v>
      </c>
      <c r="AD14976" s="209" t="s">
        <v>28779</v>
      </c>
      <c r="AE14976" s="210">
        <v>3188.52</v>
      </c>
      <c r="AF14976" s="93"/>
      <c r="AG14976" s="93"/>
      <c r="AH14976" s="93"/>
    </row>
    <row r="14977" spans="21:34" x14ac:dyDescent="0.3">
      <c r="U14977" s="311" t="s">
        <v>36911</v>
      </c>
      <c r="V14977" s="312">
        <v>186438.89</v>
      </c>
      <c r="X14977" s="267" t="s">
        <v>55535</v>
      </c>
      <c r="Y14977" s="268">
        <v>4634946.01</v>
      </c>
      <c r="AA14977" s="229" t="s">
        <v>29555</v>
      </c>
      <c r="AB14977" s="230">
        <v>716.15</v>
      </c>
      <c r="AD14977" s="209" t="s">
        <v>28780</v>
      </c>
      <c r="AE14977" s="210">
        <v>9036.2199999999993</v>
      </c>
      <c r="AF14977" s="93"/>
      <c r="AG14977" s="93"/>
      <c r="AH14977" s="93"/>
    </row>
    <row r="14978" spans="21:34" x14ac:dyDescent="0.3">
      <c r="U14978" s="311" t="s">
        <v>55687</v>
      </c>
      <c r="V14978" s="312">
        <v>-14</v>
      </c>
      <c r="X14978" s="267" t="s">
        <v>58359</v>
      </c>
      <c r="Y14978" s="268">
        <v>933631.04</v>
      </c>
      <c r="AA14978" s="229" t="s">
        <v>54031</v>
      </c>
      <c r="AB14978" s="230">
        <v>7903</v>
      </c>
      <c r="AD14978" s="209" t="s">
        <v>28781</v>
      </c>
      <c r="AE14978" s="210">
        <v>1250</v>
      </c>
      <c r="AF14978" s="93"/>
      <c r="AG14978" s="93"/>
      <c r="AH14978" s="93"/>
    </row>
    <row r="14979" spans="21:34" x14ac:dyDescent="0.3">
      <c r="U14979" s="311" t="s">
        <v>40928</v>
      </c>
      <c r="V14979" s="312">
        <v>70352.23</v>
      </c>
      <c r="X14979" s="267" t="s">
        <v>61636</v>
      </c>
      <c r="Y14979" s="268">
        <v>22500</v>
      </c>
      <c r="AA14979" s="229" t="s">
        <v>54032</v>
      </c>
      <c r="AB14979" s="230">
        <v>35181.9</v>
      </c>
      <c r="AD14979" s="209" t="s">
        <v>28782</v>
      </c>
      <c r="AE14979" s="210">
        <v>10841.8</v>
      </c>
      <c r="AF14979" s="93"/>
      <c r="AG14979" s="93"/>
      <c r="AH14979" s="93"/>
    </row>
    <row r="14980" spans="21:34" x14ac:dyDescent="0.3">
      <c r="U14980" s="311" t="s">
        <v>36912</v>
      </c>
      <c r="V14980" s="312">
        <v>122361.05</v>
      </c>
      <c r="X14980" s="267" t="s">
        <v>43117</v>
      </c>
      <c r="Y14980" s="268">
        <v>975</v>
      </c>
      <c r="AA14980" s="229" t="s">
        <v>54033</v>
      </c>
      <c r="AB14980" s="230">
        <v>4666.29</v>
      </c>
      <c r="AD14980" s="209" t="s">
        <v>28783</v>
      </c>
      <c r="AE14980" s="210">
        <v>2571</v>
      </c>
      <c r="AF14980" s="93"/>
      <c r="AG14980" s="93"/>
      <c r="AH14980" s="93"/>
    </row>
    <row r="14981" spans="21:34" x14ac:dyDescent="0.3">
      <c r="U14981" s="311" t="s">
        <v>36913</v>
      </c>
      <c r="V14981" s="312">
        <v>15079.71</v>
      </c>
      <c r="X14981" s="267" t="s">
        <v>43118</v>
      </c>
      <c r="Y14981" s="268">
        <v>73.349999999999994</v>
      </c>
      <c r="AA14981" s="229" t="s">
        <v>54034</v>
      </c>
      <c r="AB14981" s="230">
        <v>30984.5</v>
      </c>
      <c r="AD14981" s="209" t="s">
        <v>28784</v>
      </c>
      <c r="AE14981" s="210">
        <v>25720</v>
      </c>
      <c r="AF14981" s="93"/>
      <c r="AG14981" s="93"/>
      <c r="AH14981" s="93"/>
    </row>
    <row r="14982" spans="21:34" x14ac:dyDescent="0.3">
      <c r="U14982" s="311" t="s">
        <v>40929</v>
      </c>
      <c r="V14982" s="312">
        <v>18567.18</v>
      </c>
      <c r="X14982" s="267" t="s">
        <v>54097</v>
      </c>
      <c r="Y14982" s="268">
        <v>68787.5</v>
      </c>
      <c r="AA14982" s="229" t="s">
        <v>54035</v>
      </c>
      <c r="AB14982" s="230">
        <v>2942.28</v>
      </c>
      <c r="AD14982" s="209" t="s">
        <v>28785</v>
      </c>
      <c r="AE14982" s="210">
        <v>3514.97</v>
      </c>
      <c r="AF14982" s="93"/>
      <c r="AG14982" s="93"/>
      <c r="AH14982" s="93"/>
    </row>
    <row r="14983" spans="21:34" x14ac:dyDescent="0.3">
      <c r="U14983" s="311" t="s">
        <v>46246</v>
      </c>
      <c r="V14983" s="312">
        <v>251</v>
      </c>
      <c r="X14983" s="267" t="s">
        <v>63829</v>
      </c>
      <c r="Y14983" s="268">
        <v>12275</v>
      </c>
      <c r="AA14983" s="229" t="s">
        <v>54036</v>
      </c>
      <c r="AB14983" s="230">
        <v>2307.52</v>
      </c>
      <c r="AD14983" s="209" t="s">
        <v>28786</v>
      </c>
      <c r="AE14983" s="210">
        <v>55674.23</v>
      </c>
      <c r="AF14983" s="93"/>
      <c r="AG14983" s="93"/>
      <c r="AH14983" s="93"/>
    </row>
    <row r="14984" spans="21:34" x14ac:dyDescent="0.3">
      <c r="U14984" s="311" t="s">
        <v>43425</v>
      </c>
      <c r="V14984" s="312">
        <v>10008.35</v>
      </c>
      <c r="X14984" s="267" t="s">
        <v>65066</v>
      </c>
      <c r="Y14984" s="268">
        <v>6525</v>
      </c>
      <c r="AA14984" s="229" t="s">
        <v>54037</v>
      </c>
      <c r="AB14984" s="230">
        <v>27603.75</v>
      </c>
      <c r="AD14984" s="209" t="s">
        <v>28787</v>
      </c>
      <c r="AE14984" s="210">
        <v>18210.48</v>
      </c>
      <c r="AF14984" s="93"/>
      <c r="AG14984" s="93"/>
      <c r="AH14984" s="93"/>
    </row>
    <row r="14985" spans="21:34" x14ac:dyDescent="0.3">
      <c r="U14985" s="311" t="s">
        <v>54671</v>
      </c>
      <c r="V14985" s="312">
        <v>31609.66</v>
      </c>
      <c r="X14985" s="267" t="s">
        <v>65067</v>
      </c>
      <c r="Y14985" s="268">
        <v>4050</v>
      </c>
      <c r="AA14985" s="229" t="s">
        <v>45813</v>
      </c>
      <c r="AB14985" s="230">
        <v>29329</v>
      </c>
      <c r="AD14985" s="209" t="s">
        <v>28788</v>
      </c>
      <c r="AE14985" s="210">
        <v>5511.42</v>
      </c>
      <c r="AF14985" s="93"/>
      <c r="AG14985" s="93"/>
      <c r="AH14985" s="93"/>
    </row>
    <row r="14986" spans="21:34" x14ac:dyDescent="0.3">
      <c r="U14986" s="311" t="s">
        <v>55688</v>
      </c>
      <c r="V14986" s="312">
        <v>-0.51</v>
      </c>
      <c r="X14986" s="267" t="s">
        <v>63830</v>
      </c>
      <c r="Y14986" s="268">
        <v>4505.75</v>
      </c>
      <c r="AA14986" s="229" t="s">
        <v>45814</v>
      </c>
      <c r="AB14986" s="230">
        <v>275</v>
      </c>
      <c r="AD14986" s="209" t="s">
        <v>28789</v>
      </c>
      <c r="AE14986" s="210">
        <v>6594.66</v>
      </c>
      <c r="AF14986" s="93"/>
      <c r="AG14986" s="93"/>
      <c r="AH14986" s="93"/>
    </row>
    <row r="14987" spans="21:34" x14ac:dyDescent="0.3">
      <c r="U14987" s="311" t="s">
        <v>46247</v>
      </c>
      <c r="V14987" s="312">
        <v>302344.15000000002</v>
      </c>
      <c r="X14987" s="267" t="s">
        <v>54098</v>
      </c>
      <c r="Y14987" s="268">
        <v>7354.94</v>
      </c>
      <c r="AA14987" s="229" t="s">
        <v>54038</v>
      </c>
      <c r="AB14987" s="230">
        <v>79422</v>
      </c>
      <c r="AD14987" s="209" t="s">
        <v>28790</v>
      </c>
      <c r="AE14987" s="210">
        <v>6367.52</v>
      </c>
      <c r="AF14987" s="93"/>
      <c r="AG14987" s="93"/>
      <c r="AH14987" s="93"/>
    </row>
    <row r="14988" spans="21:34" x14ac:dyDescent="0.3">
      <c r="U14988" s="311" t="s">
        <v>46248</v>
      </c>
      <c r="V14988" s="312">
        <v>24668.27</v>
      </c>
      <c r="X14988" s="267" t="s">
        <v>54099</v>
      </c>
      <c r="Y14988" s="268">
        <v>21931.91</v>
      </c>
      <c r="AA14988" s="229" t="s">
        <v>54039</v>
      </c>
      <c r="AB14988" s="230">
        <v>7283</v>
      </c>
      <c r="AD14988" s="209" t="s">
        <v>28791</v>
      </c>
      <c r="AE14988" s="210">
        <v>3227.78</v>
      </c>
      <c r="AF14988" s="93"/>
      <c r="AG14988" s="93"/>
      <c r="AH14988" s="93"/>
    </row>
    <row r="14989" spans="21:34" x14ac:dyDescent="0.3">
      <c r="U14989" s="311" t="s">
        <v>46249</v>
      </c>
      <c r="V14989" s="312">
        <v>137083.67000000001</v>
      </c>
      <c r="X14989" s="267" t="s">
        <v>54100</v>
      </c>
      <c r="Y14989" s="268">
        <v>475</v>
      </c>
      <c r="AA14989" s="229" t="s">
        <v>54040</v>
      </c>
      <c r="AB14989" s="230">
        <v>1985</v>
      </c>
      <c r="AD14989" s="209" t="s">
        <v>28792</v>
      </c>
      <c r="AE14989" s="210">
        <v>5483.94</v>
      </c>
      <c r="AF14989" s="93"/>
      <c r="AG14989" s="93"/>
      <c r="AH14989" s="93"/>
    </row>
    <row r="14990" spans="21:34" x14ac:dyDescent="0.3">
      <c r="U14990" s="311" t="s">
        <v>46250</v>
      </c>
      <c r="V14990" s="312">
        <v>261728.44</v>
      </c>
      <c r="X14990" s="267" t="s">
        <v>54101</v>
      </c>
      <c r="Y14990" s="268">
        <v>2456.38</v>
      </c>
      <c r="AA14990" s="229" t="s">
        <v>45815</v>
      </c>
      <c r="AB14990" s="230">
        <v>13000</v>
      </c>
      <c r="AD14990" s="209" t="s">
        <v>28793</v>
      </c>
      <c r="AE14990" s="210">
        <v>4285</v>
      </c>
      <c r="AF14990" s="93"/>
      <c r="AG14990" s="93"/>
      <c r="AH14990" s="93"/>
    </row>
    <row r="14991" spans="21:34" x14ac:dyDescent="0.3">
      <c r="U14991" s="311" t="s">
        <v>49481</v>
      </c>
      <c r="V14991" s="312">
        <v>94563</v>
      </c>
      <c r="X14991" s="267" t="s">
        <v>54102</v>
      </c>
      <c r="Y14991" s="268">
        <v>15152.58</v>
      </c>
      <c r="AA14991" s="229" t="s">
        <v>45816</v>
      </c>
      <c r="AB14991" s="230">
        <v>188.5</v>
      </c>
      <c r="AD14991" s="209" t="s">
        <v>28794</v>
      </c>
      <c r="AE14991" s="210">
        <v>14380</v>
      </c>
      <c r="AF14991" s="93"/>
      <c r="AG14991" s="93"/>
      <c r="AH14991" s="93"/>
    </row>
    <row r="14992" spans="21:34" x14ac:dyDescent="0.3">
      <c r="U14992" s="311" t="s">
        <v>47664</v>
      </c>
      <c r="V14992" s="312">
        <v>271102.27</v>
      </c>
      <c r="X14992" s="267" t="s">
        <v>63452</v>
      </c>
      <c r="Y14992" s="268">
        <v>3000</v>
      </c>
      <c r="AA14992" s="229" t="s">
        <v>29578</v>
      </c>
      <c r="AB14992" s="230">
        <v>4512</v>
      </c>
      <c r="AD14992" s="209" t="s">
        <v>28795</v>
      </c>
      <c r="AE14992" s="210">
        <v>3534</v>
      </c>
      <c r="AF14992" s="93"/>
      <c r="AG14992" s="93"/>
      <c r="AH14992" s="93"/>
    </row>
    <row r="14993" spans="21:34" x14ac:dyDescent="0.3">
      <c r="U14993" s="311" t="s">
        <v>62929</v>
      </c>
      <c r="V14993" s="312">
        <v>4356.6000000000004</v>
      </c>
      <c r="X14993" s="267" t="s">
        <v>55536</v>
      </c>
      <c r="Y14993" s="268">
        <v>-38.11</v>
      </c>
      <c r="AA14993" s="229" t="s">
        <v>43089</v>
      </c>
      <c r="AB14993" s="230">
        <v>723</v>
      </c>
      <c r="AD14993" s="209" t="s">
        <v>28796</v>
      </c>
      <c r="AE14993" s="210">
        <v>4033.83</v>
      </c>
      <c r="AF14993" s="93"/>
      <c r="AG14993" s="93"/>
      <c r="AH14993" s="93"/>
    </row>
    <row r="14994" spans="21:34" x14ac:dyDescent="0.3">
      <c r="U14994" s="311" t="s">
        <v>47665</v>
      </c>
      <c r="V14994" s="312">
        <v>16727.36</v>
      </c>
      <c r="X14994" s="267" t="s">
        <v>63831</v>
      </c>
      <c r="Y14994" s="268">
        <v>3675</v>
      </c>
      <c r="AA14994" s="229" t="s">
        <v>43090</v>
      </c>
      <c r="AB14994" s="230">
        <v>287711.48</v>
      </c>
      <c r="AD14994" s="209" t="s">
        <v>28797</v>
      </c>
      <c r="AE14994" s="210">
        <v>57875.98</v>
      </c>
      <c r="AF14994" s="93"/>
      <c r="AG14994" s="93"/>
      <c r="AH14994" s="93"/>
    </row>
    <row r="14995" spans="21:34" x14ac:dyDescent="0.3">
      <c r="U14995" s="311" t="s">
        <v>46251</v>
      </c>
      <c r="V14995" s="312">
        <v>51157.08</v>
      </c>
      <c r="X14995" s="267" t="s">
        <v>63832</v>
      </c>
      <c r="Y14995" s="268">
        <v>261.12</v>
      </c>
      <c r="AA14995" s="229" t="s">
        <v>43091</v>
      </c>
      <c r="AB14995" s="230">
        <v>21730</v>
      </c>
      <c r="AD14995" s="209" t="s">
        <v>28798</v>
      </c>
      <c r="AE14995" s="210">
        <v>2903</v>
      </c>
      <c r="AF14995" s="93"/>
      <c r="AG14995" s="93"/>
      <c r="AH14995" s="93"/>
    </row>
    <row r="14996" spans="21:34" x14ac:dyDescent="0.3">
      <c r="U14996" s="311" t="s">
        <v>46252</v>
      </c>
      <c r="V14996" s="312">
        <v>17327.41</v>
      </c>
      <c r="X14996" s="267" t="s">
        <v>63580</v>
      </c>
      <c r="Y14996" s="268">
        <v>2802.15</v>
      </c>
      <c r="AA14996" s="229" t="s">
        <v>40672</v>
      </c>
      <c r="AB14996" s="230">
        <v>45772.13</v>
      </c>
      <c r="AD14996" s="209" t="s">
        <v>28799</v>
      </c>
      <c r="AE14996" s="210">
        <v>35719</v>
      </c>
      <c r="AF14996" s="93"/>
      <c r="AG14996" s="93"/>
      <c r="AH14996" s="93"/>
    </row>
    <row r="14997" spans="21:34" x14ac:dyDescent="0.3">
      <c r="U14997" s="311" t="s">
        <v>47666</v>
      </c>
      <c r="V14997" s="312">
        <v>13313.38</v>
      </c>
      <c r="X14997" s="267" t="s">
        <v>55537</v>
      </c>
      <c r="Y14997" s="268">
        <v>51371</v>
      </c>
      <c r="AA14997" s="229" t="s">
        <v>40673</v>
      </c>
      <c r="AB14997" s="230">
        <v>3395.03</v>
      </c>
      <c r="AD14997" s="209" t="s">
        <v>28800</v>
      </c>
      <c r="AE14997" s="210">
        <v>13077.78</v>
      </c>
      <c r="AF14997" s="93"/>
      <c r="AG14997" s="93"/>
      <c r="AH14997" s="93"/>
    </row>
    <row r="14998" spans="21:34" x14ac:dyDescent="0.3">
      <c r="U14998" s="311" t="s">
        <v>48594</v>
      </c>
      <c r="V14998" s="312">
        <v>12103.5</v>
      </c>
      <c r="X14998" s="267" t="s">
        <v>55538</v>
      </c>
      <c r="Y14998" s="268">
        <v>50178</v>
      </c>
      <c r="AA14998" s="229" t="s">
        <v>40674</v>
      </c>
      <c r="AB14998" s="230">
        <v>10427.67</v>
      </c>
      <c r="AD14998" s="209" t="s">
        <v>28801</v>
      </c>
      <c r="AE14998" s="210">
        <v>47463</v>
      </c>
      <c r="AF14998" s="93"/>
      <c r="AG14998" s="93"/>
      <c r="AH14998" s="93"/>
    </row>
    <row r="14999" spans="21:34" x14ac:dyDescent="0.3">
      <c r="U14999" s="311" t="s">
        <v>47667</v>
      </c>
      <c r="V14999" s="312">
        <v>47625.06</v>
      </c>
      <c r="X14999" s="267" t="s">
        <v>47361</v>
      </c>
      <c r="Y14999" s="268">
        <v>51763.8</v>
      </c>
      <c r="AA14999" s="229" t="s">
        <v>40675</v>
      </c>
      <c r="AB14999" s="230">
        <v>10374.25</v>
      </c>
      <c r="AD14999" s="209" t="s">
        <v>28802</v>
      </c>
      <c r="AE14999" s="210">
        <v>48275.98</v>
      </c>
      <c r="AF14999" s="93"/>
      <c r="AG14999" s="93"/>
      <c r="AH14999" s="93"/>
    </row>
    <row r="15000" spans="21:34" x14ac:dyDescent="0.3">
      <c r="U15000" s="311" t="s">
        <v>46253</v>
      </c>
      <c r="V15000" s="312">
        <v>195019.32</v>
      </c>
      <c r="X15000" s="267" t="s">
        <v>57959</v>
      </c>
      <c r="Y15000" s="268">
        <v>16918.16</v>
      </c>
      <c r="AA15000" s="229" t="s">
        <v>29592</v>
      </c>
      <c r="AB15000" s="230">
        <v>10630.8</v>
      </c>
      <c r="AD15000" s="209" t="s">
        <v>28803</v>
      </c>
      <c r="AE15000" s="210">
        <v>8235.16</v>
      </c>
      <c r="AF15000" s="93"/>
      <c r="AG15000" s="93"/>
      <c r="AH15000" s="93"/>
    </row>
    <row r="15001" spans="21:34" x14ac:dyDescent="0.3">
      <c r="U15001" s="311" t="s">
        <v>46254</v>
      </c>
      <c r="V15001" s="312">
        <v>83976.57</v>
      </c>
      <c r="X15001" s="267" t="s">
        <v>36864</v>
      </c>
      <c r="Y15001" s="268">
        <v>24313.66</v>
      </c>
      <c r="AA15001" s="229" t="s">
        <v>29594</v>
      </c>
      <c r="AB15001" s="230">
        <v>289.86</v>
      </c>
      <c r="AD15001" s="209" t="s">
        <v>28804</v>
      </c>
      <c r="AE15001" s="210">
        <v>22025.18</v>
      </c>
      <c r="AF15001" s="93"/>
      <c r="AG15001" s="93"/>
      <c r="AH15001" s="93"/>
    </row>
    <row r="15002" spans="21:34" x14ac:dyDescent="0.3">
      <c r="U15002" s="311" t="s">
        <v>46255</v>
      </c>
      <c r="V15002" s="312">
        <v>18169.7</v>
      </c>
      <c r="X15002" s="267" t="s">
        <v>43119</v>
      </c>
      <c r="Y15002" s="268">
        <v>224.44</v>
      </c>
      <c r="AA15002" s="229" t="s">
        <v>14431</v>
      </c>
      <c r="AB15002" s="230">
        <v>1120.71</v>
      </c>
      <c r="AD15002" s="209" t="s">
        <v>28805</v>
      </c>
      <c r="AE15002" s="210">
        <v>14739.68</v>
      </c>
      <c r="AF15002" s="93"/>
      <c r="AG15002" s="93"/>
      <c r="AH15002" s="93"/>
    </row>
    <row r="15003" spans="21:34" x14ac:dyDescent="0.3">
      <c r="U15003" s="311" t="s">
        <v>46257</v>
      </c>
      <c r="V15003" s="312">
        <v>60679.27</v>
      </c>
      <c r="X15003" s="267" t="s">
        <v>36865</v>
      </c>
      <c r="Y15003" s="268">
        <v>10133.700000000001</v>
      </c>
      <c r="AA15003" s="229" t="s">
        <v>14432</v>
      </c>
      <c r="AB15003" s="230">
        <v>54159.19</v>
      </c>
      <c r="AD15003" s="209" t="s">
        <v>28806</v>
      </c>
      <c r="AE15003" s="210">
        <v>38027.730000000003</v>
      </c>
      <c r="AF15003" s="93"/>
      <c r="AG15003" s="93"/>
      <c r="AH15003" s="93"/>
    </row>
    <row r="15004" spans="21:34" x14ac:dyDescent="0.3">
      <c r="U15004" s="311" t="s">
        <v>46258</v>
      </c>
      <c r="V15004" s="312">
        <v>2839.51</v>
      </c>
      <c r="X15004" s="267" t="s">
        <v>36866</v>
      </c>
      <c r="Y15004" s="268">
        <v>25557.759999999998</v>
      </c>
      <c r="AA15004" s="229" t="s">
        <v>29596</v>
      </c>
      <c r="AB15004" s="230">
        <v>6241.78</v>
      </c>
      <c r="AD15004" s="209" t="s">
        <v>28807</v>
      </c>
      <c r="AE15004" s="210">
        <v>42180.12</v>
      </c>
      <c r="AF15004" s="93"/>
      <c r="AG15004" s="93"/>
      <c r="AH15004" s="93"/>
    </row>
    <row r="15005" spans="21:34" x14ac:dyDescent="0.3">
      <c r="U15005" s="311" t="s">
        <v>46259</v>
      </c>
      <c r="V15005" s="312">
        <v>8925.86</v>
      </c>
      <c r="X15005" s="267" t="s">
        <v>47362</v>
      </c>
      <c r="Y15005" s="268">
        <v>10057.23</v>
      </c>
      <c r="AA15005" s="229" t="s">
        <v>29599</v>
      </c>
      <c r="AB15005" s="230">
        <v>3423.47</v>
      </c>
      <c r="AD15005" s="209" t="s">
        <v>28808</v>
      </c>
      <c r="AE15005" s="210">
        <v>23263.11</v>
      </c>
      <c r="AF15005" s="93"/>
      <c r="AG15005" s="93"/>
      <c r="AH15005" s="93"/>
    </row>
    <row r="15006" spans="21:34" x14ac:dyDescent="0.3">
      <c r="U15006" s="311" t="s">
        <v>49482</v>
      </c>
      <c r="V15006" s="312">
        <v>1206.05</v>
      </c>
      <c r="X15006" s="267" t="s">
        <v>54103</v>
      </c>
      <c r="Y15006" s="268">
        <v>554.23</v>
      </c>
      <c r="AA15006" s="229" t="s">
        <v>29600</v>
      </c>
      <c r="AB15006" s="230">
        <v>-3991.49</v>
      </c>
      <c r="AD15006" s="209" t="s">
        <v>28809</v>
      </c>
      <c r="AE15006" s="210">
        <v>125000</v>
      </c>
      <c r="AF15006" s="93"/>
      <c r="AG15006" s="93"/>
      <c r="AH15006" s="93"/>
    </row>
    <row r="15007" spans="21:34" x14ac:dyDescent="0.3">
      <c r="U15007" s="311" t="s">
        <v>47668</v>
      </c>
      <c r="V15007" s="312">
        <v>895.06</v>
      </c>
      <c r="X15007" s="267" t="s">
        <v>35830</v>
      </c>
      <c r="Y15007" s="268">
        <v>1051565.46</v>
      </c>
      <c r="AA15007" s="229" t="s">
        <v>36817</v>
      </c>
      <c r="AB15007" s="230">
        <v>4957.29</v>
      </c>
      <c r="AD15007" s="209" t="s">
        <v>28810</v>
      </c>
      <c r="AE15007" s="210">
        <v>9563.01</v>
      </c>
      <c r="AF15007" s="93"/>
      <c r="AG15007" s="93"/>
      <c r="AH15007" s="93"/>
    </row>
    <row r="15008" spans="21:34" x14ac:dyDescent="0.3">
      <c r="U15008" s="311" t="s">
        <v>46260</v>
      </c>
      <c r="V15008" s="312">
        <v>1961.52</v>
      </c>
      <c r="X15008" s="267" t="s">
        <v>40695</v>
      </c>
      <c r="Y15008" s="268">
        <v>22001.81</v>
      </c>
      <c r="AA15008" s="229" t="s">
        <v>39594</v>
      </c>
      <c r="AB15008" s="230">
        <v>6803</v>
      </c>
      <c r="AD15008" s="209" t="s">
        <v>28811</v>
      </c>
      <c r="AE15008" s="210">
        <v>34298</v>
      </c>
      <c r="AF15008" s="93"/>
      <c r="AG15008" s="93"/>
      <c r="AH15008" s="93"/>
    </row>
    <row r="15009" spans="21:34" x14ac:dyDescent="0.3">
      <c r="U15009" s="311" t="s">
        <v>46261</v>
      </c>
      <c r="V15009" s="312">
        <v>456652.04</v>
      </c>
      <c r="X15009" s="267" t="s">
        <v>45874</v>
      </c>
      <c r="Y15009" s="268">
        <v>65822.27</v>
      </c>
      <c r="AA15009" s="229" t="s">
        <v>29603</v>
      </c>
      <c r="AB15009" s="230">
        <v>6307.66</v>
      </c>
      <c r="AD15009" s="209" t="s">
        <v>28812</v>
      </c>
      <c r="AE15009" s="210">
        <v>13077.78</v>
      </c>
      <c r="AF15009" s="93"/>
      <c r="AG15009" s="93"/>
      <c r="AH15009" s="93"/>
    </row>
    <row r="15010" spans="21:34" x14ac:dyDescent="0.3">
      <c r="U15010" s="311" t="s">
        <v>46262</v>
      </c>
      <c r="V15010" s="312">
        <v>16700.36</v>
      </c>
      <c r="X15010" s="267" t="s">
        <v>40696</v>
      </c>
      <c r="Y15010" s="268">
        <v>310488.74</v>
      </c>
      <c r="AA15010" s="229" t="s">
        <v>29604</v>
      </c>
      <c r="AB15010" s="230">
        <v>482.53</v>
      </c>
      <c r="AD15010" s="209" t="s">
        <v>28813</v>
      </c>
      <c r="AE15010" s="210">
        <v>48263</v>
      </c>
      <c r="AF15010" s="93"/>
      <c r="AG15010" s="93"/>
      <c r="AH15010" s="93"/>
    </row>
    <row r="15011" spans="21:34" x14ac:dyDescent="0.3">
      <c r="U15011" s="311" t="s">
        <v>48596</v>
      </c>
      <c r="V15011" s="312">
        <v>3232.71</v>
      </c>
      <c r="X15011" s="267" t="s">
        <v>65068</v>
      </c>
      <c r="Y15011" s="268">
        <v>1248736.0900000001</v>
      </c>
      <c r="AA15011" s="229" t="s">
        <v>54041</v>
      </c>
      <c r="AB15011" s="230">
        <v>309.5</v>
      </c>
      <c r="AD15011" s="209" t="s">
        <v>28814</v>
      </c>
      <c r="AE15011" s="210">
        <v>54857.98</v>
      </c>
      <c r="AF15011" s="93"/>
      <c r="AG15011" s="93"/>
      <c r="AH15011" s="93"/>
    </row>
    <row r="15012" spans="21:34" x14ac:dyDescent="0.3">
      <c r="U15012" s="311" t="s">
        <v>46263</v>
      </c>
      <c r="V15012" s="312">
        <v>21591.84</v>
      </c>
      <c r="X15012" s="267" t="s">
        <v>34321</v>
      </c>
      <c r="Y15012" s="268">
        <v>192554.23</v>
      </c>
      <c r="AA15012" s="229" t="s">
        <v>29605</v>
      </c>
      <c r="AB15012" s="230">
        <v>29047.72</v>
      </c>
      <c r="AD15012" s="209" t="s">
        <v>28815</v>
      </c>
      <c r="AE15012" s="210">
        <v>3514.97</v>
      </c>
      <c r="AF15012" s="93"/>
      <c r="AG15012" s="93"/>
      <c r="AH15012" s="93"/>
    </row>
    <row r="15013" spans="21:34" x14ac:dyDescent="0.3">
      <c r="U15013" s="311" t="s">
        <v>46264</v>
      </c>
      <c r="V15013" s="312">
        <v>28.7</v>
      </c>
      <c r="X15013" s="267" t="s">
        <v>43120</v>
      </c>
      <c r="Y15013" s="268">
        <v>23360.67</v>
      </c>
      <c r="AA15013" s="229" t="s">
        <v>29606</v>
      </c>
      <c r="AB15013" s="230">
        <v>27416.01</v>
      </c>
      <c r="AD15013" s="209" t="s">
        <v>28816</v>
      </c>
      <c r="AE15013" s="210">
        <v>55674.23</v>
      </c>
      <c r="AF15013" s="93"/>
      <c r="AG15013" s="93"/>
      <c r="AH15013" s="93"/>
    </row>
    <row r="15014" spans="21:34" x14ac:dyDescent="0.3">
      <c r="U15014" s="311" t="s">
        <v>47669</v>
      </c>
      <c r="V15014" s="312">
        <v>226228.66</v>
      </c>
      <c r="X15014" s="267" t="s">
        <v>48374</v>
      </c>
      <c r="Y15014" s="268">
        <v>23293.52</v>
      </c>
      <c r="AA15014" s="229" t="s">
        <v>34278</v>
      </c>
      <c r="AB15014" s="230">
        <v>7853.82</v>
      </c>
      <c r="AD15014" s="209" t="s">
        <v>28817</v>
      </c>
      <c r="AE15014" s="210">
        <v>18210.48</v>
      </c>
      <c r="AF15014" s="93"/>
      <c r="AG15014" s="93"/>
      <c r="AH15014" s="93"/>
    </row>
    <row r="15015" spans="21:34" x14ac:dyDescent="0.3">
      <c r="U15015" s="311" t="s">
        <v>47670</v>
      </c>
      <c r="V15015" s="312">
        <v>25754.62</v>
      </c>
      <c r="X15015" s="267" t="s">
        <v>48375</v>
      </c>
      <c r="Y15015" s="268">
        <v>892.4</v>
      </c>
      <c r="AA15015" s="229" t="s">
        <v>54042</v>
      </c>
      <c r="AB15015" s="230">
        <v>1252</v>
      </c>
      <c r="AD15015" s="209" t="s">
        <v>28818</v>
      </c>
      <c r="AE15015" s="210">
        <v>125000</v>
      </c>
      <c r="AF15015" s="93"/>
      <c r="AG15015" s="93"/>
      <c r="AH15015" s="93"/>
    </row>
    <row r="15016" spans="21:34" x14ac:dyDescent="0.3">
      <c r="U15016" s="311" t="s">
        <v>47671</v>
      </c>
      <c r="V15016" s="312">
        <v>1813.49</v>
      </c>
      <c r="X15016" s="267" t="s">
        <v>55539</v>
      </c>
      <c r="Y15016" s="268">
        <v>-3999.56</v>
      </c>
      <c r="AA15016" s="229" t="s">
        <v>29607</v>
      </c>
      <c r="AB15016" s="230">
        <v>5095.2</v>
      </c>
      <c r="AD15016" s="209" t="s">
        <v>28819</v>
      </c>
      <c r="AE15016" s="210">
        <v>26498.11</v>
      </c>
      <c r="AF15016" s="93"/>
      <c r="AG15016" s="93"/>
      <c r="AH15016" s="93"/>
    </row>
    <row r="15017" spans="21:34" x14ac:dyDescent="0.3">
      <c r="U15017" s="311" t="s">
        <v>47672</v>
      </c>
      <c r="V15017" s="312">
        <v>26883.77</v>
      </c>
      <c r="X15017" s="267" t="s">
        <v>61236</v>
      </c>
      <c r="Y15017" s="268">
        <v>219355.27</v>
      </c>
      <c r="AA15017" s="229" t="s">
        <v>34279</v>
      </c>
      <c r="AB15017" s="230">
        <v>105320</v>
      </c>
      <c r="AD15017" s="209" t="s">
        <v>28820</v>
      </c>
      <c r="AE15017" s="210">
        <v>37656.06</v>
      </c>
      <c r="AF15017" s="93"/>
      <c r="AG15017" s="93"/>
      <c r="AH15017" s="93"/>
    </row>
    <row r="15018" spans="21:34" x14ac:dyDescent="0.3">
      <c r="U15018" s="311" t="s">
        <v>46265</v>
      </c>
      <c r="V15018" s="312">
        <v>2164.23</v>
      </c>
      <c r="X15018" s="267" t="s">
        <v>57960</v>
      </c>
      <c r="Y15018" s="268">
        <v>341.56</v>
      </c>
      <c r="AA15018" s="229" t="s">
        <v>29608</v>
      </c>
      <c r="AB15018" s="230">
        <v>4996.0200000000004</v>
      </c>
      <c r="AD15018" s="209" t="s">
        <v>28821</v>
      </c>
      <c r="AE15018" s="210">
        <v>21107.200000000001</v>
      </c>
      <c r="AF15018" s="93"/>
      <c r="AG15018" s="93"/>
      <c r="AH15018" s="93"/>
    </row>
    <row r="15019" spans="21:34" x14ac:dyDescent="0.3">
      <c r="U15019" s="311" t="s">
        <v>49483</v>
      </c>
      <c r="V15019" s="312">
        <v>357.51</v>
      </c>
      <c r="X15019" s="267" t="s">
        <v>60841</v>
      </c>
      <c r="Y15019" s="268">
        <v>714.5</v>
      </c>
      <c r="AA15019" s="229" t="s">
        <v>49236</v>
      </c>
      <c r="AB15019" s="230">
        <v>21375.200000000001</v>
      </c>
      <c r="AD15019" s="209" t="s">
        <v>28822</v>
      </c>
      <c r="AE15019" s="210">
        <v>2903</v>
      </c>
      <c r="AF15019" s="93"/>
      <c r="AG15019" s="93"/>
      <c r="AH15019" s="93"/>
    </row>
    <row r="15020" spans="21:34" x14ac:dyDescent="0.3">
      <c r="U15020" s="311" t="s">
        <v>49484</v>
      </c>
      <c r="V15020" s="312">
        <v>43991.79</v>
      </c>
      <c r="X15020" s="267" t="s">
        <v>59283</v>
      </c>
      <c r="Y15020" s="268">
        <v>7276.52</v>
      </c>
      <c r="AA15020" s="229" t="s">
        <v>29609</v>
      </c>
      <c r="AB15020" s="230">
        <v>12520.06</v>
      </c>
      <c r="AD15020" s="209" t="s">
        <v>28823</v>
      </c>
      <c r="AE15020" s="210">
        <v>5283.83</v>
      </c>
      <c r="AF15020" s="93"/>
      <c r="AG15020" s="93"/>
      <c r="AH15020" s="93"/>
    </row>
    <row r="15021" spans="21:34" x14ac:dyDescent="0.3">
      <c r="U15021" s="311" t="s">
        <v>55689</v>
      </c>
      <c r="V15021" s="312">
        <v>391.6</v>
      </c>
      <c r="X15021" s="267" t="s">
        <v>63453</v>
      </c>
      <c r="Y15021" s="268">
        <v>111100</v>
      </c>
      <c r="AA15021" s="229" t="s">
        <v>45817</v>
      </c>
      <c r="AB15021" s="230">
        <v>44000.02</v>
      </c>
      <c r="AD15021" s="209" t="s">
        <v>28824</v>
      </c>
      <c r="AE15021" s="210">
        <v>79545.509999999995</v>
      </c>
      <c r="AF15021" s="93"/>
      <c r="AG15021" s="93"/>
      <c r="AH15021" s="93"/>
    </row>
    <row r="15022" spans="21:34" x14ac:dyDescent="0.3">
      <c r="U15022" s="311" t="s">
        <v>46266</v>
      </c>
      <c r="V15022" s="312">
        <v>200926.96</v>
      </c>
      <c r="X15022" s="267" t="s">
        <v>63454</v>
      </c>
      <c r="Y15022" s="268">
        <v>109033.68</v>
      </c>
      <c r="AA15022" s="229" t="s">
        <v>34280</v>
      </c>
      <c r="AB15022" s="230">
        <v>6999.96</v>
      </c>
      <c r="AD15022" s="209" t="s">
        <v>28825</v>
      </c>
      <c r="AE15022" s="210">
        <v>114431.9</v>
      </c>
      <c r="AF15022" s="93"/>
      <c r="AG15022" s="93"/>
      <c r="AH15022" s="93"/>
    </row>
    <row r="15023" spans="21:34" x14ac:dyDescent="0.3">
      <c r="U15023" s="311" t="s">
        <v>46267</v>
      </c>
      <c r="V15023" s="312">
        <v>7620.89</v>
      </c>
      <c r="X15023" s="267" t="s">
        <v>63455</v>
      </c>
      <c r="Y15023" s="268">
        <v>15333.35</v>
      </c>
      <c r="AA15023" s="229" t="s">
        <v>36818</v>
      </c>
      <c r="AB15023" s="230">
        <v>70700</v>
      </c>
      <c r="AD15023" s="209" t="s">
        <v>28826</v>
      </c>
      <c r="AE15023" s="210">
        <v>5483.94</v>
      </c>
      <c r="AF15023" s="93"/>
      <c r="AG15023" s="93"/>
      <c r="AH15023" s="93"/>
    </row>
    <row r="15024" spans="21:34" x14ac:dyDescent="0.3">
      <c r="U15024" s="311" t="s">
        <v>47673</v>
      </c>
      <c r="V15024" s="312">
        <v>4022.6</v>
      </c>
      <c r="X15024" s="267" t="s">
        <v>63456</v>
      </c>
      <c r="Y15024" s="268">
        <v>53727.15</v>
      </c>
      <c r="AA15024" s="229" t="s">
        <v>54043</v>
      </c>
      <c r="AB15024" s="230">
        <v>3179.37</v>
      </c>
      <c r="AD15024" s="209" t="s">
        <v>28827</v>
      </c>
      <c r="AE15024" s="210">
        <v>67648.11</v>
      </c>
      <c r="AF15024" s="93"/>
      <c r="AG15024" s="93"/>
      <c r="AH15024" s="93"/>
    </row>
    <row r="15025" spans="21:34" x14ac:dyDescent="0.3">
      <c r="U15025" s="311" t="s">
        <v>46268</v>
      </c>
      <c r="V15025" s="312">
        <v>3784.23</v>
      </c>
      <c r="X15025" s="267" t="s">
        <v>63457</v>
      </c>
      <c r="Y15025" s="268">
        <v>31550.12</v>
      </c>
      <c r="AA15025" s="229" t="s">
        <v>49237</v>
      </c>
      <c r="AB15025" s="230">
        <v>5672</v>
      </c>
      <c r="AD15025" s="209" t="s">
        <v>28828</v>
      </c>
      <c r="AE15025" s="210">
        <v>31079.97</v>
      </c>
      <c r="AF15025" s="93"/>
      <c r="AG15025" s="93"/>
      <c r="AH15025" s="93"/>
    </row>
    <row r="15026" spans="21:34" x14ac:dyDescent="0.3">
      <c r="U15026" s="311" t="s">
        <v>46269</v>
      </c>
      <c r="V15026" s="312">
        <v>23582.04</v>
      </c>
      <c r="X15026" s="267" t="s">
        <v>65069</v>
      </c>
      <c r="Y15026" s="268">
        <v>1210.74</v>
      </c>
      <c r="AA15026" s="229" t="s">
        <v>29610</v>
      </c>
      <c r="AB15026" s="230">
        <v>25676.99</v>
      </c>
      <c r="AD15026" s="209" t="s">
        <v>28829</v>
      </c>
      <c r="AE15026" s="210">
        <v>901148.11</v>
      </c>
      <c r="AF15026" s="93"/>
      <c r="AG15026" s="93"/>
      <c r="AH15026" s="93"/>
    </row>
    <row r="15027" spans="21:34" x14ac:dyDescent="0.3">
      <c r="U15027" s="311" t="s">
        <v>49485</v>
      </c>
      <c r="V15027" s="312">
        <v>97599.97</v>
      </c>
      <c r="X15027" s="267" t="s">
        <v>65070</v>
      </c>
      <c r="Y15027" s="268">
        <v>132.57</v>
      </c>
      <c r="AA15027" s="229" t="s">
        <v>29611</v>
      </c>
      <c r="AB15027" s="230">
        <v>37165.24</v>
      </c>
      <c r="AD15027" s="209" t="s">
        <v>28830</v>
      </c>
      <c r="AE15027" s="210">
        <v>27124.639999999999</v>
      </c>
      <c r="AF15027" s="93"/>
      <c r="AG15027" s="93"/>
      <c r="AH15027" s="93"/>
    </row>
    <row r="15028" spans="21:34" x14ac:dyDescent="0.3">
      <c r="U15028" s="311" t="s">
        <v>49486</v>
      </c>
      <c r="V15028" s="312">
        <v>785866.84</v>
      </c>
      <c r="X15028" s="267" t="s">
        <v>55540</v>
      </c>
      <c r="Y15028" s="268">
        <v>-9.56</v>
      </c>
      <c r="AA15028" s="229" t="s">
        <v>34281</v>
      </c>
      <c r="AB15028" s="230">
        <v>15826.76</v>
      </c>
      <c r="AD15028" s="209" t="s">
        <v>34404</v>
      </c>
      <c r="AE15028" s="210">
        <v>66.45</v>
      </c>
      <c r="AF15028" s="93"/>
      <c r="AG15028" s="93"/>
      <c r="AH15028" s="93"/>
    </row>
    <row r="15029" spans="21:34" x14ac:dyDescent="0.3">
      <c r="U15029" s="311" t="s">
        <v>54672</v>
      </c>
      <c r="V15029" s="312">
        <v>4724.47</v>
      </c>
      <c r="X15029" s="267" t="s">
        <v>65071</v>
      </c>
      <c r="Y15029" s="268">
        <v>1212.82</v>
      </c>
      <c r="AA15029" s="229" t="s">
        <v>40676</v>
      </c>
      <c r="AB15029" s="230">
        <v>3636.04</v>
      </c>
      <c r="AD15029" s="209" t="s">
        <v>28831</v>
      </c>
      <c r="AE15029" s="210">
        <v>34018.83</v>
      </c>
      <c r="AF15029" s="93"/>
      <c r="AG15029" s="93"/>
      <c r="AH15029" s="93"/>
    </row>
    <row r="15030" spans="21:34" x14ac:dyDescent="0.3">
      <c r="U15030" s="311" t="s">
        <v>54673</v>
      </c>
      <c r="V15030" s="312">
        <v>931325.48</v>
      </c>
      <c r="X15030" s="267" t="s">
        <v>60842</v>
      </c>
      <c r="Y15030" s="268">
        <v>17544.14</v>
      </c>
      <c r="AA15030" s="229" t="s">
        <v>54044</v>
      </c>
      <c r="AB15030" s="230">
        <v>8721.5</v>
      </c>
      <c r="AD15030" s="209" t="s">
        <v>28832</v>
      </c>
      <c r="AE15030" s="210">
        <v>205048.53</v>
      </c>
      <c r="AF15030" s="93"/>
      <c r="AG15030" s="93"/>
      <c r="AH15030" s="93"/>
    </row>
    <row r="15031" spans="21:34" x14ac:dyDescent="0.3">
      <c r="U15031" s="311" t="s">
        <v>54675</v>
      </c>
      <c r="V15031" s="312">
        <v>110711.8</v>
      </c>
      <c r="X15031" s="267" t="s">
        <v>62847</v>
      </c>
      <c r="Y15031" s="268">
        <v>3.65</v>
      </c>
      <c r="AA15031" s="229" t="s">
        <v>35801</v>
      </c>
      <c r="AB15031" s="230">
        <v>16961.91</v>
      </c>
      <c r="AD15031" s="209" t="s">
        <v>28833</v>
      </c>
      <c r="AE15031" s="210">
        <v>1013.87</v>
      </c>
      <c r="AF15031" s="93"/>
      <c r="AG15031" s="93"/>
      <c r="AH15031" s="93"/>
    </row>
    <row r="15032" spans="21:34" x14ac:dyDescent="0.3">
      <c r="U15032" s="311" t="s">
        <v>54676</v>
      </c>
      <c r="V15032" s="312">
        <v>60116.04</v>
      </c>
      <c r="X15032" s="267" t="s">
        <v>60843</v>
      </c>
      <c r="Y15032" s="268">
        <v>1342.48</v>
      </c>
      <c r="AA15032" s="229" t="s">
        <v>48348</v>
      </c>
      <c r="AB15032" s="230">
        <v>157.19</v>
      </c>
      <c r="AD15032" s="209" t="s">
        <v>28834</v>
      </c>
      <c r="AE15032" s="210">
        <v>52787.5</v>
      </c>
      <c r="AF15032" s="93"/>
      <c r="AG15032" s="93"/>
      <c r="AH15032" s="93"/>
    </row>
    <row r="15033" spans="21:34" x14ac:dyDescent="0.3">
      <c r="U15033" s="311" t="s">
        <v>54677</v>
      </c>
      <c r="V15033" s="312">
        <v>227982.13</v>
      </c>
      <c r="X15033" s="267" t="s">
        <v>60844</v>
      </c>
      <c r="Y15033" s="268">
        <v>4056.78</v>
      </c>
      <c r="AA15033" s="229" t="s">
        <v>29612</v>
      </c>
      <c r="AB15033" s="230">
        <v>93884.39</v>
      </c>
      <c r="AD15033" s="209" t="s">
        <v>28835</v>
      </c>
      <c r="AE15033" s="210">
        <v>37248.75</v>
      </c>
      <c r="AF15033" s="93"/>
      <c r="AG15033" s="93"/>
      <c r="AH15033" s="93"/>
    </row>
    <row r="15034" spans="21:34" x14ac:dyDescent="0.3">
      <c r="U15034" s="311" t="s">
        <v>54678</v>
      </c>
      <c r="V15034" s="312">
        <v>105191.34</v>
      </c>
      <c r="X15034" s="267" t="s">
        <v>65072</v>
      </c>
      <c r="Y15034" s="268">
        <v>91.85</v>
      </c>
      <c r="AA15034" s="229" t="s">
        <v>29613</v>
      </c>
      <c r="AB15034" s="230">
        <v>26323.08</v>
      </c>
      <c r="AD15034" s="209" t="s">
        <v>28836</v>
      </c>
      <c r="AE15034" s="210">
        <v>98115.8</v>
      </c>
      <c r="AF15034" s="93"/>
      <c r="AG15034" s="93"/>
      <c r="AH15034" s="93"/>
    </row>
    <row r="15035" spans="21:34" x14ac:dyDescent="0.3">
      <c r="U15035" s="311" t="s">
        <v>54679</v>
      </c>
      <c r="V15035" s="312">
        <v>5404.28</v>
      </c>
      <c r="X15035" s="267" t="s">
        <v>63458</v>
      </c>
      <c r="Y15035" s="268">
        <v>6435.5</v>
      </c>
      <c r="AA15035" s="229" t="s">
        <v>36819</v>
      </c>
      <c r="AB15035" s="230">
        <v>7568</v>
      </c>
      <c r="AD15035" s="209" t="s">
        <v>28837</v>
      </c>
      <c r="AE15035" s="210">
        <v>267301.23</v>
      </c>
      <c r="AF15035" s="93"/>
      <c r="AG15035" s="93"/>
      <c r="AH15035" s="93"/>
    </row>
    <row r="15036" spans="21:34" x14ac:dyDescent="0.3">
      <c r="U15036" s="311" t="s">
        <v>54680</v>
      </c>
      <c r="V15036" s="312">
        <v>104615.59</v>
      </c>
      <c r="X15036" s="267" t="s">
        <v>58713</v>
      </c>
      <c r="Y15036" s="268">
        <v>37013</v>
      </c>
      <c r="AA15036" s="229" t="s">
        <v>50542</v>
      </c>
      <c r="AB15036" s="230">
        <v>328</v>
      </c>
      <c r="AD15036" s="209" t="s">
        <v>28838</v>
      </c>
      <c r="AE15036" s="210">
        <v>113545.48</v>
      </c>
      <c r="AF15036" s="93"/>
      <c r="AG15036" s="93"/>
      <c r="AH15036" s="93"/>
    </row>
    <row r="15037" spans="21:34" x14ac:dyDescent="0.3">
      <c r="U15037" s="311" t="s">
        <v>54681</v>
      </c>
      <c r="V15037" s="312">
        <v>1400</v>
      </c>
      <c r="X15037" s="267" t="s">
        <v>57961</v>
      </c>
      <c r="Y15037" s="268">
        <v>28487</v>
      </c>
      <c r="AA15037" s="229" t="s">
        <v>43092</v>
      </c>
      <c r="AB15037" s="230">
        <v>10087.879999999999</v>
      </c>
      <c r="AD15037" s="209" t="s">
        <v>28839</v>
      </c>
      <c r="AE15037" s="210">
        <v>31393.09</v>
      </c>
      <c r="AF15037" s="93"/>
      <c r="AG15037" s="93"/>
      <c r="AH15037" s="93"/>
    </row>
    <row r="15038" spans="21:34" x14ac:dyDescent="0.3">
      <c r="U15038" s="311" t="s">
        <v>54682</v>
      </c>
      <c r="V15038" s="312">
        <v>205005.56</v>
      </c>
      <c r="X15038" s="267" t="s">
        <v>60845</v>
      </c>
      <c r="Y15038" s="268">
        <v>10450</v>
      </c>
      <c r="AA15038" s="229" t="s">
        <v>54045</v>
      </c>
      <c r="AB15038" s="230">
        <v>-72.900000000000006</v>
      </c>
      <c r="AD15038" s="209" t="s">
        <v>28840</v>
      </c>
      <c r="AE15038" s="210">
        <v>3799299.75</v>
      </c>
      <c r="AF15038" s="93"/>
      <c r="AG15038" s="93"/>
      <c r="AH15038" s="93"/>
    </row>
    <row r="15039" spans="21:34" x14ac:dyDescent="0.3">
      <c r="U15039" s="311" t="s">
        <v>69725</v>
      </c>
      <c r="V15039" s="312">
        <v>1728.41</v>
      </c>
      <c r="X15039" s="267" t="s">
        <v>61637</v>
      </c>
      <c r="Y15039" s="268">
        <v>1937.25</v>
      </c>
      <c r="AA15039" s="229" t="s">
        <v>47341</v>
      </c>
      <c r="AB15039" s="230">
        <v>131591.67000000001</v>
      </c>
      <c r="AD15039" s="209" t="s">
        <v>28841</v>
      </c>
      <c r="AE15039" s="210">
        <v>417810.67</v>
      </c>
      <c r="AF15039" s="93"/>
      <c r="AG15039" s="93"/>
      <c r="AH15039" s="93"/>
    </row>
    <row r="15040" spans="21:34" x14ac:dyDescent="0.3">
      <c r="U15040" s="311" t="s">
        <v>54683</v>
      </c>
      <c r="V15040" s="312">
        <v>4171.88</v>
      </c>
      <c r="X15040" s="267" t="s">
        <v>61638</v>
      </c>
      <c r="Y15040" s="268">
        <v>148.19999999999999</v>
      </c>
      <c r="AA15040" s="229" t="s">
        <v>54046</v>
      </c>
      <c r="AB15040" s="230">
        <v>23700</v>
      </c>
      <c r="AD15040" s="209" t="s">
        <v>28842</v>
      </c>
      <c r="AE15040" s="210">
        <v>130880</v>
      </c>
      <c r="AF15040" s="93"/>
      <c r="AG15040" s="93"/>
      <c r="AH15040" s="93"/>
    </row>
    <row r="15041" spans="21:34" x14ac:dyDescent="0.3">
      <c r="U15041" s="311" t="s">
        <v>54684</v>
      </c>
      <c r="V15041" s="312">
        <v>4347.5200000000004</v>
      </c>
      <c r="X15041" s="267" t="s">
        <v>60846</v>
      </c>
      <c r="Y15041" s="268">
        <v>11982.42</v>
      </c>
      <c r="AA15041" s="229" t="s">
        <v>45818</v>
      </c>
      <c r="AB15041" s="230">
        <v>3360</v>
      </c>
      <c r="AD15041" s="209" t="s">
        <v>28843</v>
      </c>
      <c r="AE15041" s="210">
        <v>128171</v>
      </c>
      <c r="AF15041" s="93"/>
      <c r="AG15041" s="93"/>
      <c r="AH15041" s="93"/>
    </row>
    <row r="15042" spans="21:34" x14ac:dyDescent="0.3">
      <c r="U15042" s="311" t="s">
        <v>69726</v>
      </c>
      <c r="V15042" s="312">
        <v>3741.78</v>
      </c>
      <c r="X15042" s="267" t="s">
        <v>60847</v>
      </c>
      <c r="Y15042" s="268">
        <v>916.66</v>
      </c>
      <c r="AA15042" s="229" t="s">
        <v>45819</v>
      </c>
      <c r="AB15042" s="230">
        <v>257.22000000000003</v>
      </c>
      <c r="AD15042" s="209" t="s">
        <v>28844</v>
      </c>
      <c r="AE15042" s="210">
        <v>186238</v>
      </c>
      <c r="AF15042" s="93"/>
      <c r="AG15042" s="93"/>
      <c r="AH15042" s="93"/>
    </row>
    <row r="15043" spans="21:34" x14ac:dyDescent="0.3">
      <c r="U15043" s="311" t="s">
        <v>69727</v>
      </c>
      <c r="V15043" s="312">
        <v>57255.13</v>
      </c>
      <c r="X15043" s="267" t="s">
        <v>30109</v>
      </c>
      <c r="Y15043" s="268">
        <v>15983.58</v>
      </c>
      <c r="AA15043" s="229" t="s">
        <v>54047</v>
      </c>
      <c r="AB15043" s="230">
        <v>164.87</v>
      </c>
      <c r="AD15043" s="209" t="s">
        <v>28845</v>
      </c>
      <c r="AE15043" s="210">
        <v>21808.95</v>
      </c>
      <c r="AF15043" s="93"/>
      <c r="AG15043" s="93"/>
      <c r="AH15043" s="93"/>
    </row>
    <row r="15044" spans="21:34" x14ac:dyDescent="0.3">
      <c r="U15044" s="311" t="s">
        <v>65231</v>
      </c>
      <c r="V15044" s="312">
        <v>251800</v>
      </c>
      <c r="X15044" s="267" t="s">
        <v>30113</v>
      </c>
      <c r="Y15044" s="268">
        <v>4100</v>
      </c>
      <c r="AA15044" s="229" t="s">
        <v>54048</v>
      </c>
      <c r="AB15044" s="230">
        <v>442.78</v>
      </c>
      <c r="AD15044" s="209" t="s">
        <v>28846</v>
      </c>
      <c r="AE15044" s="210">
        <v>3300063.05</v>
      </c>
      <c r="AF15044" s="93"/>
      <c r="AG15044" s="93"/>
      <c r="AH15044" s="93"/>
    </row>
    <row r="15045" spans="21:34" x14ac:dyDescent="0.3">
      <c r="U15045" s="311" t="s">
        <v>69728</v>
      </c>
      <c r="V15045" s="312">
        <v>16240</v>
      </c>
      <c r="X15045" s="267" t="s">
        <v>30118</v>
      </c>
      <c r="Y15045" s="268">
        <v>991.39</v>
      </c>
      <c r="AA15045" s="229" t="s">
        <v>54049</v>
      </c>
      <c r="AB15045" s="230">
        <v>9714.25</v>
      </c>
      <c r="AD15045" s="209" t="s">
        <v>14362</v>
      </c>
      <c r="AE15045" s="210">
        <v>-1496.64</v>
      </c>
      <c r="AF15045" s="93"/>
      <c r="AG15045" s="93"/>
      <c r="AH15045" s="93"/>
    </row>
    <row r="15046" spans="21:34" x14ac:dyDescent="0.3">
      <c r="U15046" s="311" t="s">
        <v>49487</v>
      </c>
      <c r="V15046" s="312">
        <v>1441912.71</v>
      </c>
      <c r="X15046" s="267" t="s">
        <v>30119</v>
      </c>
      <c r="Y15046" s="268">
        <v>4755.55</v>
      </c>
      <c r="AA15046" s="229" t="s">
        <v>45820</v>
      </c>
      <c r="AB15046" s="230">
        <v>22428.639999999999</v>
      </c>
      <c r="AD15046" s="209" t="s">
        <v>14364</v>
      </c>
      <c r="AE15046" s="210">
        <v>35417.68</v>
      </c>
      <c r="AF15046" s="93"/>
      <c r="AG15046" s="93"/>
      <c r="AH15046" s="93"/>
    </row>
    <row r="15047" spans="21:34" x14ac:dyDescent="0.3">
      <c r="U15047" s="311" t="s">
        <v>43426</v>
      </c>
      <c r="V15047" s="312">
        <v>1259822.1499999999</v>
      </c>
      <c r="X15047" s="267" t="s">
        <v>30120</v>
      </c>
      <c r="Y15047" s="268">
        <v>750.32</v>
      </c>
      <c r="AA15047" s="229" t="s">
        <v>39595</v>
      </c>
      <c r="AB15047" s="230">
        <v>10641.12</v>
      </c>
      <c r="AD15047" s="209" t="s">
        <v>14365</v>
      </c>
      <c r="AE15047" s="210">
        <v>29778.19</v>
      </c>
      <c r="AF15047" s="93"/>
      <c r="AG15047" s="93"/>
      <c r="AH15047" s="93"/>
    </row>
    <row r="15048" spans="21:34" x14ac:dyDescent="0.3">
      <c r="U15048" s="311" t="s">
        <v>55691</v>
      </c>
      <c r="V15048" s="312">
        <v>71.27</v>
      </c>
      <c r="X15048" s="267" t="s">
        <v>30122</v>
      </c>
      <c r="Y15048" s="268">
        <v>83.95</v>
      </c>
      <c r="AA15048" s="229" t="s">
        <v>49238</v>
      </c>
      <c r="AB15048" s="230">
        <v>104</v>
      </c>
      <c r="AD15048" s="209" t="s">
        <v>14367</v>
      </c>
      <c r="AE15048" s="210">
        <v>101210</v>
      </c>
      <c r="AF15048" s="93"/>
      <c r="AG15048" s="93"/>
      <c r="AH15048" s="93"/>
    </row>
    <row r="15049" spans="21:34" x14ac:dyDescent="0.3">
      <c r="U15049" s="311" t="s">
        <v>43427</v>
      </c>
      <c r="V15049" s="312">
        <v>428461.22</v>
      </c>
      <c r="X15049" s="267" t="s">
        <v>30126</v>
      </c>
      <c r="Y15049" s="268">
        <v>-1050.98</v>
      </c>
      <c r="AA15049" s="229" t="s">
        <v>43093</v>
      </c>
      <c r="AB15049" s="230">
        <v>3330.2</v>
      </c>
      <c r="AD15049" s="209" t="s">
        <v>14369</v>
      </c>
      <c r="AE15049" s="210">
        <v>12572.32</v>
      </c>
      <c r="AF15049" s="93"/>
      <c r="AG15049" s="93"/>
      <c r="AH15049" s="93"/>
    </row>
    <row r="15050" spans="21:34" x14ac:dyDescent="0.3">
      <c r="U15050" s="311" t="s">
        <v>43428</v>
      </c>
      <c r="V15050" s="312">
        <v>1119593.32</v>
      </c>
      <c r="X15050" s="267" t="s">
        <v>60848</v>
      </c>
      <c r="Y15050" s="268">
        <v>-1135.67</v>
      </c>
      <c r="AA15050" s="229" t="s">
        <v>43094</v>
      </c>
      <c r="AB15050" s="230">
        <v>653.89</v>
      </c>
      <c r="AD15050" s="209" t="s">
        <v>14370</v>
      </c>
      <c r="AE15050" s="210">
        <v>35635.93</v>
      </c>
      <c r="AF15050" s="93"/>
      <c r="AG15050" s="93"/>
      <c r="AH15050" s="93"/>
    </row>
    <row r="15051" spans="21:34" x14ac:dyDescent="0.3">
      <c r="U15051" s="311" t="s">
        <v>54687</v>
      </c>
      <c r="V15051" s="312">
        <v>957.6</v>
      </c>
      <c r="X15051" s="267" t="s">
        <v>35831</v>
      </c>
      <c r="Y15051" s="268">
        <v>672.07</v>
      </c>
      <c r="AA15051" s="229" t="s">
        <v>45821</v>
      </c>
      <c r="AB15051" s="230">
        <v>62418.5</v>
      </c>
      <c r="AD15051" s="209" t="s">
        <v>14371</v>
      </c>
      <c r="AE15051" s="210">
        <v>18081.88</v>
      </c>
      <c r="AF15051" s="93"/>
      <c r="AG15051" s="93"/>
      <c r="AH15051" s="93"/>
    </row>
    <row r="15052" spans="21:34" x14ac:dyDescent="0.3">
      <c r="U15052" s="311" t="s">
        <v>50838</v>
      </c>
      <c r="V15052" s="312">
        <v>9866.23</v>
      </c>
      <c r="X15052" s="267" t="s">
        <v>35832</v>
      </c>
      <c r="Y15052" s="268">
        <v>972.67</v>
      </c>
      <c r="AA15052" s="229" t="s">
        <v>36820</v>
      </c>
      <c r="AB15052" s="230">
        <v>185000</v>
      </c>
      <c r="AD15052" s="209" t="s">
        <v>14372</v>
      </c>
      <c r="AE15052" s="210">
        <v>-1454.52</v>
      </c>
      <c r="AF15052" s="93"/>
      <c r="AG15052" s="93"/>
      <c r="AH15052" s="93"/>
    </row>
    <row r="15053" spans="21:34" x14ac:dyDescent="0.3">
      <c r="U15053" s="311" t="s">
        <v>49488</v>
      </c>
      <c r="V15053" s="312">
        <v>501093.38</v>
      </c>
      <c r="X15053" s="267" t="s">
        <v>54104</v>
      </c>
      <c r="Y15053" s="268">
        <v>9391.7099999999991</v>
      </c>
      <c r="AA15053" s="229" t="s">
        <v>54050</v>
      </c>
      <c r="AB15053" s="230">
        <v>3568.36</v>
      </c>
      <c r="AD15053" s="209" t="s">
        <v>14374</v>
      </c>
      <c r="AE15053" s="210">
        <v>-132.94</v>
      </c>
      <c r="AF15053" s="93"/>
      <c r="AG15053" s="93"/>
      <c r="AH15053" s="93"/>
    </row>
    <row r="15054" spans="21:34" x14ac:dyDescent="0.3">
      <c r="U15054" s="311" t="s">
        <v>50839</v>
      </c>
      <c r="V15054" s="312">
        <v>353.65</v>
      </c>
      <c r="X15054" s="267" t="s">
        <v>35833</v>
      </c>
      <c r="Y15054" s="268">
        <v>3118.39</v>
      </c>
      <c r="AA15054" s="229" t="s">
        <v>40677</v>
      </c>
      <c r="AB15054" s="230">
        <v>16499.009999999998</v>
      </c>
      <c r="AD15054" s="209" t="s">
        <v>14377</v>
      </c>
      <c r="AE15054" s="210">
        <v>-101857.7</v>
      </c>
      <c r="AF15054" s="93"/>
      <c r="AG15054" s="93"/>
      <c r="AH15054" s="93"/>
    </row>
    <row r="15055" spans="21:34" x14ac:dyDescent="0.3">
      <c r="U15055" s="311" t="s">
        <v>54689</v>
      </c>
      <c r="V15055" s="312">
        <v>378752.04</v>
      </c>
      <c r="X15055" s="267" t="s">
        <v>35834</v>
      </c>
      <c r="Y15055" s="268">
        <v>9341.6</v>
      </c>
      <c r="AA15055" s="229" t="s">
        <v>48349</v>
      </c>
      <c r="AB15055" s="230">
        <v>3281.75</v>
      </c>
      <c r="AD15055" s="209" t="s">
        <v>28847</v>
      </c>
      <c r="AE15055" s="210">
        <v>62228.07</v>
      </c>
      <c r="AF15055" s="93"/>
      <c r="AG15055" s="93"/>
      <c r="AH15055" s="93"/>
    </row>
    <row r="15056" spans="21:34" x14ac:dyDescent="0.3">
      <c r="U15056" s="311" t="s">
        <v>55692</v>
      </c>
      <c r="V15056" s="312">
        <v>395735.34</v>
      </c>
      <c r="X15056" s="267" t="s">
        <v>36872</v>
      </c>
      <c r="Y15056" s="268">
        <v>5182.88</v>
      </c>
      <c r="AA15056" s="229" t="s">
        <v>36821</v>
      </c>
      <c r="AB15056" s="230">
        <v>23307.360000000001</v>
      </c>
      <c r="AD15056" s="209" t="s">
        <v>28848</v>
      </c>
      <c r="AE15056" s="210">
        <v>523968.93</v>
      </c>
      <c r="AF15056" s="93"/>
      <c r="AG15056" s="93"/>
      <c r="AH15056" s="93"/>
    </row>
    <row r="15057" spans="21:34" x14ac:dyDescent="0.3">
      <c r="U15057" s="311" t="s">
        <v>49489</v>
      </c>
      <c r="V15057" s="312">
        <v>53390.57</v>
      </c>
      <c r="X15057" s="267" t="s">
        <v>30132</v>
      </c>
      <c r="Y15057" s="268">
        <v>325.63</v>
      </c>
      <c r="AA15057" s="229" t="s">
        <v>36822</v>
      </c>
      <c r="AB15057" s="230">
        <v>45401.98</v>
      </c>
      <c r="AD15057" s="209" t="s">
        <v>28849</v>
      </c>
      <c r="AE15057" s="210">
        <v>856949.83</v>
      </c>
      <c r="AF15057" s="93"/>
      <c r="AG15057" s="93"/>
      <c r="AH15057" s="93"/>
    </row>
    <row r="15058" spans="21:34" x14ac:dyDescent="0.3">
      <c r="U15058" s="311" t="s">
        <v>49490</v>
      </c>
      <c r="V15058" s="312">
        <v>677157.05</v>
      </c>
      <c r="X15058" s="267" t="s">
        <v>58714</v>
      </c>
      <c r="Y15058" s="268">
        <v>7500</v>
      </c>
      <c r="AA15058" s="229" t="s">
        <v>45822</v>
      </c>
      <c r="AB15058" s="230">
        <v>5298.38</v>
      </c>
      <c r="AD15058" s="209" t="s">
        <v>28850</v>
      </c>
      <c r="AE15058" s="210">
        <v>184065.17</v>
      </c>
      <c r="AF15058" s="93"/>
      <c r="AG15058" s="93"/>
      <c r="AH15058" s="93"/>
    </row>
    <row r="15059" spans="21:34" x14ac:dyDescent="0.3">
      <c r="U15059" s="311" t="s">
        <v>54690</v>
      </c>
      <c r="V15059" s="312">
        <v>47820.71</v>
      </c>
      <c r="X15059" s="267" t="s">
        <v>39614</v>
      </c>
      <c r="Y15059" s="268">
        <v>57200</v>
      </c>
      <c r="AA15059" s="229" t="s">
        <v>40678</v>
      </c>
      <c r="AB15059" s="230">
        <v>91.42</v>
      </c>
      <c r="AD15059" s="209" t="s">
        <v>28851</v>
      </c>
      <c r="AE15059" s="210">
        <v>13598.62</v>
      </c>
      <c r="AF15059" s="93"/>
      <c r="AG15059" s="93"/>
      <c r="AH15059" s="93"/>
    </row>
    <row r="15060" spans="21:34" x14ac:dyDescent="0.3">
      <c r="U15060" s="311" t="s">
        <v>55693</v>
      </c>
      <c r="V15060" s="312">
        <v>-3250.84</v>
      </c>
      <c r="X15060" s="267" t="s">
        <v>30135</v>
      </c>
      <c r="Y15060" s="268">
        <v>59400</v>
      </c>
      <c r="AA15060" s="229" t="s">
        <v>35802</v>
      </c>
      <c r="AB15060" s="230">
        <v>23924</v>
      </c>
      <c r="AD15060" s="209" t="s">
        <v>28852</v>
      </c>
      <c r="AE15060" s="210">
        <v>38555.129999999997</v>
      </c>
      <c r="AF15060" s="93"/>
      <c r="AG15060" s="93"/>
      <c r="AH15060" s="93"/>
    </row>
    <row r="15061" spans="21:34" x14ac:dyDescent="0.3">
      <c r="U15061" s="311" t="s">
        <v>43429</v>
      </c>
      <c r="V15061" s="312">
        <v>1091645.01</v>
      </c>
      <c r="X15061" s="267" t="s">
        <v>50552</v>
      </c>
      <c r="Y15061" s="268">
        <v>8180.03</v>
      </c>
      <c r="AA15061" s="229" t="s">
        <v>36823</v>
      </c>
      <c r="AB15061" s="230">
        <v>1848</v>
      </c>
      <c r="AD15061" s="209" t="s">
        <v>28853</v>
      </c>
      <c r="AE15061" s="210">
        <v>125551.83</v>
      </c>
      <c r="AF15061" s="93"/>
      <c r="AG15061" s="93"/>
      <c r="AH15061" s="93"/>
    </row>
    <row r="15062" spans="21:34" x14ac:dyDescent="0.3">
      <c r="U15062" s="311" t="s">
        <v>49491</v>
      </c>
      <c r="V15062" s="312">
        <v>29878.51</v>
      </c>
      <c r="X15062" s="267" t="s">
        <v>40700</v>
      </c>
      <c r="Y15062" s="268">
        <v>11208.32</v>
      </c>
      <c r="AA15062" s="229" t="s">
        <v>43095</v>
      </c>
      <c r="AB15062" s="230">
        <v>960</v>
      </c>
      <c r="AD15062" s="209" t="s">
        <v>28854</v>
      </c>
      <c r="AE15062" s="210">
        <v>2711523.36</v>
      </c>
      <c r="AF15062" s="93"/>
      <c r="AG15062" s="93"/>
      <c r="AH15062" s="93"/>
    </row>
    <row r="15063" spans="21:34" x14ac:dyDescent="0.3">
      <c r="U15063" s="311" t="s">
        <v>54691</v>
      </c>
      <c r="V15063" s="312">
        <v>34430.1</v>
      </c>
      <c r="X15063" s="267" t="s">
        <v>35836</v>
      </c>
      <c r="Y15063" s="268">
        <v>177830.97</v>
      </c>
      <c r="AA15063" s="229" t="s">
        <v>54051</v>
      </c>
      <c r="AB15063" s="230">
        <v>105637.77</v>
      </c>
      <c r="AD15063" s="209" t="s">
        <v>28855</v>
      </c>
      <c r="AE15063" s="210">
        <v>32963.4</v>
      </c>
      <c r="AF15063" s="93"/>
      <c r="AG15063" s="93"/>
      <c r="AH15063" s="93"/>
    </row>
    <row r="15064" spans="21:34" x14ac:dyDescent="0.3">
      <c r="U15064" s="311" t="s">
        <v>54692</v>
      </c>
      <c r="V15064" s="312">
        <v>118.48</v>
      </c>
      <c r="X15064" s="267" t="s">
        <v>50553</v>
      </c>
      <c r="Y15064" s="268">
        <v>1382.98</v>
      </c>
      <c r="AA15064" s="229" t="s">
        <v>39596</v>
      </c>
      <c r="AB15064" s="230">
        <v>5882.03</v>
      </c>
      <c r="AD15064" s="209" t="s">
        <v>28856</v>
      </c>
      <c r="AE15064" s="210">
        <v>266550.59000000003</v>
      </c>
      <c r="AF15064" s="93"/>
      <c r="AG15064" s="93"/>
      <c r="AH15064" s="93"/>
    </row>
    <row r="15065" spans="21:34" x14ac:dyDescent="0.3">
      <c r="U15065" s="311" t="s">
        <v>54693</v>
      </c>
      <c r="V15065" s="312">
        <v>10279.85</v>
      </c>
      <c r="X15065" s="267" t="s">
        <v>30139</v>
      </c>
      <c r="Y15065" s="268">
        <v>24246.79</v>
      </c>
      <c r="AA15065" s="229" t="s">
        <v>36824</v>
      </c>
      <c r="AB15065" s="230">
        <v>105450</v>
      </c>
      <c r="AD15065" s="209" t="s">
        <v>28857</v>
      </c>
      <c r="AE15065" s="210">
        <v>1795.41</v>
      </c>
      <c r="AF15065" s="93"/>
      <c r="AG15065" s="93"/>
      <c r="AH15065" s="93"/>
    </row>
    <row r="15066" spans="21:34" x14ac:dyDescent="0.3">
      <c r="U15066" s="311" t="s">
        <v>63584</v>
      </c>
      <c r="V15066" s="312">
        <v>67149.09</v>
      </c>
      <c r="X15066" s="267" t="s">
        <v>34327</v>
      </c>
      <c r="Y15066" s="268">
        <v>78045.16</v>
      </c>
      <c r="AA15066" s="229" t="s">
        <v>35803</v>
      </c>
      <c r="AB15066" s="230">
        <v>4770.28</v>
      </c>
      <c r="AD15066" s="209" t="s">
        <v>28858</v>
      </c>
      <c r="AE15066" s="210">
        <v>1483411</v>
      </c>
      <c r="AF15066" s="93"/>
      <c r="AG15066" s="93"/>
      <c r="AH15066" s="93"/>
    </row>
    <row r="15067" spans="21:34" x14ac:dyDescent="0.3">
      <c r="U15067" s="311" t="s">
        <v>50840</v>
      </c>
      <c r="V15067" s="312">
        <v>33331.33</v>
      </c>
      <c r="X15067" s="267" t="s">
        <v>36873</v>
      </c>
      <c r="Y15067" s="268">
        <v>17610.490000000002</v>
      </c>
      <c r="AA15067" s="229" t="s">
        <v>36825</v>
      </c>
      <c r="AB15067" s="230">
        <v>379</v>
      </c>
      <c r="AD15067" s="209" t="s">
        <v>28859</v>
      </c>
      <c r="AE15067" s="210">
        <v>132610</v>
      </c>
      <c r="AF15067" s="93"/>
      <c r="AG15067" s="93"/>
      <c r="AH15067" s="93"/>
    </row>
    <row r="15068" spans="21:34" x14ac:dyDescent="0.3">
      <c r="U15068" s="311" t="s">
        <v>55694</v>
      </c>
      <c r="V15068" s="312">
        <v>-4766.2700000000004</v>
      </c>
      <c r="X15068" s="267" t="s">
        <v>36874</v>
      </c>
      <c r="Y15068" s="268">
        <v>2220385.7599999998</v>
      </c>
      <c r="AA15068" s="229" t="s">
        <v>54052</v>
      </c>
      <c r="AB15068" s="230">
        <v>44722.559999999998</v>
      </c>
      <c r="AD15068" s="209" t="s">
        <v>28860</v>
      </c>
      <c r="AE15068" s="210">
        <v>3375</v>
      </c>
      <c r="AF15068" s="93"/>
      <c r="AG15068" s="93"/>
      <c r="AH15068" s="93"/>
    </row>
    <row r="15069" spans="21:34" x14ac:dyDescent="0.3">
      <c r="U15069" s="311" t="s">
        <v>69729</v>
      </c>
      <c r="V15069" s="312">
        <v>17318.04</v>
      </c>
      <c r="X15069" s="267" t="s">
        <v>54105</v>
      </c>
      <c r="Y15069" s="268">
        <v>20579.689999999999</v>
      </c>
      <c r="AA15069" s="229" t="s">
        <v>43096</v>
      </c>
      <c r="AB15069" s="230">
        <v>16916.03</v>
      </c>
      <c r="AD15069" s="209" t="s">
        <v>28861</v>
      </c>
      <c r="AE15069" s="210">
        <v>1800</v>
      </c>
      <c r="AF15069" s="93"/>
      <c r="AG15069" s="93"/>
      <c r="AH15069" s="93"/>
    </row>
    <row r="15070" spans="21:34" x14ac:dyDescent="0.3">
      <c r="U15070" s="311" t="s">
        <v>55695</v>
      </c>
      <c r="V15070" s="312">
        <v>10700</v>
      </c>
      <c r="X15070" s="267" t="s">
        <v>59284</v>
      </c>
      <c r="Y15070" s="268">
        <v>182.94</v>
      </c>
      <c r="AA15070" s="229" t="s">
        <v>40679</v>
      </c>
      <c r="AB15070" s="230">
        <v>37640.03</v>
      </c>
      <c r="AD15070" s="209" t="s">
        <v>28862</v>
      </c>
      <c r="AE15070" s="210">
        <v>147612.5</v>
      </c>
      <c r="AF15070" s="93"/>
      <c r="AG15070" s="93"/>
      <c r="AH15070" s="93"/>
    </row>
    <row r="15071" spans="21:34" x14ac:dyDescent="0.3">
      <c r="U15071" s="311" t="s">
        <v>54694</v>
      </c>
      <c r="V15071" s="312">
        <v>15270.25</v>
      </c>
      <c r="X15071" s="267" t="s">
        <v>39615</v>
      </c>
      <c r="Y15071" s="268">
        <v>155420.84</v>
      </c>
      <c r="AA15071" s="229" t="s">
        <v>47342</v>
      </c>
      <c r="AB15071" s="230">
        <v>658.29</v>
      </c>
      <c r="AD15071" s="209" t="s">
        <v>28863</v>
      </c>
      <c r="AE15071" s="210">
        <v>309837.5</v>
      </c>
      <c r="AF15071" s="93"/>
      <c r="AG15071" s="93"/>
      <c r="AH15071" s="93"/>
    </row>
    <row r="15072" spans="21:34" x14ac:dyDescent="0.3">
      <c r="U15072" s="311" t="s">
        <v>54695</v>
      </c>
      <c r="V15072" s="312">
        <v>627204.03</v>
      </c>
      <c r="X15072" s="267" t="s">
        <v>30140</v>
      </c>
      <c r="Y15072" s="268">
        <v>12493.65</v>
      </c>
      <c r="AA15072" s="229" t="s">
        <v>49239</v>
      </c>
      <c r="AB15072" s="230">
        <v>672</v>
      </c>
      <c r="AD15072" s="209" t="s">
        <v>28864</v>
      </c>
      <c r="AE15072" s="210">
        <v>51483.94</v>
      </c>
      <c r="AF15072" s="93"/>
      <c r="AG15072" s="93"/>
      <c r="AH15072" s="93"/>
    </row>
    <row r="15073" spans="21:34" x14ac:dyDescent="0.3">
      <c r="U15073" s="311" t="s">
        <v>54696</v>
      </c>
      <c r="V15073" s="312">
        <v>202297.19</v>
      </c>
      <c r="X15073" s="267" t="s">
        <v>62494</v>
      </c>
      <c r="Y15073" s="268">
        <v>614697.59</v>
      </c>
      <c r="AA15073" s="229" t="s">
        <v>54053</v>
      </c>
      <c r="AB15073" s="230">
        <v>218.44</v>
      </c>
      <c r="AD15073" s="209" t="s">
        <v>28865</v>
      </c>
      <c r="AE15073" s="210">
        <v>80793.070000000007</v>
      </c>
      <c r="AF15073" s="93"/>
      <c r="AG15073" s="93"/>
      <c r="AH15073" s="93"/>
    </row>
    <row r="15074" spans="21:34" x14ac:dyDescent="0.3">
      <c r="U15074" s="311" t="s">
        <v>54698</v>
      </c>
      <c r="V15074" s="312">
        <v>79315.14</v>
      </c>
      <c r="X15074" s="267" t="s">
        <v>30142</v>
      </c>
      <c r="Y15074" s="268">
        <v>50599.3</v>
      </c>
      <c r="AA15074" s="229" t="s">
        <v>48350</v>
      </c>
      <c r="AB15074" s="230">
        <v>282.27999999999997</v>
      </c>
      <c r="AD15074" s="209" t="s">
        <v>28866</v>
      </c>
      <c r="AE15074" s="210">
        <v>1646.83</v>
      </c>
      <c r="AF15074" s="93"/>
      <c r="AG15074" s="93"/>
      <c r="AH15074" s="93"/>
    </row>
    <row r="15075" spans="21:34" x14ac:dyDescent="0.3">
      <c r="U15075" s="311" t="s">
        <v>69730</v>
      </c>
      <c r="V15075" s="312">
        <v>5141.3</v>
      </c>
      <c r="X15075" s="267" t="s">
        <v>47366</v>
      </c>
      <c r="Y15075" s="268">
        <v>-16142.79</v>
      </c>
      <c r="AA15075" s="229" t="s">
        <v>48351</v>
      </c>
      <c r="AB15075" s="230">
        <v>2237.94</v>
      </c>
      <c r="AD15075" s="209" t="s">
        <v>28867</v>
      </c>
      <c r="AE15075" s="210">
        <v>1646704.5</v>
      </c>
      <c r="AF15075" s="93"/>
      <c r="AG15075" s="93"/>
      <c r="AH15075" s="93"/>
    </row>
    <row r="15076" spans="21:34" x14ac:dyDescent="0.3">
      <c r="U15076" s="311" t="s">
        <v>54699</v>
      </c>
      <c r="V15076" s="312">
        <v>91722.18</v>
      </c>
      <c r="X15076" s="267" t="s">
        <v>56690</v>
      </c>
      <c r="Y15076" s="268">
        <v>69892</v>
      </c>
      <c r="AA15076" s="229" t="s">
        <v>48352</v>
      </c>
      <c r="AB15076" s="230">
        <v>1600.19</v>
      </c>
      <c r="AD15076" s="209" t="s">
        <v>28868</v>
      </c>
      <c r="AE15076" s="210">
        <v>1000</v>
      </c>
      <c r="AF15076" s="93"/>
      <c r="AG15076" s="93"/>
      <c r="AH15076" s="93"/>
    </row>
    <row r="15077" spans="21:34" x14ac:dyDescent="0.3">
      <c r="U15077" s="311" t="s">
        <v>63863</v>
      </c>
      <c r="V15077" s="312">
        <v>2544.59</v>
      </c>
      <c r="X15077" s="267" t="s">
        <v>47367</v>
      </c>
      <c r="Y15077" s="268">
        <v>11190</v>
      </c>
      <c r="AA15077" s="229" t="s">
        <v>45823</v>
      </c>
      <c r="AB15077" s="230">
        <v>83267.5</v>
      </c>
      <c r="AD15077" s="209" t="s">
        <v>28869</v>
      </c>
      <c r="AE15077" s="210">
        <v>121746.06</v>
      </c>
      <c r="AF15077" s="93"/>
      <c r="AG15077" s="93"/>
      <c r="AH15077" s="93"/>
    </row>
    <row r="15078" spans="21:34" x14ac:dyDescent="0.3">
      <c r="U15078" s="311" t="s">
        <v>54700</v>
      </c>
      <c r="V15078" s="312">
        <v>22528.82</v>
      </c>
      <c r="X15078" s="267" t="s">
        <v>47368</v>
      </c>
      <c r="Y15078" s="268">
        <v>856.12</v>
      </c>
      <c r="AA15078" s="229" t="s">
        <v>45824</v>
      </c>
      <c r="AB15078" s="230">
        <v>6163.5</v>
      </c>
      <c r="AD15078" s="209" t="s">
        <v>28870</v>
      </c>
      <c r="AE15078" s="210">
        <v>51235</v>
      </c>
      <c r="AF15078" s="93"/>
      <c r="AG15078" s="93"/>
      <c r="AH15078" s="93"/>
    </row>
    <row r="15079" spans="21:34" x14ac:dyDescent="0.3">
      <c r="U15079" s="311" t="s">
        <v>54702</v>
      </c>
      <c r="V15079" s="312">
        <v>10244.76</v>
      </c>
      <c r="X15079" s="267" t="s">
        <v>47369</v>
      </c>
      <c r="Y15079" s="268">
        <v>1722.35</v>
      </c>
      <c r="AA15079" s="229" t="s">
        <v>29644</v>
      </c>
      <c r="AB15079" s="230">
        <v>504.5</v>
      </c>
      <c r="AD15079" s="209" t="s">
        <v>28871</v>
      </c>
      <c r="AE15079" s="210">
        <v>27832.21</v>
      </c>
      <c r="AF15079" s="93"/>
      <c r="AG15079" s="93"/>
      <c r="AH15079" s="93"/>
    </row>
    <row r="15080" spans="21:34" x14ac:dyDescent="0.3">
      <c r="U15080" s="311" t="s">
        <v>54703</v>
      </c>
      <c r="V15080" s="312">
        <v>33957.46</v>
      </c>
      <c r="X15080" s="267" t="s">
        <v>56691</v>
      </c>
      <c r="Y15080" s="268">
        <v>34797.75</v>
      </c>
      <c r="AA15080" s="229" t="s">
        <v>40680</v>
      </c>
      <c r="AB15080" s="230">
        <v>3947.5</v>
      </c>
      <c r="AD15080" s="209" t="s">
        <v>28872</v>
      </c>
      <c r="AE15080" s="210">
        <v>350581.54</v>
      </c>
      <c r="AF15080" s="93"/>
      <c r="AG15080" s="93"/>
      <c r="AH15080" s="93"/>
    </row>
    <row r="15081" spans="21:34" x14ac:dyDescent="0.3">
      <c r="U15081" s="311" t="s">
        <v>54704</v>
      </c>
      <c r="V15081" s="312">
        <v>31803.74</v>
      </c>
      <c r="X15081" s="267" t="s">
        <v>56692</v>
      </c>
      <c r="Y15081" s="268">
        <v>2662.03</v>
      </c>
      <c r="AA15081" s="229" t="s">
        <v>34285</v>
      </c>
      <c r="AB15081" s="230">
        <v>7974</v>
      </c>
      <c r="AD15081" s="209" t="s">
        <v>28873</v>
      </c>
      <c r="AE15081" s="210">
        <v>63237.96</v>
      </c>
      <c r="AF15081" s="93"/>
      <c r="AG15081" s="93"/>
      <c r="AH15081" s="93"/>
    </row>
    <row r="15082" spans="21:34" x14ac:dyDescent="0.3">
      <c r="U15082" s="311" t="s">
        <v>56897</v>
      </c>
      <c r="V15082" s="312">
        <v>19125.25</v>
      </c>
      <c r="X15082" s="267" t="s">
        <v>56693</v>
      </c>
      <c r="Y15082" s="268">
        <v>8525.48</v>
      </c>
      <c r="AA15082" s="229" t="s">
        <v>40681</v>
      </c>
      <c r="AB15082" s="230">
        <v>7059</v>
      </c>
      <c r="AD15082" s="209" t="s">
        <v>28874</v>
      </c>
      <c r="AE15082" s="210">
        <v>117468.24</v>
      </c>
      <c r="AF15082" s="93"/>
      <c r="AG15082" s="93"/>
      <c r="AH15082" s="93"/>
    </row>
    <row r="15083" spans="21:34" x14ac:dyDescent="0.3">
      <c r="U15083" s="311" t="s">
        <v>54707</v>
      </c>
      <c r="V15083" s="312">
        <v>20472.41</v>
      </c>
      <c r="X15083" s="267" t="s">
        <v>59447</v>
      </c>
      <c r="Y15083" s="268">
        <v>14300</v>
      </c>
      <c r="AA15083" s="229" t="s">
        <v>45825</v>
      </c>
      <c r="AB15083" s="230">
        <v>38125</v>
      </c>
      <c r="AD15083" s="209" t="s">
        <v>28875</v>
      </c>
      <c r="AE15083" s="210">
        <v>1326354.06</v>
      </c>
      <c r="AF15083" s="93"/>
      <c r="AG15083" s="93"/>
      <c r="AH15083" s="93"/>
    </row>
    <row r="15084" spans="21:34" x14ac:dyDescent="0.3">
      <c r="U15084" s="311" t="s">
        <v>54708</v>
      </c>
      <c r="V15084" s="312">
        <v>696679.33</v>
      </c>
      <c r="X15084" s="267" t="s">
        <v>50555</v>
      </c>
      <c r="Y15084" s="268">
        <v>16222.97</v>
      </c>
      <c r="AA15084" s="229" t="s">
        <v>45826</v>
      </c>
      <c r="AB15084" s="230">
        <v>2916.58</v>
      </c>
      <c r="AD15084" s="209" t="s">
        <v>28876</v>
      </c>
      <c r="AE15084" s="210">
        <v>246456.7</v>
      </c>
      <c r="AF15084" s="93"/>
      <c r="AG15084" s="93"/>
      <c r="AH15084" s="93"/>
    </row>
    <row r="15085" spans="21:34" x14ac:dyDescent="0.3">
      <c r="U15085" s="311" t="s">
        <v>54709</v>
      </c>
      <c r="V15085" s="312">
        <v>38403.360000000001</v>
      </c>
      <c r="X15085" s="267" t="s">
        <v>49254</v>
      </c>
      <c r="Y15085" s="268">
        <v>8674.36</v>
      </c>
      <c r="AA15085" s="229" t="s">
        <v>54054</v>
      </c>
      <c r="AB15085" s="230">
        <v>780</v>
      </c>
      <c r="AD15085" s="209" t="s">
        <v>28877</v>
      </c>
      <c r="AE15085" s="210">
        <v>116901.7</v>
      </c>
      <c r="AF15085" s="93"/>
      <c r="AG15085" s="93"/>
      <c r="AH15085" s="93"/>
    </row>
    <row r="15086" spans="21:34" x14ac:dyDescent="0.3">
      <c r="U15086" s="311" t="s">
        <v>49492</v>
      </c>
      <c r="V15086" s="312">
        <v>181217.1</v>
      </c>
      <c r="X15086" s="267" t="s">
        <v>62495</v>
      </c>
      <c r="Y15086" s="268">
        <v>48700.77</v>
      </c>
      <c r="AA15086" s="229" t="s">
        <v>34286</v>
      </c>
      <c r="AB15086" s="230">
        <v>9666</v>
      </c>
      <c r="AD15086" s="209" t="s">
        <v>28878</v>
      </c>
      <c r="AE15086" s="210">
        <v>340787.75</v>
      </c>
      <c r="AF15086" s="93"/>
      <c r="AG15086" s="93"/>
      <c r="AH15086" s="93"/>
    </row>
    <row r="15087" spans="21:34" x14ac:dyDescent="0.3">
      <c r="U15087" s="311" t="s">
        <v>55699</v>
      </c>
      <c r="V15087" s="312">
        <v>612.11</v>
      </c>
      <c r="X15087" s="267" t="s">
        <v>60849</v>
      </c>
      <c r="Y15087" s="268">
        <v>-230.3</v>
      </c>
      <c r="AA15087" s="229" t="s">
        <v>43097</v>
      </c>
      <c r="AB15087" s="230">
        <v>1390.25</v>
      </c>
      <c r="AD15087" s="209" t="s">
        <v>28879</v>
      </c>
      <c r="AE15087" s="210">
        <v>136198.63</v>
      </c>
      <c r="AF15087" s="93"/>
      <c r="AG15087" s="93"/>
      <c r="AH15087" s="93"/>
    </row>
    <row r="15088" spans="21:34" x14ac:dyDescent="0.3">
      <c r="U15088" s="311" t="s">
        <v>49493</v>
      </c>
      <c r="V15088" s="312">
        <v>156819.54999999999</v>
      </c>
      <c r="X15088" s="267" t="s">
        <v>61639</v>
      </c>
      <c r="Y15088" s="268">
        <v>15750</v>
      </c>
      <c r="AA15088" s="229" t="s">
        <v>43098</v>
      </c>
      <c r="AB15088" s="230">
        <v>140.12</v>
      </c>
      <c r="AD15088" s="209" t="s">
        <v>28880</v>
      </c>
      <c r="AE15088" s="210">
        <v>5662.15</v>
      </c>
      <c r="AF15088" s="93"/>
      <c r="AG15088" s="93"/>
      <c r="AH15088" s="93"/>
    </row>
    <row r="15089" spans="21:34" x14ac:dyDescent="0.3">
      <c r="U15089" s="311" t="s">
        <v>49494</v>
      </c>
      <c r="V15089" s="312">
        <v>361009.94</v>
      </c>
      <c r="X15089" s="267" t="s">
        <v>56694</v>
      </c>
      <c r="Y15089" s="268">
        <v>45587.75</v>
      </c>
      <c r="AA15089" s="229" t="s">
        <v>45827</v>
      </c>
      <c r="AB15089" s="230">
        <v>7.85</v>
      </c>
      <c r="AD15089" s="209" t="s">
        <v>28881</v>
      </c>
      <c r="AE15089" s="210">
        <v>5951.69</v>
      </c>
      <c r="AF15089" s="93"/>
      <c r="AG15089" s="93"/>
      <c r="AH15089" s="93"/>
    </row>
    <row r="15090" spans="21:34" x14ac:dyDescent="0.3">
      <c r="U15090" s="311" t="s">
        <v>54710</v>
      </c>
      <c r="V15090" s="312">
        <v>370.74</v>
      </c>
      <c r="X15090" s="267" t="s">
        <v>56695</v>
      </c>
      <c r="Y15090" s="268">
        <v>4692.47</v>
      </c>
      <c r="AA15090" s="229" t="s">
        <v>43099</v>
      </c>
      <c r="AB15090" s="230">
        <v>264.77999999999997</v>
      </c>
      <c r="AD15090" s="209" t="s">
        <v>28882</v>
      </c>
      <c r="AE15090" s="210">
        <v>78835.149999999994</v>
      </c>
      <c r="AF15090" s="93"/>
      <c r="AG15090" s="93"/>
      <c r="AH15090" s="93"/>
    </row>
    <row r="15091" spans="21:34" x14ac:dyDescent="0.3">
      <c r="U15091" s="311" t="s">
        <v>54711</v>
      </c>
      <c r="V15091" s="312">
        <v>165.71</v>
      </c>
      <c r="X15091" s="267" t="s">
        <v>56696</v>
      </c>
      <c r="Y15091" s="268">
        <v>14763.39</v>
      </c>
      <c r="AA15091" s="229" t="s">
        <v>34287</v>
      </c>
      <c r="AB15091" s="230">
        <v>31336.3</v>
      </c>
      <c r="AD15091" s="209" t="s">
        <v>28883</v>
      </c>
      <c r="AE15091" s="210">
        <v>51190.35</v>
      </c>
      <c r="AF15091" s="93"/>
      <c r="AG15091" s="93"/>
      <c r="AH15091" s="93"/>
    </row>
    <row r="15092" spans="21:34" x14ac:dyDescent="0.3">
      <c r="U15092" s="311" t="s">
        <v>50841</v>
      </c>
      <c r="V15092" s="312">
        <v>5590.03</v>
      </c>
      <c r="X15092" s="267" t="s">
        <v>54106</v>
      </c>
      <c r="Y15092" s="268">
        <v>15568.85</v>
      </c>
      <c r="AA15092" s="229" t="s">
        <v>34288</v>
      </c>
      <c r="AB15092" s="230">
        <v>2849.4</v>
      </c>
      <c r="AD15092" s="209" t="s">
        <v>28884</v>
      </c>
      <c r="AE15092" s="210">
        <v>115475.05</v>
      </c>
      <c r="AF15092" s="93"/>
      <c r="AG15092" s="93"/>
      <c r="AH15092" s="93"/>
    </row>
    <row r="15093" spans="21:34" x14ac:dyDescent="0.3">
      <c r="U15093" s="311" t="s">
        <v>49495</v>
      </c>
      <c r="V15093" s="312">
        <v>1248523.24</v>
      </c>
      <c r="X15093" s="267" t="s">
        <v>50556</v>
      </c>
      <c r="Y15093" s="268">
        <v>26441.29</v>
      </c>
      <c r="AA15093" s="229" t="s">
        <v>34289</v>
      </c>
      <c r="AB15093" s="230">
        <v>2599.15</v>
      </c>
      <c r="AD15093" s="209" t="s">
        <v>28885</v>
      </c>
      <c r="AE15093" s="210">
        <v>8823.67</v>
      </c>
      <c r="AF15093" s="93"/>
      <c r="AG15093" s="93"/>
      <c r="AH15093" s="93"/>
    </row>
    <row r="15094" spans="21:34" x14ac:dyDescent="0.3">
      <c r="U15094" s="311" t="s">
        <v>50842</v>
      </c>
      <c r="V15094" s="312">
        <v>93866.8</v>
      </c>
      <c r="X15094" s="267" t="s">
        <v>65073</v>
      </c>
      <c r="Y15094" s="268">
        <v>5577.97</v>
      </c>
      <c r="AA15094" s="229" t="s">
        <v>34290</v>
      </c>
      <c r="AB15094" s="230">
        <v>491.49</v>
      </c>
      <c r="AD15094" s="209" t="s">
        <v>28886</v>
      </c>
      <c r="AE15094" s="210">
        <v>415.73</v>
      </c>
      <c r="AF15094" s="93"/>
      <c r="AG15094" s="93"/>
      <c r="AH15094" s="93"/>
    </row>
    <row r="15095" spans="21:34" x14ac:dyDescent="0.3">
      <c r="U15095" s="311" t="s">
        <v>54712</v>
      </c>
      <c r="V15095" s="312">
        <v>134004.74</v>
      </c>
      <c r="X15095" s="267" t="s">
        <v>60850</v>
      </c>
      <c r="Y15095" s="268">
        <v>-117.63</v>
      </c>
      <c r="AA15095" s="229" t="s">
        <v>34291</v>
      </c>
      <c r="AB15095" s="230">
        <v>1723.16</v>
      </c>
      <c r="AD15095" s="209" t="s">
        <v>28887</v>
      </c>
      <c r="AE15095" s="210">
        <v>2930.79</v>
      </c>
      <c r="AF15095" s="93"/>
      <c r="AG15095" s="93"/>
      <c r="AH15095" s="93"/>
    </row>
    <row r="15096" spans="21:34" x14ac:dyDescent="0.3">
      <c r="U15096" s="311" t="s">
        <v>54713</v>
      </c>
      <c r="V15096" s="312">
        <v>1470.39</v>
      </c>
      <c r="X15096" s="267" t="s">
        <v>55541</v>
      </c>
      <c r="Y15096" s="268">
        <v>192259.04</v>
      </c>
      <c r="AA15096" s="229" t="s">
        <v>54055</v>
      </c>
      <c r="AB15096" s="230">
        <v>569.96</v>
      </c>
      <c r="AD15096" s="209" t="s">
        <v>28888</v>
      </c>
      <c r="AE15096" s="210">
        <v>49950</v>
      </c>
      <c r="AF15096" s="93"/>
      <c r="AG15096" s="93"/>
      <c r="AH15096" s="93"/>
    </row>
    <row r="15097" spans="21:34" x14ac:dyDescent="0.3">
      <c r="U15097" s="311" t="s">
        <v>50843</v>
      </c>
      <c r="V15097" s="312">
        <v>164743.72</v>
      </c>
      <c r="X15097" s="267" t="s">
        <v>60851</v>
      </c>
      <c r="Y15097" s="268">
        <v>628754.26</v>
      </c>
      <c r="AA15097" s="229" t="s">
        <v>48353</v>
      </c>
      <c r="AB15097" s="230">
        <v>1150</v>
      </c>
      <c r="AD15097" s="209" t="s">
        <v>28889</v>
      </c>
      <c r="AE15097" s="210">
        <v>6592.5</v>
      </c>
      <c r="AF15097" s="93"/>
      <c r="AG15097" s="93"/>
      <c r="AH15097" s="93"/>
    </row>
    <row r="15098" spans="21:34" x14ac:dyDescent="0.3">
      <c r="U15098" s="311" t="s">
        <v>49497</v>
      </c>
      <c r="V15098" s="312">
        <v>164472.10999999999</v>
      </c>
      <c r="X15098" s="267" t="s">
        <v>56697</v>
      </c>
      <c r="Y15098" s="268">
        <v>138788.6</v>
      </c>
      <c r="AA15098" s="229" t="s">
        <v>35806</v>
      </c>
      <c r="AB15098" s="230">
        <v>55669.67</v>
      </c>
      <c r="AD15098" s="209" t="s">
        <v>28890</v>
      </c>
      <c r="AE15098" s="210">
        <v>4325.53</v>
      </c>
      <c r="AF15098" s="93"/>
      <c r="AG15098" s="93"/>
      <c r="AH15098" s="93"/>
    </row>
    <row r="15099" spans="21:34" x14ac:dyDescent="0.3">
      <c r="U15099" s="311" t="s">
        <v>49498</v>
      </c>
      <c r="V15099" s="312">
        <v>293747.49</v>
      </c>
      <c r="X15099" s="267" t="s">
        <v>36875</v>
      </c>
      <c r="Y15099" s="268">
        <v>60000</v>
      </c>
      <c r="AA15099" s="229" t="s">
        <v>35807</v>
      </c>
      <c r="AB15099" s="230">
        <v>4184.12</v>
      </c>
      <c r="AD15099" s="209" t="s">
        <v>28891</v>
      </c>
      <c r="AE15099" s="210">
        <v>1430.4</v>
      </c>
      <c r="AF15099" s="93"/>
      <c r="AG15099" s="93"/>
      <c r="AH15099" s="93"/>
    </row>
    <row r="15100" spans="21:34" x14ac:dyDescent="0.3">
      <c r="U15100" s="311" t="s">
        <v>54714</v>
      </c>
      <c r="V15100" s="312">
        <v>48426.28</v>
      </c>
      <c r="X15100" s="267" t="s">
        <v>57962</v>
      </c>
      <c r="Y15100" s="268">
        <v>268956.27</v>
      </c>
      <c r="AA15100" s="229" t="s">
        <v>35808</v>
      </c>
      <c r="AB15100" s="230">
        <v>5862.09</v>
      </c>
      <c r="AD15100" s="209" t="s">
        <v>28892</v>
      </c>
      <c r="AE15100" s="210">
        <v>31079.97</v>
      </c>
      <c r="AF15100" s="93"/>
      <c r="AG15100" s="93"/>
      <c r="AH15100" s="93"/>
    </row>
    <row r="15101" spans="21:34" x14ac:dyDescent="0.3">
      <c r="U15101" s="311" t="s">
        <v>69731</v>
      </c>
      <c r="V15101" s="312">
        <v>-16994.32</v>
      </c>
      <c r="X15101" s="267" t="s">
        <v>63833</v>
      </c>
      <c r="Y15101" s="268">
        <v>3092.76</v>
      </c>
      <c r="AA15101" s="229" t="s">
        <v>45828</v>
      </c>
      <c r="AB15101" s="230">
        <v>17552.13</v>
      </c>
      <c r="AD15101" s="209" t="s">
        <v>28893</v>
      </c>
      <c r="AE15101" s="210">
        <v>901148.11</v>
      </c>
      <c r="AF15101" s="93"/>
      <c r="AG15101" s="93"/>
      <c r="AH15101" s="93"/>
    </row>
    <row r="15102" spans="21:34" x14ac:dyDescent="0.3">
      <c r="U15102" s="311" t="s">
        <v>47674</v>
      </c>
      <c r="V15102" s="312">
        <v>1400714.44</v>
      </c>
      <c r="X15102" s="267" t="s">
        <v>36876</v>
      </c>
      <c r="Y15102" s="268">
        <v>31540.75</v>
      </c>
      <c r="AA15102" s="229" t="s">
        <v>45829</v>
      </c>
      <c r="AB15102" s="230">
        <v>1332.87</v>
      </c>
      <c r="AD15102" s="209" t="s">
        <v>28894</v>
      </c>
      <c r="AE15102" s="210">
        <v>27124.639999999999</v>
      </c>
      <c r="AF15102" s="93"/>
      <c r="AG15102" s="93"/>
      <c r="AH15102" s="93"/>
    </row>
    <row r="15103" spans="21:34" x14ac:dyDescent="0.3">
      <c r="U15103" s="311" t="s">
        <v>49499</v>
      </c>
      <c r="V15103" s="312">
        <v>63229.65</v>
      </c>
      <c r="X15103" s="267" t="s">
        <v>56698</v>
      </c>
      <c r="Y15103" s="268">
        <v>42784.4</v>
      </c>
      <c r="AA15103" s="229" t="s">
        <v>45830</v>
      </c>
      <c r="AB15103" s="230">
        <v>25000</v>
      </c>
      <c r="AD15103" s="209" t="s">
        <v>28895</v>
      </c>
      <c r="AE15103" s="210">
        <v>49950</v>
      </c>
      <c r="AF15103" s="93"/>
      <c r="AG15103" s="93"/>
      <c r="AH15103" s="93"/>
    </row>
    <row r="15104" spans="21:34" x14ac:dyDescent="0.3">
      <c r="U15104" s="311" t="s">
        <v>50845</v>
      </c>
      <c r="V15104" s="312">
        <v>16723.97</v>
      </c>
      <c r="X15104" s="267" t="s">
        <v>60852</v>
      </c>
      <c r="Y15104" s="268">
        <v>5656.05</v>
      </c>
      <c r="AA15104" s="229" t="s">
        <v>45831</v>
      </c>
      <c r="AB15104" s="230">
        <v>1912.5</v>
      </c>
      <c r="AD15104" s="209" t="s">
        <v>34405</v>
      </c>
      <c r="AE15104" s="210">
        <v>66.45</v>
      </c>
      <c r="AF15104" s="93"/>
      <c r="AG15104" s="93"/>
      <c r="AH15104" s="93"/>
    </row>
    <row r="15105" spans="21:34" x14ac:dyDescent="0.3">
      <c r="U15105" s="311" t="s">
        <v>56898</v>
      </c>
      <c r="V15105" s="312">
        <v>6031.56</v>
      </c>
      <c r="X15105" s="267" t="s">
        <v>61640</v>
      </c>
      <c r="Y15105" s="268">
        <v>700</v>
      </c>
      <c r="AA15105" s="229" t="s">
        <v>36829</v>
      </c>
      <c r="AB15105" s="230">
        <v>2831.96</v>
      </c>
      <c r="AD15105" s="209" t="s">
        <v>28896</v>
      </c>
      <c r="AE15105" s="210">
        <v>1363747.89</v>
      </c>
      <c r="AF15105" s="93"/>
      <c r="AG15105" s="93"/>
      <c r="AH15105" s="93"/>
    </row>
    <row r="15106" spans="21:34" x14ac:dyDescent="0.3">
      <c r="U15106" s="311" t="s">
        <v>54716</v>
      </c>
      <c r="V15106" s="312">
        <v>20486.189999999999</v>
      </c>
      <c r="X15106" s="267" t="s">
        <v>61641</v>
      </c>
      <c r="Y15106" s="268">
        <v>172.09</v>
      </c>
      <c r="AA15106" s="229" t="s">
        <v>29666</v>
      </c>
      <c r="AB15106" s="230">
        <v>5911.76</v>
      </c>
      <c r="AD15106" s="209" t="s">
        <v>28897</v>
      </c>
      <c r="AE15106" s="210">
        <v>211641.03</v>
      </c>
      <c r="AF15106" s="93"/>
      <c r="AG15106" s="93"/>
      <c r="AH15106" s="93"/>
    </row>
    <row r="15107" spans="21:34" x14ac:dyDescent="0.3">
      <c r="U15107" s="311" t="s">
        <v>50846</v>
      </c>
      <c r="V15107" s="312">
        <v>156028.07</v>
      </c>
      <c r="X15107" s="267" t="s">
        <v>61642</v>
      </c>
      <c r="Y15107" s="268">
        <v>1634.86</v>
      </c>
      <c r="AA15107" s="229" t="s">
        <v>47343</v>
      </c>
      <c r="AB15107" s="230">
        <v>495</v>
      </c>
      <c r="AD15107" s="209" t="s">
        <v>28898</v>
      </c>
      <c r="AE15107" s="210">
        <v>1800</v>
      </c>
      <c r="AF15107" s="93"/>
      <c r="AG15107" s="93"/>
      <c r="AH15107" s="93"/>
    </row>
    <row r="15108" spans="21:34" x14ac:dyDescent="0.3">
      <c r="U15108" s="311" t="s">
        <v>49500</v>
      </c>
      <c r="V15108" s="312">
        <v>239446.98</v>
      </c>
      <c r="X15108" s="267" t="s">
        <v>54107</v>
      </c>
      <c r="Y15108" s="268">
        <v>55866.33</v>
      </c>
      <c r="AA15108" s="229" t="s">
        <v>54056</v>
      </c>
      <c r="AB15108" s="230">
        <v>2500</v>
      </c>
      <c r="AD15108" s="209" t="s">
        <v>28899</v>
      </c>
      <c r="AE15108" s="210">
        <v>1013.87</v>
      </c>
      <c r="AF15108" s="93"/>
      <c r="AG15108" s="93"/>
      <c r="AH15108" s="93"/>
    </row>
    <row r="15109" spans="21:34" x14ac:dyDescent="0.3">
      <c r="U15109" s="311" t="s">
        <v>54717</v>
      </c>
      <c r="V15109" s="312">
        <v>-12827.55</v>
      </c>
      <c r="X15109" s="267" t="s">
        <v>55542</v>
      </c>
      <c r="Y15109" s="268">
        <v>3413.14</v>
      </c>
      <c r="AA15109" s="229" t="s">
        <v>29667</v>
      </c>
      <c r="AB15109" s="230">
        <v>810</v>
      </c>
      <c r="AD15109" s="209" t="s">
        <v>28900</v>
      </c>
      <c r="AE15109" s="210">
        <v>115475.05</v>
      </c>
      <c r="AF15109" s="93"/>
      <c r="AG15109" s="93"/>
      <c r="AH15109" s="93"/>
    </row>
    <row r="15110" spans="21:34" x14ac:dyDescent="0.3">
      <c r="U15110" s="311" t="s">
        <v>61141</v>
      </c>
      <c r="V15110" s="312">
        <v>42251.3</v>
      </c>
      <c r="X15110" s="267" t="s">
        <v>40701</v>
      </c>
      <c r="Y15110" s="268">
        <v>50256.33</v>
      </c>
      <c r="AA15110" s="229" t="s">
        <v>29668</v>
      </c>
      <c r="AB15110" s="230">
        <v>61.97</v>
      </c>
      <c r="AD15110" s="209" t="s">
        <v>14379</v>
      </c>
      <c r="AE15110" s="210">
        <v>-1496.64</v>
      </c>
      <c r="AF15110" s="93"/>
      <c r="AG15110" s="93"/>
      <c r="AH15110" s="93"/>
    </row>
    <row r="15111" spans="21:34" x14ac:dyDescent="0.3">
      <c r="U15111" s="311" t="s">
        <v>50847</v>
      </c>
      <c r="V15111" s="312">
        <v>7820.12</v>
      </c>
      <c r="X15111" s="267" t="s">
        <v>57963</v>
      </c>
      <c r="Y15111" s="268">
        <v>4803.87</v>
      </c>
      <c r="AA15111" s="229" t="s">
        <v>29669</v>
      </c>
      <c r="AB15111" s="230">
        <v>480</v>
      </c>
      <c r="AD15111" s="209" t="s">
        <v>14381</v>
      </c>
      <c r="AE15111" s="210">
        <v>35417.68</v>
      </c>
      <c r="AF15111" s="93"/>
      <c r="AG15111" s="93"/>
      <c r="AH15111" s="93"/>
    </row>
    <row r="15112" spans="21:34" x14ac:dyDescent="0.3">
      <c r="U15112" s="311" t="s">
        <v>55700</v>
      </c>
      <c r="V15112" s="312">
        <v>-6909.98</v>
      </c>
      <c r="X15112" s="267" t="s">
        <v>55543</v>
      </c>
      <c r="Y15112" s="268">
        <v>97620.54</v>
      </c>
      <c r="AA15112" s="229" t="s">
        <v>34297</v>
      </c>
      <c r="AB15112" s="230">
        <v>7156.22</v>
      </c>
      <c r="AD15112" s="209" t="s">
        <v>14382</v>
      </c>
      <c r="AE15112" s="210">
        <v>29778.19</v>
      </c>
      <c r="AF15112" s="93"/>
      <c r="AG15112" s="93"/>
      <c r="AH15112" s="93"/>
    </row>
    <row r="15113" spans="21:34" x14ac:dyDescent="0.3">
      <c r="U15113" s="311" t="s">
        <v>31000</v>
      </c>
      <c r="V15113" s="312">
        <v>412056.42</v>
      </c>
      <c r="X15113" s="267" t="s">
        <v>54108</v>
      </c>
      <c r="Y15113" s="268">
        <v>374126.33</v>
      </c>
      <c r="AA15113" s="229" t="s">
        <v>29670</v>
      </c>
      <c r="AB15113" s="230">
        <v>584.04999999999995</v>
      </c>
      <c r="AD15113" s="209" t="s">
        <v>28901</v>
      </c>
      <c r="AE15113" s="210">
        <v>246456.7</v>
      </c>
      <c r="AF15113" s="93"/>
      <c r="AG15113" s="93"/>
      <c r="AH15113" s="93"/>
    </row>
    <row r="15114" spans="21:34" x14ac:dyDescent="0.3">
      <c r="U15114" s="311" t="s">
        <v>34366</v>
      </c>
      <c r="V15114" s="312">
        <v>5105559.5599999996</v>
      </c>
      <c r="X15114" s="267" t="s">
        <v>56699</v>
      </c>
      <c r="Y15114" s="268">
        <v>780.04</v>
      </c>
      <c r="AA15114" s="229" t="s">
        <v>54057</v>
      </c>
      <c r="AB15114" s="230">
        <v>1594.3</v>
      </c>
      <c r="AD15114" s="209" t="s">
        <v>14384</v>
      </c>
      <c r="AE15114" s="210">
        <v>101210</v>
      </c>
      <c r="AF15114" s="93"/>
      <c r="AG15114" s="93"/>
      <c r="AH15114" s="93"/>
    </row>
    <row r="15115" spans="21:34" x14ac:dyDescent="0.3">
      <c r="U15115" s="311" t="s">
        <v>34367</v>
      </c>
      <c r="V15115" s="312">
        <v>222286.58</v>
      </c>
      <c r="X15115" s="267" t="s">
        <v>36877</v>
      </c>
      <c r="Y15115" s="268">
        <v>145381.4</v>
      </c>
      <c r="AA15115" s="229" t="s">
        <v>54058</v>
      </c>
      <c r="AB15115" s="230">
        <v>3521.37</v>
      </c>
      <c r="AD15115" s="209" t="s">
        <v>28902</v>
      </c>
      <c r="AE15115" s="210">
        <v>147612.5</v>
      </c>
      <c r="AF15115" s="93"/>
      <c r="AG15115" s="93"/>
      <c r="AH15115" s="93"/>
    </row>
    <row r="15116" spans="21:34" x14ac:dyDescent="0.3">
      <c r="U15116" s="311" t="s">
        <v>31001</v>
      </c>
      <c r="V15116" s="312">
        <v>3256249.71</v>
      </c>
      <c r="X15116" s="267" t="s">
        <v>36878</v>
      </c>
      <c r="Y15116" s="268">
        <v>372939.07</v>
      </c>
      <c r="AA15116" s="229" t="s">
        <v>36830</v>
      </c>
      <c r="AB15116" s="230">
        <v>36848.67</v>
      </c>
      <c r="AD15116" s="209" t="s">
        <v>28903</v>
      </c>
      <c r="AE15116" s="210">
        <v>493902.67</v>
      </c>
      <c r="AF15116" s="93"/>
      <c r="AG15116" s="93"/>
      <c r="AH15116" s="93"/>
    </row>
    <row r="15117" spans="21:34" x14ac:dyDescent="0.3">
      <c r="U15117" s="311" t="s">
        <v>35890</v>
      </c>
      <c r="V15117" s="312">
        <v>396370.18</v>
      </c>
      <c r="X15117" s="267" t="s">
        <v>36879</v>
      </c>
      <c r="Y15117" s="268">
        <v>108465.63</v>
      </c>
      <c r="AA15117" s="229" t="s">
        <v>48354</v>
      </c>
      <c r="AB15117" s="230">
        <v>390</v>
      </c>
      <c r="AD15117" s="209" t="s">
        <v>28904</v>
      </c>
      <c r="AE15117" s="210">
        <v>52787.5</v>
      </c>
      <c r="AF15117" s="93"/>
      <c r="AG15117" s="93"/>
      <c r="AH15117" s="93"/>
    </row>
    <row r="15118" spans="21:34" x14ac:dyDescent="0.3">
      <c r="U15118" s="311" t="s">
        <v>69732</v>
      </c>
      <c r="V15118" s="312">
        <v>38826.68</v>
      </c>
      <c r="X15118" s="267" t="s">
        <v>50557</v>
      </c>
      <c r="Y15118" s="268">
        <v>5776866.4299999997</v>
      </c>
      <c r="AA15118" s="229" t="s">
        <v>36831</v>
      </c>
      <c r="AB15118" s="230">
        <v>2667.65</v>
      </c>
      <c r="AD15118" s="209" t="s">
        <v>28905</v>
      </c>
      <c r="AE15118" s="210">
        <v>37248.75</v>
      </c>
      <c r="AF15118" s="93"/>
      <c r="AG15118" s="93"/>
      <c r="AH15118" s="93"/>
    </row>
    <row r="15119" spans="21:34" x14ac:dyDescent="0.3">
      <c r="U15119" s="311" t="s">
        <v>31002</v>
      </c>
      <c r="V15119" s="312">
        <v>48491705.299999997</v>
      </c>
      <c r="X15119" s="267" t="s">
        <v>61127</v>
      </c>
      <c r="Y15119" s="268">
        <v>47058.79</v>
      </c>
      <c r="AA15119" s="229" t="s">
        <v>36832</v>
      </c>
      <c r="AB15119" s="230">
        <v>8398.5300000000007</v>
      </c>
      <c r="AD15119" s="209" t="s">
        <v>14386</v>
      </c>
      <c r="AE15119" s="210">
        <v>305821.58</v>
      </c>
      <c r="AF15119" s="93"/>
      <c r="AG15119" s="93"/>
      <c r="AH15119" s="93"/>
    </row>
    <row r="15120" spans="21:34" x14ac:dyDescent="0.3">
      <c r="U15120" s="311" t="s">
        <v>36914</v>
      </c>
      <c r="V15120" s="312">
        <v>2084.83</v>
      </c>
      <c r="X15120" s="267" t="s">
        <v>58715</v>
      </c>
      <c r="Y15120" s="268">
        <v>1924.84</v>
      </c>
      <c r="AA15120" s="229" t="s">
        <v>39598</v>
      </c>
      <c r="AB15120" s="230">
        <v>3913.36</v>
      </c>
      <c r="AD15120" s="209" t="s">
        <v>14387</v>
      </c>
      <c r="AE15120" s="210">
        <v>763073.11</v>
      </c>
      <c r="AF15120" s="93"/>
      <c r="AG15120" s="93"/>
      <c r="AH15120" s="93"/>
    </row>
    <row r="15121" spans="21:34" x14ac:dyDescent="0.3">
      <c r="U15121" s="311" t="s">
        <v>35891</v>
      </c>
      <c r="V15121" s="312">
        <v>1139180.8500000001</v>
      </c>
      <c r="X15121" s="267" t="s">
        <v>39616</v>
      </c>
      <c r="Y15121" s="268">
        <v>111897.96</v>
      </c>
      <c r="AA15121" s="229" t="s">
        <v>45832</v>
      </c>
      <c r="AB15121" s="230">
        <v>9657.11</v>
      </c>
      <c r="AD15121" s="209" t="s">
        <v>14388</v>
      </c>
      <c r="AE15121" s="210">
        <v>154280.51</v>
      </c>
      <c r="AF15121" s="93"/>
      <c r="AG15121" s="93"/>
      <c r="AH15121" s="93"/>
    </row>
    <row r="15122" spans="21:34" x14ac:dyDescent="0.3">
      <c r="U15122" s="311" t="s">
        <v>36915</v>
      </c>
      <c r="V15122" s="312">
        <v>13546.47</v>
      </c>
      <c r="X15122" s="267" t="s">
        <v>58716</v>
      </c>
      <c r="Y15122" s="268">
        <v>58269.25</v>
      </c>
      <c r="AA15122" s="229" t="s">
        <v>45833</v>
      </c>
      <c r="AB15122" s="230">
        <v>738.89</v>
      </c>
      <c r="AD15122" s="209" t="s">
        <v>28906</v>
      </c>
      <c r="AE15122" s="210">
        <v>7724.71</v>
      </c>
      <c r="AF15122" s="93"/>
      <c r="AG15122" s="93"/>
      <c r="AH15122" s="93"/>
    </row>
    <row r="15123" spans="21:34" x14ac:dyDescent="0.3">
      <c r="U15123" s="311" t="s">
        <v>31003</v>
      </c>
      <c r="V15123" s="312">
        <v>4282945.03</v>
      </c>
      <c r="X15123" s="267" t="s">
        <v>56700</v>
      </c>
      <c r="Y15123" s="268">
        <v>901338.69</v>
      </c>
      <c r="AA15123" s="229" t="s">
        <v>29706</v>
      </c>
      <c r="AB15123" s="230">
        <v>44</v>
      </c>
      <c r="AD15123" s="209" t="s">
        <v>28907</v>
      </c>
      <c r="AE15123" s="210">
        <v>5951.69</v>
      </c>
      <c r="AF15123" s="93"/>
      <c r="AG15123" s="93"/>
      <c r="AH15123" s="93"/>
    </row>
    <row r="15124" spans="21:34" x14ac:dyDescent="0.3">
      <c r="U15124" s="311" t="s">
        <v>34368</v>
      </c>
      <c r="V15124" s="312">
        <v>2639051.13</v>
      </c>
      <c r="X15124" s="267" t="s">
        <v>60853</v>
      </c>
      <c r="Y15124" s="268">
        <v>-24991.78</v>
      </c>
      <c r="AA15124" s="229" t="s">
        <v>45834</v>
      </c>
      <c r="AB15124" s="230">
        <v>1054738.99</v>
      </c>
      <c r="AD15124" s="209" t="s">
        <v>14389</v>
      </c>
      <c r="AE15124" s="210">
        <v>2517525.87</v>
      </c>
      <c r="AF15124" s="93"/>
      <c r="AG15124" s="93"/>
      <c r="AH15124" s="93"/>
    </row>
    <row r="15125" spans="21:34" x14ac:dyDescent="0.3">
      <c r="U15125" s="311" t="s">
        <v>34412</v>
      </c>
      <c r="V15125" s="312">
        <v>3767.52</v>
      </c>
      <c r="X15125" s="267" t="s">
        <v>63834</v>
      </c>
      <c r="Y15125" s="268">
        <v>515.46</v>
      </c>
      <c r="AA15125" s="229" t="s">
        <v>45835</v>
      </c>
      <c r="AB15125" s="230">
        <v>80917.53</v>
      </c>
      <c r="AD15125" s="209" t="s">
        <v>28908</v>
      </c>
      <c r="AE15125" s="210">
        <v>114545.48</v>
      </c>
      <c r="AF15125" s="93"/>
      <c r="AG15125" s="93"/>
      <c r="AH15125" s="93"/>
    </row>
    <row r="15126" spans="21:34" x14ac:dyDescent="0.3">
      <c r="U15126" s="311" t="s">
        <v>46270</v>
      </c>
      <c r="V15126" s="312">
        <v>53566.71</v>
      </c>
      <c r="X15126" s="267" t="s">
        <v>65074</v>
      </c>
      <c r="Y15126" s="268">
        <v>9138.77</v>
      </c>
      <c r="AA15126" s="229" t="s">
        <v>29710</v>
      </c>
      <c r="AB15126" s="230">
        <v>198932.98</v>
      </c>
      <c r="AD15126" s="209" t="s">
        <v>14390</v>
      </c>
      <c r="AE15126" s="210">
        <v>281310.15000000002</v>
      </c>
      <c r="AF15126" s="93"/>
      <c r="AG15126" s="93"/>
      <c r="AH15126" s="93"/>
    </row>
    <row r="15127" spans="21:34" x14ac:dyDescent="0.3">
      <c r="U15127" s="311" t="s">
        <v>31004</v>
      </c>
      <c r="V15127" s="312">
        <v>29133680.829999998</v>
      </c>
      <c r="X15127" s="267" t="s">
        <v>63835</v>
      </c>
      <c r="Y15127" s="268">
        <v>738.55</v>
      </c>
      <c r="AA15127" s="229" t="s">
        <v>47344</v>
      </c>
      <c r="AB15127" s="230">
        <v>2816.91</v>
      </c>
      <c r="AD15127" s="209" t="s">
        <v>28909</v>
      </c>
      <c r="AE15127" s="210">
        <v>182115</v>
      </c>
      <c r="AF15127" s="93"/>
      <c r="AG15127" s="93"/>
      <c r="AH15127" s="93"/>
    </row>
    <row r="15128" spans="21:34" x14ac:dyDescent="0.3">
      <c r="U15128" s="311" t="s">
        <v>35892</v>
      </c>
      <c r="V15128" s="312">
        <v>176954.68</v>
      </c>
      <c r="X15128" s="267" t="s">
        <v>63836</v>
      </c>
      <c r="Y15128" s="268">
        <v>2365.27</v>
      </c>
      <c r="AA15128" s="229" t="s">
        <v>29712</v>
      </c>
      <c r="AB15128" s="230">
        <v>8790.25</v>
      </c>
      <c r="AD15128" s="209" t="s">
        <v>14391</v>
      </c>
      <c r="AE15128" s="210">
        <v>-132.94</v>
      </c>
      <c r="AF15128" s="93"/>
      <c r="AG15128" s="93"/>
      <c r="AH15128" s="93"/>
    </row>
    <row r="15129" spans="21:34" x14ac:dyDescent="0.3">
      <c r="U15129" s="311" t="s">
        <v>34370</v>
      </c>
      <c r="V15129" s="312">
        <v>1131372.5</v>
      </c>
      <c r="X15129" s="267" t="s">
        <v>49255</v>
      </c>
      <c r="Y15129" s="268">
        <v>2687.94</v>
      </c>
      <c r="AA15129" s="229" t="s">
        <v>29713</v>
      </c>
      <c r="AB15129" s="230">
        <v>15139.56</v>
      </c>
      <c r="AD15129" s="209" t="s">
        <v>28910</v>
      </c>
      <c r="AE15129" s="210">
        <v>83383.75</v>
      </c>
      <c r="AF15129" s="93"/>
      <c r="AG15129" s="93"/>
      <c r="AH15129" s="93"/>
    </row>
    <row r="15130" spans="21:34" x14ac:dyDescent="0.3">
      <c r="U15130" s="311" t="s">
        <v>40930</v>
      </c>
      <c r="V15130" s="312">
        <v>4666.67</v>
      </c>
      <c r="X15130" s="267" t="s">
        <v>47371</v>
      </c>
      <c r="Y15130" s="268">
        <v>11308.41</v>
      </c>
      <c r="AA15130" s="229" t="s">
        <v>29714</v>
      </c>
      <c r="AB15130" s="230">
        <v>46659.23</v>
      </c>
      <c r="AD15130" s="209" t="s">
        <v>14392</v>
      </c>
      <c r="AE15130" s="210">
        <v>8531053.6500000004</v>
      </c>
      <c r="AF15130" s="93"/>
      <c r="AG15130" s="93"/>
      <c r="AH15130" s="93"/>
    </row>
    <row r="15131" spans="21:34" x14ac:dyDescent="0.3">
      <c r="U15131" s="311" t="s">
        <v>31005</v>
      </c>
      <c r="V15131" s="312">
        <v>14599324.92</v>
      </c>
      <c r="X15131" s="267" t="s">
        <v>60854</v>
      </c>
      <c r="Y15131" s="268">
        <v>-3.16</v>
      </c>
      <c r="AA15131" s="229" t="s">
        <v>29715</v>
      </c>
      <c r="AB15131" s="230">
        <v>25591.78</v>
      </c>
      <c r="AD15131" s="209" t="s">
        <v>28911</v>
      </c>
      <c r="AE15131" s="210">
        <v>413825.57</v>
      </c>
      <c r="AF15131" s="93"/>
      <c r="AG15131" s="93"/>
      <c r="AH15131" s="93"/>
    </row>
    <row r="15132" spans="21:34" x14ac:dyDescent="0.3">
      <c r="U15132" s="311" t="s">
        <v>31006</v>
      </c>
      <c r="V15132" s="312">
        <v>489217.89</v>
      </c>
      <c r="X15132" s="267" t="s">
        <v>49256</v>
      </c>
      <c r="Y15132" s="268">
        <v>18326.830000000002</v>
      </c>
      <c r="AA15132" s="229" t="s">
        <v>29716</v>
      </c>
      <c r="AB15132" s="230">
        <v>3214.59</v>
      </c>
      <c r="AD15132" s="209" t="s">
        <v>14394</v>
      </c>
      <c r="AE15132" s="210">
        <v>-101857.7</v>
      </c>
      <c r="AF15132" s="93"/>
      <c r="AG15132" s="93"/>
      <c r="AH15132" s="93"/>
    </row>
    <row r="15133" spans="21:34" x14ac:dyDescent="0.3">
      <c r="U15133" s="311" t="s">
        <v>31007</v>
      </c>
      <c r="V15133" s="312">
        <v>11156680.460000001</v>
      </c>
      <c r="X15133" s="267" t="s">
        <v>43121</v>
      </c>
      <c r="Y15133" s="268">
        <v>36009.230000000003</v>
      </c>
      <c r="AA15133" s="229" t="s">
        <v>40682</v>
      </c>
      <c r="AB15133" s="230">
        <v>4699.67</v>
      </c>
      <c r="AD15133" s="209" t="s">
        <v>28912</v>
      </c>
      <c r="AE15133" s="210">
        <v>4682777.22</v>
      </c>
      <c r="AF15133" s="93"/>
      <c r="AG15133" s="93"/>
      <c r="AH15133" s="93"/>
    </row>
    <row r="15134" spans="21:34" x14ac:dyDescent="0.3">
      <c r="U15134" s="311" t="s">
        <v>31008</v>
      </c>
      <c r="V15134" s="312">
        <v>14878045.890000001</v>
      </c>
      <c r="X15134" s="267" t="s">
        <v>50559</v>
      </c>
      <c r="Y15134" s="268">
        <v>2746.91</v>
      </c>
      <c r="AA15134" s="229" t="s">
        <v>49240</v>
      </c>
      <c r="AB15134" s="230">
        <v>-16.98</v>
      </c>
      <c r="AD15134" s="209" t="s">
        <v>28913</v>
      </c>
      <c r="AE15134" s="210">
        <v>32963.4</v>
      </c>
      <c r="AF15134" s="93"/>
      <c r="AG15134" s="93"/>
      <c r="AH15134" s="93"/>
    </row>
    <row r="15135" spans="21:34" x14ac:dyDescent="0.3">
      <c r="U15135" s="311" t="s">
        <v>31009</v>
      </c>
      <c r="V15135" s="312">
        <v>132256.38</v>
      </c>
      <c r="X15135" s="267" t="s">
        <v>56701</v>
      </c>
      <c r="Y15135" s="268">
        <v>122.06</v>
      </c>
      <c r="AA15135" s="229" t="s">
        <v>29720</v>
      </c>
      <c r="AB15135" s="230">
        <v>458.99</v>
      </c>
      <c r="AD15135" s="209" t="s">
        <v>28914</v>
      </c>
      <c r="AE15135" s="210">
        <v>2400</v>
      </c>
      <c r="AF15135" s="93"/>
      <c r="AG15135" s="93"/>
      <c r="AH15135" s="93"/>
    </row>
    <row r="15136" spans="21:34" x14ac:dyDescent="0.3">
      <c r="U15136" s="311" t="s">
        <v>34371</v>
      </c>
      <c r="V15136" s="312">
        <v>469465.17</v>
      </c>
      <c r="X15136" s="267" t="s">
        <v>43122</v>
      </c>
      <c r="Y15136" s="268">
        <v>4218.6099999999997</v>
      </c>
      <c r="AA15136" s="229" t="s">
        <v>34299</v>
      </c>
      <c r="AB15136" s="230">
        <v>465.48</v>
      </c>
      <c r="AD15136" s="209" t="s">
        <v>28915</v>
      </c>
      <c r="AE15136" s="210">
        <v>183.6</v>
      </c>
      <c r="AF15136" s="93"/>
      <c r="AG15136" s="93"/>
      <c r="AH15136" s="93"/>
    </row>
    <row r="15137" spans="21:34" x14ac:dyDescent="0.3">
      <c r="U15137" s="311" t="s">
        <v>31010</v>
      </c>
      <c r="V15137" s="312">
        <v>8305465.2999999998</v>
      </c>
      <c r="X15137" s="267" t="s">
        <v>45880</v>
      </c>
      <c r="Y15137" s="268">
        <v>14248.57</v>
      </c>
      <c r="AA15137" s="229" t="s">
        <v>40683</v>
      </c>
      <c r="AB15137" s="230">
        <v>482.41</v>
      </c>
      <c r="AD15137" s="209" t="s">
        <v>28916</v>
      </c>
      <c r="AE15137" s="210">
        <v>13542.76</v>
      </c>
      <c r="AF15137" s="93"/>
      <c r="AG15137" s="93"/>
      <c r="AH15137" s="93"/>
    </row>
    <row r="15138" spans="21:34" x14ac:dyDescent="0.3">
      <c r="U15138" s="311" t="s">
        <v>31011</v>
      </c>
      <c r="V15138" s="312">
        <v>1118056.28</v>
      </c>
      <c r="X15138" s="267" t="s">
        <v>45881</v>
      </c>
      <c r="Y15138" s="268">
        <v>19068.66</v>
      </c>
      <c r="AA15138" s="229" t="s">
        <v>47345</v>
      </c>
      <c r="AB15138" s="230">
        <v>350.94</v>
      </c>
      <c r="AD15138" s="209" t="s">
        <v>28917</v>
      </c>
      <c r="AE15138" s="210">
        <v>1332</v>
      </c>
      <c r="AF15138" s="93"/>
      <c r="AG15138" s="93"/>
      <c r="AH15138" s="93"/>
    </row>
    <row r="15139" spans="21:34" x14ac:dyDescent="0.3">
      <c r="U15139" s="311" t="s">
        <v>34372</v>
      </c>
      <c r="V15139" s="312">
        <v>16254438.51</v>
      </c>
      <c r="X15139" s="267" t="s">
        <v>62848</v>
      </c>
      <c r="Y15139" s="268">
        <v>12869.27</v>
      </c>
      <c r="AA15139" s="229" t="s">
        <v>29722</v>
      </c>
      <c r="AB15139" s="230">
        <v>134.44999999999999</v>
      </c>
      <c r="AD15139" s="209" t="s">
        <v>28918</v>
      </c>
      <c r="AE15139" s="210">
        <v>9509</v>
      </c>
      <c r="AF15139" s="93"/>
      <c r="AG15139" s="93"/>
      <c r="AH15139" s="93"/>
    </row>
    <row r="15140" spans="21:34" x14ac:dyDescent="0.3">
      <c r="U15140" s="311" t="s">
        <v>54719</v>
      </c>
      <c r="V15140" s="312">
        <v>3542.81</v>
      </c>
      <c r="X15140" s="267" t="s">
        <v>54110</v>
      </c>
      <c r="Y15140" s="268">
        <v>3012.67</v>
      </c>
      <c r="AA15140" s="229" t="s">
        <v>29723</v>
      </c>
      <c r="AB15140" s="230">
        <v>280.17</v>
      </c>
      <c r="AD15140" s="209" t="s">
        <v>28919</v>
      </c>
      <c r="AE15140" s="210">
        <v>719.8</v>
      </c>
      <c r="AF15140" s="93"/>
      <c r="AG15140" s="93"/>
      <c r="AH15140" s="93"/>
    </row>
    <row r="15141" spans="21:34" x14ac:dyDescent="0.3">
      <c r="U15141" s="311" t="s">
        <v>31012</v>
      </c>
      <c r="V15141" s="312">
        <v>3225491.72</v>
      </c>
      <c r="X15141" s="267" t="s">
        <v>60855</v>
      </c>
      <c r="Y15141" s="268">
        <v>5921.59</v>
      </c>
      <c r="AA15141" s="229" t="s">
        <v>29724</v>
      </c>
      <c r="AB15141" s="230">
        <v>320</v>
      </c>
      <c r="AD15141" s="209" t="s">
        <v>28920</v>
      </c>
      <c r="AE15141" s="210">
        <v>2435</v>
      </c>
      <c r="AF15141" s="93"/>
      <c r="AG15141" s="93"/>
      <c r="AH15141" s="93"/>
    </row>
    <row r="15142" spans="21:34" x14ac:dyDescent="0.3">
      <c r="U15142" s="311" t="s">
        <v>31013</v>
      </c>
      <c r="V15142" s="312">
        <v>2183131.88</v>
      </c>
      <c r="X15142" s="267" t="s">
        <v>57964</v>
      </c>
      <c r="Y15142" s="268">
        <v>22855.81</v>
      </c>
      <c r="AA15142" s="229" t="s">
        <v>29725</v>
      </c>
      <c r="AB15142" s="230">
        <v>263.87</v>
      </c>
      <c r="AD15142" s="209" t="s">
        <v>28921</v>
      </c>
      <c r="AE15142" s="210">
        <v>186.28</v>
      </c>
      <c r="AF15142" s="93"/>
      <c r="AG15142" s="93"/>
      <c r="AH15142" s="93"/>
    </row>
    <row r="15143" spans="21:34" x14ac:dyDescent="0.3">
      <c r="U15143" s="311" t="s">
        <v>34373</v>
      </c>
      <c r="V15143" s="312">
        <v>2374965.44</v>
      </c>
      <c r="X15143" s="267" t="s">
        <v>59285</v>
      </c>
      <c r="Y15143" s="268">
        <v>1371.35</v>
      </c>
      <c r="AA15143" s="229" t="s">
        <v>29727</v>
      </c>
      <c r="AB15143" s="230">
        <v>63397.95</v>
      </c>
      <c r="AD15143" s="209" t="s">
        <v>28922</v>
      </c>
      <c r="AE15143" s="210">
        <v>1848.61</v>
      </c>
      <c r="AF15143" s="93"/>
      <c r="AG15143" s="93"/>
      <c r="AH15143" s="93"/>
    </row>
    <row r="15144" spans="21:34" x14ac:dyDescent="0.3">
      <c r="U15144" s="311" t="s">
        <v>31014</v>
      </c>
      <c r="V15144" s="312">
        <v>3715884.86</v>
      </c>
      <c r="X15144" s="267" t="s">
        <v>57965</v>
      </c>
      <c r="Y15144" s="268">
        <v>1774.54</v>
      </c>
      <c r="AA15144" s="229" t="s">
        <v>29729</v>
      </c>
      <c r="AB15144" s="230">
        <v>13887.18</v>
      </c>
      <c r="AD15144" s="209" t="s">
        <v>28923</v>
      </c>
      <c r="AE15144" s="210">
        <v>19516</v>
      </c>
      <c r="AF15144" s="93"/>
      <c r="AG15144" s="93"/>
      <c r="AH15144" s="93"/>
    </row>
    <row r="15145" spans="21:34" x14ac:dyDescent="0.3">
      <c r="U15145" s="311" t="s">
        <v>36916</v>
      </c>
      <c r="V15145" s="312">
        <v>374927.24</v>
      </c>
      <c r="X15145" s="267" t="s">
        <v>57966</v>
      </c>
      <c r="Y15145" s="268">
        <v>5935.65</v>
      </c>
      <c r="AA15145" s="229" t="s">
        <v>29730</v>
      </c>
      <c r="AB15145" s="230">
        <v>11428.04</v>
      </c>
      <c r="AD15145" s="209" t="s">
        <v>28924</v>
      </c>
      <c r="AE15145" s="210">
        <v>1452</v>
      </c>
      <c r="AF15145" s="93"/>
      <c r="AG15145" s="93"/>
      <c r="AH15145" s="93"/>
    </row>
    <row r="15146" spans="21:34" x14ac:dyDescent="0.3">
      <c r="U15146" s="311" t="s">
        <v>35893</v>
      </c>
      <c r="V15146" s="312">
        <v>1692329.02</v>
      </c>
      <c r="X15146" s="267" t="s">
        <v>57967</v>
      </c>
      <c r="Y15146" s="268">
        <v>6101.2</v>
      </c>
      <c r="AA15146" s="229" t="s">
        <v>54059</v>
      </c>
      <c r="AB15146" s="230">
        <v>36871.760000000002</v>
      </c>
      <c r="AD15146" s="209" t="s">
        <v>28925</v>
      </c>
      <c r="AE15146" s="210">
        <v>4655</v>
      </c>
      <c r="AF15146" s="93"/>
      <c r="AG15146" s="93"/>
      <c r="AH15146" s="93"/>
    </row>
    <row r="15147" spans="21:34" x14ac:dyDescent="0.3">
      <c r="U15147" s="311" t="s">
        <v>34374</v>
      </c>
      <c r="V15147" s="312">
        <v>107145.76</v>
      </c>
      <c r="X15147" s="267" t="s">
        <v>58717</v>
      </c>
      <c r="Y15147" s="268">
        <v>1449.66</v>
      </c>
      <c r="AA15147" s="229" t="s">
        <v>54060</v>
      </c>
      <c r="AB15147" s="230">
        <v>2387.12</v>
      </c>
      <c r="AD15147" s="209" t="s">
        <v>28926</v>
      </c>
      <c r="AE15147" s="210">
        <v>659.8</v>
      </c>
      <c r="AF15147" s="93"/>
      <c r="AG15147" s="93"/>
      <c r="AH15147" s="93"/>
    </row>
    <row r="15148" spans="21:34" x14ac:dyDescent="0.3">
      <c r="U15148" s="311" t="s">
        <v>40931</v>
      </c>
      <c r="V15148" s="312">
        <v>20713.28</v>
      </c>
      <c r="X15148" s="267" t="s">
        <v>58718</v>
      </c>
      <c r="Y15148" s="268">
        <v>8288.68</v>
      </c>
      <c r="AA15148" s="229" t="s">
        <v>54061</v>
      </c>
      <c r="AB15148" s="230">
        <v>7767.12</v>
      </c>
      <c r="AD15148" s="209" t="s">
        <v>28927</v>
      </c>
      <c r="AE15148" s="210">
        <v>2300</v>
      </c>
      <c r="AF15148" s="93"/>
      <c r="AG15148" s="93"/>
      <c r="AH15148" s="93"/>
    </row>
    <row r="15149" spans="21:34" x14ac:dyDescent="0.3">
      <c r="U15149" s="311" t="s">
        <v>36917</v>
      </c>
      <c r="V15149" s="312">
        <v>106229.53</v>
      </c>
      <c r="X15149" s="267" t="s">
        <v>61643</v>
      </c>
      <c r="Y15149" s="268">
        <v>5769.63</v>
      </c>
      <c r="AA15149" s="229" t="s">
        <v>54062</v>
      </c>
      <c r="AB15149" s="230">
        <v>5975</v>
      </c>
      <c r="AD15149" s="209" t="s">
        <v>28928</v>
      </c>
      <c r="AE15149" s="210">
        <v>560</v>
      </c>
      <c r="AF15149" s="93"/>
      <c r="AG15149" s="93"/>
      <c r="AH15149" s="93"/>
    </row>
    <row r="15150" spans="21:34" x14ac:dyDescent="0.3">
      <c r="U15150" s="311" t="s">
        <v>31015</v>
      </c>
      <c r="V15150" s="312">
        <v>1274611.78</v>
      </c>
      <c r="X15150" s="267" t="s">
        <v>61644</v>
      </c>
      <c r="Y15150" s="268">
        <v>0.78</v>
      </c>
      <c r="AA15150" s="229" t="s">
        <v>35809</v>
      </c>
      <c r="AB15150" s="230">
        <v>212359</v>
      </c>
      <c r="AD15150" s="209" t="s">
        <v>28929</v>
      </c>
      <c r="AE15150" s="210">
        <v>42.84</v>
      </c>
      <c r="AF15150" s="93"/>
      <c r="AG15150" s="93"/>
      <c r="AH15150" s="93"/>
    </row>
    <row r="15151" spans="21:34" x14ac:dyDescent="0.3">
      <c r="U15151" s="311" t="s">
        <v>34375</v>
      </c>
      <c r="V15151" s="312">
        <v>96744.3</v>
      </c>
      <c r="X15151" s="267" t="s">
        <v>61645</v>
      </c>
      <c r="Y15151" s="268">
        <v>441.41</v>
      </c>
      <c r="AA15151" s="229" t="s">
        <v>29733</v>
      </c>
      <c r="AB15151" s="230">
        <v>69361.119999999995</v>
      </c>
      <c r="AD15151" s="209" t="s">
        <v>28930</v>
      </c>
      <c r="AE15151" s="210">
        <v>5395</v>
      </c>
      <c r="AF15151" s="93"/>
      <c r="AG15151" s="93"/>
      <c r="AH15151" s="93"/>
    </row>
    <row r="15152" spans="21:34" x14ac:dyDescent="0.3">
      <c r="U15152" s="311" t="s">
        <v>31016</v>
      </c>
      <c r="V15152" s="312">
        <v>5003566.45</v>
      </c>
      <c r="X15152" s="267" t="s">
        <v>61646</v>
      </c>
      <c r="Y15152" s="268">
        <v>1400.11</v>
      </c>
      <c r="AA15152" s="229" t="s">
        <v>47346</v>
      </c>
      <c r="AB15152" s="230">
        <v>4010</v>
      </c>
      <c r="AD15152" s="209" t="s">
        <v>28931</v>
      </c>
      <c r="AE15152" s="210">
        <v>412.72</v>
      </c>
      <c r="AF15152" s="93"/>
      <c r="AG15152" s="93"/>
      <c r="AH15152" s="93"/>
    </row>
    <row r="15153" spans="21:34" x14ac:dyDescent="0.3">
      <c r="U15153" s="311" t="s">
        <v>31017</v>
      </c>
      <c r="V15153" s="312">
        <v>400739.54</v>
      </c>
      <c r="X15153" s="267" t="s">
        <v>58719</v>
      </c>
      <c r="Y15153" s="268">
        <v>21402</v>
      </c>
      <c r="AA15153" s="229" t="s">
        <v>29734</v>
      </c>
      <c r="AB15153" s="230">
        <v>69891.210000000006</v>
      </c>
      <c r="AD15153" s="209" t="s">
        <v>28932</v>
      </c>
      <c r="AE15153" s="210">
        <v>6107</v>
      </c>
      <c r="AF15153" s="93"/>
      <c r="AG15153" s="93"/>
      <c r="AH15153" s="93"/>
    </row>
    <row r="15154" spans="21:34" x14ac:dyDescent="0.3">
      <c r="U15154" s="311" t="s">
        <v>34376</v>
      </c>
      <c r="V15154" s="312">
        <v>953699.04</v>
      </c>
      <c r="X15154" s="267" t="s">
        <v>56702</v>
      </c>
      <c r="Y15154" s="268">
        <v>77449</v>
      </c>
      <c r="AA15154" s="229" t="s">
        <v>29735</v>
      </c>
      <c r="AB15154" s="230">
        <v>2097.6999999999998</v>
      </c>
      <c r="AD15154" s="209" t="s">
        <v>28933</v>
      </c>
      <c r="AE15154" s="210">
        <v>39199.17</v>
      </c>
      <c r="AF15154" s="93"/>
      <c r="AG15154" s="93"/>
      <c r="AH15154" s="93"/>
    </row>
    <row r="15155" spans="21:34" x14ac:dyDescent="0.3">
      <c r="U15155" s="311" t="s">
        <v>31018</v>
      </c>
      <c r="V15155" s="312">
        <v>115660.41</v>
      </c>
      <c r="X15155" s="267" t="s">
        <v>56703</v>
      </c>
      <c r="Y15155" s="268">
        <v>34499</v>
      </c>
      <c r="AA15155" s="229" t="s">
        <v>29736</v>
      </c>
      <c r="AB15155" s="230">
        <v>1235.04</v>
      </c>
      <c r="AD15155" s="209" t="s">
        <v>28934</v>
      </c>
      <c r="AE15155" s="210">
        <v>10228.799999999999</v>
      </c>
      <c r="AF15155" s="93"/>
      <c r="AG15155" s="93"/>
      <c r="AH15155" s="93"/>
    </row>
    <row r="15156" spans="21:34" x14ac:dyDescent="0.3">
      <c r="U15156" s="311" t="s">
        <v>54720</v>
      </c>
      <c r="V15156" s="312">
        <v>960</v>
      </c>
      <c r="X15156" s="267" t="s">
        <v>57968</v>
      </c>
      <c r="Y15156" s="268">
        <v>42865.32</v>
      </c>
      <c r="AA15156" s="229" t="s">
        <v>29737</v>
      </c>
      <c r="AB15156" s="230">
        <v>1662</v>
      </c>
      <c r="AD15156" s="209" t="s">
        <v>28935</v>
      </c>
      <c r="AE15156" s="210">
        <v>14100</v>
      </c>
      <c r="AF15156" s="93"/>
      <c r="AG15156" s="93"/>
      <c r="AH15156" s="93"/>
    </row>
    <row r="15157" spans="21:34" x14ac:dyDescent="0.3">
      <c r="U15157" s="311" t="s">
        <v>34377</v>
      </c>
      <c r="V15157" s="312">
        <v>42094.75</v>
      </c>
      <c r="X15157" s="267" t="s">
        <v>57969</v>
      </c>
      <c r="Y15157" s="268">
        <v>3279.19</v>
      </c>
      <c r="AA15157" s="229" t="s">
        <v>29738</v>
      </c>
      <c r="AB15157" s="230">
        <v>3115.58</v>
      </c>
      <c r="AD15157" s="209" t="s">
        <v>28936</v>
      </c>
      <c r="AE15157" s="210">
        <v>1075.49</v>
      </c>
      <c r="AF15157" s="93"/>
      <c r="AG15157" s="93"/>
      <c r="AH15157" s="93"/>
    </row>
    <row r="15158" spans="21:34" x14ac:dyDescent="0.3">
      <c r="U15158" s="311" t="s">
        <v>31019</v>
      </c>
      <c r="V15158" s="312">
        <v>35464129.450000003</v>
      </c>
      <c r="X15158" s="267" t="s">
        <v>58896</v>
      </c>
      <c r="Y15158" s="268">
        <v>74280</v>
      </c>
      <c r="AA15158" s="229" t="s">
        <v>34300</v>
      </c>
      <c r="AB15158" s="230">
        <v>178900</v>
      </c>
      <c r="AD15158" s="209" t="s">
        <v>28937</v>
      </c>
      <c r="AE15158" s="210">
        <v>461.5</v>
      </c>
      <c r="AF15158" s="93"/>
      <c r="AG15158" s="93"/>
      <c r="AH15158" s="93"/>
    </row>
    <row r="15159" spans="21:34" x14ac:dyDescent="0.3">
      <c r="U15159" s="311" t="s">
        <v>31020</v>
      </c>
      <c r="V15159" s="312">
        <v>14458693.939999999</v>
      </c>
      <c r="X15159" s="267" t="s">
        <v>59942</v>
      </c>
      <c r="Y15159" s="268">
        <v>1900</v>
      </c>
      <c r="AA15159" s="229" t="s">
        <v>29739</v>
      </c>
      <c r="AB15159" s="230">
        <v>8000</v>
      </c>
      <c r="AD15159" s="209" t="s">
        <v>28938</v>
      </c>
      <c r="AE15159" s="210">
        <v>9.31</v>
      </c>
      <c r="AF15159" s="93"/>
      <c r="AG15159" s="93"/>
      <c r="AH15159" s="93"/>
    </row>
    <row r="15160" spans="21:34" x14ac:dyDescent="0.3">
      <c r="U15160" s="311" t="s">
        <v>35894</v>
      </c>
      <c r="V15160" s="312">
        <v>22866303.329999998</v>
      </c>
      <c r="X15160" s="267" t="s">
        <v>58720</v>
      </c>
      <c r="Y15160" s="268">
        <v>440</v>
      </c>
      <c r="AA15160" s="229" t="s">
        <v>29740</v>
      </c>
      <c r="AB15160" s="230">
        <v>45798.5</v>
      </c>
      <c r="AD15160" s="209" t="s">
        <v>28939</v>
      </c>
      <c r="AE15160" s="210">
        <v>787.7</v>
      </c>
      <c r="AF15160" s="93"/>
      <c r="AG15160" s="93"/>
      <c r="AH15160" s="93"/>
    </row>
    <row r="15161" spans="21:34" x14ac:dyDescent="0.3">
      <c r="U15161" s="311" t="s">
        <v>34378</v>
      </c>
      <c r="V15161" s="312">
        <v>286551.58</v>
      </c>
      <c r="X15161" s="267" t="s">
        <v>62849</v>
      </c>
      <c r="Y15161" s="268">
        <v>6250</v>
      </c>
      <c r="AA15161" s="229" t="s">
        <v>29741</v>
      </c>
      <c r="AB15161" s="230">
        <v>68270.52</v>
      </c>
      <c r="AD15161" s="209" t="s">
        <v>28940</v>
      </c>
      <c r="AE15161" s="210">
        <v>7841</v>
      </c>
      <c r="AF15161" s="93"/>
      <c r="AG15161" s="93"/>
      <c r="AH15161" s="93"/>
    </row>
    <row r="15162" spans="21:34" x14ac:dyDescent="0.3">
      <c r="U15162" s="311" t="s">
        <v>58131</v>
      </c>
      <c r="V15162" s="312">
        <v>2725.42</v>
      </c>
      <c r="X15162" s="267" t="s">
        <v>58721</v>
      </c>
      <c r="Y15162" s="268">
        <v>511.76</v>
      </c>
      <c r="AA15162" s="229" t="s">
        <v>35810</v>
      </c>
      <c r="AB15162" s="230">
        <v>38548.980000000003</v>
      </c>
      <c r="AD15162" s="209" t="s">
        <v>28941</v>
      </c>
      <c r="AE15162" s="210">
        <v>1307</v>
      </c>
      <c r="AF15162" s="93"/>
      <c r="AG15162" s="93"/>
      <c r="AH15162" s="93"/>
    </row>
    <row r="15163" spans="21:34" x14ac:dyDescent="0.3">
      <c r="U15163" s="311" t="s">
        <v>35895</v>
      </c>
      <c r="V15163" s="312">
        <v>123522.33</v>
      </c>
      <c r="X15163" s="267" t="s">
        <v>62850</v>
      </c>
      <c r="Y15163" s="268">
        <v>1531.25</v>
      </c>
      <c r="AA15163" s="229" t="s">
        <v>29742</v>
      </c>
      <c r="AB15163" s="230">
        <v>7.84</v>
      </c>
      <c r="AD15163" s="209" t="s">
        <v>28942</v>
      </c>
      <c r="AE15163" s="210">
        <v>11352</v>
      </c>
      <c r="AF15163" s="93"/>
      <c r="AG15163" s="93"/>
      <c r="AH15163" s="93"/>
    </row>
    <row r="15164" spans="21:34" x14ac:dyDescent="0.3">
      <c r="U15164" s="311" t="s">
        <v>48597</v>
      </c>
      <c r="V15164" s="312">
        <v>104526.04</v>
      </c>
      <c r="X15164" s="267" t="s">
        <v>65075</v>
      </c>
      <c r="Y15164" s="268">
        <v>746.23</v>
      </c>
      <c r="AA15164" s="229" t="s">
        <v>29743</v>
      </c>
      <c r="AB15164" s="230">
        <v>56338.66</v>
      </c>
      <c r="AD15164" s="209" t="s">
        <v>28943</v>
      </c>
      <c r="AE15164" s="210">
        <v>5136.75</v>
      </c>
      <c r="AF15164" s="93"/>
      <c r="AG15164" s="93"/>
      <c r="AH15164" s="93"/>
    </row>
    <row r="15165" spans="21:34" x14ac:dyDescent="0.3">
      <c r="U15165" s="311" t="s">
        <v>48598</v>
      </c>
      <c r="V15165" s="312">
        <v>60475.21</v>
      </c>
      <c r="X15165" s="267" t="s">
        <v>62327</v>
      </c>
      <c r="Y15165" s="268">
        <v>152.84</v>
      </c>
      <c r="AA15165" s="229" t="s">
        <v>48355</v>
      </c>
      <c r="AB15165" s="230">
        <v>1547.16</v>
      </c>
      <c r="AD15165" s="209" t="s">
        <v>28944</v>
      </c>
      <c r="AE15165" s="210">
        <v>14800.7</v>
      </c>
      <c r="AF15165" s="93"/>
      <c r="AG15165" s="93"/>
      <c r="AH15165" s="93"/>
    </row>
    <row r="15166" spans="21:34" x14ac:dyDescent="0.3">
      <c r="U15166" s="311" t="s">
        <v>31021</v>
      </c>
      <c r="V15166" s="312">
        <v>313496.03000000003</v>
      </c>
      <c r="X15166" s="267" t="s">
        <v>58897</v>
      </c>
      <c r="Y15166" s="268">
        <v>17618.259999999998</v>
      </c>
      <c r="AA15166" s="229" t="s">
        <v>34301</v>
      </c>
      <c r="AB15166" s="230">
        <v>9900</v>
      </c>
      <c r="AD15166" s="209" t="s">
        <v>28945</v>
      </c>
      <c r="AE15166" s="210">
        <v>819.6</v>
      </c>
      <c r="AF15166" s="93"/>
      <c r="AG15166" s="93"/>
      <c r="AH15166" s="93"/>
    </row>
    <row r="15167" spans="21:34" x14ac:dyDescent="0.3">
      <c r="U15167" s="311" t="s">
        <v>31022</v>
      </c>
      <c r="V15167" s="312">
        <v>20722838.370000001</v>
      </c>
      <c r="X15167" s="267" t="s">
        <v>58898</v>
      </c>
      <c r="Y15167" s="268">
        <v>5653.48</v>
      </c>
      <c r="AA15167" s="229" t="s">
        <v>49241</v>
      </c>
      <c r="AB15167" s="230">
        <v>-1357.82</v>
      </c>
      <c r="AD15167" s="209" t="s">
        <v>28946</v>
      </c>
      <c r="AE15167" s="210">
        <v>731</v>
      </c>
      <c r="AF15167" s="93"/>
      <c r="AG15167" s="93"/>
      <c r="AH15167" s="93"/>
    </row>
    <row r="15168" spans="21:34" x14ac:dyDescent="0.3">
      <c r="U15168" s="311" t="s">
        <v>35896</v>
      </c>
      <c r="V15168" s="312">
        <v>6625</v>
      </c>
      <c r="X15168" s="267" t="s">
        <v>60856</v>
      </c>
      <c r="Y15168" s="268">
        <v>8714.52</v>
      </c>
      <c r="AA15168" s="229" t="s">
        <v>50543</v>
      </c>
      <c r="AB15168" s="230">
        <v>25568</v>
      </c>
      <c r="AD15168" s="209" t="s">
        <v>28947</v>
      </c>
      <c r="AE15168" s="210">
        <v>9709</v>
      </c>
      <c r="AF15168" s="93"/>
      <c r="AG15168" s="93"/>
      <c r="AH15168" s="93"/>
    </row>
    <row r="15169" spans="21:34" x14ac:dyDescent="0.3">
      <c r="U15169" s="311" t="s">
        <v>31023</v>
      </c>
      <c r="V15169" s="312">
        <v>2441072.5099999998</v>
      </c>
      <c r="X15169" s="267" t="s">
        <v>60857</v>
      </c>
      <c r="Y15169" s="268">
        <v>666.66</v>
      </c>
      <c r="AA15169" s="229" t="s">
        <v>50544</v>
      </c>
      <c r="AB15169" s="230">
        <v>1955.92</v>
      </c>
      <c r="AD15169" s="209" t="s">
        <v>28948</v>
      </c>
      <c r="AE15169" s="210">
        <v>743</v>
      </c>
      <c r="AF15169" s="93"/>
      <c r="AG15169" s="93"/>
      <c r="AH15169" s="93"/>
    </row>
    <row r="15170" spans="21:34" x14ac:dyDescent="0.3">
      <c r="U15170" s="311" t="s">
        <v>36918</v>
      </c>
      <c r="V15170" s="312">
        <v>49508.87</v>
      </c>
      <c r="X15170" s="267" t="s">
        <v>60858</v>
      </c>
      <c r="Y15170" s="268">
        <v>2135.04</v>
      </c>
      <c r="AA15170" s="229" t="s">
        <v>50545</v>
      </c>
      <c r="AB15170" s="230">
        <v>5559.38</v>
      </c>
      <c r="AD15170" s="209" t="s">
        <v>28949</v>
      </c>
      <c r="AE15170" s="210">
        <v>4853</v>
      </c>
      <c r="AF15170" s="93"/>
      <c r="AG15170" s="93"/>
      <c r="AH15170" s="93"/>
    </row>
    <row r="15171" spans="21:34" x14ac:dyDescent="0.3">
      <c r="U15171" s="311" t="s">
        <v>35897</v>
      </c>
      <c r="V15171" s="312">
        <v>9098825.3100000005</v>
      </c>
      <c r="X15171" s="267" t="s">
        <v>62851</v>
      </c>
      <c r="Y15171" s="268">
        <v>27781.9</v>
      </c>
      <c r="AA15171" s="229" t="s">
        <v>54063</v>
      </c>
      <c r="AB15171" s="230">
        <v>16857.060000000001</v>
      </c>
      <c r="AD15171" s="209" t="s">
        <v>28950</v>
      </c>
      <c r="AE15171" s="210">
        <v>371</v>
      </c>
      <c r="AF15171" s="93"/>
      <c r="AG15171" s="93"/>
      <c r="AH15171" s="93"/>
    </row>
    <row r="15172" spans="21:34" x14ac:dyDescent="0.3">
      <c r="U15172" s="311" t="s">
        <v>31024</v>
      </c>
      <c r="V15172" s="312">
        <v>328017.71000000002</v>
      </c>
      <c r="X15172" s="267" t="s">
        <v>54111</v>
      </c>
      <c r="Y15172" s="268">
        <v>8787.5</v>
      </c>
      <c r="AA15172" s="229" t="s">
        <v>54064</v>
      </c>
      <c r="AB15172" s="230">
        <v>1132.2</v>
      </c>
      <c r="AD15172" s="209" t="s">
        <v>28951</v>
      </c>
      <c r="AE15172" s="210">
        <v>10871.98</v>
      </c>
      <c r="AF15172" s="93"/>
      <c r="AG15172" s="93"/>
      <c r="AH15172" s="93"/>
    </row>
    <row r="15173" spans="21:34" x14ac:dyDescent="0.3">
      <c r="U15173" s="311" t="s">
        <v>31025</v>
      </c>
      <c r="V15173" s="312">
        <v>21485818.27</v>
      </c>
      <c r="X15173" s="267" t="s">
        <v>54112</v>
      </c>
      <c r="Y15173" s="268">
        <v>22420</v>
      </c>
      <c r="AA15173" s="229" t="s">
        <v>54065</v>
      </c>
      <c r="AB15173" s="230">
        <v>8000</v>
      </c>
      <c r="AD15173" s="209" t="s">
        <v>28952</v>
      </c>
      <c r="AE15173" s="210">
        <v>831.7</v>
      </c>
      <c r="AF15173" s="93"/>
      <c r="AG15173" s="93"/>
      <c r="AH15173" s="93"/>
    </row>
    <row r="15174" spans="21:34" x14ac:dyDescent="0.3">
      <c r="U15174" s="311" t="s">
        <v>31026</v>
      </c>
      <c r="V15174" s="312">
        <v>51673226.530000001</v>
      </c>
      <c r="X15174" s="267" t="s">
        <v>56704</v>
      </c>
      <c r="Y15174" s="268">
        <v>4050.16</v>
      </c>
      <c r="AA15174" s="229" t="s">
        <v>54066</v>
      </c>
      <c r="AB15174" s="230">
        <v>2089.14</v>
      </c>
      <c r="AD15174" s="209" t="s">
        <v>28953</v>
      </c>
      <c r="AE15174" s="210">
        <v>442.33</v>
      </c>
      <c r="AF15174" s="93"/>
      <c r="AG15174" s="93"/>
      <c r="AH15174" s="93"/>
    </row>
    <row r="15175" spans="21:34" x14ac:dyDescent="0.3">
      <c r="U15175" s="311" t="s">
        <v>34379</v>
      </c>
      <c r="V15175" s="312">
        <v>69520.710000000006</v>
      </c>
      <c r="X15175" s="267" t="s">
        <v>56705</v>
      </c>
      <c r="Y15175" s="268">
        <v>309.83999999999997</v>
      </c>
      <c r="AA15175" s="229" t="s">
        <v>54067</v>
      </c>
      <c r="AB15175" s="230">
        <v>5990.56</v>
      </c>
      <c r="AD15175" s="209" t="s">
        <v>28954</v>
      </c>
      <c r="AE15175" s="210">
        <v>14100</v>
      </c>
      <c r="AF15175" s="93"/>
      <c r="AG15175" s="93"/>
      <c r="AH15175" s="93"/>
    </row>
    <row r="15176" spans="21:34" x14ac:dyDescent="0.3">
      <c r="U15176" s="311" t="s">
        <v>31027</v>
      </c>
      <c r="V15176" s="312">
        <v>19950668.920000002</v>
      </c>
      <c r="X15176" s="267" t="s">
        <v>56706</v>
      </c>
      <c r="Y15176" s="268">
        <v>2494.7199999999998</v>
      </c>
      <c r="AA15176" s="229" t="s">
        <v>54068</v>
      </c>
      <c r="AB15176" s="230">
        <v>939.34</v>
      </c>
      <c r="AD15176" s="209" t="s">
        <v>28955</v>
      </c>
      <c r="AE15176" s="210">
        <v>4853</v>
      </c>
      <c r="AF15176" s="93"/>
      <c r="AG15176" s="93"/>
      <c r="AH15176" s="93"/>
    </row>
    <row r="15177" spans="21:34" x14ac:dyDescent="0.3">
      <c r="U15177" s="311" t="s">
        <v>31028</v>
      </c>
      <c r="V15177" s="312">
        <v>865537.29</v>
      </c>
      <c r="X15177" s="267" t="s">
        <v>47372</v>
      </c>
      <c r="Y15177" s="268">
        <v>45000</v>
      </c>
      <c r="AA15177" s="229" t="s">
        <v>50546</v>
      </c>
      <c r="AB15177" s="230">
        <v>8679.93</v>
      </c>
      <c r="AD15177" s="209" t="s">
        <v>28956</v>
      </c>
      <c r="AE15177" s="210">
        <v>10871.98</v>
      </c>
      <c r="AF15177" s="93"/>
      <c r="AG15177" s="93"/>
      <c r="AH15177" s="93"/>
    </row>
    <row r="15178" spans="21:34" x14ac:dyDescent="0.3">
      <c r="U15178" s="311" t="s">
        <v>31029</v>
      </c>
      <c r="V15178" s="312">
        <v>37352.31</v>
      </c>
      <c r="X15178" s="267" t="s">
        <v>47373</v>
      </c>
      <c r="Y15178" s="268">
        <v>102999.96</v>
      </c>
      <c r="AA15178" s="229" t="s">
        <v>54069</v>
      </c>
      <c r="AB15178" s="230">
        <v>500.16</v>
      </c>
      <c r="AD15178" s="209" t="s">
        <v>28957</v>
      </c>
      <c r="AE15178" s="210">
        <v>9709</v>
      </c>
      <c r="AF15178" s="93"/>
      <c r="AG15178" s="93"/>
      <c r="AH15178" s="93"/>
    </row>
    <row r="15179" spans="21:34" x14ac:dyDescent="0.3">
      <c r="U15179" s="311" t="s">
        <v>34380</v>
      </c>
      <c r="V15179" s="312">
        <v>110735.02</v>
      </c>
      <c r="X15179" s="267" t="s">
        <v>47374</v>
      </c>
      <c r="Y15179" s="268">
        <v>11322</v>
      </c>
      <c r="AA15179" s="229" t="s">
        <v>54070</v>
      </c>
      <c r="AB15179" s="230">
        <v>1241.9000000000001</v>
      </c>
      <c r="AD15179" s="209" t="s">
        <v>28958</v>
      </c>
      <c r="AE15179" s="210">
        <v>3021.19</v>
      </c>
      <c r="AF15179" s="93"/>
      <c r="AG15179" s="93"/>
      <c r="AH15179" s="93"/>
    </row>
    <row r="15180" spans="21:34" x14ac:dyDescent="0.3">
      <c r="U15180" s="311" t="s">
        <v>36919</v>
      </c>
      <c r="V15180" s="312">
        <v>3653</v>
      </c>
      <c r="X15180" s="267" t="s">
        <v>35840</v>
      </c>
      <c r="Y15180" s="268">
        <v>43109.04</v>
      </c>
      <c r="AA15180" s="229" t="s">
        <v>36836</v>
      </c>
      <c r="AB15180" s="230">
        <v>9235.01</v>
      </c>
      <c r="AD15180" s="209" t="s">
        <v>28959</v>
      </c>
      <c r="AE15180" s="210">
        <v>903.83</v>
      </c>
      <c r="AF15180" s="93"/>
      <c r="AG15180" s="93"/>
      <c r="AH15180" s="93"/>
    </row>
    <row r="15181" spans="21:34" x14ac:dyDescent="0.3">
      <c r="U15181" s="311" t="s">
        <v>36920</v>
      </c>
      <c r="V15181" s="312">
        <v>99.25</v>
      </c>
      <c r="X15181" s="267" t="s">
        <v>54113</v>
      </c>
      <c r="Y15181" s="268">
        <v>50000</v>
      </c>
      <c r="AA15181" s="229" t="s">
        <v>47347</v>
      </c>
      <c r="AB15181" s="230">
        <v>2588.4899999999998</v>
      </c>
      <c r="AD15181" s="209" t="s">
        <v>28960</v>
      </c>
      <c r="AE15181" s="210">
        <v>9.31</v>
      </c>
      <c r="AF15181" s="93"/>
      <c r="AG15181" s="93"/>
      <c r="AH15181" s="93"/>
    </row>
    <row r="15182" spans="21:34" x14ac:dyDescent="0.3">
      <c r="U15182" s="311" t="s">
        <v>31030</v>
      </c>
      <c r="V15182" s="312">
        <v>74988061.980000004</v>
      </c>
      <c r="X15182" s="267" t="s">
        <v>48382</v>
      </c>
      <c r="Y15182" s="268">
        <v>196259.02</v>
      </c>
      <c r="AA15182" s="229" t="s">
        <v>39600</v>
      </c>
      <c r="AB15182" s="230">
        <v>37309.440000000002</v>
      </c>
      <c r="AD15182" s="209" t="s">
        <v>28961</v>
      </c>
      <c r="AE15182" s="210">
        <v>14800.7</v>
      </c>
      <c r="AF15182" s="93"/>
      <c r="AG15182" s="93"/>
      <c r="AH15182" s="93"/>
    </row>
    <row r="15183" spans="21:34" x14ac:dyDescent="0.3">
      <c r="U15183" s="311" t="s">
        <v>31031</v>
      </c>
      <c r="V15183" s="312">
        <v>9364535.5</v>
      </c>
      <c r="X15183" s="267" t="s">
        <v>54115</v>
      </c>
      <c r="Y15183" s="268">
        <v>378118.06</v>
      </c>
      <c r="AA15183" s="229" t="s">
        <v>35811</v>
      </c>
      <c r="AB15183" s="230">
        <v>212341.61</v>
      </c>
      <c r="AD15183" s="209" t="s">
        <v>28962</v>
      </c>
      <c r="AE15183" s="210">
        <v>7475.05</v>
      </c>
      <c r="AF15183" s="93"/>
      <c r="AG15183" s="93"/>
      <c r="AH15183" s="93"/>
    </row>
    <row r="15184" spans="21:34" x14ac:dyDescent="0.3">
      <c r="U15184" s="311" t="s">
        <v>46271</v>
      </c>
      <c r="V15184" s="312">
        <v>2566263.4700000002</v>
      </c>
      <c r="X15184" s="267" t="s">
        <v>54116</v>
      </c>
      <c r="Y15184" s="268">
        <v>3681.97</v>
      </c>
      <c r="AA15184" s="229" t="s">
        <v>39601</v>
      </c>
      <c r="AB15184" s="230">
        <v>2079.12</v>
      </c>
      <c r="AD15184" s="209" t="s">
        <v>28963</v>
      </c>
      <c r="AE15184" s="210">
        <v>1307</v>
      </c>
      <c r="AF15184" s="93"/>
      <c r="AG15184" s="93"/>
      <c r="AH15184" s="93"/>
    </row>
    <row r="15185" spans="21:34" x14ac:dyDescent="0.3">
      <c r="U15185" s="311" t="s">
        <v>39644</v>
      </c>
      <c r="V15185" s="312">
        <v>130426.63</v>
      </c>
      <c r="X15185" s="267" t="s">
        <v>54118</v>
      </c>
      <c r="Y15185" s="268">
        <v>29106.83</v>
      </c>
      <c r="AA15185" s="229" t="s">
        <v>39602</v>
      </c>
      <c r="AB15185" s="230">
        <v>45149.33</v>
      </c>
      <c r="AD15185" s="209" t="s">
        <v>28964</v>
      </c>
      <c r="AE15185" s="210">
        <v>19193</v>
      </c>
      <c r="AF15185" s="93"/>
      <c r="AG15185" s="93"/>
      <c r="AH15185" s="93"/>
    </row>
    <row r="15186" spans="21:34" x14ac:dyDescent="0.3">
      <c r="U15186" s="311" t="s">
        <v>69733</v>
      </c>
      <c r="V15186" s="312">
        <v>4227.83</v>
      </c>
      <c r="X15186" s="267" t="s">
        <v>47375</v>
      </c>
      <c r="Y15186" s="268">
        <v>209449.18</v>
      </c>
      <c r="AA15186" s="229" t="s">
        <v>45836</v>
      </c>
      <c r="AB15186" s="230">
        <v>171450</v>
      </c>
      <c r="AD15186" s="209" t="s">
        <v>28965</v>
      </c>
      <c r="AE15186" s="210">
        <v>4215</v>
      </c>
      <c r="AF15186" s="93"/>
      <c r="AG15186" s="93"/>
      <c r="AH15186" s="93"/>
    </row>
    <row r="15187" spans="21:34" x14ac:dyDescent="0.3">
      <c r="U15187" s="311" t="s">
        <v>40932</v>
      </c>
      <c r="V15187" s="312">
        <v>278393.48</v>
      </c>
      <c r="X15187" s="267" t="s">
        <v>47376</v>
      </c>
      <c r="Y15187" s="268">
        <v>45828.13</v>
      </c>
      <c r="AA15187" s="229" t="s">
        <v>43100</v>
      </c>
      <c r="AB15187" s="230">
        <v>714355</v>
      </c>
      <c r="AD15187" s="209" t="s">
        <v>28966</v>
      </c>
      <c r="AE15187" s="210">
        <v>135</v>
      </c>
      <c r="AF15187" s="93"/>
      <c r="AG15187" s="93"/>
      <c r="AH15187" s="93"/>
    </row>
    <row r="15188" spans="21:34" x14ac:dyDescent="0.3">
      <c r="U15188" s="311" t="s">
        <v>35898</v>
      </c>
      <c r="V15188" s="312">
        <v>253231.11</v>
      </c>
      <c r="X15188" s="267" t="s">
        <v>47378</v>
      </c>
      <c r="Y15188" s="268">
        <v>12150.87</v>
      </c>
      <c r="AA15188" s="229" t="s">
        <v>47348</v>
      </c>
      <c r="AB15188" s="230">
        <v>84.98</v>
      </c>
      <c r="AD15188" s="209" t="s">
        <v>28967</v>
      </c>
      <c r="AE15188" s="210">
        <v>269.83</v>
      </c>
      <c r="AF15188" s="93"/>
      <c r="AG15188" s="93"/>
      <c r="AH15188" s="93"/>
    </row>
    <row r="15189" spans="21:34" x14ac:dyDescent="0.3">
      <c r="U15189" s="311" t="s">
        <v>48599</v>
      </c>
      <c r="V15189" s="312">
        <v>1927493.78</v>
      </c>
      <c r="X15189" s="267" t="s">
        <v>36882</v>
      </c>
      <c r="Y15189" s="268">
        <v>139853.32999999999</v>
      </c>
      <c r="AA15189" s="229" t="s">
        <v>40684</v>
      </c>
      <c r="AB15189" s="230">
        <v>44100</v>
      </c>
      <c r="AD15189" s="209" t="s">
        <v>28968</v>
      </c>
      <c r="AE15189" s="210">
        <v>9214.86</v>
      </c>
      <c r="AF15189" s="93"/>
      <c r="AG15189" s="93"/>
      <c r="AH15189" s="93"/>
    </row>
    <row r="15190" spans="21:34" x14ac:dyDescent="0.3">
      <c r="U15190" s="311" t="s">
        <v>66843</v>
      </c>
      <c r="V15190" s="312">
        <v>3029</v>
      </c>
      <c r="X15190" s="267" t="s">
        <v>50565</v>
      </c>
      <c r="Y15190" s="268">
        <v>159505.47</v>
      </c>
      <c r="AA15190" s="229" t="s">
        <v>36837</v>
      </c>
      <c r="AB15190" s="230">
        <v>644.29999999999995</v>
      </c>
      <c r="AD15190" s="209" t="s">
        <v>28969</v>
      </c>
      <c r="AE15190" s="210">
        <v>7575</v>
      </c>
      <c r="AF15190" s="93"/>
      <c r="AG15190" s="93"/>
      <c r="AH15190" s="93"/>
    </row>
    <row r="15191" spans="21:34" x14ac:dyDescent="0.3">
      <c r="U15191" s="311" t="s">
        <v>34381</v>
      </c>
      <c r="V15191" s="312">
        <v>10745112.779999999</v>
      </c>
      <c r="X15191" s="267" t="s">
        <v>40705</v>
      </c>
      <c r="Y15191" s="268">
        <v>34054.269999999997</v>
      </c>
      <c r="AA15191" s="229" t="s">
        <v>35812</v>
      </c>
      <c r="AB15191" s="230">
        <v>93555.39</v>
      </c>
      <c r="AD15191" s="209" t="s">
        <v>28970</v>
      </c>
      <c r="AE15191" s="210">
        <v>11789.68</v>
      </c>
      <c r="AF15191" s="93"/>
      <c r="AG15191" s="93"/>
      <c r="AH15191" s="93"/>
    </row>
    <row r="15192" spans="21:34" x14ac:dyDescent="0.3">
      <c r="U15192" s="311" t="s">
        <v>34382</v>
      </c>
      <c r="V15192" s="312">
        <v>12002340.32</v>
      </c>
      <c r="X15192" s="267" t="s">
        <v>54119</v>
      </c>
      <c r="Y15192" s="268">
        <v>711527.69</v>
      </c>
      <c r="AA15192" s="229" t="s">
        <v>35813</v>
      </c>
      <c r="AB15192" s="230">
        <v>230690.16</v>
      </c>
      <c r="AD15192" s="209" t="s">
        <v>28971</v>
      </c>
      <c r="AE15192" s="210">
        <v>3249</v>
      </c>
      <c r="AF15192" s="93"/>
      <c r="AG15192" s="93"/>
      <c r="AH15192" s="93"/>
    </row>
    <row r="15193" spans="21:34" x14ac:dyDescent="0.3">
      <c r="U15193" s="311" t="s">
        <v>40933</v>
      </c>
      <c r="V15193" s="312">
        <v>318564</v>
      </c>
      <c r="X15193" s="267" t="s">
        <v>56707</v>
      </c>
      <c r="Y15193" s="268">
        <v>53993.4</v>
      </c>
      <c r="AA15193" s="229" t="s">
        <v>35814</v>
      </c>
      <c r="AB15193" s="230">
        <v>66242.350000000006</v>
      </c>
      <c r="AD15193" s="209" t="s">
        <v>28972</v>
      </c>
      <c r="AE15193" s="210">
        <v>643</v>
      </c>
      <c r="AF15193" s="93"/>
      <c r="AG15193" s="93"/>
      <c r="AH15193" s="93"/>
    </row>
    <row r="15194" spans="21:34" x14ac:dyDescent="0.3">
      <c r="U15194" s="311" t="s">
        <v>31032</v>
      </c>
      <c r="V15194" s="312">
        <v>2314282.0299999998</v>
      </c>
      <c r="X15194" s="267" t="s">
        <v>56708</v>
      </c>
      <c r="Y15194" s="268">
        <v>4424.6000000000004</v>
      </c>
      <c r="AA15194" s="229" t="s">
        <v>40685</v>
      </c>
      <c r="AB15194" s="230">
        <v>67100</v>
      </c>
      <c r="AD15194" s="209" t="s">
        <v>28973</v>
      </c>
      <c r="AE15194" s="210">
        <v>1080</v>
      </c>
      <c r="AF15194" s="93"/>
      <c r="AG15194" s="93"/>
      <c r="AH15194" s="93"/>
    </row>
    <row r="15195" spans="21:34" x14ac:dyDescent="0.3">
      <c r="U15195" s="311" t="s">
        <v>34383</v>
      </c>
      <c r="V15195" s="312">
        <v>72471.06</v>
      </c>
      <c r="X15195" s="267" t="s">
        <v>62328</v>
      </c>
      <c r="Y15195" s="268">
        <v>39201.32</v>
      </c>
      <c r="AA15195" s="229" t="s">
        <v>54071</v>
      </c>
      <c r="AB15195" s="230">
        <v>135885.92000000001</v>
      </c>
      <c r="AD15195" s="209" t="s">
        <v>28974</v>
      </c>
      <c r="AE15195" s="210">
        <v>5359.37</v>
      </c>
      <c r="AF15195" s="93"/>
      <c r="AG15195" s="93"/>
      <c r="AH15195" s="93"/>
    </row>
    <row r="15196" spans="21:34" x14ac:dyDescent="0.3">
      <c r="U15196" s="311" t="s">
        <v>34384</v>
      </c>
      <c r="V15196" s="312">
        <v>254559.01</v>
      </c>
      <c r="X15196" s="267" t="s">
        <v>54120</v>
      </c>
      <c r="Y15196" s="268">
        <v>6880</v>
      </c>
      <c r="AA15196" s="229" t="s">
        <v>40686</v>
      </c>
      <c r="AB15196" s="230">
        <v>13189</v>
      </c>
      <c r="AD15196" s="209" t="s">
        <v>28975</v>
      </c>
      <c r="AE15196" s="210">
        <v>492.62</v>
      </c>
      <c r="AF15196" s="93"/>
      <c r="AG15196" s="93"/>
      <c r="AH15196" s="93"/>
    </row>
    <row r="15197" spans="21:34" x14ac:dyDescent="0.3">
      <c r="U15197" s="311" t="s">
        <v>36921</v>
      </c>
      <c r="V15197" s="312">
        <v>40318.93</v>
      </c>
      <c r="X15197" s="267" t="s">
        <v>65076</v>
      </c>
      <c r="Y15197" s="268">
        <v>999.91</v>
      </c>
      <c r="AA15197" s="229" t="s">
        <v>49242</v>
      </c>
      <c r="AB15197" s="230">
        <v>2104.91</v>
      </c>
      <c r="AD15197" s="209" t="s">
        <v>28976</v>
      </c>
      <c r="AE15197" s="210">
        <v>3450</v>
      </c>
      <c r="AF15197" s="93"/>
      <c r="AG15197" s="93"/>
      <c r="AH15197" s="93"/>
    </row>
    <row r="15198" spans="21:34" x14ac:dyDescent="0.3">
      <c r="U15198" s="311" t="s">
        <v>35899</v>
      </c>
      <c r="V15198" s="312">
        <v>7189.86</v>
      </c>
      <c r="X15198" s="267" t="s">
        <v>59286</v>
      </c>
      <c r="Y15198" s="268">
        <v>111740.16</v>
      </c>
      <c r="AA15198" s="229" t="s">
        <v>50547</v>
      </c>
      <c r="AB15198" s="230">
        <v>13.81</v>
      </c>
      <c r="AD15198" s="209" t="s">
        <v>28977</v>
      </c>
      <c r="AE15198" s="210">
        <v>1077.6600000000001</v>
      </c>
      <c r="AF15198" s="93"/>
      <c r="AG15198" s="93"/>
      <c r="AH15198" s="93"/>
    </row>
    <row r="15199" spans="21:34" x14ac:dyDescent="0.3">
      <c r="U15199" s="311" t="s">
        <v>31033</v>
      </c>
      <c r="V15199" s="312">
        <v>829300.55</v>
      </c>
      <c r="X15199" s="267" t="s">
        <v>59287</v>
      </c>
      <c r="Y15199" s="268">
        <v>8547.84</v>
      </c>
      <c r="AA15199" s="229" t="s">
        <v>54072</v>
      </c>
      <c r="AB15199" s="230">
        <v>494.77</v>
      </c>
      <c r="AD15199" s="209" t="s">
        <v>28978</v>
      </c>
      <c r="AE15199" s="210">
        <v>11666</v>
      </c>
      <c r="AF15199" s="93"/>
      <c r="AG15199" s="93"/>
      <c r="AH15199" s="93"/>
    </row>
    <row r="15200" spans="21:34" x14ac:dyDescent="0.3">
      <c r="U15200" s="311" t="s">
        <v>47675</v>
      </c>
      <c r="V15200" s="312">
        <v>551507.23</v>
      </c>
      <c r="X15200" s="267" t="s">
        <v>59288</v>
      </c>
      <c r="Y15200" s="268">
        <v>22621.85</v>
      </c>
      <c r="AA15200" s="229" t="s">
        <v>48356</v>
      </c>
      <c r="AB15200" s="230">
        <v>6170.8</v>
      </c>
      <c r="AD15200" s="209" t="s">
        <v>28979</v>
      </c>
      <c r="AE15200" s="210">
        <v>5100</v>
      </c>
      <c r="AF15200" s="93"/>
      <c r="AG15200" s="93"/>
      <c r="AH15200" s="93"/>
    </row>
    <row r="15201" spans="21:34" x14ac:dyDescent="0.3">
      <c r="U15201" s="311" t="s">
        <v>56899</v>
      </c>
      <c r="V15201" s="312">
        <v>98907.47</v>
      </c>
      <c r="X15201" s="267" t="s">
        <v>60859</v>
      </c>
      <c r="Y15201" s="268">
        <v>223996</v>
      </c>
      <c r="AA15201" s="229" t="s">
        <v>50548</v>
      </c>
      <c r="AB15201" s="230">
        <v>15702</v>
      </c>
      <c r="AD15201" s="209" t="s">
        <v>28980</v>
      </c>
      <c r="AE15201" s="210">
        <v>12193.68</v>
      </c>
      <c r="AF15201" s="93"/>
      <c r="AG15201" s="93"/>
      <c r="AH15201" s="93"/>
    </row>
    <row r="15202" spans="21:34" x14ac:dyDescent="0.3">
      <c r="U15202" s="311" t="s">
        <v>46272</v>
      </c>
      <c r="V15202" s="312">
        <v>53069.8</v>
      </c>
      <c r="X15202" s="267" t="s">
        <v>54122</v>
      </c>
      <c r="Y15202" s="268">
        <v>13727.52</v>
      </c>
      <c r="AA15202" s="229" t="s">
        <v>45837</v>
      </c>
      <c r="AB15202" s="230">
        <v>321400</v>
      </c>
      <c r="AD15202" s="209" t="s">
        <v>28981</v>
      </c>
      <c r="AE15202" s="210">
        <v>5242.6000000000004</v>
      </c>
      <c r="AF15202" s="93"/>
      <c r="AG15202" s="93"/>
      <c r="AH15202" s="93"/>
    </row>
    <row r="15203" spans="21:34" x14ac:dyDescent="0.3">
      <c r="U15203" s="311" t="s">
        <v>43430</v>
      </c>
      <c r="V15203" s="312">
        <v>70313.14</v>
      </c>
      <c r="X15203" s="267" t="s">
        <v>60860</v>
      </c>
      <c r="Y15203" s="268">
        <v>9805.26</v>
      </c>
      <c r="AA15203" s="229" t="s">
        <v>45838</v>
      </c>
      <c r="AB15203" s="230">
        <v>17278</v>
      </c>
      <c r="AD15203" s="209" t="s">
        <v>28982</v>
      </c>
      <c r="AE15203" s="210">
        <v>4714.72</v>
      </c>
      <c r="AF15203" s="93"/>
      <c r="AG15203" s="93"/>
      <c r="AH15203" s="93"/>
    </row>
    <row r="15204" spans="21:34" x14ac:dyDescent="0.3">
      <c r="U15204" s="311" t="s">
        <v>40934</v>
      </c>
      <c r="V15204" s="312">
        <v>11163.97</v>
      </c>
      <c r="X15204" s="267" t="s">
        <v>54123</v>
      </c>
      <c r="Y15204" s="268">
        <v>10000</v>
      </c>
      <c r="AA15204" s="229" t="s">
        <v>45839</v>
      </c>
      <c r="AB15204" s="230">
        <v>33675</v>
      </c>
      <c r="AD15204" s="209" t="s">
        <v>28983</v>
      </c>
      <c r="AE15204" s="210">
        <v>707.45</v>
      </c>
      <c r="AF15204" s="93"/>
      <c r="AG15204" s="93"/>
      <c r="AH15204" s="93"/>
    </row>
    <row r="15205" spans="21:34" x14ac:dyDescent="0.3">
      <c r="U15205" s="311" t="s">
        <v>31034</v>
      </c>
      <c r="V15205" s="312">
        <v>30935477.43</v>
      </c>
      <c r="X15205" s="267" t="s">
        <v>14505</v>
      </c>
      <c r="Y15205" s="268">
        <v>72.900000000000006</v>
      </c>
      <c r="AA15205" s="229" t="s">
        <v>45840</v>
      </c>
      <c r="AB15205" s="230">
        <v>2576.15</v>
      </c>
      <c r="AD15205" s="209" t="s">
        <v>28984</v>
      </c>
      <c r="AE15205" s="210">
        <v>1799.7</v>
      </c>
      <c r="AF15205" s="93"/>
      <c r="AG15205" s="93"/>
      <c r="AH15205" s="93"/>
    </row>
    <row r="15206" spans="21:34" x14ac:dyDescent="0.3">
      <c r="U15206" s="311" t="s">
        <v>50848</v>
      </c>
      <c r="V15206" s="312">
        <v>4966316.79</v>
      </c>
      <c r="X15206" s="267" t="s">
        <v>30306</v>
      </c>
      <c r="Y15206" s="268">
        <v>-72.900000000000006</v>
      </c>
      <c r="AA15206" s="229" t="s">
        <v>45841</v>
      </c>
      <c r="AB15206" s="230">
        <v>2640</v>
      </c>
      <c r="AD15206" s="209" t="s">
        <v>28985</v>
      </c>
      <c r="AE15206" s="210">
        <v>15575</v>
      </c>
      <c r="AF15206" s="93"/>
      <c r="AG15206" s="93"/>
      <c r="AH15206" s="93"/>
    </row>
    <row r="15207" spans="21:34" x14ac:dyDescent="0.3">
      <c r="U15207" s="311" t="s">
        <v>31035</v>
      </c>
      <c r="V15207" s="312">
        <v>41006621.380000003</v>
      </c>
      <c r="X15207" s="267" t="s">
        <v>54124</v>
      </c>
      <c r="Y15207" s="268">
        <v>300</v>
      </c>
      <c r="AA15207" s="229" t="s">
        <v>39604</v>
      </c>
      <c r="AB15207" s="230">
        <v>3250</v>
      </c>
      <c r="AD15207" s="209" t="s">
        <v>28986</v>
      </c>
      <c r="AE15207" s="210">
        <v>5295</v>
      </c>
      <c r="AF15207" s="93"/>
      <c r="AG15207" s="93"/>
      <c r="AH15207" s="93"/>
    </row>
    <row r="15208" spans="21:34" x14ac:dyDescent="0.3">
      <c r="U15208" s="311" t="s">
        <v>31036</v>
      </c>
      <c r="V15208" s="312">
        <v>5887675.3399999999</v>
      </c>
      <c r="X15208" s="267" t="s">
        <v>54126</v>
      </c>
      <c r="Y15208" s="268">
        <v>1896.14</v>
      </c>
      <c r="AA15208" s="229" t="s">
        <v>39605</v>
      </c>
      <c r="AB15208" s="230">
        <v>5100</v>
      </c>
      <c r="AD15208" s="209" t="s">
        <v>28987</v>
      </c>
      <c r="AE15208" s="210">
        <v>135</v>
      </c>
      <c r="AF15208" s="93"/>
      <c r="AG15208" s="93"/>
      <c r="AH15208" s="93"/>
    </row>
    <row r="15209" spans="21:34" x14ac:dyDescent="0.3">
      <c r="U15209" s="311" t="s">
        <v>35900</v>
      </c>
      <c r="V15209" s="312">
        <v>1359247.18</v>
      </c>
      <c r="X15209" s="267" t="s">
        <v>30308</v>
      </c>
      <c r="Y15209" s="268">
        <v>168.02</v>
      </c>
      <c r="AA15209" s="229" t="s">
        <v>45842</v>
      </c>
      <c r="AB15209" s="230">
        <v>5685</v>
      </c>
      <c r="AD15209" s="209" t="s">
        <v>28988</v>
      </c>
      <c r="AE15209" s="210">
        <v>15575</v>
      </c>
      <c r="AF15209" s="93"/>
      <c r="AG15209" s="93"/>
      <c r="AH15209" s="93"/>
    </row>
    <row r="15210" spans="21:34" x14ac:dyDescent="0.3">
      <c r="U15210" s="311" t="s">
        <v>56900</v>
      </c>
      <c r="V15210" s="312">
        <v>86868.78</v>
      </c>
      <c r="X15210" s="267" t="s">
        <v>54127</v>
      </c>
      <c r="Y15210" s="268">
        <v>538.04999999999995</v>
      </c>
      <c r="AA15210" s="229" t="s">
        <v>45843</v>
      </c>
      <c r="AB15210" s="230">
        <v>2000</v>
      </c>
      <c r="AD15210" s="209" t="s">
        <v>28989</v>
      </c>
      <c r="AE15210" s="210">
        <v>5359.37</v>
      </c>
      <c r="AF15210" s="93"/>
      <c r="AG15210" s="93"/>
      <c r="AH15210" s="93"/>
    </row>
    <row r="15211" spans="21:34" x14ac:dyDescent="0.3">
      <c r="U15211" s="311" t="s">
        <v>31037</v>
      </c>
      <c r="V15211" s="312">
        <v>26829732.98</v>
      </c>
      <c r="X15211" s="267" t="s">
        <v>30310</v>
      </c>
      <c r="Y15211" s="268">
        <v>1330.95</v>
      </c>
      <c r="AA15211" s="229" t="s">
        <v>39606</v>
      </c>
      <c r="AB15211" s="230">
        <v>1226.68</v>
      </c>
      <c r="AD15211" s="209" t="s">
        <v>28990</v>
      </c>
      <c r="AE15211" s="210">
        <v>762.45</v>
      </c>
      <c r="AF15211" s="93"/>
      <c r="AG15211" s="93"/>
      <c r="AH15211" s="93"/>
    </row>
    <row r="15212" spans="21:34" x14ac:dyDescent="0.3">
      <c r="U15212" s="311" t="s">
        <v>31038</v>
      </c>
      <c r="V15212" s="312">
        <v>2160830.54</v>
      </c>
      <c r="X15212" s="267" t="s">
        <v>56709</v>
      </c>
      <c r="Y15212" s="268">
        <v>7621.64</v>
      </c>
      <c r="AA15212" s="229" t="s">
        <v>36840</v>
      </c>
      <c r="AB15212" s="230">
        <v>5332.08</v>
      </c>
      <c r="AD15212" s="209" t="s">
        <v>28991</v>
      </c>
      <c r="AE15212" s="210">
        <v>5100</v>
      </c>
      <c r="AF15212" s="93"/>
      <c r="AG15212" s="93"/>
      <c r="AH15212" s="93"/>
    </row>
    <row r="15213" spans="21:34" x14ac:dyDescent="0.3">
      <c r="U15213" s="311" t="s">
        <v>31039</v>
      </c>
      <c r="V15213" s="312">
        <v>370633</v>
      </c>
      <c r="X15213" s="267" t="s">
        <v>30314</v>
      </c>
      <c r="Y15213" s="268">
        <v>4401.16</v>
      </c>
      <c r="AA15213" s="229" t="s">
        <v>36841</v>
      </c>
      <c r="AB15213" s="230">
        <v>2224.66</v>
      </c>
      <c r="AD15213" s="209" t="s">
        <v>28992</v>
      </c>
      <c r="AE15213" s="210">
        <v>3450</v>
      </c>
      <c r="AF15213" s="93"/>
      <c r="AG15213" s="93"/>
      <c r="AH15213" s="93"/>
    </row>
    <row r="15214" spans="21:34" x14ac:dyDescent="0.3">
      <c r="U15214" s="311" t="s">
        <v>39645</v>
      </c>
      <c r="V15214" s="312">
        <v>161.47999999999999</v>
      </c>
      <c r="X15214" s="267" t="s">
        <v>56710</v>
      </c>
      <c r="Y15214" s="268">
        <v>2338.0100000000002</v>
      </c>
      <c r="AA15214" s="229" t="s">
        <v>54073</v>
      </c>
      <c r="AB15214" s="230">
        <v>1820</v>
      </c>
      <c r="AD15214" s="209" t="s">
        <v>28993</v>
      </c>
      <c r="AE15214" s="210">
        <v>42434.65</v>
      </c>
      <c r="AF15214" s="93"/>
      <c r="AG15214" s="93"/>
      <c r="AH15214" s="93"/>
    </row>
    <row r="15215" spans="21:34" x14ac:dyDescent="0.3">
      <c r="U15215" s="311" t="s">
        <v>39646</v>
      </c>
      <c r="V15215" s="312">
        <v>778.87</v>
      </c>
      <c r="X15215" s="267" t="s">
        <v>57970</v>
      </c>
      <c r="Y15215" s="268">
        <v>-3.46</v>
      </c>
      <c r="AA15215" s="229" t="s">
        <v>45844</v>
      </c>
      <c r="AB15215" s="230">
        <v>14472.83</v>
      </c>
      <c r="AD15215" s="209" t="s">
        <v>28994</v>
      </c>
      <c r="AE15215" s="210">
        <v>22080.98</v>
      </c>
      <c r="AF15215" s="93"/>
      <c r="AG15215" s="93"/>
      <c r="AH15215" s="93"/>
    </row>
    <row r="15216" spans="21:34" x14ac:dyDescent="0.3">
      <c r="U15216" s="311" t="s">
        <v>40935</v>
      </c>
      <c r="V15216" s="312">
        <v>58335.57</v>
      </c>
      <c r="X15216" s="267" t="s">
        <v>59289</v>
      </c>
      <c r="Y15216" s="268">
        <v>19502</v>
      </c>
      <c r="AA15216" s="229" t="s">
        <v>45845</v>
      </c>
      <c r="AB15216" s="230">
        <v>1107.17</v>
      </c>
      <c r="AD15216" s="209" t="s">
        <v>28995</v>
      </c>
      <c r="AE15216" s="210">
        <v>5357.72</v>
      </c>
      <c r="AF15216" s="93"/>
      <c r="AG15216" s="93"/>
      <c r="AH15216" s="93"/>
    </row>
    <row r="15217" spans="21:34" x14ac:dyDescent="0.3">
      <c r="U15217" s="311" t="s">
        <v>34385</v>
      </c>
      <c r="V15217" s="312">
        <v>287968.3</v>
      </c>
      <c r="X15217" s="267" t="s">
        <v>30319</v>
      </c>
      <c r="Y15217" s="268">
        <v>12543.72</v>
      </c>
      <c r="AA15217" s="229" t="s">
        <v>43101</v>
      </c>
      <c r="AB15217" s="230">
        <v>3372445.91</v>
      </c>
      <c r="AD15217" s="209" t="s">
        <v>28996</v>
      </c>
      <c r="AE15217" s="210">
        <v>4355</v>
      </c>
      <c r="AF15217" s="93"/>
      <c r="AG15217" s="93"/>
      <c r="AH15217" s="93"/>
    </row>
    <row r="15218" spans="21:34" x14ac:dyDescent="0.3">
      <c r="U15218" s="311" t="s">
        <v>31040</v>
      </c>
      <c r="V15218" s="312">
        <v>19327852.059999999</v>
      </c>
      <c r="X15218" s="267" t="s">
        <v>58722</v>
      </c>
      <c r="Y15218" s="268">
        <v>306246.59000000003</v>
      </c>
      <c r="AA15218" s="229" t="s">
        <v>43102</v>
      </c>
      <c r="AB15218" s="230">
        <v>256825.09</v>
      </c>
      <c r="AD15218" s="209" t="s">
        <v>28997</v>
      </c>
      <c r="AE15218" s="210">
        <v>333.15</v>
      </c>
      <c r="AF15218" s="93"/>
      <c r="AG15218" s="93"/>
      <c r="AH15218" s="93"/>
    </row>
    <row r="15219" spans="21:34" x14ac:dyDescent="0.3">
      <c r="U15219" s="311" t="s">
        <v>31041</v>
      </c>
      <c r="V15219" s="312">
        <v>34374060.32</v>
      </c>
      <c r="X15219" s="267" t="s">
        <v>30320</v>
      </c>
      <c r="Y15219" s="268">
        <v>79681.33</v>
      </c>
      <c r="AA15219" s="229" t="s">
        <v>29832</v>
      </c>
      <c r="AB15219" s="230">
        <v>18456.27</v>
      </c>
      <c r="AD15219" s="209" t="s">
        <v>28998</v>
      </c>
      <c r="AE15219" s="210">
        <v>14740.85</v>
      </c>
      <c r="AF15219" s="93"/>
      <c r="AG15219" s="93"/>
      <c r="AH15219" s="93"/>
    </row>
    <row r="15220" spans="21:34" x14ac:dyDescent="0.3">
      <c r="U15220" s="311" t="s">
        <v>39647</v>
      </c>
      <c r="V15220" s="312">
        <v>-1085816.08</v>
      </c>
      <c r="X15220" s="267" t="s">
        <v>43134</v>
      </c>
      <c r="Y15220" s="268">
        <v>-8652.6299999999992</v>
      </c>
      <c r="AA15220" s="229" t="s">
        <v>36842</v>
      </c>
      <c r="AB15220" s="230">
        <v>46275</v>
      </c>
      <c r="AD15220" s="209" t="s">
        <v>28999</v>
      </c>
      <c r="AE15220" s="210">
        <v>42292</v>
      </c>
      <c r="AF15220" s="93"/>
      <c r="AG15220" s="93"/>
      <c r="AH15220" s="93"/>
    </row>
    <row r="15221" spans="21:34" x14ac:dyDescent="0.3">
      <c r="U15221" s="311" t="s">
        <v>34386</v>
      </c>
      <c r="V15221" s="312">
        <v>39704705.869999997</v>
      </c>
      <c r="X15221" s="267" t="s">
        <v>50566</v>
      </c>
      <c r="Y15221" s="268">
        <v>11695</v>
      </c>
      <c r="AA15221" s="229" t="s">
        <v>29833</v>
      </c>
      <c r="AB15221" s="230">
        <v>17970.580000000002</v>
      </c>
      <c r="AD15221" s="209" t="s">
        <v>29000</v>
      </c>
      <c r="AE15221" s="210">
        <v>31858</v>
      </c>
      <c r="AF15221" s="93"/>
      <c r="AG15221" s="93"/>
      <c r="AH15221" s="93"/>
    </row>
    <row r="15222" spans="21:34" x14ac:dyDescent="0.3">
      <c r="U15222" s="311" t="s">
        <v>31042</v>
      </c>
      <c r="V15222" s="312">
        <v>108986468.52</v>
      </c>
      <c r="X15222" s="267" t="s">
        <v>57971</v>
      </c>
      <c r="Y15222" s="268">
        <v>8.35</v>
      </c>
      <c r="AA15222" s="229" t="s">
        <v>29835</v>
      </c>
      <c r="AB15222" s="230">
        <v>6326.53</v>
      </c>
      <c r="AD15222" s="209" t="s">
        <v>29001</v>
      </c>
      <c r="AE15222" s="210">
        <v>5309</v>
      </c>
      <c r="AF15222" s="93"/>
      <c r="AG15222" s="93"/>
      <c r="AH15222" s="93"/>
    </row>
    <row r="15223" spans="21:34" x14ac:dyDescent="0.3">
      <c r="U15223" s="311" t="s">
        <v>56901</v>
      </c>
      <c r="V15223" s="312">
        <v>1082413.71</v>
      </c>
      <c r="X15223" s="267" t="s">
        <v>43136</v>
      </c>
      <c r="Y15223" s="268">
        <v>0.64</v>
      </c>
      <c r="AA15223" s="229" t="s">
        <v>29836</v>
      </c>
      <c r="AB15223" s="230">
        <v>17180.009999999998</v>
      </c>
      <c r="AD15223" s="209" t="s">
        <v>29002</v>
      </c>
      <c r="AE15223" s="210">
        <v>34901</v>
      </c>
      <c r="AF15223" s="93"/>
      <c r="AG15223" s="93"/>
      <c r="AH15223" s="93"/>
    </row>
    <row r="15224" spans="21:34" x14ac:dyDescent="0.3">
      <c r="U15224" s="311" t="s">
        <v>58132</v>
      </c>
      <c r="V15224" s="312">
        <v>1216442.33</v>
      </c>
      <c r="X15224" s="267" t="s">
        <v>54133</v>
      </c>
      <c r="Y15224" s="268">
        <v>1091.29</v>
      </c>
      <c r="AA15224" s="229" t="s">
        <v>29838</v>
      </c>
      <c r="AB15224" s="230">
        <v>794128.28</v>
      </c>
      <c r="AD15224" s="209" t="s">
        <v>29003</v>
      </c>
      <c r="AE15224" s="210">
        <v>74276</v>
      </c>
      <c r="AF15224" s="93"/>
      <c r="AG15224" s="93"/>
      <c r="AH15224" s="93"/>
    </row>
    <row r="15225" spans="21:34" x14ac:dyDescent="0.3">
      <c r="U15225" s="311" t="s">
        <v>58390</v>
      </c>
      <c r="V15225" s="312">
        <v>4711820.34</v>
      </c>
      <c r="X15225" s="267" t="s">
        <v>63837</v>
      </c>
      <c r="Y15225" s="268">
        <v>9427.5</v>
      </c>
      <c r="AA15225" s="229" t="s">
        <v>29839</v>
      </c>
      <c r="AB15225" s="230">
        <v>124.88</v>
      </c>
      <c r="AD15225" s="209" t="s">
        <v>29004</v>
      </c>
      <c r="AE15225" s="210">
        <v>89845.72</v>
      </c>
      <c r="AF15225" s="93"/>
      <c r="AG15225" s="93"/>
      <c r="AH15225" s="93"/>
    </row>
    <row r="15226" spans="21:34" x14ac:dyDescent="0.3">
      <c r="U15226" s="311" t="s">
        <v>54722</v>
      </c>
      <c r="V15226" s="312">
        <v>259697.6</v>
      </c>
      <c r="X15226" s="267" t="s">
        <v>54134</v>
      </c>
      <c r="Y15226" s="268">
        <v>804.69</v>
      </c>
      <c r="AA15226" s="229" t="s">
        <v>29840</v>
      </c>
      <c r="AB15226" s="230">
        <v>1027.95</v>
      </c>
      <c r="AD15226" s="209" t="s">
        <v>29005</v>
      </c>
      <c r="AE15226" s="210">
        <v>4355</v>
      </c>
      <c r="AF15226" s="93"/>
      <c r="AG15226" s="93"/>
      <c r="AH15226" s="93"/>
    </row>
    <row r="15227" spans="21:34" x14ac:dyDescent="0.3">
      <c r="U15227" s="311" t="s">
        <v>35901</v>
      </c>
      <c r="V15227" s="312">
        <v>13984649.83</v>
      </c>
      <c r="X15227" s="267" t="s">
        <v>54135</v>
      </c>
      <c r="Y15227" s="268">
        <v>2058.4899999999998</v>
      </c>
      <c r="AA15227" s="229" t="s">
        <v>14454</v>
      </c>
      <c r="AB15227" s="230">
        <v>64619.05</v>
      </c>
      <c r="AD15227" s="209" t="s">
        <v>29006</v>
      </c>
      <c r="AE15227" s="210">
        <v>333.15</v>
      </c>
      <c r="AF15227" s="93"/>
      <c r="AG15227" s="93"/>
      <c r="AH15227" s="93"/>
    </row>
    <row r="15228" spans="21:34" x14ac:dyDescent="0.3">
      <c r="U15228" s="311" t="s">
        <v>31043</v>
      </c>
      <c r="V15228" s="312">
        <v>14385365.75</v>
      </c>
      <c r="X15228" s="267" t="s">
        <v>65077</v>
      </c>
      <c r="Y15228" s="268">
        <v>2500</v>
      </c>
      <c r="AA15228" s="229" t="s">
        <v>29841</v>
      </c>
      <c r="AB15228" s="230">
        <v>5312.56</v>
      </c>
      <c r="AD15228" s="209" t="s">
        <v>29007</v>
      </c>
      <c r="AE15228" s="210">
        <v>74276</v>
      </c>
      <c r="AF15228" s="93"/>
      <c r="AG15228" s="93"/>
      <c r="AH15228" s="93"/>
    </row>
    <row r="15229" spans="21:34" x14ac:dyDescent="0.3">
      <c r="U15229" s="311" t="s">
        <v>31044</v>
      </c>
      <c r="V15229" s="312">
        <v>340532.55</v>
      </c>
      <c r="X15229" s="267" t="s">
        <v>54137</v>
      </c>
      <c r="Y15229" s="268">
        <v>11986.52</v>
      </c>
      <c r="AA15229" s="229" t="s">
        <v>29844</v>
      </c>
      <c r="AB15229" s="230">
        <v>-106376.29</v>
      </c>
      <c r="AD15229" s="209" t="s">
        <v>29008</v>
      </c>
      <c r="AE15229" s="210">
        <v>91933.85</v>
      </c>
      <c r="AF15229" s="93"/>
      <c r="AG15229" s="93"/>
      <c r="AH15229" s="93"/>
    </row>
    <row r="15230" spans="21:34" x14ac:dyDescent="0.3">
      <c r="U15230" s="311" t="s">
        <v>39648</v>
      </c>
      <c r="V15230" s="312">
        <v>1462401.94</v>
      </c>
      <c r="X15230" s="267" t="s">
        <v>58723</v>
      </c>
      <c r="Y15230" s="268">
        <v>691.91</v>
      </c>
      <c r="AA15230" s="229" t="s">
        <v>45846</v>
      </c>
      <c r="AB15230" s="230">
        <v>2282.13</v>
      </c>
      <c r="AD15230" s="209" t="s">
        <v>29009</v>
      </c>
      <c r="AE15230" s="210">
        <v>37167</v>
      </c>
      <c r="AF15230" s="93"/>
      <c r="AG15230" s="93"/>
      <c r="AH15230" s="93"/>
    </row>
    <row r="15231" spans="21:34" x14ac:dyDescent="0.3">
      <c r="U15231" s="311" t="s">
        <v>35909</v>
      </c>
      <c r="V15231" s="312">
        <v>460029.26</v>
      </c>
      <c r="X15231" s="267" t="s">
        <v>54138</v>
      </c>
      <c r="Y15231" s="268">
        <v>74101.62</v>
      </c>
      <c r="AA15231" s="229" t="s">
        <v>29845</v>
      </c>
      <c r="AB15231" s="230">
        <v>128498.27</v>
      </c>
      <c r="AD15231" s="209" t="s">
        <v>29010</v>
      </c>
      <c r="AE15231" s="210">
        <v>89845.72</v>
      </c>
      <c r="AF15231" s="93"/>
      <c r="AG15231" s="93"/>
      <c r="AH15231" s="93"/>
    </row>
    <row r="15232" spans="21:34" x14ac:dyDescent="0.3">
      <c r="U15232" s="311" t="s">
        <v>36923</v>
      </c>
      <c r="V15232" s="312">
        <v>297387.40999999997</v>
      </c>
      <c r="X15232" s="267" t="s">
        <v>56711</v>
      </c>
      <c r="Y15232" s="268">
        <v>4794</v>
      </c>
      <c r="AA15232" s="229" t="s">
        <v>35815</v>
      </c>
      <c r="AB15232" s="230">
        <v>4675</v>
      </c>
      <c r="AD15232" s="209" t="s">
        <v>29011</v>
      </c>
      <c r="AE15232" s="210">
        <v>2500</v>
      </c>
      <c r="AF15232" s="93"/>
      <c r="AG15232" s="93"/>
      <c r="AH15232" s="93"/>
    </row>
    <row r="15233" spans="21:34" x14ac:dyDescent="0.3">
      <c r="U15233" s="311" t="s">
        <v>56902</v>
      </c>
      <c r="V15233" s="312">
        <v>30357.73</v>
      </c>
      <c r="X15233" s="267" t="s">
        <v>57972</v>
      </c>
      <c r="Y15233" s="268">
        <v>-58.66</v>
      </c>
      <c r="AA15233" s="229" t="s">
        <v>34303</v>
      </c>
      <c r="AB15233" s="230">
        <v>7496.99</v>
      </c>
      <c r="AD15233" s="209" t="s">
        <v>29012</v>
      </c>
      <c r="AE15233" s="210">
        <v>46797.64</v>
      </c>
      <c r="AF15233" s="93"/>
      <c r="AG15233" s="93"/>
      <c r="AH15233" s="93"/>
    </row>
    <row r="15234" spans="21:34" x14ac:dyDescent="0.3">
      <c r="U15234" s="311" t="s">
        <v>40936</v>
      </c>
      <c r="V15234" s="312">
        <v>99919.98</v>
      </c>
      <c r="X15234" s="267" t="s">
        <v>56712</v>
      </c>
      <c r="Y15234" s="268">
        <v>2274.02</v>
      </c>
      <c r="AA15234" s="229" t="s">
        <v>34304</v>
      </c>
      <c r="AB15234" s="230">
        <v>573.54</v>
      </c>
      <c r="AD15234" s="209" t="s">
        <v>29013</v>
      </c>
      <c r="AE15234" s="210">
        <v>23238</v>
      </c>
      <c r="AF15234" s="93"/>
      <c r="AG15234" s="93"/>
      <c r="AH15234" s="93"/>
    </row>
    <row r="15235" spans="21:34" x14ac:dyDescent="0.3">
      <c r="U15235" s="311" t="s">
        <v>46273</v>
      </c>
      <c r="V15235" s="312">
        <v>25527</v>
      </c>
      <c r="X15235" s="267" t="s">
        <v>54139</v>
      </c>
      <c r="Y15235" s="268">
        <v>19262.5</v>
      </c>
      <c r="AA15235" s="229" t="s">
        <v>34305</v>
      </c>
      <c r="AB15235" s="230">
        <v>1625.35</v>
      </c>
      <c r="AD15235" s="209" t="s">
        <v>29014</v>
      </c>
      <c r="AE15235" s="210">
        <v>4772</v>
      </c>
      <c r="AF15235" s="93"/>
      <c r="AG15235" s="93"/>
      <c r="AH15235" s="93"/>
    </row>
    <row r="15236" spans="21:34" x14ac:dyDescent="0.3">
      <c r="U15236" s="311" t="s">
        <v>36924</v>
      </c>
      <c r="V15236" s="312">
        <v>143153.57</v>
      </c>
      <c r="X15236" s="267" t="s">
        <v>54140</v>
      </c>
      <c r="Y15236" s="268">
        <v>1647.53</v>
      </c>
      <c r="AA15236" s="229" t="s">
        <v>45847</v>
      </c>
      <c r="AB15236" s="230">
        <v>664.04</v>
      </c>
      <c r="AD15236" s="209" t="s">
        <v>29015</v>
      </c>
      <c r="AE15236" s="210">
        <v>7652</v>
      </c>
      <c r="AF15236" s="93"/>
      <c r="AG15236" s="93"/>
      <c r="AH15236" s="93"/>
    </row>
    <row r="15237" spans="21:34" x14ac:dyDescent="0.3">
      <c r="U15237" s="311" t="s">
        <v>54724</v>
      </c>
      <c r="V15237" s="312">
        <v>71825.5</v>
      </c>
      <c r="X15237" s="267" t="s">
        <v>54141</v>
      </c>
      <c r="Y15237" s="268">
        <v>5206.33</v>
      </c>
      <c r="AA15237" s="229" t="s">
        <v>35816</v>
      </c>
      <c r="AB15237" s="230">
        <v>2638.41</v>
      </c>
      <c r="AD15237" s="209" t="s">
        <v>29016</v>
      </c>
      <c r="AE15237" s="210">
        <v>5041</v>
      </c>
      <c r="AF15237" s="93"/>
      <c r="AG15237" s="93"/>
      <c r="AH15237" s="93"/>
    </row>
    <row r="15238" spans="21:34" x14ac:dyDescent="0.3">
      <c r="U15238" s="311" t="s">
        <v>69734</v>
      </c>
      <c r="V15238" s="312">
        <v>3541.78</v>
      </c>
      <c r="X15238" s="267" t="s">
        <v>65078</v>
      </c>
      <c r="Y15238" s="268">
        <v>6000</v>
      </c>
      <c r="AA15238" s="229" t="s">
        <v>36843</v>
      </c>
      <c r="AB15238" s="230">
        <v>1936.45</v>
      </c>
      <c r="AD15238" s="209" t="s">
        <v>29017</v>
      </c>
      <c r="AE15238" s="210">
        <v>7376</v>
      </c>
      <c r="AF15238" s="93"/>
      <c r="AG15238" s="93"/>
      <c r="AH15238" s="93"/>
    </row>
    <row r="15239" spans="21:34" x14ac:dyDescent="0.3">
      <c r="U15239" s="311" t="s">
        <v>40937</v>
      </c>
      <c r="V15239" s="312">
        <v>132354.17000000001</v>
      </c>
      <c r="X15239" s="267" t="s">
        <v>55544</v>
      </c>
      <c r="Y15239" s="268">
        <v>5110</v>
      </c>
      <c r="AA15239" s="229" t="s">
        <v>39608</v>
      </c>
      <c r="AB15239" s="230">
        <v>23118.720000000001</v>
      </c>
      <c r="AD15239" s="209" t="s">
        <v>29018</v>
      </c>
      <c r="AE15239" s="210">
        <v>10285.82</v>
      </c>
      <c r="AF15239" s="93"/>
      <c r="AG15239" s="93"/>
      <c r="AH15239" s="93"/>
    </row>
    <row r="15240" spans="21:34" x14ac:dyDescent="0.3">
      <c r="U15240" s="311" t="s">
        <v>40938</v>
      </c>
      <c r="V15240" s="312">
        <v>42991.9</v>
      </c>
      <c r="X15240" s="267" t="s">
        <v>54142</v>
      </c>
      <c r="Y15240" s="268">
        <v>8990.92</v>
      </c>
      <c r="AA15240" s="229" t="s">
        <v>48357</v>
      </c>
      <c r="AB15240" s="230">
        <v>2640</v>
      </c>
      <c r="AD15240" s="209" t="s">
        <v>29019</v>
      </c>
      <c r="AE15240" s="210">
        <v>10742.63</v>
      </c>
      <c r="AF15240" s="93"/>
      <c r="AG15240" s="93"/>
      <c r="AH15240" s="93"/>
    </row>
    <row r="15241" spans="21:34" x14ac:dyDescent="0.3">
      <c r="U15241" s="311" t="s">
        <v>49502</v>
      </c>
      <c r="V15241" s="312">
        <v>10833.42</v>
      </c>
      <c r="X15241" s="267" t="s">
        <v>58724</v>
      </c>
      <c r="Y15241" s="268">
        <v>522.01</v>
      </c>
      <c r="AA15241" s="229" t="s">
        <v>29848</v>
      </c>
      <c r="AB15241" s="230">
        <v>44236.17</v>
      </c>
      <c r="AD15241" s="209" t="s">
        <v>29020</v>
      </c>
      <c r="AE15241" s="210">
        <v>3000</v>
      </c>
      <c r="AF15241" s="93"/>
      <c r="AG15241" s="93"/>
      <c r="AH15241" s="93"/>
    </row>
    <row r="15242" spans="21:34" x14ac:dyDescent="0.3">
      <c r="U15242" s="311" t="s">
        <v>59372</v>
      </c>
      <c r="V15242" s="312">
        <v>15358.76</v>
      </c>
      <c r="X15242" s="267" t="s">
        <v>56713</v>
      </c>
      <c r="Y15242" s="268">
        <v>23636.43</v>
      </c>
      <c r="AA15242" s="229" t="s">
        <v>29849</v>
      </c>
      <c r="AB15242" s="230">
        <v>3494.4</v>
      </c>
      <c r="AD15242" s="209" t="s">
        <v>29021</v>
      </c>
      <c r="AE15242" s="210">
        <v>4560.0200000000004</v>
      </c>
      <c r="AF15242" s="93"/>
      <c r="AG15242" s="93"/>
      <c r="AH15242" s="93"/>
    </row>
    <row r="15243" spans="21:34" x14ac:dyDescent="0.3">
      <c r="U15243" s="311" t="s">
        <v>69735</v>
      </c>
      <c r="V15243" s="312">
        <v>6276</v>
      </c>
      <c r="X15243" s="267" t="s">
        <v>65079</v>
      </c>
      <c r="Y15243" s="268">
        <v>5600</v>
      </c>
      <c r="AA15243" s="229" t="s">
        <v>29850</v>
      </c>
      <c r="AB15243" s="230">
        <v>3827</v>
      </c>
      <c r="AD15243" s="209" t="s">
        <v>29022</v>
      </c>
      <c r="AE15243" s="210">
        <v>11402.35</v>
      </c>
      <c r="AF15243" s="93"/>
      <c r="AG15243" s="93"/>
      <c r="AH15243" s="93"/>
    </row>
    <row r="15244" spans="21:34" x14ac:dyDescent="0.3">
      <c r="U15244" s="311" t="s">
        <v>40939</v>
      </c>
      <c r="V15244" s="312">
        <v>235720.5</v>
      </c>
      <c r="X15244" s="267" t="s">
        <v>56714</v>
      </c>
      <c r="Y15244" s="268">
        <v>2354.5</v>
      </c>
      <c r="AA15244" s="229" t="s">
        <v>29851</v>
      </c>
      <c r="AB15244" s="230">
        <v>11318.87</v>
      </c>
      <c r="AD15244" s="209" t="s">
        <v>29023</v>
      </c>
      <c r="AE15244" s="210">
        <v>24585</v>
      </c>
      <c r="AF15244" s="93"/>
      <c r="AG15244" s="93"/>
      <c r="AH15244" s="93"/>
    </row>
    <row r="15245" spans="21:34" x14ac:dyDescent="0.3">
      <c r="U15245" s="311" t="s">
        <v>43433</v>
      </c>
      <c r="V15245" s="312">
        <v>169372.99</v>
      </c>
      <c r="X15245" s="267" t="s">
        <v>61647</v>
      </c>
      <c r="Y15245" s="268">
        <v>3240.93</v>
      </c>
      <c r="AA15245" s="229" t="s">
        <v>29852</v>
      </c>
      <c r="AB15245" s="230">
        <v>4640.2700000000004</v>
      </c>
      <c r="AD15245" s="209" t="s">
        <v>29024</v>
      </c>
      <c r="AE15245" s="210">
        <v>8569</v>
      </c>
      <c r="AF15245" s="93"/>
      <c r="AG15245" s="93"/>
      <c r="AH15245" s="93"/>
    </row>
    <row r="15246" spans="21:34" x14ac:dyDescent="0.3">
      <c r="U15246" s="311" t="s">
        <v>40940</v>
      </c>
      <c r="V15246" s="312">
        <v>39686.49</v>
      </c>
      <c r="X15246" s="267" t="s">
        <v>58725</v>
      </c>
      <c r="Y15246" s="268">
        <v>25626.07</v>
      </c>
      <c r="AA15246" s="229" t="s">
        <v>29854</v>
      </c>
      <c r="AB15246" s="230">
        <v>1245.98</v>
      </c>
      <c r="AD15246" s="209" t="s">
        <v>29025</v>
      </c>
      <c r="AE15246" s="210">
        <v>4271</v>
      </c>
      <c r="AF15246" s="93"/>
      <c r="AG15246" s="93"/>
      <c r="AH15246" s="93"/>
    </row>
    <row r="15247" spans="21:34" x14ac:dyDescent="0.3">
      <c r="U15247" s="311" t="s">
        <v>48601</v>
      </c>
      <c r="V15247" s="312">
        <v>13600</v>
      </c>
      <c r="X15247" s="267" t="s">
        <v>62329</v>
      </c>
      <c r="Y15247" s="268">
        <v>26140</v>
      </c>
      <c r="AA15247" s="229" t="s">
        <v>29862</v>
      </c>
      <c r="AB15247" s="230">
        <v>120033.3</v>
      </c>
      <c r="AD15247" s="209" t="s">
        <v>29026</v>
      </c>
      <c r="AE15247" s="210">
        <v>5795.45</v>
      </c>
      <c r="AF15247" s="93"/>
      <c r="AG15247" s="93"/>
      <c r="AH15247" s="93"/>
    </row>
    <row r="15248" spans="21:34" x14ac:dyDescent="0.3">
      <c r="U15248" s="311" t="s">
        <v>35910</v>
      </c>
      <c r="V15248" s="312">
        <v>113178.52</v>
      </c>
      <c r="X15248" s="267" t="s">
        <v>56715</v>
      </c>
      <c r="Y15248" s="268">
        <v>170518.78</v>
      </c>
      <c r="AA15248" s="229" t="s">
        <v>29863</v>
      </c>
      <c r="AB15248" s="230">
        <v>72.760000000000005</v>
      </c>
      <c r="AD15248" s="209" t="s">
        <v>29027</v>
      </c>
      <c r="AE15248" s="210">
        <v>443.36</v>
      </c>
      <c r="AF15248" s="93"/>
      <c r="AG15248" s="93"/>
      <c r="AH15248" s="93"/>
    </row>
    <row r="15249" spans="21:34" x14ac:dyDescent="0.3">
      <c r="U15249" s="311" t="s">
        <v>40941</v>
      </c>
      <c r="V15249" s="312">
        <v>100010.65</v>
      </c>
      <c r="X15249" s="267" t="s">
        <v>56716</v>
      </c>
      <c r="Y15249" s="268">
        <v>50600</v>
      </c>
      <c r="AA15249" s="229" t="s">
        <v>29864</v>
      </c>
      <c r="AB15249" s="230">
        <v>453.34</v>
      </c>
      <c r="AD15249" s="209" t="s">
        <v>29028</v>
      </c>
      <c r="AE15249" s="210">
        <v>9840</v>
      </c>
      <c r="AF15249" s="93"/>
      <c r="AG15249" s="93"/>
      <c r="AH15249" s="93"/>
    </row>
    <row r="15250" spans="21:34" x14ac:dyDescent="0.3">
      <c r="U15250" s="311" t="s">
        <v>35911</v>
      </c>
      <c r="V15250" s="312">
        <v>7790.17</v>
      </c>
      <c r="X15250" s="267" t="s">
        <v>35859</v>
      </c>
      <c r="Y15250" s="268">
        <v>87508.43</v>
      </c>
      <c r="AA15250" s="229" t="s">
        <v>43103</v>
      </c>
      <c r="AB15250" s="230">
        <v>3679.22</v>
      </c>
      <c r="AD15250" s="209" t="s">
        <v>29029</v>
      </c>
      <c r="AE15250" s="210">
        <v>8537.89</v>
      </c>
      <c r="AF15250" s="93"/>
      <c r="AG15250" s="93"/>
      <c r="AH15250" s="93"/>
    </row>
    <row r="15251" spans="21:34" x14ac:dyDescent="0.3">
      <c r="U15251" s="311" t="s">
        <v>35912</v>
      </c>
      <c r="V15251" s="312">
        <v>75275.22</v>
      </c>
      <c r="X15251" s="267" t="s">
        <v>56717</v>
      </c>
      <c r="Y15251" s="268">
        <v>60508.45</v>
      </c>
      <c r="AA15251" s="229" t="s">
        <v>40687</v>
      </c>
      <c r="AB15251" s="230">
        <v>-168.8</v>
      </c>
      <c r="AD15251" s="209" t="s">
        <v>29030</v>
      </c>
      <c r="AE15251" s="210">
        <v>620.23</v>
      </c>
      <c r="AF15251" s="93"/>
      <c r="AG15251" s="93"/>
      <c r="AH15251" s="93"/>
    </row>
    <row r="15252" spans="21:34" x14ac:dyDescent="0.3">
      <c r="U15252" s="311" t="s">
        <v>43434</v>
      </c>
      <c r="V15252" s="312">
        <v>1427.67</v>
      </c>
      <c r="X15252" s="267" t="s">
        <v>56718</v>
      </c>
      <c r="Y15252" s="268">
        <v>210187.79</v>
      </c>
      <c r="AA15252" s="229" t="s">
        <v>36844</v>
      </c>
      <c r="AB15252" s="230">
        <v>13520.94</v>
      </c>
      <c r="AD15252" s="209" t="s">
        <v>29031</v>
      </c>
      <c r="AE15252" s="210">
        <v>5795.45</v>
      </c>
      <c r="AF15252" s="93"/>
      <c r="AG15252" s="93"/>
      <c r="AH15252" s="93"/>
    </row>
    <row r="15253" spans="21:34" x14ac:dyDescent="0.3">
      <c r="U15253" s="311" t="s">
        <v>46275</v>
      </c>
      <c r="V15253" s="312">
        <v>326.49</v>
      </c>
      <c r="X15253" s="267" t="s">
        <v>62330</v>
      </c>
      <c r="Y15253" s="268">
        <v>11706.25</v>
      </c>
      <c r="AA15253" s="229" t="s">
        <v>29865</v>
      </c>
      <c r="AB15253" s="230">
        <v>1534785.72</v>
      </c>
      <c r="AD15253" s="209" t="s">
        <v>29032</v>
      </c>
      <c r="AE15253" s="210">
        <v>8537.89</v>
      </c>
      <c r="AF15253" s="93"/>
      <c r="AG15253" s="93"/>
      <c r="AH15253" s="93"/>
    </row>
    <row r="15254" spans="21:34" x14ac:dyDescent="0.3">
      <c r="U15254" s="311" t="s">
        <v>47677</v>
      </c>
      <c r="V15254" s="312">
        <v>944.91</v>
      </c>
      <c r="X15254" s="267" t="s">
        <v>55545</v>
      </c>
      <c r="Y15254" s="268">
        <v>51321</v>
      </c>
      <c r="AA15254" s="229" t="s">
        <v>48358</v>
      </c>
      <c r="AB15254" s="230">
        <v>1791.6</v>
      </c>
      <c r="AD15254" s="209" t="s">
        <v>29033</v>
      </c>
      <c r="AE15254" s="210">
        <v>1063.5899999999999</v>
      </c>
      <c r="AF15254" s="93"/>
      <c r="AG15254" s="93"/>
      <c r="AH15254" s="93"/>
    </row>
    <row r="15255" spans="21:34" x14ac:dyDescent="0.3">
      <c r="U15255" s="311" t="s">
        <v>49503</v>
      </c>
      <c r="V15255" s="312">
        <v>16.96</v>
      </c>
      <c r="X15255" s="267" t="s">
        <v>57973</v>
      </c>
      <c r="Y15255" s="268">
        <v>5884.66</v>
      </c>
      <c r="AA15255" s="229" t="s">
        <v>35817</v>
      </c>
      <c r="AB15255" s="230">
        <v>117644.01</v>
      </c>
      <c r="AD15255" s="209" t="s">
        <v>29034</v>
      </c>
      <c r="AE15255" s="210">
        <v>14881</v>
      </c>
      <c r="AF15255" s="93"/>
      <c r="AG15255" s="93"/>
      <c r="AH15255" s="93"/>
    </row>
    <row r="15256" spans="21:34" x14ac:dyDescent="0.3">
      <c r="U15256" s="311" t="s">
        <v>43435</v>
      </c>
      <c r="V15256" s="312">
        <v>185600.31</v>
      </c>
      <c r="X15256" s="267" t="s">
        <v>54143</v>
      </c>
      <c r="Y15256" s="268">
        <v>13309.29</v>
      </c>
      <c r="AA15256" s="229" t="s">
        <v>35818</v>
      </c>
      <c r="AB15256" s="230">
        <v>94521.64</v>
      </c>
      <c r="AD15256" s="209" t="s">
        <v>29035</v>
      </c>
      <c r="AE15256" s="210">
        <v>2500</v>
      </c>
      <c r="AF15256" s="93"/>
      <c r="AG15256" s="93"/>
      <c r="AH15256" s="93"/>
    </row>
    <row r="15257" spans="21:34" x14ac:dyDescent="0.3">
      <c r="U15257" s="311" t="s">
        <v>35913</v>
      </c>
      <c r="V15257" s="312">
        <v>51230</v>
      </c>
      <c r="X15257" s="267" t="s">
        <v>43138</v>
      </c>
      <c r="Y15257" s="268">
        <v>1950</v>
      </c>
      <c r="AA15257" s="229" t="s">
        <v>29866</v>
      </c>
      <c r="AB15257" s="230">
        <v>473998.24</v>
      </c>
      <c r="AD15257" s="209" t="s">
        <v>29036</v>
      </c>
      <c r="AE15257" s="210">
        <v>7376</v>
      </c>
      <c r="AF15257" s="93"/>
      <c r="AG15257" s="93"/>
      <c r="AH15257" s="93"/>
    </row>
    <row r="15258" spans="21:34" x14ac:dyDescent="0.3">
      <c r="U15258" s="311" t="s">
        <v>40942</v>
      </c>
      <c r="V15258" s="312">
        <v>1519.93</v>
      </c>
      <c r="X15258" s="267" t="s">
        <v>54144</v>
      </c>
      <c r="Y15258" s="268">
        <v>46055.99</v>
      </c>
      <c r="AA15258" s="229" t="s">
        <v>40688</v>
      </c>
      <c r="AB15258" s="230">
        <v>17321.25</v>
      </c>
      <c r="AD15258" s="209" t="s">
        <v>29037</v>
      </c>
      <c r="AE15258" s="210">
        <v>67826.09</v>
      </c>
      <c r="AF15258" s="93"/>
      <c r="AG15258" s="93"/>
      <c r="AH15258" s="93"/>
    </row>
    <row r="15259" spans="21:34" x14ac:dyDescent="0.3">
      <c r="U15259" s="311" t="s">
        <v>36926</v>
      </c>
      <c r="V15259" s="312">
        <v>296278.42</v>
      </c>
      <c r="X15259" s="267" t="s">
        <v>56719</v>
      </c>
      <c r="Y15259" s="268">
        <v>2602.2399999999998</v>
      </c>
      <c r="AA15259" s="229" t="s">
        <v>40689</v>
      </c>
      <c r="AB15259" s="230">
        <v>109794.24000000001</v>
      </c>
      <c r="AD15259" s="209" t="s">
        <v>29038</v>
      </c>
      <c r="AE15259" s="210">
        <v>15840</v>
      </c>
      <c r="AF15259" s="93"/>
      <c r="AG15259" s="93"/>
      <c r="AH15259" s="93"/>
    </row>
    <row r="15260" spans="21:34" x14ac:dyDescent="0.3">
      <c r="U15260" s="311" t="s">
        <v>36927</v>
      </c>
      <c r="V15260" s="312">
        <v>312915.52</v>
      </c>
      <c r="X15260" s="267" t="s">
        <v>65080</v>
      </c>
      <c r="Y15260" s="268">
        <v>3681.9</v>
      </c>
      <c r="AA15260" s="229" t="s">
        <v>40690</v>
      </c>
      <c r="AB15260" s="230">
        <v>6093.7</v>
      </c>
      <c r="AD15260" s="209" t="s">
        <v>29039</v>
      </c>
      <c r="AE15260" s="210">
        <v>4560.0200000000004</v>
      </c>
      <c r="AF15260" s="93"/>
      <c r="AG15260" s="93"/>
      <c r="AH15260" s="93"/>
    </row>
    <row r="15261" spans="21:34" x14ac:dyDescent="0.3">
      <c r="U15261" s="311" t="s">
        <v>40943</v>
      </c>
      <c r="V15261" s="312">
        <v>5950.2</v>
      </c>
      <c r="X15261" s="267" t="s">
        <v>57974</v>
      </c>
      <c r="Y15261" s="268">
        <v>13984.5</v>
      </c>
      <c r="AA15261" s="229" t="s">
        <v>29867</v>
      </c>
      <c r="AB15261" s="230">
        <v>200313</v>
      </c>
      <c r="AD15261" s="209" t="s">
        <v>29040</v>
      </c>
      <c r="AE15261" s="210">
        <v>71649.350000000006</v>
      </c>
      <c r="AF15261" s="93"/>
      <c r="AG15261" s="93"/>
      <c r="AH15261" s="93"/>
    </row>
    <row r="15262" spans="21:34" x14ac:dyDescent="0.3">
      <c r="U15262" s="311" t="s">
        <v>49504</v>
      </c>
      <c r="V15262" s="312">
        <v>796.1</v>
      </c>
      <c r="X15262" s="267" t="s">
        <v>54145</v>
      </c>
      <c r="Y15262" s="268">
        <v>98160.3</v>
      </c>
      <c r="AA15262" s="229" t="s">
        <v>40691</v>
      </c>
      <c r="AB15262" s="230">
        <v>1767.94</v>
      </c>
      <c r="AD15262" s="209" t="s">
        <v>29041</v>
      </c>
      <c r="AE15262" s="210">
        <v>2045</v>
      </c>
      <c r="AF15262" s="93"/>
      <c r="AG15262" s="93"/>
      <c r="AH15262" s="93"/>
    </row>
    <row r="15263" spans="21:34" x14ac:dyDescent="0.3">
      <c r="U15263" s="311" t="s">
        <v>40945</v>
      </c>
      <c r="V15263" s="312">
        <v>198983.65</v>
      </c>
      <c r="X15263" s="267" t="s">
        <v>35860</v>
      </c>
      <c r="Y15263" s="268">
        <v>62626.55</v>
      </c>
      <c r="AA15263" s="229" t="s">
        <v>40692</v>
      </c>
      <c r="AB15263" s="230">
        <v>520.28</v>
      </c>
      <c r="AD15263" s="209" t="s">
        <v>29042</v>
      </c>
      <c r="AE15263" s="210">
        <v>1084</v>
      </c>
      <c r="AF15263" s="93"/>
      <c r="AG15263" s="93"/>
      <c r="AH15263" s="93"/>
    </row>
    <row r="15264" spans="21:34" x14ac:dyDescent="0.3">
      <c r="U15264" s="311" t="s">
        <v>40946</v>
      </c>
      <c r="V15264" s="312">
        <v>32447.18</v>
      </c>
      <c r="X15264" s="267" t="s">
        <v>35861</v>
      </c>
      <c r="Y15264" s="268">
        <v>166218.9</v>
      </c>
      <c r="AA15264" s="229" t="s">
        <v>29868</v>
      </c>
      <c r="AB15264" s="230">
        <v>131374.59</v>
      </c>
      <c r="AD15264" s="209" t="s">
        <v>29043</v>
      </c>
      <c r="AE15264" s="210">
        <v>5328.9</v>
      </c>
      <c r="AF15264" s="93"/>
      <c r="AG15264" s="93"/>
      <c r="AH15264" s="93"/>
    </row>
    <row r="15265" spans="21:34" x14ac:dyDescent="0.3">
      <c r="U15265" s="311" t="s">
        <v>40947</v>
      </c>
      <c r="V15265" s="312">
        <v>16800</v>
      </c>
      <c r="X15265" s="267" t="s">
        <v>35862</v>
      </c>
      <c r="Y15265" s="268">
        <v>77914.89</v>
      </c>
      <c r="AA15265" s="229" t="s">
        <v>35819</v>
      </c>
      <c r="AB15265" s="230">
        <v>1076756.8400000001</v>
      </c>
      <c r="AD15265" s="209" t="s">
        <v>29044</v>
      </c>
      <c r="AE15265" s="210">
        <v>1806</v>
      </c>
      <c r="AF15265" s="93"/>
      <c r="AG15265" s="93"/>
      <c r="AH15265" s="93"/>
    </row>
    <row r="15266" spans="21:34" x14ac:dyDescent="0.3">
      <c r="U15266" s="311" t="s">
        <v>39649</v>
      </c>
      <c r="V15266" s="312">
        <v>341704.96000000002</v>
      </c>
      <c r="X15266" s="267" t="s">
        <v>59290</v>
      </c>
      <c r="Y15266" s="268">
        <v>6305</v>
      </c>
      <c r="AA15266" s="229" t="s">
        <v>35820</v>
      </c>
      <c r="AB15266" s="230">
        <v>17377.11</v>
      </c>
      <c r="AD15266" s="209" t="s">
        <v>29045</v>
      </c>
      <c r="AE15266" s="210">
        <v>2964</v>
      </c>
      <c r="AF15266" s="93"/>
      <c r="AG15266" s="93"/>
      <c r="AH15266" s="93"/>
    </row>
    <row r="15267" spans="21:34" x14ac:dyDescent="0.3">
      <c r="U15267" s="311" t="s">
        <v>47679</v>
      </c>
      <c r="V15267" s="312">
        <v>47160.99</v>
      </c>
      <c r="X15267" s="267" t="s">
        <v>40709</v>
      </c>
      <c r="Y15267" s="268">
        <v>281236.78000000003</v>
      </c>
      <c r="AA15267" s="229" t="s">
        <v>40693</v>
      </c>
      <c r="AB15267" s="230">
        <v>2475065.13</v>
      </c>
      <c r="AD15267" s="209" t="s">
        <v>29046</v>
      </c>
      <c r="AE15267" s="210">
        <v>1416.25</v>
      </c>
      <c r="AF15267" s="93"/>
      <c r="AG15267" s="93"/>
      <c r="AH15267" s="93"/>
    </row>
    <row r="15268" spans="21:34" x14ac:dyDescent="0.3">
      <c r="U15268" s="311" t="s">
        <v>46276</v>
      </c>
      <c r="V15268" s="312">
        <v>13838.35</v>
      </c>
      <c r="X15268" s="267" t="s">
        <v>56720</v>
      </c>
      <c r="Y15268" s="268">
        <v>173</v>
      </c>
      <c r="AA15268" s="229" t="s">
        <v>36845</v>
      </c>
      <c r="AB15268" s="230">
        <v>314378.40999999997</v>
      </c>
      <c r="AD15268" s="209" t="s">
        <v>29047</v>
      </c>
      <c r="AE15268" s="210">
        <v>5114</v>
      </c>
      <c r="AF15268" s="93"/>
      <c r="AG15268" s="93"/>
      <c r="AH15268" s="93"/>
    </row>
    <row r="15269" spans="21:34" x14ac:dyDescent="0.3">
      <c r="U15269" s="311" t="s">
        <v>43438</v>
      </c>
      <c r="V15269" s="312">
        <v>35794.400000000001</v>
      </c>
      <c r="X15269" s="267" t="s">
        <v>47384</v>
      </c>
      <c r="Y15269" s="268">
        <v>310184.67</v>
      </c>
      <c r="AA15269" s="229" t="s">
        <v>49243</v>
      </c>
      <c r="AB15269" s="230">
        <v>66.25</v>
      </c>
      <c r="AD15269" s="209" t="s">
        <v>29048</v>
      </c>
      <c r="AE15269" s="210">
        <v>3999</v>
      </c>
      <c r="AF15269" s="93"/>
      <c r="AG15269" s="93"/>
      <c r="AH15269" s="93"/>
    </row>
    <row r="15270" spans="21:34" x14ac:dyDescent="0.3">
      <c r="U15270" s="311" t="s">
        <v>47681</v>
      </c>
      <c r="V15270" s="312">
        <v>56853.95</v>
      </c>
      <c r="X15270" s="267" t="s">
        <v>58726</v>
      </c>
      <c r="Y15270" s="268">
        <v>188794.64</v>
      </c>
      <c r="AA15270" s="229" t="s">
        <v>29869</v>
      </c>
      <c r="AB15270" s="230">
        <v>502608.6</v>
      </c>
      <c r="AD15270" s="209" t="s">
        <v>29049</v>
      </c>
      <c r="AE15270" s="210">
        <v>2045</v>
      </c>
      <c r="AF15270" s="93"/>
      <c r="AG15270" s="93"/>
      <c r="AH15270" s="93"/>
    </row>
    <row r="15271" spans="21:34" x14ac:dyDescent="0.3">
      <c r="U15271" s="311" t="s">
        <v>47682</v>
      </c>
      <c r="V15271" s="312">
        <v>1051.8599999999999</v>
      </c>
      <c r="X15271" s="267" t="s">
        <v>35863</v>
      </c>
      <c r="Y15271" s="268">
        <v>680766.12</v>
      </c>
      <c r="AA15271" s="229" t="s">
        <v>35821</v>
      </c>
      <c r="AB15271" s="230">
        <v>619710.47</v>
      </c>
      <c r="AD15271" s="209" t="s">
        <v>29050</v>
      </c>
      <c r="AE15271" s="210">
        <v>6198</v>
      </c>
      <c r="AF15271" s="93"/>
      <c r="AG15271" s="93"/>
      <c r="AH15271" s="93"/>
    </row>
    <row r="15272" spans="21:34" x14ac:dyDescent="0.3">
      <c r="U15272" s="311" t="s">
        <v>47683</v>
      </c>
      <c r="V15272" s="312">
        <v>1527.17</v>
      </c>
      <c r="X15272" s="267" t="s">
        <v>56721</v>
      </c>
      <c r="Y15272" s="268">
        <v>27810.93</v>
      </c>
      <c r="AA15272" s="229" t="s">
        <v>35822</v>
      </c>
      <c r="AB15272" s="230">
        <v>30776.95</v>
      </c>
      <c r="AD15272" s="209" t="s">
        <v>29051</v>
      </c>
      <c r="AE15272" s="210">
        <v>5415.25</v>
      </c>
      <c r="AF15272" s="93"/>
      <c r="AG15272" s="93"/>
      <c r="AH15272" s="93"/>
    </row>
    <row r="15273" spans="21:34" x14ac:dyDescent="0.3">
      <c r="U15273" s="311" t="s">
        <v>69736</v>
      </c>
      <c r="V15273" s="312">
        <v>501.56</v>
      </c>
      <c r="X15273" s="267" t="s">
        <v>48384</v>
      </c>
      <c r="Y15273" s="268">
        <v>112868.13</v>
      </c>
      <c r="AA15273" s="229" t="s">
        <v>34306</v>
      </c>
      <c r="AB15273" s="230">
        <v>1007565.83</v>
      </c>
      <c r="AD15273" s="209" t="s">
        <v>29052</v>
      </c>
      <c r="AE15273" s="210">
        <v>10098.9</v>
      </c>
      <c r="AF15273" s="93"/>
      <c r="AG15273" s="93"/>
      <c r="AH15273" s="93"/>
    </row>
    <row r="15274" spans="21:34" x14ac:dyDescent="0.3">
      <c r="U15274" s="311" t="s">
        <v>48605</v>
      </c>
      <c r="V15274" s="312">
        <v>19902.34</v>
      </c>
      <c r="X15274" s="267" t="s">
        <v>56722</v>
      </c>
      <c r="Y15274" s="268">
        <v>9795.3700000000008</v>
      </c>
      <c r="AA15274" s="229" t="s">
        <v>43104</v>
      </c>
      <c r="AB15274" s="230">
        <v>29338.07</v>
      </c>
      <c r="AD15274" s="209" t="s">
        <v>29053</v>
      </c>
      <c r="AE15274" s="210">
        <v>16930</v>
      </c>
      <c r="AF15274" s="93"/>
      <c r="AG15274" s="93"/>
      <c r="AH15274" s="93"/>
    </row>
    <row r="15275" spans="21:34" x14ac:dyDescent="0.3">
      <c r="U15275" s="311" t="s">
        <v>56903</v>
      </c>
      <c r="V15275" s="312">
        <v>729.62</v>
      </c>
      <c r="X15275" s="267" t="s">
        <v>40710</v>
      </c>
      <c r="Y15275" s="268">
        <v>170922.78</v>
      </c>
      <c r="AA15275" s="229" t="s">
        <v>49244</v>
      </c>
      <c r="AB15275" s="230">
        <v>1500</v>
      </c>
      <c r="AD15275" s="209" t="s">
        <v>29054</v>
      </c>
      <c r="AE15275" s="210">
        <v>10152.459999999999</v>
      </c>
      <c r="AF15275" s="93"/>
      <c r="AG15275" s="93"/>
      <c r="AH15275" s="93"/>
    </row>
    <row r="15276" spans="21:34" x14ac:dyDescent="0.3">
      <c r="U15276" s="311" t="s">
        <v>43439</v>
      </c>
      <c r="V15276" s="312">
        <v>8671.41</v>
      </c>
      <c r="X15276" s="267" t="s">
        <v>57975</v>
      </c>
      <c r="Y15276" s="268">
        <v>-14737.89</v>
      </c>
      <c r="AA15276" s="229" t="s">
        <v>54074</v>
      </c>
      <c r="AB15276" s="230">
        <v>7281</v>
      </c>
      <c r="AD15276" s="209" t="s">
        <v>29055</v>
      </c>
      <c r="AE15276" s="210">
        <v>206.54</v>
      </c>
      <c r="AF15276" s="93"/>
      <c r="AG15276" s="93"/>
      <c r="AH15276" s="93"/>
    </row>
    <row r="15277" spans="21:34" x14ac:dyDescent="0.3">
      <c r="U15277" s="311" t="s">
        <v>65237</v>
      </c>
      <c r="V15277" s="312">
        <v>54.91</v>
      </c>
      <c r="X15277" s="267" t="s">
        <v>63459</v>
      </c>
      <c r="Y15277" s="268">
        <v>849.16</v>
      </c>
      <c r="AA15277" s="229" t="s">
        <v>29870</v>
      </c>
      <c r="AB15277" s="230">
        <v>268990.33</v>
      </c>
      <c r="AD15277" s="209" t="s">
        <v>29056</v>
      </c>
      <c r="AE15277" s="210">
        <v>7288</v>
      </c>
      <c r="AF15277" s="93"/>
      <c r="AG15277" s="93"/>
      <c r="AH15277" s="93"/>
    </row>
    <row r="15278" spans="21:34" x14ac:dyDescent="0.3">
      <c r="U15278" s="311" t="s">
        <v>43440</v>
      </c>
      <c r="V15278" s="312">
        <v>13895.02</v>
      </c>
      <c r="X15278" s="267" t="s">
        <v>63460</v>
      </c>
      <c r="Y15278" s="268">
        <v>64.95</v>
      </c>
      <c r="AA15278" s="229" t="s">
        <v>35823</v>
      </c>
      <c r="AB15278" s="230">
        <v>2872693.55</v>
      </c>
      <c r="AD15278" s="209" t="s">
        <v>29057</v>
      </c>
      <c r="AE15278" s="210">
        <v>12000</v>
      </c>
      <c r="AF15278" s="93"/>
      <c r="AG15278" s="93"/>
      <c r="AH15278" s="93"/>
    </row>
    <row r="15279" spans="21:34" x14ac:dyDescent="0.3">
      <c r="U15279" s="311" t="s">
        <v>43441</v>
      </c>
      <c r="V15279" s="312">
        <v>34785.56</v>
      </c>
      <c r="X15279" s="267" t="s">
        <v>63461</v>
      </c>
      <c r="Y15279" s="268">
        <v>208.04</v>
      </c>
      <c r="AA15279" s="229" t="s">
        <v>43105</v>
      </c>
      <c r="AB15279" s="230">
        <v>165796.99</v>
      </c>
      <c r="AD15279" s="209" t="s">
        <v>29058</v>
      </c>
      <c r="AE15279" s="210">
        <v>3592</v>
      </c>
      <c r="AF15279" s="93"/>
      <c r="AG15279" s="93"/>
      <c r="AH15279" s="93"/>
    </row>
    <row r="15280" spans="21:34" x14ac:dyDescent="0.3">
      <c r="U15280" s="311" t="s">
        <v>47684</v>
      </c>
      <c r="V15280" s="312">
        <v>24243.38</v>
      </c>
      <c r="X15280" s="267" t="s">
        <v>49259</v>
      </c>
      <c r="Y15280" s="268">
        <v>3860.34</v>
      </c>
      <c r="AA15280" s="229" t="s">
        <v>35824</v>
      </c>
      <c r="AB15280" s="230">
        <v>745552.44</v>
      </c>
      <c r="AD15280" s="209" t="s">
        <v>29059</v>
      </c>
      <c r="AE15280" s="210">
        <v>1082</v>
      </c>
      <c r="AF15280" s="93"/>
      <c r="AG15280" s="93"/>
      <c r="AH15280" s="93"/>
    </row>
    <row r="15281" spans="21:34" x14ac:dyDescent="0.3">
      <c r="U15281" s="311" t="s">
        <v>50849</v>
      </c>
      <c r="V15281" s="312">
        <v>79.33</v>
      </c>
      <c r="X15281" s="267" t="s">
        <v>65081</v>
      </c>
      <c r="Y15281" s="268">
        <v>1000</v>
      </c>
      <c r="AA15281" s="229" t="s">
        <v>29871</v>
      </c>
      <c r="AB15281" s="230">
        <v>330384.62</v>
      </c>
      <c r="AD15281" s="209" t="s">
        <v>29060</v>
      </c>
      <c r="AE15281" s="210">
        <v>10818</v>
      </c>
      <c r="AF15281" s="93"/>
      <c r="AG15281" s="93"/>
      <c r="AH15281" s="93"/>
    </row>
    <row r="15282" spans="21:34" x14ac:dyDescent="0.3">
      <c r="U15282" s="311" t="s">
        <v>46277</v>
      </c>
      <c r="V15282" s="312">
        <v>216968.1</v>
      </c>
      <c r="X15282" s="267" t="s">
        <v>54146</v>
      </c>
      <c r="Y15282" s="268">
        <v>819.86</v>
      </c>
      <c r="AA15282" s="229" t="s">
        <v>45848</v>
      </c>
      <c r="AB15282" s="230">
        <v>17650.939999999999</v>
      </c>
      <c r="AD15282" s="209" t="s">
        <v>29061</v>
      </c>
      <c r="AE15282" s="210">
        <v>1803</v>
      </c>
      <c r="AF15282" s="93"/>
      <c r="AG15282" s="93"/>
      <c r="AH15282" s="93"/>
    </row>
    <row r="15283" spans="21:34" x14ac:dyDescent="0.3">
      <c r="U15283" s="311" t="s">
        <v>47685</v>
      </c>
      <c r="V15283" s="312">
        <v>209845.83</v>
      </c>
      <c r="X15283" s="267" t="s">
        <v>54147</v>
      </c>
      <c r="Y15283" s="268">
        <v>1500.17</v>
      </c>
      <c r="AA15283" s="229" t="s">
        <v>43106</v>
      </c>
      <c r="AB15283" s="230">
        <v>3247553.53</v>
      </c>
      <c r="AD15283" s="209" t="s">
        <v>29062</v>
      </c>
      <c r="AE15283" s="210">
        <v>3805</v>
      </c>
      <c r="AF15283" s="93"/>
      <c r="AG15283" s="93"/>
      <c r="AH15283" s="93"/>
    </row>
    <row r="15284" spans="21:34" x14ac:dyDescent="0.3">
      <c r="U15284" s="311" t="s">
        <v>69737</v>
      </c>
      <c r="V15284" s="312">
        <v>1965</v>
      </c>
      <c r="X15284" s="267" t="s">
        <v>57976</v>
      </c>
      <c r="Y15284" s="268">
        <v>-17.73</v>
      </c>
      <c r="AA15284" s="229" t="s">
        <v>36846</v>
      </c>
      <c r="AB15284" s="230">
        <v>126473.77</v>
      </c>
      <c r="AD15284" s="209" t="s">
        <v>29063</v>
      </c>
      <c r="AE15284" s="210">
        <v>5021</v>
      </c>
      <c r="AF15284" s="93"/>
      <c r="AG15284" s="93"/>
      <c r="AH15284" s="93"/>
    </row>
    <row r="15285" spans="21:34" x14ac:dyDescent="0.3">
      <c r="U15285" s="311" t="s">
        <v>48606</v>
      </c>
      <c r="V15285" s="312">
        <v>737.19</v>
      </c>
      <c r="X15285" s="267" t="s">
        <v>62331</v>
      </c>
      <c r="Y15285" s="268">
        <v>1521.48</v>
      </c>
      <c r="AA15285" s="229" t="s">
        <v>48359</v>
      </c>
      <c r="AB15285" s="230">
        <v>1762.97</v>
      </c>
      <c r="AD15285" s="209" t="s">
        <v>29064</v>
      </c>
      <c r="AE15285" s="210">
        <v>7548</v>
      </c>
      <c r="AF15285" s="93"/>
      <c r="AG15285" s="93"/>
      <c r="AH15285" s="93"/>
    </row>
    <row r="15286" spans="21:34" x14ac:dyDescent="0.3">
      <c r="U15286" s="311" t="s">
        <v>46278</v>
      </c>
      <c r="V15286" s="312">
        <v>99236.74</v>
      </c>
      <c r="X15286" s="267" t="s">
        <v>62332</v>
      </c>
      <c r="Y15286" s="268">
        <v>116.43</v>
      </c>
      <c r="AA15286" s="229" t="s">
        <v>48360</v>
      </c>
      <c r="AB15286" s="230">
        <v>115622</v>
      </c>
      <c r="AD15286" s="209" t="s">
        <v>29065</v>
      </c>
      <c r="AE15286" s="210">
        <v>2000</v>
      </c>
      <c r="AF15286" s="93"/>
      <c r="AG15286" s="93"/>
      <c r="AH15286" s="93"/>
    </row>
    <row r="15287" spans="21:34" x14ac:dyDescent="0.3">
      <c r="U15287" s="311" t="s">
        <v>47686</v>
      </c>
      <c r="V15287" s="312">
        <v>9746.07</v>
      </c>
      <c r="X15287" s="267" t="s">
        <v>62333</v>
      </c>
      <c r="Y15287" s="268">
        <v>372.78</v>
      </c>
      <c r="AA15287" s="229" t="s">
        <v>43107</v>
      </c>
      <c r="AB15287" s="230">
        <v>98630</v>
      </c>
      <c r="AD15287" s="209" t="s">
        <v>29066</v>
      </c>
      <c r="AE15287" s="210">
        <v>5104</v>
      </c>
      <c r="AF15287" s="93"/>
      <c r="AG15287" s="93"/>
      <c r="AH15287" s="93"/>
    </row>
    <row r="15288" spans="21:34" x14ac:dyDescent="0.3">
      <c r="U15288" s="311" t="s">
        <v>48607</v>
      </c>
      <c r="V15288" s="312">
        <v>4051.45</v>
      </c>
      <c r="X15288" s="267" t="s">
        <v>47385</v>
      </c>
      <c r="Y15288" s="268">
        <v>2960.26</v>
      </c>
      <c r="AA15288" s="229" t="s">
        <v>43108</v>
      </c>
      <c r="AB15288" s="230">
        <v>7545.25</v>
      </c>
      <c r="AD15288" s="209" t="s">
        <v>29067</v>
      </c>
      <c r="AE15288" s="210">
        <v>1327</v>
      </c>
      <c r="AF15288" s="93"/>
      <c r="AG15288" s="93"/>
      <c r="AH15288" s="93"/>
    </row>
    <row r="15289" spans="21:34" x14ac:dyDescent="0.3">
      <c r="U15289" s="311" t="s">
        <v>69738</v>
      </c>
      <c r="V15289" s="312">
        <v>51.01</v>
      </c>
      <c r="X15289" s="267" t="s">
        <v>54148</v>
      </c>
      <c r="Y15289" s="268">
        <v>576.79</v>
      </c>
      <c r="AA15289" s="229" t="s">
        <v>43109</v>
      </c>
      <c r="AB15289" s="230">
        <v>19362.75</v>
      </c>
      <c r="AD15289" s="209" t="s">
        <v>29068</v>
      </c>
      <c r="AE15289" s="210">
        <v>42500</v>
      </c>
      <c r="AF15289" s="93"/>
      <c r="AG15289" s="93"/>
      <c r="AH15289" s="93"/>
    </row>
    <row r="15290" spans="21:34" x14ac:dyDescent="0.3">
      <c r="U15290" s="311" t="s">
        <v>48608</v>
      </c>
      <c r="V15290" s="312">
        <v>517.04999999999995</v>
      </c>
      <c r="X15290" s="267" t="s">
        <v>61128</v>
      </c>
      <c r="Y15290" s="268">
        <v>2550</v>
      </c>
      <c r="AA15290" s="229" t="s">
        <v>48361</v>
      </c>
      <c r="AB15290" s="230">
        <v>28993.78</v>
      </c>
      <c r="AD15290" s="209" t="s">
        <v>29069</v>
      </c>
      <c r="AE15290" s="210">
        <v>12500</v>
      </c>
      <c r="AF15290" s="93"/>
      <c r="AG15290" s="93"/>
      <c r="AH15290" s="93"/>
    </row>
    <row r="15291" spans="21:34" x14ac:dyDescent="0.3">
      <c r="U15291" s="311" t="s">
        <v>54725</v>
      </c>
      <c r="V15291" s="312">
        <v>2620</v>
      </c>
      <c r="X15291" s="267" t="s">
        <v>49260</v>
      </c>
      <c r="Y15291" s="268">
        <v>87455.86</v>
      </c>
      <c r="AA15291" s="229" t="s">
        <v>54075</v>
      </c>
      <c r="AB15291" s="230">
        <v>13555.02</v>
      </c>
      <c r="AD15291" s="209" t="s">
        <v>29070</v>
      </c>
      <c r="AE15291" s="210">
        <v>5000</v>
      </c>
      <c r="AF15291" s="93"/>
      <c r="AG15291" s="93"/>
      <c r="AH15291" s="93"/>
    </row>
    <row r="15292" spans="21:34" x14ac:dyDescent="0.3">
      <c r="U15292" s="311" t="s">
        <v>47687</v>
      </c>
      <c r="V15292" s="312">
        <v>18683.09</v>
      </c>
      <c r="X15292" s="267" t="s">
        <v>60861</v>
      </c>
      <c r="Y15292" s="268">
        <v>35983.97</v>
      </c>
      <c r="AA15292" s="229" t="s">
        <v>54076</v>
      </c>
      <c r="AB15292" s="230">
        <v>1036.96</v>
      </c>
      <c r="AD15292" s="209" t="s">
        <v>29071</v>
      </c>
      <c r="AE15292" s="210">
        <v>14417</v>
      </c>
      <c r="AF15292" s="93"/>
      <c r="AG15292" s="93"/>
      <c r="AH15292" s="93"/>
    </row>
    <row r="15293" spans="21:34" x14ac:dyDescent="0.3">
      <c r="U15293" s="311" t="s">
        <v>54726</v>
      </c>
      <c r="V15293" s="312">
        <v>9165.99</v>
      </c>
      <c r="X15293" s="267" t="s">
        <v>62334</v>
      </c>
      <c r="Y15293" s="268">
        <v>4200</v>
      </c>
      <c r="AA15293" s="229" t="s">
        <v>54077</v>
      </c>
      <c r="AB15293" s="230">
        <v>3266.76</v>
      </c>
      <c r="AD15293" s="209" t="s">
        <v>29072</v>
      </c>
      <c r="AE15293" s="210">
        <v>7208</v>
      </c>
      <c r="AF15293" s="93"/>
      <c r="AG15293" s="93"/>
      <c r="AH15293" s="93"/>
    </row>
    <row r="15294" spans="21:34" x14ac:dyDescent="0.3">
      <c r="U15294" s="311" t="s">
        <v>69739</v>
      </c>
      <c r="V15294" s="312">
        <v>-0.01</v>
      </c>
      <c r="X15294" s="267" t="s">
        <v>54149</v>
      </c>
      <c r="Y15294" s="268">
        <v>7373.25</v>
      </c>
      <c r="AA15294" s="229" t="s">
        <v>54078</v>
      </c>
      <c r="AB15294" s="230">
        <v>37881.449999999997</v>
      </c>
      <c r="AD15294" s="209" t="s">
        <v>29073</v>
      </c>
      <c r="AE15294" s="210">
        <v>16930</v>
      </c>
      <c r="AF15294" s="93"/>
      <c r="AG15294" s="93"/>
      <c r="AH15294" s="93"/>
    </row>
    <row r="15295" spans="21:34" x14ac:dyDescent="0.3">
      <c r="U15295" s="311" t="s">
        <v>43442</v>
      </c>
      <c r="V15295" s="312">
        <v>89845.75</v>
      </c>
      <c r="X15295" s="267" t="s">
        <v>62852</v>
      </c>
      <c r="Y15295" s="268">
        <v>5871.3</v>
      </c>
      <c r="AA15295" s="229" t="s">
        <v>45849</v>
      </c>
      <c r="AB15295" s="230">
        <v>39976.04</v>
      </c>
      <c r="AD15295" s="209" t="s">
        <v>14403</v>
      </c>
      <c r="AE15295" s="210">
        <v>10152.459999999999</v>
      </c>
      <c r="AF15295" s="93"/>
      <c r="AG15295" s="93"/>
      <c r="AH15295" s="93"/>
    </row>
    <row r="15296" spans="21:34" x14ac:dyDescent="0.3">
      <c r="U15296" s="311" t="s">
        <v>48609</v>
      </c>
      <c r="V15296" s="312">
        <v>2735.98</v>
      </c>
      <c r="X15296" s="267" t="s">
        <v>49262</v>
      </c>
      <c r="Y15296" s="268">
        <v>10381.93</v>
      </c>
      <c r="AA15296" s="229" t="s">
        <v>45850</v>
      </c>
      <c r="AB15296" s="230">
        <v>4584058.3899999997</v>
      </c>
      <c r="AD15296" s="209" t="s">
        <v>14406</v>
      </c>
      <c r="AE15296" s="210">
        <v>206.54</v>
      </c>
      <c r="AF15296" s="93"/>
      <c r="AG15296" s="93"/>
      <c r="AH15296" s="93"/>
    </row>
    <row r="15297" spans="21:34" x14ac:dyDescent="0.3">
      <c r="U15297" s="311" t="s">
        <v>50850</v>
      </c>
      <c r="V15297" s="312">
        <v>20113.849999999999</v>
      </c>
      <c r="X15297" s="267" t="s">
        <v>49263</v>
      </c>
      <c r="Y15297" s="268">
        <v>31980.33</v>
      </c>
      <c r="AA15297" s="229" t="s">
        <v>50549</v>
      </c>
      <c r="AB15297" s="230">
        <v>131.25</v>
      </c>
      <c r="AD15297" s="209" t="s">
        <v>29074</v>
      </c>
      <c r="AE15297" s="210">
        <v>67717</v>
      </c>
      <c r="AF15297" s="93"/>
      <c r="AG15297" s="93"/>
      <c r="AH15297" s="93"/>
    </row>
    <row r="15298" spans="21:34" x14ac:dyDescent="0.3">
      <c r="U15298" s="311" t="s">
        <v>48610</v>
      </c>
      <c r="V15298" s="312">
        <v>3055.92</v>
      </c>
      <c r="X15298" s="267" t="s">
        <v>49264</v>
      </c>
      <c r="Y15298" s="268">
        <v>22524.12</v>
      </c>
      <c r="AA15298" s="229" t="s">
        <v>45851</v>
      </c>
      <c r="AB15298" s="230">
        <v>351658.87</v>
      </c>
      <c r="AD15298" s="209" t="s">
        <v>29075</v>
      </c>
      <c r="AE15298" s="210">
        <v>7288</v>
      </c>
      <c r="AF15298" s="93"/>
      <c r="AG15298" s="93"/>
      <c r="AH15298" s="93"/>
    </row>
    <row r="15299" spans="21:34" x14ac:dyDescent="0.3">
      <c r="U15299" s="311" t="s">
        <v>58133</v>
      </c>
      <c r="V15299" s="312">
        <v>-390.26</v>
      </c>
      <c r="X15299" s="267" t="s">
        <v>54150</v>
      </c>
      <c r="Y15299" s="268">
        <v>6033.2</v>
      </c>
      <c r="AA15299" s="229" t="s">
        <v>45852</v>
      </c>
      <c r="AB15299" s="230">
        <v>969588.68</v>
      </c>
      <c r="AD15299" s="209" t="s">
        <v>29076</v>
      </c>
      <c r="AE15299" s="210">
        <v>12500</v>
      </c>
      <c r="AF15299" s="93"/>
      <c r="AG15299" s="93"/>
      <c r="AH15299" s="93"/>
    </row>
    <row r="15300" spans="21:34" x14ac:dyDescent="0.3">
      <c r="U15300" s="311" t="s">
        <v>54729</v>
      </c>
      <c r="V15300" s="312">
        <v>25325.18</v>
      </c>
      <c r="X15300" s="267" t="s">
        <v>49265</v>
      </c>
      <c r="Y15300" s="268">
        <v>10200</v>
      </c>
      <c r="AA15300" s="229" t="s">
        <v>45853</v>
      </c>
      <c r="AB15300" s="230">
        <v>763.36</v>
      </c>
      <c r="AD15300" s="209" t="s">
        <v>14407</v>
      </c>
      <c r="AE15300" s="210">
        <v>11186</v>
      </c>
      <c r="AF15300" s="93"/>
      <c r="AG15300" s="93"/>
      <c r="AH15300" s="93"/>
    </row>
    <row r="15301" spans="21:34" x14ac:dyDescent="0.3">
      <c r="U15301" s="311" t="s">
        <v>50851</v>
      </c>
      <c r="V15301" s="312">
        <v>268904.81</v>
      </c>
      <c r="X15301" s="267" t="s">
        <v>65082</v>
      </c>
      <c r="Y15301" s="268">
        <v>2805</v>
      </c>
      <c r="AA15301" s="229" t="s">
        <v>45854</v>
      </c>
      <c r="AB15301" s="230">
        <v>111690.14</v>
      </c>
      <c r="AD15301" s="209" t="s">
        <v>29077</v>
      </c>
      <c r="AE15301" s="210">
        <v>15896</v>
      </c>
      <c r="AF15301" s="93"/>
      <c r="AG15301" s="93"/>
      <c r="AH15301" s="93"/>
    </row>
    <row r="15302" spans="21:34" x14ac:dyDescent="0.3">
      <c r="U15302" s="311" t="s">
        <v>43443</v>
      </c>
      <c r="V15302" s="312">
        <v>1629.2</v>
      </c>
      <c r="X15302" s="267" t="s">
        <v>49266</v>
      </c>
      <c r="Y15302" s="268">
        <v>919.11</v>
      </c>
      <c r="AA15302" s="229" t="s">
        <v>48362</v>
      </c>
      <c r="AB15302" s="230">
        <v>680</v>
      </c>
      <c r="AD15302" s="209" t="s">
        <v>29078</v>
      </c>
      <c r="AE15302" s="210">
        <v>28426</v>
      </c>
      <c r="AF15302" s="93"/>
      <c r="AG15302" s="93"/>
      <c r="AH15302" s="93"/>
    </row>
    <row r="15303" spans="21:34" x14ac:dyDescent="0.3">
      <c r="U15303" s="311" t="s">
        <v>50852</v>
      </c>
      <c r="V15303" s="312">
        <v>371573.28</v>
      </c>
      <c r="X15303" s="267" t="s">
        <v>49267</v>
      </c>
      <c r="Y15303" s="268">
        <v>3186.23</v>
      </c>
      <c r="AA15303" s="229" t="s">
        <v>54079</v>
      </c>
      <c r="AB15303" s="230">
        <v>201136.5</v>
      </c>
      <c r="AD15303" s="209" t="s">
        <v>29079</v>
      </c>
      <c r="AE15303" s="210">
        <v>5028.24</v>
      </c>
      <c r="AF15303" s="93"/>
      <c r="AG15303" s="93"/>
      <c r="AH15303" s="93"/>
    </row>
    <row r="15304" spans="21:34" x14ac:dyDescent="0.3">
      <c r="U15304" s="311" t="s">
        <v>47688</v>
      </c>
      <c r="V15304" s="312">
        <v>167211.63</v>
      </c>
      <c r="X15304" s="267" t="s">
        <v>49268</v>
      </c>
      <c r="Y15304" s="268">
        <v>1169.92</v>
      </c>
      <c r="AA15304" s="229" t="s">
        <v>45855</v>
      </c>
      <c r="AB15304" s="230">
        <v>3805369.56</v>
      </c>
      <c r="AD15304" s="209" t="s">
        <v>29080</v>
      </c>
      <c r="AE15304" s="210">
        <v>364.7</v>
      </c>
      <c r="AF15304" s="93"/>
      <c r="AG15304" s="93"/>
      <c r="AH15304" s="93"/>
    </row>
    <row r="15305" spans="21:34" x14ac:dyDescent="0.3">
      <c r="U15305" s="311" t="s">
        <v>65238</v>
      </c>
      <c r="V15305" s="312">
        <v>2744.04</v>
      </c>
      <c r="X15305" s="267" t="s">
        <v>65083</v>
      </c>
      <c r="Y15305" s="268">
        <v>535.98</v>
      </c>
      <c r="AA15305" s="229" t="s">
        <v>50550</v>
      </c>
      <c r="AB15305" s="230">
        <v>1573097.15</v>
      </c>
      <c r="AD15305" s="209" t="s">
        <v>29081</v>
      </c>
      <c r="AE15305" s="210">
        <v>76.06</v>
      </c>
      <c r="AF15305" s="93"/>
      <c r="AG15305" s="93"/>
      <c r="AH15305" s="93"/>
    </row>
    <row r="15306" spans="21:34" x14ac:dyDescent="0.3">
      <c r="U15306" s="311" t="s">
        <v>47689</v>
      </c>
      <c r="V15306" s="312">
        <v>38168.080000000002</v>
      </c>
      <c r="X15306" s="267" t="s">
        <v>61648</v>
      </c>
      <c r="Y15306" s="268">
        <v>6641</v>
      </c>
      <c r="AA15306" s="229" t="s">
        <v>45856</v>
      </c>
      <c r="AB15306" s="230">
        <v>28765</v>
      </c>
      <c r="AD15306" s="209" t="s">
        <v>29082</v>
      </c>
      <c r="AE15306" s="210">
        <v>118854</v>
      </c>
      <c r="AF15306" s="93"/>
      <c r="AG15306" s="93"/>
      <c r="AH15306" s="93"/>
    </row>
    <row r="15307" spans="21:34" x14ac:dyDescent="0.3">
      <c r="U15307" s="311" t="s">
        <v>69740</v>
      </c>
      <c r="V15307" s="312">
        <v>420.66</v>
      </c>
      <c r="X15307" s="267" t="s">
        <v>58360</v>
      </c>
      <c r="Y15307" s="268">
        <v>109299</v>
      </c>
      <c r="AA15307" s="229" t="s">
        <v>45857</v>
      </c>
      <c r="AB15307" s="230">
        <v>587632.81000000006</v>
      </c>
      <c r="AD15307" s="209" t="s">
        <v>29083</v>
      </c>
      <c r="AE15307" s="210">
        <v>2196</v>
      </c>
      <c r="AF15307" s="93"/>
      <c r="AG15307" s="93"/>
      <c r="AH15307" s="93"/>
    </row>
    <row r="15308" spans="21:34" x14ac:dyDescent="0.3">
      <c r="U15308" s="311" t="s">
        <v>62424</v>
      </c>
      <c r="V15308" s="312">
        <v>29415.81</v>
      </c>
      <c r="X15308" s="267" t="s">
        <v>58361</v>
      </c>
      <c r="Y15308" s="268">
        <v>48826.16</v>
      </c>
      <c r="AA15308" s="229" t="s">
        <v>39609</v>
      </c>
      <c r="AB15308" s="230">
        <v>2971482.19</v>
      </c>
      <c r="AD15308" s="209" t="s">
        <v>29084</v>
      </c>
      <c r="AE15308" s="210">
        <v>21793</v>
      </c>
      <c r="AF15308" s="93"/>
      <c r="AG15308" s="93"/>
      <c r="AH15308" s="93"/>
    </row>
    <row r="15309" spans="21:34" x14ac:dyDescent="0.3">
      <c r="U15309" s="311" t="s">
        <v>46279</v>
      </c>
      <c r="V15309" s="312">
        <v>4500</v>
      </c>
      <c r="X15309" s="267" t="s">
        <v>58899</v>
      </c>
      <c r="Y15309" s="268">
        <v>26400</v>
      </c>
      <c r="AA15309" s="229" t="s">
        <v>47349</v>
      </c>
      <c r="AB15309" s="230">
        <v>258569.17</v>
      </c>
      <c r="AD15309" s="209" t="s">
        <v>29085</v>
      </c>
      <c r="AE15309" s="210">
        <v>2000</v>
      </c>
      <c r="AF15309" s="93"/>
      <c r="AG15309" s="93"/>
      <c r="AH15309" s="93"/>
    </row>
    <row r="15310" spans="21:34" x14ac:dyDescent="0.3">
      <c r="U15310" s="311" t="s">
        <v>48611</v>
      </c>
      <c r="V15310" s="312">
        <v>32276.89</v>
      </c>
      <c r="X15310" s="267" t="s">
        <v>60862</v>
      </c>
      <c r="Y15310" s="268">
        <v>14517.23</v>
      </c>
      <c r="AA15310" s="229" t="s">
        <v>45858</v>
      </c>
      <c r="AB15310" s="230">
        <v>1224923.96</v>
      </c>
      <c r="AD15310" s="209" t="s">
        <v>29086</v>
      </c>
      <c r="AE15310" s="210">
        <v>7491.38</v>
      </c>
      <c r="AF15310" s="93"/>
      <c r="AG15310" s="93"/>
      <c r="AH15310" s="93"/>
    </row>
    <row r="15311" spans="21:34" x14ac:dyDescent="0.3">
      <c r="U15311" s="311" t="s">
        <v>54730</v>
      </c>
      <c r="V15311" s="312">
        <v>1795.19</v>
      </c>
      <c r="X15311" s="267" t="s">
        <v>60863</v>
      </c>
      <c r="Y15311" s="268">
        <v>1110.6199999999999</v>
      </c>
      <c r="AA15311" s="229" t="s">
        <v>45859</v>
      </c>
      <c r="AB15311" s="230">
        <v>93352.21</v>
      </c>
      <c r="AD15311" s="209" t="s">
        <v>29087</v>
      </c>
      <c r="AE15311" s="210">
        <v>586.83000000000004</v>
      </c>
      <c r="AF15311" s="93"/>
      <c r="AG15311" s="93"/>
      <c r="AH15311" s="93"/>
    </row>
    <row r="15312" spans="21:34" x14ac:dyDescent="0.3">
      <c r="U15312" s="311" t="s">
        <v>50853</v>
      </c>
      <c r="V15312" s="312">
        <v>213999.27</v>
      </c>
      <c r="X15312" s="267" t="s">
        <v>60864</v>
      </c>
      <c r="Y15312" s="268">
        <v>3556.77</v>
      </c>
      <c r="AA15312" s="229" t="s">
        <v>43110</v>
      </c>
      <c r="AB15312" s="230">
        <v>62922.73</v>
      </c>
      <c r="AD15312" s="209" t="s">
        <v>29088</v>
      </c>
      <c r="AE15312" s="210">
        <v>4450</v>
      </c>
      <c r="AF15312" s="93"/>
      <c r="AG15312" s="93"/>
      <c r="AH15312" s="93"/>
    </row>
    <row r="15313" spans="21:34" x14ac:dyDescent="0.3">
      <c r="U15313" s="311" t="s">
        <v>55702</v>
      </c>
      <c r="V15313" s="312">
        <v>17731.04</v>
      </c>
      <c r="X15313" s="267" t="s">
        <v>57977</v>
      </c>
      <c r="Y15313" s="268">
        <v>521.73</v>
      </c>
      <c r="AA15313" s="229" t="s">
        <v>43111</v>
      </c>
      <c r="AB15313" s="230">
        <v>5085.17</v>
      </c>
      <c r="AD15313" s="209" t="s">
        <v>29089</v>
      </c>
      <c r="AE15313" s="210">
        <v>337.29</v>
      </c>
      <c r="AF15313" s="93"/>
      <c r="AG15313" s="93"/>
      <c r="AH15313" s="93"/>
    </row>
    <row r="15314" spans="21:34" x14ac:dyDescent="0.3">
      <c r="U15314" s="311" t="s">
        <v>49505</v>
      </c>
      <c r="V15314" s="312">
        <v>29108.23</v>
      </c>
      <c r="X15314" s="267" t="s">
        <v>57978</v>
      </c>
      <c r="Y15314" s="268">
        <v>12856.75</v>
      </c>
      <c r="AA15314" s="229" t="s">
        <v>54080</v>
      </c>
      <c r="AB15314" s="230">
        <v>5434.28</v>
      </c>
      <c r="AD15314" s="209" t="s">
        <v>29090</v>
      </c>
      <c r="AE15314" s="210">
        <v>72.02</v>
      </c>
      <c r="AF15314" s="93"/>
      <c r="AG15314" s="93"/>
      <c r="AH15314" s="93"/>
    </row>
    <row r="15315" spans="21:34" x14ac:dyDescent="0.3">
      <c r="U15315" s="311" t="s">
        <v>54731</v>
      </c>
      <c r="V15315" s="312">
        <v>13.02</v>
      </c>
      <c r="X15315" s="267" t="s">
        <v>35866</v>
      </c>
      <c r="Y15315" s="268">
        <v>228200</v>
      </c>
      <c r="AA15315" s="229" t="s">
        <v>36849</v>
      </c>
      <c r="AB15315" s="230">
        <v>27599.64</v>
      </c>
      <c r="AD15315" s="209" t="s">
        <v>29091</v>
      </c>
      <c r="AE15315" s="210">
        <v>14.81</v>
      </c>
      <c r="AF15315" s="93"/>
      <c r="AG15315" s="93"/>
      <c r="AH15315" s="93"/>
    </row>
    <row r="15316" spans="21:34" x14ac:dyDescent="0.3">
      <c r="U15316" s="311" t="s">
        <v>43444</v>
      </c>
      <c r="V15316" s="312">
        <v>89203.32</v>
      </c>
      <c r="X15316" s="267" t="s">
        <v>30393</v>
      </c>
      <c r="Y15316" s="268">
        <v>16696.84</v>
      </c>
      <c r="AA15316" s="229" t="s">
        <v>54081</v>
      </c>
      <c r="AB15316" s="230">
        <v>30900</v>
      </c>
      <c r="AD15316" s="209" t="s">
        <v>29092</v>
      </c>
      <c r="AE15316" s="210">
        <v>870.74</v>
      </c>
      <c r="AF15316" s="93"/>
      <c r="AG15316" s="93"/>
      <c r="AH15316" s="93"/>
    </row>
    <row r="15317" spans="21:34" x14ac:dyDescent="0.3">
      <c r="U15317" s="311" t="s">
        <v>47690</v>
      </c>
      <c r="V15317" s="312">
        <v>250896.94</v>
      </c>
      <c r="X15317" s="267" t="s">
        <v>30394</v>
      </c>
      <c r="Y15317" s="268">
        <v>1450.96</v>
      </c>
      <c r="AA15317" s="229" t="s">
        <v>36850</v>
      </c>
      <c r="AB15317" s="230">
        <v>4878.8599999999997</v>
      </c>
      <c r="AD15317" s="209" t="s">
        <v>29093</v>
      </c>
      <c r="AE15317" s="210">
        <v>8078.54</v>
      </c>
      <c r="AF15317" s="93"/>
      <c r="AG15317" s="93"/>
      <c r="AH15317" s="93"/>
    </row>
    <row r="15318" spans="21:34" x14ac:dyDescent="0.3">
      <c r="U15318" s="311" t="s">
        <v>50854</v>
      </c>
      <c r="V15318" s="312">
        <v>102021.82</v>
      </c>
      <c r="X15318" s="267" t="s">
        <v>30395</v>
      </c>
      <c r="Y15318" s="268">
        <v>99915.59</v>
      </c>
      <c r="AA15318" s="229" t="s">
        <v>47350</v>
      </c>
      <c r="AB15318" s="230">
        <v>25018.15</v>
      </c>
      <c r="AD15318" s="209" t="s">
        <v>29094</v>
      </c>
      <c r="AE15318" s="210">
        <v>26125.279999999999</v>
      </c>
      <c r="AF15318" s="93"/>
      <c r="AG15318" s="93"/>
      <c r="AH15318" s="93"/>
    </row>
    <row r="15319" spans="21:34" x14ac:dyDescent="0.3">
      <c r="U15319" s="311" t="s">
        <v>50855</v>
      </c>
      <c r="V15319" s="312">
        <v>2792.03</v>
      </c>
      <c r="X15319" s="267" t="s">
        <v>30396</v>
      </c>
      <c r="Y15319" s="268">
        <v>16861.919999999998</v>
      </c>
      <c r="AA15319" s="229" t="s">
        <v>50551</v>
      </c>
      <c r="AB15319" s="230">
        <v>7000</v>
      </c>
      <c r="AD15319" s="209" t="s">
        <v>29095</v>
      </c>
      <c r="AE15319" s="210">
        <v>27732.22</v>
      </c>
      <c r="AF15319" s="93"/>
      <c r="AG15319" s="93"/>
      <c r="AH15319" s="93"/>
    </row>
    <row r="15320" spans="21:34" x14ac:dyDescent="0.3">
      <c r="U15320" s="311" t="s">
        <v>63864</v>
      </c>
      <c r="V15320" s="312">
        <v>22.76</v>
      </c>
      <c r="X15320" s="267" t="s">
        <v>30397</v>
      </c>
      <c r="Y15320" s="268">
        <v>42404.38</v>
      </c>
      <c r="AA15320" s="229" t="s">
        <v>36851</v>
      </c>
      <c r="AB15320" s="230">
        <v>11435.08</v>
      </c>
      <c r="AD15320" s="209" t="s">
        <v>29096</v>
      </c>
      <c r="AE15320" s="210">
        <v>4862</v>
      </c>
      <c r="AF15320" s="93"/>
      <c r="AG15320" s="93"/>
      <c r="AH15320" s="93"/>
    </row>
    <row r="15321" spans="21:34" x14ac:dyDescent="0.3">
      <c r="U15321" s="311" t="s">
        <v>62425</v>
      </c>
      <c r="V15321" s="312">
        <v>21</v>
      </c>
      <c r="X15321" s="267" t="s">
        <v>35869</v>
      </c>
      <c r="Y15321" s="268">
        <v>65897.53</v>
      </c>
      <c r="AA15321" s="229" t="s">
        <v>47351</v>
      </c>
      <c r="AB15321" s="230">
        <v>11195.99</v>
      </c>
      <c r="AD15321" s="209" t="s">
        <v>29097</v>
      </c>
      <c r="AE15321" s="210">
        <v>884.82</v>
      </c>
      <c r="AF15321" s="93"/>
      <c r="AG15321" s="93"/>
      <c r="AH15321" s="93"/>
    </row>
    <row r="15322" spans="21:34" x14ac:dyDescent="0.3">
      <c r="U15322" s="311" t="s">
        <v>47691</v>
      </c>
      <c r="V15322" s="312">
        <v>817727.5</v>
      </c>
      <c r="X15322" s="267" t="s">
        <v>45893</v>
      </c>
      <c r="Y15322" s="268">
        <v>-17411.32</v>
      </c>
      <c r="AA15322" s="229" t="s">
        <v>49245</v>
      </c>
      <c r="AB15322" s="230">
        <v>2110</v>
      </c>
      <c r="AD15322" s="209" t="s">
        <v>29098</v>
      </c>
      <c r="AE15322" s="210">
        <v>4667.21</v>
      </c>
      <c r="AF15322" s="93"/>
      <c r="AG15322" s="93"/>
      <c r="AH15322" s="93"/>
    </row>
    <row r="15323" spans="21:34" x14ac:dyDescent="0.3">
      <c r="U15323" s="311" t="s">
        <v>47692</v>
      </c>
      <c r="V15323" s="312">
        <v>377774.99</v>
      </c>
      <c r="X15323" s="267" t="s">
        <v>60865</v>
      </c>
      <c r="Y15323" s="268">
        <v>73058.820000000007</v>
      </c>
      <c r="AA15323" s="229" t="s">
        <v>40694</v>
      </c>
      <c r="AB15323" s="230">
        <v>4501</v>
      </c>
      <c r="AD15323" s="209" t="s">
        <v>29099</v>
      </c>
      <c r="AE15323" s="210">
        <v>8665.91</v>
      </c>
      <c r="AF15323" s="93"/>
      <c r="AG15323" s="93"/>
      <c r="AH15323" s="93"/>
    </row>
    <row r="15324" spans="21:34" x14ac:dyDescent="0.3">
      <c r="U15324" s="311" t="s">
        <v>58909</v>
      </c>
      <c r="V15324" s="312">
        <v>3698</v>
      </c>
      <c r="X15324" s="267" t="s">
        <v>55546</v>
      </c>
      <c r="Y15324" s="268">
        <v>13441</v>
      </c>
      <c r="AA15324" s="229" t="s">
        <v>47352</v>
      </c>
      <c r="AB15324" s="230">
        <v>500</v>
      </c>
      <c r="AD15324" s="209" t="s">
        <v>29100</v>
      </c>
      <c r="AE15324" s="210">
        <v>1736.34</v>
      </c>
      <c r="AF15324" s="93"/>
      <c r="AG15324" s="93"/>
      <c r="AH15324" s="93"/>
    </row>
    <row r="15325" spans="21:34" x14ac:dyDescent="0.3">
      <c r="U15325" s="311" t="s">
        <v>48612</v>
      </c>
      <c r="V15325" s="312">
        <v>10840.93</v>
      </c>
      <c r="X15325" s="267" t="s">
        <v>56723</v>
      </c>
      <c r="Y15325" s="268">
        <v>4739.8999999999996</v>
      </c>
      <c r="AA15325" s="229" t="s">
        <v>54082</v>
      </c>
      <c r="AB15325" s="230">
        <v>906</v>
      </c>
      <c r="AD15325" s="209" t="s">
        <v>29101</v>
      </c>
      <c r="AE15325" s="210">
        <v>101038.29</v>
      </c>
      <c r="AF15325" s="93"/>
      <c r="AG15325" s="93"/>
      <c r="AH15325" s="93"/>
    </row>
    <row r="15326" spans="21:34" x14ac:dyDescent="0.3">
      <c r="U15326" s="311" t="s">
        <v>48613</v>
      </c>
      <c r="V15326" s="312">
        <v>3980.64</v>
      </c>
      <c r="X15326" s="267" t="s">
        <v>56724</v>
      </c>
      <c r="Y15326" s="268">
        <v>36836.5</v>
      </c>
      <c r="AA15326" s="229" t="s">
        <v>29914</v>
      </c>
      <c r="AB15326" s="230">
        <v>4642.5600000000004</v>
      </c>
      <c r="AD15326" s="209" t="s">
        <v>29102</v>
      </c>
      <c r="AE15326" s="210">
        <v>24038.86</v>
      </c>
      <c r="AF15326" s="93"/>
      <c r="AG15326" s="93"/>
      <c r="AH15326" s="93"/>
    </row>
    <row r="15327" spans="21:34" x14ac:dyDescent="0.3">
      <c r="U15327" s="311" t="s">
        <v>47693</v>
      </c>
      <c r="V15327" s="312">
        <v>422088.35</v>
      </c>
      <c r="X15327" s="267" t="s">
        <v>56725</v>
      </c>
      <c r="Y15327" s="268">
        <v>3086.18</v>
      </c>
      <c r="AA15327" s="229" t="s">
        <v>29915</v>
      </c>
      <c r="AB15327" s="230">
        <v>355.14</v>
      </c>
      <c r="AD15327" s="209" t="s">
        <v>29103</v>
      </c>
      <c r="AE15327" s="210">
        <v>5028.24</v>
      </c>
      <c r="AF15327" s="93"/>
      <c r="AG15327" s="93"/>
      <c r="AH15327" s="93"/>
    </row>
    <row r="15328" spans="21:34" x14ac:dyDescent="0.3">
      <c r="U15328" s="311" t="s">
        <v>48614</v>
      </c>
      <c r="V15328" s="312">
        <v>20235.060000000001</v>
      </c>
      <c r="X15328" s="267" t="s">
        <v>56726</v>
      </c>
      <c r="Y15328" s="268">
        <v>8693.5</v>
      </c>
      <c r="AA15328" s="229" t="s">
        <v>54083</v>
      </c>
      <c r="AB15328" s="230">
        <v>3536.52</v>
      </c>
      <c r="AD15328" s="209" t="s">
        <v>29104</v>
      </c>
      <c r="AE15328" s="210">
        <v>4450</v>
      </c>
      <c r="AF15328" s="93"/>
      <c r="AG15328" s="93"/>
      <c r="AH15328" s="93"/>
    </row>
    <row r="15329" spans="21:34" x14ac:dyDescent="0.3">
      <c r="U15329" s="311" t="s">
        <v>54732</v>
      </c>
      <c r="V15329" s="312">
        <v>23429.67</v>
      </c>
      <c r="X15329" s="267" t="s">
        <v>65084</v>
      </c>
      <c r="Y15329" s="268">
        <v>193.46</v>
      </c>
      <c r="AA15329" s="229" t="s">
        <v>54084</v>
      </c>
      <c r="AB15329" s="230">
        <v>270.48</v>
      </c>
      <c r="AD15329" s="209" t="s">
        <v>29105</v>
      </c>
      <c r="AE15329" s="210">
        <v>701.99</v>
      </c>
      <c r="AF15329" s="93"/>
      <c r="AG15329" s="93"/>
      <c r="AH15329" s="93"/>
    </row>
    <row r="15330" spans="21:34" x14ac:dyDescent="0.3">
      <c r="U15330" s="311" t="s">
        <v>60983</v>
      </c>
      <c r="V15330" s="312">
        <v>6216.01</v>
      </c>
      <c r="X15330" s="267" t="s">
        <v>56727</v>
      </c>
      <c r="Y15330" s="268">
        <v>3977.71</v>
      </c>
      <c r="AA15330" s="229" t="s">
        <v>54085</v>
      </c>
      <c r="AB15330" s="230">
        <v>6650</v>
      </c>
      <c r="AD15330" s="209" t="s">
        <v>29106</v>
      </c>
      <c r="AE15330" s="210">
        <v>148.08000000000001</v>
      </c>
      <c r="AF15330" s="93"/>
      <c r="AG15330" s="93"/>
      <c r="AH15330" s="93"/>
    </row>
    <row r="15331" spans="21:34" x14ac:dyDescent="0.3">
      <c r="U15331" s="311" t="s">
        <v>54733</v>
      </c>
      <c r="V15331" s="312">
        <v>1528.91</v>
      </c>
      <c r="X15331" s="267" t="s">
        <v>56728</v>
      </c>
      <c r="Y15331" s="268">
        <v>2908.94</v>
      </c>
      <c r="AA15331" s="229" t="s">
        <v>54086</v>
      </c>
      <c r="AB15331" s="230">
        <v>29481.25</v>
      </c>
      <c r="AD15331" s="209" t="s">
        <v>29107</v>
      </c>
      <c r="AE15331" s="210">
        <v>14.81</v>
      </c>
      <c r="AF15331" s="93"/>
      <c r="AG15331" s="93"/>
      <c r="AH15331" s="93"/>
    </row>
    <row r="15332" spans="21:34" x14ac:dyDescent="0.3">
      <c r="U15332" s="311" t="s">
        <v>48615</v>
      </c>
      <c r="V15332" s="312">
        <v>103082.34</v>
      </c>
      <c r="X15332" s="267" t="s">
        <v>56729</v>
      </c>
      <c r="Y15332" s="268">
        <v>651.54999999999995</v>
      </c>
      <c r="AA15332" s="229" t="s">
        <v>54087</v>
      </c>
      <c r="AB15332" s="230">
        <v>6360</v>
      </c>
      <c r="AD15332" s="209" t="s">
        <v>29108</v>
      </c>
      <c r="AE15332" s="210">
        <v>4667.21</v>
      </c>
      <c r="AF15332" s="93"/>
      <c r="AG15332" s="93"/>
      <c r="AH15332" s="93"/>
    </row>
    <row r="15333" spans="21:34" x14ac:dyDescent="0.3">
      <c r="U15333" s="311" t="s">
        <v>46280</v>
      </c>
      <c r="V15333" s="312">
        <v>101606.55</v>
      </c>
      <c r="X15333" s="267" t="s">
        <v>63838</v>
      </c>
      <c r="Y15333" s="268">
        <v>5640</v>
      </c>
      <c r="AA15333" s="229" t="s">
        <v>43112</v>
      </c>
      <c r="AB15333" s="230">
        <v>11280</v>
      </c>
      <c r="AD15333" s="209" t="s">
        <v>29109</v>
      </c>
      <c r="AE15333" s="210">
        <v>9536.65</v>
      </c>
      <c r="AF15333" s="93"/>
      <c r="AG15333" s="93"/>
      <c r="AH15333" s="93"/>
    </row>
    <row r="15334" spans="21:34" x14ac:dyDescent="0.3">
      <c r="U15334" s="311" t="s">
        <v>54734</v>
      </c>
      <c r="V15334" s="312">
        <v>9613.76</v>
      </c>
      <c r="X15334" s="267" t="s">
        <v>63839</v>
      </c>
      <c r="Y15334" s="268">
        <v>431.46</v>
      </c>
      <c r="AA15334" s="229" t="s">
        <v>43113</v>
      </c>
      <c r="AB15334" s="230">
        <v>4058.04</v>
      </c>
      <c r="AD15334" s="209" t="s">
        <v>29110</v>
      </c>
      <c r="AE15334" s="210">
        <v>8078.54</v>
      </c>
      <c r="AF15334" s="93"/>
      <c r="AG15334" s="93"/>
      <c r="AH15334" s="93"/>
    </row>
    <row r="15335" spans="21:34" x14ac:dyDescent="0.3">
      <c r="U15335" s="311" t="s">
        <v>43445</v>
      </c>
      <c r="V15335" s="312">
        <v>202870.24</v>
      </c>
      <c r="X15335" s="267" t="s">
        <v>63840</v>
      </c>
      <c r="Y15335" s="268">
        <v>1381.8</v>
      </c>
      <c r="AA15335" s="229" t="s">
        <v>54088</v>
      </c>
      <c r="AB15335" s="230">
        <v>3552.04</v>
      </c>
      <c r="AD15335" s="209" t="s">
        <v>29111</v>
      </c>
      <c r="AE15335" s="210">
        <v>1736.34</v>
      </c>
      <c r="AF15335" s="93"/>
      <c r="AG15335" s="93"/>
      <c r="AH15335" s="93"/>
    </row>
    <row r="15336" spans="21:34" x14ac:dyDescent="0.3">
      <c r="U15336" s="311" t="s">
        <v>48616</v>
      </c>
      <c r="V15336" s="312">
        <v>10355.43</v>
      </c>
      <c r="X15336" s="267" t="s">
        <v>65085</v>
      </c>
      <c r="Y15336" s="268">
        <v>1100.1500000000001</v>
      </c>
      <c r="AA15336" s="229" t="s">
        <v>45860</v>
      </c>
      <c r="AB15336" s="230">
        <v>1914.6</v>
      </c>
      <c r="AD15336" s="209" t="s">
        <v>29112</v>
      </c>
      <c r="AE15336" s="210">
        <v>161309.95000000001</v>
      </c>
      <c r="AF15336" s="93"/>
      <c r="AG15336" s="93"/>
      <c r="AH15336" s="93"/>
    </row>
    <row r="15337" spans="21:34" x14ac:dyDescent="0.3">
      <c r="U15337" s="311" t="s">
        <v>46281</v>
      </c>
      <c r="V15337" s="312">
        <v>7251.56</v>
      </c>
      <c r="X15337" s="267" t="s">
        <v>63841</v>
      </c>
      <c r="Y15337" s="268">
        <v>557.4</v>
      </c>
      <c r="AA15337" s="229" t="s">
        <v>45861</v>
      </c>
      <c r="AB15337" s="230">
        <v>146.4</v>
      </c>
      <c r="AD15337" s="209" t="s">
        <v>29113</v>
      </c>
      <c r="AE15337" s="210">
        <v>2000</v>
      </c>
      <c r="AF15337" s="93"/>
      <c r="AG15337" s="93"/>
      <c r="AH15337" s="93"/>
    </row>
    <row r="15338" spans="21:34" x14ac:dyDescent="0.3">
      <c r="U15338" s="311" t="s">
        <v>54735</v>
      </c>
      <c r="V15338" s="312">
        <v>1693.81</v>
      </c>
      <c r="X15338" s="267" t="s">
        <v>63842</v>
      </c>
      <c r="Y15338" s="268">
        <v>8450</v>
      </c>
      <c r="AA15338" s="229" t="s">
        <v>48363</v>
      </c>
      <c r="AB15338" s="230">
        <v>31430.23</v>
      </c>
      <c r="AD15338" s="209" t="s">
        <v>29114</v>
      </c>
      <c r="AE15338" s="210">
        <v>586.83000000000004</v>
      </c>
      <c r="AF15338" s="93"/>
      <c r="AG15338" s="93"/>
      <c r="AH15338" s="93"/>
    </row>
    <row r="15339" spans="21:34" x14ac:dyDescent="0.3">
      <c r="U15339" s="311" t="s">
        <v>48617</v>
      </c>
      <c r="V15339" s="312">
        <v>12949.9</v>
      </c>
      <c r="X15339" s="267" t="s">
        <v>63843</v>
      </c>
      <c r="Y15339" s="268">
        <v>1511.41</v>
      </c>
      <c r="AA15339" s="229" t="s">
        <v>48364</v>
      </c>
      <c r="AB15339" s="230">
        <v>10429.030000000001</v>
      </c>
      <c r="AD15339" s="209" t="s">
        <v>29115</v>
      </c>
      <c r="AE15339" s="210">
        <v>173705.9</v>
      </c>
      <c r="AF15339" s="93"/>
      <c r="AG15339" s="93"/>
      <c r="AH15339" s="93"/>
    </row>
    <row r="15340" spans="21:34" x14ac:dyDescent="0.3">
      <c r="U15340" s="311" t="s">
        <v>58812</v>
      </c>
      <c r="V15340" s="312">
        <v>-875</v>
      </c>
      <c r="X15340" s="267" t="s">
        <v>63581</v>
      </c>
      <c r="Y15340" s="268">
        <v>12675.94</v>
      </c>
      <c r="AA15340" s="229" t="s">
        <v>48365</v>
      </c>
      <c r="AB15340" s="230">
        <v>1479.04</v>
      </c>
      <c r="AD15340" s="209" t="s">
        <v>29116</v>
      </c>
      <c r="AE15340" s="210">
        <v>6240</v>
      </c>
      <c r="AF15340" s="93"/>
      <c r="AG15340" s="93"/>
      <c r="AH15340" s="93"/>
    </row>
    <row r="15341" spans="21:34" x14ac:dyDescent="0.3">
      <c r="U15341" s="311" t="s">
        <v>63543</v>
      </c>
      <c r="V15341" s="312">
        <v>5957.34</v>
      </c>
      <c r="X15341" s="267" t="s">
        <v>65086</v>
      </c>
      <c r="Y15341" s="268">
        <v>1091.43</v>
      </c>
      <c r="AA15341" s="229" t="s">
        <v>48366</v>
      </c>
      <c r="AB15341" s="230">
        <v>3076.82</v>
      </c>
      <c r="AD15341" s="209" t="s">
        <v>29117</v>
      </c>
      <c r="AE15341" s="210">
        <v>477.35</v>
      </c>
      <c r="AF15341" s="93"/>
      <c r="AG15341" s="93"/>
      <c r="AH15341" s="93"/>
    </row>
    <row r="15342" spans="21:34" x14ac:dyDescent="0.3">
      <c r="U15342" s="311" t="s">
        <v>40948</v>
      </c>
      <c r="V15342" s="312">
        <v>1228126.77</v>
      </c>
      <c r="X15342" s="267" t="s">
        <v>62853</v>
      </c>
      <c r="Y15342" s="268">
        <v>12163</v>
      </c>
      <c r="AA15342" s="229" t="s">
        <v>48367</v>
      </c>
      <c r="AB15342" s="230">
        <v>633.08000000000004</v>
      </c>
      <c r="AD15342" s="209" t="s">
        <v>29118</v>
      </c>
      <c r="AE15342" s="210">
        <v>742.8</v>
      </c>
      <c r="AF15342" s="93"/>
      <c r="AG15342" s="93"/>
      <c r="AH15342" s="93"/>
    </row>
    <row r="15343" spans="21:34" x14ac:dyDescent="0.3">
      <c r="U15343" s="311" t="s">
        <v>47694</v>
      </c>
      <c r="V15343" s="312">
        <v>350401.48</v>
      </c>
      <c r="X15343" s="267" t="s">
        <v>55547</v>
      </c>
      <c r="Y15343" s="268">
        <v>3000</v>
      </c>
      <c r="AA15343" s="229" t="s">
        <v>48368</v>
      </c>
      <c r="AB15343" s="230">
        <v>10756.43</v>
      </c>
      <c r="AD15343" s="209" t="s">
        <v>29119</v>
      </c>
      <c r="AE15343" s="210">
        <v>1631.2</v>
      </c>
      <c r="AF15343" s="93"/>
      <c r="AG15343" s="93"/>
      <c r="AH15343" s="93"/>
    </row>
    <row r="15344" spans="21:34" x14ac:dyDescent="0.3">
      <c r="U15344" s="311" t="s">
        <v>46282</v>
      </c>
      <c r="V15344" s="312">
        <v>225974.01</v>
      </c>
      <c r="X15344" s="267" t="s">
        <v>36892</v>
      </c>
      <c r="Y15344" s="268">
        <v>115664.5</v>
      </c>
      <c r="AA15344" s="229" t="s">
        <v>48369</v>
      </c>
      <c r="AB15344" s="230">
        <v>4385.68</v>
      </c>
      <c r="AD15344" s="209" t="s">
        <v>29120</v>
      </c>
      <c r="AE15344" s="210">
        <v>8766</v>
      </c>
      <c r="AF15344" s="93"/>
      <c r="AG15344" s="93"/>
      <c r="AH15344" s="93"/>
    </row>
    <row r="15345" spans="21:34" x14ac:dyDescent="0.3">
      <c r="U15345" s="311" t="s">
        <v>48620</v>
      </c>
      <c r="V15345" s="312">
        <v>37777.730000000003</v>
      </c>
      <c r="X15345" s="267" t="s">
        <v>54154</v>
      </c>
      <c r="Y15345" s="268">
        <v>2585</v>
      </c>
      <c r="AA15345" s="229" t="s">
        <v>48370</v>
      </c>
      <c r="AB15345" s="230">
        <v>942.56</v>
      </c>
      <c r="AD15345" s="209" t="s">
        <v>29121</v>
      </c>
      <c r="AE15345" s="210">
        <v>460</v>
      </c>
      <c r="AF15345" s="93"/>
      <c r="AG15345" s="93"/>
      <c r="AH15345" s="93"/>
    </row>
    <row r="15346" spans="21:34" x14ac:dyDescent="0.3">
      <c r="U15346" s="311" t="s">
        <v>46283</v>
      </c>
      <c r="V15346" s="312">
        <v>20575.29</v>
      </c>
      <c r="X15346" s="267" t="s">
        <v>54155</v>
      </c>
      <c r="Y15346" s="268">
        <v>3993.22</v>
      </c>
      <c r="AA15346" s="229" t="s">
        <v>49246</v>
      </c>
      <c r="AB15346" s="230">
        <v>11295</v>
      </c>
      <c r="AD15346" s="209" t="s">
        <v>29122</v>
      </c>
      <c r="AE15346" s="210">
        <v>9110.74</v>
      </c>
      <c r="AF15346" s="93"/>
      <c r="AG15346" s="93"/>
      <c r="AH15346" s="93"/>
    </row>
    <row r="15347" spans="21:34" x14ac:dyDescent="0.3">
      <c r="U15347" s="311" t="s">
        <v>49506</v>
      </c>
      <c r="V15347" s="312">
        <v>289211.53999999998</v>
      </c>
      <c r="X15347" s="267" t="s">
        <v>45894</v>
      </c>
      <c r="Y15347" s="268">
        <v>226800</v>
      </c>
      <c r="AA15347" s="229" t="s">
        <v>45862</v>
      </c>
      <c r="AB15347" s="230">
        <v>18000</v>
      </c>
      <c r="AD15347" s="209" t="s">
        <v>29123</v>
      </c>
      <c r="AE15347" s="210">
        <v>1441</v>
      </c>
      <c r="AF15347" s="93"/>
      <c r="AG15347" s="93"/>
      <c r="AH15347" s="93"/>
    </row>
    <row r="15348" spans="21:34" x14ac:dyDescent="0.3">
      <c r="U15348" s="311" t="s">
        <v>46284</v>
      </c>
      <c r="V15348" s="312">
        <v>22013.85</v>
      </c>
      <c r="X15348" s="267" t="s">
        <v>49269</v>
      </c>
      <c r="Y15348" s="268">
        <v>59230.5</v>
      </c>
      <c r="AA15348" s="229" t="s">
        <v>45863</v>
      </c>
      <c r="AB15348" s="230">
        <v>1377</v>
      </c>
      <c r="AD15348" s="209" t="s">
        <v>29124</v>
      </c>
      <c r="AE15348" s="210">
        <v>5000</v>
      </c>
      <c r="AF15348" s="93"/>
      <c r="AG15348" s="93"/>
      <c r="AH15348" s="93"/>
    </row>
    <row r="15349" spans="21:34" x14ac:dyDescent="0.3">
      <c r="U15349" s="311" t="s">
        <v>40949</v>
      </c>
      <c r="V15349" s="312">
        <v>2241851.11</v>
      </c>
      <c r="X15349" s="267" t="s">
        <v>36893</v>
      </c>
      <c r="Y15349" s="268">
        <v>30702.53</v>
      </c>
      <c r="AA15349" s="229" t="s">
        <v>45864</v>
      </c>
      <c r="AB15349" s="230">
        <v>162490.56</v>
      </c>
      <c r="AD15349" s="209" t="s">
        <v>29125</v>
      </c>
      <c r="AE15349" s="210">
        <v>1019</v>
      </c>
      <c r="AF15349" s="93"/>
      <c r="AG15349" s="93"/>
      <c r="AH15349" s="93"/>
    </row>
    <row r="15350" spans="21:34" x14ac:dyDescent="0.3">
      <c r="U15350" s="311" t="s">
        <v>43446</v>
      </c>
      <c r="V15350" s="312">
        <v>23074.75</v>
      </c>
      <c r="X15350" s="267" t="s">
        <v>36894</v>
      </c>
      <c r="Y15350" s="268">
        <v>14137.19</v>
      </c>
      <c r="AA15350" s="229" t="s">
        <v>45865</v>
      </c>
      <c r="AB15350" s="230">
        <v>12507.75</v>
      </c>
      <c r="AD15350" s="209" t="s">
        <v>29126</v>
      </c>
      <c r="AE15350" s="210">
        <v>4912</v>
      </c>
      <c r="AF15350" s="93"/>
      <c r="AG15350" s="93"/>
      <c r="AH15350" s="93"/>
    </row>
    <row r="15351" spans="21:34" x14ac:dyDescent="0.3">
      <c r="U15351" s="311" t="s">
        <v>48621</v>
      </c>
      <c r="V15351" s="312">
        <v>5212.8100000000004</v>
      </c>
      <c r="X15351" s="267" t="s">
        <v>54156</v>
      </c>
      <c r="Y15351" s="268">
        <v>2131.08</v>
      </c>
      <c r="AA15351" s="229" t="s">
        <v>49247</v>
      </c>
      <c r="AB15351" s="230">
        <v>37157.4</v>
      </c>
      <c r="AD15351" s="209" t="s">
        <v>29127</v>
      </c>
      <c r="AE15351" s="210">
        <v>6240</v>
      </c>
      <c r="AF15351" s="93"/>
      <c r="AG15351" s="93"/>
      <c r="AH15351" s="93"/>
    </row>
    <row r="15352" spans="21:34" x14ac:dyDescent="0.3">
      <c r="U15352" s="311" t="s">
        <v>48622</v>
      </c>
      <c r="V15352" s="312">
        <v>63599.95</v>
      </c>
      <c r="X15352" s="267" t="s">
        <v>36895</v>
      </c>
      <c r="Y15352" s="268">
        <v>19707.599999999999</v>
      </c>
      <c r="AA15352" s="229" t="s">
        <v>49248</v>
      </c>
      <c r="AB15352" s="230">
        <v>17649.84</v>
      </c>
      <c r="AD15352" s="209" t="s">
        <v>29128</v>
      </c>
      <c r="AE15352" s="210">
        <v>477.35</v>
      </c>
      <c r="AF15352" s="93"/>
      <c r="AG15352" s="93"/>
      <c r="AH15352" s="93"/>
    </row>
    <row r="15353" spans="21:34" x14ac:dyDescent="0.3">
      <c r="U15353" s="311" t="s">
        <v>46285</v>
      </c>
      <c r="V15353" s="312">
        <v>5511</v>
      </c>
      <c r="X15353" s="267" t="s">
        <v>49270</v>
      </c>
      <c r="Y15353" s="268">
        <v>151643.95000000001</v>
      </c>
      <c r="AA15353" s="229" t="s">
        <v>49249</v>
      </c>
      <c r="AB15353" s="230">
        <v>18114.240000000002</v>
      </c>
      <c r="AD15353" s="209" t="s">
        <v>29129</v>
      </c>
      <c r="AE15353" s="210">
        <v>742.8</v>
      </c>
      <c r="AF15353" s="93"/>
      <c r="AG15353" s="93"/>
      <c r="AH15353" s="93"/>
    </row>
    <row r="15354" spans="21:34" x14ac:dyDescent="0.3">
      <c r="U15354" s="311" t="s">
        <v>47696</v>
      </c>
      <c r="V15354" s="312">
        <v>7020.61</v>
      </c>
      <c r="X15354" s="267" t="s">
        <v>54157</v>
      </c>
      <c r="Y15354" s="268">
        <v>2814.17</v>
      </c>
      <c r="AA15354" s="229" t="s">
        <v>49250</v>
      </c>
      <c r="AB15354" s="230">
        <v>5578.5</v>
      </c>
      <c r="AD15354" s="209" t="s">
        <v>29130</v>
      </c>
      <c r="AE15354" s="210">
        <v>10741.94</v>
      </c>
      <c r="AF15354" s="93"/>
      <c r="AG15354" s="93"/>
      <c r="AH15354" s="93"/>
    </row>
    <row r="15355" spans="21:34" x14ac:dyDescent="0.3">
      <c r="U15355" s="311" t="s">
        <v>47697</v>
      </c>
      <c r="V15355" s="312">
        <v>9192.4</v>
      </c>
      <c r="X15355" s="267" t="s">
        <v>56730</v>
      </c>
      <c r="Y15355" s="268">
        <v>88669.23</v>
      </c>
      <c r="AA15355" s="229" t="s">
        <v>49251</v>
      </c>
      <c r="AB15355" s="230">
        <v>17955.7</v>
      </c>
      <c r="AD15355" s="209" t="s">
        <v>29131</v>
      </c>
      <c r="AE15355" s="210">
        <v>2460</v>
      </c>
      <c r="AF15355" s="93"/>
      <c r="AG15355" s="93"/>
      <c r="AH15355" s="93"/>
    </row>
    <row r="15356" spans="21:34" x14ac:dyDescent="0.3">
      <c r="U15356" s="311" t="s">
        <v>61726</v>
      </c>
      <c r="V15356" s="312">
        <v>24730.400000000001</v>
      </c>
      <c r="X15356" s="267" t="s">
        <v>35870</v>
      </c>
      <c r="Y15356" s="268">
        <v>610832.86</v>
      </c>
      <c r="AA15356" s="229" t="s">
        <v>36852</v>
      </c>
      <c r="AB15356" s="230">
        <v>6174</v>
      </c>
      <c r="AD15356" s="209" t="s">
        <v>29132</v>
      </c>
      <c r="AE15356" s="210">
        <v>19138</v>
      </c>
      <c r="AF15356" s="93"/>
      <c r="AG15356" s="93"/>
      <c r="AH15356" s="93"/>
    </row>
    <row r="15357" spans="21:34" x14ac:dyDescent="0.3">
      <c r="U15357" s="311" t="s">
        <v>40950</v>
      </c>
      <c r="V15357" s="312">
        <v>3366</v>
      </c>
      <c r="X15357" s="267" t="s">
        <v>63462</v>
      </c>
      <c r="Y15357" s="268">
        <v>38686.199999999997</v>
      </c>
      <c r="AA15357" s="229" t="s">
        <v>47353</v>
      </c>
      <c r="AB15357" s="230">
        <v>3944</v>
      </c>
      <c r="AD15357" s="209" t="s">
        <v>29133</v>
      </c>
      <c r="AE15357" s="210">
        <v>5145</v>
      </c>
      <c r="AF15357" s="93"/>
      <c r="AG15357" s="93"/>
      <c r="AH15357" s="93"/>
    </row>
    <row r="15358" spans="21:34" x14ac:dyDescent="0.3">
      <c r="U15358" s="311" t="s">
        <v>43447</v>
      </c>
      <c r="V15358" s="312">
        <v>2276.96</v>
      </c>
      <c r="X15358" s="267" t="s">
        <v>63844</v>
      </c>
      <c r="Y15358" s="268">
        <v>107210.56</v>
      </c>
      <c r="AA15358" s="229" t="s">
        <v>47354</v>
      </c>
      <c r="AB15358" s="230">
        <v>5276</v>
      </c>
      <c r="AD15358" s="209" t="s">
        <v>29134</v>
      </c>
      <c r="AE15358" s="210">
        <v>1549</v>
      </c>
      <c r="AF15358" s="93"/>
      <c r="AG15358" s="93"/>
      <c r="AH15358" s="93"/>
    </row>
    <row r="15359" spans="21:34" x14ac:dyDescent="0.3">
      <c r="U15359" s="311" t="s">
        <v>69741</v>
      </c>
      <c r="V15359" s="312">
        <v>6539.49</v>
      </c>
      <c r="X15359" s="267" t="s">
        <v>57979</v>
      </c>
      <c r="Y15359" s="268">
        <v>403952.6</v>
      </c>
      <c r="AA15359" s="229" t="s">
        <v>48371</v>
      </c>
      <c r="AB15359" s="230">
        <v>20710.68</v>
      </c>
      <c r="AD15359" s="209" t="s">
        <v>29135</v>
      </c>
      <c r="AE15359" s="210">
        <v>357.98</v>
      </c>
      <c r="AF15359" s="93"/>
      <c r="AG15359" s="93"/>
      <c r="AH15359" s="93"/>
    </row>
    <row r="15360" spans="21:34" x14ac:dyDescent="0.3">
      <c r="U15360" s="311" t="s">
        <v>49507</v>
      </c>
      <c r="V15360" s="312">
        <v>218</v>
      </c>
      <c r="X15360" s="267" t="s">
        <v>58727</v>
      </c>
      <c r="Y15360" s="268">
        <v>209134.6</v>
      </c>
      <c r="AA15360" s="229" t="s">
        <v>48372</v>
      </c>
      <c r="AB15360" s="230">
        <v>1584.32</v>
      </c>
      <c r="AD15360" s="209" t="s">
        <v>29136</v>
      </c>
      <c r="AE15360" s="210">
        <v>13158</v>
      </c>
      <c r="AF15360" s="93"/>
      <c r="AG15360" s="93"/>
      <c r="AH15360" s="93"/>
    </row>
    <row r="15361" spans="21:34" x14ac:dyDescent="0.3">
      <c r="U15361" s="311" t="s">
        <v>49508</v>
      </c>
      <c r="V15361" s="312">
        <v>96.18</v>
      </c>
      <c r="X15361" s="267" t="s">
        <v>60866</v>
      </c>
      <c r="Y15361" s="268">
        <v>44242.76</v>
      </c>
      <c r="AA15361" s="229" t="s">
        <v>29949</v>
      </c>
      <c r="AB15361" s="230">
        <v>9742.56</v>
      </c>
      <c r="AD15361" s="209" t="s">
        <v>29137</v>
      </c>
      <c r="AE15361" s="210">
        <v>2284</v>
      </c>
      <c r="AF15361" s="93"/>
      <c r="AG15361" s="93"/>
      <c r="AH15361" s="93"/>
    </row>
    <row r="15362" spans="21:34" x14ac:dyDescent="0.3">
      <c r="U15362" s="311" t="s">
        <v>54737</v>
      </c>
      <c r="V15362" s="312">
        <v>11220.18</v>
      </c>
      <c r="X15362" s="267" t="s">
        <v>47388</v>
      </c>
      <c r="Y15362" s="268">
        <v>-48.62</v>
      </c>
      <c r="AA15362" s="229" t="s">
        <v>29950</v>
      </c>
      <c r="AB15362" s="230">
        <v>745.24</v>
      </c>
      <c r="AD15362" s="209" t="s">
        <v>29138</v>
      </c>
      <c r="AE15362" s="210">
        <v>398</v>
      </c>
      <c r="AF15362" s="93"/>
      <c r="AG15362" s="93"/>
      <c r="AH15362" s="93"/>
    </row>
    <row r="15363" spans="21:34" x14ac:dyDescent="0.3">
      <c r="U15363" s="311" t="s">
        <v>47698</v>
      </c>
      <c r="V15363" s="312">
        <v>75.319999999999993</v>
      </c>
      <c r="X15363" s="267" t="s">
        <v>59943</v>
      </c>
      <c r="Y15363" s="268">
        <v>139.91999999999999</v>
      </c>
      <c r="AA15363" s="229" t="s">
        <v>47355</v>
      </c>
      <c r="AB15363" s="230">
        <v>81000</v>
      </c>
      <c r="AD15363" s="209" t="s">
        <v>29139</v>
      </c>
      <c r="AE15363" s="210">
        <v>16692.490000000002</v>
      </c>
      <c r="AF15363" s="93"/>
      <c r="AG15363" s="93"/>
      <c r="AH15363" s="93"/>
    </row>
    <row r="15364" spans="21:34" x14ac:dyDescent="0.3">
      <c r="U15364" s="311" t="s">
        <v>46286</v>
      </c>
      <c r="V15364" s="312">
        <v>27077.39</v>
      </c>
      <c r="X15364" s="267" t="s">
        <v>59944</v>
      </c>
      <c r="Y15364" s="268">
        <v>-1338</v>
      </c>
      <c r="AA15364" s="229" t="s">
        <v>47356</v>
      </c>
      <c r="AB15364" s="230">
        <v>6176.42</v>
      </c>
      <c r="AD15364" s="209" t="s">
        <v>29140</v>
      </c>
      <c r="AE15364" s="210">
        <v>1679.51</v>
      </c>
      <c r="AF15364" s="93"/>
      <c r="AG15364" s="93"/>
      <c r="AH15364" s="93"/>
    </row>
    <row r="15365" spans="21:34" x14ac:dyDescent="0.3">
      <c r="U15365" s="311" t="s">
        <v>40951</v>
      </c>
      <c r="V15365" s="312">
        <v>84762.83</v>
      </c>
      <c r="X15365" s="267" t="s">
        <v>60867</v>
      </c>
      <c r="Y15365" s="268">
        <v>4203.7</v>
      </c>
      <c r="AA15365" s="229" t="s">
        <v>34309</v>
      </c>
      <c r="AB15365" s="230">
        <v>42365.87</v>
      </c>
      <c r="AD15365" s="209" t="s">
        <v>29141</v>
      </c>
      <c r="AE15365" s="210">
        <v>2640</v>
      </c>
      <c r="AF15365" s="93"/>
      <c r="AG15365" s="93"/>
      <c r="AH15365" s="93"/>
    </row>
    <row r="15366" spans="21:34" x14ac:dyDescent="0.3">
      <c r="U15366" s="311" t="s">
        <v>49509</v>
      </c>
      <c r="V15366" s="312">
        <v>365060.5</v>
      </c>
      <c r="X15366" s="267" t="s">
        <v>57980</v>
      </c>
      <c r="Y15366" s="268">
        <v>21199</v>
      </c>
      <c r="AA15366" s="229" t="s">
        <v>36853</v>
      </c>
      <c r="AB15366" s="230">
        <v>39879</v>
      </c>
      <c r="AD15366" s="209" t="s">
        <v>29142</v>
      </c>
      <c r="AE15366" s="210">
        <v>197.87</v>
      </c>
      <c r="AF15366" s="93"/>
      <c r="AG15366" s="93"/>
      <c r="AH15366" s="93"/>
    </row>
    <row r="15367" spans="21:34" x14ac:dyDescent="0.3">
      <c r="U15367" s="311" t="s">
        <v>43448</v>
      </c>
      <c r="V15367" s="312">
        <v>4163.53</v>
      </c>
      <c r="X15367" s="267" t="s">
        <v>62335</v>
      </c>
      <c r="Y15367" s="268">
        <v>6266.33</v>
      </c>
      <c r="AA15367" s="229" t="s">
        <v>29951</v>
      </c>
      <c r="AB15367" s="230">
        <v>40500</v>
      </c>
      <c r="AD15367" s="209" t="s">
        <v>29143</v>
      </c>
      <c r="AE15367" s="210">
        <v>25363.74</v>
      </c>
      <c r="AF15367" s="93"/>
      <c r="AG15367" s="93"/>
      <c r="AH15367" s="93"/>
    </row>
    <row r="15368" spans="21:34" x14ac:dyDescent="0.3">
      <c r="U15368" s="311" t="s">
        <v>49510</v>
      </c>
      <c r="V15368" s="312">
        <v>1958</v>
      </c>
      <c r="X15368" s="267" t="s">
        <v>62336</v>
      </c>
      <c r="Y15368" s="268">
        <v>2061.5</v>
      </c>
      <c r="AA15368" s="229" t="s">
        <v>36854</v>
      </c>
      <c r="AB15368" s="230">
        <v>7800.45</v>
      </c>
      <c r="AD15368" s="209" t="s">
        <v>29144</v>
      </c>
      <c r="AE15368" s="210">
        <v>2940.51</v>
      </c>
      <c r="AF15368" s="93"/>
      <c r="AG15368" s="93"/>
      <c r="AH15368" s="93"/>
    </row>
    <row r="15369" spans="21:34" x14ac:dyDescent="0.3">
      <c r="U15369" s="311" t="s">
        <v>65239</v>
      </c>
      <c r="V15369" s="312">
        <v>284.87</v>
      </c>
      <c r="X15369" s="267" t="s">
        <v>47390</v>
      </c>
      <c r="Y15369" s="268">
        <v>207097.46</v>
      </c>
      <c r="AA15369" s="229" t="s">
        <v>39611</v>
      </c>
      <c r="AB15369" s="230">
        <v>75701.37</v>
      </c>
      <c r="AD15369" s="209" t="s">
        <v>29145</v>
      </c>
      <c r="AE15369" s="210">
        <v>2000</v>
      </c>
      <c r="AF15369" s="93"/>
      <c r="AG15369" s="93"/>
      <c r="AH15369" s="93"/>
    </row>
    <row r="15370" spans="21:34" x14ac:dyDescent="0.3">
      <c r="U15370" s="311" t="s">
        <v>62930</v>
      </c>
      <c r="V15370" s="312">
        <v>699.19</v>
      </c>
      <c r="X15370" s="267" t="s">
        <v>47391</v>
      </c>
      <c r="Y15370" s="268">
        <v>15838.16</v>
      </c>
      <c r="AA15370" s="229" t="s">
        <v>54089</v>
      </c>
      <c r="AB15370" s="230">
        <v>235.5</v>
      </c>
      <c r="AD15370" s="209" t="s">
        <v>29146</v>
      </c>
      <c r="AE15370" s="210">
        <v>17500</v>
      </c>
      <c r="AF15370" s="93"/>
      <c r="AG15370" s="93"/>
      <c r="AH15370" s="93"/>
    </row>
    <row r="15371" spans="21:34" x14ac:dyDescent="0.3">
      <c r="U15371" s="311" t="s">
        <v>58135</v>
      </c>
      <c r="V15371" s="312">
        <v>29283.43</v>
      </c>
      <c r="X15371" s="267" t="s">
        <v>47392</v>
      </c>
      <c r="Y15371" s="268">
        <v>3277.49</v>
      </c>
      <c r="AA15371" s="229" t="s">
        <v>36855</v>
      </c>
      <c r="AB15371" s="230">
        <v>24494</v>
      </c>
      <c r="AD15371" s="209" t="s">
        <v>29147</v>
      </c>
      <c r="AE15371" s="210">
        <v>2640</v>
      </c>
      <c r="AF15371" s="93"/>
      <c r="AG15371" s="93"/>
      <c r="AH15371" s="93"/>
    </row>
    <row r="15372" spans="21:34" x14ac:dyDescent="0.3">
      <c r="U15372" s="311" t="s">
        <v>40952</v>
      </c>
      <c r="V15372" s="312">
        <v>527223.91</v>
      </c>
      <c r="X15372" s="267" t="s">
        <v>47393</v>
      </c>
      <c r="Y15372" s="268">
        <v>12656.67</v>
      </c>
      <c r="AA15372" s="229" t="s">
        <v>34310</v>
      </c>
      <c r="AB15372" s="230">
        <v>74166.22</v>
      </c>
      <c r="AD15372" s="209" t="s">
        <v>29148</v>
      </c>
      <c r="AE15372" s="210">
        <v>197.87</v>
      </c>
      <c r="AF15372" s="93"/>
      <c r="AG15372" s="93"/>
      <c r="AH15372" s="93"/>
    </row>
    <row r="15373" spans="21:34" x14ac:dyDescent="0.3">
      <c r="U15373" s="311" t="s">
        <v>49511</v>
      </c>
      <c r="V15373" s="312">
        <v>680424.61</v>
      </c>
      <c r="X15373" s="267" t="s">
        <v>47394</v>
      </c>
      <c r="Y15373" s="268">
        <v>2659.8</v>
      </c>
      <c r="AA15373" s="229" t="s">
        <v>34311</v>
      </c>
      <c r="AB15373" s="230">
        <v>72075.649999999994</v>
      </c>
      <c r="AD15373" s="209" t="s">
        <v>29149</v>
      </c>
      <c r="AE15373" s="210">
        <v>42056.23</v>
      </c>
      <c r="AF15373" s="93"/>
      <c r="AG15373" s="93"/>
      <c r="AH15373" s="93"/>
    </row>
    <row r="15374" spans="21:34" x14ac:dyDescent="0.3">
      <c r="U15374" s="311" t="s">
        <v>49512</v>
      </c>
      <c r="V15374" s="312">
        <v>15540</v>
      </c>
      <c r="X15374" s="267" t="s">
        <v>47395</v>
      </c>
      <c r="Y15374" s="268">
        <v>97.76</v>
      </c>
      <c r="AA15374" s="229" t="s">
        <v>35826</v>
      </c>
      <c r="AB15374" s="230">
        <v>61161.65</v>
      </c>
      <c r="AD15374" s="209" t="s">
        <v>29150</v>
      </c>
      <c r="AE15374" s="210">
        <v>5145</v>
      </c>
      <c r="AF15374" s="93"/>
      <c r="AG15374" s="93"/>
      <c r="AH15374" s="93"/>
    </row>
    <row r="15375" spans="21:34" x14ac:dyDescent="0.3">
      <c r="U15375" s="311" t="s">
        <v>48624</v>
      </c>
      <c r="V15375" s="312">
        <v>290745.56</v>
      </c>
      <c r="X15375" s="267" t="s">
        <v>47396</v>
      </c>
      <c r="Y15375" s="268">
        <v>223.81</v>
      </c>
      <c r="AA15375" s="229" t="s">
        <v>45866</v>
      </c>
      <c r="AB15375" s="230">
        <v>59000</v>
      </c>
      <c r="AD15375" s="209" t="s">
        <v>29151</v>
      </c>
      <c r="AE15375" s="210">
        <v>6169.02</v>
      </c>
      <c r="AF15375" s="93"/>
      <c r="AG15375" s="93"/>
      <c r="AH15375" s="93"/>
    </row>
    <row r="15376" spans="21:34" x14ac:dyDescent="0.3">
      <c r="U15376" s="311" t="s">
        <v>47699</v>
      </c>
      <c r="V15376" s="312">
        <v>4421.3900000000003</v>
      </c>
      <c r="X15376" s="267" t="s">
        <v>60868</v>
      </c>
      <c r="Y15376" s="268">
        <v>3720.33</v>
      </c>
      <c r="AA15376" s="229" t="s">
        <v>45867</v>
      </c>
      <c r="AB15376" s="230">
        <v>4513.5</v>
      </c>
      <c r="AD15376" s="209" t="s">
        <v>29152</v>
      </c>
      <c r="AE15376" s="210">
        <v>22539.98</v>
      </c>
      <c r="AF15376" s="93"/>
      <c r="AG15376" s="93"/>
      <c r="AH15376" s="93"/>
    </row>
    <row r="15377" spans="21:34" x14ac:dyDescent="0.3">
      <c r="U15377" s="311" t="s">
        <v>40953</v>
      </c>
      <c r="V15377" s="312">
        <v>494535.88</v>
      </c>
      <c r="X15377" s="267" t="s">
        <v>58728</v>
      </c>
      <c r="Y15377" s="268">
        <v>910.73</v>
      </c>
      <c r="AA15377" s="229" t="s">
        <v>45868</v>
      </c>
      <c r="AB15377" s="230">
        <v>1872583.1</v>
      </c>
      <c r="AD15377" s="209" t="s">
        <v>29153</v>
      </c>
      <c r="AE15377" s="210">
        <v>13158</v>
      </c>
      <c r="AF15377" s="93"/>
      <c r="AG15377" s="93"/>
      <c r="AH15377" s="93"/>
    </row>
    <row r="15378" spans="21:34" x14ac:dyDescent="0.3">
      <c r="U15378" s="311" t="s">
        <v>40954</v>
      </c>
      <c r="V15378" s="312">
        <v>1407432.25</v>
      </c>
      <c r="X15378" s="267" t="s">
        <v>58729</v>
      </c>
      <c r="Y15378" s="268">
        <v>2326.77</v>
      </c>
      <c r="AA15378" s="229" t="s">
        <v>45869</v>
      </c>
      <c r="AB15378" s="230">
        <v>143252.70000000001</v>
      </c>
      <c r="AD15378" s="209" t="s">
        <v>29154</v>
      </c>
      <c r="AE15378" s="210">
        <v>752</v>
      </c>
      <c r="AF15378" s="93"/>
      <c r="AG15378" s="93"/>
      <c r="AH15378" s="93"/>
    </row>
    <row r="15379" spans="21:34" x14ac:dyDescent="0.3">
      <c r="U15379" s="311" t="s">
        <v>40955</v>
      </c>
      <c r="V15379" s="312">
        <v>2687.98</v>
      </c>
      <c r="X15379" s="267" t="s">
        <v>59291</v>
      </c>
      <c r="Y15379" s="268">
        <v>133.25</v>
      </c>
      <c r="AA15379" s="229" t="s">
        <v>36858</v>
      </c>
      <c r="AB15379" s="230">
        <v>40326</v>
      </c>
      <c r="AD15379" s="209" t="s">
        <v>29155</v>
      </c>
      <c r="AE15379" s="210">
        <v>18760</v>
      </c>
      <c r="AF15379" s="93"/>
      <c r="AG15379" s="93"/>
      <c r="AH15379" s="93"/>
    </row>
    <row r="15380" spans="21:34" x14ac:dyDescent="0.3">
      <c r="U15380" s="311" t="s">
        <v>40956</v>
      </c>
      <c r="V15380" s="312">
        <v>476494.5</v>
      </c>
      <c r="X15380" s="267" t="s">
        <v>57981</v>
      </c>
      <c r="Y15380" s="268">
        <v>29279.360000000001</v>
      </c>
      <c r="AA15380" s="229" t="s">
        <v>30014</v>
      </c>
      <c r="AB15380" s="230">
        <v>35230</v>
      </c>
      <c r="AD15380" s="209" t="s">
        <v>29156</v>
      </c>
      <c r="AE15380" s="210">
        <v>1829</v>
      </c>
      <c r="AF15380" s="93"/>
      <c r="AG15380" s="93"/>
      <c r="AH15380" s="93"/>
    </row>
    <row r="15381" spans="21:34" x14ac:dyDescent="0.3">
      <c r="U15381" s="311" t="s">
        <v>46287</v>
      </c>
      <c r="V15381" s="312">
        <v>9012.4500000000007</v>
      </c>
      <c r="X15381" s="267" t="s">
        <v>50570</v>
      </c>
      <c r="Y15381" s="268">
        <v>67197.7</v>
      </c>
      <c r="AA15381" s="229" t="s">
        <v>45870</v>
      </c>
      <c r="AB15381" s="230">
        <v>230</v>
      </c>
      <c r="AD15381" s="209" t="s">
        <v>29157</v>
      </c>
      <c r="AE15381" s="210">
        <v>8360.75</v>
      </c>
      <c r="AF15381" s="93"/>
      <c r="AG15381" s="93"/>
      <c r="AH15381" s="93"/>
    </row>
    <row r="15382" spans="21:34" x14ac:dyDescent="0.3">
      <c r="U15382" s="311" t="s">
        <v>46288</v>
      </c>
      <c r="V15382" s="312">
        <v>383.51</v>
      </c>
      <c r="X15382" s="267" t="s">
        <v>50571</v>
      </c>
      <c r="Y15382" s="268">
        <v>132994.38</v>
      </c>
      <c r="AA15382" s="229" t="s">
        <v>30015</v>
      </c>
      <c r="AB15382" s="230">
        <v>83910.02</v>
      </c>
      <c r="AD15382" s="209" t="s">
        <v>29158</v>
      </c>
      <c r="AE15382" s="210">
        <v>103.96</v>
      </c>
      <c r="AF15382" s="93"/>
      <c r="AG15382" s="93"/>
      <c r="AH15382" s="93"/>
    </row>
    <row r="15383" spans="21:34" x14ac:dyDescent="0.3">
      <c r="U15383" s="311" t="s">
        <v>46289</v>
      </c>
      <c r="V15383" s="312">
        <v>21.59</v>
      </c>
      <c r="X15383" s="267" t="s">
        <v>56731</v>
      </c>
      <c r="Y15383" s="268">
        <v>139610.32</v>
      </c>
      <c r="AA15383" s="229" t="s">
        <v>30016</v>
      </c>
      <c r="AB15383" s="230">
        <v>17600.72</v>
      </c>
      <c r="AD15383" s="209" t="s">
        <v>29159</v>
      </c>
      <c r="AE15383" s="210">
        <v>2145</v>
      </c>
      <c r="AF15383" s="93"/>
      <c r="AG15383" s="93"/>
      <c r="AH15383" s="93"/>
    </row>
    <row r="15384" spans="21:34" x14ac:dyDescent="0.3">
      <c r="U15384" s="311" t="s">
        <v>40958</v>
      </c>
      <c r="V15384" s="312">
        <v>1333957.08</v>
      </c>
      <c r="X15384" s="267" t="s">
        <v>45897</v>
      </c>
      <c r="Y15384" s="268">
        <v>59181.35</v>
      </c>
      <c r="AA15384" s="229" t="s">
        <v>30019</v>
      </c>
      <c r="AB15384" s="230">
        <v>91601.48</v>
      </c>
      <c r="AD15384" s="209" t="s">
        <v>29160</v>
      </c>
      <c r="AE15384" s="210">
        <v>4128</v>
      </c>
      <c r="AF15384" s="93"/>
      <c r="AG15384" s="93"/>
      <c r="AH15384" s="93"/>
    </row>
    <row r="15385" spans="21:34" x14ac:dyDescent="0.3">
      <c r="U15385" s="311" t="s">
        <v>40959</v>
      </c>
      <c r="V15385" s="312">
        <v>195818.26</v>
      </c>
      <c r="X15385" s="267" t="s">
        <v>45898</v>
      </c>
      <c r="Y15385" s="268">
        <v>19701.93</v>
      </c>
      <c r="AA15385" s="229" t="s">
        <v>47357</v>
      </c>
      <c r="AB15385" s="230">
        <v>510</v>
      </c>
      <c r="AD15385" s="209" t="s">
        <v>29161</v>
      </c>
      <c r="AE15385" s="210">
        <v>8403</v>
      </c>
      <c r="AF15385" s="93"/>
      <c r="AG15385" s="93"/>
      <c r="AH15385" s="93"/>
    </row>
    <row r="15386" spans="21:34" x14ac:dyDescent="0.3">
      <c r="U15386" s="311" t="s">
        <v>58136</v>
      </c>
      <c r="V15386" s="312">
        <v>5222.21</v>
      </c>
      <c r="X15386" s="267" t="s">
        <v>45899</v>
      </c>
      <c r="Y15386" s="268">
        <v>334436.33</v>
      </c>
      <c r="AA15386" s="229" t="s">
        <v>36859</v>
      </c>
      <c r="AB15386" s="230">
        <v>2983.44</v>
      </c>
      <c r="AD15386" s="209" t="s">
        <v>29162</v>
      </c>
      <c r="AE15386" s="210">
        <v>2145</v>
      </c>
      <c r="AF15386" s="93"/>
      <c r="AG15386" s="93"/>
      <c r="AH15386" s="93"/>
    </row>
    <row r="15387" spans="21:34" x14ac:dyDescent="0.3">
      <c r="U15387" s="311" t="s">
        <v>43449</v>
      </c>
      <c r="V15387" s="312">
        <v>77285.37</v>
      </c>
      <c r="X15387" s="267" t="s">
        <v>45900</v>
      </c>
      <c r="Y15387" s="268">
        <v>31575.3</v>
      </c>
      <c r="AA15387" s="229" t="s">
        <v>35827</v>
      </c>
      <c r="AB15387" s="230">
        <v>575046.62</v>
      </c>
      <c r="AD15387" s="209" t="s">
        <v>29163</v>
      </c>
      <c r="AE15387" s="210">
        <v>4128</v>
      </c>
      <c r="AF15387" s="93"/>
      <c r="AG15387" s="93"/>
      <c r="AH15387" s="93"/>
    </row>
    <row r="15388" spans="21:34" x14ac:dyDescent="0.3">
      <c r="U15388" s="311" t="s">
        <v>46290</v>
      </c>
      <c r="V15388" s="312">
        <v>81131.75</v>
      </c>
      <c r="X15388" s="267" t="s">
        <v>45901</v>
      </c>
      <c r="Y15388" s="268">
        <v>34034.47</v>
      </c>
      <c r="AA15388" s="229" t="s">
        <v>35828</v>
      </c>
      <c r="AB15388" s="230">
        <v>6200</v>
      </c>
      <c r="AD15388" s="209" t="s">
        <v>29164</v>
      </c>
      <c r="AE15388" s="210">
        <v>9258.9599999999991</v>
      </c>
      <c r="AF15388" s="93"/>
      <c r="AG15388" s="93"/>
      <c r="AH15388" s="93"/>
    </row>
    <row r="15389" spans="21:34" x14ac:dyDescent="0.3">
      <c r="U15389" s="311" t="s">
        <v>49513</v>
      </c>
      <c r="V15389" s="312">
        <v>6191.3</v>
      </c>
      <c r="X15389" s="267" t="s">
        <v>45902</v>
      </c>
      <c r="Y15389" s="268">
        <v>34278.199999999997</v>
      </c>
      <c r="AA15389" s="229" t="s">
        <v>36860</v>
      </c>
      <c r="AB15389" s="230">
        <v>547.53</v>
      </c>
      <c r="AD15389" s="209" t="s">
        <v>29165</v>
      </c>
      <c r="AE15389" s="210">
        <v>8360.75</v>
      </c>
      <c r="AF15389" s="93"/>
      <c r="AG15389" s="93"/>
      <c r="AH15389" s="93"/>
    </row>
    <row r="15390" spans="21:34" x14ac:dyDescent="0.3">
      <c r="U15390" s="311" t="s">
        <v>49514</v>
      </c>
      <c r="V15390" s="312">
        <v>5645.04</v>
      </c>
      <c r="X15390" s="267" t="s">
        <v>45903</v>
      </c>
      <c r="Y15390" s="268">
        <v>2082.2800000000002</v>
      </c>
      <c r="AA15390" s="229" t="s">
        <v>30020</v>
      </c>
      <c r="AB15390" s="230">
        <v>61778.66</v>
      </c>
      <c r="AD15390" s="209" t="s">
        <v>29166</v>
      </c>
      <c r="AE15390" s="210">
        <v>20589</v>
      </c>
      <c r="AF15390" s="93"/>
      <c r="AG15390" s="93"/>
      <c r="AH15390" s="93"/>
    </row>
    <row r="15391" spans="21:34" x14ac:dyDescent="0.3">
      <c r="U15391" s="311" t="s">
        <v>40960</v>
      </c>
      <c r="V15391" s="312">
        <v>22511.56</v>
      </c>
      <c r="X15391" s="267" t="s">
        <v>45904</v>
      </c>
      <c r="Y15391" s="268">
        <v>2525.12</v>
      </c>
      <c r="AA15391" s="229" t="s">
        <v>30021</v>
      </c>
      <c r="AB15391" s="230">
        <v>42465.8</v>
      </c>
      <c r="AD15391" s="209" t="s">
        <v>29167</v>
      </c>
      <c r="AE15391" s="210">
        <v>8372.15</v>
      </c>
      <c r="AF15391" s="93"/>
      <c r="AG15391" s="93"/>
      <c r="AH15391" s="93"/>
    </row>
    <row r="15392" spans="21:34" x14ac:dyDescent="0.3">
      <c r="U15392" s="311" t="s">
        <v>54738</v>
      </c>
      <c r="V15392" s="312">
        <v>23</v>
      </c>
      <c r="X15392" s="267" t="s">
        <v>45905</v>
      </c>
      <c r="Y15392" s="268">
        <v>6068.73</v>
      </c>
      <c r="AA15392" s="229" t="s">
        <v>36861</v>
      </c>
      <c r="AB15392" s="230">
        <v>33878.92</v>
      </c>
      <c r="AD15392" s="209" t="s">
        <v>29168</v>
      </c>
      <c r="AE15392" s="210">
        <v>624.36</v>
      </c>
      <c r="AF15392" s="93"/>
      <c r="AG15392" s="93"/>
      <c r="AH15392" s="93"/>
    </row>
    <row r="15393" spans="21:34" x14ac:dyDescent="0.3">
      <c r="U15393" s="311" t="s">
        <v>48626</v>
      </c>
      <c r="V15393" s="312">
        <v>969.97</v>
      </c>
      <c r="X15393" s="267" t="s">
        <v>45906</v>
      </c>
      <c r="Y15393" s="268">
        <v>4616.45</v>
      </c>
      <c r="AA15393" s="229" t="s">
        <v>49252</v>
      </c>
      <c r="AB15393" s="230">
        <v>4698.03</v>
      </c>
      <c r="AD15393" s="209" t="s">
        <v>29169</v>
      </c>
      <c r="AE15393" s="210">
        <v>1815.08</v>
      </c>
      <c r="AF15393" s="93"/>
      <c r="AG15393" s="93"/>
      <c r="AH15393" s="93"/>
    </row>
    <row r="15394" spans="21:34" x14ac:dyDescent="0.3">
      <c r="U15394" s="311" t="s">
        <v>46291</v>
      </c>
      <c r="V15394" s="312">
        <v>383781.11</v>
      </c>
      <c r="X15394" s="267" t="s">
        <v>45907</v>
      </c>
      <c r="Y15394" s="268">
        <v>2449.4699999999998</v>
      </c>
      <c r="AA15394" s="229" t="s">
        <v>30022</v>
      </c>
      <c r="AB15394" s="230">
        <v>6000</v>
      </c>
      <c r="AD15394" s="209" t="s">
        <v>29170</v>
      </c>
      <c r="AE15394" s="210">
        <v>776.78</v>
      </c>
      <c r="AF15394" s="93"/>
      <c r="AG15394" s="93"/>
      <c r="AH15394" s="93"/>
    </row>
    <row r="15395" spans="21:34" x14ac:dyDescent="0.3">
      <c r="U15395" s="311" t="s">
        <v>55703</v>
      </c>
      <c r="V15395" s="312">
        <v>-4896.49</v>
      </c>
      <c r="X15395" s="267" t="s">
        <v>45908</v>
      </c>
      <c r="Y15395" s="268">
        <v>2277.06</v>
      </c>
      <c r="AA15395" s="229" t="s">
        <v>54090</v>
      </c>
      <c r="AB15395" s="230">
        <v>1200</v>
      </c>
      <c r="AD15395" s="209" t="s">
        <v>29171</v>
      </c>
      <c r="AE15395" s="210">
        <v>-0.37</v>
      </c>
      <c r="AF15395" s="93"/>
      <c r="AG15395" s="93"/>
      <c r="AH15395" s="93"/>
    </row>
    <row r="15396" spans="21:34" x14ac:dyDescent="0.3">
      <c r="U15396" s="311" t="s">
        <v>40961</v>
      </c>
      <c r="V15396" s="312">
        <v>2292531.98</v>
      </c>
      <c r="X15396" s="267" t="s">
        <v>45909</v>
      </c>
      <c r="Y15396" s="268">
        <v>49039.71</v>
      </c>
      <c r="AA15396" s="229" t="s">
        <v>30023</v>
      </c>
      <c r="AB15396" s="230">
        <v>2570.38</v>
      </c>
      <c r="AD15396" s="209" t="s">
        <v>29172</v>
      </c>
      <c r="AE15396" s="210">
        <v>3291</v>
      </c>
      <c r="AF15396" s="93"/>
      <c r="AG15396" s="93"/>
      <c r="AH15396" s="93"/>
    </row>
    <row r="15397" spans="21:34" x14ac:dyDescent="0.3">
      <c r="U15397" s="311" t="s">
        <v>43451</v>
      </c>
      <c r="V15397" s="312">
        <v>802555.55</v>
      </c>
      <c r="X15397" s="267" t="s">
        <v>45910</v>
      </c>
      <c r="Y15397" s="268">
        <v>4382.99</v>
      </c>
      <c r="AA15397" s="229" t="s">
        <v>30024</v>
      </c>
      <c r="AB15397" s="230">
        <v>633.13</v>
      </c>
      <c r="AD15397" s="209" t="s">
        <v>29173</v>
      </c>
      <c r="AE15397" s="210">
        <v>379.9</v>
      </c>
      <c r="AF15397" s="93"/>
      <c r="AG15397" s="93"/>
      <c r="AH15397" s="93"/>
    </row>
    <row r="15398" spans="21:34" x14ac:dyDescent="0.3">
      <c r="U15398" s="311" t="s">
        <v>46292</v>
      </c>
      <c r="V15398" s="312">
        <v>877.56</v>
      </c>
      <c r="X15398" s="267" t="s">
        <v>45911</v>
      </c>
      <c r="Y15398" s="268">
        <v>33499.919999999998</v>
      </c>
      <c r="AA15398" s="229" t="s">
        <v>54091</v>
      </c>
      <c r="AB15398" s="230">
        <v>3399</v>
      </c>
      <c r="AD15398" s="209" t="s">
        <v>29174</v>
      </c>
      <c r="AE15398" s="210">
        <v>27063.09</v>
      </c>
      <c r="AF15398" s="93"/>
      <c r="AG15398" s="93"/>
      <c r="AH15398" s="93"/>
    </row>
    <row r="15399" spans="21:34" x14ac:dyDescent="0.3">
      <c r="U15399" s="311" t="s">
        <v>48627</v>
      </c>
      <c r="V15399" s="312">
        <v>16340.74</v>
      </c>
      <c r="X15399" s="267" t="s">
        <v>45912</v>
      </c>
      <c r="Y15399" s="268">
        <v>25774</v>
      </c>
      <c r="AA15399" s="229" t="s">
        <v>30025</v>
      </c>
      <c r="AB15399" s="230">
        <v>39889.17</v>
      </c>
      <c r="AD15399" s="209" t="s">
        <v>29175</v>
      </c>
      <c r="AE15399" s="210">
        <v>1155</v>
      </c>
      <c r="AF15399" s="93"/>
      <c r="AG15399" s="93"/>
      <c r="AH15399" s="93"/>
    </row>
    <row r="15400" spans="21:34" x14ac:dyDescent="0.3">
      <c r="U15400" s="311" t="s">
        <v>43452</v>
      </c>
      <c r="V15400" s="312">
        <v>386242.99</v>
      </c>
      <c r="X15400" s="267" t="s">
        <v>45913</v>
      </c>
      <c r="Y15400" s="268">
        <v>35043.53</v>
      </c>
      <c r="AA15400" s="229" t="s">
        <v>14468</v>
      </c>
      <c r="AB15400" s="230">
        <v>201427.49</v>
      </c>
      <c r="AD15400" s="209" t="s">
        <v>29176</v>
      </c>
      <c r="AE15400" s="210">
        <v>8092.92</v>
      </c>
      <c r="AF15400" s="93"/>
      <c r="AG15400" s="93"/>
      <c r="AH15400" s="93"/>
    </row>
    <row r="15401" spans="21:34" x14ac:dyDescent="0.3">
      <c r="U15401" s="311" t="s">
        <v>43453</v>
      </c>
      <c r="V15401" s="312">
        <v>192679.02</v>
      </c>
      <c r="X15401" s="267" t="s">
        <v>45914</v>
      </c>
      <c r="Y15401" s="268">
        <v>18932.900000000001</v>
      </c>
      <c r="AA15401" s="229" t="s">
        <v>36862</v>
      </c>
      <c r="AB15401" s="230">
        <v>67496.38</v>
      </c>
      <c r="AD15401" s="209" t="s">
        <v>29177</v>
      </c>
      <c r="AE15401" s="210">
        <v>686</v>
      </c>
      <c r="AF15401" s="93"/>
      <c r="AG15401" s="93"/>
      <c r="AH15401" s="93"/>
    </row>
    <row r="15402" spans="21:34" x14ac:dyDescent="0.3">
      <c r="U15402" s="311" t="s">
        <v>55704</v>
      </c>
      <c r="V15402" s="312">
        <v>-3421.76</v>
      </c>
      <c r="X15402" s="267" t="s">
        <v>45915</v>
      </c>
      <c r="Y15402" s="268">
        <v>19666.68</v>
      </c>
      <c r="AA15402" s="229" t="s">
        <v>30026</v>
      </c>
      <c r="AB15402" s="230">
        <v>162273.69</v>
      </c>
      <c r="AD15402" s="209" t="s">
        <v>29178</v>
      </c>
      <c r="AE15402" s="210">
        <v>696.49</v>
      </c>
      <c r="AF15402" s="93"/>
      <c r="AG15402" s="93"/>
      <c r="AH15402" s="93"/>
    </row>
    <row r="15403" spans="21:34" x14ac:dyDescent="0.3">
      <c r="U15403" s="311" t="s">
        <v>47700</v>
      </c>
      <c r="V15403" s="312">
        <v>31886.400000000001</v>
      </c>
      <c r="X15403" s="267" t="s">
        <v>45916</v>
      </c>
      <c r="Y15403" s="268">
        <v>16656.38</v>
      </c>
      <c r="AA15403" s="229" t="s">
        <v>30027</v>
      </c>
      <c r="AB15403" s="230">
        <v>-13915.49</v>
      </c>
      <c r="AD15403" s="209" t="s">
        <v>29179</v>
      </c>
      <c r="AE15403" s="210">
        <v>3881.2</v>
      </c>
      <c r="AF15403" s="93"/>
      <c r="AG15403" s="93"/>
      <c r="AH15403" s="93"/>
    </row>
    <row r="15404" spans="21:34" x14ac:dyDescent="0.3">
      <c r="U15404" s="311" t="s">
        <v>69742</v>
      </c>
      <c r="V15404" s="312">
        <v>33199.25</v>
      </c>
      <c r="X15404" s="267" t="s">
        <v>45917</v>
      </c>
      <c r="Y15404" s="268">
        <v>11319.6</v>
      </c>
      <c r="AA15404" s="229" t="s">
        <v>30028</v>
      </c>
      <c r="AB15404" s="230">
        <v>25625</v>
      </c>
      <c r="AD15404" s="209" t="s">
        <v>29180</v>
      </c>
      <c r="AE15404" s="210">
        <v>19225.8</v>
      </c>
      <c r="AF15404" s="93"/>
      <c r="AG15404" s="93"/>
      <c r="AH15404" s="93"/>
    </row>
    <row r="15405" spans="21:34" x14ac:dyDescent="0.3">
      <c r="U15405" s="311" t="s">
        <v>39650</v>
      </c>
      <c r="V15405" s="312">
        <v>60594.87</v>
      </c>
      <c r="X15405" s="267" t="s">
        <v>45920</v>
      </c>
      <c r="Y15405" s="268">
        <v>13097.99</v>
      </c>
      <c r="AA15405" s="229" t="s">
        <v>47358</v>
      </c>
      <c r="AB15405" s="230">
        <v>543.41999999999996</v>
      </c>
      <c r="AD15405" s="209" t="s">
        <v>29181</v>
      </c>
      <c r="AE15405" s="210">
        <v>3657</v>
      </c>
      <c r="AF15405" s="93"/>
      <c r="AG15405" s="93"/>
      <c r="AH15405" s="93"/>
    </row>
    <row r="15406" spans="21:34" x14ac:dyDescent="0.3">
      <c r="U15406" s="311" t="s">
        <v>54739</v>
      </c>
      <c r="V15406" s="312">
        <v>23465.919999999998</v>
      </c>
      <c r="X15406" s="267" t="s">
        <v>45921</v>
      </c>
      <c r="Y15406" s="268">
        <v>939.34</v>
      </c>
      <c r="AA15406" s="229" t="s">
        <v>35829</v>
      </c>
      <c r="AB15406" s="230">
        <v>21615.58</v>
      </c>
      <c r="AD15406" s="209" t="s">
        <v>29182</v>
      </c>
      <c r="AE15406" s="210">
        <v>2461.8000000000002</v>
      </c>
      <c r="AF15406" s="93"/>
      <c r="AG15406" s="93"/>
      <c r="AH15406" s="93"/>
    </row>
    <row r="15407" spans="21:34" x14ac:dyDescent="0.3">
      <c r="U15407" s="311" t="s">
        <v>54740</v>
      </c>
      <c r="V15407" s="312">
        <v>5426</v>
      </c>
      <c r="X15407" s="267" t="s">
        <v>45922</v>
      </c>
      <c r="Y15407" s="268">
        <v>87.29</v>
      </c>
      <c r="AA15407" s="229" t="s">
        <v>30029</v>
      </c>
      <c r="AB15407" s="230">
        <v>31685.7</v>
      </c>
      <c r="AD15407" s="209" t="s">
        <v>29183</v>
      </c>
      <c r="AE15407" s="210">
        <v>8372.15</v>
      </c>
      <c r="AF15407" s="93"/>
      <c r="AG15407" s="93"/>
      <c r="AH15407" s="93"/>
    </row>
    <row r="15408" spans="21:34" x14ac:dyDescent="0.3">
      <c r="U15408" s="311" t="s">
        <v>49515</v>
      </c>
      <c r="V15408" s="312">
        <v>91763.37</v>
      </c>
      <c r="X15408" s="267" t="s">
        <v>45923</v>
      </c>
      <c r="Y15408" s="268">
        <v>55878.15</v>
      </c>
      <c r="AA15408" s="229" t="s">
        <v>30030</v>
      </c>
      <c r="AB15408" s="230">
        <v>2423.9299999999998</v>
      </c>
      <c r="AD15408" s="209" t="s">
        <v>29184</v>
      </c>
      <c r="AE15408" s="210">
        <v>624.36</v>
      </c>
      <c r="AF15408" s="93"/>
      <c r="AG15408" s="93"/>
      <c r="AH15408" s="93"/>
    </row>
    <row r="15409" spans="21:34" x14ac:dyDescent="0.3">
      <c r="U15409" s="311" t="s">
        <v>48629</v>
      </c>
      <c r="V15409" s="312">
        <v>25375.85</v>
      </c>
      <c r="X15409" s="267" t="s">
        <v>56732</v>
      </c>
      <c r="Y15409" s="268">
        <v>1254.5999999999999</v>
      </c>
      <c r="AA15409" s="229" t="s">
        <v>30031</v>
      </c>
      <c r="AB15409" s="230">
        <v>6220.49</v>
      </c>
      <c r="AD15409" s="209" t="s">
        <v>29185</v>
      </c>
      <c r="AE15409" s="210">
        <v>1815.08</v>
      </c>
      <c r="AF15409" s="93"/>
      <c r="AG15409" s="93"/>
      <c r="AH15409" s="93"/>
    </row>
    <row r="15410" spans="21:34" x14ac:dyDescent="0.3">
      <c r="U15410" s="311" t="s">
        <v>46293</v>
      </c>
      <c r="V15410" s="312">
        <v>7974.49</v>
      </c>
      <c r="X15410" s="267" t="s">
        <v>63463</v>
      </c>
      <c r="Y15410" s="268">
        <v>5511.61</v>
      </c>
      <c r="AA15410" s="229" t="s">
        <v>54092</v>
      </c>
      <c r="AB15410" s="230">
        <v>174.27</v>
      </c>
      <c r="AD15410" s="209" t="s">
        <v>29186</v>
      </c>
      <c r="AE15410" s="210">
        <v>776.78</v>
      </c>
      <c r="AF15410" s="93"/>
      <c r="AG15410" s="93"/>
      <c r="AH15410" s="93"/>
    </row>
    <row r="15411" spans="21:34" x14ac:dyDescent="0.3">
      <c r="U15411" s="311" t="s">
        <v>63544</v>
      </c>
      <c r="V15411" s="312">
        <v>23173.24</v>
      </c>
      <c r="X15411" s="267" t="s">
        <v>48386</v>
      </c>
      <c r="Y15411" s="268">
        <v>10141.969999999999</v>
      </c>
      <c r="AA15411" s="229" t="s">
        <v>54093</v>
      </c>
      <c r="AB15411" s="230">
        <v>21.6</v>
      </c>
      <c r="AD15411" s="209" t="s">
        <v>29187</v>
      </c>
      <c r="AE15411" s="210">
        <v>3291</v>
      </c>
      <c r="AF15411" s="93"/>
      <c r="AG15411" s="93"/>
      <c r="AH15411" s="93"/>
    </row>
    <row r="15412" spans="21:34" x14ac:dyDescent="0.3">
      <c r="U15412" s="311" t="s">
        <v>69743</v>
      </c>
      <c r="V15412" s="312">
        <v>494.35</v>
      </c>
      <c r="X15412" s="267" t="s">
        <v>49271</v>
      </c>
      <c r="Y15412" s="268">
        <v>7252.07</v>
      </c>
      <c r="AA15412" s="229" t="s">
        <v>34312</v>
      </c>
      <c r="AB15412" s="230">
        <v>571.91999999999996</v>
      </c>
      <c r="AD15412" s="209" t="s">
        <v>29188</v>
      </c>
      <c r="AE15412" s="210">
        <v>379.9</v>
      </c>
      <c r="AF15412" s="93"/>
      <c r="AG15412" s="93"/>
      <c r="AH15412" s="93"/>
    </row>
    <row r="15413" spans="21:34" x14ac:dyDescent="0.3">
      <c r="U15413" s="311" t="s">
        <v>63865</v>
      </c>
      <c r="V15413" s="312">
        <v>18608.810000000001</v>
      </c>
      <c r="X15413" s="267" t="s">
        <v>63845</v>
      </c>
      <c r="Y15413" s="268">
        <v>740</v>
      </c>
      <c r="AA15413" s="229" t="s">
        <v>45871</v>
      </c>
      <c r="AB15413" s="230">
        <v>4711.71</v>
      </c>
      <c r="AD15413" s="209" t="s">
        <v>29189</v>
      </c>
      <c r="AE15413" s="210">
        <v>31416.21</v>
      </c>
      <c r="AF15413" s="93"/>
      <c r="AG15413" s="93"/>
      <c r="AH15413" s="93"/>
    </row>
    <row r="15414" spans="21:34" x14ac:dyDescent="0.3">
      <c r="U15414" s="311" t="s">
        <v>40962</v>
      </c>
      <c r="V15414" s="312">
        <v>555.4</v>
      </c>
      <c r="X15414" s="267" t="s">
        <v>56733</v>
      </c>
      <c r="Y15414" s="268">
        <v>5308.75</v>
      </c>
      <c r="AA15414" s="229" t="s">
        <v>30032</v>
      </c>
      <c r="AB15414" s="230">
        <v>114533.86</v>
      </c>
      <c r="AD15414" s="209" t="s">
        <v>29190</v>
      </c>
      <c r="AE15414" s="210">
        <v>7498</v>
      </c>
      <c r="AF15414" s="93"/>
      <c r="AG15414" s="93"/>
      <c r="AH15414" s="93"/>
    </row>
    <row r="15415" spans="21:34" x14ac:dyDescent="0.3">
      <c r="U15415" s="311" t="s">
        <v>40963</v>
      </c>
      <c r="V15415" s="312">
        <v>3226.64</v>
      </c>
      <c r="X15415" s="267" t="s">
        <v>49272</v>
      </c>
      <c r="Y15415" s="268">
        <v>297153.21000000002</v>
      </c>
      <c r="AA15415" s="229" t="s">
        <v>36863</v>
      </c>
      <c r="AB15415" s="230">
        <v>18000</v>
      </c>
      <c r="AD15415" s="209" t="s">
        <v>29191</v>
      </c>
      <c r="AE15415" s="210">
        <v>28004.720000000001</v>
      </c>
      <c r="AF15415" s="93"/>
      <c r="AG15415" s="93"/>
      <c r="AH15415" s="93"/>
    </row>
    <row r="15416" spans="21:34" x14ac:dyDescent="0.3">
      <c r="U15416" s="311" t="s">
        <v>58814</v>
      </c>
      <c r="V15416" s="312">
        <v>367.86</v>
      </c>
      <c r="X15416" s="267" t="s">
        <v>49273</v>
      </c>
      <c r="Y15416" s="268">
        <v>17918.759999999998</v>
      </c>
      <c r="AA15416" s="229" t="s">
        <v>30033</v>
      </c>
      <c r="AB15416" s="230">
        <v>10139.84</v>
      </c>
      <c r="AD15416" s="209" t="s">
        <v>29192</v>
      </c>
      <c r="AE15416" s="210">
        <v>6750</v>
      </c>
      <c r="AF15416" s="93"/>
      <c r="AG15416" s="93"/>
      <c r="AH15416" s="93"/>
    </row>
    <row r="15417" spans="21:34" x14ac:dyDescent="0.3">
      <c r="U15417" s="311" t="s">
        <v>59373</v>
      </c>
      <c r="V15417" s="312">
        <v>4150</v>
      </c>
      <c r="X15417" s="267" t="s">
        <v>62854</v>
      </c>
      <c r="Y15417" s="268">
        <v>10298.879999999999</v>
      </c>
      <c r="AA15417" s="229" t="s">
        <v>30034</v>
      </c>
      <c r="AB15417" s="230">
        <v>31131.13</v>
      </c>
      <c r="AD15417" s="209" t="s">
        <v>29193</v>
      </c>
      <c r="AE15417" s="210">
        <v>480.16</v>
      </c>
      <c r="AF15417" s="93"/>
      <c r="AG15417" s="93"/>
      <c r="AH15417" s="93"/>
    </row>
    <row r="15418" spans="21:34" x14ac:dyDescent="0.3">
      <c r="U15418" s="311" t="s">
        <v>39651</v>
      </c>
      <c r="V15418" s="312">
        <v>19690.73</v>
      </c>
      <c r="X15418" s="267" t="s">
        <v>49274</v>
      </c>
      <c r="Y15418" s="268">
        <v>11876.46</v>
      </c>
      <c r="AA15418" s="229" t="s">
        <v>30035</v>
      </c>
      <c r="AB15418" s="230">
        <v>12327.7</v>
      </c>
      <c r="AD15418" s="209" t="s">
        <v>29194</v>
      </c>
      <c r="AE15418" s="210">
        <v>6558.44</v>
      </c>
      <c r="AF15418" s="93"/>
      <c r="AG15418" s="93"/>
      <c r="AH15418" s="93"/>
    </row>
    <row r="15419" spans="21:34" x14ac:dyDescent="0.3">
      <c r="U15419" s="311" t="s">
        <v>39652</v>
      </c>
      <c r="V15419" s="312">
        <v>60101.72</v>
      </c>
      <c r="X15419" s="267" t="s">
        <v>49275</v>
      </c>
      <c r="Y15419" s="268">
        <v>41962.04</v>
      </c>
      <c r="AA15419" s="229" t="s">
        <v>54094</v>
      </c>
      <c r="AB15419" s="230">
        <v>754.85</v>
      </c>
      <c r="AD15419" s="209" t="s">
        <v>29195</v>
      </c>
      <c r="AE15419" s="210">
        <v>2711.4</v>
      </c>
      <c r="AF15419" s="93"/>
      <c r="AG15419" s="93"/>
      <c r="AH15419" s="93"/>
    </row>
    <row r="15420" spans="21:34" x14ac:dyDescent="0.3">
      <c r="U15420" s="311" t="s">
        <v>39653</v>
      </c>
      <c r="V15420" s="312">
        <v>15635.57</v>
      </c>
      <c r="X15420" s="267" t="s">
        <v>49276</v>
      </c>
      <c r="Y15420" s="268">
        <v>138310.17000000001</v>
      </c>
      <c r="AA15420" s="229" t="s">
        <v>30036</v>
      </c>
      <c r="AB15420" s="230">
        <v>2524.98</v>
      </c>
      <c r="AD15420" s="209" t="s">
        <v>29196</v>
      </c>
      <c r="AE15420" s="210">
        <v>25318</v>
      </c>
      <c r="AF15420" s="93"/>
      <c r="AG15420" s="93"/>
      <c r="AH15420" s="93"/>
    </row>
    <row r="15421" spans="21:34" x14ac:dyDescent="0.3">
      <c r="U15421" s="311" t="s">
        <v>49517</v>
      </c>
      <c r="V15421" s="312">
        <v>747.75</v>
      </c>
      <c r="X15421" s="267" t="s">
        <v>62855</v>
      </c>
      <c r="Y15421" s="268">
        <v>12560</v>
      </c>
      <c r="AA15421" s="229" t="s">
        <v>47359</v>
      </c>
      <c r="AB15421" s="230">
        <v>107505.11</v>
      </c>
      <c r="AD15421" s="209" t="s">
        <v>29197</v>
      </c>
      <c r="AE15421" s="210">
        <v>296</v>
      </c>
      <c r="AF15421" s="93"/>
      <c r="AG15421" s="93"/>
      <c r="AH15421" s="93"/>
    </row>
    <row r="15422" spans="21:34" x14ac:dyDescent="0.3">
      <c r="U15422" s="311" t="s">
        <v>58815</v>
      </c>
      <c r="V15422" s="312">
        <v>3</v>
      </c>
      <c r="X15422" s="267" t="s">
        <v>55548</v>
      </c>
      <c r="Y15422" s="268">
        <v>11105.38</v>
      </c>
      <c r="AA15422" s="229" t="s">
        <v>30037</v>
      </c>
      <c r="AB15422" s="230">
        <v>8417.2999999999993</v>
      </c>
      <c r="AD15422" s="209" t="s">
        <v>29198</v>
      </c>
      <c r="AE15422" s="210">
        <v>4463</v>
      </c>
      <c r="AF15422" s="93"/>
      <c r="AG15422" s="93"/>
      <c r="AH15422" s="93"/>
    </row>
    <row r="15423" spans="21:34" x14ac:dyDescent="0.3">
      <c r="U15423" s="311" t="s">
        <v>39654</v>
      </c>
      <c r="V15423" s="312">
        <v>40565.5</v>
      </c>
      <c r="X15423" s="267" t="s">
        <v>62856</v>
      </c>
      <c r="Y15423" s="268">
        <v>10107.629999999999</v>
      </c>
      <c r="AA15423" s="229" t="s">
        <v>54095</v>
      </c>
      <c r="AB15423" s="230">
        <v>605.16999999999996</v>
      </c>
      <c r="AD15423" s="209" t="s">
        <v>29199</v>
      </c>
      <c r="AE15423" s="210">
        <v>12056</v>
      </c>
      <c r="AF15423" s="93"/>
      <c r="AG15423" s="93"/>
      <c r="AH15423" s="93"/>
    </row>
    <row r="15424" spans="21:34" x14ac:dyDescent="0.3">
      <c r="U15424" s="311" t="s">
        <v>43454</v>
      </c>
      <c r="V15424" s="312">
        <v>49898.8</v>
      </c>
      <c r="X15424" s="267" t="s">
        <v>49278</v>
      </c>
      <c r="Y15424" s="268">
        <v>119.04</v>
      </c>
      <c r="AA15424" s="229" t="s">
        <v>48373</v>
      </c>
      <c r="AB15424" s="230">
        <v>3339.42</v>
      </c>
      <c r="AD15424" s="209" t="s">
        <v>29200</v>
      </c>
      <c r="AE15424" s="210">
        <v>2002</v>
      </c>
      <c r="AF15424" s="93"/>
      <c r="AG15424" s="93"/>
      <c r="AH15424" s="93"/>
    </row>
    <row r="15425" spans="21:34" x14ac:dyDescent="0.3">
      <c r="U15425" s="311" t="s">
        <v>40964</v>
      </c>
      <c r="V15425" s="312">
        <v>13964</v>
      </c>
      <c r="X15425" s="267" t="s">
        <v>49279</v>
      </c>
      <c r="Y15425" s="268">
        <v>6800.01</v>
      </c>
      <c r="AA15425" s="229" t="s">
        <v>34313</v>
      </c>
      <c r="AB15425" s="230">
        <v>2900.16</v>
      </c>
      <c r="AD15425" s="209" t="s">
        <v>29201</v>
      </c>
      <c r="AE15425" s="210">
        <v>13977</v>
      </c>
      <c r="AF15425" s="93"/>
      <c r="AG15425" s="93"/>
      <c r="AH15425" s="93"/>
    </row>
    <row r="15426" spans="21:34" x14ac:dyDescent="0.3">
      <c r="U15426" s="311" t="s">
        <v>47704</v>
      </c>
      <c r="V15426" s="312">
        <v>2181.4299999999998</v>
      </c>
      <c r="X15426" s="267" t="s">
        <v>62857</v>
      </c>
      <c r="Y15426" s="268">
        <v>643.84</v>
      </c>
      <c r="AA15426" s="229" t="s">
        <v>34314</v>
      </c>
      <c r="AB15426" s="230">
        <v>864410.62</v>
      </c>
      <c r="AD15426" s="209" t="s">
        <v>29202</v>
      </c>
      <c r="AE15426" s="210">
        <v>3027.31</v>
      </c>
      <c r="AF15426" s="93"/>
      <c r="AG15426" s="93"/>
      <c r="AH15426" s="93"/>
    </row>
    <row r="15427" spans="21:34" x14ac:dyDescent="0.3">
      <c r="U15427" s="311" t="s">
        <v>48631</v>
      </c>
      <c r="V15427" s="312">
        <v>3933.36</v>
      </c>
      <c r="X15427" s="267" t="s">
        <v>62858</v>
      </c>
      <c r="Y15427" s="268">
        <v>17017.25</v>
      </c>
      <c r="AA15427" s="229" t="s">
        <v>34315</v>
      </c>
      <c r="AB15427" s="230">
        <v>1023.25</v>
      </c>
      <c r="AD15427" s="209" t="s">
        <v>29203</v>
      </c>
      <c r="AE15427" s="210">
        <v>37515.69</v>
      </c>
      <c r="AF15427" s="93"/>
      <c r="AG15427" s="93"/>
      <c r="AH15427" s="93"/>
    </row>
    <row r="15428" spans="21:34" x14ac:dyDescent="0.3">
      <c r="U15428" s="311" t="s">
        <v>47705</v>
      </c>
      <c r="V15428" s="312">
        <v>44307.91</v>
      </c>
      <c r="X15428" s="267" t="s">
        <v>49280</v>
      </c>
      <c r="Y15428" s="268">
        <v>16565.349999999999</v>
      </c>
      <c r="AA15428" s="229" t="s">
        <v>34316</v>
      </c>
      <c r="AB15428" s="230">
        <v>81740.11</v>
      </c>
      <c r="AD15428" s="209" t="s">
        <v>29204</v>
      </c>
      <c r="AE15428" s="210">
        <v>5813</v>
      </c>
      <c r="AF15428" s="93"/>
      <c r="AG15428" s="93"/>
      <c r="AH15428" s="93"/>
    </row>
    <row r="15429" spans="21:34" x14ac:dyDescent="0.3">
      <c r="U15429" s="311" t="s">
        <v>55705</v>
      </c>
      <c r="V15429" s="312">
        <v>-390.43</v>
      </c>
      <c r="X15429" s="267" t="s">
        <v>56734</v>
      </c>
      <c r="Y15429" s="268">
        <v>6970.28</v>
      </c>
      <c r="AA15429" s="229" t="s">
        <v>34317</v>
      </c>
      <c r="AB15429" s="230">
        <v>7942.5</v>
      </c>
      <c r="AD15429" s="209" t="s">
        <v>29205</v>
      </c>
      <c r="AE15429" s="210">
        <v>6750</v>
      </c>
      <c r="AF15429" s="93"/>
      <c r="AG15429" s="93"/>
      <c r="AH15429" s="93"/>
    </row>
    <row r="15430" spans="21:34" x14ac:dyDescent="0.3">
      <c r="U15430" s="311" t="s">
        <v>39655</v>
      </c>
      <c r="V15430" s="312">
        <v>531258.27</v>
      </c>
      <c r="X15430" s="267" t="s">
        <v>49281</v>
      </c>
      <c r="Y15430" s="268">
        <v>158955.79</v>
      </c>
      <c r="AA15430" s="229" t="s">
        <v>43114</v>
      </c>
      <c r="AB15430" s="230">
        <v>28276.65</v>
      </c>
      <c r="AD15430" s="209" t="s">
        <v>29206</v>
      </c>
      <c r="AE15430" s="210">
        <v>480.16</v>
      </c>
      <c r="AF15430" s="93"/>
      <c r="AG15430" s="93"/>
      <c r="AH15430" s="93"/>
    </row>
    <row r="15431" spans="21:34" x14ac:dyDescent="0.3">
      <c r="U15431" s="311" t="s">
        <v>50857</v>
      </c>
      <c r="V15431" s="312">
        <v>3295.47</v>
      </c>
      <c r="X15431" s="267" t="s">
        <v>50572</v>
      </c>
      <c r="Y15431" s="268">
        <v>11934</v>
      </c>
      <c r="AA15431" s="229" t="s">
        <v>34318</v>
      </c>
      <c r="AB15431" s="230">
        <v>59248.46</v>
      </c>
      <c r="AD15431" s="209" t="s">
        <v>29207</v>
      </c>
      <c r="AE15431" s="210">
        <v>12056</v>
      </c>
      <c r="AF15431" s="93"/>
      <c r="AG15431" s="93"/>
      <c r="AH15431" s="93"/>
    </row>
    <row r="15432" spans="21:34" x14ac:dyDescent="0.3">
      <c r="U15432" s="311" t="s">
        <v>46297</v>
      </c>
      <c r="V15432" s="312">
        <v>1095.0899999999999</v>
      </c>
      <c r="X15432" s="267" t="s">
        <v>49282</v>
      </c>
      <c r="Y15432" s="268">
        <v>14775.38</v>
      </c>
      <c r="AA15432" s="229" t="s">
        <v>30038</v>
      </c>
      <c r="AB15432" s="230">
        <v>27300.5</v>
      </c>
      <c r="AD15432" s="209" t="s">
        <v>29208</v>
      </c>
      <c r="AE15432" s="210">
        <v>23562.75</v>
      </c>
      <c r="AF15432" s="93"/>
      <c r="AG15432" s="93"/>
      <c r="AH15432" s="93"/>
    </row>
    <row r="15433" spans="21:34" x14ac:dyDescent="0.3">
      <c r="U15433" s="311" t="s">
        <v>46298</v>
      </c>
      <c r="V15433" s="312">
        <v>139840.45000000001</v>
      </c>
      <c r="X15433" s="267" t="s">
        <v>56735</v>
      </c>
      <c r="Y15433" s="268">
        <v>22775.26</v>
      </c>
      <c r="AA15433" s="229" t="s">
        <v>30039</v>
      </c>
      <c r="AB15433" s="230">
        <v>1468313.06</v>
      </c>
      <c r="AD15433" s="209" t="s">
        <v>29209</v>
      </c>
      <c r="AE15433" s="210">
        <v>2711.4</v>
      </c>
      <c r="AF15433" s="93"/>
      <c r="AG15433" s="93"/>
      <c r="AH15433" s="93"/>
    </row>
    <row r="15434" spans="21:34" x14ac:dyDescent="0.3">
      <c r="U15434" s="311" t="s">
        <v>50858</v>
      </c>
      <c r="V15434" s="312">
        <v>11175.55</v>
      </c>
      <c r="X15434" s="267" t="s">
        <v>49283</v>
      </c>
      <c r="Y15434" s="268">
        <v>105.78</v>
      </c>
      <c r="AA15434" s="229" t="s">
        <v>43115</v>
      </c>
      <c r="AB15434" s="230">
        <v>200</v>
      </c>
      <c r="AD15434" s="209" t="s">
        <v>29210</v>
      </c>
      <c r="AE15434" s="210">
        <v>12574</v>
      </c>
      <c r="AF15434" s="93"/>
      <c r="AG15434" s="93"/>
      <c r="AH15434" s="93"/>
    </row>
    <row r="15435" spans="21:34" x14ac:dyDescent="0.3">
      <c r="U15435" s="311" t="s">
        <v>58137</v>
      </c>
      <c r="V15435" s="312">
        <v>-582.61</v>
      </c>
      <c r="X15435" s="267" t="s">
        <v>60869</v>
      </c>
      <c r="Y15435" s="268">
        <v>1440.61</v>
      </c>
      <c r="AA15435" s="229" t="s">
        <v>30040</v>
      </c>
      <c r="AB15435" s="230">
        <v>196849.69</v>
      </c>
      <c r="AD15435" s="209" t="s">
        <v>29211</v>
      </c>
      <c r="AE15435" s="210">
        <v>62833.69</v>
      </c>
      <c r="AF15435" s="93"/>
      <c r="AG15435" s="93"/>
      <c r="AH15435" s="93"/>
    </row>
    <row r="15436" spans="21:34" x14ac:dyDescent="0.3">
      <c r="U15436" s="311" t="s">
        <v>50859</v>
      </c>
      <c r="V15436" s="312">
        <v>187021</v>
      </c>
      <c r="X15436" s="267" t="s">
        <v>49284</v>
      </c>
      <c r="Y15436" s="268">
        <v>78518.509999999995</v>
      </c>
      <c r="AA15436" s="229" t="s">
        <v>45872</v>
      </c>
      <c r="AB15436" s="230">
        <v>908.74</v>
      </c>
      <c r="AD15436" s="209" t="s">
        <v>29212</v>
      </c>
      <c r="AE15436" s="210">
        <v>2252</v>
      </c>
      <c r="AF15436" s="93"/>
      <c r="AG15436" s="93"/>
      <c r="AH15436" s="93"/>
    </row>
    <row r="15437" spans="21:34" x14ac:dyDescent="0.3">
      <c r="U15437" s="311" t="s">
        <v>62932</v>
      </c>
      <c r="V15437" s="312">
        <v>22339.27</v>
      </c>
      <c r="X15437" s="267" t="s">
        <v>57982</v>
      </c>
      <c r="Y15437" s="268">
        <v>6912.01</v>
      </c>
      <c r="AA15437" s="229" t="s">
        <v>54096</v>
      </c>
      <c r="AB15437" s="230">
        <v>18301.62</v>
      </c>
      <c r="AD15437" s="209" t="s">
        <v>29213</v>
      </c>
      <c r="AE15437" s="210">
        <v>2255</v>
      </c>
      <c r="AF15437" s="93"/>
      <c r="AG15437" s="93"/>
      <c r="AH15437" s="93"/>
    </row>
    <row r="15438" spans="21:34" x14ac:dyDescent="0.3">
      <c r="U15438" s="311" t="s">
        <v>69744</v>
      </c>
      <c r="V15438" s="312">
        <v>132</v>
      </c>
      <c r="X15438" s="267" t="s">
        <v>56736</v>
      </c>
      <c r="Y15438" s="268">
        <v>1680.97</v>
      </c>
      <c r="AA15438" s="229" t="s">
        <v>30041</v>
      </c>
      <c r="AB15438" s="230">
        <v>530477.55000000005</v>
      </c>
      <c r="AD15438" s="209" t="s">
        <v>29214</v>
      </c>
      <c r="AE15438" s="210">
        <v>6798</v>
      </c>
      <c r="AF15438" s="93"/>
      <c r="AG15438" s="93"/>
      <c r="AH15438" s="93"/>
    </row>
    <row r="15439" spans="21:34" x14ac:dyDescent="0.3">
      <c r="U15439" s="311" t="s">
        <v>69745</v>
      </c>
      <c r="V15439" s="312">
        <v>60</v>
      </c>
      <c r="X15439" s="267" t="s">
        <v>58730</v>
      </c>
      <c r="Y15439" s="268">
        <v>1224.68</v>
      </c>
      <c r="AA15439" s="229" t="s">
        <v>43116</v>
      </c>
      <c r="AB15439" s="230">
        <v>29419.9</v>
      </c>
      <c r="AD15439" s="209" t="s">
        <v>29215</v>
      </c>
      <c r="AE15439" s="210">
        <v>1130</v>
      </c>
      <c r="AF15439" s="93"/>
      <c r="AG15439" s="93"/>
      <c r="AH15439" s="93"/>
    </row>
    <row r="15440" spans="21:34" x14ac:dyDescent="0.3">
      <c r="U15440" s="311" t="s">
        <v>69746</v>
      </c>
      <c r="V15440" s="312">
        <v>14022.5</v>
      </c>
      <c r="X15440" s="267" t="s">
        <v>59292</v>
      </c>
      <c r="Y15440" s="268">
        <v>991.28</v>
      </c>
      <c r="AA15440" s="229" t="s">
        <v>45873</v>
      </c>
      <c r="AB15440" s="230">
        <v>107515.53</v>
      </c>
      <c r="AD15440" s="209" t="s">
        <v>29216</v>
      </c>
      <c r="AE15440" s="210">
        <v>154</v>
      </c>
      <c r="AF15440" s="93"/>
      <c r="AG15440" s="93"/>
      <c r="AH15440" s="93"/>
    </row>
    <row r="15441" spans="21:34" x14ac:dyDescent="0.3">
      <c r="U15441" s="311" t="s">
        <v>69747</v>
      </c>
      <c r="V15441" s="312">
        <v>99491.33</v>
      </c>
      <c r="X15441" s="267" t="s">
        <v>49285</v>
      </c>
      <c r="Y15441" s="268">
        <v>6450.02</v>
      </c>
      <c r="AA15441" s="229" t="s">
        <v>30042</v>
      </c>
      <c r="AB15441" s="230">
        <v>141868.1</v>
      </c>
      <c r="AD15441" s="209" t="s">
        <v>29217</v>
      </c>
      <c r="AE15441" s="210">
        <v>6602</v>
      </c>
      <c r="AF15441" s="93"/>
      <c r="AG15441" s="93"/>
      <c r="AH15441" s="93"/>
    </row>
    <row r="15442" spans="21:34" x14ac:dyDescent="0.3">
      <c r="U15442" s="311" t="s">
        <v>50861</v>
      </c>
      <c r="V15442" s="312">
        <v>23931.61</v>
      </c>
      <c r="X15442" s="267" t="s">
        <v>49286</v>
      </c>
      <c r="Y15442" s="268">
        <v>565.70000000000005</v>
      </c>
      <c r="AA15442" s="229" t="s">
        <v>30043</v>
      </c>
      <c r="AB15442" s="230">
        <v>415707.82</v>
      </c>
      <c r="AD15442" s="209" t="s">
        <v>29218</v>
      </c>
      <c r="AE15442" s="210">
        <v>14538.27</v>
      </c>
      <c r="AF15442" s="93"/>
      <c r="AG15442" s="93"/>
      <c r="AH15442" s="93"/>
    </row>
    <row r="15443" spans="21:34" x14ac:dyDescent="0.3">
      <c r="U15443" s="311" t="s">
        <v>50862</v>
      </c>
      <c r="V15443" s="312">
        <v>69468.740000000005</v>
      </c>
      <c r="X15443" s="267" t="s">
        <v>56737</v>
      </c>
      <c r="Y15443" s="268">
        <v>4099.92</v>
      </c>
      <c r="AA15443" s="229" t="s">
        <v>34319</v>
      </c>
      <c r="AB15443" s="230">
        <v>484824.35</v>
      </c>
      <c r="AD15443" s="209" t="s">
        <v>29219</v>
      </c>
      <c r="AE15443" s="210">
        <v>1272.73</v>
      </c>
      <c r="AF15443" s="93"/>
      <c r="AG15443" s="93"/>
      <c r="AH15443" s="93"/>
    </row>
    <row r="15444" spans="21:34" x14ac:dyDescent="0.3">
      <c r="U15444" s="311" t="s">
        <v>50863</v>
      </c>
      <c r="V15444" s="312">
        <v>19303.68</v>
      </c>
      <c r="X15444" s="267" t="s">
        <v>54159</v>
      </c>
      <c r="Y15444" s="268">
        <v>4081.41</v>
      </c>
      <c r="AA15444" s="229" t="s">
        <v>47360</v>
      </c>
      <c r="AB15444" s="230">
        <v>6199.49</v>
      </c>
      <c r="AD15444" s="209" t="s">
        <v>29220</v>
      </c>
      <c r="AE15444" s="210">
        <v>14538.27</v>
      </c>
      <c r="AF15444" s="93"/>
      <c r="AG15444" s="93"/>
      <c r="AH15444" s="93"/>
    </row>
    <row r="15445" spans="21:34" x14ac:dyDescent="0.3">
      <c r="U15445" s="311" t="s">
        <v>62933</v>
      </c>
      <c r="V15445" s="312">
        <v>13842</v>
      </c>
      <c r="X15445" s="267" t="s">
        <v>49287</v>
      </c>
      <c r="Y15445" s="268">
        <v>1278.68</v>
      </c>
      <c r="AA15445" s="229" t="s">
        <v>34320</v>
      </c>
      <c r="AB15445" s="230">
        <v>-2430</v>
      </c>
      <c r="AD15445" s="209" t="s">
        <v>29221</v>
      </c>
      <c r="AE15445" s="210">
        <v>1272.73</v>
      </c>
      <c r="AF15445" s="93"/>
      <c r="AG15445" s="93"/>
      <c r="AH15445" s="93"/>
    </row>
    <row r="15446" spans="21:34" x14ac:dyDescent="0.3">
      <c r="U15446" s="311" t="s">
        <v>54742</v>
      </c>
      <c r="V15446" s="312">
        <v>11046.8</v>
      </c>
      <c r="X15446" s="267" t="s">
        <v>49288</v>
      </c>
      <c r="Y15446" s="268">
        <v>19171.8</v>
      </c>
      <c r="AA15446" s="229" t="s">
        <v>43117</v>
      </c>
      <c r="AB15446" s="230">
        <v>57250</v>
      </c>
      <c r="AD15446" s="209" t="s">
        <v>29222</v>
      </c>
      <c r="AE15446" s="210">
        <v>2252</v>
      </c>
      <c r="AF15446" s="93"/>
      <c r="AG15446" s="93"/>
      <c r="AH15446" s="93"/>
    </row>
    <row r="15447" spans="21:34" x14ac:dyDescent="0.3">
      <c r="U15447" s="311" t="s">
        <v>59455</v>
      </c>
      <c r="V15447" s="312">
        <v>84768.24</v>
      </c>
      <c r="X15447" s="267" t="s">
        <v>49289</v>
      </c>
      <c r="Y15447" s="268">
        <v>66806.899999999994</v>
      </c>
      <c r="AA15447" s="229" t="s">
        <v>43118</v>
      </c>
      <c r="AB15447" s="230">
        <v>4379.6499999999996</v>
      </c>
      <c r="AD15447" s="209" t="s">
        <v>29223</v>
      </c>
      <c r="AE15447" s="210">
        <v>8857</v>
      </c>
      <c r="AF15447" s="93"/>
      <c r="AG15447" s="93"/>
      <c r="AH15447" s="93"/>
    </row>
    <row r="15448" spans="21:34" x14ac:dyDescent="0.3">
      <c r="U15448" s="311" t="s">
        <v>69748</v>
      </c>
      <c r="V15448" s="312">
        <v>87837.96</v>
      </c>
      <c r="X15448" s="267" t="s">
        <v>49290</v>
      </c>
      <c r="Y15448" s="268">
        <v>42747.8</v>
      </c>
      <c r="AA15448" s="229" t="s">
        <v>54097</v>
      </c>
      <c r="AB15448" s="230">
        <v>29684.26</v>
      </c>
      <c r="AD15448" s="209" t="s">
        <v>29224</v>
      </c>
      <c r="AE15448" s="210">
        <v>8082</v>
      </c>
      <c r="AF15448" s="93"/>
      <c r="AG15448" s="93"/>
      <c r="AH15448" s="93"/>
    </row>
    <row r="15449" spans="21:34" x14ac:dyDescent="0.3">
      <c r="U15449" s="311" t="s">
        <v>58138</v>
      </c>
      <c r="V15449" s="312">
        <v>3020.84</v>
      </c>
      <c r="X15449" s="267" t="s">
        <v>49291</v>
      </c>
      <c r="Y15449" s="268">
        <v>9643.98</v>
      </c>
      <c r="AA15449" s="229" t="s">
        <v>54098</v>
      </c>
      <c r="AB15449" s="230">
        <v>2270.83</v>
      </c>
      <c r="AD15449" s="209" t="s">
        <v>29225</v>
      </c>
      <c r="AE15449" s="210">
        <v>23360</v>
      </c>
      <c r="AF15449" s="93"/>
      <c r="AG15449" s="93"/>
      <c r="AH15449" s="93"/>
    </row>
    <row r="15450" spans="21:34" x14ac:dyDescent="0.3">
      <c r="U15450" s="311" t="s">
        <v>55706</v>
      </c>
      <c r="V15450" s="312">
        <v>94180.69</v>
      </c>
      <c r="X15450" s="267" t="s">
        <v>49292</v>
      </c>
      <c r="Y15450" s="268">
        <v>1272.5</v>
      </c>
      <c r="AA15450" s="229" t="s">
        <v>54099</v>
      </c>
      <c r="AB15450" s="230">
        <v>7153.92</v>
      </c>
      <c r="AD15450" s="209" t="s">
        <v>29226</v>
      </c>
      <c r="AE15450" s="210">
        <v>1734.84</v>
      </c>
      <c r="AF15450" s="93"/>
      <c r="AG15450" s="93"/>
      <c r="AH15450" s="93"/>
    </row>
    <row r="15451" spans="21:34" x14ac:dyDescent="0.3">
      <c r="U15451" s="311" t="s">
        <v>63866</v>
      </c>
      <c r="V15451" s="312">
        <v>292215.17</v>
      </c>
      <c r="X15451" s="267" t="s">
        <v>54160</v>
      </c>
      <c r="Y15451" s="268">
        <v>9389.2199999999993</v>
      </c>
      <c r="AA15451" s="229" t="s">
        <v>54100</v>
      </c>
      <c r="AB15451" s="230">
        <v>163.26</v>
      </c>
      <c r="AD15451" s="209" t="s">
        <v>29227</v>
      </c>
      <c r="AE15451" s="210">
        <v>468.01</v>
      </c>
      <c r="AF15451" s="93"/>
      <c r="AG15451" s="93"/>
      <c r="AH15451" s="93"/>
    </row>
    <row r="15452" spans="21:34" x14ac:dyDescent="0.3">
      <c r="U15452" s="311" t="s">
        <v>58139</v>
      </c>
      <c r="V15452" s="312">
        <v>7055.79</v>
      </c>
      <c r="X15452" s="267" t="s">
        <v>54161</v>
      </c>
      <c r="Y15452" s="268">
        <v>1265.5</v>
      </c>
      <c r="AA15452" s="229" t="s">
        <v>54101</v>
      </c>
      <c r="AB15452" s="230">
        <v>1055.97</v>
      </c>
      <c r="AD15452" s="209" t="s">
        <v>29228</v>
      </c>
      <c r="AE15452" s="210">
        <v>4281.34</v>
      </c>
      <c r="AF15452" s="93"/>
      <c r="AG15452" s="93"/>
      <c r="AH15452" s="93"/>
    </row>
    <row r="15453" spans="21:34" x14ac:dyDescent="0.3">
      <c r="U15453" s="311" t="s">
        <v>65243</v>
      </c>
      <c r="V15453" s="312">
        <v>2370</v>
      </c>
      <c r="X15453" s="267" t="s">
        <v>45924</v>
      </c>
      <c r="Y15453" s="268">
        <v>450136.81</v>
      </c>
      <c r="AA15453" s="229" t="s">
        <v>54102</v>
      </c>
      <c r="AB15453" s="230">
        <v>1812.6</v>
      </c>
      <c r="AD15453" s="209" t="s">
        <v>29229</v>
      </c>
      <c r="AE15453" s="210">
        <v>45117</v>
      </c>
      <c r="AF15453" s="93"/>
      <c r="AG15453" s="93"/>
      <c r="AH15453" s="93"/>
    </row>
    <row r="15454" spans="21:34" x14ac:dyDescent="0.3">
      <c r="U15454" s="311" t="s">
        <v>63867</v>
      </c>
      <c r="V15454" s="312">
        <v>458.37</v>
      </c>
      <c r="X15454" s="267" t="s">
        <v>45925</v>
      </c>
      <c r="Y15454" s="268">
        <v>83066.39</v>
      </c>
      <c r="AA15454" s="229" t="s">
        <v>47361</v>
      </c>
      <c r="AB15454" s="230">
        <v>2664.16</v>
      </c>
      <c r="AD15454" s="209" t="s">
        <v>29230</v>
      </c>
      <c r="AE15454" s="210">
        <v>2453</v>
      </c>
      <c r="AF15454" s="93"/>
      <c r="AG15454" s="93"/>
      <c r="AH15454" s="93"/>
    </row>
    <row r="15455" spans="21:34" x14ac:dyDescent="0.3">
      <c r="U15455" s="311" t="s">
        <v>69749</v>
      </c>
      <c r="V15455" s="312">
        <v>942.33</v>
      </c>
      <c r="X15455" s="267" t="s">
        <v>47398</v>
      </c>
      <c r="Y15455" s="268">
        <v>24847.63</v>
      </c>
      <c r="AA15455" s="229" t="s">
        <v>36864</v>
      </c>
      <c r="AB15455" s="230">
        <v>16742.919999999998</v>
      </c>
      <c r="AD15455" s="209" t="s">
        <v>29231</v>
      </c>
      <c r="AE15455" s="210">
        <v>2400.4699999999998</v>
      </c>
      <c r="AF15455" s="93"/>
      <c r="AG15455" s="93"/>
      <c r="AH15455" s="93"/>
    </row>
    <row r="15456" spans="21:34" x14ac:dyDescent="0.3">
      <c r="U15456" s="311" t="s">
        <v>60984</v>
      </c>
      <c r="V15456" s="312">
        <v>89861.13</v>
      </c>
      <c r="X15456" s="267" t="s">
        <v>47399</v>
      </c>
      <c r="Y15456" s="268">
        <v>3811.28</v>
      </c>
      <c r="AA15456" s="229" t="s">
        <v>43119</v>
      </c>
      <c r="AB15456" s="230">
        <v>283.86</v>
      </c>
      <c r="AD15456" s="209" t="s">
        <v>29232</v>
      </c>
      <c r="AE15456" s="210">
        <v>13333.79</v>
      </c>
      <c r="AF15456" s="93"/>
      <c r="AG15456" s="93"/>
      <c r="AH15456" s="93"/>
    </row>
    <row r="15457" spans="21:34" x14ac:dyDescent="0.3">
      <c r="U15457" s="311" t="s">
        <v>69750</v>
      </c>
      <c r="V15457" s="312">
        <v>233.38</v>
      </c>
      <c r="X15457" s="267" t="s">
        <v>47400</v>
      </c>
      <c r="Y15457" s="268">
        <v>6364.68</v>
      </c>
      <c r="AA15457" s="229" t="s">
        <v>36865</v>
      </c>
      <c r="AB15457" s="230">
        <v>1452.34</v>
      </c>
      <c r="AD15457" s="209" t="s">
        <v>29233</v>
      </c>
      <c r="AE15457" s="210">
        <v>2000</v>
      </c>
      <c r="AF15457" s="93"/>
      <c r="AG15457" s="93"/>
      <c r="AH15457" s="93"/>
    </row>
    <row r="15458" spans="21:34" x14ac:dyDescent="0.3">
      <c r="U15458" s="311" t="s">
        <v>63868</v>
      </c>
      <c r="V15458" s="312">
        <v>19089.13</v>
      </c>
      <c r="X15458" s="267" t="s">
        <v>48387</v>
      </c>
      <c r="Y15458" s="268">
        <v>47770.91</v>
      </c>
      <c r="AA15458" s="229" t="s">
        <v>36866</v>
      </c>
      <c r="AB15458" s="230">
        <v>1530.82</v>
      </c>
      <c r="AD15458" s="209" t="s">
        <v>29234</v>
      </c>
      <c r="AE15458" s="210">
        <v>9320.2900000000009</v>
      </c>
      <c r="AF15458" s="93"/>
      <c r="AG15458" s="93"/>
      <c r="AH15458" s="93"/>
    </row>
    <row r="15459" spans="21:34" x14ac:dyDescent="0.3">
      <c r="U15459" s="311" t="s">
        <v>69751</v>
      </c>
      <c r="V15459" s="312">
        <v>13174.48</v>
      </c>
      <c r="X15459" s="267" t="s">
        <v>48388</v>
      </c>
      <c r="Y15459" s="268">
        <v>84938.77</v>
      </c>
      <c r="AA15459" s="229" t="s">
        <v>47362</v>
      </c>
      <c r="AB15459" s="230">
        <v>404.91</v>
      </c>
      <c r="AD15459" s="209" t="s">
        <v>29235</v>
      </c>
      <c r="AE15459" s="210">
        <v>4317.3</v>
      </c>
      <c r="AF15459" s="93"/>
      <c r="AG15459" s="93"/>
      <c r="AH15459" s="93"/>
    </row>
    <row r="15460" spans="21:34" x14ac:dyDescent="0.3">
      <c r="U15460" s="311" t="s">
        <v>63869</v>
      </c>
      <c r="V15460" s="312">
        <v>783543.96</v>
      </c>
      <c r="X15460" s="267" t="s">
        <v>48389</v>
      </c>
      <c r="Y15460" s="268">
        <v>15870.4</v>
      </c>
      <c r="AA15460" s="229" t="s">
        <v>54103</v>
      </c>
      <c r="AB15460" s="230">
        <v>106.74</v>
      </c>
      <c r="AD15460" s="209" t="s">
        <v>29236</v>
      </c>
      <c r="AE15460" s="210">
        <v>306.45</v>
      </c>
      <c r="AF15460" s="93"/>
      <c r="AG15460" s="93"/>
      <c r="AH15460" s="93"/>
    </row>
    <row r="15461" spans="21:34" x14ac:dyDescent="0.3">
      <c r="U15461" s="311" t="s">
        <v>69752</v>
      </c>
      <c r="V15461" s="312">
        <v>28075.95</v>
      </c>
      <c r="X15461" s="267" t="s">
        <v>48390</v>
      </c>
      <c r="Y15461" s="268">
        <v>11369.69</v>
      </c>
      <c r="AA15461" s="229" t="s">
        <v>35830</v>
      </c>
      <c r="AB15461" s="230">
        <v>365127.9</v>
      </c>
      <c r="AD15461" s="209" t="s">
        <v>29237</v>
      </c>
      <c r="AE15461" s="210">
        <v>95.98</v>
      </c>
      <c r="AF15461" s="93"/>
      <c r="AG15461" s="93"/>
      <c r="AH15461" s="93"/>
    </row>
    <row r="15462" spans="21:34" x14ac:dyDescent="0.3">
      <c r="U15462" s="311" t="s">
        <v>63546</v>
      </c>
      <c r="V15462" s="312">
        <v>518101.56</v>
      </c>
      <c r="X15462" s="267" t="s">
        <v>48391</v>
      </c>
      <c r="Y15462" s="268">
        <v>1019.54</v>
      </c>
      <c r="AA15462" s="229" t="s">
        <v>40695</v>
      </c>
      <c r="AB15462" s="230">
        <v>403.4</v>
      </c>
      <c r="AD15462" s="209" t="s">
        <v>29238</v>
      </c>
      <c r="AE15462" s="210">
        <v>289.57</v>
      </c>
      <c r="AF15462" s="93"/>
      <c r="AG15462" s="93"/>
      <c r="AH15462" s="93"/>
    </row>
    <row r="15463" spans="21:34" x14ac:dyDescent="0.3">
      <c r="U15463" s="311" t="s">
        <v>55707</v>
      </c>
      <c r="V15463" s="312">
        <v>140896</v>
      </c>
      <c r="X15463" s="267" t="s">
        <v>48392</v>
      </c>
      <c r="Y15463" s="268">
        <v>6695.08</v>
      </c>
      <c r="AA15463" s="229" t="s">
        <v>45874</v>
      </c>
      <c r="AB15463" s="230">
        <v>17246.23</v>
      </c>
      <c r="AD15463" s="209" t="s">
        <v>29239</v>
      </c>
      <c r="AE15463" s="210">
        <v>14.26</v>
      </c>
      <c r="AF15463" s="93"/>
      <c r="AG15463" s="93"/>
      <c r="AH15463" s="93"/>
    </row>
    <row r="15464" spans="21:34" x14ac:dyDescent="0.3">
      <c r="U15464" s="311" t="s">
        <v>60985</v>
      </c>
      <c r="V15464" s="312">
        <v>424539.41</v>
      </c>
      <c r="X15464" s="267" t="s">
        <v>48393</v>
      </c>
      <c r="Y15464" s="268">
        <v>56396.75</v>
      </c>
      <c r="AA15464" s="229" t="s">
        <v>40696</v>
      </c>
      <c r="AB15464" s="230">
        <v>192402.9</v>
      </c>
      <c r="AD15464" s="209" t="s">
        <v>29240</v>
      </c>
      <c r="AE15464" s="210">
        <v>20.73</v>
      </c>
      <c r="AF15464" s="93"/>
      <c r="AG15464" s="93"/>
      <c r="AH15464" s="93"/>
    </row>
    <row r="15465" spans="21:34" x14ac:dyDescent="0.3">
      <c r="U15465" s="311" t="s">
        <v>63870</v>
      </c>
      <c r="V15465" s="312">
        <v>1058.69</v>
      </c>
      <c r="X15465" s="267" t="s">
        <v>49293</v>
      </c>
      <c r="Y15465" s="268">
        <v>213.01</v>
      </c>
      <c r="AA15465" s="229" t="s">
        <v>34321</v>
      </c>
      <c r="AB15465" s="230">
        <v>374568.84</v>
      </c>
      <c r="AD15465" s="209" t="s">
        <v>29241</v>
      </c>
      <c r="AE15465" s="210">
        <v>0.61</v>
      </c>
      <c r="AF15465" s="93"/>
      <c r="AG15465" s="93"/>
      <c r="AH15465" s="93"/>
    </row>
    <row r="15466" spans="21:34" x14ac:dyDescent="0.3">
      <c r="U15466" s="311" t="s">
        <v>63871</v>
      </c>
      <c r="V15466" s="312">
        <v>1270.42</v>
      </c>
      <c r="X15466" s="267" t="s">
        <v>56738</v>
      </c>
      <c r="Y15466" s="268">
        <v>8293.01</v>
      </c>
      <c r="AA15466" s="229" t="s">
        <v>40697</v>
      </c>
      <c r="AB15466" s="230">
        <v>-3599.35</v>
      </c>
      <c r="AD15466" s="209" t="s">
        <v>29242</v>
      </c>
      <c r="AE15466" s="210">
        <v>3447.78</v>
      </c>
      <c r="AF15466" s="93"/>
      <c r="AG15466" s="93"/>
      <c r="AH15466" s="93"/>
    </row>
    <row r="15467" spans="21:34" x14ac:dyDescent="0.3">
      <c r="U15467" s="311" t="s">
        <v>69753</v>
      </c>
      <c r="V15467" s="312">
        <v>2127.65</v>
      </c>
      <c r="X15467" s="267" t="s">
        <v>48394</v>
      </c>
      <c r="Y15467" s="268">
        <v>10934.23</v>
      </c>
      <c r="AA15467" s="229" t="s">
        <v>43120</v>
      </c>
      <c r="AB15467" s="230">
        <v>25086.080000000002</v>
      </c>
      <c r="AD15467" s="209" t="s">
        <v>29243</v>
      </c>
      <c r="AE15467" s="210">
        <v>20118.2</v>
      </c>
      <c r="AF15467" s="93"/>
      <c r="AG15467" s="93"/>
      <c r="AH15467" s="93"/>
    </row>
    <row r="15468" spans="21:34" x14ac:dyDescent="0.3">
      <c r="U15468" s="311" t="s">
        <v>58910</v>
      </c>
      <c r="V15468" s="312">
        <v>934525.65</v>
      </c>
      <c r="X15468" s="267" t="s">
        <v>56739</v>
      </c>
      <c r="Y15468" s="268">
        <v>669.47</v>
      </c>
      <c r="AA15468" s="229" t="s">
        <v>48374</v>
      </c>
      <c r="AB15468" s="230">
        <v>2488.7600000000002</v>
      </c>
      <c r="AD15468" s="209" t="s">
        <v>29244</v>
      </c>
      <c r="AE15468" s="210">
        <v>5432</v>
      </c>
      <c r="AF15468" s="93"/>
      <c r="AG15468" s="93"/>
      <c r="AH15468" s="93"/>
    </row>
    <row r="15469" spans="21:34" x14ac:dyDescent="0.3">
      <c r="U15469" s="311" t="s">
        <v>63547</v>
      </c>
      <c r="V15469" s="312">
        <v>105238.63</v>
      </c>
      <c r="X15469" s="267" t="s">
        <v>48395</v>
      </c>
      <c r="Y15469" s="268">
        <v>1539.99</v>
      </c>
      <c r="AA15469" s="229" t="s">
        <v>48375</v>
      </c>
      <c r="AB15469" s="230">
        <v>319.93</v>
      </c>
      <c r="AD15469" s="209" t="s">
        <v>29245</v>
      </c>
      <c r="AE15469" s="210">
        <v>7.77</v>
      </c>
      <c r="AF15469" s="93"/>
      <c r="AG15469" s="93"/>
      <c r="AH15469" s="93"/>
    </row>
    <row r="15470" spans="21:34" x14ac:dyDescent="0.3">
      <c r="U15470" s="311" t="s">
        <v>63872</v>
      </c>
      <c r="V15470" s="312">
        <v>30963.83</v>
      </c>
      <c r="X15470" s="267" t="s">
        <v>47401</v>
      </c>
      <c r="Y15470" s="268">
        <v>90942.39</v>
      </c>
      <c r="AA15470" s="229" t="s">
        <v>48376</v>
      </c>
      <c r="AB15470" s="230">
        <v>454.64</v>
      </c>
      <c r="AD15470" s="209" t="s">
        <v>29246</v>
      </c>
      <c r="AE15470" s="210">
        <v>930.8</v>
      </c>
      <c r="AF15470" s="93"/>
      <c r="AG15470" s="93"/>
      <c r="AH15470" s="93"/>
    </row>
    <row r="15471" spans="21:34" x14ac:dyDescent="0.3">
      <c r="U15471" s="311" t="s">
        <v>69754</v>
      </c>
      <c r="V15471" s="312">
        <v>2793.71</v>
      </c>
      <c r="X15471" s="267" t="s">
        <v>47402</v>
      </c>
      <c r="Y15471" s="268">
        <v>6550</v>
      </c>
      <c r="AA15471" s="229" t="s">
        <v>45875</v>
      </c>
      <c r="AB15471" s="230">
        <v>656705</v>
      </c>
      <c r="AD15471" s="209" t="s">
        <v>29247</v>
      </c>
      <c r="AE15471" s="210">
        <v>23360</v>
      </c>
      <c r="AF15471" s="93"/>
      <c r="AG15471" s="93"/>
      <c r="AH15471" s="93"/>
    </row>
    <row r="15472" spans="21:34" x14ac:dyDescent="0.3">
      <c r="U15472" s="311" t="s">
        <v>58816</v>
      </c>
      <c r="V15472" s="312">
        <v>140204.18</v>
      </c>
      <c r="X15472" s="267" t="s">
        <v>47403</v>
      </c>
      <c r="Y15472" s="268">
        <v>21163.53</v>
      </c>
      <c r="AA15472" s="229" t="s">
        <v>45876</v>
      </c>
      <c r="AB15472" s="230">
        <v>50238.07</v>
      </c>
      <c r="AD15472" s="209" t="s">
        <v>29248</v>
      </c>
      <c r="AE15472" s="210">
        <v>4317.3</v>
      </c>
      <c r="AF15472" s="93"/>
      <c r="AG15472" s="93"/>
      <c r="AH15472" s="93"/>
    </row>
    <row r="15473" spans="21:34" x14ac:dyDescent="0.3">
      <c r="U15473" s="311" t="s">
        <v>63873</v>
      </c>
      <c r="V15473" s="312">
        <v>279632.98</v>
      </c>
      <c r="X15473" s="267" t="s">
        <v>47404</v>
      </c>
      <c r="Y15473" s="268">
        <v>61805.45</v>
      </c>
      <c r="AA15473" s="229" t="s">
        <v>30097</v>
      </c>
      <c r="AB15473" s="230">
        <v>46860.39</v>
      </c>
      <c r="AD15473" s="209" t="s">
        <v>29249</v>
      </c>
      <c r="AE15473" s="210">
        <v>2041.29</v>
      </c>
      <c r="AF15473" s="93"/>
      <c r="AG15473" s="93"/>
      <c r="AH15473" s="93"/>
    </row>
    <row r="15474" spans="21:34" x14ac:dyDescent="0.3">
      <c r="U15474" s="311" t="s">
        <v>60986</v>
      </c>
      <c r="V15474" s="312">
        <v>215094.55</v>
      </c>
      <c r="X15474" s="267" t="s">
        <v>47405</v>
      </c>
      <c r="Y15474" s="268">
        <v>25239.599999999999</v>
      </c>
      <c r="AA15474" s="229" t="s">
        <v>45877</v>
      </c>
      <c r="AB15474" s="230">
        <v>1902249.32</v>
      </c>
      <c r="AD15474" s="209" t="s">
        <v>29250</v>
      </c>
      <c r="AE15474" s="210">
        <v>563.99</v>
      </c>
      <c r="AF15474" s="93"/>
      <c r="AG15474" s="93"/>
      <c r="AH15474" s="93"/>
    </row>
    <row r="15475" spans="21:34" x14ac:dyDescent="0.3">
      <c r="U15475" s="311" t="s">
        <v>65246</v>
      </c>
      <c r="V15475" s="312">
        <v>37483</v>
      </c>
      <c r="X15475" s="267" t="s">
        <v>47406</v>
      </c>
      <c r="Y15475" s="268">
        <v>2983.81</v>
      </c>
      <c r="AA15475" s="229" t="s">
        <v>45878</v>
      </c>
      <c r="AB15475" s="230">
        <v>145526.57999999999</v>
      </c>
      <c r="AD15475" s="209" t="s">
        <v>29251</v>
      </c>
      <c r="AE15475" s="210">
        <v>289.57</v>
      </c>
      <c r="AF15475" s="93"/>
      <c r="AG15475" s="93"/>
      <c r="AH15475" s="93"/>
    </row>
    <row r="15476" spans="21:34" x14ac:dyDescent="0.3">
      <c r="U15476" s="311" t="s">
        <v>58140</v>
      </c>
      <c r="V15476" s="312">
        <v>787389.23</v>
      </c>
      <c r="X15476" s="267" t="s">
        <v>47407</v>
      </c>
      <c r="Y15476" s="268">
        <v>15526.64</v>
      </c>
      <c r="AA15476" s="229" t="s">
        <v>30109</v>
      </c>
      <c r="AB15476" s="230">
        <v>157490.79999999999</v>
      </c>
      <c r="AD15476" s="209" t="s">
        <v>29252</v>
      </c>
      <c r="AE15476" s="210">
        <v>14.26</v>
      </c>
      <c r="AF15476" s="93"/>
      <c r="AG15476" s="93"/>
      <c r="AH15476" s="93"/>
    </row>
    <row r="15477" spans="21:34" x14ac:dyDescent="0.3">
      <c r="U15477" s="311" t="s">
        <v>60987</v>
      </c>
      <c r="V15477" s="312">
        <v>327278.7</v>
      </c>
      <c r="X15477" s="267" t="s">
        <v>50574</v>
      </c>
      <c r="Y15477" s="268">
        <v>2166</v>
      </c>
      <c r="AA15477" s="229" t="s">
        <v>30111</v>
      </c>
      <c r="AB15477" s="230">
        <v>278582.28999999998</v>
      </c>
      <c r="AD15477" s="209" t="s">
        <v>29253</v>
      </c>
      <c r="AE15477" s="210">
        <v>20.73</v>
      </c>
      <c r="AF15477" s="93"/>
      <c r="AG15477" s="93"/>
      <c r="AH15477" s="93"/>
    </row>
    <row r="15478" spans="21:34" x14ac:dyDescent="0.3">
      <c r="U15478" s="311" t="s">
        <v>65247</v>
      </c>
      <c r="V15478" s="312">
        <v>505.44</v>
      </c>
      <c r="X15478" s="267" t="s">
        <v>47408</v>
      </c>
      <c r="Y15478" s="268">
        <v>2464.04</v>
      </c>
      <c r="AA15478" s="229" t="s">
        <v>30113</v>
      </c>
      <c r="AB15478" s="230">
        <v>44778.43</v>
      </c>
      <c r="AD15478" s="209" t="s">
        <v>29254</v>
      </c>
      <c r="AE15478" s="210">
        <v>0.61</v>
      </c>
      <c r="AF15478" s="93"/>
      <c r="AG15478" s="93"/>
      <c r="AH15478" s="93"/>
    </row>
    <row r="15479" spans="21:34" x14ac:dyDescent="0.3">
      <c r="U15479" s="311" t="s">
        <v>65248</v>
      </c>
      <c r="V15479" s="312">
        <v>9369.94</v>
      </c>
      <c r="X15479" s="267" t="s">
        <v>47409</v>
      </c>
      <c r="Y15479" s="268">
        <v>32562.19</v>
      </c>
      <c r="AA15479" s="229" t="s">
        <v>30115</v>
      </c>
      <c r="AB15479" s="230">
        <v>2726.96</v>
      </c>
      <c r="AD15479" s="209" t="s">
        <v>29255</v>
      </c>
      <c r="AE15479" s="210">
        <v>2400.4699999999998</v>
      </c>
      <c r="AF15479" s="93"/>
      <c r="AG15479" s="93"/>
      <c r="AH15479" s="93"/>
    </row>
    <row r="15480" spans="21:34" x14ac:dyDescent="0.3">
      <c r="U15480" s="311" t="s">
        <v>69755</v>
      </c>
      <c r="V15480" s="312">
        <v>50.17</v>
      </c>
      <c r="X15480" s="267" t="s">
        <v>47410</v>
      </c>
      <c r="Y15480" s="268">
        <v>28000</v>
      </c>
      <c r="AA15480" s="229" t="s">
        <v>30116</v>
      </c>
      <c r="AB15480" s="230">
        <v>52711.73</v>
      </c>
      <c r="AD15480" s="209" t="s">
        <v>29256</v>
      </c>
      <c r="AE15480" s="210">
        <v>7.77</v>
      </c>
      <c r="AF15480" s="93"/>
      <c r="AG15480" s="93"/>
      <c r="AH15480" s="93"/>
    </row>
    <row r="15481" spans="21:34" x14ac:dyDescent="0.3">
      <c r="U15481" s="311" t="s">
        <v>65249</v>
      </c>
      <c r="V15481" s="312">
        <v>206.94</v>
      </c>
      <c r="X15481" s="267" t="s">
        <v>47411</v>
      </c>
      <c r="Y15481" s="268">
        <v>1922.38</v>
      </c>
      <c r="AA15481" s="229" t="s">
        <v>39612</v>
      </c>
      <c r="AB15481" s="230">
        <v>8008.79</v>
      </c>
      <c r="AD15481" s="209" t="s">
        <v>29257</v>
      </c>
      <c r="AE15481" s="210">
        <v>32367.42</v>
      </c>
      <c r="AF15481" s="93"/>
      <c r="AG15481" s="93"/>
      <c r="AH15481" s="93"/>
    </row>
    <row r="15482" spans="21:34" x14ac:dyDescent="0.3">
      <c r="U15482" s="311" t="s">
        <v>63585</v>
      </c>
      <c r="V15482" s="312">
        <v>17135.25</v>
      </c>
      <c r="X15482" s="267" t="s">
        <v>58731</v>
      </c>
      <c r="Y15482" s="268">
        <v>57.65</v>
      </c>
      <c r="AA15482" s="229" t="s">
        <v>30117</v>
      </c>
      <c r="AB15482" s="230">
        <v>1504.48</v>
      </c>
      <c r="AD15482" s="209" t="s">
        <v>29258</v>
      </c>
      <c r="AE15482" s="210">
        <v>2000</v>
      </c>
      <c r="AF15482" s="93"/>
      <c r="AG15482" s="93"/>
      <c r="AH15482" s="93"/>
    </row>
    <row r="15483" spans="21:34" x14ac:dyDescent="0.3">
      <c r="U15483" s="311" t="s">
        <v>61245</v>
      </c>
      <c r="V15483" s="312">
        <v>196224.67</v>
      </c>
      <c r="X15483" s="267" t="s">
        <v>47413</v>
      </c>
      <c r="Y15483" s="268">
        <v>6477.05</v>
      </c>
      <c r="AA15483" s="229" t="s">
        <v>30118</v>
      </c>
      <c r="AB15483" s="230">
        <v>41451.449999999997</v>
      </c>
      <c r="AD15483" s="209" t="s">
        <v>29259</v>
      </c>
      <c r="AE15483" s="210">
        <v>72066.78</v>
      </c>
      <c r="AF15483" s="93"/>
      <c r="AG15483" s="93"/>
      <c r="AH15483" s="93"/>
    </row>
    <row r="15484" spans="21:34" x14ac:dyDescent="0.3">
      <c r="U15484" s="311" t="s">
        <v>61246</v>
      </c>
      <c r="V15484" s="312">
        <v>113802.47</v>
      </c>
      <c r="X15484" s="267" t="s">
        <v>50576</v>
      </c>
      <c r="Y15484" s="268">
        <v>1317.51</v>
      </c>
      <c r="AA15484" s="229" t="s">
        <v>30119</v>
      </c>
      <c r="AB15484" s="230">
        <v>45769.79</v>
      </c>
      <c r="AD15484" s="209" t="s">
        <v>29260</v>
      </c>
      <c r="AE15484" s="210">
        <v>19589.34</v>
      </c>
      <c r="AF15484" s="93"/>
      <c r="AG15484" s="93"/>
      <c r="AH15484" s="93"/>
    </row>
    <row r="15485" spans="21:34" x14ac:dyDescent="0.3">
      <c r="U15485" s="311" t="s">
        <v>69756</v>
      </c>
      <c r="V15485" s="312">
        <v>-14649.02</v>
      </c>
      <c r="X15485" s="267" t="s">
        <v>47414</v>
      </c>
      <c r="Y15485" s="268">
        <v>1210.53</v>
      </c>
      <c r="AA15485" s="229" t="s">
        <v>30120</v>
      </c>
      <c r="AB15485" s="230">
        <v>15207.66</v>
      </c>
      <c r="AD15485" s="209" t="s">
        <v>29261</v>
      </c>
      <c r="AE15485" s="210">
        <v>2764.01</v>
      </c>
      <c r="AF15485" s="93"/>
      <c r="AG15485" s="93"/>
      <c r="AH15485" s="93"/>
    </row>
    <row r="15486" spans="21:34" x14ac:dyDescent="0.3">
      <c r="U15486" s="311" t="s">
        <v>65250</v>
      </c>
      <c r="V15486" s="312">
        <v>429808.32</v>
      </c>
      <c r="X15486" s="267" t="s">
        <v>56740</v>
      </c>
      <c r="Y15486" s="268">
        <v>2569.92</v>
      </c>
      <c r="AA15486" s="229" t="s">
        <v>30121</v>
      </c>
      <c r="AB15486" s="230">
        <v>900</v>
      </c>
      <c r="AD15486" s="209" t="s">
        <v>29262</v>
      </c>
      <c r="AE15486" s="210">
        <v>5296</v>
      </c>
      <c r="AF15486" s="93"/>
      <c r="AG15486" s="93"/>
      <c r="AH15486" s="93"/>
    </row>
    <row r="15487" spans="21:34" x14ac:dyDescent="0.3">
      <c r="U15487" s="311" t="s">
        <v>60988</v>
      </c>
      <c r="V15487" s="312">
        <v>14315.82</v>
      </c>
      <c r="X15487" s="267" t="s">
        <v>54162</v>
      </c>
      <c r="Y15487" s="268">
        <v>19365</v>
      </c>
      <c r="AA15487" s="229" t="s">
        <v>30122</v>
      </c>
      <c r="AB15487" s="230">
        <v>1550.95</v>
      </c>
      <c r="AD15487" s="209" t="s">
        <v>29263</v>
      </c>
      <c r="AE15487" s="210">
        <v>2430</v>
      </c>
      <c r="AF15487" s="93"/>
      <c r="AG15487" s="93"/>
      <c r="AH15487" s="93"/>
    </row>
    <row r="15488" spans="21:34" x14ac:dyDescent="0.3">
      <c r="U15488" s="311" t="s">
        <v>63874</v>
      </c>
      <c r="V15488" s="312">
        <v>1731.29</v>
      </c>
      <c r="X15488" s="267" t="s">
        <v>62859</v>
      </c>
      <c r="Y15488" s="268">
        <v>11377.05</v>
      </c>
      <c r="AA15488" s="229" t="s">
        <v>30123</v>
      </c>
      <c r="AB15488" s="230">
        <v>49801.81</v>
      </c>
      <c r="AD15488" s="209" t="s">
        <v>29264</v>
      </c>
      <c r="AE15488" s="210">
        <v>18372.2</v>
      </c>
      <c r="AF15488" s="93"/>
      <c r="AG15488" s="93"/>
      <c r="AH15488" s="93"/>
    </row>
    <row r="15489" spans="21:34" x14ac:dyDescent="0.3">
      <c r="U15489" s="311" t="s">
        <v>58141</v>
      </c>
      <c r="V15489" s="312">
        <v>64659.92</v>
      </c>
      <c r="X15489" s="267" t="s">
        <v>61649</v>
      </c>
      <c r="Y15489" s="268">
        <v>20405</v>
      </c>
      <c r="AA15489" s="229" t="s">
        <v>14493</v>
      </c>
      <c r="AB15489" s="230">
        <v>26611.91</v>
      </c>
      <c r="AD15489" s="209" t="s">
        <v>29265</v>
      </c>
      <c r="AE15489" s="210">
        <v>136.80000000000001</v>
      </c>
      <c r="AF15489" s="93"/>
      <c r="AG15489" s="93"/>
      <c r="AH15489" s="93"/>
    </row>
    <row r="15490" spans="21:34" x14ac:dyDescent="0.3">
      <c r="U15490" s="311" t="s">
        <v>60055</v>
      </c>
      <c r="V15490" s="312">
        <v>36934.07</v>
      </c>
      <c r="X15490" s="267" t="s">
        <v>54163</v>
      </c>
      <c r="Y15490" s="268">
        <v>19436.39</v>
      </c>
      <c r="AA15490" s="229" t="s">
        <v>30124</v>
      </c>
      <c r="AB15490" s="230">
        <v>121252.45</v>
      </c>
      <c r="AD15490" s="209" t="s">
        <v>29266</v>
      </c>
      <c r="AE15490" s="210">
        <v>13556</v>
      </c>
      <c r="AF15490" s="93"/>
      <c r="AG15490" s="93"/>
      <c r="AH15490" s="93"/>
    </row>
    <row r="15491" spans="21:34" x14ac:dyDescent="0.3">
      <c r="U15491" s="311" t="s">
        <v>60989</v>
      </c>
      <c r="V15491" s="312">
        <v>675</v>
      </c>
      <c r="X15491" s="267" t="s">
        <v>65087</v>
      </c>
      <c r="Y15491" s="268">
        <v>13090.9</v>
      </c>
      <c r="AA15491" s="229" t="s">
        <v>30125</v>
      </c>
      <c r="AB15491" s="230">
        <v>855536.25</v>
      </c>
      <c r="AD15491" s="209" t="s">
        <v>29267</v>
      </c>
      <c r="AE15491" s="210">
        <v>89</v>
      </c>
      <c r="AF15491" s="93"/>
      <c r="AG15491" s="93"/>
      <c r="AH15491" s="93"/>
    </row>
    <row r="15492" spans="21:34" x14ac:dyDescent="0.3">
      <c r="U15492" s="311" t="s">
        <v>61727</v>
      </c>
      <c r="V15492" s="312">
        <v>1680</v>
      </c>
      <c r="X15492" s="267" t="s">
        <v>54164</v>
      </c>
      <c r="Y15492" s="268">
        <v>109224.4</v>
      </c>
      <c r="AA15492" s="229" t="s">
        <v>30126</v>
      </c>
      <c r="AB15492" s="230">
        <v>-36771.550000000003</v>
      </c>
      <c r="AD15492" s="209" t="s">
        <v>29268</v>
      </c>
      <c r="AE15492" s="210">
        <v>9051.31</v>
      </c>
      <c r="AF15492" s="93"/>
      <c r="AG15492" s="93"/>
      <c r="AH15492" s="93"/>
    </row>
    <row r="15493" spans="21:34" x14ac:dyDescent="0.3">
      <c r="U15493" s="311" t="s">
        <v>69757</v>
      </c>
      <c r="V15493" s="312">
        <v>1621.88</v>
      </c>
      <c r="X15493" s="267" t="s">
        <v>54165</v>
      </c>
      <c r="Y15493" s="268">
        <v>14628.48</v>
      </c>
      <c r="AA15493" s="229" t="s">
        <v>40698</v>
      </c>
      <c r="AB15493" s="230">
        <v>2378.31</v>
      </c>
      <c r="AD15493" s="209" t="s">
        <v>29269</v>
      </c>
      <c r="AE15493" s="210">
        <v>698</v>
      </c>
      <c r="AF15493" s="93"/>
      <c r="AG15493" s="93"/>
      <c r="AH15493" s="93"/>
    </row>
    <row r="15494" spans="21:34" x14ac:dyDescent="0.3">
      <c r="U15494" s="311" t="s">
        <v>58817</v>
      </c>
      <c r="V15494" s="312">
        <v>6325.82</v>
      </c>
      <c r="X15494" s="267" t="s">
        <v>54166</v>
      </c>
      <c r="Y15494" s="268">
        <v>35777.54</v>
      </c>
      <c r="AA15494" s="229" t="s">
        <v>39613</v>
      </c>
      <c r="AB15494" s="230">
        <v>77192.69</v>
      </c>
      <c r="AD15494" s="209" t="s">
        <v>29270</v>
      </c>
      <c r="AE15494" s="210">
        <v>14817.97</v>
      </c>
      <c r="AF15494" s="93"/>
      <c r="AG15494" s="93"/>
      <c r="AH15494" s="93"/>
    </row>
    <row r="15495" spans="21:34" x14ac:dyDescent="0.3">
      <c r="U15495" s="311" t="s">
        <v>63548</v>
      </c>
      <c r="V15495" s="312">
        <v>548.19000000000005</v>
      </c>
      <c r="X15495" s="267" t="s">
        <v>62860</v>
      </c>
      <c r="Y15495" s="268">
        <v>1327.7</v>
      </c>
      <c r="AA15495" s="229" t="s">
        <v>35831</v>
      </c>
      <c r="AB15495" s="230">
        <v>50867.93</v>
      </c>
      <c r="AD15495" s="209" t="s">
        <v>29271</v>
      </c>
      <c r="AE15495" s="210">
        <v>-449.5</v>
      </c>
      <c r="AF15495" s="93"/>
      <c r="AG15495" s="93"/>
      <c r="AH15495" s="93"/>
    </row>
    <row r="15496" spans="21:34" x14ac:dyDescent="0.3">
      <c r="U15496" s="311" t="s">
        <v>69758</v>
      </c>
      <c r="V15496" s="312">
        <v>904.4</v>
      </c>
      <c r="X15496" s="267" t="s">
        <v>56741</v>
      </c>
      <c r="Y15496" s="268">
        <v>139920</v>
      </c>
      <c r="AA15496" s="229" t="s">
        <v>30127</v>
      </c>
      <c r="AB15496" s="230">
        <v>21615.25</v>
      </c>
      <c r="AD15496" s="209" t="s">
        <v>29272</v>
      </c>
      <c r="AE15496" s="210">
        <v>-58329.9</v>
      </c>
      <c r="AF15496" s="93"/>
      <c r="AG15496" s="93"/>
      <c r="AH15496" s="93"/>
    </row>
    <row r="15497" spans="21:34" x14ac:dyDescent="0.3">
      <c r="U15497" s="311" t="s">
        <v>58818</v>
      </c>
      <c r="V15497" s="312">
        <v>5046.3999999999996</v>
      </c>
      <c r="X15497" s="267" t="s">
        <v>56742</v>
      </c>
      <c r="Y15497" s="268">
        <v>21494.6</v>
      </c>
      <c r="AA15497" s="229" t="s">
        <v>30128</v>
      </c>
      <c r="AB15497" s="230">
        <v>1927.38</v>
      </c>
      <c r="AD15497" s="209" t="s">
        <v>29273</v>
      </c>
      <c r="AE15497" s="210">
        <v>-13556</v>
      </c>
      <c r="AF15497" s="93"/>
      <c r="AG15497" s="93"/>
      <c r="AH15497" s="93"/>
    </row>
    <row r="15498" spans="21:34" x14ac:dyDescent="0.3">
      <c r="U15498" s="311" t="s">
        <v>69759</v>
      </c>
      <c r="V15498" s="312">
        <v>181.4</v>
      </c>
      <c r="X15498" s="267" t="s">
        <v>59945</v>
      </c>
      <c r="Y15498" s="268">
        <v>186459.68</v>
      </c>
      <c r="AA15498" s="229" t="s">
        <v>47363</v>
      </c>
      <c r="AB15498" s="230">
        <v>1620.51</v>
      </c>
      <c r="AD15498" s="209" t="s">
        <v>29274</v>
      </c>
      <c r="AE15498" s="210">
        <v>-1516.11</v>
      </c>
      <c r="AF15498" s="93"/>
      <c r="AG15498" s="93"/>
      <c r="AH15498" s="93"/>
    </row>
    <row r="15499" spans="21:34" x14ac:dyDescent="0.3">
      <c r="U15499" s="311" t="s">
        <v>59374</v>
      </c>
      <c r="V15499" s="312">
        <v>27150.2</v>
      </c>
      <c r="X15499" s="267" t="s">
        <v>59946</v>
      </c>
      <c r="Y15499" s="268">
        <v>5353.23</v>
      </c>
      <c r="AA15499" s="229" t="s">
        <v>35832</v>
      </c>
      <c r="AB15499" s="230">
        <v>146992.41</v>
      </c>
      <c r="AD15499" s="209" t="s">
        <v>29275</v>
      </c>
      <c r="AE15499" s="210">
        <v>55649.89</v>
      </c>
      <c r="AF15499" s="93"/>
      <c r="AG15499" s="93"/>
      <c r="AH15499" s="93"/>
    </row>
    <row r="15500" spans="21:34" x14ac:dyDescent="0.3">
      <c r="U15500" s="311" t="s">
        <v>61728</v>
      </c>
      <c r="V15500" s="312">
        <v>1689.72</v>
      </c>
      <c r="X15500" s="267" t="s">
        <v>49294</v>
      </c>
      <c r="Y15500" s="268">
        <v>13709.73</v>
      </c>
      <c r="AA15500" s="229" t="s">
        <v>40699</v>
      </c>
      <c r="AB15500" s="230">
        <v>11416.78</v>
      </c>
      <c r="AD15500" s="209" t="s">
        <v>29276</v>
      </c>
      <c r="AE15500" s="210">
        <v>35740.620000000003</v>
      </c>
      <c r="AF15500" s="93"/>
      <c r="AG15500" s="93"/>
      <c r="AH15500" s="93"/>
    </row>
    <row r="15501" spans="21:34" x14ac:dyDescent="0.3">
      <c r="U15501" s="311" t="s">
        <v>69760</v>
      </c>
      <c r="V15501" s="312">
        <v>1078.25</v>
      </c>
      <c r="X15501" s="267" t="s">
        <v>49295</v>
      </c>
      <c r="Y15501" s="268">
        <v>64495.96</v>
      </c>
      <c r="AA15501" s="229" t="s">
        <v>54104</v>
      </c>
      <c r="AB15501" s="230">
        <v>30007.91</v>
      </c>
      <c r="AD15501" s="209" t="s">
        <v>29277</v>
      </c>
      <c r="AE15501" s="210">
        <v>21986.01</v>
      </c>
      <c r="AF15501" s="93"/>
      <c r="AG15501" s="93"/>
      <c r="AH15501" s="93"/>
    </row>
    <row r="15502" spans="21:34" x14ac:dyDescent="0.3">
      <c r="U15502" s="311" t="s">
        <v>62427</v>
      </c>
      <c r="V15502" s="312">
        <v>190.67</v>
      </c>
      <c r="X15502" s="267" t="s">
        <v>49296</v>
      </c>
      <c r="Y15502" s="268">
        <v>5062.42</v>
      </c>
      <c r="AA15502" s="229" t="s">
        <v>35833</v>
      </c>
      <c r="AB15502" s="230">
        <v>14001.27</v>
      </c>
      <c r="AD15502" s="209" t="s">
        <v>29278</v>
      </c>
      <c r="AE15502" s="210">
        <v>6494</v>
      </c>
      <c r="AF15502" s="93"/>
      <c r="AG15502" s="93"/>
      <c r="AH15502" s="93"/>
    </row>
    <row r="15503" spans="21:34" x14ac:dyDescent="0.3">
      <c r="U15503" s="311" t="s">
        <v>62428</v>
      </c>
      <c r="V15503" s="312">
        <v>252.22</v>
      </c>
      <c r="X15503" s="267" t="s">
        <v>49297</v>
      </c>
      <c r="Y15503" s="268">
        <v>2239.16</v>
      </c>
      <c r="AA15503" s="229" t="s">
        <v>35834</v>
      </c>
      <c r="AB15503" s="230">
        <v>39163.57</v>
      </c>
      <c r="AD15503" s="209" t="s">
        <v>29279</v>
      </c>
      <c r="AE15503" s="210">
        <v>19589.34</v>
      </c>
      <c r="AF15503" s="93"/>
      <c r="AG15503" s="93"/>
      <c r="AH15503" s="93"/>
    </row>
    <row r="15504" spans="21:34" x14ac:dyDescent="0.3">
      <c r="U15504" s="311" t="s">
        <v>59375</v>
      </c>
      <c r="V15504" s="312">
        <v>162370.35</v>
      </c>
      <c r="X15504" s="267" t="s">
        <v>49298</v>
      </c>
      <c r="Y15504" s="268">
        <v>20092.490000000002</v>
      </c>
      <c r="AA15504" s="229" t="s">
        <v>36872</v>
      </c>
      <c r="AB15504" s="230">
        <v>15469.86</v>
      </c>
      <c r="AD15504" s="209" t="s">
        <v>29280</v>
      </c>
      <c r="AE15504" s="210">
        <v>2764.01</v>
      </c>
      <c r="AF15504" s="93"/>
      <c r="AG15504" s="93"/>
      <c r="AH15504" s="93"/>
    </row>
    <row r="15505" spans="21:34" x14ac:dyDescent="0.3">
      <c r="U15505" s="311" t="s">
        <v>63875</v>
      </c>
      <c r="V15505" s="312">
        <v>2100</v>
      </c>
      <c r="X15505" s="267" t="s">
        <v>63464</v>
      </c>
      <c r="Y15505" s="268">
        <v>60.92</v>
      </c>
      <c r="AA15505" s="229" t="s">
        <v>30130</v>
      </c>
      <c r="AB15505" s="230">
        <v>92032.09</v>
      </c>
      <c r="AD15505" s="209" t="s">
        <v>29281</v>
      </c>
      <c r="AE15505" s="210">
        <v>1980.5</v>
      </c>
      <c r="AF15505" s="93"/>
      <c r="AG15505" s="93"/>
      <c r="AH15505" s="93"/>
    </row>
    <row r="15506" spans="21:34" x14ac:dyDescent="0.3">
      <c r="U15506" s="311" t="s">
        <v>58143</v>
      </c>
      <c r="V15506" s="312">
        <v>1200881.81</v>
      </c>
      <c r="X15506" s="267" t="s">
        <v>49299</v>
      </c>
      <c r="Y15506" s="268">
        <v>749.31</v>
      </c>
      <c r="AA15506" s="229" t="s">
        <v>30131</v>
      </c>
      <c r="AB15506" s="230">
        <v>3792.48</v>
      </c>
      <c r="AD15506" s="209" t="s">
        <v>29282</v>
      </c>
      <c r="AE15506" s="210">
        <v>-15608.62</v>
      </c>
      <c r="AF15506" s="93"/>
      <c r="AG15506" s="93"/>
      <c r="AH15506" s="93"/>
    </row>
    <row r="15507" spans="21:34" x14ac:dyDescent="0.3">
      <c r="U15507" s="311" t="s">
        <v>59376</v>
      </c>
      <c r="V15507" s="312">
        <v>900.37</v>
      </c>
      <c r="X15507" s="267" t="s">
        <v>50577</v>
      </c>
      <c r="Y15507" s="268">
        <v>2183.9</v>
      </c>
      <c r="AA15507" s="229" t="s">
        <v>30132</v>
      </c>
      <c r="AB15507" s="230">
        <v>342.9</v>
      </c>
      <c r="AD15507" s="209" t="s">
        <v>29283</v>
      </c>
      <c r="AE15507" s="210">
        <v>25653.200000000001</v>
      </c>
      <c r="AF15507" s="93"/>
      <c r="AG15507" s="93"/>
      <c r="AH15507" s="93"/>
    </row>
    <row r="15508" spans="21:34" x14ac:dyDescent="0.3">
      <c r="U15508" s="311" t="s">
        <v>58144</v>
      </c>
      <c r="V15508" s="312">
        <v>109907.54</v>
      </c>
      <c r="X15508" s="267" t="s">
        <v>49300</v>
      </c>
      <c r="Y15508" s="268">
        <v>1069.72</v>
      </c>
      <c r="AA15508" s="229" t="s">
        <v>47364</v>
      </c>
      <c r="AB15508" s="230">
        <v>-328.74</v>
      </c>
      <c r="AD15508" s="209" t="s">
        <v>29284</v>
      </c>
      <c r="AE15508" s="210">
        <v>-13556</v>
      </c>
      <c r="AF15508" s="93"/>
      <c r="AG15508" s="93"/>
      <c r="AH15508" s="93"/>
    </row>
    <row r="15509" spans="21:34" x14ac:dyDescent="0.3">
      <c r="U15509" s="311" t="s">
        <v>58145</v>
      </c>
      <c r="V15509" s="312">
        <v>320989.86</v>
      </c>
      <c r="X15509" s="267" t="s">
        <v>49301</v>
      </c>
      <c r="Y15509" s="268">
        <v>2238.09</v>
      </c>
      <c r="AA15509" s="229" t="s">
        <v>30133</v>
      </c>
      <c r="AB15509" s="230">
        <v>44049.67</v>
      </c>
      <c r="AD15509" s="209" t="s">
        <v>29285</v>
      </c>
      <c r="AE15509" s="210">
        <v>20606.7</v>
      </c>
      <c r="AF15509" s="93"/>
      <c r="AG15509" s="93"/>
      <c r="AH15509" s="93"/>
    </row>
    <row r="15510" spans="21:34" x14ac:dyDescent="0.3">
      <c r="U15510" s="311" t="s">
        <v>58146</v>
      </c>
      <c r="V15510" s="312">
        <v>1580.48</v>
      </c>
      <c r="X15510" s="267" t="s">
        <v>59293</v>
      </c>
      <c r="Y15510" s="268">
        <v>1493.62</v>
      </c>
      <c r="AA15510" s="229" t="s">
        <v>39614</v>
      </c>
      <c r="AB15510" s="230">
        <v>209577.04</v>
      </c>
      <c r="AD15510" s="209" t="s">
        <v>29286</v>
      </c>
      <c r="AE15510" s="210">
        <v>55649.89</v>
      </c>
      <c r="AF15510" s="93"/>
      <c r="AG15510" s="93"/>
      <c r="AH15510" s="93"/>
    </row>
    <row r="15511" spans="21:34" x14ac:dyDescent="0.3">
      <c r="U15511" s="311" t="s">
        <v>58147</v>
      </c>
      <c r="V15511" s="312">
        <v>13670.03</v>
      </c>
      <c r="X15511" s="267" t="s">
        <v>55549</v>
      </c>
      <c r="Y15511" s="268">
        <v>883.7</v>
      </c>
      <c r="AA15511" s="229" t="s">
        <v>30134</v>
      </c>
      <c r="AB15511" s="230">
        <v>306905.32</v>
      </c>
      <c r="AD15511" s="209" t="s">
        <v>29287</v>
      </c>
      <c r="AE15511" s="210">
        <v>35740.620000000003</v>
      </c>
      <c r="AF15511" s="93"/>
      <c r="AG15511" s="93"/>
      <c r="AH15511" s="93"/>
    </row>
    <row r="15512" spans="21:34" x14ac:dyDescent="0.3">
      <c r="U15512" s="311" t="s">
        <v>60991</v>
      </c>
      <c r="V15512" s="312">
        <v>2891.07</v>
      </c>
      <c r="X15512" s="267" t="s">
        <v>49302</v>
      </c>
      <c r="Y15512" s="268">
        <v>20734.88</v>
      </c>
      <c r="AA15512" s="229" t="s">
        <v>47365</v>
      </c>
      <c r="AB15512" s="230">
        <v>4735.7700000000004</v>
      </c>
      <c r="AD15512" s="209" t="s">
        <v>29288</v>
      </c>
      <c r="AE15512" s="210">
        <v>9800</v>
      </c>
      <c r="AF15512" s="93"/>
      <c r="AG15512" s="93"/>
      <c r="AH15512" s="93"/>
    </row>
    <row r="15513" spans="21:34" x14ac:dyDescent="0.3">
      <c r="U15513" s="311" t="s">
        <v>60056</v>
      </c>
      <c r="V15513" s="312">
        <v>14.37</v>
      </c>
      <c r="X15513" s="267" t="s">
        <v>54167</v>
      </c>
      <c r="Y15513" s="268">
        <v>1853.63</v>
      </c>
      <c r="AA15513" s="229" t="s">
        <v>30135</v>
      </c>
      <c r="AB15513" s="230">
        <v>29982.22</v>
      </c>
      <c r="AD15513" s="209" t="s">
        <v>29289</v>
      </c>
      <c r="AE15513" s="210">
        <v>480</v>
      </c>
      <c r="AF15513" s="93"/>
      <c r="AG15513" s="93"/>
      <c r="AH15513" s="93"/>
    </row>
    <row r="15514" spans="21:34" x14ac:dyDescent="0.3">
      <c r="U15514" s="311" t="s">
        <v>58148</v>
      </c>
      <c r="V15514" s="312">
        <v>2502821.33</v>
      </c>
      <c r="X15514" s="267" t="s">
        <v>56743</v>
      </c>
      <c r="Y15514" s="268">
        <v>30362.54</v>
      </c>
      <c r="AA15514" s="229" t="s">
        <v>34324</v>
      </c>
      <c r="AB15514" s="230">
        <v>66432</v>
      </c>
      <c r="AD15514" s="209" t="s">
        <v>29290</v>
      </c>
      <c r="AE15514" s="210">
        <v>786.41</v>
      </c>
      <c r="AF15514" s="93"/>
      <c r="AG15514" s="93"/>
      <c r="AH15514" s="93"/>
    </row>
    <row r="15515" spans="21:34" x14ac:dyDescent="0.3">
      <c r="U15515" s="311" t="s">
        <v>58149</v>
      </c>
      <c r="V15515" s="312">
        <v>41850</v>
      </c>
      <c r="X15515" s="267" t="s">
        <v>61650</v>
      </c>
      <c r="Y15515" s="268">
        <v>18225.240000000002</v>
      </c>
      <c r="AA15515" s="229" t="s">
        <v>30136</v>
      </c>
      <c r="AB15515" s="230">
        <v>68379.839999999997</v>
      </c>
      <c r="AD15515" s="209" t="s">
        <v>29291</v>
      </c>
      <c r="AE15515" s="210">
        <v>3005.59</v>
      </c>
      <c r="AF15515" s="93"/>
      <c r="AG15515" s="93"/>
      <c r="AH15515" s="93"/>
    </row>
    <row r="15516" spans="21:34" x14ac:dyDescent="0.3">
      <c r="U15516" s="311" t="s">
        <v>69761</v>
      </c>
      <c r="V15516" s="312">
        <v>9152.69</v>
      </c>
      <c r="X15516" s="267" t="s">
        <v>61651</v>
      </c>
      <c r="Y15516" s="268">
        <v>47542.52</v>
      </c>
      <c r="AA15516" s="229" t="s">
        <v>30137</v>
      </c>
      <c r="AB15516" s="230">
        <v>8435.2800000000007</v>
      </c>
      <c r="AD15516" s="209" t="s">
        <v>29292</v>
      </c>
      <c r="AE15516" s="210">
        <v>13066</v>
      </c>
      <c r="AF15516" s="93"/>
      <c r="AG15516" s="93"/>
      <c r="AH15516" s="93"/>
    </row>
    <row r="15517" spans="21:34" x14ac:dyDescent="0.3">
      <c r="U15517" s="311" t="s">
        <v>66846</v>
      </c>
      <c r="V15517" s="312">
        <v>22632.06</v>
      </c>
      <c r="X15517" s="267" t="s">
        <v>56744</v>
      </c>
      <c r="Y15517" s="268">
        <v>21005.37</v>
      </c>
      <c r="AA15517" s="229" t="s">
        <v>34325</v>
      </c>
      <c r="AB15517" s="230">
        <v>1573.37</v>
      </c>
      <c r="AD15517" s="209" t="s">
        <v>29293</v>
      </c>
      <c r="AE15517" s="210">
        <v>2381.5</v>
      </c>
      <c r="AF15517" s="93"/>
      <c r="AG15517" s="93"/>
      <c r="AH15517" s="93"/>
    </row>
    <row r="15518" spans="21:34" x14ac:dyDescent="0.3">
      <c r="U15518" s="311" t="s">
        <v>59377</v>
      </c>
      <c r="V15518" s="312">
        <v>15675.9</v>
      </c>
      <c r="X15518" s="267" t="s">
        <v>56745</v>
      </c>
      <c r="Y15518" s="268">
        <v>8739.83</v>
      </c>
      <c r="AA15518" s="229" t="s">
        <v>34326</v>
      </c>
      <c r="AB15518" s="230">
        <v>2096.1999999999998</v>
      </c>
      <c r="AD15518" s="209" t="s">
        <v>29294</v>
      </c>
      <c r="AE15518" s="210">
        <v>18399.5</v>
      </c>
      <c r="AF15518" s="93"/>
      <c r="AG15518" s="93"/>
      <c r="AH15518" s="93"/>
    </row>
    <row r="15519" spans="21:34" x14ac:dyDescent="0.3">
      <c r="U15519" s="311" t="s">
        <v>62430</v>
      </c>
      <c r="V15519" s="312">
        <v>64.19</v>
      </c>
      <c r="X15519" s="267" t="s">
        <v>61652</v>
      </c>
      <c r="Y15519" s="268">
        <v>3498.21</v>
      </c>
      <c r="AA15519" s="229" t="s">
        <v>30138</v>
      </c>
      <c r="AB15519" s="230">
        <v>23482.51</v>
      </c>
      <c r="AD15519" s="209" t="s">
        <v>29295</v>
      </c>
      <c r="AE15519" s="210">
        <v>3526</v>
      </c>
      <c r="AF15519" s="93"/>
      <c r="AG15519" s="93"/>
      <c r="AH15519" s="93"/>
    </row>
    <row r="15520" spans="21:34" x14ac:dyDescent="0.3">
      <c r="U15520" s="311" t="s">
        <v>65252</v>
      </c>
      <c r="V15520" s="312">
        <v>954</v>
      </c>
      <c r="X15520" s="267" t="s">
        <v>56746</v>
      </c>
      <c r="Y15520" s="268">
        <v>1267.19</v>
      </c>
      <c r="AA15520" s="229" t="s">
        <v>50552</v>
      </c>
      <c r="AB15520" s="230">
        <v>4509.03</v>
      </c>
      <c r="AD15520" s="209" t="s">
        <v>29296</v>
      </c>
      <c r="AE15520" s="210">
        <v>11194</v>
      </c>
      <c r="AF15520" s="93"/>
      <c r="AG15520" s="93"/>
      <c r="AH15520" s="93"/>
    </row>
    <row r="15521" spans="21:34" x14ac:dyDescent="0.3">
      <c r="U15521" s="311" t="s">
        <v>69762</v>
      </c>
      <c r="V15521" s="312">
        <v>556.59</v>
      </c>
      <c r="X15521" s="267" t="s">
        <v>56747</v>
      </c>
      <c r="Y15521" s="268">
        <v>18172.259999999998</v>
      </c>
      <c r="AA15521" s="229" t="s">
        <v>35835</v>
      </c>
      <c r="AB15521" s="230">
        <v>607505.28</v>
      </c>
      <c r="AD15521" s="209" t="s">
        <v>29297</v>
      </c>
      <c r="AE15521" s="210">
        <v>4071.05</v>
      </c>
      <c r="AF15521" s="93"/>
      <c r="AG15521" s="93"/>
      <c r="AH15521" s="93"/>
    </row>
    <row r="15522" spans="21:34" x14ac:dyDescent="0.3">
      <c r="U15522" s="311" t="s">
        <v>58820</v>
      </c>
      <c r="V15522" s="312">
        <v>98236.46</v>
      </c>
      <c r="X15522" s="267" t="s">
        <v>49303</v>
      </c>
      <c r="Y15522" s="268">
        <v>79060.44</v>
      </c>
      <c r="AA15522" s="229" t="s">
        <v>40700</v>
      </c>
      <c r="AB15522" s="230">
        <v>23221.29</v>
      </c>
      <c r="AD15522" s="209" t="s">
        <v>29298</v>
      </c>
      <c r="AE15522" s="210">
        <v>22631.97</v>
      </c>
      <c r="AF15522" s="93"/>
      <c r="AG15522" s="93"/>
      <c r="AH15522" s="93"/>
    </row>
    <row r="15523" spans="21:34" x14ac:dyDescent="0.3">
      <c r="U15523" s="311" t="s">
        <v>60057</v>
      </c>
      <c r="V15523" s="312">
        <v>10179.23</v>
      </c>
      <c r="X15523" s="267" t="s">
        <v>50578</v>
      </c>
      <c r="Y15523" s="268">
        <v>335.49</v>
      </c>
      <c r="AA15523" s="229" t="s">
        <v>48377</v>
      </c>
      <c r="AB15523" s="230">
        <v>1495308.22</v>
      </c>
      <c r="AD15523" s="209" t="s">
        <v>29299</v>
      </c>
      <c r="AE15523" s="210">
        <v>3234</v>
      </c>
      <c r="AF15523" s="93"/>
      <c r="AG15523" s="93"/>
      <c r="AH15523" s="93"/>
    </row>
    <row r="15524" spans="21:34" x14ac:dyDescent="0.3">
      <c r="U15524" s="311" t="s">
        <v>69763</v>
      </c>
      <c r="V15524" s="312">
        <v>-1031.19</v>
      </c>
      <c r="X15524" s="267" t="s">
        <v>49304</v>
      </c>
      <c r="Y15524" s="268">
        <v>15271.37</v>
      </c>
      <c r="AA15524" s="229" t="s">
        <v>35836</v>
      </c>
      <c r="AB15524" s="230">
        <v>126865.87</v>
      </c>
      <c r="AD15524" s="209" t="s">
        <v>29300</v>
      </c>
      <c r="AE15524" s="210">
        <v>4680</v>
      </c>
      <c r="AF15524" s="93"/>
      <c r="AG15524" s="93"/>
      <c r="AH15524" s="93"/>
    </row>
    <row r="15525" spans="21:34" x14ac:dyDescent="0.3">
      <c r="U15525" s="311" t="s">
        <v>56906</v>
      </c>
      <c r="V15525" s="312">
        <v>1290173.58</v>
      </c>
      <c r="X15525" s="267" t="s">
        <v>56748</v>
      </c>
      <c r="Y15525" s="268">
        <v>156.72</v>
      </c>
      <c r="AA15525" s="229" t="s">
        <v>50553</v>
      </c>
      <c r="AB15525" s="230">
        <v>18.78</v>
      </c>
      <c r="AD15525" s="209" t="s">
        <v>29301</v>
      </c>
      <c r="AE15525" s="210">
        <v>358.02</v>
      </c>
      <c r="AF15525" s="93"/>
      <c r="AG15525" s="93"/>
      <c r="AH15525" s="93"/>
    </row>
    <row r="15526" spans="21:34" x14ac:dyDescent="0.3">
      <c r="U15526" s="311" t="s">
        <v>56907</v>
      </c>
      <c r="V15526" s="312">
        <v>227686.13</v>
      </c>
      <c r="X15526" s="267" t="s">
        <v>49305</v>
      </c>
      <c r="Y15526" s="268">
        <v>11207.99</v>
      </c>
      <c r="AA15526" s="229" t="s">
        <v>30139</v>
      </c>
      <c r="AB15526" s="230">
        <v>229315.29</v>
      </c>
      <c r="AD15526" s="209" t="s">
        <v>29302</v>
      </c>
      <c r="AE15526" s="210">
        <v>2860.65</v>
      </c>
      <c r="AF15526" s="93"/>
      <c r="AG15526" s="93"/>
      <c r="AH15526" s="93"/>
    </row>
    <row r="15527" spans="21:34" x14ac:dyDescent="0.3">
      <c r="U15527" s="311" t="s">
        <v>63551</v>
      </c>
      <c r="V15527" s="312">
        <v>310.43</v>
      </c>
      <c r="X15527" s="267" t="s">
        <v>50579</v>
      </c>
      <c r="Y15527" s="268">
        <v>385535.8</v>
      </c>
      <c r="AA15527" s="229" t="s">
        <v>34327</v>
      </c>
      <c r="AB15527" s="230">
        <v>456031.94</v>
      </c>
      <c r="AD15527" s="209" t="s">
        <v>29303</v>
      </c>
      <c r="AE15527" s="210">
        <v>39878.25</v>
      </c>
      <c r="AF15527" s="93"/>
      <c r="AG15527" s="93"/>
      <c r="AH15527" s="93"/>
    </row>
    <row r="15528" spans="21:34" x14ac:dyDescent="0.3">
      <c r="U15528" s="311" t="s">
        <v>60993</v>
      </c>
      <c r="V15528" s="312">
        <v>8982.8799999999992</v>
      </c>
      <c r="X15528" s="267" t="s">
        <v>50580</v>
      </c>
      <c r="Y15528" s="268">
        <v>1080</v>
      </c>
      <c r="AA15528" s="229" t="s">
        <v>36873</v>
      </c>
      <c r="AB15528" s="230">
        <v>37677.839999999997</v>
      </c>
      <c r="AD15528" s="209" t="s">
        <v>29304</v>
      </c>
      <c r="AE15528" s="210">
        <v>9800</v>
      </c>
      <c r="AF15528" s="93"/>
      <c r="AG15528" s="93"/>
      <c r="AH15528" s="93"/>
    </row>
    <row r="15529" spans="21:34" x14ac:dyDescent="0.3">
      <c r="U15529" s="311" t="s">
        <v>63552</v>
      </c>
      <c r="V15529" s="312">
        <v>5.73</v>
      </c>
      <c r="X15529" s="267" t="s">
        <v>54168</v>
      </c>
      <c r="Y15529" s="268">
        <v>25055.21</v>
      </c>
      <c r="AA15529" s="229" t="s">
        <v>36874</v>
      </c>
      <c r="AB15529" s="230">
        <v>321829.87</v>
      </c>
      <c r="AD15529" s="209" t="s">
        <v>29305</v>
      </c>
      <c r="AE15529" s="210">
        <v>480</v>
      </c>
      <c r="AF15529" s="93"/>
      <c r="AG15529" s="93"/>
      <c r="AH15529" s="93"/>
    </row>
    <row r="15530" spans="21:34" x14ac:dyDescent="0.3">
      <c r="U15530" s="311" t="s">
        <v>63553</v>
      </c>
      <c r="V15530" s="312">
        <v>12.61</v>
      </c>
      <c r="X15530" s="267" t="s">
        <v>54169</v>
      </c>
      <c r="Y15530" s="268">
        <v>214054.45</v>
      </c>
      <c r="AA15530" s="229" t="s">
        <v>50554</v>
      </c>
      <c r="AB15530" s="230">
        <v>19655</v>
      </c>
      <c r="AD15530" s="209" t="s">
        <v>29306</v>
      </c>
      <c r="AE15530" s="210">
        <v>4680</v>
      </c>
      <c r="AF15530" s="93"/>
      <c r="AG15530" s="93"/>
      <c r="AH15530" s="93"/>
    </row>
    <row r="15531" spans="21:34" x14ac:dyDescent="0.3">
      <c r="U15531" s="311" t="s">
        <v>58821</v>
      </c>
      <c r="V15531" s="312">
        <v>15871.44</v>
      </c>
      <c r="X15531" s="267" t="s">
        <v>54170</v>
      </c>
      <c r="Y15531" s="268">
        <v>6716.61</v>
      </c>
      <c r="AA15531" s="229" t="s">
        <v>54105</v>
      </c>
      <c r="AB15531" s="230">
        <v>32934.22</v>
      </c>
      <c r="AD15531" s="209" t="s">
        <v>29307</v>
      </c>
      <c r="AE15531" s="210">
        <v>1144.43</v>
      </c>
      <c r="AF15531" s="93"/>
      <c r="AG15531" s="93"/>
      <c r="AH15531" s="93"/>
    </row>
    <row r="15532" spans="21:34" x14ac:dyDescent="0.3">
      <c r="U15532" s="311" t="s">
        <v>60103</v>
      </c>
      <c r="V15532" s="312">
        <v>29486.69</v>
      </c>
      <c r="X15532" s="267" t="s">
        <v>54171</v>
      </c>
      <c r="Y15532" s="268">
        <v>18805.93</v>
      </c>
      <c r="AA15532" s="229" t="s">
        <v>39615</v>
      </c>
      <c r="AB15532" s="230">
        <v>153082.29</v>
      </c>
      <c r="AD15532" s="209" t="s">
        <v>29308</v>
      </c>
      <c r="AE15532" s="210">
        <v>21131.29</v>
      </c>
      <c r="AF15532" s="93"/>
      <c r="AG15532" s="93"/>
      <c r="AH15532" s="93"/>
    </row>
    <row r="15533" spans="21:34" x14ac:dyDescent="0.3">
      <c r="U15533" s="311" t="s">
        <v>58391</v>
      </c>
      <c r="V15533" s="312">
        <v>8200.48</v>
      </c>
      <c r="X15533" s="267" t="s">
        <v>54172</v>
      </c>
      <c r="Y15533" s="268">
        <v>24270.57</v>
      </c>
      <c r="AA15533" s="229" t="s">
        <v>30140</v>
      </c>
      <c r="AB15533" s="230">
        <v>54926.05</v>
      </c>
      <c r="AD15533" s="209" t="s">
        <v>29309</v>
      </c>
      <c r="AE15533" s="210">
        <v>49019.75</v>
      </c>
      <c r="AF15533" s="93"/>
      <c r="AG15533" s="93"/>
      <c r="AH15533" s="93"/>
    </row>
    <row r="15534" spans="21:34" x14ac:dyDescent="0.3">
      <c r="U15534" s="311" t="s">
        <v>69764</v>
      </c>
      <c r="V15534" s="312">
        <v>-5886.22</v>
      </c>
      <c r="X15534" s="267" t="s">
        <v>54173</v>
      </c>
      <c r="Y15534" s="268">
        <v>274.64</v>
      </c>
      <c r="AA15534" s="229" t="s">
        <v>34328</v>
      </c>
      <c r="AB15534" s="230">
        <v>317507.21000000002</v>
      </c>
      <c r="AD15534" s="209" t="s">
        <v>29310</v>
      </c>
      <c r="AE15534" s="210">
        <v>22631.97</v>
      </c>
      <c r="AF15534" s="93"/>
      <c r="AG15534" s="93"/>
      <c r="AH15534" s="93"/>
    </row>
    <row r="15535" spans="21:34" x14ac:dyDescent="0.3">
      <c r="U15535" s="311" t="s">
        <v>62431</v>
      </c>
      <c r="V15535" s="312">
        <v>3862.5</v>
      </c>
      <c r="X15535" s="267" t="s">
        <v>54174</v>
      </c>
      <c r="Y15535" s="268">
        <v>2028.75</v>
      </c>
      <c r="AA15535" s="229" t="s">
        <v>30142</v>
      </c>
      <c r="AB15535" s="230">
        <v>812256.22</v>
      </c>
      <c r="AD15535" s="209" t="s">
        <v>29311</v>
      </c>
      <c r="AE15535" s="210">
        <v>31465.5</v>
      </c>
      <c r="AF15535" s="93"/>
      <c r="AG15535" s="93"/>
      <c r="AH15535" s="93"/>
    </row>
    <row r="15536" spans="21:34" x14ac:dyDescent="0.3">
      <c r="U15536" s="311" t="s">
        <v>69765</v>
      </c>
      <c r="V15536" s="312">
        <v>565.80999999999995</v>
      </c>
      <c r="X15536" s="267" t="s">
        <v>54175</v>
      </c>
      <c r="Y15536" s="268">
        <v>1012.25</v>
      </c>
      <c r="AA15536" s="229" t="s">
        <v>47366</v>
      </c>
      <c r="AB15536" s="230">
        <v>-20432.25</v>
      </c>
      <c r="AD15536" s="209" t="s">
        <v>29312</v>
      </c>
      <c r="AE15536" s="210">
        <v>7200</v>
      </c>
      <c r="AF15536" s="93"/>
      <c r="AG15536" s="93"/>
      <c r="AH15536" s="93"/>
    </row>
    <row r="15537" spans="21:34" x14ac:dyDescent="0.3">
      <c r="U15537" s="311" t="s">
        <v>69766</v>
      </c>
      <c r="V15537" s="312">
        <v>2610</v>
      </c>
      <c r="X15537" s="267" t="s">
        <v>47415</v>
      </c>
      <c r="Y15537" s="268">
        <v>39612.980000000003</v>
      </c>
      <c r="AA15537" s="229" t="s">
        <v>49253</v>
      </c>
      <c r="AB15537" s="230">
        <v>27927</v>
      </c>
      <c r="AD15537" s="209" t="s">
        <v>29313</v>
      </c>
      <c r="AE15537" s="210">
        <v>21527.8</v>
      </c>
      <c r="AF15537" s="93"/>
      <c r="AG15537" s="93"/>
      <c r="AH15537" s="93"/>
    </row>
    <row r="15538" spans="21:34" x14ac:dyDescent="0.3">
      <c r="U15538" s="311" t="s">
        <v>59379</v>
      </c>
      <c r="V15538" s="312">
        <v>538.42999999999995</v>
      </c>
      <c r="X15538" s="267" t="s">
        <v>47416</v>
      </c>
      <c r="Y15538" s="268">
        <v>11499.91</v>
      </c>
      <c r="AA15538" s="229" t="s">
        <v>47367</v>
      </c>
      <c r="AB15538" s="230">
        <v>49200</v>
      </c>
      <c r="AD15538" s="209" t="s">
        <v>29314</v>
      </c>
      <c r="AE15538" s="210">
        <v>2197.39</v>
      </c>
      <c r="AF15538" s="93"/>
      <c r="AG15538" s="93"/>
      <c r="AH15538" s="93"/>
    </row>
    <row r="15539" spans="21:34" x14ac:dyDescent="0.3">
      <c r="U15539" s="311" t="s">
        <v>59380</v>
      </c>
      <c r="V15539" s="312">
        <v>740.27</v>
      </c>
      <c r="X15539" s="267" t="s">
        <v>47417</v>
      </c>
      <c r="Y15539" s="268">
        <v>98362.5</v>
      </c>
      <c r="AA15539" s="229" t="s">
        <v>47368</v>
      </c>
      <c r="AB15539" s="230">
        <v>3763.81</v>
      </c>
      <c r="AD15539" s="209" t="s">
        <v>29315</v>
      </c>
      <c r="AE15539" s="210">
        <v>4632.13</v>
      </c>
      <c r="AF15539" s="93"/>
      <c r="AG15539" s="93"/>
      <c r="AH15539" s="93"/>
    </row>
    <row r="15540" spans="21:34" x14ac:dyDescent="0.3">
      <c r="U15540" s="311" t="s">
        <v>63586</v>
      </c>
      <c r="V15540" s="312">
        <v>3961.95</v>
      </c>
      <c r="X15540" s="267" t="s">
        <v>47418</v>
      </c>
      <c r="Y15540" s="268">
        <v>24115</v>
      </c>
      <c r="AA15540" s="229" t="s">
        <v>47369</v>
      </c>
      <c r="AB15540" s="230">
        <v>8531.4</v>
      </c>
      <c r="AD15540" s="209" t="s">
        <v>29316</v>
      </c>
      <c r="AE15540" s="210">
        <v>12300</v>
      </c>
      <c r="AF15540" s="93"/>
      <c r="AG15540" s="93"/>
      <c r="AH15540" s="93"/>
    </row>
    <row r="15541" spans="21:34" x14ac:dyDescent="0.3">
      <c r="U15541" s="311" t="s">
        <v>59381</v>
      </c>
      <c r="V15541" s="312">
        <v>10100.1</v>
      </c>
      <c r="X15541" s="267" t="s">
        <v>47419</v>
      </c>
      <c r="Y15541" s="268">
        <v>83198.33</v>
      </c>
      <c r="AA15541" s="229" t="s">
        <v>50555</v>
      </c>
      <c r="AB15541" s="230">
        <v>372.27</v>
      </c>
      <c r="AD15541" s="209" t="s">
        <v>29317</v>
      </c>
      <c r="AE15541" s="210">
        <v>4824.1400000000003</v>
      </c>
      <c r="AF15541" s="93"/>
      <c r="AG15541" s="93"/>
      <c r="AH15541" s="93"/>
    </row>
    <row r="15542" spans="21:34" x14ac:dyDescent="0.3">
      <c r="U15542" s="311" t="s">
        <v>60058</v>
      </c>
      <c r="V15542" s="312">
        <v>2066.54</v>
      </c>
      <c r="X15542" s="267" t="s">
        <v>49306</v>
      </c>
      <c r="Y15542" s="268">
        <v>9420</v>
      </c>
      <c r="AA15542" s="229" t="s">
        <v>49254</v>
      </c>
      <c r="AB15542" s="230">
        <v>12082.82</v>
      </c>
      <c r="AD15542" s="209" t="s">
        <v>29318</v>
      </c>
      <c r="AE15542" s="210">
        <v>7976.2</v>
      </c>
      <c r="AF15542" s="93"/>
      <c r="AG15542" s="93"/>
      <c r="AH15542" s="93"/>
    </row>
    <row r="15543" spans="21:34" x14ac:dyDescent="0.3">
      <c r="U15543" s="311" t="s">
        <v>66847</v>
      </c>
      <c r="V15543" s="312">
        <v>25947.31</v>
      </c>
      <c r="X15543" s="267" t="s">
        <v>47420</v>
      </c>
      <c r="Y15543" s="268">
        <v>20832.79</v>
      </c>
      <c r="AA15543" s="229" t="s">
        <v>54106</v>
      </c>
      <c r="AB15543" s="230">
        <v>662.64</v>
      </c>
      <c r="AD15543" s="209" t="s">
        <v>29319</v>
      </c>
      <c r="AE15543" s="210">
        <v>2200</v>
      </c>
      <c r="AF15543" s="93"/>
      <c r="AG15543" s="93"/>
      <c r="AH15543" s="93"/>
    </row>
    <row r="15544" spans="21:34" x14ac:dyDescent="0.3">
      <c r="U15544" s="311" t="s">
        <v>50864</v>
      </c>
      <c r="V15544" s="312">
        <v>1160184.6200000001</v>
      </c>
      <c r="X15544" s="267" t="s">
        <v>50581</v>
      </c>
      <c r="Y15544" s="268">
        <v>52000</v>
      </c>
      <c r="AA15544" s="229" t="s">
        <v>50556</v>
      </c>
      <c r="AB15544" s="230">
        <v>6100.31</v>
      </c>
      <c r="AD15544" s="209" t="s">
        <v>29320</v>
      </c>
      <c r="AE15544" s="210">
        <v>20934.29</v>
      </c>
      <c r="AF15544" s="93"/>
      <c r="AG15544" s="93"/>
      <c r="AH15544" s="93"/>
    </row>
    <row r="15545" spans="21:34" x14ac:dyDescent="0.3">
      <c r="U15545" s="311" t="s">
        <v>58150</v>
      </c>
      <c r="V15545" s="312">
        <v>-150.83000000000001</v>
      </c>
      <c r="X15545" s="267" t="s">
        <v>49307</v>
      </c>
      <c r="Y15545" s="268">
        <v>1489.13</v>
      </c>
      <c r="AA15545" s="229" t="s">
        <v>30143</v>
      </c>
      <c r="AB15545" s="230">
        <v>56532</v>
      </c>
      <c r="AD15545" s="209" t="s">
        <v>29321</v>
      </c>
      <c r="AE15545" s="210">
        <v>2814.71</v>
      </c>
      <c r="AF15545" s="93"/>
      <c r="AG15545" s="93"/>
      <c r="AH15545" s="93"/>
    </row>
    <row r="15546" spans="21:34" x14ac:dyDescent="0.3">
      <c r="U15546" s="311" t="s">
        <v>56908</v>
      </c>
      <c r="V15546" s="312">
        <v>273363.28000000003</v>
      </c>
      <c r="X15546" s="267" t="s">
        <v>56749</v>
      </c>
      <c r="Y15546" s="268">
        <v>4362.4399999999996</v>
      </c>
      <c r="AA15546" s="229" t="s">
        <v>47370</v>
      </c>
      <c r="AB15546" s="230">
        <v>512.28</v>
      </c>
      <c r="AD15546" s="209" t="s">
        <v>29322</v>
      </c>
      <c r="AE15546" s="210">
        <v>5338</v>
      </c>
      <c r="AF15546" s="93"/>
      <c r="AG15546" s="93"/>
      <c r="AH15546" s="93"/>
    </row>
    <row r="15547" spans="21:34" x14ac:dyDescent="0.3">
      <c r="U15547" s="311" t="s">
        <v>47706</v>
      </c>
      <c r="V15547" s="312">
        <v>4128652</v>
      </c>
      <c r="X15547" s="267" t="s">
        <v>56750</v>
      </c>
      <c r="Y15547" s="268">
        <v>2855.52</v>
      </c>
      <c r="AA15547" s="229" t="s">
        <v>36875</v>
      </c>
      <c r="AB15547" s="230">
        <v>43202.36</v>
      </c>
      <c r="AD15547" s="209" t="s">
        <v>29323</v>
      </c>
      <c r="AE15547" s="210">
        <v>20766</v>
      </c>
      <c r="AF15547" s="93"/>
      <c r="AG15547" s="93"/>
      <c r="AH15547" s="93"/>
    </row>
    <row r="15548" spans="21:34" x14ac:dyDescent="0.3">
      <c r="U15548" s="311" t="s">
        <v>62935</v>
      </c>
      <c r="V15548" s="312">
        <v>-9125.9599999999991</v>
      </c>
      <c r="X15548" s="267" t="s">
        <v>49308</v>
      </c>
      <c r="Y15548" s="268">
        <v>63613.48</v>
      </c>
      <c r="AA15548" s="229" t="s">
        <v>36876</v>
      </c>
      <c r="AB15548" s="230">
        <v>24870.03</v>
      </c>
      <c r="AD15548" s="209" t="s">
        <v>29324</v>
      </c>
      <c r="AE15548" s="210">
        <v>14438</v>
      </c>
      <c r="AF15548" s="93"/>
      <c r="AG15548" s="93"/>
      <c r="AH15548" s="93"/>
    </row>
    <row r="15549" spans="21:34" x14ac:dyDescent="0.3">
      <c r="U15549" s="311" t="s">
        <v>47707</v>
      </c>
      <c r="V15549" s="312">
        <v>39094</v>
      </c>
      <c r="X15549" s="267" t="s">
        <v>56751</v>
      </c>
      <c r="Y15549" s="268">
        <v>25691.599999999999</v>
      </c>
      <c r="AA15549" s="229" t="s">
        <v>54107</v>
      </c>
      <c r="AB15549" s="230">
        <v>21392.45</v>
      </c>
      <c r="AD15549" s="209" t="s">
        <v>29325</v>
      </c>
      <c r="AE15549" s="210">
        <v>92089.93</v>
      </c>
      <c r="AF15549" s="93"/>
      <c r="AG15549" s="93"/>
      <c r="AH15549" s="93"/>
    </row>
    <row r="15550" spans="21:34" x14ac:dyDescent="0.3">
      <c r="U15550" s="311" t="s">
        <v>50865</v>
      </c>
      <c r="V15550" s="312">
        <v>1071.17</v>
      </c>
      <c r="X15550" s="267" t="s">
        <v>48397</v>
      </c>
      <c r="Y15550" s="268">
        <v>156237.5</v>
      </c>
      <c r="AA15550" s="229" t="s">
        <v>40701</v>
      </c>
      <c r="AB15550" s="230">
        <v>4399.07</v>
      </c>
      <c r="AD15550" s="209" t="s">
        <v>29326</v>
      </c>
      <c r="AE15550" s="210">
        <v>52184.77</v>
      </c>
      <c r="AF15550" s="93"/>
      <c r="AG15550" s="93"/>
      <c r="AH15550" s="93"/>
    </row>
    <row r="15551" spans="21:34" x14ac:dyDescent="0.3">
      <c r="U15551" s="311" t="s">
        <v>48632</v>
      </c>
      <c r="V15551" s="312">
        <v>50188.28</v>
      </c>
      <c r="X15551" s="267" t="s">
        <v>48398</v>
      </c>
      <c r="Y15551" s="268">
        <v>35900</v>
      </c>
      <c r="AA15551" s="229" t="s">
        <v>54108</v>
      </c>
      <c r="AB15551" s="230">
        <v>372855.44</v>
      </c>
      <c r="AD15551" s="209" t="s">
        <v>29327</v>
      </c>
      <c r="AE15551" s="210">
        <v>98492.26</v>
      </c>
      <c r="AF15551" s="93"/>
      <c r="AG15551" s="93"/>
      <c r="AH15551" s="93"/>
    </row>
    <row r="15552" spans="21:34" x14ac:dyDescent="0.3">
      <c r="U15552" s="311" t="s">
        <v>69767</v>
      </c>
      <c r="V15552" s="312">
        <v>240</v>
      </c>
      <c r="X15552" s="267" t="s">
        <v>61653</v>
      </c>
      <c r="Y15552" s="268">
        <v>9825</v>
      </c>
      <c r="AA15552" s="229" t="s">
        <v>36877</v>
      </c>
      <c r="AB15552" s="230">
        <v>35646.26</v>
      </c>
      <c r="AD15552" s="209" t="s">
        <v>29328</v>
      </c>
      <c r="AE15552" s="210">
        <v>58.04</v>
      </c>
      <c r="AF15552" s="93"/>
      <c r="AG15552" s="93"/>
      <c r="AH15552" s="93"/>
    </row>
    <row r="15553" spans="21:34" x14ac:dyDescent="0.3">
      <c r="U15553" s="311" t="s">
        <v>65254</v>
      </c>
      <c r="V15553" s="312">
        <v>195</v>
      </c>
      <c r="X15553" s="267" t="s">
        <v>48399</v>
      </c>
      <c r="Y15553" s="268">
        <v>22085.5</v>
      </c>
      <c r="AA15553" s="229" t="s">
        <v>36878</v>
      </c>
      <c r="AB15553" s="230">
        <v>102520.87</v>
      </c>
      <c r="AD15553" s="209" t="s">
        <v>29329</v>
      </c>
      <c r="AE15553" s="210">
        <v>375</v>
      </c>
      <c r="AF15553" s="93"/>
      <c r="AG15553" s="93"/>
      <c r="AH15553" s="93"/>
    </row>
    <row r="15554" spans="21:34" x14ac:dyDescent="0.3">
      <c r="U15554" s="311" t="s">
        <v>69768</v>
      </c>
      <c r="V15554" s="312">
        <v>6600</v>
      </c>
      <c r="X15554" s="267" t="s">
        <v>57983</v>
      </c>
      <c r="Y15554" s="268">
        <v>7560</v>
      </c>
      <c r="AA15554" s="229" t="s">
        <v>36879</v>
      </c>
      <c r="AB15554" s="230">
        <v>5453.04</v>
      </c>
      <c r="AD15554" s="209" t="s">
        <v>29330</v>
      </c>
      <c r="AE15554" s="210">
        <v>4843</v>
      </c>
      <c r="AF15554" s="93"/>
      <c r="AG15554" s="93"/>
      <c r="AH15554" s="93"/>
    </row>
    <row r="15555" spans="21:34" x14ac:dyDescent="0.3">
      <c r="U15555" s="311" t="s">
        <v>59382</v>
      </c>
      <c r="V15555" s="312">
        <v>538.17999999999995</v>
      </c>
      <c r="X15555" s="267" t="s">
        <v>48400</v>
      </c>
      <c r="Y15555" s="268">
        <v>37083.730000000003</v>
      </c>
      <c r="AA15555" s="229" t="s">
        <v>50557</v>
      </c>
      <c r="AB15555" s="230">
        <v>251497.75</v>
      </c>
      <c r="AD15555" s="209" t="s">
        <v>29331</v>
      </c>
      <c r="AE15555" s="210">
        <v>14590.01</v>
      </c>
      <c r="AF15555" s="93"/>
      <c r="AG15555" s="93"/>
      <c r="AH15555" s="93"/>
    </row>
    <row r="15556" spans="21:34" x14ac:dyDescent="0.3">
      <c r="U15556" s="311" t="s">
        <v>60994</v>
      </c>
      <c r="V15556" s="312">
        <v>889.08</v>
      </c>
      <c r="X15556" s="267" t="s">
        <v>48402</v>
      </c>
      <c r="Y15556" s="268">
        <v>123669</v>
      </c>
      <c r="AA15556" s="229" t="s">
        <v>39616</v>
      </c>
      <c r="AB15556" s="230">
        <v>19410.68</v>
      </c>
      <c r="AD15556" s="209" t="s">
        <v>29332</v>
      </c>
      <c r="AE15556" s="210">
        <v>4500</v>
      </c>
      <c r="AF15556" s="93"/>
      <c r="AG15556" s="93"/>
      <c r="AH15556" s="93"/>
    </row>
    <row r="15557" spans="21:34" x14ac:dyDescent="0.3">
      <c r="U15557" s="311" t="s">
        <v>65255</v>
      </c>
      <c r="V15557" s="312">
        <v>1.25</v>
      </c>
      <c r="X15557" s="267" t="s">
        <v>48403</v>
      </c>
      <c r="Y15557" s="268">
        <v>27393.08</v>
      </c>
      <c r="AA15557" s="229" t="s">
        <v>35837</v>
      </c>
      <c r="AB15557" s="230">
        <v>1332773.28</v>
      </c>
      <c r="AD15557" s="209" t="s">
        <v>29333</v>
      </c>
      <c r="AE15557" s="210">
        <v>1460.4</v>
      </c>
      <c r="AF15557" s="93"/>
      <c r="AG15557" s="93"/>
      <c r="AH15557" s="93"/>
    </row>
    <row r="15558" spans="21:34" x14ac:dyDescent="0.3">
      <c r="U15558" s="311" t="s">
        <v>56909</v>
      </c>
      <c r="V15558" s="312">
        <v>2357.8200000000002</v>
      </c>
      <c r="X15558" s="267" t="s">
        <v>62861</v>
      </c>
      <c r="Y15558" s="268">
        <v>5500</v>
      </c>
      <c r="AA15558" s="229" t="s">
        <v>48378</v>
      </c>
      <c r="AB15558" s="230">
        <v>6874.71</v>
      </c>
      <c r="AD15558" s="209" t="s">
        <v>29334</v>
      </c>
      <c r="AE15558" s="210">
        <v>975.6</v>
      </c>
      <c r="AF15558" s="93"/>
      <c r="AG15558" s="93"/>
      <c r="AH15558" s="93"/>
    </row>
    <row r="15559" spans="21:34" x14ac:dyDescent="0.3">
      <c r="U15559" s="311" t="s">
        <v>58822</v>
      </c>
      <c r="V15559" s="312">
        <v>11196.13</v>
      </c>
      <c r="X15559" s="267" t="s">
        <v>54176</v>
      </c>
      <c r="Y15559" s="268">
        <v>1782.79</v>
      </c>
      <c r="AA15559" s="229" t="s">
        <v>48379</v>
      </c>
      <c r="AB15559" s="230">
        <v>525.91999999999996</v>
      </c>
      <c r="AD15559" s="209" t="s">
        <v>29335</v>
      </c>
      <c r="AE15559" s="210">
        <v>3092.98</v>
      </c>
      <c r="AF15559" s="93"/>
      <c r="AG15559" s="93"/>
      <c r="AH15559" s="93"/>
    </row>
    <row r="15560" spans="21:34" x14ac:dyDescent="0.3">
      <c r="U15560" s="311" t="s">
        <v>58392</v>
      </c>
      <c r="V15560" s="312">
        <v>5246.15</v>
      </c>
      <c r="X15560" s="267" t="s">
        <v>54177</v>
      </c>
      <c r="Y15560" s="268">
        <v>3469.1</v>
      </c>
      <c r="AA15560" s="229" t="s">
        <v>48380</v>
      </c>
      <c r="AB15560" s="230">
        <v>1656.79</v>
      </c>
      <c r="AD15560" s="209" t="s">
        <v>29336</v>
      </c>
      <c r="AE15560" s="210">
        <v>10728</v>
      </c>
      <c r="AF15560" s="93"/>
      <c r="AG15560" s="93"/>
      <c r="AH15560" s="93"/>
    </row>
    <row r="15561" spans="21:34" x14ac:dyDescent="0.3">
      <c r="U15561" s="311" t="s">
        <v>54745</v>
      </c>
      <c r="V15561" s="312">
        <v>2239.81</v>
      </c>
      <c r="X15561" s="267" t="s">
        <v>58732</v>
      </c>
      <c r="Y15561" s="268">
        <v>-0.01</v>
      </c>
      <c r="AA15561" s="229" t="s">
        <v>54109</v>
      </c>
      <c r="AB15561" s="230">
        <v>10942.58</v>
      </c>
      <c r="AD15561" s="209" t="s">
        <v>29337</v>
      </c>
      <c r="AE15561" s="210">
        <v>19469.669999999998</v>
      </c>
      <c r="AF15561" s="93"/>
      <c r="AG15561" s="93"/>
      <c r="AH15561" s="93"/>
    </row>
    <row r="15562" spans="21:34" x14ac:dyDescent="0.3">
      <c r="U15562" s="311" t="s">
        <v>56910</v>
      </c>
      <c r="V15562" s="312">
        <v>9222.48</v>
      </c>
      <c r="X15562" s="267" t="s">
        <v>58733</v>
      </c>
      <c r="Y15562" s="268">
        <v>14126.23</v>
      </c>
      <c r="AA15562" s="229" t="s">
        <v>49255</v>
      </c>
      <c r="AB15562" s="230">
        <v>5209.21</v>
      </c>
      <c r="AD15562" s="209" t="s">
        <v>29338</v>
      </c>
      <c r="AE15562" s="210">
        <v>21370.23</v>
      </c>
      <c r="AF15562" s="93"/>
      <c r="AG15562" s="93"/>
      <c r="AH15562" s="93"/>
    </row>
    <row r="15563" spans="21:34" x14ac:dyDescent="0.3">
      <c r="U15563" s="311" t="s">
        <v>69769</v>
      </c>
      <c r="V15563" s="312">
        <v>-69.290000000000006</v>
      </c>
      <c r="X15563" s="267" t="s">
        <v>59947</v>
      </c>
      <c r="Y15563" s="268">
        <v>510.59</v>
      </c>
      <c r="AA15563" s="229" t="s">
        <v>47371</v>
      </c>
      <c r="AB15563" s="230">
        <v>3766.93</v>
      </c>
      <c r="AD15563" s="209" t="s">
        <v>29339</v>
      </c>
      <c r="AE15563" s="210">
        <v>14228.94</v>
      </c>
      <c r="AF15563" s="93"/>
      <c r="AG15563" s="93"/>
      <c r="AH15563" s="93"/>
    </row>
    <row r="15564" spans="21:34" x14ac:dyDescent="0.3">
      <c r="U15564" s="311" t="s">
        <v>58823</v>
      </c>
      <c r="V15564" s="312">
        <v>11574.46</v>
      </c>
      <c r="X15564" s="267" t="s">
        <v>48404</v>
      </c>
      <c r="Y15564" s="268">
        <v>19979.3</v>
      </c>
      <c r="AA15564" s="229" t="s">
        <v>50558</v>
      </c>
      <c r="AB15564" s="230">
        <v>6361.43</v>
      </c>
      <c r="AD15564" s="209" t="s">
        <v>14414</v>
      </c>
      <c r="AE15564" s="210">
        <v>90413.68</v>
      </c>
      <c r="AF15564" s="93"/>
      <c r="AG15564" s="93"/>
      <c r="AH15564" s="93"/>
    </row>
    <row r="15565" spans="21:34" x14ac:dyDescent="0.3">
      <c r="U15565" s="311" t="s">
        <v>55708</v>
      </c>
      <c r="V15565" s="312">
        <v>60455.25</v>
      </c>
      <c r="X15565" s="267" t="s">
        <v>48405</v>
      </c>
      <c r="Y15565" s="268">
        <v>11544.19</v>
      </c>
      <c r="AA15565" s="229" t="s">
        <v>49256</v>
      </c>
      <c r="AB15565" s="230">
        <v>3140.9</v>
      </c>
      <c r="AD15565" s="209" t="s">
        <v>29340</v>
      </c>
      <c r="AE15565" s="210">
        <v>136891</v>
      </c>
      <c r="AF15565" s="93"/>
      <c r="AG15565" s="93"/>
      <c r="AH15565" s="93"/>
    </row>
    <row r="15566" spans="21:34" x14ac:dyDescent="0.3">
      <c r="U15566" s="311" t="s">
        <v>58825</v>
      </c>
      <c r="V15566" s="312">
        <v>54340.77</v>
      </c>
      <c r="X15566" s="267" t="s">
        <v>48406</v>
      </c>
      <c r="Y15566" s="268">
        <v>15408</v>
      </c>
      <c r="AA15566" s="229" t="s">
        <v>43121</v>
      </c>
      <c r="AB15566" s="230">
        <v>16606.740000000002</v>
      </c>
      <c r="AD15566" s="209" t="s">
        <v>29341</v>
      </c>
      <c r="AE15566" s="210">
        <v>14184.51</v>
      </c>
      <c r="AF15566" s="93"/>
      <c r="AG15566" s="93"/>
      <c r="AH15566" s="93"/>
    </row>
    <row r="15567" spans="21:34" x14ac:dyDescent="0.3">
      <c r="U15567" s="311" t="s">
        <v>56911</v>
      </c>
      <c r="V15567" s="312">
        <v>41536.089999999997</v>
      </c>
      <c r="X15567" s="267" t="s">
        <v>48407</v>
      </c>
      <c r="Y15567" s="268">
        <v>49823.88</v>
      </c>
      <c r="AA15567" s="229" t="s">
        <v>45879</v>
      </c>
      <c r="AB15567" s="230">
        <v>12490.29</v>
      </c>
      <c r="AD15567" s="209" t="s">
        <v>29342</v>
      </c>
      <c r="AE15567" s="210">
        <v>63556.65</v>
      </c>
      <c r="AF15567" s="93"/>
      <c r="AG15567" s="93"/>
      <c r="AH15567" s="93"/>
    </row>
    <row r="15568" spans="21:34" x14ac:dyDescent="0.3">
      <c r="U15568" s="311" t="s">
        <v>56912</v>
      </c>
      <c r="V15568" s="312">
        <v>27554.560000000001</v>
      </c>
      <c r="X15568" s="267" t="s">
        <v>63465</v>
      </c>
      <c r="Y15568" s="268">
        <v>665.29</v>
      </c>
      <c r="AA15568" s="229" t="s">
        <v>50559</v>
      </c>
      <c r="AB15568" s="230">
        <v>2275.19</v>
      </c>
      <c r="AD15568" s="209" t="s">
        <v>29343</v>
      </c>
      <c r="AE15568" s="210">
        <v>348565.06</v>
      </c>
      <c r="AF15568" s="93"/>
      <c r="AG15568" s="93"/>
      <c r="AH15568" s="93"/>
    </row>
    <row r="15569" spans="21:34" x14ac:dyDescent="0.3">
      <c r="U15569" s="311" t="s">
        <v>58151</v>
      </c>
      <c r="V15569" s="312">
        <v>32200.61</v>
      </c>
      <c r="X15569" s="267" t="s">
        <v>61654</v>
      </c>
      <c r="Y15569" s="268">
        <v>5014.16</v>
      </c>
      <c r="AA15569" s="229" t="s">
        <v>43122</v>
      </c>
      <c r="AB15569" s="230">
        <v>2864.46</v>
      </c>
      <c r="AD15569" s="209" t="s">
        <v>29344</v>
      </c>
      <c r="AE15569" s="210">
        <v>6565</v>
      </c>
      <c r="AF15569" s="93"/>
      <c r="AG15569" s="93"/>
      <c r="AH15569" s="93"/>
    </row>
    <row r="15570" spans="21:34" x14ac:dyDescent="0.3">
      <c r="U15570" s="311" t="s">
        <v>56913</v>
      </c>
      <c r="V15570" s="312">
        <v>122935.47</v>
      </c>
      <c r="X15570" s="267" t="s">
        <v>59948</v>
      </c>
      <c r="Y15570" s="268">
        <v>11702.35</v>
      </c>
      <c r="AA15570" s="229" t="s">
        <v>45880</v>
      </c>
      <c r="AB15570" s="230">
        <v>7745.04</v>
      </c>
      <c r="AD15570" s="209" t="s">
        <v>29345</v>
      </c>
      <c r="AE15570" s="210">
        <v>281443.20000000001</v>
      </c>
      <c r="AF15570" s="93"/>
      <c r="AG15570" s="93"/>
      <c r="AH15570" s="93"/>
    </row>
    <row r="15571" spans="21:34" x14ac:dyDescent="0.3">
      <c r="U15571" s="311" t="s">
        <v>69770</v>
      </c>
      <c r="V15571" s="312">
        <v>44.55</v>
      </c>
      <c r="X15571" s="267" t="s">
        <v>48408</v>
      </c>
      <c r="Y15571" s="268">
        <v>11923.23</v>
      </c>
      <c r="AA15571" s="229" t="s">
        <v>45881</v>
      </c>
      <c r="AB15571" s="230">
        <v>7488.1</v>
      </c>
      <c r="AD15571" s="209" t="s">
        <v>29346</v>
      </c>
      <c r="AE15571" s="210">
        <v>15260</v>
      </c>
      <c r="AF15571" s="93"/>
      <c r="AG15571" s="93"/>
      <c r="AH15571" s="93"/>
    </row>
    <row r="15572" spans="21:34" x14ac:dyDescent="0.3">
      <c r="U15572" s="311" t="s">
        <v>58152</v>
      </c>
      <c r="V15572" s="312">
        <v>2927.9</v>
      </c>
      <c r="X15572" s="267" t="s">
        <v>48409</v>
      </c>
      <c r="Y15572" s="268">
        <v>5094.68</v>
      </c>
      <c r="AA15572" s="229" t="s">
        <v>54110</v>
      </c>
      <c r="AB15572" s="230">
        <v>1816.93</v>
      </c>
      <c r="AD15572" s="209" t="s">
        <v>29347</v>
      </c>
      <c r="AE15572" s="210">
        <v>7820</v>
      </c>
      <c r="AF15572" s="93"/>
      <c r="AG15572" s="93"/>
      <c r="AH15572" s="93"/>
    </row>
    <row r="15573" spans="21:34" x14ac:dyDescent="0.3">
      <c r="U15573" s="311" t="s">
        <v>56914</v>
      </c>
      <c r="V15573" s="312">
        <v>55100</v>
      </c>
      <c r="X15573" s="267" t="s">
        <v>54178</v>
      </c>
      <c r="Y15573" s="268">
        <v>3756.25</v>
      </c>
      <c r="AA15573" s="229" t="s">
        <v>45882</v>
      </c>
      <c r="AB15573" s="230">
        <v>550323.67000000004</v>
      </c>
      <c r="AD15573" s="209" t="s">
        <v>29348</v>
      </c>
      <c r="AE15573" s="210">
        <v>7415</v>
      </c>
      <c r="AF15573" s="93"/>
      <c r="AG15573" s="93"/>
      <c r="AH15573" s="93"/>
    </row>
    <row r="15574" spans="21:34" x14ac:dyDescent="0.3">
      <c r="U15574" s="311" t="s">
        <v>55709</v>
      </c>
      <c r="V15574" s="312">
        <v>13079.37</v>
      </c>
      <c r="X15574" s="267" t="s">
        <v>54179</v>
      </c>
      <c r="Y15574" s="268">
        <v>34429.81</v>
      </c>
      <c r="AA15574" s="229" t="s">
        <v>45883</v>
      </c>
      <c r="AB15574" s="230">
        <v>42026.33</v>
      </c>
      <c r="AD15574" s="209" t="s">
        <v>29349</v>
      </c>
      <c r="AE15574" s="210">
        <v>580</v>
      </c>
      <c r="AF15574" s="93"/>
      <c r="AG15574" s="93"/>
      <c r="AH15574" s="93"/>
    </row>
    <row r="15575" spans="21:34" x14ac:dyDescent="0.3">
      <c r="U15575" s="311" t="s">
        <v>56915</v>
      </c>
      <c r="V15575" s="312">
        <v>20457.43</v>
      </c>
      <c r="X15575" s="267" t="s">
        <v>54180</v>
      </c>
      <c r="Y15575" s="268">
        <v>105</v>
      </c>
      <c r="AA15575" s="229" t="s">
        <v>50560</v>
      </c>
      <c r="AB15575" s="230">
        <v>2852.88</v>
      </c>
      <c r="AD15575" s="209" t="s">
        <v>29350</v>
      </c>
      <c r="AE15575" s="210">
        <v>176645</v>
      </c>
      <c r="AF15575" s="93"/>
      <c r="AG15575" s="93"/>
      <c r="AH15575" s="93"/>
    </row>
    <row r="15576" spans="21:34" x14ac:dyDescent="0.3">
      <c r="U15576" s="311" t="s">
        <v>58153</v>
      </c>
      <c r="V15576" s="312">
        <v>5350</v>
      </c>
      <c r="X15576" s="267" t="s">
        <v>54181</v>
      </c>
      <c r="Y15576" s="268">
        <v>930</v>
      </c>
      <c r="AA15576" s="229" t="s">
        <v>50561</v>
      </c>
      <c r="AB15576" s="230">
        <v>370</v>
      </c>
      <c r="AD15576" s="209" t="s">
        <v>29351</v>
      </c>
      <c r="AE15576" s="210">
        <v>37012.39</v>
      </c>
      <c r="AF15576" s="93"/>
      <c r="AG15576" s="93"/>
      <c r="AH15576" s="93"/>
    </row>
    <row r="15577" spans="21:34" x14ac:dyDescent="0.3">
      <c r="U15577" s="311" t="s">
        <v>60063</v>
      </c>
      <c r="V15577" s="312">
        <v>8861</v>
      </c>
      <c r="X15577" s="267" t="s">
        <v>62337</v>
      </c>
      <c r="Y15577" s="268">
        <v>1200</v>
      </c>
      <c r="AA15577" s="229" t="s">
        <v>50562</v>
      </c>
      <c r="AB15577" s="230">
        <v>218.24</v>
      </c>
      <c r="AD15577" s="209" t="s">
        <v>29352</v>
      </c>
      <c r="AE15577" s="210">
        <v>281443.20000000001</v>
      </c>
      <c r="AF15577" s="93"/>
      <c r="AG15577" s="93"/>
      <c r="AH15577" s="93"/>
    </row>
    <row r="15578" spans="21:34" x14ac:dyDescent="0.3">
      <c r="U15578" s="311" t="s">
        <v>54748</v>
      </c>
      <c r="V15578" s="312">
        <v>32811</v>
      </c>
      <c r="X15578" s="267" t="s">
        <v>54182</v>
      </c>
      <c r="Y15578" s="268">
        <v>2317.46</v>
      </c>
      <c r="AA15578" s="229" t="s">
        <v>54111</v>
      </c>
      <c r="AB15578" s="230">
        <v>562.5</v>
      </c>
      <c r="AD15578" s="209" t="s">
        <v>29353</v>
      </c>
      <c r="AE15578" s="210">
        <v>15260</v>
      </c>
      <c r="AF15578" s="93"/>
      <c r="AG15578" s="93"/>
      <c r="AH15578" s="93"/>
    </row>
    <row r="15579" spans="21:34" x14ac:dyDescent="0.3">
      <c r="U15579" s="311" t="s">
        <v>54749</v>
      </c>
      <c r="V15579" s="312">
        <v>77226.97</v>
      </c>
      <c r="X15579" s="267" t="s">
        <v>55550</v>
      </c>
      <c r="Y15579" s="268">
        <v>701.56</v>
      </c>
      <c r="AA15579" s="229" t="s">
        <v>54112</v>
      </c>
      <c r="AB15579" s="230">
        <v>6695.29</v>
      </c>
      <c r="AD15579" s="209" t="s">
        <v>29354</v>
      </c>
      <c r="AE15579" s="210">
        <v>7820</v>
      </c>
      <c r="AF15579" s="93"/>
      <c r="AG15579" s="93"/>
      <c r="AH15579" s="93"/>
    </row>
    <row r="15580" spans="21:34" x14ac:dyDescent="0.3">
      <c r="U15580" s="311" t="s">
        <v>55710</v>
      </c>
      <c r="V15580" s="312">
        <v>43150.76</v>
      </c>
      <c r="X15580" s="267" t="s">
        <v>54184</v>
      </c>
      <c r="Y15580" s="268">
        <v>13.3</v>
      </c>
      <c r="AA15580" s="229" t="s">
        <v>43123</v>
      </c>
      <c r="AB15580" s="230">
        <v>220702.89</v>
      </c>
      <c r="AD15580" s="209" t="s">
        <v>29355</v>
      </c>
      <c r="AE15580" s="210">
        <v>7415</v>
      </c>
      <c r="AF15580" s="93"/>
      <c r="AG15580" s="93"/>
      <c r="AH15580" s="93"/>
    </row>
    <row r="15581" spans="21:34" x14ac:dyDescent="0.3">
      <c r="U15581" s="311" t="s">
        <v>55711</v>
      </c>
      <c r="V15581" s="312">
        <v>468.64</v>
      </c>
      <c r="X15581" s="267" t="s">
        <v>65088</v>
      </c>
      <c r="Y15581" s="268">
        <v>292.05</v>
      </c>
      <c r="AA15581" s="229" t="s">
        <v>43124</v>
      </c>
      <c r="AB15581" s="230">
        <v>17069.11</v>
      </c>
      <c r="AD15581" s="209" t="s">
        <v>29356</v>
      </c>
      <c r="AE15581" s="210">
        <v>580</v>
      </c>
      <c r="AF15581" s="93"/>
      <c r="AG15581" s="93"/>
      <c r="AH15581" s="93"/>
    </row>
    <row r="15582" spans="21:34" x14ac:dyDescent="0.3">
      <c r="U15582" s="311" t="s">
        <v>55712</v>
      </c>
      <c r="V15582" s="312">
        <v>46.66</v>
      </c>
      <c r="X15582" s="267" t="s">
        <v>54187</v>
      </c>
      <c r="Y15582" s="268">
        <v>76.209999999999994</v>
      </c>
      <c r="AA15582" s="229" t="s">
        <v>48381</v>
      </c>
      <c r="AB15582" s="230">
        <v>7478</v>
      </c>
      <c r="AD15582" s="209" t="s">
        <v>14415</v>
      </c>
      <c r="AE15582" s="210">
        <v>14590.01</v>
      </c>
      <c r="AF15582" s="93"/>
      <c r="AG15582" s="93"/>
      <c r="AH15582" s="93"/>
    </row>
    <row r="15583" spans="21:34" x14ac:dyDescent="0.3">
      <c r="U15583" s="311" t="s">
        <v>58393</v>
      </c>
      <c r="V15583" s="312">
        <v>97854.46</v>
      </c>
      <c r="X15583" s="267" t="s">
        <v>65089</v>
      </c>
      <c r="Y15583" s="268">
        <v>501.75</v>
      </c>
      <c r="AA15583" s="229" t="s">
        <v>40702</v>
      </c>
      <c r="AB15583" s="230">
        <v>24940.2</v>
      </c>
      <c r="AD15583" s="209" t="s">
        <v>29357</v>
      </c>
      <c r="AE15583" s="210">
        <v>176645</v>
      </c>
      <c r="AF15583" s="93"/>
      <c r="AG15583" s="93"/>
      <c r="AH15583" s="93"/>
    </row>
    <row r="15584" spans="21:34" x14ac:dyDescent="0.3">
      <c r="U15584" s="311" t="s">
        <v>56916</v>
      </c>
      <c r="V15584" s="312">
        <v>350139.43</v>
      </c>
      <c r="X15584" s="267" t="s">
        <v>54188</v>
      </c>
      <c r="Y15584" s="268">
        <v>1009.72</v>
      </c>
      <c r="AA15584" s="229" t="s">
        <v>40703</v>
      </c>
      <c r="AB15584" s="230">
        <v>2065.8000000000002</v>
      </c>
      <c r="AD15584" s="209" t="s">
        <v>29358</v>
      </c>
      <c r="AE15584" s="210">
        <v>4500</v>
      </c>
      <c r="AF15584" s="93"/>
      <c r="AG15584" s="93"/>
      <c r="AH15584" s="93"/>
    </row>
    <row r="15585" spans="21:34" x14ac:dyDescent="0.3">
      <c r="U15585" s="311" t="s">
        <v>61247</v>
      </c>
      <c r="V15585" s="312">
        <v>5698.92</v>
      </c>
      <c r="X15585" s="267" t="s">
        <v>65090</v>
      </c>
      <c r="Y15585" s="268">
        <v>265.94</v>
      </c>
      <c r="AA15585" s="229" t="s">
        <v>50563</v>
      </c>
      <c r="AB15585" s="230">
        <v>10228.780000000001</v>
      </c>
      <c r="AD15585" s="209" t="s">
        <v>29359</v>
      </c>
      <c r="AE15585" s="210">
        <v>7200</v>
      </c>
      <c r="AF15585" s="93"/>
      <c r="AG15585" s="93"/>
      <c r="AH15585" s="93"/>
    </row>
    <row r="15586" spans="21:34" x14ac:dyDescent="0.3">
      <c r="U15586" s="311" t="s">
        <v>54750</v>
      </c>
      <c r="V15586" s="312">
        <v>38946.32</v>
      </c>
      <c r="X15586" s="267" t="s">
        <v>55551</v>
      </c>
      <c r="Y15586" s="268">
        <v>163.43</v>
      </c>
      <c r="AA15586" s="229" t="s">
        <v>50564</v>
      </c>
      <c r="AB15586" s="230">
        <v>782.5</v>
      </c>
      <c r="AD15586" s="209" t="s">
        <v>29360</v>
      </c>
      <c r="AE15586" s="210">
        <v>21527.8</v>
      </c>
      <c r="AF15586" s="93"/>
      <c r="AG15586" s="93"/>
      <c r="AH15586" s="93"/>
    </row>
    <row r="15587" spans="21:34" x14ac:dyDescent="0.3">
      <c r="U15587" s="311" t="s">
        <v>56918</v>
      </c>
      <c r="V15587" s="312">
        <v>133286.17000000001</v>
      </c>
      <c r="X15587" s="267" t="s">
        <v>54189</v>
      </c>
      <c r="Y15587" s="268">
        <v>144.51</v>
      </c>
      <c r="AA15587" s="229" t="s">
        <v>47372</v>
      </c>
      <c r="AB15587" s="230">
        <v>292880.65000000002</v>
      </c>
      <c r="AD15587" s="209" t="s">
        <v>29361</v>
      </c>
      <c r="AE15587" s="210">
        <v>40670.18</v>
      </c>
      <c r="AF15587" s="93"/>
      <c r="AG15587" s="93"/>
      <c r="AH15587" s="93"/>
    </row>
    <row r="15588" spans="21:34" x14ac:dyDescent="0.3">
      <c r="U15588" s="311" t="s">
        <v>66848</v>
      </c>
      <c r="V15588" s="312">
        <v>15188.5</v>
      </c>
      <c r="X15588" s="267" t="s">
        <v>55552</v>
      </c>
      <c r="Y15588" s="268">
        <v>719.93</v>
      </c>
      <c r="AA15588" s="229" t="s">
        <v>47373</v>
      </c>
      <c r="AB15588" s="230">
        <v>86867.89</v>
      </c>
      <c r="AD15588" s="209" t="s">
        <v>29362</v>
      </c>
      <c r="AE15588" s="210">
        <v>5607.73</v>
      </c>
      <c r="AF15588" s="93"/>
      <c r="AG15588" s="93"/>
      <c r="AH15588" s="93"/>
    </row>
    <row r="15589" spans="21:34" x14ac:dyDescent="0.3">
      <c r="U15589" s="311" t="s">
        <v>66849</v>
      </c>
      <c r="V15589" s="312">
        <v>11025.08</v>
      </c>
      <c r="X15589" s="267" t="s">
        <v>45926</v>
      </c>
      <c r="Y15589" s="268">
        <v>113589.66</v>
      </c>
      <c r="AA15589" s="229" t="s">
        <v>47374</v>
      </c>
      <c r="AB15589" s="230">
        <v>28320.400000000001</v>
      </c>
      <c r="AD15589" s="209" t="s">
        <v>29363</v>
      </c>
      <c r="AE15589" s="210">
        <v>9657.98</v>
      </c>
      <c r="AF15589" s="93"/>
      <c r="AG15589" s="93"/>
      <c r="AH15589" s="93"/>
    </row>
    <row r="15590" spans="21:34" x14ac:dyDescent="0.3">
      <c r="U15590" s="311" t="s">
        <v>60104</v>
      </c>
      <c r="V15590" s="312">
        <v>25468.02</v>
      </c>
      <c r="X15590" s="267" t="s">
        <v>62862</v>
      </c>
      <c r="Y15590" s="268">
        <v>8805</v>
      </c>
      <c r="AA15590" s="229" t="s">
        <v>35839</v>
      </c>
      <c r="AB15590" s="230">
        <v>74995.66</v>
      </c>
      <c r="AD15590" s="209" t="s">
        <v>29364</v>
      </c>
      <c r="AE15590" s="210">
        <v>23028</v>
      </c>
      <c r="AF15590" s="93"/>
      <c r="AG15590" s="93"/>
      <c r="AH15590" s="93"/>
    </row>
    <row r="15591" spans="21:34" x14ac:dyDescent="0.3">
      <c r="U15591" s="311" t="s">
        <v>69771</v>
      </c>
      <c r="V15591" s="312">
        <v>-302.75</v>
      </c>
      <c r="X15591" s="267" t="s">
        <v>57984</v>
      </c>
      <c r="Y15591" s="268">
        <v>16707.2</v>
      </c>
      <c r="AA15591" s="229" t="s">
        <v>35840</v>
      </c>
      <c r="AB15591" s="230">
        <v>9576</v>
      </c>
      <c r="AD15591" s="209" t="s">
        <v>29365</v>
      </c>
      <c r="AE15591" s="210">
        <v>19469.669999999998</v>
      </c>
      <c r="AF15591" s="93"/>
      <c r="AG15591" s="93"/>
      <c r="AH15591" s="93"/>
    </row>
    <row r="15592" spans="21:34" x14ac:dyDescent="0.3">
      <c r="U15592" s="311" t="s">
        <v>69772</v>
      </c>
      <c r="V15592" s="312">
        <v>7280</v>
      </c>
      <c r="X15592" s="267" t="s">
        <v>61655</v>
      </c>
      <c r="Y15592" s="268">
        <v>13664.42</v>
      </c>
      <c r="AA15592" s="229" t="s">
        <v>35841</v>
      </c>
      <c r="AB15592" s="230">
        <v>467486.58</v>
      </c>
      <c r="AD15592" s="209" t="s">
        <v>29366</v>
      </c>
      <c r="AE15592" s="210">
        <v>21370.23</v>
      </c>
      <c r="AF15592" s="93"/>
      <c r="AG15592" s="93"/>
      <c r="AH15592" s="93"/>
    </row>
    <row r="15593" spans="21:34" x14ac:dyDescent="0.3">
      <c r="U15593" s="311" t="s">
        <v>60065</v>
      </c>
      <c r="V15593" s="312">
        <v>4.1100000000000003</v>
      </c>
      <c r="X15593" s="267" t="s">
        <v>47421</v>
      </c>
      <c r="Y15593" s="268">
        <v>92821.09</v>
      </c>
      <c r="AA15593" s="229" t="s">
        <v>54113</v>
      </c>
      <c r="AB15593" s="230">
        <v>78471</v>
      </c>
      <c r="AD15593" s="209" t="s">
        <v>29367</v>
      </c>
      <c r="AE15593" s="210">
        <v>2200</v>
      </c>
      <c r="AF15593" s="93"/>
      <c r="AG15593" s="93"/>
      <c r="AH15593" s="93"/>
    </row>
    <row r="15594" spans="21:34" x14ac:dyDescent="0.3">
      <c r="U15594" s="311" t="s">
        <v>69773</v>
      </c>
      <c r="V15594" s="312">
        <v>38.32</v>
      </c>
      <c r="X15594" s="267" t="s">
        <v>47422</v>
      </c>
      <c r="Y15594" s="268">
        <v>3381.71</v>
      </c>
      <c r="AA15594" s="229" t="s">
        <v>48382</v>
      </c>
      <c r="AB15594" s="230">
        <v>100646</v>
      </c>
      <c r="AD15594" s="209" t="s">
        <v>29368</v>
      </c>
      <c r="AE15594" s="210">
        <v>14228.94</v>
      </c>
      <c r="AF15594" s="93"/>
      <c r="AG15594" s="93"/>
      <c r="AH15594" s="93"/>
    </row>
    <row r="15595" spans="21:34" x14ac:dyDescent="0.3">
      <c r="U15595" s="311" t="s">
        <v>56926</v>
      </c>
      <c r="V15595" s="312">
        <v>2000</v>
      </c>
      <c r="X15595" s="267" t="s">
        <v>60870</v>
      </c>
      <c r="Y15595" s="268">
        <v>4492.53</v>
      </c>
      <c r="AA15595" s="229" t="s">
        <v>40704</v>
      </c>
      <c r="AB15595" s="230">
        <v>6995</v>
      </c>
      <c r="AD15595" s="209" t="s">
        <v>14418</v>
      </c>
      <c r="AE15595" s="210">
        <v>201765.75</v>
      </c>
      <c r="AF15595" s="93"/>
      <c r="AG15595" s="93"/>
      <c r="AH15595" s="93"/>
    </row>
    <row r="15596" spans="21:34" x14ac:dyDescent="0.3">
      <c r="U15596" s="311" t="s">
        <v>50866</v>
      </c>
      <c r="V15596" s="312">
        <v>211500</v>
      </c>
      <c r="X15596" s="267" t="s">
        <v>47423</v>
      </c>
      <c r="Y15596" s="268">
        <v>3066.74</v>
      </c>
      <c r="AA15596" s="229" t="s">
        <v>43125</v>
      </c>
      <c r="AB15596" s="230">
        <v>7044</v>
      </c>
      <c r="AD15596" s="209" t="s">
        <v>29369</v>
      </c>
      <c r="AE15596" s="210">
        <v>189075.77</v>
      </c>
      <c r="AF15596" s="93"/>
      <c r="AG15596" s="93"/>
      <c r="AH15596" s="93"/>
    </row>
    <row r="15597" spans="21:34" x14ac:dyDescent="0.3">
      <c r="U15597" s="311" t="s">
        <v>61142</v>
      </c>
      <c r="V15597" s="312">
        <v>10000</v>
      </c>
      <c r="X15597" s="267" t="s">
        <v>47424</v>
      </c>
      <c r="Y15597" s="268">
        <v>80974.320000000007</v>
      </c>
      <c r="AA15597" s="229" t="s">
        <v>43126</v>
      </c>
      <c r="AB15597" s="230">
        <v>579</v>
      </c>
      <c r="AD15597" s="209" t="s">
        <v>29370</v>
      </c>
      <c r="AE15597" s="210">
        <v>172909.26</v>
      </c>
      <c r="AF15597" s="93"/>
      <c r="AG15597" s="93"/>
      <c r="AH15597" s="93"/>
    </row>
    <row r="15598" spans="21:34" x14ac:dyDescent="0.3">
      <c r="U15598" s="311" t="s">
        <v>50867</v>
      </c>
      <c r="V15598" s="312">
        <v>140662.23000000001</v>
      </c>
      <c r="X15598" s="267" t="s">
        <v>45927</v>
      </c>
      <c r="Y15598" s="268">
        <v>20790.759999999998</v>
      </c>
      <c r="AA15598" s="229" t="s">
        <v>49257</v>
      </c>
      <c r="AB15598" s="230">
        <v>19402.5</v>
      </c>
      <c r="AD15598" s="209" t="s">
        <v>29371</v>
      </c>
      <c r="AE15598" s="210">
        <v>63556.65</v>
      </c>
      <c r="AF15598" s="93"/>
      <c r="AG15598" s="93"/>
      <c r="AH15598" s="93"/>
    </row>
    <row r="15599" spans="21:34" x14ac:dyDescent="0.3">
      <c r="U15599" s="311" t="s">
        <v>61730</v>
      </c>
      <c r="V15599" s="312">
        <v>-5268.96</v>
      </c>
      <c r="X15599" s="267" t="s">
        <v>47425</v>
      </c>
      <c r="Y15599" s="268">
        <v>2112</v>
      </c>
      <c r="AA15599" s="229" t="s">
        <v>54114</v>
      </c>
      <c r="AB15599" s="230">
        <v>10510</v>
      </c>
      <c r="AD15599" s="209" t="s">
        <v>29372</v>
      </c>
      <c r="AE15599" s="210">
        <v>348565.06</v>
      </c>
      <c r="AF15599" s="93"/>
      <c r="AG15599" s="93"/>
      <c r="AH15599" s="93"/>
    </row>
    <row r="15600" spans="21:34" x14ac:dyDescent="0.3">
      <c r="U15600" s="311" t="s">
        <v>58154</v>
      </c>
      <c r="V15600" s="312">
        <v>225190.49</v>
      </c>
      <c r="X15600" s="267" t="s">
        <v>45928</v>
      </c>
      <c r="Y15600" s="268">
        <v>1099.01</v>
      </c>
      <c r="AA15600" s="229" t="s">
        <v>49258</v>
      </c>
      <c r="AB15600" s="230">
        <v>2289.5</v>
      </c>
      <c r="AD15600" s="209" t="s">
        <v>29373</v>
      </c>
      <c r="AE15600" s="210">
        <v>2872.75</v>
      </c>
      <c r="AF15600" s="93"/>
      <c r="AG15600" s="93"/>
      <c r="AH15600" s="93"/>
    </row>
    <row r="15601" spans="21:34" x14ac:dyDescent="0.3">
      <c r="U15601" s="311" t="s">
        <v>59385</v>
      </c>
      <c r="V15601" s="312">
        <v>2895.19</v>
      </c>
      <c r="X15601" s="267" t="s">
        <v>45929</v>
      </c>
      <c r="Y15601" s="268">
        <v>107755.18</v>
      </c>
      <c r="AA15601" s="229" t="s">
        <v>54115</v>
      </c>
      <c r="AB15601" s="230">
        <v>68709.460000000006</v>
      </c>
      <c r="AD15601" s="209" t="s">
        <v>29374</v>
      </c>
      <c r="AE15601" s="210">
        <v>6875</v>
      </c>
      <c r="AF15601" s="93"/>
      <c r="AG15601" s="93"/>
      <c r="AH15601" s="93"/>
    </row>
    <row r="15602" spans="21:34" x14ac:dyDescent="0.3">
      <c r="U15602" s="311" t="s">
        <v>62938</v>
      </c>
      <c r="V15602" s="312">
        <v>2048.5300000000002</v>
      </c>
      <c r="X15602" s="267" t="s">
        <v>50582</v>
      </c>
      <c r="Y15602" s="268">
        <v>595</v>
      </c>
      <c r="AA15602" s="229" t="s">
        <v>54116</v>
      </c>
      <c r="AB15602" s="230">
        <v>19755.509999999998</v>
      </c>
      <c r="AD15602" s="209" t="s">
        <v>29375</v>
      </c>
      <c r="AE15602" s="210">
        <v>255.25</v>
      </c>
      <c r="AF15602" s="93"/>
      <c r="AG15602" s="93"/>
      <c r="AH15602" s="93"/>
    </row>
    <row r="15603" spans="21:34" x14ac:dyDescent="0.3">
      <c r="U15603" s="311" t="s">
        <v>58155</v>
      </c>
      <c r="V15603" s="312">
        <v>20949</v>
      </c>
      <c r="X15603" s="267" t="s">
        <v>58734</v>
      </c>
      <c r="Y15603" s="268">
        <v>2924.99</v>
      </c>
      <c r="AA15603" s="229" t="s">
        <v>54117</v>
      </c>
      <c r="AB15603" s="230">
        <v>8173.47</v>
      </c>
      <c r="AD15603" s="209" t="s">
        <v>29376</v>
      </c>
      <c r="AE15603" s="210">
        <v>541.1</v>
      </c>
      <c r="AF15603" s="93"/>
      <c r="AG15603" s="93"/>
      <c r="AH15603" s="93"/>
    </row>
    <row r="15604" spans="21:34" x14ac:dyDescent="0.3">
      <c r="U15604" s="311" t="s">
        <v>59386</v>
      </c>
      <c r="V15604" s="312">
        <v>20960.93</v>
      </c>
      <c r="X15604" s="267" t="s">
        <v>61656</v>
      </c>
      <c r="Y15604" s="268">
        <v>6272</v>
      </c>
      <c r="AA15604" s="229" t="s">
        <v>54118</v>
      </c>
      <c r="AB15604" s="230">
        <v>7715.49</v>
      </c>
      <c r="AD15604" s="209" t="s">
        <v>29377</v>
      </c>
      <c r="AE15604" s="210">
        <v>1492.67</v>
      </c>
      <c r="AF15604" s="93"/>
      <c r="AG15604" s="93"/>
      <c r="AH15604" s="93"/>
    </row>
    <row r="15605" spans="21:34" x14ac:dyDescent="0.3">
      <c r="U15605" s="311" t="s">
        <v>58156</v>
      </c>
      <c r="V15605" s="312">
        <v>3259.44</v>
      </c>
      <c r="X15605" s="267" t="s">
        <v>45930</v>
      </c>
      <c r="Y15605" s="268">
        <v>3941.67</v>
      </c>
      <c r="AA15605" s="229" t="s">
        <v>47375</v>
      </c>
      <c r="AB15605" s="230">
        <v>194099.83</v>
      </c>
      <c r="AD15605" s="209" t="s">
        <v>29378</v>
      </c>
      <c r="AE15605" s="210">
        <v>177.97</v>
      </c>
      <c r="AF15605" s="93"/>
      <c r="AG15605" s="93"/>
      <c r="AH15605" s="93"/>
    </row>
    <row r="15606" spans="21:34" x14ac:dyDescent="0.3">
      <c r="U15606" s="311" t="s">
        <v>58157</v>
      </c>
      <c r="V15606" s="312">
        <v>10585.95</v>
      </c>
      <c r="X15606" s="267" t="s">
        <v>45931</v>
      </c>
      <c r="Y15606" s="268">
        <v>20885.82</v>
      </c>
      <c r="AA15606" s="229" t="s">
        <v>36881</v>
      </c>
      <c r="AB15606" s="230">
        <v>3500</v>
      </c>
      <c r="AD15606" s="209" t="s">
        <v>29379</v>
      </c>
      <c r="AE15606" s="210">
        <v>3027.3</v>
      </c>
      <c r="AF15606" s="93"/>
      <c r="AG15606" s="93"/>
      <c r="AH15606" s="93"/>
    </row>
    <row r="15607" spans="21:34" x14ac:dyDescent="0.3">
      <c r="U15607" s="311" t="s">
        <v>58829</v>
      </c>
      <c r="V15607" s="312">
        <v>26.28</v>
      </c>
      <c r="X15607" s="267" t="s">
        <v>45932</v>
      </c>
      <c r="Y15607" s="268">
        <v>2245</v>
      </c>
      <c r="AA15607" s="229" t="s">
        <v>47376</v>
      </c>
      <c r="AB15607" s="230">
        <v>66976.25</v>
      </c>
      <c r="AD15607" s="209" t="s">
        <v>29380</v>
      </c>
      <c r="AE15607" s="210">
        <v>2897</v>
      </c>
      <c r="AF15607" s="93"/>
      <c r="AG15607" s="93"/>
      <c r="AH15607" s="93"/>
    </row>
    <row r="15608" spans="21:34" x14ac:dyDescent="0.3">
      <c r="U15608" s="311" t="s">
        <v>69774</v>
      </c>
      <c r="V15608" s="312">
        <v>321.60000000000002</v>
      </c>
      <c r="X15608" s="267" t="s">
        <v>55553</v>
      </c>
      <c r="Y15608" s="268">
        <v>4399.49</v>
      </c>
      <c r="AA15608" s="229" t="s">
        <v>47377</v>
      </c>
      <c r="AB15608" s="230">
        <v>12689.4</v>
      </c>
      <c r="AD15608" s="209" t="s">
        <v>29381</v>
      </c>
      <c r="AE15608" s="210">
        <v>3875.64</v>
      </c>
      <c r="AF15608" s="93"/>
      <c r="AG15608" s="93"/>
      <c r="AH15608" s="93"/>
    </row>
    <row r="15609" spans="21:34" x14ac:dyDescent="0.3">
      <c r="U15609" s="311" t="s">
        <v>58158</v>
      </c>
      <c r="V15609" s="312">
        <v>13479.21</v>
      </c>
      <c r="X15609" s="267" t="s">
        <v>45933</v>
      </c>
      <c r="Y15609" s="268">
        <v>15357.44</v>
      </c>
      <c r="AA15609" s="229" t="s">
        <v>47378</v>
      </c>
      <c r="AB15609" s="230">
        <v>104362.12</v>
      </c>
      <c r="AD15609" s="209" t="s">
        <v>29382</v>
      </c>
      <c r="AE15609" s="210">
        <v>463.36</v>
      </c>
      <c r="AF15609" s="93"/>
      <c r="AG15609" s="93"/>
      <c r="AH15609" s="93"/>
    </row>
    <row r="15610" spans="21:34" x14ac:dyDescent="0.3">
      <c r="U15610" s="311" t="s">
        <v>61731</v>
      </c>
      <c r="V15610" s="312">
        <v>347.76</v>
      </c>
      <c r="X15610" s="267" t="s">
        <v>45934</v>
      </c>
      <c r="Y15610" s="268">
        <v>3926.73</v>
      </c>
      <c r="AA15610" s="229" t="s">
        <v>35842</v>
      </c>
      <c r="AB15610" s="230">
        <v>91196.36</v>
      </c>
      <c r="AD15610" s="209" t="s">
        <v>14419</v>
      </c>
      <c r="AE15610" s="210">
        <v>109</v>
      </c>
      <c r="AF15610" s="93"/>
      <c r="AG15610" s="93"/>
      <c r="AH15610" s="93"/>
    </row>
    <row r="15611" spans="21:34" x14ac:dyDescent="0.3">
      <c r="U15611" s="311" t="s">
        <v>61732</v>
      </c>
      <c r="V15611" s="312">
        <v>647.73</v>
      </c>
      <c r="X15611" s="267" t="s">
        <v>50583</v>
      </c>
      <c r="Y15611" s="268">
        <v>21500</v>
      </c>
      <c r="AA15611" s="229" t="s">
        <v>36882</v>
      </c>
      <c r="AB15611" s="230">
        <v>64224.92</v>
      </c>
      <c r="AD15611" s="209" t="s">
        <v>29383</v>
      </c>
      <c r="AE15611" s="210">
        <v>483</v>
      </c>
      <c r="AF15611" s="93"/>
      <c r="AG15611" s="93"/>
      <c r="AH15611" s="93"/>
    </row>
    <row r="15612" spans="21:34" x14ac:dyDescent="0.3">
      <c r="U15612" s="311" t="s">
        <v>59387</v>
      </c>
      <c r="V15612" s="312">
        <v>1530.95</v>
      </c>
      <c r="X15612" s="267" t="s">
        <v>50584</v>
      </c>
      <c r="Y15612" s="268">
        <v>1333</v>
      </c>
      <c r="AA15612" s="229" t="s">
        <v>50565</v>
      </c>
      <c r="AB15612" s="230">
        <v>26169.39</v>
      </c>
      <c r="AD15612" s="209" t="s">
        <v>29384</v>
      </c>
      <c r="AE15612" s="210">
        <v>4388</v>
      </c>
      <c r="AF15612" s="93"/>
      <c r="AG15612" s="93"/>
      <c r="AH15612" s="93"/>
    </row>
    <row r="15613" spans="21:34" x14ac:dyDescent="0.3">
      <c r="U15613" s="311" t="s">
        <v>58394</v>
      </c>
      <c r="V15613" s="312">
        <v>12482.49</v>
      </c>
      <c r="X15613" s="267" t="s">
        <v>54190</v>
      </c>
      <c r="Y15613" s="268">
        <v>20297</v>
      </c>
      <c r="AA15613" s="229" t="s">
        <v>36883</v>
      </c>
      <c r="AB15613" s="230">
        <v>6042.4</v>
      </c>
      <c r="AD15613" s="209" t="s">
        <v>29385</v>
      </c>
      <c r="AE15613" s="210">
        <v>1641</v>
      </c>
      <c r="AF15613" s="93"/>
      <c r="AG15613" s="93"/>
      <c r="AH15613" s="93"/>
    </row>
    <row r="15614" spans="21:34" x14ac:dyDescent="0.3">
      <c r="U15614" s="311" t="s">
        <v>58159</v>
      </c>
      <c r="V15614" s="312">
        <v>41526.29</v>
      </c>
      <c r="X15614" s="267" t="s">
        <v>65091</v>
      </c>
      <c r="Y15614" s="268">
        <v>8019.01</v>
      </c>
      <c r="AA15614" s="229" t="s">
        <v>40705</v>
      </c>
      <c r="AB15614" s="230">
        <v>55387</v>
      </c>
      <c r="AD15614" s="209" t="s">
        <v>29386</v>
      </c>
      <c r="AE15614" s="210">
        <v>8154</v>
      </c>
      <c r="AF15614" s="93"/>
      <c r="AG15614" s="93"/>
      <c r="AH15614" s="93"/>
    </row>
    <row r="15615" spans="21:34" x14ac:dyDescent="0.3">
      <c r="U15615" s="311" t="s">
        <v>58830</v>
      </c>
      <c r="V15615" s="312">
        <v>1349.39</v>
      </c>
      <c r="X15615" s="267" t="s">
        <v>50585</v>
      </c>
      <c r="Y15615" s="268">
        <v>71464.67</v>
      </c>
      <c r="AA15615" s="229" t="s">
        <v>54119</v>
      </c>
      <c r="AB15615" s="230">
        <v>26875</v>
      </c>
      <c r="AD15615" s="209" t="s">
        <v>29387</v>
      </c>
      <c r="AE15615" s="210">
        <v>3096.95</v>
      </c>
      <c r="AF15615" s="93"/>
      <c r="AG15615" s="93"/>
      <c r="AH15615" s="93"/>
    </row>
    <row r="15616" spans="21:34" x14ac:dyDescent="0.3">
      <c r="U15616" s="311" t="s">
        <v>60066</v>
      </c>
      <c r="V15616" s="312">
        <v>336.57</v>
      </c>
      <c r="X15616" s="267" t="s">
        <v>50586</v>
      </c>
      <c r="Y15616" s="268">
        <v>95413.78</v>
      </c>
      <c r="AA15616" s="229" t="s">
        <v>45884</v>
      </c>
      <c r="AB15616" s="230">
        <v>78680</v>
      </c>
      <c r="AD15616" s="209" t="s">
        <v>29388</v>
      </c>
      <c r="AE15616" s="210">
        <v>3670</v>
      </c>
      <c r="AF15616" s="93"/>
      <c r="AG15616" s="93"/>
      <c r="AH15616" s="93"/>
    </row>
    <row r="15617" spans="21:34" x14ac:dyDescent="0.3">
      <c r="U15617" s="311" t="s">
        <v>58160</v>
      </c>
      <c r="V15617" s="312">
        <v>30970.34</v>
      </c>
      <c r="X15617" s="269" t="s">
        <v>54192</v>
      </c>
      <c r="Y15617" s="270">
        <v>136132.44</v>
      </c>
      <c r="AA15617" s="229" t="s">
        <v>45885</v>
      </c>
      <c r="AB15617" s="230">
        <v>6019</v>
      </c>
      <c r="AD15617" s="209" t="s">
        <v>29389</v>
      </c>
      <c r="AE15617" s="210">
        <v>325</v>
      </c>
      <c r="AF15617" s="93"/>
      <c r="AG15617" s="93"/>
      <c r="AH15617" s="93"/>
    </row>
    <row r="15618" spans="21:34" x14ac:dyDescent="0.3">
      <c r="U15618" s="311" t="s">
        <v>58161</v>
      </c>
      <c r="V15618" s="312">
        <v>14737.94</v>
      </c>
      <c r="X15618" s="269" t="s">
        <v>14677</v>
      </c>
      <c r="Y15618" s="270">
        <v>776171.06</v>
      </c>
      <c r="AA15618" s="229" t="s">
        <v>43127</v>
      </c>
      <c r="AB15618" s="230">
        <v>102135.27</v>
      </c>
      <c r="AD15618" s="209" t="s">
        <v>29390</v>
      </c>
      <c r="AE15618" s="210">
        <v>12350</v>
      </c>
      <c r="AF15618" s="93"/>
      <c r="AG15618" s="93"/>
      <c r="AH15618" s="93"/>
    </row>
    <row r="15619" spans="21:34" x14ac:dyDescent="0.3">
      <c r="U15619" s="311" t="s">
        <v>58395</v>
      </c>
      <c r="V15619" s="312">
        <v>563.59</v>
      </c>
      <c r="X15619" s="269" t="s">
        <v>65092</v>
      </c>
      <c r="Y15619" s="270">
        <v>64784.39</v>
      </c>
      <c r="AA15619" s="229" t="s">
        <v>43128</v>
      </c>
      <c r="AB15619" s="230">
        <v>7936.87</v>
      </c>
      <c r="AD15619" s="209" t="s">
        <v>29391</v>
      </c>
      <c r="AE15619" s="210">
        <v>944.77</v>
      </c>
      <c r="AF15619" s="93"/>
      <c r="AG15619" s="93"/>
      <c r="AH15619" s="93"/>
    </row>
    <row r="15620" spans="21:34" x14ac:dyDescent="0.3">
      <c r="U15620" s="311" t="s">
        <v>69775</v>
      </c>
      <c r="V15620" s="312">
        <v>-967.01</v>
      </c>
      <c r="X15620" s="269" t="s">
        <v>45935</v>
      </c>
      <c r="Y15620" s="270">
        <v>302248.34000000003</v>
      </c>
      <c r="AA15620" s="229" t="s">
        <v>30217</v>
      </c>
      <c r="AB15620" s="230">
        <v>3703.35</v>
      </c>
      <c r="AD15620" s="209" t="s">
        <v>29392</v>
      </c>
      <c r="AE15620" s="210">
        <v>2541.98</v>
      </c>
      <c r="AF15620" s="93"/>
      <c r="AG15620" s="93"/>
      <c r="AH15620" s="93"/>
    </row>
    <row r="15621" spans="21:34" x14ac:dyDescent="0.3">
      <c r="U15621" s="311" t="s">
        <v>69776</v>
      </c>
      <c r="V15621" s="312">
        <v>9380.7999999999993</v>
      </c>
      <c r="X15621" s="269" t="s">
        <v>40711</v>
      </c>
      <c r="Y15621" s="270">
        <v>51504.25</v>
      </c>
      <c r="AA15621" s="229" t="s">
        <v>30218</v>
      </c>
      <c r="AB15621" s="230">
        <v>1756.98</v>
      </c>
      <c r="AD15621" s="209" t="s">
        <v>29393</v>
      </c>
      <c r="AE15621" s="210">
        <v>239.99</v>
      </c>
      <c r="AF15621" s="93"/>
      <c r="AG15621" s="93"/>
      <c r="AH15621" s="93"/>
    </row>
    <row r="15622" spans="21:34" x14ac:dyDescent="0.3">
      <c r="U15622" s="311" t="s">
        <v>56919</v>
      </c>
      <c r="V15622" s="312">
        <v>33496</v>
      </c>
      <c r="X15622" s="269" t="s">
        <v>45936</v>
      </c>
      <c r="Y15622" s="270">
        <v>19555.919999999998</v>
      </c>
      <c r="AA15622" s="229" t="s">
        <v>30219</v>
      </c>
      <c r="AB15622" s="230">
        <v>6682.22</v>
      </c>
      <c r="AD15622" s="209" t="s">
        <v>29394</v>
      </c>
      <c r="AE15622" s="210">
        <v>19225</v>
      </c>
      <c r="AF15622" s="93"/>
      <c r="AG15622" s="93"/>
      <c r="AH15622" s="93"/>
    </row>
    <row r="15623" spans="21:34" x14ac:dyDescent="0.3">
      <c r="U15623" s="311" t="s">
        <v>69777</v>
      </c>
      <c r="V15623" s="312">
        <v>30.33</v>
      </c>
      <c r="X15623" s="269" t="s">
        <v>14678</v>
      </c>
      <c r="Y15623" s="270">
        <v>99860.5</v>
      </c>
      <c r="AA15623" s="229" t="s">
        <v>43129</v>
      </c>
      <c r="AB15623" s="230">
        <v>6430</v>
      </c>
      <c r="AD15623" s="209" t="s">
        <v>29395</v>
      </c>
      <c r="AE15623" s="210">
        <v>4130.8900000000003</v>
      </c>
      <c r="AF15623" s="93"/>
      <c r="AG15623" s="93"/>
      <c r="AH15623" s="93"/>
    </row>
    <row r="15624" spans="21:34" x14ac:dyDescent="0.3">
      <c r="U15624" s="311" t="s">
        <v>69778</v>
      </c>
      <c r="V15624" s="312">
        <v>1842.28</v>
      </c>
      <c r="X15624" s="269" t="s">
        <v>59949</v>
      </c>
      <c r="Y15624" s="270">
        <v>47670.74</v>
      </c>
      <c r="AA15624" s="229" t="s">
        <v>43130</v>
      </c>
      <c r="AB15624" s="230">
        <v>21571.08</v>
      </c>
      <c r="AD15624" s="209" t="s">
        <v>29396</v>
      </c>
      <c r="AE15624" s="210">
        <v>1485.87</v>
      </c>
      <c r="AF15624" s="93"/>
      <c r="AG15624" s="93"/>
      <c r="AH15624" s="93"/>
    </row>
    <row r="15625" spans="21:34" x14ac:dyDescent="0.3">
      <c r="U15625" s="311" t="s">
        <v>48634</v>
      </c>
      <c r="V15625" s="312">
        <v>3191.89</v>
      </c>
      <c r="X15625" s="269" t="s">
        <v>14679</v>
      </c>
      <c r="Y15625" s="270">
        <v>192070.18</v>
      </c>
      <c r="AA15625" s="229" t="s">
        <v>43131</v>
      </c>
      <c r="AB15625" s="230">
        <v>1649.92</v>
      </c>
      <c r="AD15625" s="209" t="s">
        <v>29397</v>
      </c>
      <c r="AE15625" s="210">
        <v>4034.65</v>
      </c>
      <c r="AF15625" s="93"/>
      <c r="AG15625" s="93"/>
      <c r="AH15625" s="93"/>
    </row>
    <row r="15626" spans="21:34" x14ac:dyDescent="0.3">
      <c r="U15626" s="311" t="s">
        <v>48635</v>
      </c>
      <c r="V15626" s="312">
        <v>11090.43</v>
      </c>
      <c r="X15626" s="269" t="s">
        <v>62863</v>
      </c>
      <c r="Y15626" s="270">
        <v>77941.42</v>
      </c>
      <c r="AA15626" s="229" t="s">
        <v>47379</v>
      </c>
      <c r="AB15626" s="230">
        <v>16618</v>
      </c>
      <c r="AD15626" s="209" t="s">
        <v>29398</v>
      </c>
      <c r="AE15626" s="210">
        <v>177.97</v>
      </c>
      <c r="AF15626" s="93"/>
      <c r="AG15626" s="93"/>
      <c r="AH15626" s="93"/>
    </row>
    <row r="15627" spans="21:34" x14ac:dyDescent="0.3">
      <c r="U15627" s="311" t="s">
        <v>56921</v>
      </c>
      <c r="V15627" s="312">
        <v>7173.21</v>
      </c>
      <c r="X15627" s="269" t="s">
        <v>65093</v>
      </c>
      <c r="Y15627" s="270">
        <v>810</v>
      </c>
      <c r="AA15627" s="229" t="s">
        <v>40706</v>
      </c>
      <c r="AB15627" s="230">
        <v>16000</v>
      </c>
      <c r="AD15627" s="209" t="s">
        <v>29399</v>
      </c>
      <c r="AE15627" s="210">
        <v>463.36</v>
      </c>
      <c r="AF15627" s="93"/>
      <c r="AG15627" s="93"/>
      <c r="AH15627" s="93"/>
    </row>
    <row r="15628" spans="21:34" x14ac:dyDescent="0.3">
      <c r="U15628" s="311" t="s">
        <v>56922</v>
      </c>
      <c r="V15628" s="312">
        <v>260</v>
      </c>
      <c r="X15628" s="269" t="s">
        <v>65094</v>
      </c>
      <c r="Y15628" s="270">
        <v>434.6</v>
      </c>
      <c r="AA15628" s="229" t="s">
        <v>54120</v>
      </c>
      <c r="AB15628" s="230">
        <v>3000</v>
      </c>
      <c r="AD15628" s="209" t="s">
        <v>14421</v>
      </c>
      <c r="AE15628" s="210">
        <v>10143.24</v>
      </c>
      <c r="AF15628" s="93"/>
      <c r="AG15628" s="93"/>
      <c r="AH15628" s="93"/>
    </row>
    <row r="15629" spans="21:34" x14ac:dyDescent="0.3">
      <c r="U15629" s="311" t="s">
        <v>69779</v>
      </c>
      <c r="V15629" s="312">
        <v>250</v>
      </c>
      <c r="X15629" s="269" t="s">
        <v>65095</v>
      </c>
      <c r="Y15629" s="270">
        <v>3500</v>
      </c>
      <c r="AA15629" s="229" t="s">
        <v>54121</v>
      </c>
      <c r="AB15629" s="230">
        <v>3000</v>
      </c>
      <c r="AD15629" s="209" t="s">
        <v>29400</v>
      </c>
      <c r="AE15629" s="210">
        <v>5346</v>
      </c>
      <c r="AF15629" s="93"/>
      <c r="AG15629" s="93"/>
      <c r="AH15629" s="93"/>
    </row>
    <row r="15630" spans="21:34" x14ac:dyDescent="0.3">
      <c r="U15630" s="311" t="s">
        <v>69780</v>
      </c>
      <c r="V15630" s="312">
        <v>600</v>
      </c>
      <c r="X15630" s="269" t="s">
        <v>14680</v>
      </c>
      <c r="Y15630" s="270">
        <v>21359.09</v>
      </c>
      <c r="AA15630" s="229" t="s">
        <v>54122</v>
      </c>
      <c r="AB15630" s="230">
        <v>11993.48</v>
      </c>
      <c r="AD15630" s="209" t="s">
        <v>29401</v>
      </c>
      <c r="AE15630" s="210">
        <v>12542</v>
      </c>
      <c r="AF15630" s="93"/>
      <c r="AG15630" s="93"/>
      <c r="AH15630" s="93"/>
    </row>
    <row r="15631" spans="21:34" x14ac:dyDescent="0.3">
      <c r="U15631" s="311" t="s">
        <v>50868</v>
      </c>
      <c r="V15631" s="312">
        <v>9627.14</v>
      </c>
      <c r="X15631" s="269" t="s">
        <v>14681</v>
      </c>
      <c r="Y15631" s="270">
        <v>87550</v>
      </c>
      <c r="AA15631" s="229" t="s">
        <v>54123</v>
      </c>
      <c r="AB15631" s="230">
        <v>16530.740000000002</v>
      </c>
      <c r="AD15631" s="209" t="s">
        <v>29402</v>
      </c>
      <c r="AE15631" s="210">
        <v>53620</v>
      </c>
      <c r="AF15631" s="93"/>
      <c r="AG15631" s="93"/>
      <c r="AH15631" s="93"/>
    </row>
    <row r="15632" spans="21:34" x14ac:dyDescent="0.3">
      <c r="U15632" s="311" t="s">
        <v>60067</v>
      </c>
      <c r="V15632" s="312">
        <v>839.93</v>
      </c>
      <c r="X15632" s="269" t="s">
        <v>14696</v>
      </c>
      <c r="Y15632" s="270">
        <v>108926.34</v>
      </c>
      <c r="AA15632" s="229" t="s">
        <v>45886</v>
      </c>
      <c r="AB15632" s="230">
        <v>41000</v>
      </c>
      <c r="AD15632" s="209" t="s">
        <v>29403</v>
      </c>
      <c r="AE15632" s="210">
        <v>4102</v>
      </c>
      <c r="AF15632" s="93"/>
      <c r="AG15632" s="93"/>
      <c r="AH15632" s="93"/>
    </row>
    <row r="15633" spans="21:34" x14ac:dyDescent="0.3">
      <c r="U15633" s="311" t="s">
        <v>50869</v>
      </c>
      <c r="V15633" s="312">
        <v>46291.39</v>
      </c>
      <c r="X15633" s="269" t="s">
        <v>34420</v>
      </c>
      <c r="Y15633" s="270">
        <v>603918.62</v>
      </c>
      <c r="AA15633" s="229" t="s">
        <v>45887</v>
      </c>
      <c r="AB15633" s="230">
        <v>3157</v>
      </c>
      <c r="AD15633" s="209" t="s">
        <v>29404</v>
      </c>
      <c r="AE15633" s="210">
        <v>788</v>
      </c>
      <c r="AF15633" s="93"/>
      <c r="AG15633" s="93"/>
      <c r="AH15633" s="93"/>
    </row>
    <row r="15634" spans="21:34" x14ac:dyDescent="0.3">
      <c r="U15634" s="311" t="s">
        <v>56923</v>
      </c>
      <c r="V15634" s="312">
        <v>27657.94</v>
      </c>
      <c r="X15634" s="269" t="s">
        <v>34421</v>
      </c>
      <c r="Y15634" s="270">
        <v>60288.94</v>
      </c>
      <c r="AA15634" s="229" t="s">
        <v>45888</v>
      </c>
      <c r="AB15634" s="230">
        <v>1093500</v>
      </c>
      <c r="AD15634" s="209" t="s">
        <v>29405</v>
      </c>
      <c r="AE15634" s="210">
        <v>50370</v>
      </c>
      <c r="AF15634" s="93"/>
      <c r="AG15634" s="93"/>
      <c r="AH15634" s="93"/>
    </row>
    <row r="15635" spans="21:34" x14ac:dyDescent="0.3">
      <c r="U15635" s="311" t="s">
        <v>58162</v>
      </c>
      <c r="V15635" s="312">
        <v>99500</v>
      </c>
      <c r="X15635" s="269" t="s">
        <v>54193</v>
      </c>
      <c r="Y15635" s="270">
        <v>736798.22</v>
      </c>
      <c r="AA15635" s="229" t="s">
        <v>45889</v>
      </c>
      <c r="AB15635" s="230">
        <v>83691.240000000005</v>
      </c>
      <c r="AD15635" s="209" t="s">
        <v>29406</v>
      </c>
      <c r="AE15635" s="210">
        <v>1314</v>
      </c>
      <c r="AF15635" s="93"/>
      <c r="AG15635" s="93"/>
      <c r="AH15635" s="93"/>
    </row>
    <row r="15636" spans="21:34" x14ac:dyDescent="0.3">
      <c r="U15636" s="311" t="s">
        <v>59390</v>
      </c>
      <c r="V15636" s="312">
        <v>57267.6</v>
      </c>
      <c r="X15636" s="269" t="s">
        <v>14697</v>
      </c>
      <c r="Y15636" s="270">
        <v>101711.41</v>
      </c>
      <c r="AA15636" s="229" t="s">
        <v>30287</v>
      </c>
      <c r="AB15636" s="230">
        <v>5831</v>
      </c>
      <c r="AD15636" s="209" t="s">
        <v>29407</v>
      </c>
      <c r="AE15636" s="210">
        <v>3719</v>
      </c>
      <c r="AF15636" s="93"/>
      <c r="AG15636" s="93"/>
      <c r="AH15636" s="93"/>
    </row>
    <row r="15637" spans="21:34" x14ac:dyDescent="0.3">
      <c r="U15637" s="311" t="s">
        <v>58163</v>
      </c>
      <c r="V15637" s="312">
        <v>14784.41</v>
      </c>
      <c r="X15637" s="269" t="s">
        <v>62338</v>
      </c>
      <c r="Y15637" s="270">
        <v>23160.76</v>
      </c>
      <c r="AA15637" s="229" t="s">
        <v>30289</v>
      </c>
      <c r="AB15637" s="230">
        <v>20.86</v>
      </c>
      <c r="AD15637" s="209" t="s">
        <v>29408</v>
      </c>
      <c r="AE15637" s="210">
        <v>18001.2</v>
      </c>
      <c r="AF15637" s="93"/>
      <c r="AG15637" s="93"/>
      <c r="AH15637" s="93"/>
    </row>
    <row r="15638" spans="21:34" x14ac:dyDescent="0.3">
      <c r="U15638" s="311" t="s">
        <v>58831</v>
      </c>
      <c r="V15638" s="312">
        <v>12038.13</v>
      </c>
      <c r="X15638" s="269" t="s">
        <v>14699</v>
      </c>
      <c r="Y15638" s="270">
        <v>132392.17000000001</v>
      </c>
      <c r="AA15638" s="229" t="s">
        <v>35844</v>
      </c>
      <c r="AB15638" s="230">
        <v>151.63</v>
      </c>
      <c r="AD15638" s="209" t="s">
        <v>29409</v>
      </c>
      <c r="AE15638" s="210">
        <v>59167.199999999997</v>
      </c>
      <c r="AF15638" s="93"/>
      <c r="AG15638" s="93"/>
      <c r="AH15638" s="93"/>
    </row>
    <row r="15639" spans="21:34" x14ac:dyDescent="0.3">
      <c r="U15639" s="311" t="s">
        <v>58396</v>
      </c>
      <c r="V15639" s="312">
        <v>118604</v>
      </c>
      <c r="X15639" s="269" t="s">
        <v>14700</v>
      </c>
      <c r="Y15639" s="270">
        <v>91100.68</v>
      </c>
      <c r="AA15639" s="229" t="s">
        <v>30296</v>
      </c>
      <c r="AB15639" s="230">
        <v>2652</v>
      </c>
      <c r="AD15639" s="209" t="s">
        <v>29410</v>
      </c>
      <c r="AE15639" s="210">
        <v>56697.120000000003</v>
      </c>
      <c r="AF15639" s="93"/>
      <c r="AG15639" s="93"/>
      <c r="AH15639" s="93"/>
    </row>
    <row r="15640" spans="21:34" x14ac:dyDescent="0.3">
      <c r="U15640" s="311" t="s">
        <v>59391</v>
      </c>
      <c r="V15640" s="312">
        <v>1678.32</v>
      </c>
      <c r="X15640" s="269" t="s">
        <v>35943</v>
      </c>
      <c r="Y15640" s="270">
        <v>4289.12</v>
      </c>
      <c r="AA15640" s="229" t="s">
        <v>14503</v>
      </c>
      <c r="AB15640" s="230">
        <v>658.42</v>
      </c>
      <c r="AD15640" s="209" t="s">
        <v>29411</v>
      </c>
      <c r="AE15640" s="210">
        <v>4232.3999999999996</v>
      </c>
      <c r="AF15640" s="93"/>
      <c r="AG15640" s="93"/>
      <c r="AH15640" s="93"/>
    </row>
    <row r="15641" spans="21:34" x14ac:dyDescent="0.3">
      <c r="U15641" s="311" t="s">
        <v>58164</v>
      </c>
      <c r="V15641" s="312">
        <v>23021.77</v>
      </c>
      <c r="X15641" s="269" t="s">
        <v>14701</v>
      </c>
      <c r="Y15641" s="270">
        <v>358.66</v>
      </c>
      <c r="AA15641" s="229" t="s">
        <v>14504</v>
      </c>
      <c r="AB15641" s="230">
        <v>1908.68</v>
      </c>
      <c r="AD15641" s="209" t="s">
        <v>29412</v>
      </c>
      <c r="AE15641" s="210">
        <v>10413.08</v>
      </c>
      <c r="AF15641" s="93"/>
      <c r="AG15641" s="93"/>
      <c r="AH15641" s="93"/>
    </row>
    <row r="15642" spans="21:34" x14ac:dyDescent="0.3">
      <c r="U15642" s="311" t="s">
        <v>59392</v>
      </c>
      <c r="V15642" s="312">
        <v>7405.21</v>
      </c>
      <c r="X15642" s="269" t="s">
        <v>56752</v>
      </c>
      <c r="Y15642" s="270">
        <v>5500</v>
      </c>
      <c r="AA15642" s="229" t="s">
        <v>30298</v>
      </c>
      <c r="AB15642" s="230">
        <v>521.96</v>
      </c>
      <c r="AD15642" s="209" t="s">
        <v>29413</v>
      </c>
      <c r="AE15642" s="210">
        <v>2836</v>
      </c>
      <c r="AF15642" s="93"/>
      <c r="AG15642" s="93"/>
      <c r="AH15642" s="93"/>
    </row>
    <row r="15643" spans="21:34" x14ac:dyDescent="0.3">
      <c r="U15643" s="311" t="s">
        <v>58832</v>
      </c>
      <c r="V15643" s="312">
        <v>4141.76</v>
      </c>
      <c r="X15643" s="269" t="s">
        <v>34435</v>
      </c>
      <c r="Y15643" s="270">
        <v>196793.53</v>
      </c>
      <c r="AA15643" s="229" t="s">
        <v>30299</v>
      </c>
      <c r="AB15643" s="230">
        <v>38413.75</v>
      </c>
      <c r="AD15643" s="209" t="s">
        <v>29414</v>
      </c>
      <c r="AE15643" s="210">
        <v>10504</v>
      </c>
      <c r="AF15643" s="93"/>
      <c r="AG15643" s="93"/>
      <c r="AH15643" s="93"/>
    </row>
    <row r="15644" spans="21:34" x14ac:dyDescent="0.3">
      <c r="U15644" s="311" t="s">
        <v>69781</v>
      </c>
      <c r="V15644" s="312">
        <v>-125.73</v>
      </c>
      <c r="X15644" s="269" t="s">
        <v>33043</v>
      </c>
      <c r="Y15644" s="270">
        <v>493856.13</v>
      </c>
      <c r="AA15644" s="229" t="s">
        <v>14505</v>
      </c>
      <c r="AB15644" s="230">
        <v>451.99</v>
      </c>
      <c r="AD15644" s="209" t="s">
        <v>29415</v>
      </c>
      <c r="AE15644" s="210">
        <v>18001.2</v>
      </c>
      <c r="AF15644" s="93"/>
      <c r="AG15644" s="93"/>
      <c r="AH15644" s="93"/>
    </row>
    <row r="15645" spans="21:34" x14ac:dyDescent="0.3">
      <c r="U15645" s="311" t="s">
        <v>49521</v>
      </c>
      <c r="V15645" s="312">
        <v>7755.61</v>
      </c>
      <c r="X15645" s="269" t="s">
        <v>50587</v>
      </c>
      <c r="Y15645" s="270">
        <v>4183</v>
      </c>
      <c r="AA15645" s="229" t="s">
        <v>14506</v>
      </c>
      <c r="AB15645" s="230">
        <v>4508.38</v>
      </c>
      <c r="AD15645" s="209" t="s">
        <v>29416</v>
      </c>
      <c r="AE15645" s="210">
        <v>112787.2</v>
      </c>
      <c r="AF15645" s="93"/>
      <c r="AG15645" s="93"/>
      <c r="AH15645" s="93"/>
    </row>
    <row r="15646" spans="21:34" x14ac:dyDescent="0.3">
      <c r="U15646" s="311" t="s">
        <v>54756</v>
      </c>
      <c r="V15646" s="312">
        <v>1189.74</v>
      </c>
      <c r="X15646" s="269" t="s">
        <v>47428</v>
      </c>
      <c r="Y15646" s="270">
        <v>360</v>
      </c>
      <c r="AA15646" s="229" t="s">
        <v>30306</v>
      </c>
      <c r="AB15646" s="230">
        <v>-6831.28</v>
      </c>
      <c r="AD15646" s="209" t="s">
        <v>29417</v>
      </c>
      <c r="AE15646" s="210">
        <v>56697.120000000003</v>
      </c>
      <c r="AF15646" s="93"/>
      <c r="AG15646" s="93"/>
      <c r="AH15646" s="93"/>
    </row>
    <row r="15647" spans="21:34" x14ac:dyDescent="0.3">
      <c r="U15647" s="311" t="s">
        <v>49522</v>
      </c>
      <c r="V15647" s="312">
        <v>684.47</v>
      </c>
      <c r="X15647" s="269" t="s">
        <v>12956</v>
      </c>
      <c r="Y15647" s="270">
        <v>1268.7</v>
      </c>
      <c r="AA15647" s="229" t="s">
        <v>35845</v>
      </c>
      <c r="AB15647" s="230">
        <v>36941</v>
      </c>
      <c r="AD15647" s="209" t="s">
        <v>29418</v>
      </c>
      <c r="AE15647" s="210">
        <v>4232.3999999999996</v>
      </c>
      <c r="AF15647" s="93"/>
      <c r="AG15647" s="93"/>
      <c r="AH15647" s="93"/>
    </row>
    <row r="15648" spans="21:34" x14ac:dyDescent="0.3">
      <c r="U15648" s="311" t="s">
        <v>50872</v>
      </c>
      <c r="V15648" s="312">
        <v>2140.38</v>
      </c>
      <c r="X15648" s="269" t="s">
        <v>34436</v>
      </c>
      <c r="Y15648" s="270">
        <v>5225281</v>
      </c>
      <c r="AA15648" s="229" t="s">
        <v>35846</v>
      </c>
      <c r="AB15648" s="230">
        <v>19074</v>
      </c>
      <c r="AD15648" s="209" t="s">
        <v>29419</v>
      </c>
      <c r="AE15648" s="210">
        <v>14515.08</v>
      </c>
      <c r="AF15648" s="93"/>
      <c r="AG15648" s="93"/>
      <c r="AH15648" s="93"/>
    </row>
    <row r="15649" spans="21:34" x14ac:dyDescent="0.3">
      <c r="U15649" s="311" t="s">
        <v>50873</v>
      </c>
      <c r="V15649" s="312">
        <v>18490</v>
      </c>
      <c r="X15649" s="269" t="s">
        <v>14774</v>
      </c>
      <c r="Y15649" s="270">
        <v>39259.550000000003</v>
      </c>
      <c r="AA15649" s="229" t="s">
        <v>30307</v>
      </c>
      <c r="AB15649" s="230">
        <v>4050</v>
      </c>
      <c r="AD15649" s="209" t="s">
        <v>29420</v>
      </c>
      <c r="AE15649" s="210">
        <v>10504</v>
      </c>
      <c r="AF15649" s="93"/>
      <c r="AG15649" s="93"/>
      <c r="AH15649" s="93"/>
    </row>
    <row r="15650" spans="21:34" x14ac:dyDescent="0.3">
      <c r="U15650" s="311" t="s">
        <v>54757</v>
      </c>
      <c r="V15650" s="312">
        <v>1283.33</v>
      </c>
      <c r="X15650" s="269" t="s">
        <v>56753</v>
      </c>
      <c r="Y15650" s="270">
        <v>15000</v>
      </c>
      <c r="AA15650" s="229" t="s">
        <v>54124</v>
      </c>
      <c r="AB15650" s="230">
        <v>1500</v>
      </c>
      <c r="AD15650" s="209" t="s">
        <v>29421</v>
      </c>
      <c r="AE15650" s="210">
        <v>4507</v>
      </c>
      <c r="AF15650" s="93"/>
      <c r="AG15650" s="93"/>
      <c r="AH15650" s="93"/>
    </row>
    <row r="15651" spans="21:34" x14ac:dyDescent="0.3">
      <c r="U15651" s="311" t="s">
        <v>69782</v>
      </c>
      <c r="V15651" s="312">
        <v>-0.04</v>
      </c>
      <c r="X15651" s="269" t="s">
        <v>35948</v>
      </c>
      <c r="Y15651" s="270">
        <v>4510</v>
      </c>
      <c r="AA15651" s="229" t="s">
        <v>54125</v>
      </c>
      <c r="AB15651" s="230">
        <v>35.78</v>
      </c>
      <c r="AD15651" s="209" t="s">
        <v>29422</v>
      </c>
      <c r="AE15651" s="210">
        <v>2836</v>
      </c>
      <c r="AF15651" s="93"/>
      <c r="AG15651" s="93"/>
      <c r="AH15651" s="93"/>
    </row>
    <row r="15652" spans="21:34" x14ac:dyDescent="0.3">
      <c r="U15652" s="311" t="s">
        <v>60996</v>
      </c>
      <c r="V15652" s="312">
        <v>1170215.6299999999</v>
      </c>
      <c r="X15652" s="269" t="s">
        <v>14776</v>
      </c>
      <c r="Y15652" s="270">
        <v>87922.27</v>
      </c>
      <c r="AA15652" s="229" t="s">
        <v>54126</v>
      </c>
      <c r="AB15652" s="230">
        <v>1800</v>
      </c>
      <c r="AD15652" s="209" t="s">
        <v>29423</v>
      </c>
      <c r="AE15652" s="210">
        <v>51684</v>
      </c>
      <c r="AF15652" s="93"/>
      <c r="AG15652" s="93"/>
      <c r="AH15652" s="93"/>
    </row>
    <row r="15653" spans="21:34" x14ac:dyDescent="0.3">
      <c r="U15653" s="311" t="s">
        <v>63876</v>
      </c>
      <c r="V15653" s="312">
        <v>3846.6</v>
      </c>
      <c r="X15653" s="269" t="s">
        <v>63846</v>
      </c>
      <c r="Y15653" s="270">
        <v>38550</v>
      </c>
      <c r="AA15653" s="229" t="s">
        <v>30308</v>
      </c>
      <c r="AB15653" s="230">
        <v>542.07000000000005</v>
      </c>
      <c r="AD15653" s="209" t="s">
        <v>29424</v>
      </c>
      <c r="AE15653" s="210">
        <v>10817</v>
      </c>
      <c r="AF15653" s="93"/>
      <c r="AG15653" s="93"/>
      <c r="AH15653" s="93"/>
    </row>
    <row r="15654" spans="21:34" x14ac:dyDescent="0.3">
      <c r="U15654" s="311" t="s">
        <v>60997</v>
      </c>
      <c r="V15654" s="312">
        <v>88490.01</v>
      </c>
      <c r="X15654" s="269" t="s">
        <v>14777</v>
      </c>
      <c r="Y15654" s="270">
        <v>487770.51</v>
      </c>
      <c r="AA15654" s="229" t="s">
        <v>54127</v>
      </c>
      <c r="AB15654" s="230">
        <v>803.91</v>
      </c>
      <c r="AD15654" s="209" t="s">
        <v>29425</v>
      </c>
      <c r="AE15654" s="210">
        <v>22416.29</v>
      </c>
      <c r="AF15654" s="93"/>
      <c r="AG15654" s="93"/>
      <c r="AH15654" s="93"/>
    </row>
    <row r="15655" spans="21:34" x14ac:dyDescent="0.3">
      <c r="U15655" s="311" t="s">
        <v>60998</v>
      </c>
      <c r="V15655" s="312">
        <v>289539.24</v>
      </c>
      <c r="X15655" s="269" t="s">
        <v>12958</v>
      </c>
      <c r="Y15655" s="270">
        <v>480001.67</v>
      </c>
      <c r="AA15655" s="229" t="s">
        <v>30309</v>
      </c>
      <c r="AB15655" s="230">
        <v>5337.5</v>
      </c>
      <c r="AD15655" s="209" t="s">
        <v>29426</v>
      </c>
      <c r="AE15655" s="210">
        <v>29340.39</v>
      </c>
      <c r="AF15655" s="93"/>
      <c r="AG15655" s="93"/>
      <c r="AH15655" s="93"/>
    </row>
    <row r="15656" spans="21:34" x14ac:dyDescent="0.3">
      <c r="U15656" s="311" t="s">
        <v>60999</v>
      </c>
      <c r="V15656" s="312">
        <v>8255.91</v>
      </c>
      <c r="X15656" s="269" t="s">
        <v>12959</v>
      </c>
      <c r="Y15656" s="270">
        <v>275522.67</v>
      </c>
      <c r="AA15656" s="229" t="s">
        <v>54128</v>
      </c>
      <c r="AB15656" s="230">
        <v>49.61</v>
      </c>
      <c r="AD15656" s="209" t="s">
        <v>29427</v>
      </c>
      <c r="AE15656" s="210">
        <v>22416.29</v>
      </c>
      <c r="AF15656" s="93"/>
      <c r="AG15656" s="93"/>
      <c r="AH15656" s="93"/>
    </row>
    <row r="15657" spans="21:34" x14ac:dyDescent="0.3">
      <c r="X15657" s="269" t="s">
        <v>12960</v>
      </c>
      <c r="Y15657" s="270">
        <v>77420.62</v>
      </c>
      <c r="AA15657" s="229" t="s">
        <v>30310</v>
      </c>
      <c r="AB15657" s="230">
        <v>262.58</v>
      </c>
      <c r="AD15657" s="209" t="s">
        <v>29428</v>
      </c>
      <c r="AE15657" s="210">
        <v>40157.39</v>
      </c>
      <c r="AF15657" s="93"/>
      <c r="AG15657" s="93"/>
      <c r="AH15657" s="93"/>
    </row>
    <row r="15658" spans="21:34" x14ac:dyDescent="0.3">
      <c r="X15658" s="269" t="s">
        <v>14779</v>
      </c>
      <c r="Y15658" s="270">
        <v>502767.52</v>
      </c>
      <c r="AA15658" s="229" t="s">
        <v>47380</v>
      </c>
      <c r="AB15658" s="230">
        <v>1330</v>
      </c>
      <c r="AD15658" s="209" t="s">
        <v>29429</v>
      </c>
      <c r="AE15658" s="210">
        <v>6575</v>
      </c>
      <c r="AF15658" s="93"/>
      <c r="AG15658" s="93"/>
      <c r="AH15658" s="93"/>
    </row>
    <row r="15659" spans="21:34" x14ac:dyDescent="0.3">
      <c r="X15659" s="269" t="s">
        <v>34437</v>
      </c>
      <c r="Y15659" s="270">
        <v>6500</v>
      </c>
      <c r="AA15659" s="229" t="s">
        <v>35847</v>
      </c>
      <c r="AB15659" s="230">
        <v>43130</v>
      </c>
      <c r="AD15659" s="209" t="s">
        <v>29430</v>
      </c>
      <c r="AE15659" s="210">
        <v>2625</v>
      </c>
      <c r="AF15659" s="93"/>
      <c r="AG15659" s="93"/>
      <c r="AH15659" s="93"/>
    </row>
    <row r="15660" spans="21:34" x14ac:dyDescent="0.3">
      <c r="X15660" s="269" t="s">
        <v>45940</v>
      </c>
      <c r="Y15660" s="270">
        <v>47580</v>
      </c>
      <c r="AA15660" s="229" t="s">
        <v>35848</v>
      </c>
      <c r="AB15660" s="230">
        <v>53113.45</v>
      </c>
      <c r="AD15660" s="209" t="s">
        <v>29431</v>
      </c>
      <c r="AE15660" s="210">
        <v>664.55</v>
      </c>
      <c r="AF15660" s="93"/>
      <c r="AG15660" s="93"/>
      <c r="AH15660" s="93"/>
    </row>
    <row r="15661" spans="21:34" x14ac:dyDescent="0.3">
      <c r="X15661" s="269" t="s">
        <v>61657</v>
      </c>
      <c r="Y15661" s="270">
        <v>6337.23</v>
      </c>
      <c r="AA15661" s="229" t="s">
        <v>54129</v>
      </c>
      <c r="AB15661" s="230">
        <v>6316.2</v>
      </c>
      <c r="AD15661" s="209" t="s">
        <v>29432</v>
      </c>
      <c r="AE15661" s="210">
        <v>163.89</v>
      </c>
      <c r="AF15661" s="93"/>
      <c r="AG15661" s="93"/>
      <c r="AH15661" s="93"/>
    </row>
    <row r="15662" spans="21:34" x14ac:dyDescent="0.3">
      <c r="X15662" s="269" t="s">
        <v>62339</v>
      </c>
      <c r="Y15662" s="270">
        <v>289.44</v>
      </c>
      <c r="AA15662" s="229" t="s">
        <v>35849</v>
      </c>
      <c r="AB15662" s="230">
        <v>7719.22</v>
      </c>
      <c r="AD15662" s="209" t="s">
        <v>29433</v>
      </c>
      <c r="AE15662" s="210">
        <v>43765</v>
      </c>
      <c r="AF15662" s="93"/>
      <c r="AG15662" s="93"/>
      <c r="AH15662" s="93"/>
    </row>
    <row r="15663" spans="21:34" x14ac:dyDescent="0.3">
      <c r="X15663" s="269" t="s">
        <v>55554</v>
      </c>
      <c r="Y15663" s="270">
        <v>7850.11</v>
      </c>
      <c r="AA15663" s="229" t="s">
        <v>35850</v>
      </c>
      <c r="AB15663" s="230">
        <v>23822.080000000002</v>
      </c>
      <c r="AD15663" s="209" t="s">
        <v>29434</v>
      </c>
      <c r="AE15663" s="210">
        <v>2386</v>
      </c>
      <c r="AF15663" s="93"/>
      <c r="AG15663" s="93"/>
      <c r="AH15663" s="93"/>
    </row>
    <row r="15664" spans="21:34" x14ac:dyDescent="0.3">
      <c r="X15664" s="269" t="s">
        <v>55555</v>
      </c>
      <c r="Y15664" s="270">
        <v>11680.07</v>
      </c>
      <c r="AA15664" s="229" t="s">
        <v>35851</v>
      </c>
      <c r="AB15664" s="230">
        <v>15088.33</v>
      </c>
      <c r="AD15664" s="209" t="s">
        <v>29435</v>
      </c>
      <c r="AE15664" s="210">
        <v>14975</v>
      </c>
      <c r="AF15664" s="93"/>
      <c r="AG15664" s="93"/>
      <c r="AH15664" s="93"/>
    </row>
    <row r="15665" spans="24:34" x14ac:dyDescent="0.3">
      <c r="X15665" s="269" t="s">
        <v>58735</v>
      </c>
      <c r="Y15665" s="270">
        <v>1500</v>
      </c>
      <c r="AA15665" s="229" t="s">
        <v>47381</v>
      </c>
      <c r="AB15665" s="230">
        <v>4185.72</v>
      </c>
      <c r="AD15665" s="209" t="s">
        <v>29436</v>
      </c>
      <c r="AE15665" s="210">
        <v>2000</v>
      </c>
      <c r="AF15665" s="93"/>
      <c r="AG15665" s="93"/>
      <c r="AH15665" s="93"/>
    </row>
    <row r="15666" spans="24:34" x14ac:dyDescent="0.3">
      <c r="X15666" s="269" t="s">
        <v>14783</v>
      </c>
      <c r="Y15666" s="270">
        <v>328406.90000000002</v>
      </c>
      <c r="AA15666" s="229" t="s">
        <v>30311</v>
      </c>
      <c r="AB15666" s="230">
        <v>10092.5</v>
      </c>
      <c r="AD15666" s="209" t="s">
        <v>29437</v>
      </c>
      <c r="AE15666" s="210">
        <v>7686</v>
      </c>
      <c r="AF15666" s="93"/>
      <c r="AG15666" s="93"/>
      <c r="AH15666" s="93"/>
    </row>
    <row r="15667" spans="24:34" x14ac:dyDescent="0.3">
      <c r="X15667" s="269" t="s">
        <v>14784</v>
      </c>
      <c r="Y15667" s="270">
        <v>1046882.09</v>
      </c>
      <c r="AA15667" s="229" t="s">
        <v>30312</v>
      </c>
      <c r="AB15667" s="230">
        <v>4100</v>
      </c>
      <c r="AD15667" s="209" t="s">
        <v>29438</v>
      </c>
      <c r="AE15667" s="210">
        <v>2462.5</v>
      </c>
      <c r="AF15667" s="93"/>
      <c r="AG15667" s="93"/>
      <c r="AH15667" s="93"/>
    </row>
    <row r="15668" spans="24:34" x14ac:dyDescent="0.3">
      <c r="X15668" s="269" t="s">
        <v>54194</v>
      </c>
      <c r="Y15668" s="270">
        <v>2148.02</v>
      </c>
      <c r="AA15668" s="229" t="s">
        <v>30313</v>
      </c>
      <c r="AB15668" s="230">
        <v>1085.75</v>
      </c>
      <c r="AD15668" s="209" t="s">
        <v>29439</v>
      </c>
      <c r="AE15668" s="210">
        <v>175.68</v>
      </c>
      <c r="AF15668" s="93"/>
      <c r="AG15668" s="93"/>
      <c r="AH15668" s="93"/>
    </row>
    <row r="15669" spans="24:34" x14ac:dyDescent="0.3">
      <c r="X15669" s="269" t="s">
        <v>12961</v>
      </c>
      <c r="Y15669" s="270">
        <v>1241024.29</v>
      </c>
      <c r="AA15669" s="229" t="s">
        <v>54130</v>
      </c>
      <c r="AB15669" s="230">
        <v>306.3</v>
      </c>
      <c r="AD15669" s="209" t="s">
        <v>29440</v>
      </c>
      <c r="AE15669" s="210">
        <v>47.49</v>
      </c>
      <c r="AF15669" s="93"/>
      <c r="AG15669" s="93"/>
      <c r="AH15669" s="93"/>
    </row>
    <row r="15670" spans="24:34" x14ac:dyDescent="0.3">
      <c r="X15670" s="269" t="s">
        <v>56754</v>
      </c>
      <c r="Y15670" s="270">
        <v>12089.34</v>
      </c>
      <c r="AA15670" s="229" t="s">
        <v>30314</v>
      </c>
      <c r="AB15670" s="230">
        <v>424.89</v>
      </c>
      <c r="AD15670" s="209" t="s">
        <v>29441</v>
      </c>
      <c r="AE15670" s="210">
        <v>76.47</v>
      </c>
      <c r="AF15670" s="93"/>
      <c r="AG15670" s="93"/>
      <c r="AH15670" s="93"/>
    </row>
    <row r="15671" spans="24:34" x14ac:dyDescent="0.3">
      <c r="X15671" s="269" t="s">
        <v>14786</v>
      </c>
      <c r="Y15671" s="270">
        <v>63115.41</v>
      </c>
      <c r="AA15671" s="229" t="s">
        <v>34331</v>
      </c>
      <c r="AB15671" s="230">
        <v>78031.56</v>
      </c>
      <c r="AD15671" s="209" t="s">
        <v>29442</v>
      </c>
      <c r="AE15671" s="210">
        <v>8.19</v>
      </c>
      <c r="AF15671" s="93"/>
      <c r="AG15671" s="93"/>
      <c r="AH15671" s="93"/>
    </row>
    <row r="15672" spans="24:34" x14ac:dyDescent="0.3">
      <c r="X15672" s="269" t="s">
        <v>47429</v>
      </c>
      <c r="Y15672" s="270">
        <v>-41220.89</v>
      </c>
      <c r="AA15672" s="229" t="s">
        <v>35852</v>
      </c>
      <c r="AB15672" s="230">
        <v>470815.71</v>
      </c>
      <c r="AD15672" s="209" t="s">
        <v>29443</v>
      </c>
      <c r="AE15672" s="210">
        <v>5.43</v>
      </c>
      <c r="AF15672" s="93"/>
      <c r="AG15672" s="93"/>
      <c r="AH15672" s="93"/>
    </row>
    <row r="15673" spans="24:34" x14ac:dyDescent="0.3">
      <c r="X15673" s="269" t="s">
        <v>59448</v>
      </c>
      <c r="Y15673" s="270">
        <v>428391</v>
      </c>
      <c r="AA15673" s="229" t="s">
        <v>30315</v>
      </c>
      <c r="AB15673" s="230">
        <v>200670</v>
      </c>
      <c r="AD15673" s="209" t="s">
        <v>29444</v>
      </c>
      <c r="AE15673" s="210">
        <v>0.24</v>
      </c>
      <c r="AF15673" s="93"/>
      <c r="AG15673" s="93"/>
      <c r="AH15673" s="93"/>
    </row>
    <row r="15674" spans="24:34" x14ac:dyDescent="0.3">
      <c r="X15674" s="269" t="s">
        <v>14788</v>
      </c>
      <c r="Y15674" s="270">
        <v>34859.97</v>
      </c>
      <c r="AA15674" s="229" t="s">
        <v>43132</v>
      </c>
      <c r="AB15674" s="230">
        <v>1295</v>
      </c>
      <c r="AD15674" s="209" t="s">
        <v>29445</v>
      </c>
      <c r="AE15674" s="210">
        <v>14952.88</v>
      </c>
      <c r="AF15674" s="93"/>
      <c r="AG15674" s="93"/>
      <c r="AH15674" s="93"/>
    </row>
    <row r="15675" spans="24:34" x14ac:dyDescent="0.3">
      <c r="X15675" s="269" t="s">
        <v>63466</v>
      </c>
      <c r="Y15675" s="270">
        <v>33742.21</v>
      </c>
      <c r="AA15675" s="229" t="s">
        <v>47382</v>
      </c>
      <c r="AB15675" s="230">
        <v>6149.48</v>
      </c>
      <c r="AD15675" s="209" t="s">
        <v>29446</v>
      </c>
      <c r="AE15675" s="210">
        <v>5282</v>
      </c>
      <c r="AF15675" s="93"/>
      <c r="AG15675" s="93"/>
      <c r="AH15675" s="93"/>
    </row>
    <row r="15676" spans="24:34" x14ac:dyDescent="0.3">
      <c r="X15676" s="269" t="s">
        <v>45942</v>
      </c>
      <c r="Y15676" s="270">
        <v>2428.79</v>
      </c>
      <c r="AA15676" s="229" t="s">
        <v>40707</v>
      </c>
      <c r="AB15676" s="230">
        <v>38476.199999999997</v>
      </c>
      <c r="AD15676" s="209" t="s">
        <v>29447</v>
      </c>
      <c r="AE15676" s="210">
        <v>576.20000000000005</v>
      </c>
      <c r="AF15676" s="93"/>
      <c r="AG15676" s="93"/>
      <c r="AH15676" s="93"/>
    </row>
    <row r="15677" spans="24:34" x14ac:dyDescent="0.3">
      <c r="X15677" s="269" t="s">
        <v>14800</v>
      </c>
      <c r="Y15677" s="270">
        <v>5449.95</v>
      </c>
      <c r="AA15677" s="229" t="s">
        <v>30316</v>
      </c>
      <c r="AB15677" s="230">
        <v>176279.92</v>
      </c>
      <c r="AD15677" s="209" t="s">
        <v>29448</v>
      </c>
      <c r="AE15677" s="210">
        <v>6575</v>
      </c>
      <c r="AF15677" s="93"/>
      <c r="AG15677" s="93"/>
      <c r="AH15677" s="93"/>
    </row>
    <row r="15678" spans="24:34" x14ac:dyDescent="0.3">
      <c r="X15678" s="269" t="s">
        <v>54195</v>
      </c>
      <c r="Y15678" s="270">
        <v>4759.5600000000004</v>
      </c>
      <c r="AA15678" s="229" t="s">
        <v>39618</v>
      </c>
      <c r="AB15678" s="230">
        <v>3567.06</v>
      </c>
      <c r="AD15678" s="209" t="s">
        <v>29449</v>
      </c>
      <c r="AE15678" s="210">
        <v>5087.5</v>
      </c>
      <c r="AF15678" s="93"/>
      <c r="AG15678" s="93"/>
      <c r="AH15678" s="93"/>
    </row>
    <row r="15679" spans="24:34" x14ac:dyDescent="0.3">
      <c r="X15679" s="269" t="s">
        <v>47431</v>
      </c>
      <c r="Y15679" s="270">
        <v>9289.36</v>
      </c>
      <c r="AA15679" s="229" t="s">
        <v>54131</v>
      </c>
      <c r="AB15679" s="230">
        <v>240</v>
      </c>
      <c r="AD15679" s="209" t="s">
        <v>29450</v>
      </c>
      <c r="AE15679" s="210">
        <v>840.23</v>
      </c>
      <c r="AF15679" s="93"/>
      <c r="AG15679" s="93"/>
      <c r="AH15679" s="93"/>
    </row>
    <row r="15680" spans="24:34" x14ac:dyDescent="0.3">
      <c r="X15680" s="269" t="s">
        <v>14818</v>
      </c>
      <c r="Y15680" s="270">
        <v>1074.74</v>
      </c>
      <c r="AA15680" s="229" t="s">
        <v>34332</v>
      </c>
      <c r="AB15680" s="230">
        <v>73824</v>
      </c>
      <c r="AD15680" s="209" t="s">
        <v>29451</v>
      </c>
      <c r="AE15680" s="210">
        <v>211.38</v>
      </c>
      <c r="AF15680" s="93"/>
      <c r="AG15680" s="93"/>
      <c r="AH15680" s="93"/>
    </row>
    <row r="15681" spans="24:34" x14ac:dyDescent="0.3">
      <c r="X15681" s="269" t="s">
        <v>14819</v>
      </c>
      <c r="Y15681" s="270">
        <v>41112.92</v>
      </c>
      <c r="AA15681" s="229" t="s">
        <v>36884</v>
      </c>
      <c r="AB15681" s="230">
        <v>2722.5</v>
      </c>
      <c r="AD15681" s="209" t="s">
        <v>29452</v>
      </c>
      <c r="AE15681" s="210">
        <v>76.47</v>
      </c>
      <c r="AF15681" s="93"/>
      <c r="AG15681" s="93"/>
      <c r="AH15681" s="93"/>
    </row>
    <row r="15682" spans="24:34" x14ac:dyDescent="0.3">
      <c r="X15682" s="269" t="s">
        <v>12964</v>
      </c>
      <c r="Y15682" s="270">
        <v>4513.83</v>
      </c>
      <c r="AA15682" s="229" t="s">
        <v>36885</v>
      </c>
      <c r="AB15682" s="230">
        <v>5105.04</v>
      </c>
      <c r="AD15682" s="209" t="s">
        <v>29453</v>
      </c>
      <c r="AE15682" s="210">
        <v>8.19</v>
      </c>
      <c r="AF15682" s="93"/>
      <c r="AG15682" s="93"/>
      <c r="AH15682" s="93"/>
    </row>
    <row r="15683" spans="24:34" x14ac:dyDescent="0.3">
      <c r="X15683" s="269" t="s">
        <v>14822</v>
      </c>
      <c r="Y15683" s="270">
        <v>31398.97</v>
      </c>
      <c r="AA15683" s="229" t="s">
        <v>39619</v>
      </c>
      <c r="AB15683" s="230">
        <v>3364.75</v>
      </c>
      <c r="AD15683" s="209" t="s">
        <v>29454</v>
      </c>
      <c r="AE15683" s="210">
        <v>5.43</v>
      </c>
      <c r="AF15683" s="93"/>
      <c r="AG15683" s="93"/>
      <c r="AH15683" s="93"/>
    </row>
    <row r="15684" spans="24:34" x14ac:dyDescent="0.3">
      <c r="X15684" s="269" t="s">
        <v>56755</v>
      </c>
      <c r="Y15684" s="270">
        <v>13685.73</v>
      </c>
      <c r="AA15684" s="229" t="s">
        <v>30317</v>
      </c>
      <c r="AB15684" s="230">
        <v>481332.88</v>
      </c>
      <c r="AD15684" s="209" t="s">
        <v>29455</v>
      </c>
      <c r="AE15684" s="210">
        <v>0.24</v>
      </c>
      <c r="AF15684" s="93"/>
      <c r="AG15684" s="93"/>
      <c r="AH15684" s="93"/>
    </row>
    <row r="15685" spans="24:34" x14ac:dyDescent="0.3">
      <c r="X15685" s="269" t="s">
        <v>48410</v>
      </c>
      <c r="Y15685" s="270">
        <v>1750</v>
      </c>
      <c r="AA15685" s="229" t="s">
        <v>54132</v>
      </c>
      <c r="AB15685" s="230">
        <v>39260.18</v>
      </c>
      <c r="AD15685" s="209" t="s">
        <v>29456</v>
      </c>
      <c r="AE15685" s="210">
        <v>27943</v>
      </c>
      <c r="AF15685" s="93"/>
      <c r="AG15685" s="93"/>
      <c r="AH15685" s="93"/>
    </row>
    <row r="15686" spans="24:34" x14ac:dyDescent="0.3">
      <c r="X15686" s="269" t="s">
        <v>43142</v>
      </c>
      <c r="Y15686" s="270">
        <v>19389</v>
      </c>
      <c r="AA15686" s="229" t="s">
        <v>35853</v>
      </c>
      <c r="AB15686" s="230">
        <v>934.93</v>
      </c>
      <c r="AD15686" s="209" t="s">
        <v>29457</v>
      </c>
      <c r="AE15686" s="210">
        <v>2000</v>
      </c>
      <c r="AF15686" s="93"/>
      <c r="AG15686" s="93"/>
      <c r="AH15686" s="93"/>
    </row>
    <row r="15687" spans="24:34" x14ac:dyDescent="0.3">
      <c r="X15687" s="269" t="s">
        <v>14842</v>
      </c>
      <c r="Y15687" s="270">
        <v>2134.84</v>
      </c>
      <c r="AA15687" s="229" t="s">
        <v>35854</v>
      </c>
      <c r="AB15687" s="230">
        <v>4000</v>
      </c>
      <c r="AD15687" s="209" t="s">
        <v>29458</v>
      </c>
      <c r="AE15687" s="210">
        <v>61680.08</v>
      </c>
      <c r="AF15687" s="93"/>
      <c r="AG15687" s="93"/>
      <c r="AH15687" s="93"/>
    </row>
    <row r="15688" spans="24:34" x14ac:dyDescent="0.3">
      <c r="X15688" s="269" t="s">
        <v>14843</v>
      </c>
      <c r="Y15688" s="270">
        <v>10397.19</v>
      </c>
      <c r="AA15688" s="229" t="s">
        <v>48383</v>
      </c>
      <c r="AB15688" s="230">
        <v>1462.5</v>
      </c>
      <c r="AD15688" s="209" t="s">
        <v>29459</v>
      </c>
      <c r="AE15688" s="210">
        <v>19848.400000000001</v>
      </c>
      <c r="AF15688" s="93"/>
      <c r="AG15688" s="93"/>
      <c r="AH15688" s="93"/>
    </row>
    <row r="15689" spans="24:34" x14ac:dyDescent="0.3">
      <c r="X15689" s="269" t="s">
        <v>14845</v>
      </c>
      <c r="Y15689" s="270">
        <v>39344.639999999999</v>
      </c>
      <c r="AA15689" s="229" t="s">
        <v>30318</v>
      </c>
      <c r="AB15689" s="230">
        <v>117845.69</v>
      </c>
      <c r="AD15689" s="209" t="s">
        <v>29460</v>
      </c>
      <c r="AE15689" s="210">
        <v>3806.6</v>
      </c>
      <c r="AF15689" s="93"/>
      <c r="AG15689" s="93"/>
      <c r="AH15689" s="93"/>
    </row>
    <row r="15690" spans="24:34" x14ac:dyDescent="0.3">
      <c r="X15690" s="269" t="s">
        <v>34443</v>
      </c>
      <c r="Y15690" s="270">
        <v>116541.69</v>
      </c>
      <c r="AA15690" s="229" t="s">
        <v>34333</v>
      </c>
      <c r="AB15690" s="230">
        <v>166812.63</v>
      </c>
      <c r="AD15690" s="209" t="s">
        <v>29461</v>
      </c>
      <c r="AE15690" s="210">
        <v>4901</v>
      </c>
      <c r="AF15690" s="93"/>
      <c r="AG15690" s="93"/>
      <c r="AH15690" s="93"/>
    </row>
    <row r="15691" spans="24:34" x14ac:dyDescent="0.3">
      <c r="X15691" s="269" t="s">
        <v>55556</v>
      </c>
      <c r="Y15691" s="270">
        <v>61958.98</v>
      </c>
      <c r="AA15691" s="229" t="s">
        <v>34334</v>
      </c>
      <c r="AB15691" s="230">
        <v>99255.86</v>
      </c>
      <c r="AD15691" s="209" t="s">
        <v>29462</v>
      </c>
      <c r="AE15691" s="210">
        <v>1476</v>
      </c>
      <c r="AF15691" s="93"/>
      <c r="AG15691" s="93"/>
      <c r="AH15691" s="93"/>
    </row>
    <row r="15692" spans="24:34" x14ac:dyDescent="0.3">
      <c r="X15692" s="269" t="s">
        <v>14865</v>
      </c>
      <c r="Y15692" s="270">
        <v>1388</v>
      </c>
      <c r="AA15692" s="229" t="s">
        <v>43133</v>
      </c>
      <c r="AB15692" s="230">
        <v>72021.789999999994</v>
      </c>
      <c r="AD15692" s="209" t="s">
        <v>29463</v>
      </c>
      <c r="AE15692" s="210">
        <v>19026</v>
      </c>
      <c r="AF15692" s="93"/>
      <c r="AG15692" s="93"/>
      <c r="AH15692" s="93"/>
    </row>
    <row r="15693" spans="24:34" x14ac:dyDescent="0.3">
      <c r="X15693" s="269" t="s">
        <v>14866</v>
      </c>
      <c r="Y15693" s="270">
        <v>45039.56</v>
      </c>
      <c r="AA15693" s="229" t="s">
        <v>35855</v>
      </c>
      <c r="AB15693" s="230">
        <v>198549.91</v>
      </c>
      <c r="AD15693" s="209" t="s">
        <v>29464</v>
      </c>
      <c r="AE15693" s="210">
        <v>14749</v>
      </c>
      <c r="AF15693" s="93"/>
      <c r="AG15693" s="93"/>
      <c r="AH15693" s="93"/>
    </row>
    <row r="15694" spans="24:34" x14ac:dyDescent="0.3">
      <c r="X15694" s="269" t="s">
        <v>14867</v>
      </c>
      <c r="Y15694" s="270">
        <v>116655.47</v>
      </c>
      <c r="AA15694" s="229" t="s">
        <v>35856</v>
      </c>
      <c r="AB15694" s="230">
        <v>11425</v>
      </c>
      <c r="AD15694" s="209" t="s">
        <v>29465</v>
      </c>
      <c r="AE15694" s="210">
        <v>126.94</v>
      </c>
      <c r="AF15694" s="93"/>
      <c r="AG15694" s="93"/>
      <c r="AH15694" s="93"/>
    </row>
    <row r="15695" spans="24:34" x14ac:dyDescent="0.3">
      <c r="X15695" s="269" t="s">
        <v>14869</v>
      </c>
      <c r="Y15695" s="270">
        <v>25388.22</v>
      </c>
      <c r="AA15695" s="229" t="s">
        <v>34335</v>
      </c>
      <c r="AB15695" s="230">
        <v>980.68</v>
      </c>
      <c r="AD15695" s="209" t="s">
        <v>29466</v>
      </c>
      <c r="AE15695" s="210">
        <v>2323.86</v>
      </c>
      <c r="AF15695" s="93"/>
      <c r="AG15695" s="93"/>
      <c r="AH15695" s="93"/>
    </row>
    <row r="15696" spans="24:34" x14ac:dyDescent="0.3">
      <c r="X15696" s="269" t="s">
        <v>34444</v>
      </c>
      <c r="Y15696" s="270">
        <v>18611.41</v>
      </c>
      <c r="AA15696" s="229" t="s">
        <v>35857</v>
      </c>
      <c r="AB15696" s="230">
        <v>143.36000000000001</v>
      </c>
      <c r="AD15696" s="209" t="s">
        <v>29467</v>
      </c>
      <c r="AE15696" s="210">
        <v>9.1999999999999993</v>
      </c>
      <c r="AF15696" s="93"/>
      <c r="AG15696" s="93"/>
      <c r="AH15696" s="93"/>
    </row>
    <row r="15697" spans="24:34" x14ac:dyDescent="0.3">
      <c r="X15697" s="269" t="s">
        <v>34445</v>
      </c>
      <c r="Y15697" s="270">
        <v>11554.54</v>
      </c>
      <c r="AA15697" s="229" t="s">
        <v>45890</v>
      </c>
      <c r="AB15697" s="230">
        <v>8376</v>
      </c>
      <c r="AD15697" s="209" t="s">
        <v>29468</v>
      </c>
      <c r="AE15697" s="210">
        <v>1520.79</v>
      </c>
      <c r="AF15697" s="93"/>
      <c r="AG15697" s="93"/>
      <c r="AH15697" s="93"/>
    </row>
    <row r="15698" spans="24:34" x14ac:dyDescent="0.3">
      <c r="X15698" s="269" t="s">
        <v>14870</v>
      </c>
      <c r="Y15698" s="270">
        <v>2367.64</v>
      </c>
      <c r="AA15698" s="229" t="s">
        <v>30319</v>
      </c>
      <c r="AB15698" s="230">
        <v>80146.25</v>
      </c>
      <c r="AD15698" s="209" t="s">
        <v>29469</v>
      </c>
      <c r="AE15698" s="210">
        <v>2000</v>
      </c>
      <c r="AF15698" s="93"/>
      <c r="AG15698" s="93"/>
      <c r="AH15698" s="93"/>
    </row>
    <row r="15699" spans="24:34" x14ac:dyDescent="0.3">
      <c r="X15699" s="269" t="s">
        <v>14949</v>
      </c>
      <c r="Y15699" s="270">
        <v>565587.71</v>
      </c>
      <c r="AA15699" s="229" t="s">
        <v>30320</v>
      </c>
      <c r="AB15699" s="230">
        <v>296458.06</v>
      </c>
      <c r="AD15699" s="209" t="s">
        <v>29470</v>
      </c>
      <c r="AE15699" s="210">
        <v>7180.64</v>
      </c>
      <c r="AF15699" s="93"/>
      <c r="AG15699" s="93"/>
      <c r="AH15699" s="93"/>
    </row>
    <row r="15700" spans="24:34" x14ac:dyDescent="0.3">
      <c r="X15700" s="269" t="s">
        <v>14950</v>
      </c>
      <c r="Y15700" s="270">
        <v>109090.72</v>
      </c>
      <c r="AA15700" s="229" t="s">
        <v>39620</v>
      </c>
      <c r="AB15700" s="230">
        <v>22920.3</v>
      </c>
      <c r="AD15700" s="209" t="s">
        <v>29471</v>
      </c>
      <c r="AE15700" s="210">
        <v>25500</v>
      </c>
      <c r="AF15700" s="93"/>
      <c r="AG15700" s="93"/>
      <c r="AH15700" s="93"/>
    </row>
    <row r="15701" spans="24:34" x14ac:dyDescent="0.3">
      <c r="X15701" s="269" t="s">
        <v>14951</v>
      </c>
      <c r="Y15701" s="270">
        <v>121330</v>
      </c>
      <c r="AA15701" s="229" t="s">
        <v>30321</v>
      </c>
      <c r="AB15701" s="230">
        <v>91852.02</v>
      </c>
      <c r="AD15701" s="209" t="s">
        <v>29472</v>
      </c>
      <c r="AE15701" s="210">
        <v>8913</v>
      </c>
      <c r="AF15701" s="93"/>
      <c r="AG15701" s="93"/>
      <c r="AH15701" s="93"/>
    </row>
    <row r="15702" spans="24:34" x14ac:dyDescent="0.3">
      <c r="X15702" s="269" t="s">
        <v>14952</v>
      </c>
      <c r="Y15702" s="270">
        <v>273582.45</v>
      </c>
      <c r="AA15702" s="229" t="s">
        <v>39621</v>
      </c>
      <c r="AB15702" s="230">
        <v>10641.92</v>
      </c>
      <c r="AD15702" s="209" t="s">
        <v>29473</v>
      </c>
      <c r="AE15702" s="210">
        <v>5446</v>
      </c>
      <c r="AF15702" s="93"/>
      <c r="AG15702" s="93"/>
      <c r="AH15702" s="93"/>
    </row>
    <row r="15703" spans="24:34" x14ac:dyDescent="0.3">
      <c r="X15703" s="269" t="s">
        <v>14954</v>
      </c>
      <c r="Y15703" s="270">
        <v>23760</v>
      </c>
      <c r="AA15703" s="229" t="s">
        <v>35858</v>
      </c>
      <c r="AB15703" s="230">
        <v>160.38999999999999</v>
      </c>
      <c r="AD15703" s="209" t="s">
        <v>29474</v>
      </c>
      <c r="AE15703" s="210">
        <v>18164.28</v>
      </c>
      <c r="AF15703" s="93"/>
      <c r="AG15703" s="93"/>
      <c r="AH15703" s="93"/>
    </row>
    <row r="15704" spans="24:34" x14ac:dyDescent="0.3">
      <c r="X15704" s="269" t="s">
        <v>14955</v>
      </c>
      <c r="Y15704" s="270">
        <v>225786.35</v>
      </c>
      <c r="AA15704" s="229" t="s">
        <v>40708</v>
      </c>
      <c r="AB15704" s="230">
        <v>1465.14</v>
      </c>
      <c r="AD15704" s="209" t="s">
        <v>29475</v>
      </c>
      <c r="AE15704" s="210">
        <v>1504.68</v>
      </c>
      <c r="AF15704" s="93"/>
      <c r="AG15704" s="93"/>
      <c r="AH15704" s="93"/>
    </row>
    <row r="15705" spans="24:34" x14ac:dyDescent="0.3">
      <c r="X15705" s="269" t="s">
        <v>57985</v>
      </c>
      <c r="Y15705" s="270">
        <v>233155.29</v>
      </c>
      <c r="AA15705" s="229" t="s">
        <v>39622</v>
      </c>
      <c r="AB15705" s="230">
        <v>267419.37</v>
      </c>
      <c r="AD15705" s="209" t="s">
        <v>29476</v>
      </c>
      <c r="AE15705" s="210">
        <v>9075.1200000000008</v>
      </c>
      <c r="AF15705" s="93"/>
      <c r="AG15705" s="93"/>
      <c r="AH15705" s="93"/>
    </row>
    <row r="15706" spans="24:34" x14ac:dyDescent="0.3">
      <c r="X15706" s="269" t="s">
        <v>14956</v>
      </c>
      <c r="Y15706" s="270">
        <v>337319.37</v>
      </c>
      <c r="AA15706" s="229" t="s">
        <v>43134</v>
      </c>
      <c r="AB15706" s="230">
        <v>-5178.9799999999996</v>
      </c>
      <c r="AD15706" s="209" t="s">
        <v>29477</v>
      </c>
      <c r="AE15706" s="210">
        <v>751.76</v>
      </c>
      <c r="AF15706" s="93"/>
      <c r="AG15706" s="93"/>
      <c r="AH15706" s="93"/>
    </row>
    <row r="15707" spans="24:34" x14ac:dyDescent="0.3">
      <c r="X15707" s="269" t="s">
        <v>59294</v>
      </c>
      <c r="Y15707" s="270">
        <v>1078.79</v>
      </c>
      <c r="AA15707" s="229" t="s">
        <v>50566</v>
      </c>
      <c r="AB15707" s="230">
        <v>9327.5</v>
      </c>
      <c r="AD15707" s="209" t="s">
        <v>29478</v>
      </c>
      <c r="AE15707" s="210">
        <v>28923.52</v>
      </c>
      <c r="AF15707" s="93"/>
      <c r="AG15707" s="93"/>
      <c r="AH15707" s="93"/>
    </row>
    <row r="15708" spans="24:34" x14ac:dyDescent="0.3">
      <c r="X15708" s="269" t="s">
        <v>14957</v>
      </c>
      <c r="Y15708" s="270">
        <v>79369</v>
      </c>
      <c r="AA15708" s="229" t="s">
        <v>43135</v>
      </c>
      <c r="AB15708" s="230">
        <v>27466.25</v>
      </c>
      <c r="AD15708" s="209" t="s">
        <v>29479</v>
      </c>
      <c r="AE15708" s="210">
        <v>43664.28</v>
      </c>
      <c r="AF15708" s="93"/>
      <c r="AG15708" s="93"/>
      <c r="AH15708" s="93"/>
    </row>
    <row r="15709" spans="24:34" x14ac:dyDescent="0.3">
      <c r="X15709" s="269" t="s">
        <v>14958</v>
      </c>
      <c r="Y15709" s="270">
        <v>5818.75</v>
      </c>
      <c r="AA15709" s="229" t="s">
        <v>43136</v>
      </c>
      <c r="AB15709" s="230">
        <v>2101.1</v>
      </c>
      <c r="AD15709" s="209" t="s">
        <v>29480</v>
      </c>
      <c r="AE15709" s="210">
        <v>2256.44</v>
      </c>
      <c r="AF15709" s="93"/>
      <c r="AG15709" s="93"/>
      <c r="AH15709" s="93"/>
    </row>
    <row r="15710" spans="24:34" x14ac:dyDescent="0.3">
      <c r="X15710" s="269" t="s">
        <v>40713</v>
      </c>
      <c r="Y15710" s="270">
        <v>1825.43</v>
      </c>
      <c r="AA15710" s="229" t="s">
        <v>43137</v>
      </c>
      <c r="AB15710" s="230">
        <v>5776.66</v>
      </c>
      <c r="AD15710" s="209" t="s">
        <v>29481</v>
      </c>
      <c r="AE15710" s="210">
        <v>8913</v>
      </c>
      <c r="AF15710" s="93"/>
      <c r="AG15710" s="93"/>
      <c r="AH15710" s="93"/>
    </row>
    <row r="15711" spans="24:34" x14ac:dyDescent="0.3">
      <c r="X15711" s="269" t="s">
        <v>14959</v>
      </c>
      <c r="Y15711" s="270">
        <v>19632</v>
      </c>
      <c r="AA15711" s="229" t="s">
        <v>54133</v>
      </c>
      <c r="AB15711" s="230">
        <v>1789</v>
      </c>
      <c r="AD15711" s="209" t="s">
        <v>29482</v>
      </c>
      <c r="AE15711" s="210">
        <v>4901</v>
      </c>
      <c r="AF15711" s="93"/>
      <c r="AG15711" s="93"/>
      <c r="AH15711" s="93"/>
    </row>
    <row r="15712" spans="24:34" x14ac:dyDescent="0.3">
      <c r="X15712" s="269" t="s">
        <v>14960</v>
      </c>
      <c r="Y15712" s="270">
        <v>7063.09</v>
      </c>
      <c r="AA15712" s="229" t="s">
        <v>54134</v>
      </c>
      <c r="AB15712" s="230">
        <v>136.86000000000001</v>
      </c>
      <c r="AD15712" s="209" t="s">
        <v>29483</v>
      </c>
      <c r="AE15712" s="210">
        <v>12463.24</v>
      </c>
      <c r="AF15712" s="93"/>
      <c r="AG15712" s="93"/>
      <c r="AH15712" s="93"/>
    </row>
    <row r="15713" spans="24:34" x14ac:dyDescent="0.3">
      <c r="X15713" s="269" t="s">
        <v>43143</v>
      </c>
      <c r="Y15713" s="270">
        <v>63621.51</v>
      </c>
      <c r="AA15713" s="229" t="s">
        <v>54135</v>
      </c>
      <c r="AB15713" s="230">
        <v>215.57</v>
      </c>
      <c r="AD15713" s="209" t="s">
        <v>29484</v>
      </c>
      <c r="AE15713" s="210">
        <v>28119.73</v>
      </c>
      <c r="AF15713" s="93"/>
      <c r="AG15713" s="93"/>
      <c r="AH15713" s="93"/>
    </row>
    <row r="15714" spans="24:34" x14ac:dyDescent="0.3">
      <c r="X15714" s="269" t="s">
        <v>43144</v>
      </c>
      <c r="Y15714" s="270">
        <v>4377</v>
      </c>
      <c r="AA15714" s="229" t="s">
        <v>54136</v>
      </c>
      <c r="AB15714" s="230">
        <v>1227</v>
      </c>
      <c r="AD15714" s="209" t="s">
        <v>29485</v>
      </c>
      <c r="AE15714" s="210">
        <v>17072.86</v>
      </c>
      <c r="AF15714" s="93"/>
      <c r="AG15714" s="93"/>
      <c r="AH15714" s="93"/>
    </row>
    <row r="15715" spans="24:34" x14ac:dyDescent="0.3">
      <c r="X15715" s="269" t="s">
        <v>47433</v>
      </c>
      <c r="Y15715" s="270">
        <v>2089.33</v>
      </c>
      <c r="AA15715" s="229" t="s">
        <v>54137</v>
      </c>
      <c r="AB15715" s="230">
        <v>180.66</v>
      </c>
      <c r="AD15715" s="209" t="s">
        <v>29486</v>
      </c>
      <c r="AE15715" s="210">
        <v>9.1999999999999993</v>
      </c>
      <c r="AF15715" s="93"/>
      <c r="AG15715" s="93"/>
      <c r="AH15715" s="93"/>
    </row>
    <row r="15716" spans="24:34" x14ac:dyDescent="0.3">
      <c r="X15716" s="269" t="s">
        <v>14961</v>
      </c>
      <c r="Y15716" s="270">
        <v>15559.9</v>
      </c>
      <c r="AA15716" s="229" t="s">
        <v>54138</v>
      </c>
      <c r="AB15716" s="230">
        <v>3127.77</v>
      </c>
      <c r="AD15716" s="209" t="s">
        <v>29487</v>
      </c>
      <c r="AE15716" s="210">
        <v>12537.5</v>
      </c>
      <c r="AF15716" s="93"/>
      <c r="AG15716" s="93"/>
      <c r="AH15716" s="93"/>
    </row>
    <row r="15717" spans="24:34" x14ac:dyDescent="0.3">
      <c r="X15717" s="269" t="s">
        <v>60871</v>
      </c>
      <c r="Y15717" s="270">
        <v>9353.73</v>
      </c>
      <c r="AA15717" s="229" t="s">
        <v>54139</v>
      </c>
      <c r="AB15717" s="230">
        <v>3720</v>
      </c>
      <c r="AD15717" s="209" t="s">
        <v>29488</v>
      </c>
      <c r="AE15717" s="210">
        <v>907.79</v>
      </c>
      <c r="AF15717" s="93"/>
      <c r="AG15717" s="93"/>
      <c r="AH15717" s="93"/>
    </row>
    <row r="15718" spans="24:34" x14ac:dyDescent="0.3">
      <c r="X15718" s="269" t="s">
        <v>14962</v>
      </c>
      <c r="Y15718" s="270">
        <v>300</v>
      </c>
      <c r="AA15718" s="229" t="s">
        <v>54140</v>
      </c>
      <c r="AB15718" s="230">
        <v>284.57</v>
      </c>
      <c r="AD15718" s="209" t="s">
        <v>29489</v>
      </c>
      <c r="AE15718" s="210">
        <v>202.46</v>
      </c>
      <c r="AF15718" s="93"/>
      <c r="AG15718" s="93"/>
      <c r="AH15718" s="93"/>
    </row>
    <row r="15719" spans="24:34" x14ac:dyDescent="0.3">
      <c r="X15719" s="269" t="s">
        <v>14964</v>
      </c>
      <c r="Y15719" s="270">
        <v>17764.11</v>
      </c>
      <c r="AA15719" s="229" t="s">
        <v>54141</v>
      </c>
      <c r="AB15719" s="230">
        <v>896.52</v>
      </c>
      <c r="AD15719" s="209" t="s">
        <v>29490</v>
      </c>
      <c r="AE15719" s="210">
        <v>6206.25</v>
      </c>
      <c r="AF15719" s="93"/>
      <c r="AG15719" s="93"/>
      <c r="AH15719" s="93"/>
    </row>
    <row r="15720" spans="24:34" x14ac:dyDescent="0.3">
      <c r="X15720" s="269" t="s">
        <v>14965</v>
      </c>
      <c r="Y15720" s="270">
        <v>7039.64</v>
      </c>
      <c r="AA15720" s="229" t="s">
        <v>54142</v>
      </c>
      <c r="AB15720" s="230">
        <v>136.30000000000001</v>
      </c>
      <c r="AD15720" s="209" t="s">
        <v>29491</v>
      </c>
      <c r="AE15720" s="210">
        <v>67595</v>
      </c>
      <c r="AF15720" s="93"/>
      <c r="AG15720" s="93"/>
      <c r="AH15720" s="93"/>
    </row>
    <row r="15721" spans="24:34" x14ac:dyDescent="0.3">
      <c r="X15721" s="269" t="s">
        <v>12975</v>
      </c>
      <c r="Y15721" s="270">
        <v>153286.37</v>
      </c>
      <c r="AA15721" s="229" t="s">
        <v>47383</v>
      </c>
      <c r="AB15721" s="230">
        <v>1316.38</v>
      </c>
      <c r="AD15721" s="209" t="s">
        <v>29492</v>
      </c>
      <c r="AE15721" s="210">
        <v>2112</v>
      </c>
      <c r="AF15721" s="93"/>
      <c r="AG15721" s="93"/>
      <c r="AH15721" s="93"/>
    </row>
    <row r="15722" spans="24:34" x14ac:dyDescent="0.3">
      <c r="X15722" s="269" t="s">
        <v>12976</v>
      </c>
      <c r="Y15722" s="270">
        <v>453233.61</v>
      </c>
      <c r="AA15722" s="229" t="s">
        <v>35859</v>
      </c>
      <c r="AB15722" s="230">
        <v>41803.449999999997</v>
      </c>
      <c r="AD15722" s="209" t="s">
        <v>29493</v>
      </c>
      <c r="AE15722" s="210">
        <v>13608</v>
      </c>
      <c r="AF15722" s="93"/>
      <c r="AG15722" s="93"/>
      <c r="AH15722" s="93"/>
    </row>
    <row r="15723" spans="24:34" x14ac:dyDescent="0.3">
      <c r="X15723" s="269" t="s">
        <v>12977</v>
      </c>
      <c r="Y15723" s="270">
        <v>279109.69</v>
      </c>
      <c r="AA15723" s="229" t="s">
        <v>54143</v>
      </c>
      <c r="AB15723" s="230">
        <v>18538.419999999998</v>
      </c>
      <c r="AD15723" s="209" t="s">
        <v>29494</v>
      </c>
      <c r="AE15723" s="210">
        <v>2000</v>
      </c>
      <c r="AF15723" s="93"/>
      <c r="AG15723" s="93"/>
      <c r="AH15723" s="93"/>
    </row>
    <row r="15724" spans="24:34" x14ac:dyDescent="0.3">
      <c r="X15724" s="269" t="s">
        <v>54196</v>
      </c>
      <c r="Y15724" s="270">
        <v>32129.55</v>
      </c>
      <c r="AA15724" s="229" t="s">
        <v>43138</v>
      </c>
      <c r="AB15724" s="230">
        <v>447916.37</v>
      </c>
      <c r="AD15724" s="209" t="s">
        <v>29495</v>
      </c>
      <c r="AE15724" s="210">
        <v>5978.71</v>
      </c>
      <c r="AF15724" s="93"/>
      <c r="AG15724" s="93"/>
      <c r="AH15724" s="93"/>
    </row>
    <row r="15725" spans="24:34" x14ac:dyDescent="0.3">
      <c r="X15725" s="269" t="s">
        <v>14966</v>
      </c>
      <c r="Y15725" s="270">
        <v>88592.19</v>
      </c>
      <c r="AA15725" s="229" t="s">
        <v>54144</v>
      </c>
      <c r="AB15725" s="230">
        <v>2383.6999999999998</v>
      </c>
      <c r="AD15725" s="209" t="s">
        <v>29496</v>
      </c>
      <c r="AE15725" s="210">
        <v>5000</v>
      </c>
      <c r="AF15725" s="93"/>
      <c r="AG15725" s="93"/>
      <c r="AH15725" s="93"/>
    </row>
    <row r="15726" spans="24:34" x14ac:dyDescent="0.3">
      <c r="X15726" s="269" t="s">
        <v>14967</v>
      </c>
      <c r="Y15726" s="270">
        <v>16920.04</v>
      </c>
      <c r="AA15726" s="229" t="s">
        <v>54145</v>
      </c>
      <c r="AB15726" s="230">
        <v>268448.95</v>
      </c>
      <c r="AD15726" s="209" t="s">
        <v>29497</v>
      </c>
      <c r="AE15726" s="210">
        <v>379</v>
      </c>
      <c r="AF15726" s="93"/>
      <c r="AG15726" s="93"/>
      <c r="AH15726" s="93"/>
    </row>
    <row r="15727" spans="24:34" x14ac:dyDescent="0.3">
      <c r="X15727" s="269" t="s">
        <v>57986</v>
      </c>
      <c r="Y15727" s="270">
        <v>85.6</v>
      </c>
      <c r="AA15727" s="229" t="s">
        <v>35860</v>
      </c>
      <c r="AB15727" s="230">
        <v>59465.57</v>
      </c>
      <c r="AD15727" s="209" t="s">
        <v>29498</v>
      </c>
      <c r="AE15727" s="210">
        <v>75.2</v>
      </c>
      <c r="AF15727" s="93"/>
      <c r="AG15727" s="93"/>
      <c r="AH15727" s="93"/>
    </row>
    <row r="15728" spans="24:34" x14ac:dyDescent="0.3">
      <c r="X15728" s="269" t="s">
        <v>58736</v>
      </c>
      <c r="Y15728" s="270">
        <v>30121.97</v>
      </c>
      <c r="AA15728" s="229" t="s">
        <v>35861</v>
      </c>
      <c r="AB15728" s="230">
        <v>72527.34</v>
      </c>
      <c r="AD15728" s="209" t="s">
        <v>29499</v>
      </c>
      <c r="AE15728" s="210">
        <v>16.8</v>
      </c>
      <c r="AF15728" s="93"/>
      <c r="AG15728" s="93"/>
      <c r="AH15728" s="93"/>
    </row>
    <row r="15729" spans="24:34" x14ac:dyDescent="0.3">
      <c r="X15729" s="269" t="s">
        <v>14969</v>
      </c>
      <c r="Y15729" s="270">
        <v>2130.46</v>
      </c>
      <c r="AA15729" s="229" t="s">
        <v>35862</v>
      </c>
      <c r="AB15729" s="230">
        <v>5975</v>
      </c>
      <c r="AD15729" s="209" t="s">
        <v>29500</v>
      </c>
      <c r="AE15729" s="210">
        <v>20893.37</v>
      </c>
      <c r="AF15729" s="93"/>
      <c r="AG15729" s="93"/>
      <c r="AH15729" s="93"/>
    </row>
    <row r="15730" spans="24:34" x14ac:dyDescent="0.3">
      <c r="X15730" s="269" t="s">
        <v>58737</v>
      </c>
      <c r="Y15730" s="270">
        <v>142.4</v>
      </c>
      <c r="AA15730" s="229" t="s">
        <v>40709</v>
      </c>
      <c r="AB15730" s="230">
        <v>48400</v>
      </c>
      <c r="AD15730" s="209" t="s">
        <v>29501</v>
      </c>
      <c r="AE15730" s="210">
        <v>294.94</v>
      </c>
      <c r="AF15730" s="93"/>
      <c r="AG15730" s="93"/>
      <c r="AH15730" s="93"/>
    </row>
    <row r="15731" spans="24:34" x14ac:dyDescent="0.3">
      <c r="X15731" s="269" t="s">
        <v>38821</v>
      </c>
      <c r="Y15731" s="270">
        <v>1426.4</v>
      </c>
      <c r="AA15731" s="229" t="s">
        <v>36886</v>
      </c>
      <c r="AB15731" s="230">
        <v>37658.69</v>
      </c>
      <c r="AD15731" s="209" t="s">
        <v>29502</v>
      </c>
      <c r="AE15731" s="210">
        <v>4676</v>
      </c>
      <c r="AF15731" s="93"/>
      <c r="AG15731" s="93"/>
      <c r="AH15731" s="93"/>
    </row>
    <row r="15732" spans="24:34" x14ac:dyDescent="0.3">
      <c r="X15732" s="269" t="s">
        <v>59295</v>
      </c>
      <c r="Y15732" s="270">
        <v>2850</v>
      </c>
      <c r="AA15732" s="229" t="s">
        <v>47384</v>
      </c>
      <c r="AB15732" s="230">
        <v>49133.120000000003</v>
      </c>
      <c r="AD15732" s="209" t="s">
        <v>29503</v>
      </c>
      <c r="AE15732" s="210">
        <v>3994.8</v>
      </c>
      <c r="AF15732" s="93"/>
      <c r="AG15732" s="93"/>
      <c r="AH15732" s="93"/>
    </row>
    <row r="15733" spans="24:34" x14ac:dyDescent="0.3">
      <c r="X15733" s="269" t="s">
        <v>14970</v>
      </c>
      <c r="Y15733" s="270">
        <v>84522.68</v>
      </c>
      <c r="AA15733" s="229" t="s">
        <v>35863</v>
      </c>
      <c r="AB15733" s="230">
        <v>4653.08</v>
      </c>
      <c r="AD15733" s="209" t="s">
        <v>29504</v>
      </c>
      <c r="AE15733" s="210">
        <v>589.88</v>
      </c>
      <c r="AF15733" s="93"/>
      <c r="AG15733" s="93"/>
      <c r="AH15733" s="93"/>
    </row>
    <row r="15734" spans="24:34" x14ac:dyDescent="0.3">
      <c r="X15734" s="269" t="s">
        <v>57987</v>
      </c>
      <c r="Y15734" s="270">
        <v>647135.18999999994</v>
      </c>
      <c r="AA15734" s="229" t="s">
        <v>48384</v>
      </c>
      <c r="AB15734" s="230">
        <v>13337.26</v>
      </c>
      <c r="AD15734" s="209" t="s">
        <v>29505</v>
      </c>
      <c r="AE15734" s="210">
        <v>12537.5</v>
      </c>
      <c r="AF15734" s="93"/>
      <c r="AG15734" s="93"/>
      <c r="AH15734" s="93"/>
    </row>
    <row r="15735" spans="24:34" x14ac:dyDescent="0.3">
      <c r="X15735" s="269" t="s">
        <v>14971</v>
      </c>
      <c r="Y15735" s="270">
        <v>19707.259999999998</v>
      </c>
      <c r="AA15735" s="229" t="s">
        <v>40710</v>
      </c>
      <c r="AB15735" s="230">
        <v>748926</v>
      </c>
      <c r="AD15735" s="209" t="s">
        <v>29506</v>
      </c>
      <c r="AE15735" s="210">
        <v>5000</v>
      </c>
      <c r="AF15735" s="93"/>
      <c r="AG15735" s="93"/>
      <c r="AH15735" s="93"/>
    </row>
    <row r="15736" spans="24:34" x14ac:dyDescent="0.3">
      <c r="X15736" s="269" t="s">
        <v>14972</v>
      </c>
      <c r="Y15736" s="270">
        <v>134528.84</v>
      </c>
      <c r="AA15736" s="229" t="s">
        <v>49259</v>
      </c>
      <c r="AB15736" s="230">
        <v>1153.07</v>
      </c>
      <c r="AD15736" s="209" t="s">
        <v>29507</v>
      </c>
      <c r="AE15736" s="210">
        <v>1286.79</v>
      </c>
      <c r="AF15736" s="93"/>
      <c r="AG15736" s="93"/>
      <c r="AH15736" s="93"/>
    </row>
    <row r="15737" spans="24:34" x14ac:dyDescent="0.3">
      <c r="X15737" s="269" t="s">
        <v>12981</v>
      </c>
      <c r="Y15737" s="270">
        <v>760.86</v>
      </c>
      <c r="AA15737" s="229" t="s">
        <v>54146</v>
      </c>
      <c r="AB15737" s="230">
        <v>59.88</v>
      </c>
      <c r="AD15737" s="209" t="s">
        <v>29508</v>
      </c>
      <c r="AE15737" s="210">
        <v>277.66000000000003</v>
      </c>
      <c r="AF15737" s="93"/>
      <c r="AG15737" s="93"/>
      <c r="AH15737" s="93"/>
    </row>
    <row r="15738" spans="24:34" x14ac:dyDescent="0.3">
      <c r="X15738" s="269" t="s">
        <v>14973</v>
      </c>
      <c r="Y15738" s="270">
        <v>48150</v>
      </c>
      <c r="AA15738" s="229" t="s">
        <v>54147</v>
      </c>
      <c r="AB15738" s="230">
        <v>1000</v>
      </c>
      <c r="AD15738" s="209" t="s">
        <v>29509</v>
      </c>
      <c r="AE15738" s="210">
        <v>16.8</v>
      </c>
      <c r="AF15738" s="93"/>
      <c r="AG15738" s="93"/>
      <c r="AH15738" s="93"/>
    </row>
    <row r="15739" spans="24:34" x14ac:dyDescent="0.3">
      <c r="X15739" s="269" t="s">
        <v>14974</v>
      </c>
      <c r="Y15739" s="270">
        <v>619990.12</v>
      </c>
      <c r="AA15739" s="229" t="s">
        <v>47385</v>
      </c>
      <c r="AB15739" s="230">
        <v>1106.32</v>
      </c>
      <c r="AD15739" s="209" t="s">
        <v>29510</v>
      </c>
      <c r="AE15739" s="210">
        <v>3994.8</v>
      </c>
      <c r="AF15739" s="93"/>
      <c r="AG15739" s="93"/>
      <c r="AH15739" s="93"/>
    </row>
    <row r="15740" spans="24:34" x14ac:dyDescent="0.3">
      <c r="X15740" s="269" t="s">
        <v>59950</v>
      </c>
      <c r="Y15740" s="270">
        <v>-2470.13</v>
      </c>
      <c r="AA15740" s="229" t="s">
        <v>54148</v>
      </c>
      <c r="AB15740" s="230">
        <v>30.77</v>
      </c>
      <c r="AD15740" s="209" t="s">
        <v>29511</v>
      </c>
      <c r="AE15740" s="210">
        <v>30468.959999999999</v>
      </c>
      <c r="AF15740" s="93"/>
      <c r="AG15740" s="93"/>
      <c r="AH15740" s="93"/>
    </row>
    <row r="15741" spans="24:34" x14ac:dyDescent="0.3">
      <c r="X15741" s="269" t="s">
        <v>15018</v>
      </c>
      <c r="Y15741" s="270">
        <v>2923.26</v>
      </c>
      <c r="AA15741" s="229" t="s">
        <v>49260</v>
      </c>
      <c r="AB15741" s="230">
        <v>36725.33</v>
      </c>
      <c r="AD15741" s="209" t="s">
        <v>29512</v>
      </c>
      <c r="AE15741" s="210">
        <v>2000</v>
      </c>
      <c r="AF15741" s="93"/>
      <c r="AG15741" s="93"/>
      <c r="AH15741" s="93"/>
    </row>
    <row r="15742" spans="24:34" x14ac:dyDescent="0.3">
      <c r="X15742" s="269" t="s">
        <v>34460</v>
      </c>
      <c r="Y15742" s="270">
        <v>54000</v>
      </c>
      <c r="AA15742" s="229" t="s">
        <v>49261</v>
      </c>
      <c r="AB15742" s="230">
        <v>624.91</v>
      </c>
      <c r="AD15742" s="209" t="s">
        <v>29513</v>
      </c>
      <c r="AE15742" s="210">
        <v>91485.19</v>
      </c>
      <c r="AF15742" s="93"/>
      <c r="AG15742" s="93"/>
      <c r="AH15742" s="93"/>
    </row>
    <row r="15743" spans="24:34" x14ac:dyDescent="0.3">
      <c r="X15743" s="269" t="s">
        <v>56756</v>
      </c>
      <c r="Y15743" s="270">
        <v>68986.559999999998</v>
      </c>
      <c r="AA15743" s="229" t="s">
        <v>54149</v>
      </c>
      <c r="AB15743" s="230">
        <v>2105.09</v>
      </c>
      <c r="AD15743" s="209" t="s">
        <v>29514</v>
      </c>
      <c r="AE15743" s="210">
        <v>975</v>
      </c>
      <c r="AF15743" s="93"/>
      <c r="AG15743" s="93"/>
      <c r="AH15743" s="93"/>
    </row>
    <row r="15744" spans="24:34" x14ac:dyDescent="0.3">
      <c r="X15744" s="269" t="s">
        <v>34461</v>
      </c>
      <c r="Y15744" s="270">
        <v>81563.25</v>
      </c>
      <c r="AA15744" s="229" t="s">
        <v>49262</v>
      </c>
      <c r="AB15744" s="230">
        <v>2847.57</v>
      </c>
      <c r="AD15744" s="209" t="s">
        <v>29515</v>
      </c>
      <c r="AE15744" s="210">
        <v>11095</v>
      </c>
      <c r="AF15744" s="93"/>
      <c r="AG15744" s="93"/>
      <c r="AH15744" s="93"/>
    </row>
    <row r="15745" spans="24:34" x14ac:dyDescent="0.3">
      <c r="X15745" s="269" t="s">
        <v>54197</v>
      </c>
      <c r="Y15745" s="270">
        <v>900</v>
      </c>
      <c r="AA15745" s="229" t="s">
        <v>49263</v>
      </c>
      <c r="AB15745" s="230">
        <v>9090.24</v>
      </c>
      <c r="AD15745" s="209" t="s">
        <v>29516</v>
      </c>
      <c r="AE15745" s="210">
        <v>210</v>
      </c>
      <c r="AF15745" s="93"/>
      <c r="AG15745" s="93"/>
      <c r="AH15745" s="93"/>
    </row>
    <row r="15746" spans="24:34" x14ac:dyDescent="0.3">
      <c r="X15746" s="269" t="s">
        <v>15020</v>
      </c>
      <c r="Y15746" s="270">
        <v>2074</v>
      </c>
      <c r="AA15746" s="229" t="s">
        <v>49264</v>
      </c>
      <c r="AB15746" s="230">
        <v>5453.04</v>
      </c>
      <c r="AD15746" s="209" t="s">
        <v>29517</v>
      </c>
      <c r="AE15746" s="210">
        <v>939.47</v>
      </c>
      <c r="AF15746" s="93"/>
      <c r="AG15746" s="93"/>
      <c r="AH15746" s="93"/>
    </row>
    <row r="15747" spans="24:34" x14ac:dyDescent="0.3">
      <c r="X15747" s="269" t="s">
        <v>59296</v>
      </c>
      <c r="Y15747" s="270">
        <v>2725</v>
      </c>
      <c r="AA15747" s="229" t="s">
        <v>54150</v>
      </c>
      <c r="AB15747" s="230">
        <v>1580.89</v>
      </c>
      <c r="AD15747" s="209" t="s">
        <v>29518</v>
      </c>
      <c r="AE15747" s="210">
        <v>125.04</v>
      </c>
      <c r="AF15747" s="93"/>
      <c r="AG15747" s="93"/>
      <c r="AH15747" s="93"/>
    </row>
    <row r="15748" spans="24:34" x14ac:dyDescent="0.3">
      <c r="X15748" s="269" t="s">
        <v>34462</v>
      </c>
      <c r="Y15748" s="270">
        <v>12000</v>
      </c>
      <c r="AA15748" s="229" t="s">
        <v>49265</v>
      </c>
      <c r="AB15748" s="230">
        <v>12167</v>
      </c>
      <c r="AD15748" s="209" t="s">
        <v>29519</v>
      </c>
      <c r="AE15748" s="210">
        <v>48.15</v>
      </c>
      <c r="AF15748" s="93"/>
      <c r="AG15748" s="93"/>
      <c r="AH15748" s="93"/>
    </row>
    <row r="15749" spans="24:34" x14ac:dyDescent="0.3">
      <c r="X15749" s="269" t="s">
        <v>43146</v>
      </c>
      <c r="Y15749" s="270">
        <v>540</v>
      </c>
      <c r="AA15749" s="229" t="s">
        <v>49266</v>
      </c>
      <c r="AB15749" s="230">
        <v>843.13</v>
      </c>
      <c r="AD15749" s="209" t="s">
        <v>29520</v>
      </c>
      <c r="AE15749" s="210">
        <v>7182.5</v>
      </c>
      <c r="AF15749" s="93"/>
      <c r="AG15749" s="93"/>
      <c r="AH15749" s="93"/>
    </row>
    <row r="15750" spans="24:34" x14ac:dyDescent="0.3">
      <c r="X15750" s="269" t="s">
        <v>15024</v>
      </c>
      <c r="Y15750" s="270">
        <v>11888.18</v>
      </c>
      <c r="AA15750" s="229" t="s">
        <v>49267</v>
      </c>
      <c r="AB15750" s="230">
        <v>2932.24</v>
      </c>
      <c r="AD15750" s="209" t="s">
        <v>29521</v>
      </c>
      <c r="AE15750" s="210">
        <v>486.72</v>
      </c>
      <c r="AF15750" s="93"/>
      <c r="AG15750" s="93"/>
      <c r="AH15750" s="93"/>
    </row>
    <row r="15751" spans="24:34" x14ac:dyDescent="0.3">
      <c r="X15751" s="269" t="s">
        <v>50589</v>
      </c>
      <c r="Y15751" s="270">
        <v>12303.69</v>
      </c>
      <c r="AA15751" s="229" t="s">
        <v>49268</v>
      </c>
      <c r="AB15751" s="230">
        <v>1617.3</v>
      </c>
      <c r="AD15751" s="209" t="s">
        <v>29522</v>
      </c>
      <c r="AE15751" s="210">
        <v>5340</v>
      </c>
      <c r="AF15751" s="93"/>
      <c r="AG15751" s="93"/>
      <c r="AH15751" s="93"/>
    </row>
    <row r="15752" spans="24:34" x14ac:dyDescent="0.3">
      <c r="X15752" s="269" t="s">
        <v>15026</v>
      </c>
      <c r="Y15752" s="270">
        <v>18656.46</v>
      </c>
      <c r="AA15752" s="229" t="s">
        <v>45891</v>
      </c>
      <c r="AB15752" s="230">
        <v>343140</v>
      </c>
      <c r="AD15752" s="209" t="s">
        <v>29523</v>
      </c>
      <c r="AE15752" s="210">
        <v>3311</v>
      </c>
      <c r="AF15752" s="93"/>
      <c r="AG15752" s="93"/>
      <c r="AH15752" s="93"/>
    </row>
    <row r="15753" spans="24:34" x14ac:dyDescent="0.3">
      <c r="X15753" s="269" t="s">
        <v>15027</v>
      </c>
      <c r="Y15753" s="270">
        <v>33066.769999999997</v>
      </c>
      <c r="AA15753" s="229" t="s">
        <v>45892</v>
      </c>
      <c r="AB15753" s="230">
        <v>26248</v>
      </c>
      <c r="AD15753" s="209" t="s">
        <v>29524</v>
      </c>
      <c r="AE15753" s="210">
        <v>9046.98</v>
      </c>
      <c r="AF15753" s="93"/>
      <c r="AG15753" s="93"/>
      <c r="AH15753" s="93"/>
    </row>
    <row r="15754" spans="24:34" x14ac:dyDescent="0.3">
      <c r="X15754" s="269" t="s">
        <v>34463</v>
      </c>
      <c r="Y15754" s="270">
        <v>15146.69</v>
      </c>
      <c r="AA15754" s="229" t="s">
        <v>43139</v>
      </c>
      <c r="AB15754" s="230">
        <v>475967.75</v>
      </c>
      <c r="AD15754" s="209" t="s">
        <v>29525</v>
      </c>
      <c r="AE15754" s="210">
        <v>12291.62</v>
      </c>
      <c r="AF15754" s="93"/>
      <c r="AG15754" s="93"/>
      <c r="AH15754" s="93"/>
    </row>
    <row r="15755" spans="24:34" x14ac:dyDescent="0.3">
      <c r="X15755" s="269" t="s">
        <v>38827</v>
      </c>
      <c r="Y15755" s="270">
        <v>144901</v>
      </c>
      <c r="AA15755" s="229" t="s">
        <v>43140</v>
      </c>
      <c r="AB15755" s="230">
        <v>35277.25</v>
      </c>
      <c r="AD15755" s="209" t="s">
        <v>29526</v>
      </c>
      <c r="AE15755" s="210">
        <v>4858</v>
      </c>
      <c r="AF15755" s="93"/>
      <c r="AG15755" s="93"/>
      <c r="AH15755" s="93"/>
    </row>
    <row r="15756" spans="24:34" x14ac:dyDescent="0.3">
      <c r="X15756" s="269" t="s">
        <v>34464</v>
      </c>
      <c r="Y15756" s="270">
        <v>84899.6</v>
      </c>
      <c r="AA15756" s="229" t="s">
        <v>36889</v>
      </c>
      <c r="AB15756" s="230">
        <v>300</v>
      </c>
      <c r="AD15756" s="209" t="s">
        <v>14423</v>
      </c>
      <c r="AE15756" s="210">
        <v>114</v>
      </c>
      <c r="AF15756" s="93"/>
      <c r="AG15756" s="93"/>
      <c r="AH15756" s="93"/>
    </row>
    <row r="15757" spans="24:34" x14ac:dyDescent="0.3">
      <c r="X15757" s="269" t="s">
        <v>12983</v>
      </c>
      <c r="Y15757" s="270">
        <v>127142.09</v>
      </c>
      <c r="AA15757" s="229" t="s">
        <v>36890</v>
      </c>
      <c r="AB15757" s="230">
        <v>22.95</v>
      </c>
      <c r="AD15757" s="209" t="s">
        <v>29527</v>
      </c>
      <c r="AE15757" s="210">
        <v>142.91</v>
      </c>
      <c r="AF15757" s="93"/>
      <c r="AG15757" s="93"/>
      <c r="AH15757" s="93"/>
    </row>
    <row r="15758" spans="24:34" x14ac:dyDescent="0.3">
      <c r="X15758" s="269" t="s">
        <v>15032</v>
      </c>
      <c r="Y15758" s="270">
        <v>8203</v>
      </c>
      <c r="AA15758" s="229" t="s">
        <v>36891</v>
      </c>
      <c r="AB15758" s="230">
        <v>65.040000000000006</v>
      </c>
      <c r="AD15758" s="209" t="s">
        <v>29528</v>
      </c>
      <c r="AE15758" s="210">
        <v>2492</v>
      </c>
      <c r="AF15758" s="93"/>
      <c r="AG15758" s="93"/>
      <c r="AH15758" s="93"/>
    </row>
    <row r="15759" spans="24:34" x14ac:dyDescent="0.3">
      <c r="X15759" s="269" t="s">
        <v>15033</v>
      </c>
      <c r="Y15759" s="270">
        <v>29308.25</v>
      </c>
      <c r="AA15759" s="229" t="s">
        <v>54151</v>
      </c>
      <c r="AB15759" s="230">
        <v>11.53</v>
      </c>
      <c r="AD15759" s="209" t="s">
        <v>29529</v>
      </c>
      <c r="AE15759" s="210">
        <v>190.63</v>
      </c>
      <c r="AF15759" s="93"/>
      <c r="AG15759" s="93"/>
      <c r="AH15759" s="93"/>
    </row>
    <row r="15760" spans="24:34" x14ac:dyDescent="0.3">
      <c r="X15760" s="269" t="s">
        <v>15034</v>
      </c>
      <c r="Y15760" s="270">
        <v>30778.05</v>
      </c>
      <c r="AA15760" s="229" t="s">
        <v>30386</v>
      </c>
      <c r="AB15760" s="230">
        <v>70919</v>
      </c>
      <c r="AD15760" s="209" t="s">
        <v>29530</v>
      </c>
      <c r="AE15760" s="210">
        <v>975</v>
      </c>
      <c r="AF15760" s="93"/>
      <c r="AG15760" s="93"/>
      <c r="AH15760" s="93"/>
    </row>
    <row r="15761" spans="24:34" x14ac:dyDescent="0.3">
      <c r="X15761" s="269" t="s">
        <v>15035</v>
      </c>
      <c r="Y15761" s="270">
        <v>-24498.57</v>
      </c>
      <c r="AA15761" s="229" t="s">
        <v>30387</v>
      </c>
      <c r="AB15761" s="230">
        <v>1869.65</v>
      </c>
      <c r="AD15761" s="209" t="s">
        <v>29531</v>
      </c>
      <c r="AE15761" s="210">
        <v>11095</v>
      </c>
      <c r="AF15761" s="93"/>
      <c r="AG15761" s="93"/>
      <c r="AH15761" s="93"/>
    </row>
    <row r="15762" spans="24:34" x14ac:dyDescent="0.3">
      <c r="X15762" s="269" t="s">
        <v>48411</v>
      </c>
      <c r="Y15762" s="270">
        <v>633401</v>
      </c>
      <c r="AA15762" s="229" t="s">
        <v>30388</v>
      </c>
      <c r="AB15762" s="230">
        <v>143.03</v>
      </c>
      <c r="AD15762" s="209" t="s">
        <v>29532</v>
      </c>
      <c r="AE15762" s="210">
        <v>2492</v>
      </c>
      <c r="AF15762" s="93"/>
      <c r="AG15762" s="93"/>
      <c r="AH15762" s="93"/>
    </row>
    <row r="15763" spans="24:34" x14ac:dyDescent="0.3">
      <c r="X15763" s="269" t="s">
        <v>15087</v>
      </c>
      <c r="Y15763" s="270">
        <v>96644.23</v>
      </c>
      <c r="AA15763" s="229" t="s">
        <v>30390</v>
      </c>
      <c r="AB15763" s="230">
        <v>59.84</v>
      </c>
      <c r="AD15763" s="209" t="s">
        <v>29533</v>
      </c>
      <c r="AE15763" s="210">
        <v>210</v>
      </c>
      <c r="AF15763" s="93"/>
      <c r="AG15763" s="93"/>
      <c r="AH15763" s="93"/>
    </row>
    <row r="15764" spans="24:34" x14ac:dyDescent="0.3">
      <c r="X15764" s="269" t="s">
        <v>15088</v>
      </c>
      <c r="Y15764" s="270">
        <v>203295.91</v>
      </c>
      <c r="AA15764" s="229" t="s">
        <v>30392</v>
      </c>
      <c r="AB15764" s="230">
        <v>198646.8</v>
      </c>
      <c r="AD15764" s="209" t="s">
        <v>29534</v>
      </c>
      <c r="AE15764" s="210">
        <v>1130.0999999999999</v>
      </c>
      <c r="AF15764" s="93"/>
      <c r="AG15764" s="93"/>
      <c r="AH15764" s="93"/>
    </row>
    <row r="15765" spans="24:34" x14ac:dyDescent="0.3">
      <c r="X15765" s="269" t="s">
        <v>15090</v>
      </c>
      <c r="Y15765" s="270">
        <v>388495.13</v>
      </c>
      <c r="AA15765" s="229" t="s">
        <v>34338</v>
      </c>
      <c r="AB15765" s="230">
        <v>21300</v>
      </c>
      <c r="AD15765" s="209" t="s">
        <v>29535</v>
      </c>
      <c r="AE15765" s="210">
        <v>5340</v>
      </c>
      <c r="AF15765" s="93"/>
      <c r="AG15765" s="93"/>
      <c r="AH15765" s="93"/>
    </row>
    <row r="15766" spans="24:34" x14ac:dyDescent="0.3">
      <c r="X15766" s="269" t="s">
        <v>15091</v>
      </c>
      <c r="Y15766" s="270">
        <v>167254.76</v>
      </c>
      <c r="AA15766" s="229" t="s">
        <v>34339</v>
      </c>
      <c r="AB15766" s="230">
        <v>61062.5</v>
      </c>
      <c r="AD15766" s="209" t="s">
        <v>29536</v>
      </c>
      <c r="AE15766" s="210">
        <v>125.04</v>
      </c>
      <c r="AF15766" s="93"/>
      <c r="AG15766" s="93"/>
      <c r="AH15766" s="93"/>
    </row>
    <row r="15767" spans="24:34" x14ac:dyDescent="0.3">
      <c r="X15767" s="269" t="s">
        <v>15092</v>
      </c>
      <c r="Y15767" s="270">
        <v>96283.06</v>
      </c>
      <c r="AA15767" s="229" t="s">
        <v>34340</v>
      </c>
      <c r="AB15767" s="230">
        <v>8337.5</v>
      </c>
      <c r="AD15767" s="209" t="s">
        <v>29537</v>
      </c>
      <c r="AE15767" s="210">
        <v>8360.06</v>
      </c>
      <c r="AF15767" s="93"/>
      <c r="AG15767" s="93"/>
      <c r="AH15767" s="93"/>
    </row>
    <row r="15768" spans="24:34" x14ac:dyDescent="0.3">
      <c r="X15768" s="269" t="s">
        <v>59951</v>
      </c>
      <c r="Y15768" s="270">
        <v>198.57</v>
      </c>
      <c r="AA15768" s="229" t="s">
        <v>34341</v>
      </c>
      <c r="AB15768" s="230">
        <v>21495</v>
      </c>
      <c r="AD15768" s="209" t="s">
        <v>29538</v>
      </c>
      <c r="AE15768" s="210">
        <v>7182.5</v>
      </c>
      <c r="AF15768" s="93"/>
      <c r="AG15768" s="93"/>
      <c r="AH15768" s="93"/>
    </row>
    <row r="15769" spans="24:34" x14ac:dyDescent="0.3">
      <c r="X15769" s="269" t="s">
        <v>15093</v>
      </c>
      <c r="Y15769" s="270">
        <v>7502.9</v>
      </c>
      <c r="AA15769" s="229" t="s">
        <v>34342</v>
      </c>
      <c r="AB15769" s="230">
        <v>4878.75</v>
      </c>
      <c r="AD15769" s="209" t="s">
        <v>29539</v>
      </c>
      <c r="AE15769" s="210">
        <v>486.72</v>
      </c>
      <c r="AF15769" s="93"/>
      <c r="AG15769" s="93"/>
      <c r="AH15769" s="93"/>
    </row>
    <row r="15770" spans="24:34" x14ac:dyDescent="0.3">
      <c r="X15770" s="269" t="s">
        <v>63467</v>
      </c>
      <c r="Y15770" s="270">
        <v>90067.11</v>
      </c>
      <c r="AA15770" s="229" t="s">
        <v>35866</v>
      </c>
      <c r="AB15770" s="230">
        <v>20100</v>
      </c>
      <c r="AD15770" s="209" t="s">
        <v>14424</v>
      </c>
      <c r="AE15770" s="210">
        <v>21452.6</v>
      </c>
      <c r="AF15770" s="93"/>
      <c r="AG15770" s="93"/>
      <c r="AH15770" s="93"/>
    </row>
    <row r="15771" spans="24:34" x14ac:dyDescent="0.3">
      <c r="X15771" s="269" t="s">
        <v>35965</v>
      </c>
      <c r="Y15771" s="270">
        <v>8268</v>
      </c>
      <c r="AA15771" s="229" t="s">
        <v>30393</v>
      </c>
      <c r="AB15771" s="230">
        <v>25115.68</v>
      </c>
      <c r="AD15771" s="209" t="s">
        <v>29540</v>
      </c>
      <c r="AE15771" s="210">
        <v>4312</v>
      </c>
      <c r="AF15771" s="93"/>
      <c r="AG15771" s="93"/>
      <c r="AH15771" s="93"/>
    </row>
    <row r="15772" spans="24:34" x14ac:dyDescent="0.3">
      <c r="X15772" s="269" t="s">
        <v>34470</v>
      </c>
      <c r="Y15772" s="270">
        <v>9523.77</v>
      </c>
      <c r="AA15772" s="229" t="s">
        <v>30394</v>
      </c>
      <c r="AB15772" s="230">
        <v>3629.19</v>
      </c>
      <c r="AD15772" s="209" t="s">
        <v>29541</v>
      </c>
      <c r="AE15772" s="210">
        <v>16567.98</v>
      </c>
      <c r="AF15772" s="93"/>
      <c r="AG15772" s="93"/>
      <c r="AH15772" s="93"/>
    </row>
    <row r="15773" spans="24:34" x14ac:dyDescent="0.3">
      <c r="X15773" s="269" t="s">
        <v>15094</v>
      </c>
      <c r="Y15773" s="270">
        <v>45956.42</v>
      </c>
      <c r="AA15773" s="229" t="s">
        <v>30395</v>
      </c>
      <c r="AB15773" s="230">
        <v>115753.15</v>
      </c>
      <c r="AD15773" s="209" t="s">
        <v>29542</v>
      </c>
      <c r="AE15773" s="210">
        <v>17130.77</v>
      </c>
      <c r="AF15773" s="93"/>
      <c r="AG15773" s="93"/>
      <c r="AH15773" s="93"/>
    </row>
    <row r="15774" spans="24:34" x14ac:dyDescent="0.3">
      <c r="X15774" s="269" t="s">
        <v>33054</v>
      </c>
      <c r="Y15774" s="270">
        <v>1394700</v>
      </c>
      <c r="AA15774" s="229" t="s">
        <v>35867</v>
      </c>
      <c r="AB15774" s="230">
        <v>27418.560000000001</v>
      </c>
      <c r="AD15774" s="209" t="s">
        <v>29543</v>
      </c>
      <c r="AE15774" s="210">
        <v>642.39</v>
      </c>
      <c r="AF15774" s="93"/>
      <c r="AG15774" s="93"/>
      <c r="AH15774" s="93"/>
    </row>
    <row r="15775" spans="24:34" x14ac:dyDescent="0.3">
      <c r="X15775" s="269" t="s">
        <v>15095</v>
      </c>
      <c r="Y15775" s="270">
        <v>102976.5</v>
      </c>
      <c r="AA15775" s="229" t="s">
        <v>35868</v>
      </c>
      <c r="AB15775" s="230">
        <v>1574.8</v>
      </c>
      <c r="AD15775" s="209" t="s">
        <v>29544</v>
      </c>
      <c r="AE15775" s="210">
        <v>2250.61</v>
      </c>
      <c r="AF15775" s="93"/>
      <c r="AG15775" s="93"/>
      <c r="AH15775" s="93"/>
    </row>
    <row r="15776" spans="24:34" x14ac:dyDescent="0.3">
      <c r="X15776" s="269" t="s">
        <v>55557</v>
      </c>
      <c r="Y15776" s="270">
        <v>17404.38</v>
      </c>
      <c r="AA15776" s="229" t="s">
        <v>50567</v>
      </c>
      <c r="AB15776" s="230">
        <v>37007.67</v>
      </c>
      <c r="AD15776" s="209" t="s">
        <v>29545</v>
      </c>
      <c r="AE15776" s="210">
        <v>4584.4399999999996</v>
      </c>
      <c r="AF15776" s="93"/>
      <c r="AG15776" s="93"/>
      <c r="AH15776" s="93"/>
    </row>
    <row r="15777" spans="24:34" x14ac:dyDescent="0.3">
      <c r="X15777" s="269" t="s">
        <v>58738</v>
      </c>
      <c r="Y15777" s="270">
        <v>11166</v>
      </c>
      <c r="AA15777" s="229" t="s">
        <v>30397</v>
      </c>
      <c r="AB15777" s="230">
        <v>44792.4</v>
      </c>
      <c r="AD15777" s="209" t="s">
        <v>29546</v>
      </c>
      <c r="AE15777" s="210">
        <v>3857.56</v>
      </c>
      <c r="AF15777" s="93"/>
      <c r="AG15777" s="93"/>
      <c r="AH15777" s="93"/>
    </row>
    <row r="15778" spans="24:34" x14ac:dyDescent="0.3">
      <c r="X15778" s="269" t="s">
        <v>54198</v>
      </c>
      <c r="Y15778" s="270">
        <v>63175.839999999997</v>
      </c>
      <c r="AA15778" s="229" t="s">
        <v>54152</v>
      </c>
      <c r="AB15778" s="230">
        <v>34950.800000000003</v>
      </c>
      <c r="AD15778" s="209" t="s">
        <v>29547</v>
      </c>
      <c r="AE15778" s="210">
        <v>642.39</v>
      </c>
      <c r="AF15778" s="93"/>
      <c r="AG15778" s="93"/>
      <c r="AH15778" s="93"/>
    </row>
    <row r="15779" spans="24:34" x14ac:dyDescent="0.3">
      <c r="X15779" s="269" t="s">
        <v>15097</v>
      </c>
      <c r="Y15779" s="270">
        <v>200155.93</v>
      </c>
      <c r="AA15779" s="229" t="s">
        <v>35869</v>
      </c>
      <c r="AB15779" s="230">
        <v>189364.04</v>
      </c>
      <c r="AD15779" s="209" t="s">
        <v>29548</v>
      </c>
      <c r="AE15779" s="210">
        <v>4584.4399999999996</v>
      </c>
      <c r="AF15779" s="93"/>
      <c r="AG15779" s="93"/>
      <c r="AH15779" s="93"/>
    </row>
    <row r="15780" spans="24:34" x14ac:dyDescent="0.3">
      <c r="X15780" s="269" t="s">
        <v>15098</v>
      </c>
      <c r="Y15780" s="270">
        <v>257743.62</v>
      </c>
      <c r="AA15780" s="229" t="s">
        <v>30398</v>
      </c>
      <c r="AB15780" s="230">
        <v>586200.54</v>
      </c>
      <c r="AD15780" s="209" t="s">
        <v>29549</v>
      </c>
      <c r="AE15780" s="210">
        <v>10420.17</v>
      </c>
      <c r="AF15780" s="93"/>
      <c r="AG15780" s="93"/>
      <c r="AH15780" s="93"/>
    </row>
    <row r="15781" spans="24:34" x14ac:dyDescent="0.3">
      <c r="X15781" s="269" t="s">
        <v>15099</v>
      </c>
      <c r="Y15781" s="270">
        <v>94127.05</v>
      </c>
      <c r="AA15781" s="229" t="s">
        <v>45893</v>
      </c>
      <c r="AB15781" s="230">
        <v>-4074.38</v>
      </c>
      <c r="AD15781" s="209" t="s">
        <v>29550</v>
      </c>
      <c r="AE15781" s="210">
        <v>33698.75</v>
      </c>
      <c r="AF15781" s="93"/>
      <c r="AG15781" s="93"/>
      <c r="AH15781" s="93"/>
    </row>
    <row r="15782" spans="24:34" x14ac:dyDescent="0.3">
      <c r="X15782" s="269" t="s">
        <v>15101</v>
      </c>
      <c r="Y15782" s="270">
        <v>45329.75</v>
      </c>
      <c r="AA15782" s="229" t="s">
        <v>47386</v>
      </c>
      <c r="AB15782" s="230">
        <v>13177.15</v>
      </c>
      <c r="AD15782" s="209" t="s">
        <v>29551</v>
      </c>
      <c r="AE15782" s="210">
        <v>1106.0999999999999</v>
      </c>
      <c r="AF15782" s="93"/>
      <c r="AG15782" s="93"/>
      <c r="AH15782" s="93"/>
    </row>
    <row r="15783" spans="24:34" x14ac:dyDescent="0.3">
      <c r="X15783" s="269" t="s">
        <v>15102</v>
      </c>
      <c r="Y15783" s="270">
        <v>1904.75</v>
      </c>
      <c r="AA15783" s="229" t="s">
        <v>47387</v>
      </c>
      <c r="AB15783" s="230">
        <v>966.06</v>
      </c>
      <c r="AD15783" s="209" t="s">
        <v>29552</v>
      </c>
      <c r="AE15783" s="210">
        <v>5376.56</v>
      </c>
      <c r="AF15783" s="93"/>
      <c r="AG15783" s="93"/>
      <c r="AH15783" s="93"/>
    </row>
    <row r="15784" spans="24:34" x14ac:dyDescent="0.3">
      <c r="X15784" s="269" t="s">
        <v>61658</v>
      </c>
      <c r="Y15784" s="270">
        <v>574.77</v>
      </c>
      <c r="AA15784" s="229" t="s">
        <v>54153</v>
      </c>
      <c r="AB15784" s="230">
        <v>414.79</v>
      </c>
      <c r="AD15784" s="209" t="s">
        <v>29553</v>
      </c>
      <c r="AE15784" s="210">
        <v>9783</v>
      </c>
      <c r="AF15784" s="93"/>
      <c r="AG15784" s="93"/>
      <c r="AH15784" s="93"/>
    </row>
    <row r="15785" spans="24:34" x14ac:dyDescent="0.3">
      <c r="X15785" s="269" t="s">
        <v>54199</v>
      </c>
      <c r="Y15785" s="270">
        <v>9607.19</v>
      </c>
      <c r="AA15785" s="229" t="s">
        <v>36892</v>
      </c>
      <c r="AB15785" s="230">
        <v>15822.75</v>
      </c>
      <c r="AD15785" s="209" t="s">
        <v>29554</v>
      </c>
      <c r="AE15785" s="210">
        <v>4987.66</v>
      </c>
      <c r="AF15785" s="93"/>
      <c r="AG15785" s="93"/>
      <c r="AH15785" s="93"/>
    </row>
    <row r="15786" spans="24:34" x14ac:dyDescent="0.3">
      <c r="X15786" s="269" t="s">
        <v>15104</v>
      </c>
      <c r="Y15786" s="270">
        <v>509896.06</v>
      </c>
      <c r="AA15786" s="229" t="s">
        <v>54154</v>
      </c>
      <c r="AB15786" s="230">
        <v>1452</v>
      </c>
      <c r="AD15786" s="209" t="s">
        <v>29555</v>
      </c>
      <c r="AE15786" s="210">
        <v>757.17</v>
      </c>
      <c r="AF15786" s="93"/>
      <c r="AG15786" s="93"/>
      <c r="AH15786" s="93"/>
    </row>
    <row r="15787" spans="24:34" x14ac:dyDescent="0.3">
      <c r="X15787" s="269" t="s">
        <v>15105</v>
      </c>
      <c r="Y15787" s="270">
        <v>113293.84</v>
      </c>
      <c r="AA15787" s="229" t="s">
        <v>54155</v>
      </c>
      <c r="AB15787" s="230">
        <v>5662.8</v>
      </c>
      <c r="AD15787" s="209" t="s">
        <v>29556</v>
      </c>
      <c r="AE15787" s="210">
        <v>4987.66</v>
      </c>
      <c r="AF15787" s="93"/>
      <c r="AG15787" s="93"/>
      <c r="AH15787" s="93"/>
    </row>
    <row r="15788" spans="24:34" x14ac:dyDescent="0.3">
      <c r="X15788" s="269" t="s">
        <v>15107</v>
      </c>
      <c r="Y15788" s="270">
        <v>12737.23</v>
      </c>
      <c r="AA15788" s="229" t="s">
        <v>45894</v>
      </c>
      <c r="AB15788" s="230">
        <v>208918.75</v>
      </c>
      <c r="AD15788" s="209" t="s">
        <v>29557</v>
      </c>
      <c r="AE15788" s="210">
        <v>757.17</v>
      </c>
      <c r="AF15788" s="93"/>
      <c r="AG15788" s="93"/>
      <c r="AH15788" s="93"/>
    </row>
    <row r="15789" spans="24:34" x14ac:dyDescent="0.3">
      <c r="X15789" s="269" t="s">
        <v>15108</v>
      </c>
      <c r="Y15789" s="270">
        <v>16853.189999999999</v>
      </c>
      <c r="AA15789" s="229" t="s">
        <v>49269</v>
      </c>
      <c r="AB15789" s="230">
        <v>42449</v>
      </c>
      <c r="AD15789" s="209" t="s">
        <v>29558</v>
      </c>
      <c r="AE15789" s="210">
        <v>6482.66</v>
      </c>
      <c r="AF15789" s="93"/>
      <c r="AG15789" s="93"/>
      <c r="AH15789" s="93"/>
    </row>
    <row r="15790" spans="24:34" x14ac:dyDescent="0.3">
      <c r="X15790" s="269" t="s">
        <v>15109</v>
      </c>
      <c r="Y15790" s="270">
        <v>216.24</v>
      </c>
      <c r="AA15790" s="229" t="s">
        <v>36893</v>
      </c>
      <c r="AB15790" s="230">
        <v>19947.39</v>
      </c>
      <c r="AD15790" s="209" t="s">
        <v>29559</v>
      </c>
      <c r="AE15790" s="210">
        <v>9783</v>
      </c>
      <c r="AF15790" s="93"/>
      <c r="AG15790" s="93"/>
      <c r="AH15790" s="93"/>
    </row>
    <row r="15791" spans="24:34" x14ac:dyDescent="0.3">
      <c r="X15791" s="269" t="s">
        <v>35966</v>
      </c>
      <c r="Y15791" s="270">
        <v>1025.8499999999999</v>
      </c>
      <c r="AA15791" s="229" t="s">
        <v>36894</v>
      </c>
      <c r="AB15791" s="230">
        <v>10631.81</v>
      </c>
      <c r="AD15791" s="209" t="s">
        <v>29560</v>
      </c>
      <c r="AE15791" s="210">
        <v>9452</v>
      </c>
      <c r="AF15791" s="93"/>
      <c r="AG15791" s="93"/>
      <c r="AH15791" s="93"/>
    </row>
    <row r="15792" spans="24:34" x14ac:dyDescent="0.3">
      <c r="X15792" s="269" t="s">
        <v>15110</v>
      </c>
      <c r="Y15792" s="270">
        <v>69165.570000000007</v>
      </c>
      <c r="AA15792" s="229" t="s">
        <v>54156</v>
      </c>
      <c r="AB15792" s="230">
        <v>2420.5500000000002</v>
      </c>
      <c r="AD15792" s="209" t="s">
        <v>29561</v>
      </c>
      <c r="AE15792" s="210">
        <v>2642.12</v>
      </c>
      <c r="AF15792" s="93"/>
      <c r="AG15792" s="93"/>
      <c r="AH15792" s="93"/>
    </row>
    <row r="15793" spans="24:34" x14ac:dyDescent="0.3">
      <c r="X15793" s="269" t="s">
        <v>15111</v>
      </c>
      <c r="Y15793" s="270">
        <v>12814.32</v>
      </c>
      <c r="AA15793" s="229" t="s">
        <v>36895</v>
      </c>
      <c r="AB15793" s="230">
        <v>18500</v>
      </c>
      <c r="AD15793" s="209" t="s">
        <v>29562</v>
      </c>
      <c r="AE15793" s="210">
        <v>42746.97</v>
      </c>
      <c r="AF15793" s="93"/>
      <c r="AG15793" s="93"/>
      <c r="AH15793" s="93"/>
    </row>
    <row r="15794" spans="24:34" x14ac:dyDescent="0.3">
      <c r="X15794" s="269" t="s">
        <v>65096</v>
      </c>
      <c r="Y15794" s="270">
        <v>80500</v>
      </c>
      <c r="AA15794" s="229" t="s">
        <v>49270</v>
      </c>
      <c r="AB15794" s="230">
        <v>148247.29999999999</v>
      </c>
      <c r="AD15794" s="209" t="s">
        <v>29563</v>
      </c>
      <c r="AE15794" s="210">
        <v>6201.9</v>
      </c>
      <c r="AF15794" s="93"/>
      <c r="AG15794" s="93"/>
      <c r="AH15794" s="93"/>
    </row>
    <row r="15795" spans="24:34" x14ac:dyDescent="0.3">
      <c r="X15795" s="269" t="s">
        <v>55558</v>
      </c>
      <c r="Y15795" s="270">
        <v>5831</v>
      </c>
      <c r="AA15795" s="229" t="s">
        <v>54157</v>
      </c>
      <c r="AB15795" s="230">
        <v>12795.9</v>
      </c>
      <c r="AD15795" s="209" t="s">
        <v>29564</v>
      </c>
      <c r="AE15795" s="210">
        <v>10751.66</v>
      </c>
      <c r="AF15795" s="93"/>
      <c r="AG15795" s="93"/>
      <c r="AH15795" s="93"/>
    </row>
    <row r="15796" spans="24:34" x14ac:dyDescent="0.3">
      <c r="X15796" s="269" t="s">
        <v>15155</v>
      </c>
      <c r="Y15796" s="270">
        <v>264290.67</v>
      </c>
      <c r="AA15796" s="229" t="s">
        <v>50568</v>
      </c>
      <c r="AB15796" s="230">
        <v>16453.91</v>
      </c>
      <c r="AD15796" s="209" t="s">
        <v>14425</v>
      </c>
      <c r="AE15796" s="210">
        <v>5454.05</v>
      </c>
      <c r="AF15796" s="93"/>
      <c r="AG15796" s="93"/>
      <c r="AH15796" s="93"/>
    </row>
    <row r="15797" spans="24:34" x14ac:dyDescent="0.3">
      <c r="X15797" s="269" t="s">
        <v>15156</v>
      </c>
      <c r="Y15797" s="270">
        <v>7050</v>
      </c>
      <c r="AA15797" s="229" t="s">
        <v>35870</v>
      </c>
      <c r="AB15797" s="230">
        <v>89858.880000000005</v>
      </c>
      <c r="AD15797" s="209" t="s">
        <v>29565</v>
      </c>
      <c r="AE15797" s="210">
        <v>993.37</v>
      </c>
      <c r="AF15797" s="93"/>
      <c r="AG15797" s="93"/>
      <c r="AH15797" s="93"/>
    </row>
    <row r="15798" spans="24:34" x14ac:dyDescent="0.3">
      <c r="X15798" s="269" t="s">
        <v>34480</v>
      </c>
      <c r="Y15798" s="270">
        <v>174359.81</v>
      </c>
      <c r="AA15798" s="229" t="s">
        <v>47388</v>
      </c>
      <c r="AB15798" s="230">
        <v>2123.19</v>
      </c>
      <c r="AD15798" s="209" t="s">
        <v>14426</v>
      </c>
      <c r="AE15798" s="210">
        <v>1014.5</v>
      </c>
      <c r="AF15798" s="93"/>
      <c r="AG15798" s="93"/>
      <c r="AH15798" s="93"/>
    </row>
    <row r="15799" spans="24:34" x14ac:dyDescent="0.3">
      <c r="X15799" s="269" t="s">
        <v>34481</v>
      </c>
      <c r="Y15799" s="270">
        <v>104087.13</v>
      </c>
      <c r="AA15799" s="229" t="s">
        <v>47389</v>
      </c>
      <c r="AB15799" s="230">
        <v>71415.75</v>
      </c>
      <c r="AD15799" s="209" t="s">
        <v>29566</v>
      </c>
      <c r="AE15799" s="210">
        <v>3250</v>
      </c>
      <c r="AF15799" s="93"/>
      <c r="AG15799" s="93"/>
      <c r="AH15799" s="93"/>
    </row>
    <row r="15800" spans="24:34" x14ac:dyDescent="0.3">
      <c r="X15800" s="269" t="s">
        <v>15157</v>
      </c>
      <c r="Y15800" s="270">
        <v>89523.3</v>
      </c>
      <c r="AA15800" s="229" t="s">
        <v>45895</v>
      </c>
      <c r="AB15800" s="230">
        <v>129850</v>
      </c>
      <c r="AD15800" s="209" t="s">
        <v>29567</v>
      </c>
      <c r="AE15800" s="210">
        <v>3.65</v>
      </c>
      <c r="AF15800" s="93"/>
      <c r="AG15800" s="93"/>
      <c r="AH15800" s="93"/>
    </row>
    <row r="15801" spans="24:34" x14ac:dyDescent="0.3">
      <c r="X15801" s="269" t="s">
        <v>15158</v>
      </c>
      <c r="Y15801" s="270">
        <v>96987.78</v>
      </c>
      <c r="AA15801" s="229" t="s">
        <v>45896</v>
      </c>
      <c r="AB15801" s="230">
        <v>10160</v>
      </c>
      <c r="AD15801" s="209" t="s">
        <v>14427</v>
      </c>
      <c r="AE15801" s="210">
        <v>2069.31</v>
      </c>
      <c r="AF15801" s="93"/>
      <c r="AG15801" s="93"/>
      <c r="AH15801" s="93"/>
    </row>
    <row r="15802" spans="24:34" x14ac:dyDescent="0.3">
      <c r="X15802" s="269" t="s">
        <v>54200</v>
      </c>
      <c r="Y15802" s="270">
        <v>24194.79</v>
      </c>
      <c r="AA15802" s="229" t="s">
        <v>50569</v>
      </c>
      <c r="AB15802" s="230">
        <v>495</v>
      </c>
      <c r="AD15802" s="209" t="s">
        <v>14428</v>
      </c>
      <c r="AE15802" s="210">
        <v>2600.5300000000002</v>
      </c>
      <c r="AF15802" s="93"/>
      <c r="AG15802" s="93"/>
      <c r="AH15802" s="93"/>
    </row>
    <row r="15803" spans="24:34" x14ac:dyDescent="0.3">
      <c r="X15803" s="269" t="s">
        <v>38834</v>
      </c>
      <c r="Y15803" s="270">
        <v>22878.94</v>
      </c>
      <c r="AA15803" s="229" t="s">
        <v>47390</v>
      </c>
      <c r="AB15803" s="230">
        <v>142058.03</v>
      </c>
      <c r="AD15803" s="209" t="s">
        <v>14429</v>
      </c>
      <c r="AE15803" s="210">
        <v>685.51</v>
      </c>
      <c r="AF15803" s="93"/>
      <c r="AG15803" s="93"/>
      <c r="AH15803" s="93"/>
    </row>
    <row r="15804" spans="24:34" x14ac:dyDescent="0.3">
      <c r="X15804" s="269" t="s">
        <v>58739</v>
      </c>
      <c r="Y15804" s="270">
        <v>171656.45</v>
      </c>
      <c r="AA15804" s="229" t="s">
        <v>47391</v>
      </c>
      <c r="AB15804" s="230">
        <v>10546.78</v>
      </c>
      <c r="AD15804" s="209" t="s">
        <v>29568</v>
      </c>
      <c r="AE15804" s="210">
        <v>5372.99</v>
      </c>
      <c r="AF15804" s="93"/>
      <c r="AG15804" s="93"/>
      <c r="AH15804" s="93"/>
    </row>
    <row r="15805" spans="24:34" x14ac:dyDescent="0.3">
      <c r="X15805" s="269" t="s">
        <v>12994</v>
      </c>
      <c r="Y15805" s="270">
        <v>3581</v>
      </c>
      <c r="AA15805" s="229" t="s">
        <v>47392</v>
      </c>
      <c r="AB15805" s="230">
        <v>2260.88</v>
      </c>
      <c r="AD15805" s="209" t="s">
        <v>29569</v>
      </c>
      <c r="AE15805" s="210">
        <v>5226.0200000000004</v>
      </c>
      <c r="AF15805" s="93"/>
      <c r="AG15805" s="93"/>
      <c r="AH15805" s="93"/>
    </row>
    <row r="15806" spans="24:34" x14ac:dyDescent="0.3">
      <c r="X15806" s="269" t="s">
        <v>55559</v>
      </c>
      <c r="Y15806" s="270">
        <v>15004.45</v>
      </c>
      <c r="AA15806" s="229" t="s">
        <v>47393</v>
      </c>
      <c r="AB15806" s="230">
        <v>5916.77</v>
      </c>
      <c r="AD15806" s="209" t="s">
        <v>29570</v>
      </c>
      <c r="AE15806" s="210">
        <v>5166.3599999999997</v>
      </c>
      <c r="AF15806" s="93"/>
      <c r="AG15806" s="93"/>
      <c r="AH15806" s="93"/>
    </row>
    <row r="15807" spans="24:34" x14ac:dyDescent="0.3">
      <c r="X15807" s="269" t="s">
        <v>34482</v>
      </c>
      <c r="Y15807" s="270">
        <v>1350</v>
      </c>
      <c r="AA15807" s="229" t="s">
        <v>47394</v>
      </c>
      <c r="AB15807" s="230">
        <v>999.87</v>
      </c>
      <c r="AD15807" s="209" t="s">
        <v>29571</v>
      </c>
      <c r="AE15807" s="210">
        <v>145.62</v>
      </c>
      <c r="AF15807" s="93"/>
      <c r="AG15807" s="93"/>
      <c r="AH15807" s="93"/>
    </row>
    <row r="15808" spans="24:34" x14ac:dyDescent="0.3">
      <c r="X15808" s="269" t="s">
        <v>60872</v>
      </c>
      <c r="Y15808" s="270">
        <v>3994.5</v>
      </c>
      <c r="AA15808" s="229" t="s">
        <v>47395</v>
      </c>
      <c r="AB15808" s="230">
        <v>58.62</v>
      </c>
      <c r="AD15808" s="209" t="s">
        <v>29572</v>
      </c>
      <c r="AE15808" s="210">
        <v>1395.26</v>
      </c>
      <c r="AF15808" s="93"/>
      <c r="AG15808" s="93"/>
      <c r="AH15808" s="93"/>
    </row>
    <row r="15809" spans="24:34" x14ac:dyDescent="0.3">
      <c r="X15809" s="269" t="s">
        <v>50590</v>
      </c>
      <c r="Y15809" s="270">
        <v>72000</v>
      </c>
      <c r="AA15809" s="229" t="s">
        <v>47396</v>
      </c>
      <c r="AB15809" s="230">
        <v>175.3</v>
      </c>
      <c r="AD15809" s="209" t="s">
        <v>29573</v>
      </c>
      <c r="AE15809" s="210">
        <v>83.19</v>
      </c>
      <c r="AF15809" s="93"/>
      <c r="AG15809" s="93"/>
      <c r="AH15809" s="93"/>
    </row>
    <row r="15810" spans="24:34" x14ac:dyDescent="0.3">
      <c r="X15810" s="269" t="s">
        <v>40714</v>
      </c>
      <c r="Y15810" s="270">
        <v>41840.410000000003</v>
      </c>
      <c r="AA15810" s="229" t="s">
        <v>47397</v>
      </c>
      <c r="AB15810" s="230">
        <v>3066</v>
      </c>
      <c r="AD15810" s="209" t="s">
        <v>29574</v>
      </c>
      <c r="AE15810" s="210">
        <v>9710.7800000000007</v>
      </c>
      <c r="AF15810" s="93"/>
      <c r="AG15810" s="93"/>
      <c r="AH15810" s="93"/>
    </row>
    <row r="15811" spans="24:34" x14ac:dyDescent="0.3">
      <c r="X15811" s="269" t="s">
        <v>15160</v>
      </c>
      <c r="Y15811" s="270">
        <v>92243.71</v>
      </c>
      <c r="AA15811" s="229" t="s">
        <v>50570</v>
      </c>
      <c r="AB15811" s="230">
        <v>10245.6</v>
      </c>
      <c r="AD15811" s="209" t="s">
        <v>29575</v>
      </c>
      <c r="AE15811" s="210">
        <v>15698.45</v>
      </c>
      <c r="AF15811" s="93"/>
      <c r="AG15811" s="93"/>
      <c r="AH15811" s="93"/>
    </row>
    <row r="15812" spans="24:34" x14ac:dyDescent="0.3">
      <c r="X15812" s="269" t="s">
        <v>12996</v>
      </c>
      <c r="Y15812" s="270">
        <v>87952.06</v>
      </c>
      <c r="AA15812" s="229" t="s">
        <v>50571</v>
      </c>
      <c r="AB15812" s="230">
        <v>6169.4</v>
      </c>
      <c r="AD15812" s="209" t="s">
        <v>29576</v>
      </c>
      <c r="AE15812" s="210">
        <v>12843.15</v>
      </c>
      <c r="AF15812" s="93"/>
      <c r="AG15812" s="93"/>
      <c r="AH15812" s="93"/>
    </row>
    <row r="15813" spans="24:34" x14ac:dyDescent="0.3">
      <c r="X15813" s="269" t="s">
        <v>12997</v>
      </c>
      <c r="Y15813" s="270">
        <v>260573.29</v>
      </c>
      <c r="AA15813" s="229" t="s">
        <v>54158</v>
      </c>
      <c r="AB15813" s="230">
        <v>298940</v>
      </c>
      <c r="AD15813" s="209" t="s">
        <v>29577</v>
      </c>
      <c r="AE15813" s="210">
        <v>4739.7</v>
      </c>
      <c r="AF15813" s="93"/>
      <c r="AG15813" s="93"/>
      <c r="AH15813" s="93"/>
    </row>
    <row r="15814" spans="24:34" x14ac:dyDescent="0.3">
      <c r="X15814" s="269" t="s">
        <v>12998</v>
      </c>
      <c r="Y15814" s="270">
        <v>98806.78</v>
      </c>
      <c r="AA15814" s="229" t="s">
        <v>45897</v>
      </c>
      <c r="AB15814" s="230">
        <v>49928.72</v>
      </c>
      <c r="AD15814" s="209" t="s">
        <v>29578</v>
      </c>
      <c r="AE15814" s="210">
        <v>8186.89</v>
      </c>
      <c r="AF15814" s="93"/>
      <c r="AG15814" s="93"/>
      <c r="AH15814" s="93"/>
    </row>
    <row r="15815" spans="24:34" x14ac:dyDescent="0.3">
      <c r="X15815" s="269" t="s">
        <v>15161</v>
      </c>
      <c r="Y15815" s="270">
        <v>103948.96</v>
      </c>
      <c r="AA15815" s="229" t="s">
        <v>45898</v>
      </c>
      <c r="AB15815" s="230">
        <v>5292.84</v>
      </c>
      <c r="AD15815" s="209" t="s">
        <v>29579</v>
      </c>
      <c r="AE15815" s="210">
        <v>19571.740000000002</v>
      </c>
      <c r="AF15815" s="93"/>
      <c r="AG15815" s="93"/>
      <c r="AH15815" s="93"/>
    </row>
    <row r="15816" spans="24:34" x14ac:dyDescent="0.3">
      <c r="X15816" s="269" t="s">
        <v>34483</v>
      </c>
      <c r="Y15816" s="270">
        <v>118076.26</v>
      </c>
      <c r="AA15816" s="229" t="s">
        <v>45899</v>
      </c>
      <c r="AB15816" s="230">
        <v>134563.63</v>
      </c>
      <c r="AD15816" s="209" t="s">
        <v>29580</v>
      </c>
      <c r="AE15816" s="210">
        <v>20218.48</v>
      </c>
      <c r="AF15816" s="93"/>
      <c r="AG15816" s="93"/>
      <c r="AH15816" s="93"/>
    </row>
    <row r="15817" spans="24:34" x14ac:dyDescent="0.3">
      <c r="X15817" s="269" t="s">
        <v>48413</v>
      </c>
      <c r="Y15817" s="270">
        <v>1500</v>
      </c>
      <c r="AA15817" s="229" t="s">
        <v>45900</v>
      </c>
      <c r="AB15817" s="230">
        <v>28333.38</v>
      </c>
      <c r="AD15817" s="209" t="s">
        <v>29581</v>
      </c>
      <c r="AE15817" s="210">
        <v>1921.29</v>
      </c>
      <c r="AF15817" s="93"/>
      <c r="AG15817" s="93"/>
      <c r="AH15817" s="93"/>
    </row>
    <row r="15818" spans="24:34" x14ac:dyDescent="0.3">
      <c r="X15818" s="269" t="s">
        <v>58740</v>
      </c>
      <c r="Y15818" s="270">
        <v>47809.74</v>
      </c>
      <c r="AA15818" s="229" t="s">
        <v>45901</v>
      </c>
      <c r="AB15818" s="230">
        <v>16686.07</v>
      </c>
      <c r="AD15818" s="209" t="s">
        <v>29582</v>
      </c>
      <c r="AE15818" s="210">
        <v>62346</v>
      </c>
      <c r="AF15818" s="93"/>
      <c r="AG15818" s="93"/>
      <c r="AH15818" s="93"/>
    </row>
    <row r="15819" spans="24:34" x14ac:dyDescent="0.3">
      <c r="X15819" s="269" t="s">
        <v>55560</v>
      </c>
      <c r="Y15819" s="270">
        <v>4149.0600000000004</v>
      </c>
      <c r="AA15819" s="229" t="s">
        <v>45902</v>
      </c>
      <c r="AB15819" s="230">
        <v>4399.49</v>
      </c>
      <c r="AD15819" s="209" t="s">
        <v>29583</v>
      </c>
      <c r="AE15819" s="210">
        <v>19874.39</v>
      </c>
      <c r="AF15819" s="93"/>
      <c r="AG15819" s="93"/>
      <c r="AH15819" s="93"/>
    </row>
    <row r="15820" spans="24:34" x14ac:dyDescent="0.3">
      <c r="X15820" s="269" t="s">
        <v>15164</v>
      </c>
      <c r="Y15820" s="270">
        <v>60784.98</v>
      </c>
      <c r="AA15820" s="229" t="s">
        <v>45903</v>
      </c>
      <c r="AB15820" s="230">
        <v>785.24</v>
      </c>
      <c r="AD15820" s="209" t="s">
        <v>29584</v>
      </c>
      <c r="AE15820" s="210">
        <v>1121.19</v>
      </c>
      <c r="AF15820" s="93"/>
      <c r="AG15820" s="93"/>
      <c r="AH15820" s="93"/>
    </row>
    <row r="15821" spans="24:34" x14ac:dyDescent="0.3">
      <c r="X15821" s="269" t="s">
        <v>12999</v>
      </c>
      <c r="Y15821" s="270">
        <v>304850.23</v>
      </c>
      <c r="AA15821" s="229" t="s">
        <v>45904</v>
      </c>
      <c r="AB15821" s="230">
        <v>588.91</v>
      </c>
      <c r="AD15821" s="209" t="s">
        <v>29585</v>
      </c>
      <c r="AE15821" s="210">
        <v>4745.04</v>
      </c>
      <c r="AF15821" s="93"/>
      <c r="AG15821" s="93"/>
      <c r="AH15821" s="93"/>
    </row>
    <row r="15822" spans="24:34" x14ac:dyDescent="0.3">
      <c r="X15822" s="269" t="s">
        <v>15165</v>
      </c>
      <c r="Y15822" s="270">
        <v>104017.96</v>
      </c>
      <c r="AA15822" s="229" t="s">
        <v>45905</v>
      </c>
      <c r="AB15822" s="230">
        <v>3785</v>
      </c>
      <c r="AD15822" s="209" t="s">
        <v>29586</v>
      </c>
      <c r="AE15822" s="210">
        <v>4560</v>
      </c>
      <c r="AF15822" s="93"/>
      <c r="AG15822" s="93"/>
      <c r="AH15822" s="93"/>
    </row>
    <row r="15823" spans="24:34" x14ac:dyDescent="0.3">
      <c r="X15823" s="269" t="s">
        <v>45947</v>
      </c>
      <c r="Y15823" s="270">
        <v>9639.5400000000009</v>
      </c>
      <c r="AA15823" s="229" t="s">
        <v>45906</v>
      </c>
      <c r="AB15823" s="230">
        <v>21175.86</v>
      </c>
      <c r="AD15823" s="209" t="s">
        <v>29587</v>
      </c>
      <c r="AE15823" s="210">
        <v>1000</v>
      </c>
      <c r="AF15823" s="93"/>
      <c r="AG15823" s="93"/>
      <c r="AH15823" s="93"/>
    </row>
    <row r="15824" spans="24:34" x14ac:dyDescent="0.3">
      <c r="X15824" s="269" t="s">
        <v>15167</v>
      </c>
      <c r="Y15824" s="270">
        <v>49182.55</v>
      </c>
      <c r="AA15824" s="229" t="s">
        <v>45907</v>
      </c>
      <c r="AB15824" s="230">
        <v>2014.11</v>
      </c>
      <c r="AD15824" s="209" t="s">
        <v>29588</v>
      </c>
      <c r="AE15824" s="210">
        <v>82.48</v>
      </c>
      <c r="AF15824" s="93"/>
      <c r="AG15824" s="93"/>
      <c r="AH15824" s="93"/>
    </row>
    <row r="15825" spans="24:34" x14ac:dyDescent="0.3">
      <c r="X15825" s="269" t="s">
        <v>47438</v>
      </c>
      <c r="Y15825" s="270">
        <v>-9102.9599999999991</v>
      </c>
      <c r="AA15825" s="229" t="s">
        <v>45908</v>
      </c>
      <c r="AB15825" s="230">
        <v>1996.75</v>
      </c>
      <c r="AD15825" s="209" t="s">
        <v>29589</v>
      </c>
      <c r="AE15825" s="210">
        <v>53241.440000000002</v>
      </c>
      <c r="AF15825" s="93"/>
      <c r="AG15825" s="93"/>
      <c r="AH15825" s="93"/>
    </row>
    <row r="15826" spans="24:34" x14ac:dyDescent="0.3">
      <c r="X15826" s="269" t="s">
        <v>49315</v>
      </c>
      <c r="Y15826" s="270">
        <v>843553.6</v>
      </c>
      <c r="AA15826" s="229" t="s">
        <v>45909</v>
      </c>
      <c r="AB15826" s="230">
        <v>8072.07</v>
      </c>
      <c r="AD15826" s="209" t="s">
        <v>29590</v>
      </c>
      <c r="AE15826" s="210">
        <v>13934.08</v>
      </c>
      <c r="AF15826" s="93"/>
      <c r="AG15826" s="93"/>
      <c r="AH15826" s="93"/>
    </row>
    <row r="15827" spans="24:34" x14ac:dyDescent="0.3">
      <c r="X15827" s="269" t="s">
        <v>59297</v>
      </c>
      <c r="Y15827" s="270">
        <v>5441.52</v>
      </c>
      <c r="AA15827" s="229" t="s">
        <v>45910</v>
      </c>
      <c r="AB15827" s="230">
        <v>947.96</v>
      </c>
      <c r="AD15827" s="209" t="s">
        <v>29591</v>
      </c>
      <c r="AE15827" s="210">
        <v>12549</v>
      </c>
      <c r="AF15827" s="93"/>
      <c r="AG15827" s="93"/>
      <c r="AH15827" s="93"/>
    </row>
    <row r="15828" spans="24:34" x14ac:dyDescent="0.3">
      <c r="X15828" s="269" t="s">
        <v>58900</v>
      </c>
      <c r="Y15828" s="270">
        <v>9784.6</v>
      </c>
      <c r="AA15828" s="229" t="s">
        <v>45911</v>
      </c>
      <c r="AB15828" s="230">
        <v>24480.78</v>
      </c>
      <c r="AD15828" s="209" t="s">
        <v>29592</v>
      </c>
      <c r="AE15828" s="210">
        <v>12720</v>
      </c>
      <c r="AF15828" s="93"/>
      <c r="AG15828" s="93"/>
      <c r="AH15828" s="93"/>
    </row>
    <row r="15829" spans="24:34" x14ac:dyDescent="0.3">
      <c r="X15829" s="269" t="s">
        <v>15224</v>
      </c>
      <c r="Y15829" s="270">
        <v>77000</v>
      </c>
      <c r="AA15829" s="229" t="s">
        <v>45912</v>
      </c>
      <c r="AB15829" s="230">
        <v>15034.5</v>
      </c>
      <c r="AD15829" s="209" t="s">
        <v>14430</v>
      </c>
      <c r="AE15829" s="210">
        <v>34570</v>
      </c>
      <c r="AF15829" s="93"/>
      <c r="AG15829" s="93"/>
      <c r="AH15829" s="93"/>
    </row>
    <row r="15830" spans="24:34" x14ac:dyDescent="0.3">
      <c r="X15830" s="269" t="s">
        <v>15225</v>
      </c>
      <c r="Y15830" s="270">
        <v>901301.32</v>
      </c>
      <c r="AA15830" s="229" t="s">
        <v>45913</v>
      </c>
      <c r="AB15830" s="230">
        <v>9426.85</v>
      </c>
      <c r="AD15830" s="209" t="s">
        <v>29593</v>
      </c>
      <c r="AE15830" s="210">
        <v>5599.06</v>
      </c>
      <c r="AF15830" s="93"/>
      <c r="AG15830" s="93"/>
      <c r="AH15830" s="93"/>
    </row>
    <row r="15831" spans="24:34" x14ac:dyDescent="0.3">
      <c r="X15831" s="269" t="s">
        <v>56757</v>
      </c>
      <c r="Y15831" s="270">
        <v>1225</v>
      </c>
      <c r="AA15831" s="229" t="s">
        <v>45914</v>
      </c>
      <c r="AB15831" s="230">
        <v>8376.82</v>
      </c>
      <c r="AD15831" s="209" t="s">
        <v>29594</v>
      </c>
      <c r="AE15831" s="210">
        <v>14378.47</v>
      </c>
      <c r="AF15831" s="93"/>
      <c r="AG15831" s="93"/>
      <c r="AH15831" s="93"/>
    </row>
    <row r="15832" spans="24:34" x14ac:dyDescent="0.3">
      <c r="X15832" s="269" t="s">
        <v>15226</v>
      </c>
      <c r="Y15832" s="270">
        <v>181.24</v>
      </c>
      <c r="AA15832" s="229" t="s">
        <v>45915</v>
      </c>
      <c r="AB15832" s="230">
        <v>13333.36</v>
      </c>
      <c r="AD15832" s="209" t="s">
        <v>29595</v>
      </c>
      <c r="AE15832" s="210">
        <v>2873</v>
      </c>
      <c r="AF15832" s="93"/>
      <c r="AG15832" s="93"/>
      <c r="AH15832" s="93"/>
    </row>
    <row r="15833" spans="24:34" x14ac:dyDescent="0.3">
      <c r="X15833" s="269" t="s">
        <v>15227</v>
      </c>
      <c r="Y15833" s="270">
        <v>97086.73</v>
      </c>
      <c r="AA15833" s="229" t="s">
        <v>45916</v>
      </c>
      <c r="AB15833" s="230">
        <v>7624.76</v>
      </c>
      <c r="AD15833" s="209" t="s">
        <v>14431</v>
      </c>
      <c r="AE15833" s="210">
        <v>16518.740000000002</v>
      </c>
      <c r="AF15833" s="93"/>
      <c r="AG15833" s="93"/>
      <c r="AH15833" s="93"/>
    </row>
    <row r="15834" spans="24:34" x14ac:dyDescent="0.3">
      <c r="X15834" s="269" t="s">
        <v>15228</v>
      </c>
      <c r="Y15834" s="270">
        <v>10614.87</v>
      </c>
      <c r="AA15834" s="229" t="s">
        <v>45917</v>
      </c>
      <c r="AB15834" s="230">
        <v>6045.13</v>
      </c>
      <c r="AD15834" s="209" t="s">
        <v>14432</v>
      </c>
      <c r="AE15834" s="210">
        <v>18212.810000000001</v>
      </c>
      <c r="AF15834" s="93"/>
      <c r="AG15834" s="93"/>
      <c r="AH15834" s="93"/>
    </row>
    <row r="15835" spans="24:34" x14ac:dyDescent="0.3">
      <c r="X15835" s="269" t="s">
        <v>15229</v>
      </c>
      <c r="Y15835" s="270">
        <v>15949.34</v>
      </c>
      <c r="AA15835" s="229" t="s">
        <v>45918</v>
      </c>
      <c r="AB15835" s="230">
        <v>3566.74</v>
      </c>
      <c r="AD15835" s="209" t="s">
        <v>29596</v>
      </c>
      <c r="AE15835" s="210">
        <v>64508.160000000003</v>
      </c>
      <c r="AF15835" s="93"/>
      <c r="AG15835" s="93"/>
      <c r="AH15835" s="93"/>
    </row>
    <row r="15836" spans="24:34" x14ac:dyDescent="0.3">
      <c r="X15836" s="269" t="s">
        <v>49316</v>
      </c>
      <c r="Y15836" s="270">
        <v>555</v>
      </c>
      <c r="AA15836" s="229" t="s">
        <v>45919</v>
      </c>
      <c r="AB15836" s="230">
        <v>193.26</v>
      </c>
      <c r="AD15836" s="209" t="s">
        <v>29597</v>
      </c>
      <c r="AE15836" s="210">
        <v>8811.5</v>
      </c>
      <c r="AF15836" s="93"/>
      <c r="AG15836" s="93"/>
      <c r="AH15836" s="93"/>
    </row>
    <row r="15837" spans="24:34" x14ac:dyDescent="0.3">
      <c r="X15837" s="269" t="s">
        <v>15235</v>
      </c>
      <c r="Y15837" s="270">
        <v>5727.8</v>
      </c>
      <c r="AA15837" s="229" t="s">
        <v>45920</v>
      </c>
      <c r="AB15837" s="230">
        <v>6522</v>
      </c>
      <c r="AD15837" s="209" t="s">
        <v>29598</v>
      </c>
      <c r="AE15837" s="210">
        <v>114719.28</v>
      </c>
      <c r="AF15837" s="93"/>
      <c r="AG15837" s="93"/>
      <c r="AH15837" s="93"/>
    </row>
    <row r="15838" spans="24:34" x14ac:dyDescent="0.3">
      <c r="X15838" s="269" t="s">
        <v>15237</v>
      </c>
      <c r="Y15838" s="270">
        <v>3399.9</v>
      </c>
      <c r="AA15838" s="229" t="s">
        <v>45921</v>
      </c>
      <c r="AB15838" s="230">
        <v>970.3</v>
      </c>
      <c r="AD15838" s="209" t="s">
        <v>29599</v>
      </c>
      <c r="AE15838" s="210">
        <v>164496.16</v>
      </c>
      <c r="AF15838" s="93"/>
      <c r="AG15838" s="93"/>
      <c r="AH15838" s="93"/>
    </row>
    <row r="15839" spans="24:34" x14ac:dyDescent="0.3">
      <c r="X15839" s="269" t="s">
        <v>15238</v>
      </c>
      <c r="Y15839" s="270">
        <v>4224.92</v>
      </c>
      <c r="AA15839" s="229" t="s">
        <v>45922</v>
      </c>
      <c r="AB15839" s="230">
        <v>46.94</v>
      </c>
      <c r="AD15839" s="209" t="s">
        <v>29600</v>
      </c>
      <c r="AE15839" s="210">
        <v>-2641.9</v>
      </c>
      <c r="AF15839" s="93"/>
      <c r="AG15839" s="93"/>
      <c r="AH15839" s="93"/>
    </row>
    <row r="15840" spans="24:34" x14ac:dyDescent="0.3">
      <c r="X15840" s="269" t="s">
        <v>33064</v>
      </c>
      <c r="Y15840" s="270">
        <v>49.4</v>
      </c>
      <c r="AA15840" s="229" t="s">
        <v>45923</v>
      </c>
      <c r="AB15840" s="230">
        <v>28013.42</v>
      </c>
      <c r="AD15840" s="209" t="s">
        <v>29601</v>
      </c>
      <c r="AE15840" s="210">
        <v>9581</v>
      </c>
      <c r="AF15840" s="93"/>
      <c r="AG15840" s="93"/>
      <c r="AH15840" s="93"/>
    </row>
    <row r="15841" spans="24:34" x14ac:dyDescent="0.3">
      <c r="X15841" s="269" t="s">
        <v>60873</v>
      </c>
      <c r="Y15841" s="270">
        <v>10409.049999999999</v>
      </c>
      <c r="AA15841" s="229" t="s">
        <v>48385</v>
      </c>
      <c r="AB15841" s="230">
        <v>7175.21</v>
      </c>
      <c r="AD15841" s="209" t="s">
        <v>29602</v>
      </c>
      <c r="AE15841" s="210">
        <v>13906.76</v>
      </c>
      <c r="AF15841" s="93"/>
      <c r="AG15841" s="93"/>
      <c r="AH15841" s="93"/>
    </row>
    <row r="15842" spans="24:34" x14ac:dyDescent="0.3">
      <c r="X15842" s="269" t="s">
        <v>63468</v>
      </c>
      <c r="Y15842" s="270">
        <v>1260</v>
      </c>
      <c r="AA15842" s="229" t="s">
        <v>48386</v>
      </c>
      <c r="AB15842" s="230">
        <v>2071.38</v>
      </c>
      <c r="AD15842" s="209" t="s">
        <v>29603</v>
      </c>
      <c r="AE15842" s="210">
        <v>7355</v>
      </c>
      <c r="AF15842" s="93"/>
      <c r="AG15842" s="93"/>
      <c r="AH15842" s="93"/>
    </row>
    <row r="15843" spans="24:34" x14ac:dyDescent="0.3">
      <c r="X15843" s="269" t="s">
        <v>65097</v>
      </c>
      <c r="Y15843" s="270">
        <v>633.38</v>
      </c>
      <c r="AA15843" s="229" t="s">
        <v>49271</v>
      </c>
      <c r="AB15843" s="230">
        <v>1660.69</v>
      </c>
      <c r="AD15843" s="209" t="s">
        <v>29604</v>
      </c>
      <c r="AE15843" s="210">
        <v>562.67999999999995</v>
      </c>
      <c r="AF15843" s="93"/>
      <c r="AG15843" s="93"/>
      <c r="AH15843" s="93"/>
    </row>
    <row r="15844" spans="24:34" x14ac:dyDescent="0.3">
      <c r="X15844" s="269" t="s">
        <v>15240</v>
      </c>
      <c r="Y15844" s="270">
        <v>34375</v>
      </c>
      <c r="AA15844" s="229" t="s">
        <v>49272</v>
      </c>
      <c r="AB15844" s="230">
        <v>69558.37</v>
      </c>
      <c r="AD15844" s="209" t="s">
        <v>29605</v>
      </c>
      <c r="AE15844" s="210">
        <v>688.36</v>
      </c>
      <c r="AF15844" s="93"/>
      <c r="AG15844" s="93"/>
      <c r="AH15844" s="93"/>
    </row>
    <row r="15845" spans="24:34" x14ac:dyDescent="0.3">
      <c r="X15845" s="269" t="s">
        <v>15241</v>
      </c>
      <c r="Y15845" s="270">
        <v>57451.37</v>
      </c>
      <c r="AA15845" s="229" t="s">
        <v>49273</v>
      </c>
      <c r="AB15845" s="230">
        <v>3680</v>
      </c>
      <c r="AD15845" s="209" t="s">
        <v>29606</v>
      </c>
      <c r="AE15845" s="210">
        <v>8800.11</v>
      </c>
      <c r="AF15845" s="93"/>
      <c r="AG15845" s="93"/>
      <c r="AH15845" s="93"/>
    </row>
    <row r="15846" spans="24:34" x14ac:dyDescent="0.3">
      <c r="X15846" s="269" t="s">
        <v>15242</v>
      </c>
      <c r="Y15846" s="270">
        <v>32</v>
      </c>
      <c r="AA15846" s="229" t="s">
        <v>49274</v>
      </c>
      <c r="AB15846" s="230">
        <v>1505.91</v>
      </c>
      <c r="AD15846" s="209" t="s">
        <v>29607</v>
      </c>
      <c r="AE15846" s="210">
        <v>3718.22</v>
      </c>
      <c r="AF15846" s="93"/>
      <c r="AG15846" s="93"/>
      <c r="AH15846" s="93"/>
    </row>
    <row r="15847" spans="24:34" x14ac:dyDescent="0.3">
      <c r="X15847" s="269" t="s">
        <v>15243</v>
      </c>
      <c r="Y15847" s="270">
        <v>91182.92</v>
      </c>
      <c r="AA15847" s="229" t="s">
        <v>49275</v>
      </c>
      <c r="AB15847" s="230">
        <v>6141</v>
      </c>
      <c r="AD15847" s="209" t="s">
        <v>29608</v>
      </c>
      <c r="AE15847" s="210">
        <v>3706.99</v>
      </c>
      <c r="AF15847" s="93"/>
      <c r="AG15847" s="93"/>
      <c r="AH15847" s="93"/>
    </row>
    <row r="15848" spans="24:34" x14ac:dyDescent="0.3">
      <c r="X15848" s="269" t="s">
        <v>15244</v>
      </c>
      <c r="Y15848" s="270">
        <v>294433.82</v>
      </c>
      <c r="AA15848" s="229" t="s">
        <v>49276</v>
      </c>
      <c r="AB15848" s="230">
        <v>25176.55</v>
      </c>
      <c r="AD15848" s="209" t="s">
        <v>29609</v>
      </c>
      <c r="AE15848" s="210">
        <v>5608.9</v>
      </c>
      <c r="AF15848" s="93"/>
      <c r="AG15848" s="93"/>
      <c r="AH15848" s="93"/>
    </row>
    <row r="15849" spans="24:34" x14ac:dyDescent="0.3">
      <c r="X15849" s="269" t="s">
        <v>15245</v>
      </c>
      <c r="Y15849" s="270">
        <v>149259.53</v>
      </c>
      <c r="AA15849" s="229" t="s">
        <v>49277</v>
      </c>
      <c r="AB15849" s="230">
        <v>6150</v>
      </c>
      <c r="AD15849" s="209" t="s">
        <v>29610</v>
      </c>
      <c r="AE15849" s="210">
        <v>1722.91</v>
      </c>
      <c r="AF15849" s="93"/>
      <c r="AG15849" s="93"/>
      <c r="AH15849" s="93"/>
    </row>
    <row r="15850" spans="24:34" x14ac:dyDescent="0.3">
      <c r="X15850" s="269" t="s">
        <v>15246</v>
      </c>
      <c r="Y15850" s="270">
        <v>12062.32</v>
      </c>
      <c r="AA15850" s="229" t="s">
        <v>49278</v>
      </c>
      <c r="AB15850" s="230">
        <v>34.36</v>
      </c>
      <c r="AD15850" s="209" t="s">
        <v>29611</v>
      </c>
      <c r="AE15850" s="210">
        <v>584.28</v>
      </c>
      <c r="AF15850" s="93"/>
      <c r="AG15850" s="93"/>
      <c r="AH15850" s="93"/>
    </row>
    <row r="15851" spans="24:34" x14ac:dyDescent="0.3">
      <c r="X15851" s="269" t="s">
        <v>15247</v>
      </c>
      <c r="Y15851" s="270">
        <v>47213.55</v>
      </c>
      <c r="AA15851" s="229" t="s">
        <v>49279</v>
      </c>
      <c r="AB15851" s="230">
        <v>484.61</v>
      </c>
      <c r="AD15851" s="209" t="s">
        <v>29612</v>
      </c>
      <c r="AE15851" s="210">
        <v>1015.67</v>
      </c>
      <c r="AF15851" s="93"/>
      <c r="AG15851" s="93"/>
      <c r="AH15851" s="93"/>
    </row>
    <row r="15852" spans="24:34" x14ac:dyDescent="0.3">
      <c r="X15852" s="269" t="s">
        <v>15248</v>
      </c>
      <c r="Y15852" s="270">
        <v>39759.75</v>
      </c>
      <c r="AA15852" s="229" t="s">
        <v>49280</v>
      </c>
      <c r="AB15852" s="230">
        <v>4255.7</v>
      </c>
      <c r="AD15852" s="209" t="s">
        <v>29613</v>
      </c>
      <c r="AE15852" s="210">
        <v>4140.3500000000004</v>
      </c>
      <c r="AF15852" s="93"/>
      <c r="AG15852" s="93"/>
      <c r="AH15852" s="93"/>
    </row>
    <row r="15853" spans="24:34" x14ac:dyDescent="0.3">
      <c r="X15853" s="269" t="s">
        <v>59952</v>
      </c>
      <c r="Y15853" s="270">
        <v>65.5</v>
      </c>
      <c r="AA15853" s="229" t="s">
        <v>49281</v>
      </c>
      <c r="AB15853" s="230">
        <v>19640.04</v>
      </c>
      <c r="AD15853" s="209" t="s">
        <v>29614</v>
      </c>
      <c r="AE15853" s="210">
        <v>688.36</v>
      </c>
      <c r="AF15853" s="93"/>
      <c r="AG15853" s="93"/>
      <c r="AH15853" s="93"/>
    </row>
    <row r="15854" spans="24:34" x14ac:dyDescent="0.3">
      <c r="X15854" s="269" t="s">
        <v>15249</v>
      </c>
      <c r="Y15854" s="270">
        <v>335798.55</v>
      </c>
      <c r="AA15854" s="229" t="s">
        <v>50572</v>
      </c>
      <c r="AB15854" s="230">
        <v>2689.74</v>
      </c>
      <c r="AD15854" s="209" t="s">
        <v>29615</v>
      </c>
      <c r="AE15854" s="210">
        <v>8800.11</v>
      </c>
      <c r="AF15854" s="93"/>
      <c r="AG15854" s="93"/>
      <c r="AH15854" s="93"/>
    </row>
    <row r="15855" spans="24:34" x14ac:dyDescent="0.3">
      <c r="X15855" s="269" t="s">
        <v>54202</v>
      </c>
      <c r="Y15855" s="270">
        <v>15977.93</v>
      </c>
      <c r="AA15855" s="229" t="s">
        <v>49282</v>
      </c>
      <c r="AB15855" s="230">
        <v>2030.1</v>
      </c>
      <c r="AD15855" s="209" t="s">
        <v>29616</v>
      </c>
      <c r="AE15855" s="210">
        <v>3718.22</v>
      </c>
      <c r="AF15855" s="93"/>
      <c r="AG15855" s="93"/>
      <c r="AH15855" s="93"/>
    </row>
    <row r="15856" spans="24:34" x14ac:dyDescent="0.3">
      <c r="X15856" s="269" t="s">
        <v>15250</v>
      </c>
      <c r="Y15856" s="270">
        <v>120631.9</v>
      </c>
      <c r="AA15856" s="229" t="s">
        <v>49283</v>
      </c>
      <c r="AB15856" s="230">
        <v>15.9</v>
      </c>
      <c r="AD15856" s="209" t="s">
        <v>29617</v>
      </c>
      <c r="AE15856" s="210">
        <v>3706.99</v>
      </c>
      <c r="AF15856" s="93"/>
      <c r="AG15856" s="93"/>
      <c r="AH15856" s="93"/>
    </row>
    <row r="15857" spans="24:34" x14ac:dyDescent="0.3">
      <c r="X15857" s="269" t="s">
        <v>15251</v>
      </c>
      <c r="Y15857" s="270">
        <v>10570.45</v>
      </c>
      <c r="AA15857" s="229" t="s">
        <v>49284</v>
      </c>
      <c r="AB15857" s="230">
        <v>3547.75</v>
      </c>
      <c r="AD15857" s="209" t="s">
        <v>29618</v>
      </c>
      <c r="AE15857" s="210">
        <v>7355</v>
      </c>
      <c r="AF15857" s="93"/>
      <c r="AG15857" s="93"/>
      <c r="AH15857" s="93"/>
    </row>
    <row r="15858" spans="24:34" x14ac:dyDescent="0.3">
      <c r="X15858" s="269" t="s">
        <v>58741</v>
      </c>
      <c r="Y15858" s="270">
        <v>66.41</v>
      </c>
      <c r="AA15858" s="229" t="s">
        <v>49285</v>
      </c>
      <c r="AB15858" s="230">
        <v>720</v>
      </c>
      <c r="AD15858" s="209" t="s">
        <v>29619</v>
      </c>
      <c r="AE15858" s="210">
        <v>6201.9</v>
      </c>
      <c r="AF15858" s="93"/>
      <c r="AG15858" s="93"/>
      <c r="AH15858" s="93"/>
    </row>
    <row r="15859" spans="24:34" x14ac:dyDescent="0.3">
      <c r="X15859" s="269" t="s">
        <v>15253</v>
      </c>
      <c r="Y15859" s="270">
        <v>55133.72</v>
      </c>
      <c r="AA15859" s="229" t="s">
        <v>49286</v>
      </c>
      <c r="AB15859" s="230">
        <v>681.51</v>
      </c>
      <c r="AD15859" s="209" t="s">
        <v>29620</v>
      </c>
      <c r="AE15859" s="210">
        <v>16360.56</v>
      </c>
      <c r="AF15859" s="93"/>
      <c r="AG15859" s="93"/>
      <c r="AH15859" s="93"/>
    </row>
    <row r="15860" spans="24:34" x14ac:dyDescent="0.3">
      <c r="X15860" s="269" t="s">
        <v>54204</v>
      </c>
      <c r="Y15860" s="270">
        <v>-29656.43</v>
      </c>
      <c r="AA15860" s="229" t="s">
        <v>54159</v>
      </c>
      <c r="AB15860" s="230">
        <v>1289.98</v>
      </c>
      <c r="AD15860" s="209" t="s">
        <v>14433</v>
      </c>
      <c r="AE15860" s="210">
        <v>5454.05</v>
      </c>
      <c r="AF15860" s="93"/>
      <c r="AG15860" s="93"/>
      <c r="AH15860" s="93"/>
    </row>
    <row r="15861" spans="24:34" x14ac:dyDescent="0.3">
      <c r="X15861" s="269" t="s">
        <v>62496</v>
      </c>
      <c r="Y15861" s="270">
        <v>581842</v>
      </c>
      <c r="AA15861" s="229" t="s">
        <v>49287</v>
      </c>
      <c r="AB15861" s="230">
        <v>3378.92</v>
      </c>
      <c r="AD15861" s="209" t="s">
        <v>29621</v>
      </c>
      <c r="AE15861" s="210">
        <v>993.37</v>
      </c>
      <c r="AF15861" s="93"/>
      <c r="AG15861" s="93"/>
      <c r="AH15861" s="93"/>
    </row>
    <row r="15862" spans="24:34" x14ac:dyDescent="0.3">
      <c r="X15862" s="269" t="s">
        <v>56758</v>
      </c>
      <c r="Y15862" s="270">
        <v>59583.37</v>
      </c>
      <c r="AA15862" s="229" t="s">
        <v>49288</v>
      </c>
      <c r="AB15862" s="230">
        <v>1765</v>
      </c>
      <c r="AD15862" s="209" t="s">
        <v>14434</v>
      </c>
      <c r="AE15862" s="210">
        <v>1014.5</v>
      </c>
      <c r="AF15862" s="93"/>
      <c r="AG15862" s="93"/>
      <c r="AH15862" s="93"/>
    </row>
    <row r="15863" spans="24:34" x14ac:dyDescent="0.3">
      <c r="X15863" s="269" t="s">
        <v>13006</v>
      </c>
      <c r="Y15863" s="270">
        <v>216163.88</v>
      </c>
      <c r="AA15863" s="229" t="s">
        <v>49289</v>
      </c>
      <c r="AB15863" s="230">
        <v>34940.78</v>
      </c>
      <c r="AD15863" s="209" t="s">
        <v>29622</v>
      </c>
      <c r="AE15863" s="210">
        <v>3250</v>
      </c>
      <c r="AF15863" s="93"/>
      <c r="AG15863" s="93"/>
      <c r="AH15863" s="93"/>
    </row>
    <row r="15864" spans="24:34" x14ac:dyDescent="0.3">
      <c r="X15864" s="269" t="s">
        <v>50591</v>
      </c>
      <c r="Y15864" s="270">
        <v>127500</v>
      </c>
      <c r="AA15864" s="229" t="s">
        <v>49290</v>
      </c>
      <c r="AB15864" s="230">
        <v>22749.200000000001</v>
      </c>
      <c r="AD15864" s="209" t="s">
        <v>29623</v>
      </c>
      <c r="AE15864" s="210">
        <v>3.65</v>
      </c>
      <c r="AF15864" s="93"/>
      <c r="AG15864" s="93"/>
      <c r="AH15864" s="93"/>
    </row>
    <row r="15865" spans="24:34" x14ac:dyDescent="0.3">
      <c r="X15865" s="269" t="s">
        <v>56759</v>
      </c>
      <c r="Y15865" s="270">
        <v>25249.98</v>
      </c>
      <c r="AA15865" s="229" t="s">
        <v>49291</v>
      </c>
      <c r="AB15865" s="230">
        <v>4806.79</v>
      </c>
      <c r="AD15865" s="209" t="s">
        <v>14435</v>
      </c>
      <c r="AE15865" s="210">
        <v>4354.8999999999996</v>
      </c>
      <c r="AF15865" s="93"/>
      <c r="AG15865" s="93"/>
      <c r="AH15865" s="93"/>
    </row>
    <row r="15866" spans="24:34" x14ac:dyDescent="0.3">
      <c r="X15866" s="269" t="s">
        <v>33079</v>
      </c>
      <c r="Y15866" s="270">
        <v>4800</v>
      </c>
      <c r="AA15866" s="229" t="s">
        <v>49292</v>
      </c>
      <c r="AB15866" s="230">
        <v>7673.03</v>
      </c>
      <c r="AD15866" s="209" t="s">
        <v>14436</v>
      </c>
      <c r="AE15866" s="210">
        <v>3184.81</v>
      </c>
      <c r="AF15866" s="93"/>
      <c r="AG15866" s="93"/>
      <c r="AH15866" s="93"/>
    </row>
    <row r="15867" spans="24:34" x14ac:dyDescent="0.3">
      <c r="X15867" s="269" t="s">
        <v>34498</v>
      </c>
      <c r="Y15867" s="270">
        <v>75500.039999999994</v>
      </c>
      <c r="AA15867" s="229" t="s">
        <v>54160</v>
      </c>
      <c r="AB15867" s="230">
        <v>136.82</v>
      </c>
      <c r="AD15867" s="209" t="s">
        <v>14437</v>
      </c>
      <c r="AE15867" s="210">
        <v>685.51</v>
      </c>
      <c r="AF15867" s="93"/>
      <c r="AG15867" s="93"/>
      <c r="AH15867" s="93"/>
    </row>
    <row r="15868" spans="24:34" x14ac:dyDescent="0.3">
      <c r="X15868" s="269" t="s">
        <v>15275</v>
      </c>
      <c r="Y15868" s="270">
        <v>77031.63</v>
      </c>
      <c r="AA15868" s="229" t="s">
        <v>54161</v>
      </c>
      <c r="AB15868" s="230">
        <v>206.19</v>
      </c>
      <c r="AD15868" s="209" t="s">
        <v>29624</v>
      </c>
      <c r="AE15868" s="210">
        <v>50577.37</v>
      </c>
      <c r="AF15868" s="93"/>
      <c r="AG15868" s="93"/>
      <c r="AH15868" s="93"/>
    </row>
    <row r="15869" spans="24:34" x14ac:dyDescent="0.3">
      <c r="X15869" s="269" t="s">
        <v>34499</v>
      </c>
      <c r="Y15869" s="270">
        <v>3333.33</v>
      </c>
      <c r="AA15869" s="229" t="s">
        <v>45924</v>
      </c>
      <c r="AB15869" s="230">
        <v>343561.85</v>
      </c>
      <c r="AD15869" s="209" t="s">
        <v>14438</v>
      </c>
      <c r="AE15869" s="210">
        <v>34570</v>
      </c>
      <c r="AF15869" s="93"/>
      <c r="AG15869" s="93"/>
      <c r="AH15869" s="93"/>
    </row>
    <row r="15870" spans="24:34" x14ac:dyDescent="0.3">
      <c r="X15870" s="269" t="s">
        <v>34500</v>
      </c>
      <c r="Y15870" s="270">
        <v>65000.04</v>
      </c>
      <c r="AA15870" s="229" t="s">
        <v>45925</v>
      </c>
      <c r="AB15870" s="230">
        <v>46299.61</v>
      </c>
      <c r="AD15870" s="209" t="s">
        <v>29625</v>
      </c>
      <c r="AE15870" s="210">
        <v>3642.12</v>
      </c>
      <c r="AF15870" s="93"/>
      <c r="AG15870" s="93"/>
      <c r="AH15870" s="93"/>
    </row>
    <row r="15871" spans="24:34" x14ac:dyDescent="0.3">
      <c r="X15871" s="269" t="s">
        <v>45949</v>
      </c>
      <c r="Y15871" s="270">
        <v>147000</v>
      </c>
      <c r="AA15871" s="229" t="s">
        <v>50573</v>
      </c>
      <c r="AB15871" s="230">
        <v>2496.63</v>
      </c>
      <c r="AD15871" s="209" t="s">
        <v>29626</v>
      </c>
      <c r="AE15871" s="210">
        <v>33478.5</v>
      </c>
      <c r="AF15871" s="93"/>
      <c r="AG15871" s="93"/>
      <c r="AH15871" s="93"/>
    </row>
    <row r="15872" spans="24:34" x14ac:dyDescent="0.3">
      <c r="X15872" s="269" t="s">
        <v>34501</v>
      </c>
      <c r="Y15872" s="270">
        <v>384600</v>
      </c>
      <c r="AA15872" s="229" t="s">
        <v>47398</v>
      </c>
      <c r="AB15872" s="230">
        <v>16708</v>
      </c>
      <c r="AD15872" s="209" t="s">
        <v>29627</v>
      </c>
      <c r="AE15872" s="210">
        <v>5599.06</v>
      </c>
      <c r="AF15872" s="93"/>
      <c r="AG15872" s="93"/>
      <c r="AH15872" s="93"/>
    </row>
    <row r="15873" spans="24:34" x14ac:dyDescent="0.3">
      <c r="X15873" s="269" t="s">
        <v>13008</v>
      </c>
      <c r="Y15873" s="270">
        <v>88935.71</v>
      </c>
      <c r="AA15873" s="229" t="s">
        <v>47399</v>
      </c>
      <c r="AB15873" s="230">
        <v>1682.41</v>
      </c>
      <c r="AD15873" s="209" t="s">
        <v>29628</v>
      </c>
      <c r="AE15873" s="210">
        <v>14378.47</v>
      </c>
      <c r="AF15873" s="93"/>
      <c r="AG15873" s="93"/>
      <c r="AH15873" s="93"/>
    </row>
    <row r="15874" spans="24:34" x14ac:dyDescent="0.3">
      <c r="X15874" s="269" t="s">
        <v>15278</v>
      </c>
      <c r="Y15874" s="270">
        <v>22802.36</v>
      </c>
      <c r="AA15874" s="229" t="s">
        <v>47400</v>
      </c>
      <c r="AB15874" s="230">
        <v>2378.3000000000002</v>
      </c>
      <c r="AD15874" s="209" t="s">
        <v>29629</v>
      </c>
      <c r="AE15874" s="210">
        <v>2873</v>
      </c>
      <c r="AF15874" s="93"/>
      <c r="AG15874" s="93"/>
      <c r="AH15874" s="93"/>
    </row>
    <row r="15875" spans="24:34" x14ac:dyDescent="0.3">
      <c r="X15875" s="269" t="s">
        <v>33081</v>
      </c>
      <c r="Y15875" s="270">
        <v>-1503.99</v>
      </c>
      <c r="AA15875" s="229" t="s">
        <v>48387</v>
      </c>
      <c r="AB15875" s="230">
        <v>30974.71</v>
      </c>
      <c r="AD15875" s="209" t="s">
        <v>29630</v>
      </c>
      <c r="AE15875" s="210">
        <v>5372.99</v>
      </c>
      <c r="AF15875" s="93"/>
      <c r="AG15875" s="93"/>
      <c r="AH15875" s="93"/>
    </row>
    <row r="15876" spans="24:34" x14ac:dyDescent="0.3">
      <c r="X15876" s="269" t="s">
        <v>15279</v>
      </c>
      <c r="Y15876" s="270">
        <v>55970.82</v>
      </c>
      <c r="AA15876" s="229" t="s">
        <v>48388</v>
      </c>
      <c r="AB15876" s="230">
        <v>40106.25</v>
      </c>
      <c r="AD15876" s="209" t="s">
        <v>14439</v>
      </c>
      <c r="AE15876" s="210">
        <v>17534.41</v>
      </c>
      <c r="AF15876" s="93"/>
      <c r="AG15876" s="93"/>
      <c r="AH15876" s="93"/>
    </row>
    <row r="15877" spans="24:34" x14ac:dyDescent="0.3">
      <c r="X15877" s="269" t="s">
        <v>35982</v>
      </c>
      <c r="Y15877" s="270">
        <v>10327.1</v>
      </c>
      <c r="AA15877" s="229" t="s">
        <v>48389</v>
      </c>
      <c r="AB15877" s="230">
        <v>19112.79</v>
      </c>
      <c r="AD15877" s="209" t="s">
        <v>14440</v>
      </c>
      <c r="AE15877" s="210">
        <v>34984.639999999999</v>
      </c>
      <c r="AF15877" s="93"/>
      <c r="AG15877" s="93"/>
      <c r="AH15877" s="93"/>
    </row>
    <row r="15878" spans="24:34" x14ac:dyDescent="0.3">
      <c r="X15878" s="269" t="s">
        <v>15280</v>
      </c>
      <c r="Y15878" s="270">
        <v>17482.12</v>
      </c>
      <c r="AA15878" s="229" t="s">
        <v>48390</v>
      </c>
      <c r="AB15878" s="230">
        <v>6873.87</v>
      </c>
      <c r="AD15878" s="209" t="s">
        <v>29631</v>
      </c>
      <c r="AE15878" s="210">
        <v>1921.29</v>
      </c>
      <c r="AF15878" s="93"/>
      <c r="AG15878" s="93"/>
      <c r="AH15878" s="93"/>
    </row>
    <row r="15879" spans="24:34" x14ac:dyDescent="0.3">
      <c r="X15879" s="269" t="s">
        <v>15281</v>
      </c>
      <c r="Y15879" s="270">
        <v>14599.59</v>
      </c>
      <c r="AA15879" s="229" t="s">
        <v>48391</v>
      </c>
      <c r="AB15879" s="230">
        <v>705.37</v>
      </c>
      <c r="AD15879" s="209" t="s">
        <v>29632</v>
      </c>
      <c r="AE15879" s="210">
        <v>62346</v>
      </c>
      <c r="AF15879" s="93"/>
      <c r="AG15879" s="93"/>
      <c r="AH15879" s="93"/>
    </row>
    <row r="15880" spans="24:34" x14ac:dyDescent="0.3">
      <c r="X15880" s="269" t="s">
        <v>33083</v>
      </c>
      <c r="Y15880" s="270">
        <v>1283.08</v>
      </c>
      <c r="AA15880" s="229" t="s">
        <v>48392</v>
      </c>
      <c r="AB15880" s="230">
        <v>3681.64</v>
      </c>
      <c r="AD15880" s="209" t="s">
        <v>29633</v>
      </c>
      <c r="AE15880" s="210">
        <v>167463.44</v>
      </c>
      <c r="AF15880" s="93"/>
      <c r="AG15880" s="93"/>
      <c r="AH15880" s="93"/>
    </row>
    <row r="15881" spans="24:34" x14ac:dyDescent="0.3">
      <c r="X15881" s="269" t="s">
        <v>33084</v>
      </c>
      <c r="Y15881" s="270">
        <v>6937.59</v>
      </c>
      <c r="AA15881" s="229" t="s">
        <v>48393</v>
      </c>
      <c r="AB15881" s="230">
        <v>91485.04</v>
      </c>
      <c r="AD15881" s="209" t="s">
        <v>29634</v>
      </c>
      <c r="AE15881" s="210">
        <v>5226.0200000000004</v>
      </c>
      <c r="AF15881" s="93"/>
      <c r="AG15881" s="93"/>
      <c r="AH15881" s="93"/>
    </row>
    <row r="15882" spans="24:34" x14ac:dyDescent="0.3">
      <c r="X15882" s="269" t="s">
        <v>13009</v>
      </c>
      <c r="Y15882" s="270">
        <v>11876.27</v>
      </c>
      <c r="AA15882" s="229" t="s">
        <v>49293</v>
      </c>
      <c r="AB15882" s="230">
        <v>2900</v>
      </c>
      <c r="AD15882" s="209" t="s">
        <v>29635</v>
      </c>
      <c r="AE15882" s="210">
        <v>5166.3599999999997</v>
      </c>
      <c r="AF15882" s="93"/>
      <c r="AG15882" s="93"/>
      <c r="AH15882" s="93"/>
    </row>
    <row r="15883" spans="24:34" x14ac:dyDescent="0.3">
      <c r="X15883" s="269" t="s">
        <v>45950</v>
      </c>
      <c r="Y15883" s="270">
        <v>6719.39</v>
      </c>
      <c r="AA15883" s="229" t="s">
        <v>48394</v>
      </c>
      <c r="AB15883" s="230">
        <v>7359.98</v>
      </c>
      <c r="AD15883" s="209" t="s">
        <v>29636</v>
      </c>
      <c r="AE15883" s="210">
        <v>145.62</v>
      </c>
      <c r="AF15883" s="93"/>
      <c r="AG15883" s="93"/>
      <c r="AH15883" s="93"/>
    </row>
    <row r="15884" spans="24:34" x14ac:dyDescent="0.3">
      <c r="X15884" s="269" t="s">
        <v>13010</v>
      </c>
      <c r="Y15884" s="270">
        <v>57432.43</v>
      </c>
      <c r="AA15884" s="229" t="s">
        <v>48395</v>
      </c>
      <c r="AB15884" s="230">
        <v>1100</v>
      </c>
      <c r="AD15884" s="209" t="s">
        <v>29637</v>
      </c>
      <c r="AE15884" s="210">
        <v>1395.26</v>
      </c>
      <c r="AF15884" s="93"/>
      <c r="AG15884" s="93"/>
      <c r="AH15884" s="93"/>
    </row>
    <row r="15885" spans="24:34" x14ac:dyDescent="0.3">
      <c r="X15885" s="269" t="s">
        <v>15332</v>
      </c>
      <c r="Y15885" s="270">
        <v>63960</v>
      </c>
      <c r="AA15885" s="229" t="s">
        <v>48396</v>
      </c>
      <c r="AB15885" s="230">
        <v>2239.4499999999998</v>
      </c>
      <c r="AD15885" s="209" t="s">
        <v>29638</v>
      </c>
      <c r="AE15885" s="210">
        <v>83.19</v>
      </c>
      <c r="AF15885" s="93"/>
      <c r="AG15885" s="93"/>
      <c r="AH15885" s="93"/>
    </row>
    <row r="15886" spans="24:34" x14ac:dyDescent="0.3">
      <c r="X15886" s="269" t="s">
        <v>15333</v>
      </c>
      <c r="Y15886" s="270">
        <v>154763.4</v>
      </c>
      <c r="AA15886" s="229" t="s">
        <v>47401</v>
      </c>
      <c r="AB15886" s="230">
        <v>42615.8</v>
      </c>
      <c r="AD15886" s="209" t="s">
        <v>29639</v>
      </c>
      <c r="AE15886" s="210">
        <v>8811.5</v>
      </c>
      <c r="AF15886" s="93"/>
      <c r="AG15886" s="93"/>
      <c r="AH15886" s="93"/>
    </row>
    <row r="15887" spans="24:34" x14ac:dyDescent="0.3">
      <c r="X15887" s="269" t="s">
        <v>60874</v>
      </c>
      <c r="Y15887" s="270">
        <v>61880</v>
      </c>
      <c r="AA15887" s="229" t="s">
        <v>47402</v>
      </c>
      <c r="AB15887" s="230">
        <v>3675</v>
      </c>
      <c r="AD15887" s="209" t="s">
        <v>29640</v>
      </c>
      <c r="AE15887" s="210">
        <v>125551.25</v>
      </c>
      <c r="AF15887" s="93"/>
      <c r="AG15887" s="93"/>
      <c r="AH15887" s="93"/>
    </row>
    <row r="15888" spans="24:34" x14ac:dyDescent="0.3">
      <c r="X15888" s="269" t="s">
        <v>15334</v>
      </c>
      <c r="Y15888" s="270">
        <v>1506265.44</v>
      </c>
      <c r="AA15888" s="229" t="s">
        <v>47403</v>
      </c>
      <c r="AB15888" s="230">
        <v>25123.7</v>
      </c>
      <c r="AD15888" s="209" t="s">
        <v>29641</v>
      </c>
      <c r="AE15888" s="210">
        <v>243505.1</v>
      </c>
      <c r="AF15888" s="93"/>
      <c r="AG15888" s="93"/>
      <c r="AH15888" s="93"/>
    </row>
    <row r="15889" spans="24:34" x14ac:dyDescent="0.3">
      <c r="X15889" s="269" t="s">
        <v>15335</v>
      </c>
      <c r="Y15889" s="270">
        <v>135362.82999999999</v>
      </c>
      <c r="AA15889" s="229" t="s">
        <v>47404</v>
      </c>
      <c r="AB15889" s="230">
        <v>9666.86</v>
      </c>
      <c r="AD15889" s="209" t="s">
        <v>29642</v>
      </c>
      <c r="AE15889" s="210">
        <v>-2641.9</v>
      </c>
      <c r="AF15889" s="93"/>
      <c r="AG15889" s="93"/>
      <c r="AH15889" s="93"/>
    </row>
    <row r="15890" spans="24:34" x14ac:dyDescent="0.3">
      <c r="X15890" s="269" t="s">
        <v>34393</v>
      </c>
      <c r="Y15890" s="270">
        <v>1560</v>
      </c>
      <c r="AA15890" s="229" t="s">
        <v>47405</v>
      </c>
      <c r="AB15890" s="230">
        <v>13138.56</v>
      </c>
      <c r="AD15890" s="209" t="s">
        <v>29643</v>
      </c>
      <c r="AE15890" s="210">
        <v>219.9</v>
      </c>
      <c r="AF15890" s="93"/>
      <c r="AG15890" s="93"/>
      <c r="AH15890" s="93"/>
    </row>
    <row r="15891" spans="24:34" x14ac:dyDescent="0.3">
      <c r="X15891" s="269" t="s">
        <v>15336</v>
      </c>
      <c r="Y15891" s="270">
        <v>301893.39</v>
      </c>
      <c r="AA15891" s="229" t="s">
        <v>47406</v>
      </c>
      <c r="AB15891" s="230">
        <v>5787.18</v>
      </c>
      <c r="AD15891" s="209" t="s">
        <v>29644</v>
      </c>
      <c r="AE15891" s="210">
        <v>7683.34</v>
      </c>
      <c r="AF15891" s="93"/>
      <c r="AG15891" s="93"/>
      <c r="AH15891" s="93"/>
    </row>
    <row r="15892" spans="24:34" x14ac:dyDescent="0.3">
      <c r="X15892" s="269" t="s">
        <v>13025</v>
      </c>
      <c r="Y15892" s="270">
        <v>139920</v>
      </c>
      <c r="AA15892" s="229" t="s">
        <v>47407</v>
      </c>
      <c r="AB15892" s="230">
        <v>7650.57</v>
      </c>
      <c r="AD15892" s="209" t="s">
        <v>29645</v>
      </c>
      <c r="AE15892" s="210">
        <v>209.93</v>
      </c>
      <c r="AF15892" s="93"/>
      <c r="AG15892" s="93"/>
      <c r="AH15892" s="93"/>
    </row>
    <row r="15893" spans="24:34" x14ac:dyDescent="0.3">
      <c r="X15893" s="269" t="s">
        <v>15337</v>
      </c>
      <c r="Y15893" s="270">
        <v>478758.9</v>
      </c>
      <c r="AA15893" s="229" t="s">
        <v>50574</v>
      </c>
      <c r="AB15893" s="230">
        <v>2083</v>
      </c>
      <c r="AD15893" s="209" t="s">
        <v>29646</v>
      </c>
      <c r="AE15893" s="210">
        <v>7790</v>
      </c>
      <c r="AF15893" s="93"/>
      <c r="AG15893" s="93"/>
      <c r="AH15893" s="93"/>
    </row>
    <row r="15894" spans="24:34" x14ac:dyDescent="0.3">
      <c r="X15894" s="269" t="s">
        <v>35992</v>
      </c>
      <c r="Y15894" s="270">
        <v>2524.54</v>
      </c>
      <c r="AA15894" s="229" t="s">
        <v>47408</v>
      </c>
      <c r="AB15894" s="230">
        <v>1490.62</v>
      </c>
      <c r="AD15894" s="209" t="s">
        <v>29647</v>
      </c>
      <c r="AE15894" s="210">
        <v>5276</v>
      </c>
      <c r="AF15894" s="93"/>
      <c r="AG15894" s="93"/>
      <c r="AH15894" s="93"/>
    </row>
    <row r="15895" spans="24:34" x14ac:dyDescent="0.3">
      <c r="X15895" s="269" t="s">
        <v>38848</v>
      </c>
      <c r="Y15895" s="270">
        <v>23400</v>
      </c>
      <c r="AA15895" s="229" t="s">
        <v>47409</v>
      </c>
      <c r="AB15895" s="230">
        <v>14517.25</v>
      </c>
      <c r="AD15895" s="209" t="s">
        <v>29648</v>
      </c>
      <c r="AE15895" s="210">
        <v>7209</v>
      </c>
      <c r="AF15895" s="93"/>
      <c r="AG15895" s="93"/>
      <c r="AH15895" s="93"/>
    </row>
    <row r="15896" spans="24:34" x14ac:dyDescent="0.3">
      <c r="X15896" s="269" t="s">
        <v>43148</v>
      </c>
      <c r="Y15896" s="270">
        <v>30846.15</v>
      </c>
      <c r="AA15896" s="229" t="s">
        <v>50575</v>
      </c>
      <c r="AB15896" s="230">
        <v>675</v>
      </c>
      <c r="AD15896" s="209" t="s">
        <v>29649</v>
      </c>
      <c r="AE15896" s="210">
        <v>1483.25</v>
      </c>
      <c r="AF15896" s="93"/>
      <c r="AG15896" s="93"/>
      <c r="AH15896" s="93"/>
    </row>
    <row r="15897" spans="24:34" x14ac:dyDescent="0.3">
      <c r="X15897" s="269" t="s">
        <v>40715</v>
      </c>
      <c r="Y15897" s="270">
        <v>91442.3</v>
      </c>
      <c r="AA15897" s="229" t="s">
        <v>47410</v>
      </c>
      <c r="AB15897" s="230">
        <v>12000</v>
      </c>
      <c r="AD15897" s="209" t="s">
        <v>29650</v>
      </c>
      <c r="AE15897" s="210">
        <v>2295</v>
      </c>
      <c r="AF15897" s="93"/>
      <c r="AG15897" s="93"/>
      <c r="AH15897" s="93"/>
    </row>
    <row r="15898" spans="24:34" x14ac:dyDescent="0.3">
      <c r="X15898" s="269" t="s">
        <v>33096</v>
      </c>
      <c r="Y15898" s="270">
        <v>950</v>
      </c>
      <c r="AA15898" s="229" t="s">
        <v>47411</v>
      </c>
      <c r="AB15898" s="230">
        <v>7931.2</v>
      </c>
      <c r="AD15898" s="209" t="s">
        <v>29651</v>
      </c>
      <c r="AE15898" s="210">
        <v>1671.56</v>
      </c>
      <c r="AF15898" s="93"/>
      <c r="AG15898" s="93"/>
      <c r="AH15898" s="93"/>
    </row>
    <row r="15899" spans="24:34" x14ac:dyDescent="0.3">
      <c r="X15899" s="269" t="s">
        <v>33097</v>
      </c>
      <c r="Y15899" s="270">
        <v>299656.09999999998</v>
      </c>
      <c r="AA15899" s="229" t="s">
        <v>47412</v>
      </c>
      <c r="AB15899" s="230">
        <v>58.43</v>
      </c>
      <c r="AD15899" s="209" t="s">
        <v>29652</v>
      </c>
      <c r="AE15899" s="210">
        <v>16823</v>
      </c>
      <c r="AF15899" s="93"/>
      <c r="AG15899" s="93"/>
      <c r="AH15899" s="93"/>
    </row>
    <row r="15900" spans="24:34" x14ac:dyDescent="0.3">
      <c r="X15900" s="269" t="s">
        <v>33098</v>
      </c>
      <c r="Y15900" s="270">
        <v>922.71</v>
      </c>
      <c r="AA15900" s="229" t="s">
        <v>47413</v>
      </c>
      <c r="AB15900" s="230">
        <v>1500.19</v>
      </c>
      <c r="AD15900" s="209" t="s">
        <v>29653</v>
      </c>
      <c r="AE15900" s="210">
        <v>991</v>
      </c>
      <c r="AF15900" s="93"/>
      <c r="AG15900" s="93"/>
      <c r="AH15900" s="93"/>
    </row>
    <row r="15901" spans="24:34" x14ac:dyDescent="0.3">
      <c r="X15901" s="269" t="s">
        <v>15338</v>
      </c>
      <c r="Y15901" s="270">
        <v>4538.82</v>
      </c>
      <c r="AA15901" s="229" t="s">
        <v>50576</v>
      </c>
      <c r="AB15901" s="230">
        <v>1112.07</v>
      </c>
      <c r="AD15901" s="209" t="s">
        <v>29654</v>
      </c>
      <c r="AE15901" s="210">
        <v>741</v>
      </c>
      <c r="AF15901" s="93"/>
      <c r="AG15901" s="93"/>
      <c r="AH15901" s="93"/>
    </row>
    <row r="15902" spans="24:34" x14ac:dyDescent="0.3">
      <c r="X15902" s="269" t="s">
        <v>54205</v>
      </c>
      <c r="Y15902" s="270">
        <v>18428.59</v>
      </c>
      <c r="AA15902" s="229" t="s">
        <v>47414</v>
      </c>
      <c r="AB15902" s="230">
        <v>1780.8</v>
      </c>
      <c r="AD15902" s="209" t="s">
        <v>29655</v>
      </c>
      <c r="AE15902" s="210">
        <v>9504</v>
      </c>
      <c r="AF15902" s="93"/>
      <c r="AG15902" s="93"/>
      <c r="AH15902" s="93"/>
    </row>
    <row r="15903" spans="24:34" x14ac:dyDescent="0.3">
      <c r="X15903" s="269" t="s">
        <v>43150</v>
      </c>
      <c r="Y15903" s="270">
        <v>7833.74</v>
      </c>
      <c r="AA15903" s="229" t="s">
        <v>54162</v>
      </c>
      <c r="AB15903" s="230">
        <v>1965.4</v>
      </c>
      <c r="AD15903" s="209" t="s">
        <v>29656</v>
      </c>
      <c r="AE15903" s="210">
        <v>2882.46</v>
      </c>
      <c r="AF15903" s="93"/>
      <c r="AG15903" s="93"/>
      <c r="AH15903" s="93"/>
    </row>
    <row r="15904" spans="24:34" x14ac:dyDescent="0.3">
      <c r="X15904" s="269" t="s">
        <v>45951</v>
      </c>
      <c r="Y15904" s="270">
        <v>1622.03</v>
      </c>
      <c r="AA15904" s="229" t="s">
        <v>54163</v>
      </c>
      <c r="AB15904" s="230">
        <v>1637.52</v>
      </c>
      <c r="AD15904" s="209" t="s">
        <v>29657</v>
      </c>
      <c r="AE15904" s="210">
        <v>1483.25</v>
      </c>
      <c r="AF15904" s="93"/>
      <c r="AG15904" s="93"/>
      <c r="AH15904" s="93"/>
    </row>
    <row r="15905" spans="24:34" x14ac:dyDescent="0.3">
      <c r="X15905" s="269" t="s">
        <v>58742</v>
      </c>
      <c r="Y15905" s="270">
        <v>9186.81</v>
      </c>
      <c r="AA15905" s="229" t="s">
        <v>54164</v>
      </c>
      <c r="AB15905" s="230">
        <v>9285</v>
      </c>
      <c r="AD15905" s="209" t="s">
        <v>29658</v>
      </c>
      <c r="AE15905" s="210">
        <v>13169.27</v>
      </c>
      <c r="AF15905" s="93"/>
      <c r="AG15905" s="93"/>
      <c r="AH15905" s="93"/>
    </row>
    <row r="15906" spans="24:34" x14ac:dyDescent="0.3">
      <c r="X15906" s="269" t="s">
        <v>34514</v>
      </c>
      <c r="Y15906" s="270">
        <v>38020.92</v>
      </c>
      <c r="AA15906" s="229" t="s">
        <v>54165</v>
      </c>
      <c r="AB15906" s="230">
        <v>985.93</v>
      </c>
      <c r="AD15906" s="209" t="s">
        <v>29659</v>
      </c>
      <c r="AE15906" s="210">
        <v>17564</v>
      </c>
      <c r="AF15906" s="93"/>
      <c r="AG15906" s="93"/>
      <c r="AH15906" s="93"/>
    </row>
    <row r="15907" spans="24:34" x14ac:dyDescent="0.3">
      <c r="X15907" s="269" t="s">
        <v>15339</v>
      </c>
      <c r="Y15907" s="270">
        <v>25621.73</v>
      </c>
      <c r="AA15907" s="229" t="s">
        <v>54166</v>
      </c>
      <c r="AB15907" s="230">
        <v>2494.62</v>
      </c>
      <c r="AD15907" s="209" t="s">
        <v>29660</v>
      </c>
      <c r="AE15907" s="210">
        <v>7790</v>
      </c>
      <c r="AF15907" s="93"/>
      <c r="AG15907" s="93"/>
      <c r="AH15907" s="93"/>
    </row>
    <row r="15908" spans="24:34" x14ac:dyDescent="0.3">
      <c r="X15908" s="269" t="s">
        <v>33099</v>
      </c>
      <c r="Y15908" s="270">
        <v>4643.83</v>
      </c>
      <c r="AA15908" s="229" t="s">
        <v>49294</v>
      </c>
      <c r="AB15908" s="230">
        <v>9320.7999999999993</v>
      </c>
      <c r="AD15908" s="209" t="s">
        <v>29661</v>
      </c>
      <c r="AE15908" s="210">
        <v>1238</v>
      </c>
      <c r="AF15908" s="93"/>
      <c r="AG15908" s="93"/>
      <c r="AH15908" s="93"/>
    </row>
    <row r="15909" spans="24:34" x14ac:dyDescent="0.3">
      <c r="X15909" s="269" t="s">
        <v>13028</v>
      </c>
      <c r="Y15909" s="270">
        <v>248592.64000000001</v>
      </c>
      <c r="AA15909" s="229" t="s">
        <v>49295</v>
      </c>
      <c r="AB15909" s="230">
        <v>39025.160000000003</v>
      </c>
      <c r="AD15909" s="209" t="s">
        <v>29662</v>
      </c>
      <c r="AE15909" s="210">
        <v>4732</v>
      </c>
      <c r="AF15909" s="93"/>
      <c r="AG15909" s="93"/>
      <c r="AH15909" s="93"/>
    </row>
    <row r="15910" spans="24:34" x14ac:dyDescent="0.3">
      <c r="X15910" s="269" t="s">
        <v>13029</v>
      </c>
      <c r="Y15910" s="270">
        <v>759457.84</v>
      </c>
      <c r="AA15910" s="229" t="s">
        <v>49296</v>
      </c>
      <c r="AB15910" s="230">
        <v>3345.92</v>
      </c>
      <c r="AD15910" s="209" t="s">
        <v>29663</v>
      </c>
      <c r="AE15910" s="210">
        <v>2759</v>
      </c>
      <c r="AF15910" s="93"/>
      <c r="AG15910" s="93"/>
      <c r="AH15910" s="93"/>
    </row>
    <row r="15911" spans="24:34" x14ac:dyDescent="0.3">
      <c r="X15911" s="269" t="s">
        <v>13030</v>
      </c>
      <c r="Y15911" s="270">
        <v>412605.67</v>
      </c>
      <c r="AA15911" s="229" t="s">
        <v>49297</v>
      </c>
      <c r="AB15911" s="230">
        <v>1556.9</v>
      </c>
      <c r="AD15911" s="209" t="s">
        <v>29664</v>
      </c>
      <c r="AE15911" s="210">
        <v>2000</v>
      </c>
      <c r="AF15911" s="93"/>
      <c r="AG15911" s="93"/>
      <c r="AH15911" s="93"/>
    </row>
    <row r="15912" spans="24:34" x14ac:dyDescent="0.3">
      <c r="X15912" s="269" t="s">
        <v>47440</v>
      </c>
      <c r="Y15912" s="270">
        <v>37471.39</v>
      </c>
      <c r="AA15912" s="229" t="s">
        <v>49298</v>
      </c>
      <c r="AB15912" s="230">
        <v>10313.09</v>
      </c>
      <c r="AD15912" s="209" t="s">
        <v>29665</v>
      </c>
      <c r="AE15912" s="210">
        <v>1951</v>
      </c>
      <c r="AF15912" s="93"/>
      <c r="AG15912" s="93"/>
      <c r="AH15912" s="93"/>
    </row>
    <row r="15913" spans="24:34" x14ac:dyDescent="0.3">
      <c r="X15913" s="269" t="s">
        <v>15340</v>
      </c>
      <c r="Y15913" s="270">
        <v>1120561.8600000001</v>
      </c>
      <c r="AA15913" s="229" t="s">
        <v>49299</v>
      </c>
      <c r="AB15913" s="230">
        <v>435.18</v>
      </c>
      <c r="AD15913" s="209" t="s">
        <v>29666</v>
      </c>
      <c r="AE15913" s="210">
        <v>2852.9</v>
      </c>
      <c r="AF15913" s="93"/>
      <c r="AG15913" s="93"/>
      <c r="AH15913" s="93"/>
    </row>
    <row r="15914" spans="24:34" x14ac:dyDescent="0.3">
      <c r="X15914" s="269" t="s">
        <v>15341</v>
      </c>
      <c r="Y15914" s="270">
        <v>20334.830000000002</v>
      </c>
      <c r="AA15914" s="229" t="s">
        <v>50577</v>
      </c>
      <c r="AB15914" s="230">
        <v>617.55999999999995</v>
      </c>
      <c r="AD15914" s="209" t="s">
        <v>29667</v>
      </c>
      <c r="AE15914" s="210">
        <v>450</v>
      </c>
      <c r="AF15914" s="93"/>
      <c r="AG15914" s="93"/>
      <c r="AH15914" s="93"/>
    </row>
    <row r="15915" spans="24:34" x14ac:dyDescent="0.3">
      <c r="X15915" s="269" t="s">
        <v>48415</v>
      </c>
      <c r="Y15915" s="270">
        <v>9000</v>
      </c>
      <c r="AA15915" s="229" t="s">
        <v>49300</v>
      </c>
      <c r="AB15915" s="230">
        <v>505.3</v>
      </c>
      <c r="AD15915" s="209" t="s">
        <v>29668</v>
      </c>
      <c r="AE15915" s="210">
        <v>34.43</v>
      </c>
      <c r="AF15915" s="93"/>
      <c r="AG15915" s="93"/>
      <c r="AH15915" s="93"/>
    </row>
    <row r="15916" spans="24:34" x14ac:dyDescent="0.3">
      <c r="X15916" s="269" t="s">
        <v>34515</v>
      </c>
      <c r="Y15916" s="270">
        <v>44645.97</v>
      </c>
      <c r="AA15916" s="229" t="s">
        <v>49301</v>
      </c>
      <c r="AB15916" s="230">
        <v>2443.0100000000002</v>
      </c>
      <c r="AD15916" s="209" t="s">
        <v>29669</v>
      </c>
      <c r="AE15916" s="210">
        <v>3120</v>
      </c>
      <c r="AF15916" s="93"/>
      <c r="AG15916" s="93"/>
      <c r="AH15916" s="93"/>
    </row>
    <row r="15917" spans="24:34" x14ac:dyDescent="0.3">
      <c r="X15917" s="269" t="s">
        <v>15344</v>
      </c>
      <c r="Y15917" s="270">
        <v>1347.72</v>
      </c>
      <c r="AA15917" s="229" t="s">
        <v>49302</v>
      </c>
      <c r="AB15917" s="230">
        <v>4170.03</v>
      </c>
      <c r="AD15917" s="209" t="s">
        <v>29670</v>
      </c>
      <c r="AE15917" s="210">
        <v>238.68</v>
      </c>
      <c r="AF15917" s="93"/>
      <c r="AG15917" s="93"/>
      <c r="AH15917" s="93"/>
    </row>
    <row r="15918" spans="24:34" x14ac:dyDescent="0.3">
      <c r="X15918" s="269" t="s">
        <v>61659</v>
      </c>
      <c r="Y15918" s="270">
        <v>3895.54</v>
      </c>
      <c r="AA15918" s="229" t="s">
        <v>54167</v>
      </c>
      <c r="AB15918" s="230">
        <v>712.65</v>
      </c>
      <c r="AD15918" s="209" t="s">
        <v>29671</v>
      </c>
      <c r="AE15918" s="210">
        <v>3120</v>
      </c>
      <c r="AF15918" s="93"/>
      <c r="AG15918" s="93"/>
      <c r="AH15918" s="93"/>
    </row>
    <row r="15919" spans="24:34" x14ac:dyDescent="0.3">
      <c r="X15919" s="269" t="s">
        <v>13031</v>
      </c>
      <c r="Y15919" s="270">
        <v>797913</v>
      </c>
      <c r="AA15919" s="229" t="s">
        <v>49303</v>
      </c>
      <c r="AB15919" s="230">
        <v>4800</v>
      </c>
      <c r="AD15919" s="209" t="s">
        <v>29672</v>
      </c>
      <c r="AE15919" s="210">
        <v>450</v>
      </c>
      <c r="AF15919" s="93"/>
      <c r="AG15919" s="93"/>
      <c r="AH15919" s="93"/>
    </row>
    <row r="15920" spans="24:34" x14ac:dyDescent="0.3">
      <c r="X15920" s="269" t="s">
        <v>15345</v>
      </c>
      <c r="Y15920" s="270">
        <v>506566.98</v>
      </c>
      <c r="AA15920" s="229" t="s">
        <v>50578</v>
      </c>
      <c r="AB15920" s="230">
        <v>1008.25</v>
      </c>
      <c r="AD15920" s="209" t="s">
        <v>29673</v>
      </c>
      <c r="AE15920" s="210">
        <v>273.11</v>
      </c>
      <c r="AF15920" s="93"/>
      <c r="AG15920" s="93"/>
      <c r="AH15920" s="93"/>
    </row>
    <row r="15921" spans="24:34" x14ac:dyDescent="0.3">
      <c r="X15921" s="269" t="s">
        <v>15346</v>
      </c>
      <c r="Y15921" s="270">
        <v>93131.9</v>
      </c>
      <c r="AA15921" s="229" t="s">
        <v>49304</v>
      </c>
      <c r="AB15921" s="230">
        <v>26617</v>
      </c>
      <c r="AD15921" s="209" t="s">
        <v>29674</v>
      </c>
      <c r="AE15921" s="210">
        <v>3238</v>
      </c>
      <c r="AF15921" s="93"/>
      <c r="AG15921" s="93"/>
      <c r="AH15921" s="93"/>
    </row>
    <row r="15922" spans="24:34" x14ac:dyDescent="0.3">
      <c r="X15922" s="269" t="s">
        <v>50593</v>
      </c>
      <c r="Y15922" s="270">
        <v>68321.33</v>
      </c>
      <c r="AA15922" s="229" t="s">
        <v>49305</v>
      </c>
      <c r="AB15922" s="230">
        <v>4484.78</v>
      </c>
      <c r="AD15922" s="209" t="s">
        <v>29675</v>
      </c>
      <c r="AE15922" s="210">
        <v>1951</v>
      </c>
      <c r="AF15922" s="93"/>
      <c r="AG15922" s="93"/>
      <c r="AH15922" s="93"/>
    </row>
    <row r="15923" spans="24:34" x14ac:dyDescent="0.3">
      <c r="X15923" s="269" t="s">
        <v>33100</v>
      </c>
      <c r="Y15923" s="270">
        <v>164201.15</v>
      </c>
      <c r="AA15923" s="229" t="s">
        <v>50579</v>
      </c>
      <c r="AB15923" s="230">
        <v>122246.75</v>
      </c>
      <c r="AD15923" s="209" t="s">
        <v>29676</v>
      </c>
      <c r="AE15923" s="210">
        <v>2852.9</v>
      </c>
      <c r="AF15923" s="93"/>
      <c r="AG15923" s="93"/>
      <c r="AH15923" s="93"/>
    </row>
    <row r="15924" spans="24:34" x14ac:dyDescent="0.3">
      <c r="X15924" s="269" t="s">
        <v>13033</v>
      </c>
      <c r="Y15924" s="270">
        <v>138055.95000000001</v>
      </c>
      <c r="AA15924" s="229" t="s">
        <v>50580</v>
      </c>
      <c r="AB15924" s="230">
        <v>900</v>
      </c>
      <c r="AD15924" s="209" t="s">
        <v>29677</v>
      </c>
      <c r="AE15924" s="210">
        <v>7491</v>
      </c>
      <c r="AF15924" s="93"/>
      <c r="AG15924" s="93"/>
      <c r="AH15924" s="93"/>
    </row>
    <row r="15925" spans="24:34" x14ac:dyDescent="0.3">
      <c r="X15925" s="269" t="s">
        <v>15348</v>
      </c>
      <c r="Y15925" s="270">
        <v>-19347.810000000001</v>
      </c>
      <c r="AA15925" s="229" t="s">
        <v>54168</v>
      </c>
      <c r="AB15925" s="230">
        <v>16342.58</v>
      </c>
      <c r="AD15925" s="209" t="s">
        <v>29678</v>
      </c>
      <c r="AE15925" s="210">
        <v>3960</v>
      </c>
      <c r="AF15925" s="93"/>
      <c r="AG15925" s="93"/>
      <c r="AH15925" s="93"/>
    </row>
    <row r="15926" spans="24:34" x14ac:dyDescent="0.3">
      <c r="X15926" s="269" t="s">
        <v>58362</v>
      </c>
      <c r="Y15926" s="270">
        <v>787717.44</v>
      </c>
      <c r="AA15926" s="229" t="s">
        <v>54169</v>
      </c>
      <c r="AB15926" s="230">
        <v>26923.57</v>
      </c>
      <c r="AD15926" s="209" t="s">
        <v>29679</v>
      </c>
      <c r="AE15926" s="210">
        <v>50932.3</v>
      </c>
      <c r="AF15926" s="93"/>
      <c r="AG15926" s="93"/>
      <c r="AH15926" s="93"/>
    </row>
    <row r="15927" spans="24:34" x14ac:dyDescent="0.3">
      <c r="X15927" s="269" t="s">
        <v>55561</v>
      </c>
      <c r="Y15927" s="270">
        <v>53378.28</v>
      </c>
      <c r="AA15927" s="229" t="s">
        <v>54170</v>
      </c>
      <c r="AB15927" s="230">
        <v>2657.84</v>
      </c>
      <c r="AD15927" s="209" t="s">
        <v>29680</v>
      </c>
      <c r="AE15927" s="210">
        <v>4199.1499999999996</v>
      </c>
      <c r="AF15927" s="93"/>
      <c r="AG15927" s="93"/>
      <c r="AH15927" s="93"/>
    </row>
    <row r="15928" spans="24:34" x14ac:dyDescent="0.3">
      <c r="X15928" s="269" t="s">
        <v>54207</v>
      </c>
      <c r="Y15928" s="270">
        <v>357063.22</v>
      </c>
      <c r="AA15928" s="229" t="s">
        <v>54171</v>
      </c>
      <c r="AB15928" s="230">
        <v>3513.23</v>
      </c>
      <c r="AD15928" s="209" t="s">
        <v>29681</v>
      </c>
      <c r="AE15928" s="210">
        <v>11900.6</v>
      </c>
      <c r="AF15928" s="93"/>
      <c r="AG15928" s="93"/>
      <c r="AH15928" s="93"/>
    </row>
    <row r="15929" spans="24:34" x14ac:dyDescent="0.3">
      <c r="X15929" s="269" t="s">
        <v>15365</v>
      </c>
      <c r="Y15929" s="270">
        <v>26522.01</v>
      </c>
      <c r="AA15929" s="229" t="s">
        <v>54172</v>
      </c>
      <c r="AB15929" s="230">
        <v>1584.33</v>
      </c>
      <c r="AD15929" s="209" t="s">
        <v>29682</v>
      </c>
      <c r="AE15929" s="210">
        <v>20725.47</v>
      </c>
      <c r="AF15929" s="93"/>
      <c r="AG15929" s="93"/>
      <c r="AH15929" s="93"/>
    </row>
    <row r="15930" spans="24:34" x14ac:dyDescent="0.3">
      <c r="X15930" s="269" t="s">
        <v>57988</v>
      </c>
      <c r="Y15930" s="270">
        <v>141512.4</v>
      </c>
      <c r="AA15930" s="229" t="s">
        <v>54173</v>
      </c>
      <c r="AB15930" s="230">
        <v>26.93</v>
      </c>
      <c r="AD15930" s="209" t="s">
        <v>29683</v>
      </c>
      <c r="AE15930" s="210">
        <v>5521</v>
      </c>
      <c r="AF15930" s="93"/>
      <c r="AG15930" s="93"/>
      <c r="AH15930" s="93"/>
    </row>
    <row r="15931" spans="24:34" x14ac:dyDescent="0.3">
      <c r="X15931" s="269" t="s">
        <v>15370</v>
      </c>
      <c r="Y15931" s="270">
        <v>1764.25</v>
      </c>
      <c r="AA15931" s="229" t="s">
        <v>54174</v>
      </c>
      <c r="AB15931" s="230">
        <v>145.21</v>
      </c>
      <c r="AD15931" s="209" t="s">
        <v>29684</v>
      </c>
      <c r="AE15931" s="210">
        <v>63322.97</v>
      </c>
      <c r="AF15931" s="93"/>
      <c r="AG15931" s="93"/>
      <c r="AH15931" s="93"/>
    </row>
    <row r="15932" spans="24:34" x14ac:dyDescent="0.3">
      <c r="X15932" s="269" t="s">
        <v>43152</v>
      </c>
      <c r="Y15932" s="270">
        <v>2079</v>
      </c>
      <c r="AA15932" s="229" t="s">
        <v>54175</v>
      </c>
      <c r="AB15932" s="230">
        <v>108.59</v>
      </c>
      <c r="AD15932" s="209" t="s">
        <v>29685</v>
      </c>
      <c r="AE15932" s="210">
        <v>2799.75</v>
      </c>
      <c r="AF15932" s="93"/>
      <c r="AG15932" s="93"/>
      <c r="AH15932" s="93"/>
    </row>
    <row r="15933" spans="24:34" x14ac:dyDescent="0.3">
      <c r="X15933" s="269" t="s">
        <v>57989</v>
      </c>
      <c r="Y15933" s="270">
        <v>4300</v>
      </c>
      <c r="AA15933" s="229" t="s">
        <v>47415</v>
      </c>
      <c r="AB15933" s="230">
        <v>14583.32</v>
      </c>
      <c r="AD15933" s="209" t="s">
        <v>29686</v>
      </c>
      <c r="AE15933" s="210">
        <v>162827.25</v>
      </c>
      <c r="AF15933" s="93"/>
      <c r="AG15933" s="93"/>
      <c r="AH15933" s="93"/>
    </row>
    <row r="15934" spans="24:34" x14ac:dyDescent="0.3">
      <c r="X15934" s="269" t="s">
        <v>34522</v>
      </c>
      <c r="Y15934" s="270">
        <v>37261.199999999997</v>
      </c>
      <c r="AA15934" s="229" t="s">
        <v>47416</v>
      </c>
      <c r="AB15934" s="230">
        <v>5833.32</v>
      </c>
      <c r="AD15934" s="209" t="s">
        <v>29687</v>
      </c>
      <c r="AE15934" s="210">
        <v>12040.26</v>
      </c>
      <c r="AF15934" s="93"/>
      <c r="AG15934" s="93"/>
      <c r="AH15934" s="93"/>
    </row>
    <row r="15935" spans="24:34" x14ac:dyDescent="0.3">
      <c r="X15935" s="269" t="s">
        <v>34523</v>
      </c>
      <c r="Y15935" s="270">
        <v>532658.46</v>
      </c>
      <c r="AA15935" s="229" t="s">
        <v>47417</v>
      </c>
      <c r="AB15935" s="230">
        <v>12935</v>
      </c>
      <c r="AD15935" s="209" t="s">
        <v>29688</v>
      </c>
      <c r="AE15935" s="210">
        <v>22.35</v>
      </c>
      <c r="AF15935" s="93"/>
      <c r="AG15935" s="93"/>
      <c r="AH15935" s="93"/>
    </row>
    <row r="15936" spans="24:34" x14ac:dyDescent="0.3">
      <c r="X15936" s="269" t="s">
        <v>62864</v>
      </c>
      <c r="Y15936" s="270">
        <v>1757.11</v>
      </c>
      <c r="AA15936" s="229" t="s">
        <v>47418</v>
      </c>
      <c r="AB15936" s="230">
        <v>18362.5</v>
      </c>
      <c r="AD15936" s="209" t="s">
        <v>29689</v>
      </c>
      <c r="AE15936" s="210">
        <v>9472.34</v>
      </c>
      <c r="AF15936" s="93"/>
      <c r="AG15936" s="93"/>
      <c r="AH15936" s="93"/>
    </row>
    <row r="15937" spans="24:34" x14ac:dyDescent="0.3">
      <c r="X15937" s="269" t="s">
        <v>35994</v>
      </c>
      <c r="Y15937" s="270">
        <v>48932.23</v>
      </c>
      <c r="AA15937" s="229" t="s">
        <v>47419</v>
      </c>
      <c r="AB15937" s="230">
        <v>47000</v>
      </c>
      <c r="AD15937" s="209" t="s">
        <v>29690</v>
      </c>
      <c r="AE15937" s="210">
        <v>1340.31</v>
      </c>
      <c r="AF15937" s="93"/>
      <c r="AG15937" s="93"/>
      <c r="AH15937" s="93"/>
    </row>
    <row r="15938" spans="24:34" x14ac:dyDescent="0.3">
      <c r="X15938" s="269" t="s">
        <v>15409</v>
      </c>
      <c r="Y15938" s="270">
        <v>13386.11</v>
      </c>
      <c r="AA15938" s="229" t="s">
        <v>49306</v>
      </c>
      <c r="AB15938" s="230">
        <v>2010</v>
      </c>
      <c r="AD15938" s="209" t="s">
        <v>29691</v>
      </c>
      <c r="AE15938" s="210">
        <v>28337.74</v>
      </c>
      <c r="AF15938" s="93"/>
      <c r="AG15938" s="93"/>
      <c r="AH15938" s="93"/>
    </row>
    <row r="15939" spans="24:34" x14ac:dyDescent="0.3">
      <c r="X15939" s="269" t="s">
        <v>15412</v>
      </c>
      <c r="Y15939" s="270">
        <v>126629.6</v>
      </c>
      <c r="AA15939" s="229" t="s">
        <v>47420</v>
      </c>
      <c r="AB15939" s="230">
        <v>13904</v>
      </c>
      <c r="AD15939" s="209" t="s">
        <v>29692</v>
      </c>
      <c r="AE15939" s="210">
        <v>23310.560000000001</v>
      </c>
      <c r="AF15939" s="93"/>
      <c r="AG15939" s="93"/>
      <c r="AH15939" s="93"/>
    </row>
    <row r="15940" spans="24:34" x14ac:dyDescent="0.3">
      <c r="X15940" s="269" t="s">
        <v>65098</v>
      </c>
      <c r="Y15940" s="270">
        <v>12200</v>
      </c>
      <c r="AA15940" s="229" t="s">
        <v>50581</v>
      </c>
      <c r="AB15940" s="230">
        <v>514.75</v>
      </c>
      <c r="AD15940" s="209" t="s">
        <v>29693</v>
      </c>
      <c r="AE15940" s="210">
        <v>705.32</v>
      </c>
      <c r="AF15940" s="93"/>
      <c r="AG15940" s="93"/>
      <c r="AH15940" s="93"/>
    </row>
    <row r="15941" spans="24:34" x14ac:dyDescent="0.3">
      <c r="X15941" s="269" t="s">
        <v>54208</v>
      </c>
      <c r="Y15941" s="270">
        <v>105469.18</v>
      </c>
      <c r="AA15941" s="229" t="s">
        <v>49307</v>
      </c>
      <c r="AB15941" s="230">
        <v>272.49</v>
      </c>
      <c r="AD15941" s="209" t="s">
        <v>29694</v>
      </c>
      <c r="AE15941" s="210">
        <v>4892.45</v>
      </c>
      <c r="AF15941" s="93"/>
      <c r="AG15941" s="93"/>
      <c r="AH15941" s="93"/>
    </row>
    <row r="15942" spans="24:34" x14ac:dyDescent="0.3">
      <c r="X15942" s="269" t="s">
        <v>15413</v>
      </c>
      <c r="Y15942" s="270">
        <v>60355.64</v>
      </c>
      <c r="AA15942" s="229" t="s">
        <v>49308</v>
      </c>
      <c r="AB15942" s="230">
        <v>9698.75</v>
      </c>
      <c r="AD15942" s="209" t="s">
        <v>29695</v>
      </c>
      <c r="AE15942" s="210">
        <v>20840.189999999999</v>
      </c>
      <c r="AF15942" s="93"/>
      <c r="AG15942" s="93"/>
      <c r="AH15942" s="93"/>
    </row>
    <row r="15943" spans="24:34" x14ac:dyDescent="0.3">
      <c r="X15943" s="269" t="s">
        <v>15414</v>
      </c>
      <c r="Y15943" s="270">
        <v>187453.54</v>
      </c>
      <c r="AA15943" s="229" t="s">
        <v>49309</v>
      </c>
      <c r="AB15943" s="230">
        <v>212.76</v>
      </c>
      <c r="AD15943" s="209" t="s">
        <v>29696</v>
      </c>
      <c r="AE15943" s="210">
        <v>7490</v>
      </c>
      <c r="AF15943" s="93"/>
      <c r="AG15943" s="93"/>
      <c r="AH15943" s="93"/>
    </row>
    <row r="15944" spans="24:34" x14ac:dyDescent="0.3">
      <c r="X15944" s="269" t="s">
        <v>34524</v>
      </c>
      <c r="Y15944" s="270">
        <v>64260.44</v>
      </c>
      <c r="AA15944" s="229" t="s">
        <v>49310</v>
      </c>
      <c r="AB15944" s="230">
        <v>2000</v>
      </c>
      <c r="AD15944" s="209" t="s">
        <v>29697</v>
      </c>
      <c r="AE15944" s="210">
        <v>4312.07</v>
      </c>
      <c r="AF15944" s="93"/>
      <c r="AG15944" s="93"/>
      <c r="AH15944" s="93"/>
    </row>
    <row r="15945" spans="24:34" x14ac:dyDescent="0.3">
      <c r="X15945" s="269" t="s">
        <v>13038</v>
      </c>
      <c r="Y15945" s="270">
        <v>1201103.18</v>
      </c>
      <c r="AA15945" s="229" t="s">
        <v>48397</v>
      </c>
      <c r="AB15945" s="230">
        <v>53700</v>
      </c>
      <c r="AD15945" s="209" t="s">
        <v>29698</v>
      </c>
      <c r="AE15945" s="210">
        <v>3323.68</v>
      </c>
      <c r="AF15945" s="93"/>
      <c r="AG15945" s="93"/>
      <c r="AH15945" s="93"/>
    </row>
    <row r="15946" spans="24:34" x14ac:dyDescent="0.3">
      <c r="X15946" s="269" t="s">
        <v>15415</v>
      </c>
      <c r="Y15946" s="270">
        <v>18153.439999999999</v>
      </c>
      <c r="AA15946" s="229" t="s">
        <v>48398</v>
      </c>
      <c r="AB15946" s="230">
        <v>11700</v>
      </c>
      <c r="AD15946" s="209" t="s">
        <v>29699</v>
      </c>
      <c r="AE15946" s="210">
        <v>2191.8000000000002</v>
      </c>
      <c r="AF15946" s="93"/>
      <c r="AG15946" s="93"/>
      <c r="AH15946" s="93"/>
    </row>
    <row r="15947" spans="24:34" x14ac:dyDescent="0.3">
      <c r="X15947" s="269" t="s">
        <v>65099</v>
      </c>
      <c r="Y15947" s="270">
        <v>13441</v>
      </c>
      <c r="AA15947" s="229" t="s">
        <v>48399</v>
      </c>
      <c r="AB15947" s="230">
        <v>4827.1000000000004</v>
      </c>
      <c r="AD15947" s="209" t="s">
        <v>29700</v>
      </c>
      <c r="AE15947" s="210">
        <v>6127.88</v>
      </c>
      <c r="AF15947" s="93"/>
      <c r="AG15947" s="93"/>
      <c r="AH15947" s="93"/>
    </row>
    <row r="15948" spans="24:34" x14ac:dyDescent="0.3">
      <c r="X15948" s="269" t="s">
        <v>15416</v>
      </c>
      <c r="Y15948" s="270">
        <v>34.32</v>
      </c>
      <c r="AA15948" s="229" t="s">
        <v>48400</v>
      </c>
      <c r="AB15948" s="230">
        <v>6826.5</v>
      </c>
      <c r="AD15948" s="209" t="s">
        <v>29701</v>
      </c>
      <c r="AE15948" s="210">
        <v>2404.0100000000002</v>
      </c>
      <c r="AF15948" s="93"/>
      <c r="AG15948" s="93"/>
      <c r="AH15948" s="93"/>
    </row>
    <row r="15949" spans="24:34" x14ac:dyDescent="0.3">
      <c r="X15949" s="269" t="s">
        <v>61129</v>
      </c>
      <c r="Y15949" s="270">
        <v>144317.48000000001</v>
      </c>
      <c r="AA15949" s="229" t="s">
        <v>48401</v>
      </c>
      <c r="AB15949" s="230">
        <v>1008</v>
      </c>
      <c r="AD15949" s="209" t="s">
        <v>29702</v>
      </c>
      <c r="AE15949" s="210">
        <v>-638.39</v>
      </c>
      <c r="AF15949" s="93"/>
      <c r="AG15949" s="93"/>
      <c r="AH15949" s="93"/>
    </row>
    <row r="15950" spans="24:34" x14ac:dyDescent="0.3">
      <c r="X15950" s="269" t="s">
        <v>15417</v>
      </c>
      <c r="Y15950" s="270">
        <v>79400.12</v>
      </c>
      <c r="AA15950" s="229" t="s">
        <v>48402</v>
      </c>
      <c r="AB15950" s="230">
        <v>38325.300000000003</v>
      </c>
      <c r="AD15950" s="209" t="s">
        <v>29703</v>
      </c>
      <c r="AE15950" s="210">
        <v>1726.46</v>
      </c>
      <c r="AF15950" s="93"/>
      <c r="AG15950" s="93"/>
      <c r="AH15950" s="93"/>
    </row>
    <row r="15951" spans="24:34" x14ac:dyDescent="0.3">
      <c r="X15951" s="269" t="s">
        <v>13039</v>
      </c>
      <c r="Y15951" s="270">
        <v>63798.23</v>
      </c>
      <c r="AA15951" s="229" t="s">
        <v>48403</v>
      </c>
      <c r="AB15951" s="230">
        <v>6270.32</v>
      </c>
      <c r="AD15951" s="209" t="s">
        <v>29704</v>
      </c>
      <c r="AE15951" s="210">
        <v>285.32</v>
      </c>
      <c r="AF15951" s="93"/>
      <c r="AG15951" s="93"/>
      <c r="AH15951" s="93"/>
    </row>
    <row r="15952" spans="24:34" x14ac:dyDescent="0.3">
      <c r="X15952" s="269" t="s">
        <v>56760</v>
      </c>
      <c r="Y15952" s="270">
        <v>29171.99</v>
      </c>
      <c r="AA15952" s="229" t="s">
        <v>54176</v>
      </c>
      <c r="AB15952" s="230">
        <v>344.24</v>
      </c>
      <c r="AD15952" s="209" t="s">
        <v>29705</v>
      </c>
      <c r="AE15952" s="210">
        <v>40812.5</v>
      </c>
      <c r="AF15952" s="93"/>
      <c r="AG15952" s="93"/>
      <c r="AH15952" s="93"/>
    </row>
    <row r="15953" spans="24:34" x14ac:dyDescent="0.3">
      <c r="X15953" s="269" t="s">
        <v>15419</v>
      </c>
      <c r="Y15953" s="270">
        <v>72355.95</v>
      </c>
      <c r="AA15953" s="229" t="s">
        <v>54177</v>
      </c>
      <c r="AB15953" s="230">
        <v>771.74</v>
      </c>
      <c r="AD15953" s="209" t="s">
        <v>29706</v>
      </c>
      <c r="AE15953" s="210">
        <v>978.07</v>
      </c>
      <c r="AF15953" s="93"/>
      <c r="AG15953" s="93"/>
      <c r="AH15953" s="93"/>
    </row>
    <row r="15954" spans="24:34" x14ac:dyDescent="0.3">
      <c r="X15954" s="269" t="s">
        <v>13040</v>
      </c>
      <c r="Y15954" s="270">
        <v>19968.55</v>
      </c>
      <c r="AA15954" s="229" t="s">
        <v>48404</v>
      </c>
      <c r="AB15954" s="230">
        <v>7079.65</v>
      </c>
      <c r="AD15954" s="209" t="s">
        <v>29707</v>
      </c>
      <c r="AE15954" s="210">
        <v>127259.47</v>
      </c>
      <c r="AF15954" s="93"/>
      <c r="AG15954" s="93"/>
      <c r="AH15954" s="93"/>
    </row>
    <row r="15955" spans="24:34" x14ac:dyDescent="0.3">
      <c r="X15955" s="269" t="s">
        <v>57990</v>
      </c>
      <c r="Y15955" s="270">
        <v>15372</v>
      </c>
      <c r="AA15955" s="229" t="s">
        <v>48405</v>
      </c>
      <c r="AB15955" s="230">
        <v>2496.92</v>
      </c>
      <c r="AD15955" s="209" t="s">
        <v>29708</v>
      </c>
      <c r="AE15955" s="210">
        <v>9734</v>
      </c>
      <c r="AF15955" s="93"/>
      <c r="AG15955" s="93"/>
      <c r="AH15955" s="93"/>
    </row>
    <row r="15956" spans="24:34" x14ac:dyDescent="0.3">
      <c r="X15956" s="269" t="s">
        <v>48416</v>
      </c>
      <c r="Y15956" s="270">
        <v>642564.62</v>
      </c>
      <c r="AA15956" s="229" t="s">
        <v>48406</v>
      </c>
      <c r="AB15956" s="230">
        <v>11556</v>
      </c>
      <c r="AD15956" s="209" t="s">
        <v>29709</v>
      </c>
      <c r="AE15956" s="210">
        <v>106965</v>
      </c>
      <c r="AF15956" s="93"/>
      <c r="AG15956" s="93"/>
      <c r="AH15956" s="93"/>
    </row>
    <row r="15957" spans="24:34" x14ac:dyDescent="0.3">
      <c r="X15957" s="269" t="s">
        <v>15513</v>
      </c>
      <c r="Y15957" s="270">
        <v>260480.45</v>
      </c>
      <c r="AA15957" s="229" t="s">
        <v>48407</v>
      </c>
      <c r="AB15957" s="230">
        <v>42272.11</v>
      </c>
      <c r="AD15957" s="209" t="s">
        <v>29710</v>
      </c>
      <c r="AE15957" s="210">
        <v>116627.92</v>
      </c>
      <c r="AF15957" s="93"/>
      <c r="AG15957" s="93"/>
      <c r="AH15957" s="93"/>
    </row>
    <row r="15958" spans="24:34" x14ac:dyDescent="0.3">
      <c r="X15958" s="269" t="s">
        <v>15514</v>
      </c>
      <c r="Y15958" s="270">
        <v>4644</v>
      </c>
      <c r="AA15958" s="229" t="s">
        <v>48408</v>
      </c>
      <c r="AB15958" s="230">
        <v>5347.24</v>
      </c>
      <c r="AD15958" s="209" t="s">
        <v>29711</v>
      </c>
      <c r="AE15958" s="210">
        <v>87955.93</v>
      </c>
      <c r="AF15958" s="93"/>
      <c r="AG15958" s="93"/>
      <c r="AH15958" s="93"/>
    </row>
    <row r="15959" spans="24:34" x14ac:dyDescent="0.3">
      <c r="X15959" s="269" t="s">
        <v>15515</v>
      </c>
      <c r="Y15959" s="270">
        <v>14800</v>
      </c>
      <c r="AA15959" s="229" t="s">
        <v>48409</v>
      </c>
      <c r="AB15959" s="230">
        <v>1976.17</v>
      </c>
      <c r="AD15959" s="209" t="s">
        <v>29712</v>
      </c>
      <c r="AE15959" s="210">
        <v>53320.38</v>
      </c>
      <c r="AF15959" s="93"/>
      <c r="AG15959" s="93"/>
      <c r="AH15959" s="93"/>
    </row>
    <row r="15960" spans="24:34" x14ac:dyDescent="0.3">
      <c r="X15960" s="269" t="s">
        <v>15517</v>
      </c>
      <c r="Y15960" s="270">
        <v>134853.32</v>
      </c>
      <c r="AA15960" s="229" t="s">
        <v>54178</v>
      </c>
      <c r="AB15960" s="230">
        <v>3718.4</v>
      </c>
      <c r="AD15960" s="209" t="s">
        <v>29713</v>
      </c>
      <c r="AE15960" s="210">
        <v>19611.84</v>
      </c>
      <c r="AF15960" s="93"/>
      <c r="AG15960" s="93"/>
      <c r="AH15960" s="93"/>
    </row>
    <row r="15961" spans="24:34" x14ac:dyDescent="0.3">
      <c r="X15961" s="269" t="s">
        <v>15518</v>
      </c>
      <c r="Y15961" s="270">
        <v>834429.45</v>
      </c>
      <c r="AA15961" s="229" t="s">
        <v>54179</v>
      </c>
      <c r="AB15961" s="230">
        <v>18697.14</v>
      </c>
      <c r="AD15961" s="209" t="s">
        <v>29714</v>
      </c>
      <c r="AE15961" s="210">
        <v>44988.98</v>
      </c>
      <c r="AF15961" s="93"/>
      <c r="AG15961" s="93"/>
      <c r="AH15961" s="93"/>
    </row>
    <row r="15962" spans="24:34" x14ac:dyDescent="0.3">
      <c r="X15962" s="269" t="s">
        <v>15519</v>
      </c>
      <c r="Y15962" s="270">
        <v>28990.75</v>
      </c>
      <c r="AA15962" s="229" t="s">
        <v>54180</v>
      </c>
      <c r="AB15962" s="230">
        <v>590</v>
      </c>
      <c r="AD15962" s="209" t="s">
        <v>29715</v>
      </c>
      <c r="AE15962" s="210">
        <v>11566.32</v>
      </c>
      <c r="AF15962" s="93"/>
      <c r="AG15962" s="93"/>
      <c r="AH15962" s="93"/>
    </row>
    <row r="15963" spans="24:34" x14ac:dyDescent="0.3">
      <c r="X15963" s="269" t="s">
        <v>15520</v>
      </c>
      <c r="Y15963" s="270">
        <v>90946.45</v>
      </c>
      <c r="AA15963" s="229" t="s">
        <v>54181</v>
      </c>
      <c r="AB15963" s="230">
        <v>615</v>
      </c>
      <c r="AD15963" s="209" t="s">
        <v>29716</v>
      </c>
      <c r="AE15963" s="210">
        <v>24762.94</v>
      </c>
      <c r="AF15963" s="93"/>
      <c r="AG15963" s="93"/>
      <c r="AH15963" s="93"/>
    </row>
    <row r="15964" spans="24:34" x14ac:dyDescent="0.3">
      <c r="X15964" s="269" t="s">
        <v>43153</v>
      </c>
      <c r="Y15964" s="270">
        <v>2520</v>
      </c>
      <c r="AA15964" s="229" t="s">
        <v>54182</v>
      </c>
      <c r="AB15964" s="230">
        <v>1689.48</v>
      </c>
      <c r="AD15964" s="209" t="s">
        <v>29717</v>
      </c>
      <c r="AE15964" s="210">
        <v>10600.7</v>
      </c>
      <c r="AF15964" s="93"/>
      <c r="AG15964" s="93"/>
      <c r="AH15964" s="93"/>
    </row>
    <row r="15965" spans="24:34" x14ac:dyDescent="0.3">
      <c r="X15965" s="269" t="s">
        <v>43154</v>
      </c>
      <c r="Y15965" s="270">
        <v>235.86</v>
      </c>
      <c r="AA15965" s="229" t="s">
        <v>54183</v>
      </c>
      <c r="AB15965" s="230">
        <v>6.6</v>
      </c>
      <c r="AD15965" s="209" t="s">
        <v>29718</v>
      </c>
      <c r="AE15965" s="210">
        <v>33463</v>
      </c>
      <c r="AF15965" s="93"/>
      <c r="AG15965" s="93"/>
      <c r="AH15965" s="93"/>
    </row>
    <row r="15966" spans="24:34" x14ac:dyDescent="0.3">
      <c r="X15966" s="269" t="s">
        <v>15521</v>
      </c>
      <c r="Y15966" s="270">
        <v>50756.77</v>
      </c>
      <c r="AA15966" s="229" t="s">
        <v>54184</v>
      </c>
      <c r="AB15966" s="230">
        <v>47.02</v>
      </c>
      <c r="AD15966" s="209" t="s">
        <v>29719</v>
      </c>
      <c r="AE15966" s="210">
        <v>14327.94</v>
      </c>
      <c r="AF15966" s="93"/>
      <c r="AG15966" s="93"/>
      <c r="AH15966" s="93"/>
    </row>
    <row r="15967" spans="24:34" x14ac:dyDescent="0.3">
      <c r="X15967" s="269" t="s">
        <v>57991</v>
      </c>
      <c r="Y15967" s="270">
        <v>562.42999999999995</v>
      </c>
      <c r="AA15967" s="229" t="s">
        <v>54185</v>
      </c>
      <c r="AB15967" s="230">
        <v>124.29</v>
      </c>
      <c r="AD15967" s="209" t="s">
        <v>29720</v>
      </c>
      <c r="AE15967" s="210">
        <v>4432.68</v>
      </c>
      <c r="AF15967" s="93"/>
      <c r="AG15967" s="93"/>
      <c r="AH15967" s="93"/>
    </row>
    <row r="15968" spans="24:34" x14ac:dyDescent="0.3">
      <c r="X15968" s="269" t="s">
        <v>15522</v>
      </c>
      <c r="Y15968" s="270">
        <v>67322.210000000006</v>
      </c>
      <c r="AA15968" s="229" t="s">
        <v>54186</v>
      </c>
      <c r="AB15968" s="230">
        <v>299</v>
      </c>
      <c r="AD15968" s="209" t="s">
        <v>29721</v>
      </c>
      <c r="AE15968" s="210">
        <v>5625.19</v>
      </c>
      <c r="AF15968" s="93"/>
      <c r="AG15968" s="93"/>
      <c r="AH15968" s="93"/>
    </row>
    <row r="15969" spans="24:34" x14ac:dyDescent="0.3">
      <c r="X15969" s="269" t="s">
        <v>15523</v>
      </c>
      <c r="Y15969" s="270">
        <v>13694.67</v>
      </c>
      <c r="AA15969" s="229" t="s">
        <v>54187</v>
      </c>
      <c r="AB15969" s="230">
        <v>264.70999999999998</v>
      </c>
      <c r="AD15969" s="209" t="s">
        <v>29722</v>
      </c>
      <c r="AE15969" s="210">
        <v>810.33</v>
      </c>
      <c r="AF15969" s="93"/>
      <c r="AG15969" s="93"/>
      <c r="AH15969" s="93"/>
    </row>
    <row r="15970" spans="24:34" x14ac:dyDescent="0.3">
      <c r="X15970" s="269" t="s">
        <v>33106</v>
      </c>
      <c r="Y15970" s="270">
        <v>160463.5</v>
      </c>
      <c r="AA15970" s="229" t="s">
        <v>54188</v>
      </c>
      <c r="AB15970" s="230">
        <v>198.32</v>
      </c>
      <c r="AD15970" s="209" t="s">
        <v>29723</v>
      </c>
      <c r="AE15970" s="210">
        <v>2296.4299999999998</v>
      </c>
      <c r="AF15970" s="93"/>
      <c r="AG15970" s="93"/>
      <c r="AH15970" s="93"/>
    </row>
    <row r="15971" spans="24:34" x14ac:dyDescent="0.3">
      <c r="X15971" s="269" t="s">
        <v>15525</v>
      </c>
      <c r="Y15971" s="270">
        <v>23909.01</v>
      </c>
      <c r="AA15971" s="229" t="s">
        <v>54189</v>
      </c>
      <c r="AB15971" s="230">
        <v>341.33</v>
      </c>
      <c r="AD15971" s="209" t="s">
        <v>29724</v>
      </c>
      <c r="AE15971" s="210">
        <v>20421.86</v>
      </c>
      <c r="AF15971" s="93"/>
      <c r="AG15971" s="93"/>
      <c r="AH15971" s="93"/>
    </row>
    <row r="15972" spans="24:34" x14ac:dyDescent="0.3">
      <c r="X15972" s="269" t="s">
        <v>57992</v>
      </c>
      <c r="Y15972" s="270">
        <v>3449179.56</v>
      </c>
      <c r="AA15972" s="229" t="s">
        <v>45926</v>
      </c>
      <c r="AB15972" s="230">
        <v>45108.43</v>
      </c>
      <c r="AD15972" s="209" t="s">
        <v>29725</v>
      </c>
      <c r="AE15972" s="210">
        <v>725.42</v>
      </c>
      <c r="AF15972" s="93"/>
      <c r="AG15972" s="93"/>
      <c r="AH15972" s="93"/>
    </row>
    <row r="15973" spans="24:34" x14ac:dyDescent="0.3">
      <c r="X15973" s="269" t="s">
        <v>15526</v>
      </c>
      <c r="Y15973" s="270">
        <v>75698.92</v>
      </c>
      <c r="AA15973" s="229" t="s">
        <v>47421</v>
      </c>
      <c r="AB15973" s="230">
        <v>11595.79</v>
      </c>
      <c r="AD15973" s="209" t="s">
        <v>29726</v>
      </c>
      <c r="AE15973" s="210">
        <v>1691.78</v>
      </c>
      <c r="AF15973" s="93"/>
      <c r="AG15973" s="93"/>
      <c r="AH15973" s="93"/>
    </row>
    <row r="15974" spans="24:34" x14ac:dyDescent="0.3">
      <c r="X15974" s="269" t="s">
        <v>15527</v>
      </c>
      <c r="Y15974" s="270">
        <v>79737.63</v>
      </c>
      <c r="AA15974" s="229" t="s">
        <v>47422</v>
      </c>
      <c r="AB15974" s="230">
        <v>1518.44</v>
      </c>
      <c r="AD15974" s="209" t="s">
        <v>29727</v>
      </c>
      <c r="AE15974" s="210">
        <v>25813.96</v>
      </c>
      <c r="AF15974" s="93"/>
      <c r="AG15974" s="93"/>
      <c r="AH15974" s="93"/>
    </row>
    <row r="15975" spans="24:34" x14ac:dyDescent="0.3">
      <c r="X15975" s="269" t="s">
        <v>56761</v>
      </c>
      <c r="Y15975" s="270">
        <v>2500</v>
      </c>
      <c r="AA15975" s="229" t="s">
        <v>47423</v>
      </c>
      <c r="AB15975" s="230">
        <v>1698.4</v>
      </c>
      <c r="AD15975" s="209" t="s">
        <v>29728</v>
      </c>
      <c r="AE15975" s="210">
        <v>1933.14</v>
      </c>
      <c r="AF15975" s="93"/>
      <c r="AG15975" s="93"/>
      <c r="AH15975" s="93"/>
    </row>
    <row r="15976" spans="24:34" x14ac:dyDescent="0.3">
      <c r="X15976" s="269" t="s">
        <v>15528</v>
      </c>
      <c r="Y15976" s="270">
        <v>394187.37</v>
      </c>
      <c r="AA15976" s="229" t="s">
        <v>47424</v>
      </c>
      <c r="AB15976" s="230">
        <v>20679.18</v>
      </c>
      <c r="AD15976" s="209" t="s">
        <v>29729</v>
      </c>
      <c r="AE15976" s="210">
        <v>5596.46</v>
      </c>
      <c r="AF15976" s="93"/>
      <c r="AG15976" s="93"/>
      <c r="AH15976" s="93"/>
    </row>
    <row r="15977" spans="24:34" x14ac:dyDescent="0.3">
      <c r="X15977" s="269" t="s">
        <v>15529</v>
      </c>
      <c r="Y15977" s="270">
        <v>3866.29</v>
      </c>
      <c r="AA15977" s="229" t="s">
        <v>45927</v>
      </c>
      <c r="AB15977" s="230">
        <v>5124.8599999999997</v>
      </c>
      <c r="AD15977" s="209" t="s">
        <v>29730</v>
      </c>
      <c r="AE15977" s="210">
        <v>3653.72</v>
      </c>
      <c r="AF15977" s="93"/>
      <c r="AG15977" s="93"/>
      <c r="AH15977" s="93"/>
    </row>
    <row r="15978" spans="24:34" x14ac:dyDescent="0.3">
      <c r="X15978" s="269" t="s">
        <v>13056</v>
      </c>
      <c r="Y15978" s="270">
        <v>425857.33</v>
      </c>
      <c r="AA15978" s="229" t="s">
        <v>47425</v>
      </c>
      <c r="AB15978" s="230">
        <v>1350</v>
      </c>
      <c r="AD15978" s="209" t="s">
        <v>29731</v>
      </c>
      <c r="AE15978" s="210">
        <v>13987.75</v>
      </c>
      <c r="AF15978" s="93"/>
      <c r="AG15978" s="93"/>
      <c r="AH15978" s="93"/>
    </row>
    <row r="15979" spans="24:34" x14ac:dyDescent="0.3">
      <c r="X15979" s="269" t="s">
        <v>13057</v>
      </c>
      <c r="Y15979" s="270">
        <v>1176793.83</v>
      </c>
      <c r="AA15979" s="229" t="s">
        <v>45928</v>
      </c>
      <c r="AB15979" s="230">
        <v>887.1</v>
      </c>
      <c r="AD15979" s="209" t="s">
        <v>29732</v>
      </c>
      <c r="AE15979" s="210">
        <v>4078.8</v>
      </c>
      <c r="AF15979" s="93"/>
      <c r="AG15979" s="93"/>
      <c r="AH15979" s="93"/>
    </row>
    <row r="15980" spans="24:34" x14ac:dyDescent="0.3">
      <c r="X15980" s="269" t="s">
        <v>15530</v>
      </c>
      <c r="Y15980" s="270">
        <v>154276.07999999999</v>
      </c>
      <c r="AA15980" s="229" t="s">
        <v>45929</v>
      </c>
      <c r="AB15980" s="230">
        <v>44960.160000000003</v>
      </c>
      <c r="AD15980" s="209" t="s">
        <v>29733</v>
      </c>
      <c r="AE15980" s="210">
        <v>214399.06</v>
      </c>
      <c r="AF15980" s="93"/>
      <c r="AG15980" s="93"/>
      <c r="AH15980" s="93"/>
    </row>
    <row r="15981" spans="24:34" x14ac:dyDescent="0.3">
      <c r="X15981" s="269" t="s">
        <v>15531</v>
      </c>
      <c r="Y15981" s="270">
        <v>232898.38</v>
      </c>
      <c r="AA15981" s="229" t="s">
        <v>50582</v>
      </c>
      <c r="AB15981" s="230">
        <v>150</v>
      </c>
      <c r="AD15981" s="209" t="s">
        <v>29734</v>
      </c>
      <c r="AE15981" s="210">
        <v>7172.97</v>
      </c>
      <c r="AF15981" s="93"/>
      <c r="AG15981" s="93"/>
      <c r="AH15981" s="93"/>
    </row>
    <row r="15982" spans="24:34" x14ac:dyDescent="0.3">
      <c r="X15982" s="269" t="s">
        <v>15532</v>
      </c>
      <c r="Y15982" s="270">
        <v>58833.48</v>
      </c>
      <c r="AA15982" s="229" t="s">
        <v>47426</v>
      </c>
      <c r="AB15982" s="230">
        <v>161.25</v>
      </c>
      <c r="AD15982" s="209" t="s">
        <v>29735</v>
      </c>
      <c r="AE15982" s="210">
        <v>5983.33</v>
      </c>
      <c r="AF15982" s="93"/>
      <c r="AG15982" s="93"/>
      <c r="AH15982" s="93"/>
    </row>
    <row r="15983" spans="24:34" x14ac:dyDescent="0.3">
      <c r="X15983" s="269" t="s">
        <v>49317</v>
      </c>
      <c r="Y15983" s="270">
        <v>5300</v>
      </c>
      <c r="AA15983" s="229" t="s">
        <v>45930</v>
      </c>
      <c r="AB15983" s="230">
        <v>522.63</v>
      </c>
      <c r="AD15983" s="209" t="s">
        <v>29736</v>
      </c>
      <c r="AE15983" s="210">
        <v>9998.07</v>
      </c>
      <c r="AF15983" s="93"/>
      <c r="AG15983" s="93"/>
      <c r="AH15983" s="93"/>
    </row>
    <row r="15984" spans="24:34" x14ac:dyDescent="0.3">
      <c r="X15984" s="269" t="s">
        <v>15535</v>
      </c>
      <c r="Y15984" s="270">
        <v>5515.53</v>
      </c>
      <c r="AA15984" s="229" t="s">
        <v>45931</v>
      </c>
      <c r="AB15984" s="230">
        <v>4499.45</v>
      </c>
      <c r="AD15984" s="209" t="s">
        <v>29737</v>
      </c>
      <c r="AE15984" s="210">
        <v>14862</v>
      </c>
      <c r="AF15984" s="93"/>
      <c r="AG15984" s="93"/>
      <c r="AH15984" s="93"/>
    </row>
    <row r="15985" spans="24:34" x14ac:dyDescent="0.3">
      <c r="X15985" s="269" t="s">
        <v>43155</v>
      </c>
      <c r="Y15985" s="270">
        <v>17585.240000000002</v>
      </c>
      <c r="AA15985" s="229" t="s">
        <v>45932</v>
      </c>
      <c r="AB15985" s="230">
        <v>5470.02</v>
      </c>
      <c r="AD15985" s="209" t="s">
        <v>29738</v>
      </c>
      <c r="AE15985" s="210">
        <v>21694.02</v>
      </c>
      <c r="AF15985" s="93"/>
      <c r="AG15985" s="93"/>
      <c r="AH15985" s="93"/>
    </row>
    <row r="15986" spans="24:34" x14ac:dyDescent="0.3">
      <c r="X15986" s="269" t="s">
        <v>13060</v>
      </c>
      <c r="Y15986" s="270">
        <v>1575059.39</v>
      </c>
      <c r="AA15986" s="229" t="s">
        <v>45933</v>
      </c>
      <c r="AB15986" s="230">
        <v>3426.76</v>
      </c>
      <c r="AD15986" s="209" t="s">
        <v>29739</v>
      </c>
      <c r="AE15986" s="210">
        <v>650385</v>
      </c>
      <c r="AF15986" s="93"/>
      <c r="AG15986" s="93"/>
      <c r="AH15986" s="93"/>
    </row>
    <row r="15987" spans="24:34" x14ac:dyDescent="0.3">
      <c r="X15987" s="269" t="s">
        <v>13061</v>
      </c>
      <c r="Y15987" s="270">
        <v>1362353.47</v>
      </c>
      <c r="AA15987" s="229" t="s">
        <v>45934</v>
      </c>
      <c r="AB15987" s="230">
        <v>10829.95</v>
      </c>
      <c r="AD15987" s="209" t="s">
        <v>29740</v>
      </c>
      <c r="AE15987" s="210">
        <v>70644.77</v>
      </c>
      <c r="AF15987" s="93"/>
      <c r="AG15987" s="93"/>
      <c r="AH15987" s="93"/>
    </row>
    <row r="15988" spans="24:34" x14ac:dyDescent="0.3">
      <c r="X15988" s="269" t="s">
        <v>49318</v>
      </c>
      <c r="Y15988" s="270">
        <v>130034.33</v>
      </c>
      <c r="AA15988" s="229" t="s">
        <v>50583</v>
      </c>
      <c r="AB15988" s="230">
        <v>9500</v>
      </c>
      <c r="AD15988" s="209" t="s">
        <v>29741</v>
      </c>
      <c r="AE15988" s="210">
        <v>134865.85999999999</v>
      </c>
      <c r="AF15988" s="93"/>
      <c r="AG15988" s="93"/>
      <c r="AH15988" s="93"/>
    </row>
    <row r="15989" spans="24:34" x14ac:dyDescent="0.3">
      <c r="X15989" s="269" t="s">
        <v>13062</v>
      </c>
      <c r="Y15989" s="270">
        <v>106683.95</v>
      </c>
      <c r="AA15989" s="229" t="s">
        <v>50584</v>
      </c>
      <c r="AB15989" s="230">
        <v>594.17999999999995</v>
      </c>
      <c r="AD15989" s="209" t="s">
        <v>29742</v>
      </c>
      <c r="AE15989" s="210">
        <v>347.76</v>
      </c>
      <c r="AF15989" s="93"/>
      <c r="AG15989" s="93"/>
      <c r="AH15989" s="93"/>
    </row>
    <row r="15990" spans="24:34" x14ac:dyDescent="0.3">
      <c r="X15990" s="269" t="s">
        <v>33107</v>
      </c>
      <c r="Y15990" s="270">
        <v>4500</v>
      </c>
      <c r="AA15990" s="229" t="s">
        <v>54190</v>
      </c>
      <c r="AB15990" s="230">
        <v>20297</v>
      </c>
      <c r="AD15990" s="209" t="s">
        <v>29743</v>
      </c>
      <c r="AE15990" s="210">
        <v>95915.66</v>
      </c>
      <c r="AF15990" s="93"/>
      <c r="AG15990" s="93"/>
      <c r="AH15990" s="93"/>
    </row>
    <row r="15991" spans="24:34" x14ac:dyDescent="0.3">
      <c r="X15991" s="269" t="s">
        <v>48417</v>
      </c>
      <c r="Y15991" s="270">
        <v>116706.21</v>
      </c>
      <c r="AA15991" s="229" t="s">
        <v>54191</v>
      </c>
      <c r="AB15991" s="230">
        <v>5267.61</v>
      </c>
      <c r="AD15991" s="209" t="s">
        <v>29744</v>
      </c>
      <c r="AE15991" s="210">
        <v>363978.75</v>
      </c>
      <c r="AF15991" s="93"/>
      <c r="AG15991" s="93"/>
      <c r="AH15991" s="93"/>
    </row>
    <row r="15992" spans="24:34" x14ac:dyDescent="0.3">
      <c r="X15992" s="269" t="s">
        <v>15538</v>
      </c>
      <c r="Y15992" s="270">
        <v>39390.01</v>
      </c>
      <c r="AA15992" s="229" t="s">
        <v>50585</v>
      </c>
      <c r="AB15992" s="230">
        <v>27369.69</v>
      </c>
      <c r="AD15992" s="209" t="s">
        <v>29745</v>
      </c>
      <c r="AE15992" s="210">
        <v>124384.28</v>
      </c>
      <c r="AF15992" s="93"/>
      <c r="AG15992" s="93"/>
      <c r="AH15992" s="93"/>
    </row>
    <row r="15993" spans="24:34" x14ac:dyDescent="0.3">
      <c r="X15993" s="269" t="s">
        <v>13063</v>
      </c>
      <c r="Y15993" s="270">
        <v>1507679.86</v>
      </c>
      <c r="AA15993" s="229" t="s">
        <v>50586</v>
      </c>
      <c r="AB15993" s="230">
        <v>113340.88</v>
      </c>
      <c r="AD15993" s="209" t="s">
        <v>29746</v>
      </c>
      <c r="AE15993" s="210">
        <v>214399.06</v>
      </c>
      <c r="AF15993" s="93"/>
      <c r="AG15993" s="93"/>
      <c r="AH15993" s="93"/>
    </row>
    <row r="15994" spans="24:34" x14ac:dyDescent="0.3">
      <c r="X15994" s="269" t="s">
        <v>36000</v>
      </c>
      <c r="Y15994" s="270">
        <v>604889.32999999996</v>
      </c>
      <c r="AA15994" s="231" t="s">
        <v>54192</v>
      </c>
      <c r="AB15994" s="232">
        <v>121082.67</v>
      </c>
      <c r="AD15994" s="209" t="s">
        <v>29747</v>
      </c>
      <c r="AE15994" s="210">
        <v>32986.93</v>
      </c>
      <c r="AF15994" s="93"/>
      <c r="AG15994" s="93"/>
      <c r="AH15994" s="93"/>
    </row>
    <row r="15995" spans="24:34" x14ac:dyDescent="0.3">
      <c r="X15995" s="269" t="s">
        <v>36001</v>
      </c>
      <c r="Y15995" s="270">
        <v>151572.28</v>
      </c>
      <c r="AA15995" s="231" t="s">
        <v>14677</v>
      </c>
      <c r="AB15995" s="232">
        <v>116384.14</v>
      </c>
      <c r="AD15995" s="209" t="s">
        <v>29748</v>
      </c>
      <c r="AE15995" s="210">
        <v>2191.8000000000002</v>
      </c>
      <c r="AF15995" s="93"/>
      <c r="AG15995" s="93"/>
      <c r="AH15995" s="93"/>
    </row>
    <row r="15996" spans="24:34" x14ac:dyDescent="0.3">
      <c r="X15996" s="269" t="s">
        <v>13064</v>
      </c>
      <c r="Y15996" s="270">
        <v>40106.730000000003</v>
      </c>
      <c r="AA15996" s="231" t="s">
        <v>45935</v>
      </c>
      <c r="AB15996" s="232">
        <v>111967.4</v>
      </c>
      <c r="AD15996" s="209" t="s">
        <v>29749</v>
      </c>
      <c r="AE15996" s="210">
        <v>5983.33</v>
      </c>
      <c r="AF15996" s="93"/>
      <c r="AG15996" s="93"/>
      <c r="AH15996" s="93"/>
    </row>
    <row r="15997" spans="24:34" x14ac:dyDescent="0.3">
      <c r="X15997" s="269" t="s">
        <v>57993</v>
      </c>
      <c r="Y15997" s="270">
        <v>9757.26</v>
      </c>
      <c r="AA15997" s="231" t="s">
        <v>40711</v>
      </c>
      <c r="AB15997" s="232">
        <v>51175.72</v>
      </c>
      <c r="AD15997" s="209" t="s">
        <v>29750</v>
      </c>
      <c r="AE15997" s="210">
        <v>16125.95</v>
      </c>
      <c r="AF15997" s="93"/>
      <c r="AG15997" s="93"/>
      <c r="AH15997" s="93"/>
    </row>
    <row r="15998" spans="24:34" x14ac:dyDescent="0.3">
      <c r="X15998" s="269" t="s">
        <v>34537</v>
      </c>
      <c r="Y15998" s="270">
        <v>38796.629999999997</v>
      </c>
      <c r="AA15998" s="231" t="s">
        <v>45936</v>
      </c>
      <c r="AB15998" s="232">
        <v>12832.63</v>
      </c>
      <c r="AD15998" s="209" t="s">
        <v>29751</v>
      </c>
      <c r="AE15998" s="210">
        <v>87955.93</v>
      </c>
      <c r="AF15998" s="93"/>
      <c r="AG15998" s="93"/>
      <c r="AH15998" s="93"/>
    </row>
    <row r="15999" spans="24:34" x14ac:dyDescent="0.3">
      <c r="X15999" s="269" t="s">
        <v>15543</v>
      </c>
      <c r="Y15999" s="270">
        <v>3678.18</v>
      </c>
      <c r="AA15999" s="231" t="s">
        <v>45937</v>
      </c>
      <c r="AB15999" s="232">
        <v>284000</v>
      </c>
      <c r="AD15999" s="209" t="s">
        <v>29752</v>
      </c>
      <c r="AE15999" s="210">
        <v>8029.2</v>
      </c>
      <c r="AF15999" s="93"/>
      <c r="AG15999" s="93"/>
      <c r="AH15999" s="93"/>
    </row>
    <row r="16000" spans="24:34" x14ac:dyDescent="0.3">
      <c r="X16000" s="269" t="s">
        <v>34538</v>
      </c>
      <c r="Y16000" s="270">
        <v>1470.58</v>
      </c>
      <c r="AA16000" s="231" t="s">
        <v>40712</v>
      </c>
      <c r="AB16000" s="232">
        <v>20773.150000000001</v>
      </c>
      <c r="AD16000" s="209" t="s">
        <v>29753</v>
      </c>
      <c r="AE16000" s="210">
        <v>14862</v>
      </c>
      <c r="AF16000" s="93"/>
      <c r="AG16000" s="93"/>
      <c r="AH16000" s="93"/>
    </row>
    <row r="16001" spans="24:34" x14ac:dyDescent="0.3">
      <c r="X16001" s="269" t="s">
        <v>57994</v>
      </c>
      <c r="Y16001" s="270">
        <v>5203.0600000000004</v>
      </c>
      <c r="AA16001" s="231" t="s">
        <v>14678</v>
      </c>
      <c r="AB16001" s="232">
        <v>55094.65</v>
      </c>
      <c r="AD16001" s="209" t="s">
        <v>29754</v>
      </c>
      <c r="AE16001" s="210">
        <v>53320.38</v>
      </c>
      <c r="AF16001" s="93"/>
      <c r="AG16001" s="93"/>
      <c r="AH16001" s="93"/>
    </row>
    <row r="16002" spans="24:34" x14ac:dyDescent="0.3">
      <c r="X16002" s="269" t="s">
        <v>57995</v>
      </c>
      <c r="Y16002" s="270">
        <v>2812.44</v>
      </c>
      <c r="AA16002" s="231" t="s">
        <v>14679</v>
      </c>
      <c r="AB16002" s="232">
        <v>172368.4</v>
      </c>
      <c r="AD16002" s="209" t="s">
        <v>29755</v>
      </c>
      <c r="AE16002" s="210">
        <v>21694.02</v>
      </c>
      <c r="AF16002" s="93"/>
      <c r="AG16002" s="93"/>
      <c r="AH16002" s="93"/>
    </row>
    <row r="16003" spans="24:34" x14ac:dyDescent="0.3">
      <c r="X16003" s="269" t="s">
        <v>34539</v>
      </c>
      <c r="Y16003" s="270">
        <v>22107.25</v>
      </c>
      <c r="AA16003" s="231" t="s">
        <v>35938</v>
      </c>
      <c r="AB16003" s="232">
        <v>83125.279999999999</v>
      </c>
      <c r="AD16003" s="209" t="s">
        <v>29756</v>
      </c>
      <c r="AE16003" s="210">
        <v>650385</v>
      </c>
      <c r="AF16003" s="93"/>
      <c r="AG16003" s="93"/>
      <c r="AH16003" s="93"/>
    </row>
    <row r="16004" spans="24:34" x14ac:dyDescent="0.3">
      <c r="X16004" s="269" t="s">
        <v>48418</v>
      </c>
      <c r="Y16004" s="270">
        <v>7527.66</v>
      </c>
      <c r="AA16004" s="231" t="s">
        <v>12949</v>
      </c>
      <c r="AB16004" s="232">
        <v>430260.95</v>
      </c>
      <c r="AD16004" s="209" t="s">
        <v>29757</v>
      </c>
      <c r="AE16004" s="210">
        <v>3960</v>
      </c>
      <c r="AF16004" s="93"/>
      <c r="AG16004" s="93"/>
      <c r="AH16004" s="93"/>
    </row>
    <row r="16005" spans="24:34" x14ac:dyDescent="0.3">
      <c r="X16005" s="269" t="s">
        <v>57996</v>
      </c>
      <c r="Y16005" s="270">
        <v>7362.61</v>
      </c>
      <c r="AA16005" s="231" t="s">
        <v>14696</v>
      </c>
      <c r="AB16005" s="232">
        <v>341709.55</v>
      </c>
      <c r="AD16005" s="209" t="s">
        <v>29758</v>
      </c>
      <c r="AE16005" s="210">
        <v>50932.3</v>
      </c>
      <c r="AF16005" s="93"/>
      <c r="AG16005" s="93"/>
      <c r="AH16005" s="93"/>
    </row>
    <row r="16006" spans="24:34" x14ac:dyDescent="0.3">
      <c r="X16006" s="269" t="s">
        <v>57997</v>
      </c>
      <c r="Y16006" s="270">
        <v>2748.64</v>
      </c>
      <c r="AA16006" s="231" t="s">
        <v>34420</v>
      </c>
      <c r="AB16006" s="232">
        <v>246853.03</v>
      </c>
      <c r="AD16006" s="209" t="s">
        <v>14445</v>
      </c>
      <c r="AE16006" s="210">
        <v>96560.84</v>
      </c>
      <c r="AF16006" s="93"/>
      <c r="AG16006" s="93"/>
      <c r="AH16006" s="93"/>
    </row>
    <row r="16007" spans="24:34" x14ac:dyDescent="0.3">
      <c r="X16007" s="269" t="s">
        <v>57998</v>
      </c>
      <c r="Y16007" s="270">
        <v>91764.02</v>
      </c>
      <c r="AA16007" s="231" t="s">
        <v>34421</v>
      </c>
      <c r="AB16007" s="232">
        <v>136588.21</v>
      </c>
      <c r="AD16007" s="209" t="s">
        <v>14446</v>
      </c>
      <c r="AE16007" s="210">
        <v>201374.79</v>
      </c>
      <c r="AF16007" s="93"/>
      <c r="AG16007" s="93"/>
      <c r="AH16007" s="93"/>
    </row>
    <row r="16008" spans="24:34" x14ac:dyDescent="0.3">
      <c r="X16008" s="269" t="s">
        <v>15544</v>
      </c>
      <c r="Y16008" s="270">
        <v>182.37</v>
      </c>
      <c r="AA16008" s="231" t="s">
        <v>54193</v>
      </c>
      <c r="AB16008" s="232">
        <v>16194.57</v>
      </c>
      <c r="AD16008" s="209" t="s">
        <v>29759</v>
      </c>
      <c r="AE16008" s="210">
        <v>15505.36</v>
      </c>
      <c r="AF16008" s="93"/>
      <c r="AG16008" s="93"/>
      <c r="AH16008" s="93"/>
    </row>
    <row r="16009" spans="24:34" x14ac:dyDescent="0.3">
      <c r="X16009" s="269" t="s">
        <v>43157</v>
      </c>
      <c r="Y16009" s="270">
        <v>9660</v>
      </c>
      <c r="AA16009" s="231" t="s">
        <v>45938</v>
      </c>
      <c r="AB16009" s="232">
        <v>354323.99</v>
      </c>
      <c r="AD16009" s="209" t="s">
        <v>29760</v>
      </c>
      <c r="AE16009" s="210">
        <v>80743.11</v>
      </c>
      <c r="AF16009" s="93"/>
      <c r="AG16009" s="93"/>
      <c r="AH16009" s="93"/>
    </row>
    <row r="16010" spans="24:34" x14ac:dyDescent="0.3">
      <c r="X16010" s="269" t="s">
        <v>38860</v>
      </c>
      <c r="Y16010" s="270">
        <v>10722.22</v>
      </c>
      <c r="AA16010" s="231" t="s">
        <v>14697</v>
      </c>
      <c r="AB16010" s="232">
        <v>76070.080000000002</v>
      </c>
      <c r="AD16010" s="209" t="s">
        <v>29761</v>
      </c>
      <c r="AE16010" s="210">
        <v>2051.25</v>
      </c>
      <c r="AF16010" s="93"/>
      <c r="AG16010" s="93"/>
      <c r="AH16010" s="93"/>
    </row>
    <row r="16011" spans="24:34" x14ac:dyDescent="0.3">
      <c r="X16011" s="269" t="s">
        <v>15545</v>
      </c>
      <c r="Y16011" s="270">
        <v>48654.97</v>
      </c>
      <c r="AA16011" s="231" t="s">
        <v>14698</v>
      </c>
      <c r="AB16011" s="232">
        <v>11450.99</v>
      </c>
      <c r="AD16011" s="209" t="s">
        <v>29762</v>
      </c>
      <c r="AE16011" s="210">
        <v>126449.18</v>
      </c>
      <c r="AF16011" s="93"/>
      <c r="AG16011" s="93"/>
      <c r="AH16011" s="93"/>
    </row>
    <row r="16012" spans="24:34" x14ac:dyDescent="0.3">
      <c r="X16012" s="269" t="s">
        <v>15559</v>
      </c>
      <c r="Y16012" s="270">
        <v>36998</v>
      </c>
      <c r="AA16012" s="231" t="s">
        <v>14699</v>
      </c>
      <c r="AB16012" s="232">
        <v>73569.600000000006</v>
      </c>
      <c r="AD16012" s="209" t="s">
        <v>29763</v>
      </c>
      <c r="AE16012" s="210">
        <v>330313.17</v>
      </c>
      <c r="AF16012" s="93"/>
      <c r="AG16012" s="93"/>
      <c r="AH16012" s="93"/>
    </row>
    <row r="16013" spans="24:34" x14ac:dyDescent="0.3">
      <c r="X16013" s="269" t="s">
        <v>43159</v>
      </c>
      <c r="Y16013" s="270">
        <v>11703.04</v>
      </c>
      <c r="AA16013" s="231" t="s">
        <v>14700</v>
      </c>
      <c r="AB16013" s="232">
        <v>413849.35</v>
      </c>
      <c r="AD16013" s="209" t="s">
        <v>29764</v>
      </c>
      <c r="AE16013" s="210">
        <v>363978.75</v>
      </c>
      <c r="AF16013" s="93"/>
      <c r="AG16013" s="93"/>
      <c r="AH16013" s="93"/>
    </row>
    <row r="16014" spans="24:34" x14ac:dyDescent="0.3">
      <c r="X16014" s="269" t="s">
        <v>49319</v>
      </c>
      <c r="Y16014" s="270">
        <v>134045.23000000001</v>
      </c>
      <c r="AA16014" s="231" t="s">
        <v>35943</v>
      </c>
      <c r="AB16014" s="232">
        <v>31160</v>
      </c>
      <c r="AD16014" s="209" t="s">
        <v>29765</v>
      </c>
      <c r="AE16014" s="210">
        <v>83307.839999999997</v>
      </c>
      <c r="AF16014" s="93"/>
      <c r="AG16014" s="93"/>
      <c r="AH16014" s="93"/>
    </row>
    <row r="16015" spans="24:34" x14ac:dyDescent="0.3">
      <c r="X16015" s="269" t="s">
        <v>59298</v>
      </c>
      <c r="Y16015" s="270">
        <v>48976.19</v>
      </c>
      <c r="AA16015" s="231" t="s">
        <v>14701</v>
      </c>
      <c r="AB16015" s="232">
        <v>12538.56</v>
      </c>
      <c r="AD16015" s="209" t="s">
        <v>29766</v>
      </c>
      <c r="AE16015" s="210">
        <v>22.35</v>
      </c>
      <c r="AF16015" s="93"/>
      <c r="AG16015" s="93"/>
      <c r="AH16015" s="93"/>
    </row>
    <row r="16016" spans="24:34" x14ac:dyDescent="0.3">
      <c r="X16016" s="269" t="s">
        <v>59299</v>
      </c>
      <c r="Y16016" s="270">
        <v>31766.68</v>
      </c>
      <c r="AA16016" s="231" t="s">
        <v>14702</v>
      </c>
      <c r="AB16016" s="232">
        <v>87500</v>
      </c>
      <c r="AD16016" s="209" t="s">
        <v>29767</v>
      </c>
      <c r="AE16016" s="210">
        <v>9472.34</v>
      </c>
      <c r="AF16016" s="93"/>
      <c r="AG16016" s="93"/>
      <c r="AH16016" s="93"/>
    </row>
    <row r="16017" spans="24:34" x14ac:dyDescent="0.3">
      <c r="X16017" s="269" t="s">
        <v>45958</v>
      </c>
      <c r="Y16017" s="270">
        <v>1123.6199999999999</v>
      </c>
      <c r="AA16017" s="231" t="s">
        <v>34435</v>
      </c>
      <c r="AB16017" s="232">
        <v>1318802.1299999999</v>
      </c>
      <c r="AD16017" s="209" t="s">
        <v>29768</v>
      </c>
      <c r="AE16017" s="210">
        <v>1340.31</v>
      </c>
      <c r="AF16017" s="93"/>
      <c r="AG16017" s="93"/>
      <c r="AH16017" s="93"/>
    </row>
    <row r="16018" spans="24:34" x14ac:dyDescent="0.3">
      <c r="X16018" s="269" t="s">
        <v>57999</v>
      </c>
      <c r="Y16018" s="270">
        <v>479.72</v>
      </c>
      <c r="AA16018" s="231" t="s">
        <v>14767</v>
      </c>
      <c r="AB16018" s="232">
        <v>2702640.52</v>
      </c>
      <c r="AD16018" s="209" t="s">
        <v>29769</v>
      </c>
      <c r="AE16018" s="210">
        <v>28337.74</v>
      </c>
      <c r="AF16018" s="93"/>
      <c r="AG16018" s="93"/>
      <c r="AH16018" s="93"/>
    </row>
    <row r="16019" spans="24:34" x14ac:dyDescent="0.3">
      <c r="X16019" s="269" t="s">
        <v>58000</v>
      </c>
      <c r="Y16019" s="270">
        <v>1568.31</v>
      </c>
      <c r="AA16019" s="231" t="s">
        <v>47427</v>
      </c>
      <c r="AB16019" s="232">
        <v>49382.79</v>
      </c>
      <c r="AD16019" s="209" t="s">
        <v>29770</v>
      </c>
      <c r="AE16019" s="210">
        <v>187979.51</v>
      </c>
      <c r="AF16019" s="93"/>
      <c r="AG16019" s="93"/>
      <c r="AH16019" s="93"/>
    </row>
    <row r="16020" spans="24:34" x14ac:dyDescent="0.3">
      <c r="X16020" s="269" t="s">
        <v>61660</v>
      </c>
      <c r="Y16020" s="270">
        <v>4057</v>
      </c>
      <c r="AA16020" s="231" t="s">
        <v>14768</v>
      </c>
      <c r="AB16020" s="232">
        <v>366280.04</v>
      </c>
      <c r="AD16020" s="209" t="s">
        <v>29771</v>
      </c>
      <c r="AE16020" s="210">
        <v>23310.560000000001</v>
      </c>
      <c r="AF16020" s="93"/>
      <c r="AG16020" s="93"/>
      <c r="AH16020" s="93"/>
    </row>
    <row r="16021" spans="24:34" x14ac:dyDescent="0.3">
      <c r="X16021" s="269" t="s">
        <v>15561</v>
      </c>
      <c r="Y16021" s="270">
        <v>2754.86</v>
      </c>
      <c r="AA16021" s="231" t="s">
        <v>45939</v>
      </c>
      <c r="AB16021" s="232">
        <v>46759.26</v>
      </c>
      <c r="AD16021" s="209" t="s">
        <v>29772</v>
      </c>
      <c r="AE16021" s="210">
        <v>705.32</v>
      </c>
      <c r="AF16021" s="93"/>
      <c r="AG16021" s="93"/>
      <c r="AH16021" s="93"/>
    </row>
    <row r="16022" spans="24:34" x14ac:dyDescent="0.3">
      <c r="X16022" s="269" t="s">
        <v>15562</v>
      </c>
      <c r="Y16022" s="270">
        <v>53458.02</v>
      </c>
      <c r="AA16022" s="231" t="s">
        <v>14769</v>
      </c>
      <c r="AB16022" s="232">
        <v>2346213.54</v>
      </c>
      <c r="AD16022" s="209" t="s">
        <v>29773</v>
      </c>
      <c r="AE16022" s="210">
        <v>4510</v>
      </c>
      <c r="AF16022" s="93"/>
      <c r="AG16022" s="93"/>
      <c r="AH16022" s="93"/>
    </row>
    <row r="16023" spans="24:34" x14ac:dyDescent="0.3">
      <c r="X16023" s="269" t="s">
        <v>34553</v>
      </c>
      <c r="Y16023" s="270">
        <v>95374.8</v>
      </c>
      <c r="AA16023" s="231" t="s">
        <v>33043</v>
      </c>
      <c r="AB16023" s="232">
        <v>117453.32</v>
      </c>
      <c r="AD16023" s="209" t="s">
        <v>29774</v>
      </c>
      <c r="AE16023" s="210">
        <v>2000</v>
      </c>
      <c r="AF16023" s="93"/>
      <c r="AG16023" s="93"/>
      <c r="AH16023" s="93"/>
    </row>
    <row r="16024" spans="24:34" x14ac:dyDescent="0.3">
      <c r="X16024" s="269" t="s">
        <v>15643</v>
      </c>
      <c r="Y16024" s="270">
        <v>15794.55</v>
      </c>
      <c r="AA16024" s="231" t="s">
        <v>14770</v>
      </c>
      <c r="AB16024" s="232">
        <v>169628.04</v>
      </c>
      <c r="AD16024" s="209" t="s">
        <v>29775</v>
      </c>
      <c r="AE16024" s="210">
        <v>1125</v>
      </c>
      <c r="AF16024" s="93"/>
      <c r="AG16024" s="93"/>
      <c r="AH16024" s="93"/>
    </row>
    <row r="16025" spans="24:34" x14ac:dyDescent="0.3">
      <c r="X16025" s="269" t="s">
        <v>15644</v>
      </c>
      <c r="Y16025" s="270">
        <v>1092367.7</v>
      </c>
      <c r="AA16025" s="231" t="s">
        <v>50587</v>
      </c>
      <c r="AB16025" s="232">
        <v>1500</v>
      </c>
      <c r="AD16025" s="209" t="s">
        <v>29776</v>
      </c>
      <c r="AE16025" s="210">
        <v>584.08000000000004</v>
      </c>
      <c r="AF16025" s="93"/>
      <c r="AG16025" s="93"/>
      <c r="AH16025" s="93"/>
    </row>
    <row r="16026" spans="24:34" x14ac:dyDescent="0.3">
      <c r="X16026" s="269" t="s">
        <v>15645</v>
      </c>
      <c r="Y16026" s="270">
        <v>284880.96000000002</v>
      </c>
      <c r="AA16026" s="231" t="s">
        <v>14771</v>
      </c>
      <c r="AB16026" s="232">
        <v>14471.82</v>
      </c>
      <c r="AD16026" s="209" t="s">
        <v>29777</v>
      </c>
      <c r="AE16026" s="210">
        <v>977.78</v>
      </c>
      <c r="AF16026" s="93"/>
      <c r="AG16026" s="93"/>
      <c r="AH16026" s="93"/>
    </row>
    <row r="16027" spans="24:34" x14ac:dyDescent="0.3">
      <c r="X16027" s="269" t="s">
        <v>15646</v>
      </c>
      <c r="Y16027" s="270">
        <v>162656.97</v>
      </c>
      <c r="AA16027" s="231" t="s">
        <v>47428</v>
      </c>
      <c r="AB16027" s="232">
        <v>1000000</v>
      </c>
      <c r="AD16027" s="209" t="s">
        <v>29778</v>
      </c>
      <c r="AE16027" s="210">
        <v>1476.83</v>
      </c>
      <c r="AF16027" s="93"/>
      <c r="AG16027" s="93"/>
      <c r="AH16027" s="93"/>
    </row>
    <row r="16028" spans="24:34" x14ac:dyDescent="0.3">
      <c r="X16028" s="269" t="s">
        <v>15647</v>
      </c>
      <c r="Y16028" s="270">
        <v>5080.58</v>
      </c>
      <c r="AA16028" s="231" t="s">
        <v>14773</v>
      </c>
      <c r="AB16028" s="232">
        <v>2025.01</v>
      </c>
      <c r="AD16028" s="209" t="s">
        <v>29779</v>
      </c>
      <c r="AE16028" s="210">
        <v>1455.94</v>
      </c>
      <c r="AF16028" s="93"/>
      <c r="AG16028" s="93"/>
      <c r="AH16028" s="93"/>
    </row>
    <row r="16029" spans="24:34" x14ac:dyDescent="0.3">
      <c r="X16029" s="269" t="s">
        <v>15648</v>
      </c>
      <c r="Y16029" s="270">
        <v>115273.98</v>
      </c>
      <c r="AA16029" s="231" t="s">
        <v>34436</v>
      </c>
      <c r="AB16029" s="232">
        <v>16169060.439999999</v>
      </c>
      <c r="AD16029" s="209" t="s">
        <v>29780</v>
      </c>
      <c r="AE16029" s="210">
        <v>671.21</v>
      </c>
      <c r="AF16029" s="93"/>
      <c r="AG16029" s="93"/>
      <c r="AH16029" s="93"/>
    </row>
    <row r="16030" spans="24:34" x14ac:dyDescent="0.3">
      <c r="X16030" s="269" t="s">
        <v>15649</v>
      </c>
      <c r="Y16030" s="270">
        <v>47549.24</v>
      </c>
      <c r="AA16030" s="231" t="s">
        <v>14774</v>
      </c>
      <c r="AB16030" s="232">
        <v>613904.66</v>
      </c>
      <c r="AD16030" s="209" t="s">
        <v>29781</v>
      </c>
      <c r="AE16030" s="210">
        <v>1500</v>
      </c>
      <c r="AF16030" s="93"/>
      <c r="AG16030" s="93"/>
      <c r="AH16030" s="93"/>
    </row>
    <row r="16031" spans="24:34" x14ac:dyDescent="0.3">
      <c r="X16031" s="269" t="s">
        <v>15650</v>
      </c>
      <c r="Y16031" s="270">
        <v>55958.38</v>
      </c>
      <c r="AA16031" s="231" t="s">
        <v>14775</v>
      </c>
      <c r="AB16031" s="232">
        <v>716.67</v>
      </c>
      <c r="AD16031" s="209" t="s">
        <v>29782</v>
      </c>
      <c r="AE16031" s="210">
        <v>3069</v>
      </c>
      <c r="AF16031" s="93"/>
      <c r="AG16031" s="93"/>
      <c r="AH16031" s="93"/>
    </row>
    <row r="16032" spans="24:34" x14ac:dyDescent="0.3">
      <c r="X16032" s="269" t="s">
        <v>15651</v>
      </c>
      <c r="Y16032" s="270">
        <v>2064.6799999999998</v>
      </c>
      <c r="AA16032" s="231" t="s">
        <v>12957</v>
      </c>
      <c r="AB16032" s="232">
        <v>8518.5400000000009</v>
      </c>
      <c r="AD16032" s="209" t="s">
        <v>29783</v>
      </c>
      <c r="AE16032" s="210">
        <v>4058.22</v>
      </c>
      <c r="AF16032" s="93"/>
      <c r="AG16032" s="93"/>
      <c r="AH16032" s="93"/>
    </row>
    <row r="16033" spans="24:34" x14ac:dyDescent="0.3">
      <c r="X16033" s="269" t="s">
        <v>15652</v>
      </c>
      <c r="Y16033" s="270">
        <v>187712.68</v>
      </c>
      <c r="AA16033" s="231" t="s">
        <v>49311</v>
      </c>
      <c r="AB16033" s="232">
        <v>4569.82</v>
      </c>
      <c r="AD16033" s="209" t="s">
        <v>29784</v>
      </c>
      <c r="AE16033" s="210">
        <v>3672.25</v>
      </c>
      <c r="AF16033" s="93"/>
      <c r="AG16033" s="93"/>
      <c r="AH16033" s="93"/>
    </row>
    <row r="16034" spans="24:34" x14ac:dyDescent="0.3">
      <c r="X16034" s="269" t="s">
        <v>33118</v>
      </c>
      <c r="Y16034" s="270">
        <v>39034.11</v>
      </c>
      <c r="AA16034" s="231" t="s">
        <v>35948</v>
      </c>
      <c r="AB16034" s="232">
        <v>128927.5</v>
      </c>
      <c r="AD16034" s="209" t="s">
        <v>29785</v>
      </c>
      <c r="AE16034" s="210">
        <v>280.92</v>
      </c>
      <c r="AF16034" s="93"/>
      <c r="AG16034" s="93"/>
      <c r="AH16034" s="93"/>
    </row>
    <row r="16035" spans="24:34" x14ac:dyDescent="0.3">
      <c r="X16035" s="269" t="s">
        <v>15654</v>
      </c>
      <c r="Y16035" s="270">
        <v>394131.65</v>
      </c>
      <c r="AA16035" s="231" t="s">
        <v>14776</v>
      </c>
      <c r="AB16035" s="232">
        <v>26928.67</v>
      </c>
      <c r="AD16035" s="209" t="s">
        <v>29786</v>
      </c>
      <c r="AE16035" s="210">
        <v>3325</v>
      </c>
      <c r="AF16035" s="93"/>
      <c r="AG16035" s="93"/>
      <c r="AH16035" s="93"/>
    </row>
    <row r="16036" spans="24:34" x14ac:dyDescent="0.3">
      <c r="X16036" s="269" t="s">
        <v>59953</v>
      </c>
      <c r="Y16036" s="270">
        <v>26271</v>
      </c>
      <c r="AA16036" s="231" t="s">
        <v>14777</v>
      </c>
      <c r="AB16036" s="232">
        <v>68400.53</v>
      </c>
      <c r="AD16036" s="209" t="s">
        <v>29787</v>
      </c>
      <c r="AE16036" s="210">
        <v>164.84</v>
      </c>
      <c r="AF16036" s="93"/>
      <c r="AG16036" s="93"/>
      <c r="AH16036" s="93"/>
    </row>
    <row r="16037" spans="24:34" x14ac:dyDescent="0.3">
      <c r="X16037" s="269" t="s">
        <v>33119</v>
      </c>
      <c r="Y16037" s="270">
        <v>286603.5</v>
      </c>
      <c r="AA16037" s="231" t="s">
        <v>14778</v>
      </c>
      <c r="AB16037" s="232">
        <v>1566.02</v>
      </c>
      <c r="AD16037" s="209" t="s">
        <v>29788</v>
      </c>
      <c r="AE16037" s="210">
        <v>1755.48</v>
      </c>
      <c r="AF16037" s="93"/>
      <c r="AG16037" s="93"/>
      <c r="AH16037" s="93"/>
    </row>
    <row r="16038" spans="24:34" x14ac:dyDescent="0.3">
      <c r="X16038" s="269" t="s">
        <v>15657</v>
      </c>
      <c r="Y16038" s="270">
        <v>160630.03</v>
      </c>
      <c r="AA16038" s="231" t="s">
        <v>12958</v>
      </c>
      <c r="AB16038" s="232">
        <v>1819948.54</v>
      </c>
      <c r="AD16038" s="209" t="s">
        <v>29789</v>
      </c>
      <c r="AE16038" s="210">
        <v>837.72</v>
      </c>
      <c r="AF16038" s="93"/>
      <c r="AG16038" s="93"/>
      <c r="AH16038" s="93"/>
    </row>
    <row r="16039" spans="24:34" x14ac:dyDescent="0.3">
      <c r="X16039" s="269" t="s">
        <v>63469</v>
      </c>
      <c r="Y16039" s="270">
        <v>1200</v>
      </c>
      <c r="AA16039" s="231" t="s">
        <v>12959</v>
      </c>
      <c r="AB16039" s="232">
        <v>1170980.22</v>
      </c>
      <c r="AD16039" s="209" t="s">
        <v>29790</v>
      </c>
      <c r="AE16039" s="210">
        <v>121.28</v>
      </c>
      <c r="AF16039" s="93"/>
      <c r="AG16039" s="93"/>
      <c r="AH16039" s="93"/>
    </row>
    <row r="16040" spans="24:34" x14ac:dyDescent="0.3">
      <c r="X16040" s="269" t="s">
        <v>33120</v>
      </c>
      <c r="Y16040" s="270">
        <v>3057.84</v>
      </c>
      <c r="AA16040" s="231" t="s">
        <v>12960</v>
      </c>
      <c r="AB16040" s="232">
        <v>475177.97</v>
      </c>
      <c r="AD16040" s="209" t="s">
        <v>29791</v>
      </c>
      <c r="AE16040" s="210">
        <v>91</v>
      </c>
      <c r="AF16040" s="93"/>
      <c r="AG16040" s="93"/>
      <c r="AH16040" s="93"/>
    </row>
    <row r="16041" spans="24:34" x14ac:dyDescent="0.3">
      <c r="X16041" s="269" t="s">
        <v>31644</v>
      </c>
      <c r="Y16041" s="270">
        <v>16927.669999999998</v>
      </c>
      <c r="AA16041" s="231" t="s">
        <v>14779</v>
      </c>
      <c r="AB16041" s="232">
        <v>1886700</v>
      </c>
      <c r="AD16041" s="209" t="s">
        <v>29792</v>
      </c>
      <c r="AE16041" s="210">
        <v>18521</v>
      </c>
      <c r="AF16041" s="93"/>
      <c r="AG16041" s="93"/>
      <c r="AH16041" s="93"/>
    </row>
    <row r="16042" spans="24:34" x14ac:dyDescent="0.3">
      <c r="X16042" s="269" t="s">
        <v>15658</v>
      </c>
      <c r="Y16042" s="270">
        <v>51770.06</v>
      </c>
      <c r="AA16042" s="231" t="s">
        <v>34437</v>
      </c>
      <c r="AB16042" s="232">
        <v>47888.75</v>
      </c>
      <c r="AD16042" s="209" t="s">
        <v>29793</v>
      </c>
      <c r="AE16042" s="210">
        <v>1133</v>
      </c>
      <c r="AF16042" s="93"/>
      <c r="AG16042" s="93"/>
      <c r="AH16042" s="93"/>
    </row>
    <row r="16043" spans="24:34" x14ac:dyDescent="0.3">
      <c r="X16043" s="269" t="s">
        <v>33121</v>
      </c>
      <c r="Y16043" s="270">
        <v>1766.79</v>
      </c>
      <c r="AA16043" s="231" t="s">
        <v>45940</v>
      </c>
      <c r="AB16043" s="232">
        <v>54890.2</v>
      </c>
      <c r="AD16043" s="209" t="s">
        <v>29794</v>
      </c>
      <c r="AE16043" s="210">
        <v>1177</v>
      </c>
      <c r="AF16043" s="93"/>
      <c r="AG16043" s="93"/>
      <c r="AH16043" s="93"/>
    </row>
    <row r="16044" spans="24:34" x14ac:dyDescent="0.3">
      <c r="X16044" s="269" t="s">
        <v>13072</v>
      </c>
      <c r="Y16044" s="270">
        <v>226817.94</v>
      </c>
      <c r="AA16044" s="231" t="s">
        <v>14781</v>
      </c>
      <c r="AB16044" s="232">
        <v>726</v>
      </c>
      <c r="AD16044" s="209" t="s">
        <v>29795</v>
      </c>
      <c r="AE16044" s="210">
        <v>1899.68</v>
      </c>
      <c r="AF16044" s="93"/>
      <c r="AG16044" s="93"/>
      <c r="AH16044" s="93"/>
    </row>
    <row r="16045" spans="24:34" x14ac:dyDescent="0.3">
      <c r="X16045" s="269" t="s">
        <v>13073</v>
      </c>
      <c r="Y16045" s="270">
        <v>556172.59</v>
      </c>
      <c r="AA16045" s="231" t="s">
        <v>14782</v>
      </c>
      <c r="AB16045" s="232">
        <v>68927.759999999995</v>
      </c>
      <c r="AD16045" s="209" t="s">
        <v>29796</v>
      </c>
      <c r="AE16045" s="210">
        <v>145.32</v>
      </c>
      <c r="AF16045" s="93"/>
      <c r="AG16045" s="93"/>
      <c r="AH16045" s="93"/>
    </row>
    <row r="16046" spans="24:34" x14ac:dyDescent="0.3">
      <c r="X16046" s="269" t="s">
        <v>13074</v>
      </c>
      <c r="Y16046" s="270">
        <v>260320.62</v>
      </c>
      <c r="AA16046" s="231" t="s">
        <v>14783</v>
      </c>
      <c r="AB16046" s="232">
        <v>467854.78</v>
      </c>
      <c r="AD16046" s="209" t="s">
        <v>29797</v>
      </c>
      <c r="AE16046" s="210">
        <v>4510</v>
      </c>
      <c r="AF16046" s="93"/>
      <c r="AG16046" s="93"/>
      <c r="AH16046" s="93"/>
    </row>
    <row r="16047" spans="24:34" x14ac:dyDescent="0.3">
      <c r="X16047" s="269" t="s">
        <v>54214</v>
      </c>
      <c r="Y16047" s="270">
        <v>11175.05</v>
      </c>
      <c r="AA16047" s="231" t="s">
        <v>14784</v>
      </c>
      <c r="AB16047" s="232">
        <v>2394358.25</v>
      </c>
      <c r="AD16047" s="209" t="s">
        <v>29798</v>
      </c>
      <c r="AE16047" s="210">
        <v>2000</v>
      </c>
      <c r="AF16047" s="93"/>
      <c r="AG16047" s="93"/>
      <c r="AH16047" s="93"/>
    </row>
    <row r="16048" spans="24:34" x14ac:dyDescent="0.3">
      <c r="X16048" s="269" t="s">
        <v>13075</v>
      </c>
      <c r="Y16048" s="270">
        <v>10343.969999999999</v>
      </c>
      <c r="AA16048" s="231" t="s">
        <v>54194</v>
      </c>
      <c r="AB16048" s="232">
        <v>3136.51</v>
      </c>
      <c r="AD16048" s="209" t="s">
        <v>29799</v>
      </c>
      <c r="AE16048" s="210">
        <v>4849.25</v>
      </c>
      <c r="AF16048" s="93"/>
      <c r="AG16048" s="93"/>
      <c r="AH16048" s="93"/>
    </row>
    <row r="16049" spans="24:34" x14ac:dyDescent="0.3">
      <c r="X16049" s="269" t="s">
        <v>13076</v>
      </c>
      <c r="Y16049" s="270">
        <v>171.26</v>
      </c>
      <c r="AA16049" s="231" t="s">
        <v>12961</v>
      </c>
      <c r="AB16049" s="232">
        <v>789188.72</v>
      </c>
      <c r="AD16049" s="209" t="s">
        <v>29800</v>
      </c>
      <c r="AE16049" s="210">
        <v>3024.68</v>
      </c>
      <c r="AF16049" s="93"/>
      <c r="AG16049" s="93"/>
      <c r="AH16049" s="93"/>
    </row>
    <row r="16050" spans="24:34" x14ac:dyDescent="0.3">
      <c r="X16050" s="269" t="s">
        <v>15659</v>
      </c>
      <c r="Y16050" s="270">
        <v>48068</v>
      </c>
      <c r="AA16050" s="231" t="s">
        <v>14785</v>
      </c>
      <c r="AB16050" s="232">
        <v>26355</v>
      </c>
      <c r="AD16050" s="209" t="s">
        <v>29801</v>
      </c>
      <c r="AE16050" s="210">
        <v>1010.32</v>
      </c>
      <c r="AF16050" s="93"/>
      <c r="AG16050" s="93"/>
      <c r="AH16050" s="93"/>
    </row>
    <row r="16051" spans="24:34" x14ac:dyDescent="0.3">
      <c r="X16051" s="269" t="s">
        <v>48420</v>
      </c>
      <c r="Y16051" s="270">
        <v>23642.14</v>
      </c>
      <c r="AA16051" s="231" t="s">
        <v>47429</v>
      </c>
      <c r="AB16051" s="232">
        <v>-48525.42</v>
      </c>
      <c r="AD16051" s="209" t="s">
        <v>29802</v>
      </c>
      <c r="AE16051" s="210">
        <v>977.78</v>
      </c>
      <c r="AF16051" s="93"/>
      <c r="AG16051" s="93"/>
      <c r="AH16051" s="93"/>
    </row>
    <row r="16052" spans="24:34" x14ac:dyDescent="0.3">
      <c r="X16052" s="269" t="s">
        <v>45959</v>
      </c>
      <c r="Y16052" s="270">
        <v>2966329.3</v>
      </c>
      <c r="AA16052" s="231" t="s">
        <v>45941</v>
      </c>
      <c r="AB16052" s="232">
        <v>154250</v>
      </c>
      <c r="AD16052" s="209" t="s">
        <v>29803</v>
      </c>
      <c r="AE16052" s="210">
        <v>5080.4799999999996</v>
      </c>
      <c r="AF16052" s="93"/>
      <c r="AG16052" s="93"/>
      <c r="AH16052" s="93"/>
    </row>
    <row r="16053" spans="24:34" x14ac:dyDescent="0.3">
      <c r="X16053" s="269" t="s">
        <v>15662</v>
      </c>
      <c r="Y16053" s="270">
        <v>151702.6</v>
      </c>
      <c r="AA16053" s="231" t="s">
        <v>45942</v>
      </c>
      <c r="AB16053" s="232">
        <v>11559.63</v>
      </c>
      <c r="AD16053" s="209" t="s">
        <v>29804</v>
      </c>
      <c r="AE16053" s="210">
        <v>1500</v>
      </c>
      <c r="AF16053" s="93"/>
      <c r="AG16053" s="93"/>
      <c r="AH16053" s="93"/>
    </row>
    <row r="16054" spans="24:34" x14ac:dyDescent="0.3">
      <c r="X16054" s="269" t="s">
        <v>34554</v>
      </c>
      <c r="Y16054" s="270">
        <v>10305.39</v>
      </c>
      <c r="AA16054" s="231" t="s">
        <v>14800</v>
      </c>
      <c r="AB16054" s="232">
        <v>322439.76</v>
      </c>
      <c r="AD16054" s="209" t="s">
        <v>29805</v>
      </c>
      <c r="AE16054" s="210">
        <v>3150.6</v>
      </c>
      <c r="AF16054" s="93"/>
      <c r="AG16054" s="93"/>
      <c r="AH16054" s="93"/>
    </row>
    <row r="16055" spans="24:34" x14ac:dyDescent="0.3">
      <c r="X16055" s="269" t="s">
        <v>56762</v>
      </c>
      <c r="Y16055" s="270">
        <v>654</v>
      </c>
      <c r="AA16055" s="231" t="s">
        <v>14817</v>
      </c>
      <c r="AB16055" s="232">
        <v>29504.16</v>
      </c>
      <c r="AD16055" s="209" t="s">
        <v>29806</v>
      </c>
      <c r="AE16055" s="210">
        <v>2679.94</v>
      </c>
      <c r="AF16055" s="93"/>
      <c r="AG16055" s="93"/>
      <c r="AH16055" s="93"/>
    </row>
    <row r="16056" spans="24:34" x14ac:dyDescent="0.3">
      <c r="X16056" s="269" t="s">
        <v>62865</v>
      </c>
      <c r="Y16056" s="270">
        <v>21256.28</v>
      </c>
      <c r="AA16056" s="231" t="s">
        <v>54195</v>
      </c>
      <c r="AB16056" s="232">
        <v>21599</v>
      </c>
      <c r="AD16056" s="209" t="s">
        <v>29807</v>
      </c>
      <c r="AE16056" s="210">
        <v>121.28</v>
      </c>
      <c r="AF16056" s="93"/>
      <c r="AG16056" s="93"/>
      <c r="AH16056" s="93"/>
    </row>
    <row r="16057" spans="24:34" x14ac:dyDescent="0.3">
      <c r="X16057" s="269" t="s">
        <v>58363</v>
      </c>
      <c r="Y16057" s="270">
        <v>24117.200000000001</v>
      </c>
      <c r="AA16057" s="231" t="s">
        <v>47430</v>
      </c>
      <c r="AB16057" s="232">
        <v>13819.18</v>
      </c>
      <c r="AD16057" s="209" t="s">
        <v>29808</v>
      </c>
      <c r="AE16057" s="210">
        <v>25648.22</v>
      </c>
      <c r="AF16057" s="93"/>
      <c r="AG16057" s="93"/>
      <c r="AH16057" s="93"/>
    </row>
    <row r="16058" spans="24:34" x14ac:dyDescent="0.3">
      <c r="X16058" s="269" t="s">
        <v>15665</v>
      </c>
      <c r="Y16058" s="270">
        <v>1021222.46</v>
      </c>
      <c r="AA16058" s="231" t="s">
        <v>43141</v>
      </c>
      <c r="AB16058" s="232">
        <v>94512.5</v>
      </c>
      <c r="AD16058" s="209" t="s">
        <v>29809</v>
      </c>
      <c r="AE16058" s="210">
        <v>205760.62</v>
      </c>
      <c r="AF16058" s="93"/>
      <c r="AG16058" s="93"/>
      <c r="AH16058" s="93"/>
    </row>
    <row r="16059" spans="24:34" x14ac:dyDescent="0.3">
      <c r="X16059" s="269" t="s">
        <v>15666</v>
      </c>
      <c r="Y16059" s="270">
        <v>79685.350000000006</v>
      </c>
      <c r="AA16059" s="231" t="s">
        <v>47431</v>
      </c>
      <c r="AB16059" s="232">
        <v>8479.0400000000009</v>
      </c>
      <c r="AD16059" s="209" t="s">
        <v>29810</v>
      </c>
      <c r="AE16059" s="210">
        <v>15339.78</v>
      </c>
      <c r="AF16059" s="93"/>
      <c r="AG16059" s="93"/>
      <c r="AH16059" s="93"/>
    </row>
    <row r="16060" spans="24:34" x14ac:dyDescent="0.3">
      <c r="X16060" s="269" t="s">
        <v>15667</v>
      </c>
      <c r="Y16060" s="270">
        <v>1098539.94</v>
      </c>
      <c r="AA16060" s="231" t="s">
        <v>14818</v>
      </c>
      <c r="AB16060" s="232">
        <v>12845.18</v>
      </c>
      <c r="AD16060" s="209" t="s">
        <v>29811</v>
      </c>
      <c r="AE16060" s="210">
        <v>41296.11</v>
      </c>
      <c r="AF16060" s="93"/>
      <c r="AG16060" s="93"/>
      <c r="AH16060" s="93"/>
    </row>
    <row r="16061" spans="24:34" x14ac:dyDescent="0.3">
      <c r="X16061" s="269" t="s">
        <v>15670</v>
      </c>
      <c r="Y16061" s="270">
        <v>186405.57</v>
      </c>
      <c r="AA16061" s="231" t="s">
        <v>14819</v>
      </c>
      <c r="AB16061" s="232">
        <v>73420.740000000005</v>
      </c>
      <c r="AD16061" s="209" t="s">
        <v>29812</v>
      </c>
      <c r="AE16061" s="210">
        <v>702883.49</v>
      </c>
      <c r="AF16061" s="93"/>
      <c r="AG16061" s="93"/>
      <c r="AH16061" s="93"/>
    </row>
    <row r="16062" spans="24:34" x14ac:dyDescent="0.3">
      <c r="X16062" s="269" t="s">
        <v>15671</v>
      </c>
      <c r="Y16062" s="270">
        <v>399661.34</v>
      </c>
      <c r="AA16062" s="231" t="s">
        <v>38804</v>
      </c>
      <c r="AB16062" s="232">
        <v>16948.86</v>
      </c>
      <c r="AD16062" s="209" t="s">
        <v>29813</v>
      </c>
      <c r="AE16062" s="210">
        <v>118823</v>
      </c>
      <c r="AF16062" s="93"/>
      <c r="AG16062" s="93"/>
      <c r="AH16062" s="93"/>
    </row>
    <row r="16063" spans="24:34" x14ac:dyDescent="0.3">
      <c r="X16063" s="269" t="s">
        <v>58743</v>
      </c>
      <c r="Y16063" s="270">
        <v>-67605.77</v>
      </c>
      <c r="AA16063" s="231" t="s">
        <v>49312</v>
      </c>
      <c r="AB16063" s="232">
        <v>45138.49</v>
      </c>
      <c r="AD16063" s="209" t="s">
        <v>29814</v>
      </c>
      <c r="AE16063" s="210">
        <v>35866</v>
      </c>
      <c r="AF16063" s="93"/>
      <c r="AG16063" s="93"/>
      <c r="AH16063" s="93"/>
    </row>
    <row r="16064" spans="24:34" x14ac:dyDescent="0.3">
      <c r="X16064" s="269" t="s">
        <v>15693</v>
      </c>
      <c r="Y16064" s="270">
        <v>39247.949999999997</v>
      </c>
      <c r="AA16064" s="231" t="s">
        <v>12964</v>
      </c>
      <c r="AB16064" s="232">
        <v>10995.08</v>
      </c>
      <c r="AD16064" s="209" t="s">
        <v>14453</v>
      </c>
      <c r="AE16064" s="210">
        <v>2508</v>
      </c>
      <c r="AF16064" s="93"/>
      <c r="AG16064" s="93"/>
      <c r="AH16064" s="93"/>
    </row>
    <row r="16065" spans="24:34" x14ac:dyDescent="0.3">
      <c r="X16065" s="269" t="s">
        <v>59954</v>
      </c>
      <c r="Y16065" s="270">
        <v>25100</v>
      </c>
      <c r="AA16065" s="231" t="s">
        <v>14822</v>
      </c>
      <c r="AB16065" s="232">
        <v>6921</v>
      </c>
      <c r="AD16065" s="209" t="s">
        <v>29815</v>
      </c>
      <c r="AE16065" s="210">
        <v>141893</v>
      </c>
      <c r="AF16065" s="93"/>
      <c r="AG16065" s="93"/>
      <c r="AH16065" s="93"/>
    </row>
    <row r="16066" spans="24:34" x14ac:dyDescent="0.3">
      <c r="X16066" s="269" t="s">
        <v>47443</v>
      </c>
      <c r="Y16066" s="270">
        <v>5246.68</v>
      </c>
      <c r="AA16066" s="231" t="s">
        <v>38805</v>
      </c>
      <c r="AB16066" s="232">
        <v>70790</v>
      </c>
      <c r="AD16066" s="209" t="s">
        <v>29816</v>
      </c>
      <c r="AE16066" s="210">
        <v>51300</v>
      </c>
      <c r="AF16066" s="93"/>
      <c r="AG16066" s="93"/>
      <c r="AH16066" s="93"/>
    </row>
    <row r="16067" spans="24:34" x14ac:dyDescent="0.3">
      <c r="X16067" s="269" t="s">
        <v>15694</v>
      </c>
      <c r="Y16067" s="270">
        <v>423717.71</v>
      </c>
      <c r="AA16067" s="231" t="s">
        <v>12965</v>
      </c>
      <c r="AB16067" s="232">
        <v>4664.3</v>
      </c>
      <c r="AD16067" s="209" t="s">
        <v>29817</v>
      </c>
      <c r="AE16067" s="210">
        <v>4106.6000000000004</v>
      </c>
      <c r="AF16067" s="93"/>
      <c r="AG16067" s="93"/>
      <c r="AH16067" s="93"/>
    </row>
    <row r="16068" spans="24:34" x14ac:dyDescent="0.3">
      <c r="X16068" s="269" t="s">
        <v>15695</v>
      </c>
      <c r="Y16068" s="270">
        <v>3492.66</v>
      </c>
      <c r="AA16068" s="231" t="s">
        <v>50588</v>
      </c>
      <c r="AB16068" s="232">
        <v>59900</v>
      </c>
      <c r="AD16068" s="209" t="s">
        <v>29818</v>
      </c>
      <c r="AE16068" s="210">
        <v>314.14999999999998</v>
      </c>
      <c r="AF16068" s="93"/>
      <c r="AG16068" s="93"/>
      <c r="AH16068" s="93"/>
    </row>
    <row r="16069" spans="24:34" x14ac:dyDescent="0.3">
      <c r="X16069" s="269" t="s">
        <v>15696</v>
      </c>
      <c r="Y16069" s="270">
        <v>6225.28</v>
      </c>
      <c r="AA16069" s="231" t="s">
        <v>14839</v>
      </c>
      <c r="AB16069" s="232">
        <v>22160</v>
      </c>
      <c r="AD16069" s="209" t="s">
        <v>29819</v>
      </c>
      <c r="AE16069" s="210">
        <v>891.2</v>
      </c>
      <c r="AF16069" s="93"/>
      <c r="AG16069" s="93"/>
      <c r="AH16069" s="93"/>
    </row>
    <row r="16070" spans="24:34" x14ac:dyDescent="0.3">
      <c r="X16070" s="269" t="s">
        <v>15699</v>
      </c>
      <c r="Y16070" s="270">
        <v>7006</v>
      </c>
      <c r="AA16070" s="231" t="s">
        <v>45943</v>
      </c>
      <c r="AB16070" s="232">
        <v>122500</v>
      </c>
      <c r="AD16070" s="209" t="s">
        <v>29820</v>
      </c>
      <c r="AE16070" s="210">
        <v>97370.47</v>
      </c>
      <c r="AF16070" s="93"/>
      <c r="AG16070" s="93"/>
      <c r="AH16070" s="93"/>
    </row>
    <row r="16071" spans="24:34" x14ac:dyDescent="0.3">
      <c r="X16071" s="269" t="s">
        <v>15700</v>
      </c>
      <c r="Y16071" s="270">
        <v>5754.51</v>
      </c>
      <c r="AA16071" s="231" t="s">
        <v>14840</v>
      </c>
      <c r="AB16071" s="232">
        <v>9371.25</v>
      </c>
      <c r="AD16071" s="209" t="s">
        <v>29821</v>
      </c>
      <c r="AE16071" s="210">
        <v>12850.55</v>
      </c>
      <c r="AF16071" s="93"/>
      <c r="AG16071" s="93"/>
      <c r="AH16071" s="93"/>
    </row>
    <row r="16072" spans="24:34" x14ac:dyDescent="0.3">
      <c r="X16072" s="269" t="s">
        <v>15722</v>
      </c>
      <c r="Y16072" s="270">
        <v>5914.08</v>
      </c>
      <c r="AA16072" s="231" t="s">
        <v>48410</v>
      </c>
      <c r="AB16072" s="232">
        <v>1850</v>
      </c>
      <c r="AD16072" s="209" t="s">
        <v>29822</v>
      </c>
      <c r="AE16072" s="210">
        <v>4362.03</v>
      </c>
      <c r="AF16072" s="93"/>
      <c r="AG16072" s="93"/>
      <c r="AH16072" s="93"/>
    </row>
    <row r="16073" spans="24:34" x14ac:dyDescent="0.3">
      <c r="X16073" s="269" t="s">
        <v>59955</v>
      </c>
      <c r="Y16073" s="270">
        <v>10424.41</v>
      </c>
      <c r="AA16073" s="231" t="s">
        <v>43142</v>
      </c>
      <c r="AB16073" s="232">
        <v>19410.98</v>
      </c>
      <c r="AD16073" s="209" t="s">
        <v>29823</v>
      </c>
      <c r="AE16073" s="210">
        <v>2342893</v>
      </c>
      <c r="AF16073" s="93"/>
      <c r="AG16073" s="93"/>
      <c r="AH16073" s="93"/>
    </row>
    <row r="16074" spans="24:34" x14ac:dyDescent="0.3">
      <c r="X16074" s="269" t="s">
        <v>34556</v>
      </c>
      <c r="Y16074" s="270">
        <v>156201.35</v>
      </c>
      <c r="AA16074" s="231" t="s">
        <v>14842</v>
      </c>
      <c r="AB16074" s="232">
        <v>49.99</v>
      </c>
      <c r="AD16074" s="209" t="s">
        <v>29824</v>
      </c>
      <c r="AE16074" s="210">
        <v>45757.07</v>
      </c>
      <c r="AF16074" s="93"/>
      <c r="AG16074" s="93"/>
      <c r="AH16074" s="93"/>
    </row>
    <row r="16075" spans="24:34" x14ac:dyDescent="0.3">
      <c r="X16075" s="269" t="s">
        <v>15723</v>
      </c>
      <c r="Y16075" s="270">
        <v>3626.66</v>
      </c>
      <c r="AA16075" s="231" t="s">
        <v>14843</v>
      </c>
      <c r="AB16075" s="232">
        <v>1306.95</v>
      </c>
      <c r="AD16075" s="209" t="s">
        <v>29825</v>
      </c>
      <c r="AE16075" s="210">
        <v>2348.02</v>
      </c>
      <c r="AF16075" s="93"/>
      <c r="AG16075" s="93"/>
      <c r="AH16075" s="93"/>
    </row>
    <row r="16076" spans="24:34" x14ac:dyDescent="0.3">
      <c r="X16076" s="269" t="s">
        <v>15724</v>
      </c>
      <c r="Y16076" s="270">
        <v>1531.51</v>
      </c>
      <c r="AA16076" s="231" t="s">
        <v>14845</v>
      </c>
      <c r="AB16076" s="232">
        <v>853.99</v>
      </c>
      <c r="AD16076" s="209" t="s">
        <v>29826</v>
      </c>
      <c r="AE16076" s="210">
        <v>63030</v>
      </c>
      <c r="AF16076" s="93"/>
      <c r="AG16076" s="93"/>
      <c r="AH16076" s="93"/>
    </row>
    <row r="16077" spans="24:34" x14ac:dyDescent="0.3">
      <c r="X16077" s="269" t="s">
        <v>15725</v>
      </c>
      <c r="Y16077" s="270">
        <v>73.7</v>
      </c>
      <c r="AA16077" s="231" t="s">
        <v>34443</v>
      </c>
      <c r="AB16077" s="232">
        <v>66082.899999999994</v>
      </c>
      <c r="AD16077" s="209" t="s">
        <v>29827</v>
      </c>
      <c r="AE16077" s="210">
        <v>17618.5</v>
      </c>
      <c r="AF16077" s="93"/>
      <c r="AG16077" s="93"/>
      <c r="AH16077" s="93"/>
    </row>
    <row r="16078" spans="24:34" x14ac:dyDescent="0.3">
      <c r="X16078" s="269" t="s">
        <v>15726</v>
      </c>
      <c r="Y16078" s="270">
        <v>18.03</v>
      </c>
      <c r="AA16078" s="231" t="s">
        <v>14865</v>
      </c>
      <c r="AB16078" s="232">
        <v>443909.74</v>
      </c>
      <c r="AD16078" s="209" t="s">
        <v>29828</v>
      </c>
      <c r="AE16078" s="210">
        <v>12253.74</v>
      </c>
      <c r="AF16078" s="93"/>
      <c r="AG16078" s="93"/>
      <c r="AH16078" s="93"/>
    </row>
    <row r="16079" spans="24:34" x14ac:dyDescent="0.3">
      <c r="X16079" s="269" t="s">
        <v>15727</v>
      </c>
      <c r="Y16079" s="270">
        <v>3079</v>
      </c>
      <c r="AA16079" s="231" t="s">
        <v>14866</v>
      </c>
      <c r="AB16079" s="232">
        <v>24826.25</v>
      </c>
      <c r="AD16079" s="209" t="s">
        <v>29829</v>
      </c>
      <c r="AE16079" s="210">
        <v>5963.73</v>
      </c>
      <c r="AF16079" s="93"/>
      <c r="AG16079" s="93"/>
      <c r="AH16079" s="93"/>
    </row>
    <row r="16080" spans="24:34" x14ac:dyDescent="0.3">
      <c r="X16080" s="269" t="s">
        <v>15728</v>
      </c>
      <c r="Y16080" s="270">
        <v>1429.9</v>
      </c>
      <c r="AA16080" s="231" t="s">
        <v>14867</v>
      </c>
      <c r="AB16080" s="232">
        <v>120524.57</v>
      </c>
      <c r="AD16080" s="209" t="s">
        <v>29830</v>
      </c>
      <c r="AE16080" s="210">
        <v>42404.06</v>
      </c>
      <c r="AF16080" s="93"/>
      <c r="AG16080" s="93"/>
      <c r="AH16080" s="93"/>
    </row>
    <row r="16081" spans="24:34" x14ac:dyDescent="0.3">
      <c r="X16081" s="269" t="s">
        <v>36029</v>
      </c>
      <c r="Y16081" s="270">
        <v>82839</v>
      </c>
      <c r="AA16081" s="231" t="s">
        <v>45944</v>
      </c>
      <c r="AB16081" s="232">
        <v>18906.080000000002</v>
      </c>
      <c r="AD16081" s="209" t="s">
        <v>29831</v>
      </c>
      <c r="AE16081" s="210">
        <v>16824.43</v>
      </c>
      <c r="AF16081" s="93"/>
      <c r="AG16081" s="93"/>
      <c r="AH16081" s="93"/>
    </row>
    <row r="16082" spans="24:34" x14ac:dyDescent="0.3">
      <c r="X16082" s="269" t="s">
        <v>15841</v>
      </c>
      <c r="Y16082" s="270">
        <v>2487313.64</v>
      </c>
      <c r="AA16082" s="231" t="s">
        <v>45945</v>
      </c>
      <c r="AB16082" s="232">
        <v>90350</v>
      </c>
      <c r="AD16082" s="209" t="s">
        <v>29832</v>
      </c>
      <c r="AE16082" s="210">
        <v>8750</v>
      </c>
      <c r="AF16082" s="93"/>
      <c r="AG16082" s="93"/>
      <c r="AH16082" s="93"/>
    </row>
    <row r="16083" spans="24:34" x14ac:dyDescent="0.3">
      <c r="X16083" s="269" t="s">
        <v>15842</v>
      </c>
      <c r="Y16083" s="270">
        <v>1757370.33</v>
      </c>
      <c r="AA16083" s="231" t="s">
        <v>14869</v>
      </c>
      <c r="AB16083" s="232">
        <v>18252.060000000001</v>
      </c>
      <c r="AD16083" s="209" t="s">
        <v>29833</v>
      </c>
      <c r="AE16083" s="210">
        <v>4202.2700000000004</v>
      </c>
      <c r="AF16083" s="93"/>
      <c r="AG16083" s="93"/>
      <c r="AH16083" s="93"/>
    </row>
    <row r="16084" spans="24:34" x14ac:dyDescent="0.3">
      <c r="X16084" s="269" t="s">
        <v>15843</v>
      </c>
      <c r="Y16084" s="270">
        <v>608820.82999999996</v>
      </c>
      <c r="AA16084" s="231" t="s">
        <v>34444</v>
      </c>
      <c r="AB16084" s="232">
        <v>16853.88</v>
      </c>
      <c r="AD16084" s="209" t="s">
        <v>29834</v>
      </c>
      <c r="AE16084" s="210">
        <v>453.37</v>
      </c>
      <c r="AF16084" s="93"/>
      <c r="AG16084" s="93"/>
      <c r="AH16084" s="93"/>
    </row>
    <row r="16085" spans="24:34" x14ac:dyDescent="0.3">
      <c r="X16085" s="269" t="s">
        <v>15844</v>
      </c>
      <c r="Y16085" s="270">
        <v>78101.62</v>
      </c>
      <c r="AA16085" s="231" t="s">
        <v>34445</v>
      </c>
      <c r="AB16085" s="232">
        <v>10546.65</v>
      </c>
      <c r="AD16085" s="209" t="s">
        <v>29835</v>
      </c>
      <c r="AE16085" s="210">
        <v>8302.1200000000008</v>
      </c>
      <c r="AF16085" s="93"/>
      <c r="AG16085" s="93"/>
      <c r="AH16085" s="93"/>
    </row>
    <row r="16086" spans="24:34" x14ac:dyDescent="0.3">
      <c r="X16086" s="269" t="s">
        <v>15845</v>
      </c>
      <c r="Y16086" s="270">
        <v>61960</v>
      </c>
      <c r="AA16086" s="231" t="s">
        <v>14870</v>
      </c>
      <c r="AB16086" s="232">
        <v>781.57</v>
      </c>
      <c r="AD16086" s="209" t="s">
        <v>29836</v>
      </c>
      <c r="AE16086" s="210">
        <v>19375.52</v>
      </c>
      <c r="AF16086" s="93"/>
      <c r="AG16086" s="93"/>
      <c r="AH16086" s="93"/>
    </row>
    <row r="16087" spans="24:34" x14ac:dyDescent="0.3">
      <c r="X16087" s="269" t="s">
        <v>15846</v>
      </c>
      <c r="Y16087" s="270">
        <v>727551.89</v>
      </c>
      <c r="AA16087" s="231" t="s">
        <v>14871</v>
      </c>
      <c r="AB16087" s="232">
        <v>4779</v>
      </c>
      <c r="AD16087" s="209" t="s">
        <v>29837</v>
      </c>
      <c r="AE16087" s="210">
        <v>14914.6</v>
      </c>
      <c r="AF16087" s="93"/>
      <c r="AG16087" s="93"/>
      <c r="AH16087" s="93"/>
    </row>
    <row r="16088" spans="24:34" x14ac:dyDescent="0.3">
      <c r="X16088" s="269" t="s">
        <v>15848</v>
      </c>
      <c r="Y16088" s="270">
        <v>540407.47</v>
      </c>
      <c r="AA16088" s="231" t="s">
        <v>14872</v>
      </c>
      <c r="AB16088" s="232">
        <v>2159</v>
      </c>
      <c r="AD16088" s="209" t="s">
        <v>29838</v>
      </c>
      <c r="AE16088" s="210">
        <v>698128.54</v>
      </c>
      <c r="AF16088" s="93"/>
      <c r="AG16088" s="93"/>
      <c r="AH16088" s="93"/>
    </row>
    <row r="16089" spans="24:34" x14ac:dyDescent="0.3">
      <c r="X16089" s="269" t="s">
        <v>38869</v>
      </c>
      <c r="Y16089" s="270">
        <v>170133.02</v>
      </c>
      <c r="AA16089" s="231" t="s">
        <v>33045</v>
      </c>
      <c r="AB16089" s="232">
        <v>8564.5400000000009</v>
      </c>
      <c r="AD16089" s="209" t="s">
        <v>29839</v>
      </c>
      <c r="AE16089" s="210">
        <v>1953.47</v>
      </c>
      <c r="AF16089" s="93"/>
      <c r="AG16089" s="93"/>
      <c r="AH16089" s="93"/>
    </row>
    <row r="16090" spans="24:34" x14ac:dyDescent="0.3">
      <c r="X16090" s="269" t="s">
        <v>15849</v>
      </c>
      <c r="Y16090" s="270">
        <v>33697.480000000003</v>
      </c>
      <c r="AA16090" s="231" t="s">
        <v>14949</v>
      </c>
      <c r="AB16090" s="232">
        <v>171455.21</v>
      </c>
      <c r="AD16090" s="209" t="s">
        <v>29840</v>
      </c>
      <c r="AE16090" s="210">
        <v>123617.05</v>
      </c>
      <c r="AF16090" s="93"/>
      <c r="AG16090" s="93"/>
      <c r="AH16090" s="93"/>
    </row>
    <row r="16091" spans="24:34" x14ac:dyDescent="0.3">
      <c r="X16091" s="269" t="s">
        <v>15850</v>
      </c>
      <c r="Y16091" s="270">
        <v>201681.55</v>
      </c>
      <c r="AA16091" s="231" t="s">
        <v>14950</v>
      </c>
      <c r="AB16091" s="232">
        <v>147569.76</v>
      </c>
      <c r="AD16091" s="209" t="s">
        <v>14454</v>
      </c>
      <c r="AE16091" s="210">
        <v>1043765.07</v>
      </c>
      <c r="AF16091" s="93"/>
      <c r="AG16091" s="93"/>
      <c r="AH16091" s="93"/>
    </row>
    <row r="16092" spans="24:34" x14ac:dyDescent="0.3">
      <c r="X16092" s="269" t="s">
        <v>15851</v>
      </c>
      <c r="Y16092" s="270">
        <v>32557.27</v>
      </c>
      <c r="AA16092" s="231" t="s">
        <v>14951</v>
      </c>
      <c r="AB16092" s="232">
        <v>96.77</v>
      </c>
      <c r="AD16092" s="209" t="s">
        <v>29841</v>
      </c>
      <c r="AE16092" s="210">
        <v>367091.82</v>
      </c>
      <c r="AF16092" s="93"/>
      <c r="AG16092" s="93"/>
      <c r="AH16092" s="93"/>
    </row>
    <row r="16093" spans="24:34" x14ac:dyDescent="0.3">
      <c r="X16093" s="269" t="s">
        <v>15852</v>
      </c>
      <c r="Y16093" s="270">
        <v>15063.76</v>
      </c>
      <c r="AA16093" s="231" t="s">
        <v>47432</v>
      </c>
      <c r="AB16093" s="232">
        <v>6785.14</v>
      </c>
      <c r="AD16093" s="209" t="s">
        <v>29842</v>
      </c>
      <c r="AE16093" s="210">
        <v>50512.43</v>
      </c>
      <c r="AF16093" s="93"/>
      <c r="AG16093" s="93"/>
      <c r="AH16093" s="93"/>
    </row>
    <row r="16094" spans="24:34" x14ac:dyDescent="0.3">
      <c r="X16094" s="269" t="s">
        <v>15853</v>
      </c>
      <c r="Y16094" s="270">
        <v>144883.73000000001</v>
      </c>
      <c r="AA16094" s="231" t="s">
        <v>14952</v>
      </c>
      <c r="AB16094" s="232">
        <v>208845.49</v>
      </c>
      <c r="AD16094" s="209" t="s">
        <v>29843</v>
      </c>
      <c r="AE16094" s="210">
        <v>84081.99</v>
      </c>
      <c r="AF16094" s="93"/>
      <c r="AG16094" s="93"/>
      <c r="AH16094" s="93"/>
    </row>
    <row r="16095" spans="24:34" x14ac:dyDescent="0.3">
      <c r="X16095" s="269" t="s">
        <v>15854</v>
      </c>
      <c r="Y16095" s="270">
        <v>74057.039999999994</v>
      </c>
      <c r="AA16095" s="231" t="s">
        <v>14953</v>
      </c>
      <c r="AB16095" s="232">
        <v>41928.75</v>
      </c>
      <c r="AD16095" s="209" t="s">
        <v>14455</v>
      </c>
      <c r="AE16095" s="210">
        <v>2451071.89</v>
      </c>
      <c r="AF16095" s="93"/>
      <c r="AG16095" s="93"/>
      <c r="AH16095" s="93"/>
    </row>
    <row r="16096" spans="24:34" x14ac:dyDescent="0.3">
      <c r="X16096" s="269" t="s">
        <v>33129</v>
      </c>
      <c r="Y16096" s="270">
        <v>104198.18</v>
      </c>
      <c r="AA16096" s="231" t="s">
        <v>14954</v>
      </c>
      <c r="AB16096" s="232">
        <v>63370</v>
      </c>
      <c r="AD16096" s="209" t="s">
        <v>29844</v>
      </c>
      <c r="AE16096" s="210">
        <v>-4097.88</v>
      </c>
      <c r="AF16096" s="93"/>
      <c r="AG16096" s="93"/>
      <c r="AH16096" s="93"/>
    </row>
    <row r="16097" spans="24:34" x14ac:dyDescent="0.3">
      <c r="X16097" s="269" t="s">
        <v>15855</v>
      </c>
      <c r="Y16097" s="270">
        <v>51475.18</v>
      </c>
      <c r="AA16097" s="231" t="s">
        <v>14955</v>
      </c>
      <c r="AB16097" s="232">
        <v>124139.08</v>
      </c>
      <c r="AD16097" s="209" t="s">
        <v>29845</v>
      </c>
      <c r="AE16097" s="210">
        <v>1565.6</v>
      </c>
      <c r="AF16097" s="93"/>
      <c r="AG16097" s="93"/>
      <c r="AH16097" s="93"/>
    </row>
    <row r="16098" spans="24:34" x14ac:dyDescent="0.3">
      <c r="X16098" s="269" t="s">
        <v>36031</v>
      </c>
      <c r="Y16098" s="270">
        <v>18100.73</v>
      </c>
      <c r="AA16098" s="231" t="s">
        <v>14956</v>
      </c>
      <c r="AB16098" s="232">
        <v>306666.33</v>
      </c>
      <c r="AD16098" s="209" t="s">
        <v>29846</v>
      </c>
      <c r="AE16098" s="210">
        <v>118961.87</v>
      </c>
      <c r="AF16098" s="93"/>
      <c r="AG16098" s="93"/>
      <c r="AH16098" s="93"/>
    </row>
    <row r="16099" spans="24:34" x14ac:dyDescent="0.3">
      <c r="X16099" s="269" t="s">
        <v>36032</v>
      </c>
      <c r="Y16099" s="270">
        <v>12120</v>
      </c>
      <c r="AA16099" s="231" t="s">
        <v>38820</v>
      </c>
      <c r="AB16099" s="232">
        <v>17323.84</v>
      </c>
      <c r="AD16099" s="209" t="s">
        <v>29847</v>
      </c>
      <c r="AE16099" s="210">
        <v>26681.41</v>
      </c>
      <c r="AF16099" s="93"/>
      <c r="AG16099" s="93"/>
      <c r="AH16099" s="93"/>
    </row>
    <row r="16100" spans="24:34" x14ac:dyDescent="0.3">
      <c r="X16100" s="269" t="s">
        <v>59300</v>
      </c>
      <c r="Y16100" s="270">
        <v>2323.2199999999998</v>
      </c>
      <c r="AA16100" s="231" t="s">
        <v>14957</v>
      </c>
      <c r="AB16100" s="232">
        <v>36540</v>
      </c>
      <c r="AD16100" s="209" t="s">
        <v>29848</v>
      </c>
      <c r="AE16100" s="210">
        <v>50142.34</v>
      </c>
      <c r="AF16100" s="93"/>
      <c r="AG16100" s="93"/>
      <c r="AH16100" s="93"/>
    </row>
    <row r="16101" spans="24:34" x14ac:dyDescent="0.3">
      <c r="X16101" s="269" t="s">
        <v>49320</v>
      </c>
      <c r="Y16101" s="270">
        <v>10325.530000000001</v>
      </c>
      <c r="AA16101" s="231" t="s">
        <v>14958</v>
      </c>
      <c r="AB16101" s="232">
        <v>239.25</v>
      </c>
      <c r="AD16101" s="209" t="s">
        <v>29849</v>
      </c>
      <c r="AE16101" s="210">
        <v>4753.54</v>
      </c>
      <c r="AF16101" s="93"/>
      <c r="AG16101" s="93"/>
      <c r="AH16101" s="93"/>
    </row>
    <row r="16102" spans="24:34" x14ac:dyDescent="0.3">
      <c r="X16102" s="269" t="s">
        <v>15856</v>
      </c>
      <c r="Y16102" s="270">
        <v>79371.539999999994</v>
      </c>
      <c r="AA16102" s="231" t="s">
        <v>40713</v>
      </c>
      <c r="AB16102" s="232">
        <v>2440.5</v>
      </c>
      <c r="AD16102" s="209" t="s">
        <v>29850</v>
      </c>
      <c r="AE16102" s="210">
        <v>5662.52</v>
      </c>
      <c r="AF16102" s="93"/>
      <c r="AG16102" s="93"/>
      <c r="AH16102" s="93"/>
    </row>
    <row r="16103" spans="24:34" x14ac:dyDescent="0.3">
      <c r="X16103" s="269" t="s">
        <v>15857</v>
      </c>
      <c r="Y16103" s="270">
        <v>203.94</v>
      </c>
      <c r="AA16103" s="231" t="s">
        <v>14959</v>
      </c>
      <c r="AB16103" s="232">
        <v>8246.5</v>
      </c>
      <c r="AD16103" s="209" t="s">
        <v>29851</v>
      </c>
      <c r="AE16103" s="210">
        <v>16941.47</v>
      </c>
      <c r="AF16103" s="93"/>
      <c r="AG16103" s="93"/>
      <c r="AH16103" s="93"/>
    </row>
    <row r="16104" spans="24:34" x14ac:dyDescent="0.3">
      <c r="X16104" s="269" t="s">
        <v>15858</v>
      </c>
      <c r="Y16104" s="270">
        <v>73006.570000000007</v>
      </c>
      <c r="AA16104" s="231" t="s">
        <v>14960</v>
      </c>
      <c r="AB16104" s="232">
        <v>19977.62</v>
      </c>
      <c r="AD16104" s="209" t="s">
        <v>29852</v>
      </c>
      <c r="AE16104" s="210">
        <v>7328.24</v>
      </c>
      <c r="AF16104" s="93"/>
      <c r="AG16104" s="93"/>
      <c r="AH16104" s="93"/>
    </row>
    <row r="16105" spans="24:34" x14ac:dyDescent="0.3">
      <c r="X16105" s="269" t="s">
        <v>15860</v>
      </c>
      <c r="Y16105" s="270">
        <v>45174.239999999998</v>
      </c>
      <c r="AA16105" s="231" t="s">
        <v>34451</v>
      </c>
      <c r="AB16105" s="232">
        <v>1423684.07</v>
      </c>
      <c r="AD16105" s="209" t="s">
        <v>29853</v>
      </c>
      <c r="AE16105" s="210">
        <v>268600</v>
      </c>
      <c r="AF16105" s="93"/>
      <c r="AG16105" s="93"/>
      <c r="AH16105" s="93"/>
    </row>
    <row r="16106" spans="24:34" x14ac:dyDescent="0.3">
      <c r="X16106" s="269" t="s">
        <v>15861</v>
      </c>
      <c r="Y16106" s="270">
        <v>508780.23</v>
      </c>
      <c r="AA16106" s="231" t="s">
        <v>43143</v>
      </c>
      <c r="AB16106" s="232">
        <v>21250</v>
      </c>
      <c r="AD16106" s="209" t="s">
        <v>29854</v>
      </c>
      <c r="AE16106" s="210">
        <v>2878.79</v>
      </c>
      <c r="AF16106" s="93"/>
      <c r="AG16106" s="93"/>
      <c r="AH16106" s="93"/>
    </row>
    <row r="16107" spans="24:34" x14ac:dyDescent="0.3">
      <c r="X16107" s="269" t="s">
        <v>40718</v>
      </c>
      <c r="Y16107" s="270">
        <v>23474</v>
      </c>
      <c r="AA16107" s="231" t="s">
        <v>43144</v>
      </c>
      <c r="AB16107" s="232">
        <v>1451110.48</v>
      </c>
      <c r="AD16107" s="209" t="s">
        <v>29855</v>
      </c>
      <c r="AE16107" s="210">
        <v>5927.04</v>
      </c>
      <c r="AF16107" s="93"/>
      <c r="AG16107" s="93"/>
      <c r="AH16107" s="93"/>
    </row>
    <row r="16108" spans="24:34" x14ac:dyDescent="0.3">
      <c r="X16108" s="269" t="s">
        <v>15862</v>
      </c>
      <c r="Y16108" s="270">
        <v>5957.68</v>
      </c>
      <c r="AA16108" s="231" t="s">
        <v>47433</v>
      </c>
      <c r="AB16108" s="232">
        <v>54.93</v>
      </c>
      <c r="AD16108" s="209" t="s">
        <v>29856</v>
      </c>
      <c r="AE16108" s="210">
        <v>6103.94</v>
      </c>
      <c r="AF16108" s="93"/>
      <c r="AG16108" s="93"/>
      <c r="AH16108" s="93"/>
    </row>
    <row r="16109" spans="24:34" x14ac:dyDescent="0.3">
      <c r="X16109" s="269" t="s">
        <v>63847</v>
      </c>
      <c r="Y16109" s="270">
        <v>5009.1099999999997</v>
      </c>
      <c r="AA16109" s="231" t="s">
        <v>14961</v>
      </c>
      <c r="AB16109" s="232">
        <v>6944</v>
      </c>
      <c r="AD16109" s="209" t="s">
        <v>29857</v>
      </c>
      <c r="AE16109" s="210">
        <v>49825.25</v>
      </c>
      <c r="AF16109" s="93"/>
      <c r="AG16109" s="93"/>
      <c r="AH16109" s="93"/>
    </row>
    <row r="16110" spans="24:34" x14ac:dyDescent="0.3">
      <c r="X16110" s="269" t="s">
        <v>15864</v>
      </c>
      <c r="Y16110" s="270">
        <v>265699.40000000002</v>
      </c>
      <c r="AA16110" s="231" t="s">
        <v>14964</v>
      </c>
      <c r="AB16110" s="232">
        <v>104044.36</v>
      </c>
      <c r="AD16110" s="209" t="s">
        <v>29858</v>
      </c>
      <c r="AE16110" s="210">
        <v>101.26</v>
      </c>
      <c r="AF16110" s="93"/>
      <c r="AG16110" s="93"/>
      <c r="AH16110" s="93"/>
    </row>
    <row r="16111" spans="24:34" x14ac:dyDescent="0.3">
      <c r="X16111" s="269" t="s">
        <v>15865</v>
      </c>
      <c r="Y16111" s="270">
        <v>34650</v>
      </c>
      <c r="AA16111" s="231" t="s">
        <v>14965</v>
      </c>
      <c r="AB16111" s="232">
        <v>2638.85</v>
      </c>
      <c r="AD16111" s="209" t="s">
        <v>29859</v>
      </c>
      <c r="AE16111" s="210">
        <v>4738.3999999999996</v>
      </c>
      <c r="AF16111" s="93"/>
      <c r="AG16111" s="93"/>
      <c r="AH16111" s="93"/>
    </row>
    <row r="16112" spans="24:34" x14ac:dyDescent="0.3">
      <c r="X16112" s="269" t="s">
        <v>15866</v>
      </c>
      <c r="Y16112" s="270">
        <v>130451.12</v>
      </c>
      <c r="AA16112" s="231" t="s">
        <v>12975</v>
      </c>
      <c r="AB16112" s="232">
        <v>314222.94</v>
      </c>
      <c r="AD16112" s="209" t="s">
        <v>29860</v>
      </c>
      <c r="AE16112" s="210">
        <v>10419.09</v>
      </c>
      <c r="AF16112" s="93"/>
      <c r="AG16112" s="93"/>
      <c r="AH16112" s="93"/>
    </row>
    <row r="16113" spans="24:34" x14ac:dyDescent="0.3">
      <c r="X16113" s="269" t="s">
        <v>15867</v>
      </c>
      <c r="Y16113" s="270">
        <v>3062.83</v>
      </c>
      <c r="AA16113" s="231" t="s">
        <v>12976</v>
      </c>
      <c r="AB16113" s="232">
        <v>554082.71</v>
      </c>
      <c r="AD16113" s="209" t="s">
        <v>29861</v>
      </c>
      <c r="AE16113" s="210">
        <v>44.28</v>
      </c>
      <c r="AF16113" s="93"/>
      <c r="AG16113" s="93"/>
      <c r="AH16113" s="93"/>
    </row>
    <row r="16114" spans="24:34" x14ac:dyDescent="0.3">
      <c r="X16114" s="269" t="s">
        <v>15868</v>
      </c>
      <c r="Y16114" s="270">
        <v>624612.49</v>
      </c>
      <c r="AA16114" s="231" t="s">
        <v>12977</v>
      </c>
      <c r="AB16114" s="232">
        <v>138784.79</v>
      </c>
      <c r="AD16114" s="209" t="s">
        <v>29862</v>
      </c>
      <c r="AE16114" s="210">
        <v>77500</v>
      </c>
      <c r="AF16114" s="93"/>
      <c r="AG16114" s="93"/>
      <c r="AH16114" s="93"/>
    </row>
    <row r="16115" spans="24:34" x14ac:dyDescent="0.3">
      <c r="X16115" s="269" t="s">
        <v>15869</v>
      </c>
      <c r="Y16115" s="270">
        <v>1913244.32</v>
      </c>
      <c r="AA16115" s="231" t="s">
        <v>54196</v>
      </c>
      <c r="AB16115" s="232">
        <v>30013.91</v>
      </c>
      <c r="AD16115" s="209" t="s">
        <v>29863</v>
      </c>
      <c r="AE16115" s="210">
        <v>2348.36</v>
      </c>
      <c r="AF16115" s="93"/>
      <c r="AG16115" s="93"/>
      <c r="AH16115" s="93"/>
    </row>
    <row r="16116" spans="24:34" x14ac:dyDescent="0.3">
      <c r="X16116" s="269" t="s">
        <v>15870</v>
      </c>
      <c r="Y16116" s="270">
        <v>666714.61</v>
      </c>
      <c r="AA16116" s="231" t="s">
        <v>14966</v>
      </c>
      <c r="AB16116" s="232">
        <v>121470.08</v>
      </c>
      <c r="AD16116" s="209" t="s">
        <v>29864</v>
      </c>
      <c r="AE16116" s="210">
        <v>9009.56</v>
      </c>
      <c r="AF16116" s="93"/>
      <c r="AG16116" s="93"/>
      <c r="AH16116" s="93"/>
    </row>
    <row r="16117" spans="24:34" x14ac:dyDescent="0.3">
      <c r="X16117" s="269" t="s">
        <v>15871</v>
      </c>
      <c r="Y16117" s="270">
        <v>65330.81</v>
      </c>
      <c r="AA16117" s="231" t="s">
        <v>14967</v>
      </c>
      <c r="AB16117" s="232">
        <v>4088.65</v>
      </c>
      <c r="AD16117" s="209" t="s">
        <v>29865</v>
      </c>
      <c r="AE16117" s="210">
        <v>985806.6</v>
      </c>
      <c r="AF16117" s="93"/>
      <c r="AG16117" s="93"/>
      <c r="AH16117" s="93"/>
    </row>
    <row r="16118" spans="24:34" x14ac:dyDescent="0.3">
      <c r="X16118" s="269" t="s">
        <v>15872</v>
      </c>
      <c r="Y16118" s="270">
        <v>636056.13</v>
      </c>
      <c r="AA16118" s="231" t="s">
        <v>14969</v>
      </c>
      <c r="AB16118" s="232">
        <v>3647.13</v>
      </c>
      <c r="AD16118" s="209" t="s">
        <v>29866</v>
      </c>
      <c r="AE16118" s="210">
        <v>305201.25</v>
      </c>
      <c r="AF16118" s="93"/>
      <c r="AG16118" s="93"/>
      <c r="AH16118" s="93"/>
    </row>
    <row r="16119" spans="24:34" x14ac:dyDescent="0.3">
      <c r="X16119" s="269" t="s">
        <v>15873</v>
      </c>
      <c r="Y16119" s="270">
        <v>147788.99</v>
      </c>
      <c r="AA16119" s="231" t="s">
        <v>38821</v>
      </c>
      <c r="AB16119" s="232">
        <v>1481.24</v>
      </c>
      <c r="AD16119" s="209" t="s">
        <v>29867</v>
      </c>
      <c r="AE16119" s="210">
        <v>107945.5</v>
      </c>
      <c r="AF16119" s="93"/>
      <c r="AG16119" s="93"/>
      <c r="AH16119" s="93"/>
    </row>
    <row r="16120" spans="24:34" x14ac:dyDescent="0.3">
      <c r="X16120" s="269" t="s">
        <v>63582</v>
      </c>
      <c r="Y16120" s="270">
        <v>20058.75</v>
      </c>
      <c r="AA16120" s="231" t="s">
        <v>14970</v>
      </c>
      <c r="AB16120" s="232">
        <v>158107.15</v>
      </c>
      <c r="AD16120" s="209" t="s">
        <v>29868</v>
      </c>
      <c r="AE16120" s="210">
        <v>74975</v>
      </c>
      <c r="AF16120" s="93"/>
      <c r="AG16120" s="93"/>
      <c r="AH16120" s="93"/>
    </row>
    <row r="16121" spans="24:34" x14ac:dyDescent="0.3">
      <c r="X16121" s="269" t="s">
        <v>49321</v>
      </c>
      <c r="Y16121" s="270">
        <v>81.319999999999993</v>
      </c>
      <c r="AA16121" s="231" t="s">
        <v>14971</v>
      </c>
      <c r="AB16121" s="232">
        <v>111746.37</v>
      </c>
      <c r="AD16121" s="209" t="s">
        <v>29869</v>
      </c>
      <c r="AE16121" s="210">
        <v>112756.25</v>
      </c>
      <c r="AF16121" s="93"/>
      <c r="AG16121" s="93"/>
      <c r="AH16121" s="93"/>
    </row>
    <row r="16122" spans="24:34" x14ac:dyDescent="0.3">
      <c r="X16122" s="269" t="s">
        <v>15876</v>
      </c>
      <c r="Y16122" s="270">
        <v>70158.11</v>
      </c>
      <c r="AA16122" s="231" t="s">
        <v>14972</v>
      </c>
      <c r="AB16122" s="232">
        <v>123706.25</v>
      </c>
      <c r="AD16122" s="209" t="s">
        <v>29870</v>
      </c>
      <c r="AE16122" s="210">
        <v>48316.37</v>
      </c>
      <c r="AF16122" s="93"/>
      <c r="AG16122" s="93"/>
      <c r="AH16122" s="93"/>
    </row>
    <row r="16123" spans="24:34" x14ac:dyDescent="0.3">
      <c r="X16123" s="269" t="s">
        <v>15877</v>
      </c>
      <c r="Y16123" s="270">
        <v>3111.31</v>
      </c>
      <c r="AA16123" s="231" t="s">
        <v>12981</v>
      </c>
      <c r="AB16123" s="232">
        <v>14063.38</v>
      </c>
      <c r="AD16123" s="209" t="s">
        <v>29871</v>
      </c>
      <c r="AE16123" s="210">
        <v>53679.49</v>
      </c>
      <c r="AF16123" s="93"/>
      <c r="AG16123" s="93"/>
      <c r="AH16123" s="93"/>
    </row>
    <row r="16124" spans="24:34" x14ac:dyDescent="0.3">
      <c r="X16124" s="269" t="s">
        <v>54218</v>
      </c>
      <c r="Y16124" s="270">
        <v>22052.05</v>
      </c>
      <c r="AA16124" s="231" t="s">
        <v>15017</v>
      </c>
      <c r="AB16124" s="232">
        <v>37726.22</v>
      </c>
      <c r="AD16124" s="209" t="s">
        <v>29872</v>
      </c>
      <c r="AE16124" s="210">
        <v>96442.31</v>
      </c>
      <c r="AF16124" s="93"/>
      <c r="AG16124" s="93"/>
      <c r="AH16124" s="93"/>
    </row>
    <row r="16125" spans="24:34" x14ac:dyDescent="0.3">
      <c r="X16125" s="269" t="s">
        <v>61130</v>
      </c>
      <c r="Y16125" s="270">
        <v>2000</v>
      </c>
      <c r="AA16125" s="231" t="s">
        <v>15018</v>
      </c>
      <c r="AB16125" s="232">
        <v>40268.39</v>
      </c>
      <c r="AD16125" s="209" t="s">
        <v>29873</v>
      </c>
      <c r="AE16125" s="210">
        <v>985806.6</v>
      </c>
      <c r="AF16125" s="93"/>
      <c r="AG16125" s="93"/>
      <c r="AH16125" s="93"/>
    </row>
    <row r="16126" spans="24:34" x14ac:dyDescent="0.3">
      <c r="X16126" s="269" t="s">
        <v>15880</v>
      </c>
      <c r="Y16126" s="270">
        <v>1564532.99</v>
      </c>
      <c r="AA16126" s="231" t="s">
        <v>47434</v>
      </c>
      <c r="AB16126" s="232">
        <v>570.74</v>
      </c>
      <c r="AD16126" s="209" t="s">
        <v>29874</v>
      </c>
      <c r="AE16126" s="210">
        <v>26681.41</v>
      </c>
      <c r="AF16126" s="93"/>
      <c r="AG16126" s="93"/>
      <c r="AH16126" s="93"/>
    </row>
    <row r="16127" spans="24:34" x14ac:dyDescent="0.3">
      <c r="X16127" s="269" t="s">
        <v>54219</v>
      </c>
      <c r="Y16127" s="270">
        <v>561715.07999999996</v>
      </c>
      <c r="AA16127" s="231" t="s">
        <v>34460</v>
      </c>
      <c r="AB16127" s="232">
        <v>50325</v>
      </c>
      <c r="AD16127" s="209" t="s">
        <v>29875</v>
      </c>
      <c r="AE16127" s="210">
        <v>50142.34</v>
      </c>
      <c r="AF16127" s="93"/>
      <c r="AG16127" s="93"/>
      <c r="AH16127" s="93"/>
    </row>
    <row r="16128" spans="24:34" x14ac:dyDescent="0.3">
      <c r="X16128" s="269" t="s">
        <v>15881</v>
      </c>
      <c r="Y16128" s="270">
        <v>1055742.45</v>
      </c>
      <c r="AA16128" s="231" t="s">
        <v>34461</v>
      </c>
      <c r="AB16128" s="232">
        <v>51188.59</v>
      </c>
      <c r="AD16128" s="209" t="s">
        <v>29876</v>
      </c>
      <c r="AE16128" s="210">
        <v>305201.25</v>
      </c>
      <c r="AF16128" s="93"/>
      <c r="AG16128" s="93"/>
      <c r="AH16128" s="93"/>
    </row>
    <row r="16129" spans="24:34" x14ac:dyDescent="0.3">
      <c r="X16129" s="269" t="s">
        <v>40719</v>
      </c>
      <c r="Y16129" s="270">
        <v>1479.04</v>
      </c>
      <c r="AA16129" s="231" t="s">
        <v>54197</v>
      </c>
      <c r="AB16129" s="232">
        <v>1387.2</v>
      </c>
      <c r="AD16129" s="209" t="s">
        <v>29877</v>
      </c>
      <c r="AE16129" s="210">
        <v>23545.54</v>
      </c>
      <c r="AF16129" s="93"/>
      <c r="AG16129" s="93"/>
      <c r="AH16129" s="93"/>
    </row>
    <row r="16130" spans="24:34" x14ac:dyDescent="0.3">
      <c r="X16130" s="269" t="s">
        <v>15882</v>
      </c>
      <c r="Y16130" s="270">
        <v>172173.11</v>
      </c>
      <c r="AA16130" s="231" t="s">
        <v>15022</v>
      </c>
      <c r="AB16130" s="232">
        <v>656.64</v>
      </c>
      <c r="AD16130" s="209" t="s">
        <v>29878</v>
      </c>
      <c r="AE16130" s="210">
        <v>126303.18</v>
      </c>
      <c r="AF16130" s="93"/>
      <c r="AG16130" s="93"/>
      <c r="AH16130" s="93"/>
    </row>
    <row r="16131" spans="24:34" x14ac:dyDescent="0.3">
      <c r="X16131" s="269" t="s">
        <v>36033</v>
      </c>
      <c r="Y16131" s="270">
        <v>14338</v>
      </c>
      <c r="AA16131" s="231" t="s">
        <v>33050</v>
      </c>
      <c r="AB16131" s="232">
        <v>472084.17</v>
      </c>
      <c r="AD16131" s="209" t="s">
        <v>29879</v>
      </c>
      <c r="AE16131" s="210">
        <v>5963.73</v>
      </c>
      <c r="AF16131" s="93"/>
      <c r="AG16131" s="93"/>
      <c r="AH16131" s="93"/>
    </row>
    <row r="16132" spans="24:34" x14ac:dyDescent="0.3">
      <c r="X16132" s="269" t="s">
        <v>15884</v>
      </c>
      <c r="Y16132" s="270">
        <v>5709.36</v>
      </c>
      <c r="AA16132" s="231" t="s">
        <v>34462</v>
      </c>
      <c r="AB16132" s="232">
        <v>11000</v>
      </c>
      <c r="AD16132" s="209" t="s">
        <v>14457</v>
      </c>
      <c r="AE16132" s="210">
        <v>117379.06</v>
      </c>
      <c r="AF16132" s="93"/>
      <c r="AG16132" s="93"/>
      <c r="AH16132" s="93"/>
    </row>
    <row r="16133" spans="24:34" x14ac:dyDescent="0.3">
      <c r="X16133" s="269" t="s">
        <v>15885</v>
      </c>
      <c r="Y16133" s="270">
        <v>286185.46000000002</v>
      </c>
      <c r="AA16133" s="231" t="s">
        <v>43145</v>
      </c>
      <c r="AB16133" s="232">
        <v>484988.8</v>
      </c>
      <c r="AD16133" s="209" t="s">
        <v>14458</v>
      </c>
      <c r="AE16133" s="210">
        <v>16824.43</v>
      </c>
      <c r="AF16133" s="93"/>
      <c r="AG16133" s="93"/>
      <c r="AH16133" s="93"/>
    </row>
    <row r="16134" spans="24:34" x14ac:dyDescent="0.3">
      <c r="X16134" s="269" t="s">
        <v>48421</v>
      </c>
      <c r="Y16134" s="270">
        <v>-113805.75999999999</v>
      </c>
      <c r="AA16134" s="231" t="s">
        <v>43146</v>
      </c>
      <c r="AB16134" s="232">
        <v>540</v>
      </c>
      <c r="AD16134" s="209" t="s">
        <v>29880</v>
      </c>
      <c r="AE16134" s="210">
        <v>4753.54</v>
      </c>
      <c r="AF16134" s="93"/>
      <c r="AG16134" s="93"/>
      <c r="AH16134" s="93"/>
    </row>
    <row r="16135" spans="24:34" x14ac:dyDescent="0.3">
      <c r="X16135" s="269" t="s">
        <v>58364</v>
      </c>
      <c r="Y16135" s="270">
        <v>426280.93</v>
      </c>
      <c r="AA16135" s="231" t="s">
        <v>15024</v>
      </c>
      <c r="AB16135" s="232">
        <v>4556.04</v>
      </c>
      <c r="AD16135" s="209" t="s">
        <v>29881</v>
      </c>
      <c r="AE16135" s="210">
        <v>8750</v>
      </c>
      <c r="AF16135" s="93"/>
      <c r="AG16135" s="93"/>
      <c r="AH16135" s="93"/>
    </row>
    <row r="16136" spans="24:34" x14ac:dyDescent="0.3">
      <c r="X16136" s="269" t="s">
        <v>36034</v>
      </c>
      <c r="Y16136" s="270">
        <v>5464476.5099999998</v>
      </c>
      <c r="AA16136" s="231" t="s">
        <v>50589</v>
      </c>
      <c r="AB16136" s="232">
        <v>13569.25</v>
      </c>
      <c r="AD16136" s="209" t="s">
        <v>29882</v>
      </c>
      <c r="AE16136" s="210">
        <v>49825.25</v>
      </c>
      <c r="AF16136" s="93"/>
      <c r="AG16136" s="93"/>
      <c r="AH16136" s="93"/>
    </row>
    <row r="16137" spans="24:34" x14ac:dyDescent="0.3">
      <c r="X16137" s="269" t="s">
        <v>63583</v>
      </c>
      <c r="Y16137" s="270">
        <v>45878.39</v>
      </c>
      <c r="AA16137" s="231" t="s">
        <v>15026</v>
      </c>
      <c r="AB16137" s="232">
        <v>89141.68</v>
      </c>
      <c r="AD16137" s="209" t="s">
        <v>29883</v>
      </c>
      <c r="AE16137" s="210">
        <v>214069.49</v>
      </c>
      <c r="AF16137" s="93"/>
      <c r="AG16137" s="93"/>
      <c r="AH16137" s="93"/>
    </row>
    <row r="16138" spans="24:34" x14ac:dyDescent="0.3">
      <c r="X16138" s="269" t="s">
        <v>34589</v>
      </c>
      <c r="Y16138" s="270">
        <v>61911.13</v>
      </c>
      <c r="AA16138" s="231" t="s">
        <v>15027</v>
      </c>
      <c r="AB16138" s="232">
        <v>129070.05</v>
      </c>
      <c r="AD16138" s="209" t="s">
        <v>29884</v>
      </c>
      <c r="AE16138" s="210">
        <v>554.63</v>
      </c>
      <c r="AF16138" s="93"/>
      <c r="AG16138" s="93"/>
      <c r="AH16138" s="93"/>
    </row>
    <row r="16139" spans="24:34" x14ac:dyDescent="0.3">
      <c r="X16139" s="269" t="s">
        <v>34590</v>
      </c>
      <c r="Y16139" s="270">
        <v>42800</v>
      </c>
      <c r="AA16139" s="231" t="s">
        <v>34463</v>
      </c>
      <c r="AB16139" s="232">
        <v>12471.96</v>
      </c>
      <c r="AD16139" s="209" t="s">
        <v>14459</v>
      </c>
      <c r="AE16139" s="210">
        <v>147113.22</v>
      </c>
      <c r="AF16139" s="93"/>
      <c r="AG16139" s="93"/>
      <c r="AH16139" s="93"/>
    </row>
    <row r="16140" spans="24:34" x14ac:dyDescent="0.3">
      <c r="X16140" s="269" t="s">
        <v>15931</v>
      </c>
      <c r="Y16140" s="270">
        <v>37780</v>
      </c>
      <c r="AA16140" s="231" t="s">
        <v>38827</v>
      </c>
      <c r="AB16140" s="232">
        <v>251117.4</v>
      </c>
      <c r="AD16140" s="209" t="s">
        <v>14460</v>
      </c>
      <c r="AE16140" s="210">
        <v>88923.39</v>
      </c>
      <c r="AF16140" s="93"/>
      <c r="AG16140" s="93"/>
      <c r="AH16140" s="93"/>
    </row>
    <row r="16141" spans="24:34" x14ac:dyDescent="0.3">
      <c r="X16141" s="269" t="s">
        <v>34591</v>
      </c>
      <c r="Y16141" s="270">
        <v>322157.19</v>
      </c>
      <c r="AA16141" s="231" t="s">
        <v>34464</v>
      </c>
      <c r="AB16141" s="232">
        <v>37937.5</v>
      </c>
      <c r="AD16141" s="209" t="s">
        <v>14461</v>
      </c>
      <c r="AE16141" s="210">
        <v>22287.119999999999</v>
      </c>
      <c r="AF16141" s="93"/>
      <c r="AG16141" s="93"/>
      <c r="AH16141" s="93"/>
    </row>
    <row r="16142" spans="24:34" x14ac:dyDescent="0.3">
      <c r="X16142" s="269" t="s">
        <v>13095</v>
      </c>
      <c r="Y16142" s="270">
        <v>1680</v>
      </c>
      <c r="AA16142" s="231" t="s">
        <v>12983</v>
      </c>
      <c r="AB16142" s="232">
        <v>210358.85</v>
      </c>
      <c r="AD16142" s="209" t="s">
        <v>29885</v>
      </c>
      <c r="AE16142" s="210">
        <v>1379383.88</v>
      </c>
      <c r="AF16142" s="93"/>
      <c r="AG16142" s="93"/>
      <c r="AH16142" s="93"/>
    </row>
    <row r="16143" spans="24:34" x14ac:dyDescent="0.3">
      <c r="X16143" s="269" t="s">
        <v>13096</v>
      </c>
      <c r="Y16143" s="270">
        <v>34356.25</v>
      </c>
      <c r="AA16143" s="231" t="s">
        <v>15032</v>
      </c>
      <c r="AB16143" s="232">
        <v>7276</v>
      </c>
      <c r="AD16143" s="209" t="s">
        <v>29886</v>
      </c>
      <c r="AE16143" s="210">
        <v>14804.02</v>
      </c>
      <c r="AF16143" s="93"/>
      <c r="AG16143" s="93"/>
      <c r="AH16143" s="93"/>
    </row>
    <row r="16144" spans="24:34" x14ac:dyDescent="0.3">
      <c r="X16144" s="269" t="s">
        <v>13097</v>
      </c>
      <c r="Y16144" s="270">
        <v>15608.21</v>
      </c>
      <c r="AA16144" s="231" t="s">
        <v>15033</v>
      </c>
      <c r="AB16144" s="232">
        <v>51553.03</v>
      </c>
      <c r="AD16144" s="209" t="s">
        <v>29887</v>
      </c>
      <c r="AE16144" s="210">
        <v>177160.57</v>
      </c>
      <c r="AF16144" s="93"/>
      <c r="AG16144" s="93"/>
      <c r="AH16144" s="93"/>
    </row>
    <row r="16145" spans="24:34" x14ac:dyDescent="0.3">
      <c r="X16145" s="269" t="s">
        <v>34592</v>
      </c>
      <c r="Y16145" s="270">
        <v>155750</v>
      </c>
      <c r="AA16145" s="231" t="s">
        <v>15034</v>
      </c>
      <c r="AB16145" s="232">
        <v>1053947.93</v>
      </c>
      <c r="AD16145" s="209" t="s">
        <v>14462</v>
      </c>
      <c r="AE16145" s="210">
        <v>4143635.17</v>
      </c>
      <c r="AF16145" s="93"/>
      <c r="AG16145" s="93"/>
      <c r="AH16145" s="93"/>
    </row>
    <row r="16146" spans="24:34" x14ac:dyDescent="0.3">
      <c r="X16146" s="269" t="s">
        <v>48424</v>
      </c>
      <c r="Y16146" s="270">
        <v>25125.14</v>
      </c>
      <c r="AA16146" s="231" t="s">
        <v>15035</v>
      </c>
      <c r="AB16146" s="232">
        <v>-552.35</v>
      </c>
      <c r="AD16146" s="209" t="s">
        <v>29888</v>
      </c>
      <c r="AE16146" s="210">
        <v>625186.80000000005</v>
      </c>
      <c r="AF16146" s="93"/>
      <c r="AG16146" s="93"/>
      <c r="AH16146" s="93"/>
    </row>
    <row r="16147" spans="24:34" x14ac:dyDescent="0.3">
      <c r="X16147" s="269" t="s">
        <v>43161</v>
      </c>
      <c r="Y16147" s="270">
        <v>1050</v>
      </c>
      <c r="AA16147" s="231" t="s">
        <v>48411</v>
      </c>
      <c r="AB16147" s="232">
        <v>764021</v>
      </c>
      <c r="AD16147" s="209" t="s">
        <v>29889</v>
      </c>
      <c r="AE16147" s="210">
        <v>53679.49</v>
      </c>
      <c r="AF16147" s="93"/>
      <c r="AG16147" s="93"/>
      <c r="AH16147" s="93"/>
    </row>
    <row r="16148" spans="24:34" x14ac:dyDescent="0.3">
      <c r="X16148" s="269" t="s">
        <v>13098</v>
      </c>
      <c r="Y16148" s="270">
        <v>30925</v>
      </c>
      <c r="AA16148" s="231" t="s">
        <v>49313</v>
      </c>
      <c r="AB16148" s="232">
        <v>113074.48</v>
      </c>
      <c r="AD16148" s="209" t="s">
        <v>29890</v>
      </c>
      <c r="AE16148" s="210">
        <v>50512.43</v>
      </c>
      <c r="AF16148" s="93"/>
      <c r="AG16148" s="93"/>
      <c r="AH16148" s="93"/>
    </row>
    <row r="16149" spans="24:34" x14ac:dyDescent="0.3">
      <c r="X16149" s="269" t="s">
        <v>13099</v>
      </c>
      <c r="Y16149" s="270">
        <v>22231.67</v>
      </c>
      <c r="AA16149" s="231" t="s">
        <v>15087</v>
      </c>
      <c r="AB16149" s="232">
        <v>99867.38</v>
      </c>
      <c r="AD16149" s="209" t="s">
        <v>29891</v>
      </c>
      <c r="AE16149" s="210">
        <v>84081.99</v>
      </c>
      <c r="AF16149" s="93"/>
      <c r="AG16149" s="93"/>
      <c r="AH16149" s="93"/>
    </row>
    <row r="16150" spans="24:34" x14ac:dyDescent="0.3">
      <c r="X16150" s="269" t="s">
        <v>15938</v>
      </c>
      <c r="Y16150" s="270">
        <v>273925.09000000003</v>
      </c>
      <c r="AA16150" s="231" t="s">
        <v>15088</v>
      </c>
      <c r="AB16150" s="232">
        <v>308638.52</v>
      </c>
      <c r="AD16150" s="209" t="s">
        <v>14463</v>
      </c>
      <c r="AE16150" s="210">
        <v>2592964.89</v>
      </c>
      <c r="AF16150" s="93"/>
      <c r="AG16150" s="93"/>
      <c r="AH16150" s="93"/>
    </row>
    <row r="16151" spans="24:34" x14ac:dyDescent="0.3">
      <c r="X16151" s="269" t="s">
        <v>13100</v>
      </c>
      <c r="Y16151" s="270">
        <v>448.62</v>
      </c>
      <c r="AA16151" s="231" t="s">
        <v>48412</v>
      </c>
      <c r="AB16151" s="232">
        <v>26533.19</v>
      </c>
      <c r="AD16151" s="209" t="s">
        <v>29892</v>
      </c>
      <c r="AE16151" s="210">
        <v>-4097.88</v>
      </c>
      <c r="AF16151" s="93"/>
      <c r="AG16151" s="93"/>
      <c r="AH16151" s="93"/>
    </row>
    <row r="16152" spans="24:34" x14ac:dyDescent="0.3">
      <c r="X16152" s="269" t="s">
        <v>13101</v>
      </c>
      <c r="Y16152" s="270">
        <v>77886.100000000006</v>
      </c>
      <c r="AA16152" s="231" t="s">
        <v>15089</v>
      </c>
      <c r="AB16152" s="232">
        <v>363594.98</v>
      </c>
      <c r="AD16152" s="209" t="s">
        <v>29893</v>
      </c>
      <c r="AE16152" s="210">
        <v>18000</v>
      </c>
      <c r="AF16152" s="93"/>
      <c r="AG16152" s="93"/>
      <c r="AH16152" s="93"/>
    </row>
    <row r="16153" spans="24:34" x14ac:dyDescent="0.3">
      <c r="X16153" s="269" t="s">
        <v>13102</v>
      </c>
      <c r="Y16153" s="270">
        <v>157570.1</v>
      </c>
      <c r="AA16153" s="231" t="s">
        <v>47435</v>
      </c>
      <c r="AB16153" s="232">
        <v>462</v>
      </c>
      <c r="AD16153" s="209" t="s">
        <v>29894</v>
      </c>
      <c r="AE16153" s="210">
        <v>7540</v>
      </c>
      <c r="AF16153" s="93"/>
      <c r="AG16153" s="93"/>
      <c r="AH16153" s="93"/>
    </row>
    <row r="16154" spans="24:34" x14ac:dyDescent="0.3">
      <c r="X16154" s="269" t="s">
        <v>13103</v>
      </c>
      <c r="Y16154" s="270">
        <v>43211.6</v>
      </c>
      <c r="AA16154" s="231" t="s">
        <v>47436</v>
      </c>
      <c r="AB16154" s="232">
        <v>2365.7800000000002</v>
      </c>
      <c r="AD16154" s="209" t="s">
        <v>29895</v>
      </c>
      <c r="AE16154" s="210">
        <v>333.33</v>
      </c>
      <c r="AF16154" s="93"/>
      <c r="AG16154" s="93"/>
      <c r="AH16154" s="93"/>
    </row>
    <row r="16155" spans="24:34" x14ac:dyDescent="0.3">
      <c r="X16155" s="269" t="s">
        <v>15939</v>
      </c>
      <c r="Y16155" s="270">
        <v>31493.52</v>
      </c>
      <c r="AA16155" s="231" t="s">
        <v>15090</v>
      </c>
      <c r="AB16155" s="232">
        <v>161764.49</v>
      </c>
      <c r="AD16155" s="209" t="s">
        <v>29896</v>
      </c>
      <c r="AE16155" s="210">
        <v>2480</v>
      </c>
      <c r="AF16155" s="93"/>
      <c r="AG16155" s="93"/>
      <c r="AH16155" s="93"/>
    </row>
    <row r="16156" spans="24:34" x14ac:dyDescent="0.3">
      <c r="X16156" s="269" t="s">
        <v>15940</v>
      </c>
      <c r="Y16156" s="270">
        <v>993.5</v>
      </c>
      <c r="AA16156" s="231" t="s">
        <v>15091</v>
      </c>
      <c r="AB16156" s="232">
        <v>41603.22</v>
      </c>
      <c r="AD16156" s="209" t="s">
        <v>29897</v>
      </c>
      <c r="AE16156" s="210">
        <v>705</v>
      </c>
      <c r="AF16156" s="93"/>
      <c r="AG16156" s="93"/>
      <c r="AH16156" s="93"/>
    </row>
    <row r="16157" spans="24:34" x14ac:dyDescent="0.3">
      <c r="X16157" s="269" t="s">
        <v>15941</v>
      </c>
      <c r="Y16157" s="270">
        <v>1166.44</v>
      </c>
      <c r="AA16157" s="231" t="s">
        <v>15092</v>
      </c>
      <c r="AB16157" s="232">
        <v>80304.53</v>
      </c>
      <c r="AD16157" s="209" t="s">
        <v>29898</v>
      </c>
      <c r="AE16157" s="210">
        <v>3025</v>
      </c>
      <c r="AF16157" s="93"/>
      <c r="AG16157" s="93"/>
      <c r="AH16157" s="93"/>
    </row>
    <row r="16158" spans="24:34" x14ac:dyDescent="0.3">
      <c r="X16158" s="269" t="s">
        <v>15942</v>
      </c>
      <c r="Y16158" s="270">
        <v>383.92</v>
      </c>
      <c r="AA16158" s="231" t="s">
        <v>15093</v>
      </c>
      <c r="AB16158" s="232">
        <v>44372.01</v>
      </c>
      <c r="AD16158" s="209" t="s">
        <v>29899</v>
      </c>
      <c r="AE16158" s="210">
        <v>850</v>
      </c>
      <c r="AF16158" s="93"/>
      <c r="AG16158" s="93"/>
      <c r="AH16158" s="93"/>
    </row>
    <row r="16159" spans="24:34" x14ac:dyDescent="0.3">
      <c r="X16159" s="269" t="s">
        <v>56763</v>
      </c>
      <c r="Y16159" s="270">
        <v>645</v>
      </c>
      <c r="AA16159" s="231" t="s">
        <v>35965</v>
      </c>
      <c r="AB16159" s="232">
        <v>11257</v>
      </c>
      <c r="AD16159" s="209" t="s">
        <v>29900</v>
      </c>
      <c r="AE16159" s="210">
        <v>990.33</v>
      </c>
      <c r="AF16159" s="93"/>
      <c r="AG16159" s="93"/>
      <c r="AH16159" s="93"/>
    </row>
    <row r="16160" spans="24:34" x14ac:dyDescent="0.3">
      <c r="X16160" s="269" t="s">
        <v>55562</v>
      </c>
      <c r="Y16160" s="270">
        <v>8290</v>
      </c>
      <c r="AA16160" s="231" t="s">
        <v>49314</v>
      </c>
      <c r="AB16160" s="232">
        <v>294</v>
      </c>
      <c r="AD16160" s="209" t="s">
        <v>29901</v>
      </c>
      <c r="AE16160" s="210">
        <v>1138.3399999999999</v>
      </c>
      <c r="AF16160" s="93"/>
      <c r="AG16160" s="93"/>
      <c r="AH16160" s="93"/>
    </row>
    <row r="16161" spans="24:34" x14ac:dyDescent="0.3">
      <c r="X16161" s="269" t="s">
        <v>13104</v>
      </c>
      <c r="Y16161" s="270">
        <v>329732.8</v>
      </c>
      <c r="AA16161" s="231" t="s">
        <v>47437</v>
      </c>
      <c r="AB16161" s="232">
        <v>247.4</v>
      </c>
      <c r="AD16161" s="209" t="s">
        <v>29902</v>
      </c>
      <c r="AE16161" s="210">
        <v>741</v>
      </c>
      <c r="AF16161" s="93"/>
      <c r="AG16161" s="93"/>
      <c r="AH16161" s="93"/>
    </row>
    <row r="16162" spans="24:34" x14ac:dyDescent="0.3">
      <c r="X16162" s="269" t="s">
        <v>13105</v>
      </c>
      <c r="Y16162" s="270">
        <v>186212.58</v>
      </c>
      <c r="AA16162" s="231" t="s">
        <v>34470</v>
      </c>
      <c r="AB16162" s="232">
        <v>86315.37</v>
      </c>
      <c r="AD16162" s="209" t="s">
        <v>29903</v>
      </c>
      <c r="AE16162" s="210">
        <v>572</v>
      </c>
      <c r="AF16162" s="93"/>
      <c r="AG16162" s="93"/>
      <c r="AH16162" s="93"/>
    </row>
    <row r="16163" spans="24:34" x14ac:dyDescent="0.3">
      <c r="X16163" s="269" t="s">
        <v>36041</v>
      </c>
      <c r="Y16163" s="270">
        <v>7940.07</v>
      </c>
      <c r="AA16163" s="231" t="s">
        <v>33054</v>
      </c>
      <c r="AB16163" s="232">
        <v>1961308.95</v>
      </c>
      <c r="AD16163" s="209" t="s">
        <v>29904</v>
      </c>
      <c r="AE16163" s="210">
        <v>35098.43</v>
      </c>
      <c r="AF16163" s="93"/>
      <c r="AG16163" s="93"/>
      <c r="AH16163" s="93"/>
    </row>
    <row r="16164" spans="24:34" x14ac:dyDescent="0.3">
      <c r="X16164" s="269" t="s">
        <v>33131</v>
      </c>
      <c r="Y16164" s="270">
        <v>3923.82</v>
      </c>
      <c r="AA16164" s="231" t="s">
        <v>15095</v>
      </c>
      <c r="AB16164" s="232">
        <v>9815.67</v>
      </c>
      <c r="AD16164" s="209" t="s">
        <v>29905</v>
      </c>
      <c r="AE16164" s="210">
        <v>601.71</v>
      </c>
      <c r="AF16164" s="93"/>
      <c r="AG16164" s="93"/>
      <c r="AH16164" s="93"/>
    </row>
    <row r="16165" spans="24:34" x14ac:dyDescent="0.3">
      <c r="X16165" s="269" t="s">
        <v>31671</v>
      </c>
      <c r="Y16165" s="270">
        <v>563705.5</v>
      </c>
      <c r="AA16165" s="231" t="s">
        <v>15096</v>
      </c>
      <c r="AB16165" s="232">
        <v>1000</v>
      </c>
      <c r="AD16165" s="209" t="s">
        <v>29906</v>
      </c>
      <c r="AE16165" s="210">
        <v>953</v>
      </c>
      <c r="AF16165" s="93"/>
      <c r="AG16165" s="93"/>
      <c r="AH16165" s="93"/>
    </row>
    <row r="16166" spans="24:34" x14ac:dyDescent="0.3">
      <c r="X16166" s="269" t="s">
        <v>45964</v>
      </c>
      <c r="Y16166" s="270">
        <v>-5618.25</v>
      </c>
      <c r="AA16166" s="231" t="s">
        <v>33055</v>
      </c>
      <c r="AB16166" s="232">
        <v>197200</v>
      </c>
      <c r="AD16166" s="209" t="s">
        <v>29907</v>
      </c>
      <c r="AE16166" s="210">
        <v>804</v>
      </c>
      <c r="AF16166" s="93"/>
      <c r="AG16166" s="93"/>
      <c r="AH16166" s="93"/>
    </row>
    <row r="16167" spans="24:34" x14ac:dyDescent="0.3">
      <c r="X16167" s="269" t="s">
        <v>15976</v>
      </c>
      <c r="Y16167" s="270">
        <v>4920</v>
      </c>
      <c r="AA16167" s="231" t="s">
        <v>54198</v>
      </c>
      <c r="AB16167" s="232">
        <v>81280.52</v>
      </c>
      <c r="AD16167" s="209" t="s">
        <v>29908</v>
      </c>
      <c r="AE16167" s="210">
        <v>495</v>
      </c>
      <c r="AF16167" s="93"/>
      <c r="AG16167" s="93"/>
      <c r="AH16167" s="93"/>
    </row>
    <row r="16168" spans="24:34" x14ac:dyDescent="0.3">
      <c r="X16168" s="269" t="s">
        <v>33141</v>
      </c>
      <c r="Y16168" s="270">
        <v>14733.02</v>
      </c>
      <c r="AA16168" s="231" t="s">
        <v>15097</v>
      </c>
      <c r="AB16168" s="232">
        <v>261001.95</v>
      </c>
      <c r="AD16168" s="209" t="s">
        <v>29909</v>
      </c>
      <c r="AE16168" s="210">
        <v>13375.15</v>
      </c>
      <c r="AF16168" s="93"/>
      <c r="AG16168" s="93"/>
      <c r="AH16168" s="93"/>
    </row>
    <row r="16169" spans="24:34" x14ac:dyDescent="0.3">
      <c r="X16169" s="269" t="s">
        <v>36045</v>
      </c>
      <c r="Y16169" s="270">
        <v>11780.72</v>
      </c>
      <c r="AA16169" s="231" t="s">
        <v>15098</v>
      </c>
      <c r="AB16169" s="232">
        <v>149473.13</v>
      </c>
      <c r="AD16169" s="209" t="s">
        <v>29910</v>
      </c>
      <c r="AE16169" s="210">
        <v>4621.6099999999997</v>
      </c>
      <c r="AF16169" s="93"/>
      <c r="AG16169" s="93"/>
      <c r="AH16169" s="93"/>
    </row>
    <row r="16170" spans="24:34" x14ac:dyDescent="0.3">
      <c r="X16170" s="269" t="s">
        <v>15981</v>
      </c>
      <c r="Y16170" s="270">
        <v>1394.07</v>
      </c>
      <c r="AA16170" s="231" t="s">
        <v>15099</v>
      </c>
      <c r="AB16170" s="232">
        <v>43851.32</v>
      </c>
      <c r="AD16170" s="209" t="s">
        <v>29911</v>
      </c>
      <c r="AE16170" s="210">
        <v>2000</v>
      </c>
      <c r="AF16170" s="93"/>
      <c r="AG16170" s="93"/>
      <c r="AH16170" s="93"/>
    </row>
    <row r="16171" spans="24:34" x14ac:dyDescent="0.3">
      <c r="X16171" s="269" t="s">
        <v>33143</v>
      </c>
      <c r="Y16171" s="270">
        <v>2955.52</v>
      </c>
      <c r="AA16171" s="231" t="s">
        <v>15101</v>
      </c>
      <c r="AB16171" s="232">
        <v>44572.25</v>
      </c>
      <c r="AD16171" s="209" t="s">
        <v>29912</v>
      </c>
      <c r="AE16171" s="210">
        <v>4117</v>
      </c>
      <c r="AF16171" s="93"/>
      <c r="AG16171" s="93"/>
      <c r="AH16171" s="93"/>
    </row>
    <row r="16172" spans="24:34" x14ac:dyDescent="0.3">
      <c r="X16172" s="269" t="s">
        <v>33144</v>
      </c>
      <c r="Y16172" s="270">
        <v>1831.71</v>
      </c>
      <c r="AA16172" s="231" t="s">
        <v>15102</v>
      </c>
      <c r="AB16172" s="232">
        <v>380</v>
      </c>
      <c r="AD16172" s="209" t="s">
        <v>29913</v>
      </c>
      <c r="AE16172" s="210">
        <v>600</v>
      </c>
      <c r="AF16172" s="93"/>
      <c r="AG16172" s="93"/>
      <c r="AH16172" s="93"/>
    </row>
    <row r="16173" spans="24:34" x14ac:dyDescent="0.3">
      <c r="X16173" s="269" t="s">
        <v>15982</v>
      </c>
      <c r="Y16173" s="270">
        <v>6.2</v>
      </c>
      <c r="AA16173" s="231" t="s">
        <v>54199</v>
      </c>
      <c r="AB16173" s="232">
        <v>7140</v>
      </c>
      <c r="AD16173" s="209" t="s">
        <v>29914</v>
      </c>
      <c r="AE16173" s="210">
        <v>4400.3599999999997</v>
      </c>
      <c r="AF16173" s="93"/>
      <c r="AG16173" s="93"/>
      <c r="AH16173" s="93"/>
    </row>
    <row r="16174" spans="24:34" x14ac:dyDescent="0.3">
      <c r="X16174" s="269" t="s">
        <v>15983</v>
      </c>
      <c r="Y16174" s="270">
        <v>6845</v>
      </c>
      <c r="AA16174" s="231" t="s">
        <v>15104</v>
      </c>
      <c r="AB16174" s="232">
        <v>185141.81</v>
      </c>
      <c r="AD16174" s="209" t="s">
        <v>29915</v>
      </c>
      <c r="AE16174" s="210">
        <v>267.94</v>
      </c>
      <c r="AF16174" s="93"/>
      <c r="AG16174" s="93"/>
      <c r="AH16174" s="93"/>
    </row>
    <row r="16175" spans="24:34" x14ac:dyDescent="0.3">
      <c r="X16175" s="269" t="s">
        <v>59956</v>
      </c>
      <c r="Y16175" s="270">
        <v>1915</v>
      </c>
      <c r="AA16175" s="231" t="s">
        <v>15105</v>
      </c>
      <c r="AB16175" s="232">
        <v>148062.92000000001</v>
      </c>
      <c r="AD16175" s="209" t="s">
        <v>29916</v>
      </c>
      <c r="AE16175" s="210">
        <v>18000</v>
      </c>
      <c r="AF16175" s="93"/>
      <c r="AG16175" s="93"/>
      <c r="AH16175" s="93"/>
    </row>
    <row r="16176" spans="24:34" x14ac:dyDescent="0.3">
      <c r="X16176" s="269" t="s">
        <v>15986</v>
      </c>
      <c r="Y16176" s="270">
        <v>27.96</v>
      </c>
      <c r="AA16176" s="231" t="s">
        <v>15106</v>
      </c>
      <c r="AB16176" s="232">
        <v>26276</v>
      </c>
      <c r="AD16176" s="209" t="s">
        <v>29917</v>
      </c>
      <c r="AE16176" s="210">
        <v>11940.36</v>
      </c>
      <c r="AF16176" s="93"/>
      <c r="AG16176" s="93"/>
      <c r="AH16176" s="93"/>
    </row>
    <row r="16177" spans="24:34" x14ac:dyDescent="0.3">
      <c r="X16177" s="269" t="s">
        <v>15987</v>
      </c>
      <c r="Y16177" s="270">
        <v>2493.1</v>
      </c>
      <c r="AA16177" s="231" t="s">
        <v>15107</v>
      </c>
      <c r="AB16177" s="232">
        <v>14753.26</v>
      </c>
      <c r="AD16177" s="209" t="s">
        <v>29918</v>
      </c>
      <c r="AE16177" s="210">
        <v>333.33</v>
      </c>
      <c r="AF16177" s="93"/>
      <c r="AG16177" s="93"/>
      <c r="AH16177" s="93"/>
    </row>
    <row r="16178" spans="24:34" x14ac:dyDescent="0.3">
      <c r="X16178" s="269" t="s">
        <v>59301</v>
      </c>
      <c r="Y16178" s="270">
        <v>187.05</v>
      </c>
      <c r="AA16178" s="231" t="s">
        <v>15108</v>
      </c>
      <c r="AB16178" s="232">
        <v>79661.09</v>
      </c>
      <c r="AD16178" s="209" t="s">
        <v>29919</v>
      </c>
      <c r="AE16178" s="210">
        <v>2480</v>
      </c>
      <c r="AF16178" s="93"/>
      <c r="AG16178" s="93"/>
      <c r="AH16178" s="93"/>
    </row>
    <row r="16179" spans="24:34" x14ac:dyDescent="0.3">
      <c r="X16179" s="269" t="s">
        <v>16024</v>
      </c>
      <c r="Y16179" s="270">
        <v>36807.46</v>
      </c>
      <c r="AA16179" s="231" t="s">
        <v>15109</v>
      </c>
      <c r="AB16179" s="232">
        <v>243.17</v>
      </c>
      <c r="AD16179" s="209" t="s">
        <v>29920</v>
      </c>
      <c r="AE16179" s="210">
        <v>705</v>
      </c>
      <c r="AF16179" s="93"/>
      <c r="AG16179" s="93"/>
      <c r="AH16179" s="93"/>
    </row>
    <row r="16180" spans="24:34" x14ac:dyDescent="0.3">
      <c r="X16180" s="269" t="s">
        <v>50599</v>
      </c>
      <c r="Y16180" s="270">
        <v>42429.71</v>
      </c>
      <c r="AA16180" s="231" t="s">
        <v>35966</v>
      </c>
      <c r="AB16180" s="232">
        <v>1188.22</v>
      </c>
      <c r="AD16180" s="209" t="s">
        <v>29921</v>
      </c>
      <c r="AE16180" s="210">
        <v>3025</v>
      </c>
      <c r="AF16180" s="93"/>
      <c r="AG16180" s="93"/>
      <c r="AH16180" s="93"/>
    </row>
    <row r="16181" spans="24:34" x14ac:dyDescent="0.3">
      <c r="X16181" s="269" t="s">
        <v>16026</v>
      </c>
      <c r="Y16181" s="270">
        <v>17788.48</v>
      </c>
      <c r="AA16181" s="231" t="s">
        <v>15111</v>
      </c>
      <c r="AB16181" s="232">
        <v>253705.62</v>
      </c>
      <c r="AD16181" s="209" t="s">
        <v>29922</v>
      </c>
      <c r="AE16181" s="210">
        <v>850</v>
      </c>
      <c r="AF16181" s="93"/>
      <c r="AG16181" s="93"/>
      <c r="AH16181" s="93"/>
    </row>
    <row r="16182" spans="24:34" x14ac:dyDescent="0.3">
      <c r="X16182" s="269" t="s">
        <v>59957</v>
      </c>
      <c r="Y16182" s="270">
        <v>1732</v>
      </c>
      <c r="AA16182" s="231" t="s">
        <v>35967</v>
      </c>
      <c r="AB16182" s="232">
        <v>-11124.21</v>
      </c>
      <c r="AD16182" s="209" t="s">
        <v>29923</v>
      </c>
      <c r="AE16182" s="210">
        <v>1258.27</v>
      </c>
      <c r="AF16182" s="93"/>
      <c r="AG16182" s="93"/>
      <c r="AH16182" s="93"/>
    </row>
    <row r="16183" spans="24:34" x14ac:dyDescent="0.3">
      <c r="X16183" s="269" t="s">
        <v>16027</v>
      </c>
      <c r="Y16183" s="270">
        <v>7302.4</v>
      </c>
      <c r="AA16183" s="231" t="s">
        <v>15155</v>
      </c>
      <c r="AB16183" s="232">
        <v>334776.28000000003</v>
      </c>
      <c r="AD16183" s="209" t="s">
        <v>29924</v>
      </c>
      <c r="AE16183" s="210">
        <v>495</v>
      </c>
      <c r="AF16183" s="93"/>
      <c r="AG16183" s="93"/>
      <c r="AH16183" s="93"/>
    </row>
    <row r="16184" spans="24:34" x14ac:dyDescent="0.3">
      <c r="X16184" s="269" t="s">
        <v>16028</v>
      </c>
      <c r="Y16184" s="270">
        <v>1092</v>
      </c>
      <c r="AA16184" s="231" t="s">
        <v>15156</v>
      </c>
      <c r="AB16184" s="232">
        <v>17246.97</v>
      </c>
      <c r="AD16184" s="209" t="s">
        <v>29925</v>
      </c>
      <c r="AE16184" s="210">
        <v>600</v>
      </c>
      <c r="AF16184" s="93"/>
      <c r="AG16184" s="93"/>
      <c r="AH16184" s="93"/>
    </row>
    <row r="16185" spans="24:34" x14ac:dyDescent="0.3">
      <c r="X16185" s="269" t="s">
        <v>16029</v>
      </c>
      <c r="Y16185" s="270">
        <v>15150.45</v>
      </c>
      <c r="AA16185" s="231" t="s">
        <v>45946</v>
      </c>
      <c r="AB16185" s="232">
        <v>2217.56</v>
      </c>
      <c r="AD16185" s="209" t="s">
        <v>29926</v>
      </c>
      <c r="AE16185" s="210">
        <v>741</v>
      </c>
      <c r="AF16185" s="93"/>
      <c r="AG16185" s="93"/>
      <c r="AH16185" s="93"/>
    </row>
    <row r="16186" spans="24:34" x14ac:dyDescent="0.3">
      <c r="X16186" s="269" t="s">
        <v>16030</v>
      </c>
      <c r="Y16186" s="270">
        <v>36.049999999999997</v>
      </c>
      <c r="AA16186" s="231" t="s">
        <v>34480</v>
      </c>
      <c r="AB16186" s="232">
        <v>90645.07</v>
      </c>
      <c r="AD16186" s="209" t="s">
        <v>29927</v>
      </c>
      <c r="AE16186" s="210">
        <v>19202.490000000002</v>
      </c>
      <c r="AF16186" s="93"/>
      <c r="AG16186" s="93"/>
      <c r="AH16186" s="93"/>
    </row>
    <row r="16187" spans="24:34" x14ac:dyDescent="0.3">
      <c r="X16187" s="269" t="s">
        <v>38876</v>
      </c>
      <c r="Y16187" s="270">
        <v>25349</v>
      </c>
      <c r="AA16187" s="231" t="s">
        <v>34481</v>
      </c>
      <c r="AB16187" s="232">
        <v>75308.3</v>
      </c>
      <c r="AD16187" s="209" t="s">
        <v>29928</v>
      </c>
      <c r="AE16187" s="210">
        <v>6621.61</v>
      </c>
      <c r="AF16187" s="93"/>
      <c r="AG16187" s="93"/>
      <c r="AH16187" s="93"/>
    </row>
    <row r="16188" spans="24:34" x14ac:dyDescent="0.3">
      <c r="X16188" s="269" t="s">
        <v>16032</v>
      </c>
      <c r="Y16188" s="270">
        <v>14799.84</v>
      </c>
      <c r="AA16188" s="231" t="s">
        <v>15157</v>
      </c>
      <c r="AB16188" s="232">
        <v>96200.45</v>
      </c>
      <c r="AD16188" s="209" t="s">
        <v>29929</v>
      </c>
      <c r="AE16188" s="210">
        <v>601.71</v>
      </c>
      <c r="AF16188" s="93"/>
      <c r="AG16188" s="93"/>
      <c r="AH16188" s="93"/>
    </row>
    <row r="16189" spans="24:34" x14ac:dyDescent="0.3">
      <c r="X16189" s="269" t="s">
        <v>16033</v>
      </c>
      <c r="Y16189" s="270">
        <v>3316.88</v>
      </c>
      <c r="AA16189" s="231" t="s">
        <v>15158</v>
      </c>
      <c r="AB16189" s="232">
        <v>38314.42</v>
      </c>
      <c r="AD16189" s="209" t="s">
        <v>29930</v>
      </c>
      <c r="AE16189" s="210">
        <v>36855.43</v>
      </c>
      <c r="AF16189" s="93"/>
      <c r="AG16189" s="93"/>
      <c r="AH16189" s="93"/>
    </row>
    <row r="16190" spans="24:34" x14ac:dyDescent="0.3">
      <c r="X16190" s="269" t="s">
        <v>16034</v>
      </c>
      <c r="Y16190" s="270">
        <v>6500</v>
      </c>
      <c r="AA16190" s="231" t="s">
        <v>54200</v>
      </c>
      <c r="AB16190" s="232">
        <v>5184</v>
      </c>
      <c r="AD16190" s="209" t="s">
        <v>29931</v>
      </c>
      <c r="AE16190" s="210">
        <v>3762.16</v>
      </c>
      <c r="AF16190" s="93"/>
      <c r="AG16190" s="93"/>
      <c r="AH16190" s="93"/>
    </row>
    <row r="16191" spans="24:34" x14ac:dyDescent="0.3">
      <c r="X16191" s="269" t="s">
        <v>59302</v>
      </c>
      <c r="Y16191" s="270">
        <v>288.13</v>
      </c>
      <c r="AA16191" s="231" t="s">
        <v>33059</v>
      </c>
      <c r="AB16191" s="232">
        <v>3837.15</v>
      </c>
      <c r="AD16191" s="209" t="s">
        <v>29932</v>
      </c>
      <c r="AE16191" s="210">
        <v>22060.799999999999</v>
      </c>
      <c r="AF16191" s="93"/>
      <c r="AG16191" s="93"/>
      <c r="AH16191" s="93"/>
    </row>
    <row r="16192" spans="24:34" x14ac:dyDescent="0.3">
      <c r="X16192" s="269" t="s">
        <v>16056</v>
      </c>
      <c r="Y16192" s="270">
        <v>78744</v>
      </c>
      <c r="AA16192" s="231" t="s">
        <v>38834</v>
      </c>
      <c r="AB16192" s="232">
        <v>6921.58</v>
      </c>
      <c r="AD16192" s="209" t="s">
        <v>29933</v>
      </c>
      <c r="AE16192" s="210">
        <v>1124.32</v>
      </c>
      <c r="AF16192" s="93"/>
      <c r="AG16192" s="93"/>
      <c r="AH16192" s="93"/>
    </row>
    <row r="16193" spans="24:34" x14ac:dyDescent="0.3">
      <c r="X16193" s="269" t="s">
        <v>62340</v>
      </c>
      <c r="Y16193" s="270">
        <v>46500.03</v>
      </c>
      <c r="AA16193" s="231" t="s">
        <v>12992</v>
      </c>
      <c r="AB16193" s="232">
        <v>3010.8</v>
      </c>
      <c r="AD16193" s="209" t="s">
        <v>29934</v>
      </c>
      <c r="AE16193" s="210">
        <v>1686.48</v>
      </c>
      <c r="AF16193" s="93"/>
      <c r="AG16193" s="93"/>
      <c r="AH16193" s="93"/>
    </row>
    <row r="16194" spans="24:34" x14ac:dyDescent="0.3">
      <c r="X16194" s="269" t="s">
        <v>63470</v>
      </c>
      <c r="Y16194" s="270">
        <v>11073.34</v>
      </c>
      <c r="AA16194" s="231" t="s">
        <v>34482</v>
      </c>
      <c r="AB16194" s="232">
        <v>1121136.6100000001</v>
      </c>
      <c r="AD16194" s="209" t="s">
        <v>29935</v>
      </c>
      <c r="AE16194" s="210">
        <v>1300</v>
      </c>
      <c r="AF16194" s="93"/>
      <c r="AG16194" s="93"/>
      <c r="AH16194" s="93"/>
    </row>
    <row r="16195" spans="24:34" x14ac:dyDescent="0.3">
      <c r="X16195" s="269" t="s">
        <v>31681</v>
      </c>
      <c r="Y16195" s="270">
        <v>52200</v>
      </c>
      <c r="AA16195" s="231" t="s">
        <v>50590</v>
      </c>
      <c r="AB16195" s="232">
        <v>15900</v>
      </c>
      <c r="AD16195" s="209" t="s">
        <v>29936</v>
      </c>
      <c r="AE16195" s="210">
        <v>2289.9299999999998</v>
      </c>
      <c r="AF16195" s="93"/>
      <c r="AG16195" s="93"/>
      <c r="AH16195" s="93"/>
    </row>
    <row r="16196" spans="24:34" x14ac:dyDescent="0.3">
      <c r="X16196" s="269" t="s">
        <v>16060</v>
      </c>
      <c r="Y16196" s="270">
        <v>14295.64</v>
      </c>
      <c r="AA16196" s="231" t="s">
        <v>40714</v>
      </c>
      <c r="AB16196" s="232">
        <v>26338.48</v>
      </c>
      <c r="AD16196" s="209" t="s">
        <v>29937</v>
      </c>
      <c r="AE16196" s="210">
        <v>14899.81</v>
      </c>
      <c r="AF16196" s="93"/>
      <c r="AG16196" s="93"/>
      <c r="AH16196" s="93"/>
    </row>
    <row r="16197" spans="24:34" x14ac:dyDescent="0.3">
      <c r="X16197" s="269" t="s">
        <v>16061</v>
      </c>
      <c r="Y16197" s="270">
        <v>16511.84</v>
      </c>
      <c r="AA16197" s="231" t="s">
        <v>15160</v>
      </c>
      <c r="AB16197" s="232">
        <v>23108.25</v>
      </c>
      <c r="AD16197" s="209" t="s">
        <v>29938</v>
      </c>
      <c r="AE16197" s="210">
        <v>8490.56</v>
      </c>
      <c r="AF16197" s="93"/>
      <c r="AG16197" s="93"/>
      <c r="AH16197" s="93"/>
    </row>
    <row r="16198" spans="24:34" x14ac:dyDescent="0.3">
      <c r="X16198" s="269" t="s">
        <v>62341</v>
      </c>
      <c r="Y16198" s="270">
        <v>5579.14</v>
      </c>
      <c r="AA16198" s="231" t="s">
        <v>12996</v>
      </c>
      <c r="AB16198" s="232">
        <v>140597.94</v>
      </c>
      <c r="AD16198" s="209" t="s">
        <v>29939</v>
      </c>
      <c r="AE16198" s="210">
        <v>7820.4</v>
      </c>
      <c r="AF16198" s="93"/>
      <c r="AG16198" s="93"/>
      <c r="AH16198" s="93"/>
    </row>
    <row r="16199" spans="24:34" x14ac:dyDescent="0.3">
      <c r="X16199" s="269" t="s">
        <v>59303</v>
      </c>
      <c r="Y16199" s="270">
        <v>13698</v>
      </c>
      <c r="AA16199" s="231" t="s">
        <v>12997</v>
      </c>
      <c r="AB16199" s="232">
        <v>129264.34</v>
      </c>
      <c r="AD16199" s="209" t="s">
        <v>29940</v>
      </c>
      <c r="AE16199" s="210">
        <v>391.48</v>
      </c>
      <c r="AF16199" s="93"/>
      <c r="AG16199" s="93"/>
      <c r="AH16199" s="93"/>
    </row>
    <row r="16200" spans="24:34" x14ac:dyDescent="0.3">
      <c r="X16200" s="269" t="s">
        <v>40721</v>
      </c>
      <c r="Y16200" s="270">
        <v>919.99</v>
      </c>
      <c r="AA16200" s="231" t="s">
        <v>12998</v>
      </c>
      <c r="AB16200" s="232">
        <v>32679.08</v>
      </c>
      <c r="AD16200" s="209" t="s">
        <v>29941</v>
      </c>
      <c r="AE16200" s="210">
        <v>1492.58</v>
      </c>
      <c r="AF16200" s="93"/>
      <c r="AG16200" s="93"/>
      <c r="AH16200" s="93"/>
    </row>
    <row r="16201" spans="24:34" x14ac:dyDescent="0.3">
      <c r="X16201" s="269" t="s">
        <v>59304</v>
      </c>
      <c r="Y16201" s="270">
        <v>620</v>
      </c>
      <c r="AA16201" s="231" t="s">
        <v>15161</v>
      </c>
      <c r="AB16201" s="232">
        <v>183701.11</v>
      </c>
      <c r="AD16201" s="209" t="s">
        <v>29942</v>
      </c>
      <c r="AE16201" s="210">
        <v>16714</v>
      </c>
      <c r="AF16201" s="93"/>
      <c r="AG16201" s="93"/>
      <c r="AH16201" s="93"/>
    </row>
    <row r="16202" spans="24:34" x14ac:dyDescent="0.3">
      <c r="X16202" s="269" t="s">
        <v>16062</v>
      </c>
      <c r="Y16202" s="270">
        <v>7086.45</v>
      </c>
      <c r="AA16202" s="231" t="s">
        <v>34483</v>
      </c>
      <c r="AB16202" s="232">
        <v>94906.37</v>
      </c>
      <c r="AD16202" s="209" t="s">
        <v>29943</v>
      </c>
      <c r="AE16202" s="210">
        <v>108868.96</v>
      </c>
      <c r="AF16202" s="93"/>
      <c r="AG16202" s="93"/>
      <c r="AH16202" s="93"/>
    </row>
    <row r="16203" spans="24:34" x14ac:dyDescent="0.3">
      <c r="X16203" s="269" t="s">
        <v>16065</v>
      </c>
      <c r="Y16203" s="270">
        <v>15755.35</v>
      </c>
      <c r="AA16203" s="231" t="s">
        <v>48413</v>
      </c>
      <c r="AB16203" s="232">
        <v>1500</v>
      </c>
      <c r="AD16203" s="209" t="s">
        <v>29944</v>
      </c>
      <c r="AE16203" s="210">
        <v>3065</v>
      </c>
      <c r="AF16203" s="93"/>
      <c r="AG16203" s="93"/>
      <c r="AH16203" s="93"/>
    </row>
    <row r="16204" spans="24:34" x14ac:dyDescent="0.3">
      <c r="X16204" s="269" t="s">
        <v>16095</v>
      </c>
      <c r="Y16204" s="270">
        <v>25349.32</v>
      </c>
      <c r="AA16204" s="231" t="s">
        <v>15164</v>
      </c>
      <c r="AB16204" s="232">
        <v>51921.05</v>
      </c>
      <c r="AD16204" s="209" t="s">
        <v>29945</v>
      </c>
      <c r="AE16204" s="210">
        <v>18639.560000000001</v>
      </c>
      <c r="AF16204" s="93"/>
      <c r="AG16204" s="93"/>
      <c r="AH16204" s="93"/>
    </row>
    <row r="16205" spans="24:34" x14ac:dyDescent="0.3">
      <c r="X16205" s="269" t="s">
        <v>56764</v>
      </c>
      <c r="Y16205" s="270">
        <v>63000</v>
      </c>
      <c r="AA16205" s="231" t="s">
        <v>12999</v>
      </c>
      <c r="AB16205" s="232">
        <v>60471.12</v>
      </c>
      <c r="AD16205" s="209" t="s">
        <v>29946</v>
      </c>
      <c r="AE16205" s="210">
        <v>700.44</v>
      </c>
      <c r="AF16205" s="93"/>
      <c r="AG16205" s="93"/>
      <c r="AH16205" s="93"/>
    </row>
    <row r="16206" spans="24:34" x14ac:dyDescent="0.3">
      <c r="X16206" s="269" t="s">
        <v>55563</v>
      </c>
      <c r="Y16206" s="270">
        <v>2157.59</v>
      </c>
      <c r="AA16206" s="231" t="s">
        <v>15165</v>
      </c>
      <c r="AB16206" s="232">
        <v>212601.15</v>
      </c>
      <c r="AD16206" s="209" t="s">
        <v>29947</v>
      </c>
      <c r="AE16206" s="210">
        <v>23446</v>
      </c>
      <c r="AF16206" s="93"/>
      <c r="AG16206" s="93"/>
      <c r="AH16206" s="93"/>
    </row>
    <row r="16207" spans="24:34" x14ac:dyDescent="0.3">
      <c r="X16207" s="269" t="s">
        <v>16097</v>
      </c>
      <c r="Y16207" s="270">
        <v>24433.32</v>
      </c>
      <c r="AA16207" s="231" t="s">
        <v>45947</v>
      </c>
      <c r="AB16207" s="232">
        <v>16292.48</v>
      </c>
      <c r="AD16207" s="209" t="s">
        <v>29948</v>
      </c>
      <c r="AE16207" s="210">
        <v>2608.33</v>
      </c>
      <c r="AF16207" s="93"/>
      <c r="AG16207" s="93"/>
      <c r="AH16207" s="93"/>
    </row>
    <row r="16208" spans="24:34" x14ac:dyDescent="0.3">
      <c r="X16208" s="269" t="s">
        <v>58001</v>
      </c>
      <c r="Y16208" s="270">
        <v>8438.33</v>
      </c>
      <c r="AA16208" s="231" t="s">
        <v>15167</v>
      </c>
      <c r="AB16208" s="232">
        <v>274901.18</v>
      </c>
      <c r="AD16208" s="209" t="s">
        <v>29949</v>
      </c>
      <c r="AE16208" s="210">
        <v>550</v>
      </c>
      <c r="AF16208" s="93"/>
      <c r="AG16208" s="93"/>
      <c r="AH16208" s="93"/>
    </row>
    <row r="16209" spans="24:34" x14ac:dyDescent="0.3">
      <c r="X16209" s="269" t="s">
        <v>16098</v>
      </c>
      <c r="Y16209" s="270">
        <v>9150.92</v>
      </c>
      <c r="AA16209" s="231" t="s">
        <v>47438</v>
      </c>
      <c r="AB16209" s="232">
        <v>-12952.91</v>
      </c>
      <c r="AD16209" s="209" t="s">
        <v>29950</v>
      </c>
      <c r="AE16209" s="210">
        <v>99.2</v>
      </c>
      <c r="AF16209" s="93"/>
      <c r="AG16209" s="93"/>
      <c r="AH16209" s="93"/>
    </row>
    <row r="16210" spans="24:34" x14ac:dyDescent="0.3">
      <c r="X16210" s="269" t="s">
        <v>16099</v>
      </c>
      <c r="Y16210" s="270">
        <v>2982.97</v>
      </c>
      <c r="AA16210" s="231" t="s">
        <v>49315</v>
      </c>
      <c r="AB16210" s="232">
        <v>157050</v>
      </c>
      <c r="AD16210" s="209" t="s">
        <v>29951</v>
      </c>
      <c r="AE16210" s="210">
        <v>317.10000000000002</v>
      </c>
      <c r="AF16210" s="93"/>
      <c r="AG16210" s="93"/>
      <c r="AH16210" s="93"/>
    </row>
    <row r="16211" spans="24:34" x14ac:dyDescent="0.3">
      <c r="X16211" s="269" t="s">
        <v>16100</v>
      </c>
      <c r="Y16211" s="270">
        <v>13576.76</v>
      </c>
      <c r="AA16211" s="231" t="s">
        <v>15224</v>
      </c>
      <c r="AB16211" s="232">
        <v>71448.800000000003</v>
      </c>
      <c r="AD16211" s="209" t="s">
        <v>29952</v>
      </c>
      <c r="AE16211" s="210">
        <v>3762.16</v>
      </c>
      <c r="AF16211" s="93"/>
      <c r="AG16211" s="93"/>
      <c r="AH16211" s="93"/>
    </row>
    <row r="16212" spans="24:34" x14ac:dyDescent="0.3">
      <c r="X16212" s="269" t="s">
        <v>16101</v>
      </c>
      <c r="Y16212" s="270">
        <v>4910.3999999999996</v>
      </c>
      <c r="AA16212" s="231" t="s">
        <v>15225</v>
      </c>
      <c r="AB16212" s="232">
        <v>565304.96</v>
      </c>
      <c r="AD16212" s="209" t="s">
        <v>29953</v>
      </c>
      <c r="AE16212" s="210">
        <v>22060.799999999999</v>
      </c>
      <c r="AF16212" s="93"/>
      <c r="AG16212" s="93"/>
      <c r="AH16212" s="93"/>
    </row>
    <row r="16213" spans="24:34" x14ac:dyDescent="0.3">
      <c r="X16213" s="269" t="s">
        <v>16104</v>
      </c>
      <c r="Y16213" s="270">
        <v>2155</v>
      </c>
      <c r="AA16213" s="231" t="s">
        <v>15226</v>
      </c>
      <c r="AB16213" s="232">
        <v>150548.72</v>
      </c>
      <c r="AD16213" s="209" t="s">
        <v>29954</v>
      </c>
      <c r="AE16213" s="210">
        <v>1124.32</v>
      </c>
      <c r="AF16213" s="93"/>
      <c r="AG16213" s="93"/>
      <c r="AH16213" s="93"/>
    </row>
    <row r="16214" spans="24:34" x14ac:dyDescent="0.3">
      <c r="X16214" s="269" t="s">
        <v>48427</v>
      </c>
      <c r="Y16214" s="270">
        <v>40735.370000000003</v>
      </c>
      <c r="AA16214" s="231" t="s">
        <v>47439</v>
      </c>
      <c r="AB16214" s="232">
        <v>12471.55</v>
      </c>
      <c r="AD16214" s="209" t="s">
        <v>29955</v>
      </c>
      <c r="AE16214" s="210">
        <v>1686.48</v>
      </c>
      <c r="AF16214" s="93"/>
      <c r="AG16214" s="93"/>
      <c r="AH16214" s="93"/>
    </row>
    <row r="16215" spans="24:34" x14ac:dyDescent="0.3">
      <c r="X16215" s="269" t="s">
        <v>59958</v>
      </c>
      <c r="Y16215" s="270">
        <v>44691.3</v>
      </c>
      <c r="AA16215" s="231" t="s">
        <v>15227</v>
      </c>
      <c r="AB16215" s="232">
        <v>56225.02</v>
      </c>
      <c r="AD16215" s="209" t="s">
        <v>29956</v>
      </c>
      <c r="AE16215" s="210">
        <v>1850</v>
      </c>
      <c r="AF16215" s="93"/>
      <c r="AG16215" s="93"/>
      <c r="AH16215" s="93"/>
    </row>
    <row r="16216" spans="24:34" x14ac:dyDescent="0.3">
      <c r="X16216" s="269" t="s">
        <v>63471</v>
      </c>
      <c r="Y16216" s="270">
        <v>122575.01</v>
      </c>
      <c r="AA16216" s="231" t="s">
        <v>15228</v>
      </c>
      <c r="AB16216" s="232">
        <v>34818.82</v>
      </c>
      <c r="AD16216" s="209" t="s">
        <v>29957</v>
      </c>
      <c r="AE16216" s="210">
        <v>2389.13</v>
      </c>
      <c r="AF16216" s="93"/>
      <c r="AG16216" s="93"/>
      <c r="AH16216" s="93"/>
    </row>
    <row r="16217" spans="24:34" x14ac:dyDescent="0.3">
      <c r="X16217" s="269" t="s">
        <v>62866</v>
      </c>
      <c r="Y16217" s="270">
        <v>35859.25</v>
      </c>
      <c r="AA16217" s="231" t="s">
        <v>15229</v>
      </c>
      <c r="AB16217" s="232">
        <v>55352.36</v>
      </c>
      <c r="AD16217" s="209" t="s">
        <v>29958</v>
      </c>
      <c r="AE16217" s="210">
        <v>2608.33</v>
      </c>
      <c r="AF16217" s="93"/>
      <c r="AG16217" s="93"/>
      <c r="AH16217" s="93"/>
    </row>
    <row r="16218" spans="24:34" x14ac:dyDescent="0.3">
      <c r="X16218" s="269" t="s">
        <v>45969</v>
      </c>
      <c r="Y16218" s="270">
        <v>18932.03</v>
      </c>
      <c r="AA16218" s="231" t="s">
        <v>15232</v>
      </c>
      <c r="AB16218" s="232">
        <v>1671.18</v>
      </c>
      <c r="AD16218" s="209" t="s">
        <v>29959</v>
      </c>
      <c r="AE16218" s="210">
        <v>61542.95</v>
      </c>
      <c r="AF16218" s="93"/>
      <c r="AG16218" s="93"/>
      <c r="AH16218" s="93"/>
    </row>
    <row r="16219" spans="24:34" x14ac:dyDescent="0.3">
      <c r="X16219" s="269" t="s">
        <v>62867</v>
      </c>
      <c r="Y16219" s="270">
        <v>25939.53</v>
      </c>
      <c r="AA16219" s="231" t="s">
        <v>15233</v>
      </c>
      <c r="AB16219" s="232">
        <v>2113.4299999999998</v>
      </c>
      <c r="AD16219" s="209" t="s">
        <v>29960</v>
      </c>
      <c r="AE16219" s="210">
        <v>8490.56</v>
      </c>
      <c r="AF16219" s="93"/>
      <c r="AG16219" s="93"/>
      <c r="AH16219" s="93"/>
    </row>
    <row r="16220" spans="24:34" x14ac:dyDescent="0.3">
      <c r="X16220" s="269" t="s">
        <v>55564</v>
      </c>
      <c r="Y16220" s="270">
        <v>837</v>
      </c>
      <c r="AA16220" s="231" t="s">
        <v>15234</v>
      </c>
      <c r="AB16220" s="232">
        <v>10342.719999999999</v>
      </c>
      <c r="AD16220" s="209" t="s">
        <v>29961</v>
      </c>
      <c r="AE16220" s="210">
        <v>8137.5</v>
      </c>
      <c r="AF16220" s="93"/>
      <c r="AG16220" s="93"/>
      <c r="AH16220" s="93"/>
    </row>
    <row r="16221" spans="24:34" x14ac:dyDescent="0.3">
      <c r="X16221" s="269" t="s">
        <v>55565</v>
      </c>
      <c r="Y16221" s="270">
        <v>55916.84</v>
      </c>
      <c r="AA16221" s="231" t="s">
        <v>49316</v>
      </c>
      <c r="AB16221" s="232">
        <v>2350</v>
      </c>
      <c r="AD16221" s="209" t="s">
        <v>29962</v>
      </c>
      <c r="AE16221" s="210">
        <v>391.48</v>
      </c>
      <c r="AF16221" s="93"/>
      <c r="AG16221" s="93"/>
      <c r="AH16221" s="93"/>
    </row>
    <row r="16222" spans="24:34" x14ac:dyDescent="0.3">
      <c r="X16222" s="269" t="s">
        <v>56765</v>
      </c>
      <c r="Y16222" s="270">
        <v>27796.400000000001</v>
      </c>
      <c r="AA16222" s="231" t="s">
        <v>15235</v>
      </c>
      <c r="AB16222" s="232">
        <v>17863.47</v>
      </c>
      <c r="AD16222" s="209" t="s">
        <v>29963</v>
      </c>
      <c r="AE16222" s="210">
        <v>700.44</v>
      </c>
      <c r="AF16222" s="93"/>
      <c r="AG16222" s="93"/>
      <c r="AH16222" s="93"/>
    </row>
    <row r="16223" spans="24:34" x14ac:dyDescent="0.3">
      <c r="X16223" s="269" t="s">
        <v>16123</v>
      </c>
      <c r="Y16223" s="270">
        <v>40944.43</v>
      </c>
      <c r="AA16223" s="231" t="s">
        <v>15237</v>
      </c>
      <c r="AB16223" s="232">
        <v>7903.09</v>
      </c>
      <c r="AD16223" s="209" t="s">
        <v>29964</v>
      </c>
      <c r="AE16223" s="210">
        <v>125582.96</v>
      </c>
      <c r="AF16223" s="93"/>
      <c r="AG16223" s="93"/>
      <c r="AH16223" s="93"/>
    </row>
    <row r="16224" spans="24:34" x14ac:dyDescent="0.3">
      <c r="X16224" s="269" t="s">
        <v>62342</v>
      </c>
      <c r="Y16224" s="270">
        <v>1526.24</v>
      </c>
      <c r="AA16224" s="231" t="s">
        <v>15238</v>
      </c>
      <c r="AB16224" s="232">
        <v>4609.58</v>
      </c>
      <c r="AD16224" s="209" t="s">
        <v>29965</v>
      </c>
      <c r="AE16224" s="210">
        <v>94110.11</v>
      </c>
      <c r="AF16224" s="93"/>
      <c r="AG16224" s="93"/>
      <c r="AH16224" s="93"/>
    </row>
    <row r="16225" spans="24:34" x14ac:dyDescent="0.3">
      <c r="X16225" s="269" t="s">
        <v>58002</v>
      </c>
      <c r="Y16225" s="270">
        <v>485.83</v>
      </c>
      <c r="AA16225" s="231" t="s">
        <v>54201</v>
      </c>
      <c r="AB16225" s="232">
        <v>2728.5</v>
      </c>
      <c r="AD16225" s="209" t="s">
        <v>29966</v>
      </c>
      <c r="AE16225" s="210">
        <v>16558.57</v>
      </c>
      <c r="AF16225" s="93"/>
      <c r="AG16225" s="93"/>
      <c r="AH16225" s="93"/>
    </row>
    <row r="16226" spans="24:34" x14ac:dyDescent="0.3">
      <c r="X16226" s="269" t="s">
        <v>16126</v>
      </c>
      <c r="Y16226" s="270">
        <v>3274.71</v>
      </c>
      <c r="AA16226" s="231" t="s">
        <v>33064</v>
      </c>
      <c r="AB16226" s="232">
        <v>831129.44</v>
      </c>
      <c r="AD16226" s="209" t="s">
        <v>29967</v>
      </c>
      <c r="AE16226" s="210">
        <v>2128.6</v>
      </c>
      <c r="AF16226" s="93"/>
      <c r="AG16226" s="93"/>
      <c r="AH16226" s="93"/>
    </row>
    <row r="16227" spans="24:34" x14ac:dyDescent="0.3">
      <c r="X16227" s="269" t="s">
        <v>16127</v>
      </c>
      <c r="Y16227" s="270">
        <v>1116</v>
      </c>
      <c r="AA16227" s="231" t="s">
        <v>43147</v>
      </c>
      <c r="AB16227" s="232">
        <v>10217</v>
      </c>
      <c r="AD16227" s="209" t="s">
        <v>29968</v>
      </c>
      <c r="AE16227" s="210">
        <v>4925.33</v>
      </c>
      <c r="AF16227" s="93"/>
      <c r="AG16227" s="93"/>
      <c r="AH16227" s="93"/>
    </row>
    <row r="16228" spans="24:34" x14ac:dyDescent="0.3">
      <c r="X16228" s="269" t="s">
        <v>49323</v>
      </c>
      <c r="Y16228" s="270">
        <v>41796</v>
      </c>
      <c r="AA16228" s="231" t="s">
        <v>15239</v>
      </c>
      <c r="AB16228" s="232">
        <v>3472.83</v>
      </c>
      <c r="AD16228" s="209" t="s">
        <v>29969</v>
      </c>
      <c r="AE16228" s="210">
        <v>11450</v>
      </c>
      <c r="AF16228" s="93"/>
      <c r="AG16228" s="93"/>
      <c r="AH16228" s="93"/>
    </row>
    <row r="16229" spans="24:34" x14ac:dyDescent="0.3">
      <c r="X16229" s="269" t="s">
        <v>63472</v>
      </c>
      <c r="Y16229" s="270">
        <v>28244.84</v>
      </c>
      <c r="AA16229" s="231" t="s">
        <v>15240</v>
      </c>
      <c r="AB16229" s="232">
        <v>50190.47</v>
      </c>
      <c r="AD16229" s="209" t="s">
        <v>29970</v>
      </c>
      <c r="AE16229" s="210">
        <v>9680</v>
      </c>
      <c r="AF16229" s="93"/>
      <c r="AG16229" s="93"/>
      <c r="AH16229" s="93"/>
    </row>
    <row r="16230" spans="24:34" x14ac:dyDescent="0.3">
      <c r="X16230" s="269" t="s">
        <v>16205</v>
      </c>
      <c r="Y16230" s="270">
        <v>45000</v>
      </c>
      <c r="AA16230" s="231" t="s">
        <v>15241</v>
      </c>
      <c r="AB16230" s="232">
        <v>8666.7000000000007</v>
      </c>
      <c r="AD16230" s="209" t="s">
        <v>29971</v>
      </c>
      <c r="AE16230" s="210">
        <v>10622.22</v>
      </c>
      <c r="AF16230" s="93"/>
      <c r="AG16230" s="93"/>
      <c r="AH16230" s="93"/>
    </row>
    <row r="16231" spans="24:34" x14ac:dyDescent="0.3">
      <c r="X16231" s="269" t="s">
        <v>16206</v>
      </c>
      <c r="Y16231" s="270">
        <v>99305.42</v>
      </c>
      <c r="AA16231" s="231" t="s">
        <v>15242</v>
      </c>
      <c r="AB16231" s="232">
        <v>33.99</v>
      </c>
      <c r="AD16231" s="209" t="s">
        <v>29972</v>
      </c>
      <c r="AE16231" s="210">
        <v>29447</v>
      </c>
      <c r="AF16231" s="93"/>
      <c r="AG16231" s="93"/>
      <c r="AH16231" s="93"/>
    </row>
    <row r="16232" spans="24:34" x14ac:dyDescent="0.3">
      <c r="X16232" s="269" t="s">
        <v>16207</v>
      </c>
      <c r="Y16232" s="270">
        <v>652995.23</v>
      </c>
      <c r="AA16232" s="231" t="s">
        <v>15243</v>
      </c>
      <c r="AB16232" s="232">
        <v>142293.38</v>
      </c>
      <c r="AD16232" s="209" t="s">
        <v>29973</v>
      </c>
      <c r="AE16232" s="210">
        <v>9971.2000000000007</v>
      </c>
      <c r="AF16232" s="93"/>
      <c r="AG16232" s="93"/>
      <c r="AH16232" s="93"/>
    </row>
    <row r="16233" spans="24:34" x14ac:dyDescent="0.3">
      <c r="X16233" s="269" t="s">
        <v>55566</v>
      </c>
      <c r="Y16233" s="270">
        <v>4279.26</v>
      </c>
      <c r="AA16233" s="231" t="s">
        <v>15244</v>
      </c>
      <c r="AB16233" s="232">
        <v>212525.43</v>
      </c>
      <c r="AD16233" s="209" t="s">
        <v>29974</v>
      </c>
      <c r="AE16233" s="210">
        <v>1950.66</v>
      </c>
      <c r="AF16233" s="93"/>
      <c r="AG16233" s="93"/>
      <c r="AH16233" s="93"/>
    </row>
    <row r="16234" spans="24:34" x14ac:dyDescent="0.3">
      <c r="X16234" s="269" t="s">
        <v>16209</v>
      </c>
      <c r="Y16234" s="270">
        <v>368666.71</v>
      </c>
      <c r="AA16234" s="231" t="s">
        <v>15245</v>
      </c>
      <c r="AB16234" s="232">
        <v>116298.43</v>
      </c>
      <c r="AD16234" s="209" t="s">
        <v>29975</v>
      </c>
      <c r="AE16234" s="210">
        <v>59624.97</v>
      </c>
      <c r="AF16234" s="93"/>
      <c r="AG16234" s="93"/>
      <c r="AH16234" s="93"/>
    </row>
    <row r="16235" spans="24:34" x14ac:dyDescent="0.3">
      <c r="X16235" s="269" t="s">
        <v>55567</v>
      </c>
      <c r="Y16235" s="270">
        <v>27501.33</v>
      </c>
      <c r="AA16235" s="231" t="s">
        <v>15246</v>
      </c>
      <c r="AB16235" s="232">
        <v>9127.24</v>
      </c>
      <c r="AD16235" s="209" t="s">
        <v>29976</v>
      </c>
      <c r="AE16235" s="210">
        <v>7023.55</v>
      </c>
      <c r="AF16235" s="93"/>
      <c r="AG16235" s="93"/>
      <c r="AH16235" s="93"/>
    </row>
    <row r="16236" spans="24:34" x14ac:dyDescent="0.3">
      <c r="X16236" s="269" t="s">
        <v>16210</v>
      </c>
      <c r="Y16236" s="270">
        <v>818.61</v>
      </c>
      <c r="AA16236" s="231" t="s">
        <v>15247</v>
      </c>
      <c r="AB16236" s="232">
        <v>40552</v>
      </c>
      <c r="AD16236" s="209" t="s">
        <v>29977</v>
      </c>
      <c r="AE16236" s="210">
        <v>1266.03</v>
      </c>
      <c r="AF16236" s="93"/>
      <c r="AG16236" s="93"/>
      <c r="AH16236" s="93"/>
    </row>
    <row r="16237" spans="24:34" x14ac:dyDescent="0.3">
      <c r="X16237" s="269" t="s">
        <v>48429</v>
      </c>
      <c r="Y16237" s="270">
        <v>114689.02</v>
      </c>
      <c r="AA16237" s="231" t="s">
        <v>15248</v>
      </c>
      <c r="AB16237" s="232">
        <v>19176.61</v>
      </c>
      <c r="AD16237" s="209" t="s">
        <v>29978</v>
      </c>
      <c r="AE16237" s="210">
        <v>190835.85</v>
      </c>
      <c r="AF16237" s="93"/>
      <c r="AG16237" s="93"/>
      <c r="AH16237" s="93"/>
    </row>
    <row r="16238" spans="24:34" x14ac:dyDescent="0.3">
      <c r="X16238" s="269" t="s">
        <v>54223</v>
      </c>
      <c r="Y16238" s="270">
        <v>89572</v>
      </c>
      <c r="AA16238" s="231" t="s">
        <v>33065</v>
      </c>
      <c r="AB16238" s="232">
        <v>4426.3100000000004</v>
      </c>
      <c r="AD16238" s="209" t="s">
        <v>29979</v>
      </c>
      <c r="AE16238" s="210">
        <v>13652.52</v>
      </c>
      <c r="AF16238" s="93"/>
      <c r="AG16238" s="93"/>
      <c r="AH16238" s="93"/>
    </row>
    <row r="16239" spans="24:34" x14ac:dyDescent="0.3">
      <c r="X16239" s="269" t="s">
        <v>50602</v>
      </c>
      <c r="Y16239" s="270">
        <v>14325.13</v>
      </c>
      <c r="AA16239" s="231" t="s">
        <v>15249</v>
      </c>
      <c r="AB16239" s="232">
        <v>4532.3999999999996</v>
      </c>
      <c r="AD16239" s="209" t="s">
        <v>29980</v>
      </c>
      <c r="AE16239" s="210">
        <v>498.09</v>
      </c>
      <c r="AF16239" s="93"/>
      <c r="AG16239" s="93"/>
      <c r="AH16239" s="93"/>
    </row>
    <row r="16240" spans="24:34" x14ac:dyDescent="0.3">
      <c r="X16240" s="269" t="s">
        <v>33171</v>
      </c>
      <c r="Y16240" s="270">
        <v>113</v>
      </c>
      <c r="AA16240" s="231" t="s">
        <v>54202</v>
      </c>
      <c r="AB16240" s="232">
        <v>268663.46000000002</v>
      </c>
      <c r="AD16240" s="209" t="s">
        <v>14465</v>
      </c>
      <c r="AE16240" s="210">
        <v>1145.77</v>
      </c>
      <c r="AF16240" s="93"/>
      <c r="AG16240" s="93"/>
      <c r="AH16240" s="93"/>
    </row>
    <row r="16241" spans="24:34" x14ac:dyDescent="0.3">
      <c r="X16241" s="269" t="s">
        <v>16212</v>
      </c>
      <c r="Y16241" s="270">
        <v>9598.84</v>
      </c>
      <c r="AA16241" s="231" t="s">
        <v>15250</v>
      </c>
      <c r="AB16241" s="232">
        <v>154113.5</v>
      </c>
      <c r="AD16241" s="209" t="s">
        <v>14466</v>
      </c>
      <c r="AE16241" s="210">
        <v>1476.18</v>
      </c>
      <c r="AF16241" s="93"/>
      <c r="AG16241" s="93"/>
      <c r="AH16241" s="93"/>
    </row>
    <row r="16242" spans="24:34" x14ac:dyDescent="0.3">
      <c r="X16242" s="269" t="s">
        <v>63848</v>
      </c>
      <c r="Y16242" s="270">
        <v>50242.1</v>
      </c>
      <c r="AA16242" s="231" t="s">
        <v>54203</v>
      </c>
      <c r="AB16242" s="232">
        <v>564.44000000000005</v>
      </c>
      <c r="AD16242" s="209" t="s">
        <v>29981</v>
      </c>
      <c r="AE16242" s="210">
        <v>150.94999999999999</v>
      </c>
      <c r="AF16242" s="93"/>
      <c r="AG16242" s="93"/>
      <c r="AH16242" s="93"/>
    </row>
    <row r="16243" spans="24:34" x14ac:dyDescent="0.3">
      <c r="X16243" s="269" t="s">
        <v>33172</v>
      </c>
      <c r="Y16243" s="270">
        <v>21810</v>
      </c>
      <c r="AA16243" s="231" t="s">
        <v>15253</v>
      </c>
      <c r="AB16243" s="232">
        <v>198.99</v>
      </c>
      <c r="AD16243" s="209" t="s">
        <v>29982</v>
      </c>
      <c r="AE16243" s="210">
        <v>371.82</v>
      </c>
      <c r="AF16243" s="93"/>
      <c r="AG16243" s="93"/>
      <c r="AH16243" s="93"/>
    </row>
    <row r="16244" spans="24:34" x14ac:dyDescent="0.3">
      <c r="X16244" s="269" t="s">
        <v>59305</v>
      </c>
      <c r="Y16244" s="270">
        <v>30790.36</v>
      </c>
      <c r="AA16244" s="231" t="s">
        <v>54204</v>
      </c>
      <c r="AB16244" s="232">
        <v>-2.95</v>
      </c>
      <c r="AD16244" s="209" t="s">
        <v>29983</v>
      </c>
      <c r="AE16244" s="210">
        <v>1422.66</v>
      </c>
      <c r="AF16244" s="93"/>
      <c r="AG16244" s="93"/>
      <c r="AH16244" s="93"/>
    </row>
    <row r="16245" spans="24:34" x14ac:dyDescent="0.3">
      <c r="X16245" s="269" t="s">
        <v>59306</v>
      </c>
      <c r="Y16245" s="270">
        <v>1880.82</v>
      </c>
      <c r="AA16245" s="231" t="s">
        <v>33066</v>
      </c>
      <c r="AB16245" s="232">
        <v>1118482.5</v>
      </c>
      <c r="AD16245" s="209" t="s">
        <v>29984</v>
      </c>
      <c r="AE16245" s="210">
        <v>6516.91</v>
      </c>
      <c r="AF16245" s="93"/>
      <c r="AG16245" s="93"/>
      <c r="AH16245" s="93"/>
    </row>
    <row r="16246" spans="24:34" x14ac:dyDescent="0.3">
      <c r="X16246" s="269" t="s">
        <v>59307</v>
      </c>
      <c r="Y16246" s="270">
        <v>500760</v>
      </c>
      <c r="AA16246" s="231" t="s">
        <v>13006</v>
      </c>
      <c r="AB16246" s="232">
        <v>112631.65</v>
      </c>
      <c r="AD16246" s="209" t="s">
        <v>29985</v>
      </c>
      <c r="AE16246" s="210">
        <v>308.02999999999997</v>
      </c>
      <c r="AF16246" s="93"/>
      <c r="AG16246" s="93"/>
      <c r="AH16246" s="93"/>
    </row>
    <row r="16247" spans="24:34" x14ac:dyDescent="0.3">
      <c r="X16247" s="269" t="s">
        <v>16216</v>
      </c>
      <c r="Y16247" s="270">
        <v>513011.55</v>
      </c>
      <c r="AA16247" s="231" t="s">
        <v>50591</v>
      </c>
      <c r="AB16247" s="232">
        <v>84375</v>
      </c>
      <c r="AD16247" s="209" t="s">
        <v>29986</v>
      </c>
      <c r="AE16247" s="210">
        <v>7.73</v>
      </c>
      <c r="AF16247" s="93"/>
      <c r="AG16247" s="93"/>
      <c r="AH16247" s="93"/>
    </row>
    <row r="16248" spans="24:34" x14ac:dyDescent="0.3">
      <c r="X16248" s="269" t="s">
        <v>16218</v>
      </c>
      <c r="Y16248" s="270">
        <v>194907.72</v>
      </c>
      <c r="AA16248" s="231" t="s">
        <v>38839</v>
      </c>
      <c r="AB16248" s="232">
        <v>900</v>
      </c>
      <c r="AD16248" s="209" t="s">
        <v>29987</v>
      </c>
      <c r="AE16248" s="210">
        <v>56.16</v>
      </c>
      <c r="AF16248" s="93"/>
      <c r="AG16248" s="93"/>
      <c r="AH16248" s="93"/>
    </row>
    <row r="16249" spans="24:34" x14ac:dyDescent="0.3">
      <c r="X16249" s="269" t="s">
        <v>16219</v>
      </c>
      <c r="Y16249" s="270">
        <v>525628.16000000003</v>
      </c>
      <c r="AA16249" s="231" t="s">
        <v>33079</v>
      </c>
      <c r="AB16249" s="232">
        <v>3166.67</v>
      </c>
      <c r="AD16249" s="209" t="s">
        <v>29988</v>
      </c>
      <c r="AE16249" s="210">
        <v>525645.86</v>
      </c>
      <c r="AF16249" s="93"/>
      <c r="AG16249" s="93"/>
      <c r="AH16249" s="93"/>
    </row>
    <row r="16250" spans="24:34" x14ac:dyDescent="0.3">
      <c r="X16250" s="269" t="s">
        <v>16220</v>
      </c>
      <c r="Y16250" s="270">
        <v>200053.06</v>
      </c>
      <c r="AA16250" s="231" t="s">
        <v>33080</v>
      </c>
      <c r="AB16250" s="232">
        <v>3166.67</v>
      </c>
      <c r="AD16250" s="209" t="s">
        <v>14467</v>
      </c>
      <c r="AE16250" s="210">
        <v>13949.25</v>
      </c>
      <c r="AF16250" s="93"/>
      <c r="AG16250" s="93"/>
      <c r="AH16250" s="93"/>
    </row>
    <row r="16251" spans="24:34" x14ac:dyDescent="0.3">
      <c r="X16251" s="269" t="s">
        <v>16221</v>
      </c>
      <c r="Y16251" s="270">
        <v>16036.75</v>
      </c>
      <c r="AA16251" s="231" t="s">
        <v>34498</v>
      </c>
      <c r="AB16251" s="232">
        <v>67611.600000000006</v>
      </c>
      <c r="AD16251" s="209" t="s">
        <v>29989</v>
      </c>
      <c r="AE16251" s="210">
        <v>25430.48</v>
      </c>
      <c r="AF16251" s="93"/>
      <c r="AG16251" s="93"/>
      <c r="AH16251" s="93"/>
    </row>
    <row r="16252" spans="24:34" x14ac:dyDescent="0.3">
      <c r="X16252" s="269" t="s">
        <v>13110</v>
      </c>
      <c r="Y16252" s="270">
        <v>201972.25</v>
      </c>
      <c r="AA16252" s="231" t="s">
        <v>15275</v>
      </c>
      <c r="AB16252" s="232">
        <v>26283.7</v>
      </c>
      <c r="AD16252" s="209" t="s">
        <v>29990</v>
      </c>
      <c r="AE16252" s="210">
        <v>3740.59</v>
      </c>
      <c r="AF16252" s="93"/>
      <c r="AG16252" s="93"/>
      <c r="AH16252" s="93"/>
    </row>
    <row r="16253" spans="24:34" x14ac:dyDescent="0.3">
      <c r="X16253" s="269" t="s">
        <v>61661</v>
      </c>
      <c r="Y16253" s="270">
        <v>2155.02</v>
      </c>
      <c r="AA16253" s="231" t="s">
        <v>34499</v>
      </c>
      <c r="AB16253" s="232">
        <v>31458.1</v>
      </c>
      <c r="AD16253" s="209" t="s">
        <v>29991</v>
      </c>
      <c r="AE16253" s="210">
        <v>34487.9</v>
      </c>
      <c r="AF16253" s="93"/>
      <c r="AG16253" s="93"/>
      <c r="AH16253" s="93"/>
    </row>
    <row r="16254" spans="24:34" x14ac:dyDescent="0.3">
      <c r="X16254" s="269" t="s">
        <v>38889</v>
      </c>
      <c r="Y16254" s="270">
        <v>182505.67</v>
      </c>
      <c r="AA16254" s="231" t="s">
        <v>34500</v>
      </c>
      <c r="AB16254" s="232">
        <v>58322.05</v>
      </c>
      <c r="AD16254" s="209" t="s">
        <v>29992</v>
      </c>
      <c r="AE16254" s="210">
        <v>7350</v>
      </c>
      <c r="AF16254" s="93"/>
      <c r="AG16254" s="93"/>
      <c r="AH16254" s="93"/>
    </row>
    <row r="16255" spans="24:34" x14ac:dyDescent="0.3">
      <c r="X16255" s="269" t="s">
        <v>48430</v>
      </c>
      <c r="Y16255" s="270">
        <v>17747.48</v>
      </c>
      <c r="AA16255" s="231" t="s">
        <v>13007</v>
      </c>
      <c r="AB16255" s="232">
        <v>4195.8999999999996</v>
      </c>
      <c r="AD16255" s="209" t="s">
        <v>29993</v>
      </c>
      <c r="AE16255" s="210">
        <v>31093.45</v>
      </c>
      <c r="AF16255" s="93"/>
      <c r="AG16255" s="93"/>
      <c r="AH16255" s="93"/>
    </row>
    <row r="16256" spans="24:34" x14ac:dyDescent="0.3">
      <c r="X16256" s="269" t="s">
        <v>55568</v>
      </c>
      <c r="Y16256" s="270">
        <v>57.1</v>
      </c>
      <c r="AA16256" s="231" t="s">
        <v>45948</v>
      </c>
      <c r="AB16256" s="232">
        <v>440</v>
      </c>
      <c r="AD16256" s="209" t="s">
        <v>29994</v>
      </c>
      <c r="AE16256" s="210">
        <v>2921.35</v>
      </c>
      <c r="AF16256" s="93"/>
      <c r="AG16256" s="93"/>
      <c r="AH16256" s="93"/>
    </row>
    <row r="16257" spans="24:34" x14ac:dyDescent="0.3">
      <c r="X16257" s="269" t="s">
        <v>54224</v>
      </c>
      <c r="Y16257" s="270">
        <v>3448.01</v>
      </c>
      <c r="AA16257" s="231" t="s">
        <v>45949</v>
      </c>
      <c r="AB16257" s="232">
        <v>39437.5</v>
      </c>
      <c r="AD16257" s="209" t="s">
        <v>29995</v>
      </c>
      <c r="AE16257" s="210">
        <v>7921.22</v>
      </c>
      <c r="AF16257" s="93"/>
      <c r="AG16257" s="93"/>
      <c r="AH16257" s="93"/>
    </row>
    <row r="16258" spans="24:34" x14ac:dyDescent="0.3">
      <c r="X16258" s="269" t="s">
        <v>16222</v>
      </c>
      <c r="Y16258" s="270">
        <v>1828731.36</v>
      </c>
      <c r="AA16258" s="231" t="s">
        <v>15276</v>
      </c>
      <c r="AB16258" s="232">
        <v>36300</v>
      </c>
      <c r="AD16258" s="209" t="s">
        <v>29996</v>
      </c>
      <c r="AE16258" s="210">
        <v>795.43</v>
      </c>
      <c r="AF16258" s="93"/>
      <c r="AG16258" s="93"/>
      <c r="AH16258" s="93"/>
    </row>
    <row r="16259" spans="24:34" x14ac:dyDescent="0.3">
      <c r="X16259" s="269" t="s">
        <v>13111</v>
      </c>
      <c r="Y16259" s="270">
        <v>173395.3</v>
      </c>
      <c r="AA16259" s="231" t="s">
        <v>34501</v>
      </c>
      <c r="AB16259" s="232">
        <v>187450</v>
      </c>
      <c r="AD16259" s="209" t="s">
        <v>29997</v>
      </c>
      <c r="AE16259" s="210">
        <v>47.07</v>
      </c>
      <c r="AF16259" s="93"/>
      <c r="AG16259" s="93"/>
      <c r="AH16259" s="93"/>
    </row>
    <row r="16260" spans="24:34" x14ac:dyDescent="0.3">
      <c r="X16260" s="269" t="s">
        <v>61131</v>
      </c>
      <c r="Y16260" s="270">
        <v>43773.03</v>
      </c>
      <c r="AA16260" s="231" t="s">
        <v>38840</v>
      </c>
      <c r="AB16260" s="232">
        <v>1250.01</v>
      </c>
      <c r="AD16260" s="209" t="s">
        <v>29998</v>
      </c>
      <c r="AE16260" s="210">
        <v>33910.11</v>
      </c>
      <c r="AF16260" s="93"/>
      <c r="AG16260" s="93"/>
      <c r="AH16260" s="93"/>
    </row>
    <row r="16261" spans="24:34" x14ac:dyDescent="0.3">
      <c r="X16261" s="269" t="s">
        <v>38890</v>
      </c>
      <c r="Y16261" s="270">
        <v>48611.12</v>
      </c>
      <c r="AA16261" s="231" t="s">
        <v>13008</v>
      </c>
      <c r="AB16261" s="232">
        <v>47193.65</v>
      </c>
      <c r="AD16261" s="209" t="s">
        <v>29999</v>
      </c>
      <c r="AE16261" s="210">
        <v>7500</v>
      </c>
      <c r="AF16261" s="93"/>
      <c r="AG16261" s="93"/>
      <c r="AH16261" s="93"/>
    </row>
    <row r="16262" spans="24:34" x14ac:dyDescent="0.3">
      <c r="X16262" s="269" t="s">
        <v>56766</v>
      </c>
      <c r="Y16262" s="270">
        <v>546008.94999999995</v>
      </c>
      <c r="AA16262" s="231" t="s">
        <v>15278</v>
      </c>
      <c r="AB16262" s="232">
        <v>11150.43</v>
      </c>
      <c r="AD16262" s="209" t="s">
        <v>30000</v>
      </c>
      <c r="AE16262" s="210">
        <v>11145.9</v>
      </c>
      <c r="AF16262" s="93"/>
      <c r="AG16262" s="93"/>
      <c r="AH16262" s="93"/>
    </row>
    <row r="16263" spans="24:34" x14ac:dyDescent="0.3">
      <c r="X16263" s="269" t="s">
        <v>16223</v>
      </c>
      <c r="Y16263" s="270">
        <v>393560.71</v>
      </c>
      <c r="AA16263" s="231" t="s">
        <v>33081</v>
      </c>
      <c r="AB16263" s="232">
        <v>4474</v>
      </c>
      <c r="AD16263" s="209" t="s">
        <v>30001</v>
      </c>
      <c r="AE16263" s="210">
        <v>4965.8599999999997</v>
      </c>
      <c r="AF16263" s="93"/>
      <c r="AG16263" s="93"/>
      <c r="AH16263" s="93"/>
    </row>
    <row r="16264" spans="24:34" x14ac:dyDescent="0.3">
      <c r="X16264" s="269" t="s">
        <v>58003</v>
      </c>
      <c r="Y16264" s="270">
        <v>45031.96</v>
      </c>
      <c r="AA16264" s="231" t="s">
        <v>15279</v>
      </c>
      <c r="AB16264" s="232">
        <v>37010.29</v>
      </c>
      <c r="AD16264" s="209" t="s">
        <v>30002</v>
      </c>
      <c r="AE16264" s="210">
        <v>4399.96</v>
      </c>
      <c r="AF16264" s="93"/>
      <c r="AG16264" s="93"/>
      <c r="AH16264" s="93"/>
    </row>
    <row r="16265" spans="24:34" x14ac:dyDescent="0.3">
      <c r="X16265" s="269" t="s">
        <v>33173</v>
      </c>
      <c r="Y16265" s="270">
        <v>1003.97</v>
      </c>
      <c r="AA16265" s="231" t="s">
        <v>35981</v>
      </c>
      <c r="AB16265" s="232">
        <v>10973.83</v>
      </c>
      <c r="AD16265" s="209" t="s">
        <v>30003</v>
      </c>
      <c r="AE16265" s="210">
        <v>4351.84</v>
      </c>
      <c r="AF16265" s="93"/>
      <c r="AG16265" s="93"/>
      <c r="AH16265" s="93"/>
    </row>
    <row r="16266" spans="24:34" x14ac:dyDescent="0.3">
      <c r="X16266" s="269" t="s">
        <v>16226</v>
      </c>
      <c r="Y16266" s="270">
        <v>6306345.9000000004</v>
      </c>
      <c r="AA16266" s="231" t="s">
        <v>35982</v>
      </c>
      <c r="AB16266" s="232">
        <v>7981</v>
      </c>
      <c r="AD16266" s="209" t="s">
        <v>30004</v>
      </c>
      <c r="AE16266" s="210">
        <v>114.08</v>
      </c>
      <c r="AF16266" s="93"/>
      <c r="AG16266" s="93"/>
      <c r="AH16266" s="93"/>
    </row>
    <row r="16267" spans="24:34" x14ac:dyDescent="0.3">
      <c r="X16267" s="269" t="s">
        <v>16227</v>
      </c>
      <c r="Y16267" s="270">
        <v>578909.85</v>
      </c>
      <c r="AA16267" s="231" t="s">
        <v>15280</v>
      </c>
      <c r="AB16267" s="232">
        <v>13882.62</v>
      </c>
      <c r="AD16267" s="209" t="s">
        <v>30005</v>
      </c>
      <c r="AE16267" s="210">
        <v>28325.9</v>
      </c>
      <c r="AF16267" s="93"/>
      <c r="AG16267" s="93"/>
      <c r="AH16267" s="93"/>
    </row>
    <row r="16268" spans="24:34" x14ac:dyDescent="0.3">
      <c r="X16268" s="269" t="s">
        <v>54226</v>
      </c>
      <c r="Y16268" s="270">
        <v>-48456.24</v>
      </c>
      <c r="AA16268" s="231" t="s">
        <v>38841</v>
      </c>
      <c r="AB16268" s="232">
        <v>1974.13</v>
      </c>
      <c r="AD16268" s="209" t="s">
        <v>30006</v>
      </c>
      <c r="AE16268" s="210">
        <v>3225.05</v>
      </c>
      <c r="AF16268" s="93"/>
      <c r="AG16268" s="93"/>
      <c r="AH16268" s="93"/>
    </row>
    <row r="16269" spans="24:34" x14ac:dyDescent="0.3">
      <c r="X16269" s="269" t="s">
        <v>55569</v>
      </c>
      <c r="Y16269" s="270">
        <v>80917.22</v>
      </c>
      <c r="AA16269" s="231" t="s">
        <v>15283</v>
      </c>
      <c r="AB16269" s="232">
        <v>186274.77</v>
      </c>
      <c r="AD16269" s="209" t="s">
        <v>30007</v>
      </c>
      <c r="AE16269" s="210">
        <v>563.6</v>
      </c>
      <c r="AF16269" s="93"/>
      <c r="AG16269" s="93"/>
      <c r="AH16269" s="93"/>
    </row>
    <row r="16270" spans="24:34" x14ac:dyDescent="0.3">
      <c r="X16270" s="269" t="s">
        <v>49324</v>
      </c>
      <c r="Y16270" s="270">
        <v>102027.5</v>
      </c>
      <c r="AA16270" s="231" t="s">
        <v>33082</v>
      </c>
      <c r="AB16270" s="232">
        <v>75000</v>
      </c>
      <c r="AD16270" s="209" t="s">
        <v>30008</v>
      </c>
      <c r="AE16270" s="210">
        <v>74857.210000000006</v>
      </c>
      <c r="AF16270" s="93"/>
      <c r="AG16270" s="93"/>
      <c r="AH16270" s="93"/>
    </row>
    <row r="16271" spans="24:34" x14ac:dyDescent="0.3">
      <c r="X16271" s="269" t="s">
        <v>16228</v>
      </c>
      <c r="Y16271" s="270">
        <v>2559.86</v>
      </c>
      <c r="AA16271" s="231" t="s">
        <v>38842</v>
      </c>
      <c r="AB16271" s="232">
        <v>795.27</v>
      </c>
      <c r="AD16271" s="209" t="s">
        <v>30009</v>
      </c>
      <c r="AE16271" s="210">
        <v>264892.84999999998</v>
      </c>
      <c r="AF16271" s="93"/>
      <c r="AG16271" s="93"/>
      <c r="AH16271" s="93"/>
    </row>
    <row r="16272" spans="24:34" x14ac:dyDescent="0.3">
      <c r="X16272" s="269" t="s">
        <v>16246</v>
      </c>
      <c r="Y16272" s="270">
        <v>11143.44</v>
      </c>
      <c r="AA16272" s="231" t="s">
        <v>33083</v>
      </c>
      <c r="AB16272" s="232">
        <v>969.29</v>
      </c>
      <c r="AD16272" s="209" t="s">
        <v>30010</v>
      </c>
      <c r="AE16272" s="210">
        <v>4100.1499999999996</v>
      </c>
      <c r="AF16272" s="93"/>
      <c r="AG16272" s="93"/>
      <c r="AH16272" s="93"/>
    </row>
    <row r="16273" spans="24:34" x14ac:dyDescent="0.3">
      <c r="X16273" s="269" t="s">
        <v>36057</v>
      </c>
      <c r="Y16273" s="270">
        <v>49258.91</v>
      </c>
      <c r="AA16273" s="231" t="s">
        <v>33084</v>
      </c>
      <c r="AB16273" s="232">
        <v>15349.73</v>
      </c>
      <c r="AD16273" s="209" t="s">
        <v>30011</v>
      </c>
      <c r="AE16273" s="210">
        <v>17034.55</v>
      </c>
      <c r="AF16273" s="93"/>
      <c r="AG16273" s="93"/>
      <c r="AH16273" s="93"/>
    </row>
    <row r="16274" spans="24:34" x14ac:dyDescent="0.3">
      <c r="X16274" s="269" t="s">
        <v>16247</v>
      </c>
      <c r="Y16274" s="270">
        <v>888.08</v>
      </c>
      <c r="AA16274" s="231" t="s">
        <v>13009</v>
      </c>
      <c r="AB16274" s="232">
        <v>49079.519999999997</v>
      </c>
      <c r="AD16274" s="209" t="s">
        <v>30012</v>
      </c>
      <c r="AE16274" s="210">
        <v>436208.36</v>
      </c>
      <c r="AF16274" s="93"/>
      <c r="AG16274" s="93"/>
      <c r="AH16274" s="93"/>
    </row>
    <row r="16275" spans="24:34" x14ac:dyDescent="0.3">
      <c r="X16275" s="269" t="s">
        <v>61662</v>
      </c>
      <c r="Y16275" s="270">
        <v>749.63</v>
      </c>
      <c r="AA16275" s="231" t="s">
        <v>45950</v>
      </c>
      <c r="AB16275" s="232">
        <v>10416.19</v>
      </c>
      <c r="AD16275" s="209" t="s">
        <v>30013</v>
      </c>
      <c r="AE16275" s="210">
        <v>11222.09</v>
      </c>
      <c r="AF16275" s="93"/>
      <c r="AG16275" s="93"/>
      <c r="AH16275" s="93"/>
    </row>
    <row r="16276" spans="24:34" x14ac:dyDescent="0.3">
      <c r="X16276" s="269" t="s">
        <v>16248</v>
      </c>
      <c r="Y16276" s="270">
        <v>4766</v>
      </c>
      <c r="AA16276" s="231" t="s">
        <v>13010</v>
      </c>
      <c r="AB16276" s="232">
        <v>66591.19</v>
      </c>
      <c r="AD16276" s="209" t="s">
        <v>30014</v>
      </c>
      <c r="AE16276" s="210">
        <v>11672.97</v>
      </c>
      <c r="AF16276" s="93"/>
      <c r="AG16276" s="93"/>
      <c r="AH16276" s="93"/>
    </row>
    <row r="16277" spans="24:34" x14ac:dyDescent="0.3">
      <c r="X16277" s="269" t="s">
        <v>16249</v>
      </c>
      <c r="Y16277" s="270">
        <v>4838</v>
      </c>
      <c r="AA16277" s="231" t="s">
        <v>34502</v>
      </c>
      <c r="AB16277" s="232">
        <v>23985.439999999999</v>
      </c>
      <c r="AD16277" s="209" t="s">
        <v>30015</v>
      </c>
      <c r="AE16277" s="210">
        <v>40116.46</v>
      </c>
      <c r="AF16277" s="93"/>
      <c r="AG16277" s="93"/>
      <c r="AH16277" s="93"/>
    </row>
    <row r="16278" spans="24:34" x14ac:dyDescent="0.3">
      <c r="X16278" s="269" t="s">
        <v>16251</v>
      </c>
      <c r="Y16278" s="270">
        <v>4451</v>
      </c>
      <c r="AA16278" s="231" t="s">
        <v>15332</v>
      </c>
      <c r="AB16278" s="232">
        <v>123138.32</v>
      </c>
      <c r="AD16278" s="209" t="s">
        <v>30016</v>
      </c>
      <c r="AE16278" s="210">
        <v>66930.45</v>
      </c>
      <c r="AF16278" s="93"/>
      <c r="AG16278" s="93"/>
      <c r="AH16278" s="93"/>
    </row>
    <row r="16279" spans="24:34" x14ac:dyDescent="0.3">
      <c r="X16279" s="269" t="s">
        <v>13114</v>
      </c>
      <c r="Y16279" s="270">
        <v>1643</v>
      </c>
      <c r="AA16279" s="231" t="s">
        <v>15333</v>
      </c>
      <c r="AB16279" s="232">
        <v>106343</v>
      </c>
      <c r="AD16279" s="209" t="s">
        <v>30017</v>
      </c>
      <c r="AE16279" s="210">
        <v>343.58</v>
      </c>
      <c r="AF16279" s="93"/>
      <c r="AG16279" s="93"/>
      <c r="AH16279" s="93"/>
    </row>
    <row r="16280" spans="24:34" x14ac:dyDescent="0.3">
      <c r="X16280" s="269" t="s">
        <v>16336</v>
      </c>
      <c r="Y16280" s="270">
        <v>5119726.78</v>
      </c>
      <c r="AA16280" s="231" t="s">
        <v>15334</v>
      </c>
      <c r="AB16280" s="232">
        <v>1271436.75</v>
      </c>
      <c r="AD16280" s="209" t="s">
        <v>30018</v>
      </c>
      <c r="AE16280" s="210">
        <v>1437.57</v>
      </c>
      <c r="AF16280" s="93"/>
      <c r="AG16280" s="93"/>
      <c r="AH16280" s="93"/>
    </row>
    <row r="16281" spans="24:34" x14ac:dyDescent="0.3">
      <c r="X16281" s="269" t="s">
        <v>45972</v>
      </c>
      <c r="Y16281" s="270">
        <v>-1696.8</v>
      </c>
      <c r="AA16281" s="231" t="s">
        <v>15335</v>
      </c>
      <c r="AB16281" s="232">
        <v>468145.59</v>
      </c>
      <c r="AD16281" s="209" t="s">
        <v>30019</v>
      </c>
      <c r="AE16281" s="210">
        <v>114372.63</v>
      </c>
      <c r="AF16281" s="93"/>
      <c r="AG16281" s="93"/>
      <c r="AH16281" s="93"/>
    </row>
    <row r="16282" spans="24:34" x14ac:dyDescent="0.3">
      <c r="X16282" s="269" t="s">
        <v>16338</v>
      </c>
      <c r="Y16282" s="270">
        <v>488005.7</v>
      </c>
      <c r="AA16282" s="231" t="s">
        <v>34512</v>
      </c>
      <c r="AB16282" s="232">
        <v>61120.78</v>
      </c>
      <c r="AD16282" s="209" t="s">
        <v>30020</v>
      </c>
      <c r="AE16282" s="210">
        <v>17941.53</v>
      </c>
      <c r="AF16282" s="93"/>
      <c r="AG16282" s="93"/>
      <c r="AH16282" s="93"/>
    </row>
    <row r="16283" spans="24:34" x14ac:dyDescent="0.3">
      <c r="X16283" s="269" t="s">
        <v>16340</v>
      </c>
      <c r="Y16283" s="270">
        <v>52060</v>
      </c>
      <c r="AA16283" s="231" t="s">
        <v>34393</v>
      </c>
      <c r="AB16283" s="232">
        <v>1905</v>
      </c>
      <c r="AD16283" s="209" t="s">
        <v>30021</v>
      </c>
      <c r="AE16283" s="210">
        <v>4520.47</v>
      </c>
      <c r="AF16283" s="93"/>
      <c r="AG16283" s="93"/>
      <c r="AH16283" s="93"/>
    </row>
    <row r="16284" spans="24:34" x14ac:dyDescent="0.3">
      <c r="X16284" s="269" t="s">
        <v>16343</v>
      </c>
      <c r="Y16284" s="270">
        <v>21584.18</v>
      </c>
      <c r="AA16284" s="231" t="s">
        <v>38847</v>
      </c>
      <c r="AB16284" s="232">
        <v>24391.17</v>
      </c>
      <c r="AD16284" s="209" t="s">
        <v>30022</v>
      </c>
      <c r="AE16284" s="210">
        <v>2236</v>
      </c>
      <c r="AF16284" s="93"/>
      <c r="AG16284" s="93"/>
      <c r="AH16284" s="93"/>
    </row>
    <row r="16285" spans="24:34" x14ac:dyDescent="0.3">
      <c r="X16285" s="269" t="s">
        <v>16346</v>
      </c>
      <c r="Y16285" s="270">
        <v>52152</v>
      </c>
      <c r="AA16285" s="231" t="s">
        <v>15336</v>
      </c>
      <c r="AB16285" s="232">
        <v>539779.31000000006</v>
      </c>
      <c r="AD16285" s="209" t="s">
        <v>30023</v>
      </c>
      <c r="AE16285" s="210">
        <v>2820.77</v>
      </c>
      <c r="AF16285" s="93"/>
      <c r="AG16285" s="93"/>
      <c r="AH16285" s="93"/>
    </row>
    <row r="16286" spans="24:34" x14ac:dyDescent="0.3">
      <c r="X16286" s="269" t="s">
        <v>61663</v>
      </c>
      <c r="Y16286" s="270">
        <v>56055.09</v>
      </c>
      <c r="AA16286" s="231" t="s">
        <v>13025</v>
      </c>
      <c r="AB16286" s="232">
        <v>69090</v>
      </c>
      <c r="AD16286" s="209" t="s">
        <v>30024</v>
      </c>
      <c r="AE16286" s="210">
        <v>4434.5</v>
      </c>
      <c r="AF16286" s="93"/>
      <c r="AG16286" s="93"/>
      <c r="AH16286" s="93"/>
    </row>
    <row r="16287" spans="24:34" x14ac:dyDescent="0.3">
      <c r="X16287" s="269" t="s">
        <v>16348</v>
      </c>
      <c r="Y16287" s="270">
        <v>67008.28</v>
      </c>
      <c r="AA16287" s="231" t="s">
        <v>15337</v>
      </c>
      <c r="AB16287" s="232">
        <v>471296.71</v>
      </c>
      <c r="AD16287" s="209" t="s">
        <v>30025</v>
      </c>
      <c r="AE16287" s="210">
        <v>18368.79</v>
      </c>
      <c r="AF16287" s="93"/>
      <c r="AG16287" s="93"/>
      <c r="AH16287" s="93"/>
    </row>
    <row r="16288" spans="24:34" x14ac:dyDescent="0.3">
      <c r="X16288" s="269" t="s">
        <v>16349</v>
      </c>
      <c r="Y16288" s="270">
        <v>212994.96</v>
      </c>
      <c r="AA16288" s="231" t="s">
        <v>33095</v>
      </c>
      <c r="AB16288" s="232">
        <v>6687.09</v>
      </c>
      <c r="AD16288" s="209" t="s">
        <v>14468</v>
      </c>
      <c r="AE16288" s="210">
        <v>267549.18</v>
      </c>
      <c r="AF16288" s="93"/>
      <c r="AG16288" s="93"/>
      <c r="AH16288" s="93"/>
    </row>
    <row r="16289" spans="24:34" x14ac:dyDescent="0.3">
      <c r="X16289" s="269" t="s">
        <v>16351</v>
      </c>
      <c r="Y16289" s="270">
        <v>310170.09999999998</v>
      </c>
      <c r="AA16289" s="231" t="s">
        <v>35992</v>
      </c>
      <c r="AB16289" s="232">
        <v>18751.32</v>
      </c>
      <c r="AD16289" s="209" t="s">
        <v>30026</v>
      </c>
      <c r="AE16289" s="210">
        <v>190628.71</v>
      </c>
      <c r="AF16289" s="93"/>
      <c r="AG16289" s="93"/>
      <c r="AH16289" s="93"/>
    </row>
    <row r="16290" spans="24:34" x14ac:dyDescent="0.3">
      <c r="X16290" s="269" t="s">
        <v>16352</v>
      </c>
      <c r="Y16290" s="270">
        <v>708162.83</v>
      </c>
      <c r="AA16290" s="231" t="s">
        <v>38848</v>
      </c>
      <c r="AB16290" s="232">
        <v>22201.55</v>
      </c>
      <c r="AD16290" s="209" t="s">
        <v>14469</v>
      </c>
      <c r="AE16290" s="210">
        <v>8956.48</v>
      </c>
      <c r="AF16290" s="93"/>
      <c r="AG16290" s="93"/>
      <c r="AH16290" s="93"/>
    </row>
    <row r="16291" spans="24:34" x14ac:dyDescent="0.3">
      <c r="X16291" s="269" t="s">
        <v>40722</v>
      </c>
      <c r="Y16291" s="270">
        <v>2766.36</v>
      </c>
      <c r="AA16291" s="231" t="s">
        <v>43148</v>
      </c>
      <c r="AB16291" s="232">
        <v>19903.53</v>
      </c>
      <c r="AD16291" s="209" t="s">
        <v>30027</v>
      </c>
      <c r="AE16291" s="210">
        <v>-505.17</v>
      </c>
      <c r="AF16291" s="93"/>
      <c r="AG16291" s="93"/>
      <c r="AH16291" s="93"/>
    </row>
    <row r="16292" spans="24:34" x14ac:dyDescent="0.3">
      <c r="X16292" s="269" t="s">
        <v>60875</v>
      </c>
      <c r="Y16292" s="270">
        <v>721.2</v>
      </c>
      <c r="AA16292" s="231" t="s">
        <v>40715</v>
      </c>
      <c r="AB16292" s="232">
        <v>37059.089999999997</v>
      </c>
      <c r="AD16292" s="209" t="s">
        <v>30028</v>
      </c>
      <c r="AE16292" s="210">
        <v>30125</v>
      </c>
      <c r="AF16292" s="93"/>
      <c r="AG16292" s="93"/>
      <c r="AH16292" s="93"/>
    </row>
    <row r="16293" spans="24:34" x14ac:dyDescent="0.3">
      <c r="X16293" s="269" t="s">
        <v>34612</v>
      </c>
      <c r="Y16293" s="270">
        <v>8376.02</v>
      </c>
      <c r="AA16293" s="231" t="s">
        <v>33096</v>
      </c>
      <c r="AB16293" s="232">
        <v>333926.03999999998</v>
      </c>
      <c r="AD16293" s="209" t="s">
        <v>30029</v>
      </c>
      <c r="AE16293" s="210">
        <v>1369.35</v>
      </c>
      <c r="AF16293" s="93"/>
      <c r="AG16293" s="93"/>
      <c r="AH16293" s="93"/>
    </row>
    <row r="16294" spans="24:34" x14ac:dyDescent="0.3">
      <c r="X16294" s="269" t="s">
        <v>60876</v>
      </c>
      <c r="Y16294" s="270">
        <v>4327.2</v>
      </c>
      <c r="AA16294" s="231" t="s">
        <v>43149</v>
      </c>
      <c r="AB16294" s="232">
        <v>42080</v>
      </c>
      <c r="AD16294" s="209" t="s">
        <v>30030</v>
      </c>
      <c r="AE16294" s="210">
        <v>104.74</v>
      </c>
      <c r="AF16294" s="93"/>
      <c r="AG16294" s="93"/>
      <c r="AH16294" s="93"/>
    </row>
    <row r="16295" spans="24:34" x14ac:dyDescent="0.3">
      <c r="X16295" s="269" t="s">
        <v>59308</v>
      </c>
      <c r="Y16295" s="270">
        <v>25144.61</v>
      </c>
      <c r="AA16295" s="231" t="s">
        <v>48414</v>
      </c>
      <c r="AB16295" s="232">
        <v>967.91</v>
      </c>
      <c r="AD16295" s="209" t="s">
        <v>30031</v>
      </c>
      <c r="AE16295" s="210">
        <v>261.76</v>
      </c>
      <c r="AF16295" s="93"/>
      <c r="AG16295" s="93"/>
      <c r="AH16295" s="93"/>
    </row>
    <row r="16296" spans="24:34" x14ac:dyDescent="0.3">
      <c r="X16296" s="269" t="s">
        <v>16355</v>
      </c>
      <c r="Y16296" s="270">
        <v>495577.13</v>
      </c>
      <c r="AA16296" s="231" t="s">
        <v>33097</v>
      </c>
      <c r="AB16296" s="232">
        <v>215628.32</v>
      </c>
      <c r="AD16296" s="209" t="s">
        <v>30032</v>
      </c>
      <c r="AE16296" s="210">
        <v>25497.06</v>
      </c>
      <c r="AF16296" s="93"/>
      <c r="AG16296" s="93"/>
      <c r="AH16296" s="93"/>
    </row>
    <row r="16297" spans="24:34" x14ac:dyDescent="0.3">
      <c r="X16297" s="269" t="s">
        <v>16356</v>
      </c>
      <c r="Y16297" s="270">
        <v>26302.17</v>
      </c>
      <c r="AA16297" s="231" t="s">
        <v>33098</v>
      </c>
      <c r="AB16297" s="232">
        <v>3369.46</v>
      </c>
      <c r="AD16297" s="209" t="s">
        <v>30033</v>
      </c>
      <c r="AE16297" s="210">
        <v>1923.14</v>
      </c>
      <c r="AF16297" s="93"/>
      <c r="AG16297" s="93"/>
      <c r="AH16297" s="93"/>
    </row>
    <row r="16298" spans="24:34" x14ac:dyDescent="0.3">
      <c r="X16298" s="269" t="s">
        <v>13131</v>
      </c>
      <c r="Y16298" s="270">
        <v>563128.05000000005</v>
      </c>
      <c r="AA16298" s="231" t="s">
        <v>34513</v>
      </c>
      <c r="AB16298" s="232">
        <v>2211555.5099999998</v>
      </c>
      <c r="AD16298" s="209" t="s">
        <v>30034</v>
      </c>
      <c r="AE16298" s="210">
        <v>5527.75</v>
      </c>
      <c r="AF16298" s="93"/>
      <c r="AG16298" s="93"/>
      <c r="AH16298" s="93"/>
    </row>
    <row r="16299" spans="24:34" x14ac:dyDescent="0.3">
      <c r="X16299" s="269" t="s">
        <v>13132</v>
      </c>
      <c r="Y16299" s="270">
        <v>1715160.91</v>
      </c>
      <c r="AA16299" s="231" t="s">
        <v>15338</v>
      </c>
      <c r="AB16299" s="232">
        <v>216</v>
      </c>
      <c r="AD16299" s="209" t="s">
        <v>30035</v>
      </c>
      <c r="AE16299" s="210">
        <v>521.96</v>
      </c>
      <c r="AF16299" s="93"/>
      <c r="AG16299" s="93"/>
      <c r="AH16299" s="93"/>
    </row>
    <row r="16300" spans="24:34" x14ac:dyDescent="0.3">
      <c r="X16300" s="269" t="s">
        <v>13133</v>
      </c>
      <c r="Y16300" s="270">
        <v>1033791.9</v>
      </c>
      <c r="AA16300" s="231" t="s">
        <v>54205</v>
      </c>
      <c r="AB16300" s="232">
        <v>13750</v>
      </c>
      <c r="AD16300" s="209" t="s">
        <v>30036</v>
      </c>
      <c r="AE16300" s="210">
        <v>2333.5</v>
      </c>
      <c r="AF16300" s="93"/>
      <c r="AG16300" s="93"/>
      <c r="AH16300" s="93"/>
    </row>
    <row r="16301" spans="24:34" x14ac:dyDescent="0.3">
      <c r="X16301" s="269" t="s">
        <v>16357</v>
      </c>
      <c r="Y16301" s="270">
        <v>1045208.33</v>
      </c>
      <c r="AA16301" s="231" t="s">
        <v>43150</v>
      </c>
      <c r="AB16301" s="232">
        <v>1154.8800000000001</v>
      </c>
      <c r="AD16301" s="209" t="s">
        <v>30037</v>
      </c>
      <c r="AE16301" s="210">
        <v>178.51</v>
      </c>
      <c r="AF16301" s="93"/>
      <c r="AG16301" s="93"/>
      <c r="AH16301" s="93"/>
    </row>
    <row r="16302" spans="24:34" x14ac:dyDescent="0.3">
      <c r="X16302" s="269" t="s">
        <v>16358</v>
      </c>
      <c r="Y16302" s="270">
        <v>69462.61</v>
      </c>
      <c r="AA16302" s="231" t="s">
        <v>45951</v>
      </c>
      <c r="AB16302" s="232">
        <v>836.27</v>
      </c>
      <c r="AD16302" s="209" t="s">
        <v>30038</v>
      </c>
      <c r="AE16302" s="210">
        <v>5305.18</v>
      </c>
      <c r="AF16302" s="93"/>
      <c r="AG16302" s="93"/>
      <c r="AH16302" s="93"/>
    </row>
    <row r="16303" spans="24:34" x14ac:dyDescent="0.3">
      <c r="X16303" s="269" t="s">
        <v>16360</v>
      </c>
      <c r="Y16303" s="270">
        <v>22000</v>
      </c>
      <c r="AA16303" s="231" t="s">
        <v>34514</v>
      </c>
      <c r="AB16303" s="232">
        <v>292487.3</v>
      </c>
      <c r="AD16303" s="209" t="s">
        <v>30039</v>
      </c>
      <c r="AE16303" s="210">
        <v>175029.41</v>
      </c>
      <c r="AF16303" s="93"/>
      <c r="AG16303" s="93"/>
      <c r="AH16303" s="93"/>
    </row>
    <row r="16304" spans="24:34" x14ac:dyDescent="0.3">
      <c r="X16304" s="269" t="s">
        <v>33182</v>
      </c>
      <c r="Y16304" s="270">
        <v>460.15</v>
      </c>
      <c r="AA16304" s="231" t="s">
        <v>15339</v>
      </c>
      <c r="AB16304" s="232">
        <v>74914.27</v>
      </c>
      <c r="AD16304" s="209" t="s">
        <v>30040</v>
      </c>
      <c r="AE16304" s="210">
        <v>13795.7</v>
      </c>
      <c r="AF16304" s="93"/>
      <c r="AG16304" s="93"/>
      <c r="AH16304" s="93"/>
    </row>
    <row r="16305" spans="24:34" x14ac:dyDescent="0.3">
      <c r="X16305" s="269" t="s">
        <v>58004</v>
      </c>
      <c r="Y16305" s="270">
        <v>1842.87</v>
      </c>
      <c r="AA16305" s="231" t="s">
        <v>33099</v>
      </c>
      <c r="AB16305" s="232">
        <v>38786.480000000003</v>
      </c>
      <c r="AD16305" s="209" t="s">
        <v>30041</v>
      </c>
      <c r="AE16305" s="210">
        <v>10350</v>
      </c>
      <c r="AF16305" s="93"/>
      <c r="AG16305" s="93"/>
      <c r="AH16305" s="93"/>
    </row>
    <row r="16306" spans="24:34" x14ac:dyDescent="0.3">
      <c r="X16306" s="269" t="s">
        <v>59959</v>
      </c>
      <c r="Y16306" s="270">
        <v>28262.5</v>
      </c>
      <c r="AA16306" s="231" t="s">
        <v>13028</v>
      </c>
      <c r="AB16306" s="232">
        <v>483280.82</v>
      </c>
      <c r="AD16306" s="209" t="s">
        <v>30042</v>
      </c>
      <c r="AE16306" s="210">
        <v>50000.03</v>
      </c>
      <c r="AF16306" s="93"/>
      <c r="AG16306" s="93"/>
      <c r="AH16306" s="93"/>
    </row>
    <row r="16307" spans="24:34" x14ac:dyDescent="0.3">
      <c r="X16307" s="269" t="s">
        <v>59309</v>
      </c>
      <c r="Y16307" s="270">
        <v>3439</v>
      </c>
      <c r="AA16307" s="231" t="s">
        <v>13029</v>
      </c>
      <c r="AB16307" s="232">
        <v>685930.68</v>
      </c>
      <c r="AD16307" s="209" t="s">
        <v>30043</v>
      </c>
      <c r="AE16307" s="210">
        <v>115560</v>
      </c>
      <c r="AF16307" s="93"/>
      <c r="AG16307" s="93"/>
      <c r="AH16307" s="93"/>
    </row>
    <row r="16308" spans="24:34" x14ac:dyDescent="0.3">
      <c r="X16308" s="269" t="s">
        <v>13134</v>
      </c>
      <c r="Y16308" s="270">
        <v>851364.03</v>
      </c>
      <c r="AA16308" s="231" t="s">
        <v>13030</v>
      </c>
      <c r="AB16308" s="232">
        <v>311962.98</v>
      </c>
      <c r="AD16308" s="209" t="s">
        <v>30044</v>
      </c>
      <c r="AE16308" s="210">
        <v>118098.94</v>
      </c>
      <c r="AF16308" s="93"/>
      <c r="AG16308" s="93"/>
      <c r="AH16308" s="93"/>
    </row>
    <row r="16309" spans="24:34" x14ac:dyDescent="0.3">
      <c r="X16309" s="269" t="s">
        <v>13135</v>
      </c>
      <c r="Y16309" s="270">
        <v>547728.97</v>
      </c>
      <c r="AA16309" s="231" t="s">
        <v>47440</v>
      </c>
      <c r="AB16309" s="232">
        <v>10144.81</v>
      </c>
      <c r="AD16309" s="209" t="s">
        <v>30045</v>
      </c>
      <c r="AE16309" s="210">
        <v>42055.63</v>
      </c>
      <c r="AF16309" s="93"/>
      <c r="AG16309" s="93"/>
      <c r="AH16309" s="93"/>
    </row>
    <row r="16310" spans="24:34" x14ac:dyDescent="0.3">
      <c r="X16310" s="269" t="s">
        <v>16362</v>
      </c>
      <c r="Y16310" s="270">
        <v>240598.78</v>
      </c>
      <c r="AA16310" s="231" t="s">
        <v>15340</v>
      </c>
      <c r="AB16310" s="232">
        <v>121213.33</v>
      </c>
      <c r="AD16310" s="209" t="s">
        <v>30046</v>
      </c>
      <c r="AE16310" s="210">
        <v>44516.42</v>
      </c>
      <c r="AF16310" s="93"/>
      <c r="AG16310" s="93"/>
      <c r="AH16310" s="93"/>
    </row>
    <row r="16311" spans="24:34" x14ac:dyDescent="0.3">
      <c r="X16311" s="269" t="s">
        <v>58005</v>
      </c>
      <c r="Y16311" s="270">
        <v>3919.35</v>
      </c>
      <c r="AA16311" s="231" t="s">
        <v>15341</v>
      </c>
      <c r="AB16311" s="232">
        <v>6590.84</v>
      </c>
      <c r="AD16311" s="209" t="s">
        <v>30047</v>
      </c>
      <c r="AE16311" s="210">
        <v>73615.789999999994</v>
      </c>
      <c r="AF16311" s="93"/>
      <c r="AG16311" s="93"/>
      <c r="AH16311" s="93"/>
    </row>
    <row r="16312" spans="24:34" x14ac:dyDescent="0.3">
      <c r="X16312" s="269" t="s">
        <v>13139</v>
      </c>
      <c r="Y16312" s="270">
        <v>111834.49</v>
      </c>
      <c r="AA16312" s="231" t="s">
        <v>48415</v>
      </c>
      <c r="AB16312" s="232">
        <v>18956.16</v>
      </c>
      <c r="AD16312" s="209" t="s">
        <v>30048</v>
      </c>
      <c r="AE16312" s="210">
        <v>2586.2600000000002</v>
      </c>
      <c r="AF16312" s="93"/>
      <c r="AG16312" s="93"/>
      <c r="AH16312" s="93"/>
    </row>
    <row r="16313" spans="24:34" x14ac:dyDescent="0.3">
      <c r="X16313" s="269" t="s">
        <v>13140</v>
      </c>
      <c r="Y16313" s="270">
        <v>2391.0100000000002</v>
      </c>
      <c r="AA16313" s="231" t="s">
        <v>50592</v>
      </c>
      <c r="AB16313" s="232">
        <v>4000</v>
      </c>
      <c r="AD16313" s="209" t="s">
        <v>30049</v>
      </c>
      <c r="AE16313" s="210">
        <v>1437.57</v>
      </c>
      <c r="AF16313" s="93"/>
      <c r="AG16313" s="93"/>
      <c r="AH16313" s="93"/>
    </row>
    <row r="16314" spans="24:34" x14ac:dyDescent="0.3">
      <c r="X16314" s="269" t="s">
        <v>50603</v>
      </c>
      <c r="Y16314" s="270">
        <v>-2480.23</v>
      </c>
      <c r="AA16314" s="231" t="s">
        <v>34515</v>
      </c>
      <c r="AB16314" s="232">
        <v>27336.46</v>
      </c>
      <c r="AD16314" s="209" t="s">
        <v>30050</v>
      </c>
      <c r="AE16314" s="210">
        <v>142698.53</v>
      </c>
      <c r="AF16314" s="93"/>
      <c r="AG16314" s="93"/>
      <c r="AH16314" s="93"/>
    </row>
    <row r="16315" spans="24:34" x14ac:dyDescent="0.3">
      <c r="X16315" s="269" t="s">
        <v>61132</v>
      </c>
      <c r="Y16315" s="270">
        <v>212197.38</v>
      </c>
      <c r="AA16315" s="231" t="s">
        <v>15344</v>
      </c>
      <c r="AB16315" s="232">
        <v>2825.93</v>
      </c>
      <c r="AD16315" s="209" t="s">
        <v>30051</v>
      </c>
      <c r="AE16315" s="210">
        <v>18577.849999999999</v>
      </c>
      <c r="AF16315" s="93"/>
      <c r="AG16315" s="93"/>
      <c r="AH16315" s="93"/>
    </row>
    <row r="16316" spans="24:34" x14ac:dyDescent="0.3">
      <c r="X16316" s="269" t="s">
        <v>16437</v>
      </c>
      <c r="Y16316" s="270">
        <v>35000</v>
      </c>
      <c r="AA16316" s="231" t="s">
        <v>13031</v>
      </c>
      <c r="AB16316" s="232">
        <v>565.33000000000004</v>
      </c>
      <c r="AD16316" s="209" t="s">
        <v>30052</v>
      </c>
      <c r="AE16316" s="210">
        <v>5305.18</v>
      </c>
      <c r="AF16316" s="93"/>
      <c r="AG16316" s="93"/>
      <c r="AH16316" s="93"/>
    </row>
    <row r="16317" spans="24:34" x14ac:dyDescent="0.3">
      <c r="X16317" s="269" t="s">
        <v>16438</v>
      </c>
      <c r="Y16317" s="270">
        <v>173080.07</v>
      </c>
      <c r="AA16317" s="231" t="s">
        <v>54206</v>
      </c>
      <c r="AB16317" s="232">
        <v>1378756.33</v>
      </c>
      <c r="AD16317" s="209" t="s">
        <v>30053</v>
      </c>
      <c r="AE16317" s="210">
        <v>498.09</v>
      </c>
      <c r="AF16317" s="93"/>
      <c r="AG16317" s="93"/>
      <c r="AH16317" s="93"/>
    </row>
    <row r="16318" spans="24:34" x14ac:dyDescent="0.3">
      <c r="X16318" s="269" t="s">
        <v>34616</v>
      </c>
      <c r="Y16318" s="270">
        <v>149474.68</v>
      </c>
      <c r="AA16318" s="231" t="s">
        <v>15345</v>
      </c>
      <c r="AB16318" s="232">
        <v>704952.5</v>
      </c>
      <c r="AD16318" s="209" t="s">
        <v>30054</v>
      </c>
      <c r="AE16318" s="210">
        <v>175029.41</v>
      </c>
      <c r="AF16318" s="93"/>
      <c r="AG16318" s="93"/>
      <c r="AH16318" s="93"/>
    </row>
    <row r="16319" spans="24:34" x14ac:dyDescent="0.3">
      <c r="X16319" s="269" t="s">
        <v>16439</v>
      </c>
      <c r="Y16319" s="270">
        <v>6658.66</v>
      </c>
      <c r="AA16319" s="231" t="s">
        <v>15346</v>
      </c>
      <c r="AB16319" s="232">
        <v>232961.09</v>
      </c>
      <c r="AD16319" s="209" t="s">
        <v>30055</v>
      </c>
      <c r="AE16319" s="210">
        <v>32462.799999999999</v>
      </c>
      <c r="AF16319" s="93"/>
      <c r="AG16319" s="93"/>
      <c r="AH16319" s="93"/>
    </row>
    <row r="16320" spans="24:34" x14ac:dyDescent="0.3">
      <c r="X16320" s="269" t="s">
        <v>16440</v>
      </c>
      <c r="Y16320" s="270">
        <v>71827.56</v>
      </c>
      <c r="AA16320" s="231" t="s">
        <v>50593</v>
      </c>
      <c r="AB16320" s="232">
        <v>135780.15</v>
      </c>
      <c r="AD16320" s="209" t="s">
        <v>30056</v>
      </c>
      <c r="AE16320" s="210">
        <v>11450</v>
      </c>
      <c r="AF16320" s="93"/>
      <c r="AG16320" s="93"/>
      <c r="AH16320" s="93"/>
    </row>
    <row r="16321" spans="24:34" x14ac:dyDescent="0.3">
      <c r="X16321" s="269" t="s">
        <v>16441</v>
      </c>
      <c r="Y16321" s="270">
        <v>6580.96</v>
      </c>
      <c r="AA16321" s="231" t="s">
        <v>50594</v>
      </c>
      <c r="AB16321" s="232">
        <v>187733.24</v>
      </c>
      <c r="AD16321" s="209" t="s">
        <v>30057</v>
      </c>
      <c r="AE16321" s="210">
        <v>9680</v>
      </c>
      <c r="AF16321" s="93"/>
      <c r="AG16321" s="93"/>
      <c r="AH16321" s="93"/>
    </row>
    <row r="16322" spans="24:34" x14ac:dyDescent="0.3">
      <c r="X16322" s="269" t="s">
        <v>16442</v>
      </c>
      <c r="Y16322" s="270">
        <v>124470.82</v>
      </c>
      <c r="AA16322" s="231" t="s">
        <v>50595</v>
      </c>
      <c r="AB16322" s="232">
        <v>7208.98</v>
      </c>
      <c r="AD16322" s="209" t="s">
        <v>14471</v>
      </c>
      <c r="AE16322" s="210">
        <v>51858.01</v>
      </c>
      <c r="AF16322" s="93"/>
      <c r="AG16322" s="93"/>
      <c r="AH16322" s="93"/>
    </row>
    <row r="16323" spans="24:34" x14ac:dyDescent="0.3">
      <c r="X16323" s="269" t="s">
        <v>16443</v>
      </c>
      <c r="Y16323" s="270">
        <v>36996.86</v>
      </c>
      <c r="AA16323" s="231" t="s">
        <v>50596</v>
      </c>
      <c r="AB16323" s="232">
        <v>14318.03</v>
      </c>
      <c r="AD16323" s="209" t="s">
        <v>14472</v>
      </c>
      <c r="AE16323" s="210">
        <v>49717.98</v>
      </c>
      <c r="AF16323" s="93"/>
      <c r="AG16323" s="93"/>
      <c r="AH16323" s="93"/>
    </row>
    <row r="16324" spans="24:34" x14ac:dyDescent="0.3">
      <c r="X16324" s="269" t="s">
        <v>16444</v>
      </c>
      <c r="Y16324" s="270">
        <v>449.68</v>
      </c>
      <c r="AA16324" s="231" t="s">
        <v>33100</v>
      </c>
      <c r="AB16324" s="232">
        <v>491301.59</v>
      </c>
      <c r="AD16324" s="209" t="s">
        <v>30058</v>
      </c>
      <c r="AE16324" s="210">
        <v>1468.34</v>
      </c>
      <c r="AF16324" s="93"/>
      <c r="AG16324" s="93"/>
      <c r="AH16324" s="93"/>
    </row>
    <row r="16325" spans="24:34" x14ac:dyDescent="0.3">
      <c r="X16325" s="269" t="s">
        <v>16445</v>
      </c>
      <c r="Y16325" s="270">
        <v>1712.35</v>
      </c>
      <c r="AA16325" s="231" t="s">
        <v>13033</v>
      </c>
      <c r="AB16325" s="232">
        <v>863219.63</v>
      </c>
      <c r="AD16325" s="209" t="s">
        <v>30059</v>
      </c>
      <c r="AE16325" s="210">
        <v>16686.150000000001</v>
      </c>
      <c r="AF16325" s="93"/>
      <c r="AG16325" s="93"/>
      <c r="AH16325" s="93"/>
    </row>
    <row r="16326" spans="24:34" x14ac:dyDescent="0.3">
      <c r="X16326" s="269" t="s">
        <v>55570</v>
      </c>
      <c r="Y16326" s="270">
        <v>2280.7600000000002</v>
      </c>
      <c r="AA16326" s="231" t="s">
        <v>15348</v>
      </c>
      <c r="AB16326" s="232">
        <v>-3267.36</v>
      </c>
      <c r="AD16326" s="209" t="s">
        <v>30060</v>
      </c>
      <c r="AE16326" s="210">
        <v>3192.59</v>
      </c>
      <c r="AF16326" s="93"/>
      <c r="AG16326" s="93"/>
      <c r="AH16326" s="93"/>
    </row>
    <row r="16327" spans="24:34" x14ac:dyDescent="0.3">
      <c r="X16327" s="269" t="s">
        <v>16447</v>
      </c>
      <c r="Y16327" s="270">
        <v>5374.55</v>
      </c>
      <c r="AA16327" s="231" t="s">
        <v>54207</v>
      </c>
      <c r="AB16327" s="232">
        <v>95</v>
      </c>
      <c r="AD16327" s="209" t="s">
        <v>30061</v>
      </c>
      <c r="AE16327" s="210">
        <v>9971.2000000000007</v>
      </c>
      <c r="AF16327" s="93"/>
      <c r="AG16327" s="93"/>
      <c r="AH16327" s="93"/>
    </row>
    <row r="16328" spans="24:34" x14ac:dyDescent="0.3">
      <c r="X16328" s="269" t="s">
        <v>16448</v>
      </c>
      <c r="Y16328" s="270">
        <v>680</v>
      </c>
      <c r="AA16328" s="231" t="s">
        <v>15364</v>
      </c>
      <c r="AB16328" s="232">
        <v>15765</v>
      </c>
      <c r="AD16328" s="209" t="s">
        <v>30062</v>
      </c>
      <c r="AE16328" s="210">
        <v>47.07</v>
      </c>
      <c r="AF16328" s="93"/>
      <c r="AG16328" s="93"/>
      <c r="AH16328" s="93"/>
    </row>
    <row r="16329" spans="24:34" x14ac:dyDescent="0.3">
      <c r="X16329" s="269" t="s">
        <v>16450</v>
      </c>
      <c r="Y16329" s="270">
        <v>24993.83</v>
      </c>
      <c r="AA16329" s="231" t="s">
        <v>15365</v>
      </c>
      <c r="AB16329" s="232">
        <v>42477.99</v>
      </c>
      <c r="AD16329" s="209" t="s">
        <v>30063</v>
      </c>
      <c r="AE16329" s="210">
        <v>11458.05</v>
      </c>
      <c r="AF16329" s="93"/>
      <c r="AG16329" s="93"/>
      <c r="AH16329" s="93"/>
    </row>
    <row r="16330" spans="24:34" x14ac:dyDescent="0.3">
      <c r="X16330" s="269" t="s">
        <v>31712</v>
      </c>
      <c r="Y16330" s="270">
        <v>29718</v>
      </c>
      <c r="AA16330" s="231" t="s">
        <v>43151</v>
      </c>
      <c r="AB16330" s="232">
        <v>114766.11</v>
      </c>
      <c r="AD16330" s="209" t="s">
        <v>30064</v>
      </c>
      <c r="AE16330" s="210">
        <v>18368.79</v>
      </c>
      <c r="AF16330" s="93"/>
      <c r="AG16330" s="93"/>
      <c r="AH16330" s="93"/>
    </row>
    <row r="16331" spans="24:34" x14ac:dyDescent="0.3">
      <c r="X16331" s="269" t="s">
        <v>16451</v>
      </c>
      <c r="Y16331" s="270">
        <v>-148.5</v>
      </c>
      <c r="AA16331" s="231" t="s">
        <v>15368</v>
      </c>
      <c r="AB16331" s="232">
        <v>8581.3799999999992</v>
      </c>
      <c r="AD16331" s="209" t="s">
        <v>14473</v>
      </c>
      <c r="AE16331" s="210">
        <v>867164.24</v>
      </c>
      <c r="AF16331" s="93"/>
      <c r="AG16331" s="93"/>
      <c r="AH16331" s="93"/>
    </row>
    <row r="16332" spans="24:34" x14ac:dyDescent="0.3">
      <c r="X16332" s="269" t="s">
        <v>16453</v>
      </c>
      <c r="Y16332" s="270">
        <v>77600</v>
      </c>
      <c r="AA16332" s="231" t="s">
        <v>15369</v>
      </c>
      <c r="AB16332" s="232">
        <v>720</v>
      </c>
      <c r="AD16332" s="209" t="s">
        <v>30065</v>
      </c>
      <c r="AE16332" s="210">
        <v>115560</v>
      </c>
      <c r="AF16332" s="93"/>
      <c r="AG16332" s="93"/>
      <c r="AH16332" s="93"/>
    </row>
    <row r="16333" spans="24:34" x14ac:dyDescent="0.3">
      <c r="X16333" s="269" t="s">
        <v>16454</v>
      </c>
      <c r="Y16333" s="270">
        <v>2020462.31</v>
      </c>
      <c r="AA16333" s="231" t="s">
        <v>15370</v>
      </c>
      <c r="AB16333" s="232">
        <v>1445.02</v>
      </c>
      <c r="AD16333" s="209" t="s">
        <v>30066</v>
      </c>
      <c r="AE16333" s="210">
        <v>319552.40000000002</v>
      </c>
      <c r="AF16333" s="93"/>
      <c r="AG16333" s="93"/>
      <c r="AH16333" s="93"/>
    </row>
    <row r="16334" spans="24:34" x14ac:dyDescent="0.3">
      <c r="X16334" s="269" t="s">
        <v>54227</v>
      </c>
      <c r="Y16334" s="270">
        <v>19675</v>
      </c>
      <c r="AA16334" s="231" t="s">
        <v>43152</v>
      </c>
      <c r="AB16334" s="232">
        <v>8136.6</v>
      </c>
      <c r="AD16334" s="209" t="s">
        <v>30067</v>
      </c>
      <c r="AE16334" s="210">
        <v>6516.91</v>
      </c>
      <c r="AF16334" s="93"/>
      <c r="AG16334" s="93"/>
      <c r="AH16334" s="93"/>
    </row>
    <row r="16335" spans="24:34" x14ac:dyDescent="0.3">
      <c r="X16335" s="269" t="s">
        <v>16456</v>
      </c>
      <c r="Y16335" s="270">
        <v>11250</v>
      </c>
      <c r="AA16335" s="231" t="s">
        <v>45952</v>
      </c>
      <c r="AB16335" s="232">
        <v>3209</v>
      </c>
      <c r="AD16335" s="209" t="s">
        <v>30068</v>
      </c>
      <c r="AE16335" s="210">
        <v>308.02999999999997</v>
      </c>
      <c r="AF16335" s="93"/>
      <c r="AG16335" s="93"/>
      <c r="AH16335" s="93"/>
    </row>
    <row r="16336" spans="24:34" x14ac:dyDescent="0.3">
      <c r="X16336" s="269" t="s">
        <v>16457</v>
      </c>
      <c r="Y16336" s="270">
        <v>20848.810000000001</v>
      </c>
      <c r="AA16336" s="231" t="s">
        <v>34522</v>
      </c>
      <c r="AB16336" s="232">
        <v>52340</v>
      </c>
      <c r="AD16336" s="209" t="s">
        <v>30069</v>
      </c>
      <c r="AE16336" s="210">
        <v>7.73</v>
      </c>
      <c r="AF16336" s="93"/>
      <c r="AG16336" s="93"/>
      <c r="AH16336" s="93"/>
    </row>
    <row r="16337" spans="24:34" x14ac:dyDescent="0.3">
      <c r="X16337" s="269" t="s">
        <v>63473</v>
      </c>
      <c r="Y16337" s="270">
        <v>2000</v>
      </c>
      <c r="AA16337" s="231" t="s">
        <v>34523</v>
      </c>
      <c r="AB16337" s="232">
        <v>321677.96000000002</v>
      </c>
      <c r="AD16337" s="209" t="s">
        <v>30070</v>
      </c>
      <c r="AE16337" s="210">
        <v>56.16</v>
      </c>
      <c r="AF16337" s="93"/>
      <c r="AG16337" s="93"/>
      <c r="AH16337" s="93"/>
    </row>
    <row r="16338" spans="24:34" x14ac:dyDescent="0.3">
      <c r="X16338" s="269" t="s">
        <v>16458</v>
      </c>
      <c r="Y16338" s="270">
        <v>1300</v>
      </c>
      <c r="AA16338" s="231" t="s">
        <v>35994</v>
      </c>
      <c r="AB16338" s="232">
        <v>39259</v>
      </c>
      <c r="AD16338" s="209" t="s">
        <v>30071</v>
      </c>
      <c r="AE16338" s="210">
        <v>525645.86</v>
      </c>
      <c r="AF16338" s="93"/>
      <c r="AG16338" s="93"/>
      <c r="AH16338" s="93"/>
    </row>
    <row r="16339" spans="24:34" x14ac:dyDescent="0.3">
      <c r="X16339" s="269" t="s">
        <v>60877</v>
      </c>
      <c r="Y16339" s="270">
        <v>1000</v>
      </c>
      <c r="AA16339" s="231" t="s">
        <v>15409</v>
      </c>
      <c r="AB16339" s="232">
        <v>12637.37</v>
      </c>
      <c r="AD16339" s="209" t="s">
        <v>14474</v>
      </c>
      <c r="AE16339" s="210">
        <v>215800.05</v>
      </c>
      <c r="AF16339" s="93"/>
      <c r="AG16339" s="93"/>
      <c r="AH16339" s="93"/>
    </row>
    <row r="16340" spans="24:34" x14ac:dyDescent="0.3">
      <c r="X16340" s="269" t="s">
        <v>16459</v>
      </c>
      <c r="Y16340" s="270">
        <v>43222.5</v>
      </c>
      <c r="AA16340" s="231" t="s">
        <v>45953</v>
      </c>
      <c r="AB16340" s="232">
        <v>612764.43000000005</v>
      </c>
      <c r="AD16340" s="209" t="s">
        <v>14475</v>
      </c>
      <c r="AE16340" s="210">
        <v>334222.17</v>
      </c>
      <c r="AF16340" s="93"/>
      <c r="AG16340" s="93"/>
      <c r="AH16340" s="93"/>
    </row>
    <row r="16341" spans="24:34" x14ac:dyDescent="0.3">
      <c r="X16341" s="269" t="s">
        <v>16460</v>
      </c>
      <c r="Y16341" s="270">
        <v>596.87</v>
      </c>
      <c r="AA16341" s="231" t="s">
        <v>15410</v>
      </c>
      <c r="AB16341" s="232">
        <v>44312.5</v>
      </c>
      <c r="AD16341" s="209" t="s">
        <v>30072</v>
      </c>
      <c r="AE16341" s="210">
        <v>-505.17</v>
      </c>
      <c r="AF16341" s="93"/>
      <c r="AG16341" s="93"/>
      <c r="AH16341" s="93"/>
    </row>
    <row r="16342" spans="24:34" x14ac:dyDescent="0.3">
      <c r="X16342" s="269" t="s">
        <v>16461</v>
      </c>
      <c r="Y16342" s="270">
        <v>215233.01</v>
      </c>
      <c r="AA16342" s="231" t="s">
        <v>40716</v>
      </c>
      <c r="AB16342" s="232">
        <v>10571.27</v>
      </c>
      <c r="AD16342" s="209" t="s">
        <v>30073</v>
      </c>
      <c r="AE16342" s="210">
        <v>20622</v>
      </c>
      <c r="AF16342" s="93"/>
      <c r="AG16342" s="93"/>
      <c r="AH16342" s="93"/>
    </row>
    <row r="16343" spans="24:34" x14ac:dyDescent="0.3">
      <c r="X16343" s="269" t="s">
        <v>16462</v>
      </c>
      <c r="Y16343" s="270">
        <v>651054.85</v>
      </c>
      <c r="AA16343" s="231" t="s">
        <v>38851</v>
      </c>
      <c r="AB16343" s="232">
        <v>922.06</v>
      </c>
      <c r="AD16343" s="209" t="s">
        <v>30074</v>
      </c>
      <c r="AE16343" s="210">
        <v>1103</v>
      </c>
      <c r="AF16343" s="93"/>
      <c r="AG16343" s="93"/>
      <c r="AH16343" s="93"/>
    </row>
    <row r="16344" spans="24:34" x14ac:dyDescent="0.3">
      <c r="X16344" s="269" t="s">
        <v>16463</v>
      </c>
      <c r="Y16344" s="270">
        <v>62902.559999999998</v>
      </c>
      <c r="AA16344" s="231" t="s">
        <v>15412</v>
      </c>
      <c r="AB16344" s="232">
        <v>144735.87</v>
      </c>
      <c r="AD16344" s="209" t="s">
        <v>30075</v>
      </c>
      <c r="AE16344" s="210">
        <v>332</v>
      </c>
      <c r="AF16344" s="93"/>
      <c r="AG16344" s="93"/>
      <c r="AH16344" s="93"/>
    </row>
    <row r="16345" spans="24:34" x14ac:dyDescent="0.3">
      <c r="X16345" s="269" t="s">
        <v>16464</v>
      </c>
      <c r="Y16345" s="270">
        <v>84379.17</v>
      </c>
      <c r="AA16345" s="231" t="s">
        <v>54208</v>
      </c>
      <c r="AB16345" s="232">
        <v>11606.97</v>
      </c>
      <c r="AD16345" s="209" t="s">
        <v>14479</v>
      </c>
      <c r="AE16345" s="210">
        <v>633</v>
      </c>
      <c r="AF16345" s="93"/>
      <c r="AG16345" s="93"/>
      <c r="AH16345" s="93"/>
    </row>
    <row r="16346" spans="24:34" x14ac:dyDescent="0.3">
      <c r="X16346" s="269" t="s">
        <v>16465</v>
      </c>
      <c r="Y16346" s="270">
        <v>12590.52</v>
      </c>
      <c r="AA16346" s="231" t="s">
        <v>15413</v>
      </c>
      <c r="AB16346" s="232">
        <v>92574.17</v>
      </c>
      <c r="AD16346" s="209" t="s">
        <v>30076</v>
      </c>
      <c r="AE16346" s="210">
        <v>11458</v>
      </c>
      <c r="AF16346" s="93"/>
      <c r="AG16346" s="93"/>
      <c r="AH16346" s="93"/>
    </row>
    <row r="16347" spans="24:34" x14ac:dyDescent="0.3">
      <c r="X16347" s="269" t="s">
        <v>48431</v>
      </c>
      <c r="Y16347" s="270">
        <v>2324.16</v>
      </c>
      <c r="AA16347" s="231" t="s">
        <v>15414</v>
      </c>
      <c r="AB16347" s="232">
        <v>131000.18</v>
      </c>
      <c r="AD16347" s="209" t="s">
        <v>30077</v>
      </c>
      <c r="AE16347" s="210">
        <v>5441</v>
      </c>
      <c r="AF16347" s="93"/>
      <c r="AG16347" s="93"/>
      <c r="AH16347" s="93"/>
    </row>
    <row r="16348" spans="24:34" x14ac:dyDescent="0.3">
      <c r="X16348" s="269" t="s">
        <v>36071</v>
      </c>
      <c r="Y16348" s="270">
        <v>936</v>
      </c>
      <c r="AA16348" s="231" t="s">
        <v>34524</v>
      </c>
      <c r="AB16348" s="232">
        <v>44698.42</v>
      </c>
      <c r="AD16348" s="209" t="s">
        <v>30078</v>
      </c>
      <c r="AE16348" s="210">
        <v>2000</v>
      </c>
      <c r="AF16348" s="93"/>
      <c r="AG16348" s="93"/>
      <c r="AH16348" s="93"/>
    </row>
    <row r="16349" spans="24:34" x14ac:dyDescent="0.3">
      <c r="X16349" s="269" t="s">
        <v>58006</v>
      </c>
      <c r="Y16349" s="270">
        <v>1141859.8500000001</v>
      </c>
      <c r="AA16349" s="231" t="s">
        <v>13038</v>
      </c>
      <c r="AB16349" s="232">
        <v>115782</v>
      </c>
      <c r="AD16349" s="209" t="s">
        <v>30079</v>
      </c>
      <c r="AE16349" s="210">
        <v>1568</v>
      </c>
      <c r="AF16349" s="93"/>
      <c r="AG16349" s="93"/>
      <c r="AH16349" s="93"/>
    </row>
    <row r="16350" spans="24:34" x14ac:dyDescent="0.3">
      <c r="X16350" s="269" t="s">
        <v>16466</v>
      </c>
      <c r="Y16350" s="270">
        <v>215497.76</v>
      </c>
      <c r="AA16350" s="231" t="s">
        <v>15415</v>
      </c>
      <c r="AB16350" s="232">
        <v>1755.72</v>
      </c>
      <c r="AD16350" s="209" t="s">
        <v>30080</v>
      </c>
      <c r="AE16350" s="210">
        <v>453</v>
      </c>
      <c r="AF16350" s="93"/>
      <c r="AG16350" s="93"/>
      <c r="AH16350" s="93"/>
    </row>
    <row r="16351" spans="24:34" x14ac:dyDescent="0.3">
      <c r="X16351" s="269" t="s">
        <v>16467</v>
      </c>
      <c r="Y16351" s="270">
        <v>132988.72</v>
      </c>
      <c r="AA16351" s="231" t="s">
        <v>15416</v>
      </c>
      <c r="AB16351" s="232">
        <v>165.88</v>
      </c>
      <c r="AD16351" s="209" t="s">
        <v>30081</v>
      </c>
      <c r="AE16351" s="210">
        <v>3103</v>
      </c>
      <c r="AF16351" s="93"/>
      <c r="AG16351" s="93"/>
      <c r="AH16351" s="93"/>
    </row>
    <row r="16352" spans="24:34" x14ac:dyDescent="0.3">
      <c r="X16352" s="269" t="s">
        <v>16468</v>
      </c>
      <c r="Y16352" s="270">
        <v>8614.2900000000009</v>
      </c>
      <c r="AA16352" s="231" t="s">
        <v>54209</v>
      </c>
      <c r="AB16352" s="232">
        <v>115872.83</v>
      </c>
      <c r="AD16352" s="209" t="s">
        <v>14488</v>
      </c>
      <c r="AE16352" s="210">
        <v>39421</v>
      </c>
      <c r="AF16352" s="93"/>
      <c r="AG16352" s="93"/>
      <c r="AH16352" s="93"/>
    </row>
    <row r="16353" spans="24:34" x14ac:dyDescent="0.3">
      <c r="X16353" s="269" t="s">
        <v>16469</v>
      </c>
      <c r="Y16353" s="270">
        <v>276261.38</v>
      </c>
      <c r="AA16353" s="231" t="s">
        <v>13039</v>
      </c>
      <c r="AB16353" s="232">
        <v>130932.32</v>
      </c>
      <c r="AD16353" s="209" t="s">
        <v>14489</v>
      </c>
      <c r="AE16353" s="210">
        <v>1086</v>
      </c>
      <c r="AF16353" s="93"/>
      <c r="AG16353" s="93"/>
      <c r="AH16353" s="93"/>
    </row>
    <row r="16354" spans="24:34" x14ac:dyDescent="0.3">
      <c r="X16354" s="269" t="s">
        <v>50605</v>
      </c>
      <c r="Y16354" s="270">
        <v>-15522.24</v>
      </c>
      <c r="AA16354" s="231" t="s">
        <v>15418</v>
      </c>
      <c r="AB16354" s="232">
        <v>84428.63</v>
      </c>
      <c r="AD16354" s="209" t="s">
        <v>30082</v>
      </c>
      <c r="AE16354" s="210">
        <v>76860.5</v>
      </c>
      <c r="AF16354" s="93"/>
      <c r="AG16354" s="93"/>
      <c r="AH16354" s="93"/>
    </row>
    <row r="16355" spans="24:34" x14ac:dyDescent="0.3">
      <c r="X16355" s="269" t="s">
        <v>61664</v>
      </c>
      <c r="Y16355" s="270">
        <v>12316.63</v>
      </c>
      <c r="AA16355" s="231" t="s">
        <v>15419</v>
      </c>
      <c r="AB16355" s="232">
        <v>3281.88</v>
      </c>
      <c r="AD16355" s="209" t="s">
        <v>30083</v>
      </c>
      <c r="AE16355" s="210">
        <v>5879.81</v>
      </c>
      <c r="AF16355" s="93"/>
      <c r="AG16355" s="93"/>
      <c r="AH16355" s="93"/>
    </row>
    <row r="16356" spans="24:34" x14ac:dyDescent="0.3">
      <c r="X16356" s="269" t="s">
        <v>16491</v>
      </c>
      <c r="Y16356" s="270">
        <v>72561.78</v>
      </c>
      <c r="AA16356" s="231" t="s">
        <v>13040</v>
      </c>
      <c r="AB16356" s="232">
        <v>153151.79</v>
      </c>
      <c r="AD16356" s="209" t="s">
        <v>30084</v>
      </c>
      <c r="AE16356" s="210">
        <v>16663.37</v>
      </c>
      <c r="AF16356" s="93"/>
      <c r="AG16356" s="93"/>
      <c r="AH16356" s="93"/>
    </row>
    <row r="16357" spans="24:34" x14ac:dyDescent="0.3">
      <c r="X16357" s="269" t="s">
        <v>60878</v>
      </c>
      <c r="Y16357" s="270">
        <v>12835</v>
      </c>
      <c r="AA16357" s="231" t="s">
        <v>48416</v>
      </c>
      <c r="AB16357" s="232">
        <v>549674.38</v>
      </c>
      <c r="AD16357" s="209" t="s">
        <v>30085</v>
      </c>
      <c r="AE16357" s="210">
        <v>182013.95</v>
      </c>
      <c r="AF16357" s="93"/>
      <c r="AG16357" s="93"/>
      <c r="AH16357" s="93"/>
    </row>
    <row r="16358" spans="24:34" x14ac:dyDescent="0.3">
      <c r="X16358" s="269" t="s">
        <v>55571</v>
      </c>
      <c r="Y16358" s="270">
        <v>2520</v>
      </c>
      <c r="AA16358" s="231" t="s">
        <v>45954</v>
      </c>
      <c r="AB16358" s="232">
        <v>10138.450000000001</v>
      </c>
      <c r="AD16358" s="209" t="s">
        <v>30086</v>
      </c>
      <c r="AE16358" s="210">
        <v>109565.99</v>
      </c>
      <c r="AF16358" s="93"/>
      <c r="AG16358" s="93"/>
      <c r="AH16358" s="93"/>
    </row>
    <row r="16359" spans="24:34" x14ac:dyDescent="0.3">
      <c r="X16359" s="269" t="s">
        <v>45974</v>
      </c>
      <c r="Y16359" s="270">
        <v>6000</v>
      </c>
      <c r="AA16359" s="231" t="s">
        <v>45955</v>
      </c>
      <c r="AB16359" s="232">
        <v>626.54999999999995</v>
      </c>
      <c r="AD16359" s="209" t="s">
        <v>30087</v>
      </c>
      <c r="AE16359" s="210">
        <v>17878.79</v>
      </c>
      <c r="AF16359" s="93"/>
      <c r="AG16359" s="93"/>
      <c r="AH16359" s="93"/>
    </row>
    <row r="16360" spans="24:34" x14ac:dyDescent="0.3">
      <c r="X16360" s="269" t="s">
        <v>38896</v>
      </c>
      <c r="Y16360" s="270">
        <v>16802.5</v>
      </c>
      <c r="AA16360" s="231" t="s">
        <v>15445</v>
      </c>
      <c r="AB16360" s="232">
        <v>71667.16</v>
      </c>
      <c r="AD16360" s="209" t="s">
        <v>30088</v>
      </c>
      <c r="AE16360" s="210">
        <v>264452</v>
      </c>
      <c r="AF16360" s="93"/>
      <c r="AG16360" s="93"/>
      <c r="AH16360" s="93"/>
    </row>
    <row r="16361" spans="24:34" x14ac:dyDescent="0.3">
      <c r="X16361" s="269" t="s">
        <v>16492</v>
      </c>
      <c r="Y16361" s="270">
        <v>8396.0499999999993</v>
      </c>
      <c r="AA16361" s="231" t="s">
        <v>15513</v>
      </c>
      <c r="AB16361" s="232">
        <v>113447.6</v>
      </c>
      <c r="AD16361" s="209" t="s">
        <v>30089</v>
      </c>
      <c r="AE16361" s="210">
        <v>783558.82</v>
      </c>
      <c r="AF16361" s="93"/>
      <c r="AG16361" s="93"/>
      <c r="AH16361" s="93"/>
    </row>
    <row r="16362" spans="24:34" x14ac:dyDescent="0.3">
      <c r="X16362" s="269" t="s">
        <v>16493</v>
      </c>
      <c r="Y16362" s="270">
        <v>20253.84</v>
      </c>
      <c r="AA16362" s="231" t="s">
        <v>15514</v>
      </c>
      <c r="AB16362" s="232">
        <v>765490.06</v>
      </c>
      <c r="AD16362" s="209" t="s">
        <v>30090</v>
      </c>
      <c r="AE16362" s="210">
        <v>11458.79</v>
      </c>
      <c r="AF16362" s="93"/>
      <c r="AG16362" s="93"/>
      <c r="AH16362" s="93"/>
    </row>
    <row r="16363" spans="24:34" x14ac:dyDescent="0.3">
      <c r="X16363" s="269" t="s">
        <v>16494</v>
      </c>
      <c r="Y16363" s="270">
        <v>2534.16</v>
      </c>
      <c r="AA16363" s="231" t="s">
        <v>45956</v>
      </c>
      <c r="AB16363" s="232">
        <v>1429.86</v>
      </c>
      <c r="AD16363" s="209" t="s">
        <v>30091</v>
      </c>
      <c r="AE16363" s="210">
        <v>28961.31</v>
      </c>
      <c r="AF16363" s="93"/>
      <c r="AG16363" s="93"/>
      <c r="AH16363" s="93"/>
    </row>
    <row r="16364" spans="24:34" x14ac:dyDescent="0.3">
      <c r="X16364" s="269" t="s">
        <v>16495</v>
      </c>
      <c r="Y16364" s="270">
        <v>181.04</v>
      </c>
      <c r="AA16364" s="231" t="s">
        <v>15515</v>
      </c>
      <c r="AB16364" s="232">
        <v>22800</v>
      </c>
      <c r="AD16364" s="209" t="s">
        <v>30092</v>
      </c>
      <c r="AE16364" s="210">
        <v>37797.56</v>
      </c>
      <c r="AF16364" s="93"/>
      <c r="AG16364" s="93"/>
      <c r="AH16364" s="93"/>
    </row>
    <row r="16365" spans="24:34" x14ac:dyDescent="0.3">
      <c r="X16365" s="269" t="s">
        <v>16496</v>
      </c>
      <c r="Y16365" s="270">
        <v>53542.23</v>
      </c>
      <c r="AA16365" s="231" t="s">
        <v>15516</v>
      </c>
      <c r="AB16365" s="232">
        <v>5029</v>
      </c>
      <c r="AD16365" s="209" t="s">
        <v>30093</v>
      </c>
      <c r="AE16365" s="210">
        <v>327.42</v>
      </c>
      <c r="AF16365" s="93"/>
      <c r="AG16365" s="93"/>
      <c r="AH16365" s="93"/>
    </row>
    <row r="16366" spans="24:34" x14ac:dyDescent="0.3">
      <c r="X16366" s="269" t="s">
        <v>50608</v>
      </c>
      <c r="Y16366" s="270">
        <v>14997.9</v>
      </c>
      <c r="AA16366" s="231" t="s">
        <v>15517</v>
      </c>
      <c r="AB16366" s="232">
        <v>181068.97</v>
      </c>
      <c r="AD16366" s="209" t="s">
        <v>14490</v>
      </c>
      <c r="AE16366" s="210">
        <v>85400</v>
      </c>
      <c r="AF16366" s="93"/>
      <c r="AG16366" s="93"/>
      <c r="AH16366" s="93"/>
    </row>
    <row r="16367" spans="24:34" x14ac:dyDescent="0.3">
      <c r="X16367" s="269" t="s">
        <v>60879</v>
      </c>
      <c r="Y16367" s="270">
        <v>5596</v>
      </c>
      <c r="AA16367" s="231" t="s">
        <v>15518</v>
      </c>
      <c r="AB16367" s="232">
        <v>218068.44</v>
      </c>
      <c r="AD16367" s="209" t="s">
        <v>30094</v>
      </c>
      <c r="AE16367" s="210">
        <v>39550.26</v>
      </c>
      <c r="AF16367" s="93"/>
      <c r="AG16367" s="93"/>
      <c r="AH16367" s="93"/>
    </row>
    <row r="16368" spans="24:34" x14ac:dyDescent="0.3">
      <c r="X16368" s="269" t="s">
        <v>13143</v>
      </c>
      <c r="Y16368" s="270">
        <v>17345.23</v>
      </c>
      <c r="AA16368" s="231" t="s">
        <v>54210</v>
      </c>
      <c r="AB16368" s="232">
        <v>17200</v>
      </c>
      <c r="AD16368" s="209" t="s">
        <v>30095</v>
      </c>
      <c r="AE16368" s="210">
        <v>1772.67</v>
      </c>
      <c r="AF16368" s="93"/>
      <c r="AG16368" s="93"/>
      <c r="AH16368" s="93"/>
    </row>
    <row r="16369" spans="24:34" x14ac:dyDescent="0.3">
      <c r="X16369" s="269" t="s">
        <v>16499</v>
      </c>
      <c r="Y16369" s="270">
        <v>71368.009999999995</v>
      </c>
      <c r="AA16369" s="231" t="s">
        <v>15519</v>
      </c>
      <c r="AB16369" s="232">
        <v>12938.79</v>
      </c>
      <c r="AD16369" s="209" t="s">
        <v>14491</v>
      </c>
      <c r="AE16369" s="210">
        <v>-85400</v>
      </c>
      <c r="AF16369" s="93"/>
      <c r="AG16369" s="93"/>
      <c r="AH16369" s="93"/>
    </row>
    <row r="16370" spans="24:34" x14ac:dyDescent="0.3">
      <c r="X16370" s="269" t="s">
        <v>16500</v>
      </c>
      <c r="Y16370" s="270">
        <v>22775.86</v>
      </c>
      <c r="AA16370" s="231" t="s">
        <v>15520</v>
      </c>
      <c r="AB16370" s="232">
        <v>547919.88</v>
      </c>
      <c r="AD16370" s="209" t="s">
        <v>30096</v>
      </c>
      <c r="AE16370" s="210">
        <v>35656.639999999999</v>
      </c>
      <c r="AF16370" s="93"/>
      <c r="AG16370" s="93"/>
      <c r="AH16370" s="93"/>
    </row>
    <row r="16371" spans="24:34" x14ac:dyDescent="0.3">
      <c r="X16371" s="269" t="s">
        <v>13144</v>
      </c>
      <c r="Y16371" s="270">
        <v>55931.74</v>
      </c>
      <c r="AA16371" s="231" t="s">
        <v>43153</v>
      </c>
      <c r="AB16371" s="232">
        <v>397.5</v>
      </c>
      <c r="AD16371" s="209" t="s">
        <v>30097</v>
      </c>
      <c r="AE16371" s="210">
        <v>150901.88</v>
      </c>
      <c r="AF16371" s="93"/>
      <c r="AG16371" s="93"/>
      <c r="AH16371" s="93"/>
    </row>
    <row r="16372" spans="24:34" x14ac:dyDescent="0.3">
      <c r="X16372" s="269" t="s">
        <v>43163</v>
      </c>
      <c r="Y16372" s="270">
        <v>23242.7</v>
      </c>
      <c r="AA16372" s="231" t="s">
        <v>43154</v>
      </c>
      <c r="AB16372" s="232">
        <v>3344.5</v>
      </c>
      <c r="AD16372" s="209" t="s">
        <v>30098</v>
      </c>
      <c r="AE16372" s="210">
        <v>2608.92</v>
      </c>
      <c r="AF16372" s="93"/>
      <c r="AG16372" s="93"/>
      <c r="AH16372" s="93"/>
    </row>
    <row r="16373" spans="24:34" x14ac:dyDescent="0.3">
      <c r="X16373" s="269" t="s">
        <v>45975</v>
      </c>
      <c r="Y16373" s="270">
        <v>18903.849999999999</v>
      </c>
      <c r="AA16373" s="231" t="s">
        <v>15521</v>
      </c>
      <c r="AB16373" s="232">
        <v>241095.47</v>
      </c>
      <c r="AD16373" s="209" t="s">
        <v>30099</v>
      </c>
      <c r="AE16373" s="210">
        <v>199.59</v>
      </c>
      <c r="AF16373" s="93"/>
      <c r="AG16373" s="93"/>
      <c r="AH16373" s="93"/>
    </row>
    <row r="16374" spans="24:34" x14ac:dyDescent="0.3">
      <c r="X16374" s="269" t="s">
        <v>59960</v>
      </c>
      <c r="Y16374" s="270">
        <v>110229.35</v>
      </c>
      <c r="AA16374" s="231" t="s">
        <v>15522</v>
      </c>
      <c r="AB16374" s="232">
        <v>101697.72</v>
      </c>
      <c r="AD16374" s="209" t="s">
        <v>30100</v>
      </c>
      <c r="AE16374" s="210">
        <v>565.6</v>
      </c>
      <c r="AF16374" s="93"/>
      <c r="AG16374" s="93"/>
      <c r="AH16374" s="93"/>
    </row>
    <row r="16375" spans="24:34" x14ac:dyDescent="0.3">
      <c r="X16375" s="269" t="s">
        <v>49327</v>
      </c>
      <c r="Y16375" s="270">
        <v>2080</v>
      </c>
      <c r="AA16375" s="231" t="s">
        <v>15523</v>
      </c>
      <c r="AB16375" s="232">
        <v>32906.82</v>
      </c>
      <c r="AD16375" s="209" t="s">
        <v>30101</v>
      </c>
      <c r="AE16375" s="210">
        <v>6161.26</v>
      </c>
      <c r="AF16375" s="93"/>
      <c r="AG16375" s="93"/>
      <c r="AH16375" s="93"/>
    </row>
    <row r="16376" spans="24:34" x14ac:dyDescent="0.3">
      <c r="X16376" s="269" t="s">
        <v>16519</v>
      </c>
      <c r="Y16376" s="270">
        <v>25077.05</v>
      </c>
      <c r="AA16376" s="231" t="s">
        <v>15524</v>
      </c>
      <c r="AB16376" s="232">
        <v>1391.14</v>
      </c>
      <c r="AD16376" s="209" t="s">
        <v>30102</v>
      </c>
      <c r="AE16376" s="210">
        <v>184816.63</v>
      </c>
      <c r="AF16376" s="93"/>
      <c r="AG16376" s="93"/>
      <c r="AH16376" s="93"/>
    </row>
    <row r="16377" spans="24:34" x14ac:dyDescent="0.3">
      <c r="X16377" s="269" t="s">
        <v>16520</v>
      </c>
      <c r="Y16377" s="270">
        <v>15338.28</v>
      </c>
      <c r="AA16377" s="231" t="s">
        <v>33106</v>
      </c>
      <c r="AB16377" s="232">
        <v>2327053.56</v>
      </c>
      <c r="AD16377" s="209" t="s">
        <v>30103</v>
      </c>
      <c r="AE16377" s="210">
        <v>108088.04</v>
      </c>
      <c r="AF16377" s="93"/>
      <c r="AG16377" s="93"/>
      <c r="AH16377" s="93"/>
    </row>
    <row r="16378" spans="24:34" x14ac:dyDescent="0.3">
      <c r="X16378" s="269" t="s">
        <v>50609</v>
      </c>
      <c r="Y16378" s="270">
        <v>645.71</v>
      </c>
      <c r="AA16378" s="231" t="s">
        <v>15525</v>
      </c>
      <c r="AB16378" s="232">
        <v>20479.16</v>
      </c>
      <c r="AD16378" s="209" t="s">
        <v>30104</v>
      </c>
      <c r="AE16378" s="210">
        <v>104640.5</v>
      </c>
      <c r="AF16378" s="93"/>
      <c r="AG16378" s="93"/>
      <c r="AH16378" s="93"/>
    </row>
    <row r="16379" spans="24:34" x14ac:dyDescent="0.3">
      <c r="X16379" s="269" t="s">
        <v>65100</v>
      </c>
      <c r="Y16379" s="270">
        <v>-23740.23</v>
      </c>
      <c r="AA16379" s="231" t="s">
        <v>15526</v>
      </c>
      <c r="AB16379" s="232">
        <v>80919.460000000006</v>
      </c>
      <c r="AD16379" s="209" t="s">
        <v>30105</v>
      </c>
      <c r="AE16379" s="210">
        <v>28795.81</v>
      </c>
      <c r="AF16379" s="93"/>
      <c r="AG16379" s="93"/>
      <c r="AH16379" s="93"/>
    </row>
    <row r="16380" spans="24:34" x14ac:dyDescent="0.3">
      <c r="X16380" s="269" t="s">
        <v>16521</v>
      </c>
      <c r="Y16380" s="270">
        <v>30394.639999999999</v>
      </c>
      <c r="AA16380" s="231" t="s">
        <v>15527</v>
      </c>
      <c r="AB16380" s="232">
        <v>40459.300000000003</v>
      </c>
      <c r="AD16380" s="209" t="s">
        <v>30106</v>
      </c>
      <c r="AE16380" s="210">
        <v>28813</v>
      </c>
      <c r="AF16380" s="93"/>
      <c r="AG16380" s="93"/>
      <c r="AH16380" s="93"/>
    </row>
    <row r="16381" spans="24:34" x14ac:dyDescent="0.3">
      <c r="X16381" s="269" t="s">
        <v>16522</v>
      </c>
      <c r="Y16381" s="270">
        <v>35431.65</v>
      </c>
      <c r="AA16381" s="231" t="s">
        <v>15528</v>
      </c>
      <c r="AB16381" s="232">
        <v>25136.560000000001</v>
      </c>
      <c r="AD16381" s="209" t="s">
        <v>30107</v>
      </c>
      <c r="AE16381" s="210">
        <v>114559.43</v>
      </c>
      <c r="AF16381" s="93"/>
      <c r="AG16381" s="93"/>
      <c r="AH16381" s="93"/>
    </row>
    <row r="16382" spans="24:34" x14ac:dyDescent="0.3">
      <c r="X16382" s="269" t="s">
        <v>16523</v>
      </c>
      <c r="Y16382" s="270">
        <v>99620.41</v>
      </c>
      <c r="AA16382" s="231" t="s">
        <v>15529</v>
      </c>
      <c r="AB16382" s="232">
        <v>5879.73</v>
      </c>
      <c r="AD16382" s="209" t="s">
        <v>30108</v>
      </c>
      <c r="AE16382" s="210">
        <v>65563.72</v>
      </c>
      <c r="AF16382" s="93"/>
      <c r="AG16382" s="93"/>
      <c r="AH16382" s="93"/>
    </row>
    <row r="16383" spans="24:34" x14ac:dyDescent="0.3">
      <c r="X16383" s="269" t="s">
        <v>16557</v>
      </c>
      <c r="Y16383" s="270">
        <v>42653.56</v>
      </c>
      <c r="AA16383" s="231" t="s">
        <v>13056</v>
      </c>
      <c r="AB16383" s="232">
        <v>312344.52</v>
      </c>
      <c r="AD16383" s="209" t="s">
        <v>30109</v>
      </c>
      <c r="AE16383" s="210">
        <v>41814.089999999997</v>
      </c>
      <c r="AF16383" s="93"/>
      <c r="AG16383" s="93"/>
      <c r="AH16383" s="93"/>
    </row>
    <row r="16384" spans="24:34" x14ac:dyDescent="0.3">
      <c r="X16384" s="269" t="s">
        <v>56767</v>
      </c>
      <c r="Y16384" s="270">
        <v>31800.9</v>
      </c>
      <c r="AA16384" s="231" t="s">
        <v>13057</v>
      </c>
      <c r="AB16384" s="232">
        <v>342105.74</v>
      </c>
      <c r="AD16384" s="209" t="s">
        <v>30110</v>
      </c>
      <c r="AE16384" s="210">
        <v>23160.69</v>
      </c>
      <c r="AF16384" s="93"/>
      <c r="AG16384" s="93"/>
      <c r="AH16384" s="93"/>
    </row>
    <row r="16385" spans="24:34" x14ac:dyDescent="0.3">
      <c r="X16385" s="269" t="s">
        <v>54230</v>
      </c>
      <c r="Y16385" s="270">
        <v>59353.73</v>
      </c>
      <c r="AA16385" s="231" t="s">
        <v>15530</v>
      </c>
      <c r="AB16385" s="232">
        <v>64540.88</v>
      </c>
      <c r="AD16385" s="209" t="s">
        <v>30111</v>
      </c>
      <c r="AE16385" s="210">
        <v>153805.29999999999</v>
      </c>
      <c r="AF16385" s="93"/>
      <c r="AG16385" s="93"/>
      <c r="AH16385" s="93"/>
    </row>
    <row r="16386" spans="24:34" x14ac:dyDescent="0.3">
      <c r="X16386" s="269" t="s">
        <v>56768</v>
      </c>
      <c r="Y16386" s="270">
        <v>77160.95</v>
      </c>
      <c r="AA16386" s="231" t="s">
        <v>15531</v>
      </c>
      <c r="AB16386" s="232">
        <v>155861.6</v>
      </c>
      <c r="AD16386" s="209" t="s">
        <v>30112</v>
      </c>
      <c r="AE16386" s="210">
        <v>32283.200000000001</v>
      </c>
      <c r="AF16386" s="93"/>
      <c r="AG16386" s="93"/>
      <c r="AH16386" s="93"/>
    </row>
    <row r="16387" spans="24:34" x14ac:dyDescent="0.3">
      <c r="X16387" s="269" t="s">
        <v>16559</v>
      </c>
      <c r="Y16387" s="270">
        <v>60347.9</v>
      </c>
      <c r="AA16387" s="231" t="s">
        <v>15532</v>
      </c>
      <c r="AB16387" s="232">
        <v>62511.54</v>
      </c>
      <c r="AD16387" s="209" t="s">
        <v>30113</v>
      </c>
      <c r="AE16387" s="210">
        <v>13159.74</v>
      </c>
      <c r="AF16387" s="93"/>
      <c r="AG16387" s="93"/>
      <c r="AH16387" s="93"/>
    </row>
    <row r="16388" spans="24:34" x14ac:dyDescent="0.3">
      <c r="X16388" s="269" t="s">
        <v>38900</v>
      </c>
      <c r="Y16388" s="270">
        <v>49612.800000000003</v>
      </c>
      <c r="AA16388" s="231" t="s">
        <v>54211</v>
      </c>
      <c r="AB16388" s="232">
        <v>1784.01</v>
      </c>
      <c r="AD16388" s="209" t="s">
        <v>30114</v>
      </c>
      <c r="AE16388" s="210">
        <v>296323.23</v>
      </c>
      <c r="AF16388" s="93"/>
      <c r="AG16388" s="93"/>
      <c r="AH16388" s="93"/>
    </row>
    <row r="16389" spans="24:34" x14ac:dyDescent="0.3">
      <c r="X16389" s="269" t="s">
        <v>16561</v>
      </c>
      <c r="Y16389" s="270">
        <v>20550.77</v>
      </c>
      <c r="AA16389" s="231" t="s">
        <v>15534</v>
      </c>
      <c r="AB16389" s="232">
        <v>6420</v>
      </c>
      <c r="AD16389" s="209" t="s">
        <v>30115</v>
      </c>
      <c r="AE16389" s="210">
        <v>2636.27</v>
      </c>
      <c r="AF16389" s="93"/>
      <c r="AG16389" s="93"/>
      <c r="AH16389" s="93"/>
    </row>
    <row r="16390" spans="24:34" x14ac:dyDescent="0.3">
      <c r="X16390" s="269" t="s">
        <v>16562</v>
      </c>
      <c r="Y16390" s="270">
        <v>1637.58</v>
      </c>
      <c r="AA16390" s="231" t="s">
        <v>38858</v>
      </c>
      <c r="AB16390" s="232">
        <v>25024.52</v>
      </c>
      <c r="AD16390" s="209" t="s">
        <v>30116</v>
      </c>
      <c r="AE16390" s="210">
        <v>41301.19</v>
      </c>
      <c r="AF16390" s="93"/>
      <c r="AG16390" s="93"/>
      <c r="AH16390" s="93"/>
    </row>
    <row r="16391" spans="24:34" x14ac:dyDescent="0.3">
      <c r="X16391" s="269" t="s">
        <v>16563</v>
      </c>
      <c r="Y16391" s="270">
        <v>10611</v>
      </c>
      <c r="AA16391" s="231" t="s">
        <v>49317</v>
      </c>
      <c r="AB16391" s="232">
        <v>1573.87</v>
      </c>
      <c r="AD16391" s="209" t="s">
        <v>30117</v>
      </c>
      <c r="AE16391" s="210">
        <v>763.91</v>
      </c>
      <c r="AF16391" s="93"/>
      <c r="AG16391" s="93"/>
      <c r="AH16391" s="93"/>
    </row>
    <row r="16392" spans="24:34" x14ac:dyDescent="0.3">
      <c r="X16392" s="269" t="s">
        <v>65101</v>
      </c>
      <c r="Y16392" s="270">
        <v>959.6</v>
      </c>
      <c r="AA16392" s="231" t="s">
        <v>15535</v>
      </c>
      <c r="AB16392" s="232">
        <v>345.42</v>
      </c>
      <c r="AD16392" s="209" t="s">
        <v>30118</v>
      </c>
      <c r="AE16392" s="210">
        <v>23547.43</v>
      </c>
      <c r="AF16392" s="93"/>
      <c r="AG16392" s="93"/>
      <c r="AH16392" s="93"/>
    </row>
    <row r="16393" spans="24:34" x14ac:dyDescent="0.3">
      <c r="X16393" s="269" t="s">
        <v>16565</v>
      </c>
      <c r="Y16393" s="270">
        <v>25603.93</v>
      </c>
      <c r="AA16393" s="231" t="s">
        <v>43155</v>
      </c>
      <c r="AB16393" s="232">
        <v>5510.5</v>
      </c>
      <c r="AD16393" s="209" t="s">
        <v>30119</v>
      </c>
      <c r="AE16393" s="210">
        <v>14356.54</v>
      </c>
      <c r="AF16393" s="93"/>
      <c r="AG16393" s="93"/>
      <c r="AH16393" s="93"/>
    </row>
    <row r="16394" spans="24:34" x14ac:dyDescent="0.3">
      <c r="X16394" s="269" t="s">
        <v>16583</v>
      </c>
      <c r="Y16394" s="270">
        <v>11242.7</v>
      </c>
      <c r="AA16394" s="231" t="s">
        <v>40717</v>
      </c>
      <c r="AB16394" s="232">
        <v>8962.0499999999993</v>
      </c>
      <c r="AD16394" s="209" t="s">
        <v>30120</v>
      </c>
      <c r="AE16394" s="210">
        <v>2087.84</v>
      </c>
      <c r="AF16394" s="93"/>
      <c r="AG16394" s="93"/>
      <c r="AH16394" s="93"/>
    </row>
    <row r="16395" spans="24:34" x14ac:dyDescent="0.3">
      <c r="X16395" s="269" t="s">
        <v>54236</v>
      </c>
      <c r="Y16395" s="270">
        <v>76916.78</v>
      </c>
      <c r="AA16395" s="231" t="s">
        <v>13060</v>
      </c>
      <c r="AB16395" s="232">
        <v>680609.21</v>
      </c>
      <c r="AD16395" s="209" t="s">
        <v>30121</v>
      </c>
      <c r="AE16395" s="210">
        <v>142176.59</v>
      </c>
      <c r="AF16395" s="93"/>
      <c r="AG16395" s="93"/>
      <c r="AH16395" s="93"/>
    </row>
    <row r="16396" spans="24:34" x14ac:dyDescent="0.3">
      <c r="X16396" s="269" t="s">
        <v>65102</v>
      </c>
      <c r="Y16396" s="270">
        <v>636.36</v>
      </c>
      <c r="AA16396" s="231" t="s">
        <v>13061</v>
      </c>
      <c r="AB16396" s="232">
        <v>682700.43</v>
      </c>
      <c r="AD16396" s="209" t="s">
        <v>14492</v>
      </c>
      <c r="AE16396" s="210">
        <v>34150.980000000003</v>
      </c>
      <c r="AF16396" s="93"/>
      <c r="AG16396" s="93"/>
      <c r="AH16396" s="93"/>
    </row>
    <row r="16397" spans="24:34" x14ac:dyDescent="0.3">
      <c r="X16397" s="269" t="s">
        <v>62343</v>
      </c>
      <c r="Y16397" s="270">
        <v>22976.2</v>
      </c>
      <c r="AA16397" s="231" t="s">
        <v>49318</v>
      </c>
      <c r="AB16397" s="232">
        <v>23985.56</v>
      </c>
      <c r="AD16397" s="209" t="s">
        <v>30122</v>
      </c>
      <c r="AE16397" s="210">
        <v>2046.1</v>
      </c>
      <c r="AF16397" s="93"/>
      <c r="AG16397" s="93"/>
      <c r="AH16397" s="93"/>
    </row>
    <row r="16398" spans="24:34" x14ac:dyDescent="0.3">
      <c r="X16398" s="269" t="s">
        <v>16585</v>
      </c>
      <c r="Y16398" s="270">
        <v>2080.7199999999998</v>
      </c>
      <c r="AA16398" s="231" t="s">
        <v>13062</v>
      </c>
      <c r="AB16398" s="232">
        <v>80229.22</v>
      </c>
      <c r="AD16398" s="209" t="s">
        <v>30123</v>
      </c>
      <c r="AE16398" s="210">
        <v>68596.23</v>
      </c>
      <c r="AF16398" s="93"/>
      <c r="AG16398" s="93"/>
      <c r="AH16398" s="93"/>
    </row>
    <row r="16399" spans="24:34" x14ac:dyDescent="0.3">
      <c r="X16399" s="269" t="s">
        <v>65103</v>
      </c>
      <c r="Y16399" s="270">
        <v>-17917.259999999998</v>
      </c>
      <c r="AA16399" s="231" t="s">
        <v>33107</v>
      </c>
      <c r="AB16399" s="232">
        <v>10354.85</v>
      </c>
      <c r="AD16399" s="209" t="s">
        <v>14493</v>
      </c>
      <c r="AE16399" s="210">
        <v>129276.94</v>
      </c>
      <c r="AF16399" s="93"/>
      <c r="AG16399" s="93"/>
      <c r="AH16399" s="93"/>
    </row>
    <row r="16400" spans="24:34" x14ac:dyDescent="0.3">
      <c r="X16400" s="269" t="s">
        <v>16587</v>
      </c>
      <c r="Y16400" s="270">
        <v>35574.92</v>
      </c>
      <c r="AA16400" s="231" t="s">
        <v>48417</v>
      </c>
      <c r="AB16400" s="232">
        <v>90141.93</v>
      </c>
      <c r="AD16400" s="209" t="s">
        <v>30124</v>
      </c>
      <c r="AE16400" s="210">
        <v>61660</v>
      </c>
      <c r="AF16400" s="93"/>
      <c r="AG16400" s="93"/>
      <c r="AH16400" s="93"/>
    </row>
    <row r="16401" spans="24:34" x14ac:dyDescent="0.3">
      <c r="X16401" s="269" t="s">
        <v>16588</v>
      </c>
      <c r="Y16401" s="270">
        <v>12656.2</v>
      </c>
      <c r="AA16401" s="231" t="s">
        <v>33108</v>
      </c>
      <c r="AB16401" s="232">
        <v>6405.8</v>
      </c>
      <c r="AD16401" s="209" t="s">
        <v>30125</v>
      </c>
      <c r="AE16401" s="210">
        <v>1474455.06</v>
      </c>
      <c r="AF16401" s="93"/>
      <c r="AG16401" s="93"/>
      <c r="AH16401" s="93"/>
    </row>
    <row r="16402" spans="24:34" x14ac:dyDescent="0.3">
      <c r="X16402" s="269" t="s">
        <v>16590</v>
      </c>
      <c r="Y16402" s="270">
        <v>58538.38</v>
      </c>
      <c r="AA16402" s="231" t="s">
        <v>15538</v>
      </c>
      <c r="AB16402" s="232">
        <v>13855.61</v>
      </c>
      <c r="AD16402" s="209" t="s">
        <v>30126</v>
      </c>
      <c r="AE16402" s="210">
        <v>-53.76</v>
      </c>
      <c r="AF16402" s="93"/>
      <c r="AG16402" s="93"/>
      <c r="AH16402" s="93"/>
    </row>
    <row r="16403" spans="24:34" x14ac:dyDescent="0.3">
      <c r="X16403" s="269" t="s">
        <v>16654</v>
      </c>
      <c r="Y16403" s="270">
        <v>767570.72</v>
      </c>
      <c r="AA16403" s="231" t="s">
        <v>13063</v>
      </c>
      <c r="AB16403" s="232">
        <v>81664.81</v>
      </c>
      <c r="AD16403" s="209" t="s">
        <v>30127</v>
      </c>
      <c r="AE16403" s="210">
        <v>22319.14</v>
      </c>
      <c r="AF16403" s="93"/>
      <c r="AG16403" s="93"/>
      <c r="AH16403" s="93"/>
    </row>
    <row r="16404" spans="24:34" x14ac:dyDescent="0.3">
      <c r="X16404" s="269" t="s">
        <v>16656</v>
      </c>
      <c r="Y16404" s="270">
        <v>5386.69</v>
      </c>
      <c r="AA16404" s="231" t="s">
        <v>36000</v>
      </c>
      <c r="AB16404" s="232">
        <v>424053.1</v>
      </c>
      <c r="AD16404" s="209" t="s">
        <v>30128</v>
      </c>
      <c r="AE16404" s="210">
        <v>1707.39</v>
      </c>
      <c r="AF16404" s="93"/>
      <c r="AG16404" s="93"/>
      <c r="AH16404" s="93"/>
    </row>
    <row r="16405" spans="24:34" x14ac:dyDescent="0.3">
      <c r="X16405" s="269" t="s">
        <v>34629</v>
      </c>
      <c r="Y16405" s="270">
        <v>7900</v>
      </c>
      <c r="AA16405" s="231" t="s">
        <v>36001</v>
      </c>
      <c r="AB16405" s="232">
        <v>297748.78999999998</v>
      </c>
      <c r="AD16405" s="209" t="s">
        <v>30129</v>
      </c>
      <c r="AE16405" s="210">
        <v>9655.84</v>
      </c>
      <c r="AF16405" s="93"/>
      <c r="AG16405" s="93"/>
      <c r="AH16405" s="93"/>
    </row>
    <row r="16406" spans="24:34" x14ac:dyDescent="0.3">
      <c r="X16406" s="269" t="s">
        <v>16657</v>
      </c>
      <c r="Y16406" s="270">
        <v>34176</v>
      </c>
      <c r="AA16406" s="231" t="s">
        <v>34537</v>
      </c>
      <c r="AB16406" s="232">
        <v>98866.68</v>
      </c>
      <c r="AD16406" s="209" t="s">
        <v>30130</v>
      </c>
      <c r="AE16406" s="210">
        <v>59973.88</v>
      </c>
      <c r="AF16406" s="93"/>
      <c r="AG16406" s="93"/>
      <c r="AH16406" s="93"/>
    </row>
    <row r="16407" spans="24:34" x14ac:dyDescent="0.3">
      <c r="X16407" s="269" t="s">
        <v>16658</v>
      </c>
      <c r="Y16407" s="270">
        <v>369341.92</v>
      </c>
      <c r="AA16407" s="231" t="s">
        <v>15543</v>
      </c>
      <c r="AB16407" s="232">
        <v>25211.13</v>
      </c>
      <c r="AD16407" s="209" t="s">
        <v>30131</v>
      </c>
      <c r="AE16407" s="210">
        <v>4587.96</v>
      </c>
      <c r="AF16407" s="93"/>
      <c r="AG16407" s="93"/>
      <c r="AH16407" s="93"/>
    </row>
    <row r="16408" spans="24:34" x14ac:dyDescent="0.3">
      <c r="X16408" s="269" t="s">
        <v>16659</v>
      </c>
      <c r="Y16408" s="270">
        <v>57152.09</v>
      </c>
      <c r="AA16408" s="231" t="s">
        <v>34538</v>
      </c>
      <c r="AB16408" s="232">
        <v>6600</v>
      </c>
      <c r="AD16408" s="209" t="s">
        <v>30132</v>
      </c>
      <c r="AE16408" s="210">
        <v>15866.56</v>
      </c>
      <c r="AF16408" s="93"/>
      <c r="AG16408" s="93"/>
      <c r="AH16408" s="93"/>
    </row>
    <row r="16409" spans="24:34" x14ac:dyDescent="0.3">
      <c r="X16409" s="269" t="s">
        <v>58007</v>
      </c>
      <c r="Y16409" s="270">
        <v>20791.27</v>
      </c>
      <c r="AA16409" s="231" t="s">
        <v>34539</v>
      </c>
      <c r="AB16409" s="232">
        <v>10020</v>
      </c>
      <c r="AD16409" s="209" t="s">
        <v>30133</v>
      </c>
      <c r="AE16409" s="210">
        <v>2928</v>
      </c>
      <c r="AF16409" s="93"/>
      <c r="AG16409" s="93"/>
      <c r="AH16409" s="93"/>
    </row>
    <row r="16410" spans="24:34" x14ac:dyDescent="0.3">
      <c r="X16410" s="269" t="s">
        <v>16660</v>
      </c>
      <c r="Y16410" s="270">
        <v>946.51</v>
      </c>
      <c r="AA16410" s="231" t="s">
        <v>48418</v>
      </c>
      <c r="AB16410" s="232">
        <v>30633.57</v>
      </c>
      <c r="AD16410" s="209" t="s">
        <v>30134</v>
      </c>
      <c r="AE16410" s="210">
        <v>347687.22</v>
      </c>
      <c r="AF16410" s="93"/>
      <c r="AG16410" s="93"/>
      <c r="AH16410" s="93"/>
    </row>
    <row r="16411" spans="24:34" x14ac:dyDescent="0.3">
      <c r="X16411" s="269" t="s">
        <v>13152</v>
      </c>
      <c r="Y16411" s="270">
        <v>11704.5</v>
      </c>
      <c r="AA16411" s="231" t="s">
        <v>43156</v>
      </c>
      <c r="AB16411" s="232">
        <v>46795.95</v>
      </c>
      <c r="AD16411" s="209" t="s">
        <v>30135</v>
      </c>
      <c r="AE16411" s="210">
        <v>38075.519999999997</v>
      </c>
      <c r="AF16411" s="93"/>
      <c r="AG16411" s="93"/>
      <c r="AH16411" s="93"/>
    </row>
    <row r="16412" spans="24:34" x14ac:dyDescent="0.3">
      <c r="X16412" s="269" t="s">
        <v>33204</v>
      </c>
      <c r="Y16412" s="270">
        <v>10000</v>
      </c>
      <c r="AA16412" s="231" t="s">
        <v>15544</v>
      </c>
      <c r="AB16412" s="232">
        <v>16933.78</v>
      </c>
      <c r="AD16412" s="209" t="s">
        <v>30136</v>
      </c>
      <c r="AE16412" s="210">
        <v>68095.259999999995</v>
      </c>
      <c r="AF16412" s="93"/>
      <c r="AG16412" s="93"/>
      <c r="AH16412" s="93"/>
    </row>
    <row r="16413" spans="24:34" x14ac:dyDescent="0.3">
      <c r="X16413" s="269" t="s">
        <v>36078</v>
      </c>
      <c r="Y16413" s="270">
        <v>15976.56</v>
      </c>
      <c r="AA16413" s="231" t="s">
        <v>43157</v>
      </c>
      <c r="AB16413" s="232">
        <v>1600</v>
      </c>
      <c r="AD16413" s="209" t="s">
        <v>30137</v>
      </c>
      <c r="AE16413" s="210">
        <v>10838.19</v>
      </c>
      <c r="AF16413" s="93"/>
      <c r="AG16413" s="93"/>
      <c r="AH16413" s="93"/>
    </row>
    <row r="16414" spans="24:34" x14ac:dyDescent="0.3">
      <c r="X16414" s="269" t="s">
        <v>43165</v>
      </c>
      <c r="Y16414" s="270">
        <v>1435229.99</v>
      </c>
      <c r="AA16414" s="231" t="s">
        <v>36006</v>
      </c>
      <c r="AB16414" s="232">
        <v>836.91</v>
      </c>
      <c r="AD16414" s="209" t="s">
        <v>30138</v>
      </c>
      <c r="AE16414" s="210">
        <v>19522.61</v>
      </c>
      <c r="AF16414" s="93"/>
      <c r="AG16414" s="93"/>
      <c r="AH16414" s="93"/>
    </row>
    <row r="16415" spans="24:34" x14ac:dyDescent="0.3">
      <c r="X16415" s="269" t="s">
        <v>16663</v>
      </c>
      <c r="Y16415" s="270">
        <v>1669.95</v>
      </c>
      <c r="AA16415" s="231" t="s">
        <v>43158</v>
      </c>
      <c r="AB16415" s="232">
        <v>790</v>
      </c>
      <c r="AD16415" s="209" t="s">
        <v>30139</v>
      </c>
      <c r="AE16415" s="210">
        <v>37266.620000000003</v>
      </c>
      <c r="AF16415" s="93"/>
      <c r="AG16415" s="93"/>
      <c r="AH16415" s="93"/>
    </row>
    <row r="16416" spans="24:34" x14ac:dyDescent="0.3">
      <c r="X16416" s="269" t="s">
        <v>16665</v>
      </c>
      <c r="Y16416" s="270">
        <v>30759.72</v>
      </c>
      <c r="AA16416" s="231" t="s">
        <v>38860</v>
      </c>
      <c r="AB16416" s="232">
        <v>24966.400000000001</v>
      </c>
      <c r="AD16416" s="209" t="s">
        <v>30140</v>
      </c>
      <c r="AE16416" s="210">
        <v>125255.35</v>
      </c>
      <c r="AF16416" s="93"/>
      <c r="AG16416" s="93"/>
      <c r="AH16416" s="93"/>
    </row>
    <row r="16417" spans="24:34" x14ac:dyDescent="0.3">
      <c r="X16417" s="269" t="s">
        <v>49329</v>
      </c>
      <c r="Y16417" s="270">
        <v>43063.98</v>
      </c>
      <c r="AA16417" s="231" t="s">
        <v>15545</v>
      </c>
      <c r="AB16417" s="232">
        <v>10831.13</v>
      </c>
      <c r="AD16417" s="209" t="s">
        <v>30141</v>
      </c>
      <c r="AE16417" s="210">
        <v>11617.69</v>
      </c>
      <c r="AF16417" s="93"/>
      <c r="AG16417" s="93"/>
      <c r="AH16417" s="93"/>
    </row>
    <row r="16418" spans="24:34" x14ac:dyDescent="0.3">
      <c r="X16418" s="269" t="s">
        <v>16666</v>
      </c>
      <c r="Y16418" s="270">
        <v>69245.8</v>
      </c>
      <c r="AA16418" s="231" t="s">
        <v>54212</v>
      </c>
      <c r="AB16418" s="232">
        <v>325.94</v>
      </c>
      <c r="AD16418" s="209" t="s">
        <v>30142</v>
      </c>
      <c r="AE16418" s="210">
        <v>966607.37</v>
      </c>
      <c r="AF16418" s="93"/>
      <c r="AG16418" s="93"/>
      <c r="AH16418" s="93"/>
    </row>
    <row r="16419" spans="24:34" x14ac:dyDescent="0.3">
      <c r="X16419" s="269" t="s">
        <v>13153</v>
      </c>
      <c r="Y16419" s="270">
        <v>213821.98</v>
      </c>
      <c r="AA16419" s="231" t="s">
        <v>36007</v>
      </c>
      <c r="AB16419" s="232">
        <v>5610.87</v>
      </c>
      <c r="AD16419" s="209" t="s">
        <v>30143</v>
      </c>
      <c r="AE16419" s="210">
        <v>5670</v>
      </c>
      <c r="AF16419" s="93"/>
      <c r="AG16419" s="93"/>
      <c r="AH16419" s="93"/>
    </row>
    <row r="16420" spans="24:34" x14ac:dyDescent="0.3">
      <c r="X16420" s="269" t="s">
        <v>13154</v>
      </c>
      <c r="Y16420" s="270">
        <v>667759.57999999996</v>
      </c>
      <c r="AA16420" s="231" t="s">
        <v>36008</v>
      </c>
      <c r="AB16420" s="232">
        <v>5407.51</v>
      </c>
      <c r="AD16420" s="209" t="s">
        <v>30144</v>
      </c>
      <c r="AE16420" s="210">
        <v>41814.089999999997</v>
      </c>
      <c r="AF16420" s="93"/>
      <c r="AG16420" s="93"/>
      <c r="AH16420" s="93"/>
    </row>
    <row r="16421" spans="24:34" x14ac:dyDescent="0.3">
      <c r="X16421" s="269" t="s">
        <v>16667</v>
      </c>
      <c r="Y16421" s="270">
        <v>172202.65</v>
      </c>
      <c r="AA16421" s="231" t="s">
        <v>50597</v>
      </c>
      <c r="AB16421" s="232">
        <v>2672.46</v>
      </c>
      <c r="AD16421" s="209" t="s">
        <v>30145</v>
      </c>
      <c r="AE16421" s="210">
        <v>2928</v>
      </c>
      <c r="AF16421" s="93"/>
      <c r="AG16421" s="93"/>
      <c r="AH16421" s="93"/>
    </row>
    <row r="16422" spans="24:34" x14ac:dyDescent="0.3">
      <c r="X16422" s="269" t="s">
        <v>16668</v>
      </c>
      <c r="Y16422" s="270">
        <v>14319.37</v>
      </c>
      <c r="AA16422" s="231" t="s">
        <v>15546</v>
      </c>
      <c r="AB16422" s="232">
        <v>24317.200000000001</v>
      </c>
      <c r="AD16422" s="209" t="s">
        <v>30146</v>
      </c>
      <c r="AE16422" s="210">
        <v>407661.1</v>
      </c>
      <c r="AF16422" s="93"/>
      <c r="AG16422" s="93"/>
      <c r="AH16422" s="93"/>
    </row>
    <row r="16423" spans="24:34" x14ac:dyDescent="0.3">
      <c r="X16423" s="269" t="s">
        <v>16669</v>
      </c>
      <c r="Y16423" s="270">
        <v>299791.96999999997</v>
      </c>
      <c r="AA16423" s="231" t="s">
        <v>47441</v>
      </c>
      <c r="AB16423" s="232">
        <v>15810</v>
      </c>
      <c r="AD16423" s="209" t="s">
        <v>30147</v>
      </c>
      <c r="AE16423" s="210">
        <v>61236.21</v>
      </c>
      <c r="AF16423" s="93"/>
      <c r="AG16423" s="93"/>
      <c r="AH16423" s="93"/>
    </row>
    <row r="16424" spans="24:34" x14ac:dyDescent="0.3">
      <c r="X16424" s="269" t="s">
        <v>34630</v>
      </c>
      <c r="Y16424" s="270">
        <v>175354.11</v>
      </c>
      <c r="AA16424" s="231" t="s">
        <v>45957</v>
      </c>
      <c r="AB16424" s="232">
        <v>53996.97</v>
      </c>
      <c r="AD16424" s="209" t="s">
        <v>30148</v>
      </c>
      <c r="AE16424" s="210">
        <v>68095.259999999995</v>
      </c>
      <c r="AF16424" s="93"/>
      <c r="AG16424" s="93"/>
      <c r="AH16424" s="93"/>
    </row>
    <row r="16425" spans="24:34" x14ac:dyDescent="0.3">
      <c r="X16425" s="269" t="s">
        <v>55572</v>
      </c>
      <c r="Y16425" s="270">
        <v>16178.46</v>
      </c>
      <c r="AA16425" s="231" t="s">
        <v>15559</v>
      </c>
      <c r="AB16425" s="232">
        <v>30714.25</v>
      </c>
      <c r="AD16425" s="209" t="s">
        <v>30149</v>
      </c>
      <c r="AE16425" s="210">
        <v>153805.29999999999</v>
      </c>
      <c r="AF16425" s="93"/>
      <c r="AG16425" s="93"/>
      <c r="AH16425" s="93"/>
    </row>
    <row r="16426" spans="24:34" x14ac:dyDescent="0.3">
      <c r="X16426" s="269" t="s">
        <v>54240</v>
      </c>
      <c r="Y16426" s="270">
        <v>33774.39</v>
      </c>
      <c r="AA16426" s="231" t="s">
        <v>43159</v>
      </c>
      <c r="AB16426" s="232">
        <v>3496</v>
      </c>
      <c r="AD16426" s="209" t="s">
        <v>30150</v>
      </c>
      <c r="AE16426" s="210">
        <v>10838.19</v>
      </c>
      <c r="AF16426" s="93"/>
      <c r="AG16426" s="93"/>
      <c r="AH16426" s="93"/>
    </row>
    <row r="16427" spans="24:34" x14ac:dyDescent="0.3">
      <c r="X16427" s="269" t="s">
        <v>31729</v>
      </c>
      <c r="Y16427" s="270">
        <v>31527.26</v>
      </c>
      <c r="AA16427" s="231" t="s">
        <v>49319</v>
      </c>
      <c r="AB16427" s="232">
        <v>11779.4</v>
      </c>
      <c r="AD16427" s="209" t="s">
        <v>30151</v>
      </c>
      <c r="AE16427" s="210">
        <v>32283.200000000001</v>
      </c>
      <c r="AF16427" s="93"/>
      <c r="AG16427" s="93"/>
      <c r="AH16427" s="93"/>
    </row>
    <row r="16428" spans="24:34" x14ac:dyDescent="0.3">
      <c r="X16428" s="269" t="s">
        <v>59310</v>
      </c>
      <c r="Y16428" s="270">
        <v>28200</v>
      </c>
      <c r="AA16428" s="231" t="s">
        <v>43160</v>
      </c>
      <c r="AB16428" s="232">
        <v>157833</v>
      </c>
      <c r="AD16428" s="209" t="s">
        <v>30152</v>
      </c>
      <c r="AE16428" s="210">
        <v>13159.74</v>
      </c>
      <c r="AF16428" s="93"/>
      <c r="AG16428" s="93"/>
      <c r="AH16428" s="93"/>
    </row>
    <row r="16429" spans="24:34" x14ac:dyDescent="0.3">
      <c r="X16429" s="269" t="s">
        <v>13155</v>
      </c>
      <c r="Y16429" s="270">
        <v>8038.53</v>
      </c>
      <c r="AA16429" s="231" t="s">
        <v>54213</v>
      </c>
      <c r="AB16429" s="232">
        <v>53568</v>
      </c>
      <c r="AD16429" s="209" t="s">
        <v>30153</v>
      </c>
      <c r="AE16429" s="210">
        <v>19522.61</v>
      </c>
      <c r="AF16429" s="93"/>
      <c r="AG16429" s="93"/>
      <c r="AH16429" s="93"/>
    </row>
    <row r="16430" spans="24:34" x14ac:dyDescent="0.3">
      <c r="X16430" s="269" t="s">
        <v>54241</v>
      </c>
      <c r="Y16430" s="270">
        <v>597433.51</v>
      </c>
      <c r="AA16430" s="231" t="s">
        <v>45958</v>
      </c>
      <c r="AB16430" s="232">
        <v>9162.73</v>
      </c>
      <c r="AD16430" s="209" t="s">
        <v>30154</v>
      </c>
      <c r="AE16430" s="210">
        <v>1079882.05</v>
      </c>
      <c r="AF16430" s="93"/>
      <c r="AG16430" s="93"/>
      <c r="AH16430" s="93"/>
    </row>
    <row r="16431" spans="24:34" x14ac:dyDescent="0.3">
      <c r="X16431" s="269" t="s">
        <v>13156</v>
      </c>
      <c r="Y16431" s="270">
        <v>1676322.27</v>
      </c>
      <c r="AA16431" s="231" t="s">
        <v>48419</v>
      </c>
      <c r="AB16431" s="232">
        <v>314.25</v>
      </c>
      <c r="AD16431" s="209" t="s">
        <v>30155</v>
      </c>
      <c r="AE16431" s="210">
        <v>2636.27</v>
      </c>
      <c r="AF16431" s="93"/>
      <c r="AG16431" s="93"/>
      <c r="AH16431" s="93"/>
    </row>
    <row r="16432" spans="24:34" x14ac:dyDescent="0.3">
      <c r="X16432" s="269" t="s">
        <v>16671</v>
      </c>
      <c r="Y16432" s="270">
        <v>66423.820000000007</v>
      </c>
      <c r="AA16432" s="231" t="s">
        <v>15561</v>
      </c>
      <c r="AB16432" s="232">
        <v>6196.22</v>
      </c>
      <c r="AD16432" s="209" t="s">
        <v>30156</v>
      </c>
      <c r="AE16432" s="210">
        <v>43910.11</v>
      </c>
      <c r="AF16432" s="93"/>
      <c r="AG16432" s="93"/>
      <c r="AH16432" s="93"/>
    </row>
    <row r="16433" spans="24:34" x14ac:dyDescent="0.3">
      <c r="X16433" s="269" t="s">
        <v>61237</v>
      </c>
      <c r="Y16433" s="270">
        <v>3414.46</v>
      </c>
      <c r="AA16433" s="231" t="s">
        <v>15562</v>
      </c>
      <c r="AB16433" s="232">
        <v>38213</v>
      </c>
      <c r="AD16433" s="209" t="s">
        <v>30157</v>
      </c>
      <c r="AE16433" s="210">
        <v>99179.64</v>
      </c>
      <c r="AF16433" s="93"/>
      <c r="AG16433" s="93"/>
      <c r="AH16433" s="93"/>
    </row>
    <row r="16434" spans="24:34" x14ac:dyDescent="0.3">
      <c r="X16434" s="269" t="s">
        <v>16672</v>
      </c>
      <c r="Y16434" s="270">
        <v>47714.46</v>
      </c>
      <c r="AA16434" s="231" t="s">
        <v>36012</v>
      </c>
      <c r="AB16434" s="232">
        <v>233345.37</v>
      </c>
      <c r="AD16434" s="209" t="s">
        <v>30158</v>
      </c>
      <c r="AE16434" s="210">
        <v>763.91</v>
      </c>
      <c r="AF16434" s="93"/>
      <c r="AG16434" s="93"/>
      <c r="AH16434" s="93"/>
    </row>
    <row r="16435" spans="24:34" x14ac:dyDescent="0.3">
      <c r="X16435" s="269" t="s">
        <v>16673</v>
      </c>
      <c r="Y16435" s="270">
        <v>83454.53</v>
      </c>
      <c r="AA16435" s="231" t="s">
        <v>34553</v>
      </c>
      <c r="AB16435" s="232">
        <v>83223.67</v>
      </c>
      <c r="AD16435" s="209" t="s">
        <v>30159</v>
      </c>
      <c r="AE16435" s="210">
        <v>84647.59</v>
      </c>
      <c r="AF16435" s="93"/>
      <c r="AG16435" s="93"/>
      <c r="AH16435" s="93"/>
    </row>
    <row r="16436" spans="24:34" x14ac:dyDescent="0.3">
      <c r="X16436" s="269" t="s">
        <v>16674</v>
      </c>
      <c r="Y16436" s="270">
        <v>-35073.870000000003</v>
      </c>
      <c r="AA16436" s="231" t="s">
        <v>15643</v>
      </c>
      <c r="AB16436" s="232">
        <v>40137.71</v>
      </c>
      <c r="AD16436" s="209" t="s">
        <v>30160</v>
      </c>
      <c r="AE16436" s="210">
        <v>60546.82</v>
      </c>
      <c r="AF16436" s="93"/>
      <c r="AG16436" s="93"/>
      <c r="AH16436" s="93"/>
    </row>
    <row r="16437" spans="24:34" x14ac:dyDescent="0.3">
      <c r="X16437" s="269" t="s">
        <v>62868</v>
      </c>
      <c r="Y16437" s="270">
        <v>19247</v>
      </c>
      <c r="AA16437" s="231" t="s">
        <v>15644</v>
      </c>
      <c r="AB16437" s="232">
        <v>1315946.53</v>
      </c>
      <c r="AD16437" s="209" t="s">
        <v>30161</v>
      </c>
      <c r="AE16437" s="210">
        <v>39885.4</v>
      </c>
      <c r="AF16437" s="93"/>
      <c r="AG16437" s="93"/>
      <c r="AH16437" s="93"/>
    </row>
    <row r="16438" spans="24:34" x14ac:dyDescent="0.3">
      <c r="X16438" s="269" t="s">
        <v>38904</v>
      </c>
      <c r="Y16438" s="270">
        <v>1544955.38</v>
      </c>
      <c r="AA16438" s="231" t="s">
        <v>15645</v>
      </c>
      <c r="AB16438" s="232">
        <v>543812.47</v>
      </c>
      <c r="AD16438" s="209" t="s">
        <v>30162</v>
      </c>
      <c r="AE16438" s="210">
        <v>180645.43</v>
      </c>
      <c r="AF16438" s="93"/>
      <c r="AG16438" s="93"/>
      <c r="AH16438" s="93"/>
    </row>
    <row r="16439" spans="24:34" x14ac:dyDescent="0.3">
      <c r="X16439" s="269" t="s">
        <v>55573</v>
      </c>
      <c r="Y16439" s="270">
        <v>105260.4</v>
      </c>
      <c r="AA16439" s="231" t="s">
        <v>47442</v>
      </c>
      <c r="AB16439" s="232">
        <v>22820.15</v>
      </c>
      <c r="AD16439" s="209" t="s">
        <v>14494</v>
      </c>
      <c r="AE16439" s="210">
        <v>34150.980000000003</v>
      </c>
      <c r="AF16439" s="93"/>
      <c r="AG16439" s="93"/>
      <c r="AH16439" s="93"/>
    </row>
    <row r="16440" spans="24:34" x14ac:dyDescent="0.3">
      <c r="X16440" s="269" t="s">
        <v>34644</v>
      </c>
      <c r="Y16440" s="270">
        <v>9726</v>
      </c>
      <c r="AA16440" s="231" t="s">
        <v>15646</v>
      </c>
      <c r="AB16440" s="232">
        <v>292322.74</v>
      </c>
      <c r="AD16440" s="209" t="s">
        <v>30163</v>
      </c>
      <c r="AE16440" s="210">
        <v>6161.26</v>
      </c>
      <c r="AF16440" s="93"/>
      <c r="AG16440" s="93"/>
      <c r="AH16440" s="93"/>
    </row>
    <row r="16441" spans="24:34" x14ac:dyDescent="0.3">
      <c r="X16441" s="269" t="s">
        <v>16712</v>
      </c>
      <c r="Y16441" s="270">
        <v>6196</v>
      </c>
      <c r="AA16441" s="231" t="s">
        <v>15647</v>
      </c>
      <c r="AB16441" s="232">
        <v>11621.32</v>
      </c>
      <c r="AD16441" s="209" t="s">
        <v>30164</v>
      </c>
      <c r="AE16441" s="210">
        <v>2373.52</v>
      </c>
      <c r="AF16441" s="93"/>
      <c r="AG16441" s="93"/>
      <c r="AH16441" s="93"/>
    </row>
    <row r="16442" spans="24:34" x14ac:dyDescent="0.3">
      <c r="X16442" s="269" t="s">
        <v>34650</v>
      </c>
      <c r="Y16442" s="270">
        <v>1879.22</v>
      </c>
      <c r="AA16442" s="231" t="s">
        <v>15648</v>
      </c>
      <c r="AB16442" s="232">
        <v>103251.64</v>
      </c>
      <c r="AD16442" s="209" t="s">
        <v>30165</v>
      </c>
      <c r="AE16442" s="210">
        <v>68596.23</v>
      </c>
      <c r="AF16442" s="93"/>
      <c r="AG16442" s="93"/>
      <c r="AH16442" s="93"/>
    </row>
    <row r="16443" spans="24:34" x14ac:dyDescent="0.3">
      <c r="X16443" s="269" t="s">
        <v>43166</v>
      </c>
      <c r="Y16443" s="270">
        <v>3994.5</v>
      </c>
      <c r="AA16443" s="231" t="s">
        <v>15649</v>
      </c>
      <c r="AB16443" s="232">
        <v>16543.259999999998</v>
      </c>
      <c r="AD16443" s="209" t="s">
        <v>14495</v>
      </c>
      <c r="AE16443" s="210">
        <v>963155.69</v>
      </c>
      <c r="AF16443" s="93"/>
      <c r="AG16443" s="93"/>
      <c r="AH16443" s="93"/>
    </row>
    <row r="16444" spans="24:34" x14ac:dyDescent="0.3">
      <c r="X16444" s="269" t="s">
        <v>43167</v>
      </c>
      <c r="Y16444" s="270">
        <v>1100</v>
      </c>
      <c r="AA16444" s="231" t="s">
        <v>15650</v>
      </c>
      <c r="AB16444" s="232">
        <v>134761.13</v>
      </c>
      <c r="AD16444" s="209" t="s">
        <v>30166</v>
      </c>
      <c r="AE16444" s="210">
        <v>281536.49</v>
      </c>
      <c r="AF16444" s="93"/>
      <c r="AG16444" s="93"/>
      <c r="AH16444" s="93"/>
    </row>
    <row r="16445" spans="24:34" x14ac:dyDescent="0.3">
      <c r="X16445" s="269" t="s">
        <v>16716</v>
      </c>
      <c r="Y16445" s="270">
        <v>2175</v>
      </c>
      <c r="AA16445" s="231" t="s">
        <v>15651</v>
      </c>
      <c r="AB16445" s="232">
        <v>8068.45</v>
      </c>
      <c r="AD16445" s="209" t="s">
        <v>30167</v>
      </c>
      <c r="AE16445" s="210">
        <v>11617.69</v>
      </c>
      <c r="AF16445" s="93"/>
      <c r="AG16445" s="93"/>
      <c r="AH16445" s="93"/>
    </row>
    <row r="16446" spans="24:34" x14ac:dyDescent="0.3">
      <c r="X16446" s="269" t="s">
        <v>16717</v>
      </c>
      <c r="Y16446" s="270">
        <v>9743.6299999999992</v>
      </c>
      <c r="AA16446" s="231" t="s">
        <v>15652</v>
      </c>
      <c r="AB16446" s="232">
        <v>344674.45</v>
      </c>
      <c r="AD16446" s="209" t="s">
        <v>30168</v>
      </c>
      <c r="AE16446" s="210">
        <v>39550.26</v>
      </c>
      <c r="AF16446" s="93"/>
      <c r="AG16446" s="93"/>
      <c r="AH16446" s="93"/>
    </row>
    <row r="16447" spans="24:34" x14ac:dyDescent="0.3">
      <c r="X16447" s="269" t="s">
        <v>16718</v>
      </c>
      <c r="Y16447" s="270">
        <v>16643.080000000002</v>
      </c>
      <c r="AA16447" s="231" t="s">
        <v>15653</v>
      </c>
      <c r="AB16447" s="232">
        <v>10637.19</v>
      </c>
      <c r="AD16447" s="209" t="s">
        <v>30169</v>
      </c>
      <c r="AE16447" s="210">
        <v>1772.67</v>
      </c>
      <c r="AF16447" s="93"/>
      <c r="AG16447" s="93"/>
      <c r="AH16447" s="93"/>
    </row>
    <row r="16448" spans="24:34" x14ac:dyDescent="0.3">
      <c r="X16448" s="269" t="s">
        <v>16719</v>
      </c>
      <c r="Y16448" s="270">
        <v>6738.33</v>
      </c>
      <c r="AA16448" s="231" t="s">
        <v>33118</v>
      </c>
      <c r="AB16448" s="232">
        <v>32819.72</v>
      </c>
      <c r="AD16448" s="209" t="s">
        <v>14496</v>
      </c>
      <c r="AE16448" s="210">
        <v>8959.5300000000007</v>
      </c>
      <c r="AF16448" s="93"/>
      <c r="AG16448" s="93"/>
      <c r="AH16448" s="93"/>
    </row>
    <row r="16449" spans="24:34" x14ac:dyDescent="0.3">
      <c r="X16449" s="269" t="s">
        <v>16720</v>
      </c>
      <c r="Y16449" s="270">
        <v>299032.90000000002</v>
      </c>
      <c r="AA16449" s="231" t="s">
        <v>15654</v>
      </c>
      <c r="AB16449" s="232">
        <v>324276.34000000003</v>
      </c>
      <c r="AD16449" s="209" t="s">
        <v>30170</v>
      </c>
      <c r="AE16449" s="210">
        <v>2892072.95</v>
      </c>
      <c r="AF16449" s="93"/>
      <c r="AG16449" s="93"/>
      <c r="AH16449" s="93"/>
    </row>
    <row r="16450" spans="24:34" x14ac:dyDescent="0.3">
      <c r="X16450" s="269" t="s">
        <v>54243</v>
      </c>
      <c r="Y16450" s="270">
        <v>29.08</v>
      </c>
      <c r="AA16450" s="231" t="s">
        <v>13071</v>
      </c>
      <c r="AB16450" s="232">
        <v>149816.37</v>
      </c>
      <c r="AD16450" s="209" t="s">
        <v>30171</v>
      </c>
      <c r="AE16450" s="210">
        <v>-53.76</v>
      </c>
      <c r="AF16450" s="93"/>
      <c r="AG16450" s="93"/>
      <c r="AH16450" s="93"/>
    </row>
    <row r="16451" spans="24:34" x14ac:dyDescent="0.3">
      <c r="X16451" s="269" t="s">
        <v>16721</v>
      </c>
      <c r="Y16451" s="270">
        <v>3720.7</v>
      </c>
      <c r="AA16451" s="231" t="s">
        <v>15655</v>
      </c>
      <c r="AB16451" s="232">
        <v>776546.15</v>
      </c>
      <c r="AD16451" s="209" t="s">
        <v>30172</v>
      </c>
      <c r="AE16451" s="210">
        <v>4500</v>
      </c>
      <c r="AF16451" s="93"/>
      <c r="AG16451" s="93"/>
      <c r="AH16451" s="93"/>
    </row>
    <row r="16452" spans="24:34" x14ac:dyDescent="0.3">
      <c r="X16452" s="269" t="s">
        <v>16722</v>
      </c>
      <c r="Y16452" s="270">
        <v>15564.39</v>
      </c>
      <c r="AA16452" s="231" t="s">
        <v>33119</v>
      </c>
      <c r="AB16452" s="232">
        <v>6529284.0599999996</v>
      </c>
      <c r="AD16452" s="209" t="s">
        <v>30173</v>
      </c>
      <c r="AE16452" s="210">
        <v>21704.37</v>
      </c>
      <c r="AF16452" s="93"/>
      <c r="AG16452" s="93"/>
      <c r="AH16452" s="93"/>
    </row>
    <row r="16453" spans="24:34" x14ac:dyDescent="0.3">
      <c r="X16453" s="269" t="s">
        <v>16723</v>
      </c>
      <c r="Y16453" s="270">
        <v>53363.47</v>
      </c>
      <c r="AA16453" s="231" t="s">
        <v>15657</v>
      </c>
      <c r="AB16453" s="232">
        <v>154421.51</v>
      </c>
      <c r="AD16453" s="209" t="s">
        <v>30174</v>
      </c>
      <c r="AE16453" s="210">
        <v>52963.63</v>
      </c>
      <c r="AF16453" s="93"/>
      <c r="AG16453" s="93"/>
      <c r="AH16453" s="93"/>
    </row>
    <row r="16454" spans="24:34" x14ac:dyDescent="0.3">
      <c r="X16454" s="269" t="s">
        <v>16725</v>
      </c>
      <c r="Y16454" s="270">
        <v>1624.93</v>
      </c>
      <c r="AA16454" s="231" t="s">
        <v>33120</v>
      </c>
      <c r="AB16454" s="232">
        <v>17296.93</v>
      </c>
      <c r="AD16454" s="209" t="s">
        <v>30175</v>
      </c>
      <c r="AE16454" s="210">
        <v>3966</v>
      </c>
      <c r="AF16454" s="93"/>
      <c r="AG16454" s="93"/>
      <c r="AH16454" s="93"/>
    </row>
    <row r="16455" spans="24:34" x14ac:dyDescent="0.3">
      <c r="X16455" s="269" t="s">
        <v>38908</v>
      </c>
      <c r="Y16455" s="270">
        <v>-3374.68</v>
      </c>
      <c r="AA16455" s="231" t="s">
        <v>31644</v>
      </c>
      <c r="AB16455" s="232">
        <v>15624.12</v>
      </c>
      <c r="AD16455" s="209" t="s">
        <v>30176</v>
      </c>
      <c r="AE16455" s="210">
        <v>2072.98</v>
      </c>
      <c r="AF16455" s="93"/>
      <c r="AG16455" s="93"/>
      <c r="AH16455" s="93"/>
    </row>
    <row r="16456" spans="24:34" x14ac:dyDescent="0.3">
      <c r="X16456" s="269" t="s">
        <v>16779</v>
      </c>
      <c r="Y16456" s="270">
        <v>11309.68</v>
      </c>
      <c r="AA16456" s="231" t="s">
        <v>15658</v>
      </c>
      <c r="AB16456" s="232">
        <v>9042.65</v>
      </c>
      <c r="AD16456" s="209" t="s">
        <v>30177</v>
      </c>
      <c r="AE16456" s="210">
        <v>20270</v>
      </c>
      <c r="AF16456" s="93"/>
      <c r="AG16456" s="93"/>
      <c r="AH16456" s="93"/>
    </row>
    <row r="16457" spans="24:34" x14ac:dyDescent="0.3">
      <c r="X16457" s="269" t="s">
        <v>16780</v>
      </c>
      <c r="Y16457" s="270">
        <v>322604.59000000003</v>
      </c>
      <c r="AA16457" s="231" t="s">
        <v>33121</v>
      </c>
      <c r="AB16457" s="232">
        <v>4006.34</v>
      </c>
      <c r="AD16457" s="209" t="s">
        <v>30178</v>
      </c>
      <c r="AE16457" s="210">
        <v>51809.3</v>
      </c>
      <c r="AF16457" s="93"/>
      <c r="AG16457" s="93"/>
      <c r="AH16457" s="93"/>
    </row>
    <row r="16458" spans="24:34" x14ac:dyDescent="0.3">
      <c r="X16458" s="269" t="s">
        <v>16782</v>
      </c>
      <c r="Y16458" s="270">
        <v>130998.8</v>
      </c>
      <c r="AA16458" s="231" t="s">
        <v>13072</v>
      </c>
      <c r="AB16458" s="232">
        <v>825469.99</v>
      </c>
      <c r="AD16458" s="209" t="s">
        <v>30179</v>
      </c>
      <c r="AE16458" s="210">
        <v>800</v>
      </c>
      <c r="AF16458" s="93"/>
      <c r="AG16458" s="93"/>
      <c r="AH16458" s="93"/>
    </row>
    <row r="16459" spans="24:34" x14ac:dyDescent="0.3">
      <c r="X16459" s="269" t="s">
        <v>16783</v>
      </c>
      <c r="Y16459" s="270">
        <v>406560</v>
      </c>
      <c r="AA16459" s="231" t="s">
        <v>13073</v>
      </c>
      <c r="AB16459" s="232">
        <v>693574.59</v>
      </c>
      <c r="AD16459" s="209" t="s">
        <v>30180</v>
      </c>
      <c r="AE16459" s="210">
        <v>14987.22</v>
      </c>
      <c r="AF16459" s="93"/>
      <c r="AG16459" s="93"/>
      <c r="AH16459" s="93"/>
    </row>
    <row r="16460" spans="24:34" x14ac:dyDescent="0.3">
      <c r="X16460" s="269" t="s">
        <v>16784</v>
      </c>
      <c r="Y16460" s="270">
        <v>808168.99</v>
      </c>
      <c r="AA16460" s="231" t="s">
        <v>13074</v>
      </c>
      <c r="AB16460" s="232">
        <v>384903.99</v>
      </c>
      <c r="AD16460" s="209" t="s">
        <v>30181</v>
      </c>
      <c r="AE16460" s="210">
        <v>4909.17</v>
      </c>
      <c r="AF16460" s="93"/>
      <c r="AG16460" s="93"/>
      <c r="AH16460" s="93"/>
    </row>
    <row r="16461" spans="24:34" x14ac:dyDescent="0.3">
      <c r="X16461" s="269" t="s">
        <v>38911</v>
      </c>
      <c r="Y16461" s="270">
        <v>1402</v>
      </c>
      <c r="AA16461" s="231" t="s">
        <v>54214</v>
      </c>
      <c r="AB16461" s="232">
        <v>63066.1</v>
      </c>
      <c r="AD16461" s="209" t="s">
        <v>30182</v>
      </c>
      <c r="AE16461" s="210">
        <v>17600.86</v>
      </c>
      <c r="AF16461" s="93"/>
      <c r="AG16461" s="93"/>
      <c r="AH16461" s="93"/>
    </row>
    <row r="16462" spans="24:34" x14ac:dyDescent="0.3">
      <c r="X16462" s="269" t="s">
        <v>33210</v>
      </c>
      <c r="Y16462" s="270">
        <v>11108.78</v>
      </c>
      <c r="AA16462" s="231" t="s">
        <v>13075</v>
      </c>
      <c r="AB16462" s="232">
        <v>20427.240000000002</v>
      </c>
      <c r="AD16462" s="209" t="s">
        <v>30183</v>
      </c>
      <c r="AE16462" s="210">
        <v>6095</v>
      </c>
      <c r="AF16462" s="93"/>
      <c r="AG16462" s="93"/>
      <c r="AH16462" s="93"/>
    </row>
    <row r="16463" spans="24:34" x14ac:dyDescent="0.3">
      <c r="X16463" s="269" t="s">
        <v>54245</v>
      </c>
      <c r="Y16463" s="270">
        <v>34348.25</v>
      </c>
      <c r="AA16463" s="231" t="s">
        <v>13076</v>
      </c>
      <c r="AB16463" s="232">
        <v>243.89</v>
      </c>
      <c r="AD16463" s="209" t="s">
        <v>30184</v>
      </c>
      <c r="AE16463" s="210">
        <v>12239</v>
      </c>
      <c r="AF16463" s="93"/>
      <c r="AG16463" s="93"/>
      <c r="AH16463" s="93"/>
    </row>
    <row r="16464" spans="24:34" x14ac:dyDescent="0.3">
      <c r="X16464" s="269" t="s">
        <v>16785</v>
      </c>
      <c r="Y16464" s="270">
        <v>1901.25</v>
      </c>
      <c r="AA16464" s="231" t="s">
        <v>15659</v>
      </c>
      <c r="AB16464" s="232">
        <v>354028</v>
      </c>
      <c r="AD16464" s="209" t="s">
        <v>30185</v>
      </c>
      <c r="AE16464" s="210">
        <v>11830</v>
      </c>
      <c r="AF16464" s="93"/>
      <c r="AG16464" s="93"/>
      <c r="AH16464" s="93"/>
    </row>
    <row r="16465" spans="24:34" x14ac:dyDescent="0.3">
      <c r="X16465" s="269" t="s">
        <v>59311</v>
      </c>
      <c r="Y16465" s="270">
        <v>780</v>
      </c>
      <c r="AA16465" s="231" t="s">
        <v>48420</v>
      </c>
      <c r="AB16465" s="232">
        <v>384.19</v>
      </c>
      <c r="AD16465" s="209" t="s">
        <v>30186</v>
      </c>
      <c r="AE16465" s="210">
        <v>42269</v>
      </c>
      <c r="AF16465" s="93"/>
      <c r="AG16465" s="93"/>
      <c r="AH16465" s="93"/>
    </row>
    <row r="16466" spans="24:34" x14ac:dyDescent="0.3">
      <c r="X16466" s="269" t="s">
        <v>16786</v>
      </c>
      <c r="Y16466" s="270">
        <v>2658.75</v>
      </c>
      <c r="AA16466" s="231" t="s">
        <v>45959</v>
      </c>
      <c r="AB16466" s="232">
        <v>1634253.3</v>
      </c>
      <c r="AD16466" s="209" t="s">
        <v>30187</v>
      </c>
      <c r="AE16466" s="210">
        <v>17619.5</v>
      </c>
      <c r="AF16466" s="93"/>
      <c r="AG16466" s="93"/>
      <c r="AH16466" s="93"/>
    </row>
    <row r="16467" spans="24:34" x14ac:dyDescent="0.3">
      <c r="X16467" s="269" t="s">
        <v>45979</v>
      </c>
      <c r="Y16467" s="270">
        <v>15800</v>
      </c>
      <c r="AA16467" s="231" t="s">
        <v>15662</v>
      </c>
      <c r="AB16467" s="232">
        <v>6328.18</v>
      </c>
      <c r="AD16467" s="209" t="s">
        <v>30188</v>
      </c>
      <c r="AE16467" s="210">
        <v>3737.31</v>
      </c>
      <c r="AF16467" s="93"/>
      <c r="AG16467" s="93"/>
      <c r="AH16467" s="93"/>
    </row>
    <row r="16468" spans="24:34" x14ac:dyDescent="0.3">
      <c r="X16468" s="269" t="s">
        <v>16787</v>
      </c>
      <c r="Y16468" s="270">
        <v>113777.26</v>
      </c>
      <c r="AA16468" s="231" t="s">
        <v>34554</v>
      </c>
      <c r="AB16468" s="232">
        <v>2504.84</v>
      </c>
      <c r="AD16468" s="209" t="s">
        <v>30189</v>
      </c>
      <c r="AE16468" s="210">
        <v>5730</v>
      </c>
      <c r="AF16468" s="93"/>
      <c r="AG16468" s="93"/>
      <c r="AH16468" s="93"/>
    </row>
    <row r="16469" spans="24:34" x14ac:dyDescent="0.3">
      <c r="X16469" s="269" t="s">
        <v>45980</v>
      </c>
      <c r="Y16469" s="270">
        <v>3042.22</v>
      </c>
      <c r="AA16469" s="231" t="s">
        <v>15663</v>
      </c>
      <c r="AB16469" s="232">
        <v>1980.74</v>
      </c>
      <c r="AD16469" s="209" t="s">
        <v>30190</v>
      </c>
      <c r="AE16469" s="210">
        <v>5849</v>
      </c>
      <c r="AF16469" s="93"/>
      <c r="AG16469" s="93"/>
      <c r="AH16469" s="93"/>
    </row>
    <row r="16470" spans="24:34" x14ac:dyDescent="0.3">
      <c r="X16470" s="269" t="s">
        <v>63849</v>
      </c>
      <c r="Y16470" s="270">
        <v>10065.34</v>
      </c>
      <c r="AA16470" s="231" t="s">
        <v>15665</v>
      </c>
      <c r="AB16470" s="232">
        <v>36747.67</v>
      </c>
      <c r="AD16470" s="209" t="s">
        <v>30191</v>
      </c>
      <c r="AE16470" s="210">
        <v>38000</v>
      </c>
      <c r="AF16470" s="93"/>
      <c r="AG16470" s="93"/>
      <c r="AH16470" s="93"/>
    </row>
    <row r="16471" spans="24:34" x14ac:dyDescent="0.3">
      <c r="X16471" s="269" t="s">
        <v>13170</v>
      </c>
      <c r="Y16471" s="270">
        <v>35250</v>
      </c>
      <c r="AA16471" s="231" t="s">
        <v>54215</v>
      </c>
      <c r="AB16471" s="232">
        <v>1794963.6</v>
      </c>
      <c r="AD16471" s="209" t="s">
        <v>30192</v>
      </c>
      <c r="AE16471" s="210">
        <v>49303.5</v>
      </c>
      <c r="AF16471" s="93"/>
      <c r="AG16471" s="93"/>
      <c r="AH16471" s="93"/>
    </row>
    <row r="16472" spans="24:34" x14ac:dyDescent="0.3">
      <c r="X16472" s="269" t="s">
        <v>62869</v>
      </c>
      <c r="Y16472" s="270">
        <v>5000</v>
      </c>
      <c r="AA16472" s="231" t="s">
        <v>15666</v>
      </c>
      <c r="AB16472" s="232">
        <v>290356.07</v>
      </c>
      <c r="AD16472" s="209" t="s">
        <v>30193</v>
      </c>
      <c r="AE16472" s="210">
        <v>51350.76</v>
      </c>
      <c r="AF16472" s="93"/>
      <c r="AG16472" s="93"/>
      <c r="AH16472" s="93"/>
    </row>
    <row r="16473" spans="24:34" x14ac:dyDescent="0.3">
      <c r="X16473" s="269" t="s">
        <v>16788</v>
      </c>
      <c r="Y16473" s="270">
        <v>20393.71</v>
      </c>
      <c r="AA16473" s="231" t="s">
        <v>15667</v>
      </c>
      <c r="AB16473" s="232">
        <v>1704361.76</v>
      </c>
      <c r="AD16473" s="209" t="s">
        <v>30194</v>
      </c>
      <c r="AE16473" s="210">
        <v>257845.74</v>
      </c>
      <c r="AF16473" s="93"/>
      <c r="AG16473" s="93"/>
      <c r="AH16473" s="93"/>
    </row>
    <row r="16474" spans="24:34" x14ac:dyDescent="0.3">
      <c r="X16474" s="269" t="s">
        <v>13171</v>
      </c>
      <c r="Y16474" s="270">
        <v>141015.64000000001</v>
      </c>
      <c r="AA16474" s="231" t="s">
        <v>15671</v>
      </c>
      <c r="AB16474" s="232">
        <v>2243793.79</v>
      </c>
      <c r="AD16474" s="209" t="s">
        <v>30195</v>
      </c>
      <c r="AE16474" s="210">
        <v>51809.3</v>
      </c>
      <c r="AF16474" s="93"/>
      <c r="AG16474" s="93"/>
      <c r="AH16474" s="93"/>
    </row>
    <row r="16475" spans="24:34" x14ac:dyDescent="0.3">
      <c r="X16475" s="269" t="s">
        <v>13172</v>
      </c>
      <c r="Y16475" s="270">
        <v>436088.84</v>
      </c>
      <c r="AA16475" s="231" t="s">
        <v>47443</v>
      </c>
      <c r="AB16475" s="232">
        <v>78420.990000000005</v>
      </c>
      <c r="AD16475" s="209" t="s">
        <v>30196</v>
      </c>
      <c r="AE16475" s="210">
        <v>800</v>
      </c>
      <c r="AF16475" s="93"/>
      <c r="AG16475" s="93"/>
      <c r="AH16475" s="93"/>
    </row>
    <row r="16476" spans="24:34" x14ac:dyDescent="0.3">
      <c r="X16476" s="269" t="s">
        <v>16789</v>
      </c>
      <c r="Y16476" s="270">
        <v>212478.39</v>
      </c>
      <c r="AA16476" s="231" t="s">
        <v>15694</v>
      </c>
      <c r="AB16476" s="232">
        <v>319382.68</v>
      </c>
      <c r="AD16476" s="209" t="s">
        <v>30197</v>
      </c>
      <c r="AE16476" s="210">
        <v>14987.22</v>
      </c>
      <c r="AF16476" s="93"/>
      <c r="AG16476" s="93"/>
      <c r="AH16476" s="93"/>
    </row>
    <row r="16477" spans="24:34" x14ac:dyDescent="0.3">
      <c r="X16477" s="269" t="s">
        <v>59961</v>
      </c>
      <c r="Y16477" s="270">
        <v>2517.04</v>
      </c>
      <c r="AA16477" s="231" t="s">
        <v>45960</v>
      </c>
      <c r="AB16477" s="232">
        <v>177662.5</v>
      </c>
      <c r="AD16477" s="209" t="s">
        <v>30198</v>
      </c>
      <c r="AE16477" s="210">
        <v>4909.17</v>
      </c>
      <c r="AF16477" s="93"/>
      <c r="AG16477" s="93"/>
      <c r="AH16477" s="93"/>
    </row>
    <row r="16478" spans="24:34" x14ac:dyDescent="0.3">
      <c r="X16478" s="269" t="s">
        <v>16790</v>
      </c>
      <c r="Y16478" s="270">
        <v>1247050.3999999999</v>
      </c>
      <c r="AA16478" s="231" t="s">
        <v>15695</v>
      </c>
      <c r="AB16478" s="232">
        <v>8400</v>
      </c>
      <c r="AD16478" s="209" t="s">
        <v>30199</v>
      </c>
      <c r="AE16478" s="210">
        <v>59585.5</v>
      </c>
      <c r="AF16478" s="93"/>
      <c r="AG16478" s="93"/>
      <c r="AH16478" s="93"/>
    </row>
    <row r="16479" spans="24:34" x14ac:dyDescent="0.3">
      <c r="X16479" s="269" t="s">
        <v>16791</v>
      </c>
      <c r="Y16479" s="270">
        <v>92766.07</v>
      </c>
      <c r="AA16479" s="231" t="s">
        <v>15696</v>
      </c>
      <c r="AB16479" s="232">
        <v>12534.59</v>
      </c>
      <c r="AD16479" s="209" t="s">
        <v>30200</v>
      </c>
      <c r="AE16479" s="210">
        <v>4500</v>
      </c>
      <c r="AF16479" s="93"/>
      <c r="AG16479" s="93"/>
      <c r="AH16479" s="93"/>
    </row>
    <row r="16480" spans="24:34" x14ac:dyDescent="0.3">
      <c r="X16480" s="269" t="s">
        <v>16792</v>
      </c>
      <c r="Y16480" s="270">
        <v>9856</v>
      </c>
      <c r="AA16480" s="231" t="s">
        <v>15697</v>
      </c>
      <c r="AB16480" s="232">
        <v>130.05000000000001</v>
      </c>
      <c r="AD16480" s="209" t="s">
        <v>30201</v>
      </c>
      <c r="AE16480" s="210">
        <v>2072.98</v>
      </c>
      <c r="AF16480" s="93"/>
      <c r="AG16480" s="93"/>
      <c r="AH16480" s="93"/>
    </row>
    <row r="16481" spans="24:34" x14ac:dyDescent="0.3">
      <c r="X16481" s="269" t="s">
        <v>60094</v>
      </c>
      <c r="Y16481" s="270">
        <v>3692.68</v>
      </c>
      <c r="AA16481" s="231" t="s">
        <v>15699</v>
      </c>
      <c r="AB16481" s="232">
        <v>4875</v>
      </c>
      <c r="AD16481" s="209" t="s">
        <v>30202</v>
      </c>
      <c r="AE16481" s="210">
        <v>3737.31</v>
      </c>
      <c r="AF16481" s="93"/>
      <c r="AG16481" s="93"/>
      <c r="AH16481" s="93"/>
    </row>
    <row r="16482" spans="24:34" x14ac:dyDescent="0.3">
      <c r="X16482" s="269" t="s">
        <v>55574</v>
      </c>
      <c r="Y16482" s="270">
        <v>4784.8</v>
      </c>
      <c r="AA16482" s="231" t="s">
        <v>15700</v>
      </c>
      <c r="AB16482" s="232">
        <v>26808.97</v>
      </c>
      <c r="AD16482" s="209" t="s">
        <v>30203</v>
      </c>
      <c r="AE16482" s="210">
        <v>94338.73</v>
      </c>
      <c r="AF16482" s="93"/>
      <c r="AG16482" s="93"/>
      <c r="AH16482" s="93"/>
    </row>
    <row r="16483" spans="24:34" x14ac:dyDescent="0.3">
      <c r="X16483" s="269" t="s">
        <v>13173</v>
      </c>
      <c r="Y16483" s="270">
        <v>93436.92</v>
      </c>
      <c r="AA16483" s="231" t="s">
        <v>36017</v>
      </c>
      <c r="AB16483" s="232">
        <v>76183.240000000005</v>
      </c>
      <c r="AD16483" s="209" t="s">
        <v>30204</v>
      </c>
      <c r="AE16483" s="210">
        <v>121993.39</v>
      </c>
      <c r="AF16483" s="93"/>
      <c r="AG16483" s="93"/>
      <c r="AH16483" s="93"/>
    </row>
    <row r="16484" spans="24:34" x14ac:dyDescent="0.3">
      <c r="X16484" s="269" t="s">
        <v>16794</v>
      </c>
      <c r="Y16484" s="270">
        <v>164337.35999999999</v>
      </c>
      <c r="AA16484" s="231" t="s">
        <v>15703</v>
      </c>
      <c r="AB16484" s="232">
        <v>86467.5</v>
      </c>
      <c r="AD16484" s="209" t="s">
        <v>30205</v>
      </c>
      <c r="AE16484" s="210">
        <v>338718.74</v>
      </c>
      <c r="AF16484" s="93"/>
      <c r="AG16484" s="93"/>
      <c r="AH16484" s="93"/>
    </row>
    <row r="16485" spans="24:34" x14ac:dyDescent="0.3">
      <c r="X16485" s="269" t="s">
        <v>16795</v>
      </c>
      <c r="Y16485" s="270">
        <v>146355.54</v>
      </c>
      <c r="AA16485" s="231" t="s">
        <v>38864</v>
      </c>
      <c r="AB16485" s="232">
        <v>17729</v>
      </c>
      <c r="AD16485" s="209" t="s">
        <v>30206</v>
      </c>
      <c r="AE16485" s="210">
        <v>4000</v>
      </c>
      <c r="AF16485" s="93"/>
      <c r="AG16485" s="93"/>
      <c r="AH16485" s="93"/>
    </row>
    <row r="16486" spans="24:34" x14ac:dyDescent="0.3">
      <c r="X16486" s="269" t="s">
        <v>58008</v>
      </c>
      <c r="Y16486" s="270">
        <v>4229.68</v>
      </c>
      <c r="AA16486" s="231" t="s">
        <v>15722</v>
      </c>
      <c r="AB16486" s="232">
        <v>12889.65</v>
      </c>
      <c r="AD16486" s="209" t="s">
        <v>30207</v>
      </c>
      <c r="AE16486" s="210">
        <v>6537</v>
      </c>
      <c r="AF16486" s="93"/>
      <c r="AG16486" s="93"/>
      <c r="AH16486" s="93"/>
    </row>
    <row r="16487" spans="24:34" x14ac:dyDescent="0.3">
      <c r="X16487" s="269" t="s">
        <v>16796</v>
      </c>
      <c r="Y16487" s="270">
        <v>26066.58</v>
      </c>
      <c r="AA16487" s="231" t="s">
        <v>54216</v>
      </c>
      <c r="AB16487" s="232">
        <v>7800</v>
      </c>
      <c r="AD16487" s="209" t="s">
        <v>30208</v>
      </c>
      <c r="AE16487" s="210">
        <v>375.71</v>
      </c>
      <c r="AF16487" s="93"/>
      <c r="AG16487" s="93"/>
      <c r="AH16487" s="93"/>
    </row>
    <row r="16488" spans="24:34" x14ac:dyDescent="0.3">
      <c r="X16488" s="269" t="s">
        <v>16797</v>
      </c>
      <c r="Y16488" s="270">
        <v>38592</v>
      </c>
      <c r="AA16488" s="231" t="s">
        <v>34556</v>
      </c>
      <c r="AB16488" s="232">
        <v>61523.17</v>
      </c>
      <c r="AD16488" s="209" t="s">
        <v>30209</v>
      </c>
      <c r="AE16488" s="210">
        <v>1367.29</v>
      </c>
      <c r="AF16488" s="93"/>
      <c r="AG16488" s="93"/>
      <c r="AH16488" s="93"/>
    </row>
    <row r="16489" spans="24:34" x14ac:dyDescent="0.3">
      <c r="X16489" s="269" t="s">
        <v>48434</v>
      </c>
      <c r="Y16489" s="270">
        <v>-62422.73</v>
      </c>
      <c r="AA16489" s="231" t="s">
        <v>45961</v>
      </c>
      <c r="AB16489" s="232">
        <v>95345</v>
      </c>
      <c r="AD16489" s="209" t="s">
        <v>30210</v>
      </c>
      <c r="AE16489" s="210">
        <v>52280.91</v>
      </c>
      <c r="AF16489" s="93"/>
      <c r="AG16489" s="93"/>
      <c r="AH16489" s="93"/>
    </row>
    <row r="16490" spans="24:34" x14ac:dyDescent="0.3">
      <c r="X16490" s="269" t="s">
        <v>63474</v>
      </c>
      <c r="Y16490" s="270">
        <v>1427948</v>
      </c>
      <c r="AA16490" s="231" t="s">
        <v>15723</v>
      </c>
      <c r="AB16490" s="232">
        <v>1124</v>
      </c>
      <c r="AD16490" s="209" t="s">
        <v>30211</v>
      </c>
      <c r="AE16490" s="210">
        <v>2904</v>
      </c>
      <c r="AF16490" s="93"/>
      <c r="AG16490" s="93"/>
      <c r="AH16490" s="93"/>
    </row>
    <row r="16491" spans="24:34" x14ac:dyDescent="0.3">
      <c r="X16491" s="269" t="s">
        <v>16813</v>
      </c>
      <c r="Y16491" s="270">
        <v>43284.12</v>
      </c>
      <c r="AA16491" s="231" t="s">
        <v>15724</v>
      </c>
      <c r="AB16491" s="232">
        <v>6433.24</v>
      </c>
      <c r="AD16491" s="209" t="s">
        <v>30212</v>
      </c>
      <c r="AE16491" s="210">
        <v>1824</v>
      </c>
      <c r="AF16491" s="93"/>
      <c r="AG16491" s="93"/>
      <c r="AH16491" s="93"/>
    </row>
    <row r="16492" spans="24:34" x14ac:dyDescent="0.3">
      <c r="X16492" s="269" t="s">
        <v>36096</v>
      </c>
      <c r="Y16492" s="270">
        <v>15072</v>
      </c>
      <c r="AA16492" s="231" t="s">
        <v>15727</v>
      </c>
      <c r="AB16492" s="232">
        <v>637.5</v>
      </c>
      <c r="AD16492" s="209" t="s">
        <v>30213</v>
      </c>
      <c r="AE16492" s="210">
        <v>3318</v>
      </c>
      <c r="AF16492" s="93"/>
      <c r="AG16492" s="93"/>
      <c r="AH16492" s="93"/>
    </row>
    <row r="16493" spans="24:34" x14ac:dyDescent="0.3">
      <c r="X16493" s="269" t="s">
        <v>62344</v>
      </c>
      <c r="Y16493" s="270">
        <v>1749.96</v>
      </c>
      <c r="AA16493" s="231" t="s">
        <v>15728</v>
      </c>
      <c r="AB16493" s="232">
        <v>18488.87</v>
      </c>
      <c r="AD16493" s="209" t="s">
        <v>30214</v>
      </c>
      <c r="AE16493" s="210">
        <v>10004</v>
      </c>
      <c r="AF16493" s="93"/>
      <c r="AG16493" s="93"/>
      <c r="AH16493" s="93"/>
    </row>
    <row r="16494" spans="24:34" x14ac:dyDescent="0.3">
      <c r="X16494" s="269" t="s">
        <v>59962</v>
      </c>
      <c r="Y16494" s="270">
        <v>2962.44</v>
      </c>
      <c r="AA16494" s="231" t="s">
        <v>15731</v>
      </c>
      <c r="AB16494" s="232">
        <v>17495.099999999999</v>
      </c>
      <c r="AD16494" s="209" t="s">
        <v>30215</v>
      </c>
      <c r="AE16494" s="210">
        <v>28654</v>
      </c>
      <c r="AF16494" s="93"/>
      <c r="AG16494" s="93"/>
      <c r="AH16494" s="93"/>
    </row>
    <row r="16495" spans="24:34" x14ac:dyDescent="0.3">
      <c r="X16495" s="269" t="s">
        <v>16814</v>
      </c>
      <c r="Y16495" s="270">
        <v>4726.38</v>
      </c>
      <c r="AA16495" s="231" t="s">
        <v>36029</v>
      </c>
      <c r="AB16495" s="232">
        <v>60114.47</v>
      </c>
      <c r="AD16495" s="209" t="s">
        <v>30216</v>
      </c>
      <c r="AE16495" s="210">
        <v>6164.8</v>
      </c>
      <c r="AF16495" s="93"/>
      <c r="AG16495" s="93"/>
      <c r="AH16495" s="93"/>
    </row>
    <row r="16496" spans="24:34" x14ac:dyDescent="0.3">
      <c r="X16496" s="269" t="s">
        <v>16815</v>
      </c>
      <c r="Y16496" s="270">
        <v>37422.559999999998</v>
      </c>
      <c r="AA16496" s="231" t="s">
        <v>15840</v>
      </c>
      <c r="AB16496" s="232">
        <v>20739.849999999999</v>
      </c>
      <c r="AD16496" s="209" t="s">
        <v>30217</v>
      </c>
      <c r="AE16496" s="210">
        <v>9661.67</v>
      </c>
      <c r="AF16496" s="93"/>
      <c r="AG16496" s="93"/>
      <c r="AH16496" s="93"/>
    </row>
    <row r="16497" spans="24:34" x14ac:dyDescent="0.3">
      <c r="X16497" s="269" t="s">
        <v>16817</v>
      </c>
      <c r="Y16497" s="270">
        <v>2130.4699999999998</v>
      </c>
      <c r="AA16497" s="231" t="s">
        <v>54217</v>
      </c>
      <c r="AB16497" s="232">
        <v>2735.1</v>
      </c>
      <c r="AD16497" s="209" t="s">
        <v>30218</v>
      </c>
      <c r="AE16497" s="210">
        <v>10289</v>
      </c>
      <c r="AF16497" s="93"/>
      <c r="AG16497" s="93"/>
      <c r="AH16497" s="93"/>
    </row>
    <row r="16498" spans="24:34" x14ac:dyDescent="0.3">
      <c r="X16498" s="269" t="s">
        <v>16818</v>
      </c>
      <c r="Y16498" s="270">
        <v>685</v>
      </c>
      <c r="AA16498" s="231" t="s">
        <v>15841</v>
      </c>
      <c r="AB16498" s="232">
        <v>3508769.12</v>
      </c>
      <c r="AD16498" s="209" t="s">
        <v>30219</v>
      </c>
      <c r="AE16498" s="210">
        <v>8654.7800000000007</v>
      </c>
      <c r="AF16498" s="93"/>
      <c r="AG16498" s="93"/>
      <c r="AH16498" s="93"/>
    </row>
    <row r="16499" spans="24:34" x14ac:dyDescent="0.3">
      <c r="X16499" s="269" t="s">
        <v>16875</v>
      </c>
      <c r="Y16499" s="270">
        <v>303392.46000000002</v>
      </c>
      <c r="AA16499" s="231" t="s">
        <v>36030</v>
      </c>
      <c r="AB16499" s="232">
        <v>756.99</v>
      </c>
      <c r="AD16499" s="209" t="s">
        <v>30220</v>
      </c>
      <c r="AE16499" s="210">
        <v>85130</v>
      </c>
      <c r="AF16499" s="93"/>
      <c r="AG16499" s="93"/>
      <c r="AH16499" s="93"/>
    </row>
    <row r="16500" spans="24:34" x14ac:dyDescent="0.3">
      <c r="X16500" s="269" t="s">
        <v>16877</v>
      </c>
      <c r="Y16500" s="270">
        <v>77064.87</v>
      </c>
      <c r="AA16500" s="231" t="s">
        <v>15842</v>
      </c>
      <c r="AB16500" s="232">
        <v>1539743.34</v>
      </c>
      <c r="AD16500" s="209" t="s">
        <v>30221</v>
      </c>
      <c r="AE16500" s="210">
        <v>6471.2</v>
      </c>
      <c r="AF16500" s="93"/>
      <c r="AG16500" s="93"/>
      <c r="AH16500" s="93"/>
    </row>
    <row r="16501" spans="24:34" x14ac:dyDescent="0.3">
      <c r="X16501" s="269" t="s">
        <v>16878</v>
      </c>
      <c r="Y16501" s="270">
        <v>65123.48</v>
      </c>
      <c r="AA16501" s="231" t="s">
        <v>47444</v>
      </c>
      <c r="AB16501" s="232">
        <v>59199.8</v>
      </c>
      <c r="AD16501" s="209" t="s">
        <v>30222</v>
      </c>
      <c r="AE16501" s="210">
        <v>85130</v>
      </c>
      <c r="AF16501" s="93"/>
      <c r="AG16501" s="93"/>
      <c r="AH16501" s="93"/>
    </row>
    <row r="16502" spans="24:34" x14ac:dyDescent="0.3">
      <c r="X16502" s="269" t="s">
        <v>16879</v>
      </c>
      <c r="Y16502" s="270">
        <v>21200</v>
      </c>
      <c r="AA16502" s="231" t="s">
        <v>15843</v>
      </c>
      <c r="AB16502" s="232">
        <v>401415.47</v>
      </c>
      <c r="AD16502" s="209" t="s">
        <v>30223</v>
      </c>
      <c r="AE16502" s="210">
        <v>6471.2</v>
      </c>
      <c r="AF16502" s="93"/>
      <c r="AG16502" s="93"/>
      <c r="AH16502" s="93"/>
    </row>
    <row r="16503" spans="24:34" x14ac:dyDescent="0.3">
      <c r="X16503" s="269" t="s">
        <v>16880</v>
      </c>
      <c r="Y16503" s="270">
        <v>36827.68</v>
      </c>
      <c r="AA16503" s="231" t="s">
        <v>15844</v>
      </c>
      <c r="AB16503" s="232">
        <v>87050.46</v>
      </c>
      <c r="AD16503" s="209" t="s">
        <v>30224</v>
      </c>
      <c r="AE16503" s="210">
        <v>4000</v>
      </c>
      <c r="AF16503" s="93"/>
      <c r="AG16503" s="93"/>
      <c r="AH16503" s="93"/>
    </row>
    <row r="16504" spans="24:34" x14ac:dyDescent="0.3">
      <c r="X16504" s="269" t="s">
        <v>16882</v>
      </c>
      <c r="Y16504" s="270">
        <v>16959.060000000001</v>
      </c>
      <c r="AA16504" s="231" t="s">
        <v>15845</v>
      </c>
      <c r="AB16504" s="232">
        <v>13837.41</v>
      </c>
      <c r="AD16504" s="209" t="s">
        <v>30225</v>
      </c>
      <c r="AE16504" s="210">
        <v>375.71</v>
      </c>
      <c r="AF16504" s="93"/>
      <c r="AG16504" s="93"/>
      <c r="AH16504" s="93"/>
    </row>
    <row r="16505" spans="24:34" x14ac:dyDescent="0.3">
      <c r="X16505" s="269" t="s">
        <v>55575</v>
      </c>
      <c r="Y16505" s="270">
        <v>12674.25</v>
      </c>
      <c r="AA16505" s="231" t="s">
        <v>15846</v>
      </c>
      <c r="AB16505" s="232">
        <v>626559.53</v>
      </c>
      <c r="AD16505" s="209" t="s">
        <v>30226</v>
      </c>
      <c r="AE16505" s="210">
        <v>19504.87</v>
      </c>
      <c r="AF16505" s="93"/>
      <c r="AG16505" s="93"/>
      <c r="AH16505" s="93"/>
    </row>
    <row r="16506" spans="24:34" x14ac:dyDescent="0.3">
      <c r="X16506" s="269" t="s">
        <v>16883</v>
      </c>
      <c r="Y16506" s="270">
        <v>45778.78</v>
      </c>
      <c r="AA16506" s="231" t="s">
        <v>15848</v>
      </c>
      <c r="AB16506" s="232">
        <v>430841.99</v>
      </c>
      <c r="AD16506" s="209" t="s">
        <v>30227</v>
      </c>
      <c r="AE16506" s="210">
        <v>26202.67</v>
      </c>
      <c r="AF16506" s="93"/>
      <c r="AG16506" s="93"/>
      <c r="AH16506" s="93"/>
    </row>
    <row r="16507" spans="24:34" x14ac:dyDescent="0.3">
      <c r="X16507" s="269" t="s">
        <v>16884</v>
      </c>
      <c r="Y16507" s="270">
        <v>1214.9100000000001</v>
      </c>
      <c r="AA16507" s="231" t="s">
        <v>38869</v>
      </c>
      <c r="AB16507" s="232">
        <v>120636.41</v>
      </c>
      <c r="AD16507" s="209" t="s">
        <v>30228</v>
      </c>
      <c r="AE16507" s="210">
        <v>28654</v>
      </c>
      <c r="AF16507" s="93"/>
      <c r="AG16507" s="93"/>
      <c r="AH16507" s="93"/>
    </row>
    <row r="16508" spans="24:34" x14ac:dyDescent="0.3">
      <c r="X16508" s="269" t="s">
        <v>16885</v>
      </c>
      <c r="Y16508" s="270">
        <v>30464.84</v>
      </c>
      <c r="AA16508" s="231" t="s">
        <v>15849</v>
      </c>
      <c r="AB16508" s="232">
        <v>22376.19</v>
      </c>
      <c r="AD16508" s="209" t="s">
        <v>30229</v>
      </c>
      <c r="AE16508" s="210">
        <v>67297.91</v>
      </c>
      <c r="AF16508" s="93"/>
      <c r="AG16508" s="93"/>
      <c r="AH16508" s="93"/>
    </row>
    <row r="16509" spans="24:34" x14ac:dyDescent="0.3">
      <c r="X16509" s="269" t="s">
        <v>16887</v>
      </c>
      <c r="Y16509" s="270">
        <v>224748.75</v>
      </c>
      <c r="AA16509" s="231" t="s">
        <v>15850</v>
      </c>
      <c r="AB16509" s="232">
        <v>207972.21</v>
      </c>
      <c r="AD16509" s="209" t="s">
        <v>30230</v>
      </c>
      <c r="AE16509" s="210">
        <v>3108.63</v>
      </c>
      <c r="AF16509" s="93"/>
      <c r="AG16509" s="93"/>
      <c r="AH16509" s="93"/>
    </row>
    <row r="16510" spans="24:34" x14ac:dyDescent="0.3">
      <c r="X16510" s="269" t="s">
        <v>43169</v>
      </c>
      <c r="Y16510" s="270">
        <v>1003225.97</v>
      </c>
      <c r="AA16510" s="231" t="s">
        <v>15851</v>
      </c>
      <c r="AB16510" s="232">
        <v>15209.08</v>
      </c>
      <c r="AD16510" s="209" t="s">
        <v>30231</v>
      </c>
      <c r="AE16510" s="210">
        <v>20491.34</v>
      </c>
      <c r="AF16510" s="93"/>
      <c r="AG16510" s="93"/>
      <c r="AH16510" s="93"/>
    </row>
    <row r="16511" spans="24:34" x14ac:dyDescent="0.3">
      <c r="X16511" s="269" t="s">
        <v>58744</v>
      </c>
      <c r="Y16511" s="270">
        <v>890.1</v>
      </c>
      <c r="AA16511" s="231" t="s">
        <v>15852</v>
      </c>
      <c r="AB16511" s="232">
        <v>12835.04</v>
      </c>
      <c r="AD16511" s="209" t="s">
        <v>30232</v>
      </c>
      <c r="AE16511" s="210">
        <v>3167.74</v>
      </c>
      <c r="AF16511" s="93"/>
      <c r="AG16511" s="93"/>
      <c r="AH16511" s="93"/>
    </row>
    <row r="16512" spans="24:34" x14ac:dyDescent="0.3">
      <c r="X16512" s="269" t="s">
        <v>16888</v>
      </c>
      <c r="Y16512" s="270">
        <v>2055.11</v>
      </c>
      <c r="AA16512" s="231" t="s">
        <v>15853</v>
      </c>
      <c r="AB16512" s="232">
        <v>56149.21</v>
      </c>
      <c r="AD16512" s="209" t="s">
        <v>30233</v>
      </c>
      <c r="AE16512" s="210">
        <v>19610.28</v>
      </c>
      <c r="AF16512" s="93"/>
      <c r="AG16512" s="93"/>
      <c r="AH16512" s="93"/>
    </row>
    <row r="16513" spans="24:34" x14ac:dyDescent="0.3">
      <c r="X16513" s="269" t="s">
        <v>16889</v>
      </c>
      <c r="Y16513" s="270">
        <v>62920.79</v>
      </c>
      <c r="AA16513" s="231" t="s">
        <v>15854</v>
      </c>
      <c r="AB16513" s="232">
        <v>776418.23</v>
      </c>
      <c r="AD16513" s="209" t="s">
        <v>30234</v>
      </c>
      <c r="AE16513" s="210">
        <v>350</v>
      </c>
      <c r="AF16513" s="93"/>
      <c r="AG16513" s="93"/>
      <c r="AH16513" s="93"/>
    </row>
    <row r="16514" spans="24:34" x14ac:dyDescent="0.3">
      <c r="X16514" s="269" t="s">
        <v>16890</v>
      </c>
      <c r="Y16514" s="270">
        <v>20826.02</v>
      </c>
      <c r="AA16514" s="231" t="s">
        <v>33129</v>
      </c>
      <c r="AB16514" s="232">
        <v>91825.4</v>
      </c>
      <c r="AD16514" s="209" t="s">
        <v>30235</v>
      </c>
      <c r="AE16514" s="210">
        <v>985.93</v>
      </c>
      <c r="AF16514" s="93"/>
      <c r="AG16514" s="93"/>
      <c r="AH16514" s="93"/>
    </row>
    <row r="16515" spans="24:34" x14ac:dyDescent="0.3">
      <c r="X16515" s="269" t="s">
        <v>13180</v>
      </c>
      <c r="Y16515" s="270">
        <v>144200.32999999999</v>
      </c>
      <c r="AA16515" s="231" t="s">
        <v>15855</v>
      </c>
      <c r="AB16515" s="232">
        <v>466649.05</v>
      </c>
      <c r="AD16515" s="209" t="s">
        <v>30236</v>
      </c>
      <c r="AE16515" s="210">
        <v>2400</v>
      </c>
      <c r="AF16515" s="93"/>
      <c r="AG16515" s="93"/>
      <c r="AH16515" s="93"/>
    </row>
    <row r="16516" spans="24:34" x14ac:dyDescent="0.3">
      <c r="X16516" s="269" t="s">
        <v>13181</v>
      </c>
      <c r="Y16516" s="270">
        <v>381650.88</v>
      </c>
      <c r="AA16516" s="231" t="s">
        <v>36031</v>
      </c>
      <c r="AB16516" s="232">
        <v>47000.82</v>
      </c>
      <c r="AD16516" s="209" t="s">
        <v>30237</v>
      </c>
      <c r="AE16516" s="210">
        <v>2016</v>
      </c>
      <c r="AF16516" s="93"/>
      <c r="AG16516" s="93"/>
      <c r="AH16516" s="93"/>
    </row>
    <row r="16517" spans="24:34" x14ac:dyDescent="0.3">
      <c r="X16517" s="269" t="s">
        <v>16891</v>
      </c>
      <c r="Y16517" s="270">
        <v>66435.09</v>
      </c>
      <c r="AA16517" s="231" t="s">
        <v>36032</v>
      </c>
      <c r="AB16517" s="232">
        <v>5550.17</v>
      </c>
      <c r="AD16517" s="209" t="s">
        <v>30238</v>
      </c>
      <c r="AE16517" s="210">
        <v>3987.9</v>
      </c>
      <c r="AF16517" s="93"/>
      <c r="AG16517" s="93"/>
      <c r="AH16517" s="93"/>
    </row>
    <row r="16518" spans="24:34" x14ac:dyDescent="0.3">
      <c r="X16518" s="269" t="s">
        <v>62870</v>
      </c>
      <c r="Y16518" s="270">
        <v>13433</v>
      </c>
      <c r="AA16518" s="231" t="s">
        <v>49320</v>
      </c>
      <c r="AB16518" s="232">
        <v>8906.32</v>
      </c>
      <c r="AD16518" s="209" t="s">
        <v>30239</v>
      </c>
      <c r="AE16518" s="210">
        <v>11205.3</v>
      </c>
      <c r="AF16518" s="93"/>
      <c r="AG16518" s="93"/>
      <c r="AH16518" s="93"/>
    </row>
    <row r="16519" spans="24:34" x14ac:dyDescent="0.3">
      <c r="X16519" s="269" t="s">
        <v>16892</v>
      </c>
      <c r="Y16519" s="270">
        <v>245332.71</v>
      </c>
      <c r="AA16519" s="231" t="s">
        <v>15856</v>
      </c>
      <c r="AB16519" s="232">
        <v>74715.89</v>
      </c>
      <c r="AD16519" s="209" t="s">
        <v>30240</v>
      </c>
      <c r="AE16519" s="210">
        <v>2850</v>
      </c>
      <c r="AF16519" s="93"/>
      <c r="AG16519" s="93"/>
      <c r="AH16519" s="93"/>
    </row>
    <row r="16520" spans="24:34" x14ac:dyDescent="0.3">
      <c r="X16520" s="269" t="s">
        <v>58745</v>
      </c>
      <c r="Y16520" s="270">
        <v>771.85</v>
      </c>
      <c r="AA16520" s="231" t="s">
        <v>15857</v>
      </c>
      <c r="AB16520" s="232">
        <v>126.72</v>
      </c>
      <c r="AD16520" s="209" t="s">
        <v>30241</v>
      </c>
      <c r="AE16520" s="210">
        <v>120.4</v>
      </c>
      <c r="AF16520" s="93"/>
      <c r="AG16520" s="93"/>
      <c r="AH16520" s="93"/>
    </row>
    <row r="16521" spans="24:34" x14ac:dyDescent="0.3">
      <c r="X16521" s="269" t="s">
        <v>65104</v>
      </c>
      <c r="Y16521" s="270">
        <v>1000</v>
      </c>
      <c r="AA16521" s="231" t="s">
        <v>15858</v>
      </c>
      <c r="AB16521" s="232">
        <v>105708.11</v>
      </c>
      <c r="AD16521" s="209" t="s">
        <v>30242</v>
      </c>
      <c r="AE16521" s="210">
        <v>38671.57</v>
      </c>
      <c r="AF16521" s="93"/>
      <c r="AG16521" s="93"/>
      <c r="AH16521" s="93"/>
    </row>
    <row r="16522" spans="24:34" x14ac:dyDescent="0.3">
      <c r="X16522" s="269" t="s">
        <v>62345</v>
      </c>
      <c r="Y16522" s="270">
        <v>5000</v>
      </c>
      <c r="AA16522" s="231" t="s">
        <v>15860</v>
      </c>
      <c r="AB16522" s="232">
        <v>215418.29</v>
      </c>
      <c r="AD16522" s="209" t="s">
        <v>30243</v>
      </c>
      <c r="AE16522" s="210">
        <v>64.94</v>
      </c>
      <c r="AF16522" s="93"/>
      <c r="AG16522" s="93"/>
      <c r="AH16522" s="93"/>
    </row>
    <row r="16523" spans="24:34" x14ac:dyDescent="0.3">
      <c r="X16523" s="269" t="s">
        <v>54247</v>
      </c>
      <c r="Y16523" s="270">
        <v>41805.269999999997</v>
      </c>
      <c r="AA16523" s="231" t="s">
        <v>34574</v>
      </c>
      <c r="AB16523" s="232">
        <v>7178261.9900000002</v>
      </c>
      <c r="AD16523" s="209" t="s">
        <v>30244</v>
      </c>
      <c r="AE16523" s="210">
        <v>320.69</v>
      </c>
      <c r="AF16523" s="93"/>
      <c r="AG16523" s="93"/>
      <c r="AH16523" s="93"/>
    </row>
    <row r="16524" spans="24:34" x14ac:dyDescent="0.3">
      <c r="X16524" s="269" t="s">
        <v>16893</v>
      </c>
      <c r="Y16524" s="270">
        <v>23795.88</v>
      </c>
      <c r="AA16524" s="231" t="s">
        <v>15861</v>
      </c>
      <c r="AB16524" s="232">
        <v>564769.49</v>
      </c>
      <c r="AD16524" s="209" t="s">
        <v>30245</v>
      </c>
      <c r="AE16524" s="210">
        <v>15.21</v>
      </c>
      <c r="AF16524" s="93"/>
      <c r="AG16524" s="93"/>
      <c r="AH16524" s="93"/>
    </row>
    <row r="16525" spans="24:34" x14ac:dyDescent="0.3">
      <c r="X16525" s="269" t="s">
        <v>58746</v>
      </c>
      <c r="Y16525" s="270">
        <v>55</v>
      </c>
      <c r="AA16525" s="231" t="s">
        <v>40718</v>
      </c>
      <c r="AB16525" s="232">
        <v>4549300</v>
      </c>
      <c r="AD16525" s="209" t="s">
        <v>30246</v>
      </c>
      <c r="AE16525" s="210">
        <v>43.26</v>
      </c>
      <c r="AF16525" s="93"/>
      <c r="AG16525" s="93"/>
      <c r="AH16525" s="93"/>
    </row>
    <row r="16526" spans="24:34" x14ac:dyDescent="0.3">
      <c r="X16526" s="269" t="s">
        <v>16894</v>
      </c>
      <c r="Y16526" s="270">
        <v>128485.94</v>
      </c>
      <c r="AA16526" s="231" t="s">
        <v>15862</v>
      </c>
      <c r="AB16526" s="232">
        <v>11681.69</v>
      </c>
      <c r="AD16526" s="209" t="s">
        <v>30247</v>
      </c>
      <c r="AE16526" s="210">
        <v>17.5</v>
      </c>
      <c r="AF16526" s="93"/>
      <c r="AG16526" s="93"/>
      <c r="AH16526" s="93"/>
    </row>
    <row r="16527" spans="24:34" x14ac:dyDescent="0.3">
      <c r="X16527" s="269" t="s">
        <v>13182</v>
      </c>
      <c r="Y16527" s="270">
        <v>14185.25</v>
      </c>
      <c r="AA16527" s="231" t="s">
        <v>15864</v>
      </c>
      <c r="AB16527" s="232">
        <v>275484.82</v>
      </c>
      <c r="AD16527" s="209" t="s">
        <v>30248</v>
      </c>
      <c r="AE16527" s="210">
        <v>955.41</v>
      </c>
      <c r="AF16527" s="93"/>
      <c r="AG16527" s="93"/>
      <c r="AH16527" s="93"/>
    </row>
    <row r="16528" spans="24:34" x14ac:dyDescent="0.3">
      <c r="X16528" s="269" t="s">
        <v>16897</v>
      </c>
      <c r="Y16528" s="270">
        <v>242114.34</v>
      </c>
      <c r="AA16528" s="231" t="s">
        <v>15865</v>
      </c>
      <c r="AB16528" s="232">
        <v>47383.03</v>
      </c>
      <c r="AD16528" s="209" t="s">
        <v>30249</v>
      </c>
      <c r="AE16528" s="210">
        <v>9095</v>
      </c>
      <c r="AF16528" s="93"/>
      <c r="AG16528" s="93"/>
      <c r="AH16528" s="93"/>
    </row>
    <row r="16529" spans="24:34" x14ac:dyDescent="0.3">
      <c r="X16529" s="269" t="s">
        <v>58747</v>
      </c>
      <c r="Y16529" s="270">
        <v>-7777.49</v>
      </c>
      <c r="AA16529" s="231" t="s">
        <v>15866</v>
      </c>
      <c r="AB16529" s="232">
        <v>153335.13</v>
      </c>
      <c r="AD16529" s="209" t="s">
        <v>30250</v>
      </c>
      <c r="AE16529" s="210">
        <v>936.73</v>
      </c>
      <c r="AF16529" s="93"/>
      <c r="AG16529" s="93"/>
      <c r="AH16529" s="93"/>
    </row>
    <row r="16530" spans="24:34" x14ac:dyDescent="0.3">
      <c r="X16530" s="269" t="s">
        <v>38922</v>
      </c>
      <c r="Y16530" s="270">
        <v>72567</v>
      </c>
      <c r="AA16530" s="231" t="s">
        <v>15867</v>
      </c>
      <c r="AB16530" s="232">
        <v>10282.01</v>
      </c>
      <c r="AD16530" s="209" t="s">
        <v>30251</v>
      </c>
      <c r="AE16530" s="210">
        <v>1610.22</v>
      </c>
      <c r="AF16530" s="93"/>
      <c r="AG16530" s="93"/>
      <c r="AH16530" s="93"/>
    </row>
    <row r="16531" spans="24:34" x14ac:dyDescent="0.3">
      <c r="X16531" s="269" t="s">
        <v>16971</v>
      </c>
      <c r="Y16531" s="270">
        <v>121380</v>
      </c>
      <c r="AA16531" s="231" t="s">
        <v>15868</v>
      </c>
      <c r="AB16531" s="232">
        <v>1644418.16</v>
      </c>
      <c r="AD16531" s="209" t="s">
        <v>30252</v>
      </c>
      <c r="AE16531" s="210">
        <v>100188</v>
      </c>
      <c r="AF16531" s="93"/>
      <c r="AG16531" s="93"/>
      <c r="AH16531" s="93"/>
    </row>
    <row r="16532" spans="24:34" x14ac:dyDescent="0.3">
      <c r="X16532" s="269" t="s">
        <v>16973</v>
      </c>
      <c r="Y16532" s="270">
        <v>1646615.53</v>
      </c>
      <c r="AA16532" s="231" t="s">
        <v>15869</v>
      </c>
      <c r="AB16532" s="232">
        <v>2589080.1</v>
      </c>
      <c r="AD16532" s="209" t="s">
        <v>14497</v>
      </c>
      <c r="AE16532" s="210">
        <v>18030.22</v>
      </c>
      <c r="AF16532" s="93"/>
      <c r="AG16532" s="93"/>
      <c r="AH16532" s="93"/>
    </row>
    <row r="16533" spans="24:34" x14ac:dyDescent="0.3">
      <c r="X16533" s="269" t="s">
        <v>58009</v>
      </c>
      <c r="Y16533" s="270">
        <v>516.27</v>
      </c>
      <c r="AA16533" s="231" t="s">
        <v>15870</v>
      </c>
      <c r="AB16533" s="232">
        <v>870725.91</v>
      </c>
      <c r="AD16533" s="209" t="s">
        <v>30253</v>
      </c>
      <c r="AE16533" s="210">
        <v>22442.03</v>
      </c>
      <c r="AF16533" s="93"/>
      <c r="AG16533" s="93"/>
      <c r="AH16533" s="93"/>
    </row>
    <row r="16534" spans="24:34" x14ac:dyDescent="0.3">
      <c r="X16534" s="269" t="s">
        <v>16974</v>
      </c>
      <c r="Y16534" s="270">
        <v>1441330.73</v>
      </c>
      <c r="AA16534" s="231" t="s">
        <v>15871</v>
      </c>
      <c r="AB16534" s="232">
        <v>144301.89000000001</v>
      </c>
      <c r="AD16534" s="209" t="s">
        <v>14498</v>
      </c>
      <c r="AE16534" s="210">
        <v>100</v>
      </c>
      <c r="AF16534" s="93"/>
      <c r="AG16534" s="93"/>
      <c r="AH16534" s="93"/>
    </row>
    <row r="16535" spans="24:34" x14ac:dyDescent="0.3">
      <c r="X16535" s="269" t="s">
        <v>16975</v>
      </c>
      <c r="Y16535" s="270">
        <v>170600</v>
      </c>
      <c r="AA16535" s="231" t="s">
        <v>15872</v>
      </c>
      <c r="AB16535" s="232">
        <v>456330.95</v>
      </c>
      <c r="AD16535" s="209" t="s">
        <v>30254</v>
      </c>
      <c r="AE16535" s="210">
        <v>4.01</v>
      </c>
      <c r="AF16535" s="93"/>
      <c r="AG16535" s="93"/>
      <c r="AH16535" s="93"/>
    </row>
    <row r="16536" spans="24:34" x14ac:dyDescent="0.3">
      <c r="X16536" s="269" t="s">
        <v>34397</v>
      </c>
      <c r="Y16536" s="270">
        <v>6120</v>
      </c>
      <c r="AA16536" s="231" t="s">
        <v>15873</v>
      </c>
      <c r="AB16536" s="232">
        <v>285085.84999999998</v>
      </c>
      <c r="AD16536" s="209" t="s">
        <v>14499</v>
      </c>
      <c r="AE16536" s="210">
        <v>3097.73</v>
      </c>
      <c r="AF16536" s="93"/>
      <c r="AG16536" s="93"/>
      <c r="AH16536" s="93"/>
    </row>
    <row r="16537" spans="24:34" x14ac:dyDescent="0.3">
      <c r="X16537" s="269" t="s">
        <v>16976</v>
      </c>
      <c r="Y16537" s="270">
        <v>344700.36</v>
      </c>
      <c r="AA16537" s="231" t="s">
        <v>45962</v>
      </c>
      <c r="AB16537" s="232">
        <v>199.99</v>
      </c>
      <c r="AD16537" s="209" t="s">
        <v>14500</v>
      </c>
      <c r="AE16537" s="210">
        <v>5172.0600000000004</v>
      </c>
      <c r="AF16537" s="93"/>
      <c r="AG16537" s="93"/>
      <c r="AH16537" s="93"/>
    </row>
    <row r="16538" spans="24:34" x14ac:dyDescent="0.3">
      <c r="X16538" s="269" t="s">
        <v>54248</v>
      </c>
      <c r="Y16538" s="270">
        <v>6684.82</v>
      </c>
      <c r="AA16538" s="231" t="s">
        <v>49321</v>
      </c>
      <c r="AB16538" s="232">
        <v>20570.79</v>
      </c>
      <c r="AD16538" s="209" t="s">
        <v>30255</v>
      </c>
      <c r="AE16538" s="210">
        <v>523.77</v>
      </c>
      <c r="AF16538" s="93"/>
      <c r="AG16538" s="93"/>
      <c r="AH16538" s="93"/>
    </row>
    <row r="16539" spans="24:34" x14ac:dyDescent="0.3">
      <c r="X16539" s="269" t="s">
        <v>16977</v>
      </c>
      <c r="Y16539" s="270">
        <v>174453.48</v>
      </c>
      <c r="AA16539" s="231" t="s">
        <v>15876</v>
      </c>
      <c r="AB16539" s="232">
        <v>128343.28</v>
      </c>
      <c r="AD16539" s="209" t="s">
        <v>30256</v>
      </c>
      <c r="AE16539" s="210">
        <v>6741.49</v>
      </c>
      <c r="AF16539" s="93"/>
      <c r="AG16539" s="93"/>
      <c r="AH16539" s="93"/>
    </row>
    <row r="16540" spans="24:34" x14ac:dyDescent="0.3">
      <c r="X16540" s="269" t="s">
        <v>16978</v>
      </c>
      <c r="Y16540" s="270">
        <v>213601.06</v>
      </c>
      <c r="AA16540" s="231" t="s">
        <v>15877</v>
      </c>
      <c r="AB16540" s="232">
        <v>2702.99</v>
      </c>
      <c r="AD16540" s="209" t="s">
        <v>30257</v>
      </c>
      <c r="AE16540" s="210">
        <v>2699.91</v>
      </c>
      <c r="AF16540" s="93"/>
      <c r="AG16540" s="93"/>
      <c r="AH16540" s="93"/>
    </row>
    <row r="16541" spans="24:34" x14ac:dyDescent="0.3">
      <c r="X16541" s="269" t="s">
        <v>33225</v>
      </c>
      <c r="Y16541" s="270">
        <v>658768.93000000005</v>
      </c>
      <c r="AA16541" s="231" t="s">
        <v>54218</v>
      </c>
      <c r="AB16541" s="232">
        <v>13934.96</v>
      </c>
      <c r="AD16541" s="209" t="s">
        <v>30258</v>
      </c>
      <c r="AE16541" s="210">
        <v>4144.1899999999996</v>
      </c>
      <c r="AF16541" s="93"/>
      <c r="AG16541" s="93"/>
      <c r="AH16541" s="93"/>
    </row>
    <row r="16542" spans="24:34" x14ac:dyDescent="0.3">
      <c r="X16542" s="269" t="s">
        <v>38923</v>
      </c>
      <c r="Y16542" s="270">
        <v>11714.25</v>
      </c>
      <c r="AA16542" s="231" t="s">
        <v>15879</v>
      </c>
      <c r="AB16542" s="232">
        <v>107212.63</v>
      </c>
      <c r="AD16542" s="209" t="s">
        <v>30259</v>
      </c>
      <c r="AE16542" s="210">
        <v>181.47</v>
      </c>
      <c r="AF16542" s="93"/>
      <c r="AG16542" s="93"/>
      <c r="AH16542" s="93"/>
    </row>
    <row r="16543" spans="24:34" x14ac:dyDescent="0.3">
      <c r="X16543" s="269" t="s">
        <v>59312</v>
      </c>
      <c r="Y16543" s="270">
        <v>12836.86</v>
      </c>
      <c r="AA16543" s="231" t="s">
        <v>15880</v>
      </c>
      <c r="AB16543" s="232">
        <v>49715.37</v>
      </c>
      <c r="AD16543" s="209" t="s">
        <v>30260</v>
      </c>
      <c r="AE16543" s="210">
        <v>54997.95</v>
      </c>
      <c r="AF16543" s="93"/>
      <c r="AG16543" s="93"/>
      <c r="AH16543" s="93"/>
    </row>
    <row r="16544" spans="24:34" x14ac:dyDescent="0.3">
      <c r="X16544" s="269" t="s">
        <v>16979</v>
      </c>
      <c r="Y16544" s="270">
        <v>1830</v>
      </c>
      <c r="AA16544" s="231" t="s">
        <v>54219</v>
      </c>
      <c r="AB16544" s="232">
        <v>2697736.46</v>
      </c>
      <c r="AD16544" s="209" t="s">
        <v>30261</v>
      </c>
      <c r="AE16544" s="210">
        <v>5082.74</v>
      </c>
      <c r="AF16544" s="93"/>
      <c r="AG16544" s="93"/>
      <c r="AH16544" s="93"/>
    </row>
    <row r="16545" spans="24:34" x14ac:dyDescent="0.3">
      <c r="X16545" s="269" t="s">
        <v>16980</v>
      </c>
      <c r="Y16545" s="270">
        <v>611909.61</v>
      </c>
      <c r="AA16545" s="231" t="s">
        <v>15881</v>
      </c>
      <c r="AB16545" s="232">
        <v>3461272.37</v>
      </c>
      <c r="AD16545" s="209" t="s">
        <v>30262</v>
      </c>
      <c r="AE16545" s="210">
        <v>6662.27</v>
      </c>
      <c r="AF16545" s="93"/>
      <c r="AG16545" s="93"/>
      <c r="AH16545" s="93"/>
    </row>
    <row r="16546" spans="24:34" x14ac:dyDescent="0.3">
      <c r="X16546" s="269" t="s">
        <v>43171</v>
      </c>
      <c r="Y16546" s="270">
        <v>17253.740000000002</v>
      </c>
      <c r="AA16546" s="231" t="s">
        <v>40719</v>
      </c>
      <c r="AB16546" s="232">
        <v>83206.7</v>
      </c>
      <c r="AD16546" s="209" t="s">
        <v>30263</v>
      </c>
      <c r="AE16546" s="210">
        <v>4098.13</v>
      </c>
      <c r="AF16546" s="93"/>
      <c r="AG16546" s="93"/>
      <c r="AH16546" s="93"/>
    </row>
    <row r="16547" spans="24:34" x14ac:dyDescent="0.3">
      <c r="X16547" s="269" t="s">
        <v>40724</v>
      </c>
      <c r="Y16547" s="270">
        <v>64426.74</v>
      </c>
      <c r="AA16547" s="231" t="s">
        <v>15882</v>
      </c>
      <c r="AB16547" s="232">
        <v>807847.55</v>
      </c>
      <c r="AD16547" s="209" t="s">
        <v>30264</v>
      </c>
      <c r="AE16547" s="210">
        <v>16685</v>
      </c>
      <c r="AF16547" s="93"/>
      <c r="AG16547" s="93"/>
      <c r="AH16547" s="93"/>
    </row>
    <row r="16548" spans="24:34" x14ac:dyDescent="0.3">
      <c r="X16548" s="269" t="s">
        <v>40725</v>
      </c>
      <c r="Y16548" s="270">
        <v>8453.36</v>
      </c>
      <c r="AA16548" s="231" t="s">
        <v>36033</v>
      </c>
      <c r="AB16548" s="232">
        <v>35071</v>
      </c>
      <c r="AD16548" s="209" t="s">
        <v>14501</v>
      </c>
      <c r="AE16548" s="210">
        <v>504.31</v>
      </c>
      <c r="AF16548" s="93"/>
      <c r="AG16548" s="93"/>
      <c r="AH16548" s="93"/>
    </row>
    <row r="16549" spans="24:34" x14ac:dyDescent="0.3">
      <c r="X16549" s="269" t="s">
        <v>13189</v>
      </c>
      <c r="Y16549" s="270">
        <v>47389.86</v>
      </c>
      <c r="AA16549" s="231" t="s">
        <v>15884</v>
      </c>
      <c r="AB16549" s="232">
        <v>6883.75</v>
      </c>
      <c r="AD16549" s="209" t="s">
        <v>30265</v>
      </c>
      <c r="AE16549" s="210">
        <v>939.51</v>
      </c>
      <c r="AF16549" s="93"/>
      <c r="AG16549" s="93"/>
      <c r="AH16549" s="93"/>
    </row>
    <row r="16550" spans="24:34" x14ac:dyDescent="0.3">
      <c r="X16550" s="269" t="s">
        <v>33226</v>
      </c>
      <c r="Y16550" s="270">
        <v>504194.89</v>
      </c>
      <c r="AA16550" s="231" t="s">
        <v>15885</v>
      </c>
      <c r="AB16550" s="232">
        <v>1530655.25</v>
      </c>
      <c r="AD16550" s="209" t="s">
        <v>30266</v>
      </c>
      <c r="AE16550" s="210">
        <v>71.86</v>
      </c>
      <c r="AF16550" s="93"/>
      <c r="AG16550" s="93"/>
      <c r="AH16550" s="93"/>
    </row>
    <row r="16551" spans="24:34" x14ac:dyDescent="0.3">
      <c r="X16551" s="269" t="s">
        <v>43172</v>
      </c>
      <c r="Y16551" s="270">
        <v>47460</v>
      </c>
      <c r="AA16551" s="231" t="s">
        <v>48421</v>
      </c>
      <c r="AB16551" s="232">
        <v>-16097.05</v>
      </c>
      <c r="AD16551" s="209" t="s">
        <v>30267</v>
      </c>
      <c r="AE16551" s="210">
        <v>203.69</v>
      </c>
      <c r="AF16551" s="93"/>
      <c r="AG16551" s="93"/>
      <c r="AH16551" s="93"/>
    </row>
    <row r="16552" spans="24:34" x14ac:dyDescent="0.3">
      <c r="X16552" s="269" t="s">
        <v>16984</v>
      </c>
      <c r="Y16552" s="270">
        <v>7500</v>
      </c>
      <c r="AA16552" s="231" t="s">
        <v>36034</v>
      </c>
      <c r="AB16552" s="232">
        <v>3653181.12</v>
      </c>
      <c r="AD16552" s="209" t="s">
        <v>30268</v>
      </c>
      <c r="AE16552" s="210">
        <v>76173</v>
      </c>
      <c r="AF16552" s="93"/>
      <c r="AG16552" s="93"/>
      <c r="AH16552" s="93"/>
    </row>
    <row r="16553" spans="24:34" x14ac:dyDescent="0.3">
      <c r="X16553" s="269" t="s">
        <v>16985</v>
      </c>
      <c r="Y16553" s="270">
        <v>313156.90999999997</v>
      </c>
      <c r="AA16553" s="231" t="s">
        <v>15886</v>
      </c>
      <c r="AB16553" s="232">
        <v>6000</v>
      </c>
      <c r="AD16553" s="209" t="s">
        <v>30269</v>
      </c>
      <c r="AE16553" s="210">
        <v>49325</v>
      </c>
      <c r="AF16553" s="93"/>
      <c r="AG16553" s="93"/>
      <c r="AH16553" s="93"/>
    </row>
    <row r="16554" spans="24:34" x14ac:dyDescent="0.3">
      <c r="X16554" s="269" t="s">
        <v>40726</v>
      </c>
      <c r="Y16554" s="270">
        <v>2035506.01</v>
      </c>
      <c r="AA16554" s="231" t="s">
        <v>34589</v>
      </c>
      <c r="AB16554" s="232">
        <v>58583.199999999997</v>
      </c>
      <c r="AD16554" s="209" t="s">
        <v>30270</v>
      </c>
      <c r="AE16554" s="210">
        <v>101.78</v>
      </c>
      <c r="AF16554" s="93"/>
      <c r="AG16554" s="93"/>
      <c r="AH16554" s="93"/>
    </row>
    <row r="16555" spans="24:34" x14ac:dyDescent="0.3">
      <c r="X16555" s="269" t="s">
        <v>16986</v>
      </c>
      <c r="Y16555" s="270">
        <v>15020.81</v>
      </c>
      <c r="AA16555" s="231" t="s">
        <v>48422</v>
      </c>
      <c r="AB16555" s="232">
        <v>92004.21</v>
      </c>
      <c r="AD16555" s="209" t="s">
        <v>30271</v>
      </c>
      <c r="AE16555" s="210">
        <v>1934.33</v>
      </c>
      <c r="AF16555" s="93"/>
      <c r="AG16555" s="93"/>
      <c r="AH16555" s="93"/>
    </row>
    <row r="16556" spans="24:34" x14ac:dyDescent="0.3">
      <c r="X16556" s="269" t="s">
        <v>55576</v>
      </c>
      <c r="Y16556" s="270">
        <v>1123.9000000000001</v>
      </c>
      <c r="AA16556" s="231" t="s">
        <v>15930</v>
      </c>
      <c r="AB16556" s="232">
        <v>341481.06</v>
      </c>
      <c r="AD16556" s="209" t="s">
        <v>30272</v>
      </c>
      <c r="AE16556" s="210">
        <v>6240</v>
      </c>
      <c r="AF16556" s="93"/>
      <c r="AG16556" s="93"/>
      <c r="AH16556" s="93"/>
    </row>
    <row r="16557" spans="24:34" x14ac:dyDescent="0.3">
      <c r="X16557" s="269" t="s">
        <v>16987</v>
      </c>
      <c r="Y16557" s="270">
        <v>111800</v>
      </c>
      <c r="AA16557" s="231" t="s">
        <v>45963</v>
      </c>
      <c r="AB16557" s="232">
        <v>4933.54</v>
      </c>
      <c r="AD16557" s="209" t="s">
        <v>30273</v>
      </c>
      <c r="AE16557" s="210">
        <v>12479.15</v>
      </c>
      <c r="AF16557" s="93"/>
      <c r="AG16557" s="93"/>
      <c r="AH16557" s="93"/>
    </row>
    <row r="16558" spans="24:34" x14ac:dyDescent="0.3">
      <c r="X16558" s="269" t="s">
        <v>60880</v>
      </c>
      <c r="Y16558" s="270">
        <v>5000</v>
      </c>
      <c r="AA16558" s="231" t="s">
        <v>34590</v>
      </c>
      <c r="AB16558" s="232">
        <v>113315.23</v>
      </c>
      <c r="AD16558" s="209" t="s">
        <v>30274</v>
      </c>
      <c r="AE16558" s="210">
        <v>25333.81</v>
      </c>
      <c r="AF16558" s="93"/>
      <c r="AG16558" s="93"/>
      <c r="AH16558" s="93"/>
    </row>
    <row r="16559" spans="24:34" x14ac:dyDescent="0.3">
      <c r="X16559" s="269" t="s">
        <v>16989</v>
      </c>
      <c r="Y16559" s="270">
        <v>258741.86</v>
      </c>
      <c r="AA16559" s="231" t="s">
        <v>48423</v>
      </c>
      <c r="AB16559" s="232">
        <v>4784.92</v>
      </c>
      <c r="AD16559" s="209" t="s">
        <v>30275</v>
      </c>
      <c r="AE16559" s="210">
        <v>95.63</v>
      </c>
      <c r="AF16559" s="93"/>
      <c r="AG16559" s="93"/>
      <c r="AH16559" s="93"/>
    </row>
    <row r="16560" spans="24:34" x14ac:dyDescent="0.3">
      <c r="X16560" s="269" t="s">
        <v>16990</v>
      </c>
      <c r="Y16560" s="270">
        <v>16108.12</v>
      </c>
      <c r="AA16560" s="231" t="s">
        <v>15931</v>
      </c>
      <c r="AB16560" s="232">
        <v>111480.85</v>
      </c>
      <c r="AD16560" s="209" t="s">
        <v>30276</v>
      </c>
      <c r="AE16560" s="210">
        <v>3333.17</v>
      </c>
      <c r="AF16560" s="93"/>
      <c r="AG16560" s="93"/>
      <c r="AH16560" s="93"/>
    </row>
    <row r="16561" spans="24:34" x14ac:dyDescent="0.3">
      <c r="X16561" s="269" t="s">
        <v>13191</v>
      </c>
      <c r="Y16561" s="270">
        <v>660448.43000000005</v>
      </c>
      <c r="AA16561" s="231" t="s">
        <v>15932</v>
      </c>
      <c r="AB16561" s="232">
        <v>39407.019999999997</v>
      </c>
      <c r="AD16561" s="209" t="s">
        <v>30277</v>
      </c>
      <c r="AE16561" s="210">
        <v>6015.51</v>
      </c>
      <c r="AF16561" s="93"/>
      <c r="AG16561" s="93"/>
      <c r="AH16561" s="93"/>
    </row>
    <row r="16562" spans="24:34" x14ac:dyDescent="0.3">
      <c r="X16562" s="269" t="s">
        <v>16991</v>
      </c>
      <c r="Y16562" s="270">
        <v>1873383.79</v>
      </c>
      <c r="AA16562" s="231" t="s">
        <v>15933</v>
      </c>
      <c r="AB16562" s="232">
        <v>8081.25</v>
      </c>
      <c r="AD16562" s="209" t="s">
        <v>30278</v>
      </c>
      <c r="AE16562" s="210">
        <v>2518.39</v>
      </c>
      <c r="AF16562" s="93"/>
      <c r="AG16562" s="93"/>
      <c r="AH16562" s="93"/>
    </row>
    <row r="16563" spans="24:34" x14ac:dyDescent="0.3">
      <c r="X16563" s="269" t="s">
        <v>16992</v>
      </c>
      <c r="Y16563" s="270">
        <v>447131.58</v>
      </c>
      <c r="AA16563" s="231" t="s">
        <v>34591</v>
      </c>
      <c r="AB16563" s="232">
        <v>359029.07</v>
      </c>
      <c r="AD16563" s="209" t="s">
        <v>30279</v>
      </c>
      <c r="AE16563" s="210">
        <v>12421.67</v>
      </c>
      <c r="AF16563" s="93"/>
      <c r="AG16563" s="93"/>
      <c r="AH16563" s="93"/>
    </row>
    <row r="16564" spans="24:34" x14ac:dyDescent="0.3">
      <c r="X16564" s="269" t="s">
        <v>58748</v>
      </c>
      <c r="Y16564" s="270">
        <v>124241</v>
      </c>
      <c r="AA16564" s="231" t="s">
        <v>15935</v>
      </c>
      <c r="AB16564" s="232">
        <v>11527.75</v>
      </c>
      <c r="AD16564" s="209" t="s">
        <v>30280</v>
      </c>
      <c r="AE16564" s="210">
        <v>4000</v>
      </c>
      <c r="AF16564" s="93"/>
      <c r="AG16564" s="93"/>
      <c r="AH16564" s="93"/>
    </row>
    <row r="16565" spans="24:34" x14ac:dyDescent="0.3">
      <c r="X16565" s="269" t="s">
        <v>59963</v>
      </c>
      <c r="Y16565" s="270">
        <v>8729.44</v>
      </c>
      <c r="AA16565" s="231" t="s">
        <v>13094</v>
      </c>
      <c r="AB16565" s="232">
        <v>18504.66</v>
      </c>
      <c r="AD16565" s="209" t="s">
        <v>30281</v>
      </c>
      <c r="AE16565" s="210">
        <v>14620.85</v>
      </c>
      <c r="AF16565" s="93"/>
      <c r="AG16565" s="93"/>
      <c r="AH16565" s="93"/>
    </row>
    <row r="16566" spans="24:34" x14ac:dyDescent="0.3">
      <c r="X16566" s="269" t="s">
        <v>13192</v>
      </c>
      <c r="Y16566" s="270">
        <v>75762.600000000006</v>
      </c>
      <c r="AA16566" s="231" t="s">
        <v>13095</v>
      </c>
      <c r="AB16566" s="232">
        <v>27800</v>
      </c>
      <c r="AD16566" s="209" t="s">
        <v>30282</v>
      </c>
      <c r="AE16566" s="210">
        <v>27419.16</v>
      </c>
      <c r="AF16566" s="93"/>
      <c r="AG16566" s="93"/>
      <c r="AH16566" s="93"/>
    </row>
    <row r="16567" spans="24:34" x14ac:dyDescent="0.3">
      <c r="X16567" s="269" t="s">
        <v>16993</v>
      </c>
      <c r="Y16567" s="270">
        <v>51889.87</v>
      </c>
      <c r="AA16567" s="231" t="s">
        <v>15937</v>
      </c>
      <c r="AB16567" s="232">
        <v>144.5</v>
      </c>
      <c r="AD16567" s="209" t="s">
        <v>30283</v>
      </c>
      <c r="AE16567" s="210">
        <v>333475.65999999997</v>
      </c>
      <c r="AF16567" s="93"/>
      <c r="AG16567" s="93"/>
      <c r="AH16567" s="93"/>
    </row>
    <row r="16568" spans="24:34" x14ac:dyDescent="0.3">
      <c r="X16568" s="269" t="s">
        <v>34671</v>
      </c>
      <c r="Y16568" s="270">
        <v>158129.51</v>
      </c>
      <c r="AA16568" s="231" t="s">
        <v>13096</v>
      </c>
      <c r="AB16568" s="232">
        <v>35270</v>
      </c>
      <c r="AD16568" s="209" t="s">
        <v>30284</v>
      </c>
      <c r="AE16568" s="210">
        <v>7757.41</v>
      </c>
      <c r="AF16568" s="93"/>
      <c r="AG16568" s="93"/>
      <c r="AH16568" s="93"/>
    </row>
    <row r="16569" spans="24:34" x14ac:dyDescent="0.3">
      <c r="X16569" s="269" t="s">
        <v>33227</v>
      </c>
      <c r="Y16569" s="270">
        <v>102</v>
      </c>
      <c r="AA16569" s="231" t="s">
        <v>13097</v>
      </c>
      <c r="AB16569" s="232">
        <v>39337.5</v>
      </c>
      <c r="AD16569" s="209" t="s">
        <v>30285</v>
      </c>
      <c r="AE16569" s="210">
        <v>24924.68</v>
      </c>
      <c r="AF16569" s="93"/>
      <c r="AG16569" s="93"/>
      <c r="AH16569" s="93"/>
    </row>
    <row r="16570" spans="24:34" x14ac:dyDescent="0.3">
      <c r="X16570" s="269" t="s">
        <v>56769</v>
      </c>
      <c r="Y16570" s="270">
        <v>23259.83</v>
      </c>
      <c r="AA16570" s="231" t="s">
        <v>34592</v>
      </c>
      <c r="AB16570" s="232">
        <v>1414753.65</v>
      </c>
      <c r="AD16570" s="209" t="s">
        <v>30286</v>
      </c>
      <c r="AE16570" s="210">
        <v>824.32</v>
      </c>
      <c r="AF16570" s="93"/>
      <c r="AG16570" s="93"/>
      <c r="AH16570" s="93"/>
    </row>
    <row r="16571" spans="24:34" x14ac:dyDescent="0.3">
      <c r="X16571" s="269" t="s">
        <v>58749</v>
      </c>
      <c r="Y16571" s="270">
        <v>7000</v>
      </c>
      <c r="AA16571" s="231" t="s">
        <v>48424</v>
      </c>
      <c r="AB16571" s="232">
        <v>41393.769999999997</v>
      </c>
      <c r="AD16571" s="209" t="s">
        <v>30287</v>
      </c>
      <c r="AE16571" s="210">
        <v>73090.429999999993</v>
      </c>
      <c r="AF16571" s="93"/>
      <c r="AG16571" s="93"/>
      <c r="AH16571" s="93"/>
    </row>
    <row r="16572" spans="24:34" x14ac:dyDescent="0.3">
      <c r="X16572" s="269" t="s">
        <v>16996</v>
      </c>
      <c r="Y16572" s="270">
        <v>1807264.87</v>
      </c>
      <c r="AA16572" s="231" t="s">
        <v>43161</v>
      </c>
      <c r="AB16572" s="232">
        <v>2061028.04</v>
      </c>
      <c r="AD16572" s="209" t="s">
        <v>30288</v>
      </c>
      <c r="AE16572" s="210">
        <v>201155.8</v>
      </c>
      <c r="AF16572" s="93"/>
      <c r="AG16572" s="93"/>
      <c r="AH16572" s="93"/>
    </row>
    <row r="16573" spans="24:34" x14ac:dyDescent="0.3">
      <c r="X16573" s="269" t="s">
        <v>13193</v>
      </c>
      <c r="Y16573" s="270">
        <v>324035.31</v>
      </c>
      <c r="AA16573" s="231" t="s">
        <v>13098</v>
      </c>
      <c r="AB16573" s="232">
        <v>20887.5</v>
      </c>
      <c r="AD16573" s="209" t="s">
        <v>30289</v>
      </c>
      <c r="AE16573" s="210">
        <v>39480</v>
      </c>
      <c r="AF16573" s="93"/>
      <c r="AG16573" s="93"/>
      <c r="AH16573" s="93"/>
    </row>
    <row r="16574" spans="24:34" x14ac:dyDescent="0.3">
      <c r="X16574" s="269" t="s">
        <v>16997</v>
      </c>
      <c r="Y16574" s="270">
        <v>282297.96999999997</v>
      </c>
      <c r="AA16574" s="231" t="s">
        <v>13099</v>
      </c>
      <c r="AB16574" s="232">
        <v>8562.5</v>
      </c>
      <c r="AD16574" s="209" t="s">
        <v>14502</v>
      </c>
      <c r="AE16574" s="210">
        <v>6336.04</v>
      </c>
      <c r="AF16574" s="93"/>
      <c r="AG16574" s="93"/>
      <c r="AH16574" s="93"/>
    </row>
    <row r="16575" spans="24:34" x14ac:dyDescent="0.3">
      <c r="X16575" s="269" t="s">
        <v>17000</v>
      </c>
      <c r="Y16575" s="270">
        <v>1212.1500000000001</v>
      </c>
      <c r="AA16575" s="231" t="s">
        <v>34593</v>
      </c>
      <c r="AB16575" s="232">
        <v>9150</v>
      </c>
      <c r="AD16575" s="209" t="s">
        <v>30290</v>
      </c>
      <c r="AE16575" s="210">
        <v>23562.46</v>
      </c>
      <c r="AF16575" s="93"/>
      <c r="AG16575" s="93"/>
      <c r="AH16575" s="93"/>
    </row>
    <row r="16576" spans="24:34" x14ac:dyDescent="0.3">
      <c r="X16576" s="269" t="s">
        <v>17001</v>
      </c>
      <c r="Y16576" s="270">
        <v>3558676.56</v>
      </c>
      <c r="AA16576" s="231" t="s">
        <v>34594</v>
      </c>
      <c r="AB16576" s="232">
        <v>150</v>
      </c>
      <c r="AD16576" s="209" t="s">
        <v>30291</v>
      </c>
      <c r="AE16576" s="210">
        <v>12317.49</v>
      </c>
      <c r="AF16576" s="93"/>
      <c r="AG16576" s="93"/>
      <c r="AH16576" s="93"/>
    </row>
    <row r="16577" spans="24:34" x14ac:dyDescent="0.3">
      <c r="X16577" s="269" t="s">
        <v>54249</v>
      </c>
      <c r="Y16577" s="270">
        <v>-64485.21</v>
      </c>
      <c r="AA16577" s="231" t="s">
        <v>15938</v>
      </c>
      <c r="AB16577" s="232">
        <v>3500</v>
      </c>
      <c r="AD16577" s="209" t="s">
        <v>30292</v>
      </c>
      <c r="AE16577" s="210">
        <v>6980.06</v>
      </c>
      <c r="AF16577" s="93"/>
      <c r="AG16577" s="93"/>
      <c r="AH16577" s="93"/>
    </row>
    <row r="16578" spans="24:34" x14ac:dyDescent="0.3">
      <c r="X16578" s="269" t="s">
        <v>17060</v>
      </c>
      <c r="Y16578" s="270">
        <v>245663.39</v>
      </c>
      <c r="AA16578" s="231" t="s">
        <v>13100</v>
      </c>
      <c r="AB16578" s="232">
        <v>2828.08</v>
      </c>
      <c r="AD16578" s="209" t="s">
        <v>30293</v>
      </c>
      <c r="AE16578" s="210">
        <v>4525.3100000000004</v>
      </c>
      <c r="AF16578" s="93"/>
      <c r="AG16578" s="93"/>
      <c r="AH16578" s="93"/>
    </row>
    <row r="16579" spans="24:34" x14ac:dyDescent="0.3">
      <c r="X16579" s="269" t="s">
        <v>56770</v>
      </c>
      <c r="Y16579" s="270">
        <v>1032.54</v>
      </c>
      <c r="AA16579" s="231" t="s">
        <v>13101</v>
      </c>
      <c r="AB16579" s="232">
        <v>365974.82</v>
      </c>
      <c r="AD16579" s="209" t="s">
        <v>30294</v>
      </c>
      <c r="AE16579" s="210">
        <v>21022.57</v>
      </c>
      <c r="AF16579" s="93"/>
      <c r="AG16579" s="93"/>
      <c r="AH16579" s="93"/>
    </row>
    <row r="16580" spans="24:34" x14ac:dyDescent="0.3">
      <c r="X16580" s="269" t="s">
        <v>17061</v>
      </c>
      <c r="Y16580" s="270">
        <v>4926.25</v>
      </c>
      <c r="AA16580" s="231" t="s">
        <v>13102</v>
      </c>
      <c r="AB16580" s="232">
        <v>646547.75</v>
      </c>
      <c r="AD16580" s="209" t="s">
        <v>30295</v>
      </c>
      <c r="AE16580" s="210">
        <v>452.67</v>
      </c>
      <c r="AF16580" s="93"/>
      <c r="AG16580" s="93"/>
      <c r="AH16580" s="93"/>
    </row>
    <row r="16581" spans="24:34" x14ac:dyDescent="0.3">
      <c r="X16581" s="269" t="s">
        <v>17062</v>
      </c>
      <c r="Y16581" s="270">
        <v>228145</v>
      </c>
      <c r="AA16581" s="231" t="s">
        <v>13103</v>
      </c>
      <c r="AB16581" s="232">
        <v>107975.87</v>
      </c>
      <c r="AD16581" s="209" t="s">
        <v>30296</v>
      </c>
      <c r="AE16581" s="210">
        <v>3663</v>
      </c>
      <c r="AF16581" s="93"/>
      <c r="AG16581" s="93"/>
      <c r="AH16581" s="93"/>
    </row>
    <row r="16582" spans="24:34" x14ac:dyDescent="0.3">
      <c r="X16582" s="269" t="s">
        <v>38928</v>
      </c>
      <c r="Y16582" s="270">
        <v>71084.070000000007</v>
      </c>
      <c r="AA16582" s="231" t="s">
        <v>15939</v>
      </c>
      <c r="AB16582" s="232">
        <v>79185.990000000005</v>
      </c>
      <c r="AD16582" s="209" t="s">
        <v>30297</v>
      </c>
      <c r="AE16582" s="210">
        <v>0.27</v>
      </c>
      <c r="AF16582" s="93"/>
      <c r="AG16582" s="93"/>
      <c r="AH16582" s="93"/>
    </row>
    <row r="16583" spans="24:34" x14ac:dyDescent="0.3">
      <c r="X16583" s="269" t="s">
        <v>17065</v>
      </c>
      <c r="Y16583" s="270">
        <v>76098.16</v>
      </c>
      <c r="AA16583" s="231" t="s">
        <v>15940</v>
      </c>
      <c r="AB16583" s="232">
        <v>1926.32</v>
      </c>
      <c r="AD16583" s="209" t="s">
        <v>14503</v>
      </c>
      <c r="AE16583" s="210">
        <v>28885.77</v>
      </c>
      <c r="AF16583" s="93"/>
      <c r="AG16583" s="93"/>
      <c r="AH16583" s="93"/>
    </row>
    <row r="16584" spans="24:34" x14ac:dyDescent="0.3">
      <c r="X16584" s="269" t="s">
        <v>45982</v>
      </c>
      <c r="Y16584" s="270">
        <v>62807.8</v>
      </c>
      <c r="AA16584" s="231" t="s">
        <v>49322</v>
      </c>
      <c r="AB16584" s="232">
        <v>15471</v>
      </c>
      <c r="AD16584" s="209" t="s">
        <v>14504</v>
      </c>
      <c r="AE16584" s="210">
        <v>82322.850000000006</v>
      </c>
      <c r="AF16584" s="93"/>
      <c r="AG16584" s="93"/>
      <c r="AH16584" s="93"/>
    </row>
    <row r="16585" spans="24:34" x14ac:dyDescent="0.3">
      <c r="X16585" s="269" t="s">
        <v>17066</v>
      </c>
      <c r="Y16585" s="270">
        <v>31.5</v>
      </c>
      <c r="AA16585" s="231" t="s">
        <v>15941</v>
      </c>
      <c r="AB16585" s="232">
        <v>12012.84</v>
      </c>
      <c r="AD16585" s="209" t="s">
        <v>30298</v>
      </c>
      <c r="AE16585" s="210">
        <v>45341.26</v>
      </c>
      <c r="AF16585" s="93"/>
      <c r="AG16585" s="93"/>
      <c r="AH16585" s="93"/>
    </row>
    <row r="16586" spans="24:34" x14ac:dyDescent="0.3">
      <c r="X16586" s="269" t="s">
        <v>59313</v>
      </c>
      <c r="Y16586" s="270">
        <v>2400</v>
      </c>
      <c r="AA16586" s="231" t="s">
        <v>15942</v>
      </c>
      <c r="AB16586" s="232">
        <v>111.85</v>
      </c>
      <c r="AD16586" s="209" t="s">
        <v>30299</v>
      </c>
      <c r="AE16586" s="210">
        <v>33888.949999999997</v>
      </c>
      <c r="AF16586" s="93"/>
      <c r="AG16586" s="93"/>
      <c r="AH16586" s="93"/>
    </row>
    <row r="16587" spans="24:34" x14ac:dyDescent="0.3">
      <c r="X16587" s="269" t="s">
        <v>17067</v>
      </c>
      <c r="Y16587" s="270">
        <v>122116.5</v>
      </c>
      <c r="AA16587" s="231" t="s">
        <v>34595</v>
      </c>
      <c r="AB16587" s="232">
        <v>29532.91</v>
      </c>
      <c r="AD16587" s="209" t="s">
        <v>30300</v>
      </c>
      <c r="AE16587" s="210">
        <v>8800</v>
      </c>
      <c r="AF16587" s="93"/>
      <c r="AG16587" s="93"/>
      <c r="AH16587" s="93"/>
    </row>
    <row r="16588" spans="24:34" x14ac:dyDescent="0.3">
      <c r="X16588" s="269" t="s">
        <v>13201</v>
      </c>
      <c r="Y16588" s="270">
        <v>2214.7399999999998</v>
      </c>
      <c r="AA16588" s="231" t="s">
        <v>13104</v>
      </c>
      <c r="AB16588" s="232">
        <v>13388.19</v>
      </c>
      <c r="AD16588" s="209" t="s">
        <v>30301</v>
      </c>
      <c r="AE16588" s="210">
        <v>212.5</v>
      </c>
      <c r="AF16588" s="93"/>
      <c r="AG16588" s="93"/>
      <c r="AH16588" s="93"/>
    </row>
    <row r="16589" spans="24:34" x14ac:dyDescent="0.3">
      <c r="X16589" s="269" t="s">
        <v>34679</v>
      </c>
      <c r="Y16589" s="270">
        <v>900</v>
      </c>
      <c r="AA16589" s="231" t="s">
        <v>54220</v>
      </c>
      <c r="AB16589" s="232">
        <v>679433.07</v>
      </c>
      <c r="AD16589" s="209" t="s">
        <v>14505</v>
      </c>
      <c r="AE16589" s="210">
        <v>23597.279999999999</v>
      </c>
      <c r="AF16589" s="93"/>
      <c r="AG16589" s="93"/>
      <c r="AH16589" s="93"/>
    </row>
    <row r="16590" spans="24:34" x14ac:dyDescent="0.3">
      <c r="X16590" s="269" t="s">
        <v>40727</v>
      </c>
      <c r="Y16590" s="270">
        <v>37914.81</v>
      </c>
      <c r="AA16590" s="231" t="s">
        <v>13105</v>
      </c>
      <c r="AB16590" s="232">
        <v>384704.86</v>
      </c>
      <c r="AD16590" s="209" t="s">
        <v>14506</v>
      </c>
      <c r="AE16590" s="210">
        <v>56099.23</v>
      </c>
      <c r="AF16590" s="93"/>
      <c r="AG16590" s="93"/>
      <c r="AH16590" s="93"/>
    </row>
    <row r="16591" spans="24:34" x14ac:dyDescent="0.3">
      <c r="X16591" s="269" t="s">
        <v>38929</v>
      </c>
      <c r="Y16591" s="270">
        <v>423700</v>
      </c>
      <c r="AA16591" s="231" t="s">
        <v>36041</v>
      </c>
      <c r="AB16591" s="232">
        <v>48744.11</v>
      </c>
      <c r="AD16591" s="209" t="s">
        <v>30302</v>
      </c>
      <c r="AE16591" s="210">
        <v>123350.5</v>
      </c>
      <c r="AF16591" s="93"/>
      <c r="AG16591" s="93"/>
      <c r="AH16591" s="93"/>
    </row>
    <row r="16592" spans="24:34" x14ac:dyDescent="0.3">
      <c r="X16592" s="269" t="s">
        <v>62346</v>
      </c>
      <c r="Y16592" s="270">
        <v>640.04</v>
      </c>
      <c r="AA16592" s="231" t="s">
        <v>50598</v>
      </c>
      <c r="AB16592" s="232">
        <v>13037</v>
      </c>
      <c r="AD16592" s="209" t="s">
        <v>30303</v>
      </c>
      <c r="AE16592" s="210">
        <v>94395.16</v>
      </c>
      <c r="AF16592" s="93"/>
      <c r="AG16592" s="93"/>
      <c r="AH16592" s="93"/>
    </row>
    <row r="16593" spans="24:34" x14ac:dyDescent="0.3">
      <c r="X16593" s="269" t="s">
        <v>17071</v>
      </c>
      <c r="Y16593" s="270">
        <v>13889.62</v>
      </c>
      <c r="AA16593" s="231" t="s">
        <v>33131</v>
      </c>
      <c r="AB16593" s="232">
        <v>8075</v>
      </c>
      <c r="AD16593" s="209" t="s">
        <v>30304</v>
      </c>
      <c r="AE16593" s="210">
        <v>18453.53</v>
      </c>
      <c r="AF16593" s="93"/>
      <c r="AG16593" s="93"/>
      <c r="AH16593" s="93"/>
    </row>
    <row r="16594" spans="24:34" x14ac:dyDescent="0.3">
      <c r="X16594" s="269" t="s">
        <v>56771</v>
      </c>
      <c r="Y16594" s="270">
        <v>267.14</v>
      </c>
      <c r="AA16594" s="231" t="s">
        <v>31671</v>
      </c>
      <c r="AB16594" s="232">
        <v>74955.520000000004</v>
      </c>
      <c r="AD16594" s="209" t="s">
        <v>30305</v>
      </c>
      <c r="AE16594" s="210">
        <v>7938.96</v>
      </c>
      <c r="AF16594" s="93"/>
      <c r="AG16594" s="93"/>
      <c r="AH16594" s="93"/>
    </row>
    <row r="16595" spans="24:34" x14ac:dyDescent="0.3">
      <c r="X16595" s="269" t="s">
        <v>13203</v>
      </c>
      <c r="Y16595" s="270">
        <v>97451.12</v>
      </c>
      <c r="AA16595" s="231" t="s">
        <v>45964</v>
      </c>
      <c r="AB16595" s="232">
        <v>-11622.77</v>
      </c>
      <c r="AD16595" s="209" t="s">
        <v>30306</v>
      </c>
      <c r="AE16595" s="210">
        <v>-1722.94</v>
      </c>
      <c r="AF16595" s="93"/>
      <c r="AG16595" s="93"/>
      <c r="AH16595" s="93"/>
    </row>
    <row r="16596" spans="24:34" x14ac:dyDescent="0.3">
      <c r="X16596" s="269" t="s">
        <v>13204</v>
      </c>
      <c r="Y16596" s="270">
        <v>255614.46</v>
      </c>
      <c r="AA16596" s="231" t="s">
        <v>15976</v>
      </c>
      <c r="AB16596" s="232">
        <v>19613</v>
      </c>
      <c r="AD16596" s="209" t="s">
        <v>30307</v>
      </c>
      <c r="AE16596" s="210">
        <v>7425</v>
      </c>
      <c r="AF16596" s="93"/>
      <c r="AG16596" s="93"/>
      <c r="AH16596" s="93"/>
    </row>
    <row r="16597" spans="24:34" x14ac:dyDescent="0.3">
      <c r="X16597" s="269" t="s">
        <v>13205</v>
      </c>
      <c r="Y16597" s="270">
        <v>82702</v>
      </c>
      <c r="AA16597" s="231" t="s">
        <v>33141</v>
      </c>
      <c r="AB16597" s="232">
        <v>13791.25</v>
      </c>
      <c r="AD16597" s="209" t="s">
        <v>30308</v>
      </c>
      <c r="AE16597" s="210">
        <v>568.01</v>
      </c>
      <c r="AF16597" s="93"/>
      <c r="AG16597" s="93"/>
      <c r="AH16597" s="93"/>
    </row>
    <row r="16598" spans="24:34" x14ac:dyDescent="0.3">
      <c r="X16598" s="269" t="s">
        <v>17072</v>
      </c>
      <c r="Y16598" s="270">
        <v>187406.58</v>
      </c>
      <c r="AA16598" s="231" t="s">
        <v>15977</v>
      </c>
      <c r="AB16598" s="232">
        <v>27617.18</v>
      </c>
      <c r="AD16598" s="209" t="s">
        <v>30309</v>
      </c>
      <c r="AE16598" s="210">
        <v>8224.93</v>
      </c>
      <c r="AF16598" s="93"/>
      <c r="AG16598" s="93"/>
      <c r="AH16598" s="93"/>
    </row>
    <row r="16599" spans="24:34" x14ac:dyDescent="0.3">
      <c r="X16599" s="269" t="s">
        <v>47451</v>
      </c>
      <c r="Y16599" s="270">
        <v>29320.5</v>
      </c>
      <c r="AA16599" s="231" t="s">
        <v>15978</v>
      </c>
      <c r="AB16599" s="232">
        <v>13823.19</v>
      </c>
      <c r="AD16599" s="209" t="s">
        <v>30310</v>
      </c>
      <c r="AE16599" s="210">
        <v>219.81</v>
      </c>
      <c r="AF16599" s="93"/>
      <c r="AG16599" s="93"/>
      <c r="AH16599" s="93"/>
    </row>
    <row r="16600" spans="24:34" x14ac:dyDescent="0.3">
      <c r="X16600" s="269" t="s">
        <v>58010</v>
      </c>
      <c r="Y16600" s="270">
        <v>187</v>
      </c>
      <c r="AA16600" s="231" t="s">
        <v>36045</v>
      </c>
      <c r="AB16600" s="232">
        <v>12580</v>
      </c>
      <c r="AD16600" s="209" t="s">
        <v>30311</v>
      </c>
      <c r="AE16600" s="210">
        <v>24250</v>
      </c>
      <c r="AF16600" s="93"/>
      <c r="AG16600" s="93"/>
      <c r="AH16600" s="93"/>
    </row>
    <row r="16601" spans="24:34" x14ac:dyDescent="0.3">
      <c r="X16601" s="269" t="s">
        <v>17074</v>
      </c>
      <c r="Y16601" s="270">
        <v>360126.24</v>
      </c>
      <c r="AA16601" s="231" t="s">
        <v>33142</v>
      </c>
      <c r="AB16601" s="232">
        <v>30735.61</v>
      </c>
      <c r="AD16601" s="209" t="s">
        <v>30312</v>
      </c>
      <c r="AE16601" s="210">
        <v>15540</v>
      </c>
      <c r="AF16601" s="93"/>
      <c r="AG16601" s="93"/>
      <c r="AH16601" s="93"/>
    </row>
    <row r="16602" spans="24:34" x14ac:dyDescent="0.3">
      <c r="X16602" s="269" t="s">
        <v>58011</v>
      </c>
      <c r="Y16602" s="270">
        <v>311471.90999999997</v>
      </c>
      <c r="AA16602" s="231" t="s">
        <v>45965</v>
      </c>
      <c r="AB16602" s="232">
        <v>126362</v>
      </c>
      <c r="AD16602" s="209" t="s">
        <v>30313</v>
      </c>
      <c r="AE16602" s="210">
        <v>3043.92</v>
      </c>
      <c r="AF16602" s="93"/>
      <c r="AG16602" s="93"/>
      <c r="AH16602" s="93"/>
    </row>
    <row r="16603" spans="24:34" x14ac:dyDescent="0.3">
      <c r="X16603" s="269" t="s">
        <v>13206</v>
      </c>
      <c r="Y16603" s="270">
        <v>343048.89</v>
      </c>
      <c r="AA16603" s="231" t="s">
        <v>15981</v>
      </c>
      <c r="AB16603" s="232">
        <v>10330.1</v>
      </c>
      <c r="AD16603" s="209" t="s">
        <v>30314</v>
      </c>
      <c r="AE16603" s="210">
        <v>1177.93</v>
      </c>
      <c r="AF16603" s="93"/>
      <c r="AG16603" s="93"/>
      <c r="AH16603" s="93"/>
    </row>
    <row r="16604" spans="24:34" x14ac:dyDescent="0.3">
      <c r="X16604" s="269" t="s">
        <v>17075</v>
      </c>
      <c r="Y16604" s="270">
        <v>258820.57</v>
      </c>
      <c r="AA16604" s="231" t="s">
        <v>33143</v>
      </c>
      <c r="AB16604" s="232">
        <v>16352.71</v>
      </c>
      <c r="AD16604" s="209" t="s">
        <v>30315</v>
      </c>
      <c r="AE16604" s="210">
        <v>214477.5</v>
      </c>
      <c r="AF16604" s="93"/>
      <c r="AG16604" s="93"/>
      <c r="AH16604" s="93"/>
    </row>
    <row r="16605" spans="24:34" x14ac:dyDescent="0.3">
      <c r="X16605" s="269" t="s">
        <v>17077</v>
      </c>
      <c r="Y16605" s="270">
        <v>1581819.36</v>
      </c>
      <c r="AA16605" s="231" t="s">
        <v>33144</v>
      </c>
      <c r="AB16605" s="232">
        <v>13358.2</v>
      </c>
      <c r="AD16605" s="209" t="s">
        <v>30316</v>
      </c>
      <c r="AE16605" s="210">
        <v>22050</v>
      </c>
      <c r="AF16605" s="93"/>
      <c r="AG16605" s="93"/>
      <c r="AH16605" s="93"/>
    </row>
    <row r="16606" spans="24:34" x14ac:dyDescent="0.3">
      <c r="X16606" s="269" t="s">
        <v>48438</v>
      </c>
      <c r="Y16606" s="270">
        <v>-97.92</v>
      </c>
      <c r="AA16606" s="231" t="s">
        <v>15982</v>
      </c>
      <c r="AB16606" s="232">
        <v>21.5</v>
      </c>
      <c r="AD16606" s="209" t="s">
        <v>30317</v>
      </c>
      <c r="AE16606" s="210">
        <v>68310</v>
      </c>
      <c r="AF16606" s="93"/>
      <c r="AG16606" s="93"/>
      <c r="AH16606" s="93"/>
    </row>
    <row r="16607" spans="24:34" x14ac:dyDescent="0.3">
      <c r="X16607" s="269" t="s">
        <v>60095</v>
      </c>
      <c r="Y16607" s="270">
        <v>32000</v>
      </c>
      <c r="AA16607" s="231" t="s">
        <v>15983</v>
      </c>
      <c r="AB16607" s="232">
        <v>9276</v>
      </c>
      <c r="AD16607" s="209" t="s">
        <v>30318</v>
      </c>
      <c r="AE16607" s="210">
        <v>23320.15</v>
      </c>
      <c r="AF16607" s="93"/>
      <c r="AG16607" s="93"/>
      <c r="AH16607" s="93"/>
    </row>
    <row r="16608" spans="24:34" x14ac:dyDescent="0.3">
      <c r="X16608" s="269" t="s">
        <v>61665</v>
      </c>
      <c r="Y16608" s="270">
        <v>68068</v>
      </c>
      <c r="AA16608" s="231" t="s">
        <v>15984</v>
      </c>
      <c r="AB16608" s="232">
        <v>2894</v>
      </c>
      <c r="AD16608" s="209" t="s">
        <v>30319</v>
      </c>
      <c r="AE16608" s="210">
        <v>18244.93</v>
      </c>
      <c r="AF16608" s="93"/>
      <c r="AG16608" s="93"/>
      <c r="AH16608" s="93"/>
    </row>
    <row r="16609" spans="24:34" x14ac:dyDescent="0.3">
      <c r="X16609" s="269" t="s">
        <v>17150</v>
      </c>
      <c r="Y16609" s="270">
        <v>134721.9</v>
      </c>
      <c r="AA16609" s="231" t="s">
        <v>15986</v>
      </c>
      <c r="AB16609" s="232">
        <v>1431.18</v>
      </c>
      <c r="AD16609" s="209" t="s">
        <v>30320</v>
      </c>
      <c r="AE16609" s="210">
        <v>262486.59999999998</v>
      </c>
      <c r="AF16609" s="93"/>
      <c r="AG16609" s="93"/>
      <c r="AH16609" s="93"/>
    </row>
    <row r="16610" spans="24:34" x14ac:dyDescent="0.3">
      <c r="X16610" s="269" t="s">
        <v>17152</v>
      </c>
      <c r="Y16610" s="270">
        <v>117288.08</v>
      </c>
      <c r="AA16610" s="231" t="s">
        <v>15987</v>
      </c>
      <c r="AB16610" s="232">
        <v>3582.9</v>
      </c>
      <c r="AD16610" s="209" t="s">
        <v>30321</v>
      </c>
      <c r="AE16610" s="210">
        <v>72807.62</v>
      </c>
      <c r="AF16610" s="93"/>
      <c r="AG16610" s="93"/>
      <c r="AH16610" s="93"/>
    </row>
    <row r="16611" spans="24:34" x14ac:dyDescent="0.3">
      <c r="X16611" s="269" t="s">
        <v>17153</v>
      </c>
      <c r="Y16611" s="270">
        <v>15060</v>
      </c>
      <c r="AA16611" s="231" t="s">
        <v>15988</v>
      </c>
      <c r="AB16611" s="232">
        <v>261.83999999999997</v>
      </c>
      <c r="AD16611" s="209" t="s">
        <v>30322</v>
      </c>
      <c r="AE16611" s="210">
        <v>76199.06</v>
      </c>
      <c r="AF16611" s="93"/>
      <c r="AG16611" s="93"/>
      <c r="AH16611" s="93"/>
    </row>
    <row r="16612" spans="24:34" x14ac:dyDescent="0.3">
      <c r="X16612" s="269" t="s">
        <v>17154</v>
      </c>
      <c r="Y16612" s="270">
        <v>44251.23</v>
      </c>
      <c r="AA16612" s="231" t="s">
        <v>15990</v>
      </c>
      <c r="AB16612" s="232">
        <v>15902.72</v>
      </c>
      <c r="AD16612" s="209" t="s">
        <v>30323</v>
      </c>
      <c r="AE16612" s="210">
        <v>228826.65</v>
      </c>
      <c r="AF16612" s="93"/>
      <c r="AG16612" s="93"/>
      <c r="AH16612" s="93"/>
    </row>
    <row r="16613" spans="24:34" x14ac:dyDescent="0.3">
      <c r="X16613" s="269" t="s">
        <v>33240</v>
      </c>
      <c r="Y16613" s="270">
        <v>102611.03</v>
      </c>
      <c r="AA16613" s="231" t="s">
        <v>16024</v>
      </c>
      <c r="AB16613" s="232">
        <v>45912.61</v>
      </c>
      <c r="AD16613" s="209" t="s">
        <v>30324</v>
      </c>
      <c r="AE16613" s="210">
        <v>246152.5</v>
      </c>
      <c r="AF16613" s="93"/>
      <c r="AG16613" s="93"/>
      <c r="AH16613" s="93"/>
    </row>
    <row r="16614" spans="24:34" x14ac:dyDescent="0.3">
      <c r="X16614" s="269" t="s">
        <v>61666</v>
      </c>
      <c r="Y16614" s="270">
        <v>329</v>
      </c>
      <c r="AA16614" s="231" t="s">
        <v>50599</v>
      </c>
      <c r="AB16614" s="232">
        <v>38628.449999999997</v>
      </c>
      <c r="AD16614" s="209" t="s">
        <v>30325</v>
      </c>
      <c r="AE16614" s="210">
        <v>42647.74</v>
      </c>
      <c r="AF16614" s="93"/>
      <c r="AG16614" s="93"/>
      <c r="AH16614" s="93"/>
    </row>
    <row r="16615" spans="24:34" x14ac:dyDescent="0.3">
      <c r="X16615" s="269" t="s">
        <v>40728</v>
      </c>
      <c r="Y16615" s="270">
        <v>430.23</v>
      </c>
      <c r="AA16615" s="231" t="s">
        <v>50600</v>
      </c>
      <c r="AB16615" s="232">
        <v>4758.01</v>
      </c>
      <c r="AD16615" s="209" t="s">
        <v>14507</v>
      </c>
      <c r="AE16615" s="210">
        <v>25946.32</v>
      </c>
      <c r="AF16615" s="93"/>
      <c r="AG16615" s="93"/>
      <c r="AH16615" s="93"/>
    </row>
    <row r="16616" spans="24:34" x14ac:dyDescent="0.3">
      <c r="X16616" s="269" t="s">
        <v>17157</v>
      </c>
      <c r="Y16616" s="270">
        <v>2520.12</v>
      </c>
      <c r="AA16616" s="231" t="s">
        <v>16026</v>
      </c>
      <c r="AB16616" s="232">
        <v>119781.89</v>
      </c>
      <c r="AD16616" s="209" t="s">
        <v>30326</v>
      </c>
      <c r="AE16616" s="210">
        <v>73631.61</v>
      </c>
      <c r="AF16616" s="93"/>
      <c r="AG16616" s="93"/>
      <c r="AH16616" s="93"/>
    </row>
    <row r="16617" spans="24:34" x14ac:dyDescent="0.3">
      <c r="X16617" s="269" t="s">
        <v>17158</v>
      </c>
      <c r="Y16617" s="270">
        <v>62579.98</v>
      </c>
      <c r="AA16617" s="231" t="s">
        <v>33150</v>
      </c>
      <c r="AB16617" s="232">
        <v>12325</v>
      </c>
      <c r="AD16617" s="209" t="s">
        <v>30327</v>
      </c>
      <c r="AE16617" s="210">
        <v>25333.81</v>
      </c>
      <c r="AF16617" s="93"/>
      <c r="AG16617" s="93"/>
      <c r="AH16617" s="93"/>
    </row>
    <row r="16618" spans="24:34" x14ac:dyDescent="0.3">
      <c r="X16618" s="269" t="s">
        <v>47453</v>
      </c>
      <c r="Y16618" s="270">
        <v>42622.92</v>
      </c>
      <c r="AA16618" s="231" t="s">
        <v>16027</v>
      </c>
      <c r="AB16618" s="232">
        <v>16785.099999999999</v>
      </c>
      <c r="AD16618" s="209" t="s">
        <v>30328</v>
      </c>
      <c r="AE16618" s="210">
        <v>12667.49</v>
      </c>
      <c r="AF16618" s="93"/>
      <c r="AG16618" s="93"/>
      <c r="AH16618" s="93"/>
    </row>
    <row r="16619" spans="24:34" x14ac:dyDescent="0.3">
      <c r="X16619" s="269" t="s">
        <v>33241</v>
      </c>
      <c r="Y16619" s="270">
        <v>573998.4</v>
      </c>
      <c r="AA16619" s="231" t="s">
        <v>16028</v>
      </c>
      <c r="AB16619" s="232">
        <v>972.18</v>
      </c>
      <c r="AD16619" s="209" t="s">
        <v>14508</v>
      </c>
      <c r="AE16619" s="210">
        <v>19016.150000000001</v>
      </c>
      <c r="AF16619" s="93"/>
      <c r="AG16619" s="93"/>
      <c r="AH16619" s="93"/>
    </row>
    <row r="16620" spans="24:34" x14ac:dyDescent="0.3">
      <c r="X16620" s="269" t="s">
        <v>17159</v>
      </c>
      <c r="Y16620" s="270">
        <v>29735.759999999998</v>
      </c>
      <c r="AA16620" s="231" t="s">
        <v>16029</v>
      </c>
      <c r="AB16620" s="232">
        <v>15519.22</v>
      </c>
      <c r="AD16620" s="209" t="s">
        <v>30329</v>
      </c>
      <c r="AE16620" s="210">
        <v>29422.09</v>
      </c>
      <c r="AF16620" s="93"/>
      <c r="AG16620" s="93"/>
      <c r="AH16620" s="93"/>
    </row>
    <row r="16621" spans="24:34" x14ac:dyDescent="0.3">
      <c r="X16621" s="269" t="s">
        <v>50610</v>
      </c>
      <c r="Y16621" s="270">
        <v>1884.28</v>
      </c>
      <c r="AA16621" s="231" t="s">
        <v>16030</v>
      </c>
      <c r="AB16621" s="232">
        <v>47.68</v>
      </c>
      <c r="AD16621" s="209" t="s">
        <v>30330</v>
      </c>
      <c r="AE16621" s="210">
        <v>4525.3100000000004</v>
      </c>
      <c r="AF16621" s="93"/>
      <c r="AG16621" s="93"/>
      <c r="AH16621" s="93"/>
    </row>
    <row r="16622" spans="24:34" x14ac:dyDescent="0.3">
      <c r="X16622" s="269" t="s">
        <v>17160</v>
      </c>
      <c r="Y16622" s="270">
        <v>15400</v>
      </c>
      <c r="AA16622" s="231" t="s">
        <v>38876</v>
      </c>
      <c r="AB16622" s="232">
        <v>22416.66</v>
      </c>
      <c r="AD16622" s="209" t="s">
        <v>30331</v>
      </c>
      <c r="AE16622" s="210">
        <v>68310</v>
      </c>
      <c r="AF16622" s="93"/>
      <c r="AG16622" s="93"/>
      <c r="AH16622" s="93"/>
    </row>
    <row r="16623" spans="24:34" x14ac:dyDescent="0.3">
      <c r="X16623" s="269" t="s">
        <v>17161</v>
      </c>
      <c r="Y16623" s="270">
        <v>70720</v>
      </c>
      <c r="AA16623" s="231" t="s">
        <v>40720</v>
      </c>
      <c r="AB16623" s="232">
        <v>7600</v>
      </c>
      <c r="AD16623" s="209" t="s">
        <v>30332</v>
      </c>
      <c r="AE16623" s="210">
        <v>21022.57</v>
      </c>
      <c r="AF16623" s="93"/>
      <c r="AG16623" s="93"/>
      <c r="AH16623" s="93"/>
    </row>
    <row r="16624" spans="24:34" x14ac:dyDescent="0.3">
      <c r="X16624" s="269" t="s">
        <v>36111</v>
      </c>
      <c r="Y16624" s="270">
        <v>33.1</v>
      </c>
      <c r="AA16624" s="231" t="s">
        <v>16031</v>
      </c>
      <c r="AB16624" s="232">
        <v>2651</v>
      </c>
      <c r="AD16624" s="209" t="s">
        <v>30333</v>
      </c>
      <c r="AE16624" s="210">
        <v>452.67</v>
      </c>
      <c r="AF16624" s="93"/>
      <c r="AG16624" s="93"/>
      <c r="AH16624" s="93"/>
    </row>
    <row r="16625" spans="24:34" x14ac:dyDescent="0.3">
      <c r="X16625" s="269" t="s">
        <v>13213</v>
      </c>
      <c r="Y16625" s="270">
        <v>96187.7</v>
      </c>
      <c r="AA16625" s="231" t="s">
        <v>33151</v>
      </c>
      <c r="AB16625" s="232">
        <v>4670.6099999999997</v>
      </c>
      <c r="AD16625" s="209" t="s">
        <v>14509</v>
      </c>
      <c r="AE16625" s="210">
        <v>100</v>
      </c>
      <c r="AF16625" s="93"/>
      <c r="AG16625" s="93"/>
      <c r="AH16625" s="93"/>
    </row>
    <row r="16626" spans="24:34" x14ac:dyDescent="0.3">
      <c r="X16626" s="269" t="s">
        <v>17162</v>
      </c>
      <c r="Y16626" s="270">
        <v>160881</v>
      </c>
      <c r="AA16626" s="231" t="s">
        <v>16032</v>
      </c>
      <c r="AB16626" s="232">
        <v>17459.79</v>
      </c>
      <c r="AD16626" s="209" t="s">
        <v>30334</v>
      </c>
      <c r="AE16626" s="210">
        <v>2400</v>
      </c>
      <c r="AF16626" s="93"/>
      <c r="AG16626" s="93"/>
      <c r="AH16626" s="93"/>
    </row>
    <row r="16627" spans="24:34" x14ac:dyDescent="0.3">
      <c r="X16627" s="269" t="s">
        <v>17163</v>
      </c>
      <c r="Y16627" s="270">
        <v>78164.3</v>
      </c>
      <c r="AA16627" s="231" t="s">
        <v>16033</v>
      </c>
      <c r="AB16627" s="232">
        <v>9987.2999999999993</v>
      </c>
      <c r="AD16627" s="209" t="s">
        <v>30335</v>
      </c>
      <c r="AE16627" s="210">
        <v>3663</v>
      </c>
      <c r="AF16627" s="93"/>
      <c r="AG16627" s="93"/>
      <c r="AH16627" s="93"/>
    </row>
    <row r="16628" spans="24:34" x14ac:dyDescent="0.3">
      <c r="X16628" s="269" t="s">
        <v>17164</v>
      </c>
      <c r="Y16628" s="270">
        <v>62224.53</v>
      </c>
      <c r="AA16628" s="231" t="s">
        <v>16035</v>
      </c>
      <c r="AB16628" s="232">
        <v>299</v>
      </c>
      <c r="AD16628" s="209" t="s">
        <v>30336</v>
      </c>
      <c r="AE16628" s="210">
        <v>2016</v>
      </c>
      <c r="AF16628" s="93"/>
      <c r="AG16628" s="93"/>
      <c r="AH16628" s="93"/>
    </row>
    <row r="16629" spans="24:34" x14ac:dyDescent="0.3">
      <c r="X16629" s="269" t="s">
        <v>17165</v>
      </c>
      <c r="Y16629" s="270">
        <v>40484</v>
      </c>
      <c r="AA16629" s="231" t="s">
        <v>33152</v>
      </c>
      <c r="AB16629" s="232">
        <v>4322.0600000000004</v>
      </c>
      <c r="AD16629" s="209" t="s">
        <v>30337</v>
      </c>
      <c r="AE16629" s="210">
        <v>99.91</v>
      </c>
      <c r="AF16629" s="93"/>
      <c r="AG16629" s="93"/>
      <c r="AH16629" s="93"/>
    </row>
    <row r="16630" spans="24:34" x14ac:dyDescent="0.3">
      <c r="X16630" s="269" t="s">
        <v>17167</v>
      </c>
      <c r="Y16630" s="270">
        <v>9902.5499999999993</v>
      </c>
      <c r="AA16630" s="231" t="s">
        <v>16037</v>
      </c>
      <c r="AB16630" s="232">
        <v>11274.5</v>
      </c>
      <c r="AD16630" s="209" t="s">
        <v>14510</v>
      </c>
      <c r="AE16630" s="210">
        <v>66308.509999999995</v>
      </c>
      <c r="AF16630" s="93"/>
      <c r="AG16630" s="93"/>
      <c r="AH16630" s="93"/>
    </row>
    <row r="16631" spans="24:34" x14ac:dyDescent="0.3">
      <c r="X16631" s="269" t="s">
        <v>38934</v>
      </c>
      <c r="Y16631" s="270">
        <v>13703</v>
      </c>
      <c r="AA16631" s="231" t="s">
        <v>16056</v>
      </c>
      <c r="AB16631" s="232">
        <v>209415.6</v>
      </c>
      <c r="AD16631" s="209" t="s">
        <v>14511</v>
      </c>
      <c r="AE16631" s="210">
        <v>104919.41</v>
      </c>
      <c r="AF16631" s="93"/>
      <c r="AG16631" s="93"/>
      <c r="AH16631" s="93"/>
    </row>
    <row r="16632" spans="24:34" x14ac:dyDescent="0.3">
      <c r="X16632" s="269" t="s">
        <v>33242</v>
      </c>
      <c r="Y16632" s="270">
        <v>3321.25</v>
      </c>
      <c r="AA16632" s="231" t="s">
        <v>16057</v>
      </c>
      <c r="AB16632" s="232">
        <v>15451</v>
      </c>
      <c r="AD16632" s="209" t="s">
        <v>30338</v>
      </c>
      <c r="AE16632" s="210">
        <v>48383.42</v>
      </c>
      <c r="AF16632" s="93"/>
      <c r="AG16632" s="93"/>
      <c r="AH16632" s="93"/>
    </row>
    <row r="16633" spans="24:34" x14ac:dyDescent="0.3">
      <c r="X16633" s="269" t="s">
        <v>17168</v>
      </c>
      <c r="Y16633" s="270">
        <v>10000</v>
      </c>
      <c r="AA16633" s="231" t="s">
        <v>48425</v>
      </c>
      <c r="AB16633" s="232">
        <v>4957.88</v>
      </c>
      <c r="AD16633" s="209" t="s">
        <v>30339</v>
      </c>
      <c r="AE16633" s="210">
        <v>147560.95999999999</v>
      </c>
      <c r="AF16633" s="93"/>
      <c r="AG16633" s="93"/>
      <c r="AH16633" s="93"/>
    </row>
    <row r="16634" spans="24:34" x14ac:dyDescent="0.3">
      <c r="X16634" s="269" t="s">
        <v>17169</v>
      </c>
      <c r="Y16634" s="270">
        <v>115740.2</v>
      </c>
      <c r="AA16634" s="231" t="s">
        <v>45966</v>
      </c>
      <c r="AB16634" s="232">
        <v>301000</v>
      </c>
      <c r="AD16634" s="209" t="s">
        <v>30340</v>
      </c>
      <c r="AE16634" s="210">
        <v>15650</v>
      </c>
      <c r="AF16634" s="93"/>
      <c r="AG16634" s="93"/>
      <c r="AH16634" s="93"/>
    </row>
    <row r="16635" spans="24:34" x14ac:dyDescent="0.3">
      <c r="X16635" s="269" t="s">
        <v>13214</v>
      </c>
      <c r="Y16635" s="270">
        <v>511907.94</v>
      </c>
      <c r="AA16635" s="231" t="s">
        <v>31681</v>
      </c>
      <c r="AB16635" s="232">
        <v>81921.039999999994</v>
      </c>
      <c r="AD16635" s="209" t="s">
        <v>30341</v>
      </c>
      <c r="AE16635" s="210">
        <v>936.73</v>
      </c>
      <c r="AF16635" s="93"/>
      <c r="AG16635" s="93"/>
      <c r="AH16635" s="93"/>
    </row>
    <row r="16636" spans="24:34" x14ac:dyDescent="0.3">
      <c r="X16636" s="269" t="s">
        <v>17170</v>
      </c>
      <c r="Y16636" s="270">
        <v>303107.83</v>
      </c>
      <c r="AA16636" s="231" t="s">
        <v>16060</v>
      </c>
      <c r="AB16636" s="232">
        <v>45142.879999999997</v>
      </c>
      <c r="AD16636" s="209" t="s">
        <v>30342</v>
      </c>
      <c r="AE16636" s="210">
        <v>49325</v>
      </c>
      <c r="AF16636" s="93"/>
      <c r="AG16636" s="93"/>
      <c r="AH16636" s="93"/>
    </row>
    <row r="16637" spans="24:34" x14ac:dyDescent="0.3">
      <c r="X16637" s="269" t="s">
        <v>33243</v>
      </c>
      <c r="Y16637" s="270">
        <v>1746.1</v>
      </c>
      <c r="AA16637" s="231" t="s">
        <v>16061</v>
      </c>
      <c r="AB16637" s="232">
        <v>8239.3799999999992</v>
      </c>
      <c r="AD16637" s="209" t="s">
        <v>30343</v>
      </c>
      <c r="AE16637" s="210">
        <v>101.78</v>
      </c>
      <c r="AF16637" s="93"/>
      <c r="AG16637" s="93"/>
      <c r="AH16637" s="93"/>
    </row>
    <row r="16638" spans="24:34" x14ac:dyDescent="0.3">
      <c r="X16638" s="269" t="s">
        <v>17173</v>
      </c>
      <c r="Y16638" s="270">
        <v>39937.1</v>
      </c>
      <c r="AA16638" s="231" t="s">
        <v>40721</v>
      </c>
      <c r="AB16638" s="232">
        <v>45200</v>
      </c>
      <c r="AD16638" s="209" t="s">
        <v>30344</v>
      </c>
      <c r="AE16638" s="210">
        <v>332.9</v>
      </c>
      <c r="AF16638" s="93"/>
      <c r="AG16638" s="93"/>
      <c r="AH16638" s="93"/>
    </row>
    <row r="16639" spans="24:34" x14ac:dyDescent="0.3">
      <c r="X16639" s="269" t="s">
        <v>45984</v>
      </c>
      <c r="Y16639" s="270">
        <v>-7159.39</v>
      </c>
      <c r="AA16639" s="231" t="s">
        <v>48426</v>
      </c>
      <c r="AB16639" s="232">
        <v>6300</v>
      </c>
      <c r="AD16639" s="209" t="s">
        <v>14512</v>
      </c>
      <c r="AE16639" s="210">
        <v>43239.95</v>
      </c>
      <c r="AF16639" s="93"/>
      <c r="AG16639" s="93"/>
      <c r="AH16639" s="93"/>
    </row>
    <row r="16640" spans="24:34" x14ac:dyDescent="0.3">
      <c r="X16640" s="269" t="s">
        <v>62497</v>
      </c>
      <c r="Y16640" s="270">
        <v>7241.76</v>
      </c>
      <c r="AA16640" s="231" t="s">
        <v>16062</v>
      </c>
      <c r="AB16640" s="232">
        <v>111244.99</v>
      </c>
      <c r="AD16640" s="209" t="s">
        <v>14513</v>
      </c>
      <c r="AE16640" s="210">
        <v>407088.97</v>
      </c>
      <c r="AF16640" s="93"/>
      <c r="AG16640" s="93"/>
      <c r="AH16640" s="93"/>
    </row>
    <row r="16641" spans="24:34" x14ac:dyDescent="0.3">
      <c r="X16641" s="269" t="s">
        <v>17223</v>
      </c>
      <c r="Y16641" s="270">
        <v>97440</v>
      </c>
      <c r="AA16641" s="231" t="s">
        <v>50601</v>
      </c>
      <c r="AB16641" s="232">
        <v>10008.74</v>
      </c>
      <c r="AD16641" s="209" t="s">
        <v>30345</v>
      </c>
      <c r="AE16641" s="210">
        <v>27419.16</v>
      </c>
      <c r="AF16641" s="93"/>
      <c r="AG16641" s="93"/>
      <c r="AH16641" s="93"/>
    </row>
    <row r="16642" spans="24:34" x14ac:dyDescent="0.3">
      <c r="X16642" s="269" t="s">
        <v>17224</v>
      </c>
      <c r="Y16642" s="270">
        <v>489070</v>
      </c>
      <c r="AA16642" s="231" t="s">
        <v>16064</v>
      </c>
      <c r="AB16642" s="232">
        <v>4</v>
      </c>
      <c r="AD16642" s="209" t="s">
        <v>30346</v>
      </c>
      <c r="AE16642" s="210">
        <v>196158.12</v>
      </c>
      <c r="AF16642" s="93"/>
      <c r="AG16642" s="93"/>
      <c r="AH16642" s="93"/>
    </row>
    <row r="16643" spans="24:34" x14ac:dyDescent="0.3">
      <c r="X16643" s="269" t="s">
        <v>17226</v>
      </c>
      <c r="Y16643" s="270">
        <v>580364.68000000005</v>
      </c>
      <c r="AA16643" s="231" t="s">
        <v>16065</v>
      </c>
      <c r="AB16643" s="232">
        <v>110686.41</v>
      </c>
      <c r="AD16643" s="209" t="s">
        <v>30347</v>
      </c>
      <c r="AE16643" s="210">
        <v>97160.01</v>
      </c>
      <c r="AF16643" s="93"/>
      <c r="AG16643" s="93"/>
      <c r="AH16643" s="93"/>
    </row>
    <row r="16644" spans="24:34" x14ac:dyDescent="0.3">
      <c r="X16644" s="269" t="s">
        <v>17227</v>
      </c>
      <c r="Y16644" s="270">
        <v>95200</v>
      </c>
      <c r="AA16644" s="231" t="s">
        <v>16095</v>
      </c>
      <c r="AB16644" s="232">
        <v>12610</v>
      </c>
      <c r="AD16644" s="209" t="s">
        <v>30348</v>
      </c>
      <c r="AE16644" s="210">
        <v>4464.88</v>
      </c>
      <c r="AF16644" s="93"/>
      <c r="AG16644" s="93"/>
      <c r="AH16644" s="93"/>
    </row>
    <row r="16645" spans="24:34" x14ac:dyDescent="0.3">
      <c r="X16645" s="269" t="s">
        <v>17228</v>
      </c>
      <c r="Y16645" s="270">
        <v>901184.25</v>
      </c>
      <c r="AA16645" s="231" t="s">
        <v>16096</v>
      </c>
      <c r="AB16645" s="232">
        <v>7770.48</v>
      </c>
      <c r="AD16645" s="209" t="s">
        <v>30349</v>
      </c>
      <c r="AE16645" s="210">
        <v>196.68</v>
      </c>
      <c r="AF16645" s="93"/>
      <c r="AG16645" s="93"/>
      <c r="AH16645" s="93"/>
    </row>
    <row r="16646" spans="24:34" x14ac:dyDescent="0.3">
      <c r="X16646" s="269" t="s">
        <v>33258</v>
      </c>
      <c r="Y16646" s="270">
        <v>70070.48</v>
      </c>
      <c r="AA16646" s="231" t="s">
        <v>16097</v>
      </c>
      <c r="AB16646" s="232">
        <v>46129.26</v>
      </c>
      <c r="AD16646" s="209" t="s">
        <v>30350</v>
      </c>
      <c r="AE16646" s="210">
        <v>43.26</v>
      </c>
      <c r="AF16646" s="93"/>
      <c r="AG16646" s="93"/>
      <c r="AH16646" s="93"/>
    </row>
    <row r="16647" spans="24:34" x14ac:dyDescent="0.3">
      <c r="X16647" s="269" t="s">
        <v>34697</v>
      </c>
      <c r="Y16647" s="270">
        <v>4585.59</v>
      </c>
      <c r="AA16647" s="231" t="s">
        <v>33161</v>
      </c>
      <c r="AB16647" s="232">
        <v>1971.5</v>
      </c>
      <c r="AD16647" s="209" t="s">
        <v>30351</v>
      </c>
      <c r="AE16647" s="210">
        <v>54997.95</v>
      </c>
      <c r="AF16647" s="93"/>
      <c r="AG16647" s="93"/>
      <c r="AH16647" s="93"/>
    </row>
    <row r="16648" spans="24:34" x14ac:dyDescent="0.3">
      <c r="X16648" s="269" t="s">
        <v>55577</v>
      </c>
      <c r="Y16648" s="270">
        <v>1085.27</v>
      </c>
      <c r="AA16648" s="231" t="s">
        <v>45967</v>
      </c>
      <c r="AB16648" s="232">
        <v>190856.76</v>
      </c>
      <c r="AD16648" s="209" t="s">
        <v>30352</v>
      </c>
      <c r="AE16648" s="210">
        <v>5082.74</v>
      </c>
      <c r="AF16648" s="93"/>
      <c r="AG16648" s="93"/>
      <c r="AH16648" s="93"/>
    </row>
    <row r="16649" spans="24:34" x14ac:dyDescent="0.3">
      <c r="X16649" s="269" t="s">
        <v>31780</v>
      </c>
      <c r="Y16649" s="270">
        <v>42278.29</v>
      </c>
      <c r="AA16649" s="231" t="s">
        <v>16098</v>
      </c>
      <c r="AB16649" s="232">
        <v>19713.28</v>
      </c>
      <c r="AD16649" s="209" t="s">
        <v>30353</v>
      </c>
      <c r="AE16649" s="210">
        <v>17.5</v>
      </c>
      <c r="AF16649" s="93"/>
      <c r="AG16649" s="93"/>
      <c r="AH16649" s="93"/>
    </row>
    <row r="16650" spans="24:34" x14ac:dyDescent="0.3">
      <c r="X16650" s="269" t="s">
        <v>33259</v>
      </c>
      <c r="Y16650" s="270">
        <v>6362.2</v>
      </c>
      <c r="AA16650" s="231" t="s">
        <v>16099</v>
      </c>
      <c r="AB16650" s="232">
        <v>980</v>
      </c>
      <c r="AD16650" s="209" t="s">
        <v>30354</v>
      </c>
      <c r="AE16650" s="210">
        <v>25940.12</v>
      </c>
      <c r="AF16650" s="93"/>
      <c r="AG16650" s="93"/>
      <c r="AH16650" s="93"/>
    </row>
    <row r="16651" spans="24:34" x14ac:dyDescent="0.3">
      <c r="X16651" s="269" t="s">
        <v>55578</v>
      </c>
      <c r="Y16651" s="270">
        <v>2944.12</v>
      </c>
      <c r="AA16651" s="231" t="s">
        <v>16100</v>
      </c>
      <c r="AB16651" s="232">
        <v>7594.48</v>
      </c>
      <c r="AD16651" s="209" t="s">
        <v>14514</v>
      </c>
      <c r="AE16651" s="210">
        <v>463845.47</v>
      </c>
      <c r="AF16651" s="93"/>
      <c r="AG16651" s="93"/>
      <c r="AH16651" s="93"/>
    </row>
    <row r="16652" spans="24:34" x14ac:dyDescent="0.3">
      <c r="X16652" s="269" t="s">
        <v>31781</v>
      </c>
      <c r="Y16652" s="270">
        <v>21140.54</v>
      </c>
      <c r="AA16652" s="231" t="s">
        <v>16104</v>
      </c>
      <c r="AB16652" s="232">
        <v>4735.8999999999996</v>
      </c>
      <c r="AD16652" s="209" t="s">
        <v>30355</v>
      </c>
      <c r="AE16652" s="210">
        <v>-1722.94</v>
      </c>
      <c r="AF16652" s="93"/>
      <c r="AG16652" s="93"/>
      <c r="AH16652" s="93"/>
    </row>
    <row r="16653" spans="24:34" x14ac:dyDescent="0.3">
      <c r="X16653" s="269" t="s">
        <v>33260</v>
      </c>
      <c r="Y16653" s="270">
        <v>16908.599999999999</v>
      </c>
      <c r="AA16653" s="231" t="s">
        <v>54221</v>
      </c>
      <c r="AB16653" s="232">
        <v>12</v>
      </c>
      <c r="AD16653" s="209" t="s">
        <v>30356</v>
      </c>
      <c r="AE16653" s="210">
        <v>6281.75</v>
      </c>
      <c r="AF16653" s="93"/>
      <c r="AG16653" s="93"/>
      <c r="AH16653" s="93"/>
    </row>
    <row r="16654" spans="24:34" x14ac:dyDescent="0.3">
      <c r="X16654" s="269" t="s">
        <v>33261</v>
      </c>
      <c r="Y16654" s="270">
        <v>3769492.63</v>
      </c>
      <c r="AA16654" s="231" t="s">
        <v>48427</v>
      </c>
      <c r="AB16654" s="232">
        <v>26282.27</v>
      </c>
      <c r="AD16654" s="209" t="s">
        <v>30357</v>
      </c>
      <c r="AE16654" s="210">
        <v>480.59</v>
      </c>
      <c r="AF16654" s="93"/>
      <c r="AG16654" s="93"/>
      <c r="AH16654" s="93"/>
    </row>
    <row r="16655" spans="24:34" x14ac:dyDescent="0.3">
      <c r="X16655" s="269" t="s">
        <v>60881</v>
      </c>
      <c r="Y16655" s="270">
        <v>1707.85</v>
      </c>
      <c r="AA16655" s="231" t="s">
        <v>45968</v>
      </c>
      <c r="AB16655" s="232">
        <v>27875</v>
      </c>
      <c r="AD16655" s="209" t="s">
        <v>30358</v>
      </c>
      <c r="AE16655" s="210">
        <v>1361.89</v>
      </c>
      <c r="AF16655" s="93"/>
      <c r="AG16655" s="93"/>
      <c r="AH16655" s="93"/>
    </row>
    <row r="16656" spans="24:34" x14ac:dyDescent="0.3">
      <c r="X16656" s="269" t="s">
        <v>40729</v>
      </c>
      <c r="Y16656" s="270">
        <v>4384.8</v>
      </c>
      <c r="AA16656" s="231" t="s">
        <v>45969</v>
      </c>
      <c r="AB16656" s="232">
        <v>4202.28</v>
      </c>
      <c r="AD16656" s="209" t="s">
        <v>30359</v>
      </c>
      <c r="AE16656" s="210">
        <v>150</v>
      </c>
      <c r="AF16656" s="93"/>
      <c r="AG16656" s="93"/>
      <c r="AH16656" s="93"/>
    </row>
    <row r="16657" spans="24:34" x14ac:dyDescent="0.3">
      <c r="X16657" s="269" t="s">
        <v>17233</v>
      </c>
      <c r="Y16657" s="270">
        <v>5152.5</v>
      </c>
      <c r="AA16657" s="231" t="s">
        <v>16123</v>
      </c>
      <c r="AB16657" s="232">
        <v>85026.59</v>
      </c>
      <c r="AD16657" s="209" t="s">
        <v>30360</v>
      </c>
      <c r="AE16657" s="210">
        <v>80802.77</v>
      </c>
      <c r="AF16657" s="93"/>
      <c r="AG16657" s="93"/>
      <c r="AH16657" s="93"/>
    </row>
    <row r="16658" spans="24:34" x14ac:dyDescent="0.3">
      <c r="X16658" s="269" t="s">
        <v>17234</v>
      </c>
      <c r="Y16658" s="270">
        <v>3430</v>
      </c>
      <c r="AA16658" s="231" t="s">
        <v>16124</v>
      </c>
      <c r="AB16658" s="232">
        <v>45937.59</v>
      </c>
      <c r="AD16658" s="209" t="s">
        <v>30361</v>
      </c>
      <c r="AE16658" s="210">
        <v>13503</v>
      </c>
      <c r="AF16658" s="93"/>
      <c r="AG16658" s="93"/>
      <c r="AH16658" s="93"/>
    </row>
    <row r="16659" spans="24:34" x14ac:dyDescent="0.3">
      <c r="X16659" s="269" t="s">
        <v>13218</v>
      </c>
      <c r="Y16659" s="270">
        <v>450989.58</v>
      </c>
      <c r="AA16659" s="231" t="s">
        <v>47445</v>
      </c>
      <c r="AB16659" s="232">
        <v>18853.23</v>
      </c>
      <c r="AD16659" s="209" t="s">
        <v>30362</v>
      </c>
      <c r="AE16659" s="210">
        <v>4106</v>
      </c>
      <c r="AF16659" s="93"/>
      <c r="AG16659" s="93"/>
      <c r="AH16659" s="93"/>
    </row>
    <row r="16660" spans="24:34" x14ac:dyDescent="0.3">
      <c r="X16660" s="269" t="s">
        <v>17235</v>
      </c>
      <c r="Y16660" s="270">
        <v>555267.69999999995</v>
      </c>
      <c r="AA16660" s="231" t="s">
        <v>45970</v>
      </c>
      <c r="AB16660" s="232">
        <v>55442.63</v>
      </c>
      <c r="AD16660" s="209" t="s">
        <v>30363</v>
      </c>
      <c r="AE16660" s="210">
        <v>45294</v>
      </c>
      <c r="AF16660" s="93"/>
      <c r="AG16660" s="93"/>
      <c r="AH16660" s="93"/>
    </row>
    <row r="16661" spans="24:34" x14ac:dyDescent="0.3">
      <c r="X16661" s="269" t="s">
        <v>17236</v>
      </c>
      <c r="Y16661" s="270">
        <v>182427.58</v>
      </c>
      <c r="AA16661" s="231" t="s">
        <v>16126</v>
      </c>
      <c r="AB16661" s="232">
        <v>15683.5</v>
      </c>
      <c r="AD16661" s="209" t="s">
        <v>30364</v>
      </c>
      <c r="AE16661" s="210">
        <v>18862</v>
      </c>
      <c r="AF16661" s="93"/>
      <c r="AG16661" s="93"/>
      <c r="AH16661" s="93"/>
    </row>
    <row r="16662" spans="24:34" x14ac:dyDescent="0.3">
      <c r="X16662" s="269" t="s">
        <v>17237</v>
      </c>
      <c r="Y16662" s="270">
        <v>24779</v>
      </c>
      <c r="AA16662" s="231" t="s">
        <v>16127</v>
      </c>
      <c r="AB16662" s="232">
        <v>3565</v>
      </c>
      <c r="AD16662" s="209" t="s">
        <v>14515</v>
      </c>
      <c r="AE16662" s="210">
        <v>8420.9699999999993</v>
      </c>
      <c r="AF16662" s="93"/>
      <c r="AG16662" s="93"/>
      <c r="AH16662" s="93"/>
    </row>
    <row r="16663" spans="24:34" x14ac:dyDescent="0.3">
      <c r="X16663" s="269" t="s">
        <v>17238</v>
      </c>
      <c r="Y16663" s="270">
        <v>498501.36</v>
      </c>
      <c r="AA16663" s="231" t="s">
        <v>38884</v>
      </c>
      <c r="AB16663" s="232">
        <v>1283</v>
      </c>
      <c r="AD16663" s="209" t="s">
        <v>14516</v>
      </c>
      <c r="AE16663" s="210">
        <v>98.55</v>
      </c>
      <c r="AF16663" s="93"/>
      <c r="AG16663" s="93"/>
      <c r="AH16663" s="93"/>
    </row>
    <row r="16664" spans="24:34" x14ac:dyDescent="0.3">
      <c r="X16664" s="269" t="s">
        <v>17239</v>
      </c>
      <c r="Y16664" s="270">
        <v>5015.47</v>
      </c>
      <c r="AA16664" s="231" t="s">
        <v>49323</v>
      </c>
      <c r="AB16664" s="232">
        <v>10127</v>
      </c>
      <c r="AD16664" s="209" t="s">
        <v>14518</v>
      </c>
      <c r="AE16664" s="210">
        <v>2018.78</v>
      </c>
      <c r="AF16664" s="93"/>
      <c r="AG16664" s="93"/>
      <c r="AH16664" s="93"/>
    </row>
    <row r="16665" spans="24:34" x14ac:dyDescent="0.3">
      <c r="X16665" s="269" t="s">
        <v>54253</v>
      </c>
      <c r="Y16665" s="270">
        <v>25820.29</v>
      </c>
      <c r="AA16665" s="231" t="s">
        <v>16205</v>
      </c>
      <c r="AB16665" s="232">
        <v>19063.34</v>
      </c>
      <c r="AD16665" s="209" t="s">
        <v>14519</v>
      </c>
      <c r="AE16665" s="210">
        <v>1969.36</v>
      </c>
      <c r="AF16665" s="93"/>
      <c r="AG16665" s="93"/>
      <c r="AH16665" s="93"/>
    </row>
    <row r="16666" spans="24:34" x14ac:dyDescent="0.3">
      <c r="X16666" s="269" t="s">
        <v>17240</v>
      </c>
      <c r="Y16666" s="270">
        <v>918.65</v>
      </c>
      <c r="AA16666" s="231" t="s">
        <v>16206</v>
      </c>
      <c r="AB16666" s="232">
        <v>298725</v>
      </c>
      <c r="AD16666" s="209" t="s">
        <v>30365</v>
      </c>
      <c r="AE16666" s="210">
        <v>1782.34</v>
      </c>
      <c r="AF16666" s="93"/>
      <c r="AG16666" s="93"/>
      <c r="AH16666" s="93"/>
    </row>
    <row r="16667" spans="24:34" x14ac:dyDescent="0.3">
      <c r="X16667" s="269" t="s">
        <v>40730</v>
      </c>
      <c r="Y16667" s="270">
        <v>63762.87</v>
      </c>
      <c r="AA16667" s="231" t="s">
        <v>48428</v>
      </c>
      <c r="AB16667" s="232">
        <v>5193.51</v>
      </c>
      <c r="AD16667" s="209" t="s">
        <v>30366</v>
      </c>
      <c r="AE16667" s="210">
        <v>20424</v>
      </c>
      <c r="AF16667" s="93"/>
      <c r="AG16667" s="93"/>
      <c r="AH16667" s="93"/>
    </row>
    <row r="16668" spans="24:34" x14ac:dyDescent="0.3">
      <c r="X16668" s="269" t="s">
        <v>59964</v>
      </c>
      <c r="Y16668" s="270">
        <v>10275</v>
      </c>
      <c r="AA16668" s="231" t="s">
        <v>16207</v>
      </c>
      <c r="AB16668" s="232">
        <v>470378.86</v>
      </c>
      <c r="AD16668" s="209" t="s">
        <v>30367</v>
      </c>
      <c r="AE16668" s="210">
        <v>24400</v>
      </c>
      <c r="AF16668" s="93"/>
      <c r="AG16668" s="93"/>
      <c r="AH16668" s="93"/>
    </row>
    <row r="16669" spans="24:34" x14ac:dyDescent="0.3">
      <c r="X16669" s="269" t="s">
        <v>59449</v>
      </c>
      <c r="Y16669" s="270">
        <v>1320</v>
      </c>
      <c r="AA16669" s="231" t="s">
        <v>54222</v>
      </c>
      <c r="AB16669" s="232">
        <v>17500</v>
      </c>
      <c r="AD16669" s="209" t="s">
        <v>30368</v>
      </c>
      <c r="AE16669" s="210">
        <v>1848.24</v>
      </c>
      <c r="AF16669" s="93"/>
      <c r="AG16669" s="93"/>
      <c r="AH16669" s="93"/>
    </row>
    <row r="16670" spans="24:34" x14ac:dyDescent="0.3">
      <c r="X16670" s="269" t="s">
        <v>17241</v>
      </c>
      <c r="Y16670" s="270">
        <v>817327.2</v>
      </c>
      <c r="AA16670" s="231" t="s">
        <v>16208</v>
      </c>
      <c r="AB16670" s="232">
        <v>17402.25</v>
      </c>
      <c r="AD16670" s="209" t="s">
        <v>30369</v>
      </c>
      <c r="AE16670" s="210">
        <v>4305.41</v>
      </c>
      <c r="AF16670" s="93"/>
      <c r="AG16670" s="93"/>
      <c r="AH16670" s="93"/>
    </row>
    <row r="16671" spans="24:34" x14ac:dyDescent="0.3">
      <c r="X16671" s="269" t="s">
        <v>13219</v>
      </c>
      <c r="Y16671" s="270">
        <v>99588.57</v>
      </c>
      <c r="AA16671" s="231" t="s">
        <v>16209</v>
      </c>
      <c r="AB16671" s="232">
        <v>34620.25</v>
      </c>
      <c r="AD16671" s="209" t="s">
        <v>30370</v>
      </c>
      <c r="AE16671" s="210">
        <v>1597.08</v>
      </c>
      <c r="AF16671" s="93"/>
      <c r="AG16671" s="93"/>
      <c r="AH16671" s="93"/>
    </row>
    <row r="16672" spans="24:34" x14ac:dyDescent="0.3">
      <c r="X16672" s="269" t="s">
        <v>50611</v>
      </c>
      <c r="Y16672" s="270">
        <v>41216.129999999997</v>
      </c>
      <c r="AA16672" s="231" t="s">
        <v>48429</v>
      </c>
      <c r="AB16672" s="232">
        <v>116688.75</v>
      </c>
      <c r="AD16672" s="209" t="s">
        <v>30371</v>
      </c>
      <c r="AE16672" s="210">
        <v>29987.27</v>
      </c>
      <c r="AF16672" s="93"/>
      <c r="AG16672" s="93"/>
      <c r="AH16672" s="93"/>
    </row>
    <row r="16673" spans="24:34" x14ac:dyDescent="0.3">
      <c r="X16673" s="269" t="s">
        <v>17242</v>
      </c>
      <c r="Y16673" s="270">
        <v>417299.48</v>
      </c>
      <c r="AA16673" s="231" t="s">
        <v>16211</v>
      </c>
      <c r="AB16673" s="232">
        <v>4372.67</v>
      </c>
      <c r="AD16673" s="209" t="s">
        <v>30372</v>
      </c>
      <c r="AE16673" s="210">
        <v>5036</v>
      </c>
      <c r="AF16673" s="93"/>
      <c r="AG16673" s="93"/>
      <c r="AH16673" s="93"/>
    </row>
    <row r="16674" spans="24:34" x14ac:dyDescent="0.3">
      <c r="X16674" s="269" t="s">
        <v>17254</v>
      </c>
      <c r="Y16674" s="270">
        <v>54597.36</v>
      </c>
      <c r="AA16674" s="231" t="s">
        <v>54223</v>
      </c>
      <c r="AB16674" s="232">
        <v>2732</v>
      </c>
      <c r="AD16674" s="209" t="s">
        <v>30373</v>
      </c>
      <c r="AE16674" s="210">
        <v>64032</v>
      </c>
      <c r="AF16674" s="93"/>
      <c r="AG16674" s="93"/>
      <c r="AH16674" s="93"/>
    </row>
    <row r="16675" spans="24:34" x14ac:dyDescent="0.3">
      <c r="X16675" s="269" t="s">
        <v>40731</v>
      </c>
      <c r="Y16675" s="270">
        <v>14374.98</v>
      </c>
      <c r="AA16675" s="231" t="s">
        <v>50602</v>
      </c>
      <c r="AB16675" s="232">
        <v>2051.67</v>
      </c>
      <c r="AD16675" s="209" t="s">
        <v>30374</v>
      </c>
      <c r="AE16675" s="210">
        <v>57400</v>
      </c>
      <c r="AF16675" s="93"/>
      <c r="AG16675" s="93"/>
      <c r="AH16675" s="93"/>
    </row>
    <row r="16676" spans="24:34" x14ac:dyDescent="0.3">
      <c r="X16676" s="269" t="s">
        <v>58012</v>
      </c>
      <c r="Y16676" s="270">
        <v>6847.2</v>
      </c>
      <c r="AA16676" s="231" t="s">
        <v>33171</v>
      </c>
      <c r="AB16676" s="232">
        <v>57370.29</v>
      </c>
      <c r="AD16676" s="209" t="s">
        <v>30375</v>
      </c>
      <c r="AE16676" s="210">
        <v>49689.120000000003</v>
      </c>
      <c r="AF16676" s="93"/>
      <c r="AG16676" s="93"/>
      <c r="AH16676" s="93"/>
    </row>
    <row r="16677" spans="24:34" x14ac:dyDescent="0.3">
      <c r="X16677" s="269" t="s">
        <v>17255</v>
      </c>
      <c r="Y16677" s="270">
        <v>5744.57</v>
      </c>
      <c r="AA16677" s="231" t="s">
        <v>16212</v>
      </c>
      <c r="AB16677" s="232">
        <v>42920.53</v>
      </c>
      <c r="AD16677" s="209" t="s">
        <v>30376</v>
      </c>
      <c r="AE16677" s="210">
        <v>8192.32</v>
      </c>
      <c r="AF16677" s="93"/>
      <c r="AG16677" s="93"/>
      <c r="AH16677" s="93"/>
    </row>
    <row r="16678" spans="24:34" x14ac:dyDescent="0.3">
      <c r="X16678" s="269" t="s">
        <v>31789</v>
      </c>
      <c r="Y16678" s="270">
        <v>6124</v>
      </c>
      <c r="AA16678" s="231" t="s">
        <v>33172</v>
      </c>
      <c r="AB16678" s="232">
        <v>4446372.5</v>
      </c>
      <c r="AD16678" s="209" t="s">
        <v>30377</v>
      </c>
      <c r="AE16678" s="210">
        <v>10772.6</v>
      </c>
      <c r="AF16678" s="93"/>
      <c r="AG16678" s="93"/>
      <c r="AH16678" s="93"/>
    </row>
    <row r="16679" spans="24:34" x14ac:dyDescent="0.3">
      <c r="X16679" s="269" t="s">
        <v>17257</v>
      </c>
      <c r="Y16679" s="270">
        <v>7038.45</v>
      </c>
      <c r="AA16679" s="231" t="s">
        <v>36048</v>
      </c>
      <c r="AB16679" s="232">
        <v>3158347</v>
      </c>
      <c r="AD16679" s="209" t="s">
        <v>30378</v>
      </c>
      <c r="AE16679" s="210">
        <v>6326.19</v>
      </c>
      <c r="AF16679" s="93"/>
      <c r="AG16679" s="93"/>
      <c r="AH16679" s="93"/>
    </row>
    <row r="16680" spans="24:34" x14ac:dyDescent="0.3">
      <c r="X16680" s="269" t="s">
        <v>17279</v>
      </c>
      <c r="Y16680" s="270">
        <v>82081.31</v>
      </c>
      <c r="AA16680" s="231" t="s">
        <v>16215</v>
      </c>
      <c r="AB16680" s="232">
        <v>120</v>
      </c>
      <c r="AD16680" s="209" t="s">
        <v>30379</v>
      </c>
      <c r="AE16680" s="210">
        <v>502.22</v>
      </c>
      <c r="AF16680" s="93"/>
      <c r="AG16680" s="93"/>
      <c r="AH16680" s="93"/>
    </row>
    <row r="16681" spans="24:34" x14ac:dyDescent="0.3">
      <c r="X16681" s="269" t="s">
        <v>47458</v>
      </c>
      <c r="Y16681" s="270">
        <v>30809.040000000001</v>
      </c>
      <c r="AA16681" s="231" t="s">
        <v>16216</v>
      </c>
      <c r="AB16681" s="232">
        <v>158130.31</v>
      </c>
      <c r="AD16681" s="209" t="s">
        <v>30380</v>
      </c>
      <c r="AE16681" s="210">
        <v>1820.76</v>
      </c>
      <c r="AF16681" s="93"/>
      <c r="AG16681" s="93"/>
      <c r="AH16681" s="93"/>
    </row>
    <row r="16682" spans="24:34" x14ac:dyDescent="0.3">
      <c r="X16682" s="269" t="s">
        <v>58013</v>
      </c>
      <c r="Y16682" s="270">
        <v>1115</v>
      </c>
      <c r="AA16682" s="231" t="s">
        <v>16218</v>
      </c>
      <c r="AB16682" s="232">
        <v>674394.14</v>
      </c>
      <c r="AD16682" s="209" t="s">
        <v>30381</v>
      </c>
      <c r="AE16682" s="210">
        <v>99711.83</v>
      </c>
      <c r="AF16682" s="93"/>
      <c r="AG16682" s="93"/>
      <c r="AH16682" s="93"/>
    </row>
    <row r="16683" spans="24:34" x14ac:dyDescent="0.3">
      <c r="X16683" s="269" t="s">
        <v>17280</v>
      </c>
      <c r="Y16683" s="270">
        <v>8687.93</v>
      </c>
      <c r="AA16683" s="231" t="s">
        <v>16219</v>
      </c>
      <c r="AB16683" s="232">
        <v>787457.87</v>
      </c>
      <c r="AD16683" s="209" t="s">
        <v>30382</v>
      </c>
      <c r="AE16683" s="210">
        <v>5555.24</v>
      </c>
      <c r="AF16683" s="93"/>
      <c r="AG16683" s="93"/>
      <c r="AH16683" s="93"/>
    </row>
    <row r="16684" spans="24:34" x14ac:dyDescent="0.3">
      <c r="X16684" s="269" t="s">
        <v>17300</v>
      </c>
      <c r="Y16684" s="270">
        <v>10090.08</v>
      </c>
      <c r="AA16684" s="231" t="s">
        <v>16220</v>
      </c>
      <c r="AB16684" s="232">
        <v>89492.46</v>
      </c>
      <c r="AD16684" s="209" t="s">
        <v>30383</v>
      </c>
      <c r="AE16684" s="210">
        <v>311477.71999999997</v>
      </c>
      <c r="AF16684" s="93"/>
      <c r="AG16684" s="93"/>
      <c r="AH16684" s="93"/>
    </row>
    <row r="16685" spans="24:34" x14ac:dyDescent="0.3">
      <c r="X16685" s="269" t="s">
        <v>59965</v>
      </c>
      <c r="Y16685" s="270">
        <v>28289.56</v>
      </c>
      <c r="AA16685" s="231" t="s">
        <v>16221</v>
      </c>
      <c r="AB16685" s="232">
        <v>30523.15</v>
      </c>
      <c r="AD16685" s="209" t="s">
        <v>30384</v>
      </c>
      <c r="AE16685" s="210">
        <v>418.45</v>
      </c>
      <c r="AF16685" s="93"/>
      <c r="AG16685" s="93"/>
      <c r="AH16685" s="93"/>
    </row>
    <row r="16686" spans="24:34" x14ac:dyDescent="0.3">
      <c r="X16686" s="269" t="s">
        <v>17301</v>
      </c>
      <c r="Y16686" s="270">
        <v>2678.11</v>
      </c>
      <c r="AA16686" s="231" t="s">
        <v>13110</v>
      </c>
      <c r="AB16686" s="232">
        <v>397292.54</v>
      </c>
      <c r="AD16686" s="209" t="s">
        <v>30385</v>
      </c>
      <c r="AE16686" s="210">
        <v>14744.55</v>
      </c>
      <c r="AF16686" s="93"/>
      <c r="AG16686" s="93"/>
      <c r="AH16686" s="93"/>
    </row>
    <row r="16687" spans="24:34" x14ac:dyDescent="0.3">
      <c r="X16687" s="269" t="s">
        <v>17302</v>
      </c>
      <c r="Y16687" s="270">
        <v>2</v>
      </c>
      <c r="AA16687" s="231" t="s">
        <v>38889</v>
      </c>
      <c r="AB16687" s="232">
        <v>120883.55</v>
      </c>
      <c r="AD16687" s="209" t="s">
        <v>30386</v>
      </c>
      <c r="AE16687" s="210">
        <v>15375</v>
      </c>
      <c r="AF16687" s="93"/>
      <c r="AG16687" s="93"/>
      <c r="AH16687" s="93"/>
    </row>
    <row r="16688" spans="24:34" x14ac:dyDescent="0.3">
      <c r="X16688" s="269" t="s">
        <v>17305</v>
      </c>
      <c r="Y16688" s="270">
        <v>1533</v>
      </c>
      <c r="AA16688" s="231" t="s">
        <v>48430</v>
      </c>
      <c r="AB16688" s="232">
        <v>11905</v>
      </c>
      <c r="AD16688" s="209" t="s">
        <v>30387</v>
      </c>
      <c r="AE16688" s="210">
        <v>22570</v>
      </c>
      <c r="AF16688" s="93"/>
      <c r="AG16688" s="93"/>
      <c r="AH16688" s="93"/>
    </row>
    <row r="16689" spans="24:34" x14ac:dyDescent="0.3">
      <c r="X16689" s="269" t="s">
        <v>62871</v>
      </c>
      <c r="Y16689" s="270">
        <v>49860</v>
      </c>
      <c r="AA16689" s="231" t="s">
        <v>54224</v>
      </c>
      <c r="AB16689" s="232">
        <v>1398.78</v>
      </c>
      <c r="AD16689" s="209" t="s">
        <v>30388</v>
      </c>
      <c r="AE16689" s="210">
        <v>1726.65</v>
      </c>
      <c r="AF16689" s="93"/>
      <c r="AG16689" s="93"/>
      <c r="AH16689" s="93"/>
    </row>
    <row r="16690" spans="24:34" x14ac:dyDescent="0.3">
      <c r="X16690" s="269" t="s">
        <v>54255</v>
      </c>
      <c r="Y16690" s="270">
        <v>15077.2</v>
      </c>
      <c r="AA16690" s="231" t="s">
        <v>16222</v>
      </c>
      <c r="AB16690" s="232">
        <v>863.61</v>
      </c>
      <c r="AD16690" s="209" t="s">
        <v>30389</v>
      </c>
      <c r="AE16690" s="210">
        <v>91.31</v>
      </c>
      <c r="AF16690" s="93"/>
      <c r="AG16690" s="93"/>
      <c r="AH16690" s="93"/>
    </row>
    <row r="16691" spans="24:34" x14ac:dyDescent="0.3">
      <c r="X16691" s="269" t="s">
        <v>17374</v>
      </c>
      <c r="Y16691" s="270">
        <v>444669.33</v>
      </c>
      <c r="AA16691" s="231" t="s">
        <v>54225</v>
      </c>
      <c r="AB16691" s="232">
        <v>1739054.24</v>
      </c>
      <c r="AD16691" s="209" t="s">
        <v>30390</v>
      </c>
      <c r="AE16691" s="210">
        <v>778.02</v>
      </c>
      <c r="AF16691" s="93"/>
      <c r="AG16691" s="93"/>
      <c r="AH16691" s="93"/>
    </row>
    <row r="16692" spans="24:34" x14ac:dyDescent="0.3">
      <c r="X16692" s="269" t="s">
        <v>34399</v>
      </c>
      <c r="Y16692" s="270">
        <v>4383</v>
      </c>
      <c r="AA16692" s="231" t="s">
        <v>13111</v>
      </c>
      <c r="AB16692" s="232">
        <v>288804.98</v>
      </c>
      <c r="AD16692" s="209" t="s">
        <v>30391</v>
      </c>
      <c r="AE16692" s="210">
        <v>3026.5</v>
      </c>
      <c r="AF16692" s="93"/>
      <c r="AG16692" s="93"/>
      <c r="AH16692" s="93"/>
    </row>
    <row r="16693" spans="24:34" x14ac:dyDescent="0.3">
      <c r="X16693" s="269" t="s">
        <v>17375</v>
      </c>
      <c r="Y16693" s="270">
        <v>33025.15</v>
      </c>
      <c r="AA16693" s="231" t="s">
        <v>38890</v>
      </c>
      <c r="AB16693" s="232">
        <v>15367.08</v>
      </c>
      <c r="AD16693" s="209" t="s">
        <v>30392</v>
      </c>
      <c r="AE16693" s="210">
        <v>8100</v>
      </c>
      <c r="AF16693" s="93"/>
      <c r="AG16693" s="93"/>
      <c r="AH16693" s="93"/>
    </row>
    <row r="16694" spans="24:34" x14ac:dyDescent="0.3">
      <c r="X16694" s="269" t="s">
        <v>17376</v>
      </c>
      <c r="Y16694" s="270">
        <v>59400</v>
      </c>
      <c r="AA16694" s="231" t="s">
        <v>16223</v>
      </c>
      <c r="AB16694" s="232">
        <v>945790.21</v>
      </c>
      <c r="AD16694" s="209" t="s">
        <v>30393</v>
      </c>
      <c r="AE16694" s="210">
        <v>619.65</v>
      </c>
      <c r="AF16694" s="93"/>
      <c r="AG16694" s="93"/>
      <c r="AH16694" s="93"/>
    </row>
    <row r="16695" spans="24:34" x14ac:dyDescent="0.3">
      <c r="X16695" s="269" t="s">
        <v>17378</v>
      </c>
      <c r="Y16695" s="270">
        <v>24916.75</v>
      </c>
      <c r="AA16695" s="231" t="s">
        <v>33173</v>
      </c>
      <c r="AB16695" s="232">
        <v>20549.62</v>
      </c>
      <c r="AD16695" s="209" t="s">
        <v>30394</v>
      </c>
      <c r="AE16695" s="210">
        <v>45.66</v>
      </c>
      <c r="AF16695" s="93"/>
      <c r="AG16695" s="93"/>
      <c r="AH16695" s="93"/>
    </row>
    <row r="16696" spans="24:34" x14ac:dyDescent="0.3">
      <c r="X16696" s="269" t="s">
        <v>17379</v>
      </c>
      <c r="Y16696" s="270">
        <v>51629.97</v>
      </c>
      <c r="AA16696" s="231" t="s">
        <v>16226</v>
      </c>
      <c r="AB16696" s="232">
        <v>3027305.24</v>
      </c>
      <c r="AD16696" s="209" t="s">
        <v>30395</v>
      </c>
      <c r="AE16696" s="210">
        <v>1055</v>
      </c>
      <c r="AF16696" s="93"/>
      <c r="AG16696" s="93"/>
      <c r="AH16696" s="93"/>
    </row>
    <row r="16697" spans="24:34" x14ac:dyDescent="0.3">
      <c r="X16697" s="269" t="s">
        <v>17382</v>
      </c>
      <c r="Y16697" s="270">
        <v>33057.58</v>
      </c>
      <c r="AA16697" s="231" t="s">
        <v>16227</v>
      </c>
      <c r="AB16697" s="232">
        <v>987909.69</v>
      </c>
      <c r="AD16697" s="209" t="s">
        <v>30396</v>
      </c>
      <c r="AE16697" s="210">
        <v>6436.59</v>
      </c>
      <c r="AF16697" s="93"/>
      <c r="AG16697" s="93"/>
      <c r="AH16697" s="93"/>
    </row>
    <row r="16698" spans="24:34" x14ac:dyDescent="0.3">
      <c r="X16698" s="269" t="s">
        <v>61667</v>
      </c>
      <c r="Y16698" s="270">
        <v>172.09</v>
      </c>
      <c r="AA16698" s="231" t="s">
        <v>54226</v>
      </c>
      <c r="AB16698" s="232">
        <v>-16.73</v>
      </c>
      <c r="AD16698" s="209" t="s">
        <v>30397</v>
      </c>
      <c r="AE16698" s="210">
        <v>12872.97</v>
      </c>
      <c r="AF16698" s="93"/>
      <c r="AG16698" s="93"/>
      <c r="AH16698" s="93"/>
    </row>
    <row r="16699" spans="24:34" x14ac:dyDescent="0.3">
      <c r="X16699" s="269" t="s">
        <v>13225</v>
      </c>
      <c r="Y16699" s="270">
        <v>17382.29</v>
      </c>
      <c r="AA16699" s="231" t="s">
        <v>49324</v>
      </c>
      <c r="AB16699" s="232">
        <v>10059.75</v>
      </c>
      <c r="AD16699" s="209" t="s">
        <v>30398</v>
      </c>
      <c r="AE16699" s="210">
        <v>204106.73</v>
      </c>
      <c r="AF16699" s="93"/>
      <c r="AG16699" s="93"/>
      <c r="AH16699" s="93"/>
    </row>
    <row r="16700" spans="24:34" x14ac:dyDescent="0.3">
      <c r="X16700" s="269" t="s">
        <v>17384</v>
      </c>
      <c r="Y16700" s="270">
        <v>1893.13</v>
      </c>
      <c r="AA16700" s="231" t="s">
        <v>16246</v>
      </c>
      <c r="AB16700" s="232">
        <v>81750.070000000007</v>
      </c>
      <c r="AD16700" s="209" t="s">
        <v>30399</v>
      </c>
      <c r="AE16700" s="210">
        <v>24400</v>
      </c>
      <c r="AF16700" s="93"/>
      <c r="AG16700" s="93"/>
      <c r="AH16700" s="93"/>
    </row>
    <row r="16701" spans="24:34" x14ac:dyDescent="0.3">
      <c r="X16701" s="269" t="s">
        <v>34702</v>
      </c>
      <c r="Y16701" s="270">
        <v>699533</v>
      </c>
      <c r="AA16701" s="231" t="s">
        <v>36057</v>
      </c>
      <c r="AB16701" s="232">
        <v>95008.37</v>
      </c>
      <c r="AD16701" s="209" t="s">
        <v>30400</v>
      </c>
      <c r="AE16701" s="210">
        <v>8100</v>
      </c>
      <c r="AF16701" s="93"/>
      <c r="AG16701" s="93"/>
      <c r="AH16701" s="93"/>
    </row>
    <row r="16702" spans="24:34" x14ac:dyDescent="0.3">
      <c r="X16702" s="269" t="s">
        <v>60882</v>
      </c>
      <c r="Y16702" s="270">
        <v>4361.75</v>
      </c>
      <c r="AA16702" s="231" t="s">
        <v>16247</v>
      </c>
      <c r="AB16702" s="232">
        <v>80423.070000000007</v>
      </c>
      <c r="AD16702" s="209" t="s">
        <v>30401</v>
      </c>
      <c r="AE16702" s="210">
        <v>22570</v>
      </c>
      <c r="AF16702" s="93"/>
      <c r="AG16702" s="93"/>
      <c r="AH16702" s="93"/>
    </row>
    <row r="16703" spans="24:34" x14ac:dyDescent="0.3">
      <c r="X16703" s="269" t="s">
        <v>17388</v>
      </c>
      <c r="Y16703" s="270">
        <v>89250.76</v>
      </c>
      <c r="AA16703" s="231" t="s">
        <v>45971</v>
      </c>
      <c r="AB16703" s="232">
        <v>124012.54</v>
      </c>
      <c r="AD16703" s="209" t="s">
        <v>30402</v>
      </c>
      <c r="AE16703" s="210">
        <v>18862</v>
      </c>
      <c r="AF16703" s="93"/>
      <c r="AG16703" s="93"/>
      <c r="AH16703" s="93"/>
    </row>
    <row r="16704" spans="24:34" x14ac:dyDescent="0.3">
      <c r="X16704" s="269" t="s">
        <v>17389</v>
      </c>
      <c r="Y16704" s="270">
        <v>9279.25</v>
      </c>
      <c r="AA16704" s="231" t="s">
        <v>16248</v>
      </c>
      <c r="AB16704" s="232">
        <v>29031.97</v>
      </c>
      <c r="AD16704" s="209" t="s">
        <v>14522</v>
      </c>
      <c r="AE16704" s="210">
        <v>65820.97</v>
      </c>
      <c r="AF16704" s="93"/>
      <c r="AG16704" s="93"/>
      <c r="AH16704" s="93"/>
    </row>
    <row r="16705" spans="24:34" x14ac:dyDescent="0.3">
      <c r="X16705" s="269" t="s">
        <v>55579</v>
      </c>
      <c r="Y16705" s="270">
        <v>11981.7</v>
      </c>
      <c r="AA16705" s="231" t="s">
        <v>16249</v>
      </c>
      <c r="AB16705" s="232">
        <v>2453</v>
      </c>
      <c r="AD16705" s="209" t="s">
        <v>14523</v>
      </c>
      <c r="AE16705" s="210">
        <v>49787.67</v>
      </c>
      <c r="AF16705" s="93"/>
      <c r="AG16705" s="93"/>
      <c r="AH16705" s="93"/>
    </row>
    <row r="16706" spans="24:34" x14ac:dyDescent="0.3">
      <c r="X16706" s="269" t="s">
        <v>13226</v>
      </c>
      <c r="Y16706" s="270">
        <v>113532.19</v>
      </c>
      <c r="AA16706" s="231" t="s">
        <v>47446</v>
      </c>
      <c r="AB16706" s="232">
        <v>15783.02</v>
      </c>
      <c r="AD16706" s="209" t="s">
        <v>30403</v>
      </c>
      <c r="AE16706" s="210">
        <v>6281.75</v>
      </c>
      <c r="AF16706" s="93"/>
      <c r="AG16706" s="93"/>
      <c r="AH16706" s="93"/>
    </row>
    <row r="16707" spans="24:34" x14ac:dyDescent="0.3">
      <c r="X16707" s="269" t="s">
        <v>13227</v>
      </c>
      <c r="Y16707" s="270">
        <v>170088.25</v>
      </c>
      <c r="AA16707" s="231" t="s">
        <v>16336</v>
      </c>
      <c r="AB16707" s="232">
        <v>6967424.3700000001</v>
      </c>
      <c r="AD16707" s="209" t="s">
        <v>14525</v>
      </c>
      <c r="AE16707" s="210">
        <v>14886.23</v>
      </c>
      <c r="AF16707" s="93"/>
      <c r="AG16707" s="93"/>
      <c r="AH16707" s="93"/>
    </row>
    <row r="16708" spans="24:34" x14ac:dyDescent="0.3">
      <c r="X16708" s="269" t="s">
        <v>17390</v>
      </c>
      <c r="Y16708" s="270">
        <v>13269</v>
      </c>
      <c r="AA16708" s="231" t="s">
        <v>16337</v>
      </c>
      <c r="AB16708" s="232">
        <v>1567248.47</v>
      </c>
      <c r="AD16708" s="209" t="s">
        <v>14526</v>
      </c>
      <c r="AE16708" s="210">
        <v>18409.259999999998</v>
      </c>
      <c r="AF16708" s="93"/>
      <c r="AG16708" s="93"/>
      <c r="AH16708" s="93"/>
    </row>
    <row r="16709" spans="24:34" x14ac:dyDescent="0.3">
      <c r="X16709" s="269" t="s">
        <v>17391</v>
      </c>
      <c r="Y16709" s="270">
        <v>13160.38</v>
      </c>
      <c r="AA16709" s="231" t="s">
        <v>45972</v>
      </c>
      <c r="AB16709" s="232">
        <v>117268.22</v>
      </c>
      <c r="AD16709" s="209" t="s">
        <v>30404</v>
      </c>
      <c r="AE16709" s="210">
        <v>9705.61</v>
      </c>
      <c r="AF16709" s="93"/>
      <c r="AG16709" s="93"/>
      <c r="AH16709" s="93"/>
    </row>
    <row r="16710" spans="24:34" x14ac:dyDescent="0.3">
      <c r="X16710" s="269" t="s">
        <v>17392</v>
      </c>
      <c r="Y16710" s="270">
        <v>149511.9</v>
      </c>
      <c r="AA16710" s="231" t="s">
        <v>16338</v>
      </c>
      <c r="AB16710" s="232">
        <v>551310.78</v>
      </c>
      <c r="AD16710" s="209" t="s">
        <v>30405</v>
      </c>
      <c r="AE16710" s="210">
        <v>639.19000000000005</v>
      </c>
      <c r="AF16710" s="93"/>
      <c r="AG16710" s="93"/>
      <c r="AH16710" s="93"/>
    </row>
    <row r="16711" spans="24:34" x14ac:dyDescent="0.3">
      <c r="X16711" s="269" t="s">
        <v>33269</v>
      </c>
      <c r="Y16711" s="270">
        <v>104725.59</v>
      </c>
      <c r="AA16711" s="231" t="s">
        <v>16340</v>
      </c>
      <c r="AB16711" s="232">
        <v>92373.98</v>
      </c>
      <c r="AD16711" s="209" t="s">
        <v>30406</v>
      </c>
      <c r="AE16711" s="210">
        <v>29933</v>
      </c>
      <c r="AF16711" s="93"/>
      <c r="AG16711" s="93"/>
      <c r="AH16711" s="93"/>
    </row>
    <row r="16712" spans="24:34" x14ac:dyDescent="0.3">
      <c r="X16712" s="269" t="s">
        <v>17394</v>
      </c>
      <c r="Y16712" s="270">
        <v>25932.79</v>
      </c>
      <c r="AA16712" s="231" t="s">
        <v>16341</v>
      </c>
      <c r="AB16712" s="232">
        <v>63596.65</v>
      </c>
      <c r="AD16712" s="209" t="s">
        <v>30407</v>
      </c>
      <c r="AE16712" s="210">
        <v>150</v>
      </c>
      <c r="AF16712" s="93"/>
      <c r="AG16712" s="93"/>
      <c r="AH16712" s="93"/>
    </row>
    <row r="16713" spans="24:34" x14ac:dyDescent="0.3">
      <c r="X16713" s="269" t="s">
        <v>17395</v>
      </c>
      <c r="Y16713" s="270">
        <v>480178.69</v>
      </c>
      <c r="AA16713" s="231" t="s">
        <v>16342</v>
      </c>
      <c r="AB16713" s="232">
        <v>133872.54999999999</v>
      </c>
      <c r="AD16713" s="209" t="s">
        <v>30408</v>
      </c>
      <c r="AE16713" s="210">
        <v>9453.82</v>
      </c>
      <c r="AF16713" s="93"/>
      <c r="AG16713" s="93"/>
      <c r="AH16713" s="93"/>
    </row>
    <row r="16714" spans="24:34" x14ac:dyDescent="0.3">
      <c r="X16714" s="269" t="s">
        <v>17396</v>
      </c>
      <c r="Y16714" s="270">
        <v>95234.07</v>
      </c>
      <c r="AA16714" s="231" t="s">
        <v>16343</v>
      </c>
      <c r="AB16714" s="232">
        <v>181648.69</v>
      </c>
      <c r="AD16714" s="209" t="s">
        <v>30409</v>
      </c>
      <c r="AE16714" s="210">
        <v>291512.84000000003</v>
      </c>
      <c r="AF16714" s="93"/>
      <c r="AG16714" s="93"/>
      <c r="AH16714" s="93"/>
    </row>
    <row r="16715" spans="24:34" x14ac:dyDescent="0.3">
      <c r="X16715" s="269" t="s">
        <v>65105</v>
      </c>
      <c r="Y16715" s="270">
        <v>99367.54</v>
      </c>
      <c r="AA16715" s="231" t="s">
        <v>16344</v>
      </c>
      <c r="AB16715" s="232">
        <v>18324.8</v>
      </c>
      <c r="AD16715" s="209" t="s">
        <v>30410</v>
      </c>
      <c r="AE16715" s="210">
        <v>22807.05</v>
      </c>
      <c r="AF16715" s="93"/>
      <c r="AG16715" s="93"/>
      <c r="AH16715" s="93"/>
    </row>
    <row r="16716" spans="24:34" x14ac:dyDescent="0.3">
      <c r="X16716" s="269" t="s">
        <v>17397</v>
      </c>
      <c r="Y16716" s="270">
        <v>353907.21</v>
      </c>
      <c r="AA16716" s="231" t="s">
        <v>16345</v>
      </c>
      <c r="AB16716" s="232">
        <v>22777.62</v>
      </c>
      <c r="AD16716" s="209" t="s">
        <v>14527</v>
      </c>
      <c r="AE16716" s="210">
        <v>5555.24</v>
      </c>
      <c r="AF16716" s="93"/>
      <c r="AG16716" s="93"/>
      <c r="AH16716" s="93"/>
    </row>
    <row r="16717" spans="24:34" x14ac:dyDescent="0.3">
      <c r="X16717" s="269" t="s">
        <v>13228</v>
      </c>
      <c r="Y16717" s="270">
        <v>46131.88</v>
      </c>
      <c r="AA16717" s="231" t="s">
        <v>49325</v>
      </c>
      <c r="AB16717" s="232">
        <v>8360.43</v>
      </c>
      <c r="AD16717" s="209" t="s">
        <v>14528</v>
      </c>
      <c r="AE16717" s="210">
        <v>581302.44999999995</v>
      </c>
      <c r="AF16717" s="93"/>
      <c r="AG16717" s="93"/>
      <c r="AH16717" s="93"/>
    </row>
    <row r="16718" spans="24:34" x14ac:dyDescent="0.3">
      <c r="X16718" s="269" t="s">
        <v>17398</v>
      </c>
      <c r="Y16718" s="270">
        <v>9336.11</v>
      </c>
      <c r="AA16718" s="231" t="s">
        <v>16346</v>
      </c>
      <c r="AB16718" s="232">
        <v>74651.81</v>
      </c>
      <c r="AD16718" s="209" t="s">
        <v>30411</v>
      </c>
      <c r="AE16718" s="210">
        <v>7959</v>
      </c>
      <c r="AF16718" s="93"/>
      <c r="AG16718" s="93"/>
      <c r="AH16718" s="93"/>
    </row>
    <row r="16719" spans="24:34" x14ac:dyDescent="0.3">
      <c r="X16719" s="269" t="s">
        <v>40732</v>
      </c>
      <c r="Y16719" s="270">
        <v>43340.34</v>
      </c>
      <c r="AA16719" s="231" t="s">
        <v>16348</v>
      </c>
      <c r="AB16719" s="232">
        <v>85725.29</v>
      </c>
      <c r="AD16719" s="209" t="s">
        <v>30412</v>
      </c>
      <c r="AE16719" s="210">
        <v>2488.44</v>
      </c>
      <c r="AF16719" s="93"/>
      <c r="AG16719" s="93"/>
      <c r="AH16719" s="93"/>
    </row>
    <row r="16720" spans="24:34" x14ac:dyDescent="0.3">
      <c r="X16720" s="269" t="s">
        <v>17399</v>
      </c>
      <c r="Y16720" s="270">
        <v>5820.18</v>
      </c>
      <c r="AA16720" s="231" t="s">
        <v>36061</v>
      </c>
      <c r="AB16720" s="232">
        <v>813.95</v>
      </c>
      <c r="AD16720" s="209" t="s">
        <v>30413</v>
      </c>
      <c r="AE16720" s="210">
        <v>61374.06</v>
      </c>
      <c r="AF16720" s="93"/>
      <c r="AG16720" s="93"/>
      <c r="AH16720" s="93"/>
    </row>
    <row r="16721" spans="24:34" x14ac:dyDescent="0.3">
      <c r="X16721" s="269" t="s">
        <v>47461</v>
      </c>
      <c r="Y16721" s="270">
        <v>-24918.05</v>
      </c>
      <c r="AA16721" s="231" t="s">
        <v>16349</v>
      </c>
      <c r="AB16721" s="232">
        <v>215862.71</v>
      </c>
      <c r="AD16721" s="209" t="s">
        <v>30414</v>
      </c>
      <c r="AE16721" s="210">
        <v>5177.17</v>
      </c>
      <c r="AF16721" s="93"/>
      <c r="AG16721" s="93"/>
      <c r="AH16721" s="93"/>
    </row>
    <row r="16722" spans="24:34" x14ac:dyDescent="0.3">
      <c r="X16722" s="269" t="s">
        <v>40733</v>
      </c>
      <c r="Y16722" s="270">
        <v>26525.3</v>
      </c>
      <c r="AA16722" s="231" t="s">
        <v>16351</v>
      </c>
      <c r="AB16722" s="232">
        <v>11020245.34</v>
      </c>
      <c r="AD16722" s="209" t="s">
        <v>30415</v>
      </c>
      <c r="AE16722" s="210">
        <v>1778.31</v>
      </c>
      <c r="AF16722" s="93"/>
      <c r="AG16722" s="93"/>
      <c r="AH16722" s="93"/>
    </row>
    <row r="16723" spans="24:34" x14ac:dyDescent="0.3">
      <c r="X16723" s="269" t="s">
        <v>58014</v>
      </c>
      <c r="Y16723" s="270">
        <v>29563.91</v>
      </c>
      <c r="AA16723" s="231" t="s">
        <v>16352</v>
      </c>
      <c r="AB16723" s="232">
        <v>770117.78</v>
      </c>
      <c r="AD16723" s="209" t="s">
        <v>30416</v>
      </c>
      <c r="AE16723" s="210">
        <v>5385.87</v>
      </c>
      <c r="AF16723" s="93"/>
      <c r="AG16723" s="93"/>
      <c r="AH16723" s="93"/>
    </row>
    <row r="16724" spans="24:34" x14ac:dyDescent="0.3">
      <c r="X16724" s="269" t="s">
        <v>17501</v>
      </c>
      <c r="Y16724" s="270">
        <v>7189.82</v>
      </c>
      <c r="AA16724" s="231" t="s">
        <v>40722</v>
      </c>
      <c r="AB16724" s="232">
        <v>793.73</v>
      </c>
      <c r="AD16724" s="209" t="s">
        <v>30417</v>
      </c>
      <c r="AE16724" s="210">
        <v>756</v>
      </c>
      <c r="AF16724" s="93"/>
      <c r="AG16724" s="93"/>
      <c r="AH16724" s="93"/>
    </row>
    <row r="16725" spans="24:34" x14ac:dyDescent="0.3">
      <c r="X16725" s="269" t="s">
        <v>17502</v>
      </c>
      <c r="Y16725" s="270">
        <v>230580.44</v>
      </c>
      <c r="AA16725" s="231" t="s">
        <v>34612</v>
      </c>
      <c r="AB16725" s="232">
        <v>7905.36</v>
      </c>
      <c r="AD16725" s="209" t="s">
        <v>30418</v>
      </c>
      <c r="AE16725" s="210">
        <v>20.77</v>
      </c>
      <c r="AF16725" s="93"/>
      <c r="AG16725" s="93"/>
      <c r="AH16725" s="93"/>
    </row>
    <row r="16726" spans="24:34" x14ac:dyDescent="0.3">
      <c r="X16726" s="269" t="s">
        <v>56772</v>
      </c>
      <c r="Y16726" s="270">
        <v>15000</v>
      </c>
      <c r="AA16726" s="231" t="s">
        <v>16355</v>
      </c>
      <c r="AB16726" s="232">
        <v>32037.51</v>
      </c>
      <c r="AD16726" s="209" t="s">
        <v>30419</v>
      </c>
      <c r="AE16726" s="210">
        <v>135.94</v>
      </c>
      <c r="AF16726" s="93"/>
      <c r="AG16726" s="93"/>
      <c r="AH16726" s="93"/>
    </row>
    <row r="16727" spans="24:34" x14ac:dyDescent="0.3">
      <c r="X16727" s="269" t="s">
        <v>17504</v>
      </c>
      <c r="Y16727" s="270">
        <v>81702.92</v>
      </c>
      <c r="AA16727" s="231" t="s">
        <v>16356</v>
      </c>
      <c r="AB16727" s="232">
        <v>33197.96</v>
      </c>
      <c r="AD16727" s="209" t="s">
        <v>30420</v>
      </c>
      <c r="AE16727" s="210">
        <v>15310.97</v>
      </c>
      <c r="AF16727" s="93"/>
      <c r="AG16727" s="93"/>
      <c r="AH16727" s="93"/>
    </row>
    <row r="16728" spans="24:34" x14ac:dyDescent="0.3">
      <c r="X16728" s="269" t="s">
        <v>34719</v>
      </c>
      <c r="Y16728" s="270">
        <v>45623.27</v>
      </c>
      <c r="AA16728" s="231" t="s">
        <v>13131</v>
      </c>
      <c r="AB16728" s="232">
        <v>1604721.64</v>
      </c>
      <c r="AD16728" s="209" t="s">
        <v>30421</v>
      </c>
      <c r="AE16728" s="210">
        <v>1110</v>
      </c>
      <c r="AF16728" s="93"/>
      <c r="AG16728" s="93"/>
      <c r="AH16728" s="93"/>
    </row>
    <row r="16729" spans="24:34" x14ac:dyDescent="0.3">
      <c r="X16729" s="269" t="s">
        <v>17510</v>
      </c>
      <c r="Y16729" s="270">
        <v>65563.22</v>
      </c>
      <c r="AA16729" s="231" t="s">
        <v>13132</v>
      </c>
      <c r="AB16729" s="232">
        <v>2065225.55</v>
      </c>
      <c r="AD16729" s="209" t="s">
        <v>30422</v>
      </c>
      <c r="AE16729" s="210">
        <v>6844</v>
      </c>
      <c r="AF16729" s="93"/>
      <c r="AG16729" s="93"/>
      <c r="AH16729" s="93"/>
    </row>
    <row r="16730" spans="24:34" x14ac:dyDescent="0.3">
      <c r="X16730" s="269" t="s">
        <v>49333</v>
      </c>
      <c r="Y16730" s="270">
        <v>1006</v>
      </c>
      <c r="AA16730" s="231" t="s">
        <v>13133</v>
      </c>
      <c r="AB16730" s="232">
        <v>1041439.78</v>
      </c>
      <c r="AD16730" s="209" t="s">
        <v>30423</v>
      </c>
      <c r="AE16730" s="210">
        <v>7959</v>
      </c>
      <c r="AF16730" s="93"/>
      <c r="AG16730" s="93"/>
      <c r="AH16730" s="93"/>
    </row>
    <row r="16731" spans="24:34" x14ac:dyDescent="0.3">
      <c r="X16731" s="269" t="s">
        <v>17512</v>
      </c>
      <c r="Y16731" s="270">
        <v>344.18</v>
      </c>
      <c r="AA16731" s="231" t="s">
        <v>16357</v>
      </c>
      <c r="AB16731" s="232">
        <v>1121151.96</v>
      </c>
      <c r="AD16731" s="209" t="s">
        <v>30424</v>
      </c>
      <c r="AE16731" s="210">
        <v>2488.44</v>
      </c>
      <c r="AF16731" s="93"/>
      <c r="AG16731" s="93"/>
      <c r="AH16731" s="93"/>
    </row>
    <row r="16732" spans="24:34" x14ac:dyDescent="0.3">
      <c r="X16732" s="269" t="s">
        <v>17513</v>
      </c>
      <c r="Y16732" s="270">
        <v>348.5</v>
      </c>
      <c r="AA16732" s="231" t="s">
        <v>16360</v>
      </c>
      <c r="AB16732" s="232">
        <v>375157.55</v>
      </c>
      <c r="AD16732" s="209" t="s">
        <v>30425</v>
      </c>
      <c r="AE16732" s="210">
        <v>61374.06</v>
      </c>
      <c r="AF16732" s="93"/>
      <c r="AG16732" s="93"/>
      <c r="AH16732" s="93"/>
    </row>
    <row r="16733" spans="24:34" x14ac:dyDescent="0.3">
      <c r="X16733" s="269" t="s">
        <v>58750</v>
      </c>
      <c r="Y16733" s="270">
        <v>3851.82</v>
      </c>
      <c r="AA16733" s="231" t="s">
        <v>33182</v>
      </c>
      <c r="AB16733" s="232">
        <v>612.58000000000004</v>
      </c>
      <c r="AD16733" s="209" t="s">
        <v>30426</v>
      </c>
      <c r="AE16733" s="210">
        <v>5177.17</v>
      </c>
      <c r="AF16733" s="93"/>
      <c r="AG16733" s="93"/>
      <c r="AH16733" s="93"/>
    </row>
    <row r="16734" spans="24:34" x14ac:dyDescent="0.3">
      <c r="X16734" s="269" t="s">
        <v>34720</v>
      </c>
      <c r="Y16734" s="270">
        <v>2000</v>
      </c>
      <c r="AA16734" s="231" t="s">
        <v>13134</v>
      </c>
      <c r="AB16734" s="232">
        <v>881071.59</v>
      </c>
      <c r="AD16734" s="209" t="s">
        <v>30427</v>
      </c>
      <c r="AE16734" s="210">
        <v>1778.31</v>
      </c>
      <c r="AF16734" s="93"/>
      <c r="AG16734" s="93"/>
      <c r="AH16734" s="93"/>
    </row>
    <row r="16735" spans="24:34" x14ac:dyDescent="0.3">
      <c r="X16735" s="269" t="s">
        <v>17517</v>
      </c>
      <c r="Y16735" s="270">
        <v>78064.399999999994</v>
      </c>
      <c r="AA16735" s="231" t="s">
        <v>13135</v>
      </c>
      <c r="AB16735" s="232">
        <v>109072.86</v>
      </c>
      <c r="AD16735" s="209" t="s">
        <v>30428</v>
      </c>
      <c r="AE16735" s="210">
        <v>5385.87</v>
      </c>
      <c r="AF16735" s="93"/>
      <c r="AG16735" s="93"/>
      <c r="AH16735" s="93"/>
    </row>
    <row r="16736" spans="24:34" x14ac:dyDescent="0.3">
      <c r="X16736" s="269" t="s">
        <v>17518</v>
      </c>
      <c r="Y16736" s="270">
        <v>26816.77</v>
      </c>
      <c r="AA16736" s="231" t="s">
        <v>16362</v>
      </c>
      <c r="AB16736" s="232">
        <v>626019.88</v>
      </c>
      <c r="AD16736" s="209" t="s">
        <v>30429</v>
      </c>
      <c r="AE16736" s="210">
        <v>756</v>
      </c>
      <c r="AF16736" s="93"/>
      <c r="AG16736" s="93"/>
      <c r="AH16736" s="93"/>
    </row>
    <row r="16737" spans="24:34" x14ac:dyDescent="0.3">
      <c r="X16737" s="269" t="s">
        <v>17519</v>
      </c>
      <c r="Y16737" s="270">
        <v>42458.37</v>
      </c>
      <c r="AA16737" s="231" t="s">
        <v>13139</v>
      </c>
      <c r="AB16737" s="232">
        <v>11008.35</v>
      </c>
      <c r="AD16737" s="209" t="s">
        <v>30430</v>
      </c>
      <c r="AE16737" s="210">
        <v>20.77</v>
      </c>
      <c r="AF16737" s="93"/>
      <c r="AG16737" s="93"/>
      <c r="AH16737" s="93"/>
    </row>
    <row r="16738" spans="24:34" x14ac:dyDescent="0.3">
      <c r="X16738" s="269" t="s">
        <v>17520</v>
      </c>
      <c r="Y16738" s="270">
        <v>126892.72</v>
      </c>
      <c r="AA16738" s="231" t="s">
        <v>50603</v>
      </c>
      <c r="AB16738" s="232">
        <v>-6171.08</v>
      </c>
      <c r="AD16738" s="209" t="s">
        <v>30431</v>
      </c>
      <c r="AE16738" s="210">
        <v>135.94</v>
      </c>
      <c r="AF16738" s="93"/>
      <c r="AG16738" s="93"/>
      <c r="AH16738" s="93"/>
    </row>
    <row r="16739" spans="24:34" x14ac:dyDescent="0.3">
      <c r="X16739" s="269" t="s">
        <v>34721</v>
      </c>
      <c r="Y16739" s="270">
        <v>50506.98</v>
      </c>
      <c r="AA16739" s="231" t="s">
        <v>16437</v>
      </c>
      <c r="AB16739" s="232">
        <v>293822.51</v>
      </c>
      <c r="AD16739" s="209" t="s">
        <v>30432</v>
      </c>
      <c r="AE16739" s="210">
        <v>15310.97</v>
      </c>
      <c r="AF16739" s="93"/>
      <c r="AG16739" s="93"/>
      <c r="AH16739" s="93"/>
    </row>
    <row r="16740" spans="24:34" x14ac:dyDescent="0.3">
      <c r="X16740" s="269" t="s">
        <v>17521</v>
      </c>
      <c r="Y16740" s="270">
        <v>114438.75</v>
      </c>
      <c r="AA16740" s="231" t="s">
        <v>16438</v>
      </c>
      <c r="AB16740" s="232">
        <v>404433.85</v>
      </c>
      <c r="AD16740" s="209" t="s">
        <v>30433</v>
      </c>
      <c r="AE16740" s="210">
        <v>1110</v>
      </c>
      <c r="AF16740" s="93"/>
      <c r="AG16740" s="93"/>
      <c r="AH16740" s="93"/>
    </row>
    <row r="16741" spans="24:34" x14ac:dyDescent="0.3">
      <c r="X16741" s="269" t="s">
        <v>17522</v>
      </c>
      <c r="Y16741" s="270">
        <v>20071.88</v>
      </c>
      <c r="AA16741" s="231" t="s">
        <v>45973</v>
      </c>
      <c r="AB16741" s="232">
        <v>8949.98</v>
      </c>
      <c r="AD16741" s="209" t="s">
        <v>30434</v>
      </c>
      <c r="AE16741" s="210">
        <v>6844</v>
      </c>
      <c r="AF16741" s="93"/>
      <c r="AG16741" s="93"/>
      <c r="AH16741" s="93"/>
    </row>
    <row r="16742" spans="24:34" x14ac:dyDescent="0.3">
      <c r="X16742" s="269" t="s">
        <v>33278</v>
      </c>
      <c r="Y16742" s="270">
        <v>1906.65</v>
      </c>
      <c r="AA16742" s="231" t="s">
        <v>34616</v>
      </c>
      <c r="AB16742" s="232">
        <v>124279.93</v>
      </c>
      <c r="AD16742" s="209" t="s">
        <v>30435</v>
      </c>
      <c r="AE16742" s="210">
        <v>62734.98</v>
      </c>
      <c r="AF16742" s="93"/>
      <c r="AG16742" s="93"/>
      <c r="AH16742" s="93"/>
    </row>
    <row r="16743" spans="24:34" x14ac:dyDescent="0.3">
      <c r="X16743" s="269" t="s">
        <v>58751</v>
      </c>
      <c r="Y16743" s="270">
        <v>3451.21</v>
      </c>
      <c r="AA16743" s="231" t="s">
        <v>16440</v>
      </c>
      <c r="AB16743" s="232">
        <v>74461.350000000006</v>
      </c>
      <c r="AD16743" s="209" t="s">
        <v>30436</v>
      </c>
      <c r="AE16743" s="210">
        <v>11624.04</v>
      </c>
      <c r="AF16743" s="93"/>
      <c r="AG16743" s="93"/>
      <c r="AH16743" s="93"/>
    </row>
    <row r="16744" spans="24:34" x14ac:dyDescent="0.3">
      <c r="X16744" s="269" t="s">
        <v>17524</v>
      </c>
      <c r="Y16744" s="270">
        <v>42569.06</v>
      </c>
      <c r="AA16744" s="231" t="s">
        <v>16441</v>
      </c>
      <c r="AB16744" s="232">
        <v>35694.78</v>
      </c>
      <c r="AD16744" s="209" t="s">
        <v>30437</v>
      </c>
      <c r="AE16744" s="210">
        <v>91058.53</v>
      </c>
      <c r="AF16744" s="93"/>
      <c r="AG16744" s="93"/>
      <c r="AH16744" s="93"/>
    </row>
    <row r="16745" spans="24:34" x14ac:dyDescent="0.3">
      <c r="X16745" s="269" t="s">
        <v>17525</v>
      </c>
      <c r="Y16745" s="270">
        <v>15341.35</v>
      </c>
      <c r="AA16745" s="231" t="s">
        <v>16442</v>
      </c>
      <c r="AB16745" s="232">
        <v>123423.2</v>
      </c>
      <c r="AD16745" s="209" t="s">
        <v>30438</v>
      </c>
      <c r="AE16745" s="210">
        <v>12654.44</v>
      </c>
      <c r="AF16745" s="93"/>
      <c r="AG16745" s="93"/>
      <c r="AH16745" s="93"/>
    </row>
    <row r="16746" spans="24:34" x14ac:dyDescent="0.3">
      <c r="X16746" s="269" t="s">
        <v>17526</v>
      </c>
      <c r="Y16746" s="270">
        <v>24573.94</v>
      </c>
      <c r="AA16746" s="231" t="s">
        <v>16443</v>
      </c>
      <c r="AB16746" s="232">
        <v>23016</v>
      </c>
      <c r="AD16746" s="209" t="s">
        <v>30439</v>
      </c>
      <c r="AE16746" s="210">
        <v>17450.669999999998</v>
      </c>
      <c r="AF16746" s="93"/>
      <c r="AG16746" s="93"/>
      <c r="AH16746" s="93"/>
    </row>
    <row r="16747" spans="24:34" x14ac:dyDescent="0.3">
      <c r="X16747" s="269" t="s">
        <v>54260</v>
      </c>
      <c r="Y16747" s="270">
        <v>6073.09</v>
      </c>
      <c r="AA16747" s="231" t="s">
        <v>16444</v>
      </c>
      <c r="AB16747" s="232">
        <v>2063.4</v>
      </c>
      <c r="AD16747" s="209" t="s">
        <v>30440</v>
      </c>
      <c r="AE16747" s="210">
        <v>6977.34</v>
      </c>
      <c r="AF16747" s="93"/>
      <c r="AG16747" s="93"/>
      <c r="AH16747" s="93"/>
    </row>
    <row r="16748" spans="24:34" x14ac:dyDescent="0.3">
      <c r="X16748" s="269" t="s">
        <v>58365</v>
      </c>
      <c r="Y16748" s="270">
        <v>77668.740000000005</v>
      </c>
      <c r="AA16748" s="231" t="s">
        <v>16445</v>
      </c>
      <c r="AB16748" s="232">
        <v>53.91</v>
      </c>
      <c r="AD16748" s="209" t="s">
        <v>30441</v>
      </c>
      <c r="AE16748" s="210">
        <v>62734.98</v>
      </c>
      <c r="AF16748" s="93"/>
      <c r="AG16748" s="93"/>
      <c r="AH16748" s="93"/>
    </row>
    <row r="16749" spans="24:34" x14ac:dyDescent="0.3">
      <c r="X16749" s="269" t="s">
        <v>17531</v>
      </c>
      <c r="Y16749" s="270">
        <v>152379.18</v>
      </c>
      <c r="AA16749" s="231" t="s">
        <v>16446</v>
      </c>
      <c r="AB16749" s="232">
        <v>30.94</v>
      </c>
      <c r="AD16749" s="209" t="s">
        <v>30442</v>
      </c>
      <c r="AE16749" s="210">
        <v>11624.04</v>
      </c>
      <c r="AF16749" s="93"/>
      <c r="AG16749" s="93"/>
      <c r="AH16749" s="93"/>
    </row>
    <row r="16750" spans="24:34" x14ac:dyDescent="0.3">
      <c r="X16750" s="269" t="s">
        <v>50617</v>
      </c>
      <c r="Y16750" s="270">
        <v>-7657.08</v>
      </c>
      <c r="AA16750" s="231" t="s">
        <v>16447</v>
      </c>
      <c r="AB16750" s="232">
        <v>24314.400000000001</v>
      </c>
      <c r="AD16750" s="209" t="s">
        <v>30443</v>
      </c>
      <c r="AE16750" s="210">
        <v>91058.53</v>
      </c>
      <c r="AF16750" s="93"/>
      <c r="AG16750" s="93"/>
      <c r="AH16750" s="93"/>
    </row>
    <row r="16751" spans="24:34" x14ac:dyDescent="0.3">
      <c r="X16751" s="269" t="s">
        <v>58015</v>
      </c>
      <c r="Y16751" s="270">
        <v>1171897.1200000001</v>
      </c>
      <c r="AA16751" s="231" t="s">
        <v>16448</v>
      </c>
      <c r="AB16751" s="232">
        <v>2672.5</v>
      </c>
      <c r="AD16751" s="209" t="s">
        <v>30444</v>
      </c>
      <c r="AE16751" s="210">
        <v>12654.44</v>
      </c>
      <c r="AF16751" s="93"/>
      <c r="AG16751" s="93"/>
      <c r="AH16751" s="93"/>
    </row>
    <row r="16752" spans="24:34" x14ac:dyDescent="0.3">
      <c r="X16752" s="269" t="s">
        <v>60883</v>
      </c>
      <c r="Y16752" s="270">
        <v>75775.05</v>
      </c>
      <c r="AA16752" s="231" t="s">
        <v>16449</v>
      </c>
      <c r="AB16752" s="232">
        <v>1208.73</v>
      </c>
      <c r="AD16752" s="209" t="s">
        <v>30445</v>
      </c>
      <c r="AE16752" s="210">
        <v>17450.669999999998</v>
      </c>
      <c r="AF16752" s="93"/>
      <c r="AG16752" s="93"/>
      <c r="AH16752" s="93"/>
    </row>
    <row r="16753" spans="24:34" x14ac:dyDescent="0.3">
      <c r="X16753" s="269" t="s">
        <v>65106</v>
      </c>
      <c r="Y16753" s="270">
        <v>3077.35</v>
      </c>
      <c r="AA16753" s="231" t="s">
        <v>16450</v>
      </c>
      <c r="AB16753" s="232">
        <v>25067.13</v>
      </c>
      <c r="AD16753" s="209" t="s">
        <v>30446</v>
      </c>
      <c r="AE16753" s="210">
        <v>6977.34</v>
      </c>
      <c r="AF16753" s="93"/>
      <c r="AG16753" s="93"/>
      <c r="AH16753" s="93"/>
    </row>
    <row r="16754" spans="24:34" x14ac:dyDescent="0.3">
      <c r="X16754" s="269" t="s">
        <v>60884</v>
      </c>
      <c r="Y16754" s="270">
        <v>11523.66</v>
      </c>
      <c r="AA16754" s="231" t="s">
        <v>31712</v>
      </c>
      <c r="AB16754" s="232">
        <v>20897.11</v>
      </c>
      <c r="AD16754" s="209" t="s">
        <v>30447</v>
      </c>
      <c r="AE16754" s="210">
        <v>34239.519999999997</v>
      </c>
      <c r="AF16754" s="93"/>
      <c r="AG16754" s="93"/>
      <c r="AH16754" s="93"/>
    </row>
    <row r="16755" spans="24:34" x14ac:dyDescent="0.3">
      <c r="X16755" s="269" t="s">
        <v>50618</v>
      </c>
      <c r="Y16755" s="270">
        <v>8071.3</v>
      </c>
      <c r="AA16755" s="231" t="s">
        <v>16451</v>
      </c>
      <c r="AB16755" s="232">
        <v>92548.26</v>
      </c>
      <c r="AD16755" s="209" t="s">
        <v>30448</v>
      </c>
      <c r="AE16755" s="210">
        <v>65096.56</v>
      </c>
      <c r="AF16755" s="93"/>
      <c r="AG16755" s="93"/>
      <c r="AH16755" s="93"/>
    </row>
    <row r="16756" spans="24:34" x14ac:dyDescent="0.3">
      <c r="X16756" s="269" t="s">
        <v>56773</v>
      </c>
      <c r="Y16756" s="270">
        <v>99256.66</v>
      </c>
      <c r="AA16756" s="231" t="s">
        <v>16452</v>
      </c>
      <c r="AB16756" s="232">
        <v>32098.19</v>
      </c>
      <c r="AD16756" s="209" t="s">
        <v>30449</v>
      </c>
      <c r="AE16756" s="210">
        <v>32943</v>
      </c>
      <c r="AF16756" s="93"/>
      <c r="AG16756" s="93"/>
      <c r="AH16756" s="93"/>
    </row>
    <row r="16757" spans="24:34" x14ac:dyDescent="0.3">
      <c r="X16757" s="269" t="s">
        <v>17576</v>
      </c>
      <c r="Y16757" s="270">
        <v>118500</v>
      </c>
      <c r="AA16757" s="231" t="s">
        <v>16453</v>
      </c>
      <c r="AB16757" s="232">
        <v>2453802.61</v>
      </c>
      <c r="AD16757" s="209" t="s">
        <v>30450</v>
      </c>
      <c r="AE16757" s="210">
        <v>10119.35</v>
      </c>
      <c r="AF16757" s="93"/>
      <c r="AG16757" s="93"/>
      <c r="AH16757" s="93"/>
    </row>
    <row r="16758" spans="24:34" x14ac:dyDescent="0.3">
      <c r="X16758" s="269" t="s">
        <v>34731</v>
      </c>
      <c r="Y16758" s="270">
        <v>135388</v>
      </c>
      <c r="AA16758" s="231" t="s">
        <v>16454</v>
      </c>
      <c r="AB16758" s="232">
        <v>1491845.54</v>
      </c>
      <c r="AD16758" s="209" t="s">
        <v>30451</v>
      </c>
      <c r="AE16758" s="210">
        <v>1543.02</v>
      </c>
      <c r="AF16758" s="93"/>
      <c r="AG16758" s="93"/>
      <c r="AH16758" s="93"/>
    </row>
    <row r="16759" spans="24:34" x14ac:dyDescent="0.3">
      <c r="X16759" s="269" t="s">
        <v>17577</v>
      </c>
      <c r="Y16759" s="270">
        <v>25727.65</v>
      </c>
      <c r="AA16759" s="231" t="s">
        <v>54227</v>
      </c>
      <c r="AB16759" s="232">
        <v>29232</v>
      </c>
      <c r="AD16759" s="209" t="s">
        <v>30452</v>
      </c>
      <c r="AE16759" s="210">
        <v>476.21</v>
      </c>
      <c r="AF16759" s="93"/>
      <c r="AG16759" s="93"/>
      <c r="AH16759" s="93"/>
    </row>
    <row r="16760" spans="24:34" x14ac:dyDescent="0.3">
      <c r="X16760" s="269" t="s">
        <v>33285</v>
      </c>
      <c r="Y16760" s="270">
        <v>36600.83</v>
      </c>
      <c r="AA16760" s="231" t="s">
        <v>16455</v>
      </c>
      <c r="AB16760" s="232">
        <v>1344.96</v>
      </c>
      <c r="AD16760" s="209" t="s">
        <v>30453</v>
      </c>
      <c r="AE16760" s="210">
        <v>357.15</v>
      </c>
      <c r="AF16760" s="93"/>
      <c r="AG16760" s="93"/>
      <c r="AH16760" s="93"/>
    </row>
    <row r="16761" spans="24:34" x14ac:dyDescent="0.3">
      <c r="X16761" s="269" t="s">
        <v>59966</v>
      </c>
      <c r="Y16761" s="270">
        <v>181</v>
      </c>
      <c r="AA16761" s="231" t="s">
        <v>16456</v>
      </c>
      <c r="AB16761" s="232">
        <v>2612.39</v>
      </c>
      <c r="AD16761" s="209" t="s">
        <v>30454</v>
      </c>
      <c r="AE16761" s="210">
        <v>12879.73</v>
      </c>
      <c r="AF16761" s="93"/>
      <c r="AG16761" s="93"/>
      <c r="AH16761" s="93"/>
    </row>
    <row r="16762" spans="24:34" x14ac:dyDescent="0.3">
      <c r="X16762" s="269" t="s">
        <v>13243</v>
      </c>
      <c r="Y16762" s="270">
        <v>376.66</v>
      </c>
      <c r="AA16762" s="231" t="s">
        <v>16457</v>
      </c>
      <c r="AB16762" s="232">
        <v>5809.24</v>
      </c>
      <c r="AD16762" s="209" t="s">
        <v>30455</v>
      </c>
      <c r="AE16762" s="210">
        <v>2332.2199999999998</v>
      </c>
      <c r="AF16762" s="93"/>
      <c r="AG16762" s="93"/>
      <c r="AH16762" s="93"/>
    </row>
    <row r="16763" spans="24:34" x14ac:dyDescent="0.3">
      <c r="X16763" s="269" t="s">
        <v>34732</v>
      </c>
      <c r="Y16763" s="270">
        <v>105150</v>
      </c>
      <c r="AA16763" s="231" t="s">
        <v>16459</v>
      </c>
      <c r="AB16763" s="232">
        <v>839.58</v>
      </c>
      <c r="AD16763" s="209" t="s">
        <v>30456</v>
      </c>
      <c r="AE16763" s="210">
        <v>184.34</v>
      </c>
      <c r="AF16763" s="93"/>
      <c r="AG16763" s="93"/>
      <c r="AH16763" s="93"/>
    </row>
    <row r="16764" spans="24:34" x14ac:dyDescent="0.3">
      <c r="X16764" s="269" t="s">
        <v>60885</v>
      </c>
      <c r="Y16764" s="270">
        <v>3812.52</v>
      </c>
      <c r="AA16764" s="231" t="s">
        <v>16460</v>
      </c>
      <c r="AB16764" s="232">
        <v>60.7</v>
      </c>
      <c r="AD16764" s="209" t="s">
        <v>30457</v>
      </c>
      <c r="AE16764" s="210">
        <v>1328.86</v>
      </c>
      <c r="AF16764" s="93"/>
      <c r="AG16764" s="93"/>
      <c r="AH16764" s="93"/>
    </row>
    <row r="16765" spans="24:34" x14ac:dyDescent="0.3">
      <c r="X16765" s="269" t="s">
        <v>43176</v>
      </c>
      <c r="Y16765" s="270">
        <v>2332.7199999999998</v>
      </c>
      <c r="AA16765" s="231" t="s">
        <v>16461</v>
      </c>
      <c r="AB16765" s="232">
        <v>400097.41</v>
      </c>
      <c r="AD16765" s="209" t="s">
        <v>30458</v>
      </c>
      <c r="AE16765" s="210">
        <v>11366.02</v>
      </c>
      <c r="AF16765" s="93"/>
      <c r="AG16765" s="93"/>
      <c r="AH16765" s="93"/>
    </row>
    <row r="16766" spans="24:34" x14ac:dyDescent="0.3">
      <c r="X16766" s="269" t="s">
        <v>17579</v>
      </c>
      <c r="Y16766" s="270">
        <v>29793.77</v>
      </c>
      <c r="AA16766" s="231" t="s">
        <v>16462</v>
      </c>
      <c r="AB16766" s="232">
        <v>510921.28</v>
      </c>
      <c r="AD16766" s="209" t="s">
        <v>30459</v>
      </c>
      <c r="AE16766" s="210">
        <v>34239.519999999997</v>
      </c>
      <c r="AF16766" s="93"/>
      <c r="AG16766" s="93"/>
      <c r="AH16766" s="93"/>
    </row>
    <row r="16767" spans="24:34" x14ac:dyDescent="0.3">
      <c r="X16767" s="269" t="s">
        <v>17580</v>
      </c>
      <c r="Y16767" s="270">
        <v>2622.34</v>
      </c>
      <c r="AA16767" s="231" t="s">
        <v>16463</v>
      </c>
      <c r="AB16767" s="232">
        <v>129159.16</v>
      </c>
      <c r="AD16767" s="209" t="s">
        <v>30460</v>
      </c>
      <c r="AE16767" s="210">
        <v>65096.56</v>
      </c>
      <c r="AF16767" s="93"/>
      <c r="AG16767" s="93"/>
      <c r="AH16767" s="93"/>
    </row>
    <row r="16768" spans="24:34" x14ac:dyDescent="0.3">
      <c r="X16768" s="269" t="s">
        <v>13246</v>
      </c>
      <c r="Y16768" s="270">
        <v>41802.28</v>
      </c>
      <c r="AA16768" s="231" t="s">
        <v>16464</v>
      </c>
      <c r="AB16768" s="232">
        <v>80524.100000000006</v>
      </c>
      <c r="AD16768" s="209" t="s">
        <v>30461</v>
      </c>
      <c r="AE16768" s="210">
        <v>32943</v>
      </c>
      <c r="AF16768" s="93"/>
      <c r="AG16768" s="93"/>
      <c r="AH16768" s="93"/>
    </row>
    <row r="16769" spans="24:34" x14ac:dyDescent="0.3">
      <c r="X16769" s="269" t="s">
        <v>13247</v>
      </c>
      <c r="Y16769" s="270">
        <v>112771.88</v>
      </c>
      <c r="AA16769" s="231" t="s">
        <v>16465</v>
      </c>
      <c r="AB16769" s="232">
        <v>18364.3</v>
      </c>
      <c r="AD16769" s="209" t="s">
        <v>30462</v>
      </c>
      <c r="AE16769" s="210">
        <v>10119.35</v>
      </c>
      <c r="AF16769" s="93"/>
      <c r="AG16769" s="93"/>
      <c r="AH16769" s="93"/>
    </row>
    <row r="16770" spans="24:34" x14ac:dyDescent="0.3">
      <c r="X16770" s="269" t="s">
        <v>17581</v>
      </c>
      <c r="Y16770" s="270">
        <v>52135.55</v>
      </c>
      <c r="AA16770" s="231" t="s">
        <v>50604</v>
      </c>
      <c r="AB16770" s="232">
        <v>23014.33</v>
      </c>
      <c r="AD16770" s="209" t="s">
        <v>30463</v>
      </c>
      <c r="AE16770" s="210">
        <v>1543.02</v>
      </c>
      <c r="AF16770" s="93"/>
      <c r="AG16770" s="93"/>
      <c r="AH16770" s="93"/>
    </row>
    <row r="16771" spans="24:34" x14ac:dyDescent="0.3">
      <c r="X16771" s="269" t="s">
        <v>40734</v>
      </c>
      <c r="Y16771" s="270">
        <v>10376.42</v>
      </c>
      <c r="AA16771" s="231" t="s">
        <v>48431</v>
      </c>
      <c r="AB16771" s="232">
        <v>756.42</v>
      </c>
      <c r="AD16771" s="209" t="s">
        <v>30464</v>
      </c>
      <c r="AE16771" s="210">
        <v>476.21</v>
      </c>
      <c r="AF16771" s="93"/>
      <c r="AG16771" s="93"/>
      <c r="AH16771" s="93"/>
    </row>
    <row r="16772" spans="24:34" x14ac:dyDescent="0.3">
      <c r="X16772" s="269" t="s">
        <v>61668</v>
      </c>
      <c r="Y16772" s="270">
        <v>36150</v>
      </c>
      <c r="AA16772" s="231" t="s">
        <v>36071</v>
      </c>
      <c r="AB16772" s="232">
        <v>900</v>
      </c>
      <c r="AD16772" s="209" t="s">
        <v>30465</v>
      </c>
      <c r="AE16772" s="210">
        <v>357.15</v>
      </c>
      <c r="AF16772" s="93"/>
      <c r="AG16772" s="93"/>
      <c r="AH16772" s="93"/>
    </row>
    <row r="16773" spans="24:34" x14ac:dyDescent="0.3">
      <c r="X16773" s="269" t="s">
        <v>54261</v>
      </c>
      <c r="Y16773" s="270">
        <v>2172.9</v>
      </c>
      <c r="AA16773" s="231" t="s">
        <v>16466</v>
      </c>
      <c r="AB16773" s="232">
        <v>40497.53</v>
      </c>
      <c r="AD16773" s="209" t="s">
        <v>30466</v>
      </c>
      <c r="AE16773" s="210">
        <v>12879.73</v>
      </c>
      <c r="AF16773" s="93"/>
      <c r="AG16773" s="93"/>
      <c r="AH16773" s="93"/>
    </row>
    <row r="16774" spans="24:34" x14ac:dyDescent="0.3">
      <c r="X16774" s="269" t="s">
        <v>34733</v>
      </c>
      <c r="Y16774" s="270">
        <v>3490</v>
      </c>
      <c r="AA16774" s="231" t="s">
        <v>16467</v>
      </c>
      <c r="AB16774" s="232">
        <v>159973.57</v>
      </c>
      <c r="AD16774" s="209" t="s">
        <v>30467</v>
      </c>
      <c r="AE16774" s="210">
        <v>2332.2199999999998</v>
      </c>
      <c r="AF16774" s="93"/>
      <c r="AG16774" s="93"/>
      <c r="AH16774" s="93"/>
    </row>
    <row r="16775" spans="24:34" x14ac:dyDescent="0.3">
      <c r="X16775" s="269" t="s">
        <v>13248</v>
      </c>
      <c r="Y16775" s="270">
        <v>128163.17</v>
      </c>
      <c r="AA16775" s="231" t="s">
        <v>31713</v>
      </c>
      <c r="AB16775" s="232">
        <v>40.619999999999997</v>
      </c>
      <c r="AD16775" s="209" t="s">
        <v>30468</v>
      </c>
      <c r="AE16775" s="210">
        <v>184.34</v>
      </c>
      <c r="AF16775" s="93"/>
      <c r="AG16775" s="93"/>
      <c r="AH16775" s="93"/>
    </row>
    <row r="16776" spans="24:34" x14ac:dyDescent="0.3">
      <c r="X16776" s="269" t="s">
        <v>55580</v>
      </c>
      <c r="Y16776" s="270">
        <v>-340.74</v>
      </c>
      <c r="AA16776" s="231" t="s">
        <v>36072</v>
      </c>
      <c r="AB16776" s="232">
        <v>21.86</v>
      </c>
      <c r="AD16776" s="209" t="s">
        <v>30469</v>
      </c>
      <c r="AE16776" s="210">
        <v>1328.86</v>
      </c>
      <c r="AF16776" s="93"/>
      <c r="AG16776" s="93"/>
      <c r="AH16776" s="93"/>
    </row>
    <row r="16777" spans="24:34" x14ac:dyDescent="0.3">
      <c r="X16777" s="269" t="s">
        <v>13249</v>
      </c>
      <c r="Y16777" s="270">
        <v>36702.129999999997</v>
      </c>
      <c r="AA16777" s="231" t="s">
        <v>16468</v>
      </c>
      <c r="AB16777" s="232">
        <v>1280.7</v>
      </c>
      <c r="AD16777" s="209" t="s">
        <v>30470</v>
      </c>
      <c r="AE16777" s="210">
        <v>11366.02</v>
      </c>
      <c r="AF16777" s="93"/>
      <c r="AG16777" s="93"/>
      <c r="AH16777" s="93"/>
    </row>
    <row r="16778" spans="24:34" x14ac:dyDescent="0.3">
      <c r="X16778" s="269" t="s">
        <v>17584</v>
      </c>
      <c r="Y16778" s="270">
        <v>20663.39</v>
      </c>
      <c r="AA16778" s="231" t="s">
        <v>16469</v>
      </c>
      <c r="AB16778" s="232">
        <v>174722.16</v>
      </c>
      <c r="AD16778" s="209" t="s">
        <v>30471</v>
      </c>
      <c r="AE16778" s="210">
        <v>24950</v>
      </c>
      <c r="AF16778" s="93"/>
      <c r="AG16778" s="93"/>
      <c r="AH16778" s="93"/>
    </row>
    <row r="16779" spans="24:34" x14ac:dyDescent="0.3">
      <c r="X16779" s="269" t="s">
        <v>13251</v>
      </c>
      <c r="Y16779" s="270">
        <v>1106.05</v>
      </c>
      <c r="AA16779" s="231" t="s">
        <v>50605</v>
      </c>
      <c r="AB16779" s="232">
        <v>-3382.96</v>
      </c>
      <c r="AD16779" s="209" t="s">
        <v>30472</v>
      </c>
      <c r="AE16779" s="210">
        <v>6000</v>
      </c>
      <c r="AF16779" s="93"/>
      <c r="AG16779" s="93"/>
      <c r="AH16779" s="93"/>
    </row>
    <row r="16780" spans="24:34" x14ac:dyDescent="0.3">
      <c r="X16780" s="269" t="s">
        <v>36125</v>
      </c>
      <c r="Y16780" s="270">
        <v>125766.39</v>
      </c>
      <c r="AA16780" s="231" t="s">
        <v>33189</v>
      </c>
      <c r="AB16780" s="232">
        <v>601500</v>
      </c>
      <c r="AD16780" s="209" t="s">
        <v>30473</v>
      </c>
      <c r="AE16780" s="210">
        <v>17400</v>
      </c>
      <c r="AF16780" s="93"/>
      <c r="AG16780" s="93"/>
      <c r="AH16780" s="93"/>
    </row>
    <row r="16781" spans="24:34" x14ac:dyDescent="0.3">
      <c r="X16781" s="269" t="s">
        <v>54263</v>
      </c>
      <c r="Y16781" s="270">
        <v>121644.23</v>
      </c>
      <c r="AA16781" s="231" t="s">
        <v>16491</v>
      </c>
      <c r="AB16781" s="232">
        <v>34918.75</v>
      </c>
      <c r="AD16781" s="209" t="s">
        <v>30474</v>
      </c>
      <c r="AE16781" s="210">
        <v>23633</v>
      </c>
      <c r="AF16781" s="93"/>
      <c r="AG16781" s="93"/>
      <c r="AH16781" s="93"/>
    </row>
    <row r="16782" spans="24:34" x14ac:dyDescent="0.3">
      <c r="X16782" s="269" t="s">
        <v>17669</v>
      </c>
      <c r="Y16782" s="270">
        <v>104313.82</v>
      </c>
      <c r="AA16782" s="231" t="s">
        <v>50606</v>
      </c>
      <c r="AB16782" s="232">
        <v>11286</v>
      </c>
      <c r="AD16782" s="209" t="s">
        <v>30475</v>
      </c>
      <c r="AE16782" s="210">
        <v>115800</v>
      </c>
      <c r="AF16782" s="93"/>
      <c r="AG16782" s="93"/>
      <c r="AH16782" s="93"/>
    </row>
    <row r="16783" spans="24:34" x14ac:dyDescent="0.3">
      <c r="X16783" s="269" t="s">
        <v>17670</v>
      </c>
      <c r="Y16783" s="270">
        <v>214638.64</v>
      </c>
      <c r="AA16783" s="231" t="s">
        <v>54228</v>
      </c>
      <c r="AB16783" s="232">
        <v>2520</v>
      </c>
      <c r="AD16783" s="209" t="s">
        <v>30476</v>
      </c>
      <c r="AE16783" s="210">
        <v>1243</v>
      </c>
      <c r="AF16783" s="93"/>
      <c r="AG16783" s="93"/>
      <c r="AH16783" s="93"/>
    </row>
    <row r="16784" spans="24:34" x14ac:dyDescent="0.3">
      <c r="X16784" s="269" t="s">
        <v>54264</v>
      </c>
      <c r="Y16784" s="270">
        <v>324.83999999999997</v>
      </c>
      <c r="AA16784" s="231" t="s">
        <v>50607</v>
      </c>
      <c r="AB16784" s="232">
        <v>22552</v>
      </c>
      <c r="AD16784" s="209" t="s">
        <v>30477</v>
      </c>
      <c r="AE16784" s="210">
        <v>6000</v>
      </c>
      <c r="AF16784" s="93"/>
      <c r="AG16784" s="93"/>
      <c r="AH16784" s="93"/>
    </row>
    <row r="16785" spans="24:34" x14ac:dyDescent="0.3">
      <c r="X16785" s="269" t="s">
        <v>17671</v>
      </c>
      <c r="Y16785" s="270">
        <v>319500.38</v>
      </c>
      <c r="AA16785" s="231" t="s">
        <v>54229</v>
      </c>
      <c r="AB16785" s="232">
        <v>34715</v>
      </c>
      <c r="AD16785" s="209" t="s">
        <v>30478</v>
      </c>
      <c r="AE16785" s="210">
        <v>35391.68</v>
      </c>
      <c r="AF16785" s="93"/>
      <c r="AG16785" s="93"/>
      <c r="AH16785" s="93"/>
    </row>
    <row r="16786" spans="24:34" x14ac:dyDescent="0.3">
      <c r="X16786" s="269" t="s">
        <v>17675</v>
      </c>
      <c r="Y16786" s="270">
        <v>79805.55</v>
      </c>
      <c r="AA16786" s="231" t="s">
        <v>45974</v>
      </c>
      <c r="AB16786" s="232">
        <v>201110</v>
      </c>
      <c r="AD16786" s="209" t="s">
        <v>30479</v>
      </c>
      <c r="AE16786" s="210">
        <v>35148.230000000003</v>
      </c>
      <c r="AF16786" s="93"/>
      <c r="AG16786" s="93"/>
      <c r="AH16786" s="93"/>
    </row>
    <row r="16787" spans="24:34" x14ac:dyDescent="0.3">
      <c r="X16787" s="269" t="s">
        <v>17676</v>
      </c>
      <c r="Y16787" s="270">
        <v>119707.74</v>
      </c>
      <c r="AA16787" s="231" t="s">
        <v>43162</v>
      </c>
      <c r="AB16787" s="232">
        <v>3000</v>
      </c>
      <c r="AD16787" s="209" t="s">
        <v>30480</v>
      </c>
      <c r="AE16787" s="210">
        <v>24950</v>
      </c>
      <c r="AF16787" s="93"/>
      <c r="AG16787" s="93"/>
      <c r="AH16787" s="93"/>
    </row>
    <row r="16788" spans="24:34" x14ac:dyDescent="0.3">
      <c r="X16788" s="269" t="s">
        <v>17679</v>
      </c>
      <c r="Y16788" s="270">
        <v>713755.17</v>
      </c>
      <c r="AA16788" s="231" t="s">
        <v>38896</v>
      </c>
      <c r="AB16788" s="232">
        <v>8660</v>
      </c>
      <c r="AD16788" s="209" t="s">
        <v>30481</v>
      </c>
      <c r="AE16788" s="210">
        <v>6000</v>
      </c>
      <c r="AF16788" s="93"/>
      <c r="AG16788" s="93"/>
      <c r="AH16788" s="93"/>
    </row>
    <row r="16789" spans="24:34" x14ac:dyDescent="0.3">
      <c r="X16789" s="269" t="s">
        <v>54265</v>
      </c>
      <c r="Y16789" s="270">
        <v>2780</v>
      </c>
      <c r="AA16789" s="231" t="s">
        <v>16492</v>
      </c>
      <c r="AB16789" s="232">
        <v>14518.52</v>
      </c>
      <c r="AD16789" s="209" t="s">
        <v>30482</v>
      </c>
      <c r="AE16789" s="210">
        <v>17400</v>
      </c>
      <c r="AF16789" s="93"/>
      <c r="AG16789" s="93"/>
      <c r="AH16789" s="93"/>
    </row>
    <row r="16790" spans="24:34" x14ac:dyDescent="0.3">
      <c r="X16790" s="269" t="s">
        <v>13262</v>
      </c>
      <c r="Y16790" s="270">
        <v>268.07</v>
      </c>
      <c r="AA16790" s="231" t="s">
        <v>16493</v>
      </c>
      <c r="AB16790" s="232">
        <v>9658.7099999999991</v>
      </c>
      <c r="AD16790" s="209" t="s">
        <v>30483</v>
      </c>
      <c r="AE16790" s="210">
        <v>23633</v>
      </c>
      <c r="AF16790" s="93"/>
      <c r="AG16790" s="93"/>
      <c r="AH16790" s="93"/>
    </row>
    <row r="16791" spans="24:34" x14ac:dyDescent="0.3">
      <c r="X16791" s="269" t="s">
        <v>58016</v>
      </c>
      <c r="Y16791" s="270">
        <v>387.5</v>
      </c>
      <c r="AA16791" s="231" t="s">
        <v>16494</v>
      </c>
      <c r="AB16791" s="232">
        <v>2482.2199999999998</v>
      </c>
      <c r="AD16791" s="209" t="s">
        <v>30484</v>
      </c>
      <c r="AE16791" s="210">
        <v>115800</v>
      </c>
      <c r="AF16791" s="93"/>
      <c r="AG16791" s="93"/>
      <c r="AH16791" s="93"/>
    </row>
    <row r="16792" spans="24:34" x14ac:dyDescent="0.3">
      <c r="X16792" s="269" t="s">
        <v>59314</v>
      </c>
      <c r="Y16792" s="270">
        <v>5812.5</v>
      </c>
      <c r="AA16792" s="231" t="s">
        <v>16495</v>
      </c>
      <c r="AB16792" s="232">
        <v>46.32</v>
      </c>
      <c r="AD16792" s="209" t="s">
        <v>30485</v>
      </c>
      <c r="AE16792" s="210">
        <v>1243</v>
      </c>
      <c r="AF16792" s="93"/>
      <c r="AG16792" s="93"/>
      <c r="AH16792" s="93"/>
    </row>
    <row r="16793" spans="24:34" x14ac:dyDescent="0.3">
      <c r="X16793" s="269" t="s">
        <v>58752</v>
      </c>
      <c r="Y16793" s="270">
        <v>1063.04</v>
      </c>
      <c r="AA16793" s="231" t="s">
        <v>16496</v>
      </c>
      <c r="AB16793" s="232">
        <v>53528.5</v>
      </c>
      <c r="AD16793" s="209" t="s">
        <v>30486</v>
      </c>
      <c r="AE16793" s="210">
        <v>6000</v>
      </c>
      <c r="AF16793" s="93"/>
      <c r="AG16793" s="93"/>
      <c r="AH16793" s="93"/>
    </row>
    <row r="16794" spans="24:34" x14ac:dyDescent="0.3">
      <c r="X16794" s="269" t="s">
        <v>60886</v>
      </c>
      <c r="Y16794" s="270">
        <v>321.8</v>
      </c>
      <c r="AA16794" s="231" t="s">
        <v>50608</v>
      </c>
      <c r="AB16794" s="232">
        <v>4832.3599999999997</v>
      </c>
      <c r="AD16794" s="209" t="s">
        <v>30487</v>
      </c>
      <c r="AE16794" s="210">
        <v>35391.68</v>
      </c>
      <c r="AF16794" s="93"/>
      <c r="AG16794" s="93"/>
      <c r="AH16794" s="93"/>
    </row>
    <row r="16795" spans="24:34" x14ac:dyDescent="0.3">
      <c r="X16795" s="269" t="s">
        <v>17680</v>
      </c>
      <c r="Y16795" s="270">
        <v>2572.75</v>
      </c>
      <c r="AA16795" s="231" t="s">
        <v>48432</v>
      </c>
      <c r="AB16795" s="232">
        <v>326.56</v>
      </c>
      <c r="AD16795" s="209" t="s">
        <v>30488</v>
      </c>
      <c r="AE16795" s="210">
        <v>35148.230000000003</v>
      </c>
      <c r="AF16795" s="93"/>
      <c r="AG16795" s="93"/>
      <c r="AH16795" s="93"/>
    </row>
    <row r="16796" spans="24:34" x14ac:dyDescent="0.3">
      <c r="X16796" s="269" t="s">
        <v>17681</v>
      </c>
      <c r="Y16796" s="270">
        <v>6847.52</v>
      </c>
      <c r="AA16796" s="231" t="s">
        <v>13143</v>
      </c>
      <c r="AB16796" s="232">
        <v>14478.73</v>
      </c>
      <c r="AD16796" s="209" t="s">
        <v>30489</v>
      </c>
      <c r="AE16796" s="210">
        <v>448039.17</v>
      </c>
      <c r="AF16796" s="93"/>
      <c r="AG16796" s="93"/>
      <c r="AH16796" s="93"/>
    </row>
    <row r="16797" spans="24:34" x14ac:dyDescent="0.3">
      <c r="X16797" s="269" t="s">
        <v>33291</v>
      </c>
      <c r="Y16797" s="270">
        <v>62628</v>
      </c>
      <c r="AA16797" s="231" t="s">
        <v>16499</v>
      </c>
      <c r="AB16797" s="232">
        <v>92962.99</v>
      </c>
      <c r="AD16797" s="209" t="s">
        <v>30490</v>
      </c>
      <c r="AE16797" s="210">
        <v>13979.07</v>
      </c>
      <c r="AF16797" s="93"/>
      <c r="AG16797" s="93"/>
      <c r="AH16797" s="93"/>
    </row>
    <row r="16798" spans="24:34" x14ac:dyDescent="0.3">
      <c r="X16798" s="269" t="s">
        <v>33292</v>
      </c>
      <c r="Y16798" s="270">
        <v>39750</v>
      </c>
      <c r="AA16798" s="231" t="s">
        <v>16500</v>
      </c>
      <c r="AB16798" s="232">
        <v>1499.75</v>
      </c>
      <c r="AD16798" s="209" t="s">
        <v>30491</v>
      </c>
      <c r="AE16798" s="210">
        <v>7514991.3099999996</v>
      </c>
      <c r="AF16798" s="93"/>
      <c r="AG16798" s="93"/>
      <c r="AH16798" s="93"/>
    </row>
    <row r="16799" spans="24:34" x14ac:dyDescent="0.3">
      <c r="X16799" s="269" t="s">
        <v>17683</v>
      </c>
      <c r="Y16799" s="270">
        <v>46425.15</v>
      </c>
      <c r="AA16799" s="231" t="s">
        <v>13144</v>
      </c>
      <c r="AB16799" s="232">
        <v>3306.22</v>
      </c>
      <c r="AD16799" s="209" t="s">
        <v>30492</v>
      </c>
      <c r="AE16799" s="210">
        <v>206653.52</v>
      </c>
      <c r="AF16799" s="93"/>
      <c r="AG16799" s="93"/>
      <c r="AH16799" s="93"/>
    </row>
    <row r="16800" spans="24:34" x14ac:dyDescent="0.3">
      <c r="X16800" s="269" t="s">
        <v>45989</v>
      </c>
      <c r="Y16800" s="270">
        <v>253050</v>
      </c>
      <c r="AA16800" s="231" t="s">
        <v>43163</v>
      </c>
      <c r="AB16800" s="232">
        <v>17779.46</v>
      </c>
      <c r="AD16800" s="209" t="s">
        <v>34406</v>
      </c>
      <c r="AE16800" s="210">
        <v>193.05</v>
      </c>
      <c r="AF16800" s="93"/>
      <c r="AG16800" s="93"/>
      <c r="AH16800" s="93"/>
    </row>
    <row r="16801" spans="24:34" x14ac:dyDescent="0.3">
      <c r="X16801" s="269" t="s">
        <v>56774</v>
      </c>
      <c r="Y16801" s="270">
        <v>9131.01</v>
      </c>
      <c r="AA16801" s="231" t="s">
        <v>16518</v>
      </c>
      <c r="AB16801" s="232">
        <v>59804.92</v>
      </c>
      <c r="AD16801" s="209" t="s">
        <v>34407</v>
      </c>
      <c r="AE16801" s="210">
        <v>934.28</v>
      </c>
      <c r="AF16801" s="93"/>
      <c r="AG16801" s="93"/>
      <c r="AH16801" s="93"/>
    </row>
    <row r="16802" spans="24:34" x14ac:dyDescent="0.3">
      <c r="X16802" s="269" t="s">
        <v>17685</v>
      </c>
      <c r="Y16802" s="270">
        <v>9600</v>
      </c>
      <c r="AA16802" s="231" t="s">
        <v>49326</v>
      </c>
      <c r="AB16802" s="232">
        <v>76000</v>
      </c>
      <c r="AD16802" s="209" t="s">
        <v>30493</v>
      </c>
      <c r="AE16802" s="210">
        <v>324804.27</v>
      </c>
      <c r="AF16802" s="93"/>
      <c r="AG16802" s="93"/>
      <c r="AH16802" s="93"/>
    </row>
    <row r="16803" spans="24:34" x14ac:dyDescent="0.3">
      <c r="X16803" s="269" t="s">
        <v>17686</v>
      </c>
      <c r="Y16803" s="270">
        <v>3491.76</v>
      </c>
      <c r="AA16803" s="231" t="s">
        <v>45975</v>
      </c>
      <c r="AB16803" s="232">
        <v>21557.25</v>
      </c>
      <c r="AD16803" s="209" t="s">
        <v>30494</v>
      </c>
      <c r="AE16803" s="210">
        <v>559258.81000000006</v>
      </c>
      <c r="AF16803" s="93"/>
      <c r="AG16803" s="93"/>
      <c r="AH16803" s="93"/>
    </row>
    <row r="16804" spans="24:34" x14ac:dyDescent="0.3">
      <c r="X16804" s="269" t="s">
        <v>17687</v>
      </c>
      <c r="Y16804" s="270">
        <v>265.58</v>
      </c>
      <c r="AA16804" s="231" t="s">
        <v>45976</v>
      </c>
      <c r="AB16804" s="232">
        <v>167078.12</v>
      </c>
      <c r="AD16804" s="209" t="s">
        <v>30495</v>
      </c>
      <c r="AE16804" s="210">
        <v>20460.810000000001</v>
      </c>
      <c r="AF16804" s="93"/>
      <c r="AG16804" s="93"/>
      <c r="AH16804" s="93"/>
    </row>
    <row r="16805" spans="24:34" x14ac:dyDescent="0.3">
      <c r="X16805" s="269" t="s">
        <v>13267</v>
      </c>
      <c r="Y16805" s="270">
        <v>158360.76999999999</v>
      </c>
      <c r="AA16805" s="231" t="s">
        <v>49327</v>
      </c>
      <c r="AB16805" s="232">
        <v>291.85000000000002</v>
      </c>
      <c r="AD16805" s="209" t="s">
        <v>30496</v>
      </c>
      <c r="AE16805" s="210">
        <v>126132.35</v>
      </c>
      <c r="AF16805" s="93"/>
      <c r="AG16805" s="93"/>
      <c r="AH16805" s="93"/>
    </row>
    <row r="16806" spans="24:34" x14ac:dyDescent="0.3">
      <c r="X16806" s="269" t="s">
        <v>13268</v>
      </c>
      <c r="Y16806" s="270">
        <v>456819.94</v>
      </c>
      <c r="AA16806" s="231" t="s">
        <v>16519</v>
      </c>
      <c r="AB16806" s="232">
        <v>20037.36</v>
      </c>
      <c r="AD16806" s="209" t="s">
        <v>30497</v>
      </c>
      <c r="AE16806" s="210">
        <v>43381.89</v>
      </c>
      <c r="AF16806" s="93"/>
      <c r="AG16806" s="93"/>
      <c r="AH16806" s="93"/>
    </row>
    <row r="16807" spans="24:34" x14ac:dyDescent="0.3">
      <c r="X16807" s="269" t="s">
        <v>17688</v>
      </c>
      <c r="Y16807" s="270">
        <v>205344.1</v>
      </c>
      <c r="AA16807" s="231" t="s">
        <v>16520</v>
      </c>
      <c r="AB16807" s="232">
        <v>19987.5</v>
      </c>
      <c r="AD16807" s="209" t="s">
        <v>30498</v>
      </c>
      <c r="AE16807" s="210">
        <v>86836.19</v>
      </c>
      <c r="AF16807" s="93"/>
      <c r="AG16807" s="93"/>
      <c r="AH16807" s="93"/>
    </row>
    <row r="16808" spans="24:34" x14ac:dyDescent="0.3">
      <c r="X16808" s="269" t="s">
        <v>17689</v>
      </c>
      <c r="Y16808" s="270">
        <v>13968.66</v>
      </c>
      <c r="AA16808" s="231" t="s">
        <v>50609</v>
      </c>
      <c r="AB16808" s="232">
        <v>9770.32</v>
      </c>
      <c r="AD16808" s="209" t="s">
        <v>30499</v>
      </c>
      <c r="AE16808" s="210">
        <v>623</v>
      </c>
      <c r="AF16808" s="93"/>
      <c r="AG16808" s="93"/>
      <c r="AH16808" s="93"/>
    </row>
    <row r="16809" spans="24:34" x14ac:dyDescent="0.3">
      <c r="X16809" s="269" t="s">
        <v>17690</v>
      </c>
      <c r="Y16809" s="270">
        <v>1136531.8899999999</v>
      </c>
      <c r="AA16809" s="231" t="s">
        <v>16521</v>
      </c>
      <c r="AB16809" s="232">
        <v>39145.96</v>
      </c>
      <c r="AD16809" s="209" t="s">
        <v>30500</v>
      </c>
      <c r="AE16809" s="210">
        <v>104585.60000000001</v>
      </c>
      <c r="AF16809" s="93"/>
      <c r="AG16809" s="93"/>
      <c r="AH16809" s="93"/>
    </row>
    <row r="16810" spans="24:34" x14ac:dyDescent="0.3">
      <c r="X16810" s="269" t="s">
        <v>40736</v>
      </c>
      <c r="Y16810" s="270">
        <v>167865.52</v>
      </c>
      <c r="AA16810" s="231" t="s">
        <v>16522</v>
      </c>
      <c r="AB16810" s="232">
        <v>18241.150000000001</v>
      </c>
      <c r="AD16810" s="209" t="s">
        <v>30501</v>
      </c>
      <c r="AE16810" s="210">
        <v>258.08999999999997</v>
      </c>
      <c r="AF16810" s="93"/>
      <c r="AG16810" s="93"/>
      <c r="AH16810" s="93"/>
    </row>
    <row r="16811" spans="24:34" x14ac:dyDescent="0.3">
      <c r="X16811" s="269" t="s">
        <v>17691</v>
      </c>
      <c r="Y16811" s="270">
        <v>51450</v>
      </c>
      <c r="AA16811" s="231" t="s">
        <v>16523</v>
      </c>
      <c r="AB16811" s="232">
        <v>78383.02</v>
      </c>
      <c r="AD16811" s="209" t="s">
        <v>30502</v>
      </c>
      <c r="AE16811" s="210">
        <v>19483.43</v>
      </c>
      <c r="AF16811" s="93"/>
      <c r="AG16811" s="93"/>
      <c r="AH16811" s="93"/>
    </row>
    <row r="16812" spans="24:34" x14ac:dyDescent="0.3">
      <c r="X16812" s="269" t="s">
        <v>17693</v>
      </c>
      <c r="Y16812" s="270">
        <v>60964.959999999999</v>
      </c>
      <c r="AA16812" s="231" t="s">
        <v>16557</v>
      </c>
      <c r="AB16812" s="232">
        <v>30000</v>
      </c>
      <c r="AD16812" s="209" t="s">
        <v>30503</v>
      </c>
      <c r="AE16812" s="210">
        <v>3318.78</v>
      </c>
      <c r="AF16812" s="93"/>
      <c r="AG16812" s="93"/>
      <c r="AH16812" s="93"/>
    </row>
    <row r="16813" spans="24:34" x14ac:dyDescent="0.3">
      <c r="X16813" s="269" t="s">
        <v>17694</v>
      </c>
      <c r="Y16813" s="270">
        <v>66256.759999999995</v>
      </c>
      <c r="AA16813" s="231" t="s">
        <v>54230</v>
      </c>
      <c r="AB16813" s="232">
        <v>32184.799999999999</v>
      </c>
      <c r="AD16813" s="209" t="s">
        <v>30504</v>
      </c>
      <c r="AE16813" s="210">
        <v>6425</v>
      </c>
      <c r="AF16813" s="93"/>
      <c r="AG16813" s="93"/>
      <c r="AH16813" s="93"/>
    </row>
    <row r="16814" spans="24:34" x14ac:dyDescent="0.3">
      <c r="X16814" s="269" t="s">
        <v>54266</v>
      </c>
      <c r="Y16814" s="270">
        <v>1628.08</v>
      </c>
      <c r="AA16814" s="231" t="s">
        <v>16558</v>
      </c>
      <c r="AB16814" s="232">
        <v>5328</v>
      </c>
      <c r="AD16814" s="209" t="s">
        <v>30505</v>
      </c>
      <c r="AE16814" s="210">
        <v>3168.21</v>
      </c>
      <c r="AF16814" s="93"/>
      <c r="AG16814" s="93"/>
      <c r="AH16814" s="93"/>
    </row>
    <row r="16815" spans="24:34" x14ac:dyDescent="0.3">
      <c r="X16815" s="269" t="s">
        <v>60096</v>
      </c>
      <c r="Y16815" s="270">
        <v>4990</v>
      </c>
      <c r="AA16815" s="231" t="s">
        <v>49328</v>
      </c>
      <c r="AB16815" s="232">
        <v>18049.25</v>
      </c>
      <c r="AD16815" s="209" t="s">
        <v>30506</v>
      </c>
      <c r="AE16815" s="210">
        <v>746718.86</v>
      </c>
      <c r="AF16815" s="93"/>
      <c r="AG16815" s="93"/>
      <c r="AH16815" s="93"/>
    </row>
    <row r="16816" spans="24:34" x14ac:dyDescent="0.3">
      <c r="X16816" s="269" t="s">
        <v>59315</v>
      </c>
      <c r="Y16816" s="270">
        <v>25050</v>
      </c>
      <c r="AA16816" s="231" t="s">
        <v>16559</v>
      </c>
      <c r="AB16816" s="232">
        <v>103258.92</v>
      </c>
      <c r="AD16816" s="209" t="s">
        <v>30507</v>
      </c>
      <c r="AE16816" s="210">
        <v>558585.79</v>
      </c>
      <c r="AF16816" s="93"/>
      <c r="AG16816" s="93"/>
      <c r="AH16816" s="93"/>
    </row>
    <row r="16817" spans="24:34" x14ac:dyDescent="0.3">
      <c r="X16817" s="269" t="s">
        <v>58753</v>
      </c>
      <c r="Y16817" s="270">
        <v>680</v>
      </c>
      <c r="AA16817" s="231" t="s">
        <v>54231</v>
      </c>
      <c r="AB16817" s="232">
        <v>10266.32</v>
      </c>
      <c r="AD16817" s="209" t="s">
        <v>30508</v>
      </c>
      <c r="AE16817" s="210">
        <v>39898.75</v>
      </c>
      <c r="AF16817" s="93"/>
      <c r="AG16817" s="93"/>
      <c r="AH16817" s="93"/>
    </row>
    <row r="16818" spans="24:34" x14ac:dyDescent="0.3">
      <c r="X16818" s="269" t="s">
        <v>17695</v>
      </c>
      <c r="Y16818" s="270">
        <v>848857.63</v>
      </c>
      <c r="AA16818" s="231" t="s">
        <v>38900</v>
      </c>
      <c r="AB16818" s="232">
        <v>17821.78</v>
      </c>
      <c r="AD16818" s="209" t="s">
        <v>30509</v>
      </c>
      <c r="AE16818" s="210">
        <v>5457172.8799999999</v>
      </c>
      <c r="AF16818" s="93"/>
      <c r="AG16818" s="93"/>
      <c r="AH16818" s="93"/>
    </row>
    <row r="16819" spans="24:34" x14ac:dyDescent="0.3">
      <c r="X16819" s="269" t="s">
        <v>13269</v>
      </c>
      <c r="Y16819" s="270">
        <v>1909888.56</v>
      </c>
      <c r="AA16819" s="231" t="s">
        <v>43164</v>
      </c>
      <c r="AB16819" s="232">
        <v>108747.33</v>
      </c>
      <c r="AD16819" s="209" t="s">
        <v>30510</v>
      </c>
      <c r="AE16819" s="210">
        <v>2.65</v>
      </c>
      <c r="AF16819" s="93"/>
      <c r="AG16819" s="93"/>
      <c r="AH16819" s="93"/>
    </row>
    <row r="16820" spans="24:34" x14ac:dyDescent="0.3">
      <c r="X16820" s="269" t="s">
        <v>40737</v>
      </c>
      <c r="Y16820" s="270">
        <v>3156.89</v>
      </c>
      <c r="AA16820" s="231" t="s">
        <v>16561</v>
      </c>
      <c r="AB16820" s="232">
        <v>21887.57</v>
      </c>
      <c r="AD16820" s="209" t="s">
        <v>30511</v>
      </c>
      <c r="AE16820" s="210">
        <v>1219534.97</v>
      </c>
      <c r="AF16820" s="93"/>
      <c r="AG16820" s="93"/>
      <c r="AH16820" s="93"/>
    </row>
    <row r="16821" spans="24:34" x14ac:dyDescent="0.3">
      <c r="X16821" s="269" t="s">
        <v>17696</v>
      </c>
      <c r="Y16821" s="270">
        <v>103418.22</v>
      </c>
      <c r="AA16821" s="231" t="s">
        <v>16563</v>
      </c>
      <c r="AB16821" s="232">
        <v>13418.78</v>
      </c>
      <c r="AD16821" s="209" t="s">
        <v>30512</v>
      </c>
      <c r="AE16821" s="210">
        <v>2942426.05</v>
      </c>
      <c r="AF16821" s="93"/>
      <c r="AG16821" s="93"/>
      <c r="AH16821" s="93"/>
    </row>
    <row r="16822" spans="24:34" x14ac:dyDescent="0.3">
      <c r="X16822" s="269" t="s">
        <v>54267</v>
      </c>
      <c r="Y16822" s="270">
        <v>1921.84</v>
      </c>
      <c r="AA16822" s="231" t="s">
        <v>16564</v>
      </c>
      <c r="AB16822" s="232">
        <v>2500</v>
      </c>
      <c r="AD16822" s="209" t="s">
        <v>30513</v>
      </c>
      <c r="AE16822" s="210">
        <v>8222.18</v>
      </c>
      <c r="AF16822" s="93"/>
      <c r="AG16822" s="93"/>
      <c r="AH16822" s="93"/>
    </row>
    <row r="16823" spans="24:34" x14ac:dyDescent="0.3">
      <c r="X16823" s="269" t="s">
        <v>13270</v>
      </c>
      <c r="Y16823" s="270">
        <v>2806.3</v>
      </c>
      <c r="AA16823" s="231" t="s">
        <v>54232</v>
      </c>
      <c r="AB16823" s="232">
        <v>6513.96</v>
      </c>
      <c r="AD16823" s="209" t="s">
        <v>30514</v>
      </c>
      <c r="AE16823" s="210">
        <v>26577.47</v>
      </c>
      <c r="AF16823" s="93"/>
      <c r="AG16823" s="93"/>
      <c r="AH16823" s="93"/>
    </row>
    <row r="16824" spans="24:34" x14ac:dyDescent="0.3">
      <c r="X16824" s="269" t="s">
        <v>13271</v>
      </c>
      <c r="Y16824" s="270">
        <v>2505820.15</v>
      </c>
      <c r="AA16824" s="231" t="s">
        <v>16565</v>
      </c>
      <c r="AB16824" s="232">
        <v>62874.93</v>
      </c>
      <c r="AD16824" s="209" t="s">
        <v>30515</v>
      </c>
      <c r="AE16824" s="210">
        <v>1835456.35</v>
      </c>
      <c r="AF16824" s="93"/>
      <c r="AG16824" s="93"/>
      <c r="AH16824" s="93"/>
    </row>
    <row r="16825" spans="24:34" x14ac:dyDescent="0.3">
      <c r="X16825" s="269" t="s">
        <v>48441</v>
      </c>
      <c r="Y16825" s="270">
        <v>-41364.080000000002</v>
      </c>
      <c r="AA16825" s="231" t="s">
        <v>16566</v>
      </c>
      <c r="AB16825" s="232">
        <v>20</v>
      </c>
      <c r="AD16825" s="209" t="s">
        <v>30516</v>
      </c>
      <c r="AE16825" s="210">
        <v>2145186.06</v>
      </c>
      <c r="AF16825" s="93"/>
      <c r="AG16825" s="93"/>
      <c r="AH16825" s="93"/>
    </row>
    <row r="16826" spans="24:34" x14ac:dyDescent="0.3">
      <c r="X16826" s="269" t="s">
        <v>17697</v>
      </c>
      <c r="Y16826" s="270">
        <v>11986751.74</v>
      </c>
      <c r="AA16826" s="231" t="s">
        <v>54233</v>
      </c>
      <c r="AB16826" s="232">
        <v>4000</v>
      </c>
      <c r="AD16826" s="209" t="s">
        <v>30517</v>
      </c>
      <c r="AE16826" s="210">
        <v>62421.29</v>
      </c>
      <c r="AF16826" s="93"/>
      <c r="AG16826" s="93"/>
      <c r="AH16826" s="93"/>
    </row>
    <row r="16827" spans="24:34" x14ac:dyDescent="0.3">
      <c r="X16827" s="269" t="s">
        <v>58366</v>
      </c>
      <c r="Y16827" s="270">
        <v>299866.15000000002</v>
      </c>
      <c r="AA16827" s="231" t="s">
        <v>54234</v>
      </c>
      <c r="AB16827" s="232">
        <v>1400</v>
      </c>
      <c r="AD16827" s="209" t="s">
        <v>30518</v>
      </c>
      <c r="AE16827" s="210">
        <v>143345.43</v>
      </c>
      <c r="AF16827" s="93"/>
      <c r="AG16827" s="93"/>
      <c r="AH16827" s="93"/>
    </row>
    <row r="16828" spans="24:34" x14ac:dyDescent="0.3">
      <c r="X16828" s="269" t="s">
        <v>34749</v>
      </c>
      <c r="Y16828" s="270">
        <v>65978.98</v>
      </c>
      <c r="AA16828" s="231" t="s">
        <v>16568</v>
      </c>
      <c r="AB16828" s="232">
        <v>45536.37</v>
      </c>
      <c r="AD16828" s="209" t="s">
        <v>30519</v>
      </c>
      <c r="AE16828" s="210">
        <v>1238.03</v>
      </c>
      <c r="AF16828" s="93"/>
      <c r="AG16828" s="93"/>
      <c r="AH16828" s="93"/>
    </row>
    <row r="16829" spans="24:34" x14ac:dyDescent="0.3">
      <c r="X16829" s="269" t="s">
        <v>17734</v>
      </c>
      <c r="Y16829" s="270">
        <v>33662.29</v>
      </c>
      <c r="AA16829" s="231" t="s">
        <v>54235</v>
      </c>
      <c r="AB16829" s="232">
        <v>27873.200000000001</v>
      </c>
      <c r="AD16829" s="209" t="s">
        <v>30520</v>
      </c>
      <c r="AE16829" s="210">
        <v>14535.81</v>
      </c>
      <c r="AF16829" s="93"/>
      <c r="AG16829" s="93"/>
      <c r="AH16829" s="93"/>
    </row>
    <row r="16830" spans="24:34" x14ac:dyDescent="0.3">
      <c r="X16830" s="269" t="s">
        <v>47464</v>
      </c>
      <c r="Y16830" s="270">
        <v>675</v>
      </c>
      <c r="AA16830" s="231" t="s">
        <v>54236</v>
      </c>
      <c r="AB16830" s="232">
        <v>7020</v>
      </c>
      <c r="AD16830" s="209" t="s">
        <v>30521</v>
      </c>
      <c r="AE16830" s="210">
        <v>21699697.34</v>
      </c>
      <c r="AF16830" s="93"/>
      <c r="AG16830" s="93"/>
      <c r="AH16830" s="93"/>
    </row>
    <row r="16831" spans="24:34" x14ac:dyDescent="0.3">
      <c r="X16831" s="269" t="s">
        <v>34763</v>
      </c>
      <c r="Y16831" s="270">
        <v>28006.71</v>
      </c>
      <c r="AA16831" s="231" t="s">
        <v>54237</v>
      </c>
      <c r="AB16831" s="232">
        <v>3184.25</v>
      </c>
      <c r="AD16831" s="209" t="s">
        <v>30522</v>
      </c>
      <c r="AE16831" s="210">
        <v>1405809.95</v>
      </c>
      <c r="AF16831" s="93"/>
      <c r="AG16831" s="93"/>
      <c r="AH16831" s="93"/>
    </row>
    <row r="16832" spans="24:34" x14ac:dyDescent="0.3">
      <c r="X16832" s="269" t="s">
        <v>17736</v>
      </c>
      <c r="Y16832" s="270">
        <v>26400</v>
      </c>
      <c r="AA16832" s="231" t="s">
        <v>54238</v>
      </c>
      <c r="AB16832" s="232">
        <v>8085.5</v>
      </c>
      <c r="AD16832" s="209" t="s">
        <v>30523</v>
      </c>
      <c r="AE16832" s="210">
        <v>5232029.53</v>
      </c>
      <c r="AF16832" s="93"/>
      <c r="AG16832" s="93"/>
      <c r="AH16832" s="93"/>
    </row>
    <row r="16833" spans="24:34" x14ac:dyDescent="0.3">
      <c r="X16833" s="269" t="s">
        <v>17737</v>
      </c>
      <c r="Y16833" s="270">
        <v>6686.2</v>
      </c>
      <c r="AA16833" s="231" t="s">
        <v>54239</v>
      </c>
      <c r="AB16833" s="232">
        <v>3401.31</v>
      </c>
      <c r="AD16833" s="209" t="s">
        <v>30524</v>
      </c>
      <c r="AE16833" s="210">
        <v>9238.66</v>
      </c>
      <c r="AF16833" s="93"/>
      <c r="AG16833" s="93"/>
      <c r="AH16833" s="93"/>
    </row>
    <row r="16834" spans="24:34" x14ac:dyDescent="0.3">
      <c r="X16834" s="269" t="s">
        <v>17738</v>
      </c>
      <c r="Y16834" s="270">
        <v>15093.4</v>
      </c>
      <c r="AA16834" s="231" t="s">
        <v>45977</v>
      </c>
      <c r="AB16834" s="232">
        <v>118829</v>
      </c>
      <c r="AD16834" s="209" t="s">
        <v>30525</v>
      </c>
      <c r="AE16834" s="210">
        <v>19189.509999999998</v>
      </c>
      <c r="AF16834" s="93"/>
      <c r="AG16834" s="93"/>
      <c r="AH16834" s="93"/>
    </row>
    <row r="16835" spans="24:34" x14ac:dyDescent="0.3">
      <c r="X16835" s="269" t="s">
        <v>34764</v>
      </c>
      <c r="Y16835" s="270">
        <v>8629.74</v>
      </c>
      <c r="AA16835" s="231" t="s">
        <v>16585</v>
      </c>
      <c r="AB16835" s="232">
        <v>18772.43</v>
      </c>
      <c r="AD16835" s="209" t="s">
        <v>30526</v>
      </c>
      <c r="AE16835" s="210">
        <v>15.21</v>
      </c>
      <c r="AF16835" s="93"/>
      <c r="AG16835" s="93"/>
      <c r="AH16835" s="93"/>
    </row>
    <row r="16836" spans="24:34" x14ac:dyDescent="0.3">
      <c r="X16836" s="269" t="s">
        <v>17739</v>
      </c>
      <c r="Y16836" s="270">
        <v>15227</v>
      </c>
      <c r="AA16836" s="231" t="s">
        <v>16586</v>
      </c>
      <c r="AB16836" s="232">
        <v>1622.48</v>
      </c>
      <c r="AD16836" s="209" t="s">
        <v>30527</v>
      </c>
      <c r="AE16836" s="210">
        <v>43.26</v>
      </c>
      <c r="AF16836" s="93"/>
      <c r="AG16836" s="93"/>
      <c r="AH16836" s="93"/>
    </row>
    <row r="16837" spans="24:34" x14ac:dyDescent="0.3">
      <c r="X16837" s="269" t="s">
        <v>38957</v>
      </c>
      <c r="Y16837" s="270">
        <v>1358.34</v>
      </c>
      <c r="AA16837" s="231" t="s">
        <v>16587</v>
      </c>
      <c r="AB16837" s="232">
        <v>62644.62</v>
      </c>
      <c r="AD16837" s="209" t="s">
        <v>30528</v>
      </c>
      <c r="AE16837" s="210">
        <v>17756.72</v>
      </c>
      <c r="AF16837" s="93"/>
      <c r="AG16837" s="93"/>
      <c r="AH16837" s="93"/>
    </row>
    <row r="16838" spans="24:34" x14ac:dyDescent="0.3">
      <c r="X16838" s="269" t="s">
        <v>17742</v>
      </c>
      <c r="Y16838" s="270">
        <v>3245.82</v>
      </c>
      <c r="AA16838" s="231" t="s">
        <v>16588</v>
      </c>
      <c r="AB16838" s="232">
        <v>2278.4499999999998</v>
      </c>
      <c r="AD16838" s="209" t="s">
        <v>30529</v>
      </c>
      <c r="AE16838" s="210">
        <v>5532454.3300000001</v>
      </c>
      <c r="AF16838" s="93"/>
      <c r="AG16838" s="93"/>
      <c r="AH16838" s="93"/>
    </row>
    <row r="16839" spans="24:34" x14ac:dyDescent="0.3">
      <c r="X16839" s="269" t="s">
        <v>17743</v>
      </c>
      <c r="Y16839" s="270">
        <v>38921.5</v>
      </c>
      <c r="AA16839" s="231" t="s">
        <v>16590</v>
      </c>
      <c r="AB16839" s="232">
        <v>15887.04</v>
      </c>
      <c r="AD16839" s="209" t="s">
        <v>30530</v>
      </c>
      <c r="AE16839" s="210">
        <v>20.86</v>
      </c>
      <c r="AF16839" s="93"/>
      <c r="AG16839" s="93"/>
      <c r="AH16839" s="93"/>
    </row>
    <row r="16840" spans="24:34" x14ac:dyDescent="0.3">
      <c r="X16840" s="269" t="s">
        <v>43177</v>
      </c>
      <c r="Y16840" s="270">
        <v>45236.800000000003</v>
      </c>
      <c r="AA16840" s="231" t="s">
        <v>16653</v>
      </c>
      <c r="AB16840" s="232">
        <v>8304.4599999999991</v>
      </c>
      <c r="AD16840" s="209" t="s">
        <v>30531</v>
      </c>
      <c r="AE16840" s="210">
        <v>47241.59</v>
      </c>
      <c r="AF16840" s="93"/>
      <c r="AG16840" s="93"/>
      <c r="AH16840" s="93"/>
    </row>
    <row r="16841" spans="24:34" x14ac:dyDescent="0.3">
      <c r="X16841" s="269" t="s">
        <v>56775</v>
      </c>
      <c r="Y16841" s="270">
        <v>52738.18</v>
      </c>
      <c r="AA16841" s="231" t="s">
        <v>16654</v>
      </c>
      <c r="AB16841" s="232">
        <v>360102.87</v>
      </c>
      <c r="AD16841" s="209" t="s">
        <v>30532</v>
      </c>
      <c r="AE16841" s="210">
        <v>6835.71</v>
      </c>
      <c r="AF16841" s="93"/>
      <c r="AG16841" s="93"/>
      <c r="AH16841" s="93"/>
    </row>
    <row r="16842" spans="24:34" x14ac:dyDescent="0.3">
      <c r="X16842" s="269" t="s">
        <v>56776</v>
      </c>
      <c r="Y16842" s="270">
        <v>130710.33</v>
      </c>
      <c r="AA16842" s="231" t="s">
        <v>16655</v>
      </c>
      <c r="AB16842" s="232">
        <v>125870.39</v>
      </c>
      <c r="AD16842" s="209" t="s">
        <v>30533</v>
      </c>
      <c r="AE16842" s="210">
        <v>47580.83</v>
      </c>
      <c r="AF16842" s="93"/>
      <c r="AG16842" s="93"/>
      <c r="AH16842" s="93"/>
    </row>
    <row r="16843" spans="24:34" x14ac:dyDescent="0.3">
      <c r="X16843" s="269" t="s">
        <v>17796</v>
      </c>
      <c r="Y16843" s="270">
        <v>249576.9</v>
      </c>
      <c r="AA16843" s="231" t="s">
        <v>45978</v>
      </c>
      <c r="AB16843" s="232">
        <v>6131.56</v>
      </c>
      <c r="AD16843" s="209" t="s">
        <v>30534</v>
      </c>
      <c r="AE16843" s="210">
        <v>7629.98</v>
      </c>
      <c r="AF16843" s="93"/>
      <c r="AG16843" s="93"/>
      <c r="AH16843" s="93"/>
    </row>
    <row r="16844" spans="24:34" x14ac:dyDescent="0.3">
      <c r="X16844" s="269" t="s">
        <v>17798</v>
      </c>
      <c r="Y16844" s="270">
        <v>258658.23</v>
      </c>
      <c r="AA16844" s="231" t="s">
        <v>34628</v>
      </c>
      <c r="AB16844" s="232">
        <v>47980.61</v>
      </c>
      <c r="AD16844" s="209" t="s">
        <v>30535</v>
      </c>
      <c r="AE16844" s="210">
        <v>20414.55</v>
      </c>
      <c r="AF16844" s="93"/>
      <c r="AG16844" s="93"/>
      <c r="AH16844" s="93"/>
    </row>
    <row r="16845" spans="24:34" x14ac:dyDescent="0.3">
      <c r="X16845" s="269" t="s">
        <v>43178</v>
      </c>
      <c r="Y16845" s="270">
        <v>32177.89</v>
      </c>
      <c r="AA16845" s="231" t="s">
        <v>34629</v>
      </c>
      <c r="AB16845" s="232">
        <v>8957.77</v>
      </c>
      <c r="AD16845" s="209" t="s">
        <v>30536</v>
      </c>
      <c r="AE16845" s="210">
        <v>6303.92</v>
      </c>
      <c r="AF16845" s="93"/>
      <c r="AG16845" s="93"/>
      <c r="AH16845" s="93"/>
    </row>
    <row r="16846" spans="24:34" x14ac:dyDescent="0.3">
      <c r="X16846" s="269" t="s">
        <v>17800</v>
      </c>
      <c r="Y16846" s="270">
        <v>9358.0499999999993</v>
      </c>
      <c r="AA16846" s="231" t="s">
        <v>16657</v>
      </c>
      <c r="AB16846" s="232">
        <v>67630.75</v>
      </c>
      <c r="AD16846" s="209" t="s">
        <v>30537</v>
      </c>
      <c r="AE16846" s="210">
        <v>4179346.29</v>
      </c>
      <c r="AF16846" s="93"/>
      <c r="AG16846" s="93"/>
      <c r="AH16846" s="93"/>
    </row>
    <row r="16847" spans="24:34" x14ac:dyDescent="0.3">
      <c r="X16847" s="269" t="s">
        <v>36136</v>
      </c>
      <c r="Y16847" s="270">
        <v>16888.599999999999</v>
      </c>
      <c r="AA16847" s="231" t="s">
        <v>16658</v>
      </c>
      <c r="AB16847" s="232">
        <v>324470.23</v>
      </c>
      <c r="AD16847" s="209" t="s">
        <v>30538</v>
      </c>
      <c r="AE16847" s="210">
        <v>573135.69999999995</v>
      </c>
      <c r="AF16847" s="93"/>
      <c r="AG16847" s="93"/>
      <c r="AH16847" s="93"/>
    </row>
    <row r="16848" spans="24:34" x14ac:dyDescent="0.3">
      <c r="X16848" s="269" t="s">
        <v>36137</v>
      </c>
      <c r="Y16848" s="270">
        <v>48239.64</v>
      </c>
      <c r="AA16848" s="231" t="s">
        <v>16659</v>
      </c>
      <c r="AB16848" s="232">
        <v>254753.32</v>
      </c>
      <c r="AD16848" s="209" t="s">
        <v>30539</v>
      </c>
      <c r="AE16848" s="210">
        <v>128171</v>
      </c>
      <c r="AF16848" s="93"/>
      <c r="AG16848" s="93"/>
      <c r="AH16848" s="93"/>
    </row>
    <row r="16849" spans="24:34" x14ac:dyDescent="0.3">
      <c r="X16849" s="269" t="s">
        <v>13281</v>
      </c>
      <c r="Y16849" s="270">
        <v>145470.47</v>
      </c>
      <c r="AA16849" s="231" t="s">
        <v>16660</v>
      </c>
      <c r="AB16849" s="232">
        <v>202.8</v>
      </c>
      <c r="AD16849" s="209" t="s">
        <v>30540</v>
      </c>
      <c r="AE16849" s="210">
        <v>268114.63</v>
      </c>
      <c r="AF16849" s="93"/>
      <c r="AG16849" s="93"/>
      <c r="AH16849" s="93"/>
    </row>
    <row r="16850" spans="24:34" x14ac:dyDescent="0.3">
      <c r="X16850" s="269" t="s">
        <v>45993</v>
      </c>
      <c r="Y16850" s="270">
        <v>234</v>
      </c>
      <c r="AA16850" s="231" t="s">
        <v>13152</v>
      </c>
      <c r="AB16850" s="232">
        <v>19513.59</v>
      </c>
      <c r="AD16850" s="209" t="s">
        <v>30541</v>
      </c>
      <c r="AE16850" s="210">
        <v>222850.57</v>
      </c>
      <c r="AF16850" s="93"/>
      <c r="AG16850" s="93"/>
      <c r="AH16850" s="93"/>
    </row>
    <row r="16851" spans="24:34" x14ac:dyDescent="0.3">
      <c r="X16851" s="269" t="s">
        <v>45994</v>
      </c>
      <c r="Y16851" s="270">
        <v>-569.72</v>
      </c>
      <c r="AA16851" s="231" t="s">
        <v>16661</v>
      </c>
      <c r="AB16851" s="232">
        <v>982.98</v>
      </c>
      <c r="AD16851" s="209" t="s">
        <v>30542</v>
      </c>
      <c r="AE16851" s="210">
        <v>2523554.31</v>
      </c>
      <c r="AF16851" s="93"/>
      <c r="AG16851" s="93"/>
      <c r="AH16851" s="93"/>
    </row>
    <row r="16852" spans="24:34" x14ac:dyDescent="0.3">
      <c r="X16852" s="269" t="s">
        <v>65107</v>
      </c>
      <c r="Y16852" s="270">
        <v>2054.9699999999998</v>
      </c>
      <c r="AA16852" s="231" t="s">
        <v>33204</v>
      </c>
      <c r="AB16852" s="232">
        <v>3775489.44</v>
      </c>
      <c r="AD16852" s="209" t="s">
        <v>30543</v>
      </c>
      <c r="AE16852" s="210">
        <v>127894.85</v>
      </c>
      <c r="AF16852" s="93"/>
      <c r="AG16852" s="93"/>
      <c r="AH16852" s="93"/>
    </row>
    <row r="16853" spans="24:34" x14ac:dyDescent="0.3">
      <c r="X16853" s="269" t="s">
        <v>17802</v>
      </c>
      <c r="Y16853" s="270">
        <v>13353.3</v>
      </c>
      <c r="AA16853" s="231" t="s">
        <v>36078</v>
      </c>
      <c r="AB16853" s="232">
        <v>17130.150000000001</v>
      </c>
      <c r="AD16853" s="209" t="s">
        <v>14529</v>
      </c>
      <c r="AE16853" s="210">
        <v>1869746.24</v>
      </c>
      <c r="AF16853" s="93"/>
      <c r="AG16853" s="93"/>
      <c r="AH16853" s="93"/>
    </row>
    <row r="16854" spans="24:34" x14ac:dyDescent="0.3">
      <c r="X16854" s="269" t="s">
        <v>62347</v>
      </c>
      <c r="Y16854" s="270">
        <v>508.58</v>
      </c>
      <c r="AA16854" s="231" t="s">
        <v>43165</v>
      </c>
      <c r="AB16854" s="232">
        <v>2815140.13</v>
      </c>
      <c r="AD16854" s="209" t="s">
        <v>30544</v>
      </c>
      <c r="AE16854" s="210">
        <v>113109.52</v>
      </c>
      <c r="AF16854" s="93"/>
      <c r="AG16854" s="93"/>
      <c r="AH16854" s="93"/>
    </row>
    <row r="16855" spans="24:34" x14ac:dyDescent="0.3">
      <c r="X16855" s="269" t="s">
        <v>31839</v>
      </c>
      <c r="Y16855" s="270">
        <v>11776</v>
      </c>
      <c r="AA16855" s="231" t="s">
        <v>16663</v>
      </c>
      <c r="AB16855" s="232">
        <v>3582.81</v>
      </c>
      <c r="AD16855" s="209" t="s">
        <v>14530</v>
      </c>
      <c r="AE16855" s="210">
        <v>40586322.729999997</v>
      </c>
      <c r="AF16855" s="93"/>
      <c r="AG16855" s="93"/>
      <c r="AH16855" s="93"/>
    </row>
    <row r="16856" spans="24:34" x14ac:dyDescent="0.3">
      <c r="X16856" s="269" t="s">
        <v>33294</v>
      </c>
      <c r="Y16856" s="270">
        <v>2400</v>
      </c>
      <c r="AA16856" s="231" t="s">
        <v>16665</v>
      </c>
      <c r="AB16856" s="232">
        <v>34090.74</v>
      </c>
      <c r="AD16856" s="209" t="s">
        <v>30545</v>
      </c>
      <c r="AE16856" s="210">
        <v>6766.16</v>
      </c>
      <c r="AF16856" s="93"/>
      <c r="AG16856" s="93"/>
      <c r="AH16856" s="93"/>
    </row>
    <row r="16857" spans="24:34" x14ac:dyDescent="0.3">
      <c r="X16857" s="269" t="s">
        <v>17803</v>
      </c>
      <c r="Y16857" s="270">
        <v>825724.33</v>
      </c>
      <c r="AA16857" s="231" t="s">
        <v>49329</v>
      </c>
      <c r="AB16857" s="232">
        <v>195</v>
      </c>
      <c r="AD16857" s="209" t="s">
        <v>30546</v>
      </c>
      <c r="AE16857" s="210">
        <v>248945.25</v>
      </c>
      <c r="AF16857" s="93"/>
      <c r="AG16857" s="93"/>
      <c r="AH16857" s="93"/>
    </row>
    <row r="16858" spans="24:34" x14ac:dyDescent="0.3">
      <c r="X16858" s="269" t="s">
        <v>43179</v>
      </c>
      <c r="Y16858" s="270">
        <v>1045.4000000000001</v>
      </c>
      <c r="AA16858" s="231" t="s">
        <v>16666</v>
      </c>
      <c r="AB16858" s="232">
        <v>41350</v>
      </c>
      <c r="AD16858" s="209" t="s">
        <v>14531</v>
      </c>
      <c r="AE16858" s="210">
        <v>66767.7</v>
      </c>
      <c r="AF16858" s="93"/>
      <c r="AG16858" s="93"/>
      <c r="AH16858" s="93"/>
    </row>
    <row r="16859" spans="24:34" x14ac:dyDescent="0.3">
      <c r="X16859" s="269" t="s">
        <v>59967</v>
      </c>
      <c r="Y16859" s="270">
        <v>4237.8900000000003</v>
      </c>
      <c r="AA16859" s="231" t="s">
        <v>13153</v>
      </c>
      <c r="AB16859" s="232">
        <v>602039.02</v>
      </c>
      <c r="AD16859" s="209" t="s">
        <v>14532</v>
      </c>
      <c r="AE16859" s="210">
        <v>32327.11</v>
      </c>
      <c r="AF16859" s="93"/>
      <c r="AG16859" s="93"/>
      <c r="AH16859" s="93"/>
    </row>
    <row r="16860" spans="24:34" x14ac:dyDescent="0.3">
      <c r="X16860" s="269" t="s">
        <v>65108</v>
      </c>
      <c r="Y16860" s="270">
        <v>13087.5</v>
      </c>
      <c r="AA16860" s="231" t="s">
        <v>13154</v>
      </c>
      <c r="AB16860" s="232">
        <v>830414.83</v>
      </c>
      <c r="AD16860" s="209" t="s">
        <v>14533</v>
      </c>
      <c r="AE16860" s="210">
        <v>149294.67000000001</v>
      </c>
      <c r="AF16860" s="93"/>
      <c r="AG16860" s="93"/>
      <c r="AH16860" s="93"/>
    </row>
    <row r="16861" spans="24:34" x14ac:dyDescent="0.3">
      <c r="X16861" s="269" t="s">
        <v>17805</v>
      </c>
      <c r="Y16861" s="270">
        <v>233577.16</v>
      </c>
      <c r="AA16861" s="231" t="s">
        <v>16667</v>
      </c>
      <c r="AB16861" s="232">
        <v>130764.28</v>
      </c>
      <c r="AD16861" s="209" t="s">
        <v>14534</v>
      </c>
      <c r="AE16861" s="210">
        <v>2933.7</v>
      </c>
      <c r="AF16861" s="93"/>
      <c r="AG16861" s="93"/>
      <c r="AH16861" s="93"/>
    </row>
    <row r="16862" spans="24:34" x14ac:dyDescent="0.3">
      <c r="X16862" s="269" t="s">
        <v>62872</v>
      </c>
      <c r="Y16862" s="270">
        <v>63001.58</v>
      </c>
      <c r="AA16862" s="231" t="s">
        <v>16668</v>
      </c>
      <c r="AB16862" s="232">
        <v>27152.46</v>
      </c>
      <c r="AD16862" s="209" t="s">
        <v>14535</v>
      </c>
      <c r="AE16862" s="210">
        <v>6167.45</v>
      </c>
      <c r="AF16862" s="93"/>
      <c r="AG16862" s="93"/>
      <c r="AH16862" s="93"/>
    </row>
    <row r="16863" spans="24:34" x14ac:dyDescent="0.3">
      <c r="X16863" s="269" t="s">
        <v>45995</v>
      </c>
      <c r="Y16863" s="270">
        <v>1456.4</v>
      </c>
      <c r="AA16863" s="231" t="s">
        <v>16669</v>
      </c>
      <c r="AB16863" s="232">
        <v>254822.53</v>
      </c>
      <c r="AD16863" s="209" t="s">
        <v>14536</v>
      </c>
      <c r="AE16863" s="210">
        <v>10045.450000000001</v>
      </c>
      <c r="AF16863" s="93"/>
      <c r="AG16863" s="93"/>
      <c r="AH16863" s="93"/>
    </row>
    <row r="16864" spans="24:34" x14ac:dyDescent="0.3">
      <c r="X16864" s="269" t="s">
        <v>13286</v>
      </c>
      <c r="Y16864" s="270">
        <v>157093.88</v>
      </c>
      <c r="AA16864" s="231" t="s">
        <v>34630</v>
      </c>
      <c r="AB16864" s="232">
        <v>230676.16</v>
      </c>
      <c r="AD16864" s="209" t="s">
        <v>14537</v>
      </c>
      <c r="AE16864" s="210">
        <v>1514337.59</v>
      </c>
      <c r="AF16864" s="93"/>
      <c r="AG16864" s="93"/>
      <c r="AH16864" s="93"/>
    </row>
    <row r="16865" spans="24:34" x14ac:dyDescent="0.3">
      <c r="X16865" s="269" t="s">
        <v>13287</v>
      </c>
      <c r="Y16865" s="270">
        <v>490783.59</v>
      </c>
      <c r="AA16865" s="231" t="s">
        <v>54240</v>
      </c>
      <c r="AB16865" s="232">
        <v>6743</v>
      </c>
      <c r="AD16865" s="209" t="s">
        <v>14538</v>
      </c>
      <c r="AE16865" s="210">
        <v>3412.17</v>
      </c>
      <c r="AF16865" s="93"/>
      <c r="AG16865" s="93"/>
      <c r="AH16865" s="93"/>
    </row>
    <row r="16866" spans="24:34" x14ac:dyDescent="0.3">
      <c r="X16866" s="269" t="s">
        <v>13288</v>
      </c>
      <c r="Y16866" s="270">
        <v>116708.91</v>
      </c>
      <c r="AA16866" s="231" t="s">
        <v>31729</v>
      </c>
      <c r="AB16866" s="232">
        <v>52088.5</v>
      </c>
      <c r="AD16866" s="209" t="s">
        <v>14539</v>
      </c>
      <c r="AE16866" s="210">
        <v>116258.47</v>
      </c>
      <c r="AF16866" s="93"/>
      <c r="AG16866" s="93"/>
      <c r="AH16866" s="93"/>
    </row>
    <row r="16867" spans="24:34" x14ac:dyDescent="0.3">
      <c r="X16867" s="269" t="s">
        <v>59968</v>
      </c>
      <c r="Y16867" s="270">
        <v>16382.02</v>
      </c>
      <c r="AA16867" s="231" t="s">
        <v>13155</v>
      </c>
      <c r="AB16867" s="232">
        <v>272.01</v>
      </c>
      <c r="AD16867" s="209" t="s">
        <v>14540</v>
      </c>
      <c r="AE16867" s="210">
        <v>8028248.8399999999</v>
      </c>
      <c r="AF16867" s="93"/>
      <c r="AG16867" s="93"/>
      <c r="AH16867" s="93"/>
    </row>
    <row r="16868" spans="24:34" x14ac:dyDescent="0.3">
      <c r="X16868" s="269" t="s">
        <v>17806</v>
      </c>
      <c r="Y16868" s="270">
        <v>157809.73000000001</v>
      </c>
      <c r="AA16868" s="231" t="s">
        <v>54241</v>
      </c>
      <c r="AB16868" s="232">
        <v>947822.75</v>
      </c>
      <c r="AD16868" s="209" t="s">
        <v>14541</v>
      </c>
      <c r="AE16868" s="210">
        <v>133740.79</v>
      </c>
      <c r="AF16868" s="93"/>
      <c r="AG16868" s="93"/>
      <c r="AH16868" s="93"/>
    </row>
    <row r="16869" spans="24:34" x14ac:dyDescent="0.3">
      <c r="X16869" s="269" t="s">
        <v>17807</v>
      </c>
      <c r="Y16869" s="270">
        <v>79627.02</v>
      </c>
      <c r="AA16869" s="231" t="s">
        <v>13156</v>
      </c>
      <c r="AB16869" s="232">
        <v>2017341.7</v>
      </c>
      <c r="AD16869" s="209" t="s">
        <v>14542</v>
      </c>
      <c r="AE16869" s="210">
        <v>3929096.34</v>
      </c>
      <c r="AF16869" s="93"/>
      <c r="AG16869" s="93"/>
      <c r="AH16869" s="93"/>
    </row>
    <row r="16870" spans="24:34" x14ac:dyDescent="0.3">
      <c r="X16870" s="269" t="s">
        <v>61669</v>
      </c>
      <c r="Y16870" s="270">
        <v>7500</v>
      </c>
      <c r="AA16870" s="231" t="s">
        <v>16671</v>
      </c>
      <c r="AB16870" s="232">
        <v>101860</v>
      </c>
      <c r="AD16870" s="209" t="s">
        <v>14543</v>
      </c>
      <c r="AE16870" s="210">
        <v>67072.429999999993</v>
      </c>
      <c r="AF16870" s="93"/>
      <c r="AG16870" s="93"/>
      <c r="AH16870" s="93"/>
    </row>
    <row r="16871" spans="24:34" x14ac:dyDescent="0.3">
      <c r="X16871" s="269" t="s">
        <v>58754</v>
      </c>
      <c r="Y16871" s="270">
        <v>16000</v>
      </c>
      <c r="AA16871" s="231" t="s">
        <v>16672</v>
      </c>
      <c r="AB16871" s="232">
        <v>96002.87</v>
      </c>
      <c r="AD16871" s="209" t="s">
        <v>14544</v>
      </c>
      <c r="AE16871" s="210">
        <v>1433286.44</v>
      </c>
      <c r="AF16871" s="93"/>
      <c r="AG16871" s="93"/>
      <c r="AH16871" s="93"/>
    </row>
    <row r="16872" spans="24:34" x14ac:dyDescent="0.3">
      <c r="X16872" s="269" t="s">
        <v>63475</v>
      </c>
      <c r="Y16872" s="270">
        <v>729877.4</v>
      </c>
      <c r="AA16872" s="231" t="s">
        <v>16673</v>
      </c>
      <c r="AB16872" s="232">
        <v>556519.27</v>
      </c>
      <c r="AD16872" s="209" t="s">
        <v>14545</v>
      </c>
      <c r="AE16872" s="210">
        <v>36689.65</v>
      </c>
      <c r="AF16872" s="93"/>
      <c r="AG16872" s="93"/>
      <c r="AH16872" s="93"/>
    </row>
    <row r="16873" spans="24:34" x14ac:dyDescent="0.3">
      <c r="X16873" s="269" t="s">
        <v>13289</v>
      </c>
      <c r="Y16873" s="270">
        <v>3920100.73</v>
      </c>
      <c r="AA16873" s="231" t="s">
        <v>16674</v>
      </c>
      <c r="AB16873" s="232">
        <v>-6454.46</v>
      </c>
      <c r="AD16873" s="209" t="s">
        <v>14546</v>
      </c>
      <c r="AE16873" s="210">
        <v>1003890.43</v>
      </c>
      <c r="AF16873" s="93"/>
      <c r="AG16873" s="93"/>
      <c r="AH16873" s="93"/>
    </row>
    <row r="16874" spans="24:34" x14ac:dyDescent="0.3">
      <c r="X16874" s="269" t="s">
        <v>17810</v>
      </c>
      <c r="Y16874" s="270">
        <v>148958.54</v>
      </c>
      <c r="AA16874" s="231" t="s">
        <v>38904</v>
      </c>
      <c r="AB16874" s="232">
        <v>66927.600000000006</v>
      </c>
      <c r="AD16874" s="209" t="s">
        <v>14547</v>
      </c>
      <c r="AE16874" s="210">
        <v>2213128.4900000002</v>
      </c>
      <c r="AF16874" s="93"/>
      <c r="AG16874" s="93"/>
      <c r="AH16874" s="93"/>
    </row>
    <row r="16875" spans="24:34" x14ac:dyDescent="0.3">
      <c r="X16875" s="269" t="s">
        <v>17811</v>
      </c>
      <c r="Y16875" s="270">
        <v>275260.19</v>
      </c>
      <c r="AA16875" s="231" t="s">
        <v>54242</v>
      </c>
      <c r="AB16875" s="232">
        <v>62093.760000000002</v>
      </c>
      <c r="AD16875" s="209" t="s">
        <v>14548</v>
      </c>
      <c r="AE16875" s="210">
        <v>1924669.6</v>
      </c>
      <c r="AF16875" s="93"/>
      <c r="AG16875" s="93"/>
      <c r="AH16875" s="93"/>
    </row>
    <row r="16876" spans="24:34" x14ac:dyDescent="0.3">
      <c r="X16876" s="269" t="s">
        <v>65109</v>
      </c>
      <c r="Y16876" s="270">
        <v>93923.49</v>
      </c>
      <c r="AA16876" s="231" t="s">
        <v>16711</v>
      </c>
      <c r="AB16876" s="232">
        <v>7998.66</v>
      </c>
      <c r="AD16876" s="209" t="s">
        <v>30547</v>
      </c>
      <c r="AE16876" s="210">
        <v>180896.8</v>
      </c>
      <c r="AF16876" s="93"/>
      <c r="AG16876" s="93"/>
      <c r="AH16876" s="93"/>
    </row>
    <row r="16877" spans="24:34" x14ac:dyDescent="0.3">
      <c r="X16877" s="269" t="s">
        <v>40740</v>
      </c>
      <c r="Y16877" s="270">
        <v>6853.96</v>
      </c>
      <c r="AA16877" s="231" t="s">
        <v>34644</v>
      </c>
      <c r="AB16877" s="232">
        <v>109907.42</v>
      </c>
      <c r="AD16877" s="209" t="s">
        <v>30548</v>
      </c>
      <c r="AE16877" s="210">
        <v>28.11</v>
      </c>
      <c r="AF16877" s="93"/>
      <c r="AG16877" s="93"/>
      <c r="AH16877" s="93"/>
    </row>
    <row r="16878" spans="24:34" x14ac:dyDescent="0.3">
      <c r="X16878" s="269" t="s">
        <v>17812</v>
      </c>
      <c r="Y16878" s="270">
        <v>1734575.19</v>
      </c>
      <c r="AA16878" s="231" t="s">
        <v>34645</v>
      </c>
      <c r="AB16878" s="232">
        <v>6366.84</v>
      </c>
      <c r="AD16878" s="209" t="s">
        <v>14550</v>
      </c>
      <c r="AE16878" s="210">
        <v>558.59</v>
      </c>
      <c r="AF16878" s="93"/>
      <c r="AG16878" s="93"/>
      <c r="AH16878" s="93"/>
    </row>
    <row r="16879" spans="24:34" x14ac:dyDescent="0.3">
      <c r="X16879" s="269" t="s">
        <v>58755</v>
      </c>
      <c r="Y16879" s="270">
        <v>22300.84</v>
      </c>
      <c r="AA16879" s="231" t="s">
        <v>34646</v>
      </c>
      <c r="AB16879" s="232">
        <v>13151.78</v>
      </c>
      <c r="AD16879" s="209" t="s">
        <v>14551</v>
      </c>
      <c r="AE16879" s="210">
        <v>501642.81</v>
      </c>
      <c r="AF16879" s="93"/>
      <c r="AG16879" s="93"/>
      <c r="AH16879" s="93"/>
    </row>
    <row r="16880" spans="24:34" x14ac:dyDescent="0.3">
      <c r="X16880" s="269" t="s">
        <v>56777</v>
      </c>
      <c r="Y16880" s="270">
        <v>1566393.75</v>
      </c>
      <c r="AA16880" s="231" t="s">
        <v>34647</v>
      </c>
      <c r="AB16880" s="232">
        <v>11539.57</v>
      </c>
      <c r="AD16880" s="209" t="s">
        <v>30549</v>
      </c>
      <c r="AE16880" s="210">
        <v>37.26</v>
      </c>
      <c r="AF16880" s="93"/>
      <c r="AG16880" s="93"/>
      <c r="AH16880" s="93"/>
    </row>
    <row r="16881" spans="24:34" x14ac:dyDescent="0.3">
      <c r="X16881" s="269" t="s">
        <v>17900</v>
      </c>
      <c r="Y16881" s="270">
        <v>17428.68</v>
      </c>
      <c r="AA16881" s="231" t="s">
        <v>34648</v>
      </c>
      <c r="AB16881" s="232">
        <v>1546.64</v>
      </c>
      <c r="AD16881" s="209" t="s">
        <v>14552</v>
      </c>
      <c r="AE16881" s="210">
        <v>4535.46</v>
      </c>
      <c r="AF16881" s="93"/>
      <c r="AG16881" s="93"/>
      <c r="AH16881" s="93"/>
    </row>
    <row r="16882" spans="24:34" x14ac:dyDescent="0.3">
      <c r="X16882" s="269" t="s">
        <v>17902</v>
      </c>
      <c r="Y16882" s="270">
        <v>543867.48</v>
      </c>
      <c r="AA16882" s="231" t="s">
        <v>34649</v>
      </c>
      <c r="AB16882" s="232">
        <v>660</v>
      </c>
      <c r="AD16882" s="209" t="s">
        <v>30550</v>
      </c>
      <c r="AE16882" s="210">
        <v>0.02</v>
      </c>
      <c r="AF16882" s="93"/>
      <c r="AG16882" s="93"/>
      <c r="AH16882" s="93"/>
    </row>
    <row r="16883" spans="24:34" x14ac:dyDescent="0.3">
      <c r="X16883" s="269" t="s">
        <v>17904</v>
      </c>
      <c r="Y16883" s="270">
        <v>84329.85</v>
      </c>
      <c r="AA16883" s="231" t="s">
        <v>34650</v>
      </c>
      <c r="AB16883" s="232">
        <v>4632.38</v>
      </c>
      <c r="AD16883" s="209" t="s">
        <v>14553</v>
      </c>
      <c r="AE16883" s="210">
        <v>10195.200000000001</v>
      </c>
      <c r="AF16883" s="93"/>
      <c r="AG16883" s="93"/>
      <c r="AH16883" s="93"/>
    </row>
    <row r="16884" spans="24:34" x14ac:dyDescent="0.3">
      <c r="X16884" s="269" t="s">
        <v>17905</v>
      </c>
      <c r="Y16884" s="270">
        <v>131760</v>
      </c>
      <c r="AA16884" s="231" t="s">
        <v>16714</v>
      </c>
      <c r="AB16884" s="232">
        <v>4381.84</v>
      </c>
      <c r="AD16884" s="209" t="s">
        <v>30551</v>
      </c>
      <c r="AE16884" s="210">
        <v>3558.08</v>
      </c>
      <c r="AF16884" s="93"/>
      <c r="AG16884" s="93"/>
      <c r="AH16884" s="93"/>
    </row>
    <row r="16885" spans="24:34" x14ac:dyDescent="0.3">
      <c r="X16885" s="269" t="s">
        <v>17906</v>
      </c>
      <c r="Y16885" s="270">
        <v>7236.23</v>
      </c>
      <c r="AA16885" s="231" t="s">
        <v>16715</v>
      </c>
      <c r="AB16885" s="232">
        <v>4969.1499999999996</v>
      </c>
      <c r="AD16885" s="209" t="s">
        <v>14554</v>
      </c>
      <c r="AE16885" s="210">
        <v>19967.73</v>
      </c>
      <c r="AF16885" s="93"/>
      <c r="AG16885" s="93"/>
      <c r="AH16885" s="93"/>
    </row>
    <row r="16886" spans="24:34" x14ac:dyDescent="0.3">
      <c r="X16886" s="269" t="s">
        <v>17907</v>
      </c>
      <c r="Y16886" s="270">
        <v>137914.96</v>
      </c>
      <c r="AA16886" s="231" t="s">
        <v>34651</v>
      </c>
      <c r="AB16886" s="232">
        <v>567533.97</v>
      </c>
      <c r="AD16886" s="209" t="s">
        <v>30552</v>
      </c>
      <c r="AE16886" s="210">
        <v>8412.01</v>
      </c>
      <c r="AF16886" s="93"/>
      <c r="AG16886" s="93"/>
      <c r="AH16886" s="93"/>
    </row>
    <row r="16887" spans="24:34" x14ac:dyDescent="0.3">
      <c r="X16887" s="269" t="s">
        <v>17908</v>
      </c>
      <c r="Y16887" s="270">
        <v>21823.200000000001</v>
      </c>
      <c r="AA16887" s="231" t="s">
        <v>43166</v>
      </c>
      <c r="AB16887" s="232">
        <v>120200</v>
      </c>
      <c r="AD16887" s="209" t="s">
        <v>14555</v>
      </c>
      <c r="AE16887" s="210">
        <v>25000.880000000001</v>
      </c>
      <c r="AF16887" s="93"/>
      <c r="AG16887" s="93"/>
      <c r="AH16887" s="93"/>
    </row>
    <row r="16888" spans="24:34" x14ac:dyDescent="0.3">
      <c r="X16888" s="269" t="s">
        <v>34786</v>
      </c>
      <c r="Y16888" s="270">
        <v>61055.25</v>
      </c>
      <c r="AA16888" s="231" t="s">
        <v>43167</v>
      </c>
      <c r="AB16888" s="232">
        <v>10000</v>
      </c>
      <c r="AD16888" s="209" t="s">
        <v>30553</v>
      </c>
      <c r="AE16888" s="210">
        <v>213.03</v>
      </c>
      <c r="AF16888" s="93"/>
      <c r="AG16888" s="93"/>
      <c r="AH16888" s="93"/>
    </row>
    <row r="16889" spans="24:34" x14ac:dyDescent="0.3">
      <c r="X16889" s="269" t="s">
        <v>33299</v>
      </c>
      <c r="Y16889" s="270">
        <v>38216.79</v>
      </c>
      <c r="AA16889" s="231" t="s">
        <v>16717</v>
      </c>
      <c r="AB16889" s="232">
        <v>70734.48</v>
      </c>
      <c r="AD16889" s="209" t="s">
        <v>30554</v>
      </c>
      <c r="AE16889" s="210">
        <v>1350.41</v>
      </c>
      <c r="AF16889" s="93"/>
      <c r="AG16889" s="93"/>
      <c r="AH16889" s="93"/>
    </row>
    <row r="16890" spans="24:34" x14ac:dyDescent="0.3">
      <c r="X16890" s="269" t="s">
        <v>17911</v>
      </c>
      <c r="Y16890" s="270">
        <v>9095.25</v>
      </c>
      <c r="AA16890" s="231" t="s">
        <v>16718</v>
      </c>
      <c r="AB16890" s="232">
        <v>40090.949999999997</v>
      </c>
      <c r="AD16890" s="209" t="s">
        <v>30555</v>
      </c>
      <c r="AE16890" s="210">
        <v>15392.78</v>
      </c>
      <c r="AF16890" s="93"/>
      <c r="AG16890" s="93"/>
      <c r="AH16890" s="93"/>
    </row>
    <row r="16891" spans="24:34" x14ac:dyDescent="0.3">
      <c r="X16891" s="269" t="s">
        <v>59969</v>
      </c>
      <c r="Y16891" s="270">
        <v>48.76</v>
      </c>
      <c r="AA16891" s="231" t="s">
        <v>16719</v>
      </c>
      <c r="AB16891" s="232">
        <v>4751.79</v>
      </c>
      <c r="AD16891" s="209" t="s">
        <v>30556</v>
      </c>
      <c r="AE16891" s="210">
        <v>266</v>
      </c>
      <c r="AF16891" s="93"/>
      <c r="AG16891" s="93"/>
      <c r="AH16891" s="93"/>
    </row>
    <row r="16892" spans="24:34" x14ac:dyDescent="0.3">
      <c r="X16892" s="269" t="s">
        <v>17914</v>
      </c>
      <c r="Y16892" s="270">
        <v>1796.03</v>
      </c>
      <c r="AA16892" s="231" t="s">
        <v>16720</v>
      </c>
      <c r="AB16892" s="232">
        <v>347266.13</v>
      </c>
      <c r="AD16892" s="209" t="s">
        <v>30557</v>
      </c>
      <c r="AE16892" s="210">
        <v>5372.99</v>
      </c>
      <c r="AF16892" s="93"/>
      <c r="AG16892" s="93"/>
      <c r="AH16892" s="93"/>
    </row>
    <row r="16893" spans="24:34" x14ac:dyDescent="0.3">
      <c r="X16893" s="269" t="s">
        <v>17916</v>
      </c>
      <c r="Y16893" s="270">
        <v>4867.5</v>
      </c>
      <c r="AA16893" s="231" t="s">
        <v>48433</v>
      </c>
      <c r="AB16893" s="232">
        <v>1400</v>
      </c>
      <c r="AD16893" s="209" t="s">
        <v>14556</v>
      </c>
      <c r="AE16893" s="210">
        <v>66426.87</v>
      </c>
      <c r="AF16893" s="93"/>
      <c r="AG16893" s="93"/>
      <c r="AH16893" s="93"/>
    </row>
    <row r="16894" spans="24:34" x14ac:dyDescent="0.3">
      <c r="X16894" s="269" t="s">
        <v>17917</v>
      </c>
      <c r="Y16894" s="270">
        <v>6744.99</v>
      </c>
      <c r="AA16894" s="231" t="s">
        <v>54243</v>
      </c>
      <c r="AB16894" s="232">
        <v>81.260000000000005</v>
      </c>
      <c r="AD16894" s="209" t="s">
        <v>14557</v>
      </c>
      <c r="AE16894" s="210">
        <v>2880862.6</v>
      </c>
      <c r="AF16894" s="93"/>
      <c r="AG16894" s="93"/>
      <c r="AH16894" s="93"/>
    </row>
    <row r="16895" spans="24:34" x14ac:dyDescent="0.3">
      <c r="X16895" s="269" t="s">
        <v>17918</v>
      </c>
      <c r="Y16895" s="270">
        <v>25361</v>
      </c>
      <c r="AA16895" s="231" t="s">
        <v>16721</v>
      </c>
      <c r="AB16895" s="232">
        <v>13985.39</v>
      </c>
      <c r="AD16895" s="209" t="s">
        <v>14558</v>
      </c>
      <c r="AE16895" s="210">
        <v>-25839.73</v>
      </c>
      <c r="AF16895" s="93"/>
      <c r="AG16895" s="93"/>
      <c r="AH16895" s="93"/>
    </row>
    <row r="16896" spans="24:34" x14ac:dyDescent="0.3">
      <c r="X16896" s="269" t="s">
        <v>40742</v>
      </c>
      <c r="Y16896" s="270">
        <v>702442.06</v>
      </c>
      <c r="AA16896" s="231" t="s">
        <v>16722</v>
      </c>
      <c r="AB16896" s="232">
        <v>112136.07</v>
      </c>
      <c r="AD16896" s="209" t="s">
        <v>30558</v>
      </c>
      <c r="AE16896" s="210">
        <v>335.27</v>
      </c>
      <c r="AF16896" s="93"/>
      <c r="AG16896" s="93"/>
      <c r="AH16896" s="93"/>
    </row>
    <row r="16897" spans="24:34" x14ac:dyDescent="0.3">
      <c r="X16897" s="269" t="s">
        <v>58017</v>
      </c>
      <c r="Y16897" s="270">
        <v>600</v>
      </c>
      <c r="AA16897" s="231" t="s">
        <v>16723</v>
      </c>
      <c r="AB16897" s="232">
        <v>138959.46</v>
      </c>
      <c r="AD16897" s="209" t="s">
        <v>14559</v>
      </c>
      <c r="AE16897" s="210">
        <v>190816.63</v>
      </c>
      <c r="AF16897" s="93"/>
      <c r="AG16897" s="93"/>
      <c r="AH16897" s="93"/>
    </row>
    <row r="16898" spans="24:34" x14ac:dyDescent="0.3">
      <c r="X16898" s="269" t="s">
        <v>40743</v>
      </c>
      <c r="Y16898" s="270">
        <v>1147.0999999999999</v>
      </c>
      <c r="AA16898" s="231" t="s">
        <v>54244</v>
      </c>
      <c r="AB16898" s="232">
        <v>77</v>
      </c>
      <c r="AD16898" s="209" t="s">
        <v>14560</v>
      </c>
      <c r="AE16898" s="210">
        <v>285524.27</v>
      </c>
      <c r="AF16898" s="93"/>
      <c r="AG16898" s="93"/>
      <c r="AH16898" s="93"/>
    </row>
    <row r="16899" spans="24:34" x14ac:dyDescent="0.3">
      <c r="X16899" s="269" t="s">
        <v>17919</v>
      </c>
      <c r="Y16899" s="270">
        <v>144316.81</v>
      </c>
      <c r="AA16899" s="231" t="s">
        <v>47447</v>
      </c>
      <c r="AB16899" s="232">
        <v>21034.02</v>
      </c>
      <c r="AD16899" s="209" t="s">
        <v>14561</v>
      </c>
      <c r="AE16899" s="210">
        <v>1207.58</v>
      </c>
      <c r="AF16899" s="93"/>
      <c r="AG16899" s="93"/>
      <c r="AH16899" s="93"/>
    </row>
    <row r="16900" spans="24:34" x14ac:dyDescent="0.3">
      <c r="X16900" s="269" t="s">
        <v>17924</v>
      </c>
      <c r="Y16900" s="270">
        <v>142065.46</v>
      </c>
      <c r="AA16900" s="231" t="s">
        <v>38908</v>
      </c>
      <c r="AB16900" s="232">
        <v>-576.80999999999995</v>
      </c>
      <c r="AD16900" s="209" t="s">
        <v>30559</v>
      </c>
      <c r="AE16900" s="210">
        <v>2308.39</v>
      </c>
      <c r="AF16900" s="93"/>
      <c r="AG16900" s="93"/>
      <c r="AH16900" s="93"/>
    </row>
    <row r="16901" spans="24:34" x14ac:dyDescent="0.3">
      <c r="X16901" s="269" t="s">
        <v>17925</v>
      </c>
      <c r="Y16901" s="270">
        <v>450637.33</v>
      </c>
      <c r="AA16901" s="231" t="s">
        <v>16778</v>
      </c>
      <c r="AB16901" s="232">
        <v>-1187.52</v>
      </c>
      <c r="AD16901" s="209" t="s">
        <v>14562</v>
      </c>
      <c r="AE16901" s="210">
        <v>3721890.99</v>
      </c>
      <c r="AF16901" s="93"/>
      <c r="AG16901" s="93"/>
      <c r="AH16901" s="93"/>
    </row>
    <row r="16902" spans="24:34" x14ac:dyDescent="0.3">
      <c r="X16902" s="269" t="s">
        <v>17926</v>
      </c>
      <c r="Y16902" s="270">
        <v>165564.42000000001</v>
      </c>
      <c r="AA16902" s="231" t="s">
        <v>16779</v>
      </c>
      <c r="AB16902" s="232">
        <v>38923.06</v>
      </c>
      <c r="AD16902" s="209" t="s">
        <v>30560</v>
      </c>
      <c r="AE16902" s="210">
        <v>5419.06</v>
      </c>
      <c r="AF16902" s="93"/>
      <c r="AG16902" s="93"/>
      <c r="AH16902" s="93"/>
    </row>
    <row r="16903" spans="24:34" x14ac:dyDescent="0.3">
      <c r="X16903" s="269" t="s">
        <v>54271</v>
      </c>
      <c r="Y16903" s="270">
        <v>9634.94</v>
      </c>
      <c r="AA16903" s="231" t="s">
        <v>16780</v>
      </c>
      <c r="AB16903" s="232">
        <v>218603.75</v>
      </c>
      <c r="AD16903" s="209" t="s">
        <v>14563</v>
      </c>
      <c r="AE16903" s="210">
        <v>654140.96</v>
      </c>
      <c r="AF16903" s="93"/>
      <c r="AG16903" s="93"/>
      <c r="AH16903" s="93"/>
    </row>
    <row r="16904" spans="24:34" x14ac:dyDescent="0.3">
      <c r="X16904" s="269" t="s">
        <v>17927</v>
      </c>
      <c r="Y16904" s="270">
        <v>68777.81</v>
      </c>
      <c r="AA16904" s="231" t="s">
        <v>16781</v>
      </c>
      <c r="AB16904" s="232">
        <v>318776.49</v>
      </c>
      <c r="AD16904" s="209" t="s">
        <v>30561</v>
      </c>
      <c r="AE16904" s="210">
        <v>2640.17</v>
      </c>
      <c r="AF16904" s="93"/>
      <c r="AG16904" s="93"/>
      <c r="AH16904" s="93"/>
    </row>
    <row r="16905" spans="24:34" x14ac:dyDescent="0.3">
      <c r="X16905" s="269" t="s">
        <v>17928</v>
      </c>
      <c r="Y16905" s="270">
        <v>1092.08</v>
      </c>
      <c r="AA16905" s="231" t="s">
        <v>47448</v>
      </c>
      <c r="AB16905" s="232">
        <v>3169.59</v>
      </c>
      <c r="AD16905" s="209" t="s">
        <v>14564</v>
      </c>
      <c r="AE16905" s="210">
        <v>1374886.45</v>
      </c>
      <c r="AF16905" s="93"/>
      <c r="AG16905" s="93"/>
      <c r="AH16905" s="93"/>
    </row>
    <row r="16906" spans="24:34" x14ac:dyDescent="0.3">
      <c r="X16906" s="269" t="s">
        <v>17930</v>
      </c>
      <c r="Y16906" s="270">
        <v>14655.55</v>
      </c>
      <c r="AA16906" s="231" t="s">
        <v>16782</v>
      </c>
      <c r="AB16906" s="232">
        <v>67555.97</v>
      </c>
      <c r="AD16906" s="209" t="s">
        <v>14565</v>
      </c>
      <c r="AE16906" s="210">
        <v>424067.84000000003</v>
      </c>
      <c r="AF16906" s="93"/>
      <c r="AG16906" s="93"/>
      <c r="AH16906" s="93"/>
    </row>
    <row r="16907" spans="24:34" x14ac:dyDescent="0.3">
      <c r="X16907" s="269" t="s">
        <v>58756</v>
      </c>
      <c r="Y16907" s="270">
        <v>122</v>
      </c>
      <c r="AA16907" s="231" t="s">
        <v>16783</v>
      </c>
      <c r="AB16907" s="232">
        <v>15457.58</v>
      </c>
      <c r="AD16907" s="209" t="s">
        <v>14566</v>
      </c>
      <c r="AE16907" s="210">
        <v>1598672.28</v>
      </c>
      <c r="AF16907" s="93"/>
      <c r="AG16907" s="93"/>
      <c r="AH16907" s="93"/>
    </row>
    <row r="16908" spans="24:34" x14ac:dyDescent="0.3">
      <c r="X16908" s="269" t="s">
        <v>62873</v>
      </c>
      <c r="Y16908" s="270">
        <v>475</v>
      </c>
      <c r="AA16908" s="231" t="s">
        <v>16784</v>
      </c>
      <c r="AB16908" s="232">
        <v>650075.71</v>
      </c>
      <c r="AD16908" s="209" t="s">
        <v>30562</v>
      </c>
      <c r="AE16908" s="210">
        <v>486142.31</v>
      </c>
      <c r="AF16908" s="93"/>
      <c r="AG16908" s="93"/>
      <c r="AH16908" s="93"/>
    </row>
    <row r="16909" spans="24:34" x14ac:dyDescent="0.3">
      <c r="X16909" s="269" t="s">
        <v>17935</v>
      </c>
      <c r="Y16909" s="270">
        <v>2071.0500000000002</v>
      </c>
      <c r="AA16909" s="231" t="s">
        <v>38911</v>
      </c>
      <c r="AB16909" s="232">
        <v>61282.82</v>
      </c>
      <c r="AD16909" s="209" t="s">
        <v>30563</v>
      </c>
      <c r="AE16909" s="210">
        <v>10116.94</v>
      </c>
      <c r="AF16909" s="93"/>
      <c r="AG16909" s="93"/>
      <c r="AH16909" s="93"/>
    </row>
    <row r="16910" spans="24:34" x14ac:dyDescent="0.3">
      <c r="X16910" s="269" t="s">
        <v>65110</v>
      </c>
      <c r="Y16910" s="270">
        <v>332916.90000000002</v>
      </c>
      <c r="AA16910" s="231" t="s">
        <v>40723</v>
      </c>
      <c r="AB16910" s="232">
        <v>25132.7</v>
      </c>
      <c r="AD16910" s="209" t="s">
        <v>14567</v>
      </c>
      <c r="AE16910" s="210">
        <v>538552.46</v>
      </c>
      <c r="AF16910" s="93"/>
      <c r="AG16910" s="93"/>
      <c r="AH16910" s="93"/>
    </row>
    <row r="16911" spans="24:34" x14ac:dyDescent="0.3">
      <c r="X16911" s="269" t="s">
        <v>17936</v>
      </c>
      <c r="Y16911" s="270">
        <v>44678.84</v>
      </c>
      <c r="AA16911" s="231" t="s">
        <v>33210</v>
      </c>
      <c r="AB16911" s="232">
        <v>3057.6</v>
      </c>
      <c r="AD16911" s="209" t="s">
        <v>14568</v>
      </c>
      <c r="AE16911" s="210">
        <v>8355757.8899999997</v>
      </c>
      <c r="AF16911" s="93"/>
      <c r="AG16911" s="93"/>
      <c r="AH16911" s="93"/>
    </row>
    <row r="16912" spans="24:34" x14ac:dyDescent="0.3">
      <c r="X16912" s="269" t="s">
        <v>55581</v>
      </c>
      <c r="Y16912" s="270">
        <v>218251.68</v>
      </c>
      <c r="AA16912" s="231" t="s">
        <v>54245</v>
      </c>
      <c r="AB16912" s="232">
        <v>1839.59</v>
      </c>
      <c r="AD16912" s="209" t="s">
        <v>30564</v>
      </c>
      <c r="AE16912" s="210">
        <v>12016.67</v>
      </c>
      <c r="AF16912" s="93"/>
      <c r="AG16912" s="93"/>
      <c r="AH16912" s="93"/>
    </row>
    <row r="16913" spans="24:34" x14ac:dyDescent="0.3">
      <c r="X16913" s="269" t="s">
        <v>17937</v>
      </c>
      <c r="Y16913" s="270">
        <v>170190.77</v>
      </c>
      <c r="AA16913" s="231" t="s">
        <v>16785</v>
      </c>
      <c r="AB16913" s="232">
        <v>1262.5</v>
      </c>
      <c r="AD16913" s="209" t="s">
        <v>30565</v>
      </c>
      <c r="AE16913" s="210">
        <v>84684.51</v>
      </c>
      <c r="AF16913" s="93"/>
      <c r="AG16913" s="93"/>
      <c r="AH16913" s="93"/>
    </row>
    <row r="16914" spans="24:34" x14ac:dyDescent="0.3">
      <c r="X16914" s="269" t="s">
        <v>17943</v>
      </c>
      <c r="Y16914" s="270">
        <v>3039.93</v>
      </c>
      <c r="AA16914" s="231" t="s">
        <v>16786</v>
      </c>
      <c r="AB16914" s="232">
        <v>22326.35</v>
      </c>
      <c r="AD16914" s="209" t="s">
        <v>30566</v>
      </c>
      <c r="AE16914" s="210">
        <v>431559.19</v>
      </c>
      <c r="AF16914" s="93"/>
      <c r="AG16914" s="93"/>
      <c r="AH16914" s="93"/>
    </row>
    <row r="16915" spans="24:34" x14ac:dyDescent="0.3">
      <c r="X16915" s="269" t="s">
        <v>50619</v>
      </c>
      <c r="Y16915" s="270">
        <v>-8437.8799999999992</v>
      </c>
      <c r="AA16915" s="231" t="s">
        <v>13168</v>
      </c>
      <c r="AB16915" s="232">
        <v>99.08</v>
      </c>
      <c r="AD16915" s="209" t="s">
        <v>30567</v>
      </c>
      <c r="AE16915" s="210">
        <v>761</v>
      </c>
      <c r="AF16915" s="93"/>
      <c r="AG16915" s="93"/>
      <c r="AH16915" s="93"/>
    </row>
    <row r="16916" spans="24:34" x14ac:dyDescent="0.3">
      <c r="X16916" s="269" t="s">
        <v>50620</v>
      </c>
      <c r="Y16916" s="270">
        <v>55841.86</v>
      </c>
      <c r="AA16916" s="231" t="s">
        <v>45979</v>
      </c>
      <c r="AB16916" s="232">
        <v>2221742.0800000001</v>
      </c>
      <c r="AD16916" s="209" t="s">
        <v>30568</v>
      </c>
      <c r="AE16916" s="210">
        <v>889.49</v>
      </c>
      <c r="AF16916" s="93"/>
      <c r="AG16916" s="93"/>
      <c r="AH16916" s="93"/>
    </row>
    <row r="16917" spans="24:34" x14ac:dyDescent="0.3">
      <c r="X16917" s="269" t="s">
        <v>62874</v>
      </c>
      <c r="Y16917" s="270">
        <v>1807.56</v>
      </c>
      <c r="AA16917" s="231" t="s">
        <v>16787</v>
      </c>
      <c r="AB16917" s="232">
        <v>718663.68000000005</v>
      </c>
      <c r="AD16917" s="209" t="s">
        <v>14569</v>
      </c>
      <c r="AE16917" s="210">
        <v>1197727.73</v>
      </c>
      <c r="AF16917" s="93"/>
      <c r="AG16917" s="93"/>
      <c r="AH16917" s="93"/>
    </row>
    <row r="16918" spans="24:34" x14ac:dyDescent="0.3">
      <c r="X16918" s="269" t="s">
        <v>17970</v>
      </c>
      <c r="Y16918" s="270">
        <v>4340.1000000000004</v>
      </c>
      <c r="AA16918" s="231" t="s">
        <v>43168</v>
      </c>
      <c r="AB16918" s="232">
        <v>108262.1</v>
      </c>
      <c r="AD16918" s="209" t="s">
        <v>14570</v>
      </c>
      <c r="AE16918" s="210">
        <v>7846899.6200000001</v>
      </c>
      <c r="AF16918" s="93"/>
      <c r="AG16918" s="93"/>
      <c r="AH16918" s="93"/>
    </row>
    <row r="16919" spans="24:34" x14ac:dyDescent="0.3">
      <c r="X16919" s="269" t="s">
        <v>17971</v>
      </c>
      <c r="Y16919" s="270">
        <v>3692.25</v>
      </c>
      <c r="AA16919" s="231" t="s">
        <v>45980</v>
      </c>
      <c r="AB16919" s="232">
        <v>1781.53</v>
      </c>
      <c r="AD16919" s="209" t="s">
        <v>30569</v>
      </c>
      <c r="AE16919" s="210">
        <v>568.03</v>
      </c>
      <c r="AF16919" s="93"/>
      <c r="AG16919" s="93"/>
      <c r="AH16919" s="93"/>
    </row>
    <row r="16920" spans="24:34" x14ac:dyDescent="0.3">
      <c r="X16920" s="269" t="s">
        <v>62348</v>
      </c>
      <c r="Y16920" s="270">
        <v>23652.62</v>
      </c>
      <c r="AA16920" s="231" t="s">
        <v>13170</v>
      </c>
      <c r="AB16920" s="232">
        <v>1116831.55</v>
      </c>
      <c r="AD16920" s="209" t="s">
        <v>30570</v>
      </c>
      <c r="AE16920" s="210">
        <v>1271122.5900000001</v>
      </c>
      <c r="AF16920" s="93"/>
      <c r="AG16920" s="93"/>
      <c r="AH16920" s="93"/>
    </row>
    <row r="16921" spans="24:34" x14ac:dyDescent="0.3">
      <c r="X16921" s="269" t="s">
        <v>47467</v>
      </c>
      <c r="Y16921" s="270">
        <v>11135.83</v>
      </c>
      <c r="AA16921" s="231" t="s">
        <v>36089</v>
      </c>
      <c r="AB16921" s="232">
        <v>32789.54</v>
      </c>
      <c r="AD16921" s="209" t="s">
        <v>30571</v>
      </c>
      <c r="AE16921" s="210">
        <v>1255195.99</v>
      </c>
      <c r="AF16921" s="93"/>
      <c r="AG16921" s="93"/>
      <c r="AH16921" s="93"/>
    </row>
    <row r="16922" spans="24:34" x14ac:dyDescent="0.3">
      <c r="X16922" s="269" t="s">
        <v>49336</v>
      </c>
      <c r="Y16922" s="270">
        <v>326.49</v>
      </c>
      <c r="AA16922" s="231" t="s">
        <v>16788</v>
      </c>
      <c r="AB16922" s="232">
        <v>12238.63</v>
      </c>
      <c r="AD16922" s="209" t="s">
        <v>30572</v>
      </c>
      <c r="AE16922" s="210">
        <v>121038.26</v>
      </c>
      <c r="AF16922" s="93"/>
      <c r="AG16922" s="93"/>
      <c r="AH16922" s="93"/>
    </row>
    <row r="16923" spans="24:34" x14ac:dyDescent="0.3">
      <c r="X16923" s="269" t="s">
        <v>17972</v>
      </c>
      <c r="Y16923" s="270">
        <v>75</v>
      </c>
      <c r="AA16923" s="231" t="s">
        <v>13171</v>
      </c>
      <c r="AB16923" s="232">
        <v>377262.49</v>
      </c>
      <c r="AD16923" s="209" t="s">
        <v>30573</v>
      </c>
      <c r="AE16923" s="210">
        <v>141781.06</v>
      </c>
      <c r="AF16923" s="93"/>
      <c r="AG16923" s="93"/>
      <c r="AH16923" s="93"/>
    </row>
    <row r="16924" spans="24:34" x14ac:dyDescent="0.3">
      <c r="X16924" s="269" t="s">
        <v>17973</v>
      </c>
      <c r="Y16924" s="270">
        <v>3620.57</v>
      </c>
      <c r="AA16924" s="231" t="s">
        <v>13172</v>
      </c>
      <c r="AB16924" s="232">
        <v>418153.68</v>
      </c>
      <c r="AD16924" s="209" t="s">
        <v>30574</v>
      </c>
      <c r="AE16924" s="210">
        <v>272099.68</v>
      </c>
      <c r="AF16924" s="93"/>
      <c r="AG16924" s="93"/>
      <c r="AH16924" s="93"/>
    </row>
    <row r="16925" spans="24:34" x14ac:dyDescent="0.3">
      <c r="X16925" s="269" t="s">
        <v>17974</v>
      </c>
      <c r="Y16925" s="270">
        <v>821.96</v>
      </c>
      <c r="AA16925" s="231" t="s">
        <v>16789</v>
      </c>
      <c r="AB16925" s="232">
        <v>113140.79</v>
      </c>
      <c r="AD16925" s="209" t="s">
        <v>30575</v>
      </c>
      <c r="AE16925" s="210">
        <v>352763.24</v>
      </c>
      <c r="AF16925" s="93"/>
      <c r="AG16925" s="93"/>
      <c r="AH16925" s="93"/>
    </row>
    <row r="16926" spans="24:34" x14ac:dyDescent="0.3">
      <c r="X16926" s="269" t="s">
        <v>49337</v>
      </c>
      <c r="Y16926" s="270">
        <v>3033.95</v>
      </c>
      <c r="AA16926" s="231" t="s">
        <v>16790</v>
      </c>
      <c r="AB16926" s="232">
        <v>639965.22</v>
      </c>
      <c r="AD16926" s="209" t="s">
        <v>30576</v>
      </c>
      <c r="AE16926" s="210">
        <v>41616</v>
      </c>
      <c r="AF16926" s="93"/>
      <c r="AG16926" s="93"/>
      <c r="AH16926" s="93"/>
    </row>
    <row r="16927" spans="24:34" x14ac:dyDescent="0.3">
      <c r="X16927" s="269" t="s">
        <v>59316</v>
      </c>
      <c r="Y16927" s="270">
        <v>3500.02</v>
      </c>
      <c r="AA16927" s="231" t="s">
        <v>16791</v>
      </c>
      <c r="AB16927" s="232">
        <v>112571.98</v>
      </c>
      <c r="AD16927" s="209" t="s">
        <v>30577</v>
      </c>
      <c r="AE16927" s="210">
        <v>5802.16</v>
      </c>
      <c r="AF16927" s="93"/>
      <c r="AG16927" s="93"/>
      <c r="AH16927" s="93"/>
    </row>
    <row r="16928" spans="24:34" x14ac:dyDescent="0.3">
      <c r="X16928" s="269" t="s">
        <v>59970</v>
      </c>
      <c r="Y16928" s="270">
        <v>19834.75</v>
      </c>
      <c r="AA16928" s="231" t="s">
        <v>16792</v>
      </c>
      <c r="AB16928" s="232">
        <v>17550.25</v>
      </c>
      <c r="AD16928" s="209" t="s">
        <v>30578</v>
      </c>
      <c r="AE16928" s="210">
        <v>561541.74</v>
      </c>
      <c r="AF16928" s="93"/>
      <c r="AG16928" s="93"/>
      <c r="AH16928" s="93"/>
    </row>
    <row r="16929" spans="24:34" x14ac:dyDescent="0.3">
      <c r="X16929" s="269" t="s">
        <v>36143</v>
      </c>
      <c r="Y16929" s="270">
        <v>26619.4</v>
      </c>
      <c r="AA16929" s="231" t="s">
        <v>31742</v>
      </c>
      <c r="AB16929" s="232">
        <v>70.28</v>
      </c>
      <c r="AD16929" s="209" t="s">
        <v>30579</v>
      </c>
      <c r="AE16929" s="210">
        <v>109783.12</v>
      </c>
      <c r="AF16929" s="93"/>
      <c r="AG16929" s="93"/>
      <c r="AH16929" s="93"/>
    </row>
    <row r="16930" spans="24:34" x14ac:dyDescent="0.3">
      <c r="X16930" s="269" t="s">
        <v>62349</v>
      </c>
      <c r="Y16930" s="270">
        <v>38322.57</v>
      </c>
      <c r="AA16930" s="231" t="s">
        <v>16793</v>
      </c>
      <c r="AB16930" s="232">
        <v>2046.49</v>
      </c>
      <c r="AD16930" s="209" t="s">
        <v>30580</v>
      </c>
      <c r="AE16930" s="210">
        <v>4046.5</v>
      </c>
      <c r="AF16930" s="93"/>
      <c r="AG16930" s="93"/>
      <c r="AH16930" s="93"/>
    </row>
    <row r="16931" spans="24:34" x14ac:dyDescent="0.3">
      <c r="X16931" s="269" t="s">
        <v>17999</v>
      </c>
      <c r="Y16931" s="270">
        <v>627582.98</v>
      </c>
      <c r="AA16931" s="231" t="s">
        <v>54246</v>
      </c>
      <c r="AB16931" s="232">
        <v>3490</v>
      </c>
      <c r="AD16931" s="209" t="s">
        <v>30581</v>
      </c>
      <c r="AE16931" s="210">
        <v>147505.70000000001</v>
      </c>
      <c r="AF16931" s="93"/>
      <c r="AG16931" s="93"/>
      <c r="AH16931" s="93"/>
    </row>
    <row r="16932" spans="24:34" x14ac:dyDescent="0.3">
      <c r="X16932" s="269" t="s">
        <v>61670</v>
      </c>
      <c r="Y16932" s="270">
        <v>610720</v>
      </c>
      <c r="AA16932" s="231" t="s">
        <v>13173</v>
      </c>
      <c r="AB16932" s="232">
        <v>95412.09</v>
      </c>
      <c r="AD16932" s="209" t="s">
        <v>30582</v>
      </c>
      <c r="AE16932" s="210">
        <v>14979.47</v>
      </c>
      <c r="AF16932" s="93"/>
      <c r="AG16932" s="93"/>
      <c r="AH16932" s="93"/>
    </row>
    <row r="16933" spans="24:34" x14ac:dyDescent="0.3">
      <c r="X16933" s="269" t="s">
        <v>18001</v>
      </c>
      <c r="Y16933" s="270">
        <v>1189.44</v>
      </c>
      <c r="AA16933" s="231" t="s">
        <v>16794</v>
      </c>
      <c r="AB16933" s="232">
        <v>208452.92</v>
      </c>
      <c r="AD16933" s="209" t="s">
        <v>30583</v>
      </c>
      <c r="AE16933" s="210">
        <v>21986.22</v>
      </c>
      <c r="AF16933" s="93"/>
      <c r="AG16933" s="93"/>
      <c r="AH16933" s="93"/>
    </row>
    <row r="16934" spans="24:34" x14ac:dyDescent="0.3">
      <c r="X16934" s="269" t="s">
        <v>18002</v>
      </c>
      <c r="Y16934" s="270">
        <v>4465.41</v>
      </c>
      <c r="AA16934" s="231" t="s">
        <v>16795</v>
      </c>
      <c r="AB16934" s="232">
        <v>598706.16</v>
      </c>
      <c r="AD16934" s="209" t="s">
        <v>30584</v>
      </c>
      <c r="AE16934" s="210">
        <v>8281.5300000000007</v>
      </c>
      <c r="AF16934" s="93"/>
      <c r="AG16934" s="93"/>
      <c r="AH16934" s="93"/>
    </row>
    <row r="16935" spans="24:34" x14ac:dyDescent="0.3">
      <c r="X16935" s="269" t="s">
        <v>18005</v>
      </c>
      <c r="Y16935" s="270">
        <v>2250</v>
      </c>
      <c r="AA16935" s="231" t="s">
        <v>16796</v>
      </c>
      <c r="AB16935" s="232">
        <v>4513.28</v>
      </c>
      <c r="AD16935" s="209" t="s">
        <v>30585</v>
      </c>
      <c r="AE16935" s="210">
        <v>5519.37</v>
      </c>
      <c r="AF16935" s="93"/>
      <c r="AG16935" s="93"/>
      <c r="AH16935" s="93"/>
    </row>
    <row r="16936" spans="24:34" x14ac:dyDescent="0.3">
      <c r="X16936" s="269" t="s">
        <v>18006</v>
      </c>
      <c r="Y16936" s="270">
        <v>7613.53</v>
      </c>
      <c r="AA16936" s="231" t="s">
        <v>16797</v>
      </c>
      <c r="AB16936" s="232">
        <v>3007466.37</v>
      </c>
      <c r="AD16936" s="209" t="s">
        <v>30586</v>
      </c>
      <c r="AE16936" s="210">
        <v>2562.3200000000002</v>
      </c>
      <c r="AF16936" s="93"/>
      <c r="AG16936" s="93"/>
      <c r="AH16936" s="93"/>
    </row>
    <row r="16937" spans="24:34" x14ac:dyDescent="0.3">
      <c r="X16937" s="269" t="s">
        <v>34788</v>
      </c>
      <c r="Y16937" s="270">
        <v>355015.99</v>
      </c>
      <c r="AA16937" s="231" t="s">
        <v>48434</v>
      </c>
      <c r="AB16937" s="232">
        <v>-16666.66</v>
      </c>
      <c r="AD16937" s="209" t="s">
        <v>30587</v>
      </c>
      <c r="AE16937" s="210">
        <v>2265157.2799999998</v>
      </c>
      <c r="AF16937" s="93"/>
      <c r="AG16937" s="93"/>
      <c r="AH16937" s="93"/>
    </row>
    <row r="16938" spans="24:34" x14ac:dyDescent="0.3">
      <c r="X16938" s="269" t="s">
        <v>62875</v>
      </c>
      <c r="Y16938" s="270">
        <v>17000</v>
      </c>
      <c r="AA16938" s="231" t="s">
        <v>16813</v>
      </c>
      <c r="AB16938" s="232">
        <v>66536.33</v>
      </c>
      <c r="AD16938" s="209" t="s">
        <v>30588</v>
      </c>
      <c r="AE16938" s="210">
        <v>126687.8</v>
      </c>
      <c r="AF16938" s="93"/>
      <c r="AG16938" s="93"/>
      <c r="AH16938" s="93"/>
    </row>
    <row r="16939" spans="24:34" x14ac:dyDescent="0.3">
      <c r="X16939" s="269" t="s">
        <v>13303</v>
      </c>
      <c r="Y16939" s="270">
        <v>292360.68</v>
      </c>
      <c r="AA16939" s="231" t="s">
        <v>47449</v>
      </c>
      <c r="AB16939" s="232">
        <v>8979.1200000000008</v>
      </c>
      <c r="AD16939" s="209" t="s">
        <v>30589</v>
      </c>
      <c r="AE16939" s="210">
        <v>968.96</v>
      </c>
      <c r="AF16939" s="93"/>
      <c r="AG16939" s="93"/>
      <c r="AH16939" s="93"/>
    </row>
    <row r="16940" spans="24:34" x14ac:dyDescent="0.3">
      <c r="X16940" s="269" t="s">
        <v>18113</v>
      </c>
      <c r="Y16940" s="270">
        <v>32776.230000000003</v>
      </c>
      <c r="AA16940" s="231" t="s">
        <v>36096</v>
      </c>
      <c r="AB16940" s="232">
        <v>20424.36</v>
      </c>
      <c r="AD16940" s="209" t="s">
        <v>30590</v>
      </c>
      <c r="AE16940" s="210">
        <v>406016.29</v>
      </c>
      <c r="AF16940" s="93"/>
      <c r="AG16940" s="93"/>
      <c r="AH16940" s="93"/>
    </row>
    <row r="16941" spans="24:34" x14ac:dyDescent="0.3">
      <c r="X16941" s="269" t="s">
        <v>18115</v>
      </c>
      <c r="Y16941" s="270">
        <v>367141.59</v>
      </c>
      <c r="AA16941" s="231" t="s">
        <v>49330</v>
      </c>
      <c r="AB16941" s="232">
        <v>14722.68</v>
      </c>
      <c r="AD16941" s="209" t="s">
        <v>30591</v>
      </c>
      <c r="AE16941" s="210">
        <v>1063583.74</v>
      </c>
      <c r="AF16941" s="93"/>
      <c r="AG16941" s="93"/>
      <c r="AH16941" s="93"/>
    </row>
    <row r="16942" spans="24:34" x14ac:dyDescent="0.3">
      <c r="X16942" s="269" t="s">
        <v>62876</v>
      </c>
      <c r="Y16942" s="270">
        <v>688.37</v>
      </c>
      <c r="AA16942" s="231" t="s">
        <v>45981</v>
      </c>
      <c r="AB16942" s="232">
        <v>61944.54</v>
      </c>
      <c r="AD16942" s="209" t="s">
        <v>30592</v>
      </c>
      <c r="AE16942" s="210">
        <v>1085.48</v>
      </c>
      <c r="AF16942" s="93"/>
      <c r="AG16942" s="93"/>
      <c r="AH16942" s="93"/>
    </row>
    <row r="16943" spans="24:34" x14ac:dyDescent="0.3">
      <c r="X16943" s="269" t="s">
        <v>18116</v>
      </c>
      <c r="Y16943" s="270">
        <v>214701.5</v>
      </c>
      <c r="AA16943" s="231" t="s">
        <v>16814</v>
      </c>
      <c r="AB16943" s="232">
        <v>12974.59</v>
      </c>
      <c r="AD16943" s="209" t="s">
        <v>30593</v>
      </c>
      <c r="AE16943" s="210">
        <v>198311.23</v>
      </c>
      <c r="AF16943" s="93"/>
      <c r="AG16943" s="93"/>
      <c r="AH16943" s="93"/>
    </row>
    <row r="16944" spans="24:34" x14ac:dyDescent="0.3">
      <c r="X16944" s="269" t="s">
        <v>18117</v>
      </c>
      <c r="Y16944" s="270">
        <v>330362.94</v>
      </c>
      <c r="AA16944" s="231" t="s">
        <v>36097</v>
      </c>
      <c r="AB16944" s="232">
        <v>7774.32</v>
      </c>
      <c r="AD16944" s="209" t="s">
        <v>30594</v>
      </c>
      <c r="AE16944" s="210">
        <v>1.8</v>
      </c>
      <c r="AF16944" s="93"/>
      <c r="AG16944" s="93"/>
      <c r="AH16944" s="93"/>
    </row>
    <row r="16945" spans="24:34" x14ac:dyDescent="0.3">
      <c r="X16945" s="269" t="s">
        <v>18119</v>
      </c>
      <c r="Y16945" s="270">
        <v>60860</v>
      </c>
      <c r="AA16945" s="231" t="s">
        <v>16815</v>
      </c>
      <c r="AB16945" s="232">
        <v>51188.34</v>
      </c>
      <c r="AD16945" s="209" t="s">
        <v>30595</v>
      </c>
      <c r="AE16945" s="210">
        <v>4864567.33</v>
      </c>
      <c r="AF16945" s="93"/>
      <c r="AG16945" s="93"/>
      <c r="AH16945" s="93"/>
    </row>
    <row r="16946" spans="24:34" x14ac:dyDescent="0.3">
      <c r="X16946" s="269" t="s">
        <v>43180</v>
      </c>
      <c r="Y16946" s="270">
        <v>274790.7</v>
      </c>
      <c r="AA16946" s="231" t="s">
        <v>48435</v>
      </c>
      <c r="AB16946" s="232">
        <v>1533</v>
      </c>
      <c r="AD16946" s="209" t="s">
        <v>30596</v>
      </c>
      <c r="AE16946" s="210">
        <v>42.65</v>
      </c>
      <c r="AF16946" s="93"/>
      <c r="AG16946" s="93"/>
      <c r="AH16946" s="93"/>
    </row>
    <row r="16947" spans="24:34" x14ac:dyDescent="0.3">
      <c r="X16947" s="269" t="s">
        <v>18120</v>
      </c>
      <c r="Y16947" s="270">
        <v>500045.15</v>
      </c>
      <c r="AA16947" s="231" t="s">
        <v>36098</v>
      </c>
      <c r="AB16947" s="232">
        <v>30000</v>
      </c>
      <c r="AD16947" s="209" t="s">
        <v>30597</v>
      </c>
      <c r="AE16947" s="210">
        <v>409623.02</v>
      </c>
      <c r="AF16947" s="93"/>
      <c r="AG16947" s="93"/>
      <c r="AH16947" s="93"/>
    </row>
    <row r="16948" spans="24:34" x14ac:dyDescent="0.3">
      <c r="X16948" s="269" t="s">
        <v>18121</v>
      </c>
      <c r="Y16948" s="270">
        <v>255357.56</v>
      </c>
      <c r="AA16948" s="231" t="s">
        <v>16817</v>
      </c>
      <c r="AB16948" s="232">
        <v>16104.3</v>
      </c>
      <c r="AD16948" s="209" t="s">
        <v>30598</v>
      </c>
      <c r="AE16948" s="210">
        <v>404161.86</v>
      </c>
      <c r="AF16948" s="93"/>
      <c r="AG16948" s="93"/>
      <c r="AH16948" s="93"/>
    </row>
    <row r="16949" spans="24:34" x14ac:dyDescent="0.3">
      <c r="X16949" s="269" t="s">
        <v>18122</v>
      </c>
      <c r="Y16949" s="270">
        <v>2860</v>
      </c>
      <c r="AA16949" s="231" t="s">
        <v>16818</v>
      </c>
      <c r="AB16949" s="232">
        <v>11469</v>
      </c>
      <c r="AD16949" s="209" t="s">
        <v>30599</v>
      </c>
      <c r="AE16949" s="210">
        <v>303736.46999999997</v>
      </c>
      <c r="AF16949" s="93"/>
      <c r="AG16949" s="93"/>
      <c r="AH16949" s="93"/>
    </row>
    <row r="16950" spans="24:34" x14ac:dyDescent="0.3">
      <c r="X16950" s="269" t="s">
        <v>18124</v>
      </c>
      <c r="Y16950" s="270">
        <v>2828.75</v>
      </c>
      <c r="AA16950" s="231" t="s">
        <v>16820</v>
      </c>
      <c r="AB16950" s="232">
        <v>919.98</v>
      </c>
      <c r="AD16950" s="209" t="s">
        <v>30600</v>
      </c>
      <c r="AE16950" s="210">
        <v>59668.3</v>
      </c>
      <c r="AF16950" s="93"/>
      <c r="AG16950" s="93"/>
      <c r="AH16950" s="93"/>
    </row>
    <row r="16951" spans="24:34" x14ac:dyDescent="0.3">
      <c r="X16951" s="269" t="s">
        <v>13304</v>
      </c>
      <c r="Y16951" s="270">
        <v>19448.75</v>
      </c>
      <c r="AA16951" s="231" t="s">
        <v>34660</v>
      </c>
      <c r="AB16951" s="232">
        <v>9310.84</v>
      </c>
      <c r="AD16951" s="209" t="s">
        <v>30601</v>
      </c>
      <c r="AE16951" s="210">
        <v>1483.48</v>
      </c>
      <c r="AF16951" s="93"/>
      <c r="AG16951" s="93"/>
      <c r="AH16951" s="93"/>
    </row>
    <row r="16952" spans="24:34" x14ac:dyDescent="0.3">
      <c r="X16952" s="269" t="s">
        <v>18126</v>
      </c>
      <c r="Y16952" s="270">
        <v>3910.75</v>
      </c>
      <c r="AA16952" s="231" t="s">
        <v>16875</v>
      </c>
      <c r="AB16952" s="232">
        <v>247431.98</v>
      </c>
      <c r="AD16952" s="209" t="s">
        <v>30602</v>
      </c>
      <c r="AE16952" s="210">
        <v>2003.26</v>
      </c>
      <c r="AF16952" s="93"/>
      <c r="AG16952" s="93"/>
      <c r="AH16952" s="93"/>
    </row>
    <row r="16953" spans="24:34" x14ac:dyDescent="0.3">
      <c r="X16953" s="269" t="s">
        <v>43181</v>
      </c>
      <c r="Y16953" s="270">
        <v>7261.75</v>
      </c>
      <c r="AA16953" s="231" t="s">
        <v>16876</v>
      </c>
      <c r="AB16953" s="232">
        <v>27850.82</v>
      </c>
      <c r="AD16953" s="209" t="s">
        <v>30603</v>
      </c>
      <c r="AE16953" s="210">
        <v>14105504.25</v>
      </c>
      <c r="AF16953" s="93"/>
      <c r="AG16953" s="93"/>
      <c r="AH16953" s="93"/>
    </row>
    <row r="16954" spans="24:34" x14ac:dyDescent="0.3">
      <c r="X16954" s="269" t="s">
        <v>45999</v>
      </c>
      <c r="Y16954" s="270">
        <v>44528</v>
      </c>
      <c r="AA16954" s="231" t="s">
        <v>48436</v>
      </c>
      <c r="AB16954" s="232">
        <v>2700</v>
      </c>
      <c r="AD16954" s="209" t="s">
        <v>30604</v>
      </c>
      <c r="AE16954" s="210">
        <v>237303.9</v>
      </c>
      <c r="AF16954" s="93"/>
      <c r="AG16954" s="93"/>
      <c r="AH16954" s="93"/>
    </row>
    <row r="16955" spans="24:34" x14ac:dyDescent="0.3">
      <c r="X16955" s="269" t="s">
        <v>38990</v>
      </c>
      <c r="Y16955" s="270">
        <v>8407.25</v>
      </c>
      <c r="AA16955" s="231" t="s">
        <v>16877</v>
      </c>
      <c r="AB16955" s="232">
        <v>16395.099999999999</v>
      </c>
      <c r="AD16955" s="209" t="s">
        <v>30605</v>
      </c>
      <c r="AE16955" s="210">
        <v>969727.87</v>
      </c>
      <c r="AF16955" s="93"/>
      <c r="AG16955" s="93"/>
      <c r="AH16955" s="93"/>
    </row>
    <row r="16956" spans="24:34" x14ac:dyDescent="0.3">
      <c r="X16956" s="269" t="s">
        <v>49338</v>
      </c>
      <c r="Y16956" s="270">
        <v>10368.43</v>
      </c>
      <c r="AA16956" s="231" t="s">
        <v>36101</v>
      </c>
      <c r="AB16956" s="232">
        <v>22807.56</v>
      </c>
      <c r="AD16956" s="209" t="s">
        <v>30606</v>
      </c>
      <c r="AE16956" s="210">
        <v>211879.09</v>
      </c>
      <c r="AF16956" s="93"/>
      <c r="AG16956" s="93"/>
      <c r="AH16956" s="93"/>
    </row>
    <row r="16957" spans="24:34" x14ac:dyDescent="0.3">
      <c r="X16957" s="269" t="s">
        <v>18127</v>
      </c>
      <c r="Y16957" s="270">
        <v>64981.75</v>
      </c>
      <c r="AA16957" s="231" t="s">
        <v>16878</v>
      </c>
      <c r="AB16957" s="232">
        <v>32508.34</v>
      </c>
      <c r="AD16957" s="209" t="s">
        <v>30607</v>
      </c>
      <c r="AE16957" s="210">
        <v>532033.38</v>
      </c>
      <c r="AF16957" s="93"/>
      <c r="AG16957" s="93"/>
      <c r="AH16957" s="93"/>
    </row>
    <row r="16958" spans="24:34" x14ac:dyDescent="0.3">
      <c r="X16958" s="269" t="s">
        <v>18128</v>
      </c>
      <c r="Y16958" s="270">
        <v>1565.31</v>
      </c>
      <c r="AA16958" s="231" t="s">
        <v>16879</v>
      </c>
      <c r="AB16958" s="232">
        <v>102665</v>
      </c>
      <c r="AD16958" s="209" t="s">
        <v>30608</v>
      </c>
      <c r="AE16958" s="210">
        <v>32601.23</v>
      </c>
      <c r="AF16958" s="93"/>
      <c r="AG16958" s="93"/>
      <c r="AH16958" s="93"/>
    </row>
    <row r="16959" spans="24:34" x14ac:dyDescent="0.3">
      <c r="X16959" s="269" t="s">
        <v>13305</v>
      </c>
      <c r="Y16959" s="270">
        <v>2730</v>
      </c>
      <c r="AA16959" s="231" t="s">
        <v>16880</v>
      </c>
      <c r="AB16959" s="232">
        <v>2824.52</v>
      </c>
      <c r="AD16959" s="209" t="s">
        <v>30609</v>
      </c>
      <c r="AE16959" s="210">
        <v>312224.90000000002</v>
      </c>
      <c r="AF16959" s="93"/>
      <c r="AG16959" s="93"/>
      <c r="AH16959" s="93"/>
    </row>
    <row r="16960" spans="24:34" x14ac:dyDescent="0.3">
      <c r="X16960" s="269" t="s">
        <v>13307</v>
      </c>
      <c r="Y16960" s="270">
        <v>13112.5</v>
      </c>
      <c r="AA16960" s="231" t="s">
        <v>16881</v>
      </c>
      <c r="AB16960" s="232">
        <v>5854.38</v>
      </c>
      <c r="AD16960" s="209" t="s">
        <v>30610</v>
      </c>
      <c r="AE16960" s="210">
        <v>284570.59000000003</v>
      </c>
      <c r="AF16960" s="93"/>
      <c r="AG16960" s="93"/>
      <c r="AH16960" s="93"/>
    </row>
    <row r="16961" spans="24:34" x14ac:dyDescent="0.3">
      <c r="X16961" s="269" t="s">
        <v>18129</v>
      </c>
      <c r="Y16961" s="270">
        <v>461646.28</v>
      </c>
      <c r="AA16961" s="231" t="s">
        <v>16882</v>
      </c>
      <c r="AB16961" s="232">
        <v>17440.580000000002</v>
      </c>
      <c r="AD16961" s="209" t="s">
        <v>30611</v>
      </c>
      <c r="AE16961" s="210">
        <v>122833.42</v>
      </c>
      <c r="AF16961" s="93"/>
      <c r="AG16961" s="93"/>
      <c r="AH16961" s="93"/>
    </row>
    <row r="16962" spans="24:34" x14ac:dyDescent="0.3">
      <c r="X16962" s="269" t="s">
        <v>18130</v>
      </c>
      <c r="Y16962" s="270">
        <v>91465.5</v>
      </c>
      <c r="AA16962" s="231" t="s">
        <v>16883</v>
      </c>
      <c r="AB16962" s="232">
        <v>31489.439999999999</v>
      </c>
      <c r="AD16962" s="209" t="s">
        <v>30612</v>
      </c>
      <c r="AE16962" s="210">
        <v>195682.17</v>
      </c>
      <c r="AF16962" s="93"/>
      <c r="AG16962" s="93"/>
      <c r="AH16962" s="93"/>
    </row>
    <row r="16963" spans="24:34" x14ac:dyDescent="0.3">
      <c r="X16963" s="269" t="s">
        <v>36151</v>
      </c>
      <c r="Y16963" s="270">
        <v>2746.94</v>
      </c>
      <c r="AA16963" s="231" t="s">
        <v>16884</v>
      </c>
      <c r="AB16963" s="232">
        <v>2890.47</v>
      </c>
      <c r="AD16963" s="209" t="s">
        <v>30613</v>
      </c>
      <c r="AE16963" s="210">
        <v>40141.449999999997</v>
      </c>
      <c r="AF16963" s="93"/>
      <c r="AG16963" s="93"/>
      <c r="AH16963" s="93"/>
    </row>
    <row r="16964" spans="24:34" x14ac:dyDescent="0.3">
      <c r="X16964" s="269" t="s">
        <v>18131</v>
      </c>
      <c r="Y16964" s="270">
        <v>107400</v>
      </c>
      <c r="AA16964" s="231" t="s">
        <v>16887</v>
      </c>
      <c r="AB16964" s="232">
        <v>1397841.44</v>
      </c>
      <c r="AD16964" s="209" t="s">
        <v>30614</v>
      </c>
      <c r="AE16964" s="210">
        <v>138229.97</v>
      </c>
      <c r="AF16964" s="93"/>
      <c r="AG16964" s="93"/>
      <c r="AH16964" s="93"/>
    </row>
    <row r="16965" spans="24:34" x14ac:dyDescent="0.3">
      <c r="X16965" s="269" t="s">
        <v>55582</v>
      </c>
      <c r="Y16965" s="270">
        <v>6200</v>
      </c>
      <c r="AA16965" s="231" t="s">
        <v>43169</v>
      </c>
      <c r="AB16965" s="232">
        <v>873854.4</v>
      </c>
      <c r="AD16965" s="209" t="s">
        <v>30615</v>
      </c>
      <c r="AE16965" s="210">
        <v>84102.11</v>
      </c>
      <c r="AF16965" s="93"/>
      <c r="AG16965" s="93"/>
      <c r="AH16965" s="93"/>
    </row>
    <row r="16966" spans="24:34" x14ac:dyDescent="0.3">
      <c r="X16966" s="269" t="s">
        <v>18132</v>
      </c>
      <c r="Y16966" s="270">
        <v>135220.72</v>
      </c>
      <c r="AA16966" s="231" t="s">
        <v>16889</v>
      </c>
      <c r="AB16966" s="232">
        <v>892.92</v>
      </c>
      <c r="AD16966" s="209" t="s">
        <v>30616</v>
      </c>
      <c r="AE16966" s="210">
        <v>4850</v>
      </c>
      <c r="AF16966" s="93"/>
      <c r="AG16966" s="93"/>
      <c r="AH16966" s="93"/>
    </row>
    <row r="16967" spans="24:34" x14ac:dyDescent="0.3">
      <c r="X16967" s="269" t="s">
        <v>18133</v>
      </c>
      <c r="Y16967" s="270">
        <v>23676.91</v>
      </c>
      <c r="AA16967" s="231" t="s">
        <v>16890</v>
      </c>
      <c r="AB16967" s="232">
        <v>571.29</v>
      </c>
      <c r="AD16967" s="209" t="s">
        <v>30617</v>
      </c>
      <c r="AE16967" s="210">
        <v>1260</v>
      </c>
      <c r="AF16967" s="93"/>
      <c r="AG16967" s="93"/>
      <c r="AH16967" s="93"/>
    </row>
    <row r="16968" spans="24:34" x14ac:dyDescent="0.3">
      <c r="X16968" s="269" t="s">
        <v>13308</v>
      </c>
      <c r="Y16968" s="270">
        <v>250257.13</v>
      </c>
      <c r="AA16968" s="231" t="s">
        <v>13180</v>
      </c>
      <c r="AB16968" s="232">
        <v>212812.52</v>
      </c>
      <c r="AD16968" s="209" t="s">
        <v>30618</v>
      </c>
      <c r="AE16968" s="210">
        <v>26887.1</v>
      </c>
      <c r="AF16968" s="93"/>
      <c r="AG16968" s="93"/>
      <c r="AH16968" s="93"/>
    </row>
    <row r="16969" spans="24:34" x14ac:dyDescent="0.3">
      <c r="X16969" s="269" t="s">
        <v>13309</v>
      </c>
      <c r="Y16969" s="270">
        <v>623798.25</v>
      </c>
      <c r="AA16969" s="231" t="s">
        <v>13181</v>
      </c>
      <c r="AB16969" s="232">
        <v>229418.49</v>
      </c>
      <c r="AD16969" s="209" t="s">
        <v>30619</v>
      </c>
      <c r="AE16969" s="210">
        <v>24142.41</v>
      </c>
      <c r="AF16969" s="93"/>
      <c r="AG16969" s="93"/>
      <c r="AH16969" s="93"/>
    </row>
    <row r="16970" spans="24:34" x14ac:dyDescent="0.3">
      <c r="X16970" s="269" t="s">
        <v>13310</v>
      </c>
      <c r="Y16970" s="270">
        <v>213495.9</v>
      </c>
      <c r="AA16970" s="231" t="s">
        <v>16891</v>
      </c>
      <c r="AB16970" s="232">
        <v>16251.58</v>
      </c>
      <c r="AD16970" s="209" t="s">
        <v>30620</v>
      </c>
      <c r="AE16970" s="210">
        <v>7673.11</v>
      </c>
      <c r="AF16970" s="93"/>
      <c r="AG16970" s="93"/>
      <c r="AH16970" s="93"/>
    </row>
    <row r="16971" spans="24:34" x14ac:dyDescent="0.3">
      <c r="X16971" s="269" t="s">
        <v>18134</v>
      </c>
      <c r="Y16971" s="270">
        <v>25209.62</v>
      </c>
      <c r="AA16971" s="231" t="s">
        <v>16892</v>
      </c>
      <c r="AB16971" s="232">
        <v>190582.62</v>
      </c>
      <c r="AD16971" s="209" t="s">
        <v>30621</v>
      </c>
      <c r="AE16971" s="210">
        <v>10441.52</v>
      </c>
      <c r="AF16971" s="93"/>
      <c r="AG16971" s="93"/>
      <c r="AH16971" s="93"/>
    </row>
    <row r="16972" spans="24:34" x14ac:dyDescent="0.3">
      <c r="X16972" s="269" t="s">
        <v>13311</v>
      </c>
      <c r="Y16972" s="270">
        <v>906700.93</v>
      </c>
      <c r="AA16972" s="231" t="s">
        <v>54247</v>
      </c>
      <c r="AB16972" s="232">
        <v>35</v>
      </c>
      <c r="AD16972" s="209" t="s">
        <v>30622</v>
      </c>
      <c r="AE16972" s="210">
        <v>234823.27</v>
      </c>
      <c r="AF16972" s="93"/>
      <c r="AG16972" s="93"/>
      <c r="AH16972" s="93"/>
    </row>
    <row r="16973" spans="24:34" x14ac:dyDescent="0.3">
      <c r="X16973" s="269" t="s">
        <v>38991</v>
      </c>
      <c r="Y16973" s="270">
        <v>140695.23000000001</v>
      </c>
      <c r="AA16973" s="231" t="s">
        <v>16893</v>
      </c>
      <c r="AB16973" s="232">
        <v>21462.28</v>
      </c>
      <c r="AD16973" s="209" t="s">
        <v>30623</v>
      </c>
      <c r="AE16973" s="210">
        <v>94807.77</v>
      </c>
      <c r="AF16973" s="93"/>
      <c r="AG16973" s="93"/>
      <c r="AH16973" s="93"/>
    </row>
    <row r="16974" spans="24:34" x14ac:dyDescent="0.3">
      <c r="X16974" s="269" t="s">
        <v>38992</v>
      </c>
      <c r="Y16974" s="270">
        <v>4989.2700000000004</v>
      </c>
      <c r="AA16974" s="231" t="s">
        <v>16894</v>
      </c>
      <c r="AB16974" s="232">
        <v>180516.8</v>
      </c>
      <c r="AD16974" s="209" t="s">
        <v>30624</v>
      </c>
      <c r="AE16974" s="210">
        <v>22228.23</v>
      </c>
      <c r="AF16974" s="93"/>
      <c r="AG16974" s="93"/>
      <c r="AH16974" s="93"/>
    </row>
    <row r="16975" spans="24:34" x14ac:dyDescent="0.3">
      <c r="X16975" s="269" t="s">
        <v>47469</v>
      </c>
      <c r="Y16975" s="270">
        <v>1315.12</v>
      </c>
      <c r="AA16975" s="231" t="s">
        <v>13182</v>
      </c>
      <c r="AB16975" s="232">
        <v>70060.44</v>
      </c>
      <c r="AD16975" s="209" t="s">
        <v>30625</v>
      </c>
      <c r="AE16975" s="210">
        <v>576.69000000000005</v>
      </c>
      <c r="AF16975" s="93"/>
      <c r="AG16975" s="93"/>
      <c r="AH16975" s="93"/>
    </row>
    <row r="16976" spans="24:34" x14ac:dyDescent="0.3">
      <c r="X16976" s="269" t="s">
        <v>43182</v>
      </c>
      <c r="Y16976" s="270">
        <v>510</v>
      </c>
      <c r="AA16976" s="231" t="s">
        <v>16895</v>
      </c>
      <c r="AB16976" s="232">
        <v>28656.59</v>
      </c>
      <c r="AD16976" s="209" t="s">
        <v>30626</v>
      </c>
      <c r="AE16976" s="210">
        <v>89624.5</v>
      </c>
      <c r="AF16976" s="93"/>
      <c r="AG16976" s="93"/>
      <c r="AH16976" s="93"/>
    </row>
    <row r="16977" spans="24:34" x14ac:dyDescent="0.3">
      <c r="X16977" s="269" t="s">
        <v>40744</v>
      </c>
      <c r="Y16977" s="270">
        <v>75272.399999999994</v>
      </c>
      <c r="AA16977" s="231" t="s">
        <v>16897</v>
      </c>
      <c r="AB16977" s="232">
        <v>630917.80000000005</v>
      </c>
      <c r="AD16977" s="209" t="s">
        <v>30627</v>
      </c>
      <c r="AE16977" s="210">
        <v>7202.64</v>
      </c>
      <c r="AF16977" s="93"/>
      <c r="AG16977" s="93"/>
      <c r="AH16977" s="93"/>
    </row>
    <row r="16978" spans="24:34" x14ac:dyDescent="0.3">
      <c r="X16978" s="269" t="s">
        <v>13312</v>
      </c>
      <c r="Y16978" s="270">
        <v>7267.12</v>
      </c>
      <c r="AA16978" s="231" t="s">
        <v>43170</v>
      </c>
      <c r="AB16978" s="232">
        <v>315750</v>
      </c>
      <c r="AD16978" s="209" t="s">
        <v>30628</v>
      </c>
      <c r="AE16978" s="210">
        <v>5947.72</v>
      </c>
      <c r="AF16978" s="93"/>
      <c r="AG16978" s="93"/>
      <c r="AH16978" s="93"/>
    </row>
    <row r="16979" spans="24:34" x14ac:dyDescent="0.3">
      <c r="X16979" s="269" t="s">
        <v>38993</v>
      </c>
      <c r="Y16979" s="270">
        <v>1024.1099999999999</v>
      </c>
      <c r="AA16979" s="231" t="s">
        <v>38922</v>
      </c>
      <c r="AB16979" s="232">
        <v>76116</v>
      </c>
      <c r="AD16979" s="209" t="s">
        <v>30629</v>
      </c>
      <c r="AE16979" s="210">
        <v>1142.5899999999999</v>
      </c>
      <c r="AF16979" s="93"/>
      <c r="AG16979" s="93"/>
      <c r="AH16979" s="93"/>
    </row>
    <row r="16980" spans="24:34" x14ac:dyDescent="0.3">
      <c r="X16980" s="269" t="s">
        <v>38994</v>
      </c>
      <c r="Y16980" s="270">
        <v>2504.9</v>
      </c>
      <c r="AA16980" s="231" t="s">
        <v>16971</v>
      </c>
      <c r="AB16980" s="232">
        <v>17223.439999999999</v>
      </c>
      <c r="AD16980" s="209" t="s">
        <v>30630</v>
      </c>
      <c r="AE16980" s="210">
        <v>456.29</v>
      </c>
      <c r="AF16980" s="93"/>
      <c r="AG16980" s="93"/>
      <c r="AH16980" s="93"/>
    </row>
    <row r="16981" spans="24:34" x14ac:dyDescent="0.3">
      <c r="X16981" s="269" t="s">
        <v>54278</v>
      </c>
      <c r="Y16981" s="270">
        <v>20062.5</v>
      </c>
      <c r="AA16981" s="231" t="s">
        <v>16973</v>
      </c>
      <c r="AB16981" s="232">
        <v>1132820.3799999999</v>
      </c>
      <c r="AD16981" s="209" t="s">
        <v>30631</v>
      </c>
      <c r="AE16981" s="210">
        <v>839.71</v>
      </c>
      <c r="AF16981" s="93"/>
      <c r="AG16981" s="93"/>
      <c r="AH16981" s="93"/>
    </row>
    <row r="16982" spans="24:34" x14ac:dyDescent="0.3">
      <c r="X16982" s="269" t="s">
        <v>61671</v>
      </c>
      <c r="Y16982" s="270">
        <v>1900</v>
      </c>
      <c r="AA16982" s="231" t="s">
        <v>16974</v>
      </c>
      <c r="AB16982" s="232">
        <v>1802561.81</v>
      </c>
      <c r="AD16982" s="209" t="s">
        <v>30632</v>
      </c>
      <c r="AE16982" s="210">
        <v>551919.86</v>
      </c>
      <c r="AF16982" s="93"/>
      <c r="AG16982" s="93"/>
      <c r="AH16982" s="93"/>
    </row>
    <row r="16983" spans="24:34" x14ac:dyDescent="0.3">
      <c r="X16983" s="269" t="s">
        <v>55583</v>
      </c>
      <c r="Y16983" s="270">
        <v>39906.21</v>
      </c>
      <c r="AA16983" s="231" t="s">
        <v>16975</v>
      </c>
      <c r="AB16983" s="232">
        <v>102072</v>
      </c>
      <c r="AD16983" s="209" t="s">
        <v>30633</v>
      </c>
      <c r="AE16983" s="210">
        <v>23833.8</v>
      </c>
      <c r="AF16983" s="93"/>
      <c r="AG16983" s="93"/>
      <c r="AH16983" s="93"/>
    </row>
    <row r="16984" spans="24:34" x14ac:dyDescent="0.3">
      <c r="X16984" s="269" t="s">
        <v>18137</v>
      </c>
      <c r="Y16984" s="270">
        <v>333891.77</v>
      </c>
      <c r="AA16984" s="231" t="s">
        <v>33224</v>
      </c>
      <c r="AB16984" s="232">
        <v>29691.65</v>
      </c>
      <c r="AD16984" s="209" t="s">
        <v>30634</v>
      </c>
      <c r="AE16984" s="210">
        <v>131.84</v>
      </c>
      <c r="AF16984" s="93"/>
      <c r="AG16984" s="93"/>
      <c r="AH16984" s="93"/>
    </row>
    <row r="16985" spans="24:34" x14ac:dyDescent="0.3">
      <c r="X16985" s="269" t="s">
        <v>18138</v>
      </c>
      <c r="Y16985" s="270">
        <v>783887.55</v>
      </c>
      <c r="AA16985" s="231" t="s">
        <v>34397</v>
      </c>
      <c r="AB16985" s="232">
        <v>18535.439999999999</v>
      </c>
      <c r="AD16985" s="209" t="s">
        <v>30635</v>
      </c>
      <c r="AE16985" s="210">
        <v>20950.71</v>
      </c>
      <c r="AF16985" s="93"/>
      <c r="AG16985" s="93"/>
      <c r="AH16985" s="93"/>
    </row>
    <row r="16986" spans="24:34" x14ac:dyDescent="0.3">
      <c r="X16986" s="269" t="s">
        <v>47470</v>
      </c>
      <c r="Y16986" s="270">
        <v>2036840.47</v>
      </c>
      <c r="AA16986" s="231" t="s">
        <v>16976</v>
      </c>
      <c r="AB16986" s="232">
        <v>296303.78000000003</v>
      </c>
      <c r="AD16986" s="209" t="s">
        <v>30636</v>
      </c>
      <c r="AE16986" s="210">
        <v>7516.34</v>
      </c>
      <c r="AF16986" s="93"/>
      <c r="AG16986" s="93"/>
      <c r="AH16986" s="93"/>
    </row>
    <row r="16987" spans="24:34" x14ac:dyDescent="0.3">
      <c r="X16987" s="269" t="s">
        <v>13313</v>
      </c>
      <c r="Y16987" s="270">
        <v>677924.03</v>
      </c>
      <c r="AA16987" s="231" t="s">
        <v>54248</v>
      </c>
      <c r="AB16987" s="232">
        <v>727.6</v>
      </c>
      <c r="AD16987" s="209" t="s">
        <v>30637</v>
      </c>
      <c r="AE16987" s="210">
        <v>58758.16</v>
      </c>
      <c r="AF16987" s="93"/>
      <c r="AG16987" s="93"/>
      <c r="AH16987" s="93"/>
    </row>
    <row r="16988" spans="24:34" x14ac:dyDescent="0.3">
      <c r="X16988" s="269" t="s">
        <v>18139</v>
      </c>
      <c r="Y16988" s="270">
        <v>625715.57999999996</v>
      </c>
      <c r="AA16988" s="231" t="s">
        <v>16977</v>
      </c>
      <c r="AB16988" s="232">
        <v>85412</v>
      </c>
      <c r="AD16988" s="209" t="s">
        <v>30638</v>
      </c>
      <c r="AE16988" s="210">
        <v>8937.23</v>
      </c>
      <c r="AF16988" s="93"/>
      <c r="AG16988" s="93"/>
      <c r="AH16988" s="93"/>
    </row>
    <row r="16989" spans="24:34" x14ac:dyDescent="0.3">
      <c r="X16989" s="269" t="s">
        <v>18142</v>
      </c>
      <c r="Y16989" s="270">
        <v>11846.45</v>
      </c>
      <c r="AA16989" s="231" t="s">
        <v>16978</v>
      </c>
      <c r="AB16989" s="232">
        <v>172538.89</v>
      </c>
      <c r="AD16989" s="209" t="s">
        <v>30639</v>
      </c>
      <c r="AE16989" s="210">
        <v>102.21</v>
      </c>
      <c r="AF16989" s="93"/>
      <c r="AG16989" s="93"/>
      <c r="AH16989" s="93"/>
    </row>
    <row r="16990" spans="24:34" x14ac:dyDescent="0.3">
      <c r="X16990" s="269" t="s">
        <v>18143</v>
      </c>
      <c r="Y16990" s="270">
        <v>46754.36</v>
      </c>
      <c r="AA16990" s="231" t="s">
        <v>33225</v>
      </c>
      <c r="AB16990" s="232">
        <v>692848.87</v>
      </c>
      <c r="AD16990" s="209" t="s">
        <v>30640</v>
      </c>
      <c r="AE16990" s="210">
        <v>296.89999999999998</v>
      </c>
      <c r="AF16990" s="93"/>
      <c r="AG16990" s="93"/>
      <c r="AH16990" s="93"/>
    </row>
    <row r="16991" spans="24:34" x14ac:dyDescent="0.3">
      <c r="X16991" s="269" t="s">
        <v>43183</v>
      </c>
      <c r="Y16991" s="270">
        <v>-92071.16</v>
      </c>
      <c r="AA16991" s="231" t="s">
        <v>34670</v>
      </c>
      <c r="AB16991" s="232">
        <v>888.06</v>
      </c>
      <c r="AD16991" s="209" t="s">
        <v>30641</v>
      </c>
      <c r="AE16991" s="210">
        <v>21055.74</v>
      </c>
      <c r="AF16991" s="93"/>
      <c r="AG16991" s="93"/>
      <c r="AH16991" s="93"/>
    </row>
    <row r="16992" spans="24:34" x14ac:dyDescent="0.3">
      <c r="X16992" s="269" t="s">
        <v>36152</v>
      </c>
      <c r="Y16992" s="270">
        <v>11864553.52</v>
      </c>
      <c r="AA16992" s="231" t="s">
        <v>38923</v>
      </c>
      <c r="AB16992" s="232">
        <v>77657.11</v>
      </c>
      <c r="AD16992" s="209" t="s">
        <v>30642</v>
      </c>
      <c r="AE16992" s="210">
        <v>1200</v>
      </c>
      <c r="AF16992" s="93"/>
      <c r="AG16992" s="93"/>
      <c r="AH16992" s="93"/>
    </row>
    <row r="16993" spans="24:34" x14ac:dyDescent="0.3">
      <c r="X16993" s="269" t="s">
        <v>13315</v>
      </c>
      <c r="Y16993" s="270">
        <v>67466</v>
      </c>
      <c r="AA16993" s="231" t="s">
        <v>16980</v>
      </c>
      <c r="AB16993" s="232">
        <v>664109.88</v>
      </c>
      <c r="AD16993" s="209" t="s">
        <v>30643</v>
      </c>
      <c r="AE16993" s="210">
        <v>605958.09</v>
      </c>
      <c r="AF16993" s="93"/>
      <c r="AG16993" s="93"/>
      <c r="AH16993" s="93"/>
    </row>
    <row r="16994" spans="24:34" x14ac:dyDescent="0.3">
      <c r="X16994" s="269" t="s">
        <v>55584</v>
      </c>
      <c r="Y16994" s="270">
        <v>375928.4</v>
      </c>
      <c r="AA16994" s="231" t="s">
        <v>43171</v>
      </c>
      <c r="AB16994" s="232">
        <v>1020</v>
      </c>
      <c r="AD16994" s="209" t="s">
        <v>30644</v>
      </c>
      <c r="AE16994" s="210">
        <v>17424.080000000002</v>
      </c>
      <c r="AF16994" s="93"/>
      <c r="AG16994" s="93"/>
      <c r="AH16994" s="93"/>
    </row>
    <row r="16995" spans="24:34" x14ac:dyDescent="0.3">
      <c r="X16995" s="269" t="s">
        <v>18225</v>
      </c>
      <c r="Y16995" s="270">
        <v>64247.66</v>
      </c>
      <c r="AA16995" s="231" t="s">
        <v>40724</v>
      </c>
      <c r="AB16995" s="232">
        <v>49206.38</v>
      </c>
      <c r="AD16995" s="209" t="s">
        <v>30645</v>
      </c>
      <c r="AE16995" s="210">
        <v>107572.25</v>
      </c>
      <c r="AF16995" s="93"/>
      <c r="AG16995" s="93"/>
      <c r="AH16995" s="93"/>
    </row>
    <row r="16996" spans="24:34" x14ac:dyDescent="0.3">
      <c r="X16996" s="269" t="s">
        <v>18226</v>
      </c>
      <c r="Y16996" s="270">
        <v>2307573.86</v>
      </c>
      <c r="AA16996" s="231" t="s">
        <v>40725</v>
      </c>
      <c r="AB16996" s="232">
        <v>1036.8599999999999</v>
      </c>
      <c r="AD16996" s="209" t="s">
        <v>30646</v>
      </c>
      <c r="AE16996" s="210">
        <v>1286.42</v>
      </c>
      <c r="AF16996" s="93"/>
      <c r="AG16996" s="93"/>
      <c r="AH16996" s="93"/>
    </row>
    <row r="16997" spans="24:34" x14ac:dyDescent="0.3">
      <c r="X16997" s="269" t="s">
        <v>36162</v>
      </c>
      <c r="Y16997" s="270">
        <v>4859</v>
      </c>
      <c r="AA16997" s="231" t="s">
        <v>13189</v>
      </c>
      <c r="AB16997" s="232">
        <v>61519.3</v>
      </c>
      <c r="AD16997" s="209" t="s">
        <v>30647</v>
      </c>
      <c r="AE16997" s="210">
        <v>90467.98</v>
      </c>
      <c r="AF16997" s="93"/>
      <c r="AG16997" s="93"/>
      <c r="AH16997" s="93"/>
    </row>
    <row r="16998" spans="24:34" x14ac:dyDescent="0.3">
      <c r="X16998" s="269" t="s">
        <v>18227</v>
      </c>
      <c r="Y16998" s="270">
        <v>191683.18</v>
      </c>
      <c r="AA16998" s="231" t="s">
        <v>33226</v>
      </c>
      <c r="AB16998" s="232">
        <v>413146.21</v>
      </c>
      <c r="AD16998" s="209" t="s">
        <v>30648</v>
      </c>
      <c r="AE16998" s="210">
        <v>207510.95</v>
      </c>
      <c r="AF16998" s="93"/>
      <c r="AG16998" s="93"/>
      <c r="AH16998" s="93"/>
    </row>
    <row r="16999" spans="24:34" x14ac:dyDescent="0.3">
      <c r="X16999" s="269" t="s">
        <v>18229</v>
      </c>
      <c r="Y16999" s="270">
        <v>2701747.51</v>
      </c>
      <c r="AA16999" s="231" t="s">
        <v>16982</v>
      </c>
      <c r="AB16999" s="232">
        <v>714.67</v>
      </c>
      <c r="AD16999" s="209" t="s">
        <v>30649</v>
      </c>
      <c r="AE16999" s="210">
        <v>512208.32</v>
      </c>
      <c r="AF16999" s="93"/>
      <c r="AG16999" s="93"/>
      <c r="AH16999" s="93"/>
    </row>
    <row r="17000" spans="24:34" x14ac:dyDescent="0.3">
      <c r="X17000" s="269" t="s">
        <v>55585</v>
      </c>
      <c r="Y17000" s="270">
        <v>15700.11</v>
      </c>
      <c r="AA17000" s="231" t="s">
        <v>43172</v>
      </c>
      <c r="AB17000" s="232">
        <v>28449</v>
      </c>
      <c r="AD17000" s="209" t="s">
        <v>30650</v>
      </c>
      <c r="AE17000" s="210">
        <v>203836.97</v>
      </c>
      <c r="AF17000" s="93"/>
      <c r="AG17000" s="93"/>
      <c r="AH17000" s="93"/>
    </row>
    <row r="17001" spans="24:34" x14ac:dyDescent="0.3">
      <c r="X17001" s="269" t="s">
        <v>34825</v>
      </c>
      <c r="Y17001" s="270">
        <v>80259.88</v>
      </c>
      <c r="AA17001" s="231" t="s">
        <v>16984</v>
      </c>
      <c r="AB17001" s="232">
        <v>4912707.2699999996</v>
      </c>
      <c r="AD17001" s="209" t="s">
        <v>30651</v>
      </c>
      <c r="AE17001" s="210">
        <v>2063.2800000000002</v>
      </c>
      <c r="AF17001" s="93"/>
      <c r="AG17001" s="93"/>
      <c r="AH17001" s="93"/>
    </row>
    <row r="17002" spans="24:34" x14ac:dyDescent="0.3">
      <c r="X17002" s="269" t="s">
        <v>18230</v>
      </c>
      <c r="Y17002" s="270">
        <v>1590463.43</v>
      </c>
      <c r="AA17002" s="231" t="s">
        <v>16985</v>
      </c>
      <c r="AB17002" s="232">
        <v>196922.42</v>
      </c>
      <c r="AD17002" s="209" t="s">
        <v>30652</v>
      </c>
      <c r="AE17002" s="210">
        <v>1125317.48</v>
      </c>
      <c r="AF17002" s="93"/>
      <c r="AG17002" s="93"/>
      <c r="AH17002" s="93"/>
    </row>
    <row r="17003" spans="24:34" x14ac:dyDescent="0.3">
      <c r="X17003" s="269" t="s">
        <v>39012</v>
      </c>
      <c r="Y17003" s="270">
        <v>268027.59000000003</v>
      </c>
      <c r="AA17003" s="231" t="s">
        <v>40726</v>
      </c>
      <c r="AB17003" s="232">
        <v>4047329.25</v>
      </c>
      <c r="AD17003" s="209" t="s">
        <v>30653</v>
      </c>
      <c r="AE17003" s="210">
        <v>82016.179999999993</v>
      </c>
      <c r="AF17003" s="93"/>
      <c r="AG17003" s="93"/>
      <c r="AH17003" s="93"/>
    </row>
    <row r="17004" spans="24:34" x14ac:dyDescent="0.3">
      <c r="X17004" s="269" t="s">
        <v>33325</v>
      </c>
      <c r="Y17004" s="270">
        <v>683172.03</v>
      </c>
      <c r="AA17004" s="231" t="s">
        <v>16986</v>
      </c>
      <c r="AB17004" s="232">
        <v>22333.74</v>
      </c>
      <c r="AD17004" s="209" t="s">
        <v>30654</v>
      </c>
      <c r="AE17004" s="210">
        <v>16672.64</v>
      </c>
      <c r="AF17004" s="93"/>
      <c r="AG17004" s="93"/>
      <c r="AH17004" s="93"/>
    </row>
    <row r="17005" spans="24:34" x14ac:dyDescent="0.3">
      <c r="X17005" s="269" t="s">
        <v>18231</v>
      </c>
      <c r="Y17005" s="270">
        <v>501271.88</v>
      </c>
      <c r="AA17005" s="231" t="s">
        <v>16989</v>
      </c>
      <c r="AB17005" s="232">
        <v>34098.83</v>
      </c>
      <c r="AD17005" s="209" t="s">
        <v>30655</v>
      </c>
      <c r="AE17005" s="210">
        <v>696256.14</v>
      </c>
      <c r="AF17005" s="93"/>
      <c r="AG17005" s="93"/>
      <c r="AH17005" s="93"/>
    </row>
    <row r="17006" spans="24:34" x14ac:dyDescent="0.3">
      <c r="X17006" s="269" t="s">
        <v>18232</v>
      </c>
      <c r="Y17006" s="270">
        <v>-37600.81</v>
      </c>
      <c r="AA17006" s="231" t="s">
        <v>16990</v>
      </c>
      <c r="AB17006" s="232">
        <v>18852.91</v>
      </c>
      <c r="AD17006" s="209" t="s">
        <v>30656</v>
      </c>
      <c r="AE17006" s="210">
        <v>304497.86</v>
      </c>
      <c r="AF17006" s="93"/>
      <c r="AG17006" s="93"/>
      <c r="AH17006" s="93"/>
    </row>
    <row r="17007" spans="24:34" x14ac:dyDescent="0.3">
      <c r="X17007" s="269" t="s">
        <v>56778</v>
      </c>
      <c r="Y17007" s="270">
        <v>59422</v>
      </c>
      <c r="AA17007" s="231" t="s">
        <v>13191</v>
      </c>
      <c r="AB17007" s="232">
        <v>1127218.2</v>
      </c>
      <c r="AD17007" s="209" t="s">
        <v>30657</v>
      </c>
      <c r="AE17007" s="210">
        <v>229567.07</v>
      </c>
      <c r="AF17007" s="93"/>
      <c r="AG17007" s="93"/>
      <c r="AH17007" s="93"/>
    </row>
    <row r="17008" spans="24:34" x14ac:dyDescent="0.3">
      <c r="X17008" s="269" t="s">
        <v>18233</v>
      </c>
      <c r="Y17008" s="270">
        <v>59366.11</v>
      </c>
      <c r="AA17008" s="231" t="s">
        <v>16991</v>
      </c>
      <c r="AB17008" s="232">
        <v>1536950.24</v>
      </c>
      <c r="AD17008" s="209" t="s">
        <v>30658</v>
      </c>
      <c r="AE17008" s="210">
        <v>11212.35</v>
      </c>
      <c r="AF17008" s="93"/>
      <c r="AG17008" s="93"/>
      <c r="AH17008" s="93"/>
    </row>
    <row r="17009" spans="24:34" x14ac:dyDescent="0.3">
      <c r="X17009" s="269" t="s">
        <v>49339</v>
      </c>
      <c r="Y17009" s="270">
        <v>2219.5</v>
      </c>
      <c r="AA17009" s="231" t="s">
        <v>16992</v>
      </c>
      <c r="AB17009" s="232">
        <v>316962.82</v>
      </c>
      <c r="AD17009" s="209" t="s">
        <v>30659</v>
      </c>
      <c r="AE17009" s="210">
        <v>485578.74</v>
      </c>
      <c r="AF17009" s="93"/>
      <c r="AG17009" s="93"/>
      <c r="AH17009" s="93"/>
    </row>
    <row r="17010" spans="24:34" x14ac:dyDescent="0.3">
      <c r="X17010" s="269" t="s">
        <v>34826</v>
      </c>
      <c r="Y17010" s="270">
        <v>1860288.87</v>
      </c>
      <c r="AA17010" s="231" t="s">
        <v>13192</v>
      </c>
      <c r="AB17010" s="232">
        <v>172706.67</v>
      </c>
      <c r="AD17010" s="209" t="s">
        <v>30660</v>
      </c>
      <c r="AE17010" s="210">
        <v>51.5</v>
      </c>
      <c r="AF17010" s="93"/>
      <c r="AG17010" s="93"/>
      <c r="AH17010" s="93"/>
    </row>
    <row r="17011" spans="24:34" x14ac:dyDescent="0.3">
      <c r="X17011" s="269" t="s">
        <v>39013</v>
      </c>
      <c r="Y17011" s="270">
        <v>39705.06</v>
      </c>
      <c r="AA17011" s="231" t="s">
        <v>16993</v>
      </c>
      <c r="AB17011" s="232">
        <v>61294.41</v>
      </c>
      <c r="AD17011" s="209" t="s">
        <v>30661</v>
      </c>
      <c r="AE17011" s="210">
        <v>15624.91</v>
      </c>
      <c r="AF17011" s="93"/>
      <c r="AG17011" s="93"/>
      <c r="AH17011" s="93"/>
    </row>
    <row r="17012" spans="24:34" x14ac:dyDescent="0.3">
      <c r="X17012" s="269" t="s">
        <v>13323</v>
      </c>
      <c r="Y17012" s="270">
        <v>78293.84</v>
      </c>
      <c r="AA17012" s="231" t="s">
        <v>34671</v>
      </c>
      <c r="AB17012" s="232">
        <v>161581.37</v>
      </c>
      <c r="AD17012" s="209" t="s">
        <v>30662</v>
      </c>
      <c r="AE17012" s="210">
        <v>1776.29</v>
      </c>
      <c r="AF17012" s="93"/>
      <c r="AG17012" s="93"/>
      <c r="AH17012" s="93"/>
    </row>
    <row r="17013" spans="24:34" x14ac:dyDescent="0.3">
      <c r="X17013" s="269" t="s">
        <v>13324</v>
      </c>
      <c r="Y17013" s="270">
        <v>218954.34</v>
      </c>
      <c r="AA17013" s="231" t="s">
        <v>33227</v>
      </c>
      <c r="AB17013" s="232">
        <v>227.23</v>
      </c>
      <c r="AD17013" s="209" t="s">
        <v>30663</v>
      </c>
      <c r="AE17013" s="210">
        <v>8493.8799999999992</v>
      </c>
      <c r="AF17013" s="93"/>
      <c r="AG17013" s="93"/>
      <c r="AH17013" s="93"/>
    </row>
    <row r="17014" spans="24:34" x14ac:dyDescent="0.3">
      <c r="X17014" s="269" t="s">
        <v>43184</v>
      </c>
      <c r="Y17014" s="270">
        <v>121272</v>
      </c>
      <c r="AA17014" s="231" t="s">
        <v>16996</v>
      </c>
      <c r="AB17014" s="232">
        <v>456034.5</v>
      </c>
      <c r="AD17014" s="209" t="s">
        <v>30664</v>
      </c>
      <c r="AE17014" s="210">
        <v>648.91</v>
      </c>
      <c r="AF17014" s="93"/>
      <c r="AG17014" s="93"/>
      <c r="AH17014" s="93"/>
    </row>
    <row r="17015" spans="24:34" x14ac:dyDescent="0.3">
      <c r="X17015" s="269" t="s">
        <v>39014</v>
      </c>
      <c r="Y17015" s="270">
        <v>1316211.03</v>
      </c>
      <c r="AA17015" s="231" t="s">
        <v>13193</v>
      </c>
      <c r="AB17015" s="232">
        <v>100380.11</v>
      </c>
      <c r="AD17015" s="209" t="s">
        <v>30665</v>
      </c>
      <c r="AE17015" s="210">
        <v>70.180000000000007</v>
      </c>
      <c r="AF17015" s="93"/>
      <c r="AG17015" s="93"/>
      <c r="AH17015" s="93"/>
    </row>
    <row r="17016" spans="24:34" x14ac:dyDescent="0.3">
      <c r="X17016" s="269" t="s">
        <v>18236</v>
      </c>
      <c r="Y17016" s="270">
        <v>418996.16</v>
      </c>
      <c r="AA17016" s="231" t="s">
        <v>48437</v>
      </c>
      <c r="AB17016" s="232">
        <v>4998.2</v>
      </c>
      <c r="AD17016" s="209" t="s">
        <v>30666</v>
      </c>
      <c r="AE17016" s="210">
        <v>40070.85</v>
      </c>
      <c r="AF17016" s="93"/>
      <c r="AG17016" s="93"/>
      <c r="AH17016" s="93"/>
    </row>
    <row r="17017" spans="24:34" x14ac:dyDescent="0.3">
      <c r="X17017" s="269" t="s">
        <v>39015</v>
      </c>
      <c r="Y17017" s="270">
        <v>6582782</v>
      </c>
      <c r="AA17017" s="231" t="s">
        <v>16997</v>
      </c>
      <c r="AB17017" s="232">
        <v>1771527.77</v>
      </c>
      <c r="AD17017" s="209" t="s">
        <v>30667</v>
      </c>
      <c r="AE17017" s="210">
        <v>161191.71</v>
      </c>
      <c r="AF17017" s="93"/>
      <c r="AG17017" s="93"/>
      <c r="AH17017" s="93"/>
    </row>
    <row r="17018" spans="24:34" x14ac:dyDescent="0.3">
      <c r="X17018" s="269" t="s">
        <v>54279</v>
      </c>
      <c r="Y17018" s="270">
        <v>7739.02</v>
      </c>
      <c r="AA17018" s="231" t="s">
        <v>17001</v>
      </c>
      <c r="AB17018" s="232">
        <v>2620593.27</v>
      </c>
      <c r="AD17018" s="209" t="s">
        <v>30668</v>
      </c>
      <c r="AE17018" s="210">
        <v>1696879.08</v>
      </c>
      <c r="AF17018" s="93"/>
      <c r="AG17018" s="93"/>
      <c r="AH17018" s="93"/>
    </row>
    <row r="17019" spans="24:34" x14ac:dyDescent="0.3">
      <c r="X17019" s="269" t="s">
        <v>58018</v>
      </c>
      <c r="Y17019" s="270">
        <v>16969.259999999998</v>
      </c>
      <c r="AA17019" s="231" t="s">
        <v>54249</v>
      </c>
      <c r="AB17019" s="232">
        <v>-2735.02</v>
      </c>
      <c r="AD17019" s="209" t="s">
        <v>30669</v>
      </c>
      <c r="AE17019" s="210">
        <v>48445.16</v>
      </c>
      <c r="AF17019" s="93"/>
      <c r="AG17019" s="93"/>
      <c r="AH17019" s="93"/>
    </row>
    <row r="17020" spans="24:34" x14ac:dyDescent="0.3">
      <c r="X17020" s="269" t="s">
        <v>55586</v>
      </c>
      <c r="Y17020" s="270">
        <v>26810.2</v>
      </c>
      <c r="AA17020" s="231" t="s">
        <v>17059</v>
      </c>
      <c r="AB17020" s="232">
        <v>29656.29</v>
      </c>
      <c r="AD17020" s="209" t="s">
        <v>30670</v>
      </c>
      <c r="AE17020" s="210">
        <v>1000</v>
      </c>
      <c r="AF17020" s="93"/>
      <c r="AG17020" s="93"/>
      <c r="AH17020" s="93"/>
    </row>
    <row r="17021" spans="24:34" x14ac:dyDescent="0.3">
      <c r="X17021" s="269" t="s">
        <v>48442</v>
      </c>
      <c r="Y17021" s="270">
        <v>5656.42</v>
      </c>
      <c r="AA17021" s="231" t="s">
        <v>17060</v>
      </c>
      <c r="AB17021" s="232">
        <v>336908.54</v>
      </c>
      <c r="AD17021" s="209" t="s">
        <v>30671</v>
      </c>
      <c r="AE17021" s="210">
        <v>253811.16</v>
      </c>
      <c r="AF17021" s="93"/>
      <c r="AG17021" s="93"/>
      <c r="AH17021" s="93"/>
    </row>
    <row r="17022" spans="24:34" x14ac:dyDescent="0.3">
      <c r="X17022" s="269" t="s">
        <v>18237</v>
      </c>
      <c r="Y17022" s="270">
        <v>45898.42</v>
      </c>
      <c r="AA17022" s="231" t="s">
        <v>17061</v>
      </c>
      <c r="AB17022" s="232">
        <v>255958.01</v>
      </c>
      <c r="AD17022" s="209" t="s">
        <v>30672</v>
      </c>
      <c r="AE17022" s="210">
        <v>32703.35</v>
      </c>
      <c r="AF17022" s="93"/>
      <c r="AG17022" s="93"/>
      <c r="AH17022" s="93"/>
    </row>
    <row r="17023" spans="24:34" x14ac:dyDescent="0.3">
      <c r="X17023" s="269" t="s">
        <v>18238</v>
      </c>
      <c r="Y17023" s="270">
        <v>9172.02</v>
      </c>
      <c r="AA17023" s="231" t="s">
        <v>47450</v>
      </c>
      <c r="AB17023" s="232">
        <v>5039.9799999999996</v>
      </c>
      <c r="AD17023" s="209" t="s">
        <v>30673</v>
      </c>
      <c r="AE17023" s="210">
        <v>426943.53</v>
      </c>
      <c r="AF17023" s="93"/>
      <c r="AG17023" s="93"/>
      <c r="AH17023" s="93"/>
    </row>
    <row r="17024" spans="24:34" x14ac:dyDescent="0.3">
      <c r="X17024" s="269" t="s">
        <v>59971</v>
      </c>
      <c r="Y17024" s="270">
        <v>20000</v>
      </c>
      <c r="AA17024" s="231" t="s">
        <v>17062</v>
      </c>
      <c r="AB17024" s="232">
        <v>102649.8</v>
      </c>
      <c r="AD17024" s="209" t="s">
        <v>30674</v>
      </c>
      <c r="AE17024" s="210">
        <v>1039625.79</v>
      </c>
      <c r="AF17024" s="93"/>
      <c r="AG17024" s="93"/>
      <c r="AH17024" s="93"/>
    </row>
    <row r="17025" spans="24:34" x14ac:dyDescent="0.3">
      <c r="X17025" s="269" t="s">
        <v>36163</v>
      </c>
      <c r="Y17025" s="270">
        <v>246706.96</v>
      </c>
      <c r="AA17025" s="231" t="s">
        <v>17064</v>
      </c>
      <c r="AB17025" s="232">
        <v>52222.65</v>
      </c>
      <c r="AD17025" s="209" t="s">
        <v>30675</v>
      </c>
      <c r="AE17025" s="210">
        <v>251198.75</v>
      </c>
      <c r="AF17025" s="93"/>
      <c r="AG17025" s="93"/>
      <c r="AH17025" s="93"/>
    </row>
    <row r="17026" spans="24:34" x14ac:dyDescent="0.3">
      <c r="X17026" s="269" t="s">
        <v>65111</v>
      </c>
      <c r="Y17026" s="270">
        <v>1022.92</v>
      </c>
      <c r="AA17026" s="231" t="s">
        <v>38928</v>
      </c>
      <c r="AB17026" s="232">
        <v>60159.51</v>
      </c>
      <c r="AD17026" s="209" t="s">
        <v>30676</v>
      </c>
      <c r="AE17026" s="210">
        <v>2635478.0499999998</v>
      </c>
      <c r="AF17026" s="93"/>
      <c r="AG17026" s="93"/>
      <c r="AH17026" s="93"/>
    </row>
    <row r="17027" spans="24:34" x14ac:dyDescent="0.3">
      <c r="X17027" s="269" t="s">
        <v>18239</v>
      </c>
      <c r="Y17027" s="270">
        <v>1556812.8</v>
      </c>
      <c r="AA17027" s="231" t="s">
        <v>17065</v>
      </c>
      <c r="AB17027" s="232">
        <v>60462.89</v>
      </c>
      <c r="AD17027" s="209" t="s">
        <v>30677</v>
      </c>
      <c r="AE17027" s="210">
        <v>49394.65</v>
      </c>
      <c r="AF17027" s="93"/>
      <c r="AG17027" s="93"/>
      <c r="AH17027" s="93"/>
    </row>
    <row r="17028" spans="24:34" x14ac:dyDescent="0.3">
      <c r="X17028" s="269" t="s">
        <v>18240</v>
      </c>
      <c r="Y17028" s="270">
        <v>6523.14</v>
      </c>
      <c r="AA17028" s="231" t="s">
        <v>45982</v>
      </c>
      <c r="AB17028" s="232">
        <v>33879.49</v>
      </c>
      <c r="AD17028" s="209" t="s">
        <v>30678</v>
      </c>
      <c r="AE17028" s="210">
        <v>28017.89</v>
      </c>
      <c r="AF17028" s="93"/>
      <c r="AG17028" s="93"/>
      <c r="AH17028" s="93"/>
    </row>
    <row r="17029" spans="24:34" x14ac:dyDescent="0.3">
      <c r="X17029" s="269" t="s">
        <v>13325</v>
      </c>
      <c r="Y17029" s="270">
        <v>1583212.69</v>
      </c>
      <c r="AA17029" s="231" t="s">
        <v>17066</v>
      </c>
      <c r="AB17029" s="232">
        <v>18325.919999999998</v>
      </c>
      <c r="AD17029" s="209" t="s">
        <v>30679</v>
      </c>
      <c r="AE17029" s="210">
        <v>2912.23</v>
      </c>
      <c r="AF17029" s="93"/>
      <c r="AG17029" s="93"/>
      <c r="AH17029" s="93"/>
    </row>
    <row r="17030" spans="24:34" x14ac:dyDescent="0.3">
      <c r="X17030" s="269" t="s">
        <v>13326</v>
      </c>
      <c r="Y17030" s="270">
        <v>4291697.78</v>
      </c>
      <c r="AA17030" s="231" t="s">
        <v>17067</v>
      </c>
      <c r="AB17030" s="232">
        <v>74569</v>
      </c>
      <c r="AD17030" s="209" t="s">
        <v>30680</v>
      </c>
      <c r="AE17030" s="210">
        <v>7773460.3099999996</v>
      </c>
      <c r="AF17030" s="93"/>
      <c r="AG17030" s="93"/>
      <c r="AH17030" s="93"/>
    </row>
    <row r="17031" spans="24:34" x14ac:dyDescent="0.3">
      <c r="X17031" s="269" t="s">
        <v>18241</v>
      </c>
      <c r="Y17031" s="270">
        <v>904530.58</v>
      </c>
      <c r="AA17031" s="231" t="s">
        <v>45983</v>
      </c>
      <c r="AB17031" s="232">
        <v>824.65</v>
      </c>
      <c r="AD17031" s="209" t="s">
        <v>30681</v>
      </c>
      <c r="AE17031" s="210">
        <v>1690816.44</v>
      </c>
      <c r="AF17031" s="93"/>
      <c r="AG17031" s="93"/>
      <c r="AH17031" s="93"/>
    </row>
    <row r="17032" spans="24:34" x14ac:dyDescent="0.3">
      <c r="X17032" s="269" t="s">
        <v>18242</v>
      </c>
      <c r="Y17032" s="270">
        <v>3294601.62</v>
      </c>
      <c r="AA17032" s="231" t="s">
        <v>13201</v>
      </c>
      <c r="AB17032" s="232">
        <v>21081.57</v>
      </c>
      <c r="AD17032" s="209" t="s">
        <v>30682</v>
      </c>
      <c r="AE17032" s="210">
        <v>218919.5</v>
      </c>
      <c r="AF17032" s="93"/>
      <c r="AG17032" s="93"/>
      <c r="AH17032" s="93"/>
    </row>
    <row r="17033" spans="24:34" x14ac:dyDescent="0.3">
      <c r="X17033" s="269" t="s">
        <v>13327</v>
      </c>
      <c r="Y17033" s="270">
        <v>910000.1</v>
      </c>
      <c r="AA17033" s="231" t="s">
        <v>17068</v>
      </c>
      <c r="AB17033" s="232">
        <v>790.26</v>
      </c>
      <c r="AD17033" s="209" t="s">
        <v>30683</v>
      </c>
      <c r="AE17033" s="210">
        <v>6571446.79</v>
      </c>
      <c r="AF17033" s="93"/>
      <c r="AG17033" s="93"/>
      <c r="AH17033" s="93"/>
    </row>
    <row r="17034" spans="24:34" x14ac:dyDescent="0.3">
      <c r="X17034" s="269" t="s">
        <v>61133</v>
      </c>
      <c r="Y17034" s="270">
        <v>33127.78</v>
      </c>
      <c r="AA17034" s="231" t="s">
        <v>17069</v>
      </c>
      <c r="AB17034" s="232">
        <v>9674.84</v>
      </c>
      <c r="AD17034" s="209" t="s">
        <v>30684</v>
      </c>
      <c r="AE17034" s="210">
        <v>771620.66</v>
      </c>
      <c r="AF17034" s="93"/>
      <c r="AG17034" s="93"/>
      <c r="AH17034" s="93"/>
    </row>
    <row r="17035" spans="24:34" x14ac:dyDescent="0.3">
      <c r="X17035" s="269" t="s">
        <v>31880</v>
      </c>
      <c r="Y17035" s="270">
        <v>13436.01</v>
      </c>
      <c r="AA17035" s="231" t="s">
        <v>34679</v>
      </c>
      <c r="AB17035" s="232">
        <v>1108020.4099999999</v>
      </c>
      <c r="AD17035" s="209" t="s">
        <v>30685</v>
      </c>
      <c r="AE17035" s="210">
        <v>8055062.5999999996</v>
      </c>
      <c r="AF17035" s="93"/>
      <c r="AG17035" s="93"/>
      <c r="AH17035" s="93"/>
    </row>
    <row r="17036" spans="24:34" x14ac:dyDescent="0.3">
      <c r="X17036" s="269" t="s">
        <v>34827</v>
      </c>
      <c r="Y17036" s="270">
        <v>76265</v>
      </c>
      <c r="AA17036" s="231" t="s">
        <v>40727</v>
      </c>
      <c r="AB17036" s="232">
        <v>24773.59</v>
      </c>
      <c r="AD17036" s="209" t="s">
        <v>30686</v>
      </c>
      <c r="AE17036" s="210">
        <v>629.91999999999996</v>
      </c>
      <c r="AF17036" s="93"/>
      <c r="AG17036" s="93"/>
      <c r="AH17036" s="93"/>
    </row>
    <row r="17037" spans="24:34" x14ac:dyDescent="0.3">
      <c r="X17037" s="269" t="s">
        <v>34828</v>
      </c>
      <c r="Y17037" s="270">
        <v>695.5</v>
      </c>
      <c r="AA17037" s="231" t="s">
        <v>38929</v>
      </c>
      <c r="AB17037" s="232">
        <v>1009369.25</v>
      </c>
      <c r="AD17037" s="209" t="s">
        <v>30687</v>
      </c>
      <c r="AE17037" s="210">
        <v>23785.34</v>
      </c>
      <c r="AF17037" s="93"/>
      <c r="AG17037" s="93"/>
      <c r="AH17037" s="93"/>
    </row>
    <row r="17038" spans="24:34" x14ac:dyDescent="0.3">
      <c r="X17038" s="269" t="s">
        <v>18244</v>
      </c>
      <c r="Y17038" s="270">
        <v>425161.75</v>
      </c>
      <c r="AA17038" s="231" t="s">
        <v>13202</v>
      </c>
      <c r="AB17038" s="232">
        <v>1793.2</v>
      </c>
      <c r="AD17038" s="209" t="s">
        <v>30688</v>
      </c>
      <c r="AE17038" s="210">
        <v>841557.01</v>
      </c>
      <c r="AF17038" s="93"/>
      <c r="AG17038" s="93"/>
      <c r="AH17038" s="93"/>
    </row>
    <row r="17039" spans="24:34" x14ac:dyDescent="0.3">
      <c r="X17039" s="269" t="s">
        <v>18245</v>
      </c>
      <c r="Y17039" s="270">
        <v>1738.75</v>
      </c>
      <c r="AA17039" s="231" t="s">
        <v>17071</v>
      </c>
      <c r="AB17039" s="232">
        <v>87751.15</v>
      </c>
      <c r="AD17039" s="209" t="s">
        <v>30689</v>
      </c>
      <c r="AE17039" s="210">
        <v>864845.47</v>
      </c>
      <c r="AF17039" s="93"/>
      <c r="AG17039" s="93"/>
      <c r="AH17039" s="93"/>
    </row>
    <row r="17040" spans="24:34" x14ac:dyDescent="0.3">
      <c r="X17040" s="269" t="s">
        <v>33326</v>
      </c>
      <c r="Y17040" s="270">
        <v>522510.79</v>
      </c>
      <c r="AA17040" s="231" t="s">
        <v>13203</v>
      </c>
      <c r="AB17040" s="232">
        <v>242387.77</v>
      </c>
      <c r="AD17040" s="209" t="s">
        <v>30690</v>
      </c>
      <c r="AE17040" s="210">
        <v>3917.29</v>
      </c>
      <c r="AF17040" s="93"/>
      <c r="AG17040" s="93"/>
      <c r="AH17040" s="93"/>
    </row>
    <row r="17041" spans="24:34" x14ac:dyDescent="0.3">
      <c r="X17041" s="269" t="s">
        <v>18246</v>
      </c>
      <c r="Y17041" s="270">
        <v>1278.4000000000001</v>
      </c>
      <c r="AA17041" s="231" t="s">
        <v>13204</v>
      </c>
      <c r="AB17041" s="232">
        <v>369527.79</v>
      </c>
      <c r="AD17041" s="209" t="s">
        <v>30691</v>
      </c>
      <c r="AE17041" s="210">
        <v>2008544.8</v>
      </c>
      <c r="AF17041" s="93"/>
      <c r="AG17041" s="93"/>
      <c r="AH17041" s="93"/>
    </row>
    <row r="17042" spans="24:34" x14ac:dyDescent="0.3">
      <c r="X17042" s="269" t="s">
        <v>18247</v>
      </c>
      <c r="Y17042" s="270">
        <v>137022.21</v>
      </c>
      <c r="AA17042" s="231" t="s">
        <v>13205</v>
      </c>
      <c r="AB17042" s="232">
        <v>61769.43</v>
      </c>
      <c r="AD17042" s="209" t="s">
        <v>30692</v>
      </c>
      <c r="AE17042" s="210">
        <v>48188.04</v>
      </c>
      <c r="AF17042" s="93"/>
      <c r="AG17042" s="93"/>
      <c r="AH17042" s="93"/>
    </row>
    <row r="17043" spans="24:34" x14ac:dyDescent="0.3">
      <c r="X17043" s="269" t="s">
        <v>18249</v>
      </c>
      <c r="Y17043" s="270">
        <v>12921.27</v>
      </c>
      <c r="AA17043" s="231" t="s">
        <v>17072</v>
      </c>
      <c r="AB17043" s="232">
        <v>138161.75</v>
      </c>
      <c r="AD17043" s="209" t="s">
        <v>30693</v>
      </c>
      <c r="AE17043" s="210">
        <v>221071.15</v>
      </c>
      <c r="AF17043" s="93"/>
      <c r="AG17043" s="93"/>
      <c r="AH17043" s="93"/>
    </row>
    <row r="17044" spans="24:34" x14ac:dyDescent="0.3">
      <c r="X17044" s="269" t="s">
        <v>50621</v>
      </c>
      <c r="Y17044" s="270">
        <v>51410.37</v>
      </c>
      <c r="AA17044" s="231" t="s">
        <v>47451</v>
      </c>
      <c r="AB17044" s="232">
        <v>1093.19</v>
      </c>
      <c r="AD17044" s="209" t="s">
        <v>30694</v>
      </c>
      <c r="AE17044" s="210">
        <v>570969.96</v>
      </c>
      <c r="AF17044" s="93"/>
      <c r="AG17044" s="93"/>
      <c r="AH17044" s="93"/>
    </row>
    <row r="17045" spans="24:34" x14ac:dyDescent="0.3">
      <c r="X17045" s="269" t="s">
        <v>63476</v>
      </c>
      <c r="Y17045" s="270">
        <v>6650</v>
      </c>
      <c r="AA17045" s="231" t="s">
        <v>38930</v>
      </c>
      <c r="AB17045" s="232">
        <v>125.78</v>
      </c>
      <c r="AD17045" s="209" t="s">
        <v>30695</v>
      </c>
      <c r="AE17045" s="210">
        <v>738595.18</v>
      </c>
      <c r="AF17045" s="93"/>
      <c r="AG17045" s="93"/>
      <c r="AH17045" s="93"/>
    </row>
    <row r="17046" spans="24:34" x14ac:dyDescent="0.3">
      <c r="X17046" s="269" t="s">
        <v>13328</v>
      </c>
      <c r="Y17046" s="270">
        <v>2887912.44</v>
      </c>
      <c r="AA17046" s="231" t="s">
        <v>17074</v>
      </c>
      <c r="AB17046" s="232">
        <v>111782.88</v>
      </c>
      <c r="AD17046" s="209" t="s">
        <v>30696</v>
      </c>
      <c r="AE17046" s="210">
        <v>1027.19</v>
      </c>
      <c r="AF17046" s="93"/>
      <c r="AG17046" s="93"/>
      <c r="AH17046" s="93"/>
    </row>
    <row r="17047" spans="24:34" x14ac:dyDescent="0.3">
      <c r="X17047" s="269" t="s">
        <v>58019</v>
      </c>
      <c r="Y17047" s="270">
        <v>8390088.6899999995</v>
      </c>
      <c r="AA17047" s="231" t="s">
        <v>13206</v>
      </c>
      <c r="AB17047" s="232">
        <v>75260.149999999994</v>
      </c>
      <c r="AD17047" s="209" t="s">
        <v>30697</v>
      </c>
      <c r="AE17047" s="210">
        <v>15699.62</v>
      </c>
      <c r="AF17047" s="93"/>
      <c r="AG17047" s="93"/>
      <c r="AH17047" s="93"/>
    </row>
    <row r="17048" spans="24:34" x14ac:dyDescent="0.3">
      <c r="X17048" s="269" t="s">
        <v>55587</v>
      </c>
      <c r="Y17048" s="270">
        <v>-9354.66</v>
      </c>
      <c r="AA17048" s="231" t="s">
        <v>17075</v>
      </c>
      <c r="AB17048" s="232">
        <v>208378.3</v>
      </c>
      <c r="AD17048" s="209" t="s">
        <v>30698</v>
      </c>
      <c r="AE17048" s="210">
        <v>-35062.5</v>
      </c>
      <c r="AF17048" s="93"/>
      <c r="AG17048" s="93"/>
      <c r="AH17048" s="93"/>
    </row>
    <row r="17049" spans="24:34" x14ac:dyDescent="0.3">
      <c r="X17049" s="269" t="s">
        <v>18251</v>
      </c>
      <c r="Y17049" s="270">
        <v>1818075.73</v>
      </c>
      <c r="AA17049" s="231" t="s">
        <v>38931</v>
      </c>
      <c r="AB17049" s="232">
        <v>11874.6</v>
      </c>
      <c r="AD17049" s="209" t="s">
        <v>30699</v>
      </c>
      <c r="AE17049" s="210">
        <v>63885.04</v>
      </c>
      <c r="AF17049" s="93"/>
      <c r="AG17049" s="93"/>
      <c r="AH17049" s="93"/>
    </row>
    <row r="17050" spans="24:34" x14ac:dyDescent="0.3">
      <c r="X17050" s="269" t="s">
        <v>18252</v>
      </c>
      <c r="Y17050" s="270">
        <v>10151.629999999999</v>
      </c>
      <c r="AA17050" s="231" t="s">
        <v>17077</v>
      </c>
      <c r="AB17050" s="232">
        <v>3473.88</v>
      </c>
      <c r="AD17050" s="209" t="s">
        <v>30700</v>
      </c>
      <c r="AE17050" s="210">
        <v>-27197.81</v>
      </c>
      <c r="AF17050" s="93"/>
      <c r="AG17050" s="93"/>
      <c r="AH17050" s="93"/>
    </row>
    <row r="17051" spans="24:34" x14ac:dyDescent="0.3">
      <c r="X17051" s="269" t="s">
        <v>18253</v>
      </c>
      <c r="Y17051" s="270">
        <v>2091143.11</v>
      </c>
      <c r="AA17051" s="231" t="s">
        <v>17078</v>
      </c>
      <c r="AB17051" s="232">
        <v>141561</v>
      </c>
      <c r="AD17051" s="209" t="s">
        <v>30701</v>
      </c>
      <c r="AE17051" s="210">
        <v>13320.61</v>
      </c>
      <c r="AF17051" s="93"/>
      <c r="AG17051" s="93"/>
      <c r="AH17051" s="93"/>
    </row>
    <row r="17052" spans="24:34" x14ac:dyDescent="0.3">
      <c r="X17052" s="269" t="s">
        <v>18254</v>
      </c>
      <c r="Y17052" s="270">
        <v>117575.88</v>
      </c>
      <c r="AA17052" s="231" t="s">
        <v>48438</v>
      </c>
      <c r="AB17052" s="232">
        <v>-4068.19</v>
      </c>
      <c r="AD17052" s="209" t="s">
        <v>30702</v>
      </c>
      <c r="AE17052" s="210">
        <v>93654.42</v>
      </c>
      <c r="AF17052" s="93"/>
      <c r="AG17052" s="93"/>
      <c r="AH17052" s="93"/>
    </row>
    <row r="17053" spans="24:34" x14ac:dyDescent="0.3">
      <c r="X17053" s="269" t="s">
        <v>60097</v>
      </c>
      <c r="Y17053" s="270">
        <v>4209.8</v>
      </c>
      <c r="AA17053" s="231" t="s">
        <v>17146</v>
      </c>
      <c r="AB17053" s="232">
        <v>165947.85999999999</v>
      </c>
      <c r="AD17053" s="209" t="s">
        <v>30703</v>
      </c>
      <c r="AE17053" s="210">
        <v>254553.69</v>
      </c>
      <c r="AF17053" s="93"/>
      <c r="AG17053" s="93"/>
      <c r="AH17053" s="93"/>
    </row>
    <row r="17054" spans="24:34" x14ac:dyDescent="0.3">
      <c r="X17054" s="269" t="s">
        <v>39016</v>
      </c>
      <c r="Y17054" s="270">
        <v>39227.31</v>
      </c>
      <c r="AA17054" s="231" t="s">
        <v>17148</v>
      </c>
      <c r="AB17054" s="232">
        <v>488.37</v>
      </c>
      <c r="AD17054" s="209" t="s">
        <v>30704</v>
      </c>
      <c r="AE17054" s="210">
        <v>96976.29</v>
      </c>
      <c r="AF17054" s="93"/>
      <c r="AG17054" s="93"/>
      <c r="AH17054" s="93"/>
    </row>
    <row r="17055" spans="24:34" x14ac:dyDescent="0.3">
      <c r="X17055" s="269" t="s">
        <v>18255</v>
      </c>
      <c r="Y17055" s="270">
        <v>61414.62</v>
      </c>
      <c r="AA17055" s="231" t="s">
        <v>17149</v>
      </c>
      <c r="AB17055" s="232">
        <v>90171.03</v>
      </c>
      <c r="AD17055" s="209" t="s">
        <v>30705</v>
      </c>
      <c r="AE17055" s="210">
        <v>2961</v>
      </c>
      <c r="AF17055" s="93"/>
      <c r="AG17055" s="93"/>
      <c r="AH17055" s="93"/>
    </row>
    <row r="17056" spans="24:34" x14ac:dyDescent="0.3">
      <c r="X17056" s="269" t="s">
        <v>18256</v>
      </c>
      <c r="Y17056" s="270">
        <v>917470.55</v>
      </c>
      <c r="AA17056" s="231" t="s">
        <v>47452</v>
      </c>
      <c r="AB17056" s="232">
        <v>4891.37</v>
      </c>
      <c r="AD17056" s="209" t="s">
        <v>30706</v>
      </c>
      <c r="AE17056" s="210">
        <v>2119.5500000000002</v>
      </c>
      <c r="AF17056" s="93"/>
      <c r="AG17056" s="93"/>
      <c r="AH17056" s="93"/>
    </row>
    <row r="17057" spans="24:34" x14ac:dyDescent="0.3">
      <c r="X17057" s="269" t="s">
        <v>39017</v>
      </c>
      <c r="Y17057" s="270">
        <v>13037294.66</v>
      </c>
      <c r="AA17057" s="231" t="s">
        <v>17150</v>
      </c>
      <c r="AB17057" s="232">
        <v>115232.16</v>
      </c>
      <c r="AD17057" s="209" t="s">
        <v>30707</v>
      </c>
      <c r="AE17057" s="210">
        <v>2000</v>
      </c>
      <c r="AF17057" s="93"/>
      <c r="AG17057" s="93"/>
      <c r="AH17057" s="93"/>
    </row>
    <row r="17058" spans="24:34" x14ac:dyDescent="0.3">
      <c r="X17058" s="269" t="s">
        <v>63477</v>
      </c>
      <c r="Y17058" s="270">
        <v>667479.5</v>
      </c>
      <c r="AA17058" s="231" t="s">
        <v>17152</v>
      </c>
      <c r="AB17058" s="232">
        <v>144151.59</v>
      </c>
      <c r="AD17058" s="209" t="s">
        <v>30708</v>
      </c>
      <c r="AE17058" s="210">
        <v>51174.44</v>
      </c>
      <c r="AF17058" s="93"/>
      <c r="AG17058" s="93"/>
      <c r="AH17058" s="93"/>
    </row>
    <row r="17059" spans="24:34" x14ac:dyDescent="0.3">
      <c r="X17059" s="269" t="s">
        <v>18257</v>
      </c>
      <c r="Y17059" s="270">
        <v>1863207.92</v>
      </c>
      <c r="AA17059" s="231" t="s">
        <v>17153</v>
      </c>
      <c r="AB17059" s="232">
        <v>39989.870000000003</v>
      </c>
      <c r="AD17059" s="209" t="s">
        <v>30709</v>
      </c>
      <c r="AE17059" s="210">
        <v>763351.13</v>
      </c>
      <c r="AF17059" s="93"/>
      <c r="AG17059" s="93"/>
      <c r="AH17059" s="93"/>
    </row>
    <row r="17060" spans="24:34" x14ac:dyDescent="0.3">
      <c r="X17060" s="269" t="s">
        <v>18258</v>
      </c>
      <c r="Y17060" s="270">
        <v>10526453.77</v>
      </c>
      <c r="AA17060" s="231" t="s">
        <v>17154</v>
      </c>
      <c r="AB17060" s="232">
        <v>43543.97</v>
      </c>
      <c r="AD17060" s="209" t="s">
        <v>30710</v>
      </c>
      <c r="AE17060" s="210">
        <v>262295.03000000003</v>
      </c>
      <c r="AF17060" s="93"/>
      <c r="AG17060" s="93"/>
      <c r="AH17060" s="93"/>
    </row>
    <row r="17061" spans="24:34" x14ac:dyDescent="0.3">
      <c r="X17061" s="269" t="s">
        <v>62498</v>
      </c>
      <c r="Y17061" s="270">
        <v>156427</v>
      </c>
      <c r="AA17061" s="231" t="s">
        <v>54250</v>
      </c>
      <c r="AB17061" s="232">
        <v>561.5</v>
      </c>
      <c r="AD17061" s="209" t="s">
        <v>30711</v>
      </c>
      <c r="AE17061" s="210">
        <v>10106.36</v>
      </c>
      <c r="AF17061" s="93"/>
      <c r="AG17061" s="93"/>
      <c r="AH17061" s="93"/>
    </row>
    <row r="17062" spans="24:34" x14ac:dyDescent="0.3">
      <c r="X17062" s="269" t="s">
        <v>48443</v>
      </c>
      <c r="Y17062" s="270">
        <v>197053</v>
      </c>
      <c r="AA17062" s="231" t="s">
        <v>33240</v>
      </c>
      <c r="AB17062" s="232">
        <v>85262.38</v>
      </c>
      <c r="AD17062" s="209" t="s">
        <v>30712</v>
      </c>
      <c r="AE17062" s="210">
        <v>398481.76</v>
      </c>
      <c r="AF17062" s="93"/>
      <c r="AG17062" s="93"/>
      <c r="AH17062" s="93"/>
    </row>
    <row r="17063" spans="24:34" x14ac:dyDescent="0.3">
      <c r="X17063" s="269" t="s">
        <v>63850</v>
      </c>
      <c r="Y17063" s="270">
        <v>37303</v>
      </c>
      <c r="AA17063" s="231" t="s">
        <v>40728</v>
      </c>
      <c r="AB17063" s="232">
        <v>162.79</v>
      </c>
      <c r="AD17063" s="209" t="s">
        <v>30713</v>
      </c>
      <c r="AE17063" s="210">
        <v>529959.38</v>
      </c>
      <c r="AF17063" s="93"/>
      <c r="AG17063" s="93"/>
      <c r="AH17063" s="93"/>
    </row>
    <row r="17064" spans="24:34" x14ac:dyDescent="0.3">
      <c r="X17064" s="269" t="s">
        <v>18276</v>
      </c>
      <c r="Y17064" s="270">
        <v>17536.54</v>
      </c>
      <c r="AA17064" s="231" t="s">
        <v>17157</v>
      </c>
      <c r="AB17064" s="232">
        <v>7260</v>
      </c>
      <c r="AD17064" s="209" t="s">
        <v>30714</v>
      </c>
      <c r="AE17064" s="210">
        <v>26210739.670000002</v>
      </c>
      <c r="AF17064" s="93"/>
      <c r="AG17064" s="93"/>
      <c r="AH17064" s="93"/>
    </row>
    <row r="17065" spans="24:34" x14ac:dyDescent="0.3">
      <c r="X17065" s="269" t="s">
        <v>58367</v>
      </c>
      <c r="Y17065" s="270">
        <v>23796</v>
      </c>
      <c r="AA17065" s="231" t="s">
        <v>17158</v>
      </c>
      <c r="AB17065" s="232">
        <v>29702.25</v>
      </c>
      <c r="AD17065" s="209" t="s">
        <v>30715</v>
      </c>
      <c r="AE17065" s="210">
        <v>2601914.44</v>
      </c>
      <c r="AF17065" s="93"/>
      <c r="AG17065" s="93"/>
      <c r="AH17065" s="93"/>
    </row>
    <row r="17066" spans="24:34" x14ac:dyDescent="0.3">
      <c r="X17066" s="269" t="s">
        <v>58020</v>
      </c>
      <c r="Y17066" s="270">
        <v>250</v>
      </c>
      <c r="AA17066" s="231" t="s">
        <v>47453</v>
      </c>
      <c r="AB17066" s="232">
        <v>14998.93</v>
      </c>
      <c r="AD17066" s="209" t="s">
        <v>30716</v>
      </c>
      <c r="AE17066" s="210">
        <v>609447.56999999995</v>
      </c>
      <c r="AF17066" s="93"/>
      <c r="AG17066" s="93"/>
      <c r="AH17066" s="93"/>
    </row>
    <row r="17067" spans="24:34" x14ac:dyDescent="0.3">
      <c r="X17067" s="269" t="s">
        <v>18277</v>
      </c>
      <c r="Y17067" s="270">
        <v>28664.94</v>
      </c>
      <c r="AA17067" s="231" t="s">
        <v>33241</v>
      </c>
      <c r="AB17067" s="232">
        <v>1381339.65</v>
      </c>
      <c r="AD17067" s="209" t="s">
        <v>30717</v>
      </c>
      <c r="AE17067" s="210">
        <v>246747</v>
      </c>
      <c r="AF17067" s="93"/>
      <c r="AG17067" s="93"/>
      <c r="AH17067" s="93"/>
    </row>
    <row r="17068" spans="24:34" x14ac:dyDescent="0.3">
      <c r="X17068" s="269" t="s">
        <v>18279</v>
      </c>
      <c r="Y17068" s="270">
        <v>248234.52</v>
      </c>
      <c r="AA17068" s="231" t="s">
        <v>17159</v>
      </c>
      <c r="AB17068" s="232">
        <v>42860.54</v>
      </c>
      <c r="AD17068" s="209" t="s">
        <v>30718</v>
      </c>
      <c r="AE17068" s="210">
        <v>635889.28</v>
      </c>
      <c r="AF17068" s="93"/>
      <c r="AG17068" s="93"/>
      <c r="AH17068" s="93"/>
    </row>
    <row r="17069" spans="24:34" x14ac:dyDescent="0.3">
      <c r="X17069" s="269" t="s">
        <v>62350</v>
      </c>
      <c r="Y17069" s="270">
        <v>360646.17</v>
      </c>
      <c r="AA17069" s="231" t="s">
        <v>50610</v>
      </c>
      <c r="AB17069" s="232">
        <v>216.54</v>
      </c>
      <c r="AD17069" s="209" t="s">
        <v>30719</v>
      </c>
      <c r="AE17069" s="210">
        <v>321214.81</v>
      </c>
      <c r="AF17069" s="93"/>
      <c r="AG17069" s="93"/>
      <c r="AH17069" s="93"/>
    </row>
    <row r="17070" spans="24:34" x14ac:dyDescent="0.3">
      <c r="X17070" s="269" t="s">
        <v>18298</v>
      </c>
      <c r="Y17070" s="270">
        <v>199263.28</v>
      </c>
      <c r="AA17070" s="231" t="s">
        <v>47454</v>
      </c>
      <c r="AB17070" s="232">
        <v>7322.12</v>
      </c>
      <c r="AD17070" s="209" t="s">
        <v>14571</v>
      </c>
      <c r="AE17070" s="210">
        <v>118600.82</v>
      </c>
      <c r="AF17070" s="93"/>
      <c r="AG17070" s="93"/>
      <c r="AH17070" s="93"/>
    </row>
    <row r="17071" spans="24:34" x14ac:dyDescent="0.3">
      <c r="X17071" s="269" t="s">
        <v>54280</v>
      </c>
      <c r="Y17071" s="270">
        <v>5000</v>
      </c>
      <c r="AA17071" s="231" t="s">
        <v>17160</v>
      </c>
      <c r="AB17071" s="232">
        <v>15400</v>
      </c>
      <c r="AD17071" s="209" t="s">
        <v>30720</v>
      </c>
      <c r="AE17071" s="210">
        <v>686339.16</v>
      </c>
      <c r="AF17071" s="93"/>
      <c r="AG17071" s="93"/>
      <c r="AH17071" s="93"/>
    </row>
    <row r="17072" spans="24:34" x14ac:dyDescent="0.3">
      <c r="X17072" s="269" t="s">
        <v>13335</v>
      </c>
      <c r="Y17072" s="270">
        <v>13907.32</v>
      </c>
      <c r="AA17072" s="231" t="s">
        <v>17161</v>
      </c>
      <c r="AB17072" s="232">
        <v>57508.39</v>
      </c>
      <c r="AD17072" s="209" t="s">
        <v>30721</v>
      </c>
      <c r="AE17072" s="210">
        <v>10234</v>
      </c>
      <c r="AF17072" s="93"/>
      <c r="AG17072" s="93"/>
      <c r="AH17072" s="93"/>
    </row>
    <row r="17073" spans="24:34" x14ac:dyDescent="0.3">
      <c r="X17073" s="269" t="s">
        <v>18301</v>
      </c>
      <c r="Y17073" s="270">
        <v>5229.46</v>
      </c>
      <c r="AA17073" s="231" t="s">
        <v>36111</v>
      </c>
      <c r="AB17073" s="232">
        <v>2810.49</v>
      </c>
      <c r="AD17073" s="209" t="s">
        <v>14572</v>
      </c>
      <c r="AE17073" s="210">
        <v>8052204.0800000001</v>
      </c>
      <c r="AF17073" s="93"/>
      <c r="AG17073" s="93"/>
      <c r="AH17073" s="93"/>
    </row>
    <row r="17074" spans="24:34" x14ac:dyDescent="0.3">
      <c r="X17074" s="269" t="s">
        <v>34832</v>
      </c>
      <c r="Y17074" s="270">
        <v>117.35</v>
      </c>
      <c r="AA17074" s="231" t="s">
        <v>13213</v>
      </c>
      <c r="AB17074" s="232">
        <v>169111.15</v>
      </c>
      <c r="AD17074" s="209" t="s">
        <v>30722</v>
      </c>
      <c r="AE17074" s="210">
        <v>9235.7900000000009</v>
      </c>
      <c r="AF17074" s="93"/>
      <c r="AG17074" s="93"/>
      <c r="AH17074" s="93"/>
    </row>
    <row r="17075" spans="24:34" x14ac:dyDescent="0.3">
      <c r="X17075" s="269" t="s">
        <v>18304</v>
      </c>
      <c r="Y17075" s="270">
        <v>207716.7</v>
      </c>
      <c r="AA17075" s="231" t="s">
        <v>17162</v>
      </c>
      <c r="AB17075" s="232">
        <v>164804.75</v>
      </c>
      <c r="AD17075" s="209" t="s">
        <v>30723</v>
      </c>
      <c r="AE17075" s="210">
        <v>976.18</v>
      </c>
      <c r="AF17075" s="93"/>
      <c r="AG17075" s="93"/>
      <c r="AH17075" s="93"/>
    </row>
    <row r="17076" spans="24:34" x14ac:dyDescent="0.3">
      <c r="X17076" s="269" t="s">
        <v>58021</v>
      </c>
      <c r="Y17076" s="270">
        <v>117219</v>
      </c>
      <c r="AA17076" s="231" t="s">
        <v>17163</v>
      </c>
      <c r="AB17076" s="232">
        <v>76538.81</v>
      </c>
      <c r="AD17076" s="209" t="s">
        <v>30724</v>
      </c>
      <c r="AE17076" s="210">
        <v>6565537.46</v>
      </c>
      <c r="AF17076" s="93"/>
      <c r="AG17076" s="93"/>
      <c r="AH17076" s="93"/>
    </row>
    <row r="17077" spans="24:34" x14ac:dyDescent="0.3">
      <c r="X17077" s="269" t="s">
        <v>56779</v>
      </c>
      <c r="Y17077" s="270">
        <v>68068</v>
      </c>
      <c r="AA17077" s="231" t="s">
        <v>17164</v>
      </c>
      <c r="AB17077" s="232">
        <v>35028</v>
      </c>
      <c r="AD17077" s="209" t="s">
        <v>30725</v>
      </c>
      <c r="AE17077" s="210">
        <v>146114.07999999999</v>
      </c>
      <c r="AF17077" s="93"/>
      <c r="AG17077" s="93"/>
      <c r="AH17077" s="93"/>
    </row>
    <row r="17078" spans="24:34" x14ac:dyDescent="0.3">
      <c r="X17078" s="269" t="s">
        <v>33348</v>
      </c>
      <c r="Y17078" s="270">
        <v>65553.91</v>
      </c>
      <c r="AA17078" s="231" t="s">
        <v>17165</v>
      </c>
      <c r="AB17078" s="232">
        <v>61625.02</v>
      </c>
      <c r="AD17078" s="209" t="s">
        <v>34394</v>
      </c>
      <c r="AE17078" s="210">
        <v>3148.98</v>
      </c>
      <c r="AF17078" s="93"/>
      <c r="AG17078" s="93"/>
      <c r="AH17078" s="93"/>
    </row>
    <row r="17079" spans="24:34" x14ac:dyDescent="0.3">
      <c r="X17079" s="269" t="s">
        <v>33349</v>
      </c>
      <c r="Y17079" s="270">
        <v>2598.6999999999998</v>
      </c>
      <c r="AA17079" s="231" t="s">
        <v>17167</v>
      </c>
      <c r="AB17079" s="232">
        <v>39600</v>
      </c>
      <c r="AD17079" s="209" t="s">
        <v>14573</v>
      </c>
      <c r="AE17079" s="210">
        <v>1739916.87</v>
      </c>
      <c r="AF17079" s="93"/>
      <c r="AG17079" s="93"/>
      <c r="AH17079" s="93"/>
    </row>
    <row r="17080" spans="24:34" x14ac:dyDescent="0.3">
      <c r="X17080" s="269" t="s">
        <v>39022</v>
      </c>
      <c r="Y17080" s="270">
        <v>241268.83</v>
      </c>
      <c r="AA17080" s="231" t="s">
        <v>38934</v>
      </c>
      <c r="AB17080" s="232">
        <v>15332.74</v>
      </c>
      <c r="AD17080" s="209" t="s">
        <v>30726</v>
      </c>
      <c r="AE17080" s="210">
        <v>4488.2</v>
      </c>
      <c r="AF17080" s="93"/>
      <c r="AG17080" s="93"/>
      <c r="AH17080" s="93"/>
    </row>
    <row r="17081" spans="24:34" x14ac:dyDescent="0.3">
      <c r="X17081" s="269" t="s">
        <v>33350</v>
      </c>
      <c r="Y17081" s="270">
        <v>219469.67</v>
      </c>
      <c r="AA17081" s="231" t="s">
        <v>33242</v>
      </c>
      <c r="AB17081" s="232">
        <v>380</v>
      </c>
      <c r="AD17081" s="209" t="s">
        <v>30727</v>
      </c>
      <c r="AE17081" s="210">
        <v>64748.78</v>
      </c>
      <c r="AF17081" s="93"/>
      <c r="AG17081" s="93"/>
      <c r="AH17081" s="93"/>
    </row>
    <row r="17082" spans="24:34" x14ac:dyDescent="0.3">
      <c r="X17082" s="269" t="s">
        <v>55588</v>
      </c>
      <c r="Y17082" s="270">
        <v>2380.9499999999998</v>
      </c>
      <c r="AA17082" s="231" t="s">
        <v>17168</v>
      </c>
      <c r="AB17082" s="232">
        <v>20000</v>
      </c>
      <c r="AD17082" s="209" t="s">
        <v>30728</v>
      </c>
      <c r="AE17082" s="210">
        <v>110</v>
      </c>
      <c r="AF17082" s="93"/>
      <c r="AG17082" s="93"/>
      <c r="AH17082" s="93"/>
    </row>
    <row r="17083" spans="24:34" x14ac:dyDescent="0.3">
      <c r="X17083" s="269" t="s">
        <v>18343</v>
      </c>
      <c r="Y17083" s="270">
        <v>558</v>
      </c>
      <c r="AA17083" s="231" t="s">
        <v>17169</v>
      </c>
      <c r="AB17083" s="232">
        <v>87321.37</v>
      </c>
      <c r="AD17083" s="209" t="s">
        <v>14574</v>
      </c>
      <c r="AE17083" s="210">
        <v>1229867.25</v>
      </c>
      <c r="AF17083" s="93"/>
      <c r="AG17083" s="93"/>
      <c r="AH17083" s="93"/>
    </row>
    <row r="17084" spans="24:34" x14ac:dyDescent="0.3">
      <c r="X17084" s="269" t="s">
        <v>33351</v>
      </c>
      <c r="Y17084" s="270">
        <v>7300.01</v>
      </c>
      <c r="AA17084" s="231" t="s">
        <v>54251</v>
      </c>
      <c r="AB17084" s="232">
        <v>9531.09</v>
      </c>
      <c r="AD17084" s="209" t="s">
        <v>14575</v>
      </c>
      <c r="AE17084" s="210">
        <v>793570.15</v>
      </c>
      <c r="AF17084" s="93"/>
      <c r="AG17084" s="93"/>
      <c r="AH17084" s="93"/>
    </row>
    <row r="17085" spans="24:34" x14ac:dyDescent="0.3">
      <c r="X17085" s="269" t="s">
        <v>33352</v>
      </c>
      <c r="Y17085" s="270">
        <v>10203.129999999999</v>
      </c>
      <c r="AA17085" s="231" t="s">
        <v>13214</v>
      </c>
      <c r="AB17085" s="232">
        <v>416144.94</v>
      </c>
      <c r="AD17085" s="209" t="s">
        <v>14576</v>
      </c>
      <c r="AE17085" s="210">
        <v>1623089.96</v>
      </c>
      <c r="AF17085" s="93"/>
      <c r="AG17085" s="93"/>
      <c r="AH17085" s="93"/>
    </row>
    <row r="17086" spans="24:34" x14ac:dyDescent="0.3">
      <c r="X17086" s="269" t="s">
        <v>18346</v>
      </c>
      <c r="Y17086" s="270">
        <v>6200</v>
      </c>
      <c r="AA17086" s="231" t="s">
        <v>17170</v>
      </c>
      <c r="AB17086" s="232">
        <v>207382.56</v>
      </c>
      <c r="AD17086" s="209" t="s">
        <v>14577</v>
      </c>
      <c r="AE17086" s="210">
        <v>1503195.93</v>
      </c>
      <c r="AF17086" s="93"/>
      <c r="AG17086" s="93"/>
      <c r="AH17086" s="93"/>
    </row>
    <row r="17087" spans="24:34" x14ac:dyDescent="0.3">
      <c r="X17087" s="269" t="s">
        <v>62351</v>
      </c>
      <c r="Y17087" s="270">
        <v>1625.01</v>
      </c>
      <c r="AA17087" s="231" t="s">
        <v>33243</v>
      </c>
      <c r="AB17087" s="232">
        <v>7718.85</v>
      </c>
      <c r="AD17087" s="209" t="s">
        <v>30729</v>
      </c>
      <c r="AE17087" s="210">
        <v>131458.22</v>
      </c>
      <c r="AF17087" s="93"/>
      <c r="AG17087" s="93"/>
      <c r="AH17087" s="93"/>
    </row>
    <row r="17088" spans="24:34" x14ac:dyDescent="0.3">
      <c r="X17088" s="269" t="s">
        <v>18347</v>
      </c>
      <c r="Y17088" s="270">
        <v>69822.53</v>
      </c>
      <c r="AA17088" s="231" t="s">
        <v>17173</v>
      </c>
      <c r="AB17088" s="232">
        <v>68501</v>
      </c>
      <c r="AD17088" s="209" t="s">
        <v>30730</v>
      </c>
      <c r="AE17088" s="210">
        <v>155128.32999999999</v>
      </c>
      <c r="AF17088" s="93"/>
      <c r="AG17088" s="93"/>
      <c r="AH17088" s="93"/>
    </row>
    <row r="17089" spans="24:34" x14ac:dyDescent="0.3">
      <c r="X17089" s="269" t="s">
        <v>13347</v>
      </c>
      <c r="Y17089" s="270">
        <v>50243.65</v>
      </c>
      <c r="AA17089" s="231" t="s">
        <v>45984</v>
      </c>
      <c r="AB17089" s="232">
        <v>-3930.88</v>
      </c>
      <c r="AD17089" s="209" t="s">
        <v>14578</v>
      </c>
      <c r="AE17089" s="210">
        <v>2043684.14</v>
      </c>
      <c r="AF17089" s="93"/>
      <c r="AG17089" s="93"/>
      <c r="AH17089" s="93"/>
    </row>
    <row r="17090" spans="24:34" x14ac:dyDescent="0.3">
      <c r="X17090" s="269" t="s">
        <v>18348</v>
      </c>
      <c r="Y17090" s="270">
        <v>168125.12</v>
      </c>
      <c r="AA17090" s="231" t="s">
        <v>17223</v>
      </c>
      <c r="AB17090" s="232">
        <v>102551.58</v>
      </c>
      <c r="AD17090" s="209" t="s">
        <v>30731</v>
      </c>
      <c r="AE17090" s="210">
        <v>783907.77</v>
      </c>
      <c r="AF17090" s="93"/>
      <c r="AG17090" s="93"/>
      <c r="AH17090" s="93"/>
    </row>
    <row r="17091" spans="24:34" x14ac:dyDescent="0.3">
      <c r="X17091" s="269" t="s">
        <v>18349</v>
      </c>
      <c r="Y17091" s="270">
        <v>68585.460000000006</v>
      </c>
      <c r="AA17091" s="231" t="s">
        <v>17224</v>
      </c>
      <c r="AB17091" s="232">
        <v>577464.72</v>
      </c>
      <c r="AD17091" s="209" t="s">
        <v>30732</v>
      </c>
      <c r="AE17091" s="210">
        <v>164735.47</v>
      </c>
      <c r="AF17091" s="93"/>
      <c r="AG17091" s="93"/>
      <c r="AH17091" s="93"/>
    </row>
    <row r="17092" spans="24:34" x14ac:dyDescent="0.3">
      <c r="X17092" s="269" t="s">
        <v>18350</v>
      </c>
      <c r="Y17092" s="270">
        <v>69942.820000000007</v>
      </c>
      <c r="AA17092" s="231" t="s">
        <v>17225</v>
      </c>
      <c r="AB17092" s="232">
        <v>3617.77</v>
      </c>
      <c r="AD17092" s="209" t="s">
        <v>30733</v>
      </c>
      <c r="AE17092" s="210">
        <v>7485.55</v>
      </c>
      <c r="AF17092" s="93"/>
      <c r="AG17092" s="93"/>
      <c r="AH17092" s="93"/>
    </row>
    <row r="17093" spans="24:34" x14ac:dyDescent="0.3">
      <c r="X17093" s="269" t="s">
        <v>18351</v>
      </c>
      <c r="Y17093" s="270">
        <v>368.3</v>
      </c>
      <c r="AA17093" s="231" t="s">
        <v>17226</v>
      </c>
      <c r="AB17093" s="232">
        <v>654061.35</v>
      </c>
      <c r="AD17093" s="209" t="s">
        <v>30734</v>
      </c>
      <c r="AE17093" s="210">
        <v>462582.04</v>
      </c>
      <c r="AF17093" s="93"/>
      <c r="AG17093" s="93"/>
      <c r="AH17093" s="93"/>
    </row>
    <row r="17094" spans="24:34" x14ac:dyDescent="0.3">
      <c r="X17094" s="269" t="s">
        <v>18352</v>
      </c>
      <c r="Y17094" s="270">
        <v>1249.28</v>
      </c>
      <c r="AA17094" s="231" t="s">
        <v>47455</v>
      </c>
      <c r="AB17094" s="232">
        <v>20380.54</v>
      </c>
      <c r="AD17094" s="209" t="s">
        <v>30735</v>
      </c>
      <c r="AE17094" s="210">
        <v>1850359.47</v>
      </c>
      <c r="AF17094" s="93"/>
      <c r="AG17094" s="93"/>
      <c r="AH17094" s="93"/>
    </row>
    <row r="17095" spans="24:34" x14ac:dyDescent="0.3">
      <c r="X17095" s="269" t="s">
        <v>13348</v>
      </c>
      <c r="Y17095" s="270">
        <v>63894.91</v>
      </c>
      <c r="AA17095" s="231" t="s">
        <v>17227</v>
      </c>
      <c r="AB17095" s="232">
        <v>248585.16</v>
      </c>
      <c r="AD17095" s="209" t="s">
        <v>30736</v>
      </c>
      <c r="AE17095" s="210">
        <v>287808.57</v>
      </c>
      <c r="AF17095" s="93"/>
      <c r="AG17095" s="93"/>
      <c r="AH17095" s="93"/>
    </row>
    <row r="17096" spans="24:34" x14ac:dyDescent="0.3">
      <c r="X17096" s="269" t="s">
        <v>13349</v>
      </c>
      <c r="Y17096" s="270">
        <v>57471.86</v>
      </c>
      <c r="AA17096" s="231" t="s">
        <v>33257</v>
      </c>
      <c r="AB17096" s="232">
        <v>1308.04</v>
      </c>
      <c r="AD17096" s="209" t="s">
        <v>30737</v>
      </c>
      <c r="AE17096" s="210">
        <v>1525669.16</v>
      </c>
      <c r="AF17096" s="93"/>
      <c r="AG17096" s="93"/>
      <c r="AH17096" s="93"/>
    </row>
    <row r="17097" spans="24:34" x14ac:dyDescent="0.3">
      <c r="X17097" s="269" t="s">
        <v>18355</v>
      </c>
      <c r="Y17097" s="270">
        <v>101216.83</v>
      </c>
      <c r="AA17097" s="231" t="s">
        <v>17228</v>
      </c>
      <c r="AB17097" s="232">
        <v>841007.18</v>
      </c>
      <c r="AD17097" s="209" t="s">
        <v>30738</v>
      </c>
      <c r="AE17097" s="210">
        <v>3931.7</v>
      </c>
      <c r="AF17097" s="93"/>
      <c r="AG17097" s="93"/>
      <c r="AH17097" s="93"/>
    </row>
    <row r="17098" spans="24:34" x14ac:dyDescent="0.3">
      <c r="X17098" s="269" t="s">
        <v>13352</v>
      </c>
      <c r="Y17098" s="270">
        <v>52186.68</v>
      </c>
      <c r="AA17098" s="231" t="s">
        <v>33258</v>
      </c>
      <c r="AB17098" s="232">
        <v>303330.3</v>
      </c>
      <c r="AD17098" s="209" t="s">
        <v>30739</v>
      </c>
      <c r="AE17098" s="210">
        <v>72014</v>
      </c>
      <c r="AF17098" s="93"/>
      <c r="AG17098" s="93"/>
      <c r="AH17098" s="93"/>
    </row>
    <row r="17099" spans="24:34" x14ac:dyDescent="0.3">
      <c r="X17099" s="269" t="s">
        <v>46003</v>
      </c>
      <c r="Y17099" s="270">
        <v>-15713.96</v>
      </c>
      <c r="AA17099" s="231" t="s">
        <v>34697</v>
      </c>
      <c r="AB17099" s="232">
        <v>572.33000000000004</v>
      </c>
      <c r="AD17099" s="209" t="s">
        <v>30740</v>
      </c>
      <c r="AE17099" s="210">
        <v>11379.99</v>
      </c>
      <c r="AF17099" s="93"/>
      <c r="AG17099" s="93"/>
      <c r="AH17099" s="93"/>
    </row>
    <row r="17100" spans="24:34" x14ac:dyDescent="0.3">
      <c r="X17100" s="269" t="s">
        <v>40745</v>
      </c>
      <c r="Y17100" s="270">
        <v>8619.5</v>
      </c>
      <c r="AA17100" s="231" t="s">
        <v>17229</v>
      </c>
      <c r="AB17100" s="232">
        <v>93274.19</v>
      </c>
      <c r="AD17100" s="209" t="s">
        <v>30741</v>
      </c>
      <c r="AE17100" s="210">
        <v>122061.51</v>
      </c>
      <c r="AF17100" s="93"/>
      <c r="AG17100" s="93"/>
      <c r="AH17100" s="93"/>
    </row>
    <row r="17101" spans="24:34" x14ac:dyDescent="0.3">
      <c r="X17101" s="269" t="s">
        <v>18370</v>
      </c>
      <c r="Y17101" s="270">
        <v>845.2</v>
      </c>
      <c r="AA17101" s="231" t="s">
        <v>33259</v>
      </c>
      <c r="AB17101" s="232">
        <v>7029.7</v>
      </c>
      <c r="AD17101" s="209" t="s">
        <v>14579</v>
      </c>
      <c r="AE17101" s="210">
        <v>3575281.49</v>
      </c>
      <c r="AF17101" s="93"/>
      <c r="AG17101" s="93"/>
      <c r="AH17101" s="93"/>
    </row>
    <row r="17102" spans="24:34" x14ac:dyDescent="0.3">
      <c r="X17102" s="269" t="s">
        <v>18371</v>
      </c>
      <c r="Y17102" s="270">
        <v>95.84</v>
      </c>
      <c r="AA17102" s="231" t="s">
        <v>54252</v>
      </c>
      <c r="AB17102" s="232">
        <v>25000</v>
      </c>
      <c r="AD17102" s="209" t="s">
        <v>30742</v>
      </c>
      <c r="AE17102" s="210">
        <v>48404.06</v>
      </c>
      <c r="AF17102" s="93"/>
      <c r="AG17102" s="93"/>
      <c r="AH17102" s="93"/>
    </row>
    <row r="17103" spans="24:34" x14ac:dyDescent="0.3">
      <c r="X17103" s="269" t="s">
        <v>18372</v>
      </c>
      <c r="Y17103" s="270">
        <v>300</v>
      </c>
      <c r="AA17103" s="231" t="s">
        <v>31781</v>
      </c>
      <c r="AB17103" s="232">
        <v>29974.07</v>
      </c>
      <c r="AD17103" s="209" t="s">
        <v>14580</v>
      </c>
      <c r="AE17103" s="210">
        <v>2943313.02</v>
      </c>
      <c r="AF17103" s="93"/>
      <c r="AG17103" s="93"/>
      <c r="AH17103" s="93"/>
    </row>
    <row r="17104" spans="24:34" x14ac:dyDescent="0.3">
      <c r="X17104" s="269" t="s">
        <v>39033</v>
      </c>
      <c r="Y17104" s="270">
        <v>72516.28</v>
      </c>
      <c r="AA17104" s="231" t="s">
        <v>33260</v>
      </c>
      <c r="AB17104" s="232">
        <v>22231.38</v>
      </c>
      <c r="AD17104" s="209" t="s">
        <v>30743</v>
      </c>
      <c r="AE17104" s="210">
        <v>1903223.27</v>
      </c>
      <c r="AF17104" s="93"/>
      <c r="AG17104" s="93"/>
      <c r="AH17104" s="93"/>
    </row>
    <row r="17105" spans="24:34" x14ac:dyDescent="0.3">
      <c r="X17105" s="269" t="s">
        <v>62877</v>
      </c>
      <c r="Y17105" s="270">
        <v>1754.67</v>
      </c>
      <c r="AA17105" s="231" t="s">
        <v>17231</v>
      </c>
      <c r="AB17105" s="232">
        <v>15</v>
      </c>
      <c r="AD17105" s="209" t="s">
        <v>30744</v>
      </c>
      <c r="AE17105" s="210">
        <v>976755.27</v>
      </c>
      <c r="AF17105" s="93"/>
      <c r="AG17105" s="93"/>
      <c r="AH17105" s="93"/>
    </row>
    <row r="17106" spans="24:34" x14ac:dyDescent="0.3">
      <c r="X17106" s="269" t="s">
        <v>34856</v>
      </c>
      <c r="Y17106" s="270">
        <v>740585.1</v>
      </c>
      <c r="AA17106" s="231" t="s">
        <v>33261</v>
      </c>
      <c r="AB17106" s="232">
        <v>4933521.82</v>
      </c>
      <c r="AD17106" s="209" t="s">
        <v>30745</v>
      </c>
      <c r="AE17106" s="210">
        <v>618997.15</v>
      </c>
      <c r="AF17106" s="93"/>
      <c r="AG17106" s="93"/>
      <c r="AH17106" s="93"/>
    </row>
    <row r="17107" spans="24:34" x14ac:dyDescent="0.3">
      <c r="X17107" s="269" t="s">
        <v>33358</v>
      </c>
      <c r="Y17107" s="270">
        <v>103661.92</v>
      </c>
      <c r="AA17107" s="231" t="s">
        <v>40729</v>
      </c>
      <c r="AB17107" s="232">
        <v>5041.1400000000003</v>
      </c>
      <c r="AD17107" s="209" t="s">
        <v>30746</v>
      </c>
      <c r="AE17107" s="210">
        <v>744228.74</v>
      </c>
      <c r="AF17107" s="93"/>
      <c r="AG17107" s="93"/>
      <c r="AH17107" s="93"/>
    </row>
    <row r="17108" spans="24:34" x14ac:dyDescent="0.3">
      <c r="X17108" s="269" t="s">
        <v>34857</v>
      </c>
      <c r="Y17108" s="270">
        <v>245878.19</v>
      </c>
      <c r="AA17108" s="231" t="s">
        <v>17233</v>
      </c>
      <c r="AB17108" s="232">
        <v>64294.5</v>
      </c>
      <c r="AD17108" s="209" t="s">
        <v>30747</v>
      </c>
      <c r="AE17108" s="210">
        <v>2400</v>
      </c>
      <c r="AF17108" s="93"/>
      <c r="AG17108" s="93"/>
      <c r="AH17108" s="93"/>
    </row>
    <row r="17109" spans="24:34" x14ac:dyDescent="0.3">
      <c r="X17109" s="269" t="s">
        <v>48444</v>
      </c>
      <c r="Y17109" s="270">
        <v>51079.839999999997</v>
      </c>
      <c r="AA17109" s="231" t="s">
        <v>13218</v>
      </c>
      <c r="AB17109" s="232">
        <v>596168.82999999996</v>
      </c>
      <c r="AD17109" s="209" t="s">
        <v>14581</v>
      </c>
      <c r="AE17109" s="210">
        <v>1459428.83</v>
      </c>
      <c r="AF17109" s="93"/>
      <c r="AG17109" s="93"/>
      <c r="AH17109" s="93"/>
    </row>
    <row r="17110" spans="24:34" x14ac:dyDescent="0.3">
      <c r="X17110" s="269" t="s">
        <v>18415</v>
      </c>
      <c r="Y17110" s="270">
        <v>57537.87</v>
      </c>
      <c r="AA17110" s="231" t="s">
        <v>17235</v>
      </c>
      <c r="AB17110" s="232">
        <v>457949.49</v>
      </c>
      <c r="AD17110" s="209" t="s">
        <v>30748</v>
      </c>
      <c r="AE17110" s="210">
        <v>834300</v>
      </c>
      <c r="AF17110" s="93"/>
      <c r="AG17110" s="93"/>
      <c r="AH17110" s="93"/>
    </row>
    <row r="17111" spans="24:34" x14ac:dyDescent="0.3">
      <c r="X17111" s="269" t="s">
        <v>33360</v>
      </c>
      <c r="Y17111" s="270">
        <v>22808</v>
      </c>
      <c r="AA17111" s="231" t="s">
        <v>17236</v>
      </c>
      <c r="AB17111" s="232">
        <v>207420.97</v>
      </c>
      <c r="AD17111" s="209" t="s">
        <v>30749</v>
      </c>
      <c r="AE17111" s="210">
        <v>42230.8</v>
      </c>
      <c r="AF17111" s="93"/>
      <c r="AG17111" s="93"/>
      <c r="AH17111" s="93"/>
    </row>
    <row r="17112" spans="24:34" x14ac:dyDescent="0.3">
      <c r="X17112" s="269" t="s">
        <v>34860</v>
      </c>
      <c r="Y17112" s="270">
        <v>22561.34</v>
      </c>
      <c r="AA17112" s="231" t="s">
        <v>17237</v>
      </c>
      <c r="AB17112" s="232">
        <v>31652.67</v>
      </c>
      <c r="AD17112" s="209" t="s">
        <v>30750</v>
      </c>
      <c r="AE17112" s="210">
        <v>30379.88</v>
      </c>
      <c r="AF17112" s="93"/>
      <c r="AG17112" s="93"/>
      <c r="AH17112" s="93"/>
    </row>
    <row r="17113" spans="24:34" x14ac:dyDescent="0.3">
      <c r="X17113" s="269" t="s">
        <v>43187</v>
      </c>
      <c r="Y17113" s="270">
        <v>801</v>
      </c>
      <c r="AA17113" s="231" t="s">
        <v>17238</v>
      </c>
      <c r="AB17113" s="232">
        <v>691283.1</v>
      </c>
      <c r="AD17113" s="209" t="s">
        <v>30751</v>
      </c>
      <c r="AE17113" s="210">
        <v>5021.0200000000004</v>
      </c>
      <c r="AF17113" s="93"/>
      <c r="AG17113" s="93"/>
      <c r="AH17113" s="93"/>
    </row>
    <row r="17114" spans="24:34" x14ac:dyDescent="0.3">
      <c r="X17114" s="269" t="s">
        <v>58757</v>
      </c>
      <c r="Y17114" s="270">
        <v>344.18</v>
      </c>
      <c r="AA17114" s="231" t="s">
        <v>17239</v>
      </c>
      <c r="AB17114" s="232">
        <v>30658.45</v>
      </c>
      <c r="AD17114" s="209" t="s">
        <v>14582</v>
      </c>
      <c r="AE17114" s="210">
        <v>1068614.23</v>
      </c>
      <c r="AF17114" s="93"/>
      <c r="AG17114" s="93"/>
      <c r="AH17114" s="93"/>
    </row>
    <row r="17115" spans="24:34" x14ac:dyDescent="0.3">
      <c r="X17115" s="269" t="s">
        <v>13360</v>
      </c>
      <c r="Y17115" s="270">
        <v>7889.29</v>
      </c>
      <c r="AA17115" s="231" t="s">
        <v>49331</v>
      </c>
      <c r="AB17115" s="232">
        <v>4428.72</v>
      </c>
      <c r="AD17115" s="209" t="s">
        <v>14583</v>
      </c>
      <c r="AE17115" s="210">
        <v>7293556.0700000003</v>
      </c>
      <c r="AF17115" s="93"/>
      <c r="AG17115" s="93"/>
      <c r="AH17115" s="93"/>
    </row>
    <row r="17116" spans="24:34" x14ac:dyDescent="0.3">
      <c r="X17116" s="269" t="s">
        <v>33361</v>
      </c>
      <c r="Y17116" s="270">
        <v>15000</v>
      </c>
      <c r="AA17116" s="231" t="s">
        <v>54253</v>
      </c>
      <c r="AB17116" s="232">
        <v>49047.71</v>
      </c>
      <c r="AD17116" s="209" t="s">
        <v>30752</v>
      </c>
      <c r="AE17116" s="210">
        <v>189300</v>
      </c>
      <c r="AF17116" s="93"/>
      <c r="AG17116" s="93"/>
      <c r="AH17116" s="93"/>
    </row>
    <row r="17117" spans="24:34" x14ac:dyDescent="0.3">
      <c r="X17117" s="269" t="s">
        <v>40746</v>
      </c>
      <c r="Y17117" s="270">
        <v>7988.46</v>
      </c>
      <c r="AA17117" s="231" t="s">
        <v>17240</v>
      </c>
      <c r="AB17117" s="232">
        <v>1058.7</v>
      </c>
      <c r="AD17117" s="209" t="s">
        <v>30753</v>
      </c>
      <c r="AE17117" s="210">
        <v>7617.48</v>
      </c>
      <c r="AF17117" s="93"/>
      <c r="AG17117" s="93"/>
      <c r="AH17117" s="93"/>
    </row>
    <row r="17118" spans="24:34" x14ac:dyDescent="0.3">
      <c r="X17118" s="269" t="s">
        <v>18417</v>
      </c>
      <c r="Y17118" s="270">
        <v>7200</v>
      </c>
      <c r="AA17118" s="231" t="s">
        <v>40730</v>
      </c>
      <c r="AB17118" s="232">
        <v>27512.09</v>
      </c>
      <c r="AD17118" s="209" t="s">
        <v>14584</v>
      </c>
      <c r="AE17118" s="210">
        <v>1243824.6000000001</v>
      </c>
      <c r="AF17118" s="93"/>
      <c r="AG17118" s="93"/>
      <c r="AH17118" s="93"/>
    </row>
    <row r="17119" spans="24:34" x14ac:dyDescent="0.3">
      <c r="X17119" s="269" t="s">
        <v>18418</v>
      </c>
      <c r="Y17119" s="270">
        <v>97834.45</v>
      </c>
      <c r="AA17119" s="231" t="s">
        <v>17241</v>
      </c>
      <c r="AB17119" s="232">
        <v>798148.05</v>
      </c>
      <c r="AD17119" s="209" t="s">
        <v>30754</v>
      </c>
      <c r="AE17119" s="210">
        <v>125953.87</v>
      </c>
      <c r="AF17119" s="93"/>
      <c r="AG17119" s="93"/>
      <c r="AH17119" s="93"/>
    </row>
    <row r="17120" spans="24:34" x14ac:dyDescent="0.3">
      <c r="X17120" s="269" t="s">
        <v>18419</v>
      </c>
      <c r="Y17120" s="270">
        <v>2122.5700000000002</v>
      </c>
      <c r="AA17120" s="231" t="s">
        <v>13219</v>
      </c>
      <c r="AB17120" s="232">
        <v>380387.01</v>
      </c>
      <c r="AD17120" s="209" t="s">
        <v>14585</v>
      </c>
      <c r="AE17120" s="210">
        <v>3932553.36</v>
      </c>
      <c r="AF17120" s="93"/>
      <c r="AG17120" s="93"/>
      <c r="AH17120" s="93"/>
    </row>
    <row r="17121" spans="24:34" x14ac:dyDescent="0.3">
      <c r="X17121" s="269" t="s">
        <v>13362</v>
      </c>
      <c r="Y17121" s="270">
        <v>104892.38</v>
      </c>
      <c r="AA17121" s="231" t="s">
        <v>50611</v>
      </c>
      <c r="AB17121" s="232">
        <v>4259.4399999999996</v>
      </c>
      <c r="AD17121" s="209" t="s">
        <v>14586</v>
      </c>
      <c r="AE17121" s="210">
        <v>7619443.1699999999</v>
      </c>
      <c r="AF17121" s="93"/>
      <c r="AG17121" s="93"/>
      <c r="AH17121" s="93"/>
    </row>
    <row r="17122" spans="24:34" x14ac:dyDescent="0.3">
      <c r="X17122" s="269" t="s">
        <v>13363</v>
      </c>
      <c r="Y17122" s="270">
        <v>333103.21000000002</v>
      </c>
      <c r="AA17122" s="231" t="s">
        <v>17242</v>
      </c>
      <c r="AB17122" s="232">
        <v>656988.66</v>
      </c>
      <c r="AD17122" s="209" t="s">
        <v>30755</v>
      </c>
      <c r="AE17122" s="210">
        <v>3221.86</v>
      </c>
      <c r="AF17122" s="93"/>
      <c r="AG17122" s="93"/>
      <c r="AH17122" s="93"/>
    </row>
    <row r="17123" spans="24:34" x14ac:dyDescent="0.3">
      <c r="X17123" s="269" t="s">
        <v>33362</v>
      </c>
      <c r="Y17123" s="270">
        <v>142209.24</v>
      </c>
      <c r="AA17123" s="231" t="s">
        <v>17243</v>
      </c>
      <c r="AB17123" s="232">
        <v>37920.32</v>
      </c>
      <c r="AD17123" s="209" t="s">
        <v>14587</v>
      </c>
      <c r="AE17123" s="210">
        <v>3091586.41</v>
      </c>
      <c r="AF17123" s="93"/>
      <c r="AG17123" s="93"/>
      <c r="AH17123" s="93"/>
    </row>
    <row r="17124" spans="24:34" x14ac:dyDescent="0.3">
      <c r="X17124" s="269" t="s">
        <v>18420</v>
      </c>
      <c r="Y17124" s="270">
        <v>36959.56</v>
      </c>
      <c r="AA17124" s="231" t="s">
        <v>13220</v>
      </c>
      <c r="AB17124" s="232">
        <v>43895.4</v>
      </c>
      <c r="AD17124" s="209" t="s">
        <v>30756</v>
      </c>
      <c r="AE17124" s="210">
        <v>126982.72</v>
      </c>
      <c r="AF17124" s="93"/>
      <c r="AG17124" s="93"/>
      <c r="AH17124" s="93"/>
    </row>
    <row r="17125" spans="24:34" x14ac:dyDescent="0.3">
      <c r="X17125" s="269" t="s">
        <v>18421</v>
      </c>
      <c r="Y17125" s="270">
        <v>5478.71</v>
      </c>
      <c r="AA17125" s="231" t="s">
        <v>47456</v>
      </c>
      <c r="AB17125" s="232">
        <v>13354.94</v>
      </c>
      <c r="AD17125" s="209" t="s">
        <v>30757</v>
      </c>
      <c r="AE17125" s="210">
        <v>77.010000000000005</v>
      </c>
      <c r="AF17125" s="93"/>
      <c r="AG17125" s="93"/>
      <c r="AH17125" s="93"/>
    </row>
    <row r="17126" spans="24:34" x14ac:dyDescent="0.3">
      <c r="X17126" s="269" t="s">
        <v>62352</v>
      </c>
      <c r="Y17126" s="270">
        <v>90</v>
      </c>
      <c r="AA17126" s="231" t="s">
        <v>17254</v>
      </c>
      <c r="AB17126" s="232">
        <v>56939.82</v>
      </c>
      <c r="AD17126" s="209" t="s">
        <v>30758</v>
      </c>
      <c r="AE17126" s="210">
        <v>28.28</v>
      </c>
      <c r="AF17126" s="93"/>
      <c r="AG17126" s="93"/>
      <c r="AH17126" s="93"/>
    </row>
    <row r="17127" spans="24:34" x14ac:dyDescent="0.3">
      <c r="X17127" s="269" t="s">
        <v>36178</v>
      </c>
      <c r="Y17127" s="270">
        <v>5040.66</v>
      </c>
      <c r="AA17127" s="231" t="s">
        <v>47457</v>
      </c>
      <c r="AB17127" s="232">
        <v>13680</v>
      </c>
      <c r="AD17127" s="209" t="s">
        <v>14588</v>
      </c>
      <c r="AE17127" s="210">
        <v>16810764.34</v>
      </c>
      <c r="AF17127" s="93"/>
      <c r="AG17127" s="93"/>
      <c r="AH17127" s="93"/>
    </row>
    <row r="17128" spans="24:34" x14ac:dyDescent="0.3">
      <c r="X17128" s="269" t="s">
        <v>63478</v>
      </c>
      <c r="Y17128" s="270">
        <v>311.19</v>
      </c>
      <c r="AA17128" s="231" t="s">
        <v>40731</v>
      </c>
      <c r="AB17128" s="232">
        <v>11111.1</v>
      </c>
      <c r="AD17128" s="209" t="s">
        <v>14589</v>
      </c>
      <c r="AE17128" s="210">
        <v>604136.54</v>
      </c>
      <c r="AF17128" s="93"/>
      <c r="AG17128" s="93"/>
      <c r="AH17128" s="93"/>
    </row>
    <row r="17129" spans="24:34" x14ac:dyDescent="0.3">
      <c r="X17129" s="269" t="s">
        <v>18423</v>
      </c>
      <c r="Y17129" s="270">
        <v>111391.81</v>
      </c>
      <c r="AA17129" s="231" t="s">
        <v>43173</v>
      </c>
      <c r="AB17129" s="232">
        <v>151563.35999999999</v>
      </c>
      <c r="AD17129" s="209" t="s">
        <v>30759</v>
      </c>
      <c r="AE17129" s="210">
        <v>59015.45</v>
      </c>
      <c r="AF17129" s="93"/>
      <c r="AG17129" s="93"/>
      <c r="AH17129" s="93"/>
    </row>
    <row r="17130" spans="24:34" x14ac:dyDescent="0.3">
      <c r="X17130" s="269" t="s">
        <v>55589</v>
      </c>
      <c r="Y17130" s="270">
        <v>-0.01</v>
      </c>
      <c r="AA17130" s="231" t="s">
        <v>17255</v>
      </c>
      <c r="AB17130" s="232">
        <v>17600.79</v>
      </c>
      <c r="AD17130" s="209" t="s">
        <v>30760</v>
      </c>
      <c r="AE17130" s="210">
        <v>615930.57999999996</v>
      </c>
      <c r="AF17130" s="93"/>
      <c r="AG17130" s="93"/>
      <c r="AH17130" s="93"/>
    </row>
    <row r="17131" spans="24:34" x14ac:dyDescent="0.3">
      <c r="X17131" s="269" t="s">
        <v>13364</v>
      </c>
      <c r="Y17131" s="270">
        <v>71.33</v>
      </c>
      <c r="AA17131" s="231" t="s">
        <v>31789</v>
      </c>
      <c r="AB17131" s="232">
        <v>1000</v>
      </c>
      <c r="AD17131" s="209" t="s">
        <v>14590</v>
      </c>
      <c r="AE17131" s="210">
        <v>399289.63</v>
      </c>
      <c r="AF17131" s="93"/>
      <c r="AG17131" s="93"/>
      <c r="AH17131" s="93"/>
    </row>
    <row r="17132" spans="24:34" x14ac:dyDescent="0.3">
      <c r="X17132" s="269" t="s">
        <v>65112</v>
      </c>
      <c r="Y17132" s="270">
        <v>300013.05</v>
      </c>
      <c r="AA17132" s="231" t="s">
        <v>17257</v>
      </c>
      <c r="AB17132" s="232">
        <v>9934.5499999999993</v>
      </c>
      <c r="AD17132" s="209" t="s">
        <v>30761</v>
      </c>
      <c r="AE17132" s="210">
        <v>140758.75</v>
      </c>
      <c r="AF17132" s="93"/>
      <c r="AG17132" s="93"/>
      <c r="AH17132" s="93"/>
    </row>
    <row r="17133" spans="24:34" x14ac:dyDescent="0.3">
      <c r="X17133" s="269" t="s">
        <v>18424</v>
      </c>
      <c r="Y17133" s="270">
        <v>53476.81</v>
      </c>
      <c r="AA17133" s="231" t="s">
        <v>17279</v>
      </c>
      <c r="AB17133" s="232">
        <v>36817</v>
      </c>
      <c r="AD17133" s="209" t="s">
        <v>14591</v>
      </c>
      <c r="AE17133" s="210">
        <v>18986.25</v>
      </c>
      <c r="AF17133" s="93"/>
      <c r="AG17133" s="93"/>
      <c r="AH17133" s="93"/>
    </row>
    <row r="17134" spans="24:34" x14ac:dyDescent="0.3">
      <c r="X17134" s="269" t="s">
        <v>18426</v>
      </c>
      <c r="Y17134" s="270">
        <v>425988.45</v>
      </c>
      <c r="AA17134" s="231" t="s">
        <v>47458</v>
      </c>
      <c r="AB17134" s="232">
        <v>47951.96</v>
      </c>
      <c r="AD17134" s="209" t="s">
        <v>30762</v>
      </c>
      <c r="AE17134" s="210">
        <v>1473545.67</v>
      </c>
      <c r="AF17134" s="93"/>
      <c r="AG17134" s="93"/>
      <c r="AH17134" s="93"/>
    </row>
    <row r="17135" spans="24:34" x14ac:dyDescent="0.3">
      <c r="X17135" s="269" t="s">
        <v>65113</v>
      </c>
      <c r="Y17135" s="270">
        <v>-425.77</v>
      </c>
      <c r="AA17135" s="231" t="s">
        <v>50612</v>
      </c>
      <c r="AB17135" s="232">
        <v>6125.04</v>
      </c>
      <c r="AD17135" s="209" t="s">
        <v>14592</v>
      </c>
      <c r="AE17135" s="210">
        <v>343882.84</v>
      </c>
      <c r="AF17135" s="93"/>
      <c r="AG17135" s="93"/>
      <c r="AH17135" s="93"/>
    </row>
    <row r="17136" spans="24:34" x14ac:dyDescent="0.3">
      <c r="X17136" s="269" t="s">
        <v>18481</v>
      </c>
      <c r="Y17136" s="270">
        <v>7322.58</v>
      </c>
      <c r="AA17136" s="231" t="s">
        <v>45985</v>
      </c>
      <c r="AB17136" s="232">
        <v>143671.85999999999</v>
      </c>
      <c r="AD17136" s="209" t="s">
        <v>30763</v>
      </c>
      <c r="AE17136" s="210">
        <v>957282.71</v>
      </c>
      <c r="AF17136" s="93"/>
      <c r="AG17136" s="93"/>
      <c r="AH17136" s="93"/>
    </row>
    <row r="17137" spans="24:34" x14ac:dyDescent="0.3">
      <c r="X17137" s="269" t="s">
        <v>18482</v>
      </c>
      <c r="Y17137" s="270">
        <v>90704.35</v>
      </c>
      <c r="AA17137" s="231" t="s">
        <v>17280</v>
      </c>
      <c r="AB17137" s="232">
        <v>17926.900000000001</v>
      </c>
      <c r="AD17137" s="209" t="s">
        <v>30764</v>
      </c>
      <c r="AE17137" s="210">
        <v>431897.04</v>
      </c>
      <c r="AF17137" s="93"/>
      <c r="AG17137" s="93"/>
      <c r="AH17137" s="93"/>
    </row>
    <row r="17138" spans="24:34" x14ac:dyDescent="0.3">
      <c r="X17138" s="269" t="s">
        <v>33382</v>
      </c>
      <c r="Y17138" s="270">
        <v>597334.81000000006</v>
      </c>
      <c r="AA17138" s="231" t="s">
        <v>17281</v>
      </c>
      <c r="AB17138" s="232">
        <v>807</v>
      </c>
      <c r="AD17138" s="209" t="s">
        <v>30765</v>
      </c>
      <c r="AE17138" s="210">
        <v>90760.69</v>
      </c>
      <c r="AF17138" s="93"/>
      <c r="AG17138" s="93"/>
      <c r="AH17138" s="93"/>
    </row>
    <row r="17139" spans="24:34" x14ac:dyDescent="0.3">
      <c r="X17139" s="269" t="s">
        <v>34875</v>
      </c>
      <c r="Y17139" s="270">
        <v>391320.01</v>
      </c>
      <c r="AA17139" s="231" t="s">
        <v>50613</v>
      </c>
      <c r="AB17139" s="232">
        <v>20940.009999999998</v>
      </c>
      <c r="AD17139" s="209" t="s">
        <v>30766</v>
      </c>
      <c r="AE17139" s="210">
        <v>109519.69</v>
      </c>
      <c r="AF17139" s="93"/>
      <c r="AG17139" s="93"/>
      <c r="AH17139" s="93"/>
    </row>
    <row r="17140" spans="24:34" x14ac:dyDescent="0.3">
      <c r="X17140" s="269" t="s">
        <v>33383</v>
      </c>
      <c r="Y17140" s="270">
        <v>75980.14</v>
      </c>
      <c r="AA17140" s="231" t="s">
        <v>50614</v>
      </c>
      <c r="AB17140" s="232">
        <v>3284</v>
      </c>
      <c r="AD17140" s="209" t="s">
        <v>30767</v>
      </c>
      <c r="AE17140" s="210">
        <v>50968.03</v>
      </c>
      <c r="AF17140" s="93"/>
      <c r="AG17140" s="93"/>
      <c r="AH17140" s="93"/>
    </row>
    <row r="17141" spans="24:34" x14ac:dyDescent="0.3">
      <c r="X17141" s="269" t="s">
        <v>18484</v>
      </c>
      <c r="Y17141" s="270">
        <v>56629.14</v>
      </c>
      <c r="AA17141" s="231" t="s">
        <v>17285</v>
      </c>
      <c r="AB17141" s="232">
        <v>803.94</v>
      </c>
      <c r="AD17141" s="209" t="s">
        <v>30768</v>
      </c>
      <c r="AE17141" s="210">
        <v>1619073.54</v>
      </c>
      <c r="AF17141" s="93"/>
      <c r="AG17141" s="93"/>
      <c r="AH17141" s="93"/>
    </row>
    <row r="17142" spans="24:34" x14ac:dyDescent="0.3">
      <c r="X17142" s="269" t="s">
        <v>18487</v>
      </c>
      <c r="Y17142" s="270">
        <v>16546.78</v>
      </c>
      <c r="AA17142" s="231" t="s">
        <v>43174</v>
      </c>
      <c r="AB17142" s="232">
        <v>69054.789999999994</v>
      </c>
      <c r="AD17142" s="209" t="s">
        <v>14593</v>
      </c>
      <c r="AE17142" s="210">
        <v>190388.13</v>
      </c>
      <c r="AF17142" s="93"/>
      <c r="AG17142" s="93"/>
      <c r="AH17142" s="93"/>
    </row>
    <row r="17143" spans="24:34" x14ac:dyDescent="0.3">
      <c r="X17143" s="269" t="s">
        <v>59972</v>
      </c>
      <c r="Y17143" s="270">
        <v>526</v>
      </c>
      <c r="AA17143" s="231" t="s">
        <v>17301</v>
      </c>
      <c r="AB17143" s="232">
        <v>5614.21</v>
      </c>
      <c r="AD17143" s="209" t="s">
        <v>14594</v>
      </c>
      <c r="AE17143" s="210">
        <v>2111429.48</v>
      </c>
      <c r="AF17143" s="93"/>
      <c r="AG17143" s="93"/>
      <c r="AH17143" s="93"/>
    </row>
    <row r="17144" spans="24:34" x14ac:dyDescent="0.3">
      <c r="X17144" s="269" t="s">
        <v>13370</v>
      </c>
      <c r="Y17144" s="270">
        <v>72707.960000000006</v>
      </c>
      <c r="AA17144" s="231" t="s">
        <v>17302</v>
      </c>
      <c r="AB17144" s="232">
        <v>1768</v>
      </c>
      <c r="AD17144" s="209" t="s">
        <v>14595</v>
      </c>
      <c r="AE17144" s="210">
        <v>2653107.81</v>
      </c>
      <c r="AF17144" s="93"/>
      <c r="AG17144" s="93"/>
      <c r="AH17144" s="93"/>
    </row>
    <row r="17145" spans="24:34" x14ac:dyDescent="0.3">
      <c r="X17145" s="269" t="s">
        <v>61672</v>
      </c>
      <c r="Y17145" s="270">
        <v>413.26</v>
      </c>
      <c r="AA17145" s="231" t="s">
        <v>54254</v>
      </c>
      <c r="AB17145" s="232">
        <v>6411</v>
      </c>
      <c r="AD17145" s="209" t="s">
        <v>30769</v>
      </c>
      <c r="AE17145" s="210">
        <v>1688.11</v>
      </c>
      <c r="AF17145" s="93"/>
      <c r="AG17145" s="93"/>
      <c r="AH17145" s="93"/>
    </row>
    <row r="17146" spans="24:34" x14ac:dyDescent="0.3">
      <c r="X17146" s="269" t="s">
        <v>13371</v>
      </c>
      <c r="Y17146" s="270">
        <v>35162.82</v>
      </c>
      <c r="AA17146" s="231" t="s">
        <v>17306</v>
      </c>
      <c r="AB17146" s="232">
        <v>9684</v>
      </c>
      <c r="AD17146" s="209" t="s">
        <v>30770</v>
      </c>
      <c r="AE17146" s="210">
        <v>101075.44</v>
      </c>
      <c r="AF17146" s="93"/>
      <c r="AG17146" s="93"/>
      <c r="AH17146" s="93"/>
    </row>
    <row r="17147" spans="24:34" x14ac:dyDescent="0.3">
      <c r="X17147" s="269" t="s">
        <v>18490</v>
      </c>
      <c r="Y17147" s="270">
        <v>44349.59</v>
      </c>
      <c r="AA17147" s="231" t="s">
        <v>47459</v>
      </c>
      <c r="AB17147" s="232">
        <v>7944.24</v>
      </c>
      <c r="AD17147" s="209" t="s">
        <v>30771</v>
      </c>
      <c r="AE17147" s="210">
        <v>2873</v>
      </c>
      <c r="AF17147" s="93"/>
      <c r="AG17147" s="93"/>
      <c r="AH17147" s="93"/>
    </row>
    <row r="17148" spans="24:34" x14ac:dyDescent="0.3">
      <c r="X17148" s="269" t="s">
        <v>33384</v>
      </c>
      <c r="Y17148" s="270">
        <v>5477657.9900000002</v>
      </c>
      <c r="AA17148" s="231" t="s">
        <v>54255</v>
      </c>
      <c r="AB17148" s="232">
        <v>899.2</v>
      </c>
      <c r="AD17148" s="209" t="s">
        <v>14597</v>
      </c>
      <c r="AE17148" s="210">
        <v>4487393.3499999996</v>
      </c>
      <c r="AF17148" s="93"/>
      <c r="AG17148" s="93"/>
      <c r="AH17148" s="93"/>
    </row>
    <row r="17149" spans="24:34" x14ac:dyDescent="0.3">
      <c r="X17149" s="269" t="s">
        <v>40747</v>
      </c>
      <c r="Y17149" s="270">
        <v>189397.78</v>
      </c>
      <c r="AA17149" s="231" t="s">
        <v>48439</v>
      </c>
      <c r="AB17149" s="232">
        <v>101147.14</v>
      </c>
      <c r="AD17149" s="209" t="s">
        <v>14598</v>
      </c>
      <c r="AE17149" s="210">
        <v>34404282.789999999</v>
      </c>
      <c r="AF17149" s="93"/>
      <c r="AG17149" s="93"/>
      <c r="AH17149" s="93"/>
    </row>
    <row r="17150" spans="24:34" x14ac:dyDescent="0.3">
      <c r="X17150" s="269" t="s">
        <v>43190</v>
      </c>
      <c r="Y17150" s="270">
        <v>233174.15</v>
      </c>
      <c r="AA17150" s="231" t="s">
        <v>17374</v>
      </c>
      <c r="AB17150" s="232">
        <v>864322.91</v>
      </c>
      <c r="AD17150" s="209" t="s">
        <v>14599</v>
      </c>
      <c r="AE17150" s="210">
        <v>3039503.3</v>
      </c>
      <c r="AF17150" s="93"/>
      <c r="AG17150" s="93"/>
      <c r="AH17150" s="93"/>
    </row>
    <row r="17151" spans="24:34" x14ac:dyDescent="0.3">
      <c r="X17151" s="269" t="s">
        <v>54285</v>
      </c>
      <c r="Y17151" s="270">
        <v>26989.97</v>
      </c>
      <c r="AA17151" s="231" t="s">
        <v>36120</v>
      </c>
      <c r="AB17151" s="232">
        <v>50325</v>
      </c>
      <c r="AD17151" s="209" t="s">
        <v>30772</v>
      </c>
      <c r="AE17151" s="210">
        <v>73906.570000000007</v>
      </c>
      <c r="AF17151" s="93"/>
      <c r="AG17151" s="93"/>
      <c r="AH17151" s="93"/>
    </row>
    <row r="17152" spans="24:34" x14ac:dyDescent="0.3">
      <c r="X17152" s="269" t="s">
        <v>13372</v>
      </c>
      <c r="Y17152" s="270">
        <v>553765.02</v>
      </c>
      <c r="AA17152" s="231" t="s">
        <v>34399</v>
      </c>
      <c r="AB17152" s="232">
        <v>6297.96</v>
      </c>
      <c r="AD17152" s="209" t="s">
        <v>14600</v>
      </c>
      <c r="AE17152" s="210">
        <v>11512686.380000001</v>
      </c>
      <c r="AF17152" s="93"/>
      <c r="AG17152" s="93"/>
      <c r="AH17152" s="93"/>
    </row>
    <row r="17153" spans="24:34" x14ac:dyDescent="0.3">
      <c r="X17153" s="269" t="s">
        <v>18492</v>
      </c>
      <c r="Y17153" s="270">
        <v>427249.44</v>
      </c>
      <c r="AA17153" s="231" t="s">
        <v>47460</v>
      </c>
      <c r="AB17153" s="232">
        <v>1625</v>
      </c>
      <c r="AD17153" s="209" t="s">
        <v>14601</v>
      </c>
      <c r="AE17153" s="210">
        <v>895033.78</v>
      </c>
      <c r="AF17153" s="93"/>
      <c r="AG17153" s="93"/>
      <c r="AH17153" s="93"/>
    </row>
    <row r="17154" spans="24:34" x14ac:dyDescent="0.3">
      <c r="X17154" s="269" t="s">
        <v>18493</v>
      </c>
      <c r="Y17154" s="270">
        <v>87049.95</v>
      </c>
      <c r="AA17154" s="231" t="s">
        <v>17375</v>
      </c>
      <c r="AB17154" s="232">
        <v>59760.02</v>
      </c>
      <c r="AD17154" s="209" t="s">
        <v>14602</v>
      </c>
      <c r="AE17154" s="210">
        <v>8920.3700000000008</v>
      </c>
      <c r="AF17154" s="93"/>
      <c r="AG17154" s="93"/>
      <c r="AH17154" s="93"/>
    </row>
    <row r="17155" spans="24:34" x14ac:dyDescent="0.3">
      <c r="X17155" s="269" t="s">
        <v>59973</v>
      </c>
      <c r="Y17155" s="270">
        <v>246997</v>
      </c>
      <c r="AA17155" s="231" t="s">
        <v>17376</v>
      </c>
      <c r="AB17155" s="232">
        <v>69090</v>
      </c>
      <c r="AD17155" s="209" t="s">
        <v>30773</v>
      </c>
      <c r="AE17155" s="210">
        <v>50747.72</v>
      </c>
      <c r="AF17155" s="93"/>
      <c r="AG17155" s="93"/>
      <c r="AH17155" s="93"/>
    </row>
    <row r="17156" spans="24:34" x14ac:dyDescent="0.3">
      <c r="X17156" s="269" t="s">
        <v>18494</v>
      </c>
      <c r="Y17156" s="270">
        <v>533665.80000000005</v>
      </c>
      <c r="AA17156" s="231" t="s">
        <v>17378</v>
      </c>
      <c r="AB17156" s="232">
        <v>73279.12</v>
      </c>
      <c r="AD17156" s="209" t="s">
        <v>30774</v>
      </c>
      <c r="AE17156" s="210">
        <v>63140.17</v>
      </c>
      <c r="AF17156" s="93"/>
      <c r="AG17156" s="93"/>
      <c r="AH17156" s="93"/>
    </row>
    <row r="17157" spans="24:34" x14ac:dyDescent="0.3">
      <c r="X17157" s="269" t="s">
        <v>54286</v>
      </c>
      <c r="Y17157" s="270">
        <v>23005.57</v>
      </c>
      <c r="AA17157" s="231" t="s">
        <v>17379</v>
      </c>
      <c r="AB17157" s="232">
        <v>145719.79999999999</v>
      </c>
      <c r="AD17157" s="209" t="s">
        <v>14603</v>
      </c>
      <c r="AE17157" s="210">
        <v>9754773.4800000004</v>
      </c>
      <c r="AF17157" s="93"/>
      <c r="AG17157" s="93"/>
      <c r="AH17157" s="93"/>
    </row>
    <row r="17158" spans="24:34" x14ac:dyDescent="0.3">
      <c r="X17158" s="269" t="s">
        <v>18496</v>
      </c>
      <c r="Y17158" s="270">
        <v>47589.98</v>
      </c>
      <c r="AA17158" s="231" t="s">
        <v>17383</v>
      </c>
      <c r="AB17158" s="232">
        <v>47811.72</v>
      </c>
      <c r="AD17158" s="209" t="s">
        <v>14604</v>
      </c>
      <c r="AE17158" s="210">
        <v>68102024.420000002</v>
      </c>
      <c r="AF17158" s="93"/>
      <c r="AG17158" s="93"/>
      <c r="AH17158" s="93"/>
    </row>
    <row r="17159" spans="24:34" x14ac:dyDescent="0.3">
      <c r="X17159" s="269" t="s">
        <v>55590</v>
      </c>
      <c r="Y17159" s="270">
        <v>113.2</v>
      </c>
      <c r="AA17159" s="231" t="s">
        <v>13225</v>
      </c>
      <c r="AB17159" s="232">
        <v>36907.11</v>
      </c>
      <c r="AD17159" s="209" t="s">
        <v>30775</v>
      </c>
      <c r="AE17159" s="210">
        <v>-11879.73</v>
      </c>
      <c r="AF17159" s="93"/>
      <c r="AG17159" s="93"/>
      <c r="AH17159" s="93"/>
    </row>
    <row r="17160" spans="24:34" x14ac:dyDescent="0.3">
      <c r="X17160" s="269" t="s">
        <v>54288</v>
      </c>
      <c r="Y17160" s="270">
        <v>1051</v>
      </c>
      <c r="AA17160" s="231" t="s">
        <v>17384</v>
      </c>
      <c r="AB17160" s="232">
        <v>81439.13</v>
      </c>
      <c r="AD17160" s="209" t="s">
        <v>30776</v>
      </c>
      <c r="AE17160" s="210">
        <v>38736.25</v>
      </c>
      <c r="AF17160" s="93"/>
      <c r="AG17160" s="93"/>
      <c r="AH17160" s="93"/>
    </row>
    <row r="17161" spans="24:34" x14ac:dyDescent="0.3">
      <c r="X17161" s="269" t="s">
        <v>18499</v>
      </c>
      <c r="Y17161" s="270">
        <v>1539249</v>
      </c>
      <c r="AA17161" s="231" t="s">
        <v>34702</v>
      </c>
      <c r="AB17161" s="232">
        <v>2840923.46</v>
      </c>
      <c r="AD17161" s="209" t="s">
        <v>30777</v>
      </c>
      <c r="AE17161" s="210">
        <v>1268908.56</v>
      </c>
      <c r="AF17161" s="93"/>
      <c r="AG17161" s="93"/>
      <c r="AH17161" s="93"/>
    </row>
    <row r="17162" spans="24:34" x14ac:dyDescent="0.3">
      <c r="X17162" s="269" t="s">
        <v>18500</v>
      </c>
      <c r="Y17162" s="270">
        <v>668425.23</v>
      </c>
      <c r="AA17162" s="231" t="s">
        <v>17388</v>
      </c>
      <c r="AB17162" s="232">
        <v>162228.71</v>
      </c>
      <c r="AD17162" s="209" t="s">
        <v>14605</v>
      </c>
      <c r="AE17162" s="210">
        <v>2596880.64</v>
      </c>
      <c r="AF17162" s="93"/>
      <c r="AG17162" s="93"/>
      <c r="AH17162" s="93"/>
    </row>
    <row r="17163" spans="24:34" x14ac:dyDescent="0.3">
      <c r="X17163" s="269" t="s">
        <v>18502</v>
      </c>
      <c r="Y17163" s="270">
        <v>1323456.31</v>
      </c>
      <c r="AA17163" s="231" t="s">
        <v>17389</v>
      </c>
      <c r="AB17163" s="232">
        <v>36708.050000000003</v>
      </c>
      <c r="AD17163" s="209" t="s">
        <v>30778</v>
      </c>
      <c r="AE17163" s="210">
        <v>77303</v>
      </c>
      <c r="AF17163" s="93"/>
      <c r="AG17163" s="93"/>
      <c r="AH17163" s="93"/>
    </row>
    <row r="17164" spans="24:34" x14ac:dyDescent="0.3">
      <c r="X17164" s="269" t="s">
        <v>18503</v>
      </c>
      <c r="Y17164" s="270">
        <v>5224.38</v>
      </c>
      <c r="AA17164" s="231" t="s">
        <v>13226</v>
      </c>
      <c r="AB17164" s="232">
        <v>348065.34</v>
      </c>
      <c r="AD17164" s="209" t="s">
        <v>30779</v>
      </c>
      <c r="AE17164" s="210">
        <v>42500.77</v>
      </c>
      <c r="AF17164" s="93"/>
      <c r="AG17164" s="93"/>
      <c r="AH17164" s="93"/>
    </row>
    <row r="17165" spans="24:34" x14ac:dyDescent="0.3">
      <c r="X17165" s="269" t="s">
        <v>18504</v>
      </c>
      <c r="Y17165" s="270">
        <v>18759.43</v>
      </c>
      <c r="AA17165" s="231" t="s">
        <v>13227</v>
      </c>
      <c r="AB17165" s="232">
        <v>135846.65</v>
      </c>
      <c r="AD17165" s="209" t="s">
        <v>30780</v>
      </c>
      <c r="AE17165" s="210">
        <v>8815.5</v>
      </c>
      <c r="AF17165" s="93"/>
      <c r="AG17165" s="93"/>
      <c r="AH17165" s="93"/>
    </row>
    <row r="17166" spans="24:34" x14ac:dyDescent="0.3">
      <c r="X17166" s="269" t="s">
        <v>18505</v>
      </c>
      <c r="Y17166" s="270">
        <v>244.8</v>
      </c>
      <c r="AA17166" s="231" t="s">
        <v>17390</v>
      </c>
      <c r="AB17166" s="232">
        <v>57849.36</v>
      </c>
      <c r="AD17166" s="209" t="s">
        <v>30781</v>
      </c>
      <c r="AE17166" s="210">
        <v>3500</v>
      </c>
      <c r="AF17166" s="93"/>
      <c r="AG17166" s="93"/>
      <c r="AH17166" s="93"/>
    </row>
    <row r="17167" spans="24:34" x14ac:dyDescent="0.3">
      <c r="X17167" s="269" t="s">
        <v>34877</v>
      </c>
      <c r="Y17167" s="270">
        <v>1540.05</v>
      </c>
      <c r="AA17167" s="231" t="s">
        <v>17391</v>
      </c>
      <c r="AB17167" s="232">
        <v>44779.49</v>
      </c>
      <c r="AD17167" s="209" t="s">
        <v>30782</v>
      </c>
      <c r="AE17167" s="210">
        <v>17903</v>
      </c>
      <c r="AF17167" s="93"/>
      <c r="AG17167" s="93"/>
      <c r="AH17167" s="93"/>
    </row>
    <row r="17168" spans="24:34" x14ac:dyDescent="0.3">
      <c r="X17168" s="269" t="s">
        <v>61673</v>
      </c>
      <c r="Y17168" s="270">
        <v>606.88</v>
      </c>
      <c r="AA17168" s="231" t="s">
        <v>17392</v>
      </c>
      <c r="AB17168" s="232">
        <v>68321</v>
      </c>
      <c r="AD17168" s="209" t="s">
        <v>30783</v>
      </c>
      <c r="AE17168" s="210">
        <v>22703.279999999999</v>
      </c>
      <c r="AF17168" s="93"/>
      <c r="AG17168" s="93"/>
      <c r="AH17168" s="93"/>
    </row>
    <row r="17169" spans="24:34" x14ac:dyDescent="0.3">
      <c r="X17169" s="269" t="s">
        <v>18508</v>
      </c>
      <c r="Y17169" s="270">
        <v>3933560.3</v>
      </c>
      <c r="AA17169" s="231" t="s">
        <v>33269</v>
      </c>
      <c r="AB17169" s="232">
        <v>135213.03</v>
      </c>
      <c r="AD17169" s="209" t="s">
        <v>30784</v>
      </c>
      <c r="AE17169" s="210">
        <v>38828.769999999997</v>
      </c>
      <c r="AF17169" s="93"/>
      <c r="AG17169" s="93"/>
      <c r="AH17169" s="93"/>
    </row>
    <row r="17170" spans="24:34" x14ac:dyDescent="0.3">
      <c r="X17170" s="269" t="s">
        <v>18509</v>
      </c>
      <c r="Y17170" s="270">
        <v>-48548.71</v>
      </c>
      <c r="AA17170" s="231" t="s">
        <v>17394</v>
      </c>
      <c r="AB17170" s="232">
        <v>11171.95</v>
      </c>
      <c r="AD17170" s="209" t="s">
        <v>30785</v>
      </c>
      <c r="AE17170" s="210">
        <v>49212.4</v>
      </c>
      <c r="AF17170" s="93"/>
      <c r="AG17170" s="93"/>
      <c r="AH17170" s="93"/>
    </row>
    <row r="17171" spans="24:34" x14ac:dyDescent="0.3">
      <c r="X17171" s="269" t="s">
        <v>43191</v>
      </c>
      <c r="Y17171" s="270">
        <v>132264.79999999999</v>
      </c>
      <c r="AA17171" s="231" t="s">
        <v>17395</v>
      </c>
      <c r="AB17171" s="232">
        <v>12840.94</v>
      </c>
      <c r="AD17171" s="209" t="s">
        <v>30786</v>
      </c>
      <c r="AE17171" s="210">
        <v>10385.969999999999</v>
      </c>
      <c r="AF17171" s="93"/>
      <c r="AG17171" s="93"/>
      <c r="AH17171" s="93"/>
    </row>
    <row r="17172" spans="24:34" x14ac:dyDescent="0.3">
      <c r="X17172" s="269" t="s">
        <v>65114</v>
      </c>
      <c r="Y17172" s="270">
        <v>28814.85</v>
      </c>
      <c r="AA17172" s="231" t="s">
        <v>54256</v>
      </c>
      <c r="AB17172" s="232">
        <v>874657.53</v>
      </c>
      <c r="AD17172" s="209" t="s">
        <v>30787</v>
      </c>
      <c r="AE17172" s="210">
        <v>10644.89</v>
      </c>
      <c r="AF17172" s="93"/>
      <c r="AG17172" s="93"/>
      <c r="AH17172" s="93"/>
    </row>
    <row r="17173" spans="24:34" x14ac:dyDescent="0.3">
      <c r="X17173" s="269" t="s">
        <v>34881</v>
      </c>
      <c r="Y17173" s="270">
        <v>20000</v>
      </c>
      <c r="AA17173" s="231" t="s">
        <v>17396</v>
      </c>
      <c r="AB17173" s="232">
        <v>97090.4</v>
      </c>
      <c r="AD17173" s="209" t="s">
        <v>30788</v>
      </c>
      <c r="AE17173" s="210">
        <v>47.49</v>
      </c>
      <c r="AF17173" s="93"/>
      <c r="AG17173" s="93"/>
      <c r="AH17173" s="93"/>
    </row>
    <row r="17174" spans="24:34" x14ac:dyDescent="0.3">
      <c r="X17174" s="269" t="s">
        <v>46007</v>
      </c>
      <c r="Y17174" s="270">
        <v>7839.2</v>
      </c>
      <c r="AA17174" s="231" t="s">
        <v>34703</v>
      </c>
      <c r="AB17174" s="232">
        <v>110310.54</v>
      </c>
      <c r="AD17174" s="209" t="s">
        <v>30789</v>
      </c>
      <c r="AE17174" s="210">
        <v>1096.3800000000001</v>
      </c>
      <c r="AF17174" s="93"/>
      <c r="AG17174" s="93"/>
      <c r="AH17174" s="93"/>
    </row>
    <row r="17175" spans="24:34" x14ac:dyDescent="0.3">
      <c r="X17175" s="269" t="s">
        <v>18575</v>
      </c>
      <c r="Y17175" s="270">
        <v>126508.72</v>
      </c>
      <c r="AA17175" s="231" t="s">
        <v>17397</v>
      </c>
      <c r="AB17175" s="232">
        <v>249936.63</v>
      </c>
      <c r="AD17175" s="209" t="s">
        <v>30790</v>
      </c>
      <c r="AE17175" s="210">
        <v>8.19</v>
      </c>
      <c r="AF17175" s="93"/>
      <c r="AG17175" s="93"/>
      <c r="AH17175" s="93"/>
    </row>
    <row r="17176" spans="24:34" x14ac:dyDescent="0.3">
      <c r="X17176" s="269" t="s">
        <v>34882</v>
      </c>
      <c r="Y17176" s="270">
        <v>248497.59</v>
      </c>
      <c r="AA17176" s="231" t="s">
        <v>17398</v>
      </c>
      <c r="AB17176" s="232">
        <v>9467.01</v>
      </c>
      <c r="AD17176" s="209" t="s">
        <v>30791</v>
      </c>
      <c r="AE17176" s="210">
        <v>5.43</v>
      </c>
      <c r="AF17176" s="93"/>
      <c r="AG17176" s="93"/>
      <c r="AH17176" s="93"/>
    </row>
    <row r="17177" spans="24:34" x14ac:dyDescent="0.3">
      <c r="X17177" s="269" t="s">
        <v>34883</v>
      </c>
      <c r="Y17177" s="270">
        <v>15479.07</v>
      </c>
      <c r="AA17177" s="231" t="s">
        <v>40732</v>
      </c>
      <c r="AB17177" s="232">
        <v>2966.47</v>
      </c>
      <c r="AD17177" s="209" t="s">
        <v>30792</v>
      </c>
      <c r="AE17177" s="210">
        <v>0.24</v>
      </c>
      <c r="AF17177" s="93"/>
      <c r="AG17177" s="93"/>
      <c r="AH17177" s="93"/>
    </row>
    <row r="17178" spans="24:34" x14ac:dyDescent="0.3">
      <c r="X17178" s="269" t="s">
        <v>18576</v>
      </c>
      <c r="Y17178" s="270">
        <v>3250</v>
      </c>
      <c r="AA17178" s="231" t="s">
        <v>17399</v>
      </c>
      <c r="AB17178" s="232">
        <v>741656.93</v>
      </c>
      <c r="AD17178" s="209" t="s">
        <v>30793</v>
      </c>
      <c r="AE17178" s="210">
        <v>229089.18</v>
      </c>
      <c r="AF17178" s="93"/>
      <c r="AG17178" s="93"/>
      <c r="AH17178" s="93"/>
    </row>
    <row r="17179" spans="24:34" x14ac:dyDescent="0.3">
      <c r="X17179" s="269" t="s">
        <v>46008</v>
      </c>
      <c r="Y17179" s="270">
        <v>25373.47</v>
      </c>
      <c r="AA17179" s="231" t="s">
        <v>47461</v>
      </c>
      <c r="AB17179" s="232">
        <v>-9593.2999999999993</v>
      </c>
      <c r="AD17179" s="209" t="s">
        <v>30794</v>
      </c>
      <c r="AE17179" s="210">
        <v>6225.29</v>
      </c>
      <c r="AF17179" s="93"/>
      <c r="AG17179" s="93"/>
      <c r="AH17179" s="93"/>
    </row>
    <row r="17180" spans="24:34" x14ac:dyDescent="0.3">
      <c r="X17180" s="269" t="s">
        <v>61674</v>
      </c>
      <c r="Y17180" s="270">
        <v>744.4</v>
      </c>
      <c r="AA17180" s="231" t="s">
        <v>40733</v>
      </c>
      <c r="AB17180" s="232">
        <v>249747.07</v>
      </c>
      <c r="AD17180" s="209" t="s">
        <v>30795</v>
      </c>
      <c r="AE17180" s="210">
        <v>6381.53</v>
      </c>
      <c r="AF17180" s="93"/>
      <c r="AG17180" s="93"/>
      <c r="AH17180" s="93"/>
    </row>
    <row r="17181" spans="24:34" x14ac:dyDescent="0.3">
      <c r="X17181" s="269" t="s">
        <v>13377</v>
      </c>
      <c r="Y17181" s="270">
        <v>22961.15</v>
      </c>
      <c r="AA17181" s="231" t="s">
        <v>17426</v>
      </c>
      <c r="AB17181" s="232">
        <v>122312.54</v>
      </c>
      <c r="AD17181" s="209" t="s">
        <v>30796</v>
      </c>
      <c r="AE17181" s="210">
        <v>694</v>
      </c>
      <c r="AF17181" s="93"/>
      <c r="AG17181" s="93"/>
      <c r="AH17181" s="93"/>
    </row>
    <row r="17182" spans="24:34" x14ac:dyDescent="0.3">
      <c r="X17182" s="269" t="s">
        <v>43193</v>
      </c>
      <c r="Y17182" s="270">
        <v>469213.72</v>
      </c>
      <c r="AA17182" s="231" t="s">
        <v>17427</v>
      </c>
      <c r="AB17182" s="232">
        <v>5059.87</v>
      </c>
      <c r="AD17182" s="209" t="s">
        <v>30797</v>
      </c>
      <c r="AE17182" s="210">
        <v>142747.12</v>
      </c>
      <c r="AF17182" s="93"/>
      <c r="AG17182" s="93"/>
      <c r="AH17182" s="93"/>
    </row>
    <row r="17183" spans="24:34" x14ac:dyDescent="0.3">
      <c r="X17183" s="269" t="s">
        <v>40748</v>
      </c>
      <c r="Y17183" s="270">
        <v>21009.439999999999</v>
      </c>
      <c r="AA17183" s="231" t="s">
        <v>36122</v>
      </c>
      <c r="AB17183" s="232">
        <v>69000.06</v>
      </c>
      <c r="AD17183" s="209" t="s">
        <v>30798</v>
      </c>
      <c r="AE17183" s="210">
        <v>10901</v>
      </c>
      <c r="AF17183" s="93"/>
      <c r="AG17183" s="93"/>
      <c r="AH17183" s="93"/>
    </row>
    <row r="17184" spans="24:34" x14ac:dyDescent="0.3">
      <c r="X17184" s="269" t="s">
        <v>36183</v>
      </c>
      <c r="Y17184" s="270">
        <v>7660</v>
      </c>
      <c r="AA17184" s="231" t="s">
        <v>54257</v>
      </c>
      <c r="AB17184" s="232">
        <v>55000</v>
      </c>
      <c r="AD17184" s="209" t="s">
        <v>30799</v>
      </c>
      <c r="AE17184" s="210">
        <v>120885.15</v>
      </c>
      <c r="AF17184" s="93"/>
      <c r="AG17184" s="93"/>
      <c r="AH17184" s="93"/>
    </row>
    <row r="17185" spans="24:34" x14ac:dyDescent="0.3">
      <c r="X17185" s="269" t="s">
        <v>34884</v>
      </c>
      <c r="Y17185" s="270">
        <v>10250</v>
      </c>
      <c r="AA17185" s="231" t="s">
        <v>45986</v>
      </c>
      <c r="AB17185" s="232">
        <v>71850</v>
      </c>
      <c r="AD17185" s="209" t="s">
        <v>30800</v>
      </c>
      <c r="AE17185" s="210">
        <v>11078.39</v>
      </c>
      <c r="AF17185" s="93"/>
      <c r="AG17185" s="93"/>
      <c r="AH17185" s="93"/>
    </row>
    <row r="17186" spans="24:34" x14ac:dyDescent="0.3">
      <c r="X17186" s="269" t="s">
        <v>18577</v>
      </c>
      <c r="Y17186" s="270">
        <v>11185.49</v>
      </c>
      <c r="AA17186" s="231" t="s">
        <v>33272</v>
      </c>
      <c r="AB17186" s="232">
        <v>10000</v>
      </c>
      <c r="AD17186" s="209" t="s">
        <v>30801</v>
      </c>
      <c r="AE17186" s="210">
        <v>702.82</v>
      </c>
      <c r="AF17186" s="93"/>
      <c r="AG17186" s="93"/>
      <c r="AH17186" s="93"/>
    </row>
    <row r="17187" spans="24:34" x14ac:dyDescent="0.3">
      <c r="X17187" s="269" t="s">
        <v>18578</v>
      </c>
      <c r="Y17187" s="270">
        <v>422770.44</v>
      </c>
      <c r="AA17187" s="231" t="s">
        <v>17430</v>
      </c>
      <c r="AB17187" s="232">
        <v>22167.95</v>
      </c>
      <c r="AD17187" s="209" t="s">
        <v>30802</v>
      </c>
      <c r="AE17187" s="210">
        <v>57618.3</v>
      </c>
      <c r="AF17187" s="93"/>
      <c r="AG17187" s="93"/>
      <c r="AH17187" s="93"/>
    </row>
    <row r="17188" spans="24:34" x14ac:dyDescent="0.3">
      <c r="X17188" s="269" t="s">
        <v>18580</v>
      </c>
      <c r="Y17188" s="270">
        <v>79661.13</v>
      </c>
      <c r="AA17188" s="231" t="s">
        <v>38946</v>
      </c>
      <c r="AB17188" s="232">
        <v>20666.63</v>
      </c>
      <c r="AD17188" s="209" t="s">
        <v>30803</v>
      </c>
      <c r="AE17188" s="210">
        <v>428708.95</v>
      </c>
      <c r="AF17188" s="93"/>
      <c r="AG17188" s="93"/>
      <c r="AH17188" s="93"/>
    </row>
    <row r="17189" spans="24:34" x14ac:dyDescent="0.3">
      <c r="X17189" s="269" t="s">
        <v>13380</v>
      </c>
      <c r="Y17189" s="270">
        <v>109179.11</v>
      </c>
      <c r="AA17189" s="231" t="s">
        <v>17431</v>
      </c>
      <c r="AB17189" s="232">
        <v>15414.44</v>
      </c>
      <c r="AD17189" s="209" t="s">
        <v>30804</v>
      </c>
      <c r="AE17189" s="210">
        <v>1621.2</v>
      </c>
      <c r="AF17189" s="93"/>
      <c r="AG17189" s="93"/>
      <c r="AH17189" s="93"/>
    </row>
    <row r="17190" spans="24:34" x14ac:dyDescent="0.3">
      <c r="X17190" s="269" t="s">
        <v>18581</v>
      </c>
      <c r="Y17190" s="270">
        <v>236456.14</v>
      </c>
      <c r="AA17190" s="231" t="s">
        <v>17432</v>
      </c>
      <c r="AB17190" s="232">
        <v>9666</v>
      </c>
      <c r="AD17190" s="209" t="s">
        <v>30805</v>
      </c>
      <c r="AE17190" s="210">
        <v>57549.2</v>
      </c>
      <c r="AF17190" s="93"/>
      <c r="AG17190" s="93"/>
      <c r="AH17190" s="93"/>
    </row>
    <row r="17191" spans="24:34" x14ac:dyDescent="0.3">
      <c r="X17191" s="269" t="s">
        <v>18582</v>
      </c>
      <c r="Y17191" s="270">
        <v>75256.3</v>
      </c>
      <c r="AA17191" s="231" t="s">
        <v>17433</v>
      </c>
      <c r="AB17191" s="232">
        <v>6050.35</v>
      </c>
      <c r="AD17191" s="209" t="s">
        <v>30806</v>
      </c>
      <c r="AE17191" s="210">
        <v>76221.5</v>
      </c>
      <c r="AF17191" s="93"/>
      <c r="AG17191" s="93"/>
      <c r="AH17191" s="93"/>
    </row>
    <row r="17192" spans="24:34" x14ac:dyDescent="0.3">
      <c r="X17192" s="269" t="s">
        <v>18583</v>
      </c>
      <c r="Y17192" s="270">
        <v>2288097.4300000002</v>
      </c>
      <c r="AA17192" s="231" t="s">
        <v>17434</v>
      </c>
      <c r="AB17192" s="232">
        <v>354</v>
      </c>
      <c r="AD17192" s="209" t="s">
        <v>30807</v>
      </c>
      <c r="AE17192" s="210">
        <v>60952.79</v>
      </c>
      <c r="AF17192" s="93"/>
      <c r="AG17192" s="93"/>
      <c r="AH17192" s="93"/>
    </row>
    <row r="17193" spans="24:34" x14ac:dyDescent="0.3">
      <c r="X17193" s="269" t="s">
        <v>18584</v>
      </c>
      <c r="Y17193" s="270">
        <v>49481.79</v>
      </c>
      <c r="AA17193" s="231" t="s">
        <v>17435</v>
      </c>
      <c r="AB17193" s="232">
        <v>32109.71</v>
      </c>
      <c r="AD17193" s="209" t="s">
        <v>30808</v>
      </c>
      <c r="AE17193" s="210">
        <v>1617283.61</v>
      </c>
      <c r="AF17193" s="93"/>
      <c r="AG17193" s="93"/>
      <c r="AH17193" s="93"/>
    </row>
    <row r="17194" spans="24:34" x14ac:dyDescent="0.3">
      <c r="X17194" s="269" t="s">
        <v>50622</v>
      </c>
      <c r="Y17194" s="270">
        <v>185.4</v>
      </c>
      <c r="AA17194" s="231" t="s">
        <v>49332</v>
      </c>
      <c r="AB17194" s="232">
        <v>140551.29</v>
      </c>
      <c r="AD17194" s="209" t="s">
        <v>30809</v>
      </c>
      <c r="AE17194" s="210">
        <v>1653794.09</v>
      </c>
      <c r="AF17194" s="93"/>
      <c r="AG17194" s="93"/>
      <c r="AH17194" s="93"/>
    </row>
    <row r="17195" spans="24:34" x14ac:dyDescent="0.3">
      <c r="X17195" s="269" t="s">
        <v>56780</v>
      </c>
      <c r="Y17195" s="270">
        <v>4754.93</v>
      </c>
      <c r="AA17195" s="231" t="s">
        <v>34707</v>
      </c>
      <c r="AB17195" s="232">
        <v>25713.08</v>
      </c>
      <c r="AD17195" s="209" t="s">
        <v>30810</v>
      </c>
      <c r="AE17195" s="210">
        <v>1976.98</v>
      </c>
      <c r="AF17195" s="93"/>
      <c r="AG17195" s="93"/>
      <c r="AH17195" s="93"/>
    </row>
    <row r="17196" spans="24:34" x14ac:dyDescent="0.3">
      <c r="X17196" s="269" t="s">
        <v>56781</v>
      </c>
      <c r="Y17196" s="270">
        <v>173.75</v>
      </c>
      <c r="AA17196" s="231" t="s">
        <v>17501</v>
      </c>
      <c r="AB17196" s="232">
        <v>4204.1899999999996</v>
      </c>
      <c r="AD17196" s="209" t="s">
        <v>30811</v>
      </c>
      <c r="AE17196" s="210">
        <v>658203.12</v>
      </c>
      <c r="AF17196" s="93"/>
      <c r="AG17196" s="93"/>
      <c r="AH17196" s="93"/>
    </row>
    <row r="17197" spans="24:34" x14ac:dyDescent="0.3">
      <c r="X17197" s="269" t="s">
        <v>54290</v>
      </c>
      <c r="Y17197" s="270">
        <v>6902.23</v>
      </c>
      <c r="AA17197" s="231" t="s">
        <v>17502</v>
      </c>
      <c r="AB17197" s="232">
        <v>316428.84000000003</v>
      </c>
      <c r="AD17197" s="209" t="s">
        <v>30812</v>
      </c>
      <c r="AE17197" s="210">
        <v>86652.85</v>
      </c>
      <c r="AF17197" s="93"/>
      <c r="AG17197" s="93"/>
      <c r="AH17197" s="93"/>
    </row>
    <row r="17198" spans="24:34" x14ac:dyDescent="0.3">
      <c r="X17198" s="269" t="s">
        <v>18585</v>
      </c>
      <c r="Y17198" s="270">
        <v>27127.8</v>
      </c>
      <c r="AA17198" s="231" t="s">
        <v>17503</v>
      </c>
      <c r="AB17198" s="232">
        <v>150134.21</v>
      </c>
      <c r="AD17198" s="209" t="s">
        <v>30813</v>
      </c>
      <c r="AE17198" s="210">
        <v>235059.62</v>
      </c>
      <c r="AF17198" s="93"/>
      <c r="AG17198" s="93"/>
      <c r="AH17198" s="93"/>
    </row>
    <row r="17199" spans="24:34" x14ac:dyDescent="0.3">
      <c r="X17199" s="269" t="s">
        <v>63479</v>
      </c>
      <c r="Y17199" s="270">
        <v>752.5</v>
      </c>
      <c r="AA17199" s="231" t="s">
        <v>45987</v>
      </c>
      <c r="AB17199" s="232">
        <v>7641.47</v>
      </c>
      <c r="AD17199" s="209" t="s">
        <v>30814</v>
      </c>
      <c r="AE17199" s="210">
        <v>94799.51</v>
      </c>
      <c r="AF17199" s="93"/>
      <c r="AG17199" s="93"/>
      <c r="AH17199" s="93"/>
    </row>
    <row r="17200" spans="24:34" x14ac:dyDescent="0.3">
      <c r="X17200" s="269" t="s">
        <v>18586</v>
      </c>
      <c r="Y17200" s="270">
        <v>135488.17000000001</v>
      </c>
      <c r="AA17200" s="231" t="s">
        <v>17504</v>
      </c>
      <c r="AB17200" s="232">
        <v>119461.25</v>
      </c>
      <c r="AD17200" s="209" t="s">
        <v>30815</v>
      </c>
      <c r="AE17200" s="210">
        <v>44479.22</v>
      </c>
      <c r="AF17200" s="93"/>
      <c r="AG17200" s="93"/>
      <c r="AH17200" s="93"/>
    </row>
    <row r="17201" spans="24:34" x14ac:dyDescent="0.3">
      <c r="X17201" s="269" t="s">
        <v>18587</v>
      </c>
      <c r="Y17201" s="270">
        <v>335523.31</v>
      </c>
      <c r="AA17201" s="231" t="s">
        <v>34719</v>
      </c>
      <c r="AB17201" s="232">
        <v>108112.36</v>
      </c>
      <c r="AD17201" s="209" t="s">
        <v>30816</v>
      </c>
      <c r="AE17201" s="210">
        <v>36892.239999999998</v>
      </c>
      <c r="AF17201" s="93"/>
      <c r="AG17201" s="93"/>
      <c r="AH17201" s="93"/>
    </row>
    <row r="17202" spans="24:34" x14ac:dyDescent="0.3">
      <c r="X17202" s="269" t="s">
        <v>18588</v>
      </c>
      <c r="Y17202" s="270">
        <v>87246.41</v>
      </c>
      <c r="AA17202" s="231" t="s">
        <v>17506</v>
      </c>
      <c r="AB17202" s="232">
        <v>23168.91</v>
      </c>
      <c r="AD17202" s="209" t="s">
        <v>30817</v>
      </c>
      <c r="AE17202" s="210">
        <v>1362.5</v>
      </c>
      <c r="AF17202" s="93"/>
      <c r="AG17202" s="93"/>
      <c r="AH17202" s="93"/>
    </row>
    <row r="17203" spans="24:34" x14ac:dyDescent="0.3">
      <c r="X17203" s="269" t="s">
        <v>18589</v>
      </c>
      <c r="Y17203" s="270">
        <v>132045.32</v>
      </c>
      <c r="AA17203" s="231" t="s">
        <v>17507</v>
      </c>
      <c r="AB17203" s="232">
        <v>12079.21</v>
      </c>
      <c r="AD17203" s="209" t="s">
        <v>30818</v>
      </c>
      <c r="AE17203" s="210">
        <v>43992.5</v>
      </c>
      <c r="AF17203" s="93"/>
      <c r="AG17203" s="93"/>
      <c r="AH17203" s="93"/>
    </row>
    <row r="17204" spans="24:34" x14ac:dyDescent="0.3">
      <c r="X17204" s="269" t="s">
        <v>18590</v>
      </c>
      <c r="Y17204" s="270">
        <v>414368.4</v>
      </c>
      <c r="AA17204" s="231" t="s">
        <v>50615</v>
      </c>
      <c r="AB17204" s="232">
        <v>25021.48</v>
      </c>
      <c r="AD17204" s="209" t="s">
        <v>30819</v>
      </c>
      <c r="AE17204" s="210">
        <v>15583.1</v>
      </c>
      <c r="AF17204" s="93"/>
      <c r="AG17204" s="93"/>
      <c r="AH17204" s="93"/>
    </row>
    <row r="17205" spans="24:34" x14ac:dyDescent="0.3">
      <c r="X17205" s="269" t="s">
        <v>18642</v>
      </c>
      <c r="Y17205" s="270">
        <v>23205</v>
      </c>
      <c r="AA17205" s="231" t="s">
        <v>17509</v>
      </c>
      <c r="AB17205" s="232">
        <v>12395.89</v>
      </c>
      <c r="AD17205" s="209" t="s">
        <v>30820</v>
      </c>
      <c r="AE17205" s="210">
        <v>7526.68</v>
      </c>
      <c r="AF17205" s="93"/>
      <c r="AG17205" s="93"/>
      <c r="AH17205" s="93"/>
    </row>
    <row r="17206" spans="24:34" x14ac:dyDescent="0.3">
      <c r="X17206" s="269" t="s">
        <v>13396</v>
      </c>
      <c r="Y17206" s="270">
        <v>61396.69</v>
      </c>
      <c r="AA17206" s="231" t="s">
        <v>17510</v>
      </c>
      <c r="AB17206" s="232">
        <v>1478.75</v>
      </c>
      <c r="AD17206" s="209" t="s">
        <v>30821</v>
      </c>
      <c r="AE17206" s="210">
        <v>29303.79</v>
      </c>
      <c r="AF17206" s="93"/>
      <c r="AG17206" s="93"/>
      <c r="AH17206" s="93"/>
    </row>
    <row r="17207" spans="24:34" x14ac:dyDescent="0.3">
      <c r="X17207" s="269" t="s">
        <v>33391</v>
      </c>
      <c r="Y17207" s="270">
        <v>180078.28</v>
      </c>
      <c r="AA17207" s="231" t="s">
        <v>49333</v>
      </c>
      <c r="AB17207" s="232">
        <v>914.86</v>
      </c>
      <c r="AD17207" s="209" t="s">
        <v>30822</v>
      </c>
      <c r="AE17207" s="210">
        <v>1780.64</v>
      </c>
      <c r="AF17207" s="93"/>
      <c r="AG17207" s="93"/>
      <c r="AH17207" s="93"/>
    </row>
    <row r="17208" spans="24:34" x14ac:dyDescent="0.3">
      <c r="X17208" s="269" t="s">
        <v>13397</v>
      </c>
      <c r="Y17208" s="270">
        <v>219.05</v>
      </c>
      <c r="AA17208" s="231" t="s">
        <v>17512</v>
      </c>
      <c r="AB17208" s="232">
        <v>577.27</v>
      </c>
      <c r="AD17208" s="209" t="s">
        <v>30823</v>
      </c>
      <c r="AE17208" s="210">
        <v>9870</v>
      </c>
      <c r="AF17208" s="93"/>
      <c r="AG17208" s="93"/>
      <c r="AH17208" s="93"/>
    </row>
    <row r="17209" spans="24:34" x14ac:dyDescent="0.3">
      <c r="X17209" s="269" t="s">
        <v>13399</v>
      </c>
      <c r="Y17209" s="270">
        <v>97836.13</v>
      </c>
      <c r="AA17209" s="231" t="s">
        <v>17513</v>
      </c>
      <c r="AB17209" s="232">
        <v>1350</v>
      </c>
      <c r="AD17209" s="209" t="s">
        <v>30824</v>
      </c>
      <c r="AE17209" s="210">
        <v>7507.41</v>
      </c>
      <c r="AF17209" s="93"/>
      <c r="AG17209" s="93"/>
      <c r="AH17209" s="93"/>
    </row>
    <row r="17210" spans="24:34" x14ac:dyDescent="0.3">
      <c r="X17210" s="269" t="s">
        <v>48445</v>
      </c>
      <c r="Y17210" s="270">
        <v>23205.040000000001</v>
      </c>
      <c r="AA17210" s="231" t="s">
        <v>17514</v>
      </c>
      <c r="AB17210" s="232">
        <v>1675</v>
      </c>
      <c r="AD17210" s="209" t="s">
        <v>30825</v>
      </c>
      <c r="AE17210" s="210">
        <v>187700.87</v>
      </c>
      <c r="AF17210" s="93"/>
      <c r="AG17210" s="93"/>
      <c r="AH17210" s="93"/>
    </row>
    <row r="17211" spans="24:34" x14ac:dyDescent="0.3">
      <c r="X17211" s="269" t="s">
        <v>18645</v>
      </c>
      <c r="Y17211" s="270">
        <v>10400</v>
      </c>
      <c r="AA17211" s="231" t="s">
        <v>17515</v>
      </c>
      <c r="AB17211" s="232">
        <v>1600</v>
      </c>
      <c r="AD17211" s="209" t="s">
        <v>30826</v>
      </c>
      <c r="AE17211" s="210">
        <v>2400</v>
      </c>
      <c r="AF17211" s="93"/>
      <c r="AG17211" s="93"/>
      <c r="AH17211" s="93"/>
    </row>
    <row r="17212" spans="24:34" x14ac:dyDescent="0.3">
      <c r="X17212" s="269" t="s">
        <v>18647</v>
      </c>
      <c r="Y17212" s="270">
        <v>11022.73</v>
      </c>
      <c r="AA17212" s="231" t="s">
        <v>33277</v>
      </c>
      <c r="AB17212" s="232">
        <v>577275.24</v>
      </c>
      <c r="AD17212" s="209" t="s">
        <v>30827</v>
      </c>
      <c r="AE17212" s="210">
        <v>49008.04</v>
      </c>
      <c r="AF17212" s="93"/>
      <c r="AG17212" s="93"/>
      <c r="AH17212" s="93"/>
    </row>
    <row r="17213" spans="24:34" x14ac:dyDescent="0.3">
      <c r="X17213" s="269" t="s">
        <v>33392</v>
      </c>
      <c r="Y17213" s="270">
        <v>8324.68</v>
      </c>
      <c r="AA17213" s="231" t="s">
        <v>17516</v>
      </c>
      <c r="AB17213" s="232">
        <v>283173.46999999997</v>
      </c>
      <c r="AD17213" s="209" t="s">
        <v>30828</v>
      </c>
      <c r="AE17213" s="210">
        <v>77.03</v>
      </c>
      <c r="AF17213" s="93"/>
      <c r="AG17213" s="93"/>
      <c r="AH17213" s="93"/>
    </row>
    <row r="17214" spans="24:34" x14ac:dyDescent="0.3">
      <c r="X17214" s="269" t="s">
        <v>39055</v>
      </c>
      <c r="Y17214" s="270">
        <v>638891.43000000005</v>
      </c>
      <c r="AA17214" s="231" t="s">
        <v>50616</v>
      </c>
      <c r="AB17214" s="232">
        <v>10025</v>
      </c>
      <c r="AD17214" s="209" t="s">
        <v>30829</v>
      </c>
      <c r="AE17214" s="210">
        <v>63686.67</v>
      </c>
      <c r="AF17214" s="93"/>
      <c r="AG17214" s="93"/>
      <c r="AH17214" s="93"/>
    </row>
    <row r="17215" spans="24:34" x14ac:dyDescent="0.3">
      <c r="X17215" s="269" t="s">
        <v>18651</v>
      </c>
      <c r="Y17215" s="270">
        <v>81426.31</v>
      </c>
      <c r="AA17215" s="231" t="s">
        <v>34720</v>
      </c>
      <c r="AB17215" s="232">
        <v>2200</v>
      </c>
      <c r="AD17215" s="209" t="s">
        <v>30830</v>
      </c>
      <c r="AE17215" s="210">
        <v>83238.63</v>
      </c>
      <c r="AF17215" s="93"/>
      <c r="AG17215" s="93"/>
      <c r="AH17215" s="93"/>
    </row>
    <row r="17216" spans="24:34" x14ac:dyDescent="0.3">
      <c r="X17216" s="269" t="s">
        <v>55591</v>
      </c>
      <c r="Y17216" s="270">
        <v>102435</v>
      </c>
      <c r="AA17216" s="231" t="s">
        <v>54258</v>
      </c>
      <c r="AB17216" s="232">
        <v>386.73</v>
      </c>
      <c r="AD17216" s="209" t="s">
        <v>30831</v>
      </c>
      <c r="AE17216" s="210">
        <v>1398.06</v>
      </c>
      <c r="AF17216" s="93"/>
      <c r="AG17216" s="93"/>
      <c r="AH17216" s="93"/>
    </row>
    <row r="17217" spans="24:34" x14ac:dyDescent="0.3">
      <c r="X17217" s="269" t="s">
        <v>13401</v>
      </c>
      <c r="Y17217" s="270">
        <v>101939.9</v>
      </c>
      <c r="AA17217" s="231" t="s">
        <v>17517</v>
      </c>
      <c r="AB17217" s="232">
        <v>10625</v>
      </c>
      <c r="AD17217" s="209" t="s">
        <v>30832</v>
      </c>
      <c r="AE17217" s="210">
        <v>621.32000000000005</v>
      </c>
      <c r="AF17217" s="93"/>
      <c r="AG17217" s="93"/>
      <c r="AH17217" s="93"/>
    </row>
    <row r="17218" spans="24:34" x14ac:dyDescent="0.3">
      <c r="X17218" s="269" t="s">
        <v>13402</v>
      </c>
      <c r="Y17218" s="270">
        <v>307769.63</v>
      </c>
      <c r="AA17218" s="231" t="s">
        <v>54259</v>
      </c>
      <c r="AB17218" s="232">
        <v>659.72</v>
      </c>
      <c r="AD17218" s="209" t="s">
        <v>30833</v>
      </c>
      <c r="AE17218" s="210">
        <v>243328.3</v>
      </c>
      <c r="AF17218" s="93"/>
      <c r="AG17218" s="93"/>
      <c r="AH17218" s="93"/>
    </row>
    <row r="17219" spans="24:34" x14ac:dyDescent="0.3">
      <c r="X17219" s="269" t="s">
        <v>13403</v>
      </c>
      <c r="Y17219" s="270">
        <v>15386.28</v>
      </c>
      <c r="AA17219" s="231" t="s">
        <v>17518</v>
      </c>
      <c r="AB17219" s="232">
        <v>23621.16</v>
      </c>
      <c r="AD17219" s="209" t="s">
        <v>30834</v>
      </c>
      <c r="AE17219" s="210">
        <v>4012</v>
      </c>
      <c r="AF17219" s="93"/>
      <c r="AG17219" s="93"/>
      <c r="AH17219" s="93"/>
    </row>
    <row r="17220" spans="24:34" x14ac:dyDescent="0.3">
      <c r="X17220" s="269" t="s">
        <v>18652</v>
      </c>
      <c r="Y17220" s="270">
        <v>198743.7</v>
      </c>
      <c r="AA17220" s="231" t="s">
        <v>17519</v>
      </c>
      <c r="AB17220" s="232">
        <v>125768.6</v>
      </c>
      <c r="AD17220" s="209" t="s">
        <v>30835</v>
      </c>
      <c r="AE17220" s="210">
        <v>550.37</v>
      </c>
      <c r="AF17220" s="93"/>
      <c r="AG17220" s="93"/>
      <c r="AH17220" s="93"/>
    </row>
    <row r="17221" spans="24:34" x14ac:dyDescent="0.3">
      <c r="X17221" s="269" t="s">
        <v>13404</v>
      </c>
      <c r="Y17221" s="270">
        <v>165675.84</v>
      </c>
      <c r="AA17221" s="231" t="s">
        <v>17520</v>
      </c>
      <c r="AB17221" s="232">
        <v>205565.43</v>
      </c>
      <c r="AD17221" s="209" t="s">
        <v>30836</v>
      </c>
      <c r="AE17221" s="210">
        <v>725.42</v>
      </c>
      <c r="AF17221" s="93"/>
      <c r="AG17221" s="93"/>
      <c r="AH17221" s="93"/>
    </row>
    <row r="17222" spans="24:34" x14ac:dyDescent="0.3">
      <c r="X17222" s="269" t="s">
        <v>18653</v>
      </c>
      <c r="Y17222" s="270">
        <v>171470.7</v>
      </c>
      <c r="AA17222" s="231" t="s">
        <v>34721</v>
      </c>
      <c r="AB17222" s="232">
        <v>65841.97</v>
      </c>
      <c r="AD17222" s="209" t="s">
        <v>30837</v>
      </c>
      <c r="AE17222" s="210">
        <v>600</v>
      </c>
      <c r="AF17222" s="93"/>
      <c r="AG17222" s="93"/>
      <c r="AH17222" s="93"/>
    </row>
    <row r="17223" spans="24:34" x14ac:dyDescent="0.3">
      <c r="X17223" s="269" t="s">
        <v>18654</v>
      </c>
      <c r="Y17223" s="270">
        <v>4429</v>
      </c>
      <c r="AA17223" s="231" t="s">
        <v>17521</v>
      </c>
      <c r="AB17223" s="232">
        <v>172331.5</v>
      </c>
      <c r="AD17223" s="209" t="s">
        <v>30838</v>
      </c>
      <c r="AE17223" s="210">
        <v>15315.58</v>
      </c>
      <c r="AF17223" s="93"/>
      <c r="AG17223" s="93"/>
      <c r="AH17223" s="93"/>
    </row>
    <row r="17224" spans="24:34" x14ac:dyDescent="0.3">
      <c r="X17224" s="269" t="s">
        <v>55592</v>
      </c>
      <c r="Y17224" s="270">
        <v>6131.48</v>
      </c>
      <c r="AA17224" s="231" t="s">
        <v>17522</v>
      </c>
      <c r="AB17224" s="232">
        <v>29568.86</v>
      </c>
      <c r="AD17224" s="209" t="s">
        <v>30839</v>
      </c>
      <c r="AE17224" s="210">
        <v>128127.81</v>
      </c>
      <c r="AF17224" s="93"/>
      <c r="AG17224" s="93"/>
      <c r="AH17224" s="93"/>
    </row>
    <row r="17225" spans="24:34" x14ac:dyDescent="0.3">
      <c r="X17225" s="269" t="s">
        <v>39056</v>
      </c>
      <c r="Y17225" s="270">
        <v>25116.44</v>
      </c>
      <c r="AA17225" s="231" t="s">
        <v>43175</v>
      </c>
      <c r="AB17225" s="232">
        <v>16134.96</v>
      </c>
      <c r="AD17225" s="209" t="s">
        <v>30840</v>
      </c>
      <c r="AE17225" s="210">
        <v>11637.2</v>
      </c>
      <c r="AF17225" s="93"/>
      <c r="AG17225" s="93"/>
      <c r="AH17225" s="93"/>
    </row>
    <row r="17226" spans="24:34" x14ac:dyDescent="0.3">
      <c r="X17226" s="269" t="s">
        <v>55593</v>
      </c>
      <c r="Y17226" s="270">
        <v>2551.2399999999998</v>
      </c>
      <c r="AA17226" s="231" t="s">
        <v>33278</v>
      </c>
      <c r="AB17226" s="232">
        <v>3344</v>
      </c>
      <c r="AD17226" s="209" t="s">
        <v>30841</v>
      </c>
      <c r="AE17226" s="210">
        <v>25226.61</v>
      </c>
      <c r="AF17226" s="93"/>
      <c r="AG17226" s="93"/>
      <c r="AH17226" s="93"/>
    </row>
    <row r="17227" spans="24:34" x14ac:dyDescent="0.3">
      <c r="X17227" s="269" t="s">
        <v>13408</v>
      </c>
      <c r="Y17227" s="270">
        <v>407461.24</v>
      </c>
      <c r="AA17227" s="231" t="s">
        <v>17524</v>
      </c>
      <c r="AB17227" s="232">
        <v>26936.49</v>
      </c>
      <c r="AD17227" s="209" t="s">
        <v>30842</v>
      </c>
      <c r="AE17227" s="210">
        <v>9750.9</v>
      </c>
      <c r="AF17227" s="93"/>
      <c r="AG17227" s="93"/>
      <c r="AH17227" s="93"/>
    </row>
    <row r="17228" spans="24:34" x14ac:dyDescent="0.3">
      <c r="X17228" s="269" t="s">
        <v>13409</v>
      </c>
      <c r="Y17228" s="270">
        <v>314282.38</v>
      </c>
      <c r="AA17228" s="231" t="s">
        <v>17525</v>
      </c>
      <c r="AB17228" s="232">
        <v>128398.41</v>
      </c>
      <c r="AD17228" s="209" t="s">
        <v>30843</v>
      </c>
      <c r="AE17228" s="210">
        <v>6216</v>
      </c>
      <c r="AF17228" s="93"/>
      <c r="AG17228" s="93"/>
      <c r="AH17228" s="93"/>
    </row>
    <row r="17229" spans="24:34" x14ac:dyDescent="0.3">
      <c r="X17229" s="269" t="s">
        <v>13410</v>
      </c>
      <c r="Y17229" s="270">
        <v>1248.3</v>
      </c>
      <c r="AA17229" s="231" t="s">
        <v>45988</v>
      </c>
      <c r="AB17229" s="232">
        <v>29935.49</v>
      </c>
      <c r="AD17229" s="209" t="s">
        <v>30844</v>
      </c>
      <c r="AE17229" s="210">
        <v>125219.15</v>
      </c>
      <c r="AF17229" s="93"/>
      <c r="AG17229" s="93"/>
      <c r="AH17229" s="93"/>
    </row>
    <row r="17230" spans="24:34" x14ac:dyDescent="0.3">
      <c r="X17230" s="269" t="s">
        <v>34888</v>
      </c>
      <c r="Y17230" s="270">
        <v>435.05</v>
      </c>
      <c r="AA17230" s="231" t="s">
        <v>17526</v>
      </c>
      <c r="AB17230" s="232">
        <v>47346.38</v>
      </c>
      <c r="AD17230" s="209" t="s">
        <v>30845</v>
      </c>
      <c r="AE17230" s="210">
        <v>24500.45</v>
      </c>
      <c r="AF17230" s="93"/>
      <c r="AG17230" s="93"/>
      <c r="AH17230" s="93"/>
    </row>
    <row r="17231" spans="24:34" x14ac:dyDescent="0.3">
      <c r="X17231" s="269" t="s">
        <v>18657</v>
      </c>
      <c r="Y17231" s="270">
        <v>467824.33</v>
      </c>
      <c r="AA17231" s="231" t="s">
        <v>54260</v>
      </c>
      <c r="AB17231" s="232">
        <v>9216</v>
      </c>
      <c r="AD17231" s="209" t="s">
        <v>30846</v>
      </c>
      <c r="AE17231" s="210">
        <v>102204.3</v>
      </c>
      <c r="AF17231" s="93"/>
      <c r="AG17231" s="93"/>
      <c r="AH17231" s="93"/>
    </row>
    <row r="17232" spans="24:34" x14ac:dyDescent="0.3">
      <c r="X17232" s="269" t="s">
        <v>34889</v>
      </c>
      <c r="Y17232" s="270">
        <v>198970.48</v>
      </c>
      <c r="AA17232" s="231" t="s">
        <v>17531</v>
      </c>
      <c r="AB17232" s="232">
        <v>92335.77</v>
      </c>
      <c r="AD17232" s="209" t="s">
        <v>30847</v>
      </c>
      <c r="AE17232" s="210">
        <v>74369.039999999994</v>
      </c>
      <c r="AF17232" s="93"/>
      <c r="AG17232" s="93"/>
      <c r="AH17232" s="93"/>
    </row>
    <row r="17233" spans="24:34" x14ac:dyDescent="0.3">
      <c r="X17233" s="269" t="s">
        <v>58368</v>
      </c>
      <c r="Y17233" s="270">
        <v>13000</v>
      </c>
      <c r="AA17233" s="231" t="s">
        <v>50617</v>
      </c>
      <c r="AB17233" s="232">
        <v>-12188.51</v>
      </c>
      <c r="AD17233" s="209" t="s">
        <v>30848</v>
      </c>
      <c r="AE17233" s="210">
        <v>7000</v>
      </c>
      <c r="AF17233" s="93"/>
      <c r="AG17233" s="93"/>
      <c r="AH17233" s="93"/>
    </row>
    <row r="17234" spans="24:34" x14ac:dyDescent="0.3">
      <c r="X17234" s="269" t="s">
        <v>54291</v>
      </c>
      <c r="Y17234" s="270">
        <v>6294.45</v>
      </c>
      <c r="AA17234" s="231" t="s">
        <v>34722</v>
      </c>
      <c r="AB17234" s="232">
        <v>167710.22</v>
      </c>
      <c r="AD17234" s="209" t="s">
        <v>30849</v>
      </c>
      <c r="AE17234" s="210">
        <v>24325.42</v>
      </c>
      <c r="AF17234" s="93"/>
      <c r="AG17234" s="93"/>
      <c r="AH17234" s="93"/>
    </row>
    <row r="17235" spans="24:34" x14ac:dyDescent="0.3">
      <c r="X17235" s="269" t="s">
        <v>62353</v>
      </c>
      <c r="Y17235" s="270">
        <v>10698.8</v>
      </c>
      <c r="AA17235" s="231" t="s">
        <v>50618</v>
      </c>
      <c r="AB17235" s="232">
        <v>12054</v>
      </c>
      <c r="AD17235" s="209" t="s">
        <v>30850</v>
      </c>
      <c r="AE17235" s="210">
        <v>23945.98</v>
      </c>
      <c r="AF17235" s="93"/>
      <c r="AG17235" s="93"/>
      <c r="AH17235" s="93"/>
    </row>
    <row r="17236" spans="24:34" x14ac:dyDescent="0.3">
      <c r="X17236" s="269" t="s">
        <v>54297</v>
      </c>
      <c r="Y17236" s="270">
        <v>140671.37</v>
      </c>
      <c r="AA17236" s="231" t="s">
        <v>17575</v>
      </c>
      <c r="AB17236" s="232">
        <v>128436</v>
      </c>
      <c r="AD17236" s="209" t="s">
        <v>30851</v>
      </c>
      <c r="AE17236" s="210">
        <v>153958.14000000001</v>
      </c>
      <c r="AF17236" s="93"/>
      <c r="AG17236" s="93"/>
      <c r="AH17236" s="93"/>
    </row>
    <row r="17237" spans="24:34" x14ac:dyDescent="0.3">
      <c r="X17237" s="269" t="s">
        <v>18708</v>
      </c>
      <c r="Y17237" s="270">
        <v>234.57</v>
      </c>
      <c r="AA17237" s="231" t="s">
        <v>47462</v>
      </c>
      <c r="AB17237" s="232">
        <v>6187</v>
      </c>
      <c r="AD17237" s="209" t="s">
        <v>30852</v>
      </c>
      <c r="AE17237" s="210">
        <v>6441.82</v>
      </c>
      <c r="AF17237" s="93"/>
      <c r="AG17237" s="93"/>
      <c r="AH17237" s="93"/>
    </row>
    <row r="17238" spans="24:34" x14ac:dyDescent="0.3">
      <c r="X17238" s="269" t="s">
        <v>18709</v>
      </c>
      <c r="Y17238" s="270">
        <v>10947.08</v>
      </c>
      <c r="AA17238" s="231" t="s">
        <v>17576</v>
      </c>
      <c r="AB17238" s="232">
        <v>112233.78</v>
      </c>
      <c r="AD17238" s="209" t="s">
        <v>30853</v>
      </c>
      <c r="AE17238" s="210">
        <v>33526.949999999997</v>
      </c>
      <c r="AF17238" s="93"/>
      <c r="AG17238" s="93"/>
      <c r="AH17238" s="93"/>
    </row>
    <row r="17239" spans="24:34" x14ac:dyDescent="0.3">
      <c r="X17239" s="269" t="s">
        <v>18710</v>
      </c>
      <c r="Y17239" s="270">
        <v>2795.02</v>
      </c>
      <c r="AA17239" s="231" t="s">
        <v>34731</v>
      </c>
      <c r="AB17239" s="232">
        <v>132393.99</v>
      </c>
      <c r="AD17239" s="209" t="s">
        <v>30854</v>
      </c>
      <c r="AE17239" s="210">
        <v>47770.16</v>
      </c>
      <c r="AF17239" s="93"/>
      <c r="AG17239" s="93"/>
      <c r="AH17239" s="93"/>
    </row>
    <row r="17240" spans="24:34" x14ac:dyDescent="0.3">
      <c r="X17240" s="269" t="s">
        <v>18711</v>
      </c>
      <c r="Y17240" s="270">
        <v>23199.45</v>
      </c>
      <c r="AA17240" s="231" t="s">
        <v>17577</v>
      </c>
      <c r="AB17240" s="232">
        <v>49208.19</v>
      </c>
      <c r="AD17240" s="209" t="s">
        <v>30855</v>
      </c>
      <c r="AE17240" s="210">
        <v>9609.4699999999993</v>
      </c>
      <c r="AF17240" s="93"/>
      <c r="AG17240" s="93"/>
      <c r="AH17240" s="93"/>
    </row>
    <row r="17241" spans="24:34" x14ac:dyDescent="0.3">
      <c r="X17241" s="269" t="s">
        <v>18712</v>
      </c>
      <c r="Y17241" s="270">
        <v>137.16999999999999</v>
      </c>
      <c r="AA17241" s="231" t="s">
        <v>33285</v>
      </c>
      <c r="AB17241" s="232">
        <v>34791.72</v>
      </c>
      <c r="AD17241" s="209" t="s">
        <v>30856</v>
      </c>
      <c r="AE17241" s="210">
        <v>748627.01</v>
      </c>
      <c r="AF17241" s="93"/>
      <c r="AG17241" s="93"/>
      <c r="AH17241" s="93"/>
    </row>
    <row r="17242" spans="24:34" x14ac:dyDescent="0.3">
      <c r="X17242" s="269" t="s">
        <v>54298</v>
      </c>
      <c r="Y17242" s="270">
        <v>789.11</v>
      </c>
      <c r="AA17242" s="231" t="s">
        <v>13243</v>
      </c>
      <c r="AB17242" s="232">
        <v>2718.8</v>
      </c>
      <c r="AD17242" s="209" t="s">
        <v>30857</v>
      </c>
      <c r="AE17242" s="210">
        <v>8696.6200000000008</v>
      </c>
      <c r="AF17242" s="93"/>
      <c r="AG17242" s="93"/>
      <c r="AH17242" s="93"/>
    </row>
    <row r="17243" spans="24:34" x14ac:dyDescent="0.3">
      <c r="X17243" s="269" t="s">
        <v>18713</v>
      </c>
      <c r="Y17243" s="270">
        <v>5820</v>
      </c>
      <c r="AA17243" s="231" t="s">
        <v>13244</v>
      </c>
      <c r="AB17243" s="232">
        <v>17215</v>
      </c>
      <c r="AD17243" s="209" t="s">
        <v>30858</v>
      </c>
      <c r="AE17243" s="210">
        <v>8364.19</v>
      </c>
      <c r="AF17243" s="93"/>
      <c r="AG17243" s="93"/>
      <c r="AH17243" s="93"/>
    </row>
    <row r="17244" spans="24:34" x14ac:dyDescent="0.3">
      <c r="X17244" s="269" t="s">
        <v>18715</v>
      </c>
      <c r="Y17244" s="270">
        <v>27269.8</v>
      </c>
      <c r="AA17244" s="231" t="s">
        <v>34732</v>
      </c>
      <c r="AB17244" s="232">
        <v>605018.18000000005</v>
      </c>
      <c r="AD17244" s="209" t="s">
        <v>30859</v>
      </c>
      <c r="AE17244" s="210">
        <v>113723.92</v>
      </c>
      <c r="AF17244" s="93"/>
      <c r="AG17244" s="93"/>
      <c r="AH17244" s="93"/>
    </row>
    <row r="17245" spans="24:34" x14ac:dyDescent="0.3">
      <c r="X17245" s="269" t="s">
        <v>18781</v>
      </c>
      <c r="Y17245" s="270">
        <v>27556.1</v>
      </c>
      <c r="AA17245" s="231" t="s">
        <v>43176</v>
      </c>
      <c r="AB17245" s="232">
        <v>5023.29</v>
      </c>
      <c r="AD17245" s="209" t="s">
        <v>30860</v>
      </c>
      <c r="AE17245" s="210">
        <v>6767.53</v>
      </c>
      <c r="AF17245" s="93"/>
      <c r="AG17245" s="93"/>
      <c r="AH17245" s="93"/>
    </row>
    <row r="17246" spans="24:34" x14ac:dyDescent="0.3">
      <c r="X17246" s="269" t="s">
        <v>34906</v>
      </c>
      <c r="Y17246" s="270">
        <v>179361.72</v>
      </c>
      <c r="AA17246" s="231" t="s">
        <v>17579</v>
      </c>
      <c r="AB17246" s="232">
        <v>35290</v>
      </c>
      <c r="AD17246" s="209" t="s">
        <v>30861</v>
      </c>
      <c r="AE17246" s="210">
        <v>14671.87</v>
      </c>
      <c r="AF17246" s="93"/>
      <c r="AG17246" s="93"/>
      <c r="AH17246" s="93"/>
    </row>
    <row r="17247" spans="24:34" x14ac:dyDescent="0.3">
      <c r="X17247" s="269" t="s">
        <v>18784</v>
      </c>
      <c r="Y17247" s="270">
        <v>40618.6</v>
      </c>
      <c r="AA17247" s="231" t="s">
        <v>13245</v>
      </c>
      <c r="AB17247" s="232">
        <v>2013.52</v>
      </c>
      <c r="AD17247" s="209" t="s">
        <v>30862</v>
      </c>
      <c r="AE17247" s="210">
        <v>1185</v>
      </c>
      <c r="AF17247" s="93"/>
      <c r="AG17247" s="93"/>
      <c r="AH17247" s="93"/>
    </row>
    <row r="17248" spans="24:34" x14ac:dyDescent="0.3">
      <c r="X17248" s="269" t="s">
        <v>34907</v>
      </c>
      <c r="Y17248" s="270">
        <v>111513.87</v>
      </c>
      <c r="AA17248" s="231" t="s">
        <v>13246</v>
      </c>
      <c r="AB17248" s="232">
        <v>88692.88</v>
      </c>
      <c r="AD17248" s="209" t="s">
        <v>30863</v>
      </c>
      <c r="AE17248" s="210">
        <v>3479637.77</v>
      </c>
      <c r="AF17248" s="93"/>
      <c r="AG17248" s="93"/>
      <c r="AH17248" s="93"/>
    </row>
    <row r="17249" spans="24:34" x14ac:dyDescent="0.3">
      <c r="X17249" s="269" t="s">
        <v>18785</v>
      </c>
      <c r="Y17249" s="270">
        <v>268007</v>
      </c>
      <c r="AA17249" s="231" t="s">
        <v>13247</v>
      </c>
      <c r="AB17249" s="232">
        <v>84063.23</v>
      </c>
      <c r="AD17249" s="209" t="s">
        <v>30864</v>
      </c>
      <c r="AE17249" s="210">
        <v>205194.49</v>
      </c>
      <c r="AF17249" s="93"/>
      <c r="AG17249" s="93"/>
      <c r="AH17249" s="93"/>
    </row>
    <row r="17250" spans="24:34" x14ac:dyDescent="0.3">
      <c r="X17250" s="269" t="s">
        <v>59974</v>
      </c>
      <c r="Y17250" s="270">
        <v>6947.7</v>
      </c>
      <c r="AA17250" s="231" t="s">
        <v>17581</v>
      </c>
      <c r="AB17250" s="232">
        <v>40498.519999999997</v>
      </c>
      <c r="AD17250" s="209" t="s">
        <v>30865</v>
      </c>
      <c r="AE17250" s="210">
        <v>349332.17</v>
      </c>
      <c r="AF17250" s="93"/>
      <c r="AG17250" s="93"/>
      <c r="AH17250" s="93"/>
    </row>
    <row r="17251" spans="24:34" x14ac:dyDescent="0.3">
      <c r="X17251" s="269" t="s">
        <v>18786</v>
      </c>
      <c r="Y17251" s="270">
        <v>85380.13</v>
      </c>
      <c r="AA17251" s="231" t="s">
        <v>40734</v>
      </c>
      <c r="AB17251" s="232">
        <v>4095.58</v>
      </c>
      <c r="AD17251" s="209" t="s">
        <v>30866</v>
      </c>
      <c r="AE17251" s="210">
        <v>370426.67</v>
      </c>
      <c r="AF17251" s="93"/>
      <c r="AG17251" s="93"/>
      <c r="AH17251" s="93"/>
    </row>
    <row r="17252" spans="24:34" x14ac:dyDescent="0.3">
      <c r="X17252" s="269" t="s">
        <v>46012</v>
      </c>
      <c r="Y17252" s="270">
        <v>8359.85</v>
      </c>
      <c r="AA17252" s="231" t="s">
        <v>54261</v>
      </c>
      <c r="AB17252" s="232">
        <v>994.14</v>
      </c>
      <c r="AD17252" s="209" t="s">
        <v>30867</v>
      </c>
      <c r="AE17252" s="210">
        <v>135721.17000000001</v>
      </c>
      <c r="AF17252" s="93"/>
      <c r="AG17252" s="93"/>
      <c r="AH17252" s="93"/>
    </row>
    <row r="17253" spans="24:34" x14ac:dyDescent="0.3">
      <c r="X17253" s="269" t="s">
        <v>40750</v>
      </c>
      <c r="Y17253" s="270">
        <v>3363.41</v>
      </c>
      <c r="AA17253" s="231" t="s">
        <v>34733</v>
      </c>
      <c r="AB17253" s="232">
        <v>25477</v>
      </c>
      <c r="AD17253" s="209" t="s">
        <v>30868</v>
      </c>
      <c r="AE17253" s="210">
        <v>321569.02</v>
      </c>
      <c r="AF17253" s="93"/>
      <c r="AG17253" s="93"/>
      <c r="AH17253" s="93"/>
    </row>
    <row r="17254" spans="24:34" x14ac:dyDescent="0.3">
      <c r="X17254" s="269" t="s">
        <v>62354</v>
      </c>
      <c r="Y17254" s="270">
        <v>75</v>
      </c>
      <c r="AA17254" s="231" t="s">
        <v>13248</v>
      </c>
      <c r="AB17254" s="232">
        <v>161.24</v>
      </c>
      <c r="AD17254" s="209" t="s">
        <v>30869</v>
      </c>
      <c r="AE17254" s="210">
        <v>821514.03</v>
      </c>
      <c r="AF17254" s="93"/>
      <c r="AG17254" s="93"/>
      <c r="AH17254" s="93"/>
    </row>
    <row r="17255" spans="24:34" x14ac:dyDescent="0.3">
      <c r="X17255" s="269" t="s">
        <v>18793</v>
      </c>
      <c r="Y17255" s="270">
        <v>346300</v>
      </c>
      <c r="AA17255" s="231" t="s">
        <v>54262</v>
      </c>
      <c r="AB17255" s="232">
        <v>187474.12</v>
      </c>
      <c r="AD17255" s="209" t="s">
        <v>30870</v>
      </c>
      <c r="AE17255" s="210">
        <v>333536.5</v>
      </c>
      <c r="AF17255" s="93"/>
      <c r="AG17255" s="93"/>
      <c r="AH17255" s="93"/>
    </row>
    <row r="17256" spans="24:34" x14ac:dyDescent="0.3">
      <c r="X17256" s="269" t="s">
        <v>40751</v>
      </c>
      <c r="Y17256" s="270">
        <v>60430.38</v>
      </c>
      <c r="AA17256" s="231" t="s">
        <v>13249</v>
      </c>
      <c r="AB17256" s="232">
        <v>280788.31</v>
      </c>
      <c r="AD17256" s="209" t="s">
        <v>30871</v>
      </c>
      <c r="AE17256" s="210">
        <v>7938.46</v>
      </c>
      <c r="AF17256" s="93"/>
      <c r="AG17256" s="93"/>
      <c r="AH17256" s="93"/>
    </row>
    <row r="17257" spans="24:34" x14ac:dyDescent="0.3">
      <c r="X17257" s="269" t="s">
        <v>18795</v>
      </c>
      <c r="Y17257" s="270">
        <v>91368.73</v>
      </c>
      <c r="AA17257" s="231" t="s">
        <v>17584</v>
      </c>
      <c r="AB17257" s="232">
        <v>108126.76</v>
      </c>
      <c r="AD17257" s="209" t="s">
        <v>30872</v>
      </c>
      <c r="AE17257" s="210">
        <v>5951.69</v>
      </c>
      <c r="AF17257" s="93"/>
      <c r="AG17257" s="93"/>
      <c r="AH17257" s="93"/>
    </row>
    <row r="17258" spans="24:34" x14ac:dyDescent="0.3">
      <c r="X17258" s="269" t="s">
        <v>59317</v>
      </c>
      <c r="Y17258" s="270">
        <v>2000</v>
      </c>
      <c r="AA17258" s="231" t="s">
        <v>13251</v>
      </c>
      <c r="AB17258" s="232">
        <v>1714.86</v>
      </c>
      <c r="AD17258" s="209" t="s">
        <v>30873</v>
      </c>
      <c r="AE17258" s="210">
        <v>34.799999999999997</v>
      </c>
      <c r="AF17258" s="93"/>
      <c r="AG17258" s="93"/>
      <c r="AH17258" s="93"/>
    </row>
    <row r="17259" spans="24:34" x14ac:dyDescent="0.3">
      <c r="X17259" s="269" t="s">
        <v>18796</v>
      </c>
      <c r="Y17259" s="270">
        <v>16146.25</v>
      </c>
      <c r="AA17259" s="231" t="s">
        <v>17586</v>
      </c>
      <c r="AB17259" s="232">
        <v>122975.87</v>
      </c>
      <c r="AD17259" s="209" t="s">
        <v>30874</v>
      </c>
      <c r="AE17259" s="210">
        <v>2379006.48</v>
      </c>
      <c r="AF17259" s="93"/>
      <c r="AG17259" s="93"/>
      <c r="AH17259" s="93"/>
    </row>
    <row r="17260" spans="24:34" x14ac:dyDescent="0.3">
      <c r="X17260" s="269" t="s">
        <v>50623</v>
      </c>
      <c r="Y17260" s="270">
        <v>263.58</v>
      </c>
      <c r="AA17260" s="231" t="s">
        <v>40735</v>
      </c>
      <c r="AB17260" s="232">
        <v>36248</v>
      </c>
      <c r="AD17260" s="209" t="s">
        <v>30875</v>
      </c>
      <c r="AE17260" s="210">
        <v>119760.65</v>
      </c>
      <c r="AF17260" s="93"/>
      <c r="AG17260" s="93"/>
      <c r="AH17260" s="93"/>
    </row>
    <row r="17261" spans="24:34" x14ac:dyDescent="0.3">
      <c r="X17261" s="269" t="s">
        <v>18797</v>
      </c>
      <c r="Y17261" s="270">
        <v>92886.41</v>
      </c>
      <c r="AA17261" s="231" t="s">
        <v>36125</v>
      </c>
      <c r="AB17261" s="232">
        <v>175923.41</v>
      </c>
      <c r="AD17261" s="209" t="s">
        <v>30876</v>
      </c>
      <c r="AE17261" s="210">
        <v>131370.49</v>
      </c>
      <c r="AF17261" s="93"/>
      <c r="AG17261" s="93"/>
      <c r="AH17261" s="93"/>
    </row>
    <row r="17262" spans="24:34" x14ac:dyDescent="0.3">
      <c r="X17262" s="269" t="s">
        <v>18798</v>
      </c>
      <c r="Y17262" s="270">
        <v>198260.8</v>
      </c>
      <c r="AA17262" s="231" t="s">
        <v>48440</v>
      </c>
      <c r="AB17262" s="232">
        <v>66464.58</v>
      </c>
      <c r="AD17262" s="209" t="s">
        <v>30877</v>
      </c>
      <c r="AE17262" s="210">
        <v>387418.76</v>
      </c>
      <c r="AF17262" s="93"/>
      <c r="AG17262" s="93"/>
      <c r="AH17262" s="93"/>
    </row>
    <row r="17263" spans="24:34" x14ac:dyDescent="0.3">
      <c r="X17263" s="269" t="s">
        <v>18799</v>
      </c>
      <c r="Y17263" s="270">
        <v>74686.899999999994</v>
      </c>
      <c r="AA17263" s="231" t="s">
        <v>54263</v>
      </c>
      <c r="AB17263" s="232">
        <v>60615.86</v>
      </c>
      <c r="AD17263" s="209" t="s">
        <v>30878</v>
      </c>
      <c r="AE17263" s="210">
        <v>300213.34999999998</v>
      </c>
      <c r="AF17263" s="93"/>
      <c r="AG17263" s="93"/>
      <c r="AH17263" s="93"/>
    </row>
    <row r="17264" spans="24:34" x14ac:dyDescent="0.3">
      <c r="X17264" s="269" t="s">
        <v>18800</v>
      </c>
      <c r="Y17264" s="270">
        <v>2475390.65</v>
      </c>
      <c r="AA17264" s="231" t="s">
        <v>17669</v>
      </c>
      <c r="AB17264" s="232">
        <v>191043.64</v>
      </c>
      <c r="AD17264" s="209" t="s">
        <v>30879</v>
      </c>
      <c r="AE17264" s="210">
        <v>152345.15</v>
      </c>
      <c r="AF17264" s="93"/>
      <c r="AG17264" s="93"/>
      <c r="AH17264" s="93"/>
    </row>
    <row r="17265" spans="24:34" x14ac:dyDescent="0.3">
      <c r="X17265" s="269" t="s">
        <v>18801</v>
      </c>
      <c r="Y17265" s="270">
        <v>137203.41</v>
      </c>
      <c r="AA17265" s="231" t="s">
        <v>17670</v>
      </c>
      <c r="AB17265" s="232">
        <v>317739.27</v>
      </c>
      <c r="AD17265" s="209" t="s">
        <v>30880</v>
      </c>
      <c r="AE17265" s="210">
        <v>500573.94</v>
      </c>
      <c r="AF17265" s="93"/>
      <c r="AG17265" s="93"/>
      <c r="AH17265" s="93"/>
    </row>
    <row r="17266" spans="24:34" x14ac:dyDescent="0.3">
      <c r="X17266" s="269" t="s">
        <v>34908</v>
      </c>
      <c r="Y17266" s="270">
        <v>11368.79</v>
      </c>
      <c r="AA17266" s="231" t="s">
        <v>54264</v>
      </c>
      <c r="AB17266" s="232">
        <v>258.16000000000003</v>
      </c>
      <c r="AD17266" s="209" t="s">
        <v>30881</v>
      </c>
      <c r="AE17266" s="210">
        <v>152124.66</v>
      </c>
      <c r="AF17266" s="93"/>
      <c r="AG17266" s="93"/>
      <c r="AH17266" s="93"/>
    </row>
    <row r="17267" spans="24:34" x14ac:dyDescent="0.3">
      <c r="X17267" s="269" t="s">
        <v>54299</v>
      </c>
      <c r="Y17267" s="270">
        <v>1073</v>
      </c>
      <c r="AA17267" s="231" t="s">
        <v>47463</v>
      </c>
      <c r="AB17267" s="232">
        <v>4368.59</v>
      </c>
      <c r="AD17267" s="209" t="s">
        <v>30882</v>
      </c>
      <c r="AE17267" s="210">
        <v>31890.62</v>
      </c>
      <c r="AF17267" s="93"/>
      <c r="AG17267" s="93"/>
      <c r="AH17267" s="93"/>
    </row>
    <row r="17268" spans="24:34" x14ac:dyDescent="0.3">
      <c r="X17268" s="269" t="s">
        <v>56782</v>
      </c>
      <c r="Y17268" s="270">
        <v>20150</v>
      </c>
      <c r="AA17268" s="231" t="s">
        <v>17671</v>
      </c>
      <c r="AB17268" s="232">
        <v>284491.7</v>
      </c>
      <c r="AD17268" s="209" t="s">
        <v>30883</v>
      </c>
      <c r="AE17268" s="210">
        <v>36844.22</v>
      </c>
      <c r="AF17268" s="93"/>
      <c r="AG17268" s="93"/>
      <c r="AH17268" s="93"/>
    </row>
    <row r="17269" spans="24:34" x14ac:dyDescent="0.3">
      <c r="X17269" s="269" t="s">
        <v>18803</v>
      </c>
      <c r="Y17269" s="270">
        <v>14819.77</v>
      </c>
      <c r="AA17269" s="231" t="s">
        <v>17672</v>
      </c>
      <c r="AB17269" s="232">
        <v>3833.48</v>
      </c>
      <c r="AD17269" s="209" t="s">
        <v>30884</v>
      </c>
      <c r="AE17269" s="210">
        <v>673</v>
      </c>
      <c r="AF17269" s="93"/>
      <c r="AG17269" s="93"/>
      <c r="AH17269" s="93"/>
    </row>
    <row r="17270" spans="24:34" x14ac:dyDescent="0.3">
      <c r="X17270" s="269" t="s">
        <v>18804</v>
      </c>
      <c r="Y17270" s="270">
        <v>171467.53</v>
      </c>
      <c r="AA17270" s="231" t="s">
        <v>17673</v>
      </c>
      <c r="AB17270" s="232">
        <v>35560.57</v>
      </c>
      <c r="AD17270" s="209" t="s">
        <v>30885</v>
      </c>
      <c r="AE17270" s="210">
        <v>14535.41</v>
      </c>
      <c r="AF17270" s="93"/>
      <c r="AG17270" s="93"/>
      <c r="AH17270" s="93"/>
    </row>
    <row r="17271" spans="24:34" x14ac:dyDescent="0.3">
      <c r="X17271" s="269" t="s">
        <v>34909</v>
      </c>
      <c r="Y17271" s="270">
        <v>4435.12</v>
      </c>
      <c r="AA17271" s="231" t="s">
        <v>17675</v>
      </c>
      <c r="AB17271" s="232">
        <v>99335.69</v>
      </c>
      <c r="AD17271" s="209" t="s">
        <v>30886</v>
      </c>
      <c r="AE17271" s="210">
        <v>230.24</v>
      </c>
      <c r="AF17271" s="93"/>
      <c r="AG17271" s="93"/>
      <c r="AH17271" s="93"/>
    </row>
    <row r="17272" spans="24:34" x14ac:dyDescent="0.3">
      <c r="X17272" s="269" t="s">
        <v>34910</v>
      </c>
      <c r="Y17272" s="270">
        <v>47.03</v>
      </c>
      <c r="AA17272" s="231" t="s">
        <v>17676</v>
      </c>
      <c r="AB17272" s="232">
        <v>82896.740000000005</v>
      </c>
      <c r="AD17272" s="209" t="s">
        <v>30887</v>
      </c>
      <c r="AE17272" s="210">
        <v>119400</v>
      </c>
      <c r="AF17272" s="93"/>
      <c r="AG17272" s="93"/>
      <c r="AH17272" s="93"/>
    </row>
    <row r="17273" spans="24:34" x14ac:dyDescent="0.3">
      <c r="X17273" s="269" t="s">
        <v>40752</v>
      </c>
      <c r="Y17273" s="270">
        <v>776.8</v>
      </c>
      <c r="AA17273" s="231" t="s">
        <v>17677</v>
      </c>
      <c r="AB17273" s="232">
        <v>494.12</v>
      </c>
      <c r="AD17273" s="209" t="s">
        <v>30888</v>
      </c>
      <c r="AE17273" s="210">
        <v>135905.46</v>
      </c>
      <c r="AF17273" s="93"/>
      <c r="AG17273" s="93"/>
      <c r="AH17273" s="93"/>
    </row>
    <row r="17274" spans="24:34" x14ac:dyDescent="0.3">
      <c r="X17274" s="269" t="s">
        <v>18807</v>
      </c>
      <c r="Y17274" s="270">
        <v>16980.22</v>
      </c>
      <c r="AA17274" s="231" t="s">
        <v>17678</v>
      </c>
      <c r="AB17274" s="232">
        <v>3138.54</v>
      </c>
      <c r="AD17274" s="209" t="s">
        <v>30889</v>
      </c>
      <c r="AE17274" s="210">
        <v>548237.57999999996</v>
      </c>
      <c r="AF17274" s="93"/>
      <c r="AG17274" s="93"/>
      <c r="AH17274" s="93"/>
    </row>
    <row r="17275" spans="24:34" x14ac:dyDescent="0.3">
      <c r="X17275" s="269" t="s">
        <v>62878</v>
      </c>
      <c r="Y17275" s="270">
        <v>-27402.66</v>
      </c>
      <c r="AA17275" s="231" t="s">
        <v>17679</v>
      </c>
      <c r="AB17275" s="232">
        <v>818809.47</v>
      </c>
      <c r="AD17275" s="209" t="s">
        <v>30890</v>
      </c>
      <c r="AE17275" s="210">
        <v>107.54</v>
      </c>
      <c r="AF17275" s="93"/>
      <c r="AG17275" s="93"/>
      <c r="AH17275" s="93"/>
    </row>
    <row r="17276" spans="24:34" x14ac:dyDescent="0.3">
      <c r="X17276" s="269" t="s">
        <v>54301</v>
      </c>
      <c r="Y17276" s="270">
        <v>1400152.66</v>
      </c>
      <c r="AA17276" s="231" t="s">
        <v>54265</v>
      </c>
      <c r="AB17276" s="232">
        <v>300</v>
      </c>
      <c r="AD17276" s="209" t="s">
        <v>30891</v>
      </c>
      <c r="AE17276" s="210">
        <v>177810.1</v>
      </c>
      <c r="AF17276" s="93"/>
      <c r="AG17276" s="93"/>
      <c r="AH17276" s="93"/>
    </row>
    <row r="17277" spans="24:34" x14ac:dyDescent="0.3">
      <c r="X17277" s="269" t="s">
        <v>18893</v>
      </c>
      <c r="Y17277" s="270">
        <v>10748.72</v>
      </c>
      <c r="AA17277" s="231" t="s">
        <v>17681</v>
      </c>
      <c r="AB17277" s="232">
        <v>32254.94</v>
      </c>
      <c r="AD17277" s="209" t="s">
        <v>30892</v>
      </c>
      <c r="AE17277" s="210">
        <v>233189.62</v>
      </c>
      <c r="AF17277" s="93"/>
      <c r="AG17277" s="93"/>
      <c r="AH17277" s="93"/>
    </row>
    <row r="17278" spans="24:34" x14ac:dyDescent="0.3">
      <c r="X17278" s="269" t="s">
        <v>65115</v>
      </c>
      <c r="Y17278" s="270">
        <v>2867.06</v>
      </c>
      <c r="AA17278" s="231" t="s">
        <v>17682</v>
      </c>
      <c r="AB17278" s="232">
        <v>176.94</v>
      </c>
      <c r="AD17278" s="209" t="s">
        <v>30893</v>
      </c>
      <c r="AE17278" s="210">
        <v>40066.699999999997</v>
      </c>
      <c r="AF17278" s="93"/>
      <c r="AG17278" s="93"/>
      <c r="AH17278" s="93"/>
    </row>
    <row r="17279" spans="24:34" x14ac:dyDescent="0.3">
      <c r="X17279" s="269" t="s">
        <v>18894</v>
      </c>
      <c r="Y17279" s="270">
        <v>346789.6</v>
      </c>
      <c r="AA17279" s="231" t="s">
        <v>33291</v>
      </c>
      <c r="AB17279" s="232">
        <v>58700.57</v>
      </c>
      <c r="AD17279" s="209" t="s">
        <v>30894</v>
      </c>
      <c r="AE17279" s="210">
        <v>2068.58</v>
      </c>
      <c r="AF17279" s="93"/>
      <c r="AG17279" s="93"/>
      <c r="AH17279" s="93"/>
    </row>
    <row r="17280" spans="24:34" x14ac:dyDescent="0.3">
      <c r="X17280" s="269" t="s">
        <v>18895</v>
      </c>
      <c r="Y17280" s="270">
        <v>13487.14</v>
      </c>
      <c r="AA17280" s="231" t="s">
        <v>33292</v>
      </c>
      <c r="AB17280" s="232">
        <v>5338121.33</v>
      </c>
      <c r="AD17280" s="209" t="s">
        <v>30895</v>
      </c>
      <c r="AE17280" s="210">
        <v>11.31</v>
      </c>
      <c r="AF17280" s="93"/>
      <c r="AG17280" s="93"/>
      <c r="AH17280" s="93"/>
    </row>
    <row r="17281" spans="24:34" x14ac:dyDescent="0.3">
      <c r="X17281" s="269" t="s">
        <v>65116</v>
      </c>
      <c r="Y17281" s="270">
        <v>193.34</v>
      </c>
      <c r="AA17281" s="231" t="s">
        <v>17683</v>
      </c>
      <c r="AB17281" s="232">
        <v>36590.660000000003</v>
      </c>
      <c r="AD17281" s="209" t="s">
        <v>30896</v>
      </c>
      <c r="AE17281" s="210">
        <v>57.66</v>
      </c>
      <c r="AF17281" s="93"/>
      <c r="AG17281" s="93"/>
      <c r="AH17281" s="93"/>
    </row>
    <row r="17282" spans="24:34" x14ac:dyDescent="0.3">
      <c r="X17282" s="269" t="s">
        <v>48446</v>
      </c>
      <c r="Y17282" s="270">
        <v>17014.34</v>
      </c>
      <c r="AA17282" s="231" t="s">
        <v>45989</v>
      </c>
      <c r="AB17282" s="232">
        <v>74400</v>
      </c>
      <c r="AD17282" s="209" t="s">
        <v>30897</v>
      </c>
      <c r="AE17282" s="210">
        <v>1.2</v>
      </c>
      <c r="AF17282" s="93"/>
      <c r="AG17282" s="93"/>
      <c r="AH17282" s="93"/>
    </row>
    <row r="17283" spans="24:34" x14ac:dyDescent="0.3">
      <c r="X17283" s="269" t="s">
        <v>18896</v>
      </c>
      <c r="Y17283" s="270">
        <v>458927.55</v>
      </c>
      <c r="AA17283" s="231" t="s">
        <v>13265</v>
      </c>
      <c r="AB17283" s="232">
        <v>232.2</v>
      </c>
      <c r="AD17283" s="209" t="s">
        <v>30898</v>
      </c>
      <c r="AE17283" s="210">
        <v>625593.56999999995</v>
      </c>
      <c r="AF17283" s="93"/>
      <c r="AG17283" s="93"/>
      <c r="AH17283" s="93"/>
    </row>
    <row r="17284" spans="24:34" x14ac:dyDescent="0.3">
      <c r="X17284" s="269" t="s">
        <v>18897</v>
      </c>
      <c r="Y17284" s="270">
        <v>281500</v>
      </c>
      <c r="AA17284" s="231" t="s">
        <v>17684</v>
      </c>
      <c r="AB17284" s="232">
        <v>1500</v>
      </c>
      <c r="AD17284" s="209" t="s">
        <v>30899</v>
      </c>
      <c r="AE17284" s="210">
        <v>1938.51</v>
      </c>
      <c r="AF17284" s="93"/>
      <c r="AG17284" s="93"/>
      <c r="AH17284" s="93"/>
    </row>
    <row r="17285" spans="24:34" x14ac:dyDescent="0.3">
      <c r="X17285" s="269" t="s">
        <v>18898</v>
      </c>
      <c r="Y17285" s="270">
        <v>200396.5</v>
      </c>
      <c r="AA17285" s="231" t="s">
        <v>17685</v>
      </c>
      <c r="AB17285" s="232">
        <v>22600</v>
      </c>
      <c r="AD17285" s="209" t="s">
        <v>30900</v>
      </c>
      <c r="AE17285" s="210">
        <v>66589.820000000007</v>
      </c>
      <c r="AF17285" s="93"/>
      <c r="AG17285" s="93"/>
      <c r="AH17285" s="93"/>
    </row>
    <row r="17286" spans="24:34" x14ac:dyDescent="0.3">
      <c r="X17286" s="269" t="s">
        <v>18899</v>
      </c>
      <c r="Y17286" s="270">
        <v>215504.76</v>
      </c>
      <c r="AA17286" s="231" t="s">
        <v>17686</v>
      </c>
      <c r="AB17286" s="232">
        <v>10172.65</v>
      </c>
      <c r="AD17286" s="209" t="s">
        <v>30901</v>
      </c>
      <c r="AE17286" s="210">
        <v>113311.84</v>
      </c>
      <c r="AF17286" s="93"/>
      <c r="AG17286" s="93"/>
      <c r="AH17286" s="93"/>
    </row>
    <row r="17287" spans="24:34" x14ac:dyDescent="0.3">
      <c r="X17287" s="269" t="s">
        <v>18901</v>
      </c>
      <c r="Y17287" s="270">
        <v>97671.06</v>
      </c>
      <c r="AA17287" s="231" t="s">
        <v>17687</v>
      </c>
      <c r="AB17287" s="232">
        <v>819.74</v>
      </c>
      <c r="AD17287" s="209" t="s">
        <v>30902</v>
      </c>
      <c r="AE17287" s="210">
        <v>35539.629999999997</v>
      </c>
      <c r="AF17287" s="93"/>
      <c r="AG17287" s="93"/>
      <c r="AH17287" s="93"/>
    </row>
    <row r="17288" spans="24:34" x14ac:dyDescent="0.3">
      <c r="X17288" s="269" t="s">
        <v>54302</v>
      </c>
      <c r="Y17288" s="270">
        <v>532.42999999999995</v>
      </c>
      <c r="AA17288" s="231" t="s">
        <v>13267</v>
      </c>
      <c r="AB17288" s="232">
        <v>566203.31999999995</v>
      </c>
      <c r="AD17288" s="209" t="s">
        <v>30903</v>
      </c>
      <c r="AE17288" s="210">
        <v>16145.03</v>
      </c>
      <c r="AF17288" s="93"/>
      <c r="AG17288" s="93"/>
      <c r="AH17288" s="93"/>
    </row>
    <row r="17289" spans="24:34" x14ac:dyDescent="0.3">
      <c r="X17289" s="269" t="s">
        <v>65117</v>
      </c>
      <c r="Y17289" s="270">
        <v>1890</v>
      </c>
      <c r="AA17289" s="231" t="s">
        <v>13268</v>
      </c>
      <c r="AB17289" s="232">
        <v>385001.55</v>
      </c>
      <c r="AD17289" s="209" t="s">
        <v>30904</v>
      </c>
      <c r="AE17289" s="210">
        <v>367496.75</v>
      </c>
      <c r="AF17289" s="93"/>
      <c r="AG17289" s="93"/>
      <c r="AH17289" s="93"/>
    </row>
    <row r="17290" spans="24:34" x14ac:dyDescent="0.3">
      <c r="X17290" s="269" t="s">
        <v>18902</v>
      </c>
      <c r="Y17290" s="270">
        <v>116978.14</v>
      </c>
      <c r="AA17290" s="231" t="s">
        <v>17688</v>
      </c>
      <c r="AB17290" s="232">
        <v>189831.7</v>
      </c>
      <c r="AD17290" s="209" t="s">
        <v>30905</v>
      </c>
      <c r="AE17290" s="210">
        <v>5729.28</v>
      </c>
      <c r="AF17290" s="93"/>
      <c r="AG17290" s="93"/>
      <c r="AH17290" s="93"/>
    </row>
    <row r="17291" spans="24:34" x14ac:dyDescent="0.3">
      <c r="X17291" s="269" t="s">
        <v>18903</v>
      </c>
      <c r="Y17291" s="270">
        <v>65098.720000000001</v>
      </c>
      <c r="AA17291" s="231" t="s">
        <v>17689</v>
      </c>
      <c r="AB17291" s="232">
        <v>23165.01</v>
      </c>
      <c r="AD17291" s="209" t="s">
        <v>30906</v>
      </c>
      <c r="AE17291" s="210">
        <v>665521.59</v>
      </c>
      <c r="AF17291" s="93"/>
      <c r="AG17291" s="93"/>
      <c r="AH17291" s="93"/>
    </row>
    <row r="17292" spans="24:34" x14ac:dyDescent="0.3">
      <c r="X17292" s="269" t="s">
        <v>18904</v>
      </c>
      <c r="Y17292" s="270">
        <v>118794.4</v>
      </c>
      <c r="AA17292" s="231" t="s">
        <v>17690</v>
      </c>
      <c r="AB17292" s="232">
        <v>270816.52</v>
      </c>
      <c r="AD17292" s="209" t="s">
        <v>30907</v>
      </c>
      <c r="AE17292" s="210">
        <v>760717.68</v>
      </c>
      <c r="AF17292" s="93"/>
      <c r="AG17292" s="93"/>
      <c r="AH17292" s="93"/>
    </row>
    <row r="17293" spans="24:34" x14ac:dyDescent="0.3">
      <c r="X17293" s="269" t="s">
        <v>36205</v>
      </c>
      <c r="Y17293" s="270">
        <v>209070.37</v>
      </c>
      <c r="AA17293" s="231" t="s">
        <v>40736</v>
      </c>
      <c r="AB17293" s="232">
        <v>30811.73</v>
      </c>
      <c r="AD17293" s="209" t="s">
        <v>30908</v>
      </c>
      <c r="AE17293" s="210">
        <v>839904.4</v>
      </c>
      <c r="AF17293" s="93"/>
      <c r="AG17293" s="93"/>
      <c r="AH17293" s="93"/>
    </row>
    <row r="17294" spans="24:34" x14ac:dyDescent="0.3">
      <c r="X17294" s="269" t="s">
        <v>48447</v>
      </c>
      <c r="Y17294" s="270">
        <v>4809.3900000000003</v>
      </c>
      <c r="AA17294" s="231" t="s">
        <v>17694</v>
      </c>
      <c r="AB17294" s="232">
        <v>145473.73000000001</v>
      </c>
      <c r="AD17294" s="209" t="s">
        <v>30909</v>
      </c>
      <c r="AE17294" s="210">
        <v>8800.11</v>
      </c>
      <c r="AF17294" s="93"/>
      <c r="AG17294" s="93"/>
      <c r="AH17294" s="93"/>
    </row>
    <row r="17295" spans="24:34" x14ac:dyDescent="0.3">
      <c r="X17295" s="269" t="s">
        <v>54303</v>
      </c>
      <c r="Y17295" s="270">
        <v>3645.96</v>
      </c>
      <c r="AA17295" s="231" t="s">
        <v>54266</v>
      </c>
      <c r="AB17295" s="232">
        <v>140.91</v>
      </c>
      <c r="AD17295" s="209" t="s">
        <v>30910</v>
      </c>
      <c r="AE17295" s="210">
        <v>30817352.23</v>
      </c>
      <c r="AF17295" s="93"/>
      <c r="AG17295" s="93"/>
      <c r="AH17295" s="93"/>
    </row>
    <row r="17296" spans="24:34" x14ac:dyDescent="0.3">
      <c r="X17296" s="269" t="s">
        <v>33403</v>
      </c>
      <c r="Y17296" s="270">
        <v>7583.13</v>
      </c>
      <c r="AA17296" s="231" t="s">
        <v>17695</v>
      </c>
      <c r="AB17296" s="232">
        <v>406426.12</v>
      </c>
      <c r="AD17296" s="209" t="s">
        <v>30911</v>
      </c>
      <c r="AE17296" s="210">
        <v>424139.83</v>
      </c>
      <c r="AF17296" s="93"/>
      <c r="AG17296" s="93"/>
      <c r="AH17296" s="93"/>
    </row>
    <row r="17297" spans="24:34" x14ac:dyDescent="0.3">
      <c r="X17297" s="269" t="s">
        <v>55594</v>
      </c>
      <c r="Y17297" s="270">
        <v>2.8</v>
      </c>
      <c r="AA17297" s="231" t="s">
        <v>13269</v>
      </c>
      <c r="AB17297" s="232">
        <v>678833.47</v>
      </c>
      <c r="AD17297" s="209" t="s">
        <v>30912</v>
      </c>
      <c r="AE17297" s="210">
        <v>15295.96</v>
      </c>
      <c r="AF17297" s="93"/>
      <c r="AG17297" s="93"/>
      <c r="AH17297" s="93"/>
    </row>
    <row r="17298" spans="24:34" x14ac:dyDescent="0.3">
      <c r="X17298" s="269" t="s">
        <v>18905</v>
      </c>
      <c r="Y17298" s="270">
        <v>203320.17</v>
      </c>
      <c r="AA17298" s="231" t="s">
        <v>40737</v>
      </c>
      <c r="AB17298" s="232">
        <v>232223.8</v>
      </c>
      <c r="AD17298" s="209" t="s">
        <v>30913</v>
      </c>
      <c r="AE17298" s="210">
        <v>1680450.67</v>
      </c>
      <c r="AF17298" s="93"/>
      <c r="AG17298" s="93"/>
      <c r="AH17298" s="93"/>
    </row>
    <row r="17299" spans="24:34" x14ac:dyDescent="0.3">
      <c r="X17299" s="269" t="s">
        <v>33404</v>
      </c>
      <c r="Y17299" s="270">
        <v>2761.2</v>
      </c>
      <c r="AA17299" s="231" t="s">
        <v>17696</v>
      </c>
      <c r="AB17299" s="232">
        <v>70939.25</v>
      </c>
      <c r="AD17299" s="209" t="s">
        <v>30914</v>
      </c>
      <c r="AE17299" s="210">
        <v>90114.96</v>
      </c>
      <c r="AF17299" s="93"/>
      <c r="AG17299" s="93"/>
      <c r="AH17299" s="93"/>
    </row>
    <row r="17300" spans="24:34" x14ac:dyDescent="0.3">
      <c r="X17300" s="269" t="s">
        <v>18908</v>
      </c>
      <c r="Y17300" s="270">
        <v>26200</v>
      </c>
      <c r="AA17300" s="231" t="s">
        <v>54267</v>
      </c>
      <c r="AB17300" s="232">
        <v>165.68</v>
      </c>
      <c r="AD17300" s="209" t="s">
        <v>30915</v>
      </c>
      <c r="AE17300" s="210">
        <v>115035.73</v>
      </c>
      <c r="AF17300" s="93"/>
      <c r="AG17300" s="93"/>
      <c r="AH17300" s="93"/>
    </row>
    <row r="17301" spans="24:34" x14ac:dyDescent="0.3">
      <c r="X17301" s="269" t="s">
        <v>18909</v>
      </c>
      <c r="Y17301" s="270">
        <v>1998822.45</v>
      </c>
      <c r="AA17301" s="231" t="s">
        <v>13270</v>
      </c>
      <c r="AB17301" s="232">
        <v>38680.76</v>
      </c>
      <c r="AD17301" s="209" t="s">
        <v>30916</v>
      </c>
      <c r="AE17301" s="210">
        <v>697057.74</v>
      </c>
      <c r="AF17301" s="93"/>
      <c r="AG17301" s="93"/>
      <c r="AH17301" s="93"/>
    </row>
    <row r="17302" spans="24:34" x14ac:dyDescent="0.3">
      <c r="X17302" s="269" t="s">
        <v>36206</v>
      </c>
      <c r="Y17302" s="270">
        <v>3282.9</v>
      </c>
      <c r="AA17302" s="231" t="s">
        <v>13271</v>
      </c>
      <c r="AB17302" s="232">
        <v>1259921.7</v>
      </c>
      <c r="AD17302" s="209" t="s">
        <v>30917</v>
      </c>
      <c r="AE17302" s="210">
        <v>13794.82</v>
      </c>
      <c r="AF17302" s="93"/>
      <c r="AG17302" s="93"/>
      <c r="AH17302" s="93"/>
    </row>
    <row r="17303" spans="24:34" x14ac:dyDescent="0.3">
      <c r="X17303" s="269" t="s">
        <v>61675</v>
      </c>
      <c r="Y17303" s="270">
        <v>75.66</v>
      </c>
      <c r="AA17303" s="231" t="s">
        <v>48441</v>
      </c>
      <c r="AB17303" s="232">
        <v>-24023.67</v>
      </c>
      <c r="AD17303" s="209" t="s">
        <v>30918</v>
      </c>
      <c r="AE17303" s="210">
        <v>4010382.81</v>
      </c>
      <c r="AF17303" s="93"/>
      <c r="AG17303" s="93"/>
      <c r="AH17303" s="93"/>
    </row>
    <row r="17304" spans="24:34" x14ac:dyDescent="0.3">
      <c r="X17304" s="269" t="s">
        <v>40753</v>
      </c>
      <c r="Y17304" s="270">
        <v>68660</v>
      </c>
      <c r="AA17304" s="231" t="s">
        <v>17697</v>
      </c>
      <c r="AB17304" s="232">
        <v>1319975.82</v>
      </c>
      <c r="AD17304" s="209" t="s">
        <v>30919</v>
      </c>
      <c r="AE17304" s="210">
        <v>96500.19</v>
      </c>
      <c r="AF17304" s="93"/>
      <c r="AG17304" s="93"/>
      <c r="AH17304" s="93"/>
    </row>
    <row r="17305" spans="24:34" x14ac:dyDescent="0.3">
      <c r="X17305" s="269" t="s">
        <v>39078</v>
      </c>
      <c r="Y17305" s="270">
        <v>1000</v>
      </c>
      <c r="AA17305" s="231" t="s">
        <v>34749</v>
      </c>
      <c r="AB17305" s="232">
        <v>365868.7</v>
      </c>
      <c r="AD17305" s="209" t="s">
        <v>30920</v>
      </c>
      <c r="AE17305" s="210">
        <v>9653.31</v>
      </c>
      <c r="AF17305" s="93"/>
      <c r="AG17305" s="93"/>
      <c r="AH17305" s="93"/>
    </row>
    <row r="17306" spans="24:34" x14ac:dyDescent="0.3">
      <c r="X17306" s="269" t="s">
        <v>56783</v>
      </c>
      <c r="Y17306" s="270">
        <v>1525.74</v>
      </c>
      <c r="AA17306" s="231" t="s">
        <v>34762</v>
      </c>
      <c r="AB17306" s="232">
        <v>14624.11</v>
      </c>
      <c r="AD17306" s="209" t="s">
        <v>30921</v>
      </c>
      <c r="AE17306" s="210">
        <v>33660</v>
      </c>
      <c r="AF17306" s="93"/>
      <c r="AG17306" s="93"/>
      <c r="AH17306" s="93"/>
    </row>
    <row r="17307" spans="24:34" x14ac:dyDescent="0.3">
      <c r="X17307" s="269" t="s">
        <v>60887</v>
      </c>
      <c r="Y17307" s="270">
        <v>58937.06</v>
      </c>
      <c r="AA17307" s="231" t="s">
        <v>17734</v>
      </c>
      <c r="AB17307" s="232">
        <v>45625.3</v>
      </c>
      <c r="AD17307" s="209" t="s">
        <v>30922</v>
      </c>
      <c r="AE17307" s="210">
        <v>410547.94</v>
      </c>
      <c r="AF17307" s="93"/>
      <c r="AG17307" s="93"/>
      <c r="AH17307" s="93"/>
    </row>
    <row r="17308" spans="24:34" x14ac:dyDescent="0.3">
      <c r="X17308" s="269" t="s">
        <v>49342</v>
      </c>
      <c r="Y17308" s="270">
        <v>3726.34</v>
      </c>
      <c r="AA17308" s="231" t="s">
        <v>17735</v>
      </c>
      <c r="AB17308" s="232">
        <v>5470</v>
      </c>
      <c r="AD17308" s="209" t="s">
        <v>30923</v>
      </c>
      <c r="AE17308" s="210">
        <v>49254.45</v>
      </c>
      <c r="AF17308" s="93"/>
      <c r="AG17308" s="93"/>
      <c r="AH17308" s="93"/>
    </row>
    <row r="17309" spans="24:34" x14ac:dyDescent="0.3">
      <c r="X17309" s="269" t="s">
        <v>18910</v>
      </c>
      <c r="Y17309" s="270">
        <v>356541.57</v>
      </c>
      <c r="AA17309" s="231" t="s">
        <v>47464</v>
      </c>
      <c r="AB17309" s="232">
        <v>400</v>
      </c>
      <c r="AD17309" s="209" t="s">
        <v>30924</v>
      </c>
      <c r="AE17309" s="210">
        <v>46261.24</v>
      </c>
      <c r="AF17309" s="93"/>
      <c r="AG17309" s="93"/>
      <c r="AH17309" s="93"/>
    </row>
    <row r="17310" spans="24:34" x14ac:dyDescent="0.3">
      <c r="X17310" s="269" t="s">
        <v>18911</v>
      </c>
      <c r="Y17310" s="270">
        <v>896321.12</v>
      </c>
      <c r="AA17310" s="231" t="s">
        <v>34763</v>
      </c>
      <c r="AB17310" s="232">
        <v>21462.5</v>
      </c>
      <c r="AD17310" s="209" t="s">
        <v>30925</v>
      </c>
      <c r="AE17310" s="210">
        <v>42154.5</v>
      </c>
      <c r="AF17310" s="93"/>
      <c r="AG17310" s="93"/>
      <c r="AH17310" s="93"/>
    </row>
    <row r="17311" spans="24:34" x14ac:dyDescent="0.3">
      <c r="X17311" s="269" t="s">
        <v>18912</v>
      </c>
      <c r="Y17311" s="270">
        <v>96338.59</v>
      </c>
      <c r="AA17311" s="231" t="s">
        <v>45990</v>
      </c>
      <c r="AB17311" s="232">
        <v>192578.14</v>
      </c>
      <c r="AD17311" s="209" t="s">
        <v>30926</v>
      </c>
      <c r="AE17311" s="210">
        <v>335919.94</v>
      </c>
      <c r="AF17311" s="93"/>
      <c r="AG17311" s="93"/>
      <c r="AH17311" s="93"/>
    </row>
    <row r="17312" spans="24:34" x14ac:dyDescent="0.3">
      <c r="X17312" s="269" t="s">
        <v>33405</v>
      </c>
      <c r="Y17312" s="270">
        <v>435880.94</v>
      </c>
      <c r="AA17312" s="231" t="s">
        <v>40738</v>
      </c>
      <c r="AB17312" s="232">
        <v>3000</v>
      </c>
      <c r="AD17312" s="209" t="s">
        <v>30927</v>
      </c>
      <c r="AE17312" s="210">
        <v>5289.58</v>
      </c>
      <c r="AF17312" s="93"/>
      <c r="AG17312" s="93"/>
      <c r="AH17312" s="93"/>
    </row>
    <row r="17313" spans="24:34" x14ac:dyDescent="0.3">
      <c r="X17313" s="269" t="s">
        <v>18913</v>
      </c>
      <c r="Y17313" s="270">
        <v>14215.96</v>
      </c>
      <c r="AA17313" s="231" t="s">
        <v>17736</v>
      </c>
      <c r="AB17313" s="232">
        <v>31700</v>
      </c>
      <c r="AD17313" s="209" t="s">
        <v>30928</v>
      </c>
      <c r="AE17313" s="210">
        <v>173336.88</v>
      </c>
      <c r="AF17313" s="93"/>
      <c r="AG17313" s="93"/>
      <c r="AH17313" s="93"/>
    </row>
    <row r="17314" spans="24:34" x14ac:dyDescent="0.3">
      <c r="X17314" s="269" t="s">
        <v>55595</v>
      </c>
      <c r="Y17314" s="270">
        <v>8020</v>
      </c>
      <c r="AA17314" s="231" t="s">
        <v>40739</v>
      </c>
      <c r="AB17314" s="232">
        <v>1000</v>
      </c>
      <c r="AD17314" s="209" t="s">
        <v>30929</v>
      </c>
      <c r="AE17314" s="210">
        <v>30334.41</v>
      </c>
      <c r="AF17314" s="93"/>
      <c r="AG17314" s="93"/>
      <c r="AH17314" s="93"/>
    </row>
    <row r="17315" spans="24:34" x14ac:dyDescent="0.3">
      <c r="X17315" s="269" t="s">
        <v>50624</v>
      </c>
      <c r="Y17315" s="270">
        <v>495000</v>
      </c>
      <c r="AA17315" s="231" t="s">
        <v>17737</v>
      </c>
      <c r="AB17315" s="232">
        <v>23939.03</v>
      </c>
      <c r="AD17315" s="209" t="s">
        <v>30930</v>
      </c>
      <c r="AE17315" s="210">
        <v>1426737.62</v>
      </c>
      <c r="AF17315" s="93"/>
      <c r="AG17315" s="93"/>
      <c r="AH17315" s="93"/>
    </row>
    <row r="17316" spans="24:34" x14ac:dyDescent="0.3">
      <c r="X17316" s="269" t="s">
        <v>50625</v>
      </c>
      <c r="Y17316" s="270">
        <v>14999.99</v>
      </c>
      <c r="AA17316" s="231" t="s">
        <v>17738</v>
      </c>
      <c r="AB17316" s="232">
        <v>18441.22</v>
      </c>
      <c r="AD17316" s="209" t="s">
        <v>30931</v>
      </c>
      <c r="AE17316" s="210">
        <v>2831.65</v>
      </c>
      <c r="AF17316" s="93"/>
      <c r="AG17316" s="93"/>
      <c r="AH17316" s="93"/>
    </row>
    <row r="17317" spans="24:34" x14ac:dyDescent="0.3">
      <c r="X17317" s="269" t="s">
        <v>65118</v>
      </c>
      <c r="Y17317" s="270">
        <v>8389.9</v>
      </c>
      <c r="AA17317" s="231" t="s">
        <v>34764</v>
      </c>
      <c r="AB17317" s="232">
        <v>9811.25</v>
      </c>
      <c r="AD17317" s="209" t="s">
        <v>30932</v>
      </c>
      <c r="AE17317" s="210">
        <v>107335.37</v>
      </c>
      <c r="AF17317" s="93"/>
      <c r="AG17317" s="93"/>
      <c r="AH17317" s="93"/>
    </row>
    <row r="17318" spans="24:34" x14ac:dyDescent="0.3">
      <c r="X17318" s="269" t="s">
        <v>18915</v>
      </c>
      <c r="Y17318" s="270">
        <v>3693.63</v>
      </c>
      <c r="AA17318" s="231" t="s">
        <v>17739</v>
      </c>
      <c r="AB17318" s="232">
        <v>51842.64</v>
      </c>
      <c r="AD17318" s="209" t="s">
        <v>30933</v>
      </c>
      <c r="AE17318" s="210">
        <v>1172650.96</v>
      </c>
      <c r="AF17318" s="93"/>
      <c r="AG17318" s="93"/>
      <c r="AH17318" s="93"/>
    </row>
    <row r="17319" spans="24:34" x14ac:dyDescent="0.3">
      <c r="X17319" s="269" t="s">
        <v>54304</v>
      </c>
      <c r="Y17319" s="270">
        <v>704.11</v>
      </c>
      <c r="AA17319" s="231" t="s">
        <v>38957</v>
      </c>
      <c r="AB17319" s="232">
        <v>29800</v>
      </c>
      <c r="AD17319" s="209" t="s">
        <v>30934</v>
      </c>
      <c r="AE17319" s="210">
        <v>18472.09</v>
      </c>
      <c r="AF17319" s="93"/>
      <c r="AG17319" s="93"/>
      <c r="AH17319" s="93"/>
    </row>
    <row r="17320" spans="24:34" x14ac:dyDescent="0.3">
      <c r="X17320" s="269" t="s">
        <v>49343</v>
      </c>
      <c r="Y17320" s="270">
        <v>5793</v>
      </c>
      <c r="AA17320" s="231" t="s">
        <v>45991</v>
      </c>
      <c r="AB17320" s="232">
        <v>1300</v>
      </c>
      <c r="AD17320" s="209" t="s">
        <v>30935</v>
      </c>
      <c r="AE17320" s="210">
        <v>229429.39</v>
      </c>
      <c r="AF17320" s="93"/>
      <c r="AG17320" s="93"/>
      <c r="AH17320" s="93"/>
    </row>
    <row r="17321" spans="24:34" x14ac:dyDescent="0.3">
      <c r="X17321" s="269" t="s">
        <v>48449</v>
      </c>
      <c r="Y17321" s="270">
        <v>319.93</v>
      </c>
      <c r="AA17321" s="231" t="s">
        <v>17742</v>
      </c>
      <c r="AB17321" s="232">
        <v>9436.4</v>
      </c>
      <c r="AD17321" s="209" t="s">
        <v>30936</v>
      </c>
      <c r="AE17321" s="210">
        <v>1246899.1000000001</v>
      </c>
      <c r="AF17321" s="93"/>
      <c r="AG17321" s="93"/>
      <c r="AH17321" s="93"/>
    </row>
    <row r="17322" spans="24:34" x14ac:dyDescent="0.3">
      <c r="X17322" s="269" t="s">
        <v>18916</v>
      </c>
      <c r="Y17322" s="270">
        <v>1603923.32</v>
      </c>
      <c r="AA17322" s="231" t="s">
        <v>17743</v>
      </c>
      <c r="AB17322" s="232">
        <v>7790</v>
      </c>
      <c r="AD17322" s="209" t="s">
        <v>30937</v>
      </c>
      <c r="AE17322" s="210">
        <v>9938285.9000000004</v>
      </c>
      <c r="AF17322" s="93"/>
      <c r="AG17322" s="93"/>
      <c r="AH17322" s="93"/>
    </row>
    <row r="17323" spans="24:34" x14ac:dyDescent="0.3">
      <c r="X17323" s="269" t="s">
        <v>58022</v>
      </c>
      <c r="Y17323" s="270">
        <v>745561.11</v>
      </c>
      <c r="AA17323" s="231" t="s">
        <v>43177</v>
      </c>
      <c r="AB17323" s="232">
        <v>12480</v>
      </c>
      <c r="AD17323" s="209" t="s">
        <v>30938</v>
      </c>
      <c r="AE17323" s="210">
        <v>5815987.1100000003</v>
      </c>
      <c r="AF17323" s="93"/>
      <c r="AG17323" s="93"/>
      <c r="AH17323" s="93"/>
    </row>
    <row r="17324" spans="24:34" x14ac:dyDescent="0.3">
      <c r="X17324" s="269" t="s">
        <v>18917</v>
      </c>
      <c r="Y17324" s="270">
        <v>329163.56</v>
      </c>
      <c r="AA17324" s="231" t="s">
        <v>17744</v>
      </c>
      <c r="AB17324" s="232">
        <v>125926.15</v>
      </c>
      <c r="AD17324" s="209" t="s">
        <v>30939</v>
      </c>
      <c r="AE17324" s="210">
        <v>164937.5</v>
      </c>
      <c r="AF17324" s="93"/>
      <c r="AG17324" s="93"/>
      <c r="AH17324" s="93"/>
    </row>
    <row r="17325" spans="24:34" x14ac:dyDescent="0.3">
      <c r="X17325" s="269" t="s">
        <v>58369</v>
      </c>
      <c r="Y17325" s="270">
        <v>65516.33</v>
      </c>
      <c r="AA17325" s="231" t="s">
        <v>17796</v>
      </c>
      <c r="AB17325" s="232">
        <v>164411.89000000001</v>
      </c>
      <c r="AD17325" s="209" t="s">
        <v>30940</v>
      </c>
      <c r="AE17325" s="210">
        <v>2163.16</v>
      </c>
      <c r="AF17325" s="93"/>
      <c r="AG17325" s="93"/>
      <c r="AH17325" s="93"/>
    </row>
    <row r="17326" spans="24:34" x14ac:dyDescent="0.3">
      <c r="X17326" s="269" t="s">
        <v>40754</v>
      </c>
      <c r="Y17326" s="270">
        <v>35076.29</v>
      </c>
      <c r="AA17326" s="231" t="s">
        <v>17797</v>
      </c>
      <c r="AB17326" s="232">
        <v>862063.93</v>
      </c>
      <c r="AD17326" s="209" t="s">
        <v>30941</v>
      </c>
      <c r="AE17326" s="210">
        <v>46191.97</v>
      </c>
      <c r="AF17326" s="93"/>
      <c r="AG17326" s="93"/>
      <c r="AH17326" s="93"/>
    </row>
    <row r="17327" spans="24:34" x14ac:dyDescent="0.3">
      <c r="X17327" s="269" t="s">
        <v>18918</v>
      </c>
      <c r="Y17327" s="270">
        <v>253019.49</v>
      </c>
      <c r="AA17327" s="231" t="s">
        <v>45992</v>
      </c>
      <c r="AB17327" s="232">
        <v>3878.66</v>
      </c>
      <c r="AD17327" s="209" t="s">
        <v>30942</v>
      </c>
      <c r="AE17327" s="210">
        <v>8231447.6900000004</v>
      </c>
      <c r="AF17327" s="93"/>
      <c r="AG17327" s="93"/>
      <c r="AH17327" s="93"/>
    </row>
    <row r="17328" spans="24:34" x14ac:dyDescent="0.3">
      <c r="X17328" s="269" t="s">
        <v>18919</v>
      </c>
      <c r="Y17328" s="270">
        <v>75279.899999999994</v>
      </c>
      <c r="AA17328" s="231" t="s">
        <v>17798</v>
      </c>
      <c r="AB17328" s="232">
        <v>270361.75</v>
      </c>
      <c r="AD17328" s="209" t="s">
        <v>30943</v>
      </c>
      <c r="AE17328" s="210">
        <v>2757662.02</v>
      </c>
      <c r="AF17328" s="93"/>
      <c r="AG17328" s="93"/>
      <c r="AH17328" s="93"/>
    </row>
    <row r="17329" spans="24:34" x14ac:dyDescent="0.3">
      <c r="X17329" s="269" t="s">
        <v>34922</v>
      </c>
      <c r="Y17329" s="270">
        <v>99612.79</v>
      </c>
      <c r="AA17329" s="231" t="s">
        <v>43178</v>
      </c>
      <c r="AB17329" s="232">
        <v>40965.25</v>
      </c>
      <c r="AD17329" s="209" t="s">
        <v>30944</v>
      </c>
      <c r="AE17329" s="210">
        <v>44835.76</v>
      </c>
      <c r="AF17329" s="93"/>
      <c r="AG17329" s="93"/>
      <c r="AH17329" s="93"/>
    </row>
    <row r="17330" spans="24:34" x14ac:dyDescent="0.3">
      <c r="X17330" s="269" t="s">
        <v>61676</v>
      </c>
      <c r="Y17330" s="270">
        <v>193.52</v>
      </c>
      <c r="AA17330" s="231" t="s">
        <v>17800</v>
      </c>
      <c r="AB17330" s="232">
        <v>58032.73</v>
      </c>
      <c r="AD17330" s="209" t="s">
        <v>30945</v>
      </c>
      <c r="AE17330" s="210">
        <v>10232.49</v>
      </c>
      <c r="AF17330" s="93"/>
      <c r="AG17330" s="93"/>
      <c r="AH17330" s="93"/>
    </row>
    <row r="17331" spans="24:34" x14ac:dyDescent="0.3">
      <c r="X17331" s="269" t="s">
        <v>18922</v>
      </c>
      <c r="Y17331" s="270">
        <v>372155.11</v>
      </c>
      <c r="AA17331" s="231" t="s">
        <v>36136</v>
      </c>
      <c r="AB17331" s="232">
        <v>27442.57</v>
      </c>
      <c r="AD17331" s="209" t="s">
        <v>30946</v>
      </c>
      <c r="AE17331" s="210">
        <v>5600948.4199999999</v>
      </c>
      <c r="AF17331" s="93"/>
      <c r="AG17331" s="93"/>
      <c r="AH17331" s="93"/>
    </row>
    <row r="17332" spans="24:34" x14ac:dyDescent="0.3">
      <c r="X17332" s="269" t="s">
        <v>18923</v>
      </c>
      <c r="Y17332" s="270">
        <v>168279.49</v>
      </c>
      <c r="AA17332" s="231" t="s">
        <v>36137</v>
      </c>
      <c r="AB17332" s="232">
        <v>38122.29</v>
      </c>
      <c r="AD17332" s="209" t="s">
        <v>30947</v>
      </c>
      <c r="AE17332" s="210">
        <v>3927498.89</v>
      </c>
      <c r="AF17332" s="93"/>
      <c r="AG17332" s="93"/>
      <c r="AH17332" s="93"/>
    </row>
    <row r="17333" spans="24:34" x14ac:dyDescent="0.3">
      <c r="X17333" s="269" t="s">
        <v>62879</v>
      </c>
      <c r="Y17333" s="270">
        <v>-58043.53</v>
      </c>
      <c r="AA17333" s="231" t="s">
        <v>54268</v>
      </c>
      <c r="AB17333" s="232">
        <v>825.54</v>
      </c>
      <c r="AD17333" s="209" t="s">
        <v>30948</v>
      </c>
      <c r="AE17333" s="210">
        <v>332002.36</v>
      </c>
      <c r="AF17333" s="93"/>
      <c r="AG17333" s="93"/>
      <c r="AH17333" s="93"/>
    </row>
    <row r="17334" spans="24:34" x14ac:dyDescent="0.3">
      <c r="X17334" s="269" t="s">
        <v>40755</v>
      </c>
      <c r="Y17334" s="270">
        <v>1106099.75</v>
      </c>
      <c r="AA17334" s="231" t="s">
        <v>17801</v>
      </c>
      <c r="AB17334" s="232">
        <v>37.25</v>
      </c>
      <c r="AD17334" s="209" t="s">
        <v>30949</v>
      </c>
      <c r="AE17334" s="210">
        <v>91119.35</v>
      </c>
      <c r="AF17334" s="93"/>
      <c r="AG17334" s="93"/>
      <c r="AH17334" s="93"/>
    </row>
    <row r="17335" spans="24:34" x14ac:dyDescent="0.3">
      <c r="X17335" s="269" t="s">
        <v>18924</v>
      </c>
      <c r="Y17335" s="270">
        <v>4349950.5</v>
      </c>
      <c r="AA17335" s="231" t="s">
        <v>45993</v>
      </c>
      <c r="AB17335" s="232">
        <v>417.28</v>
      </c>
      <c r="AD17335" s="209" t="s">
        <v>30950</v>
      </c>
      <c r="AE17335" s="210">
        <v>122.89</v>
      </c>
      <c r="AF17335" s="93"/>
      <c r="AG17335" s="93"/>
      <c r="AH17335" s="93"/>
    </row>
    <row r="17336" spans="24:34" x14ac:dyDescent="0.3">
      <c r="X17336" s="269" t="s">
        <v>34923</v>
      </c>
      <c r="Y17336" s="270">
        <v>209608.8</v>
      </c>
      <c r="AA17336" s="231" t="s">
        <v>45994</v>
      </c>
      <c r="AB17336" s="232">
        <v>1125</v>
      </c>
      <c r="AD17336" s="209" t="s">
        <v>30951</v>
      </c>
      <c r="AE17336" s="210">
        <v>764349.21</v>
      </c>
      <c r="AF17336" s="93"/>
      <c r="AG17336" s="93"/>
      <c r="AH17336" s="93"/>
    </row>
    <row r="17337" spans="24:34" x14ac:dyDescent="0.3">
      <c r="X17337" s="269" t="s">
        <v>36208</v>
      </c>
      <c r="Y17337" s="270">
        <v>261642.95</v>
      </c>
      <c r="AA17337" s="231" t="s">
        <v>17802</v>
      </c>
      <c r="AB17337" s="232">
        <v>76474.86</v>
      </c>
      <c r="AD17337" s="209" t="s">
        <v>30952</v>
      </c>
      <c r="AE17337" s="210">
        <v>191958.71</v>
      </c>
      <c r="AF17337" s="93"/>
      <c r="AG17337" s="93"/>
      <c r="AH17337" s="93"/>
    </row>
    <row r="17338" spans="24:34" x14ac:dyDescent="0.3">
      <c r="X17338" s="269" t="s">
        <v>61677</v>
      </c>
      <c r="Y17338" s="270">
        <v>70253.2</v>
      </c>
      <c r="AA17338" s="231" t="s">
        <v>31839</v>
      </c>
      <c r="AB17338" s="232">
        <v>11036.26</v>
      </c>
      <c r="AD17338" s="209" t="s">
        <v>30953</v>
      </c>
      <c r="AE17338" s="210">
        <v>10579.91</v>
      </c>
      <c r="AF17338" s="93"/>
      <c r="AG17338" s="93"/>
      <c r="AH17338" s="93"/>
    </row>
    <row r="17339" spans="24:34" x14ac:dyDescent="0.3">
      <c r="X17339" s="269" t="s">
        <v>58023</v>
      </c>
      <c r="Y17339" s="270">
        <v>56740.32</v>
      </c>
      <c r="AA17339" s="231" t="s">
        <v>13283</v>
      </c>
      <c r="AB17339" s="232">
        <v>21958.7</v>
      </c>
      <c r="AD17339" s="209" t="s">
        <v>30954</v>
      </c>
      <c r="AE17339" s="210">
        <v>50424.39</v>
      </c>
      <c r="AF17339" s="93"/>
      <c r="AG17339" s="93"/>
      <c r="AH17339" s="93"/>
    </row>
    <row r="17340" spans="24:34" x14ac:dyDescent="0.3">
      <c r="X17340" s="269" t="s">
        <v>18975</v>
      </c>
      <c r="Y17340" s="270">
        <v>1772864.65</v>
      </c>
      <c r="AA17340" s="231" t="s">
        <v>33294</v>
      </c>
      <c r="AB17340" s="232">
        <v>1784423.24</v>
      </c>
      <c r="AD17340" s="209" t="s">
        <v>30955</v>
      </c>
      <c r="AE17340" s="210">
        <v>51.16</v>
      </c>
      <c r="AF17340" s="93"/>
      <c r="AG17340" s="93"/>
      <c r="AH17340" s="93"/>
    </row>
    <row r="17341" spans="24:34" x14ac:dyDescent="0.3">
      <c r="X17341" s="269" t="s">
        <v>18976</v>
      </c>
      <c r="Y17341" s="270">
        <v>217074.42</v>
      </c>
      <c r="AA17341" s="231" t="s">
        <v>17803</v>
      </c>
      <c r="AB17341" s="232">
        <v>838759.4</v>
      </c>
      <c r="AD17341" s="209" t="s">
        <v>30956</v>
      </c>
      <c r="AE17341" s="210">
        <v>12833</v>
      </c>
      <c r="AF17341" s="93"/>
      <c r="AG17341" s="93"/>
      <c r="AH17341" s="93"/>
    </row>
    <row r="17342" spans="24:34" x14ac:dyDescent="0.3">
      <c r="X17342" s="269" t="s">
        <v>18977</v>
      </c>
      <c r="Y17342" s="270">
        <v>1598240.18</v>
      </c>
      <c r="AA17342" s="231" t="s">
        <v>43179</v>
      </c>
      <c r="AB17342" s="232">
        <v>29920</v>
      </c>
      <c r="AD17342" s="209" t="s">
        <v>30957</v>
      </c>
      <c r="AE17342" s="210">
        <v>47000</v>
      </c>
      <c r="AF17342" s="93"/>
      <c r="AG17342" s="93"/>
      <c r="AH17342" s="93"/>
    </row>
    <row r="17343" spans="24:34" x14ac:dyDescent="0.3">
      <c r="X17343" s="269" t="s">
        <v>34928</v>
      </c>
      <c r="Y17343" s="270">
        <v>400017.66</v>
      </c>
      <c r="AA17343" s="231" t="s">
        <v>17805</v>
      </c>
      <c r="AB17343" s="232">
        <v>314000</v>
      </c>
      <c r="AD17343" s="209" t="s">
        <v>30958</v>
      </c>
      <c r="AE17343" s="210">
        <v>129276.66</v>
      </c>
      <c r="AF17343" s="93"/>
      <c r="AG17343" s="93"/>
      <c r="AH17343" s="93"/>
    </row>
    <row r="17344" spans="24:34" x14ac:dyDescent="0.3">
      <c r="X17344" s="269" t="s">
        <v>33413</v>
      </c>
      <c r="Y17344" s="270">
        <v>1257742.1499999999</v>
      </c>
      <c r="AA17344" s="231" t="s">
        <v>45995</v>
      </c>
      <c r="AB17344" s="232">
        <v>20.38</v>
      </c>
      <c r="AD17344" s="209" t="s">
        <v>30959</v>
      </c>
      <c r="AE17344" s="210">
        <v>31320.48</v>
      </c>
      <c r="AF17344" s="93"/>
      <c r="AG17344" s="93"/>
      <c r="AH17344" s="93"/>
    </row>
    <row r="17345" spans="24:34" x14ac:dyDescent="0.3">
      <c r="X17345" s="269" t="s">
        <v>33414</v>
      </c>
      <c r="Y17345" s="270">
        <v>295683.09000000003</v>
      </c>
      <c r="AA17345" s="231" t="s">
        <v>13286</v>
      </c>
      <c r="AB17345" s="232">
        <v>345726.03</v>
      </c>
      <c r="AD17345" s="209" t="s">
        <v>30960</v>
      </c>
      <c r="AE17345" s="210">
        <v>8325.2000000000007</v>
      </c>
      <c r="AF17345" s="93"/>
      <c r="AG17345" s="93"/>
      <c r="AH17345" s="93"/>
    </row>
    <row r="17346" spans="24:34" x14ac:dyDescent="0.3">
      <c r="X17346" s="269" t="s">
        <v>39088</v>
      </c>
      <c r="Y17346" s="270">
        <v>18243.669999999998</v>
      </c>
      <c r="AA17346" s="231" t="s">
        <v>13287</v>
      </c>
      <c r="AB17346" s="232">
        <v>393091.08</v>
      </c>
      <c r="AD17346" s="209" t="s">
        <v>30961</v>
      </c>
      <c r="AE17346" s="210">
        <v>90331.89</v>
      </c>
      <c r="AF17346" s="93"/>
      <c r="AG17346" s="93"/>
      <c r="AH17346" s="93"/>
    </row>
    <row r="17347" spans="24:34" x14ac:dyDescent="0.3">
      <c r="X17347" s="269" t="s">
        <v>18978</v>
      </c>
      <c r="Y17347" s="270">
        <v>843997.14</v>
      </c>
      <c r="AA17347" s="231" t="s">
        <v>13288</v>
      </c>
      <c r="AB17347" s="232">
        <v>66999.64</v>
      </c>
      <c r="AD17347" s="209" t="s">
        <v>30962</v>
      </c>
      <c r="AE17347" s="210">
        <v>439.71</v>
      </c>
      <c r="AF17347" s="93"/>
      <c r="AG17347" s="93"/>
      <c r="AH17347" s="93"/>
    </row>
    <row r="17348" spans="24:34" x14ac:dyDescent="0.3">
      <c r="X17348" s="269" t="s">
        <v>39089</v>
      </c>
      <c r="Y17348" s="270">
        <v>251692.93</v>
      </c>
      <c r="AA17348" s="231" t="s">
        <v>17806</v>
      </c>
      <c r="AB17348" s="232">
        <v>363718.3</v>
      </c>
      <c r="AD17348" s="209" t="s">
        <v>30963</v>
      </c>
      <c r="AE17348" s="210">
        <v>54611.82</v>
      </c>
      <c r="AF17348" s="93"/>
      <c r="AG17348" s="93"/>
      <c r="AH17348" s="93"/>
    </row>
    <row r="17349" spans="24:34" x14ac:dyDescent="0.3">
      <c r="X17349" s="269" t="s">
        <v>18979</v>
      </c>
      <c r="Y17349" s="270">
        <v>842850.91</v>
      </c>
      <c r="AA17349" s="231" t="s">
        <v>17807</v>
      </c>
      <c r="AB17349" s="232">
        <v>37912.54</v>
      </c>
      <c r="AD17349" s="209" t="s">
        <v>30964</v>
      </c>
      <c r="AE17349" s="210">
        <v>160950.64000000001</v>
      </c>
      <c r="AF17349" s="93"/>
      <c r="AG17349" s="93"/>
      <c r="AH17349" s="93"/>
    </row>
    <row r="17350" spans="24:34" x14ac:dyDescent="0.3">
      <c r="X17350" s="269" t="s">
        <v>55596</v>
      </c>
      <c r="Y17350" s="270">
        <v>8900.0499999999993</v>
      </c>
      <c r="AA17350" s="231" t="s">
        <v>47465</v>
      </c>
      <c r="AB17350" s="232">
        <v>82894.429999999993</v>
      </c>
      <c r="AD17350" s="209" t="s">
        <v>30965</v>
      </c>
      <c r="AE17350" s="210">
        <v>6193.64</v>
      </c>
      <c r="AF17350" s="93"/>
      <c r="AG17350" s="93"/>
      <c r="AH17350" s="93"/>
    </row>
    <row r="17351" spans="24:34" x14ac:dyDescent="0.3">
      <c r="X17351" s="269" t="s">
        <v>18980</v>
      </c>
      <c r="Y17351" s="270">
        <v>19145.68</v>
      </c>
      <c r="AA17351" s="231" t="s">
        <v>54269</v>
      </c>
      <c r="AB17351" s="232">
        <v>-239.96</v>
      </c>
      <c r="AD17351" s="209" t="s">
        <v>30966</v>
      </c>
      <c r="AE17351" s="210">
        <v>48315.199999999997</v>
      </c>
      <c r="AF17351" s="93"/>
      <c r="AG17351" s="93"/>
      <c r="AH17351" s="93"/>
    </row>
    <row r="17352" spans="24:34" x14ac:dyDescent="0.3">
      <c r="X17352" s="269" t="s">
        <v>46014</v>
      </c>
      <c r="Y17352" s="270">
        <v>291672.68</v>
      </c>
      <c r="AA17352" s="231" t="s">
        <v>17809</v>
      </c>
      <c r="AB17352" s="232">
        <v>42384.36</v>
      </c>
      <c r="AD17352" s="209" t="s">
        <v>30967</v>
      </c>
      <c r="AE17352" s="210">
        <v>2397374.9500000002</v>
      </c>
      <c r="AF17352" s="93"/>
      <c r="AG17352" s="93"/>
      <c r="AH17352" s="93"/>
    </row>
    <row r="17353" spans="24:34" x14ac:dyDescent="0.3">
      <c r="X17353" s="269" t="s">
        <v>61678</v>
      </c>
      <c r="Y17353" s="270">
        <v>28579.200000000001</v>
      </c>
      <c r="AA17353" s="231" t="s">
        <v>13289</v>
      </c>
      <c r="AB17353" s="232">
        <v>818196.71</v>
      </c>
      <c r="AD17353" s="209" t="s">
        <v>30968</v>
      </c>
      <c r="AE17353" s="210">
        <v>4182565.23</v>
      </c>
      <c r="AF17353" s="93"/>
      <c r="AG17353" s="93"/>
      <c r="AH17353" s="93"/>
    </row>
    <row r="17354" spans="24:34" x14ac:dyDescent="0.3">
      <c r="X17354" s="269" t="s">
        <v>50628</v>
      </c>
      <c r="Y17354" s="270">
        <v>38750</v>
      </c>
      <c r="AA17354" s="231" t="s">
        <v>17810</v>
      </c>
      <c r="AB17354" s="232">
        <v>892133.81</v>
      </c>
      <c r="AD17354" s="209" t="s">
        <v>30969</v>
      </c>
      <c r="AE17354" s="210">
        <v>499904.58</v>
      </c>
      <c r="AF17354" s="93"/>
      <c r="AG17354" s="93"/>
      <c r="AH17354" s="93"/>
    </row>
    <row r="17355" spans="24:34" x14ac:dyDescent="0.3">
      <c r="X17355" s="269" t="s">
        <v>63480</v>
      </c>
      <c r="Y17355" s="270">
        <v>168</v>
      </c>
      <c r="AA17355" s="231" t="s">
        <v>17811</v>
      </c>
      <c r="AB17355" s="232">
        <v>292492.34999999998</v>
      </c>
      <c r="AD17355" s="209" t="s">
        <v>30970</v>
      </c>
      <c r="AE17355" s="210">
        <v>6745.82</v>
      </c>
      <c r="AF17355" s="93"/>
      <c r="AG17355" s="93"/>
      <c r="AH17355" s="93"/>
    </row>
    <row r="17356" spans="24:34" x14ac:dyDescent="0.3">
      <c r="X17356" s="269" t="s">
        <v>13424</v>
      </c>
      <c r="Y17356" s="270">
        <v>35728.050000000003</v>
      </c>
      <c r="AA17356" s="231" t="s">
        <v>54270</v>
      </c>
      <c r="AB17356" s="232">
        <v>128806.63</v>
      </c>
      <c r="AD17356" s="209" t="s">
        <v>30971</v>
      </c>
      <c r="AE17356" s="210">
        <v>2438452.65</v>
      </c>
      <c r="AF17356" s="93"/>
      <c r="AG17356" s="93"/>
      <c r="AH17356" s="93"/>
    </row>
    <row r="17357" spans="24:34" x14ac:dyDescent="0.3">
      <c r="X17357" s="269" t="s">
        <v>48450</v>
      </c>
      <c r="Y17357" s="270">
        <v>481475.57</v>
      </c>
      <c r="AA17357" s="231" t="s">
        <v>40740</v>
      </c>
      <c r="AB17357" s="232">
        <v>168214.63</v>
      </c>
      <c r="AD17357" s="209" t="s">
        <v>30972</v>
      </c>
      <c r="AE17357" s="210">
        <v>215793.03</v>
      </c>
      <c r="AF17357" s="93"/>
      <c r="AG17357" s="93"/>
      <c r="AH17357" s="93"/>
    </row>
    <row r="17358" spans="24:34" x14ac:dyDescent="0.3">
      <c r="X17358" s="269" t="s">
        <v>13425</v>
      </c>
      <c r="Y17358" s="270">
        <v>31783.85</v>
      </c>
      <c r="AA17358" s="231" t="s">
        <v>17812</v>
      </c>
      <c r="AB17358" s="232">
        <v>11313.82</v>
      </c>
      <c r="AD17358" s="209" t="s">
        <v>30973</v>
      </c>
      <c r="AE17358" s="210">
        <v>136970.4</v>
      </c>
      <c r="AF17358" s="93"/>
      <c r="AG17358" s="93"/>
      <c r="AH17358" s="93"/>
    </row>
    <row r="17359" spans="24:34" x14ac:dyDescent="0.3">
      <c r="X17359" s="269" t="s">
        <v>34929</v>
      </c>
      <c r="Y17359" s="270">
        <v>8243786.5499999998</v>
      </c>
      <c r="AA17359" s="231" t="s">
        <v>40741</v>
      </c>
      <c r="AB17359" s="232">
        <v>95806</v>
      </c>
      <c r="AD17359" s="209" t="s">
        <v>30974</v>
      </c>
      <c r="AE17359" s="210">
        <v>2614.2600000000002</v>
      </c>
      <c r="AF17359" s="93"/>
      <c r="AG17359" s="93"/>
      <c r="AH17359" s="93"/>
    </row>
    <row r="17360" spans="24:34" x14ac:dyDescent="0.3">
      <c r="X17360" s="269" t="s">
        <v>33415</v>
      </c>
      <c r="Y17360" s="270">
        <v>717802.48</v>
      </c>
      <c r="AA17360" s="231" t="s">
        <v>17900</v>
      </c>
      <c r="AB17360" s="232">
        <v>5145</v>
      </c>
      <c r="AD17360" s="209" t="s">
        <v>30975</v>
      </c>
      <c r="AE17360" s="210">
        <v>5524.77</v>
      </c>
      <c r="AF17360" s="93"/>
      <c r="AG17360" s="93"/>
      <c r="AH17360" s="93"/>
    </row>
    <row r="17361" spans="24:34" x14ac:dyDescent="0.3">
      <c r="X17361" s="269" t="s">
        <v>47478</v>
      </c>
      <c r="Y17361" s="270">
        <v>5840.22</v>
      </c>
      <c r="AA17361" s="231" t="s">
        <v>17901</v>
      </c>
      <c r="AB17361" s="232">
        <v>9000</v>
      </c>
      <c r="AD17361" s="209" t="s">
        <v>30976</v>
      </c>
      <c r="AE17361" s="210">
        <v>9435.93</v>
      </c>
      <c r="AF17361" s="93"/>
      <c r="AG17361" s="93"/>
      <c r="AH17361" s="93"/>
    </row>
    <row r="17362" spans="24:34" x14ac:dyDescent="0.3">
      <c r="X17362" s="269" t="s">
        <v>33416</v>
      </c>
      <c r="Y17362" s="270">
        <v>45806.35</v>
      </c>
      <c r="AA17362" s="231" t="s">
        <v>17902</v>
      </c>
      <c r="AB17362" s="232">
        <v>447167.85</v>
      </c>
      <c r="AD17362" s="209" t="s">
        <v>30977</v>
      </c>
      <c r="AE17362" s="210">
        <v>4389.8100000000004</v>
      </c>
      <c r="AF17362" s="93"/>
      <c r="AG17362" s="93"/>
      <c r="AH17362" s="93"/>
    </row>
    <row r="17363" spans="24:34" x14ac:dyDescent="0.3">
      <c r="X17363" s="269" t="s">
        <v>47480</v>
      </c>
      <c r="Y17363" s="270">
        <v>14212.5</v>
      </c>
      <c r="AA17363" s="231" t="s">
        <v>17903</v>
      </c>
      <c r="AB17363" s="232">
        <v>236674.26</v>
      </c>
      <c r="AD17363" s="209" t="s">
        <v>30978</v>
      </c>
      <c r="AE17363" s="210">
        <v>627551.55000000005</v>
      </c>
      <c r="AF17363" s="93"/>
      <c r="AG17363" s="93"/>
      <c r="AH17363" s="93"/>
    </row>
    <row r="17364" spans="24:34" x14ac:dyDescent="0.3">
      <c r="X17364" s="269" t="s">
        <v>18981</v>
      </c>
      <c r="Y17364" s="270">
        <v>670708.06000000006</v>
      </c>
      <c r="AA17364" s="231" t="s">
        <v>47466</v>
      </c>
      <c r="AB17364" s="232">
        <v>8611.5300000000007</v>
      </c>
      <c r="AD17364" s="209" t="s">
        <v>30979</v>
      </c>
      <c r="AE17364" s="210">
        <v>16624008.99</v>
      </c>
      <c r="AF17364" s="93"/>
      <c r="AG17364" s="93"/>
      <c r="AH17364" s="93"/>
    </row>
    <row r="17365" spans="24:34" x14ac:dyDescent="0.3">
      <c r="X17365" s="269" t="s">
        <v>55597</v>
      </c>
      <c r="Y17365" s="270">
        <v>38490.400000000001</v>
      </c>
      <c r="AA17365" s="231" t="s">
        <v>17904</v>
      </c>
      <c r="AB17365" s="232">
        <v>131153.72</v>
      </c>
      <c r="AD17365" s="209" t="s">
        <v>30980</v>
      </c>
      <c r="AE17365" s="210">
        <v>-243.44</v>
      </c>
      <c r="AF17365" s="93"/>
      <c r="AG17365" s="93"/>
      <c r="AH17365" s="93"/>
    </row>
    <row r="17366" spans="24:34" x14ac:dyDescent="0.3">
      <c r="X17366" s="269" t="s">
        <v>18982</v>
      </c>
      <c r="Y17366" s="270">
        <v>962964.22</v>
      </c>
      <c r="AA17366" s="231" t="s">
        <v>17905</v>
      </c>
      <c r="AB17366" s="232">
        <v>113525</v>
      </c>
      <c r="AD17366" s="209" t="s">
        <v>30981</v>
      </c>
      <c r="AE17366" s="210">
        <v>1535088.1</v>
      </c>
      <c r="AF17366" s="93"/>
      <c r="AG17366" s="93"/>
      <c r="AH17366" s="93"/>
    </row>
    <row r="17367" spans="24:34" x14ac:dyDescent="0.3">
      <c r="X17367" s="269" t="s">
        <v>39090</v>
      </c>
      <c r="Y17367" s="270">
        <v>4114.13</v>
      </c>
      <c r="AA17367" s="231" t="s">
        <v>17906</v>
      </c>
      <c r="AB17367" s="232">
        <v>19365.349999999999</v>
      </c>
      <c r="AD17367" s="209" t="s">
        <v>30982</v>
      </c>
      <c r="AE17367" s="210">
        <v>516827.8</v>
      </c>
      <c r="AF17367" s="93"/>
      <c r="AG17367" s="93"/>
      <c r="AH17367" s="93"/>
    </row>
    <row r="17368" spans="24:34" x14ac:dyDescent="0.3">
      <c r="X17368" s="269" t="s">
        <v>13427</v>
      </c>
      <c r="Y17368" s="270">
        <v>1413676.9</v>
      </c>
      <c r="AA17368" s="231" t="s">
        <v>17907</v>
      </c>
      <c r="AB17368" s="232">
        <v>149638.15</v>
      </c>
      <c r="AD17368" s="209" t="s">
        <v>30983</v>
      </c>
      <c r="AE17368" s="210">
        <v>124049.59</v>
      </c>
      <c r="AF17368" s="93"/>
      <c r="AG17368" s="93"/>
      <c r="AH17368" s="93"/>
    </row>
    <row r="17369" spans="24:34" x14ac:dyDescent="0.3">
      <c r="X17369" s="269" t="s">
        <v>13428</v>
      </c>
      <c r="Y17369" s="270">
        <v>2319348.7000000002</v>
      </c>
      <c r="AA17369" s="231" t="s">
        <v>17908</v>
      </c>
      <c r="AB17369" s="232">
        <v>5116.95</v>
      </c>
      <c r="AD17369" s="209" t="s">
        <v>30984</v>
      </c>
      <c r="AE17369" s="210">
        <v>885</v>
      </c>
      <c r="AF17369" s="93"/>
      <c r="AG17369" s="93"/>
      <c r="AH17369" s="93"/>
    </row>
    <row r="17370" spans="24:34" x14ac:dyDescent="0.3">
      <c r="X17370" s="269" t="s">
        <v>13429</v>
      </c>
      <c r="Y17370" s="270">
        <v>732489.35</v>
      </c>
      <c r="AA17370" s="231" t="s">
        <v>17909</v>
      </c>
      <c r="AB17370" s="232">
        <v>3571</v>
      </c>
      <c r="AD17370" s="209" t="s">
        <v>30985</v>
      </c>
      <c r="AE17370" s="210">
        <v>280</v>
      </c>
      <c r="AF17370" s="93"/>
      <c r="AG17370" s="93"/>
      <c r="AH17370" s="93"/>
    </row>
    <row r="17371" spans="24:34" x14ac:dyDescent="0.3">
      <c r="X17371" s="269" t="s">
        <v>18983</v>
      </c>
      <c r="Y17371" s="270">
        <v>2226065.5499999998</v>
      </c>
      <c r="AA17371" s="231" t="s">
        <v>34786</v>
      </c>
      <c r="AB17371" s="232">
        <v>80088.31</v>
      </c>
      <c r="AD17371" s="209" t="s">
        <v>30986</v>
      </c>
      <c r="AE17371" s="210">
        <v>4594.43</v>
      </c>
      <c r="AF17371" s="93"/>
      <c r="AG17371" s="93"/>
      <c r="AH17371" s="93"/>
    </row>
    <row r="17372" spans="24:34" x14ac:dyDescent="0.3">
      <c r="X17372" s="269" t="s">
        <v>18984</v>
      </c>
      <c r="Y17372" s="270">
        <v>38676.550000000003</v>
      </c>
      <c r="AA17372" s="231" t="s">
        <v>17910</v>
      </c>
      <c r="AB17372" s="232">
        <v>1000</v>
      </c>
      <c r="AD17372" s="209" t="s">
        <v>30987</v>
      </c>
      <c r="AE17372" s="210">
        <v>2700</v>
      </c>
      <c r="AF17372" s="93"/>
      <c r="AG17372" s="93"/>
      <c r="AH17372" s="93"/>
    </row>
    <row r="17373" spans="24:34" x14ac:dyDescent="0.3">
      <c r="X17373" s="269" t="s">
        <v>58901</v>
      </c>
      <c r="Y17373" s="270">
        <v>19122.03</v>
      </c>
      <c r="AA17373" s="231" t="s">
        <v>33299</v>
      </c>
      <c r="AB17373" s="232">
        <v>48995.88</v>
      </c>
      <c r="AD17373" s="209" t="s">
        <v>30988</v>
      </c>
      <c r="AE17373" s="210">
        <v>500</v>
      </c>
      <c r="AF17373" s="93"/>
      <c r="AG17373" s="93"/>
      <c r="AH17373" s="93"/>
    </row>
    <row r="17374" spans="24:34" x14ac:dyDescent="0.3">
      <c r="X17374" s="269" t="s">
        <v>39091</v>
      </c>
      <c r="Y17374" s="270">
        <v>96299.66</v>
      </c>
      <c r="AA17374" s="231" t="s">
        <v>17911</v>
      </c>
      <c r="AB17374" s="232">
        <v>12728.54</v>
      </c>
      <c r="AD17374" s="209" t="s">
        <v>30989</v>
      </c>
      <c r="AE17374" s="210">
        <v>10871.98</v>
      </c>
      <c r="AF17374" s="93"/>
      <c r="AG17374" s="93"/>
      <c r="AH17374" s="93"/>
    </row>
    <row r="17375" spans="24:34" x14ac:dyDescent="0.3">
      <c r="X17375" s="269" t="s">
        <v>54305</v>
      </c>
      <c r="Y17375" s="270">
        <v>65200</v>
      </c>
      <c r="AA17375" s="231" t="s">
        <v>17913</v>
      </c>
      <c r="AB17375" s="232">
        <v>410.19</v>
      </c>
      <c r="AD17375" s="209" t="s">
        <v>30990</v>
      </c>
      <c r="AE17375" s="210">
        <v>4680</v>
      </c>
      <c r="AF17375" s="93"/>
      <c r="AG17375" s="93"/>
      <c r="AH17375" s="93"/>
    </row>
    <row r="17376" spans="24:34" x14ac:dyDescent="0.3">
      <c r="X17376" s="269" t="s">
        <v>43196</v>
      </c>
      <c r="Y17376" s="270">
        <v>1727.04</v>
      </c>
      <c r="AA17376" s="231" t="s">
        <v>17914</v>
      </c>
      <c r="AB17376" s="232">
        <v>23799.15</v>
      </c>
      <c r="AD17376" s="209" t="s">
        <v>30991</v>
      </c>
      <c r="AE17376" s="210">
        <v>6396.59</v>
      </c>
      <c r="AF17376" s="93"/>
      <c r="AG17376" s="93"/>
      <c r="AH17376" s="93"/>
    </row>
    <row r="17377" spans="24:34" x14ac:dyDescent="0.3">
      <c r="X17377" s="269" t="s">
        <v>61238</v>
      </c>
      <c r="Y17377" s="270">
        <v>2561.1799999999998</v>
      </c>
      <c r="AA17377" s="231" t="s">
        <v>17915</v>
      </c>
      <c r="AB17377" s="232">
        <v>12137.31</v>
      </c>
      <c r="AD17377" s="209" t="s">
        <v>30992</v>
      </c>
      <c r="AE17377" s="210">
        <v>4876.1000000000004</v>
      </c>
      <c r="AF17377" s="93"/>
      <c r="AG17377" s="93"/>
      <c r="AH17377" s="93"/>
    </row>
    <row r="17378" spans="24:34" x14ac:dyDescent="0.3">
      <c r="X17378" s="269" t="s">
        <v>18985</v>
      </c>
      <c r="Y17378" s="270">
        <v>260556.38</v>
      </c>
      <c r="AA17378" s="231" t="s">
        <v>17916</v>
      </c>
      <c r="AB17378" s="232">
        <v>2199.75</v>
      </c>
      <c r="AD17378" s="209" t="s">
        <v>30993</v>
      </c>
      <c r="AE17378" s="210">
        <v>442.33</v>
      </c>
      <c r="AF17378" s="93"/>
      <c r="AG17378" s="93"/>
      <c r="AH17378" s="93"/>
    </row>
    <row r="17379" spans="24:34" x14ac:dyDescent="0.3">
      <c r="X17379" s="269" t="s">
        <v>46015</v>
      </c>
      <c r="Y17379" s="270">
        <v>57983.61</v>
      </c>
      <c r="AA17379" s="231" t="s">
        <v>17917</v>
      </c>
      <c r="AB17379" s="232">
        <v>4301.5200000000004</v>
      </c>
      <c r="AD17379" s="209" t="s">
        <v>30994</v>
      </c>
      <c r="AE17379" s="210">
        <v>40496</v>
      </c>
      <c r="AF17379" s="93"/>
      <c r="AG17379" s="93"/>
      <c r="AH17379" s="93"/>
    </row>
    <row r="17380" spans="24:34" x14ac:dyDescent="0.3">
      <c r="X17380" s="269" t="s">
        <v>48451</v>
      </c>
      <c r="Y17380" s="270">
        <v>52.12</v>
      </c>
      <c r="AA17380" s="231" t="s">
        <v>17918</v>
      </c>
      <c r="AB17380" s="232">
        <v>758701.2</v>
      </c>
      <c r="AD17380" s="209" t="s">
        <v>30995</v>
      </c>
      <c r="AE17380" s="210">
        <v>5700</v>
      </c>
      <c r="AF17380" s="93"/>
      <c r="AG17380" s="93"/>
      <c r="AH17380" s="93"/>
    </row>
    <row r="17381" spans="24:34" x14ac:dyDescent="0.3">
      <c r="X17381" s="269" t="s">
        <v>18986</v>
      </c>
      <c r="Y17381" s="270">
        <v>1114448.8999999999</v>
      </c>
      <c r="AA17381" s="231" t="s">
        <v>40742</v>
      </c>
      <c r="AB17381" s="232">
        <v>680008.5</v>
      </c>
      <c r="AD17381" s="209" t="s">
        <v>30996</v>
      </c>
      <c r="AE17381" s="210">
        <v>63917.49</v>
      </c>
      <c r="AF17381" s="93"/>
      <c r="AG17381" s="93"/>
      <c r="AH17381" s="93"/>
    </row>
    <row r="17382" spans="24:34" x14ac:dyDescent="0.3">
      <c r="X17382" s="269" t="s">
        <v>18987</v>
      </c>
      <c r="Y17382" s="270">
        <v>2671593.36</v>
      </c>
      <c r="AA17382" s="231" t="s">
        <v>40743</v>
      </c>
      <c r="AB17382" s="232">
        <v>472.89</v>
      </c>
      <c r="AD17382" s="209" t="s">
        <v>30997</v>
      </c>
      <c r="AE17382" s="210">
        <v>65830.25</v>
      </c>
      <c r="AF17382" s="93"/>
      <c r="AG17382" s="93"/>
      <c r="AH17382" s="93"/>
    </row>
    <row r="17383" spans="24:34" x14ac:dyDescent="0.3">
      <c r="X17383" s="269" t="s">
        <v>18988</v>
      </c>
      <c r="Y17383" s="270">
        <v>217479.66</v>
      </c>
      <c r="AA17383" s="231" t="s">
        <v>17919</v>
      </c>
      <c r="AB17383" s="232">
        <v>293175</v>
      </c>
      <c r="AD17383" s="209" t="s">
        <v>30998</v>
      </c>
      <c r="AE17383" s="210">
        <v>123131.95</v>
      </c>
      <c r="AF17383" s="93"/>
      <c r="AG17383" s="93"/>
      <c r="AH17383" s="93"/>
    </row>
    <row r="17384" spans="24:34" x14ac:dyDescent="0.3">
      <c r="X17384" s="269" t="s">
        <v>61239</v>
      </c>
      <c r="Y17384" s="270">
        <v>228486.81</v>
      </c>
      <c r="AA17384" s="231" t="s">
        <v>17920</v>
      </c>
      <c r="AB17384" s="232">
        <v>129500</v>
      </c>
      <c r="AD17384" s="209" t="s">
        <v>30999</v>
      </c>
      <c r="AE17384" s="210">
        <v>166610.72</v>
      </c>
      <c r="AF17384" s="93"/>
      <c r="AG17384" s="93"/>
      <c r="AH17384" s="93"/>
    </row>
    <row r="17385" spans="24:34" x14ac:dyDescent="0.3">
      <c r="X17385" s="269" t="s">
        <v>18989</v>
      </c>
      <c r="Y17385" s="270">
        <v>1072173.8500000001</v>
      </c>
      <c r="AA17385" s="231" t="s">
        <v>17922</v>
      </c>
      <c r="AB17385" s="232">
        <v>55305</v>
      </c>
      <c r="AD17385" s="209" t="s">
        <v>31000</v>
      </c>
      <c r="AE17385" s="210">
        <v>765889.34</v>
      </c>
      <c r="AF17385" s="93"/>
      <c r="AG17385" s="93"/>
      <c r="AH17385" s="93"/>
    </row>
    <row r="17386" spans="24:34" x14ac:dyDescent="0.3">
      <c r="X17386" s="269" t="s">
        <v>62499</v>
      </c>
      <c r="Y17386" s="270">
        <v>365720</v>
      </c>
      <c r="AA17386" s="231" t="s">
        <v>17924</v>
      </c>
      <c r="AB17386" s="232">
        <v>241312.09</v>
      </c>
      <c r="AD17386" s="209" t="s">
        <v>31001</v>
      </c>
      <c r="AE17386" s="210">
        <v>98371.53</v>
      </c>
      <c r="AF17386" s="93"/>
      <c r="AG17386" s="93"/>
      <c r="AH17386" s="93"/>
    </row>
    <row r="17387" spans="24:34" x14ac:dyDescent="0.3">
      <c r="X17387" s="269" t="s">
        <v>18990</v>
      </c>
      <c r="Y17387" s="270">
        <v>1710534.35</v>
      </c>
      <c r="AA17387" s="231" t="s">
        <v>17925</v>
      </c>
      <c r="AB17387" s="232">
        <v>482913.58</v>
      </c>
      <c r="AD17387" s="209" t="s">
        <v>31002</v>
      </c>
      <c r="AE17387" s="210">
        <v>124619.52</v>
      </c>
      <c r="AF17387" s="93"/>
      <c r="AG17387" s="93"/>
      <c r="AH17387" s="93"/>
    </row>
    <row r="17388" spans="24:34" x14ac:dyDescent="0.3">
      <c r="X17388" s="269" t="s">
        <v>18991</v>
      </c>
      <c r="Y17388" s="270">
        <v>3216165.24</v>
      </c>
      <c r="AA17388" s="231" t="s">
        <v>17926</v>
      </c>
      <c r="AB17388" s="232">
        <v>128362.81</v>
      </c>
      <c r="AD17388" s="209" t="s">
        <v>31003</v>
      </c>
      <c r="AE17388" s="210">
        <v>4903414.03</v>
      </c>
      <c r="AF17388" s="93"/>
      <c r="AG17388" s="93"/>
      <c r="AH17388" s="93"/>
    </row>
    <row r="17389" spans="24:34" x14ac:dyDescent="0.3">
      <c r="X17389" s="269" t="s">
        <v>48452</v>
      </c>
      <c r="Y17389" s="270">
        <v>-108972.45</v>
      </c>
      <c r="AA17389" s="231" t="s">
        <v>54271</v>
      </c>
      <c r="AB17389" s="232">
        <v>4998.6899999999996</v>
      </c>
      <c r="AD17389" s="209" t="s">
        <v>31004</v>
      </c>
      <c r="AE17389" s="210">
        <v>178461.09</v>
      </c>
      <c r="AF17389" s="93"/>
      <c r="AG17389" s="93"/>
      <c r="AH17389" s="93"/>
    </row>
    <row r="17390" spans="24:34" x14ac:dyDescent="0.3">
      <c r="X17390" s="269" t="s">
        <v>36215</v>
      </c>
      <c r="Y17390" s="270">
        <v>2690556.86</v>
      </c>
      <c r="AA17390" s="231" t="s">
        <v>17927</v>
      </c>
      <c r="AB17390" s="232">
        <v>13440</v>
      </c>
      <c r="AD17390" s="209" t="s">
        <v>31005</v>
      </c>
      <c r="AE17390" s="210">
        <v>66448.11</v>
      </c>
      <c r="AF17390" s="93"/>
      <c r="AG17390" s="93"/>
      <c r="AH17390" s="93"/>
    </row>
    <row r="17391" spans="24:34" x14ac:dyDescent="0.3">
      <c r="X17391" s="269" t="s">
        <v>59450</v>
      </c>
      <c r="Y17391" s="270">
        <v>192020.63</v>
      </c>
      <c r="AA17391" s="231" t="s">
        <v>17928</v>
      </c>
      <c r="AB17391" s="232">
        <v>3360</v>
      </c>
      <c r="AD17391" s="209" t="s">
        <v>31006</v>
      </c>
      <c r="AE17391" s="210">
        <v>1494.12</v>
      </c>
      <c r="AF17391" s="93"/>
      <c r="AG17391" s="93"/>
      <c r="AH17391" s="93"/>
    </row>
    <row r="17392" spans="24:34" x14ac:dyDescent="0.3">
      <c r="X17392" s="269" t="s">
        <v>58370</v>
      </c>
      <c r="Y17392" s="270">
        <v>402944</v>
      </c>
      <c r="AA17392" s="231" t="s">
        <v>17930</v>
      </c>
      <c r="AB17392" s="232">
        <v>3857.46</v>
      </c>
      <c r="AD17392" s="209" t="s">
        <v>31007</v>
      </c>
      <c r="AE17392" s="210">
        <v>537062.77</v>
      </c>
      <c r="AF17392" s="93"/>
      <c r="AG17392" s="93"/>
      <c r="AH17392" s="93"/>
    </row>
    <row r="17393" spans="24:34" x14ac:dyDescent="0.3">
      <c r="X17393" s="269" t="s">
        <v>50631</v>
      </c>
      <c r="Y17393" s="270">
        <v>1436216.34</v>
      </c>
      <c r="AA17393" s="231" t="s">
        <v>17932</v>
      </c>
      <c r="AB17393" s="232">
        <v>32070.99</v>
      </c>
      <c r="AD17393" s="209" t="s">
        <v>31008</v>
      </c>
      <c r="AE17393" s="210">
        <v>38684.04</v>
      </c>
      <c r="AF17393" s="93"/>
      <c r="AG17393" s="93"/>
      <c r="AH17393" s="93"/>
    </row>
    <row r="17394" spans="24:34" x14ac:dyDescent="0.3">
      <c r="X17394" s="269" t="s">
        <v>54306</v>
      </c>
      <c r="Y17394" s="270">
        <v>757950</v>
      </c>
      <c r="AA17394" s="231" t="s">
        <v>17935</v>
      </c>
      <c r="AB17394" s="232">
        <v>112942.23</v>
      </c>
      <c r="AD17394" s="209" t="s">
        <v>31009</v>
      </c>
      <c r="AE17394" s="210">
        <v>6191.13</v>
      </c>
      <c r="AF17394" s="93"/>
      <c r="AG17394" s="93"/>
      <c r="AH17394" s="93"/>
    </row>
    <row r="17395" spans="24:34" x14ac:dyDescent="0.3">
      <c r="X17395" s="269" t="s">
        <v>39092</v>
      </c>
      <c r="Y17395" s="270">
        <v>57053.9</v>
      </c>
      <c r="AA17395" s="231" t="s">
        <v>17936</v>
      </c>
      <c r="AB17395" s="232">
        <v>61826.3</v>
      </c>
      <c r="AD17395" s="209" t="s">
        <v>31010</v>
      </c>
      <c r="AE17395" s="210">
        <v>70928.070000000007</v>
      </c>
      <c r="AF17395" s="93"/>
      <c r="AG17395" s="93"/>
      <c r="AH17395" s="93"/>
    </row>
    <row r="17396" spans="24:34" x14ac:dyDescent="0.3">
      <c r="X17396" s="269" t="s">
        <v>18992</v>
      </c>
      <c r="Y17396" s="270">
        <v>86155.62</v>
      </c>
      <c r="AA17396" s="231" t="s">
        <v>17937</v>
      </c>
      <c r="AB17396" s="232">
        <v>21792.76</v>
      </c>
      <c r="AD17396" s="209" t="s">
        <v>31011</v>
      </c>
      <c r="AE17396" s="210">
        <v>1319.81</v>
      </c>
      <c r="AF17396" s="93"/>
      <c r="AG17396" s="93"/>
      <c r="AH17396" s="93"/>
    </row>
    <row r="17397" spans="24:34" x14ac:dyDescent="0.3">
      <c r="X17397" s="269" t="s">
        <v>54307</v>
      </c>
      <c r="Y17397" s="270">
        <v>311253.68</v>
      </c>
      <c r="AA17397" s="231" t="s">
        <v>38976</v>
      </c>
      <c r="AB17397" s="232">
        <v>8939.4500000000007</v>
      </c>
      <c r="AD17397" s="209" t="s">
        <v>31012</v>
      </c>
      <c r="AE17397" s="210">
        <v>15847.38</v>
      </c>
      <c r="AF17397" s="93"/>
      <c r="AG17397" s="93"/>
      <c r="AH17397" s="93"/>
    </row>
    <row r="17398" spans="24:34" x14ac:dyDescent="0.3">
      <c r="X17398" s="269" t="s">
        <v>58024</v>
      </c>
      <c r="Y17398" s="270">
        <v>2000</v>
      </c>
      <c r="AA17398" s="231" t="s">
        <v>17943</v>
      </c>
      <c r="AB17398" s="232">
        <v>55155.9</v>
      </c>
      <c r="AD17398" s="209" t="s">
        <v>31013</v>
      </c>
      <c r="AE17398" s="210">
        <v>873.6</v>
      </c>
      <c r="AF17398" s="93"/>
      <c r="AG17398" s="93"/>
      <c r="AH17398" s="93"/>
    </row>
    <row r="17399" spans="24:34" x14ac:dyDescent="0.3">
      <c r="X17399" s="269" t="s">
        <v>19012</v>
      </c>
      <c r="Y17399" s="270">
        <v>209700.54</v>
      </c>
      <c r="AA17399" s="231" t="s">
        <v>17944</v>
      </c>
      <c r="AB17399" s="232">
        <v>241981.94</v>
      </c>
      <c r="AD17399" s="209" t="s">
        <v>31014</v>
      </c>
      <c r="AE17399" s="210">
        <v>1406.16</v>
      </c>
      <c r="AF17399" s="93"/>
      <c r="AG17399" s="93"/>
      <c r="AH17399" s="93"/>
    </row>
    <row r="17400" spans="24:34" x14ac:dyDescent="0.3">
      <c r="X17400" s="269" t="s">
        <v>19014</v>
      </c>
      <c r="Y17400" s="270">
        <v>2000</v>
      </c>
      <c r="AA17400" s="231" t="s">
        <v>50619</v>
      </c>
      <c r="AB17400" s="232">
        <v>-7394.24</v>
      </c>
      <c r="AD17400" s="209" t="s">
        <v>31015</v>
      </c>
      <c r="AE17400" s="210">
        <v>117082.42</v>
      </c>
      <c r="AF17400" s="93"/>
      <c r="AG17400" s="93"/>
      <c r="AH17400" s="93"/>
    </row>
    <row r="17401" spans="24:34" x14ac:dyDescent="0.3">
      <c r="X17401" s="269" t="s">
        <v>19015</v>
      </c>
      <c r="Y17401" s="270">
        <v>430987.83</v>
      </c>
      <c r="AA17401" s="231" t="s">
        <v>45996</v>
      </c>
      <c r="AB17401" s="232">
        <v>202798</v>
      </c>
      <c r="AD17401" s="209" t="s">
        <v>31016</v>
      </c>
      <c r="AE17401" s="210">
        <v>42457.98</v>
      </c>
      <c r="AF17401" s="93"/>
      <c r="AG17401" s="93"/>
      <c r="AH17401" s="93"/>
    </row>
    <row r="17402" spans="24:34" x14ac:dyDescent="0.3">
      <c r="X17402" s="269" t="s">
        <v>58025</v>
      </c>
      <c r="Y17402" s="270">
        <v>135239.81</v>
      </c>
      <c r="AA17402" s="231" t="s">
        <v>17945</v>
      </c>
      <c r="AB17402" s="232">
        <v>93050</v>
      </c>
      <c r="AD17402" s="209" t="s">
        <v>31017</v>
      </c>
      <c r="AE17402" s="210">
        <v>85216.51</v>
      </c>
      <c r="AF17402" s="93"/>
      <c r="AG17402" s="93"/>
      <c r="AH17402" s="93"/>
    </row>
    <row r="17403" spans="24:34" x14ac:dyDescent="0.3">
      <c r="X17403" s="269" t="s">
        <v>58026</v>
      </c>
      <c r="Y17403" s="270">
        <v>36992.720000000001</v>
      </c>
      <c r="AA17403" s="231" t="s">
        <v>49334</v>
      </c>
      <c r="AB17403" s="232">
        <v>60000</v>
      </c>
      <c r="AD17403" s="209" t="s">
        <v>31018</v>
      </c>
      <c r="AE17403" s="210">
        <v>36115.440000000002</v>
      </c>
      <c r="AF17403" s="93"/>
      <c r="AG17403" s="93"/>
      <c r="AH17403" s="93"/>
    </row>
    <row r="17404" spans="24:34" x14ac:dyDescent="0.3">
      <c r="X17404" s="269" t="s">
        <v>47482</v>
      </c>
      <c r="Y17404" s="270">
        <v>51209.13</v>
      </c>
      <c r="AA17404" s="231" t="s">
        <v>50620</v>
      </c>
      <c r="AB17404" s="232">
        <v>28663.22</v>
      </c>
      <c r="AD17404" s="209" t="s">
        <v>31019</v>
      </c>
      <c r="AE17404" s="210">
        <v>848850</v>
      </c>
      <c r="AF17404" s="93"/>
      <c r="AG17404" s="93"/>
      <c r="AH17404" s="93"/>
    </row>
    <row r="17405" spans="24:34" x14ac:dyDescent="0.3">
      <c r="X17405" s="269" t="s">
        <v>43198</v>
      </c>
      <c r="Y17405" s="270">
        <v>459</v>
      </c>
      <c r="AA17405" s="231" t="s">
        <v>54272</v>
      </c>
      <c r="AB17405" s="232">
        <v>36500.04</v>
      </c>
      <c r="AD17405" s="209" t="s">
        <v>31020</v>
      </c>
      <c r="AE17405" s="210">
        <v>3389865.33</v>
      </c>
      <c r="AF17405" s="93"/>
      <c r="AG17405" s="93"/>
      <c r="AH17405" s="93"/>
    </row>
    <row r="17406" spans="24:34" x14ac:dyDescent="0.3">
      <c r="X17406" s="269" t="s">
        <v>65119</v>
      </c>
      <c r="Y17406" s="270">
        <v>15800</v>
      </c>
      <c r="AA17406" s="231" t="s">
        <v>17967</v>
      </c>
      <c r="AB17406" s="232">
        <v>24733.360000000001</v>
      </c>
      <c r="AD17406" s="209" t="s">
        <v>31021</v>
      </c>
      <c r="AE17406" s="210">
        <v>26000</v>
      </c>
      <c r="AF17406" s="93"/>
      <c r="AG17406" s="93"/>
      <c r="AH17406" s="93"/>
    </row>
    <row r="17407" spans="24:34" x14ac:dyDescent="0.3">
      <c r="X17407" s="269" t="s">
        <v>19016</v>
      </c>
      <c r="Y17407" s="270">
        <v>52514.97</v>
      </c>
      <c r="AA17407" s="231" t="s">
        <v>54273</v>
      </c>
      <c r="AB17407" s="232">
        <v>21810</v>
      </c>
      <c r="AD17407" s="209" t="s">
        <v>31022</v>
      </c>
      <c r="AE17407" s="210">
        <v>77068.66</v>
      </c>
      <c r="AF17407" s="93"/>
      <c r="AG17407" s="93"/>
      <c r="AH17407" s="93"/>
    </row>
    <row r="17408" spans="24:34" x14ac:dyDescent="0.3">
      <c r="X17408" s="269" t="s">
        <v>55598</v>
      </c>
      <c r="Y17408" s="270">
        <v>47033.52</v>
      </c>
      <c r="AA17408" s="231" t="s">
        <v>49335</v>
      </c>
      <c r="AB17408" s="232">
        <v>6704.33</v>
      </c>
      <c r="AD17408" s="209" t="s">
        <v>31023</v>
      </c>
      <c r="AE17408" s="210">
        <v>142950</v>
      </c>
      <c r="AF17408" s="93"/>
      <c r="AG17408" s="93"/>
      <c r="AH17408" s="93"/>
    </row>
    <row r="17409" spans="24:34" x14ac:dyDescent="0.3">
      <c r="X17409" s="269" t="s">
        <v>19017</v>
      </c>
      <c r="Y17409" s="270">
        <v>6668</v>
      </c>
      <c r="AA17409" s="231" t="s">
        <v>54274</v>
      </c>
      <c r="AB17409" s="232">
        <v>21050.880000000001</v>
      </c>
      <c r="AD17409" s="209" t="s">
        <v>31024</v>
      </c>
      <c r="AE17409" s="210">
        <v>25.06</v>
      </c>
      <c r="AF17409" s="93"/>
      <c r="AG17409" s="93"/>
      <c r="AH17409" s="93"/>
    </row>
    <row r="17410" spans="24:34" x14ac:dyDescent="0.3">
      <c r="X17410" s="269" t="s">
        <v>19039</v>
      </c>
      <c r="Y17410" s="270">
        <v>482710.12</v>
      </c>
      <c r="AA17410" s="231" t="s">
        <v>17969</v>
      </c>
      <c r="AB17410" s="232">
        <v>4716.96</v>
      </c>
      <c r="AD17410" s="209" t="s">
        <v>31025</v>
      </c>
      <c r="AE17410" s="210">
        <v>825023.44</v>
      </c>
      <c r="AF17410" s="93"/>
      <c r="AG17410" s="93"/>
      <c r="AH17410" s="93"/>
    </row>
    <row r="17411" spans="24:34" x14ac:dyDescent="0.3">
      <c r="X17411" s="269" t="s">
        <v>47483</v>
      </c>
      <c r="Y17411" s="270">
        <v>284423.40000000002</v>
      </c>
      <c r="AA17411" s="231" t="s">
        <v>54275</v>
      </c>
      <c r="AB17411" s="232">
        <v>2584.1999999999998</v>
      </c>
      <c r="AD17411" s="209" t="s">
        <v>31026</v>
      </c>
      <c r="AE17411" s="210">
        <v>742292.2</v>
      </c>
      <c r="AF17411" s="93"/>
      <c r="AG17411" s="93"/>
      <c r="AH17411" s="93"/>
    </row>
    <row r="17412" spans="24:34" x14ac:dyDescent="0.3">
      <c r="X17412" s="269" t="s">
        <v>19040</v>
      </c>
      <c r="Y17412" s="270">
        <v>58812.57</v>
      </c>
      <c r="AA17412" s="231" t="s">
        <v>45997</v>
      </c>
      <c r="AB17412" s="232">
        <v>34750</v>
      </c>
      <c r="AD17412" s="209" t="s">
        <v>31027</v>
      </c>
      <c r="AE17412" s="210">
        <v>2087.84</v>
      </c>
      <c r="AF17412" s="93"/>
      <c r="AG17412" s="93"/>
      <c r="AH17412" s="93"/>
    </row>
    <row r="17413" spans="24:34" x14ac:dyDescent="0.3">
      <c r="X17413" s="269" t="s">
        <v>19042</v>
      </c>
      <c r="Y17413" s="270">
        <v>100000</v>
      </c>
      <c r="AA17413" s="231" t="s">
        <v>17970</v>
      </c>
      <c r="AB17413" s="232">
        <v>12591.9</v>
      </c>
      <c r="AD17413" s="209" t="s">
        <v>31028</v>
      </c>
      <c r="AE17413" s="210">
        <v>9917.98</v>
      </c>
      <c r="AF17413" s="93"/>
      <c r="AG17413" s="93"/>
      <c r="AH17413" s="93"/>
    </row>
    <row r="17414" spans="24:34" x14ac:dyDescent="0.3">
      <c r="X17414" s="269" t="s">
        <v>19043</v>
      </c>
      <c r="Y17414" s="270">
        <v>21244.240000000002</v>
      </c>
      <c r="AA17414" s="231" t="s">
        <v>17971</v>
      </c>
      <c r="AB17414" s="232">
        <v>5500</v>
      </c>
      <c r="AD17414" s="209" t="s">
        <v>31029</v>
      </c>
      <c r="AE17414" s="210">
        <v>445.37</v>
      </c>
      <c r="AF17414" s="93"/>
      <c r="AG17414" s="93"/>
      <c r="AH17414" s="93"/>
    </row>
    <row r="17415" spans="24:34" x14ac:dyDescent="0.3">
      <c r="X17415" s="269" t="s">
        <v>19044</v>
      </c>
      <c r="Y17415" s="270">
        <v>98878.14</v>
      </c>
      <c r="AA17415" s="231" t="s">
        <v>47467</v>
      </c>
      <c r="AB17415" s="232">
        <v>9325.5</v>
      </c>
      <c r="AD17415" s="209" t="s">
        <v>31030</v>
      </c>
      <c r="AE17415" s="210">
        <v>319179.3</v>
      </c>
      <c r="AF17415" s="93"/>
      <c r="AG17415" s="93"/>
      <c r="AH17415" s="93"/>
    </row>
    <row r="17416" spans="24:34" x14ac:dyDescent="0.3">
      <c r="X17416" s="269" t="s">
        <v>47486</v>
      </c>
      <c r="Y17416" s="270">
        <v>79217.070000000007</v>
      </c>
      <c r="AA17416" s="231" t="s">
        <v>49336</v>
      </c>
      <c r="AB17416" s="232">
        <v>791.21</v>
      </c>
      <c r="AD17416" s="209" t="s">
        <v>31031</v>
      </c>
      <c r="AE17416" s="210">
        <v>150950.51</v>
      </c>
      <c r="AF17416" s="93"/>
      <c r="AG17416" s="93"/>
      <c r="AH17416" s="93"/>
    </row>
    <row r="17417" spans="24:34" x14ac:dyDescent="0.3">
      <c r="X17417" s="269" t="s">
        <v>19075</v>
      </c>
      <c r="Y17417" s="270">
        <v>86338.08</v>
      </c>
      <c r="AA17417" s="231" t="s">
        <v>17972</v>
      </c>
      <c r="AB17417" s="232">
        <v>25</v>
      </c>
      <c r="AD17417" s="209" t="s">
        <v>31032</v>
      </c>
      <c r="AE17417" s="210">
        <v>360287.28</v>
      </c>
      <c r="AF17417" s="93"/>
      <c r="AG17417" s="93"/>
      <c r="AH17417" s="93"/>
    </row>
    <row r="17418" spans="24:34" x14ac:dyDescent="0.3">
      <c r="X17418" s="269" t="s">
        <v>19078</v>
      </c>
      <c r="Y17418" s="270">
        <v>42400</v>
      </c>
      <c r="AA17418" s="231" t="s">
        <v>17973</v>
      </c>
      <c r="AB17418" s="232">
        <v>4653.96</v>
      </c>
      <c r="AD17418" s="209" t="s">
        <v>31033</v>
      </c>
      <c r="AE17418" s="210">
        <v>746272.23</v>
      </c>
      <c r="AF17418" s="93"/>
      <c r="AG17418" s="93"/>
      <c r="AH17418" s="93"/>
    </row>
    <row r="17419" spans="24:34" x14ac:dyDescent="0.3">
      <c r="X17419" s="269" t="s">
        <v>19079</v>
      </c>
      <c r="Y17419" s="270">
        <v>9848.16</v>
      </c>
      <c r="AA17419" s="231" t="s">
        <v>17974</v>
      </c>
      <c r="AB17419" s="232">
        <v>1643.7</v>
      </c>
      <c r="AD17419" s="209" t="s">
        <v>31034</v>
      </c>
      <c r="AE17419" s="210">
        <v>583976.28</v>
      </c>
      <c r="AF17419" s="93"/>
      <c r="AG17419" s="93"/>
      <c r="AH17419" s="93"/>
    </row>
    <row r="17420" spans="24:34" x14ac:dyDescent="0.3">
      <c r="X17420" s="269" t="s">
        <v>19080</v>
      </c>
      <c r="Y17420" s="270">
        <v>1550</v>
      </c>
      <c r="AA17420" s="231" t="s">
        <v>49337</v>
      </c>
      <c r="AB17420" s="232">
        <v>1588.01</v>
      </c>
      <c r="AD17420" s="209" t="s">
        <v>31035</v>
      </c>
      <c r="AE17420" s="210">
        <v>2095744.92</v>
      </c>
      <c r="AF17420" s="93"/>
      <c r="AG17420" s="93"/>
      <c r="AH17420" s="93"/>
    </row>
    <row r="17421" spans="24:34" x14ac:dyDescent="0.3">
      <c r="X17421" s="269" t="s">
        <v>19084</v>
      </c>
      <c r="Y17421" s="270">
        <v>11804.14</v>
      </c>
      <c r="AA17421" s="231" t="s">
        <v>17975</v>
      </c>
      <c r="AB17421" s="232">
        <v>2035.76</v>
      </c>
      <c r="AD17421" s="209" t="s">
        <v>31036</v>
      </c>
      <c r="AE17421" s="210">
        <v>49121.61</v>
      </c>
      <c r="AF17421" s="93"/>
      <c r="AG17421" s="93"/>
      <c r="AH17421" s="93"/>
    </row>
    <row r="17422" spans="24:34" x14ac:dyDescent="0.3">
      <c r="X17422" s="269" t="s">
        <v>19086</v>
      </c>
      <c r="Y17422" s="270">
        <v>11810.29</v>
      </c>
      <c r="AA17422" s="231" t="s">
        <v>36143</v>
      </c>
      <c r="AB17422" s="232">
        <v>27616.22</v>
      </c>
      <c r="AD17422" s="209" t="s">
        <v>31037</v>
      </c>
      <c r="AE17422" s="210">
        <v>5151470.9000000004</v>
      </c>
      <c r="AF17422" s="93"/>
      <c r="AG17422" s="93"/>
      <c r="AH17422" s="93"/>
    </row>
    <row r="17423" spans="24:34" x14ac:dyDescent="0.3">
      <c r="X17423" s="269" t="s">
        <v>58027</v>
      </c>
      <c r="Y17423" s="270">
        <v>959</v>
      </c>
      <c r="AA17423" s="231" t="s">
        <v>17999</v>
      </c>
      <c r="AB17423" s="232">
        <v>392263.88</v>
      </c>
      <c r="AD17423" s="209" t="s">
        <v>31038</v>
      </c>
      <c r="AE17423" s="210">
        <v>10000</v>
      </c>
      <c r="AF17423" s="93"/>
      <c r="AG17423" s="93"/>
      <c r="AH17423" s="93"/>
    </row>
    <row r="17424" spans="24:34" x14ac:dyDescent="0.3">
      <c r="X17424" s="269" t="s">
        <v>19087</v>
      </c>
      <c r="Y17424" s="270">
        <v>61000</v>
      </c>
      <c r="AA17424" s="231" t="s">
        <v>45998</v>
      </c>
      <c r="AB17424" s="232">
        <v>166978.5</v>
      </c>
      <c r="AD17424" s="209" t="s">
        <v>31039</v>
      </c>
      <c r="AE17424" s="210">
        <v>29059.47</v>
      </c>
      <c r="AF17424" s="93"/>
      <c r="AG17424" s="93"/>
      <c r="AH17424" s="93"/>
    </row>
    <row r="17425" spans="24:34" x14ac:dyDescent="0.3">
      <c r="X17425" s="269" t="s">
        <v>36226</v>
      </c>
      <c r="Y17425" s="270">
        <v>19150</v>
      </c>
      <c r="AA17425" s="231" t="s">
        <v>18001</v>
      </c>
      <c r="AB17425" s="232">
        <v>7875</v>
      </c>
      <c r="AD17425" s="209" t="s">
        <v>31040</v>
      </c>
      <c r="AE17425" s="210">
        <v>66501.3</v>
      </c>
      <c r="AF17425" s="93"/>
      <c r="AG17425" s="93"/>
      <c r="AH17425" s="93"/>
    </row>
    <row r="17426" spans="24:34" x14ac:dyDescent="0.3">
      <c r="X17426" s="269" t="s">
        <v>19103</v>
      </c>
      <c r="Y17426" s="270">
        <v>16813.330000000002</v>
      </c>
      <c r="AA17426" s="231" t="s">
        <v>18002</v>
      </c>
      <c r="AB17426" s="232">
        <v>11930.79</v>
      </c>
      <c r="AD17426" s="209" t="s">
        <v>31041</v>
      </c>
      <c r="AE17426" s="210">
        <v>674468.73</v>
      </c>
      <c r="AF17426" s="93"/>
      <c r="AG17426" s="93"/>
      <c r="AH17426" s="93"/>
    </row>
    <row r="17427" spans="24:34" x14ac:dyDescent="0.3">
      <c r="X17427" s="269" t="s">
        <v>65120</v>
      </c>
      <c r="Y17427" s="270">
        <v>3375</v>
      </c>
      <c r="AA17427" s="231" t="s">
        <v>18003</v>
      </c>
      <c r="AB17427" s="232">
        <v>285.13</v>
      </c>
      <c r="AD17427" s="209" t="s">
        <v>31042</v>
      </c>
      <c r="AE17427" s="210">
        <v>10520.24</v>
      </c>
      <c r="AF17427" s="93"/>
      <c r="AG17427" s="93"/>
      <c r="AH17427" s="93"/>
    </row>
    <row r="17428" spans="24:34" x14ac:dyDescent="0.3">
      <c r="X17428" s="269" t="s">
        <v>34942</v>
      </c>
      <c r="Y17428" s="270">
        <v>31697.89</v>
      </c>
      <c r="AA17428" s="231" t="s">
        <v>18004</v>
      </c>
      <c r="AB17428" s="232">
        <v>2164.02</v>
      </c>
      <c r="AD17428" s="209" t="s">
        <v>31043</v>
      </c>
      <c r="AE17428" s="210">
        <v>100181.51</v>
      </c>
      <c r="AF17428" s="93"/>
      <c r="AG17428" s="93"/>
      <c r="AH17428" s="93"/>
    </row>
    <row r="17429" spans="24:34" x14ac:dyDescent="0.3">
      <c r="X17429" s="269" t="s">
        <v>40756</v>
      </c>
      <c r="Y17429" s="270">
        <v>21591</v>
      </c>
      <c r="AA17429" s="231" t="s">
        <v>18005</v>
      </c>
      <c r="AB17429" s="232">
        <v>1500</v>
      </c>
      <c r="AD17429" s="209" t="s">
        <v>31044</v>
      </c>
      <c r="AE17429" s="210">
        <v>81599.7</v>
      </c>
      <c r="AF17429" s="93"/>
      <c r="AG17429" s="93"/>
      <c r="AH17429" s="93"/>
    </row>
    <row r="17430" spans="24:34" x14ac:dyDescent="0.3">
      <c r="X17430" s="269" t="s">
        <v>49345</v>
      </c>
      <c r="Y17430" s="270">
        <v>51750</v>
      </c>
      <c r="AA17430" s="231" t="s">
        <v>18006</v>
      </c>
      <c r="AB17430" s="232">
        <v>29453.27</v>
      </c>
      <c r="AD17430" s="209" t="s">
        <v>14606</v>
      </c>
      <c r="AE17430" s="210">
        <v>1297263.54</v>
      </c>
      <c r="AF17430" s="93"/>
      <c r="AG17430" s="93"/>
      <c r="AH17430" s="93"/>
    </row>
    <row r="17431" spans="24:34" x14ac:dyDescent="0.3">
      <c r="X17431" s="269" t="s">
        <v>62355</v>
      </c>
      <c r="Y17431" s="270">
        <v>14000</v>
      </c>
      <c r="AA17431" s="231" t="s">
        <v>34788</v>
      </c>
      <c r="AB17431" s="232">
        <v>326727.13</v>
      </c>
      <c r="AD17431" s="209" t="s">
        <v>14607</v>
      </c>
      <c r="AE17431" s="210">
        <v>124330.1</v>
      </c>
      <c r="AF17431" s="93"/>
      <c r="AG17431" s="93"/>
      <c r="AH17431" s="93"/>
    </row>
    <row r="17432" spans="24:34" x14ac:dyDescent="0.3">
      <c r="X17432" s="269" t="s">
        <v>19104</v>
      </c>
      <c r="Y17432" s="270">
        <v>7519.2</v>
      </c>
      <c r="AA17432" s="231" t="s">
        <v>18010</v>
      </c>
      <c r="AB17432" s="232">
        <v>86467.5</v>
      </c>
      <c r="AD17432" s="209" t="s">
        <v>31045</v>
      </c>
      <c r="AE17432" s="210">
        <v>38817.230000000003</v>
      </c>
      <c r="AF17432" s="93"/>
      <c r="AG17432" s="93"/>
      <c r="AH17432" s="93"/>
    </row>
    <row r="17433" spans="24:34" x14ac:dyDescent="0.3">
      <c r="X17433" s="269" t="s">
        <v>19106</v>
      </c>
      <c r="Y17433" s="270">
        <v>8167.34</v>
      </c>
      <c r="AA17433" s="231" t="s">
        <v>13303</v>
      </c>
      <c r="AB17433" s="232">
        <v>533876.56999999995</v>
      </c>
      <c r="AD17433" s="209" t="s">
        <v>31046</v>
      </c>
      <c r="AE17433" s="210">
        <v>1898271.45</v>
      </c>
      <c r="AF17433" s="93"/>
      <c r="AG17433" s="93"/>
      <c r="AH17433" s="93"/>
    </row>
    <row r="17434" spans="24:34" x14ac:dyDescent="0.3">
      <c r="X17434" s="269" t="s">
        <v>33425</v>
      </c>
      <c r="Y17434" s="270">
        <v>16445</v>
      </c>
      <c r="AA17434" s="231" t="s">
        <v>18113</v>
      </c>
      <c r="AB17434" s="232">
        <v>34062.5</v>
      </c>
      <c r="AD17434" s="209" t="s">
        <v>31047</v>
      </c>
      <c r="AE17434" s="210">
        <v>24213.07</v>
      </c>
      <c r="AF17434" s="93"/>
      <c r="AG17434" s="93"/>
      <c r="AH17434" s="93"/>
    </row>
    <row r="17435" spans="24:34" x14ac:dyDescent="0.3">
      <c r="X17435" s="269" t="s">
        <v>49346</v>
      </c>
      <c r="Y17435" s="270">
        <v>66212</v>
      </c>
      <c r="AA17435" s="231" t="s">
        <v>18115</v>
      </c>
      <c r="AB17435" s="232">
        <v>546800.62</v>
      </c>
      <c r="AD17435" s="209" t="s">
        <v>14608</v>
      </c>
      <c r="AE17435" s="210">
        <v>19332805.149999999</v>
      </c>
      <c r="AF17435" s="93"/>
      <c r="AG17435" s="93"/>
      <c r="AH17435" s="93"/>
    </row>
    <row r="17436" spans="24:34" x14ac:dyDescent="0.3">
      <c r="X17436" s="269" t="s">
        <v>19108</v>
      </c>
      <c r="Y17436" s="270">
        <v>7488.4</v>
      </c>
      <c r="AA17436" s="231" t="s">
        <v>18116</v>
      </c>
      <c r="AB17436" s="232">
        <v>1015917.5</v>
      </c>
      <c r="AD17436" s="209" t="s">
        <v>31048</v>
      </c>
      <c r="AE17436" s="210">
        <v>839904.4</v>
      </c>
      <c r="AF17436" s="93"/>
      <c r="AG17436" s="93"/>
      <c r="AH17436" s="93"/>
    </row>
    <row r="17437" spans="24:34" x14ac:dyDescent="0.3">
      <c r="X17437" s="269" t="s">
        <v>19109</v>
      </c>
      <c r="Y17437" s="270">
        <v>8806</v>
      </c>
      <c r="AA17437" s="231" t="s">
        <v>47468</v>
      </c>
      <c r="AB17437" s="232">
        <v>13920.44</v>
      </c>
      <c r="AD17437" s="209" t="s">
        <v>31049</v>
      </c>
      <c r="AE17437" s="210">
        <v>224689.42</v>
      </c>
      <c r="AF17437" s="93"/>
      <c r="AG17437" s="93"/>
      <c r="AH17437" s="93"/>
    </row>
    <row r="17438" spans="24:34" x14ac:dyDescent="0.3">
      <c r="X17438" s="269" t="s">
        <v>19110</v>
      </c>
      <c r="Y17438" s="270">
        <v>7299.9</v>
      </c>
      <c r="AA17438" s="231" t="s">
        <v>18117</v>
      </c>
      <c r="AB17438" s="232">
        <v>128612.42</v>
      </c>
      <c r="AD17438" s="209" t="s">
        <v>31050</v>
      </c>
      <c r="AE17438" s="210">
        <v>976.18</v>
      </c>
      <c r="AF17438" s="93"/>
      <c r="AG17438" s="93"/>
      <c r="AH17438" s="93"/>
    </row>
    <row r="17439" spans="24:34" x14ac:dyDescent="0.3">
      <c r="X17439" s="269" t="s">
        <v>19128</v>
      </c>
      <c r="Y17439" s="270">
        <v>33009.03</v>
      </c>
      <c r="AA17439" s="231" t="s">
        <v>18119</v>
      </c>
      <c r="AB17439" s="232">
        <v>172340</v>
      </c>
      <c r="AD17439" s="209" t="s">
        <v>31051</v>
      </c>
      <c r="AE17439" s="210">
        <v>42943499.950000003</v>
      </c>
      <c r="AF17439" s="93"/>
      <c r="AG17439" s="93"/>
      <c r="AH17439" s="93"/>
    </row>
    <row r="17440" spans="24:34" x14ac:dyDescent="0.3">
      <c r="X17440" s="269" t="s">
        <v>50633</v>
      </c>
      <c r="Y17440" s="270">
        <v>385</v>
      </c>
      <c r="AA17440" s="231" t="s">
        <v>43180</v>
      </c>
      <c r="AB17440" s="232">
        <v>97514.38</v>
      </c>
      <c r="AD17440" s="209" t="s">
        <v>31052</v>
      </c>
      <c r="AE17440" s="210">
        <v>570253.91</v>
      </c>
      <c r="AF17440" s="93"/>
      <c r="AG17440" s="93"/>
      <c r="AH17440" s="93"/>
    </row>
    <row r="17441" spans="24:34" x14ac:dyDescent="0.3">
      <c r="X17441" s="269" t="s">
        <v>50634</v>
      </c>
      <c r="Y17441" s="270">
        <v>45304.5</v>
      </c>
      <c r="AA17441" s="231" t="s">
        <v>18120</v>
      </c>
      <c r="AB17441" s="232">
        <v>397386.16</v>
      </c>
      <c r="AD17441" s="209" t="s">
        <v>31053</v>
      </c>
      <c r="AE17441" s="210">
        <v>15295.96</v>
      </c>
      <c r="AF17441" s="93"/>
      <c r="AG17441" s="93"/>
      <c r="AH17441" s="93"/>
    </row>
    <row r="17442" spans="24:34" x14ac:dyDescent="0.3">
      <c r="X17442" s="269" t="s">
        <v>46017</v>
      </c>
      <c r="Y17442" s="270">
        <v>90504.28</v>
      </c>
      <c r="AA17442" s="231" t="s">
        <v>18121</v>
      </c>
      <c r="AB17442" s="232">
        <v>4706</v>
      </c>
      <c r="AD17442" s="209" t="s">
        <v>34395</v>
      </c>
      <c r="AE17442" s="210">
        <v>3342.03</v>
      </c>
      <c r="AF17442" s="93"/>
      <c r="AG17442" s="93"/>
      <c r="AH17442" s="93"/>
    </row>
    <row r="17443" spans="24:34" x14ac:dyDescent="0.3">
      <c r="X17443" s="269" t="s">
        <v>50636</v>
      </c>
      <c r="Y17443" s="270">
        <v>102036.96</v>
      </c>
      <c r="AA17443" s="231" t="s">
        <v>18122</v>
      </c>
      <c r="AB17443" s="232">
        <v>3072.88</v>
      </c>
      <c r="AD17443" s="209" t="s">
        <v>34408</v>
      </c>
      <c r="AE17443" s="210">
        <v>934.28</v>
      </c>
      <c r="AF17443" s="93"/>
      <c r="AG17443" s="93"/>
      <c r="AH17443" s="93"/>
    </row>
    <row r="17444" spans="24:34" x14ac:dyDescent="0.3">
      <c r="X17444" s="269" t="s">
        <v>19129</v>
      </c>
      <c r="Y17444" s="270">
        <v>20340.86</v>
      </c>
      <c r="AA17444" s="231" t="s">
        <v>18123</v>
      </c>
      <c r="AB17444" s="232">
        <v>22611.45</v>
      </c>
      <c r="AD17444" s="209" t="s">
        <v>14609</v>
      </c>
      <c r="AE17444" s="210">
        <v>8981096.7899999991</v>
      </c>
      <c r="AF17444" s="93"/>
      <c r="AG17444" s="93"/>
      <c r="AH17444" s="93"/>
    </row>
    <row r="17445" spans="24:34" x14ac:dyDescent="0.3">
      <c r="X17445" s="269" t="s">
        <v>50637</v>
      </c>
      <c r="Y17445" s="270">
        <v>1640.32</v>
      </c>
      <c r="AA17445" s="231" t="s">
        <v>18124</v>
      </c>
      <c r="AB17445" s="232">
        <v>3850</v>
      </c>
      <c r="AD17445" s="209" t="s">
        <v>31054</v>
      </c>
      <c r="AE17445" s="210">
        <v>411182.06</v>
      </c>
      <c r="AF17445" s="93"/>
      <c r="AG17445" s="93"/>
      <c r="AH17445" s="93"/>
    </row>
    <row r="17446" spans="24:34" x14ac:dyDescent="0.3">
      <c r="X17446" s="269" t="s">
        <v>19131</v>
      </c>
      <c r="Y17446" s="270">
        <v>3007.24</v>
      </c>
      <c r="AA17446" s="231" t="s">
        <v>13304</v>
      </c>
      <c r="AB17446" s="232">
        <v>50446.7</v>
      </c>
      <c r="AD17446" s="209" t="s">
        <v>31055</v>
      </c>
      <c r="AE17446" s="210">
        <v>781470.19</v>
      </c>
      <c r="AF17446" s="93"/>
      <c r="AG17446" s="93"/>
      <c r="AH17446" s="93"/>
    </row>
    <row r="17447" spans="24:34" x14ac:dyDescent="0.3">
      <c r="X17447" s="269" t="s">
        <v>43202</v>
      </c>
      <c r="Y17447" s="270">
        <v>223.88</v>
      </c>
      <c r="AA17447" s="231" t="s">
        <v>18126</v>
      </c>
      <c r="AB17447" s="232">
        <v>23069.29</v>
      </c>
      <c r="AD17447" s="209" t="s">
        <v>31056</v>
      </c>
      <c r="AE17447" s="210">
        <v>110</v>
      </c>
      <c r="AF17447" s="93"/>
      <c r="AG17447" s="93"/>
      <c r="AH17447" s="93"/>
    </row>
    <row r="17448" spans="24:34" x14ac:dyDescent="0.3">
      <c r="X17448" s="269" t="s">
        <v>43203</v>
      </c>
      <c r="Y17448" s="270">
        <v>898.65</v>
      </c>
      <c r="AA17448" s="231" t="s">
        <v>43181</v>
      </c>
      <c r="AB17448" s="232">
        <v>827.8</v>
      </c>
      <c r="AD17448" s="209" t="s">
        <v>14610</v>
      </c>
      <c r="AE17448" s="210">
        <v>2719144.61</v>
      </c>
      <c r="AF17448" s="93"/>
      <c r="AG17448" s="93"/>
      <c r="AH17448" s="93"/>
    </row>
    <row r="17449" spans="24:34" x14ac:dyDescent="0.3">
      <c r="X17449" s="269" t="s">
        <v>60888</v>
      </c>
      <c r="Y17449" s="270">
        <v>245.6</v>
      </c>
      <c r="AA17449" s="231" t="s">
        <v>45999</v>
      </c>
      <c r="AB17449" s="232">
        <v>165635</v>
      </c>
      <c r="AD17449" s="209" t="s">
        <v>14611</v>
      </c>
      <c r="AE17449" s="210">
        <v>1123005.72</v>
      </c>
      <c r="AF17449" s="93"/>
      <c r="AG17449" s="93"/>
      <c r="AH17449" s="93"/>
    </row>
    <row r="17450" spans="24:34" x14ac:dyDescent="0.3">
      <c r="X17450" s="269" t="s">
        <v>60889</v>
      </c>
      <c r="Y17450" s="270">
        <v>12.19</v>
      </c>
      <c r="AA17450" s="231" t="s">
        <v>38990</v>
      </c>
      <c r="AB17450" s="232">
        <v>3760</v>
      </c>
      <c r="AD17450" s="209" t="s">
        <v>14612</v>
      </c>
      <c r="AE17450" s="210">
        <v>8058326.8399999999</v>
      </c>
      <c r="AF17450" s="93"/>
      <c r="AG17450" s="93"/>
      <c r="AH17450" s="93"/>
    </row>
    <row r="17451" spans="24:34" x14ac:dyDescent="0.3">
      <c r="X17451" s="269" t="s">
        <v>31957</v>
      </c>
      <c r="Y17451" s="270">
        <v>33020.550000000003</v>
      </c>
      <c r="AA17451" s="231" t="s">
        <v>49338</v>
      </c>
      <c r="AB17451" s="232">
        <v>302.29000000000002</v>
      </c>
      <c r="AD17451" s="209" t="s">
        <v>14613</v>
      </c>
      <c r="AE17451" s="210">
        <v>2464346.9900000002</v>
      </c>
      <c r="AF17451" s="93"/>
      <c r="AG17451" s="93"/>
      <c r="AH17451" s="93"/>
    </row>
    <row r="17452" spans="24:34" x14ac:dyDescent="0.3">
      <c r="X17452" s="269" t="s">
        <v>54311</v>
      </c>
      <c r="Y17452" s="270">
        <v>581.16</v>
      </c>
      <c r="AA17452" s="231" t="s">
        <v>18127</v>
      </c>
      <c r="AB17452" s="232">
        <v>90348</v>
      </c>
      <c r="AD17452" s="209" t="s">
        <v>31057</v>
      </c>
      <c r="AE17452" s="210">
        <v>196009.29</v>
      </c>
      <c r="AF17452" s="93"/>
      <c r="AG17452" s="93"/>
      <c r="AH17452" s="93"/>
    </row>
    <row r="17453" spans="24:34" x14ac:dyDescent="0.3">
      <c r="X17453" s="269" t="s">
        <v>60890</v>
      </c>
      <c r="Y17453" s="270">
        <v>1728</v>
      </c>
      <c r="AA17453" s="231" t="s">
        <v>18128</v>
      </c>
      <c r="AB17453" s="232">
        <v>3952</v>
      </c>
      <c r="AD17453" s="209" t="s">
        <v>31058</v>
      </c>
      <c r="AE17453" s="210">
        <v>365597.82</v>
      </c>
      <c r="AF17453" s="93"/>
      <c r="AG17453" s="93"/>
      <c r="AH17453" s="93"/>
    </row>
    <row r="17454" spans="24:34" x14ac:dyDescent="0.3">
      <c r="X17454" s="269" t="s">
        <v>43204</v>
      </c>
      <c r="Y17454" s="270">
        <v>2240.06</v>
      </c>
      <c r="AA17454" s="231" t="s">
        <v>13305</v>
      </c>
      <c r="AB17454" s="232">
        <v>81660</v>
      </c>
      <c r="AD17454" s="209" t="s">
        <v>14614</v>
      </c>
      <c r="AE17454" s="210">
        <v>4069479.38</v>
      </c>
      <c r="AF17454" s="93"/>
      <c r="AG17454" s="93"/>
      <c r="AH17454" s="93"/>
    </row>
    <row r="17455" spans="24:34" x14ac:dyDescent="0.3">
      <c r="X17455" s="269" t="s">
        <v>65121</v>
      </c>
      <c r="Y17455" s="270">
        <v>-20503.73</v>
      </c>
      <c r="AA17455" s="231" t="s">
        <v>13307</v>
      </c>
      <c r="AB17455" s="232">
        <v>34150</v>
      </c>
      <c r="AD17455" s="209" t="s">
        <v>31059</v>
      </c>
      <c r="AE17455" s="210">
        <v>877863.92</v>
      </c>
      <c r="AF17455" s="93"/>
      <c r="AG17455" s="93"/>
      <c r="AH17455" s="93"/>
    </row>
    <row r="17456" spans="24:34" x14ac:dyDescent="0.3">
      <c r="X17456" s="269" t="s">
        <v>19132</v>
      </c>
      <c r="Y17456" s="270">
        <v>20389.47</v>
      </c>
      <c r="AA17456" s="231" t="s">
        <v>18129</v>
      </c>
      <c r="AB17456" s="232">
        <v>4675072.83</v>
      </c>
      <c r="AD17456" s="209" t="s">
        <v>31060</v>
      </c>
      <c r="AE17456" s="210">
        <v>235682.93</v>
      </c>
      <c r="AF17456" s="93"/>
      <c r="AG17456" s="93"/>
      <c r="AH17456" s="93"/>
    </row>
    <row r="17457" spans="24:34" x14ac:dyDescent="0.3">
      <c r="X17457" s="269" t="s">
        <v>19133</v>
      </c>
      <c r="Y17457" s="270">
        <v>3482.46</v>
      </c>
      <c r="AA17457" s="231" t="s">
        <v>18130</v>
      </c>
      <c r="AB17457" s="232">
        <v>138993.70000000001</v>
      </c>
      <c r="AD17457" s="209" t="s">
        <v>14615</v>
      </c>
      <c r="AE17457" s="210">
        <v>81967.16</v>
      </c>
      <c r="AF17457" s="93"/>
      <c r="AG17457" s="93"/>
      <c r="AH17457" s="93"/>
    </row>
    <row r="17458" spans="24:34" x14ac:dyDescent="0.3">
      <c r="X17458" s="269" t="s">
        <v>50638</v>
      </c>
      <c r="Y17458" s="270">
        <v>4907.0600000000004</v>
      </c>
      <c r="AA17458" s="231" t="s">
        <v>36151</v>
      </c>
      <c r="AB17458" s="232">
        <v>3381.2</v>
      </c>
      <c r="AD17458" s="209" t="s">
        <v>14616</v>
      </c>
      <c r="AE17458" s="210">
        <v>1477970.81</v>
      </c>
      <c r="AF17458" s="93"/>
      <c r="AG17458" s="93"/>
      <c r="AH17458" s="93"/>
    </row>
    <row r="17459" spans="24:34" x14ac:dyDescent="0.3">
      <c r="X17459" s="269" t="s">
        <v>19134</v>
      </c>
      <c r="Y17459" s="270">
        <v>28210.86</v>
      </c>
      <c r="AA17459" s="231" t="s">
        <v>18131</v>
      </c>
      <c r="AB17459" s="232">
        <v>23600</v>
      </c>
      <c r="AD17459" s="209" t="s">
        <v>14617</v>
      </c>
      <c r="AE17459" s="210">
        <v>2125867.64</v>
      </c>
      <c r="AF17459" s="93"/>
      <c r="AG17459" s="93"/>
      <c r="AH17459" s="93"/>
    </row>
    <row r="17460" spans="24:34" x14ac:dyDescent="0.3">
      <c r="X17460" s="269" t="s">
        <v>43205</v>
      </c>
      <c r="Y17460" s="270">
        <v>47408.37</v>
      </c>
      <c r="AA17460" s="231" t="s">
        <v>18133</v>
      </c>
      <c r="AB17460" s="232">
        <v>21897.02</v>
      </c>
      <c r="AD17460" s="209" t="s">
        <v>14618</v>
      </c>
      <c r="AE17460" s="210">
        <v>310038.37</v>
      </c>
      <c r="AF17460" s="93"/>
      <c r="AG17460" s="93"/>
      <c r="AH17460" s="93"/>
    </row>
    <row r="17461" spans="24:34" x14ac:dyDescent="0.3">
      <c r="X17461" s="269" t="s">
        <v>19158</v>
      </c>
      <c r="Y17461" s="270">
        <v>116250.38</v>
      </c>
      <c r="AA17461" s="231" t="s">
        <v>13308</v>
      </c>
      <c r="AB17461" s="232">
        <v>627063.31000000006</v>
      </c>
      <c r="AD17461" s="209" t="s">
        <v>31061</v>
      </c>
      <c r="AE17461" s="210">
        <v>2218908.75</v>
      </c>
      <c r="AF17461" s="93"/>
      <c r="AG17461" s="93"/>
      <c r="AH17461" s="93"/>
    </row>
    <row r="17462" spans="24:34" x14ac:dyDescent="0.3">
      <c r="X17462" s="269" t="s">
        <v>63481</v>
      </c>
      <c r="Y17462" s="270">
        <v>6650</v>
      </c>
      <c r="AA17462" s="231" t="s">
        <v>13309</v>
      </c>
      <c r="AB17462" s="232">
        <v>599809.27</v>
      </c>
      <c r="AD17462" s="209" t="s">
        <v>31062</v>
      </c>
      <c r="AE17462" s="210">
        <v>4606.2</v>
      </c>
      <c r="AF17462" s="93"/>
      <c r="AG17462" s="93"/>
      <c r="AH17462" s="93"/>
    </row>
    <row r="17463" spans="24:34" x14ac:dyDescent="0.3">
      <c r="X17463" s="269" t="s">
        <v>19159</v>
      </c>
      <c r="Y17463" s="270">
        <v>24174.720000000001</v>
      </c>
      <c r="AA17463" s="231" t="s">
        <v>13310</v>
      </c>
      <c r="AB17463" s="232">
        <v>154711.59</v>
      </c>
      <c r="AD17463" s="209" t="s">
        <v>31063</v>
      </c>
      <c r="AE17463" s="210">
        <v>93158.28</v>
      </c>
      <c r="AF17463" s="93"/>
      <c r="AG17463" s="93"/>
      <c r="AH17463" s="93"/>
    </row>
    <row r="17464" spans="24:34" x14ac:dyDescent="0.3">
      <c r="X17464" s="269" t="s">
        <v>55599</v>
      </c>
      <c r="Y17464" s="270">
        <v>6297</v>
      </c>
      <c r="AA17464" s="231" t="s">
        <v>18134</v>
      </c>
      <c r="AB17464" s="232">
        <v>37500.629999999997</v>
      </c>
      <c r="AD17464" s="209" t="s">
        <v>14619</v>
      </c>
      <c r="AE17464" s="210">
        <v>54563.33</v>
      </c>
      <c r="AF17464" s="93"/>
      <c r="AG17464" s="93"/>
      <c r="AH17464" s="93"/>
    </row>
    <row r="17465" spans="24:34" x14ac:dyDescent="0.3">
      <c r="X17465" s="269" t="s">
        <v>59318</v>
      </c>
      <c r="Y17465" s="270">
        <v>5949.96</v>
      </c>
      <c r="AA17465" s="231" t="s">
        <v>13311</v>
      </c>
      <c r="AB17465" s="232">
        <v>625136.86</v>
      </c>
      <c r="AD17465" s="209" t="s">
        <v>31064</v>
      </c>
      <c r="AE17465" s="210">
        <v>133117.71</v>
      </c>
      <c r="AF17465" s="93"/>
      <c r="AG17465" s="93"/>
      <c r="AH17465" s="93"/>
    </row>
    <row r="17466" spans="24:34" x14ac:dyDescent="0.3">
      <c r="X17466" s="269" t="s">
        <v>19164</v>
      </c>
      <c r="Y17466" s="270">
        <v>11378.54</v>
      </c>
      <c r="AA17466" s="231" t="s">
        <v>38991</v>
      </c>
      <c r="AB17466" s="232">
        <v>68433.78</v>
      </c>
      <c r="AD17466" s="209" t="s">
        <v>14620</v>
      </c>
      <c r="AE17466" s="210">
        <v>6820621.1799999997</v>
      </c>
      <c r="AF17466" s="93"/>
      <c r="AG17466" s="93"/>
      <c r="AH17466" s="93"/>
    </row>
    <row r="17467" spans="24:34" x14ac:dyDescent="0.3">
      <c r="X17467" s="269" t="s">
        <v>19165</v>
      </c>
      <c r="Y17467" s="270">
        <v>25307.32</v>
      </c>
      <c r="AA17467" s="231" t="s">
        <v>54276</v>
      </c>
      <c r="AB17467" s="232">
        <v>7719</v>
      </c>
      <c r="AD17467" s="209" t="s">
        <v>14621</v>
      </c>
      <c r="AE17467" s="210">
        <v>55206.39</v>
      </c>
      <c r="AF17467" s="93"/>
      <c r="AG17467" s="93"/>
      <c r="AH17467" s="93"/>
    </row>
    <row r="17468" spans="24:34" x14ac:dyDescent="0.3">
      <c r="X17468" s="269" t="s">
        <v>54313</v>
      </c>
      <c r="Y17468" s="270">
        <v>10208.99</v>
      </c>
      <c r="AA17468" s="231" t="s">
        <v>38992</v>
      </c>
      <c r="AB17468" s="232">
        <v>4338.3500000000004</v>
      </c>
      <c r="AD17468" s="209" t="s">
        <v>14622</v>
      </c>
      <c r="AE17468" s="210">
        <v>3355836.28</v>
      </c>
      <c r="AF17468" s="93"/>
      <c r="AG17468" s="93"/>
      <c r="AH17468" s="93"/>
    </row>
    <row r="17469" spans="24:34" x14ac:dyDescent="0.3">
      <c r="X17469" s="269" t="s">
        <v>19166</v>
      </c>
      <c r="Y17469" s="270">
        <v>23438.6</v>
      </c>
      <c r="AA17469" s="231" t="s">
        <v>47469</v>
      </c>
      <c r="AB17469" s="232">
        <v>741.57</v>
      </c>
      <c r="AD17469" s="209" t="s">
        <v>14623</v>
      </c>
      <c r="AE17469" s="210">
        <v>11192658.359999999</v>
      </c>
      <c r="AF17469" s="93"/>
      <c r="AG17469" s="93"/>
      <c r="AH17469" s="93"/>
    </row>
    <row r="17470" spans="24:34" x14ac:dyDescent="0.3">
      <c r="X17470" s="269" t="s">
        <v>19169</v>
      </c>
      <c r="Y17470" s="270">
        <v>3212.78</v>
      </c>
      <c r="AA17470" s="231" t="s">
        <v>43182</v>
      </c>
      <c r="AB17470" s="232">
        <v>765</v>
      </c>
      <c r="AD17470" s="209" t="s">
        <v>14624</v>
      </c>
      <c r="AE17470" s="210">
        <v>1135393.1499999999</v>
      </c>
      <c r="AF17470" s="93"/>
      <c r="AG17470" s="93"/>
      <c r="AH17470" s="93"/>
    </row>
    <row r="17471" spans="24:34" x14ac:dyDescent="0.3">
      <c r="X17471" s="269" t="s">
        <v>19204</v>
      </c>
      <c r="Y17471" s="270">
        <v>32242.12</v>
      </c>
      <c r="AA17471" s="231" t="s">
        <v>40744</v>
      </c>
      <c r="AB17471" s="232">
        <v>75830.320000000007</v>
      </c>
      <c r="AD17471" s="209" t="s">
        <v>14625</v>
      </c>
      <c r="AE17471" s="210">
        <v>4824479.6399999997</v>
      </c>
      <c r="AF17471" s="93"/>
      <c r="AG17471" s="93"/>
      <c r="AH17471" s="93"/>
    </row>
    <row r="17472" spans="24:34" x14ac:dyDescent="0.3">
      <c r="X17472" s="269" t="s">
        <v>19207</v>
      </c>
      <c r="Y17472" s="270">
        <v>20.16</v>
      </c>
      <c r="AA17472" s="231" t="s">
        <v>13312</v>
      </c>
      <c r="AB17472" s="232">
        <v>4529.01</v>
      </c>
      <c r="AD17472" s="209" t="s">
        <v>31065</v>
      </c>
      <c r="AE17472" s="210">
        <v>1956065.34</v>
      </c>
      <c r="AF17472" s="93"/>
      <c r="AG17472" s="93"/>
      <c r="AH17472" s="93"/>
    </row>
    <row r="17473" spans="24:34" x14ac:dyDescent="0.3">
      <c r="X17473" s="269" t="s">
        <v>19209</v>
      </c>
      <c r="Y17473" s="270">
        <v>2591.44</v>
      </c>
      <c r="AA17473" s="231" t="s">
        <v>54277</v>
      </c>
      <c r="AB17473" s="232">
        <v>2615</v>
      </c>
      <c r="AD17473" s="209" t="s">
        <v>31066</v>
      </c>
      <c r="AE17473" s="210">
        <v>10799405.9</v>
      </c>
      <c r="AF17473" s="93"/>
      <c r="AG17473" s="93"/>
      <c r="AH17473" s="93"/>
    </row>
    <row r="17474" spans="24:34" x14ac:dyDescent="0.3">
      <c r="X17474" s="269" t="s">
        <v>19210</v>
      </c>
      <c r="Y17474" s="270">
        <v>6913.65</v>
      </c>
      <c r="AA17474" s="231" t="s">
        <v>38993</v>
      </c>
      <c r="AB17474" s="232">
        <v>145.26</v>
      </c>
      <c r="AD17474" s="209" t="s">
        <v>14626</v>
      </c>
      <c r="AE17474" s="210">
        <v>11207771.630000001</v>
      </c>
      <c r="AF17474" s="93"/>
      <c r="AG17474" s="93"/>
      <c r="AH17474" s="93"/>
    </row>
    <row r="17475" spans="24:34" x14ac:dyDescent="0.3">
      <c r="X17475" s="269" t="s">
        <v>40757</v>
      </c>
      <c r="Y17475" s="270">
        <v>13284.13</v>
      </c>
      <c r="AA17475" s="231" t="s">
        <v>38994</v>
      </c>
      <c r="AB17475" s="232">
        <v>1961.81</v>
      </c>
      <c r="AD17475" s="209" t="s">
        <v>31067</v>
      </c>
      <c r="AE17475" s="210">
        <v>999237.5</v>
      </c>
      <c r="AF17475" s="93"/>
      <c r="AG17475" s="93"/>
      <c r="AH17475" s="93"/>
    </row>
    <row r="17476" spans="24:34" x14ac:dyDescent="0.3">
      <c r="X17476" s="269" t="s">
        <v>19212</v>
      </c>
      <c r="Y17476" s="270">
        <v>63148.37</v>
      </c>
      <c r="AA17476" s="231" t="s">
        <v>54278</v>
      </c>
      <c r="AB17476" s="232">
        <v>7020</v>
      </c>
      <c r="AD17476" s="209" t="s">
        <v>14627</v>
      </c>
      <c r="AE17476" s="210">
        <v>109303.23</v>
      </c>
      <c r="AF17476" s="93"/>
      <c r="AG17476" s="93"/>
      <c r="AH17476" s="93"/>
    </row>
    <row r="17477" spans="24:34" x14ac:dyDescent="0.3">
      <c r="X17477" s="269" t="s">
        <v>19213</v>
      </c>
      <c r="Y17477" s="270">
        <v>51332.160000000003</v>
      </c>
      <c r="AA17477" s="231" t="s">
        <v>18137</v>
      </c>
      <c r="AB17477" s="232">
        <v>307024.7</v>
      </c>
      <c r="AD17477" s="209" t="s">
        <v>14628</v>
      </c>
      <c r="AE17477" s="210">
        <v>1465829.48</v>
      </c>
      <c r="AF17477" s="93"/>
      <c r="AG17477" s="93"/>
      <c r="AH17477" s="93"/>
    </row>
    <row r="17478" spans="24:34" x14ac:dyDescent="0.3">
      <c r="X17478" s="269" t="s">
        <v>19214</v>
      </c>
      <c r="Y17478" s="270">
        <v>178807.21</v>
      </c>
      <c r="AA17478" s="231" t="s">
        <v>18138</v>
      </c>
      <c r="AB17478" s="232">
        <v>3737544.92</v>
      </c>
      <c r="AD17478" s="209" t="s">
        <v>31068</v>
      </c>
      <c r="AE17478" s="210">
        <v>12528.43</v>
      </c>
      <c r="AF17478" s="93"/>
      <c r="AG17478" s="93"/>
      <c r="AH17478" s="93"/>
    </row>
    <row r="17479" spans="24:34" x14ac:dyDescent="0.3">
      <c r="X17479" s="269" t="s">
        <v>19247</v>
      </c>
      <c r="Y17479" s="270">
        <v>59330.04</v>
      </c>
      <c r="AA17479" s="231" t="s">
        <v>47470</v>
      </c>
      <c r="AB17479" s="232">
        <v>462450.91</v>
      </c>
      <c r="AD17479" s="209" t="s">
        <v>14629</v>
      </c>
      <c r="AE17479" s="210">
        <v>3703804.14</v>
      </c>
      <c r="AF17479" s="93"/>
      <c r="AG17479" s="93"/>
      <c r="AH17479" s="93"/>
    </row>
    <row r="17480" spans="24:34" x14ac:dyDescent="0.3">
      <c r="X17480" s="269" t="s">
        <v>19248</v>
      </c>
      <c r="Y17480" s="270">
        <v>112833.4</v>
      </c>
      <c r="AA17480" s="231" t="s">
        <v>13313</v>
      </c>
      <c r="AB17480" s="232">
        <v>487699.36</v>
      </c>
      <c r="AD17480" s="209" t="s">
        <v>14630</v>
      </c>
      <c r="AE17480" s="210">
        <v>18239864.140000001</v>
      </c>
      <c r="AF17480" s="93"/>
      <c r="AG17480" s="93"/>
      <c r="AH17480" s="93"/>
    </row>
    <row r="17481" spans="24:34" x14ac:dyDescent="0.3">
      <c r="X17481" s="269" t="s">
        <v>19252</v>
      </c>
      <c r="Y17481" s="270">
        <v>12992.93</v>
      </c>
      <c r="AA17481" s="231" t="s">
        <v>18139</v>
      </c>
      <c r="AB17481" s="232">
        <v>318597.73</v>
      </c>
      <c r="AD17481" s="209" t="s">
        <v>31069</v>
      </c>
      <c r="AE17481" s="210">
        <v>135905.46</v>
      </c>
      <c r="AF17481" s="93"/>
      <c r="AG17481" s="93"/>
      <c r="AH17481" s="93"/>
    </row>
    <row r="17482" spans="24:34" x14ac:dyDescent="0.3">
      <c r="X17482" s="269" t="s">
        <v>56784</v>
      </c>
      <c r="Y17482" s="270">
        <v>3322.88</v>
      </c>
      <c r="AA17482" s="231" t="s">
        <v>18140</v>
      </c>
      <c r="AB17482" s="232">
        <v>6595.35</v>
      </c>
      <c r="AD17482" s="209" t="s">
        <v>31070</v>
      </c>
      <c r="AE17482" s="210">
        <v>3699342.97</v>
      </c>
      <c r="AF17482" s="93"/>
      <c r="AG17482" s="93"/>
      <c r="AH17482" s="93"/>
    </row>
    <row r="17483" spans="24:34" x14ac:dyDescent="0.3">
      <c r="X17483" s="269" t="s">
        <v>19254</v>
      </c>
      <c r="Y17483" s="270">
        <v>11708.76</v>
      </c>
      <c r="AA17483" s="231" t="s">
        <v>18143</v>
      </c>
      <c r="AB17483" s="232">
        <v>181697.32</v>
      </c>
      <c r="AD17483" s="209" t="s">
        <v>31071</v>
      </c>
      <c r="AE17483" s="210">
        <v>58957.75</v>
      </c>
      <c r="AF17483" s="93"/>
      <c r="AG17483" s="93"/>
      <c r="AH17483" s="93"/>
    </row>
    <row r="17484" spans="24:34" x14ac:dyDescent="0.3">
      <c r="X17484" s="269" t="s">
        <v>55600</v>
      </c>
      <c r="Y17484" s="270">
        <v>828.26</v>
      </c>
      <c r="AA17484" s="231" t="s">
        <v>43183</v>
      </c>
      <c r="AB17484" s="232">
        <v>-16808.03</v>
      </c>
      <c r="AD17484" s="209" t="s">
        <v>14631</v>
      </c>
      <c r="AE17484" s="210">
        <v>8117039.2300000004</v>
      </c>
      <c r="AF17484" s="93"/>
      <c r="AG17484" s="93"/>
      <c r="AH17484" s="93"/>
    </row>
    <row r="17485" spans="24:34" x14ac:dyDescent="0.3">
      <c r="X17485" s="269" t="s">
        <v>19255</v>
      </c>
      <c r="Y17485" s="270">
        <v>192.2</v>
      </c>
      <c r="AA17485" s="231" t="s">
        <v>36152</v>
      </c>
      <c r="AB17485" s="232">
        <v>948069.68</v>
      </c>
      <c r="AD17485" s="209" t="s">
        <v>14632</v>
      </c>
      <c r="AE17485" s="210">
        <v>213202.42</v>
      </c>
      <c r="AF17485" s="93"/>
      <c r="AG17485" s="93"/>
      <c r="AH17485" s="93"/>
    </row>
    <row r="17486" spans="24:34" x14ac:dyDescent="0.3">
      <c r="X17486" s="269" t="s">
        <v>19256</v>
      </c>
      <c r="Y17486" s="270">
        <v>149376.21</v>
      </c>
      <c r="AA17486" s="231" t="s">
        <v>13315</v>
      </c>
      <c r="AB17486" s="232">
        <v>44508.88</v>
      </c>
      <c r="AD17486" s="209" t="s">
        <v>14633</v>
      </c>
      <c r="AE17486" s="210">
        <v>14194608.529999999</v>
      </c>
      <c r="AF17486" s="93"/>
      <c r="AG17486" s="93"/>
      <c r="AH17486" s="93"/>
    </row>
    <row r="17487" spans="24:34" x14ac:dyDescent="0.3">
      <c r="X17487" s="269" t="s">
        <v>19257</v>
      </c>
      <c r="Y17487" s="270">
        <v>6850</v>
      </c>
      <c r="AA17487" s="231" t="s">
        <v>18225</v>
      </c>
      <c r="AB17487" s="232">
        <v>372471.75</v>
      </c>
      <c r="AD17487" s="209" t="s">
        <v>14634</v>
      </c>
      <c r="AE17487" s="210">
        <v>20764676.73</v>
      </c>
      <c r="AF17487" s="93"/>
      <c r="AG17487" s="93"/>
      <c r="AH17487" s="93"/>
    </row>
    <row r="17488" spans="24:34" x14ac:dyDescent="0.3">
      <c r="X17488" s="269" t="s">
        <v>65122</v>
      </c>
      <c r="Y17488" s="270">
        <v>1324.24</v>
      </c>
      <c r="AA17488" s="231" t="s">
        <v>18226</v>
      </c>
      <c r="AB17488" s="232">
        <v>1564444.1</v>
      </c>
      <c r="AD17488" s="209" t="s">
        <v>31072</v>
      </c>
      <c r="AE17488" s="210">
        <v>26916.639999999999</v>
      </c>
      <c r="AF17488" s="93"/>
      <c r="AG17488" s="93"/>
      <c r="AH17488" s="93"/>
    </row>
    <row r="17489" spans="24:34" x14ac:dyDescent="0.3">
      <c r="X17489" s="269" t="s">
        <v>19259</v>
      </c>
      <c r="Y17489" s="270">
        <v>37878.65</v>
      </c>
      <c r="AA17489" s="231" t="s">
        <v>36162</v>
      </c>
      <c r="AB17489" s="232">
        <v>11821</v>
      </c>
      <c r="AD17489" s="209" t="s">
        <v>14635</v>
      </c>
      <c r="AE17489" s="210">
        <v>6401723.6100000003</v>
      </c>
      <c r="AF17489" s="93"/>
      <c r="AG17489" s="93"/>
      <c r="AH17489" s="93"/>
    </row>
    <row r="17490" spans="24:34" x14ac:dyDescent="0.3">
      <c r="X17490" s="269" t="s">
        <v>19260</v>
      </c>
      <c r="Y17490" s="270">
        <v>1755</v>
      </c>
      <c r="AA17490" s="231" t="s">
        <v>18227</v>
      </c>
      <c r="AB17490" s="232">
        <v>298749.78000000003</v>
      </c>
      <c r="AD17490" s="209" t="s">
        <v>31073</v>
      </c>
      <c r="AE17490" s="210">
        <v>426757.84</v>
      </c>
      <c r="AF17490" s="93"/>
      <c r="AG17490" s="93"/>
      <c r="AH17490" s="93"/>
    </row>
    <row r="17491" spans="24:34" x14ac:dyDescent="0.3">
      <c r="X17491" s="269" t="s">
        <v>13433</v>
      </c>
      <c r="Y17491" s="270">
        <v>56819.58</v>
      </c>
      <c r="AA17491" s="231" t="s">
        <v>18228</v>
      </c>
      <c r="AB17491" s="232">
        <v>3379035.86</v>
      </c>
      <c r="AD17491" s="209" t="s">
        <v>31074</v>
      </c>
      <c r="AE17491" s="210">
        <v>6555.4</v>
      </c>
      <c r="AF17491" s="93"/>
      <c r="AG17491" s="93"/>
      <c r="AH17491" s="93"/>
    </row>
    <row r="17492" spans="24:34" x14ac:dyDescent="0.3">
      <c r="X17492" s="269" t="s">
        <v>49348</v>
      </c>
      <c r="Y17492" s="270">
        <v>18956.580000000002</v>
      </c>
      <c r="AA17492" s="231" t="s">
        <v>47471</v>
      </c>
      <c r="AB17492" s="232">
        <v>46052.18</v>
      </c>
      <c r="AD17492" s="209" t="s">
        <v>14636</v>
      </c>
      <c r="AE17492" s="210">
        <v>7234.38</v>
      </c>
      <c r="AF17492" s="93"/>
      <c r="AG17492" s="93"/>
      <c r="AH17492" s="93"/>
    </row>
    <row r="17493" spans="24:34" x14ac:dyDescent="0.3">
      <c r="X17493" s="269" t="s">
        <v>19271</v>
      </c>
      <c r="Y17493" s="270">
        <v>88663.44</v>
      </c>
      <c r="AA17493" s="231" t="s">
        <v>18229</v>
      </c>
      <c r="AB17493" s="232">
        <v>1740902.71</v>
      </c>
      <c r="AD17493" s="209" t="s">
        <v>14637</v>
      </c>
      <c r="AE17493" s="210">
        <v>1079.4000000000001</v>
      </c>
      <c r="AF17493" s="93"/>
      <c r="AG17493" s="93"/>
      <c r="AH17493" s="93"/>
    </row>
    <row r="17494" spans="24:34" x14ac:dyDescent="0.3">
      <c r="X17494" s="269" t="s">
        <v>49349</v>
      </c>
      <c r="Y17494" s="270">
        <v>6767.4</v>
      </c>
      <c r="AA17494" s="231" t="s">
        <v>34825</v>
      </c>
      <c r="AB17494" s="232">
        <v>40592.410000000003</v>
      </c>
      <c r="AD17494" s="209" t="s">
        <v>31075</v>
      </c>
      <c r="AE17494" s="210">
        <v>839.71</v>
      </c>
      <c r="AF17494" s="93"/>
      <c r="AG17494" s="93"/>
      <c r="AH17494" s="93"/>
    </row>
    <row r="17495" spans="24:34" x14ac:dyDescent="0.3">
      <c r="X17495" s="269" t="s">
        <v>19290</v>
      </c>
      <c r="Y17495" s="270">
        <v>16199.96</v>
      </c>
      <c r="AA17495" s="231" t="s">
        <v>18230</v>
      </c>
      <c r="AB17495" s="232">
        <v>663497.54</v>
      </c>
      <c r="AD17495" s="209" t="s">
        <v>14638</v>
      </c>
      <c r="AE17495" s="210">
        <v>38624949.619999997</v>
      </c>
      <c r="AF17495" s="93"/>
      <c r="AG17495" s="93"/>
      <c r="AH17495" s="93"/>
    </row>
    <row r="17496" spans="24:34" x14ac:dyDescent="0.3">
      <c r="X17496" s="269" t="s">
        <v>62880</v>
      </c>
      <c r="Y17496" s="270">
        <v>3900</v>
      </c>
      <c r="AA17496" s="231" t="s">
        <v>39012</v>
      </c>
      <c r="AB17496" s="232">
        <v>412630.11</v>
      </c>
      <c r="AD17496" s="209" t="s">
        <v>14639</v>
      </c>
      <c r="AE17496" s="210">
        <v>3177422.82</v>
      </c>
      <c r="AF17496" s="93"/>
      <c r="AG17496" s="93"/>
      <c r="AH17496" s="93"/>
    </row>
    <row r="17497" spans="24:34" x14ac:dyDescent="0.3">
      <c r="X17497" s="269" t="s">
        <v>65123</v>
      </c>
      <c r="Y17497" s="270">
        <v>9560.15</v>
      </c>
      <c r="AA17497" s="231" t="s">
        <v>33325</v>
      </c>
      <c r="AB17497" s="232">
        <v>553353.1</v>
      </c>
      <c r="AD17497" s="209" t="s">
        <v>31076</v>
      </c>
      <c r="AE17497" s="210">
        <v>69595.360000000001</v>
      </c>
      <c r="AF17497" s="93"/>
      <c r="AG17497" s="93"/>
      <c r="AH17497" s="93"/>
    </row>
    <row r="17498" spans="24:34" x14ac:dyDescent="0.3">
      <c r="X17498" s="269" t="s">
        <v>19291</v>
      </c>
      <c r="Y17498" s="270">
        <v>12285.82</v>
      </c>
      <c r="AA17498" s="231" t="s">
        <v>18231</v>
      </c>
      <c r="AB17498" s="232">
        <v>286013.19</v>
      </c>
      <c r="AD17498" s="209" t="s">
        <v>14640</v>
      </c>
      <c r="AE17498" s="210">
        <v>958633.5</v>
      </c>
      <c r="AF17498" s="93"/>
      <c r="AG17498" s="93"/>
      <c r="AH17498" s="93"/>
    </row>
    <row r="17499" spans="24:34" x14ac:dyDescent="0.3">
      <c r="X17499" s="269" t="s">
        <v>19292</v>
      </c>
      <c r="Y17499" s="270">
        <v>5939.85</v>
      </c>
      <c r="AA17499" s="231" t="s">
        <v>18232</v>
      </c>
      <c r="AB17499" s="232">
        <v>639463.54</v>
      </c>
      <c r="AD17499" s="209" t="s">
        <v>14641</v>
      </c>
      <c r="AE17499" s="210">
        <v>704815.86</v>
      </c>
      <c r="AF17499" s="93"/>
      <c r="AG17499" s="93"/>
      <c r="AH17499" s="93"/>
    </row>
    <row r="17500" spans="24:34" x14ac:dyDescent="0.3">
      <c r="X17500" s="269" t="s">
        <v>19311</v>
      </c>
      <c r="Y17500" s="270">
        <v>83804.210000000006</v>
      </c>
      <c r="AA17500" s="231" t="s">
        <v>18233</v>
      </c>
      <c r="AB17500" s="232">
        <v>106506.9</v>
      </c>
      <c r="AD17500" s="209" t="s">
        <v>31077</v>
      </c>
      <c r="AE17500" s="210">
        <v>1260123.1200000001</v>
      </c>
      <c r="AF17500" s="93"/>
      <c r="AG17500" s="93"/>
      <c r="AH17500" s="93"/>
    </row>
    <row r="17501" spans="24:34" x14ac:dyDescent="0.3">
      <c r="X17501" s="269" t="s">
        <v>19314</v>
      </c>
      <c r="Y17501" s="270">
        <v>6819.03</v>
      </c>
      <c r="AA17501" s="231" t="s">
        <v>49339</v>
      </c>
      <c r="AB17501" s="232">
        <v>1174</v>
      </c>
      <c r="AD17501" s="209" t="s">
        <v>14642</v>
      </c>
      <c r="AE17501" s="210">
        <v>423148.11</v>
      </c>
      <c r="AF17501" s="93"/>
      <c r="AG17501" s="93"/>
      <c r="AH17501" s="93"/>
    </row>
    <row r="17502" spans="24:34" x14ac:dyDescent="0.3">
      <c r="X17502" s="269" t="s">
        <v>59975</v>
      </c>
      <c r="Y17502" s="270">
        <v>8122.04</v>
      </c>
      <c r="AA17502" s="231" t="s">
        <v>34826</v>
      </c>
      <c r="AB17502" s="232">
        <v>882123.13</v>
      </c>
      <c r="AD17502" s="209" t="s">
        <v>14643</v>
      </c>
      <c r="AE17502" s="210">
        <v>1530740.87</v>
      </c>
      <c r="AF17502" s="93"/>
      <c r="AG17502" s="93"/>
      <c r="AH17502" s="93"/>
    </row>
    <row r="17503" spans="24:34" x14ac:dyDescent="0.3">
      <c r="X17503" s="269" t="s">
        <v>19315</v>
      </c>
      <c r="Y17503" s="270">
        <v>53866.13</v>
      </c>
      <c r="AA17503" s="231" t="s">
        <v>39013</v>
      </c>
      <c r="AB17503" s="232">
        <v>55207.3</v>
      </c>
      <c r="AD17503" s="209" t="s">
        <v>31078</v>
      </c>
      <c r="AE17503" s="210">
        <v>20950.71</v>
      </c>
      <c r="AF17503" s="93"/>
      <c r="AG17503" s="93"/>
      <c r="AH17503" s="93"/>
    </row>
    <row r="17504" spans="24:34" x14ac:dyDescent="0.3">
      <c r="X17504" s="269" t="s">
        <v>19343</v>
      </c>
      <c r="Y17504" s="270">
        <v>168299.51</v>
      </c>
      <c r="AA17504" s="231" t="s">
        <v>13323</v>
      </c>
      <c r="AB17504" s="232">
        <v>524483.05000000005</v>
      </c>
      <c r="AD17504" s="209" t="s">
        <v>31079</v>
      </c>
      <c r="AE17504" s="210">
        <v>7516.34</v>
      </c>
      <c r="AF17504" s="93"/>
      <c r="AG17504" s="93"/>
      <c r="AH17504" s="93"/>
    </row>
    <row r="17505" spans="24:34" x14ac:dyDescent="0.3">
      <c r="X17505" s="269" t="s">
        <v>56785</v>
      </c>
      <c r="Y17505" s="270">
        <v>70916.69</v>
      </c>
      <c r="AA17505" s="231" t="s">
        <v>13324</v>
      </c>
      <c r="AB17505" s="232">
        <v>166108.26</v>
      </c>
      <c r="AD17505" s="209" t="s">
        <v>14644</v>
      </c>
      <c r="AE17505" s="210">
        <v>473159.5</v>
      </c>
      <c r="AF17505" s="93"/>
      <c r="AG17505" s="93"/>
      <c r="AH17505" s="93"/>
    </row>
    <row r="17506" spans="24:34" x14ac:dyDescent="0.3">
      <c r="X17506" s="269" t="s">
        <v>56786</v>
      </c>
      <c r="Y17506" s="270">
        <v>51498.37</v>
      </c>
      <c r="AA17506" s="231" t="s">
        <v>18235</v>
      </c>
      <c r="AB17506" s="232">
        <v>606.24</v>
      </c>
      <c r="AD17506" s="209" t="s">
        <v>31080</v>
      </c>
      <c r="AE17506" s="210">
        <v>1123973.4099999999</v>
      </c>
      <c r="AF17506" s="93"/>
      <c r="AG17506" s="93"/>
      <c r="AH17506" s="93"/>
    </row>
    <row r="17507" spans="24:34" x14ac:dyDescent="0.3">
      <c r="X17507" s="269" t="s">
        <v>19345</v>
      </c>
      <c r="Y17507" s="270">
        <v>7700</v>
      </c>
      <c r="AA17507" s="231" t="s">
        <v>43184</v>
      </c>
      <c r="AB17507" s="232">
        <v>62115.47</v>
      </c>
      <c r="AD17507" s="209" t="s">
        <v>14645</v>
      </c>
      <c r="AE17507" s="210">
        <v>518948.13</v>
      </c>
      <c r="AF17507" s="93"/>
      <c r="AG17507" s="93"/>
      <c r="AH17507" s="93"/>
    </row>
    <row r="17508" spans="24:34" x14ac:dyDescent="0.3">
      <c r="X17508" s="269" t="s">
        <v>19346</v>
      </c>
      <c r="Y17508" s="270">
        <v>19209.97</v>
      </c>
      <c r="AA17508" s="231" t="s">
        <v>39014</v>
      </c>
      <c r="AB17508" s="232">
        <v>14106228.199999999</v>
      </c>
      <c r="AD17508" s="209" t="s">
        <v>31081</v>
      </c>
      <c r="AE17508" s="210">
        <v>8412.01</v>
      </c>
      <c r="AF17508" s="93"/>
      <c r="AG17508" s="93"/>
      <c r="AH17508" s="93"/>
    </row>
    <row r="17509" spans="24:34" x14ac:dyDescent="0.3">
      <c r="X17509" s="269" t="s">
        <v>19347</v>
      </c>
      <c r="Y17509" s="270">
        <v>5536.56</v>
      </c>
      <c r="AA17509" s="231" t="s">
        <v>18236</v>
      </c>
      <c r="AB17509" s="232">
        <v>213568.14</v>
      </c>
      <c r="AD17509" s="209" t="s">
        <v>31082</v>
      </c>
      <c r="AE17509" s="210">
        <v>1006645.98</v>
      </c>
      <c r="AF17509" s="93"/>
      <c r="AG17509" s="93"/>
      <c r="AH17509" s="93"/>
    </row>
    <row r="17510" spans="24:34" x14ac:dyDescent="0.3">
      <c r="X17510" s="269" t="s">
        <v>19348</v>
      </c>
      <c r="Y17510" s="270">
        <v>23066.43</v>
      </c>
      <c r="AA17510" s="231" t="s">
        <v>39015</v>
      </c>
      <c r="AB17510" s="232">
        <v>21337975</v>
      </c>
      <c r="AD17510" s="209" t="s">
        <v>14646</v>
      </c>
      <c r="AE17510" s="210">
        <v>201544.98</v>
      </c>
      <c r="AF17510" s="93"/>
      <c r="AG17510" s="93"/>
      <c r="AH17510" s="93"/>
    </row>
    <row r="17511" spans="24:34" x14ac:dyDescent="0.3">
      <c r="X17511" s="269" t="s">
        <v>31979</v>
      </c>
      <c r="Y17511" s="270">
        <v>6249</v>
      </c>
      <c r="AA17511" s="231" t="s">
        <v>54279</v>
      </c>
      <c r="AB17511" s="232">
        <v>1818.7</v>
      </c>
      <c r="AD17511" s="209" t="s">
        <v>31083</v>
      </c>
      <c r="AE17511" s="210">
        <v>106179.85</v>
      </c>
      <c r="AF17511" s="93"/>
      <c r="AG17511" s="93"/>
      <c r="AH17511" s="93"/>
    </row>
    <row r="17512" spans="24:34" x14ac:dyDescent="0.3">
      <c r="X17512" s="269" t="s">
        <v>50642</v>
      </c>
      <c r="Y17512" s="270">
        <v>205</v>
      </c>
      <c r="AA17512" s="231" t="s">
        <v>48442</v>
      </c>
      <c r="AB17512" s="232">
        <v>11312.84</v>
      </c>
      <c r="AD17512" s="209" t="s">
        <v>31084</v>
      </c>
      <c r="AE17512" s="210">
        <v>1780237.21</v>
      </c>
      <c r="AF17512" s="93"/>
      <c r="AG17512" s="93"/>
      <c r="AH17512" s="93"/>
    </row>
    <row r="17513" spans="24:34" x14ac:dyDescent="0.3">
      <c r="X17513" s="269" t="s">
        <v>19352</v>
      </c>
      <c r="Y17513" s="270">
        <v>1668</v>
      </c>
      <c r="AA17513" s="231" t="s">
        <v>18237</v>
      </c>
      <c r="AB17513" s="232">
        <v>30181.53</v>
      </c>
      <c r="AD17513" s="209" t="s">
        <v>14647</v>
      </c>
      <c r="AE17513" s="210">
        <v>431541.37</v>
      </c>
      <c r="AF17513" s="93"/>
      <c r="AG17513" s="93"/>
      <c r="AH17513" s="93"/>
    </row>
    <row r="17514" spans="24:34" x14ac:dyDescent="0.3">
      <c r="X17514" s="269" t="s">
        <v>19354</v>
      </c>
      <c r="Y17514" s="270">
        <v>146.69</v>
      </c>
      <c r="AA17514" s="231" t="s">
        <v>18238</v>
      </c>
      <c r="AB17514" s="232">
        <v>723795.1</v>
      </c>
      <c r="AD17514" s="209" t="s">
        <v>14648</v>
      </c>
      <c r="AE17514" s="210">
        <v>2889324.06</v>
      </c>
      <c r="AF17514" s="93"/>
      <c r="AG17514" s="93"/>
      <c r="AH17514" s="93"/>
    </row>
    <row r="17515" spans="24:34" x14ac:dyDescent="0.3">
      <c r="X17515" s="269" t="s">
        <v>19355</v>
      </c>
      <c r="Y17515" s="270">
        <v>67785.36</v>
      </c>
      <c r="AA17515" s="231" t="s">
        <v>36163</v>
      </c>
      <c r="AB17515" s="232">
        <v>73600</v>
      </c>
      <c r="AD17515" s="209" t="s">
        <v>14649</v>
      </c>
      <c r="AE17515" s="210">
        <v>2771193.49</v>
      </c>
      <c r="AF17515" s="93"/>
      <c r="AG17515" s="93"/>
      <c r="AH17515" s="93"/>
    </row>
    <row r="17516" spans="24:34" x14ac:dyDescent="0.3">
      <c r="X17516" s="269" t="s">
        <v>54314</v>
      </c>
      <c r="Y17516" s="270">
        <v>130337.77</v>
      </c>
      <c r="AA17516" s="231" t="s">
        <v>18239</v>
      </c>
      <c r="AB17516" s="232">
        <v>281058.09999999998</v>
      </c>
      <c r="AD17516" s="209" t="s">
        <v>31085</v>
      </c>
      <c r="AE17516" s="210">
        <v>1688.11</v>
      </c>
      <c r="AF17516" s="93"/>
      <c r="AG17516" s="93"/>
      <c r="AH17516" s="93"/>
    </row>
    <row r="17517" spans="24:34" x14ac:dyDescent="0.3">
      <c r="X17517" s="269" t="s">
        <v>54315</v>
      </c>
      <c r="Y17517" s="270">
        <v>143071.14000000001</v>
      </c>
      <c r="AA17517" s="231" t="s">
        <v>18240</v>
      </c>
      <c r="AB17517" s="232">
        <v>10300.02</v>
      </c>
      <c r="AD17517" s="209" t="s">
        <v>31086</v>
      </c>
      <c r="AE17517" s="210">
        <v>694</v>
      </c>
      <c r="AF17517" s="93"/>
      <c r="AG17517" s="93"/>
      <c r="AH17517" s="93"/>
    </row>
    <row r="17518" spans="24:34" x14ac:dyDescent="0.3">
      <c r="X17518" s="269" t="s">
        <v>54316</v>
      </c>
      <c r="Y17518" s="270">
        <v>4167.3500000000004</v>
      </c>
      <c r="AA17518" s="231" t="s">
        <v>13325</v>
      </c>
      <c r="AB17518" s="232">
        <v>3631765.76</v>
      </c>
      <c r="AD17518" s="209" t="s">
        <v>31087</v>
      </c>
      <c r="AE17518" s="210">
        <v>101341.44</v>
      </c>
      <c r="AF17518" s="93"/>
      <c r="AG17518" s="93"/>
      <c r="AH17518" s="93"/>
    </row>
    <row r="17519" spans="24:34" x14ac:dyDescent="0.3">
      <c r="X17519" s="269" t="s">
        <v>56787</v>
      </c>
      <c r="Y17519" s="270">
        <v>54304.37</v>
      </c>
      <c r="AA17519" s="231" t="s">
        <v>13326</v>
      </c>
      <c r="AB17519" s="232">
        <v>5233937.42</v>
      </c>
      <c r="AD17519" s="209" t="s">
        <v>31088</v>
      </c>
      <c r="AE17519" s="210">
        <v>2873</v>
      </c>
      <c r="AF17519" s="93"/>
      <c r="AG17519" s="93"/>
      <c r="AH17519" s="93"/>
    </row>
    <row r="17520" spans="24:34" x14ac:dyDescent="0.3">
      <c r="X17520" s="269" t="s">
        <v>56788</v>
      </c>
      <c r="Y17520" s="270">
        <v>18702.669999999998</v>
      </c>
      <c r="AA17520" s="231" t="s">
        <v>18241</v>
      </c>
      <c r="AB17520" s="232">
        <v>455783.73</v>
      </c>
      <c r="AD17520" s="209" t="s">
        <v>14650</v>
      </c>
      <c r="AE17520" s="210">
        <v>5372.99</v>
      </c>
      <c r="AF17520" s="93"/>
      <c r="AG17520" s="93"/>
      <c r="AH17520" s="93"/>
    </row>
    <row r="17521" spans="24:34" x14ac:dyDescent="0.3">
      <c r="X17521" s="269" t="s">
        <v>46023</v>
      </c>
      <c r="Y17521" s="270">
        <v>26063.99</v>
      </c>
      <c r="AA17521" s="231" t="s">
        <v>18242</v>
      </c>
      <c r="AB17521" s="232">
        <v>721502.49</v>
      </c>
      <c r="AD17521" s="209" t="s">
        <v>14651</v>
      </c>
      <c r="AE17521" s="210">
        <v>7819741.2999999998</v>
      </c>
      <c r="AF17521" s="93"/>
      <c r="AG17521" s="93"/>
      <c r="AH17521" s="93"/>
    </row>
    <row r="17522" spans="24:34" x14ac:dyDescent="0.3">
      <c r="X17522" s="269" t="s">
        <v>54318</v>
      </c>
      <c r="Y17522" s="270">
        <v>30141.74</v>
      </c>
      <c r="AA17522" s="231" t="s">
        <v>13327</v>
      </c>
      <c r="AB17522" s="232">
        <v>250963.25</v>
      </c>
      <c r="AD17522" s="209" t="s">
        <v>14652</v>
      </c>
      <c r="AE17522" s="210">
        <v>119424832.43000001</v>
      </c>
      <c r="AF17522" s="93"/>
      <c r="AG17522" s="93"/>
      <c r="AH17522" s="93"/>
    </row>
    <row r="17523" spans="24:34" x14ac:dyDescent="0.3">
      <c r="X17523" s="269" t="s">
        <v>55601</v>
      </c>
      <c r="Y17523" s="270">
        <v>1688.26</v>
      </c>
      <c r="AA17523" s="231" t="s">
        <v>34827</v>
      </c>
      <c r="AB17523" s="232">
        <v>80300</v>
      </c>
      <c r="AD17523" s="209" t="s">
        <v>14653</v>
      </c>
      <c r="AE17523" s="210">
        <v>6696056.8799999999</v>
      </c>
      <c r="AF17523" s="93"/>
      <c r="AG17523" s="93"/>
      <c r="AH17523" s="93"/>
    </row>
    <row r="17524" spans="24:34" x14ac:dyDescent="0.3">
      <c r="X17524" s="269" t="s">
        <v>62881</v>
      </c>
      <c r="Y17524" s="270">
        <v>330.77</v>
      </c>
      <c r="AA17524" s="231" t="s">
        <v>34828</v>
      </c>
      <c r="AB17524" s="232">
        <v>3295002.94</v>
      </c>
      <c r="AD17524" s="209" t="s">
        <v>31089</v>
      </c>
      <c r="AE17524" s="210">
        <v>316995.96999999997</v>
      </c>
      <c r="AF17524" s="93"/>
      <c r="AG17524" s="93"/>
      <c r="AH17524" s="93"/>
    </row>
    <row r="17525" spans="24:34" x14ac:dyDescent="0.3">
      <c r="X17525" s="269" t="s">
        <v>62882</v>
      </c>
      <c r="Y17525" s="270">
        <v>21.98</v>
      </c>
      <c r="AA17525" s="231" t="s">
        <v>18244</v>
      </c>
      <c r="AB17525" s="232">
        <v>3007580.39</v>
      </c>
      <c r="AD17525" s="209" t="s">
        <v>14654</v>
      </c>
      <c r="AE17525" s="210">
        <v>42327547.109999999</v>
      </c>
      <c r="AF17525" s="93"/>
      <c r="AG17525" s="93"/>
      <c r="AH17525" s="93"/>
    </row>
    <row r="17526" spans="24:34" x14ac:dyDescent="0.3">
      <c r="X17526" s="269" t="s">
        <v>19367</v>
      </c>
      <c r="Y17526" s="270">
        <v>426753.64</v>
      </c>
      <c r="AA17526" s="231" t="s">
        <v>18245</v>
      </c>
      <c r="AB17526" s="232">
        <v>129255.31</v>
      </c>
      <c r="AD17526" s="209" t="s">
        <v>31090</v>
      </c>
      <c r="AE17526" s="210">
        <v>335.27</v>
      </c>
      <c r="AF17526" s="93"/>
      <c r="AG17526" s="93"/>
      <c r="AH17526" s="93"/>
    </row>
    <row r="17527" spans="24:34" x14ac:dyDescent="0.3">
      <c r="X17527" s="269" t="s">
        <v>56789</v>
      </c>
      <c r="Y17527" s="270">
        <v>59470.63</v>
      </c>
      <c r="AA17527" s="231" t="s">
        <v>33326</v>
      </c>
      <c r="AB17527" s="232">
        <v>12672.5</v>
      </c>
      <c r="AD17527" s="209" t="s">
        <v>14655</v>
      </c>
      <c r="AE17527" s="210">
        <v>1493258.05</v>
      </c>
      <c r="AF17527" s="93"/>
      <c r="AG17527" s="93"/>
      <c r="AH17527" s="93"/>
    </row>
    <row r="17528" spans="24:34" x14ac:dyDescent="0.3">
      <c r="X17528" s="269" t="s">
        <v>54319</v>
      </c>
      <c r="Y17528" s="270">
        <v>1150</v>
      </c>
      <c r="AA17528" s="231" t="s">
        <v>18246</v>
      </c>
      <c r="AB17528" s="232">
        <v>3493.05</v>
      </c>
      <c r="AD17528" s="209" t="s">
        <v>14656</v>
      </c>
      <c r="AE17528" s="210">
        <v>479664.02</v>
      </c>
      <c r="AF17528" s="93"/>
      <c r="AG17528" s="93"/>
      <c r="AH17528" s="93"/>
    </row>
    <row r="17529" spans="24:34" x14ac:dyDescent="0.3">
      <c r="X17529" s="269" t="s">
        <v>19374</v>
      </c>
      <c r="Y17529" s="270">
        <v>6153.45</v>
      </c>
      <c r="AA17529" s="231" t="s">
        <v>18247</v>
      </c>
      <c r="AB17529" s="232">
        <v>93329.55</v>
      </c>
      <c r="AD17529" s="209" t="s">
        <v>14657</v>
      </c>
      <c r="AE17529" s="210">
        <v>3837.05</v>
      </c>
      <c r="AF17529" s="93"/>
      <c r="AG17529" s="93"/>
      <c r="AH17529" s="93"/>
    </row>
    <row r="17530" spans="24:34" x14ac:dyDescent="0.3">
      <c r="X17530" s="269" t="s">
        <v>65124</v>
      </c>
      <c r="Y17530" s="270">
        <v>3000</v>
      </c>
      <c r="AA17530" s="231" t="s">
        <v>18249</v>
      </c>
      <c r="AB17530" s="232">
        <v>505.76</v>
      </c>
      <c r="AD17530" s="209" t="s">
        <v>31091</v>
      </c>
      <c r="AE17530" s="210">
        <v>7876.42</v>
      </c>
      <c r="AF17530" s="93"/>
      <c r="AG17530" s="93"/>
      <c r="AH17530" s="93"/>
    </row>
    <row r="17531" spans="24:34" x14ac:dyDescent="0.3">
      <c r="X17531" s="269" t="s">
        <v>34959</v>
      </c>
      <c r="Y17531" s="270">
        <v>109040</v>
      </c>
      <c r="AA17531" s="231" t="s">
        <v>50621</v>
      </c>
      <c r="AB17531" s="232">
        <v>10700</v>
      </c>
      <c r="AD17531" s="209" t="s">
        <v>14658</v>
      </c>
      <c r="AE17531" s="210">
        <v>3747285.21</v>
      </c>
      <c r="AF17531" s="93"/>
      <c r="AG17531" s="93"/>
      <c r="AH17531" s="93"/>
    </row>
    <row r="17532" spans="24:34" x14ac:dyDescent="0.3">
      <c r="X17532" s="269" t="s">
        <v>48453</v>
      </c>
      <c r="Y17532" s="270">
        <v>21856.65</v>
      </c>
      <c r="AA17532" s="231" t="s">
        <v>18250</v>
      </c>
      <c r="AB17532" s="232">
        <v>8000</v>
      </c>
      <c r="AD17532" s="209" t="s">
        <v>31092</v>
      </c>
      <c r="AE17532" s="210">
        <v>5419.06</v>
      </c>
      <c r="AF17532" s="93"/>
      <c r="AG17532" s="93"/>
      <c r="AH17532" s="93"/>
    </row>
    <row r="17533" spans="24:34" x14ac:dyDescent="0.3">
      <c r="X17533" s="269" t="s">
        <v>19393</v>
      </c>
      <c r="Y17533" s="270">
        <v>10116.93</v>
      </c>
      <c r="AA17533" s="231" t="s">
        <v>13328</v>
      </c>
      <c r="AB17533" s="232">
        <v>1356625.12</v>
      </c>
      <c r="AD17533" s="209" t="s">
        <v>14659</v>
      </c>
      <c r="AE17533" s="210">
        <v>704888.68</v>
      </c>
      <c r="AF17533" s="93"/>
      <c r="AG17533" s="93"/>
      <c r="AH17533" s="93"/>
    </row>
    <row r="17534" spans="24:34" x14ac:dyDescent="0.3">
      <c r="X17534" s="269" t="s">
        <v>19394</v>
      </c>
      <c r="Y17534" s="270">
        <v>24811.8</v>
      </c>
      <c r="AA17534" s="231" t="s">
        <v>18251</v>
      </c>
      <c r="AB17534" s="232">
        <v>2809418.84</v>
      </c>
      <c r="AD17534" s="209" t="s">
        <v>31093</v>
      </c>
      <c r="AE17534" s="210">
        <v>98736.05</v>
      </c>
      <c r="AF17534" s="93"/>
      <c r="AG17534" s="93"/>
      <c r="AH17534" s="93"/>
    </row>
    <row r="17535" spans="24:34" x14ac:dyDescent="0.3">
      <c r="X17535" s="269" t="s">
        <v>19395</v>
      </c>
      <c r="Y17535" s="270">
        <v>17777.8</v>
      </c>
      <c r="AA17535" s="231" t="s">
        <v>18253</v>
      </c>
      <c r="AB17535" s="232">
        <v>2328142.8199999998</v>
      </c>
      <c r="AD17535" s="209" t="s">
        <v>14660</v>
      </c>
      <c r="AE17535" s="210">
        <v>15345334.16</v>
      </c>
      <c r="AF17535" s="93"/>
      <c r="AG17535" s="93"/>
      <c r="AH17535" s="93"/>
    </row>
    <row r="17536" spans="24:34" x14ac:dyDescent="0.3">
      <c r="X17536" s="269" t="s">
        <v>19396</v>
      </c>
      <c r="Y17536" s="270">
        <v>917.44</v>
      </c>
      <c r="AA17536" s="231" t="s">
        <v>18254</v>
      </c>
      <c r="AB17536" s="232">
        <v>183205.35</v>
      </c>
      <c r="AD17536" s="209" t="s">
        <v>14661</v>
      </c>
      <c r="AE17536" s="210">
        <v>159023815.61000001</v>
      </c>
      <c r="AF17536" s="93"/>
      <c r="AG17536" s="93"/>
      <c r="AH17536" s="93"/>
    </row>
    <row r="17537" spans="24:34" x14ac:dyDescent="0.3">
      <c r="X17537" s="269" t="s">
        <v>56790</v>
      </c>
      <c r="Y17537" s="270">
        <v>4264</v>
      </c>
      <c r="AA17537" s="231" t="s">
        <v>39016</v>
      </c>
      <c r="AB17537" s="232">
        <v>23648.38</v>
      </c>
      <c r="AD17537" s="209" t="s">
        <v>31094</v>
      </c>
      <c r="AE17537" s="210">
        <v>22383.84</v>
      </c>
      <c r="AF17537" s="93"/>
      <c r="AG17537" s="93"/>
      <c r="AH17537" s="93"/>
    </row>
    <row r="17538" spans="24:34" x14ac:dyDescent="0.3">
      <c r="X17538" s="269" t="s">
        <v>13441</v>
      </c>
      <c r="Y17538" s="270">
        <v>3100</v>
      </c>
      <c r="AA17538" s="231" t="s">
        <v>18255</v>
      </c>
      <c r="AB17538" s="232">
        <v>554372.47</v>
      </c>
      <c r="AD17538" s="209" t="s">
        <v>31095</v>
      </c>
      <c r="AE17538" s="210">
        <v>-12123.17</v>
      </c>
      <c r="AF17538" s="93"/>
      <c r="AG17538" s="93"/>
      <c r="AH17538" s="93"/>
    </row>
    <row r="17539" spans="24:34" x14ac:dyDescent="0.3">
      <c r="X17539" s="269" t="s">
        <v>19463</v>
      </c>
      <c r="Y17539" s="270">
        <v>16422</v>
      </c>
      <c r="AA17539" s="231" t="s">
        <v>18256</v>
      </c>
      <c r="AB17539" s="232">
        <v>1185006.02</v>
      </c>
      <c r="AD17539" s="209" t="s">
        <v>31096</v>
      </c>
      <c r="AE17539" s="210">
        <v>1584344.59</v>
      </c>
      <c r="AF17539" s="93"/>
      <c r="AG17539" s="93"/>
      <c r="AH17539" s="93"/>
    </row>
    <row r="17540" spans="24:34" x14ac:dyDescent="0.3">
      <c r="X17540" s="269" t="s">
        <v>19464</v>
      </c>
      <c r="Y17540" s="270">
        <v>483932.68</v>
      </c>
      <c r="AA17540" s="231" t="s">
        <v>39017</v>
      </c>
      <c r="AB17540" s="232">
        <v>670036.92000000004</v>
      </c>
      <c r="AD17540" s="209" t="s">
        <v>14662</v>
      </c>
      <c r="AE17540" s="210">
        <v>4553862.07</v>
      </c>
      <c r="AF17540" s="93"/>
      <c r="AG17540" s="93"/>
      <c r="AH17540" s="93"/>
    </row>
    <row r="17541" spans="24:34" x14ac:dyDescent="0.3">
      <c r="X17541" s="269" t="s">
        <v>19465</v>
      </c>
      <c r="Y17541" s="270">
        <v>58943.91</v>
      </c>
      <c r="AA17541" s="231" t="s">
        <v>18257</v>
      </c>
      <c r="AB17541" s="232">
        <v>1353954.09</v>
      </c>
      <c r="AD17541" s="209" t="s">
        <v>14663</v>
      </c>
      <c r="AE17541" s="210">
        <v>4500858.57</v>
      </c>
      <c r="AF17541" s="93"/>
      <c r="AG17541" s="93"/>
      <c r="AH17541" s="93"/>
    </row>
    <row r="17542" spans="24:34" x14ac:dyDescent="0.3">
      <c r="X17542" s="269" t="s">
        <v>34965</v>
      </c>
      <c r="Y17542" s="270">
        <v>130907.78</v>
      </c>
      <c r="AA17542" s="231" t="s">
        <v>18258</v>
      </c>
      <c r="AB17542" s="232">
        <v>652911.68999999994</v>
      </c>
      <c r="AD17542" s="209" t="s">
        <v>31097</v>
      </c>
      <c r="AE17542" s="210">
        <v>486142.31</v>
      </c>
      <c r="AF17542" s="93"/>
      <c r="AG17542" s="93"/>
      <c r="AH17542" s="93"/>
    </row>
    <row r="17543" spans="24:34" x14ac:dyDescent="0.3">
      <c r="X17543" s="269" t="s">
        <v>19466</v>
      </c>
      <c r="Y17543" s="270">
        <v>23558.15</v>
      </c>
      <c r="AA17543" s="231" t="s">
        <v>48443</v>
      </c>
      <c r="AB17543" s="232">
        <v>148856.64000000001</v>
      </c>
      <c r="AD17543" s="209" t="s">
        <v>31098</v>
      </c>
      <c r="AE17543" s="210">
        <v>10116.94</v>
      </c>
      <c r="AF17543" s="93"/>
      <c r="AG17543" s="93"/>
      <c r="AH17543" s="93"/>
    </row>
    <row r="17544" spans="24:34" x14ac:dyDescent="0.3">
      <c r="X17544" s="269" t="s">
        <v>19467</v>
      </c>
      <c r="Y17544" s="270">
        <v>9945.9</v>
      </c>
      <c r="AA17544" s="231" t="s">
        <v>46000</v>
      </c>
      <c r="AB17544" s="232">
        <v>207050</v>
      </c>
      <c r="AD17544" s="209" t="s">
        <v>31099</v>
      </c>
      <c r="AE17544" s="210">
        <v>6250</v>
      </c>
      <c r="AF17544" s="93"/>
      <c r="AG17544" s="93"/>
      <c r="AH17544" s="93"/>
    </row>
    <row r="17545" spans="24:34" x14ac:dyDescent="0.3">
      <c r="X17545" s="269" t="s">
        <v>19468</v>
      </c>
      <c r="Y17545" s="270">
        <v>5339.92</v>
      </c>
      <c r="AA17545" s="231" t="s">
        <v>18276</v>
      </c>
      <c r="AB17545" s="232">
        <v>27226.94</v>
      </c>
      <c r="AD17545" s="209" t="s">
        <v>31100</v>
      </c>
      <c r="AE17545" s="210">
        <v>12200</v>
      </c>
      <c r="AF17545" s="93"/>
      <c r="AG17545" s="93"/>
      <c r="AH17545" s="93"/>
    </row>
    <row r="17546" spans="24:34" x14ac:dyDescent="0.3">
      <c r="X17546" s="269" t="s">
        <v>54320</v>
      </c>
      <c r="Y17546" s="270">
        <v>3613.32</v>
      </c>
      <c r="AA17546" s="231" t="s">
        <v>43185</v>
      </c>
      <c r="AB17546" s="232">
        <v>5844</v>
      </c>
      <c r="AD17546" s="209" t="s">
        <v>31101</v>
      </c>
      <c r="AE17546" s="210">
        <v>33979.5</v>
      </c>
      <c r="AF17546" s="93"/>
      <c r="AG17546" s="93"/>
      <c r="AH17546" s="93"/>
    </row>
    <row r="17547" spans="24:34" x14ac:dyDescent="0.3">
      <c r="X17547" s="269" t="s">
        <v>19469</v>
      </c>
      <c r="Y17547" s="270">
        <v>61171.78</v>
      </c>
      <c r="AA17547" s="231" t="s">
        <v>18277</v>
      </c>
      <c r="AB17547" s="232">
        <v>11350.87</v>
      </c>
      <c r="AD17547" s="209" t="s">
        <v>31102</v>
      </c>
      <c r="AE17547" s="210">
        <v>13850</v>
      </c>
      <c r="AF17547" s="93"/>
      <c r="AG17547" s="93"/>
      <c r="AH17547" s="93"/>
    </row>
    <row r="17548" spans="24:34" x14ac:dyDescent="0.3">
      <c r="X17548" s="269" t="s">
        <v>36241</v>
      </c>
      <c r="Y17548" s="270">
        <v>124878.5</v>
      </c>
      <c r="AA17548" s="231" t="s">
        <v>18278</v>
      </c>
      <c r="AB17548" s="232">
        <v>9527</v>
      </c>
      <c r="AD17548" s="209" t="s">
        <v>31103</v>
      </c>
      <c r="AE17548" s="210">
        <v>4850</v>
      </c>
      <c r="AF17548" s="93"/>
      <c r="AG17548" s="93"/>
      <c r="AH17548" s="93"/>
    </row>
    <row r="17549" spans="24:34" x14ac:dyDescent="0.3">
      <c r="X17549" s="269" t="s">
        <v>40759</v>
      </c>
      <c r="Y17549" s="270">
        <v>30961.54</v>
      </c>
      <c r="AA17549" s="231" t="s">
        <v>18298</v>
      </c>
      <c r="AB17549" s="232">
        <v>172168.76</v>
      </c>
      <c r="AD17549" s="209" t="s">
        <v>31104</v>
      </c>
      <c r="AE17549" s="210">
        <v>300</v>
      </c>
      <c r="AF17549" s="93"/>
      <c r="AG17549" s="93"/>
      <c r="AH17549" s="93"/>
    </row>
    <row r="17550" spans="24:34" x14ac:dyDescent="0.3">
      <c r="X17550" s="269" t="s">
        <v>19471</v>
      </c>
      <c r="Y17550" s="270">
        <v>660.67</v>
      </c>
      <c r="AA17550" s="231" t="s">
        <v>54280</v>
      </c>
      <c r="AB17550" s="232">
        <v>10304</v>
      </c>
      <c r="AD17550" s="209" t="s">
        <v>31105</v>
      </c>
      <c r="AE17550" s="210">
        <v>2370</v>
      </c>
      <c r="AF17550" s="93"/>
      <c r="AG17550" s="93"/>
      <c r="AH17550" s="93"/>
    </row>
    <row r="17551" spans="24:34" x14ac:dyDescent="0.3">
      <c r="X17551" s="269" t="s">
        <v>39107</v>
      </c>
      <c r="Y17551" s="270">
        <v>88156.25</v>
      </c>
      <c r="AA17551" s="231" t="s">
        <v>18299</v>
      </c>
      <c r="AB17551" s="232">
        <v>56171.81</v>
      </c>
      <c r="AD17551" s="209" t="s">
        <v>31106</v>
      </c>
      <c r="AE17551" s="210">
        <v>3487.5</v>
      </c>
      <c r="AF17551" s="93"/>
      <c r="AG17551" s="93"/>
      <c r="AH17551" s="93"/>
    </row>
    <row r="17552" spans="24:34" x14ac:dyDescent="0.3">
      <c r="X17552" s="269" t="s">
        <v>19472</v>
      </c>
      <c r="Y17552" s="270">
        <v>14738.68</v>
      </c>
      <c r="AA17552" s="231" t="s">
        <v>46001</v>
      </c>
      <c r="AB17552" s="232">
        <v>116183</v>
      </c>
      <c r="AD17552" s="209" t="s">
        <v>31107</v>
      </c>
      <c r="AE17552" s="210">
        <v>900</v>
      </c>
      <c r="AF17552" s="93"/>
      <c r="AG17552" s="93"/>
      <c r="AH17552" s="93"/>
    </row>
    <row r="17553" spans="24:34" x14ac:dyDescent="0.3">
      <c r="X17553" s="269" t="s">
        <v>58758</v>
      </c>
      <c r="Y17553" s="270">
        <v>745</v>
      </c>
      <c r="AA17553" s="231" t="s">
        <v>36166</v>
      </c>
      <c r="AB17553" s="232">
        <v>3600</v>
      </c>
      <c r="AD17553" s="209" t="s">
        <v>31108</v>
      </c>
      <c r="AE17553" s="210">
        <v>8563</v>
      </c>
      <c r="AF17553" s="93"/>
      <c r="AG17553" s="93"/>
      <c r="AH17553" s="93"/>
    </row>
    <row r="17554" spans="24:34" x14ac:dyDescent="0.3">
      <c r="X17554" s="269" t="s">
        <v>19474</v>
      </c>
      <c r="Y17554" s="270">
        <v>5162.7299999999996</v>
      </c>
      <c r="AA17554" s="231" t="s">
        <v>13335</v>
      </c>
      <c r="AB17554" s="232">
        <v>23996.79</v>
      </c>
      <c r="AD17554" s="209" t="s">
        <v>31109</v>
      </c>
      <c r="AE17554" s="210">
        <v>25250</v>
      </c>
      <c r="AF17554" s="93"/>
      <c r="AG17554" s="93"/>
      <c r="AH17554" s="93"/>
    </row>
    <row r="17555" spans="24:34" x14ac:dyDescent="0.3">
      <c r="X17555" s="269" t="s">
        <v>13453</v>
      </c>
      <c r="Y17555" s="270">
        <v>44005.85</v>
      </c>
      <c r="AA17555" s="231" t="s">
        <v>18301</v>
      </c>
      <c r="AB17555" s="232">
        <v>7926.12</v>
      </c>
      <c r="AD17555" s="209" t="s">
        <v>31110</v>
      </c>
      <c r="AE17555" s="210">
        <v>6250</v>
      </c>
      <c r="AF17555" s="93"/>
      <c r="AG17555" s="93"/>
      <c r="AH17555" s="93"/>
    </row>
    <row r="17556" spans="24:34" x14ac:dyDescent="0.3">
      <c r="X17556" s="269" t="s">
        <v>19476</v>
      </c>
      <c r="Y17556" s="270">
        <v>11376.93</v>
      </c>
      <c r="AA17556" s="231" t="s">
        <v>34832</v>
      </c>
      <c r="AB17556" s="232">
        <v>626.54</v>
      </c>
      <c r="AD17556" s="209" t="s">
        <v>31111</v>
      </c>
      <c r="AE17556" s="210">
        <v>12200</v>
      </c>
      <c r="AF17556" s="93"/>
      <c r="AG17556" s="93"/>
      <c r="AH17556" s="93"/>
    </row>
    <row r="17557" spans="24:34" x14ac:dyDescent="0.3">
      <c r="X17557" s="269" t="s">
        <v>54321</v>
      </c>
      <c r="Y17557" s="270">
        <v>5209.6099999999997</v>
      </c>
      <c r="AA17557" s="231" t="s">
        <v>18302</v>
      </c>
      <c r="AB17557" s="232">
        <v>25000</v>
      </c>
      <c r="AD17557" s="209" t="s">
        <v>31112</v>
      </c>
      <c r="AE17557" s="210">
        <v>33979.5</v>
      </c>
      <c r="AF17557" s="93"/>
      <c r="AG17557" s="93"/>
      <c r="AH17557" s="93"/>
    </row>
    <row r="17558" spans="24:34" x14ac:dyDescent="0.3">
      <c r="X17558" s="269" t="s">
        <v>33444</v>
      </c>
      <c r="Y17558" s="270">
        <v>229805</v>
      </c>
      <c r="AA17558" s="231" t="s">
        <v>18303</v>
      </c>
      <c r="AB17558" s="232">
        <v>3265</v>
      </c>
      <c r="AD17558" s="209" t="s">
        <v>31113</v>
      </c>
      <c r="AE17558" s="210">
        <v>13850</v>
      </c>
      <c r="AF17558" s="93"/>
      <c r="AG17558" s="93"/>
      <c r="AH17558" s="93"/>
    </row>
    <row r="17559" spans="24:34" x14ac:dyDescent="0.3">
      <c r="X17559" s="269" t="s">
        <v>39108</v>
      </c>
      <c r="Y17559" s="270">
        <v>182848.75</v>
      </c>
      <c r="AA17559" s="231" t="s">
        <v>18304</v>
      </c>
      <c r="AB17559" s="232">
        <v>7720.42</v>
      </c>
      <c r="AD17559" s="209" t="s">
        <v>31114</v>
      </c>
      <c r="AE17559" s="210">
        <v>4850</v>
      </c>
      <c r="AF17559" s="93"/>
      <c r="AG17559" s="93"/>
      <c r="AH17559" s="93"/>
    </row>
    <row r="17560" spans="24:34" x14ac:dyDescent="0.3">
      <c r="X17560" s="269" t="s">
        <v>46026</v>
      </c>
      <c r="Y17560" s="270">
        <v>1500</v>
      </c>
      <c r="AA17560" s="231" t="s">
        <v>18306</v>
      </c>
      <c r="AB17560" s="232">
        <v>100069.84</v>
      </c>
      <c r="AD17560" s="209" t="s">
        <v>31115</v>
      </c>
      <c r="AE17560" s="210">
        <v>300</v>
      </c>
      <c r="AF17560" s="93"/>
      <c r="AG17560" s="93"/>
      <c r="AH17560" s="93"/>
    </row>
    <row r="17561" spans="24:34" x14ac:dyDescent="0.3">
      <c r="X17561" s="269" t="s">
        <v>13455</v>
      </c>
      <c r="Y17561" s="270">
        <v>46894.9</v>
      </c>
      <c r="AA17561" s="231" t="s">
        <v>18307</v>
      </c>
      <c r="AB17561" s="232">
        <v>51229.11</v>
      </c>
      <c r="AD17561" s="209" t="s">
        <v>31116</v>
      </c>
      <c r="AE17561" s="210">
        <v>2370</v>
      </c>
      <c r="AF17561" s="93"/>
      <c r="AG17561" s="93"/>
      <c r="AH17561" s="93"/>
    </row>
    <row r="17562" spans="24:34" x14ac:dyDescent="0.3">
      <c r="X17562" s="269" t="s">
        <v>36243</v>
      </c>
      <c r="Y17562" s="270">
        <v>14396.5</v>
      </c>
      <c r="AA17562" s="231" t="s">
        <v>18308</v>
      </c>
      <c r="AB17562" s="232">
        <v>151532.04999999999</v>
      </c>
      <c r="AD17562" s="209" t="s">
        <v>31117</v>
      </c>
      <c r="AE17562" s="210">
        <v>3487.5</v>
      </c>
      <c r="AF17562" s="93"/>
      <c r="AG17562" s="93"/>
      <c r="AH17562" s="93"/>
    </row>
    <row r="17563" spans="24:34" x14ac:dyDescent="0.3">
      <c r="X17563" s="269" t="s">
        <v>19477</v>
      </c>
      <c r="Y17563" s="270">
        <v>63544.67</v>
      </c>
      <c r="AA17563" s="231" t="s">
        <v>33346</v>
      </c>
      <c r="AB17563" s="232">
        <v>50847.33</v>
      </c>
      <c r="AD17563" s="209" t="s">
        <v>31118</v>
      </c>
      <c r="AE17563" s="210">
        <v>900</v>
      </c>
      <c r="AF17563" s="93"/>
      <c r="AG17563" s="93"/>
      <c r="AH17563" s="93"/>
    </row>
    <row r="17564" spans="24:34" x14ac:dyDescent="0.3">
      <c r="X17564" s="269" t="s">
        <v>56791</v>
      </c>
      <c r="Y17564" s="270">
        <v>1105.1199999999999</v>
      </c>
      <c r="AA17564" s="231" t="s">
        <v>18339</v>
      </c>
      <c r="AB17564" s="232">
        <v>144110</v>
      </c>
      <c r="AD17564" s="209" t="s">
        <v>31119</v>
      </c>
      <c r="AE17564" s="210">
        <v>8563</v>
      </c>
      <c r="AF17564" s="93"/>
      <c r="AG17564" s="93"/>
      <c r="AH17564" s="93"/>
    </row>
    <row r="17565" spans="24:34" x14ac:dyDescent="0.3">
      <c r="X17565" s="269" t="s">
        <v>58028</v>
      </c>
      <c r="Y17565" s="270">
        <v>4700</v>
      </c>
      <c r="AA17565" s="231" t="s">
        <v>33347</v>
      </c>
      <c r="AB17565" s="232">
        <v>240035.45</v>
      </c>
      <c r="AD17565" s="209" t="s">
        <v>31120</v>
      </c>
      <c r="AE17565" s="210">
        <v>25250</v>
      </c>
      <c r="AF17565" s="93"/>
      <c r="AG17565" s="93"/>
      <c r="AH17565" s="93"/>
    </row>
    <row r="17566" spans="24:34" x14ac:dyDescent="0.3">
      <c r="X17566" s="269" t="s">
        <v>19478</v>
      </c>
      <c r="Y17566" s="270">
        <v>361427.38</v>
      </c>
      <c r="AA17566" s="231" t="s">
        <v>33348</v>
      </c>
      <c r="AB17566" s="232">
        <v>62647.67</v>
      </c>
      <c r="AD17566" s="209" t="s">
        <v>31121</v>
      </c>
      <c r="AE17566" s="210">
        <v>15420</v>
      </c>
      <c r="AF17566" s="93"/>
      <c r="AG17566" s="93"/>
      <c r="AH17566" s="93"/>
    </row>
    <row r="17567" spans="24:34" x14ac:dyDescent="0.3">
      <c r="X17567" s="269" t="s">
        <v>19479</v>
      </c>
      <c r="Y17567" s="270">
        <v>49.22</v>
      </c>
      <c r="AA17567" s="231" t="s">
        <v>46002</v>
      </c>
      <c r="AB17567" s="232">
        <v>5075.63</v>
      </c>
      <c r="AD17567" s="209" t="s">
        <v>31122</v>
      </c>
      <c r="AE17567" s="210">
        <v>3632.67</v>
      </c>
      <c r="AF17567" s="93"/>
      <c r="AG17567" s="93"/>
      <c r="AH17567" s="93"/>
    </row>
    <row r="17568" spans="24:34" x14ac:dyDescent="0.3">
      <c r="X17568" s="269" t="s">
        <v>13456</v>
      </c>
      <c r="Y17568" s="270">
        <v>152342.38</v>
      </c>
      <c r="AA17568" s="231" t="s">
        <v>33349</v>
      </c>
      <c r="AB17568" s="232">
        <v>73860</v>
      </c>
      <c r="AD17568" s="209" t="s">
        <v>31123</v>
      </c>
      <c r="AE17568" s="210">
        <v>23068.52</v>
      </c>
      <c r="AF17568" s="93"/>
      <c r="AG17568" s="93"/>
      <c r="AH17568" s="93"/>
    </row>
    <row r="17569" spans="24:34" x14ac:dyDescent="0.3">
      <c r="X17569" s="269" t="s">
        <v>13457</v>
      </c>
      <c r="Y17569" s="270">
        <v>382941.9</v>
      </c>
      <c r="AA17569" s="231" t="s">
        <v>39022</v>
      </c>
      <c r="AB17569" s="232">
        <v>211516.04</v>
      </c>
      <c r="AD17569" s="209" t="s">
        <v>31124</v>
      </c>
      <c r="AE17569" s="210">
        <v>12045.5</v>
      </c>
      <c r="AF17569" s="93"/>
      <c r="AG17569" s="93"/>
      <c r="AH17569" s="93"/>
    </row>
    <row r="17570" spans="24:34" x14ac:dyDescent="0.3">
      <c r="X17570" s="269" t="s">
        <v>31996</v>
      </c>
      <c r="Y17570" s="270">
        <v>131779.01999999999</v>
      </c>
      <c r="AA17570" s="231" t="s">
        <v>33350</v>
      </c>
      <c r="AB17570" s="232">
        <v>25023.439999999999</v>
      </c>
      <c r="AD17570" s="209" t="s">
        <v>31125</v>
      </c>
      <c r="AE17570" s="210">
        <v>2056.1999999999998</v>
      </c>
      <c r="AF17570" s="93"/>
      <c r="AG17570" s="93"/>
      <c r="AH17570" s="93"/>
    </row>
    <row r="17571" spans="24:34" x14ac:dyDescent="0.3">
      <c r="X17571" s="269" t="s">
        <v>19480</v>
      </c>
      <c r="Y17571" s="270">
        <v>451213.15</v>
      </c>
      <c r="AA17571" s="231" t="s">
        <v>54281</v>
      </c>
      <c r="AB17571" s="232">
        <v>1320</v>
      </c>
      <c r="AD17571" s="209" t="s">
        <v>31126</v>
      </c>
      <c r="AE17571" s="210">
        <v>4293.84</v>
      </c>
      <c r="AF17571" s="93"/>
      <c r="AG17571" s="93"/>
      <c r="AH17571" s="93"/>
    </row>
    <row r="17572" spans="24:34" x14ac:dyDescent="0.3">
      <c r="X17572" s="269" t="s">
        <v>19481</v>
      </c>
      <c r="Y17572" s="270">
        <v>118483.73</v>
      </c>
      <c r="AA17572" s="231" t="s">
        <v>18341</v>
      </c>
      <c r="AB17572" s="232">
        <v>314.93</v>
      </c>
      <c r="AD17572" s="209" t="s">
        <v>31127</v>
      </c>
      <c r="AE17572" s="210">
        <v>1776.04</v>
      </c>
      <c r="AF17572" s="93"/>
      <c r="AG17572" s="93"/>
      <c r="AH17572" s="93"/>
    </row>
    <row r="17573" spans="24:34" x14ac:dyDescent="0.3">
      <c r="X17573" s="269" t="s">
        <v>60891</v>
      </c>
      <c r="Y17573" s="270">
        <v>45.5</v>
      </c>
      <c r="AA17573" s="231" t="s">
        <v>18343</v>
      </c>
      <c r="AB17573" s="232">
        <v>56917.4</v>
      </c>
      <c r="AD17573" s="209" t="s">
        <v>31128</v>
      </c>
      <c r="AE17573" s="210">
        <v>1928</v>
      </c>
      <c r="AF17573" s="93"/>
      <c r="AG17573" s="93"/>
      <c r="AH17573" s="93"/>
    </row>
    <row r="17574" spans="24:34" x14ac:dyDescent="0.3">
      <c r="X17574" s="269" t="s">
        <v>62356</v>
      </c>
      <c r="Y17574" s="270">
        <v>4738.4799999999996</v>
      </c>
      <c r="AA17574" s="231" t="s">
        <v>18344</v>
      </c>
      <c r="AB17574" s="232">
        <v>31453.8</v>
      </c>
      <c r="AD17574" s="209" t="s">
        <v>31129</v>
      </c>
      <c r="AE17574" s="210">
        <v>1026.68</v>
      </c>
      <c r="AF17574" s="93"/>
      <c r="AG17574" s="93"/>
      <c r="AH17574" s="93"/>
    </row>
    <row r="17575" spans="24:34" x14ac:dyDescent="0.3">
      <c r="X17575" s="269" t="s">
        <v>58371</v>
      </c>
      <c r="Y17575" s="270">
        <v>10425</v>
      </c>
      <c r="AA17575" s="231" t="s">
        <v>33351</v>
      </c>
      <c r="AB17575" s="232">
        <v>1247779.45</v>
      </c>
      <c r="AD17575" s="209" t="s">
        <v>31130</v>
      </c>
      <c r="AE17575" s="210">
        <v>2668.98</v>
      </c>
      <c r="AF17575" s="93"/>
      <c r="AG17575" s="93"/>
      <c r="AH17575" s="93"/>
    </row>
    <row r="17576" spans="24:34" x14ac:dyDescent="0.3">
      <c r="X17576" s="269" t="s">
        <v>13458</v>
      </c>
      <c r="Y17576" s="270">
        <v>771604.61</v>
      </c>
      <c r="AA17576" s="231" t="s">
        <v>43186</v>
      </c>
      <c r="AB17576" s="232">
        <v>25508.49</v>
      </c>
      <c r="AD17576" s="209" t="s">
        <v>31131</v>
      </c>
      <c r="AE17576" s="210">
        <v>4621.8</v>
      </c>
      <c r="AF17576" s="93"/>
      <c r="AG17576" s="93"/>
      <c r="AH17576" s="93"/>
    </row>
    <row r="17577" spans="24:34" x14ac:dyDescent="0.3">
      <c r="X17577" s="269" t="s">
        <v>54322</v>
      </c>
      <c r="Y17577" s="270">
        <v>174333.94</v>
      </c>
      <c r="AA17577" s="231" t="s">
        <v>36173</v>
      </c>
      <c r="AB17577" s="232">
        <v>1039.24</v>
      </c>
      <c r="AD17577" s="209" t="s">
        <v>31132</v>
      </c>
      <c r="AE17577" s="210">
        <v>10000</v>
      </c>
      <c r="AF17577" s="93"/>
      <c r="AG17577" s="93"/>
      <c r="AH17577" s="93"/>
    </row>
    <row r="17578" spans="24:34" x14ac:dyDescent="0.3">
      <c r="X17578" s="269" t="s">
        <v>13459</v>
      </c>
      <c r="Y17578" s="270">
        <v>583965.75</v>
      </c>
      <c r="AA17578" s="231" t="s">
        <v>33352</v>
      </c>
      <c r="AB17578" s="232">
        <v>4950</v>
      </c>
      <c r="AD17578" s="209" t="s">
        <v>31133</v>
      </c>
      <c r="AE17578" s="210">
        <v>20435.82</v>
      </c>
      <c r="AF17578" s="93"/>
      <c r="AG17578" s="93"/>
      <c r="AH17578" s="93"/>
    </row>
    <row r="17579" spans="24:34" x14ac:dyDescent="0.3">
      <c r="X17579" s="269" t="s">
        <v>19482</v>
      </c>
      <c r="Y17579" s="270">
        <v>260842.22</v>
      </c>
      <c r="AA17579" s="231" t="s">
        <v>18347</v>
      </c>
      <c r="AB17579" s="232">
        <v>33012.5</v>
      </c>
      <c r="AD17579" s="209" t="s">
        <v>31134</v>
      </c>
      <c r="AE17579" s="210">
        <v>823.74</v>
      </c>
      <c r="AF17579" s="93"/>
      <c r="AG17579" s="93"/>
      <c r="AH17579" s="93"/>
    </row>
    <row r="17580" spans="24:34" x14ac:dyDescent="0.3">
      <c r="X17580" s="269" t="s">
        <v>19483</v>
      </c>
      <c r="Y17580" s="270">
        <v>1033.32</v>
      </c>
      <c r="AA17580" s="231" t="s">
        <v>13347</v>
      </c>
      <c r="AB17580" s="232">
        <v>166261.15</v>
      </c>
      <c r="AD17580" s="209" t="s">
        <v>31135</v>
      </c>
      <c r="AE17580" s="210">
        <v>6600.64</v>
      </c>
      <c r="AF17580" s="93"/>
      <c r="AG17580" s="93"/>
      <c r="AH17580" s="93"/>
    </row>
    <row r="17581" spans="24:34" x14ac:dyDescent="0.3">
      <c r="X17581" s="269" t="s">
        <v>19484</v>
      </c>
      <c r="Y17581" s="270">
        <v>438518.89</v>
      </c>
      <c r="AA17581" s="231" t="s">
        <v>18348</v>
      </c>
      <c r="AB17581" s="232">
        <v>137270.9</v>
      </c>
      <c r="AD17581" s="209" t="s">
        <v>31136</v>
      </c>
      <c r="AE17581" s="210">
        <v>15420</v>
      </c>
      <c r="AF17581" s="93"/>
      <c r="AG17581" s="93"/>
      <c r="AH17581" s="93"/>
    </row>
    <row r="17582" spans="24:34" x14ac:dyDescent="0.3">
      <c r="X17582" s="269" t="s">
        <v>19485</v>
      </c>
      <c r="Y17582" s="270">
        <v>-21611.85</v>
      </c>
      <c r="AA17582" s="231" t="s">
        <v>18349</v>
      </c>
      <c r="AB17582" s="232">
        <v>52797.54</v>
      </c>
      <c r="AD17582" s="209" t="s">
        <v>31137</v>
      </c>
      <c r="AE17582" s="210">
        <v>3632.67</v>
      </c>
      <c r="AF17582" s="93"/>
      <c r="AG17582" s="93"/>
      <c r="AH17582" s="93"/>
    </row>
    <row r="17583" spans="24:34" x14ac:dyDescent="0.3">
      <c r="X17583" s="269" t="s">
        <v>33445</v>
      </c>
      <c r="Y17583" s="270">
        <v>508182.46</v>
      </c>
      <c r="AA17583" s="231" t="s">
        <v>18350</v>
      </c>
      <c r="AB17583" s="232">
        <v>101827.44</v>
      </c>
      <c r="AD17583" s="209" t="s">
        <v>31138</v>
      </c>
      <c r="AE17583" s="210">
        <v>23068.52</v>
      </c>
      <c r="AF17583" s="93"/>
      <c r="AG17583" s="93"/>
      <c r="AH17583" s="93"/>
    </row>
    <row r="17584" spans="24:34" x14ac:dyDescent="0.3">
      <c r="X17584" s="269" t="s">
        <v>36244</v>
      </c>
      <c r="Y17584" s="270">
        <v>4343119.3</v>
      </c>
      <c r="AA17584" s="231" t="s">
        <v>18352</v>
      </c>
      <c r="AB17584" s="232">
        <v>41938.769999999997</v>
      </c>
      <c r="AD17584" s="209" t="s">
        <v>31139</v>
      </c>
      <c r="AE17584" s="210">
        <v>12045.5</v>
      </c>
      <c r="AF17584" s="93"/>
      <c r="AG17584" s="93"/>
      <c r="AH17584" s="93"/>
    </row>
    <row r="17585" spans="24:34" x14ac:dyDescent="0.3">
      <c r="X17585" s="269" t="s">
        <v>19509</v>
      </c>
      <c r="Y17585" s="270">
        <v>175281.04</v>
      </c>
      <c r="AA17585" s="231" t="s">
        <v>39023</v>
      </c>
      <c r="AB17585" s="232">
        <v>16913.14</v>
      </c>
      <c r="AD17585" s="209" t="s">
        <v>31140</v>
      </c>
      <c r="AE17585" s="210">
        <v>2056.1999999999998</v>
      </c>
      <c r="AF17585" s="93"/>
      <c r="AG17585" s="93"/>
      <c r="AH17585" s="93"/>
    </row>
    <row r="17586" spans="24:34" x14ac:dyDescent="0.3">
      <c r="X17586" s="269" t="s">
        <v>19510</v>
      </c>
      <c r="Y17586" s="270">
        <v>39520.9</v>
      </c>
      <c r="AA17586" s="231" t="s">
        <v>18354</v>
      </c>
      <c r="AB17586" s="232">
        <v>238.48</v>
      </c>
      <c r="AD17586" s="209" t="s">
        <v>31141</v>
      </c>
      <c r="AE17586" s="210">
        <v>4293.84</v>
      </c>
      <c r="AF17586" s="93"/>
      <c r="AG17586" s="93"/>
      <c r="AH17586" s="93"/>
    </row>
    <row r="17587" spans="24:34" x14ac:dyDescent="0.3">
      <c r="X17587" s="269" t="s">
        <v>19511</v>
      </c>
      <c r="Y17587" s="270">
        <v>16295.66</v>
      </c>
      <c r="AA17587" s="231" t="s">
        <v>54282</v>
      </c>
      <c r="AB17587" s="232">
        <v>114</v>
      </c>
      <c r="AD17587" s="209" t="s">
        <v>31142</v>
      </c>
      <c r="AE17587" s="210">
        <v>1776.04</v>
      </c>
      <c r="AF17587" s="93"/>
      <c r="AG17587" s="93"/>
      <c r="AH17587" s="93"/>
    </row>
    <row r="17588" spans="24:34" x14ac:dyDescent="0.3">
      <c r="X17588" s="269" t="s">
        <v>47490</v>
      </c>
      <c r="Y17588" s="270">
        <v>11194.6</v>
      </c>
      <c r="AA17588" s="231" t="s">
        <v>13348</v>
      </c>
      <c r="AB17588" s="232">
        <v>110543.33</v>
      </c>
      <c r="AD17588" s="209" t="s">
        <v>31143</v>
      </c>
      <c r="AE17588" s="210">
        <v>1928</v>
      </c>
      <c r="AF17588" s="93"/>
      <c r="AG17588" s="93"/>
      <c r="AH17588" s="93"/>
    </row>
    <row r="17589" spans="24:34" x14ac:dyDescent="0.3">
      <c r="X17589" s="269" t="s">
        <v>58029</v>
      </c>
      <c r="Y17589" s="270">
        <v>5846</v>
      </c>
      <c r="AA17589" s="231" t="s">
        <v>13349</v>
      </c>
      <c r="AB17589" s="232">
        <v>125391.33</v>
      </c>
      <c r="AD17589" s="209" t="s">
        <v>31144</v>
      </c>
      <c r="AE17589" s="210">
        <v>1026.68</v>
      </c>
      <c r="AF17589" s="93"/>
      <c r="AG17589" s="93"/>
      <c r="AH17589" s="93"/>
    </row>
    <row r="17590" spans="24:34" x14ac:dyDescent="0.3">
      <c r="X17590" s="269" t="s">
        <v>19514</v>
      </c>
      <c r="Y17590" s="270">
        <v>23192.18</v>
      </c>
      <c r="AA17590" s="231" t="s">
        <v>18355</v>
      </c>
      <c r="AB17590" s="232">
        <v>656268.47</v>
      </c>
      <c r="AD17590" s="209" t="s">
        <v>31145</v>
      </c>
      <c r="AE17590" s="210">
        <v>2668.98</v>
      </c>
      <c r="AF17590" s="93"/>
      <c r="AG17590" s="93"/>
      <c r="AH17590" s="93"/>
    </row>
    <row r="17591" spans="24:34" x14ac:dyDescent="0.3">
      <c r="X17591" s="269" t="s">
        <v>19516</v>
      </c>
      <c r="Y17591" s="270">
        <v>53603</v>
      </c>
      <c r="AA17591" s="231" t="s">
        <v>13351</v>
      </c>
      <c r="AB17591" s="232">
        <v>35941.230000000003</v>
      </c>
      <c r="AD17591" s="209" t="s">
        <v>31146</v>
      </c>
      <c r="AE17591" s="210">
        <v>4621.8</v>
      </c>
      <c r="AF17591" s="93"/>
      <c r="AG17591" s="93"/>
      <c r="AH17591" s="93"/>
    </row>
    <row r="17592" spans="24:34" x14ac:dyDescent="0.3">
      <c r="X17592" s="269" t="s">
        <v>63482</v>
      </c>
      <c r="Y17592" s="270">
        <v>5000</v>
      </c>
      <c r="AA17592" s="231" t="s">
        <v>13352</v>
      </c>
      <c r="AB17592" s="232">
        <v>824391.34</v>
      </c>
      <c r="AD17592" s="209" t="s">
        <v>31147</v>
      </c>
      <c r="AE17592" s="210">
        <v>10000</v>
      </c>
      <c r="AF17592" s="93"/>
      <c r="AG17592" s="93"/>
      <c r="AH17592" s="93"/>
    </row>
    <row r="17593" spans="24:34" x14ac:dyDescent="0.3">
      <c r="X17593" s="269" t="s">
        <v>19519</v>
      </c>
      <c r="Y17593" s="270">
        <v>44425.53</v>
      </c>
      <c r="AA17593" s="231" t="s">
        <v>46003</v>
      </c>
      <c r="AB17593" s="232">
        <v>-8522.93</v>
      </c>
      <c r="AD17593" s="209" t="s">
        <v>31148</v>
      </c>
      <c r="AE17593" s="210">
        <v>20435.82</v>
      </c>
      <c r="AF17593" s="93"/>
      <c r="AG17593" s="93"/>
      <c r="AH17593" s="93"/>
    </row>
    <row r="17594" spans="24:34" x14ac:dyDescent="0.3">
      <c r="X17594" s="269" t="s">
        <v>39112</v>
      </c>
      <c r="Y17594" s="270">
        <v>38614.69</v>
      </c>
      <c r="AA17594" s="231" t="s">
        <v>18367</v>
      </c>
      <c r="AB17594" s="232">
        <v>1590</v>
      </c>
      <c r="AD17594" s="209" t="s">
        <v>31149</v>
      </c>
      <c r="AE17594" s="210">
        <v>823.74</v>
      </c>
      <c r="AF17594" s="93"/>
      <c r="AG17594" s="93"/>
      <c r="AH17594" s="93"/>
    </row>
    <row r="17595" spans="24:34" x14ac:dyDescent="0.3">
      <c r="X17595" s="269" t="s">
        <v>19593</v>
      </c>
      <c r="Y17595" s="270">
        <v>5329289.0999999996</v>
      </c>
      <c r="AA17595" s="231" t="s">
        <v>46004</v>
      </c>
      <c r="AB17595" s="232">
        <v>15500</v>
      </c>
      <c r="AD17595" s="209" t="s">
        <v>31150</v>
      </c>
      <c r="AE17595" s="210">
        <v>6600.64</v>
      </c>
      <c r="AF17595" s="93"/>
      <c r="AG17595" s="93"/>
      <c r="AH17595" s="93"/>
    </row>
    <row r="17596" spans="24:34" x14ac:dyDescent="0.3">
      <c r="X17596" s="269" t="s">
        <v>19594</v>
      </c>
      <c r="Y17596" s="270">
        <v>945016.93</v>
      </c>
      <c r="AA17596" s="231" t="s">
        <v>18369</v>
      </c>
      <c r="AB17596" s="232">
        <v>1185.75</v>
      </c>
      <c r="AD17596" s="209" t="s">
        <v>31151</v>
      </c>
      <c r="AE17596" s="210">
        <v>15493.33</v>
      </c>
      <c r="AF17596" s="93"/>
      <c r="AG17596" s="93"/>
      <c r="AH17596" s="93"/>
    </row>
    <row r="17597" spans="24:34" x14ac:dyDescent="0.3">
      <c r="X17597" s="269" t="s">
        <v>48454</v>
      </c>
      <c r="Y17597" s="270">
        <v>82</v>
      </c>
      <c r="AA17597" s="231" t="s">
        <v>40745</v>
      </c>
      <c r="AB17597" s="232">
        <v>10883.75</v>
      </c>
      <c r="AD17597" s="209" t="s">
        <v>31152</v>
      </c>
      <c r="AE17597" s="210">
        <v>16348.58</v>
      </c>
      <c r="AF17597" s="93"/>
      <c r="AG17597" s="93"/>
      <c r="AH17597" s="93"/>
    </row>
    <row r="17598" spans="24:34" x14ac:dyDescent="0.3">
      <c r="X17598" s="269" t="s">
        <v>34974</v>
      </c>
      <c r="Y17598" s="270">
        <v>2496614.64</v>
      </c>
      <c r="AA17598" s="231" t="s">
        <v>18370</v>
      </c>
      <c r="AB17598" s="232">
        <v>1023</v>
      </c>
      <c r="AD17598" s="209" t="s">
        <v>31153</v>
      </c>
      <c r="AE17598" s="210">
        <v>6918.66</v>
      </c>
      <c r="AF17598" s="93"/>
      <c r="AG17598" s="93"/>
      <c r="AH17598" s="93"/>
    </row>
    <row r="17599" spans="24:34" x14ac:dyDescent="0.3">
      <c r="X17599" s="269" t="s">
        <v>34975</v>
      </c>
      <c r="Y17599" s="270">
        <v>2220244.58</v>
      </c>
      <c r="AA17599" s="231" t="s">
        <v>18371</v>
      </c>
      <c r="AB17599" s="232">
        <v>3494.43</v>
      </c>
      <c r="AD17599" s="209" t="s">
        <v>31154</v>
      </c>
      <c r="AE17599" s="210">
        <v>2858.75</v>
      </c>
      <c r="AF17599" s="93"/>
      <c r="AG17599" s="93"/>
      <c r="AH17599" s="93"/>
    </row>
    <row r="17600" spans="24:34" x14ac:dyDescent="0.3">
      <c r="X17600" s="269" t="s">
        <v>19595</v>
      </c>
      <c r="Y17600" s="270">
        <v>431861.13</v>
      </c>
      <c r="AA17600" s="231" t="s">
        <v>18372</v>
      </c>
      <c r="AB17600" s="232">
        <v>3977.87</v>
      </c>
      <c r="AD17600" s="209" t="s">
        <v>31155</v>
      </c>
      <c r="AE17600" s="210">
        <v>4138.75</v>
      </c>
      <c r="AF17600" s="93"/>
      <c r="AG17600" s="93"/>
      <c r="AH17600" s="93"/>
    </row>
    <row r="17601" spans="24:34" x14ac:dyDescent="0.3">
      <c r="X17601" s="269" t="s">
        <v>19596</v>
      </c>
      <c r="Y17601" s="270">
        <v>586039.38</v>
      </c>
      <c r="AA17601" s="231" t="s">
        <v>39033</v>
      </c>
      <c r="AB17601" s="232">
        <v>50275</v>
      </c>
      <c r="AD17601" s="209" t="s">
        <v>31156</v>
      </c>
      <c r="AE17601" s="210">
        <v>21390</v>
      </c>
      <c r="AF17601" s="93"/>
      <c r="AG17601" s="93"/>
      <c r="AH17601" s="93"/>
    </row>
    <row r="17602" spans="24:34" x14ac:dyDescent="0.3">
      <c r="X17602" s="269" t="s">
        <v>55602</v>
      </c>
      <c r="Y17602" s="270">
        <v>4600</v>
      </c>
      <c r="AA17602" s="231" t="s">
        <v>18414</v>
      </c>
      <c r="AB17602" s="232">
        <v>283175</v>
      </c>
      <c r="AD17602" s="209" t="s">
        <v>31157</v>
      </c>
      <c r="AE17602" s="210">
        <v>2475</v>
      </c>
      <c r="AF17602" s="93"/>
      <c r="AG17602" s="93"/>
      <c r="AH17602" s="93"/>
    </row>
    <row r="17603" spans="24:34" x14ac:dyDescent="0.3">
      <c r="X17603" s="269" t="s">
        <v>19597</v>
      </c>
      <c r="Y17603" s="270">
        <v>721430</v>
      </c>
      <c r="AA17603" s="231" t="s">
        <v>34856</v>
      </c>
      <c r="AB17603" s="232">
        <v>645928.31999999995</v>
      </c>
      <c r="AD17603" s="209" t="s">
        <v>31158</v>
      </c>
      <c r="AE17603" s="210">
        <v>5326.19</v>
      </c>
      <c r="AF17603" s="93"/>
      <c r="AG17603" s="93"/>
      <c r="AH17603" s="93"/>
    </row>
    <row r="17604" spans="24:34" x14ac:dyDescent="0.3">
      <c r="X17604" s="269" t="s">
        <v>19599</v>
      </c>
      <c r="Y17604" s="270">
        <v>147447</v>
      </c>
      <c r="AA17604" s="231" t="s">
        <v>46005</v>
      </c>
      <c r="AB17604" s="232">
        <v>12429.5</v>
      </c>
      <c r="AD17604" s="209" t="s">
        <v>31159</v>
      </c>
      <c r="AE17604" s="210">
        <v>2818.74</v>
      </c>
      <c r="AF17604" s="93"/>
      <c r="AG17604" s="93"/>
      <c r="AH17604" s="93"/>
    </row>
    <row r="17605" spans="24:34" x14ac:dyDescent="0.3">
      <c r="X17605" s="269" t="s">
        <v>47491</v>
      </c>
      <c r="Y17605" s="270">
        <v>208131.6</v>
      </c>
      <c r="AA17605" s="231" t="s">
        <v>33358</v>
      </c>
      <c r="AB17605" s="232">
        <v>148121.82</v>
      </c>
      <c r="AD17605" s="209" t="s">
        <v>31160</v>
      </c>
      <c r="AE17605" s="210">
        <v>5968.43</v>
      </c>
      <c r="AF17605" s="93"/>
      <c r="AG17605" s="93"/>
      <c r="AH17605" s="93"/>
    </row>
    <row r="17606" spans="24:34" x14ac:dyDescent="0.3">
      <c r="X17606" s="269" t="s">
        <v>19600</v>
      </c>
      <c r="Y17606" s="270">
        <v>323122.61</v>
      </c>
      <c r="AA17606" s="231" t="s">
        <v>54283</v>
      </c>
      <c r="AB17606" s="232">
        <v>2711.05</v>
      </c>
      <c r="AD17606" s="209" t="s">
        <v>31161</v>
      </c>
      <c r="AE17606" s="210">
        <v>843.41</v>
      </c>
      <c r="AF17606" s="93"/>
      <c r="AG17606" s="93"/>
      <c r="AH17606" s="93"/>
    </row>
    <row r="17607" spans="24:34" x14ac:dyDescent="0.3">
      <c r="X17607" s="269" t="s">
        <v>19604</v>
      </c>
      <c r="Y17607" s="270">
        <v>238537</v>
      </c>
      <c r="AA17607" s="231" t="s">
        <v>34857</v>
      </c>
      <c r="AB17607" s="232">
        <v>219416.47</v>
      </c>
      <c r="AD17607" s="209" t="s">
        <v>31162</v>
      </c>
      <c r="AE17607" s="210">
        <v>174.77</v>
      </c>
      <c r="AF17607" s="93"/>
      <c r="AG17607" s="93"/>
      <c r="AH17607" s="93"/>
    </row>
    <row r="17608" spans="24:34" x14ac:dyDescent="0.3">
      <c r="X17608" s="269" t="s">
        <v>32003</v>
      </c>
      <c r="Y17608" s="270">
        <v>26572.5</v>
      </c>
      <c r="AA17608" s="231" t="s">
        <v>48444</v>
      </c>
      <c r="AB17608" s="232">
        <v>56400.29</v>
      </c>
      <c r="AD17608" s="209" t="s">
        <v>31163</v>
      </c>
      <c r="AE17608" s="210">
        <v>1178.05</v>
      </c>
      <c r="AF17608" s="93"/>
      <c r="AG17608" s="93"/>
      <c r="AH17608" s="93"/>
    </row>
    <row r="17609" spans="24:34" x14ac:dyDescent="0.3">
      <c r="X17609" s="269" t="s">
        <v>13468</v>
      </c>
      <c r="Y17609" s="270">
        <v>198461.9</v>
      </c>
      <c r="AA17609" s="231" t="s">
        <v>18415</v>
      </c>
      <c r="AB17609" s="232">
        <v>70584.59</v>
      </c>
      <c r="AD17609" s="209" t="s">
        <v>31164</v>
      </c>
      <c r="AE17609" s="210">
        <v>131.84</v>
      </c>
      <c r="AF17609" s="93"/>
      <c r="AG17609" s="93"/>
      <c r="AH17609" s="93"/>
    </row>
    <row r="17610" spans="24:34" x14ac:dyDescent="0.3">
      <c r="X17610" s="269" t="s">
        <v>55603</v>
      </c>
      <c r="Y17610" s="270">
        <v>121381.15</v>
      </c>
      <c r="AA17610" s="231" t="s">
        <v>33359</v>
      </c>
      <c r="AB17610" s="232">
        <v>15525</v>
      </c>
      <c r="AD17610" s="209" t="s">
        <v>31165</v>
      </c>
      <c r="AE17610" s="210">
        <v>46.9</v>
      </c>
      <c r="AF17610" s="93"/>
      <c r="AG17610" s="93"/>
      <c r="AH17610" s="93"/>
    </row>
    <row r="17611" spans="24:34" x14ac:dyDescent="0.3">
      <c r="X17611" s="269" t="s">
        <v>34976</v>
      </c>
      <c r="Y17611" s="270">
        <v>19644917.850000001</v>
      </c>
      <c r="AA17611" s="231" t="s">
        <v>33360</v>
      </c>
      <c r="AB17611" s="232">
        <v>52724.13</v>
      </c>
      <c r="AD17611" s="209" t="s">
        <v>31166</v>
      </c>
      <c r="AE17611" s="210">
        <v>2035.28</v>
      </c>
      <c r="AF17611" s="93"/>
      <c r="AG17611" s="93"/>
      <c r="AH17611" s="93"/>
    </row>
    <row r="17612" spans="24:34" x14ac:dyDescent="0.3">
      <c r="X17612" s="269" t="s">
        <v>19605</v>
      </c>
      <c r="Y17612" s="270">
        <v>1641261.55</v>
      </c>
      <c r="AA17612" s="231" t="s">
        <v>34858</v>
      </c>
      <c r="AB17612" s="232">
        <v>767.61</v>
      </c>
      <c r="AD17612" s="209" t="s">
        <v>31167</v>
      </c>
      <c r="AE17612" s="210">
        <v>17467.62</v>
      </c>
      <c r="AF17612" s="93"/>
      <c r="AG17612" s="93"/>
      <c r="AH17612" s="93"/>
    </row>
    <row r="17613" spans="24:34" x14ac:dyDescent="0.3">
      <c r="X17613" s="269" t="s">
        <v>56792</v>
      </c>
      <c r="Y17613" s="270">
        <v>14441.74</v>
      </c>
      <c r="AA17613" s="231" t="s">
        <v>34859</v>
      </c>
      <c r="AB17613" s="232">
        <v>840</v>
      </c>
      <c r="AD17613" s="209" t="s">
        <v>31168</v>
      </c>
      <c r="AE17613" s="210">
        <v>2541.1999999999998</v>
      </c>
      <c r="AF17613" s="93"/>
      <c r="AG17613" s="93"/>
      <c r="AH17613" s="93"/>
    </row>
    <row r="17614" spans="24:34" x14ac:dyDescent="0.3">
      <c r="X17614" s="269" t="s">
        <v>19606</v>
      </c>
      <c r="Y17614" s="270">
        <v>67892</v>
      </c>
      <c r="AA17614" s="231" t="s">
        <v>34860</v>
      </c>
      <c r="AB17614" s="232">
        <v>2559.5</v>
      </c>
      <c r="AD17614" s="209" t="s">
        <v>31169</v>
      </c>
      <c r="AE17614" s="210">
        <v>5298.44</v>
      </c>
      <c r="AF17614" s="93"/>
      <c r="AG17614" s="93"/>
      <c r="AH17614" s="93"/>
    </row>
    <row r="17615" spans="24:34" x14ac:dyDescent="0.3">
      <c r="X17615" s="269" t="s">
        <v>19607</v>
      </c>
      <c r="Y17615" s="270">
        <v>2253043.7799999998</v>
      </c>
      <c r="AA17615" s="231" t="s">
        <v>43187</v>
      </c>
      <c r="AB17615" s="232">
        <v>1248</v>
      </c>
      <c r="AD17615" s="209" t="s">
        <v>31170</v>
      </c>
      <c r="AE17615" s="210">
        <v>71364.08</v>
      </c>
      <c r="AF17615" s="93"/>
      <c r="AG17615" s="93"/>
      <c r="AH17615" s="93"/>
    </row>
    <row r="17616" spans="24:34" x14ac:dyDescent="0.3">
      <c r="X17616" s="269" t="s">
        <v>36256</v>
      </c>
      <c r="Y17616" s="270">
        <v>1747164.52</v>
      </c>
      <c r="AA17616" s="231" t="s">
        <v>43188</v>
      </c>
      <c r="AB17616" s="232">
        <v>2892.64</v>
      </c>
      <c r="AD17616" s="209" t="s">
        <v>31171</v>
      </c>
      <c r="AE17616" s="210">
        <v>15493.33</v>
      </c>
      <c r="AF17616" s="93"/>
      <c r="AG17616" s="93"/>
      <c r="AH17616" s="93"/>
    </row>
    <row r="17617" spans="24:34" x14ac:dyDescent="0.3">
      <c r="X17617" s="269" t="s">
        <v>58759</v>
      </c>
      <c r="Y17617" s="270">
        <v>3600</v>
      </c>
      <c r="AA17617" s="231" t="s">
        <v>13360</v>
      </c>
      <c r="AB17617" s="232">
        <v>32625.86</v>
      </c>
      <c r="AD17617" s="209" t="s">
        <v>31172</v>
      </c>
      <c r="AE17617" s="210">
        <v>16348.58</v>
      </c>
      <c r="AF17617" s="93"/>
      <c r="AG17617" s="93"/>
      <c r="AH17617" s="93"/>
    </row>
    <row r="17618" spans="24:34" x14ac:dyDescent="0.3">
      <c r="X17618" s="269" t="s">
        <v>19608</v>
      </c>
      <c r="Y17618" s="270">
        <v>1618236.75</v>
      </c>
      <c r="AA17618" s="231" t="s">
        <v>34861</v>
      </c>
      <c r="AB17618" s="232">
        <v>231.96</v>
      </c>
      <c r="AD17618" s="209" t="s">
        <v>31173</v>
      </c>
      <c r="AE17618" s="210">
        <v>6918.66</v>
      </c>
      <c r="AF17618" s="93"/>
      <c r="AG17618" s="93"/>
      <c r="AH17618" s="93"/>
    </row>
    <row r="17619" spans="24:34" x14ac:dyDescent="0.3">
      <c r="X17619" s="269" t="s">
        <v>13470</v>
      </c>
      <c r="Y17619" s="270">
        <v>3088504.13</v>
      </c>
      <c r="AA17619" s="231" t="s">
        <v>33361</v>
      </c>
      <c r="AB17619" s="232">
        <v>1650295.74</v>
      </c>
      <c r="AD17619" s="209" t="s">
        <v>31174</v>
      </c>
      <c r="AE17619" s="210">
        <v>2858.75</v>
      </c>
      <c r="AF17619" s="93"/>
      <c r="AG17619" s="93"/>
      <c r="AH17619" s="93"/>
    </row>
    <row r="17620" spans="24:34" x14ac:dyDescent="0.3">
      <c r="X17620" s="269" t="s">
        <v>13471</v>
      </c>
      <c r="Y17620" s="270">
        <v>3974940.39</v>
      </c>
      <c r="AA17620" s="231" t="s">
        <v>40746</v>
      </c>
      <c r="AB17620" s="232">
        <v>1875</v>
      </c>
      <c r="AD17620" s="209" t="s">
        <v>31175</v>
      </c>
      <c r="AE17620" s="210">
        <v>4138.75</v>
      </c>
      <c r="AF17620" s="93"/>
      <c r="AG17620" s="93"/>
      <c r="AH17620" s="93"/>
    </row>
    <row r="17621" spans="24:34" x14ac:dyDescent="0.3">
      <c r="X17621" s="269" t="s">
        <v>19609</v>
      </c>
      <c r="Y17621" s="270">
        <v>1442077.72</v>
      </c>
      <c r="AA17621" s="231" t="s">
        <v>43189</v>
      </c>
      <c r="AB17621" s="232">
        <v>28119</v>
      </c>
      <c r="AD17621" s="209" t="s">
        <v>31176</v>
      </c>
      <c r="AE17621" s="210">
        <v>21390</v>
      </c>
      <c r="AF17621" s="93"/>
      <c r="AG17621" s="93"/>
      <c r="AH17621" s="93"/>
    </row>
    <row r="17622" spans="24:34" x14ac:dyDescent="0.3">
      <c r="X17622" s="269" t="s">
        <v>19610</v>
      </c>
      <c r="Y17622" s="270">
        <v>131441.45000000001</v>
      </c>
      <c r="AA17622" s="231" t="s">
        <v>18417</v>
      </c>
      <c r="AB17622" s="232">
        <v>141938.78</v>
      </c>
      <c r="AD17622" s="209" t="s">
        <v>31177</v>
      </c>
      <c r="AE17622" s="210">
        <v>2475</v>
      </c>
      <c r="AF17622" s="93"/>
      <c r="AG17622" s="93"/>
      <c r="AH17622" s="93"/>
    </row>
    <row r="17623" spans="24:34" x14ac:dyDescent="0.3">
      <c r="X17623" s="269" t="s">
        <v>54325</v>
      </c>
      <c r="Y17623" s="270">
        <v>223554.86</v>
      </c>
      <c r="AA17623" s="231" t="s">
        <v>39034</v>
      </c>
      <c r="AB17623" s="232">
        <v>4136.1000000000004</v>
      </c>
      <c r="AD17623" s="209" t="s">
        <v>31178</v>
      </c>
      <c r="AE17623" s="210">
        <v>5326.19</v>
      </c>
      <c r="AF17623" s="93"/>
      <c r="AG17623" s="93"/>
      <c r="AH17623" s="93"/>
    </row>
    <row r="17624" spans="24:34" x14ac:dyDescent="0.3">
      <c r="X17624" s="269" t="s">
        <v>54326</v>
      </c>
      <c r="Y17624" s="270">
        <v>13770.1</v>
      </c>
      <c r="AA17624" s="231" t="s">
        <v>18418</v>
      </c>
      <c r="AB17624" s="232">
        <v>91300</v>
      </c>
      <c r="AD17624" s="209" t="s">
        <v>31179</v>
      </c>
      <c r="AE17624" s="210">
        <v>2818.74</v>
      </c>
      <c r="AF17624" s="93"/>
      <c r="AG17624" s="93"/>
      <c r="AH17624" s="93"/>
    </row>
    <row r="17625" spans="24:34" x14ac:dyDescent="0.3">
      <c r="X17625" s="269" t="s">
        <v>19611</v>
      </c>
      <c r="Y17625" s="270">
        <v>15985473.619999999</v>
      </c>
      <c r="AA17625" s="231" t="s">
        <v>18419</v>
      </c>
      <c r="AB17625" s="232">
        <v>113.13</v>
      </c>
      <c r="AD17625" s="209" t="s">
        <v>31180</v>
      </c>
      <c r="AE17625" s="210">
        <v>5968.43</v>
      </c>
      <c r="AF17625" s="93"/>
      <c r="AG17625" s="93"/>
      <c r="AH17625" s="93"/>
    </row>
    <row r="17626" spans="24:34" x14ac:dyDescent="0.3">
      <c r="X17626" s="269" t="s">
        <v>33454</v>
      </c>
      <c r="Y17626" s="270">
        <v>183813.83</v>
      </c>
      <c r="AA17626" s="231" t="s">
        <v>13362</v>
      </c>
      <c r="AB17626" s="232">
        <v>261703.57</v>
      </c>
      <c r="AD17626" s="209" t="s">
        <v>31181</v>
      </c>
      <c r="AE17626" s="210">
        <v>843.41</v>
      </c>
      <c r="AF17626" s="93"/>
      <c r="AG17626" s="93"/>
      <c r="AH17626" s="93"/>
    </row>
    <row r="17627" spans="24:34" x14ac:dyDescent="0.3">
      <c r="X17627" s="269" t="s">
        <v>56793</v>
      </c>
      <c r="Y17627" s="270">
        <v>898.28</v>
      </c>
      <c r="AA17627" s="231" t="s">
        <v>13363</v>
      </c>
      <c r="AB17627" s="232">
        <v>336856.08</v>
      </c>
      <c r="AD17627" s="209" t="s">
        <v>31182</v>
      </c>
      <c r="AE17627" s="210">
        <v>174.77</v>
      </c>
      <c r="AF17627" s="93"/>
      <c r="AG17627" s="93"/>
      <c r="AH17627" s="93"/>
    </row>
    <row r="17628" spans="24:34" x14ac:dyDescent="0.3">
      <c r="X17628" s="269" t="s">
        <v>19613</v>
      </c>
      <c r="Y17628" s="270">
        <v>8182.64</v>
      </c>
      <c r="AA17628" s="231" t="s">
        <v>33362</v>
      </c>
      <c r="AB17628" s="232">
        <v>112773.75999999999</v>
      </c>
      <c r="AD17628" s="209" t="s">
        <v>31183</v>
      </c>
      <c r="AE17628" s="210">
        <v>1178.05</v>
      </c>
      <c r="AF17628" s="93"/>
      <c r="AG17628" s="93"/>
      <c r="AH17628" s="93"/>
    </row>
    <row r="17629" spans="24:34" x14ac:dyDescent="0.3">
      <c r="X17629" s="269" t="s">
        <v>47492</v>
      </c>
      <c r="Y17629" s="270">
        <v>263953.01</v>
      </c>
      <c r="AA17629" s="231" t="s">
        <v>18420</v>
      </c>
      <c r="AB17629" s="232">
        <v>33659.53</v>
      </c>
      <c r="AD17629" s="209" t="s">
        <v>31184</v>
      </c>
      <c r="AE17629" s="210">
        <v>131.84</v>
      </c>
      <c r="AF17629" s="93"/>
      <c r="AG17629" s="93"/>
      <c r="AH17629" s="93"/>
    </row>
    <row r="17630" spans="24:34" x14ac:dyDescent="0.3">
      <c r="X17630" s="269" t="s">
        <v>54327</v>
      </c>
      <c r="Y17630" s="270">
        <v>520</v>
      </c>
      <c r="AA17630" s="231" t="s">
        <v>18421</v>
      </c>
      <c r="AB17630" s="232">
        <v>18632.599999999999</v>
      </c>
      <c r="AD17630" s="209" t="s">
        <v>31185</v>
      </c>
      <c r="AE17630" s="210">
        <v>46.9</v>
      </c>
      <c r="AF17630" s="93"/>
      <c r="AG17630" s="93"/>
      <c r="AH17630" s="93"/>
    </row>
    <row r="17631" spans="24:34" x14ac:dyDescent="0.3">
      <c r="X17631" s="269" t="s">
        <v>63851</v>
      </c>
      <c r="Y17631" s="270">
        <v>23750</v>
      </c>
      <c r="AA17631" s="231" t="s">
        <v>36178</v>
      </c>
      <c r="AB17631" s="232">
        <v>5788.76</v>
      </c>
      <c r="AD17631" s="209" t="s">
        <v>31186</v>
      </c>
      <c r="AE17631" s="210">
        <v>2035.28</v>
      </c>
      <c r="AF17631" s="93"/>
      <c r="AG17631" s="93"/>
      <c r="AH17631" s="93"/>
    </row>
    <row r="17632" spans="24:34" x14ac:dyDescent="0.3">
      <c r="X17632" s="269" t="s">
        <v>19614</v>
      </c>
      <c r="Y17632" s="270">
        <v>16187.21</v>
      </c>
      <c r="AA17632" s="231" t="s">
        <v>18423</v>
      </c>
      <c r="AB17632" s="232">
        <v>75227.759999999995</v>
      </c>
      <c r="AD17632" s="209" t="s">
        <v>31187</v>
      </c>
      <c r="AE17632" s="210">
        <v>17467.62</v>
      </c>
      <c r="AF17632" s="93"/>
      <c r="AG17632" s="93"/>
      <c r="AH17632" s="93"/>
    </row>
    <row r="17633" spans="24:34" x14ac:dyDescent="0.3">
      <c r="X17633" s="269" t="s">
        <v>54328</v>
      </c>
      <c r="Y17633" s="270">
        <v>6644194.6100000003</v>
      </c>
      <c r="AA17633" s="231" t="s">
        <v>13364</v>
      </c>
      <c r="AB17633" s="232">
        <v>96182.18</v>
      </c>
      <c r="AD17633" s="209" t="s">
        <v>31188</v>
      </c>
      <c r="AE17633" s="210">
        <v>2541.1999999999998</v>
      </c>
      <c r="AF17633" s="93"/>
      <c r="AG17633" s="93"/>
      <c r="AH17633" s="93"/>
    </row>
    <row r="17634" spans="24:34" x14ac:dyDescent="0.3">
      <c r="X17634" s="269" t="s">
        <v>19615</v>
      </c>
      <c r="Y17634" s="270">
        <v>9420506.3800000008</v>
      </c>
      <c r="AA17634" s="231" t="s">
        <v>18424</v>
      </c>
      <c r="AB17634" s="232">
        <v>109194.81</v>
      </c>
      <c r="AD17634" s="209" t="s">
        <v>31189</v>
      </c>
      <c r="AE17634" s="210">
        <v>5298.44</v>
      </c>
      <c r="AF17634" s="93"/>
      <c r="AG17634" s="93"/>
      <c r="AH17634" s="93"/>
    </row>
    <row r="17635" spans="24:34" x14ac:dyDescent="0.3">
      <c r="X17635" s="269" t="s">
        <v>59451</v>
      </c>
      <c r="Y17635" s="270">
        <v>797934.07999999996</v>
      </c>
      <c r="AA17635" s="231" t="s">
        <v>18426</v>
      </c>
      <c r="AB17635" s="232">
        <v>370190.22</v>
      </c>
      <c r="AD17635" s="209" t="s">
        <v>31190</v>
      </c>
      <c r="AE17635" s="210">
        <v>71364.08</v>
      </c>
      <c r="AF17635" s="93"/>
      <c r="AG17635" s="93"/>
      <c r="AH17635" s="93"/>
    </row>
    <row r="17636" spans="24:34" x14ac:dyDescent="0.3">
      <c r="X17636" s="269" t="s">
        <v>19616</v>
      </c>
      <c r="Y17636" s="270">
        <v>439899.61</v>
      </c>
      <c r="AA17636" s="231" t="s">
        <v>18481</v>
      </c>
      <c r="AB17636" s="232">
        <v>172829.66</v>
      </c>
      <c r="AD17636" s="209" t="s">
        <v>31191</v>
      </c>
      <c r="AE17636" s="210">
        <v>113074.75</v>
      </c>
      <c r="AF17636" s="93"/>
      <c r="AG17636" s="93"/>
      <c r="AH17636" s="93"/>
    </row>
    <row r="17637" spans="24:34" x14ac:dyDescent="0.3">
      <c r="X17637" s="269" t="s">
        <v>50644</v>
      </c>
      <c r="Y17637" s="270">
        <v>11557922.67</v>
      </c>
      <c r="AA17637" s="231" t="s">
        <v>18482</v>
      </c>
      <c r="AB17637" s="232">
        <v>84779.47</v>
      </c>
      <c r="AD17637" s="209" t="s">
        <v>31192</v>
      </c>
      <c r="AE17637" s="210">
        <v>25549</v>
      </c>
      <c r="AF17637" s="93"/>
      <c r="AG17637" s="93"/>
      <c r="AH17637" s="93"/>
    </row>
    <row r="17638" spans="24:34" x14ac:dyDescent="0.3">
      <c r="X17638" s="269" t="s">
        <v>19617</v>
      </c>
      <c r="Y17638" s="270">
        <v>130</v>
      </c>
      <c r="AA17638" s="231" t="s">
        <v>33382</v>
      </c>
      <c r="AB17638" s="232">
        <v>1091890.29</v>
      </c>
      <c r="AD17638" s="209" t="s">
        <v>31193</v>
      </c>
      <c r="AE17638" s="210">
        <v>3920</v>
      </c>
      <c r="AF17638" s="93"/>
      <c r="AG17638" s="93"/>
      <c r="AH17638" s="93"/>
    </row>
    <row r="17639" spans="24:34" x14ac:dyDescent="0.3">
      <c r="X17639" s="269" t="s">
        <v>19618</v>
      </c>
      <c r="Y17639" s="270">
        <v>2628.75</v>
      </c>
      <c r="AA17639" s="231" t="s">
        <v>46006</v>
      </c>
      <c r="AB17639" s="232">
        <v>5082.33</v>
      </c>
      <c r="AD17639" s="209" t="s">
        <v>31194</v>
      </c>
      <c r="AE17639" s="210">
        <v>10215</v>
      </c>
      <c r="AF17639" s="93"/>
      <c r="AG17639" s="93"/>
      <c r="AH17639" s="93"/>
    </row>
    <row r="17640" spans="24:34" x14ac:dyDescent="0.3">
      <c r="X17640" s="269" t="s">
        <v>19619</v>
      </c>
      <c r="Y17640" s="270">
        <v>-721.74</v>
      </c>
      <c r="AA17640" s="231" t="s">
        <v>34875</v>
      </c>
      <c r="AB17640" s="232">
        <v>330352.90999999997</v>
      </c>
      <c r="AD17640" s="209" t="s">
        <v>31195</v>
      </c>
      <c r="AE17640" s="210">
        <v>11900</v>
      </c>
      <c r="AF17640" s="93"/>
      <c r="AG17640" s="93"/>
      <c r="AH17640" s="93"/>
    </row>
    <row r="17641" spans="24:34" x14ac:dyDescent="0.3">
      <c r="X17641" s="269" t="s">
        <v>19620</v>
      </c>
      <c r="Y17641" s="270">
        <v>839863.87</v>
      </c>
      <c r="AA17641" s="231" t="s">
        <v>33383</v>
      </c>
      <c r="AB17641" s="232">
        <v>85010.76</v>
      </c>
      <c r="AD17641" s="209" t="s">
        <v>31196</v>
      </c>
      <c r="AE17641" s="210">
        <v>5951.25</v>
      </c>
      <c r="AF17641" s="93"/>
      <c r="AG17641" s="93"/>
      <c r="AH17641" s="93"/>
    </row>
    <row r="17642" spans="24:34" x14ac:dyDescent="0.3">
      <c r="X17642" s="269" t="s">
        <v>54329</v>
      </c>
      <c r="Y17642" s="270">
        <v>-409601.66</v>
      </c>
      <c r="AA17642" s="231" t="s">
        <v>18484</v>
      </c>
      <c r="AB17642" s="232">
        <v>5928.51</v>
      </c>
      <c r="AD17642" s="209" t="s">
        <v>31197</v>
      </c>
      <c r="AE17642" s="210">
        <v>18000</v>
      </c>
      <c r="AF17642" s="93"/>
      <c r="AG17642" s="93"/>
      <c r="AH17642" s="93"/>
    </row>
    <row r="17643" spans="24:34" x14ac:dyDescent="0.3">
      <c r="X17643" s="269" t="s">
        <v>19638</v>
      </c>
      <c r="Y17643" s="270">
        <v>32820</v>
      </c>
      <c r="AA17643" s="231" t="s">
        <v>54284</v>
      </c>
      <c r="AB17643" s="232">
        <v>48577.9</v>
      </c>
      <c r="AD17643" s="209" t="s">
        <v>31198</v>
      </c>
      <c r="AE17643" s="210">
        <v>7930</v>
      </c>
      <c r="AF17643" s="93"/>
      <c r="AG17643" s="93"/>
      <c r="AH17643" s="93"/>
    </row>
    <row r="17644" spans="24:34" x14ac:dyDescent="0.3">
      <c r="X17644" s="269" t="s">
        <v>40762</v>
      </c>
      <c r="Y17644" s="270">
        <v>38697.68</v>
      </c>
      <c r="AA17644" s="231" t="s">
        <v>18487</v>
      </c>
      <c r="AB17644" s="232">
        <v>64361.18</v>
      </c>
      <c r="AD17644" s="209" t="s">
        <v>31199</v>
      </c>
      <c r="AE17644" s="210">
        <v>7332</v>
      </c>
      <c r="AF17644" s="93"/>
      <c r="AG17644" s="93"/>
      <c r="AH17644" s="93"/>
    </row>
    <row r="17645" spans="24:34" x14ac:dyDescent="0.3">
      <c r="X17645" s="269" t="s">
        <v>40763</v>
      </c>
      <c r="Y17645" s="270">
        <v>10700</v>
      </c>
      <c r="AA17645" s="231" t="s">
        <v>13370</v>
      </c>
      <c r="AB17645" s="232">
        <v>87344.74</v>
      </c>
      <c r="AD17645" s="209" t="s">
        <v>31200</v>
      </c>
      <c r="AE17645" s="210">
        <v>14608</v>
      </c>
      <c r="AF17645" s="93"/>
      <c r="AG17645" s="93"/>
      <c r="AH17645" s="93"/>
    </row>
    <row r="17646" spans="24:34" x14ac:dyDescent="0.3">
      <c r="X17646" s="269" t="s">
        <v>40764</v>
      </c>
      <c r="Y17646" s="270">
        <v>250100</v>
      </c>
      <c r="AA17646" s="231" t="s">
        <v>13371</v>
      </c>
      <c r="AB17646" s="232">
        <v>29008.35</v>
      </c>
      <c r="AD17646" s="209" t="s">
        <v>31201</v>
      </c>
      <c r="AE17646" s="210">
        <v>250</v>
      </c>
      <c r="AF17646" s="93"/>
      <c r="AG17646" s="93"/>
      <c r="AH17646" s="93"/>
    </row>
    <row r="17647" spans="24:34" x14ac:dyDescent="0.3">
      <c r="X17647" s="269" t="s">
        <v>19641</v>
      </c>
      <c r="Y17647" s="270">
        <v>25199.63</v>
      </c>
      <c r="AA17647" s="231" t="s">
        <v>18490</v>
      </c>
      <c r="AB17647" s="232">
        <v>44276.03</v>
      </c>
      <c r="AD17647" s="209" t="s">
        <v>31202</v>
      </c>
      <c r="AE17647" s="210">
        <v>2050</v>
      </c>
      <c r="AF17647" s="93"/>
      <c r="AG17647" s="93"/>
      <c r="AH17647" s="93"/>
    </row>
    <row r="17648" spans="24:34" x14ac:dyDescent="0.3">
      <c r="X17648" s="269" t="s">
        <v>58030</v>
      </c>
      <c r="Y17648" s="270">
        <v>71510</v>
      </c>
      <c r="AA17648" s="231" t="s">
        <v>33384</v>
      </c>
      <c r="AB17648" s="232">
        <v>15724264.390000001</v>
      </c>
      <c r="AD17648" s="209" t="s">
        <v>31203</v>
      </c>
      <c r="AE17648" s="210">
        <v>3806</v>
      </c>
      <c r="AF17648" s="93"/>
      <c r="AG17648" s="93"/>
      <c r="AH17648" s="93"/>
    </row>
    <row r="17649" spans="24:34" x14ac:dyDescent="0.3">
      <c r="X17649" s="269" t="s">
        <v>56794</v>
      </c>
      <c r="Y17649" s="270">
        <v>25669.55</v>
      </c>
      <c r="AA17649" s="231" t="s">
        <v>40747</v>
      </c>
      <c r="AB17649" s="232">
        <v>79926.559999999998</v>
      </c>
      <c r="AD17649" s="209" t="s">
        <v>31204</v>
      </c>
      <c r="AE17649" s="210">
        <v>250</v>
      </c>
      <c r="AF17649" s="93"/>
      <c r="AG17649" s="93"/>
      <c r="AH17649" s="93"/>
    </row>
    <row r="17650" spans="24:34" x14ac:dyDescent="0.3">
      <c r="X17650" s="269" t="s">
        <v>19642</v>
      </c>
      <c r="Y17650" s="270">
        <v>32460</v>
      </c>
      <c r="AA17650" s="231" t="s">
        <v>43190</v>
      </c>
      <c r="AB17650" s="232">
        <v>91700</v>
      </c>
      <c r="AD17650" s="209" t="s">
        <v>31205</v>
      </c>
      <c r="AE17650" s="210">
        <v>113074.75</v>
      </c>
      <c r="AF17650" s="93"/>
      <c r="AG17650" s="93"/>
      <c r="AH17650" s="93"/>
    </row>
    <row r="17651" spans="24:34" x14ac:dyDescent="0.3">
      <c r="X17651" s="269" t="s">
        <v>59976</v>
      </c>
      <c r="Y17651" s="270">
        <v>40500</v>
      </c>
      <c r="AA17651" s="231" t="s">
        <v>54285</v>
      </c>
      <c r="AB17651" s="232">
        <v>47287.95</v>
      </c>
      <c r="AD17651" s="209" t="s">
        <v>31206</v>
      </c>
      <c r="AE17651" s="210">
        <v>25549</v>
      </c>
      <c r="AF17651" s="93"/>
      <c r="AG17651" s="93"/>
      <c r="AH17651" s="93"/>
    </row>
    <row r="17652" spans="24:34" x14ac:dyDescent="0.3">
      <c r="X17652" s="269" t="s">
        <v>13473</v>
      </c>
      <c r="Y17652" s="270">
        <v>140275.01</v>
      </c>
      <c r="AA17652" s="231" t="s">
        <v>34876</v>
      </c>
      <c r="AB17652" s="232">
        <v>69.849999999999994</v>
      </c>
      <c r="AD17652" s="209" t="s">
        <v>31207</v>
      </c>
      <c r="AE17652" s="210">
        <v>3920</v>
      </c>
      <c r="AF17652" s="93"/>
      <c r="AG17652" s="93"/>
      <c r="AH17652" s="93"/>
    </row>
    <row r="17653" spans="24:34" x14ac:dyDescent="0.3">
      <c r="X17653" s="269" t="s">
        <v>19644</v>
      </c>
      <c r="Y17653" s="270">
        <v>23903.8</v>
      </c>
      <c r="AA17653" s="231" t="s">
        <v>13372</v>
      </c>
      <c r="AB17653" s="232">
        <v>1369563.58</v>
      </c>
      <c r="AD17653" s="209" t="s">
        <v>31208</v>
      </c>
      <c r="AE17653" s="210">
        <v>10215</v>
      </c>
      <c r="AF17653" s="93"/>
      <c r="AG17653" s="93"/>
      <c r="AH17653" s="93"/>
    </row>
    <row r="17654" spans="24:34" x14ac:dyDescent="0.3">
      <c r="X17654" s="269" t="s">
        <v>19660</v>
      </c>
      <c r="Y17654" s="270">
        <v>53344</v>
      </c>
      <c r="AA17654" s="231" t="s">
        <v>18492</v>
      </c>
      <c r="AB17654" s="232">
        <v>176888.99</v>
      </c>
      <c r="AD17654" s="209" t="s">
        <v>31209</v>
      </c>
      <c r="AE17654" s="210">
        <v>11900</v>
      </c>
      <c r="AF17654" s="93"/>
      <c r="AG17654" s="93"/>
      <c r="AH17654" s="93"/>
    </row>
    <row r="17655" spans="24:34" x14ac:dyDescent="0.3">
      <c r="X17655" s="269" t="s">
        <v>49350</v>
      </c>
      <c r="Y17655" s="270">
        <v>72331.649999999994</v>
      </c>
      <c r="AA17655" s="231" t="s">
        <v>18493</v>
      </c>
      <c r="AB17655" s="232">
        <v>66894.820000000007</v>
      </c>
      <c r="AD17655" s="209" t="s">
        <v>31210</v>
      </c>
      <c r="AE17655" s="210">
        <v>5951.25</v>
      </c>
      <c r="AF17655" s="93"/>
      <c r="AG17655" s="93"/>
      <c r="AH17655" s="93"/>
    </row>
    <row r="17656" spans="24:34" x14ac:dyDescent="0.3">
      <c r="X17656" s="269" t="s">
        <v>61679</v>
      </c>
      <c r="Y17656" s="270">
        <v>9100.6200000000008</v>
      </c>
      <c r="AA17656" s="231" t="s">
        <v>18494</v>
      </c>
      <c r="AB17656" s="232">
        <v>564494.57999999996</v>
      </c>
      <c r="AD17656" s="209" t="s">
        <v>31211</v>
      </c>
      <c r="AE17656" s="210">
        <v>18000</v>
      </c>
      <c r="AF17656" s="93"/>
      <c r="AG17656" s="93"/>
      <c r="AH17656" s="93"/>
    </row>
    <row r="17657" spans="24:34" x14ac:dyDescent="0.3">
      <c r="X17657" s="269" t="s">
        <v>33472</v>
      </c>
      <c r="Y17657" s="270">
        <v>6982.36</v>
      </c>
      <c r="AA17657" s="231" t="s">
        <v>54286</v>
      </c>
      <c r="AB17657" s="232">
        <v>12624.47</v>
      </c>
      <c r="AD17657" s="209" t="s">
        <v>31212</v>
      </c>
      <c r="AE17657" s="210">
        <v>7930</v>
      </c>
      <c r="AF17657" s="93"/>
      <c r="AG17657" s="93"/>
      <c r="AH17657" s="93"/>
    </row>
    <row r="17658" spans="24:34" x14ac:dyDescent="0.3">
      <c r="X17658" s="269" t="s">
        <v>46027</v>
      </c>
      <c r="Y17658" s="270">
        <v>1335.6</v>
      </c>
      <c r="AA17658" s="231" t="s">
        <v>49340</v>
      </c>
      <c r="AB17658" s="232">
        <v>72262.5</v>
      </c>
      <c r="AD17658" s="209" t="s">
        <v>31213</v>
      </c>
      <c r="AE17658" s="210">
        <v>7332</v>
      </c>
      <c r="AF17658" s="93"/>
      <c r="AG17658" s="93"/>
      <c r="AH17658" s="93"/>
    </row>
    <row r="17659" spans="24:34" x14ac:dyDescent="0.3">
      <c r="X17659" s="269" t="s">
        <v>43214</v>
      </c>
      <c r="Y17659" s="270">
        <v>28914.68</v>
      </c>
      <c r="AA17659" s="231" t="s">
        <v>18495</v>
      </c>
      <c r="AB17659" s="232">
        <v>69313.25</v>
      </c>
      <c r="AD17659" s="209" t="s">
        <v>31214</v>
      </c>
      <c r="AE17659" s="210">
        <v>14608</v>
      </c>
      <c r="AF17659" s="93"/>
      <c r="AG17659" s="93"/>
      <c r="AH17659" s="93"/>
    </row>
    <row r="17660" spans="24:34" x14ac:dyDescent="0.3">
      <c r="X17660" s="269" t="s">
        <v>19662</v>
      </c>
      <c r="Y17660" s="270">
        <v>20060</v>
      </c>
      <c r="AA17660" s="231" t="s">
        <v>54287</v>
      </c>
      <c r="AB17660" s="232">
        <v>541.41</v>
      </c>
      <c r="AD17660" s="209" t="s">
        <v>31215</v>
      </c>
      <c r="AE17660" s="210">
        <v>250</v>
      </c>
      <c r="AF17660" s="93"/>
      <c r="AG17660" s="93"/>
      <c r="AH17660" s="93"/>
    </row>
    <row r="17661" spans="24:34" x14ac:dyDescent="0.3">
      <c r="X17661" s="269" t="s">
        <v>13480</v>
      </c>
      <c r="Y17661" s="270">
        <v>14359.17</v>
      </c>
      <c r="AA17661" s="231" t="s">
        <v>18496</v>
      </c>
      <c r="AB17661" s="232">
        <v>257168.24</v>
      </c>
      <c r="AD17661" s="209" t="s">
        <v>31216</v>
      </c>
      <c r="AE17661" s="210">
        <v>2050</v>
      </c>
      <c r="AF17661" s="93"/>
      <c r="AG17661" s="93"/>
      <c r="AH17661" s="93"/>
    </row>
    <row r="17662" spans="24:34" x14ac:dyDescent="0.3">
      <c r="X17662" s="269" t="s">
        <v>33474</v>
      </c>
      <c r="Y17662" s="270">
        <v>10609.41</v>
      </c>
      <c r="AA17662" s="231" t="s">
        <v>18497</v>
      </c>
      <c r="AB17662" s="232">
        <v>39184.54</v>
      </c>
      <c r="AD17662" s="209" t="s">
        <v>31217</v>
      </c>
      <c r="AE17662" s="210">
        <v>3806</v>
      </c>
      <c r="AF17662" s="93"/>
      <c r="AG17662" s="93"/>
      <c r="AH17662" s="93"/>
    </row>
    <row r="17663" spans="24:34" x14ac:dyDescent="0.3">
      <c r="X17663" s="269" t="s">
        <v>55604</v>
      </c>
      <c r="Y17663" s="270">
        <v>559.04999999999995</v>
      </c>
      <c r="AA17663" s="231" t="s">
        <v>54288</v>
      </c>
      <c r="AB17663" s="232">
        <v>200</v>
      </c>
      <c r="AD17663" s="209" t="s">
        <v>31218</v>
      </c>
      <c r="AE17663" s="210">
        <v>250</v>
      </c>
      <c r="AF17663" s="93"/>
      <c r="AG17663" s="93"/>
      <c r="AH17663" s="93"/>
    </row>
    <row r="17664" spans="24:34" x14ac:dyDescent="0.3">
      <c r="X17664" s="269" t="s">
        <v>19663</v>
      </c>
      <c r="Y17664" s="270">
        <v>124189.37</v>
      </c>
      <c r="AA17664" s="231" t="s">
        <v>18499</v>
      </c>
      <c r="AB17664" s="232">
        <v>854266.23</v>
      </c>
      <c r="AD17664" s="209" t="s">
        <v>31219</v>
      </c>
      <c r="AE17664" s="210">
        <v>10800</v>
      </c>
      <c r="AF17664" s="93"/>
      <c r="AG17664" s="93"/>
      <c r="AH17664" s="93"/>
    </row>
    <row r="17665" spans="24:34" x14ac:dyDescent="0.3">
      <c r="X17665" s="269" t="s">
        <v>13481</v>
      </c>
      <c r="Y17665" s="270">
        <v>27894.53</v>
      </c>
      <c r="AA17665" s="231" t="s">
        <v>54289</v>
      </c>
      <c r="AB17665" s="232">
        <v>763004.98</v>
      </c>
      <c r="AD17665" s="209" t="s">
        <v>31220</v>
      </c>
      <c r="AE17665" s="210">
        <v>83737.22</v>
      </c>
      <c r="AF17665" s="93"/>
      <c r="AG17665" s="93"/>
      <c r="AH17665" s="93"/>
    </row>
    <row r="17666" spans="24:34" x14ac:dyDescent="0.3">
      <c r="X17666" s="269" t="s">
        <v>19664</v>
      </c>
      <c r="Y17666" s="270">
        <v>18064.099999999999</v>
      </c>
      <c r="AA17666" s="231" t="s">
        <v>18500</v>
      </c>
      <c r="AB17666" s="232">
        <v>939347.14</v>
      </c>
      <c r="AD17666" s="209" t="s">
        <v>31221</v>
      </c>
      <c r="AE17666" s="210">
        <v>4610</v>
      </c>
      <c r="AF17666" s="93"/>
      <c r="AG17666" s="93"/>
      <c r="AH17666" s="93"/>
    </row>
    <row r="17667" spans="24:34" x14ac:dyDescent="0.3">
      <c r="X17667" s="269" t="s">
        <v>19666</v>
      </c>
      <c r="Y17667" s="270">
        <v>115514.89</v>
      </c>
      <c r="AA17667" s="231" t="s">
        <v>18502</v>
      </c>
      <c r="AB17667" s="232">
        <v>544430.66</v>
      </c>
      <c r="AD17667" s="209" t="s">
        <v>31222</v>
      </c>
      <c r="AE17667" s="210">
        <v>2992.5</v>
      </c>
      <c r="AF17667" s="93"/>
      <c r="AG17667" s="93"/>
      <c r="AH17667" s="93"/>
    </row>
    <row r="17668" spans="24:34" x14ac:dyDescent="0.3">
      <c r="X17668" s="269" t="s">
        <v>65125</v>
      </c>
      <c r="Y17668" s="270">
        <v>7030</v>
      </c>
      <c r="AA17668" s="231" t="s">
        <v>18503</v>
      </c>
      <c r="AB17668" s="232">
        <v>16240.23</v>
      </c>
      <c r="AD17668" s="209" t="s">
        <v>31223</v>
      </c>
      <c r="AE17668" s="210">
        <v>1260</v>
      </c>
      <c r="AF17668" s="93"/>
      <c r="AG17668" s="93"/>
      <c r="AH17668" s="93"/>
    </row>
    <row r="17669" spans="24:34" x14ac:dyDescent="0.3">
      <c r="X17669" s="269" t="s">
        <v>49351</v>
      </c>
      <c r="Y17669" s="270">
        <v>385697</v>
      </c>
      <c r="AA17669" s="231" t="s">
        <v>18504</v>
      </c>
      <c r="AB17669" s="232">
        <v>24379.599999999999</v>
      </c>
      <c r="AD17669" s="209" t="s">
        <v>31224</v>
      </c>
      <c r="AE17669" s="210">
        <v>2703.75</v>
      </c>
      <c r="AF17669" s="93"/>
      <c r="AG17669" s="93"/>
      <c r="AH17669" s="93"/>
    </row>
    <row r="17670" spans="24:34" x14ac:dyDescent="0.3">
      <c r="X17670" s="269" t="s">
        <v>49352</v>
      </c>
      <c r="Y17670" s="270">
        <v>9447.89</v>
      </c>
      <c r="AA17670" s="231" t="s">
        <v>18505</v>
      </c>
      <c r="AB17670" s="232">
        <v>760.96</v>
      </c>
      <c r="AD17670" s="209" t="s">
        <v>31225</v>
      </c>
      <c r="AE17670" s="210">
        <v>6687</v>
      </c>
      <c r="AF17670" s="93"/>
      <c r="AG17670" s="93"/>
      <c r="AH17670" s="93"/>
    </row>
    <row r="17671" spans="24:34" x14ac:dyDescent="0.3">
      <c r="X17671" s="269" t="s">
        <v>49353</v>
      </c>
      <c r="Y17671" s="270">
        <v>1059.75</v>
      </c>
      <c r="AA17671" s="231" t="s">
        <v>34877</v>
      </c>
      <c r="AB17671" s="232">
        <v>4787.3</v>
      </c>
      <c r="AD17671" s="209" t="s">
        <v>31226</v>
      </c>
      <c r="AE17671" s="210">
        <v>10149.73</v>
      </c>
      <c r="AF17671" s="93"/>
      <c r="AG17671" s="93"/>
      <c r="AH17671" s="93"/>
    </row>
    <row r="17672" spans="24:34" x14ac:dyDescent="0.3">
      <c r="X17672" s="269" t="s">
        <v>60892</v>
      </c>
      <c r="Y17672" s="270">
        <v>5486.96</v>
      </c>
      <c r="AA17672" s="231" t="s">
        <v>18507</v>
      </c>
      <c r="AB17672" s="232">
        <v>1492.65</v>
      </c>
      <c r="AD17672" s="209" t="s">
        <v>31227</v>
      </c>
      <c r="AE17672" s="210">
        <v>250</v>
      </c>
      <c r="AF17672" s="93"/>
      <c r="AG17672" s="93"/>
      <c r="AH17672" s="93"/>
    </row>
    <row r="17673" spans="24:34" x14ac:dyDescent="0.3">
      <c r="X17673" s="269" t="s">
        <v>50645</v>
      </c>
      <c r="Y17673" s="270">
        <v>7972</v>
      </c>
      <c r="AA17673" s="231" t="s">
        <v>18508</v>
      </c>
      <c r="AB17673" s="232">
        <v>1468632.36</v>
      </c>
      <c r="AD17673" s="209" t="s">
        <v>31228</v>
      </c>
      <c r="AE17673" s="210">
        <v>10688.49</v>
      </c>
      <c r="AF17673" s="93"/>
      <c r="AG17673" s="93"/>
      <c r="AH17673" s="93"/>
    </row>
    <row r="17674" spans="24:34" x14ac:dyDescent="0.3">
      <c r="X17674" s="269" t="s">
        <v>46028</v>
      </c>
      <c r="Y17674" s="270">
        <v>315713.58</v>
      </c>
      <c r="AA17674" s="231" t="s">
        <v>18509</v>
      </c>
      <c r="AB17674" s="232">
        <v>-83660.03</v>
      </c>
      <c r="AD17674" s="209" t="s">
        <v>31229</v>
      </c>
      <c r="AE17674" s="210">
        <v>5899.98</v>
      </c>
      <c r="AF17674" s="93"/>
      <c r="AG17674" s="93"/>
      <c r="AH17674" s="93"/>
    </row>
    <row r="17675" spans="24:34" x14ac:dyDescent="0.3">
      <c r="X17675" s="269" t="s">
        <v>50646</v>
      </c>
      <c r="Y17675" s="270">
        <v>52755.19</v>
      </c>
      <c r="AA17675" s="231" t="s">
        <v>43191</v>
      </c>
      <c r="AB17675" s="232">
        <v>520505.77</v>
      </c>
      <c r="AD17675" s="209" t="s">
        <v>31230</v>
      </c>
      <c r="AE17675" s="210">
        <v>8686.86</v>
      </c>
      <c r="AF17675" s="93"/>
      <c r="AG17675" s="93"/>
      <c r="AH17675" s="93"/>
    </row>
    <row r="17676" spans="24:34" x14ac:dyDescent="0.3">
      <c r="X17676" s="269" t="s">
        <v>19685</v>
      </c>
      <c r="Y17676" s="270">
        <v>191659.72</v>
      </c>
      <c r="AA17676" s="231" t="s">
        <v>34881</v>
      </c>
      <c r="AB17676" s="232">
        <v>5795</v>
      </c>
      <c r="AD17676" s="209" t="s">
        <v>31231</v>
      </c>
      <c r="AE17676" s="210">
        <v>5141.33</v>
      </c>
      <c r="AF17676" s="93"/>
      <c r="AG17676" s="93"/>
      <c r="AH17676" s="93"/>
    </row>
    <row r="17677" spans="24:34" x14ac:dyDescent="0.3">
      <c r="X17677" s="269" t="s">
        <v>49355</v>
      </c>
      <c r="Y17677" s="270">
        <v>237.11</v>
      </c>
      <c r="AA17677" s="231" t="s">
        <v>46007</v>
      </c>
      <c r="AB17677" s="232">
        <v>15858.72</v>
      </c>
      <c r="AD17677" s="209" t="s">
        <v>31232</v>
      </c>
      <c r="AE17677" s="210">
        <v>10800</v>
      </c>
      <c r="AF17677" s="93"/>
      <c r="AG17677" s="93"/>
      <c r="AH17677" s="93"/>
    </row>
    <row r="17678" spans="24:34" x14ac:dyDescent="0.3">
      <c r="X17678" s="269" t="s">
        <v>19686</v>
      </c>
      <c r="Y17678" s="270">
        <v>218.62</v>
      </c>
      <c r="AA17678" s="231" t="s">
        <v>18575</v>
      </c>
      <c r="AB17678" s="232">
        <v>46402.37</v>
      </c>
      <c r="AD17678" s="209" t="s">
        <v>31233</v>
      </c>
      <c r="AE17678" s="210">
        <v>83737.22</v>
      </c>
      <c r="AF17678" s="93"/>
      <c r="AG17678" s="93"/>
      <c r="AH17678" s="93"/>
    </row>
    <row r="17679" spans="24:34" x14ac:dyDescent="0.3">
      <c r="X17679" s="269" t="s">
        <v>50647</v>
      </c>
      <c r="Y17679" s="270">
        <v>1237.31</v>
      </c>
      <c r="AA17679" s="231" t="s">
        <v>34882</v>
      </c>
      <c r="AB17679" s="232">
        <v>432670.84</v>
      </c>
      <c r="AD17679" s="209" t="s">
        <v>31234</v>
      </c>
      <c r="AE17679" s="210">
        <v>4610</v>
      </c>
      <c r="AF17679" s="93"/>
      <c r="AG17679" s="93"/>
      <c r="AH17679" s="93"/>
    </row>
    <row r="17680" spans="24:34" x14ac:dyDescent="0.3">
      <c r="X17680" s="269" t="s">
        <v>43217</v>
      </c>
      <c r="Y17680" s="270">
        <v>519.48</v>
      </c>
      <c r="AA17680" s="231" t="s">
        <v>34883</v>
      </c>
      <c r="AB17680" s="232">
        <v>25844.720000000001</v>
      </c>
      <c r="AD17680" s="209" t="s">
        <v>31235</v>
      </c>
      <c r="AE17680" s="210">
        <v>2992.5</v>
      </c>
      <c r="AF17680" s="93"/>
      <c r="AG17680" s="93"/>
      <c r="AH17680" s="93"/>
    </row>
    <row r="17681" spans="24:34" x14ac:dyDescent="0.3">
      <c r="X17681" s="269" t="s">
        <v>60893</v>
      </c>
      <c r="Y17681" s="270">
        <v>756.62</v>
      </c>
      <c r="AA17681" s="231" t="s">
        <v>18576</v>
      </c>
      <c r="AB17681" s="232">
        <v>191413.75</v>
      </c>
      <c r="AD17681" s="209" t="s">
        <v>31236</v>
      </c>
      <c r="AE17681" s="210">
        <v>1260</v>
      </c>
      <c r="AF17681" s="93"/>
      <c r="AG17681" s="93"/>
      <c r="AH17681" s="93"/>
    </row>
    <row r="17682" spans="24:34" x14ac:dyDescent="0.3">
      <c r="X17682" s="269" t="s">
        <v>50648</v>
      </c>
      <c r="Y17682" s="270">
        <v>206.42</v>
      </c>
      <c r="AA17682" s="231" t="s">
        <v>43192</v>
      </c>
      <c r="AB17682" s="232">
        <v>3384.22</v>
      </c>
      <c r="AD17682" s="209" t="s">
        <v>31237</v>
      </c>
      <c r="AE17682" s="210">
        <v>2703.75</v>
      </c>
      <c r="AF17682" s="93"/>
      <c r="AG17682" s="93"/>
      <c r="AH17682" s="93"/>
    </row>
    <row r="17683" spans="24:34" x14ac:dyDescent="0.3">
      <c r="X17683" s="269" t="s">
        <v>50649</v>
      </c>
      <c r="Y17683" s="270">
        <v>9.9600000000000009</v>
      </c>
      <c r="AA17683" s="231" t="s">
        <v>46008</v>
      </c>
      <c r="AB17683" s="232">
        <v>26330.48</v>
      </c>
      <c r="AD17683" s="209" t="s">
        <v>31238</v>
      </c>
      <c r="AE17683" s="210">
        <v>6687</v>
      </c>
      <c r="AF17683" s="93"/>
      <c r="AG17683" s="93"/>
      <c r="AH17683" s="93"/>
    </row>
    <row r="17684" spans="24:34" x14ac:dyDescent="0.3">
      <c r="X17684" s="269" t="s">
        <v>32012</v>
      </c>
      <c r="Y17684" s="270">
        <v>34978.42</v>
      </c>
      <c r="AA17684" s="231" t="s">
        <v>13377</v>
      </c>
      <c r="AB17684" s="232">
        <v>27051.63</v>
      </c>
      <c r="AD17684" s="209" t="s">
        <v>31239</v>
      </c>
      <c r="AE17684" s="210">
        <v>10149.73</v>
      </c>
      <c r="AF17684" s="93"/>
      <c r="AG17684" s="93"/>
      <c r="AH17684" s="93"/>
    </row>
    <row r="17685" spans="24:34" x14ac:dyDescent="0.3">
      <c r="X17685" s="269" t="s">
        <v>60894</v>
      </c>
      <c r="Y17685" s="270">
        <v>6250</v>
      </c>
      <c r="AA17685" s="231" t="s">
        <v>43193</v>
      </c>
      <c r="AB17685" s="232">
        <v>826191.2</v>
      </c>
      <c r="AD17685" s="209" t="s">
        <v>31240</v>
      </c>
      <c r="AE17685" s="210">
        <v>250</v>
      </c>
      <c r="AF17685" s="93"/>
      <c r="AG17685" s="93"/>
      <c r="AH17685" s="93"/>
    </row>
    <row r="17686" spans="24:34" x14ac:dyDescent="0.3">
      <c r="X17686" s="269" t="s">
        <v>19687</v>
      </c>
      <c r="Y17686" s="270">
        <v>1935.85</v>
      </c>
      <c r="AA17686" s="231" t="s">
        <v>40748</v>
      </c>
      <c r="AB17686" s="232">
        <v>12371.33</v>
      </c>
      <c r="AD17686" s="209" t="s">
        <v>31241</v>
      </c>
      <c r="AE17686" s="210">
        <v>10688.49</v>
      </c>
      <c r="AF17686" s="93"/>
      <c r="AG17686" s="93"/>
      <c r="AH17686" s="93"/>
    </row>
    <row r="17687" spans="24:34" x14ac:dyDescent="0.3">
      <c r="X17687" s="269" t="s">
        <v>60895</v>
      </c>
      <c r="Y17687" s="270">
        <v>3071.28</v>
      </c>
      <c r="AA17687" s="231" t="s">
        <v>36183</v>
      </c>
      <c r="AB17687" s="232">
        <v>384700</v>
      </c>
      <c r="AD17687" s="209" t="s">
        <v>31242</v>
      </c>
      <c r="AE17687" s="210">
        <v>5899.98</v>
      </c>
      <c r="AF17687" s="93"/>
      <c r="AG17687" s="93"/>
      <c r="AH17687" s="93"/>
    </row>
    <row r="17688" spans="24:34" x14ac:dyDescent="0.3">
      <c r="X17688" s="269" t="s">
        <v>19689</v>
      </c>
      <c r="Y17688" s="270">
        <v>3385.79</v>
      </c>
      <c r="AA17688" s="231" t="s">
        <v>34884</v>
      </c>
      <c r="AB17688" s="232">
        <v>8250</v>
      </c>
      <c r="AD17688" s="209" t="s">
        <v>31243</v>
      </c>
      <c r="AE17688" s="210">
        <v>8686.86</v>
      </c>
      <c r="AF17688" s="93"/>
      <c r="AG17688" s="93"/>
      <c r="AH17688" s="93"/>
    </row>
    <row r="17689" spans="24:34" x14ac:dyDescent="0.3">
      <c r="X17689" s="269" t="s">
        <v>65126</v>
      </c>
      <c r="Y17689" s="270">
        <v>-198684.02</v>
      </c>
      <c r="AA17689" s="231" t="s">
        <v>18577</v>
      </c>
      <c r="AB17689" s="232">
        <v>7350</v>
      </c>
      <c r="AD17689" s="209" t="s">
        <v>31244</v>
      </c>
      <c r="AE17689" s="210">
        <v>5141.33</v>
      </c>
      <c r="AF17689" s="93"/>
      <c r="AG17689" s="93"/>
      <c r="AH17689" s="93"/>
    </row>
    <row r="17690" spans="24:34" x14ac:dyDescent="0.3">
      <c r="X17690" s="269" t="s">
        <v>19690</v>
      </c>
      <c r="Y17690" s="270">
        <v>9474.2900000000009</v>
      </c>
      <c r="AA17690" s="231" t="s">
        <v>18578</v>
      </c>
      <c r="AB17690" s="232">
        <v>282357.8</v>
      </c>
      <c r="AD17690" s="209" t="s">
        <v>31245</v>
      </c>
      <c r="AE17690" s="210">
        <v>31266.5</v>
      </c>
      <c r="AF17690" s="93"/>
      <c r="AG17690" s="93"/>
      <c r="AH17690" s="93"/>
    </row>
    <row r="17691" spans="24:34" x14ac:dyDescent="0.3">
      <c r="X17691" s="269" t="s">
        <v>19691</v>
      </c>
      <c r="Y17691" s="270">
        <v>7491.86</v>
      </c>
      <c r="AA17691" s="231" t="s">
        <v>36184</v>
      </c>
      <c r="AB17691" s="232">
        <v>2425</v>
      </c>
      <c r="AD17691" s="209" t="s">
        <v>31246</v>
      </c>
      <c r="AE17691" s="210">
        <v>107465.34</v>
      </c>
      <c r="AF17691" s="93"/>
      <c r="AG17691" s="93"/>
      <c r="AH17691" s="93"/>
    </row>
    <row r="17692" spans="24:34" x14ac:dyDescent="0.3">
      <c r="X17692" s="269" t="s">
        <v>43218</v>
      </c>
      <c r="Y17692" s="270">
        <v>-13569.91</v>
      </c>
      <c r="AA17692" s="231" t="s">
        <v>18580</v>
      </c>
      <c r="AB17692" s="232">
        <v>27155</v>
      </c>
      <c r="AD17692" s="209" t="s">
        <v>31247</v>
      </c>
      <c r="AE17692" s="210">
        <v>45</v>
      </c>
      <c r="AF17692" s="93"/>
      <c r="AG17692" s="93"/>
      <c r="AH17692" s="93"/>
    </row>
    <row r="17693" spans="24:34" x14ac:dyDescent="0.3">
      <c r="X17693" s="269" t="s">
        <v>19692</v>
      </c>
      <c r="Y17693" s="270">
        <v>152849.65</v>
      </c>
      <c r="AA17693" s="231" t="s">
        <v>13380</v>
      </c>
      <c r="AB17693" s="232">
        <v>175390.67</v>
      </c>
      <c r="AD17693" s="209" t="s">
        <v>31248</v>
      </c>
      <c r="AE17693" s="210">
        <v>810</v>
      </c>
      <c r="AF17693" s="93"/>
      <c r="AG17693" s="93"/>
      <c r="AH17693" s="93"/>
    </row>
    <row r="17694" spans="24:34" x14ac:dyDescent="0.3">
      <c r="X17694" s="269" t="s">
        <v>19709</v>
      </c>
      <c r="Y17694" s="270">
        <v>103685.1</v>
      </c>
      <c r="AA17694" s="231" t="s">
        <v>18581</v>
      </c>
      <c r="AB17694" s="232">
        <v>214151.51</v>
      </c>
      <c r="AD17694" s="209" t="s">
        <v>31249</v>
      </c>
      <c r="AE17694" s="210">
        <v>49576</v>
      </c>
      <c r="AF17694" s="93"/>
      <c r="AG17694" s="93"/>
      <c r="AH17694" s="93"/>
    </row>
    <row r="17695" spans="24:34" x14ac:dyDescent="0.3">
      <c r="X17695" s="269" t="s">
        <v>65127</v>
      </c>
      <c r="Y17695" s="270">
        <v>11109</v>
      </c>
      <c r="AA17695" s="231" t="s">
        <v>18582</v>
      </c>
      <c r="AB17695" s="232">
        <v>72494.36</v>
      </c>
      <c r="AD17695" s="209" t="s">
        <v>31250</v>
      </c>
      <c r="AE17695" s="210">
        <v>12627.92</v>
      </c>
      <c r="AF17695" s="93"/>
      <c r="AG17695" s="93"/>
      <c r="AH17695" s="93"/>
    </row>
    <row r="17696" spans="24:34" x14ac:dyDescent="0.3">
      <c r="X17696" s="269" t="s">
        <v>19710</v>
      </c>
      <c r="Y17696" s="270">
        <v>8781.6299999999992</v>
      </c>
      <c r="AA17696" s="231" t="s">
        <v>18583</v>
      </c>
      <c r="AB17696" s="232">
        <v>1241037.43</v>
      </c>
      <c r="AD17696" s="209" t="s">
        <v>31251</v>
      </c>
      <c r="AE17696" s="210">
        <v>39813.910000000003</v>
      </c>
      <c r="AF17696" s="93"/>
      <c r="AG17696" s="93"/>
      <c r="AH17696" s="93"/>
    </row>
    <row r="17697" spans="24:34" x14ac:dyDescent="0.3">
      <c r="X17697" s="269" t="s">
        <v>19711</v>
      </c>
      <c r="Y17697" s="270">
        <v>15257.6</v>
      </c>
      <c r="AA17697" s="231" t="s">
        <v>18584</v>
      </c>
      <c r="AB17697" s="232">
        <v>156794.5</v>
      </c>
      <c r="AD17697" s="209" t="s">
        <v>31252</v>
      </c>
      <c r="AE17697" s="210">
        <v>13955.44</v>
      </c>
      <c r="AF17697" s="93"/>
      <c r="AG17697" s="93"/>
      <c r="AH17697" s="93"/>
    </row>
    <row r="17698" spans="24:34" x14ac:dyDescent="0.3">
      <c r="X17698" s="269" t="s">
        <v>48455</v>
      </c>
      <c r="Y17698" s="270">
        <v>6227</v>
      </c>
      <c r="AA17698" s="231" t="s">
        <v>47472</v>
      </c>
      <c r="AB17698" s="232">
        <v>1130</v>
      </c>
      <c r="AD17698" s="209" t="s">
        <v>31253</v>
      </c>
      <c r="AE17698" s="210">
        <v>14184.68</v>
      </c>
      <c r="AF17698" s="93"/>
      <c r="AG17698" s="93"/>
      <c r="AH17698" s="93"/>
    </row>
    <row r="17699" spans="24:34" x14ac:dyDescent="0.3">
      <c r="X17699" s="269" t="s">
        <v>19712</v>
      </c>
      <c r="Y17699" s="270">
        <v>21200.33</v>
      </c>
      <c r="AA17699" s="231" t="s">
        <v>50622</v>
      </c>
      <c r="AB17699" s="232">
        <v>2217.54</v>
      </c>
      <c r="AD17699" s="209" t="s">
        <v>31254</v>
      </c>
      <c r="AE17699" s="210">
        <v>25255.21</v>
      </c>
      <c r="AF17699" s="93"/>
      <c r="AG17699" s="93"/>
      <c r="AH17699" s="93"/>
    </row>
    <row r="17700" spans="24:34" x14ac:dyDescent="0.3">
      <c r="X17700" s="269" t="s">
        <v>19714</v>
      </c>
      <c r="Y17700" s="270">
        <v>791</v>
      </c>
      <c r="AA17700" s="231" t="s">
        <v>54290</v>
      </c>
      <c r="AB17700" s="232">
        <v>900.73</v>
      </c>
      <c r="AD17700" s="209" t="s">
        <v>31255</v>
      </c>
      <c r="AE17700" s="210">
        <v>31266.5</v>
      </c>
      <c r="AF17700" s="93"/>
      <c r="AG17700" s="93"/>
      <c r="AH17700" s="93"/>
    </row>
    <row r="17701" spans="24:34" x14ac:dyDescent="0.3">
      <c r="X17701" s="269" t="s">
        <v>19715</v>
      </c>
      <c r="Y17701" s="270">
        <v>3500</v>
      </c>
      <c r="AA17701" s="231" t="s">
        <v>18585</v>
      </c>
      <c r="AB17701" s="232">
        <v>28459.95</v>
      </c>
      <c r="AD17701" s="209" t="s">
        <v>31256</v>
      </c>
      <c r="AE17701" s="210">
        <v>107465.34</v>
      </c>
      <c r="AF17701" s="93"/>
      <c r="AG17701" s="93"/>
      <c r="AH17701" s="93"/>
    </row>
    <row r="17702" spans="24:34" x14ac:dyDescent="0.3">
      <c r="X17702" s="269" t="s">
        <v>19716</v>
      </c>
      <c r="Y17702" s="270">
        <v>3419.94</v>
      </c>
      <c r="AA17702" s="231" t="s">
        <v>18586</v>
      </c>
      <c r="AB17702" s="232">
        <v>166819.82</v>
      </c>
      <c r="AD17702" s="209" t="s">
        <v>31257</v>
      </c>
      <c r="AE17702" s="210">
        <v>45</v>
      </c>
      <c r="AF17702" s="93"/>
      <c r="AG17702" s="93"/>
      <c r="AH17702" s="93"/>
    </row>
    <row r="17703" spans="24:34" x14ac:dyDescent="0.3">
      <c r="X17703" s="269" t="s">
        <v>19742</v>
      </c>
      <c r="Y17703" s="270">
        <v>22061.07</v>
      </c>
      <c r="AA17703" s="231" t="s">
        <v>18587</v>
      </c>
      <c r="AB17703" s="232">
        <v>501333.75</v>
      </c>
      <c r="AD17703" s="209" t="s">
        <v>31258</v>
      </c>
      <c r="AE17703" s="210">
        <v>810</v>
      </c>
      <c r="AF17703" s="93"/>
      <c r="AG17703" s="93"/>
      <c r="AH17703" s="93"/>
    </row>
    <row r="17704" spans="24:34" x14ac:dyDescent="0.3">
      <c r="X17704" s="269" t="s">
        <v>19743</v>
      </c>
      <c r="Y17704" s="270">
        <v>32083.49</v>
      </c>
      <c r="AA17704" s="231" t="s">
        <v>39049</v>
      </c>
      <c r="AB17704" s="232">
        <v>3703.22</v>
      </c>
      <c r="AD17704" s="209" t="s">
        <v>31259</v>
      </c>
      <c r="AE17704" s="210">
        <v>49576</v>
      </c>
      <c r="AF17704" s="93"/>
      <c r="AG17704" s="93"/>
      <c r="AH17704" s="93"/>
    </row>
    <row r="17705" spans="24:34" x14ac:dyDescent="0.3">
      <c r="X17705" s="269" t="s">
        <v>49357</v>
      </c>
      <c r="Y17705" s="270">
        <v>5325</v>
      </c>
      <c r="AA17705" s="231" t="s">
        <v>18588</v>
      </c>
      <c r="AB17705" s="232">
        <v>41940.85</v>
      </c>
      <c r="AD17705" s="209" t="s">
        <v>31260</v>
      </c>
      <c r="AE17705" s="210">
        <v>12627.92</v>
      </c>
      <c r="AF17705" s="93"/>
      <c r="AG17705" s="93"/>
      <c r="AH17705" s="93"/>
    </row>
    <row r="17706" spans="24:34" x14ac:dyDescent="0.3">
      <c r="X17706" s="269" t="s">
        <v>40765</v>
      </c>
      <c r="Y17706" s="270">
        <v>45313.93</v>
      </c>
      <c r="AA17706" s="231" t="s">
        <v>18589</v>
      </c>
      <c r="AB17706" s="232">
        <v>134903</v>
      </c>
      <c r="AD17706" s="209" t="s">
        <v>31261</v>
      </c>
      <c r="AE17706" s="210">
        <v>39813.910000000003</v>
      </c>
      <c r="AF17706" s="93"/>
      <c r="AG17706" s="93"/>
      <c r="AH17706" s="93"/>
    </row>
    <row r="17707" spans="24:34" x14ac:dyDescent="0.3">
      <c r="X17707" s="269" t="s">
        <v>49358</v>
      </c>
      <c r="Y17707" s="270">
        <v>4955.17</v>
      </c>
      <c r="AA17707" s="231" t="s">
        <v>47473</v>
      </c>
      <c r="AB17707" s="232">
        <v>21478.01</v>
      </c>
      <c r="AD17707" s="209" t="s">
        <v>31262</v>
      </c>
      <c r="AE17707" s="210">
        <v>13955.44</v>
      </c>
      <c r="AF17707" s="93"/>
      <c r="AG17707" s="93"/>
      <c r="AH17707" s="93"/>
    </row>
    <row r="17708" spans="24:34" x14ac:dyDescent="0.3">
      <c r="X17708" s="269" t="s">
        <v>19745</v>
      </c>
      <c r="Y17708" s="270">
        <v>8327.98</v>
      </c>
      <c r="AA17708" s="231" t="s">
        <v>18590</v>
      </c>
      <c r="AB17708" s="232">
        <v>1861790.74</v>
      </c>
      <c r="AD17708" s="209" t="s">
        <v>31263</v>
      </c>
      <c r="AE17708" s="210">
        <v>14184.68</v>
      </c>
      <c r="AF17708" s="93"/>
      <c r="AG17708" s="93"/>
      <c r="AH17708" s="93"/>
    </row>
    <row r="17709" spans="24:34" x14ac:dyDescent="0.3">
      <c r="X17709" s="269" t="s">
        <v>19748</v>
      </c>
      <c r="Y17709" s="270">
        <v>1857.91</v>
      </c>
      <c r="AA17709" s="231" t="s">
        <v>47474</v>
      </c>
      <c r="AB17709" s="232">
        <v>-11092.59</v>
      </c>
      <c r="AD17709" s="209" t="s">
        <v>31264</v>
      </c>
      <c r="AE17709" s="210">
        <v>25255.21</v>
      </c>
      <c r="AF17709" s="93"/>
      <c r="AG17709" s="93"/>
      <c r="AH17709" s="93"/>
    </row>
    <row r="17710" spans="24:34" x14ac:dyDescent="0.3">
      <c r="X17710" s="269" t="s">
        <v>19749</v>
      </c>
      <c r="Y17710" s="270">
        <v>36963.699999999997</v>
      </c>
      <c r="AA17710" s="231" t="s">
        <v>33391</v>
      </c>
      <c r="AB17710" s="232">
        <v>381423.21</v>
      </c>
      <c r="AD17710" s="209" t="s">
        <v>31265</v>
      </c>
      <c r="AE17710" s="210">
        <v>34457.18</v>
      </c>
      <c r="AF17710" s="93"/>
      <c r="AG17710" s="93"/>
      <c r="AH17710" s="93"/>
    </row>
    <row r="17711" spans="24:34" x14ac:dyDescent="0.3">
      <c r="X17711" s="269" t="s">
        <v>19750</v>
      </c>
      <c r="Y17711" s="270">
        <v>35144.1</v>
      </c>
      <c r="AA17711" s="231" t="s">
        <v>13399</v>
      </c>
      <c r="AB17711" s="232">
        <v>42198.400000000001</v>
      </c>
      <c r="AD17711" s="209" t="s">
        <v>31266</v>
      </c>
      <c r="AE17711" s="210">
        <v>7750.02</v>
      </c>
      <c r="AF17711" s="93"/>
      <c r="AG17711" s="93"/>
      <c r="AH17711" s="93"/>
    </row>
    <row r="17712" spans="24:34" x14ac:dyDescent="0.3">
      <c r="X17712" s="269" t="s">
        <v>49359</v>
      </c>
      <c r="Y17712" s="270">
        <v>3826.21</v>
      </c>
      <c r="AA17712" s="231" t="s">
        <v>48445</v>
      </c>
      <c r="AB17712" s="232">
        <v>9454.42</v>
      </c>
      <c r="AD17712" s="209" t="s">
        <v>31267</v>
      </c>
      <c r="AE17712" s="210">
        <v>40061.160000000003</v>
      </c>
      <c r="AF17712" s="93"/>
      <c r="AG17712" s="93"/>
      <c r="AH17712" s="93"/>
    </row>
    <row r="17713" spans="24:34" x14ac:dyDescent="0.3">
      <c r="X17713" s="269" t="s">
        <v>59977</v>
      </c>
      <c r="Y17713" s="270">
        <v>55000</v>
      </c>
      <c r="AA17713" s="231" t="s">
        <v>18647</v>
      </c>
      <c r="AB17713" s="232">
        <v>170000</v>
      </c>
      <c r="AD17713" s="209" t="s">
        <v>31268</v>
      </c>
      <c r="AE17713" s="210">
        <v>19107.45</v>
      </c>
      <c r="AF17713" s="93"/>
      <c r="AG17713" s="93"/>
      <c r="AH17713" s="93"/>
    </row>
    <row r="17714" spans="24:34" x14ac:dyDescent="0.3">
      <c r="X17714" s="269" t="s">
        <v>63483</v>
      </c>
      <c r="Y17714" s="270">
        <v>50282.52</v>
      </c>
      <c r="AA17714" s="231" t="s">
        <v>33392</v>
      </c>
      <c r="AB17714" s="232">
        <v>9062.42</v>
      </c>
      <c r="AD17714" s="209" t="s">
        <v>31269</v>
      </c>
      <c r="AE17714" s="210">
        <v>9447.9599999999991</v>
      </c>
      <c r="AF17714" s="93"/>
      <c r="AG17714" s="93"/>
      <c r="AH17714" s="93"/>
    </row>
    <row r="17715" spans="24:34" x14ac:dyDescent="0.3">
      <c r="X17715" s="269" t="s">
        <v>19770</v>
      </c>
      <c r="Y17715" s="270">
        <v>12561.86</v>
      </c>
      <c r="AA17715" s="231" t="s">
        <v>43194</v>
      </c>
      <c r="AB17715" s="232">
        <v>553804.75</v>
      </c>
      <c r="AD17715" s="209" t="s">
        <v>31270</v>
      </c>
      <c r="AE17715" s="210">
        <v>7673.11</v>
      </c>
      <c r="AF17715" s="93"/>
      <c r="AG17715" s="93"/>
      <c r="AH17715" s="93"/>
    </row>
    <row r="17716" spans="24:34" x14ac:dyDescent="0.3">
      <c r="X17716" s="269" t="s">
        <v>33482</v>
      </c>
      <c r="Y17716" s="270">
        <v>114493.22</v>
      </c>
      <c r="AA17716" s="231" t="s">
        <v>39055</v>
      </c>
      <c r="AB17716" s="232">
        <v>1111853.72</v>
      </c>
      <c r="AD17716" s="209" t="s">
        <v>31271</v>
      </c>
      <c r="AE17716" s="210">
        <v>9160.5400000000009</v>
      </c>
      <c r="AF17716" s="93"/>
      <c r="AG17716" s="93"/>
      <c r="AH17716" s="93"/>
    </row>
    <row r="17717" spans="24:34" x14ac:dyDescent="0.3">
      <c r="X17717" s="269" t="s">
        <v>58031</v>
      </c>
      <c r="Y17717" s="270">
        <v>56117.27</v>
      </c>
      <c r="AA17717" s="231" t="s">
        <v>18651</v>
      </c>
      <c r="AB17717" s="232">
        <v>60348.74</v>
      </c>
      <c r="AD17717" s="209" t="s">
        <v>31272</v>
      </c>
      <c r="AE17717" s="210">
        <v>1432.31</v>
      </c>
      <c r="AF17717" s="93"/>
      <c r="AG17717" s="93"/>
      <c r="AH17717" s="93"/>
    </row>
    <row r="17718" spans="24:34" x14ac:dyDescent="0.3">
      <c r="X17718" s="269" t="s">
        <v>54330</v>
      </c>
      <c r="Y17718" s="270">
        <v>37890.639999999999</v>
      </c>
      <c r="AA17718" s="231" t="s">
        <v>13401</v>
      </c>
      <c r="AB17718" s="232">
        <v>180991.31</v>
      </c>
      <c r="AD17718" s="209" t="s">
        <v>31273</v>
      </c>
      <c r="AE17718" s="210">
        <v>12714.05</v>
      </c>
      <c r="AF17718" s="93"/>
      <c r="AG17718" s="93"/>
      <c r="AH17718" s="93"/>
    </row>
    <row r="17719" spans="24:34" x14ac:dyDescent="0.3">
      <c r="X17719" s="269" t="s">
        <v>59319</v>
      </c>
      <c r="Y17719" s="270">
        <v>10530</v>
      </c>
      <c r="AA17719" s="231" t="s">
        <v>13402</v>
      </c>
      <c r="AB17719" s="232">
        <v>214821.09</v>
      </c>
      <c r="AD17719" s="209" t="s">
        <v>31274</v>
      </c>
      <c r="AE17719" s="210">
        <v>1516.75</v>
      </c>
      <c r="AF17719" s="93"/>
      <c r="AG17719" s="93"/>
      <c r="AH17719" s="93"/>
    </row>
    <row r="17720" spans="24:34" x14ac:dyDescent="0.3">
      <c r="X17720" s="269" t="s">
        <v>19772</v>
      </c>
      <c r="Y17720" s="270">
        <v>2000</v>
      </c>
      <c r="AA17720" s="231" t="s">
        <v>18652</v>
      </c>
      <c r="AB17720" s="232">
        <v>165743.5</v>
      </c>
      <c r="AD17720" s="209" t="s">
        <v>31275</v>
      </c>
      <c r="AE17720" s="210">
        <v>701.25</v>
      </c>
      <c r="AF17720" s="93"/>
      <c r="AG17720" s="93"/>
      <c r="AH17720" s="93"/>
    </row>
    <row r="17721" spans="24:34" x14ac:dyDescent="0.3">
      <c r="X17721" s="269" t="s">
        <v>40767</v>
      </c>
      <c r="Y17721" s="270">
        <v>212.89</v>
      </c>
      <c r="AA17721" s="231" t="s">
        <v>13404</v>
      </c>
      <c r="AB17721" s="232">
        <v>7800</v>
      </c>
      <c r="AD17721" s="209" t="s">
        <v>31276</v>
      </c>
      <c r="AE17721" s="210">
        <v>114.46</v>
      </c>
      <c r="AF17721" s="93"/>
      <c r="AG17721" s="93"/>
      <c r="AH17721" s="93"/>
    </row>
    <row r="17722" spans="24:34" x14ac:dyDescent="0.3">
      <c r="X17722" s="269" t="s">
        <v>19773</v>
      </c>
      <c r="Y17722" s="270">
        <v>17119.23</v>
      </c>
      <c r="AA17722" s="231" t="s">
        <v>18653</v>
      </c>
      <c r="AB17722" s="232">
        <v>1500</v>
      </c>
      <c r="AD17722" s="209" t="s">
        <v>31277</v>
      </c>
      <c r="AE17722" s="210">
        <v>542.83000000000004</v>
      </c>
      <c r="AF17722" s="93"/>
      <c r="AG17722" s="93"/>
      <c r="AH17722" s="93"/>
    </row>
    <row r="17723" spans="24:34" x14ac:dyDescent="0.3">
      <c r="X17723" s="269" t="s">
        <v>19774</v>
      </c>
      <c r="Y17723" s="270">
        <v>49342.74</v>
      </c>
      <c r="AA17723" s="231" t="s">
        <v>18654</v>
      </c>
      <c r="AB17723" s="232">
        <v>3980</v>
      </c>
      <c r="AD17723" s="209" t="s">
        <v>31278</v>
      </c>
      <c r="AE17723" s="210">
        <v>59303.89</v>
      </c>
      <c r="AF17723" s="93"/>
      <c r="AG17723" s="93"/>
      <c r="AH17723" s="93"/>
    </row>
    <row r="17724" spans="24:34" x14ac:dyDescent="0.3">
      <c r="X17724" s="269" t="s">
        <v>19775</v>
      </c>
      <c r="Y17724" s="270">
        <v>482.73</v>
      </c>
      <c r="AA17724" s="231" t="s">
        <v>39056</v>
      </c>
      <c r="AB17724" s="232">
        <v>25518.79</v>
      </c>
      <c r="AD17724" s="209" t="s">
        <v>31279</v>
      </c>
      <c r="AE17724" s="210">
        <v>1752.25</v>
      </c>
      <c r="AF17724" s="93"/>
      <c r="AG17724" s="93"/>
      <c r="AH17724" s="93"/>
    </row>
    <row r="17725" spans="24:34" x14ac:dyDescent="0.3">
      <c r="X17725" s="269" t="s">
        <v>39123</v>
      </c>
      <c r="Y17725" s="270">
        <v>24510.1</v>
      </c>
      <c r="AA17725" s="231" t="s">
        <v>13408</v>
      </c>
      <c r="AB17725" s="232">
        <v>266132.14</v>
      </c>
      <c r="AD17725" s="209" t="s">
        <v>31280</v>
      </c>
      <c r="AE17725" s="210">
        <v>20244.09</v>
      </c>
      <c r="AF17725" s="93"/>
      <c r="AG17725" s="93"/>
      <c r="AH17725" s="93"/>
    </row>
    <row r="17726" spans="24:34" x14ac:dyDescent="0.3">
      <c r="X17726" s="269" t="s">
        <v>65128</v>
      </c>
      <c r="Y17726" s="270">
        <v>654.59</v>
      </c>
      <c r="AA17726" s="231" t="s">
        <v>13409</v>
      </c>
      <c r="AB17726" s="232">
        <v>85919.73</v>
      </c>
      <c r="AD17726" s="209" t="s">
        <v>31281</v>
      </c>
      <c r="AE17726" s="210">
        <v>350</v>
      </c>
      <c r="AF17726" s="93"/>
      <c r="AG17726" s="93"/>
      <c r="AH17726" s="93"/>
    </row>
    <row r="17727" spans="24:34" x14ac:dyDescent="0.3">
      <c r="X17727" s="269" t="s">
        <v>61680</v>
      </c>
      <c r="Y17727" s="270">
        <v>151.6</v>
      </c>
      <c r="AA17727" s="231" t="s">
        <v>18655</v>
      </c>
      <c r="AB17727" s="232">
        <v>53031</v>
      </c>
      <c r="AD17727" s="209" t="s">
        <v>31282</v>
      </c>
      <c r="AE17727" s="210">
        <v>2747</v>
      </c>
      <c r="AF17727" s="93"/>
      <c r="AG17727" s="93"/>
      <c r="AH17727" s="93"/>
    </row>
    <row r="17728" spans="24:34" x14ac:dyDescent="0.3">
      <c r="X17728" s="269" t="s">
        <v>19776</v>
      </c>
      <c r="Y17728" s="270">
        <v>49438.34</v>
      </c>
      <c r="AA17728" s="231" t="s">
        <v>34888</v>
      </c>
      <c r="AB17728" s="232">
        <v>2080.2399999999998</v>
      </c>
      <c r="AD17728" s="209" t="s">
        <v>31283</v>
      </c>
      <c r="AE17728" s="210">
        <v>34457.18</v>
      </c>
      <c r="AF17728" s="93"/>
      <c r="AG17728" s="93"/>
      <c r="AH17728" s="93"/>
    </row>
    <row r="17729" spans="24:34" x14ac:dyDescent="0.3">
      <c r="X17729" s="269" t="s">
        <v>19777</v>
      </c>
      <c r="Y17729" s="270">
        <v>19279.02</v>
      </c>
      <c r="AA17729" s="231" t="s">
        <v>18657</v>
      </c>
      <c r="AB17729" s="232">
        <v>686269.17</v>
      </c>
      <c r="AD17729" s="209" t="s">
        <v>31284</v>
      </c>
      <c r="AE17729" s="210">
        <v>7750.02</v>
      </c>
      <c r="AF17729" s="93"/>
      <c r="AG17729" s="93"/>
      <c r="AH17729" s="93"/>
    </row>
    <row r="17730" spans="24:34" x14ac:dyDescent="0.3">
      <c r="X17730" s="269" t="s">
        <v>54331</v>
      </c>
      <c r="Y17730" s="270">
        <v>213.84</v>
      </c>
      <c r="AA17730" s="231" t="s">
        <v>34889</v>
      </c>
      <c r="AB17730" s="232">
        <v>349295.82</v>
      </c>
      <c r="AD17730" s="209" t="s">
        <v>31285</v>
      </c>
      <c r="AE17730" s="210">
        <v>40061.160000000003</v>
      </c>
      <c r="AF17730" s="93"/>
      <c r="AG17730" s="93"/>
      <c r="AH17730" s="93"/>
    </row>
    <row r="17731" spans="24:34" x14ac:dyDescent="0.3">
      <c r="X17731" s="269" t="s">
        <v>19779</v>
      </c>
      <c r="Y17731" s="270">
        <v>5201.93</v>
      </c>
      <c r="AA17731" s="231" t="s">
        <v>36190</v>
      </c>
      <c r="AB17731" s="232">
        <v>351148.94</v>
      </c>
      <c r="AD17731" s="209" t="s">
        <v>31286</v>
      </c>
      <c r="AE17731" s="210">
        <v>19107.45</v>
      </c>
      <c r="AF17731" s="93"/>
      <c r="AG17731" s="93"/>
      <c r="AH17731" s="93"/>
    </row>
    <row r="17732" spans="24:34" x14ac:dyDescent="0.3">
      <c r="X17732" s="269" t="s">
        <v>49361</v>
      </c>
      <c r="Y17732" s="270">
        <v>862.89</v>
      </c>
      <c r="AA17732" s="231" t="s">
        <v>54291</v>
      </c>
      <c r="AB17732" s="232">
        <v>215799.75</v>
      </c>
      <c r="AD17732" s="209" t="s">
        <v>31287</v>
      </c>
      <c r="AE17732" s="210">
        <v>9447.9599999999991</v>
      </c>
      <c r="AF17732" s="93"/>
      <c r="AG17732" s="93"/>
      <c r="AH17732" s="93"/>
    </row>
    <row r="17733" spans="24:34" x14ac:dyDescent="0.3">
      <c r="X17733" s="269" t="s">
        <v>19782</v>
      </c>
      <c r="Y17733" s="270">
        <v>62261.54</v>
      </c>
      <c r="AA17733" s="231" t="s">
        <v>18677</v>
      </c>
      <c r="AB17733" s="232">
        <v>53434.48</v>
      </c>
      <c r="AD17733" s="209" t="s">
        <v>31288</v>
      </c>
      <c r="AE17733" s="210">
        <v>7673.11</v>
      </c>
      <c r="AF17733" s="93"/>
      <c r="AG17733" s="93"/>
      <c r="AH17733" s="93"/>
    </row>
    <row r="17734" spans="24:34" x14ac:dyDescent="0.3">
      <c r="X17734" s="269" t="s">
        <v>39125</v>
      </c>
      <c r="Y17734" s="270">
        <v>5575.2</v>
      </c>
      <c r="AA17734" s="231" t="s">
        <v>46009</v>
      </c>
      <c r="AB17734" s="232">
        <v>485.89</v>
      </c>
      <c r="AD17734" s="209" t="s">
        <v>31289</v>
      </c>
      <c r="AE17734" s="210">
        <v>9160.5400000000009</v>
      </c>
      <c r="AF17734" s="93"/>
      <c r="AG17734" s="93"/>
      <c r="AH17734" s="93"/>
    </row>
    <row r="17735" spans="24:34" x14ac:dyDescent="0.3">
      <c r="X17735" s="269" t="s">
        <v>48456</v>
      </c>
      <c r="Y17735" s="270">
        <v>193.4</v>
      </c>
      <c r="AA17735" s="231" t="s">
        <v>39064</v>
      </c>
      <c r="AB17735" s="232">
        <v>48291.64</v>
      </c>
      <c r="AD17735" s="209" t="s">
        <v>31290</v>
      </c>
      <c r="AE17735" s="210">
        <v>1432.31</v>
      </c>
      <c r="AF17735" s="93"/>
      <c r="AG17735" s="93"/>
      <c r="AH17735" s="93"/>
    </row>
    <row r="17736" spans="24:34" x14ac:dyDescent="0.3">
      <c r="X17736" s="269" t="s">
        <v>40768</v>
      </c>
      <c r="Y17736" s="270">
        <v>41023.339999999997</v>
      </c>
      <c r="AA17736" s="231" t="s">
        <v>54292</v>
      </c>
      <c r="AB17736" s="232">
        <v>12240</v>
      </c>
      <c r="AD17736" s="209" t="s">
        <v>31291</v>
      </c>
      <c r="AE17736" s="210">
        <v>12714.05</v>
      </c>
      <c r="AF17736" s="93"/>
      <c r="AG17736" s="93"/>
      <c r="AH17736" s="93"/>
    </row>
    <row r="17737" spans="24:34" x14ac:dyDescent="0.3">
      <c r="X17737" s="269" t="s">
        <v>19783</v>
      </c>
      <c r="Y17737" s="270">
        <v>4373</v>
      </c>
      <c r="AA17737" s="231" t="s">
        <v>39065</v>
      </c>
      <c r="AB17737" s="232">
        <v>10702.05</v>
      </c>
      <c r="AD17737" s="209" t="s">
        <v>31292</v>
      </c>
      <c r="AE17737" s="210">
        <v>1516.75</v>
      </c>
      <c r="AF17737" s="93"/>
      <c r="AG17737" s="93"/>
      <c r="AH17737" s="93"/>
    </row>
    <row r="17738" spans="24:34" x14ac:dyDescent="0.3">
      <c r="X17738" s="269" t="s">
        <v>34997</v>
      </c>
      <c r="Y17738" s="270">
        <v>465512.5</v>
      </c>
      <c r="AA17738" s="231" t="s">
        <v>39066</v>
      </c>
      <c r="AB17738" s="232">
        <v>4338.1099999999997</v>
      </c>
      <c r="AD17738" s="209" t="s">
        <v>31293</v>
      </c>
      <c r="AE17738" s="210">
        <v>701.25</v>
      </c>
      <c r="AF17738" s="93"/>
      <c r="AG17738" s="93"/>
      <c r="AH17738" s="93"/>
    </row>
    <row r="17739" spans="24:34" x14ac:dyDescent="0.3">
      <c r="X17739" s="269" t="s">
        <v>19854</v>
      </c>
      <c r="Y17739" s="270">
        <v>186333.05</v>
      </c>
      <c r="AA17739" s="231" t="s">
        <v>36194</v>
      </c>
      <c r="AB17739" s="232">
        <v>101900</v>
      </c>
      <c r="AD17739" s="209" t="s">
        <v>31294</v>
      </c>
      <c r="AE17739" s="210">
        <v>114.46</v>
      </c>
      <c r="AF17739" s="93"/>
      <c r="AG17739" s="93"/>
      <c r="AH17739" s="93"/>
    </row>
    <row r="17740" spans="24:34" x14ac:dyDescent="0.3">
      <c r="X17740" s="269" t="s">
        <v>19855</v>
      </c>
      <c r="Y17740" s="270">
        <v>176266.18</v>
      </c>
      <c r="AA17740" s="231" t="s">
        <v>18678</v>
      </c>
      <c r="AB17740" s="232">
        <v>17316.259999999998</v>
      </c>
      <c r="AD17740" s="209" t="s">
        <v>31295</v>
      </c>
      <c r="AE17740" s="210">
        <v>542.83000000000004</v>
      </c>
      <c r="AF17740" s="93"/>
      <c r="AG17740" s="93"/>
      <c r="AH17740" s="93"/>
    </row>
    <row r="17741" spans="24:34" x14ac:dyDescent="0.3">
      <c r="X17741" s="269" t="s">
        <v>65129</v>
      </c>
      <c r="Y17741" s="270">
        <v>932.94</v>
      </c>
      <c r="AA17741" s="231" t="s">
        <v>39067</v>
      </c>
      <c r="AB17741" s="232">
        <v>35521.410000000003</v>
      </c>
      <c r="AD17741" s="209" t="s">
        <v>31296</v>
      </c>
      <c r="AE17741" s="210">
        <v>59303.89</v>
      </c>
      <c r="AF17741" s="93"/>
      <c r="AG17741" s="93"/>
      <c r="AH17741" s="93"/>
    </row>
    <row r="17742" spans="24:34" x14ac:dyDescent="0.3">
      <c r="X17742" s="269" t="s">
        <v>19857</v>
      </c>
      <c r="Y17742" s="270">
        <v>216158.5</v>
      </c>
      <c r="AA17742" s="231" t="s">
        <v>43195</v>
      </c>
      <c r="AB17742" s="232">
        <v>10134.76</v>
      </c>
      <c r="AD17742" s="209" t="s">
        <v>31297</v>
      </c>
      <c r="AE17742" s="210">
        <v>1752.25</v>
      </c>
      <c r="AF17742" s="93"/>
      <c r="AG17742" s="93"/>
      <c r="AH17742" s="93"/>
    </row>
    <row r="17743" spans="24:34" x14ac:dyDescent="0.3">
      <c r="X17743" s="269" t="s">
        <v>40769</v>
      </c>
      <c r="Y17743" s="270">
        <v>161605.82999999999</v>
      </c>
      <c r="AA17743" s="231" t="s">
        <v>18679</v>
      </c>
      <c r="AB17743" s="232">
        <v>104593.95</v>
      </c>
      <c r="AD17743" s="209" t="s">
        <v>31298</v>
      </c>
      <c r="AE17743" s="210">
        <v>20244.09</v>
      </c>
      <c r="AF17743" s="93"/>
      <c r="AG17743" s="93"/>
      <c r="AH17743" s="93"/>
    </row>
    <row r="17744" spans="24:34" x14ac:dyDescent="0.3">
      <c r="X17744" s="269" t="s">
        <v>19858</v>
      </c>
      <c r="Y17744" s="270">
        <v>80936.83</v>
      </c>
      <c r="AA17744" s="231" t="s">
        <v>18680</v>
      </c>
      <c r="AB17744" s="232">
        <v>10000</v>
      </c>
      <c r="AD17744" s="209" t="s">
        <v>31299</v>
      </c>
      <c r="AE17744" s="210">
        <v>350</v>
      </c>
      <c r="AF17744" s="93"/>
      <c r="AG17744" s="93"/>
      <c r="AH17744" s="93"/>
    </row>
    <row r="17745" spans="24:34" x14ac:dyDescent="0.3">
      <c r="X17745" s="269" t="s">
        <v>19859</v>
      </c>
      <c r="Y17745" s="270">
        <v>14763.35</v>
      </c>
      <c r="AA17745" s="231" t="s">
        <v>47475</v>
      </c>
      <c r="AB17745" s="232">
        <v>6449.41</v>
      </c>
      <c r="AD17745" s="209" t="s">
        <v>31300</v>
      </c>
      <c r="AE17745" s="210">
        <v>2747</v>
      </c>
      <c r="AF17745" s="93"/>
      <c r="AG17745" s="93"/>
      <c r="AH17745" s="93"/>
    </row>
    <row r="17746" spans="24:34" x14ac:dyDescent="0.3">
      <c r="X17746" s="269" t="s">
        <v>36267</v>
      </c>
      <c r="Y17746" s="270">
        <v>14376.51</v>
      </c>
      <c r="AA17746" s="231" t="s">
        <v>54293</v>
      </c>
      <c r="AB17746" s="232">
        <v>60141.87</v>
      </c>
      <c r="AD17746" s="209" t="s">
        <v>31301</v>
      </c>
      <c r="AE17746" s="210">
        <v>6000</v>
      </c>
      <c r="AF17746" s="93"/>
      <c r="AG17746" s="93"/>
      <c r="AH17746" s="93"/>
    </row>
    <row r="17747" spans="24:34" x14ac:dyDescent="0.3">
      <c r="X17747" s="269" t="s">
        <v>13488</v>
      </c>
      <c r="Y17747" s="270">
        <v>10793.53</v>
      </c>
      <c r="AA17747" s="231" t="s">
        <v>18681</v>
      </c>
      <c r="AB17747" s="232">
        <v>101566.27</v>
      </c>
      <c r="AD17747" s="209" t="s">
        <v>31302</v>
      </c>
      <c r="AE17747" s="210">
        <v>6678</v>
      </c>
      <c r="AF17747" s="93"/>
      <c r="AG17747" s="93"/>
      <c r="AH17747" s="93"/>
    </row>
    <row r="17748" spans="24:34" x14ac:dyDescent="0.3">
      <c r="X17748" s="269" t="s">
        <v>19860</v>
      </c>
      <c r="Y17748" s="270">
        <v>31283.66</v>
      </c>
      <c r="AA17748" s="231" t="s">
        <v>54294</v>
      </c>
      <c r="AB17748" s="232">
        <v>12816.71</v>
      </c>
      <c r="AD17748" s="209" t="s">
        <v>31303</v>
      </c>
      <c r="AE17748" s="210">
        <v>55311</v>
      </c>
      <c r="AF17748" s="93"/>
      <c r="AG17748" s="93"/>
      <c r="AH17748" s="93"/>
    </row>
    <row r="17749" spans="24:34" x14ac:dyDescent="0.3">
      <c r="X17749" s="269" t="s">
        <v>58760</v>
      </c>
      <c r="Y17749" s="270">
        <v>724.25</v>
      </c>
      <c r="AA17749" s="231" t="s">
        <v>18683</v>
      </c>
      <c r="AB17749" s="232">
        <v>70752.84</v>
      </c>
      <c r="AD17749" s="209" t="s">
        <v>31304</v>
      </c>
      <c r="AE17749" s="210">
        <v>4231.47</v>
      </c>
      <c r="AF17749" s="93"/>
      <c r="AG17749" s="93"/>
      <c r="AH17749" s="93"/>
    </row>
    <row r="17750" spans="24:34" x14ac:dyDescent="0.3">
      <c r="X17750" s="269" t="s">
        <v>19862</v>
      </c>
      <c r="Y17750" s="270">
        <v>26019.57</v>
      </c>
      <c r="AA17750" s="231" t="s">
        <v>18684</v>
      </c>
      <c r="AB17750" s="232">
        <v>195237.87</v>
      </c>
      <c r="AD17750" s="209" t="s">
        <v>31305</v>
      </c>
      <c r="AE17750" s="210">
        <v>11991.45</v>
      </c>
      <c r="AF17750" s="93"/>
      <c r="AG17750" s="93"/>
      <c r="AH17750" s="93"/>
    </row>
    <row r="17751" spans="24:34" x14ac:dyDescent="0.3">
      <c r="X17751" s="269" t="s">
        <v>54332</v>
      </c>
      <c r="Y17751" s="270">
        <v>7625.65</v>
      </c>
      <c r="AA17751" s="231" t="s">
        <v>54295</v>
      </c>
      <c r="AB17751" s="232">
        <v>183928.85</v>
      </c>
      <c r="AD17751" s="209" t="s">
        <v>31306</v>
      </c>
      <c r="AE17751" s="210">
        <v>34980</v>
      </c>
      <c r="AF17751" s="93"/>
      <c r="AG17751" s="93"/>
      <c r="AH17751" s="93"/>
    </row>
    <row r="17752" spans="24:34" x14ac:dyDescent="0.3">
      <c r="X17752" s="269" t="s">
        <v>13489</v>
      </c>
      <c r="Y17752" s="270">
        <v>20959.02</v>
      </c>
      <c r="AA17752" s="231" t="s">
        <v>54296</v>
      </c>
      <c r="AB17752" s="232">
        <v>121787.01</v>
      </c>
      <c r="AD17752" s="209" t="s">
        <v>31307</v>
      </c>
      <c r="AE17752" s="210">
        <v>59289.7</v>
      </c>
      <c r="AF17752" s="93"/>
      <c r="AG17752" s="93"/>
      <c r="AH17752" s="93"/>
    </row>
    <row r="17753" spans="24:34" x14ac:dyDescent="0.3">
      <c r="X17753" s="269" t="s">
        <v>19863</v>
      </c>
      <c r="Y17753" s="270">
        <v>2585415.7799999998</v>
      </c>
      <c r="AA17753" s="231" t="s">
        <v>54297</v>
      </c>
      <c r="AB17753" s="232">
        <v>125829.55</v>
      </c>
      <c r="AD17753" s="209" t="s">
        <v>31308</v>
      </c>
      <c r="AE17753" s="210">
        <v>14031.09</v>
      </c>
      <c r="AF17753" s="93"/>
      <c r="AG17753" s="93"/>
      <c r="AH17753" s="93"/>
    </row>
    <row r="17754" spans="24:34" x14ac:dyDescent="0.3">
      <c r="X17754" s="269" t="s">
        <v>19864</v>
      </c>
      <c r="Y17754" s="270">
        <v>242884.52</v>
      </c>
      <c r="AA17754" s="231" t="s">
        <v>18708</v>
      </c>
      <c r="AB17754" s="232">
        <v>67072.52</v>
      </c>
      <c r="AD17754" s="209" t="s">
        <v>31309</v>
      </c>
      <c r="AE17754" s="210">
        <v>6000</v>
      </c>
      <c r="AF17754" s="93"/>
      <c r="AG17754" s="93"/>
      <c r="AH17754" s="93"/>
    </row>
    <row r="17755" spans="24:34" x14ac:dyDescent="0.3">
      <c r="X17755" s="269" t="s">
        <v>39133</v>
      </c>
      <c r="Y17755" s="270">
        <v>650.52</v>
      </c>
      <c r="AA17755" s="231" t="s">
        <v>46010</v>
      </c>
      <c r="AB17755" s="232">
        <v>100687.5</v>
      </c>
      <c r="AD17755" s="209" t="s">
        <v>31310</v>
      </c>
      <c r="AE17755" s="210">
        <v>6678</v>
      </c>
      <c r="AF17755" s="93"/>
      <c r="AG17755" s="93"/>
      <c r="AH17755" s="93"/>
    </row>
    <row r="17756" spans="24:34" x14ac:dyDescent="0.3">
      <c r="X17756" s="269" t="s">
        <v>47495</v>
      </c>
      <c r="Y17756" s="270">
        <v>465.43</v>
      </c>
      <c r="AA17756" s="231" t="s">
        <v>18709</v>
      </c>
      <c r="AB17756" s="232">
        <v>21889.23</v>
      </c>
      <c r="AD17756" s="209" t="s">
        <v>31311</v>
      </c>
      <c r="AE17756" s="210">
        <v>55311</v>
      </c>
      <c r="AF17756" s="93"/>
      <c r="AG17756" s="93"/>
      <c r="AH17756" s="93"/>
    </row>
    <row r="17757" spans="24:34" x14ac:dyDescent="0.3">
      <c r="X17757" s="269" t="s">
        <v>58032</v>
      </c>
      <c r="Y17757" s="270">
        <v>4708.8</v>
      </c>
      <c r="AA17757" s="231" t="s">
        <v>18710</v>
      </c>
      <c r="AB17757" s="232">
        <v>3585.93</v>
      </c>
      <c r="AD17757" s="209" t="s">
        <v>31312</v>
      </c>
      <c r="AE17757" s="210">
        <v>4231.47</v>
      </c>
      <c r="AF17757" s="93"/>
      <c r="AG17757" s="93"/>
      <c r="AH17757" s="93"/>
    </row>
    <row r="17758" spans="24:34" x14ac:dyDescent="0.3">
      <c r="X17758" s="269" t="s">
        <v>19866</v>
      </c>
      <c r="Y17758" s="270">
        <v>321667.93</v>
      </c>
      <c r="AA17758" s="231" t="s">
        <v>18711</v>
      </c>
      <c r="AB17758" s="232">
        <v>25335.9</v>
      </c>
      <c r="AD17758" s="209" t="s">
        <v>31313</v>
      </c>
      <c r="AE17758" s="210">
        <v>11991.45</v>
      </c>
      <c r="AF17758" s="93"/>
      <c r="AG17758" s="93"/>
      <c r="AH17758" s="93"/>
    </row>
    <row r="17759" spans="24:34" x14ac:dyDescent="0.3">
      <c r="X17759" s="269" t="s">
        <v>55605</v>
      </c>
      <c r="Y17759" s="270">
        <v>192084.27</v>
      </c>
      <c r="AA17759" s="231" t="s">
        <v>18712</v>
      </c>
      <c r="AB17759" s="232">
        <v>129.66</v>
      </c>
      <c r="AD17759" s="209" t="s">
        <v>31314</v>
      </c>
      <c r="AE17759" s="210">
        <v>34980</v>
      </c>
      <c r="AF17759" s="93"/>
      <c r="AG17759" s="93"/>
      <c r="AH17759" s="93"/>
    </row>
    <row r="17760" spans="24:34" x14ac:dyDescent="0.3">
      <c r="X17760" s="269" t="s">
        <v>19867</v>
      </c>
      <c r="Y17760" s="270">
        <v>58844.86</v>
      </c>
      <c r="AA17760" s="231" t="s">
        <v>54298</v>
      </c>
      <c r="AB17760" s="232">
        <v>550.04</v>
      </c>
      <c r="AD17760" s="209" t="s">
        <v>31315</v>
      </c>
      <c r="AE17760" s="210">
        <v>59289.7</v>
      </c>
      <c r="AF17760" s="93"/>
      <c r="AG17760" s="93"/>
      <c r="AH17760" s="93"/>
    </row>
    <row r="17761" spans="24:34" x14ac:dyDescent="0.3">
      <c r="X17761" s="269" t="s">
        <v>39134</v>
      </c>
      <c r="Y17761" s="270">
        <v>841.99</v>
      </c>
      <c r="AA17761" s="231" t="s">
        <v>18713</v>
      </c>
      <c r="AB17761" s="232">
        <v>24129</v>
      </c>
      <c r="AD17761" s="209" t="s">
        <v>31316</v>
      </c>
      <c r="AE17761" s="210">
        <v>14031.09</v>
      </c>
      <c r="AF17761" s="93"/>
      <c r="AG17761" s="93"/>
      <c r="AH17761" s="93"/>
    </row>
    <row r="17762" spans="24:34" x14ac:dyDescent="0.3">
      <c r="X17762" s="269" t="s">
        <v>13491</v>
      </c>
      <c r="Y17762" s="270">
        <v>364939.35</v>
      </c>
      <c r="AA17762" s="231" t="s">
        <v>49341</v>
      </c>
      <c r="AB17762" s="232">
        <v>3399</v>
      </c>
      <c r="AD17762" s="209" t="s">
        <v>31317</v>
      </c>
      <c r="AE17762" s="210">
        <v>16512.62</v>
      </c>
      <c r="AF17762" s="93"/>
      <c r="AG17762" s="93"/>
      <c r="AH17762" s="93"/>
    </row>
    <row r="17763" spans="24:34" x14ac:dyDescent="0.3">
      <c r="X17763" s="269" t="s">
        <v>13492</v>
      </c>
      <c r="Y17763" s="270">
        <v>493580.66</v>
      </c>
      <c r="AA17763" s="231" t="s">
        <v>46011</v>
      </c>
      <c r="AB17763" s="232">
        <v>85845.06</v>
      </c>
      <c r="AD17763" s="209" t="s">
        <v>31318</v>
      </c>
      <c r="AE17763" s="210">
        <v>85001.87</v>
      </c>
      <c r="AF17763" s="93"/>
      <c r="AG17763" s="93"/>
      <c r="AH17763" s="93"/>
    </row>
    <row r="17764" spans="24:34" x14ac:dyDescent="0.3">
      <c r="X17764" s="269" t="s">
        <v>13493</v>
      </c>
      <c r="Y17764" s="270">
        <v>145571.41</v>
      </c>
      <c r="AA17764" s="231" t="s">
        <v>18715</v>
      </c>
      <c r="AB17764" s="232">
        <v>7800</v>
      </c>
      <c r="AD17764" s="209" t="s">
        <v>31319</v>
      </c>
      <c r="AE17764" s="210">
        <v>8940.52</v>
      </c>
      <c r="AF17764" s="93"/>
      <c r="AG17764" s="93"/>
      <c r="AH17764" s="93"/>
    </row>
    <row r="17765" spans="24:34" x14ac:dyDescent="0.3">
      <c r="X17765" s="269" t="s">
        <v>19868</v>
      </c>
      <c r="Y17765" s="270">
        <v>301483.5</v>
      </c>
      <c r="AA17765" s="231" t="s">
        <v>18781</v>
      </c>
      <c r="AB17765" s="232">
        <v>46634.16</v>
      </c>
      <c r="AD17765" s="209" t="s">
        <v>31320</v>
      </c>
      <c r="AE17765" s="210">
        <v>8449.82</v>
      </c>
      <c r="AF17765" s="93"/>
      <c r="AG17765" s="93"/>
      <c r="AH17765" s="93"/>
    </row>
    <row r="17766" spans="24:34" x14ac:dyDescent="0.3">
      <c r="X17766" s="269" t="s">
        <v>54333</v>
      </c>
      <c r="Y17766" s="270">
        <v>38547.51</v>
      </c>
      <c r="AA17766" s="231" t="s">
        <v>34906</v>
      </c>
      <c r="AB17766" s="232">
        <v>45800</v>
      </c>
      <c r="AD17766" s="209" t="s">
        <v>31321</v>
      </c>
      <c r="AE17766" s="210">
        <v>191</v>
      </c>
      <c r="AF17766" s="93"/>
      <c r="AG17766" s="93"/>
      <c r="AH17766" s="93"/>
    </row>
    <row r="17767" spans="24:34" x14ac:dyDescent="0.3">
      <c r="X17767" s="269" t="s">
        <v>19871</v>
      </c>
      <c r="Y17767" s="270">
        <v>17925</v>
      </c>
      <c r="AA17767" s="231" t="s">
        <v>18783</v>
      </c>
      <c r="AB17767" s="232">
        <v>197696.33</v>
      </c>
      <c r="AD17767" s="209" t="s">
        <v>31322</v>
      </c>
      <c r="AE17767" s="210">
        <v>296.88</v>
      </c>
      <c r="AF17767" s="93"/>
      <c r="AG17767" s="93"/>
      <c r="AH17767" s="93"/>
    </row>
    <row r="17768" spans="24:34" x14ac:dyDescent="0.3">
      <c r="X17768" s="269" t="s">
        <v>19872</v>
      </c>
      <c r="Y17768" s="270">
        <v>27076.34</v>
      </c>
      <c r="AA17768" s="231" t="s">
        <v>47476</v>
      </c>
      <c r="AB17768" s="232">
        <v>6199.12</v>
      </c>
      <c r="AD17768" s="209" t="s">
        <v>31323</v>
      </c>
      <c r="AE17768" s="210">
        <v>3240.99</v>
      </c>
      <c r="AF17768" s="93"/>
      <c r="AG17768" s="93"/>
      <c r="AH17768" s="93"/>
    </row>
    <row r="17769" spans="24:34" x14ac:dyDescent="0.3">
      <c r="X17769" s="269" t="s">
        <v>49362</v>
      </c>
      <c r="Y17769" s="270">
        <v>1680</v>
      </c>
      <c r="AA17769" s="231" t="s">
        <v>18784</v>
      </c>
      <c r="AB17769" s="232">
        <v>77037.72</v>
      </c>
      <c r="AD17769" s="209" t="s">
        <v>31324</v>
      </c>
      <c r="AE17769" s="210">
        <v>1361.25</v>
      </c>
      <c r="AF17769" s="93"/>
      <c r="AG17769" s="93"/>
      <c r="AH17769" s="93"/>
    </row>
    <row r="17770" spans="24:34" x14ac:dyDescent="0.3">
      <c r="X17770" s="269" t="s">
        <v>19873</v>
      </c>
      <c r="Y17770" s="270">
        <v>18458.82</v>
      </c>
      <c r="AA17770" s="231" t="s">
        <v>34907</v>
      </c>
      <c r="AB17770" s="232">
        <v>57488.56</v>
      </c>
      <c r="AD17770" s="209" t="s">
        <v>31325</v>
      </c>
      <c r="AE17770" s="210">
        <v>24922.09</v>
      </c>
      <c r="AF17770" s="93"/>
      <c r="AG17770" s="93"/>
      <c r="AH17770" s="93"/>
    </row>
    <row r="17771" spans="24:34" x14ac:dyDescent="0.3">
      <c r="X17771" s="269" t="s">
        <v>19874</v>
      </c>
      <c r="Y17771" s="270">
        <v>279.14</v>
      </c>
      <c r="AA17771" s="231" t="s">
        <v>18785</v>
      </c>
      <c r="AB17771" s="232">
        <v>257039.64</v>
      </c>
      <c r="AD17771" s="209" t="s">
        <v>31326</v>
      </c>
      <c r="AE17771" s="210">
        <v>1560.4</v>
      </c>
      <c r="AF17771" s="93"/>
      <c r="AG17771" s="93"/>
      <c r="AH17771" s="93"/>
    </row>
    <row r="17772" spans="24:34" x14ac:dyDescent="0.3">
      <c r="X17772" s="269" t="s">
        <v>19875</v>
      </c>
      <c r="Y17772" s="270">
        <v>25695.84</v>
      </c>
      <c r="AA17772" s="231" t="s">
        <v>18786</v>
      </c>
      <c r="AB17772" s="232">
        <v>58090.74</v>
      </c>
      <c r="AD17772" s="209" t="s">
        <v>31327</v>
      </c>
      <c r="AE17772" s="210">
        <v>1034.42</v>
      </c>
      <c r="AF17772" s="93"/>
      <c r="AG17772" s="93"/>
      <c r="AH17772" s="93"/>
    </row>
    <row r="17773" spans="24:34" x14ac:dyDescent="0.3">
      <c r="X17773" s="269" t="s">
        <v>60896</v>
      </c>
      <c r="Y17773" s="270">
        <v>6700</v>
      </c>
      <c r="AA17773" s="231" t="s">
        <v>40749</v>
      </c>
      <c r="AB17773" s="232">
        <v>26219.25</v>
      </c>
      <c r="AD17773" s="209" t="s">
        <v>31328</v>
      </c>
      <c r="AE17773" s="210">
        <v>16512.62</v>
      </c>
      <c r="AF17773" s="93"/>
      <c r="AG17773" s="93"/>
      <c r="AH17773" s="93"/>
    </row>
    <row r="17774" spans="24:34" x14ac:dyDescent="0.3">
      <c r="X17774" s="269" t="s">
        <v>54334</v>
      </c>
      <c r="Y17774" s="270">
        <v>359272.62</v>
      </c>
      <c r="AA17774" s="231" t="s">
        <v>18787</v>
      </c>
      <c r="AB17774" s="232">
        <v>20440.96</v>
      </c>
      <c r="AD17774" s="209" t="s">
        <v>31329</v>
      </c>
      <c r="AE17774" s="210">
        <v>85001.87</v>
      </c>
      <c r="AF17774" s="93"/>
      <c r="AG17774" s="93"/>
      <c r="AH17774" s="93"/>
    </row>
    <row r="17775" spans="24:34" x14ac:dyDescent="0.3">
      <c r="X17775" s="269" t="s">
        <v>19876</v>
      </c>
      <c r="Y17775" s="270">
        <v>783511.47</v>
      </c>
      <c r="AA17775" s="231" t="s">
        <v>18788</v>
      </c>
      <c r="AB17775" s="232">
        <v>3746.06</v>
      </c>
      <c r="AD17775" s="209" t="s">
        <v>31330</v>
      </c>
      <c r="AE17775" s="210">
        <v>8940.52</v>
      </c>
      <c r="AF17775" s="93"/>
      <c r="AG17775" s="93"/>
      <c r="AH17775" s="93"/>
    </row>
    <row r="17776" spans="24:34" x14ac:dyDescent="0.3">
      <c r="X17776" s="269" t="s">
        <v>19877</v>
      </c>
      <c r="Y17776" s="270">
        <v>79678.2</v>
      </c>
      <c r="AA17776" s="231" t="s">
        <v>46012</v>
      </c>
      <c r="AB17776" s="232">
        <v>6613.83</v>
      </c>
      <c r="AD17776" s="209" t="s">
        <v>31331</v>
      </c>
      <c r="AE17776" s="210">
        <v>8449.82</v>
      </c>
      <c r="AF17776" s="93"/>
      <c r="AG17776" s="93"/>
      <c r="AH17776" s="93"/>
    </row>
    <row r="17777" spans="24:34" x14ac:dyDescent="0.3">
      <c r="X17777" s="269" t="s">
        <v>49363</v>
      </c>
      <c r="Y17777" s="270">
        <v>-15.74</v>
      </c>
      <c r="AA17777" s="231" t="s">
        <v>40750</v>
      </c>
      <c r="AB17777" s="232">
        <v>2263.17</v>
      </c>
      <c r="AD17777" s="209" t="s">
        <v>31332</v>
      </c>
      <c r="AE17777" s="210">
        <v>191</v>
      </c>
      <c r="AF17777" s="93"/>
      <c r="AG17777" s="93"/>
      <c r="AH17777" s="93"/>
    </row>
    <row r="17778" spans="24:34" x14ac:dyDescent="0.3">
      <c r="X17778" s="269" t="s">
        <v>19878</v>
      </c>
      <c r="Y17778" s="270">
        <v>519013.92</v>
      </c>
      <c r="AA17778" s="231" t="s">
        <v>18789</v>
      </c>
      <c r="AB17778" s="232">
        <v>8631.77</v>
      </c>
      <c r="AD17778" s="209" t="s">
        <v>31333</v>
      </c>
      <c r="AE17778" s="210">
        <v>296.88</v>
      </c>
      <c r="AF17778" s="93"/>
      <c r="AG17778" s="93"/>
      <c r="AH17778" s="93"/>
    </row>
    <row r="17779" spans="24:34" x14ac:dyDescent="0.3">
      <c r="X17779" s="269" t="s">
        <v>58761</v>
      </c>
      <c r="Y17779" s="270">
        <v>118918.57</v>
      </c>
      <c r="AA17779" s="231" t="s">
        <v>18790</v>
      </c>
      <c r="AB17779" s="232">
        <v>4252.5</v>
      </c>
      <c r="AD17779" s="209" t="s">
        <v>31334</v>
      </c>
      <c r="AE17779" s="210">
        <v>3240.99</v>
      </c>
      <c r="AF17779" s="93"/>
      <c r="AG17779" s="93"/>
      <c r="AH17779" s="93"/>
    </row>
    <row r="17780" spans="24:34" x14ac:dyDescent="0.3">
      <c r="X17780" s="269" t="s">
        <v>19880</v>
      </c>
      <c r="Y17780" s="270">
        <v>20037.21</v>
      </c>
      <c r="AA17780" s="231" t="s">
        <v>18793</v>
      </c>
      <c r="AB17780" s="232">
        <v>2706059.26</v>
      </c>
      <c r="AD17780" s="209" t="s">
        <v>31335</v>
      </c>
      <c r="AE17780" s="210">
        <v>1361.25</v>
      </c>
      <c r="AF17780" s="93"/>
      <c r="AG17780" s="93"/>
      <c r="AH17780" s="93"/>
    </row>
    <row r="17781" spans="24:34" x14ac:dyDescent="0.3">
      <c r="X17781" s="269" t="s">
        <v>19881</v>
      </c>
      <c r="Y17781" s="270">
        <v>785244.77</v>
      </c>
      <c r="AA17781" s="231" t="s">
        <v>40751</v>
      </c>
      <c r="AB17781" s="232">
        <v>25594.2</v>
      </c>
      <c r="AD17781" s="209" t="s">
        <v>31336</v>
      </c>
      <c r="AE17781" s="210">
        <v>24922.09</v>
      </c>
      <c r="AF17781" s="93"/>
      <c r="AG17781" s="93"/>
      <c r="AH17781" s="93"/>
    </row>
    <row r="17782" spans="24:34" x14ac:dyDescent="0.3">
      <c r="X17782" s="269" t="s">
        <v>33495</v>
      </c>
      <c r="Y17782" s="270">
        <v>2287124.27</v>
      </c>
      <c r="AA17782" s="231" t="s">
        <v>18794</v>
      </c>
      <c r="AB17782" s="232">
        <v>6000</v>
      </c>
      <c r="AD17782" s="209" t="s">
        <v>31337</v>
      </c>
      <c r="AE17782" s="210">
        <v>1560.4</v>
      </c>
      <c r="AF17782" s="93"/>
      <c r="AG17782" s="93"/>
      <c r="AH17782" s="93"/>
    </row>
    <row r="17783" spans="24:34" x14ac:dyDescent="0.3">
      <c r="X17783" s="269" t="s">
        <v>47496</v>
      </c>
      <c r="Y17783" s="270">
        <v>18091.060000000001</v>
      </c>
      <c r="AA17783" s="231" t="s">
        <v>18795</v>
      </c>
      <c r="AB17783" s="232">
        <v>52214.879999999997</v>
      </c>
      <c r="AD17783" s="209" t="s">
        <v>31338</v>
      </c>
      <c r="AE17783" s="210">
        <v>1034.42</v>
      </c>
      <c r="AF17783" s="93"/>
      <c r="AG17783" s="93"/>
      <c r="AH17783" s="93"/>
    </row>
    <row r="17784" spans="24:34" x14ac:dyDescent="0.3">
      <c r="X17784" s="269" t="s">
        <v>19896</v>
      </c>
      <c r="Y17784" s="270">
        <v>12981.52</v>
      </c>
      <c r="AA17784" s="231" t="s">
        <v>50623</v>
      </c>
      <c r="AB17784" s="232">
        <v>11.21</v>
      </c>
      <c r="AD17784" s="209" t="s">
        <v>31339</v>
      </c>
      <c r="AE17784" s="210">
        <v>738595.18</v>
      </c>
      <c r="AF17784" s="93"/>
      <c r="AG17784" s="93"/>
      <c r="AH17784" s="93"/>
    </row>
    <row r="17785" spans="24:34" x14ac:dyDescent="0.3">
      <c r="X17785" s="269" t="s">
        <v>47498</v>
      </c>
      <c r="Y17785" s="270">
        <v>117702.52</v>
      </c>
      <c r="AA17785" s="231" t="s">
        <v>18797</v>
      </c>
      <c r="AB17785" s="232">
        <v>274262.32</v>
      </c>
      <c r="AD17785" s="209" t="s">
        <v>31340</v>
      </c>
      <c r="AE17785" s="210">
        <v>-35062.5</v>
      </c>
      <c r="AF17785" s="93"/>
      <c r="AG17785" s="93"/>
      <c r="AH17785" s="93"/>
    </row>
    <row r="17786" spans="24:34" x14ac:dyDescent="0.3">
      <c r="X17786" s="269" t="s">
        <v>62357</v>
      </c>
      <c r="Y17786" s="270">
        <v>7195.25</v>
      </c>
      <c r="AA17786" s="231" t="s">
        <v>18798</v>
      </c>
      <c r="AB17786" s="232">
        <v>131969.76</v>
      </c>
      <c r="AD17786" s="209" t="s">
        <v>31341</v>
      </c>
      <c r="AE17786" s="210">
        <v>62603.040000000001</v>
      </c>
      <c r="AF17786" s="93"/>
      <c r="AG17786" s="93"/>
      <c r="AH17786" s="93"/>
    </row>
    <row r="17787" spans="24:34" x14ac:dyDescent="0.3">
      <c r="X17787" s="269" t="s">
        <v>63484</v>
      </c>
      <c r="Y17787" s="270">
        <v>7220</v>
      </c>
      <c r="AA17787" s="231" t="s">
        <v>18799</v>
      </c>
      <c r="AB17787" s="232">
        <v>40526.97</v>
      </c>
      <c r="AD17787" s="209" t="s">
        <v>31342</v>
      </c>
      <c r="AE17787" s="210">
        <v>-29104.17</v>
      </c>
      <c r="AF17787" s="93"/>
      <c r="AG17787" s="93"/>
      <c r="AH17787" s="93"/>
    </row>
    <row r="17788" spans="24:34" x14ac:dyDescent="0.3">
      <c r="X17788" s="269" t="s">
        <v>19898</v>
      </c>
      <c r="Y17788" s="270">
        <v>10711</v>
      </c>
      <c r="AA17788" s="231" t="s">
        <v>18800</v>
      </c>
      <c r="AB17788" s="232">
        <v>372105.24</v>
      </c>
      <c r="AD17788" s="209" t="s">
        <v>31343</v>
      </c>
      <c r="AE17788" s="210">
        <v>13320.61</v>
      </c>
      <c r="AF17788" s="93"/>
      <c r="AG17788" s="93"/>
      <c r="AH17788" s="93"/>
    </row>
    <row r="17789" spans="24:34" x14ac:dyDescent="0.3">
      <c r="X17789" s="269" t="s">
        <v>19899</v>
      </c>
      <c r="Y17789" s="270">
        <v>33187.97</v>
      </c>
      <c r="AA17789" s="231" t="s">
        <v>18801</v>
      </c>
      <c r="AB17789" s="232">
        <v>93581.72</v>
      </c>
      <c r="AD17789" s="209" t="s">
        <v>31344</v>
      </c>
      <c r="AE17789" s="210">
        <v>93654.42</v>
      </c>
      <c r="AF17789" s="93"/>
      <c r="AG17789" s="93"/>
      <c r="AH17789" s="93"/>
    </row>
    <row r="17790" spans="24:34" x14ac:dyDescent="0.3">
      <c r="X17790" s="269" t="s">
        <v>47500</v>
      </c>
      <c r="Y17790" s="270">
        <v>20751.400000000001</v>
      </c>
      <c r="AA17790" s="231" t="s">
        <v>47477</v>
      </c>
      <c r="AB17790" s="232">
        <v>519.38</v>
      </c>
      <c r="AD17790" s="209" t="s">
        <v>31345</v>
      </c>
      <c r="AE17790" s="210">
        <v>245887.06</v>
      </c>
      <c r="AF17790" s="93"/>
      <c r="AG17790" s="93"/>
      <c r="AH17790" s="93"/>
    </row>
    <row r="17791" spans="24:34" x14ac:dyDescent="0.3">
      <c r="X17791" s="269" t="s">
        <v>47501</v>
      </c>
      <c r="Y17791" s="270">
        <v>14079.23</v>
      </c>
      <c r="AA17791" s="231" t="s">
        <v>18802</v>
      </c>
      <c r="AB17791" s="232">
        <v>44625</v>
      </c>
      <c r="AD17791" s="209" t="s">
        <v>31346</v>
      </c>
      <c r="AE17791" s="210">
        <v>10106.36</v>
      </c>
      <c r="AF17791" s="93"/>
      <c r="AG17791" s="93"/>
      <c r="AH17791" s="93"/>
    </row>
    <row r="17792" spans="24:34" x14ac:dyDescent="0.3">
      <c r="X17792" s="269" t="s">
        <v>19900</v>
      </c>
      <c r="Y17792" s="270">
        <v>5624.23</v>
      </c>
      <c r="AA17792" s="231" t="s">
        <v>34908</v>
      </c>
      <c r="AB17792" s="232">
        <v>12060.52</v>
      </c>
      <c r="AD17792" s="209" t="s">
        <v>31347</v>
      </c>
      <c r="AE17792" s="210">
        <v>738595.18</v>
      </c>
      <c r="AF17792" s="93"/>
      <c r="AG17792" s="93"/>
      <c r="AH17792" s="93"/>
    </row>
    <row r="17793" spans="24:34" x14ac:dyDescent="0.3">
      <c r="X17793" s="269" t="s">
        <v>40770</v>
      </c>
      <c r="Y17793" s="270">
        <v>48330.48</v>
      </c>
      <c r="AA17793" s="231" t="s">
        <v>13416</v>
      </c>
      <c r="AB17793" s="232">
        <v>188.33</v>
      </c>
      <c r="AD17793" s="209" t="s">
        <v>31348</v>
      </c>
      <c r="AE17793" s="210">
        <v>-35062.5</v>
      </c>
      <c r="AF17793" s="93"/>
      <c r="AG17793" s="93"/>
      <c r="AH17793" s="93"/>
    </row>
    <row r="17794" spans="24:34" x14ac:dyDescent="0.3">
      <c r="X17794" s="269" t="s">
        <v>40771</v>
      </c>
      <c r="Y17794" s="270">
        <v>50953.120000000003</v>
      </c>
      <c r="AA17794" s="231" t="s">
        <v>54299</v>
      </c>
      <c r="AB17794" s="232">
        <v>50</v>
      </c>
      <c r="AD17794" s="209" t="s">
        <v>31349</v>
      </c>
      <c r="AE17794" s="210">
        <v>62603.040000000001</v>
      </c>
      <c r="AF17794" s="93"/>
      <c r="AG17794" s="93"/>
      <c r="AH17794" s="93"/>
    </row>
    <row r="17795" spans="24:34" x14ac:dyDescent="0.3">
      <c r="X17795" s="269" t="s">
        <v>40772</v>
      </c>
      <c r="Y17795" s="270">
        <v>7254.37</v>
      </c>
      <c r="AA17795" s="231" t="s">
        <v>54300</v>
      </c>
      <c r="AB17795" s="232">
        <v>264.57</v>
      </c>
      <c r="AD17795" s="209" t="s">
        <v>31350</v>
      </c>
      <c r="AE17795" s="210">
        <v>-29104.17</v>
      </c>
      <c r="AF17795" s="93"/>
      <c r="AG17795" s="93"/>
      <c r="AH17795" s="93"/>
    </row>
    <row r="17796" spans="24:34" x14ac:dyDescent="0.3">
      <c r="X17796" s="269" t="s">
        <v>48458</v>
      </c>
      <c r="Y17796" s="270">
        <v>13055.16</v>
      </c>
      <c r="AA17796" s="231" t="s">
        <v>18803</v>
      </c>
      <c r="AB17796" s="232">
        <v>117884.59</v>
      </c>
      <c r="AD17796" s="209" t="s">
        <v>31351</v>
      </c>
      <c r="AE17796" s="210">
        <v>13320.61</v>
      </c>
      <c r="AF17796" s="93"/>
      <c r="AG17796" s="93"/>
      <c r="AH17796" s="93"/>
    </row>
    <row r="17797" spans="24:34" x14ac:dyDescent="0.3">
      <c r="X17797" s="269" t="s">
        <v>32031</v>
      </c>
      <c r="Y17797" s="270">
        <v>2780</v>
      </c>
      <c r="AA17797" s="231" t="s">
        <v>18804</v>
      </c>
      <c r="AB17797" s="232">
        <v>526425.38</v>
      </c>
      <c r="AD17797" s="209" t="s">
        <v>31352</v>
      </c>
      <c r="AE17797" s="210">
        <v>93654.42</v>
      </c>
      <c r="AF17797" s="93"/>
      <c r="AG17797" s="93"/>
      <c r="AH17797" s="93"/>
    </row>
    <row r="17798" spans="24:34" x14ac:dyDescent="0.3">
      <c r="X17798" s="269" t="s">
        <v>20025</v>
      </c>
      <c r="Y17798" s="270">
        <v>295111.63</v>
      </c>
      <c r="AA17798" s="231" t="s">
        <v>18805</v>
      </c>
      <c r="AB17798" s="232">
        <v>1706.63</v>
      </c>
      <c r="AD17798" s="209" t="s">
        <v>31353</v>
      </c>
      <c r="AE17798" s="210">
        <v>245887.06</v>
      </c>
      <c r="AF17798" s="93"/>
      <c r="AG17798" s="93"/>
      <c r="AH17798" s="93"/>
    </row>
    <row r="17799" spans="24:34" x14ac:dyDescent="0.3">
      <c r="X17799" s="269" t="s">
        <v>20028</v>
      </c>
      <c r="Y17799" s="270">
        <v>990299.22</v>
      </c>
      <c r="AA17799" s="231" t="s">
        <v>34909</v>
      </c>
      <c r="AB17799" s="232">
        <v>9309.7199999999993</v>
      </c>
      <c r="AD17799" s="209" t="s">
        <v>31354</v>
      </c>
      <c r="AE17799" s="210">
        <v>10106.36</v>
      </c>
      <c r="AF17799" s="93"/>
      <c r="AG17799" s="93"/>
      <c r="AH17799" s="93"/>
    </row>
    <row r="17800" spans="24:34" x14ac:dyDescent="0.3">
      <c r="X17800" s="269" t="s">
        <v>33504</v>
      </c>
      <c r="Y17800" s="270">
        <v>44016.93</v>
      </c>
      <c r="AA17800" s="231" t="s">
        <v>34910</v>
      </c>
      <c r="AB17800" s="232">
        <v>127.57</v>
      </c>
      <c r="AD17800" s="209" t="s">
        <v>31355</v>
      </c>
      <c r="AE17800" s="210">
        <v>8864.44</v>
      </c>
      <c r="AF17800" s="93"/>
      <c r="AG17800" s="93"/>
      <c r="AH17800" s="93"/>
    </row>
    <row r="17801" spans="24:34" x14ac:dyDescent="0.3">
      <c r="X17801" s="269" t="s">
        <v>20029</v>
      </c>
      <c r="Y17801" s="270">
        <v>203957.53</v>
      </c>
      <c r="AA17801" s="231" t="s">
        <v>34911</v>
      </c>
      <c r="AB17801" s="232">
        <v>874.58</v>
      </c>
      <c r="AD17801" s="209" t="s">
        <v>31356</v>
      </c>
      <c r="AE17801" s="210">
        <v>2052.6</v>
      </c>
      <c r="AF17801" s="93"/>
      <c r="AG17801" s="93"/>
      <c r="AH17801" s="93"/>
    </row>
    <row r="17802" spans="24:34" x14ac:dyDescent="0.3">
      <c r="X17802" s="269" t="s">
        <v>59320</v>
      </c>
      <c r="Y17802" s="270">
        <v>87165.59</v>
      </c>
      <c r="AA17802" s="231" t="s">
        <v>40752</v>
      </c>
      <c r="AB17802" s="232">
        <v>436.71</v>
      </c>
      <c r="AD17802" s="209" t="s">
        <v>31357</v>
      </c>
      <c r="AE17802" s="210">
        <v>3190.2</v>
      </c>
      <c r="AF17802" s="93"/>
      <c r="AG17802" s="93"/>
      <c r="AH17802" s="93"/>
    </row>
    <row r="17803" spans="24:34" x14ac:dyDescent="0.3">
      <c r="X17803" s="269" t="s">
        <v>20030</v>
      </c>
      <c r="Y17803" s="270">
        <v>181107.97</v>
      </c>
      <c r="AA17803" s="231" t="s">
        <v>18807</v>
      </c>
      <c r="AB17803" s="232">
        <v>296770.14</v>
      </c>
      <c r="AD17803" s="209" t="s">
        <v>31358</v>
      </c>
      <c r="AE17803" s="210">
        <v>17546.099999999999</v>
      </c>
      <c r="AF17803" s="93"/>
      <c r="AG17803" s="93"/>
      <c r="AH17803" s="93"/>
    </row>
    <row r="17804" spans="24:34" x14ac:dyDescent="0.3">
      <c r="X17804" s="269" t="s">
        <v>20031</v>
      </c>
      <c r="Y17804" s="270">
        <v>31735.52</v>
      </c>
      <c r="AA17804" s="231" t="s">
        <v>13417</v>
      </c>
      <c r="AB17804" s="232">
        <v>50657.15</v>
      </c>
      <c r="AD17804" s="209" t="s">
        <v>31359</v>
      </c>
      <c r="AE17804" s="210">
        <v>9406.66</v>
      </c>
      <c r="AF17804" s="93"/>
      <c r="AG17804" s="93"/>
      <c r="AH17804" s="93"/>
    </row>
    <row r="17805" spans="24:34" x14ac:dyDescent="0.3">
      <c r="X17805" s="269" t="s">
        <v>65130</v>
      </c>
      <c r="Y17805" s="270">
        <v>8680</v>
      </c>
      <c r="AA17805" s="231" t="s">
        <v>18808</v>
      </c>
      <c r="AB17805" s="232">
        <v>197178</v>
      </c>
      <c r="AD17805" s="209" t="s">
        <v>31360</v>
      </c>
      <c r="AE17805" s="210">
        <v>1201</v>
      </c>
      <c r="AF17805" s="93"/>
      <c r="AG17805" s="93"/>
      <c r="AH17805" s="93"/>
    </row>
    <row r="17806" spans="24:34" x14ac:dyDescent="0.3">
      <c r="X17806" s="269" t="s">
        <v>20033</v>
      </c>
      <c r="Y17806" s="270">
        <v>3433627.33</v>
      </c>
      <c r="AA17806" s="231" t="s">
        <v>54301</v>
      </c>
      <c r="AB17806" s="232">
        <v>22381.65</v>
      </c>
      <c r="AD17806" s="209" t="s">
        <v>31361</v>
      </c>
      <c r="AE17806" s="210">
        <v>3144.59</v>
      </c>
      <c r="AF17806" s="93"/>
      <c r="AG17806" s="93"/>
      <c r="AH17806" s="93"/>
    </row>
    <row r="17807" spans="24:34" x14ac:dyDescent="0.3">
      <c r="X17807" s="269" t="s">
        <v>60897</v>
      </c>
      <c r="Y17807" s="270">
        <v>108575.41</v>
      </c>
      <c r="AA17807" s="231" t="s">
        <v>18893</v>
      </c>
      <c r="AB17807" s="232">
        <v>22842.12</v>
      </c>
      <c r="AD17807" s="209" t="s">
        <v>31362</v>
      </c>
      <c r="AE17807" s="210">
        <v>1192.3800000000001</v>
      </c>
      <c r="AF17807" s="93"/>
      <c r="AG17807" s="93"/>
      <c r="AH17807" s="93"/>
    </row>
    <row r="17808" spans="24:34" x14ac:dyDescent="0.3">
      <c r="X17808" s="269" t="s">
        <v>40773</v>
      </c>
      <c r="Y17808" s="270">
        <v>1.42</v>
      </c>
      <c r="AA17808" s="231" t="s">
        <v>18894</v>
      </c>
      <c r="AB17808" s="232">
        <v>367344.18</v>
      </c>
      <c r="AD17808" s="209" t="s">
        <v>31363</v>
      </c>
      <c r="AE17808" s="210">
        <v>54841</v>
      </c>
      <c r="AF17808" s="93"/>
      <c r="AG17808" s="93"/>
      <c r="AH17808" s="93"/>
    </row>
    <row r="17809" spans="24:34" x14ac:dyDescent="0.3">
      <c r="X17809" s="269" t="s">
        <v>20034</v>
      </c>
      <c r="Y17809" s="270">
        <v>13768.99</v>
      </c>
      <c r="AA17809" s="231" t="s">
        <v>18895</v>
      </c>
      <c r="AB17809" s="232">
        <v>219290.02</v>
      </c>
      <c r="AD17809" s="209" t="s">
        <v>31364</v>
      </c>
      <c r="AE17809" s="210">
        <v>5603.26</v>
      </c>
      <c r="AF17809" s="93"/>
      <c r="AG17809" s="93"/>
      <c r="AH17809" s="93"/>
    </row>
    <row r="17810" spans="24:34" x14ac:dyDescent="0.3">
      <c r="X17810" s="269" t="s">
        <v>65131</v>
      </c>
      <c r="Y17810" s="270">
        <v>176.22</v>
      </c>
      <c r="AA17810" s="231" t="s">
        <v>48446</v>
      </c>
      <c r="AB17810" s="232">
        <v>13046.09</v>
      </c>
      <c r="AD17810" s="209" t="s">
        <v>31365</v>
      </c>
      <c r="AE17810" s="210">
        <v>4128.6099999999997</v>
      </c>
      <c r="AF17810" s="93"/>
      <c r="AG17810" s="93"/>
      <c r="AH17810" s="93"/>
    </row>
    <row r="17811" spans="24:34" x14ac:dyDescent="0.3">
      <c r="X17811" s="269" t="s">
        <v>20035</v>
      </c>
      <c r="Y17811" s="270">
        <v>4467648.67</v>
      </c>
      <c r="AA17811" s="231" t="s">
        <v>18896</v>
      </c>
      <c r="AB17811" s="232">
        <v>392776.32</v>
      </c>
      <c r="AD17811" s="209" t="s">
        <v>31366</v>
      </c>
      <c r="AE17811" s="210">
        <v>102.21</v>
      </c>
      <c r="AF17811" s="93"/>
      <c r="AG17811" s="93"/>
      <c r="AH17811" s="93"/>
    </row>
    <row r="17812" spans="24:34" x14ac:dyDescent="0.3">
      <c r="X17812" s="269" t="s">
        <v>20036</v>
      </c>
      <c r="Y17812" s="270">
        <v>34875</v>
      </c>
      <c r="AA17812" s="231" t="s">
        <v>18897</v>
      </c>
      <c r="AB17812" s="232">
        <v>121683</v>
      </c>
      <c r="AD17812" s="209" t="s">
        <v>31367</v>
      </c>
      <c r="AE17812" s="210">
        <v>493.92</v>
      </c>
      <c r="AF17812" s="93"/>
      <c r="AG17812" s="93"/>
      <c r="AH17812" s="93"/>
    </row>
    <row r="17813" spans="24:34" x14ac:dyDescent="0.3">
      <c r="X17813" s="269" t="s">
        <v>46034</v>
      </c>
      <c r="Y17813" s="270">
        <v>10818190.199999999</v>
      </c>
      <c r="AA17813" s="231" t="s">
        <v>18898</v>
      </c>
      <c r="AB17813" s="232">
        <v>69705.53</v>
      </c>
      <c r="AD17813" s="209" t="s">
        <v>31368</v>
      </c>
      <c r="AE17813" s="210">
        <v>67169.03</v>
      </c>
      <c r="AF17813" s="93"/>
      <c r="AG17813" s="93"/>
      <c r="AH17813" s="93"/>
    </row>
    <row r="17814" spans="24:34" x14ac:dyDescent="0.3">
      <c r="X17814" s="269" t="s">
        <v>20038</v>
      </c>
      <c r="Y17814" s="270">
        <v>150220.5</v>
      </c>
      <c r="AA17814" s="231" t="s">
        <v>18899</v>
      </c>
      <c r="AB17814" s="232">
        <v>75657.42</v>
      </c>
      <c r="AD17814" s="209" t="s">
        <v>31369</v>
      </c>
      <c r="AE17814" s="210">
        <v>105</v>
      </c>
      <c r="AF17814" s="93"/>
      <c r="AG17814" s="93"/>
      <c r="AH17814" s="93"/>
    </row>
    <row r="17815" spans="24:34" x14ac:dyDescent="0.3">
      <c r="X17815" s="269" t="s">
        <v>20039</v>
      </c>
      <c r="Y17815" s="270">
        <v>664340</v>
      </c>
      <c r="AA17815" s="231" t="s">
        <v>18901</v>
      </c>
      <c r="AB17815" s="232">
        <v>92828.32</v>
      </c>
      <c r="AD17815" s="209" t="s">
        <v>31370</v>
      </c>
      <c r="AE17815" s="210">
        <v>8864.44</v>
      </c>
      <c r="AF17815" s="93"/>
      <c r="AG17815" s="93"/>
      <c r="AH17815" s="93"/>
    </row>
    <row r="17816" spans="24:34" x14ac:dyDescent="0.3">
      <c r="X17816" s="269" t="s">
        <v>20040</v>
      </c>
      <c r="Y17816" s="270">
        <v>1098.3800000000001</v>
      </c>
      <c r="AA17816" s="231" t="s">
        <v>54302</v>
      </c>
      <c r="AB17816" s="232">
        <v>455</v>
      </c>
      <c r="AD17816" s="209" t="s">
        <v>31371</v>
      </c>
      <c r="AE17816" s="210">
        <v>2052.6</v>
      </c>
      <c r="AF17816" s="93"/>
      <c r="AG17816" s="93"/>
      <c r="AH17816" s="93"/>
    </row>
    <row r="17817" spans="24:34" x14ac:dyDescent="0.3">
      <c r="X17817" s="269" t="s">
        <v>20042</v>
      </c>
      <c r="Y17817" s="270">
        <v>2445868.1800000002</v>
      </c>
      <c r="AA17817" s="231" t="s">
        <v>18902</v>
      </c>
      <c r="AB17817" s="232">
        <v>79998.39</v>
      </c>
      <c r="AD17817" s="209" t="s">
        <v>31372</v>
      </c>
      <c r="AE17817" s="210">
        <v>3190.2</v>
      </c>
      <c r="AF17817" s="93"/>
      <c r="AG17817" s="93"/>
      <c r="AH17817" s="93"/>
    </row>
    <row r="17818" spans="24:34" x14ac:dyDescent="0.3">
      <c r="X17818" s="269" t="s">
        <v>61681</v>
      </c>
      <c r="Y17818" s="270">
        <v>1000</v>
      </c>
      <c r="AA17818" s="231" t="s">
        <v>18903</v>
      </c>
      <c r="AB17818" s="232">
        <v>66381.45</v>
      </c>
      <c r="AD17818" s="209" t="s">
        <v>31373</v>
      </c>
      <c r="AE17818" s="210">
        <v>17546.099999999999</v>
      </c>
      <c r="AF17818" s="93"/>
      <c r="AG17818" s="93"/>
      <c r="AH17818" s="93"/>
    </row>
    <row r="17819" spans="24:34" x14ac:dyDescent="0.3">
      <c r="X17819" s="269" t="s">
        <v>20043</v>
      </c>
      <c r="Y17819" s="270">
        <v>1249915.2</v>
      </c>
      <c r="AA17819" s="231" t="s">
        <v>18904</v>
      </c>
      <c r="AB17819" s="232">
        <v>71445.759999999995</v>
      </c>
      <c r="AD17819" s="209" t="s">
        <v>31374</v>
      </c>
      <c r="AE17819" s="210">
        <v>9406.66</v>
      </c>
      <c r="AF17819" s="93"/>
      <c r="AG17819" s="93"/>
      <c r="AH17819" s="93"/>
    </row>
    <row r="17820" spans="24:34" x14ac:dyDescent="0.3">
      <c r="X17820" s="269" t="s">
        <v>20044</v>
      </c>
      <c r="Y17820" s="270">
        <v>464971.87</v>
      </c>
      <c r="AA17820" s="231" t="s">
        <v>36205</v>
      </c>
      <c r="AB17820" s="232">
        <v>240314.82</v>
      </c>
      <c r="AD17820" s="209" t="s">
        <v>31375</v>
      </c>
      <c r="AE17820" s="210">
        <v>1201</v>
      </c>
      <c r="AF17820" s="93"/>
      <c r="AG17820" s="93"/>
      <c r="AH17820" s="93"/>
    </row>
    <row r="17821" spans="24:34" x14ac:dyDescent="0.3">
      <c r="X17821" s="269" t="s">
        <v>33506</v>
      </c>
      <c r="Y17821" s="270">
        <v>25097.29</v>
      </c>
      <c r="AA17821" s="231" t="s">
        <v>48447</v>
      </c>
      <c r="AB17821" s="232">
        <v>195</v>
      </c>
      <c r="AD17821" s="209" t="s">
        <v>31376</v>
      </c>
      <c r="AE17821" s="210">
        <v>3144.59</v>
      </c>
      <c r="AF17821" s="93"/>
      <c r="AG17821" s="93"/>
      <c r="AH17821" s="93"/>
    </row>
    <row r="17822" spans="24:34" x14ac:dyDescent="0.3">
      <c r="X17822" s="269" t="s">
        <v>20045</v>
      </c>
      <c r="Y17822" s="270">
        <v>1922372.1</v>
      </c>
      <c r="AA17822" s="231" t="s">
        <v>54303</v>
      </c>
      <c r="AB17822" s="232">
        <v>21.14</v>
      </c>
      <c r="AD17822" s="209" t="s">
        <v>31377</v>
      </c>
      <c r="AE17822" s="210">
        <v>1192.3800000000001</v>
      </c>
      <c r="AF17822" s="93"/>
      <c r="AG17822" s="93"/>
      <c r="AH17822" s="93"/>
    </row>
    <row r="17823" spans="24:34" x14ac:dyDescent="0.3">
      <c r="X17823" s="269" t="s">
        <v>20046</v>
      </c>
      <c r="Y17823" s="270">
        <v>2582744.54</v>
      </c>
      <c r="AA17823" s="231" t="s">
        <v>33403</v>
      </c>
      <c r="AB17823" s="232">
        <v>52852.67</v>
      </c>
      <c r="AD17823" s="209" t="s">
        <v>31378</v>
      </c>
      <c r="AE17823" s="210">
        <v>54841</v>
      </c>
      <c r="AF17823" s="93"/>
      <c r="AG17823" s="93"/>
      <c r="AH17823" s="93"/>
    </row>
    <row r="17824" spans="24:34" x14ac:dyDescent="0.3">
      <c r="X17824" s="269" t="s">
        <v>20047</v>
      </c>
      <c r="Y17824" s="270">
        <v>1104811.06</v>
      </c>
      <c r="AA17824" s="231" t="s">
        <v>18905</v>
      </c>
      <c r="AB17824" s="232">
        <v>252682</v>
      </c>
      <c r="AD17824" s="209" t="s">
        <v>31379</v>
      </c>
      <c r="AE17824" s="210">
        <v>5603.26</v>
      </c>
      <c r="AF17824" s="93"/>
      <c r="AG17824" s="93"/>
      <c r="AH17824" s="93"/>
    </row>
    <row r="17825" spans="24:34" x14ac:dyDescent="0.3">
      <c r="X17825" s="269" t="s">
        <v>20048</v>
      </c>
      <c r="Y17825" s="270">
        <v>54137.71</v>
      </c>
      <c r="AA17825" s="231" t="s">
        <v>18906</v>
      </c>
      <c r="AB17825" s="232">
        <v>26940.45</v>
      </c>
      <c r="AD17825" s="209" t="s">
        <v>31380</v>
      </c>
      <c r="AE17825" s="210">
        <v>4128.6099999999997</v>
      </c>
      <c r="AF17825" s="93"/>
      <c r="AG17825" s="93"/>
      <c r="AH17825" s="93"/>
    </row>
    <row r="17826" spans="24:34" x14ac:dyDescent="0.3">
      <c r="X17826" s="269" t="s">
        <v>60898</v>
      </c>
      <c r="Y17826" s="270">
        <v>443.03</v>
      </c>
      <c r="AA17826" s="231" t="s">
        <v>33404</v>
      </c>
      <c r="AB17826" s="232">
        <v>2655</v>
      </c>
      <c r="AD17826" s="209" t="s">
        <v>31381</v>
      </c>
      <c r="AE17826" s="210">
        <v>102.21</v>
      </c>
      <c r="AF17826" s="93"/>
      <c r="AG17826" s="93"/>
      <c r="AH17826" s="93"/>
    </row>
    <row r="17827" spans="24:34" x14ac:dyDescent="0.3">
      <c r="X17827" s="269" t="s">
        <v>20049</v>
      </c>
      <c r="Y17827" s="270">
        <v>5604335.5899999999</v>
      </c>
      <c r="AA17827" s="231" t="s">
        <v>18907</v>
      </c>
      <c r="AB17827" s="232">
        <v>8090.55</v>
      </c>
      <c r="AD17827" s="209" t="s">
        <v>31382</v>
      </c>
      <c r="AE17827" s="210">
        <v>493.92</v>
      </c>
      <c r="AF17827" s="93"/>
      <c r="AG17827" s="93"/>
      <c r="AH17827" s="93"/>
    </row>
    <row r="17828" spans="24:34" x14ac:dyDescent="0.3">
      <c r="X17828" s="269" t="s">
        <v>39139</v>
      </c>
      <c r="Y17828" s="270">
        <v>163570.51</v>
      </c>
      <c r="AA17828" s="231" t="s">
        <v>18908</v>
      </c>
      <c r="AB17828" s="232">
        <v>2504169.7000000002</v>
      </c>
      <c r="AD17828" s="209" t="s">
        <v>31383</v>
      </c>
      <c r="AE17828" s="210">
        <v>67169.03</v>
      </c>
      <c r="AF17828" s="93"/>
      <c r="AG17828" s="93"/>
      <c r="AH17828" s="93"/>
    </row>
    <row r="17829" spans="24:34" x14ac:dyDescent="0.3">
      <c r="X17829" s="269" t="s">
        <v>20050</v>
      </c>
      <c r="Y17829" s="270">
        <v>5640</v>
      </c>
      <c r="AA17829" s="231" t="s">
        <v>18909</v>
      </c>
      <c r="AB17829" s="232">
        <v>291892.94</v>
      </c>
      <c r="AD17829" s="209" t="s">
        <v>31384</v>
      </c>
      <c r="AE17829" s="210">
        <v>105</v>
      </c>
      <c r="AF17829" s="93"/>
      <c r="AG17829" s="93"/>
      <c r="AH17829" s="93"/>
    </row>
    <row r="17830" spans="24:34" x14ac:dyDescent="0.3">
      <c r="X17830" s="269" t="s">
        <v>20051</v>
      </c>
      <c r="Y17830" s="270">
        <v>400.05</v>
      </c>
      <c r="AA17830" s="231" t="s">
        <v>48448</v>
      </c>
      <c r="AB17830" s="232">
        <v>45900</v>
      </c>
      <c r="AD17830" s="209" t="s">
        <v>31385</v>
      </c>
      <c r="AE17830" s="210">
        <v>19505.5</v>
      </c>
      <c r="AF17830" s="93"/>
      <c r="AG17830" s="93"/>
      <c r="AH17830" s="93"/>
    </row>
    <row r="17831" spans="24:34" x14ac:dyDescent="0.3">
      <c r="X17831" s="269" t="s">
        <v>65132</v>
      </c>
      <c r="Y17831" s="270">
        <v>-0.01</v>
      </c>
      <c r="AA17831" s="231" t="s">
        <v>36206</v>
      </c>
      <c r="AB17831" s="232">
        <v>742.68</v>
      </c>
      <c r="AD17831" s="209" t="s">
        <v>31386</v>
      </c>
      <c r="AE17831" s="210">
        <v>1574.23</v>
      </c>
      <c r="AF17831" s="93"/>
      <c r="AG17831" s="93"/>
      <c r="AH17831" s="93"/>
    </row>
    <row r="17832" spans="24:34" x14ac:dyDescent="0.3">
      <c r="X17832" s="269" t="s">
        <v>20054</v>
      </c>
      <c r="Y17832" s="270">
        <v>1264810.69</v>
      </c>
      <c r="AA17832" s="231" t="s">
        <v>40753</v>
      </c>
      <c r="AB17832" s="232">
        <v>42104.53</v>
      </c>
      <c r="AD17832" s="209" t="s">
        <v>31387</v>
      </c>
      <c r="AE17832" s="210">
        <v>21926.44</v>
      </c>
      <c r="AF17832" s="93"/>
      <c r="AG17832" s="93"/>
      <c r="AH17832" s="93"/>
    </row>
    <row r="17833" spans="24:34" x14ac:dyDescent="0.3">
      <c r="X17833" s="269" t="s">
        <v>20057</v>
      </c>
      <c r="Y17833" s="270">
        <v>98550.87</v>
      </c>
      <c r="AA17833" s="231" t="s">
        <v>39078</v>
      </c>
      <c r="AB17833" s="232">
        <v>4000</v>
      </c>
      <c r="AD17833" s="209" t="s">
        <v>31388</v>
      </c>
      <c r="AE17833" s="210">
        <v>30837.27</v>
      </c>
      <c r="AF17833" s="93"/>
      <c r="AG17833" s="93"/>
      <c r="AH17833" s="93"/>
    </row>
    <row r="17834" spans="24:34" x14ac:dyDescent="0.3">
      <c r="X17834" s="269" t="s">
        <v>55606</v>
      </c>
      <c r="Y17834" s="270">
        <v>3897.22</v>
      </c>
      <c r="AA17834" s="231" t="s">
        <v>49342</v>
      </c>
      <c r="AB17834" s="232">
        <v>229.22</v>
      </c>
      <c r="AD17834" s="209" t="s">
        <v>31389</v>
      </c>
      <c r="AE17834" s="210">
        <v>20712</v>
      </c>
      <c r="AF17834" s="93"/>
      <c r="AG17834" s="93"/>
      <c r="AH17834" s="93"/>
    </row>
    <row r="17835" spans="24:34" x14ac:dyDescent="0.3">
      <c r="X17835" s="269" t="s">
        <v>36272</v>
      </c>
      <c r="Y17835" s="270">
        <v>48079.3</v>
      </c>
      <c r="AA17835" s="231" t="s">
        <v>18910</v>
      </c>
      <c r="AB17835" s="232">
        <v>383412.21</v>
      </c>
      <c r="AD17835" s="209" t="s">
        <v>31390</v>
      </c>
      <c r="AE17835" s="210">
        <v>69170.16</v>
      </c>
      <c r="AF17835" s="93"/>
      <c r="AG17835" s="93"/>
      <c r="AH17835" s="93"/>
    </row>
    <row r="17836" spans="24:34" x14ac:dyDescent="0.3">
      <c r="X17836" s="269" t="s">
        <v>20061</v>
      </c>
      <c r="Y17836" s="270">
        <v>37870</v>
      </c>
      <c r="AA17836" s="231" t="s">
        <v>18911</v>
      </c>
      <c r="AB17836" s="232">
        <v>322983.69</v>
      </c>
      <c r="AD17836" s="209" t="s">
        <v>31391</v>
      </c>
      <c r="AE17836" s="210">
        <v>1494.5</v>
      </c>
      <c r="AF17836" s="93"/>
      <c r="AG17836" s="93"/>
      <c r="AH17836" s="93"/>
    </row>
    <row r="17837" spans="24:34" x14ac:dyDescent="0.3">
      <c r="X17837" s="269" t="s">
        <v>20062</v>
      </c>
      <c r="Y17837" s="270">
        <v>4358334.5199999996</v>
      </c>
      <c r="AA17837" s="231" t="s">
        <v>18912</v>
      </c>
      <c r="AB17837" s="232">
        <v>129639.41</v>
      </c>
      <c r="AD17837" s="209" t="s">
        <v>31392</v>
      </c>
      <c r="AE17837" s="210">
        <v>5738.33</v>
      </c>
      <c r="AF17837" s="93"/>
      <c r="AG17837" s="93"/>
      <c r="AH17837" s="93"/>
    </row>
    <row r="17838" spans="24:34" x14ac:dyDescent="0.3">
      <c r="X17838" s="269" t="s">
        <v>55607</v>
      </c>
      <c r="Y17838" s="270">
        <v>-0.02</v>
      </c>
      <c r="AA17838" s="231" t="s">
        <v>33405</v>
      </c>
      <c r="AB17838" s="232">
        <v>350596.69</v>
      </c>
      <c r="AD17838" s="209" t="s">
        <v>31393</v>
      </c>
      <c r="AE17838" s="210">
        <v>57739.57</v>
      </c>
      <c r="AF17838" s="93"/>
      <c r="AG17838" s="93"/>
      <c r="AH17838" s="93"/>
    </row>
    <row r="17839" spans="24:34" x14ac:dyDescent="0.3">
      <c r="X17839" s="269" t="s">
        <v>20063</v>
      </c>
      <c r="Y17839" s="270">
        <v>4979030.21</v>
      </c>
      <c r="AA17839" s="231" t="s">
        <v>18913</v>
      </c>
      <c r="AB17839" s="232">
        <v>22992.93</v>
      </c>
      <c r="AD17839" s="209" t="s">
        <v>31394</v>
      </c>
      <c r="AE17839" s="210">
        <v>19505.5</v>
      </c>
      <c r="AF17839" s="93"/>
      <c r="AG17839" s="93"/>
      <c r="AH17839" s="93"/>
    </row>
    <row r="17840" spans="24:34" x14ac:dyDescent="0.3">
      <c r="X17840" s="269" t="s">
        <v>20064</v>
      </c>
      <c r="Y17840" s="270">
        <v>234813.45</v>
      </c>
      <c r="AA17840" s="231" t="s">
        <v>36207</v>
      </c>
      <c r="AB17840" s="232">
        <v>1617.51</v>
      </c>
      <c r="AD17840" s="209" t="s">
        <v>31395</v>
      </c>
      <c r="AE17840" s="210">
        <v>1574.23</v>
      </c>
      <c r="AF17840" s="93"/>
      <c r="AG17840" s="93"/>
      <c r="AH17840" s="93"/>
    </row>
    <row r="17841" spans="24:34" x14ac:dyDescent="0.3">
      <c r="X17841" s="269" t="s">
        <v>20065</v>
      </c>
      <c r="Y17841" s="270">
        <v>993.49</v>
      </c>
      <c r="AA17841" s="231" t="s">
        <v>18914</v>
      </c>
      <c r="AB17841" s="232">
        <v>73953.22</v>
      </c>
      <c r="AD17841" s="209" t="s">
        <v>31396</v>
      </c>
      <c r="AE17841" s="210">
        <v>21926.44</v>
      </c>
      <c r="AF17841" s="93"/>
      <c r="AG17841" s="93"/>
      <c r="AH17841" s="93"/>
    </row>
    <row r="17842" spans="24:34" x14ac:dyDescent="0.3">
      <c r="X17842" s="269" t="s">
        <v>43220</v>
      </c>
      <c r="Y17842" s="270">
        <v>24294.34</v>
      </c>
      <c r="AA17842" s="231" t="s">
        <v>50624</v>
      </c>
      <c r="AB17842" s="232">
        <v>495000</v>
      </c>
      <c r="AD17842" s="209" t="s">
        <v>31397</v>
      </c>
      <c r="AE17842" s="210">
        <v>30837.27</v>
      </c>
      <c r="AF17842" s="93"/>
      <c r="AG17842" s="93"/>
      <c r="AH17842" s="93"/>
    </row>
    <row r="17843" spans="24:34" x14ac:dyDescent="0.3">
      <c r="X17843" s="269" t="s">
        <v>20070</v>
      </c>
      <c r="Y17843" s="270">
        <v>359863.44</v>
      </c>
      <c r="AA17843" s="231" t="s">
        <v>50625</v>
      </c>
      <c r="AB17843" s="232">
        <v>15000</v>
      </c>
      <c r="AD17843" s="209" t="s">
        <v>31398</v>
      </c>
      <c r="AE17843" s="210">
        <v>20712</v>
      </c>
      <c r="AF17843" s="93"/>
      <c r="AG17843" s="93"/>
      <c r="AH17843" s="93"/>
    </row>
    <row r="17844" spans="24:34" x14ac:dyDescent="0.3">
      <c r="X17844" s="269" t="s">
        <v>20071</v>
      </c>
      <c r="Y17844" s="270">
        <v>3949330.87</v>
      </c>
      <c r="AA17844" s="231" t="s">
        <v>18915</v>
      </c>
      <c r="AB17844" s="232">
        <v>994.13</v>
      </c>
      <c r="AD17844" s="209" t="s">
        <v>31399</v>
      </c>
      <c r="AE17844" s="210">
        <v>69170.16</v>
      </c>
      <c r="AF17844" s="93"/>
      <c r="AG17844" s="93"/>
      <c r="AH17844" s="93"/>
    </row>
    <row r="17845" spans="24:34" x14ac:dyDescent="0.3">
      <c r="X17845" s="269" t="s">
        <v>33513</v>
      </c>
      <c r="Y17845" s="270">
        <v>275426.5</v>
      </c>
      <c r="AA17845" s="231" t="s">
        <v>54304</v>
      </c>
      <c r="AB17845" s="232">
        <v>390.55</v>
      </c>
      <c r="AD17845" s="209" t="s">
        <v>31400</v>
      </c>
      <c r="AE17845" s="210">
        <v>1494.5</v>
      </c>
      <c r="AF17845" s="93"/>
      <c r="AG17845" s="93"/>
      <c r="AH17845" s="93"/>
    </row>
    <row r="17846" spans="24:34" x14ac:dyDescent="0.3">
      <c r="X17846" s="269" t="s">
        <v>59978</v>
      </c>
      <c r="Y17846" s="270">
        <v>32853.26</v>
      </c>
      <c r="AA17846" s="231" t="s">
        <v>50626</v>
      </c>
      <c r="AB17846" s="232">
        <v>60000</v>
      </c>
      <c r="AD17846" s="209" t="s">
        <v>31401</v>
      </c>
      <c r="AE17846" s="210">
        <v>5738.33</v>
      </c>
      <c r="AF17846" s="93"/>
      <c r="AG17846" s="93"/>
      <c r="AH17846" s="93"/>
    </row>
    <row r="17847" spans="24:34" x14ac:dyDescent="0.3">
      <c r="X17847" s="269" t="s">
        <v>59979</v>
      </c>
      <c r="Y17847" s="270">
        <v>94988.41</v>
      </c>
      <c r="AA17847" s="231" t="s">
        <v>50627</v>
      </c>
      <c r="AB17847" s="232">
        <v>30000</v>
      </c>
      <c r="AD17847" s="209" t="s">
        <v>31402</v>
      </c>
      <c r="AE17847" s="210">
        <v>57739.57</v>
      </c>
      <c r="AF17847" s="93"/>
      <c r="AG17847" s="93"/>
      <c r="AH17847" s="93"/>
    </row>
    <row r="17848" spans="24:34" x14ac:dyDescent="0.3">
      <c r="X17848" s="269" t="s">
        <v>20095</v>
      </c>
      <c r="Y17848" s="270">
        <v>29964.720000000001</v>
      </c>
      <c r="AA17848" s="231" t="s">
        <v>49343</v>
      </c>
      <c r="AB17848" s="232">
        <v>4971.92</v>
      </c>
      <c r="AD17848" s="209" t="s">
        <v>31403</v>
      </c>
      <c r="AE17848" s="210">
        <v>8912.5</v>
      </c>
      <c r="AF17848" s="93"/>
      <c r="AG17848" s="93"/>
      <c r="AH17848" s="93"/>
    </row>
    <row r="17849" spans="24:34" x14ac:dyDescent="0.3">
      <c r="X17849" s="269" t="s">
        <v>20096</v>
      </c>
      <c r="Y17849" s="270">
        <v>7715.99</v>
      </c>
      <c r="AA17849" s="231" t="s">
        <v>48449</v>
      </c>
      <c r="AB17849" s="232">
        <v>4063.86</v>
      </c>
      <c r="AD17849" s="209" t="s">
        <v>31404</v>
      </c>
      <c r="AE17849" s="210">
        <v>9460.7999999999993</v>
      </c>
      <c r="AF17849" s="93"/>
      <c r="AG17849" s="93"/>
      <c r="AH17849" s="93"/>
    </row>
    <row r="17850" spans="24:34" x14ac:dyDescent="0.3">
      <c r="X17850" s="269" t="s">
        <v>33514</v>
      </c>
      <c r="Y17850" s="270">
        <v>6155.7</v>
      </c>
      <c r="AA17850" s="231" t="s">
        <v>18916</v>
      </c>
      <c r="AB17850" s="232">
        <v>295185.09000000003</v>
      </c>
      <c r="AD17850" s="209" t="s">
        <v>31405</v>
      </c>
      <c r="AE17850" s="210">
        <v>8430.75</v>
      </c>
      <c r="AF17850" s="93"/>
      <c r="AG17850" s="93"/>
      <c r="AH17850" s="93"/>
    </row>
    <row r="17851" spans="24:34" x14ac:dyDescent="0.3">
      <c r="X17851" s="269" t="s">
        <v>33515</v>
      </c>
      <c r="Y17851" s="270">
        <v>53097.760000000002</v>
      </c>
      <c r="AA17851" s="231" t="s">
        <v>18917</v>
      </c>
      <c r="AB17851" s="232">
        <v>689671.17</v>
      </c>
      <c r="AD17851" s="209" t="s">
        <v>31406</v>
      </c>
      <c r="AE17851" s="210">
        <v>4502</v>
      </c>
      <c r="AF17851" s="93"/>
      <c r="AG17851" s="93"/>
      <c r="AH17851" s="93"/>
    </row>
    <row r="17852" spans="24:34" x14ac:dyDescent="0.3">
      <c r="X17852" s="269" t="s">
        <v>59980</v>
      </c>
      <c r="Y17852" s="270">
        <v>136.80000000000001</v>
      </c>
      <c r="AA17852" s="231" t="s">
        <v>40754</v>
      </c>
      <c r="AB17852" s="232">
        <v>12929.93</v>
      </c>
      <c r="AD17852" s="209" t="s">
        <v>31407</v>
      </c>
      <c r="AE17852" s="210">
        <v>577</v>
      </c>
      <c r="AF17852" s="93"/>
      <c r="AG17852" s="93"/>
      <c r="AH17852" s="93"/>
    </row>
    <row r="17853" spans="24:34" x14ac:dyDescent="0.3">
      <c r="X17853" s="269" t="s">
        <v>20097</v>
      </c>
      <c r="Y17853" s="270">
        <v>7657.29</v>
      </c>
      <c r="AA17853" s="231" t="s">
        <v>18918</v>
      </c>
      <c r="AB17853" s="232">
        <v>425728.11</v>
      </c>
      <c r="AD17853" s="209" t="s">
        <v>31408</v>
      </c>
      <c r="AE17853" s="210">
        <v>953.84</v>
      </c>
      <c r="AF17853" s="93"/>
      <c r="AG17853" s="93"/>
      <c r="AH17853" s="93"/>
    </row>
    <row r="17854" spans="24:34" x14ac:dyDescent="0.3">
      <c r="X17854" s="269" t="s">
        <v>20099</v>
      </c>
      <c r="Y17854" s="270">
        <v>36236.58</v>
      </c>
      <c r="AA17854" s="231" t="s">
        <v>18919</v>
      </c>
      <c r="AB17854" s="232">
        <v>52034.04</v>
      </c>
      <c r="AD17854" s="209" t="s">
        <v>31409</v>
      </c>
      <c r="AE17854" s="210">
        <v>4000</v>
      </c>
      <c r="AF17854" s="93"/>
      <c r="AG17854" s="93"/>
      <c r="AH17854" s="93"/>
    </row>
    <row r="17855" spans="24:34" x14ac:dyDescent="0.3">
      <c r="X17855" s="269" t="s">
        <v>20101</v>
      </c>
      <c r="Y17855" s="270">
        <v>12845.36</v>
      </c>
      <c r="AA17855" s="231" t="s">
        <v>34922</v>
      </c>
      <c r="AB17855" s="232">
        <v>170628.54</v>
      </c>
      <c r="AD17855" s="209" t="s">
        <v>31410</v>
      </c>
      <c r="AE17855" s="210">
        <v>4000</v>
      </c>
      <c r="AF17855" s="93"/>
      <c r="AG17855" s="93"/>
      <c r="AH17855" s="93"/>
    </row>
    <row r="17856" spans="24:34" x14ac:dyDescent="0.3">
      <c r="X17856" s="269" t="s">
        <v>20103</v>
      </c>
      <c r="Y17856" s="270">
        <v>57544.74</v>
      </c>
      <c r="AA17856" s="231" t="s">
        <v>18920</v>
      </c>
      <c r="AB17856" s="232">
        <v>2453.16</v>
      </c>
      <c r="AD17856" s="209" t="s">
        <v>31411</v>
      </c>
      <c r="AE17856" s="210">
        <v>1285</v>
      </c>
      <c r="AF17856" s="93"/>
      <c r="AG17856" s="93"/>
      <c r="AH17856" s="93"/>
    </row>
    <row r="17857" spans="24:34" x14ac:dyDescent="0.3">
      <c r="X17857" s="269" t="s">
        <v>36278</v>
      </c>
      <c r="Y17857" s="270">
        <v>15423.4</v>
      </c>
      <c r="AA17857" s="231" t="s">
        <v>18922</v>
      </c>
      <c r="AB17857" s="232">
        <v>270894.69</v>
      </c>
      <c r="AD17857" s="209" t="s">
        <v>31412</v>
      </c>
      <c r="AE17857" s="210">
        <v>3127.81</v>
      </c>
      <c r="AF17857" s="93"/>
      <c r="AG17857" s="93"/>
      <c r="AH17857" s="93"/>
    </row>
    <row r="17858" spans="24:34" x14ac:dyDescent="0.3">
      <c r="X17858" s="269" t="s">
        <v>56795</v>
      </c>
      <c r="Y17858" s="270">
        <v>6608</v>
      </c>
      <c r="AA17858" s="231" t="s">
        <v>18923</v>
      </c>
      <c r="AB17858" s="232">
        <v>474690.49</v>
      </c>
      <c r="AD17858" s="209" t="s">
        <v>31413</v>
      </c>
      <c r="AE17858" s="210">
        <v>187.83</v>
      </c>
      <c r="AF17858" s="93"/>
      <c r="AG17858" s="93"/>
      <c r="AH17858" s="93"/>
    </row>
    <row r="17859" spans="24:34" x14ac:dyDescent="0.3">
      <c r="X17859" s="269" t="s">
        <v>20121</v>
      </c>
      <c r="Y17859" s="270">
        <v>110208.87</v>
      </c>
      <c r="AA17859" s="231" t="s">
        <v>40755</v>
      </c>
      <c r="AB17859" s="232">
        <v>250067.04</v>
      </c>
      <c r="AD17859" s="209" t="s">
        <v>31414</v>
      </c>
      <c r="AE17859" s="210">
        <v>5625.02</v>
      </c>
      <c r="AF17859" s="93"/>
      <c r="AG17859" s="93"/>
      <c r="AH17859" s="93"/>
    </row>
    <row r="17860" spans="24:34" x14ac:dyDescent="0.3">
      <c r="X17860" s="269" t="s">
        <v>20122</v>
      </c>
      <c r="Y17860" s="270">
        <v>43279.38</v>
      </c>
      <c r="AA17860" s="231" t="s">
        <v>18924</v>
      </c>
      <c r="AB17860" s="232">
        <v>851569.96</v>
      </c>
      <c r="AD17860" s="209" t="s">
        <v>31415</v>
      </c>
      <c r="AE17860" s="210">
        <v>8912.5</v>
      </c>
      <c r="AF17860" s="93"/>
      <c r="AG17860" s="93"/>
      <c r="AH17860" s="93"/>
    </row>
    <row r="17861" spans="24:34" x14ac:dyDescent="0.3">
      <c r="X17861" s="269" t="s">
        <v>46036</v>
      </c>
      <c r="Y17861" s="270">
        <v>31942.13</v>
      </c>
      <c r="AA17861" s="231" t="s">
        <v>34923</v>
      </c>
      <c r="AB17861" s="232">
        <v>35884.449999999997</v>
      </c>
      <c r="AD17861" s="209" t="s">
        <v>31416</v>
      </c>
      <c r="AE17861" s="210">
        <v>9460.7999999999993</v>
      </c>
      <c r="AF17861" s="93"/>
      <c r="AG17861" s="93"/>
      <c r="AH17861" s="93"/>
    </row>
    <row r="17862" spans="24:34" x14ac:dyDescent="0.3">
      <c r="X17862" s="269" t="s">
        <v>56796</v>
      </c>
      <c r="Y17862" s="270">
        <v>6002.7</v>
      </c>
      <c r="AA17862" s="231" t="s">
        <v>36208</v>
      </c>
      <c r="AB17862" s="232">
        <v>612347.5</v>
      </c>
      <c r="AD17862" s="209" t="s">
        <v>31417</v>
      </c>
      <c r="AE17862" s="210">
        <v>8430.75</v>
      </c>
      <c r="AF17862" s="93"/>
      <c r="AG17862" s="93"/>
      <c r="AH17862" s="93"/>
    </row>
    <row r="17863" spans="24:34" x14ac:dyDescent="0.3">
      <c r="X17863" s="269" t="s">
        <v>56797</v>
      </c>
      <c r="Y17863" s="270">
        <v>16930.310000000001</v>
      </c>
      <c r="AA17863" s="231" t="s">
        <v>18975</v>
      </c>
      <c r="AB17863" s="232">
        <v>1635830.34</v>
      </c>
      <c r="AD17863" s="209" t="s">
        <v>31418</v>
      </c>
      <c r="AE17863" s="210">
        <v>4502</v>
      </c>
      <c r="AF17863" s="93"/>
      <c r="AG17863" s="93"/>
      <c r="AH17863" s="93"/>
    </row>
    <row r="17864" spans="24:34" x14ac:dyDescent="0.3">
      <c r="X17864" s="269" t="s">
        <v>56798</v>
      </c>
      <c r="Y17864" s="270">
        <v>4401.5200000000004</v>
      </c>
      <c r="AA17864" s="231" t="s">
        <v>18976</v>
      </c>
      <c r="AB17864" s="232">
        <v>115669.6</v>
      </c>
      <c r="AD17864" s="209" t="s">
        <v>31419</v>
      </c>
      <c r="AE17864" s="210">
        <v>577</v>
      </c>
      <c r="AF17864" s="93"/>
      <c r="AG17864" s="93"/>
      <c r="AH17864" s="93"/>
    </row>
    <row r="17865" spans="24:34" x14ac:dyDescent="0.3">
      <c r="X17865" s="269" t="s">
        <v>33527</v>
      </c>
      <c r="Y17865" s="270">
        <v>1474.72</v>
      </c>
      <c r="AA17865" s="231" t="s">
        <v>18977</v>
      </c>
      <c r="AB17865" s="232">
        <v>3637922.62</v>
      </c>
      <c r="AD17865" s="209" t="s">
        <v>31420</v>
      </c>
      <c r="AE17865" s="210">
        <v>953.84</v>
      </c>
      <c r="AF17865" s="93"/>
      <c r="AG17865" s="93"/>
      <c r="AH17865" s="93"/>
    </row>
    <row r="17866" spans="24:34" x14ac:dyDescent="0.3">
      <c r="X17866" s="269" t="s">
        <v>43221</v>
      </c>
      <c r="Y17866" s="270">
        <v>5925</v>
      </c>
      <c r="AA17866" s="231" t="s">
        <v>34928</v>
      </c>
      <c r="AB17866" s="232">
        <v>264186.43</v>
      </c>
      <c r="AD17866" s="209" t="s">
        <v>31421</v>
      </c>
      <c r="AE17866" s="210">
        <v>4000</v>
      </c>
      <c r="AF17866" s="93"/>
      <c r="AG17866" s="93"/>
      <c r="AH17866" s="93"/>
    </row>
    <row r="17867" spans="24:34" x14ac:dyDescent="0.3">
      <c r="X17867" s="269" t="s">
        <v>65133</v>
      </c>
      <c r="Y17867" s="270">
        <v>1500</v>
      </c>
      <c r="AA17867" s="231" t="s">
        <v>46013</v>
      </c>
      <c r="AB17867" s="232">
        <v>45944.94</v>
      </c>
      <c r="AD17867" s="209" t="s">
        <v>31422</v>
      </c>
      <c r="AE17867" s="210">
        <v>4000</v>
      </c>
      <c r="AF17867" s="93"/>
      <c r="AG17867" s="93"/>
      <c r="AH17867" s="93"/>
    </row>
    <row r="17868" spans="24:34" x14ac:dyDescent="0.3">
      <c r="X17868" s="269" t="s">
        <v>20123</v>
      </c>
      <c r="Y17868" s="270">
        <v>16683.419999999998</v>
      </c>
      <c r="AA17868" s="231" t="s">
        <v>33413</v>
      </c>
      <c r="AB17868" s="232">
        <v>935299.88</v>
      </c>
      <c r="AD17868" s="209" t="s">
        <v>31423</v>
      </c>
      <c r="AE17868" s="210">
        <v>1285</v>
      </c>
      <c r="AF17868" s="93"/>
      <c r="AG17868" s="93"/>
      <c r="AH17868" s="93"/>
    </row>
    <row r="17869" spans="24:34" x14ac:dyDescent="0.3">
      <c r="X17869" s="269" t="s">
        <v>20124</v>
      </c>
      <c r="Y17869" s="270">
        <v>4757.42</v>
      </c>
      <c r="AA17869" s="231" t="s">
        <v>33414</v>
      </c>
      <c r="AB17869" s="232">
        <v>249756</v>
      </c>
      <c r="AD17869" s="209" t="s">
        <v>31424</v>
      </c>
      <c r="AE17869" s="210">
        <v>3127.81</v>
      </c>
      <c r="AF17869" s="93"/>
      <c r="AG17869" s="93"/>
      <c r="AH17869" s="93"/>
    </row>
    <row r="17870" spans="24:34" x14ac:dyDescent="0.3">
      <c r="X17870" s="269" t="s">
        <v>20125</v>
      </c>
      <c r="Y17870" s="270">
        <v>25268.89</v>
      </c>
      <c r="AA17870" s="231" t="s">
        <v>39088</v>
      </c>
      <c r="AB17870" s="232">
        <v>51750.43</v>
      </c>
      <c r="AD17870" s="209" t="s">
        <v>31425</v>
      </c>
      <c r="AE17870" s="210">
        <v>187.83</v>
      </c>
      <c r="AF17870" s="93"/>
      <c r="AG17870" s="93"/>
      <c r="AH17870" s="93"/>
    </row>
    <row r="17871" spans="24:34" x14ac:dyDescent="0.3">
      <c r="X17871" s="269" t="s">
        <v>33528</v>
      </c>
      <c r="Y17871" s="270">
        <v>303.27999999999997</v>
      </c>
      <c r="AA17871" s="231" t="s">
        <v>18978</v>
      </c>
      <c r="AB17871" s="232">
        <v>773905.08</v>
      </c>
      <c r="AD17871" s="209" t="s">
        <v>31426</v>
      </c>
      <c r="AE17871" s="210">
        <v>5625.02</v>
      </c>
      <c r="AF17871" s="93"/>
      <c r="AG17871" s="93"/>
      <c r="AH17871" s="93"/>
    </row>
    <row r="17872" spans="24:34" x14ac:dyDescent="0.3">
      <c r="X17872" s="269" t="s">
        <v>20126</v>
      </c>
      <c r="Y17872" s="270">
        <v>37617.64</v>
      </c>
      <c r="AA17872" s="231" t="s">
        <v>39089</v>
      </c>
      <c r="AB17872" s="232">
        <v>145020.51</v>
      </c>
      <c r="AD17872" s="209" t="s">
        <v>31427</v>
      </c>
      <c r="AE17872" s="210">
        <v>19001.25</v>
      </c>
      <c r="AF17872" s="93"/>
      <c r="AG17872" s="93"/>
      <c r="AH17872" s="93"/>
    </row>
    <row r="17873" spans="24:34" x14ac:dyDescent="0.3">
      <c r="X17873" s="269" t="s">
        <v>20128</v>
      </c>
      <c r="Y17873" s="270">
        <v>11963.09</v>
      </c>
      <c r="AA17873" s="231" t="s">
        <v>18979</v>
      </c>
      <c r="AB17873" s="232">
        <v>703576.85</v>
      </c>
      <c r="AD17873" s="209" t="s">
        <v>31428</v>
      </c>
      <c r="AE17873" s="210">
        <v>5694.5</v>
      </c>
      <c r="AF17873" s="93"/>
      <c r="AG17873" s="93"/>
      <c r="AH17873" s="93"/>
    </row>
    <row r="17874" spans="24:34" x14ac:dyDescent="0.3">
      <c r="X17874" s="269" t="s">
        <v>20129</v>
      </c>
      <c r="Y17874" s="270">
        <v>50278.5</v>
      </c>
      <c r="AA17874" s="231" t="s">
        <v>18980</v>
      </c>
      <c r="AB17874" s="232">
        <v>36228.6</v>
      </c>
      <c r="AD17874" s="209" t="s">
        <v>31429</v>
      </c>
      <c r="AE17874" s="210">
        <v>5180</v>
      </c>
      <c r="AF17874" s="93"/>
      <c r="AG17874" s="93"/>
      <c r="AH17874" s="93"/>
    </row>
    <row r="17875" spans="24:34" x14ac:dyDescent="0.3">
      <c r="X17875" s="269" t="s">
        <v>46038</v>
      </c>
      <c r="Y17875" s="270">
        <v>165595.24</v>
      </c>
      <c r="AA17875" s="231" t="s">
        <v>46014</v>
      </c>
      <c r="AB17875" s="232">
        <v>59708.32</v>
      </c>
      <c r="AD17875" s="209" t="s">
        <v>31430</v>
      </c>
      <c r="AE17875" s="210">
        <v>2023.2</v>
      </c>
      <c r="AF17875" s="93"/>
      <c r="AG17875" s="93"/>
      <c r="AH17875" s="93"/>
    </row>
    <row r="17876" spans="24:34" x14ac:dyDescent="0.3">
      <c r="X17876" s="269" t="s">
        <v>20143</v>
      </c>
      <c r="Y17876" s="270">
        <v>135779.81</v>
      </c>
      <c r="AA17876" s="231" t="s">
        <v>50628</v>
      </c>
      <c r="AB17876" s="232">
        <v>21096.18</v>
      </c>
      <c r="AD17876" s="209" t="s">
        <v>31431</v>
      </c>
      <c r="AE17876" s="210">
        <v>550.35</v>
      </c>
      <c r="AF17876" s="93"/>
      <c r="AG17876" s="93"/>
      <c r="AH17876" s="93"/>
    </row>
    <row r="17877" spans="24:34" x14ac:dyDescent="0.3">
      <c r="X17877" s="269" t="s">
        <v>54337</v>
      </c>
      <c r="Y17877" s="270">
        <v>2220</v>
      </c>
      <c r="AA17877" s="231" t="s">
        <v>50629</v>
      </c>
      <c r="AB17877" s="232">
        <v>1450</v>
      </c>
      <c r="AD17877" s="209" t="s">
        <v>31432</v>
      </c>
      <c r="AE17877" s="210">
        <v>2505.4699999999998</v>
      </c>
      <c r="AF17877" s="93"/>
      <c r="AG17877" s="93"/>
      <c r="AH17877" s="93"/>
    </row>
    <row r="17878" spans="24:34" x14ac:dyDescent="0.3">
      <c r="X17878" s="269" t="s">
        <v>48459</v>
      </c>
      <c r="Y17878" s="270">
        <v>13144.92</v>
      </c>
      <c r="AA17878" s="231" t="s">
        <v>50630</v>
      </c>
      <c r="AB17878" s="232">
        <v>2176.73</v>
      </c>
      <c r="AD17878" s="209" t="s">
        <v>31433</v>
      </c>
      <c r="AE17878" s="210">
        <v>3487.5</v>
      </c>
      <c r="AF17878" s="93"/>
      <c r="AG17878" s="93"/>
      <c r="AH17878" s="93"/>
    </row>
    <row r="17879" spans="24:34" x14ac:dyDescent="0.3">
      <c r="X17879" s="269" t="s">
        <v>20144</v>
      </c>
      <c r="Y17879" s="270">
        <v>8879.01</v>
      </c>
      <c r="AA17879" s="231" t="s">
        <v>13424</v>
      </c>
      <c r="AB17879" s="232">
        <v>87390.7</v>
      </c>
      <c r="AD17879" s="209" t="s">
        <v>31434</v>
      </c>
      <c r="AE17879" s="210">
        <v>25035</v>
      </c>
      <c r="AF17879" s="93"/>
      <c r="AG17879" s="93"/>
      <c r="AH17879" s="93"/>
    </row>
    <row r="17880" spans="24:34" x14ac:dyDescent="0.3">
      <c r="X17880" s="269" t="s">
        <v>40776</v>
      </c>
      <c r="Y17880" s="270">
        <v>367.17</v>
      </c>
      <c r="AA17880" s="231" t="s">
        <v>48450</v>
      </c>
      <c r="AB17880" s="232">
        <v>1074130.51</v>
      </c>
      <c r="AD17880" s="209" t="s">
        <v>31435</v>
      </c>
      <c r="AE17880" s="210">
        <v>20158.169999999998</v>
      </c>
      <c r="AF17880" s="93"/>
      <c r="AG17880" s="93"/>
      <c r="AH17880" s="93"/>
    </row>
    <row r="17881" spans="24:34" x14ac:dyDescent="0.3">
      <c r="X17881" s="269" t="s">
        <v>40777</v>
      </c>
      <c r="Y17881" s="270">
        <v>8198.02</v>
      </c>
      <c r="AA17881" s="231" t="s">
        <v>34929</v>
      </c>
      <c r="AB17881" s="232">
        <v>26494457.899999999</v>
      </c>
      <c r="AD17881" s="209" t="s">
        <v>31436</v>
      </c>
      <c r="AE17881" s="210">
        <v>3468.64</v>
      </c>
      <c r="AF17881" s="93"/>
      <c r="AG17881" s="93"/>
      <c r="AH17881" s="93"/>
    </row>
    <row r="17882" spans="24:34" x14ac:dyDescent="0.3">
      <c r="X17882" s="269" t="s">
        <v>20145</v>
      </c>
      <c r="Y17882" s="270">
        <v>293389.13</v>
      </c>
      <c r="AA17882" s="231" t="s">
        <v>33415</v>
      </c>
      <c r="AB17882" s="232">
        <v>518939.1</v>
      </c>
      <c r="AD17882" s="209" t="s">
        <v>31437</v>
      </c>
      <c r="AE17882" s="210">
        <v>4933.03</v>
      </c>
      <c r="AF17882" s="93"/>
      <c r="AG17882" s="93"/>
      <c r="AH17882" s="93"/>
    </row>
    <row r="17883" spans="24:34" x14ac:dyDescent="0.3">
      <c r="X17883" s="269" t="s">
        <v>40778</v>
      </c>
      <c r="Y17883" s="270">
        <v>39867.11</v>
      </c>
      <c r="AA17883" s="231" t="s">
        <v>47478</v>
      </c>
      <c r="AB17883" s="232">
        <v>1400.16</v>
      </c>
      <c r="AD17883" s="209" t="s">
        <v>31438</v>
      </c>
      <c r="AE17883" s="210">
        <v>19001.25</v>
      </c>
      <c r="AF17883" s="93"/>
      <c r="AG17883" s="93"/>
      <c r="AH17883" s="93"/>
    </row>
    <row r="17884" spans="24:34" x14ac:dyDescent="0.3">
      <c r="X17884" s="269" t="s">
        <v>20146</v>
      </c>
      <c r="Y17884" s="270">
        <v>59788.39</v>
      </c>
      <c r="AA17884" s="231" t="s">
        <v>33416</v>
      </c>
      <c r="AB17884" s="232">
        <v>21267.29</v>
      </c>
      <c r="AD17884" s="209" t="s">
        <v>31439</v>
      </c>
      <c r="AE17884" s="210">
        <v>5694.5</v>
      </c>
      <c r="AF17884" s="93"/>
      <c r="AG17884" s="93"/>
      <c r="AH17884" s="93"/>
    </row>
    <row r="17885" spans="24:34" x14ac:dyDescent="0.3">
      <c r="X17885" s="269" t="s">
        <v>20164</v>
      </c>
      <c r="Y17885" s="270">
        <v>32899.97</v>
      </c>
      <c r="AA17885" s="231" t="s">
        <v>47479</v>
      </c>
      <c r="AB17885" s="232">
        <v>1368.67</v>
      </c>
      <c r="AD17885" s="209" t="s">
        <v>31440</v>
      </c>
      <c r="AE17885" s="210">
        <v>5180</v>
      </c>
      <c r="AF17885" s="93"/>
      <c r="AG17885" s="93"/>
      <c r="AH17885" s="93"/>
    </row>
    <row r="17886" spans="24:34" x14ac:dyDescent="0.3">
      <c r="X17886" s="269" t="s">
        <v>46040</v>
      </c>
      <c r="Y17886" s="270">
        <v>38126.160000000003</v>
      </c>
      <c r="AA17886" s="231" t="s">
        <v>47480</v>
      </c>
      <c r="AB17886" s="232">
        <v>11063.85</v>
      </c>
      <c r="AD17886" s="209" t="s">
        <v>31441</v>
      </c>
      <c r="AE17886" s="210">
        <v>2023.2</v>
      </c>
      <c r="AF17886" s="93"/>
      <c r="AG17886" s="93"/>
      <c r="AH17886" s="93"/>
    </row>
    <row r="17887" spans="24:34" x14ac:dyDescent="0.3">
      <c r="X17887" s="269" t="s">
        <v>59321</v>
      </c>
      <c r="Y17887" s="270">
        <v>52500.03</v>
      </c>
      <c r="AA17887" s="231" t="s">
        <v>18981</v>
      </c>
      <c r="AB17887" s="232">
        <v>157972.32</v>
      </c>
      <c r="AD17887" s="209" t="s">
        <v>31442</v>
      </c>
      <c r="AE17887" s="210">
        <v>550.35</v>
      </c>
      <c r="AF17887" s="93"/>
      <c r="AG17887" s="93"/>
      <c r="AH17887" s="93"/>
    </row>
    <row r="17888" spans="24:34" x14ac:dyDescent="0.3">
      <c r="X17888" s="269" t="s">
        <v>65134</v>
      </c>
      <c r="Y17888" s="270">
        <v>4400</v>
      </c>
      <c r="AA17888" s="231" t="s">
        <v>18982</v>
      </c>
      <c r="AB17888" s="232">
        <v>264954.56</v>
      </c>
      <c r="AD17888" s="209" t="s">
        <v>31443</v>
      </c>
      <c r="AE17888" s="210">
        <v>2505.4699999999998</v>
      </c>
      <c r="AF17888" s="93"/>
      <c r="AG17888" s="93"/>
      <c r="AH17888" s="93"/>
    </row>
    <row r="17889" spans="24:34" x14ac:dyDescent="0.3">
      <c r="X17889" s="269" t="s">
        <v>20166</v>
      </c>
      <c r="Y17889" s="270">
        <v>15637.58</v>
      </c>
      <c r="AA17889" s="231" t="s">
        <v>39090</v>
      </c>
      <c r="AB17889" s="232">
        <v>20354.400000000001</v>
      </c>
      <c r="AD17889" s="209" t="s">
        <v>31444</v>
      </c>
      <c r="AE17889" s="210">
        <v>3487.5</v>
      </c>
      <c r="AF17889" s="93"/>
      <c r="AG17889" s="93"/>
      <c r="AH17889" s="93"/>
    </row>
    <row r="17890" spans="24:34" x14ac:dyDescent="0.3">
      <c r="X17890" s="269" t="s">
        <v>20225</v>
      </c>
      <c r="Y17890" s="270">
        <v>174282.89</v>
      </c>
      <c r="AA17890" s="231" t="s">
        <v>13427</v>
      </c>
      <c r="AB17890" s="232">
        <v>2806015.65</v>
      </c>
      <c r="AD17890" s="209" t="s">
        <v>31445</v>
      </c>
      <c r="AE17890" s="210">
        <v>25035</v>
      </c>
      <c r="AF17890" s="93"/>
      <c r="AG17890" s="93"/>
      <c r="AH17890" s="93"/>
    </row>
    <row r="17891" spans="24:34" x14ac:dyDescent="0.3">
      <c r="X17891" s="269" t="s">
        <v>33552</v>
      </c>
      <c r="Y17891" s="270">
        <v>56832.29</v>
      </c>
      <c r="AA17891" s="231" t="s">
        <v>13428</v>
      </c>
      <c r="AB17891" s="232">
        <v>1420758.44</v>
      </c>
      <c r="AD17891" s="209" t="s">
        <v>31446</v>
      </c>
      <c r="AE17891" s="210">
        <v>20158.169999999998</v>
      </c>
      <c r="AF17891" s="93"/>
      <c r="AG17891" s="93"/>
      <c r="AH17891" s="93"/>
    </row>
    <row r="17892" spans="24:34" x14ac:dyDescent="0.3">
      <c r="X17892" s="269" t="s">
        <v>20226</v>
      </c>
      <c r="Y17892" s="270">
        <v>86290.1</v>
      </c>
      <c r="AA17892" s="231" t="s">
        <v>13429</v>
      </c>
      <c r="AB17892" s="232">
        <v>524902.84</v>
      </c>
      <c r="AD17892" s="209" t="s">
        <v>31447</v>
      </c>
      <c r="AE17892" s="210">
        <v>3468.64</v>
      </c>
      <c r="AF17892" s="93"/>
      <c r="AG17892" s="93"/>
      <c r="AH17892" s="93"/>
    </row>
    <row r="17893" spans="24:34" x14ac:dyDescent="0.3">
      <c r="X17893" s="269" t="s">
        <v>46041</v>
      </c>
      <c r="Y17893" s="270">
        <v>32084.2</v>
      </c>
      <c r="AA17893" s="231" t="s">
        <v>18983</v>
      </c>
      <c r="AB17893" s="232">
        <v>1495575.45</v>
      </c>
      <c r="AD17893" s="209" t="s">
        <v>31448</v>
      </c>
      <c r="AE17893" s="210">
        <v>4933.03</v>
      </c>
      <c r="AF17893" s="93"/>
      <c r="AG17893" s="93"/>
      <c r="AH17893" s="93"/>
    </row>
    <row r="17894" spans="24:34" x14ac:dyDescent="0.3">
      <c r="X17894" s="269" t="s">
        <v>33553</v>
      </c>
      <c r="Y17894" s="270">
        <v>41846.86</v>
      </c>
      <c r="AA17894" s="231" t="s">
        <v>18984</v>
      </c>
      <c r="AB17894" s="232">
        <v>1271.6099999999999</v>
      </c>
      <c r="AD17894" s="209" t="s">
        <v>31449</v>
      </c>
      <c r="AE17894" s="210">
        <v>24817.759999999998</v>
      </c>
      <c r="AF17894" s="93"/>
      <c r="AG17894" s="93"/>
      <c r="AH17894" s="93"/>
    </row>
    <row r="17895" spans="24:34" x14ac:dyDescent="0.3">
      <c r="X17895" s="269" t="s">
        <v>20227</v>
      </c>
      <c r="Y17895" s="270">
        <v>18872.48</v>
      </c>
      <c r="AA17895" s="231" t="s">
        <v>39091</v>
      </c>
      <c r="AB17895" s="232">
        <v>92988.72</v>
      </c>
      <c r="AD17895" s="209" t="s">
        <v>31450</v>
      </c>
      <c r="AE17895" s="210">
        <v>41327.980000000003</v>
      </c>
      <c r="AF17895" s="93"/>
      <c r="AG17895" s="93"/>
      <c r="AH17895" s="93"/>
    </row>
    <row r="17896" spans="24:34" x14ac:dyDescent="0.3">
      <c r="X17896" s="269" t="s">
        <v>33554</v>
      </c>
      <c r="Y17896" s="270">
        <v>371.25</v>
      </c>
      <c r="AA17896" s="231" t="s">
        <v>54305</v>
      </c>
      <c r="AB17896" s="232">
        <v>9600</v>
      </c>
      <c r="AD17896" s="209" t="s">
        <v>31451</v>
      </c>
      <c r="AE17896" s="210">
        <v>5060.16</v>
      </c>
      <c r="AF17896" s="93"/>
      <c r="AG17896" s="93"/>
      <c r="AH17896" s="93"/>
    </row>
    <row r="17897" spans="24:34" x14ac:dyDescent="0.3">
      <c r="X17897" s="269" t="s">
        <v>20228</v>
      </c>
      <c r="Y17897" s="270">
        <v>3500</v>
      </c>
      <c r="AA17897" s="231" t="s">
        <v>43196</v>
      </c>
      <c r="AB17897" s="232">
        <v>3909.09</v>
      </c>
      <c r="AD17897" s="209" t="s">
        <v>31452</v>
      </c>
      <c r="AE17897" s="210">
        <v>4712.12</v>
      </c>
      <c r="AF17897" s="93"/>
      <c r="AG17897" s="93"/>
      <c r="AH17897" s="93"/>
    </row>
    <row r="17898" spans="24:34" x14ac:dyDescent="0.3">
      <c r="X17898" s="269" t="s">
        <v>33555</v>
      </c>
      <c r="Y17898" s="270">
        <v>2080.38</v>
      </c>
      <c r="AA17898" s="231" t="s">
        <v>18985</v>
      </c>
      <c r="AB17898" s="232">
        <v>650876.79</v>
      </c>
      <c r="AD17898" s="209" t="s">
        <v>31453</v>
      </c>
      <c r="AE17898" s="210">
        <v>846.67</v>
      </c>
      <c r="AF17898" s="93"/>
      <c r="AG17898" s="93"/>
      <c r="AH17898" s="93"/>
    </row>
    <row r="17899" spans="24:34" x14ac:dyDescent="0.3">
      <c r="X17899" s="269" t="s">
        <v>33556</v>
      </c>
      <c r="Y17899" s="270">
        <v>18050</v>
      </c>
      <c r="AA17899" s="231" t="s">
        <v>46015</v>
      </c>
      <c r="AB17899" s="232">
        <v>147269.29</v>
      </c>
      <c r="AD17899" s="209" t="s">
        <v>31454</v>
      </c>
      <c r="AE17899" s="210">
        <v>80.430000000000007</v>
      </c>
      <c r="AF17899" s="93"/>
      <c r="AG17899" s="93"/>
      <c r="AH17899" s="93"/>
    </row>
    <row r="17900" spans="24:34" x14ac:dyDescent="0.3">
      <c r="X17900" s="269" t="s">
        <v>13501</v>
      </c>
      <c r="Y17900" s="270">
        <v>15853.29</v>
      </c>
      <c r="AA17900" s="231" t="s">
        <v>48451</v>
      </c>
      <c r="AB17900" s="232">
        <v>271.95</v>
      </c>
      <c r="AD17900" s="209" t="s">
        <v>31455</v>
      </c>
      <c r="AE17900" s="210">
        <v>441.34</v>
      </c>
      <c r="AF17900" s="93"/>
      <c r="AG17900" s="93"/>
      <c r="AH17900" s="93"/>
    </row>
    <row r="17901" spans="24:34" x14ac:dyDescent="0.3">
      <c r="X17901" s="269" t="s">
        <v>33557</v>
      </c>
      <c r="Y17901" s="270">
        <v>750</v>
      </c>
      <c r="AA17901" s="231" t="s">
        <v>18986</v>
      </c>
      <c r="AB17901" s="232">
        <v>959799.52</v>
      </c>
      <c r="AD17901" s="209" t="s">
        <v>31456</v>
      </c>
      <c r="AE17901" s="210">
        <v>205.89</v>
      </c>
      <c r="AF17901" s="93"/>
      <c r="AG17901" s="93"/>
      <c r="AH17901" s="93"/>
    </row>
    <row r="17902" spans="24:34" x14ac:dyDescent="0.3">
      <c r="X17902" s="269" t="s">
        <v>20230</v>
      </c>
      <c r="Y17902" s="270">
        <v>41394.379999999997</v>
      </c>
      <c r="AA17902" s="231" t="s">
        <v>18987</v>
      </c>
      <c r="AB17902" s="232">
        <v>1553967.02</v>
      </c>
      <c r="AD17902" s="209" t="s">
        <v>31457</v>
      </c>
      <c r="AE17902" s="210">
        <v>1655.53</v>
      </c>
      <c r="AF17902" s="93"/>
      <c r="AG17902" s="93"/>
      <c r="AH17902" s="93"/>
    </row>
    <row r="17903" spans="24:34" x14ac:dyDescent="0.3">
      <c r="X17903" s="269" t="s">
        <v>35015</v>
      </c>
      <c r="Y17903" s="270">
        <v>1200</v>
      </c>
      <c r="AA17903" s="231" t="s">
        <v>18988</v>
      </c>
      <c r="AB17903" s="232">
        <v>569963.24</v>
      </c>
      <c r="AD17903" s="209" t="s">
        <v>31458</v>
      </c>
      <c r="AE17903" s="210">
        <v>878</v>
      </c>
      <c r="AF17903" s="93"/>
      <c r="AG17903" s="93"/>
      <c r="AH17903" s="93"/>
    </row>
    <row r="17904" spans="24:34" x14ac:dyDescent="0.3">
      <c r="X17904" s="269" t="s">
        <v>62883</v>
      </c>
      <c r="Y17904" s="270">
        <v>489.32</v>
      </c>
      <c r="AA17904" s="231" t="s">
        <v>18989</v>
      </c>
      <c r="AB17904" s="232">
        <v>1830715.13</v>
      </c>
      <c r="AD17904" s="209" t="s">
        <v>31459</v>
      </c>
      <c r="AE17904" s="210">
        <v>24817.759999999998</v>
      </c>
      <c r="AF17904" s="93"/>
      <c r="AG17904" s="93"/>
      <c r="AH17904" s="93"/>
    </row>
    <row r="17905" spans="24:34" x14ac:dyDescent="0.3">
      <c r="X17905" s="269" t="s">
        <v>20231</v>
      </c>
      <c r="Y17905" s="270">
        <v>35200</v>
      </c>
      <c r="AA17905" s="231" t="s">
        <v>49344</v>
      </c>
      <c r="AB17905" s="232">
        <v>1379.58</v>
      </c>
      <c r="AD17905" s="209" t="s">
        <v>31460</v>
      </c>
      <c r="AE17905" s="210">
        <v>41327.980000000003</v>
      </c>
      <c r="AF17905" s="93"/>
      <c r="AG17905" s="93"/>
      <c r="AH17905" s="93"/>
    </row>
    <row r="17906" spans="24:34" x14ac:dyDescent="0.3">
      <c r="X17906" s="269" t="s">
        <v>20234</v>
      </c>
      <c r="Y17906" s="270">
        <v>7235.47</v>
      </c>
      <c r="AA17906" s="231" t="s">
        <v>18990</v>
      </c>
      <c r="AB17906" s="232">
        <v>393066.92</v>
      </c>
      <c r="AD17906" s="209" t="s">
        <v>31461</v>
      </c>
      <c r="AE17906" s="210">
        <v>5060.16</v>
      </c>
      <c r="AF17906" s="93"/>
      <c r="AG17906" s="93"/>
      <c r="AH17906" s="93"/>
    </row>
    <row r="17907" spans="24:34" x14ac:dyDescent="0.3">
      <c r="X17907" s="269" t="s">
        <v>13502</v>
      </c>
      <c r="Y17907" s="270">
        <v>39247.360000000001</v>
      </c>
      <c r="AA17907" s="231" t="s">
        <v>18991</v>
      </c>
      <c r="AB17907" s="232">
        <v>1961095.27</v>
      </c>
      <c r="AD17907" s="209" t="s">
        <v>31462</v>
      </c>
      <c r="AE17907" s="210">
        <v>4712.12</v>
      </c>
      <c r="AF17907" s="93"/>
      <c r="AG17907" s="93"/>
      <c r="AH17907" s="93"/>
    </row>
    <row r="17908" spans="24:34" x14ac:dyDescent="0.3">
      <c r="X17908" s="269" t="s">
        <v>20235</v>
      </c>
      <c r="Y17908" s="270">
        <v>105931.15</v>
      </c>
      <c r="AA17908" s="231" t="s">
        <v>48452</v>
      </c>
      <c r="AB17908" s="232">
        <v>-220155.59</v>
      </c>
      <c r="AD17908" s="209" t="s">
        <v>31463</v>
      </c>
      <c r="AE17908" s="210">
        <v>846.67</v>
      </c>
      <c r="AF17908" s="93"/>
      <c r="AG17908" s="93"/>
      <c r="AH17908" s="93"/>
    </row>
    <row r="17909" spans="24:34" x14ac:dyDescent="0.3">
      <c r="X17909" s="269" t="s">
        <v>20236</v>
      </c>
      <c r="Y17909" s="270">
        <v>47934.2</v>
      </c>
      <c r="AA17909" s="231" t="s">
        <v>36215</v>
      </c>
      <c r="AB17909" s="232">
        <v>3436099.89</v>
      </c>
      <c r="AD17909" s="209" t="s">
        <v>31464</v>
      </c>
      <c r="AE17909" s="210">
        <v>80.430000000000007</v>
      </c>
      <c r="AF17909" s="93"/>
      <c r="AG17909" s="93"/>
      <c r="AH17909" s="93"/>
    </row>
    <row r="17910" spans="24:34" x14ac:dyDescent="0.3">
      <c r="X17910" s="269" t="s">
        <v>20237</v>
      </c>
      <c r="Y17910" s="270">
        <v>17332.68</v>
      </c>
      <c r="AA17910" s="231" t="s">
        <v>50631</v>
      </c>
      <c r="AB17910" s="232">
        <v>175125.66</v>
      </c>
      <c r="AD17910" s="209" t="s">
        <v>31465</v>
      </c>
      <c r="AE17910" s="210">
        <v>441.34</v>
      </c>
      <c r="AF17910" s="93"/>
      <c r="AG17910" s="93"/>
      <c r="AH17910" s="93"/>
    </row>
    <row r="17911" spans="24:34" x14ac:dyDescent="0.3">
      <c r="X17911" s="269" t="s">
        <v>20238</v>
      </c>
      <c r="Y17911" s="270">
        <v>7218.83</v>
      </c>
      <c r="AA17911" s="231" t="s">
        <v>54306</v>
      </c>
      <c r="AB17911" s="232">
        <v>23932.97</v>
      </c>
      <c r="AD17911" s="209" t="s">
        <v>31466</v>
      </c>
      <c r="AE17911" s="210">
        <v>205.89</v>
      </c>
      <c r="AF17911" s="93"/>
      <c r="AG17911" s="93"/>
      <c r="AH17911" s="93"/>
    </row>
    <row r="17912" spans="24:34" x14ac:dyDescent="0.3">
      <c r="X17912" s="269" t="s">
        <v>20239</v>
      </c>
      <c r="Y17912" s="270">
        <v>8665</v>
      </c>
      <c r="AA17912" s="231" t="s">
        <v>39092</v>
      </c>
      <c r="AB17912" s="232">
        <v>428464.99</v>
      </c>
      <c r="AD17912" s="209" t="s">
        <v>31467</v>
      </c>
      <c r="AE17912" s="210">
        <v>1655.53</v>
      </c>
      <c r="AF17912" s="93"/>
      <c r="AG17912" s="93"/>
      <c r="AH17912" s="93"/>
    </row>
    <row r="17913" spans="24:34" x14ac:dyDescent="0.3">
      <c r="X17913" s="269" t="s">
        <v>35017</v>
      </c>
      <c r="Y17913" s="270">
        <v>1983.17</v>
      </c>
      <c r="AA17913" s="231" t="s">
        <v>18992</v>
      </c>
      <c r="AB17913" s="232">
        <v>18733.78</v>
      </c>
      <c r="AD17913" s="209" t="s">
        <v>31468</v>
      </c>
      <c r="AE17913" s="210">
        <v>878</v>
      </c>
      <c r="AF17913" s="93"/>
      <c r="AG17913" s="93"/>
      <c r="AH17913" s="93"/>
    </row>
    <row r="17914" spans="24:34" x14ac:dyDescent="0.3">
      <c r="X17914" s="269" t="s">
        <v>35018</v>
      </c>
      <c r="Y17914" s="270">
        <v>14077.25</v>
      </c>
      <c r="AA17914" s="231" t="s">
        <v>54307</v>
      </c>
      <c r="AB17914" s="232">
        <v>177180.08</v>
      </c>
      <c r="AD17914" s="209" t="s">
        <v>31469</v>
      </c>
      <c r="AE17914" s="210">
        <v>38939.339999999997</v>
      </c>
      <c r="AF17914" s="93"/>
      <c r="AG17914" s="93"/>
      <c r="AH17914" s="93"/>
    </row>
    <row r="17915" spans="24:34" x14ac:dyDescent="0.3">
      <c r="X17915" s="269" t="s">
        <v>62884</v>
      </c>
      <c r="Y17915" s="270">
        <v>199</v>
      </c>
      <c r="AA17915" s="231" t="s">
        <v>19012</v>
      </c>
      <c r="AB17915" s="232">
        <v>99967.33</v>
      </c>
      <c r="AD17915" s="209" t="s">
        <v>31470</v>
      </c>
      <c r="AE17915" s="210">
        <v>646.36</v>
      </c>
      <c r="AF17915" s="93"/>
      <c r="AG17915" s="93"/>
      <c r="AH17915" s="93"/>
    </row>
    <row r="17916" spans="24:34" x14ac:dyDescent="0.3">
      <c r="X17916" s="269" t="s">
        <v>58033</v>
      </c>
      <c r="Y17916" s="270">
        <v>5632.8</v>
      </c>
      <c r="AA17916" s="231" t="s">
        <v>19014</v>
      </c>
      <c r="AB17916" s="232">
        <v>104060.73</v>
      </c>
      <c r="AD17916" s="209" t="s">
        <v>31471</v>
      </c>
      <c r="AE17916" s="210">
        <v>7000</v>
      </c>
      <c r="AF17916" s="93"/>
      <c r="AG17916" s="93"/>
      <c r="AH17916" s="93"/>
    </row>
    <row r="17917" spans="24:34" x14ac:dyDescent="0.3">
      <c r="X17917" s="269" t="s">
        <v>20240</v>
      </c>
      <c r="Y17917" s="270">
        <v>44327.76</v>
      </c>
      <c r="AA17917" s="231" t="s">
        <v>19015</v>
      </c>
      <c r="AB17917" s="232">
        <v>515749.91</v>
      </c>
      <c r="AD17917" s="209" t="s">
        <v>31472</v>
      </c>
      <c r="AE17917" s="210">
        <v>2246.89</v>
      </c>
      <c r="AF17917" s="93"/>
      <c r="AG17917" s="93"/>
      <c r="AH17917" s="93"/>
    </row>
    <row r="17918" spans="24:34" x14ac:dyDescent="0.3">
      <c r="X17918" s="269" t="s">
        <v>20241</v>
      </c>
      <c r="Y17918" s="270">
        <v>108199.28</v>
      </c>
      <c r="AA17918" s="231" t="s">
        <v>47481</v>
      </c>
      <c r="AB17918" s="232">
        <v>60918.51</v>
      </c>
      <c r="AD17918" s="209" t="s">
        <v>31473</v>
      </c>
      <c r="AE17918" s="210">
        <v>38939.339999999997</v>
      </c>
      <c r="AF17918" s="93"/>
      <c r="AG17918" s="93"/>
      <c r="AH17918" s="93"/>
    </row>
    <row r="17919" spans="24:34" x14ac:dyDescent="0.3">
      <c r="X17919" s="269" t="s">
        <v>59322</v>
      </c>
      <c r="Y17919" s="270">
        <v>204.08</v>
      </c>
      <c r="AA17919" s="231" t="s">
        <v>47482</v>
      </c>
      <c r="AB17919" s="232">
        <v>23776.94</v>
      </c>
      <c r="AD17919" s="209" t="s">
        <v>31474</v>
      </c>
      <c r="AE17919" s="210">
        <v>646.36</v>
      </c>
      <c r="AF17919" s="93"/>
      <c r="AG17919" s="93"/>
      <c r="AH17919" s="93"/>
    </row>
    <row r="17920" spans="24:34" x14ac:dyDescent="0.3">
      <c r="X17920" s="269" t="s">
        <v>20242</v>
      </c>
      <c r="Y17920" s="270">
        <v>11633.23</v>
      </c>
      <c r="AA17920" s="231" t="s">
        <v>43197</v>
      </c>
      <c r="AB17920" s="232">
        <v>213638.02</v>
      </c>
      <c r="AD17920" s="209" t="s">
        <v>31475</v>
      </c>
      <c r="AE17920" s="210">
        <v>7000</v>
      </c>
      <c r="AF17920" s="93"/>
      <c r="AG17920" s="93"/>
      <c r="AH17920" s="93"/>
    </row>
    <row r="17921" spans="24:34" x14ac:dyDescent="0.3">
      <c r="X17921" s="269" t="s">
        <v>35019</v>
      </c>
      <c r="Y17921" s="270">
        <v>11603.57</v>
      </c>
      <c r="AA17921" s="231" t="s">
        <v>43198</v>
      </c>
      <c r="AB17921" s="232">
        <v>3750</v>
      </c>
      <c r="AD17921" s="209" t="s">
        <v>31476</v>
      </c>
      <c r="AE17921" s="210">
        <v>2246.89</v>
      </c>
      <c r="AF17921" s="93"/>
      <c r="AG17921" s="93"/>
      <c r="AH17921" s="93"/>
    </row>
    <row r="17922" spans="24:34" x14ac:dyDescent="0.3">
      <c r="X17922" s="269" t="s">
        <v>13503</v>
      </c>
      <c r="Y17922" s="270">
        <v>241.26</v>
      </c>
      <c r="AA17922" s="231" t="s">
        <v>19016</v>
      </c>
      <c r="AB17922" s="232">
        <v>78171.360000000001</v>
      </c>
      <c r="AD17922" s="209" t="s">
        <v>31477</v>
      </c>
      <c r="AE17922" s="210">
        <v>17962.099999999999</v>
      </c>
      <c r="AF17922" s="93"/>
      <c r="AG17922" s="93"/>
      <c r="AH17922" s="93"/>
    </row>
    <row r="17923" spans="24:34" x14ac:dyDescent="0.3">
      <c r="X17923" s="269" t="s">
        <v>20243</v>
      </c>
      <c r="Y17923" s="270">
        <v>61724.26</v>
      </c>
      <c r="AA17923" s="231" t="s">
        <v>19017</v>
      </c>
      <c r="AB17923" s="232">
        <v>4127</v>
      </c>
      <c r="AD17923" s="209" t="s">
        <v>31478</v>
      </c>
      <c r="AE17923" s="210">
        <v>7041.44</v>
      </c>
      <c r="AF17923" s="93"/>
      <c r="AG17923" s="93"/>
      <c r="AH17923" s="93"/>
    </row>
    <row r="17924" spans="24:34" x14ac:dyDescent="0.3">
      <c r="X17924" s="269" t="s">
        <v>39160</v>
      </c>
      <c r="Y17924" s="270">
        <v>-1292.06</v>
      </c>
      <c r="AA17924" s="231" t="s">
        <v>39095</v>
      </c>
      <c r="AB17924" s="232">
        <v>3314</v>
      </c>
      <c r="AD17924" s="209" t="s">
        <v>31479</v>
      </c>
      <c r="AE17924" s="210">
        <v>46550.1</v>
      </c>
      <c r="AF17924" s="93"/>
      <c r="AG17924" s="93"/>
      <c r="AH17924" s="93"/>
    </row>
    <row r="17925" spans="24:34" x14ac:dyDescent="0.3">
      <c r="X17925" s="269" t="s">
        <v>33565</v>
      </c>
      <c r="Y17925" s="270">
        <v>68640</v>
      </c>
      <c r="AA17925" s="231" t="s">
        <v>43199</v>
      </c>
      <c r="AB17925" s="232">
        <v>19611.740000000002</v>
      </c>
      <c r="AD17925" s="209" t="s">
        <v>31480</v>
      </c>
      <c r="AE17925" s="210">
        <v>4979.28</v>
      </c>
      <c r="AF17925" s="93"/>
      <c r="AG17925" s="93"/>
      <c r="AH17925" s="93"/>
    </row>
    <row r="17926" spans="24:34" x14ac:dyDescent="0.3">
      <c r="X17926" s="269" t="s">
        <v>35036</v>
      </c>
      <c r="Y17926" s="270">
        <v>117880</v>
      </c>
      <c r="AA17926" s="231" t="s">
        <v>19019</v>
      </c>
      <c r="AB17926" s="232">
        <v>130184.9</v>
      </c>
      <c r="AD17926" s="209" t="s">
        <v>31481</v>
      </c>
      <c r="AE17926" s="210">
        <v>1239</v>
      </c>
      <c r="AF17926" s="93"/>
      <c r="AG17926" s="93"/>
      <c r="AH17926" s="93"/>
    </row>
    <row r="17927" spans="24:34" x14ac:dyDescent="0.3">
      <c r="X17927" s="269" t="s">
        <v>20291</v>
      </c>
      <c r="Y17927" s="270">
        <v>108700.6</v>
      </c>
      <c r="AA17927" s="231" t="s">
        <v>19039</v>
      </c>
      <c r="AB17927" s="232">
        <v>742157.7</v>
      </c>
      <c r="AD17927" s="209" t="s">
        <v>31482</v>
      </c>
      <c r="AE17927" s="210">
        <v>5140</v>
      </c>
      <c r="AF17927" s="93"/>
      <c r="AG17927" s="93"/>
      <c r="AH17927" s="93"/>
    </row>
    <row r="17928" spans="24:34" x14ac:dyDescent="0.3">
      <c r="X17928" s="269" t="s">
        <v>20292</v>
      </c>
      <c r="Y17928" s="270">
        <v>38604.03</v>
      </c>
      <c r="AA17928" s="231" t="s">
        <v>47483</v>
      </c>
      <c r="AB17928" s="232">
        <v>78978.210000000006</v>
      </c>
      <c r="AD17928" s="209" t="s">
        <v>31483</v>
      </c>
      <c r="AE17928" s="210">
        <v>716</v>
      </c>
      <c r="AF17928" s="93"/>
      <c r="AG17928" s="93"/>
      <c r="AH17928" s="93"/>
    </row>
    <row r="17929" spans="24:34" x14ac:dyDescent="0.3">
      <c r="X17929" s="269" t="s">
        <v>20293</v>
      </c>
      <c r="Y17929" s="270">
        <v>59696.04</v>
      </c>
      <c r="AA17929" s="231" t="s">
        <v>47484</v>
      </c>
      <c r="AB17929" s="232">
        <v>44328</v>
      </c>
      <c r="AD17929" s="209" t="s">
        <v>31484</v>
      </c>
      <c r="AE17929" s="210">
        <v>940</v>
      </c>
      <c r="AF17929" s="93"/>
      <c r="AG17929" s="93"/>
      <c r="AH17929" s="93"/>
    </row>
    <row r="17930" spans="24:34" x14ac:dyDescent="0.3">
      <c r="X17930" s="269" t="s">
        <v>33566</v>
      </c>
      <c r="Y17930" s="270">
        <v>37810.480000000003</v>
      </c>
      <c r="AA17930" s="231" t="s">
        <v>47485</v>
      </c>
      <c r="AB17930" s="232">
        <v>65818.37</v>
      </c>
      <c r="AD17930" s="209" t="s">
        <v>31485</v>
      </c>
      <c r="AE17930" s="210">
        <v>3902.73</v>
      </c>
      <c r="AF17930" s="93"/>
      <c r="AG17930" s="93"/>
      <c r="AH17930" s="93"/>
    </row>
    <row r="17931" spans="24:34" x14ac:dyDescent="0.3">
      <c r="X17931" s="269" t="s">
        <v>36283</v>
      </c>
      <c r="Y17931" s="270">
        <v>26925</v>
      </c>
      <c r="AA17931" s="231" t="s">
        <v>43200</v>
      </c>
      <c r="AB17931" s="232">
        <v>120448.83</v>
      </c>
      <c r="AD17931" s="209" t="s">
        <v>31486</v>
      </c>
      <c r="AE17931" s="210">
        <v>17980.54</v>
      </c>
      <c r="AF17931" s="93"/>
      <c r="AG17931" s="93"/>
      <c r="AH17931" s="93"/>
    </row>
    <row r="17932" spans="24:34" x14ac:dyDescent="0.3">
      <c r="X17932" s="269" t="s">
        <v>40782</v>
      </c>
      <c r="Y17932" s="270">
        <v>2812.5</v>
      </c>
      <c r="AA17932" s="231" t="s">
        <v>54308</v>
      </c>
      <c r="AB17932" s="232">
        <v>112650</v>
      </c>
      <c r="AD17932" s="209" t="s">
        <v>31487</v>
      </c>
      <c r="AE17932" s="210">
        <v>4500</v>
      </c>
      <c r="AF17932" s="93"/>
      <c r="AG17932" s="93"/>
      <c r="AH17932" s="93"/>
    </row>
    <row r="17933" spans="24:34" x14ac:dyDescent="0.3">
      <c r="X17933" s="269" t="s">
        <v>60899</v>
      </c>
      <c r="Y17933" s="270">
        <v>3993.96</v>
      </c>
      <c r="AA17933" s="231" t="s">
        <v>19040</v>
      </c>
      <c r="AB17933" s="232">
        <v>86785.05</v>
      </c>
      <c r="AD17933" s="209" t="s">
        <v>31488</v>
      </c>
      <c r="AE17933" s="210">
        <v>1619.76</v>
      </c>
      <c r="AF17933" s="93"/>
      <c r="AG17933" s="93"/>
      <c r="AH17933" s="93"/>
    </row>
    <row r="17934" spans="24:34" x14ac:dyDescent="0.3">
      <c r="X17934" s="269" t="s">
        <v>59981</v>
      </c>
      <c r="Y17934" s="270">
        <v>1092.55</v>
      </c>
      <c r="AA17934" s="231" t="s">
        <v>19042</v>
      </c>
      <c r="AB17934" s="232">
        <v>53318.05</v>
      </c>
      <c r="AD17934" s="209" t="s">
        <v>31489</v>
      </c>
      <c r="AE17934" s="210">
        <v>1200</v>
      </c>
      <c r="AF17934" s="93"/>
      <c r="AG17934" s="93"/>
      <c r="AH17934" s="93"/>
    </row>
    <row r="17935" spans="24:34" x14ac:dyDescent="0.3">
      <c r="X17935" s="269" t="s">
        <v>20296</v>
      </c>
      <c r="Y17935" s="270">
        <v>22693</v>
      </c>
      <c r="AA17935" s="231" t="s">
        <v>19044</v>
      </c>
      <c r="AB17935" s="232">
        <v>3329</v>
      </c>
      <c r="AD17935" s="209" t="s">
        <v>31490</v>
      </c>
      <c r="AE17935" s="210">
        <v>19951.97</v>
      </c>
      <c r="AF17935" s="93"/>
      <c r="AG17935" s="93"/>
      <c r="AH17935" s="93"/>
    </row>
    <row r="17936" spans="24:34" x14ac:dyDescent="0.3">
      <c r="X17936" s="269" t="s">
        <v>20297</v>
      </c>
      <c r="Y17936" s="270">
        <v>6754.2</v>
      </c>
      <c r="AA17936" s="231" t="s">
        <v>19047</v>
      </c>
      <c r="AB17936" s="232">
        <v>83506.3</v>
      </c>
      <c r="AD17936" s="209" t="s">
        <v>31491</v>
      </c>
      <c r="AE17936" s="210">
        <v>57231.21</v>
      </c>
      <c r="AF17936" s="93"/>
      <c r="AG17936" s="93"/>
      <c r="AH17936" s="93"/>
    </row>
    <row r="17937" spans="24:34" x14ac:dyDescent="0.3">
      <c r="X17937" s="269" t="s">
        <v>13513</v>
      </c>
      <c r="Y17937" s="270">
        <v>35738.71</v>
      </c>
      <c r="AA17937" s="231" t="s">
        <v>47486</v>
      </c>
      <c r="AB17937" s="232">
        <v>32900</v>
      </c>
      <c r="AD17937" s="209" t="s">
        <v>31492</v>
      </c>
      <c r="AE17937" s="210">
        <v>9090</v>
      </c>
      <c r="AF17937" s="93"/>
      <c r="AG17937" s="93"/>
      <c r="AH17937" s="93"/>
    </row>
    <row r="17938" spans="24:34" x14ac:dyDescent="0.3">
      <c r="X17938" s="269" t="s">
        <v>13514</v>
      </c>
      <c r="Y17938" s="270">
        <v>112470.77</v>
      </c>
      <c r="AA17938" s="231" t="s">
        <v>19075</v>
      </c>
      <c r="AB17938" s="232">
        <v>206120.08</v>
      </c>
      <c r="AD17938" s="209" t="s">
        <v>31493</v>
      </c>
      <c r="AE17938" s="210">
        <v>17962.099999999999</v>
      </c>
      <c r="AF17938" s="93"/>
      <c r="AG17938" s="93"/>
      <c r="AH17938" s="93"/>
    </row>
    <row r="17939" spans="24:34" x14ac:dyDescent="0.3">
      <c r="X17939" s="269" t="s">
        <v>13515</v>
      </c>
      <c r="Y17939" s="270">
        <v>62473.4</v>
      </c>
      <c r="AA17939" s="231" t="s">
        <v>54309</v>
      </c>
      <c r="AB17939" s="232">
        <v>99129.86</v>
      </c>
      <c r="AD17939" s="209" t="s">
        <v>31494</v>
      </c>
      <c r="AE17939" s="210">
        <v>7041.44</v>
      </c>
      <c r="AF17939" s="93"/>
      <c r="AG17939" s="93"/>
      <c r="AH17939" s="93"/>
    </row>
    <row r="17940" spans="24:34" x14ac:dyDescent="0.3">
      <c r="X17940" s="269" t="s">
        <v>35038</v>
      </c>
      <c r="Y17940" s="270">
        <v>22209.42</v>
      </c>
      <c r="AA17940" s="231" t="s">
        <v>36224</v>
      </c>
      <c r="AB17940" s="232">
        <v>41750.080000000002</v>
      </c>
      <c r="AD17940" s="209" t="s">
        <v>31495</v>
      </c>
      <c r="AE17940" s="210">
        <v>46550.1</v>
      </c>
      <c r="AF17940" s="93"/>
      <c r="AG17940" s="93"/>
      <c r="AH17940" s="93"/>
    </row>
    <row r="17941" spans="24:34" x14ac:dyDescent="0.3">
      <c r="X17941" s="269" t="s">
        <v>20298</v>
      </c>
      <c r="Y17941" s="270">
        <v>20135.84</v>
      </c>
      <c r="AA17941" s="231" t="s">
        <v>43201</v>
      </c>
      <c r="AB17941" s="232">
        <v>61623.46</v>
      </c>
      <c r="AD17941" s="209" t="s">
        <v>31496</v>
      </c>
      <c r="AE17941" s="210">
        <v>4979.28</v>
      </c>
      <c r="AF17941" s="93"/>
      <c r="AG17941" s="93"/>
      <c r="AH17941" s="93"/>
    </row>
    <row r="17942" spans="24:34" x14ac:dyDescent="0.3">
      <c r="X17942" s="269" t="s">
        <v>20299</v>
      </c>
      <c r="Y17942" s="270">
        <v>99</v>
      </c>
      <c r="AA17942" s="231" t="s">
        <v>19079</v>
      </c>
      <c r="AB17942" s="232">
        <v>31030.23</v>
      </c>
      <c r="AD17942" s="209" t="s">
        <v>31497</v>
      </c>
      <c r="AE17942" s="210">
        <v>1239</v>
      </c>
      <c r="AF17942" s="93"/>
      <c r="AG17942" s="93"/>
      <c r="AH17942" s="93"/>
    </row>
    <row r="17943" spans="24:34" x14ac:dyDescent="0.3">
      <c r="X17943" s="269" t="s">
        <v>48460</v>
      </c>
      <c r="Y17943" s="270">
        <v>15387.47</v>
      </c>
      <c r="AA17943" s="231" t="s">
        <v>19080</v>
      </c>
      <c r="AB17943" s="232">
        <v>61929.1</v>
      </c>
      <c r="AD17943" s="209" t="s">
        <v>31498</v>
      </c>
      <c r="AE17943" s="210">
        <v>5140</v>
      </c>
      <c r="AF17943" s="93"/>
      <c r="AG17943" s="93"/>
      <c r="AH17943" s="93"/>
    </row>
    <row r="17944" spans="24:34" x14ac:dyDescent="0.3">
      <c r="X17944" s="269" t="s">
        <v>54340</v>
      </c>
      <c r="Y17944" s="270">
        <v>134622</v>
      </c>
      <c r="AA17944" s="231" t="s">
        <v>34932</v>
      </c>
      <c r="AB17944" s="232">
        <v>43261.57</v>
      </c>
      <c r="AD17944" s="209" t="s">
        <v>31499</v>
      </c>
      <c r="AE17944" s="210">
        <v>716</v>
      </c>
      <c r="AF17944" s="93"/>
      <c r="AG17944" s="93"/>
      <c r="AH17944" s="93"/>
    </row>
    <row r="17945" spans="24:34" x14ac:dyDescent="0.3">
      <c r="X17945" s="269" t="s">
        <v>13516</v>
      </c>
      <c r="Y17945" s="270">
        <v>45252.36</v>
      </c>
      <c r="AA17945" s="231" t="s">
        <v>34933</v>
      </c>
      <c r="AB17945" s="232">
        <v>15000</v>
      </c>
      <c r="AD17945" s="209" t="s">
        <v>31500</v>
      </c>
      <c r="AE17945" s="210">
        <v>940</v>
      </c>
      <c r="AF17945" s="93"/>
      <c r="AG17945" s="93"/>
      <c r="AH17945" s="93"/>
    </row>
    <row r="17946" spans="24:34" x14ac:dyDescent="0.3">
      <c r="X17946" s="269" t="s">
        <v>20300</v>
      </c>
      <c r="Y17946" s="270">
        <v>57103.03</v>
      </c>
      <c r="AA17946" s="231" t="s">
        <v>19084</v>
      </c>
      <c r="AB17946" s="232">
        <v>17969.939999999999</v>
      </c>
      <c r="AD17946" s="209" t="s">
        <v>31501</v>
      </c>
      <c r="AE17946" s="210">
        <v>3902.73</v>
      </c>
      <c r="AF17946" s="93"/>
      <c r="AG17946" s="93"/>
      <c r="AH17946" s="93"/>
    </row>
    <row r="17947" spans="24:34" x14ac:dyDescent="0.3">
      <c r="X17947" s="269" t="s">
        <v>56799</v>
      </c>
      <c r="Y17947" s="270">
        <v>1323.4</v>
      </c>
      <c r="AA17947" s="231" t="s">
        <v>19086</v>
      </c>
      <c r="AB17947" s="232">
        <v>103173.7</v>
      </c>
      <c r="AD17947" s="209" t="s">
        <v>31502</v>
      </c>
      <c r="AE17947" s="210">
        <v>17980.54</v>
      </c>
      <c r="AF17947" s="93"/>
      <c r="AG17947" s="93"/>
      <c r="AH17947" s="93"/>
    </row>
    <row r="17948" spans="24:34" x14ac:dyDescent="0.3">
      <c r="X17948" s="269" t="s">
        <v>13517</v>
      </c>
      <c r="Y17948" s="270">
        <v>5893.07</v>
      </c>
      <c r="AA17948" s="231" t="s">
        <v>36225</v>
      </c>
      <c r="AB17948" s="232">
        <v>91752</v>
      </c>
      <c r="AD17948" s="209" t="s">
        <v>31503</v>
      </c>
      <c r="AE17948" s="210">
        <v>4500</v>
      </c>
      <c r="AF17948" s="93"/>
      <c r="AG17948" s="93"/>
      <c r="AH17948" s="93"/>
    </row>
    <row r="17949" spans="24:34" x14ac:dyDescent="0.3">
      <c r="X17949" s="269" t="s">
        <v>20301</v>
      </c>
      <c r="Y17949" s="270">
        <v>3106.73</v>
      </c>
      <c r="AA17949" s="231" t="s">
        <v>36226</v>
      </c>
      <c r="AB17949" s="232">
        <v>63000</v>
      </c>
      <c r="AD17949" s="209" t="s">
        <v>31504</v>
      </c>
      <c r="AE17949" s="210">
        <v>1619.76</v>
      </c>
      <c r="AF17949" s="93"/>
      <c r="AG17949" s="93"/>
      <c r="AH17949" s="93"/>
    </row>
    <row r="17950" spans="24:34" x14ac:dyDescent="0.3">
      <c r="X17950" s="269" t="s">
        <v>33575</v>
      </c>
      <c r="Y17950" s="270">
        <v>181301.6</v>
      </c>
      <c r="AA17950" s="231" t="s">
        <v>19103</v>
      </c>
      <c r="AB17950" s="232">
        <v>119504.98</v>
      </c>
      <c r="AD17950" s="209" t="s">
        <v>31505</v>
      </c>
      <c r="AE17950" s="210">
        <v>1200</v>
      </c>
      <c r="AF17950" s="93"/>
      <c r="AG17950" s="93"/>
      <c r="AH17950" s="93"/>
    </row>
    <row r="17951" spans="24:34" x14ac:dyDescent="0.3">
      <c r="X17951" s="269" t="s">
        <v>20396</v>
      </c>
      <c r="Y17951" s="270">
        <v>127004.54</v>
      </c>
      <c r="AA17951" s="231" t="s">
        <v>34942</v>
      </c>
      <c r="AB17951" s="232">
        <v>59162.720000000001</v>
      </c>
      <c r="AD17951" s="209" t="s">
        <v>31506</v>
      </c>
      <c r="AE17951" s="210">
        <v>19951.97</v>
      </c>
      <c r="AF17951" s="93"/>
      <c r="AG17951" s="93"/>
      <c r="AH17951" s="93"/>
    </row>
    <row r="17952" spans="24:34" x14ac:dyDescent="0.3">
      <c r="X17952" s="269" t="s">
        <v>20397</v>
      </c>
      <c r="Y17952" s="270">
        <v>240291.16</v>
      </c>
      <c r="AA17952" s="231" t="s">
        <v>50632</v>
      </c>
      <c r="AB17952" s="232">
        <v>6000</v>
      </c>
      <c r="AD17952" s="209" t="s">
        <v>31507</v>
      </c>
      <c r="AE17952" s="210">
        <v>57231.21</v>
      </c>
      <c r="AF17952" s="93"/>
      <c r="AG17952" s="93"/>
      <c r="AH17952" s="93"/>
    </row>
    <row r="17953" spans="24:34" x14ac:dyDescent="0.3">
      <c r="X17953" s="269" t="s">
        <v>20398</v>
      </c>
      <c r="Y17953" s="270">
        <v>61072.53</v>
      </c>
      <c r="AA17953" s="231" t="s">
        <v>40756</v>
      </c>
      <c r="AB17953" s="232">
        <v>21978.16</v>
      </c>
      <c r="AD17953" s="209" t="s">
        <v>31508</v>
      </c>
      <c r="AE17953" s="210">
        <v>9090</v>
      </c>
      <c r="AF17953" s="93"/>
      <c r="AG17953" s="93"/>
      <c r="AH17953" s="93"/>
    </row>
    <row r="17954" spans="24:34" x14ac:dyDescent="0.3">
      <c r="X17954" s="269" t="s">
        <v>20399</v>
      </c>
      <c r="Y17954" s="270">
        <v>191741.61</v>
      </c>
      <c r="AA17954" s="231" t="s">
        <v>49345</v>
      </c>
      <c r="AB17954" s="232">
        <v>50000</v>
      </c>
      <c r="AD17954" s="209" t="s">
        <v>31509</v>
      </c>
      <c r="AE17954" s="210">
        <v>15749.94</v>
      </c>
      <c r="AF17954" s="93"/>
      <c r="AG17954" s="93"/>
      <c r="AH17954" s="93"/>
    </row>
    <row r="17955" spans="24:34" x14ac:dyDescent="0.3">
      <c r="X17955" s="269" t="s">
        <v>33576</v>
      </c>
      <c r="Y17955" s="270">
        <v>233218.17</v>
      </c>
      <c r="AA17955" s="231" t="s">
        <v>46016</v>
      </c>
      <c r="AB17955" s="232">
        <v>102400</v>
      </c>
      <c r="AD17955" s="209" t="s">
        <v>31510</v>
      </c>
      <c r="AE17955" s="210">
        <v>119024.4</v>
      </c>
      <c r="AF17955" s="93"/>
      <c r="AG17955" s="93"/>
      <c r="AH17955" s="93"/>
    </row>
    <row r="17956" spans="24:34" x14ac:dyDescent="0.3">
      <c r="X17956" s="269" t="s">
        <v>20401</v>
      </c>
      <c r="Y17956" s="270">
        <v>52568.98</v>
      </c>
      <c r="AA17956" s="231" t="s">
        <v>33424</v>
      </c>
      <c r="AB17956" s="232">
        <v>20400</v>
      </c>
      <c r="AD17956" s="209" t="s">
        <v>31511</v>
      </c>
      <c r="AE17956" s="210">
        <v>47671.9</v>
      </c>
      <c r="AF17956" s="93"/>
      <c r="AG17956" s="93"/>
      <c r="AH17956" s="93"/>
    </row>
    <row r="17957" spans="24:34" x14ac:dyDescent="0.3">
      <c r="X17957" s="269" t="s">
        <v>20402</v>
      </c>
      <c r="Y17957" s="270">
        <v>1649.58</v>
      </c>
      <c r="AA17957" s="231" t="s">
        <v>19104</v>
      </c>
      <c r="AB17957" s="232">
        <v>24161.45</v>
      </c>
      <c r="AD17957" s="209" t="s">
        <v>31512</v>
      </c>
      <c r="AE17957" s="210">
        <v>4543.26</v>
      </c>
      <c r="AF17957" s="93"/>
      <c r="AG17957" s="93"/>
      <c r="AH17957" s="93"/>
    </row>
    <row r="17958" spans="24:34" x14ac:dyDescent="0.3">
      <c r="X17958" s="269" t="s">
        <v>20403</v>
      </c>
      <c r="Y17958" s="270">
        <v>18553.330000000002</v>
      </c>
      <c r="AA17958" s="231" t="s">
        <v>19105</v>
      </c>
      <c r="AB17958" s="232">
        <v>995.54</v>
      </c>
      <c r="AD17958" s="209" t="s">
        <v>31513</v>
      </c>
      <c r="AE17958" s="210">
        <v>15749.94</v>
      </c>
      <c r="AF17958" s="93"/>
      <c r="AG17958" s="93"/>
      <c r="AH17958" s="93"/>
    </row>
    <row r="17959" spans="24:34" x14ac:dyDescent="0.3">
      <c r="X17959" s="269" t="s">
        <v>20404</v>
      </c>
      <c r="Y17959" s="270">
        <v>155051.9</v>
      </c>
      <c r="AA17959" s="231" t="s">
        <v>19106</v>
      </c>
      <c r="AB17959" s="232">
        <v>24299.599999999999</v>
      </c>
      <c r="AD17959" s="209" t="s">
        <v>31514</v>
      </c>
      <c r="AE17959" s="210">
        <v>119024.4</v>
      </c>
      <c r="AF17959" s="93"/>
      <c r="AG17959" s="93"/>
      <c r="AH17959" s="93"/>
    </row>
    <row r="17960" spans="24:34" x14ac:dyDescent="0.3">
      <c r="X17960" s="269" t="s">
        <v>20405</v>
      </c>
      <c r="Y17960" s="270">
        <v>45196.800000000003</v>
      </c>
      <c r="AA17960" s="231" t="s">
        <v>33425</v>
      </c>
      <c r="AB17960" s="232">
        <v>15875</v>
      </c>
      <c r="AD17960" s="209" t="s">
        <v>31515</v>
      </c>
      <c r="AE17960" s="210">
        <v>47671.9</v>
      </c>
      <c r="AF17960" s="93"/>
      <c r="AG17960" s="93"/>
      <c r="AH17960" s="93"/>
    </row>
    <row r="17961" spans="24:34" x14ac:dyDescent="0.3">
      <c r="X17961" s="269" t="s">
        <v>47507</v>
      </c>
      <c r="Y17961" s="270">
        <v>110</v>
      </c>
      <c r="AA17961" s="231" t="s">
        <v>54310</v>
      </c>
      <c r="AB17961" s="232">
        <v>778.12</v>
      </c>
      <c r="AD17961" s="209" t="s">
        <v>31516</v>
      </c>
      <c r="AE17961" s="210">
        <v>4543.26</v>
      </c>
      <c r="AF17961" s="93"/>
      <c r="AG17961" s="93"/>
      <c r="AH17961" s="93"/>
    </row>
    <row r="17962" spans="24:34" x14ac:dyDescent="0.3">
      <c r="X17962" s="269" t="s">
        <v>56800</v>
      </c>
      <c r="Y17962" s="270">
        <v>312912.2</v>
      </c>
      <c r="AA17962" s="231" t="s">
        <v>49346</v>
      </c>
      <c r="AB17962" s="232">
        <v>2440</v>
      </c>
      <c r="AD17962" s="209" t="s">
        <v>31517</v>
      </c>
      <c r="AE17962" s="210">
        <v>15116.17</v>
      </c>
      <c r="AF17962" s="93"/>
      <c r="AG17962" s="93"/>
      <c r="AH17962" s="93"/>
    </row>
    <row r="17963" spans="24:34" x14ac:dyDescent="0.3">
      <c r="X17963" s="269" t="s">
        <v>20408</v>
      </c>
      <c r="Y17963" s="270">
        <v>25933.33</v>
      </c>
      <c r="AA17963" s="231" t="s">
        <v>34943</v>
      </c>
      <c r="AB17963" s="232">
        <v>4735</v>
      </c>
      <c r="AD17963" s="209" t="s">
        <v>31518</v>
      </c>
      <c r="AE17963" s="210">
        <v>10458.98</v>
      </c>
      <c r="AF17963" s="93"/>
      <c r="AG17963" s="93"/>
      <c r="AH17963" s="93"/>
    </row>
    <row r="17964" spans="24:34" x14ac:dyDescent="0.3">
      <c r="X17964" s="269" t="s">
        <v>39171</v>
      </c>
      <c r="Y17964" s="270">
        <v>21364.48</v>
      </c>
      <c r="AA17964" s="231" t="s">
        <v>19108</v>
      </c>
      <c r="AB17964" s="232">
        <v>39572.17</v>
      </c>
      <c r="AD17964" s="209" t="s">
        <v>31519</v>
      </c>
      <c r="AE17964" s="210">
        <v>12400</v>
      </c>
      <c r="AF17964" s="93"/>
      <c r="AG17964" s="93"/>
      <c r="AH17964" s="93"/>
    </row>
    <row r="17965" spans="24:34" x14ac:dyDescent="0.3">
      <c r="X17965" s="269" t="s">
        <v>33577</v>
      </c>
      <c r="Y17965" s="270">
        <v>2793653.01</v>
      </c>
      <c r="AA17965" s="231" t="s">
        <v>19110</v>
      </c>
      <c r="AB17965" s="232">
        <v>739.57</v>
      </c>
      <c r="AD17965" s="209" t="s">
        <v>31520</v>
      </c>
      <c r="AE17965" s="210">
        <v>2905.11</v>
      </c>
      <c r="AF17965" s="93"/>
      <c r="AG17965" s="93"/>
      <c r="AH17965" s="93"/>
    </row>
    <row r="17966" spans="24:34" x14ac:dyDescent="0.3">
      <c r="X17966" s="269" t="s">
        <v>20411</v>
      </c>
      <c r="Y17966" s="270">
        <v>346793.17</v>
      </c>
      <c r="AA17966" s="231" t="s">
        <v>19128</v>
      </c>
      <c r="AB17966" s="232">
        <v>13920.35</v>
      </c>
      <c r="AD17966" s="209" t="s">
        <v>31521</v>
      </c>
      <c r="AE17966" s="210">
        <v>252.92</v>
      </c>
      <c r="AF17966" s="93"/>
      <c r="AG17966" s="93"/>
      <c r="AH17966" s="93"/>
    </row>
    <row r="17967" spans="24:34" x14ac:dyDescent="0.3">
      <c r="X17967" s="269" t="s">
        <v>35046</v>
      </c>
      <c r="Y17967" s="270">
        <v>7822.33</v>
      </c>
      <c r="AA17967" s="231" t="s">
        <v>50633</v>
      </c>
      <c r="AB17967" s="232">
        <v>21440</v>
      </c>
      <c r="AD17967" s="209" t="s">
        <v>31522</v>
      </c>
      <c r="AE17967" s="210">
        <v>733.54</v>
      </c>
      <c r="AF17967" s="93"/>
      <c r="AG17967" s="93"/>
      <c r="AH17967" s="93"/>
    </row>
    <row r="17968" spans="24:34" x14ac:dyDescent="0.3">
      <c r="X17968" s="269" t="s">
        <v>47509</v>
      </c>
      <c r="Y17968" s="270">
        <v>328.66</v>
      </c>
      <c r="AA17968" s="231" t="s">
        <v>50634</v>
      </c>
      <c r="AB17968" s="232">
        <v>68767.240000000005</v>
      </c>
      <c r="AD17968" s="209" t="s">
        <v>31523</v>
      </c>
      <c r="AE17968" s="210">
        <v>4059.26</v>
      </c>
      <c r="AF17968" s="93"/>
      <c r="AG17968" s="93"/>
      <c r="AH17968" s="93"/>
    </row>
    <row r="17969" spans="24:34" x14ac:dyDescent="0.3">
      <c r="X17969" s="269" t="s">
        <v>20413</v>
      </c>
      <c r="Y17969" s="270">
        <v>378148.84</v>
      </c>
      <c r="AA17969" s="231" t="s">
        <v>50635</v>
      </c>
      <c r="AB17969" s="232">
        <v>7500</v>
      </c>
      <c r="AD17969" s="209" t="s">
        <v>31524</v>
      </c>
      <c r="AE17969" s="210">
        <v>10672.8</v>
      </c>
      <c r="AF17969" s="93"/>
      <c r="AG17969" s="93"/>
      <c r="AH17969" s="93"/>
    </row>
    <row r="17970" spans="24:34" x14ac:dyDescent="0.3">
      <c r="X17970" s="269" t="s">
        <v>20415</v>
      </c>
      <c r="Y17970" s="270">
        <v>261862.29</v>
      </c>
      <c r="AA17970" s="231" t="s">
        <v>46017</v>
      </c>
      <c r="AB17970" s="232">
        <v>84250</v>
      </c>
      <c r="AD17970" s="209" t="s">
        <v>31525</v>
      </c>
      <c r="AE17970" s="210">
        <v>18081.22</v>
      </c>
      <c r="AF17970" s="93"/>
      <c r="AG17970" s="93"/>
      <c r="AH17970" s="93"/>
    </row>
    <row r="17971" spans="24:34" x14ac:dyDescent="0.3">
      <c r="X17971" s="269" t="s">
        <v>20416</v>
      </c>
      <c r="Y17971" s="270">
        <v>18634.32</v>
      </c>
      <c r="AA17971" s="231" t="s">
        <v>50636</v>
      </c>
      <c r="AB17971" s="232">
        <v>204312.58</v>
      </c>
      <c r="AD17971" s="209" t="s">
        <v>31526</v>
      </c>
      <c r="AE17971" s="210">
        <v>4820</v>
      </c>
      <c r="AF17971" s="93"/>
      <c r="AG17971" s="93"/>
      <c r="AH17971" s="93"/>
    </row>
    <row r="17972" spans="24:34" x14ac:dyDescent="0.3">
      <c r="X17972" s="269" t="s">
        <v>13522</v>
      </c>
      <c r="Y17972" s="270">
        <v>410067.33</v>
      </c>
      <c r="AA17972" s="231" t="s">
        <v>19129</v>
      </c>
      <c r="AB17972" s="232">
        <v>23158.43</v>
      </c>
      <c r="AD17972" s="209" t="s">
        <v>31527</v>
      </c>
      <c r="AE17972" s="210">
        <v>15116.17</v>
      </c>
      <c r="AF17972" s="93"/>
      <c r="AG17972" s="93"/>
      <c r="AH17972" s="93"/>
    </row>
    <row r="17973" spans="24:34" x14ac:dyDescent="0.3">
      <c r="X17973" s="269" t="s">
        <v>13523</v>
      </c>
      <c r="Y17973" s="270">
        <v>593520.16</v>
      </c>
      <c r="AA17973" s="231" t="s">
        <v>50637</v>
      </c>
      <c r="AB17973" s="232">
        <v>3894.5</v>
      </c>
      <c r="AD17973" s="209" t="s">
        <v>31528</v>
      </c>
      <c r="AE17973" s="210">
        <v>10458.98</v>
      </c>
      <c r="AF17973" s="93"/>
      <c r="AG17973" s="93"/>
      <c r="AH17973" s="93"/>
    </row>
    <row r="17974" spans="24:34" x14ac:dyDescent="0.3">
      <c r="X17974" s="269" t="s">
        <v>20417</v>
      </c>
      <c r="Y17974" s="270">
        <v>184010.49</v>
      </c>
      <c r="AA17974" s="231" t="s">
        <v>19130</v>
      </c>
      <c r="AB17974" s="232">
        <v>54.6</v>
      </c>
      <c r="AD17974" s="209" t="s">
        <v>31529</v>
      </c>
      <c r="AE17974" s="210">
        <v>12400</v>
      </c>
      <c r="AF17974" s="93"/>
      <c r="AG17974" s="93"/>
      <c r="AH17974" s="93"/>
    </row>
    <row r="17975" spans="24:34" x14ac:dyDescent="0.3">
      <c r="X17975" s="269" t="s">
        <v>20418</v>
      </c>
      <c r="Y17975" s="270">
        <v>159192.32000000001</v>
      </c>
      <c r="AA17975" s="231" t="s">
        <v>43202</v>
      </c>
      <c r="AB17975" s="232">
        <v>769.13</v>
      </c>
      <c r="AD17975" s="209" t="s">
        <v>31530</v>
      </c>
      <c r="AE17975" s="210">
        <v>2905.11</v>
      </c>
      <c r="AF17975" s="93"/>
      <c r="AG17975" s="93"/>
      <c r="AH17975" s="93"/>
    </row>
    <row r="17976" spans="24:34" x14ac:dyDescent="0.3">
      <c r="X17976" s="269" t="s">
        <v>20419</v>
      </c>
      <c r="Y17976" s="270">
        <v>5831.42</v>
      </c>
      <c r="AA17976" s="231" t="s">
        <v>43203</v>
      </c>
      <c r="AB17976" s="232">
        <v>7.26</v>
      </c>
      <c r="AD17976" s="209" t="s">
        <v>31531</v>
      </c>
      <c r="AE17976" s="210">
        <v>252.92</v>
      </c>
      <c r="AF17976" s="93"/>
      <c r="AG17976" s="93"/>
      <c r="AH17976" s="93"/>
    </row>
    <row r="17977" spans="24:34" x14ac:dyDescent="0.3">
      <c r="X17977" s="269" t="s">
        <v>35047</v>
      </c>
      <c r="Y17977" s="270">
        <v>647.61</v>
      </c>
      <c r="AA17977" s="231" t="s">
        <v>31957</v>
      </c>
      <c r="AB17977" s="232">
        <v>19393.310000000001</v>
      </c>
      <c r="AD17977" s="209" t="s">
        <v>31532</v>
      </c>
      <c r="AE17977" s="210">
        <v>733.54</v>
      </c>
      <c r="AF17977" s="93"/>
      <c r="AG17977" s="93"/>
      <c r="AH17977" s="93"/>
    </row>
    <row r="17978" spans="24:34" x14ac:dyDescent="0.3">
      <c r="X17978" s="269" t="s">
        <v>20420</v>
      </c>
      <c r="Y17978" s="270">
        <v>47043</v>
      </c>
      <c r="AA17978" s="231" t="s">
        <v>54311</v>
      </c>
      <c r="AB17978" s="232">
        <v>1743.48</v>
      </c>
      <c r="AD17978" s="209" t="s">
        <v>31533</v>
      </c>
      <c r="AE17978" s="210">
        <v>4059.26</v>
      </c>
      <c r="AF17978" s="93"/>
      <c r="AG17978" s="93"/>
      <c r="AH17978" s="93"/>
    </row>
    <row r="17979" spans="24:34" x14ac:dyDescent="0.3">
      <c r="X17979" s="269" t="s">
        <v>49367</v>
      </c>
      <c r="Y17979" s="270">
        <v>103173.12</v>
      </c>
      <c r="AA17979" s="231" t="s">
        <v>43204</v>
      </c>
      <c r="AB17979" s="232">
        <v>3888.21</v>
      </c>
      <c r="AD17979" s="209" t="s">
        <v>31534</v>
      </c>
      <c r="AE17979" s="210">
        <v>10672.8</v>
      </c>
      <c r="AF17979" s="93"/>
      <c r="AG17979" s="93"/>
      <c r="AH17979" s="93"/>
    </row>
    <row r="17980" spans="24:34" x14ac:dyDescent="0.3">
      <c r="X17980" s="269" t="s">
        <v>60900</v>
      </c>
      <c r="Y17980" s="270">
        <v>1732.53</v>
      </c>
      <c r="AA17980" s="231" t="s">
        <v>19132</v>
      </c>
      <c r="AB17980" s="232">
        <v>22099.54</v>
      </c>
      <c r="AD17980" s="209" t="s">
        <v>31535</v>
      </c>
      <c r="AE17980" s="210">
        <v>18081.22</v>
      </c>
      <c r="AF17980" s="93"/>
      <c r="AG17980" s="93"/>
      <c r="AH17980" s="93"/>
    </row>
    <row r="17981" spans="24:34" x14ac:dyDescent="0.3">
      <c r="X17981" s="269" t="s">
        <v>40783</v>
      </c>
      <c r="Y17981" s="270">
        <v>1350</v>
      </c>
      <c r="AA17981" s="231" t="s">
        <v>19133</v>
      </c>
      <c r="AB17981" s="232">
        <v>117473.72</v>
      </c>
      <c r="AD17981" s="209" t="s">
        <v>31536</v>
      </c>
      <c r="AE17981" s="210">
        <v>4820</v>
      </c>
      <c r="AF17981" s="93"/>
      <c r="AG17981" s="93"/>
      <c r="AH17981" s="93"/>
    </row>
    <row r="17982" spans="24:34" x14ac:dyDescent="0.3">
      <c r="X17982" s="269" t="s">
        <v>54341</v>
      </c>
      <c r="Y17982" s="270">
        <v>456.12</v>
      </c>
      <c r="AA17982" s="231" t="s">
        <v>50638</v>
      </c>
      <c r="AB17982" s="232">
        <v>6699.4</v>
      </c>
      <c r="AD17982" s="209" t="s">
        <v>31537</v>
      </c>
      <c r="AE17982" s="210">
        <v>4500</v>
      </c>
      <c r="AF17982" s="93"/>
      <c r="AG17982" s="93"/>
      <c r="AH17982" s="93"/>
    </row>
    <row r="17983" spans="24:34" x14ac:dyDescent="0.3">
      <c r="X17983" s="269" t="s">
        <v>54342</v>
      </c>
      <c r="Y17983" s="270">
        <v>3115.7</v>
      </c>
      <c r="AA17983" s="231" t="s">
        <v>19134</v>
      </c>
      <c r="AB17983" s="232">
        <v>38480.46</v>
      </c>
      <c r="AD17983" s="209" t="s">
        <v>31538</v>
      </c>
      <c r="AE17983" s="210">
        <v>160500</v>
      </c>
      <c r="AF17983" s="93"/>
      <c r="AG17983" s="93"/>
      <c r="AH17983" s="93"/>
    </row>
    <row r="17984" spans="24:34" x14ac:dyDescent="0.3">
      <c r="X17984" s="269" t="s">
        <v>61682</v>
      </c>
      <c r="Y17984" s="270">
        <v>3350</v>
      </c>
      <c r="AA17984" s="231" t="s">
        <v>43205</v>
      </c>
      <c r="AB17984" s="232">
        <v>48592.36</v>
      </c>
      <c r="AD17984" s="209" t="s">
        <v>31539</v>
      </c>
      <c r="AE17984" s="210">
        <v>105000</v>
      </c>
      <c r="AF17984" s="93"/>
      <c r="AG17984" s="93"/>
      <c r="AH17984" s="93"/>
    </row>
    <row r="17985" spans="24:34" x14ac:dyDescent="0.3">
      <c r="X17985" s="269" t="s">
        <v>20423</v>
      </c>
      <c r="Y17985" s="270">
        <v>282429.65000000002</v>
      </c>
      <c r="AA17985" s="231" t="s">
        <v>19158</v>
      </c>
      <c r="AB17985" s="232">
        <v>124819.98</v>
      </c>
      <c r="AD17985" s="209" t="s">
        <v>31540</v>
      </c>
      <c r="AE17985" s="210">
        <v>4500</v>
      </c>
      <c r="AF17985" s="93"/>
      <c r="AG17985" s="93"/>
      <c r="AH17985" s="93"/>
    </row>
    <row r="17986" spans="24:34" x14ac:dyDescent="0.3">
      <c r="X17986" s="269" t="s">
        <v>58034</v>
      </c>
      <c r="Y17986" s="270">
        <v>5417.9</v>
      </c>
      <c r="AA17986" s="231" t="s">
        <v>19159</v>
      </c>
      <c r="AB17986" s="232">
        <v>27106.75</v>
      </c>
      <c r="AD17986" s="209" t="s">
        <v>31541</v>
      </c>
      <c r="AE17986" s="210">
        <v>160500</v>
      </c>
      <c r="AF17986" s="93"/>
      <c r="AG17986" s="93"/>
      <c r="AH17986" s="93"/>
    </row>
    <row r="17987" spans="24:34" x14ac:dyDescent="0.3">
      <c r="X17987" s="269" t="s">
        <v>20424</v>
      </c>
      <c r="Y17987" s="270">
        <v>104119.27</v>
      </c>
      <c r="AA17987" s="231" t="s">
        <v>54312</v>
      </c>
      <c r="AB17987" s="232">
        <v>1050</v>
      </c>
      <c r="AD17987" s="209" t="s">
        <v>31542</v>
      </c>
      <c r="AE17987" s="210">
        <v>105000</v>
      </c>
      <c r="AF17987" s="93"/>
      <c r="AG17987" s="93"/>
      <c r="AH17987" s="93"/>
    </row>
    <row r="17988" spans="24:34" x14ac:dyDescent="0.3">
      <c r="X17988" s="269" t="s">
        <v>48461</v>
      </c>
      <c r="Y17988" s="270">
        <v>205613.81</v>
      </c>
      <c r="AA17988" s="231" t="s">
        <v>19160</v>
      </c>
      <c r="AB17988" s="232">
        <v>10631.24</v>
      </c>
      <c r="AD17988" s="209" t="s">
        <v>31543</v>
      </c>
      <c r="AE17988" s="210">
        <v>20551.84</v>
      </c>
      <c r="AF17988" s="93"/>
      <c r="AG17988" s="93"/>
      <c r="AH17988" s="93"/>
    </row>
    <row r="17989" spans="24:34" x14ac:dyDescent="0.3">
      <c r="X17989" s="269" t="s">
        <v>20425</v>
      </c>
      <c r="Y17989" s="270">
        <v>352094.67</v>
      </c>
      <c r="AA17989" s="231" t="s">
        <v>43206</v>
      </c>
      <c r="AB17989" s="232">
        <v>180902.12</v>
      </c>
      <c r="AD17989" s="209" t="s">
        <v>31544</v>
      </c>
      <c r="AE17989" s="210">
        <v>905.61</v>
      </c>
      <c r="AF17989" s="93"/>
      <c r="AG17989" s="93"/>
      <c r="AH17989" s="93"/>
    </row>
    <row r="17990" spans="24:34" x14ac:dyDescent="0.3">
      <c r="X17990" s="269" t="s">
        <v>65135</v>
      </c>
      <c r="Y17990" s="270">
        <v>580.03</v>
      </c>
      <c r="AA17990" s="231" t="s">
        <v>43207</v>
      </c>
      <c r="AB17990" s="232">
        <v>17760.72</v>
      </c>
      <c r="AD17990" s="209" t="s">
        <v>31545</v>
      </c>
      <c r="AE17990" s="210">
        <v>576.69000000000005</v>
      </c>
      <c r="AF17990" s="93"/>
      <c r="AG17990" s="93"/>
      <c r="AH17990" s="93"/>
    </row>
    <row r="17991" spans="24:34" x14ac:dyDescent="0.3">
      <c r="X17991" s="269" t="s">
        <v>20429</v>
      </c>
      <c r="Y17991" s="270">
        <v>64715.66</v>
      </c>
      <c r="AA17991" s="231" t="s">
        <v>19164</v>
      </c>
      <c r="AB17991" s="232">
        <v>21402</v>
      </c>
      <c r="AD17991" s="209" t="s">
        <v>31546</v>
      </c>
      <c r="AE17991" s="210">
        <v>1073.6099999999999</v>
      </c>
      <c r="AF17991" s="93"/>
      <c r="AG17991" s="93"/>
      <c r="AH17991" s="93"/>
    </row>
    <row r="17992" spans="24:34" x14ac:dyDescent="0.3">
      <c r="X17992" s="269" t="s">
        <v>20430</v>
      </c>
      <c r="Y17992" s="270">
        <v>26246.7</v>
      </c>
      <c r="AA17992" s="231" t="s">
        <v>19165</v>
      </c>
      <c r="AB17992" s="232">
        <v>26444.639999999999</v>
      </c>
      <c r="AD17992" s="209" t="s">
        <v>31547</v>
      </c>
      <c r="AE17992" s="210">
        <v>18.239999999999998</v>
      </c>
      <c r="AF17992" s="93"/>
      <c r="AG17992" s="93"/>
      <c r="AH17992" s="93"/>
    </row>
    <row r="17993" spans="24:34" x14ac:dyDescent="0.3">
      <c r="X17993" s="269" t="s">
        <v>54343</v>
      </c>
      <c r="Y17993" s="270">
        <v>-5121.41</v>
      </c>
      <c r="AA17993" s="231" t="s">
        <v>54313</v>
      </c>
      <c r="AB17993" s="232">
        <v>13392.31</v>
      </c>
      <c r="AD17993" s="209" t="s">
        <v>31548</v>
      </c>
      <c r="AE17993" s="210">
        <v>70801.149999999994</v>
      </c>
      <c r="AF17993" s="93"/>
      <c r="AG17993" s="93"/>
      <c r="AH17993" s="93"/>
    </row>
    <row r="17994" spans="24:34" x14ac:dyDescent="0.3">
      <c r="X17994" s="269" t="s">
        <v>20456</v>
      </c>
      <c r="Y17994" s="270">
        <v>168282.45</v>
      </c>
      <c r="AA17994" s="231" t="s">
        <v>19169</v>
      </c>
      <c r="AB17994" s="232">
        <v>8493.65</v>
      </c>
      <c r="AD17994" s="209" t="s">
        <v>31549</v>
      </c>
      <c r="AE17994" s="210">
        <v>1036.42</v>
      </c>
      <c r="AF17994" s="93"/>
      <c r="AG17994" s="93"/>
      <c r="AH17994" s="93"/>
    </row>
    <row r="17995" spans="24:34" x14ac:dyDescent="0.3">
      <c r="X17995" s="269" t="s">
        <v>54344</v>
      </c>
      <c r="Y17995" s="270">
        <v>3125</v>
      </c>
      <c r="AA17995" s="231" t="s">
        <v>19170</v>
      </c>
      <c r="AB17995" s="232">
        <v>14546.5</v>
      </c>
      <c r="AD17995" s="209" t="s">
        <v>31550</v>
      </c>
      <c r="AE17995" s="210">
        <v>20551.84</v>
      </c>
      <c r="AF17995" s="93"/>
      <c r="AG17995" s="93"/>
      <c r="AH17995" s="93"/>
    </row>
    <row r="17996" spans="24:34" x14ac:dyDescent="0.3">
      <c r="X17996" s="269" t="s">
        <v>65136</v>
      </c>
      <c r="Y17996" s="270">
        <v>3000</v>
      </c>
      <c r="AA17996" s="231" t="s">
        <v>19204</v>
      </c>
      <c r="AB17996" s="232">
        <v>53920.08</v>
      </c>
      <c r="AD17996" s="209" t="s">
        <v>31551</v>
      </c>
      <c r="AE17996" s="210">
        <v>905.61</v>
      </c>
      <c r="AF17996" s="93"/>
      <c r="AG17996" s="93"/>
      <c r="AH17996" s="93"/>
    </row>
    <row r="17997" spans="24:34" x14ac:dyDescent="0.3">
      <c r="X17997" s="269" t="s">
        <v>65137</v>
      </c>
      <c r="Y17997" s="270">
        <v>1340</v>
      </c>
      <c r="AA17997" s="231" t="s">
        <v>19206</v>
      </c>
      <c r="AB17997" s="232">
        <v>16640.64</v>
      </c>
      <c r="AD17997" s="209" t="s">
        <v>31552</v>
      </c>
      <c r="AE17997" s="210">
        <v>576.69000000000005</v>
      </c>
      <c r="AF17997" s="93"/>
      <c r="AG17997" s="93"/>
      <c r="AH17997" s="93"/>
    </row>
    <row r="17998" spans="24:34" x14ac:dyDescent="0.3">
      <c r="X17998" s="269" t="s">
        <v>65138</v>
      </c>
      <c r="Y17998" s="270">
        <v>6126.07</v>
      </c>
      <c r="AA17998" s="231" t="s">
        <v>33432</v>
      </c>
      <c r="AB17998" s="232">
        <v>5880</v>
      </c>
      <c r="AD17998" s="209" t="s">
        <v>31553</v>
      </c>
      <c r="AE17998" s="210">
        <v>1073.6099999999999</v>
      </c>
      <c r="AF17998" s="93"/>
      <c r="AG17998" s="93"/>
      <c r="AH17998" s="93"/>
    </row>
    <row r="17999" spans="24:34" x14ac:dyDescent="0.3">
      <c r="X17999" s="269" t="s">
        <v>58035</v>
      </c>
      <c r="Y17999" s="270">
        <v>11181.34</v>
      </c>
      <c r="AA17999" s="231" t="s">
        <v>34945</v>
      </c>
      <c r="AB17999" s="232">
        <v>6260.1</v>
      </c>
      <c r="AD17999" s="209" t="s">
        <v>31554</v>
      </c>
      <c r="AE17999" s="210">
        <v>18.239999999999998</v>
      </c>
      <c r="AF17999" s="93"/>
      <c r="AG17999" s="93"/>
      <c r="AH17999" s="93"/>
    </row>
    <row r="18000" spans="24:34" x14ac:dyDescent="0.3">
      <c r="X18000" s="269" t="s">
        <v>20457</v>
      </c>
      <c r="Y18000" s="270">
        <v>11874.12</v>
      </c>
      <c r="AA18000" s="231" t="s">
        <v>50639</v>
      </c>
      <c r="AB18000" s="232">
        <v>4400</v>
      </c>
      <c r="AD18000" s="209" t="s">
        <v>31555</v>
      </c>
      <c r="AE18000" s="210">
        <v>70801.149999999994</v>
      </c>
      <c r="AF18000" s="93"/>
      <c r="AG18000" s="93"/>
      <c r="AH18000" s="93"/>
    </row>
    <row r="18001" spans="24:34" x14ac:dyDescent="0.3">
      <c r="X18001" s="269" t="s">
        <v>20458</v>
      </c>
      <c r="Y18001" s="270">
        <v>8374.84</v>
      </c>
      <c r="AA18001" s="231" t="s">
        <v>46018</v>
      </c>
      <c r="AB18001" s="232">
        <v>320043.75</v>
      </c>
      <c r="AD18001" s="209" t="s">
        <v>31556</v>
      </c>
      <c r="AE18001" s="210">
        <v>1036.42</v>
      </c>
      <c r="AF18001" s="93"/>
      <c r="AG18001" s="93"/>
      <c r="AH18001" s="93"/>
    </row>
    <row r="18002" spans="24:34" x14ac:dyDescent="0.3">
      <c r="X18002" s="269" t="s">
        <v>20460</v>
      </c>
      <c r="Y18002" s="270">
        <v>8986.9500000000007</v>
      </c>
      <c r="AA18002" s="231" t="s">
        <v>49347</v>
      </c>
      <c r="AB18002" s="232">
        <v>11700</v>
      </c>
      <c r="AD18002" s="209" t="s">
        <v>31557</v>
      </c>
      <c r="AE18002" s="210">
        <v>2394</v>
      </c>
      <c r="AF18002" s="93"/>
      <c r="AG18002" s="93"/>
      <c r="AH18002" s="93"/>
    </row>
    <row r="18003" spans="24:34" x14ac:dyDescent="0.3">
      <c r="X18003" s="269" t="s">
        <v>40784</v>
      </c>
      <c r="Y18003" s="270">
        <v>123.28</v>
      </c>
      <c r="AA18003" s="231" t="s">
        <v>19207</v>
      </c>
      <c r="AB18003" s="232">
        <v>16292.53</v>
      </c>
      <c r="AD18003" s="209" t="s">
        <v>31558</v>
      </c>
      <c r="AE18003" s="210">
        <v>7800</v>
      </c>
      <c r="AF18003" s="93"/>
      <c r="AG18003" s="93"/>
      <c r="AH18003" s="93"/>
    </row>
    <row r="18004" spans="24:34" x14ac:dyDescent="0.3">
      <c r="X18004" s="269" t="s">
        <v>20462</v>
      </c>
      <c r="Y18004" s="270">
        <v>277.20999999999998</v>
      </c>
      <c r="AA18004" s="231" t="s">
        <v>19208</v>
      </c>
      <c r="AB18004" s="232">
        <v>1213.3800000000001</v>
      </c>
      <c r="AD18004" s="209" t="s">
        <v>31559</v>
      </c>
      <c r="AE18004" s="210">
        <v>6000</v>
      </c>
      <c r="AF18004" s="93"/>
      <c r="AG18004" s="93"/>
      <c r="AH18004" s="93"/>
    </row>
    <row r="18005" spans="24:34" x14ac:dyDescent="0.3">
      <c r="X18005" s="269" t="s">
        <v>20481</v>
      </c>
      <c r="Y18005" s="270">
        <v>165160.32000000001</v>
      </c>
      <c r="AA18005" s="231" t="s">
        <v>19209</v>
      </c>
      <c r="AB18005" s="232">
        <v>963.39</v>
      </c>
      <c r="AD18005" s="209" t="s">
        <v>31560</v>
      </c>
      <c r="AE18005" s="210">
        <v>4249.41</v>
      </c>
      <c r="AF18005" s="93"/>
      <c r="AG18005" s="93"/>
      <c r="AH18005" s="93"/>
    </row>
    <row r="18006" spans="24:34" x14ac:dyDescent="0.3">
      <c r="X18006" s="269" t="s">
        <v>20482</v>
      </c>
      <c r="Y18006" s="270">
        <v>2544</v>
      </c>
      <c r="AA18006" s="231" t="s">
        <v>19210</v>
      </c>
      <c r="AB18006" s="232">
        <v>7567.9</v>
      </c>
      <c r="AD18006" s="209" t="s">
        <v>31561</v>
      </c>
      <c r="AE18006" s="210">
        <v>2394</v>
      </c>
      <c r="AF18006" s="93"/>
      <c r="AG18006" s="93"/>
      <c r="AH18006" s="93"/>
    </row>
    <row r="18007" spans="24:34" x14ac:dyDescent="0.3">
      <c r="X18007" s="269" t="s">
        <v>20484</v>
      </c>
      <c r="Y18007" s="270">
        <v>12734.92</v>
      </c>
      <c r="AA18007" s="231" t="s">
        <v>40757</v>
      </c>
      <c r="AB18007" s="232">
        <v>2273.08</v>
      </c>
      <c r="AD18007" s="209" t="s">
        <v>31562</v>
      </c>
      <c r="AE18007" s="210">
        <v>7800</v>
      </c>
      <c r="AF18007" s="93"/>
      <c r="AG18007" s="93"/>
      <c r="AH18007" s="93"/>
    </row>
    <row r="18008" spans="24:34" x14ac:dyDescent="0.3">
      <c r="X18008" s="269" t="s">
        <v>20485</v>
      </c>
      <c r="Y18008" s="270">
        <v>4218.75</v>
      </c>
      <c r="AA18008" s="231" t="s">
        <v>19211</v>
      </c>
      <c r="AB18008" s="232">
        <v>31206</v>
      </c>
      <c r="AD18008" s="209" t="s">
        <v>31563</v>
      </c>
      <c r="AE18008" s="210">
        <v>6000</v>
      </c>
      <c r="AF18008" s="93"/>
      <c r="AG18008" s="93"/>
      <c r="AH18008" s="93"/>
    </row>
    <row r="18009" spans="24:34" x14ac:dyDescent="0.3">
      <c r="X18009" s="269" t="s">
        <v>65139</v>
      </c>
      <c r="Y18009" s="270">
        <v>4702</v>
      </c>
      <c r="AA18009" s="231" t="s">
        <v>19212</v>
      </c>
      <c r="AB18009" s="232">
        <v>33305.96</v>
      </c>
      <c r="AD18009" s="209" t="s">
        <v>31564</v>
      </c>
      <c r="AE18009" s="210">
        <v>4249.41</v>
      </c>
      <c r="AF18009" s="93"/>
      <c r="AG18009" s="93"/>
      <c r="AH18009" s="93"/>
    </row>
    <row r="18010" spans="24:34" x14ac:dyDescent="0.3">
      <c r="X18010" s="269" t="s">
        <v>20487</v>
      </c>
      <c r="Y18010" s="270">
        <v>2756</v>
      </c>
      <c r="AA18010" s="231" t="s">
        <v>19213</v>
      </c>
      <c r="AB18010" s="232">
        <v>12153.84</v>
      </c>
      <c r="AD18010" s="209" t="s">
        <v>31565</v>
      </c>
      <c r="AE18010" s="210">
        <v>29375</v>
      </c>
      <c r="AF18010" s="93"/>
      <c r="AG18010" s="93"/>
      <c r="AH18010" s="93"/>
    </row>
    <row r="18011" spans="24:34" x14ac:dyDescent="0.3">
      <c r="X18011" s="269" t="s">
        <v>20489</v>
      </c>
      <c r="Y18011" s="270">
        <v>2291.3000000000002</v>
      </c>
      <c r="AA18011" s="231" t="s">
        <v>19214</v>
      </c>
      <c r="AB18011" s="232">
        <v>37890.36</v>
      </c>
      <c r="AD18011" s="209" t="s">
        <v>31566</v>
      </c>
      <c r="AE18011" s="210">
        <v>14000</v>
      </c>
      <c r="AF18011" s="93"/>
      <c r="AG18011" s="93"/>
      <c r="AH18011" s="93"/>
    </row>
    <row r="18012" spans="24:34" x14ac:dyDescent="0.3">
      <c r="X18012" s="269" t="s">
        <v>58762</v>
      </c>
      <c r="Y18012" s="270">
        <v>72000</v>
      </c>
      <c r="AA18012" s="231" t="s">
        <v>19247</v>
      </c>
      <c r="AB18012" s="232">
        <v>16250.01</v>
      </c>
      <c r="AD18012" s="209" t="s">
        <v>31567</v>
      </c>
      <c r="AE18012" s="210">
        <v>22200</v>
      </c>
      <c r="AF18012" s="93"/>
      <c r="AG18012" s="93"/>
      <c r="AH18012" s="93"/>
    </row>
    <row r="18013" spans="24:34" x14ac:dyDescent="0.3">
      <c r="X18013" s="269" t="s">
        <v>20565</v>
      </c>
      <c r="Y18013" s="270">
        <v>762470.64</v>
      </c>
      <c r="AA18013" s="231" t="s">
        <v>19248</v>
      </c>
      <c r="AB18013" s="232">
        <v>104496.12</v>
      </c>
      <c r="AD18013" s="209" t="s">
        <v>31568</v>
      </c>
      <c r="AE18013" s="210">
        <v>29375</v>
      </c>
      <c r="AF18013" s="93"/>
      <c r="AG18013" s="93"/>
      <c r="AH18013" s="93"/>
    </row>
    <row r="18014" spans="24:34" x14ac:dyDescent="0.3">
      <c r="X18014" s="269" t="s">
        <v>20566</v>
      </c>
      <c r="Y18014" s="270">
        <v>65423.74</v>
      </c>
      <c r="AA18014" s="231" t="s">
        <v>34949</v>
      </c>
      <c r="AB18014" s="232">
        <v>22394.46</v>
      </c>
      <c r="AD18014" s="209" t="s">
        <v>31569</v>
      </c>
      <c r="AE18014" s="210">
        <v>14000</v>
      </c>
      <c r="AF18014" s="93"/>
      <c r="AG18014" s="93"/>
      <c r="AH18014" s="93"/>
    </row>
    <row r="18015" spans="24:34" x14ac:dyDescent="0.3">
      <c r="X18015" s="269" t="s">
        <v>20567</v>
      </c>
      <c r="Y18015" s="270">
        <v>39035</v>
      </c>
      <c r="AA18015" s="231" t="s">
        <v>19249</v>
      </c>
      <c r="AB18015" s="232">
        <v>17.64</v>
      </c>
      <c r="AD18015" s="209" t="s">
        <v>31570</v>
      </c>
      <c r="AE18015" s="210">
        <v>22200</v>
      </c>
      <c r="AF18015" s="93"/>
      <c r="AG18015" s="93"/>
      <c r="AH18015" s="93"/>
    </row>
    <row r="18016" spans="24:34" x14ac:dyDescent="0.3">
      <c r="X18016" s="269" t="s">
        <v>20568</v>
      </c>
      <c r="Y18016" s="270">
        <v>165460.32</v>
      </c>
      <c r="AA18016" s="231" t="s">
        <v>43208</v>
      </c>
      <c r="AB18016" s="232">
        <v>87054.19</v>
      </c>
      <c r="AD18016" s="207"/>
      <c r="AE18016" s="208"/>
      <c r="AF18016" s="93"/>
      <c r="AG18016" s="93"/>
      <c r="AH18016" s="93"/>
    </row>
    <row r="18017" spans="24:34" x14ac:dyDescent="0.3">
      <c r="X18017" s="269" t="s">
        <v>20569</v>
      </c>
      <c r="Y18017" s="270">
        <v>5913.86</v>
      </c>
      <c r="AA18017" s="231" t="s">
        <v>19252</v>
      </c>
      <c r="AB18017" s="232">
        <v>17434.45</v>
      </c>
      <c r="AD18017" s="207"/>
      <c r="AE18017" s="208"/>
      <c r="AF18017" s="93"/>
      <c r="AG18017" s="93"/>
      <c r="AH18017" s="93"/>
    </row>
    <row r="18018" spans="24:34" x14ac:dyDescent="0.3">
      <c r="X18018" s="269" t="s">
        <v>20570</v>
      </c>
      <c r="Y18018" s="270">
        <v>31159.05</v>
      </c>
      <c r="AA18018" s="231" t="s">
        <v>19253</v>
      </c>
      <c r="AB18018" s="232">
        <v>2245.02</v>
      </c>
      <c r="AD18018" s="207"/>
      <c r="AE18018" s="208"/>
      <c r="AF18018" s="93"/>
      <c r="AG18018" s="93"/>
      <c r="AH18018" s="93"/>
    </row>
    <row r="18019" spans="24:34" x14ac:dyDescent="0.3">
      <c r="X18019" s="269" t="s">
        <v>56801</v>
      </c>
      <c r="Y18019" s="270">
        <v>68068</v>
      </c>
      <c r="AA18019" s="231" t="s">
        <v>19254</v>
      </c>
      <c r="AB18019" s="232">
        <v>6356</v>
      </c>
      <c r="AD18019" s="207"/>
      <c r="AE18019" s="208"/>
      <c r="AF18019" s="93"/>
      <c r="AG18019" s="93"/>
      <c r="AH18019" s="93"/>
    </row>
    <row r="18020" spans="24:34" x14ac:dyDescent="0.3">
      <c r="X18020" s="269" t="s">
        <v>20573</v>
      </c>
      <c r="Y18020" s="270">
        <v>125</v>
      </c>
      <c r="AA18020" s="231" t="s">
        <v>39101</v>
      </c>
      <c r="AB18020" s="232">
        <v>263.77</v>
      </c>
      <c r="AD18020" s="207"/>
      <c r="AE18020" s="208"/>
      <c r="AF18020" s="93"/>
      <c r="AG18020" s="93"/>
      <c r="AH18020" s="93"/>
    </row>
    <row r="18021" spans="24:34" x14ac:dyDescent="0.3">
      <c r="X18021" s="269" t="s">
        <v>59982</v>
      </c>
      <c r="Y18021" s="270">
        <v>2062.5</v>
      </c>
      <c r="AA18021" s="231" t="s">
        <v>19256</v>
      </c>
      <c r="AB18021" s="232">
        <v>156449.01</v>
      </c>
      <c r="AD18021" s="207"/>
      <c r="AE18021" s="208"/>
      <c r="AF18021" s="93"/>
      <c r="AG18021" s="93"/>
      <c r="AH18021" s="93"/>
    </row>
    <row r="18022" spans="24:34" x14ac:dyDescent="0.3">
      <c r="X18022" s="269" t="s">
        <v>13539</v>
      </c>
      <c r="Y18022" s="270">
        <v>31949.98</v>
      </c>
      <c r="AA18022" s="231" t="s">
        <v>19257</v>
      </c>
      <c r="AB18022" s="232">
        <v>41925</v>
      </c>
      <c r="AD18022" s="207"/>
      <c r="AE18022" s="208"/>
      <c r="AF18022" s="93"/>
      <c r="AG18022" s="93"/>
      <c r="AH18022" s="93"/>
    </row>
    <row r="18023" spans="24:34" x14ac:dyDescent="0.3">
      <c r="X18023" s="269" t="s">
        <v>33589</v>
      </c>
      <c r="Y18023" s="270">
        <v>750</v>
      </c>
      <c r="AA18023" s="231" t="s">
        <v>19259</v>
      </c>
      <c r="AB18023" s="232">
        <v>56355.59</v>
      </c>
      <c r="AD18023" s="207"/>
      <c r="AE18023" s="208"/>
      <c r="AF18023" s="93"/>
      <c r="AG18023" s="93"/>
      <c r="AH18023" s="93"/>
    </row>
    <row r="18024" spans="24:34" x14ac:dyDescent="0.3">
      <c r="X18024" s="269" t="s">
        <v>20575</v>
      </c>
      <c r="Y18024" s="270">
        <v>56157.68</v>
      </c>
      <c r="AA18024" s="231" t="s">
        <v>19260</v>
      </c>
      <c r="AB18024" s="232">
        <v>9567.92</v>
      </c>
      <c r="AD18024" s="207"/>
      <c r="AE18024" s="208"/>
      <c r="AF18024" s="93"/>
      <c r="AG18024" s="93"/>
      <c r="AH18024" s="93"/>
    </row>
    <row r="18025" spans="24:34" x14ac:dyDescent="0.3">
      <c r="X18025" s="269" t="s">
        <v>40787</v>
      </c>
      <c r="Y18025" s="270">
        <v>991000</v>
      </c>
      <c r="AA18025" s="231" t="s">
        <v>13433</v>
      </c>
      <c r="AB18025" s="232">
        <v>27233.69</v>
      </c>
      <c r="AD18025" s="207"/>
      <c r="AE18025" s="208"/>
      <c r="AF18025" s="93"/>
      <c r="AG18025" s="93"/>
      <c r="AH18025" s="93"/>
    </row>
    <row r="18026" spans="24:34" x14ac:dyDescent="0.3">
      <c r="X18026" s="269" t="s">
        <v>61683</v>
      </c>
      <c r="Y18026" s="270">
        <v>629.59</v>
      </c>
      <c r="AA18026" s="231" t="s">
        <v>49348</v>
      </c>
      <c r="AB18026" s="232">
        <v>31874.99</v>
      </c>
      <c r="AD18026" s="207"/>
      <c r="AE18026" s="208"/>
      <c r="AF18026" s="93"/>
      <c r="AG18026" s="93"/>
      <c r="AH18026" s="93"/>
    </row>
    <row r="18027" spans="24:34" x14ac:dyDescent="0.3">
      <c r="X18027" s="269" t="s">
        <v>49368</v>
      </c>
      <c r="Y18027" s="270">
        <v>8880</v>
      </c>
      <c r="AA18027" s="231" t="s">
        <v>19271</v>
      </c>
      <c r="AB18027" s="232">
        <v>75050.59</v>
      </c>
      <c r="AD18027" s="207"/>
      <c r="AE18027" s="208"/>
      <c r="AF18027" s="93"/>
      <c r="AG18027" s="93"/>
      <c r="AH18027" s="93"/>
    </row>
    <row r="18028" spans="24:34" x14ac:dyDescent="0.3">
      <c r="X18028" s="269" t="s">
        <v>20577</v>
      </c>
      <c r="Y18028" s="270">
        <v>4930</v>
      </c>
      <c r="AA18028" s="231" t="s">
        <v>47487</v>
      </c>
      <c r="AB18028" s="232">
        <v>59399.4</v>
      </c>
      <c r="AD18028" s="207"/>
      <c r="AE18028" s="208"/>
      <c r="AF18028" s="93"/>
      <c r="AG18028" s="93"/>
      <c r="AH18028" s="93"/>
    </row>
    <row r="18029" spans="24:34" x14ac:dyDescent="0.3">
      <c r="X18029" s="269" t="s">
        <v>63485</v>
      </c>
      <c r="Y18029" s="270">
        <v>88800</v>
      </c>
      <c r="AA18029" s="231" t="s">
        <v>47488</v>
      </c>
      <c r="AB18029" s="232">
        <v>85532.7</v>
      </c>
      <c r="AD18029" s="207"/>
      <c r="AE18029" s="208"/>
      <c r="AF18029" s="93"/>
      <c r="AG18029" s="93"/>
      <c r="AH18029" s="93"/>
    </row>
    <row r="18030" spans="24:34" x14ac:dyDescent="0.3">
      <c r="X18030" s="269" t="s">
        <v>40788</v>
      </c>
      <c r="Y18030" s="270">
        <v>129330.17</v>
      </c>
      <c r="AA18030" s="231" t="s">
        <v>43209</v>
      </c>
      <c r="AB18030" s="232">
        <v>135250</v>
      </c>
      <c r="AD18030" s="207"/>
      <c r="AE18030" s="208"/>
      <c r="AF18030" s="93"/>
      <c r="AG18030" s="93"/>
      <c r="AH18030" s="93"/>
    </row>
    <row r="18031" spans="24:34" x14ac:dyDescent="0.3">
      <c r="X18031" s="269" t="s">
        <v>20579</v>
      </c>
      <c r="Y18031" s="270">
        <v>746.94</v>
      </c>
      <c r="AA18031" s="231" t="s">
        <v>43210</v>
      </c>
      <c r="AB18031" s="232">
        <v>16659.52</v>
      </c>
      <c r="AD18031" s="207"/>
      <c r="AE18031" s="208"/>
      <c r="AF18031" s="93"/>
      <c r="AG18031" s="93"/>
      <c r="AH18031" s="93"/>
    </row>
    <row r="18032" spans="24:34" x14ac:dyDescent="0.3">
      <c r="X18032" s="269" t="s">
        <v>13542</v>
      </c>
      <c r="Y18032" s="270">
        <v>189312.26</v>
      </c>
      <c r="AA18032" s="231" t="s">
        <v>49349</v>
      </c>
      <c r="AB18032" s="232">
        <v>11508.6</v>
      </c>
      <c r="AD18032" s="207"/>
      <c r="AE18032" s="208"/>
      <c r="AF18032" s="93"/>
      <c r="AG18032" s="93"/>
      <c r="AH18032" s="93"/>
    </row>
    <row r="18033" spans="24:31" x14ac:dyDescent="0.3">
      <c r="X18033" s="269" t="s">
        <v>13543</v>
      </c>
      <c r="Y18033" s="270">
        <v>555572.52</v>
      </c>
      <c r="AA18033" s="231" t="s">
        <v>13439</v>
      </c>
      <c r="AB18033" s="232">
        <v>708.23</v>
      </c>
      <c r="AD18033" s="207"/>
      <c r="AE18033" s="208"/>
    </row>
    <row r="18034" spans="24:31" x14ac:dyDescent="0.3">
      <c r="X18034" s="269" t="s">
        <v>13544</v>
      </c>
      <c r="Y18034" s="270">
        <v>123420.28</v>
      </c>
      <c r="AA18034" s="231" t="s">
        <v>19287</v>
      </c>
      <c r="AB18034" s="232">
        <v>35208.339999999997</v>
      </c>
      <c r="AD18034" s="207"/>
      <c r="AE18034" s="208"/>
    </row>
    <row r="18035" spans="24:31" x14ac:dyDescent="0.3">
      <c r="X18035" s="269" t="s">
        <v>13545</v>
      </c>
      <c r="Y18035" s="270">
        <v>380703.4</v>
      </c>
      <c r="AA18035" s="231" t="s">
        <v>36230</v>
      </c>
      <c r="AB18035" s="232">
        <v>30677.08</v>
      </c>
      <c r="AD18035" s="207"/>
      <c r="AE18035" s="208"/>
    </row>
    <row r="18036" spans="24:31" x14ac:dyDescent="0.3">
      <c r="X18036" s="269" t="s">
        <v>50652</v>
      </c>
      <c r="Y18036" s="270">
        <v>11865.24</v>
      </c>
      <c r="AA18036" s="231" t="s">
        <v>46019</v>
      </c>
      <c r="AB18036" s="232">
        <v>63764.26</v>
      </c>
      <c r="AD18036" s="207"/>
      <c r="AE18036" s="208"/>
    </row>
    <row r="18037" spans="24:31" x14ac:dyDescent="0.3">
      <c r="X18037" s="269" t="s">
        <v>20580</v>
      </c>
      <c r="Y18037" s="270">
        <v>6055</v>
      </c>
      <c r="AA18037" s="231" t="s">
        <v>43211</v>
      </c>
      <c r="AB18037" s="232">
        <v>30000</v>
      </c>
      <c r="AD18037" s="207"/>
      <c r="AE18037" s="208"/>
    </row>
    <row r="18038" spans="24:31" x14ac:dyDescent="0.3">
      <c r="X18038" s="269" t="s">
        <v>63486</v>
      </c>
      <c r="Y18038" s="270">
        <v>1500</v>
      </c>
      <c r="AA18038" s="231" t="s">
        <v>19288</v>
      </c>
      <c r="AB18038" s="232">
        <v>11155</v>
      </c>
      <c r="AD18038" s="207"/>
      <c r="AE18038" s="208"/>
    </row>
    <row r="18039" spans="24:31" x14ac:dyDescent="0.3">
      <c r="X18039" s="269" t="s">
        <v>20582</v>
      </c>
      <c r="Y18039" s="270">
        <v>47840.22</v>
      </c>
      <c r="AA18039" s="231" t="s">
        <v>40758</v>
      </c>
      <c r="AB18039" s="232">
        <v>3847.5</v>
      </c>
      <c r="AD18039" s="207"/>
      <c r="AE18039" s="208"/>
    </row>
    <row r="18040" spans="24:31" x14ac:dyDescent="0.3">
      <c r="X18040" s="269" t="s">
        <v>49369</v>
      </c>
      <c r="Y18040" s="270">
        <v>40956.61</v>
      </c>
      <c r="AA18040" s="231" t="s">
        <v>19291</v>
      </c>
      <c r="AB18040" s="232">
        <v>2800.07</v>
      </c>
      <c r="AD18040" s="207"/>
      <c r="AE18040" s="208"/>
    </row>
    <row r="18041" spans="24:31" x14ac:dyDescent="0.3">
      <c r="X18041" s="269" t="s">
        <v>20585</v>
      </c>
      <c r="Y18041" s="270">
        <v>344490.05</v>
      </c>
      <c r="AA18041" s="231" t="s">
        <v>19292</v>
      </c>
      <c r="AB18041" s="232">
        <v>13388.9</v>
      </c>
      <c r="AD18041" s="207"/>
      <c r="AE18041" s="208"/>
    </row>
    <row r="18042" spans="24:31" x14ac:dyDescent="0.3">
      <c r="X18042" s="269" t="s">
        <v>13546</v>
      </c>
      <c r="Y18042" s="270">
        <v>474434.78</v>
      </c>
      <c r="AA18042" s="231" t="s">
        <v>46020</v>
      </c>
      <c r="AB18042" s="232">
        <v>91436</v>
      </c>
      <c r="AD18042" s="207"/>
      <c r="AE18042" s="208"/>
    </row>
    <row r="18043" spans="24:31" x14ac:dyDescent="0.3">
      <c r="X18043" s="269" t="s">
        <v>20586</v>
      </c>
      <c r="Y18043" s="270">
        <v>23165.73</v>
      </c>
      <c r="AA18043" s="231" t="s">
        <v>19314</v>
      </c>
      <c r="AB18043" s="232">
        <v>7077</v>
      </c>
      <c r="AD18043" s="207"/>
      <c r="AE18043" s="208"/>
    </row>
    <row r="18044" spans="24:31" x14ac:dyDescent="0.3">
      <c r="X18044" s="269" t="s">
        <v>20587</v>
      </c>
      <c r="Y18044" s="270">
        <v>170853.38</v>
      </c>
      <c r="AA18044" s="231" t="s">
        <v>19315</v>
      </c>
      <c r="AB18044" s="232">
        <v>15380</v>
      </c>
      <c r="AD18044" s="207"/>
      <c r="AE18044" s="208"/>
    </row>
    <row r="18045" spans="24:31" x14ac:dyDescent="0.3">
      <c r="X18045" s="269" t="s">
        <v>20589</v>
      </c>
      <c r="Y18045" s="270">
        <v>19238.599999999999</v>
      </c>
      <c r="AA18045" s="231" t="s">
        <v>19316</v>
      </c>
      <c r="AB18045" s="232">
        <v>1750</v>
      </c>
      <c r="AD18045" s="207"/>
      <c r="AE18045" s="208"/>
    </row>
    <row r="18046" spans="24:31" x14ac:dyDescent="0.3">
      <c r="X18046" s="269" t="s">
        <v>33590</v>
      </c>
      <c r="Y18046" s="270">
        <v>-21504.54</v>
      </c>
      <c r="AA18046" s="231" t="s">
        <v>19343</v>
      </c>
      <c r="AB18046" s="232">
        <v>17649.72</v>
      </c>
      <c r="AD18046" s="207"/>
      <c r="AE18046" s="208"/>
    </row>
    <row r="18047" spans="24:31" x14ac:dyDescent="0.3">
      <c r="X18047" s="269" t="s">
        <v>43226</v>
      </c>
      <c r="Y18047" s="270">
        <v>228218.16</v>
      </c>
      <c r="AA18047" s="231" t="s">
        <v>50640</v>
      </c>
      <c r="AB18047" s="232">
        <v>950</v>
      </c>
      <c r="AD18047" s="207"/>
      <c r="AE18047" s="208"/>
    </row>
    <row r="18048" spans="24:31" x14ac:dyDescent="0.3">
      <c r="X18048" s="269" t="s">
        <v>40789</v>
      </c>
      <c r="Y18048" s="270">
        <v>469828.17</v>
      </c>
      <c r="AA18048" s="231" t="s">
        <v>50641</v>
      </c>
      <c r="AB18048" s="232">
        <v>16788.66</v>
      </c>
      <c r="AD18048" s="207"/>
      <c r="AE18048" s="208"/>
    </row>
    <row r="18049" spans="24:31" x14ac:dyDescent="0.3">
      <c r="X18049" s="269" t="s">
        <v>20658</v>
      </c>
      <c r="Y18049" s="270">
        <v>180610.44</v>
      </c>
      <c r="AA18049" s="231" t="s">
        <v>46021</v>
      </c>
      <c r="AB18049" s="232">
        <v>202861.27</v>
      </c>
      <c r="AD18049" s="207"/>
      <c r="AE18049" s="208"/>
    </row>
    <row r="18050" spans="24:31" x14ac:dyDescent="0.3">
      <c r="X18050" s="269" t="s">
        <v>35065</v>
      </c>
      <c r="Y18050" s="270">
        <v>916977.39</v>
      </c>
      <c r="AA18050" s="231" t="s">
        <v>19345</v>
      </c>
      <c r="AB18050" s="232">
        <v>7278.03</v>
      </c>
      <c r="AD18050" s="207"/>
      <c r="AE18050" s="208"/>
    </row>
    <row r="18051" spans="24:31" x14ac:dyDescent="0.3">
      <c r="X18051" s="269" t="s">
        <v>50655</v>
      </c>
      <c r="Y18051" s="270">
        <v>89882.65</v>
      </c>
      <c r="AA18051" s="231" t="s">
        <v>19346</v>
      </c>
      <c r="AB18051" s="232">
        <v>18911.52</v>
      </c>
      <c r="AD18051" s="207"/>
      <c r="AE18051" s="208"/>
    </row>
    <row r="18052" spans="24:31" x14ac:dyDescent="0.3">
      <c r="X18052" s="269" t="s">
        <v>36295</v>
      </c>
      <c r="Y18052" s="270">
        <v>46862.31</v>
      </c>
      <c r="AA18052" s="231" t="s">
        <v>31979</v>
      </c>
      <c r="AB18052" s="232">
        <v>3846</v>
      </c>
      <c r="AD18052" s="207"/>
      <c r="AE18052" s="208"/>
    </row>
    <row r="18053" spans="24:31" x14ac:dyDescent="0.3">
      <c r="X18053" s="269" t="s">
        <v>50656</v>
      </c>
      <c r="Y18053" s="270">
        <v>111888.06</v>
      </c>
      <c r="AA18053" s="231" t="s">
        <v>50642</v>
      </c>
      <c r="AB18053" s="232">
        <v>1795</v>
      </c>
      <c r="AD18053" s="207"/>
      <c r="AE18053" s="208"/>
    </row>
    <row r="18054" spans="24:31" x14ac:dyDescent="0.3">
      <c r="X18054" s="269" t="s">
        <v>47511</v>
      </c>
      <c r="Y18054" s="270">
        <v>-147</v>
      </c>
      <c r="AA18054" s="231" t="s">
        <v>19352</v>
      </c>
      <c r="AB18054" s="232">
        <v>7788.1</v>
      </c>
      <c r="AD18054" s="207"/>
      <c r="AE18054" s="208"/>
    </row>
    <row r="18055" spans="24:31" x14ac:dyDescent="0.3">
      <c r="X18055" s="269" t="s">
        <v>33603</v>
      </c>
      <c r="Y18055" s="270">
        <v>179708.68</v>
      </c>
      <c r="AA18055" s="231" t="s">
        <v>19354</v>
      </c>
      <c r="AB18055" s="232">
        <v>20595.810000000001</v>
      </c>
      <c r="AD18055" s="207"/>
      <c r="AE18055" s="208"/>
    </row>
    <row r="18056" spans="24:31" x14ac:dyDescent="0.3">
      <c r="X18056" s="269" t="s">
        <v>20660</v>
      </c>
      <c r="Y18056" s="270">
        <v>36488.910000000003</v>
      </c>
      <c r="AA18056" s="231" t="s">
        <v>54314</v>
      </c>
      <c r="AB18056" s="232">
        <v>187316.22</v>
      </c>
      <c r="AD18056" s="207"/>
      <c r="AE18056" s="208"/>
    </row>
    <row r="18057" spans="24:31" x14ac:dyDescent="0.3">
      <c r="X18057" s="269" t="s">
        <v>20661</v>
      </c>
      <c r="Y18057" s="270">
        <v>12410.79</v>
      </c>
      <c r="AA18057" s="231" t="s">
        <v>54315</v>
      </c>
      <c r="AB18057" s="232">
        <v>95855.93</v>
      </c>
      <c r="AD18057" s="207"/>
      <c r="AE18057" s="208"/>
    </row>
    <row r="18058" spans="24:31" x14ac:dyDescent="0.3">
      <c r="X18058" s="269" t="s">
        <v>20662</v>
      </c>
      <c r="Y18058" s="270">
        <v>70174.080000000002</v>
      </c>
      <c r="AA18058" s="231" t="s">
        <v>54316</v>
      </c>
      <c r="AB18058" s="232">
        <v>3598.48</v>
      </c>
      <c r="AD18058" s="207"/>
      <c r="AE18058" s="208"/>
    </row>
    <row r="18059" spans="24:31" x14ac:dyDescent="0.3">
      <c r="X18059" s="269" t="s">
        <v>20663</v>
      </c>
      <c r="Y18059" s="270">
        <v>71759.38</v>
      </c>
      <c r="AA18059" s="231" t="s">
        <v>46022</v>
      </c>
      <c r="AB18059" s="232">
        <v>82230.12</v>
      </c>
      <c r="AD18059" s="207"/>
      <c r="AE18059" s="208"/>
    </row>
    <row r="18060" spans="24:31" x14ac:dyDescent="0.3">
      <c r="X18060" s="269" t="s">
        <v>20664</v>
      </c>
      <c r="Y18060" s="270">
        <v>5764062.9000000004</v>
      </c>
      <c r="AA18060" s="231" t="s">
        <v>46023</v>
      </c>
      <c r="AB18060" s="232">
        <v>28517.46</v>
      </c>
      <c r="AD18060" s="207"/>
      <c r="AE18060" s="208"/>
    </row>
    <row r="18061" spans="24:31" x14ac:dyDescent="0.3">
      <c r="X18061" s="269" t="s">
        <v>33604</v>
      </c>
      <c r="Y18061" s="270">
        <v>3185.5</v>
      </c>
      <c r="AA18061" s="231" t="s">
        <v>54317</v>
      </c>
      <c r="AB18061" s="232">
        <v>1136.1099999999999</v>
      </c>
      <c r="AD18061" s="207"/>
      <c r="AE18061" s="208"/>
    </row>
    <row r="18062" spans="24:31" x14ac:dyDescent="0.3">
      <c r="X18062" s="269" t="s">
        <v>20666</v>
      </c>
      <c r="Y18062" s="270">
        <v>53625.68</v>
      </c>
      <c r="AA18062" s="231" t="s">
        <v>54318</v>
      </c>
      <c r="AB18062" s="232">
        <v>28009.39</v>
      </c>
      <c r="AD18062" s="207"/>
      <c r="AE18062" s="208"/>
    </row>
    <row r="18063" spans="24:31" x14ac:dyDescent="0.3">
      <c r="X18063" s="269" t="s">
        <v>33605</v>
      </c>
      <c r="Y18063" s="270">
        <v>155726.75</v>
      </c>
      <c r="AA18063" s="231" t="s">
        <v>19367</v>
      </c>
      <c r="AB18063" s="232">
        <v>86323.18</v>
      </c>
      <c r="AD18063" s="207"/>
      <c r="AE18063" s="208"/>
    </row>
    <row r="18064" spans="24:31" x14ac:dyDescent="0.3">
      <c r="X18064" s="269" t="s">
        <v>33606</v>
      </c>
      <c r="Y18064" s="270">
        <v>2573.0500000000002</v>
      </c>
      <c r="AA18064" s="231" t="s">
        <v>54319</v>
      </c>
      <c r="AB18064" s="232">
        <v>600</v>
      </c>
      <c r="AD18064" s="207"/>
      <c r="AE18064" s="208"/>
    </row>
    <row r="18065" spans="24:31" x14ac:dyDescent="0.3">
      <c r="X18065" s="269" t="s">
        <v>58763</v>
      </c>
      <c r="Y18065" s="270">
        <v>6298.75</v>
      </c>
      <c r="AA18065" s="231" t="s">
        <v>19368</v>
      </c>
      <c r="AB18065" s="232">
        <v>10392.11</v>
      </c>
      <c r="AD18065" s="207"/>
      <c r="AE18065" s="208"/>
    </row>
    <row r="18066" spans="24:31" x14ac:dyDescent="0.3">
      <c r="X18066" s="269" t="s">
        <v>13561</v>
      </c>
      <c r="Y18066" s="270">
        <v>463.38</v>
      </c>
      <c r="AA18066" s="231" t="s">
        <v>19369</v>
      </c>
      <c r="AB18066" s="232">
        <v>3800.22</v>
      </c>
      <c r="AD18066" s="207"/>
      <c r="AE18066" s="208"/>
    </row>
    <row r="18067" spans="24:31" x14ac:dyDescent="0.3">
      <c r="X18067" s="269" t="s">
        <v>20667</v>
      </c>
      <c r="Y18067" s="270">
        <v>73852.039999999994</v>
      </c>
      <c r="AA18067" s="231" t="s">
        <v>19371</v>
      </c>
      <c r="AB18067" s="232">
        <v>2214.4</v>
      </c>
      <c r="AD18067" s="207"/>
      <c r="AE18067" s="208"/>
    </row>
    <row r="18068" spans="24:31" x14ac:dyDescent="0.3">
      <c r="X18068" s="269" t="s">
        <v>35067</v>
      </c>
      <c r="Y18068" s="270">
        <v>6041702.3200000003</v>
      </c>
      <c r="AA18068" s="231" t="s">
        <v>19374</v>
      </c>
      <c r="AB18068" s="232">
        <v>15343.1</v>
      </c>
      <c r="AD18068" s="207"/>
      <c r="AE18068" s="208"/>
    </row>
    <row r="18069" spans="24:31" x14ac:dyDescent="0.3">
      <c r="X18069" s="269" t="s">
        <v>20668</v>
      </c>
      <c r="Y18069" s="270">
        <v>321746.93</v>
      </c>
      <c r="AA18069" s="231" t="s">
        <v>34959</v>
      </c>
      <c r="AB18069" s="232">
        <v>80465.75</v>
      </c>
      <c r="AD18069" s="207"/>
      <c r="AE18069" s="208"/>
    </row>
    <row r="18070" spans="24:31" x14ac:dyDescent="0.3">
      <c r="X18070" s="269" t="s">
        <v>20669</v>
      </c>
      <c r="Y18070" s="270">
        <v>6312398.2800000003</v>
      </c>
      <c r="AA18070" s="231" t="s">
        <v>48453</v>
      </c>
      <c r="AB18070" s="232">
        <v>46893</v>
      </c>
      <c r="AD18070" s="207"/>
      <c r="AE18070" s="208"/>
    </row>
    <row r="18071" spans="24:31" x14ac:dyDescent="0.3">
      <c r="X18071" s="269" t="s">
        <v>36296</v>
      </c>
      <c r="Y18071" s="270">
        <v>4483.33</v>
      </c>
      <c r="AA18071" s="231" t="s">
        <v>46024</v>
      </c>
      <c r="AB18071" s="232">
        <v>57375</v>
      </c>
      <c r="AD18071" s="207"/>
      <c r="AE18071" s="208"/>
    </row>
    <row r="18072" spans="24:31" x14ac:dyDescent="0.3">
      <c r="X18072" s="269" t="s">
        <v>13565</v>
      </c>
      <c r="Y18072" s="270">
        <v>1230</v>
      </c>
      <c r="AA18072" s="231" t="s">
        <v>19393</v>
      </c>
      <c r="AB18072" s="232">
        <v>11325.44</v>
      </c>
      <c r="AD18072" s="207"/>
      <c r="AE18072" s="208"/>
    </row>
    <row r="18073" spans="24:31" x14ac:dyDescent="0.3">
      <c r="X18073" s="269" t="s">
        <v>20671</v>
      </c>
      <c r="Y18073" s="270">
        <v>4323714.1500000004</v>
      </c>
      <c r="AA18073" s="231" t="s">
        <v>19394</v>
      </c>
      <c r="AB18073" s="232">
        <v>22358.97</v>
      </c>
      <c r="AD18073" s="207"/>
      <c r="AE18073" s="208"/>
    </row>
    <row r="18074" spans="24:31" x14ac:dyDescent="0.3">
      <c r="X18074" s="269" t="s">
        <v>65140</v>
      </c>
      <c r="Y18074" s="270">
        <v>25000</v>
      </c>
      <c r="AA18074" s="231" t="s">
        <v>19395</v>
      </c>
      <c r="AB18074" s="232">
        <v>7774.32</v>
      </c>
      <c r="AD18074" s="207"/>
      <c r="AE18074" s="208"/>
    </row>
    <row r="18075" spans="24:31" x14ac:dyDescent="0.3">
      <c r="X18075" s="269" t="s">
        <v>35068</v>
      </c>
      <c r="Y18075" s="270">
        <v>420997.5</v>
      </c>
      <c r="AA18075" s="231" t="s">
        <v>19396</v>
      </c>
      <c r="AB18075" s="232">
        <v>961.36</v>
      </c>
      <c r="AD18075" s="207"/>
      <c r="AE18075" s="208"/>
    </row>
    <row r="18076" spans="24:31" x14ac:dyDescent="0.3">
      <c r="X18076" s="269" t="s">
        <v>20672</v>
      </c>
      <c r="Y18076" s="270">
        <v>1263897.22</v>
      </c>
      <c r="AA18076" s="231" t="s">
        <v>19398</v>
      </c>
      <c r="AB18076" s="232">
        <v>5686.95</v>
      </c>
      <c r="AD18076" s="207"/>
      <c r="AE18076" s="208"/>
    </row>
    <row r="18077" spans="24:31" x14ac:dyDescent="0.3">
      <c r="X18077" s="269" t="s">
        <v>13566</v>
      </c>
      <c r="Y18077" s="270">
        <v>1986939.59</v>
      </c>
      <c r="AA18077" s="231" t="s">
        <v>31984</v>
      </c>
      <c r="AB18077" s="232">
        <v>8969.68</v>
      </c>
      <c r="AD18077" s="207"/>
      <c r="AE18077" s="208"/>
    </row>
    <row r="18078" spans="24:31" x14ac:dyDescent="0.3">
      <c r="X18078" s="269" t="s">
        <v>13567</v>
      </c>
      <c r="Y18078" s="270">
        <v>3255943.37</v>
      </c>
      <c r="AA18078" s="231" t="s">
        <v>13441</v>
      </c>
      <c r="AB18078" s="232">
        <v>18113.5</v>
      </c>
      <c r="AD18078" s="207"/>
      <c r="AE18078" s="208"/>
    </row>
    <row r="18079" spans="24:31" x14ac:dyDescent="0.3">
      <c r="X18079" s="269" t="s">
        <v>13568</v>
      </c>
      <c r="Y18079" s="270">
        <v>258717.96</v>
      </c>
      <c r="AA18079" s="231" t="s">
        <v>19463</v>
      </c>
      <c r="AB18079" s="232">
        <v>28227.85</v>
      </c>
      <c r="AD18079" s="207"/>
      <c r="AE18079" s="208"/>
    </row>
    <row r="18080" spans="24:31" x14ac:dyDescent="0.3">
      <c r="X18080" s="269" t="s">
        <v>59983</v>
      </c>
      <c r="Y18080" s="270">
        <v>24737.759999999998</v>
      </c>
      <c r="AA18080" s="231" t="s">
        <v>19464</v>
      </c>
      <c r="AB18080" s="232">
        <v>532838.26</v>
      </c>
      <c r="AD18080" s="207"/>
      <c r="AE18080" s="208"/>
    </row>
    <row r="18081" spans="24:31" x14ac:dyDescent="0.3">
      <c r="X18081" s="269" t="s">
        <v>20674</v>
      </c>
      <c r="Y18081" s="270">
        <v>5040700.66</v>
      </c>
      <c r="AA18081" s="231" t="s">
        <v>19465</v>
      </c>
      <c r="AB18081" s="232">
        <v>32559.67</v>
      </c>
      <c r="AD18081" s="207"/>
      <c r="AE18081" s="208"/>
    </row>
    <row r="18082" spans="24:31" x14ac:dyDescent="0.3">
      <c r="X18082" s="269" t="s">
        <v>33607</v>
      </c>
      <c r="Y18082" s="270">
        <v>6053221.9100000001</v>
      </c>
      <c r="AA18082" s="231" t="s">
        <v>34965</v>
      </c>
      <c r="AB18082" s="232">
        <v>152745</v>
      </c>
      <c r="AD18082" s="207"/>
      <c r="AE18082" s="208"/>
    </row>
    <row r="18083" spans="24:31" x14ac:dyDescent="0.3">
      <c r="X18083" s="269" t="s">
        <v>40792</v>
      </c>
      <c r="Y18083" s="270">
        <v>125681.21</v>
      </c>
      <c r="AA18083" s="231" t="s">
        <v>46025</v>
      </c>
      <c r="AB18083" s="232">
        <v>10109.450000000001</v>
      </c>
      <c r="AD18083" s="207"/>
      <c r="AE18083" s="208"/>
    </row>
    <row r="18084" spans="24:31" x14ac:dyDescent="0.3">
      <c r="X18084" s="269" t="s">
        <v>20675</v>
      </c>
      <c r="Y18084" s="270">
        <v>6352.23</v>
      </c>
      <c r="AA18084" s="231" t="s">
        <v>19466</v>
      </c>
      <c r="AB18084" s="232">
        <v>153391.19</v>
      </c>
      <c r="AD18084" s="207"/>
      <c r="AE18084" s="208"/>
    </row>
    <row r="18085" spans="24:31" x14ac:dyDescent="0.3">
      <c r="X18085" s="269" t="s">
        <v>20676</v>
      </c>
      <c r="Y18085" s="270">
        <v>4772.7700000000004</v>
      </c>
      <c r="AA18085" s="231" t="s">
        <v>19467</v>
      </c>
      <c r="AB18085" s="232">
        <v>3581.76</v>
      </c>
      <c r="AD18085" s="207"/>
      <c r="AE18085" s="208"/>
    </row>
    <row r="18086" spans="24:31" x14ac:dyDescent="0.3">
      <c r="X18086" s="269" t="s">
        <v>47512</v>
      </c>
      <c r="Y18086" s="270">
        <v>382954.38</v>
      </c>
      <c r="AA18086" s="231" t="s">
        <v>54320</v>
      </c>
      <c r="AB18086" s="232">
        <v>5990</v>
      </c>
      <c r="AD18086" s="207"/>
      <c r="AE18086" s="208"/>
    </row>
    <row r="18087" spans="24:31" x14ac:dyDescent="0.3">
      <c r="X18087" s="269" t="s">
        <v>62358</v>
      </c>
      <c r="Y18087" s="270">
        <v>35209.11</v>
      </c>
      <c r="AA18087" s="231" t="s">
        <v>19469</v>
      </c>
      <c r="AB18087" s="232">
        <v>71006.850000000006</v>
      </c>
      <c r="AD18087" s="207"/>
      <c r="AE18087" s="208"/>
    </row>
    <row r="18088" spans="24:31" x14ac:dyDescent="0.3">
      <c r="X18088" s="269" t="s">
        <v>39177</v>
      </c>
      <c r="Y18088" s="270">
        <v>18045</v>
      </c>
      <c r="AA18088" s="231" t="s">
        <v>36241</v>
      </c>
      <c r="AB18088" s="232">
        <v>124432.11</v>
      </c>
      <c r="AD18088" s="207"/>
      <c r="AE18088" s="208"/>
    </row>
    <row r="18089" spans="24:31" x14ac:dyDescent="0.3">
      <c r="X18089" s="269" t="s">
        <v>33608</v>
      </c>
      <c r="Y18089" s="270">
        <v>35242.74</v>
      </c>
      <c r="AA18089" s="231" t="s">
        <v>19470</v>
      </c>
      <c r="AB18089" s="232">
        <v>1143</v>
      </c>
      <c r="AD18089" s="207"/>
      <c r="AE18089" s="208"/>
    </row>
    <row r="18090" spans="24:31" x14ac:dyDescent="0.3">
      <c r="X18090" s="269" t="s">
        <v>54349</v>
      </c>
      <c r="Y18090" s="270">
        <v>40123.65</v>
      </c>
      <c r="AA18090" s="231" t="s">
        <v>40759</v>
      </c>
      <c r="AB18090" s="232">
        <v>20743.2</v>
      </c>
      <c r="AD18090" s="207"/>
      <c r="AE18090" s="208"/>
    </row>
    <row r="18091" spans="24:31" x14ac:dyDescent="0.3">
      <c r="X18091" s="269" t="s">
        <v>46046</v>
      </c>
      <c r="Y18091" s="270">
        <v>7825.33</v>
      </c>
      <c r="AA18091" s="231" t="s">
        <v>19471</v>
      </c>
      <c r="AB18091" s="232">
        <v>4506.6899999999996</v>
      </c>
      <c r="AD18091" s="207"/>
      <c r="AE18091" s="208"/>
    </row>
    <row r="18092" spans="24:31" x14ac:dyDescent="0.3">
      <c r="X18092" s="269" t="s">
        <v>59323</v>
      </c>
      <c r="Y18092" s="270">
        <v>13989.89</v>
      </c>
      <c r="AA18092" s="231" t="s">
        <v>39107</v>
      </c>
      <c r="AB18092" s="232">
        <v>63000</v>
      </c>
      <c r="AD18092" s="207"/>
      <c r="AE18092" s="208"/>
    </row>
    <row r="18093" spans="24:31" x14ac:dyDescent="0.3">
      <c r="X18093" s="269" t="s">
        <v>60901</v>
      </c>
      <c r="Y18093" s="270">
        <v>54555.02</v>
      </c>
      <c r="AA18093" s="231" t="s">
        <v>19472</v>
      </c>
      <c r="AB18093" s="232">
        <v>23781.22</v>
      </c>
      <c r="AD18093" s="207"/>
      <c r="AE18093" s="208"/>
    </row>
    <row r="18094" spans="24:31" x14ac:dyDescent="0.3">
      <c r="X18094" s="269" t="s">
        <v>49370</v>
      </c>
      <c r="Y18094" s="270">
        <v>897.19</v>
      </c>
      <c r="AA18094" s="231" t="s">
        <v>19474</v>
      </c>
      <c r="AB18094" s="232">
        <v>7529.03</v>
      </c>
      <c r="AD18094" s="207"/>
      <c r="AE18094" s="208"/>
    </row>
    <row r="18095" spans="24:31" x14ac:dyDescent="0.3">
      <c r="X18095" s="269" t="s">
        <v>20678</v>
      </c>
      <c r="Y18095" s="270">
        <v>6050562.5199999996</v>
      </c>
      <c r="AA18095" s="231" t="s">
        <v>13453</v>
      </c>
      <c r="AB18095" s="232">
        <v>38929.15</v>
      </c>
      <c r="AD18095" s="207"/>
      <c r="AE18095" s="208"/>
    </row>
    <row r="18096" spans="24:31" x14ac:dyDescent="0.3">
      <c r="X18096" s="269" t="s">
        <v>54350</v>
      </c>
      <c r="Y18096" s="270">
        <v>1763822.88</v>
      </c>
      <c r="AA18096" s="231" t="s">
        <v>19475</v>
      </c>
      <c r="AB18096" s="232">
        <v>67.14</v>
      </c>
      <c r="AD18096" s="207"/>
      <c r="AE18096" s="208"/>
    </row>
    <row r="18097" spans="24:31" x14ac:dyDescent="0.3">
      <c r="X18097" s="269" t="s">
        <v>13569</v>
      </c>
      <c r="Y18097" s="270">
        <v>4783417.17</v>
      </c>
      <c r="AA18097" s="231" t="s">
        <v>36242</v>
      </c>
      <c r="AB18097" s="232">
        <v>15950.56</v>
      </c>
      <c r="AD18097" s="207"/>
      <c r="AE18097" s="208"/>
    </row>
    <row r="18098" spans="24:31" x14ac:dyDescent="0.3">
      <c r="X18098" s="269" t="s">
        <v>36297</v>
      </c>
      <c r="Y18098" s="270">
        <v>1519315.09</v>
      </c>
      <c r="AA18098" s="231" t="s">
        <v>19476</v>
      </c>
      <c r="AB18098" s="232">
        <v>10890.2</v>
      </c>
      <c r="AD18098" s="207"/>
      <c r="AE18098" s="208"/>
    </row>
    <row r="18099" spans="24:31" x14ac:dyDescent="0.3">
      <c r="X18099" s="269" t="s">
        <v>61240</v>
      </c>
      <c r="Y18099" s="270">
        <v>173723.36</v>
      </c>
      <c r="AA18099" s="231" t="s">
        <v>54321</v>
      </c>
      <c r="AB18099" s="232">
        <v>3590.72</v>
      </c>
      <c r="AD18099" s="207"/>
      <c r="AE18099" s="208"/>
    </row>
    <row r="18100" spans="24:31" x14ac:dyDescent="0.3">
      <c r="X18100" s="269" t="s">
        <v>20679</v>
      </c>
      <c r="Y18100" s="270">
        <v>6390423.6500000004</v>
      </c>
      <c r="AA18100" s="231" t="s">
        <v>33444</v>
      </c>
      <c r="AB18100" s="232">
        <v>1915249.79</v>
      </c>
      <c r="AD18100" s="207"/>
      <c r="AE18100" s="208"/>
    </row>
    <row r="18101" spans="24:31" x14ac:dyDescent="0.3">
      <c r="X18101" s="269" t="s">
        <v>20680</v>
      </c>
      <c r="Y18101" s="270">
        <v>591518.44999999995</v>
      </c>
      <c r="AA18101" s="231" t="s">
        <v>39108</v>
      </c>
      <c r="AB18101" s="232">
        <v>866934.26</v>
      </c>
      <c r="AD18101" s="207"/>
      <c r="AE18101" s="208"/>
    </row>
    <row r="18102" spans="24:31" x14ac:dyDescent="0.3">
      <c r="X18102" s="269" t="s">
        <v>13571</v>
      </c>
      <c r="Y18102" s="270">
        <v>330685.84999999998</v>
      </c>
      <c r="AA18102" s="231" t="s">
        <v>46026</v>
      </c>
      <c r="AB18102" s="232">
        <v>30030</v>
      </c>
      <c r="AD18102" s="207"/>
      <c r="AE18102" s="208"/>
    </row>
    <row r="18103" spans="24:31" x14ac:dyDescent="0.3">
      <c r="X18103" s="269" t="s">
        <v>20681</v>
      </c>
      <c r="Y18103" s="270">
        <v>1665400.31</v>
      </c>
      <c r="AA18103" s="231" t="s">
        <v>13455</v>
      </c>
      <c r="AB18103" s="232">
        <v>39000</v>
      </c>
      <c r="AD18103" s="207"/>
      <c r="AE18103" s="208"/>
    </row>
    <row r="18104" spans="24:31" x14ac:dyDescent="0.3">
      <c r="X18104" s="269" t="s">
        <v>43227</v>
      </c>
      <c r="Y18104" s="270">
        <v>-370025.61</v>
      </c>
      <c r="AA18104" s="231" t="s">
        <v>36243</v>
      </c>
      <c r="AB18104" s="232">
        <v>22181.06</v>
      </c>
      <c r="AD18104" s="207"/>
      <c r="AE18104" s="208"/>
    </row>
    <row r="18105" spans="24:31" x14ac:dyDescent="0.3">
      <c r="X18105" s="269" t="s">
        <v>35069</v>
      </c>
      <c r="Y18105" s="270">
        <v>4220838.3899999997</v>
      </c>
      <c r="AA18105" s="231" t="s">
        <v>19477</v>
      </c>
      <c r="AB18105" s="232">
        <v>15213.14</v>
      </c>
      <c r="AD18105" s="207"/>
      <c r="AE18105" s="208"/>
    </row>
    <row r="18106" spans="24:31" x14ac:dyDescent="0.3">
      <c r="X18106" s="269" t="s">
        <v>39178</v>
      </c>
      <c r="Y18106" s="270">
        <v>371864.08</v>
      </c>
      <c r="AA18106" s="231" t="s">
        <v>39109</v>
      </c>
      <c r="AB18106" s="232">
        <v>10500</v>
      </c>
      <c r="AD18106" s="207"/>
      <c r="AE18106" s="208"/>
    </row>
    <row r="18107" spans="24:31" x14ac:dyDescent="0.3">
      <c r="X18107" s="269" t="s">
        <v>50657</v>
      </c>
      <c r="Y18107" s="270">
        <v>551186.93999999994</v>
      </c>
      <c r="AA18107" s="231" t="s">
        <v>19478</v>
      </c>
      <c r="AB18107" s="232">
        <v>335642.83</v>
      </c>
      <c r="AD18107" s="207"/>
      <c r="AE18107" s="208"/>
    </row>
    <row r="18108" spans="24:31" x14ac:dyDescent="0.3">
      <c r="X18108" s="269" t="s">
        <v>54351</v>
      </c>
      <c r="Y18108" s="270">
        <v>3850</v>
      </c>
      <c r="AA18108" s="231" t="s">
        <v>19479</v>
      </c>
      <c r="AB18108" s="232">
        <v>142.87</v>
      </c>
      <c r="AD18108" s="207"/>
      <c r="AE18108" s="208"/>
    </row>
    <row r="18109" spans="24:31" x14ac:dyDescent="0.3">
      <c r="X18109" s="269" t="s">
        <v>49371</v>
      </c>
      <c r="Y18109" s="270">
        <v>135358.26</v>
      </c>
      <c r="AA18109" s="231" t="s">
        <v>13456</v>
      </c>
      <c r="AB18109" s="232">
        <v>343223.03</v>
      </c>
      <c r="AD18109" s="207"/>
      <c r="AE18109" s="208"/>
    </row>
    <row r="18110" spans="24:31" x14ac:dyDescent="0.3">
      <c r="X18110" s="269" t="s">
        <v>43228</v>
      </c>
      <c r="Y18110" s="270">
        <v>21195.919999999998</v>
      </c>
      <c r="AA18110" s="231" t="s">
        <v>13457</v>
      </c>
      <c r="AB18110" s="232">
        <v>526442.56000000006</v>
      </c>
      <c r="AD18110" s="207"/>
      <c r="AE18110" s="208"/>
    </row>
    <row r="18111" spans="24:31" x14ac:dyDescent="0.3">
      <c r="X18111" s="269" t="s">
        <v>60902</v>
      </c>
      <c r="Y18111" s="270">
        <v>6288.18</v>
      </c>
      <c r="AA18111" s="231" t="s">
        <v>31996</v>
      </c>
      <c r="AB18111" s="232">
        <v>118832.19</v>
      </c>
      <c r="AD18111" s="207"/>
      <c r="AE18111" s="208"/>
    </row>
    <row r="18112" spans="24:31" x14ac:dyDescent="0.3">
      <c r="X18112" s="269" t="s">
        <v>60903</v>
      </c>
      <c r="Y18112" s="270">
        <v>45537.919999999998</v>
      </c>
      <c r="AA18112" s="231" t="s">
        <v>19480</v>
      </c>
      <c r="AB18112" s="232">
        <v>400361.9</v>
      </c>
      <c r="AD18112" s="207"/>
      <c r="AE18112" s="208"/>
    </row>
    <row r="18113" spans="24:31" x14ac:dyDescent="0.3">
      <c r="X18113" s="269" t="s">
        <v>20700</v>
      </c>
      <c r="Y18113" s="270">
        <v>1913.23</v>
      </c>
      <c r="AA18113" s="231" t="s">
        <v>19481</v>
      </c>
      <c r="AB18113" s="232">
        <v>151100</v>
      </c>
      <c r="AD18113" s="207"/>
      <c r="AE18113" s="208"/>
    </row>
    <row r="18114" spans="24:31" x14ac:dyDescent="0.3">
      <c r="X18114" s="269" t="s">
        <v>50658</v>
      </c>
      <c r="Y18114" s="270">
        <v>113.83</v>
      </c>
      <c r="AA18114" s="231" t="s">
        <v>43212</v>
      </c>
      <c r="AB18114" s="232">
        <v>30467.83</v>
      </c>
      <c r="AD18114" s="207"/>
      <c r="AE18114" s="208"/>
    </row>
    <row r="18115" spans="24:31" x14ac:dyDescent="0.3">
      <c r="X18115" s="269" t="s">
        <v>20701</v>
      </c>
      <c r="Y18115" s="270">
        <v>498.82</v>
      </c>
      <c r="AA18115" s="231" t="s">
        <v>40760</v>
      </c>
      <c r="AB18115" s="232">
        <v>42111.76</v>
      </c>
      <c r="AD18115" s="207"/>
      <c r="AE18115" s="208"/>
    </row>
    <row r="18116" spans="24:31" x14ac:dyDescent="0.3">
      <c r="X18116" s="269" t="s">
        <v>65141</v>
      </c>
      <c r="Y18116" s="270">
        <v>6436.26</v>
      </c>
      <c r="AA18116" s="231" t="s">
        <v>13458</v>
      </c>
      <c r="AB18116" s="232">
        <v>111132.76</v>
      </c>
      <c r="AD18116" s="207"/>
      <c r="AE18116" s="208"/>
    </row>
    <row r="18117" spans="24:31" x14ac:dyDescent="0.3">
      <c r="X18117" s="269" t="s">
        <v>20702</v>
      </c>
      <c r="Y18117" s="270">
        <v>79.55</v>
      </c>
      <c r="AA18117" s="231" t="s">
        <v>54322</v>
      </c>
      <c r="AB18117" s="232">
        <v>237186.8</v>
      </c>
      <c r="AD18117" s="207"/>
      <c r="AE18117" s="208"/>
    </row>
    <row r="18118" spans="24:31" x14ac:dyDescent="0.3">
      <c r="X18118" s="269" t="s">
        <v>43230</v>
      </c>
      <c r="Y18118" s="270">
        <v>71.67</v>
      </c>
      <c r="AA18118" s="231" t="s">
        <v>13459</v>
      </c>
      <c r="AB18118" s="232">
        <v>982338.96</v>
      </c>
      <c r="AD18118" s="207"/>
      <c r="AE18118" s="208"/>
    </row>
    <row r="18119" spans="24:31" x14ac:dyDescent="0.3">
      <c r="X18119" s="269" t="s">
        <v>65142</v>
      </c>
      <c r="Y18119" s="270">
        <v>352.64</v>
      </c>
      <c r="AA18119" s="231" t="s">
        <v>19482</v>
      </c>
      <c r="AB18119" s="232">
        <v>430147.9</v>
      </c>
      <c r="AD18119" s="207"/>
      <c r="AE18119" s="208"/>
    </row>
    <row r="18120" spans="24:31" x14ac:dyDescent="0.3">
      <c r="X18120" s="269" t="s">
        <v>43231</v>
      </c>
      <c r="Y18120" s="270">
        <v>255.35</v>
      </c>
      <c r="AA18120" s="231" t="s">
        <v>13460</v>
      </c>
      <c r="AB18120" s="232">
        <v>13212.23</v>
      </c>
      <c r="AD18120" s="207"/>
      <c r="AE18120" s="208"/>
    </row>
    <row r="18121" spans="24:31" x14ac:dyDescent="0.3">
      <c r="X18121" s="269" t="s">
        <v>43232</v>
      </c>
      <c r="Y18121" s="270">
        <v>63.86</v>
      </c>
      <c r="AA18121" s="231" t="s">
        <v>39110</v>
      </c>
      <c r="AB18121" s="232">
        <v>3014.4</v>
      </c>
      <c r="AD18121" s="207"/>
      <c r="AE18121" s="208"/>
    </row>
    <row r="18122" spans="24:31" x14ac:dyDescent="0.3">
      <c r="X18122" s="269" t="s">
        <v>65143</v>
      </c>
      <c r="Y18122" s="270">
        <v>-30039.52</v>
      </c>
      <c r="AA18122" s="231" t="s">
        <v>19483</v>
      </c>
      <c r="AB18122" s="232">
        <v>4000.57</v>
      </c>
      <c r="AD18122" s="207"/>
      <c r="AE18122" s="208"/>
    </row>
    <row r="18123" spans="24:31" x14ac:dyDescent="0.3">
      <c r="X18123" s="269" t="s">
        <v>20703</v>
      </c>
      <c r="Y18123" s="270">
        <v>238.98</v>
      </c>
      <c r="AA18123" s="231" t="s">
        <v>19484</v>
      </c>
      <c r="AB18123" s="232">
        <v>120727.13</v>
      </c>
      <c r="AD18123" s="207"/>
      <c r="AE18123" s="208"/>
    </row>
    <row r="18124" spans="24:31" x14ac:dyDescent="0.3">
      <c r="X18124" s="269" t="s">
        <v>20704</v>
      </c>
      <c r="Y18124" s="270">
        <v>1406.88</v>
      </c>
      <c r="AA18124" s="231" t="s">
        <v>19485</v>
      </c>
      <c r="AB18124" s="232">
        <v>-26678.18</v>
      </c>
      <c r="AD18124" s="207"/>
      <c r="AE18124" s="208"/>
    </row>
    <row r="18125" spans="24:31" x14ac:dyDescent="0.3">
      <c r="X18125" s="269" t="s">
        <v>20705</v>
      </c>
      <c r="Y18125" s="270">
        <v>21889.94</v>
      </c>
      <c r="AA18125" s="231" t="s">
        <v>33445</v>
      </c>
      <c r="AB18125" s="232">
        <v>618597.21</v>
      </c>
      <c r="AD18125" s="207"/>
      <c r="AE18125" s="208"/>
    </row>
    <row r="18126" spans="24:31" x14ac:dyDescent="0.3">
      <c r="X18126" s="269" t="s">
        <v>20717</v>
      </c>
      <c r="Y18126" s="270">
        <v>151494.6</v>
      </c>
      <c r="AA18126" s="231" t="s">
        <v>36244</v>
      </c>
      <c r="AB18126" s="232">
        <v>1294017.03</v>
      </c>
      <c r="AD18126" s="207"/>
      <c r="AE18126" s="208"/>
    </row>
    <row r="18127" spans="24:31" x14ac:dyDescent="0.3">
      <c r="X18127" s="269" t="s">
        <v>20718</v>
      </c>
      <c r="Y18127" s="270">
        <v>74890.080000000002</v>
      </c>
      <c r="AA18127" s="231" t="s">
        <v>19509</v>
      </c>
      <c r="AB18127" s="232">
        <v>54294.080000000002</v>
      </c>
      <c r="AD18127" s="207"/>
      <c r="AE18127" s="208"/>
    </row>
    <row r="18128" spans="24:31" x14ac:dyDescent="0.3">
      <c r="X18128" s="269" t="s">
        <v>56802</v>
      </c>
      <c r="Y18128" s="270">
        <v>159788.4</v>
      </c>
      <c r="AA18128" s="231" t="s">
        <v>19510</v>
      </c>
      <c r="AB18128" s="232">
        <v>117576.52</v>
      </c>
      <c r="AD18128" s="207"/>
      <c r="AE18128" s="208"/>
    </row>
    <row r="18129" spans="24:31" x14ac:dyDescent="0.3">
      <c r="X18129" s="269" t="s">
        <v>59984</v>
      </c>
      <c r="Y18129" s="270">
        <v>66229</v>
      </c>
      <c r="AA18129" s="231" t="s">
        <v>40761</v>
      </c>
      <c r="AB18129" s="232">
        <v>45726.14</v>
      </c>
      <c r="AD18129" s="207"/>
      <c r="AE18129" s="208"/>
    </row>
    <row r="18130" spans="24:31" x14ac:dyDescent="0.3">
      <c r="X18130" s="269" t="s">
        <v>63487</v>
      </c>
      <c r="Y18130" s="270">
        <v>12145</v>
      </c>
      <c r="AA18130" s="231" t="s">
        <v>47489</v>
      </c>
      <c r="AB18130" s="232">
        <v>11499.12</v>
      </c>
      <c r="AD18130" s="207"/>
      <c r="AE18130" s="208"/>
    </row>
    <row r="18131" spans="24:31" x14ac:dyDescent="0.3">
      <c r="X18131" s="269" t="s">
        <v>20719</v>
      </c>
      <c r="Y18131" s="270">
        <v>34904.339999999997</v>
      </c>
      <c r="AA18131" s="231" t="s">
        <v>54323</v>
      </c>
      <c r="AB18131" s="232">
        <v>2400</v>
      </c>
      <c r="AD18131" s="207"/>
      <c r="AE18131" s="208"/>
    </row>
    <row r="18132" spans="24:31" x14ac:dyDescent="0.3">
      <c r="X18132" s="269" t="s">
        <v>32107</v>
      </c>
      <c r="Y18132" s="270">
        <v>121455.61</v>
      </c>
      <c r="AA18132" s="231" t="s">
        <v>43213</v>
      </c>
      <c r="AB18132" s="232">
        <v>249921.88</v>
      </c>
      <c r="AD18132" s="207"/>
      <c r="AE18132" s="208"/>
    </row>
    <row r="18133" spans="24:31" x14ac:dyDescent="0.3">
      <c r="X18133" s="269" t="s">
        <v>54356</v>
      </c>
      <c r="Y18133" s="270">
        <v>915</v>
      </c>
      <c r="AA18133" s="231" t="s">
        <v>50643</v>
      </c>
      <c r="AB18133" s="232">
        <v>90008.68</v>
      </c>
      <c r="AD18133" s="207"/>
      <c r="AE18133" s="208"/>
    </row>
    <row r="18134" spans="24:31" x14ac:dyDescent="0.3">
      <c r="X18134" s="269" t="s">
        <v>20721</v>
      </c>
      <c r="Y18134" s="270">
        <v>5704.91</v>
      </c>
      <c r="AA18134" s="231" t="s">
        <v>19511</v>
      </c>
      <c r="AB18134" s="232">
        <v>43690.05</v>
      </c>
      <c r="AD18134" s="207"/>
      <c r="AE18134" s="208"/>
    </row>
    <row r="18135" spans="24:31" x14ac:dyDescent="0.3">
      <c r="X18135" s="269" t="s">
        <v>60904</v>
      </c>
      <c r="Y18135" s="270">
        <v>23203.9</v>
      </c>
      <c r="AA18135" s="231" t="s">
        <v>47490</v>
      </c>
      <c r="AB18135" s="232">
        <v>5300</v>
      </c>
      <c r="AD18135" s="207"/>
      <c r="AE18135" s="208"/>
    </row>
    <row r="18136" spans="24:31" x14ac:dyDescent="0.3">
      <c r="X18136" s="269" t="s">
        <v>20722</v>
      </c>
      <c r="Y18136" s="270">
        <v>30467.74</v>
      </c>
      <c r="AA18136" s="231" t="s">
        <v>54324</v>
      </c>
      <c r="AB18136" s="232">
        <v>3198.4</v>
      </c>
      <c r="AD18136" s="207"/>
      <c r="AE18136" s="208"/>
    </row>
    <row r="18137" spans="24:31" x14ac:dyDescent="0.3">
      <c r="X18137" s="269" t="s">
        <v>54357</v>
      </c>
      <c r="Y18137" s="270">
        <v>13000</v>
      </c>
      <c r="AA18137" s="231" t="s">
        <v>19513</v>
      </c>
      <c r="AB18137" s="232">
        <v>1975.02</v>
      </c>
      <c r="AD18137" s="207"/>
      <c r="AE18137" s="208"/>
    </row>
    <row r="18138" spans="24:31" x14ac:dyDescent="0.3">
      <c r="X18138" s="269" t="s">
        <v>20736</v>
      </c>
      <c r="Y18138" s="270">
        <v>3448.52</v>
      </c>
      <c r="AA18138" s="231" t="s">
        <v>19514</v>
      </c>
      <c r="AB18138" s="232">
        <v>34800</v>
      </c>
      <c r="AD18138" s="207"/>
      <c r="AE18138" s="208"/>
    </row>
    <row r="18139" spans="24:31" x14ac:dyDescent="0.3">
      <c r="X18139" s="269" t="s">
        <v>20737</v>
      </c>
      <c r="Y18139" s="270">
        <v>32177.42</v>
      </c>
      <c r="AA18139" s="231" t="s">
        <v>19516</v>
      </c>
      <c r="AB18139" s="232">
        <v>16000</v>
      </c>
      <c r="AD18139" s="207"/>
      <c r="AE18139" s="208"/>
    </row>
    <row r="18140" spans="24:31" x14ac:dyDescent="0.3">
      <c r="X18140" s="269" t="s">
        <v>33616</v>
      </c>
      <c r="Y18140" s="270">
        <v>70401.289999999994</v>
      </c>
      <c r="AA18140" s="231" t="s">
        <v>19517</v>
      </c>
      <c r="AB18140" s="232">
        <v>20013.46</v>
      </c>
      <c r="AD18140" s="207"/>
      <c r="AE18140" s="208"/>
    </row>
    <row r="18141" spans="24:31" x14ac:dyDescent="0.3">
      <c r="X18141" s="269" t="s">
        <v>59324</v>
      </c>
      <c r="Y18141" s="270">
        <v>91728.95</v>
      </c>
      <c r="AA18141" s="231" t="s">
        <v>19519</v>
      </c>
      <c r="AB18141" s="232">
        <v>71061.08</v>
      </c>
      <c r="AD18141" s="207"/>
      <c r="AE18141" s="208"/>
    </row>
    <row r="18142" spans="24:31" x14ac:dyDescent="0.3">
      <c r="X18142" s="269" t="s">
        <v>56803</v>
      </c>
      <c r="Y18142" s="270">
        <v>104452.7</v>
      </c>
      <c r="AA18142" s="231" t="s">
        <v>39112</v>
      </c>
      <c r="AB18142" s="232">
        <v>1053902</v>
      </c>
      <c r="AD18142" s="207"/>
      <c r="AE18142" s="208"/>
    </row>
    <row r="18143" spans="24:31" x14ac:dyDescent="0.3">
      <c r="X18143" s="269" t="s">
        <v>33617</v>
      </c>
      <c r="Y18143" s="270">
        <v>162847.71</v>
      </c>
      <c r="AA18143" s="231" t="s">
        <v>19593</v>
      </c>
      <c r="AB18143" s="232">
        <v>4074747.42</v>
      </c>
      <c r="AD18143" s="207"/>
      <c r="AE18143" s="208"/>
    </row>
    <row r="18144" spans="24:31" x14ac:dyDescent="0.3">
      <c r="X18144" s="269" t="s">
        <v>39180</v>
      </c>
      <c r="Y18144" s="270">
        <v>35182.699999999997</v>
      </c>
      <c r="AA18144" s="231" t="s">
        <v>19594</v>
      </c>
      <c r="AB18144" s="232">
        <v>2398515.34</v>
      </c>
      <c r="AD18144" s="207"/>
      <c r="AE18144" s="208"/>
    </row>
    <row r="18145" spans="24:31" x14ac:dyDescent="0.3">
      <c r="X18145" s="269" t="s">
        <v>20758</v>
      </c>
      <c r="Y18145" s="270">
        <v>36076.51</v>
      </c>
      <c r="AA18145" s="231" t="s">
        <v>48454</v>
      </c>
      <c r="AB18145" s="232">
        <v>46470.89</v>
      </c>
      <c r="AD18145" s="207"/>
      <c r="AE18145" s="208"/>
    </row>
    <row r="18146" spans="24:31" x14ac:dyDescent="0.3">
      <c r="X18146" s="269" t="s">
        <v>58036</v>
      </c>
      <c r="Y18146" s="270">
        <v>4381.4399999999996</v>
      </c>
      <c r="AA18146" s="231" t="s">
        <v>34974</v>
      </c>
      <c r="AB18146" s="232">
        <v>1224822.24</v>
      </c>
      <c r="AD18146" s="207"/>
      <c r="AE18146" s="208"/>
    </row>
    <row r="18147" spans="24:31" x14ac:dyDescent="0.3">
      <c r="X18147" s="269" t="s">
        <v>20759</v>
      </c>
      <c r="Y18147" s="270">
        <v>70823.73</v>
      </c>
      <c r="AA18147" s="231" t="s">
        <v>34975</v>
      </c>
      <c r="AB18147" s="232">
        <v>915234.35</v>
      </c>
      <c r="AD18147" s="207"/>
      <c r="AE18147" s="208"/>
    </row>
    <row r="18148" spans="24:31" x14ac:dyDescent="0.3">
      <c r="X18148" s="269" t="s">
        <v>20760</v>
      </c>
      <c r="Y18148" s="270">
        <v>13181</v>
      </c>
      <c r="AA18148" s="231" t="s">
        <v>19595</v>
      </c>
      <c r="AB18148" s="232">
        <v>527925.65</v>
      </c>
      <c r="AD18148" s="207"/>
      <c r="AE18148" s="208"/>
    </row>
    <row r="18149" spans="24:31" x14ac:dyDescent="0.3">
      <c r="X18149" s="269" t="s">
        <v>33619</v>
      </c>
      <c r="Y18149" s="270">
        <v>69419.81</v>
      </c>
      <c r="AA18149" s="231" t="s">
        <v>19596</v>
      </c>
      <c r="AB18149" s="232">
        <v>526903.76</v>
      </c>
      <c r="AD18149" s="207"/>
      <c r="AE18149" s="208"/>
    </row>
    <row r="18150" spans="24:31" x14ac:dyDescent="0.3">
      <c r="X18150" s="269" t="s">
        <v>62359</v>
      </c>
      <c r="Y18150" s="270">
        <v>8139</v>
      </c>
      <c r="AA18150" s="231" t="s">
        <v>19597</v>
      </c>
      <c r="AB18150" s="232">
        <v>601414.54</v>
      </c>
      <c r="AD18150" s="207"/>
      <c r="AE18150" s="208"/>
    </row>
    <row r="18151" spans="24:31" x14ac:dyDescent="0.3">
      <c r="X18151" s="269" t="s">
        <v>61684</v>
      </c>
      <c r="Y18151" s="270">
        <v>763.95</v>
      </c>
      <c r="AA18151" s="231" t="s">
        <v>19599</v>
      </c>
      <c r="AB18151" s="232">
        <v>227116.39</v>
      </c>
      <c r="AD18151" s="207"/>
      <c r="AE18151" s="208"/>
    </row>
    <row r="18152" spans="24:31" x14ac:dyDescent="0.3">
      <c r="X18152" s="269" t="s">
        <v>20761</v>
      </c>
      <c r="Y18152" s="270">
        <v>25795.599999999999</v>
      </c>
      <c r="AA18152" s="231" t="s">
        <v>47491</v>
      </c>
      <c r="AB18152" s="232">
        <v>165157.1</v>
      </c>
      <c r="AD18152" s="207"/>
      <c r="AE18152" s="208"/>
    </row>
    <row r="18153" spans="24:31" x14ac:dyDescent="0.3">
      <c r="X18153" s="269" t="s">
        <v>33621</v>
      </c>
      <c r="Y18153" s="270">
        <v>43469.59</v>
      </c>
      <c r="AA18153" s="231" t="s">
        <v>19600</v>
      </c>
      <c r="AB18153" s="232">
        <v>25398.240000000002</v>
      </c>
      <c r="AD18153" s="207"/>
      <c r="AE18153" s="208"/>
    </row>
    <row r="18154" spans="24:31" x14ac:dyDescent="0.3">
      <c r="X18154" s="269" t="s">
        <v>20762</v>
      </c>
      <c r="Y18154" s="270">
        <v>96571.99</v>
      </c>
      <c r="AA18154" s="231" t="s">
        <v>36255</v>
      </c>
      <c r="AB18154" s="232">
        <v>57.38</v>
      </c>
      <c r="AD18154" s="207"/>
      <c r="AE18154" s="208"/>
    </row>
    <row r="18155" spans="24:31" x14ac:dyDescent="0.3">
      <c r="X18155" s="269" t="s">
        <v>20765</v>
      </c>
      <c r="Y18155" s="270">
        <v>304865.46999999997</v>
      </c>
      <c r="AA18155" s="231" t="s">
        <v>19604</v>
      </c>
      <c r="AB18155" s="232">
        <v>251351.32</v>
      </c>
      <c r="AD18155" s="207"/>
      <c r="AE18155" s="208"/>
    </row>
    <row r="18156" spans="24:31" x14ac:dyDescent="0.3">
      <c r="X18156" s="269" t="s">
        <v>20788</v>
      </c>
      <c r="Y18156" s="270">
        <v>5497.86</v>
      </c>
      <c r="AA18156" s="231" t="s">
        <v>32003</v>
      </c>
      <c r="AB18156" s="232">
        <v>3402.11</v>
      </c>
      <c r="AD18156" s="207"/>
      <c r="AE18156" s="208"/>
    </row>
    <row r="18157" spans="24:31" x14ac:dyDescent="0.3">
      <c r="X18157" s="269" t="s">
        <v>54359</v>
      </c>
      <c r="Y18157" s="270">
        <v>27219.02</v>
      </c>
      <c r="AA18157" s="231" t="s">
        <v>13468</v>
      </c>
      <c r="AB18157" s="232">
        <v>64688.59</v>
      </c>
      <c r="AD18157" s="207"/>
      <c r="AE18157" s="208"/>
    </row>
    <row r="18158" spans="24:31" x14ac:dyDescent="0.3">
      <c r="X18158" s="269" t="s">
        <v>36301</v>
      </c>
      <c r="Y18158" s="270">
        <v>4970.62</v>
      </c>
      <c r="AA18158" s="231" t="s">
        <v>34976</v>
      </c>
      <c r="AB18158" s="232">
        <v>42251469.109999999</v>
      </c>
      <c r="AD18158" s="207"/>
      <c r="AE18158" s="208"/>
    </row>
    <row r="18159" spans="24:31" x14ac:dyDescent="0.3">
      <c r="X18159" s="269" t="s">
        <v>54360</v>
      </c>
      <c r="Y18159" s="270">
        <v>21560.07</v>
      </c>
      <c r="AA18159" s="231" t="s">
        <v>19605</v>
      </c>
      <c r="AB18159" s="232">
        <v>1029154.45</v>
      </c>
      <c r="AD18159" s="207"/>
      <c r="AE18159" s="208"/>
    </row>
    <row r="18160" spans="24:31" x14ac:dyDescent="0.3">
      <c r="X18160" s="269" t="s">
        <v>20790</v>
      </c>
      <c r="Y18160" s="270">
        <v>4469.66</v>
      </c>
      <c r="AA18160" s="231" t="s">
        <v>19606</v>
      </c>
      <c r="AB18160" s="232">
        <v>98950</v>
      </c>
      <c r="AD18160" s="207"/>
      <c r="AE18160" s="208"/>
    </row>
    <row r="18161" spans="24:31" x14ac:dyDescent="0.3">
      <c r="X18161" s="269" t="s">
        <v>20791</v>
      </c>
      <c r="Y18161" s="270">
        <v>5625.94</v>
      </c>
      <c r="AA18161" s="231" t="s">
        <v>19607</v>
      </c>
      <c r="AB18161" s="232">
        <v>2313794.73</v>
      </c>
      <c r="AD18161" s="207"/>
      <c r="AE18161" s="208"/>
    </row>
    <row r="18162" spans="24:31" x14ac:dyDescent="0.3">
      <c r="X18162" s="269" t="s">
        <v>49372</v>
      </c>
      <c r="Y18162" s="270">
        <v>755.4</v>
      </c>
      <c r="AA18162" s="231" t="s">
        <v>36256</v>
      </c>
      <c r="AB18162" s="232">
        <v>1334335.5</v>
      </c>
      <c r="AD18162" s="207"/>
      <c r="AE18162" s="208"/>
    </row>
    <row r="18163" spans="24:31" x14ac:dyDescent="0.3">
      <c r="X18163" s="269" t="s">
        <v>20792</v>
      </c>
      <c r="Y18163" s="270">
        <v>29539.64</v>
      </c>
      <c r="AA18163" s="231" t="s">
        <v>19608</v>
      </c>
      <c r="AB18163" s="232">
        <v>380609.81</v>
      </c>
      <c r="AD18163" s="207"/>
      <c r="AE18163" s="208"/>
    </row>
    <row r="18164" spans="24:31" x14ac:dyDescent="0.3">
      <c r="X18164" s="269" t="s">
        <v>20793</v>
      </c>
      <c r="Y18164" s="270">
        <v>30525</v>
      </c>
      <c r="AA18164" s="231" t="s">
        <v>13470</v>
      </c>
      <c r="AB18164" s="232">
        <v>4441162.83</v>
      </c>
      <c r="AD18164" s="207"/>
      <c r="AE18164" s="208"/>
    </row>
    <row r="18165" spans="24:31" x14ac:dyDescent="0.3">
      <c r="X18165" s="269" t="s">
        <v>50660</v>
      </c>
      <c r="Y18165" s="270">
        <v>16462.2</v>
      </c>
      <c r="AA18165" s="231" t="s">
        <v>13471</v>
      </c>
      <c r="AB18165" s="232">
        <v>3017487.51</v>
      </c>
      <c r="AD18165" s="207"/>
      <c r="AE18165" s="208"/>
    </row>
    <row r="18166" spans="24:31" x14ac:dyDescent="0.3">
      <c r="X18166" s="269" t="s">
        <v>20795</v>
      </c>
      <c r="Y18166" s="270">
        <v>12398.71</v>
      </c>
      <c r="AA18166" s="231" t="s">
        <v>19609</v>
      </c>
      <c r="AB18166" s="232">
        <v>924356.12</v>
      </c>
      <c r="AD18166" s="207"/>
      <c r="AE18166" s="208"/>
    </row>
    <row r="18167" spans="24:31" x14ac:dyDescent="0.3">
      <c r="X18167" s="269" t="s">
        <v>20796</v>
      </c>
      <c r="Y18167" s="270">
        <v>7680</v>
      </c>
      <c r="AA18167" s="231" t="s">
        <v>19610</v>
      </c>
      <c r="AB18167" s="232">
        <v>108612.39</v>
      </c>
      <c r="AD18167" s="207"/>
      <c r="AE18167" s="208"/>
    </row>
    <row r="18168" spans="24:31" x14ac:dyDescent="0.3">
      <c r="X18168" s="269" t="s">
        <v>20798</v>
      </c>
      <c r="Y18168" s="270">
        <v>81706.990000000005</v>
      </c>
      <c r="AA18168" s="231" t="s">
        <v>54325</v>
      </c>
      <c r="AB18168" s="232">
        <v>91382.2</v>
      </c>
      <c r="AD18168" s="207"/>
      <c r="AE18168" s="208"/>
    </row>
    <row r="18169" spans="24:31" x14ac:dyDescent="0.3">
      <c r="X18169" s="269" t="s">
        <v>33637</v>
      </c>
      <c r="Y18169" s="270">
        <v>36875.86</v>
      </c>
      <c r="AA18169" s="231" t="s">
        <v>54326</v>
      </c>
      <c r="AB18169" s="232">
        <v>6126.9</v>
      </c>
      <c r="AD18169" s="207"/>
      <c r="AE18169" s="208"/>
    </row>
    <row r="18170" spans="24:31" x14ac:dyDescent="0.3">
      <c r="X18170" s="269" t="s">
        <v>58037</v>
      </c>
      <c r="Y18170" s="270">
        <v>246339.08</v>
      </c>
      <c r="AA18170" s="231" t="s">
        <v>19611</v>
      </c>
      <c r="AB18170" s="232">
        <v>4348409.09</v>
      </c>
      <c r="AD18170" s="207"/>
      <c r="AE18170" s="208"/>
    </row>
    <row r="18171" spans="24:31" x14ac:dyDescent="0.3">
      <c r="X18171" s="269" t="s">
        <v>20817</v>
      </c>
      <c r="Y18171" s="270">
        <v>7431.49</v>
      </c>
      <c r="AA18171" s="231" t="s">
        <v>33454</v>
      </c>
      <c r="AB18171" s="232">
        <v>159702.29</v>
      </c>
      <c r="AD18171" s="207"/>
      <c r="AE18171" s="208"/>
    </row>
    <row r="18172" spans="24:31" x14ac:dyDescent="0.3">
      <c r="X18172" s="269" t="s">
        <v>33638</v>
      </c>
      <c r="Y18172" s="270">
        <v>1465129.65</v>
      </c>
      <c r="AA18172" s="231" t="s">
        <v>19612</v>
      </c>
      <c r="AB18172" s="232">
        <v>15624.48</v>
      </c>
      <c r="AD18172" s="207"/>
      <c r="AE18172" s="208"/>
    </row>
    <row r="18173" spans="24:31" x14ac:dyDescent="0.3">
      <c r="X18173" s="269" t="s">
        <v>61685</v>
      </c>
      <c r="Y18173" s="270">
        <v>27445.06</v>
      </c>
      <c r="AA18173" s="231" t="s">
        <v>19613</v>
      </c>
      <c r="AB18173" s="232">
        <v>3453.19</v>
      </c>
      <c r="AD18173" s="207"/>
      <c r="AE18173" s="208"/>
    </row>
    <row r="18174" spans="24:31" x14ac:dyDescent="0.3">
      <c r="X18174" s="269" t="s">
        <v>20819</v>
      </c>
      <c r="Y18174" s="270">
        <v>132465.26999999999</v>
      </c>
      <c r="AA18174" s="231" t="s">
        <v>47492</v>
      </c>
      <c r="AB18174" s="232">
        <v>92225.93</v>
      </c>
      <c r="AD18174" s="207"/>
      <c r="AE18174" s="208"/>
    </row>
    <row r="18175" spans="24:31" x14ac:dyDescent="0.3">
      <c r="X18175" s="269" t="s">
        <v>33640</v>
      </c>
      <c r="Y18175" s="270">
        <v>139847.20000000001</v>
      </c>
      <c r="AA18175" s="231" t="s">
        <v>54327</v>
      </c>
      <c r="AB18175" s="232">
        <v>21230</v>
      </c>
      <c r="AD18175" s="207"/>
      <c r="AE18175" s="208"/>
    </row>
    <row r="18176" spans="24:31" x14ac:dyDescent="0.3">
      <c r="X18176" s="269" t="s">
        <v>65144</v>
      </c>
      <c r="Y18176" s="270">
        <v>5302</v>
      </c>
      <c r="AA18176" s="231" t="s">
        <v>19614</v>
      </c>
      <c r="AB18176" s="232">
        <v>3585.47</v>
      </c>
      <c r="AD18176" s="207"/>
      <c r="AE18176" s="208"/>
    </row>
    <row r="18177" spans="24:31" x14ac:dyDescent="0.3">
      <c r="X18177" s="269" t="s">
        <v>60905</v>
      </c>
      <c r="Y18177" s="270">
        <v>132468.23000000001</v>
      </c>
      <c r="AA18177" s="231" t="s">
        <v>54328</v>
      </c>
      <c r="AB18177" s="232">
        <v>5181301.24</v>
      </c>
      <c r="AD18177" s="207"/>
      <c r="AE18177" s="208"/>
    </row>
    <row r="18178" spans="24:31" x14ac:dyDescent="0.3">
      <c r="X18178" s="269" t="s">
        <v>20822</v>
      </c>
      <c r="Y18178" s="270">
        <v>5503</v>
      </c>
      <c r="AA18178" s="231" t="s">
        <v>19615</v>
      </c>
      <c r="AB18178" s="232">
        <v>13450804.33</v>
      </c>
      <c r="AD18178" s="207"/>
      <c r="AE18178" s="208"/>
    </row>
    <row r="18179" spans="24:31" x14ac:dyDescent="0.3">
      <c r="X18179" s="269" t="s">
        <v>20841</v>
      </c>
      <c r="Y18179" s="270">
        <v>5827.5</v>
      </c>
      <c r="AA18179" s="231" t="s">
        <v>19616</v>
      </c>
      <c r="AB18179" s="232">
        <v>515097.89</v>
      </c>
      <c r="AD18179" s="207"/>
      <c r="AE18179" s="208"/>
    </row>
    <row r="18180" spans="24:31" x14ac:dyDescent="0.3">
      <c r="X18180" s="269" t="s">
        <v>50662</v>
      </c>
      <c r="Y18180" s="270">
        <v>6863.81</v>
      </c>
      <c r="AA18180" s="231" t="s">
        <v>50644</v>
      </c>
      <c r="AB18180" s="232">
        <v>361650.1</v>
      </c>
      <c r="AD18180" s="207"/>
      <c r="AE18180" s="208"/>
    </row>
    <row r="18181" spans="24:31" x14ac:dyDescent="0.3">
      <c r="X18181" s="269" t="s">
        <v>46049</v>
      </c>
      <c r="Y18181" s="270">
        <v>-6698.63</v>
      </c>
      <c r="AA18181" s="231" t="s">
        <v>19617</v>
      </c>
      <c r="AB18181" s="232">
        <v>4610</v>
      </c>
      <c r="AD18181" s="207"/>
      <c r="AE18181" s="208"/>
    </row>
    <row r="18182" spans="24:31" x14ac:dyDescent="0.3">
      <c r="X18182" s="269" t="s">
        <v>60906</v>
      </c>
      <c r="Y18182" s="270">
        <v>98552.95</v>
      </c>
      <c r="AA18182" s="231" t="s">
        <v>19618</v>
      </c>
      <c r="AB18182" s="232">
        <v>3043.2</v>
      </c>
      <c r="AD18182" s="207"/>
      <c r="AE18182" s="208"/>
    </row>
    <row r="18183" spans="24:31" x14ac:dyDescent="0.3">
      <c r="X18183" s="269" t="s">
        <v>20842</v>
      </c>
      <c r="Y18183" s="270">
        <v>4951.4399999999996</v>
      </c>
      <c r="AA18183" s="231" t="s">
        <v>19619</v>
      </c>
      <c r="AB18183" s="232">
        <v>2122575.16</v>
      </c>
      <c r="AD18183" s="207"/>
      <c r="AE18183" s="208"/>
    </row>
    <row r="18184" spans="24:31" x14ac:dyDescent="0.3">
      <c r="X18184" s="269" t="s">
        <v>50664</v>
      </c>
      <c r="Y18184" s="270">
        <v>191.07</v>
      </c>
      <c r="AA18184" s="231" t="s">
        <v>19620</v>
      </c>
      <c r="AB18184" s="232">
        <v>6557554.8099999996</v>
      </c>
      <c r="AD18184" s="207"/>
      <c r="AE18184" s="208"/>
    </row>
    <row r="18185" spans="24:31" x14ac:dyDescent="0.3">
      <c r="X18185" s="269" t="s">
        <v>60907</v>
      </c>
      <c r="Y18185" s="270">
        <v>847.45</v>
      </c>
      <c r="AA18185" s="231" t="s">
        <v>54329</v>
      </c>
      <c r="AB18185" s="232">
        <v>-40270.47</v>
      </c>
      <c r="AD18185" s="207"/>
      <c r="AE18185" s="208"/>
    </row>
    <row r="18186" spans="24:31" x14ac:dyDescent="0.3">
      <c r="X18186" s="269" t="s">
        <v>43239</v>
      </c>
      <c r="Y18186" s="270">
        <v>36.450000000000003</v>
      </c>
      <c r="AA18186" s="231" t="s">
        <v>33462</v>
      </c>
      <c r="AB18186" s="232">
        <v>5500</v>
      </c>
      <c r="AD18186" s="207"/>
      <c r="AE18186" s="208"/>
    </row>
    <row r="18187" spans="24:31" x14ac:dyDescent="0.3">
      <c r="X18187" s="269" t="s">
        <v>60908</v>
      </c>
      <c r="Y18187" s="270">
        <v>13.67</v>
      </c>
      <c r="AA18187" s="231" t="s">
        <v>33463</v>
      </c>
      <c r="AB18187" s="232">
        <v>128475</v>
      </c>
      <c r="AD18187" s="207"/>
      <c r="AE18187" s="208"/>
    </row>
    <row r="18188" spans="24:31" x14ac:dyDescent="0.3">
      <c r="X18188" s="269" t="s">
        <v>60909</v>
      </c>
      <c r="Y18188" s="270">
        <v>47.78</v>
      </c>
      <c r="AA18188" s="231" t="s">
        <v>19639</v>
      </c>
      <c r="AB18188" s="232">
        <v>16000</v>
      </c>
      <c r="AD18188" s="207"/>
      <c r="AE18188" s="208"/>
    </row>
    <row r="18189" spans="24:31" x14ac:dyDescent="0.3">
      <c r="X18189" s="269" t="s">
        <v>60910</v>
      </c>
      <c r="Y18189" s="270">
        <v>5.9</v>
      </c>
      <c r="AA18189" s="231" t="s">
        <v>40762</v>
      </c>
      <c r="AB18189" s="232">
        <v>27749.97</v>
      </c>
      <c r="AD18189" s="207"/>
      <c r="AE18189" s="208"/>
    </row>
    <row r="18190" spans="24:31" x14ac:dyDescent="0.3">
      <c r="X18190" s="269" t="s">
        <v>32128</v>
      </c>
      <c r="Y18190" s="270">
        <v>34039</v>
      </c>
      <c r="AA18190" s="231" t="s">
        <v>33464</v>
      </c>
      <c r="AB18190" s="232">
        <v>40000</v>
      </c>
      <c r="AD18190" s="207"/>
      <c r="AE18190" s="208"/>
    </row>
    <row r="18191" spans="24:31" x14ac:dyDescent="0.3">
      <c r="X18191" s="269" t="s">
        <v>20845</v>
      </c>
      <c r="Y18191" s="270">
        <v>80.92</v>
      </c>
      <c r="AA18191" s="231" t="s">
        <v>33465</v>
      </c>
      <c r="AB18191" s="232">
        <v>19500</v>
      </c>
      <c r="AD18191" s="207"/>
      <c r="AE18191" s="208"/>
    </row>
    <row r="18192" spans="24:31" x14ac:dyDescent="0.3">
      <c r="X18192" s="269" t="s">
        <v>65145</v>
      </c>
      <c r="Y18192" s="270">
        <v>-11196.74</v>
      </c>
      <c r="AA18192" s="231" t="s">
        <v>32008</v>
      </c>
      <c r="AB18192" s="232">
        <v>6100</v>
      </c>
      <c r="AD18192" s="207"/>
      <c r="AE18192" s="208"/>
    </row>
    <row r="18193" spans="24:31" x14ac:dyDescent="0.3">
      <c r="X18193" s="269" t="s">
        <v>20847</v>
      </c>
      <c r="Y18193" s="270">
        <v>481.06</v>
      </c>
      <c r="AA18193" s="231" t="s">
        <v>40763</v>
      </c>
      <c r="AB18193" s="232">
        <v>260000</v>
      </c>
      <c r="AD18193" s="207"/>
      <c r="AE18193" s="208"/>
    </row>
    <row r="18194" spans="24:31" x14ac:dyDescent="0.3">
      <c r="X18194" s="269" t="s">
        <v>20848</v>
      </c>
      <c r="Y18194" s="270">
        <v>6862.93</v>
      </c>
      <c r="AA18194" s="231" t="s">
        <v>40764</v>
      </c>
      <c r="AB18194" s="232">
        <v>489492.5</v>
      </c>
      <c r="AD18194" s="207"/>
      <c r="AE18194" s="208"/>
    </row>
    <row r="18195" spans="24:31" x14ac:dyDescent="0.3">
      <c r="X18195" s="269" t="s">
        <v>39184</v>
      </c>
      <c r="Y18195" s="270">
        <v>73999.92</v>
      </c>
      <c r="AA18195" s="231" t="s">
        <v>19641</v>
      </c>
      <c r="AB18195" s="232">
        <v>60504.79</v>
      </c>
      <c r="AD18195" s="207"/>
      <c r="AE18195" s="208"/>
    </row>
    <row r="18196" spans="24:31" x14ac:dyDescent="0.3">
      <c r="X18196" s="269" t="s">
        <v>33643</v>
      </c>
      <c r="Y18196" s="270">
        <v>19351.18</v>
      </c>
      <c r="AA18196" s="231" t="s">
        <v>13473</v>
      </c>
      <c r="AB18196" s="232">
        <v>48231.32</v>
      </c>
      <c r="AD18196" s="207"/>
      <c r="AE18196" s="208"/>
    </row>
    <row r="18197" spans="24:31" x14ac:dyDescent="0.3">
      <c r="X18197" s="269" t="s">
        <v>40793</v>
      </c>
      <c r="Y18197" s="270">
        <v>48999.96</v>
      </c>
      <c r="AA18197" s="231" t="s">
        <v>19644</v>
      </c>
      <c r="AB18197" s="232">
        <v>322154.73</v>
      </c>
      <c r="AD18197" s="207"/>
      <c r="AE18197" s="208"/>
    </row>
    <row r="18198" spans="24:31" x14ac:dyDescent="0.3">
      <c r="X18198" s="269" t="s">
        <v>40794</v>
      </c>
      <c r="Y18198" s="270">
        <v>20280</v>
      </c>
      <c r="AA18198" s="231" t="s">
        <v>19660</v>
      </c>
      <c r="AB18198" s="232">
        <v>39829.18</v>
      </c>
      <c r="AD18198" s="207"/>
      <c r="AE18198" s="208"/>
    </row>
    <row r="18199" spans="24:31" x14ac:dyDescent="0.3">
      <c r="X18199" s="269" t="s">
        <v>46050</v>
      </c>
      <c r="Y18199" s="270">
        <v>24500</v>
      </c>
      <c r="AA18199" s="231" t="s">
        <v>49350</v>
      </c>
      <c r="AB18199" s="232">
        <v>40592.03</v>
      </c>
      <c r="AD18199" s="207"/>
      <c r="AE18199" s="208"/>
    </row>
    <row r="18200" spans="24:31" x14ac:dyDescent="0.3">
      <c r="X18200" s="269" t="s">
        <v>20866</v>
      </c>
      <c r="Y18200" s="270">
        <v>13983.46</v>
      </c>
      <c r="AA18200" s="231" t="s">
        <v>13478</v>
      </c>
      <c r="AB18200" s="232">
        <v>2025</v>
      </c>
      <c r="AD18200" s="207"/>
      <c r="AE18200" s="208"/>
    </row>
    <row r="18201" spans="24:31" x14ac:dyDescent="0.3">
      <c r="X18201" s="269" t="s">
        <v>20867</v>
      </c>
      <c r="Y18201" s="270">
        <v>4305</v>
      </c>
      <c r="AA18201" s="231" t="s">
        <v>33472</v>
      </c>
      <c r="AB18201" s="232">
        <v>11500.32</v>
      </c>
      <c r="AD18201" s="207"/>
      <c r="AE18201" s="208"/>
    </row>
    <row r="18202" spans="24:31" x14ac:dyDescent="0.3">
      <c r="X18202" s="269" t="s">
        <v>20870</v>
      </c>
      <c r="Y18202" s="270">
        <v>8000</v>
      </c>
      <c r="AA18202" s="231" t="s">
        <v>33473</v>
      </c>
      <c r="AB18202" s="232">
        <v>1500</v>
      </c>
      <c r="AD18202" s="207"/>
      <c r="AE18202" s="208"/>
    </row>
    <row r="18203" spans="24:31" x14ac:dyDescent="0.3">
      <c r="X18203" s="269" t="s">
        <v>20872</v>
      </c>
      <c r="Y18203" s="270">
        <v>599.98</v>
      </c>
      <c r="AA18203" s="231" t="s">
        <v>46027</v>
      </c>
      <c r="AB18203" s="232">
        <v>91460.800000000003</v>
      </c>
      <c r="AD18203" s="207"/>
      <c r="AE18203" s="208"/>
    </row>
    <row r="18204" spans="24:31" x14ac:dyDescent="0.3">
      <c r="X18204" s="269" t="s">
        <v>20894</v>
      </c>
      <c r="Y18204" s="270">
        <v>34521.64</v>
      </c>
      <c r="AA18204" s="231" t="s">
        <v>43214</v>
      </c>
      <c r="AB18204" s="232">
        <v>11520</v>
      </c>
      <c r="AD18204" s="207"/>
      <c r="AE18204" s="208"/>
    </row>
    <row r="18205" spans="24:31" x14ac:dyDescent="0.3">
      <c r="X18205" s="269" t="s">
        <v>20895</v>
      </c>
      <c r="Y18205" s="270">
        <v>26411.1</v>
      </c>
      <c r="AA18205" s="231" t="s">
        <v>19662</v>
      </c>
      <c r="AB18205" s="232">
        <v>13132</v>
      </c>
      <c r="AD18205" s="207"/>
      <c r="AE18205" s="208"/>
    </row>
    <row r="18206" spans="24:31" x14ac:dyDescent="0.3">
      <c r="X18206" s="269" t="s">
        <v>50666</v>
      </c>
      <c r="Y18206" s="270">
        <v>22873</v>
      </c>
      <c r="AA18206" s="231" t="s">
        <v>13480</v>
      </c>
      <c r="AB18206" s="232">
        <v>15397.28</v>
      </c>
      <c r="AD18206" s="207"/>
      <c r="AE18206" s="208"/>
    </row>
    <row r="18207" spans="24:31" x14ac:dyDescent="0.3">
      <c r="X18207" s="269" t="s">
        <v>46051</v>
      </c>
      <c r="Y18207" s="270">
        <v>228907.5</v>
      </c>
      <c r="AA18207" s="231" t="s">
        <v>33474</v>
      </c>
      <c r="AB18207" s="232">
        <v>5858.63</v>
      </c>
      <c r="AD18207" s="207"/>
      <c r="AE18207" s="208"/>
    </row>
    <row r="18208" spans="24:31" x14ac:dyDescent="0.3">
      <c r="X18208" s="269" t="s">
        <v>50668</v>
      </c>
      <c r="Y18208" s="270">
        <v>39631.47</v>
      </c>
      <c r="AA18208" s="231" t="s">
        <v>19663</v>
      </c>
      <c r="AB18208" s="232">
        <v>144819</v>
      </c>
      <c r="AD18208" s="207"/>
      <c r="AE18208" s="208"/>
    </row>
    <row r="18209" spans="24:31" x14ac:dyDescent="0.3">
      <c r="X18209" s="269" t="s">
        <v>20896</v>
      </c>
      <c r="Y18209" s="270">
        <v>23928.35</v>
      </c>
      <c r="AA18209" s="231" t="s">
        <v>13481</v>
      </c>
      <c r="AB18209" s="232">
        <v>16454</v>
      </c>
      <c r="AD18209" s="207"/>
      <c r="AE18209" s="208"/>
    </row>
    <row r="18210" spans="24:31" x14ac:dyDescent="0.3">
      <c r="X18210" s="269" t="s">
        <v>50670</v>
      </c>
      <c r="Y18210" s="270">
        <v>561.53</v>
      </c>
      <c r="AA18210" s="231" t="s">
        <v>43215</v>
      </c>
      <c r="AB18210" s="232">
        <v>36382.550000000003</v>
      </c>
      <c r="AD18210" s="207"/>
      <c r="AE18210" s="208"/>
    </row>
    <row r="18211" spans="24:31" x14ac:dyDescent="0.3">
      <c r="X18211" s="269" t="s">
        <v>20897</v>
      </c>
      <c r="Y18211" s="270">
        <v>529.32000000000005</v>
      </c>
      <c r="AA18211" s="231" t="s">
        <v>19664</v>
      </c>
      <c r="AB18211" s="232">
        <v>20939.48</v>
      </c>
      <c r="AD18211" s="207"/>
      <c r="AE18211" s="208"/>
    </row>
    <row r="18212" spans="24:31" x14ac:dyDescent="0.3">
      <c r="X18212" s="269" t="s">
        <v>20898</v>
      </c>
      <c r="Y18212" s="270">
        <v>8827.2900000000009</v>
      </c>
      <c r="AA18212" s="231" t="s">
        <v>19666</v>
      </c>
      <c r="AB18212" s="232">
        <v>88862.21</v>
      </c>
      <c r="AD18212" s="207"/>
      <c r="AE18212" s="208"/>
    </row>
    <row r="18213" spans="24:31" x14ac:dyDescent="0.3">
      <c r="X18213" s="269" t="s">
        <v>20899</v>
      </c>
      <c r="Y18213" s="270">
        <v>239.86</v>
      </c>
      <c r="AA18213" s="231" t="s">
        <v>36260</v>
      </c>
      <c r="AB18213" s="232">
        <v>11066.66</v>
      </c>
      <c r="AD18213" s="207"/>
      <c r="AE18213" s="208"/>
    </row>
    <row r="18214" spans="24:31" x14ac:dyDescent="0.3">
      <c r="X18214" s="269" t="s">
        <v>43240</v>
      </c>
      <c r="Y18214" s="270">
        <v>975.09</v>
      </c>
      <c r="AA18214" s="231" t="s">
        <v>49351</v>
      </c>
      <c r="AB18214" s="232">
        <v>483069.44</v>
      </c>
      <c r="AD18214" s="207"/>
      <c r="AE18214" s="208"/>
    </row>
    <row r="18215" spans="24:31" x14ac:dyDescent="0.3">
      <c r="X18215" s="269" t="s">
        <v>50671</v>
      </c>
      <c r="Y18215" s="270">
        <v>553.53</v>
      </c>
      <c r="AA18215" s="231" t="s">
        <v>43216</v>
      </c>
      <c r="AB18215" s="232">
        <v>98566</v>
      </c>
      <c r="AD18215" s="207"/>
      <c r="AE18215" s="208"/>
    </row>
    <row r="18216" spans="24:31" x14ac:dyDescent="0.3">
      <c r="X18216" s="269" t="s">
        <v>20900</v>
      </c>
      <c r="Y18216" s="270">
        <v>47.07</v>
      </c>
      <c r="AA18216" s="231" t="s">
        <v>19684</v>
      </c>
      <c r="AB18216" s="232">
        <v>74150</v>
      </c>
      <c r="AD18216" s="207"/>
      <c r="AE18216" s="208"/>
    </row>
    <row r="18217" spans="24:31" x14ac:dyDescent="0.3">
      <c r="X18217" s="269" t="s">
        <v>32135</v>
      </c>
      <c r="Y18217" s="270">
        <v>26730</v>
      </c>
      <c r="AA18217" s="231" t="s">
        <v>49352</v>
      </c>
      <c r="AB18217" s="232">
        <v>12240</v>
      </c>
      <c r="AD18217" s="207"/>
      <c r="AE18217" s="208"/>
    </row>
    <row r="18218" spans="24:31" x14ac:dyDescent="0.3">
      <c r="X18218" s="269" t="s">
        <v>20901</v>
      </c>
      <c r="Y18218" s="270">
        <v>2203.12</v>
      </c>
      <c r="AA18218" s="231" t="s">
        <v>49353</v>
      </c>
      <c r="AB18218" s="232">
        <v>50620</v>
      </c>
      <c r="AD18218" s="207"/>
      <c r="AE18218" s="208"/>
    </row>
    <row r="18219" spans="24:31" x14ac:dyDescent="0.3">
      <c r="X18219" s="269" t="s">
        <v>43241</v>
      </c>
      <c r="Y18219" s="270">
        <v>948.8</v>
      </c>
      <c r="AA18219" s="231" t="s">
        <v>50645</v>
      </c>
      <c r="AB18219" s="232">
        <v>5010</v>
      </c>
      <c r="AD18219" s="207"/>
      <c r="AE18219" s="208"/>
    </row>
    <row r="18220" spans="24:31" x14ac:dyDescent="0.3">
      <c r="X18220" s="269" t="s">
        <v>65146</v>
      </c>
      <c r="Y18220" s="270">
        <v>-55582.78</v>
      </c>
      <c r="AA18220" s="231" t="s">
        <v>46028</v>
      </c>
      <c r="AB18220" s="232">
        <v>117500</v>
      </c>
      <c r="AD18220" s="207"/>
      <c r="AE18220" s="208"/>
    </row>
    <row r="18221" spans="24:31" x14ac:dyDescent="0.3">
      <c r="X18221" s="269" t="s">
        <v>20903</v>
      </c>
      <c r="Y18221" s="270">
        <v>2000</v>
      </c>
      <c r="AA18221" s="231" t="s">
        <v>50646</v>
      </c>
      <c r="AB18221" s="232">
        <v>148750</v>
      </c>
      <c r="AD18221" s="207"/>
      <c r="AE18221" s="208"/>
    </row>
    <row r="18222" spans="24:31" x14ac:dyDescent="0.3">
      <c r="X18222" s="269" t="s">
        <v>20904</v>
      </c>
      <c r="Y18222" s="270">
        <v>58326.86</v>
      </c>
      <c r="AA18222" s="231" t="s">
        <v>49354</v>
      </c>
      <c r="AB18222" s="232">
        <v>123071.96</v>
      </c>
      <c r="AD18222" s="207"/>
      <c r="AE18222" s="208"/>
    </row>
    <row r="18223" spans="24:31" x14ac:dyDescent="0.3">
      <c r="X18223" s="269" t="s">
        <v>20905</v>
      </c>
      <c r="Y18223" s="270">
        <v>17641.099999999999</v>
      </c>
      <c r="AA18223" s="231" t="s">
        <v>19685</v>
      </c>
      <c r="AB18223" s="232">
        <v>28871.69</v>
      </c>
      <c r="AD18223" s="207"/>
      <c r="AE18223" s="208"/>
    </row>
    <row r="18224" spans="24:31" x14ac:dyDescent="0.3">
      <c r="X18224" s="269" t="s">
        <v>40795</v>
      </c>
      <c r="Y18224" s="270">
        <v>71999.98</v>
      </c>
      <c r="AA18224" s="231" t="s">
        <v>49355</v>
      </c>
      <c r="AB18224" s="232">
        <v>4920.46</v>
      </c>
      <c r="AD18224" s="207"/>
      <c r="AE18224" s="208"/>
    </row>
    <row r="18225" spans="24:31" x14ac:dyDescent="0.3">
      <c r="X18225" s="269" t="s">
        <v>20941</v>
      </c>
      <c r="Y18225" s="270">
        <v>11499.99</v>
      </c>
      <c r="AA18225" s="231" t="s">
        <v>19686</v>
      </c>
      <c r="AB18225" s="232">
        <v>90.7</v>
      </c>
      <c r="AD18225" s="207"/>
      <c r="AE18225" s="208"/>
    </row>
    <row r="18226" spans="24:31" x14ac:dyDescent="0.3">
      <c r="X18226" s="269" t="s">
        <v>54365</v>
      </c>
      <c r="Y18226" s="270">
        <v>3178.38</v>
      </c>
      <c r="AA18226" s="231" t="s">
        <v>50647</v>
      </c>
      <c r="AB18226" s="232">
        <v>577.66999999999996</v>
      </c>
      <c r="AD18226" s="207"/>
      <c r="AE18226" s="208"/>
    </row>
    <row r="18227" spans="24:31" x14ac:dyDescent="0.3">
      <c r="X18227" s="269" t="s">
        <v>40796</v>
      </c>
      <c r="Y18227" s="270">
        <v>1125</v>
      </c>
      <c r="AA18227" s="231" t="s">
        <v>43217</v>
      </c>
      <c r="AB18227" s="232">
        <v>908.13</v>
      </c>
      <c r="AD18227" s="207"/>
      <c r="AE18227" s="208"/>
    </row>
    <row r="18228" spans="24:31" x14ac:dyDescent="0.3">
      <c r="X18228" s="269" t="s">
        <v>33646</v>
      </c>
      <c r="Y18228" s="270">
        <v>77266.69</v>
      </c>
      <c r="AA18228" s="231" t="s">
        <v>50648</v>
      </c>
      <c r="AB18228" s="232">
        <v>36.44</v>
      </c>
      <c r="AD18228" s="207"/>
      <c r="AE18228" s="208"/>
    </row>
    <row r="18229" spans="24:31" x14ac:dyDescent="0.3">
      <c r="X18229" s="269" t="s">
        <v>46053</v>
      </c>
      <c r="Y18229" s="270">
        <v>3020.5</v>
      </c>
      <c r="AA18229" s="231" t="s">
        <v>50649</v>
      </c>
      <c r="AB18229" s="232">
        <v>2.62</v>
      </c>
      <c r="AD18229" s="207"/>
      <c r="AE18229" s="208"/>
    </row>
    <row r="18230" spans="24:31" x14ac:dyDescent="0.3">
      <c r="X18230" s="269" t="s">
        <v>20943</v>
      </c>
      <c r="Y18230" s="270">
        <v>12713.03</v>
      </c>
      <c r="AA18230" s="231" t="s">
        <v>32012</v>
      </c>
      <c r="AB18230" s="232">
        <v>10386.08</v>
      </c>
      <c r="AD18230" s="207"/>
      <c r="AE18230" s="208"/>
    </row>
    <row r="18231" spans="24:31" x14ac:dyDescent="0.3">
      <c r="X18231" s="269" t="s">
        <v>40797</v>
      </c>
      <c r="Y18231" s="270">
        <v>3478.92</v>
      </c>
      <c r="AA18231" s="231" t="s">
        <v>49356</v>
      </c>
      <c r="AB18231" s="232">
        <v>8683.24</v>
      </c>
      <c r="AD18231" s="207"/>
      <c r="AE18231" s="208"/>
    </row>
    <row r="18232" spans="24:31" x14ac:dyDescent="0.3">
      <c r="X18232" s="269" t="s">
        <v>20944</v>
      </c>
      <c r="Y18232" s="270">
        <v>66478</v>
      </c>
      <c r="AA18232" s="231" t="s">
        <v>19687</v>
      </c>
      <c r="AB18232" s="232">
        <v>276.55</v>
      </c>
      <c r="AD18232" s="207"/>
      <c r="AE18232" s="208"/>
    </row>
    <row r="18233" spans="24:31" x14ac:dyDescent="0.3">
      <c r="X18233" s="269" t="s">
        <v>20947</v>
      </c>
      <c r="Y18233" s="270">
        <v>837.41</v>
      </c>
      <c r="AA18233" s="231" t="s">
        <v>19689</v>
      </c>
      <c r="AB18233" s="232">
        <v>5464.21</v>
      </c>
      <c r="AD18233" s="207"/>
      <c r="AE18233" s="208"/>
    </row>
    <row r="18234" spans="24:31" x14ac:dyDescent="0.3">
      <c r="X18234" s="269" t="s">
        <v>20950</v>
      </c>
      <c r="Y18234" s="270">
        <v>31131.86</v>
      </c>
      <c r="AA18234" s="231" t="s">
        <v>19690</v>
      </c>
      <c r="AB18234" s="232">
        <v>84699.63</v>
      </c>
      <c r="AD18234" s="207"/>
      <c r="AE18234" s="208"/>
    </row>
    <row r="18235" spans="24:31" x14ac:dyDescent="0.3">
      <c r="X18235" s="269" t="s">
        <v>20951</v>
      </c>
      <c r="Y18235" s="270">
        <v>1480</v>
      </c>
      <c r="AA18235" s="231" t="s">
        <v>19691</v>
      </c>
      <c r="AB18235" s="232">
        <v>103767.9</v>
      </c>
      <c r="AD18235" s="207"/>
      <c r="AE18235" s="208"/>
    </row>
    <row r="18236" spans="24:31" x14ac:dyDescent="0.3">
      <c r="X18236" s="269" t="s">
        <v>20952</v>
      </c>
      <c r="Y18236" s="270">
        <v>9320.25</v>
      </c>
      <c r="AA18236" s="231" t="s">
        <v>43218</v>
      </c>
      <c r="AB18236" s="232">
        <v>22800.68</v>
      </c>
      <c r="AD18236" s="207"/>
      <c r="AE18236" s="208"/>
    </row>
    <row r="18237" spans="24:31" x14ac:dyDescent="0.3">
      <c r="X18237" s="269" t="s">
        <v>20953</v>
      </c>
      <c r="Y18237" s="270">
        <v>9770.2099999999991</v>
      </c>
      <c r="AA18237" s="231" t="s">
        <v>19692</v>
      </c>
      <c r="AB18237" s="232">
        <v>74741.23</v>
      </c>
      <c r="AD18237" s="207"/>
      <c r="AE18237" s="208"/>
    </row>
    <row r="18238" spans="24:31" x14ac:dyDescent="0.3">
      <c r="X18238" s="269" t="s">
        <v>20969</v>
      </c>
      <c r="Y18238" s="270">
        <v>14811</v>
      </c>
      <c r="AA18238" s="231" t="s">
        <v>19709</v>
      </c>
      <c r="AB18238" s="232">
        <v>68010.42</v>
      </c>
      <c r="AD18238" s="207"/>
      <c r="AE18238" s="208"/>
    </row>
    <row r="18239" spans="24:31" x14ac:dyDescent="0.3">
      <c r="X18239" s="269" t="s">
        <v>48465</v>
      </c>
      <c r="Y18239" s="270">
        <v>2932.5</v>
      </c>
      <c r="AA18239" s="231" t="s">
        <v>46029</v>
      </c>
      <c r="AB18239" s="232">
        <v>114662.28</v>
      </c>
      <c r="AD18239" s="207"/>
      <c r="AE18239" s="208"/>
    </row>
    <row r="18240" spans="24:31" x14ac:dyDescent="0.3">
      <c r="X18240" s="269" t="s">
        <v>20970</v>
      </c>
      <c r="Y18240" s="270">
        <v>1357.33</v>
      </c>
      <c r="AA18240" s="231" t="s">
        <v>47493</v>
      </c>
      <c r="AB18240" s="232">
        <v>56000</v>
      </c>
      <c r="AD18240" s="207"/>
      <c r="AE18240" s="208"/>
    </row>
    <row r="18241" spans="24:31" x14ac:dyDescent="0.3">
      <c r="X18241" s="269" t="s">
        <v>20972</v>
      </c>
      <c r="Y18241" s="270">
        <v>259.25</v>
      </c>
      <c r="AA18241" s="231" t="s">
        <v>19710</v>
      </c>
      <c r="AB18241" s="232">
        <v>18256.509999999998</v>
      </c>
      <c r="AD18241" s="207"/>
      <c r="AE18241" s="208"/>
    </row>
    <row r="18242" spans="24:31" x14ac:dyDescent="0.3">
      <c r="X18242" s="269" t="s">
        <v>48466</v>
      </c>
      <c r="Y18242" s="270">
        <v>3573.48</v>
      </c>
      <c r="AA18242" s="231" t="s">
        <v>19711</v>
      </c>
      <c r="AB18242" s="232">
        <v>11924</v>
      </c>
      <c r="AD18242" s="207"/>
      <c r="AE18242" s="208"/>
    </row>
    <row r="18243" spans="24:31" x14ac:dyDescent="0.3">
      <c r="X18243" s="269" t="s">
        <v>56804</v>
      </c>
      <c r="Y18243" s="270">
        <v>18578.88</v>
      </c>
      <c r="AA18243" s="231" t="s">
        <v>48455</v>
      </c>
      <c r="AB18243" s="232">
        <v>6263.52</v>
      </c>
      <c r="AD18243" s="207"/>
      <c r="AE18243" s="208"/>
    </row>
    <row r="18244" spans="24:31" x14ac:dyDescent="0.3">
      <c r="X18244" s="269" t="s">
        <v>59985</v>
      </c>
      <c r="Y18244" s="270">
        <v>40800</v>
      </c>
      <c r="AA18244" s="231" t="s">
        <v>19712</v>
      </c>
      <c r="AB18244" s="232">
        <v>16160.4</v>
      </c>
      <c r="AD18244" s="207"/>
      <c r="AE18244" s="208"/>
    </row>
    <row r="18245" spans="24:31" x14ac:dyDescent="0.3">
      <c r="X18245" s="269" t="s">
        <v>46055</v>
      </c>
      <c r="Y18245" s="270">
        <v>1421.12</v>
      </c>
      <c r="AA18245" s="231" t="s">
        <v>19714</v>
      </c>
      <c r="AB18245" s="232">
        <v>84</v>
      </c>
      <c r="AD18245" s="207"/>
      <c r="AE18245" s="208"/>
    </row>
    <row r="18246" spans="24:31" x14ac:dyDescent="0.3">
      <c r="X18246" s="269" t="s">
        <v>20986</v>
      </c>
      <c r="Y18246" s="270">
        <v>31383</v>
      </c>
      <c r="AA18246" s="231" t="s">
        <v>19715</v>
      </c>
      <c r="AB18246" s="232">
        <v>3714</v>
      </c>
      <c r="AD18246" s="207"/>
      <c r="AE18246" s="208"/>
    </row>
    <row r="18247" spans="24:31" x14ac:dyDescent="0.3">
      <c r="X18247" s="269" t="s">
        <v>61686</v>
      </c>
      <c r="Y18247" s="270">
        <v>11216</v>
      </c>
      <c r="AA18247" s="231" t="s">
        <v>19718</v>
      </c>
      <c r="AB18247" s="232">
        <v>27442.85</v>
      </c>
      <c r="AD18247" s="207"/>
      <c r="AE18247" s="208"/>
    </row>
    <row r="18248" spans="24:31" x14ac:dyDescent="0.3">
      <c r="X18248" s="269" t="s">
        <v>20988</v>
      </c>
      <c r="Y18248" s="270">
        <v>88990.09</v>
      </c>
      <c r="AA18248" s="231" t="s">
        <v>19743</v>
      </c>
      <c r="AB18248" s="232">
        <v>22050</v>
      </c>
      <c r="AD18248" s="207"/>
      <c r="AE18248" s="208"/>
    </row>
    <row r="18249" spans="24:31" x14ac:dyDescent="0.3">
      <c r="X18249" s="269" t="s">
        <v>59325</v>
      </c>
      <c r="Y18249" s="270">
        <v>47297.07</v>
      </c>
      <c r="AA18249" s="231" t="s">
        <v>46030</v>
      </c>
      <c r="AB18249" s="232">
        <v>7500</v>
      </c>
      <c r="AD18249" s="207"/>
      <c r="AE18249" s="208"/>
    </row>
    <row r="18250" spans="24:31" x14ac:dyDescent="0.3">
      <c r="X18250" s="269" t="s">
        <v>59986</v>
      </c>
      <c r="Y18250" s="270">
        <v>3608.61</v>
      </c>
      <c r="AA18250" s="231" t="s">
        <v>49357</v>
      </c>
      <c r="AB18250" s="232">
        <v>4000</v>
      </c>
      <c r="AD18250" s="207"/>
      <c r="AE18250" s="208"/>
    </row>
    <row r="18251" spans="24:31" x14ac:dyDescent="0.3">
      <c r="X18251" s="269" t="s">
        <v>20989</v>
      </c>
      <c r="Y18251" s="270">
        <v>56485.7</v>
      </c>
      <c r="AA18251" s="231" t="s">
        <v>46031</v>
      </c>
      <c r="AB18251" s="232">
        <v>155493.51</v>
      </c>
      <c r="AD18251" s="207"/>
      <c r="AE18251" s="208"/>
    </row>
    <row r="18252" spans="24:31" x14ac:dyDescent="0.3">
      <c r="X18252" s="269" t="s">
        <v>60911</v>
      </c>
      <c r="Y18252" s="270">
        <v>24151.79</v>
      </c>
      <c r="AA18252" s="231" t="s">
        <v>40765</v>
      </c>
      <c r="AB18252" s="232">
        <v>19900</v>
      </c>
      <c r="AD18252" s="207"/>
      <c r="AE18252" s="208"/>
    </row>
    <row r="18253" spans="24:31" x14ac:dyDescent="0.3">
      <c r="X18253" s="269" t="s">
        <v>60912</v>
      </c>
      <c r="Y18253" s="270">
        <v>12456.16</v>
      </c>
      <c r="AA18253" s="231" t="s">
        <v>49358</v>
      </c>
      <c r="AB18253" s="232">
        <v>2750</v>
      </c>
      <c r="AD18253" s="207"/>
      <c r="AE18253" s="208"/>
    </row>
    <row r="18254" spans="24:31" x14ac:dyDescent="0.3">
      <c r="X18254" s="269" t="s">
        <v>60913</v>
      </c>
      <c r="Y18254" s="270">
        <v>222991.86</v>
      </c>
      <c r="AA18254" s="231" t="s">
        <v>19745</v>
      </c>
      <c r="AB18254" s="232">
        <v>18715.11</v>
      </c>
      <c r="AD18254" s="207"/>
      <c r="AE18254" s="208"/>
    </row>
    <row r="18255" spans="24:31" x14ac:dyDescent="0.3">
      <c r="X18255" s="269" t="s">
        <v>46057</v>
      </c>
      <c r="Y18255" s="270">
        <v>9202.09</v>
      </c>
      <c r="AA18255" s="231" t="s">
        <v>19747</v>
      </c>
      <c r="AB18255" s="232">
        <v>7204.4</v>
      </c>
      <c r="AD18255" s="207"/>
      <c r="AE18255" s="208"/>
    </row>
    <row r="18256" spans="24:31" x14ac:dyDescent="0.3">
      <c r="X18256" s="269" t="s">
        <v>60914</v>
      </c>
      <c r="Y18256" s="270">
        <v>551.78</v>
      </c>
      <c r="AA18256" s="231" t="s">
        <v>19748</v>
      </c>
      <c r="AB18256" s="232">
        <v>11501.54</v>
      </c>
      <c r="AD18256" s="207"/>
      <c r="AE18256" s="208"/>
    </row>
    <row r="18257" spans="24:31" x14ac:dyDescent="0.3">
      <c r="X18257" s="269" t="s">
        <v>60915</v>
      </c>
      <c r="Y18257" s="270">
        <v>1306.58</v>
      </c>
      <c r="AA18257" s="231" t="s">
        <v>19749</v>
      </c>
      <c r="AB18257" s="232">
        <v>90724.21</v>
      </c>
      <c r="AD18257" s="207"/>
      <c r="AE18257" s="208"/>
    </row>
    <row r="18258" spans="24:31" x14ac:dyDescent="0.3">
      <c r="X18258" s="269" t="s">
        <v>60916</v>
      </c>
      <c r="Y18258" s="270">
        <v>137.13</v>
      </c>
      <c r="AA18258" s="231" t="s">
        <v>19750</v>
      </c>
      <c r="AB18258" s="232">
        <v>54675.19</v>
      </c>
      <c r="AD18258" s="207"/>
      <c r="AE18258" s="208"/>
    </row>
    <row r="18259" spans="24:31" x14ac:dyDescent="0.3">
      <c r="X18259" s="269" t="s">
        <v>60917</v>
      </c>
      <c r="Y18259" s="270">
        <v>711.06</v>
      </c>
      <c r="AA18259" s="231" t="s">
        <v>49359</v>
      </c>
      <c r="AB18259" s="232">
        <v>2085.94</v>
      </c>
      <c r="AD18259" s="207"/>
      <c r="AE18259" s="208"/>
    </row>
    <row r="18260" spans="24:31" x14ac:dyDescent="0.3">
      <c r="X18260" s="269" t="s">
        <v>60918</v>
      </c>
      <c r="Y18260" s="270">
        <v>62.88</v>
      </c>
      <c r="AA18260" s="231" t="s">
        <v>19752</v>
      </c>
      <c r="AB18260" s="232">
        <v>26796</v>
      </c>
      <c r="AD18260" s="207"/>
      <c r="AE18260" s="208"/>
    </row>
    <row r="18261" spans="24:31" x14ac:dyDescent="0.3">
      <c r="X18261" s="269" t="s">
        <v>60919</v>
      </c>
      <c r="Y18261" s="270">
        <v>22.67</v>
      </c>
      <c r="AA18261" s="231" t="s">
        <v>19770</v>
      </c>
      <c r="AB18261" s="232">
        <v>39890.54</v>
      </c>
      <c r="AD18261" s="207"/>
      <c r="AE18261" s="208"/>
    </row>
    <row r="18262" spans="24:31" x14ac:dyDescent="0.3">
      <c r="X18262" s="269" t="s">
        <v>60920</v>
      </c>
      <c r="Y18262" s="270">
        <v>20182</v>
      </c>
      <c r="AA18262" s="231" t="s">
        <v>33482</v>
      </c>
      <c r="AB18262" s="232">
        <v>107681.13</v>
      </c>
      <c r="AD18262" s="207"/>
      <c r="AE18262" s="208"/>
    </row>
    <row r="18263" spans="24:31" x14ac:dyDescent="0.3">
      <c r="X18263" s="269" t="s">
        <v>65147</v>
      </c>
      <c r="Y18263" s="270">
        <v>19600</v>
      </c>
      <c r="AA18263" s="231" t="s">
        <v>54330</v>
      </c>
      <c r="AB18263" s="232">
        <v>48914.400000000001</v>
      </c>
      <c r="AD18263" s="207"/>
      <c r="AE18263" s="208"/>
    </row>
    <row r="18264" spans="24:31" x14ac:dyDescent="0.3">
      <c r="X18264" s="269" t="s">
        <v>60921</v>
      </c>
      <c r="Y18264" s="270">
        <v>27641.759999999998</v>
      </c>
      <c r="AA18264" s="231" t="s">
        <v>39122</v>
      </c>
      <c r="AB18264" s="232">
        <v>590</v>
      </c>
      <c r="AD18264" s="207"/>
      <c r="AE18264" s="208"/>
    </row>
    <row r="18265" spans="24:31" x14ac:dyDescent="0.3">
      <c r="X18265" s="269" t="s">
        <v>60922</v>
      </c>
      <c r="Y18265" s="270">
        <v>5937.44</v>
      </c>
      <c r="AA18265" s="231" t="s">
        <v>43219</v>
      </c>
      <c r="AB18265" s="232">
        <v>9191.2199999999993</v>
      </c>
      <c r="AD18265" s="207"/>
      <c r="AE18265" s="208"/>
    </row>
    <row r="18266" spans="24:31" x14ac:dyDescent="0.3">
      <c r="X18266" s="269" t="s">
        <v>21036</v>
      </c>
      <c r="Y18266" s="270">
        <v>29282.6</v>
      </c>
      <c r="AA18266" s="231" t="s">
        <v>40766</v>
      </c>
      <c r="AB18266" s="232">
        <v>122800</v>
      </c>
      <c r="AD18266" s="207"/>
      <c r="AE18266" s="208"/>
    </row>
    <row r="18267" spans="24:31" x14ac:dyDescent="0.3">
      <c r="X18267" s="269" t="s">
        <v>60923</v>
      </c>
      <c r="Y18267" s="270">
        <v>184081.73</v>
      </c>
      <c r="AA18267" s="231" t="s">
        <v>19772</v>
      </c>
      <c r="AB18267" s="232">
        <v>54031.9</v>
      </c>
      <c r="AD18267" s="207"/>
      <c r="AE18267" s="208"/>
    </row>
    <row r="18268" spans="24:31" x14ac:dyDescent="0.3">
      <c r="X18268" s="269" t="s">
        <v>21037</v>
      </c>
      <c r="Y18268" s="270">
        <v>1560.72</v>
      </c>
      <c r="AA18268" s="231" t="s">
        <v>49360</v>
      </c>
      <c r="AB18268" s="232">
        <v>1500</v>
      </c>
      <c r="AD18268" s="207"/>
      <c r="AE18268" s="208"/>
    </row>
    <row r="18269" spans="24:31" x14ac:dyDescent="0.3">
      <c r="X18269" s="269" t="s">
        <v>33651</v>
      </c>
      <c r="Y18269" s="270">
        <v>19830.099999999999</v>
      </c>
      <c r="AA18269" s="231" t="s">
        <v>40767</v>
      </c>
      <c r="AB18269" s="232">
        <v>60</v>
      </c>
      <c r="AD18269" s="207"/>
      <c r="AE18269" s="208"/>
    </row>
    <row r="18270" spans="24:31" x14ac:dyDescent="0.3">
      <c r="X18270" s="269" t="s">
        <v>62360</v>
      </c>
      <c r="Y18270" s="270">
        <v>7802.4</v>
      </c>
      <c r="AA18270" s="231" t="s">
        <v>19773</v>
      </c>
      <c r="AB18270" s="232">
        <v>28040.639999999999</v>
      </c>
      <c r="AD18270" s="207"/>
      <c r="AE18270" s="208"/>
    </row>
    <row r="18271" spans="24:31" x14ac:dyDescent="0.3">
      <c r="X18271" s="269" t="s">
        <v>21040</v>
      </c>
      <c r="Y18271" s="270">
        <v>31692.9</v>
      </c>
      <c r="AA18271" s="231" t="s">
        <v>19774</v>
      </c>
      <c r="AB18271" s="232">
        <v>45556.52</v>
      </c>
      <c r="AD18271" s="207"/>
      <c r="AE18271" s="208"/>
    </row>
    <row r="18272" spans="24:31" x14ac:dyDescent="0.3">
      <c r="X18272" s="269" t="s">
        <v>21044</v>
      </c>
      <c r="Y18272" s="270">
        <v>829164.06</v>
      </c>
      <c r="AA18272" s="231" t="s">
        <v>19775</v>
      </c>
      <c r="AB18272" s="232">
        <v>260.66000000000003</v>
      </c>
      <c r="AD18272" s="207"/>
      <c r="AE18272" s="208"/>
    </row>
    <row r="18273" spans="24:31" x14ac:dyDescent="0.3">
      <c r="X18273" s="269" t="s">
        <v>21045</v>
      </c>
      <c r="Y18273" s="270">
        <v>7071.69</v>
      </c>
      <c r="AA18273" s="231" t="s">
        <v>39123</v>
      </c>
      <c r="AB18273" s="232">
        <v>8107.43</v>
      </c>
      <c r="AD18273" s="207"/>
      <c r="AE18273" s="208"/>
    </row>
    <row r="18274" spans="24:31" x14ac:dyDescent="0.3">
      <c r="X18274" s="269" t="s">
        <v>63488</v>
      </c>
      <c r="Y18274" s="270">
        <v>1200</v>
      </c>
      <c r="AA18274" s="231" t="s">
        <v>19776</v>
      </c>
      <c r="AB18274" s="232">
        <v>38664.17</v>
      </c>
      <c r="AD18274" s="207"/>
      <c r="AE18274" s="208"/>
    </row>
    <row r="18275" spans="24:31" x14ac:dyDescent="0.3">
      <c r="X18275" s="269" t="s">
        <v>63489</v>
      </c>
      <c r="Y18275" s="270">
        <v>800</v>
      </c>
      <c r="AA18275" s="231" t="s">
        <v>19777</v>
      </c>
      <c r="AB18275" s="232">
        <v>11250</v>
      </c>
      <c r="AD18275" s="207"/>
      <c r="AE18275" s="208"/>
    </row>
    <row r="18276" spans="24:31" x14ac:dyDescent="0.3">
      <c r="X18276" s="269" t="s">
        <v>21046</v>
      </c>
      <c r="Y18276" s="270">
        <v>210689.98</v>
      </c>
      <c r="AA18276" s="231" t="s">
        <v>47494</v>
      </c>
      <c r="AB18276" s="232">
        <v>50</v>
      </c>
      <c r="AD18276" s="207"/>
      <c r="AE18276" s="208"/>
    </row>
    <row r="18277" spans="24:31" x14ac:dyDescent="0.3">
      <c r="X18277" s="269" t="s">
        <v>21047</v>
      </c>
      <c r="Y18277" s="270">
        <v>79483.360000000001</v>
      </c>
      <c r="AA18277" s="231" t="s">
        <v>54331</v>
      </c>
      <c r="AB18277" s="232">
        <v>400</v>
      </c>
      <c r="AD18277" s="207"/>
      <c r="AE18277" s="208"/>
    </row>
    <row r="18278" spans="24:31" x14ac:dyDescent="0.3">
      <c r="X18278" s="269" t="s">
        <v>21048</v>
      </c>
      <c r="Y18278" s="270">
        <v>206967.17</v>
      </c>
      <c r="AA18278" s="231" t="s">
        <v>19778</v>
      </c>
      <c r="AB18278" s="232">
        <v>615.95000000000005</v>
      </c>
      <c r="AD18278" s="207"/>
      <c r="AE18278" s="208"/>
    </row>
    <row r="18279" spans="24:31" x14ac:dyDescent="0.3">
      <c r="X18279" s="269" t="s">
        <v>21049</v>
      </c>
      <c r="Y18279" s="270">
        <v>7654.18</v>
      </c>
      <c r="AA18279" s="231" t="s">
        <v>19779</v>
      </c>
      <c r="AB18279" s="232">
        <v>25</v>
      </c>
      <c r="AD18279" s="207"/>
      <c r="AE18279" s="208"/>
    </row>
    <row r="18280" spans="24:31" x14ac:dyDescent="0.3">
      <c r="X18280" s="269" t="s">
        <v>21050</v>
      </c>
      <c r="Y18280" s="270">
        <v>183866.85</v>
      </c>
      <c r="AA18280" s="231" t="s">
        <v>49361</v>
      </c>
      <c r="AB18280" s="232">
        <v>763</v>
      </c>
      <c r="AD18280" s="207"/>
      <c r="AE18280" s="208"/>
    </row>
    <row r="18281" spans="24:31" x14ac:dyDescent="0.3">
      <c r="X18281" s="269" t="s">
        <v>54370</v>
      </c>
      <c r="Y18281" s="270">
        <v>4107.5</v>
      </c>
      <c r="AA18281" s="231" t="s">
        <v>19780</v>
      </c>
      <c r="AB18281" s="232">
        <v>161.04</v>
      </c>
      <c r="AD18281" s="207"/>
      <c r="AE18281" s="208"/>
    </row>
    <row r="18282" spans="24:31" x14ac:dyDescent="0.3">
      <c r="X18282" s="269" t="s">
        <v>21054</v>
      </c>
      <c r="Y18282" s="270">
        <v>102183.21</v>
      </c>
      <c r="AA18282" s="231" t="s">
        <v>36264</v>
      </c>
      <c r="AB18282" s="232">
        <v>570</v>
      </c>
      <c r="AD18282" s="207"/>
      <c r="AE18282" s="208"/>
    </row>
    <row r="18283" spans="24:31" x14ac:dyDescent="0.3">
      <c r="X18283" s="269" t="s">
        <v>13578</v>
      </c>
      <c r="Y18283" s="270">
        <v>43976.98</v>
      </c>
      <c r="AA18283" s="231" t="s">
        <v>39124</v>
      </c>
      <c r="AB18283" s="232">
        <v>270</v>
      </c>
      <c r="AD18283" s="207"/>
      <c r="AE18283" s="208"/>
    </row>
    <row r="18284" spans="24:31" x14ac:dyDescent="0.3">
      <c r="X18284" s="269" t="s">
        <v>21056</v>
      </c>
      <c r="Y18284" s="270">
        <v>110967.18</v>
      </c>
      <c r="AA18284" s="231" t="s">
        <v>19782</v>
      </c>
      <c r="AB18284" s="232">
        <v>32326.03</v>
      </c>
      <c r="AD18284" s="207"/>
      <c r="AE18284" s="208"/>
    </row>
    <row r="18285" spans="24:31" x14ac:dyDescent="0.3">
      <c r="X18285" s="269" t="s">
        <v>65148</v>
      </c>
      <c r="Y18285" s="270">
        <v>-24329.57</v>
      </c>
      <c r="AA18285" s="231" t="s">
        <v>39125</v>
      </c>
      <c r="AB18285" s="232">
        <v>7127.2</v>
      </c>
      <c r="AD18285" s="207"/>
      <c r="AE18285" s="208"/>
    </row>
    <row r="18286" spans="24:31" x14ac:dyDescent="0.3">
      <c r="X18286" s="269" t="s">
        <v>35079</v>
      </c>
      <c r="Y18286" s="270">
        <v>1364297.14</v>
      </c>
      <c r="AA18286" s="231" t="s">
        <v>48456</v>
      </c>
      <c r="AB18286" s="232">
        <v>367.12</v>
      </c>
      <c r="AD18286" s="207"/>
      <c r="AE18286" s="208"/>
    </row>
    <row r="18287" spans="24:31" x14ac:dyDescent="0.3">
      <c r="X18287" s="269" t="s">
        <v>36309</v>
      </c>
      <c r="Y18287" s="270">
        <v>1071157.3</v>
      </c>
      <c r="AA18287" s="231" t="s">
        <v>40768</v>
      </c>
      <c r="AB18287" s="232">
        <v>45886.77</v>
      </c>
      <c r="AD18287" s="207"/>
      <c r="AE18287" s="208"/>
    </row>
    <row r="18288" spans="24:31" x14ac:dyDescent="0.3">
      <c r="X18288" s="269" t="s">
        <v>35086</v>
      </c>
      <c r="Y18288" s="270">
        <v>179518.74</v>
      </c>
      <c r="AA18288" s="231" t="s">
        <v>19783</v>
      </c>
      <c r="AB18288" s="232">
        <v>60615.519999999997</v>
      </c>
      <c r="AD18288" s="207"/>
      <c r="AE18288" s="208"/>
    </row>
    <row r="18289" spans="24:31" x14ac:dyDescent="0.3">
      <c r="X18289" s="269" t="s">
        <v>61687</v>
      </c>
      <c r="Y18289" s="270">
        <v>8990.75</v>
      </c>
      <c r="AA18289" s="231" t="s">
        <v>19853</v>
      </c>
      <c r="AB18289" s="232">
        <v>60158.85</v>
      </c>
      <c r="AD18289" s="207"/>
      <c r="AE18289" s="208"/>
    </row>
    <row r="18290" spans="24:31" x14ac:dyDescent="0.3">
      <c r="X18290" s="269" t="s">
        <v>21102</v>
      </c>
      <c r="Y18290" s="270">
        <v>45089</v>
      </c>
      <c r="AA18290" s="231" t="s">
        <v>34997</v>
      </c>
      <c r="AB18290" s="232">
        <v>187192.72</v>
      </c>
      <c r="AD18290" s="207"/>
      <c r="AE18290" s="208"/>
    </row>
    <row r="18291" spans="24:31" x14ac:dyDescent="0.3">
      <c r="X18291" s="269" t="s">
        <v>21103</v>
      </c>
      <c r="Y18291" s="270">
        <v>843.09</v>
      </c>
      <c r="AA18291" s="231" t="s">
        <v>19854</v>
      </c>
      <c r="AB18291" s="232">
        <v>441726.9</v>
      </c>
      <c r="AD18291" s="207"/>
      <c r="AE18291" s="208"/>
    </row>
    <row r="18292" spans="24:31" x14ac:dyDescent="0.3">
      <c r="X18292" s="269" t="s">
        <v>21104</v>
      </c>
      <c r="Y18292" s="270">
        <v>25368.75</v>
      </c>
      <c r="AA18292" s="231" t="s">
        <v>48457</v>
      </c>
      <c r="AB18292" s="232">
        <v>5129.01</v>
      </c>
      <c r="AD18292" s="207"/>
      <c r="AE18292" s="208"/>
    </row>
    <row r="18293" spans="24:31" x14ac:dyDescent="0.3">
      <c r="X18293" s="269" t="s">
        <v>21105</v>
      </c>
      <c r="Y18293" s="270">
        <v>700</v>
      </c>
      <c r="AA18293" s="231" t="s">
        <v>19855</v>
      </c>
      <c r="AB18293" s="232">
        <v>136645.57999999999</v>
      </c>
      <c r="AD18293" s="207"/>
      <c r="AE18293" s="208"/>
    </row>
    <row r="18294" spans="24:31" x14ac:dyDescent="0.3">
      <c r="X18294" s="269" t="s">
        <v>21109</v>
      </c>
      <c r="Y18294" s="270">
        <v>3600</v>
      </c>
      <c r="AA18294" s="231" t="s">
        <v>19857</v>
      </c>
      <c r="AB18294" s="232">
        <v>232212.59</v>
      </c>
      <c r="AD18294" s="207"/>
      <c r="AE18294" s="208"/>
    </row>
    <row r="18295" spans="24:31" x14ac:dyDescent="0.3">
      <c r="X18295" s="269" t="s">
        <v>33656</v>
      </c>
      <c r="Y18295" s="270">
        <v>9249.11</v>
      </c>
      <c r="AA18295" s="231" t="s">
        <v>40769</v>
      </c>
      <c r="AB18295" s="232">
        <v>51318.16</v>
      </c>
      <c r="AD18295" s="207"/>
      <c r="AE18295" s="208"/>
    </row>
    <row r="18296" spans="24:31" x14ac:dyDescent="0.3">
      <c r="X18296" s="269" t="s">
        <v>62361</v>
      </c>
      <c r="Y18296" s="270">
        <v>583.24</v>
      </c>
      <c r="AA18296" s="231" t="s">
        <v>19858</v>
      </c>
      <c r="AB18296" s="232">
        <v>162773.5</v>
      </c>
      <c r="AD18296" s="207"/>
      <c r="AE18296" s="208"/>
    </row>
    <row r="18297" spans="24:31" x14ac:dyDescent="0.3">
      <c r="X18297" s="269" t="s">
        <v>63490</v>
      </c>
      <c r="Y18297" s="270">
        <v>2600</v>
      </c>
      <c r="AA18297" s="231" t="s">
        <v>36267</v>
      </c>
      <c r="AB18297" s="232">
        <v>57663.41</v>
      </c>
      <c r="AD18297" s="207"/>
      <c r="AE18297" s="208"/>
    </row>
    <row r="18298" spans="24:31" x14ac:dyDescent="0.3">
      <c r="X18298" s="269" t="s">
        <v>59326</v>
      </c>
      <c r="Y18298" s="270">
        <v>784.17</v>
      </c>
      <c r="AA18298" s="231" t="s">
        <v>13488</v>
      </c>
      <c r="AB18298" s="232">
        <v>23379.43</v>
      </c>
      <c r="AD18298" s="207"/>
      <c r="AE18298" s="208"/>
    </row>
    <row r="18299" spans="24:31" x14ac:dyDescent="0.3">
      <c r="X18299" s="269" t="s">
        <v>21110</v>
      </c>
      <c r="Y18299" s="270">
        <v>27829.39</v>
      </c>
      <c r="AA18299" s="231" t="s">
        <v>19860</v>
      </c>
      <c r="AB18299" s="232">
        <v>16375.75</v>
      </c>
      <c r="AD18299" s="207"/>
      <c r="AE18299" s="208"/>
    </row>
    <row r="18300" spans="24:31" x14ac:dyDescent="0.3">
      <c r="X18300" s="269" t="s">
        <v>13588</v>
      </c>
      <c r="Y18300" s="270">
        <v>22019.47</v>
      </c>
      <c r="AA18300" s="231" t="s">
        <v>39132</v>
      </c>
      <c r="AB18300" s="232">
        <v>103</v>
      </c>
      <c r="AD18300" s="207"/>
      <c r="AE18300" s="208"/>
    </row>
    <row r="18301" spans="24:31" x14ac:dyDescent="0.3">
      <c r="X18301" s="269" t="s">
        <v>13589</v>
      </c>
      <c r="Y18301" s="270">
        <v>66781.23</v>
      </c>
      <c r="AA18301" s="231" t="s">
        <v>19862</v>
      </c>
      <c r="AB18301" s="232">
        <v>54334.48</v>
      </c>
      <c r="AD18301" s="207"/>
      <c r="AE18301" s="208"/>
    </row>
    <row r="18302" spans="24:31" x14ac:dyDescent="0.3">
      <c r="X18302" s="269" t="s">
        <v>21111</v>
      </c>
      <c r="Y18302" s="270">
        <v>27007.13</v>
      </c>
      <c r="AA18302" s="231" t="s">
        <v>54332</v>
      </c>
      <c r="AB18302" s="232">
        <v>5426.96</v>
      </c>
      <c r="AD18302" s="207"/>
      <c r="AE18302" s="208"/>
    </row>
    <row r="18303" spans="24:31" x14ac:dyDescent="0.3">
      <c r="X18303" s="269" t="s">
        <v>59987</v>
      </c>
      <c r="Y18303" s="270">
        <v>1395.28</v>
      </c>
      <c r="AA18303" s="231" t="s">
        <v>13489</v>
      </c>
      <c r="AB18303" s="232">
        <v>51433.55</v>
      </c>
      <c r="AD18303" s="207"/>
      <c r="AE18303" s="208"/>
    </row>
    <row r="18304" spans="24:31" x14ac:dyDescent="0.3">
      <c r="X18304" s="269" t="s">
        <v>21112</v>
      </c>
      <c r="Y18304" s="270">
        <v>70221.86</v>
      </c>
      <c r="AA18304" s="231" t="s">
        <v>19863</v>
      </c>
      <c r="AB18304" s="232">
        <v>4704845.54</v>
      </c>
      <c r="AD18304" s="207"/>
      <c r="AE18304" s="208"/>
    </row>
    <row r="18305" spans="24:31" x14ac:dyDescent="0.3">
      <c r="X18305" s="269" t="s">
        <v>56805</v>
      </c>
      <c r="Y18305" s="270">
        <v>13210.63</v>
      </c>
      <c r="AA18305" s="231" t="s">
        <v>19864</v>
      </c>
      <c r="AB18305" s="232">
        <v>248695.23</v>
      </c>
      <c r="AD18305" s="207"/>
      <c r="AE18305" s="208"/>
    </row>
    <row r="18306" spans="24:31" x14ac:dyDescent="0.3">
      <c r="X18306" s="269" t="s">
        <v>21114</v>
      </c>
      <c r="Y18306" s="270">
        <v>2148.8000000000002</v>
      </c>
      <c r="AA18306" s="231" t="s">
        <v>39133</v>
      </c>
      <c r="AB18306" s="232">
        <v>1571.54</v>
      </c>
      <c r="AD18306" s="207"/>
      <c r="AE18306" s="208"/>
    </row>
    <row r="18307" spans="24:31" x14ac:dyDescent="0.3">
      <c r="X18307" s="269" t="s">
        <v>50676</v>
      </c>
      <c r="Y18307" s="270">
        <v>214</v>
      </c>
      <c r="AA18307" s="231" t="s">
        <v>47495</v>
      </c>
      <c r="AB18307" s="232">
        <v>114.58</v>
      </c>
      <c r="AD18307" s="207"/>
      <c r="AE18307" s="208"/>
    </row>
    <row r="18308" spans="24:31" x14ac:dyDescent="0.3">
      <c r="X18308" s="269" t="s">
        <v>21115</v>
      </c>
      <c r="Y18308" s="270">
        <v>10821.6</v>
      </c>
      <c r="AA18308" s="231" t="s">
        <v>19865</v>
      </c>
      <c r="AB18308" s="232">
        <v>200</v>
      </c>
      <c r="AD18308" s="207"/>
      <c r="AE18308" s="208"/>
    </row>
    <row r="18309" spans="24:31" x14ac:dyDescent="0.3">
      <c r="X18309" s="269" t="s">
        <v>39188</v>
      </c>
      <c r="Y18309" s="270">
        <v>12343</v>
      </c>
      <c r="AA18309" s="231" t="s">
        <v>19866</v>
      </c>
      <c r="AB18309" s="232">
        <v>413719.92</v>
      </c>
      <c r="AD18309" s="207"/>
      <c r="AE18309" s="208"/>
    </row>
    <row r="18310" spans="24:31" x14ac:dyDescent="0.3">
      <c r="X18310" s="269" t="s">
        <v>21116</v>
      </c>
      <c r="Y18310" s="270">
        <v>107058.49</v>
      </c>
      <c r="AA18310" s="231" t="s">
        <v>19867</v>
      </c>
      <c r="AB18310" s="232">
        <v>114465.63</v>
      </c>
      <c r="AD18310" s="207"/>
      <c r="AE18310" s="208"/>
    </row>
    <row r="18311" spans="24:31" x14ac:dyDescent="0.3">
      <c r="X18311" s="269" t="s">
        <v>54372</v>
      </c>
      <c r="Y18311" s="270">
        <v>2320.71</v>
      </c>
      <c r="AA18311" s="231" t="s">
        <v>39134</v>
      </c>
      <c r="AB18311" s="232">
        <v>802.69</v>
      </c>
      <c r="AD18311" s="207"/>
      <c r="AE18311" s="208"/>
    </row>
    <row r="18312" spans="24:31" x14ac:dyDescent="0.3">
      <c r="X18312" s="269" t="s">
        <v>13590</v>
      </c>
      <c r="Y18312" s="270">
        <v>211062.43</v>
      </c>
      <c r="AA18312" s="231" t="s">
        <v>13491</v>
      </c>
      <c r="AB18312" s="232">
        <v>526965.31000000006</v>
      </c>
      <c r="AD18312" s="207"/>
      <c r="AE18312" s="208"/>
    </row>
    <row r="18313" spans="24:31" x14ac:dyDescent="0.3">
      <c r="X18313" s="269" t="s">
        <v>13591</v>
      </c>
      <c r="Y18313" s="270">
        <v>35832.86</v>
      </c>
      <c r="AA18313" s="231" t="s">
        <v>13492</v>
      </c>
      <c r="AB18313" s="232">
        <v>333804.78999999998</v>
      </c>
      <c r="AD18313" s="207"/>
      <c r="AE18313" s="208"/>
    </row>
    <row r="18314" spans="24:31" x14ac:dyDescent="0.3">
      <c r="X18314" s="269" t="s">
        <v>56806</v>
      </c>
      <c r="Y18314" s="270">
        <v>1101.25</v>
      </c>
      <c r="AA18314" s="231" t="s">
        <v>13493</v>
      </c>
      <c r="AB18314" s="232">
        <v>72691.08</v>
      </c>
      <c r="AD18314" s="207"/>
      <c r="AE18314" s="208"/>
    </row>
    <row r="18315" spans="24:31" x14ac:dyDescent="0.3">
      <c r="X18315" s="269" t="s">
        <v>21117</v>
      </c>
      <c r="Y18315" s="270">
        <v>-9772</v>
      </c>
      <c r="AA18315" s="231" t="s">
        <v>19868</v>
      </c>
      <c r="AB18315" s="232">
        <v>554222.72</v>
      </c>
      <c r="AD18315" s="207"/>
      <c r="AE18315" s="208"/>
    </row>
    <row r="18316" spans="24:31" x14ac:dyDescent="0.3">
      <c r="X18316" s="269" t="s">
        <v>56807</v>
      </c>
      <c r="Y18316" s="270">
        <v>3302575.1</v>
      </c>
      <c r="AA18316" s="231" t="s">
        <v>54333</v>
      </c>
      <c r="AB18316" s="232">
        <v>929.9</v>
      </c>
      <c r="AD18316" s="207"/>
      <c r="AE18316" s="208"/>
    </row>
    <row r="18317" spans="24:31" x14ac:dyDescent="0.3">
      <c r="X18317" s="269" t="s">
        <v>35089</v>
      </c>
      <c r="Y18317" s="270">
        <v>78095.3</v>
      </c>
      <c r="AA18317" s="231" t="s">
        <v>19869</v>
      </c>
      <c r="AB18317" s="232">
        <v>2895.1</v>
      </c>
      <c r="AD18317" s="207"/>
      <c r="AE18317" s="208"/>
    </row>
    <row r="18318" spans="24:31" x14ac:dyDescent="0.3">
      <c r="X18318" s="269" t="s">
        <v>43244</v>
      </c>
      <c r="Y18318" s="270">
        <v>20800</v>
      </c>
      <c r="AA18318" s="231" t="s">
        <v>19871</v>
      </c>
      <c r="AB18318" s="232">
        <v>92692.65</v>
      </c>
      <c r="AD18318" s="207"/>
      <c r="AE18318" s="208"/>
    </row>
    <row r="18319" spans="24:31" x14ac:dyDescent="0.3">
      <c r="X18319" s="269" t="s">
        <v>21175</v>
      </c>
      <c r="Y18319" s="270">
        <v>32600.93</v>
      </c>
      <c r="AA18319" s="231" t="s">
        <v>19872</v>
      </c>
      <c r="AB18319" s="232">
        <v>7180.59</v>
      </c>
      <c r="AD18319" s="207"/>
      <c r="AE18319" s="208"/>
    </row>
    <row r="18320" spans="24:31" x14ac:dyDescent="0.3">
      <c r="X18320" s="269" t="s">
        <v>58038</v>
      </c>
      <c r="Y18320" s="270">
        <v>111147.44</v>
      </c>
      <c r="AA18320" s="231" t="s">
        <v>49362</v>
      </c>
      <c r="AB18320" s="232">
        <v>740.1</v>
      </c>
      <c r="AD18320" s="207"/>
      <c r="AE18320" s="208"/>
    </row>
    <row r="18321" spans="24:31" x14ac:dyDescent="0.3">
      <c r="X18321" s="269" t="s">
        <v>33659</v>
      </c>
      <c r="Y18321" s="270">
        <v>8580</v>
      </c>
      <c r="AA18321" s="231" t="s">
        <v>19873</v>
      </c>
      <c r="AB18321" s="232">
        <v>11622.88</v>
      </c>
      <c r="AD18321" s="207"/>
      <c r="AE18321" s="208"/>
    </row>
    <row r="18322" spans="24:31" x14ac:dyDescent="0.3">
      <c r="X18322" s="269" t="s">
        <v>43245</v>
      </c>
      <c r="Y18322" s="270">
        <v>3165.22</v>
      </c>
      <c r="AA18322" s="231" t="s">
        <v>19874</v>
      </c>
      <c r="AB18322" s="232">
        <v>822.11</v>
      </c>
      <c r="AD18322" s="207"/>
      <c r="AE18322" s="208"/>
    </row>
    <row r="18323" spans="24:31" x14ac:dyDescent="0.3">
      <c r="X18323" s="269" t="s">
        <v>47516</v>
      </c>
      <c r="Y18323" s="270">
        <v>108.75</v>
      </c>
      <c r="AA18323" s="231" t="s">
        <v>54334</v>
      </c>
      <c r="AB18323" s="232">
        <v>310807.92</v>
      </c>
      <c r="AD18323" s="207"/>
      <c r="AE18323" s="208"/>
    </row>
    <row r="18324" spans="24:31" x14ac:dyDescent="0.3">
      <c r="X18324" s="269" t="s">
        <v>21178</v>
      </c>
      <c r="Y18324" s="270">
        <v>55243</v>
      </c>
      <c r="AA18324" s="231" t="s">
        <v>19876</v>
      </c>
      <c r="AB18324" s="232">
        <v>318495.05</v>
      </c>
      <c r="AD18324" s="207"/>
      <c r="AE18324" s="208"/>
    </row>
    <row r="18325" spans="24:31" x14ac:dyDescent="0.3">
      <c r="X18325" s="269" t="s">
        <v>13597</v>
      </c>
      <c r="Y18325" s="270">
        <v>4074.85</v>
      </c>
      <c r="AA18325" s="231" t="s">
        <v>49363</v>
      </c>
      <c r="AB18325" s="232">
        <v>39521.699999999997</v>
      </c>
      <c r="AD18325" s="207"/>
      <c r="AE18325" s="208"/>
    </row>
    <row r="18326" spans="24:31" x14ac:dyDescent="0.3">
      <c r="X18326" s="269" t="s">
        <v>39192</v>
      </c>
      <c r="Y18326" s="270">
        <v>29214.26</v>
      </c>
      <c r="AA18326" s="231" t="s">
        <v>19878</v>
      </c>
      <c r="AB18326" s="232">
        <v>762663.91</v>
      </c>
      <c r="AD18326" s="207"/>
      <c r="AE18326" s="208"/>
    </row>
    <row r="18327" spans="24:31" x14ac:dyDescent="0.3">
      <c r="X18327" s="269" t="s">
        <v>43246</v>
      </c>
      <c r="Y18327" s="270">
        <v>504783.32</v>
      </c>
      <c r="AA18327" s="231" t="s">
        <v>19879</v>
      </c>
      <c r="AB18327" s="232">
        <v>38936.980000000003</v>
      </c>
      <c r="AD18327" s="207"/>
      <c r="AE18327" s="208"/>
    </row>
    <row r="18328" spans="24:31" x14ac:dyDescent="0.3">
      <c r="X18328" s="269" t="s">
        <v>21183</v>
      </c>
      <c r="Y18328" s="270">
        <v>352002.5</v>
      </c>
      <c r="AA18328" s="231" t="s">
        <v>33494</v>
      </c>
      <c r="AB18328" s="232">
        <v>84.75</v>
      </c>
      <c r="AD18328" s="207"/>
      <c r="AE18328" s="208"/>
    </row>
    <row r="18329" spans="24:31" x14ac:dyDescent="0.3">
      <c r="X18329" s="269" t="s">
        <v>13598</v>
      </c>
      <c r="Y18329" s="270">
        <v>90526.53</v>
      </c>
      <c r="AA18329" s="231" t="s">
        <v>19880</v>
      </c>
      <c r="AB18329" s="232">
        <v>175429.52</v>
      </c>
      <c r="AD18329" s="207"/>
      <c r="AE18329" s="208"/>
    </row>
    <row r="18330" spans="24:31" x14ac:dyDescent="0.3">
      <c r="X18330" s="269" t="s">
        <v>13599</v>
      </c>
      <c r="Y18330" s="270">
        <v>137357.82999999999</v>
      </c>
      <c r="AA18330" s="231" t="s">
        <v>19881</v>
      </c>
      <c r="AB18330" s="232">
        <v>1494546.46</v>
      </c>
      <c r="AD18330" s="207"/>
      <c r="AE18330" s="208"/>
    </row>
    <row r="18331" spans="24:31" x14ac:dyDescent="0.3">
      <c r="X18331" s="269" t="s">
        <v>43247</v>
      </c>
      <c r="Y18331" s="270">
        <v>30109.74</v>
      </c>
      <c r="AA18331" s="231" t="s">
        <v>33495</v>
      </c>
      <c r="AB18331" s="232">
        <v>612160.41</v>
      </c>
      <c r="AD18331" s="207"/>
      <c r="AE18331" s="208"/>
    </row>
    <row r="18332" spans="24:31" x14ac:dyDescent="0.3">
      <c r="X18332" s="269" t="s">
        <v>21184</v>
      </c>
      <c r="Y18332" s="270">
        <v>170061.73</v>
      </c>
      <c r="AA18332" s="231" t="s">
        <v>47496</v>
      </c>
      <c r="AB18332" s="232">
        <v>122010.15</v>
      </c>
      <c r="AD18332" s="207"/>
      <c r="AE18332" s="208"/>
    </row>
    <row r="18333" spans="24:31" x14ac:dyDescent="0.3">
      <c r="X18333" s="269" t="s">
        <v>21185</v>
      </c>
      <c r="Y18333" s="270">
        <v>24526.44</v>
      </c>
      <c r="AA18333" s="231" t="s">
        <v>39135</v>
      </c>
      <c r="AB18333" s="232">
        <v>229469.8</v>
      </c>
      <c r="AD18333" s="207"/>
      <c r="AE18333" s="208"/>
    </row>
    <row r="18334" spans="24:31" x14ac:dyDescent="0.3">
      <c r="X18334" s="269" t="s">
        <v>21188</v>
      </c>
      <c r="Y18334" s="270">
        <v>25026.05</v>
      </c>
      <c r="AA18334" s="231" t="s">
        <v>47497</v>
      </c>
      <c r="AB18334" s="232">
        <v>10000</v>
      </c>
      <c r="AD18334" s="207"/>
      <c r="AE18334" s="208"/>
    </row>
    <row r="18335" spans="24:31" x14ac:dyDescent="0.3">
      <c r="X18335" s="269" t="s">
        <v>61134</v>
      </c>
      <c r="Y18335" s="270">
        <v>9952.92</v>
      </c>
      <c r="AA18335" s="231" t="s">
        <v>19896</v>
      </c>
      <c r="AB18335" s="232">
        <v>54000</v>
      </c>
      <c r="AD18335" s="207"/>
      <c r="AE18335" s="208"/>
    </row>
    <row r="18336" spans="24:31" x14ac:dyDescent="0.3">
      <c r="X18336" s="269" t="s">
        <v>63491</v>
      </c>
      <c r="Y18336" s="270">
        <v>4048</v>
      </c>
      <c r="AA18336" s="231" t="s">
        <v>47498</v>
      </c>
      <c r="AB18336" s="232">
        <v>5160</v>
      </c>
      <c r="AD18336" s="207"/>
      <c r="AE18336" s="208"/>
    </row>
    <row r="18337" spans="24:31" x14ac:dyDescent="0.3">
      <c r="X18337" s="269" t="s">
        <v>21189</v>
      </c>
      <c r="Y18337" s="270">
        <v>80442.19</v>
      </c>
      <c r="AA18337" s="231" t="s">
        <v>19897</v>
      </c>
      <c r="AB18337" s="232">
        <v>20458.28</v>
      </c>
      <c r="AD18337" s="207"/>
      <c r="AE18337" s="208"/>
    </row>
    <row r="18338" spans="24:31" x14ac:dyDescent="0.3">
      <c r="X18338" s="269" t="s">
        <v>13600</v>
      </c>
      <c r="Y18338" s="270">
        <v>52915.68</v>
      </c>
      <c r="AA18338" s="231" t="s">
        <v>47499</v>
      </c>
      <c r="AB18338" s="232">
        <v>11340</v>
      </c>
      <c r="AD18338" s="207"/>
      <c r="AE18338" s="208"/>
    </row>
    <row r="18339" spans="24:31" x14ac:dyDescent="0.3">
      <c r="X18339" s="269" t="s">
        <v>21190</v>
      </c>
      <c r="Y18339" s="270">
        <v>87940.97</v>
      </c>
      <c r="AA18339" s="231" t="s">
        <v>46032</v>
      </c>
      <c r="AB18339" s="232">
        <v>64187.5</v>
      </c>
      <c r="AD18339" s="207"/>
      <c r="AE18339" s="208"/>
    </row>
    <row r="18340" spans="24:31" x14ac:dyDescent="0.3">
      <c r="X18340" s="269" t="s">
        <v>63492</v>
      </c>
      <c r="Y18340" s="270">
        <v>1534.51</v>
      </c>
      <c r="AA18340" s="231" t="s">
        <v>19898</v>
      </c>
      <c r="AB18340" s="232">
        <v>13421.05</v>
      </c>
      <c r="AD18340" s="207"/>
      <c r="AE18340" s="208"/>
    </row>
    <row r="18341" spans="24:31" x14ac:dyDescent="0.3">
      <c r="X18341" s="269" t="s">
        <v>36317</v>
      </c>
      <c r="Y18341" s="270">
        <v>2782</v>
      </c>
      <c r="AA18341" s="231" t="s">
        <v>19899</v>
      </c>
      <c r="AB18341" s="232">
        <v>21171.279999999999</v>
      </c>
      <c r="AD18341" s="207"/>
      <c r="AE18341" s="208"/>
    </row>
    <row r="18342" spans="24:31" x14ac:dyDescent="0.3">
      <c r="X18342" s="269" t="s">
        <v>21191</v>
      </c>
      <c r="Y18342" s="270">
        <v>3894.62</v>
      </c>
      <c r="AA18342" s="231" t="s">
        <v>47500</v>
      </c>
      <c r="AB18342" s="232">
        <v>4268.9799999999996</v>
      </c>
      <c r="AD18342" s="207"/>
      <c r="AE18342" s="208"/>
    </row>
    <row r="18343" spans="24:31" x14ac:dyDescent="0.3">
      <c r="X18343" s="269" t="s">
        <v>21192</v>
      </c>
      <c r="Y18343" s="270">
        <v>58785.34</v>
      </c>
      <c r="AA18343" s="231" t="s">
        <v>47501</v>
      </c>
      <c r="AB18343" s="232">
        <v>15053.52</v>
      </c>
      <c r="AD18343" s="207"/>
      <c r="AE18343" s="208"/>
    </row>
    <row r="18344" spans="24:31" x14ac:dyDescent="0.3">
      <c r="X18344" s="269" t="s">
        <v>58372</v>
      </c>
      <c r="Y18344" s="270">
        <v>123672.34</v>
      </c>
      <c r="AA18344" s="231" t="s">
        <v>13495</v>
      </c>
      <c r="AB18344" s="232">
        <v>5483.77</v>
      </c>
      <c r="AD18344" s="207"/>
      <c r="AE18344" s="208"/>
    </row>
    <row r="18345" spans="24:31" x14ac:dyDescent="0.3">
      <c r="X18345" s="269" t="s">
        <v>56808</v>
      </c>
      <c r="Y18345" s="270">
        <v>1748264.47</v>
      </c>
      <c r="AA18345" s="231" t="s">
        <v>19900</v>
      </c>
      <c r="AB18345" s="232">
        <v>46675</v>
      </c>
      <c r="AD18345" s="207"/>
      <c r="AE18345" s="208"/>
    </row>
    <row r="18346" spans="24:31" x14ac:dyDescent="0.3">
      <c r="X18346" s="269" t="s">
        <v>36318</v>
      </c>
      <c r="Y18346" s="270">
        <v>58047.79</v>
      </c>
      <c r="AA18346" s="231" t="s">
        <v>47502</v>
      </c>
      <c r="AB18346" s="232">
        <v>673.9</v>
      </c>
      <c r="AD18346" s="207"/>
      <c r="AE18346" s="208"/>
    </row>
    <row r="18347" spans="24:31" x14ac:dyDescent="0.3">
      <c r="X18347" s="269" t="s">
        <v>54374</v>
      </c>
      <c r="Y18347" s="270">
        <v>133135.28</v>
      </c>
      <c r="AA18347" s="231" t="s">
        <v>19901</v>
      </c>
      <c r="AB18347" s="232">
        <v>38043.410000000003</v>
      </c>
      <c r="AD18347" s="207"/>
      <c r="AE18347" s="208"/>
    </row>
    <row r="18348" spans="24:31" x14ac:dyDescent="0.3">
      <c r="X18348" s="269" t="s">
        <v>54375</v>
      </c>
      <c r="Y18348" s="270">
        <v>234854.05</v>
      </c>
      <c r="AA18348" s="231" t="s">
        <v>40770</v>
      </c>
      <c r="AB18348" s="232">
        <v>23556.5</v>
      </c>
      <c r="AD18348" s="207"/>
      <c r="AE18348" s="208"/>
    </row>
    <row r="18349" spans="24:31" x14ac:dyDescent="0.3">
      <c r="X18349" s="269" t="s">
        <v>56809</v>
      </c>
      <c r="Y18349" s="270">
        <v>58743.45</v>
      </c>
      <c r="AA18349" s="231" t="s">
        <v>40771</v>
      </c>
      <c r="AB18349" s="232">
        <v>51722.54</v>
      </c>
      <c r="AD18349" s="207"/>
      <c r="AE18349" s="208"/>
    </row>
    <row r="18350" spans="24:31" x14ac:dyDescent="0.3">
      <c r="X18350" s="269" t="s">
        <v>56810</v>
      </c>
      <c r="Y18350" s="270">
        <v>32690.91</v>
      </c>
      <c r="AA18350" s="231" t="s">
        <v>46033</v>
      </c>
      <c r="AB18350" s="232">
        <v>90985</v>
      </c>
      <c r="AD18350" s="207"/>
      <c r="AE18350" s="208"/>
    </row>
    <row r="18351" spans="24:31" x14ac:dyDescent="0.3">
      <c r="X18351" s="269" t="s">
        <v>56811</v>
      </c>
      <c r="Y18351" s="270">
        <v>11000</v>
      </c>
      <c r="AA18351" s="231" t="s">
        <v>40772</v>
      </c>
      <c r="AB18351" s="232">
        <v>12610.45</v>
      </c>
      <c r="AD18351" s="207"/>
      <c r="AE18351" s="208"/>
    </row>
    <row r="18352" spans="24:31" x14ac:dyDescent="0.3">
      <c r="X18352" s="269" t="s">
        <v>46062</v>
      </c>
      <c r="Y18352" s="270">
        <v>35633.57</v>
      </c>
      <c r="AA18352" s="231" t="s">
        <v>48458</v>
      </c>
      <c r="AB18352" s="232">
        <v>8771.94</v>
      </c>
      <c r="AD18352" s="207"/>
      <c r="AE18352" s="208"/>
    </row>
    <row r="18353" spans="24:31" x14ac:dyDescent="0.3">
      <c r="X18353" s="269" t="s">
        <v>54378</v>
      </c>
      <c r="Y18353" s="270">
        <v>2128.39</v>
      </c>
      <c r="AA18353" s="231" t="s">
        <v>49364</v>
      </c>
      <c r="AB18353" s="232">
        <v>23324.880000000001</v>
      </c>
      <c r="AD18353" s="207"/>
      <c r="AE18353" s="208"/>
    </row>
    <row r="18354" spans="24:31" x14ac:dyDescent="0.3">
      <c r="X18354" s="269" t="s">
        <v>13606</v>
      </c>
      <c r="Y18354" s="270">
        <v>34671.94</v>
      </c>
      <c r="AA18354" s="231" t="s">
        <v>20024</v>
      </c>
      <c r="AB18354" s="232">
        <v>5950</v>
      </c>
      <c r="AD18354" s="207"/>
      <c r="AE18354" s="208"/>
    </row>
    <row r="18355" spans="24:31" x14ac:dyDescent="0.3">
      <c r="X18355" s="269" t="s">
        <v>55608</v>
      </c>
      <c r="Y18355" s="270">
        <v>1471.86</v>
      </c>
      <c r="AA18355" s="231" t="s">
        <v>20025</v>
      </c>
      <c r="AB18355" s="232">
        <v>731338.1</v>
      </c>
      <c r="AD18355" s="207"/>
      <c r="AE18355" s="208"/>
    </row>
    <row r="18356" spans="24:31" x14ac:dyDescent="0.3">
      <c r="X18356" s="269" t="s">
        <v>62885</v>
      </c>
      <c r="Y18356" s="270">
        <v>333.68</v>
      </c>
      <c r="AA18356" s="231" t="s">
        <v>20026</v>
      </c>
      <c r="AB18356" s="232">
        <v>1406921.66</v>
      </c>
      <c r="AD18356" s="207"/>
      <c r="AE18356" s="208"/>
    </row>
    <row r="18357" spans="24:31" x14ac:dyDescent="0.3">
      <c r="X18357" s="269" t="s">
        <v>62886</v>
      </c>
      <c r="Y18357" s="270">
        <v>19.48</v>
      </c>
      <c r="AA18357" s="231" t="s">
        <v>20027</v>
      </c>
      <c r="AB18357" s="232">
        <v>8139.31</v>
      </c>
      <c r="AD18357" s="207"/>
      <c r="AE18357" s="208"/>
    </row>
    <row r="18358" spans="24:31" x14ac:dyDescent="0.3">
      <c r="X18358" s="269" t="s">
        <v>21202</v>
      </c>
      <c r="Y18358" s="270">
        <v>377684.45</v>
      </c>
      <c r="AA18358" s="231" t="s">
        <v>49365</v>
      </c>
      <c r="AB18358" s="232">
        <v>-1369.66</v>
      </c>
      <c r="AD18358" s="207"/>
      <c r="AE18358" s="208"/>
    </row>
    <row r="18359" spans="24:31" x14ac:dyDescent="0.3">
      <c r="X18359" s="269" t="s">
        <v>21203</v>
      </c>
      <c r="Y18359" s="270">
        <v>83919.66</v>
      </c>
      <c r="AA18359" s="231" t="s">
        <v>20028</v>
      </c>
      <c r="AB18359" s="232">
        <v>1067755.01</v>
      </c>
      <c r="AD18359" s="207"/>
      <c r="AE18359" s="208"/>
    </row>
    <row r="18360" spans="24:31" x14ac:dyDescent="0.3">
      <c r="X18360" s="269" t="s">
        <v>54380</v>
      </c>
      <c r="Y18360" s="270">
        <v>28406.25</v>
      </c>
      <c r="AA18360" s="231" t="s">
        <v>33504</v>
      </c>
      <c r="AB18360" s="232">
        <v>78580.259999999995</v>
      </c>
      <c r="AD18360" s="207"/>
      <c r="AE18360" s="208"/>
    </row>
    <row r="18361" spans="24:31" x14ac:dyDescent="0.3">
      <c r="X18361" s="269" t="s">
        <v>13607</v>
      </c>
      <c r="Y18361" s="270">
        <v>2232.4699999999998</v>
      </c>
      <c r="AA18361" s="231" t="s">
        <v>20029</v>
      </c>
      <c r="AB18361" s="232">
        <v>96694.23</v>
      </c>
      <c r="AD18361" s="207"/>
      <c r="AE18361" s="208"/>
    </row>
    <row r="18362" spans="24:31" x14ac:dyDescent="0.3">
      <c r="X18362" s="269" t="s">
        <v>21229</v>
      </c>
      <c r="Y18362" s="270">
        <v>43724.92</v>
      </c>
      <c r="AA18362" s="231" t="s">
        <v>33505</v>
      </c>
      <c r="AB18362" s="232">
        <v>10378.89</v>
      </c>
      <c r="AD18362" s="207"/>
      <c r="AE18362" s="208"/>
    </row>
    <row r="18363" spans="24:31" x14ac:dyDescent="0.3">
      <c r="X18363" s="269" t="s">
        <v>58039</v>
      </c>
      <c r="Y18363" s="270">
        <v>45370.44</v>
      </c>
      <c r="AA18363" s="231" t="s">
        <v>20030</v>
      </c>
      <c r="AB18363" s="232">
        <v>136333.21</v>
      </c>
      <c r="AD18363" s="207"/>
      <c r="AE18363" s="208"/>
    </row>
    <row r="18364" spans="24:31" x14ac:dyDescent="0.3">
      <c r="X18364" s="269" t="s">
        <v>21231</v>
      </c>
      <c r="Y18364" s="270">
        <v>6756.24</v>
      </c>
      <c r="AA18364" s="231" t="s">
        <v>20031</v>
      </c>
      <c r="AB18364" s="232">
        <v>19040</v>
      </c>
      <c r="AD18364" s="207"/>
      <c r="AE18364" s="208"/>
    </row>
    <row r="18365" spans="24:31" x14ac:dyDescent="0.3">
      <c r="X18365" s="269" t="s">
        <v>39199</v>
      </c>
      <c r="Y18365" s="270">
        <v>2707.51</v>
      </c>
      <c r="AA18365" s="231" t="s">
        <v>20033</v>
      </c>
      <c r="AB18365" s="232">
        <v>157006.54999999999</v>
      </c>
      <c r="AD18365" s="207"/>
      <c r="AE18365" s="208"/>
    </row>
    <row r="18366" spans="24:31" x14ac:dyDescent="0.3">
      <c r="X18366" s="269" t="s">
        <v>21232</v>
      </c>
      <c r="Y18366" s="270">
        <v>10606.31</v>
      </c>
      <c r="AA18366" s="231" t="s">
        <v>47503</v>
      </c>
      <c r="AB18366" s="232">
        <v>3708.74</v>
      </c>
      <c r="AD18366" s="207"/>
      <c r="AE18366" s="208"/>
    </row>
    <row r="18367" spans="24:31" x14ac:dyDescent="0.3">
      <c r="X18367" s="269" t="s">
        <v>21235</v>
      </c>
      <c r="Y18367" s="270">
        <v>14042.81</v>
      </c>
      <c r="AA18367" s="231" t="s">
        <v>40773</v>
      </c>
      <c r="AB18367" s="232">
        <v>569.77</v>
      </c>
      <c r="AD18367" s="207"/>
      <c r="AE18367" s="208"/>
    </row>
    <row r="18368" spans="24:31" x14ac:dyDescent="0.3">
      <c r="X18368" s="269" t="s">
        <v>21236</v>
      </c>
      <c r="Y18368" s="270">
        <v>7804.59</v>
      </c>
      <c r="AA18368" s="231" t="s">
        <v>20034</v>
      </c>
      <c r="AB18368" s="232">
        <v>79242.899999999994</v>
      </c>
      <c r="AD18368" s="207"/>
      <c r="AE18368" s="208"/>
    </row>
    <row r="18369" spans="24:31" x14ac:dyDescent="0.3">
      <c r="X18369" s="269" t="s">
        <v>21300</v>
      </c>
      <c r="Y18369" s="270">
        <v>18878.53</v>
      </c>
      <c r="AA18369" s="231" t="s">
        <v>20035</v>
      </c>
      <c r="AB18369" s="232">
        <v>3511544.9</v>
      </c>
      <c r="AD18369" s="207"/>
      <c r="AE18369" s="208"/>
    </row>
    <row r="18370" spans="24:31" x14ac:dyDescent="0.3">
      <c r="X18370" s="269" t="s">
        <v>21302</v>
      </c>
      <c r="Y18370" s="270">
        <v>200198.77</v>
      </c>
      <c r="AA18370" s="231" t="s">
        <v>20036</v>
      </c>
      <c r="AB18370" s="232">
        <v>437.46</v>
      </c>
      <c r="AD18370" s="207"/>
      <c r="AE18370" s="208"/>
    </row>
    <row r="18371" spans="24:31" x14ac:dyDescent="0.3">
      <c r="X18371" s="269" t="s">
        <v>21304</v>
      </c>
      <c r="Y18371" s="270">
        <v>24823.99</v>
      </c>
      <c r="AA18371" s="231" t="s">
        <v>46034</v>
      </c>
      <c r="AB18371" s="232">
        <v>11263424.6</v>
      </c>
      <c r="AD18371" s="207"/>
      <c r="AE18371" s="208"/>
    </row>
    <row r="18372" spans="24:31" x14ac:dyDescent="0.3">
      <c r="X18372" s="269" t="s">
        <v>35103</v>
      </c>
      <c r="Y18372" s="270">
        <v>10669.83</v>
      </c>
      <c r="AA18372" s="231" t="s">
        <v>20038</v>
      </c>
      <c r="AB18372" s="232">
        <v>181572.19</v>
      </c>
      <c r="AD18372" s="207"/>
      <c r="AE18372" s="208"/>
    </row>
    <row r="18373" spans="24:31" x14ac:dyDescent="0.3">
      <c r="X18373" s="269" t="s">
        <v>21305</v>
      </c>
      <c r="Y18373" s="270">
        <v>7332.38</v>
      </c>
      <c r="AA18373" s="231" t="s">
        <v>20039</v>
      </c>
      <c r="AB18373" s="232">
        <v>4429680.95</v>
      </c>
      <c r="AD18373" s="207"/>
      <c r="AE18373" s="208"/>
    </row>
    <row r="18374" spans="24:31" x14ac:dyDescent="0.3">
      <c r="X18374" s="269" t="s">
        <v>21306</v>
      </c>
      <c r="Y18374" s="270">
        <v>66675.77</v>
      </c>
      <c r="AA18374" s="231" t="s">
        <v>20040</v>
      </c>
      <c r="AB18374" s="232">
        <v>19392.57</v>
      </c>
      <c r="AD18374" s="207"/>
      <c r="AE18374" s="208"/>
    </row>
    <row r="18375" spans="24:31" x14ac:dyDescent="0.3">
      <c r="X18375" s="269" t="s">
        <v>21307</v>
      </c>
      <c r="Y18375" s="270">
        <v>1478</v>
      </c>
      <c r="AA18375" s="231" t="s">
        <v>20042</v>
      </c>
      <c r="AB18375" s="232">
        <v>262430.81</v>
      </c>
      <c r="AD18375" s="207"/>
      <c r="AE18375" s="208"/>
    </row>
    <row r="18376" spans="24:31" x14ac:dyDescent="0.3">
      <c r="X18376" s="269" t="s">
        <v>21308</v>
      </c>
      <c r="Y18376" s="270">
        <v>98.8</v>
      </c>
      <c r="AA18376" s="231" t="s">
        <v>20043</v>
      </c>
      <c r="AB18376" s="232">
        <v>333400</v>
      </c>
      <c r="AD18376" s="207"/>
      <c r="AE18376" s="208"/>
    </row>
    <row r="18377" spans="24:31" x14ac:dyDescent="0.3">
      <c r="X18377" s="269" t="s">
        <v>56812</v>
      </c>
      <c r="Y18377" s="270">
        <v>613.91999999999996</v>
      </c>
      <c r="AA18377" s="231" t="s">
        <v>20044</v>
      </c>
      <c r="AB18377" s="232">
        <v>36600</v>
      </c>
      <c r="AD18377" s="207"/>
      <c r="AE18377" s="208"/>
    </row>
    <row r="18378" spans="24:31" x14ac:dyDescent="0.3">
      <c r="X18378" s="269" t="s">
        <v>13617</v>
      </c>
      <c r="Y18378" s="270">
        <v>13831.83</v>
      </c>
      <c r="AA18378" s="231" t="s">
        <v>33506</v>
      </c>
      <c r="AB18378" s="232">
        <v>10965.86</v>
      </c>
      <c r="AD18378" s="207"/>
      <c r="AE18378" s="208"/>
    </row>
    <row r="18379" spans="24:31" x14ac:dyDescent="0.3">
      <c r="X18379" s="269" t="s">
        <v>13618</v>
      </c>
      <c r="Y18379" s="270">
        <v>24079.57</v>
      </c>
      <c r="AA18379" s="231" t="s">
        <v>20045</v>
      </c>
      <c r="AB18379" s="232">
        <v>1828618.4</v>
      </c>
      <c r="AD18379" s="207"/>
      <c r="AE18379" s="208"/>
    </row>
    <row r="18380" spans="24:31" x14ac:dyDescent="0.3">
      <c r="X18380" s="269" t="s">
        <v>56813</v>
      </c>
      <c r="Y18380" s="270">
        <v>307.04000000000002</v>
      </c>
      <c r="AA18380" s="231" t="s">
        <v>20046</v>
      </c>
      <c r="AB18380" s="232">
        <v>1963366.99</v>
      </c>
      <c r="AD18380" s="207"/>
      <c r="AE18380" s="208"/>
    </row>
    <row r="18381" spans="24:31" x14ac:dyDescent="0.3">
      <c r="X18381" s="269" t="s">
        <v>63493</v>
      </c>
      <c r="Y18381" s="270">
        <v>601.96</v>
      </c>
      <c r="AA18381" s="231" t="s">
        <v>20047</v>
      </c>
      <c r="AB18381" s="232">
        <v>1034668.12</v>
      </c>
      <c r="AD18381" s="207"/>
      <c r="AE18381" s="208"/>
    </row>
    <row r="18382" spans="24:31" x14ac:dyDescent="0.3">
      <c r="X18382" s="269" t="s">
        <v>33662</v>
      </c>
      <c r="Y18382" s="270">
        <v>7713849.7400000002</v>
      </c>
      <c r="AA18382" s="231" t="s">
        <v>20048</v>
      </c>
      <c r="AB18382" s="232">
        <v>6967.96</v>
      </c>
      <c r="AD18382" s="207"/>
      <c r="AE18382" s="208"/>
    </row>
    <row r="18383" spans="24:31" x14ac:dyDescent="0.3">
      <c r="X18383" s="269" t="s">
        <v>21311</v>
      </c>
      <c r="Y18383" s="270">
        <v>20181.919999999998</v>
      </c>
      <c r="AA18383" s="231" t="s">
        <v>20049</v>
      </c>
      <c r="AB18383" s="232">
        <v>2533777.73</v>
      </c>
      <c r="AD18383" s="207"/>
      <c r="AE18383" s="208"/>
    </row>
    <row r="18384" spans="24:31" x14ac:dyDescent="0.3">
      <c r="X18384" s="269" t="s">
        <v>60924</v>
      </c>
      <c r="Y18384" s="270">
        <v>199100</v>
      </c>
      <c r="AA18384" s="231" t="s">
        <v>39139</v>
      </c>
      <c r="AB18384" s="232">
        <v>152144.5</v>
      </c>
      <c r="AD18384" s="207"/>
      <c r="AE18384" s="208"/>
    </row>
    <row r="18385" spans="24:31" x14ac:dyDescent="0.3">
      <c r="X18385" s="269" t="s">
        <v>21313</v>
      </c>
      <c r="Y18385" s="270">
        <v>3482.89</v>
      </c>
      <c r="AA18385" s="231" t="s">
        <v>20051</v>
      </c>
      <c r="AB18385" s="232">
        <v>43864.54</v>
      </c>
      <c r="AD18385" s="207"/>
      <c r="AE18385" s="208"/>
    </row>
    <row r="18386" spans="24:31" x14ac:dyDescent="0.3">
      <c r="X18386" s="269" t="s">
        <v>63494</v>
      </c>
      <c r="Y18386" s="270">
        <v>2500</v>
      </c>
      <c r="AA18386" s="231" t="s">
        <v>20052</v>
      </c>
      <c r="AB18386" s="232">
        <v>94082.5</v>
      </c>
      <c r="AD18386" s="207"/>
      <c r="AE18386" s="208"/>
    </row>
    <row r="18387" spans="24:31" x14ac:dyDescent="0.3">
      <c r="X18387" s="269" t="s">
        <v>55609</v>
      </c>
      <c r="Y18387" s="270">
        <v>10276.549999999999</v>
      </c>
      <c r="AA18387" s="231" t="s">
        <v>20053</v>
      </c>
      <c r="AB18387" s="232">
        <v>61157.83</v>
      </c>
      <c r="AD18387" s="207"/>
      <c r="AE18387" s="208"/>
    </row>
    <row r="18388" spans="24:31" x14ac:dyDescent="0.3">
      <c r="X18388" s="269" t="s">
        <v>40800</v>
      </c>
      <c r="Y18388" s="270">
        <v>94449.91</v>
      </c>
      <c r="AA18388" s="231" t="s">
        <v>20054</v>
      </c>
      <c r="AB18388" s="232">
        <v>495657.9</v>
      </c>
      <c r="AD18388" s="207"/>
      <c r="AE18388" s="208"/>
    </row>
    <row r="18389" spans="24:31" x14ac:dyDescent="0.3">
      <c r="X18389" s="269" t="s">
        <v>21314</v>
      </c>
      <c r="Y18389" s="270">
        <v>1626.25</v>
      </c>
      <c r="AA18389" s="231" t="s">
        <v>20055</v>
      </c>
      <c r="AB18389" s="232">
        <v>2950</v>
      </c>
      <c r="AD18389" s="207"/>
      <c r="AE18389" s="208"/>
    </row>
    <row r="18390" spans="24:31" x14ac:dyDescent="0.3">
      <c r="X18390" s="269" t="s">
        <v>13622</v>
      </c>
      <c r="Y18390" s="270">
        <v>621626.26</v>
      </c>
      <c r="AA18390" s="231" t="s">
        <v>36272</v>
      </c>
      <c r="AB18390" s="232">
        <v>17742.12</v>
      </c>
      <c r="AD18390" s="207"/>
      <c r="AE18390" s="208"/>
    </row>
    <row r="18391" spans="24:31" x14ac:dyDescent="0.3">
      <c r="X18391" s="269" t="s">
        <v>13623</v>
      </c>
      <c r="Y18391" s="270">
        <v>152661.95000000001</v>
      </c>
      <c r="AA18391" s="231" t="s">
        <v>20062</v>
      </c>
      <c r="AB18391" s="232">
        <v>1023150.18</v>
      </c>
      <c r="AD18391" s="207"/>
      <c r="AE18391" s="208"/>
    </row>
    <row r="18392" spans="24:31" x14ac:dyDescent="0.3">
      <c r="X18392" s="269" t="s">
        <v>13624</v>
      </c>
      <c r="Y18392" s="270">
        <v>395.06</v>
      </c>
      <c r="AA18392" s="231" t="s">
        <v>20063</v>
      </c>
      <c r="AB18392" s="232">
        <v>364249.41</v>
      </c>
      <c r="AD18392" s="207"/>
      <c r="AE18392" s="208"/>
    </row>
    <row r="18393" spans="24:31" x14ac:dyDescent="0.3">
      <c r="X18393" s="269" t="s">
        <v>21315</v>
      </c>
      <c r="Y18393" s="270">
        <v>989774.59</v>
      </c>
      <c r="AA18393" s="231" t="s">
        <v>20064</v>
      </c>
      <c r="AB18393" s="232">
        <v>221753.49</v>
      </c>
      <c r="AD18393" s="207"/>
      <c r="AE18393" s="208"/>
    </row>
    <row r="18394" spans="24:31" x14ac:dyDescent="0.3">
      <c r="X18394" s="269" t="s">
        <v>36333</v>
      </c>
      <c r="Y18394" s="270">
        <v>42043.44</v>
      </c>
      <c r="AA18394" s="231" t="s">
        <v>20065</v>
      </c>
      <c r="AB18394" s="232">
        <v>177330.02</v>
      </c>
      <c r="AD18394" s="207"/>
      <c r="AE18394" s="208"/>
    </row>
    <row r="18395" spans="24:31" x14ac:dyDescent="0.3">
      <c r="X18395" s="269" t="s">
        <v>50680</v>
      </c>
      <c r="Y18395" s="270">
        <v>32</v>
      </c>
      <c r="AA18395" s="231" t="s">
        <v>43220</v>
      </c>
      <c r="AB18395" s="232">
        <v>4319.5200000000004</v>
      </c>
      <c r="AD18395" s="207"/>
      <c r="AE18395" s="208"/>
    </row>
    <row r="18396" spans="24:31" x14ac:dyDescent="0.3">
      <c r="X18396" s="269" t="s">
        <v>21317</v>
      </c>
      <c r="Y18396" s="270">
        <v>467257.49</v>
      </c>
      <c r="AA18396" s="231" t="s">
        <v>20070</v>
      </c>
      <c r="AB18396" s="232">
        <v>558817.26</v>
      </c>
      <c r="AD18396" s="207"/>
      <c r="AE18396" s="208"/>
    </row>
    <row r="18397" spans="24:31" x14ac:dyDescent="0.3">
      <c r="X18397" s="269" t="s">
        <v>21318</v>
      </c>
      <c r="Y18397" s="270">
        <v>102948.58</v>
      </c>
      <c r="AA18397" s="231" t="s">
        <v>20071</v>
      </c>
      <c r="AB18397" s="232">
        <v>764328.5</v>
      </c>
      <c r="AD18397" s="207"/>
      <c r="AE18397" s="208"/>
    </row>
    <row r="18398" spans="24:31" x14ac:dyDescent="0.3">
      <c r="X18398" s="269" t="s">
        <v>21319</v>
      </c>
      <c r="Y18398" s="270">
        <v>708815.51</v>
      </c>
      <c r="AA18398" s="231" t="s">
        <v>54335</v>
      </c>
      <c r="AB18398" s="232">
        <v>-82078.490000000005</v>
      </c>
      <c r="AD18398" s="207"/>
      <c r="AE18398" s="208"/>
    </row>
    <row r="18399" spans="24:31" x14ac:dyDescent="0.3">
      <c r="X18399" s="269" t="s">
        <v>63495</v>
      </c>
      <c r="Y18399" s="270">
        <v>949.73</v>
      </c>
      <c r="AA18399" s="231" t="s">
        <v>20094</v>
      </c>
      <c r="AB18399" s="232">
        <v>14810.33</v>
      </c>
      <c r="AD18399" s="207"/>
      <c r="AE18399" s="208"/>
    </row>
    <row r="18400" spans="24:31" x14ac:dyDescent="0.3">
      <c r="X18400" s="269" t="s">
        <v>58040</v>
      </c>
      <c r="Y18400" s="270">
        <v>18155.18</v>
      </c>
      <c r="AA18400" s="231" t="s">
        <v>33513</v>
      </c>
      <c r="AB18400" s="232">
        <v>229131.43</v>
      </c>
      <c r="AD18400" s="207"/>
      <c r="AE18400" s="208"/>
    </row>
    <row r="18401" spans="24:31" x14ac:dyDescent="0.3">
      <c r="X18401" s="269" t="s">
        <v>63496</v>
      </c>
      <c r="Y18401" s="270">
        <v>18.329999999999998</v>
      </c>
      <c r="AA18401" s="231" t="s">
        <v>46035</v>
      </c>
      <c r="AB18401" s="232">
        <v>391976.25</v>
      </c>
      <c r="AD18401" s="207"/>
      <c r="AE18401" s="208"/>
    </row>
    <row r="18402" spans="24:31" x14ac:dyDescent="0.3">
      <c r="X18402" s="269" t="s">
        <v>63497</v>
      </c>
      <c r="Y18402" s="270">
        <v>54.65</v>
      </c>
      <c r="AA18402" s="231" t="s">
        <v>20095</v>
      </c>
      <c r="AB18402" s="232">
        <v>55720.89</v>
      </c>
      <c r="AD18402" s="207"/>
      <c r="AE18402" s="208"/>
    </row>
    <row r="18403" spans="24:31" x14ac:dyDescent="0.3">
      <c r="X18403" s="269" t="s">
        <v>21321</v>
      </c>
      <c r="Y18403" s="270">
        <v>44270.18</v>
      </c>
      <c r="AA18403" s="231" t="s">
        <v>20096</v>
      </c>
      <c r="AB18403" s="232">
        <v>10349.36</v>
      </c>
      <c r="AD18403" s="207"/>
      <c r="AE18403" s="208"/>
    </row>
    <row r="18404" spans="24:31" x14ac:dyDescent="0.3">
      <c r="X18404" s="269" t="s">
        <v>47518</v>
      </c>
      <c r="Y18404" s="270">
        <v>-53058.58</v>
      </c>
      <c r="AA18404" s="231" t="s">
        <v>33514</v>
      </c>
      <c r="AB18404" s="232">
        <v>3.9</v>
      </c>
      <c r="AD18404" s="207"/>
      <c r="AE18404" s="208"/>
    </row>
    <row r="18405" spans="24:31" x14ac:dyDescent="0.3">
      <c r="X18405" s="269" t="s">
        <v>40801</v>
      </c>
      <c r="Y18405" s="270">
        <v>12844236.76</v>
      </c>
      <c r="AA18405" s="231" t="s">
        <v>33515</v>
      </c>
      <c r="AB18405" s="232">
        <v>35811.96</v>
      </c>
      <c r="AD18405" s="207"/>
      <c r="AE18405" s="208"/>
    </row>
    <row r="18406" spans="24:31" x14ac:dyDescent="0.3">
      <c r="X18406" s="269" t="s">
        <v>54381</v>
      </c>
      <c r="Y18406" s="270">
        <v>232033.2</v>
      </c>
      <c r="AA18406" s="231" t="s">
        <v>20099</v>
      </c>
      <c r="AB18406" s="232">
        <v>28225</v>
      </c>
      <c r="AD18406" s="207"/>
      <c r="AE18406" s="208"/>
    </row>
    <row r="18407" spans="24:31" x14ac:dyDescent="0.3">
      <c r="X18407" s="269" t="s">
        <v>47519</v>
      </c>
      <c r="Y18407" s="270">
        <v>62445</v>
      </c>
      <c r="AA18407" s="231" t="s">
        <v>20101</v>
      </c>
      <c r="AB18407" s="232">
        <v>121294.47</v>
      </c>
      <c r="AD18407" s="207"/>
      <c r="AE18407" s="208"/>
    </row>
    <row r="18408" spans="24:31" x14ac:dyDescent="0.3">
      <c r="X18408" s="269" t="s">
        <v>65149</v>
      </c>
      <c r="Y18408" s="270">
        <v>10067.82</v>
      </c>
      <c r="AA18408" s="231" t="s">
        <v>20103</v>
      </c>
      <c r="AB18408" s="232">
        <v>44195</v>
      </c>
      <c r="AD18408" s="207"/>
      <c r="AE18408" s="208"/>
    </row>
    <row r="18409" spans="24:31" x14ac:dyDescent="0.3">
      <c r="X18409" s="269" t="s">
        <v>21333</v>
      </c>
      <c r="Y18409" s="270">
        <v>770.18</v>
      </c>
      <c r="AA18409" s="231" t="s">
        <v>33516</v>
      </c>
      <c r="AB18409" s="232">
        <v>3882</v>
      </c>
      <c r="AD18409" s="207"/>
      <c r="AE18409" s="208"/>
    </row>
    <row r="18410" spans="24:31" x14ac:dyDescent="0.3">
      <c r="X18410" s="269" t="s">
        <v>21334</v>
      </c>
      <c r="Y18410" s="270">
        <v>6125.84</v>
      </c>
      <c r="AA18410" s="231" t="s">
        <v>20104</v>
      </c>
      <c r="AB18410" s="232">
        <v>39690.86</v>
      </c>
      <c r="AD18410" s="207"/>
      <c r="AE18410" s="208"/>
    </row>
    <row r="18411" spans="24:31" x14ac:dyDescent="0.3">
      <c r="X18411" s="269" t="s">
        <v>43249</v>
      </c>
      <c r="Y18411" s="270">
        <v>2250</v>
      </c>
      <c r="AA18411" s="231" t="s">
        <v>36278</v>
      </c>
      <c r="AB18411" s="232">
        <v>71321.570000000007</v>
      </c>
      <c r="AD18411" s="207"/>
      <c r="AE18411" s="208"/>
    </row>
    <row r="18412" spans="24:31" x14ac:dyDescent="0.3">
      <c r="X18412" s="269" t="s">
        <v>36336</v>
      </c>
      <c r="Y18412" s="270">
        <v>5109.8500000000004</v>
      </c>
      <c r="AA18412" s="231" t="s">
        <v>54336</v>
      </c>
      <c r="AB18412" s="232">
        <v>95928.19</v>
      </c>
      <c r="AD18412" s="207"/>
      <c r="AE18412" s="208"/>
    </row>
    <row r="18413" spans="24:31" x14ac:dyDescent="0.3">
      <c r="X18413" s="269" t="s">
        <v>54382</v>
      </c>
      <c r="Y18413" s="270">
        <v>14047.37</v>
      </c>
      <c r="AA18413" s="231" t="s">
        <v>20121</v>
      </c>
      <c r="AB18413" s="232">
        <v>152928.81</v>
      </c>
      <c r="AD18413" s="207"/>
      <c r="AE18413" s="208"/>
    </row>
    <row r="18414" spans="24:31" x14ac:dyDescent="0.3">
      <c r="X18414" s="269" t="s">
        <v>36337</v>
      </c>
      <c r="Y18414" s="270">
        <v>1281.6500000000001</v>
      </c>
      <c r="AA18414" s="231" t="s">
        <v>20122</v>
      </c>
      <c r="AB18414" s="232">
        <v>29331.9</v>
      </c>
      <c r="AD18414" s="207"/>
      <c r="AE18414" s="208"/>
    </row>
    <row r="18415" spans="24:31" x14ac:dyDescent="0.3">
      <c r="X18415" s="269" t="s">
        <v>46065</v>
      </c>
      <c r="Y18415" s="270">
        <v>1075</v>
      </c>
      <c r="AA18415" s="231" t="s">
        <v>46036</v>
      </c>
      <c r="AB18415" s="232">
        <v>13404.94</v>
      </c>
      <c r="AD18415" s="207"/>
      <c r="AE18415" s="208"/>
    </row>
    <row r="18416" spans="24:31" x14ac:dyDescent="0.3">
      <c r="X18416" s="269" t="s">
        <v>21342</v>
      </c>
      <c r="Y18416" s="270">
        <v>4154</v>
      </c>
      <c r="AA18416" s="231" t="s">
        <v>39149</v>
      </c>
      <c r="AB18416" s="232">
        <v>17711.669999999998</v>
      </c>
      <c r="AD18416" s="207"/>
      <c r="AE18416" s="208"/>
    </row>
    <row r="18417" spans="24:31" x14ac:dyDescent="0.3">
      <c r="X18417" s="269" t="s">
        <v>54383</v>
      </c>
      <c r="Y18417" s="270">
        <v>22947.84</v>
      </c>
      <c r="AA18417" s="231" t="s">
        <v>40774</v>
      </c>
      <c r="AB18417" s="232">
        <v>3593.13</v>
      </c>
      <c r="AD18417" s="207"/>
      <c r="AE18417" s="208"/>
    </row>
    <row r="18418" spans="24:31" x14ac:dyDescent="0.3">
      <c r="X18418" s="269" t="s">
        <v>21410</v>
      </c>
      <c r="Y18418" s="270">
        <v>965160.46</v>
      </c>
      <c r="AA18418" s="231" t="s">
        <v>33527</v>
      </c>
      <c r="AB18418" s="232">
        <v>2737.94</v>
      </c>
      <c r="AD18418" s="207"/>
      <c r="AE18418" s="208"/>
    </row>
    <row r="18419" spans="24:31" x14ac:dyDescent="0.3">
      <c r="X18419" s="269" t="s">
        <v>21411</v>
      </c>
      <c r="Y18419" s="270">
        <v>126462.9</v>
      </c>
      <c r="AA18419" s="231" t="s">
        <v>46037</v>
      </c>
      <c r="AB18419" s="232">
        <v>340782.15</v>
      </c>
      <c r="AD18419" s="207"/>
      <c r="AE18419" s="208"/>
    </row>
    <row r="18420" spans="24:31" x14ac:dyDescent="0.3">
      <c r="X18420" s="269" t="s">
        <v>21412</v>
      </c>
      <c r="Y18420" s="270">
        <v>121346.61</v>
      </c>
      <c r="AA18420" s="231" t="s">
        <v>43221</v>
      </c>
      <c r="AB18420" s="232">
        <v>4360</v>
      </c>
      <c r="AD18420" s="207"/>
      <c r="AE18420" s="208"/>
    </row>
    <row r="18421" spans="24:31" x14ac:dyDescent="0.3">
      <c r="X18421" s="269" t="s">
        <v>21415</v>
      </c>
      <c r="Y18421" s="270">
        <v>254000</v>
      </c>
      <c r="AA18421" s="231" t="s">
        <v>20123</v>
      </c>
      <c r="AB18421" s="232">
        <v>42522.879999999997</v>
      </c>
      <c r="AD18421" s="207"/>
      <c r="AE18421" s="208"/>
    </row>
    <row r="18422" spans="24:31" x14ac:dyDescent="0.3">
      <c r="X18422" s="269" t="s">
        <v>21416</v>
      </c>
      <c r="Y18422" s="270">
        <v>448061.88</v>
      </c>
      <c r="AA18422" s="231" t="s">
        <v>20124</v>
      </c>
      <c r="AB18422" s="232">
        <v>3323.76</v>
      </c>
      <c r="AD18422" s="207"/>
      <c r="AE18422" s="208"/>
    </row>
    <row r="18423" spans="24:31" x14ac:dyDescent="0.3">
      <c r="X18423" s="269" t="s">
        <v>21417</v>
      </c>
      <c r="Y18423" s="270">
        <v>24857</v>
      </c>
      <c r="AA18423" s="231" t="s">
        <v>20125</v>
      </c>
      <c r="AB18423" s="232">
        <v>16216.35</v>
      </c>
      <c r="AD18423" s="207"/>
      <c r="AE18423" s="208"/>
    </row>
    <row r="18424" spans="24:31" x14ac:dyDescent="0.3">
      <c r="X18424" s="269" t="s">
        <v>63498</v>
      </c>
      <c r="Y18424" s="270">
        <v>1696.24</v>
      </c>
      <c r="AA18424" s="231" t="s">
        <v>33528</v>
      </c>
      <c r="AB18424" s="232">
        <v>274.58</v>
      </c>
      <c r="AD18424" s="207"/>
      <c r="AE18424" s="208"/>
    </row>
    <row r="18425" spans="24:31" x14ac:dyDescent="0.3">
      <c r="X18425" s="269" t="s">
        <v>21420</v>
      </c>
      <c r="Y18425" s="270">
        <v>85405.86</v>
      </c>
      <c r="AA18425" s="231" t="s">
        <v>20126</v>
      </c>
      <c r="AB18425" s="232">
        <v>103142.5</v>
      </c>
      <c r="AD18425" s="207"/>
      <c r="AE18425" s="208"/>
    </row>
    <row r="18426" spans="24:31" x14ac:dyDescent="0.3">
      <c r="X18426" s="269" t="s">
        <v>59327</v>
      </c>
      <c r="Y18426" s="270">
        <v>86.05</v>
      </c>
      <c r="AA18426" s="231" t="s">
        <v>46038</v>
      </c>
      <c r="AB18426" s="232">
        <v>186080.5</v>
      </c>
      <c r="AD18426" s="207"/>
      <c r="AE18426" s="208"/>
    </row>
    <row r="18427" spans="24:31" x14ac:dyDescent="0.3">
      <c r="X18427" s="269" t="s">
        <v>21421</v>
      </c>
      <c r="Y18427" s="270">
        <v>448.16</v>
      </c>
      <c r="AA18427" s="231" t="s">
        <v>20143</v>
      </c>
      <c r="AB18427" s="232">
        <v>5346.06</v>
      </c>
      <c r="AD18427" s="207"/>
      <c r="AE18427" s="208"/>
    </row>
    <row r="18428" spans="24:31" x14ac:dyDescent="0.3">
      <c r="X18428" s="269" t="s">
        <v>21422</v>
      </c>
      <c r="Y18428" s="270">
        <v>4199.63</v>
      </c>
      <c r="AA18428" s="231" t="s">
        <v>54337</v>
      </c>
      <c r="AB18428" s="232">
        <v>1500</v>
      </c>
      <c r="AD18428" s="207"/>
      <c r="AE18428" s="208"/>
    </row>
    <row r="18429" spans="24:31" x14ac:dyDescent="0.3">
      <c r="X18429" s="269" t="s">
        <v>21424</v>
      </c>
      <c r="Y18429" s="270">
        <v>6351.35</v>
      </c>
      <c r="AA18429" s="231" t="s">
        <v>48459</v>
      </c>
      <c r="AB18429" s="232">
        <v>10573.72</v>
      </c>
      <c r="AD18429" s="207"/>
      <c r="AE18429" s="208"/>
    </row>
    <row r="18430" spans="24:31" x14ac:dyDescent="0.3">
      <c r="X18430" s="269" t="s">
        <v>35116</v>
      </c>
      <c r="Y18430" s="270">
        <v>15500</v>
      </c>
      <c r="AA18430" s="231" t="s">
        <v>49366</v>
      </c>
      <c r="AB18430" s="232">
        <v>2007.5</v>
      </c>
      <c r="AD18430" s="207"/>
      <c r="AE18430" s="208"/>
    </row>
    <row r="18431" spans="24:31" x14ac:dyDescent="0.3">
      <c r="X18431" s="269" t="s">
        <v>21425</v>
      </c>
      <c r="Y18431" s="270">
        <v>4689.96</v>
      </c>
      <c r="AA18431" s="231" t="s">
        <v>40775</v>
      </c>
      <c r="AB18431" s="232">
        <v>25784.240000000002</v>
      </c>
      <c r="AD18431" s="207"/>
      <c r="AE18431" s="208"/>
    </row>
    <row r="18432" spans="24:31" x14ac:dyDescent="0.3">
      <c r="X18432" s="269" t="s">
        <v>54384</v>
      </c>
      <c r="Y18432" s="270">
        <v>5271.29</v>
      </c>
      <c r="AA18432" s="231" t="s">
        <v>33531</v>
      </c>
      <c r="AB18432" s="232">
        <v>816</v>
      </c>
      <c r="AD18432" s="207"/>
      <c r="AE18432" s="208"/>
    </row>
    <row r="18433" spans="24:31" x14ac:dyDescent="0.3">
      <c r="X18433" s="269" t="s">
        <v>59988</v>
      </c>
      <c r="Y18433" s="270">
        <v>3800</v>
      </c>
      <c r="AA18433" s="231" t="s">
        <v>46039</v>
      </c>
      <c r="AB18433" s="232">
        <v>34950</v>
      </c>
      <c r="AD18433" s="207"/>
      <c r="AE18433" s="208"/>
    </row>
    <row r="18434" spans="24:31" x14ac:dyDescent="0.3">
      <c r="X18434" s="269" t="s">
        <v>54385</v>
      </c>
      <c r="Y18434" s="270">
        <v>520</v>
      </c>
      <c r="AA18434" s="231" t="s">
        <v>43222</v>
      </c>
      <c r="AB18434" s="232">
        <v>1260.57</v>
      </c>
      <c r="AD18434" s="207"/>
      <c r="AE18434" s="208"/>
    </row>
    <row r="18435" spans="24:31" x14ac:dyDescent="0.3">
      <c r="X18435" s="269" t="s">
        <v>21426</v>
      </c>
      <c r="Y18435" s="270">
        <v>14947.2</v>
      </c>
      <c r="AA18435" s="231" t="s">
        <v>20144</v>
      </c>
      <c r="AB18435" s="232">
        <v>6170.27</v>
      </c>
      <c r="AD18435" s="207"/>
      <c r="AE18435" s="208"/>
    </row>
    <row r="18436" spans="24:31" x14ac:dyDescent="0.3">
      <c r="X18436" s="269" t="s">
        <v>49374</v>
      </c>
      <c r="Y18436" s="270">
        <v>37154.699999999997</v>
      </c>
      <c r="AA18436" s="231" t="s">
        <v>40776</v>
      </c>
      <c r="AB18436" s="232">
        <v>773.56</v>
      </c>
      <c r="AD18436" s="207"/>
      <c r="AE18436" s="208"/>
    </row>
    <row r="18437" spans="24:31" x14ac:dyDescent="0.3">
      <c r="X18437" s="269" t="s">
        <v>21427</v>
      </c>
      <c r="Y18437" s="270">
        <v>9330</v>
      </c>
      <c r="AA18437" s="231" t="s">
        <v>40777</v>
      </c>
      <c r="AB18437" s="232">
        <v>2391.71</v>
      </c>
      <c r="AD18437" s="207"/>
      <c r="AE18437" s="208"/>
    </row>
    <row r="18438" spans="24:31" x14ac:dyDescent="0.3">
      <c r="X18438" s="269" t="s">
        <v>63499</v>
      </c>
      <c r="Y18438" s="270">
        <v>37.81</v>
      </c>
      <c r="AA18438" s="231" t="s">
        <v>20145</v>
      </c>
      <c r="AB18438" s="232">
        <v>257918.02</v>
      </c>
      <c r="AD18438" s="207"/>
      <c r="AE18438" s="208"/>
    </row>
    <row r="18439" spans="24:31" x14ac:dyDescent="0.3">
      <c r="X18439" s="269" t="s">
        <v>21428</v>
      </c>
      <c r="Y18439" s="270">
        <v>158755.29999999999</v>
      </c>
      <c r="AA18439" s="231" t="s">
        <v>40778</v>
      </c>
      <c r="AB18439" s="232">
        <v>25885.91</v>
      </c>
      <c r="AD18439" s="207"/>
      <c r="AE18439" s="208"/>
    </row>
    <row r="18440" spans="24:31" x14ac:dyDescent="0.3">
      <c r="X18440" s="269" t="s">
        <v>21429</v>
      </c>
      <c r="Y18440" s="270">
        <v>497731.42</v>
      </c>
      <c r="AA18440" s="231" t="s">
        <v>40779</v>
      </c>
      <c r="AB18440" s="232">
        <v>1964</v>
      </c>
      <c r="AD18440" s="207"/>
      <c r="AE18440" s="208"/>
    </row>
    <row r="18441" spans="24:31" x14ac:dyDescent="0.3">
      <c r="X18441" s="269" t="s">
        <v>35117</v>
      </c>
      <c r="Y18441" s="270">
        <v>286228.09999999998</v>
      </c>
      <c r="AA18441" s="231" t="s">
        <v>54338</v>
      </c>
      <c r="AB18441" s="232">
        <v>2436</v>
      </c>
      <c r="AD18441" s="207"/>
      <c r="AE18441" s="208"/>
    </row>
    <row r="18442" spans="24:31" x14ac:dyDescent="0.3">
      <c r="X18442" s="269" t="s">
        <v>54386</v>
      </c>
      <c r="Y18442" s="270">
        <v>9016</v>
      </c>
      <c r="AA18442" s="231" t="s">
        <v>20146</v>
      </c>
      <c r="AB18442" s="232">
        <v>42253.65</v>
      </c>
      <c r="AD18442" s="207"/>
      <c r="AE18442" s="208"/>
    </row>
    <row r="18443" spans="24:31" x14ac:dyDescent="0.3">
      <c r="X18443" s="269" t="s">
        <v>21430</v>
      </c>
      <c r="Y18443" s="270">
        <v>278238.24</v>
      </c>
      <c r="AA18443" s="231" t="s">
        <v>40780</v>
      </c>
      <c r="AB18443" s="232">
        <v>361</v>
      </c>
      <c r="AD18443" s="207"/>
      <c r="AE18443" s="208"/>
    </row>
    <row r="18444" spans="24:31" x14ac:dyDescent="0.3">
      <c r="X18444" s="269" t="s">
        <v>49375</v>
      </c>
      <c r="Y18444" s="270">
        <v>18141.61</v>
      </c>
      <c r="AA18444" s="231" t="s">
        <v>20148</v>
      </c>
      <c r="AB18444" s="232">
        <v>8203.06</v>
      </c>
      <c r="AD18444" s="207"/>
      <c r="AE18444" s="208"/>
    </row>
    <row r="18445" spans="24:31" x14ac:dyDescent="0.3">
      <c r="X18445" s="269" t="s">
        <v>62362</v>
      </c>
      <c r="Y18445" s="270">
        <v>12128.45</v>
      </c>
      <c r="AA18445" s="231" t="s">
        <v>50650</v>
      </c>
      <c r="AB18445" s="232">
        <v>5983.36</v>
      </c>
      <c r="AD18445" s="207"/>
      <c r="AE18445" s="208"/>
    </row>
    <row r="18446" spans="24:31" x14ac:dyDescent="0.3">
      <c r="X18446" s="269" t="s">
        <v>21431</v>
      </c>
      <c r="Y18446" s="270">
        <v>58387.33</v>
      </c>
      <c r="AA18446" s="231" t="s">
        <v>20164</v>
      </c>
      <c r="AB18446" s="232">
        <v>10030.98</v>
      </c>
      <c r="AD18446" s="207"/>
      <c r="AE18446" s="208"/>
    </row>
    <row r="18447" spans="24:31" x14ac:dyDescent="0.3">
      <c r="X18447" s="269" t="s">
        <v>58373</v>
      </c>
      <c r="Y18447" s="270">
        <v>640</v>
      </c>
      <c r="AA18447" s="231" t="s">
        <v>40781</v>
      </c>
      <c r="AB18447" s="232">
        <v>33631.58</v>
      </c>
      <c r="AD18447" s="207"/>
      <c r="AE18447" s="208"/>
    </row>
    <row r="18448" spans="24:31" x14ac:dyDescent="0.3">
      <c r="X18448" s="269" t="s">
        <v>21433</v>
      </c>
      <c r="Y18448" s="270">
        <v>413163.86</v>
      </c>
      <c r="AA18448" s="231" t="s">
        <v>46040</v>
      </c>
      <c r="AB18448" s="232">
        <v>30515.05</v>
      </c>
      <c r="AD18448" s="207"/>
      <c r="AE18448" s="208"/>
    </row>
    <row r="18449" spans="24:31" x14ac:dyDescent="0.3">
      <c r="X18449" s="269" t="s">
        <v>54388</v>
      </c>
      <c r="Y18449" s="270">
        <v>12158.36</v>
      </c>
      <c r="AA18449" s="231" t="s">
        <v>43223</v>
      </c>
      <c r="AB18449" s="232">
        <v>117800</v>
      </c>
      <c r="AD18449" s="207"/>
      <c r="AE18449" s="208"/>
    </row>
    <row r="18450" spans="24:31" x14ac:dyDescent="0.3">
      <c r="X18450" s="269" t="s">
        <v>21434</v>
      </c>
      <c r="Y18450" s="270">
        <v>72211.55</v>
      </c>
      <c r="AA18450" s="231" t="s">
        <v>20166</v>
      </c>
      <c r="AB18450" s="232">
        <v>5332</v>
      </c>
      <c r="AD18450" s="207"/>
      <c r="AE18450" s="208"/>
    </row>
    <row r="18451" spans="24:31" x14ac:dyDescent="0.3">
      <c r="X18451" s="269" t="s">
        <v>21435</v>
      </c>
      <c r="Y18451" s="270">
        <v>175653.59</v>
      </c>
      <c r="AA18451" s="231" t="s">
        <v>20168</v>
      </c>
      <c r="AB18451" s="232">
        <v>9666</v>
      </c>
      <c r="AD18451" s="207"/>
      <c r="AE18451" s="208"/>
    </row>
    <row r="18452" spans="24:31" x14ac:dyDescent="0.3">
      <c r="X18452" s="269" t="s">
        <v>21439</v>
      </c>
      <c r="Y18452" s="270">
        <v>310031.44</v>
      </c>
      <c r="AA18452" s="231" t="s">
        <v>20170</v>
      </c>
      <c r="AB18452" s="232">
        <v>14690</v>
      </c>
      <c r="AD18452" s="207"/>
      <c r="AE18452" s="208"/>
    </row>
    <row r="18453" spans="24:31" x14ac:dyDescent="0.3">
      <c r="X18453" s="269" t="s">
        <v>49376</v>
      </c>
      <c r="Y18453" s="270">
        <v>-5722.97</v>
      </c>
      <c r="AA18453" s="231" t="s">
        <v>54339</v>
      </c>
      <c r="AB18453" s="232">
        <v>300</v>
      </c>
      <c r="AD18453" s="207"/>
      <c r="AE18453" s="208"/>
    </row>
    <row r="18454" spans="24:31" x14ac:dyDescent="0.3">
      <c r="X18454" s="269" t="s">
        <v>48470</v>
      </c>
      <c r="Y18454" s="270">
        <v>892445.88</v>
      </c>
      <c r="AA18454" s="231" t="s">
        <v>20225</v>
      </c>
      <c r="AB18454" s="232">
        <v>259014.59</v>
      </c>
      <c r="AD18454" s="207"/>
      <c r="AE18454" s="208"/>
    </row>
    <row r="18455" spans="24:31" x14ac:dyDescent="0.3">
      <c r="X18455" s="269" t="s">
        <v>21440</v>
      </c>
      <c r="Y18455" s="270">
        <v>30880.2</v>
      </c>
      <c r="AA18455" s="231" t="s">
        <v>33552</v>
      </c>
      <c r="AB18455" s="232">
        <v>158454.67000000001</v>
      </c>
      <c r="AD18455" s="207"/>
      <c r="AE18455" s="208"/>
    </row>
    <row r="18456" spans="24:31" x14ac:dyDescent="0.3">
      <c r="X18456" s="269" t="s">
        <v>50682</v>
      </c>
      <c r="Y18456" s="270">
        <v>16723.02</v>
      </c>
      <c r="AA18456" s="231" t="s">
        <v>47504</v>
      </c>
      <c r="AB18456" s="232">
        <v>4365</v>
      </c>
      <c r="AD18456" s="207"/>
      <c r="AE18456" s="208"/>
    </row>
    <row r="18457" spans="24:31" x14ac:dyDescent="0.3">
      <c r="X18457" s="269" t="s">
        <v>21456</v>
      </c>
      <c r="Y18457" s="270">
        <v>1054.45</v>
      </c>
      <c r="AA18457" s="231" t="s">
        <v>20226</v>
      </c>
      <c r="AB18457" s="232">
        <v>54632.05</v>
      </c>
      <c r="AD18457" s="207"/>
      <c r="AE18457" s="208"/>
    </row>
    <row r="18458" spans="24:31" x14ac:dyDescent="0.3">
      <c r="X18458" s="269" t="s">
        <v>55610</v>
      </c>
      <c r="Y18458" s="270">
        <v>335.44</v>
      </c>
      <c r="AA18458" s="231" t="s">
        <v>46041</v>
      </c>
      <c r="AB18458" s="232">
        <v>5554.78</v>
      </c>
      <c r="AD18458" s="207"/>
      <c r="AE18458" s="208"/>
    </row>
    <row r="18459" spans="24:31" x14ac:dyDescent="0.3">
      <c r="X18459" s="269" t="s">
        <v>21457</v>
      </c>
      <c r="Y18459" s="270">
        <v>1801.4</v>
      </c>
      <c r="AA18459" s="231" t="s">
        <v>33553</v>
      </c>
      <c r="AB18459" s="232">
        <v>69220.13</v>
      </c>
      <c r="AD18459" s="207"/>
      <c r="AE18459" s="208"/>
    </row>
    <row r="18460" spans="24:31" x14ac:dyDescent="0.3">
      <c r="X18460" s="269" t="s">
        <v>21459</v>
      </c>
      <c r="Y18460" s="270">
        <v>1847.92</v>
      </c>
      <c r="AA18460" s="231" t="s">
        <v>20227</v>
      </c>
      <c r="AB18460" s="232">
        <v>5734.74</v>
      </c>
      <c r="AD18460" s="207"/>
      <c r="AE18460" s="208"/>
    </row>
    <row r="18461" spans="24:31" x14ac:dyDescent="0.3">
      <c r="X18461" s="269" t="s">
        <v>21460</v>
      </c>
      <c r="Y18461" s="270">
        <v>1492</v>
      </c>
      <c r="AA18461" s="231" t="s">
        <v>33554</v>
      </c>
      <c r="AB18461" s="232">
        <v>1648.05</v>
      </c>
      <c r="AD18461" s="207"/>
      <c r="AE18461" s="208"/>
    </row>
    <row r="18462" spans="24:31" x14ac:dyDescent="0.3">
      <c r="X18462" s="269" t="s">
        <v>21462</v>
      </c>
      <c r="Y18462" s="270">
        <v>69982.149999999994</v>
      </c>
      <c r="AA18462" s="231" t="s">
        <v>20228</v>
      </c>
      <c r="AB18462" s="232">
        <v>8000.04</v>
      </c>
      <c r="AD18462" s="207"/>
      <c r="AE18462" s="208"/>
    </row>
    <row r="18463" spans="24:31" x14ac:dyDescent="0.3">
      <c r="X18463" s="269" t="s">
        <v>48471</v>
      </c>
      <c r="Y18463" s="270">
        <v>-64539.199999999997</v>
      </c>
      <c r="AA18463" s="231" t="s">
        <v>33555</v>
      </c>
      <c r="AB18463" s="232">
        <v>2438.39</v>
      </c>
      <c r="AD18463" s="207"/>
      <c r="AE18463" s="208"/>
    </row>
    <row r="18464" spans="24:31" x14ac:dyDescent="0.3">
      <c r="X18464" s="269" t="s">
        <v>21551</v>
      </c>
      <c r="Y18464" s="270">
        <v>98310.36</v>
      </c>
      <c r="AA18464" s="231" t="s">
        <v>43224</v>
      </c>
      <c r="AB18464" s="232">
        <v>154.5</v>
      </c>
      <c r="AD18464" s="207"/>
      <c r="AE18464" s="208"/>
    </row>
    <row r="18465" spans="24:31" x14ac:dyDescent="0.3">
      <c r="X18465" s="269" t="s">
        <v>21552</v>
      </c>
      <c r="Y18465" s="270">
        <v>33815.440000000002</v>
      </c>
      <c r="AA18465" s="231" t="s">
        <v>33556</v>
      </c>
      <c r="AB18465" s="232">
        <v>349.07</v>
      </c>
      <c r="AD18465" s="207"/>
      <c r="AE18465" s="208"/>
    </row>
    <row r="18466" spans="24:31" x14ac:dyDescent="0.3">
      <c r="X18466" s="269" t="s">
        <v>21553</v>
      </c>
      <c r="Y18466" s="270">
        <v>435306.94</v>
      </c>
      <c r="AA18466" s="231" t="s">
        <v>13501</v>
      </c>
      <c r="AB18466" s="232">
        <v>38900.370000000003</v>
      </c>
      <c r="AD18466" s="207"/>
      <c r="AE18466" s="208"/>
    </row>
    <row r="18467" spans="24:31" x14ac:dyDescent="0.3">
      <c r="X18467" s="269" t="s">
        <v>21554</v>
      </c>
      <c r="Y18467" s="270">
        <v>627009.41</v>
      </c>
      <c r="AA18467" s="231" t="s">
        <v>32069</v>
      </c>
      <c r="AB18467" s="232">
        <v>28216.51</v>
      </c>
      <c r="AD18467" s="207"/>
      <c r="AE18467" s="208"/>
    </row>
    <row r="18468" spans="24:31" x14ac:dyDescent="0.3">
      <c r="X18468" s="269" t="s">
        <v>47522</v>
      </c>
      <c r="Y18468" s="270">
        <v>627.57000000000005</v>
      </c>
      <c r="AA18468" s="231" t="s">
        <v>32070</v>
      </c>
      <c r="AB18468" s="232">
        <v>13423.1</v>
      </c>
      <c r="AD18468" s="207"/>
      <c r="AE18468" s="208"/>
    </row>
    <row r="18469" spans="24:31" x14ac:dyDescent="0.3">
      <c r="X18469" s="269" t="s">
        <v>21555</v>
      </c>
      <c r="Y18469" s="270">
        <v>313620.71999999997</v>
      </c>
      <c r="AA18469" s="231" t="s">
        <v>33557</v>
      </c>
      <c r="AB18469" s="232">
        <v>579972.93000000005</v>
      </c>
      <c r="AD18469" s="207"/>
      <c r="AE18469" s="208"/>
    </row>
    <row r="18470" spans="24:31" x14ac:dyDescent="0.3">
      <c r="X18470" s="269" t="s">
        <v>21556</v>
      </c>
      <c r="Y18470" s="270">
        <v>6516.95</v>
      </c>
      <c r="AA18470" s="231" t="s">
        <v>20230</v>
      </c>
      <c r="AB18470" s="232">
        <v>27200</v>
      </c>
      <c r="AD18470" s="207"/>
      <c r="AE18470" s="208"/>
    </row>
    <row r="18471" spans="24:31" x14ac:dyDescent="0.3">
      <c r="X18471" s="269" t="s">
        <v>21557</v>
      </c>
      <c r="Y18471" s="270">
        <v>62452.34</v>
      </c>
      <c r="AA18471" s="231" t="s">
        <v>35015</v>
      </c>
      <c r="AB18471" s="232">
        <v>10840</v>
      </c>
      <c r="AD18471" s="207"/>
      <c r="AE18471" s="208"/>
    </row>
    <row r="18472" spans="24:31" x14ac:dyDescent="0.3">
      <c r="X18472" s="269" t="s">
        <v>21558</v>
      </c>
      <c r="Y18472" s="270">
        <v>515671.1</v>
      </c>
      <c r="AA18472" s="231" t="s">
        <v>20231</v>
      </c>
      <c r="AB18472" s="232">
        <v>40700</v>
      </c>
      <c r="AD18472" s="207"/>
      <c r="AE18472" s="208"/>
    </row>
    <row r="18473" spans="24:31" x14ac:dyDescent="0.3">
      <c r="X18473" s="269" t="s">
        <v>21559</v>
      </c>
      <c r="Y18473" s="270">
        <v>4486.22</v>
      </c>
      <c r="AA18473" s="231" t="s">
        <v>20234</v>
      </c>
      <c r="AB18473" s="232">
        <v>1043.74</v>
      </c>
      <c r="AD18473" s="207"/>
      <c r="AE18473" s="208"/>
    </row>
    <row r="18474" spans="24:31" x14ac:dyDescent="0.3">
      <c r="X18474" s="269" t="s">
        <v>58041</v>
      </c>
      <c r="Y18474" s="270">
        <v>37384.75</v>
      </c>
      <c r="AA18474" s="231" t="s">
        <v>13502</v>
      </c>
      <c r="AB18474" s="232">
        <v>97568.73</v>
      </c>
      <c r="AD18474" s="207"/>
      <c r="AE18474" s="208"/>
    </row>
    <row r="18475" spans="24:31" x14ac:dyDescent="0.3">
      <c r="X18475" s="269" t="s">
        <v>21560</v>
      </c>
      <c r="Y18475" s="270">
        <v>59056.13</v>
      </c>
      <c r="AA18475" s="231" t="s">
        <v>20235</v>
      </c>
      <c r="AB18475" s="232">
        <v>106714.12</v>
      </c>
      <c r="AD18475" s="207"/>
      <c r="AE18475" s="208"/>
    </row>
    <row r="18476" spans="24:31" x14ac:dyDescent="0.3">
      <c r="X18476" s="269" t="s">
        <v>58042</v>
      </c>
      <c r="Y18476" s="270">
        <v>22241.99</v>
      </c>
      <c r="AA18476" s="231" t="s">
        <v>20236</v>
      </c>
      <c r="AB18476" s="232">
        <v>55334.53</v>
      </c>
      <c r="AD18476" s="207"/>
      <c r="AE18476" s="208"/>
    </row>
    <row r="18477" spans="24:31" x14ac:dyDescent="0.3">
      <c r="X18477" s="269" t="s">
        <v>21561</v>
      </c>
      <c r="Y18477" s="270">
        <v>567.48</v>
      </c>
      <c r="AA18477" s="231" t="s">
        <v>20237</v>
      </c>
      <c r="AB18477" s="232">
        <v>118462.07</v>
      </c>
      <c r="AD18477" s="207"/>
      <c r="AE18477" s="208"/>
    </row>
    <row r="18478" spans="24:31" x14ac:dyDescent="0.3">
      <c r="X18478" s="269" t="s">
        <v>21562</v>
      </c>
      <c r="Y18478" s="270">
        <v>67990.77</v>
      </c>
      <c r="AA18478" s="231" t="s">
        <v>20238</v>
      </c>
      <c r="AB18478" s="232">
        <v>9793.5499999999993</v>
      </c>
      <c r="AD18478" s="207"/>
      <c r="AE18478" s="208"/>
    </row>
    <row r="18479" spans="24:31" x14ac:dyDescent="0.3">
      <c r="X18479" s="269" t="s">
        <v>21563</v>
      </c>
      <c r="Y18479" s="270">
        <v>57891.839999999997</v>
      </c>
      <c r="AA18479" s="231" t="s">
        <v>35016</v>
      </c>
      <c r="AB18479" s="232">
        <v>384760</v>
      </c>
      <c r="AD18479" s="207"/>
      <c r="AE18479" s="208"/>
    </row>
    <row r="18480" spans="24:31" x14ac:dyDescent="0.3">
      <c r="X18480" s="269" t="s">
        <v>43251</v>
      </c>
      <c r="Y18480" s="270">
        <v>21028.5</v>
      </c>
      <c r="AA18480" s="231" t="s">
        <v>35017</v>
      </c>
      <c r="AB18480" s="232">
        <v>170.4</v>
      </c>
      <c r="AD18480" s="207"/>
      <c r="AE18480" s="208"/>
    </row>
    <row r="18481" spans="24:31" x14ac:dyDescent="0.3">
      <c r="X18481" s="269" t="s">
        <v>47523</v>
      </c>
      <c r="Y18481" s="270">
        <v>163227.96</v>
      </c>
      <c r="AA18481" s="231" t="s">
        <v>35018</v>
      </c>
      <c r="AB18481" s="232">
        <v>12902.72</v>
      </c>
      <c r="AD18481" s="207"/>
      <c r="AE18481" s="208"/>
    </row>
    <row r="18482" spans="24:31" x14ac:dyDescent="0.3">
      <c r="X18482" s="269" t="s">
        <v>21565</v>
      </c>
      <c r="Y18482" s="270">
        <v>29289.21</v>
      </c>
      <c r="AA18482" s="231" t="s">
        <v>20240</v>
      </c>
      <c r="AB18482" s="232">
        <v>61879.59</v>
      </c>
      <c r="AD18482" s="207"/>
      <c r="AE18482" s="208"/>
    </row>
    <row r="18483" spans="24:31" x14ac:dyDescent="0.3">
      <c r="X18483" s="269" t="s">
        <v>21566</v>
      </c>
      <c r="Y18483" s="270">
        <v>103077.03</v>
      </c>
      <c r="AA18483" s="231" t="s">
        <v>20241</v>
      </c>
      <c r="AB18483" s="232">
        <v>11184.98</v>
      </c>
      <c r="AD18483" s="207"/>
      <c r="AE18483" s="208"/>
    </row>
    <row r="18484" spans="24:31" x14ac:dyDescent="0.3">
      <c r="X18484" s="269" t="s">
        <v>21567</v>
      </c>
      <c r="Y18484" s="270">
        <v>3533.76</v>
      </c>
      <c r="AA18484" s="231" t="s">
        <v>20242</v>
      </c>
      <c r="AB18484" s="232">
        <v>20058.54</v>
      </c>
      <c r="AD18484" s="207"/>
      <c r="AE18484" s="208"/>
    </row>
    <row r="18485" spans="24:31" x14ac:dyDescent="0.3">
      <c r="X18485" s="269" t="s">
        <v>36343</v>
      </c>
      <c r="Y18485" s="270">
        <v>148500</v>
      </c>
      <c r="AA18485" s="231" t="s">
        <v>35019</v>
      </c>
      <c r="AB18485" s="232">
        <v>24637.8</v>
      </c>
      <c r="AD18485" s="207"/>
      <c r="AE18485" s="208"/>
    </row>
    <row r="18486" spans="24:31" x14ac:dyDescent="0.3">
      <c r="X18486" s="269" t="s">
        <v>21568</v>
      </c>
      <c r="Y18486" s="270">
        <v>182341.7</v>
      </c>
      <c r="AA18486" s="231" t="s">
        <v>20243</v>
      </c>
      <c r="AB18486" s="232">
        <v>46435.21</v>
      </c>
      <c r="AD18486" s="207"/>
      <c r="AE18486" s="208"/>
    </row>
    <row r="18487" spans="24:31" x14ac:dyDescent="0.3">
      <c r="X18487" s="269" t="s">
        <v>47524</v>
      </c>
      <c r="Y18487" s="270">
        <v>687028.55</v>
      </c>
      <c r="AA18487" s="231" t="s">
        <v>39160</v>
      </c>
      <c r="AB18487" s="232">
        <v>-3064.39</v>
      </c>
      <c r="AD18487" s="207"/>
      <c r="AE18487" s="208"/>
    </row>
    <row r="18488" spans="24:31" x14ac:dyDescent="0.3">
      <c r="X18488" s="269" t="s">
        <v>43252</v>
      </c>
      <c r="Y18488" s="270">
        <v>9010.2000000000007</v>
      </c>
      <c r="AA18488" s="231" t="s">
        <v>33565</v>
      </c>
      <c r="AB18488" s="232">
        <v>66432</v>
      </c>
      <c r="AD18488" s="207"/>
      <c r="AE18488" s="208"/>
    </row>
    <row r="18489" spans="24:31" x14ac:dyDescent="0.3">
      <c r="X18489" s="269" t="s">
        <v>13633</v>
      </c>
      <c r="Y18489" s="270">
        <v>6813.08</v>
      </c>
      <c r="AA18489" s="231" t="s">
        <v>35036</v>
      </c>
      <c r="AB18489" s="232">
        <v>112960</v>
      </c>
      <c r="AD18489" s="207"/>
      <c r="AE18489" s="208"/>
    </row>
    <row r="18490" spans="24:31" x14ac:dyDescent="0.3">
      <c r="X18490" s="269" t="s">
        <v>58043</v>
      </c>
      <c r="Y18490" s="270">
        <v>9236.8799999999992</v>
      </c>
      <c r="AA18490" s="231" t="s">
        <v>20289</v>
      </c>
      <c r="AB18490" s="232">
        <v>59909</v>
      </c>
      <c r="AD18490" s="207"/>
      <c r="AE18490" s="208"/>
    </row>
    <row r="18491" spans="24:31" x14ac:dyDescent="0.3">
      <c r="X18491" s="269" t="s">
        <v>63852</v>
      </c>
      <c r="Y18491" s="270">
        <v>8025.7</v>
      </c>
      <c r="AA18491" s="231" t="s">
        <v>46042</v>
      </c>
      <c r="AB18491" s="232">
        <v>4139</v>
      </c>
      <c r="AD18491" s="207"/>
      <c r="AE18491" s="208"/>
    </row>
    <row r="18492" spans="24:31" x14ac:dyDescent="0.3">
      <c r="X18492" s="269" t="s">
        <v>21569</v>
      </c>
      <c r="Y18492" s="270">
        <v>194432.22</v>
      </c>
      <c r="AA18492" s="231" t="s">
        <v>20290</v>
      </c>
      <c r="AB18492" s="232">
        <v>3000.48</v>
      </c>
      <c r="AD18492" s="207"/>
      <c r="AE18492" s="208"/>
    </row>
    <row r="18493" spans="24:31" x14ac:dyDescent="0.3">
      <c r="X18493" s="269" t="s">
        <v>58764</v>
      </c>
      <c r="Y18493" s="270">
        <v>866.08</v>
      </c>
      <c r="AA18493" s="231" t="s">
        <v>20291</v>
      </c>
      <c r="AB18493" s="232">
        <v>99097</v>
      </c>
      <c r="AD18493" s="207"/>
      <c r="AE18493" s="208"/>
    </row>
    <row r="18494" spans="24:31" x14ac:dyDescent="0.3">
      <c r="X18494" s="269" t="s">
        <v>21571</v>
      </c>
      <c r="Y18494" s="270">
        <v>18674.5</v>
      </c>
      <c r="AA18494" s="231" t="s">
        <v>20292</v>
      </c>
      <c r="AB18494" s="232">
        <v>55153.36</v>
      </c>
      <c r="AD18494" s="207"/>
      <c r="AE18494" s="208"/>
    </row>
    <row r="18495" spans="24:31" x14ac:dyDescent="0.3">
      <c r="X18495" s="269" t="s">
        <v>21572</v>
      </c>
      <c r="Y18495" s="270">
        <v>8388.9599999999991</v>
      </c>
      <c r="AA18495" s="231" t="s">
        <v>20293</v>
      </c>
      <c r="AB18495" s="232">
        <v>57400.08</v>
      </c>
      <c r="AD18495" s="207"/>
      <c r="AE18495" s="208"/>
    </row>
    <row r="18496" spans="24:31" x14ac:dyDescent="0.3">
      <c r="X18496" s="269" t="s">
        <v>13634</v>
      </c>
      <c r="Y18496" s="270">
        <v>295251.56</v>
      </c>
      <c r="AA18496" s="231" t="s">
        <v>20294</v>
      </c>
      <c r="AB18496" s="232">
        <v>1400</v>
      </c>
      <c r="AD18496" s="207"/>
      <c r="AE18496" s="208"/>
    </row>
    <row r="18497" spans="24:31" x14ac:dyDescent="0.3">
      <c r="X18497" s="269" t="s">
        <v>13635</v>
      </c>
      <c r="Y18497" s="270">
        <v>868071.72</v>
      </c>
      <c r="AA18497" s="231" t="s">
        <v>33566</v>
      </c>
      <c r="AB18497" s="232">
        <v>33116.06</v>
      </c>
      <c r="AD18497" s="207"/>
      <c r="AE18497" s="208"/>
    </row>
    <row r="18498" spans="24:31" x14ac:dyDescent="0.3">
      <c r="X18498" s="269" t="s">
        <v>21573</v>
      </c>
      <c r="Y18498" s="270">
        <v>235079.34</v>
      </c>
      <c r="AA18498" s="231" t="s">
        <v>36283</v>
      </c>
      <c r="AB18498" s="232">
        <v>13074</v>
      </c>
      <c r="AD18498" s="207"/>
      <c r="AE18498" s="208"/>
    </row>
    <row r="18499" spans="24:31" x14ac:dyDescent="0.3">
      <c r="X18499" s="269" t="s">
        <v>21574</v>
      </c>
      <c r="Y18499" s="270">
        <v>722645.22</v>
      </c>
      <c r="AA18499" s="231" t="s">
        <v>40782</v>
      </c>
      <c r="AB18499" s="232">
        <v>823.75</v>
      </c>
      <c r="AD18499" s="207"/>
      <c r="AE18499" s="208"/>
    </row>
    <row r="18500" spans="24:31" x14ac:dyDescent="0.3">
      <c r="X18500" s="269" t="s">
        <v>21575</v>
      </c>
      <c r="Y18500" s="270">
        <v>1608.43</v>
      </c>
      <c r="AA18500" s="231" t="s">
        <v>13511</v>
      </c>
      <c r="AB18500" s="232">
        <v>5464.19</v>
      </c>
      <c r="AD18500" s="207"/>
      <c r="AE18500" s="208"/>
    </row>
    <row r="18501" spans="24:31" x14ac:dyDescent="0.3">
      <c r="X18501" s="269" t="s">
        <v>47525</v>
      </c>
      <c r="Y18501" s="270">
        <v>29200</v>
      </c>
      <c r="AA18501" s="231" t="s">
        <v>20295</v>
      </c>
      <c r="AB18501" s="232">
        <v>4474.3100000000004</v>
      </c>
      <c r="AD18501" s="207"/>
      <c r="AE18501" s="208"/>
    </row>
    <row r="18502" spans="24:31" x14ac:dyDescent="0.3">
      <c r="X18502" s="269" t="s">
        <v>46068</v>
      </c>
      <c r="Y18502" s="270">
        <v>1940.41</v>
      </c>
      <c r="AA18502" s="231" t="s">
        <v>13512</v>
      </c>
      <c r="AB18502" s="232">
        <v>14450</v>
      </c>
      <c r="AD18502" s="207"/>
      <c r="AE18502" s="208"/>
    </row>
    <row r="18503" spans="24:31" x14ac:dyDescent="0.3">
      <c r="X18503" s="269" t="s">
        <v>21576</v>
      </c>
      <c r="Y18503" s="270">
        <v>40986.35</v>
      </c>
      <c r="AA18503" s="231" t="s">
        <v>35037</v>
      </c>
      <c r="AB18503" s="232">
        <v>780131.68</v>
      </c>
      <c r="AD18503" s="207"/>
      <c r="AE18503" s="208"/>
    </row>
    <row r="18504" spans="24:31" x14ac:dyDescent="0.3">
      <c r="X18504" s="269" t="s">
        <v>56814</v>
      </c>
      <c r="Y18504" s="270">
        <v>1414.78</v>
      </c>
      <c r="AA18504" s="231" t="s">
        <v>47505</v>
      </c>
      <c r="AB18504" s="232">
        <v>6131</v>
      </c>
      <c r="AD18504" s="207"/>
      <c r="AE18504" s="208"/>
    </row>
    <row r="18505" spans="24:31" x14ac:dyDescent="0.3">
      <c r="X18505" s="269" t="s">
        <v>47526</v>
      </c>
      <c r="Y18505" s="270">
        <v>24160.3</v>
      </c>
      <c r="AA18505" s="231" t="s">
        <v>20296</v>
      </c>
      <c r="AB18505" s="232">
        <v>41102</v>
      </c>
      <c r="AD18505" s="207"/>
      <c r="AE18505" s="208"/>
    </row>
    <row r="18506" spans="24:31" x14ac:dyDescent="0.3">
      <c r="X18506" s="269" t="s">
        <v>58765</v>
      </c>
      <c r="Y18506" s="270">
        <v>508.63</v>
      </c>
      <c r="AA18506" s="231" t="s">
        <v>20297</v>
      </c>
      <c r="AB18506" s="232">
        <v>2650</v>
      </c>
      <c r="AD18506" s="207"/>
      <c r="AE18506" s="208"/>
    </row>
    <row r="18507" spans="24:31" x14ac:dyDescent="0.3">
      <c r="X18507" s="269" t="s">
        <v>59989</v>
      </c>
      <c r="Y18507" s="270">
        <v>41000</v>
      </c>
      <c r="AA18507" s="231" t="s">
        <v>13513</v>
      </c>
      <c r="AB18507" s="232">
        <v>102435.58</v>
      </c>
      <c r="AD18507" s="207"/>
      <c r="AE18507" s="208"/>
    </row>
    <row r="18508" spans="24:31" x14ac:dyDescent="0.3">
      <c r="X18508" s="269" t="s">
        <v>58044</v>
      </c>
      <c r="Y18508" s="270">
        <v>10784.45</v>
      </c>
      <c r="AA18508" s="231" t="s">
        <v>13514</v>
      </c>
      <c r="AB18508" s="232">
        <v>105893.41</v>
      </c>
      <c r="AD18508" s="207"/>
      <c r="AE18508" s="208"/>
    </row>
    <row r="18509" spans="24:31" x14ac:dyDescent="0.3">
      <c r="X18509" s="269" t="s">
        <v>13636</v>
      </c>
      <c r="Y18509" s="270">
        <v>285744.59000000003</v>
      </c>
      <c r="AA18509" s="231" t="s">
        <v>13515</v>
      </c>
      <c r="AB18509" s="232">
        <v>54882.32</v>
      </c>
      <c r="AD18509" s="207"/>
      <c r="AE18509" s="208"/>
    </row>
    <row r="18510" spans="24:31" x14ac:dyDescent="0.3">
      <c r="X18510" s="269" t="s">
        <v>21578</v>
      </c>
      <c r="Y18510" s="270">
        <v>386944.21</v>
      </c>
      <c r="AA18510" s="231" t="s">
        <v>35038</v>
      </c>
      <c r="AB18510" s="232">
        <v>25163.11</v>
      </c>
      <c r="AD18510" s="207"/>
      <c r="AE18510" s="208"/>
    </row>
    <row r="18511" spans="24:31" x14ac:dyDescent="0.3">
      <c r="X18511" s="269" t="s">
        <v>21579</v>
      </c>
      <c r="Y18511" s="270">
        <v>407857.4</v>
      </c>
      <c r="AA18511" s="231" t="s">
        <v>20298</v>
      </c>
      <c r="AB18511" s="232">
        <v>18201.02</v>
      </c>
      <c r="AD18511" s="207"/>
      <c r="AE18511" s="208"/>
    </row>
    <row r="18512" spans="24:31" x14ac:dyDescent="0.3">
      <c r="X18512" s="269" t="s">
        <v>59990</v>
      </c>
      <c r="Y18512" s="270">
        <v>263.73</v>
      </c>
      <c r="AA18512" s="231" t="s">
        <v>50651</v>
      </c>
      <c r="AB18512" s="232">
        <v>1680</v>
      </c>
      <c r="AD18512" s="207"/>
      <c r="AE18512" s="208"/>
    </row>
    <row r="18513" spans="24:31" x14ac:dyDescent="0.3">
      <c r="X18513" s="269" t="s">
        <v>21580</v>
      </c>
      <c r="Y18513" s="270">
        <v>167667.44</v>
      </c>
      <c r="AA18513" s="231" t="s">
        <v>20299</v>
      </c>
      <c r="AB18513" s="232">
        <v>1588</v>
      </c>
      <c r="AD18513" s="207"/>
      <c r="AE18513" s="208"/>
    </row>
    <row r="18514" spans="24:31" x14ac:dyDescent="0.3">
      <c r="X18514" s="269" t="s">
        <v>21581</v>
      </c>
      <c r="Y18514" s="270">
        <v>1575561.73</v>
      </c>
      <c r="AA18514" s="231" t="s">
        <v>48460</v>
      </c>
      <c r="AB18514" s="232">
        <v>9115.3700000000008</v>
      </c>
      <c r="AD18514" s="207"/>
      <c r="AE18514" s="208"/>
    </row>
    <row r="18515" spans="24:31" x14ac:dyDescent="0.3">
      <c r="X18515" s="269" t="s">
        <v>43253</v>
      </c>
      <c r="Y18515" s="270">
        <v>-12988.79</v>
      </c>
      <c r="AA18515" s="231" t="s">
        <v>54340</v>
      </c>
      <c r="AB18515" s="232">
        <v>277557.74</v>
      </c>
      <c r="AD18515" s="207"/>
      <c r="AE18515" s="208"/>
    </row>
    <row r="18516" spans="24:31" x14ac:dyDescent="0.3">
      <c r="X18516" s="269" t="s">
        <v>43254</v>
      </c>
      <c r="Y18516" s="270">
        <v>22857.72</v>
      </c>
      <c r="AA18516" s="231" t="s">
        <v>13516</v>
      </c>
      <c r="AB18516" s="232">
        <v>47283.41</v>
      </c>
      <c r="AD18516" s="207"/>
      <c r="AE18516" s="208"/>
    </row>
    <row r="18517" spans="24:31" x14ac:dyDescent="0.3">
      <c r="X18517" s="269" t="s">
        <v>48472</v>
      </c>
      <c r="Y18517" s="270">
        <v>894.24</v>
      </c>
      <c r="AA18517" s="231" t="s">
        <v>20300</v>
      </c>
      <c r="AB18517" s="232">
        <v>41969.68</v>
      </c>
      <c r="AD18517" s="207"/>
      <c r="AE18517" s="208"/>
    </row>
    <row r="18518" spans="24:31" x14ac:dyDescent="0.3">
      <c r="X18518" s="269" t="s">
        <v>63500</v>
      </c>
      <c r="Y18518" s="270">
        <v>1450</v>
      </c>
      <c r="AA18518" s="231" t="s">
        <v>13517</v>
      </c>
      <c r="AB18518" s="232">
        <v>318486.23</v>
      </c>
      <c r="AD18518" s="207"/>
      <c r="AE18518" s="208"/>
    </row>
    <row r="18519" spans="24:31" x14ac:dyDescent="0.3">
      <c r="X18519" s="269" t="s">
        <v>39216</v>
      </c>
      <c r="Y18519" s="270">
        <v>1893.99</v>
      </c>
      <c r="AA18519" s="231" t="s">
        <v>20301</v>
      </c>
      <c r="AB18519" s="232">
        <v>6008.07</v>
      </c>
      <c r="AD18519" s="207"/>
      <c r="AE18519" s="208"/>
    </row>
    <row r="18520" spans="24:31" x14ac:dyDescent="0.3">
      <c r="X18520" s="269" t="s">
        <v>43256</v>
      </c>
      <c r="Y18520" s="270">
        <v>5669.69</v>
      </c>
      <c r="AA18520" s="231" t="s">
        <v>35039</v>
      </c>
      <c r="AB18520" s="232">
        <v>132795.07999999999</v>
      </c>
      <c r="AD18520" s="207"/>
      <c r="AE18520" s="208"/>
    </row>
    <row r="18521" spans="24:31" x14ac:dyDescent="0.3">
      <c r="X18521" s="269" t="s">
        <v>43257</v>
      </c>
      <c r="Y18521" s="270">
        <v>4860.7</v>
      </c>
      <c r="AA18521" s="231" t="s">
        <v>33575</v>
      </c>
      <c r="AB18521" s="232">
        <v>134503.85</v>
      </c>
      <c r="AD18521" s="207"/>
      <c r="AE18521" s="208"/>
    </row>
    <row r="18522" spans="24:31" x14ac:dyDescent="0.3">
      <c r="X18522" s="269" t="s">
        <v>21620</v>
      </c>
      <c r="Y18522" s="270">
        <v>14356.29</v>
      </c>
      <c r="AA18522" s="231" t="s">
        <v>20396</v>
      </c>
      <c r="AB18522" s="232">
        <v>173445.28</v>
      </c>
      <c r="AD18522" s="207"/>
      <c r="AE18522" s="208"/>
    </row>
    <row r="18523" spans="24:31" x14ac:dyDescent="0.3">
      <c r="X18523" s="269" t="s">
        <v>35132</v>
      </c>
      <c r="Y18523" s="270">
        <v>33916.629999999997</v>
      </c>
      <c r="AA18523" s="231" t="s">
        <v>20397</v>
      </c>
      <c r="AB18523" s="232">
        <v>463356.22</v>
      </c>
      <c r="AD18523" s="207"/>
      <c r="AE18523" s="208"/>
    </row>
    <row r="18524" spans="24:31" x14ac:dyDescent="0.3">
      <c r="X18524" s="269" t="s">
        <v>21622</v>
      </c>
      <c r="Y18524" s="270">
        <v>5231.18</v>
      </c>
      <c r="AA18524" s="231" t="s">
        <v>20398</v>
      </c>
      <c r="AB18524" s="232">
        <v>560517.72</v>
      </c>
      <c r="AD18524" s="207"/>
      <c r="AE18524" s="208"/>
    </row>
    <row r="18525" spans="24:31" x14ac:dyDescent="0.3">
      <c r="X18525" s="269" t="s">
        <v>21624</v>
      </c>
      <c r="Y18525" s="270">
        <v>6352.5</v>
      </c>
      <c r="AA18525" s="231" t="s">
        <v>47506</v>
      </c>
      <c r="AB18525" s="232">
        <v>1572</v>
      </c>
      <c r="AD18525" s="207"/>
      <c r="AE18525" s="208"/>
    </row>
    <row r="18526" spans="24:31" x14ac:dyDescent="0.3">
      <c r="X18526" s="269" t="s">
        <v>35133</v>
      </c>
      <c r="Y18526" s="270">
        <v>14379.42</v>
      </c>
      <c r="AA18526" s="231" t="s">
        <v>46043</v>
      </c>
      <c r="AB18526" s="232">
        <v>6285.2</v>
      </c>
      <c r="AD18526" s="207"/>
      <c r="AE18526" s="208"/>
    </row>
    <row r="18527" spans="24:31" x14ac:dyDescent="0.3">
      <c r="X18527" s="269" t="s">
        <v>36350</v>
      </c>
      <c r="Y18527" s="270">
        <v>87348</v>
      </c>
      <c r="AA18527" s="231" t="s">
        <v>20399</v>
      </c>
      <c r="AB18527" s="232">
        <v>112086.92</v>
      </c>
      <c r="AD18527" s="207"/>
      <c r="AE18527" s="208"/>
    </row>
    <row r="18528" spans="24:31" x14ac:dyDescent="0.3">
      <c r="X18528" s="269" t="s">
        <v>21672</v>
      </c>
      <c r="Y18528" s="270">
        <v>7949.35</v>
      </c>
      <c r="AA18528" s="231" t="s">
        <v>33576</v>
      </c>
      <c r="AB18528" s="232">
        <v>15533.03</v>
      </c>
      <c r="AD18528" s="207"/>
      <c r="AE18528" s="208"/>
    </row>
    <row r="18529" spans="24:31" x14ac:dyDescent="0.3">
      <c r="X18529" s="269" t="s">
        <v>21674</v>
      </c>
      <c r="Y18529" s="270">
        <v>13504.93</v>
      </c>
      <c r="AA18529" s="231" t="s">
        <v>20400</v>
      </c>
      <c r="AB18529" s="232">
        <v>44739.65</v>
      </c>
      <c r="AD18529" s="207"/>
      <c r="AE18529" s="208"/>
    </row>
    <row r="18530" spans="24:31" x14ac:dyDescent="0.3">
      <c r="X18530" s="269" t="s">
        <v>43259</v>
      </c>
      <c r="Y18530" s="270">
        <v>1263.5999999999999</v>
      </c>
      <c r="AA18530" s="231" t="s">
        <v>20401</v>
      </c>
      <c r="AB18530" s="232">
        <v>65393.94</v>
      </c>
      <c r="AD18530" s="207"/>
      <c r="AE18530" s="208"/>
    </row>
    <row r="18531" spans="24:31" x14ac:dyDescent="0.3">
      <c r="X18531" s="269" t="s">
        <v>21676</v>
      </c>
      <c r="Y18531" s="270">
        <v>41148</v>
      </c>
      <c r="AA18531" s="231" t="s">
        <v>20403</v>
      </c>
      <c r="AB18531" s="232">
        <v>53209.3</v>
      </c>
      <c r="AD18531" s="207"/>
      <c r="AE18531" s="208"/>
    </row>
    <row r="18532" spans="24:31" x14ac:dyDescent="0.3">
      <c r="X18532" s="269" t="s">
        <v>40802</v>
      </c>
      <c r="Y18532" s="270">
        <v>9048.65</v>
      </c>
      <c r="AA18532" s="231" t="s">
        <v>20404</v>
      </c>
      <c r="AB18532" s="232">
        <v>68095.03</v>
      </c>
      <c r="AD18532" s="207"/>
      <c r="AE18532" s="208"/>
    </row>
    <row r="18533" spans="24:31" x14ac:dyDescent="0.3">
      <c r="X18533" s="269" t="s">
        <v>48474</v>
      </c>
      <c r="Y18533" s="270">
        <v>1487.68</v>
      </c>
      <c r="AA18533" s="231" t="s">
        <v>20405</v>
      </c>
      <c r="AB18533" s="232">
        <v>15422.05</v>
      </c>
      <c r="AD18533" s="207"/>
      <c r="AE18533" s="208"/>
    </row>
    <row r="18534" spans="24:31" x14ac:dyDescent="0.3">
      <c r="X18534" s="269" t="s">
        <v>36351</v>
      </c>
      <c r="Y18534" s="270">
        <v>600</v>
      </c>
      <c r="AA18534" s="231" t="s">
        <v>20406</v>
      </c>
      <c r="AB18534" s="232">
        <v>53763.87</v>
      </c>
      <c r="AD18534" s="207"/>
      <c r="AE18534" s="208"/>
    </row>
    <row r="18535" spans="24:31" x14ac:dyDescent="0.3">
      <c r="X18535" s="269" t="s">
        <v>21680</v>
      </c>
      <c r="Y18535" s="270">
        <v>37320</v>
      </c>
      <c r="AA18535" s="231" t="s">
        <v>47507</v>
      </c>
      <c r="AB18535" s="232">
        <v>210</v>
      </c>
      <c r="AD18535" s="207"/>
      <c r="AE18535" s="208"/>
    </row>
    <row r="18536" spans="24:31" x14ac:dyDescent="0.3">
      <c r="X18536" s="269" t="s">
        <v>50684</v>
      </c>
      <c r="Y18536" s="270">
        <v>990382.29</v>
      </c>
      <c r="AA18536" s="231" t="s">
        <v>47508</v>
      </c>
      <c r="AB18536" s="232">
        <v>157.5</v>
      </c>
      <c r="AD18536" s="207"/>
      <c r="AE18536" s="208"/>
    </row>
    <row r="18537" spans="24:31" x14ac:dyDescent="0.3">
      <c r="X18537" s="269" t="s">
        <v>46070</v>
      </c>
      <c r="Y18537" s="270">
        <v>4856.49</v>
      </c>
      <c r="AA18537" s="231" t="s">
        <v>20407</v>
      </c>
      <c r="AB18537" s="232">
        <v>3324.41</v>
      </c>
      <c r="AD18537" s="207"/>
      <c r="AE18537" s="208"/>
    </row>
    <row r="18538" spans="24:31" x14ac:dyDescent="0.3">
      <c r="X18538" s="269" t="s">
        <v>49378</v>
      </c>
      <c r="Y18538" s="270">
        <v>21832.07</v>
      </c>
      <c r="AA18538" s="231" t="s">
        <v>20408</v>
      </c>
      <c r="AB18538" s="232">
        <v>12860.41</v>
      </c>
      <c r="AD18538" s="207"/>
      <c r="AE18538" s="208"/>
    </row>
    <row r="18539" spans="24:31" x14ac:dyDescent="0.3">
      <c r="X18539" s="269" t="s">
        <v>62887</v>
      </c>
      <c r="Y18539" s="270">
        <v>1500</v>
      </c>
      <c r="AA18539" s="231" t="s">
        <v>20409</v>
      </c>
      <c r="AB18539" s="232">
        <v>147.22</v>
      </c>
      <c r="AD18539" s="207"/>
      <c r="AE18539" s="208"/>
    </row>
    <row r="18540" spans="24:31" x14ac:dyDescent="0.3">
      <c r="X18540" s="269" t="s">
        <v>21682</v>
      </c>
      <c r="Y18540" s="270">
        <v>91199.31</v>
      </c>
      <c r="AA18540" s="231" t="s">
        <v>39171</v>
      </c>
      <c r="AB18540" s="232">
        <v>22444.89</v>
      </c>
      <c r="AD18540" s="207"/>
      <c r="AE18540" s="208"/>
    </row>
    <row r="18541" spans="24:31" x14ac:dyDescent="0.3">
      <c r="X18541" s="269" t="s">
        <v>21683</v>
      </c>
      <c r="Y18541" s="270">
        <v>266523.62</v>
      </c>
      <c r="AA18541" s="231" t="s">
        <v>33577</v>
      </c>
      <c r="AB18541" s="232">
        <v>3499798.28</v>
      </c>
      <c r="AD18541" s="207"/>
      <c r="AE18541" s="208"/>
    </row>
    <row r="18542" spans="24:31" x14ac:dyDescent="0.3">
      <c r="X18542" s="269" t="s">
        <v>21684</v>
      </c>
      <c r="Y18542" s="270">
        <v>21920.3</v>
      </c>
      <c r="AA18542" s="231" t="s">
        <v>20411</v>
      </c>
      <c r="AB18542" s="232">
        <v>76478.33</v>
      </c>
      <c r="AD18542" s="207"/>
      <c r="AE18542" s="208"/>
    </row>
    <row r="18543" spans="24:31" x14ac:dyDescent="0.3">
      <c r="X18543" s="269" t="s">
        <v>21685</v>
      </c>
      <c r="Y18543" s="270">
        <v>175764.99</v>
      </c>
      <c r="AA18543" s="231" t="s">
        <v>35045</v>
      </c>
      <c r="AB18543" s="232">
        <v>29250</v>
      </c>
      <c r="AD18543" s="207"/>
      <c r="AE18543" s="208"/>
    </row>
    <row r="18544" spans="24:31" x14ac:dyDescent="0.3">
      <c r="X18544" s="269" t="s">
        <v>21686</v>
      </c>
      <c r="Y18544" s="270">
        <v>13924.82</v>
      </c>
      <c r="AA18544" s="231" t="s">
        <v>35046</v>
      </c>
      <c r="AB18544" s="232">
        <v>3675.11</v>
      </c>
      <c r="AD18544" s="207"/>
      <c r="AE18544" s="208"/>
    </row>
    <row r="18545" spans="24:31" x14ac:dyDescent="0.3">
      <c r="X18545" s="269" t="s">
        <v>54390</v>
      </c>
      <c r="Y18545" s="270">
        <v>9167.5499999999993</v>
      </c>
      <c r="AA18545" s="231" t="s">
        <v>47509</v>
      </c>
      <c r="AB18545" s="232">
        <v>979.8</v>
      </c>
      <c r="AD18545" s="207"/>
      <c r="AE18545" s="208"/>
    </row>
    <row r="18546" spans="24:31" x14ac:dyDescent="0.3">
      <c r="X18546" s="269" t="s">
        <v>61241</v>
      </c>
      <c r="Y18546" s="270">
        <v>4000</v>
      </c>
      <c r="AA18546" s="231" t="s">
        <v>20413</v>
      </c>
      <c r="AB18546" s="232">
        <v>83457.14</v>
      </c>
      <c r="AD18546" s="207"/>
      <c r="AE18546" s="208"/>
    </row>
    <row r="18547" spans="24:31" x14ac:dyDescent="0.3">
      <c r="X18547" s="269" t="s">
        <v>59328</v>
      </c>
      <c r="Y18547" s="270">
        <v>1250</v>
      </c>
      <c r="AA18547" s="231" t="s">
        <v>20415</v>
      </c>
      <c r="AB18547" s="232">
        <v>31959.5</v>
      </c>
      <c r="AD18547" s="207"/>
      <c r="AE18547" s="208"/>
    </row>
    <row r="18548" spans="24:31" x14ac:dyDescent="0.3">
      <c r="X18548" s="269" t="s">
        <v>60925</v>
      </c>
      <c r="Y18548" s="270">
        <v>6109</v>
      </c>
      <c r="AA18548" s="231" t="s">
        <v>20416</v>
      </c>
      <c r="AB18548" s="232">
        <v>18643.099999999999</v>
      </c>
      <c r="AD18548" s="207"/>
      <c r="AE18548" s="208"/>
    </row>
    <row r="18549" spans="24:31" x14ac:dyDescent="0.3">
      <c r="X18549" s="269" t="s">
        <v>21687</v>
      </c>
      <c r="Y18549" s="270">
        <v>675223.23</v>
      </c>
      <c r="AA18549" s="231" t="s">
        <v>13522</v>
      </c>
      <c r="AB18549" s="232">
        <v>419137.9</v>
      </c>
      <c r="AD18549" s="207"/>
      <c r="AE18549" s="208"/>
    </row>
    <row r="18550" spans="24:31" x14ac:dyDescent="0.3">
      <c r="X18550" s="269" t="s">
        <v>21688</v>
      </c>
      <c r="Y18550" s="270">
        <v>34667.26</v>
      </c>
      <c r="AA18550" s="231" t="s">
        <v>13523</v>
      </c>
      <c r="AB18550" s="232">
        <v>279756.84999999998</v>
      </c>
      <c r="AD18550" s="207"/>
      <c r="AE18550" s="208"/>
    </row>
    <row r="18551" spans="24:31" x14ac:dyDescent="0.3">
      <c r="X18551" s="269" t="s">
        <v>21689</v>
      </c>
      <c r="Y18551" s="270">
        <v>233284.15</v>
      </c>
      <c r="AA18551" s="231" t="s">
        <v>20417</v>
      </c>
      <c r="AB18551" s="232">
        <v>108213.71</v>
      </c>
      <c r="AD18551" s="207"/>
      <c r="AE18551" s="208"/>
    </row>
    <row r="18552" spans="24:31" x14ac:dyDescent="0.3">
      <c r="X18552" s="269" t="s">
        <v>21691</v>
      </c>
      <c r="Y18552" s="270">
        <v>2037573.33</v>
      </c>
      <c r="AA18552" s="231" t="s">
        <v>20418</v>
      </c>
      <c r="AB18552" s="232">
        <v>82267.02</v>
      </c>
      <c r="AD18552" s="207"/>
      <c r="AE18552" s="208"/>
    </row>
    <row r="18553" spans="24:31" x14ac:dyDescent="0.3">
      <c r="X18553" s="269" t="s">
        <v>21692</v>
      </c>
      <c r="Y18553" s="270">
        <v>553762.12</v>
      </c>
      <c r="AA18553" s="231" t="s">
        <v>20419</v>
      </c>
      <c r="AB18553" s="232">
        <v>2002.1</v>
      </c>
      <c r="AD18553" s="207"/>
      <c r="AE18553" s="208"/>
    </row>
    <row r="18554" spans="24:31" x14ac:dyDescent="0.3">
      <c r="X18554" s="269" t="s">
        <v>21765</v>
      </c>
      <c r="Y18554" s="270">
        <v>675899.86</v>
      </c>
      <c r="AA18554" s="231" t="s">
        <v>35047</v>
      </c>
      <c r="AB18554" s="232">
        <v>2435.54</v>
      </c>
      <c r="AD18554" s="207"/>
      <c r="AE18554" s="208"/>
    </row>
    <row r="18555" spans="24:31" x14ac:dyDescent="0.3">
      <c r="X18555" s="269" t="s">
        <v>21767</v>
      </c>
      <c r="Y18555" s="270">
        <v>278533.12</v>
      </c>
      <c r="AA18555" s="231" t="s">
        <v>49367</v>
      </c>
      <c r="AB18555" s="232">
        <v>7956</v>
      </c>
      <c r="AD18555" s="207"/>
      <c r="AE18555" s="208"/>
    </row>
    <row r="18556" spans="24:31" x14ac:dyDescent="0.3">
      <c r="X18556" s="269" t="s">
        <v>65150</v>
      </c>
      <c r="Y18556" s="270">
        <v>690.77</v>
      </c>
      <c r="AA18556" s="231" t="s">
        <v>40783</v>
      </c>
      <c r="AB18556" s="232">
        <v>4662.7299999999996</v>
      </c>
      <c r="AD18556" s="207"/>
      <c r="AE18556" s="208"/>
    </row>
    <row r="18557" spans="24:31" x14ac:dyDescent="0.3">
      <c r="X18557" s="269" t="s">
        <v>61688</v>
      </c>
      <c r="Y18557" s="270">
        <v>46260.57</v>
      </c>
      <c r="AA18557" s="231" t="s">
        <v>54341</v>
      </c>
      <c r="AB18557" s="232">
        <v>145.46</v>
      </c>
      <c r="AD18557" s="207"/>
      <c r="AE18557" s="208"/>
    </row>
    <row r="18558" spans="24:31" x14ac:dyDescent="0.3">
      <c r="X18558" s="269" t="s">
        <v>21768</v>
      </c>
      <c r="Y18558" s="270">
        <v>2244.04</v>
      </c>
      <c r="AA18558" s="231" t="s">
        <v>54342</v>
      </c>
      <c r="AB18558" s="232">
        <v>120</v>
      </c>
      <c r="AD18558" s="207"/>
      <c r="AE18558" s="208"/>
    </row>
    <row r="18559" spans="24:31" x14ac:dyDescent="0.3">
      <c r="X18559" s="269" t="s">
        <v>54393</v>
      </c>
      <c r="Y18559" s="270">
        <v>895.79</v>
      </c>
      <c r="AA18559" s="231" t="s">
        <v>20423</v>
      </c>
      <c r="AB18559" s="232">
        <v>206768.62</v>
      </c>
      <c r="AD18559" s="207"/>
      <c r="AE18559" s="208"/>
    </row>
    <row r="18560" spans="24:31" x14ac:dyDescent="0.3">
      <c r="X18560" s="269" t="s">
        <v>21769</v>
      </c>
      <c r="Y18560" s="270">
        <v>141694.97</v>
      </c>
      <c r="AA18560" s="231" t="s">
        <v>20424</v>
      </c>
      <c r="AB18560" s="232">
        <v>123332.86</v>
      </c>
      <c r="AD18560" s="207"/>
      <c r="AE18560" s="208"/>
    </row>
    <row r="18561" spans="24:31" x14ac:dyDescent="0.3">
      <c r="X18561" s="269" t="s">
        <v>21770</v>
      </c>
      <c r="Y18561" s="270">
        <v>2598.4499999999998</v>
      </c>
      <c r="AA18561" s="231" t="s">
        <v>48461</v>
      </c>
      <c r="AB18561" s="232">
        <v>26428.79</v>
      </c>
      <c r="AD18561" s="207"/>
      <c r="AE18561" s="208"/>
    </row>
    <row r="18562" spans="24:31" x14ac:dyDescent="0.3">
      <c r="X18562" s="269" t="s">
        <v>21772</v>
      </c>
      <c r="Y18562" s="270">
        <v>196</v>
      </c>
      <c r="AA18562" s="231" t="s">
        <v>20425</v>
      </c>
      <c r="AB18562" s="232">
        <v>51817.04</v>
      </c>
      <c r="AD18562" s="207"/>
      <c r="AE18562" s="208"/>
    </row>
    <row r="18563" spans="24:31" x14ac:dyDescent="0.3">
      <c r="X18563" s="269" t="s">
        <v>13646</v>
      </c>
      <c r="Y18563" s="270">
        <v>38501.43</v>
      </c>
      <c r="AA18563" s="231" t="s">
        <v>20429</v>
      </c>
      <c r="AB18563" s="232">
        <v>100301.31</v>
      </c>
      <c r="AD18563" s="207"/>
      <c r="AE18563" s="208"/>
    </row>
    <row r="18564" spans="24:31" x14ac:dyDescent="0.3">
      <c r="X18564" s="269" t="s">
        <v>35141</v>
      </c>
      <c r="Y18564" s="270">
        <v>3533711.9</v>
      </c>
      <c r="AA18564" s="231" t="s">
        <v>54343</v>
      </c>
      <c r="AB18564" s="232">
        <v>-16273.46</v>
      </c>
      <c r="AD18564" s="207"/>
      <c r="AE18564" s="208"/>
    </row>
    <row r="18565" spans="24:31" x14ac:dyDescent="0.3">
      <c r="X18565" s="269" t="s">
        <v>21775</v>
      </c>
      <c r="Y18565" s="270">
        <v>66109.88</v>
      </c>
      <c r="AA18565" s="231" t="s">
        <v>20456</v>
      </c>
      <c r="AB18565" s="232">
        <v>196112.85</v>
      </c>
      <c r="AD18565" s="207"/>
      <c r="AE18565" s="208"/>
    </row>
    <row r="18566" spans="24:31" x14ac:dyDescent="0.3">
      <c r="X18566" s="269" t="s">
        <v>62888</v>
      </c>
      <c r="Y18566" s="270">
        <v>51309.58</v>
      </c>
      <c r="AA18566" s="231" t="s">
        <v>54344</v>
      </c>
      <c r="AB18566" s="232">
        <v>4466.63</v>
      </c>
      <c r="AD18566" s="207"/>
      <c r="AE18566" s="208"/>
    </row>
    <row r="18567" spans="24:31" x14ac:dyDescent="0.3">
      <c r="X18567" s="269" t="s">
        <v>40803</v>
      </c>
      <c r="Y18567" s="270">
        <v>3329.64</v>
      </c>
      <c r="AA18567" s="231" t="s">
        <v>46044</v>
      </c>
      <c r="AB18567" s="232">
        <v>270000</v>
      </c>
      <c r="AD18567" s="207"/>
      <c r="AE18567" s="208"/>
    </row>
    <row r="18568" spans="24:31" x14ac:dyDescent="0.3">
      <c r="X18568" s="269" t="s">
        <v>21776</v>
      </c>
      <c r="Y18568" s="270">
        <v>123500</v>
      </c>
      <c r="AA18568" s="231" t="s">
        <v>46045</v>
      </c>
      <c r="AB18568" s="232">
        <v>127069</v>
      </c>
      <c r="AD18568" s="207"/>
      <c r="AE18568" s="208"/>
    </row>
    <row r="18569" spans="24:31" x14ac:dyDescent="0.3">
      <c r="X18569" s="269" t="s">
        <v>43260</v>
      </c>
      <c r="Y18569" s="270">
        <v>47723.97</v>
      </c>
      <c r="AA18569" s="231" t="s">
        <v>20457</v>
      </c>
      <c r="AB18569" s="232">
        <v>30371.1</v>
      </c>
      <c r="AD18569" s="207"/>
      <c r="AE18569" s="208"/>
    </row>
    <row r="18570" spans="24:31" x14ac:dyDescent="0.3">
      <c r="X18570" s="269" t="s">
        <v>21777</v>
      </c>
      <c r="Y18570" s="270">
        <v>4350</v>
      </c>
      <c r="AA18570" s="231" t="s">
        <v>20459</v>
      </c>
      <c r="AB18570" s="232">
        <v>7576.56</v>
      </c>
      <c r="AD18570" s="207"/>
      <c r="AE18570" s="208"/>
    </row>
    <row r="18571" spans="24:31" x14ac:dyDescent="0.3">
      <c r="X18571" s="269" t="s">
        <v>21778</v>
      </c>
      <c r="Y18571" s="270">
        <v>294233.74</v>
      </c>
      <c r="AA18571" s="231" t="s">
        <v>20460</v>
      </c>
      <c r="AB18571" s="232">
        <v>6928.98</v>
      </c>
      <c r="AD18571" s="207"/>
      <c r="AE18571" s="208"/>
    </row>
    <row r="18572" spans="24:31" x14ac:dyDescent="0.3">
      <c r="X18572" s="269" t="s">
        <v>13649</v>
      </c>
      <c r="Y18572" s="270">
        <v>401050.96</v>
      </c>
      <c r="AA18572" s="231" t="s">
        <v>40784</v>
      </c>
      <c r="AB18572" s="232">
        <v>669.97</v>
      </c>
      <c r="AD18572" s="207"/>
      <c r="AE18572" s="208"/>
    </row>
    <row r="18573" spans="24:31" x14ac:dyDescent="0.3">
      <c r="X18573" s="269" t="s">
        <v>13650</v>
      </c>
      <c r="Y18573" s="270">
        <v>401287.37</v>
      </c>
      <c r="AA18573" s="231" t="s">
        <v>40785</v>
      </c>
      <c r="AB18573" s="232">
        <v>5361.25</v>
      </c>
      <c r="AD18573" s="207"/>
      <c r="AE18573" s="208"/>
    </row>
    <row r="18574" spans="24:31" x14ac:dyDescent="0.3">
      <c r="X18574" s="269" t="s">
        <v>21779</v>
      </c>
      <c r="Y18574" s="270">
        <v>118433.02</v>
      </c>
      <c r="AA18574" s="231" t="s">
        <v>20461</v>
      </c>
      <c r="AB18574" s="232">
        <v>6970</v>
      </c>
      <c r="AD18574" s="207"/>
      <c r="AE18574" s="208"/>
    </row>
    <row r="18575" spans="24:31" x14ac:dyDescent="0.3">
      <c r="X18575" s="269" t="s">
        <v>33679</v>
      </c>
      <c r="Y18575" s="270">
        <v>17250.68</v>
      </c>
      <c r="AA18575" s="231" t="s">
        <v>20462</v>
      </c>
      <c r="AB18575" s="232">
        <v>48661.47</v>
      </c>
      <c r="AD18575" s="207"/>
      <c r="AE18575" s="208"/>
    </row>
    <row r="18576" spans="24:31" x14ac:dyDescent="0.3">
      <c r="X18576" s="269" t="s">
        <v>59991</v>
      </c>
      <c r="Y18576" s="270">
        <v>165.51</v>
      </c>
      <c r="AA18576" s="231" t="s">
        <v>20463</v>
      </c>
      <c r="AB18576" s="232">
        <v>7778</v>
      </c>
      <c r="AD18576" s="207"/>
      <c r="AE18576" s="208"/>
    </row>
    <row r="18577" spans="24:31" x14ac:dyDescent="0.3">
      <c r="X18577" s="269" t="s">
        <v>21780</v>
      </c>
      <c r="Y18577" s="270">
        <v>18391.400000000001</v>
      </c>
      <c r="AA18577" s="231" t="s">
        <v>20464</v>
      </c>
      <c r="AB18577" s="232">
        <v>19361.580000000002</v>
      </c>
      <c r="AD18577" s="207"/>
      <c r="AE18577" s="208"/>
    </row>
    <row r="18578" spans="24:31" x14ac:dyDescent="0.3">
      <c r="X18578" s="269" t="s">
        <v>58766</v>
      </c>
      <c r="Y18578" s="270">
        <v>38536.300000000003</v>
      </c>
      <c r="AA18578" s="231" t="s">
        <v>20481</v>
      </c>
      <c r="AB18578" s="232">
        <v>91256.19</v>
      </c>
      <c r="AD18578" s="207"/>
      <c r="AE18578" s="208"/>
    </row>
    <row r="18579" spans="24:31" x14ac:dyDescent="0.3">
      <c r="X18579" s="269" t="s">
        <v>21781</v>
      </c>
      <c r="Y18579" s="270">
        <v>106201.26</v>
      </c>
      <c r="AA18579" s="231" t="s">
        <v>20482</v>
      </c>
      <c r="AB18579" s="232">
        <v>11020</v>
      </c>
      <c r="AD18579" s="207"/>
      <c r="AE18579" s="208"/>
    </row>
    <row r="18580" spans="24:31" x14ac:dyDescent="0.3">
      <c r="X18580" s="269" t="s">
        <v>50685</v>
      </c>
      <c r="Y18580" s="270">
        <v>23539.1</v>
      </c>
      <c r="AA18580" s="231" t="s">
        <v>54345</v>
      </c>
      <c r="AB18580" s="232">
        <v>5068</v>
      </c>
      <c r="AD18580" s="207"/>
      <c r="AE18580" s="208"/>
    </row>
    <row r="18581" spans="24:31" x14ac:dyDescent="0.3">
      <c r="X18581" s="269" t="s">
        <v>63501</v>
      </c>
      <c r="Y18581" s="270">
        <v>5500</v>
      </c>
      <c r="AA18581" s="231" t="s">
        <v>43225</v>
      </c>
      <c r="AB18581" s="232">
        <v>226533.7</v>
      </c>
      <c r="AD18581" s="207"/>
      <c r="AE18581" s="208"/>
    </row>
    <row r="18582" spans="24:31" x14ac:dyDescent="0.3">
      <c r="X18582" s="269" t="s">
        <v>13652</v>
      </c>
      <c r="Y18582" s="270">
        <v>1556546.05</v>
      </c>
      <c r="AA18582" s="231" t="s">
        <v>20484</v>
      </c>
      <c r="AB18582" s="232">
        <v>25432.52</v>
      </c>
      <c r="AD18582" s="207"/>
      <c r="AE18582" s="208"/>
    </row>
    <row r="18583" spans="24:31" x14ac:dyDescent="0.3">
      <c r="X18583" s="269" t="s">
        <v>54395</v>
      </c>
      <c r="Y18583" s="270">
        <v>60809.98</v>
      </c>
      <c r="AA18583" s="231" t="s">
        <v>20486</v>
      </c>
      <c r="AB18583" s="232">
        <v>9927</v>
      </c>
      <c r="AD18583" s="207"/>
      <c r="AE18583" s="208"/>
    </row>
    <row r="18584" spans="24:31" x14ac:dyDescent="0.3">
      <c r="X18584" s="269" t="s">
        <v>13653</v>
      </c>
      <c r="Y18584" s="270">
        <v>757167.8</v>
      </c>
      <c r="AA18584" s="231" t="s">
        <v>40786</v>
      </c>
      <c r="AB18584" s="232">
        <v>20000</v>
      </c>
      <c r="AD18584" s="207"/>
      <c r="AE18584" s="208"/>
    </row>
    <row r="18585" spans="24:31" x14ac:dyDescent="0.3">
      <c r="X18585" s="269" t="s">
        <v>21784</v>
      </c>
      <c r="Y18585" s="270">
        <v>1255418.54</v>
      </c>
      <c r="AA18585" s="231" t="s">
        <v>33581</v>
      </c>
      <c r="AB18585" s="232">
        <v>79140.179999999993</v>
      </c>
      <c r="AD18585" s="207"/>
      <c r="AE18585" s="208"/>
    </row>
    <row r="18586" spans="24:31" x14ac:dyDescent="0.3">
      <c r="X18586" s="269" t="s">
        <v>39225</v>
      </c>
      <c r="Y18586" s="270">
        <v>1757743.81</v>
      </c>
      <c r="AA18586" s="231" t="s">
        <v>20565</v>
      </c>
      <c r="AB18586" s="232">
        <v>215346.51</v>
      </c>
      <c r="AD18586" s="207"/>
      <c r="AE18586" s="208"/>
    </row>
    <row r="18587" spans="24:31" x14ac:dyDescent="0.3">
      <c r="X18587" s="269" t="s">
        <v>13654</v>
      </c>
      <c r="Y18587" s="270">
        <v>313652.38</v>
      </c>
      <c r="AA18587" s="231" t="s">
        <v>20566</v>
      </c>
      <c r="AB18587" s="232">
        <v>346069.36</v>
      </c>
      <c r="AD18587" s="207"/>
      <c r="AE18587" s="208"/>
    </row>
    <row r="18588" spans="24:31" x14ac:dyDescent="0.3">
      <c r="X18588" s="269" t="s">
        <v>21785</v>
      </c>
      <c r="Y18588" s="270">
        <v>173534.15</v>
      </c>
      <c r="AA18588" s="231" t="s">
        <v>47510</v>
      </c>
      <c r="AB18588" s="232">
        <v>3360.79</v>
      </c>
      <c r="AD18588" s="207"/>
      <c r="AE18588" s="208"/>
    </row>
    <row r="18589" spans="24:31" x14ac:dyDescent="0.3">
      <c r="X18589" s="269" t="s">
        <v>21786</v>
      </c>
      <c r="Y18589" s="270">
        <v>135985.62</v>
      </c>
      <c r="AA18589" s="231" t="s">
        <v>20567</v>
      </c>
      <c r="AB18589" s="232">
        <v>104883.44</v>
      </c>
      <c r="AD18589" s="207"/>
      <c r="AE18589" s="208"/>
    </row>
    <row r="18590" spans="24:31" x14ac:dyDescent="0.3">
      <c r="X18590" s="269" t="s">
        <v>21823</v>
      </c>
      <c r="Y18590" s="270">
        <v>3289.52</v>
      </c>
      <c r="AA18590" s="231" t="s">
        <v>33588</v>
      </c>
      <c r="AB18590" s="232">
        <v>1148</v>
      </c>
      <c r="AD18590" s="207"/>
      <c r="AE18590" s="208"/>
    </row>
    <row r="18591" spans="24:31" x14ac:dyDescent="0.3">
      <c r="X18591" s="269" t="s">
        <v>55611</v>
      </c>
      <c r="Y18591" s="270">
        <v>14915.9</v>
      </c>
      <c r="AA18591" s="231" t="s">
        <v>20568</v>
      </c>
      <c r="AB18591" s="232">
        <v>43591.01</v>
      </c>
      <c r="AD18591" s="207"/>
      <c r="AE18591" s="208"/>
    </row>
    <row r="18592" spans="24:31" x14ac:dyDescent="0.3">
      <c r="X18592" s="269" t="s">
        <v>33693</v>
      </c>
      <c r="Y18592" s="270">
        <v>36828.080000000002</v>
      </c>
      <c r="AA18592" s="231" t="s">
        <v>36290</v>
      </c>
      <c r="AB18592" s="232">
        <v>23375.1</v>
      </c>
      <c r="AD18592" s="207"/>
      <c r="AE18592" s="208"/>
    </row>
    <row r="18593" spans="24:31" x14ac:dyDescent="0.3">
      <c r="X18593" s="269" t="s">
        <v>21826</v>
      </c>
      <c r="Y18593" s="270">
        <v>19720</v>
      </c>
      <c r="AA18593" s="231" t="s">
        <v>20569</v>
      </c>
      <c r="AB18593" s="232">
        <v>1114.75</v>
      </c>
      <c r="AD18593" s="207"/>
      <c r="AE18593" s="208"/>
    </row>
    <row r="18594" spans="24:31" x14ac:dyDescent="0.3">
      <c r="X18594" s="269" t="s">
        <v>43262</v>
      </c>
      <c r="Y18594" s="270">
        <v>910.34</v>
      </c>
      <c r="AA18594" s="231" t="s">
        <v>20570</v>
      </c>
      <c r="AB18594" s="232">
        <v>14528.16</v>
      </c>
      <c r="AD18594" s="207"/>
      <c r="AE18594" s="208"/>
    </row>
    <row r="18595" spans="24:31" x14ac:dyDescent="0.3">
      <c r="X18595" s="269" t="s">
        <v>21827</v>
      </c>
      <c r="Y18595" s="270">
        <v>34972.620000000003</v>
      </c>
      <c r="AA18595" s="231" t="s">
        <v>20571</v>
      </c>
      <c r="AB18595" s="232">
        <v>1993.72</v>
      </c>
      <c r="AD18595" s="207"/>
      <c r="AE18595" s="208"/>
    </row>
    <row r="18596" spans="24:31" x14ac:dyDescent="0.3">
      <c r="X18596" s="269" t="s">
        <v>35148</v>
      </c>
      <c r="Y18596" s="270">
        <v>11940</v>
      </c>
      <c r="AA18596" s="231" t="s">
        <v>20573</v>
      </c>
      <c r="AB18596" s="232">
        <v>2250</v>
      </c>
      <c r="AD18596" s="207"/>
      <c r="AE18596" s="208"/>
    </row>
    <row r="18597" spans="24:31" x14ac:dyDescent="0.3">
      <c r="X18597" s="269" t="s">
        <v>61689</v>
      </c>
      <c r="Y18597" s="270">
        <v>634.30999999999995</v>
      </c>
      <c r="AA18597" s="231" t="s">
        <v>13539</v>
      </c>
      <c r="AB18597" s="232">
        <v>40586.01</v>
      </c>
      <c r="AD18597" s="207"/>
      <c r="AE18597" s="208"/>
    </row>
    <row r="18598" spans="24:31" x14ac:dyDescent="0.3">
      <c r="X18598" s="269" t="s">
        <v>13665</v>
      </c>
      <c r="Y18598" s="270">
        <v>9361.2800000000007</v>
      </c>
      <c r="AA18598" s="231" t="s">
        <v>33589</v>
      </c>
      <c r="AB18598" s="232">
        <v>904714.4</v>
      </c>
      <c r="AD18598" s="207"/>
      <c r="AE18598" s="208"/>
    </row>
    <row r="18599" spans="24:31" x14ac:dyDescent="0.3">
      <c r="X18599" s="269" t="s">
        <v>13666</v>
      </c>
      <c r="Y18599" s="270">
        <v>28961.69</v>
      </c>
      <c r="AA18599" s="231" t="s">
        <v>20575</v>
      </c>
      <c r="AB18599" s="232">
        <v>44969.25</v>
      </c>
      <c r="AD18599" s="207"/>
      <c r="AE18599" s="208"/>
    </row>
    <row r="18600" spans="24:31" x14ac:dyDescent="0.3">
      <c r="X18600" s="269" t="s">
        <v>13667</v>
      </c>
      <c r="Y18600" s="270">
        <v>1536.1</v>
      </c>
      <c r="AA18600" s="231" t="s">
        <v>40787</v>
      </c>
      <c r="AB18600" s="232">
        <v>949424.67</v>
      </c>
      <c r="AD18600" s="207"/>
      <c r="AE18600" s="208"/>
    </row>
    <row r="18601" spans="24:31" x14ac:dyDescent="0.3">
      <c r="X18601" s="269" t="s">
        <v>40804</v>
      </c>
      <c r="Y18601" s="270">
        <v>49497</v>
      </c>
      <c r="AA18601" s="231" t="s">
        <v>49368</v>
      </c>
      <c r="AB18601" s="232">
        <v>2071.81</v>
      </c>
      <c r="AD18601" s="207"/>
      <c r="AE18601" s="208"/>
    </row>
    <row r="18602" spans="24:31" x14ac:dyDescent="0.3">
      <c r="X18602" s="269" t="s">
        <v>33696</v>
      </c>
      <c r="Y18602" s="270">
        <v>13659.85</v>
      </c>
      <c r="AA18602" s="231" t="s">
        <v>54346</v>
      </c>
      <c r="AB18602" s="232">
        <v>176.22</v>
      </c>
      <c r="AD18602" s="207"/>
      <c r="AE18602" s="208"/>
    </row>
    <row r="18603" spans="24:31" x14ac:dyDescent="0.3">
      <c r="X18603" s="269" t="s">
        <v>21829</v>
      </c>
      <c r="Y18603" s="270">
        <v>2254.21</v>
      </c>
      <c r="AA18603" s="231" t="s">
        <v>20577</v>
      </c>
      <c r="AB18603" s="232">
        <v>3387.45</v>
      </c>
      <c r="AD18603" s="207"/>
      <c r="AE18603" s="208"/>
    </row>
    <row r="18604" spans="24:31" x14ac:dyDescent="0.3">
      <c r="X18604" s="269" t="s">
        <v>58045</v>
      </c>
      <c r="Y18604" s="270">
        <v>6750</v>
      </c>
      <c r="AA18604" s="231" t="s">
        <v>40788</v>
      </c>
      <c r="AB18604" s="232">
        <v>70980.929999999993</v>
      </c>
      <c r="AD18604" s="207"/>
      <c r="AE18604" s="208"/>
    </row>
    <row r="18605" spans="24:31" x14ac:dyDescent="0.3">
      <c r="X18605" s="269" t="s">
        <v>58046</v>
      </c>
      <c r="Y18605" s="270">
        <v>4233.16</v>
      </c>
      <c r="AA18605" s="231" t="s">
        <v>20579</v>
      </c>
      <c r="AB18605" s="232">
        <v>406.21</v>
      </c>
      <c r="AD18605" s="207"/>
      <c r="AE18605" s="208"/>
    </row>
    <row r="18606" spans="24:31" x14ac:dyDescent="0.3">
      <c r="X18606" s="269" t="s">
        <v>58047</v>
      </c>
      <c r="Y18606" s="270">
        <v>28788.71</v>
      </c>
      <c r="AA18606" s="231" t="s">
        <v>13542</v>
      </c>
      <c r="AB18606" s="232">
        <v>210916.92</v>
      </c>
      <c r="AD18606" s="207"/>
      <c r="AE18606" s="208"/>
    </row>
    <row r="18607" spans="24:31" x14ac:dyDescent="0.3">
      <c r="X18607" s="269" t="s">
        <v>21830</v>
      </c>
      <c r="Y18607" s="270">
        <v>66339.83</v>
      </c>
      <c r="AA18607" s="231" t="s">
        <v>13543</v>
      </c>
      <c r="AB18607" s="232">
        <v>286960.96000000002</v>
      </c>
      <c r="AD18607" s="207"/>
      <c r="AE18607" s="208"/>
    </row>
    <row r="18608" spans="24:31" x14ac:dyDescent="0.3">
      <c r="X18608" s="269" t="s">
        <v>21831</v>
      </c>
      <c r="Y18608" s="270">
        <v>23133.96</v>
      </c>
      <c r="AA18608" s="231" t="s">
        <v>13544</v>
      </c>
      <c r="AB18608" s="232">
        <v>25365.48</v>
      </c>
      <c r="AD18608" s="207"/>
      <c r="AE18608" s="208"/>
    </row>
    <row r="18609" spans="24:31" x14ac:dyDescent="0.3">
      <c r="X18609" s="269" t="s">
        <v>55612</v>
      </c>
      <c r="Y18609" s="270">
        <v>314.11</v>
      </c>
      <c r="AA18609" s="231" t="s">
        <v>13545</v>
      </c>
      <c r="AB18609" s="232">
        <v>250244.75</v>
      </c>
      <c r="AD18609" s="207"/>
      <c r="AE18609" s="208"/>
    </row>
    <row r="18610" spans="24:31" x14ac:dyDescent="0.3">
      <c r="X18610" s="269" t="s">
        <v>21833</v>
      </c>
      <c r="Y18610" s="270">
        <v>2023.58</v>
      </c>
      <c r="AA18610" s="231" t="s">
        <v>50652</v>
      </c>
      <c r="AB18610" s="232">
        <v>30070</v>
      </c>
      <c r="AD18610" s="207"/>
      <c r="AE18610" s="208"/>
    </row>
    <row r="18611" spans="24:31" x14ac:dyDescent="0.3">
      <c r="X18611" s="269" t="s">
        <v>61690</v>
      </c>
      <c r="Y18611" s="270">
        <v>-4054.99</v>
      </c>
      <c r="AA18611" s="231" t="s">
        <v>20582</v>
      </c>
      <c r="AB18611" s="232">
        <v>67966.460000000006</v>
      </c>
      <c r="AD18611" s="207"/>
      <c r="AE18611" s="208"/>
    </row>
    <row r="18612" spans="24:31" x14ac:dyDescent="0.3">
      <c r="X18612" s="269" t="s">
        <v>58767</v>
      </c>
      <c r="Y18612" s="270">
        <v>32016.240000000002</v>
      </c>
      <c r="AA18612" s="231" t="s">
        <v>49369</v>
      </c>
      <c r="AB18612" s="232">
        <v>40309.269999999997</v>
      </c>
      <c r="AD18612" s="207"/>
      <c r="AE18612" s="208"/>
    </row>
    <row r="18613" spans="24:31" x14ac:dyDescent="0.3">
      <c r="X18613" s="269" t="s">
        <v>58048</v>
      </c>
      <c r="Y18613" s="270">
        <v>122815</v>
      </c>
      <c r="AA18613" s="231" t="s">
        <v>20585</v>
      </c>
      <c r="AB18613" s="232">
        <v>8856.56</v>
      </c>
      <c r="AD18613" s="207"/>
      <c r="AE18613" s="208"/>
    </row>
    <row r="18614" spans="24:31" x14ac:dyDescent="0.3">
      <c r="X18614" s="269" t="s">
        <v>21835</v>
      </c>
      <c r="Y18614" s="270">
        <v>117884.6</v>
      </c>
      <c r="AA18614" s="231" t="s">
        <v>54347</v>
      </c>
      <c r="AB18614" s="232">
        <v>360246.46</v>
      </c>
      <c r="AD18614" s="207"/>
      <c r="AE18614" s="208"/>
    </row>
    <row r="18615" spans="24:31" x14ac:dyDescent="0.3">
      <c r="X18615" s="269" t="s">
        <v>62363</v>
      </c>
      <c r="Y18615" s="270">
        <v>29968.14</v>
      </c>
      <c r="AA18615" s="231" t="s">
        <v>13546</v>
      </c>
      <c r="AB18615" s="232">
        <v>850765.41</v>
      </c>
      <c r="AD18615" s="207"/>
      <c r="AE18615" s="208"/>
    </row>
    <row r="18616" spans="24:31" x14ac:dyDescent="0.3">
      <c r="X18616" s="269" t="s">
        <v>33716</v>
      </c>
      <c r="Y18616" s="270">
        <v>6837.04</v>
      </c>
      <c r="AA18616" s="231" t="s">
        <v>48462</v>
      </c>
      <c r="AB18616" s="232">
        <v>4514.99</v>
      </c>
      <c r="AD18616" s="207"/>
      <c r="AE18616" s="208"/>
    </row>
    <row r="18617" spans="24:31" x14ac:dyDescent="0.3">
      <c r="X18617" s="269" t="s">
        <v>21902</v>
      </c>
      <c r="Y18617" s="270">
        <v>1175869.71</v>
      </c>
      <c r="AA18617" s="231" t="s">
        <v>20586</v>
      </c>
      <c r="AB18617" s="232">
        <v>11202.77</v>
      </c>
      <c r="AD18617" s="207"/>
      <c r="AE18617" s="208"/>
    </row>
    <row r="18618" spans="24:31" x14ac:dyDescent="0.3">
      <c r="X18618" s="269" t="s">
        <v>21903</v>
      </c>
      <c r="Y18618" s="270">
        <v>8513.5300000000007</v>
      </c>
      <c r="AA18618" s="231" t="s">
        <v>20587</v>
      </c>
      <c r="AB18618" s="232">
        <v>169568.34</v>
      </c>
      <c r="AD18618" s="207"/>
      <c r="AE18618" s="208"/>
    </row>
    <row r="18619" spans="24:31" x14ac:dyDescent="0.3">
      <c r="X18619" s="269" t="s">
        <v>21905</v>
      </c>
      <c r="Y18619" s="270">
        <v>999592.88</v>
      </c>
      <c r="AA18619" s="231" t="s">
        <v>20589</v>
      </c>
      <c r="AB18619" s="232">
        <v>196512.99</v>
      </c>
      <c r="AD18619" s="207"/>
      <c r="AE18619" s="208"/>
    </row>
    <row r="18620" spans="24:31" x14ac:dyDescent="0.3">
      <c r="X18620" s="269" t="s">
        <v>33717</v>
      </c>
      <c r="Y18620" s="270">
        <v>349074.41</v>
      </c>
      <c r="AA18620" s="231" t="s">
        <v>33590</v>
      </c>
      <c r="AB18620" s="232">
        <v>-285702.06</v>
      </c>
      <c r="AD18620" s="207"/>
      <c r="AE18620" s="208"/>
    </row>
    <row r="18621" spans="24:31" x14ac:dyDescent="0.3">
      <c r="X18621" s="269" t="s">
        <v>39232</v>
      </c>
      <c r="Y18621" s="270">
        <v>37730.76</v>
      </c>
      <c r="AA18621" s="231" t="s">
        <v>43226</v>
      </c>
      <c r="AB18621" s="232">
        <v>578170.22</v>
      </c>
      <c r="AD18621" s="207"/>
      <c r="AE18621" s="208"/>
    </row>
    <row r="18622" spans="24:31" x14ac:dyDescent="0.3">
      <c r="X18622" s="269" t="s">
        <v>21906</v>
      </c>
      <c r="Y18622" s="270">
        <v>183057.79</v>
      </c>
      <c r="AA18622" s="231" t="s">
        <v>40789</v>
      </c>
      <c r="AB18622" s="232">
        <v>65493</v>
      </c>
      <c r="AD18622" s="207"/>
      <c r="AE18622" s="208"/>
    </row>
    <row r="18623" spans="24:31" x14ac:dyDescent="0.3">
      <c r="X18623" s="269" t="s">
        <v>33719</v>
      </c>
      <c r="Y18623" s="270">
        <v>24226.26</v>
      </c>
      <c r="AA18623" s="231" t="s">
        <v>20658</v>
      </c>
      <c r="AB18623" s="232">
        <v>253998.39</v>
      </c>
      <c r="AD18623" s="207"/>
      <c r="AE18623" s="208"/>
    </row>
    <row r="18624" spans="24:31" x14ac:dyDescent="0.3">
      <c r="X18624" s="269" t="s">
        <v>62364</v>
      </c>
      <c r="Y18624" s="270">
        <v>56888.28</v>
      </c>
      <c r="AA18624" s="231" t="s">
        <v>50653</v>
      </c>
      <c r="AB18624" s="232">
        <v>73603.320000000007</v>
      </c>
      <c r="AD18624" s="207"/>
      <c r="AE18624" s="208"/>
    </row>
    <row r="18625" spans="24:31" x14ac:dyDescent="0.3">
      <c r="X18625" s="269" t="s">
        <v>36365</v>
      </c>
      <c r="Y18625" s="270">
        <v>36992.33</v>
      </c>
      <c r="AA18625" s="231" t="s">
        <v>50654</v>
      </c>
      <c r="AB18625" s="232">
        <v>33056.800000000003</v>
      </c>
      <c r="AD18625" s="207"/>
      <c r="AE18625" s="208"/>
    </row>
    <row r="18626" spans="24:31" x14ac:dyDescent="0.3">
      <c r="X18626" s="269" t="s">
        <v>13678</v>
      </c>
      <c r="Y18626" s="270">
        <v>35.86</v>
      </c>
      <c r="AA18626" s="231" t="s">
        <v>35065</v>
      </c>
      <c r="AB18626" s="232">
        <v>3033132.07</v>
      </c>
      <c r="AD18626" s="207"/>
      <c r="AE18626" s="208"/>
    </row>
    <row r="18627" spans="24:31" x14ac:dyDescent="0.3">
      <c r="X18627" s="269" t="s">
        <v>21908</v>
      </c>
      <c r="Y18627" s="270">
        <v>7.42</v>
      </c>
      <c r="AA18627" s="231" t="s">
        <v>50655</v>
      </c>
      <c r="AB18627" s="232">
        <v>24141.98</v>
      </c>
      <c r="AD18627" s="207"/>
      <c r="AE18627" s="208"/>
    </row>
    <row r="18628" spans="24:31" x14ac:dyDescent="0.3">
      <c r="X18628" s="269" t="s">
        <v>35164</v>
      </c>
      <c r="Y18628" s="270">
        <v>33000</v>
      </c>
      <c r="AA18628" s="231" t="s">
        <v>36295</v>
      </c>
      <c r="AB18628" s="232">
        <v>112642.47</v>
      </c>
      <c r="AD18628" s="207"/>
      <c r="AE18628" s="208"/>
    </row>
    <row r="18629" spans="24:31" x14ac:dyDescent="0.3">
      <c r="X18629" s="269" t="s">
        <v>40805</v>
      </c>
      <c r="Y18629" s="270">
        <v>250442.16</v>
      </c>
      <c r="AA18629" s="231" t="s">
        <v>35066</v>
      </c>
      <c r="AB18629" s="232">
        <v>976.74</v>
      </c>
      <c r="AD18629" s="207"/>
      <c r="AE18629" s="208"/>
    </row>
    <row r="18630" spans="24:31" x14ac:dyDescent="0.3">
      <c r="X18630" s="269" t="s">
        <v>43263</v>
      </c>
      <c r="Y18630" s="270">
        <v>372664.57</v>
      </c>
      <c r="AA18630" s="231" t="s">
        <v>20659</v>
      </c>
      <c r="AB18630" s="232">
        <v>8028207.9800000004</v>
      </c>
      <c r="AD18630" s="207"/>
      <c r="AE18630" s="208"/>
    </row>
    <row r="18631" spans="24:31" x14ac:dyDescent="0.3">
      <c r="X18631" s="269" t="s">
        <v>62365</v>
      </c>
      <c r="Y18631" s="270">
        <v>1069.6600000000001</v>
      </c>
      <c r="AA18631" s="231" t="s">
        <v>50656</v>
      </c>
      <c r="AB18631" s="232">
        <v>73709.240000000005</v>
      </c>
      <c r="AD18631" s="207"/>
      <c r="AE18631" s="208"/>
    </row>
    <row r="18632" spans="24:31" x14ac:dyDescent="0.3">
      <c r="X18632" s="269" t="s">
        <v>21912</v>
      </c>
      <c r="Y18632" s="270">
        <v>104473.48</v>
      </c>
      <c r="AA18632" s="231" t="s">
        <v>54348</v>
      </c>
      <c r="AB18632" s="232">
        <v>968.94</v>
      </c>
      <c r="AD18632" s="207"/>
      <c r="AE18632" s="208"/>
    </row>
    <row r="18633" spans="24:31" x14ac:dyDescent="0.3">
      <c r="X18633" s="269" t="s">
        <v>21914</v>
      </c>
      <c r="Y18633" s="270">
        <v>127538.65</v>
      </c>
      <c r="AA18633" s="231" t="s">
        <v>47511</v>
      </c>
      <c r="AB18633" s="232">
        <v>40038.519999999997</v>
      </c>
      <c r="AD18633" s="207"/>
      <c r="AE18633" s="208"/>
    </row>
    <row r="18634" spans="24:31" x14ac:dyDescent="0.3">
      <c r="X18634" s="269" t="s">
        <v>21915</v>
      </c>
      <c r="Y18634" s="270">
        <v>364.85</v>
      </c>
      <c r="AA18634" s="231" t="s">
        <v>33603</v>
      </c>
      <c r="AB18634" s="232">
        <v>490854.16</v>
      </c>
      <c r="AD18634" s="207"/>
      <c r="AE18634" s="208"/>
    </row>
    <row r="18635" spans="24:31" x14ac:dyDescent="0.3">
      <c r="X18635" s="269" t="s">
        <v>13680</v>
      </c>
      <c r="Y18635" s="270">
        <v>275203.25</v>
      </c>
      <c r="AA18635" s="231" t="s">
        <v>20660</v>
      </c>
      <c r="AB18635" s="232">
        <v>24973.95</v>
      </c>
      <c r="AD18635" s="207"/>
      <c r="AE18635" s="208"/>
    </row>
    <row r="18636" spans="24:31" x14ac:dyDescent="0.3">
      <c r="X18636" s="269" t="s">
        <v>13681</v>
      </c>
      <c r="Y18636" s="270">
        <v>798575.89</v>
      </c>
      <c r="AA18636" s="231" t="s">
        <v>20661</v>
      </c>
      <c r="AB18636" s="232">
        <v>10512.48</v>
      </c>
      <c r="AD18636" s="207"/>
      <c r="AE18636" s="208"/>
    </row>
    <row r="18637" spans="24:31" x14ac:dyDescent="0.3">
      <c r="X18637" s="269" t="s">
        <v>13682</v>
      </c>
      <c r="Y18637" s="270">
        <v>339458.54</v>
      </c>
      <c r="AA18637" s="231" t="s">
        <v>20662</v>
      </c>
      <c r="AB18637" s="232">
        <v>18890.349999999999</v>
      </c>
      <c r="AD18637" s="207"/>
      <c r="AE18637" s="208"/>
    </row>
    <row r="18638" spans="24:31" x14ac:dyDescent="0.3">
      <c r="X18638" s="269" t="s">
        <v>21916</v>
      </c>
      <c r="Y18638" s="270">
        <v>40610.19</v>
      </c>
      <c r="AA18638" s="231" t="s">
        <v>20663</v>
      </c>
      <c r="AB18638" s="232">
        <v>2556943.09</v>
      </c>
      <c r="AD18638" s="207"/>
      <c r="AE18638" s="208"/>
    </row>
    <row r="18639" spans="24:31" x14ac:dyDescent="0.3">
      <c r="X18639" s="269" t="s">
        <v>59992</v>
      </c>
      <c r="Y18639" s="270">
        <v>4134.71</v>
      </c>
      <c r="AA18639" s="231" t="s">
        <v>20664</v>
      </c>
      <c r="AB18639" s="232">
        <v>1285371.6200000001</v>
      </c>
      <c r="AD18639" s="207"/>
      <c r="AE18639" s="208"/>
    </row>
    <row r="18640" spans="24:31" x14ac:dyDescent="0.3">
      <c r="X18640" s="269" t="s">
        <v>21917</v>
      </c>
      <c r="Y18640" s="270">
        <v>1696147.72</v>
      </c>
      <c r="AA18640" s="231" t="s">
        <v>33604</v>
      </c>
      <c r="AB18640" s="232">
        <v>99219.78</v>
      </c>
      <c r="AD18640" s="207"/>
      <c r="AE18640" s="208"/>
    </row>
    <row r="18641" spans="24:31" x14ac:dyDescent="0.3">
      <c r="X18641" s="269" t="s">
        <v>21918</v>
      </c>
      <c r="Y18641" s="270">
        <v>351264.46</v>
      </c>
      <c r="AA18641" s="231" t="s">
        <v>20665</v>
      </c>
      <c r="AB18641" s="232">
        <v>44100</v>
      </c>
      <c r="AD18641" s="207"/>
      <c r="AE18641" s="208"/>
    </row>
    <row r="18642" spans="24:31" x14ac:dyDescent="0.3">
      <c r="X18642" s="269" t="s">
        <v>54396</v>
      </c>
      <c r="Y18642" s="270">
        <v>3514.29</v>
      </c>
      <c r="AA18642" s="231" t="s">
        <v>20666</v>
      </c>
      <c r="AB18642" s="232">
        <v>89897.58</v>
      </c>
      <c r="AD18642" s="207"/>
      <c r="AE18642" s="208"/>
    </row>
    <row r="18643" spans="24:31" x14ac:dyDescent="0.3">
      <c r="X18643" s="269" t="s">
        <v>39233</v>
      </c>
      <c r="Y18643" s="270">
        <v>1175.6199999999999</v>
      </c>
      <c r="AA18643" s="231" t="s">
        <v>33605</v>
      </c>
      <c r="AB18643" s="232">
        <v>211749.88</v>
      </c>
      <c r="AD18643" s="207"/>
      <c r="AE18643" s="208"/>
    </row>
    <row r="18644" spans="24:31" x14ac:dyDescent="0.3">
      <c r="X18644" s="269" t="s">
        <v>48476</v>
      </c>
      <c r="Y18644" s="270">
        <v>5900</v>
      </c>
      <c r="AA18644" s="231" t="s">
        <v>40790</v>
      </c>
      <c r="AB18644" s="232">
        <v>46774.14</v>
      </c>
      <c r="AD18644" s="207"/>
      <c r="AE18644" s="208"/>
    </row>
    <row r="18645" spans="24:31" x14ac:dyDescent="0.3">
      <c r="X18645" s="269" t="s">
        <v>21923</v>
      </c>
      <c r="Y18645" s="270">
        <v>803136.29</v>
      </c>
      <c r="AA18645" s="231" t="s">
        <v>33606</v>
      </c>
      <c r="AB18645" s="232">
        <v>54127.839999999997</v>
      </c>
      <c r="AD18645" s="207"/>
      <c r="AE18645" s="208"/>
    </row>
    <row r="18646" spans="24:31" x14ac:dyDescent="0.3">
      <c r="X18646" s="269" t="s">
        <v>55613</v>
      </c>
      <c r="Y18646" s="270">
        <v>-0.02</v>
      </c>
      <c r="AA18646" s="231" t="s">
        <v>13561</v>
      </c>
      <c r="AB18646" s="232">
        <v>887759.84</v>
      </c>
      <c r="AD18646" s="207"/>
      <c r="AE18646" s="208"/>
    </row>
    <row r="18647" spans="24:31" x14ac:dyDescent="0.3">
      <c r="X18647" s="269" t="s">
        <v>21924</v>
      </c>
      <c r="Y18647" s="270">
        <v>1523301.7</v>
      </c>
      <c r="AA18647" s="231" t="s">
        <v>20667</v>
      </c>
      <c r="AB18647" s="232">
        <v>154255.88</v>
      </c>
      <c r="AD18647" s="207"/>
      <c r="AE18647" s="208"/>
    </row>
    <row r="18648" spans="24:31" x14ac:dyDescent="0.3">
      <c r="X18648" s="269" t="s">
        <v>36366</v>
      </c>
      <c r="Y18648" s="270">
        <v>35640.85</v>
      </c>
      <c r="AA18648" s="231" t="s">
        <v>35067</v>
      </c>
      <c r="AB18648" s="232">
        <v>38180134.950000003</v>
      </c>
      <c r="AD18648" s="207"/>
      <c r="AE18648" s="208"/>
    </row>
    <row r="18649" spans="24:31" x14ac:dyDescent="0.3">
      <c r="X18649" s="269" t="s">
        <v>21925</v>
      </c>
      <c r="Y18649" s="270">
        <v>242997.95</v>
      </c>
      <c r="AA18649" s="231" t="s">
        <v>20668</v>
      </c>
      <c r="AB18649" s="232">
        <v>472549.86</v>
      </c>
      <c r="AD18649" s="207"/>
      <c r="AE18649" s="208"/>
    </row>
    <row r="18650" spans="24:31" x14ac:dyDescent="0.3">
      <c r="X18650" s="269" t="s">
        <v>62366</v>
      </c>
      <c r="Y18650" s="270">
        <v>2440.83</v>
      </c>
      <c r="AA18650" s="231" t="s">
        <v>20669</v>
      </c>
      <c r="AB18650" s="232">
        <v>9133322.5099999998</v>
      </c>
      <c r="AD18650" s="207"/>
      <c r="AE18650" s="208"/>
    </row>
    <row r="18651" spans="24:31" x14ac:dyDescent="0.3">
      <c r="X18651" s="269" t="s">
        <v>21927</v>
      </c>
      <c r="Y18651" s="270">
        <v>17903.09</v>
      </c>
      <c r="AA18651" s="231" t="s">
        <v>36296</v>
      </c>
      <c r="AB18651" s="232">
        <v>4662.84</v>
      </c>
      <c r="AD18651" s="207"/>
      <c r="AE18651" s="208"/>
    </row>
    <row r="18652" spans="24:31" x14ac:dyDescent="0.3">
      <c r="X18652" s="269" t="s">
        <v>21928</v>
      </c>
      <c r="Y18652" s="270">
        <v>62432.74</v>
      </c>
      <c r="AA18652" s="231" t="s">
        <v>13565</v>
      </c>
      <c r="AB18652" s="232">
        <v>49286.27</v>
      </c>
      <c r="AD18652" s="207"/>
      <c r="AE18652" s="208"/>
    </row>
    <row r="18653" spans="24:31" x14ac:dyDescent="0.3">
      <c r="X18653" s="269" t="s">
        <v>43264</v>
      </c>
      <c r="Y18653" s="270">
        <v>-128628.93</v>
      </c>
      <c r="AA18653" s="231" t="s">
        <v>20671</v>
      </c>
      <c r="AB18653" s="232">
        <v>876486.98</v>
      </c>
      <c r="AD18653" s="207"/>
      <c r="AE18653" s="208"/>
    </row>
    <row r="18654" spans="24:31" x14ac:dyDescent="0.3">
      <c r="X18654" s="269" t="s">
        <v>35165</v>
      </c>
      <c r="Y18654" s="270">
        <v>6129959.2000000002</v>
      </c>
      <c r="AA18654" s="231" t="s">
        <v>35068</v>
      </c>
      <c r="AB18654" s="232">
        <v>293002.74</v>
      </c>
      <c r="AD18654" s="207"/>
      <c r="AE18654" s="208"/>
    </row>
    <row r="18655" spans="24:31" x14ac:dyDescent="0.3">
      <c r="X18655" s="269" t="s">
        <v>21971</v>
      </c>
      <c r="Y18655" s="270">
        <v>121843.4</v>
      </c>
      <c r="AA18655" s="231" t="s">
        <v>40791</v>
      </c>
      <c r="AB18655" s="232">
        <v>42800</v>
      </c>
      <c r="AD18655" s="207"/>
      <c r="AE18655" s="208"/>
    </row>
    <row r="18656" spans="24:31" x14ac:dyDescent="0.3">
      <c r="X18656" s="269" t="s">
        <v>35171</v>
      </c>
      <c r="Y18656" s="270">
        <v>297775</v>
      </c>
      <c r="AA18656" s="231" t="s">
        <v>20672</v>
      </c>
      <c r="AB18656" s="232">
        <v>299669.25</v>
      </c>
      <c r="AD18656" s="207"/>
      <c r="AE18656" s="208"/>
    </row>
    <row r="18657" spans="24:31" x14ac:dyDescent="0.3">
      <c r="X18657" s="269" t="s">
        <v>21972</v>
      </c>
      <c r="Y18657" s="270">
        <v>39405.72</v>
      </c>
      <c r="AA18657" s="231" t="s">
        <v>13566</v>
      </c>
      <c r="AB18657" s="232">
        <v>5058709.55</v>
      </c>
      <c r="AD18657" s="207"/>
      <c r="AE18657" s="208"/>
    </row>
    <row r="18658" spans="24:31" x14ac:dyDescent="0.3">
      <c r="X18658" s="269" t="s">
        <v>21973</v>
      </c>
      <c r="Y18658" s="270">
        <v>115455.22</v>
      </c>
      <c r="AA18658" s="231" t="s">
        <v>13567</v>
      </c>
      <c r="AB18658" s="232">
        <v>3617902.94</v>
      </c>
      <c r="AD18658" s="207"/>
      <c r="AE18658" s="208"/>
    </row>
    <row r="18659" spans="24:31" x14ac:dyDescent="0.3">
      <c r="X18659" s="269" t="s">
        <v>54399</v>
      </c>
      <c r="Y18659" s="270">
        <v>640.74</v>
      </c>
      <c r="AA18659" s="231" t="s">
        <v>13568</v>
      </c>
      <c r="AB18659" s="232">
        <v>307512.53000000003</v>
      </c>
      <c r="AD18659" s="207"/>
      <c r="AE18659" s="208"/>
    </row>
    <row r="18660" spans="24:31" x14ac:dyDescent="0.3">
      <c r="X18660" s="269" t="s">
        <v>50686</v>
      </c>
      <c r="Y18660" s="270">
        <v>4325.97</v>
      </c>
      <c r="AA18660" s="231" t="s">
        <v>20674</v>
      </c>
      <c r="AB18660" s="232">
        <v>4010561.1</v>
      </c>
      <c r="AD18660" s="207"/>
      <c r="AE18660" s="208"/>
    </row>
    <row r="18661" spans="24:31" x14ac:dyDescent="0.3">
      <c r="X18661" s="269" t="s">
        <v>33728</v>
      </c>
      <c r="Y18661" s="270">
        <v>48983.55</v>
      </c>
      <c r="AA18661" s="231" t="s">
        <v>33607</v>
      </c>
      <c r="AB18661" s="232">
        <v>4941665.18</v>
      </c>
      <c r="AD18661" s="207"/>
      <c r="AE18661" s="208"/>
    </row>
    <row r="18662" spans="24:31" x14ac:dyDescent="0.3">
      <c r="X18662" s="269" t="s">
        <v>54400</v>
      </c>
      <c r="Y18662" s="270">
        <v>56555.46</v>
      </c>
      <c r="AA18662" s="231" t="s">
        <v>40792</v>
      </c>
      <c r="AB18662" s="232">
        <v>6738.97</v>
      </c>
      <c r="AD18662" s="207"/>
      <c r="AE18662" s="208"/>
    </row>
    <row r="18663" spans="24:31" x14ac:dyDescent="0.3">
      <c r="X18663" s="269" t="s">
        <v>54401</v>
      </c>
      <c r="Y18663" s="270">
        <v>55613.31</v>
      </c>
      <c r="AA18663" s="231" t="s">
        <v>20676</v>
      </c>
      <c r="AB18663" s="232">
        <v>821.47</v>
      </c>
      <c r="AD18663" s="207"/>
      <c r="AE18663" s="208"/>
    </row>
    <row r="18664" spans="24:31" x14ac:dyDescent="0.3">
      <c r="X18664" s="269" t="s">
        <v>33730</v>
      </c>
      <c r="Y18664" s="270">
        <v>793.51</v>
      </c>
      <c r="AA18664" s="231" t="s">
        <v>47512</v>
      </c>
      <c r="AB18664" s="232">
        <v>191282.15</v>
      </c>
      <c r="AD18664" s="207"/>
      <c r="AE18664" s="208"/>
    </row>
    <row r="18665" spans="24:31" x14ac:dyDescent="0.3">
      <c r="X18665" s="269" t="s">
        <v>54402</v>
      </c>
      <c r="Y18665" s="270">
        <v>4919.8999999999996</v>
      </c>
      <c r="AA18665" s="231" t="s">
        <v>20677</v>
      </c>
      <c r="AB18665" s="232">
        <v>5793.6</v>
      </c>
      <c r="AD18665" s="207"/>
      <c r="AE18665" s="208"/>
    </row>
    <row r="18666" spans="24:31" x14ac:dyDescent="0.3">
      <c r="X18666" s="269" t="s">
        <v>36371</v>
      </c>
      <c r="Y18666" s="270">
        <v>1379.73</v>
      </c>
      <c r="AA18666" s="231" t="s">
        <v>39177</v>
      </c>
      <c r="AB18666" s="232">
        <v>1048912.2</v>
      </c>
      <c r="AD18666" s="207"/>
      <c r="AE18666" s="208"/>
    </row>
    <row r="18667" spans="24:31" x14ac:dyDescent="0.3">
      <c r="X18667" s="269" t="s">
        <v>43265</v>
      </c>
      <c r="Y18667" s="270">
        <v>303932.08</v>
      </c>
      <c r="AA18667" s="231" t="s">
        <v>33608</v>
      </c>
      <c r="AB18667" s="232">
        <v>19608.09</v>
      </c>
      <c r="AD18667" s="207"/>
      <c r="AE18667" s="208"/>
    </row>
    <row r="18668" spans="24:31" x14ac:dyDescent="0.3">
      <c r="X18668" s="269" t="s">
        <v>21974</v>
      </c>
      <c r="Y18668" s="270">
        <v>23507.759999999998</v>
      </c>
      <c r="AA18668" s="231" t="s">
        <v>54349</v>
      </c>
      <c r="AB18668" s="232">
        <v>1187.32</v>
      </c>
      <c r="AD18668" s="207"/>
      <c r="AE18668" s="208"/>
    </row>
    <row r="18669" spans="24:31" x14ac:dyDescent="0.3">
      <c r="X18669" s="269" t="s">
        <v>33731</v>
      </c>
      <c r="Y18669" s="270">
        <v>30672.82</v>
      </c>
      <c r="AA18669" s="231" t="s">
        <v>46046</v>
      </c>
      <c r="AB18669" s="232">
        <v>1770</v>
      </c>
      <c r="AD18669" s="207"/>
      <c r="AE18669" s="208"/>
    </row>
    <row r="18670" spans="24:31" x14ac:dyDescent="0.3">
      <c r="X18670" s="269" t="s">
        <v>21978</v>
      </c>
      <c r="Y18670" s="270">
        <v>68973.7</v>
      </c>
      <c r="AA18670" s="231" t="s">
        <v>49370</v>
      </c>
      <c r="AB18670" s="232">
        <v>2398</v>
      </c>
      <c r="AD18670" s="207"/>
      <c r="AE18670" s="208"/>
    </row>
    <row r="18671" spans="24:31" x14ac:dyDescent="0.3">
      <c r="X18671" s="269" t="s">
        <v>62889</v>
      </c>
      <c r="Y18671" s="270">
        <v>3415.84</v>
      </c>
      <c r="AA18671" s="231" t="s">
        <v>20678</v>
      </c>
      <c r="AB18671" s="232">
        <v>121606.09</v>
      </c>
      <c r="AD18671" s="207"/>
      <c r="AE18671" s="208"/>
    </row>
    <row r="18672" spans="24:31" x14ac:dyDescent="0.3">
      <c r="X18672" s="269" t="s">
        <v>13695</v>
      </c>
      <c r="Y18672" s="270">
        <v>68953.89</v>
      </c>
      <c r="AA18672" s="231" t="s">
        <v>54350</v>
      </c>
      <c r="AB18672" s="232">
        <v>10664367.32</v>
      </c>
      <c r="AD18672" s="207"/>
      <c r="AE18672" s="208"/>
    </row>
    <row r="18673" spans="24:31" x14ac:dyDescent="0.3">
      <c r="X18673" s="269" t="s">
        <v>13696</v>
      </c>
      <c r="Y18673" s="270">
        <v>184923.19</v>
      </c>
      <c r="AA18673" s="231" t="s">
        <v>13569</v>
      </c>
      <c r="AB18673" s="232">
        <v>19494200.510000002</v>
      </c>
      <c r="AD18673" s="207"/>
      <c r="AE18673" s="208"/>
    </row>
    <row r="18674" spans="24:31" x14ac:dyDescent="0.3">
      <c r="X18674" s="269" t="s">
        <v>21979</v>
      </c>
      <c r="Y18674" s="270">
        <v>55973.62</v>
      </c>
      <c r="AA18674" s="231" t="s">
        <v>36297</v>
      </c>
      <c r="AB18674" s="232">
        <v>1759955.29</v>
      </c>
      <c r="AD18674" s="207"/>
      <c r="AE18674" s="208"/>
    </row>
    <row r="18675" spans="24:31" x14ac:dyDescent="0.3">
      <c r="X18675" s="269" t="s">
        <v>21980</v>
      </c>
      <c r="Y18675" s="270">
        <v>299069</v>
      </c>
      <c r="AA18675" s="231" t="s">
        <v>20679</v>
      </c>
      <c r="AB18675" s="232">
        <v>2920516.46</v>
      </c>
      <c r="AD18675" s="207"/>
      <c r="AE18675" s="208"/>
    </row>
    <row r="18676" spans="24:31" x14ac:dyDescent="0.3">
      <c r="X18676" s="269" t="s">
        <v>21981</v>
      </c>
      <c r="Y18676" s="270">
        <v>5577</v>
      </c>
      <c r="AA18676" s="231" t="s">
        <v>20680</v>
      </c>
      <c r="AB18676" s="232">
        <v>161498.57999999999</v>
      </c>
      <c r="AD18676" s="207"/>
      <c r="AE18676" s="208"/>
    </row>
    <row r="18677" spans="24:31" x14ac:dyDescent="0.3">
      <c r="X18677" s="269" t="s">
        <v>21982</v>
      </c>
      <c r="Y18677" s="270">
        <v>39145</v>
      </c>
      <c r="AA18677" s="231" t="s">
        <v>13571</v>
      </c>
      <c r="AB18677" s="232">
        <v>77948.33</v>
      </c>
      <c r="AD18677" s="207"/>
      <c r="AE18677" s="208"/>
    </row>
    <row r="18678" spans="24:31" x14ac:dyDescent="0.3">
      <c r="X18678" s="269" t="s">
        <v>36372</v>
      </c>
      <c r="Y18678" s="270">
        <v>796.63</v>
      </c>
      <c r="AA18678" s="231" t="s">
        <v>20681</v>
      </c>
      <c r="AB18678" s="232">
        <v>4315035.46</v>
      </c>
      <c r="AD18678" s="207"/>
      <c r="AE18678" s="208"/>
    </row>
    <row r="18679" spans="24:31" x14ac:dyDescent="0.3">
      <c r="X18679" s="269" t="s">
        <v>50687</v>
      </c>
      <c r="Y18679" s="270">
        <v>2850</v>
      </c>
      <c r="AA18679" s="231" t="s">
        <v>43227</v>
      </c>
      <c r="AB18679" s="232">
        <v>-116439.49</v>
      </c>
      <c r="AD18679" s="207"/>
      <c r="AE18679" s="208"/>
    </row>
    <row r="18680" spans="24:31" x14ac:dyDescent="0.3">
      <c r="X18680" s="269" t="s">
        <v>13697</v>
      </c>
      <c r="Y18680" s="270">
        <v>139839.37</v>
      </c>
      <c r="AA18680" s="231" t="s">
        <v>35069</v>
      </c>
      <c r="AB18680" s="232">
        <v>14700</v>
      </c>
      <c r="AD18680" s="207"/>
      <c r="AE18680" s="208"/>
    </row>
    <row r="18681" spans="24:31" x14ac:dyDescent="0.3">
      <c r="X18681" s="269" t="s">
        <v>54403</v>
      </c>
      <c r="Y18681" s="270">
        <v>74186.67</v>
      </c>
      <c r="AA18681" s="231" t="s">
        <v>39178</v>
      </c>
      <c r="AB18681" s="232">
        <v>465570.57</v>
      </c>
      <c r="AD18681" s="207"/>
      <c r="AE18681" s="208"/>
    </row>
    <row r="18682" spans="24:31" x14ac:dyDescent="0.3">
      <c r="X18682" s="269" t="s">
        <v>21983</v>
      </c>
      <c r="Y18682" s="270">
        <v>145664.97</v>
      </c>
      <c r="AA18682" s="231" t="s">
        <v>50657</v>
      </c>
      <c r="AB18682" s="232">
        <v>275026.40000000002</v>
      </c>
      <c r="AD18682" s="207"/>
      <c r="AE18682" s="208"/>
    </row>
    <row r="18683" spans="24:31" x14ac:dyDescent="0.3">
      <c r="X18683" s="269" t="s">
        <v>21984</v>
      </c>
      <c r="Y18683" s="270">
        <v>13076.25</v>
      </c>
      <c r="AA18683" s="231" t="s">
        <v>54351</v>
      </c>
      <c r="AB18683" s="232">
        <v>43591.11</v>
      </c>
      <c r="AD18683" s="207"/>
      <c r="AE18683" s="208"/>
    </row>
    <row r="18684" spans="24:31" x14ac:dyDescent="0.3">
      <c r="X18684" s="269" t="s">
        <v>55614</v>
      </c>
      <c r="Y18684" s="270">
        <v>4424.04</v>
      </c>
      <c r="AA18684" s="231" t="s">
        <v>49371</v>
      </c>
      <c r="AB18684" s="232">
        <v>807981.07</v>
      </c>
      <c r="AD18684" s="207"/>
      <c r="AE18684" s="208"/>
    </row>
    <row r="18685" spans="24:31" x14ac:dyDescent="0.3">
      <c r="X18685" s="269" t="s">
        <v>46072</v>
      </c>
      <c r="Y18685" s="270">
        <v>-10005.129999999999</v>
      </c>
      <c r="AA18685" s="231" t="s">
        <v>20698</v>
      </c>
      <c r="AB18685" s="232">
        <v>22006.02</v>
      </c>
      <c r="AD18685" s="207"/>
      <c r="AE18685" s="208"/>
    </row>
    <row r="18686" spans="24:31" x14ac:dyDescent="0.3">
      <c r="X18686" s="269" t="s">
        <v>22012</v>
      </c>
      <c r="Y18686" s="270">
        <v>4262.5</v>
      </c>
      <c r="AA18686" s="231" t="s">
        <v>20699</v>
      </c>
      <c r="AB18686" s="232">
        <v>-654.4</v>
      </c>
      <c r="AD18686" s="207"/>
      <c r="AE18686" s="208"/>
    </row>
    <row r="18687" spans="24:31" x14ac:dyDescent="0.3">
      <c r="X18687" s="269" t="s">
        <v>55615</v>
      </c>
      <c r="Y18687" s="270">
        <v>887.5</v>
      </c>
      <c r="AA18687" s="231" t="s">
        <v>43228</v>
      </c>
      <c r="AB18687" s="232">
        <v>1280</v>
      </c>
      <c r="AD18687" s="207"/>
      <c r="AE18687" s="208"/>
    </row>
    <row r="18688" spans="24:31" x14ac:dyDescent="0.3">
      <c r="X18688" s="269" t="s">
        <v>13701</v>
      </c>
      <c r="Y18688" s="270">
        <v>33667.17</v>
      </c>
      <c r="AA18688" s="231" t="s">
        <v>46047</v>
      </c>
      <c r="AB18688" s="232">
        <v>108527.45</v>
      </c>
      <c r="AD18688" s="207"/>
      <c r="AE18688" s="208"/>
    </row>
    <row r="18689" spans="24:31" x14ac:dyDescent="0.3">
      <c r="X18689" s="269" t="s">
        <v>22013</v>
      </c>
      <c r="Y18689" s="270">
        <v>6900</v>
      </c>
      <c r="AA18689" s="231" t="s">
        <v>43229</v>
      </c>
      <c r="AB18689" s="232">
        <v>108617.17</v>
      </c>
      <c r="AD18689" s="207"/>
      <c r="AE18689" s="208"/>
    </row>
    <row r="18690" spans="24:31" x14ac:dyDescent="0.3">
      <c r="X18690" s="269" t="s">
        <v>13702</v>
      </c>
      <c r="Y18690" s="270">
        <v>3444.91</v>
      </c>
      <c r="AA18690" s="231" t="s">
        <v>20700</v>
      </c>
      <c r="AB18690" s="232">
        <v>16000.78</v>
      </c>
      <c r="AD18690" s="207"/>
      <c r="AE18690" s="208"/>
    </row>
    <row r="18691" spans="24:31" x14ac:dyDescent="0.3">
      <c r="X18691" s="269" t="s">
        <v>13703</v>
      </c>
      <c r="Y18691" s="270">
        <v>4916.84</v>
      </c>
      <c r="AA18691" s="231" t="s">
        <v>50658</v>
      </c>
      <c r="AB18691" s="232">
        <v>2541.5100000000002</v>
      </c>
      <c r="AD18691" s="207"/>
      <c r="AE18691" s="208"/>
    </row>
    <row r="18692" spans="24:31" x14ac:dyDescent="0.3">
      <c r="X18692" s="269" t="s">
        <v>22014</v>
      </c>
      <c r="Y18692" s="270">
        <v>647.86</v>
      </c>
      <c r="AA18692" s="231" t="s">
        <v>20701</v>
      </c>
      <c r="AB18692" s="232">
        <v>19.2</v>
      </c>
      <c r="AD18692" s="207"/>
      <c r="AE18692" s="208"/>
    </row>
    <row r="18693" spans="24:31" x14ac:dyDescent="0.3">
      <c r="X18693" s="269" t="s">
        <v>22015</v>
      </c>
      <c r="Y18693" s="270">
        <v>3.8</v>
      </c>
      <c r="AA18693" s="231" t="s">
        <v>20702</v>
      </c>
      <c r="AB18693" s="232">
        <v>380.35</v>
      </c>
      <c r="AD18693" s="207"/>
      <c r="AE18693" s="208"/>
    </row>
    <row r="18694" spans="24:31" x14ac:dyDescent="0.3">
      <c r="X18694" s="269" t="s">
        <v>22016</v>
      </c>
      <c r="Y18694" s="270">
        <v>47621.27</v>
      </c>
      <c r="AA18694" s="231" t="s">
        <v>43230</v>
      </c>
      <c r="AB18694" s="232">
        <v>1640.29</v>
      </c>
      <c r="AD18694" s="207"/>
      <c r="AE18694" s="208"/>
    </row>
    <row r="18695" spans="24:31" x14ac:dyDescent="0.3">
      <c r="X18695" s="269" t="s">
        <v>47530</v>
      </c>
      <c r="Y18695" s="270">
        <v>1350</v>
      </c>
      <c r="AA18695" s="231" t="s">
        <v>43231</v>
      </c>
      <c r="AB18695" s="232">
        <v>11922.39</v>
      </c>
      <c r="AD18695" s="207"/>
      <c r="AE18695" s="208"/>
    </row>
    <row r="18696" spans="24:31" x14ac:dyDescent="0.3">
      <c r="X18696" s="269" t="s">
        <v>22018</v>
      </c>
      <c r="Y18696" s="270">
        <v>10784.04</v>
      </c>
      <c r="AA18696" s="231" t="s">
        <v>43232</v>
      </c>
      <c r="AB18696" s="232">
        <v>2004.32</v>
      </c>
      <c r="AD18696" s="207"/>
      <c r="AE18696" s="208"/>
    </row>
    <row r="18697" spans="24:31" x14ac:dyDescent="0.3">
      <c r="X18697" s="269" t="s">
        <v>56815</v>
      </c>
      <c r="Y18697" s="270">
        <v>100551.79</v>
      </c>
      <c r="AA18697" s="231" t="s">
        <v>20703</v>
      </c>
      <c r="AB18697" s="232">
        <v>32289.55</v>
      </c>
      <c r="AD18697" s="207"/>
      <c r="AE18697" s="208"/>
    </row>
    <row r="18698" spans="24:31" x14ac:dyDescent="0.3">
      <c r="X18698" s="269" t="s">
        <v>22045</v>
      </c>
      <c r="Y18698" s="270">
        <v>23536.67</v>
      </c>
      <c r="AA18698" s="231" t="s">
        <v>20704</v>
      </c>
      <c r="AB18698" s="232">
        <v>59681.84</v>
      </c>
      <c r="AD18698" s="207"/>
      <c r="AE18698" s="208"/>
    </row>
    <row r="18699" spans="24:31" x14ac:dyDescent="0.3">
      <c r="X18699" s="269" t="s">
        <v>49379</v>
      </c>
      <c r="Y18699" s="270">
        <v>2500</v>
      </c>
      <c r="AA18699" s="231" t="s">
        <v>20705</v>
      </c>
      <c r="AB18699" s="232">
        <v>3848.27</v>
      </c>
      <c r="AD18699" s="207"/>
      <c r="AE18699" s="208"/>
    </row>
    <row r="18700" spans="24:31" x14ac:dyDescent="0.3">
      <c r="X18700" s="269" t="s">
        <v>22047</v>
      </c>
      <c r="Y18700" s="270">
        <v>11689.92</v>
      </c>
      <c r="AA18700" s="231" t="s">
        <v>20717</v>
      </c>
      <c r="AB18700" s="232">
        <v>13581</v>
      </c>
      <c r="AD18700" s="207"/>
      <c r="AE18700" s="208"/>
    </row>
    <row r="18701" spans="24:31" x14ac:dyDescent="0.3">
      <c r="X18701" s="269" t="s">
        <v>43266</v>
      </c>
      <c r="Y18701" s="270">
        <v>23168</v>
      </c>
      <c r="AA18701" s="231" t="s">
        <v>20718</v>
      </c>
      <c r="AB18701" s="232">
        <v>41049.93</v>
      </c>
      <c r="AD18701" s="207"/>
      <c r="AE18701" s="208"/>
    </row>
    <row r="18702" spans="24:31" x14ac:dyDescent="0.3">
      <c r="X18702" s="269" t="s">
        <v>13709</v>
      </c>
      <c r="Y18702" s="270">
        <v>4609.57</v>
      </c>
      <c r="AA18702" s="231" t="s">
        <v>54352</v>
      </c>
      <c r="AB18702" s="232">
        <v>64551.92</v>
      </c>
      <c r="AD18702" s="207"/>
      <c r="AE18702" s="208"/>
    </row>
    <row r="18703" spans="24:31" x14ac:dyDescent="0.3">
      <c r="X18703" s="269" t="s">
        <v>22050</v>
      </c>
      <c r="Y18703" s="270">
        <v>51985.53</v>
      </c>
      <c r="AA18703" s="231" t="s">
        <v>54353</v>
      </c>
      <c r="AB18703" s="232">
        <v>158904.31</v>
      </c>
      <c r="AD18703" s="207"/>
      <c r="AE18703" s="208"/>
    </row>
    <row r="18704" spans="24:31" x14ac:dyDescent="0.3">
      <c r="X18704" s="269" t="s">
        <v>22051</v>
      </c>
      <c r="Y18704" s="270">
        <v>7984</v>
      </c>
      <c r="AA18704" s="231" t="s">
        <v>54354</v>
      </c>
      <c r="AB18704" s="232">
        <v>4044.96</v>
      </c>
      <c r="AD18704" s="207"/>
      <c r="AE18704" s="208"/>
    </row>
    <row r="18705" spans="24:31" x14ac:dyDescent="0.3">
      <c r="X18705" s="269" t="s">
        <v>22079</v>
      </c>
      <c r="Y18705" s="270">
        <v>165055.38</v>
      </c>
      <c r="AA18705" s="231" t="s">
        <v>43233</v>
      </c>
      <c r="AB18705" s="232">
        <v>187767.95</v>
      </c>
      <c r="AD18705" s="207"/>
      <c r="AE18705" s="208"/>
    </row>
    <row r="18706" spans="24:31" x14ac:dyDescent="0.3">
      <c r="X18706" s="269" t="s">
        <v>22080</v>
      </c>
      <c r="Y18706" s="270">
        <v>56678.17</v>
      </c>
      <c r="AA18706" s="231" t="s">
        <v>54355</v>
      </c>
      <c r="AB18706" s="232">
        <v>5000</v>
      </c>
      <c r="AD18706" s="207"/>
      <c r="AE18706" s="208"/>
    </row>
    <row r="18707" spans="24:31" x14ac:dyDescent="0.3">
      <c r="X18707" s="269" t="s">
        <v>35183</v>
      </c>
      <c r="Y18707" s="270">
        <v>73510.009999999995</v>
      </c>
      <c r="AA18707" s="231" t="s">
        <v>20719</v>
      </c>
      <c r="AB18707" s="232">
        <v>36657.57</v>
      </c>
      <c r="AD18707" s="207"/>
      <c r="AE18707" s="208"/>
    </row>
    <row r="18708" spans="24:31" x14ac:dyDescent="0.3">
      <c r="X18708" s="269" t="s">
        <v>22081</v>
      </c>
      <c r="Y18708" s="270">
        <v>47476.99</v>
      </c>
      <c r="AA18708" s="231" t="s">
        <v>32107</v>
      </c>
      <c r="AB18708" s="232">
        <v>122101.93</v>
      </c>
      <c r="AD18708" s="207"/>
      <c r="AE18708" s="208"/>
    </row>
    <row r="18709" spans="24:31" x14ac:dyDescent="0.3">
      <c r="X18709" s="269" t="s">
        <v>22083</v>
      </c>
      <c r="Y18709" s="270">
        <v>24299.97</v>
      </c>
      <c r="AA18709" s="231" t="s">
        <v>54356</v>
      </c>
      <c r="AB18709" s="232">
        <v>3316.11</v>
      </c>
      <c r="AD18709" s="207"/>
      <c r="AE18709" s="208"/>
    </row>
    <row r="18710" spans="24:31" x14ac:dyDescent="0.3">
      <c r="X18710" s="269" t="s">
        <v>22084</v>
      </c>
      <c r="Y18710" s="270">
        <v>67858.14</v>
      </c>
      <c r="AA18710" s="231" t="s">
        <v>48463</v>
      </c>
      <c r="AB18710" s="232">
        <v>5093.4799999999996</v>
      </c>
      <c r="AD18710" s="207"/>
      <c r="AE18710" s="208"/>
    </row>
    <row r="18711" spans="24:31" x14ac:dyDescent="0.3">
      <c r="X18711" s="269" t="s">
        <v>22085</v>
      </c>
      <c r="Y18711" s="270">
        <v>16611.599999999999</v>
      </c>
      <c r="AA18711" s="231" t="s">
        <v>20722</v>
      </c>
      <c r="AB18711" s="232">
        <v>28525.96</v>
      </c>
      <c r="AD18711" s="207"/>
      <c r="AE18711" s="208"/>
    </row>
    <row r="18712" spans="24:31" x14ac:dyDescent="0.3">
      <c r="X18712" s="269" t="s">
        <v>22086</v>
      </c>
      <c r="Y18712" s="270">
        <v>20088</v>
      </c>
      <c r="AA18712" s="231" t="s">
        <v>54357</v>
      </c>
      <c r="AB18712" s="232">
        <v>139121.35</v>
      </c>
      <c r="AD18712" s="207"/>
      <c r="AE18712" s="208"/>
    </row>
    <row r="18713" spans="24:31" x14ac:dyDescent="0.3">
      <c r="X18713" s="269" t="s">
        <v>22087</v>
      </c>
      <c r="Y18713" s="270">
        <v>6504.45</v>
      </c>
      <c r="AA18713" s="231" t="s">
        <v>54358</v>
      </c>
      <c r="AB18713" s="232">
        <v>11925</v>
      </c>
      <c r="AD18713" s="207"/>
      <c r="AE18713" s="208"/>
    </row>
    <row r="18714" spans="24:31" x14ac:dyDescent="0.3">
      <c r="X18714" s="269" t="s">
        <v>22088</v>
      </c>
      <c r="Y18714" s="270">
        <v>40000</v>
      </c>
      <c r="AA18714" s="231" t="s">
        <v>43234</v>
      </c>
      <c r="AB18714" s="232">
        <v>189439</v>
      </c>
      <c r="AD18714" s="207"/>
      <c r="AE18714" s="208"/>
    </row>
    <row r="18715" spans="24:31" x14ac:dyDescent="0.3">
      <c r="X18715" s="269" t="s">
        <v>22110</v>
      </c>
      <c r="Y18715" s="270">
        <v>52578.92</v>
      </c>
      <c r="AA18715" s="231" t="s">
        <v>20734</v>
      </c>
      <c r="AB18715" s="232">
        <v>15431.97</v>
      </c>
      <c r="AD18715" s="207"/>
      <c r="AE18715" s="208"/>
    </row>
    <row r="18716" spans="24:31" x14ac:dyDescent="0.3">
      <c r="X18716" s="269" t="s">
        <v>65151</v>
      </c>
      <c r="Y18716" s="270">
        <v>2080.3000000000002</v>
      </c>
      <c r="AA18716" s="231" t="s">
        <v>20735</v>
      </c>
      <c r="AB18716" s="232">
        <v>23636.25</v>
      </c>
      <c r="AD18716" s="207"/>
      <c r="AE18716" s="208"/>
    </row>
    <row r="18717" spans="24:31" x14ac:dyDescent="0.3">
      <c r="X18717" s="269" t="s">
        <v>22112</v>
      </c>
      <c r="Y18717" s="270">
        <v>11730.15</v>
      </c>
      <c r="AA18717" s="231" t="s">
        <v>50659</v>
      </c>
      <c r="AB18717" s="232">
        <v>5319</v>
      </c>
      <c r="AD18717" s="207"/>
      <c r="AE18717" s="208"/>
    </row>
    <row r="18718" spans="24:31" x14ac:dyDescent="0.3">
      <c r="X18718" s="269" t="s">
        <v>22113</v>
      </c>
      <c r="Y18718" s="270">
        <v>12154.57</v>
      </c>
      <c r="AA18718" s="231" t="s">
        <v>20738</v>
      </c>
      <c r="AB18718" s="232">
        <v>45049.02</v>
      </c>
      <c r="AD18718" s="207"/>
      <c r="AE18718" s="208"/>
    </row>
    <row r="18719" spans="24:31" x14ac:dyDescent="0.3">
      <c r="X18719" s="269" t="s">
        <v>65152</v>
      </c>
      <c r="Y18719" s="270">
        <v>-2019.5</v>
      </c>
      <c r="AA18719" s="231" t="s">
        <v>33616</v>
      </c>
      <c r="AB18719" s="232">
        <v>373406.78</v>
      </c>
      <c r="AD18719" s="207"/>
      <c r="AE18719" s="208"/>
    </row>
    <row r="18720" spans="24:31" x14ac:dyDescent="0.3">
      <c r="X18720" s="269" t="s">
        <v>22116</v>
      </c>
      <c r="Y18720" s="270">
        <v>7830.71</v>
      </c>
      <c r="AA18720" s="231" t="s">
        <v>33617</v>
      </c>
      <c r="AB18720" s="232">
        <v>37227.120000000003</v>
      </c>
      <c r="AD18720" s="207"/>
      <c r="AE18720" s="208"/>
    </row>
    <row r="18721" spans="24:31" x14ac:dyDescent="0.3">
      <c r="X18721" s="269" t="s">
        <v>22117</v>
      </c>
      <c r="Y18721" s="270">
        <v>8310.3700000000008</v>
      </c>
      <c r="AA18721" s="231" t="s">
        <v>39180</v>
      </c>
      <c r="AB18721" s="232">
        <v>18930.25</v>
      </c>
      <c r="AD18721" s="207"/>
      <c r="AE18721" s="208"/>
    </row>
    <row r="18722" spans="24:31" x14ac:dyDescent="0.3">
      <c r="X18722" s="269" t="s">
        <v>22119</v>
      </c>
      <c r="Y18722" s="270">
        <v>57022.66</v>
      </c>
      <c r="AA18722" s="231" t="s">
        <v>33618</v>
      </c>
      <c r="AB18722" s="232">
        <v>4200</v>
      </c>
      <c r="AD18722" s="207"/>
      <c r="AE18722" s="208"/>
    </row>
    <row r="18723" spans="24:31" x14ac:dyDescent="0.3">
      <c r="X18723" s="269" t="s">
        <v>22135</v>
      </c>
      <c r="Y18723" s="270">
        <v>20596.560000000001</v>
      </c>
      <c r="AA18723" s="231" t="s">
        <v>43235</v>
      </c>
      <c r="AB18723" s="232">
        <v>272888</v>
      </c>
      <c r="AD18723" s="207"/>
      <c r="AE18723" s="208"/>
    </row>
    <row r="18724" spans="24:31" x14ac:dyDescent="0.3">
      <c r="X18724" s="269" t="s">
        <v>48478</v>
      </c>
      <c r="Y18724" s="270">
        <v>6269.12</v>
      </c>
      <c r="AA18724" s="231" t="s">
        <v>20758</v>
      </c>
      <c r="AB18724" s="232">
        <v>53830.47</v>
      </c>
      <c r="AD18724" s="207"/>
      <c r="AE18724" s="208"/>
    </row>
    <row r="18725" spans="24:31" x14ac:dyDescent="0.3">
      <c r="X18725" s="269" t="s">
        <v>63853</v>
      </c>
      <c r="Y18725" s="270">
        <v>42930.86</v>
      </c>
      <c r="AA18725" s="231" t="s">
        <v>20759</v>
      </c>
      <c r="AB18725" s="232">
        <v>18213.45</v>
      </c>
      <c r="AD18725" s="207"/>
      <c r="AE18725" s="208"/>
    </row>
    <row r="18726" spans="24:31" x14ac:dyDescent="0.3">
      <c r="X18726" s="269" t="s">
        <v>59993</v>
      </c>
      <c r="Y18726" s="270">
        <v>23704.3</v>
      </c>
      <c r="AA18726" s="231" t="s">
        <v>20760</v>
      </c>
      <c r="AB18726" s="232">
        <v>68272.7</v>
      </c>
      <c r="AD18726" s="207"/>
      <c r="AE18726" s="208"/>
    </row>
    <row r="18727" spans="24:31" x14ac:dyDescent="0.3">
      <c r="X18727" s="269" t="s">
        <v>62367</v>
      </c>
      <c r="Y18727" s="270">
        <v>15185.8</v>
      </c>
      <c r="AA18727" s="231" t="s">
        <v>33619</v>
      </c>
      <c r="AB18727" s="232">
        <v>69613.63</v>
      </c>
      <c r="AD18727" s="207"/>
      <c r="AE18727" s="208"/>
    </row>
    <row r="18728" spans="24:31" x14ac:dyDescent="0.3">
      <c r="X18728" s="269" t="s">
        <v>22137</v>
      </c>
      <c r="Y18728" s="270">
        <v>16572.95</v>
      </c>
      <c r="AA18728" s="231" t="s">
        <v>48464</v>
      </c>
      <c r="AB18728" s="232">
        <v>29379.5</v>
      </c>
      <c r="AD18728" s="207"/>
      <c r="AE18728" s="208"/>
    </row>
    <row r="18729" spans="24:31" x14ac:dyDescent="0.3">
      <c r="X18729" s="269" t="s">
        <v>65153</v>
      </c>
      <c r="Y18729" s="270">
        <v>-16719</v>
      </c>
      <c r="AA18729" s="231" t="s">
        <v>33620</v>
      </c>
      <c r="AB18729" s="232">
        <v>10560</v>
      </c>
      <c r="AD18729" s="207"/>
      <c r="AE18729" s="208"/>
    </row>
    <row r="18730" spans="24:31" x14ac:dyDescent="0.3">
      <c r="X18730" s="269" t="s">
        <v>22139</v>
      </c>
      <c r="Y18730" s="270">
        <v>16719</v>
      </c>
      <c r="AA18730" s="231" t="s">
        <v>20761</v>
      </c>
      <c r="AB18730" s="232">
        <v>111022.27</v>
      </c>
      <c r="AD18730" s="207"/>
      <c r="AE18730" s="208"/>
    </row>
    <row r="18731" spans="24:31" x14ac:dyDescent="0.3">
      <c r="X18731" s="269" t="s">
        <v>22140</v>
      </c>
      <c r="Y18731" s="270">
        <v>14516</v>
      </c>
      <c r="AA18731" s="231" t="s">
        <v>33621</v>
      </c>
      <c r="AB18731" s="232">
        <v>67986.7</v>
      </c>
      <c r="AD18731" s="207"/>
      <c r="AE18731" s="208"/>
    </row>
    <row r="18732" spans="24:31" x14ac:dyDescent="0.3">
      <c r="X18732" s="269" t="s">
        <v>22205</v>
      </c>
      <c r="Y18732" s="270">
        <v>263317.40999999997</v>
      </c>
      <c r="AA18732" s="231" t="s">
        <v>20762</v>
      </c>
      <c r="AB18732" s="232">
        <v>113386.28</v>
      </c>
      <c r="AD18732" s="207"/>
      <c r="AE18732" s="208"/>
    </row>
    <row r="18733" spans="24:31" x14ac:dyDescent="0.3">
      <c r="X18733" s="269" t="s">
        <v>22208</v>
      </c>
      <c r="Y18733" s="270">
        <v>59417.88</v>
      </c>
      <c r="AA18733" s="231" t="s">
        <v>20765</v>
      </c>
      <c r="AB18733" s="232">
        <v>409824.3</v>
      </c>
      <c r="AD18733" s="207"/>
      <c r="AE18733" s="208"/>
    </row>
    <row r="18734" spans="24:31" x14ac:dyDescent="0.3">
      <c r="X18734" s="269" t="s">
        <v>22211</v>
      </c>
      <c r="Y18734" s="270">
        <v>259488.52</v>
      </c>
      <c r="AA18734" s="231" t="s">
        <v>46048</v>
      </c>
      <c r="AB18734" s="232">
        <v>54873.48</v>
      </c>
      <c r="AD18734" s="207"/>
      <c r="AE18734" s="208"/>
    </row>
    <row r="18735" spans="24:31" x14ac:dyDescent="0.3">
      <c r="X18735" s="269" t="s">
        <v>22212</v>
      </c>
      <c r="Y18735" s="270">
        <v>29284.42</v>
      </c>
      <c r="AA18735" s="231" t="s">
        <v>20788</v>
      </c>
      <c r="AB18735" s="232">
        <v>93324.05</v>
      </c>
      <c r="AD18735" s="207"/>
      <c r="AE18735" s="208"/>
    </row>
    <row r="18736" spans="24:31" x14ac:dyDescent="0.3">
      <c r="X18736" s="269" t="s">
        <v>36394</v>
      </c>
      <c r="Y18736" s="270">
        <v>6968.71</v>
      </c>
      <c r="AA18736" s="231" t="s">
        <v>33625</v>
      </c>
      <c r="AB18736" s="232">
        <v>2200</v>
      </c>
      <c r="AD18736" s="207"/>
      <c r="AE18736" s="208"/>
    </row>
    <row r="18737" spans="24:31" x14ac:dyDescent="0.3">
      <c r="X18737" s="269" t="s">
        <v>22215</v>
      </c>
      <c r="Y18737" s="270">
        <v>85636.96</v>
      </c>
      <c r="AA18737" s="231" t="s">
        <v>54359</v>
      </c>
      <c r="AB18737" s="232">
        <v>7100</v>
      </c>
      <c r="AD18737" s="207"/>
      <c r="AE18737" s="208"/>
    </row>
    <row r="18738" spans="24:31" x14ac:dyDescent="0.3">
      <c r="X18738" s="269" t="s">
        <v>22216</v>
      </c>
      <c r="Y18738" s="270">
        <v>2713.23</v>
      </c>
      <c r="AA18738" s="231" t="s">
        <v>36301</v>
      </c>
      <c r="AB18738" s="232">
        <v>19759.2</v>
      </c>
      <c r="AD18738" s="207"/>
      <c r="AE18738" s="208"/>
    </row>
    <row r="18739" spans="24:31" x14ac:dyDescent="0.3">
      <c r="X18739" s="269" t="s">
        <v>22217</v>
      </c>
      <c r="Y18739" s="270">
        <v>4394.8</v>
      </c>
      <c r="AA18739" s="231" t="s">
        <v>20789</v>
      </c>
      <c r="AB18739" s="232">
        <v>6000</v>
      </c>
      <c r="AD18739" s="207"/>
      <c r="AE18739" s="208"/>
    </row>
    <row r="18740" spans="24:31" x14ac:dyDescent="0.3">
      <c r="X18740" s="269" t="s">
        <v>22218</v>
      </c>
      <c r="Y18740" s="270">
        <v>20880</v>
      </c>
      <c r="AA18740" s="231" t="s">
        <v>33626</v>
      </c>
      <c r="AB18740" s="232">
        <v>3009.34</v>
      </c>
      <c r="AD18740" s="207"/>
      <c r="AE18740" s="208"/>
    </row>
    <row r="18741" spans="24:31" x14ac:dyDescent="0.3">
      <c r="X18741" s="269" t="s">
        <v>22219</v>
      </c>
      <c r="Y18741" s="270">
        <v>9135.4599999999991</v>
      </c>
      <c r="AA18741" s="231" t="s">
        <v>43236</v>
      </c>
      <c r="AB18741" s="232">
        <v>214875</v>
      </c>
      <c r="AD18741" s="207"/>
      <c r="AE18741" s="208"/>
    </row>
    <row r="18742" spans="24:31" x14ac:dyDescent="0.3">
      <c r="X18742" s="269" t="s">
        <v>13723</v>
      </c>
      <c r="Y18742" s="270">
        <v>93438.720000000001</v>
      </c>
      <c r="AA18742" s="231" t="s">
        <v>54360</v>
      </c>
      <c r="AB18742" s="232">
        <v>4543.6000000000004</v>
      </c>
      <c r="AD18742" s="207"/>
      <c r="AE18742" s="208"/>
    </row>
    <row r="18743" spans="24:31" x14ac:dyDescent="0.3">
      <c r="X18743" s="269" t="s">
        <v>22220</v>
      </c>
      <c r="Y18743" s="270">
        <v>654500</v>
      </c>
      <c r="AA18743" s="231" t="s">
        <v>20790</v>
      </c>
      <c r="AB18743" s="232">
        <v>26761.14</v>
      </c>
      <c r="AD18743" s="207"/>
      <c r="AE18743" s="208"/>
    </row>
    <row r="18744" spans="24:31" x14ac:dyDescent="0.3">
      <c r="X18744" s="269" t="s">
        <v>43269</v>
      </c>
      <c r="Y18744" s="270">
        <v>-7849.1</v>
      </c>
      <c r="AA18744" s="231" t="s">
        <v>20791</v>
      </c>
      <c r="AB18744" s="232">
        <v>18477.48</v>
      </c>
      <c r="AD18744" s="207"/>
      <c r="AE18744" s="208"/>
    </row>
    <row r="18745" spans="24:31" x14ac:dyDescent="0.3">
      <c r="X18745" s="269" t="s">
        <v>35191</v>
      </c>
      <c r="Y18745" s="270">
        <v>4296.78</v>
      </c>
      <c r="AA18745" s="231" t="s">
        <v>49372</v>
      </c>
      <c r="AB18745" s="232">
        <v>6496.96</v>
      </c>
      <c r="AD18745" s="207"/>
      <c r="AE18745" s="208"/>
    </row>
    <row r="18746" spans="24:31" x14ac:dyDescent="0.3">
      <c r="X18746" s="269" t="s">
        <v>40806</v>
      </c>
      <c r="Y18746" s="270">
        <v>2356.6</v>
      </c>
      <c r="AA18746" s="231" t="s">
        <v>20792</v>
      </c>
      <c r="AB18746" s="232">
        <v>6199</v>
      </c>
      <c r="AD18746" s="207"/>
      <c r="AE18746" s="208"/>
    </row>
    <row r="18747" spans="24:31" x14ac:dyDescent="0.3">
      <c r="X18747" s="269" t="s">
        <v>35192</v>
      </c>
      <c r="Y18747" s="270">
        <v>27518.68</v>
      </c>
      <c r="AA18747" s="231" t="s">
        <v>20793</v>
      </c>
      <c r="AB18747" s="232">
        <v>31875</v>
      </c>
      <c r="AD18747" s="207"/>
      <c r="AE18747" s="208"/>
    </row>
    <row r="18748" spans="24:31" x14ac:dyDescent="0.3">
      <c r="X18748" s="269" t="s">
        <v>22221</v>
      </c>
      <c r="Y18748" s="270">
        <v>23738.31</v>
      </c>
      <c r="AA18748" s="231" t="s">
        <v>50660</v>
      </c>
      <c r="AB18748" s="232">
        <v>10015.5</v>
      </c>
      <c r="AD18748" s="207"/>
      <c r="AE18748" s="208"/>
    </row>
    <row r="18749" spans="24:31" x14ac:dyDescent="0.3">
      <c r="X18749" s="269" t="s">
        <v>22222</v>
      </c>
      <c r="Y18749" s="270">
        <v>150506.41</v>
      </c>
      <c r="AA18749" s="231" t="s">
        <v>20795</v>
      </c>
      <c r="AB18749" s="232">
        <v>6915.77</v>
      </c>
      <c r="AD18749" s="207"/>
      <c r="AE18749" s="208"/>
    </row>
    <row r="18750" spans="24:31" x14ac:dyDescent="0.3">
      <c r="X18750" s="269" t="s">
        <v>50688</v>
      </c>
      <c r="Y18750" s="270">
        <v>46.35</v>
      </c>
      <c r="AA18750" s="231" t="s">
        <v>20796</v>
      </c>
      <c r="AB18750" s="232">
        <v>39190</v>
      </c>
      <c r="AD18750" s="207"/>
      <c r="AE18750" s="208"/>
    </row>
    <row r="18751" spans="24:31" x14ac:dyDescent="0.3">
      <c r="X18751" s="269" t="s">
        <v>13725</v>
      </c>
      <c r="Y18751" s="270">
        <v>127035.32</v>
      </c>
      <c r="AA18751" s="231" t="s">
        <v>20798</v>
      </c>
      <c r="AB18751" s="232">
        <v>26543.23</v>
      </c>
      <c r="AD18751" s="207"/>
      <c r="AE18751" s="208"/>
    </row>
    <row r="18752" spans="24:31" x14ac:dyDescent="0.3">
      <c r="X18752" s="269" t="s">
        <v>13726</v>
      </c>
      <c r="Y18752" s="270">
        <v>194776.36</v>
      </c>
      <c r="AA18752" s="231" t="s">
        <v>54361</v>
      </c>
      <c r="AB18752" s="232">
        <v>7886</v>
      </c>
      <c r="AD18752" s="207"/>
      <c r="AE18752" s="208"/>
    </row>
    <row r="18753" spans="24:31" x14ac:dyDescent="0.3">
      <c r="X18753" s="269" t="s">
        <v>22223</v>
      </c>
      <c r="Y18753" s="270">
        <v>96144.92</v>
      </c>
      <c r="AA18753" s="231" t="s">
        <v>33637</v>
      </c>
      <c r="AB18753" s="232">
        <v>474942.04</v>
      </c>
      <c r="AD18753" s="207"/>
      <c r="AE18753" s="208"/>
    </row>
    <row r="18754" spans="24:31" x14ac:dyDescent="0.3">
      <c r="X18754" s="275" t="s">
        <v>22224</v>
      </c>
      <c r="Y18754" s="276">
        <v>10648</v>
      </c>
      <c r="AA18754" s="231" t="s">
        <v>20815</v>
      </c>
      <c r="AB18754" s="232">
        <v>47017.94</v>
      </c>
      <c r="AD18754" s="207"/>
      <c r="AE18754" s="208"/>
    </row>
    <row r="18755" spans="24:31" x14ac:dyDescent="0.3">
      <c r="X18755" s="275" t="s">
        <v>22225</v>
      </c>
      <c r="Y18755" s="276">
        <v>146679.69</v>
      </c>
      <c r="AA18755" s="231" t="s">
        <v>33638</v>
      </c>
      <c r="AB18755" s="232">
        <v>458175.3</v>
      </c>
      <c r="AD18755" s="207"/>
      <c r="AE18755" s="208"/>
    </row>
    <row r="18756" spans="24:31" x14ac:dyDescent="0.3">
      <c r="X18756" s="275" t="s">
        <v>36395</v>
      </c>
      <c r="Y18756" s="276">
        <v>12814.09</v>
      </c>
      <c r="AA18756" s="231" t="s">
        <v>54362</v>
      </c>
      <c r="AB18756" s="232">
        <v>2600</v>
      </c>
      <c r="AD18756" s="207"/>
      <c r="AE18756" s="208"/>
    </row>
    <row r="18757" spans="24:31" x14ac:dyDescent="0.3">
      <c r="X18757" s="275" t="s">
        <v>35194</v>
      </c>
      <c r="Y18757" s="276">
        <v>2601.2199999999998</v>
      </c>
      <c r="AA18757" s="231" t="s">
        <v>54363</v>
      </c>
      <c r="AB18757" s="232">
        <v>2750</v>
      </c>
      <c r="AD18757" s="207"/>
      <c r="AE18757" s="208"/>
    </row>
    <row r="18758" spans="24:31" x14ac:dyDescent="0.3">
      <c r="X18758" s="275" t="s">
        <v>60926</v>
      </c>
      <c r="Y18758" s="276">
        <v>7600</v>
      </c>
      <c r="AA18758" s="231" t="s">
        <v>43237</v>
      </c>
      <c r="AB18758" s="232">
        <v>142006.75</v>
      </c>
      <c r="AD18758" s="207"/>
      <c r="AE18758" s="208"/>
    </row>
    <row r="18759" spans="24:31" x14ac:dyDescent="0.3">
      <c r="X18759" s="275" t="s">
        <v>59329</v>
      </c>
      <c r="Y18759" s="276">
        <v>190</v>
      </c>
      <c r="AA18759" s="231" t="s">
        <v>33639</v>
      </c>
      <c r="AB18759" s="232">
        <v>49500</v>
      </c>
      <c r="AD18759" s="207"/>
      <c r="AE18759" s="208"/>
    </row>
    <row r="18760" spans="24:31" x14ac:dyDescent="0.3">
      <c r="X18760" s="275" t="s">
        <v>22227</v>
      </c>
      <c r="Y18760" s="276">
        <v>8937.3700000000008</v>
      </c>
      <c r="AA18760" s="231" t="s">
        <v>20819</v>
      </c>
      <c r="AB18760" s="232">
        <v>85280.75</v>
      </c>
      <c r="AD18760" s="207"/>
      <c r="AE18760" s="208"/>
    </row>
    <row r="18761" spans="24:31" x14ac:dyDescent="0.3">
      <c r="X18761" s="275" t="s">
        <v>54408</v>
      </c>
      <c r="Y18761" s="276">
        <v>424214.85</v>
      </c>
      <c r="AA18761" s="231" t="s">
        <v>33640</v>
      </c>
      <c r="AB18761" s="232">
        <v>122044.62</v>
      </c>
      <c r="AD18761" s="207"/>
      <c r="AE18761" s="208"/>
    </row>
    <row r="18762" spans="24:31" x14ac:dyDescent="0.3">
      <c r="X18762" s="275" t="s">
        <v>13727</v>
      </c>
      <c r="Y18762" s="276">
        <v>216414.04</v>
      </c>
      <c r="AA18762" s="231" t="s">
        <v>54364</v>
      </c>
      <c r="AB18762" s="232">
        <v>119.22</v>
      </c>
      <c r="AD18762" s="207"/>
      <c r="AE18762" s="208"/>
    </row>
    <row r="18763" spans="24:31" x14ac:dyDescent="0.3">
      <c r="X18763" s="275" t="s">
        <v>13728</v>
      </c>
      <c r="Y18763" s="276">
        <v>94264.34</v>
      </c>
      <c r="AA18763" s="231" t="s">
        <v>32126</v>
      </c>
      <c r="AB18763" s="232">
        <v>-4627.1099999999997</v>
      </c>
      <c r="AD18763" s="207"/>
      <c r="AE18763" s="208"/>
    </row>
    <row r="18764" spans="24:31" x14ac:dyDescent="0.3">
      <c r="X18764" s="275" t="s">
        <v>22228</v>
      </c>
      <c r="Y18764" s="276">
        <v>1633.66</v>
      </c>
      <c r="AA18764" s="231" t="s">
        <v>50661</v>
      </c>
      <c r="AB18764" s="232">
        <v>-801.65</v>
      </c>
      <c r="AD18764" s="207"/>
      <c r="AE18764" s="208"/>
    </row>
    <row r="18765" spans="24:31" x14ac:dyDescent="0.3">
      <c r="X18765" s="275" t="s">
        <v>13731</v>
      </c>
      <c r="Y18765" s="276">
        <v>6866.57</v>
      </c>
      <c r="AA18765" s="231" t="s">
        <v>50662</v>
      </c>
      <c r="AB18765" s="232">
        <v>20100</v>
      </c>
      <c r="AD18765" s="207"/>
      <c r="AE18765" s="208"/>
    </row>
    <row r="18766" spans="24:31" x14ac:dyDescent="0.3">
      <c r="X18766" s="275" t="s">
        <v>47532</v>
      </c>
      <c r="Y18766" s="276">
        <v>-24887.18</v>
      </c>
      <c r="AA18766" s="231" t="s">
        <v>46049</v>
      </c>
      <c r="AB18766" s="232">
        <v>100448.63</v>
      </c>
      <c r="AD18766" s="207"/>
      <c r="AE18766" s="208"/>
    </row>
    <row r="18767" spans="24:31" x14ac:dyDescent="0.3">
      <c r="X18767" s="275" t="s">
        <v>56816</v>
      </c>
      <c r="Y18767" s="276">
        <v>220000</v>
      </c>
      <c r="AA18767" s="231" t="s">
        <v>43238</v>
      </c>
      <c r="AB18767" s="232">
        <v>21313.61</v>
      </c>
      <c r="AD18767" s="207"/>
      <c r="AE18767" s="208"/>
    </row>
    <row r="18768" spans="24:31" x14ac:dyDescent="0.3">
      <c r="X18768" s="275" t="s">
        <v>63502</v>
      </c>
      <c r="Y18768" s="276">
        <v>6265</v>
      </c>
      <c r="AA18768" s="231" t="s">
        <v>50663</v>
      </c>
      <c r="AB18768" s="232">
        <v>76264.509999999995</v>
      </c>
      <c r="AD18768" s="207"/>
      <c r="AE18768" s="208"/>
    </row>
    <row r="18769" spans="24:31" x14ac:dyDescent="0.3">
      <c r="X18769" s="275" t="s">
        <v>22245</v>
      </c>
      <c r="Y18769" s="276">
        <v>1800</v>
      </c>
      <c r="AA18769" s="231" t="s">
        <v>20842</v>
      </c>
      <c r="AB18769" s="232">
        <v>15810.07</v>
      </c>
      <c r="AD18769" s="207"/>
      <c r="AE18769" s="208"/>
    </row>
    <row r="18770" spans="24:31" x14ac:dyDescent="0.3">
      <c r="X18770" s="275" t="s">
        <v>47533</v>
      </c>
      <c r="Y18770" s="276">
        <v>11717.8</v>
      </c>
      <c r="AA18770" s="231" t="s">
        <v>50664</v>
      </c>
      <c r="AB18770" s="232">
        <v>2062.5100000000002</v>
      </c>
      <c r="AD18770" s="207"/>
      <c r="AE18770" s="208"/>
    </row>
    <row r="18771" spans="24:31" x14ac:dyDescent="0.3">
      <c r="X18771" s="275" t="s">
        <v>46076</v>
      </c>
      <c r="Y18771" s="276">
        <v>4263.8900000000003</v>
      </c>
      <c r="AA18771" s="231" t="s">
        <v>20843</v>
      </c>
      <c r="AB18771" s="232">
        <v>279.24</v>
      </c>
      <c r="AD18771" s="207"/>
      <c r="AE18771" s="208"/>
    </row>
    <row r="18772" spans="24:31" x14ac:dyDescent="0.3">
      <c r="X18772" s="275" t="s">
        <v>59330</v>
      </c>
      <c r="Y18772" s="276">
        <v>13020</v>
      </c>
      <c r="AA18772" s="231" t="s">
        <v>43239</v>
      </c>
      <c r="AB18772" s="232">
        <v>406.57</v>
      </c>
      <c r="AD18772" s="207"/>
      <c r="AE18772" s="208"/>
    </row>
    <row r="18773" spans="24:31" x14ac:dyDescent="0.3">
      <c r="X18773" s="275" t="s">
        <v>40807</v>
      </c>
      <c r="Y18773" s="276">
        <v>2164.37</v>
      </c>
      <c r="AA18773" s="231" t="s">
        <v>20845</v>
      </c>
      <c r="AB18773" s="232">
        <v>1298.75</v>
      </c>
      <c r="AD18773" s="207"/>
      <c r="AE18773" s="208"/>
    </row>
    <row r="18774" spans="24:31" x14ac:dyDescent="0.3">
      <c r="X18774" s="275" t="s">
        <v>40808</v>
      </c>
      <c r="Y18774" s="276">
        <v>1511.11</v>
      </c>
      <c r="AA18774" s="231" t="s">
        <v>20846</v>
      </c>
      <c r="AB18774" s="232">
        <v>58256.49</v>
      </c>
      <c r="AD18774" s="207"/>
      <c r="AE18774" s="208"/>
    </row>
    <row r="18775" spans="24:31" x14ac:dyDescent="0.3">
      <c r="X18775" s="275" t="s">
        <v>40809</v>
      </c>
      <c r="Y18775" s="276">
        <v>4159.84</v>
      </c>
      <c r="AA18775" s="231" t="s">
        <v>20848</v>
      </c>
      <c r="AB18775" s="232">
        <v>64918.78</v>
      </c>
      <c r="AD18775" s="207"/>
      <c r="AE18775" s="208"/>
    </row>
    <row r="18776" spans="24:31" x14ac:dyDescent="0.3">
      <c r="X18776" s="275" t="s">
        <v>22258</v>
      </c>
      <c r="Y18776" s="276">
        <v>620</v>
      </c>
      <c r="AA18776" s="231" t="s">
        <v>39184</v>
      </c>
      <c r="AB18776" s="232">
        <v>110624.88</v>
      </c>
      <c r="AD18776" s="207"/>
      <c r="AE18776" s="208"/>
    </row>
    <row r="18777" spans="24:31" x14ac:dyDescent="0.3">
      <c r="X18777" s="275" t="s">
        <v>39243</v>
      </c>
      <c r="Y18777" s="276">
        <v>519.87</v>
      </c>
      <c r="AA18777" s="231" t="s">
        <v>33643</v>
      </c>
      <c r="AB18777" s="232">
        <v>34348.74</v>
      </c>
      <c r="AD18777" s="207"/>
      <c r="AE18777" s="208"/>
    </row>
    <row r="18778" spans="24:31" x14ac:dyDescent="0.3">
      <c r="X18778" s="275" t="s">
        <v>33761</v>
      </c>
      <c r="Y18778" s="276">
        <v>119685</v>
      </c>
      <c r="AA18778" s="231" t="s">
        <v>40793</v>
      </c>
      <c r="AB18778" s="232">
        <v>49884.24</v>
      </c>
      <c r="AD18778" s="207"/>
      <c r="AE18778" s="208"/>
    </row>
    <row r="18779" spans="24:31" x14ac:dyDescent="0.3">
      <c r="X18779" s="275" t="s">
        <v>36406</v>
      </c>
      <c r="Y18779" s="276">
        <v>901855.4</v>
      </c>
      <c r="AA18779" s="231" t="s">
        <v>40794</v>
      </c>
      <c r="AB18779" s="232">
        <v>34370.639999999999</v>
      </c>
      <c r="AD18779" s="207"/>
      <c r="AE18779" s="208"/>
    </row>
    <row r="18780" spans="24:31" x14ac:dyDescent="0.3">
      <c r="X18780" s="275" t="s">
        <v>22327</v>
      </c>
      <c r="Y18780" s="276">
        <v>315679.3</v>
      </c>
      <c r="AA18780" s="231" t="s">
        <v>46050</v>
      </c>
      <c r="AB18780" s="232">
        <v>99700</v>
      </c>
      <c r="AD18780" s="207"/>
      <c r="AE18780" s="208"/>
    </row>
    <row r="18781" spans="24:31" x14ac:dyDescent="0.3">
      <c r="X18781" s="275" t="s">
        <v>35202</v>
      </c>
      <c r="Y18781" s="276">
        <v>58427.39</v>
      </c>
      <c r="AA18781" s="231" t="s">
        <v>20865</v>
      </c>
      <c r="AB18781" s="232">
        <v>4713.38</v>
      </c>
      <c r="AD18781" s="207"/>
      <c r="AE18781" s="208"/>
    </row>
    <row r="18782" spans="24:31" x14ac:dyDescent="0.3">
      <c r="X18782" s="275" t="s">
        <v>35203</v>
      </c>
      <c r="Y18782" s="276">
        <v>577528.93999999994</v>
      </c>
      <c r="AA18782" s="231" t="s">
        <v>49373</v>
      </c>
      <c r="AB18782" s="232">
        <v>5177.88</v>
      </c>
      <c r="AD18782" s="207"/>
      <c r="AE18782" s="208"/>
    </row>
    <row r="18783" spans="24:31" x14ac:dyDescent="0.3">
      <c r="X18783" s="275" t="s">
        <v>22328</v>
      </c>
      <c r="Y18783" s="276">
        <v>69815.55</v>
      </c>
      <c r="AA18783" s="231" t="s">
        <v>20866</v>
      </c>
      <c r="AB18783" s="232">
        <v>27181.9</v>
      </c>
      <c r="AD18783" s="207"/>
      <c r="AE18783" s="208"/>
    </row>
    <row r="18784" spans="24:31" x14ac:dyDescent="0.3">
      <c r="X18784" s="275" t="s">
        <v>39250</v>
      </c>
      <c r="Y18784" s="276">
        <v>421161.93</v>
      </c>
      <c r="AA18784" s="231" t="s">
        <v>50665</v>
      </c>
      <c r="AB18784" s="232">
        <v>875</v>
      </c>
      <c r="AD18784" s="207"/>
      <c r="AE18784" s="208"/>
    </row>
    <row r="18785" spans="24:31" x14ac:dyDescent="0.3">
      <c r="X18785" s="275" t="s">
        <v>22330</v>
      </c>
      <c r="Y18785" s="276">
        <v>22010.01</v>
      </c>
      <c r="AA18785" s="231" t="s">
        <v>20869</v>
      </c>
      <c r="AB18785" s="232">
        <v>1902.35</v>
      </c>
      <c r="AD18785" s="207"/>
      <c r="AE18785" s="208"/>
    </row>
    <row r="18786" spans="24:31" x14ac:dyDescent="0.3">
      <c r="X18786" s="275" t="s">
        <v>22331</v>
      </c>
      <c r="Y18786" s="276">
        <v>8977.32</v>
      </c>
      <c r="AA18786" s="231" t="s">
        <v>20870</v>
      </c>
      <c r="AB18786" s="232">
        <v>56340.63</v>
      </c>
      <c r="AD18786" s="207"/>
      <c r="AE18786" s="208"/>
    </row>
    <row r="18787" spans="24:31" x14ac:dyDescent="0.3">
      <c r="X18787" s="275" t="s">
        <v>22333</v>
      </c>
      <c r="Y18787" s="276">
        <v>430</v>
      </c>
      <c r="AA18787" s="231" t="s">
        <v>20872</v>
      </c>
      <c r="AB18787" s="232">
        <v>4568.46</v>
      </c>
      <c r="AD18787" s="207"/>
      <c r="AE18787" s="208"/>
    </row>
    <row r="18788" spans="24:31" x14ac:dyDescent="0.3">
      <c r="X18788" s="275" t="s">
        <v>58049</v>
      </c>
      <c r="Y18788" s="276">
        <v>408635.01</v>
      </c>
      <c r="AA18788" s="231" t="s">
        <v>20894</v>
      </c>
      <c r="AB18788" s="232">
        <v>89775</v>
      </c>
      <c r="AD18788" s="207"/>
      <c r="AE18788" s="208"/>
    </row>
    <row r="18789" spans="24:31" x14ac:dyDescent="0.3">
      <c r="X18789" s="275" t="s">
        <v>33762</v>
      </c>
      <c r="Y18789" s="276">
        <v>52650</v>
      </c>
      <c r="AA18789" s="231" t="s">
        <v>50666</v>
      </c>
      <c r="AB18789" s="232">
        <v>48500</v>
      </c>
      <c r="AD18789" s="207"/>
      <c r="AE18789" s="208"/>
    </row>
    <row r="18790" spans="24:31" x14ac:dyDescent="0.3">
      <c r="X18790" s="275" t="s">
        <v>40810</v>
      </c>
      <c r="Y18790" s="276">
        <v>111043.35</v>
      </c>
      <c r="AA18790" s="231" t="s">
        <v>50667</v>
      </c>
      <c r="AB18790" s="232">
        <v>29760</v>
      </c>
      <c r="AD18790" s="207"/>
      <c r="AE18790" s="208"/>
    </row>
    <row r="18791" spans="24:31" x14ac:dyDescent="0.3">
      <c r="X18791" s="275" t="s">
        <v>58050</v>
      </c>
      <c r="Y18791" s="276">
        <v>1643.58</v>
      </c>
      <c r="AA18791" s="231" t="s">
        <v>46051</v>
      </c>
      <c r="AB18791" s="232">
        <v>147993.75</v>
      </c>
      <c r="AD18791" s="207"/>
      <c r="AE18791" s="208"/>
    </row>
    <row r="18792" spans="24:31" x14ac:dyDescent="0.3">
      <c r="X18792" s="275" t="s">
        <v>22339</v>
      </c>
      <c r="Y18792" s="276">
        <v>476934.96</v>
      </c>
      <c r="AA18792" s="231" t="s">
        <v>50668</v>
      </c>
      <c r="AB18792" s="232">
        <v>52750</v>
      </c>
      <c r="AD18792" s="207"/>
      <c r="AE18792" s="208"/>
    </row>
    <row r="18793" spans="24:31" x14ac:dyDescent="0.3">
      <c r="X18793" s="275" t="s">
        <v>55616</v>
      </c>
      <c r="Y18793" s="276">
        <v>4949.99</v>
      </c>
      <c r="AA18793" s="231" t="s">
        <v>50669</v>
      </c>
      <c r="AB18793" s="232">
        <v>111781.32</v>
      </c>
      <c r="AD18793" s="207"/>
      <c r="AE18793" s="208"/>
    </row>
    <row r="18794" spans="24:31" x14ac:dyDescent="0.3">
      <c r="X18794" s="275" t="s">
        <v>22340</v>
      </c>
      <c r="Y18794" s="276">
        <v>1580946.36</v>
      </c>
      <c r="AA18794" s="231" t="s">
        <v>20896</v>
      </c>
      <c r="AB18794" s="232">
        <v>28342.77</v>
      </c>
      <c r="AD18794" s="207"/>
      <c r="AE18794" s="208"/>
    </row>
    <row r="18795" spans="24:31" x14ac:dyDescent="0.3">
      <c r="X18795" s="275" t="s">
        <v>22341</v>
      </c>
      <c r="Y18795" s="276">
        <v>5526.58</v>
      </c>
      <c r="AA18795" s="231" t="s">
        <v>50670</v>
      </c>
      <c r="AB18795" s="232">
        <v>5013.6400000000003</v>
      </c>
      <c r="AD18795" s="207"/>
      <c r="AE18795" s="208"/>
    </row>
    <row r="18796" spans="24:31" x14ac:dyDescent="0.3">
      <c r="X18796" s="275" t="s">
        <v>22342</v>
      </c>
      <c r="Y18796" s="276">
        <v>373192.08</v>
      </c>
      <c r="AA18796" s="231" t="s">
        <v>20898</v>
      </c>
      <c r="AB18796" s="232">
        <v>985.73</v>
      </c>
      <c r="AD18796" s="207"/>
      <c r="AE18796" s="208"/>
    </row>
    <row r="18797" spans="24:31" x14ac:dyDescent="0.3">
      <c r="X18797" s="275" t="s">
        <v>22343</v>
      </c>
      <c r="Y18797" s="276">
        <v>687561.33</v>
      </c>
      <c r="AA18797" s="231" t="s">
        <v>20899</v>
      </c>
      <c r="AB18797" s="232">
        <v>954.59</v>
      </c>
      <c r="AD18797" s="207"/>
      <c r="AE18797" s="208"/>
    </row>
    <row r="18798" spans="24:31" x14ac:dyDescent="0.3">
      <c r="X18798" s="275" t="s">
        <v>22344</v>
      </c>
      <c r="Y18798" s="276">
        <v>200383.91</v>
      </c>
      <c r="AA18798" s="231" t="s">
        <v>43240</v>
      </c>
      <c r="AB18798" s="232">
        <v>4.95</v>
      </c>
      <c r="AD18798" s="207"/>
      <c r="AE18798" s="208"/>
    </row>
    <row r="18799" spans="24:31" x14ac:dyDescent="0.3">
      <c r="X18799" s="275" t="s">
        <v>22345</v>
      </c>
      <c r="Y18799" s="276">
        <v>846251.24</v>
      </c>
      <c r="AA18799" s="231" t="s">
        <v>50671</v>
      </c>
      <c r="AB18799" s="232">
        <v>54.21</v>
      </c>
      <c r="AD18799" s="207"/>
      <c r="AE18799" s="208"/>
    </row>
    <row r="18800" spans="24:31" x14ac:dyDescent="0.3">
      <c r="X18800" s="275" t="s">
        <v>22346</v>
      </c>
      <c r="Y18800" s="276">
        <v>52671.65</v>
      </c>
      <c r="AA18800" s="231" t="s">
        <v>20900</v>
      </c>
      <c r="AB18800" s="232">
        <v>2.94</v>
      </c>
      <c r="AD18800" s="207"/>
      <c r="AE18800" s="208"/>
    </row>
    <row r="18801" spans="24:31" x14ac:dyDescent="0.3">
      <c r="X18801" s="275" t="s">
        <v>43273</v>
      </c>
      <c r="Y18801" s="276">
        <v>206472.06</v>
      </c>
      <c r="AA18801" s="231" t="s">
        <v>32135</v>
      </c>
      <c r="AB18801" s="232">
        <v>3304.68</v>
      </c>
      <c r="AD18801" s="207"/>
      <c r="AE18801" s="208"/>
    </row>
    <row r="18802" spans="24:31" x14ac:dyDescent="0.3">
      <c r="X18802" s="275" t="s">
        <v>22347</v>
      </c>
      <c r="Y18802" s="276">
        <v>412908.28</v>
      </c>
      <c r="AA18802" s="231" t="s">
        <v>50672</v>
      </c>
      <c r="AB18802" s="232">
        <v>1056</v>
      </c>
      <c r="AD18802" s="207"/>
      <c r="AE18802" s="208"/>
    </row>
    <row r="18803" spans="24:31" x14ac:dyDescent="0.3">
      <c r="X18803" s="275" t="s">
        <v>35205</v>
      </c>
      <c r="Y18803" s="276">
        <v>253483.97</v>
      </c>
      <c r="AA18803" s="231" t="s">
        <v>20901</v>
      </c>
      <c r="AB18803" s="232">
        <v>275.39</v>
      </c>
      <c r="AD18803" s="207"/>
      <c r="AE18803" s="208"/>
    </row>
    <row r="18804" spans="24:31" x14ac:dyDescent="0.3">
      <c r="X18804" s="275" t="s">
        <v>62890</v>
      </c>
      <c r="Y18804" s="276">
        <v>6720</v>
      </c>
      <c r="AA18804" s="231" t="s">
        <v>43241</v>
      </c>
      <c r="AB18804" s="232">
        <v>1500.75</v>
      </c>
      <c r="AD18804" s="207"/>
      <c r="AE18804" s="208"/>
    </row>
    <row r="18805" spans="24:31" x14ac:dyDescent="0.3">
      <c r="X18805" s="275" t="s">
        <v>65154</v>
      </c>
      <c r="Y18805" s="276">
        <v>2433.9</v>
      </c>
      <c r="AA18805" s="231" t="s">
        <v>20903</v>
      </c>
      <c r="AB18805" s="232">
        <v>28601.96</v>
      </c>
      <c r="AD18805" s="207"/>
      <c r="AE18805" s="208"/>
    </row>
    <row r="18806" spans="24:31" x14ac:dyDescent="0.3">
      <c r="X18806" s="275" t="s">
        <v>61691</v>
      </c>
      <c r="Y18806" s="276">
        <v>10450</v>
      </c>
      <c r="AA18806" s="231" t="s">
        <v>20904</v>
      </c>
      <c r="AB18806" s="232">
        <v>174670.34</v>
      </c>
      <c r="AD18806" s="207"/>
      <c r="AE18806" s="208"/>
    </row>
    <row r="18807" spans="24:31" x14ac:dyDescent="0.3">
      <c r="X18807" s="275" t="s">
        <v>22351</v>
      </c>
      <c r="Y18807" s="276">
        <v>823798.83</v>
      </c>
      <c r="AA18807" s="231" t="s">
        <v>50673</v>
      </c>
      <c r="AB18807" s="232">
        <v>-4630.82</v>
      </c>
      <c r="AD18807" s="207"/>
      <c r="AE18807" s="208"/>
    </row>
    <row r="18808" spans="24:31" x14ac:dyDescent="0.3">
      <c r="X18808" s="275" t="s">
        <v>13739</v>
      </c>
      <c r="Y18808" s="276">
        <v>1056388.8</v>
      </c>
      <c r="AA18808" s="231" t="s">
        <v>20905</v>
      </c>
      <c r="AB18808" s="232">
        <v>69000.83</v>
      </c>
      <c r="AD18808" s="207"/>
      <c r="AE18808" s="208"/>
    </row>
    <row r="18809" spans="24:31" x14ac:dyDescent="0.3">
      <c r="X18809" s="275" t="s">
        <v>22352</v>
      </c>
      <c r="Y18809" s="276">
        <v>47087.09</v>
      </c>
      <c r="AA18809" s="231" t="s">
        <v>40795</v>
      </c>
      <c r="AB18809" s="232">
        <v>189300</v>
      </c>
      <c r="AD18809" s="207"/>
      <c r="AE18809" s="208"/>
    </row>
    <row r="18810" spans="24:31" x14ac:dyDescent="0.3">
      <c r="X18810" s="275" t="s">
        <v>22353</v>
      </c>
      <c r="Y18810" s="276">
        <v>360136.44</v>
      </c>
      <c r="AA18810" s="231" t="s">
        <v>20941</v>
      </c>
      <c r="AB18810" s="232">
        <v>296847.12</v>
      </c>
      <c r="AD18810" s="207"/>
      <c r="AE18810" s="208"/>
    </row>
    <row r="18811" spans="24:31" x14ac:dyDescent="0.3">
      <c r="X18811" s="275" t="s">
        <v>13740</v>
      </c>
      <c r="Y18811" s="276">
        <v>151429.43</v>
      </c>
      <c r="AA18811" s="231" t="s">
        <v>54365</v>
      </c>
      <c r="AB18811" s="232">
        <v>5200</v>
      </c>
      <c r="AD18811" s="207"/>
      <c r="AE18811" s="208"/>
    </row>
    <row r="18812" spans="24:31" x14ac:dyDescent="0.3">
      <c r="X18812" s="275" t="s">
        <v>13741</v>
      </c>
      <c r="Y18812" s="276">
        <v>1831368.7</v>
      </c>
      <c r="AA18812" s="231" t="s">
        <v>40796</v>
      </c>
      <c r="AB18812" s="232">
        <v>13692.75</v>
      </c>
      <c r="AD18812" s="207"/>
      <c r="AE18812" s="208"/>
    </row>
    <row r="18813" spans="24:31" x14ac:dyDescent="0.3">
      <c r="X18813" s="275" t="s">
        <v>36407</v>
      </c>
      <c r="Y18813" s="276">
        <v>-120123.64</v>
      </c>
      <c r="AA18813" s="231" t="s">
        <v>36305</v>
      </c>
      <c r="AB18813" s="232">
        <v>540</v>
      </c>
      <c r="AD18813" s="207"/>
      <c r="AE18813" s="208"/>
    </row>
    <row r="18814" spans="24:31" x14ac:dyDescent="0.3">
      <c r="X18814" s="275" t="s">
        <v>62500</v>
      </c>
      <c r="Y18814" s="276">
        <v>113689.5</v>
      </c>
      <c r="AA18814" s="231" t="s">
        <v>33646</v>
      </c>
      <c r="AB18814" s="232">
        <v>102524.18</v>
      </c>
      <c r="AD18814" s="207"/>
      <c r="AE18814" s="208"/>
    </row>
    <row r="18815" spans="24:31" x14ac:dyDescent="0.3">
      <c r="X18815" s="275" t="s">
        <v>58374</v>
      </c>
      <c r="Y18815" s="276">
        <v>344826.22</v>
      </c>
      <c r="AA18815" s="231" t="s">
        <v>46052</v>
      </c>
      <c r="AB18815" s="232">
        <v>161550</v>
      </c>
      <c r="AD18815" s="207"/>
      <c r="AE18815" s="208"/>
    </row>
    <row r="18816" spans="24:31" x14ac:dyDescent="0.3">
      <c r="X18816" s="275" t="s">
        <v>22388</v>
      </c>
      <c r="Y18816" s="276">
        <v>36995.040000000001</v>
      </c>
      <c r="AA18816" s="231" t="s">
        <v>33647</v>
      </c>
      <c r="AB18816" s="232">
        <v>2000</v>
      </c>
      <c r="AD18816" s="207"/>
      <c r="AE18816" s="208"/>
    </row>
    <row r="18817" spans="24:31" x14ac:dyDescent="0.3">
      <c r="X18817" s="275" t="s">
        <v>22389</v>
      </c>
      <c r="Y18817" s="276">
        <v>12479.96</v>
      </c>
      <c r="AA18817" s="231" t="s">
        <v>46053</v>
      </c>
      <c r="AB18817" s="232">
        <v>2142</v>
      </c>
      <c r="AD18817" s="207"/>
      <c r="AE18817" s="208"/>
    </row>
    <row r="18818" spans="24:31" x14ac:dyDescent="0.3">
      <c r="X18818" s="275" t="s">
        <v>54411</v>
      </c>
      <c r="Y18818" s="276">
        <v>848.75</v>
      </c>
      <c r="AA18818" s="231" t="s">
        <v>20943</v>
      </c>
      <c r="AB18818" s="232">
        <v>24722.27</v>
      </c>
      <c r="AD18818" s="207"/>
      <c r="AE18818" s="208"/>
    </row>
    <row r="18819" spans="24:31" x14ac:dyDescent="0.3">
      <c r="X18819" s="275" t="s">
        <v>58051</v>
      </c>
      <c r="Y18819" s="276">
        <v>2673.3</v>
      </c>
      <c r="AA18819" s="231" t="s">
        <v>40797</v>
      </c>
      <c r="AB18819" s="232">
        <v>7262.15</v>
      </c>
      <c r="AD18819" s="207"/>
      <c r="AE18819" s="208"/>
    </row>
    <row r="18820" spans="24:31" x14ac:dyDescent="0.3">
      <c r="X18820" s="275" t="s">
        <v>22391</v>
      </c>
      <c r="Y18820" s="276">
        <v>4047.66</v>
      </c>
      <c r="AA18820" s="231" t="s">
        <v>20944</v>
      </c>
      <c r="AB18820" s="232">
        <v>53069.31</v>
      </c>
      <c r="AD18820" s="207"/>
      <c r="AE18820" s="208"/>
    </row>
    <row r="18821" spans="24:31" x14ac:dyDescent="0.3">
      <c r="X18821" s="275" t="s">
        <v>22392</v>
      </c>
      <c r="Y18821" s="276">
        <v>623.70000000000005</v>
      </c>
      <c r="AA18821" s="231" t="s">
        <v>20947</v>
      </c>
      <c r="AB18821" s="232">
        <v>605</v>
      </c>
      <c r="AD18821" s="207"/>
      <c r="AE18821" s="208"/>
    </row>
    <row r="18822" spans="24:31" x14ac:dyDescent="0.3">
      <c r="X18822" s="275" t="s">
        <v>22393</v>
      </c>
      <c r="Y18822" s="276">
        <v>10018.56</v>
      </c>
      <c r="AA18822" s="231" t="s">
        <v>20950</v>
      </c>
      <c r="AB18822" s="232">
        <v>69661.350000000006</v>
      </c>
      <c r="AD18822" s="207"/>
      <c r="AE18822" s="208"/>
    </row>
    <row r="18823" spans="24:31" x14ac:dyDescent="0.3">
      <c r="X18823" s="275" t="s">
        <v>22396</v>
      </c>
      <c r="Y18823" s="276">
        <v>42904.14</v>
      </c>
      <c r="AA18823" s="231" t="s">
        <v>20951</v>
      </c>
      <c r="AB18823" s="232">
        <v>14597.1</v>
      </c>
      <c r="AD18823" s="207"/>
      <c r="AE18823" s="208"/>
    </row>
    <row r="18824" spans="24:31" x14ac:dyDescent="0.3">
      <c r="X18824" s="275" t="s">
        <v>22397</v>
      </c>
      <c r="Y18824" s="276">
        <v>57236.9</v>
      </c>
      <c r="AA18824" s="231" t="s">
        <v>20952</v>
      </c>
      <c r="AB18824" s="232">
        <v>26063.11</v>
      </c>
      <c r="AD18824" s="207"/>
      <c r="AE18824" s="208"/>
    </row>
    <row r="18825" spans="24:31" x14ac:dyDescent="0.3">
      <c r="X18825" s="275" t="s">
        <v>22398</v>
      </c>
      <c r="Y18825" s="276">
        <v>30000</v>
      </c>
      <c r="AA18825" s="231" t="s">
        <v>20953</v>
      </c>
      <c r="AB18825" s="232">
        <v>25292.65</v>
      </c>
      <c r="AD18825" s="207"/>
      <c r="AE18825" s="208"/>
    </row>
    <row r="18826" spans="24:31" x14ac:dyDescent="0.3">
      <c r="X18826" s="275" t="s">
        <v>22399</v>
      </c>
      <c r="Y18826" s="276">
        <v>28928</v>
      </c>
      <c r="AA18826" s="231" t="s">
        <v>20954</v>
      </c>
      <c r="AB18826" s="232">
        <v>2364.96</v>
      </c>
      <c r="AD18826" s="207"/>
      <c r="AE18826" s="208"/>
    </row>
    <row r="18827" spans="24:31" x14ac:dyDescent="0.3">
      <c r="X18827" s="275" t="s">
        <v>22427</v>
      </c>
      <c r="Y18827" s="276">
        <v>26659.15</v>
      </c>
      <c r="AA18827" s="231" t="s">
        <v>20955</v>
      </c>
      <c r="AB18827" s="232">
        <v>-1724.03</v>
      </c>
      <c r="AD18827" s="207"/>
      <c r="AE18827" s="208"/>
    </row>
    <row r="18828" spans="24:31" x14ac:dyDescent="0.3">
      <c r="X18828" s="275" t="s">
        <v>50690</v>
      </c>
      <c r="Y18828" s="276">
        <v>2690.72</v>
      </c>
      <c r="AA18828" s="231" t="s">
        <v>40798</v>
      </c>
      <c r="AB18828" s="232">
        <v>10704.54</v>
      </c>
      <c r="AD18828" s="207"/>
      <c r="AE18828" s="208"/>
    </row>
    <row r="18829" spans="24:31" x14ac:dyDescent="0.3">
      <c r="X18829" s="275" t="s">
        <v>65155</v>
      </c>
      <c r="Y18829" s="276">
        <v>110</v>
      </c>
      <c r="AA18829" s="231" t="s">
        <v>50674</v>
      </c>
      <c r="AB18829" s="232">
        <v>58320</v>
      </c>
      <c r="AD18829" s="207"/>
      <c r="AE18829" s="208"/>
    </row>
    <row r="18830" spans="24:31" x14ac:dyDescent="0.3">
      <c r="X18830" s="275" t="s">
        <v>46080</v>
      </c>
      <c r="Y18830" s="276">
        <v>1200.26</v>
      </c>
      <c r="AA18830" s="231" t="s">
        <v>20969</v>
      </c>
      <c r="AB18830" s="232">
        <v>38226.6</v>
      </c>
      <c r="AD18830" s="207"/>
      <c r="AE18830" s="208"/>
    </row>
    <row r="18831" spans="24:31" x14ac:dyDescent="0.3">
      <c r="X18831" s="275" t="s">
        <v>65156</v>
      </c>
      <c r="Y18831" s="276">
        <v>63424</v>
      </c>
      <c r="AA18831" s="231" t="s">
        <v>54366</v>
      </c>
      <c r="AB18831" s="232">
        <v>31353</v>
      </c>
      <c r="AD18831" s="207"/>
      <c r="AE18831" s="208"/>
    </row>
    <row r="18832" spans="24:31" x14ac:dyDescent="0.3">
      <c r="X18832" s="275" t="s">
        <v>22430</v>
      </c>
      <c r="Y18832" s="276">
        <v>2410.17</v>
      </c>
      <c r="AA18832" s="231" t="s">
        <v>43242</v>
      </c>
      <c r="AB18832" s="232">
        <v>78361.5</v>
      </c>
      <c r="AD18832" s="207"/>
      <c r="AE18832" s="208"/>
    </row>
    <row r="18833" spans="24:31" x14ac:dyDescent="0.3">
      <c r="X18833" s="275" t="s">
        <v>50692</v>
      </c>
      <c r="Y18833" s="276">
        <v>40.369999999999997</v>
      </c>
      <c r="AA18833" s="231" t="s">
        <v>48465</v>
      </c>
      <c r="AB18833" s="232">
        <v>24034</v>
      </c>
      <c r="AD18833" s="207"/>
      <c r="AE18833" s="208"/>
    </row>
    <row r="18834" spans="24:31" x14ac:dyDescent="0.3">
      <c r="X18834" s="275" t="s">
        <v>22431</v>
      </c>
      <c r="Y18834" s="276">
        <v>1913.77</v>
      </c>
      <c r="AA18834" s="231" t="s">
        <v>20970</v>
      </c>
      <c r="AB18834" s="232">
        <v>13159.29</v>
      </c>
      <c r="AD18834" s="207"/>
      <c r="AE18834" s="208"/>
    </row>
    <row r="18835" spans="24:31" x14ac:dyDescent="0.3">
      <c r="X18835" s="275" t="s">
        <v>22432</v>
      </c>
      <c r="Y18835" s="276">
        <v>3045.88</v>
      </c>
      <c r="AA18835" s="231" t="s">
        <v>20971</v>
      </c>
      <c r="AB18835" s="232">
        <v>17816.75</v>
      </c>
      <c r="AD18835" s="207"/>
      <c r="AE18835" s="208"/>
    </row>
    <row r="18836" spans="24:31" x14ac:dyDescent="0.3">
      <c r="X18836" s="275" t="s">
        <v>22433</v>
      </c>
      <c r="Y18836" s="276">
        <v>866.29</v>
      </c>
      <c r="AA18836" s="231" t="s">
        <v>20972</v>
      </c>
      <c r="AB18836" s="232">
        <v>4409.07</v>
      </c>
      <c r="AD18836" s="207"/>
      <c r="AE18836" s="208"/>
    </row>
    <row r="18837" spans="24:31" x14ac:dyDescent="0.3">
      <c r="X18837" s="275" t="s">
        <v>43276</v>
      </c>
      <c r="Y18837" s="276">
        <v>12.97</v>
      </c>
      <c r="AA18837" s="231" t="s">
        <v>20974</v>
      </c>
      <c r="AB18837" s="232">
        <v>1665.17</v>
      </c>
      <c r="AD18837" s="207"/>
      <c r="AE18837" s="208"/>
    </row>
    <row r="18838" spans="24:31" x14ac:dyDescent="0.3">
      <c r="X18838" s="275" t="s">
        <v>22434</v>
      </c>
      <c r="Y18838" s="276">
        <v>45.67</v>
      </c>
      <c r="AA18838" s="231" t="s">
        <v>20975</v>
      </c>
      <c r="AB18838" s="232">
        <v>15595.63</v>
      </c>
      <c r="AD18838" s="207"/>
      <c r="AE18838" s="208"/>
    </row>
    <row r="18839" spans="24:31" x14ac:dyDescent="0.3">
      <c r="X18839" s="275" t="s">
        <v>60927</v>
      </c>
      <c r="Y18839" s="276">
        <v>1560</v>
      </c>
      <c r="AA18839" s="231" t="s">
        <v>48466</v>
      </c>
      <c r="AB18839" s="232">
        <v>16526.63</v>
      </c>
      <c r="AD18839" s="207"/>
      <c r="AE18839" s="208"/>
    </row>
    <row r="18840" spans="24:31" x14ac:dyDescent="0.3">
      <c r="X18840" s="275" t="s">
        <v>65157</v>
      </c>
      <c r="Y18840" s="276">
        <v>-6940.71</v>
      </c>
      <c r="AA18840" s="231" t="s">
        <v>20976</v>
      </c>
      <c r="AB18840" s="232">
        <v>19900</v>
      </c>
      <c r="AD18840" s="207"/>
      <c r="AE18840" s="208"/>
    </row>
    <row r="18841" spans="24:31" x14ac:dyDescent="0.3">
      <c r="X18841" s="275" t="s">
        <v>22441</v>
      </c>
      <c r="Y18841" s="276">
        <v>1680.33</v>
      </c>
      <c r="AA18841" s="231" t="s">
        <v>48467</v>
      </c>
      <c r="AB18841" s="232">
        <v>9775</v>
      </c>
      <c r="AD18841" s="207"/>
      <c r="AE18841" s="208"/>
    </row>
    <row r="18842" spans="24:31" x14ac:dyDescent="0.3">
      <c r="X18842" s="275" t="s">
        <v>40811</v>
      </c>
      <c r="Y18842" s="276">
        <v>70686</v>
      </c>
      <c r="AA18842" s="231" t="s">
        <v>46054</v>
      </c>
      <c r="AB18842" s="232">
        <v>79500</v>
      </c>
      <c r="AD18842" s="207"/>
      <c r="AE18842" s="208"/>
    </row>
    <row r="18843" spans="24:31" x14ac:dyDescent="0.3">
      <c r="X18843" s="275" t="s">
        <v>65158</v>
      </c>
      <c r="Y18843" s="276">
        <v>98000</v>
      </c>
      <c r="AA18843" s="231" t="s">
        <v>46055</v>
      </c>
      <c r="AB18843" s="232">
        <v>5920.98</v>
      </c>
      <c r="AD18843" s="207"/>
      <c r="AE18843" s="208"/>
    </row>
    <row r="18844" spans="24:31" x14ac:dyDescent="0.3">
      <c r="X18844" s="275" t="s">
        <v>35217</v>
      </c>
      <c r="Y18844" s="276">
        <v>50851</v>
      </c>
      <c r="AA18844" s="231" t="s">
        <v>20988</v>
      </c>
      <c r="AB18844" s="232">
        <v>369.88</v>
      </c>
      <c r="AD18844" s="207"/>
      <c r="AE18844" s="208"/>
    </row>
    <row r="18845" spans="24:31" x14ac:dyDescent="0.3">
      <c r="X18845" s="275" t="s">
        <v>22497</v>
      </c>
      <c r="Y18845" s="276">
        <v>30945</v>
      </c>
      <c r="AA18845" s="231" t="s">
        <v>46056</v>
      </c>
      <c r="AB18845" s="232">
        <v>57437.5</v>
      </c>
      <c r="AD18845" s="207"/>
      <c r="AE18845" s="208"/>
    </row>
    <row r="18846" spans="24:31" x14ac:dyDescent="0.3">
      <c r="X18846" s="275" t="s">
        <v>35218</v>
      </c>
      <c r="Y18846" s="276">
        <v>233769.32</v>
      </c>
      <c r="AA18846" s="231" t="s">
        <v>46057</v>
      </c>
      <c r="AB18846" s="232">
        <v>4393.97</v>
      </c>
      <c r="AD18846" s="207"/>
      <c r="AE18846" s="208"/>
    </row>
    <row r="18847" spans="24:31" x14ac:dyDescent="0.3">
      <c r="X18847" s="275" t="s">
        <v>22501</v>
      </c>
      <c r="Y18847" s="276">
        <v>6682.2</v>
      </c>
      <c r="AA18847" s="231" t="s">
        <v>21036</v>
      </c>
      <c r="AB18847" s="232">
        <v>174385.12</v>
      </c>
      <c r="AD18847" s="207"/>
      <c r="AE18847" s="208"/>
    </row>
    <row r="18848" spans="24:31" x14ac:dyDescent="0.3">
      <c r="X18848" s="275" t="s">
        <v>59331</v>
      </c>
      <c r="Y18848" s="276">
        <v>8475</v>
      </c>
      <c r="AA18848" s="231" t="s">
        <v>54367</v>
      </c>
      <c r="AB18848" s="232">
        <v>60532.84</v>
      </c>
      <c r="AD18848" s="207"/>
      <c r="AE18848" s="208"/>
    </row>
    <row r="18849" spans="24:31" x14ac:dyDescent="0.3">
      <c r="X18849" s="275" t="s">
        <v>13750</v>
      </c>
      <c r="Y18849" s="276">
        <v>7352.02</v>
      </c>
      <c r="AA18849" s="231" t="s">
        <v>46058</v>
      </c>
      <c r="AB18849" s="232">
        <v>1254</v>
      </c>
      <c r="AD18849" s="207"/>
      <c r="AE18849" s="208"/>
    </row>
    <row r="18850" spans="24:31" x14ac:dyDescent="0.3">
      <c r="X18850" s="275" t="s">
        <v>22503</v>
      </c>
      <c r="Y18850" s="276">
        <v>27060.43</v>
      </c>
      <c r="AA18850" s="231" t="s">
        <v>33651</v>
      </c>
      <c r="AB18850" s="232">
        <v>127361.60000000001</v>
      </c>
      <c r="AD18850" s="207"/>
      <c r="AE18850" s="208"/>
    </row>
    <row r="18851" spans="24:31" x14ac:dyDescent="0.3">
      <c r="X18851" s="275" t="s">
        <v>13751</v>
      </c>
      <c r="Y18851" s="276">
        <v>7237.25</v>
      </c>
      <c r="AA18851" s="231" t="s">
        <v>54368</v>
      </c>
      <c r="AB18851" s="232">
        <v>16733.189999999999</v>
      </c>
      <c r="AD18851" s="207"/>
      <c r="AE18851" s="208"/>
    </row>
    <row r="18852" spans="24:31" x14ac:dyDescent="0.3">
      <c r="X18852" s="275" t="s">
        <v>22504</v>
      </c>
      <c r="Y18852" s="276">
        <v>33000</v>
      </c>
      <c r="AA18852" s="231" t="s">
        <v>47513</v>
      </c>
      <c r="AB18852" s="232">
        <v>750</v>
      </c>
      <c r="AD18852" s="207"/>
      <c r="AE18852" s="208"/>
    </row>
    <row r="18853" spans="24:31" x14ac:dyDescent="0.3">
      <c r="X18853" s="275" t="s">
        <v>40812</v>
      </c>
      <c r="Y18853" s="276">
        <v>20206</v>
      </c>
      <c r="AA18853" s="231" t="s">
        <v>21040</v>
      </c>
      <c r="AB18853" s="232">
        <v>26086.42</v>
      </c>
      <c r="AD18853" s="207"/>
      <c r="AE18853" s="208"/>
    </row>
    <row r="18854" spans="24:31" x14ac:dyDescent="0.3">
      <c r="X18854" s="275" t="s">
        <v>58052</v>
      </c>
      <c r="Y18854" s="276">
        <v>2323.98</v>
      </c>
      <c r="AA18854" s="231" t="s">
        <v>21043</v>
      </c>
      <c r="AB18854" s="232">
        <v>937280</v>
      </c>
      <c r="AD18854" s="207"/>
      <c r="AE18854" s="208"/>
    </row>
    <row r="18855" spans="24:31" x14ac:dyDescent="0.3">
      <c r="X18855" s="275" t="s">
        <v>22505</v>
      </c>
      <c r="Y18855" s="276">
        <v>4000</v>
      </c>
      <c r="AA18855" s="231" t="s">
        <v>21044</v>
      </c>
      <c r="AB18855" s="232">
        <v>8143.2</v>
      </c>
      <c r="AD18855" s="207"/>
      <c r="AE18855" s="208"/>
    </row>
    <row r="18856" spans="24:31" x14ac:dyDescent="0.3">
      <c r="X18856" s="275" t="s">
        <v>35220</v>
      </c>
      <c r="Y18856" s="276">
        <v>1600</v>
      </c>
      <c r="AA18856" s="231" t="s">
        <v>43243</v>
      </c>
      <c r="AB18856" s="232">
        <v>1292050</v>
      </c>
      <c r="AD18856" s="207"/>
      <c r="AE18856" s="208"/>
    </row>
    <row r="18857" spans="24:31" x14ac:dyDescent="0.3">
      <c r="X18857" s="275" t="s">
        <v>22507</v>
      </c>
      <c r="Y18857" s="276">
        <v>1509.3</v>
      </c>
      <c r="AA18857" s="231" t="s">
        <v>21045</v>
      </c>
      <c r="AB18857" s="232">
        <v>23073.93</v>
      </c>
      <c r="AD18857" s="207"/>
      <c r="AE18857" s="208"/>
    </row>
    <row r="18858" spans="24:31" x14ac:dyDescent="0.3">
      <c r="X18858" s="275" t="s">
        <v>13754</v>
      </c>
      <c r="Y18858" s="276">
        <v>43404.11</v>
      </c>
      <c r="AA18858" s="231" t="s">
        <v>21046</v>
      </c>
      <c r="AB18858" s="232">
        <v>60586.45</v>
      </c>
      <c r="AD18858" s="207"/>
      <c r="AE18858" s="208"/>
    </row>
    <row r="18859" spans="24:31" x14ac:dyDescent="0.3">
      <c r="X18859" s="275" t="s">
        <v>13755</v>
      </c>
      <c r="Y18859" s="276">
        <v>143741.14000000001</v>
      </c>
      <c r="AA18859" s="231" t="s">
        <v>21047</v>
      </c>
      <c r="AB18859" s="232">
        <v>203307.32</v>
      </c>
      <c r="AD18859" s="207"/>
      <c r="AE18859" s="208"/>
    </row>
    <row r="18860" spans="24:31" x14ac:dyDescent="0.3">
      <c r="X18860" s="275" t="s">
        <v>13756</v>
      </c>
      <c r="Y18860" s="276">
        <v>74250.820000000007</v>
      </c>
      <c r="AA18860" s="231" t="s">
        <v>21048</v>
      </c>
      <c r="AB18860" s="232">
        <v>348001.17</v>
      </c>
      <c r="AD18860" s="207"/>
      <c r="AE18860" s="208"/>
    </row>
    <row r="18861" spans="24:31" x14ac:dyDescent="0.3">
      <c r="X18861" s="275" t="s">
        <v>22508</v>
      </c>
      <c r="Y18861" s="276">
        <v>352616.58</v>
      </c>
      <c r="AA18861" s="231" t="s">
        <v>21049</v>
      </c>
      <c r="AB18861" s="232">
        <v>10394.52</v>
      </c>
      <c r="AD18861" s="207"/>
      <c r="AE18861" s="208"/>
    </row>
    <row r="18862" spans="24:31" x14ac:dyDescent="0.3">
      <c r="X18862" s="275" t="s">
        <v>22509</v>
      </c>
      <c r="Y18862" s="276">
        <v>4471.4799999999996</v>
      </c>
      <c r="AA18862" s="231" t="s">
        <v>21050</v>
      </c>
      <c r="AB18862" s="232">
        <v>236352.45</v>
      </c>
      <c r="AD18862" s="207"/>
      <c r="AE18862" s="208"/>
    </row>
    <row r="18863" spans="24:31" x14ac:dyDescent="0.3">
      <c r="X18863" s="275" t="s">
        <v>46081</v>
      </c>
      <c r="Y18863" s="276">
        <v>1180.3699999999999</v>
      </c>
      <c r="AA18863" s="231" t="s">
        <v>54369</v>
      </c>
      <c r="AB18863" s="232">
        <v>205.3</v>
      </c>
      <c r="AD18863" s="207"/>
      <c r="AE18863" s="208"/>
    </row>
    <row r="18864" spans="24:31" x14ac:dyDescent="0.3">
      <c r="X18864" s="275" t="s">
        <v>54413</v>
      </c>
      <c r="Y18864" s="276">
        <v>39.299999999999997</v>
      </c>
      <c r="AA18864" s="231" t="s">
        <v>54370</v>
      </c>
      <c r="AB18864" s="232">
        <v>135720</v>
      </c>
      <c r="AD18864" s="207"/>
      <c r="AE18864" s="208"/>
    </row>
    <row r="18865" spans="24:31" x14ac:dyDescent="0.3">
      <c r="X18865" s="275" t="s">
        <v>22511</v>
      </c>
      <c r="Y18865" s="276">
        <v>53480.85</v>
      </c>
      <c r="AA18865" s="231" t="s">
        <v>54371</v>
      </c>
      <c r="AB18865" s="232">
        <v>52524.959999999999</v>
      </c>
      <c r="AD18865" s="207"/>
      <c r="AE18865" s="208"/>
    </row>
    <row r="18866" spans="24:31" x14ac:dyDescent="0.3">
      <c r="X18866" s="275" t="s">
        <v>13757</v>
      </c>
      <c r="Y18866" s="276">
        <v>74666.759999999995</v>
      </c>
      <c r="AA18866" s="231" t="s">
        <v>21054</v>
      </c>
      <c r="AB18866" s="232">
        <v>142940.51999999999</v>
      </c>
      <c r="AD18866" s="207"/>
      <c r="AE18866" s="208"/>
    </row>
    <row r="18867" spans="24:31" x14ac:dyDescent="0.3">
      <c r="X18867" s="275" t="s">
        <v>22512</v>
      </c>
      <c r="Y18867" s="276">
        <v>14493.1</v>
      </c>
      <c r="AA18867" s="231" t="s">
        <v>13578</v>
      </c>
      <c r="AB18867" s="232">
        <v>123168.32000000001</v>
      </c>
      <c r="AD18867" s="207"/>
      <c r="AE18867" s="208"/>
    </row>
    <row r="18868" spans="24:31" x14ac:dyDescent="0.3">
      <c r="X18868" s="275" t="s">
        <v>63503</v>
      </c>
      <c r="Y18868" s="276">
        <v>25001.54</v>
      </c>
      <c r="AA18868" s="231" t="s">
        <v>21056</v>
      </c>
      <c r="AB18868" s="232">
        <v>213172.5</v>
      </c>
      <c r="AD18868" s="207"/>
      <c r="AE18868" s="208"/>
    </row>
    <row r="18869" spans="24:31" x14ac:dyDescent="0.3">
      <c r="X18869" s="275" t="s">
        <v>50694</v>
      </c>
      <c r="Y18869" s="276">
        <v>70808.08</v>
      </c>
      <c r="AA18869" s="231" t="s">
        <v>50675</v>
      </c>
      <c r="AB18869" s="232">
        <v>4284.28</v>
      </c>
      <c r="AD18869" s="207"/>
      <c r="AE18869" s="208"/>
    </row>
    <row r="18870" spans="24:31" x14ac:dyDescent="0.3">
      <c r="X18870" s="275" t="s">
        <v>65159</v>
      </c>
      <c r="Y18870" s="276">
        <v>3607.8</v>
      </c>
      <c r="AA18870" s="231" t="s">
        <v>21058</v>
      </c>
      <c r="AB18870" s="232">
        <v>406400.13</v>
      </c>
      <c r="AD18870" s="207"/>
      <c r="AE18870" s="208"/>
    </row>
    <row r="18871" spans="24:31" x14ac:dyDescent="0.3">
      <c r="X18871" s="275" t="s">
        <v>22513</v>
      </c>
      <c r="Y18871" s="276">
        <v>436.54</v>
      </c>
      <c r="AA18871" s="231" t="s">
        <v>35079</v>
      </c>
      <c r="AB18871" s="232">
        <v>857725.15</v>
      </c>
      <c r="AD18871" s="207"/>
      <c r="AE18871" s="208"/>
    </row>
    <row r="18872" spans="24:31" x14ac:dyDescent="0.3">
      <c r="X18872" s="275" t="s">
        <v>22515</v>
      </c>
      <c r="Y18872" s="276">
        <v>-2432.7800000000002</v>
      </c>
      <c r="AA18872" s="231" t="s">
        <v>36309</v>
      </c>
      <c r="AB18872" s="232">
        <v>567011.37</v>
      </c>
      <c r="AD18872" s="207"/>
      <c r="AE18872" s="208"/>
    </row>
    <row r="18873" spans="24:31" x14ac:dyDescent="0.3">
      <c r="X18873" s="275" t="s">
        <v>33766</v>
      </c>
      <c r="Y18873" s="276">
        <v>101710.32</v>
      </c>
      <c r="AA18873" s="231" t="s">
        <v>35086</v>
      </c>
      <c r="AB18873" s="232">
        <v>5572</v>
      </c>
      <c r="AD18873" s="207"/>
      <c r="AE18873" s="208"/>
    </row>
    <row r="18874" spans="24:31" x14ac:dyDescent="0.3">
      <c r="X18874" s="275" t="s">
        <v>58768</v>
      </c>
      <c r="Y18874" s="276">
        <v>71138.05</v>
      </c>
      <c r="AA18874" s="231" t="s">
        <v>21100</v>
      </c>
      <c r="AB18874" s="232">
        <v>63447</v>
      </c>
      <c r="AD18874" s="207"/>
      <c r="AE18874" s="208"/>
    </row>
    <row r="18875" spans="24:31" x14ac:dyDescent="0.3">
      <c r="X18875" s="275" t="s">
        <v>55617</v>
      </c>
      <c r="Y18875" s="276">
        <v>59226.3</v>
      </c>
      <c r="AA18875" s="231" t="s">
        <v>47514</v>
      </c>
      <c r="AB18875" s="232">
        <v>329.98</v>
      </c>
      <c r="AD18875" s="207"/>
      <c r="AE18875" s="208"/>
    </row>
    <row r="18876" spans="24:31" x14ac:dyDescent="0.3">
      <c r="X18876" s="275" t="s">
        <v>22587</v>
      </c>
      <c r="Y18876" s="276">
        <v>282313.87</v>
      </c>
      <c r="AA18876" s="231" t="s">
        <v>21101</v>
      </c>
      <c r="AB18876" s="232">
        <v>16000.08</v>
      </c>
      <c r="AD18876" s="207"/>
      <c r="AE18876" s="208"/>
    </row>
    <row r="18877" spans="24:31" x14ac:dyDescent="0.3">
      <c r="X18877" s="275" t="s">
        <v>22588</v>
      </c>
      <c r="Y18877" s="276">
        <v>124808.14</v>
      </c>
      <c r="AA18877" s="231" t="s">
        <v>21102</v>
      </c>
      <c r="AB18877" s="232">
        <v>44942</v>
      </c>
      <c r="AD18877" s="207"/>
      <c r="AE18877" s="208"/>
    </row>
    <row r="18878" spans="24:31" x14ac:dyDescent="0.3">
      <c r="X18878" s="275" t="s">
        <v>22589</v>
      </c>
      <c r="Y18878" s="276">
        <v>2144.63</v>
      </c>
      <c r="AA18878" s="231" t="s">
        <v>21103</v>
      </c>
      <c r="AB18878" s="232">
        <v>31559.95</v>
      </c>
      <c r="AD18878" s="207"/>
      <c r="AE18878" s="208"/>
    </row>
    <row r="18879" spans="24:31" x14ac:dyDescent="0.3">
      <c r="X18879" s="275" t="s">
        <v>33777</v>
      </c>
      <c r="Y18879" s="276">
        <v>357020.62</v>
      </c>
      <c r="AA18879" s="231" t="s">
        <v>21104</v>
      </c>
      <c r="AB18879" s="232">
        <v>63272.94</v>
      </c>
      <c r="AD18879" s="207"/>
      <c r="AE18879" s="208"/>
    </row>
    <row r="18880" spans="24:31" x14ac:dyDescent="0.3">
      <c r="X18880" s="275" t="s">
        <v>22592</v>
      </c>
      <c r="Y18880" s="276">
        <v>15914.45</v>
      </c>
      <c r="AA18880" s="231" t="s">
        <v>21105</v>
      </c>
      <c r="AB18880" s="232">
        <v>4770.97</v>
      </c>
      <c r="AD18880" s="207"/>
      <c r="AE18880" s="208"/>
    </row>
    <row r="18881" spans="24:31" x14ac:dyDescent="0.3">
      <c r="X18881" s="275" t="s">
        <v>22593</v>
      </c>
      <c r="Y18881" s="276">
        <v>201900.12</v>
      </c>
      <c r="AA18881" s="231" t="s">
        <v>21109</v>
      </c>
      <c r="AB18881" s="232">
        <v>988797.2</v>
      </c>
      <c r="AD18881" s="207"/>
      <c r="AE18881" s="208"/>
    </row>
    <row r="18882" spans="24:31" x14ac:dyDescent="0.3">
      <c r="X18882" s="275" t="s">
        <v>36429</v>
      </c>
      <c r="Y18882" s="276">
        <v>10203.15</v>
      </c>
      <c r="AA18882" s="231" t="s">
        <v>33656</v>
      </c>
      <c r="AB18882" s="232">
        <v>289371.94</v>
      </c>
      <c r="AD18882" s="207"/>
      <c r="AE18882" s="208"/>
    </row>
    <row r="18883" spans="24:31" x14ac:dyDescent="0.3">
      <c r="X18883" s="275" t="s">
        <v>22594</v>
      </c>
      <c r="Y18883" s="276">
        <v>52812.4</v>
      </c>
      <c r="AA18883" s="231" t="s">
        <v>46059</v>
      </c>
      <c r="AB18883" s="232">
        <v>15209.67</v>
      </c>
      <c r="AD18883" s="207"/>
      <c r="AE18883" s="208"/>
    </row>
    <row r="18884" spans="24:31" x14ac:dyDescent="0.3">
      <c r="X18884" s="275" t="s">
        <v>22596</v>
      </c>
      <c r="Y18884" s="276">
        <v>176306.92</v>
      </c>
      <c r="AA18884" s="231" t="s">
        <v>21110</v>
      </c>
      <c r="AB18884" s="232">
        <v>46354.82</v>
      </c>
      <c r="AD18884" s="207"/>
      <c r="AE18884" s="208"/>
    </row>
    <row r="18885" spans="24:31" x14ac:dyDescent="0.3">
      <c r="X18885" s="275" t="s">
        <v>62891</v>
      </c>
      <c r="Y18885" s="276">
        <v>1756.04</v>
      </c>
      <c r="AA18885" s="231" t="s">
        <v>13588</v>
      </c>
      <c r="AB18885" s="232">
        <v>119393.08</v>
      </c>
      <c r="AD18885" s="207"/>
      <c r="AE18885" s="208"/>
    </row>
    <row r="18886" spans="24:31" x14ac:dyDescent="0.3">
      <c r="X18886" s="275" t="s">
        <v>13766</v>
      </c>
      <c r="Y18886" s="276">
        <v>975</v>
      </c>
      <c r="AA18886" s="231" t="s">
        <v>13589</v>
      </c>
      <c r="AB18886" s="232">
        <v>110726.87</v>
      </c>
      <c r="AD18886" s="207"/>
      <c r="AE18886" s="208"/>
    </row>
    <row r="18887" spans="24:31" x14ac:dyDescent="0.3">
      <c r="X18887" s="275" t="s">
        <v>47536</v>
      </c>
      <c r="Y18887" s="276">
        <v>6868.45</v>
      </c>
      <c r="AA18887" s="231" t="s">
        <v>21111</v>
      </c>
      <c r="AB18887" s="232">
        <v>5453.04</v>
      </c>
      <c r="AD18887" s="207"/>
      <c r="AE18887" s="208"/>
    </row>
    <row r="18888" spans="24:31" x14ac:dyDescent="0.3">
      <c r="X18888" s="275" t="s">
        <v>60928</v>
      </c>
      <c r="Y18888" s="276">
        <v>5759.21</v>
      </c>
      <c r="AA18888" s="231" t="s">
        <v>21112</v>
      </c>
      <c r="AB18888" s="232">
        <v>2334928.21</v>
      </c>
      <c r="AD18888" s="207"/>
      <c r="AE18888" s="208"/>
    </row>
    <row r="18889" spans="24:31" x14ac:dyDescent="0.3">
      <c r="X18889" s="275" t="s">
        <v>58769</v>
      </c>
      <c r="Y18889" s="276">
        <v>82338.149999999994</v>
      </c>
      <c r="AA18889" s="231" t="s">
        <v>35087</v>
      </c>
      <c r="AB18889" s="232">
        <v>83267.399999999994</v>
      </c>
      <c r="AD18889" s="207"/>
      <c r="AE18889" s="208"/>
    </row>
    <row r="18890" spans="24:31" x14ac:dyDescent="0.3">
      <c r="X18890" s="275" t="s">
        <v>13767</v>
      </c>
      <c r="Y18890" s="276">
        <v>10504.95</v>
      </c>
      <c r="AA18890" s="231" t="s">
        <v>21114</v>
      </c>
      <c r="AB18890" s="232">
        <v>1071</v>
      </c>
      <c r="AD18890" s="207"/>
      <c r="AE18890" s="208"/>
    </row>
    <row r="18891" spans="24:31" x14ac:dyDescent="0.3">
      <c r="X18891" s="275" t="s">
        <v>32285</v>
      </c>
      <c r="Y18891" s="276">
        <v>5778.58</v>
      </c>
      <c r="AA18891" s="231" t="s">
        <v>50676</v>
      </c>
      <c r="AB18891" s="232">
        <v>15505.3</v>
      </c>
      <c r="AD18891" s="207"/>
      <c r="AE18891" s="208"/>
    </row>
    <row r="18892" spans="24:31" x14ac:dyDescent="0.3">
      <c r="X18892" s="275" t="s">
        <v>33778</v>
      </c>
      <c r="Y18892" s="276">
        <v>25300</v>
      </c>
      <c r="AA18892" s="231" t="s">
        <v>21115</v>
      </c>
      <c r="AB18892" s="232">
        <v>73560.070000000007</v>
      </c>
      <c r="AD18892" s="207"/>
      <c r="AE18892" s="208"/>
    </row>
    <row r="18893" spans="24:31" x14ac:dyDescent="0.3">
      <c r="X18893" s="275" t="s">
        <v>40813</v>
      </c>
      <c r="Y18893" s="276">
        <v>81244.479999999996</v>
      </c>
      <c r="AA18893" s="231" t="s">
        <v>39188</v>
      </c>
      <c r="AB18893" s="232">
        <v>43625</v>
      </c>
      <c r="AD18893" s="207"/>
      <c r="AE18893" s="208"/>
    </row>
    <row r="18894" spans="24:31" x14ac:dyDescent="0.3">
      <c r="X18894" s="275" t="s">
        <v>40814</v>
      </c>
      <c r="Y18894" s="276">
        <v>2429334.02</v>
      </c>
      <c r="AA18894" s="231" t="s">
        <v>21116</v>
      </c>
      <c r="AB18894" s="232">
        <v>3840.1</v>
      </c>
      <c r="AD18894" s="207"/>
      <c r="AE18894" s="208"/>
    </row>
    <row r="18895" spans="24:31" x14ac:dyDescent="0.3">
      <c r="X18895" s="275" t="s">
        <v>55618</v>
      </c>
      <c r="Y18895" s="276">
        <v>2625.71</v>
      </c>
      <c r="AA18895" s="231" t="s">
        <v>54372</v>
      </c>
      <c r="AB18895" s="232">
        <v>125959.95</v>
      </c>
      <c r="AD18895" s="207"/>
      <c r="AE18895" s="208"/>
    </row>
    <row r="18896" spans="24:31" x14ac:dyDescent="0.3">
      <c r="X18896" s="275" t="s">
        <v>22597</v>
      </c>
      <c r="Y18896" s="276">
        <v>1924.63</v>
      </c>
      <c r="AA18896" s="231" t="s">
        <v>13590</v>
      </c>
      <c r="AB18896" s="232">
        <v>141607.89000000001</v>
      </c>
      <c r="AD18896" s="207"/>
      <c r="AE18896" s="208"/>
    </row>
    <row r="18897" spans="24:31" x14ac:dyDescent="0.3">
      <c r="X18897" s="275" t="s">
        <v>36430</v>
      </c>
      <c r="Y18897" s="276">
        <v>411984.15</v>
      </c>
      <c r="AA18897" s="231" t="s">
        <v>13591</v>
      </c>
      <c r="AB18897" s="232">
        <v>54210.18</v>
      </c>
      <c r="AD18897" s="207"/>
      <c r="AE18897" s="208"/>
    </row>
    <row r="18898" spans="24:31" x14ac:dyDescent="0.3">
      <c r="X18898" s="275" t="s">
        <v>33779</v>
      </c>
      <c r="Y18898" s="276">
        <v>49136.86</v>
      </c>
      <c r="AA18898" s="231" t="s">
        <v>13592</v>
      </c>
      <c r="AB18898" s="232">
        <v>162780.44</v>
      </c>
      <c r="AD18898" s="207"/>
      <c r="AE18898" s="208"/>
    </row>
    <row r="18899" spans="24:31" x14ac:dyDescent="0.3">
      <c r="X18899" s="275" t="s">
        <v>35223</v>
      </c>
      <c r="Y18899" s="276">
        <v>206662.82</v>
      </c>
      <c r="AA18899" s="231" t="s">
        <v>35089</v>
      </c>
      <c r="AB18899" s="232">
        <v>18402.64</v>
      </c>
      <c r="AD18899" s="207"/>
      <c r="AE18899" s="208"/>
    </row>
    <row r="18900" spans="24:31" x14ac:dyDescent="0.3">
      <c r="X18900" s="275" t="s">
        <v>36431</v>
      </c>
      <c r="Y18900" s="276">
        <v>2995.89</v>
      </c>
      <c r="AA18900" s="231" t="s">
        <v>43244</v>
      </c>
      <c r="AB18900" s="232">
        <v>28580.81</v>
      </c>
      <c r="AD18900" s="207"/>
      <c r="AE18900" s="208"/>
    </row>
    <row r="18901" spans="24:31" x14ac:dyDescent="0.3">
      <c r="X18901" s="275" t="s">
        <v>13770</v>
      </c>
      <c r="Y18901" s="276">
        <v>341935.53</v>
      </c>
      <c r="AA18901" s="231" t="s">
        <v>21174</v>
      </c>
      <c r="AB18901" s="232">
        <v>57992.5</v>
      </c>
      <c r="AD18901" s="207"/>
      <c r="AE18901" s="208"/>
    </row>
    <row r="18902" spans="24:31" x14ac:dyDescent="0.3">
      <c r="X18902" s="275" t="s">
        <v>13771</v>
      </c>
      <c r="Y18902" s="276">
        <v>1035172.45</v>
      </c>
      <c r="AA18902" s="231" t="s">
        <v>47515</v>
      </c>
      <c r="AB18902" s="232">
        <v>781.84</v>
      </c>
      <c r="AD18902" s="207"/>
      <c r="AE18902" s="208"/>
    </row>
    <row r="18903" spans="24:31" x14ac:dyDescent="0.3">
      <c r="X18903" s="275" t="s">
        <v>13772</v>
      </c>
      <c r="Y18903" s="276">
        <v>119159.71</v>
      </c>
      <c r="AA18903" s="231" t="s">
        <v>21175</v>
      </c>
      <c r="AB18903" s="232">
        <v>28230</v>
      </c>
      <c r="AD18903" s="207"/>
      <c r="AE18903" s="208"/>
    </row>
    <row r="18904" spans="24:31" x14ac:dyDescent="0.3">
      <c r="X18904" s="275" t="s">
        <v>22598</v>
      </c>
      <c r="Y18904" s="276">
        <v>93061.69</v>
      </c>
      <c r="AA18904" s="231" t="s">
        <v>46060</v>
      </c>
      <c r="AB18904" s="232">
        <v>10642.47</v>
      </c>
      <c r="AD18904" s="207"/>
      <c r="AE18904" s="208"/>
    </row>
    <row r="18905" spans="24:31" x14ac:dyDescent="0.3">
      <c r="X18905" s="275" t="s">
        <v>22599</v>
      </c>
      <c r="Y18905" s="276">
        <v>821753.27</v>
      </c>
      <c r="AA18905" s="231" t="s">
        <v>21176</v>
      </c>
      <c r="AB18905" s="232">
        <v>7660</v>
      </c>
      <c r="AD18905" s="207"/>
      <c r="AE18905" s="208"/>
    </row>
    <row r="18906" spans="24:31" x14ac:dyDescent="0.3">
      <c r="X18906" s="275" t="s">
        <v>36432</v>
      </c>
      <c r="Y18906" s="276">
        <v>84177.73</v>
      </c>
      <c r="AA18906" s="231" t="s">
        <v>21177</v>
      </c>
      <c r="AB18906" s="232">
        <v>12642.5</v>
      </c>
      <c r="AD18906" s="207"/>
      <c r="AE18906" s="208"/>
    </row>
    <row r="18907" spans="24:31" x14ac:dyDescent="0.3">
      <c r="X18907" s="275" t="s">
        <v>22604</v>
      </c>
      <c r="Y18907" s="276">
        <v>24717</v>
      </c>
      <c r="AA18907" s="231" t="s">
        <v>33659</v>
      </c>
      <c r="AB18907" s="232">
        <v>1166</v>
      </c>
      <c r="AD18907" s="207"/>
      <c r="AE18907" s="208"/>
    </row>
    <row r="18908" spans="24:31" x14ac:dyDescent="0.3">
      <c r="X18908" s="275" t="s">
        <v>35224</v>
      </c>
      <c r="Y18908" s="276">
        <v>43155.7</v>
      </c>
      <c r="AA18908" s="231" t="s">
        <v>43245</v>
      </c>
      <c r="AB18908" s="232">
        <v>16756.669999999998</v>
      </c>
      <c r="AD18908" s="207"/>
      <c r="AE18908" s="208"/>
    </row>
    <row r="18909" spans="24:31" x14ac:dyDescent="0.3">
      <c r="X18909" s="275" t="s">
        <v>48482</v>
      </c>
      <c r="Y18909" s="276">
        <v>663.28</v>
      </c>
      <c r="AA18909" s="231" t="s">
        <v>47516</v>
      </c>
      <c r="AB18909" s="232">
        <v>381</v>
      </c>
      <c r="AD18909" s="207"/>
      <c r="AE18909" s="208"/>
    </row>
    <row r="18910" spans="24:31" x14ac:dyDescent="0.3">
      <c r="X18910" s="275" t="s">
        <v>65160</v>
      </c>
      <c r="Y18910" s="276">
        <v>3.06</v>
      </c>
      <c r="AA18910" s="231" t="s">
        <v>21178</v>
      </c>
      <c r="AB18910" s="232">
        <v>49733.4</v>
      </c>
      <c r="AD18910" s="207"/>
      <c r="AE18910" s="208"/>
    </row>
    <row r="18911" spans="24:31" x14ac:dyDescent="0.3">
      <c r="X18911" s="275" t="s">
        <v>22605</v>
      </c>
      <c r="Y18911" s="276">
        <v>27189.71</v>
      </c>
      <c r="AA18911" s="231" t="s">
        <v>21179</v>
      </c>
      <c r="AB18911" s="232">
        <v>5471.89</v>
      </c>
      <c r="AD18911" s="207"/>
      <c r="AE18911" s="208"/>
    </row>
    <row r="18912" spans="24:31" x14ac:dyDescent="0.3">
      <c r="X18912" s="275" t="s">
        <v>62892</v>
      </c>
      <c r="Y18912" s="276">
        <v>180</v>
      </c>
      <c r="AA18912" s="231" t="s">
        <v>13597</v>
      </c>
      <c r="AB18912" s="232">
        <v>11439.38</v>
      </c>
      <c r="AD18912" s="207"/>
      <c r="AE18912" s="208"/>
    </row>
    <row r="18913" spans="24:31" x14ac:dyDescent="0.3">
      <c r="X18913" s="275" t="s">
        <v>22606</v>
      </c>
      <c r="Y18913" s="276">
        <v>362539.33</v>
      </c>
      <c r="AA18913" s="231" t="s">
        <v>39192</v>
      </c>
      <c r="AB18913" s="232">
        <v>19367.23</v>
      </c>
      <c r="AD18913" s="207"/>
      <c r="AE18913" s="208"/>
    </row>
    <row r="18914" spans="24:31" x14ac:dyDescent="0.3">
      <c r="X18914" s="275" t="s">
        <v>58053</v>
      </c>
      <c r="Y18914" s="276">
        <v>2645672.14</v>
      </c>
      <c r="AA18914" s="231" t="s">
        <v>21180</v>
      </c>
      <c r="AB18914" s="232">
        <v>490.62</v>
      </c>
      <c r="AD18914" s="207"/>
      <c r="AE18914" s="208"/>
    </row>
    <row r="18915" spans="24:31" x14ac:dyDescent="0.3">
      <c r="X18915" s="275" t="s">
        <v>13773</v>
      </c>
      <c r="Y18915" s="276">
        <v>206118.14</v>
      </c>
      <c r="AA18915" s="231" t="s">
        <v>43246</v>
      </c>
      <c r="AB18915" s="232">
        <v>620500</v>
      </c>
      <c r="AD18915" s="207"/>
      <c r="AE18915" s="208"/>
    </row>
    <row r="18916" spans="24:31" x14ac:dyDescent="0.3">
      <c r="X18916" s="275" t="s">
        <v>22607</v>
      </c>
      <c r="Y18916" s="276">
        <v>9716.5499999999993</v>
      </c>
      <c r="AA18916" s="231" t="s">
        <v>50677</v>
      </c>
      <c r="AB18916" s="232">
        <v>4059</v>
      </c>
      <c r="AD18916" s="207"/>
      <c r="AE18916" s="208"/>
    </row>
    <row r="18917" spans="24:31" x14ac:dyDescent="0.3">
      <c r="X18917" s="275" t="s">
        <v>22608</v>
      </c>
      <c r="Y18917" s="276">
        <v>360598.97</v>
      </c>
      <c r="AA18917" s="231" t="s">
        <v>21183</v>
      </c>
      <c r="AB18917" s="232">
        <v>17085</v>
      </c>
      <c r="AD18917" s="207"/>
      <c r="AE18917" s="208"/>
    </row>
    <row r="18918" spans="24:31" x14ac:dyDescent="0.3">
      <c r="X18918" s="275" t="s">
        <v>22609</v>
      </c>
      <c r="Y18918" s="276">
        <v>40569.449999999997</v>
      </c>
      <c r="AA18918" s="231" t="s">
        <v>13598</v>
      </c>
      <c r="AB18918" s="232">
        <v>69235.47</v>
      </c>
      <c r="AD18918" s="207"/>
      <c r="AE18918" s="208"/>
    </row>
    <row r="18919" spans="24:31" x14ac:dyDescent="0.3">
      <c r="X18919" s="275" t="s">
        <v>61242</v>
      </c>
      <c r="Y18919" s="276">
        <v>90788.31</v>
      </c>
      <c r="AA18919" s="231" t="s">
        <v>13599</v>
      </c>
      <c r="AB18919" s="232">
        <v>28397.56</v>
      </c>
      <c r="AD18919" s="207"/>
      <c r="AE18919" s="208"/>
    </row>
    <row r="18920" spans="24:31" x14ac:dyDescent="0.3">
      <c r="X18920" s="275" t="s">
        <v>22610</v>
      </c>
      <c r="Y18920" s="276">
        <v>494005.33</v>
      </c>
      <c r="AA18920" s="231" t="s">
        <v>43247</v>
      </c>
      <c r="AB18920" s="232">
        <v>10596.76</v>
      </c>
      <c r="AD18920" s="207"/>
      <c r="AE18920" s="208"/>
    </row>
    <row r="18921" spans="24:31" x14ac:dyDescent="0.3">
      <c r="X18921" s="275" t="s">
        <v>22611</v>
      </c>
      <c r="Y18921" s="276">
        <v>725154.17</v>
      </c>
      <c r="AA18921" s="231" t="s">
        <v>21184</v>
      </c>
      <c r="AB18921" s="232">
        <v>67175.88</v>
      </c>
      <c r="AD18921" s="207"/>
      <c r="AE18921" s="208"/>
    </row>
    <row r="18922" spans="24:31" x14ac:dyDescent="0.3">
      <c r="X18922" s="275" t="s">
        <v>58375</v>
      </c>
      <c r="Y18922" s="276">
        <v>524852.51</v>
      </c>
      <c r="AA18922" s="231" t="s">
        <v>21185</v>
      </c>
      <c r="AB18922" s="232">
        <v>1570.9</v>
      </c>
      <c r="AD18922" s="207"/>
      <c r="AE18922" s="208"/>
    </row>
    <row r="18923" spans="24:31" x14ac:dyDescent="0.3">
      <c r="X18923" s="275" t="s">
        <v>22612</v>
      </c>
      <c r="Y18923" s="276">
        <v>255927.37</v>
      </c>
      <c r="AA18923" s="231" t="s">
        <v>50678</v>
      </c>
      <c r="AB18923" s="232">
        <v>849</v>
      </c>
      <c r="AD18923" s="207"/>
      <c r="AE18923" s="208"/>
    </row>
    <row r="18924" spans="24:31" x14ac:dyDescent="0.3">
      <c r="X18924" s="275" t="s">
        <v>35231</v>
      </c>
      <c r="Y18924" s="276">
        <v>36124.230000000003</v>
      </c>
      <c r="AA18924" s="231" t="s">
        <v>21189</v>
      </c>
      <c r="AB18924" s="232">
        <v>59510.47</v>
      </c>
      <c r="AD18924" s="207"/>
      <c r="AE18924" s="208"/>
    </row>
    <row r="18925" spans="24:31" x14ac:dyDescent="0.3">
      <c r="X18925" s="275" t="s">
        <v>33782</v>
      </c>
      <c r="Y18925" s="276">
        <v>1186.5899999999999</v>
      </c>
      <c r="AA18925" s="231" t="s">
        <v>13600</v>
      </c>
      <c r="AB18925" s="232">
        <v>174277.52</v>
      </c>
      <c r="AD18925" s="207"/>
      <c r="AE18925" s="208"/>
    </row>
    <row r="18926" spans="24:31" x14ac:dyDescent="0.3">
      <c r="X18926" s="275" t="s">
        <v>33783</v>
      </c>
      <c r="Y18926" s="276">
        <v>290</v>
      </c>
      <c r="AA18926" s="231" t="s">
        <v>21190</v>
      </c>
      <c r="AB18926" s="232">
        <v>136818.89000000001</v>
      </c>
      <c r="AD18926" s="207"/>
      <c r="AE18926" s="208"/>
    </row>
    <row r="18927" spans="24:31" x14ac:dyDescent="0.3">
      <c r="X18927" s="275" t="s">
        <v>33784</v>
      </c>
      <c r="Y18927" s="276">
        <v>367.96</v>
      </c>
      <c r="AA18927" s="231" t="s">
        <v>36317</v>
      </c>
      <c r="AB18927" s="232">
        <v>20728.64</v>
      </c>
      <c r="AD18927" s="207"/>
      <c r="AE18927" s="208"/>
    </row>
    <row r="18928" spans="24:31" x14ac:dyDescent="0.3">
      <c r="X18928" s="275" t="s">
        <v>22635</v>
      </c>
      <c r="Y18928" s="276">
        <v>14013</v>
      </c>
      <c r="AA18928" s="231" t="s">
        <v>21191</v>
      </c>
      <c r="AB18928" s="232">
        <v>72128.47</v>
      </c>
      <c r="AD18928" s="207"/>
      <c r="AE18928" s="208"/>
    </row>
    <row r="18929" spans="24:31" x14ac:dyDescent="0.3">
      <c r="X18929" s="275" t="s">
        <v>40815</v>
      </c>
      <c r="Y18929" s="276">
        <v>327428.03999999998</v>
      </c>
      <c r="AA18929" s="231" t="s">
        <v>21192</v>
      </c>
      <c r="AB18929" s="232">
        <v>3963.57</v>
      </c>
      <c r="AD18929" s="207"/>
      <c r="AE18929" s="208"/>
    </row>
    <row r="18930" spans="24:31" x14ac:dyDescent="0.3">
      <c r="X18930" s="275" t="s">
        <v>22652</v>
      </c>
      <c r="Y18930" s="276">
        <v>30301.08</v>
      </c>
      <c r="AA18930" s="231" t="s">
        <v>36318</v>
      </c>
      <c r="AB18930" s="232">
        <v>113583.85</v>
      </c>
      <c r="AD18930" s="207"/>
      <c r="AE18930" s="208"/>
    </row>
    <row r="18931" spans="24:31" x14ac:dyDescent="0.3">
      <c r="X18931" s="275" t="s">
        <v>22654</v>
      </c>
      <c r="Y18931" s="276">
        <v>27366.21</v>
      </c>
      <c r="AA18931" s="231" t="s">
        <v>54373</v>
      </c>
      <c r="AB18931" s="232">
        <v>41126</v>
      </c>
      <c r="AD18931" s="207"/>
      <c r="AE18931" s="208"/>
    </row>
    <row r="18932" spans="24:31" x14ac:dyDescent="0.3">
      <c r="X18932" s="275" t="s">
        <v>47537</v>
      </c>
      <c r="Y18932" s="276">
        <v>39016.26</v>
      </c>
      <c r="AA18932" s="231" t="s">
        <v>54374</v>
      </c>
      <c r="AB18932" s="232">
        <v>239857.32</v>
      </c>
      <c r="AD18932" s="207"/>
      <c r="AE18932" s="208"/>
    </row>
    <row r="18933" spans="24:31" x14ac:dyDescent="0.3">
      <c r="X18933" s="275" t="s">
        <v>46084</v>
      </c>
      <c r="Y18933" s="276">
        <v>829</v>
      </c>
      <c r="AA18933" s="231" t="s">
        <v>54375</v>
      </c>
      <c r="AB18933" s="232">
        <v>44720.15</v>
      </c>
      <c r="AD18933" s="207"/>
      <c r="AE18933" s="208"/>
    </row>
    <row r="18934" spans="24:31" x14ac:dyDescent="0.3">
      <c r="X18934" s="275" t="s">
        <v>36436</v>
      </c>
      <c r="Y18934" s="276">
        <v>267888.96999999997</v>
      </c>
      <c r="AA18934" s="231" t="s">
        <v>54376</v>
      </c>
      <c r="AB18934" s="232">
        <v>5395.86</v>
      </c>
      <c r="AD18934" s="207"/>
      <c r="AE18934" s="208"/>
    </row>
    <row r="18935" spans="24:31" x14ac:dyDescent="0.3">
      <c r="X18935" s="275" t="s">
        <v>22708</v>
      </c>
      <c r="Y18935" s="276">
        <v>7350</v>
      </c>
      <c r="AA18935" s="231" t="s">
        <v>54377</v>
      </c>
      <c r="AB18935" s="232">
        <v>53132.56</v>
      </c>
      <c r="AD18935" s="207"/>
      <c r="AE18935" s="208"/>
    </row>
    <row r="18936" spans="24:31" x14ac:dyDescent="0.3">
      <c r="X18936" s="275" t="s">
        <v>60929</v>
      </c>
      <c r="Y18936" s="276">
        <v>26976.74</v>
      </c>
      <c r="AA18936" s="231" t="s">
        <v>46061</v>
      </c>
      <c r="AB18936" s="232">
        <v>160261.45000000001</v>
      </c>
      <c r="AD18936" s="207"/>
      <c r="AE18936" s="208"/>
    </row>
    <row r="18937" spans="24:31" x14ac:dyDescent="0.3">
      <c r="X18937" s="275" t="s">
        <v>22709</v>
      </c>
      <c r="Y18937" s="276">
        <v>615238.69999999995</v>
      </c>
      <c r="AA18937" s="231" t="s">
        <v>46062</v>
      </c>
      <c r="AB18937" s="232">
        <v>37579.949999999997</v>
      </c>
      <c r="AD18937" s="207"/>
      <c r="AE18937" s="208"/>
    </row>
    <row r="18938" spans="24:31" x14ac:dyDescent="0.3">
      <c r="X18938" s="275" t="s">
        <v>22711</v>
      </c>
      <c r="Y18938" s="276">
        <v>83997</v>
      </c>
      <c r="AA18938" s="231" t="s">
        <v>54378</v>
      </c>
      <c r="AB18938" s="232">
        <v>1145.95</v>
      </c>
      <c r="AD18938" s="207"/>
      <c r="AE18938" s="208"/>
    </row>
    <row r="18939" spans="24:31" x14ac:dyDescent="0.3">
      <c r="X18939" s="275" t="s">
        <v>39260</v>
      </c>
      <c r="Y18939" s="276">
        <v>1952822</v>
      </c>
      <c r="AA18939" s="231" t="s">
        <v>13606</v>
      </c>
      <c r="AB18939" s="232">
        <v>27391.1</v>
      </c>
      <c r="AD18939" s="207"/>
      <c r="AE18939" s="208"/>
    </row>
    <row r="18940" spans="24:31" x14ac:dyDescent="0.3">
      <c r="X18940" s="275" t="s">
        <v>22713</v>
      </c>
      <c r="Y18940" s="276">
        <v>87240</v>
      </c>
      <c r="AA18940" s="231" t="s">
        <v>21202</v>
      </c>
      <c r="AB18940" s="232">
        <v>216672.7</v>
      </c>
      <c r="AD18940" s="207"/>
      <c r="AE18940" s="208"/>
    </row>
    <row r="18941" spans="24:31" x14ac:dyDescent="0.3">
      <c r="X18941" s="275" t="s">
        <v>63504</v>
      </c>
      <c r="Y18941" s="276">
        <v>350.84</v>
      </c>
      <c r="AA18941" s="231" t="s">
        <v>54379</v>
      </c>
      <c r="AB18941" s="232">
        <v>4152</v>
      </c>
      <c r="AD18941" s="207"/>
      <c r="AE18941" s="208"/>
    </row>
    <row r="18942" spans="24:31" x14ac:dyDescent="0.3">
      <c r="X18942" s="275" t="s">
        <v>32302</v>
      </c>
      <c r="Y18942" s="276">
        <v>10872</v>
      </c>
      <c r="AA18942" s="231" t="s">
        <v>54380</v>
      </c>
      <c r="AB18942" s="232">
        <v>10280.530000000001</v>
      </c>
      <c r="AD18942" s="207"/>
      <c r="AE18942" s="208"/>
    </row>
    <row r="18943" spans="24:31" x14ac:dyDescent="0.3">
      <c r="X18943" s="275" t="s">
        <v>22714</v>
      </c>
      <c r="Y18943" s="276">
        <v>3050</v>
      </c>
      <c r="AA18943" s="231" t="s">
        <v>21204</v>
      </c>
      <c r="AB18943" s="232">
        <v>15827.71</v>
      </c>
      <c r="AD18943" s="207"/>
      <c r="AE18943" s="208"/>
    </row>
    <row r="18944" spans="24:31" x14ac:dyDescent="0.3">
      <c r="X18944" s="275" t="s">
        <v>22715</v>
      </c>
      <c r="Y18944" s="276">
        <v>52425.760000000002</v>
      </c>
      <c r="AA18944" s="231" t="s">
        <v>13607</v>
      </c>
      <c r="AB18944" s="232">
        <v>33619.75</v>
      </c>
      <c r="AD18944" s="207"/>
      <c r="AE18944" s="208"/>
    </row>
    <row r="18945" spans="24:31" x14ac:dyDescent="0.3">
      <c r="X18945" s="275" t="s">
        <v>63505</v>
      </c>
      <c r="Y18945" s="276">
        <v>112.82</v>
      </c>
      <c r="AA18945" s="231" t="s">
        <v>21229</v>
      </c>
      <c r="AB18945" s="232">
        <v>88083.44</v>
      </c>
      <c r="AD18945" s="207"/>
      <c r="AE18945" s="208"/>
    </row>
    <row r="18946" spans="24:31" x14ac:dyDescent="0.3">
      <c r="X18946" s="275" t="s">
        <v>22716</v>
      </c>
      <c r="Y18946" s="276">
        <v>8649</v>
      </c>
      <c r="AA18946" s="231" t="s">
        <v>46063</v>
      </c>
      <c r="AB18946" s="232">
        <v>96500</v>
      </c>
      <c r="AD18946" s="207"/>
      <c r="AE18946" s="208"/>
    </row>
    <row r="18947" spans="24:31" x14ac:dyDescent="0.3">
      <c r="X18947" s="275" t="s">
        <v>22717</v>
      </c>
      <c r="Y18947" s="276">
        <v>496500</v>
      </c>
      <c r="AA18947" s="231" t="s">
        <v>21231</v>
      </c>
      <c r="AB18947" s="232">
        <v>13165.83</v>
      </c>
      <c r="AD18947" s="207"/>
      <c r="AE18947" s="208"/>
    </row>
    <row r="18948" spans="24:31" x14ac:dyDescent="0.3">
      <c r="X18948" s="275" t="s">
        <v>48485</v>
      </c>
      <c r="Y18948" s="276">
        <v>19551.27</v>
      </c>
      <c r="AA18948" s="231" t="s">
        <v>39199</v>
      </c>
      <c r="AB18948" s="232">
        <v>3133.28</v>
      </c>
      <c r="AD18948" s="207"/>
      <c r="AE18948" s="208"/>
    </row>
    <row r="18949" spans="24:31" x14ac:dyDescent="0.3">
      <c r="X18949" s="275" t="s">
        <v>43277</v>
      </c>
      <c r="Y18949" s="276">
        <v>3091090.94</v>
      </c>
      <c r="AA18949" s="231" t="s">
        <v>21232</v>
      </c>
      <c r="AB18949" s="232">
        <v>11084.54</v>
      </c>
      <c r="AD18949" s="207"/>
      <c r="AE18949" s="208"/>
    </row>
    <row r="18950" spans="24:31" x14ac:dyDescent="0.3">
      <c r="X18950" s="275" t="s">
        <v>13784</v>
      </c>
      <c r="Y18950" s="276">
        <v>13904</v>
      </c>
      <c r="AA18950" s="231" t="s">
        <v>50679</v>
      </c>
      <c r="AB18950" s="232">
        <v>1397.19</v>
      </c>
      <c r="AD18950" s="207"/>
      <c r="AE18950" s="208"/>
    </row>
    <row r="18951" spans="24:31" x14ac:dyDescent="0.3">
      <c r="X18951" s="275" t="s">
        <v>43278</v>
      </c>
      <c r="Y18951" s="276">
        <v>159183.48000000001</v>
      </c>
      <c r="AA18951" s="231" t="s">
        <v>21235</v>
      </c>
      <c r="AB18951" s="232">
        <v>8340</v>
      </c>
      <c r="AD18951" s="207"/>
      <c r="AE18951" s="208"/>
    </row>
    <row r="18952" spans="24:31" x14ac:dyDescent="0.3">
      <c r="X18952" s="275" t="s">
        <v>56817</v>
      </c>
      <c r="Y18952" s="276">
        <v>8955</v>
      </c>
      <c r="AA18952" s="231" t="s">
        <v>21302</v>
      </c>
      <c r="AB18952" s="232">
        <v>215870.23</v>
      </c>
      <c r="AD18952" s="207"/>
      <c r="AE18952" s="208"/>
    </row>
    <row r="18953" spans="24:31" x14ac:dyDescent="0.3">
      <c r="X18953" s="275" t="s">
        <v>22718</v>
      </c>
      <c r="Y18953" s="276">
        <v>65144.1</v>
      </c>
      <c r="AA18953" s="231" t="s">
        <v>21303</v>
      </c>
      <c r="AB18953" s="232">
        <v>132864.54</v>
      </c>
      <c r="AD18953" s="207"/>
      <c r="AE18953" s="208"/>
    </row>
    <row r="18954" spans="24:31" x14ac:dyDescent="0.3">
      <c r="X18954" s="275" t="s">
        <v>13785</v>
      </c>
      <c r="Y18954" s="276">
        <v>512618.65</v>
      </c>
      <c r="AA18954" s="231" t="s">
        <v>40799</v>
      </c>
      <c r="AB18954" s="232">
        <v>2279.56</v>
      </c>
      <c r="AD18954" s="207"/>
      <c r="AE18954" s="208"/>
    </row>
    <row r="18955" spans="24:31" x14ac:dyDescent="0.3">
      <c r="X18955" s="275" t="s">
        <v>13786</v>
      </c>
      <c r="Y18955" s="276">
        <v>990795.98</v>
      </c>
      <c r="AA18955" s="231" t="s">
        <v>21304</v>
      </c>
      <c r="AB18955" s="232">
        <v>644023.27</v>
      </c>
      <c r="AD18955" s="207"/>
      <c r="AE18955" s="208"/>
    </row>
    <row r="18956" spans="24:31" x14ac:dyDescent="0.3">
      <c r="X18956" s="275" t="s">
        <v>13787</v>
      </c>
      <c r="Y18956" s="276">
        <v>3012.52</v>
      </c>
      <c r="AA18956" s="231" t="s">
        <v>47517</v>
      </c>
      <c r="AB18956" s="232">
        <v>8322.1</v>
      </c>
      <c r="AD18956" s="207"/>
      <c r="AE18956" s="208"/>
    </row>
    <row r="18957" spans="24:31" x14ac:dyDescent="0.3">
      <c r="X18957" s="275" t="s">
        <v>65161</v>
      </c>
      <c r="Y18957" s="276">
        <v>19966.419999999998</v>
      </c>
      <c r="AA18957" s="231" t="s">
        <v>35103</v>
      </c>
      <c r="AB18957" s="232">
        <v>148774.46</v>
      </c>
      <c r="AD18957" s="207"/>
      <c r="AE18957" s="208"/>
    </row>
    <row r="18958" spans="24:31" x14ac:dyDescent="0.3">
      <c r="X18958" s="275" t="s">
        <v>22719</v>
      </c>
      <c r="Y18958" s="276">
        <v>260524.58</v>
      </c>
      <c r="AA18958" s="231" t="s">
        <v>21306</v>
      </c>
      <c r="AB18958" s="232">
        <v>69249.14</v>
      </c>
      <c r="AD18958" s="207"/>
      <c r="AE18958" s="208"/>
    </row>
    <row r="18959" spans="24:31" x14ac:dyDescent="0.3">
      <c r="X18959" s="275" t="s">
        <v>22720</v>
      </c>
      <c r="Y18959" s="276">
        <v>73141.14</v>
      </c>
      <c r="AA18959" s="231" t="s">
        <v>21307</v>
      </c>
      <c r="AB18959" s="232">
        <v>5536.25</v>
      </c>
      <c r="AD18959" s="207"/>
      <c r="AE18959" s="208"/>
    </row>
    <row r="18960" spans="24:31" x14ac:dyDescent="0.3">
      <c r="X18960" s="275" t="s">
        <v>22721</v>
      </c>
      <c r="Y18960" s="276">
        <v>35644.07</v>
      </c>
      <c r="AA18960" s="231" t="s">
        <v>21308</v>
      </c>
      <c r="AB18960" s="232">
        <v>74840.5</v>
      </c>
      <c r="AD18960" s="207"/>
      <c r="AE18960" s="208"/>
    </row>
    <row r="18961" spans="24:31" x14ac:dyDescent="0.3">
      <c r="X18961" s="275" t="s">
        <v>39261</v>
      </c>
      <c r="Y18961" s="276">
        <v>143020.57999999999</v>
      </c>
      <c r="AA18961" s="231" t="s">
        <v>36332</v>
      </c>
      <c r="AB18961" s="232">
        <v>955</v>
      </c>
      <c r="AD18961" s="207"/>
      <c r="AE18961" s="208"/>
    </row>
    <row r="18962" spans="24:31" x14ac:dyDescent="0.3">
      <c r="X18962" s="275" t="s">
        <v>22724</v>
      </c>
      <c r="Y18962" s="276">
        <v>5051.09</v>
      </c>
      <c r="AA18962" s="231" t="s">
        <v>33662</v>
      </c>
      <c r="AB18962" s="232">
        <v>12315169.02</v>
      </c>
      <c r="AD18962" s="207"/>
      <c r="AE18962" s="208"/>
    </row>
    <row r="18963" spans="24:31" x14ac:dyDescent="0.3">
      <c r="X18963" s="275" t="s">
        <v>54417</v>
      </c>
      <c r="Y18963" s="276">
        <v>150429.64000000001</v>
      </c>
      <c r="AA18963" s="231" t="s">
        <v>21311</v>
      </c>
      <c r="AB18963" s="232">
        <v>27965</v>
      </c>
      <c r="AD18963" s="207"/>
      <c r="AE18963" s="208"/>
    </row>
    <row r="18964" spans="24:31" x14ac:dyDescent="0.3">
      <c r="X18964" s="275" t="s">
        <v>22725</v>
      </c>
      <c r="Y18964" s="276">
        <v>368770.35</v>
      </c>
      <c r="AA18964" s="231" t="s">
        <v>40800</v>
      </c>
      <c r="AB18964" s="232">
        <v>79354.61</v>
      </c>
      <c r="AD18964" s="207"/>
      <c r="AE18964" s="208"/>
    </row>
    <row r="18965" spans="24:31" x14ac:dyDescent="0.3">
      <c r="X18965" s="275" t="s">
        <v>22726</v>
      </c>
      <c r="Y18965" s="276">
        <v>187418.06</v>
      </c>
      <c r="AA18965" s="231" t="s">
        <v>13622</v>
      </c>
      <c r="AB18965" s="232">
        <v>1018382.09</v>
      </c>
      <c r="AD18965" s="207"/>
      <c r="AE18965" s="208"/>
    </row>
    <row r="18966" spans="24:31" x14ac:dyDescent="0.3">
      <c r="X18966" s="275" t="s">
        <v>22729</v>
      </c>
      <c r="Y18966" s="276">
        <v>116907.26</v>
      </c>
      <c r="AA18966" s="231" t="s">
        <v>13623</v>
      </c>
      <c r="AB18966" s="232">
        <v>135170.73000000001</v>
      </c>
      <c r="AD18966" s="207"/>
      <c r="AE18966" s="208"/>
    </row>
    <row r="18967" spans="24:31" x14ac:dyDescent="0.3">
      <c r="X18967" s="275" t="s">
        <v>48486</v>
      </c>
      <c r="Y18967" s="276">
        <v>58281</v>
      </c>
      <c r="AA18967" s="231" t="s">
        <v>13624</v>
      </c>
      <c r="AB18967" s="232">
        <v>72260.100000000006</v>
      </c>
      <c r="AD18967" s="207"/>
      <c r="AE18967" s="208"/>
    </row>
    <row r="18968" spans="24:31" x14ac:dyDescent="0.3">
      <c r="X18968" s="275" t="s">
        <v>50696</v>
      </c>
      <c r="Y18968" s="276">
        <v>831511.98</v>
      </c>
      <c r="AA18968" s="231" t="s">
        <v>21315</v>
      </c>
      <c r="AB18968" s="232">
        <v>962089.45</v>
      </c>
      <c r="AD18968" s="207"/>
      <c r="AE18968" s="208"/>
    </row>
    <row r="18969" spans="24:31" x14ac:dyDescent="0.3">
      <c r="X18969" s="275" t="s">
        <v>22784</v>
      </c>
      <c r="Y18969" s="276">
        <v>5122.8500000000004</v>
      </c>
      <c r="AA18969" s="231" t="s">
        <v>36333</v>
      </c>
      <c r="AB18969" s="232">
        <v>155590.26</v>
      </c>
      <c r="AD18969" s="207"/>
      <c r="AE18969" s="208"/>
    </row>
    <row r="18970" spans="24:31" x14ac:dyDescent="0.3">
      <c r="X18970" s="275" t="s">
        <v>22785</v>
      </c>
      <c r="Y18970" s="276">
        <v>2000</v>
      </c>
      <c r="AA18970" s="231" t="s">
        <v>50680</v>
      </c>
      <c r="AB18970" s="232">
        <v>106.7</v>
      </c>
      <c r="AD18970" s="207"/>
      <c r="AE18970" s="208"/>
    </row>
    <row r="18971" spans="24:31" x14ac:dyDescent="0.3">
      <c r="X18971" s="275" t="s">
        <v>22787</v>
      </c>
      <c r="Y18971" s="276">
        <v>440.35</v>
      </c>
      <c r="AA18971" s="231" t="s">
        <v>50681</v>
      </c>
      <c r="AB18971" s="232">
        <v>110000</v>
      </c>
      <c r="AD18971" s="207"/>
      <c r="AE18971" s="208"/>
    </row>
    <row r="18972" spans="24:31" x14ac:dyDescent="0.3">
      <c r="X18972" s="275" t="s">
        <v>13798</v>
      </c>
      <c r="Y18972" s="276">
        <v>459</v>
      </c>
      <c r="AA18972" s="231" t="s">
        <v>35104</v>
      </c>
      <c r="AB18972" s="232">
        <v>8887</v>
      </c>
      <c r="AD18972" s="207"/>
      <c r="AE18972" s="208"/>
    </row>
    <row r="18973" spans="24:31" x14ac:dyDescent="0.3">
      <c r="X18973" s="275" t="s">
        <v>22793</v>
      </c>
      <c r="Y18973" s="276">
        <v>2090</v>
      </c>
      <c r="AA18973" s="231" t="s">
        <v>21317</v>
      </c>
      <c r="AB18973" s="232">
        <v>489232.93</v>
      </c>
      <c r="AD18973" s="207"/>
      <c r="AE18973" s="208"/>
    </row>
    <row r="18974" spans="24:31" x14ac:dyDescent="0.3">
      <c r="X18974" s="275" t="s">
        <v>13801</v>
      </c>
      <c r="Y18974" s="276">
        <v>2098.6</v>
      </c>
      <c r="AA18974" s="231" t="s">
        <v>21318</v>
      </c>
      <c r="AB18974" s="232">
        <v>201520.17</v>
      </c>
      <c r="AD18974" s="207"/>
      <c r="AE18974" s="208"/>
    </row>
    <row r="18975" spans="24:31" x14ac:dyDescent="0.3">
      <c r="X18975" s="275" t="s">
        <v>22878</v>
      </c>
      <c r="Y18975" s="276">
        <v>369033.45</v>
      </c>
      <c r="AA18975" s="231" t="s">
        <v>21319</v>
      </c>
      <c r="AB18975" s="232">
        <v>901244.64</v>
      </c>
      <c r="AD18975" s="207"/>
      <c r="AE18975" s="208"/>
    </row>
    <row r="18976" spans="24:31" x14ac:dyDescent="0.3">
      <c r="X18976" s="275" t="s">
        <v>22879</v>
      </c>
      <c r="Y18976" s="276">
        <v>715203.34</v>
      </c>
      <c r="AA18976" s="231" t="s">
        <v>21320</v>
      </c>
      <c r="AB18976" s="232">
        <v>351286.95</v>
      </c>
      <c r="AD18976" s="207"/>
      <c r="AE18976" s="208"/>
    </row>
    <row r="18977" spans="24:31" x14ac:dyDescent="0.3">
      <c r="X18977" s="275" t="s">
        <v>22880</v>
      </c>
      <c r="Y18977" s="276">
        <v>242264.06</v>
      </c>
      <c r="AA18977" s="231" t="s">
        <v>21321</v>
      </c>
      <c r="AB18977" s="232">
        <v>1396286.14</v>
      </c>
      <c r="AD18977" s="207"/>
      <c r="AE18977" s="208"/>
    </row>
    <row r="18978" spans="24:31" x14ac:dyDescent="0.3">
      <c r="X18978" s="275" t="s">
        <v>22881</v>
      </c>
      <c r="Y18978" s="276">
        <v>110888.15</v>
      </c>
      <c r="AA18978" s="231" t="s">
        <v>47518</v>
      </c>
      <c r="AB18978" s="232">
        <v>-56588.51</v>
      </c>
      <c r="AD18978" s="207"/>
      <c r="AE18978" s="208"/>
    </row>
    <row r="18979" spans="24:31" x14ac:dyDescent="0.3">
      <c r="X18979" s="275" t="s">
        <v>54419</v>
      </c>
      <c r="Y18979" s="276">
        <v>175287.69</v>
      </c>
      <c r="AA18979" s="231" t="s">
        <v>40801</v>
      </c>
      <c r="AB18979" s="232">
        <v>2027981.03</v>
      </c>
      <c r="AD18979" s="207"/>
      <c r="AE18979" s="208"/>
    </row>
    <row r="18980" spans="24:31" x14ac:dyDescent="0.3">
      <c r="X18980" s="275" t="s">
        <v>22883</v>
      </c>
      <c r="Y18980" s="276">
        <v>72739.34</v>
      </c>
      <c r="AA18980" s="231" t="s">
        <v>54381</v>
      </c>
      <c r="AB18980" s="232">
        <v>32385</v>
      </c>
      <c r="AD18980" s="207"/>
      <c r="AE18980" s="208"/>
    </row>
    <row r="18981" spans="24:31" x14ac:dyDescent="0.3">
      <c r="X18981" s="275" t="s">
        <v>22884</v>
      </c>
      <c r="Y18981" s="276">
        <v>4000</v>
      </c>
      <c r="AA18981" s="231" t="s">
        <v>47519</v>
      </c>
      <c r="AB18981" s="232">
        <v>104936.85</v>
      </c>
      <c r="AD18981" s="207"/>
      <c r="AE18981" s="208"/>
    </row>
    <row r="18982" spans="24:31" x14ac:dyDescent="0.3">
      <c r="X18982" s="275" t="s">
        <v>55619</v>
      </c>
      <c r="Y18982" s="276">
        <v>1209.5</v>
      </c>
      <c r="AA18982" s="231" t="s">
        <v>21322</v>
      </c>
      <c r="AB18982" s="232">
        <v>228714.64</v>
      </c>
      <c r="AD18982" s="207"/>
      <c r="AE18982" s="208"/>
    </row>
    <row r="18983" spans="24:31" x14ac:dyDescent="0.3">
      <c r="X18983" s="275" t="s">
        <v>22887</v>
      </c>
      <c r="Y18983" s="276">
        <v>8105.51</v>
      </c>
      <c r="AA18983" s="231" t="s">
        <v>46064</v>
      </c>
      <c r="AB18983" s="232">
        <v>60500</v>
      </c>
      <c r="AD18983" s="207"/>
      <c r="AE18983" s="208"/>
    </row>
    <row r="18984" spans="24:31" x14ac:dyDescent="0.3">
      <c r="X18984" s="275" t="s">
        <v>22888</v>
      </c>
      <c r="Y18984" s="276">
        <v>1115.21</v>
      </c>
      <c r="AA18984" s="231" t="s">
        <v>21333</v>
      </c>
      <c r="AB18984" s="232">
        <v>4628.26</v>
      </c>
      <c r="AD18984" s="207"/>
      <c r="AE18984" s="208"/>
    </row>
    <row r="18985" spans="24:31" x14ac:dyDescent="0.3">
      <c r="X18985" s="275" t="s">
        <v>48487</v>
      </c>
      <c r="Y18985" s="276">
        <v>32252.78</v>
      </c>
      <c r="AA18985" s="231" t="s">
        <v>43248</v>
      </c>
      <c r="AB18985" s="232">
        <v>2000</v>
      </c>
      <c r="AD18985" s="207"/>
      <c r="AE18985" s="208"/>
    </row>
    <row r="18986" spans="24:31" x14ac:dyDescent="0.3">
      <c r="X18986" s="275" t="s">
        <v>13812</v>
      </c>
      <c r="Y18986" s="276">
        <v>26349.33</v>
      </c>
      <c r="AA18986" s="231" t="s">
        <v>21334</v>
      </c>
      <c r="AB18986" s="232">
        <v>24490.78</v>
      </c>
      <c r="AD18986" s="207"/>
      <c r="AE18986" s="208"/>
    </row>
    <row r="18987" spans="24:31" x14ac:dyDescent="0.3">
      <c r="X18987" s="275" t="s">
        <v>33795</v>
      </c>
      <c r="Y18987" s="276">
        <v>89.41</v>
      </c>
      <c r="AA18987" s="231" t="s">
        <v>43249</v>
      </c>
      <c r="AB18987" s="232">
        <v>3029.99</v>
      </c>
      <c r="AD18987" s="207"/>
      <c r="AE18987" s="208"/>
    </row>
    <row r="18988" spans="24:31" x14ac:dyDescent="0.3">
      <c r="X18988" s="275" t="s">
        <v>13813</v>
      </c>
      <c r="Y18988" s="276">
        <v>9809.2199999999993</v>
      </c>
      <c r="AA18988" s="231" t="s">
        <v>47520</v>
      </c>
      <c r="AB18988" s="232">
        <v>6896</v>
      </c>
      <c r="AD18988" s="207"/>
      <c r="AE18988" s="208"/>
    </row>
    <row r="18989" spans="24:31" x14ac:dyDescent="0.3">
      <c r="X18989" s="275" t="s">
        <v>33796</v>
      </c>
      <c r="Y18989" s="276">
        <v>140576.79999999999</v>
      </c>
      <c r="AA18989" s="231" t="s">
        <v>39205</v>
      </c>
      <c r="AB18989" s="232">
        <v>54296.99</v>
      </c>
      <c r="AD18989" s="207"/>
      <c r="AE18989" s="208"/>
    </row>
    <row r="18990" spans="24:31" x14ac:dyDescent="0.3">
      <c r="X18990" s="275" t="s">
        <v>40817</v>
      </c>
      <c r="Y18990" s="276">
        <v>106826.62</v>
      </c>
      <c r="AA18990" s="231" t="s">
        <v>36336</v>
      </c>
      <c r="AB18990" s="232">
        <v>29726.04</v>
      </c>
      <c r="AD18990" s="207"/>
      <c r="AE18990" s="208"/>
    </row>
    <row r="18991" spans="24:31" x14ac:dyDescent="0.3">
      <c r="X18991" s="275" t="s">
        <v>46086</v>
      </c>
      <c r="Y18991" s="276">
        <v>501013.42</v>
      </c>
      <c r="AA18991" s="231" t="s">
        <v>54382</v>
      </c>
      <c r="AB18991" s="232">
        <v>3165</v>
      </c>
      <c r="AD18991" s="207"/>
      <c r="AE18991" s="208"/>
    </row>
    <row r="18992" spans="24:31" x14ac:dyDescent="0.3">
      <c r="X18992" s="275" t="s">
        <v>58054</v>
      </c>
      <c r="Y18992" s="276">
        <v>1175.03</v>
      </c>
      <c r="AA18992" s="231" t="s">
        <v>43250</v>
      </c>
      <c r="AB18992" s="232">
        <v>51000</v>
      </c>
      <c r="AD18992" s="207"/>
      <c r="AE18992" s="208"/>
    </row>
    <row r="18993" spans="24:31" x14ac:dyDescent="0.3">
      <c r="X18993" s="275" t="s">
        <v>54420</v>
      </c>
      <c r="Y18993" s="276">
        <v>3543.14</v>
      </c>
      <c r="AA18993" s="231" t="s">
        <v>48468</v>
      </c>
      <c r="AB18993" s="232">
        <v>1944.4</v>
      </c>
      <c r="AD18993" s="207"/>
      <c r="AE18993" s="208"/>
    </row>
    <row r="18994" spans="24:31" x14ac:dyDescent="0.3">
      <c r="X18994" s="275" t="s">
        <v>61692</v>
      </c>
      <c r="Y18994" s="276">
        <v>1600</v>
      </c>
      <c r="AA18994" s="231" t="s">
        <v>36337</v>
      </c>
      <c r="AB18994" s="232">
        <v>6940.37</v>
      </c>
      <c r="AD18994" s="207"/>
      <c r="AE18994" s="208"/>
    </row>
    <row r="18995" spans="24:31" x14ac:dyDescent="0.3">
      <c r="X18995" s="275" t="s">
        <v>22892</v>
      </c>
      <c r="Y18995" s="276">
        <v>152235.09</v>
      </c>
      <c r="AA18995" s="231" t="s">
        <v>46065</v>
      </c>
      <c r="AB18995" s="232">
        <v>175</v>
      </c>
      <c r="AD18995" s="207"/>
      <c r="AE18995" s="208"/>
    </row>
    <row r="18996" spans="24:31" x14ac:dyDescent="0.3">
      <c r="X18996" s="275" t="s">
        <v>58055</v>
      </c>
      <c r="Y18996" s="276">
        <v>43450</v>
      </c>
      <c r="AA18996" s="231" t="s">
        <v>21342</v>
      </c>
      <c r="AB18996" s="232">
        <v>9199.4500000000007</v>
      </c>
      <c r="AD18996" s="207"/>
      <c r="AE18996" s="208"/>
    </row>
    <row r="18997" spans="24:31" x14ac:dyDescent="0.3">
      <c r="X18997" s="275" t="s">
        <v>22893</v>
      </c>
      <c r="Y18997" s="276">
        <v>2008</v>
      </c>
      <c r="AA18997" s="231" t="s">
        <v>21343</v>
      </c>
      <c r="AB18997" s="232">
        <v>9960</v>
      </c>
      <c r="AD18997" s="207"/>
      <c r="AE18997" s="208"/>
    </row>
    <row r="18998" spans="24:31" x14ac:dyDescent="0.3">
      <c r="X18998" s="275" t="s">
        <v>22894</v>
      </c>
      <c r="Y18998" s="276">
        <v>453.18</v>
      </c>
      <c r="AA18998" s="231" t="s">
        <v>54383</v>
      </c>
      <c r="AB18998" s="232">
        <v>22065.24</v>
      </c>
      <c r="AD18998" s="207"/>
      <c r="AE18998" s="208"/>
    </row>
    <row r="18999" spans="24:31" x14ac:dyDescent="0.3">
      <c r="X18999" s="275" t="s">
        <v>13816</v>
      </c>
      <c r="Y18999" s="276">
        <v>203030.5</v>
      </c>
      <c r="AA18999" s="231" t="s">
        <v>21410</v>
      </c>
      <c r="AB18999" s="232">
        <v>570722.13</v>
      </c>
      <c r="AD18999" s="207"/>
      <c r="AE18999" s="208"/>
    </row>
    <row r="19000" spans="24:31" x14ac:dyDescent="0.3">
      <c r="X19000" s="275" t="s">
        <v>13817</v>
      </c>
      <c r="Y19000" s="276">
        <v>614164.19999999995</v>
      </c>
      <c r="AA19000" s="231" t="s">
        <v>35115</v>
      </c>
      <c r="AB19000" s="232">
        <v>445.31</v>
      </c>
      <c r="AD19000" s="207"/>
      <c r="AE19000" s="208"/>
    </row>
    <row r="19001" spans="24:31" x14ac:dyDescent="0.3">
      <c r="X19001" s="275" t="s">
        <v>22895</v>
      </c>
      <c r="Y19001" s="276">
        <v>153442.07999999999</v>
      </c>
      <c r="AA19001" s="231" t="s">
        <v>21411</v>
      </c>
      <c r="AB19001" s="232">
        <v>380864.6</v>
      </c>
      <c r="AD19001" s="207"/>
      <c r="AE19001" s="208"/>
    </row>
    <row r="19002" spans="24:31" x14ac:dyDescent="0.3">
      <c r="X19002" s="275" t="s">
        <v>22896</v>
      </c>
      <c r="Y19002" s="276">
        <v>83189.17</v>
      </c>
      <c r="AA19002" s="231" t="s">
        <v>47521</v>
      </c>
      <c r="AB19002" s="232">
        <v>10251.879999999999</v>
      </c>
      <c r="AD19002" s="207"/>
      <c r="AE19002" s="208"/>
    </row>
    <row r="19003" spans="24:31" x14ac:dyDescent="0.3">
      <c r="X19003" s="275" t="s">
        <v>35240</v>
      </c>
      <c r="Y19003" s="276">
        <v>225102.72</v>
      </c>
      <c r="AA19003" s="231" t="s">
        <v>21412</v>
      </c>
      <c r="AB19003" s="232">
        <v>126459.89</v>
      </c>
      <c r="AD19003" s="207"/>
      <c r="AE19003" s="208"/>
    </row>
    <row r="19004" spans="24:31" x14ac:dyDescent="0.3">
      <c r="X19004" s="275" t="s">
        <v>22897</v>
      </c>
      <c r="Y19004" s="276">
        <v>110869.35</v>
      </c>
      <c r="AA19004" s="231" t="s">
        <v>21413</v>
      </c>
      <c r="AB19004" s="232">
        <v>9860</v>
      </c>
      <c r="AD19004" s="207"/>
      <c r="AE19004" s="208"/>
    </row>
    <row r="19005" spans="24:31" x14ac:dyDescent="0.3">
      <c r="X19005" s="275" t="s">
        <v>49382</v>
      </c>
      <c r="Y19005" s="276">
        <v>26351.59</v>
      </c>
      <c r="AA19005" s="231" t="s">
        <v>21414</v>
      </c>
      <c r="AB19005" s="232">
        <v>3620</v>
      </c>
      <c r="AD19005" s="207"/>
      <c r="AE19005" s="208"/>
    </row>
    <row r="19006" spans="24:31" x14ac:dyDescent="0.3">
      <c r="X19006" s="275" t="s">
        <v>22901</v>
      </c>
      <c r="Y19006" s="276">
        <v>599.76</v>
      </c>
      <c r="AA19006" s="231" t="s">
        <v>21415</v>
      </c>
      <c r="AB19006" s="232">
        <v>83422.5</v>
      </c>
      <c r="AD19006" s="207"/>
      <c r="AE19006" s="208"/>
    </row>
    <row r="19007" spans="24:31" x14ac:dyDescent="0.3">
      <c r="X19007" s="275" t="s">
        <v>13818</v>
      </c>
      <c r="Y19007" s="276">
        <v>224265.45</v>
      </c>
      <c r="AA19007" s="231" t="s">
        <v>21416</v>
      </c>
      <c r="AB19007" s="232">
        <v>45302.8</v>
      </c>
      <c r="AD19007" s="207"/>
      <c r="AE19007" s="208"/>
    </row>
    <row r="19008" spans="24:31" x14ac:dyDescent="0.3">
      <c r="X19008" s="275" t="s">
        <v>22903</v>
      </c>
      <c r="Y19008" s="276">
        <v>1805297.88</v>
      </c>
      <c r="AA19008" s="231" t="s">
        <v>21417</v>
      </c>
      <c r="AB19008" s="232">
        <v>23724</v>
      </c>
      <c r="AD19008" s="207"/>
      <c r="AE19008" s="208"/>
    </row>
    <row r="19009" spans="24:31" x14ac:dyDescent="0.3">
      <c r="X19009" s="275" t="s">
        <v>22904</v>
      </c>
      <c r="Y19009" s="276">
        <v>503289.99</v>
      </c>
      <c r="AA19009" s="231" t="s">
        <v>21418</v>
      </c>
      <c r="AB19009" s="232">
        <v>130</v>
      </c>
      <c r="AD19009" s="207"/>
      <c r="AE19009" s="208"/>
    </row>
    <row r="19010" spans="24:31" x14ac:dyDescent="0.3">
      <c r="X19010" s="275" t="s">
        <v>22906</v>
      </c>
      <c r="Y19010" s="276">
        <v>76411.67</v>
      </c>
      <c r="AA19010" s="231" t="s">
        <v>21419</v>
      </c>
      <c r="AB19010" s="232">
        <v>6117.2</v>
      </c>
      <c r="AD19010" s="207"/>
      <c r="AE19010" s="208"/>
    </row>
    <row r="19011" spans="24:31" x14ac:dyDescent="0.3">
      <c r="X19011" s="275" t="s">
        <v>58056</v>
      </c>
      <c r="Y19011" s="276">
        <v>2110.21</v>
      </c>
      <c r="AA19011" s="231" t="s">
        <v>21420</v>
      </c>
      <c r="AB19011" s="232">
        <v>62810.58</v>
      </c>
      <c r="AD19011" s="207"/>
      <c r="AE19011" s="208"/>
    </row>
    <row r="19012" spans="24:31" x14ac:dyDescent="0.3">
      <c r="X19012" s="275" t="s">
        <v>22909</v>
      </c>
      <c r="Y19012" s="276">
        <v>11340.51</v>
      </c>
      <c r="AA19012" s="231" t="s">
        <v>21421</v>
      </c>
      <c r="AB19012" s="232">
        <v>26885.13</v>
      </c>
      <c r="AD19012" s="207"/>
      <c r="AE19012" s="208"/>
    </row>
    <row r="19013" spans="24:31" x14ac:dyDescent="0.3">
      <c r="X19013" s="275" t="s">
        <v>13819</v>
      </c>
      <c r="Y19013" s="276">
        <v>542777.07999999996</v>
      </c>
      <c r="AA19013" s="231" t="s">
        <v>21422</v>
      </c>
      <c r="AB19013" s="232">
        <v>22561.69</v>
      </c>
      <c r="AD19013" s="207"/>
      <c r="AE19013" s="208"/>
    </row>
    <row r="19014" spans="24:31" x14ac:dyDescent="0.3">
      <c r="X19014" s="275" t="s">
        <v>43279</v>
      </c>
      <c r="Y19014" s="276">
        <v>628949.42000000004</v>
      </c>
      <c r="AA19014" s="231" t="s">
        <v>21424</v>
      </c>
      <c r="AB19014" s="232">
        <v>10909.84</v>
      </c>
      <c r="AD19014" s="207"/>
      <c r="AE19014" s="208"/>
    </row>
    <row r="19015" spans="24:31" x14ac:dyDescent="0.3">
      <c r="X19015" s="275" t="s">
        <v>22935</v>
      </c>
      <c r="Y19015" s="276">
        <v>107475.68</v>
      </c>
      <c r="AA19015" s="231" t="s">
        <v>35116</v>
      </c>
      <c r="AB19015" s="232">
        <v>4964071</v>
      </c>
      <c r="AD19015" s="207"/>
      <c r="AE19015" s="208"/>
    </row>
    <row r="19016" spans="24:31" x14ac:dyDescent="0.3">
      <c r="X19016" s="275" t="s">
        <v>39276</v>
      </c>
      <c r="Y19016" s="276">
        <v>129999.84</v>
      </c>
      <c r="AA19016" s="231" t="s">
        <v>54384</v>
      </c>
      <c r="AB19016" s="232">
        <v>205.96</v>
      </c>
      <c r="AD19016" s="207"/>
      <c r="AE19016" s="208"/>
    </row>
    <row r="19017" spans="24:31" x14ac:dyDescent="0.3">
      <c r="X19017" s="275" t="s">
        <v>49383</v>
      </c>
      <c r="Y19017" s="276">
        <v>41528.339999999997</v>
      </c>
      <c r="AA19017" s="231" t="s">
        <v>54385</v>
      </c>
      <c r="AB19017" s="232">
        <v>2040</v>
      </c>
      <c r="AD19017" s="207"/>
      <c r="AE19017" s="208"/>
    </row>
    <row r="19018" spans="24:31" x14ac:dyDescent="0.3">
      <c r="X19018" s="275" t="s">
        <v>59332</v>
      </c>
      <c r="Y19018" s="276">
        <v>62879.47</v>
      </c>
      <c r="AA19018" s="231" t="s">
        <v>21426</v>
      </c>
      <c r="AB19018" s="232">
        <v>9868.7999999999993</v>
      </c>
      <c r="AD19018" s="207"/>
      <c r="AE19018" s="208"/>
    </row>
    <row r="19019" spans="24:31" x14ac:dyDescent="0.3">
      <c r="X19019" s="275" t="s">
        <v>40818</v>
      </c>
      <c r="Y19019" s="276">
        <v>4975.32</v>
      </c>
      <c r="AA19019" s="231" t="s">
        <v>49374</v>
      </c>
      <c r="AB19019" s="232">
        <v>28615.8</v>
      </c>
      <c r="AD19019" s="207"/>
      <c r="AE19019" s="208"/>
    </row>
    <row r="19020" spans="24:31" x14ac:dyDescent="0.3">
      <c r="X19020" s="275" t="s">
        <v>62368</v>
      </c>
      <c r="Y19020" s="276">
        <v>31521.360000000001</v>
      </c>
      <c r="AA19020" s="231" t="s">
        <v>21428</v>
      </c>
      <c r="AB19020" s="232">
        <v>487575.11</v>
      </c>
      <c r="AD19020" s="207"/>
      <c r="AE19020" s="208"/>
    </row>
    <row r="19021" spans="24:31" x14ac:dyDescent="0.3">
      <c r="X19021" s="275" t="s">
        <v>54422</v>
      </c>
      <c r="Y19021" s="276">
        <v>47716.87</v>
      </c>
      <c r="AA19021" s="231" t="s">
        <v>21429</v>
      </c>
      <c r="AB19021" s="232">
        <v>197097.53</v>
      </c>
      <c r="AD19021" s="207"/>
      <c r="AE19021" s="208"/>
    </row>
    <row r="19022" spans="24:31" x14ac:dyDescent="0.3">
      <c r="X19022" s="275" t="s">
        <v>39277</v>
      </c>
      <c r="Y19022" s="276">
        <v>26358.400000000001</v>
      </c>
      <c r="AA19022" s="231" t="s">
        <v>35117</v>
      </c>
      <c r="AB19022" s="232">
        <v>102085.38</v>
      </c>
      <c r="AD19022" s="207"/>
      <c r="AE19022" s="208"/>
    </row>
    <row r="19023" spans="24:31" x14ac:dyDescent="0.3">
      <c r="X19023" s="275" t="s">
        <v>22937</v>
      </c>
      <c r="Y19023" s="276">
        <v>34982.49</v>
      </c>
      <c r="AA19023" s="231" t="s">
        <v>54386</v>
      </c>
      <c r="AB19023" s="232">
        <v>9229.76</v>
      </c>
      <c r="AD19023" s="207"/>
      <c r="AE19023" s="208"/>
    </row>
    <row r="19024" spans="24:31" x14ac:dyDescent="0.3">
      <c r="X19024" s="275" t="s">
        <v>22938</v>
      </c>
      <c r="Y19024" s="276">
        <v>35853.089999999997</v>
      </c>
      <c r="AA19024" s="231" t="s">
        <v>21430</v>
      </c>
      <c r="AB19024" s="232">
        <v>18360.28</v>
      </c>
      <c r="AD19024" s="207"/>
      <c r="AE19024" s="208"/>
    </row>
    <row r="19025" spans="24:31" x14ac:dyDescent="0.3">
      <c r="X19025" s="275" t="s">
        <v>22941</v>
      </c>
      <c r="Y19025" s="276">
        <v>50114.47</v>
      </c>
      <c r="AA19025" s="231" t="s">
        <v>49375</v>
      </c>
      <c r="AB19025" s="232">
        <v>2086.8200000000002</v>
      </c>
      <c r="AD19025" s="207"/>
      <c r="AE19025" s="208"/>
    </row>
    <row r="19026" spans="24:31" x14ac:dyDescent="0.3">
      <c r="X19026" s="275" t="s">
        <v>39278</v>
      </c>
      <c r="Y19026" s="276">
        <v>12144</v>
      </c>
      <c r="AA19026" s="231" t="s">
        <v>21431</v>
      </c>
      <c r="AB19026" s="232">
        <v>3871.03</v>
      </c>
      <c r="AD19026" s="207"/>
      <c r="AE19026" s="208"/>
    </row>
    <row r="19027" spans="24:31" x14ac:dyDescent="0.3">
      <c r="X19027" s="275" t="s">
        <v>22942</v>
      </c>
      <c r="Y19027" s="276">
        <v>40960.730000000003</v>
      </c>
      <c r="AA19027" s="231" t="s">
        <v>21432</v>
      </c>
      <c r="AB19027" s="232">
        <v>800</v>
      </c>
      <c r="AD19027" s="207"/>
      <c r="AE19027" s="208"/>
    </row>
    <row r="19028" spans="24:31" x14ac:dyDescent="0.3">
      <c r="X19028" s="275" t="s">
        <v>22943</v>
      </c>
      <c r="Y19028" s="276">
        <v>94104.52</v>
      </c>
      <c r="AA19028" s="231" t="s">
        <v>54387</v>
      </c>
      <c r="AB19028" s="232">
        <v>2770</v>
      </c>
      <c r="AD19028" s="207"/>
      <c r="AE19028" s="208"/>
    </row>
    <row r="19029" spans="24:31" x14ac:dyDescent="0.3">
      <c r="X19029" s="275" t="s">
        <v>22961</v>
      </c>
      <c r="Y19029" s="276">
        <v>4900.79</v>
      </c>
      <c r="AA19029" s="231" t="s">
        <v>21433</v>
      </c>
      <c r="AB19029" s="232">
        <v>610.47</v>
      </c>
      <c r="AD19029" s="207"/>
      <c r="AE19029" s="208"/>
    </row>
    <row r="19030" spans="24:31" x14ac:dyDescent="0.3">
      <c r="X19030" s="275" t="s">
        <v>54424</v>
      </c>
      <c r="Y19030" s="276">
        <v>33679.360000000001</v>
      </c>
      <c r="AA19030" s="231" t="s">
        <v>54388</v>
      </c>
      <c r="AB19030" s="232">
        <v>746582.35</v>
      </c>
      <c r="AD19030" s="207"/>
      <c r="AE19030" s="208"/>
    </row>
    <row r="19031" spans="24:31" x14ac:dyDescent="0.3">
      <c r="X19031" s="275" t="s">
        <v>59994</v>
      </c>
      <c r="Y19031" s="276">
        <v>38940.559999999998</v>
      </c>
      <c r="AA19031" s="231" t="s">
        <v>21434</v>
      </c>
      <c r="AB19031" s="232">
        <v>339238.3</v>
      </c>
      <c r="AD19031" s="207"/>
      <c r="AE19031" s="208"/>
    </row>
    <row r="19032" spans="24:31" x14ac:dyDescent="0.3">
      <c r="X19032" s="275" t="s">
        <v>22964</v>
      </c>
      <c r="Y19032" s="276">
        <v>17132.689999999999</v>
      </c>
      <c r="AA19032" s="231" t="s">
        <v>48469</v>
      </c>
      <c r="AB19032" s="232">
        <v>44750.28</v>
      </c>
      <c r="AD19032" s="207"/>
      <c r="AE19032" s="208"/>
    </row>
    <row r="19033" spans="24:31" x14ac:dyDescent="0.3">
      <c r="X19033" s="275" t="s">
        <v>65162</v>
      </c>
      <c r="Y19033" s="276">
        <v>-4900.79</v>
      </c>
      <c r="AA19033" s="231" t="s">
        <v>21435</v>
      </c>
      <c r="AB19033" s="232">
        <v>81424.59</v>
      </c>
      <c r="AD19033" s="207"/>
      <c r="AE19033" s="208"/>
    </row>
    <row r="19034" spans="24:31" x14ac:dyDescent="0.3">
      <c r="X19034" s="275" t="s">
        <v>22965</v>
      </c>
      <c r="Y19034" s="276">
        <v>5293</v>
      </c>
      <c r="AA19034" s="231" t="s">
        <v>21437</v>
      </c>
      <c r="AB19034" s="232">
        <v>3643</v>
      </c>
      <c r="AD19034" s="207"/>
      <c r="AE19034" s="208"/>
    </row>
    <row r="19035" spans="24:31" x14ac:dyDescent="0.3">
      <c r="X19035" s="275" t="s">
        <v>56818</v>
      </c>
      <c r="Y19035" s="276">
        <v>36310.559999999998</v>
      </c>
      <c r="AA19035" s="231" t="s">
        <v>21438</v>
      </c>
      <c r="AB19035" s="232">
        <v>124762.45</v>
      </c>
      <c r="AD19035" s="207"/>
      <c r="AE19035" s="208"/>
    </row>
    <row r="19036" spans="24:31" x14ac:dyDescent="0.3">
      <c r="X19036" s="275" t="s">
        <v>35252</v>
      </c>
      <c r="Y19036" s="276">
        <v>36310.559999999998</v>
      </c>
      <c r="AA19036" s="231" t="s">
        <v>21439</v>
      </c>
      <c r="AB19036" s="232">
        <v>509028.12</v>
      </c>
      <c r="AD19036" s="207"/>
      <c r="AE19036" s="208"/>
    </row>
    <row r="19037" spans="24:31" x14ac:dyDescent="0.3">
      <c r="X19037" s="275" t="s">
        <v>23057</v>
      </c>
      <c r="Y19037" s="276">
        <v>216200</v>
      </c>
      <c r="AA19037" s="231" t="s">
        <v>49376</v>
      </c>
      <c r="AB19037" s="232">
        <v>-2898.21</v>
      </c>
      <c r="AD19037" s="207"/>
      <c r="AE19037" s="208"/>
    </row>
    <row r="19038" spans="24:31" x14ac:dyDescent="0.3">
      <c r="X19038" s="275" t="s">
        <v>23058</v>
      </c>
      <c r="Y19038" s="276">
        <v>163666.97</v>
      </c>
      <c r="AA19038" s="231" t="s">
        <v>48470</v>
      </c>
      <c r="AB19038" s="232">
        <v>22300</v>
      </c>
      <c r="AD19038" s="207"/>
      <c r="AE19038" s="208"/>
    </row>
    <row r="19039" spans="24:31" x14ac:dyDescent="0.3">
      <c r="X19039" s="275" t="s">
        <v>54428</v>
      </c>
      <c r="Y19039" s="276">
        <v>5600</v>
      </c>
      <c r="AA19039" s="231" t="s">
        <v>21440</v>
      </c>
      <c r="AB19039" s="232">
        <v>5879.65</v>
      </c>
      <c r="AD19039" s="207"/>
      <c r="AE19039" s="208"/>
    </row>
    <row r="19040" spans="24:31" x14ac:dyDescent="0.3">
      <c r="X19040" s="275" t="s">
        <v>23062</v>
      </c>
      <c r="Y19040" s="276">
        <v>840</v>
      </c>
      <c r="AA19040" s="231" t="s">
        <v>50682</v>
      </c>
      <c r="AB19040" s="232">
        <v>8286.25</v>
      </c>
      <c r="AD19040" s="207"/>
      <c r="AE19040" s="208"/>
    </row>
    <row r="19041" spans="24:31" x14ac:dyDescent="0.3">
      <c r="X19041" s="275" t="s">
        <v>23063</v>
      </c>
      <c r="Y19041" s="276">
        <v>45882.83</v>
      </c>
      <c r="AA19041" s="231" t="s">
        <v>36340</v>
      </c>
      <c r="AB19041" s="232">
        <v>1369.96</v>
      </c>
      <c r="AD19041" s="207"/>
      <c r="AE19041" s="208"/>
    </row>
    <row r="19042" spans="24:31" x14ac:dyDescent="0.3">
      <c r="X19042" s="275" t="s">
        <v>23067</v>
      </c>
      <c r="Y19042" s="276">
        <v>396659.67</v>
      </c>
      <c r="AA19042" s="231" t="s">
        <v>46066</v>
      </c>
      <c r="AB19042" s="232">
        <v>123937.5</v>
      </c>
      <c r="AD19042" s="207"/>
      <c r="AE19042" s="208"/>
    </row>
    <row r="19043" spans="24:31" x14ac:dyDescent="0.3">
      <c r="X19043" s="275" t="s">
        <v>23068</v>
      </c>
      <c r="Y19043" s="276">
        <v>5034.5600000000004</v>
      </c>
      <c r="AA19043" s="231" t="s">
        <v>54389</v>
      </c>
      <c r="AB19043" s="232">
        <v>4042</v>
      </c>
      <c r="AD19043" s="207"/>
      <c r="AE19043" s="208"/>
    </row>
    <row r="19044" spans="24:31" x14ac:dyDescent="0.3">
      <c r="X19044" s="275" t="s">
        <v>23069</v>
      </c>
      <c r="Y19044" s="276">
        <v>3570</v>
      </c>
      <c r="AA19044" s="231" t="s">
        <v>21456</v>
      </c>
      <c r="AB19044" s="232">
        <v>10034.41</v>
      </c>
      <c r="AD19044" s="207"/>
      <c r="AE19044" s="208"/>
    </row>
    <row r="19045" spans="24:31" x14ac:dyDescent="0.3">
      <c r="X19045" s="275" t="s">
        <v>13826</v>
      </c>
      <c r="Y19045" s="276">
        <v>3266.26</v>
      </c>
      <c r="AA19045" s="231" t="s">
        <v>21457</v>
      </c>
      <c r="AB19045" s="232">
        <v>1295.72</v>
      </c>
      <c r="AD19045" s="207"/>
      <c r="AE19045" s="208"/>
    </row>
    <row r="19046" spans="24:31" x14ac:dyDescent="0.3">
      <c r="X19046" s="275" t="s">
        <v>23070</v>
      </c>
      <c r="Y19046" s="276">
        <v>5713.76</v>
      </c>
      <c r="AA19046" s="231" t="s">
        <v>21459</v>
      </c>
      <c r="AB19046" s="232">
        <v>62744.02</v>
      </c>
      <c r="AD19046" s="207"/>
      <c r="AE19046" s="208"/>
    </row>
    <row r="19047" spans="24:31" x14ac:dyDescent="0.3">
      <c r="X19047" s="275" t="s">
        <v>33809</v>
      </c>
      <c r="Y19047" s="276">
        <v>949.03</v>
      </c>
      <c r="AA19047" s="231" t="s">
        <v>21460</v>
      </c>
      <c r="AB19047" s="232">
        <v>21350.1</v>
      </c>
      <c r="AD19047" s="207"/>
      <c r="AE19047" s="208"/>
    </row>
    <row r="19048" spans="24:31" x14ac:dyDescent="0.3">
      <c r="X19048" s="275" t="s">
        <v>23073</v>
      </c>
      <c r="Y19048" s="276">
        <v>27489.25</v>
      </c>
      <c r="AA19048" s="231" t="s">
        <v>21462</v>
      </c>
      <c r="AB19048" s="232">
        <v>117890</v>
      </c>
      <c r="AD19048" s="207"/>
      <c r="AE19048" s="208"/>
    </row>
    <row r="19049" spans="24:31" x14ac:dyDescent="0.3">
      <c r="X19049" s="275" t="s">
        <v>23074</v>
      </c>
      <c r="Y19049" s="276">
        <v>1021625</v>
      </c>
      <c r="AA19049" s="231" t="s">
        <v>48471</v>
      </c>
      <c r="AB19049" s="232">
        <v>65729.600000000006</v>
      </c>
      <c r="AD19049" s="207"/>
      <c r="AE19049" s="208"/>
    </row>
    <row r="19050" spans="24:31" x14ac:dyDescent="0.3">
      <c r="X19050" s="275" t="s">
        <v>63506</v>
      </c>
      <c r="Y19050" s="276">
        <v>1242.74</v>
      </c>
      <c r="AA19050" s="231" t="s">
        <v>46067</v>
      </c>
      <c r="AB19050" s="232">
        <v>144670.79999999999</v>
      </c>
      <c r="AD19050" s="207"/>
      <c r="AE19050" s="208"/>
    </row>
    <row r="19051" spans="24:31" x14ac:dyDescent="0.3">
      <c r="X19051" s="275" t="s">
        <v>43283</v>
      </c>
      <c r="Y19051" s="276">
        <v>20004.509999999998</v>
      </c>
      <c r="AA19051" s="231" t="s">
        <v>21551</v>
      </c>
      <c r="AB19051" s="232">
        <v>122308.78</v>
      </c>
      <c r="AD19051" s="207"/>
      <c r="AE19051" s="208"/>
    </row>
    <row r="19052" spans="24:31" x14ac:dyDescent="0.3">
      <c r="X19052" s="275" t="s">
        <v>32336</v>
      </c>
      <c r="Y19052" s="276">
        <v>111.79</v>
      </c>
      <c r="AA19052" s="231" t="s">
        <v>21552</v>
      </c>
      <c r="AB19052" s="232">
        <v>93396.73</v>
      </c>
      <c r="AD19052" s="207"/>
      <c r="AE19052" s="208"/>
    </row>
    <row r="19053" spans="24:31" x14ac:dyDescent="0.3">
      <c r="X19053" s="275" t="s">
        <v>13828</v>
      </c>
      <c r="Y19053" s="276">
        <v>148671.10999999999</v>
      </c>
      <c r="AA19053" s="231" t="s">
        <v>21553</v>
      </c>
      <c r="AB19053" s="232">
        <v>476466.13</v>
      </c>
      <c r="AD19053" s="207"/>
      <c r="AE19053" s="208"/>
    </row>
    <row r="19054" spans="24:31" x14ac:dyDescent="0.3">
      <c r="X19054" s="275" t="s">
        <v>13829</v>
      </c>
      <c r="Y19054" s="276">
        <v>441782.84</v>
      </c>
      <c r="AA19054" s="231" t="s">
        <v>21554</v>
      </c>
      <c r="AB19054" s="232">
        <v>1353776.57</v>
      </c>
      <c r="AD19054" s="207"/>
      <c r="AE19054" s="208"/>
    </row>
    <row r="19055" spans="24:31" x14ac:dyDescent="0.3">
      <c r="X19055" s="275" t="s">
        <v>23076</v>
      </c>
      <c r="Y19055" s="276">
        <v>103536.83</v>
      </c>
      <c r="AA19055" s="231" t="s">
        <v>47522</v>
      </c>
      <c r="AB19055" s="232">
        <v>6935.97</v>
      </c>
      <c r="AD19055" s="207"/>
      <c r="AE19055" s="208"/>
    </row>
    <row r="19056" spans="24:31" x14ac:dyDescent="0.3">
      <c r="X19056" s="275" t="s">
        <v>23077</v>
      </c>
      <c r="Y19056" s="276">
        <v>100194.45</v>
      </c>
      <c r="AA19056" s="231" t="s">
        <v>21555</v>
      </c>
      <c r="AB19056" s="232">
        <v>232457.81</v>
      </c>
      <c r="AD19056" s="207"/>
      <c r="AE19056" s="208"/>
    </row>
    <row r="19057" spans="24:31" x14ac:dyDescent="0.3">
      <c r="X19057" s="275" t="s">
        <v>23078</v>
      </c>
      <c r="Y19057" s="276">
        <v>8375.48</v>
      </c>
      <c r="AA19057" s="231" t="s">
        <v>21556</v>
      </c>
      <c r="AB19057" s="232">
        <v>13517.95</v>
      </c>
      <c r="AD19057" s="207"/>
      <c r="AE19057" s="208"/>
    </row>
    <row r="19058" spans="24:31" x14ac:dyDescent="0.3">
      <c r="X19058" s="275" t="s">
        <v>23080</v>
      </c>
      <c r="Y19058" s="276">
        <v>1138.48</v>
      </c>
      <c r="AA19058" s="231" t="s">
        <v>21558</v>
      </c>
      <c r="AB19058" s="232">
        <v>539601.69999999995</v>
      </c>
      <c r="AD19058" s="207"/>
      <c r="AE19058" s="208"/>
    </row>
    <row r="19059" spans="24:31" x14ac:dyDescent="0.3">
      <c r="X19059" s="275" t="s">
        <v>54429</v>
      </c>
      <c r="Y19059" s="276">
        <v>2102.1</v>
      </c>
      <c r="AA19059" s="231" t="s">
        <v>21559</v>
      </c>
      <c r="AB19059" s="232">
        <v>30614.57</v>
      </c>
      <c r="AD19059" s="207"/>
      <c r="AE19059" s="208"/>
    </row>
    <row r="19060" spans="24:31" x14ac:dyDescent="0.3">
      <c r="X19060" s="275" t="s">
        <v>58902</v>
      </c>
      <c r="Y19060" s="276">
        <v>115.1</v>
      </c>
      <c r="AA19060" s="231" t="s">
        <v>21560</v>
      </c>
      <c r="AB19060" s="232">
        <v>2437</v>
      </c>
      <c r="AD19060" s="207"/>
      <c r="AE19060" s="208"/>
    </row>
    <row r="19061" spans="24:31" x14ac:dyDescent="0.3">
      <c r="X19061" s="275" t="s">
        <v>23081</v>
      </c>
      <c r="Y19061" s="276">
        <v>4422.3599999999997</v>
      </c>
      <c r="AA19061" s="231" t="s">
        <v>21561</v>
      </c>
      <c r="AB19061" s="232">
        <v>6674.64</v>
      </c>
      <c r="AD19061" s="207"/>
      <c r="AE19061" s="208"/>
    </row>
    <row r="19062" spans="24:31" x14ac:dyDescent="0.3">
      <c r="X19062" s="275" t="s">
        <v>59995</v>
      </c>
      <c r="Y19062" s="276">
        <v>2500</v>
      </c>
      <c r="AA19062" s="231" t="s">
        <v>21562</v>
      </c>
      <c r="AB19062" s="232">
        <v>92561.81</v>
      </c>
      <c r="AD19062" s="207"/>
      <c r="AE19062" s="208"/>
    </row>
    <row r="19063" spans="24:31" x14ac:dyDescent="0.3">
      <c r="X19063" s="275" t="s">
        <v>13830</v>
      </c>
      <c r="Y19063" s="276">
        <v>146140.46</v>
      </c>
      <c r="AA19063" s="231" t="s">
        <v>21563</v>
      </c>
      <c r="AB19063" s="232">
        <v>31991.54</v>
      </c>
      <c r="AD19063" s="207"/>
      <c r="AE19063" s="208"/>
    </row>
    <row r="19064" spans="24:31" x14ac:dyDescent="0.3">
      <c r="X19064" s="275" t="s">
        <v>13831</v>
      </c>
      <c r="Y19064" s="276">
        <v>176130.18</v>
      </c>
      <c r="AA19064" s="231" t="s">
        <v>21564</v>
      </c>
      <c r="AB19064" s="232">
        <v>1659</v>
      </c>
      <c r="AD19064" s="207"/>
      <c r="AE19064" s="208"/>
    </row>
    <row r="19065" spans="24:31" x14ac:dyDescent="0.3">
      <c r="X19065" s="275" t="s">
        <v>23084</v>
      </c>
      <c r="Y19065" s="276">
        <v>253546.54</v>
      </c>
      <c r="AA19065" s="231" t="s">
        <v>43251</v>
      </c>
      <c r="AB19065" s="232">
        <v>9642.7800000000007</v>
      </c>
      <c r="AD19065" s="207"/>
      <c r="AE19065" s="208"/>
    </row>
    <row r="19066" spans="24:31" x14ac:dyDescent="0.3">
      <c r="X19066" s="275" t="s">
        <v>23087</v>
      </c>
      <c r="Y19066" s="276">
        <v>72186.34</v>
      </c>
      <c r="AA19066" s="231" t="s">
        <v>47523</v>
      </c>
      <c r="AB19066" s="232">
        <v>50938.92</v>
      </c>
      <c r="AD19066" s="207"/>
      <c r="AE19066" s="208"/>
    </row>
    <row r="19067" spans="24:31" x14ac:dyDescent="0.3">
      <c r="X19067" s="275" t="s">
        <v>23089</v>
      </c>
      <c r="Y19067" s="276">
        <v>-46902.78</v>
      </c>
      <c r="AA19067" s="231" t="s">
        <v>21565</v>
      </c>
      <c r="AB19067" s="232">
        <v>69980.62</v>
      </c>
      <c r="AD19067" s="207"/>
      <c r="AE19067" s="208"/>
    </row>
    <row r="19068" spans="24:31" x14ac:dyDescent="0.3">
      <c r="X19068" s="275" t="s">
        <v>56819</v>
      </c>
      <c r="Y19068" s="276">
        <v>160121.95000000001</v>
      </c>
      <c r="AA19068" s="231" t="s">
        <v>21566</v>
      </c>
      <c r="AB19068" s="232">
        <v>124146.82</v>
      </c>
      <c r="AD19068" s="207"/>
      <c r="AE19068" s="208"/>
    </row>
    <row r="19069" spans="24:31" x14ac:dyDescent="0.3">
      <c r="X19069" s="275" t="s">
        <v>62369</v>
      </c>
      <c r="Y19069" s="276">
        <v>241065</v>
      </c>
      <c r="AA19069" s="231" t="s">
        <v>21567</v>
      </c>
      <c r="AB19069" s="232">
        <v>37407.68</v>
      </c>
      <c r="AD19069" s="207"/>
      <c r="AE19069" s="208"/>
    </row>
    <row r="19070" spans="24:31" x14ac:dyDescent="0.3">
      <c r="X19070" s="275" t="s">
        <v>55620</v>
      </c>
      <c r="Y19070" s="276">
        <v>11779.72</v>
      </c>
      <c r="AA19070" s="231" t="s">
        <v>13631</v>
      </c>
      <c r="AB19070" s="232">
        <v>28440</v>
      </c>
      <c r="AD19070" s="207"/>
      <c r="AE19070" s="208"/>
    </row>
    <row r="19071" spans="24:31" x14ac:dyDescent="0.3">
      <c r="X19071" s="275" t="s">
        <v>58376</v>
      </c>
      <c r="Y19071" s="276">
        <v>151270.84</v>
      </c>
      <c r="AA19071" s="231" t="s">
        <v>13632</v>
      </c>
      <c r="AB19071" s="232">
        <v>16860</v>
      </c>
      <c r="AD19071" s="207"/>
      <c r="AE19071" s="208"/>
    </row>
    <row r="19072" spans="24:31" x14ac:dyDescent="0.3">
      <c r="X19072" s="275" t="s">
        <v>56820</v>
      </c>
      <c r="Y19072" s="276">
        <v>9861.1</v>
      </c>
      <c r="AA19072" s="231" t="s">
        <v>36343</v>
      </c>
      <c r="AB19072" s="232">
        <v>3617164.06</v>
      </c>
      <c r="AD19072" s="207"/>
      <c r="AE19072" s="208"/>
    </row>
    <row r="19073" spans="24:31" x14ac:dyDescent="0.3">
      <c r="X19073" s="275" t="s">
        <v>23141</v>
      </c>
      <c r="Y19073" s="276">
        <v>719091.1</v>
      </c>
      <c r="AA19073" s="231" t="s">
        <v>21568</v>
      </c>
      <c r="AB19073" s="232">
        <v>97006.77</v>
      </c>
      <c r="AD19073" s="207"/>
      <c r="AE19073" s="208"/>
    </row>
    <row r="19074" spans="24:31" x14ac:dyDescent="0.3">
      <c r="X19074" s="275" t="s">
        <v>23142</v>
      </c>
      <c r="Y19074" s="276">
        <v>8871.14</v>
      </c>
      <c r="AA19074" s="231" t="s">
        <v>47524</v>
      </c>
      <c r="AB19074" s="232">
        <v>3233566.52</v>
      </c>
      <c r="AD19074" s="207"/>
      <c r="AE19074" s="208"/>
    </row>
    <row r="19075" spans="24:31" x14ac:dyDescent="0.3">
      <c r="X19075" s="275" t="s">
        <v>54430</v>
      </c>
      <c r="Y19075" s="276">
        <v>101690</v>
      </c>
      <c r="AA19075" s="231" t="s">
        <v>43252</v>
      </c>
      <c r="AB19075" s="232">
        <v>2572.12</v>
      </c>
      <c r="AD19075" s="207"/>
      <c r="AE19075" s="208"/>
    </row>
    <row r="19076" spans="24:31" x14ac:dyDescent="0.3">
      <c r="X19076" s="275" t="s">
        <v>49385</v>
      </c>
      <c r="Y19076" s="276">
        <v>78312</v>
      </c>
      <c r="AA19076" s="231" t="s">
        <v>21569</v>
      </c>
      <c r="AB19076" s="232">
        <v>144657.85999999999</v>
      </c>
      <c r="AD19076" s="207"/>
      <c r="AE19076" s="208"/>
    </row>
    <row r="19077" spans="24:31" x14ac:dyDescent="0.3">
      <c r="X19077" s="275" t="s">
        <v>33815</v>
      </c>
      <c r="Y19077" s="276">
        <v>376070.42</v>
      </c>
      <c r="AA19077" s="231" t="s">
        <v>21571</v>
      </c>
      <c r="AB19077" s="232">
        <v>33617.550000000003</v>
      </c>
      <c r="AD19077" s="207"/>
      <c r="AE19077" s="208"/>
    </row>
    <row r="19078" spans="24:31" x14ac:dyDescent="0.3">
      <c r="X19078" s="275" t="s">
        <v>23143</v>
      </c>
      <c r="Y19078" s="276">
        <v>163638.07999999999</v>
      </c>
      <c r="AA19078" s="231" t="s">
        <v>21572</v>
      </c>
      <c r="AB19078" s="232">
        <v>12100.74</v>
      </c>
      <c r="AD19078" s="207"/>
      <c r="AE19078" s="208"/>
    </row>
    <row r="19079" spans="24:31" x14ac:dyDescent="0.3">
      <c r="X19079" s="275" t="s">
        <v>13839</v>
      </c>
      <c r="Y19079" s="276">
        <v>337.43</v>
      </c>
      <c r="AA19079" s="231" t="s">
        <v>13634</v>
      </c>
      <c r="AB19079" s="232">
        <v>797054.18</v>
      </c>
      <c r="AD19079" s="207"/>
      <c r="AE19079" s="208"/>
    </row>
    <row r="19080" spans="24:31" x14ac:dyDescent="0.3">
      <c r="X19080" s="275" t="s">
        <v>32347</v>
      </c>
      <c r="Y19080" s="276">
        <v>89382.65</v>
      </c>
      <c r="AA19080" s="231" t="s">
        <v>13635</v>
      </c>
      <c r="AB19080" s="232">
        <v>1109415.8500000001</v>
      </c>
      <c r="AD19080" s="207"/>
      <c r="AE19080" s="208"/>
    </row>
    <row r="19081" spans="24:31" x14ac:dyDescent="0.3">
      <c r="X19081" s="275" t="s">
        <v>35259</v>
      </c>
      <c r="Y19081" s="276">
        <v>52350.82</v>
      </c>
      <c r="AA19081" s="231" t="s">
        <v>21573</v>
      </c>
      <c r="AB19081" s="232">
        <v>169236.16</v>
      </c>
      <c r="AD19081" s="207"/>
      <c r="AE19081" s="208"/>
    </row>
    <row r="19082" spans="24:31" x14ac:dyDescent="0.3">
      <c r="X19082" s="275" t="s">
        <v>54431</v>
      </c>
      <c r="Y19082" s="276">
        <v>4746.74</v>
      </c>
      <c r="AA19082" s="231" t="s">
        <v>21574</v>
      </c>
      <c r="AB19082" s="232">
        <v>458503.07</v>
      </c>
      <c r="AD19082" s="207"/>
      <c r="AE19082" s="208"/>
    </row>
    <row r="19083" spans="24:31" x14ac:dyDescent="0.3">
      <c r="X19083" s="275" t="s">
        <v>23146</v>
      </c>
      <c r="Y19083" s="276">
        <v>355462.52</v>
      </c>
      <c r="AA19083" s="231" t="s">
        <v>47525</v>
      </c>
      <c r="AB19083" s="232">
        <v>1099.96</v>
      </c>
      <c r="AD19083" s="207"/>
      <c r="AE19083" s="208"/>
    </row>
    <row r="19084" spans="24:31" x14ac:dyDescent="0.3">
      <c r="X19084" s="275" t="s">
        <v>65163</v>
      </c>
      <c r="Y19084" s="276">
        <v>9196.6299999999992</v>
      </c>
      <c r="AA19084" s="231" t="s">
        <v>46068</v>
      </c>
      <c r="AB19084" s="232">
        <v>2661.73</v>
      </c>
      <c r="AD19084" s="207"/>
      <c r="AE19084" s="208"/>
    </row>
    <row r="19085" spans="24:31" x14ac:dyDescent="0.3">
      <c r="X19085" s="275" t="s">
        <v>54432</v>
      </c>
      <c r="Y19085" s="276">
        <v>900</v>
      </c>
      <c r="AA19085" s="231" t="s">
        <v>47526</v>
      </c>
      <c r="AB19085" s="232">
        <v>456.9</v>
      </c>
      <c r="AD19085" s="207"/>
      <c r="AE19085" s="208"/>
    </row>
    <row r="19086" spans="24:31" x14ac:dyDescent="0.3">
      <c r="X19086" s="275" t="s">
        <v>23148</v>
      </c>
      <c r="Y19086" s="276">
        <v>10255.030000000001</v>
      </c>
      <c r="AA19086" s="231" t="s">
        <v>13636</v>
      </c>
      <c r="AB19086" s="232">
        <v>294688.45</v>
      </c>
      <c r="AD19086" s="207"/>
      <c r="AE19086" s="208"/>
    </row>
    <row r="19087" spans="24:31" x14ac:dyDescent="0.3">
      <c r="X19087" s="275" t="s">
        <v>13841</v>
      </c>
      <c r="Y19087" s="276">
        <v>143924.59</v>
      </c>
      <c r="AA19087" s="231" t="s">
        <v>21578</v>
      </c>
      <c r="AB19087" s="232">
        <v>429878.36</v>
      </c>
      <c r="AD19087" s="207"/>
      <c r="AE19087" s="208"/>
    </row>
    <row r="19088" spans="24:31" x14ac:dyDescent="0.3">
      <c r="X19088" s="275" t="s">
        <v>13842</v>
      </c>
      <c r="Y19088" s="276">
        <v>392697.06</v>
      </c>
      <c r="AA19088" s="231" t="s">
        <v>21579</v>
      </c>
      <c r="AB19088" s="232">
        <v>415266.24</v>
      </c>
      <c r="AD19088" s="207"/>
      <c r="AE19088" s="208"/>
    </row>
    <row r="19089" spans="24:31" x14ac:dyDescent="0.3">
      <c r="X19089" s="275" t="s">
        <v>13843</v>
      </c>
      <c r="Y19089" s="276">
        <v>199750.81</v>
      </c>
      <c r="AA19089" s="231" t="s">
        <v>21580</v>
      </c>
      <c r="AB19089" s="232">
        <v>60057.13</v>
      </c>
      <c r="AD19089" s="207"/>
      <c r="AE19089" s="208"/>
    </row>
    <row r="19090" spans="24:31" x14ac:dyDescent="0.3">
      <c r="X19090" s="275" t="s">
        <v>23150</v>
      </c>
      <c r="Y19090" s="276">
        <v>120160.47</v>
      </c>
      <c r="AA19090" s="231" t="s">
        <v>21581</v>
      </c>
      <c r="AB19090" s="232">
        <v>19442.54</v>
      </c>
      <c r="AD19090" s="207"/>
      <c r="AE19090" s="208"/>
    </row>
    <row r="19091" spans="24:31" x14ac:dyDescent="0.3">
      <c r="X19091" s="275" t="s">
        <v>23151</v>
      </c>
      <c r="Y19091" s="276">
        <v>3512.7</v>
      </c>
      <c r="AA19091" s="231" t="s">
        <v>43253</v>
      </c>
      <c r="AB19091" s="232">
        <v>-26212.81</v>
      </c>
      <c r="AD19091" s="207"/>
      <c r="AE19091" s="208"/>
    </row>
    <row r="19092" spans="24:31" x14ac:dyDescent="0.3">
      <c r="X19092" s="275" t="s">
        <v>23152</v>
      </c>
      <c r="Y19092" s="276">
        <v>12687.94</v>
      </c>
      <c r="AA19092" s="231" t="s">
        <v>49377</v>
      </c>
      <c r="AB19092" s="232">
        <v>8107.66</v>
      </c>
      <c r="AD19092" s="207"/>
      <c r="AE19092" s="208"/>
    </row>
    <row r="19093" spans="24:31" x14ac:dyDescent="0.3">
      <c r="X19093" s="275" t="s">
        <v>54433</v>
      </c>
      <c r="Y19093" s="276">
        <v>410484.97</v>
      </c>
      <c r="AA19093" s="231" t="s">
        <v>50683</v>
      </c>
      <c r="AB19093" s="232">
        <v>8186</v>
      </c>
      <c r="AD19093" s="207"/>
      <c r="AE19093" s="208"/>
    </row>
    <row r="19094" spans="24:31" x14ac:dyDescent="0.3">
      <c r="X19094" s="275" t="s">
        <v>55621</v>
      </c>
      <c r="Y19094" s="276">
        <v>-67</v>
      </c>
      <c r="AA19094" s="231" t="s">
        <v>43254</v>
      </c>
      <c r="AB19094" s="232">
        <v>6288.51</v>
      </c>
      <c r="AD19094" s="207"/>
      <c r="AE19094" s="208"/>
    </row>
    <row r="19095" spans="24:31" x14ac:dyDescent="0.3">
      <c r="X19095" s="275" t="s">
        <v>13844</v>
      </c>
      <c r="Y19095" s="276">
        <v>69671.839999999997</v>
      </c>
      <c r="AA19095" s="231" t="s">
        <v>33668</v>
      </c>
      <c r="AB19095" s="232">
        <v>2149.56</v>
      </c>
      <c r="AD19095" s="207"/>
      <c r="AE19095" s="208"/>
    </row>
    <row r="19096" spans="24:31" x14ac:dyDescent="0.3">
      <c r="X19096" s="275" t="s">
        <v>23154</v>
      </c>
      <c r="Y19096" s="276">
        <v>16133.07</v>
      </c>
      <c r="AA19096" s="231" t="s">
        <v>48472</v>
      </c>
      <c r="AB19096" s="232">
        <v>8384.68</v>
      </c>
      <c r="AD19096" s="207"/>
      <c r="AE19096" s="208"/>
    </row>
    <row r="19097" spans="24:31" x14ac:dyDescent="0.3">
      <c r="X19097" s="275" t="s">
        <v>23155</v>
      </c>
      <c r="Y19097" s="276">
        <v>15940.2</v>
      </c>
      <c r="AA19097" s="231" t="s">
        <v>43255</v>
      </c>
      <c r="AB19097" s="232">
        <v>43254.87</v>
      </c>
      <c r="AD19097" s="207"/>
      <c r="AE19097" s="208"/>
    </row>
    <row r="19098" spans="24:31" x14ac:dyDescent="0.3">
      <c r="X19098" s="275" t="s">
        <v>23156</v>
      </c>
      <c r="Y19098" s="276">
        <v>22336.79</v>
      </c>
      <c r="AA19098" s="231" t="s">
        <v>39216</v>
      </c>
      <c r="AB19098" s="232">
        <v>4760.8599999999997</v>
      </c>
      <c r="AD19098" s="207"/>
      <c r="AE19098" s="208"/>
    </row>
    <row r="19099" spans="24:31" x14ac:dyDescent="0.3">
      <c r="X19099" s="275" t="s">
        <v>23157</v>
      </c>
      <c r="Y19099" s="276">
        <v>-12493</v>
      </c>
      <c r="AA19099" s="231" t="s">
        <v>43256</v>
      </c>
      <c r="AB19099" s="232">
        <v>3384.07</v>
      </c>
      <c r="AD19099" s="207"/>
      <c r="AE19099" s="208"/>
    </row>
    <row r="19100" spans="24:31" x14ac:dyDescent="0.3">
      <c r="X19100" s="275" t="s">
        <v>36449</v>
      </c>
      <c r="Y19100" s="276">
        <v>46281.85</v>
      </c>
      <c r="AA19100" s="231" t="s">
        <v>43257</v>
      </c>
      <c r="AB19100" s="232">
        <v>4283.22</v>
      </c>
      <c r="AD19100" s="207"/>
      <c r="AE19100" s="208"/>
    </row>
    <row r="19101" spans="24:31" x14ac:dyDescent="0.3">
      <c r="X19101" s="275" t="s">
        <v>35260</v>
      </c>
      <c r="Y19101" s="276">
        <v>15710</v>
      </c>
      <c r="AA19101" s="231" t="s">
        <v>21596</v>
      </c>
      <c r="AB19101" s="232">
        <v>7782</v>
      </c>
      <c r="AD19101" s="207"/>
      <c r="AE19101" s="208"/>
    </row>
    <row r="19102" spans="24:31" x14ac:dyDescent="0.3">
      <c r="X19102" s="275" t="s">
        <v>58770</v>
      </c>
      <c r="Y19102" s="276">
        <v>25752.7</v>
      </c>
      <c r="AA19102" s="231" t="s">
        <v>21597</v>
      </c>
      <c r="AB19102" s="232">
        <v>524.66999999999996</v>
      </c>
      <c r="AD19102" s="207"/>
      <c r="AE19102" s="208"/>
    </row>
    <row r="19103" spans="24:31" x14ac:dyDescent="0.3">
      <c r="X19103" s="275" t="s">
        <v>23224</v>
      </c>
      <c r="Y19103" s="276">
        <v>103348.84</v>
      </c>
      <c r="AA19103" s="231" t="s">
        <v>21598</v>
      </c>
      <c r="AB19103" s="232">
        <v>1816.28</v>
      </c>
      <c r="AD19103" s="207"/>
      <c r="AE19103" s="208"/>
    </row>
    <row r="19104" spans="24:31" x14ac:dyDescent="0.3">
      <c r="X19104" s="275" t="s">
        <v>23225</v>
      </c>
      <c r="Y19104" s="276">
        <v>3062.8</v>
      </c>
      <c r="AA19104" s="231" t="s">
        <v>21599</v>
      </c>
      <c r="AB19104" s="232">
        <v>3426</v>
      </c>
      <c r="AD19104" s="207"/>
      <c r="AE19104" s="208"/>
    </row>
    <row r="19105" spans="24:31" x14ac:dyDescent="0.3">
      <c r="X19105" s="275" t="s">
        <v>23226</v>
      </c>
      <c r="Y19105" s="276">
        <v>135253.96</v>
      </c>
      <c r="AA19105" s="231" t="s">
        <v>21600</v>
      </c>
      <c r="AB19105" s="232">
        <v>3983.84</v>
      </c>
      <c r="AD19105" s="207"/>
      <c r="AE19105" s="208"/>
    </row>
    <row r="19106" spans="24:31" x14ac:dyDescent="0.3">
      <c r="X19106" s="275" t="s">
        <v>56821</v>
      </c>
      <c r="Y19106" s="276">
        <v>3444.62</v>
      </c>
      <c r="AA19106" s="231" t="s">
        <v>43258</v>
      </c>
      <c r="AB19106" s="232">
        <v>12400</v>
      </c>
      <c r="AD19106" s="207"/>
      <c r="AE19106" s="208"/>
    </row>
    <row r="19107" spans="24:31" x14ac:dyDescent="0.3">
      <c r="X19107" s="275" t="s">
        <v>23228</v>
      </c>
      <c r="Y19107" s="276">
        <v>10181.84</v>
      </c>
      <c r="AA19107" s="231" t="s">
        <v>21620</v>
      </c>
      <c r="AB19107" s="232">
        <v>55596.86</v>
      </c>
      <c r="AD19107" s="207"/>
      <c r="AE19107" s="208"/>
    </row>
    <row r="19108" spans="24:31" x14ac:dyDescent="0.3">
      <c r="X19108" s="275" t="s">
        <v>23230</v>
      </c>
      <c r="Y19108" s="276">
        <v>65682.06</v>
      </c>
      <c r="AA19108" s="231" t="s">
        <v>21621</v>
      </c>
      <c r="AB19108" s="232">
        <v>36074.5</v>
      </c>
      <c r="AD19108" s="207"/>
      <c r="AE19108" s="208"/>
    </row>
    <row r="19109" spans="24:31" x14ac:dyDescent="0.3">
      <c r="X19109" s="275" t="s">
        <v>23232</v>
      </c>
      <c r="Y19109" s="276">
        <v>5179.3500000000004</v>
      </c>
      <c r="AA19109" s="231" t="s">
        <v>35132</v>
      </c>
      <c r="AB19109" s="232">
        <v>18364.73</v>
      </c>
      <c r="AD19109" s="207"/>
      <c r="AE19109" s="208"/>
    </row>
    <row r="19110" spans="24:31" x14ac:dyDescent="0.3">
      <c r="X19110" s="275" t="s">
        <v>23234</v>
      </c>
      <c r="Y19110" s="276">
        <v>235941.4</v>
      </c>
      <c r="AA19110" s="231" t="s">
        <v>46069</v>
      </c>
      <c r="AB19110" s="232">
        <v>125295.25</v>
      </c>
      <c r="AD19110" s="207"/>
      <c r="AE19110" s="208"/>
    </row>
    <row r="19111" spans="24:31" x14ac:dyDescent="0.3">
      <c r="X19111" s="275" t="s">
        <v>23238</v>
      </c>
      <c r="Y19111" s="276">
        <v>684055.04000000004</v>
      </c>
      <c r="AA19111" s="231" t="s">
        <v>21622</v>
      </c>
      <c r="AB19111" s="232">
        <v>6678.25</v>
      </c>
      <c r="AD19111" s="207"/>
      <c r="AE19111" s="208"/>
    </row>
    <row r="19112" spans="24:31" x14ac:dyDescent="0.3">
      <c r="X19112" s="275" t="s">
        <v>50699</v>
      </c>
      <c r="Y19112" s="276">
        <v>70343.199999999997</v>
      </c>
      <c r="AA19112" s="231" t="s">
        <v>21624</v>
      </c>
      <c r="AB19112" s="232">
        <v>8327.8700000000008</v>
      </c>
      <c r="AD19112" s="207"/>
      <c r="AE19112" s="208"/>
    </row>
    <row r="19113" spans="24:31" x14ac:dyDescent="0.3">
      <c r="X19113" s="275" t="s">
        <v>23239</v>
      </c>
      <c r="Y19113" s="276">
        <v>468</v>
      </c>
      <c r="AA19113" s="231" t="s">
        <v>35133</v>
      </c>
      <c r="AB19113" s="232">
        <v>15279.48</v>
      </c>
      <c r="AD19113" s="207"/>
      <c r="AE19113" s="208"/>
    </row>
    <row r="19114" spans="24:31" x14ac:dyDescent="0.3">
      <c r="X19114" s="275" t="s">
        <v>58771</v>
      </c>
      <c r="Y19114" s="276">
        <v>4000</v>
      </c>
      <c r="AA19114" s="231" t="s">
        <v>48473</v>
      </c>
      <c r="AB19114" s="232">
        <v>3356</v>
      </c>
      <c r="AD19114" s="207"/>
      <c r="AE19114" s="208"/>
    </row>
    <row r="19115" spans="24:31" x14ac:dyDescent="0.3">
      <c r="X19115" s="275" t="s">
        <v>62370</v>
      </c>
      <c r="Y19115" s="276">
        <v>23257.86</v>
      </c>
      <c r="AA19115" s="231" t="s">
        <v>21626</v>
      </c>
      <c r="AB19115" s="232">
        <v>32994.31</v>
      </c>
      <c r="AD19115" s="207"/>
      <c r="AE19115" s="208"/>
    </row>
    <row r="19116" spans="24:31" x14ac:dyDescent="0.3">
      <c r="X19116" s="275" t="s">
        <v>23241</v>
      </c>
      <c r="Y19116" s="276">
        <v>2520.0100000000002</v>
      </c>
      <c r="AA19116" s="231" t="s">
        <v>36350</v>
      </c>
      <c r="AB19116" s="232">
        <v>83988</v>
      </c>
      <c r="AD19116" s="207"/>
      <c r="AE19116" s="208"/>
    </row>
    <row r="19117" spans="24:31" x14ac:dyDescent="0.3">
      <c r="X19117" s="275" t="s">
        <v>13848</v>
      </c>
      <c r="Y19117" s="276">
        <v>100405.88</v>
      </c>
      <c r="AA19117" s="231" t="s">
        <v>21672</v>
      </c>
      <c r="AB19117" s="232">
        <v>16378.78</v>
      </c>
      <c r="AD19117" s="207"/>
      <c r="AE19117" s="208"/>
    </row>
    <row r="19118" spans="24:31" x14ac:dyDescent="0.3">
      <c r="X19118" s="275" t="s">
        <v>23242</v>
      </c>
      <c r="Y19118" s="276">
        <v>316115.28000000003</v>
      </c>
      <c r="AA19118" s="231" t="s">
        <v>21673</v>
      </c>
      <c r="AB19118" s="232">
        <v>206467.5</v>
      </c>
      <c r="AD19118" s="207"/>
      <c r="AE19118" s="208"/>
    </row>
    <row r="19119" spans="24:31" x14ac:dyDescent="0.3">
      <c r="X19119" s="275" t="s">
        <v>23243</v>
      </c>
      <c r="Y19119" s="276">
        <v>78019.88</v>
      </c>
      <c r="AA19119" s="231" t="s">
        <v>21674</v>
      </c>
      <c r="AB19119" s="232">
        <v>33497</v>
      </c>
      <c r="AD19119" s="207"/>
      <c r="AE19119" s="208"/>
    </row>
    <row r="19120" spans="24:31" x14ac:dyDescent="0.3">
      <c r="X19120" s="275" t="s">
        <v>23244</v>
      </c>
      <c r="Y19120" s="276">
        <v>46664.5</v>
      </c>
      <c r="AA19120" s="231" t="s">
        <v>39221</v>
      </c>
      <c r="AB19120" s="232">
        <v>2722.5</v>
      </c>
      <c r="AD19120" s="207"/>
      <c r="AE19120" s="208"/>
    </row>
    <row r="19121" spans="24:31" x14ac:dyDescent="0.3">
      <c r="X19121" s="275" t="s">
        <v>23245</v>
      </c>
      <c r="Y19121" s="276">
        <v>68306.75</v>
      </c>
      <c r="AA19121" s="231" t="s">
        <v>21675</v>
      </c>
      <c r="AB19121" s="232">
        <v>57272.5</v>
      </c>
      <c r="AD19121" s="207"/>
      <c r="AE19121" s="208"/>
    </row>
    <row r="19122" spans="24:31" x14ac:dyDescent="0.3">
      <c r="X19122" s="275" t="s">
        <v>60930</v>
      </c>
      <c r="Y19122" s="276">
        <v>3547.38</v>
      </c>
      <c r="AA19122" s="231" t="s">
        <v>43259</v>
      </c>
      <c r="AB19122" s="232">
        <v>35025</v>
      </c>
      <c r="AD19122" s="207"/>
      <c r="AE19122" s="208"/>
    </row>
    <row r="19123" spans="24:31" x14ac:dyDescent="0.3">
      <c r="X19123" s="275" t="s">
        <v>58057</v>
      </c>
      <c r="Y19123" s="276">
        <v>2970.64</v>
      </c>
      <c r="AA19123" s="231" t="s">
        <v>21676</v>
      </c>
      <c r="AB19123" s="232">
        <v>28574</v>
      </c>
      <c r="AD19123" s="207"/>
      <c r="AE19123" s="208"/>
    </row>
    <row r="19124" spans="24:31" x14ac:dyDescent="0.3">
      <c r="X19124" s="275" t="s">
        <v>65164</v>
      </c>
      <c r="Y19124" s="276">
        <v>635.27</v>
      </c>
      <c r="AA19124" s="231" t="s">
        <v>40802</v>
      </c>
      <c r="AB19124" s="232">
        <v>20292.349999999999</v>
      </c>
      <c r="AD19124" s="207"/>
      <c r="AE19124" s="208"/>
    </row>
    <row r="19125" spans="24:31" x14ac:dyDescent="0.3">
      <c r="X19125" s="275" t="s">
        <v>23248</v>
      </c>
      <c r="Y19125" s="276">
        <v>367866.99</v>
      </c>
      <c r="AA19125" s="231" t="s">
        <v>48474</v>
      </c>
      <c r="AB19125" s="232">
        <v>8278.18</v>
      </c>
      <c r="AD19125" s="207"/>
      <c r="AE19125" s="208"/>
    </row>
    <row r="19126" spans="24:31" x14ac:dyDescent="0.3">
      <c r="X19126" s="275" t="s">
        <v>23249</v>
      </c>
      <c r="Y19126" s="276">
        <v>168294.21</v>
      </c>
      <c r="AA19126" s="231" t="s">
        <v>48475</v>
      </c>
      <c r="AB19126" s="232">
        <v>989.58</v>
      </c>
      <c r="AD19126" s="207"/>
      <c r="AE19126" s="208"/>
    </row>
    <row r="19127" spans="24:31" x14ac:dyDescent="0.3">
      <c r="X19127" s="275" t="s">
        <v>23250</v>
      </c>
      <c r="Y19127" s="276">
        <v>289317.21000000002</v>
      </c>
      <c r="AA19127" s="231" t="s">
        <v>21677</v>
      </c>
      <c r="AB19127" s="232">
        <v>12442.83</v>
      </c>
      <c r="AD19127" s="207"/>
      <c r="AE19127" s="208"/>
    </row>
    <row r="19128" spans="24:31" x14ac:dyDescent="0.3">
      <c r="X19128" s="275" t="s">
        <v>23251</v>
      </c>
      <c r="Y19128" s="276">
        <v>2142.3000000000002</v>
      </c>
      <c r="AA19128" s="231" t="s">
        <v>36351</v>
      </c>
      <c r="AB19128" s="232">
        <v>776231.89</v>
      </c>
      <c r="AD19128" s="207"/>
      <c r="AE19128" s="208"/>
    </row>
    <row r="19129" spans="24:31" x14ac:dyDescent="0.3">
      <c r="X19129" s="275" t="s">
        <v>23252</v>
      </c>
      <c r="Y19129" s="276">
        <v>397486.93</v>
      </c>
      <c r="AA19129" s="231" t="s">
        <v>21680</v>
      </c>
      <c r="AB19129" s="232">
        <v>479824.27</v>
      </c>
      <c r="AD19129" s="207"/>
      <c r="AE19129" s="208"/>
    </row>
    <row r="19130" spans="24:31" x14ac:dyDescent="0.3">
      <c r="X19130" s="275" t="s">
        <v>50700</v>
      </c>
      <c r="Y19130" s="276">
        <v>-6927.65</v>
      </c>
      <c r="AA19130" s="231" t="s">
        <v>50684</v>
      </c>
      <c r="AB19130" s="232">
        <v>5702.32</v>
      </c>
      <c r="AD19130" s="207"/>
      <c r="AE19130" s="208"/>
    </row>
    <row r="19131" spans="24:31" x14ac:dyDescent="0.3">
      <c r="X19131" s="275" t="s">
        <v>60098</v>
      </c>
      <c r="Y19131" s="276">
        <v>20703.64</v>
      </c>
      <c r="AA19131" s="231" t="s">
        <v>46070</v>
      </c>
      <c r="AB19131" s="232">
        <v>197.78</v>
      </c>
      <c r="AD19131" s="207"/>
      <c r="AE19131" s="208"/>
    </row>
    <row r="19132" spans="24:31" x14ac:dyDescent="0.3">
      <c r="X19132" s="275" t="s">
        <v>23253</v>
      </c>
      <c r="Y19132" s="276">
        <v>528978.04</v>
      </c>
      <c r="AA19132" s="231" t="s">
        <v>49378</v>
      </c>
      <c r="AB19132" s="232">
        <v>6000</v>
      </c>
      <c r="AD19132" s="207"/>
      <c r="AE19132" s="208"/>
    </row>
    <row r="19133" spans="24:31" x14ac:dyDescent="0.3">
      <c r="X19133" s="275" t="s">
        <v>23280</v>
      </c>
      <c r="Y19133" s="276">
        <v>23039.75</v>
      </c>
      <c r="AA19133" s="231" t="s">
        <v>21681</v>
      </c>
      <c r="AB19133" s="232">
        <v>107737.5</v>
      </c>
      <c r="AD19133" s="207"/>
      <c r="AE19133" s="208"/>
    </row>
    <row r="19134" spans="24:31" x14ac:dyDescent="0.3">
      <c r="X19134" s="275" t="s">
        <v>23284</v>
      </c>
      <c r="Y19134" s="276">
        <v>30933.34</v>
      </c>
      <c r="AA19134" s="231" t="s">
        <v>21682</v>
      </c>
      <c r="AB19134" s="232">
        <v>140093.38</v>
      </c>
      <c r="AD19134" s="207"/>
      <c r="AE19134" s="208"/>
    </row>
    <row r="19135" spans="24:31" x14ac:dyDescent="0.3">
      <c r="X19135" s="275" t="s">
        <v>23286</v>
      </c>
      <c r="Y19135" s="276">
        <v>13200</v>
      </c>
      <c r="AA19135" s="231" t="s">
        <v>21683</v>
      </c>
      <c r="AB19135" s="232">
        <v>172404.62</v>
      </c>
      <c r="AD19135" s="207"/>
      <c r="AE19135" s="208"/>
    </row>
    <row r="19136" spans="24:31" x14ac:dyDescent="0.3">
      <c r="X19136" s="275" t="s">
        <v>54435</v>
      </c>
      <c r="Y19136" s="276">
        <v>1664.23</v>
      </c>
      <c r="AA19136" s="231" t="s">
        <v>21684</v>
      </c>
      <c r="AB19136" s="232">
        <v>20372.18</v>
      </c>
      <c r="AD19136" s="207"/>
      <c r="AE19136" s="208"/>
    </row>
    <row r="19137" spans="24:31" x14ac:dyDescent="0.3">
      <c r="X19137" s="275" t="s">
        <v>23352</v>
      </c>
      <c r="Y19137" s="276">
        <v>326796.27</v>
      </c>
      <c r="AA19137" s="231" t="s">
        <v>21685</v>
      </c>
      <c r="AB19137" s="232">
        <v>46501.94</v>
      </c>
      <c r="AD19137" s="207"/>
      <c r="AE19137" s="208"/>
    </row>
    <row r="19138" spans="24:31" x14ac:dyDescent="0.3">
      <c r="X19138" s="275" t="s">
        <v>33831</v>
      </c>
      <c r="Y19138" s="276">
        <v>173077.03</v>
      </c>
      <c r="AA19138" s="231" t="s">
        <v>21686</v>
      </c>
      <c r="AB19138" s="232">
        <v>2700</v>
      </c>
      <c r="AD19138" s="207"/>
      <c r="AE19138" s="208"/>
    </row>
    <row r="19139" spans="24:31" x14ac:dyDescent="0.3">
      <c r="X19139" s="275" t="s">
        <v>23353</v>
      </c>
      <c r="Y19139" s="276">
        <v>43900</v>
      </c>
      <c r="AA19139" s="231" t="s">
        <v>54390</v>
      </c>
      <c r="AB19139" s="232">
        <v>531.96</v>
      </c>
      <c r="AD19139" s="207"/>
      <c r="AE19139" s="208"/>
    </row>
    <row r="19140" spans="24:31" x14ac:dyDescent="0.3">
      <c r="X19140" s="275" t="s">
        <v>23356</v>
      </c>
      <c r="Y19140" s="276">
        <v>116555.58</v>
      </c>
      <c r="AA19140" s="231" t="s">
        <v>21687</v>
      </c>
      <c r="AB19140" s="232">
        <v>12656.92</v>
      </c>
      <c r="AD19140" s="207"/>
      <c r="AE19140" s="208"/>
    </row>
    <row r="19141" spans="24:31" x14ac:dyDescent="0.3">
      <c r="X19141" s="275" t="s">
        <v>59996</v>
      </c>
      <c r="Y19141" s="276">
        <v>170989.75</v>
      </c>
      <c r="AA19141" s="231" t="s">
        <v>54391</v>
      </c>
      <c r="AB19141" s="232">
        <v>220372.73</v>
      </c>
      <c r="AD19141" s="207"/>
      <c r="AE19141" s="208"/>
    </row>
    <row r="19142" spans="24:31" x14ac:dyDescent="0.3">
      <c r="X19142" s="275" t="s">
        <v>58058</v>
      </c>
      <c r="Y19142" s="276">
        <v>18744</v>
      </c>
      <c r="AA19142" s="231" t="s">
        <v>21688</v>
      </c>
      <c r="AB19142" s="232">
        <v>13015.98</v>
      </c>
      <c r="AD19142" s="207"/>
      <c r="AE19142" s="208"/>
    </row>
    <row r="19143" spans="24:31" x14ac:dyDescent="0.3">
      <c r="X19143" s="275" t="s">
        <v>23357</v>
      </c>
      <c r="Y19143" s="276">
        <v>160628.32</v>
      </c>
      <c r="AA19143" s="231" t="s">
        <v>21689</v>
      </c>
      <c r="AB19143" s="232">
        <v>79520.83</v>
      </c>
      <c r="AD19143" s="207"/>
      <c r="AE19143" s="208"/>
    </row>
    <row r="19144" spans="24:31" x14ac:dyDescent="0.3">
      <c r="X19144" s="275" t="s">
        <v>39288</v>
      </c>
      <c r="Y19144" s="276">
        <v>91741.68</v>
      </c>
      <c r="AA19144" s="231" t="s">
        <v>54392</v>
      </c>
      <c r="AB19144" s="232">
        <v>12990.63</v>
      </c>
      <c r="AD19144" s="207"/>
      <c r="AE19144" s="208"/>
    </row>
    <row r="19145" spans="24:31" x14ac:dyDescent="0.3">
      <c r="X19145" s="275" t="s">
        <v>13862</v>
      </c>
      <c r="Y19145" s="276">
        <v>50930.23</v>
      </c>
      <c r="AA19145" s="231" t="s">
        <v>21691</v>
      </c>
      <c r="AB19145" s="232">
        <v>37939.71</v>
      </c>
      <c r="AD19145" s="207"/>
      <c r="AE19145" s="208"/>
    </row>
    <row r="19146" spans="24:31" x14ac:dyDescent="0.3">
      <c r="X19146" s="275" t="s">
        <v>40822</v>
      </c>
      <c r="Y19146" s="276">
        <v>9163</v>
      </c>
      <c r="AA19146" s="231" t="s">
        <v>36352</v>
      </c>
      <c r="AB19146" s="232">
        <v>-13498.49</v>
      </c>
      <c r="AD19146" s="207"/>
      <c r="AE19146" s="208"/>
    </row>
    <row r="19147" spans="24:31" x14ac:dyDescent="0.3">
      <c r="X19147" s="275" t="s">
        <v>23358</v>
      </c>
      <c r="Y19147" s="276">
        <v>24679.68</v>
      </c>
      <c r="AA19147" s="231" t="s">
        <v>21692</v>
      </c>
      <c r="AB19147" s="232">
        <v>97567.51</v>
      </c>
      <c r="AD19147" s="207"/>
      <c r="AE19147" s="208"/>
    </row>
    <row r="19148" spans="24:31" x14ac:dyDescent="0.3">
      <c r="X19148" s="275" t="s">
        <v>59333</v>
      </c>
      <c r="Y19148" s="276">
        <v>2411.9699999999998</v>
      </c>
      <c r="AA19148" s="231" t="s">
        <v>21764</v>
      </c>
      <c r="AB19148" s="232">
        <v>52192.81</v>
      </c>
      <c r="AD19148" s="207"/>
      <c r="AE19148" s="208"/>
    </row>
    <row r="19149" spans="24:31" x14ac:dyDescent="0.3">
      <c r="X19149" s="275" t="s">
        <v>60931</v>
      </c>
      <c r="Y19149" s="276">
        <v>2151.13</v>
      </c>
      <c r="AA19149" s="231" t="s">
        <v>21765</v>
      </c>
      <c r="AB19149" s="232">
        <v>602304.81000000006</v>
      </c>
      <c r="AD19149" s="207"/>
      <c r="AE19149" s="208"/>
    </row>
    <row r="19150" spans="24:31" x14ac:dyDescent="0.3">
      <c r="X19150" s="275" t="s">
        <v>13863</v>
      </c>
      <c r="Y19150" s="276">
        <v>9510</v>
      </c>
      <c r="AA19150" s="231" t="s">
        <v>21766</v>
      </c>
      <c r="AB19150" s="232">
        <v>552158.25</v>
      </c>
      <c r="AD19150" s="207"/>
      <c r="AE19150" s="208"/>
    </row>
    <row r="19151" spans="24:31" x14ac:dyDescent="0.3">
      <c r="X19151" s="275" t="s">
        <v>35268</v>
      </c>
      <c r="Y19151" s="276">
        <v>1045885.9</v>
      </c>
      <c r="AA19151" s="231" t="s">
        <v>47527</v>
      </c>
      <c r="AB19151" s="232">
        <v>7031.83</v>
      </c>
      <c r="AD19151" s="207"/>
      <c r="AE19151" s="208"/>
    </row>
    <row r="19152" spans="24:31" x14ac:dyDescent="0.3">
      <c r="X19152" s="275" t="s">
        <v>50702</v>
      </c>
      <c r="Y19152" s="276">
        <v>46541.7</v>
      </c>
      <c r="AA19152" s="231" t="s">
        <v>21767</v>
      </c>
      <c r="AB19152" s="232">
        <v>226068.87</v>
      </c>
      <c r="AD19152" s="207"/>
      <c r="AE19152" s="208"/>
    </row>
    <row r="19153" spans="24:31" x14ac:dyDescent="0.3">
      <c r="X19153" s="275" t="s">
        <v>50703</v>
      </c>
      <c r="Y19153" s="276">
        <v>2848.47</v>
      </c>
      <c r="AA19153" s="231" t="s">
        <v>21768</v>
      </c>
      <c r="AB19153" s="232">
        <v>64645.94</v>
      </c>
      <c r="AD19153" s="207"/>
      <c r="AE19153" s="208"/>
    </row>
    <row r="19154" spans="24:31" x14ac:dyDescent="0.3">
      <c r="X19154" s="275" t="s">
        <v>23359</v>
      </c>
      <c r="Y19154" s="276">
        <v>19885.2</v>
      </c>
      <c r="AA19154" s="231" t="s">
        <v>54393</v>
      </c>
      <c r="AB19154" s="232">
        <v>716.56</v>
      </c>
      <c r="AD19154" s="207"/>
      <c r="AE19154" s="208"/>
    </row>
    <row r="19155" spans="24:31" x14ac:dyDescent="0.3">
      <c r="X19155" s="275" t="s">
        <v>54436</v>
      </c>
      <c r="Y19155" s="276">
        <v>2147.7199999999998</v>
      </c>
      <c r="AA19155" s="231" t="s">
        <v>21769</v>
      </c>
      <c r="AB19155" s="232">
        <v>160900.42000000001</v>
      </c>
      <c r="AD19155" s="207"/>
      <c r="AE19155" s="208"/>
    </row>
    <row r="19156" spans="24:31" x14ac:dyDescent="0.3">
      <c r="X19156" s="275" t="s">
        <v>23360</v>
      </c>
      <c r="Y19156" s="276">
        <v>82476.36</v>
      </c>
      <c r="AA19156" s="231" t="s">
        <v>21770</v>
      </c>
      <c r="AB19156" s="232">
        <v>5429.06</v>
      </c>
      <c r="AD19156" s="207"/>
      <c r="AE19156" s="208"/>
    </row>
    <row r="19157" spans="24:31" x14ac:dyDescent="0.3">
      <c r="X19157" s="275" t="s">
        <v>33834</v>
      </c>
      <c r="Y19157" s="276">
        <v>4611.16</v>
      </c>
      <c r="AA19157" s="231" t="s">
        <v>21771</v>
      </c>
      <c r="AB19157" s="232">
        <v>12087.2</v>
      </c>
      <c r="AD19157" s="207"/>
      <c r="AE19157" s="208"/>
    </row>
    <row r="19158" spans="24:31" x14ac:dyDescent="0.3">
      <c r="X19158" s="275" t="s">
        <v>13867</v>
      </c>
      <c r="Y19158" s="276">
        <v>181570.72</v>
      </c>
      <c r="AA19158" s="231" t="s">
        <v>54394</v>
      </c>
      <c r="AB19158" s="232">
        <v>6455.86</v>
      </c>
      <c r="AD19158" s="207"/>
      <c r="AE19158" s="208"/>
    </row>
    <row r="19159" spans="24:31" x14ac:dyDescent="0.3">
      <c r="X19159" s="275" t="s">
        <v>13868</v>
      </c>
      <c r="Y19159" s="276">
        <v>265302.37</v>
      </c>
      <c r="AA19159" s="231" t="s">
        <v>21772</v>
      </c>
      <c r="AB19159" s="232">
        <v>24126.33</v>
      </c>
      <c r="AD19159" s="207"/>
      <c r="AE19159" s="208"/>
    </row>
    <row r="19160" spans="24:31" x14ac:dyDescent="0.3">
      <c r="X19160" s="275" t="s">
        <v>23361</v>
      </c>
      <c r="Y19160" s="276">
        <v>101266.8</v>
      </c>
      <c r="AA19160" s="231" t="s">
        <v>13646</v>
      </c>
      <c r="AB19160" s="232">
        <v>67309.19</v>
      </c>
      <c r="AD19160" s="207"/>
      <c r="AE19160" s="208"/>
    </row>
    <row r="19161" spans="24:31" x14ac:dyDescent="0.3">
      <c r="X19161" s="275" t="s">
        <v>23362</v>
      </c>
      <c r="Y19161" s="276">
        <v>317246.46999999997</v>
      </c>
      <c r="AA19161" s="231" t="s">
        <v>21773</v>
      </c>
      <c r="AB19161" s="232">
        <v>19454.95</v>
      </c>
      <c r="AD19161" s="207"/>
      <c r="AE19161" s="208"/>
    </row>
    <row r="19162" spans="24:31" x14ac:dyDescent="0.3">
      <c r="X19162" s="275" t="s">
        <v>23363</v>
      </c>
      <c r="Y19162" s="276">
        <v>133334.31</v>
      </c>
      <c r="AA19162" s="231" t="s">
        <v>13647</v>
      </c>
      <c r="AB19162" s="232">
        <v>6564.9</v>
      </c>
      <c r="AD19162" s="207"/>
      <c r="AE19162" s="208"/>
    </row>
    <row r="19163" spans="24:31" x14ac:dyDescent="0.3">
      <c r="X19163" s="275" t="s">
        <v>23364</v>
      </c>
      <c r="Y19163" s="276">
        <v>37634</v>
      </c>
      <c r="AA19163" s="231" t="s">
        <v>21774</v>
      </c>
      <c r="AB19163" s="232">
        <v>4518.8</v>
      </c>
      <c r="AD19163" s="207"/>
      <c r="AE19163" s="208"/>
    </row>
    <row r="19164" spans="24:31" x14ac:dyDescent="0.3">
      <c r="X19164" s="275" t="s">
        <v>23365</v>
      </c>
      <c r="Y19164" s="276">
        <v>15430.74</v>
      </c>
      <c r="AA19164" s="231" t="s">
        <v>35141</v>
      </c>
      <c r="AB19164" s="232">
        <v>2343500</v>
      </c>
      <c r="AD19164" s="207"/>
      <c r="AE19164" s="208"/>
    </row>
    <row r="19165" spans="24:31" x14ac:dyDescent="0.3">
      <c r="X19165" s="275" t="s">
        <v>35269</v>
      </c>
      <c r="Y19165" s="276">
        <v>1060.6099999999999</v>
      </c>
      <c r="AA19165" s="231" t="s">
        <v>21775</v>
      </c>
      <c r="AB19165" s="232">
        <v>44436.69</v>
      </c>
      <c r="AD19165" s="207"/>
      <c r="AE19165" s="208"/>
    </row>
    <row r="19166" spans="24:31" x14ac:dyDescent="0.3">
      <c r="X19166" s="275" t="s">
        <v>36457</v>
      </c>
      <c r="Y19166" s="276">
        <v>282</v>
      </c>
      <c r="AA19166" s="231" t="s">
        <v>40803</v>
      </c>
      <c r="AB19166" s="232">
        <v>2341.9299999999998</v>
      </c>
      <c r="AD19166" s="207"/>
      <c r="AE19166" s="208"/>
    </row>
    <row r="19167" spans="24:31" x14ac:dyDescent="0.3">
      <c r="X19167" s="275" t="s">
        <v>59997</v>
      </c>
      <c r="Y19167" s="276">
        <v>15200</v>
      </c>
      <c r="AA19167" s="231" t="s">
        <v>21776</v>
      </c>
      <c r="AB19167" s="232">
        <v>8101.05</v>
      </c>
      <c r="AD19167" s="207"/>
      <c r="AE19167" s="208"/>
    </row>
    <row r="19168" spans="24:31" x14ac:dyDescent="0.3">
      <c r="X19168" s="275" t="s">
        <v>58772</v>
      </c>
      <c r="Y19168" s="276">
        <v>1236</v>
      </c>
      <c r="AA19168" s="231" t="s">
        <v>43260</v>
      </c>
      <c r="AB19168" s="232">
        <v>1989212.29</v>
      </c>
      <c r="AD19168" s="207"/>
      <c r="AE19168" s="208"/>
    </row>
    <row r="19169" spans="24:31" x14ac:dyDescent="0.3">
      <c r="X19169" s="275" t="s">
        <v>13869</v>
      </c>
      <c r="Y19169" s="276">
        <v>448097.33</v>
      </c>
      <c r="AA19169" s="231" t="s">
        <v>21777</v>
      </c>
      <c r="AB19169" s="232">
        <v>137700</v>
      </c>
      <c r="AD19169" s="207"/>
      <c r="AE19169" s="208"/>
    </row>
    <row r="19170" spans="24:31" x14ac:dyDescent="0.3">
      <c r="X19170" s="275" t="s">
        <v>54437</v>
      </c>
      <c r="Y19170" s="276">
        <v>69148.86</v>
      </c>
      <c r="AA19170" s="231" t="s">
        <v>21778</v>
      </c>
      <c r="AB19170" s="232">
        <v>68672.78</v>
      </c>
      <c r="AD19170" s="207"/>
      <c r="AE19170" s="208"/>
    </row>
    <row r="19171" spans="24:31" x14ac:dyDescent="0.3">
      <c r="X19171" s="275" t="s">
        <v>13870</v>
      </c>
      <c r="Y19171" s="276">
        <v>169066.88</v>
      </c>
      <c r="AA19171" s="231" t="s">
        <v>33678</v>
      </c>
      <c r="AB19171" s="232">
        <v>81.87</v>
      </c>
      <c r="AD19171" s="207"/>
      <c r="AE19171" s="208"/>
    </row>
    <row r="19172" spans="24:31" x14ac:dyDescent="0.3">
      <c r="X19172" s="275" t="s">
        <v>65165</v>
      </c>
      <c r="Y19172" s="276">
        <v>438691.42</v>
      </c>
      <c r="AA19172" s="231" t="s">
        <v>13649</v>
      </c>
      <c r="AB19172" s="232">
        <v>484205.6</v>
      </c>
      <c r="AD19172" s="207"/>
      <c r="AE19172" s="208"/>
    </row>
    <row r="19173" spans="24:31" x14ac:dyDescent="0.3">
      <c r="X19173" s="275" t="s">
        <v>23367</v>
      </c>
      <c r="Y19173" s="276">
        <v>221801.15</v>
      </c>
      <c r="AA19173" s="231" t="s">
        <v>13650</v>
      </c>
      <c r="AB19173" s="232">
        <v>700138.18</v>
      </c>
      <c r="AD19173" s="207"/>
      <c r="AE19173" s="208"/>
    </row>
    <row r="19174" spans="24:31" x14ac:dyDescent="0.3">
      <c r="X19174" s="275" t="s">
        <v>50705</v>
      </c>
      <c r="Y19174" s="276">
        <v>1070.04</v>
      </c>
      <c r="AA19174" s="231" t="s">
        <v>21779</v>
      </c>
      <c r="AB19174" s="232">
        <v>74557.45</v>
      </c>
      <c r="AD19174" s="207"/>
      <c r="AE19174" s="208"/>
    </row>
    <row r="19175" spans="24:31" x14ac:dyDescent="0.3">
      <c r="X19175" s="275" t="s">
        <v>36459</v>
      </c>
      <c r="Y19175" s="276">
        <v>230.08</v>
      </c>
      <c r="AA19175" s="231" t="s">
        <v>33679</v>
      </c>
      <c r="AB19175" s="232">
        <v>21311.46</v>
      </c>
      <c r="AD19175" s="207"/>
      <c r="AE19175" s="208"/>
    </row>
    <row r="19176" spans="24:31" x14ac:dyDescent="0.3">
      <c r="X19176" s="275" t="s">
        <v>23368</v>
      </c>
      <c r="Y19176" s="276">
        <v>65455.55</v>
      </c>
      <c r="AA19176" s="231" t="s">
        <v>21780</v>
      </c>
      <c r="AB19176" s="232">
        <v>128925.2</v>
      </c>
      <c r="AD19176" s="207"/>
      <c r="AE19176" s="208"/>
    </row>
    <row r="19177" spans="24:31" x14ac:dyDescent="0.3">
      <c r="X19177" s="275" t="s">
        <v>23369</v>
      </c>
      <c r="Y19177" s="276">
        <v>627601.54</v>
      </c>
      <c r="AA19177" s="231" t="s">
        <v>21781</v>
      </c>
      <c r="AB19177" s="232">
        <v>113460.62</v>
      </c>
      <c r="AD19177" s="207"/>
      <c r="AE19177" s="208"/>
    </row>
    <row r="19178" spans="24:31" x14ac:dyDescent="0.3">
      <c r="X19178" s="275" t="s">
        <v>23370</v>
      </c>
      <c r="Y19178" s="276">
        <v>-8961.76</v>
      </c>
      <c r="AA19178" s="231" t="s">
        <v>50685</v>
      </c>
      <c r="AB19178" s="232">
        <v>2850</v>
      </c>
      <c r="AD19178" s="207"/>
      <c r="AE19178" s="208"/>
    </row>
    <row r="19179" spans="24:31" x14ac:dyDescent="0.3">
      <c r="X19179" s="275" t="s">
        <v>36460</v>
      </c>
      <c r="Y19179" s="276">
        <v>626932.57999999996</v>
      </c>
      <c r="AA19179" s="231" t="s">
        <v>21782</v>
      </c>
      <c r="AB19179" s="232">
        <v>2016.96</v>
      </c>
      <c r="AD19179" s="207"/>
      <c r="AE19179" s="208"/>
    </row>
    <row r="19180" spans="24:31" x14ac:dyDescent="0.3">
      <c r="X19180" s="275" t="s">
        <v>47544</v>
      </c>
      <c r="Y19180" s="276">
        <v>368293.45</v>
      </c>
      <c r="AA19180" s="231" t="s">
        <v>21783</v>
      </c>
      <c r="AB19180" s="232">
        <v>14177.92</v>
      </c>
      <c r="AD19180" s="207"/>
      <c r="AE19180" s="208"/>
    </row>
    <row r="19181" spans="24:31" x14ac:dyDescent="0.3">
      <c r="X19181" s="275" t="s">
        <v>58903</v>
      </c>
      <c r="Y19181" s="276">
        <v>88295.9</v>
      </c>
      <c r="AA19181" s="231" t="s">
        <v>54395</v>
      </c>
      <c r="AB19181" s="232">
        <v>1364149.87</v>
      </c>
      <c r="AD19181" s="207"/>
      <c r="AE19181" s="208"/>
    </row>
    <row r="19182" spans="24:31" x14ac:dyDescent="0.3">
      <c r="X19182" s="275" t="s">
        <v>58773</v>
      </c>
      <c r="Y19182" s="276">
        <v>98522.39</v>
      </c>
      <c r="AA19182" s="231" t="s">
        <v>13653</v>
      </c>
      <c r="AB19182" s="232">
        <v>379868.89</v>
      </c>
      <c r="AD19182" s="207"/>
      <c r="AE19182" s="208"/>
    </row>
    <row r="19183" spans="24:31" x14ac:dyDescent="0.3">
      <c r="X19183" s="275" t="s">
        <v>40823</v>
      </c>
      <c r="Y19183" s="276">
        <v>153198.96</v>
      </c>
      <c r="AA19183" s="231" t="s">
        <v>21784</v>
      </c>
      <c r="AB19183" s="232">
        <v>2187569.9900000002</v>
      </c>
      <c r="AD19183" s="207"/>
      <c r="AE19183" s="208"/>
    </row>
    <row r="19184" spans="24:31" x14ac:dyDescent="0.3">
      <c r="X19184" s="275" t="s">
        <v>35274</v>
      </c>
      <c r="Y19184" s="276">
        <v>5658081.04</v>
      </c>
      <c r="AA19184" s="231" t="s">
        <v>39225</v>
      </c>
      <c r="AB19184" s="232">
        <v>379213.17</v>
      </c>
      <c r="AD19184" s="207"/>
      <c r="AE19184" s="208"/>
    </row>
    <row r="19185" spans="24:31" x14ac:dyDescent="0.3">
      <c r="X19185" s="275" t="s">
        <v>23483</v>
      </c>
      <c r="Y19185" s="276">
        <v>265.19</v>
      </c>
      <c r="AA19185" s="231" t="s">
        <v>13654</v>
      </c>
      <c r="AB19185" s="232">
        <v>894408.43</v>
      </c>
      <c r="AD19185" s="207"/>
      <c r="AE19185" s="208"/>
    </row>
    <row r="19186" spans="24:31" x14ac:dyDescent="0.3">
      <c r="X19186" s="275" t="s">
        <v>46091</v>
      </c>
      <c r="Y19186" s="276">
        <v>43202.19</v>
      </c>
      <c r="AA19186" s="231" t="s">
        <v>21785</v>
      </c>
      <c r="AB19186" s="232">
        <v>120705.77</v>
      </c>
      <c r="AD19186" s="207"/>
      <c r="AE19186" s="208"/>
    </row>
    <row r="19187" spans="24:31" x14ac:dyDescent="0.3">
      <c r="X19187" s="275" t="s">
        <v>23484</v>
      </c>
      <c r="Y19187" s="276">
        <v>3091164.28</v>
      </c>
      <c r="AA19187" s="231" t="s">
        <v>21786</v>
      </c>
      <c r="AB19187" s="232">
        <v>1187458.79</v>
      </c>
      <c r="AD19187" s="207"/>
      <c r="AE19187" s="208"/>
    </row>
    <row r="19188" spans="24:31" x14ac:dyDescent="0.3">
      <c r="X19188" s="275" t="s">
        <v>58059</v>
      </c>
      <c r="Y19188" s="276">
        <v>147751.29</v>
      </c>
      <c r="AA19188" s="231" t="s">
        <v>39226</v>
      </c>
      <c r="AB19188" s="232">
        <v>185612</v>
      </c>
      <c r="AD19188" s="207"/>
      <c r="AE19188" s="208"/>
    </row>
    <row r="19189" spans="24:31" x14ac:dyDescent="0.3">
      <c r="X19189" s="275" t="s">
        <v>23485</v>
      </c>
      <c r="Y19189" s="276">
        <v>328413</v>
      </c>
      <c r="AA19189" s="231" t="s">
        <v>21822</v>
      </c>
      <c r="AB19189" s="232">
        <v>79527.53</v>
      </c>
      <c r="AD19189" s="207"/>
      <c r="AE19189" s="208"/>
    </row>
    <row r="19190" spans="24:31" x14ac:dyDescent="0.3">
      <c r="X19190" s="275" t="s">
        <v>23486</v>
      </c>
      <c r="Y19190" s="276">
        <v>2026271.53</v>
      </c>
      <c r="AA19190" s="231" t="s">
        <v>46071</v>
      </c>
      <c r="AB19190" s="232">
        <v>395</v>
      </c>
      <c r="AD19190" s="207"/>
      <c r="AE19190" s="208"/>
    </row>
    <row r="19191" spans="24:31" x14ac:dyDescent="0.3">
      <c r="X19191" s="275" t="s">
        <v>23488</v>
      </c>
      <c r="Y19191" s="276">
        <v>302785.43</v>
      </c>
      <c r="AA19191" s="231" t="s">
        <v>21823</v>
      </c>
      <c r="AB19191" s="232">
        <v>45295</v>
      </c>
      <c r="AD19191" s="207"/>
      <c r="AE19191" s="208"/>
    </row>
    <row r="19192" spans="24:31" x14ac:dyDescent="0.3">
      <c r="X19192" s="275" t="s">
        <v>23489</v>
      </c>
      <c r="Y19192" s="276">
        <v>81698.039999999994</v>
      </c>
      <c r="AA19192" s="231" t="s">
        <v>35147</v>
      </c>
      <c r="AB19192" s="232">
        <v>3580.22</v>
      </c>
      <c r="AD19192" s="207"/>
      <c r="AE19192" s="208"/>
    </row>
    <row r="19193" spans="24:31" x14ac:dyDescent="0.3">
      <c r="X19193" s="275" t="s">
        <v>23490</v>
      </c>
      <c r="Y19193" s="276">
        <v>56824.1</v>
      </c>
      <c r="AA19193" s="231" t="s">
        <v>33692</v>
      </c>
      <c r="AB19193" s="232">
        <v>4966.37</v>
      </c>
      <c r="AD19193" s="207"/>
      <c r="AE19193" s="208"/>
    </row>
    <row r="19194" spans="24:31" x14ac:dyDescent="0.3">
      <c r="X19194" s="275" t="s">
        <v>50706</v>
      </c>
      <c r="Y19194" s="276">
        <v>72189.350000000006</v>
      </c>
      <c r="AA19194" s="231" t="s">
        <v>33693</v>
      </c>
      <c r="AB19194" s="232">
        <v>30926.91</v>
      </c>
      <c r="AD19194" s="207"/>
      <c r="AE19194" s="208"/>
    </row>
    <row r="19195" spans="24:31" x14ac:dyDescent="0.3">
      <c r="X19195" s="275" t="s">
        <v>23491</v>
      </c>
      <c r="Y19195" s="276">
        <v>1733548.1</v>
      </c>
      <c r="AA19195" s="231" t="s">
        <v>21824</v>
      </c>
      <c r="AB19195" s="232">
        <v>2191.9899999999998</v>
      </c>
      <c r="AD19195" s="207"/>
      <c r="AE19195" s="208"/>
    </row>
    <row r="19196" spans="24:31" x14ac:dyDescent="0.3">
      <c r="X19196" s="275" t="s">
        <v>23492</v>
      </c>
      <c r="Y19196" s="276">
        <v>31885.66</v>
      </c>
      <c r="AA19196" s="231" t="s">
        <v>21825</v>
      </c>
      <c r="AB19196" s="232">
        <v>5454.62</v>
      </c>
      <c r="AD19196" s="207"/>
      <c r="AE19196" s="208"/>
    </row>
    <row r="19197" spans="24:31" x14ac:dyDescent="0.3">
      <c r="X19197" s="275" t="s">
        <v>40824</v>
      </c>
      <c r="Y19197" s="276">
        <v>12607185.789999999</v>
      </c>
      <c r="AA19197" s="231" t="s">
        <v>33694</v>
      </c>
      <c r="AB19197" s="232">
        <v>239770.48</v>
      </c>
      <c r="AD19197" s="207"/>
      <c r="AE19197" s="208"/>
    </row>
    <row r="19198" spans="24:31" x14ac:dyDescent="0.3">
      <c r="X19198" s="275" t="s">
        <v>23493</v>
      </c>
      <c r="Y19198" s="276">
        <v>304703.57</v>
      </c>
      <c r="AA19198" s="231" t="s">
        <v>21826</v>
      </c>
      <c r="AB19198" s="232">
        <v>163479.49</v>
      </c>
      <c r="AD19198" s="207"/>
      <c r="AE19198" s="208"/>
    </row>
    <row r="19199" spans="24:31" x14ac:dyDescent="0.3">
      <c r="X19199" s="275" t="s">
        <v>23495</v>
      </c>
      <c r="Y19199" s="276">
        <v>1502846.13</v>
      </c>
      <c r="AA19199" s="231" t="s">
        <v>43261</v>
      </c>
      <c r="AB19199" s="232">
        <v>2883.42</v>
      </c>
      <c r="AD19199" s="207"/>
      <c r="AE19199" s="208"/>
    </row>
    <row r="19200" spans="24:31" x14ac:dyDescent="0.3">
      <c r="X19200" s="275" t="s">
        <v>36465</v>
      </c>
      <c r="Y19200" s="276">
        <v>7448</v>
      </c>
      <c r="AA19200" s="231" t="s">
        <v>43262</v>
      </c>
      <c r="AB19200" s="232">
        <v>854.8</v>
      </c>
      <c r="AD19200" s="207"/>
      <c r="AE19200" s="208"/>
    </row>
    <row r="19201" spans="24:31" x14ac:dyDescent="0.3">
      <c r="X19201" s="275" t="s">
        <v>40825</v>
      </c>
      <c r="Y19201" s="276">
        <v>30380</v>
      </c>
      <c r="AA19201" s="231" t="s">
        <v>33695</v>
      </c>
      <c r="AB19201" s="232">
        <v>8800</v>
      </c>
      <c r="AD19201" s="207"/>
      <c r="AE19201" s="208"/>
    </row>
    <row r="19202" spans="24:31" x14ac:dyDescent="0.3">
      <c r="X19202" s="275" t="s">
        <v>40826</v>
      </c>
      <c r="Y19202" s="276">
        <v>6969.62</v>
      </c>
      <c r="AA19202" s="231" t="s">
        <v>21827</v>
      </c>
      <c r="AB19202" s="232">
        <v>30255.64</v>
      </c>
      <c r="AD19202" s="207"/>
      <c r="AE19202" s="208"/>
    </row>
    <row r="19203" spans="24:31" x14ac:dyDescent="0.3">
      <c r="X19203" s="275" t="s">
        <v>40827</v>
      </c>
      <c r="Y19203" s="276">
        <v>344.18</v>
      </c>
      <c r="AA19203" s="231" t="s">
        <v>35148</v>
      </c>
      <c r="AB19203" s="232">
        <v>1550.5</v>
      </c>
      <c r="AD19203" s="207"/>
      <c r="AE19203" s="208"/>
    </row>
    <row r="19204" spans="24:31" x14ac:dyDescent="0.3">
      <c r="X19204" s="275" t="s">
        <v>23496</v>
      </c>
      <c r="Y19204" s="276">
        <v>183236.11</v>
      </c>
      <c r="AA19204" s="231" t="s">
        <v>13665</v>
      </c>
      <c r="AB19204" s="232">
        <v>47414.84</v>
      </c>
      <c r="AD19204" s="207"/>
      <c r="AE19204" s="208"/>
    </row>
    <row r="19205" spans="24:31" x14ac:dyDescent="0.3">
      <c r="X19205" s="275" t="s">
        <v>55622</v>
      </c>
      <c r="Y19205" s="276">
        <v>2832.8</v>
      </c>
      <c r="AA19205" s="231" t="s">
        <v>13666</v>
      </c>
      <c r="AB19205" s="232">
        <v>59982.31</v>
      </c>
      <c r="AD19205" s="207"/>
      <c r="AE19205" s="208"/>
    </row>
    <row r="19206" spans="24:31" x14ac:dyDescent="0.3">
      <c r="X19206" s="275" t="s">
        <v>23498</v>
      </c>
      <c r="Y19206" s="276">
        <v>241475.13</v>
      </c>
      <c r="AA19206" s="231" t="s">
        <v>13667</v>
      </c>
      <c r="AB19206" s="232">
        <v>521.96</v>
      </c>
      <c r="AD19206" s="207"/>
      <c r="AE19206" s="208"/>
    </row>
    <row r="19207" spans="24:31" x14ac:dyDescent="0.3">
      <c r="X19207" s="275" t="s">
        <v>33838</v>
      </c>
      <c r="Y19207" s="276">
        <v>47607709.380000003</v>
      </c>
      <c r="AA19207" s="231" t="s">
        <v>40804</v>
      </c>
      <c r="AB19207" s="232">
        <v>12290</v>
      </c>
      <c r="AD19207" s="207"/>
      <c r="AE19207" s="208"/>
    </row>
    <row r="19208" spans="24:31" x14ac:dyDescent="0.3">
      <c r="X19208" s="275" t="s">
        <v>23500</v>
      </c>
      <c r="Y19208" s="276">
        <v>1707105.32</v>
      </c>
      <c r="AA19208" s="231" t="s">
        <v>33696</v>
      </c>
      <c r="AB19208" s="232">
        <v>39892.04</v>
      </c>
      <c r="AD19208" s="207"/>
      <c r="AE19208" s="208"/>
    </row>
    <row r="19209" spans="24:31" x14ac:dyDescent="0.3">
      <c r="X19209" s="275" t="s">
        <v>58060</v>
      </c>
      <c r="Y19209" s="276">
        <v>3985758</v>
      </c>
      <c r="AA19209" s="231" t="s">
        <v>21830</v>
      </c>
      <c r="AB19209" s="232">
        <v>80690.45</v>
      </c>
      <c r="AD19209" s="207"/>
      <c r="AE19209" s="208"/>
    </row>
    <row r="19210" spans="24:31" x14ac:dyDescent="0.3">
      <c r="X19210" s="275" t="s">
        <v>23501</v>
      </c>
      <c r="Y19210" s="276">
        <v>35417.440000000002</v>
      </c>
      <c r="AA19210" s="231" t="s">
        <v>21831</v>
      </c>
      <c r="AB19210" s="232">
        <v>6494</v>
      </c>
      <c r="AD19210" s="207"/>
      <c r="AE19210" s="208"/>
    </row>
    <row r="19211" spans="24:31" x14ac:dyDescent="0.3">
      <c r="X19211" s="275" t="s">
        <v>23502</v>
      </c>
      <c r="Y19211" s="276">
        <v>24648.3</v>
      </c>
      <c r="AA19211" s="231" t="s">
        <v>13668</v>
      </c>
      <c r="AB19211" s="232">
        <v>2889.75</v>
      </c>
      <c r="AD19211" s="207"/>
      <c r="AE19211" s="208"/>
    </row>
    <row r="19212" spans="24:31" x14ac:dyDescent="0.3">
      <c r="X19212" s="275" t="s">
        <v>23503</v>
      </c>
      <c r="Y19212" s="276">
        <v>127577.71</v>
      </c>
      <c r="AA19212" s="231" t="s">
        <v>21833</v>
      </c>
      <c r="AB19212" s="232">
        <v>178455.67</v>
      </c>
      <c r="AD19212" s="207"/>
      <c r="AE19212" s="208"/>
    </row>
    <row r="19213" spans="24:31" x14ac:dyDescent="0.3">
      <c r="X19213" s="275" t="s">
        <v>23504</v>
      </c>
      <c r="Y19213" s="276">
        <v>4054040.79</v>
      </c>
      <c r="AA19213" s="231" t="s">
        <v>21834</v>
      </c>
      <c r="AB19213" s="232">
        <v>26201.040000000001</v>
      </c>
      <c r="AD19213" s="207"/>
      <c r="AE19213" s="208"/>
    </row>
    <row r="19214" spans="24:31" x14ac:dyDescent="0.3">
      <c r="X19214" s="275" t="s">
        <v>43288</v>
      </c>
      <c r="Y19214" s="276">
        <v>611760</v>
      </c>
      <c r="AA19214" s="231" t="s">
        <v>21835</v>
      </c>
      <c r="AB19214" s="232">
        <v>149950</v>
      </c>
      <c r="AD19214" s="207"/>
      <c r="AE19214" s="208"/>
    </row>
    <row r="19215" spans="24:31" x14ac:dyDescent="0.3">
      <c r="X19215" s="275" t="s">
        <v>47545</v>
      </c>
      <c r="Y19215" s="276">
        <v>1033647.23</v>
      </c>
      <c r="AA19215" s="231" t="s">
        <v>33716</v>
      </c>
      <c r="AB19215" s="232">
        <v>41276.01</v>
      </c>
      <c r="AD19215" s="207"/>
      <c r="AE19215" s="208"/>
    </row>
    <row r="19216" spans="24:31" x14ac:dyDescent="0.3">
      <c r="X19216" s="275" t="s">
        <v>23505</v>
      </c>
      <c r="Y19216" s="276">
        <v>3043.09</v>
      </c>
      <c r="AA19216" s="231" t="s">
        <v>21902</v>
      </c>
      <c r="AB19216" s="232">
        <v>911382.54</v>
      </c>
      <c r="AD19216" s="207"/>
      <c r="AE19216" s="208"/>
    </row>
    <row r="19217" spans="24:31" x14ac:dyDescent="0.3">
      <c r="X19217" s="275" t="s">
        <v>13881</v>
      </c>
      <c r="Y19217" s="276">
        <v>6522347.7199999997</v>
      </c>
      <c r="AA19217" s="231" t="s">
        <v>36364</v>
      </c>
      <c r="AB19217" s="232">
        <v>816.09</v>
      </c>
      <c r="AD19217" s="207"/>
      <c r="AE19217" s="208"/>
    </row>
    <row r="19218" spans="24:31" x14ac:dyDescent="0.3">
      <c r="X19218" s="275" t="s">
        <v>13882</v>
      </c>
      <c r="Y19218" s="276">
        <v>9609595.3499999996</v>
      </c>
      <c r="AA19218" s="231" t="s">
        <v>21904</v>
      </c>
      <c r="AB19218" s="232">
        <v>677314.52</v>
      </c>
      <c r="AD19218" s="207"/>
      <c r="AE19218" s="208"/>
    </row>
    <row r="19219" spans="24:31" x14ac:dyDescent="0.3">
      <c r="X19219" s="275" t="s">
        <v>23506</v>
      </c>
      <c r="Y19219" s="276">
        <v>2873214.92</v>
      </c>
      <c r="AA19219" s="231" t="s">
        <v>47528</v>
      </c>
      <c r="AB19219" s="232">
        <v>21959.71</v>
      </c>
      <c r="AD19219" s="207"/>
      <c r="AE19219" s="208"/>
    </row>
    <row r="19220" spans="24:31" x14ac:dyDescent="0.3">
      <c r="X19220" s="275" t="s">
        <v>23507</v>
      </c>
      <c r="Y19220" s="276">
        <v>48152.49</v>
      </c>
      <c r="AA19220" s="231" t="s">
        <v>21905</v>
      </c>
      <c r="AB19220" s="232">
        <v>941186.1</v>
      </c>
      <c r="AD19220" s="207"/>
      <c r="AE19220" s="208"/>
    </row>
    <row r="19221" spans="24:31" x14ac:dyDescent="0.3">
      <c r="X19221" s="275" t="s">
        <v>23508</v>
      </c>
      <c r="Y19221" s="276">
        <v>4031.25</v>
      </c>
      <c r="AA19221" s="231" t="s">
        <v>33717</v>
      </c>
      <c r="AB19221" s="232">
        <v>235325.36</v>
      </c>
      <c r="AD19221" s="207"/>
      <c r="AE19221" s="208"/>
    </row>
    <row r="19222" spans="24:31" x14ac:dyDescent="0.3">
      <c r="X19222" s="275" t="s">
        <v>23509</v>
      </c>
      <c r="Y19222" s="276">
        <v>21014633.030000001</v>
      </c>
      <c r="AA19222" s="231" t="s">
        <v>39232</v>
      </c>
      <c r="AB19222" s="232">
        <v>6388.56</v>
      </c>
      <c r="AD19222" s="207"/>
      <c r="AE19222" s="208"/>
    </row>
    <row r="19223" spans="24:31" x14ac:dyDescent="0.3">
      <c r="X19223" s="275" t="s">
        <v>23510</v>
      </c>
      <c r="Y19223" s="276">
        <v>1873292.38</v>
      </c>
      <c r="AA19223" s="231" t="s">
        <v>21906</v>
      </c>
      <c r="AB19223" s="232">
        <v>263518.40000000002</v>
      </c>
      <c r="AD19223" s="207"/>
      <c r="AE19223" s="208"/>
    </row>
    <row r="19224" spans="24:31" x14ac:dyDescent="0.3">
      <c r="X19224" s="275" t="s">
        <v>23512</v>
      </c>
      <c r="Y19224" s="276">
        <v>20871.97</v>
      </c>
      <c r="AA19224" s="231" t="s">
        <v>33718</v>
      </c>
      <c r="AB19224" s="232">
        <v>4974.09</v>
      </c>
      <c r="AD19224" s="207"/>
      <c r="AE19224" s="208"/>
    </row>
    <row r="19225" spans="24:31" x14ac:dyDescent="0.3">
      <c r="X19225" s="275" t="s">
        <v>23513</v>
      </c>
      <c r="Y19225" s="276">
        <v>5166245.38</v>
      </c>
      <c r="AA19225" s="231" t="s">
        <v>21907</v>
      </c>
      <c r="AB19225" s="232">
        <v>6118.63</v>
      </c>
      <c r="AD19225" s="207"/>
      <c r="AE19225" s="208"/>
    </row>
    <row r="19226" spans="24:31" x14ac:dyDescent="0.3">
      <c r="X19226" s="275" t="s">
        <v>23514</v>
      </c>
      <c r="Y19226" s="276">
        <v>308685.92</v>
      </c>
      <c r="AA19226" s="231" t="s">
        <v>33719</v>
      </c>
      <c r="AB19226" s="232">
        <v>19059</v>
      </c>
      <c r="AD19226" s="207"/>
      <c r="AE19226" s="208"/>
    </row>
    <row r="19227" spans="24:31" x14ac:dyDescent="0.3">
      <c r="X19227" s="275" t="s">
        <v>63507</v>
      </c>
      <c r="Y19227" s="276">
        <v>4980.8599999999997</v>
      </c>
      <c r="AA19227" s="231" t="s">
        <v>36365</v>
      </c>
      <c r="AB19227" s="232">
        <v>23522.12</v>
      </c>
      <c r="AD19227" s="207"/>
      <c r="AE19227" s="208"/>
    </row>
    <row r="19228" spans="24:31" x14ac:dyDescent="0.3">
      <c r="X19228" s="275" t="s">
        <v>47546</v>
      </c>
      <c r="Y19228" s="276">
        <v>3494.54</v>
      </c>
      <c r="AA19228" s="231" t="s">
        <v>13678</v>
      </c>
      <c r="AB19228" s="232">
        <v>16261.68</v>
      </c>
      <c r="AD19228" s="207"/>
      <c r="AE19228" s="208"/>
    </row>
    <row r="19229" spans="24:31" x14ac:dyDescent="0.3">
      <c r="X19229" s="275" t="s">
        <v>60932</v>
      </c>
      <c r="Y19229" s="276">
        <v>15360.17</v>
      </c>
      <c r="AA19229" s="231" t="s">
        <v>21908</v>
      </c>
      <c r="AB19229" s="232">
        <v>273.26</v>
      </c>
      <c r="AD19229" s="207"/>
      <c r="AE19229" s="208"/>
    </row>
    <row r="19230" spans="24:31" x14ac:dyDescent="0.3">
      <c r="X19230" s="275" t="s">
        <v>23516</v>
      </c>
      <c r="Y19230" s="276">
        <v>14929408.57</v>
      </c>
      <c r="AA19230" s="231" t="s">
        <v>35164</v>
      </c>
      <c r="AB19230" s="232">
        <v>10529438.1</v>
      </c>
      <c r="AD19230" s="207"/>
      <c r="AE19230" s="208"/>
    </row>
    <row r="19231" spans="24:31" x14ac:dyDescent="0.3">
      <c r="X19231" s="275" t="s">
        <v>65166</v>
      </c>
      <c r="Y19231" s="276">
        <v>10863674.529999999</v>
      </c>
      <c r="AA19231" s="231" t="s">
        <v>40805</v>
      </c>
      <c r="AB19231" s="232">
        <v>115941.6</v>
      </c>
      <c r="AD19231" s="207"/>
      <c r="AE19231" s="208"/>
    </row>
    <row r="19232" spans="24:31" x14ac:dyDescent="0.3">
      <c r="X19232" s="275" t="s">
        <v>23517</v>
      </c>
      <c r="Y19232" s="276">
        <v>5839159.6799999997</v>
      </c>
      <c r="AA19232" s="231" t="s">
        <v>43263</v>
      </c>
      <c r="AB19232" s="232">
        <v>109808.03</v>
      </c>
      <c r="AD19232" s="207"/>
      <c r="AE19232" s="208"/>
    </row>
    <row r="19233" spans="24:31" x14ac:dyDescent="0.3">
      <c r="X19233" s="275" t="s">
        <v>62983</v>
      </c>
      <c r="Y19233" s="276">
        <v>14607.53</v>
      </c>
      <c r="AA19233" s="231" t="s">
        <v>21912</v>
      </c>
      <c r="AB19233" s="232">
        <v>368875.19</v>
      </c>
      <c r="AD19233" s="207"/>
      <c r="AE19233" s="208"/>
    </row>
    <row r="19234" spans="24:31" x14ac:dyDescent="0.3">
      <c r="X19234" s="275" t="s">
        <v>23519</v>
      </c>
      <c r="Y19234" s="276">
        <v>247661.45</v>
      </c>
      <c r="AA19234" s="231" t="s">
        <v>21913</v>
      </c>
      <c r="AB19234" s="232">
        <v>22100</v>
      </c>
      <c r="AD19234" s="207"/>
      <c r="AE19234" s="208"/>
    </row>
    <row r="19235" spans="24:31" x14ac:dyDescent="0.3">
      <c r="X19235" s="275" t="s">
        <v>49388</v>
      </c>
      <c r="Y19235" s="276">
        <v>468830.56</v>
      </c>
      <c r="AA19235" s="231" t="s">
        <v>21914</v>
      </c>
      <c r="AB19235" s="232">
        <v>36425.53</v>
      </c>
      <c r="AD19235" s="207"/>
      <c r="AE19235" s="208"/>
    </row>
    <row r="19236" spans="24:31" x14ac:dyDescent="0.3">
      <c r="X19236" s="275" t="s">
        <v>50707</v>
      </c>
      <c r="Y19236" s="276">
        <v>34035.03</v>
      </c>
      <c r="AA19236" s="231" t="s">
        <v>21915</v>
      </c>
      <c r="AB19236" s="232">
        <v>877.99</v>
      </c>
      <c r="AD19236" s="207"/>
      <c r="AE19236" s="208"/>
    </row>
    <row r="19237" spans="24:31" x14ac:dyDescent="0.3">
      <c r="X19237" s="275" t="s">
        <v>50708</v>
      </c>
      <c r="Y19237" s="276">
        <v>353.99</v>
      </c>
      <c r="AA19237" s="231" t="s">
        <v>13680</v>
      </c>
      <c r="AB19237" s="232">
        <v>1089367.75</v>
      </c>
      <c r="AD19237" s="207"/>
      <c r="AE19237" s="208"/>
    </row>
    <row r="19238" spans="24:31" x14ac:dyDescent="0.3">
      <c r="X19238" s="275" t="s">
        <v>50709</v>
      </c>
      <c r="Y19238" s="276">
        <v>5049.5600000000004</v>
      </c>
      <c r="AA19238" s="231" t="s">
        <v>13681</v>
      </c>
      <c r="AB19238" s="232">
        <v>606348.67000000004</v>
      </c>
      <c r="AD19238" s="207"/>
      <c r="AE19238" s="208"/>
    </row>
    <row r="19239" spans="24:31" x14ac:dyDescent="0.3">
      <c r="X19239" s="275" t="s">
        <v>58774</v>
      </c>
      <c r="Y19239" s="276">
        <v>26576.54</v>
      </c>
      <c r="AA19239" s="231" t="s">
        <v>13682</v>
      </c>
      <c r="AB19239" s="232">
        <v>241000.06</v>
      </c>
      <c r="AD19239" s="207"/>
      <c r="AE19239" s="208"/>
    </row>
    <row r="19240" spans="24:31" x14ac:dyDescent="0.3">
      <c r="X19240" s="275" t="s">
        <v>23520</v>
      </c>
      <c r="Y19240" s="276">
        <v>2529581.84</v>
      </c>
      <c r="AA19240" s="231" t="s">
        <v>21916</v>
      </c>
      <c r="AB19240" s="232">
        <v>4425.68</v>
      </c>
      <c r="AD19240" s="207"/>
      <c r="AE19240" s="208"/>
    </row>
    <row r="19241" spans="24:31" x14ac:dyDescent="0.3">
      <c r="X19241" s="275" t="s">
        <v>23521</v>
      </c>
      <c r="Y19241" s="276">
        <v>349165.29</v>
      </c>
      <c r="AA19241" s="231" t="s">
        <v>21917</v>
      </c>
      <c r="AB19241" s="232">
        <v>1632587.64</v>
      </c>
      <c r="AD19241" s="207"/>
      <c r="AE19241" s="208"/>
    </row>
    <row r="19242" spans="24:31" x14ac:dyDescent="0.3">
      <c r="X19242" s="275" t="s">
        <v>61135</v>
      </c>
      <c r="Y19242" s="276">
        <v>60000</v>
      </c>
      <c r="AA19242" s="231" t="s">
        <v>21918</v>
      </c>
      <c r="AB19242" s="232">
        <v>602763.38</v>
      </c>
      <c r="AD19242" s="207"/>
      <c r="AE19242" s="208"/>
    </row>
    <row r="19243" spans="24:31" x14ac:dyDescent="0.3">
      <c r="X19243" s="275" t="s">
        <v>23548</v>
      </c>
      <c r="Y19243" s="276">
        <v>399364.49</v>
      </c>
      <c r="AA19243" s="231" t="s">
        <v>21919</v>
      </c>
      <c r="AB19243" s="232">
        <v>2500</v>
      </c>
      <c r="AD19243" s="207"/>
      <c r="AE19243" s="208"/>
    </row>
    <row r="19244" spans="24:31" x14ac:dyDescent="0.3">
      <c r="X19244" s="275" t="s">
        <v>61693</v>
      </c>
      <c r="Y19244" s="276">
        <v>3990</v>
      </c>
      <c r="AA19244" s="231" t="s">
        <v>54396</v>
      </c>
      <c r="AB19244" s="232">
        <v>112226.45</v>
      </c>
      <c r="AD19244" s="207"/>
      <c r="AE19244" s="208"/>
    </row>
    <row r="19245" spans="24:31" x14ac:dyDescent="0.3">
      <c r="X19245" s="275" t="s">
        <v>23549</v>
      </c>
      <c r="Y19245" s="276">
        <v>950102.87</v>
      </c>
      <c r="AA19245" s="231" t="s">
        <v>13683</v>
      </c>
      <c r="AB19245" s="232">
        <v>900.36</v>
      </c>
      <c r="AD19245" s="207"/>
      <c r="AE19245" s="208"/>
    </row>
    <row r="19246" spans="24:31" x14ac:dyDescent="0.3">
      <c r="X19246" s="275" t="s">
        <v>23550</v>
      </c>
      <c r="Y19246" s="276">
        <v>24655.119999999999</v>
      </c>
      <c r="AA19246" s="231" t="s">
        <v>39233</v>
      </c>
      <c r="AB19246" s="232">
        <v>6793.22</v>
      </c>
      <c r="AD19246" s="207"/>
      <c r="AE19246" s="208"/>
    </row>
    <row r="19247" spans="24:31" x14ac:dyDescent="0.3">
      <c r="X19247" s="275" t="s">
        <v>40829</v>
      </c>
      <c r="Y19247" s="276">
        <v>81594.28</v>
      </c>
      <c r="AA19247" s="231" t="s">
        <v>48476</v>
      </c>
      <c r="AB19247" s="232">
        <v>1250</v>
      </c>
      <c r="AD19247" s="207"/>
      <c r="AE19247" s="208"/>
    </row>
    <row r="19248" spans="24:31" x14ac:dyDescent="0.3">
      <c r="X19248" s="275" t="s">
        <v>33843</v>
      </c>
      <c r="Y19248" s="276">
        <v>66633.37</v>
      </c>
      <c r="AA19248" s="231" t="s">
        <v>21923</v>
      </c>
      <c r="AB19248" s="232">
        <v>399357.36</v>
      </c>
      <c r="AD19248" s="207"/>
      <c r="AE19248" s="208"/>
    </row>
    <row r="19249" spans="24:31" x14ac:dyDescent="0.3">
      <c r="X19249" s="275" t="s">
        <v>62893</v>
      </c>
      <c r="Y19249" s="276">
        <v>55375.31</v>
      </c>
      <c r="AA19249" s="231" t="s">
        <v>21924</v>
      </c>
      <c r="AB19249" s="232">
        <v>2111138.65</v>
      </c>
      <c r="AD19249" s="207"/>
      <c r="AE19249" s="208"/>
    </row>
    <row r="19250" spans="24:31" x14ac:dyDescent="0.3">
      <c r="X19250" s="275" t="s">
        <v>23553</v>
      </c>
      <c r="Y19250" s="276">
        <v>98447.82</v>
      </c>
      <c r="AA19250" s="231" t="s">
        <v>36366</v>
      </c>
      <c r="AB19250" s="232">
        <v>129753.31</v>
      </c>
      <c r="AD19250" s="207"/>
      <c r="AE19250" s="208"/>
    </row>
    <row r="19251" spans="24:31" x14ac:dyDescent="0.3">
      <c r="X19251" s="275" t="s">
        <v>13884</v>
      </c>
      <c r="Y19251" s="276">
        <v>775063.2</v>
      </c>
      <c r="AA19251" s="231" t="s">
        <v>21925</v>
      </c>
      <c r="AB19251" s="232">
        <v>164244.17000000001</v>
      </c>
      <c r="AD19251" s="207"/>
      <c r="AE19251" s="208"/>
    </row>
    <row r="19252" spans="24:31" x14ac:dyDescent="0.3">
      <c r="X19252" s="275" t="s">
        <v>23554</v>
      </c>
      <c r="Y19252" s="276">
        <v>1200</v>
      </c>
      <c r="AA19252" s="231" t="s">
        <v>13685</v>
      </c>
      <c r="AB19252" s="232">
        <v>32549.05</v>
      </c>
      <c r="AD19252" s="207"/>
      <c r="AE19252" s="208"/>
    </row>
    <row r="19253" spans="24:31" x14ac:dyDescent="0.3">
      <c r="X19253" s="275" t="s">
        <v>62894</v>
      </c>
      <c r="Y19253" s="276">
        <v>2004.44</v>
      </c>
      <c r="AA19253" s="231" t="s">
        <v>21927</v>
      </c>
      <c r="AB19253" s="232">
        <v>19314.88</v>
      </c>
      <c r="AD19253" s="207"/>
      <c r="AE19253" s="208"/>
    </row>
    <row r="19254" spans="24:31" x14ac:dyDescent="0.3">
      <c r="X19254" s="275" t="s">
        <v>62371</v>
      </c>
      <c r="Y19254" s="276">
        <v>72020</v>
      </c>
      <c r="AA19254" s="231" t="s">
        <v>21928</v>
      </c>
      <c r="AB19254" s="232">
        <v>98376.54</v>
      </c>
      <c r="AD19254" s="207"/>
      <c r="AE19254" s="208"/>
    </row>
    <row r="19255" spans="24:31" x14ac:dyDescent="0.3">
      <c r="X19255" s="275" t="s">
        <v>54441</v>
      </c>
      <c r="Y19255" s="276">
        <v>8479.42</v>
      </c>
      <c r="AA19255" s="231" t="s">
        <v>43264</v>
      </c>
      <c r="AB19255" s="232">
        <v>-11745.69</v>
      </c>
      <c r="AD19255" s="207"/>
      <c r="AE19255" s="208"/>
    </row>
    <row r="19256" spans="24:31" x14ac:dyDescent="0.3">
      <c r="X19256" s="275" t="s">
        <v>23555</v>
      </c>
      <c r="Y19256" s="276">
        <v>61998.75</v>
      </c>
      <c r="AA19256" s="231" t="s">
        <v>21929</v>
      </c>
      <c r="AB19256" s="232">
        <v>1114462.69</v>
      </c>
      <c r="AD19256" s="207"/>
      <c r="AE19256" s="208"/>
    </row>
    <row r="19257" spans="24:31" x14ac:dyDescent="0.3">
      <c r="X19257" s="275" t="s">
        <v>23556</v>
      </c>
      <c r="Y19257" s="276">
        <v>45013.58</v>
      </c>
      <c r="AA19257" s="231" t="s">
        <v>54397</v>
      </c>
      <c r="AB19257" s="232">
        <v>18278.8</v>
      </c>
      <c r="AD19257" s="207"/>
      <c r="AE19257" s="208"/>
    </row>
    <row r="19258" spans="24:31" x14ac:dyDescent="0.3">
      <c r="X19258" s="275" t="s">
        <v>60933</v>
      </c>
      <c r="Y19258" s="276">
        <v>388.55</v>
      </c>
      <c r="AA19258" s="231" t="s">
        <v>35165</v>
      </c>
      <c r="AB19258" s="232">
        <v>6858389.3700000001</v>
      </c>
      <c r="AD19258" s="207"/>
      <c r="AE19258" s="208"/>
    </row>
    <row r="19259" spans="24:31" x14ac:dyDescent="0.3">
      <c r="X19259" s="275" t="s">
        <v>62372</v>
      </c>
      <c r="Y19259" s="276">
        <v>671.97</v>
      </c>
      <c r="AA19259" s="231" t="s">
        <v>54398</v>
      </c>
      <c r="AB19259" s="232">
        <v>610884</v>
      </c>
      <c r="AD19259" s="207"/>
      <c r="AE19259" s="208"/>
    </row>
    <row r="19260" spans="24:31" x14ac:dyDescent="0.3">
      <c r="X19260" s="275" t="s">
        <v>23557</v>
      </c>
      <c r="Y19260" s="276">
        <v>19954.28</v>
      </c>
      <c r="AA19260" s="231" t="s">
        <v>21971</v>
      </c>
      <c r="AB19260" s="232">
        <v>101401.17</v>
      </c>
      <c r="AD19260" s="207"/>
      <c r="AE19260" s="208"/>
    </row>
    <row r="19261" spans="24:31" x14ac:dyDescent="0.3">
      <c r="X19261" s="275" t="s">
        <v>23592</v>
      </c>
      <c r="Y19261" s="276">
        <v>28396.41</v>
      </c>
      <c r="AA19261" s="231" t="s">
        <v>35171</v>
      </c>
      <c r="AB19261" s="232">
        <v>267330.90999999997</v>
      </c>
      <c r="AD19261" s="207"/>
      <c r="AE19261" s="208"/>
    </row>
    <row r="19262" spans="24:31" x14ac:dyDescent="0.3">
      <c r="X19262" s="275" t="s">
        <v>56822</v>
      </c>
      <c r="Y19262" s="276">
        <v>881.47</v>
      </c>
      <c r="AA19262" s="231" t="s">
        <v>21972</v>
      </c>
      <c r="AB19262" s="232">
        <v>302103.63</v>
      </c>
      <c r="AD19262" s="207"/>
      <c r="AE19262" s="208"/>
    </row>
    <row r="19263" spans="24:31" x14ac:dyDescent="0.3">
      <c r="X19263" s="275" t="s">
        <v>56823</v>
      </c>
      <c r="Y19263" s="276">
        <v>59830.03</v>
      </c>
      <c r="AA19263" s="231" t="s">
        <v>47529</v>
      </c>
      <c r="AB19263" s="232">
        <v>3373.74</v>
      </c>
      <c r="AD19263" s="207"/>
      <c r="AE19263" s="208"/>
    </row>
    <row r="19264" spans="24:31" x14ac:dyDescent="0.3">
      <c r="X19264" s="275" t="s">
        <v>56824</v>
      </c>
      <c r="Y19264" s="276">
        <v>19300</v>
      </c>
      <c r="AA19264" s="231" t="s">
        <v>21973</v>
      </c>
      <c r="AB19264" s="232">
        <v>105592.64</v>
      </c>
      <c r="AD19264" s="207"/>
      <c r="AE19264" s="208"/>
    </row>
    <row r="19265" spans="24:31" x14ac:dyDescent="0.3">
      <c r="X19265" s="275" t="s">
        <v>39303</v>
      </c>
      <c r="Y19265" s="276">
        <v>34957.839999999997</v>
      </c>
      <c r="AA19265" s="231" t="s">
        <v>54399</v>
      </c>
      <c r="AB19265" s="232">
        <v>1125.2</v>
      </c>
      <c r="AD19265" s="207"/>
      <c r="AE19265" s="208"/>
    </row>
    <row r="19266" spans="24:31" x14ac:dyDescent="0.3">
      <c r="X19266" s="275" t="s">
        <v>63508</v>
      </c>
      <c r="Y19266" s="276">
        <v>6720</v>
      </c>
      <c r="AA19266" s="231" t="s">
        <v>50686</v>
      </c>
      <c r="AB19266" s="232">
        <v>24986.25</v>
      </c>
      <c r="AD19266" s="207"/>
      <c r="AE19266" s="208"/>
    </row>
    <row r="19267" spans="24:31" x14ac:dyDescent="0.3">
      <c r="X19267" s="275" t="s">
        <v>56825</v>
      </c>
      <c r="Y19267" s="276">
        <v>8340</v>
      </c>
      <c r="AA19267" s="231" t="s">
        <v>33728</v>
      </c>
      <c r="AB19267" s="232">
        <v>69860.399999999994</v>
      </c>
      <c r="AD19267" s="207"/>
      <c r="AE19267" s="208"/>
    </row>
    <row r="19268" spans="24:31" x14ac:dyDescent="0.3">
      <c r="X19268" s="275" t="s">
        <v>23594</v>
      </c>
      <c r="Y19268" s="276">
        <v>33758.25</v>
      </c>
      <c r="AA19268" s="231" t="s">
        <v>33729</v>
      </c>
      <c r="AB19268" s="232">
        <v>1530.02</v>
      </c>
      <c r="AD19268" s="207"/>
      <c r="AE19268" s="208"/>
    </row>
    <row r="19269" spans="24:31" x14ac:dyDescent="0.3">
      <c r="X19269" s="275" t="s">
        <v>23595</v>
      </c>
      <c r="Y19269" s="276">
        <v>13988.99</v>
      </c>
      <c r="AA19269" s="231" t="s">
        <v>54400</v>
      </c>
      <c r="AB19269" s="232">
        <v>15334.38</v>
      </c>
      <c r="AD19269" s="207"/>
      <c r="AE19269" s="208"/>
    </row>
    <row r="19270" spans="24:31" x14ac:dyDescent="0.3">
      <c r="X19270" s="275" t="s">
        <v>23596</v>
      </c>
      <c r="Y19270" s="276">
        <v>45862.71</v>
      </c>
      <c r="AA19270" s="231" t="s">
        <v>54401</v>
      </c>
      <c r="AB19270" s="232">
        <v>1948.64</v>
      </c>
      <c r="AD19270" s="207"/>
      <c r="AE19270" s="208"/>
    </row>
    <row r="19271" spans="24:31" x14ac:dyDescent="0.3">
      <c r="X19271" s="275" t="s">
        <v>56826</v>
      </c>
      <c r="Y19271" s="276">
        <v>9349.93</v>
      </c>
      <c r="AA19271" s="231" t="s">
        <v>33730</v>
      </c>
      <c r="AB19271" s="232">
        <v>1034</v>
      </c>
      <c r="AD19271" s="207"/>
      <c r="AE19271" s="208"/>
    </row>
    <row r="19272" spans="24:31" x14ac:dyDescent="0.3">
      <c r="X19272" s="275" t="s">
        <v>39304</v>
      </c>
      <c r="Y19272" s="276">
        <v>1461.6</v>
      </c>
      <c r="AA19272" s="231" t="s">
        <v>54402</v>
      </c>
      <c r="AB19272" s="232">
        <v>3780.82</v>
      </c>
      <c r="AD19272" s="207"/>
      <c r="AE19272" s="208"/>
    </row>
    <row r="19273" spans="24:31" x14ac:dyDescent="0.3">
      <c r="X19273" s="275" t="s">
        <v>23597</v>
      </c>
      <c r="Y19273" s="276">
        <v>49232.98</v>
      </c>
      <c r="AA19273" s="231" t="s">
        <v>36371</v>
      </c>
      <c r="AB19273" s="232">
        <v>3941.92</v>
      </c>
      <c r="AD19273" s="207"/>
      <c r="AE19273" s="208"/>
    </row>
    <row r="19274" spans="24:31" x14ac:dyDescent="0.3">
      <c r="X19274" s="275" t="s">
        <v>39305</v>
      </c>
      <c r="Y19274" s="276">
        <v>18436.599999999999</v>
      </c>
      <c r="AA19274" s="231" t="s">
        <v>43265</v>
      </c>
      <c r="AB19274" s="232">
        <v>70407</v>
      </c>
      <c r="AD19274" s="207"/>
      <c r="AE19274" s="208"/>
    </row>
    <row r="19275" spans="24:31" x14ac:dyDescent="0.3">
      <c r="X19275" s="275" t="s">
        <v>62895</v>
      </c>
      <c r="Y19275" s="276">
        <v>28000</v>
      </c>
      <c r="AA19275" s="231" t="s">
        <v>21974</v>
      </c>
      <c r="AB19275" s="232">
        <v>32001.7</v>
      </c>
      <c r="AD19275" s="207"/>
      <c r="AE19275" s="208"/>
    </row>
    <row r="19276" spans="24:31" x14ac:dyDescent="0.3">
      <c r="X19276" s="275" t="s">
        <v>23598</v>
      </c>
      <c r="Y19276" s="276">
        <v>27372.42</v>
      </c>
      <c r="AA19276" s="231" t="s">
        <v>33731</v>
      </c>
      <c r="AB19276" s="232">
        <v>4041771.22</v>
      </c>
      <c r="AD19276" s="207"/>
      <c r="AE19276" s="208"/>
    </row>
    <row r="19277" spans="24:31" x14ac:dyDescent="0.3">
      <c r="X19277" s="275" t="s">
        <v>23599</v>
      </c>
      <c r="Y19277" s="276">
        <v>52179.65</v>
      </c>
      <c r="AA19277" s="231" t="s">
        <v>21978</v>
      </c>
      <c r="AB19277" s="232">
        <v>23923</v>
      </c>
      <c r="AD19277" s="207"/>
      <c r="AE19277" s="208"/>
    </row>
    <row r="19278" spans="24:31" x14ac:dyDescent="0.3">
      <c r="X19278" s="275" t="s">
        <v>43291</v>
      </c>
      <c r="Y19278" s="276">
        <v>1481.88</v>
      </c>
      <c r="AA19278" s="231" t="s">
        <v>13694</v>
      </c>
      <c r="AB19278" s="232">
        <v>200</v>
      </c>
      <c r="AD19278" s="207"/>
      <c r="AE19278" s="208"/>
    </row>
    <row r="19279" spans="24:31" x14ac:dyDescent="0.3">
      <c r="X19279" s="275" t="s">
        <v>58061</v>
      </c>
      <c r="Y19279" s="276">
        <v>48999.92</v>
      </c>
      <c r="AA19279" s="231" t="s">
        <v>13695</v>
      </c>
      <c r="AB19279" s="232">
        <v>362814.9</v>
      </c>
      <c r="AD19279" s="207"/>
      <c r="AE19279" s="208"/>
    </row>
    <row r="19280" spans="24:31" x14ac:dyDescent="0.3">
      <c r="X19280" s="275" t="s">
        <v>23613</v>
      </c>
      <c r="Y19280" s="276">
        <v>13146.29</v>
      </c>
      <c r="AA19280" s="231" t="s">
        <v>13696</v>
      </c>
      <c r="AB19280" s="232">
        <v>77652.67</v>
      </c>
      <c r="AD19280" s="207"/>
      <c r="AE19280" s="208"/>
    </row>
    <row r="19281" spans="24:31" x14ac:dyDescent="0.3">
      <c r="X19281" s="275" t="s">
        <v>48488</v>
      </c>
      <c r="Y19281" s="276">
        <v>3360.31</v>
      </c>
      <c r="AA19281" s="231" t="s">
        <v>21979</v>
      </c>
      <c r="AB19281" s="232">
        <v>18824.66</v>
      </c>
      <c r="AD19281" s="207"/>
      <c r="AE19281" s="208"/>
    </row>
    <row r="19282" spans="24:31" x14ac:dyDescent="0.3">
      <c r="X19282" s="275" t="s">
        <v>23614</v>
      </c>
      <c r="Y19282" s="276">
        <v>6838.07</v>
      </c>
      <c r="AA19282" s="231" t="s">
        <v>21980</v>
      </c>
      <c r="AB19282" s="232">
        <v>176600</v>
      </c>
      <c r="AD19282" s="207"/>
      <c r="AE19282" s="208"/>
    </row>
    <row r="19283" spans="24:31" x14ac:dyDescent="0.3">
      <c r="X19283" s="275" t="s">
        <v>23615</v>
      </c>
      <c r="Y19283" s="276">
        <v>99</v>
      </c>
      <c r="AA19283" s="231" t="s">
        <v>21982</v>
      </c>
      <c r="AB19283" s="232">
        <v>27578.28</v>
      </c>
      <c r="AD19283" s="207"/>
      <c r="AE19283" s="208"/>
    </row>
    <row r="19284" spans="24:31" x14ac:dyDescent="0.3">
      <c r="X19284" s="275" t="s">
        <v>23649</v>
      </c>
      <c r="Y19284" s="276">
        <v>1000</v>
      </c>
      <c r="AA19284" s="231" t="s">
        <v>36372</v>
      </c>
      <c r="AB19284" s="232">
        <v>31221.05</v>
      </c>
      <c r="AD19284" s="207"/>
      <c r="AE19284" s="208"/>
    </row>
    <row r="19285" spans="24:31" x14ac:dyDescent="0.3">
      <c r="X19285" s="275" t="s">
        <v>60934</v>
      </c>
      <c r="Y19285" s="276">
        <v>21007.49</v>
      </c>
      <c r="AA19285" s="231" t="s">
        <v>50687</v>
      </c>
      <c r="AB19285" s="232">
        <v>794.7</v>
      </c>
      <c r="AD19285" s="207"/>
      <c r="AE19285" s="208"/>
    </row>
    <row r="19286" spans="24:31" x14ac:dyDescent="0.3">
      <c r="X19286" s="275" t="s">
        <v>65167</v>
      </c>
      <c r="Y19286" s="276">
        <v>53.12</v>
      </c>
      <c r="AA19286" s="231" t="s">
        <v>13697</v>
      </c>
      <c r="AB19286" s="232">
        <v>4096.22</v>
      </c>
      <c r="AD19286" s="207"/>
      <c r="AE19286" s="208"/>
    </row>
    <row r="19287" spans="24:31" x14ac:dyDescent="0.3">
      <c r="X19287" s="275" t="s">
        <v>43293</v>
      </c>
      <c r="Y19287" s="276">
        <v>40238.449999999997</v>
      </c>
      <c r="AA19287" s="231" t="s">
        <v>54403</v>
      </c>
      <c r="AB19287" s="232">
        <v>677333.57</v>
      </c>
      <c r="AD19287" s="207"/>
      <c r="AE19287" s="208"/>
    </row>
    <row r="19288" spans="24:31" x14ac:dyDescent="0.3">
      <c r="X19288" s="275" t="s">
        <v>23650</v>
      </c>
      <c r="Y19288" s="276">
        <v>1243.1300000000001</v>
      </c>
      <c r="AA19288" s="231" t="s">
        <v>21983</v>
      </c>
      <c r="AB19288" s="232">
        <v>59159.45</v>
      </c>
      <c r="AD19288" s="207"/>
      <c r="AE19288" s="208"/>
    </row>
    <row r="19289" spans="24:31" x14ac:dyDescent="0.3">
      <c r="X19289" s="275" t="s">
        <v>50712</v>
      </c>
      <c r="Y19289" s="276">
        <v>63.09</v>
      </c>
      <c r="AA19289" s="231" t="s">
        <v>21984</v>
      </c>
      <c r="AB19289" s="232">
        <v>65781.539999999994</v>
      </c>
      <c r="AD19289" s="207"/>
      <c r="AE19289" s="208"/>
    </row>
    <row r="19290" spans="24:31" x14ac:dyDescent="0.3">
      <c r="X19290" s="275" t="s">
        <v>23651</v>
      </c>
      <c r="Y19290" s="276">
        <v>390.24</v>
      </c>
      <c r="AA19290" s="231" t="s">
        <v>46072</v>
      </c>
      <c r="AB19290" s="232">
        <v>-2169.46</v>
      </c>
      <c r="AD19290" s="207"/>
      <c r="AE19290" s="208"/>
    </row>
    <row r="19291" spans="24:31" x14ac:dyDescent="0.3">
      <c r="X19291" s="275" t="s">
        <v>50713</v>
      </c>
      <c r="Y19291" s="276">
        <v>13639.64</v>
      </c>
      <c r="AA19291" s="231" t="s">
        <v>33732</v>
      </c>
      <c r="AB19291" s="232">
        <v>361008.19</v>
      </c>
      <c r="AD19291" s="207"/>
      <c r="AE19291" s="208"/>
    </row>
    <row r="19292" spans="24:31" x14ac:dyDescent="0.3">
      <c r="X19292" s="275" t="s">
        <v>23652</v>
      </c>
      <c r="Y19292" s="276">
        <v>468.75</v>
      </c>
      <c r="AA19292" s="231" t="s">
        <v>22012</v>
      </c>
      <c r="AB19292" s="232">
        <v>3789.77</v>
      </c>
      <c r="AD19292" s="207"/>
      <c r="AE19292" s="208"/>
    </row>
    <row r="19293" spans="24:31" x14ac:dyDescent="0.3">
      <c r="X19293" s="275" t="s">
        <v>43294</v>
      </c>
      <c r="Y19293" s="276">
        <v>12.36</v>
      </c>
      <c r="AA19293" s="231" t="s">
        <v>13701</v>
      </c>
      <c r="AB19293" s="232">
        <v>72170.75</v>
      </c>
      <c r="AD19293" s="207"/>
      <c r="AE19293" s="208"/>
    </row>
    <row r="19294" spans="24:31" x14ac:dyDescent="0.3">
      <c r="X19294" s="275" t="s">
        <v>50714</v>
      </c>
      <c r="Y19294" s="276">
        <v>893.26</v>
      </c>
      <c r="AA19294" s="231" t="s">
        <v>46073</v>
      </c>
      <c r="AB19294" s="232">
        <v>160750</v>
      </c>
      <c r="AD19294" s="207"/>
      <c r="AE19294" s="208"/>
    </row>
    <row r="19295" spans="24:31" x14ac:dyDescent="0.3">
      <c r="X19295" s="275" t="s">
        <v>23655</v>
      </c>
      <c r="Y19295" s="276">
        <v>581.04</v>
      </c>
      <c r="AA19295" s="231" t="s">
        <v>22013</v>
      </c>
      <c r="AB19295" s="232">
        <v>25125</v>
      </c>
      <c r="AD19295" s="207"/>
      <c r="AE19295" s="208"/>
    </row>
    <row r="19296" spans="24:31" x14ac:dyDescent="0.3">
      <c r="X19296" s="275" t="s">
        <v>23657</v>
      </c>
      <c r="Y19296" s="276">
        <v>264.51</v>
      </c>
      <c r="AA19296" s="231" t="s">
        <v>13702</v>
      </c>
      <c r="AB19296" s="232">
        <v>19774.419999999998</v>
      </c>
      <c r="AD19296" s="207"/>
      <c r="AE19296" s="208"/>
    </row>
    <row r="19297" spans="24:31" x14ac:dyDescent="0.3">
      <c r="X19297" s="275" t="s">
        <v>65168</v>
      </c>
      <c r="Y19297" s="276">
        <v>-5912.63</v>
      </c>
      <c r="AA19297" s="231" t="s">
        <v>13703</v>
      </c>
      <c r="AB19297" s="232">
        <v>8933.2800000000007</v>
      </c>
      <c r="AD19297" s="207"/>
      <c r="AE19297" s="208"/>
    </row>
    <row r="19298" spans="24:31" x14ac:dyDescent="0.3">
      <c r="X19298" s="275" t="s">
        <v>23658</v>
      </c>
      <c r="Y19298" s="276">
        <v>4684.68</v>
      </c>
      <c r="AA19298" s="231" t="s">
        <v>22014</v>
      </c>
      <c r="AB19298" s="232">
        <v>6100.9</v>
      </c>
      <c r="AD19298" s="207"/>
      <c r="AE19298" s="208"/>
    </row>
    <row r="19299" spans="24:31" x14ac:dyDescent="0.3">
      <c r="X19299" s="275" t="s">
        <v>23659</v>
      </c>
      <c r="Y19299" s="276">
        <v>10201.85</v>
      </c>
      <c r="AA19299" s="231" t="s">
        <v>22015</v>
      </c>
      <c r="AB19299" s="232">
        <v>19</v>
      </c>
      <c r="AD19299" s="207"/>
      <c r="AE19299" s="208"/>
    </row>
    <row r="19300" spans="24:31" x14ac:dyDescent="0.3">
      <c r="X19300" s="275" t="s">
        <v>50716</v>
      </c>
      <c r="Y19300" s="276">
        <v>239.17</v>
      </c>
      <c r="AA19300" s="231" t="s">
        <v>22016</v>
      </c>
      <c r="AB19300" s="232">
        <v>35850</v>
      </c>
      <c r="AD19300" s="207"/>
      <c r="AE19300" s="208"/>
    </row>
    <row r="19301" spans="24:31" x14ac:dyDescent="0.3">
      <c r="X19301" s="275" t="s">
        <v>23660</v>
      </c>
      <c r="Y19301" s="276">
        <v>9315.09</v>
      </c>
      <c r="AA19301" s="231" t="s">
        <v>47530</v>
      </c>
      <c r="AB19301" s="232">
        <v>6512</v>
      </c>
      <c r="AD19301" s="207"/>
      <c r="AE19301" s="208"/>
    </row>
    <row r="19302" spans="24:31" x14ac:dyDescent="0.3">
      <c r="X19302" s="275" t="s">
        <v>23697</v>
      </c>
      <c r="Y19302" s="276">
        <v>42197.05</v>
      </c>
      <c r="AA19302" s="231" t="s">
        <v>22018</v>
      </c>
      <c r="AB19302" s="232">
        <v>13654.04</v>
      </c>
      <c r="AD19302" s="207"/>
      <c r="AE19302" s="208"/>
    </row>
    <row r="19303" spans="24:31" x14ac:dyDescent="0.3">
      <c r="X19303" s="275" t="s">
        <v>23698</v>
      </c>
      <c r="Y19303" s="276">
        <v>42448.3</v>
      </c>
      <c r="AA19303" s="231" t="s">
        <v>22019</v>
      </c>
      <c r="AB19303" s="232">
        <v>48187.79</v>
      </c>
      <c r="AD19303" s="207"/>
      <c r="AE19303" s="208"/>
    </row>
    <row r="19304" spans="24:31" x14ac:dyDescent="0.3">
      <c r="X19304" s="275" t="s">
        <v>23699</v>
      </c>
      <c r="Y19304" s="276">
        <v>37862.99</v>
      </c>
      <c r="AA19304" s="231" t="s">
        <v>22021</v>
      </c>
      <c r="AB19304" s="232">
        <v>2025.92</v>
      </c>
      <c r="AD19304" s="207"/>
      <c r="AE19304" s="208"/>
    </row>
    <row r="19305" spans="24:31" x14ac:dyDescent="0.3">
      <c r="X19305" s="275" t="s">
        <v>40830</v>
      </c>
      <c r="Y19305" s="276">
        <v>48485</v>
      </c>
      <c r="AA19305" s="231" t="s">
        <v>22045</v>
      </c>
      <c r="AB19305" s="232">
        <v>9024.4699999999993</v>
      </c>
      <c r="AD19305" s="207"/>
      <c r="AE19305" s="208"/>
    </row>
    <row r="19306" spans="24:31" x14ac:dyDescent="0.3">
      <c r="X19306" s="275" t="s">
        <v>40831</v>
      </c>
      <c r="Y19306" s="276">
        <v>30317.57</v>
      </c>
      <c r="AA19306" s="231" t="s">
        <v>49379</v>
      </c>
      <c r="AB19306" s="232">
        <v>27280</v>
      </c>
      <c r="AD19306" s="207"/>
      <c r="AE19306" s="208"/>
    </row>
    <row r="19307" spans="24:31" x14ac:dyDescent="0.3">
      <c r="X19307" s="275" t="s">
        <v>63509</v>
      </c>
      <c r="Y19307" s="276">
        <v>954.48</v>
      </c>
      <c r="AA19307" s="231" t="s">
        <v>22047</v>
      </c>
      <c r="AB19307" s="232">
        <v>47539.24</v>
      </c>
      <c r="AD19307" s="207"/>
      <c r="AE19307" s="208"/>
    </row>
    <row r="19308" spans="24:31" x14ac:dyDescent="0.3">
      <c r="X19308" s="275" t="s">
        <v>58062</v>
      </c>
      <c r="Y19308" s="276">
        <v>5998.16</v>
      </c>
      <c r="AA19308" s="231" t="s">
        <v>39237</v>
      </c>
      <c r="AB19308" s="232">
        <v>76533.38</v>
      </c>
      <c r="AD19308" s="207"/>
      <c r="AE19308" s="208"/>
    </row>
    <row r="19309" spans="24:31" x14ac:dyDescent="0.3">
      <c r="X19309" s="275" t="s">
        <v>23703</v>
      </c>
      <c r="Y19309" s="276">
        <v>15132.84</v>
      </c>
      <c r="AA19309" s="231" t="s">
        <v>43266</v>
      </c>
      <c r="AB19309" s="232">
        <v>39985.629999999997</v>
      </c>
      <c r="AD19309" s="207"/>
      <c r="AE19309" s="208"/>
    </row>
    <row r="19310" spans="24:31" x14ac:dyDescent="0.3">
      <c r="X19310" s="275" t="s">
        <v>23704</v>
      </c>
      <c r="Y19310" s="276">
        <v>33379.519999999997</v>
      </c>
      <c r="AA19310" s="231" t="s">
        <v>13709</v>
      </c>
      <c r="AB19310" s="232">
        <v>16438.919999999998</v>
      </c>
      <c r="AD19310" s="207"/>
      <c r="AE19310" s="208"/>
    </row>
    <row r="19311" spans="24:31" x14ac:dyDescent="0.3">
      <c r="X19311" s="275" t="s">
        <v>23705</v>
      </c>
      <c r="Y19311" s="276">
        <v>15253</v>
      </c>
      <c r="AA19311" s="231" t="s">
        <v>22050</v>
      </c>
      <c r="AB19311" s="232">
        <v>105215</v>
      </c>
      <c r="AD19311" s="207"/>
      <c r="AE19311" s="208"/>
    </row>
    <row r="19312" spans="24:31" x14ac:dyDescent="0.3">
      <c r="X19312" s="275" t="s">
        <v>23706</v>
      </c>
      <c r="Y19312" s="276">
        <v>8195</v>
      </c>
      <c r="AA19312" s="231" t="s">
        <v>48477</v>
      </c>
      <c r="AB19312" s="232">
        <v>97385</v>
      </c>
      <c r="AD19312" s="207"/>
      <c r="AE19312" s="208"/>
    </row>
    <row r="19313" spans="24:31" x14ac:dyDescent="0.3">
      <c r="X19313" s="275" t="s">
        <v>23707</v>
      </c>
      <c r="Y19313" s="276">
        <v>316</v>
      </c>
      <c r="AA19313" s="231" t="s">
        <v>22054</v>
      </c>
      <c r="AB19313" s="232">
        <v>7559</v>
      </c>
      <c r="AD19313" s="207"/>
      <c r="AE19313" s="208"/>
    </row>
    <row r="19314" spans="24:31" x14ac:dyDescent="0.3">
      <c r="X19314" s="275" t="s">
        <v>23708</v>
      </c>
      <c r="Y19314" s="276">
        <v>13217.5</v>
      </c>
      <c r="AA19314" s="231" t="s">
        <v>22079</v>
      </c>
      <c r="AB19314" s="232">
        <v>158239.17000000001</v>
      </c>
      <c r="AD19314" s="207"/>
      <c r="AE19314" s="208"/>
    </row>
    <row r="19315" spans="24:31" x14ac:dyDescent="0.3">
      <c r="X19315" s="275" t="s">
        <v>23733</v>
      </c>
      <c r="Y19315" s="276">
        <v>82970.149999999994</v>
      </c>
      <c r="AA19315" s="231" t="s">
        <v>22080</v>
      </c>
      <c r="AB19315" s="232">
        <v>7700</v>
      </c>
      <c r="AD19315" s="207"/>
      <c r="AE19315" s="208"/>
    </row>
    <row r="19316" spans="24:31" x14ac:dyDescent="0.3">
      <c r="X19316" s="275" t="s">
        <v>48490</v>
      </c>
      <c r="Y19316" s="276">
        <v>3621.2</v>
      </c>
      <c r="AA19316" s="231" t="s">
        <v>35183</v>
      </c>
      <c r="AB19316" s="232">
        <v>70769.990000000005</v>
      </c>
      <c r="AD19316" s="207"/>
      <c r="AE19316" s="208"/>
    </row>
    <row r="19317" spans="24:31" x14ac:dyDescent="0.3">
      <c r="X19317" s="275" t="s">
        <v>23735</v>
      </c>
      <c r="Y19317" s="276">
        <v>6172.7</v>
      </c>
      <c r="AA19317" s="231" t="s">
        <v>22081</v>
      </c>
      <c r="AB19317" s="232">
        <v>40975.33</v>
      </c>
      <c r="AD19317" s="207"/>
      <c r="AE19317" s="208"/>
    </row>
    <row r="19318" spans="24:31" x14ac:dyDescent="0.3">
      <c r="X19318" s="275" t="s">
        <v>23736</v>
      </c>
      <c r="Y19318" s="276">
        <v>20330.810000000001</v>
      </c>
      <c r="AA19318" s="231" t="s">
        <v>36382</v>
      </c>
      <c r="AB19318" s="232">
        <v>556725.87</v>
      </c>
      <c r="AD19318" s="207"/>
      <c r="AE19318" s="208"/>
    </row>
    <row r="19319" spans="24:31" x14ac:dyDescent="0.3">
      <c r="X19319" s="275" t="s">
        <v>40833</v>
      </c>
      <c r="Y19319" s="276">
        <v>6101.2</v>
      </c>
      <c r="AA19319" s="231" t="s">
        <v>22082</v>
      </c>
      <c r="AB19319" s="232">
        <v>7989.71</v>
      </c>
      <c r="AD19319" s="207"/>
      <c r="AE19319" s="208"/>
    </row>
    <row r="19320" spans="24:31" x14ac:dyDescent="0.3">
      <c r="X19320" s="275" t="s">
        <v>23738</v>
      </c>
      <c r="Y19320" s="276">
        <v>54.99</v>
      </c>
      <c r="AA19320" s="231" t="s">
        <v>22083</v>
      </c>
      <c r="AB19320" s="232">
        <v>62664.57</v>
      </c>
      <c r="AD19320" s="207"/>
      <c r="AE19320" s="208"/>
    </row>
    <row r="19321" spans="24:31" x14ac:dyDescent="0.3">
      <c r="X19321" s="275" t="s">
        <v>23739</v>
      </c>
      <c r="Y19321" s="276">
        <v>13314.76</v>
      </c>
      <c r="AA19321" s="231" t="s">
        <v>22084</v>
      </c>
      <c r="AB19321" s="232">
        <v>56642.66</v>
      </c>
      <c r="AD19321" s="207"/>
      <c r="AE19321" s="208"/>
    </row>
    <row r="19322" spans="24:31" x14ac:dyDescent="0.3">
      <c r="X19322" s="275" t="s">
        <v>23741</v>
      </c>
      <c r="Y19322" s="276">
        <v>2784.72</v>
      </c>
      <c r="AA19322" s="231" t="s">
        <v>22085</v>
      </c>
      <c r="AB19322" s="232">
        <v>12861.1</v>
      </c>
      <c r="AD19322" s="207"/>
      <c r="AE19322" s="208"/>
    </row>
    <row r="19323" spans="24:31" x14ac:dyDescent="0.3">
      <c r="X19323" s="275" t="s">
        <v>23757</v>
      </c>
      <c r="Y19323" s="276">
        <v>98736.97</v>
      </c>
      <c r="AA19323" s="231" t="s">
        <v>22086</v>
      </c>
      <c r="AB19323" s="232">
        <v>30441.599999999999</v>
      </c>
      <c r="AD19323" s="207"/>
      <c r="AE19323" s="208"/>
    </row>
    <row r="19324" spans="24:31" x14ac:dyDescent="0.3">
      <c r="X19324" s="275" t="s">
        <v>23759</v>
      </c>
      <c r="Y19324" s="276">
        <v>7492.29</v>
      </c>
      <c r="AA19324" s="231" t="s">
        <v>22087</v>
      </c>
      <c r="AB19324" s="232">
        <v>27853.22</v>
      </c>
      <c r="AD19324" s="207"/>
      <c r="AE19324" s="208"/>
    </row>
    <row r="19325" spans="24:31" x14ac:dyDescent="0.3">
      <c r="X19325" s="275" t="s">
        <v>40834</v>
      </c>
      <c r="Y19325" s="276">
        <v>23804.83</v>
      </c>
      <c r="AA19325" s="231" t="s">
        <v>22088</v>
      </c>
      <c r="AB19325" s="232">
        <v>46919</v>
      </c>
      <c r="AD19325" s="207"/>
      <c r="AE19325" s="208"/>
    </row>
    <row r="19326" spans="24:31" x14ac:dyDescent="0.3">
      <c r="X19326" s="275" t="s">
        <v>40835</v>
      </c>
      <c r="Y19326" s="276">
        <v>17426.150000000001</v>
      </c>
      <c r="AA19326" s="231" t="s">
        <v>22110</v>
      </c>
      <c r="AB19326" s="232">
        <v>33</v>
      </c>
      <c r="AD19326" s="207"/>
      <c r="AE19326" s="208"/>
    </row>
    <row r="19327" spans="24:31" x14ac:dyDescent="0.3">
      <c r="X19327" s="275" t="s">
        <v>50718</v>
      </c>
      <c r="Y19327" s="276">
        <v>265171.39</v>
      </c>
      <c r="AA19327" s="231" t="s">
        <v>54404</v>
      </c>
      <c r="AB19327" s="232">
        <v>7296</v>
      </c>
      <c r="AD19327" s="207"/>
      <c r="AE19327" s="208"/>
    </row>
    <row r="19328" spans="24:31" x14ac:dyDescent="0.3">
      <c r="X19328" s="275" t="s">
        <v>54445</v>
      </c>
      <c r="Y19328" s="276">
        <v>268517.17</v>
      </c>
      <c r="AA19328" s="231" t="s">
        <v>22111</v>
      </c>
      <c r="AB19328" s="232">
        <v>19495</v>
      </c>
      <c r="AD19328" s="207"/>
      <c r="AE19328" s="208"/>
    </row>
    <row r="19329" spans="24:31" x14ac:dyDescent="0.3">
      <c r="X19329" s="275" t="s">
        <v>56827</v>
      </c>
      <c r="Y19329" s="276">
        <v>167964.28</v>
      </c>
      <c r="AA19329" s="231" t="s">
        <v>54405</v>
      </c>
      <c r="AB19329" s="232">
        <v>11250</v>
      </c>
      <c r="AD19329" s="207"/>
      <c r="AE19329" s="208"/>
    </row>
    <row r="19330" spans="24:31" x14ac:dyDescent="0.3">
      <c r="X19330" s="275" t="s">
        <v>56828</v>
      </c>
      <c r="Y19330" s="276">
        <v>69473.63</v>
      </c>
      <c r="AA19330" s="231" t="s">
        <v>46074</v>
      </c>
      <c r="AB19330" s="232">
        <v>270957.93</v>
      </c>
      <c r="AD19330" s="207"/>
      <c r="AE19330" s="208"/>
    </row>
    <row r="19331" spans="24:31" x14ac:dyDescent="0.3">
      <c r="X19331" s="275" t="s">
        <v>56829</v>
      </c>
      <c r="Y19331" s="276">
        <v>17805.86</v>
      </c>
      <c r="AA19331" s="231" t="s">
        <v>22112</v>
      </c>
      <c r="AB19331" s="232">
        <v>16770.09</v>
      </c>
      <c r="AD19331" s="207"/>
      <c r="AE19331" s="208"/>
    </row>
    <row r="19332" spans="24:31" x14ac:dyDescent="0.3">
      <c r="X19332" s="275" t="s">
        <v>46098</v>
      </c>
      <c r="Y19332" s="276">
        <v>58319.93</v>
      </c>
      <c r="AA19332" s="231" t="s">
        <v>22113</v>
      </c>
      <c r="AB19332" s="232">
        <v>25795.82</v>
      </c>
      <c r="AD19332" s="207"/>
      <c r="AE19332" s="208"/>
    </row>
    <row r="19333" spans="24:31" x14ac:dyDescent="0.3">
      <c r="X19333" s="275" t="s">
        <v>55623</v>
      </c>
      <c r="Y19333" s="276">
        <v>8720.3700000000008</v>
      </c>
      <c r="AA19333" s="231" t="s">
        <v>22114</v>
      </c>
      <c r="AB19333" s="232">
        <v>5401.97</v>
      </c>
      <c r="AD19333" s="207"/>
      <c r="AE19333" s="208"/>
    </row>
    <row r="19334" spans="24:31" x14ac:dyDescent="0.3">
      <c r="X19334" s="275" t="s">
        <v>56830</v>
      </c>
      <c r="Y19334" s="276">
        <v>103435.43</v>
      </c>
      <c r="AA19334" s="231" t="s">
        <v>22115</v>
      </c>
      <c r="AB19334" s="232">
        <v>1275</v>
      </c>
      <c r="AD19334" s="207"/>
      <c r="AE19334" s="208"/>
    </row>
    <row r="19335" spans="24:31" x14ac:dyDescent="0.3">
      <c r="X19335" s="275" t="s">
        <v>55624</v>
      </c>
      <c r="Y19335" s="276">
        <v>4053.66</v>
      </c>
      <c r="AA19335" s="231" t="s">
        <v>43267</v>
      </c>
      <c r="AB19335" s="232">
        <v>17587</v>
      </c>
      <c r="AD19335" s="207"/>
      <c r="AE19335" s="208"/>
    </row>
    <row r="19336" spans="24:31" x14ac:dyDescent="0.3">
      <c r="X19336" s="275" t="s">
        <v>62896</v>
      </c>
      <c r="Y19336" s="276">
        <v>985.81</v>
      </c>
      <c r="AA19336" s="231" t="s">
        <v>22116</v>
      </c>
      <c r="AB19336" s="232">
        <v>9425.51</v>
      </c>
      <c r="AD19336" s="207"/>
      <c r="AE19336" s="208"/>
    </row>
    <row r="19337" spans="24:31" x14ac:dyDescent="0.3">
      <c r="X19337" s="275" t="s">
        <v>62897</v>
      </c>
      <c r="Y19337" s="276">
        <v>64.2</v>
      </c>
      <c r="AA19337" s="231" t="s">
        <v>22117</v>
      </c>
      <c r="AB19337" s="232">
        <v>32274.5</v>
      </c>
      <c r="AD19337" s="207"/>
      <c r="AE19337" s="208"/>
    </row>
    <row r="19338" spans="24:31" x14ac:dyDescent="0.3">
      <c r="X19338" s="275" t="s">
        <v>36475</v>
      </c>
      <c r="Y19338" s="276">
        <v>645218.92000000004</v>
      </c>
      <c r="AA19338" s="231" t="s">
        <v>22119</v>
      </c>
      <c r="AB19338" s="232">
        <v>79535.66</v>
      </c>
      <c r="AD19338" s="207"/>
      <c r="AE19338" s="208"/>
    </row>
    <row r="19339" spans="24:31" x14ac:dyDescent="0.3">
      <c r="X19339" s="275" t="s">
        <v>23778</v>
      </c>
      <c r="Y19339" s="276">
        <v>128853.05</v>
      </c>
      <c r="AA19339" s="231" t="s">
        <v>54406</v>
      </c>
      <c r="AB19339" s="232">
        <v>37703.85</v>
      </c>
      <c r="AD19339" s="207"/>
      <c r="AE19339" s="208"/>
    </row>
    <row r="19340" spans="24:31" x14ac:dyDescent="0.3">
      <c r="X19340" s="275" t="s">
        <v>23781</v>
      </c>
      <c r="Y19340" s="276">
        <v>36474.410000000003</v>
      </c>
      <c r="AA19340" s="231" t="s">
        <v>48478</v>
      </c>
      <c r="AB19340" s="232">
        <v>15644</v>
      </c>
      <c r="AD19340" s="207"/>
      <c r="AE19340" s="208"/>
    </row>
    <row r="19341" spans="24:31" x14ac:dyDescent="0.3">
      <c r="X19341" s="275" t="s">
        <v>23803</v>
      </c>
      <c r="Y19341" s="276">
        <v>3392.5</v>
      </c>
      <c r="AA19341" s="231" t="s">
        <v>46075</v>
      </c>
      <c r="AB19341" s="232">
        <v>132439.25</v>
      </c>
      <c r="AD19341" s="207"/>
      <c r="AE19341" s="208"/>
    </row>
    <row r="19342" spans="24:31" x14ac:dyDescent="0.3">
      <c r="X19342" s="275" t="s">
        <v>23805</v>
      </c>
      <c r="Y19342" s="276">
        <v>245.68</v>
      </c>
      <c r="AA19342" s="231" t="s">
        <v>22137</v>
      </c>
      <c r="AB19342" s="232">
        <v>13857.59</v>
      </c>
      <c r="AD19342" s="207"/>
      <c r="AE19342" s="208"/>
    </row>
    <row r="19343" spans="24:31" x14ac:dyDescent="0.3">
      <c r="X19343" s="275" t="s">
        <v>23808</v>
      </c>
      <c r="Y19343" s="276">
        <v>56700.1</v>
      </c>
      <c r="AA19343" s="231" t="s">
        <v>43268</v>
      </c>
      <c r="AB19343" s="232">
        <v>6620.5</v>
      </c>
      <c r="AD19343" s="207"/>
      <c r="AE19343" s="208"/>
    </row>
    <row r="19344" spans="24:31" x14ac:dyDescent="0.3">
      <c r="X19344" s="275" t="s">
        <v>46100</v>
      </c>
      <c r="Y19344" s="276">
        <v>1893</v>
      </c>
      <c r="AA19344" s="231" t="s">
        <v>22138</v>
      </c>
      <c r="AB19344" s="232">
        <v>9622.5</v>
      </c>
      <c r="AD19344" s="207"/>
      <c r="AE19344" s="208"/>
    </row>
    <row r="19345" spans="24:31" x14ac:dyDescent="0.3">
      <c r="X19345" s="275" t="s">
        <v>23809</v>
      </c>
      <c r="Y19345" s="276">
        <v>55565.83</v>
      </c>
      <c r="AA19345" s="231" t="s">
        <v>22139</v>
      </c>
      <c r="AB19345" s="232">
        <v>22037.23</v>
      </c>
      <c r="AD19345" s="207"/>
      <c r="AE19345" s="208"/>
    </row>
    <row r="19346" spans="24:31" x14ac:dyDescent="0.3">
      <c r="X19346" s="275" t="s">
        <v>23833</v>
      </c>
      <c r="Y19346" s="276">
        <v>4555.2</v>
      </c>
      <c r="AA19346" s="231" t="s">
        <v>22140</v>
      </c>
      <c r="AB19346" s="232">
        <v>79602.38</v>
      </c>
      <c r="AD19346" s="207"/>
      <c r="AE19346" s="208"/>
    </row>
    <row r="19347" spans="24:31" x14ac:dyDescent="0.3">
      <c r="X19347" s="275" t="s">
        <v>47547</v>
      </c>
      <c r="Y19347" s="276">
        <v>101032.14</v>
      </c>
      <c r="AA19347" s="231" t="s">
        <v>54407</v>
      </c>
      <c r="AB19347" s="232">
        <v>95688.99</v>
      </c>
      <c r="AD19347" s="207"/>
      <c r="AE19347" s="208"/>
    </row>
    <row r="19348" spans="24:31" x14ac:dyDescent="0.3">
      <c r="X19348" s="275" t="s">
        <v>58063</v>
      </c>
      <c r="Y19348" s="276">
        <v>49302.16</v>
      </c>
      <c r="AA19348" s="231" t="s">
        <v>22204</v>
      </c>
      <c r="AB19348" s="232">
        <v>7682.39</v>
      </c>
      <c r="AD19348" s="207"/>
      <c r="AE19348" s="208"/>
    </row>
    <row r="19349" spans="24:31" x14ac:dyDescent="0.3">
      <c r="X19349" s="275" t="s">
        <v>62373</v>
      </c>
      <c r="Y19349" s="276">
        <v>4285.5</v>
      </c>
      <c r="AA19349" s="231" t="s">
        <v>22205</v>
      </c>
      <c r="AB19349" s="232">
        <v>382198.66</v>
      </c>
      <c r="AD19349" s="207"/>
      <c r="AE19349" s="208"/>
    </row>
    <row r="19350" spans="24:31" x14ac:dyDescent="0.3">
      <c r="X19350" s="275" t="s">
        <v>23837</v>
      </c>
      <c r="Y19350" s="276">
        <v>542.23</v>
      </c>
      <c r="AA19350" s="231" t="s">
        <v>22206</v>
      </c>
      <c r="AB19350" s="232">
        <v>65883.460000000006</v>
      </c>
      <c r="AD19350" s="207"/>
      <c r="AE19350" s="208"/>
    </row>
    <row r="19351" spans="24:31" x14ac:dyDescent="0.3">
      <c r="X19351" s="275" t="s">
        <v>13890</v>
      </c>
      <c r="Y19351" s="276">
        <v>30147.43</v>
      </c>
      <c r="AA19351" s="231" t="s">
        <v>22207</v>
      </c>
      <c r="AB19351" s="232">
        <v>2625</v>
      </c>
      <c r="AD19351" s="207"/>
      <c r="AE19351" s="208"/>
    </row>
    <row r="19352" spans="24:31" x14ac:dyDescent="0.3">
      <c r="X19352" s="275" t="s">
        <v>13893</v>
      </c>
      <c r="Y19352" s="276">
        <v>12549.2</v>
      </c>
      <c r="AA19352" s="231" t="s">
        <v>47531</v>
      </c>
      <c r="AB19352" s="232">
        <v>6910.01</v>
      </c>
      <c r="AD19352" s="207"/>
      <c r="AE19352" s="208"/>
    </row>
    <row r="19353" spans="24:31" x14ac:dyDescent="0.3">
      <c r="X19353" s="275" t="s">
        <v>23841</v>
      </c>
      <c r="Y19353" s="276">
        <v>11929.24</v>
      </c>
      <c r="AA19353" s="231" t="s">
        <v>22208</v>
      </c>
      <c r="AB19353" s="232">
        <v>168386.27</v>
      </c>
      <c r="AD19353" s="207"/>
      <c r="AE19353" s="208"/>
    </row>
    <row r="19354" spans="24:31" x14ac:dyDescent="0.3">
      <c r="X19354" s="275" t="s">
        <v>43297</v>
      </c>
      <c r="Y19354" s="276">
        <v>781.3</v>
      </c>
      <c r="AA19354" s="231" t="s">
        <v>22209</v>
      </c>
      <c r="AB19354" s="232">
        <v>5285</v>
      </c>
      <c r="AD19354" s="207"/>
      <c r="AE19354" s="208"/>
    </row>
    <row r="19355" spans="24:31" x14ac:dyDescent="0.3">
      <c r="X19355" s="275" t="s">
        <v>23864</v>
      </c>
      <c r="Y19355" s="276">
        <v>137.69999999999999</v>
      </c>
      <c r="AA19355" s="231" t="s">
        <v>22211</v>
      </c>
      <c r="AB19355" s="232">
        <v>228747.17</v>
      </c>
      <c r="AD19355" s="207"/>
      <c r="AE19355" s="208"/>
    </row>
    <row r="19356" spans="24:31" x14ac:dyDescent="0.3">
      <c r="X19356" s="275" t="s">
        <v>23865</v>
      </c>
      <c r="Y19356" s="276">
        <v>125530.7</v>
      </c>
      <c r="AA19356" s="231" t="s">
        <v>22212</v>
      </c>
      <c r="AB19356" s="232">
        <v>93898.21</v>
      </c>
      <c r="AD19356" s="207"/>
      <c r="AE19356" s="208"/>
    </row>
    <row r="19357" spans="24:31" x14ac:dyDescent="0.3">
      <c r="X19357" s="275" t="s">
        <v>59998</v>
      </c>
      <c r="Y19357" s="276">
        <v>49135</v>
      </c>
      <c r="AA19357" s="231" t="s">
        <v>33753</v>
      </c>
      <c r="AB19357" s="232">
        <v>221.66</v>
      </c>
      <c r="AD19357" s="207"/>
      <c r="AE19357" s="208"/>
    </row>
    <row r="19358" spans="24:31" x14ac:dyDescent="0.3">
      <c r="X19358" s="275" t="s">
        <v>23866</v>
      </c>
      <c r="Y19358" s="276">
        <v>93634.81</v>
      </c>
      <c r="AA19358" s="231" t="s">
        <v>36394</v>
      </c>
      <c r="AB19358" s="232">
        <v>8610</v>
      </c>
      <c r="AD19358" s="207"/>
      <c r="AE19358" s="208"/>
    </row>
    <row r="19359" spans="24:31" x14ac:dyDescent="0.3">
      <c r="X19359" s="275" t="s">
        <v>35281</v>
      </c>
      <c r="Y19359" s="276">
        <v>4052</v>
      </c>
      <c r="AA19359" s="231" t="s">
        <v>22214</v>
      </c>
      <c r="AB19359" s="232">
        <v>7412.5</v>
      </c>
      <c r="AD19359" s="207"/>
      <c r="AE19359" s="208"/>
    </row>
    <row r="19360" spans="24:31" x14ac:dyDescent="0.3">
      <c r="X19360" s="275" t="s">
        <v>13895</v>
      </c>
      <c r="Y19360" s="276">
        <v>16142.68</v>
      </c>
      <c r="AA19360" s="231" t="s">
        <v>22215</v>
      </c>
      <c r="AB19360" s="232">
        <v>120744.36</v>
      </c>
      <c r="AD19360" s="207"/>
      <c r="AE19360" s="208"/>
    </row>
    <row r="19361" spans="24:31" x14ac:dyDescent="0.3">
      <c r="X19361" s="275" t="s">
        <v>23895</v>
      </c>
      <c r="Y19361" s="276">
        <v>207949.87</v>
      </c>
      <c r="AA19361" s="231" t="s">
        <v>22216</v>
      </c>
      <c r="AB19361" s="232">
        <v>31306.560000000001</v>
      </c>
      <c r="AD19361" s="207"/>
      <c r="AE19361" s="208"/>
    </row>
    <row r="19362" spans="24:31" x14ac:dyDescent="0.3">
      <c r="X19362" s="275" t="s">
        <v>23896</v>
      </c>
      <c r="Y19362" s="276">
        <v>109318.93</v>
      </c>
      <c r="AA19362" s="231" t="s">
        <v>22217</v>
      </c>
      <c r="AB19362" s="232">
        <v>14819.81</v>
      </c>
      <c r="AD19362" s="207"/>
      <c r="AE19362" s="208"/>
    </row>
    <row r="19363" spans="24:31" x14ac:dyDescent="0.3">
      <c r="X19363" s="275" t="s">
        <v>33847</v>
      </c>
      <c r="Y19363" s="276">
        <v>5152.5600000000004</v>
      </c>
      <c r="AA19363" s="231" t="s">
        <v>22218</v>
      </c>
      <c r="AB19363" s="232">
        <v>69662.95</v>
      </c>
      <c r="AD19363" s="207"/>
      <c r="AE19363" s="208"/>
    </row>
    <row r="19364" spans="24:31" x14ac:dyDescent="0.3">
      <c r="X19364" s="275" t="s">
        <v>58064</v>
      </c>
      <c r="Y19364" s="276">
        <v>119937.82</v>
      </c>
      <c r="AA19364" s="231" t="s">
        <v>22219</v>
      </c>
      <c r="AB19364" s="232">
        <v>5500.73</v>
      </c>
      <c r="AD19364" s="207"/>
      <c r="AE19364" s="208"/>
    </row>
    <row r="19365" spans="24:31" x14ac:dyDescent="0.3">
      <c r="X19365" s="275" t="s">
        <v>54451</v>
      </c>
      <c r="Y19365" s="276">
        <v>102649.92</v>
      </c>
      <c r="AA19365" s="231" t="s">
        <v>13723</v>
      </c>
      <c r="AB19365" s="232">
        <v>83847.72</v>
      </c>
      <c r="AD19365" s="207"/>
      <c r="AE19365" s="208"/>
    </row>
    <row r="19366" spans="24:31" x14ac:dyDescent="0.3">
      <c r="X19366" s="275" t="s">
        <v>49390</v>
      </c>
      <c r="Y19366" s="276">
        <v>1525</v>
      </c>
      <c r="AA19366" s="231" t="s">
        <v>22220</v>
      </c>
      <c r="AB19366" s="232">
        <v>1218683.6499999999</v>
      </c>
      <c r="AD19366" s="207"/>
      <c r="AE19366" s="208"/>
    </row>
    <row r="19367" spans="24:31" x14ac:dyDescent="0.3">
      <c r="X19367" s="275" t="s">
        <v>23898</v>
      </c>
      <c r="Y19367" s="276">
        <v>41326.769999999997</v>
      </c>
      <c r="AA19367" s="231" t="s">
        <v>43269</v>
      </c>
      <c r="AB19367" s="232">
        <v>1135492.81</v>
      </c>
      <c r="AD19367" s="207"/>
      <c r="AE19367" s="208"/>
    </row>
    <row r="19368" spans="24:31" x14ac:dyDescent="0.3">
      <c r="X19368" s="275" t="s">
        <v>23899</v>
      </c>
      <c r="Y19368" s="276">
        <v>123322.39</v>
      </c>
      <c r="AA19368" s="231" t="s">
        <v>35191</v>
      </c>
      <c r="AB19368" s="232">
        <v>3289.08</v>
      </c>
      <c r="AD19368" s="207"/>
      <c r="AE19368" s="208"/>
    </row>
    <row r="19369" spans="24:31" x14ac:dyDescent="0.3">
      <c r="X19369" s="275" t="s">
        <v>48493</v>
      </c>
      <c r="Y19369" s="276">
        <v>48813.31</v>
      </c>
      <c r="AA19369" s="231" t="s">
        <v>40806</v>
      </c>
      <c r="AB19369" s="232">
        <v>1670.45</v>
      </c>
      <c r="AD19369" s="207"/>
      <c r="AE19369" s="208"/>
    </row>
    <row r="19370" spans="24:31" x14ac:dyDescent="0.3">
      <c r="X19370" s="275" t="s">
        <v>23900</v>
      </c>
      <c r="Y19370" s="276">
        <v>173805.38</v>
      </c>
      <c r="AA19370" s="231" t="s">
        <v>35192</v>
      </c>
      <c r="AB19370" s="232">
        <v>23600</v>
      </c>
      <c r="AD19370" s="207"/>
      <c r="AE19370" s="208"/>
    </row>
    <row r="19371" spans="24:31" x14ac:dyDescent="0.3">
      <c r="X19371" s="275" t="s">
        <v>36481</v>
      </c>
      <c r="Y19371" s="276">
        <v>12403</v>
      </c>
      <c r="AA19371" s="231" t="s">
        <v>22221</v>
      </c>
      <c r="AB19371" s="232">
        <v>60097.72</v>
      </c>
      <c r="AD19371" s="207"/>
      <c r="AE19371" s="208"/>
    </row>
    <row r="19372" spans="24:31" x14ac:dyDescent="0.3">
      <c r="X19372" s="275" t="s">
        <v>23903</v>
      </c>
      <c r="Y19372" s="276">
        <v>95184.5</v>
      </c>
      <c r="AA19372" s="231" t="s">
        <v>35193</v>
      </c>
      <c r="AB19372" s="232">
        <v>10625</v>
      </c>
      <c r="AD19372" s="207"/>
      <c r="AE19372" s="208"/>
    </row>
    <row r="19373" spans="24:31" x14ac:dyDescent="0.3">
      <c r="X19373" s="275" t="s">
        <v>23904</v>
      </c>
      <c r="Y19373" s="276">
        <v>51221.760000000002</v>
      </c>
      <c r="AA19373" s="231" t="s">
        <v>22222</v>
      </c>
      <c r="AB19373" s="232">
        <v>216106.53</v>
      </c>
      <c r="AD19373" s="207"/>
      <c r="AE19373" s="208"/>
    </row>
    <row r="19374" spans="24:31" x14ac:dyDescent="0.3">
      <c r="X19374" s="275" t="s">
        <v>23905</v>
      </c>
      <c r="Y19374" s="276">
        <v>76839.38</v>
      </c>
      <c r="AA19374" s="231" t="s">
        <v>50688</v>
      </c>
      <c r="AB19374" s="232">
        <v>721.61</v>
      </c>
      <c r="AD19374" s="207"/>
      <c r="AE19374" s="208"/>
    </row>
    <row r="19375" spans="24:31" x14ac:dyDescent="0.3">
      <c r="X19375" s="275" t="s">
        <v>61694</v>
      </c>
      <c r="Y19375" s="276">
        <v>7137</v>
      </c>
      <c r="AA19375" s="231" t="s">
        <v>13725</v>
      </c>
      <c r="AB19375" s="232">
        <v>301597.05</v>
      </c>
      <c r="AD19375" s="207"/>
      <c r="AE19375" s="208"/>
    </row>
    <row r="19376" spans="24:31" x14ac:dyDescent="0.3">
      <c r="X19376" s="275" t="s">
        <v>23938</v>
      </c>
      <c r="Y19376" s="276">
        <v>150668.38</v>
      </c>
      <c r="AA19376" s="231" t="s">
        <v>13726</v>
      </c>
      <c r="AB19376" s="232">
        <v>513808.97</v>
      </c>
      <c r="AD19376" s="207"/>
      <c r="AE19376" s="208"/>
    </row>
    <row r="19377" spans="24:31" x14ac:dyDescent="0.3">
      <c r="X19377" s="275" t="s">
        <v>59999</v>
      </c>
      <c r="Y19377" s="276">
        <v>30373.17</v>
      </c>
      <c r="AA19377" s="231" t="s">
        <v>22223</v>
      </c>
      <c r="AB19377" s="232">
        <v>107328.8</v>
      </c>
      <c r="AD19377" s="207"/>
      <c r="AE19377" s="208"/>
    </row>
    <row r="19378" spans="24:31" x14ac:dyDescent="0.3">
      <c r="X19378" s="275" t="s">
        <v>23942</v>
      </c>
      <c r="Y19378" s="276">
        <v>55180.28</v>
      </c>
      <c r="AA19378" s="231" t="s">
        <v>22224</v>
      </c>
      <c r="AB19378" s="232">
        <v>42459</v>
      </c>
      <c r="AD19378" s="207"/>
      <c r="AE19378" s="208"/>
    </row>
    <row r="19379" spans="24:31" x14ac:dyDescent="0.3">
      <c r="X19379" s="275" t="s">
        <v>63510</v>
      </c>
      <c r="Y19379" s="276">
        <v>25</v>
      </c>
      <c r="AA19379" s="231" t="s">
        <v>22225</v>
      </c>
      <c r="AB19379" s="232">
        <v>247700.64</v>
      </c>
      <c r="AD19379" s="207"/>
      <c r="AE19379" s="208"/>
    </row>
    <row r="19380" spans="24:31" x14ac:dyDescent="0.3">
      <c r="X19380" s="275" t="s">
        <v>23943</v>
      </c>
      <c r="Y19380" s="276">
        <v>21062.52</v>
      </c>
      <c r="AA19380" s="231" t="s">
        <v>36395</v>
      </c>
      <c r="AB19380" s="232">
        <v>41526.910000000003</v>
      </c>
      <c r="AD19380" s="207"/>
      <c r="AE19380" s="208"/>
    </row>
    <row r="19381" spans="24:31" x14ac:dyDescent="0.3">
      <c r="X19381" s="275" t="s">
        <v>62374</v>
      </c>
      <c r="Y19381" s="276">
        <v>10320</v>
      </c>
      <c r="AA19381" s="231" t="s">
        <v>36396</v>
      </c>
      <c r="AB19381" s="232">
        <v>16302</v>
      </c>
      <c r="AD19381" s="207"/>
      <c r="AE19381" s="208"/>
    </row>
    <row r="19382" spans="24:31" x14ac:dyDescent="0.3">
      <c r="X19382" s="275" t="s">
        <v>46103</v>
      </c>
      <c r="Y19382" s="276">
        <v>24000</v>
      </c>
      <c r="AA19382" s="231" t="s">
        <v>35194</v>
      </c>
      <c r="AB19382" s="232">
        <v>15184.13</v>
      </c>
      <c r="AD19382" s="207"/>
      <c r="AE19382" s="208"/>
    </row>
    <row r="19383" spans="24:31" x14ac:dyDescent="0.3">
      <c r="X19383" s="275" t="s">
        <v>60000</v>
      </c>
      <c r="Y19383" s="276">
        <v>68739.62</v>
      </c>
      <c r="AA19383" s="231" t="s">
        <v>39240</v>
      </c>
      <c r="AB19383" s="232">
        <v>3188.67</v>
      </c>
      <c r="AD19383" s="207"/>
      <c r="AE19383" s="208"/>
    </row>
    <row r="19384" spans="24:31" x14ac:dyDescent="0.3">
      <c r="X19384" s="275" t="s">
        <v>23944</v>
      </c>
      <c r="Y19384" s="276">
        <v>3652.88</v>
      </c>
      <c r="AA19384" s="231" t="s">
        <v>22227</v>
      </c>
      <c r="AB19384" s="232">
        <v>635051.52000000002</v>
      </c>
      <c r="AD19384" s="207"/>
      <c r="AE19384" s="208"/>
    </row>
    <row r="19385" spans="24:31" x14ac:dyDescent="0.3">
      <c r="X19385" s="275" t="s">
        <v>23945</v>
      </c>
      <c r="Y19385" s="276">
        <v>8738</v>
      </c>
      <c r="AA19385" s="231" t="s">
        <v>54408</v>
      </c>
      <c r="AB19385" s="232">
        <v>154517.37</v>
      </c>
      <c r="AD19385" s="207"/>
      <c r="AE19385" s="208"/>
    </row>
    <row r="19386" spans="24:31" x14ac:dyDescent="0.3">
      <c r="X19386" s="275" t="s">
        <v>60935</v>
      </c>
      <c r="Y19386" s="276">
        <v>18543.04</v>
      </c>
      <c r="AA19386" s="231" t="s">
        <v>13727</v>
      </c>
      <c r="AB19386" s="232">
        <v>945284.52</v>
      </c>
      <c r="AD19386" s="207"/>
      <c r="AE19386" s="208"/>
    </row>
    <row r="19387" spans="24:31" x14ac:dyDescent="0.3">
      <c r="X19387" s="275" t="s">
        <v>55625</v>
      </c>
      <c r="Y19387" s="276">
        <v>1814.9</v>
      </c>
      <c r="AA19387" s="231" t="s">
        <v>33754</v>
      </c>
      <c r="AB19387" s="232">
        <v>16181.75</v>
      </c>
      <c r="AD19387" s="207"/>
      <c r="AE19387" s="208"/>
    </row>
    <row r="19388" spans="24:31" x14ac:dyDescent="0.3">
      <c r="X19388" s="275" t="s">
        <v>40837</v>
      </c>
      <c r="Y19388" s="276">
        <v>165971.28</v>
      </c>
      <c r="AA19388" s="231" t="s">
        <v>13728</v>
      </c>
      <c r="AB19388" s="232">
        <v>112603</v>
      </c>
      <c r="AD19388" s="207"/>
      <c r="AE19388" s="208"/>
    </row>
    <row r="19389" spans="24:31" x14ac:dyDescent="0.3">
      <c r="X19389" s="275" t="s">
        <v>46104</v>
      </c>
      <c r="Y19389" s="276">
        <v>21971.16</v>
      </c>
      <c r="AA19389" s="231" t="s">
        <v>13730</v>
      </c>
      <c r="AB19389" s="232">
        <v>16587.03</v>
      </c>
      <c r="AD19389" s="207"/>
      <c r="AE19389" s="208"/>
    </row>
    <row r="19390" spans="24:31" x14ac:dyDescent="0.3">
      <c r="X19390" s="275" t="s">
        <v>40838</v>
      </c>
      <c r="Y19390" s="276">
        <v>49732.26</v>
      </c>
      <c r="AA19390" s="231" t="s">
        <v>22228</v>
      </c>
      <c r="AB19390" s="232">
        <v>717.43</v>
      </c>
      <c r="AD19390" s="207"/>
      <c r="AE19390" s="208"/>
    </row>
    <row r="19391" spans="24:31" x14ac:dyDescent="0.3">
      <c r="X19391" s="275" t="s">
        <v>23953</v>
      </c>
      <c r="Y19391" s="276">
        <v>39971</v>
      </c>
      <c r="AA19391" s="231" t="s">
        <v>13732</v>
      </c>
      <c r="AB19391" s="232">
        <v>122973.85</v>
      </c>
      <c r="AD19391" s="207"/>
      <c r="AE19391" s="208"/>
    </row>
    <row r="19392" spans="24:31" x14ac:dyDescent="0.3">
      <c r="X19392" s="275" t="s">
        <v>56831</v>
      </c>
      <c r="Y19392" s="276">
        <v>450</v>
      </c>
      <c r="AA19392" s="231" t="s">
        <v>47532</v>
      </c>
      <c r="AB19392" s="232">
        <v>-2725.36</v>
      </c>
      <c r="AD19392" s="207"/>
      <c r="AE19392" s="208"/>
    </row>
    <row r="19393" spans="24:31" x14ac:dyDescent="0.3">
      <c r="X19393" s="275" t="s">
        <v>23954</v>
      </c>
      <c r="Y19393" s="276">
        <v>85103.98</v>
      </c>
      <c r="AA19393" s="231" t="s">
        <v>13733</v>
      </c>
      <c r="AB19393" s="232">
        <v>114014.61</v>
      </c>
      <c r="AD19393" s="207"/>
      <c r="AE19393" s="208"/>
    </row>
    <row r="19394" spans="24:31" x14ac:dyDescent="0.3">
      <c r="X19394" s="275" t="s">
        <v>63511</v>
      </c>
      <c r="Y19394" s="276">
        <v>4500</v>
      </c>
      <c r="AA19394" s="231" t="s">
        <v>22245</v>
      </c>
      <c r="AB19394" s="232">
        <v>90941.87</v>
      </c>
      <c r="AD19394" s="207"/>
      <c r="AE19394" s="208"/>
    </row>
    <row r="19395" spans="24:31" x14ac:dyDescent="0.3">
      <c r="X19395" s="275" t="s">
        <v>54452</v>
      </c>
      <c r="Y19395" s="276">
        <v>1525.63</v>
      </c>
      <c r="AA19395" s="231" t="s">
        <v>47533</v>
      </c>
      <c r="AB19395" s="232">
        <v>59358.23</v>
      </c>
      <c r="AD19395" s="207"/>
      <c r="AE19395" s="208"/>
    </row>
    <row r="19396" spans="24:31" x14ac:dyDescent="0.3">
      <c r="X19396" s="275" t="s">
        <v>23984</v>
      </c>
      <c r="Y19396" s="276">
        <v>9000</v>
      </c>
      <c r="AA19396" s="231" t="s">
        <v>43270</v>
      </c>
      <c r="AB19396" s="232">
        <v>74965.16</v>
      </c>
      <c r="AD19396" s="207"/>
      <c r="AE19396" s="208"/>
    </row>
    <row r="19397" spans="24:31" x14ac:dyDescent="0.3">
      <c r="X19397" s="275" t="s">
        <v>23989</v>
      </c>
      <c r="Y19397" s="276">
        <v>164</v>
      </c>
      <c r="AA19397" s="231" t="s">
        <v>22248</v>
      </c>
      <c r="AB19397" s="232">
        <v>9156.94</v>
      </c>
      <c r="AD19397" s="207"/>
      <c r="AE19397" s="208"/>
    </row>
    <row r="19398" spans="24:31" x14ac:dyDescent="0.3">
      <c r="X19398" s="275" t="s">
        <v>23992</v>
      </c>
      <c r="Y19398" s="276">
        <v>5985.08</v>
      </c>
      <c r="AA19398" s="231" t="s">
        <v>22249</v>
      </c>
      <c r="AB19398" s="232">
        <v>2605</v>
      </c>
      <c r="AD19398" s="207"/>
      <c r="AE19398" s="208"/>
    </row>
    <row r="19399" spans="24:31" x14ac:dyDescent="0.3">
      <c r="X19399" s="275" t="s">
        <v>23996</v>
      </c>
      <c r="Y19399" s="276">
        <v>2413.0300000000002</v>
      </c>
      <c r="AA19399" s="231" t="s">
        <v>43271</v>
      </c>
      <c r="AB19399" s="232">
        <v>1514</v>
      </c>
      <c r="AD19399" s="207"/>
      <c r="AE19399" s="208"/>
    </row>
    <row r="19400" spans="24:31" x14ac:dyDescent="0.3">
      <c r="X19400" s="275" t="s">
        <v>65169</v>
      </c>
      <c r="Y19400" s="276">
        <v>172.26</v>
      </c>
      <c r="AA19400" s="231" t="s">
        <v>54409</v>
      </c>
      <c r="AB19400" s="232">
        <v>26</v>
      </c>
      <c r="AD19400" s="207"/>
      <c r="AE19400" s="208"/>
    </row>
    <row r="19401" spans="24:31" x14ac:dyDescent="0.3">
      <c r="X19401" s="275" t="s">
        <v>33854</v>
      </c>
      <c r="Y19401" s="276">
        <v>13349.23</v>
      </c>
      <c r="AA19401" s="231" t="s">
        <v>46076</v>
      </c>
      <c r="AB19401" s="232">
        <v>3229.5</v>
      </c>
      <c r="AD19401" s="207"/>
      <c r="AE19401" s="208"/>
    </row>
    <row r="19402" spans="24:31" x14ac:dyDescent="0.3">
      <c r="X19402" s="275" t="s">
        <v>55626</v>
      </c>
      <c r="Y19402" s="276">
        <v>4054.17</v>
      </c>
      <c r="AA19402" s="231" t="s">
        <v>46077</v>
      </c>
      <c r="AB19402" s="232">
        <v>6000</v>
      </c>
      <c r="AD19402" s="207"/>
      <c r="AE19402" s="208"/>
    </row>
    <row r="19403" spans="24:31" x14ac:dyDescent="0.3">
      <c r="X19403" s="275" t="s">
        <v>35284</v>
      </c>
      <c r="Y19403" s="276">
        <v>115029.79</v>
      </c>
      <c r="AA19403" s="231" t="s">
        <v>40807</v>
      </c>
      <c r="AB19403" s="232">
        <v>3360</v>
      </c>
      <c r="AD19403" s="207"/>
      <c r="AE19403" s="208"/>
    </row>
    <row r="19404" spans="24:31" x14ac:dyDescent="0.3">
      <c r="X19404" s="275" t="s">
        <v>55627</v>
      </c>
      <c r="Y19404" s="276">
        <v>15282.5</v>
      </c>
      <c r="AA19404" s="231" t="s">
        <v>40808</v>
      </c>
      <c r="AB19404" s="232">
        <v>683.42</v>
      </c>
      <c r="AD19404" s="207"/>
      <c r="AE19404" s="208"/>
    </row>
    <row r="19405" spans="24:31" x14ac:dyDescent="0.3">
      <c r="X19405" s="275" t="s">
        <v>46106</v>
      </c>
      <c r="Y19405" s="276">
        <v>34500</v>
      </c>
      <c r="AA19405" s="231" t="s">
        <v>40809</v>
      </c>
      <c r="AB19405" s="232">
        <v>786.5</v>
      </c>
      <c r="AD19405" s="207"/>
      <c r="AE19405" s="208"/>
    </row>
    <row r="19406" spans="24:31" x14ac:dyDescent="0.3">
      <c r="X19406" s="275" t="s">
        <v>65170</v>
      </c>
      <c r="Y19406" s="276">
        <v>533.33000000000004</v>
      </c>
      <c r="AA19406" s="231" t="s">
        <v>39243</v>
      </c>
      <c r="AB19406" s="232">
        <v>776</v>
      </c>
      <c r="AD19406" s="207"/>
      <c r="AE19406" s="208"/>
    </row>
    <row r="19407" spans="24:31" x14ac:dyDescent="0.3">
      <c r="X19407" s="275" t="s">
        <v>33856</v>
      </c>
      <c r="Y19407" s="276">
        <v>13334.43</v>
      </c>
      <c r="AA19407" s="231" t="s">
        <v>33761</v>
      </c>
      <c r="AB19407" s="232">
        <v>138504</v>
      </c>
      <c r="AD19407" s="207"/>
      <c r="AE19407" s="208"/>
    </row>
    <row r="19408" spans="24:31" x14ac:dyDescent="0.3">
      <c r="X19408" s="275" t="s">
        <v>33857</v>
      </c>
      <c r="Y19408" s="276">
        <v>30862.98</v>
      </c>
      <c r="AA19408" s="231" t="s">
        <v>22325</v>
      </c>
      <c r="AB19408" s="232">
        <v>206679.74</v>
      </c>
      <c r="AD19408" s="207"/>
      <c r="AE19408" s="208"/>
    </row>
    <row r="19409" spans="24:31" x14ac:dyDescent="0.3">
      <c r="X19409" s="275" t="s">
        <v>46107</v>
      </c>
      <c r="Y19409" s="276">
        <v>2279.69</v>
      </c>
      <c r="AA19409" s="231" t="s">
        <v>36406</v>
      </c>
      <c r="AB19409" s="232">
        <v>44976.2</v>
      </c>
      <c r="AD19409" s="207"/>
      <c r="AE19409" s="208"/>
    </row>
    <row r="19410" spans="24:31" x14ac:dyDescent="0.3">
      <c r="X19410" s="275" t="s">
        <v>33858</v>
      </c>
      <c r="Y19410" s="276">
        <v>16915.48</v>
      </c>
      <c r="AA19410" s="231" t="s">
        <v>22326</v>
      </c>
      <c r="AB19410" s="232">
        <v>1662344.28</v>
      </c>
      <c r="AD19410" s="207"/>
      <c r="AE19410" s="208"/>
    </row>
    <row r="19411" spans="24:31" x14ac:dyDescent="0.3">
      <c r="X19411" s="275" t="s">
        <v>55628</v>
      </c>
      <c r="Y19411" s="276">
        <v>2030</v>
      </c>
      <c r="AA19411" s="231" t="s">
        <v>48479</v>
      </c>
      <c r="AB19411" s="232">
        <v>385</v>
      </c>
      <c r="AD19411" s="207"/>
      <c r="AE19411" s="208"/>
    </row>
    <row r="19412" spans="24:31" x14ac:dyDescent="0.3">
      <c r="X19412" s="275" t="s">
        <v>50720</v>
      </c>
      <c r="Y19412" s="276">
        <v>100</v>
      </c>
      <c r="AA19412" s="231" t="s">
        <v>48480</v>
      </c>
      <c r="AB19412" s="232">
        <v>6524.34</v>
      </c>
      <c r="AD19412" s="207"/>
      <c r="AE19412" s="208"/>
    </row>
    <row r="19413" spans="24:31" x14ac:dyDescent="0.3">
      <c r="X19413" s="275" t="s">
        <v>61695</v>
      </c>
      <c r="Y19413" s="276">
        <v>176</v>
      </c>
      <c r="AA19413" s="231" t="s">
        <v>22327</v>
      </c>
      <c r="AB19413" s="232">
        <v>390240.75</v>
      </c>
      <c r="AD19413" s="207"/>
      <c r="AE19413" s="208"/>
    </row>
    <row r="19414" spans="24:31" x14ac:dyDescent="0.3">
      <c r="X19414" s="275" t="s">
        <v>24000</v>
      </c>
      <c r="Y19414" s="276">
        <v>2318.1999999999998</v>
      </c>
      <c r="AA19414" s="231" t="s">
        <v>35202</v>
      </c>
      <c r="AB19414" s="232">
        <v>47295</v>
      </c>
      <c r="AD19414" s="207"/>
      <c r="AE19414" s="208"/>
    </row>
    <row r="19415" spans="24:31" x14ac:dyDescent="0.3">
      <c r="X19415" s="275" t="s">
        <v>50721</v>
      </c>
      <c r="Y19415" s="276">
        <v>4108.41</v>
      </c>
      <c r="AA19415" s="231" t="s">
        <v>35203</v>
      </c>
      <c r="AB19415" s="232">
        <v>191391.87</v>
      </c>
      <c r="AD19415" s="207"/>
      <c r="AE19415" s="208"/>
    </row>
    <row r="19416" spans="24:31" x14ac:dyDescent="0.3">
      <c r="X19416" s="275" t="s">
        <v>35292</v>
      </c>
      <c r="Y19416" s="276">
        <v>13582.77</v>
      </c>
      <c r="AA19416" s="231" t="s">
        <v>22328</v>
      </c>
      <c r="AB19416" s="232">
        <v>597324.56999999995</v>
      </c>
      <c r="AD19416" s="207"/>
      <c r="AE19416" s="208"/>
    </row>
    <row r="19417" spans="24:31" x14ac:dyDescent="0.3">
      <c r="X19417" s="275" t="s">
        <v>24063</v>
      </c>
      <c r="Y19417" s="276">
        <v>21480</v>
      </c>
      <c r="AA19417" s="231" t="s">
        <v>39250</v>
      </c>
      <c r="AB19417" s="232">
        <v>16254.92</v>
      </c>
      <c r="AD19417" s="207"/>
      <c r="AE19417" s="208"/>
    </row>
    <row r="19418" spans="24:31" x14ac:dyDescent="0.3">
      <c r="X19418" s="275" t="s">
        <v>24064</v>
      </c>
      <c r="Y19418" s="276">
        <v>10480</v>
      </c>
      <c r="AA19418" s="231" t="s">
        <v>22329</v>
      </c>
      <c r="AB19418" s="232">
        <v>17790.650000000001</v>
      </c>
      <c r="AD19418" s="207"/>
      <c r="AE19418" s="208"/>
    </row>
    <row r="19419" spans="24:31" x14ac:dyDescent="0.3">
      <c r="X19419" s="275" t="s">
        <v>24065</v>
      </c>
      <c r="Y19419" s="276">
        <v>35930</v>
      </c>
      <c r="AA19419" s="231" t="s">
        <v>22330</v>
      </c>
      <c r="AB19419" s="232">
        <v>150123.64000000001</v>
      </c>
      <c r="AD19419" s="207"/>
      <c r="AE19419" s="208"/>
    </row>
    <row r="19420" spans="24:31" x14ac:dyDescent="0.3">
      <c r="X19420" s="275" t="s">
        <v>40842</v>
      </c>
      <c r="Y19420" s="276">
        <v>280</v>
      </c>
      <c r="AA19420" s="231" t="s">
        <v>22331</v>
      </c>
      <c r="AB19420" s="232">
        <v>125928.88</v>
      </c>
      <c r="AD19420" s="207"/>
      <c r="AE19420" s="208"/>
    </row>
    <row r="19421" spans="24:31" x14ac:dyDescent="0.3">
      <c r="X19421" s="275" t="s">
        <v>39314</v>
      </c>
      <c r="Y19421" s="276">
        <v>4702.8999999999996</v>
      </c>
      <c r="AA19421" s="231" t="s">
        <v>35204</v>
      </c>
      <c r="AB19421" s="232">
        <v>1027.33</v>
      </c>
      <c r="AD19421" s="207"/>
      <c r="AE19421" s="208"/>
    </row>
    <row r="19422" spans="24:31" x14ac:dyDescent="0.3">
      <c r="X19422" s="275" t="s">
        <v>13901</v>
      </c>
      <c r="Y19422" s="276">
        <v>4258.4399999999996</v>
      </c>
      <c r="AA19422" s="231" t="s">
        <v>22335</v>
      </c>
      <c r="AB19422" s="232">
        <v>9909.17</v>
      </c>
      <c r="AD19422" s="207"/>
      <c r="AE19422" s="208"/>
    </row>
    <row r="19423" spans="24:31" x14ac:dyDescent="0.3">
      <c r="X19423" s="275" t="s">
        <v>24070</v>
      </c>
      <c r="Y19423" s="276">
        <v>1296</v>
      </c>
      <c r="AA19423" s="231" t="s">
        <v>33762</v>
      </c>
      <c r="AB19423" s="232">
        <v>8824122.75</v>
      </c>
      <c r="AD19423" s="207"/>
      <c r="AE19423" s="208"/>
    </row>
    <row r="19424" spans="24:31" x14ac:dyDescent="0.3">
      <c r="X19424" s="275" t="s">
        <v>60936</v>
      </c>
      <c r="Y19424" s="276">
        <v>7625.04</v>
      </c>
      <c r="AA19424" s="231" t="s">
        <v>40810</v>
      </c>
      <c r="AB19424" s="232">
        <v>66875.08</v>
      </c>
      <c r="AD19424" s="207"/>
      <c r="AE19424" s="208"/>
    </row>
    <row r="19425" spans="24:31" x14ac:dyDescent="0.3">
      <c r="X19425" s="275" t="s">
        <v>65171</v>
      </c>
      <c r="Y19425" s="276">
        <v>2900</v>
      </c>
      <c r="AA19425" s="231" t="s">
        <v>43272</v>
      </c>
      <c r="AB19425" s="232">
        <v>4505313.03</v>
      </c>
      <c r="AD19425" s="207"/>
      <c r="AE19425" s="208"/>
    </row>
    <row r="19426" spans="24:31" x14ac:dyDescent="0.3">
      <c r="X19426" s="275" t="s">
        <v>40843</v>
      </c>
      <c r="Y19426" s="276">
        <v>9397.6200000000008</v>
      </c>
      <c r="AA19426" s="231" t="s">
        <v>54410</v>
      </c>
      <c r="AB19426" s="232">
        <v>1540.89</v>
      </c>
      <c r="AD19426" s="207"/>
      <c r="AE19426" s="208"/>
    </row>
    <row r="19427" spans="24:31" x14ac:dyDescent="0.3">
      <c r="X19427" s="275" t="s">
        <v>13902</v>
      </c>
      <c r="Y19427" s="276">
        <v>8355.66</v>
      </c>
      <c r="AA19427" s="231" t="s">
        <v>22339</v>
      </c>
      <c r="AB19427" s="232">
        <v>237765.77</v>
      </c>
      <c r="AD19427" s="207"/>
      <c r="AE19427" s="208"/>
    </row>
    <row r="19428" spans="24:31" x14ac:dyDescent="0.3">
      <c r="X19428" s="275" t="s">
        <v>24074</v>
      </c>
      <c r="Y19428" s="276">
        <v>17604.7</v>
      </c>
      <c r="AA19428" s="231" t="s">
        <v>22340</v>
      </c>
      <c r="AB19428" s="232">
        <v>2099183.33</v>
      </c>
      <c r="AD19428" s="207"/>
      <c r="AE19428" s="208"/>
    </row>
    <row r="19429" spans="24:31" x14ac:dyDescent="0.3">
      <c r="X19429" s="275" t="s">
        <v>24075</v>
      </c>
      <c r="Y19429" s="276">
        <v>12454</v>
      </c>
      <c r="AA19429" s="231" t="s">
        <v>22341</v>
      </c>
      <c r="AB19429" s="232">
        <v>5299.38</v>
      </c>
      <c r="AD19429" s="207"/>
      <c r="AE19429" s="208"/>
    </row>
    <row r="19430" spans="24:31" x14ac:dyDescent="0.3">
      <c r="X19430" s="275" t="s">
        <v>13903</v>
      </c>
      <c r="Y19430" s="276">
        <v>2700</v>
      </c>
      <c r="AA19430" s="231" t="s">
        <v>22342</v>
      </c>
      <c r="AB19430" s="232">
        <v>1464696.06</v>
      </c>
      <c r="AD19430" s="207"/>
      <c r="AE19430" s="208"/>
    </row>
    <row r="19431" spans="24:31" x14ac:dyDescent="0.3">
      <c r="X19431" s="275" t="s">
        <v>58065</v>
      </c>
      <c r="Y19431" s="276">
        <v>9404.2000000000007</v>
      </c>
      <c r="AA19431" s="231" t="s">
        <v>22343</v>
      </c>
      <c r="AB19431" s="232">
        <v>1302764</v>
      </c>
      <c r="AD19431" s="207"/>
      <c r="AE19431" s="208"/>
    </row>
    <row r="19432" spans="24:31" x14ac:dyDescent="0.3">
      <c r="X19432" s="275" t="s">
        <v>55629</v>
      </c>
      <c r="Y19432" s="276">
        <v>1367.8</v>
      </c>
      <c r="AA19432" s="231" t="s">
        <v>22344</v>
      </c>
      <c r="AB19432" s="232">
        <v>93169.5</v>
      </c>
      <c r="AD19432" s="207"/>
      <c r="AE19432" s="208"/>
    </row>
    <row r="19433" spans="24:31" x14ac:dyDescent="0.3">
      <c r="X19433" s="275" t="s">
        <v>55630</v>
      </c>
      <c r="Y19433" s="276">
        <v>2000</v>
      </c>
      <c r="AA19433" s="231" t="s">
        <v>22345</v>
      </c>
      <c r="AB19433" s="232">
        <v>3840944.5</v>
      </c>
      <c r="AD19433" s="207"/>
      <c r="AE19433" s="208"/>
    </row>
    <row r="19434" spans="24:31" x14ac:dyDescent="0.3">
      <c r="X19434" s="275" t="s">
        <v>58775</v>
      </c>
      <c r="Y19434" s="276">
        <v>3075</v>
      </c>
      <c r="AA19434" s="231" t="s">
        <v>43273</v>
      </c>
      <c r="AB19434" s="232">
        <v>78485.64</v>
      </c>
      <c r="AD19434" s="207"/>
      <c r="AE19434" s="208"/>
    </row>
    <row r="19435" spans="24:31" x14ac:dyDescent="0.3">
      <c r="X19435" s="275" t="s">
        <v>24082</v>
      </c>
      <c r="Y19435" s="276">
        <v>410.91</v>
      </c>
      <c r="AA19435" s="231" t="s">
        <v>22347</v>
      </c>
      <c r="AB19435" s="232">
        <v>425175.01</v>
      </c>
      <c r="AD19435" s="207"/>
      <c r="AE19435" s="208"/>
    </row>
    <row r="19436" spans="24:31" x14ac:dyDescent="0.3">
      <c r="X19436" s="275" t="s">
        <v>54453</v>
      </c>
      <c r="Y19436" s="276">
        <v>92023.14</v>
      </c>
      <c r="AA19436" s="231" t="s">
        <v>35205</v>
      </c>
      <c r="AB19436" s="232">
        <v>809949.15</v>
      </c>
      <c r="AD19436" s="207"/>
      <c r="AE19436" s="208"/>
    </row>
    <row r="19437" spans="24:31" x14ac:dyDescent="0.3">
      <c r="X19437" s="275" t="s">
        <v>24083</v>
      </c>
      <c r="Y19437" s="276">
        <v>41851.339999999997</v>
      </c>
      <c r="AA19437" s="231" t="s">
        <v>22348</v>
      </c>
      <c r="AB19437" s="232">
        <v>655.1</v>
      </c>
      <c r="AD19437" s="207"/>
      <c r="AE19437" s="208"/>
    </row>
    <row r="19438" spans="24:31" x14ac:dyDescent="0.3">
      <c r="X19438" s="275" t="s">
        <v>24085</v>
      </c>
      <c r="Y19438" s="276">
        <v>65842.28</v>
      </c>
      <c r="AA19438" s="231" t="s">
        <v>22350</v>
      </c>
      <c r="AB19438" s="232">
        <v>40936.15</v>
      </c>
      <c r="AD19438" s="207"/>
      <c r="AE19438" s="208"/>
    </row>
    <row r="19439" spans="24:31" x14ac:dyDescent="0.3">
      <c r="X19439" s="275" t="s">
        <v>24086</v>
      </c>
      <c r="Y19439" s="276">
        <v>3130.21</v>
      </c>
      <c r="AA19439" s="231" t="s">
        <v>22351</v>
      </c>
      <c r="AB19439" s="232">
        <v>202778.09</v>
      </c>
      <c r="AD19439" s="207"/>
      <c r="AE19439" s="208"/>
    </row>
    <row r="19440" spans="24:31" x14ac:dyDescent="0.3">
      <c r="X19440" s="275" t="s">
        <v>24087</v>
      </c>
      <c r="Y19440" s="276">
        <v>3414.68</v>
      </c>
      <c r="AA19440" s="231" t="s">
        <v>13739</v>
      </c>
      <c r="AB19440" s="232">
        <v>1586419.69</v>
      </c>
      <c r="AD19440" s="207"/>
      <c r="AE19440" s="208"/>
    </row>
    <row r="19441" spans="24:31" x14ac:dyDescent="0.3">
      <c r="X19441" s="275" t="s">
        <v>24088</v>
      </c>
      <c r="Y19441" s="276">
        <v>55.14</v>
      </c>
      <c r="AA19441" s="231" t="s">
        <v>22353</v>
      </c>
      <c r="AB19441" s="232">
        <v>782383.07</v>
      </c>
      <c r="AD19441" s="207"/>
      <c r="AE19441" s="208"/>
    </row>
    <row r="19442" spans="24:31" x14ac:dyDescent="0.3">
      <c r="X19442" s="275" t="s">
        <v>24089</v>
      </c>
      <c r="Y19442" s="276">
        <v>258.8</v>
      </c>
      <c r="AA19442" s="231" t="s">
        <v>46078</v>
      </c>
      <c r="AB19442" s="232">
        <v>12163.17</v>
      </c>
      <c r="AD19442" s="207"/>
      <c r="AE19442" s="208"/>
    </row>
    <row r="19443" spans="24:31" x14ac:dyDescent="0.3">
      <c r="X19443" s="275" t="s">
        <v>54454</v>
      </c>
      <c r="Y19443" s="276">
        <v>649.22</v>
      </c>
      <c r="AA19443" s="231" t="s">
        <v>46079</v>
      </c>
      <c r="AB19443" s="232">
        <v>53758.73</v>
      </c>
      <c r="AD19443" s="207"/>
      <c r="AE19443" s="208"/>
    </row>
    <row r="19444" spans="24:31" x14ac:dyDescent="0.3">
      <c r="X19444" s="275" t="s">
        <v>24090</v>
      </c>
      <c r="Y19444" s="276">
        <v>14675.58</v>
      </c>
      <c r="AA19444" s="231" t="s">
        <v>13740</v>
      </c>
      <c r="AB19444" s="232">
        <v>51260.41</v>
      </c>
      <c r="AD19444" s="207"/>
      <c r="AE19444" s="208"/>
    </row>
    <row r="19445" spans="24:31" x14ac:dyDescent="0.3">
      <c r="X19445" s="275" t="s">
        <v>24091</v>
      </c>
      <c r="Y19445" s="276">
        <v>163251.4</v>
      </c>
      <c r="AA19445" s="231" t="s">
        <v>13741</v>
      </c>
      <c r="AB19445" s="232">
        <v>8160966.6200000001</v>
      </c>
      <c r="AD19445" s="207"/>
      <c r="AE19445" s="208"/>
    </row>
    <row r="19446" spans="24:31" x14ac:dyDescent="0.3">
      <c r="X19446" s="275" t="s">
        <v>54455</v>
      </c>
      <c r="Y19446" s="276">
        <v>-4620.6499999999996</v>
      </c>
      <c r="AA19446" s="231" t="s">
        <v>36407</v>
      </c>
      <c r="AB19446" s="232">
        <v>-51867.25</v>
      </c>
      <c r="AD19446" s="207"/>
      <c r="AE19446" s="208"/>
    </row>
    <row r="19447" spans="24:31" x14ac:dyDescent="0.3">
      <c r="X19447" s="275" t="s">
        <v>60937</v>
      </c>
      <c r="Y19447" s="276">
        <v>156728</v>
      </c>
      <c r="AA19447" s="231" t="s">
        <v>22388</v>
      </c>
      <c r="AB19447" s="232">
        <v>8482.5</v>
      </c>
      <c r="AD19447" s="207"/>
      <c r="AE19447" s="208"/>
    </row>
    <row r="19448" spans="24:31" x14ac:dyDescent="0.3">
      <c r="X19448" s="275" t="s">
        <v>35294</v>
      </c>
      <c r="Y19448" s="276">
        <v>192810</v>
      </c>
      <c r="AA19448" s="231" t="s">
        <v>22389</v>
      </c>
      <c r="AB19448" s="232">
        <v>10048</v>
      </c>
      <c r="AD19448" s="207"/>
      <c r="AE19448" s="208"/>
    </row>
    <row r="19449" spans="24:31" x14ac:dyDescent="0.3">
      <c r="X19449" s="275" t="s">
        <v>24110</v>
      </c>
      <c r="Y19449" s="276">
        <v>6000</v>
      </c>
      <c r="AA19449" s="231" t="s">
        <v>54411</v>
      </c>
      <c r="AB19449" s="232">
        <v>146</v>
      </c>
      <c r="AD19449" s="207"/>
      <c r="AE19449" s="208"/>
    </row>
    <row r="19450" spans="24:31" x14ac:dyDescent="0.3">
      <c r="X19450" s="275" t="s">
        <v>43298</v>
      </c>
      <c r="Y19450" s="276">
        <v>1877</v>
      </c>
      <c r="AA19450" s="231" t="s">
        <v>43274</v>
      </c>
      <c r="AB19450" s="232">
        <v>175383.82</v>
      </c>
      <c r="AD19450" s="207"/>
      <c r="AE19450" s="208"/>
    </row>
    <row r="19451" spans="24:31" x14ac:dyDescent="0.3">
      <c r="X19451" s="275" t="s">
        <v>56832</v>
      </c>
      <c r="Y19451" s="276">
        <v>3000</v>
      </c>
      <c r="AA19451" s="231" t="s">
        <v>22391</v>
      </c>
      <c r="AB19451" s="232">
        <v>14843.5</v>
      </c>
      <c r="AD19451" s="207"/>
      <c r="AE19451" s="208"/>
    </row>
    <row r="19452" spans="24:31" x14ac:dyDescent="0.3">
      <c r="X19452" s="275" t="s">
        <v>63854</v>
      </c>
      <c r="Y19452" s="276">
        <v>5000</v>
      </c>
      <c r="AA19452" s="231" t="s">
        <v>22393</v>
      </c>
      <c r="AB19452" s="232">
        <v>5145.4399999999996</v>
      </c>
      <c r="AD19452" s="207"/>
      <c r="AE19452" s="208"/>
    </row>
    <row r="19453" spans="24:31" x14ac:dyDescent="0.3">
      <c r="X19453" s="275" t="s">
        <v>24111</v>
      </c>
      <c r="Y19453" s="276">
        <v>1202.6400000000001</v>
      </c>
      <c r="AA19453" s="231" t="s">
        <v>22396</v>
      </c>
      <c r="AB19453" s="232">
        <v>26018.06</v>
      </c>
      <c r="AD19453" s="207"/>
      <c r="AE19453" s="208"/>
    </row>
    <row r="19454" spans="24:31" x14ac:dyDescent="0.3">
      <c r="X19454" s="275" t="s">
        <v>24113</v>
      </c>
      <c r="Y19454" s="276">
        <v>3009.25</v>
      </c>
      <c r="AA19454" s="231" t="s">
        <v>22397</v>
      </c>
      <c r="AB19454" s="232">
        <v>56348.959999999999</v>
      </c>
      <c r="AD19454" s="207"/>
      <c r="AE19454" s="208"/>
    </row>
    <row r="19455" spans="24:31" x14ac:dyDescent="0.3">
      <c r="X19455" s="275" t="s">
        <v>24115</v>
      </c>
      <c r="Y19455" s="276">
        <v>3620</v>
      </c>
      <c r="AA19455" s="231" t="s">
        <v>22398</v>
      </c>
      <c r="AB19455" s="232">
        <v>36660.239999999998</v>
      </c>
      <c r="AD19455" s="207"/>
      <c r="AE19455" s="208"/>
    </row>
    <row r="19456" spans="24:31" x14ac:dyDescent="0.3">
      <c r="X19456" s="275" t="s">
        <v>35300</v>
      </c>
      <c r="Y19456" s="276">
        <v>500</v>
      </c>
      <c r="AA19456" s="231" t="s">
        <v>22399</v>
      </c>
      <c r="AB19456" s="232">
        <v>82344</v>
      </c>
      <c r="AD19456" s="207"/>
      <c r="AE19456" s="208"/>
    </row>
    <row r="19457" spans="24:31" x14ac:dyDescent="0.3">
      <c r="X19457" s="275" t="s">
        <v>24116</v>
      </c>
      <c r="Y19457" s="276">
        <v>8059.79</v>
      </c>
      <c r="AA19457" s="231" t="s">
        <v>22400</v>
      </c>
      <c r="AB19457" s="232">
        <v>32850</v>
      </c>
      <c r="AD19457" s="207"/>
      <c r="AE19457" s="208"/>
    </row>
    <row r="19458" spans="24:31" x14ac:dyDescent="0.3">
      <c r="X19458" s="275" t="s">
        <v>24117</v>
      </c>
      <c r="Y19458" s="276">
        <v>14670.19</v>
      </c>
      <c r="AA19458" s="231" t="s">
        <v>22428</v>
      </c>
      <c r="AB19458" s="232">
        <v>-1005.08</v>
      </c>
      <c r="AD19458" s="207"/>
      <c r="AE19458" s="208"/>
    </row>
    <row r="19459" spans="24:31" x14ac:dyDescent="0.3">
      <c r="X19459" s="275" t="s">
        <v>35301</v>
      </c>
      <c r="Y19459" s="276">
        <v>1509.49</v>
      </c>
      <c r="AA19459" s="231" t="s">
        <v>50689</v>
      </c>
      <c r="AB19459" s="232">
        <v>2380</v>
      </c>
      <c r="AD19459" s="207"/>
      <c r="AE19459" s="208"/>
    </row>
    <row r="19460" spans="24:31" x14ac:dyDescent="0.3">
      <c r="X19460" s="275" t="s">
        <v>24137</v>
      </c>
      <c r="Y19460" s="276">
        <v>22044.5</v>
      </c>
      <c r="AA19460" s="231" t="s">
        <v>43275</v>
      </c>
      <c r="AB19460" s="232">
        <v>660</v>
      </c>
      <c r="AD19460" s="207"/>
      <c r="AE19460" s="208"/>
    </row>
    <row r="19461" spans="24:31" x14ac:dyDescent="0.3">
      <c r="X19461" s="275" t="s">
        <v>61696</v>
      </c>
      <c r="Y19461" s="276">
        <v>31577.68</v>
      </c>
      <c r="AA19461" s="231" t="s">
        <v>50690</v>
      </c>
      <c r="AB19461" s="232">
        <v>19005</v>
      </c>
      <c r="AD19461" s="207"/>
      <c r="AE19461" s="208"/>
    </row>
    <row r="19462" spans="24:31" x14ac:dyDescent="0.3">
      <c r="X19462" s="275" t="s">
        <v>48494</v>
      </c>
      <c r="Y19462" s="276">
        <v>38357.360000000001</v>
      </c>
      <c r="AA19462" s="231" t="s">
        <v>46080</v>
      </c>
      <c r="AB19462" s="232">
        <v>115956.23</v>
      </c>
      <c r="AD19462" s="207"/>
      <c r="AE19462" s="208"/>
    </row>
    <row r="19463" spans="24:31" x14ac:dyDescent="0.3">
      <c r="X19463" s="275" t="s">
        <v>24139</v>
      </c>
      <c r="Y19463" s="276">
        <v>7480</v>
      </c>
      <c r="AA19463" s="231" t="s">
        <v>22429</v>
      </c>
      <c r="AB19463" s="232">
        <v>1818.75</v>
      </c>
      <c r="AD19463" s="207"/>
      <c r="AE19463" s="208"/>
    </row>
    <row r="19464" spans="24:31" x14ac:dyDescent="0.3">
      <c r="X19464" s="275" t="s">
        <v>24140</v>
      </c>
      <c r="Y19464" s="276">
        <v>7566.86</v>
      </c>
      <c r="AA19464" s="231" t="s">
        <v>50691</v>
      </c>
      <c r="AB19464" s="232">
        <v>43770.96</v>
      </c>
      <c r="AD19464" s="207"/>
      <c r="AE19464" s="208"/>
    </row>
    <row r="19465" spans="24:31" x14ac:dyDescent="0.3">
      <c r="X19465" s="275" t="s">
        <v>48495</v>
      </c>
      <c r="Y19465" s="276">
        <v>1099.1199999999999</v>
      </c>
      <c r="AA19465" s="231" t="s">
        <v>22430</v>
      </c>
      <c r="AB19465" s="232">
        <v>12736.72</v>
      </c>
      <c r="AD19465" s="207"/>
      <c r="AE19465" s="208"/>
    </row>
    <row r="19466" spans="24:31" x14ac:dyDescent="0.3">
      <c r="X19466" s="275" t="s">
        <v>50723</v>
      </c>
      <c r="Y19466" s="276">
        <v>5062.46</v>
      </c>
      <c r="AA19466" s="231" t="s">
        <v>50692</v>
      </c>
      <c r="AB19466" s="232">
        <v>1275.67</v>
      </c>
      <c r="AD19466" s="207"/>
      <c r="AE19466" s="208"/>
    </row>
    <row r="19467" spans="24:31" x14ac:dyDescent="0.3">
      <c r="X19467" s="275" t="s">
        <v>33871</v>
      </c>
      <c r="Y19467" s="276">
        <v>155.6</v>
      </c>
      <c r="AA19467" s="231" t="s">
        <v>22431</v>
      </c>
      <c r="AB19467" s="232">
        <v>27.3</v>
      </c>
      <c r="AD19467" s="207"/>
      <c r="AE19467" s="208"/>
    </row>
    <row r="19468" spans="24:31" x14ac:dyDescent="0.3">
      <c r="X19468" s="275" t="s">
        <v>50724</v>
      </c>
      <c r="Y19468" s="276">
        <v>1610</v>
      </c>
      <c r="AA19468" s="231" t="s">
        <v>22432</v>
      </c>
      <c r="AB19468" s="232">
        <v>40.56</v>
      </c>
      <c r="AD19468" s="207"/>
      <c r="AE19468" s="208"/>
    </row>
    <row r="19469" spans="24:31" x14ac:dyDescent="0.3">
      <c r="X19469" s="275" t="s">
        <v>24143</v>
      </c>
      <c r="Y19469" s="276">
        <v>10959.21</v>
      </c>
      <c r="AA19469" s="231" t="s">
        <v>22433</v>
      </c>
      <c r="AB19469" s="232">
        <v>220.85</v>
      </c>
      <c r="AD19469" s="207"/>
      <c r="AE19469" s="208"/>
    </row>
    <row r="19470" spans="24:31" x14ac:dyDescent="0.3">
      <c r="X19470" s="275" t="s">
        <v>55631</v>
      </c>
      <c r="Y19470" s="276">
        <v>2040</v>
      </c>
      <c r="AA19470" s="231" t="s">
        <v>43276</v>
      </c>
      <c r="AB19470" s="232">
        <v>1.3</v>
      </c>
      <c r="AD19470" s="207"/>
      <c r="AE19470" s="208"/>
    </row>
    <row r="19471" spans="24:31" x14ac:dyDescent="0.3">
      <c r="X19471" s="275" t="s">
        <v>40844</v>
      </c>
      <c r="Y19471" s="276">
        <v>101215.76</v>
      </c>
      <c r="AA19471" s="231" t="s">
        <v>22434</v>
      </c>
      <c r="AB19471" s="232">
        <v>1.19</v>
      </c>
      <c r="AD19471" s="207"/>
      <c r="AE19471" s="208"/>
    </row>
    <row r="19472" spans="24:31" x14ac:dyDescent="0.3">
      <c r="X19472" s="275" t="s">
        <v>46109</v>
      </c>
      <c r="Y19472" s="276">
        <v>18000</v>
      </c>
      <c r="AA19472" s="231" t="s">
        <v>22435</v>
      </c>
      <c r="AB19472" s="232">
        <v>0.14000000000000001</v>
      </c>
      <c r="AD19472" s="207"/>
      <c r="AE19472" s="208"/>
    </row>
    <row r="19473" spans="24:31" x14ac:dyDescent="0.3">
      <c r="X19473" s="275" t="s">
        <v>40845</v>
      </c>
      <c r="Y19473" s="276">
        <v>18373.900000000001</v>
      </c>
      <c r="AA19473" s="231" t="s">
        <v>22438</v>
      </c>
      <c r="AB19473" s="232">
        <v>885.22</v>
      </c>
      <c r="AD19473" s="207"/>
      <c r="AE19473" s="208"/>
    </row>
    <row r="19474" spans="24:31" x14ac:dyDescent="0.3">
      <c r="X19474" s="275" t="s">
        <v>46110</v>
      </c>
      <c r="Y19474" s="276">
        <v>17813.84</v>
      </c>
      <c r="AA19474" s="231" t="s">
        <v>22439</v>
      </c>
      <c r="AB19474" s="232">
        <v>75232.570000000007</v>
      </c>
      <c r="AD19474" s="207"/>
      <c r="AE19474" s="208"/>
    </row>
    <row r="19475" spans="24:31" x14ac:dyDescent="0.3">
      <c r="X19475" s="275" t="s">
        <v>59334</v>
      </c>
      <c r="Y19475" s="276">
        <v>24000</v>
      </c>
      <c r="AA19475" s="231" t="s">
        <v>22441</v>
      </c>
      <c r="AB19475" s="232">
        <v>21672.7</v>
      </c>
      <c r="AD19475" s="207"/>
      <c r="AE19475" s="208"/>
    </row>
    <row r="19476" spans="24:31" x14ac:dyDescent="0.3">
      <c r="X19476" s="275" t="s">
        <v>56833</v>
      </c>
      <c r="Y19476" s="276">
        <v>450</v>
      </c>
      <c r="AA19476" s="231" t="s">
        <v>40811</v>
      </c>
      <c r="AB19476" s="232">
        <v>57898.09</v>
      </c>
      <c r="AD19476" s="207"/>
      <c r="AE19476" s="208"/>
    </row>
    <row r="19477" spans="24:31" x14ac:dyDescent="0.3">
      <c r="X19477" s="275" t="s">
        <v>24148</v>
      </c>
      <c r="Y19477" s="276">
        <v>23382.54</v>
      </c>
      <c r="AA19477" s="231" t="s">
        <v>35217</v>
      </c>
      <c r="AB19477" s="232">
        <v>104585</v>
      </c>
      <c r="AD19477" s="207"/>
      <c r="AE19477" s="208"/>
    </row>
    <row r="19478" spans="24:31" x14ac:dyDescent="0.3">
      <c r="X19478" s="275" t="s">
        <v>24170</v>
      </c>
      <c r="Y19478" s="276">
        <v>29613.5</v>
      </c>
      <c r="AA19478" s="231" t="s">
        <v>22497</v>
      </c>
      <c r="AB19478" s="232">
        <v>90344.75</v>
      </c>
      <c r="AD19478" s="207"/>
      <c r="AE19478" s="208"/>
    </row>
    <row r="19479" spans="24:31" x14ac:dyDescent="0.3">
      <c r="X19479" s="275" t="s">
        <v>24171</v>
      </c>
      <c r="Y19479" s="276">
        <v>133972.9</v>
      </c>
      <c r="AA19479" s="231" t="s">
        <v>48481</v>
      </c>
      <c r="AB19479" s="232">
        <v>876.23</v>
      </c>
      <c r="AD19479" s="207"/>
      <c r="AE19479" s="208"/>
    </row>
    <row r="19480" spans="24:31" x14ac:dyDescent="0.3">
      <c r="X19480" s="275" t="s">
        <v>24172</v>
      </c>
      <c r="Y19480" s="276">
        <v>12224.63</v>
      </c>
      <c r="AA19480" s="231" t="s">
        <v>47534</v>
      </c>
      <c r="AB19480" s="232">
        <v>5677.76</v>
      </c>
      <c r="AD19480" s="207"/>
      <c r="AE19480" s="208"/>
    </row>
    <row r="19481" spans="24:31" x14ac:dyDescent="0.3">
      <c r="X19481" s="275" t="s">
        <v>48498</v>
      </c>
      <c r="Y19481" s="276">
        <v>12631.18</v>
      </c>
      <c r="AA19481" s="231" t="s">
        <v>22498</v>
      </c>
      <c r="AB19481" s="232">
        <v>33049.019999999997</v>
      </c>
      <c r="AD19481" s="207"/>
      <c r="AE19481" s="208"/>
    </row>
    <row r="19482" spans="24:31" x14ac:dyDescent="0.3">
      <c r="X19482" s="275" t="s">
        <v>24173</v>
      </c>
      <c r="Y19482" s="276">
        <v>3674</v>
      </c>
      <c r="AA19482" s="231" t="s">
        <v>35218</v>
      </c>
      <c r="AB19482" s="232">
        <v>196310.23</v>
      </c>
      <c r="AD19482" s="207"/>
      <c r="AE19482" s="208"/>
    </row>
    <row r="19483" spans="24:31" x14ac:dyDescent="0.3">
      <c r="X19483" s="275" t="s">
        <v>62898</v>
      </c>
      <c r="Y19483" s="276">
        <v>500</v>
      </c>
      <c r="AA19483" s="231" t="s">
        <v>36413</v>
      </c>
      <c r="AB19483" s="232">
        <v>3895.42</v>
      </c>
      <c r="AD19483" s="207"/>
      <c r="AE19483" s="208"/>
    </row>
    <row r="19484" spans="24:31" x14ac:dyDescent="0.3">
      <c r="X19484" s="275" t="s">
        <v>24175</v>
      </c>
      <c r="Y19484" s="276">
        <v>1893.57</v>
      </c>
      <c r="AA19484" s="231" t="s">
        <v>22499</v>
      </c>
      <c r="AB19484" s="232">
        <v>6092.92</v>
      </c>
      <c r="AD19484" s="207"/>
      <c r="AE19484" s="208"/>
    </row>
    <row r="19485" spans="24:31" x14ac:dyDescent="0.3">
      <c r="X19485" s="275" t="s">
        <v>24176</v>
      </c>
      <c r="Y19485" s="276">
        <v>9687.7199999999993</v>
      </c>
      <c r="AA19485" s="231" t="s">
        <v>22501</v>
      </c>
      <c r="AB19485" s="232">
        <v>12507</v>
      </c>
      <c r="AD19485" s="207"/>
      <c r="AE19485" s="208"/>
    </row>
    <row r="19486" spans="24:31" x14ac:dyDescent="0.3">
      <c r="X19486" s="275" t="s">
        <v>39321</v>
      </c>
      <c r="Y19486" s="276">
        <v>3675.04</v>
      </c>
      <c r="AA19486" s="231" t="s">
        <v>22502</v>
      </c>
      <c r="AB19486" s="232">
        <v>2078.6799999999998</v>
      </c>
      <c r="AD19486" s="207"/>
      <c r="AE19486" s="208"/>
    </row>
    <row r="19487" spans="24:31" x14ac:dyDescent="0.3">
      <c r="X19487" s="275" t="s">
        <v>60001</v>
      </c>
      <c r="Y19487" s="276">
        <v>30222.48</v>
      </c>
      <c r="AA19487" s="231" t="s">
        <v>49380</v>
      </c>
      <c r="AB19487" s="232">
        <v>7000.81</v>
      </c>
      <c r="AD19487" s="207"/>
      <c r="AE19487" s="208"/>
    </row>
    <row r="19488" spans="24:31" x14ac:dyDescent="0.3">
      <c r="X19488" s="275" t="s">
        <v>24189</v>
      </c>
      <c r="Y19488" s="276">
        <v>3237.53</v>
      </c>
      <c r="AA19488" s="231" t="s">
        <v>50693</v>
      </c>
      <c r="AB19488" s="232">
        <v>4854.51</v>
      </c>
      <c r="AD19488" s="207"/>
      <c r="AE19488" s="208"/>
    </row>
    <row r="19489" spans="24:31" x14ac:dyDescent="0.3">
      <c r="X19489" s="275" t="s">
        <v>39322</v>
      </c>
      <c r="Y19489" s="276">
        <v>3878.27</v>
      </c>
      <c r="AA19489" s="231" t="s">
        <v>13750</v>
      </c>
      <c r="AB19489" s="232">
        <v>43183.15</v>
      </c>
      <c r="AD19489" s="207"/>
      <c r="AE19489" s="208"/>
    </row>
    <row r="19490" spans="24:31" x14ac:dyDescent="0.3">
      <c r="X19490" s="275" t="s">
        <v>24190</v>
      </c>
      <c r="Y19490" s="276">
        <v>8239</v>
      </c>
      <c r="AA19490" s="231" t="s">
        <v>54412</v>
      </c>
      <c r="AB19490" s="232">
        <v>1139.56</v>
      </c>
      <c r="AD19490" s="207"/>
      <c r="AE19490" s="208"/>
    </row>
    <row r="19491" spans="24:31" x14ac:dyDescent="0.3">
      <c r="X19491" s="275" t="s">
        <v>33879</v>
      </c>
      <c r="Y19491" s="276">
        <v>23554.1</v>
      </c>
      <c r="AA19491" s="231" t="s">
        <v>22503</v>
      </c>
      <c r="AB19491" s="232">
        <v>27557.85</v>
      </c>
      <c r="AD19491" s="207"/>
      <c r="AE19491" s="208"/>
    </row>
    <row r="19492" spans="24:31" x14ac:dyDescent="0.3">
      <c r="X19492" s="275" t="s">
        <v>62375</v>
      </c>
      <c r="Y19492" s="276">
        <v>5092</v>
      </c>
      <c r="AA19492" s="231" t="s">
        <v>13751</v>
      </c>
      <c r="AB19492" s="232">
        <v>24265.17</v>
      </c>
      <c r="AD19492" s="207"/>
      <c r="AE19492" s="208"/>
    </row>
    <row r="19493" spans="24:31" x14ac:dyDescent="0.3">
      <c r="X19493" s="275" t="s">
        <v>24191</v>
      </c>
      <c r="Y19493" s="276">
        <v>5713.19</v>
      </c>
      <c r="AA19493" s="231" t="s">
        <v>22504</v>
      </c>
      <c r="AB19493" s="232">
        <v>636305.03</v>
      </c>
      <c r="AD19493" s="207"/>
      <c r="AE19493" s="208"/>
    </row>
    <row r="19494" spans="24:31" x14ac:dyDescent="0.3">
      <c r="X19494" s="275" t="s">
        <v>24192</v>
      </c>
      <c r="Y19494" s="276">
        <v>81281.52</v>
      </c>
      <c r="AA19494" s="231" t="s">
        <v>40812</v>
      </c>
      <c r="AB19494" s="232">
        <v>6000</v>
      </c>
      <c r="AD19494" s="207"/>
      <c r="AE19494" s="208"/>
    </row>
    <row r="19495" spans="24:31" x14ac:dyDescent="0.3">
      <c r="X19495" s="275" t="s">
        <v>24212</v>
      </c>
      <c r="Y19495" s="276">
        <v>5883.14</v>
      </c>
      <c r="AA19495" s="231" t="s">
        <v>35219</v>
      </c>
      <c r="AB19495" s="232">
        <v>1740.72</v>
      </c>
      <c r="AD19495" s="207"/>
      <c r="AE19495" s="208"/>
    </row>
    <row r="19496" spans="24:31" x14ac:dyDescent="0.3">
      <c r="X19496" s="275" t="s">
        <v>36502</v>
      </c>
      <c r="Y19496" s="276">
        <v>80100.72</v>
      </c>
      <c r="AA19496" s="231" t="s">
        <v>22505</v>
      </c>
      <c r="AB19496" s="232">
        <v>5900</v>
      </c>
      <c r="AD19496" s="207"/>
      <c r="AE19496" s="208"/>
    </row>
    <row r="19497" spans="24:31" x14ac:dyDescent="0.3">
      <c r="X19497" s="275" t="s">
        <v>24216</v>
      </c>
      <c r="Y19497" s="276">
        <v>6333.04</v>
      </c>
      <c r="AA19497" s="231" t="s">
        <v>35220</v>
      </c>
      <c r="AB19497" s="232">
        <v>2000</v>
      </c>
      <c r="AD19497" s="207"/>
      <c r="AE19497" s="208"/>
    </row>
    <row r="19498" spans="24:31" x14ac:dyDescent="0.3">
      <c r="X19498" s="275" t="s">
        <v>58066</v>
      </c>
      <c r="Y19498" s="276">
        <v>6038.3</v>
      </c>
      <c r="AA19498" s="231" t="s">
        <v>22507</v>
      </c>
      <c r="AB19498" s="232">
        <v>2576.79</v>
      </c>
      <c r="AD19498" s="207"/>
      <c r="AE19498" s="208"/>
    </row>
    <row r="19499" spans="24:31" x14ac:dyDescent="0.3">
      <c r="X19499" s="275" t="s">
        <v>58067</v>
      </c>
      <c r="Y19499" s="276">
        <v>67.459999999999994</v>
      </c>
      <c r="AA19499" s="231" t="s">
        <v>13754</v>
      </c>
      <c r="AB19499" s="232">
        <v>96078.1</v>
      </c>
      <c r="AD19499" s="207"/>
      <c r="AE19499" s="208"/>
    </row>
    <row r="19500" spans="24:31" x14ac:dyDescent="0.3">
      <c r="X19500" s="275" t="s">
        <v>24217</v>
      </c>
      <c r="Y19500" s="276">
        <v>63352.44</v>
      </c>
      <c r="AA19500" s="231" t="s">
        <v>13755</v>
      </c>
      <c r="AB19500" s="232">
        <v>128475.67</v>
      </c>
      <c r="AD19500" s="207"/>
      <c r="AE19500" s="208"/>
    </row>
    <row r="19501" spans="24:31" x14ac:dyDescent="0.3">
      <c r="X19501" s="275" t="s">
        <v>24235</v>
      </c>
      <c r="Y19501" s="276">
        <v>235595.93</v>
      </c>
      <c r="AA19501" s="231" t="s">
        <v>13756</v>
      </c>
      <c r="AB19501" s="232">
        <v>44288.47</v>
      </c>
      <c r="AD19501" s="207"/>
      <c r="AE19501" s="208"/>
    </row>
    <row r="19502" spans="24:31" x14ac:dyDescent="0.3">
      <c r="X19502" s="275" t="s">
        <v>54459</v>
      </c>
      <c r="Y19502" s="276">
        <v>5520</v>
      </c>
      <c r="AA19502" s="231" t="s">
        <v>22508</v>
      </c>
      <c r="AB19502" s="232">
        <v>216813.87</v>
      </c>
      <c r="AD19502" s="207"/>
      <c r="AE19502" s="208"/>
    </row>
    <row r="19503" spans="24:31" x14ac:dyDescent="0.3">
      <c r="X19503" s="275" t="s">
        <v>54461</v>
      </c>
      <c r="Y19503" s="276">
        <v>2340</v>
      </c>
      <c r="AA19503" s="231" t="s">
        <v>46081</v>
      </c>
      <c r="AB19503" s="232">
        <v>13050.9</v>
      </c>
      <c r="AD19503" s="207"/>
      <c r="AE19503" s="208"/>
    </row>
    <row r="19504" spans="24:31" x14ac:dyDescent="0.3">
      <c r="X19504" s="275" t="s">
        <v>24237</v>
      </c>
      <c r="Y19504" s="276">
        <v>13624</v>
      </c>
      <c r="AA19504" s="231" t="s">
        <v>54413</v>
      </c>
      <c r="AB19504" s="232">
        <v>1281.56</v>
      </c>
      <c r="AD19504" s="207"/>
      <c r="AE19504" s="208"/>
    </row>
    <row r="19505" spans="24:31" x14ac:dyDescent="0.3">
      <c r="X19505" s="275" t="s">
        <v>55632</v>
      </c>
      <c r="Y19505" s="276">
        <v>3380.58</v>
      </c>
      <c r="AA19505" s="231" t="s">
        <v>54414</v>
      </c>
      <c r="AB19505" s="232">
        <v>1159</v>
      </c>
      <c r="AD19505" s="207"/>
      <c r="AE19505" s="208"/>
    </row>
    <row r="19506" spans="24:31" x14ac:dyDescent="0.3">
      <c r="X19506" s="275" t="s">
        <v>24238</v>
      </c>
      <c r="Y19506" s="276">
        <v>338.48</v>
      </c>
      <c r="AA19506" s="231" t="s">
        <v>22511</v>
      </c>
      <c r="AB19506" s="232">
        <v>106618.08</v>
      </c>
      <c r="AD19506" s="207"/>
      <c r="AE19506" s="208"/>
    </row>
    <row r="19507" spans="24:31" x14ac:dyDescent="0.3">
      <c r="X19507" s="275" t="s">
        <v>24239</v>
      </c>
      <c r="Y19507" s="276">
        <v>15948.63</v>
      </c>
      <c r="AA19507" s="231" t="s">
        <v>13757</v>
      </c>
      <c r="AB19507" s="232">
        <v>37439.14</v>
      </c>
      <c r="AD19507" s="207"/>
      <c r="AE19507" s="208"/>
    </row>
    <row r="19508" spans="24:31" x14ac:dyDescent="0.3">
      <c r="X19508" s="275" t="s">
        <v>24240</v>
      </c>
      <c r="Y19508" s="276">
        <v>11135.79</v>
      </c>
      <c r="AA19508" s="231" t="s">
        <v>22512</v>
      </c>
      <c r="AB19508" s="232">
        <v>22189.5</v>
      </c>
      <c r="AD19508" s="207"/>
      <c r="AE19508" s="208"/>
    </row>
    <row r="19509" spans="24:31" x14ac:dyDescent="0.3">
      <c r="X19509" s="275" t="s">
        <v>24266</v>
      </c>
      <c r="Y19509" s="276">
        <v>27384.54</v>
      </c>
      <c r="AA19509" s="231" t="s">
        <v>50694</v>
      </c>
      <c r="AB19509" s="232">
        <v>21356.15</v>
      </c>
      <c r="AD19509" s="207"/>
      <c r="AE19509" s="208"/>
    </row>
    <row r="19510" spans="24:31" x14ac:dyDescent="0.3">
      <c r="X19510" s="275" t="s">
        <v>50726</v>
      </c>
      <c r="Y19510" s="276">
        <v>5769.24</v>
      </c>
      <c r="AA19510" s="231" t="s">
        <v>22514</v>
      </c>
      <c r="AB19510" s="232">
        <v>137719.70000000001</v>
      </c>
      <c r="AD19510" s="207"/>
      <c r="AE19510" s="208"/>
    </row>
    <row r="19511" spans="24:31" x14ac:dyDescent="0.3">
      <c r="X19511" s="275" t="s">
        <v>60938</v>
      </c>
      <c r="Y19511" s="276">
        <v>4573.5</v>
      </c>
      <c r="AA19511" s="231" t="s">
        <v>22515</v>
      </c>
      <c r="AB19511" s="232">
        <v>-7223.78</v>
      </c>
      <c r="AD19511" s="207"/>
      <c r="AE19511" s="208"/>
    </row>
    <row r="19512" spans="24:31" x14ac:dyDescent="0.3">
      <c r="X19512" s="275" t="s">
        <v>24267</v>
      </c>
      <c r="Y19512" s="276">
        <v>5200</v>
      </c>
      <c r="AA19512" s="231" t="s">
        <v>33766</v>
      </c>
      <c r="AB19512" s="232">
        <v>195158.54</v>
      </c>
      <c r="AD19512" s="207"/>
      <c r="AE19512" s="208"/>
    </row>
    <row r="19513" spans="24:31" x14ac:dyDescent="0.3">
      <c r="X19513" s="275" t="s">
        <v>46112</v>
      </c>
      <c r="Y19513" s="276">
        <v>45097.93</v>
      </c>
      <c r="AA19513" s="231" t="s">
        <v>22587</v>
      </c>
      <c r="AB19513" s="232">
        <v>2734.22</v>
      </c>
      <c r="AD19513" s="207"/>
      <c r="AE19513" s="208"/>
    </row>
    <row r="19514" spans="24:31" x14ac:dyDescent="0.3">
      <c r="X19514" s="275" t="s">
        <v>50729</v>
      </c>
      <c r="Y19514" s="276">
        <v>-382.11</v>
      </c>
      <c r="AA19514" s="231" t="s">
        <v>22588</v>
      </c>
      <c r="AB19514" s="232">
        <v>70339.039999999994</v>
      </c>
      <c r="AD19514" s="207"/>
      <c r="AE19514" s="208"/>
    </row>
    <row r="19515" spans="24:31" x14ac:dyDescent="0.3">
      <c r="X19515" s="275" t="s">
        <v>24268</v>
      </c>
      <c r="Y19515" s="276">
        <v>5861.32</v>
      </c>
      <c r="AA19515" s="231" t="s">
        <v>22589</v>
      </c>
      <c r="AB19515" s="232">
        <v>562749.62</v>
      </c>
      <c r="AD19515" s="207"/>
      <c r="AE19515" s="208"/>
    </row>
    <row r="19516" spans="24:31" x14ac:dyDescent="0.3">
      <c r="X19516" s="275" t="s">
        <v>50730</v>
      </c>
      <c r="Y19516" s="276">
        <v>97.66</v>
      </c>
      <c r="AA19516" s="231" t="s">
        <v>47535</v>
      </c>
      <c r="AB19516" s="232">
        <v>4450.07</v>
      </c>
      <c r="AD19516" s="207"/>
      <c r="AE19516" s="208"/>
    </row>
    <row r="19517" spans="24:31" x14ac:dyDescent="0.3">
      <c r="X19517" s="275" t="s">
        <v>24269</v>
      </c>
      <c r="Y19517" s="276">
        <v>373.63</v>
      </c>
      <c r="AA19517" s="231" t="s">
        <v>33777</v>
      </c>
      <c r="AB19517" s="232">
        <v>270583.14</v>
      </c>
      <c r="AD19517" s="207"/>
      <c r="AE19517" s="208"/>
    </row>
    <row r="19518" spans="24:31" x14ac:dyDescent="0.3">
      <c r="X19518" s="275" t="s">
        <v>54463</v>
      </c>
      <c r="Y19518" s="276">
        <v>7930.8</v>
      </c>
      <c r="AA19518" s="231" t="s">
        <v>22590</v>
      </c>
      <c r="AB19518" s="232">
        <v>1217.67</v>
      </c>
      <c r="AD19518" s="207"/>
      <c r="AE19518" s="208"/>
    </row>
    <row r="19519" spans="24:31" x14ac:dyDescent="0.3">
      <c r="X19519" s="275" t="s">
        <v>24270</v>
      </c>
      <c r="Y19519" s="276">
        <v>450.52</v>
      </c>
      <c r="AA19519" s="231" t="s">
        <v>22591</v>
      </c>
      <c r="AB19519" s="232">
        <v>2929.71</v>
      </c>
      <c r="AD19519" s="207"/>
      <c r="AE19519" s="208"/>
    </row>
    <row r="19520" spans="24:31" x14ac:dyDescent="0.3">
      <c r="X19520" s="275" t="s">
        <v>54464</v>
      </c>
      <c r="Y19520" s="276">
        <v>102.4</v>
      </c>
      <c r="AA19520" s="231" t="s">
        <v>22593</v>
      </c>
      <c r="AB19520" s="232">
        <v>36510.1</v>
      </c>
      <c r="AD19520" s="207"/>
      <c r="AE19520" s="208"/>
    </row>
    <row r="19521" spans="24:31" x14ac:dyDescent="0.3">
      <c r="X19521" s="275" t="s">
        <v>54465</v>
      </c>
      <c r="Y19521" s="276">
        <v>572.03</v>
      </c>
      <c r="AA19521" s="231" t="s">
        <v>36429</v>
      </c>
      <c r="AB19521" s="232">
        <v>5417.01</v>
      </c>
      <c r="AD19521" s="207"/>
      <c r="AE19521" s="208"/>
    </row>
    <row r="19522" spans="24:31" x14ac:dyDescent="0.3">
      <c r="X19522" s="275" t="s">
        <v>54466</v>
      </c>
      <c r="Y19522" s="276">
        <v>4.22</v>
      </c>
      <c r="AA19522" s="231" t="s">
        <v>22596</v>
      </c>
      <c r="AB19522" s="232">
        <v>121466.33</v>
      </c>
      <c r="AD19522" s="207"/>
      <c r="AE19522" s="208"/>
    </row>
    <row r="19523" spans="24:31" x14ac:dyDescent="0.3">
      <c r="X19523" s="275" t="s">
        <v>60939</v>
      </c>
      <c r="Y19523" s="276">
        <v>2145</v>
      </c>
      <c r="AA19523" s="231" t="s">
        <v>47536</v>
      </c>
      <c r="AB19523" s="232">
        <v>5778.79</v>
      </c>
      <c r="AD19523" s="207"/>
      <c r="AE19523" s="208"/>
    </row>
    <row r="19524" spans="24:31" x14ac:dyDescent="0.3">
      <c r="X19524" s="275" t="s">
        <v>24272</v>
      </c>
      <c r="Y19524" s="276">
        <v>2328.88</v>
      </c>
      <c r="AA19524" s="231" t="s">
        <v>54415</v>
      </c>
      <c r="AB19524" s="232">
        <v>515</v>
      </c>
      <c r="AD19524" s="207"/>
      <c r="AE19524" s="208"/>
    </row>
    <row r="19525" spans="24:31" x14ac:dyDescent="0.3">
      <c r="X19525" s="275" t="s">
        <v>24274</v>
      </c>
      <c r="Y19525" s="276">
        <v>275.24</v>
      </c>
      <c r="AA19525" s="231" t="s">
        <v>33778</v>
      </c>
      <c r="AB19525" s="232">
        <v>3178545.68</v>
      </c>
      <c r="AD19525" s="207"/>
      <c r="AE19525" s="208"/>
    </row>
    <row r="19526" spans="24:31" x14ac:dyDescent="0.3">
      <c r="X19526" s="275" t="s">
        <v>65172</v>
      </c>
      <c r="Y19526" s="276">
        <v>-15088.42</v>
      </c>
      <c r="AA19526" s="231" t="s">
        <v>40813</v>
      </c>
      <c r="AB19526" s="232">
        <v>483253.91</v>
      </c>
      <c r="AD19526" s="207"/>
      <c r="AE19526" s="208"/>
    </row>
    <row r="19527" spans="24:31" x14ac:dyDescent="0.3">
      <c r="X19527" s="275" t="s">
        <v>24275</v>
      </c>
      <c r="Y19527" s="276">
        <v>5572.4</v>
      </c>
      <c r="AA19527" s="231" t="s">
        <v>40814</v>
      </c>
      <c r="AB19527" s="232">
        <v>5237125</v>
      </c>
      <c r="AD19527" s="207"/>
      <c r="AE19527" s="208"/>
    </row>
    <row r="19528" spans="24:31" x14ac:dyDescent="0.3">
      <c r="X19528" s="275" t="s">
        <v>24276</v>
      </c>
      <c r="Y19528" s="276">
        <v>3175.24</v>
      </c>
      <c r="AA19528" s="231" t="s">
        <v>22597</v>
      </c>
      <c r="AB19528" s="232">
        <v>2200</v>
      </c>
      <c r="AD19528" s="207"/>
      <c r="AE19528" s="208"/>
    </row>
    <row r="19529" spans="24:31" x14ac:dyDescent="0.3">
      <c r="X19529" s="275" t="s">
        <v>50731</v>
      </c>
      <c r="Y19529" s="276">
        <v>1418.45</v>
      </c>
      <c r="AA19529" s="231" t="s">
        <v>36430</v>
      </c>
      <c r="AB19529" s="232">
        <v>260299.66</v>
      </c>
      <c r="AD19529" s="207"/>
      <c r="AE19529" s="208"/>
    </row>
    <row r="19530" spans="24:31" x14ac:dyDescent="0.3">
      <c r="X19530" s="275" t="s">
        <v>24277</v>
      </c>
      <c r="Y19530" s="276">
        <v>18557.939999999999</v>
      </c>
      <c r="AA19530" s="231" t="s">
        <v>33779</v>
      </c>
      <c r="AB19530" s="232">
        <v>31950</v>
      </c>
      <c r="AD19530" s="207"/>
      <c r="AE19530" s="208"/>
    </row>
    <row r="19531" spans="24:31" x14ac:dyDescent="0.3">
      <c r="X19531" s="275" t="s">
        <v>24296</v>
      </c>
      <c r="Y19531" s="276">
        <v>10905.72</v>
      </c>
      <c r="AA19531" s="231" t="s">
        <v>35223</v>
      </c>
      <c r="AB19531" s="232">
        <v>9750</v>
      </c>
      <c r="AD19531" s="207"/>
      <c r="AE19531" s="208"/>
    </row>
    <row r="19532" spans="24:31" x14ac:dyDescent="0.3">
      <c r="X19532" s="275" t="s">
        <v>24297</v>
      </c>
      <c r="Y19532" s="276">
        <v>21900</v>
      </c>
      <c r="AA19532" s="231" t="s">
        <v>36431</v>
      </c>
      <c r="AB19532" s="232">
        <v>4240.34</v>
      </c>
      <c r="AD19532" s="207"/>
      <c r="AE19532" s="208"/>
    </row>
    <row r="19533" spans="24:31" x14ac:dyDescent="0.3">
      <c r="X19533" s="275" t="s">
        <v>46114</v>
      </c>
      <c r="Y19533" s="276">
        <v>2299.3200000000002</v>
      </c>
      <c r="AA19533" s="231" t="s">
        <v>13770</v>
      </c>
      <c r="AB19533" s="232">
        <v>785930.63</v>
      </c>
      <c r="AD19533" s="207"/>
      <c r="AE19533" s="208"/>
    </row>
    <row r="19534" spans="24:31" x14ac:dyDescent="0.3">
      <c r="X19534" s="275" t="s">
        <v>24299</v>
      </c>
      <c r="Y19534" s="276">
        <v>3711</v>
      </c>
      <c r="AA19534" s="231" t="s">
        <v>13771</v>
      </c>
      <c r="AB19534" s="232">
        <v>1367841.71</v>
      </c>
      <c r="AD19534" s="207"/>
      <c r="AE19534" s="208"/>
    </row>
    <row r="19535" spans="24:31" x14ac:dyDescent="0.3">
      <c r="X19535" s="275" t="s">
        <v>24300</v>
      </c>
      <c r="Y19535" s="276">
        <v>190</v>
      </c>
      <c r="AA19535" s="231" t="s">
        <v>13772</v>
      </c>
      <c r="AB19535" s="232">
        <v>25741.23</v>
      </c>
      <c r="AD19535" s="207"/>
      <c r="AE19535" s="208"/>
    </row>
    <row r="19536" spans="24:31" x14ac:dyDescent="0.3">
      <c r="X19536" s="275" t="s">
        <v>24301</v>
      </c>
      <c r="Y19536" s="276">
        <v>16646.810000000001</v>
      </c>
      <c r="AA19536" s="231" t="s">
        <v>22598</v>
      </c>
      <c r="AB19536" s="232">
        <v>8308.7199999999993</v>
      </c>
      <c r="AD19536" s="207"/>
      <c r="AE19536" s="208"/>
    </row>
    <row r="19537" spans="24:31" x14ac:dyDescent="0.3">
      <c r="X19537" s="275" t="s">
        <v>24302</v>
      </c>
      <c r="Y19537" s="276">
        <v>89.99</v>
      </c>
      <c r="AA19537" s="231" t="s">
        <v>22599</v>
      </c>
      <c r="AB19537" s="232">
        <v>106417.66</v>
      </c>
      <c r="AD19537" s="207"/>
      <c r="AE19537" s="208"/>
    </row>
    <row r="19538" spans="24:31" x14ac:dyDescent="0.3">
      <c r="X19538" s="275" t="s">
        <v>24303</v>
      </c>
      <c r="Y19538" s="276">
        <v>306.29000000000002</v>
      </c>
      <c r="AA19538" s="231" t="s">
        <v>36432</v>
      </c>
      <c r="AB19538" s="232">
        <v>51393.13</v>
      </c>
      <c r="AD19538" s="207"/>
      <c r="AE19538" s="208"/>
    </row>
    <row r="19539" spans="24:31" x14ac:dyDescent="0.3">
      <c r="X19539" s="275" t="s">
        <v>24304</v>
      </c>
      <c r="Y19539" s="276">
        <v>6767.43</v>
      </c>
      <c r="AA19539" s="231" t="s">
        <v>22604</v>
      </c>
      <c r="AB19539" s="232">
        <v>8132</v>
      </c>
      <c r="AD19539" s="207"/>
      <c r="AE19539" s="208"/>
    </row>
    <row r="19540" spans="24:31" x14ac:dyDescent="0.3">
      <c r="X19540" s="275" t="s">
        <v>24322</v>
      </c>
      <c r="Y19540" s="276">
        <v>89764.800000000003</v>
      </c>
      <c r="AA19540" s="231" t="s">
        <v>35224</v>
      </c>
      <c r="AB19540" s="232">
        <v>32660.23</v>
      </c>
      <c r="AD19540" s="207"/>
      <c r="AE19540" s="208"/>
    </row>
    <row r="19541" spans="24:31" x14ac:dyDescent="0.3">
      <c r="X19541" s="275" t="s">
        <v>60940</v>
      </c>
      <c r="Y19541" s="276">
        <v>77843.94</v>
      </c>
      <c r="AA19541" s="231" t="s">
        <v>48482</v>
      </c>
      <c r="AB19541" s="232">
        <v>25.04</v>
      </c>
      <c r="AD19541" s="207"/>
      <c r="AE19541" s="208"/>
    </row>
    <row r="19542" spans="24:31" x14ac:dyDescent="0.3">
      <c r="X19542" s="275" t="s">
        <v>36505</v>
      </c>
      <c r="Y19542" s="276">
        <v>42093.279999999999</v>
      </c>
      <c r="AA19542" s="231" t="s">
        <v>22605</v>
      </c>
      <c r="AB19542" s="232">
        <v>30660.18</v>
      </c>
      <c r="AD19542" s="207"/>
      <c r="AE19542" s="208"/>
    </row>
    <row r="19543" spans="24:31" x14ac:dyDescent="0.3">
      <c r="X19543" s="275" t="s">
        <v>60941</v>
      </c>
      <c r="Y19543" s="276">
        <v>128660.78</v>
      </c>
      <c r="AA19543" s="231" t="s">
        <v>13773</v>
      </c>
      <c r="AB19543" s="232">
        <v>977450.85</v>
      </c>
      <c r="AD19543" s="207"/>
      <c r="AE19543" s="208"/>
    </row>
    <row r="19544" spans="24:31" x14ac:dyDescent="0.3">
      <c r="X19544" s="275" t="s">
        <v>24325</v>
      </c>
      <c r="Y19544" s="276">
        <v>21955.49</v>
      </c>
      <c r="AA19544" s="231" t="s">
        <v>22607</v>
      </c>
      <c r="AB19544" s="232">
        <v>326302.7</v>
      </c>
      <c r="AD19544" s="207"/>
      <c r="AE19544" s="208"/>
    </row>
    <row r="19545" spans="24:31" x14ac:dyDescent="0.3">
      <c r="X19545" s="275" t="s">
        <v>24326</v>
      </c>
      <c r="Y19545" s="276">
        <v>9022</v>
      </c>
      <c r="AA19545" s="231" t="s">
        <v>22608</v>
      </c>
      <c r="AB19545" s="232">
        <v>301288.43</v>
      </c>
      <c r="AD19545" s="207"/>
      <c r="AE19545" s="208"/>
    </row>
    <row r="19546" spans="24:31" x14ac:dyDescent="0.3">
      <c r="X19546" s="275" t="s">
        <v>62899</v>
      </c>
      <c r="Y19546" s="276">
        <v>3426</v>
      </c>
      <c r="AA19546" s="231" t="s">
        <v>54416</v>
      </c>
      <c r="AB19546" s="232">
        <v>1097.8499999999999</v>
      </c>
      <c r="AD19546" s="207"/>
      <c r="AE19546" s="208"/>
    </row>
    <row r="19547" spans="24:31" x14ac:dyDescent="0.3">
      <c r="X19547" s="275" t="s">
        <v>43307</v>
      </c>
      <c r="Y19547" s="276">
        <v>49137.43</v>
      </c>
      <c r="AA19547" s="231" t="s">
        <v>22610</v>
      </c>
      <c r="AB19547" s="232">
        <v>112794.67</v>
      </c>
      <c r="AD19547" s="207"/>
      <c r="AE19547" s="208"/>
    </row>
    <row r="19548" spans="24:31" x14ac:dyDescent="0.3">
      <c r="X19548" s="275" t="s">
        <v>24327</v>
      </c>
      <c r="Y19548" s="276">
        <v>134302.32</v>
      </c>
      <c r="AA19548" s="231" t="s">
        <v>22611</v>
      </c>
      <c r="AB19548" s="232">
        <v>295971.15000000002</v>
      </c>
      <c r="AD19548" s="207"/>
      <c r="AE19548" s="208"/>
    </row>
    <row r="19549" spans="24:31" x14ac:dyDescent="0.3">
      <c r="X19549" s="275" t="s">
        <v>63512</v>
      </c>
      <c r="Y19549" s="276">
        <v>78000</v>
      </c>
      <c r="AA19549" s="231" t="s">
        <v>22612</v>
      </c>
      <c r="AB19549" s="232">
        <v>75708.45</v>
      </c>
      <c r="AD19549" s="207"/>
      <c r="AE19549" s="208"/>
    </row>
    <row r="19550" spans="24:31" x14ac:dyDescent="0.3">
      <c r="X19550" s="275" t="s">
        <v>48502</v>
      </c>
      <c r="Y19550" s="276">
        <v>44458.33</v>
      </c>
      <c r="AA19550" s="231" t="s">
        <v>35231</v>
      </c>
      <c r="AB19550" s="232">
        <v>119976.63</v>
      </c>
      <c r="AD19550" s="207"/>
      <c r="AE19550" s="208"/>
    </row>
    <row r="19551" spans="24:31" x14ac:dyDescent="0.3">
      <c r="X19551" s="275" t="s">
        <v>24368</v>
      </c>
      <c r="Y19551" s="276">
        <v>12177.6</v>
      </c>
      <c r="AA19551" s="231" t="s">
        <v>33781</v>
      </c>
      <c r="AB19551" s="232">
        <v>8500</v>
      </c>
      <c r="AD19551" s="207"/>
      <c r="AE19551" s="208"/>
    </row>
    <row r="19552" spans="24:31" x14ac:dyDescent="0.3">
      <c r="X19552" s="275" t="s">
        <v>39326</v>
      </c>
      <c r="Y19552" s="276">
        <v>67031.13</v>
      </c>
      <c r="AA19552" s="231" t="s">
        <v>50695</v>
      </c>
      <c r="AB19552" s="232">
        <v>22677</v>
      </c>
      <c r="AD19552" s="207"/>
      <c r="AE19552" s="208"/>
    </row>
    <row r="19553" spans="24:31" x14ac:dyDescent="0.3">
      <c r="X19553" s="275" t="s">
        <v>48503</v>
      </c>
      <c r="Y19553" s="276">
        <v>14913.4</v>
      </c>
      <c r="AA19553" s="231" t="s">
        <v>46082</v>
      </c>
      <c r="AB19553" s="232">
        <v>99537.5</v>
      </c>
      <c r="AD19553" s="207"/>
      <c r="AE19553" s="208"/>
    </row>
    <row r="19554" spans="24:31" x14ac:dyDescent="0.3">
      <c r="X19554" s="275" t="s">
        <v>58068</v>
      </c>
      <c r="Y19554" s="276">
        <v>1600</v>
      </c>
      <c r="AA19554" s="231" t="s">
        <v>35232</v>
      </c>
      <c r="AB19554" s="232">
        <v>15300</v>
      </c>
      <c r="AD19554" s="207"/>
      <c r="AE19554" s="208"/>
    </row>
    <row r="19555" spans="24:31" x14ac:dyDescent="0.3">
      <c r="X19555" s="275" t="s">
        <v>24370</v>
      </c>
      <c r="Y19555" s="276">
        <v>135894.34</v>
      </c>
      <c r="AA19555" s="231" t="s">
        <v>33782</v>
      </c>
      <c r="AB19555" s="232">
        <v>14464.69</v>
      </c>
      <c r="AD19555" s="207"/>
      <c r="AE19555" s="208"/>
    </row>
    <row r="19556" spans="24:31" x14ac:dyDescent="0.3">
      <c r="X19556" s="275" t="s">
        <v>56834</v>
      </c>
      <c r="Y19556" s="276">
        <v>3200</v>
      </c>
      <c r="AA19556" s="231" t="s">
        <v>33783</v>
      </c>
      <c r="AB19556" s="232">
        <v>4427.5</v>
      </c>
      <c r="AD19556" s="207"/>
      <c r="AE19556" s="208"/>
    </row>
    <row r="19557" spans="24:31" x14ac:dyDescent="0.3">
      <c r="X19557" s="275" t="s">
        <v>24374</v>
      </c>
      <c r="Y19557" s="276">
        <v>28839.5</v>
      </c>
      <c r="AA19557" s="231" t="s">
        <v>33784</v>
      </c>
      <c r="AB19557" s="232">
        <v>6947.23</v>
      </c>
      <c r="AD19557" s="207"/>
      <c r="AE19557" s="208"/>
    </row>
    <row r="19558" spans="24:31" x14ac:dyDescent="0.3">
      <c r="X19558" s="275" t="s">
        <v>60002</v>
      </c>
      <c r="Y19558" s="276">
        <v>9438.4599999999991</v>
      </c>
      <c r="AA19558" s="231" t="s">
        <v>33785</v>
      </c>
      <c r="AB19558" s="232">
        <v>291.29000000000002</v>
      </c>
      <c r="AD19558" s="207"/>
      <c r="AE19558" s="208"/>
    </row>
    <row r="19559" spans="24:31" x14ac:dyDescent="0.3">
      <c r="X19559" s="275" t="s">
        <v>58069</v>
      </c>
      <c r="Y19559" s="276">
        <v>7220.63</v>
      </c>
      <c r="AA19559" s="231" t="s">
        <v>32289</v>
      </c>
      <c r="AB19559" s="232">
        <v>6482.5</v>
      </c>
      <c r="AD19559" s="207"/>
      <c r="AE19559" s="208"/>
    </row>
    <row r="19560" spans="24:31" x14ac:dyDescent="0.3">
      <c r="X19560" s="275" t="s">
        <v>62900</v>
      </c>
      <c r="Y19560" s="276">
        <v>2719.92</v>
      </c>
      <c r="AA19560" s="231" t="s">
        <v>22633</v>
      </c>
      <c r="AB19560" s="232">
        <v>2543</v>
      </c>
      <c r="AD19560" s="207"/>
      <c r="AE19560" s="208"/>
    </row>
    <row r="19561" spans="24:31" x14ac:dyDescent="0.3">
      <c r="X19561" s="275" t="s">
        <v>43310</v>
      </c>
      <c r="Y19561" s="276">
        <v>266.08</v>
      </c>
      <c r="AA19561" s="231" t="s">
        <v>22635</v>
      </c>
      <c r="AB19561" s="232">
        <v>5852</v>
      </c>
      <c r="AD19561" s="207"/>
      <c r="AE19561" s="208"/>
    </row>
    <row r="19562" spans="24:31" x14ac:dyDescent="0.3">
      <c r="X19562" s="275" t="s">
        <v>46117</v>
      </c>
      <c r="Y19562" s="276">
        <v>1050</v>
      </c>
      <c r="AA19562" s="231" t="s">
        <v>22636</v>
      </c>
      <c r="AB19562" s="232">
        <v>24380</v>
      </c>
      <c r="AD19562" s="207"/>
      <c r="AE19562" s="208"/>
    </row>
    <row r="19563" spans="24:31" x14ac:dyDescent="0.3">
      <c r="X19563" s="275" t="s">
        <v>24395</v>
      </c>
      <c r="Y19563" s="276">
        <v>4091.25</v>
      </c>
      <c r="AA19563" s="231" t="s">
        <v>40815</v>
      </c>
      <c r="AB19563" s="232">
        <v>32212.89</v>
      </c>
      <c r="AD19563" s="207"/>
      <c r="AE19563" s="208"/>
    </row>
    <row r="19564" spans="24:31" x14ac:dyDescent="0.3">
      <c r="X19564" s="275" t="s">
        <v>60942</v>
      </c>
      <c r="Y19564" s="276">
        <v>1000</v>
      </c>
      <c r="AA19564" s="231" t="s">
        <v>22652</v>
      </c>
      <c r="AB19564" s="232">
        <v>30199.34</v>
      </c>
      <c r="AD19564" s="207"/>
      <c r="AE19564" s="208"/>
    </row>
    <row r="19565" spans="24:31" x14ac:dyDescent="0.3">
      <c r="X19565" s="275" t="s">
        <v>35334</v>
      </c>
      <c r="Y19565" s="276">
        <v>30169</v>
      </c>
      <c r="AA19565" s="231" t="s">
        <v>46083</v>
      </c>
      <c r="AB19565" s="232">
        <v>93151.72</v>
      </c>
      <c r="AD19565" s="207"/>
      <c r="AE19565" s="208"/>
    </row>
    <row r="19566" spans="24:31" x14ac:dyDescent="0.3">
      <c r="X19566" s="275" t="s">
        <v>43312</v>
      </c>
      <c r="Y19566" s="276">
        <v>60859.56</v>
      </c>
      <c r="AA19566" s="231" t="s">
        <v>48483</v>
      </c>
      <c r="AB19566" s="232">
        <v>3053.4</v>
      </c>
      <c r="AD19566" s="207"/>
      <c r="AE19566" s="208"/>
    </row>
    <row r="19567" spans="24:31" x14ac:dyDescent="0.3">
      <c r="X19567" s="275" t="s">
        <v>62376</v>
      </c>
      <c r="Y19567" s="276">
        <v>12197</v>
      </c>
      <c r="AA19567" s="231" t="s">
        <v>22654</v>
      </c>
      <c r="AB19567" s="232">
        <v>12045.8</v>
      </c>
      <c r="AD19567" s="207"/>
      <c r="AE19567" s="208"/>
    </row>
    <row r="19568" spans="24:31" x14ac:dyDescent="0.3">
      <c r="X19568" s="275" t="s">
        <v>35335</v>
      </c>
      <c r="Y19568" s="276">
        <v>2000</v>
      </c>
      <c r="AA19568" s="231" t="s">
        <v>47537</v>
      </c>
      <c r="AB19568" s="232">
        <v>38501</v>
      </c>
      <c r="AD19568" s="207"/>
      <c r="AE19568" s="208"/>
    </row>
    <row r="19569" spans="24:31" x14ac:dyDescent="0.3">
      <c r="X19569" s="275" t="s">
        <v>35336</v>
      </c>
      <c r="Y19569" s="276">
        <v>109.03</v>
      </c>
      <c r="AA19569" s="231" t="s">
        <v>46084</v>
      </c>
      <c r="AB19569" s="232">
        <v>730</v>
      </c>
      <c r="AD19569" s="207"/>
      <c r="AE19569" s="208"/>
    </row>
    <row r="19570" spans="24:31" x14ac:dyDescent="0.3">
      <c r="X19570" s="275" t="s">
        <v>65173</v>
      </c>
      <c r="Y19570" s="276">
        <v>631.98</v>
      </c>
      <c r="AA19570" s="231" t="s">
        <v>22656</v>
      </c>
      <c r="AB19570" s="232">
        <v>112792</v>
      </c>
      <c r="AD19570" s="207"/>
      <c r="AE19570" s="208"/>
    </row>
    <row r="19571" spans="24:31" x14ac:dyDescent="0.3">
      <c r="X19571" s="275" t="s">
        <v>43315</v>
      </c>
      <c r="Y19571" s="276">
        <v>518.64</v>
      </c>
      <c r="AA19571" s="231" t="s">
        <v>22657</v>
      </c>
      <c r="AB19571" s="232">
        <v>18561.36</v>
      </c>
      <c r="AD19571" s="207"/>
      <c r="AE19571" s="208"/>
    </row>
    <row r="19572" spans="24:31" x14ac:dyDescent="0.3">
      <c r="X19572" s="275" t="s">
        <v>24409</v>
      </c>
      <c r="Y19572" s="276">
        <v>6907.5</v>
      </c>
      <c r="AA19572" s="231" t="s">
        <v>36436</v>
      </c>
      <c r="AB19572" s="232">
        <v>213003.44</v>
      </c>
      <c r="AD19572" s="207"/>
      <c r="AE19572" s="208"/>
    </row>
    <row r="19573" spans="24:31" x14ac:dyDescent="0.3">
      <c r="X19573" s="275" t="s">
        <v>24410</v>
      </c>
      <c r="Y19573" s="276">
        <v>11377.13</v>
      </c>
      <c r="AA19573" s="231" t="s">
        <v>36437</v>
      </c>
      <c r="AB19573" s="232">
        <v>11181.5</v>
      </c>
      <c r="AD19573" s="207"/>
      <c r="AE19573" s="208"/>
    </row>
    <row r="19574" spans="24:31" x14ac:dyDescent="0.3">
      <c r="X19574" s="275" t="s">
        <v>24413</v>
      </c>
      <c r="Y19574" s="276">
        <v>12402</v>
      </c>
      <c r="AA19574" s="231" t="s">
        <v>22708</v>
      </c>
      <c r="AB19574" s="232">
        <v>19159.28</v>
      </c>
      <c r="AD19574" s="207"/>
      <c r="AE19574" s="208"/>
    </row>
    <row r="19575" spans="24:31" x14ac:dyDescent="0.3">
      <c r="X19575" s="275" t="s">
        <v>54469</v>
      </c>
      <c r="Y19575" s="276">
        <v>36559.18</v>
      </c>
      <c r="AA19575" s="231" t="s">
        <v>22709</v>
      </c>
      <c r="AB19575" s="232">
        <v>518608.4</v>
      </c>
      <c r="AD19575" s="207"/>
      <c r="AE19575" s="208"/>
    </row>
    <row r="19576" spans="24:31" x14ac:dyDescent="0.3">
      <c r="X19576" s="275" t="s">
        <v>60003</v>
      </c>
      <c r="Y19576" s="276">
        <v>19245.240000000002</v>
      </c>
      <c r="AA19576" s="231" t="s">
        <v>47538</v>
      </c>
      <c r="AB19576" s="232">
        <v>27.91</v>
      </c>
      <c r="AD19576" s="207"/>
      <c r="AE19576" s="208"/>
    </row>
    <row r="19577" spans="24:31" x14ac:dyDescent="0.3">
      <c r="X19577" s="275" t="s">
        <v>24431</v>
      </c>
      <c r="Y19577" s="276">
        <v>5926.29</v>
      </c>
      <c r="AA19577" s="231" t="s">
        <v>22710</v>
      </c>
      <c r="AB19577" s="232">
        <v>43719.12</v>
      </c>
      <c r="AD19577" s="207"/>
      <c r="AE19577" s="208"/>
    </row>
    <row r="19578" spans="24:31" x14ac:dyDescent="0.3">
      <c r="X19578" s="275" t="s">
        <v>54471</v>
      </c>
      <c r="Y19578" s="276">
        <v>63839</v>
      </c>
      <c r="AA19578" s="231" t="s">
        <v>48484</v>
      </c>
      <c r="AB19578" s="232">
        <v>9360</v>
      </c>
      <c r="AD19578" s="207"/>
      <c r="AE19578" s="208"/>
    </row>
    <row r="19579" spans="24:31" x14ac:dyDescent="0.3">
      <c r="X19579" s="275" t="s">
        <v>61697</v>
      </c>
      <c r="Y19579" s="276">
        <v>2050</v>
      </c>
      <c r="AA19579" s="231" t="s">
        <v>22711</v>
      </c>
      <c r="AB19579" s="232">
        <v>67689.279999999999</v>
      </c>
      <c r="AD19579" s="207"/>
      <c r="AE19579" s="208"/>
    </row>
    <row r="19580" spans="24:31" x14ac:dyDescent="0.3">
      <c r="X19580" s="275" t="s">
        <v>54472</v>
      </c>
      <c r="Y19580" s="276">
        <v>65216.62</v>
      </c>
      <c r="AA19580" s="231" t="s">
        <v>39260</v>
      </c>
      <c r="AB19580" s="232">
        <v>791920.35</v>
      </c>
      <c r="AD19580" s="207"/>
      <c r="AE19580" s="208"/>
    </row>
    <row r="19581" spans="24:31" x14ac:dyDescent="0.3">
      <c r="X19581" s="275" t="s">
        <v>65174</v>
      </c>
      <c r="Y19581" s="276">
        <v>-10182.08</v>
      </c>
      <c r="AA19581" s="231" t="s">
        <v>22712</v>
      </c>
      <c r="AB19581" s="232">
        <v>5342.65</v>
      </c>
      <c r="AD19581" s="207"/>
      <c r="AE19581" s="208"/>
    </row>
    <row r="19582" spans="24:31" x14ac:dyDescent="0.3">
      <c r="X19582" s="275" t="s">
        <v>24432</v>
      </c>
      <c r="Y19582" s="276">
        <v>31923.439999999999</v>
      </c>
      <c r="AA19582" s="231" t="s">
        <v>22713</v>
      </c>
      <c r="AB19582" s="232">
        <v>16290.77</v>
      </c>
      <c r="AD19582" s="207"/>
      <c r="AE19582" s="208"/>
    </row>
    <row r="19583" spans="24:31" x14ac:dyDescent="0.3">
      <c r="X19583" s="275" t="s">
        <v>24433</v>
      </c>
      <c r="Y19583" s="276">
        <v>29466.79</v>
      </c>
      <c r="AA19583" s="231" t="s">
        <v>22714</v>
      </c>
      <c r="AB19583" s="232">
        <v>15928.17</v>
      </c>
      <c r="AD19583" s="207"/>
      <c r="AE19583" s="208"/>
    </row>
    <row r="19584" spans="24:31" x14ac:dyDescent="0.3">
      <c r="X19584" s="275" t="s">
        <v>24434</v>
      </c>
      <c r="Y19584" s="276">
        <v>114939.24</v>
      </c>
      <c r="AA19584" s="231" t="s">
        <v>22715</v>
      </c>
      <c r="AB19584" s="232">
        <v>42603.06</v>
      </c>
      <c r="AD19584" s="207"/>
      <c r="AE19584" s="208"/>
    </row>
    <row r="19585" spans="24:31" x14ac:dyDescent="0.3">
      <c r="X19585" s="275" t="s">
        <v>24510</v>
      </c>
      <c r="Y19585" s="276">
        <v>148765.75</v>
      </c>
      <c r="AA19585" s="231" t="s">
        <v>13783</v>
      </c>
      <c r="AB19585" s="232">
        <v>6224.74</v>
      </c>
      <c r="AD19585" s="207"/>
      <c r="AE19585" s="208"/>
    </row>
    <row r="19586" spans="24:31" x14ac:dyDescent="0.3">
      <c r="X19586" s="275" t="s">
        <v>24512</v>
      </c>
      <c r="Y19586" s="276">
        <v>19460</v>
      </c>
      <c r="AA19586" s="231" t="s">
        <v>22717</v>
      </c>
      <c r="AB19586" s="232">
        <v>2756362.19</v>
      </c>
      <c r="AD19586" s="207"/>
      <c r="AE19586" s="208"/>
    </row>
    <row r="19587" spans="24:31" x14ac:dyDescent="0.3">
      <c r="X19587" s="275" t="s">
        <v>49394</v>
      </c>
      <c r="Y19587" s="276">
        <v>116600</v>
      </c>
      <c r="AA19587" s="231" t="s">
        <v>48485</v>
      </c>
      <c r="AB19587" s="232">
        <v>28500</v>
      </c>
      <c r="AD19587" s="207"/>
      <c r="AE19587" s="208"/>
    </row>
    <row r="19588" spans="24:31" x14ac:dyDescent="0.3">
      <c r="X19588" s="275" t="s">
        <v>24514</v>
      </c>
      <c r="Y19588" s="276">
        <v>2606.75</v>
      </c>
      <c r="AA19588" s="231" t="s">
        <v>43277</v>
      </c>
      <c r="AB19588" s="232">
        <v>2825610.54</v>
      </c>
      <c r="AD19588" s="207"/>
      <c r="AE19588" s="208"/>
    </row>
    <row r="19589" spans="24:31" x14ac:dyDescent="0.3">
      <c r="X19589" s="275" t="s">
        <v>24516</v>
      </c>
      <c r="Y19589" s="276">
        <v>83093.59</v>
      </c>
      <c r="AA19589" s="231" t="s">
        <v>43278</v>
      </c>
      <c r="AB19589" s="232">
        <v>76600</v>
      </c>
      <c r="AD19589" s="207"/>
      <c r="AE19589" s="208"/>
    </row>
    <row r="19590" spans="24:31" x14ac:dyDescent="0.3">
      <c r="X19590" s="275" t="s">
        <v>24519</v>
      </c>
      <c r="Y19590" s="276">
        <v>129305.22</v>
      </c>
      <c r="AA19590" s="231" t="s">
        <v>22718</v>
      </c>
      <c r="AB19590" s="232">
        <v>32061</v>
      </c>
      <c r="AD19590" s="207"/>
      <c r="AE19590" s="208"/>
    </row>
    <row r="19591" spans="24:31" x14ac:dyDescent="0.3">
      <c r="X19591" s="275" t="s">
        <v>13932</v>
      </c>
      <c r="Y19591" s="276">
        <v>24047.38</v>
      </c>
      <c r="AA19591" s="231" t="s">
        <v>13785</v>
      </c>
      <c r="AB19591" s="232">
        <v>554622.47</v>
      </c>
      <c r="AD19591" s="207"/>
      <c r="AE19591" s="208"/>
    </row>
    <row r="19592" spans="24:31" x14ac:dyDescent="0.3">
      <c r="X19592" s="275" t="s">
        <v>33897</v>
      </c>
      <c r="Y19592" s="276">
        <v>708541.21</v>
      </c>
      <c r="AA19592" s="231" t="s">
        <v>13786</v>
      </c>
      <c r="AB19592" s="232">
        <v>676538.9</v>
      </c>
      <c r="AD19592" s="207"/>
      <c r="AE19592" s="208"/>
    </row>
    <row r="19593" spans="24:31" x14ac:dyDescent="0.3">
      <c r="X19593" s="275" t="s">
        <v>33898</v>
      </c>
      <c r="Y19593" s="276">
        <v>2944.82</v>
      </c>
      <c r="AA19593" s="231" t="s">
        <v>22719</v>
      </c>
      <c r="AB19593" s="232">
        <v>97419.04</v>
      </c>
      <c r="AD19593" s="207"/>
      <c r="AE19593" s="208"/>
    </row>
    <row r="19594" spans="24:31" x14ac:dyDescent="0.3">
      <c r="X19594" s="275" t="s">
        <v>24525</v>
      </c>
      <c r="Y19594" s="276">
        <v>223511.96</v>
      </c>
      <c r="AA19594" s="231" t="s">
        <v>22720</v>
      </c>
      <c r="AB19594" s="232">
        <v>15000</v>
      </c>
      <c r="AD19594" s="207"/>
      <c r="AE19594" s="208"/>
    </row>
    <row r="19595" spans="24:31" x14ac:dyDescent="0.3">
      <c r="X19595" s="275" t="s">
        <v>13935</v>
      </c>
      <c r="Y19595" s="276">
        <v>110471.99</v>
      </c>
      <c r="AA19595" s="231" t="s">
        <v>39261</v>
      </c>
      <c r="AB19595" s="232">
        <v>219449</v>
      </c>
      <c r="AD19595" s="207"/>
      <c r="AE19595" s="208"/>
    </row>
    <row r="19596" spans="24:31" x14ac:dyDescent="0.3">
      <c r="X19596" s="275" t="s">
        <v>13936</v>
      </c>
      <c r="Y19596" s="276">
        <v>133843.09</v>
      </c>
      <c r="AA19596" s="231" t="s">
        <v>49381</v>
      </c>
      <c r="AB19596" s="232">
        <v>498.8</v>
      </c>
      <c r="AD19596" s="207"/>
      <c r="AE19596" s="208"/>
    </row>
    <row r="19597" spans="24:31" x14ac:dyDescent="0.3">
      <c r="X19597" s="275" t="s">
        <v>13937</v>
      </c>
      <c r="Y19597" s="276">
        <v>35563.08</v>
      </c>
      <c r="AA19597" s="231" t="s">
        <v>40816</v>
      </c>
      <c r="AB19597" s="232">
        <v>1073.92</v>
      </c>
      <c r="AD19597" s="207"/>
      <c r="AE19597" s="208"/>
    </row>
    <row r="19598" spans="24:31" x14ac:dyDescent="0.3">
      <c r="X19598" s="275" t="s">
        <v>24526</v>
      </c>
      <c r="Y19598" s="276">
        <v>644038.23</v>
      </c>
      <c r="AA19598" s="231" t="s">
        <v>54417</v>
      </c>
      <c r="AB19598" s="232">
        <v>181701.4</v>
      </c>
      <c r="AD19598" s="207"/>
      <c r="AE19598" s="208"/>
    </row>
    <row r="19599" spans="24:31" x14ac:dyDescent="0.3">
      <c r="X19599" s="275" t="s">
        <v>24527</v>
      </c>
      <c r="Y19599" s="276">
        <v>2335.52</v>
      </c>
      <c r="AA19599" s="231" t="s">
        <v>22725</v>
      </c>
      <c r="AB19599" s="232">
        <v>529528.34</v>
      </c>
      <c r="AD19599" s="207"/>
      <c r="AE19599" s="208"/>
    </row>
    <row r="19600" spans="24:31" x14ac:dyDescent="0.3">
      <c r="X19600" s="275" t="s">
        <v>36512</v>
      </c>
      <c r="Y19600" s="276">
        <v>139826.72</v>
      </c>
      <c r="AA19600" s="231" t="s">
        <v>22726</v>
      </c>
      <c r="AB19600" s="232">
        <v>148811.88</v>
      </c>
      <c r="AD19600" s="207"/>
      <c r="AE19600" s="208"/>
    </row>
    <row r="19601" spans="24:31" x14ac:dyDescent="0.3">
      <c r="X19601" s="275" t="s">
        <v>62901</v>
      </c>
      <c r="Y19601" s="276">
        <v>400000</v>
      </c>
      <c r="AA19601" s="231" t="s">
        <v>47539</v>
      </c>
      <c r="AB19601" s="232">
        <v>1718312.13</v>
      </c>
      <c r="AD19601" s="207"/>
      <c r="AE19601" s="208"/>
    </row>
    <row r="19602" spans="24:31" x14ac:dyDescent="0.3">
      <c r="X19602" s="275" t="s">
        <v>56835</v>
      </c>
      <c r="Y19602" s="276">
        <v>3675</v>
      </c>
      <c r="AA19602" s="231" t="s">
        <v>22729</v>
      </c>
      <c r="AB19602" s="232">
        <v>944866.18</v>
      </c>
      <c r="AD19602" s="207"/>
      <c r="AE19602" s="208"/>
    </row>
    <row r="19603" spans="24:31" x14ac:dyDescent="0.3">
      <c r="X19603" s="275" t="s">
        <v>58070</v>
      </c>
      <c r="Y19603" s="276">
        <v>1906.32</v>
      </c>
      <c r="AA19603" s="231" t="s">
        <v>48486</v>
      </c>
      <c r="AB19603" s="232">
        <v>73300</v>
      </c>
      <c r="AD19603" s="207"/>
      <c r="AE19603" s="208"/>
    </row>
    <row r="19604" spans="24:31" x14ac:dyDescent="0.3">
      <c r="X19604" s="275" t="s">
        <v>24529</v>
      </c>
      <c r="Y19604" s="276">
        <v>6000</v>
      </c>
      <c r="AA19604" s="231" t="s">
        <v>50696</v>
      </c>
      <c r="AB19604" s="232">
        <v>44361.599999999999</v>
      </c>
      <c r="AD19604" s="207"/>
      <c r="AE19604" s="208"/>
    </row>
    <row r="19605" spans="24:31" x14ac:dyDescent="0.3">
      <c r="X19605" s="275" t="s">
        <v>61698</v>
      </c>
      <c r="Y19605" s="276">
        <v>13300</v>
      </c>
      <c r="AA19605" s="231" t="s">
        <v>22784</v>
      </c>
      <c r="AB19605" s="232">
        <v>318148.11</v>
      </c>
      <c r="AD19605" s="207"/>
      <c r="AE19605" s="208"/>
    </row>
    <row r="19606" spans="24:31" x14ac:dyDescent="0.3">
      <c r="X19606" s="275" t="s">
        <v>58071</v>
      </c>
      <c r="Y19606" s="276">
        <v>457829.87</v>
      </c>
      <c r="AA19606" s="231" t="s">
        <v>22785</v>
      </c>
      <c r="AB19606" s="232">
        <v>18000</v>
      </c>
      <c r="AD19606" s="207"/>
      <c r="AE19606" s="208"/>
    </row>
    <row r="19607" spans="24:31" x14ac:dyDescent="0.3">
      <c r="X19607" s="275" t="s">
        <v>24531</v>
      </c>
      <c r="Y19607" s="276">
        <v>343814.14</v>
      </c>
      <c r="AA19607" s="231" t="s">
        <v>22786</v>
      </c>
      <c r="AB19607" s="232">
        <v>56282.080000000002</v>
      </c>
      <c r="AD19607" s="207"/>
      <c r="AE19607" s="208"/>
    </row>
    <row r="19608" spans="24:31" x14ac:dyDescent="0.3">
      <c r="X19608" s="275" t="s">
        <v>13938</v>
      </c>
      <c r="Y19608" s="276">
        <v>266127.13</v>
      </c>
      <c r="AA19608" s="231" t="s">
        <v>22787</v>
      </c>
      <c r="AB19608" s="232">
        <v>1101.24</v>
      </c>
      <c r="AD19608" s="207"/>
      <c r="AE19608" s="208"/>
    </row>
    <row r="19609" spans="24:31" x14ac:dyDescent="0.3">
      <c r="X19609" s="275" t="s">
        <v>24533</v>
      </c>
      <c r="Y19609" s="276">
        <v>56622.91</v>
      </c>
      <c r="AA19609" s="231" t="s">
        <v>13795</v>
      </c>
      <c r="AB19609" s="232">
        <v>9641.8799999999992</v>
      </c>
      <c r="AD19609" s="207"/>
      <c r="AE19609" s="208"/>
    </row>
    <row r="19610" spans="24:31" x14ac:dyDescent="0.3">
      <c r="X19610" s="275" t="s">
        <v>13939</v>
      </c>
      <c r="Y19610" s="276">
        <v>652228.47</v>
      </c>
      <c r="AA19610" s="231" t="s">
        <v>22789</v>
      </c>
      <c r="AB19610" s="232">
        <v>38847.72</v>
      </c>
      <c r="AD19610" s="207"/>
      <c r="AE19610" s="208"/>
    </row>
    <row r="19611" spans="24:31" x14ac:dyDescent="0.3">
      <c r="X19611" s="275" t="s">
        <v>54474</v>
      </c>
      <c r="Y19611" s="276">
        <v>-36682.82</v>
      </c>
      <c r="AA19611" s="231" t="s">
        <v>22790</v>
      </c>
      <c r="AB19611" s="232">
        <v>72680</v>
      </c>
      <c r="AD19611" s="207"/>
      <c r="AE19611" s="208"/>
    </row>
    <row r="19612" spans="24:31" x14ac:dyDescent="0.3">
      <c r="X19612" s="275" t="s">
        <v>60004</v>
      </c>
      <c r="Y19612" s="276">
        <v>8400</v>
      </c>
      <c r="AA19612" s="231" t="s">
        <v>46085</v>
      </c>
      <c r="AB19612" s="232">
        <v>23249.97</v>
      </c>
      <c r="AD19612" s="207"/>
      <c r="AE19612" s="208"/>
    </row>
    <row r="19613" spans="24:31" x14ac:dyDescent="0.3">
      <c r="X19613" s="275" t="s">
        <v>24555</v>
      </c>
      <c r="Y19613" s="276">
        <v>44643.11</v>
      </c>
      <c r="AA19613" s="231" t="s">
        <v>22792</v>
      </c>
      <c r="AB19613" s="232">
        <v>38716.589999999997</v>
      </c>
      <c r="AD19613" s="207"/>
      <c r="AE19613" s="208"/>
    </row>
    <row r="19614" spans="24:31" x14ac:dyDescent="0.3">
      <c r="X19614" s="275" t="s">
        <v>39331</v>
      </c>
      <c r="Y19614" s="276">
        <v>47256.32</v>
      </c>
      <c r="AA19614" s="231" t="s">
        <v>13798</v>
      </c>
      <c r="AB19614" s="232">
        <v>42875.02</v>
      </c>
      <c r="AD19614" s="207"/>
      <c r="AE19614" s="208"/>
    </row>
    <row r="19615" spans="24:31" x14ac:dyDescent="0.3">
      <c r="X19615" s="275" t="s">
        <v>54475</v>
      </c>
      <c r="Y19615" s="276">
        <v>858.5</v>
      </c>
      <c r="AA19615" s="231" t="s">
        <v>13799</v>
      </c>
      <c r="AB19615" s="232">
        <v>27876.400000000001</v>
      </c>
      <c r="AD19615" s="207"/>
      <c r="AE19615" s="208"/>
    </row>
    <row r="19616" spans="24:31" x14ac:dyDescent="0.3">
      <c r="X19616" s="275" t="s">
        <v>24557</v>
      </c>
      <c r="Y19616" s="276">
        <v>6744.37</v>
      </c>
      <c r="AA19616" s="231" t="s">
        <v>13800</v>
      </c>
      <c r="AB19616" s="232">
        <v>31696.79</v>
      </c>
      <c r="AD19616" s="207"/>
      <c r="AE19616" s="208"/>
    </row>
    <row r="19617" spans="24:31" x14ac:dyDescent="0.3">
      <c r="X19617" s="275" t="s">
        <v>47556</v>
      </c>
      <c r="Y19617" s="276">
        <v>2105.0700000000002</v>
      </c>
      <c r="AA19617" s="231" t="s">
        <v>22793</v>
      </c>
      <c r="AB19617" s="232">
        <v>76523</v>
      </c>
      <c r="AD19617" s="207"/>
      <c r="AE19617" s="208"/>
    </row>
    <row r="19618" spans="24:31" x14ac:dyDescent="0.3">
      <c r="X19618" s="275" t="s">
        <v>58072</v>
      </c>
      <c r="Y19618" s="276">
        <v>12082.74</v>
      </c>
      <c r="AA19618" s="231" t="s">
        <v>54418</v>
      </c>
      <c r="AB19618" s="232">
        <v>627.09</v>
      </c>
      <c r="AD19618" s="207"/>
      <c r="AE19618" s="208"/>
    </row>
    <row r="19619" spans="24:31" x14ac:dyDescent="0.3">
      <c r="X19619" s="275" t="s">
        <v>24558</v>
      </c>
      <c r="Y19619" s="276">
        <v>43400</v>
      </c>
      <c r="AA19619" s="231" t="s">
        <v>13801</v>
      </c>
      <c r="AB19619" s="232">
        <v>126722.5</v>
      </c>
      <c r="AD19619" s="207"/>
      <c r="AE19619" s="208"/>
    </row>
    <row r="19620" spans="24:31" x14ac:dyDescent="0.3">
      <c r="X19620" s="275" t="s">
        <v>59335</v>
      </c>
      <c r="Y19620" s="276">
        <v>4443.07</v>
      </c>
      <c r="AA19620" s="231" t="s">
        <v>22795</v>
      </c>
      <c r="AB19620" s="232">
        <v>16292.49</v>
      </c>
      <c r="AD19620" s="207"/>
      <c r="AE19620" s="208"/>
    </row>
    <row r="19621" spans="24:31" x14ac:dyDescent="0.3">
      <c r="X19621" s="275" t="s">
        <v>24561</v>
      </c>
      <c r="Y19621" s="276">
        <v>3404.67</v>
      </c>
      <c r="AA19621" s="231" t="s">
        <v>22796</v>
      </c>
      <c r="AB19621" s="232">
        <v>7548.2</v>
      </c>
      <c r="AD19621" s="207"/>
      <c r="AE19621" s="208"/>
    </row>
    <row r="19622" spans="24:31" x14ac:dyDescent="0.3">
      <c r="X19622" s="275" t="s">
        <v>24562</v>
      </c>
      <c r="Y19622" s="276">
        <v>641.28</v>
      </c>
      <c r="AA19622" s="231" t="s">
        <v>22797</v>
      </c>
      <c r="AB19622" s="232">
        <v>39436.370000000003</v>
      </c>
      <c r="AD19622" s="207"/>
      <c r="AE19622" s="208"/>
    </row>
    <row r="19623" spans="24:31" x14ac:dyDescent="0.3">
      <c r="X19623" s="275" t="s">
        <v>24573</v>
      </c>
      <c r="Y19623" s="276">
        <v>124452.17</v>
      </c>
      <c r="AA19623" s="231" t="s">
        <v>22878</v>
      </c>
      <c r="AB19623" s="232">
        <v>255361.44</v>
      </c>
      <c r="AD19623" s="207"/>
      <c r="AE19623" s="208"/>
    </row>
    <row r="19624" spans="24:31" x14ac:dyDescent="0.3">
      <c r="X19624" s="275" t="s">
        <v>24574</v>
      </c>
      <c r="Y19624" s="276">
        <v>34556.19</v>
      </c>
      <c r="AA19624" s="231" t="s">
        <v>22879</v>
      </c>
      <c r="AB19624" s="232">
        <v>1393055.76</v>
      </c>
      <c r="AD19624" s="207"/>
      <c r="AE19624" s="208"/>
    </row>
    <row r="19625" spans="24:31" x14ac:dyDescent="0.3">
      <c r="X19625" s="275" t="s">
        <v>33904</v>
      </c>
      <c r="Y19625" s="276">
        <v>3410.87</v>
      </c>
      <c r="AA19625" s="231" t="s">
        <v>22880</v>
      </c>
      <c r="AB19625" s="232">
        <v>710726.8</v>
      </c>
      <c r="AD19625" s="207"/>
      <c r="AE19625" s="208"/>
    </row>
    <row r="19626" spans="24:31" x14ac:dyDescent="0.3">
      <c r="X19626" s="275" t="s">
        <v>58073</v>
      </c>
      <c r="Y19626" s="276">
        <v>5501</v>
      </c>
      <c r="AA19626" s="231" t="s">
        <v>50697</v>
      </c>
      <c r="AB19626" s="232">
        <v>2154.25</v>
      </c>
      <c r="AD19626" s="207"/>
      <c r="AE19626" s="208"/>
    </row>
    <row r="19627" spans="24:31" x14ac:dyDescent="0.3">
      <c r="X19627" s="275" t="s">
        <v>33905</v>
      </c>
      <c r="Y19627" s="276">
        <v>6687.36</v>
      </c>
      <c r="AA19627" s="231" t="s">
        <v>47540</v>
      </c>
      <c r="AB19627" s="232">
        <v>5380.83</v>
      </c>
      <c r="AD19627" s="207"/>
      <c r="AE19627" s="208"/>
    </row>
    <row r="19628" spans="24:31" x14ac:dyDescent="0.3">
      <c r="X19628" s="275" t="s">
        <v>55633</v>
      </c>
      <c r="Y19628" s="276">
        <v>959.51</v>
      </c>
      <c r="AA19628" s="231" t="s">
        <v>22881</v>
      </c>
      <c r="AB19628" s="232">
        <v>137249.06</v>
      </c>
      <c r="AD19628" s="207"/>
      <c r="AE19628" s="208"/>
    </row>
    <row r="19629" spans="24:31" x14ac:dyDescent="0.3">
      <c r="X19629" s="275" t="s">
        <v>33906</v>
      </c>
      <c r="Y19629" s="276">
        <v>93.6</v>
      </c>
      <c r="AA19629" s="231" t="s">
        <v>54419</v>
      </c>
      <c r="AB19629" s="232">
        <v>3981.76</v>
      </c>
      <c r="AD19629" s="207"/>
      <c r="AE19629" s="208"/>
    </row>
    <row r="19630" spans="24:31" x14ac:dyDescent="0.3">
      <c r="X19630" s="275" t="s">
        <v>33907</v>
      </c>
      <c r="Y19630" s="276">
        <v>8705.11</v>
      </c>
      <c r="AA19630" s="231" t="s">
        <v>22883</v>
      </c>
      <c r="AB19630" s="232">
        <v>237489.75</v>
      </c>
      <c r="AD19630" s="207"/>
      <c r="AE19630" s="208"/>
    </row>
    <row r="19631" spans="24:31" x14ac:dyDescent="0.3">
      <c r="X19631" s="275" t="s">
        <v>24575</v>
      </c>
      <c r="Y19631" s="276">
        <v>34431.81</v>
      </c>
      <c r="AA19631" s="231" t="s">
        <v>22887</v>
      </c>
      <c r="AB19631" s="232">
        <v>13655.02</v>
      </c>
      <c r="AD19631" s="207"/>
      <c r="AE19631" s="208"/>
    </row>
    <row r="19632" spans="24:31" x14ac:dyDescent="0.3">
      <c r="X19632" s="275" t="s">
        <v>24608</v>
      </c>
      <c r="Y19632" s="276">
        <v>144177.62</v>
      </c>
      <c r="AA19632" s="231" t="s">
        <v>22888</v>
      </c>
      <c r="AB19632" s="232">
        <v>1026</v>
      </c>
      <c r="AD19632" s="207"/>
      <c r="AE19632" s="208"/>
    </row>
    <row r="19633" spans="24:31" x14ac:dyDescent="0.3">
      <c r="X19633" s="275" t="s">
        <v>24610</v>
      </c>
      <c r="Y19633" s="276">
        <v>921</v>
      </c>
      <c r="AA19633" s="231" t="s">
        <v>48487</v>
      </c>
      <c r="AB19633" s="232">
        <v>2867</v>
      </c>
      <c r="AD19633" s="207"/>
      <c r="AE19633" s="208"/>
    </row>
    <row r="19634" spans="24:31" x14ac:dyDescent="0.3">
      <c r="X19634" s="275" t="s">
        <v>24673</v>
      </c>
      <c r="Y19634" s="276">
        <v>51322.85</v>
      </c>
      <c r="AA19634" s="231" t="s">
        <v>13812</v>
      </c>
      <c r="AB19634" s="232">
        <v>44325.43</v>
      </c>
      <c r="AD19634" s="207"/>
      <c r="AE19634" s="208"/>
    </row>
    <row r="19635" spans="24:31" x14ac:dyDescent="0.3">
      <c r="X19635" s="275" t="s">
        <v>24674</v>
      </c>
      <c r="Y19635" s="276">
        <v>18305.52</v>
      </c>
      <c r="AA19635" s="231" t="s">
        <v>33795</v>
      </c>
      <c r="AB19635" s="232">
        <v>61.64</v>
      </c>
      <c r="AD19635" s="207"/>
      <c r="AE19635" s="208"/>
    </row>
    <row r="19636" spans="24:31" x14ac:dyDescent="0.3">
      <c r="X19636" s="275" t="s">
        <v>24675</v>
      </c>
      <c r="Y19636" s="276">
        <v>64020</v>
      </c>
      <c r="AA19636" s="231" t="s">
        <v>13813</v>
      </c>
      <c r="AB19636" s="232">
        <v>10057.14</v>
      </c>
      <c r="AD19636" s="207"/>
      <c r="AE19636" s="208"/>
    </row>
    <row r="19637" spans="24:31" x14ac:dyDescent="0.3">
      <c r="X19637" s="275" t="s">
        <v>63855</v>
      </c>
      <c r="Y19637" s="276">
        <v>109.51</v>
      </c>
      <c r="AA19637" s="231" t="s">
        <v>33796</v>
      </c>
      <c r="AB19637" s="232">
        <v>3582084.4</v>
      </c>
      <c r="AD19637" s="207"/>
      <c r="AE19637" s="208"/>
    </row>
    <row r="19638" spans="24:31" x14ac:dyDescent="0.3">
      <c r="X19638" s="275" t="s">
        <v>24677</v>
      </c>
      <c r="Y19638" s="276">
        <v>868067.31</v>
      </c>
      <c r="AA19638" s="231" t="s">
        <v>40817</v>
      </c>
      <c r="AB19638" s="232">
        <v>53064.44</v>
      </c>
      <c r="AD19638" s="207"/>
      <c r="AE19638" s="208"/>
    </row>
    <row r="19639" spans="24:31" x14ac:dyDescent="0.3">
      <c r="X19639" s="275" t="s">
        <v>39348</v>
      </c>
      <c r="Y19639" s="276">
        <v>1480.41</v>
      </c>
      <c r="AA19639" s="231" t="s">
        <v>46086</v>
      </c>
      <c r="AB19639" s="232">
        <v>1382275.52</v>
      </c>
      <c r="AD19639" s="207"/>
      <c r="AE19639" s="208"/>
    </row>
    <row r="19640" spans="24:31" x14ac:dyDescent="0.3">
      <c r="X19640" s="275" t="s">
        <v>24678</v>
      </c>
      <c r="Y19640" s="276">
        <v>3868.16</v>
      </c>
      <c r="AA19640" s="231" t="s">
        <v>54420</v>
      </c>
      <c r="AB19640" s="232">
        <v>9391.43</v>
      </c>
      <c r="AD19640" s="207"/>
      <c r="AE19640" s="208"/>
    </row>
    <row r="19641" spans="24:31" x14ac:dyDescent="0.3">
      <c r="X19641" s="275" t="s">
        <v>39349</v>
      </c>
      <c r="Y19641" s="276">
        <v>6375.27</v>
      </c>
      <c r="AA19641" s="231" t="s">
        <v>22892</v>
      </c>
      <c r="AB19641" s="232">
        <v>82872.649999999994</v>
      </c>
      <c r="AD19641" s="207"/>
      <c r="AE19641" s="208"/>
    </row>
    <row r="19642" spans="24:31" x14ac:dyDescent="0.3">
      <c r="X19642" s="275" t="s">
        <v>56836</v>
      </c>
      <c r="Y19642" s="276">
        <v>27487.67</v>
      </c>
      <c r="AA19642" s="231" t="s">
        <v>22894</v>
      </c>
      <c r="AB19642" s="232">
        <v>139.22999999999999</v>
      </c>
      <c r="AD19642" s="207"/>
      <c r="AE19642" s="208"/>
    </row>
    <row r="19643" spans="24:31" x14ac:dyDescent="0.3">
      <c r="X19643" s="275" t="s">
        <v>24679</v>
      </c>
      <c r="Y19643" s="276">
        <v>192</v>
      </c>
      <c r="AA19643" s="231" t="s">
        <v>13816</v>
      </c>
      <c r="AB19643" s="232">
        <v>598245.27</v>
      </c>
      <c r="AD19643" s="207"/>
      <c r="AE19643" s="208"/>
    </row>
    <row r="19644" spans="24:31" x14ac:dyDescent="0.3">
      <c r="X19644" s="275" t="s">
        <v>39350</v>
      </c>
      <c r="Y19644" s="276">
        <v>65943.600000000006</v>
      </c>
      <c r="AA19644" s="231" t="s">
        <v>13817</v>
      </c>
      <c r="AB19644" s="232">
        <v>845823.34</v>
      </c>
      <c r="AD19644" s="207"/>
      <c r="AE19644" s="208"/>
    </row>
    <row r="19645" spans="24:31" x14ac:dyDescent="0.3">
      <c r="X19645" s="275" t="s">
        <v>36523</v>
      </c>
      <c r="Y19645" s="276">
        <v>22674.18</v>
      </c>
      <c r="AA19645" s="231" t="s">
        <v>22895</v>
      </c>
      <c r="AB19645" s="232">
        <v>212151.41</v>
      </c>
      <c r="AD19645" s="207"/>
      <c r="AE19645" s="208"/>
    </row>
    <row r="19646" spans="24:31" x14ac:dyDescent="0.3">
      <c r="X19646" s="275" t="s">
        <v>24680</v>
      </c>
      <c r="Y19646" s="276">
        <v>92161.33</v>
      </c>
      <c r="AA19646" s="231" t="s">
        <v>22896</v>
      </c>
      <c r="AB19646" s="232">
        <v>391534.4</v>
      </c>
      <c r="AD19646" s="207"/>
      <c r="AE19646" s="208"/>
    </row>
    <row r="19647" spans="24:31" x14ac:dyDescent="0.3">
      <c r="X19647" s="275" t="s">
        <v>55634</v>
      </c>
      <c r="Y19647" s="276">
        <v>431.2</v>
      </c>
      <c r="AA19647" s="231" t="s">
        <v>35240</v>
      </c>
      <c r="AB19647" s="232">
        <v>111185.24</v>
      </c>
      <c r="AD19647" s="207"/>
      <c r="AE19647" s="208"/>
    </row>
    <row r="19648" spans="24:31" x14ac:dyDescent="0.3">
      <c r="X19648" s="275" t="s">
        <v>24681</v>
      </c>
      <c r="Y19648" s="276">
        <v>8730.7099999999991</v>
      </c>
      <c r="AA19648" s="231" t="s">
        <v>49382</v>
      </c>
      <c r="AB19648" s="232">
        <v>4686.8599999999997</v>
      </c>
      <c r="AD19648" s="207"/>
      <c r="AE19648" s="208"/>
    </row>
    <row r="19649" spans="24:31" x14ac:dyDescent="0.3">
      <c r="X19649" s="275" t="s">
        <v>35357</v>
      </c>
      <c r="Y19649" s="276">
        <v>17550</v>
      </c>
      <c r="AA19649" s="231" t="s">
        <v>13818</v>
      </c>
      <c r="AB19649" s="232">
        <v>274572</v>
      </c>
      <c r="AD19649" s="207"/>
      <c r="AE19649" s="208"/>
    </row>
    <row r="19650" spans="24:31" x14ac:dyDescent="0.3">
      <c r="X19650" s="275" t="s">
        <v>59336</v>
      </c>
      <c r="Y19650" s="276">
        <v>27138.84</v>
      </c>
      <c r="AA19650" s="231" t="s">
        <v>22903</v>
      </c>
      <c r="AB19650" s="232">
        <v>386115.96</v>
      </c>
      <c r="AD19650" s="207"/>
      <c r="AE19650" s="208"/>
    </row>
    <row r="19651" spans="24:31" x14ac:dyDescent="0.3">
      <c r="X19651" s="275" t="s">
        <v>35358</v>
      </c>
      <c r="Y19651" s="276">
        <v>5186.7700000000004</v>
      </c>
      <c r="AA19651" s="231" t="s">
        <v>54421</v>
      </c>
      <c r="AB19651" s="232">
        <v>8178.91</v>
      </c>
      <c r="AD19651" s="207"/>
      <c r="AE19651" s="208"/>
    </row>
    <row r="19652" spans="24:31" x14ac:dyDescent="0.3">
      <c r="X19652" s="275" t="s">
        <v>24682</v>
      </c>
      <c r="Y19652" s="276">
        <v>3012.78</v>
      </c>
      <c r="AA19652" s="231" t="s">
        <v>22904</v>
      </c>
      <c r="AB19652" s="232">
        <v>1118180.05</v>
      </c>
      <c r="AD19652" s="207"/>
      <c r="AE19652" s="208"/>
    </row>
    <row r="19653" spans="24:31" x14ac:dyDescent="0.3">
      <c r="X19653" s="275" t="s">
        <v>24683</v>
      </c>
      <c r="Y19653" s="276">
        <v>44868.35</v>
      </c>
      <c r="AA19653" s="231" t="s">
        <v>22905</v>
      </c>
      <c r="AB19653" s="232">
        <v>31506.81</v>
      </c>
      <c r="AD19653" s="207"/>
      <c r="AE19653" s="208"/>
    </row>
    <row r="19654" spans="24:31" x14ac:dyDescent="0.3">
      <c r="X19654" s="275" t="s">
        <v>61699</v>
      </c>
      <c r="Y19654" s="276">
        <v>335125</v>
      </c>
      <c r="AA19654" s="231" t="s">
        <v>22906</v>
      </c>
      <c r="AB19654" s="232">
        <v>106724.75</v>
      </c>
      <c r="AD19654" s="207"/>
      <c r="AE19654" s="208"/>
    </row>
    <row r="19655" spans="24:31" x14ac:dyDescent="0.3">
      <c r="X19655" s="275" t="s">
        <v>24684</v>
      </c>
      <c r="Y19655" s="276">
        <v>519704.66</v>
      </c>
      <c r="AA19655" s="231" t="s">
        <v>22909</v>
      </c>
      <c r="AB19655" s="232">
        <v>24129.51</v>
      </c>
      <c r="AD19655" s="207"/>
      <c r="AE19655" s="208"/>
    </row>
    <row r="19656" spans="24:31" x14ac:dyDescent="0.3">
      <c r="X19656" s="275" t="s">
        <v>33911</v>
      </c>
      <c r="Y19656" s="276">
        <v>21101.98</v>
      </c>
      <c r="AA19656" s="231" t="s">
        <v>13819</v>
      </c>
      <c r="AB19656" s="232">
        <v>231458.82</v>
      </c>
      <c r="AD19656" s="207"/>
      <c r="AE19656" s="208"/>
    </row>
    <row r="19657" spans="24:31" x14ac:dyDescent="0.3">
      <c r="X19657" s="275" t="s">
        <v>13949</v>
      </c>
      <c r="Y19657" s="276">
        <v>165230.95000000001</v>
      </c>
      <c r="AA19657" s="231" t="s">
        <v>43279</v>
      </c>
      <c r="AB19657" s="232">
        <v>1200564.1499999999</v>
      </c>
      <c r="AD19657" s="207"/>
      <c r="AE19657" s="208"/>
    </row>
    <row r="19658" spans="24:31" x14ac:dyDescent="0.3">
      <c r="X19658" s="275" t="s">
        <v>13950</v>
      </c>
      <c r="Y19658" s="276">
        <v>490283.48</v>
      </c>
      <c r="AA19658" s="231" t="s">
        <v>22910</v>
      </c>
      <c r="AB19658" s="232">
        <v>8250</v>
      </c>
      <c r="AD19658" s="207"/>
      <c r="AE19658" s="208"/>
    </row>
    <row r="19659" spans="24:31" x14ac:dyDescent="0.3">
      <c r="X19659" s="275" t="s">
        <v>13951</v>
      </c>
      <c r="Y19659" s="276">
        <v>180356.43</v>
      </c>
      <c r="AA19659" s="231" t="s">
        <v>22935</v>
      </c>
      <c r="AB19659" s="232">
        <v>87239.99</v>
      </c>
      <c r="AD19659" s="207"/>
      <c r="AE19659" s="208"/>
    </row>
    <row r="19660" spans="24:31" x14ac:dyDescent="0.3">
      <c r="X19660" s="275" t="s">
        <v>65175</v>
      </c>
      <c r="Y19660" s="276">
        <v>8108.29</v>
      </c>
      <c r="AA19660" s="231" t="s">
        <v>39276</v>
      </c>
      <c r="AB19660" s="232">
        <v>85377.84</v>
      </c>
      <c r="AD19660" s="207"/>
      <c r="AE19660" s="208"/>
    </row>
    <row r="19661" spans="24:31" x14ac:dyDescent="0.3">
      <c r="X19661" s="275" t="s">
        <v>24685</v>
      </c>
      <c r="Y19661" s="276">
        <v>264907.23</v>
      </c>
      <c r="AA19661" s="231" t="s">
        <v>49383</v>
      </c>
      <c r="AB19661" s="232">
        <v>1882.76</v>
      </c>
      <c r="AD19661" s="207"/>
      <c r="AE19661" s="208"/>
    </row>
    <row r="19662" spans="24:31" x14ac:dyDescent="0.3">
      <c r="X19662" s="275" t="s">
        <v>24686</v>
      </c>
      <c r="Y19662" s="276">
        <v>5619.57</v>
      </c>
      <c r="AA19662" s="231" t="s">
        <v>40818</v>
      </c>
      <c r="AB19662" s="232">
        <v>3750.12</v>
      </c>
      <c r="AD19662" s="207"/>
      <c r="AE19662" s="208"/>
    </row>
    <row r="19663" spans="24:31" x14ac:dyDescent="0.3">
      <c r="X19663" s="275" t="s">
        <v>24688</v>
      </c>
      <c r="Y19663" s="276">
        <v>147425</v>
      </c>
      <c r="AA19663" s="231" t="s">
        <v>54422</v>
      </c>
      <c r="AB19663" s="232">
        <v>43518.79</v>
      </c>
      <c r="AD19663" s="207"/>
      <c r="AE19663" s="208"/>
    </row>
    <row r="19664" spans="24:31" x14ac:dyDescent="0.3">
      <c r="X19664" s="275" t="s">
        <v>33912</v>
      </c>
      <c r="Y19664" s="276">
        <v>12454.98</v>
      </c>
      <c r="AA19664" s="231" t="s">
        <v>39277</v>
      </c>
      <c r="AB19664" s="232">
        <v>21717.599999999999</v>
      </c>
      <c r="AD19664" s="207"/>
      <c r="AE19664" s="208"/>
    </row>
    <row r="19665" spans="24:31" x14ac:dyDescent="0.3">
      <c r="X19665" s="275" t="s">
        <v>55635</v>
      </c>
      <c r="Y19665" s="276">
        <v>77754.31</v>
      </c>
      <c r="AA19665" s="231" t="s">
        <v>43280</v>
      </c>
      <c r="AB19665" s="232">
        <v>487861.43</v>
      </c>
      <c r="AD19665" s="207"/>
      <c r="AE19665" s="208"/>
    </row>
    <row r="19666" spans="24:31" x14ac:dyDescent="0.3">
      <c r="X19666" s="275" t="s">
        <v>47560</v>
      </c>
      <c r="Y19666" s="276">
        <v>1593.18</v>
      </c>
      <c r="AA19666" s="231" t="s">
        <v>22937</v>
      </c>
      <c r="AB19666" s="232">
        <v>34932.86</v>
      </c>
      <c r="AD19666" s="207"/>
      <c r="AE19666" s="208"/>
    </row>
    <row r="19667" spans="24:31" x14ac:dyDescent="0.3">
      <c r="X19667" s="275" t="s">
        <v>39351</v>
      </c>
      <c r="Y19667" s="276">
        <v>3075.57</v>
      </c>
      <c r="AA19667" s="231" t="s">
        <v>22938</v>
      </c>
      <c r="AB19667" s="232">
        <v>41699.160000000003</v>
      </c>
      <c r="AD19667" s="207"/>
      <c r="AE19667" s="208"/>
    </row>
    <row r="19668" spans="24:31" x14ac:dyDescent="0.3">
      <c r="X19668" s="275" t="s">
        <v>50737</v>
      </c>
      <c r="Y19668" s="276">
        <v>7262.67</v>
      </c>
      <c r="AA19668" s="231" t="s">
        <v>22939</v>
      </c>
      <c r="AB19668" s="232">
        <v>4036.45</v>
      </c>
      <c r="AD19668" s="207"/>
      <c r="AE19668" s="208"/>
    </row>
    <row r="19669" spans="24:31" x14ac:dyDescent="0.3">
      <c r="X19669" s="275" t="s">
        <v>32500</v>
      </c>
      <c r="Y19669" s="276">
        <v>92537.08</v>
      </c>
      <c r="AA19669" s="231" t="s">
        <v>22940</v>
      </c>
      <c r="AB19669" s="232">
        <v>20459.830000000002</v>
      </c>
      <c r="AD19669" s="207"/>
      <c r="AE19669" s="208"/>
    </row>
    <row r="19670" spans="24:31" x14ac:dyDescent="0.3">
      <c r="X19670" s="275" t="s">
        <v>24689</v>
      </c>
      <c r="Y19670" s="276">
        <v>652102.30000000005</v>
      </c>
      <c r="AA19670" s="231" t="s">
        <v>22941</v>
      </c>
      <c r="AB19670" s="232">
        <v>9623.93</v>
      </c>
      <c r="AD19670" s="207"/>
      <c r="AE19670" s="208"/>
    </row>
    <row r="19671" spans="24:31" x14ac:dyDescent="0.3">
      <c r="X19671" s="275" t="s">
        <v>24690</v>
      </c>
      <c r="Y19671" s="276">
        <v>270440.93</v>
      </c>
      <c r="AA19671" s="231" t="s">
        <v>39278</v>
      </c>
      <c r="AB19671" s="232">
        <v>4482.24</v>
      </c>
      <c r="AD19671" s="207"/>
      <c r="AE19671" s="208"/>
    </row>
    <row r="19672" spans="24:31" x14ac:dyDescent="0.3">
      <c r="X19672" s="275" t="s">
        <v>24691</v>
      </c>
      <c r="Y19672" s="276">
        <v>50479.46</v>
      </c>
      <c r="AA19672" s="231" t="s">
        <v>22942</v>
      </c>
      <c r="AB19672" s="232">
        <v>21073.98</v>
      </c>
      <c r="AD19672" s="207"/>
      <c r="AE19672" s="208"/>
    </row>
    <row r="19673" spans="24:31" x14ac:dyDescent="0.3">
      <c r="X19673" s="275" t="s">
        <v>59337</v>
      </c>
      <c r="Y19673" s="276">
        <v>336.17</v>
      </c>
      <c r="AA19673" s="231" t="s">
        <v>22943</v>
      </c>
      <c r="AB19673" s="232">
        <v>28179</v>
      </c>
      <c r="AD19673" s="207"/>
      <c r="AE19673" s="208"/>
    </row>
    <row r="19674" spans="24:31" x14ac:dyDescent="0.3">
      <c r="X19674" s="275" t="s">
        <v>55636</v>
      </c>
      <c r="Y19674" s="276">
        <v>3107.93</v>
      </c>
      <c r="AA19674" s="231" t="s">
        <v>54423</v>
      </c>
      <c r="AB19674" s="232">
        <v>6856.9</v>
      </c>
      <c r="AD19674" s="207"/>
      <c r="AE19674" s="208"/>
    </row>
    <row r="19675" spans="24:31" x14ac:dyDescent="0.3">
      <c r="X19675" s="275" t="s">
        <v>24692</v>
      </c>
      <c r="Y19675" s="276">
        <v>525687.03</v>
      </c>
      <c r="AA19675" s="231" t="s">
        <v>54424</v>
      </c>
      <c r="AB19675" s="232">
        <v>4129.16</v>
      </c>
      <c r="AD19675" s="207"/>
      <c r="AE19675" s="208"/>
    </row>
    <row r="19676" spans="24:31" x14ac:dyDescent="0.3">
      <c r="X19676" s="275" t="s">
        <v>24693</v>
      </c>
      <c r="Y19676" s="276">
        <v>423132.58</v>
      </c>
      <c r="AA19676" s="231" t="s">
        <v>54425</v>
      </c>
      <c r="AB19676" s="232">
        <v>93319</v>
      </c>
      <c r="AD19676" s="207"/>
      <c r="AE19676" s="208"/>
    </row>
    <row r="19677" spans="24:31" x14ac:dyDescent="0.3">
      <c r="X19677" s="275" t="s">
        <v>49396</v>
      </c>
      <c r="Y19677" s="276">
        <v>-38687.120000000003</v>
      </c>
      <c r="AA19677" s="231" t="s">
        <v>22964</v>
      </c>
      <c r="AB19677" s="232">
        <v>2522.7199999999998</v>
      </c>
      <c r="AD19677" s="207"/>
      <c r="AE19677" s="208"/>
    </row>
    <row r="19678" spans="24:31" x14ac:dyDescent="0.3">
      <c r="X19678" s="275" t="s">
        <v>36525</v>
      </c>
      <c r="Y19678" s="276">
        <v>364011.53</v>
      </c>
      <c r="AA19678" s="231" t="s">
        <v>43281</v>
      </c>
      <c r="AB19678" s="232">
        <v>891.51</v>
      </c>
      <c r="AD19678" s="207"/>
      <c r="AE19678" s="208"/>
    </row>
    <row r="19679" spans="24:31" x14ac:dyDescent="0.3">
      <c r="X19679" s="275" t="s">
        <v>50739</v>
      </c>
      <c r="Y19679" s="276">
        <v>3157347.65</v>
      </c>
      <c r="AA19679" s="231" t="s">
        <v>54426</v>
      </c>
      <c r="AB19679" s="232">
        <v>7642.48</v>
      </c>
      <c r="AD19679" s="207"/>
      <c r="AE19679" s="208"/>
    </row>
    <row r="19680" spans="24:31" x14ac:dyDescent="0.3">
      <c r="X19680" s="275" t="s">
        <v>46122</v>
      </c>
      <c r="Y19680" s="276">
        <v>268741.78999999998</v>
      </c>
      <c r="AA19680" s="231" t="s">
        <v>43282</v>
      </c>
      <c r="AB19680" s="232">
        <v>1893</v>
      </c>
      <c r="AD19680" s="207"/>
      <c r="AE19680" s="208"/>
    </row>
    <row r="19681" spans="24:31" x14ac:dyDescent="0.3">
      <c r="X19681" s="275" t="s">
        <v>48505</v>
      </c>
      <c r="Y19681" s="276">
        <v>63764</v>
      </c>
      <c r="AA19681" s="231" t="s">
        <v>22965</v>
      </c>
      <c r="AB19681" s="232">
        <v>8000</v>
      </c>
      <c r="AD19681" s="207"/>
      <c r="AE19681" s="208"/>
    </row>
    <row r="19682" spans="24:31" x14ac:dyDescent="0.3">
      <c r="X19682" s="275" t="s">
        <v>24714</v>
      </c>
      <c r="Y19682" s="276">
        <v>26100</v>
      </c>
      <c r="AA19682" s="231" t="s">
        <v>22966</v>
      </c>
      <c r="AB19682" s="232">
        <v>43283.07</v>
      </c>
      <c r="AD19682" s="207"/>
      <c r="AE19682" s="208"/>
    </row>
    <row r="19683" spans="24:31" x14ac:dyDescent="0.3">
      <c r="X19683" s="275" t="s">
        <v>46123</v>
      </c>
      <c r="Y19683" s="276">
        <v>4374.3599999999997</v>
      </c>
      <c r="AA19683" s="231" t="s">
        <v>35252</v>
      </c>
      <c r="AB19683" s="232">
        <v>33001.379999999997</v>
      </c>
      <c r="AD19683" s="207"/>
      <c r="AE19683" s="208"/>
    </row>
    <row r="19684" spans="24:31" x14ac:dyDescent="0.3">
      <c r="X19684" s="275" t="s">
        <v>24718</v>
      </c>
      <c r="Y19684" s="276">
        <v>2331.2800000000002</v>
      </c>
      <c r="AA19684" s="231" t="s">
        <v>23057</v>
      </c>
      <c r="AB19684" s="232">
        <v>317568.36</v>
      </c>
      <c r="AD19684" s="207"/>
      <c r="AE19684" s="208"/>
    </row>
    <row r="19685" spans="24:31" x14ac:dyDescent="0.3">
      <c r="X19685" s="275" t="s">
        <v>54477</v>
      </c>
      <c r="Y19685" s="276">
        <v>2788.6</v>
      </c>
      <c r="AA19685" s="231" t="s">
        <v>54427</v>
      </c>
      <c r="AB19685" s="232">
        <v>329.86</v>
      </c>
      <c r="AD19685" s="207"/>
      <c r="AE19685" s="208"/>
    </row>
    <row r="19686" spans="24:31" x14ac:dyDescent="0.3">
      <c r="X19686" s="275" t="s">
        <v>24742</v>
      </c>
      <c r="Y19686" s="276">
        <v>56675.32</v>
      </c>
      <c r="AA19686" s="231" t="s">
        <v>23058</v>
      </c>
      <c r="AB19686" s="232">
        <v>110818.22</v>
      </c>
      <c r="AD19686" s="207"/>
      <c r="AE19686" s="208"/>
    </row>
    <row r="19687" spans="24:31" x14ac:dyDescent="0.3">
      <c r="X19687" s="275" t="s">
        <v>24745</v>
      </c>
      <c r="Y19687" s="276">
        <v>4210.41</v>
      </c>
      <c r="AA19687" s="231" t="s">
        <v>49384</v>
      </c>
      <c r="AB19687" s="232">
        <v>388.62</v>
      </c>
      <c r="AD19687" s="207"/>
      <c r="AE19687" s="208"/>
    </row>
    <row r="19688" spans="24:31" x14ac:dyDescent="0.3">
      <c r="X19688" s="275" t="s">
        <v>36531</v>
      </c>
      <c r="Y19688" s="276">
        <v>94818.34</v>
      </c>
      <c r="AA19688" s="231" t="s">
        <v>47541</v>
      </c>
      <c r="AB19688" s="232">
        <v>6286.07</v>
      </c>
      <c r="AD19688" s="207"/>
      <c r="AE19688" s="208"/>
    </row>
    <row r="19689" spans="24:31" x14ac:dyDescent="0.3">
      <c r="X19689" s="275" t="s">
        <v>65176</v>
      </c>
      <c r="Y19689" s="276">
        <v>163314.76999999999</v>
      </c>
      <c r="AA19689" s="231" t="s">
        <v>54428</v>
      </c>
      <c r="AB19689" s="232">
        <v>53159.66</v>
      </c>
      <c r="AD19689" s="207"/>
      <c r="AE19689" s="208"/>
    </row>
    <row r="19690" spans="24:31" x14ac:dyDescent="0.3">
      <c r="X19690" s="275" t="s">
        <v>48507</v>
      </c>
      <c r="Y19690" s="276">
        <v>528.62</v>
      </c>
      <c r="AA19690" s="231" t="s">
        <v>23059</v>
      </c>
      <c r="AB19690" s="232">
        <v>1063.01</v>
      </c>
      <c r="AD19690" s="207"/>
      <c r="AE19690" s="208"/>
    </row>
    <row r="19691" spans="24:31" x14ac:dyDescent="0.3">
      <c r="X19691" s="275" t="s">
        <v>46127</v>
      </c>
      <c r="Y19691" s="276">
        <v>8500</v>
      </c>
      <c r="AA19691" s="231" t="s">
        <v>23060</v>
      </c>
      <c r="AB19691" s="232">
        <v>2825.94</v>
      </c>
      <c r="AD19691" s="207"/>
      <c r="AE19691" s="208"/>
    </row>
    <row r="19692" spans="24:31" x14ac:dyDescent="0.3">
      <c r="X19692" s="275" t="s">
        <v>46128</v>
      </c>
      <c r="Y19692" s="276">
        <v>10331.24</v>
      </c>
      <c r="AA19692" s="231" t="s">
        <v>23062</v>
      </c>
      <c r="AB19692" s="232">
        <v>104.48</v>
      </c>
      <c r="AD19692" s="207"/>
      <c r="AE19692" s="208"/>
    </row>
    <row r="19693" spans="24:31" x14ac:dyDescent="0.3">
      <c r="X19693" s="275" t="s">
        <v>24764</v>
      </c>
      <c r="Y19693" s="276">
        <v>613.74</v>
      </c>
      <c r="AA19693" s="231" t="s">
        <v>23063</v>
      </c>
      <c r="AB19693" s="232">
        <v>56630.42</v>
      </c>
      <c r="AD19693" s="207"/>
      <c r="AE19693" s="208"/>
    </row>
    <row r="19694" spans="24:31" x14ac:dyDescent="0.3">
      <c r="X19694" s="275" t="s">
        <v>24765</v>
      </c>
      <c r="Y19694" s="276">
        <v>2308</v>
      </c>
      <c r="AA19694" s="231" t="s">
        <v>23064</v>
      </c>
      <c r="AB19694" s="232">
        <v>18619.939999999999</v>
      </c>
      <c r="AD19694" s="207"/>
      <c r="AE19694" s="208"/>
    </row>
    <row r="19695" spans="24:31" x14ac:dyDescent="0.3">
      <c r="X19695" s="275" t="s">
        <v>47563</v>
      </c>
      <c r="Y19695" s="276">
        <v>1019</v>
      </c>
      <c r="AA19695" s="231" t="s">
        <v>23066</v>
      </c>
      <c r="AB19695" s="232">
        <v>742.52</v>
      </c>
      <c r="AD19695" s="207"/>
      <c r="AE19695" s="208"/>
    </row>
    <row r="19696" spans="24:31" x14ac:dyDescent="0.3">
      <c r="X19696" s="275" t="s">
        <v>33928</v>
      </c>
      <c r="Y19696" s="276">
        <v>1750</v>
      </c>
      <c r="AA19696" s="231" t="s">
        <v>23067</v>
      </c>
      <c r="AB19696" s="232">
        <v>299794.73</v>
      </c>
      <c r="AD19696" s="207"/>
      <c r="AE19696" s="208"/>
    </row>
    <row r="19697" spans="24:31" x14ac:dyDescent="0.3">
      <c r="X19697" s="275" t="s">
        <v>24850</v>
      </c>
      <c r="Y19697" s="276">
        <v>4000</v>
      </c>
      <c r="AA19697" s="231" t="s">
        <v>33808</v>
      </c>
      <c r="AB19697" s="232">
        <v>735.57</v>
      </c>
      <c r="AD19697" s="207"/>
      <c r="AE19697" s="208"/>
    </row>
    <row r="19698" spans="24:31" x14ac:dyDescent="0.3">
      <c r="X19698" s="275" t="s">
        <v>24851</v>
      </c>
      <c r="Y19698" s="276">
        <v>289283.46999999997</v>
      </c>
      <c r="AA19698" s="231" t="s">
        <v>23068</v>
      </c>
      <c r="AB19698" s="232">
        <v>1052.8</v>
      </c>
      <c r="AD19698" s="207"/>
      <c r="AE19698" s="208"/>
    </row>
    <row r="19699" spans="24:31" x14ac:dyDescent="0.3">
      <c r="X19699" s="275" t="s">
        <v>24855</v>
      </c>
      <c r="Y19699" s="276">
        <v>380025.74</v>
      </c>
      <c r="AA19699" s="231" t="s">
        <v>23069</v>
      </c>
      <c r="AB19699" s="232">
        <v>69811.5</v>
      </c>
      <c r="AD19699" s="207"/>
      <c r="AE19699" s="208"/>
    </row>
    <row r="19700" spans="24:31" x14ac:dyDescent="0.3">
      <c r="X19700" s="275" t="s">
        <v>24856</v>
      </c>
      <c r="Y19700" s="276">
        <v>319600</v>
      </c>
      <c r="AA19700" s="231" t="s">
        <v>50698</v>
      </c>
      <c r="AB19700" s="232">
        <v>50</v>
      </c>
      <c r="AD19700" s="207"/>
      <c r="AE19700" s="208"/>
    </row>
    <row r="19701" spans="24:31" x14ac:dyDescent="0.3">
      <c r="X19701" s="275" t="s">
        <v>24857</v>
      </c>
      <c r="Y19701" s="276">
        <v>93847.16</v>
      </c>
      <c r="AA19701" s="231" t="s">
        <v>13826</v>
      </c>
      <c r="AB19701" s="232">
        <v>25652.400000000001</v>
      </c>
      <c r="AD19701" s="207"/>
      <c r="AE19701" s="208"/>
    </row>
    <row r="19702" spans="24:31" x14ac:dyDescent="0.3">
      <c r="X19702" s="275" t="s">
        <v>24858</v>
      </c>
      <c r="Y19702" s="276">
        <v>33002.5</v>
      </c>
      <c r="AA19702" s="231" t="s">
        <v>23070</v>
      </c>
      <c r="AB19702" s="232">
        <v>3042.93</v>
      </c>
      <c r="AD19702" s="207"/>
      <c r="AE19702" s="208"/>
    </row>
    <row r="19703" spans="24:31" x14ac:dyDescent="0.3">
      <c r="X19703" s="275" t="s">
        <v>33929</v>
      </c>
      <c r="Y19703" s="276">
        <v>156814.31</v>
      </c>
      <c r="AA19703" s="231" t="s">
        <v>23071</v>
      </c>
      <c r="AB19703" s="232">
        <v>13803.9</v>
      </c>
      <c r="AD19703" s="207"/>
      <c r="AE19703" s="208"/>
    </row>
    <row r="19704" spans="24:31" x14ac:dyDescent="0.3">
      <c r="X19704" s="275" t="s">
        <v>33931</v>
      </c>
      <c r="Y19704" s="276">
        <v>145868.89000000001</v>
      </c>
      <c r="AA19704" s="231" t="s">
        <v>23072</v>
      </c>
      <c r="AB19704" s="232">
        <v>11496.83</v>
      </c>
      <c r="AD19704" s="207"/>
      <c r="AE19704" s="208"/>
    </row>
    <row r="19705" spans="24:31" x14ac:dyDescent="0.3">
      <c r="X19705" s="275" t="s">
        <v>13962</v>
      </c>
      <c r="Y19705" s="276">
        <v>109885.74</v>
      </c>
      <c r="AA19705" s="231" t="s">
        <v>33809</v>
      </c>
      <c r="AB19705" s="232">
        <v>1815076.82</v>
      </c>
      <c r="AD19705" s="207"/>
      <c r="AE19705" s="208"/>
    </row>
    <row r="19706" spans="24:31" x14ac:dyDescent="0.3">
      <c r="X19706" s="275" t="s">
        <v>24860</v>
      </c>
      <c r="Y19706" s="276">
        <v>761710.35</v>
      </c>
      <c r="AA19706" s="231" t="s">
        <v>23073</v>
      </c>
      <c r="AB19706" s="232">
        <v>69322</v>
      </c>
      <c r="AD19706" s="207"/>
      <c r="AE19706" s="208"/>
    </row>
    <row r="19707" spans="24:31" x14ac:dyDescent="0.3">
      <c r="X19707" s="275" t="s">
        <v>32518</v>
      </c>
      <c r="Y19707" s="276">
        <v>92742</v>
      </c>
      <c r="AA19707" s="231" t="s">
        <v>23074</v>
      </c>
      <c r="AB19707" s="232">
        <v>1134399.02</v>
      </c>
      <c r="AD19707" s="207"/>
      <c r="AE19707" s="208"/>
    </row>
    <row r="19708" spans="24:31" x14ac:dyDescent="0.3">
      <c r="X19708" s="275" t="s">
        <v>13965</v>
      </c>
      <c r="Y19708" s="276">
        <v>60266.63</v>
      </c>
      <c r="AA19708" s="231" t="s">
        <v>43283</v>
      </c>
      <c r="AB19708" s="232">
        <v>806</v>
      </c>
      <c r="AD19708" s="207"/>
      <c r="AE19708" s="208"/>
    </row>
    <row r="19709" spans="24:31" x14ac:dyDescent="0.3">
      <c r="X19709" s="275" t="s">
        <v>33932</v>
      </c>
      <c r="Y19709" s="276">
        <v>11700</v>
      </c>
      <c r="AA19709" s="231" t="s">
        <v>35253</v>
      </c>
      <c r="AB19709" s="232">
        <v>1556.93</v>
      </c>
      <c r="AD19709" s="207"/>
      <c r="AE19709" s="208"/>
    </row>
    <row r="19710" spans="24:31" x14ac:dyDescent="0.3">
      <c r="X19710" s="275" t="s">
        <v>24864</v>
      </c>
      <c r="Y19710" s="276">
        <v>142991.74</v>
      </c>
      <c r="AA19710" s="231" t="s">
        <v>32336</v>
      </c>
      <c r="AB19710" s="232">
        <v>233.31</v>
      </c>
      <c r="AD19710" s="207"/>
      <c r="AE19710" s="208"/>
    </row>
    <row r="19711" spans="24:31" x14ac:dyDescent="0.3">
      <c r="X19711" s="275" t="s">
        <v>43320</v>
      </c>
      <c r="Y19711" s="276">
        <v>35190.870000000003</v>
      </c>
      <c r="AA19711" s="231" t="s">
        <v>13828</v>
      </c>
      <c r="AB19711" s="232">
        <v>306145.89</v>
      </c>
      <c r="AD19711" s="207"/>
      <c r="AE19711" s="208"/>
    </row>
    <row r="19712" spans="24:31" x14ac:dyDescent="0.3">
      <c r="X19712" s="275" t="s">
        <v>36545</v>
      </c>
      <c r="Y19712" s="276">
        <v>12383.27</v>
      </c>
      <c r="AA19712" s="231" t="s">
        <v>13829</v>
      </c>
      <c r="AB19712" s="232">
        <v>432355.57</v>
      </c>
      <c r="AD19712" s="207"/>
      <c r="AE19712" s="208"/>
    </row>
    <row r="19713" spans="24:31" x14ac:dyDescent="0.3">
      <c r="X19713" s="275" t="s">
        <v>63856</v>
      </c>
      <c r="Y19713" s="276">
        <v>2969.65</v>
      </c>
      <c r="AA19713" s="231" t="s">
        <v>23076</v>
      </c>
      <c r="AB19713" s="232">
        <v>109077.98</v>
      </c>
      <c r="AD19713" s="207"/>
      <c r="AE19713" s="208"/>
    </row>
    <row r="19714" spans="24:31" x14ac:dyDescent="0.3">
      <c r="X19714" s="275" t="s">
        <v>24865</v>
      </c>
      <c r="Y19714" s="276">
        <v>3310.97</v>
      </c>
      <c r="AA19714" s="231" t="s">
        <v>23077</v>
      </c>
      <c r="AB19714" s="232">
        <v>11004</v>
      </c>
      <c r="AD19714" s="207"/>
      <c r="AE19714" s="208"/>
    </row>
    <row r="19715" spans="24:31" x14ac:dyDescent="0.3">
      <c r="X19715" s="275" t="s">
        <v>24866</v>
      </c>
      <c r="Y19715" s="276">
        <v>786616.25</v>
      </c>
      <c r="AA19715" s="231" t="s">
        <v>23078</v>
      </c>
      <c r="AB19715" s="232">
        <v>3902.4</v>
      </c>
      <c r="AD19715" s="207"/>
      <c r="AE19715" s="208"/>
    </row>
    <row r="19716" spans="24:31" x14ac:dyDescent="0.3">
      <c r="X19716" s="275" t="s">
        <v>62902</v>
      </c>
      <c r="Y19716" s="276">
        <v>4000</v>
      </c>
      <c r="AA19716" s="231" t="s">
        <v>46087</v>
      </c>
      <c r="AB19716" s="232">
        <v>295.38</v>
      </c>
      <c r="AD19716" s="207"/>
      <c r="AE19716" s="208"/>
    </row>
    <row r="19717" spans="24:31" x14ac:dyDescent="0.3">
      <c r="X19717" s="275" t="s">
        <v>24867</v>
      </c>
      <c r="Y19717" s="276">
        <v>210359.54</v>
      </c>
      <c r="AA19717" s="231" t="s">
        <v>40819</v>
      </c>
      <c r="AB19717" s="232">
        <v>16060</v>
      </c>
      <c r="AD19717" s="207"/>
      <c r="AE19717" s="208"/>
    </row>
    <row r="19718" spans="24:31" x14ac:dyDescent="0.3">
      <c r="X19718" s="275" t="s">
        <v>13967</v>
      </c>
      <c r="Y19718" s="276">
        <v>271089.01</v>
      </c>
      <c r="AA19718" s="231" t="s">
        <v>40820</v>
      </c>
      <c r="AB19718" s="232">
        <v>1805.94</v>
      </c>
      <c r="AD19718" s="207"/>
      <c r="AE19718" s="208"/>
    </row>
    <row r="19719" spans="24:31" x14ac:dyDescent="0.3">
      <c r="X19719" s="275" t="s">
        <v>13968</v>
      </c>
      <c r="Y19719" s="276">
        <v>819113.9</v>
      </c>
      <c r="AA19719" s="231" t="s">
        <v>23080</v>
      </c>
      <c r="AB19719" s="232">
        <v>284.48</v>
      </c>
      <c r="AD19719" s="207"/>
      <c r="AE19719" s="208"/>
    </row>
    <row r="19720" spans="24:31" x14ac:dyDescent="0.3">
      <c r="X19720" s="275" t="s">
        <v>13969</v>
      </c>
      <c r="Y19720" s="276">
        <v>296524.65999999997</v>
      </c>
      <c r="AA19720" s="231" t="s">
        <v>54429</v>
      </c>
      <c r="AB19720" s="232">
        <v>117.7</v>
      </c>
      <c r="AD19720" s="207"/>
      <c r="AE19720" s="208"/>
    </row>
    <row r="19721" spans="24:31" x14ac:dyDescent="0.3">
      <c r="X19721" s="275" t="s">
        <v>24868</v>
      </c>
      <c r="Y19721" s="276">
        <v>1930258.91</v>
      </c>
      <c r="AA19721" s="231" t="s">
        <v>23081</v>
      </c>
      <c r="AB19721" s="232">
        <v>4423</v>
      </c>
      <c r="AD19721" s="207"/>
      <c r="AE19721" s="208"/>
    </row>
    <row r="19722" spans="24:31" x14ac:dyDescent="0.3">
      <c r="X19722" s="275" t="s">
        <v>24869</v>
      </c>
      <c r="Y19722" s="276">
        <v>121214.83</v>
      </c>
      <c r="AA19722" s="231" t="s">
        <v>23082</v>
      </c>
      <c r="AB19722" s="232">
        <v>50</v>
      </c>
      <c r="AD19722" s="207"/>
      <c r="AE19722" s="208"/>
    </row>
    <row r="19723" spans="24:31" x14ac:dyDescent="0.3">
      <c r="X19723" s="275" t="s">
        <v>24871</v>
      </c>
      <c r="Y19723" s="276">
        <v>69690</v>
      </c>
      <c r="AA19723" s="231" t="s">
        <v>13830</v>
      </c>
      <c r="AB19723" s="232">
        <v>228138.51</v>
      </c>
      <c r="AD19723" s="207"/>
      <c r="AE19723" s="208"/>
    </row>
    <row r="19724" spans="24:31" x14ac:dyDescent="0.3">
      <c r="X19724" s="275" t="s">
        <v>24872</v>
      </c>
      <c r="Y19724" s="276">
        <v>172423.46</v>
      </c>
      <c r="AA19724" s="231" t="s">
        <v>13831</v>
      </c>
      <c r="AB19724" s="232">
        <v>407009.58</v>
      </c>
      <c r="AD19724" s="207"/>
      <c r="AE19724" s="208"/>
    </row>
    <row r="19725" spans="24:31" x14ac:dyDescent="0.3">
      <c r="X19725" s="275" t="s">
        <v>54479</v>
      </c>
      <c r="Y19725" s="276">
        <v>2420.13</v>
      </c>
      <c r="AA19725" s="231" t="s">
        <v>23084</v>
      </c>
      <c r="AB19725" s="232">
        <v>449097.03</v>
      </c>
      <c r="AD19725" s="207"/>
      <c r="AE19725" s="208"/>
    </row>
    <row r="19726" spans="24:31" x14ac:dyDescent="0.3">
      <c r="X19726" s="275" t="s">
        <v>65177</v>
      </c>
      <c r="Y19726" s="276">
        <v>15355</v>
      </c>
      <c r="AA19726" s="231" t="s">
        <v>23087</v>
      </c>
      <c r="AB19726" s="232">
        <v>32851.61</v>
      </c>
      <c r="AD19726" s="207"/>
      <c r="AE19726" s="208"/>
    </row>
    <row r="19727" spans="24:31" x14ac:dyDescent="0.3">
      <c r="X19727" s="275" t="s">
        <v>62377</v>
      </c>
      <c r="Y19727" s="276">
        <v>640</v>
      </c>
      <c r="AA19727" s="231" t="s">
        <v>23088</v>
      </c>
      <c r="AB19727" s="232">
        <v>2131736.7000000002</v>
      </c>
      <c r="AD19727" s="207"/>
      <c r="AE19727" s="208"/>
    </row>
    <row r="19728" spans="24:31" x14ac:dyDescent="0.3">
      <c r="X19728" s="275" t="s">
        <v>24875</v>
      </c>
      <c r="Y19728" s="276">
        <v>4869.46</v>
      </c>
      <c r="AA19728" s="231" t="s">
        <v>23089</v>
      </c>
      <c r="AB19728" s="232">
        <v>-8578.2099999999991</v>
      </c>
      <c r="AD19728" s="207"/>
      <c r="AE19728" s="208"/>
    </row>
    <row r="19729" spans="24:31" x14ac:dyDescent="0.3">
      <c r="X19729" s="275" t="s">
        <v>60005</v>
      </c>
      <c r="Y19729" s="276">
        <v>1781984.55</v>
      </c>
      <c r="AA19729" s="231" t="s">
        <v>23141</v>
      </c>
      <c r="AB19729" s="232">
        <v>72070.89</v>
      </c>
      <c r="AD19729" s="207"/>
      <c r="AE19729" s="208"/>
    </row>
    <row r="19730" spans="24:31" x14ac:dyDescent="0.3">
      <c r="X19730" s="275" t="s">
        <v>24876</v>
      </c>
      <c r="Y19730" s="276">
        <v>1195612.78</v>
      </c>
      <c r="AA19730" s="231" t="s">
        <v>23142</v>
      </c>
      <c r="AB19730" s="232">
        <v>139586.46</v>
      </c>
      <c r="AD19730" s="207"/>
      <c r="AE19730" s="208"/>
    </row>
    <row r="19731" spans="24:31" x14ac:dyDescent="0.3">
      <c r="X19731" s="275" t="s">
        <v>36547</v>
      </c>
      <c r="Y19731" s="276">
        <v>87463.4</v>
      </c>
      <c r="AA19731" s="231" t="s">
        <v>47542</v>
      </c>
      <c r="AB19731" s="232">
        <v>5548</v>
      </c>
      <c r="AD19731" s="207"/>
      <c r="AE19731" s="208"/>
    </row>
    <row r="19732" spans="24:31" x14ac:dyDescent="0.3">
      <c r="X19732" s="275" t="s">
        <v>24877</v>
      </c>
      <c r="Y19732" s="276">
        <v>878275.32</v>
      </c>
      <c r="AA19732" s="231" t="s">
        <v>54430</v>
      </c>
      <c r="AB19732" s="232">
        <v>156243.09</v>
      </c>
      <c r="AD19732" s="207"/>
      <c r="AE19732" s="208"/>
    </row>
    <row r="19733" spans="24:31" x14ac:dyDescent="0.3">
      <c r="X19733" s="275" t="s">
        <v>24878</v>
      </c>
      <c r="Y19733" s="276">
        <v>5378974.46</v>
      </c>
      <c r="AA19733" s="231" t="s">
        <v>49385</v>
      </c>
      <c r="AB19733" s="232">
        <v>47705</v>
      </c>
      <c r="AD19733" s="207"/>
      <c r="AE19733" s="208"/>
    </row>
    <row r="19734" spans="24:31" x14ac:dyDescent="0.3">
      <c r="X19734" s="275" t="s">
        <v>24880</v>
      </c>
      <c r="Y19734" s="276">
        <v>2950908.65</v>
      </c>
      <c r="AA19734" s="231" t="s">
        <v>33815</v>
      </c>
      <c r="AB19734" s="232">
        <v>439114</v>
      </c>
      <c r="AD19734" s="207"/>
      <c r="AE19734" s="208"/>
    </row>
    <row r="19735" spans="24:31" x14ac:dyDescent="0.3">
      <c r="X19735" s="275" t="s">
        <v>24881</v>
      </c>
      <c r="Y19735" s="276">
        <v>-518632.78</v>
      </c>
      <c r="AA19735" s="231" t="s">
        <v>23143</v>
      </c>
      <c r="AB19735" s="232">
        <v>117195.96</v>
      </c>
      <c r="AD19735" s="207"/>
      <c r="AE19735" s="208"/>
    </row>
    <row r="19736" spans="24:31" x14ac:dyDescent="0.3">
      <c r="X19736" s="275" t="s">
        <v>46130</v>
      </c>
      <c r="Y19736" s="276">
        <v>-69812.86</v>
      </c>
      <c r="AA19736" s="231" t="s">
        <v>23144</v>
      </c>
      <c r="AB19736" s="232">
        <v>1650.13</v>
      </c>
      <c r="AD19736" s="207"/>
      <c r="AE19736" s="208"/>
    </row>
    <row r="19737" spans="24:31" x14ac:dyDescent="0.3">
      <c r="X19737" s="275" t="s">
        <v>39361</v>
      </c>
      <c r="Y19737" s="276">
        <v>217921.26</v>
      </c>
      <c r="AA19737" s="231" t="s">
        <v>49386</v>
      </c>
      <c r="AB19737" s="232">
        <v>41168.300000000003</v>
      </c>
      <c r="AD19737" s="207"/>
      <c r="AE19737" s="208"/>
    </row>
    <row r="19738" spans="24:31" x14ac:dyDescent="0.3">
      <c r="X19738" s="275" t="s">
        <v>60006</v>
      </c>
      <c r="Y19738" s="276">
        <v>25583.34</v>
      </c>
      <c r="AA19738" s="231" t="s">
        <v>13839</v>
      </c>
      <c r="AB19738" s="232">
        <v>18347.12</v>
      </c>
      <c r="AD19738" s="207"/>
      <c r="AE19738" s="208"/>
    </row>
    <row r="19739" spans="24:31" x14ac:dyDescent="0.3">
      <c r="X19739" s="275" t="s">
        <v>24903</v>
      </c>
      <c r="Y19739" s="276">
        <v>135882.88</v>
      </c>
      <c r="AA19739" s="231" t="s">
        <v>13840</v>
      </c>
      <c r="AB19739" s="232">
        <v>6311.59</v>
      </c>
      <c r="AD19739" s="207"/>
      <c r="AE19739" s="208"/>
    </row>
    <row r="19740" spans="24:31" x14ac:dyDescent="0.3">
      <c r="X19740" s="275" t="s">
        <v>65178</v>
      </c>
      <c r="Y19740" s="276">
        <v>55369.17</v>
      </c>
      <c r="AA19740" s="231" t="s">
        <v>35259</v>
      </c>
      <c r="AB19740" s="232">
        <v>39168.36</v>
      </c>
      <c r="AD19740" s="207"/>
      <c r="AE19740" s="208"/>
    </row>
    <row r="19741" spans="24:31" x14ac:dyDescent="0.3">
      <c r="X19741" s="275" t="s">
        <v>47565</v>
      </c>
      <c r="Y19741" s="276">
        <v>132799.75</v>
      </c>
      <c r="AA19741" s="231" t="s">
        <v>54431</v>
      </c>
      <c r="AB19741" s="232">
        <v>1552.13</v>
      </c>
      <c r="AD19741" s="207"/>
      <c r="AE19741" s="208"/>
    </row>
    <row r="19742" spans="24:31" x14ac:dyDescent="0.3">
      <c r="X19742" s="275" t="s">
        <v>47566</v>
      </c>
      <c r="Y19742" s="276">
        <v>3156.4</v>
      </c>
      <c r="AA19742" s="231" t="s">
        <v>33816</v>
      </c>
      <c r="AB19742" s="232">
        <v>795658.22</v>
      </c>
      <c r="AD19742" s="207"/>
      <c r="AE19742" s="208"/>
    </row>
    <row r="19743" spans="24:31" x14ac:dyDescent="0.3">
      <c r="X19743" s="275" t="s">
        <v>49397</v>
      </c>
      <c r="Y19743" s="276">
        <v>206807.25</v>
      </c>
      <c r="AA19743" s="231" t="s">
        <v>23146</v>
      </c>
      <c r="AB19743" s="232">
        <v>295500</v>
      </c>
      <c r="AD19743" s="207"/>
      <c r="AE19743" s="208"/>
    </row>
    <row r="19744" spans="24:31" x14ac:dyDescent="0.3">
      <c r="X19744" s="275" t="s">
        <v>59338</v>
      </c>
      <c r="Y19744" s="276">
        <v>157500</v>
      </c>
      <c r="AA19744" s="231" t="s">
        <v>54432</v>
      </c>
      <c r="AB19744" s="232">
        <v>900</v>
      </c>
      <c r="AD19744" s="207"/>
      <c r="AE19744" s="208"/>
    </row>
    <row r="19745" spans="24:31" x14ac:dyDescent="0.3">
      <c r="X19745" s="275" t="s">
        <v>24906</v>
      </c>
      <c r="Y19745" s="276">
        <v>17978.07</v>
      </c>
      <c r="AA19745" s="231" t="s">
        <v>23148</v>
      </c>
      <c r="AB19745" s="232">
        <v>2778.74</v>
      </c>
      <c r="AD19745" s="207"/>
      <c r="AE19745" s="208"/>
    </row>
    <row r="19746" spans="24:31" x14ac:dyDescent="0.3">
      <c r="X19746" s="275" t="s">
        <v>13976</v>
      </c>
      <c r="Y19746" s="276">
        <v>39556.25</v>
      </c>
      <c r="AA19746" s="231" t="s">
        <v>23149</v>
      </c>
      <c r="AB19746" s="232">
        <v>1777.21</v>
      </c>
      <c r="AD19746" s="207"/>
      <c r="AE19746" s="208"/>
    </row>
    <row r="19747" spans="24:31" x14ac:dyDescent="0.3">
      <c r="X19747" s="275" t="s">
        <v>35370</v>
      </c>
      <c r="Y19747" s="276">
        <v>787.5</v>
      </c>
      <c r="AA19747" s="231" t="s">
        <v>13841</v>
      </c>
      <c r="AB19747" s="232">
        <v>164778.45000000001</v>
      </c>
      <c r="AD19747" s="207"/>
      <c r="AE19747" s="208"/>
    </row>
    <row r="19748" spans="24:31" x14ac:dyDescent="0.3">
      <c r="X19748" s="275" t="s">
        <v>13977</v>
      </c>
      <c r="Y19748" s="276">
        <v>9081.32</v>
      </c>
      <c r="AA19748" s="231" t="s">
        <v>13842</v>
      </c>
      <c r="AB19748" s="232">
        <v>208859.87</v>
      </c>
      <c r="AD19748" s="207"/>
      <c r="AE19748" s="208"/>
    </row>
    <row r="19749" spans="24:31" x14ac:dyDescent="0.3">
      <c r="X19749" s="275" t="s">
        <v>24909</v>
      </c>
      <c r="Y19749" s="276">
        <v>47500</v>
      </c>
      <c r="AA19749" s="231" t="s">
        <v>13843</v>
      </c>
      <c r="AB19749" s="232">
        <v>102374.59</v>
      </c>
      <c r="AD19749" s="207"/>
      <c r="AE19749" s="208"/>
    </row>
    <row r="19750" spans="24:31" x14ac:dyDescent="0.3">
      <c r="X19750" s="275" t="s">
        <v>60007</v>
      </c>
      <c r="Y19750" s="276">
        <v>162065</v>
      </c>
      <c r="AA19750" s="231" t="s">
        <v>23150</v>
      </c>
      <c r="AB19750" s="232">
        <v>101250.92</v>
      </c>
      <c r="AD19750" s="207"/>
      <c r="AE19750" s="208"/>
    </row>
    <row r="19751" spans="24:31" x14ac:dyDescent="0.3">
      <c r="X19751" s="275" t="s">
        <v>13978</v>
      </c>
      <c r="Y19751" s="276">
        <v>1035.8599999999999</v>
      </c>
      <c r="AA19751" s="231" t="s">
        <v>23152</v>
      </c>
      <c r="AB19751" s="232">
        <v>8010.08</v>
      </c>
      <c r="AD19751" s="207"/>
      <c r="AE19751" s="208"/>
    </row>
    <row r="19752" spans="24:31" x14ac:dyDescent="0.3">
      <c r="X19752" s="275" t="s">
        <v>60008</v>
      </c>
      <c r="Y19752" s="276">
        <v>28337.57</v>
      </c>
      <c r="AA19752" s="231" t="s">
        <v>23153</v>
      </c>
      <c r="AB19752" s="232">
        <v>1291.93</v>
      </c>
      <c r="AD19752" s="207"/>
      <c r="AE19752" s="208"/>
    </row>
    <row r="19753" spans="24:31" x14ac:dyDescent="0.3">
      <c r="X19753" s="275" t="s">
        <v>24910</v>
      </c>
      <c r="Y19753" s="276">
        <v>21176.5</v>
      </c>
      <c r="AA19753" s="231" t="s">
        <v>54433</v>
      </c>
      <c r="AB19753" s="232">
        <v>402036.59</v>
      </c>
      <c r="AD19753" s="207"/>
      <c r="AE19753" s="208"/>
    </row>
    <row r="19754" spans="24:31" x14ac:dyDescent="0.3">
      <c r="X19754" s="275" t="s">
        <v>24911</v>
      </c>
      <c r="Y19754" s="276">
        <v>87576.57</v>
      </c>
      <c r="AA19754" s="231" t="s">
        <v>13844</v>
      </c>
      <c r="AB19754" s="232">
        <v>143390.76</v>
      </c>
      <c r="AD19754" s="207"/>
      <c r="AE19754" s="208"/>
    </row>
    <row r="19755" spans="24:31" x14ac:dyDescent="0.3">
      <c r="X19755" s="275" t="s">
        <v>24981</v>
      </c>
      <c r="Y19755" s="276">
        <v>82035.39</v>
      </c>
      <c r="AA19755" s="231" t="s">
        <v>23154</v>
      </c>
      <c r="AB19755" s="232">
        <v>34045</v>
      </c>
      <c r="AD19755" s="207"/>
      <c r="AE19755" s="208"/>
    </row>
    <row r="19756" spans="24:31" x14ac:dyDescent="0.3">
      <c r="X19756" s="275" t="s">
        <v>24982</v>
      </c>
      <c r="Y19756" s="276">
        <v>293963.57</v>
      </c>
      <c r="AA19756" s="231" t="s">
        <v>23156</v>
      </c>
      <c r="AB19756" s="232">
        <v>111191.81</v>
      </c>
      <c r="AD19756" s="207"/>
      <c r="AE19756" s="208"/>
    </row>
    <row r="19757" spans="24:31" x14ac:dyDescent="0.3">
      <c r="X19757" s="275" t="s">
        <v>33944</v>
      </c>
      <c r="Y19757" s="276">
        <v>489579.03</v>
      </c>
      <c r="AA19757" s="231" t="s">
        <v>23157</v>
      </c>
      <c r="AB19757" s="232">
        <v>-17073.39</v>
      </c>
      <c r="AD19757" s="207"/>
      <c r="AE19757" s="208"/>
    </row>
    <row r="19758" spans="24:31" x14ac:dyDescent="0.3">
      <c r="X19758" s="275" t="s">
        <v>34403</v>
      </c>
      <c r="Y19758" s="276">
        <v>4030</v>
      </c>
      <c r="AA19758" s="231" t="s">
        <v>36449</v>
      </c>
      <c r="AB19758" s="232">
        <v>236402.87</v>
      </c>
      <c r="AD19758" s="207"/>
      <c r="AE19758" s="208"/>
    </row>
    <row r="19759" spans="24:31" x14ac:dyDescent="0.3">
      <c r="X19759" s="275" t="s">
        <v>24984</v>
      </c>
      <c r="Y19759" s="276">
        <v>3554054.66</v>
      </c>
      <c r="AA19759" s="231" t="s">
        <v>35260</v>
      </c>
      <c r="AB19759" s="232">
        <v>510370</v>
      </c>
      <c r="AD19759" s="207"/>
      <c r="AE19759" s="208"/>
    </row>
    <row r="19760" spans="24:31" x14ac:dyDescent="0.3">
      <c r="X19760" s="275" t="s">
        <v>35387</v>
      </c>
      <c r="Y19760" s="276">
        <v>39760</v>
      </c>
      <c r="AA19760" s="231" t="s">
        <v>54434</v>
      </c>
      <c r="AB19760" s="232">
        <v>150000</v>
      </c>
      <c r="AD19760" s="207"/>
      <c r="AE19760" s="208"/>
    </row>
    <row r="19761" spans="24:31" x14ac:dyDescent="0.3">
      <c r="X19761" s="275" t="s">
        <v>58776</v>
      </c>
      <c r="Y19761" s="276">
        <v>56814</v>
      </c>
      <c r="AA19761" s="231" t="s">
        <v>33818</v>
      </c>
      <c r="AB19761" s="232">
        <v>20833</v>
      </c>
      <c r="AD19761" s="207"/>
      <c r="AE19761" s="208"/>
    </row>
    <row r="19762" spans="24:31" x14ac:dyDescent="0.3">
      <c r="X19762" s="275" t="s">
        <v>24985</v>
      </c>
      <c r="Y19762" s="276">
        <v>2500222.0699999998</v>
      </c>
      <c r="AA19762" s="231" t="s">
        <v>23225</v>
      </c>
      <c r="AB19762" s="232">
        <v>350292.58</v>
      </c>
      <c r="AD19762" s="207"/>
      <c r="AE19762" s="208"/>
    </row>
    <row r="19763" spans="24:31" x14ac:dyDescent="0.3">
      <c r="X19763" s="275" t="s">
        <v>33945</v>
      </c>
      <c r="Y19763" s="276">
        <v>418186.25</v>
      </c>
      <c r="AA19763" s="231" t="s">
        <v>46088</v>
      </c>
      <c r="AB19763" s="232">
        <v>81</v>
      </c>
      <c r="AD19763" s="207"/>
      <c r="AE19763" s="208"/>
    </row>
    <row r="19764" spans="24:31" x14ac:dyDescent="0.3">
      <c r="X19764" s="275" t="s">
        <v>24987</v>
      </c>
      <c r="Y19764" s="276">
        <v>92439.72</v>
      </c>
      <c r="AA19764" s="231" t="s">
        <v>46089</v>
      </c>
      <c r="AB19764" s="232">
        <v>654</v>
      </c>
      <c r="AD19764" s="207"/>
      <c r="AE19764" s="208"/>
    </row>
    <row r="19765" spans="24:31" x14ac:dyDescent="0.3">
      <c r="X19765" s="275" t="s">
        <v>24989</v>
      </c>
      <c r="Y19765" s="276">
        <v>131655.99</v>
      </c>
      <c r="AA19765" s="231" t="s">
        <v>23226</v>
      </c>
      <c r="AB19765" s="232">
        <v>145864.04</v>
      </c>
      <c r="AD19765" s="207"/>
      <c r="AE19765" s="208"/>
    </row>
    <row r="19766" spans="24:31" x14ac:dyDescent="0.3">
      <c r="X19766" s="275" t="s">
        <v>39367</v>
      </c>
      <c r="Y19766" s="276">
        <v>187321.15</v>
      </c>
      <c r="AA19766" s="231" t="s">
        <v>23228</v>
      </c>
      <c r="AB19766" s="232">
        <v>66980.19</v>
      </c>
      <c r="AD19766" s="207"/>
      <c r="AE19766" s="208"/>
    </row>
    <row r="19767" spans="24:31" x14ac:dyDescent="0.3">
      <c r="X19767" s="275" t="s">
        <v>33946</v>
      </c>
      <c r="Y19767" s="276">
        <v>1927.5</v>
      </c>
      <c r="AA19767" s="231" t="s">
        <v>40821</v>
      </c>
      <c r="AB19767" s="232">
        <v>6539.66</v>
      </c>
      <c r="AD19767" s="207"/>
      <c r="AE19767" s="208"/>
    </row>
    <row r="19768" spans="24:31" x14ac:dyDescent="0.3">
      <c r="X19768" s="275" t="s">
        <v>61700</v>
      </c>
      <c r="Y19768" s="276">
        <v>6752.5</v>
      </c>
      <c r="AA19768" s="231" t="s">
        <v>23230</v>
      </c>
      <c r="AB19768" s="232">
        <v>66432.490000000005</v>
      </c>
      <c r="AD19768" s="207"/>
      <c r="AE19768" s="208"/>
    </row>
    <row r="19769" spans="24:31" x14ac:dyDescent="0.3">
      <c r="X19769" s="275" t="s">
        <v>62378</v>
      </c>
      <c r="Y19769" s="276">
        <v>7855.87</v>
      </c>
      <c r="AA19769" s="231" t="s">
        <v>23231</v>
      </c>
      <c r="AB19769" s="232">
        <v>176.85</v>
      </c>
      <c r="AD19769" s="207"/>
      <c r="AE19769" s="208"/>
    </row>
    <row r="19770" spans="24:31" x14ac:dyDescent="0.3">
      <c r="X19770" s="275" t="s">
        <v>13988</v>
      </c>
      <c r="Y19770" s="276">
        <v>90580.1</v>
      </c>
      <c r="AA19770" s="231" t="s">
        <v>43284</v>
      </c>
      <c r="AB19770" s="232">
        <v>2388.5</v>
      </c>
      <c r="AD19770" s="207"/>
      <c r="AE19770" s="208"/>
    </row>
    <row r="19771" spans="24:31" x14ac:dyDescent="0.3">
      <c r="X19771" s="275" t="s">
        <v>35388</v>
      </c>
      <c r="Y19771" s="276">
        <v>2009512.25</v>
      </c>
      <c r="AA19771" s="231" t="s">
        <v>49387</v>
      </c>
      <c r="AB19771" s="232">
        <v>494.79</v>
      </c>
      <c r="AD19771" s="207"/>
      <c r="AE19771" s="208"/>
    </row>
    <row r="19772" spans="24:31" x14ac:dyDescent="0.3">
      <c r="X19772" s="275" t="s">
        <v>24993</v>
      </c>
      <c r="Y19772" s="276">
        <v>886259.03</v>
      </c>
      <c r="AA19772" s="231" t="s">
        <v>23232</v>
      </c>
      <c r="AB19772" s="232">
        <v>133.44999999999999</v>
      </c>
      <c r="AD19772" s="207"/>
      <c r="AE19772" s="208"/>
    </row>
    <row r="19773" spans="24:31" x14ac:dyDescent="0.3">
      <c r="X19773" s="275" t="s">
        <v>65179</v>
      </c>
      <c r="Y19773" s="276">
        <v>45000</v>
      </c>
      <c r="AA19773" s="231" t="s">
        <v>23233</v>
      </c>
      <c r="AB19773" s="232">
        <v>0.83</v>
      </c>
      <c r="AD19773" s="207"/>
      <c r="AE19773" s="208"/>
    </row>
    <row r="19774" spans="24:31" x14ac:dyDescent="0.3">
      <c r="X19774" s="275" t="s">
        <v>35389</v>
      </c>
      <c r="Y19774" s="276">
        <v>4229.7700000000004</v>
      </c>
      <c r="AA19774" s="231" t="s">
        <v>23234</v>
      </c>
      <c r="AB19774" s="232">
        <v>124560.45</v>
      </c>
      <c r="AD19774" s="207"/>
      <c r="AE19774" s="208"/>
    </row>
    <row r="19775" spans="24:31" x14ac:dyDescent="0.3">
      <c r="X19775" s="275" t="s">
        <v>58074</v>
      </c>
      <c r="Y19775" s="276">
        <v>8521.84</v>
      </c>
      <c r="AA19775" s="231" t="s">
        <v>23237</v>
      </c>
      <c r="AB19775" s="232">
        <v>917667.22</v>
      </c>
      <c r="AD19775" s="207"/>
      <c r="AE19775" s="208"/>
    </row>
    <row r="19776" spans="24:31" x14ac:dyDescent="0.3">
      <c r="X19776" s="275" t="s">
        <v>55637</v>
      </c>
      <c r="Y19776" s="276">
        <v>10105.709999999999</v>
      </c>
      <c r="AA19776" s="231" t="s">
        <v>23238</v>
      </c>
      <c r="AB19776" s="232">
        <v>622580.68999999994</v>
      </c>
      <c r="AD19776" s="207"/>
      <c r="AE19776" s="208"/>
    </row>
    <row r="19777" spans="24:31" x14ac:dyDescent="0.3">
      <c r="X19777" s="275" t="s">
        <v>24994</v>
      </c>
      <c r="Y19777" s="276">
        <v>4905.58</v>
      </c>
      <c r="AA19777" s="231" t="s">
        <v>50699</v>
      </c>
      <c r="AB19777" s="232">
        <v>86070</v>
      </c>
      <c r="AD19777" s="207"/>
      <c r="AE19777" s="208"/>
    </row>
    <row r="19778" spans="24:31" x14ac:dyDescent="0.3">
      <c r="X19778" s="275" t="s">
        <v>60943</v>
      </c>
      <c r="Y19778" s="276">
        <v>15000</v>
      </c>
      <c r="AA19778" s="231" t="s">
        <v>23239</v>
      </c>
      <c r="AB19778" s="232">
        <v>481.73</v>
      </c>
      <c r="AD19778" s="207"/>
      <c r="AE19778" s="208"/>
    </row>
    <row r="19779" spans="24:31" x14ac:dyDescent="0.3">
      <c r="X19779" s="275" t="s">
        <v>24995</v>
      </c>
      <c r="Y19779" s="276">
        <v>73.87</v>
      </c>
      <c r="AA19779" s="231" t="s">
        <v>43285</v>
      </c>
      <c r="AB19779" s="232">
        <v>2838.65</v>
      </c>
      <c r="AD19779" s="207"/>
      <c r="AE19779" s="208"/>
    </row>
    <row r="19780" spans="24:31" x14ac:dyDescent="0.3">
      <c r="X19780" s="275" t="s">
        <v>13991</v>
      </c>
      <c r="Y19780" s="276">
        <v>803188.2</v>
      </c>
      <c r="AA19780" s="231" t="s">
        <v>23241</v>
      </c>
      <c r="AB19780" s="232">
        <v>2190.42</v>
      </c>
      <c r="AD19780" s="207"/>
      <c r="AE19780" s="208"/>
    </row>
    <row r="19781" spans="24:31" x14ac:dyDescent="0.3">
      <c r="X19781" s="275" t="s">
        <v>13992</v>
      </c>
      <c r="Y19781" s="276">
        <v>2292914.59</v>
      </c>
      <c r="AA19781" s="231" t="s">
        <v>13848</v>
      </c>
      <c r="AB19781" s="232">
        <v>182693.23</v>
      </c>
      <c r="AD19781" s="207"/>
      <c r="AE19781" s="208"/>
    </row>
    <row r="19782" spans="24:31" x14ac:dyDescent="0.3">
      <c r="X19782" s="275" t="s">
        <v>24996</v>
      </c>
      <c r="Y19782" s="276">
        <v>880107.41</v>
      </c>
      <c r="AA19782" s="231" t="s">
        <v>23242</v>
      </c>
      <c r="AB19782" s="232">
        <v>228188.52</v>
      </c>
      <c r="AD19782" s="207"/>
      <c r="AE19782" s="208"/>
    </row>
    <row r="19783" spans="24:31" x14ac:dyDescent="0.3">
      <c r="X19783" s="275" t="s">
        <v>24998</v>
      </c>
      <c r="Y19783" s="276">
        <v>1637640.58</v>
      </c>
      <c r="AA19783" s="231" t="s">
        <v>23243</v>
      </c>
      <c r="AB19783" s="232">
        <v>52293.74</v>
      </c>
      <c r="AD19783" s="207"/>
      <c r="AE19783" s="208"/>
    </row>
    <row r="19784" spans="24:31" x14ac:dyDescent="0.3">
      <c r="X19784" s="275" t="s">
        <v>24999</v>
      </c>
      <c r="Y19784" s="276">
        <v>471969.19</v>
      </c>
      <c r="AA19784" s="231" t="s">
        <v>23244</v>
      </c>
      <c r="AB19784" s="232">
        <v>38849.730000000003</v>
      </c>
      <c r="AD19784" s="207"/>
      <c r="AE19784" s="208"/>
    </row>
    <row r="19785" spans="24:31" x14ac:dyDescent="0.3">
      <c r="X19785" s="275" t="s">
        <v>48510</v>
      </c>
      <c r="Y19785" s="276">
        <v>192788.26</v>
      </c>
      <c r="AA19785" s="231" t="s">
        <v>23245</v>
      </c>
      <c r="AB19785" s="232">
        <v>70653.3</v>
      </c>
      <c r="AD19785" s="207"/>
      <c r="AE19785" s="208"/>
    </row>
    <row r="19786" spans="24:31" x14ac:dyDescent="0.3">
      <c r="X19786" s="275" t="s">
        <v>58075</v>
      </c>
      <c r="Y19786" s="276">
        <v>26138.68</v>
      </c>
      <c r="AA19786" s="231" t="s">
        <v>46090</v>
      </c>
      <c r="AB19786" s="232">
        <v>1228.3900000000001</v>
      </c>
      <c r="AD19786" s="207"/>
      <c r="AE19786" s="208"/>
    </row>
    <row r="19787" spans="24:31" x14ac:dyDescent="0.3">
      <c r="X19787" s="275" t="s">
        <v>56837</v>
      </c>
      <c r="Y19787" s="276">
        <v>90</v>
      </c>
      <c r="AA19787" s="231" t="s">
        <v>43286</v>
      </c>
      <c r="AB19787" s="232">
        <v>13391.76</v>
      </c>
      <c r="AD19787" s="207"/>
      <c r="AE19787" s="208"/>
    </row>
    <row r="19788" spans="24:31" x14ac:dyDescent="0.3">
      <c r="X19788" s="275" t="s">
        <v>60009</v>
      </c>
      <c r="Y19788" s="276">
        <v>20975</v>
      </c>
      <c r="AA19788" s="231" t="s">
        <v>23248</v>
      </c>
      <c r="AB19788" s="232">
        <v>85745.14</v>
      </c>
      <c r="AD19788" s="207"/>
      <c r="AE19788" s="208"/>
    </row>
    <row r="19789" spans="24:31" x14ac:dyDescent="0.3">
      <c r="X19789" s="275" t="s">
        <v>61701</v>
      </c>
      <c r="Y19789" s="276">
        <v>755</v>
      </c>
      <c r="AA19789" s="231" t="s">
        <v>23249</v>
      </c>
      <c r="AB19789" s="232">
        <v>66615.520000000004</v>
      </c>
      <c r="AD19789" s="207"/>
      <c r="AE19789" s="208"/>
    </row>
    <row r="19790" spans="24:31" x14ac:dyDescent="0.3">
      <c r="X19790" s="275" t="s">
        <v>25003</v>
      </c>
      <c r="Y19790" s="276">
        <v>3846917.04</v>
      </c>
      <c r="AA19790" s="231" t="s">
        <v>23250</v>
      </c>
      <c r="AB19790" s="232">
        <v>162669.46</v>
      </c>
      <c r="AD19790" s="207"/>
      <c r="AE19790" s="208"/>
    </row>
    <row r="19791" spans="24:31" x14ac:dyDescent="0.3">
      <c r="X19791" s="275" t="s">
        <v>54480</v>
      </c>
      <c r="Y19791" s="276">
        <v>70934.5</v>
      </c>
      <c r="AA19791" s="231" t="s">
        <v>23251</v>
      </c>
      <c r="AB19791" s="232">
        <v>100588.37</v>
      </c>
      <c r="AD19791" s="207"/>
      <c r="AE19791" s="208"/>
    </row>
    <row r="19792" spans="24:31" x14ac:dyDescent="0.3">
      <c r="X19792" s="275" t="s">
        <v>25004</v>
      </c>
      <c r="Y19792" s="276">
        <v>1171048.92</v>
      </c>
      <c r="AA19792" s="231" t="s">
        <v>23252</v>
      </c>
      <c r="AB19792" s="232">
        <v>152574.28</v>
      </c>
      <c r="AD19792" s="207"/>
      <c r="AE19792" s="208"/>
    </row>
    <row r="19793" spans="24:31" x14ac:dyDescent="0.3">
      <c r="X19793" s="275" t="s">
        <v>25005</v>
      </c>
      <c r="Y19793" s="276">
        <v>87280.29</v>
      </c>
      <c r="AA19793" s="231" t="s">
        <v>50700</v>
      </c>
      <c r="AB19793" s="232">
        <v>-5684.87</v>
      </c>
      <c r="AD19793" s="207"/>
      <c r="AE19793" s="208"/>
    </row>
    <row r="19794" spans="24:31" x14ac:dyDescent="0.3">
      <c r="X19794" s="275" t="s">
        <v>58377</v>
      </c>
      <c r="Y19794" s="276">
        <v>36308.720000000001</v>
      </c>
      <c r="AA19794" s="231" t="s">
        <v>50701</v>
      </c>
      <c r="AB19794" s="232">
        <v>34175.71</v>
      </c>
      <c r="AD19794" s="207"/>
      <c r="AE19794" s="208"/>
    </row>
    <row r="19795" spans="24:31" x14ac:dyDescent="0.3">
      <c r="X19795" s="275" t="s">
        <v>25006</v>
      </c>
      <c r="Y19795" s="276">
        <v>191501.98</v>
      </c>
      <c r="AA19795" s="231" t="s">
        <v>23253</v>
      </c>
      <c r="AB19795" s="232">
        <v>102036.82</v>
      </c>
      <c r="AD19795" s="207"/>
      <c r="AE19795" s="208"/>
    </row>
    <row r="19796" spans="24:31" x14ac:dyDescent="0.3">
      <c r="X19796" s="275" t="s">
        <v>13993</v>
      </c>
      <c r="Y19796" s="276">
        <v>345.92</v>
      </c>
      <c r="AA19796" s="231" t="s">
        <v>23277</v>
      </c>
      <c r="AB19796" s="232">
        <v>15016.26</v>
      </c>
      <c r="AD19796" s="207"/>
      <c r="AE19796" s="208"/>
    </row>
    <row r="19797" spans="24:31" x14ac:dyDescent="0.3">
      <c r="X19797" s="275" t="s">
        <v>55638</v>
      </c>
      <c r="Y19797" s="276">
        <v>220.54</v>
      </c>
      <c r="AA19797" s="231" t="s">
        <v>43287</v>
      </c>
      <c r="AB19797" s="232">
        <v>90723.1</v>
      </c>
      <c r="AD19797" s="207"/>
      <c r="AE19797" s="208"/>
    </row>
    <row r="19798" spans="24:31" x14ac:dyDescent="0.3">
      <c r="X19798" s="275" t="s">
        <v>25008</v>
      </c>
      <c r="Y19798" s="276">
        <v>6879663.6100000003</v>
      </c>
      <c r="AA19798" s="231" t="s">
        <v>23278</v>
      </c>
      <c r="AB19798" s="232">
        <v>8213</v>
      </c>
      <c r="AD19798" s="207"/>
      <c r="AE19798" s="208"/>
    </row>
    <row r="19799" spans="24:31" x14ac:dyDescent="0.3">
      <c r="X19799" s="275" t="s">
        <v>62379</v>
      </c>
      <c r="Y19799" s="276">
        <v>-111359.2</v>
      </c>
      <c r="AA19799" s="231" t="s">
        <v>23280</v>
      </c>
      <c r="AB19799" s="232">
        <v>13925.5</v>
      </c>
      <c r="AD19799" s="207"/>
      <c r="AE19799" s="208"/>
    </row>
    <row r="19800" spans="24:31" x14ac:dyDescent="0.3">
      <c r="X19800" s="275" t="s">
        <v>58378</v>
      </c>
      <c r="Y19800" s="276">
        <v>123840.6</v>
      </c>
      <c r="AA19800" s="231" t="s">
        <v>23282</v>
      </c>
      <c r="AB19800" s="232">
        <v>5690.69</v>
      </c>
      <c r="AD19800" s="207"/>
      <c r="AE19800" s="208"/>
    </row>
    <row r="19801" spans="24:31" x14ac:dyDescent="0.3">
      <c r="X19801" s="275" t="s">
        <v>25009</v>
      </c>
      <c r="Y19801" s="276">
        <v>180759.67</v>
      </c>
      <c r="AA19801" s="231" t="s">
        <v>23284</v>
      </c>
      <c r="AB19801" s="232">
        <v>23307.01</v>
      </c>
      <c r="AD19801" s="207"/>
      <c r="AE19801" s="208"/>
    </row>
    <row r="19802" spans="24:31" x14ac:dyDescent="0.3">
      <c r="X19802" s="275" t="s">
        <v>25033</v>
      </c>
      <c r="Y19802" s="276">
        <v>62988.57</v>
      </c>
      <c r="AA19802" s="231" t="s">
        <v>23286</v>
      </c>
      <c r="AB19802" s="232">
        <v>40465.15</v>
      </c>
      <c r="AD19802" s="207"/>
      <c r="AE19802" s="208"/>
    </row>
    <row r="19803" spans="24:31" x14ac:dyDescent="0.3">
      <c r="X19803" s="275" t="s">
        <v>25036</v>
      </c>
      <c r="Y19803" s="276">
        <v>20493.32</v>
      </c>
      <c r="AA19803" s="231" t="s">
        <v>13861</v>
      </c>
      <c r="AB19803" s="232">
        <v>28581.72</v>
      </c>
      <c r="AD19803" s="207"/>
      <c r="AE19803" s="208"/>
    </row>
    <row r="19804" spans="24:31" x14ac:dyDescent="0.3">
      <c r="X19804" s="275" t="s">
        <v>25037</v>
      </c>
      <c r="Y19804" s="276">
        <v>6233.97</v>
      </c>
      <c r="AA19804" s="231" t="s">
        <v>54435</v>
      </c>
      <c r="AB19804" s="232">
        <v>18968.490000000002</v>
      </c>
      <c r="AD19804" s="207"/>
      <c r="AE19804" s="208"/>
    </row>
    <row r="19805" spans="24:31" x14ac:dyDescent="0.3">
      <c r="X19805" s="275" t="s">
        <v>25039</v>
      </c>
      <c r="Y19805" s="276">
        <v>5536</v>
      </c>
      <c r="AA19805" s="231" t="s">
        <v>23352</v>
      </c>
      <c r="AB19805" s="232">
        <v>410244.23</v>
      </c>
      <c r="AD19805" s="207"/>
      <c r="AE19805" s="208"/>
    </row>
    <row r="19806" spans="24:31" x14ac:dyDescent="0.3">
      <c r="X19806" s="275" t="s">
        <v>54481</v>
      </c>
      <c r="Y19806" s="276">
        <v>9314.93</v>
      </c>
      <c r="AA19806" s="231" t="s">
        <v>33831</v>
      </c>
      <c r="AB19806" s="232">
        <v>832493.5</v>
      </c>
      <c r="AD19806" s="207"/>
      <c r="AE19806" s="208"/>
    </row>
    <row r="19807" spans="24:31" x14ac:dyDescent="0.3">
      <c r="X19807" s="275" t="s">
        <v>40854</v>
      </c>
      <c r="Y19807" s="276">
        <v>1009.15</v>
      </c>
      <c r="AA19807" s="231" t="s">
        <v>47543</v>
      </c>
      <c r="AB19807" s="232">
        <v>4786.5200000000004</v>
      </c>
      <c r="AD19807" s="207"/>
      <c r="AE19807" s="208"/>
    </row>
    <row r="19808" spans="24:31" x14ac:dyDescent="0.3">
      <c r="X19808" s="275" t="s">
        <v>25040</v>
      </c>
      <c r="Y19808" s="276">
        <v>34771.26</v>
      </c>
      <c r="AA19808" s="231" t="s">
        <v>23353</v>
      </c>
      <c r="AB19808" s="232">
        <v>73145.5</v>
      </c>
      <c r="AD19808" s="207"/>
      <c r="AE19808" s="208"/>
    </row>
    <row r="19809" spans="24:31" x14ac:dyDescent="0.3">
      <c r="X19809" s="275" t="s">
        <v>25041</v>
      </c>
      <c r="Y19809" s="276">
        <v>66775.649999999994</v>
      </c>
      <c r="AA19809" s="231" t="s">
        <v>23354</v>
      </c>
      <c r="AB19809" s="232">
        <v>4800</v>
      </c>
      <c r="AD19809" s="207"/>
      <c r="AE19809" s="208"/>
    </row>
    <row r="19810" spans="24:31" x14ac:dyDescent="0.3">
      <c r="X19810" s="275" t="s">
        <v>25042</v>
      </c>
      <c r="Y19810" s="276">
        <v>320</v>
      </c>
      <c r="AA19810" s="231" t="s">
        <v>23355</v>
      </c>
      <c r="AB19810" s="232">
        <v>505.77</v>
      </c>
      <c r="AD19810" s="207"/>
      <c r="AE19810" s="208"/>
    </row>
    <row r="19811" spans="24:31" x14ac:dyDescent="0.3">
      <c r="X19811" s="275" t="s">
        <v>25043</v>
      </c>
      <c r="Y19811" s="276">
        <v>26892.61</v>
      </c>
      <c r="AA19811" s="231" t="s">
        <v>23356</v>
      </c>
      <c r="AB19811" s="232">
        <v>244434.95</v>
      </c>
      <c r="AD19811" s="207"/>
      <c r="AE19811" s="208"/>
    </row>
    <row r="19812" spans="24:31" x14ac:dyDescent="0.3">
      <c r="X19812" s="275" t="s">
        <v>62903</v>
      </c>
      <c r="Y19812" s="276">
        <v>1740.84</v>
      </c>
      <c r="AA19812" s="231" t="s">
        <v>23357</v>
      </c>
      <c r="AB19812" s="232">
        <v>118448.21</v>
      </c>
      <c r="AD19812" s="207"/>
      <c r="AE19812" s="208"/>
    </row>
    <row r="19813" spans="24:31" x14ac:dyDescent="0.3">
      <c r="X19813" s="275" t="s">
        <v>47567</v>
      </c>
      <c r="Y19813" s="276">
        <v>25139.64</v>
      </c>
      <c r="AA19813" s="231" t="s">
        <v>33832</v>
      </c>
      <c r="AB19813" s="232">
        <v>3696.58</v>
      </c>
      <c r="AD19813" s="207"/>
      <c r="AE19813" s="208"/>
    </row>
    <row r="19814" spans="24:31" x14ac:dyDescent="0.3">
      <c r="X19814" s="275" t="s">
        <v>60010</v>
      </c>
      <c r="Y19814" s="276">
        <v>9000</v>
      </c>
      <c r="AA19814" s="231" t="s">
        <v>39288</v>
      </c>
      <c r="AB19814" s="232">
        <v>13639.08</v>
      </c>
      <c r="AD19814" s="207"/>
      <c r="AE19814" s="208"/>
    </row>
    <row r="19815" spans="24:31" x14ac:dyDescent="0.3">
      <c r="X19815" s="275" t="s">
        <v>25076</v>
      </c>
      <c r="Y19815" s="276">
        <v>180972.86</v>
      </c>
      <c r="AA19815" s="231" t="s">
        <v>13862</v>
      </c>
      <c r="AB19815" s="232">
        <v>15048.06</v>
      </c>
      <c r="AD19815" s="207"/>
      <c r="AE19815" s="208"/>
    </row>
    <row r="19816" spans="24:31" x14ac:dyDescent="0.3">
      <c r="X19816" s="275" t="s">
        <v>61702</v>
      </c>
      <c r="Y19816" s="276">
        <v>121000</v>
      </c>
      <c r="AA19816" s="231" t="s">
        <v>40822</v>
      </c>
      <c r="AB19816" s="232">
        <v>1811.5</v>
      </c>
      <c r="AD19816" s="207"/>
      <c r="AE19816" s="208"/>
    </row>
    <row r="19817" spans="24:31" x14ac:dyDescent="0.3">
      <c r="X19817" s="275" t="s">
        <v>25077</v>
      </c>
      <c r="Y19817" s="276">
        <v>534</v>
      </c>
      <c r="AA19817" s="231" t="s">
        <v>23358</v>
      </c>
      <c r="AB19817" s="232">
        <v>4505</v>
      </c>
      <c r="AD19817" s="207"/>
      <c r="AE19817" s="208"/>
    </row>
    <row r="19818" spans="24:31" x14ac:dyDescent="0.3">
      <c r="X19818" s="275" t="s">
        <v>25078</v>
      </c>
      <c r="Y19818" s="276">
        <v>879.64</v>
      </c>
      <c r="AA19818" s="231" t="s">
        <v>13863</v>
      </c>
      <c r="AB19818" s="232">
        <v>19622.68</v>
      </c>
      <c r="AD19818" s="207"/>
      <c r="AE19818" s="208"/>
    </row>
    <row r="19819" spans="24:31" x14ac:dyDescent="0.3">
      <c r="X19819" s="275" t="s">
        <v>25079</v>
      </c>
      <c r="Y19819" s="276">
        <v>165.28</v>
      </c>
      <c r="AA19819" s="231" t="s">
        <v>33833</v>
      </c>
      <c r="AB19819" s="232">
        <v>730.5</v>
      </c>
      <c r="AD19819" s="207"/>
      <c r="AE19819" s="208"/>
    </row>
    <row r="19820" spans="24:31" x14ac:dyDescent="0.3">
      <c r="X19820" s="275" t="s">
        <v>25080</v>
      </c>
      <c r="Y19820" s="276">
        <v>581.64</v>
      </c>
      <c r="AA19820" s="231" t="s">
        <v>35268</v>
      </c>
      <c r="AB19820" s="232">
        <v>3018449.17</v>
      </c>
      <c r="AD19820" s="207"/>
      <c r="AE19820" s="208"/>
    </row>
    <row r="19821" spans="24:31" x14ac:dyDescent="0.3">
      <c r="X19821" s="275" t="s">
        <v>25081</v>
      </c>
      <c r="Y19821" s="276">
        <v>637</v>
      </c>
      <c r="AA19821" s="231" t="s">
        <v>50702</v>
      </c>
      <c r="AB19821" s="232">
        <v>26740.54</v>
      </c>
      <c r="AD19821" s="207"/>
      <c r="AE19821" s="208"/>
    </row>
    <row r="19822" spans="24:31" x14ac:dyDescent="0.3">
      <c r="X19822" s="275" t="s">
        <v>56838</v>
      </c>
      <c r="Y19822" s="276">
        <v>4743</v>
      </c>
      <c r="AA19822" s="231" t="s">
        <v>50703</v>
      </c>
      <c r="AB19822" s="232">
        <v>2049.8000000000002</v>
      </c>
      <c r="AD19822" s="207"/>
      <c r="AE19822" s="208"/>
    </row>
    <row r="19823" spans="24:31" x14ac:dyDescent="0.3">
      <c r="X19823" s="275" t="s">
        <v>60944</v>
      </c>
      <c r="Y19823" s="276">
        <v>72527.789999999994</v>
      </c>
      <c r="AA19823" s="231" t="s">
        <v>23359</v>
      </c>
      <c r="AB19823" s="232">
        <v>26768</v>
      </c>
      <c r="AD19823" s="207"/>
      <c r="AE19823" s="208"/>
    </row>
    <row r="19824" spans="24:31" x14ac:dyDescent="0.3">
      <c r="X19824" s="275" t="s">
        <v>39370</v>
      </c>
      <c r="Y19824" s="276">
        <v>13000</v>
      </c>
      <c r="AA19824" s="231" t="s">
        <v>54436</v>
      </c>
      <c r="AB19824" s="232">
        <v>3630</v>
      </c>
      <c r="AD19824" s="207"/>
      <c r="AE19824" s="208"/>
    </row>
    <row r="19825" spans="24:31" x14ac:dyDescent="0.3">
      <c r="X19825" s="275" t="s">
        <v>25099</v>
      </c>
      <c r="Y19825" s="276">
        <v>1000</v>
      </c>
      <c r="AA19825" s="231" t="s">
        <v>23360</v>
      </c>
      <c r="AB19825" s="232">
        <v>19335</v>
      </c>
      <c r="AD19825" s="207"/>
      <c r="AE19825" s="208"/>
    </row>
    <row r="19826" spans="24:31" x14ac:dyDescent="0.3">
      <c r="X19826" s="275" t="s">
        <v>25100</v>
      </c>
      <c r="Y19826" s="276">
        <v>7000</v>
      </c>
      <c r="AA19826" s="231" t="s">
        <v>33834</v>
      </c>
      <c r="AB19826" s="232">
        <v>6883.18</v>
      </c>
      <c r="AD19826" s="207"/>
      <c r="AE19826" s="208"/>
    </row>
    <row r="19827" spans="24:31" x14ac:dyDescent="0.3">
      <c r="X19827" s="275" t="s">
        <v>25101</v>
      </c>
      <c r="Y19827" s="276">
        <v>3749.37</v>
      </c>
      <c r="AA19827" s="231" t="s">
        <v>13867</v>
      </c>
      <c r="AB19827" s="232">
        <v>372587.84</v>
      </c>
      <c r="AD19827" s="207"/>
      <c r="AE19827" s="208"/>
    </row>
    <row r="19828" spans="24:31" x14ac:dyDescent="0.3">
      <c r="X19828" s="275" t="s">
        <v>25103</v>
      </c>
      <c r="Y19828" s="276">
        <v>3998.5</v>
      </c>
      <c r="AA19828" s="231" t="s">
        <v>13868</v>
      </c>
      <c r="AB19828" s="232">
        <v>156780.22</v>
      </c>
      <c r="AD19828" s="207"/>
      <c r="AE19828" s="208"/>
    </row>
    <row r="19829" spans="24:31" x14ac:dyDescent="0.3">
      <c r="X19829" s="275" t="s">
        <v>14000</v>
      </c>
      <c r="Y19829" s="276">
        <v>9833.2199999999993</v>
      </c>
      <c r="AA19829" s="231" t="s">
        <v>23361</v>
      </c>
      <c r="AB19829" s="232">
        <v>73746.98</v>
      </c>
      <c r="AD19829" s="207"/>
      <c r="AE19829" s="208"/>
    </row>
    <row r="19830" spans="24:31" x14ac:dyDescent="0.3">
      <c r="X19830" s="275" t="s">
        <v>39374</v>
      </c>
      <c r="Y19830" s="276">
        <v>38187.5</v>
      </c>
      <c r="AA19830" s="231" t="s">
        <v>23362</v>
      </c>
      <c r="AB19830" s="232">
        <v>35018.76</v>
      </c>
      <c r="AD19830" s="207"/>
      <c r="AE19830" s="208"/>
    </row>
    <row r="19831" spans="24:31" x14ac:dyDescent="0.3">
      <c r="X19831" s="275" t="s">
        <v>25111</v>
      </c>
      <c r="Y19831" s="276">
        <v>4200</v>
      </c>
      <c r="AA19831" s="231" t="s">
        <v>23363</v>
      </c>
      <c r="AB19831" s="232">
        <v>36007.550000000003</v>
      </c>
      <c r="AD19831" s="207"/>
      <c r="AE19831" s="208"/>
    </row>
    <row r="19832" spans="24:31" x14ac:dyDescent="0.3">
      <c r="X19832" s="275" t="s">
        <v>39375</v>
      </c>
      <c r="Y19832" s="276">
        <v>95291.88</v>
      </c>
      <c r="AA19832" s="231" t="s">
        <v>23365</v>
      </c>
      <c r="AB19832" s="232">
        <v>4859.72</v>
      </c>
      <c r="AD19832" s="207"/>
      <c r="AE19832" s="208"/>
    </row>
    <row r="19833" spans="24:31" x14ac:dyDescent="0.3">
      <c r="X19833" s="275" t="s">
        <v>35393</v>
      </c>
      <c r="Y19833" s="276">
        <v>43261.03</v>
      </c>
      <c r="AA19833" s="231" t="s">
        <v>50704</v>
      </c>
      <c r="AB19833" s="232">
        <v>461.52</v>
      </c>
      <c r="AD19833" s="207"/>
      <c r="AE19833" s="208"/>
    </row>
    <row r="19834" spans="24:31" x14ac:dyDescent="0.3">
      <c r="X19834" s="275" t="s">
        <v>25112</v>
      </c>
      <c r="Y19834" s="276">
        <v>715.4</v>
      </c>
      <c r="AA19834" s="231" t="s">
        <v>35269</v>
      </c>
      <c r="AB19834" s="232">
        <v>1981</v>
      </c>
      <c r="AD19834" s="207"/>
      <c r="AE19834" s="208"/>
    </row>
    <row r="19835" spans="24:31" x14ac:dyDescent="0.3">
      <c r="X19835" s="275" t="s">
        <v>25113</v>
      </c>
      <c r="Y19835" s="276">
        <v>32221.75</v>
      </c>
      <c r="AA19835" s="231" t="s">
        <v>36457</v>
      </c>
      <c r="AB19835" s="232">
        <v>22325</v>
      </c>
      <c r="AD19835" s="207"/>
      <c r="AE19835" s="208"/>
    </row>
    <row r="19836" spans="24:31" x14ac:dyDescent="0.3">
      <c r="X19836" s="275" t="s">
        <v>59339</v>
      </c>
      <c r="Y19836" s="276">
        <v>5053.08</v>
      </c>
      <c r="AA19836" s="231" t="s">
        <v>13869</v>
      </c>
      <c r="AB19836" s="232">
        <v>14.84</v>
      </c>
      <c r="AD19836" s="207"/>
      <c r="AE19836" s="208"/>
    </row>
    <row r="19837" spans="24:31" x14ac:dyDescent="0.3">
      <c r="X19837" s="275" t="s">
        <v>25137</v>
      </c>
      <c r="Y19837" s="276">
        <v>159334.26999999999</v>
      </c>
      <c r="AA19837" s="231" t="s">
        <v>54437</v>
      </c>
      <c r="AB19837" s="232">
        <v>712621.52</v>
      </c>
      <c r="AD19837" s="207"/>
      <c r="AE19837" s="208"/>
    </row>
    <row r="19838" spans="24:31" x14ac:dyDescent="0.3">
      <c r="X19838" s="275" t="s">
        <v>25139</v>
      </c>
      <c r="Y19838" s="276">
        <v>476.85</v>
      </c>
      <c r="AA19838" s="231" t="s">
        <v>13870</v>
      </c>
      <c r="AB19838" s="232">
        <v>45155.18</v>
      </c>
      <c r="AD19838" s="207"/>
      <c r="AE19838" s="208"/>
    </row>
    <row r="19839" spans="24:31" x14ac:dyDescent="0.3">
      <c r="X19839" s="275" t="s">
        <v>62904</v>
      </c>
      <c r="Y19839" s="276">
        <v>6999.96</v>
      </c>
      <c r="AA19839" s="231" t="s">
        <v>36458</v>
      </c>
      <c r="AB19839" s="232">
        <v>3314.75</v>
      </c>
      <c r="AD19839" s="207"/>
      <c r="AE19839" s="208"/>
    </row>
    <row r="19840" spans="24:31" x14ac:dyDescent="0.3">
      <c r="X19840" s="275" t="s">
        <v>62905</v>
      </c>
      <c r="Y19840" s="276">
        <v>42716.639999999999</v>
      </c>
      <c r="AA19840" s="231" t="s">
        <v>23367</v>
      </c>
      <c r="AB19840" s="232">
        <v>519207.17</v>
      </c>
      <c r="AD19840" s="207"/>
      <c r="AE19840" s="208"/>
    </row>
    <row r="19841" spans="24:31" x14ac:dyDescent="0.3">
      <c r="X19841" s="275" t="s">
        <v>25142</v>
      </c>
      <c r="Y19841" s="276">
        <v>5974.38</v>
      </c>
      <c r="AA19841" s="231" t="s">
        <v>50705</v>
      </c>
      <c r="AB19841" s="232">
        <v>1080.4000000000001</v>
      </c>
      <c r="AD19841" s="207"/>
      <c r="AE19841" s="208"/>
    </row>
    <row r="19842" spans="24:31" x14ac:dyDescent="0.3">
      <c r="X19842" s="275" t="s">
        <v>25144</v>
      </c>
      <c r="Y19842" s="276">
        <v>8504.85</v>
      </c>
      <c r="AA19842" s="231" t="s">
        <v>36459</v>
      </c>
      <c r="AB19842" s="232">
        <v>741.65</v>
      </c>
      <c r="AD19842" s="207"/>
      <c r="AE19842" s="208"/>
    </row>
    <row r="19843" spans="24:31" x14ac:dyDescent="0.3">
      <c r="X19843" s="275" t="s">
        <v>25146</v>
      </c>
      <c r="Y19843" s="276">
        <v>36121.74</v>
      </c>
      <c r="AA19843" s="231" t="s">
        <v>23368</v>
      </c>
      <c r="AB19843" s="232">
        <v>346121.12</v>
      </c>
      <c r="AD19843" s="207"/>
      <c r="AE19843" s="208"/>
    </row>
    <row r="19844" spans="24:31" x14ac:dyDescent="0.3">
      <c r="X19844" s="275" t="s">
        <v>48513</v>
      </c>
      <c r="Y19844" s="276">
        <v>1161.25</v>
      </c>
      <c r="AA19844" s="231" t="s">
        <v>23369</v>
      </c>
      <c r="AB19844" s="232">
        <v>1407699.78</v>
      </c>
      <c r="AD19844" s="207"/>
      <c r="AE19844" s="208"/>
    </row>
    <row r="19845" spans="24:31" x14ac:dyDescent="0.3">
      <c r="X19845" s="275" t="s">
        <v>25148</v>
      </c>
      <c r="Y19845" s="276">
        <v>26689.439999999999</v>
      </c>
      <c r="AA19845" s="231" t="s">
        <v>23370</v>
      </c>
      <c r="AB19845" s="232">
        <v>-15496.92</v>
      </c>
      <c r="AD19845" s="207"/>
      <c r="AE19845" s="208"/>
    </row>
    <row r="19846" spans="24:31" x14ac:dyDescent="0.3">
      <c r="X19846" s="275" t="s">
        <v>40856</v>
      </c>
      <c r="Y19846" s="276">
        <v>10385.200000000001</v>
      </c>
      <c r="AA19846" s="231" t="s">
        <v>36460</v>
      </c>
      <c r="AB19846" s="232">
        <v>15916.43</v>
      </c>
      <c r="AD19846" s="207"/>
      <c r="AE19846" s="208"/>
    </row>
    <row r="19847" spans="24:31" x14ac:dyDescent="0.3">
      <c r="X19847" s="275" t="s">
        <v>25149</v>
      </c>
      <c r="Y19847" s="276">
        <v>11960.43</v>
      </c>
      <c r="AA19847" s="231" t="s">
        <v>47544</v>
      </c>
      <c r="AB19847" s="232">
        <v>6031.38</v>
      </c>
      <c r="AD19847" s="207"/>
      <c r="AE19847" s="208"/>
    </row>
    <row r="19848" spans="24:31" x14ac:dyDescent="0.3">
      <c r="X19848" s="275" t="s">
        <v>25151</v>
      </c>
      <c r="Y19848" s="276">
        <v>12315.55</v>
      </c>
      <c r="AA19848" s="231" t="s">
        <v>40823</v>
      </c>
      <c r="AB19848" s="232">
        <v>102132.64</v>
      </c>
      <c r="AD19848" s="207"/>
      <c r="AE19848" s="208"/>
    </row>
    <row r="19849" spans="24:31" x14ac:dyDescent="0.3">
      <c r="X19849" s="275" t="s">
        <v>25152</v>
      </c>
      <c r="Y19849" s="276">
        <v>35400</v>
      </c>
      <c r="AA19849" s="231" t="s">
        <v>33837</v>
      </c>
      <c r="AB19849" s="232">
        <v>151273.53</v>
      </c>
      <c r="AD19849" s="207"/>
      <c r="AE19849" s="208"/>
    </row>
    <row r="19850" spans="24:31" x14ac:dyDescent="0.3">
      <c r="X19850" s="275" t="s">
        <v>40858</v>
      </c>
      <c r="Y19850" s="276">
        <v>5839.45</v>
      </c>
      <c r="AA19850" s="231" t="s">
        <v>35274</v>
      </c>
      <c r="AB19850" s="232">
        <v>2251932.21</v>
      </c>
      <c r="AD19850" s="207"/>
      <c r="AE19850" s="208"/>
    </row>
    <row r="19851" spans="24:31" x14ac:dyDescent="0.3">
      <c r="X19851" s="275" t="s">
        <v>40859</v>
      </c>
      <c r="Y19851" s="276">
        <v>10616.72</v>
      </c>
      <c r="AA19851" s="231" t="s">
        <v>23483</v>
      </c>
      <c r="AB19851" s="232">
        <v>5658991.8700000001</v>
      </c>
      <c r="AD19851" s="207"/>
      <c r="AE19851" s="208"/>
    </row>
    <row r="19852" spans="24:31" x14ac:dyDescent="0.3">
      <c r="X19852" s="275" t="s">
        <v>40860</v>
      </c>
      <c r="Y19852" s="276">
        <v>7393</v>
      </c>
      <c r="AA19852" s="231" t="s">
        <v>46091</v>
      </c>
      <c r="AB19852" s="232">
        <v>93476.15</v>
      </c>
      <c r="AD19852" s="207"/>
      <c r="AE19852" s="208"/>
    </row>
    <row r="19853" spans="24:31" x14ac:dyDescent="0.3">
      <c r="X19853" s="275" t="s">
        <v>25167</v>
      </c>
      <c r="Y19853" s="276">
        <v>58540.61</v>
      </c>
      <c r="AA19853" s="231" t="s">
        <v>23484</v>
      </c>
      <c r="AB19853" s="232">
        <v>2058735.72</v>
      </c>
      <c r="AD19853" s="207"/>
      <c r="AE19853" s="208"/>
    </row>
    <row r="19854" spans="24:31" x14ac:dyDescent="0.3">
      <c r="X19854" s="275" t="s">
        <v>50740</v>
      </c>
      <c r="Y19854" s="276">
        <v>28204.080000000002</v>
      </c>
      <c r="AA19854" s="231" t="s">
        <v>23485</v>
      </c>
      <c r="AB19854" s="232">
        <v>265734.48</v>
      </c>
      <c r="AD19854" s="207"/>
      <c r="AE19854" s="208"/>
    </row>
    <row r="19855" spans="24:31" x14ac:dyDescent="0.3">
      <c r="X19855" s="275" t="s">
        <v>25168</v>
      </c>
      <c r="Y19855" s="276">
        <v>5566.44</v>
      </c>
      <c r="AA19855" s="231" t="s">
        <v>23486</v>
      </c>
      <c r="AB19855" s="232">
        <v>450539.23</v>
      </c>
      <c r="AD19855" s="207"/>
      <c r="AE19855" s="208"/>
    </row>
    <row r="19856" spans="24:31" x14ac:dyDescent="0.3">
      <c r="X19856" s="275" t="s">
        <v>65180</v>
      </c>
      <c r="Y19856" s="276">
        <v>1202.26</v>
      </c>
      <c r="AA19856" s="231" t="s">
        <v>23488</v>
      </c>
      <c r="AB19856" s="232">
        <v>966077.27</v>
      </c>
      <c r="AD19856" s="207"/>
      <c r="AE19856" s="208"/>
    </row>
    <row r="19857" spans="24:31" x14ac:dyDescent="0.3">
      <c r="X19857" s="275" t="s">
        <v>40862</v>
      </c>
      <c r="Y19857" s="276">
        <v>8684.5</v>
      </c>
      <c r="AA19857" s="231" t="s">
        <v>23489</v>
      </c>
      <c r="AB19857" s="232">
        <v>213626.41</v>
      </c>
      <c r="AD19857" s="207"/>
      <c r="AE19857" s="208"/>
    </row>
    <row r="19858" spans="24:31" x14ac:dyDescent="0.3">
      <c r="X19858" s="275" t="s">
        <v>25171</v>
      </c>
      <c r="Y19858" s="276">
        <v>4000.59</v>
      </c>
      <c r="AA19858" s="231" t="s">
        <v>23490</v>
      </c>
      <c r="AB19858" s="232">
        <v>25674.82</v>
      </c>
      <c r="AD19858" s="207"/>
      <c r="AE19858" s="208"/>
    </row>
    <row r="19859" spans="24:31" x14ac:dyDescent="0.3">
      <c r="X19859" s="275" t="s">
        <v>56839</v>
      </c>
      <c r="Y19859" s="276">
        <v>48323.94</v>
      </c>
      <c r="AA19859" s="231" t="s">
        <v>50706</v>
      </c>
      <c r="AB19859" s="232">
        <v>9530.7900000000009</v>
      </c>
      <c r="AD19859" s="207"/>
      <c r="AE19859" s="208"/>
    </row>
    <row r="19860" spans="24:31" x14ac:dyDescent="0.3">
      <c r="X19860" s="275" t="s">
        <v>48514</v>
      </c>
      <c r="Y19860" s="276">
        <v>113850.17</v>
      </c>
      <c r="AA19860" s="231" t="s">
        <v>23491</v>
      </c>
      <c r="AB19860" s="232">
        <v>698376.33</v>
      </c>
      <c r="AD19860" s="207"/>
      <c r="AE19860" s="208"/>
    </row>
    <row r="19861" spans="24:31" x14ac:dyDescent="0.3">
      <c r="X19861" s="275" t="s">
        <v>25186</v>
      </c>
      <c r="Y19861" s="276">
        <v>66360</v>
      </c>
      <c r="AA19861" s="231" t="s">
        <v>23492</v>
      </c>
      <c r="AB19861" s="232">
        <v>57442.16</v>
      </c>
      <c r="AD19861" s="207"/>
      <c r="AE19861" s="208"/>
    </row>
    <row r="19862" spans="24:31" x14ac:dyDescent="0.3">
      <c r="X19862" s="275" t="s">
        <v>40863</v>
      </c>
      <c r="Y19862" s="276">
        <v>29500</v>
      </c>
      <c r="AA19862" s="231" t="s">
        <v>40824</v>
      </c>
      <c r="AB19862" s="232">
        <v>5620166.3200000003</v>
      </c>
      <c r="AD19862" s="207"/>
      <c r="AE19862" s="208"/>
    </row>
    <row r="19863" spans="24:31" x14ac:dyDescent="0.3">
      <c r="X19863" s="275" t="s">
        <v>36556</v>
      </c>
      <c r="Y19863" s="276">
        <v>19759.82</v>
      </c>
      <c r="AA19863" s="231" t="s">
        <v>13877</v>
      </c>
      <c r="AB19863" s="232">
        <v>24403.87</v>
      </c>
      <c r="AD19863" s="207"/>
      <c r="AE19863" s="208"/>
    </row>
    <row r="19864" spans="24:31" x14ac:dyDescent="0.3">
      <c r="X19864" s="275" t="s">
        <v>40864</v>
      </c>
      <c r="Y19864" s="276">
        <v>43264.72</v>
      </c>
      <c r="AA19864" s="231" t="s">
        <v>23493</v>
      </c>
      <c r="AB19864" s="232">
        <v>264957.48</v>
      </c>
      <c r="AD19864" s="207"/>
      <c r="AE19864" s="208"/>
    </row>
    <row r="19865" spans="24:31" x14ac:dyDescent="0.3">
      <c r="X19865" s="275" t="s">
        <v>40865</v>
      </c>
      <c r="Y19865" s="276">
        <v>9277.6</v>
      </c>
      <c r="AA19865" s="231" t="s">
        <v>23495</v>
      </c>
      <c r="AB19865" s="232">
        <v>387868.15</v>
      </c>
      <c r="AD19865" s="207"/>
      <c r="AE19865" s="208"/>
    </row>
    <row r="19866" spans="24:31" x14ac:dyDescent="0.3">
      <c r="X19866" s="275" t="s">
        <v>25187</v>
      </c>
      <c r="Y19866" s="276">
        <v>49814.94</v>
      </c>
      <c r="AA19866" s="231" t="s">
        <v>36465</v>
      </c>
      <c r="AB19866" s="232">
        <v>518</v>
      </c>
      <c r="AD19866" s="207"/>
      <c r="AE19866" s="208"/>
    </row>
    <row r="19867" spans="24:31" x14ac:dyDescent="0.3">
      <c r="X19867" s="275" t="s">
        <v>55639</v>
      </c>
      <c r="Y19867" s="276">
        <v>1500</v>
      </c>
      <c r="AA19867" s="231" t="s">
        <v>40825</v>
      </c>
      <c r="AB19867" s="232">
        <v>41697.5</v>
      </c>
      <c r="AD19867" s="207"/>
      <c r="AE19867" s="208"/>
    </row>
    <row r="19868" spans="24:31" x14ac:dyDescent="0.3">
      <c r="X19868" s="275" t="s">
        <v>25188</v>
      </c>
      <c r="Y19868" s="276">
        <v>600.6</v>
      </c>
      <c r="AA19868" s="231" t="s">
        <v>40826</v>
      </c>
      <c r="AB19868" s="232">
        <v>23569.43</v>
      </c>
      <c r="AD19868" s="207"/>
      <c r="AE19868" s="208"/>
    </row>
    <row r="19869" spans="24:31" x14ac:dyDescent="0.3">
      <c r="X19869" s="275" t="s">
        <v>25189</v>
      </c>
      <c r="Y19869" s="276">
        <v>3653.32</v>
      </c>
      <c r="AA19869" s="231" t="s">
        <v>40827</v>
      </c>
      <c r="AB19869" s="232">
        <v>2721.33</v>
      </c>
      <c r="AD19869" s="207"/>
      <c r="AE19869" s="208"/>
    </row>
    <row r="19870" spans="24:31" x14ac:dyDescent="0.3">
      <c r="X19870" s="275" t="s">
        <v>25190</v>
      </c>
      <c r="Y19870" s="276">
        <v>5824.68</v>
      </c>
      <c r="AA19870" s="231" t="s">
        <v>23496</v>
      </c>
      <c r="AB19870" s="232">
        <v>924189.49</v>
      </c>
      <c r="AD19870" s="207"/>
      <c r="AE19870" s="208"/>
    </row>
    <row r="19871" spans="24:31" x14ac:dyDescent="0.3">
      <c r="X19871" s="275" t="s">
        <v>25219</v>
      </c>
      <c r="Y19871" s="276">
        <v>-11506.5</v>
      </c>
      <c r="AA19871" s="231" t="s">
        <v>23498</v>
      </c>
      <c r="AB19871" s="232">
        <v>70586.960000000006</v>
      </c>
      <c r="AD19871" s="207"/>
      <c r="AE19871" s="208"/>
    </row>
    <row r="19872" spans="24:31" x14ac:dyDescent="0.3">
      <c r="X19872" s="275" t="s">
        <v>33958</v>
      </c>
      <c r="Y19872" s="276">
        <v>361723.56</v>
      </c>
      <c r="AA19872" s="231" t="s">
        <v>33838</v>
      </c>
      <c r="AB19872" s="232">
        <v>91780001.900000006</v>
      </c>
      <c r="AD19872" s="207"/>
      <c r="AE19872" s="208"/>
    </row>
    <row r="19873" spans="24:31" x14ac:dyDescent="0.3">
      <c r="X19873" s="275" t="s">
        <v>33959</v>
      </c>
      <c r="Y19873" s="276">
        <v>45779</v>
      </c>
      <c r="AA19873" s="231" t="s">
        <v>23500</v>
      </c>
      <c r="AB19873" s="232">
        <v>696255.96</v>
      </c>
      <c r="AD19873" s="207"/>
      <c r="AE19873" s="208"/>
    </row>
    <row r="19874" spans="24:31" x14ac:dyDescent="0.3">
      <c r="X19874" s="275" t="s">
        <v>54488</v>
      </c>
      <c r="Y19874" s="276">
        <v>593.66999999999996</v>
      </c>
      <c r="AA19874" s="231" t="s">
        <v>23501</v>
      </c>
      <c r="AB19874" s="232">
        <v>9114.66</v>
      </c>
      <c r="AD19874" s="207"/>
      <c r="AE19874" s="208"/>
    </row>
    <row r="19875" spans="24:31" x14ac:dyDescent="0.3">
      <c r="X19875" s="275" t="s">
        <v>54489</v>
      </c>
      <c r="Y19875" s="276">
        <v>43093.07</v>
      </c>
      <c r="AA19875" s="231" t="s">
        <v>23502</v>
      </c>
      <c r="AB19875" s="232">
        <v>29577.96</v>
      </c>
      <c r="AD19875" s="207"/>
      <c r="AE19875" s="208"/>
    </row>
    <row r="19876" spans="24:31" x14ac:dyDescent="0.3">
      <c r="X19876" s="275" t="s">
        <v>33960</v>
      </c>
      <c r="Y19876" s="276">
        <v>60215.32</v>
      </c>
      <c r="AA19876" s="231" t="s">
        <v>23503</v>
      </c>
      <c r="AB19876" s="232">
        <v>184049.45</v>
      </c>
      <c r="AD19876" s="207"/>
      <c r="AE19876" s="208"/>
    </row>
    <row r="19877" spans="24:31" x14ac:dyDescent="0.3">
      <c r="X19877" s="275" t="s">
        <v>54491</v>
      </c>
      <c r="Y19877" s="276">
        <v>390</v>
      </c>
      <c r="AA19877" s="231" t="s">
        <v>23504</v>
      </c>
      <c r="AB19877" s="232">
        <v>2847375.23</v>
      </c>
      <c r="AD19877" s="207"/>
      <c r="AE19877" s="208"/>
    </row>
    <row r="19878" spans="24:31" x14ac:dyDescent="0.3">
      <c r="X19878" s="275" t="s">
        <v>33962</v>
      </c>
      <c r="Y19878" s="276">
        <v>31866.03</v>
      </c>
      <c r="AA19878" s="231" t="s">
        <v>43288</v>
      </c>
      <c r="AB19878" s="232">
        <v>199900</v>
      </c>
      <c r="AD19878" s="207"/>
      <c r="AE19878" s="208"/>
    </row>
    <row r="19879" spans="24:31" x14ac:dyDescent="0.3">
      <c r="X19879" s="275" t="s">
        <v>32554</v>
      </c>
      <c r="Y19879" s="276">
        <v>13801.2</v>
      </c>
      <c r="AA19879" s="231" t="s">
        <v>47545</v>
      </c>
      <c r="AB19879" s="232">
        <v>41613.03</v>
      </c>
      <c r="AD19879" s="207"/>
      <c r="AE19879" s="208"/>
    </row>
    <row r="19880" spans="24:31" x14ac:dyDescent="0.3">
      <c r="X19880" s="275" t="s">
        <v>14009</v>
      </c>
      <c r="Y19880" s="276">
        <v>18247.54</v>
      </c>
      <c r="AA19880" s="231" t="s">
        <v>23505</v>
      </c>
      <c r="AB19880" s="232">
        <v>4296.9399999999996</v>
      </c>
      <c r="AD19880" s="207"/>
      <c r="AE19880" s="208"/>
    </row>
    <row r="19881" spans="24:31" x14ac:dyDescent="0.3">
      <c r="X19881" s="275" t="s">
        <v>33963</v>
      </c>
      <c r="Y19881" s="276">
        <v>8607.92</v>
      </c>
      <c r="AA19881" s="231" t="s">
        <v>13881</v>
      </c>
      <c r="AB19881" s="232">
        <v>8788989.1999999993</v>
      </c>
      <c r="AD19881" s="207"/>
      <c r="AE19881" s="208"/>
    </row>
    <row r="19882" spans="24:31" x14ac:dyDescent="0.3">
      <c r="X19882" s="275" t="s">
        <v>43325</v>
      </c>
      <c r="Y19882" s="276">
        <v>22350</v>
      </c>
      <c r="AA19882" s="231" t="s">
        <v>13882</v>
      </c>
      <c r="AB19882" s="232">
        <v>3572451.14</v>
      </c>
      <c r="AD19882" s="207"/>
      <c r="AE19882" s="208"/>
    </row>
    <row r="19883" spans="24:31" x14ac:dyDescent="0.3">
      <c r="X19883" s="275" t="s">
        <v>36565</v>
      </c>
      <c r="Y19883" s="276">
        <v>6600</v>
      </c>
      <c r="AA19883" s="231" t="s">
        <v>23506</v>
      </c>
      <c r="AB19883" s="232">
        <v>1018273.94</v>
      </c>
      <c r="AD19883" s="207"/>
      <c r="AE19883" s="208"/>
    </row>
    <row r="19884" spans="24:31" x14ac:dyDescent="0.3">
      <c r="X19884" s="275" t="s">
        <v>58777</v>
      </c>
      <c r="Y19884" s="276">
        <v>27007.94</v>
      </c>
      <c r="AA19884" s="231" t="s">
        <v>23507</v>
      </c>
      <c r="AB19884" s="232">
        <v>131598.67000000001</v>
      </c>
      <c r="AD19884" s="207"/>
      <c r="AE19884" s="208"/>
    </row>
    <row r="19885" spans="24:31" x14ac:dyDescent="0.3">
      <c r="X19885" s="275" t="s">
        <v>58778</v>
      </c>
      <c r="Y19885" s="276">
        <v>2760</v>
      </c>
      <c r="AA19885" s="231" t="s">
        <v>23508</v>
      </c>
      <c r="AB19885" s="232">
        <v>1437.8</v>
      </c>
      <c r="AD19885" s="207"/>
      <c r="AE19885" s="208"/>
    </row>
    <row r="19886" spans="24:31" x14ac:dyDescent="0.3">
      <c r="X19886" s="275" t="s">
        <v>58076</v>
      </c>
      <c r="Y19886" s="276">
        <v>3300</v>
      </c>
      <c r="AA19886" s="231" t="s">
        <v>23509</v>
      </c>
      <c r="AB19886" s="232">
        <v>8219268.3899999997</v>
      </c>
      <c r="AD19886" s="207"/>
      <c r="AE19886" s="208"/>
    </row>
    <row r="19887" spans="24:31" x14ac:dyDescent="0.3">
      <c r="X19887" s="275" t="s">
        <v>35398</v>
      </c>
      <c r="Y19887" s="276">
        <v>1620.17</v>
      </c>
      <c r="AA19887" s="231" t="s">
        <v>23510</v>
      </c>
      <c r="AB19887" s="232">
        <v>440395.35</v>
      </c>
      <c r="AD19887" s="207"/>
      <c r="AE19887" s="208"/>
    </row>
    <row r="19888" spans="24:31" x14ac:dyDescent="0.3">
      <c r="X19888" s="275" t="s">
        <v>59340</v>
      </c>
      <c r="Y19888" s="276">
        <v>87000</v>
      </c>
      <c r="AA19888" s="231" t="s">
        <v>23513</v>
      </c>
      <c r="AB19888" s="232">
        <v>1263650.19</v>
      </c>
      <c r="AD19888" s="207"/>
      <c r="AE19888" s="208"/>
    </row>
    <row r="19889" spans="24:31" x14ac:dyDescent="0.3">
      <c r="X19889" s="275" t="s">
        <v>25220</v>
      </c>
      <c r="Y19889" s="276">
        <v>4593.18</v>
      </c>
      <c r="AA19889" s="231" t="s">
        <v>23515</v>
      </c>
      <c r="AB19889" s="232">
        <v>3.03</v>
      </c>
      <c r="AD19889" s="207"/>
      <c r="AE19889" s="208"/>
    </row>
    <row r="19890" spans="24:31" x14ac:dyDescent="0.3">
      <c r="X19890" s="275" t="s">
        <v>14010</v>
      </c>
      <c r="Y19890" s="276">
        <v>50030.69</v>
      </c>
      <c r="AA19890" s="231" t="s">
        <v>47546</v>
      </c>
      <c r="AB19890" s="232">
        <v>2384.9699999999998</v>
      </c>
      <c r="AD19890" s="207"/>
      <c r="AE19890" s="208"/>
    </row>
    <row r="19891" spans="24:31" x14ac:dyDescent="0.3">
      <c r="X19891" s="275" t="s">
        <v>25221</v>
      </c>
      <c r="Y19891" s="276">
        <v>61286.87</v>
      </c>
      <c r="AA19891" s="231" t="s">
        <v>23516</v>
      </c>
      <c r="AB19891" s="232">
        <v>3349532.49</v>
      </c>
      <c r="AD19891" s="207"/>
      <c r="AE19891" s="208"/>
    </row>
    <row r="19892" spans="24:31" x14ac:dyDescent="0.3">
      <c r="X19892" s="275" t="s">
        <v>32555</v>
      </c>
      <c r="Y19892" s="276">
        <v>5203.32</v>
      </c>
      <c r="AA19892" s="231" t="s">
        <v>23517</v>
      </c>
      <c r="AB19892" s="232">
        <v>3969192.24</v>
      </c>
      <c r="AD19892" s="207"/>
      <c r="AE19892" s="208"/>
    </row>
    <row r="19893" spans="24:31" x14ac:dyDescent="0.3">
      <c r="X19893" s="275" t="s">
        <v>14011</v>
      </c>
      <c r="Y19893" s="276">
        <v>393715.81</v>
      </c>
      <c r="AA19893" s="231" t="s">
        <v>23518</v>
      </c>
      <c r="AB19893" s="232">
        <v>242024.49</v>
      </c>
      <c r="AD19893" s="207"/>
      <c r="AE19893" s="208"/>
    </row>
    <row r="19894" spans="24:31" x14ac:dyDescent="0.3">
      <c r="X19894" s="275" t="s">
        <v>35399</v>
      </c>
      <c r="Y19894" s="276">
        <v>51698.89</v>
      </c>
      <c r="AA19894" s="231" t="s">
        <v>23519</v>
      </c>
      <c r="AB19894" s="232">
        <v>1351773.6</v>
      </c>
      <c r="AD19894" s="207"/>
      <c r="AE19894" s="208"/>
    </row>
    <row r="19895" spans="24:31" x14ac:dyDescent="0.3">
      <c r="X19895" s="275" t="s">
        <v>48515</v>
      </c>
      <c r="Y19895" s="276">
        <v>16501.169999999998</v>
      </c>
      <c r="AA19895" s="231" t="s">
        <v>49388</v>
      </c>
      <c r="AB19895" s="232">
        <v>285426.84000000003</v>
      </c>
      <c r="AD19895" s="207"/>
      <c r="AE19895" s="208"/>
    </row>
    <row r="19896" spans="24:31" x14ac:dyDescent="0.3">
      <c r="X19896" s="275" t="s">
        <v>58779</v>
      </c>
      <c r="Y19896" s="276">
        <v>19.47</v>
      </c>
      <c r="AA19896" s="231" t="s">
        <v>50707</v>
      </c>
      <c r="AB19896" s="232">
        <v>327734.58</v>
      </c>
      <c r="AD19896" s="207"/>
      <c r="AE19896" s="208"/>
    </row>
    <row r="19897" spans="24:31" x14ac:dyDescent="0.3">
      <c r="X19897" s="275" t="s">
        <v>49398</v>
      </c>
      <c r="Y19897" s="276">
        <v>29272.01</v>
      </c>
      <c r="AA19897" s="231" t="s">
        <v>50708</v>
      </c>
      <c r="AB19897" s="232">
        <v>3408.68</v>
      </c>
      <c r="AD19897" s="207"/>
      <c r="AE19897" s="208"/>
    </row>
    <row r="19898" spans="24:31" x14ac:dyDescent="0.3">
      <c r="X19898" s="275" t="s">
        <v>60099</v>
      </c>
      <c r="Y19898" s="276">
        <v>2435</v>
      </c>
      <c r="AA19898" s="231" t="s">
        <v>50709</v>
      </c>
      <c r="AB19898" s="232">
        <v>48623.82</v>
      </c>
      <c r="AD19898" s="207"/>
      <c r="AE19898" s="208"/>
    </row>
    <row r="19899" spans="24:31" x14ac:dyDescent="0.3">
      <c r="X19899" s="275" t="s">
        <v>54493</v>
      </c>
      <c r="Y19899" s="276">
        <v>410639.29</v>
      </c>
      <c r="AA19899" s="231" t="s">
        <v>23520</v>
      </c>
      <c r="AB19899" s="232">
        <v>4739887.43</v>
      </c>
      <c r="AD19899" s="207"/>
      <c r="AE19899" s="208"/>
    </row>
    <row r="19900" spans="24:31" x14ac:dyDescent="0.3">
      <c r="X19900" s="275" t="s">
        <v>55640</v>
      </c>
      <c r="Y19900" s="276">
        <v>-0.28000000000000003</v>
      </c>
      <c r="AA19900" s="231" t="s">
        <v>23521</v>
      </c>
      <c r="AB19900" s="232">
        <v>426928.35</v>
      </c>
      <c r="AD19900" s="207"/>
      <c r="AE19900" s="208"/>
    </row>
    <row r="19901" spans="24:31" x14ac:dyDescent="0.3">
      <c r="X19901" s="275" t="s">
        <v>14012</v>
      </c>
      <c r="Y19901" s="276">
        <v>508014.22</v>
      </c>
      <c r="AA19901" s="231" t="s">
        <v>40828</v>
      </c>
      <c r="AB19901" s="232">
        <v>36768.959999999999</v>
      </c>
      <c r="AD19901" s="207"/>
      <c r="AE19901" s="208"/>
    </row>
    <row r="19902" spans="24:31" x14ac:dyDescent="0.3">
      <c r="X19902" s="275" t="s">
        <v>25226</v>
      </c>
      <c r="Y19902" s="276">
        <v>17678.3</v>
      </c>
      <c r="AA19902" s="231" t="s">
        <v>23548</v>
      </c>
      <c r="AB19902" s="232">
        <v>123333.63</v>
      </c>
      <c r="AD19902" s="207"/>
      <c r="AE19902" s="208"/>
    </row>
    <row r="19903" spans="24:31" x14ac:dyDescent="0.3">
      <c r="X19903" s="275" t="s">
        <v>54494</v>
      </c>
      <c r="Y19903" s="276">
        <v>896.13</v>
      </c>
      <c r="AA19903" s="231" t="s">
        <v>33842</v>
      </c>
      <c r="AB19903" s="232">
        <v>173750.28</v>
      </c>
      <c r="AD19903" s="207"/>
      <c r="AE19903" s="208"/>
    </row>
    <row r="19904" spans="24:31" x14ac:dyDescent="0.3">
      <c r="X19904" s="275" t="s">
        <v>54495</v>
      </c>
      <c r="Y19904" s="276">
        <v>64799.02</v>
      </c>
      <c r="AA19904" s="231" t="s">
        <v>23549</v>
      </c>
      <c r="AB19904" s="232">
        <v>433897.77</v>
      </c>
      <c r="AD19904" s="207"/>
      <c r="AE19904" s="208"/>
    </row>
    <row r="19905" spans="24:31" x14ac:dyDescent="0.3">
      <c r="X19905" s="275" t="s">
        <v>56840</v>
      </c>
      <c r="Y19905" s="276">
        <v>290.5</v>
      </c>
      <c r="AA19905" s="231" t="s">
        <v>23550</v>
      </c>
      <c r="AB19905" s="232">
        <v>38500</v>
      </c>
      <c r="AD19905" s="207"/>
      <c r="AE19905" s="208"/>
    </row>
    <row r="19906" spans="24:31" x14ac:dyDescent="0.3">
      <c r="X19906" s="275" t="s">
        <v>25227</v>
      </c>
      <c r="Y19906" s="276">
        <v>247026.83</v>
      </c>
      <c r="AA19906" s="231" t="s">
        <v>40829</v>
      </c>
      <c r="AB19906" s="232">
        <v>622835.38</v>
      </c>
      <c r="AD19906" s="207"/>
      <c r="AE19906" s="208"/>
    </row>
    <row r="19907" spans="24:31" x14ac:dyDescent="0.3">
      <c r="X19907" s="275" t="s">
        <v>25228</v>
      </c>
      <c r="Y19907" s="276">
        <v>743319.25</v>
      </c>
      <c r="AA19907" s="231" t="s">
        <v>33843</v>
      </c>
      <c r="AB19907" s="232">
        <v>251012.38</v>
      </c>
      <c r="AD19907" s="207"/>
      <c r="AE19907" s="208"/>
    </row>
    <row r="19908" spans="24:31" x14ac:dyDescent="0.3">
      <c r="X19908" s="275" t="s">
        <v>46137</v>
      </c>
      <c r="Y19908" s="276">
        <v>-17153.84</v>
      </c>
      <c r="AA19908" s="231" t="s">
        <v>23551</v>
      </c>
      <c r="AB19908" s="232">
        <v>7975.04</v>
      </c>
      <c r="AD19908" s="207"/>
      <c r="AE19908" s="208"/>
    </row>
    <row r="19909" spans="24:31" x14ac:dyDescent="0.3">
      <c r="X19909" s="275" t="s">
        <v>49399</v>
      </c>
      <c r="Y19909" s="276">
        <v>151739.73000000001</v>
      </c>
      <c r="AA19909" s="231" t="s">
        <v>54438</v>
      </c>
      <c r="AB19909" s="232">
        <v>106655.38</v>
      </c>
      <c r="AD19909" s="207"/>
      <c r="AE19909" s="208"/>
    </row>
    <row r="19910" spans="24:31" x14ac:dyDescent="0.3">
      <c r="X19910" s="275" t="s">
        <v>50741</v>
      </c>
      <c r="Y19910" s="276">
        <v>8402.3700000000008</v>
      </c>
      <c r="AA19910" s="231" t="s">
        <v>43289</v>
      </c>
      <c r="AB19910" s="232">
        <v>586733.17000000004</v>
      </c>
      <c r="AD19910" s="207"/>
      <c r="AE19910" s="208"/>
    </row>
    <row r="19911" spans="24:31" x14ac:dyDescent="0.3">
      <c r="X19911" s="275" t="s">
        <v>50742</v>
      </c>
      <c r="Y19911" s="276">
        <v>386703.9</v>
      </c>
      <c r="AA19911" s="231" t="s">
        <v>54439</v>
      </c>
      <c r="AB19911" s="232">
        <v>17079.419999999998</v>
      </c>
      <c r="AD19911" s="207"/>
      <c r="AE19911" s="208"/>
    </row>
    <row r="19912" spans="24:31" x14ac:dyDescent="0.3">
      <c r="X19912" s="275" t="s">
        <v>56841</v>
      </c>
      <c r="Y19912" s="276">
        <v>134872.72</v>
      </c>
      <c r="AA19912" s="231" t="s">
        <v>23553</v>
      </c>
      <c r="AB19912" s="232">
        <v>177929.01</v>
      </c>
      <c r="AD19912" s="207"/>
      <c r="AE19912" s="208"/>
    </row>
    <row r="19913" spans="24:31" x14ac:dyDescent="0.3">
      <c r="X19913" s="275" t="s">
        <v>56842</v>
      </c>
      <c r="Y19913" s="276">
        <v>68250.080000000002</v>
      </c>
      <c r="AA19913" s="231" t="s">
        <v>13884</v>
      </c>
      <c r="AB19913" s="232">
        <v>597622.57999999996</v>
      </c>
      <c r="AD19913" s="207"/>
      <c r="AE19913" s="208"/>
    </row>
    <row r="19914" spans="24:31" x14ac:dyDescent="0.3">
      <c r="X19914" s="275" t="s">
        <v>56843</v>
      </c>
      <c r="Y19914" s="276">
        <v>11000</v>
      </c>
      <c r="AA19914" s="231" t="s">
        <v>23554</v>
      </c>
      <c r="AB19914" s="232">
        <v>3523.92</v>
      </c>
      <c r="AD19914" s="207"/>
      <c r="AE19914" s="208"/>
    </row>
    <row r="19915" spans="24:31" x14ac:dyDescent="0.3">
      <c r="X19915" s="275" t="s">
        <v>46139</v>
      </c>
      <c r="Y19915" s="276">
        <v>46073.9</v>
      </c>
      <c r="AA19915" s="231" t="s">
        <v>54440</v>
      </c>
      <c r="AB19915" s="232">
        <v>98093</v>
      </c>
      <c r="AD19915" s="207"/>
      <c r="AE19915" s="208"/>
    </row>
    <row r="19916" spans="24:31" x14ac:dyDescent="0.3">
      <c r="X19916" s="275" t="s">
        <v>55641</v>
      </c>
      <c r="Y19916" s="276">
        <v>8432.32</v>
      </c>
      <c r="AA19916" s="231" t="s">
        <v>54441</v>
      </c>
      <c r="AB19916" s="232">
        <v>7998.2</v>
      </c>
      <c r="AD19916" s="207"/>
      <c r="AE19916" s="208"/>
    </row>
    <row r="19917" spans="24:31" x14ac:dyDescent="0.3">
      <c r="X19917" s="275" t="s">
        <v>14019</v>
      </c>
      <c r="Y19917" s="276">
        <v>36728.03</v>
      </c>
      <c r="AA19917" s="231" t="s">
        <v>23555</v>
      </c>
      <c r="AB19917" s="232">
        <v>206962.85</v>
      </c>
      <c r="AD19917" s="207"/>
      <c r="AE19917" s="208"/>
    </row>
    <row r="19918" spans="24:31" x14ac:dyDescent="0.3">
      <c r="X19918" s="275" t="s">
        <v>55642</v>
      </c>
      <c r="Y19918" s="276">
        <v>2549.1999999999998</v>
      </c>
      <c r="AA19918" s="231" t="s">
        <v>39297</v>
      </c>
      <c r="AB19918" s="232">
        <v>18800</v>
      </c>
      <c r="AD19918" s="207"/>
      <c r="AE19918" s="208"/>
    </row>
    <row r="19919" spans="24:31" x14ac:dyDescent="0.3">
      <c r="X19919" s="275" t="s">
        <v>62906</v>
      </c>
      <c r="Y19919" s="276">
        <v>702.3</v>
      </c>
      <c r="AA19919" s="231" t="s">
        <v>23556</v>
      </c>
      <c r="AB19919" s="232">
        <v>149998.24</v>
      </c>
      <c r="AD19919" s="207"/>
      <c r="AE19919" s="208"/>
    </row>
    <row r="19920" spans="24:31" x14ac:dyDescent="0.3">
      <c r="X19920" s="275" t="s">
        <v>62907</v>
      </c>
      <c r="Y19920" s="276">
        <v>47.33</v>
      </c>
      <c r="AA19920" s="231" t="s">
        <v>23592</v>
      </c>
      <c r="AB19920" s="232">
        <v>2680</v>
      </c>
      <c r="AD19920" s="207"/>
      <c r="AE19920" s="208"/>
    </row>
    <row r="19921" spans="24:31" x14ac:dyDescent="0.3">
      <c r="X19921" s="275" t="s">
        <v>25240</v>
      </c>
      <c r="Y19921" s="276">
        <v>1029983.18</v>
      </c>
      <c r="AA19921" s="231" t="s">
        <v>39303</v>
      </c>
      <c r="AB19921" s="232">
        <v>30650.9</v>
      </c>
      <c r="AD19921" s="207"/>
      <c r="AE19921" s="208"/>
    </row>
    <row r="19922" spans="24:31" x14ac:dyDescent="0.3">
      <c r="X19922" s="275" t="s">
        <v>25241</v>
      </c>
      <c r="Y19922" s="276">
        <v>182376.66</v>
      </c>
      <c r="AA19922" s="231" t="s">
        <v>43290</v>
      </c>
      <c r="AB19922" s="232">
        <v>8150</v>
      </c>
      <c r="AD19922" s="207"/>
      <c r="AE19922" s="208"/>
    </row>
    <row r="19923" spans="24:31" x14ac:dyDescent="0.3">
      <c r="X19923" s="275" t="s">
        <v>54497</v>
      </c>
      <c r="Y19923" s="276">
        <v>5883</v>
      </c>
      <c r="AA19923" s="231" t="s">
        <v>46092</v>
      </c>
      <c r="AB19923" s="232">
        <v>424343.75</v>
      </c>
      <c r="AD19923" s="207"/>
      <c r="AE19923" s="208"/>
    </row>
    <row r="19924" spans="24:31" x14ac:dyDescent="0.3">
      <c r="X19924" s="275" t="s">
        <v>25243</v>
      </c>
      <c r="Y19924" s="276">
        <v>20016.37</v>
      </c>
      <c r="AA19924" s="231" t="s">
        <v>23594</v>
      </c>
      <c r="AB19924" s="232">
        <v>9465</v>
      </c>
      <c r="AD19924" s="207"/>
      <c r="AE19924" s="208"/>
    </row>
    <row r="19925" spans="24:31" x14ac:dyDescent="0.3">
      <c r="X19925" s="275" t="s">
        <v>25332</v>
      </c>
      <c r="Y19925" s="276">
        <v>809407.03</v>
      </c>
      <c r="AA19925" s="231" t="s">
        <v>23595</v>
      </c>
      <c r="AB19925" s="232">
        <v>37946.46</v>
      </c>
      <c r="AD19925" s="207"/>
      <c r="AE19925" s="208"/>
    </row>
    <row r="19926" spans="24:31" x14ac:dyDescent="0.3">
      <c r="X19926" s="275" t="s">
        <v>25334</v>
      </c>
      <c r="Y19926" s="276">
        <v>530280.6</v>
      </c>
      <c r="AA19926" s="231" t="s">
        <v>23596</v>
      </c>
      <c r="AB19926" s="232">
        <v>9417.7199999999993</v>
      </c>
      <c r="AD19926" s="207"/>
      <c r="AE19926" s="208"/>
    </row>
    <row r="19927" spans="24:31" x14ac:dyDescent="0.3">
      <c r="X19927" s="275" t="s">
        <v>43326</v>
      </c>
      <c r="Y19927" s="276">
        <v>104854.9</v>
      </c>
      <c r="AA19927" s="231" t="s">
        <v>39304</v>
      </c>
      <c r="AB19927" s="232">
        <v>417.6</v>
      </c>
      <c r="AD19927" s="207"/>
      <c r="AE19927" s="208"/>
    </row>
    <row r="19928" spans="24:31" x14ac:dyDescent="0.3">
      <c r="X19928" s="275" t="s">
        <v>25340</v>
      </c>
      <c r="Y19928" s="276">
        <v>168258.5</v>
      </c>
      <c r="AA19928" s="231" t="s">
        <v>23597</v>
      </c>
      <c r="AB19928" s="232">
        <v>71721.789999999994</v>
      </c>
      <c r="AD19928" s="207"/>
      <c r="AE19928" s="208"/>
    </row>
    <row r="19929" spans="24:31" x14ac:dyDescent="0.3">
      <c r="X19929" s="275" t="s">
        <v>25341</v>
      </c>
      <c r="Y19929" s="276">
        <v>1432.81</v>
      </c>
      <c r="AA19929" s="231" t="s">
        <v>39305</v>
      </c>
      <c r="AB19929" s="232">
        <v>3000</v>
      </c>
      <c r="AD19929" s="207"/>
      <c r="AE19929" s="208"/>
    </row>
    <row r="19930" spans="24:31" x14ac:dyDescent="0.3">
      <c r="X19930" s="275" t="s">
        <v>14032</v>
      </c>
      <c r="Y19930" s="276">
        <v>52592.51</v>
      </c>
      <c r="AA19930" s="231" t="s">
        <v>23598</v>
      </c>
      <c r="AB19930" s="232">
        <v>22141.14</v>
      </c>
      <c r="AD19930" s="207"/>
      <c r="AE19930" s="208"/>
    </row>
    <row r="19931" spans="24:31" x14ac:dyDescent="0.3">
      <c r="X19931" s="275" t="s">
        <v>35408</v>
      </c>
      <c r="Y19931" s="276">
        <v>5449950</v>
      </c>
      <c r="AA19931" s="231" t="s">
        <v>23599</v>
      </c>
      <c r="AB19931" s="232">
        <v>69694</v>
      </c>
      <c r="AD19931" s="207"/>
      <c r="AE19931" s="208"/>
    </row>
    <row r="19932" spans="24:31" x14ac:dyDescent="0.3">
      <c r="X19932" s="275" t="s">
        <v>40866</v>
      </c>
      <c r="Y19932" s="276">
        <v>2206405.83</v>
      </c>
      <c r="AA19932" s="231" t="s">
        <v>43291</v>
      </c>
      <c r="AB19932" s="232">
        <v>13677.25</v>
      </c>
      <c r="AD19932" s="207"/>
      <c r="AE19932" s="208"/>
    </row>
    <row r="19933" spans="24:31" x14ac:dyDescent="0.3">
      <c r="X19933" s="275" t="s">
        <v>25349</v>
      </c>
      <c r="Y19933" s="276">
        <v>24784.33</v>
      </c>
      <c r="AA19933" s="231" t="s">
        <v>23602</v>
      </c>
      <c r="AB19933" s="232">
        <v>59025</v>
      </c>
      <c r="AD19933" s="207"/>
      <c r="AE19933" s="208"/>
    </row>
    <row r="19934" spans="24:31" x14ac:dyDescent="0.3">
      <c r="X19934" s="275" t="s">
        <v>25351</v>
      </c>
      <c r="Y19934" s="276">
        <v>762322.5</v>
      </c>
      <c r="AA19934" s="231" t="s">
        <v>35277</v>
      </c>
      <c r="AB19934" s="232">
        <v>35850.959999999999</v>
      </c>
      <c r="AD19934" s="207"/>
      <c r="AE19934" s="208"/>
    </row>
    <row r="19935" spans="24:31" x14ac:dyDescent="0.3">
      <c r="X19935" s="275" t="s">
        <v>25352</v>
      </c>
      <c r="Y19935" s="276">
        <v>0.08</v>
      </c>
      <c r="AA19935" s="231" t="s">
        <v>23612</v>
      </c>
      <c r="AB19935" s="232">
        <v>5797.72</v>
      </c>
      <c r="AD19935" s="207"/>
      <c r="AE19935" s="208"/>
    </row>
    <row r="19936" spans="24:31" x14ac:dyDescent="0.3">
      <c r="X19936" s="275" t="s">
        <v>14035</v>
      </c>
      <c r="Y19936" s="276">
        <v>761244.29</v>
      </c>
      <c r="AA19936" s="231" t="s">
        <v>46093</v>
      </c>
      <c r="AB19936" s="232">
        <v>97527.039999999994</v>
      </c>
      <c r="AD19936" s="207"/>
      <c r="AE19936" s="208"/>
    </row>
    <row r="19937" spans="24:31" x14ac:dyDescent="0.3">
      <c r="X19937" s="275" t="s">
        <v>14036</v>
      </c>
      <c r="Y19937" s="276">
        <v>1085361.3799999999</v>
      </c>
      <c r="AA19937" s="231" t="s">
        <v>39310</v>
      </c>
      <c r="AB19937" s="232">
        <v>7802.79</v>
      </c>
      <c r="AD19937" s="207"/>
      <c r="AE19937" s="208"/>
    </row>
    <row r="19938" spans="24:31" x14ac:dyDescent="0.3">
      <c r="X19938" s="275" t="s">
        <v>14037</v>
      </c>
      <c r="Y19938" s="276">
        <v>175538</v>
      </c>
      <c r="AA19938" s="231" t="s">
        <v>23613</v>
      </c>
      <c r="AB19938" s="232">
        <v>48469</v>
      </c>
      <c r="AD19938" s="207"/>
      <c r="AE19938" s="208"/>
    </row>
    <row r="19939" spans="24:31" x14ac:dyDescent="0.3">
      <c r="X19939" s="275" t="s">
        <v>25353</v>
      </c>
      <c r="Y19939" s="276">
        <v>388813.86</v>
      </c>
      <c r="AA19939" s="231" t="s">
        <v>48488</v>
      </c>
      <c r="AB19939" s="232">
        <v>3558.69</v>
      </c>
      <c r="AD19939" s="207"/>
      <c r="AE19939" s="208"/>
    </row>
    <row r="19940" spans="24:31" x14ac:dyDescent="0.3">
      <c r="X19940" s="275" t="s">
        <v>25354</v>
      </c>
      <c r="Y19940" s="276">
        <v>68939.240000000005</v>
      </c>
      <c r="AA19940" s="231" t="s">
        <v>23614</v>
      </c>
      <c r="AB19940" s="232">
        <v>349</v>
      </c>
      <c r="AD19940" s="207"/>
      <c r="AE19940" s="208"/>
    </row>
    <row r="19941" spans="24:31" x14ac:dyDescent="0.3">
      <c r="X19941" s="275" t="s">
        <v>25355</v>
      </c>
      <c r="Y19941" s="276">
        <v>32587.5</v>
      </c>
      <c r="AA19941" s="231" t="s">
        <v>23615</v>
      </c>
      <c r="AB19941" s="232">
        <v>15389.92</v>
      </c>
      <c r="AD19941" s="207"/>
      <c r="AE19941" s="208"/>
    </row>
    <row r="19942" spans="24:31" x14ac:dyDescent="0.3">
      <c r="X19942" s="275" t="s">
        <v>25357</v>
      </c>
      <c r="Y19942" s="276">
        <v>255155.42</v>
      </c>
      <c r="AA19942" s="231" t="s">
        <v>23616</v>
      </c>
      <c r="AB19942" s="232">
        <v>6858.97</v>
      </c>
      <c r="AD19942" s="207"/>
      <c r="AE19942" s="208"/>
    </row>
    <row r="19943" spans="24:31" x14ac:dyDescent="0.3">
      <c r="X19943" s="275" t="s">
        <v>50743</v>
      </c>
      <c r="Y19943" s="276">
        <v>1418.79</v>
      </c>
      <c r="AA19943" s="231" t="s">
        <v>23648</v>
      </c>
      <c r="AB19943" s="232">
        <v>86456.14</v>
      </c>
      <c r="AD19943" s="207"/>
      <c r="AE19943" s="208"/>
    </row>
    <row r="19944" spans="24:31" x14ac:dyDescent="0.3">
      <c r="X19944" s="275" t="s">
        <v>55643</v>
      </c>
      <c r="Y19944" s="276">
        <v>29151.439999999999</v>
      </c>
      <c r="AA19944" s="231" t="s">
        <v>23649</v>
      </c>
      <c r="AB19944" s="232">
        <v>11000</v>
      </c>
      <c r="AD19944" s="207"/>
      <c r="AE19944" s="208"/>
    </row>
    <row r="19945" spans="24:31" x14ac:dyDescent="0.3">
      <c r="X19945" s="275" t="s">
        <v>63513</v>
      </c>
      <c r="Y19945" s="276">
        <v>2060.64</v>
      </c>
      <c r="AA19945" s="231" t="s">
        <v>50710</v>
      </c>
      <c r="AB19945" s="232">
        <v>4060</v>
      </c>
      <c r="AD19945" s="207"/>
      <c r="AE19945" s="208"/>
    </row>
    <row r="19946" spans="24:31" x14ac:dyDescent="0.3">
      <c r="X19946" s="275" t="s">
        <v>59341</v>
      </c>
      <c r="Y19946" s="276">
        <v>5225</v>
      </c>
      <c r="AA19946" s="231" t="s">
        <v>50711</v>
      </c>
      <c r="AB19946" s="232">
        <v>13470</v>
      </c>
      <c r="AD19946" s="207"/>
      <c r="AE19946" s="208"/>
    </row>
    <row r="19947" spans="24:31" x14ac:dyDescent="0.3">
      <c r="X19947" s="275" t="s">
        <v>25358</v>
      </c>
      <c r="Y19947" s="276">
        <v>2161454.4900000002</v>
      </c>
      <c r="AA19947" s="231" t="s">
        <v>46094</v>
      </c>
      <c r="AB19947" s="232">
        <v>194675</v>
      </c>
      <c r="AD19947" s="207"/>
      <c r="AE19947" s="208"/>
    </row>
    <row r="19948" spans="24:31" x14ac:dyDescent="0.3">
      <c r="X19948" s="275" t="s">
        <v>54498</v>
      </c>
      <c r="Y19948" s="276">
        <v>1116016.27</v>
      </c>
      <c r="AA19948" s="231" t="s">
        <v>43292</v>
      </c>
      <c r="AB19948" s="232">
        <v>117568.86</v>
      </c>
      <c r="AD19948" s="207"/>
      <c r="AE19948" s="208"/>
    </row>
    <row r="19949" spans="24:31" x14ac:dyDescent="0.3">
      <c r="X19949" s="275" t="s">
        <v>14038</v>
      </c>
      <c r="Y19949" s="276">
        <v>1550948.56</v>
      </c>
      <c r="AA19949" s="231" t="s">
        <v>43293</v>
      </c>
      <c r="AB19949" s="232">
        <v>10650</v>
      </c>
      <c r="AD19949" s="207"/>
      <c r="AE19949" s="208"/>
    </row>
    <row r="19950" spans="24:31" x14ac:dyDescent="0.3">
      <c r="X19950" s="275" t="s">
        <v>25359</v>
      </c>
      <c r="Y19950" s="276">
        <v>43144.5</v>
      </c>
      <c r="AA19950" s="231" t="s">
        <v>23650</v>
      </c>
      <c r="AB19950" s="232">
        <v>31805.69</v>
      </c>
      <c r="AD19950" s="207"/>
      <c r="AE19950" s="208"/>
    </row>
    <row r="19951" spans="24:31" x14ac:dyDescent="0.3">
      <c r="X19951" s="275" t="s">
        <v>62501</v>
      </c>
      <c r="Y19951" s="276">
        <v>12030.63</v>
      </c>
      <c r="AA19951" s="231" t="s">
        <v>50712</v>
      </c>
      <c r="AB19951" s="232">
        <v>4507.16</v>
      </c>
      <c r="AD19951" s="207"/>
      <c r="AE19951" s="208"/>
    </row>
    <row r="19952" spans="24:31" x14ac:dyDescent="0.3">
      <c r="X19952" s="275" t="s">
        <v>25361</v>
      </c>
      <c r="Y19952" s="276">
        <v>78855.92</v>
      </c>
      <c r="AA19952" s="231" t="s">
        <v>50713</v>
      </c>
      <c r="AB19952" s="232">
        <v>1040.93</v>
      </c>
      <c r="AD19952" s="207"/>
      <c r="AE19952" s="208"/>
    </row>
    <row r="19953" spans="24:31" x14ac:dyDescent="0.3">
      <c r="X19953" s="275" t="s">
        <v>25362</v>
      </c>
      <c r="Y19953" s="276">
        <v>5013003.82</v>
      </c>
      <c r="AA19953" s="231" t="s">
        <v>23652</v>
      </c>
      <c r="AB19953" s="232">
        <v>779.64</v>
      </c>
      <c r="AD19953" s="207"/>
      <c r="AE19953" s="208"/>
    </row>
    <row r="19954" spans="24:31" x14ac:dyDescent="0.3">
      <c r="X19954" s="275" t="s">
        <v>65181</v>
      </c>
      <c r="Y19954" s="276">
        <v>66872.600000000006</v>
      </c>
      <c r="AA19954" s="231" t="s">
        <v>43294</v>
      </c>
      <c r="AB19954" s="232">
        <v>57.59</v>
      </c>
      <c r="AD19954" s="207"/>
      <c r="AE19954" s="208"/>
    </row>
    <row r="19955" spans="24:31" x14ac:dyDescent="0.3">
      <c r="X19955" s="275" t="s">
        <v>63514</v>
      </c>
      <c r="Y19955" s="276">
        <v>6600</v>
      </c>
      <c r="AA19955" s="231" t="s">
        <v>50714</v>
      </c>
      <c r="AB19955" s="232">
        <v>65.83</v>
      </c>
      <c r="AD19955" s="207"/>
      <c r="AE19955" s="208"/>
    </row>
    <row r="19956" spans="24:31" x14ac:dyDescent="0.3">
      <c r="X19956" s="275" t="s">
        <v>25389</v>
      </c>
      <c r="Y19956" s="276">
        <v>9900.2099999999991</v>
      </c>
      <c r="AA19956" s="231" t="s">
        <v>50715</v>
      </c>
      <c r="AB19956" s="232">
        <v>4.42</v>
      </c>
      <c r="AD19956" s="207"/>
      <c r="AE19956" s="208"/>
    </row>
    <row r="19957" spans="24:31" x14ac:dyDescent="0.3">
      <c r="X19957" s="275" t="s">
        <v>58077</v>
      </c>
      <c r="Y19957" s="276">
        <v>2166</v>
      </c>
      <c r="AA19957" s="231" t="s">
        <v>23653</v>
      </c>
      <c r="AB19957" s="232">
        <v>11514.68</v>
      </c>
      <c r="AD19957" s="207"/>
      <c r="AE19957" s="208"/>
    </row>
    <row r="19958" spans="24:31" x14ac:dyDescent="0.3">
      <c r="X19958" s="275" t="s">
        <v>25390</v>
      </c>
      <c r="Y19958" s="276">
        <v>12000</v>
      </c>
      <c r="AA19958" s="231" t="s">
        <v>23654</v>
      </c>
      <c r="AB19958" s="232">
        <v>1000</v>
      </c>
      <c r="AD19958" s="207"/>
      <c r="AE19958" s="208"/>
    </row>
    <row r="19959" spans="24:31" x14ac:dyDescent="0.3">
      <c r="X19959" s="275" t="s">
        <v>54499</v>
      </c>
      <c r="Y19959" s="276">
        <v>43366.68</v>
      </c>
      <c r="AA19959" s="231" t="s">
        <v>23657</v>
      </c>
      <c r="AB19959" s="232">
        <v>2367.5300000000002</v>
      </c>
      <c r="AD19959" s="207"/>
      <c r="AE19959" s="208"/>
    </row>
    <row r="19960" spans="24:31" x14ac:dyDescent="0.3">
      <c r="X19960" s="275" t="s">
        <v>35412</v>
      </c>
      <c r="Y19960" s="276">
        <v>60800</v>
      </c>
      <c r="AA19960" s="231" t="s">
        <v>23658</v>
      </c>
      <c r="AB19960" s="232">
        <v>37871.919999999998</v>
      </c>
      <c r="AD19960" s="207"/>
      <c r="AE19960" s="208"/>
    </row>
    <row r="19961" spans="24:31" x14ac:dyDescent="0.3">
      <c r="X19961" s="275" t="s">
        <v>62380</v>
      </c>
      <c r="Y19961" s="276">
        <v>6172.97</v>
      </c>
      <c r="AA19961" s="231" t="s">
        <v>23659</v>
      </c>
      <c r="AB19961" s="232">
        <v>62781.98</v>
      </c>
      <c r="AD19961" s="207"/>
      <c r="AE19961" s="208"/>
    </row>
    <row r="19962" spans="24:31" x14ac:dyDescent="0.3">
      <c r="X19962" s="275" t="s">
        <v>14049</v>
      </c>
      <c r="Y19962" s="276">
        <v>1836.69</v>
      </c>
      <c r="AA19962" s="231" t="s">
        <v>50716</v>
      </c>
      <c r="AB19962" s="232">
        <v>583.44000000000005</v>
      </c>
      <c r="AD19962" s="207"/>
      <c r="AE19962" s="208"/>
    </row>
    <row r="19963" spans="24:31" x14ac:dyDescent="0.3">
      <c r="X19963" s="275" t="s">
        <v>25393</v>
      </c>
      <c r="Y19963" s="276">
        <v>5402</v>
      </c>
      <c r="AA19963" s="231" t="s">
        <v>23660</v>
      </c>
      <c r="AB19963" s="232">
        <v>35705.379999999997</v>
      </c>
      <c r="AD19963" s="207"/>
      <c r="AE19963" s="208"/>
    </row>
    <row r="19964" spans="24:31" x14ac:dyDescent="0.3">
      <c r="X19964" s="275" t="s">
        <v>62381</v>
      </c>
      <c r="Y19964" s="276">
        <v>6749.06</v>
      </c>
      <c r="AA19964" s="231" t="s">
        <v>23697</v>
      </c>
      <c r="AB19964" s="232">
        <v>76902.460000000006</v>
      </c>
      <c r="AD19964" s="207"/>
      <c r="AE19964" s="208"/>
    </row>
    <row r="19965" spans="24:31" x14ac:dyDescent="0.3">
      <c r="X19965" s="275" t="s">
        <v>25394</v>
      </c>
      <c r="Y19965" s="276">
        <v>72805</v>
      </c>
      <c r="AA19965" s="231" t="s">
        <v>23698</v>
      </c>
      <c r="AB19965" s="232">
        <v>51401.32</v>
      </c>
      <c r="AD19965" s="207"/>
      <c r="AE19965" s="208"/>
    </row>
    <row r="19966" spans="24:31" x14ac:dyDescent="0.3">
      <c r="X19966" s="275" t="s">
        <v>46141</v>
      </c>
      <c r="Y19966" s="276">
        <v>8502</v>
      </c>
      <c r="AA19966" s="231" t="s">
        <v>48489</v>
      </c>
      <c r="AB19966" s="232">
        <v>36919.75</v>
      </c>
      <c r="AD19966" s="207"/>
      <c r="AE19966" s="208"/>
    </row>
    <row r="19967" spans="24:31" x14ac:dyDescent="0.3">
      <c r="X19967" s="275" t="s">
        <v>25395</v>
      </c>
      <c r="Y19967" s="276">
        <v>21838.07</v>
      </c>
      <c r="AA19967" s="231" t="s">
        <v>23699</v>
      </c>
      <c r="AB19967" s="232">
        <v>29735.69</v>
      </c>
      <c r="AD19967" s="207"/>
      <c r="AE19967" s="208"/>
    </row>
    <row r="19968" spans="24:31" x14ac:dyDescent="0.3">
      <c r="X19968" s="275" t="s">
        <v>25396</v>
      </c>
      <c r="Y19968" s="276">
        <v>1623.99</v>
      </c>
      <c r="AA19968" s="231" t="s">
        <v>23700</v>
      </c>
      <c r="AB19968" s="232">
        <v>4012.35</v>
      </c>
      <c r="AD19968" s="207"/>
      <c r="AE19968" s="208"/>
    </row>
    <row r="19969" spans="24:31" x14ac:dyDescent="0.3">
      <c r="X19969" s="275" t="s">
        <v>59342</v>
      </c>
      <c r="Y19969" s="276">
        <v>56230</v>
      </c>
      <c r="AA19969" s="231" t="s">
        <v>40830</v>
      </c>
      <c r="AB19969" s="232">
        <v>28840</v>
      </c>
      <c r="AD19969" s="207"/>
      <c r="AE19969" s="208"/>
    </row>
    <row r="19970" spans="24:31" x14ac:dyDescent="0.3">
      <c r="X19970" s="275" t="s">
        <v>25445</v>
      </c>
      <c r="Y19970" s="276">
        <v>98496</v>
      </c>
      <c r="AA19970" s="231" t="s">
        <v>40831</v>
      </c>
      <c r="AB19970" s="232">
        <v>20000</v>
      </c>
      <c r="AD19970" s="207"/>
      <c r="AE19970" s="208"/>
    </row>
    <row r="19971" spans="24:31" x14ac:dyDescent="0.3">
      <c r="X19971" s="275" t="s">
        <v>33972</v>
      </c>
      <c r="Y19971" s="276">
        <v>63500</v>
      </c>
      <c r="AA19971" s="231" t="s">
        <v>32392</v>
      </c>
      <c r="AB19971" s="232">
        <v>810</v>
      </c>
      <c r="AD19971" s="207"/>
      <c r="AE19971" s="208"/>
    </row>
    <row r="19972" spans="24:31" x14ac:dyDescent="0.3">
      <c r="X19972" s="275" t="s">
        <v>25447</v>
      </c>
      <c r="Y19972" s="276">
        <v>267804</v>
      </c>
      <c r="AA19972" s="231" t="s">
        <v>36471</v>
      </c>
      <c r="AB19972" s="232">
        <v>6500.01</v>
      </c>
      <c r="AD19972" s="207"/>
      <c r="AE19972" s="208"/>
    </row>
    <row r="19973" spans="24:31" x14ac:dyDescent="0.3">
      <c r="X19973" s="275" t="s">
        <v>25448</v>
      </c>
      <c r="Y19973" s="276">
        <v>330889.55</v>
      </c>
      <c r="AA19973" s="231" t="s">
        <v>43295</v>
      </c>
      <c r="AB19973" s="232">
        <v>378033.9</v>
      </c>
      <c r="AD19973" s="207"/>
      <c r="AE19973" s="208"/>
    </row>
    <row r="19974" spans="24:31" x14ac:dyDescent="0.3">
      <c r="X19974" s="275" t="s">
        <v>35432</v>
      </c>
      <c r="Y19974" s="276">
        <v>184932.15</v>
      </c>
      <c r="AA19974" s="231" t="s">
        <v>23703</v>
      </c>
      <c r="AB19974" s="232">
        <v>46823.32</v>
      </c>
      <c r="AD19974" s="207"/>
      <c r="AE19974" s="208"/>
    </row>
    <row r="19975" spans="24:31" x14ac:dyDescent="0.3">
      <c r="X19975" s="275" t="s">
        <v>25449</v>
      </c>
      <c r="Y19975" s="276">
        <v>77721.63</v>
      </c>
      <c r="AA19975" s="231" t="s">
        <v>23704</v>
      </c>
      <c r="AB19975" s="232">
        <v>47289.05</v>
      </c>
      <c r="AD19975" s="207"/>
      <c r="AE19975" s="208"/>
    </row>
    <row r="19976" spans="24:31" x14ac:dyDescent="0.3">
      <c r="X19976" s="275" t="s">
        <v>39668</v>
      </c>
      <c r="Y19976" s="276">
        <v>260772.83</v>
      </c>
      <c r="AA19976" s="231" t="s">
        <v>23705</v>
      </c>
      <c r="AB19976" s="232">
        <v>21945.58</v>
      </c>
      <c r="AD19976" s="207"/>
      <c r="AE19976" s="208"/>
    </row>
    <row r="19977" spans="24:31" x14ac:dyDescent="0.3">
      <c r="X19977" s="275" t="s">
        <v>25452</v>
      </c>
      <c r="Y19977" s="276">
        <v>124114.59</v>
      </c>
      <c r="AA19977" s="231" t="s">
        <v>23706</v>
      </c>
      <c r="AB19977" s="232">
        <v>750</v>
      </c>
      <c r="AD19977" s="207"/>
      <c r="AE19977" s="208"/>
    </row>
    <row r="19978" spans="24:31" x14ac:dyDescent="0.3">
      <c r="X19978" s="275" t="s">
        <v>58078</v>
      </c>
      <c r="Y19978" s="276">
        <v>683.25</v>
      </c>
      <c r="AA19978" s="231" t="s">
        <v>23707</v>
      </c>
      <c r="AB19978" s="232">
        <v>5700</v>
      </c>
      <c r="AD19978" s="207"/>
      <c r="AE19978" s="208"/>
    </row>
    <row r="19979" spans="24:31" x14ac:dyDescent="0.3">
      <c r="X19979" s="275" t="s">
        <v>25453</v>
      </c>
      <c r="Y19979" s="276">
        <v>58220</v>
      </c>
      <c r="AA19979" s="231" t="s">
        <v>54442</v>
      </c>
      <c r="AB19979" s="232">
        <v>569.11</v>
      </c>
      <c r="AD19979" s="207"/>
      <c r="AE19979" s="208"/>
    </row>
    <row r="19980" spans="24:31" x14ac:dyDescent="0.3">
      <c r="X19980" s="275" t="s">
        <v>25454</v>
      </c>
      <c r="Y19980" s="276">
        <v>44017.2</v>
      </c>
      <c r="AA19980" s="231" t="s">
        <v>23708</v>
      </c>
      <c r="AB19980" s="232">
        <v>7324.1</v>
      </c>
      <c r="AD19980" s="207"/>
      <c r="AE19980" s="208"/>
    </row>
    <row r="19981" spans="24:31" x14ac:dyDescent="0.3">
      <c r="X19981" s="275" t="s">
        <v>36575</v>
      </c>
      <c r="Y19981" s="276">
        <v>276189.28000000003</v>
      </c>
      <c r="AA19981" s="231" t="s">
        <v>23711</v>
      </c>
      <c r="AB19981" s="232">
        <v>12825</v>
      </c>
      <c r="AD19981" s="207"/>
      <c r="AE19981" s="208"/>
    </row>
    <row r="19982" spans="24:31" x14ac:dyDescent="0.3">
      <c r="X19982" s="275" t="s">
        <v>35433</v>
      </c>
      <c r="Y19982" s="276">
        <v>42288.160000000003</v>
      </c>
      <c r="AA19982" s="231" t="s">
        <v>23733</v>
      </c>
      <c r="AB19982" s="232">
        <v>58210</v>
      </c>
      <c r="AD19982" s="207"/>
      <c r="AE19982" s="208"/>
    </row>
    <row r="19983" spans="24:31" x14ac:dyDescent="0.3">
      <c r="X19983" s="275" t="s">
        <v>25456</v>
      </c>
      <c r="Y19983" s="276">
        <v>202808.17</v>
      </c>
      <c r="AA19983" s="231" t="s">
        <v>40832</v>
      </c>
      <c r="AB19983" s="232">
        <v>14640.29</v>
      </c>
      <c r="AD19983" s="207"/>
      <c r="AE19983" s="208"/>
    </row>
    <row r="19984" spans="24:31" x14ac:dyDescent="0.3">
      <c r="X19984" s="275" t="s">
        <v>50744</v>
      </c>
      <c r="Y19984" s="276">
        <v>40271.300000000003</v>
      </c>
      <c r="AA19984" s="231" t="s">
        <v>54443</v>
      </c>
      <c r="AB19984" s="232">
        <v>25479.21</v>
      </c>
      <c r="AD19984" s="207"/>
      <c r="AE19984" s="208"/>
    </row>
    <row r="19985" spans="24:31" x14ac:dyDescent="0.3">
      <c r="X19985" s="275" t="s">
        <v>36576</v>
      </c>
      <c r="Y19985" s="276">
        <v>7647.13</v>
      </c>
      <c r="AA19985" s="231" t="s">
        <v>46095</v>
      </c>
      <c r="AB19985" s="232">
        <v>211356.25</v>
      </c>
      <c r="AD19985" s="207"/>
      <c r="AE19985" s="208"/>
    </row>
    <row r="19986" spans="24:31" x14ac:dyDescent="0.3">
      <c r="X19986" s="275" t="s">
        <v>14058</v>
      </c>
      <c r="Y19986" s="276">
        <v>154940.37</v>
      </c>
      <c r="AA19986" s="231" t="s">
        <v>48490</v>
      </c>
      <c r="AB19986" s="232">
        <v>2837.5</v>
      </c>
      <c r="AD19986" s="207"/>
      <c r="AE19986" s="208"/>
    </row>
    <row r="19987" spans="24:31" x14ac:dyDescent="0.3">
      <c r="X19987" s="275" t="s">
        <v>14059</v>
      </c>
      <c r="Y19987" s="276">
        <v>327001.39</v>
      </c>
      <c r="AA19987" s="231" t="s">
        <v>23735</v>
      </c>
      <c r="AB19987" s="232">
        <v>23097.49</v>
      </c>
      <c r="AD19987" s="207"/>
      <c r="AE19987" s="208"/>
    </row>
    <row r="19988" spans="24:31" x14ac:dyDescent="0.3">
      <c r="X19988" s="275" t="s">
        <v>25457</v>
      </c>
      <c r="Y19988" s="276">
        <v>75122.460000000006</v>
      </c>
      <c r="AA19988" s="231" t="s">
        <v>23736</v>
      </c>
      <c r="AB19988" s="232">
        <v>21813.53</v>
      </c>
      <c r="AD19988" s="207"/>
      <c r="AE19988" s="208"/>
    </row>
    <row r="19989" spans="24:31" x14ac:dyDescent="0.3">
      <c r="X19989" s="275" t="s">
        <v>25458</v>
      </c>
      <c r="Y19989" s="276">
        <v>1430237.54</v>
      </c>
      <c r="AA19989" s="231" t="s">
        <v>40833</v>
      </c>
      <c r="AB19989" s="232">
        <v>5859.41</v>
      </c>
      <c r="AD19989" s="207"/>
      <c r="AE19989" s="208"/>
    </row>
    <row r="19990" spans="24:31" x14ac:dyDescent="0.3">
      <c r="X19990" s="275" t="s">
        <v>25459</v>
      </c>
      <c r="Y19990" s="276">
        <v>21752.639999999999</v>
      </c>
      <c r="AA19990" s="231" t="s">
        <v>23738</v>
      </c>
      <c r="AB19990" s="232">
        <v>448.38</v>
      </c>
      <c r="AD19990" s="207"/>
      <c r="AE19990" s="208"/>
    </row>
    <row r="19991" spans="24:31" x14ac:dyDescent="0.3">
      <c r="X19991" s="275" t="s">
        <v>54500</v>
      </c>
      <c r="Y19991" s="276">
        <v>112158.68</v>
      </c>
      <c r="AA19991" s="231" t="s">
        <v>23739</v>
      </c>
      <c r="AB19991" s="232">
        <v>7835</v>
      </c>
      <c r="AD19991" s="207"/>
      <c r="AE19991" s="208"/>
    </row>
    <row r="19992" spans="24:31" x14ac:dyDescent="0.3">
      <c r="X19992" s="275" t="s">
        <v>35434</v>
      </c>
      <c r="Y19992" s="276">
        <v>276.26</v>
      </c>
      <c r="AA19992" s="231" t="s">
        <v>23741</v>
      </c>
      <c r="AB19992" s="232">
        <v>8762.15</v>
      </c>
      <c r="AD19992" s="207"/>
      <c r="AE19992" s="208"/>
    </row>
    <row r="19993" spans="24:31" x14ac:dyDescent="0.3">
      <c r="X19993" s="275" t="s">
        <v>54501</v>
      </c>
      <c r="Y19993" s="276">
        <v>444</v>
      </c>
      <c r="AA19993" s="231" t="s">
        <v>23742</v>
      </c>
      <c r="AB19993" s="232">
        <v>896</v>
      </c>
      <c r="AD19993" s="207"/>
      <c r="AE19993" s="208"/>
    </row>
    <row r="19994" spans="24:31" x14ac:dyDescent="0.3">
      <c r="X19994" s="275" t="s">
        <v>62382</v>
      </c>
      <c r="Y19994" s="276">
        <v>27878.22</v>
      </c>
      <c r="AA19994" s="231" t="s">
        <v>48491</v>
      </c>
      <c r="AB19994" s="232">
        <v>7618.68</v>
      </c>
      <c r="AD19994" s="207"/>
      <c r="AE19994" s="208"/>
    </row>
    <row r="19995" spans="24:31" x14ac:dyDescent="0.3">
      <c r="X19995" s="275" t="s">
        <v>25460</v>
      </c>
      <c r="Y19995" s="276">
        <v>191836.35</v>
      </c>
      <c r="AA19995" s="231" t="s">
        <v>23757</v>
      </c>
      <c r="AB19995" s="232">
        <v>191391.81</v>
      </c>
      <c r="AD19995" s="207"/>
      <c r="AE19995" s="208"/>
    </row>
    <row r="19996" spans="24:31" x14ac:dyDescent="0.3">
      <c r="X19996" s="275" t="s">
        <v>25461</v>
      </c>
      <c r="Y19996" s="276">
        <v>275881.33</v>
      </c>
      <c r="AA19996" s="231" t="s">
        <v>46096</v>
      </c>
      <c r="AB19996" s="232">
        <v>53000</v>
      </c>
      <c r="AD19996" s="207"/>
      <c r="AE19996" s="208"/>
    </row>
    <row r="19997" spans="24:31" x14ac:dyDescent="0.3">
      <c r="X19997" s="275" t="s">
        <v>25463</v>
      </c>
      <c r="Y19997" s="276">
        <v>34146.370000000003</v>
      </c>
      <c r="AA19997" s="231" t="s">
        <v>23759</v>
      </c>
      <c r="AB19997" s="232">
        <v>17571.759999999998</v>
      </c>
      <c r="AD19997" s="207"/>
      <c r="AE19997" s="208"/>
    </row>
    <row r="19998" spans="24:31" x14ac:dyDescent="0.3">
      <c r="X19998" s="275" t="s">
        <v>65182</v>
      </c>
      <c r="Y19998" s="276">
        <v>21127.49</v>
      </c>
      <c r="AA19998" s="231" t="s">
        <v>40834</v>
      </c>
      <c r="AB19998" s="232">
        <v>45526.09</v>
      </c>
      <c r="AD19998" s="207"/>
      <c r="AE19998" s="208"/>
    </row>
    <row r="19999" spans="24:31" x14ac:dyDescent="0.3">
      <c r="X19999" s="275" t="s">
        <v>25498</v>
      </c>
      <c r="Y19999" s="276">
        <v>374110.71</v>
      </c>
      <c r="AA19999" s="231" t="s">
        <v>40835</v>
      </c>
      <c r="AB19999" s="232">
        <v>21066.33</v>
      </c>
      <c r="AD19999" s="207"/>
      <c r="AE19999" s="208"/>
    </row>
    <row r="20000" spans="24:31" x14ac:dyDescent="0.3">
      <c r="X20000" s="275" t="s">
        <v>25500</v>
      </c>
      <c r="Y20000" s="276">
        <v>5598.2</v>
      </c>
      <c r="AA20000" s="231" t="s">
        <v>23763</v>
      </c>
      <c r="AB20000" s="232">
        <v>22683</v>
      </c>
      <c r="AD20000" s="207"/>
      <c r="AE20000" s="208"/>
    </row>
    <row r="20001" spans="24:31" x14ac:dyDescent="0.3">
      <c r="X20001" s="275" t="s">
        <v>63515</v>
      </c>
      <c r="Y20001" s="276">
        <v>65000</v>
      </c>
      <c r="AA20001" s="231" t="s">
        <v>50717</v>
      </c>
      <c r="AB20001" s="232">
        <v>65795.039999999994</v>
      </c>
      <c r="AD20001" s="207"/>
      <c r="AE20001" s="208"/>
    </row>
    <row r="20002" spans="24:31" x14ac:dyDescent="0.3">
      <c r="X20002" s="275" t="s">
        <v>25501</v>
      </c>
      <c r="Y20002" s="276">
        <v>10938.72</v>
      </c>
      <c r="AA20002" s="231" t="s">
        <v>50718</v>
      </c>
      <c r="AB20002" s="232">
        <v>96300.22</v>
      </c>
      <c r="AD20002" s="207"/>
      <c r="AE20002" s="208"/>
    </row>
    <row r="20003" spans="24:31" x14ac:dyDescent="0.3">
      <c r="X20003" s="275" t="s">
        <v>48519</v>
      </c>
      <c r="Y20003" s="276">
        <v>313659.51</v>
      </c>
      <c r="AA20003" s="231" t="s">
        <v>54444</v>
      </c>
      <c r="AB20003" s="232">
        <v>493320.55</v>
      </c>
      <c r="AD20003" s="207"/>
      <c r="AE20003" s="208"/>
    </row>
    <row r="20004" spans="24:31" x14ac:dyDescent="0.3">
      <c r="X20004" s="275" t="s">
        <v>40870</v>
      </c>
      <c r="Y20004" s="276">
        <v>1650</v>
      </c>
      <c r="AA20004" s="231" t="s">
        <v>54445</v>
      </c>
      <c r="AB20004" s="232">
        <v>10239.120000000001</v>
      </c>
      <c r="AD20004" s="207"/>
      <c r="AE20004" s="208"/>
    </row>
    <row r="20005" spans="24:31" x14ac:dyDescent="0.3">
      <c r="X20005" s="275" t="s">
        <v>25503</v>
      </c>
      <c r="Y20005" s="276">
        <v>943038.25</v>
      </c>
      <c r="AA20005" s="231" t="s">
        <v>46097</v>
      </c>
      <c r="AB20005" s="232">
        <v>191291.54</v>
      </c>
      <c r="AD20005" s="207"/>
      <c r="AE20005" s="208"/>
    </row>
    <row r="20006" spans="24:31" x14ac:dyDescent="0.3">
      <c r="X20006" s="275" t="s">
        <v>40871</v>
      </c>
      <c r="Y20006" s="276">
        <v>7125</v>
      </c>
      <c r="AA20006" s="231" t="s">
        <v>46098</v>
      </c>
      <c r="AB20006" s="232">
        <v>62828.05</v>
      </c>
      <c r="AD20006" s="207"/>
      <c r="AE20006" s="208"/>
    </row>
    <row r="20007" spans="24:31" x14ac:dyDescent="0.3">
      <c r="X20007" s="275" t="s">
        <v>32582</v>
      </c>
      <c r="Y20007" s="276">
        <v>45102.49</v>
      </c>
      <c r="AA20007" s="231" t="s">
        <v>54446</v>
      </c>
      <c r="AB20007" s="232">
        <v>4676.99</v>
      </c>
      <c r="AD20007" s="207"/>
      <c r="AE20007" s="208"/>
    </row>
    <row r="20008" spans="24:31" x14ac:dyDescent="0.3">
      <c r="X20008" s="275" t="s">
        <v>62383</v>
      </c>
      <c r="Y20008" s="276">
        <v>32264.92</v>
      </c>
      <c r="AA20008" s="231" t="s">
        <v>36475</v>
      </c>
      <c r="AB20008" s="232">
        <v>253636.02</v>
      </c>
      <c r="AD20008" s="207"/>
      <c r="AE20008" s="208"/>
    </row>
    <row r="20009" spans="24:31" x14ac:dyDescent="0.3">
      <c r="X20009" s="275" t="s">
        <v>25505</v>
      </c>
      <c r="Y20009" s="276">
        <v>141739.99</v>
      </c>
      <c r="AA20009" s="231" t="s">
        <v>54447</v>
      </c>
      <c r="AB20009" s="232">
        <v>5762</v>
      </c>
      <c r="AD20009" s="207"/>
      <c r="AE20009" s="208"/>
    </row>
    <row r="20010" spans="24:31" x14ac:dyDescent="0.3">
      <c r="X20010" s="275" t="s">
        <v>25506</v>
      </c>
      <c r="Y20010" s="276">
        <v>213762.05</v>
      </c>
      <c r="AA20010" s="231" t="s">
        <v>23779</v>
      </c>
      <c r="AB20010" s="232">
        <v>18210.79</v>
      </c>
      <c r="AD20010" s="207"/>
      <c r="AE20010" s="208"/>
    </row>
    <row r="20011" spans="24:31" x14ac:dyDescent="0.3">
      <c r="X20011" s="275" t="s">
        <v>63516</v>
      </c>
      <c r="Y20011" s="276">
        <v>27426.65</v>
      </c>
      <c r="AA20011" s="231" t="s">
        <v>23780</v>
      </c>
      <c r="AB20011" s="232">
        <v>12958.79</v>
      </c>
      <c r="AD20011" s="207"/>
      <c r="AE20011" s="208"/>
    </row>
    <row r="20012" spans="24:31" x14ac:dyDescent="0.3">
      <c r="X20012" s="275" t="s">
        <v>25507</v>
      </c>
      <c r="Y20012" s="276">
        <v>1309035.03</v>
      </c>
      <c r="AA20012" s="231" t="s">
        <v>36476</v>
      </c>
      <c r="AB20012" s="232">
        <v>2969.3</v>
      </c>
      <c r="AD20012" s="207"/>
      <c r="AE20012" s="208"/>
    </row>
    <row r="20013" spans="24:31" x14ac:dyDescent="0.3">
      <c r="X20013" s="275" t="s">
        <v>65183</v>
      </c>
      <c r="Y20013" s="276">
        <v>667.89</v>
      </c>
      <c r="AA20013" s="231" t="s">
        <v>23781</v>
      </c>
      <c r="AB20013" s="232">
        <v>37727.86</v>
      </c>
      <c r="AD20013" s="207"/>
      <c r="AE20013" s="208"/>
    </row>
    <row r="20014" spans="24:31" x14ac:dyDescent="0.3">
      <c r="X20014" s="275" t="s">
        <v>58079</v>
      </c>
      <c r="Y20014" s="276">
        <v>59299.53</v>
      </c>
      <c r="AA20014" s="231" t="s">
        <v>23803</v>
      </c>
      <c r="AB20014" s="232">
        <v>7245.71</v>
      </c>
      <c r="AD20014" s="207"/>
      <c r="AE20014" s="208"/>
    </row>
    <row r="20015" spans="24:31" x14ac:dyDescent="0.3">
      <c r="X20015" s="275" t="s">
        <v>33976</v>
      </c>
      <c r="Y20015" s="276">
        <v>1269.1400000000001</v>
      </c>
      <c r="AA20015" s="231" t="s">
        <v>46099</v>
      </c>
      <c r="AB20015" s="232">
        <v>294393.75</v>
      </c>
      <c r="AD20015" s="207"/>
      <c r="AE20015" s="208"/>
    </row>
    <row r="20016" spans="24:31" x14ac:dyDescent="0.3">
      <c r="X20016" s="275" t="s">
        <v>56844</v>
      </c>
      <c r="Y20016" s="276">
        <v>102372.7</v>
      </c>
      <c r="AA20016" s="231" t="s">
        <v>43296</v>
      </c>
      <c r="AB20016" s="232">
        <v>185685.75</v>
      </c>
      <c r="AD20016" s="207"/>
      <c r="AE20016" s="208"/>
    </row>
    <row r="20017" spans="24:31" x14ac:dyDescent="0.3">
      <c r="X20017" s="275" t="s">
        <v>25508</v>
      </c>
      <c r="Y20017" s="276">
        <v>1303.0899999999999</v>
      </c>
      <c r="AA20017" s="231" t="s">
        <v>23805</v>
      </c>
      <c r="AB20017" s="232">
        <v>36408.21</v>
      </c>
      <c r="AD20017" s="207"/>
      <c r="AE20017" s="208"/>
    </row>
    <row r="20018" spans="24:31" x14ac:dyDescent="0.3">
      <c r="X20018" s="275" t="s">
        <v>54503</v>
      </c>
      <c r="Y20018" s="276">
        <v>172469.11</v>
      </c>
      <c r="AA20018" s="231" t="s">
        <v>23808</v>
      </c>
      <c r="AB20018" s="232">
        <v>161348.23000000001</v>
      </c>
      <c r="AD20018" s="207"/>
      <c r="AE20018" s="208"/>
    </row>
    <row r="20019" spans="24:31" x14ac:dyDescent="0.3">
      <c r="X20019" s="275" t="s">
        <v>25509</v>
      </c>
      <c r="Y20019" s="276">
        <v>5814.34</v>
      </c>
      <c r="AA20019" s="231" t="s">
        <v>46100</v>
      </c>
      <c r="AB20019" s="232">
        <v>5805</v>
      </c>
      <c r="AD20019" s="207"/>
      <c r="AE20019" s="208"/>
    </row>
    <row r="20020" spans="24:31" x14ac:dyDescent="0.3">
      <c r="X20020" s="275" t="s">
        <v>39393</v>
      </c>
      <c r="Y20020" s="276">
        <v>3667.86</v>
      </c>
      <c r="AA20020" s="231" t="s">
        <v>23809</v>
      </c>
      <c r="AB20020" s="232">
        <v>32306.22</v>
      </c>
      <c r="AD20020" s="207"/>
      <c r="AE20020" s="208"/>
    </row>
    <row r="20021" spans="24:31" x14ac:dyDescent="0.3">
      <c r="X20021" s="275" t="s">
        <v>25531</v>
      </c>
      <c r="Y20021" s="276">
        <v>37104.959999999999</v>
      </c>
      <c r="AA20021" s="231" t="s">
        <v>40836</v>
      </c>
      <c r="AB20021" s="232">
        <v>78825.69</v>
      </c>
      <c r="AD20021" s="207"/>
      <c r="AE20021" s="208"/>
    </row>
    <row r="20022" spans="24:31" x14ac:dyDescent="0.3">
      <c r="X20022" s="275" t="s">
        <v>25532</v>
      </c>
      <c r="Y20022" s="276">
        <v>2839.04</v>
      </c>
      <c r="AA20022" s="231" t="s">
        <v>54448</v>
      </c>
      <c r="AB20022" s="232">
        <v>484.8</v>
      </c>
      <c r="AD20022" s="207"/>
      <c r="AE20022" s="208"/>
    </row>
    <row r="20023" spans="24:31" x14ac:dyDescent="0.3">
      <c r="X20023" s="275" t="s">
        <v>25536</v>
      </c>
      <c r="Y20023" s="276">
        <v>20373.740000000002</v>
      </c>
      <c r="AA20023" s="231" t="s">
        <v>47547</v>
      </c>
      <c r="AB20023" s="232">
        <v>47776.25</v>
      </c>
      <c r="AD20023" s="207"/>
      <c r="AE20023" s="208"/>
    </row>
    <row r="20024" spans="24:31" x14ac:dyDescent="0.3">
      <c r="X20024" s="275" t="s">
        <v>25537</v>
      </c>
      <c r="Y20024" s="276">
        <v>6286.8</v>
      </c>
      <c r="AA20024" s="231" t="s">
        <v>46101</v>
      </c>
      <c r="AB20024" s="232">
        <v>50232</v>
      </c>
      <c r="AD20024" s="207"/>
      <c r="AE20024" s="208"/>
    </row>
    <row r="20025" spans="24:31" x14ac:dyDescent="0.3">
      <c r="X20025" s="275" t="s">
        <v>25538</v>
      </c>
      <c r="Y20025" s="276">
        <v>4656.3</v>
      </c>
      <c r="AA20025" s="231" t="s">
        <v>13890</v>
      </c>
      <c r="AB20025" s="232">
        <v>5248.78</v>
      </c>
      <c r="AD20025" s="207"/>
      <c r="AE20025" s="208"/>
    </row>
    <row r="20026" spans="24:31" x14ac:dyDescent="0.3">
      <c r="X20026" s="275" t="s">
        <v>56845</v>
      </c>
      <c r="Y20026" s="276">
        <v>156055.9</v>
      </c>
      <c r="AA20026" s="231" t="s">
        <v>13891</v>
      </c>
      <c r="AB20026" s="232">
        <v>2617.87</v>
      </c>
      <c r="AD20026" s="207"/>
      <c r="AE20026" s="208"/>
    </row>
    <row r="20027" spans="24:31" x14ac:dyDescent="0.3">
      <c r="X20027" s="275" t="s">
        <v>25539</v>
      </c>
      <c r="Y20027" s="276">
        <v>47453.599999999999</v>
      </c>
      <c r="AA20027" s="231" t="s">
        <v>13892</v>
      </c>
      <c r="AB20027" s="232">
        <v>47887.17</v>
      </c>
      <c r="AD20027" s="207"/>
      <c r="AE20027" s="208"/>
    </row>
    <row r="20028" spans="24:31" x14ac:dyDescent="0.3">
      <c r="X20028" s="275" t="s">
        <v>25556</v>
      </c>
      <c r="Y20028" s="276">
        <v>72052.33</v>
      </c>
      <c r="AA20028" s="231" t="s">
        <v>13893</v>
      </c>
      <c r="AB20028" s="232">
        <v>18790.12</v>
      </c>
      <c r="AD20028" s="207"/>
      <c r="AE20028" s="208"/>
    </row>
    <row r="20029" spans="24:31" x14ac:dyDescent="0.3">
      <c r="X20029" s="275" t="s">
        <v>55644</v>
      </c>
      <c r="Y20029" s="276">
        <v>11176</v>
      </c>
      <c r="AA20029" s="231" t="s">
        <v>23841</v>
      </c>
      <c r="AB20029" s="232">
        <v>5261.45</v>
      </c>
      <c r="AD20029" s="207"/>
      <c r="AE20029" s="208"/>
    </row>
    <row r="20030" spans="24:31" x14ac:dyDescent="0.3">
      <c r="X20030" s="275" t="s">
        <v>58080</v>
      </c>
      <c r="Y20030" s="276">
        <v>10738.41</v>
      </c>
      <c r="AA20030" s="231" t="s">
        <v>43297</v>
      </c>
      <c r="AB20030" s="232">
        <v>64675</v>
      </c>
      <c r="AD20030" s="207"/>
      <c r="AE20030" s="208"/>
    </row>
    <row r="20031" spans="24:31" x14ac:dyDescent="0.3">
      <c r="X20031" s="275" t="s">
        <v>62384</v>
      </c>
      <c r="Y20031" s="276">
        <v>374</v>
      </c>
      <c r="AA20031" s="231" t="s">
        <v>54449</v>
      </c>
      <c r="AB20031" s="232">
        <v>10000</v>
      </c>
      <c r="AD20031" s="207"/>
      <c r="AE20031" s="208"/>
    </row>
    <row r="20032" spans="24:31" x14ac:dyDescent="0.3">
      <c r="X20032" s="275" t="s">
        <v>25559</v>
      </c>
      <c r="Y20032" s="276">
        <v>6260.88</v>
      </c>
      <c r="AA20032" s="231" t="s">
        <v>23864</v>
      </c>
      <c r="AB20032" s="232">
        <v>6786</v>
      </c>
      <c r="AD20032" s="207"/>
      <c r="AE20032" s="208"/>
    </row>
    <row r="20033" spans="24:31" x14ac:dyDescent="0.3">
      <c r="X20033" s="275" t="s">
        <v>35439</v>
      </c>
      <c r="Y20033" s="276">
        <v>3744.79</v>
      </c>
      <c r="AA20033" s="231" t="s">
        <v>23865</v>
      </c>
      <c r="AB20033" s="232">
        <v>15510.3</v>
      </c>
      <c r="AD20033" s="207"/>
      <c r="AE20033" s="208"/>
    </row>
    <row r="20034" spans="24:31" x14ac:dyDescent="0.3">
      <c r="X20034" s="275" t="s">
        <v>35440</v>
      </c>
      <c r="Y20034" s="276">
        <v>5637.47</v>
      </c>
      <c r="AA20034" s="231" t="s">
        <v>54450</v>
      </c>
      <c r="AB20034" s="232">
        <v>4800</v>
      </c>
      <c r="AD20034" s="207"/>
      <c r="AE20034" s="208"/>
    </row>
    <row r="20035" spans="24:31" x14ac:dyDescent="0.3">
      <c r="X20035" s="275" t="s">
        <v>25560</v>
      </c>
      <c r="Y20035" s="276">
        <v>6427.4</v>
      </c>
      <c r="AA20035" s="231" t="s">
        <v>35281</v>
      </c>
      <c r="AB20035" s="232">
        <v>78796.820000000007</v>
      </c>
      <c r="AD20035" s="207"/>
      <c r="AE20035" s="208"/>
    </row>
    <row r="20036" spans="24:31" x14ac:dyDescent="0.3">
      <c r="X20036" s="275" t="s">
        <v>65184</v>
      </c>
      <c r="Y20036" s="276">
        <v>175</v>
      </c>
      <c r="AA20036" s="231" t="s">
        <v>13895</v>
      </c>
      <c r="AB20036" s="232">
        <v>36777.300000000003</v>
      </c>
      <c r="AD20036" s="207"/>
      <c r="AE20036" s="208"/>
    </row>
    <row r="20037" spans="24:31" x14ac:dyDescent="0.3">
      <c r="X20037" s="275" t="s">
        <v>25564</v>
      </c>
      <c r="Y20037" s="276">
        <v>1116.32</v>
      </c>
      <c r="AA20037" s="231" t="s">
        <v>48492</v>
      </c>
      <c r="AB20037" s="232">
        <v>3590</v>
      </c>
      <c r="AD20037" s="207"/>
      <c r="AE20037" s="208"/>
    </row>
    <row r="20038" spans="24:31" x14ac:dyDescent="0.3">
      <c r="X20038" s="275" t="s">
        <v>35449</v>
      </c>
      <c r="Y20038" s="276">
        <v>241960.82</v>
      </c>
      <c r="AA20038" s="231" t="s">
        <v>23895</v>
      </c>
      <c r="AB20038" s="232">
        <v>70693.52</v>
      </c>
      <c r="AD20038" s="207"/>
      <c r="AE20038" s="208"/>
    </row>
    <row r="20039" spans="24:31" x14ac:dyDescent="0.3">
      <c r="X20039" s="275" t="s">
        <v>25608</v>
      </c>
      <c r="Y20039" s="276">
        <v>85386.06</v>
      </c>
      <c r="AA20039" s="231" t="s">
        <v>23896</v>
      </c>
      <c r="AB20039" s="232">
        <v>128921.47</v>
      </c>
      <c r="AD20039" s="207"/>
      <c r="AE20039" s="208"/>
    </row>
    <row r="20040" spans="24:31" x14ac:dyDescent="0.3">
      <c r="X20040" s="275" t="s">
        <v>25610</v>
      </c>
      <c r="Y20040" s="276">
        <v>19952.7</v>
      </c>
      <c r="AA20040" s="231" t="s">
        <v>49389</v>
      </c>
      <c r="AB20040" s="232">
        <v>18893.64</v>
      </c>
      <c r="AD20040" s="207"/>
      <c r="AE20040" s="208"/>
    </row>
    <row r="20041" spans="24:31" x14ac:dyDescent="0.3">
      <c r="X20041" s="275" t="s">
        <v>25611</v>
      </c>
      <c r="Y20041" s="276">
        <v>6196</v>
      </c>
      <c r="AA20041" s="231" t="s">
        <v>33847</v>
      </c>
      <c r="AB20041" s="232">
        <v>46010.17</v>
      </c>
      <c r="AD20041" s="207"/>
      <c r="AE20041" s="208"/>
    </row>
    <row r="20042" spans="24:31" x14ac:dyDescent="0.3">
      <c r="X20042" s="275" t="s">
        <v>25612</v>
      </c>
      <c r="Y20042" s="276">
        <v>16626.61</v>
      </c>
      <c r="AA20042" s="231" t="s">
        <v>54451</v>
      </c>
      <c r="AB20042" s="232">
        <v>13475</v>
      </c>
      <c r="AD20042" s="207"/>
      <c r="AE20042" s="208"/>
    </row>
    <row r="20043" spans="24:31" x14ac:dyDescent="0.3">
      <c r="X20043" s="275" t="s">
        <v>35450</v>
      </c>
      <c r="Y20043" s="276">
        <v>270261.06</v>
      </c>
      <c r="AA20043" s="231" t="s">
        <v>46102</v>
      </c>
      <c r="AB20043" s="232">
        <v>70347</v>
      </c>
      <c r="AD20043" s="207"/>
      <c r="AE20043" s="208"/>
    </row>
    <row r="20044" spans="24:31" x14ac:dyDescent="0.3">
      <c r="X20044" s="275" t="s">
        <v>33983</v>
      </c>
      <c r="Y20044" s="276">
        <v>48189.02</v>
      </c>
      <c r="AA20044" s="231" t="s">
        <v>49390</v>
      </c>
      <c r="AB20044" s="232">
        <v>8300</v>
      </c>
      <c r="AD20044" s="207"/>
      <c r="AE20044" s="208"/>
    </row>
    <row r="20045" spans="24:31" x14ac:dyDescent="0.3">
      <c r="X20045" s="275" t="s">
        <v>25613</v>
      </c>
      <c r="Y20045" s="276">
        <v>52941.47</v>
      </c>
      <c r="AA20045" s="231" t="s">
        <v>23898</v>
      </c>
      <c r="AB20045" s="232">
        <v>24067.35</v>
      </c>
      <c r="AD20045" s="207"/>
      <c r="AE20045" s="208"/>
    </row>
    <row r="20046" spans="24:31" x14ac:dyDescent="0.3">
      <c r="X20046" s="275" t="s">
        <v>33984</v>
      </c>
      <c r="Y20046" s="276">
        <v>10842.72</v>
      </c>
      <c r="AA20046" s="231" t="s">
        <v>23899</v>
      </c>
      <c r="AB20046" s="232">
        <v>20604.28</v>
      </c>
      <c r="AD20046" s="207"/>
      <c r="AE20046" s="208"/>
    </row>
    <row r="20047" spans="24:31" x14ac:dyDescent="0.3">
      <c r="X20047" s="275" t="s">
        <v>61703</v>
      </c>
      <c r="Y20047" s="276">
        <v>663.56</v>
      </c>
      <c r="AA20047" s="231" t="s">
        <v>48493</v>
      </c>
      <c r="AB20047" s="232">
        <v>10829.26</v>
      </c>
      <c r="AD20047" s="207"/>
      <c r="AE20047" s="208"/>
    </row>
    <row r="20048" spans="24:31" x14ac:dyDescent="0.3">
      <c r="X20048" s="275" t="s">
        <v>43329</v>
      </c>
      <c r="Y20048" s="276">
        <v>44224</v>
      </c>
      <c r="AA20048" s="231" t="s">
        <v>23900</v>
      </c>
      <c r="AB20048" s="232">
        <v>201752.89</v>
      </c>
      <c r="AD20048" s="207"/>
      <c r="AE20048" s="208"/>
    </row>
    <row r="20049" spans="24:31" x14ac:dyDescent="0.3">
      <c r="X20049" s="275" t="s">
        <v>25616</v>
      </c>
      <c r="Y20049" s="276">
        <v>2910</v>
      </c>
      <c r="AA20049" s="231" t="s">
        <v>36481</v>
      </c>
      <c r="AB20049" s="232">
        <v>13272.35</v>
      </c>
      <c r="AD20049" s="207"/>
      <c r="AE20049" s="208"/>
    </row>
    <row r="20050" spans="24:31" x14ac:dyDescent="0.3">
      <c r="X20050" s="275" t="s">
        <v>43331</v>
      </c>
      <c r="Y20050" s="276">
        <v>2556.85</v>
      </c>
      <c r="AA20050" s="231" t="s">
        <v>23901</v>
      </c>
      <c r="AB20050" s="232">
        <v>15679</v>
      </c>
      <c r="AD20050" s="207"/>
      <c r="AE20050" s="208"/>
    </row>
    <row r="20051" spans="24:31" x14ac:dyDescent="0.3">
      <c r="X20051" s="275" t="s">
        <v>58780</v>
      </c>
      <c r="Y20051" s="276">
        <v>407.33</v>
      </c>
      <c r="AA20051" s="231" t="s">
        <v>23902</v>
      </c>
      <c r="AB20051" s="232">
        <v>40.5</v>
      </c>
      <c r="AD20051" s="207"/>
      <c r="AE20051" s="208"/>
    </row>
    <row r="20052" spans="24:31" x14ac:dyDescent="0.3">
      <c r="X20052" s="275" t="s">
        <v>58081</v>
      </c>
      <c r="Y20052" s="276">
        <v>7542.13</v>
      </c>
      <c r="AA20052" s="231" t="s">
        <v>23903</v>
      </c>
      <c r="AB20052" s="232">
        <v>43841</v>
      </c>
      <c r="AD20052" s="207"/>
      <c r="AE20052" s="208"/>
    </row>
    <row r="20053" spans="24:31" x14ac:dyDescent="0.3">
      <c r="X20053" s="275" t="s">
        <v>36586</v>
      </c>
      <c r="Y20053" s="276">
        <v>940.21</v>
      </c>
      <c r="AA20053" s="231" t="s">
        <v>50719</v>
      </c>
      <c r="AB20053" s="232">
        <v>6851.87</v>
      </c>
      <c r="AD20053" s="207"/>
      <c r="AE20053" s="208"/>
    </row>
    <row r="20054" spans="24:31" x14ac:dyDescent="0.3">
      <c r="X20054" s="275" t="s">
        <v>14069</v>
      </c>
      <c r="Y20054" s="276">
        <v>58874.05</v>
      </c>
      <c r="AA20054" s="231" t="s">
        <v>23904</v>
      </c>
      <c r="AB20054" s="232">
        <v>34461.68</v>
      </c>
      <c r="AD20054" s="207"/>
      <c r="AE20054" s="208"/>
    </row>
    <row r="20055" spans="24:31" x14ac:dyDescent="0.3">
      <c r="X20055" s="275" t="s">
        <v>14070</v>
      </c>
      <c r="Y20055" s="276">
        <v>179159.37</v>
      </c>
      <c r="AA20055" s="231" t="s">
        <v>23905</v>
      </c>
      <c r="AB20055" s="232">
        <v>20664.240000000002</v>
      </c>
      <c r="AD20055" s="207"/>
      <c r="AE20055" s="208"/>
    </row>
    <row r="20056" spans="24:31" x14ac:dyDescent="0.3">
      <c r="X20056" s="275" t="s">
        <v>14071</v>
      </c>
      <c r="Y20056" s="276">
        <v>132472.35</v>
      </c>
      <c r="AA20056" s="231" t="s">
        <v>47548</v>
      </c>
      <c r="AB20056" s="232">
        <v>2200</v>
      </c>
      <c r="AD20056" s="207"/>
      <c r="AE20056" s="208"/>
    </row>
    <row r="20057" spans="24:31" x14ac:dyDescent="0.3">
      <c r="X20057" s="275" t="s">
        <v>25617</v>
      </c>
      <c r="Y20057" s="276">
        <v>15565</v>
      </c>
      <c r="AA20057" s="231" t="s">
        <v>36482</v>
      </c>
      <c r="AB20057" s="232">
        <v>15000</v>
      </c>
      <c r="AD20057" s="207"/>
      <c r="AE20057" s="208"/>
    </row>
    <row r="20058" spans="24:31" x14ac:dyDescent="0.3">
      <c r="X20058" s="275" t="s">
        <v>25619</v>
      </c>
      <c r="Y20058" s="276">
        <v>33721.550000000003</v>
      </c>
      <c r="AA20058" s="231" t="s">
        <v>23938</v>
      </c>
      <c r="AB20058" s="232">
        <v>284940</v>
      </c>
      <c r="AD20058" s="207"/>
      <c r="AE20058" s="208"/>
    </row>
    <row r="20059" spans="24:31" x14ac:dyDescent="0.3">
      <c r="X20059" s="275" t="s">
        <v>14072</v>
      </c>
      <c r="Y20059" s="276">
        <v>3064.28</v>
      </c>
      <c r="AA20059" s="231" t="s">
        <v>46103</v>
      </c>
      <c r="AB20059" s="232">
        <v>314540.63</v>
      </c>
      <c r="AD20059" s="207"/>
      <c r="AE20059" s="208"/>
    </row>
    <row r="20060" spans="24:31" x14ac:dyDescent="0.3">
      <c r="X20060" s="275" t="s">
        <v>25620</v>
      </c>
      <c r="Y20060" s="276">
        <v>76371.740000000005</v>
      </c>
      <c r="AA20060" s="231" t="s">
        <v>23944</v>
      </c>
      <c r="AB20060" s="232">
        <v>24062.51</v>
      </c>
      <c r="AD20060" s="207"/>
      <c r="AE20060" s="208"/>
    </row>
    <row r="20061" spans="24:31" x14ac:dyDescent="0.3">
      <c r="X20061" s="275" t="s">
        <v>62908</v>
      </c>
      <c r="Y20061" s="276">
        <v>613.03</v>
      </c>
      <c r="AA20061" s="231" t="s">
        <v>23945</v>
      </c>
      <c r="AB20061" s="232">
        <v>1552.5</v>
      </c>
      <c r="AD20061" s="207"/>
      <c r="AE20061" s="208"/>
    </row>
    <row r="20062" spans="24:31" x14ac:dyDescent="0.3">
      <c r="X20062" s="275" t="s">
        <v>33985</v>
      </c>
      <c r="Y20062" s="276">
        <v>20000</v>
      </c>
      <c r="AA20062" s="231" t="s">
        <v>13897</v>
      </c>
      <c r="AB20062" s="232">
        <v>3422</v>
      </c>
      <c r="AD20062" s="207"/>
      <c r="AE20062" s="208"/>
    </row>
    <row r="20063" spans="24:31" x14ac:dyDescent="0.3">
      <c r="X20063" s="275" t="s">
        <v>25621</v>
      </c>
      <c r="Y20063" s="276">
        <v>6623</v>
      </c>
      <c r="AA20063" s="231" t="s">
        <v>40837</v>
      </c>
      <c r="AB20063" s="232">
        <v>81353.58</v>
      </c>
      <c r="AD20063" s="207"/>
      <c r="AE20063" s="208"/>
    </row>
    <row r="20064" spans="24:31" x14ac:dyDescent="0.3">
      <c r="X20064" s="275" t="s">
        <v>25650</v>
      </c>
      <c r="Y20064" s="276">
        <v>212640.6</v>
      </c>
      <c r="AA20064" s="231" t="s">
        <v>46104</v>
      </c>
      <c r="AB20064" s="232">
        <v>46700</v>
      </c>
      <c r="AD20064" s="207"/>
      <c r="AE20064" s="208"/>
    </row>
    <row r="20065" spans="24:31" x14ac:dyDescent="0.3">
      <c r="X20065" s="275" t="s">
        <v>59343</v>
      </c>
      <c r="Y20065" s="276">
        <v>36296.230000000003</v>
      </c>
      <c r="AA20065" s="231" t="s">
        <v>40838</v>
      </c>
      <c r="AB20065" s="232">
        <v>11002.49</v>
      </c>
      <c r="AD20065" s="207"/>
      <c r="AE20065" s="208"/>
    </row>
    <row r="20066" spans="24:31" x14ac:dyDescent="0.3">
      <c r="X20066" s="275" t="s">
        <v>25651</v>
      </c>
      <c r="Y20066" s="276">
        <v>91658.86</v>
      </c>
      <c r="AA20066" s="231" t="s">
        <v>23953</v>
      </c>
      <c r="AB20066" s="232">
        <v>74820.38</v>
      </c>
      <c r="AD20066" s="207"/>
      <c r="AE20066" s="208"/>
    </row>
    <row r="20067" spans="24:31" x14ac:dyDescent="0.3">
      <c r="X20067" s="275" t="s">
        <v>25652</v>
      </c>
      <c r="Y20067" s="276">
        <v>273063.15000000002</v>
      </c>
      <c r="AA20067" s="231" t="s">
        <v>47549</v>
      </c>
      <c r="AB20067" s="232">
        <v>9002</v>
      </c>
      <c r="AD20067" s="207"/>
      <c r="AE20067" s="208"/>
    </row>
    <row r="20068" spans="24:31" x14ac:dyDescent="0.3">
      <c r="X20068" s="275" t="s">
        <v>54508</v>
      </c>
      <c r="Y20068" s="276">
        <v>2768.12</v>
      </c>
      <c r="AA20068" s="231" t="s">
        <v>23954</v>
      </c>
      <c r="AB20068" s="232">
        <v>2696.49</v>
      </c>
      <c r="AD20068" s="207"/>
      <c r="AE20068" s="208"/>
    </row>
    <row r="20069" spans="24:31" x14ac:dyDescent="0.3">
      <c r="X20069" s="275" t="s">
        <v>40872</v>
      </c>
      <c r="Y20069" s="276">
        <v>35550</v>
      </c>
      <c r="AA20069" s="231" t="s">
        <v>54452</v>
      </c>
      <c r="AB20069" s="232">
        <v>5731.96</v>
      </c>
      <c r="AD20069" s="207"/>
      <c r="AE20069" s="208"/>
    </row>
    <row r="20070" spans="24:31" x14ac:dyDescent="0.3">
      <c r="X20070" s="275" t="s">
        <v>63517</v>
      </c>
      <c r="Y20070" s="276">
        <v>4428.08</v>
      </c>
      <c r="AA20070" s="231" t="s">
        <v>23955</v>
      </c>
      <c r="AB20070" s="232">
        <v>256658.9</v>
      </c>
      <c r="AD20070" s="207"/>
      <c r="AE20070" s="208"/>
    </row>
    <row r="20071" spans="24:31" x14ac:dyDescent="0.3">
      <c r="X20071" s="275" t="s">
        <v>54509</v>
      </c>
      <c r="Y20071" s="276">
        <v>13390</v>
      </c>
      <c r="AA20071" s="231" t="s">
        <v>23984</v>
      </c>
      <c r="AB20071" s="232">
        <v>54630.7</v>
      </c>
      <c r="AD20071" s="207"/>
      <c r="AE20071" s="208"/>
    </row>
    <row r="20072" spans="24:31" x14ac:dyDescent="0.3">
      <c r="X20072" s="275" t="s">
        <v>14083</v>
      </c>
      <c r="Y20072" s="276">
        <v>49805.69</v>
      </c>
      <c r="AA20072" s="231" t="s">
        <v>46105</v>
      </c>
      <c r="AB20072" s="232">
        <v>157431.75</v>
      </c>
      <c r="AD20072" s="207"/>
      <c r="AE20072" s="208"/>
    </row>
    <row r="20073" spans="24:31" x14ac:dyDescent="0.3">
      <c r="X20073" s="275" t="s">
        <v>14084</v>
      </c>
      <c r="Y20073" s="276">
        <v>151133.31</v>
      </c>
      <c r="AA20073" s="231" t="s">
        <v>23990</v>
      </c>
      <c r="AB20073" s="232">
        <v>7048.99</v>
      </c>
      <c r="AD20073" s="207"/>
      <c r="AE20073" s="208"/>
    </row>
    <row r="20074" spans="24:31" x14ac:dyDescent="0.3">
      <c r="X20074" s="275" t="s">
        <v>14085</v>
      </c>
      <c r="Y20074" s="276">
        <v>99684.37</v>
      </c>
      <c r="AA20074" s="231" t="s">
        <v>23992</v>
      </c>
      <c r="AB20074" s="232">
        <v>40161</v>
      </c>
      <c r="AD20074" s="207"/>
      <c r="AE20074" s="208"/>
    </row>
    <row r="20075" spans="24:31" x14ac:dyDescent="0.3">
      <c r="X20075" s="275" t="s">
        <v>59344</v>
      </c>
      <c r="Y20075" s="276">
        <v>675</v>
      </c>
      <c r="AA20075" s="231" t="s">
        <v>40839</v>
      </c>
      <c r="AB20075" s="232">
        <v>2913</v>
      </c>
      <c r="AD20075" s="207"/>
      <c r="AE20075" s="208"/>
    </row>
    <row r="20076" spans="24:31" x14ac:dyDescent="0.3">
      <c r="X20076" s="275" t="s">
        <v>25656</v>
      </c>
      <c r="Y20076" s="276">
        <v>536.75</v>
      </c>
      <c r="AA20076" s="231" t="s">
        <v>23993</v>
      </c>
      <c r="AB20076" s="232">
        <v>2811</v>
      </c>
      <c r="AD20076" s="207"/>
      <c r="AE20076" s="208"/>
    </row>
    <row r="20077" spans="24:31" x14ac:dyDescent="0.3">
      <c r="X20077" s="275" t="s">
        <v>25658</v>
      </c>
      <c r="Y20077" s="276">
        <v>4267.5</v>
      </c>
      <c r="AA20077" s="231" t="s">
        <v>23994</v>
      </c>
      <c r="AB20077" s="232">
        <v>21579.02</v>
      </c>
      <c r="AD20077" s="207"/>
      <c r="AE20077" s="208"/>
    </row>
    <row r="20078" spans="24:31" x14ac:dyDescent="0.3">
      <c r="X20078" s="275" t="s">
        <v>36597</v>
      </c>
      <c r="Y20078" s="276">
        <v>77775.360000000001</v>
      </c>
      <c r="AA20078" s="231" t="s">
        <v>23996</v>
      </c>
      <c r="AB20078" s="232">
        <v>4262.2299999999996</v>
      </c>
      <c r="AD20078" s="207"/>
      <c r="AE20078" s="208"/>
    </row>
    <row r="20079" spans="24:31" x14ac:dyDescent="0.3">
      <c r="X20079" s="275" t="s">
        <v>25727</v>
      </c>
      <c r="Y20079" s="276">
        <v>3894.54</v>
      </c>
      <c r="AA20079" s="231" t="s">
        <v>23997</v>
      </c>
      <c r="AB20079" s="232">
        <v>7399.5</v>
      </c>
      <c r="AD20079" s="207"/>
      <c r="AE20079" s="208"/>
    </row>
    <row r="20080" spans="24:31" x14ac:dyDescent="0.3">
      <c r="X20080" s="275" t="s">
        <v>25728</v>
      </c>
      <c r="Y20080" s="276">
        <v>545531.16</v>
      </c>
      <c r="AA20080" s="231" t="s">
        <v>40840</v>
      </c>
      <c r="AB20080" s="232">
        <v>16427.23</v>
      </c>
      <c r="AD20080" s="207"/>
      <c r="AE20080" s="208"/>
    </row>
    <row r="20081" spans="24:31" x14ac:dyDescent="0.3">
      <c r="X20081" s="275" t="s">
        <v>25729</v>
      </c>
      <c r="Y20081" s="276">
        <v>3999.99</v>
      </c>
      <c r="AA20081" s="231" t="s">
        <v>23998</v>
      </c>
      <c r="AB20081" s="232">
        <v>5089.8</v>
      </c>
      <c r="AD20081" s="207"/>
      <c r="AE20081" s="208"/>
    </row>
    <row r="20082" spans="24:31" x14ac:dyDescent="0.3">
      <c r="X20082" s="275" t="s">
        <v>47577</v>
      </c>
      <c r="Y20082" s="276">
        <v>35224.620000000003</v>
      </c>
      <c r="AA20082" s="231" t="s">
        <v>40841</v>
      </c>
      <c r="AB20082" s="232">
        <v>75857.52</v>
      </c>
      <c r="AD20082" s="207"/>
      <c r="AE20082" s="208"/>
    </row>
    <row r="20083" spans="24:31" x14ac:dyDescent="0.3">
      <c r="X20083" s="275" t="s">
        <v>25731</v>
      </c>
      <c r="Y20083" s="276">
        <v>5344.79</v>
      </c>
      <c r="AA20083" s="231" t="s">
        <v>33854</v>
      </c>
      <c r="AB20083" s="232">
        <v>30181.4</v>
      </c>
      <c r="AD20083" s="207"/>
      <c r="AE20083" s="208"/>
    </row>
    <row r="20084" spans="24:31" x14ac:dyDescent="0.3">
      <c r="X20084" s="275" t="s">
        <v>36598</v>
      </c>
      <c r="Y20084" s="276">
        <v>104326.05</v>
      </c>
      <c r="AA20084" s="231" t="s">
        <v>35284</v>
      </c>
      <c r="AB20084" s="232">
        <v>89356.02</v>
      </c>
      <c r="AD20084" s="207"/>
      <c r="AE20084" s="208"/>
    </row>
    <row r="20085" spans="24:31" x14ac:dyDescent="0.3">
      <c r="X20085" s="275" t="s">
        <v>25732</v>
      </c>
      <c r="Y20085" s="276">
        <v>63835.17</v>
      </c>
      <c r="AA20085" s="231" t="s">
        <v>46106</v>
      </c>
      <c r="AB20085" s="232">
        <v>22000</v>
      </c>
      <c r="AD20085" s="207"/>
      <c r="AE20085" s="208"/>
    </row>
    <row r="20086" spans="24:31" x14ac:dyDescent="0.3">
      <c r="X20086" s="275" t="s">
        <v>36599</v>
      </c>
      <c r="Y20086" s="276">
        <v>472.5</v>
      </c>
      <c r="AA20086" s="231" t="s">
        <v>33855</v>
      </c>
      <c r="AB20086" s="232">
        <v>14668.75</v>
      </c>
      <c r="AD20086" s="207"/>
      <c r="AE20086" s="208"/>
    </row>
    <row r="20087" spans="24:31" x14ac:dyDescent="0.3">
      <c r="X20087" s="275" t="s">
        <v>25735</v>
      </c>
      <c r="Y20087" s="276">
        <v>28585.65</v>
      </c>
      <c r="AA20087" s="231" t="s">
        <v>33856</v>
      </c>
      <c r="AB20087" s="232">
        <v>12021.73</v>
      </c>
      <c r="AD20087" s="207"/>
      <c r="AE20087" s="208"/>
    </row>
    <row r="20088" spans="24:31" x14ac:dyDescent="0.3">
      <c r="X20088" s="275" t="s">
        <v>40874</v>
      </c>
      <c r="Y20088" s="276">
        <v>65137.5</v>
      </c>
      <c r="AA20088" s="231" t="s">
        <v>33857</v>
      </c>
      <c r="AB20088" s="232">
        <v>32328.97</v>
      </c>
      <c r="AD20088" s="207"/>
      <c r="AE20088" s="208"/>
    </row>
    <row r="20089" spans="24:31" x14ac:dyDescent="0.3">
      <c r="X20089" s="275" t="s">
        <v>62385</v>
      </c>
      <c r="Y20089" s="276">
        <v>3468</v>
      </c>
      <c r="AA20089" s="231" t="s">
        <v>46107</v>
      </c>
      <c r="AB20089" s="232">
        <v>513.20000000000005</v>
      </c>
      <c r="AD20089" s="207"/>
      <c r="AE20089" s="208"/>
    </row>
    <row r="20090" spans="24:31" x14ac:dyDescent="0.3">
      <c r="X20090" s="275" t="s">
        <v>59345</v>
      </c>
      <c r="Y20090" s="276">
        <v>6367.35</v>
      </c>
      <c r="AA20090" s="231" t="s">
        <v>33858</v>
      </c>
      <c r="AB20090" s="232">
        <v>18076.189999999999</v>
      </c>
      <c r="AD20090" s="207"/>
      <c r="AE20090" s="208"/>
    </row>
    <row r="20091" spans="24:31" x14ac:dyDescent="0.3">
      <c r="X20091" s="275" t="s">
        <v>55645</v>
      </c>
      <c r="Y20091" s="276">
        <v>2780</v>
      </c>
      <c r="AA20091" s="231" t="s">
        <v>50720</v>
      </c>
      <c r="AB20091" s="232">
        <v>311.14</v>
      </c>
      <c r="AD20091" s="207"/>
      <c r="AE20091" s="208"/>
    </row>
    <row r="20092" spans="24:31" x14ac:dyDescent="0.3">
      <c r="X20092" s="275" t="s">
        <v>40875</v>
      </c>
      <c r="Y20092" s="276">
        <v>320</v>
      </c>
      <c r="AA20092" s="231" t="s">
        <v>24000</v>
      </c>
      <c r="AB20092" s="232">
        <v>17629.09</v>
      </c>
      <c r="AD20092" s="207"/>
      <c r="AE20092" s="208"/>
    </row>
    <row r="20093" spans="24:31" x14ac:dyDescent="0.3">
      <c r="X20093" s="275" t="s">
        <v>39401</v>
      </c>
      <c r="Y20093" s="276">
        <v>9500</v>
      </c>
      <c r="AA20093" s="231" t="s">
        <v>50721</v>
      </c>
      <c r="AB20093" s="232">
        <v>1069</v>
      </c>
      <c r="AD20093" s="207"/>
      <c r="AE20093" s="208"/>
    </row>
    <row r="20094" spans="24:31" x14ac:dyDescent="0.3">
      <c r="X20094" s="275" t="s">
        <v>47578</v>
      </c>
      <c r="Y20094" s="276">
        <v>1749.95</v>
      </c>
      <c r="AA20094" s="231" t="s">
        <v>35292</v>
      </c>
      <c r="AB20094" s="232">
        <v>76654.95</v>
      </c>
      <c r="AD20094" s="207"/>
      <c r="AE20094" s="208"/>
    </row>
    <row r="20095" spans="24:31" x14ac:dyDescent="0.3">
      <c r="X20095" s="275" t="s">
        <v>36600</v>
      </c>
      <c r="Y20095" s="276">
        <v>685.94</v>
      </c>
      <c r="AA20095" s="231" t="s">
        <v>24063</v>
      </c>
      <c r="AB20095" s="232">
        <v>200586</v>
      </c>
      <c r="AD20095" s="207"/>
      <c r="AE20095" s="208"/>
    </row>
    <row r="20096" spans="24:31" x14ac:dyDescent="0.3">
      <c r="X20096" s="275" t="s">
        <v>58781</v>
      </c>
      <c r="Y20096" s="276">
        <v>1425.54</v>
      </c>
      <c r="AA20096" s="231" t="s">
        <v>24064</v>
      </c>
      <c r="AB20096" s="232">
        <v>108779</v>
      </c>
      <c r="AD20096" s="207"/>
      <c r="AE20096" s="208"/>
    </row>
    <row r="20097" spans="24:31" x14ac:dyDescent="0.3">
      <c r="X20097" s="275" t="s">
        <v>25738</v>
      </c>
      <c r="Y20097" s="276">
        <v>353867.5</v>
      </c>
      <c r="AA20097" s="231" t="s">
        <v>47550</v>
      </c>
      <c r="AB20097" s="232">
        <v>2897.5</v>
      </c>
      <c r="AD20097" s="207"/>
      <c r="AE20097" s="208"/>
    </row>
    <row r="20098" spans="24:31" x14ac:dyDescent="0.3">
      <c r="X20098" s="275" t="s">
        <v>25739</v>
      </c>
      <c r="Y20098" s="276">
        <v>1200</v>
      </c>
      <c r="AA20098" s="231" t="s">
        <v>24065</v>
      </c>
      <c r="AB20098" s="232">
        <v>126530</v>
      </c>
      <c r="AD20098" s="207"/>
      <c r="AE20098" s="208"/>
    </row>
    <row r="20099" spans="24:31" x14ac:dyDescent="0.3">
      <c r="X20099" s="275" t="s">
        <v>25740</v>
      </c>
      <c r="Y20099" s="276">
        <v>111014.46</v>
      </c>
      <c r="AA20099" s="231" t="s">
        <v>40842</v>
      </c>
      <c r="AB20099" s="232">
        <v>6416.39</v>
      </c>
      <c r="AD20099" s="207"/>
      <c r="AE20099" s="208"/>
    </row>
    <row r="20100" spans="24:31" x14ac:dyDescent="0.3">
      <c r="X20100" s="275" t="s">
        <v>25742</v>
      </c>
      <c r="Y20100" s="276">
        <v>104809.33</v>
      </c>
      <c r="AA20100" s="231" t="s">
        <v>24066</v>
      </c>
      <c r="AB20100" s="232">
        <v>75340.58</v>
      </c>
      <c r="AD20100" s="207"/>
      <c r="AE20100" s="208"/>
    </row>
    <row r="20101" spans="24:31" x14ac:dyDescent="0.3">
      <c r="X20101" s="275" t="s">
        <v>25743</v>
      </c>
      <c r="Y20101" s="276">
        <v>306539.99</v>
      </c>
      <c r="AA20101" s="231" t="s">
        <v>24067</v>
      </c>
      <c r="AB20101" s="232">
        <v>2051.7600000000002</v>
      </c>
      <c r="AD20101" s="207"/>
      <c r="AE20101" s="208"/>
    </row>
    <row r="20102" spans="24:31" x14ac:dyDescent="0.3">
      <c r="X20102" s="275" t="s">
        <v>25744</v>
      </c>
      <c r="Y20102" s="276">
        <v>88457.1</v>
      </c>
      <c r="AA20102" s="231" t="s">
        <v>39314</v>
      </c>
      <c r="AB20102" s="232">
        <v>32200</v>
      </c>
      <c r="AD20102" s="207"/>
      <c r="AE20102" s="208"/>
    </row>
    <row r="20103" spans="24:31" x14ac:dyDescent="0.3">
      <c r="X20103" s="275" t="s">
        <v>25745</v>
      </c>
      <c r="Y20103" s="276">
        <v>866793.27</v>
      </c>
      <c r="AA20103" s="231" t="s">
        <v>24068</v>
      </c>
      <c r="AB20103" s="232">
        <v>11365.9</v>
      </c>
      <c r="AD20103" s="207"/>
      <c r="AE20103" s="208"/>
    </row>
    <row r="20104" spans="24:31" x14ac:dyDescent="0.3">
      <c r="X20104" s="275" t="s">
        <v>25746</v>
      </c>
      <c r="Y20104" s="276">
        <v>84177.73</v>
      </c>
      <c r="AA20104" s="231" t="s">
        <v>47551</v>
      </c>
      <c r="AB20104" s="232">
        <v>797.86</v>
      </c>
      <c r="AD20104" s="207"/>
      <c r="AE20104" s="208"/>
    </row>
    <row r="20105" spans="24:31" x14ac:dyDescent="0.3">
      <c r="X20105" s="275" t="s">
        <v>62502</v>
      </c>
      <c r="Y20105" s="276">
        <v>602299.47</v>
      </c>
      <c r="AA20105" s="231" t="s">
        <v>49391</v>
      </c>
      <c r="AB20105" s="232">
        <v>164.94</v>
      </c>
      <c r="AD20105" s="207"/>
      <c r="AE20105" s="208"/>
    </row>
    <row r="20106" spans="24:31" x14ac:dyDescent="0.3">
      <c r="X20106" s="275" t="s">
        <v>61243</v>
      </c>
      <c r="Y20106" s="276">
        <v>26554.78</v>
      </c>
      <c r="AA20106" s="231" t="s">
        <v>13901</v>
      </c>
      <c r="AB20106" s="232">
        <v>32472.7</v>
      </c>
      <c r="AD20106" s="207"/>
      <c r="AE20106" s="208"/>
    </row>
    <row r="20107" spans="24:31" x14ac:dyDescent="0.3">
      <c r="X20107" s="275" t="s">
        <v>60945</v>
      </c>
      <c r="Y20107" s="276">
        <v>192</v>
      </c>
      <c r="AA20107" s="231" t="s">
        <v>24069</v>
      </c>
      <c r="AB20107" s="232">
        <v>2050.6</v>
      </c>
      <c r="AD20107" s="207"/>
      <c r="AE20107" s="208"/>
    </row>
    <row r="20108" spans="24:31" x14ac:dyDescent="0.3">
      <c r="X20108" s="275" t="s">
        <v>58082</v>
      </c>
      <c r="Y20108" s="276">
        <v>6101</v>
      </c>
      <c r="AA20108" s="231" t="s">
        <v>35293</v>
      </c>
      <c r="AB20108" s="232">
        <v>766636.5</v>
      </c>
      <c r="AD20108" s="207"/>
      <c r="AE20108" s="208"/>
    </row>
    <row r="20109" spans="24:31" x14ac:dyDescent="0.3">
      <c r="X20109" s="275" t="s">
        <v>58379</v>
      </c>
      <c r="Y20109" s="276">
        <v>21404</v>
      </c>
      <c r="AA20109" s="231" t="s">
        <v>40843</v>
      </c>
      <c r="AB20109" s="232">
        <v>22050.73</v>
      </c>
      <c r="AD20109" s="207"/>
      <c r="AE20109" s="208"/>
    </row>
    <row r="20110" spans="24:31" x14ac:dyDescent="0.3">
      <c r="X20110" s="275" t="s">
        <v>25750</v>
      </c>
      <c r="Y20110" s="276">
        <v>584321.23</v>
      </c>
      <c r="AA20110" s="231" t="s">
        <v>13902</v>
      </c>
      <c r="AB20110" s="232">
        <v>110682.67</v>
      </c>
      <c r="AD20110" s="207"/>
      <c r="AE20110" s="208"/>
    </row>
    <row r="20111" spans="24:31" x14ac:dyDescent="0.3">
      <c r="X20111" s="275" t="s">
        <v>54512</v>
      </c>
      <c r="Y20111" s="276">
        <v>4892.3599999999997</v>
      </c>
      <c r="AA20111" s="231" t="s">
        <v>24074</v>
      </c>
      <c r="AB20111" s="232">
        <v>107791.13</v>
      </c>
      <c r="AD20111" s="207"/>
      <c r="AE20111" s="208"/>
    </row>
    <row r="20112" spans="24:31" x14ac:dyDescent="0.3">
      <c r="X20112" s="275" t="s">
        <v>25751</v>
      </c>
      <c r="Y20112" s="276">
        <v>1383164.56</v>
      </c>
      <c r="AA20112" s="231" t="s">
        <v>24075</v>
      </c>
      <c r="AB20112" s="232">
        <v>40815.839999999997</v>
      </c>
      <c r="AD20112" s="207"/>
      <c r="AE20112" s="208"/>
    </row>
    <row r="20113" spans="24:31" x14ac:dyDescent="0.3">
      <c r="X20113" s="275" t="s">
        <v>46145</v>
      </c>
      <c r="Y20113" s="276">
        <v>162047.06</v>
      </c>
      <c r="AA20113" s="231" t="s">
        <v>13903</v>
      </c>
      <c r="AB20113" s="232">
        <v>45813.16</v>
      </c>
      <c r="AD20113" s="207"/>
      <c r="AE20113" s="208"/>
    </row>
    <row r="20114" spans="24:31" x14ac:dyDescent="0.3">
      <c r="X20114" s="275" t="s">
        <v>25752</v>
      </c>
      <c r="Y20114" s="276">
        <v>157694.06</v>
      </c>
      <c r="AA20114" s="231" t="s">
        <v>24080</v>
      </c>
      <c r="AB20114" s="232">
        <v>655.16999999999996</v>
      </c>
      <c r="AD20114" s="207"/>
      <c r="AE20114" s="208"/>
    </row>
    <row r="20115" spans="24:31" x14ac:dyDescent="0.3">
      <c r="X20115" s="275" t="s">
        <v>58380</v>
      </c>
      <c r="Y20115" s="276">
        <v>115784.7</v>
      </c>
      <c r="AA20115" s="231" t="s">
        <v>54453</v>
      </c>
      <c r="AB20115" s="232">
        <v>222764.9</v>
      </c>
      <c r="AD20115" s="207"/>
      <c r="AE20115" s="208"/>
    </row>
    <row r="20116" spans="24:31" x14ac:dyDescent="0.3">
      <c r="X20116" s="275" t="s">
        <v>25754</v>
      </c>
      <c r="Y20116" s="276">
        <v>191687.83</v>
      </c>
      <c r="AA20116" s="231" t="s">
        <v>24083</v>
      </c>
      <c r="AB20116" s="232">
        <v>41654.199999999997</v>
      </c>
      <c r="AD20116" s="207"/>
      <c r="AE20116" s="208"/>
    </row>
    <row r="20117" spans="24:31" x14ac:dyDescent="0.3">
      <c r="X20117" s="275" t="s">
        <v>46146</v>
      </c>
      <c r="Y20117" s="276">
        <v>-3653.39</v>
      </c>
      <c r="AA20117" s="231" t="s">
        <v>24084</v>
      </c>
      <c r="AB20117" s="232">
        <v>383.23</v>
      </c>
      <c r="AD20117" s="207"/>
      <c r="AE20117" s="208"/>
    </row>
    <row r="20118" spans="24:31" x14ac:dyDescent="0.3">
      <c r="X20118" s="275" t="s">
        <v>63857</v>
      </c>
      <c r="Y20118" s="276">
        <v>4214.3999999999996</v>
      </c>
      <c r="AA20118" s="231" t="s">
        <v>24085</v>
      </c>
      <c r="AB20118" s="232">
        <v>73358.86</v>
      </c>
      <c r="AD20118" s="207"/>
      <c r="AE20118" s="208"/>
    </row>
    <row r="20119" spans="24:31" x14ac:dyDescent="0.3">
      <c r="X20119" s="275" t="s">
        <v>32611</v>
      </c>
      <c r="Y20119" s="276">
        <v>643.05999999999995</v>
      </c>
      <c r="AA20119" s="231" t="s">
        <v>24086</v>
      </c>
      <c r="AB20119" s="232">
        <v>7653.6</v>
      </c>
      <c r="AD20119" s="207"/>
      <c r="AE20119" s="208"/>
    </row>
    <row r="20120" spans="24:31" x14ac:dyDescent="0.3">
      <c r="X20120" s="275" t="s">
        <v>25780</v>
      </c>
      <c r="Y20120" s="276">
        <v>34203.379999999997</v>
      </c>
      <c r="AA20120" s="231" t="s">
        <v>24087</v>
      </c>
      <c r="AB20120" s="232">
        <v>5633.32</v>
      </c>
      <c r="AD20120" s="207"/>
      <c r="AE20120" s="208"/>
    </row>
    <row r="20121" spans="24:31" x14ac:dyDescent="0.3">
      <c r="X20121" s="275" t="s">
        <v>43332</v>
      </c>
      <c r="Y20121" s="276">
        <v>5665.09</v>
      </c>
      <c r="AA20121" s="231" t="s">
        <v>24088</v>
      </c>
      <c r="AB20121" s="232">
        <v>177.69</v>
      </c>
      <c r="AD20121" s="207"/>
      <c r="AE20121" s="208"/>
    </row>
    <row r="20122" spans="24:31" x14ac:dyDescent="0.3">
      <c r="X20122" s="275" t="s">
        <v>25781</v>
      </c>
      <c r="Y20122" s="276">
        <v>3277.54</v>
      </c>
      <c r="AA20122" s="231" t="s">
        <v>24089</v>
      </c>
      <c r="AB20122" s="232">
        <v>723.38</v>
      </c>
      <c r="AD20122" s="207"/>
      <c r="AE20122" s="208"/>
    </row>
    <row r="20123" spans="24:31" x14ac:dyDescent="0.3">
      <c r="X20123" s="275" t="s">
        <v>25783</v>
      </c>
      <c r="Y20123" s="276">
        <v>11575</v>
      </c>
      <c r="AA20123" s="231" t="s">
        <v>54454</v>
      </c>
      <c r="AB20123" s="232">
        <v>495.45</v>
      </c>
      <c r="AD20123" s="207"/>
      <c r="AE20123" s="208"/>
    </row>
    <row r="20124" spans="24:31" x14ac:dyDescent="0.3">
      <c r="X20124" s="275" t="s">
        <v>25787</v>
      </c>
      <c r="Y20124" s="276">
        <v>186.9</v>
      </c>
      <c r="AA20124" s="231" t="s">
        <v>24090</v>
      </c>
      <c r="AB20124" s="232">
        <v>133932.54999999999</v>
      </c>
      <c r="AD20124" s="207"/>
      <c r="AE20124" s="208"/>
    </row>
    <row r="20125" spans="24:31" x14ac:dyDescent="0.3">
      <c r="X20125" s="275" t="s">
        <v>25788</v>
      </c>
      <c r="Y20125" s="276">
        <v>3513.45</v>
      </c>
      <c r="AA20125" s="231" t="s">
        <v>24091</v>
      </c>
      <c r="AB20125" s="232">
        <v>157051.35</v>
      </c>
      <c r="AD20125" s="207"/>
      <c r="AE20125" s="208"/>
    </row>
    <row r="20126" spans="24:31" x14ac:dyDescent="0.3">
      <c r="X20126" s="275" t="s">
        <v>25789</v>
      </c>
      <c r="Y20126" s="276">
        <v>434.77</v>
      </c>
      <c r="AA20126" s="231" t="s">
        <v>54455</v>
      </c>
      <c r="AB20126" s="232">
        <v>-4995.99</v>
      </c>
      <c r="AD20126" s="207"/>
      <c r="AE20126" s="208"/>
    </row>
    <row r="20127" spans="24:31" x14ac:dyDescent="0.3">
      <c r="X20127" s="275" t="s">
        <v>60011</v>
      </c>
      <c r="Y20127" s="276">
        <v>1260.78</v>
      </c>
      <c r="AA20127" s="231" t="s">
        <v>35294</v>
      </c>
      <c r="AB20127" s="232">
        <v>63634.239999999998</v>
      </c>
      <c r="AD20127" s="207"/>
      <c r="AE20127" s="208"/>
    </row>
    <row r="20128" spans="24:31" x14ac:dyDescent="0.3">
      <c r="X20128" s="275" t="s">
        <v>25790</v>
      </c>
      <c r="Y20128" s="276">
        <v>56564</v>
      </c>
      <c r="AA20128" s="231" t="s">
        <v>24110</v>
      </c>
      <c r="AB20128" s="232">
        <v>14185.44</v>
      </c>
      <c r="AD20128" s="207"/>
      <c r="AE20128" s="208"/>
    </row>
    <row r="20129" spans="24:31" x14ac:dyDescent="0.3">
      <c r="X20129" s="275" t="s">
        <v>56846</v>
      </c>
      <c r="Y20129" s="276">
        <v>24160.69</v>
      </c>
      <c r="AA20129" s="231" t="s">
        <v>36494</v>
      </c>
      <c r="AB20129" s="232">
        <v>9066.7199999999993</v>
      </c>
      <c r="AD20129" s="207"/>
      <c r="AE20129" s="208"/>
    </row>
    <row r="20130" spans="24:31" x14ac:dyDescent="0.3">
      <c r="X20130" s="275" t="s">
        <v>25842</v>
      </c>
      <c r="Y20130" s="276">
        <v>159837.35999999999</v>
      </c>
      <c r="AA20130" s="231" t="s">
        <v>43298</v>
      </c>
      <c r="AB20130" s="232">
        <v>57360.23</v>
      </c>
      <c r="AD20130" s="207"/>
      <c r="AE20130" s="208"/>
    </row>
    <row r="20131" spans="24:31" x14ac:dyDescent="0.3">
      <c r="X20131" s="275" t="s">
        <v>33996</v>
      </c>
      <c r="Y20131" s="276">
        <v>1291666.32</v>
      </c>
      <c r="AA20131" s="231" t="s">
        <v>47552</v>
      </c>
      <c r="AB20131" s="232">
        <v>1708</v>
      </c>
      <c r="AD20131" s="207"/>
      <c r="AE20131" s="208"/>
    </row>
    <row r="20132" spans="24:31" x14ac:dyDescent="0.3">
      <c r="X20132" s="275" t="s">
        <v>33997</v>
      </c>
      <c r="Y20132" s="276">
        <v>33083.54</v>
      </c>
      <c r="AA20132" s="231" t="s">
        <v>24111</v>
      </c>
      <c r="AB20132" s="232">
        <v>6120.55</v>
      </c>
      <c r="AD20132" s="207"/>
      <c r="AE20132" s="208"/>
    </row>
    <row r="20133" spans="24:31" x14ac:dyDescent="0.3">
      <c r="X20133" s="275" t="s">
        <v>56847</v>
      </c>
      <c r="Y20133" s="276">
        <v>103095.96</v>
      </c>
      <c r="AA20133" s="231" t="s">
        <v>24112</v>
      </c>
      <c r="AB20133" s="232">
        <v>209.74</v>
      </c>
      <c r="AD20133" s="207"/>
      <c r="AE20133" s="208"/>
    </row>
    <row r="20134" spans="24:31" x14ac:dyDescent="0.3">
      <c r="X20134" s="275" t="s">
        <v>35484</v>
      </c>
      <c r="Y20134" s="276">
        <v>137070</v>
      </c>
      <c r="AA20134" s="231" t="s">
        <v>49392</v>
      </c>
      <c r="AB20134" s="232">
        <v>1029.0899999999999</v>
      </c>
      <c r="AD20134" s="207"/>
      <c r="AE20134" s="208"/>
    </row>
    <row r="20135" spans="24:31" x14ac:dyDescent="0.3">
      <c r="X20135" s="275" t="s">
        <v>33998</v>
      </c>
      <c r="Y20135" s="276">
        <v>323275.21000000002</v>
      </c>
      <c r="AA20135" s="231" t="s">
        <v>24113</v>
      </c>
      <c r="AB20135" s="232">
        <v>3430</v>
      </c>
      <c r="AD20135" s="207"/>
      <c r="AE20135" s="208"/>
    </row>
    <row r="20136" spans="24:31" x14ac:dyDescent="0.3">
      <c r="X20136" s="275" t="s">
        <v>25843</v>
      </c>
      <c r="Y20136" s="276">
        <v>110706.46</v>
      </c>
      <c r="AA20136" s="231" t="s">
        <v>24115</v>
      </c>
      <c r="AB20136" s="232">
        <v>1303</v>
      </c>
      <c r="AD20136" s="207"/>
      <c r="AE20136" s="208"/>
    </row>
    <row r="20137" spans="24:31" x14ac:dyDescent="0.3">
      <c r="X20137" s="275" t="s">
        <v>46148</v>
      </c>
      <c r="Y20137" s="276">
        <v>27106.65</v>
      </c>
      <c r="AA20137" s="231" t="s">
        <v>35300</v>
      </c>
      <c r="AB20137" s="232">
        <v>2792</v>
      </c>
      <c r="AD20137" s="207"/>
      <c r="AE20137" s="208"/>
    </row>
    <row r="20138" spans="24:31" x14ac:dyDescent="0.3">
      <c r="X20138" s="275" t="s">
        <v>36614</v>
      </c>
      <c r="Y20138" s="276">
        <v>74011.62</v>
      </c>
      <c r="AA20138" s="231" t="s">
        <v>24116</v>
      </c>
      <c r="AB20138" s="232">
        <v>2432.4699999999998</v>
      </c>
      <c r="AD20138" s="207"/>
      <c r="AE20138" s="208"/>
    </row>
    <row r="20139" spans="24:31" x14ac:dyDescent="0.3">
      <c r="X20139" s="275" t="s">
        <v>55646</v>
      </c>
      <c r="Y20139" s="276">
        <v>15933.65</v>
      </c>
      <c r="AA20139" s="231" t="s">
        <v>24117</v>
      </c>
      <c r="AB20139" s="232">
        <v>11382.28</v>
      </c>
      <c r="AD20139" s="207"/>
      <c r="AE20139" s="208"/>
    </row>
    <row r="20140" spans="24:31" x14ac:dyDescent="0.3">
      <c r="X20140" s="275" t="s">
        <v>36615</v>
      </c>
      <c r="Y20140" s="276">
        <v>4271</v>
      </c>
      <c r="AA20140" s="231" t="s">
        <v>24118</v>
      </c>
      <c r="AB20140" s="232">
        <v>1618.81</v>
      </c>
      <c r="AD20140" s="207"/>
      <c r="AE20140" s="208"/>
    </row>
    <row r="20141" spans="24:31" x14ac:dyDescent="0.3">
      <c r="X20141" s="275" t="s">
        <v>36616</v>
      </c>
      <c r="Y20141" s="276">
        <v>54000</v>
      </c>
      <c r="AA20141" s="231" t="s">
        <v>35301</v>
      </c>
      <c r="AB20141" s="232">
        <v>12653.9</v>
      </c>
      <c r="AD20141" s="207"/>
      <c r="AE20141" s="208"/>
    </row>
    <row r="20142" spans="24:31" x14ac:dyDescent="0.3">
      <c r="X20142" s="275" t="s">
        <v>25844</v>
      </c>
      <c r="Y20142" s="276">
        <v>10691.02</v>
      </c>
      <c r="AA20142" s="231" t="s">
        <v>24137</v>
      </c>
      <c r="AB20142" s="232">
        <v>47585.67</v>
      </c>
      <c r="AD20142" s="207"/>
      <c r="AE20142" s="208"/>
    </row>
    <row r="20143" spans="24:31" x14ac:dyDescent="0.3">
      <c r="X20143" s="275" t="s">
        <v>40876</v>
      </c>
      <c r="Y20143" s="276">
        <v>9769.0499999999993</v>
      </c>
      <c r="AA20143" s="231" t="s">
        <v>33870</v>
      </c>
      <c r="AB20143" s="232">
        <v>6400</v>
      </c>
      <c r="AD20143" s="207"/>
      <c r="AE20143" s="208"/>
    </row>
    <row r="20144" spans="24:31" x14ac:dyDescent="0.3">
      <c r="X20144" s="275" t="s">
        <v>39404</v>
      </c>
      <c r="Y20144" s="276">
        <v>20280</v>
      </c>
      <c r="AA20144" s="231" t="s">
        <v>48494</v>
      </c>
      <c r="AB20144" s="232">
        <v>40763.14</v>
      </c>
      <c r="AD20144" s="207"/>
      <c r="AE20144" s="208"/>
    </row>
    <row r="20145" spans="24:31" x14ac:dyDescent="0.3">
      <c r="X20145" s="275" t="s">
        <v>14093</v>
      </c>
      <c r="Y20145" s="276">
        <v>174503.26</v>
      </c>
      <c r="AA20145" s="231" t="s">
        <v>46108</v>
      </c>
      <c r="AB20145" s="232">
        <v>57175</v>
      </c>
      <c r="AD20145" s="207"/>
      <c r="AE20145" s="208"/>
    </row>
    <row r="20146" spans="24:31" x14ac:dyDescent="0.3">
      <c r="X20146" s="275" t="s">
        <v>65185</v>
      </c>
      <c r="Y20146" s="276">
        <v>969.34</v>
      </c>
      <c r="AA20146" s="231" t="s">
        <v>24140</v>
      </c>
      <c r="AB20146" s="232">
        <v>9067.7900000000009</v>
      </c>
      <c r="AD20146" s="207"/>
      <c r="AE20146" s="208"/>
    </row>
    <row r="20147" spans="24:31" x14ac:dyDescent="0.3">
      <c r="X20147" s="275" t="s">
        <v>55647</v>
      </c>
      <c r="Y20147" s="276">
        <v>68077.33</v>
      </c>
      <c r="AA20147" s="231" t="s">
        <v>50722</v>
      </c>
      <c r="AB20147" s="232">
        <v>18</v>
      </c>
      <c r="AD20147" s="207"/>
      <c r="AE20147" s="208"/>
    </row>
    <row r="20148" spans="24:31" x14ac:dyDescent="0.3">
      <c r="X20148" s="275" t="s">
        <v>33999</v>
      </c>
      <c r="Y20148" s="276">
        <v>268258</v>
      </c>
      <c r="AA20148" s="231" t="s">
        <v>48495</v>
      </c>
      <c r="AB20148" s="232">
        <v>348.48</v>
      </c>
      <c r="AD20148" s="207"/>
      <c r="AE20148" s="208"/>
    </row>
    <row r="20149" spans="24:31" x14ac:dyDescent="0.3">
      <c r="X20149" s="275" t="s">
        <v>60946</v>
      </c>
      <c r="Y20149" s="276">
        <v>371507.99</v>
      </c>
      <c r="AA20149" s="231" t="s">
        <v>50723</v>
      </c>
      <c r="AB20149" s="232">
        <v>21.2</v>
      </c>
      <c r="AD20149" s="207"/>
      <c r="AE20149" s="208"/>
    </row>
    <row r="20150" spans="24:31" x14ac:dyDescent="0.3">
      <c r="X20150" s="275" t="s">
        <v>62386</v>
      </c>
      <c r="Y20150" s="276">
        <v>776.51</v>
      </c>
      <c r="AA20150" s="231" t="s">
        <v>33871</v>
      </c>
      <c r="AB20150" s="232">
        <v>191.52</v>
      </c>
      <c r="AD20150" s="207"/>
      <c r="AE20150" s="208"/>
    </row>
    <row r="20151" spans="24:31" x14ac:dyDescent="0.3">
      <c r="X20151" s="275" t="s">
        <v>65186</v>
      </c>
      <c r="Y20151" s="276">
        <v>1716.75</v>
      </c>
      <c r="AA20151" s="231" t="s">
        <v>33872</v>
      </c>
      <c r="AB20151" s="232">
        <v>6.95</v>
      </c>
      <c r="AD20151" s="207"/>
      <c r="AE20151" s="208"/>
    </row>
    <row r="20152" spans="24:31" x14ac:dyDescent="0.3">
      <c r="X20152" s="275" t="s">
        <v>25845</v>
      </c>
      <c r="Y20152" s="276">
        <v>12932.95</v>
      </c>
      <c r="AA20152" s="231" t="s">
        <v>33873</v>
      </c>
      <c r="AB20152" s="232">
        <v>33.14</v>
      </c>
      <c r="AD20152" s="207"/>
      <c r="AE20152" s="208"/>
    </row>
    <row r="20153" spans="24:31" x14ac:dyDescent="0.3">
      <c r="X20153" s="275" t="s">
        <v>25846</v>
      </c>
      <c r="Y20153" s="276">
        <v>180170.31</v>
      </c>
      <c r="AA20153" s="231" t="s">
        <v>50724</v>
      </c>
      <c r="AB20153" s="232">
        <v>9666</v>
      </c>
      <c r="AD20153" s="207"/>
      <c r="AE20153" s="208"/>
    </row>
    <row r="20154" spans="24:31" x14ac:dyDescent="0.3">
      <c r="X20154" s="275" t="s">
        <v>60012</v>
      </c>
      <c r="Y20154" s="276">
        <v>3496.51</v>
      </c>
      <c r="AA20154" s="231" t="s">
        <v>40844</v>
      </c>
      <c r="AB20154" s="232">
        <v>48519.5</v>
      </c>
      <c r="AD20154" s="207"/>
      <c r="AE20154" s="208"/>
    </row>
    <row r="20155" spans="24:31" x14ac:dyDescent="0.3">
      <c r="X20155" s="275" t="s">
        <v>25847</v>
      </c>
      <c r="Y20155" s="276">
        <v>37805.040000000001</v>
      </c>
      <c r="AA20155" s="231" t="s">
        <v>54456</v>
      </c>
      <c r="AB20155" s="232">
        <v>1600</v>
      </c>
      <c r="AD20155" s="207"/>
      <c r="AE20155" s="208"/>
    </row>
    <row r="20156" spans="24:31" x14ac:dyDescent="0.3">
      <c r="X20156" s="275" t="s">
        <v>25848</v>
      </c>
      <c r="Y20156" s="276">
        <v>14659.31</v>
      </c>
      <c r="AA20156" s="231" t="s">
        <v>46109</v>
      </c>
      <c r="AB20156" s="232">
        <v>35100</v>
      </c>
      <c r="AD20156" s="207"/>
      <c r="AE20156" s="208"/>
    </row>
    <row r="20157" spans="24:31" x14ac:dyDescent="0.3">
      <c r="X20157" s="275" t="s">
        <v>14095</v>
      </c>
      <c r="Y20157" s="276">
        <v>267949.63</v>
      </c>
      <c r="AA20157" s="231" t="s">
        <v>40845</v>
      </c>
      <c r="AB20157" s="232">
        <v>7871.86</v>
      </c>
      <c r="AD20157" s="207"/>
      <c r="AE20157" s="208"/>
    </row>
    <row r="20158" spans="24:31" x14ac:dyDescent="0.3">
      <c r="X20158" s="275" t="s">
        <v>14096</v>
      </c>
      <c r="Y20158" s="276">
        <v>726266.36</v>
      </c>
      <c r="AA20158" s="231" t="s">
        <v>46110</v>
      </c>
      <c r="AB20158" s="232">
        <v>15511.91</v>
      </c>
      <c r="AD20158" s="207"/>
      <c r="AE20158" s="208"/>
    </row>
    <row r="20159" spans="24:31" x14ac:dyDescent="0.3">
      <c r="X20159" s="275" t="s">
        <v>35485</v>
      </c>
      <c r="Y20159" s="276">
        <v>108772.49</v>
      </c>
      <c r="AA20159" s="231" t="s">
        <v>48496</v>
      </c>
      <c r="AB20159" s="232">
        <v>9002</v>
      </c>
      <c r="AD20159" s="207"/>
      <c r="AE20159" s="208"/>
    </row>
    <row r="20160" spans="24:31" x14ac:dyDescent="0.3">
      <c r="X20160" s="275" t="s">
        <v>25849</v>
      </c>
      <c r="Y20160" s="276">
        <v>245677.87</v>
      </c>
      <c r="AA20160" s="231" t="s">
        <v>24148</v>
      </c>
      <c r="AB20160" s="232">
        <v>11289.67</v>
      </c>
      <c r="AD20160" s="207"/>
      <c r="AE20160" s="208"/>
    </row>
    <row r="20161" spans="24:31" x14ac:dyDescent="0.3">
      <c r="X20161" s="275" t="s">
        <v>50745</v>
      </c>
      <c r="Y20161" s="276">
        <v>181537.42</v>
      </c>
      <c r="AA20161" s="231" t="s">
        <v>35303</v>
      </c>
      <c r="AB20161" s="232">
        <v>1222.69</v>
      </c>
      <c r="AD20161" s="207"/>
      <c r="AE20161" s="208"/>
    </row>
    <row r="20162" spans="24:31" x14ac:dyDescent="0.3">
      <c r="X20162" s="275" t="s">
        <v>62387</v>
      </c>
      <c r="Y20162" s="276">
        <v>20925</v>
      </c>
      <c r="AA20162" s="231" t="s">
        <v>24149</v>
      </c>
      <c r="AB20162" s="232">
        <v>116420.29</v>
      </c>
      <c r="AD20162" s="207"/>
      <c r="AE20162" s="208"/>
    </row>
    <row r="20163" spans="24:31" x14ac:dyDescent="0.3">
      <c r="X20163" s="275" t="s">
        <v>56848</v>
      </c>
      <c r="Y20163" s="276">
        <v>112122</v>
      </c>
      <c r="AA20163" s="231" t="s">
        <v>24170</v>
      </c>
      <c r="AB20163" s="232">
        <v>154019.39000000001</v>
      </c>
      <c r="AD20163" s="207"/>
      <c r="AE20163" s="208"/>
    </row>
    <row r="20164" spans="24:31" x14ac:dyDescent="0.3">
      <c r="X20164" s="275" t="s">
        <v>49405</v>
      </c>
      <c r="Y20164" s="276">
        <v>116459.78</v>
      </c>
      <c r="AA20164" s="231" t="s">
        <v>24171</v>
      </c>
      <c r="AB20164" s="232">
        <v>108889.43</v>
      </c>
      <c r="AD20164" s="207"/>
      <c r="AE20164" s="208"/>
    </row>
    <row r="20165" spans="24:31" x14ac:dyDescent="0.3">
      <c r="X20165" s="275" t="s">
        <v>25850</v>
      </c>
      <c r="Y20165" s="276">
        <v>1270.79</v>
      </c>
      <c r="AA20165" s="231" t="s">
        <v>48497</v>
      </c>
      <c r="AB20165" s="232">
        <v>21220.34</v>
      </c>
      <c r="AD20165" s="207"/>
      <c r="AE20165" s="208"/>
    </row>
    <row r="20166" spans="24:31" x14ac:dyDescent="0.3">
      <c r="X20166" s="275" t="s">
        <v>54513</v>
      </c>
      <c r="Y20166" s="276">
        <v>43273.75</v>
      </c>
      <c r="AA20166" s="231" t="s">
        <v>43299</v>
      </c>
      <c r="AB20166" s="232">
        <v>209529.74</v>
      </c>
      <c r="AD20166" s="207"/>
      <c r="AE20166" s="208"/>
    </row>
    <row r="20167" spans="24:31" x14ac:dyDescent="0.3">
      <c r="X20167" s="275" t="s">
        <v>54514</v>
      </c>
      <c r="Y20167" s="276">
        <v>23395.360000000001</v>
      </c>
      <c r="AA20167" s="231" t="s">
        <v>54457</v>
      </c>
      <c r="AB20167" s="232">
        <v>1858</v>
      </c>
      <c r="AD20167" s="207"/>
      <c r="AE20167" s="208"/>
    </row>
    <row r="20168" spans="24:31" x14ac:dyDescent="0.3">
      <c r="X20168" s="275" t="s">
        <v>58904</v>
      </c>
      <c r="Y20168" s="276">
        <v>28635.97</v>
      </c>
      <c r="AA20168" s="231" t="s">
        <v>24172</v>
      </c>
      <c r="AB20168" s="232">
        <v>28130.19</v>
      </c>
      <c r="AD20168" s="207"/>
      <c r="AE20168" s="208"/>
    </row>
    <row r="20169" spans="24:31" x14ac:dyDescent="0.3">
      <c r="X20169" s="275" t="s">
        <v>25851</v>
      </c>
      <c r="Y20169" s="276">
        <v>144068.74</v>
      </c>
      <c r="AA20169" s="231" t="s">
        <v>48498</v>
      </c>
      <c r="AB20169" s="232">
        <v>12484.67</v>
      </c>
      <c r="AD20169" s="207"/>
      <c r="AE20169" s="208"/>
    </row>
    <row r="20170" spans="24:31" x14ac:dyDescent="0.3">
      <c r="X20170" s="275" t="s">
        <v>25852</v>
      </c>
      <c r="Y20170" s="276">
        <v>767087.81</v>
      </c>
      <c r="AA20170" s="231" t="s">
        <v>48499</v>
      </c>
      <c r="AB20170" s="232">
        <v>15.68</v>
      </c>
      <c r="AD20170" s="207"/>
      <c r="AE20170" s="208"/>
    </row>
    <row r="20171" spans="24:31" x14ac:dyDescent="0.3">
      <c r="X20171" s="275" t="s">
        <v>62503</v>
      </c>
      <c r="Y20171" s="276">
        <v>1752.07</v>
      </c>
      <c r="AA20171" s="231" t="s">
        <v>48500</v>
      </c>
      <c r="AB20171" s="232">
        <v>46.33</v>
      </c>
      <c r="AD20171" s="207"/>
      <c r="AE20171" s="208"/>
    </row>
    <row r="20172" spans="24:31" x14ac:dyDescent="0.3">
      <c r="X20172" s="275" t="s">
        <v>25853</v>
      </c>
      <c r="Y20172" s="276">
        <v>623157.36</v>
      </c>
      <c r="AA20172" s="231" t="s">
        <v>24173</v>
      </c>
      <c r="AB20172" s="232">
        <v>7216.6</v>
      </c>
      <c r="AD20172" s="207"/>
      <c r="AE20172" s="208"/>
    </row>
    <row r="20173" spans="24:31" x14ac:dyDescent="0.3">
      <c r="X20173" s="275" t="s">
        <v>48521</v>
      </c>
      <c r="Y20173" s="276">
        <v>53978.15</v>
      </c>
      <c r="AA20173" s="231" t="s">
        <v>24175</v>
      </c>
      <c r="AB20173" s="232">
        <v>496.63</v>
      </c>
      <c r="AD20173" s="207"/>
      <c r="AE20173" s="208"/>
    </row>
    <row r="20174" spans="24:31" x14ac:dyDescent="0.3">
      <c r="X20174" s="275" t="s">
        <v>54515</v>
      </c>
      <c r="Y20174" s="276">
        <v>23698.37</v>
      </c>
      <c r="AA20174" s="231" t="s">
        <v>24176</v>
      </c>
      <c r="AB20174" s="232">
        <v>19776</v>
      </c>
      <c r="AD20174" s="207"/>
      <c r="AE20174" s="208"/>
    </row>
    <row r="20175" spans="24:31" x14ac:dyDescent="0.3">
      <c r="X20175" s="275" t="s">
        <v>25854</v>
      </c>
      <c r="Y20175" s="276">
        <v>2578.3000000000002</v>
      </c>
      <c r="AA20175" s="231" t="s">
        <v>33878</v>
      </c>
      <c r="AB20175" s="232">
        <v>97590.94</v>
      </c>
      <c r="AD20175" s="207"/>
      <c r="AE20175" s="208"/>
    </row>
    <row r="20176" spans="24:31" x14ac:dyDescent="0.3">
      <c r="X20176" s="275" t="s">
        <v>25855</v>
      </c>
      <c r="Y20176" s="276">
        <v>85050.880000000005</v>
      </c>
      <c r="AA20176" s="231" t="s">
        <v>39321</v>
      </c>
      <c r="AB20176" s="232">
        <v>44375.92</v>
      </c>
      <c r="AD20176" s="207"/>
      <c r="AE20176" s="208"/>
    </row>
    <row r="20177" spans="24:31" x14ac:dyDescent="0.3">
      <c r="X20177" s="275" t="s">
        <v>25856</v>
      </c>
      <c r="Y20177" s="276">
        <v>7820.77</v>
      </c>
      <c r="AA20177" s="231" t="s">
        <v>43300</v>
      </c>
      <c r="AB20177" s="232">
        <v>167685.32999999999</v>
      </c>
      <c r="AD20177" s="207"/>
      <c r="AE20177" s="208"/>
    </row>
    <row r="20178" spans="24:31" x14ac:dyDescent="0.3">
      <c r="X20178" s="275" t="s">
        <v>40877</v>
      </c>
      <c r="Y20178" s="276">
        <v>-40581.86</v>
      </c>
      <c r="AA20178" s="231" t="s">
        <v>24189</v>
      </c>
      <c r="AB20178" s="232">
        <v>23628.38</v>
      </c>
      <c r="AD20178" s="207"/>
      <c r="AE20178" s="208"/>
    </row>
    <row r="20179" spans="24:31" x14ac:dyDescent="0.3">
      <c r="X20179" s="275" t="s">
        <v>61136</v>
      </c>
      <c r="Y20179" s="276">
        <v>4949.6499999999996</v>
      </c>
      <c r="AA20179" s="231" t="s">
        <v>39322</v>
      </c>
      <c r="AB20179" s="232">
        <v>14475.18</v>
      </c>
      <c r="AD20179" s="207"/>
      <c r="AE20179" s="208"/>
    </row>
    <row r="20180" spans="24:31" x14ac:dyDescent="0.3">
      <c r="X20180" s="275" t="s">
        <v>50746</v>
      </c>
      <c r="Y20180" s="276">
        <v>123734.3</v>
      </c>
      <c r="AA20180" s="231" t="s">
        <v>24190</v>
      </c>
      <c r="AB20180" s="232">
        <v>20641.5</v>
      </c>
      <c r="AD20180" s="207"/>
      <c r="AE20180" s="208"/>
    </row>
    <row r="20181" spans="24:31" x14ac:dyDescent="0.3">
      <c r="X20181" s="275" t="s">
        <v>34020</v>
      </c>
      <c r="Y20181" s="276">
        <v>880</v>
      </c>
      <c r="AA20181" s="231" t="s">
        <v>33879</v>
      </c>
      <c r="AB20181" s="232">
        <v>64153.2</v>
      </c>
      <c r="AD20181" s="207"/>
      <c r="AE20181" s="208"/>
    </row>
    <row r="20182" spans="24:31" x14ac:dyDescent="0.3">
      <c r="X20182" s="275" t="s">
        <v>25948</v>
      </c>
      <c r="Y20182" s="276">
        <v>41490</v>
      </c>
      <c r="AA20182" s="231" t="s">
        <v>48501</v>
      </c>
      <c r="AB20182" s="232">
        <v>12294.5</v>
      </c>
      <c r="AD20182" s="207"/>
      <c r="AE20182" s="208"/>
    </row>
    <row r="20183" spans="24:31" x14ac:dyDescent="0.3">
      <c r="X20183" s="275" t="s">
        <v>56849</v>
      </c>
      <c r="Y20183" s="276">
        <v>87124.46</v>
      </c>
      <c r="AA20183" s="231" t="s">
        <v>24191</v>
      </c>
      <c r="AB20183" s="232">
        <v>52280.19</v>
      </c>
      <c r="AD20183" s="207"/>
      <c r="AE20183" s="208"/>
    </row>
    <row r="20184" spans="24:31" x14ac:dyDescent="0.3">
      <c r="X20184" s="275" t="s">
        <v>34022</v>
      </c>
      <c r="Y20184" s="276">
        <v>47850.7</v>
      </c>
      <c r="AA20184" s="231" t="s">
        <v>24192</v>
      </c>
      <c r="AB20184" s="232">
        <v>39942.65</v>
      </c>
      <c r="AD20184" s="207"/>
      <c r="AE20184" s="208"/>
    </row>
    <row r="20185" spans="24:31" x14ac:dyDescent="0.3">
      <c r="X20185" s="275" t="s">
        <v>40878</v>
      </c>
      <c r="Y20185" s="276">
        <v>92321.91</v>
      </c>
      <c r="AA20185" s="231" t="s">
        <v>24193</v>
      </c>
      <c r="AB20185" s="232">
        <v>15394.71</v>
      </c>
      <c r="AD20185" s="207"/>
      <c r="AE20185" s="208"/>
    </row>
    <row r="20186" spans="24:31" x14ac:dyDescent="0.3">
      <c r="X20186" s="275" t="s">
        <v>34023</v>
      </c>
      <c r="Y20186" s="276">
        <v>2665.09</v>
      </c>
      <c r="AA20186" s="231" t="s">
        <v>24212</v>
      </c>
      <c r="AB20186" s="232">
        <v>4644.68</v>
      </c>
      <c r="AD20186" s="207"/>
      <c r="AE20186" s="208"/>
    </row>
    <row r="20187" spans="24:31" x14ac:dyDescent="0.3">
      <c r="X20187" s="275" t="s">
        <v>36625</v>
      </c>
      <c r="Y20187" s="276">
        <v>2385</v>
      </c>
      <c r="AA20187" s="231" t="s">
        <v>36502</v>
      </c>
      <c r="AB20187" s="232">
        <v>44260.95</v>
      </c>
      <c r="AD20187" s="207"/>
      <c r="AE20187" s="208"/>
    </row>
    <row r="20188" spans="24:31" x14ac:dyDescent="0.3">
      <c r="X20188" s="275" t="s">
        <v>43334</v>
      </c>
      <c r="Y20188" s="276">
        <v>731.26</v>
      </c>
      <c r="AA20188" s="231" t="s">
        <v>43301</v>
      </c>
      <c r="AB20188" s="232">
        <v>40392.93</v>
      </c>
      <c r="AD20188" s="207"/>
      <c r="AE20188" s="208"/>
    </row>
    <row r="20189" spans="24:31" x14ac:dyDescent="0.3">
      <c r="X20189" s="275" t="s">
        <v>25952</v>
      </c>
      <c r="Y20189" s="276">
        <v>11248.7</v>
      </c>
      <c r="AA20189" s="231" t="s">
        <v>24214</v>
      </c>
      <c r="AB20189" s="232">
        <v>5000</v>
      </c>
      <c r="AD20189" s="207"/>
      <c r="AE20189" s="208"/>
    </row>
    <row r="20190" spans="24:31" x14ac:dyDescent="0.3">
      <c r="X20190" s="275" t="s">
        <v>25955</v>
      </c>
      <c r="Y20190" s="276">
        <v>11142.27</v>
      </c>
      <c r="AA20190" s="231" t="s">
        <v>24216</v>
      </c>
      <c r="AB20190" s="232">
        <v>7184.91</v>
      </c>
      <c r="AD20190" s="207"/>
      <c r="AE20190" s="208"/>
    </row>
    <row r="20191" spans="24:31" x14ac:dyDescent="0.3">
      <c r="X20191" s="275" t="s">
        <v>25956</v>
      </c>
      <c r="Y20191" s="276">
        <v>23.76</v>
      </c>
      <c r="AA20191" s="231" t="s">
        <v>24217</v>
      </c>
      <c r="AB20191" s="232">
        <v>147930.26</v>
      </c>
      <c r="AD20191" s="207"/>
      <c r="AE20191" s="208"/>
    </row>
    <row r="20192" spans="24:31" x14ac:dyDescent="0.3">
      <c r="X20192" s="275" t="s">
        <v>65187</v>
      </c>
      <c r="Y20192" s="276">
        <v>4157.03</v>
      </c>
      <c r="AA20192" s="231" t="s">
        <v>13906</v>
      </c>
      <c r="AB20192" s="232">
        <v>2002</v>
      </c>
      <c r="AD20192" s="207"/>
      <c r="AE20192" s="208"/>
    </row>
    <row r="20193" spans="24:31" x14ac:dyDescent="0.3">
      <c r="X20193" s="275" t="s">
        <v>54516</v>
      </c>
      <c r="Y20193" s="276">
        <v>77389.570000000007</v>
      </c>
      <c r="AA20193" s="231" t="s">
        <v>24218</v>
      </c>
      <c r="AB20193" s="232">
        <v>4800</v>
      </c>
      <c r="AD20193" s="207"/>
      <c r="AE20193" s="208"/>
    </row>
    <row r="20194" spans="24:31" x14ac:dyDescent="0.3">
      <c r="X20194" s="275" t="s">
        <v>25957</v>
      </c>
      <c r="Y20194" s="276">
        <v>26166.14</v>
      </c>
      <c r="AA20194" s="231" t="s">
        <v>35313</v>
      </c>
      <c r="AB20194" s="232">
        <v>12683.22</v>
      </c>
      <c r="AD20194" s="207"/>
      <c r="AE20194" s="208"/>
    </row>
    <row r="20195" spans="24:31" x14ac:dyDescent="0.3">
      <c r="X20195" s="275" t="s">
        <v>25958</v>
      </c>
      <c r="Y20195" s="276">
        <v>3492</v>
      </c>
      <c r="AA20195" s="231" t="s">
        <v>13907</v>
      </c>
      <c r="AB20195" s="232">
        <v>21821.279999999999</v>
      </c>
      <c r="AD20195" s="207"/>
      <c r="AE20195" s="208"/>
    </row>
    <row r="20196" spans="24:31" x14ac:dyDescent="0.3">
      <c r="X20196" s="275" t="s">
        <v>25959</v>
      </c>
      <c r="Y20196" s="276">
        <v>39841.46</v>
      </c>
      <c r="AA20196" s="231" t="s">
        <v>24235</v>
      </c>
      <c r="AB20196" s="232">
        <v>265588.74</v>
      </c>
      <c r="AD20196" s="207"/>
      <c r="AE20196" s="208"/>
    </row>
    <row r="20197" spans="24:31" x14ac:dyDescent="0.3">
      <c r="X20197" s="275" t="s">
        <v>25960</v>
      </c>
      <c r="Y20197" s="276">
        <v>117663.14</v>
      </c>
      <c r="AA20197" s="231" t="s">
        <v>54458</v>
      </c>
      <c r="AB20197" s="232">
        <v>720</v>
      </c>
      <c r="AD20197" s="207"/>
      <c r="AE20197" s="208"/>
    </row>
    <row r="20198" spans="24:31" x14ac:dyDescent="0.3">
      <c r="X20198" s="275" t="s">
        <v>25961</v>
      </c>
      <c r="Y20198" s="276">
        <v>49803.040000000001</v>
      </c>
      <c r="AA20198" s="231" t="s">
        <v>24236</v>
      </c>
      <c r="AB20198" s="232">
        <v>43776.09</v>
      </c>
      <c r="AD20198" s="207"/>
      <c r="AE20198" s="208"/>
    </row>
    <row r="20199" spans="24:31" x14ac:dyDescent="0.3">
      <c r="X20199" s="275" t="s">
        <v>25962</v>
      </c>
      <c r="Y20199" s="276">
        <v>112366.38</v>
      </c>
      <c r="AA20199" s="231" t="s">
        <v>54459</v>
      </c>
      <c r="AB20199" s="232">
        <v>480</v>
      </c>
      <c r="AD20199" s="207"/>
      <c r="AE20199" s="208"/>
    </row>
    <row r="20200" spans="24:31" x14ac:dyDescent="0.3">
      <c r="X20200" s="275" t="s">
        <v>25963</v>
      </c>
      <c r="Y20200" s="276">
        <v>1969.91</v>
      </c>
      <c r="AA20200" s="231" t="s">
        <v>54460</v>
      </c>
      <c r="AB20200" s="232">
        <v>760</v>
      </c>
      <c r="AD20200" s="207"/>
      <c r="AE20200" s="208"/>
    </row>
    <row r="20201" spans="24:31" x14ac:dyDescent="0.3">
      <c r="X20201" s="275" t="s">
        <v>25965</v>
      </c>
      <c r="Y20201" s="276">
        <v>23920.21</v>
      </c>
      <c r="AA20201" s="231" t="s">
        <v>54461</v>
      </c>
      <c r="AB20201" s="232">
        <v>750</v>
      </c>
      <c r="AD20201" s="207"/>
      <c r="AE20201" s="208"/>
    </row>
    <row r="20202" spans="24:31" x14ac:dyDescent="0.3">
      <c r="X20202" s="275" t="s">
        <v>25966</v>
      </c>
      <c r="Y20202" s="276">
        <v>6094.04</v>
      </c>
      <c r="AA20202" s="231" t="s">
        <v>33888</v>
      </c>
      <c r="AB20202" s="232">
        <v>4149.59</v>
      </c>
      <c r="AD20202" s="207"/>
      <c r="AE20202" s="208"/>
    </row>
    <row r="20203" spans="24:31" x14ac:dyDescent="0.3">
      <c r="X20203" s="275" t="s">
        <v>55648</v>
      </c>
      <c r="Y20203" s="276">
        <v>1674</v>
      </c>
      <c r="AA20203" s="231" t="s">
        <v>54462</v>
      </c>
      <c r="AB20203" s="232">
        <v>2033.7</v>
      </c>
      <c r="AD20203" s="207"/>
      <c r="AE20203" s="208"/>
    </row>
    <row r="20204" spans="24:31" x14ac:dyDescent="0.3">
      <c r="X20204" s="275" t="s">
        <v>25972</v>
      </c>
      <c r="Y20204" s="276">
        <v>150252.51</v>
      </c>
      <c r="AA20204" s="231" t="s">
        <v>46111</v>
      </c>
      <c r="AB20204" s="232">
        <v>177919.54</v>
      </c>
      <c r="AD20204" s="207"/>
      <c r="AE20204" s="208"/>
    </row>
    <row r="20205" spans="24:31" x14ac:dyDescent="0.3">
      <c r="X20205" s="275" t="s">
        <v>50747</v>
      </c>
      <c r="Y20205" s="276">
        <v>55377.82</v>
      </c>
      <c r="AA20205" s="231" t="s">
        <v>43302</v>
      </c>
      <c r="AB20205" s="232">
        <v>6098.47</v>
      </c>
      <c r="AD20205" s="207"/>
      <c r="AE20205" s="208"/>
    </row>
    <row r="20206" spans="24:31" x14ac:dyDescent="0.3">
      <c r="X20206" s="275" t="s">
        <v>25973</v>
      </c>
      <c r="Y20206" s="276">
        <v>36507.120000000003</v>
      </c>
      <c r="AA20206" s="231" t="s">
        <v>35324</v>
      </c>
      <c r="AB20206" s="232">
        <v>18755.86</v>
      </c>
      <c r="AD20206" s="207"/>
      <c r="AE20206" s="208"/>
    </row>
    <row r="20207" spans="24:31" x14ac:dyDescent="0.3">
      <c r="X20207" s="275" t="s">
        <v>25974</v>
      </c>
      <c r="Y20207" s="276">
        <v>30371.02</v>
      </c>
      <c r="AA20207" s="231" t="s">
        <v>24237</v>
      </c>
      <c r="AB20207" s="232">
        <v>39174.47</v>
      </c>
      <c r="AD20207" s="207"/>
      <c r="AE20207" s="208"/>
    </row>
    <row r="20208" spans="24:31" x14ac:dyDescent="0.3">
      <c r="X20208" s="275" t="s">
        <v>25975</v>
      </c>
      <c r="Y20208" s="276">
        <v>72110.17</v>
      </c>
      <c r="AA20208" s="231" t="s">
        <v>24238</v>
      </c>
      <c r="AB20208" s="232">
        <v>2741.35</v>
      </c>
      <c r="AD20208" s="207"/>
      <c r="AE20208" s="208"/>
    </row>
    <row r="20209" spans="24:31" x14ac:dyDescent="0.3">
      <c r="X20209" s="275" t="s">
        <v>43337</v>
      </c>
      <c r="Y20209" s="276">
        <v>31931.01</v>
      </c>
      <c r="AA20209" s="231" t="s">
        <v>24239</v>
      </c>
      <c r="AB20209" s="232">
        <v>29613.81</v>
      </c>
      <c r="AD20209" s="207"/>
      <c r="AE20209" s="208"/>
    </row>
    <row r="20210" spans="24:31" x14ac:dyDescent="0.3">
      <c r="X20210" s="275" t="s">
        <v>43338</v>
      </c>
      <c r="Y20210" s="276">
        <v>-9018.02</v>
      </c>
      <c r="AA20210" s="231" t="s">
        <v>35325</v>
      </c>
      <c r="AB20210" s="232">
        <v>1241.04</v>
      </c>
      <c r="AD20210" s="207"/>
      <c r="AE20210" s="208"/>
    </row>
    <row r="20211" spans="24:31" x14ac:dyDescent="0.3">
      <c r="X20211" s="275" t="s">
        <v>58083</v>
      </c>
      <c r="Y20211" s="276">
        <v>134611.42000000001</v>
      </c>
      <c r="AA20211" s="231" t="s">
        <v>24240</v>
      </c>
      <c r="AB20211" s="232">
        <v>100619.27</v>
      </c>
      <c r="AD20211" s="207"/>
      <c r="AE20211" s="208"/>
    </row>
    <row r="20212" spans="24:31" x14ac:dyDescent="0.3">
      <c r="X20212" s="275" t="s">
        <v>46149</v>
      </c>
      <c r="Y20212" s="276">
        <v>183637</v>
      </c>
      <c r="AA20212" s="231" t="s">
        <v>50725</v>
      </c>
      <c r="AB20212" s="232">
        <v>23286.03</v>
      </c>
      <c r="AD20212" s="207"/>
      <c r="AE20212" s="208"/>
    </row>
    <row r="20213" spans="24:31" x14ac:dyDescent="0.3">
      <c r="X20213" s="275" t="s">
        <v>55649</v>
      </c>
      <c r="Y20213" s="276">
        <v>7289</v>
      </c>
      <c r="AA20213" s="231" t="s">
        <v>33889</v>
      </c>
      <c r="AB20213" s="232">
        <v>437.14</v>
      </c>
      <c r="AD20213" s="207"/>
      <c r="AE20213" s="208"/>
    </row>
    <row r="20214" spans="24:31" x14ac:dyDescent="0.3">
      <c r="X20214" s="275" t="s">
        <v>58084</v>
      </c>
      <c r="Y20214" s="276">
        <v>63381</v>
      </c>
      <c r="AA20214" s="231" t="s">
        <v>24266</v>
      </c>
      <c r="AB20214" s="232">
        <v>35425</v>
      </c>
      <c r="AD20214" s="207"/>
      <c r="AE20214" s="208"/>
    </row>
    <row r="20215" spans="24:31" x14ac:dyDescent="0.3">
      <c r="X20215" s="275" t="s">
        <v>34026</v>
      </c>
      <c r="Y20215" s="276">
        <v>208776</v>
      </c>
      <c r="AA20215" s="231" t="s">
        <v>50726</v>
      </c>
      <c r="AB20215" s="232">
        <v>-867.89</v>
      </c>
      <c r="AD20215" s="207"/>
      <c r="AE20215" s="208"/>
    </row>
    <row r="20216" spans="24:31" x14ac:dyDescent="0.3">
      <c r="X20216" s="275" t="s">
        <v>34037</v>
      </c>
      <c r="Y20216" s="276">
        <v>594242.66</v>
      </c>
      <c r="AA20216" s="231" t="s">
        <v>50727</v>
      </c>
      <c r="AB20216" s="232">
        <v>9280</v>
      </c>
      <c r="AD20216" s="207"/>
      <c r="AE20216" s="208"/>
    </row>
    <row r="20217" spans="24:31" x14ac:dyDescent="0.3">
      <c r="X20217" s="275" t="s">
        <v>26032</v>
      </c>
      <c r="Y20217" s="276">
        <v>194872.78</v>
      </c>
      <c r="AA20217" s="231" t="s">
        <v>24267</v>
      </c>
      <c r="AB20217" s="232">
        <v>1000</v>
      </c>
      <c r="AD20217" s="207"/>
      <c r="AE20217" s="208"/>
    </row>
    <row r="20218" spans="24:31" x14ac:dyDescent="0.3">
      <c r="X20218" s="275" t="s">
        <v>26033</v>
      </c>
      <c r="Y20218" s="276">
        <v>21469.9</v>
      </c>
      <c r="AA20218" s="231" t="s">
        <v>50728</v>
      </c>
      <c r="AB20218" s="232">
        <v>10320</v>
      </c>
      <c r="AD20218" s="207"/>
      <c r="AE20218" s="208"/>
    </row>
    <row r="20219" spans="24:31" x14ac:dyDescent="0.3">
      <c r="X20219" s="275" t="s">
        <v>35493</v>
      </c>
      <c r="Y20219" s="276">
        <v>549875.91</v>
      </c>
      <c r="AA20219" s="231" t="s">
        <v>43303</v>
      </c>
      <c r="AB20219" s="232">
        <v>2404.91</v>
      </c>
      <c r="AD20219" s="207"/>
      <c r="AE20219" s="208"/>
    </row>
    <row r="20220" spans="24:31" x14ac:dyDescent="0.3">
      <c r="X20220" s="275" t="s">
        <v>61704</v>
      </c>
      <c r="Y20220" s="276">
        <v>26762.02</v>
      </c>
      <c r="AA20220" s="231" t="s">
        <v>46112</v>
      </c>
      <c r="AB20220" s="232">
        <v>137000</v>
      </c>
      <c r="AD20220" s="207"/>
      <c r="AE20220" s="208"/>
    </row>
    <row r="20221" spans="24:31" x14ac:dyDescent="0.3">
      <c r="X20221" s="275" t="s">
        <v>14113</v>
      </c>
      <c r="Y20221" s="276">
        <v>55284</v>
      </c>
      <c r="AA20221" s="231" t="s">
        <v>43304</v>
      </c>
      <c r="AB20221" s="232">
        <v>115499.99</v>
      </c>
      <c r="AD20221" s="207"/>
      <c r="AE20221" s="208"/>
    </row>
    <row r="20222" spans="24:31" x14ac:dyDescent="0.3">
      <c r="X20222" s="275" t="s">
        <v>39413</v>
      </c>
      <c r="Y20222" s="276">
        <v>2014.06</v>
      </c>
      <c r="AA20222" s="231" t="s">
        <v>50729</v>
      </c>
      <c r="AB20222" s="232">
        <v>8000</v>
      </c>
      <c r="AD20222" s="207"/>
      <c r="AE20222" s="208"/>
    </row>
    <row r="20223" spans="24:31" x14ac:dyDescent="0.3">
      <c r="X20223" s="275" t="s">
        <v>14114</v>
      </c>
      <c r="Y20223" s="276">
        <v>103.29</v>
      </c>
      <c r="AA20223" s="231" t="s">
        <v>24268</v>
      </c>
      <c r="AB20223" s="232">
        <v>20468.27</v>
      </c>
      <c r="AD20223" s="207"/>
      <c r="AE20223" s="208"/>
    </row>
    <row r="20224" spans="24:31" x14ac:dyDescent="0.3">
      <c r="X20224" s="275" t="s">
        <v>35494</v>
      </c>
      <c r="Y20224" s="276">
        <v>15000</v>
      </c>
      <c r="AA20224" s="231" t="s">
        <v>50730</v>
      </c>
      <c r="AB20224" s="232">
        <v>3116.1</v>
      </c>
      <c r="AD20224" s="207"/>
      <c r="AE20224" s="208"/>
    </row>
    <row r="20225" spans="24:31" x14ac:dyDescent="0.3">
      <c r="X20225" s="275" t="s">
        <v>26035</v>
      </c>
      <c r="Y20225" s="276">
        <v>140271.41</v>
      </c>
      <c r="AA20225" s="231" t="s">
        <v>54463</v>
      </c>
      <c r="AB20225" s="232">
        <v>293.04000000000002</v>
      </c>
      <c r="AD20225" s="207"/>
      <c r="AE20225" s="208"/>
    </row>
    <row r="20226" spans="24:31" x14ac:dyDescent="0.3">
      <c r="X20226" s="275" t="s">
        <v>54517</v>
      </c>
      <c r="Y20226" s="276">
        <v>9882</v>
      </c>
      <c r="AA20226" s="231" t="s">
        <v>24270</v>
      </c>
      <c r="AB20226" s="232">
        <v>605.08000000000004</v>
      </c>
      <c r="AD20226" s="207"/>
      <c r="AE20226" s="208"/>
    </row>
    <row r="20227" spans="24:31" x14ac:dyDescent="0.3">
      <c r="X20227" s="275" t="s">
        <v>58782</v>
      </c>
      <c r="Y20227" s="276">
        <v>7103.68</v>
      </c>
      <c r="AA20227" s="231" t="s">
        <v>54464</v>
      </c>
      <c r="AB20227" s="232">
        <v>4.2</v>
      </c>
      <c r="AD20227" s="207"/>
      <c r="AE20227" s="208"/>
    </row>
    <row r="20228" spans="24:31" x14ac:dyDescent="0.3">
      <c r="X20228" s="275" t="s">
        <v>36630</v>
      </c>
      <c r="Y20228" s="276">
        <v>4950</v>
      </c>
      <c r="AA20228" s="231" t="s">
        <v>54465</v>
      </c>
      <c r="AB20228" s="232">
        <v>17.97</v>
      </c>
      <c r="AD20228" s="207"/>
      <c r="AE20228" s="208"/>
    </row>
    <row r="20229" spans="24:31" x14ac:dyDescent="0.3">
      <c r="X20229" s="275" t="s">
        <v>26037</v>
      </c>
      <c r="Y20229" s="276">
        <v>133144.57</v>
      </c>
      <c r="AA20229" s="231" t="s">
        <v>54466</v>
      </c>
      <c r="AB20229" s="232">
        <v>0.5</v>
      </c>
      <c r="AD20229" s="207"/>
      <c r="AE20229" s="208"/>
    </row>
    <row r="20230" spans="24:31" x14ac:dyDescent="0.3">
      <c r="X20230" s="275" t="s">
        <v>34038</v>
      </c>
      <c r="Y20230" s="276">
        <v>4146.22</v>
      </c>
      <c r="AA20230" s="231" t="s">
        <v>24271</v>
      </c>
      <c r="AB20230" s="232">
        <v>2620.02</v>
      </c>
      <c r="AD20230" s="207"/>
      <c r="AE20230" s="208"/>
    </row>
    <row r="20231" spans="24:31" x14ac:dyDescent="0.3">
      <c r="X20231" s="275" t="s">
        <v>14116</v>
      </c>
      <c r="Y20231" s="276">
        <v>126961.75</v>
      </c>
      <c r="AA20231" s="231" t="s">
        <v>24274</v>
      </c>
      <c r="AB20231" s="232">
        <v>885.87</v>
      </c>
      <c r="AD20231" s="207"/>
      <c r="AE20231" s="208"/>
    </row>
    <row r="20232" spans="24:31" x14ac:dyDescent="0.3">
      <c r="X20232" s="275" t="s">
        <v>14117</v>
      </c>
      <c r="Y20232" s="276">
        <v>411071.34</v>
      </c>
      <c r="AA20232" s="231" t="s">
        <v>24275</v>
      </c>
      <c r="AB20232" s="232">
        <v>4800.0600000000004</v>
      </c>
      <c r="AD20232" s="207"/>
      <c r="AE20232" s="208"/>
    </row>
    <row r="20233" spans="24:31" x14ac:dyDescent="0.3">
      <c r="X20233" s="275" t="s">
        <v>14118</v>
      </c>
      <c r="Y20233" s="276">
        <v>164068.46</v>
      </c>
      <c r="AA20233" s="231" t="s">
        <v>50731</v>
      </c>
      <c r="AB20233" s="232">
        <v>929.35</v>
      </c>
      <c r="AD20233" s="207"/>
      <c r="AE20233" s="208"/>
    </row>
    <row r="20234" spans="24:31" x14ac:dyDescent="0.3">
      <c r="X20234" s="275" t="s">
        <v>59346</v>
      </c>
      <c r="Y20234" s="276">
        <v>21472</v>
      </c>
      <c r="AA20234" s="231" t="s">
        <v>24277</v>
      </c>
      <c r="AB20234" s="232">
        <v>-114.8</v>
      </c>
      <c r="AD20234" s="207"/>
      <c r="AE20234" s="208"/>
    </row>
    <row r="20235" spans="24:31" x14ac:dyDescent="0.3">
      <c r="X20235" s="275" t="s">
        <v>26038</v>
      </c>
      <c r="Y20235" s="276">
        <v>121758.62</v>
      </c>
      <c r="AA20235" s="231" t="s">
        <v>47553</v>
      </c>
      <c r="AB20235" s="232">
        <v>9172</v>
      </c>
      <c r="AD20235" s="207"/>
      <c r="AE20235" s="208"/>
    </row>
    <row r="20236" spans="24:31" x14ac:dyDescent="0.3">
      <c r="X20236" s="275" t="s">
        <v>26039</v>
      </c>
      <c r="Y20236" s="276">
        <v>24421.11</v>
      </c>
      <c r="AA20236" s="231" t="s">
        <v>46113</v>
      </c>
      <c r="AB20236" s="232">
        <v>77000</v>
      </c>
      <c r="AD20236" s="207"/>
      <c r="AE20236" s="208"/>
    </row>
    <row r="20237" spans="24:31" x14ac:dyDescent="0.3">
      <c r="X20237" s="275" t="s">
        <v>26040</v>
      </c>
      <c r="Y20237" s="276">
        <v>28226</v>
      </c>
      <c r="AA20237" s="231" t="s">
        <v>24298</v>
      </c>
      <c r="AB20237" s="232">
        <v>13400</v>
      </c>
      <c r="AD20237" s="207"/>
      <c r="AE20237" s="208"/>
    </row>
    <row r="20238" spans="24:31" x14ac:dyDescent="0.3">
      <c r="X20238" s="275" t="s">
        <v>54518</v>
      </c>
      <c r="Y20238" s="276">
        <v>19640.48</v>
      </c>
      <c r="AA20238" s="231" t="s">
        <v>46114</v>
      </c>
      <c r="AB20238" s="232">
        <v>6781.75</v>
      </c>
      <c r="AD20238" s="207"/>
      <c r="AE20238" s="208"/>
    </row>
    <row r="20239" spans="24:31" x14ac:dyDescent="0.3">
      <c r="X20239" s="275" t="s">
        <v>26042</v>
      </c>
      <c r="Y20239" s="276">
        <v>61018.28</v>
      </c>
      <c r="AA20239" s="231" t="s">
        <v>24299</v>
      </c>
      <c r="AB20239" s="232">
        <v>494</v>
      </c>
      <c r="AD20239" s="207"/>
      <c r="AE20239" s="208"/>
    </row>
    <row r="20240" spans="24:31" x14ac:dyDescent="0.3">
      <c r="X20240" s="275" t="s">
        <v>26043</v>
      </c>
      <c r="Y20240" s="276">
        <v>180</v>
      </c>
      <c r="AA20240" s="231" t="s">
        <v>24300</v>
      </c>
      <c r="AB20240" s="232">
        <v>1375</v>
      </c>
      <c r="AD20240" s="207"/>
      <c r="AE20240" s="208"/>
    </row>
    <row r="20241" spans="24:31" x14ac:dyDescent="0.3">
      <c r="X20241" s="275" t="s">
        <v>26046</v>
      </c>
      <c r="Y20241" s="276">
        <v>31531.14</v>
      </c>
      <c r="AA20241" s="231" t="s">
        <v>24302</v>
      </c>
      <c r="AB20241" s="232">
        <v>21000</v>
      </c>
      <c r="AD20241" s="207"/>
      <c r="AE20241" s="208"/>
    </row>
    <row r="20242" spans="24:31" x14ac:dyDescent="0.3">
      <c r="X20242" s="275" t="s">
        <v>63518</v>
      </c>
      <c r="Y20242" s="276">
        <v>-9602.4</v>
      </c>
      <c r="AA20242" s="231" t="s">
        <v>24322</v>
      </c>
      <c r="AB20242" s="232">
        <v>117236.01</v>
      </c>
      <c r="AD20242" s="207"/>
      <c r="AE20242" s="208"/>
    </row>
    <row r="20243" spans="24:31" x14ac:dyDescent="0.3">
      <c r="X20243" s="275" t="s">
        <v>26047</v>
      </c>
      <c r="Y20243" s="276">
        <v>1941920.16</v>
      </c>
      <c r="AA20243" s="231" t="s">
        <v>36505</v>
      </c>
      <c r="AB20243" s="232">
        <v>113334.7</v>
      </c>
      <c r="AD20243" s="207"/>
      <c r="AE20243" s="208"/>
    </row>
    <row r="20244" spans="24:31" x14ac:dyDescent="0.3">
      <c r="X20244" s="275" t="s">
        <v>60013</v>
      </c>
      <c r="Y20244" s="276">
        <v>15000</v>
      </c>
      <c r="AA20244" s="231" t="s">
        <v>43305</v>
      </c>
      <c r="AB20244" s="232">
        <v>43659.77</v>
      </c>
      <c r="AD20244" s="207"/>
      <c r="AE20244" s="208"/>
    </row>
    <row r="20245" spans="24:31" x14ac:dyDescent="0.3">
      <c r="X20245" s="275" t="s">
        <v>61705</v>
      </c>
      <c r="Y20245" s="276">
        <v>4826.5200000000004</v>
      </c>
      <c r="AA20245" s="231" t="s">
        <v>43306</v>
      </c>
      <c r="AB20245" s="232">
        <v>169200</v>
      </c>
      <c r="AD20245" s="207"/>
      <c r="AE20245" s="208"/>
    </row>
    <row r="20246" spans="24:31" x14ac:dyDescent="0.3">
      <c r="X20246" s="275" t="s">
        <v>26082</v>
      </c>
      <c r="Y20246" s="276">
        <v>4240</v>
      </c>
      <c r="AA20246" s="231" t="s">
        <v>54467</v>
      </c>
      <c r="AB20246" s="232">
        <v>6244</v>
      </c>
      <c r="AD20246" s="207"/>
      <c r="AE20246" s="208"/>
    </row>
    <row r="20247" spans="24:31" x14ac:dyDescent="0.3">
      <c r="X20247" s="275" t="s">
        <v>26083</v>
      </c>
      <c r="Y20247" s="276">
        <v>1819.97</v>
      </c>
      <c r="AA20247" s="231" t="s">
        <v>24325</v>
      </c>
      <c r="AB20247" s="232">
        <v>21967.98</v>
      </c>
      <c r="AD20247" s="207"/>
      <c r="AE20247" s="208"/>
    </row>
    <row r="20248" spans="24:31" x14ac:dyDescent="0.3">
      <c r="X20248" s="275" t="s">
        <v>32629</v>
      </c>
      <c r="Y20248" s="276">
        <v>1033.75</v>
      </c>
      <c r="AA20248" s="231" t="s">
        <v>24326</v>
      </c>
      <c r="AB20248" s="232">
        <v>80238.09</v>
      </c>
      <c r="AD20248" s="207"/>
      <c r="AE20248" s="208"/>
    </row>
    <row r="20249" spans="24:31" x14ac:dyDescent="0.3">
      <c r="X20249" s="275" t="s">
        <v>60947</v>
      </c>
      <c r="Y20249" s="276">
        <v>3000</v>
      </c>
      <c r="AA20249" s="231" t="s">
        <v>40846</v>
      </c>
      <c r="AB20249" s="232">
        <v>45000</v>
      </c>
      <c r="AD20249" s="207"/>
      <c r="AE20249" s="208"/>
    </row>
    <row r="20250" spans="24:31" x14ac:dyDescent="0.3">
      <c r="X20250" s="275" t="s">
        <v>26085</v>
      </c>
      <c r="Y20250" s="276">
        <v>25809.31</v>
      </c>
      <c r="AA20250" s="231" t="s">
        <v>43307</v>
      </c>
      <c r="AB20250" s="232">
        <v>50793.58</v>
      </c>
      <c r="AD20250" s="207"/>
      <c r="AE20250" s="208"/>
    </row>
    <row r="20251" spans="24:31" x14ac:dyDescent="0.3">
      <c r="X20251" s="275" t="s">
        <v>26089</v>
      </c>
      <c r="Y20251" s="276">
        <v>45995</v>
      </c>
      <c r="AA20251" s="231" t="s">
        <v>24327</v>
      </c>
      <c r="AB20251" s="232">
        <v>590565.55000000005</v>
      </c>
      <c r="AD20251" s="207"/>
      <c r="AE20251" s="208"/>
    </row>
    <row r="20252" spans="24:31" x14ac:dyDescent="0.3">
      <c r="X20252" s="275" t="s">
        <v>49406</v>
      </c>
      <c r="Y20252" s="276">
        <v>10350</v>
      </c>
      <c r="AA20252" s="231" t="s">
        <v>13915</v>
      </c>
      <c r="AB20252" s="232">
        <v>40000</v>
      </c>
      <c r="AD20252" s="207"/>
      <c r="AE20252" s="208"/>
    </row>
    <row r="20253" spans="24:31" x14ac:dyDescent="0.3">
      <c r="X20253" s="275" t="s">
        <v>26111</v>
      </c>
      <c r="Y20253" s="276">
        <v>10330.77</v>
      </c>
      <c r="AA20253" s="231" t="s">
        <v>24347</v>
      </c>
      <c r="AB20253" s="232">
        <v>40417.410000000003</v>
      </c>
      <c r="AD20253" s="207"/>
      <c r="AE20253" s="208"/>
    </row>
    <row r="20254" spans="24:31" x14ac:dyDescent="0.3">
      <c r="X20254" s="275" t="s">
        <v>40879</v>
      </c>
      <c r="Y20254" s="276">
        <v>32618.11</v>
      </c>
      <c r="AA20254" s="231" t="s">
        <v>50732</v>
      </c>
      <c r="AB20254" s="232">
        <v>5814.13</v>
      </c>
      <c r="AD20254" s="207"/>
      <c r="AE20254" s="208"/>
    </row>
    <row r="20255" spans="24:31" x14ac:dyDescent="0.3">
      <c r="X20255" s="275" t="s">
        <v>40880</v>
      </c>
      <c r="Y20255" s="276">
        <v>2000</v>
      </c>
      <c r="AA20255" s="231" t="s">
        <v>40847</v>
      </c>
      <c r="AB20255" s="232">
        <v>46683.74</v>
      </c>
      <c r="AD20255" s="207"/>
      <c r="AE20255" s="208"/>
    </row>
    <row r="20256" spans="24:31" x14ac:dyDescent="0.3">
      <c r="X20256" s="275" t="s">
        <v>26114</v>
      </c>
      <c r="Y20256" s="276">
        <v>4960.68</v>
      </c>
      <c r="AA20256" s="231" t="s">
        <v>40848</v>
      </c>
      <c r="AB20256" s="232">
        <v>8560.25</v>
      </c>
      <c r="AD20256" s="207"/>
      <c r="AE20256" s="208"/>
    </row>
    <row r="20257" spans="24:31" x14ac:dyDescent="0.3">
      <c r="X20257" s="275" t="s">
        <v>26115</v>
      </c>
      <c r="Y20257" s="276">
        <v>11486.5</v>
      </c>
      <c r="AA20257" s="231" t="s">
        <v>40849</v>
      </c>
      <c r="AB20257" s="232">
        <v>26721.38</v>
      </c>
      <c r="AD20257" s="207"/>
      <c r="AE20257" s="208"/>
    </row>
    <row r="20258" spans="24:31" x14ac:dyDescent="0.3">
      <c r="X20258" s="275" t="s">
        <v>40881</v>
      </c>
      <c r="Y20258" s="276">
        <v>10195.92</v>
      </c>
      <c r="AA20258" s="231" t="s">
        <v>13919</v>
      </c>
      <c r="AB20258" s="232">
        <v>68490.84</v>
      </c>
      <c r="AD20258" s="207"/>
      <c r="AE20258" s="208"/>
    </row>
    <row r="20259" spans="24:31" x14ac:dyDescent="0.3">
      <c r="X20259" s="275" t="s">
        <v>26116</v>
      </c>
      <c r="Y20259" s="276">
        <v>40424.75</v>
      </c>
      <c r="AA20259" s="231" t="s">
        <v>40850</v>
      </c>
      <c r="AB20259" s="232">
        <v>11921.96</v>
      </c>
      <c r="AD20259" s="207"/>
      <c r="AE20259" s="208"/>
    </row>
    <row r="20260" spans="24:31" x14ac:dyDescent="0.3">
      <c r="X20260" s="275" t="s">
        <v>54519</v>
      </c>
      <c r="Y20260" s="276">
        <v>3700</v>
      </c>
      <c r="AA20260" s="231" t="s">
        <v>13920</v>
      </c>
      <c r="AB20260" s="232">
        <v>24664.799999999999</v>
      </c>
      <c r="AD20260" s="207"/>
      <c r="AE20260" s="208"/>
    </row>
    <row r="20261" spans="24:31" x14ac:dyDescent="0.3">
      <c r="X20261" s="275" t="s">
        <v>26117</v>
      </c>
      <c r="Y20261" s="276">
        <v>10101.870000000001</v>
      </c>
      <c r="AA20261" s="231" t="s">
        <v>24348</v>
      </c>
      <c r="AB20261" s="232">
        <v>2029.35</v>
      </c>
      <c r="AD20261" s="207"/>
      <c r="AE20261" s="208"/>
    </row>
    <row r="20262" spans="24:31" x14ac:dyDescent="0.3">
      <c r="X20262" s="275" t="s">
        <v>26118</v>
      </c>
      <c r="Y20262" s="276">
        <v>7888</v>
      </c>
      <c r="AA20262" s="231" t="s">
        <v>46115</v>
      </c>
      <c r="AB20262" s="232">
        <v>41000</v>
      </c>
      <c r="AD20262" s="207"/>
      <c r="AE20262" s="208"/>
    </row>
    <row r="20263" spans="24:31" x14ac:dyDescent="0.3">
      <c r="X20263" s="275" t="s">
        <v>63519</v>
      </c>
      <c r="Y20263" s="276">
        <v>22975</v>
      </c>
      <c r="AA20263" s="231" t="s">
        <v>50733</v>
      </c>
      <c r="AB20263" s="232">
        <v>41690.089999999997</v>
      </c>
      <c r="AD20263" s="207"/>
      <c r="AE20263" s="208"/>
    </row>
    <row r="20264" spans="24:31" x14ac:dyDescent="0.3">
      <c r="X20264" s="275" t="s">
        <v>35513</v>
      </c>
      <c r="Y20264" s="276">
        <v>126854</v>
      </c>
      <c r="AA20264" s="231" t="s">
        <v>24349</v>
      </c>
      <c r="AB20264" s="232">
        <v>24246.37</v>
      </c>
      <c r="AD20264" s="207"/>
      <c r="AE20264" s="208"/>
    </row>
    <row r="20265" spans="24:31" x14ac:dyDescent="0.3">
      <c r="X20265" s="275" t="s">
        <v>26215</v>
      </c>
      <c r="Y20265" s="276">
        <v>243950</v>
      </c>
      <c r="AA20265" s="231" t="s">
        <v>24350</v>
      </c>
      <c r="AB20265" s="232">
        <v>5659</v>
      </c>
      <c r="AD20265" s="207"/>
      <c r="AE20265" s="208"/>
    </row>
    <row r="20266" spans="24:31" x14ac:dyDescent="0.3">
      <c r="X20266" s="275" t="s">
        <v>26216</v>
      </c>
      <c r="Y20266" s="276">
        <v>1545029.25</v>
      </c>
      <c r="AA20266" s="231" t="s">
        <v>24351</v>
      </c>
      <c r="AB20266" s="232">
        <v>10500.85</v>
      </c>
      <c r="AD20266" s="207"/>
      <c r="AE20266" s="208"/>
    </row>
    <row r="20267" spans="24:31" x14ac:dyDescent="0.3">
      <c r="X20267" s="275" t="s">
        <v>43341</v>
      </c>
      <c r="Y20267" s="276">
        <v>2065.08</v>
      </c>
      <c r="AA20267" s="231" t="s">
        <v>50734</v>
      </c>
      <c r="AB20267" s="232">
        <v>4477.2299999999996</v>
      </c>
      <c r="AD20267" s="207"/>
      <c r="AE20267" s="208"/>
    </row>
    <row r="20268" spans="24:31" x14ac:dyDescent="0.3">
      <c r="X20268" s="275" t="s">
        <v>26218</v>
      </c>
      <c r="Y20268" s="276">
        <v>527018.67000000004</v>
      </c>
      <c r="AA20268" s="231" t="s">
        <v>24352</v>
      </c>
      <c r="AB20268" s="232">
        <v>154963.89000000001</v>
      </c>
      <c r="AD20268" s="207"/>
      <c r="AE20268" s="208"/>
    </row>
    <row r="20269" spans="24:31" x14ac:dyDescent="0.3">
      <c r="X20269" s="275" t="s">
        <v>39421</v>
      </c>
      <c r="Y20269" s="276">
        <v>532435.92000000004</v>
      </c>
      <c r="AA20269" s="231" t="s">
        <v>24353</v>
      </c>
      <c r="AB20269" s="232">
        <v>33.78</v>
      </c>
      <c r="AD20269" s="207"/>
      <c r="AE20269" s="208"/>
    </row>
    <row r="20270" spans="24:31" x14ac:dyDescent="0.3">
      <c r="X20270" s="275" t="s">
        <v>39422</v>
      </c>
      <c r="Y20270" s="276">
        <v>299568.78000000003</v>
      </c>
      <c r="AA20270" s="231" t="s">
        <v>24354</v>
      </c>
      <c r="AB20270" s="232">
        <v>19800</v>
      </c>
      <c r="AD20270" s="207"/>
      <c r="AE20270" s="208"/>
    </row>
    <row r="20271" spans="24:31" x14ac:dyDescent="0.3">
      <c r="X20271" s="275" t="s">
        <v>26219</v>
      </c>
      <c r="Y20271" s="276">
        <v>224977.23</v>
      </c>
      <c r="AA20271" s="231" t="s">
        <v>48502</v>
      </c>
      <c r="AB20271" s="232">
        <v>43333.279999999999</v>
      </c>
      <c r="AD20271" s="207"/>
      <c r="AE20271" s="208"/>
    </row>
    <row r="20272" spans="24:31" x14ac:dyDescent="0.3">
      <c r="X20272" s="275" t="s">
        <v>26220</v>
      </c>
      <c r="Y20272" s="276">
        <v>39101.449999999997</v>
      </c>
      <c r="AA20272" s="231" t="s">
        <v>54468</v>
      </c>
      <c r="AB20272" s="232">
        <v>90.38</v>
      </c>
      <c r="AD20272" s="207"/>
      <c r="AE20272" s="208"/>
    </row>
    <row r="20273" spans="24:31" x14ac:dyDescent="0.3">
      <c r="X20273" s="275" t="s">
        <v>54520</v>
      </c>
      <c r="Y20273" s="276">
        <v>5856.99</v>
      </c>
      <c r="AA20273" s="231" t="s">
        <v>39326</v>
      </c>
      <c r="AB20273" s="232">
        <v>96543.15</v>
      </c>
      <c r="AD20273" s="207"/>
      <c r="AE20273" s="208"/>
    </row>
    <row r="20274" spans="24:31" x14ac:dyDescent="0.3">
      <c r="X20274" s="275" t="s">
        <v>34047</v>
      </c>
      <c r="Y20274" s="276">
        <v>8247.43</v>
      </c>
      <c r="AA20274" s="231" t="s">
        <v>48503</v>
      </c>
      <c r="AB20274" s="232">
        <v>25143.599999999999</v>
      </c>
      <c r="AD20274" s="207"/>
      <c r="AE20274" s="208"/>
    </row>
    <row r="20275" spans="24:31" x14ac:dyDescent="0.3">
      <c r="X20275" s="275" t="s">
        <v>26222</v>
      </c>
      <c r="Y20275" s="276">
        <v>212036.92</v>
      </c>
      <c r="AA20275" s="231" t="s">
        <v>46116</v>
      </c>
      <c r="AB20275" s="232">
        <v>132066</v>
      </c>
      <c r="AD20275" s="207"/>
      <c r="AE20275" s="208"/>
    </row>
    <row r="20276" spans="24:31" x14ac:dyDescent="0.3">
      <c r="X20276" s="275" t="s">
        <v>60948</v>
      </c>
      <c r="Y20276" s="276">
        <v>6109.35</v>
      </c>
      <c r="AA20276" s="231" t="s">
        <v>50735</v>
      </c>
      <c r="AB20276" s="232">
        <v>13500</v>
      </c>
      <c r="AD20276" s="207"/>
      <c r="AE20276" s="208"/>
    </row>
    <row r="20277" spans="24:31" x14ac:dyDescent="0.3">
      <c r="X20277" s="275" t="s">
        <v>26224</v>
      </c>
      <c r="Y20277" s="276">
        <v>48888.68</v>
      </c>
      <c r="AA20277" s="231" t="s">
        <v>47554</v>
      </c>
      <c r="AB20277" s="232">
        <v>152.38</v>
      </c>
      <c r="AD20277" s="207"/>
      <c r="AE20277" s="208"/>
    </row>
    <row r="20278" spans="24:31" x14ac:dyDescent="0.3">
      <c r="X20278" s="275" t="s">
        <v>46152</v>
      </c>
      <c r="Y20278" s="276">
        <v>258.14</v>
      </c>
      <c r="AA20278" s="231" t="s">
        <v>24373</v>
      </c>
      <c r="AB20278" s="232">
        <v>5524.36</v>
      </c>
      <c r="AD20278" s="207"/>
      <c r="AE20278" s="208"/>
    </row>
    <row r="20279" spans="24:31" x14ac:dyDescent="0.3">
      <c r="X20279" s="275" t="s">
        <v>34048</v>
      </c>
      <c r="Y20279" s="276">
        <v>120640.44</v>
      </c>
      <c r="AA20279" s="231" t="s">
        <v>24374</v>
      </c>
      <c r="AB20279" s="232">
        <v>4657.33</v>
      </c>
      <c r="AD20279" s="207"/>
      <c r="AE20279" s="208"/>
    </row>
    <row r="20280" spans="24:31" x14ac:dyDescent="0.3">
      <c r="X20280" s="275" t="s">
        <v>26225</v>
      </c>
      <c r="Y20280" s="276">
        <v>1882.5</v>
      </c>
      <c r="AA20280" s="231" t="s">
        <v>24377</v>
      </c>
      <c r="AB20280" s="232">
        <v>25539.93</v>
      </c>
      <c r="AD20280" s="207"/>
      <c r="AE20280" s="208"/>
    </row>
    <row r="20281" spans="24:31" x14ac:dyDescent="0.3">
      <c r="X20281" s="275" t="s">
        <v>34049</v>
      </c>
      <c r="Y20281" s="276">
        <v>1222433.26</v>
      </c>
      <c r="AA20281" s="231" t="s">
        <v>24392</v>
      </c>
      <c r="AB20281" s="232">
        <v>51630.26</v>
      </c>
      <c r="AD20281" s="207"/>
      <c r="AE20281" s="208"/>
    </row>
    <row r="20282" spans="24:31" x14ac:dyDescent="0.3">
      <c r="X20282" s="275" t="s">
        <v>26226</v>
      </c>
      <c r="Y20282" s="276">
        <v>1737802.55</v>
      </c>
      <c r="AA20282" s="231" t="s">
        <v>43308</v>
      </c>
      <c r="AB20282" s="232">
        <v>9308.5</v>
      </c>
      <c r="AD20282" s="207"/>
      <c r="AE20282" s="208"/>
    </row>
    <row r="20283" spans="24:31" x14ac:dyDescent="0.3">
      <c r="X20283" s="275" t="s">
        <v>40882</v>
      </c>
      <c r="Y20283" s="276">
        <v>21148.03</v>
      </c>
      <c r="AA20283" s="231" t="s">
        <v>49393</v>
      </c>
      <c r="AB20283" s="232">
        <v>39700.660000000003</v>
      </c>
      <c r="AD20283" s="207"/>
      <c r="AE20283" s="208"/>
    </row>
    <row r="20284" spans="24:31" x14ac:dyDescent="0.3">
      <c r="X20284" s="275" t="s">
        <v>46153</v>
      </c>
      <c r="Y20284" s="276">
        <v>4995.01</v>
      </c>
      <c r="AA20284" s="231" t="s">
        <v>35330</v>
      </c>
      <c r="AB20284" s="232">
        <v>5757.5</v>
      </c>
      <c r="AD20284" s="207"/>
      <c r="AE20284" s="208"/>
    </row>
    <row r="20285" spans="24:31" x14ac:dyDescent="0.3">
      <c r="X20285" s="275" t="s">
        <v>26228</v>
      </c>
      <c r="Y20285" s="276">
        <v>92001.04</v>
      </c>
      <c r="AA20285" s="231" t="s">
        <v>43309</v>
      </c>
      <c r="AB20285" s="232">
        <v>32300</v>
      </c>
      <c r="AD20285" s="207"/>
      <c r="AE20285" s="208"/>
    </row>
    <row r="20286" spans="24:31" x14ac:dyDescent="0.3">
      <c r="X20286" s="275" t="s">
        <v>65188</v>
      </c>
      <c r="Y20286" s="276">
        <v>5000</v>
      </c>
      <c r="AA20286" s="231" t="s">
        <v>43310</v>
      </c>
      <c r="AB20286" s="232">
        <v>3135.72</v>
      </c>
      <c r="AD20286" s="207"/>
      <c r="AE20286" s="208"/>
    </row>
    <row r="20287" spans="24:31" x14ac:dyDescent="0.3">
      <c r="X20287" s="275" t="s">
        <v>26229</v>
      </c>
      <c r="Y20287" s="276">
        <v>1363529.01</v>
      </c>
      <c r="AA20287" s="231" t="s">
        <v>24394</v>
      </c>
      <c r="AB20287" s="232">
        <v>41089.519999999997</v>
      </c>
      <c r="AD20287" s="207"/>
      <c r="AE20287" s="208"/>
    </row>
    <row r="20288" spans="24:31" x14ac:dyDescent="0.3">
      <c r="X20288" s="275" t="s">
        <v>14129</v>
      </c>
      <c r="Y20288" s="276">
        <v>2627.91</v>
      </c>
      <c r="AA20288" s="231" t="s">
        <v>46117</v>
      </c>
      <c r="AB20288" s="232">
        <v>65</v>
      </c>
      <c r="AD20288" s="207"/>
      <c r="AE20288" s="208"/>
    </row>
    <row r="20289" spans="24:31" x14ac:dyDescent="0.3">
      <c r="X20289" s="275" t="s">
        <v>14130</v>
      </c>
      <c r="Y20289" s="276">
        <v>624406.82999999996</v>
      </c>
      <c r="AA20289" s="231" t="s">
        <v>24395</v>
      </c>
      <c r="AB20289" s="232">
        <v>14419.83</v>
      </c>
      <c r="AD20289" s="207"/>
      <c r="AE20289" s="208"/>
    </row>
    <row r="20290" spans="24:31" x14ac:dyDescent="0.3">
      <c r="X20290" s="275" t="s">
        <v>14131</v>
      </c>
      <c r="Y20290" s="276">
        <v>1714353.92</v>
      </c>
      <c r="AA20290" s="231" t="s">
        <v>24396</v>
      </c>
      <c r="AB20290" s="232">
        <v>26731.1</v>
      </c>
      <c r="AD20290" s="207"/>
      <c r="AE20290" s="208"/>
    </row>
    <row r="20291" spans="24:31" x14ac:dyDescent="0.3">
      <c r="X20291" s="275" t="s">
        <v>14132</v>
      </c>
      <c r="Y20291" s="276">
        <v>529527.06999999995</v>
      </c>
      <c r="AA20291" s="231" t="s">
        <v>43311</v>
      </c>
      <c r="AB20291" s="232">
        <v>3000</v>
      </c>
      <c r="AD20291" s="207"/>
      <c r="AE20291" s="208"/>
    </row>
    <row r="20292" spans="24:31" x14ac:dyDescent="0.3">
      <c r="X20292" s="275" t="s">
        <v>26230</v>
      </c>
      <c r="Y20292" s="276">
        <v>1907993.31</v>
      </c>
      <c r="AA20292" s="231" t="s">
        <v>35334</v>
      </c>
      <c r="AB20292" s="232">
        <v>6907.7</v>
      </c>
      <c r="AD20292" s="207"/>
      <c r="AE20292" s="208"/>
    </row>
    <row r="20293" spans="24:31" x14ac:dyDescent="0.3">
      <c r="X20293" s="275" t="s">
        <v>26231</v>
      </c>
      <c r="Y20293" s="276">
        <v>238128.96</v>
      </c>
      <c r="AA20293" s="231" t="s">
        <v>43312</v>
      </c>
      <c r="AB20293" s="232">
        <v>181321.54</v>
      </c>
      <c r="AD20293" s="207"/>
      <c r="AE20293" s="208"/>
    </row>
    <row r="20294" spans="24:31" x14ac:dyDescent="0.3">
      <c r="X20294" s="275" t="s">
        <v>26232</v>
      </c>
      <c r="Y20294" s="276">
        <v>613.41999999999996</v>
      </c>
      <c r="AA20294" s="231" t="s">
        <v>35335</v>
      </c>
      <c r="AB20294" s="232">
        <v>5230.5200000000004</v>
      </c>
      <c r="AD20294" s="207"/>
      <c r="AE20294" s="208"/>
    </row>
    <row r="20295" spans="24:31" x14ac:dyDescent="0.3">
      <c r="X20295" s="275" t="s">
        <v>46154</v>
      </c>
      <c r="Y20295" s="276">
        <v>24760</v>
      </c>
      <c r="AA20295" s="231" t="s">
        <v>43313</v>
      </c>
      <c r="AB20295" s="232">
        <v>141960</v>
      </c>
      <c r="AD20295" s="207"/>
      <c r="AE20295" s="208"/>
    </row>
    <row r="20296" spans="24:31" x14ac:dyDescent="0.3">
      <c r="X20296" s="275" t="s">
        <v>36641</v>
      </c>
      <c r="Y20296" s="276">
        <v>913884.18</v>
      </c>
      <c r="AA20296" s="231" t="s">
        <v>35336</v>
      </c>
      <c r="AB20296" s="232">
        <v>4130.9799999999996</v>
      </c>
      <c r="AD20296" s="207"/>
      <c r="AE20296" s="208"/>
    </row>
    <row r="20297" spans="24:31" x14ac:dyDescent="0.3">
      <c r="X20297" s="275" t="s">
        <v>26234</v>
      </c>
      <c r="Y20297" s="276">
        <v>447027.54</v>
      </c>
      <c r="AA20297" s="231" t="s">
        <v>43314</v>
      </c>
      <c r="AB20297" s="232">
        <v>7957.94</v>
      </c>
      <c r="AD20297" s="207"/>
      <c r="AE20297" s="208"/>
    </row>
    <row r="20298" spans="24:31" x14ac:dyDescent="0.3">
      <c r="X20298" s="275" t="s">
        <v>40883</v>
      </c>
      <c r="Y20298" s="276">
        <v>97</v>
      </c>
      <c r="AA20298" s="231" t="s">
        <v>43315</v>
      </c>
      <c r="AB20298" s="232">
        <v>8816.8700000000008</v>
      </c>
      <c r="AD20298" s="207"/>
      <c r="AE20298" s="208"/>
    </row>
    <row r="20299" spans="24:31" x14ac:dyDescent="0.3">
      <c r="X20299" s="275" t="s">
        <v>34050</v>
      </c>
      <c r="Y20299" s="276">
        <v>3090</v>
      </c>
      <c r="AA20299" s="231" t="s">
        <v>24409</v>
      </c>
      <c r="AB20299" s="232">
        <v>10675.5</v>
      </c>
      <c r="AD20299" s="207"/>
      <c r="AE20299" s="208"/>
    </row>
    <row r="20300" spans="24:31" x14ac:dyDescent="0.3">
      <c r="X20300" s="275" t="s">
        <v>58783</v>
      </c>
      <c r="Y20300" s="276">
        <v>935</v>
      </c>
      <c r="AA20300" s="231" t="s">
        <v>24410</v>
      </c>
      <c r="AB20300" s="232">
        <v>12122.12</v>
      </c>
      <c r="AD20300" s="207"/>
      <c r="AE20300" s="208"/>
    </row>
    <row r="20301" spans="24:31" x14ac:dyDescent="0.3">
      <c r="X20301" s="275" t="s">
        <v>26237</v>
      </c>
      <c r="Y20301" s="276">
        <v>2454450.5499999998</v>
      </c>
      <c r="AA20301" s="231" t="s">
        <v>54469</v>
      </c>
      <c r="AB20301" s="232">
        <v>368</v>
      </c>
      <c r="AD20301" s="207"/>
      <c r="AE20301" s="208"/>
    </row>
    <row r="20302" spans="24:31" x14ac:dyDescent="0.3">
      <c r="X20302" s="275" t="s">
        <v>54521</v>
      </c>
      <c r="Y20302" s="276">
        <v>27066.77</v>
      </c>
      <c r="AA20302" s="231" t="s">
        <v>54470</v>
      </c>
      <c r="AB20302" s="232">
        <v>49983.96</v>
      </c>
      <c r="AD20302" s="207"/>
      <c r="AE20302" s="208"/>
    </row>
    <row r="20303" spans="24:31" x14ac:dyDescent="0.3">
      <c r="X20303" s="275" t="s">
        <v>14133</v>
      </c>
      <c r="Y20303" s="276">
        <v>898079.69</v>
      </c>
      <c r="AA20303" s="231" t="s">
        <v>46118</v>
      </c>
      <c r="AB20303" s="232">
        <v>66600</v>
      </c>
      <c r="AD20303" s="207"/>
      <c r="AE20303" s="208"/>
    </row>
    <row r="20304" spans="24:31" x14ac:dyDescent="0.3">
      <c r="X20304" s="275" t="s">
        <v>62388</v>
      </c>
      <c r="Y20304" s="276">
        <v>560445.30000000005</v>
      </c>
      <c r="AA20304" s="231" t="s">
        <v>54471</v>
      </c>
      <c r="AB20304" s="232">
        <v>1402.5</v>
      </c>
      <c r="AD20304" s="207"/>
      <c r="AE20304" s="208"/>
    </row>
    <row r="20305" spans="24:31" x14ac:dyDescent="0.3">
      <c r="X20305" s="275" t="s">
        <v>26238</v>
      </c>
      <c r="Y20305" s="276">
        <v>3828903.96</v>
      </c>
      <c r="AA20305" s="231" t="s">
        <v>54472</v>
      </c>
      <c r="AB20305" s="232">
        <v>27813.06</v>
      </c>
      <c r="AD20305" s="207"/>
      <c r="AE20305" s="208"/>
    </row>
    <row r="20306" spans="24:31" x14ac:dyDescent="0.3">
      <c r="X20306" s="275" t="s">
        <v>14134</v>
      </c>
      <c r="Y20306" s="276">
        <v>1946696.82</v>
      </c>
      <c r="AA20306" s="231" t="s">
        <v>24432</v>
      </c>
      <c r="AB20306" s="232">
        <v>9469.7000000000007</v>
      </c>
      <c r="AD20306" s="207"/>
      <c r="AE20306" s="208"/>
    </row>
    <row r="20307" spans="24:31" x14ac:dyDescent="0.3">
      <c r="X20307" s="275" t="s">
        <v>26240</v>
      </c>
      <c r="Y20307" s="276">
        <v>2495936.66</v>
      </c>
      <c r="AA20307" s="231" t="s">
        <v>24433</v>
      </c>
      <c r="AB20307" s="232">
        <v>5631.74</v>
      </c>
      <c r="AD20307" s="207"/>
      <c r="AE20307" s="208"/>
    </row>
    <row r="20308" spans="24:31" x14ac:dyDescent="0.3">
      <c r="X20308" s="275" t="s">
        <v>56850</v>
      </c>
      <c r="Y20308" s="276">
        <v>-158092.98000000001</v>
      </c>
      <c r="AA20308" s="231" t="s">
        <v>24434</v>
      </c>
      <c r="AB20308" s="232">
        <v>77145.63</v>
      </c>
      <c r="AD20308" s="207"/>
      <c r="AE20308" s="208"/>
    </row>
    <row r="20309" spans="24:31" x14ac:dyDescent="0.3">
      <c r="X20309" s="275" t="s">
        <v>26241</v>
      </c>
      <c r="Y20309" s="276">
        <v>1857045.32</v>
      </c>
      <c r="AA20309" s="231" t="s">
        <v>24510</v>
      </c>
      <c r="AB20309" s="232">
        <v>95669.38</v>
      </c>
      <c r="AD20309" s="207"/>
      <c r="AE20309" s="208"/>
    </row>
    <row r="20310" spans="24:31" x14ac:dyDescent="0.3">
      <c r="X20310" s="275" t="s">
        <v>56851</v>
      </c>
      <c r="Y20310" s="276">
        <v>1352496.02</v>
      </c>
      <c r="AA20310" s="231" t="s">
        <v>24511</v>
      </c>
      <c r="AB20310" s="232">
        <v>19810</v>
      </c>
      <c r="AD20310" s="207"/>
      <c r="AE20310" s="208"/>
    </row>
    <row r="20311" spans="24:31" x14ac:dyDescent="0.3">
      <c r="X20311" s="275" t="s">
        <v>26242</v>
      </c>
      <c r="Y20311" s="276">
        <v>778952.72</v>
      </c>
      <c r="AA20311" s="231" t="s">
        <v>24513</v>
      </c>
      <c r="AB20311" s="232">
        <v>104017.5</v>
      </c>
      <c r="AD20311" s="207"/>
      <c r="AE20311" s="208"/>
    </row>
    <row r="20312" spans="24:31" x14ac:dyDescent="0.3">
      <c r="X20312" s="275" t="s">
        <v>58381</v>
      </c>
      <c r="Y20312" s="276">
        <v>598614</v>
      </c>
      <c r="AA20312" s="231" t="s">
        <v>49394</v>
      </c>
      <c r="AB20312" s="232">
        <v>114362</v>
      </c>
      <c r="AD20312" s="207"/>
      <c r="AE20312" s="208"/>
    </row>
    <row r="20313" spans="24:31" x14ac:dyDescent="0.3">
      <c r="X20313" s="275" t="s">
        <v>50749</v>
      </c>
      <c r="Y20313" s="276">
        <v>16395</v>
      </c>
      <c r="AA20313" s="231" t="s">
        <v>47555</v>
      </c>
      <c r="AB20313" s="232">
        <v>812</v>
      </c>
      <c r="AD20313" s="207"/>
      <c r="AE20313" s="208"/>
    </row>
    <row r="20314" spans="24:31" x14ac:dyDescent="0.3">
      <c r="X20314" s="275" t="s">
        <v>46156</v>
      </c>
      <c r="Y20314" s="276">
        <v>18851.13</v>
      </c>
      <c r="AA20314" s="231" t="s">
        <v>24514</v>
      </c>
      <c r="AB20314" s="232">
        <v>95547.5</v>
      </c>
      <c r="AD20314" s="207"/>
      <c r="AE20314" s="208"/>
    </row>
    <row r="20315" spans="24:31" x14ac:dyDescent="0.3">
      <c r="X20315" s="275" t="s">
        <v>26264</v>
      </c>
      <c r="Y20315" s="276">
        <v>8003.89</v>
      </c>
      <c r="AA20315" s="231" t="s">
        <v>24516</v>
      </c>
      <c r="AB20315" s="232">
        <v>79038.289999999994</v>
      </c>
      <c r="AD20315" s="207"/>
      <c r="AE20315" s="208"/>
    </row>
    <row r="20316" spans="24:31" x14ac:dyDescent="0.3">
      <c r="X20316" s="275" t="s">
        <v>50752</v>
      </c>
      <c r="Y20316" s="276">
        <v>249.24</v>
      </c>
      <c r="AA20316" s="231" t="s">
        <v>24518</v>
      </c>
      <c r="AB20316" s="232">
        <v>1350</v>
      </c>
      <c r="AD20316" s="207"/>
      <c r="AE20316" s="208"/>
    </row>
    <row r="20317" spans="24:31" x14ac:dyDescent="0.3">
      <c r="X20317" s="275" t="s">
        <v>50753</v>
      </c>
      <c r="Y20317" s="276">
        <v>1023.26</v>
      </c>
      <c r="AA20317" s="231" t="s">
        <v>33896</v>
      </c>
      <c r="AB20317" s="232">
        <v>3120</v>
      </c>
      <c r="AD20317" s="207"/>
      <c r="AE20317" s="208"/>
    </row>
    <row r="20318" spans="24:31" x14ac:dyDescent="0.3">
      <c r="X20318" s="275" t="s">
        <v>26266</v>
      </c>
      <c r="Y20318" s="276">
        <v>33.67</v>
      </c>
      <c r="AA20318" s="231" t="s">
        <v>24519</v>
      </c>
      <c r="AB20318" s="232">
        <v>41921.699999999997</v>
      </c>
      <c r="AD20318" s="207"/>
      <c r="AE20318" s="208"/>
    </row>
    <row r="20319" spans="24:31" x14ac:dyDescent="0.3">
      <c r="X20319" s="275" t="s">
        <v>43344</v>
      </c>
      <c r="Y20319" s="276">
        <v>116.66</v>
      </c>
      <c r="AA20319" s="231" t="s">
        <v>24520</v>
      </c>
      <c r="AB20319" s="232">
        <v>1739.06</v>
      </c>
      <c r="AD20319" s="207"/>
      <c r="AE20319" s="208"/>
    </row>
    <row r="20320" spans="24:31" x14ac:dyDescent="0.3">
      <c r="X20320" s="275" t="s">
        <v>50754</v>
      </c>
      <c r="Y20320" s="276">
        <v>63.95</v>
      </c>
      <c r="AA20320" s="231" t="s">
        <v>13932</v>
      </c>
      <c r="AB20320" s="232">
        <v>32168.37</v>
      </c>
      <c r="AD20320" s="207"/>
      <c r="AE20320" s="208"/>
    </row>
    <row r="20321" spans="24:31" x14ac:dyDescent="0.3">
      <c r="X20321" s="275" t="s">
        <v>50755</v>
      </c>
      <c r="Y20321" s="276">
        <v>3.35</v>
      </c>
      <c r="AA20321" s="231" t="s">
        <v>24522</v>
      </c>
      <c r="AB20321" s="232">
        <v>19.23</v>
      </c>
      <c r="AD20321" s="207"/>
      <c r="AE20321" s="208"/>
    </row>
    <row r="20322" spans="24:31" x14ac:dyDescent="0.3">
      <c r="X20322" s="275" t="s">
        <v>26268</v>
      </c>
      <c r="Y20322" s="276">
        <v>43550</v>
      </c>
      <c r="AA20322" s="231" t="s">
        <v>33897</v>
      </c>
      <c r="AB20322" s="232">
        <v>2588822.8199999998</v>
      </c>
      <c r="AD20322" s="207"/>
      <c r="AE20322" s="208"/>
    </row>
    <row r="20323" spans="24:31" x14ac:dyDescent="0.3">
      <c r="X20323" s="275" t="s">
        <v>54522</v>
      </c>
      <c r="Y20323" s="276">
        <v>582.28</v>
      </c>
      <c r="AA20323" s="231" t="s">
        <v>33898</v>
      </c>
      <c r="AB20323" s="232">
        <v>1651.76</v>
      </c>
      <c r="AD20323" s="207"/>
      <c r="AE20323" s="208"/>
    </row>
    <row r="20324" spans="24:31" x14ac:dyDescent="0.3">
      <c r="X20324" s="275" t="s">
        <v>43345</v>
      </c>
      <c r="Y20324" s="276">
        <v>438.23</v>
      </c>
      <c r="AA20324" s="231" t="s">
        <v>24525</v>
      </c>
      <c r="AB20324" s="232">
        <v>142742.1</v>
      </c>
      <c r="AD20324" s="207"/>
      <c r="AE20324" s="208"/>
    </row>
    <row r="20325" spans="24:31" x14ac:dyDescent="0.3">
      <c r="X20325" s="275" t="s">
        <v>26269</v>
      </c>
      <c r="Y20325" s="276">
        <v>12721.12</v>
      </c>
      <c r="AA20325" s="231" t="s">
        <v>13935</v>
      </c>
      <c r="AB20325" s="232">
        <v>251986.47</v>
      </c>
      <c r="AD20325" s="207"/>
      <c r="AE20325" s="208"/>
    </row>
    <row r="20326" spans="24:31" x14ac:dyDescent="0.3">
      <c r="X20326" s="275" t="s">
        <v>26270</v>
      </c>
      <c r="Y20326" s="276">
        <v>2452.6799999999998</v>
      </c>
      <c r="AA20326" s="231" t="s">
        <v>13936</v>
      </c>
      <c r="AB20326" s="232">
        <v>101239.71</v>
      </c>
      <c r="AD20326" s="207"/>
      <c r="AE20326" s="208"/>
    </row>
    <row r="20327" spans="24:31" x14ac:dyDescent="0.3">
      <c r="X20327" s="275" t="s">
        <v>47580</v>
      </c>
      <c r="Y20327" s="276">
        <v>114579.08</v>
      </c>
      <c r="AA20327" s="231" t="s">
        <v>13937</v>
      </c>
      <c r="AB20327" s="232">
        <v>24786.6</v>
      </c>
      <c r="AD20327" s="207"/>
      <c r="AE20327" s="208"/>
    </row>
    <row r="20328" spans="24:31" x14ac:dyDescent="0.3">
      <c r="X20328" s="275" t="s">
        <v>50757</v>
      </c>
      <c r="Y20328" s="276">
        <v>4000</v>
      </c>
      <c r="AA20328" s="231" t="s">
        <v>24526</v>
      </c>
      <c r="AB20328" s="232">
        <v>285938.37</v>
      </c>
      <c r="AD20328" s="207"/>
      <c r="AE20328" s="208"/>
    </row>
    <row r="20329" spans="24:31" x14ac:dyDescent="0.3">
      <c r="X20329" s="275" t="s">
        <v>50758</v>
      </c>
      <c r="Y20329" s="276">
        <v>27022.04</v>
      </c>
      <c r="AA20329" s="231" t="s">
        <v>24527</v>
      </c>
      <c r="AB20329" s="232">
        <v>864.43</v>
      </c>
      <c r="AD20329" s="207"/>
      <c r="AE20329" s="208"/>
    </row>
    <row r="20330" spans="24:31" x14ac:dyDescent="0.3">
      <c r="X20330" s="275" t="s">
        <v>62909</v>
      </c>
      <c r="Y20330" s="276">
        <v>4800</v>
      </c>
      <c r="AA20330" s="231" t="s">
        <v>36512</v>
      </c>
      <c r="AB20330" s="232">
        <v>132000</v>
      </c>
      <c r="AD20330" s="207"/>
      <c r="AE20330" s="208"/>
    </row>
    <row r="20331" spans="24:31" x14ac:dyDescent="0.3">
      <c r="X20331" s="275" t="s">
        <v>56852</v>
      </c>
      <c r="Y20331" s="276">
        <v>19657.009999999998</v>
      </c>
      <c r="AA20331" s="231" t="s">
        <v>24529</v>
      </c>
      <c r="AB20331" s="232">
        <v>31051.9</v>
      </c>
      <c r="AD20331" s="207"/>
      <c r="AE20331" s="208"/>
    </row>
    <row r="20332" spans="24:31" x14ac:dyDescent="0.3">
      <c r="X20332" s="275" t="s">
        <v>61706</v>
      </c>
      <c r="Y20332" s="276">
        <v>1070</v>
      </c>
      <c r="AA20332" s="231" t="s">
        <v>54473</v>
      </c>
      <c r="AB20332" s="232">
        <v>590761.85</v>
      </c>
      <c r="AD20332" s="207"/>
      <c r="AE20332" s="208"/>
    </row>
    <row r="20333" spans="24:31" x14ac:dyDescent="0.3">
      <c r="X20333" s="275" t="s">
        <v>40884</v>
      </c>
      <c r="Y20333" s="276">
        <v>53919.93</v>
      </c>
      <c r="AA20333" s="231" t="s">
        <v>24531</v>
      </c>
      <c r="AB20333" s="232">
        <v>524578.12</v>
      </c>
      <c r="AD20333" s="207"/>
      <c r="AE20333" s="208"/>
    </row>
    <row r="20334" spans="24:31" x14ac:dyDescent="0.3">
      <c r="X20334" s="275" t="s">
        <v>26283</v>
      </c>
      <c r="Y20334" s="276">
        <v>16801.86</v>
      </c>
      <c r="AA20334" s="231" t="s">
        <v>13938</v>
      </c>
      <c r="AB20334" s="232">
        <v>301727.31</v>
      </c>
      <c r="AD20334" s="207"/>
      <c r="AE20334" s="208"/>
    </row>
    <row r="20335" spans="24:31" x14ac:dyDescent="0.3">
      <c r="X20335" s="275" t="s">
        <v>26284</v>
      </c>
      <c r="Y20335" s="276">
        <v>54874.42</v>
      </c>
      <c r="AA20335" s="231" t="s">
        <v>24533</v>
      </c>
      <c r="AB20335" s="232">
        <v>48272.38</v>
      </c>
      <c r="AD20335" s="207"/>
      <c r="AE20335" s="208"/>
    </row>
    <row r="20336" spans="24:31" x14ac:dyDescent="0.3">
      <c r="X20336" s="275" t="s">
        <v>65189</v>
      </c>
      <c r="Y20336" s="276">
        <v>20</v>
      </c>
      <c r="AA20336" s="231" t="s">
        <v>13939</v>
      </c>
      <c r="AB20336" s="232">
        <v>1461713.07</v>
      </c>
      <c r="AD20336" s="207"/>
      <c r="AE20336" s="208"/>
    </row>
    <row r="20337" spans="24:31" x14ac:dyDescent="0.3">
      <c r="X20337" s="275" t="s">
        <v>26285</v>
      </c>
      <c r="Y20337" s="276">
        <v>16962.48</v>
      </c>
      <c r="AA20337" s="231" t="s">
        <v>54474</v>
      </c>
      <c r="AB20337" s="232">
        <v>-3438.23</v>
      </c>
      <c r="AD20337" s="207"/>
      <c r="AE20337" s="208"/>
    </row>
    <row r="20338" spans="24:31" x14ac:dyDescent="0.3">
      <c r="X20338" s="275" t="s">
        <v>60014</v>
      </c>
      <c r="Y20338" s="276">
        <v>8100</v>
      </c>
      <c r="AA20338" s="231" t="s">
        <v>24555</v>
      </c>
      <c r="AB20338" s="232">
        <v>3000</v>
      </c>
      <c r="AD20338" s="207"/>
      <c r="AE20338" s="208"/>
    </row>
    <row r="20339" spans="24:31" x14ac:dyDescent="0.3">
      <c r="X20339" s="275" t="s">
        <v>26286</v>
      </c>
      <c r="Y20339" s="276">
        <v>7153.41</v>
      </c>
      <c r="AA20339" s="231" t="s">
        <v>39331</v>
      </c>
      <c r="AB20339" s="232">
        <v>34872.61</v>
      </c>
      <c r="AD20339" s="207"/>
      <c r="AE20339" s="208"/>
    </row>
    <row r="20340" spans="24:31" x14ac:dyDescent="0.3">
      <c r="X20340" s="275" t="s">
        <v>26287</v>
      </c>
      <c r="Y20340" s="276">
        <v>7420</v>
      </c>
      <c r="AA20340" s="231" t="s">
        <v>46119</v>
      </c>
      <c r="AB20340" s="232">
        <v>30463.1</v>
      </c>
      <c r="AD20340" s="207"/>
      <c r="AE20340" s="208"/>
    </row>
    <row r="20341" spans="24:31" x14ac:dyDescent="0.3">
      <c r="X20341" s="275" t="s">
        <v>26356</v>
      </c>
      <c r="Y20341" s="276">
        <v>115034.35</v>
      </c>
      <c r="AA20341" s="231" t="s">
        <v>54475</v>
      </c>
      <c r="AB20341" s="232">
        <v>783</v>
      </c>
      <c r="AD20341" s="207"/>
      <c r="AE20341" s="208"/>
    </row>
    <row r="20342" spans="24:31" x14ac:dyDescent="0.3">
      <c r="X20342" s="275" t="s">
        <v>26357</v>
      </c>
      <c r="Y20342" s="276">
        <v>6011.25</v>
      </c>
      <c r="AA20342" s="231" t="s">
        <v>24557</v>
      </c>
      <c r="AB20342" s="232">
        <v>5650.63</v>
      </c>
      <c r="AD20342" s="207"/>
      <c r="AE20342" s="208"/>
    </row>
    <row r="20343" spans="24:31" x14ac:dyDescent="0.3">
      <c r="X20343" s="275" t="s">
        <v>26358</v>
      </c>
      <c r="Y20343" s="276">
        <v>6190.24</v>
      </c>
      <c r="AA20343" s="231" t="s">
        <v>47556</v>
      </c>
      <c r="AB20343" s="232">
        <v>749.97</v>
      </c>
      <c r="AD20343" s="207"/>
      <c r="AE20343" s="208"/>
    </row>
    <row r="20344" spans="24:31" x14ac:dyDescent="0.3">
      <c r="X20344" s="275" t="s">
        <v>26360</v>
      </c>
      <c r="Y20344" s="276">
        <v>275133.94</v>
      </c>
      <c r="AA20344" s="231" t="s">
        <v>24558</v>
      </c>
      <c r="AB20344" s="232">
        <v>32719</v>
      </c>
      <c r="AD20344" s="207"/>
      <c r="AE20344" s="208"/>
    </row>
    <row r="20345" spans="24:31" x14ac:dyDescent="0.3">
      <c r="X20345" s="275" t="s">
        <v>58085</v>
      </c>
      <c r="Y20345" s="276">
        <v>2181.25</v>
      </c>
      <c r="AA20345" s="231" t="s">
        <v>24561</v>
      </c>
      <c r="AB20345" s="232">
        <v>11566.92</v>
      </c>
      <c r="AD20345" s="207"/>
      <c r="AE20345" s="208"/>
    </row>
    <row r="20346" spans="24:31" x14ac:dyDescent="0.3">
      <c r="X20346" s="275" t="s">
        <v>14144</v>
      </c>
      <c r="Y20346" s="276">
        <v>2200</v>
      </c>
      <c r="AA20346" s="231" t="s">
        <v>24562</v>
      </c>
      <c r="AB20346" s="232">
        <v>4220</v>
      </c>
      <c r="AD20346" s="207"/>
      <c r="AE20346" s="208"/>
    </row>
    <row r="20347" spans="24:31" x14ac:dyDescent="0.3">
      <c r="X20347" s="275" t="s">
        <v>26362</v>
      </c>
      <c r="Y20347" s="276">
        <v>22513.919999999998</v>
      </c>
      <c r="AA20347" s="231" t="s">
        <v>40851</v>
      </c>
      <c r="AB20347" s="232">
        <v>19.149999999999999</v>
      </c>
      <c r="AD20347" s="207"/>
      <c r="AE20347" s="208"/>
    </row>
    <row r="20348" spans="24:31" x14ac:dyDescent="0.3">
      <c r="X20348" s="275" t="s">
        <v>55650</v>
      </c>
      <c r="Y20348" s="276">
        <v>66249.960000000006</v>
      </c>
      <c r="AA20348" s="231" t="s">
        <v>40852</v>
      </c>
      <c r="AB20348" s="232">
        <v>13028.85</v>
      </c>
      <c r="AD20348" s="207"/>
      <c r="AE20348" s="208"/>
    </row>
    <row r="20349" spans="24:31" x14ac:dyDescent="0.3">
      <c r="X20349" s="275" t="s">
        <v>39427</v>
      </c>
      <c r="Y20349" s="276">
        <v>2686.19</v>
      </c>
      <c r="AA20349" s="231" t="s">
        <v>24573</v>
      </c>
      <c r="AB20349" s="232">
        <v>130318.39</v>
      </c>
      <c r="AD20349" s="207"/>
      <c r="AE20349" s="208"/>
    </row>
    <row r="20350" spans="24:31" x14ac:dyDescent="0.3">
      <c r="X20350" s="275" t="s">
        <v>26363</v>
      </c>
      <c r="Y20350" s="276">
        <v>1679.09</v>
      </c>
      <c r="AA20350" s="231" t="s">
        <v>24574</v>
      </c>
      <c r="AB20350" s="232">
        <v>49378.92</v>
      </c>
      <c r="AD20350" s="207"/>
      <c r="AE20350" s="208"/>
    </row>
    <row r="20351" spans="24:31" x14ac:dyDescent="0.3">
      <c r="X20351" s="275" t="s">
        <v>26365</v>
      </c>
      <c r="Y20351" s="276">
        <v>12668.75</v>
      </c>
      <c r="AA20351" s="231" t="s">
        <v>54476</v>
      </c>
      <c r="AB20351" s="232">
        <v>1560</v>
      </c>
      <c r="AD20351" s="207"/>
      <c r="AE20351" s="208"/>
    </row>
    <row r="20352" spans="24:31" x14ac:dyDescent="0.3">
      <c r="X20352" s="275" t="s">
        <v>26366</v>
      </c>
      <c r="Y20352" s="276">
        <v>35173.800000000003</v>
      </c>
      <c r="AA20352" s="231" t="s">
        <v>33904</v>
      </c>
      <c r="AB20352" s="232">
        <v>2909</v>
      </c>
      <c r="AD20352" s="207"/>
      <c r="AE20352" s="208"/>
    </row>
    <row r="20353" spans="24:31" x14ac:dyDescent="0.3">
      <c r="X20353" s="275" t="s">
        <v>26367</v>
      </c>
      <c r="Y20353" s="276">
        <v>2378.9299999999998</v>
      </c>
      <c r="AA20353" s="231" t="s">
        <v>46120</v>
      </c>
      <c r="AB20353" s="232">
        <v>125378.9</v>
      </c>
      <c r="AD20353" s="207"/>
      <c r="AE20353" s="208"/>
    </row>
    <row r="20354" spans="24:31" x14ac:dyDescent="0.3">
      <c r="X20354" s="275" t="s">
        <v>14148</v>
      </c>
      <c r="Y20354" s="276">
        <v>40390.03</v>
      </c>
      <c r="AA20354" s="231" t="s">
        <v>43316</v>
      </c>
      <c r="AB20354" s="232">
        <v>4170.92</v>
      </c>
      <c r="AD20354" s="207"/>
      <c r="AE20354" s="208"/>
    </row>
    <row r="20355" spans="24:31" x14ac:dyDescent="0.3">
      <c r="X20355" s="275" t="s">
        <v>14149</v>
      </c>
      <c r="Y20355" s="276">
        <v>130754.52</v>
      </c>
      <c r="AA20355" s="231" t="s">
        <v>33905</v>
      </c>
      <c r="AB20355" s="232">
        <v>23662.93</v>
      </c>
      <c r="AD20355" s="207"/>
      <c r="AE20355" s="208"/>
    </row>
    <row r="20356" spans="24:31" x14ac:dyDescent="0.3">
      <c r="X20356" s="275" t="s">
        <v>14150</v>
      </c>
      <c r="Y20356" s="276">
        <v>78228.649999999994</v>
      </c>
      <c r="AA20356" s="231" t="s">
        <v>33906</v>
      </c>
      <c r="AB20356" s="232">
        <v>1725.04</v>
      </c>
      <c r="AD20356" s="207"/>
      <c r="AE20356" s="208"/>
    </row>
    <row r="20357" spans="24:31" x14ac:dyDescent="0.3">
      <c r="X20357" s="275" t="s">
        <v>26368</v>
      </c>
      <c r="Y20357" s="276">
        <v>181763.95</v>
      </c>
      <c r="AA20357" s="231" t="s">
        <v>33907</v>
      </c>
      <c r="AB20357" s="232">
        <v>17306.78</v>
      </c>
      <c r="AD20357" s="207"/>
      <c r="AE20357" s="208"/>
    </row>
    <row r="20358" spans="24:31" x14ac:dyDescent="0.3">
      <c r="X20358" s="275" t="s">
        <v>26370</v>
      </c>
      <c r="Y20358" s="276">
        <v>8120</v>
      </c>
      <c r="AA20358" s="231" t="s">
        <v>35348</v>
      </c>
      <c r="AB20358" s="232">
        <v>526.79</v>
      </c>
      <c r="AD20358" s="207"/>
      <c r="AE20358" s="208"/>
    </row>
    <row r="20359" spans="24:31" x14ac:dyDescent="0.3">
      <c r="X20359" s="275" t="s">
        <v>65190</v>
      </c>
      <c r="Y20359" s="276">
        <v>87.75</v>
      </c>
      <c r="AA20359" s="231" t="s">
        <v>24575</v>
      </c>
      <c r="AB20359" s="232">
        <v>129236.24</v>
      </c>
      <c r="AD20359" s="207"/>
      <c r="AE20359" s="208"/>
    </row>
    <row r="20360" spans="24:31" x14ac:dyDescent="0.3">
      <c r="X20360" s="275" t="s">
        <v>26371</v>
      </c>
      <c r="Y20360" s="276">
        <v>12221.49</v>
      </c>
      <c r="AA20360" s="231" t="s">
        <v>47557</v>
      </c>
      <c r="AB20360" s="232">
        <v>26684.76</v>
      </c>
      <c r="AD20360" s="207"/>
      <c r="AE20360" s="208"/>
    </row>
    <row r="20361" spans="24:31" x14ac:dyDescent="0.3">
      <c r="X20361" s="275" t="s">
        <v>63520</v>
      </c>
      <c r="Y20361" s="276">
        <v>108.15</v>
      </c>
      <c r="AA20361" s="231" t="s">
        <v>24578</v>
      </c>
      <c r="AB20361" s="232">
        <v>22232.19</v>
      </c>
      <c r="AD20361" s="207"/>
      <c r="AE20361" s="208"/>
    </row>
    <row r="20362" spans="24:31" x14ac:dyDescent="0.3">
      <c r="X20362" s="275" t="s">
        <v>26372</v>
      </c>
      <c r="Y20362" s="276">
        <v>574.91</v>
      </c>
      <c r="AA20362" s="231" t="s">
        <v>50736</v>
      </c>
      <c r="AB20362" s="232">
        <v>9987</v>
      </c>
      <c r="AD20362" s="207"/>
      <c r="AE20362" s="208"/>
    </row>
    <row r="20363" spans="24:31" x14ac:dyDescent="0.3">
      <c r="X20363" s="275" t="s">
        <v>54523</v>
      </c>
      <c r="Y20363" s="276">
        <v>368757.36</v>
      </c>
      <c r="AA20363" s="231" t="s">
        <v>24599</v>
      </c>
      <c r="AB20363" s="232">
        <v>6473.63</v>
      </c>
      <c r="AD20363" s="207"/>
      <c r="AE20363" s="208"/>
    </row>
    <row r="20364" spans="24:31" x14ac:dyDescent="0.3">
      <c r="X20364" s="275" t="s">
        <v>26373</v>
      </c>
      <c r="Y20364" s="276">
        <v>87757.25</v>
      </c>
      <c r="AA20364" s="231" t="s">
        <v>24600</v>
      </c>
      <c r="AB20364" s="232">
        <v>30445.68</v>
      </c>
      <c r="AD20364" s="207"/>
      <c r="AE20364" s="208"/>
    </row>
    <row r="20365" spans="24:31" x14ac:dyDescent="0.3">
      <c r="X20365" s="275" t="s">
        <v>26374</v>
      </c>
      <c r="Y20365" s="276">
        <v>166613.07</v>
      </c>
      <c r="AA20365" s="231" t="s">
        <v>39339</v>
      </c>
      <c r="AB20365" s="232">
        <v>38989.440000000002</v>
      </c>
      <c r="AD20365" s="207"/>
      <c r="AE20365" s="208"/>
    </row>
    <row r="20366" spans="24:31" x14ac:dyDescent="0.3">
      <c r="X20366" s="275" t="s">
        <v>56853</v>
      </c>
      <c r="Y20366" s="276">
        <v>33.79</v>
      </c>
      <c r="AA20366" s="231" t="s">
        <v>46121</v>
      </c>
      <c r="AB20366" s="232">
        <v>95100</v>
      </c>
      <c r="AD20366" s="207"/>
      <c r="AE20366" s="208"/>
    </row>
    <row r="20367" spans="24:31" x14ac:dyDescent="0.3">
      <c r="X20367" s="275" t="s">
        <v>26375</v>
      </c>
      <c r="Y20367" s="276">
        <v>8170.09</v>
      </c>
      <c r="AA20367" s="231" t="s">
        <v>24604</v>
      </c>
      <c r="AB20367" s="232">
        <v>2329.09</v>
      </c>
      <c r="AD20367" s="207"/>
      <c r="AE20367" s="208"/>
    </row>
    <row r="20368" spans="24:31" x14ac:dyDescent="0.3">
      <c r="X20368" s="275" t="s">
        <v>26376</v>
      </c>
      <c r="Y20368" s="276">
        <v>2811.64</v>
      </c>
      <c r="AA20368" s="231" t="s">
        <v>24605</v>
      </c>
      <c r="AB20368" s="232">
        <v>96739.12</v>
      </c>
      <c r="AD20368" s="207"/>
      <c r="AE20368" s="208"/>
    </row>
    <row r="20369" spans="24:31" x14ac:dyDescent="0.3">
      <c r="X20369" s="275" t="s">
        <v>48522</v>
      </c>
      <c r="Y20369" s="276">
        <v>-11609.69</v>
      </c>
      <c r="AA20369" s="231" t="s">
        <v>39340</v>
      </c>
      <c r="AB20369" s="232">
        <v>100000</v>
      </c>
      <c r="AD20369" s="207"/>
      <c r="AE20369" s="208"/>
    </row>
    <row r="20370" spans="24:31" x14ac:dyDescent="0.3">
      <c r="X20370" s="275" t="s">
        <v>58086</v>
      </c>
      <c r="Y20370" s="276">
        <v>4659.6400000000003</v>
      </c>
      <c r="AA20370" s="231" t="s">
        <v>39341</v>
      </c>
      <c r="AB20370" s="232">
        <v>14190</v>
      </c>
      <c r="AD20370" s="207"/>
      <c r="AE20370" s="208"/>
    </row>
    <row r="20371" spans="24:31" x14ac:dyDescent="0.3">
      <c r="X20371" s="275" t="s">
        <v>26467</v>
      </c>
      <c r="Y20371" s="276">
        <v>82008.479999999996</v>
      </c>
      <c r="AA20371" s="231" t="s">
        <v>39342</v>
      </c>
      <c r="AB20371" s="232">
        <v>42437.29</v>
      </c>
      <c r="AD20371" s="207"/>
      <c r="AE20371" s="208"/>
    </row>
    <row r="20372" spans="24:31" x14ac:dyDescent="0.3">
      <c r="X20372" s="275" t="s">
        <v>34056</v>
      </c>
      <c r="Y20372" s="276">
        <v>72621</v>
      </c>
      <c r="AA20372" s="231" t="s">
        <v>24607</v>
      </c>
      <c r="AB20372" s="232">
        <v>840</v>
      </c>
      <c r="AD20372" s="207"/>
      <c r="AE20372" s="208"/>
    </row>
    <row r="20373" spans="24:31" x14ac:dyDescent="0.3">
      <c r="X20373" s="275" t="s">
        <v>26469</v>
      </c>
      <c r="Y20373" s="276">
        <v>2340587.08</v>
      </c>
      <c r="AA20373" s="231" t="s">
        <v>24608</v>
      </c>
      <c r="AB20373" s="232">
        <v>358739.65</v>
      </c>
      <c r="AD20373" s="207"/>
      <c r="AE20373" s="208"/>
    </row>
    <row r="20374" spans="24:31" x14ac:dyDescent="0.3">
      <c r="X20374" s="275" t="s">
        <v>26471</v>
      </c>
      <c r="Y20374" s="276">
        <v>277360.28999999998</v>
      </c>
      <c r="AA20374" s="231" t="s">
        <v>24609</v>
      </c>
      <c r="AB20374" s="232">
        <v>59301.03</v>
      </c>
      <c r="AD20374" s="207"/>
      <c r="AE20374" s="208"/>
    </row>
    <row r="20375" spans="24:31" x14ac:dyDescent="0.3">
      <c r="X20375" s="275" t="s">
        <v>26472</v>
      </c>
      <c r="Y20375" s="276">
        <v>31716.98</v>
      </c>
      <c r="AA20375" s="231" t="s">
        <v>24610</v>
      </c>
      <c r="AB20375" s="232">
        <v>26644.32</v>
      </c>
      <c r="AD20375" s="207"/>
      <c r="AE20375" s="208"/>
    </row>
    <row r="20376" spans="24:31" x14ac:dyDescent="0.3">
      <c r="X20376" s="275" t="s">
        <v>26474</v>
      </c>
      <c r="Y20376" s="276">
        <v>9000</v>
      </c>
      <c r="AA20376" s="231" t="s">
        <v>24611</v>
      </c>
      <c r="AB20376" s="232">
        <v>107680.5</v>
      </c>
      <c r="AD20376" s="207"/>
      <c r="AE20376" s="208"/>
    </row>
    <row r="20377" spans="24:31" x14ac:dyDescent="0.3">
      <c r="X20377" s="275" t="s">
        <v>39429</v>
      </c>
      <c r="Y20377" s="276">
        <v>40191.800000000003</v>
      </c>
      <c r="AA20377" s="231" t="s">
        <v>49395</v>
      </c>
      <c r="AB20377" s="232">
        <v>7044.12</v>
      </c>
      <c r="AD20377" s="207"/>
      <c r="AE20377" s="208"/>
    </row>
    <row r="20378" spans="24:31" x14ac:dyDescent="0.3">
      <c r="X20378" s="275" t="s">
        <v>26475</v>
      </c>
      <c r="Y20378" s="276">
        <v>880270.41</v>
      </c>
      <c r="AA20378" s="231" t="s">
        <v>43317</v>
      </c>
      <c r="AB20378" s="232">
        <v>52600.15</v>
      </c>
      <c r="AD20378" s="207"/>
      <c r="AE20378" s="208"/>
    </row>
    <row r="20379" spans="24:31" x14ac:dyDescent="0.3">
      <c r="X20379" s="275" t="s">
        <v>47582</v>
      </c>
      <c r="Y20379" s="276">
        <v>29369.01</v>
      </c>
      <c r="AA20379" s="231" t="s">
        <v>43318</v>
      </c>
      <c r="AB20379" s="232">
        <v>4562.7299999999996</v>
      </c>
      <c r="AD20379" s="207"/>
      <c r="AE20379" s="208"/>
    </row>
    <row r="20380" spans="24:31" x14ac:dyDescent="0.3">
      <c r="X20380" s="275" t="s">
        <v>26476</v>
      </c>
      <c r="Y20380" s="276">
        <v>130282.9</v>
      </c>
      <c r="AA20380" s="231" t="s">
        <v>48504</v>
      </c>
      <c r="AB20380" s="232">
        <v>2336</v>
      </c>
      <c r="AD20380" s="207"/>
      <c r="AE20380" s="208"/>
    </row>
    <row r="20381" spans="24:31" x14ac:dyDescent="0.3">
      <c r="X20381" s="275" t="s">
        <v>26478</v>
      </c>
      <c r="Y20381" s="276">
        <v>59800.63</v>
      </c>
      <c r="AA20381" s="231" t="s">
        <v>24672</v>
      </c>
      <c r="AB20381" s="232">
        <v>165058.73000000001</v>
      </c>
      <c r="AD20381" s="207"/>
      <c r="AE20381" s="208"/>
    </row>
    <row r="20382" spans="24:31" x14ac:dyDescent="0.3">
      <c r="X20382" s="275" t="s">
        <v>26479</v>
      </c>
      <c r="Y20382" s="276">
        <v>79905.600000000006</v>
      </c>
      <c r="AA20382" s="231" t="s">
        <v>24673</v>
      </c>
      <c r="AB20382" s="232">
        <v>340235.48</v>
      </c>
      <c r="AD20382" s="207"/>
      <c r="AE20382" s="208"/>
    </row>
    <row r="20383" spans="24:31" x14ac:dyDescent="0.3">
      <c r="X20383" s="275" t="s">
        <v>26480</v>
      </c>
      <c r="Y20383" s="276">
        <v>76120.5</v>
      </c>
      <c r="AA20383" s="231" t="s">
        <v>24674</v>
      </c>
      <c r="AB20383" s="232">
        <v>1038611.5</v>
      </c>
      <c r="AD20383" s="207"/>
      <c r="AE20383" s="208"/>
    </row>
    <row r="20384" spans="24:31" x14ac:dyDescent="0.3">
      <c r="X20384" s="275" t="s">
        <v>58087</v>
      </c>
      <c r="Y20384" s="276">
        <v>39346.6</v>
      </c>
      <c r="AA20384" s="231" t="s">
        <v>47558</v>
      </c>
      <c r="AB20384" s="232">
        <v>1870</v>
      </c>
      <c r="AD20384" s="207"/>
      <c r="AE20384" s="208"/>
    </row>
    <row r="20385" spans="24:31" x14ac:dyDescent="0.3">
      <c r="X20385" s="275" t="s">
        <v>58784</v>
      </c>
      <c r="Y20385" s="276">
        <v>11391.5</v>
      </c>
      <c r="AA20385" s="231" t="s">
        <v>47559</v>
      </c>
      <c r="AB20385" s="232">
        <v>7080.17</v>
      </c>
      <c r="AD20385" s="207"/>
      <c r="AE20385" s="208"/>
    </row>
    <row r="20386" spans="24:31" x14ac:dyDescent="0.3">
      <c r="X20386" s="275" t="s">
        <v>62910</v>
      </c>
      <c r="Y20386" s="276">
        <v>172.1</v>
      </c>
      <c r="AA20386" s="231" t="s">
        <v>24675</v>
      </c>
      <c r="AB20386" s="232">
        <v>65963.33</v>
      </c>
      <c r="AD20386" s="207"/>
      <c r="AE20386" s="208"/>
    </row>
    <row r="20387" spans="24:31" x14ac:dyDescent="0.3">
      <c r="X20387" s="275" t="s">
        <v>40885</v>
      </c>
      <c r="Y20387" s="276">
        <v>15919.25</v>
      </c>
      <c r="AA20387" s="231" t="s">
        <v>24677</v>
      </c>
      <c r="AB20387" s="232">
        <v>677182.89</v>
      </c>
      <c r="AD20387" s="207"/>
      <c r="AE20387" s="208"/>
    </row>
    <row r="20388" spans="24:31" x14ac:dyDescent="0.3">
      <c r="X20388" s="275" t="s">
        <v>26481</v>
      </c>
      <c r="Y20388" s="276">
        <v>844.8</v>
      </c>
      <c r="AA20388" s="231" t="s">
        <v>39348</v>
      </c>
      <c r="AB20388" s="232">
        <v>88027.56</v>
      </c>
      <c r="AD20388" s="207"/>
      <c r="AE20388" s="208"/>
    </row>
    <row r="20389" spans="24:31" x14ac:dyDescent="0.3">
      <c r="X20389" s="275" t="s">
        <v>34057</v>
      </c>
      <c r="Y20389" s="276">
        <v>2039016.69</v>
      </c>
      <c r="AA20389" s="231" t="s">
        <v>24678</v>
      </c>
      <c r="AB20389" s="232">
        <v>2699.65</v>
      </c>
      <c r="AD20389" s="207"/>
      <c r="AE20389" s="208"/>
    </row>
    <row r="20390" spans="24:31" x14ac:dyDescent="0.3">
      <c r="X20390" s="275" t="s">
        <v>56854</v>
      </c>
      <c r="Y20390" s="276">
        <v>49291.92</v>
      </c>
      <c r="AA20390" s="231" t="s">
        <v>39349</v>
      </c>
      <c r="AB20390" s="232">
        <v>31974.65</v>
      </c>
      <c r="AD20390" s="207"/>
      <c r="AE20390" s="208"/>
    </row>
    <row r="20391" spans="24:31" x14ac:dyDescent="0.3">
      <c r="X20391" s="275" t="s">
        <v>26486</v>
      </c>
      <c r="Y20391" s="276">
        <v>5325.82</v>
      </c>
      <c r="AA20391" s="231" t="s">
        <v>35356</v>
      </c>
      <c r="AB20391" s="232">
        <v>1641.88</v>
      </c>
      <c r="AD20391" s="207"/>
      <c r="AE20391" s="208"/>
    </row>
    <row r="20392" spans="24:31" x14ac:dyDescent="0.3">
      <c r="X20392" s="275" t="s">
        <v>26487</v>
      </c>
      <c r="Y20392" s="276">
        <v>561.63</v>
      </c>
      <c r="AA20392" s="231" t="s">
        <v>24679</v>
      </c>
      <c r="AB20392" s="232">
        <v>7617.5</v>
      </c>
      <c r="AD20392" s="207"/>
      <c r="AE20392" s="208"/>
    </row>
    <row r="20393" spans="24:31" x14ac:dyDescent="0.3">
      <c r="X20393" s="275" t="s">
        <v>35536</v>
      </c>
      <c r="Y20393" s="276">
        <v>9000</v>
      </c>
      <c r="AA20393" s="231" t="s">
        <v>39350</v>
      </c>
      <c r="AB20393" s="232">
        <v>29828.5</v>
      </c>
      <c r="AD20393" s="207"/>
      <c r="AE20393" s="208"/>
    </row>
    <row r="20394" spans="24:31" x14ac:dyDescent="0.3">
      <c r="X20394" s="275" t="s">
        <v>35537</v>
      </c>
      <c r="Y20394" s="276">
        <v>12600</v>
      </c>
      <c r="AA20394" s="231" t="s">
        <v>36523</v>
      </c>
      <c r="AB20394" s="232">
        <v>47771.199999999997</v>
      </c>
      <c r="AD20394" s="207"/>
      <c r="AE20394" s="208"/>
    </row>
    <row r="20395" spans="24:31" x14ac:dyDescent="0.3">
      <c r="X20395" s="275" t="s">
        <v>65191</v>
      </c>
      <c r="Y20395" s="276">
        <v>813.96</v>
      </c>
      <c r="AA20395" s="231" t="s">
        <v>24680</v>
      </c>
      <c r="AB20395" s="232">
        <v>75110.28</v>
      </c>
      <c r="AD20395" s="207"/>
      <c r="AE20395" s="208"/>
    </row>
    <row r="20396" spans="24:31" x14ac:dyDescent="0.3">
      <c r="X20396" s="275" t="s">
        <v>26489</v>
      </c>
      <c r="Y20396" s="276">
        <v>463436.18</v>
      </c>
      <c r="AA20396" s="231" t="s">
        <v>24681</v>
      </c>
      <c r="AB20396" s="232">
        <v>16352.08</v>
      </c>
      <c r="AD20396" s="207"/>
      <c r="AE20396" s="208"/>
    </row>
    <row r="20397" spans="24:31" x14ac:dyDescent="0.3">
      <c r="X20397" s="275" t="s">
        <v>26490</v>
      </c>
      <c r="Y20397" s="276">
        <v>945546.79</v>
      </c>
      <c r="AA20397" s="231" t="s">
        <v>35357</v>
      </c>
      <c r="AB20397" s="232">
        <v>5420767.8899999997</v>
      </c>
      <c r="AD20397" s="207"/>
      <c r="AE20397" s="208"/>
    </row>
    <row r="20398" spans="24:31" x14ac:dyDescent="0.3">
      <c r="X20398" s="275" t="s">
        <v>26491</v>
      </c>
      <c r="Y20398" s="276">
        <v>505447.28</v>
      </c>
      <c r="AA20398" s="231" t="s">
        <v>35358</v>
      </c>
      <c r="AB20398" s="232">
        <v>3092.79</v>
      </c>
      <c r="AD20398" s="207"/>
      <c r="AE20398" s="208"/>
    </row>
    <row r="20399" spans="24:31" x14ac:dyDescent="0.3">
      <c r="X20399" s="275" t="s">
        <v>26492</v>
      </c>
      <c r="Y20399" s="276">
        <v>2251284.66</v>
      </c>
      <c r="AA20399" s="231" t="s">
        <v>24682</v>
      </c>
      <c r="AB20399" s="232">
        <v>1453.44</v>
      </c>
      <c r="AD20399" s="207"/>
      <c r="AE20399" s="208"/>
    </row>
    <row r="20400" spans="24:31" x14ac:dyDescent="0.3">
      <c r="X20400" s="275" t="s">
        <v>35538</v>
      </c>
      <c r="Y20400" s="276">
        <v>384021.49</v>
      </c>
      <c r="AA20400" s="231" t="s">
        <v>24683</v>
      </c>
      <c r="AB20400" s="232">
        <v>43529.01</v>
      </c>
      <c r="AD20400" s="207"/>
      <c r="AE20400" s="208"/>
    </row>
    <row r="20401" spans="24:31" x14ac:dyDescent="0.3">
      <c r="X20401" s="275" t="s">
        <v>26493</v>
      </c>
      <c r="Y20401" s="276">
        <v>72247</v>
      </c>
      <c r="AA20401" s="231" t="s">
        <v>24684</v>
      </c>
      <c r="AB20401" s="232">
        <v>17048.73</v>
      </c>
      <c r="AD20401" s="207"/>
      <c r="AE20401" s="208"/>
    </row>
    <row r="20402" spans="24:31" x14ac:dyDescent="0.3">
      <c r="X20402" s="275" t="s">
        <v>62389</v>
      </c>
      <c r="Y20402" s="276">
        <v>788.48</v>
      </c>
      <c r="AA20402" s="231" t="s">
        <v>33911</v>
      </c>
      <c r="AB20402" s="232">
        <v>15686.26</v>
      </c>
      <c r="AD20402" s="207"/>
      <c r="AE20402" s="208"/>
    </row>
    <row r="20403" spans="24:31" x14ac:dyDescent="0.3">
      <c r="X20403" s="275" t="s">
        <v>35540</v>
      </c>
      <c r="Y20403" s="276">
        <v>114903.55</v>
      </c>
      <c r="AA20403" s="231" t="s">
        <v>13949</v>
      </c>
      <c r="AB20403" s="232">
        <v>615888.61</v>
      </c>
      <c r="AD20403" s="207"/>
      <c r="AE20403" s="208"/>
    </row>
    <row r="20404" spans="24:31" x14ac:dyDescent="0.3">
      <c r="X20404" s="275" t="s">
        <v>26494</v>
      </c>
      <c r="Y20404" s="276">
        <v>859.32</v>
      </c>
      <c r="AA20404" s="231" t="s">
        <v>13950</v>
      </c>
      <c r="AB20404" s="232">
        <v>299805.8</v>
      </c>
      <c r="AD20404" s="207"/>
      <c r="AE20404" s="208"/>
    </row>
    <row r="20405" spans="24:31" x14ac:dyDescent="0.3">
      <c r="X20405" s="275" t="s">
        <v>54528</v>
      </c>
      <c r="Y20405" s="276">
        <v>325.92</v>
      </c>
      <c r="AA20405" s="231" t="s">
        <v>13951</v>
      </c>
      <c r="AB20405" s="232">
        <v>183288.18</v>
      </c>
      <c r="AD20405" s="207"/>
      <c r="AE20405" s="208"/>
    </row>
    <row r="20406" spans="24:31" x14ac:dyDescent="0.3">
      <c r="X20406" s="275" t="s">
        <v>58785</v>
      </c>
      <c r="Y20406" s="276">
        <v>23250</v>
      </c>
      <c r="AA20406" s="231" t="s">
        <v>24685</v>
      </c>
      <c r="AB20406" s="232">
        <v>367030.87</v>
      </c>
      <c r="AD20406" s="207"/>
      <c r="AE20406" s="208"/>
    </row>
    <row r="20407" spans="24:31" x14ac:dyDescent="0.3">
      <c r="X20407" s="275" t="s">
        <v>26496</v>
      </c>
      <c r="Y20407" s="276">
        <v>470</v>
      </c>
      <c r="AA20407" s="231" t="s">
        <v>24686</v>
      </c>
      <c r="AB20407" s="232">
        <v>230</v>
      </c>
      <c r="AD20407" s="207"/>
      <c r="AE20407" s="208"/>
    </row>
    <row r="20408" spans="24:31" x14ac:dyDescent="0.3">
      <c r="X20408" s="275" t="s">
        <v>26497</v>
      </c>
      <c r="Y20408" s="276">
        <v>835.21</v>
      </c>
      <c r="AA20408" s="231" t="s">
        <v>24688</v>
      </c>
      <c r="AB20408" s="232">
        <v>151595</v>
      </c>
      <c r="AD20408" s="207"/>
      <c r="AE20408" s="208"/>
    </row>
    <row r="20409" spans="24:31" x14ac:dyDescent="0.3">
      <c r="X20409" s="275" t="s">
        <v>54530</v>
      </c>
      <c r="Y20409" s="276">
        <v>1353758.07</v>
      </c>
      <c r="AA20409" s="231" t="s">
        <v>33912</v>
      </c>
      <c r="AB20409" s="232">
        <v>15493.49</v>
      </c>
      <c r="AD20409" s="207"/>
      <c r="AE20409" s="208"/>
    </row>
    <row r="20410" spans="24:31" x14ac:dyDescent="0.3">
      <c r="X20410" s="275" t="s">
        <v>26498</v>
      </c>
      <c r="Y20410" s="276">
        <v>195088.89</v>
      </c>
      <c r="AA20410" s="231" t="s">
        <v>47560</v>
      </c>
      <c r="AB20410" s="232">
        <v>492.4</v>
      </c>
      <c r="AD20410" s="207"/>
      <c r="AE20410" s="208"/>
    </row>
    <row r="20411" spans="24:31" x14ac:dyDescent="0.3">
      <c r="X20411" s="275" t="s">
        <v>26499</v>
      </c>
      <c r="Y20411" s="276">
        <v>598910.88</v>
      </c>
      <c r="AA20411" s="231" t="s">
        <v>39351</v>
      </c>
      <c r="AB20411" s="232">
        <v>10543.06</v>
      </c>
      <c r="AD20411" s="207"/>
      <c r="AE20411" s="208"/>
    </row>
    <row r="20412" spans="24:31" x14ac:dyDescent="0.3">
      <c r="X20412" s="275" t="s">
        <v>26500</v>
      </c>
      <c r="Y20412" s="276">
        <v>85094.05</v>
      </c>
      <c r="AA20412" s="231" t="s">
        <v>50737</v>
      </c>
      <c r="AB20412" s="232">
        <v>80044.72</v>
      </c>
      <c r="AD20412" s="207"/>
      <c r="AE20412" s="208"/>
    </row>
    <row r="20413" spans="24:31" x14ac:dyDescent="0.3">
      <c r="X20413" s="275" t="s">
        <v>46157</v>
      </c>
      <c r="Y20413" s="276">
        <v>106722.45</v>
      </c>
      <c r="AA20413" s="231" t="s">
        <v>32500</v>
      </c>
      <c r="AB20413" s="232">
        <v>192.71</v>
      </c>
      <c r="AD20413" s="207"/>
      <c r="AE20413" s="208"/>
    </row>
    <row r="20414" spans="24:31" x14ac:dyDescent="0.3">
      <c r="X20414" s="275" t="s">
        <v>26504</v>
      </c>
      <c r="Y20414" s="276">
        <v>791.5</v>
      </c>
      <c r="AA20414" s="231" t="s">
        <v>50738</v>
      </c>
      <c r="AB20414" s="232">
        <v>27222</v>
      </c>
      <c r="AD20414" s="207"/>
      <c r="AE20414" s="208"/>
    </row>
    <row r="20415" spans="24:31" x14ac:dyDescent="0.3">
      <c r="X20415" s="275" t="s">
        <v>26505</v>
      </c>
      <c r="Y20415" s="276">
        <v>637754.55000000005</v>
      </c>
      <c r="AA20415" s="231" t="s">
        <v>40853</v>
      </c>
      <c r="AB20415" s="232">
        <v>2763</v>
      </c>
      <c r="AD20415" s="207"/>
      <c r="AE20415" s="208"/>
    </row>
    <row r="20416" spans="24:31" x14ac:dyDescent="0.3">
      <c r="X20416" s="275" t="s">
        <v>26506</v>
      </c>
      <c r="Y20416" s="276">
        <v>1716406.26</v>
      </c>
      <c r="AA20416" s="231" t="s">
        <v>24689</v>
      </c>
      <c r="AB20416" s="232">
        <v>33394.639999999999</v>
      </c>
      <c r="AD20416" s="207"/>
      <c r="AE20416" s="208"/>
    </row>
    <row r="20417" spans="24:31" x14ac:dyDescent="0.3">
      <c r="X20417" s="275" t="s">
        <v>48524</v>
      </c>
      <c r="Y20417" s="276">
        <v>-54838.86</v>
      </c>
      <c r="AA20417" s="231" t="s">
        <v>24690</v>
      </c>
      <c r="AB20417" s="232">
        <v>159283.5</v>
      </c>
      <c r="AD20417" s="207"/>
      <c r="AE20417" s="208"/>
    </row>
    <row r="20418" spans="24:31" x14ac:dyDescent="0.3">
      <c r="X20418" s="275" t="s">
        <v>26567</v>
      </c>
      <c r="Y20418" s="276">
        <v>5253.43</v>
      </c>
      <c r="AA20418" s="231" t="s">
        <v>24691</v>
      </c>
      <c r="AB20418" s="232">
        <v>1181637.3700000001</v>
      </c>
      <c r="AD20418" s="207"/>
      <c r="AE20418" s="208"/>
    </row>
    <row r="20419" spans="24:31" x14ac:dyDescent="0.3">
      <c r="X20419" s="275" t="s">
        <v>26568</v>
      </c>
      <c r="Y20419" s="276">
        <v>57524.6</v>
      </c>
      <c r="AA20419" s="231" t="s">
        <v>36524</v>
      </c>
      <c r="AB20419" s="232">
        <v>29796.5</v>
      </c>
      <c r="AD20419" s="207"/>
      <c r="AE20419" s="208"/>
    </row>
    <row r="20420" spans="24:31" x14ac:dyDescent="0.3">
      <c r="X20420" s="275" t="s">
        <v>26570</v>
      </c>
      <c r="Y20420" s="276">
        <v>7500</v>
      </c>
      <c r="AA20420" s="231" t="s">
        <v>24692</v>
      </c>
      <c r="AB20420" s="232">
        <v>227416.46</v>
      </c>
      <c r="AD20420" s="207"/>
      <c r="AE20420" s="208"/>
    </row>
    <row r="20421" spans="24:31" x14ac:dyDescent="0.3">
      <c r="X20421" s="275" t="s">
        <v>26571</v>
      </c>
      <c r="Y20421" s="276">
        <v>24261.82</v>
      </c>
      <c r="AA20421" s="231" t="s">
        <v>24693</v>
      </c>
      <c r="AB20421" s="232">
        <v>1352859.9</v>
      </c>
      <c r="AD20421" s="207"/>
      <c r="AE20421" s="208"/>
    </row>
    <row r="20422" spans="24:31" x14ac:dyDescent="0.3">
      <c r="X20422" s="275" t="s">
        <v>26572</v>
      </c>
      <c r="Y20422" s="276">
        <v>854.1</v>
      </c>
      <c r="AA20422" s="231" t="s">
        <v>49396</v>
      </c>
      <c r="AB20422" s="232">
        <v>-2204.08</v>
      </c>
      <c r="AD20422" s="207"/>
      <c r="AE20422" s="208"/>
    </row>
    <row r="20423" spans="24:31" x14ac:dyDescent="0.3">
      <c r="X20423" s="275" t="s">
        <v>35545</v>
      </c>
      <c r="Y20423" s="276">
        <v>206144.42</v>
      </c>
      <c r="AA20423" s="231" t="s">
        <v>36525</v>
      </c>
      <c r="AB20423" s="232">
        <v>438008.5</v>
      </c>
      <c r="AD20423" s="207"/>
      <c r="AE20423" s="208"/>
    </row>
    <row r="20424" spans="24:31" x14ac:dyDescent="0.3">
      <c r="X20424" s="275" t="s">
        <v>49407</v>
      </c>
      <c r="Y20424" s="276">
        <v>27608.82</v>
      </c>
      <c r="AA20424" s="231" t="s">
        <v>50739</v>
      </c>
      <c r="AB20424" s="232">
        <v>21500</v>
      </c>
      <c r="AD20424" s="207"/>
      <c r="AE20424" s="208"/>
    </row>
    <row r="20425" spans="24:31" x14ac:dyDescent="0.3">
      <c r="X20425" s="275" t="s">
        <v>26573</v>
      </c>
      <c r="Y20425" s="276">
        <v>38400</v>
      </c>
      <c r="AA20425" s="231" t="s">
        <v>46122</v>
      </c>
      <c r="AB20425" s="232">
        <v>200071.48</v>
      </c>
      <c r="AD20425" s="207"/>
      <c r="AE20425" s="208"/>
    </row>
    <row r="20426" spans="24:31" x14ac:dyDescent="0.3">
      <c r="X20426" s="275" t="s">
        <v>58088</v>
      </c>
      <c r="Y20426" s="276">
        <v>1720.9</v>
      </c>
      <c r="AA20426" s="231" t="s">
        <v>48505</v>
      </c>
      <c r="AB20426" s="232">
        <v>31940</v>
      </c>
      <c r="AD20426" s="207"/>
      <c r="AE20426" s="208"/>
    </row>
    <row r="20427" spans="24:31" x14ac:dyDescent="0.3">
      <c r="X20427" s="275" t="s">
        <v>26576</v>
      </c>
      <c r="Y20427" s="276">
        <v>4558.4799999999996</v>
      </c>
      <c r="AA20427" s="231" t="s">
        <v>32501</v>
      </c>
      <c r="AB20427" s="232">
        <v>100000</v>
      </c>
      <c r="AD20427" s="207"/>
      <c r="AE20427" s="208"/>
    </row>
    <row r="20428" spans="24:31" x14ac:dyDescent="0.3">
      <c r="X20428" s="275" t="s">
        <v>26578</v>
      </c>
      <c r="Y20428" s="276">
        <v>103900</v>
      </c>
      <c r="AA20428" s="231" t="s">
        <v>24713</v>
      </c>
      <c r="AB20428" s="232">
        <v>91433.58</v>
      </c>
      <c r="AD20428" s="207"/>
      <c r="AE20428" s="208"/>
    </row>
    <row r="20429" spans="24:31" x14ac:dyDescent="0.3">
      <c r="X20429" s="275" t="s">
        <v>40887</v>
      </c>
      <c r="Y20429" s="276">
        <v>3994.5</v>
      </c>
      <c r="AA20429" s="231" t="s">
        <v>24714</v>
      </c>
      <c r="AB20429" s="232">
        <v>31410</v>
      </c>
      <c r="AD20429" s="207"/>
      <c r="AE20429" s="208"/>
    </row>
    <row r="20430" spans="24:31" x14ac:dyDescent="0.3">
      <c r="X20430" s="275" t="s">
        <v>34059</v>
      </c>
      <c r="Y20430" s="276">
        <v>864</v>
      </c>
      <c r="AA20430" s="231" t="s">
        <v>46123</v>
      </c>
      <c r="AB20430" s="232">
        <v>13155.6</v>
      </c>
      <c r="AD20430" s="207"/>
      <c r="AE20430" s="208"/>
    </row>
    <row r="20431" spans="24:31" x14ac:dyDescent="0.3">
      <c r="X20431" s="275" t="s">
        <v>26579</v>
      </c>
      <c r="Y20431" s="276">
        <v>12230.62</v>
      </c>
      <c r="AA20431" s="231" t="s">
        <v>48506</v>
      </c>
      <c r="AB20431" s="232">
        <v>4904.76</v>
      </c>
      <c r="AD20431" s="207"/>
      <c r="AE20431" s="208"/>
    </row>
    <row r="20432" spans="24:31" x14ac:dyDescent="0.3">
      <c r="X20432" s="275" t="s">
        <v>26580</v>
      </c>
      <c r="Y20432" s="276">
        <v>28584.57</v>
      </c>
      <c r="AA20432" s="231" t="s">
        <v>24715</v>
      </c>
      <c r="AB20432" s="232">
        <v>21365.52</v>
      </c>
      <c r="AD20432" s="207"/>
      <c r="AE20432" s="208"/>
    </row>
    <row r="20433" spans="24:31" x14ac:dyDescent="0.3">
      <c r="X20433" s="275" t="s">
        <v>48525</v>
      </c>
      <c r="Y20433" s="276">
        <v>3100</v>
      </c>
      <c r="AA20433" s="231" t="s">
        <v>46124</v>
      </c>
      <c r="AB20433" s="232">
        <v>100824.76</v>
      </c>
      <c r="AD20433" s="207"/>
      <c r="AE20433" s="208"/>
    </row>
    <row r="20434" spans="24:31" x14ac:dyDescent="0.3">
      <c r="X20434" s="275" t="s">
        <v>26581</v>
      </c>
      <c r="Y20434" s="276">
        <v>38166.639999999999</v>
      </c>
      <c r="AA20434" s="231" t="s">
        <v>24718</v>
      </c>
      <c r="AB20434" s="232">
        <v>20074.37</v>
      </c>
      <c r="AD20434" s="207"/>
      <c r="AE20434" s="208"/>
    </row>
    <row r="20435" spans="24:31" x14ac:dyDescent="0.3">
      <c r="X20435" s="275" t="s">
        <v>26582</v>
      </c>
      <c r="Y20435" s="276">
        <v>70918.23</v>
      </c>
      <c r="AA20435" s="231" t="s">
        <v>54477</v>
      </c>
      <c r="AB20435" s="232">
        <v>1108</v>
      </c>
      <c r="AD20435" s="207"/>
      <c r="AE20435" s="208"/>
    </row>
    <row r="20436" spans="24:31" x14ac:dyDescent="0.3">
      <c r="X20436" s="275" t="s">
        <v>26583</v>
      </c>
      <c r="Y20436" s="276">
        <v>16107.83</v>
      </c>
      <c r="AA20436" s="231" t="s">
        <v>47561</v>
      </c>
      <c r="AB20436" s="232">
        <v>6930</v>
      </c>
      <c r="AD20436" s="207"/>
      <c r="AE20436" s="208"/>
    </row>
    <row r="20437" spans="24:31" x14ac:dyDescent="0.3">
      <c r="X20437" s="275" t="s">
        <v>43346</v>
      </c>
      <c r="Y20437" s="276">
        <v>762.7</v>
      </c>
      <c r="AA20437" s="231" t="s">
        <v>24721</v>
      </c>
      <c r="AB20437" s="232">
        <v>23882.2</v>
      </c>
      <c r="AD20437" s="207"/>
      <c r="AE20437" s="208"/>
    </row>
    <row r="20438" spans="24:31" x14ac:dyDescent="0.3">
      <c r="X20438" s="275" t="s">
        <v>26584</v>
      </c>
      <c r="Y20438" s="276">
        <v>263562.96000000002</v>
      </c>
      <c r="AA20438" s="231" t="s">
        <v>46125</v>
      </c>
      <c r="AB20438" s="232">
        <v>699.85</v>
      </c>
      <c r="AD20438" s="207"/>
      <c r="AE20438" s="208"/>
    </row>
    <row r="20439" spans="24:31" x14ac:dyDescent="0.3">
      <c r="X20439" s="275" t="s">
        <v>26585</v>
      </c>
      <c r="Y20439" s="276">
        <v>128325.45</v>
      </c>
      <c r="AA20439" s="231" t="s">
        <v>24723</v>
      </c>
      <c r="AB20439" s="232">
        <v>49739.63</v>
      </c>
      <c r="AD20439" s="207"/>
      <c r="AE20439" s="208"/>
    </row>
    <row r="20440" spans="24:31" x14ac:dyDescent="0.3">
      <c r="X20440" s="275" t="s">
        <v>54531</v>
      </c>
      <c r="Y20440" s="276">
        <v>12059.79</v>
      </c>
      <c r="AA20440" s="231" t="s">
        <v>24742</v>
      </c>
      <c r="AB20440" s="232">
        <v>157014.51999999999</v>
      </c>
      <c r="AD20440" s="207"/>
      <c r="AE20440" s="208"/>
    </row>
    <row r="20441" spans="24:31" x14ac:dyDescent="0.3">
      <c r="X20441" s="275" t="s">
        <v>26586</v>
      </c>
      <c r="Y20441" s="276">
        <v>94.01</v>
      </c>
      <c r="AA20441" s="231" t="s">
        <v>43319</v>
      </c>
      <c r="AB20441" s="232">
        <v>172518.5</v>
      </c>
      <c r="AD20441" s="207"/>
      <c r="AE20441" s="208"/>
    </row>
    <row r="20442" spans="24:31" x14ac:dyDescent="0.3">
      <c r="X20442" s="275" t="s">
        <v>56855</v>
      </c>
      <c r="Y20442" s="276">
        <v>107.6</v>
      </c>
      <c r="AA20442" s="231" t="s">
        <v>24745</v>
      </c>
      <c r="AB20442" s="232">
        <v>25047.26</v>
      </c>
      <c r="AD20442" s="207"/>
      <c r="AE20442" s="208"/>
    </row>
    <row r="20443" spans="24:31" x14ac:dyDescent="0.3">
      <c r="X20443" s="275" t="s">
        <v>54532</v>
      </c>
      <c r="Y20443" s="276">
        <v>5441.15</v>
      </c>
      <c r="AA20443" s="231" t="s">
        <v>24746</v>
      </c>
      <c r="AB20443" s="232">
        <v>31190.94</v>
      </c>
      <c r="AD20443" s="207"/>
      <c r="AE20443" s="208"/>
    </row>
    <row r="20444" spans="24:31" x14ac:dyDescent="0.3">
      <c r="X20444" s="275" t="s">
        <v>55651</v>
      </c>
      <c r="Y20444" s="276">
        <v>49650</v>
      </c>
      <c r="AA20444" s="231" t="s">
        <v>54478</v>
      </c>
      <c r="AB20444" s="232">
        <v>4753</v>
      </c>
      <c r="AD20444" s="207"/>
      <c r="AE20444" s="208"/>
    </row>
    <row r="20445" spans="24:31" x14ac:dyDescent="0.3">
      <c r="X20445" s="275" t="s">
        <v>26588</v>
      </c>
      <c r="Y20445" s="276">
        <v>3280.24</v>
      </c>
      <c r="AA20445" s="231" t="s">
        <v>36531</v>
      </c>
      <c r="AB20445" s="232">
        <v>56202.25</v>
      </c>
      <c r="AD20445" s="207"/>
      <c r="AE20445" s="208"/>
    </row>
    <row r="20446" spans="24:31" x14ac:dyDescent="0.3">
      <c r="X20446" s="275" t="s">
        <v>54533</v>
      </c>
      <c r="Y20446" s="276">
        <v>382863.92</v>
      </c>
      <c r="AA20446" s="231" t="s">
        <v>24763</v>
      </c>
      <c r="AB20446" s="232">
        <v>6586.87</v>
      </c>
      <c r="AD20446" s="207"/>
      <c r="AE20446" s="208"/>
    </row>
    <row r="20447" spans="24:31" x14ac:dyDescent="0.3">
      <c r="X20447" s="275" t="s">
        <v>26589</v>
      </c>
      <c r="Y20447" s="276">
        <v>257314.52</v>
      </c>
      <c r="AA20447" s="231" t="s">
        <v>46126</v>
      </c>
      <c r="AB20447" s="232">
        <v>31827.200000000001</v>
      </c>
      <c r="AD20447" s="207"/>
      <c r="AE20447" s="208"/>
    </row>
    <row r="20448" spans="24:31" x14ac:dyDescent="0.3">
      <c r="X20448" s="275" t="s">
        <v>26590</v>
      </c>
      <c r="Y20448" s="276">
        <v>23583</v>
      </c>
      <c r="AA20448" s="231" t="s">
        <v>48507</v>
      </c>
      <c r="AB20448" s="232">
        <v>920</v>
      </c>
      <c r="AD20448" s="207"/>
      <c r="AE20448" s="208"/>
    </row>
    <row r="20449" spans="24:31" x14ac:dyDescent="0.3">
      <c r="X20449" s="275" t="s">
        <v>49408</v>
      </c>
      <c r="Y20449" s="276">
        <v>66893.78</v>
      </c>
      <c r="AA20449" s="231" t="s">
        <v>46127</v>
      </c>
      <c r="AB20449" s="232">
        <v>12648.14</v>
      </c>
      <c r="AD20449" s="207"/>
      <c r="AE20449" s="208"/>
    </row>
    <row r="20450" spans="24:31" x14ac:dyDescent="0.3">
      <c r="X20450" s="275" t="s">
        <v>26591</v>
      </c>
      <c r="Y20450" s="276">
        <v>453135.94</v>
      </c>
      <c r="AA20450" s="231" t="s">
        <v>46128</v>
      </c>
      <c r="AB20450" s="232">
        <v>15441.56</v>
      </c>
      <c r="AD20450" s="207"/>
      <c r="AE20450" s="208"/>
    </row>
    <row r="20451" spans="24:31" x14ac:dyDescent="0.3">
      <c r="X20451" s="275" t="s">
        <v>32675</v>
      </c>
      <c r="Y20451" s="276">
        <v>17273.73</v>
      </c>
      <c r="AA20451" s="231" t="s">
        <v>46129</v>
      </c>
      <c r="AB20451" s="232">
        <v>53925</v>
      </c>
      <c r="AD20451" s="207"/>
      <c r="AE20451" s="208"/>
    </row>
    <row r="20452" spans="24:31" x14ac:dyDescent="0.3">
      <c r="X20452" s="275" t="s">
        <v>14154</v>
      </c>
      <c r="Y20452" s="276">
        <v>1284116.23</v>
      </c>
      <c r="AA20452" s="231" t="s">
        <v>24764</v>
      </c>
      <c r="AB20452" s="232">
        <v>5618.59</v>
      </c>
      <c r="AD20452" s="207"/>
      <c r="AE20452" s="208"/>
    </row>
    <row r="20453" spans="24:31" x14ac:dyDescent="0.3">
      <c r="X20453" s="275" t="s">
        <v>26592</v>
      </c>
      <c r="Y20453" s="276">
        <v>-20774.11</v>
      </c>
      <c r="AA20453" s="231" t="s">
        <v>47562</v>
      </c>
      <c r="AB20453" s="232">
        <v>3239.3</v>
      </c>
      <c r="AD20453" s="207"/>
      <c r="AE20453" s="208"/>
    </row>
    <row r="20454" spans="24:31" x14ac:dyDescent="0.3">
      <c r="X20454" s="275" t="s">
        <v>49409</v>
      </c>
      <c r="Y20454" s="276">
        <v>482567.5</v>
      </c>
      <c r="AA20454" s="231" t="s">
        <v>24765</v>
      </c>
      <c r="AB20454" s="232">
        <v>4833</v>
      </c>
      <c r="AD20454" s="207"/>
      <c r="AE20454" s="208"/>
    </row>
    <row r="20455" spans="24:31" x14ac:dyDescent="0.3">
      <c r="X20455" s="275" t="s">
        <v>58382</v>
      </c>
      <c r="Y20455" s="276">
        <v>193593</v>
      </c>
      <c r="AA20455" s="231" t="s">
        <v>47563</v>
      </c>
      <c r="AB20455" s="232">
        <v>3814</v>
      </c>
      <c r="AD20455" s="207"/>
      <c r="AE20455" s="208"/>
    </row>
    <row r="20456" spans="24:31" x14ac:dyDescent="0.3">
      <c r="X20456" s="275" t="s">
        <v>34065</v>
      </c>
      <c r="Y20456" s="276">
        <v>228937.92</v>
      </c>
      <c r="AA20456" s="231" t="s">
        <v>33928</v>
      </c>
      <c r="AB20456" s="232">
        <v>74842</v>
      </c>
      <c r="AD20456" s="207"/>
      <c r="AE20456" s="208"/>
    </row>
    <row r="20457" spans="24:31" x14ac:dyDescent="0.3">
      <c r="X20457" s="275" t="s">
        <v>26619</v>
      </c>
      <c r="Y20457" s="276">
        <v>185693.36</v>
      </c>
      <c r="AA20457" s="231" t="s">
        <v>24850</v>
      </c>
      <c r="AB20457" s="232">
        <v>67709.289999999994</v>
      </c>
      <c r="AD20457" s="207"/>
      <c r="AE20457" s="208"/>
    </row>
    <row r="20458" spans="24:31" x14ac:dyDescent="0.3">
      <c r="X20458" s="275" t="s">
        <v>63858</v>
      </c>
      <c r="Y20458" s="276">
        <v>8665</v>
      </c>
      <c r="AA20458" s="231" t="s">
        <v>24851</v>
      </c>
      <c r="AB20458" s="232">
        <v>278596.14</v>
      </c>
      <c r="AD20458" s="207"/>
      <c r="AE20458" s="208"/>
    </row>
    <row r="20459" spans="24:31" x14ac:dyDescent="0.3">
      <c r="X20459" s="275" t="s">
        <v>26621</v>
      </c>
      <c r="Y20459" s="276">
        <v>57837.08</v>
      </c>
      <c r="AA20459" s="231" t="s">
        <v>24852</v>
      </c>
      <c r="AB20459" s="232">
        <v>30383.32</v>
      </c>
      <c r="AD20459" s="207"/>
      <c r="AE20459" s="208"/>
    </row>
    <row r="20460" spans="24:31" x14ac:dyDescent="0.3">
      <c r="X20460" s="275" t="s">
        <v>26622</v>
      </c>
      <c r="Y20460" s="276">
        <v>15500</v>
      </c>
      <c r="AA20460" s="231" t="s">
        <v>24853</v>
      </c>
      <c r="AB20460" s="232">
        <v>978025.09</v>
      </c>
      <c r="AD20460" s="207"/>
      <c r="AE20460" s="208"/>
    </row>
    <row r="20461" spans="24:31" x14ac:dyDescent="0.3">
      <c r="X20461" s="275" t="s">
        <v>60015</v>
      </c>
      <c r="Y20461" s="276">
        <v>10131.200000000001</v>
      </c>
      <c r="AA20461" s="231" t="s">
        <v>24854</v>
      </c>
      <c r="AB20461" s="232">
        <v>4064</v>
      </c>
      <c r="AD20461" s="207"/>
      <c r="AE20461" s="208"/>
    </row>
    <row r="20462" spans="24:31" x14ac:dyDescent="0.3">
      <c r="X20462" s="275" t="s">
        <v>40888</v>
      </c>
      <c r="Y20462" s="276">
        <v>4960</v>
      </c>
      <c r="AA20462" s="231" t="s">
        <v>47564</v>
      </c>
      <c r="AB20462" s="232">
        <v>10057.719999999999</v>
      </c>
      <c r="AD20462" s="207"/>
      <c r="AE20462" s="208"/>
    </row>
    <row r="20463" spans="24:31" x14ac:dyDescent="0.3">
      <c r="X20463" s="275" t="s">
        <v>26624</v>
      </c>
      <c r="Y20463" s="276">
        <v>26810</v>
      </c>
      <c r="AA20463" s="231" t="s">
        <v>24855</v>
      </c>
      <c r="AB20463" s="232">
        <v>327875.57</v>
      </c>
      <c r="AD20463" s="207"/>
      <c r="AE20463" s="208"/>
    </row>
    <row r="20464" spans="24:31" x14ac:dyDescent="0.3">
      <c r="X20464" s="275" t="s">
        <v>26625</v>
      </c>
      <c r="Y20464" s="276">
        <v>39063.379999999997</v>
      </c>
      <c r="AA20464" s="231" t="s">
        <v>24856</v>
      </c>
      <c r="AB20464" s="232">
        <v>142412</v>
      </c>
      <c r="AD20464" s="207"/>
      <c r="AE20464" s="208"/>
    </row>
    <row r="20465" spans="24:31" x14ac:dyDescent="0.3">
      <c r="X20465" s="275" t="s">
        <v>26626</v>
      </c>
      <c r="Y20465" s="276">
        <v>131437.59</v>
      </c>
      <c r="AA20465" s="231" t="s">
        <v>24857</v>
      </c>
      <c r="AB20465" s="232">
        <v>20390.16</v>
      </c>
      <c r="AD20465" s="207"/>
      <c r="AE20465" s="208"/>
    </row>
    <row r="20466" spans="24:31" x14ac:dyDescent="0.3">
      <c r="X20466" s="275" t="s">
        <v>32685</v>
      </c>
      <c r="Y20466" s="276">
        <v>49834.86</v>
      </c>
      <c r="AA20466" s="231" t="s">
        <v>24858</v>
      </c>
      <c r="AB20466" s="232">
        <v>55057.14</v>
      </c>
      <c r="AD20466" s="207"/>
      <c r="AE20466" s="208"/>
    </row>
    <row r="20467" spans="24:31" x14ac:dyDescent="0.3">
      <c r="X20467" s="275" t="s">
        <v>47584</v>
      </c>
      <c r="Y20467" s="276">
        <v>14857</v>
      </c>
      <c r="AA20467" s="231" t="s">
        <v>33929</v>
      </c>
      <c r="AB20467" s="232">
        <v>69312.33</v>
      </c>
      <c r="AD20467" s="207"/>
      <c r="AE20467" s="208"/>
    </row>
    <row r="20468" spans="24:31" x14ac:dyDescent="0.3">
      <c r="X20468" s="275" t="s">
        <v>65192</v>
      </c>
      <c r="Y20468" s="276">
        <v>-47642.64</v>
      </c>
      <c r="AA20468" s="231" t="s">
        <v>33930</v>
      </c>
      <c r="AB20468" s="232">
        <v>600</v>
      </c>
      <c r="AD20468" s="207"/>
      <c r="AE20468" s="208"/>
    </row>
    <row r="20469" spans="24:31" x14ac:dyDescent="0.3">
      <c r="X20469" s="275" t="s">
        <v>26629</v>
      </c>
      <c r="Y20469" s="276">
        <v>2703.48</v>
      </c>
      <c r="AA20469" s="231" t="s">
        <v>33931</v>
      </c>
      <c r="AB20469" s="232">
        <v>152252</v>
      </c>
      <c r="AD20469" s="207"/>
      <c r="AE20469" s="208"/>
    </row>
    <row r="20470" spans="24:31" x14ac:dyDescent="0.3">
      <c r="X20470" s="275" t="s">
        <v>26715</v>
      </c>
      <c r="Y20470" s="276">
        <v>16312.64</v>
      </c>
      <c r="AA20470" s="231" t="s">
        <v>13962</v>
      </c>
      <c r="AB20470" s="232">
        <v>199311.83</v>
      </c>
      <c r="AD20470" s="207"/>
      <c r="AE20470" s="208"/>
    </row>
    <row r="20471" spans="24:31" x14ac:dyDescent="0.3">
      <c r="X20471" s="275" t="s">
        <v>26716</v>
      </c>
      <c r="Y20471" s="276">
        <v>38000</v>
      </c>
      <c r="AA20471" s="231" t="s">
        <v>24860</v>
      </c>
      <c r="AB20471" s="232">
        <v>664735.17000000004</v>
      </c>
      <c r="AD20471" s="207"/>
      <c r="AE20471" s="208"/>
    </row>
    <row r="20472" spans="24:31" x14ac:dyDescent="0.3">
      <c r="X20472" s="275" t="s">
        <v>26717</v>
      </c>
      <c r="Y20472" s="276">
        <v>299163.68</v>
      </c>
      <c r="AA20472" s="231" t="s">
        <v>32518</v>
      </c>
      <c r="AB20472" s="232">
        <v>71791.48</v>
      </c>
      <c r="AD20472" s="207"/>
      <c r="AE20472" s="208"/>
    </row>
    <row r="20473" spans="24:31" x14ac:dyDescent="0.3">
      <c r="X20473" s="275" t="s">
        <v>26718</v>
      </c>
      <c r="Y20473" s="276">
        <v>125172.53</v>
      </c>
      <c r="AA20473" s="231" t="s">
        <v>24861</v>
      </c>
      <c r="AB20473" s="232">
        <v>10105.56</v>
      </c>
      <c r="AD20473" s="207"/>
      <c r="AE20473" s="208"/>
    </row>
    <row r="20474" spans="24:31" x14ac:dyDescent="0.3">
      <c r="X20474" s="275" t="s">
        <v>35557</v>
      </c>
      <c r="Y20474" s="276">
        <v>26640.9</v>
      </c>
      <c r="AA20474" s="231" t="s">
        <v>13963</v>
      </c>
      <c r="AB20474" s="232">
        <v>83043.820000000007</v>
      </c>
      <c r="AD20474" s="207"/>
      <c r="AE20474" s="208"/>
    </row>
    <row r="20475" spans="24:31" x14ac:dyDescent="0.3">
      <c r="X20475" s="275" t="s">
        <v>26721</v>
      </c>
      <c r="Y20475" s="276">
        <v>151179.1</v>
      </c>
      <c r="AA20475" s="231" t="s">
        <v>13964</v>
      </c>
      <c r="AB20475" s="232">
        <v>48868.33</v>
      </c>
      <c r="AD20475" s="207"/>
      <c r="AE20475" s="208"/>
    </row>
    <row r="20476" spans="24:31" x14ac:dyDescent="0.3">
      <c r="X20476" s="275" t="s">
        <v>39436</v>
      </c>
      <c r="Y20476" s="276">
        <v>105891.8</v>
      </c>
      <c r="AA20476" s="231" t="s">
        <v>24862</v>
      </c>
      <c r="AB20476" s="232">
        <v>2361.6</v>
      </c>
      <c r="AD20476" s="207"/>
      <c r="AE20476" s="208"/>
    </row>
    <row r="20477" spans="24:31" x14ac:dyDescent="0.3">
      <c r="X20477" s="275" t="s">
        <v>26723</v>
      </c>
      <c r="Y20477" s="276">
        <v>1331.25</v>
      </c>
      <c r="AA20477" s="231" t="s">
        <v>13965</v>
      </c>
      <c r="AB20477" s="232">
        <v>389777.74</v>
      </c>
      <c r="AD20477" s="207"/>
      <c r="AE20477" s="208"/>
    </row>
    <row r="20478" spans="24:31" x14ac:dyDescent="0.3">
      <c r="X20478" s="275" t="s">
        <v>26724</v>
      </c>
      <c r="Y20478" s="276">
        <v>9641.77</v>
      </c>
      <c r="AA20478" s="231" t="s">
        <v>13966</v>
      </c>
      <c r="AB20478" s="232">
        <v>98048.91</v>
      </c>
      <c r="AD20478" s="207"/>
      <c r="AE20478" s="208"/>
    </row>
    <row r="20479" spans="24:31" x14ac:dyDescent="0.3">
      <c r="X20479" s="275" t="s">
        <v>50760</v>
      </c>
      <c r="Y20479" s="276">
        <v>18453.060000000001</v>
      </c>
      <c r="AA20479" s="231" t="s">
        <v>33932</v>
      </c>
      <c r="AB20479" s="232">
        <v>3993768.88</v>
      </c>
      <c r="AD20479" s="207"/>
      <c r="AE20479" s="208"/>
    </row>
    <row r="20480" spans="24:31" x14ac:dyDescent="0.3">
      <c r="X20480" s="275" t="s">
        <v>26725</v>
      </c>
      <c r="Y20480" s="276">
        <v>1977.12</v>
      </c>
      <c r="AA20480" s="231" t="s">
        <v>24864</v>
      </c>
      <c r="AB20480" s="232">
        <v>160475.19</v>
      </c>
      <c r="AD20480" s="207"/>
      <c r="AE20480" s="208"/>
    </row>
    <row r="20481" spans="24:31" x14ac:dyDescent="0.3">
      <c r="X20481" s="275" t="s">
        <v>26726</v>
      </c>
      <c r="Y20481" s="276">
        <v>33630.81</v>
      </c>
      <c r="AA20481" s="231" t="s">
        <v>43320</v>
      </c>
      <c r="AB20481" s="232">
        <v>1379285.11</v>
      </c>
      <c r="AD20481" s="207"/>
      <c r="AE20481" s="208"/>
    </row>
    <row r="20482" spans="24:31" x14ac:dyDescent="0.3">
      <c r="X20482" s="275" t="s">
        <v>26728</v>
      </c>
      <c r="Y20482" s="276">
        <v>600</v>
      </c>
      <c r="AA20482" s="231" t="s">
        <v>36545</v>
      </c>
      <c r="AB20482" s="232">
        <v>8866.0499999999993</v>
      </c>
      <c r="AD20482" s="207"/>
      <c r="AE20482" s="208"/>
    </row>
    <row r="20483" spans="24:31" x14ac:dyDescent="0.3">
      <c r="X20483" s="275" t="s">
        <v>26732</v>
      </c>
      <c r="Y20483" s="276">
        <v>33978.980000000003</v>
      </c>
      <c r="AA20483" s="231" t="s">
        <v>24865</v>
      </c>
      <c r="AB20483" s="232">
        <v>27889.49</v>
      </c>
      <c r="AD20483" s="207"/>
      <c r="AE20483" s="208"/>
    </row>
    <row r="20484" spans="24:31" x14ac:dyDescent="0.3">
      <c r="X20484" s="275" t="s">
        <v>58089</v>
      </c>
      <c r="Y20484" s="276">
        <v>3870.78</v>
      </c>
      <c r="AA20484" s="231" t="s">
        <v>24866</v>
      </c>
      <c r="AB20484" s="232">
        <v>450879.71</v>
      </c>
      <c r="AD20484" s="207"/>
      <c r="AE20484" s="208"/>
    </row>
    <row r="20485" spans="24:31" x14ac:dyDescent="0.3">
      <c r="X20485" s="275" t="s">
        <v>56856</v>
      </c>
      <c r="Y20485" s="276">
        <v>570.75</v>
      </c>
      <c r="AA20485" s="231" t="s">
        <v>24867</v>
      </c>
      <c r="AB20485" s="232">
        <v>724600.08</v>
      </c>
      <c r="AD20485" s="207"/>
      <c r="AE20485" s="208"/>
    </row>
    <row r="20486" spans="24:31" x14ac:dyDescent="0.3">
      <c r="X20486" s="275" t="s">
        <v>26733</v>
      </c>
      <c r="Y20486" s="276">
        <v>26325</v>
      </c>
      <c r="AA20486" s="231" t="s">
        <v>13967</v>
      </c>
      <c r="AB20486" s="232">
        <v>795939.08</v>
      </c>
      <c r="AD20486" s="207"/>
      <c r="AE20486" s="208"/>
    </row>
    <row r="20487" spans="24:31" x14ac:dyDescent="0.3">
      <c r="X20487" s="275" t="s">
        <v>26734</v>
      </c>
      <c r="Y20487" s="276">
        <v>37977.589999999997</v>
      </c>
      <c r="AA20487" s="231" t="s">
        <v>13968</v>
      </c>
      <c r="AB20487" s="232">
        <v>1066720.99</v>
      </c>
      <c r="AD20487" s="207"/>
      <c r="AE20487" s="208"/>
    </row>
    <row r="20488" spans="24:31" x14ac:dyDescent="0.3">
      <c r="X20488" s="275" t="s">
        <v>26735</v>
      </c>
      <c r="Y20488" s="276">
        <v>35640</v>
      </c>
      <c r="AA20488" s="231" t="s">
        <v>13969</v>
      </c>
      <c r="AB20488" s="232">
        <v>336745.46</v>
      </c>
      <c r="AD20488" s="207"/>
      <c r="AE20488" s="208"/>
    </row>
    <row r="20489" spans="24:31" x14ac:dyDescent="0.3">
      <c r="X20489" s="275" t="s">
        <v>54535</v>
      </c>
      <c r="Y20489" s="276">
        <v>17214.77</v>
      </c>
      <c r="AA20489" s="231" t="s">
        <v>24868</v>
      </c>
      <c r="AB20489" s="232">
        <v>2250246.36</v>
      </c>
      <c r="AD20489" s="207"/>
      <c r="AE20489" s="208"/>
    </row>
    <row r="20490" spans="24:31" x14ac:dyDescent="0.3">
      <c r="X20490" s="275" t="s">
        <v>49410</v>
      </c>
      <c r="Y20490" s="276">
        <v>1472.61</v>
      </c>
      <c r="AA20490" s="231" t="s">
        <v>24871</v>
      </c>
      <c r="AB20490" s="232">
        <v>3434.6</v>
      </c>
      <c r="AD20490" s="207"/>
      <c r="AE20490" s="208"/>
    </row>
    <row r="20491" spans="24:31" x14ac:dyDescent="0.3">
      <c r="X20491" s="275" t="s">
        <v>14162</v>
      </c>
      <c r="Y20491" s="276">
        <v>74242.2</v>
      </c>
      <c r="AA20491" s="231" t="s">
        <v>24872</v>
      </c>
      <c r="AB20491" s="232">
        <v>201559.13</v>
      </c>
      <c r="AD20491" s="207"/>
      <c r="AE20491" s="208"/>
    </row>
    <row r="20492" spans="24:31" x14ac:dyDescent="0.3">
      <c r="X20492" s="275" t="s">
        <v>14163</v>
      </c>
      <c r="Y20492" s="276">
        <v>190237.08</v>
      </c>
      <c r="AA20492" s="231" t="s">
        <v>24873</v>
      </c>
      <c r="AB20492" s="232">
        <v>27.65</v>
      </c>
      <c r="AD20492" s="207"/>
      <c r="AE20492" s="208"/>
    </row>
    <row r="20493" spans="24:31" x14ac:dyDescent="0.3">
      <c r="X20493" s="275" t="s">
        <v>26736</v>
      </c>
      <c r="Y20493" s="276">
        <v>62141.41</v>
      </c>
      <c r="AA20493" s="231" t="s">
        <v>54479</v>
      </c>
      <c r="AB20493" s="232">
        <v>273.33</v>
      </c>
      <c r="AD20493" s="207"/>
      <c r="AE20493" s="208"/>
    </row>
    <row r="20494" spans="24:31" x14ac:dyDescent="0.3">
      <c r="X20494" s="275" t="s">
        <v>54536</v>
      </c>
      <c r="Y20494" s="276">
        <v>2956.13</v>
      </c>
      <c r="AA20494" s="231" t="s">
        <v>36546</v>
      </c>
      <c r="AB20494" s="232">
        <v>82.5</v>
      </c>
      <c r="AD20494" s="207"/>
      <c r="AE20494" s="208"/>
    </row>
    <row r="20495" spans="24:31" x14ac:dyDescent="0.3">
      <c r="X20495" s="275" t="s">
        <v>26737</v>
      </c>
      <c r="Y20495" s="276">
        <v>388986.78</v>
      </c>
      <c r="AA20495" s="231" t="s">
        <v>24875</v>
      </c>
      <c r="AB20495" s="232">
        <v>282739.21000000002</v>
      </c>
      <c r="AD20495" s="207"/>
      <c r="AE20495" s="208"/>
    </row>
    <row r="20496" spans="24:31" x14ac:dyDescent="0.3">
      <c r="X20496" s="275" t="s">
        <v>56857</v>
      </c>
      <c r="Y20496" s="276">
        <v>476.26</v>
      </c>
      <c r="AA20496" s="231" t="s">
        <v>24876</v>
      </c>
      <c r="AB20496" s="232">
        <v>426346.35</v>
      </c>
      <c r="AD20496" s="207"/>
      <c r="AE20496" s="208"/>
    </row>
    <row r="20497" spans="24:31" x14ac:dyDescent="0.3">
      <c r="X20497" s="275" t="s">
        <v>26739</v>
      </c>
      <c r="Y20497" s="276">
        <v>176522.64</v>
      </c>
      <c r="AA20497" s="231" t="s">
        <v>36547</v>
      </c>
      <c r="AB20497" s="232">
        <v>109467.75</v>
      </c>
      <c r="AD20497" s="207"/>
      <c r="AE20497" s="208"/>
    </row>
    <row r="20498" spans="24:31" x14ac:dyDescent="0.3">
      <c r="X20498" s="275" t="s">
        <v>14164</v>
      </c>
      <c r="Y20498" s="276">
        <v>40696.370000000003</v>
      </c>
      <c r="AA20498" s="231" t="s">
        <v>24877</v>
      </c>
      <c r="AB20498" s="232">
        <v>514732.75</v>
      </c>
      <c r="AD20498" s="207"/>
      <c r="AE20498" s="208"/>
    </row>
    <row r="20499" spans="24:31" x14ac:dyDescent="0.3">
      <c r="X20499" s="275" t="s">
        <v>26740</v>
      </c>
      <c r="Y20499" s="276">
        <v>383324.24</v>
      </c>
      <c r="AA20499" s="231" t="s">
        <v>24878</v>
      </c>
      <c r="AB20499" s="232">
        <v>4604697.67</v>
      </c>
      <c r="AD20499" s="207"/>
      <c r="AE20499" s="208"/>
    </row>
    <row r="20500" spans="24:31" x14ac:dyDescent="0.3">
      <c r="X20500" s="275" t="s">
        <v>14165</v>
      </c>
      <c r="Y20500" s="276">
        <v>234895.5</v>
      </c>
      <c r="AA20500" s="231" t="s">
        <v>24880</v>
      </c>
      <c r="AB20500" s="232">
        <v>418284.73</v>
      </c>
      <c r="AD20500" s="207"/>
      <c r="AE20500" s="208"/>
    </row>
    <row r="20501" spans="24:31" x14ac:dyDescent="0.3">
      <c r="X20501" s="275" t="s">
        <v>26741</v>
      </c>
      <c r="Y20501" s="276">
        <v>773.62</v>
      </c>
      <c r="AA20501" s="231" t="s">
        <v>24881</v>
      </c>
      <c r="AB20501" s="232">
        <v>1670103.67</v>
      </c>
      <c r="AD20501" s="207"/>
      <c r="AE20501" s="208"/>
    </row>
    <row r="20502" spans="24:31" x14ac:dyDescent="0.3">
      <c r="X20502" s="275" t="s">
        <v>48527</v>
      </c>
      <c r="Y20502" s="276">
        <v>-2998.97</v>
      </c>
      <c r="AA20502" s="231" t="s">
        <v>46130</v>
      </c>
      <c r="AB20502" s="232">
        <v>-58092.56</v>
      </c>
      <c r="AD20502" s="207"/>
      <c r="AE20502" s="208"/>
    </row>
    <row r="20503" spans="24:31" x14ac:dyDescent="0.3">
      <c r="X20503" s="275" t="s">
        <v>48528</v>
      </c>
      <c r="Y20503" s="276">
        <v>1479694.47</v>
      </c>
      <c r="AA20503" s="231" t="s">
        <v>39361</v>
      </c>
      <c r="AB20503" s="232">
        <v>31228.35</v>
      </c>
      <c r="AD20503" s="207"/>
      <c r="AE20503" s="208"/>
    </row>
    <row r="20504" spans="24:31" x14ac:dyDescent="0.3">
      <c r="X20504" s="275" t="s">
        <v>35574</v>
      </c>
      <c r="Y20504" s="276">
        <v>846447</v>
      </c>
      <c r="AA20504" s="231" t="s">
        <v>48508</v>
      </c>
      <c r="AB20504" s="232">
        <v>1253767.8999999999</v>
      </c>
      <c r="AD20504" s="207"/>
      <c r="AE20504" s="208"/>
    </row>
    <row r="20505" spans="24:31" x14ac:dyDescent="0.3">
      <c r="X20505" s="275" t="s">
        <v>35575</v>
      </c>
      <c r="Y20505" s="276">
        <v>33931.230000000003</v>
      </c>
      <c r="AA20505" s="231" t="s">
        <v>24903</v>
      </c>
      <c r="AB20505" s="232">
        <v>497490.97</v>
      </c>
      <c r="AD20505" s="207"/>
      <c r="AE20505" s="208"/>
    </row>
    <row r="20506" spans="24:31" x14ac:dyDescent="0.3">
      <c r="X20506" s="275" t="s">
        <v>26803</v>
      </c>
      <c r="Y20506" s="276">
        <v>178627.53</v>
      </c>
      <c r="AA20506" s="231" t="s">
        <v>47565</v>
      </c>
      <c r="AB20506" s="232">
        <v>58518.97</v>
      </c>
      <c r="AD20506" s="207"/>
      <c r="AE20506" s="208"/>
    </row>
    <row r="20507" spans="24:31" x14ac:dyDescent="0.3">
      <c r="X20507" s="275" t="s">
        <v>35576</v>
      </c>
      <c r="Y20507" s="276">
        <v>1560</v>
      </c>
      <c r="AA20507" s="231" t="s">
        <v>48509</v>
      </c>
      <c r="AB20507" s="232">
        <v>39699.96</v>
      </c>
      <c r="AD20507" s="207"/>
      <c r="AE20507" s="208"/>
    </row>
    <row r="20508" spans="24:31" x14ac:dyDescent="0.3">
      <c r="X20508" s="275" t="s">
        <v>26805</v>
      </c>
      <c r="Y20508" s="276">
        <v>398701.34</v>
      </c>
      <c r="AA20508" s="231" t="s">
        <v>47566</v>
      </c>
      <c r="AB20508" s="232">
        <v>40575.550000000003</v>
      </c>
      <c r="AD20508" s="207"/>
      <c r="AE20508" s="208"/>
    </row>
    <row r="20509" spans="24:31" x14ac:dyDescent="0.3">
      <c r="X20509" s="275" t="s">
        <v>35577</v>
      </c>
      <c r="Y20509" s="276">
        <v>1639958.55</v>
      </c>
      <c r="AA20509" s="231" t="s">
        <v>49397</v>
      </c>
      <c r="AB20509" s="232">
        <v>12208</v>
      </c>
      <c r="AD20509" s="207"/>
      <c r="AE20509" s="208"/>
    </row>
    <row r="20510" spans="24:31" x14ac:dyDescent="0.3">
      <c r="X20510" s="275" t="s">
        <v>26806</v>
      </c>
      <c r="Y20510" s="276">
        <v>1425967.56</v>
      </c>
      <c r="AA20510" s="231" t="s">
        <v>46131</v>
      </c>
      <c r="AB20510" s="232">
        <v>327398.87</v>
      </c>
      <c r="AD20510" s="207"/>
      <c r="AE20510" s="208"/>
    </row>
    <row r="20511" spans="24:31" x14ac:dyDescent="0.3">
      <c r="X20511" s="275" t="s">
        <v>26808</v>
      </c>
      <c r="Y20511" s="276">
        <v>131482.32999999999</v>
      </c>
      <c r="AA20511" s="231" t="s">
        <v>13976</v>
      </c>
      <c r="AB20511" s="232">
        <v>73699.75</v>
      </c>
      <c r="AD20511" s="207"/>
      <c r="AE20511" s="208"/>
    </row>
    <row r="20512" spans="24:31" x14ac:dyDescent="0.3">
      <c r="X20512" s="275" t="s">
        <v>58786</v>
      </c>
      <c r="Y20512" s="276">
        <v>4852.1000000000004</v>
      </c>
      <c r="AA20512" s="231" t="s">
        <v>35370</v>
      </c>
      <c r="AB20512" s="232">
        <v>7967.25</v>
      </c>
      <c r="AD20512" s="207"/>
      <c r="AE20512" s="208"/>
    </row>
    <row r="20513" spans="24:31" x14ac:dyDescent="0.3">
      <c r="X20513" s="275" t="s">
        <v>36667</v>
      </c>
      <c r="Y20513" s="276">
        <v>7430.58</v>
      </c>
      <c r="AA20513" s="231" t="s">
        <v>13977</v>
      </c>
      <c r="AB20513" s="232">
        <v>6254.03</v>
      </c>
      <c r="AD20513" s="207"/>
      <c r="AE20513" s="208"/>
    </row>
    <row r="20514" spans="24:31" x14ac:dyDescent="0.3">
      <c r="X20514" s="275" t="s">
        <v>26810</v>
      </c>
      <c r="Y20514" s="276">
        <v>102447.23</v>
      </c>
      <c r="AA20514" s="231" t="s">
        <v>24908</v>
      </c>
      <c r="AB20514" s="232">
        <v>3881.81</v>
      </c>
      <c r="AD20514" s="207"/>
      <c r="AE20514" s="208"/>
    </row>
    <row r="20515" spans="24:31" x14ac:dyDescent="0.3">
      <c r="X20515" s="275" t="s">
        <v>26812</v>
      </c>
      <c r="Y20515" s="276">
        <v>94767.18</v>
      </c>
      <c r="AA20515" s="231" t="s">
        <v>24909</v>
      </c>
      <c r="AB20515" s="232">
        <v>66500</v>
      </c>
      <c r="AD20515" s="207"/>
      <c r="AE20515" s="208"/>
    </row>
    <row r="20516" spans="24:31" x14ac:dyDescent="0.3">
      <c r="X20516" s="275" t="s">
        <v>26813</v>
      </c>
      <c r="Y20516" s="276">
        <v>10574.03</v>
      </c>
      <c r="AA20516" s="231" t="s">
        <v>13978</v>
      </c>
      <c r="AB20516" s="232">
        <v>67859.72</v>
      </c>
      <c r="AD20516" s="207"/>
      <c r="AE20516" s="208"/>
    </row>
    <row r="20517" spans="24:31" x14ac:dyDescent="0.3">
      <c r="X20517" s="275" t="s">
        <v>40889</v>
      </c>
      <c r="Y20517" s="276">
        <v>192992.45</v>
      </c>
      <c r="AA20517" s="231" t="s">
        <v>24910</v>
      </c>
      <c r="AB20517" s="232">
        <v>77508.03</v>
      </c>
      <c r="AD20517" s="207"/>
      <c r="AE20517" s="208"/>
    </row>
    <row r="20518" spans="24:31" x14ac:dyDescent="0.3">
      <c r="X20518" s="275" t="s">
        <v>54538</v>
      </c>
      <c r="Y20518" s="276">
        <v>2856517.27</v>
      </c>
      <c r="AA20518" s="231" t="s">
        <v>24911</v>
      </c>
      <c r="AB20518" s="232">
        <v>19940.060000000001</v>
      </c>
      <c r="AD20518" s="207"/>
      <c r="AE20518" s="208"/>
    </row>
    <row r="20519" spans="24:31" x14ac:dyDescent="0.3">
      <c r="X20519" s="275" t="s">
        <v>50761</v>
      </c>
      <c r="Y20519" s="276">
        <v>25080</v>
      </c>
      <c r="AA20519" s="231" t="s">
        <v>24981</v>
      </c>
      <c r="AB20519" s="232">
        <v>81820.800000000003</v>
      </c>
      <c r="AD20519" s="207"/>
      <c r="AE20519" s="208"/>
    </row>
    <row r="20520" spans="24:31" x14ac:dyDescent="0.3">
      <c r="X20520" s="275" t="s">
        <v>26815</v>
      </c>
      <c r="Y20520" s="276">
        <v>808814.89</v>
      </c>
      <c r="AA20520" s="231" t="s">
        <v>33943</v>
      </c>
      <c r="AB20520" s="232">
        <v>248235.67</v>
      </c>
      <c r="AD20520" s="207"/>
      <c r="AE20520" s="208"/>
    </row>
    <row r="20521" spans="24:31" x14ac:dyDescent="0.3">
      <c r="X20521" s="275" t="s">
        <v>26816</v>
      </c>
      <c r="Y20521" s="276">
        <v>482950.28</v>
      </c>
      <c r="AA20521" s="231" t="s">
        <v>24982</v>
      </c>
      <c r="AB20521" s="232">
        <v>191118.63</v>
      </c>
      <c r="AD20521" s="207"/>
      <c r="AE20521" s="208"/>
    </row>
    <row r="20522" spans="24:31" x14ac:dyDescent="0.3">
      <c r="X20522" s="275" t="s">
        <v>40890</v>
      </c>
      <c r="Y20522" s="276">
        <v>2496.52</v>
      </c>
      <c r="AA20522" s="231" t="s">
        <v>33944</v>
      </c>
      <c r="AB20522" s="232">
        <v>2000015.73</v>
      </c>
      <c r="AD20522" s="207"/>
      <c r="AE20522" s="208"/>
    </row>
    <row r="20523" spans="24:31" x14ac:dyDescent="0.3">
      <c r="X20523" s="275" t="s">
        <v>26817</v>
      </c>
      <c r="Y20523" s="276">
        <v>684109.1</v>
      </c>
      <c r="AA20523" s="231" t="s">
        <v>34403</v>
      </c>
      <c r="AB20523" s="232">
        <v>52583.61</v>
      </c>
      <c r="AD20523" s="207"/>
      <c r="AE20523" s="208"/>
    </row>
    <row r="20524" spans="24:31" x14ac:dyDescent="0.3">
      <c r="X20524" s="275" t="s">
        <v>26818</v>
      </c>
      <c r="Y20524" s="276">
        <v>2172043.56</v>
      </c>
      <c r="AA20524" s="231" t="s">
        <v>24984</v>
      </c>
      <c r="AB20524" s="232">
        <v>1613962.83</v>
      </c>
      <c r="AD20524" s="207"/>
      <c r="AE20524" s="208"/>
    </row>
    <row r="20525" spans="24:31" x14ac:dyDescent="0.3">
      <c r="X20525" s="275" t="s">
        <v>26819</v>
      </c>
      <c r="Y20525" s="276">
        <v>754495.61</v>
      </c>
      <c r="AA20525" s="231" t="s">
        <v>35387</v>
      </c>
      <c r="AB20525" s="232">
        <v>16422.439999999999</v>
      </c>
      <c r="AD20525" s="207"/>
      <c r="AE20525" s="208"/>
    </row>
    <row r="20526" spans="24:31" x14ac:dyDescent="0.3">
      <c r="X20526" s="275" t="s">
        <v>65193</v>
      </c>
      <c r="Y20526" s="276">
        <v>170088</v>
      </c>
      <c r="AA20526" s="231" t="s">
        <v>24985</v>
      </c>
      <c r="AB20526" s="232">
        <v>2100473.65</v>
      </c>
      <c r="AD20526" s="207"/>
      <c r="AE20526" s="208"/>
    </row>
    <row r="20527" spans="24:31" x14ac:dyDescent="0.3">
      <c r="X20527" s="275" t="s">
        <v>26820</v>
      </c>
      <c r="Y20527" s="276">
        <v>59381.15</v>
      </c>
      <c r="AA20527" s="231" t="s">
        <v>33945</v>
      </c>
      <c r="AB20527" s="232">
        <v>573239.68000000005</v>
      </c>
      <c r="AD20527" s="207"/>
      <c r="AE20527" s="208"/>
    </row>
    <row r="20528" spans="24:31" x14ac:dyDescent="0.3">
      <c r="X20528" s="275" t="s">
        <v>26821</v>
      </c>
      <c r="Y20528" s="276">
        <v>81286.87</v>
      </c>
      <c r="AA20528" s="231" t="s">
        <v>24987</v>
      </c>
      <c r="AB20528" s="232">
        <v>67440</v>
      </c>
      <c r="AD20528" s="207"/>
      <c r="AE20528" s="208"/>
    </row>
    <row r="20529" spans="24:31" x14ac:dyDescent="0.3">
      <c r="X20529" s="275" t="s">
        <v>26823</v>
      </c>
      <c r="Y20529" s="276">
        <v>20528.12</v>
      </c>
      <c r="AA20529" s="231" t="s">
        <v>24988</v>
      </c>
      <c r="AB20529" s="232">
        <v>16451.29</v>
      </c>
      <c r="AD20529" s="207"/>
      <c r="AE20529" s="208"/>
    </row>
    <row r="20530" spans="24:31" x14ac:dyDescent="0.3">
      <c r="X20530" s="275" t="s">
        <v>58787</v>
      </c>
      <c r="Y20530" s="276">
        <v>546.98</v>
      </c>
      <c r="AA20530" s="231" t="s">
        <v>24989</v>
      </c>
      <c r="AB20530" s="232">
        <v>84145.24</v>
      </c>
      <c r="AD20530" s="207"/>
      <c r="AE20530" s="208"/>
    </row>
    <row r="20531" spans="24:31" x14ac:dyDescent="0.3">
      <c r="X20531" s="275" t="s">
        <v>26825</v>
      </c>
      <c r="Y20531" s="276">
        <v>10636.4</v>
      </c>
      <c r="AA20531" s="231" t="s">
        <v>39367</v>
      </c>
      <c r="AB20531" s="232">
        <v>258198.96</v>
      </c>
      <c r="AD20531" s="207"/>
      <c r="AE20531" s="208"/>
    </row>
    <row r="20532" spans="24:31" x14ac:dyDescent="0.3">
      <c r="X20532" s="275" t="s">
        <v>26826</v>
      </c>
      <c r="Y20532" s="276">
        <v>1661039.73</v>
      </c>
      <c r="AA20532" s="231" t="s">
        <v>33946</v>
      </c>
      <c r="AB20532" s="232">
        <v>52722.78</v>
      </c>
      <c r="AD20532" s="207"/>
      <c r="AE20532" s="208"/>
    </row>
    <row r="20533" spans="24:31" x14ac:dyDescent="0.3">
      <c r="X20533" s="275" t="s">
        <v>26827</v>
      </c>
      <c r="Y20533" s="276">
        <v>3702829.64</v>
      </c>
      <c r="AA20533" s="231" t="s">
        <v>13988</v>
      </c>
      <c r="AB20533" s="232">
        <v>256455.07</v>
      </c>
      <c r="AD20533" s="207"/>
      <c r="AE20533" s="208"/>
    </row>
    <row r="20534" spans="24:31" x14ac:dyDescent="0.3">
      <c r="X20534" s="275" t="s">
        <v>26828</v>
      </c>
      <c r="Y20534" s="276">
        <v>498423.32</v>
      </c>
      <c r="AA20534" s="231" t="s">
        <v>35388</v>
      </c>
      <c r="AB20534" s="232">
        <v>9681601.6999999993</v>
      </c>
      <c r="AD20534" s="207"/>
      <c r="AE20534" s="208"/>
    </row>
    <row r="20535" spans="24:31" x14ac:dyDescent="0.3">
      <c r="X20535" s="275" t="s">
        <v>26829</v>
      </c>
      <c r="Y20535" s="276">
        <v>646850.98</v>
      </c>
      <c r="AA20535" s="231" t="s">
        <v>24993</v>
      </c>
      <c r="AB20535" s="232">
        <v>531904.32999999996</v>
      </c>
      <c r="AD20535" s="207"/>
      <c r="AE20535" s="208"/>
    </row>
    <row r="20536" spans="24:31" x14ac:dyDescent="0.3">
      <c r="X20536" s="275" t="s">
        <v>62390</v>
      </c>
      <c r="Y20536" s="276">
        <v>2855474</v>
      </c>
      <c r="AA20536" s="231" t="s">
        <v>35389</v>
      </c>
      <c r="AB20536" s="232">
        <v>2097.36</v>
      </c>
      <c r="AD20536" s="207"/>
      <c r="AE20536" s="208"/>
    </row>
    <row r="20537" spans="24:31" x14ac:dyDescent="0.3">
      <c r="X20537" s="275" t="s">
        <v>43351</v>
      </c>
      <c r="Y20537" s="276">
        <v>4776021.97</v>
      </c>
      <c r="AA20537" s="231" t="s">
        <v>35390</v>
      </c>
      <c r="AB20537" s="232">
        <v>3700</v>
      </c>
      <c r="AD20537" s="207"/>
      <c r="AE20537" s="208"/>
    </row>
    <row r="20538" spans="24:31" x14ac:dyDescent="0.3">
      <c r="X20538" s="275" t="s">
        <v>26830</v>
      </c>
      <c r="Y20538" s="276">
        <v>277466.74</v>
      </c>
      <c r="AA20538" s="231" t="s">
        <v>24995</v>
      </c>
      <c r="AB20538" s="232">
        <v>123.87</v>
      </c>
      <c r="AD20538" s="207"/>
      <c r="AE20538" s="208"/>
    </row>
    <row r="20539" spans="24:31" x14ac:dyDescent="0.3">
      <c r="X20539" s="275" t="s">
        <v>59347</v>
      </c>
      <c r="Y20539" s="276">
        <v>612258</v>
      </c>
      <c r="AA20539" s="231" t="s">
        <v>13991</v>
      </c>
      <c r="AB20539" s="232">
        <v>1335575.17</v>
      </c>
      <c r="AD20539" s="207"/>
      <c r="AE20539" s="208"/>
    </row>
    <row r="20540" spans="24:31" x14ac:dyDescent="0.3">
      <c r="X20540" s="275" t="s">
        <v>35585</v>
      </c>
      <c r="Y20540" s="276">
        <v>131555.93</v>
      </c>
      <c r="AA20540" s="231" t="s">
        <v>13992</v>
      </c>
      <c r="AB20540" s="232">
        <v>1232443.1299999999</v>
      </c>
      <c r="AD20540" s="207"/>
      <c r="AE20540" s="208"/>
    </row>
    <row r="20541" spans="24:31" x14ac:dyDescent="0.3">
      <c r="X20541" s="275" t="s">
        <v>35586</v>
      </c>
      <c r="Y20541" s="276">
        <v>66901.53</v>
      </c>
      <c r="AA20541" s="231" t="s">
        <v>24996</v>
      </c>
      <c r="AB20541" s="232">
        <v>452064.24</v>
      </c>
      <c r="AD20541" s="207"/>
      <c r="AE20541" s="208"/>
    </row>
    <row r="20542" spans="24:31" x14ac:dyDescent="0.3">
      <c r="X20542" s="275" t="s">
        <v>35587</v>
      </c>
      <c r="Y20542" s="276">
        <v>15080.98</v>
      </c>
      <c r="AA20542" s="231" t="s">
        <v>24998</v>
      </c>
      <c r="AB20542" s="232">
        <v>1342597.81</v>
      </c>
      <c r="AD20542" s="207"/>
      <c r="AE20542" s="208"/>
    </row>
    <row r="20543" spans="24:31" x14ac:dyDescent="0.3">
      <c r="X20543" s="275" t="s">
        <v>35588</v>
      </c>
      <c r="Y20543" s="276">
        <v>2108.2800000000002</v>
      </c>
      <c r="AA20543" s="231" t="s">
        <v>24999</v>
      </c>
      <c r="AB20543" s="232">
        <v>838168.99</v>
      </c>
      <c r="AD20543" s="207"/>
      <c r="AE20543" s="208"/>
    </row>
    <row r="20544" spans="24:31" x14ac:dyDescent="0.3">
      <c r="X20544" s="275" t="s">
        <v>26845</v>
      </c>
      <c r="Y20544" s="276">
        <v>4454</v>
      </c>
      <c r="AA20544" s="231" t="s">
        <v>48510</v>
      </c>
      <c r="AB20544" s="232">
        <v>103679.79</v>
      </c>
      <c r="AD20544" s="207"/>
      <c r="AE20544" s="208"/>
    </row>
    <row r="20545" spans="24:31" x14ac:dyDescent="0.3">
      <c r="X20545" s="275" t="s">
        <v>26863</v>
      </c>
      <c r="Y20545" s="276">
        <v>4525.6000000000004</v>
      </c>
      <c r="AA20545" s="231" t="s">
        <v>25003</v>
      </c>
      <c r="AB20545" s="232">
        <v>68879.929999999993</v>
      </c>
      <c r="AD20545" s="207"/>
      <c r="AE20545" s="208"/>
    </row>
    <row r="20546" spans="24:31" x14ac:dyDescent="0.3">
      <c r="X20546" s="275" t="s">
        <v>39441</v>
      </c>
      <c r="Y20546" s="276">
        <v>14929.34</v>
      </c>
      <c r="AA20546" s="231" t="s">
        <v>54480</v>
      </c>
      <c r="AB20546" s="232">
        <v>3598532.86</v>
      </c>
      <c r="AD20546" s="207"/>
      <c r="AE20546" s="208"/>
    </row>
    <row r="20547" spans="24:31" x14ac:dyDescent="0.3">
      <c r="X20547" s="275" t="s">
        <v>26864</v>
      </c>
      <c r="Y20547" s="276">
        <v>1316.16</v>
      </c>
      <c r="AA20547" s="231" t="s">
        <v>25004</v>
      </c>
      <c r="AB20547" s="232">
        <v>831469.35</v>
      </c>
      <c r="AD20547" s="207"/>
      <c r="AE20547" s="208"/>
    </row>
    <row r="20548" spans="24:31" x14ac:dyDescent="0.3">
      <c r="X20548" s="275" t="s">
        <v>62911</v>
      </c>
      <c r="Y20548" s="276">
        <v>1801.98</v>
      </c>
      <c r="AA20548" s="231" t="s">
        <v>25005</v>
      </c>
      <c r="AB20548" s="232">
        <v>3420341.96</v>
      </c>
      <c r="AD20548" s="207"/>
      <c r="AE20548" s="208"/>
    </row>
    <row r="20549" spans="24:31" x14ac:dyDescent="0.3">
      <c r="X20549" s="275" t="s">
        <v>62912</v>
      </c>
      <c r="Y20549" s="276">
        <v>1169.92</v>
      </c>
      <c r="AA20549" s="231" t="s">
        <v>25006</v>
      </c>
      <c r="AB20549" s="232">
        <v>407550.55</v>
      </c>
      <c r="AD20549" s="207"/>
      <c r="AE20549" s="208"/>
    </row>
    <row r="20550" spans="24:31" x14ac:dyDescent="0.3">
      <c r="X20550" s="275" t="s">
        <v>43352</v>
      </c>
      <c r="Y20550" s="276">
        <v>500</v>
      </c>
      <c r="AA20550" s="231" t="s">
        <v>25008</v>
      </c>
      <c r="AB20550" s="232">
        <v>5949479.7300000004</v>
      </c>
      <c r="AD20550" s="207"/>
      <c r="AE20550" s="208"/>
    </row>
    <row r="20551" spans="24:31" x14ac:dyDescent="0.3">
      <c r="X20551" s="275" t="s">
        <v>26867</v>
      </c>
      <c r="Y20551" s="276">
        <v>12322</v>
      </c>
      <c r="AA20551" s="231" t="s">
        <v>25009</v>
      </c>
      <c r="AB20551" s="232">
        <v>138682.47</v>
      </c>
      <c r="AD20551" s="207"/>
      <c r="AE20551" s="208"/>
    </row>
    <row r="20552" spans="24:31" x14ac:dyDescent="0.3">
      <c r="X20552" s="275" t="s">
        <v>26869</v>
      </c>
      <c r="Y20552" s="276">
        <v>45708</v>
      </c>
      <c r="AA20552" s="231" t="s">
        <v>25034</v>
      </c>
      <c r="AB20552" s="232">
        <v>11550.12</v>
      </c>
      <c r="AD20552" s="207"/>
      <c r="AE20552" s="208"/>
    </row>
    <row r="20553" spans="24:31" x14ac:dyDescent="0.3">
      <c r="X20553" s="275" t="s">
        <v>54542</v>
      </c>
      <c r="Y20553" s="276">
        <v>30442.5</v>
      </c>
      <c r="AA20553" s="231" t="s">
        <v>25036</v>
      </c>
      <c r="AB20553" s="232">
        <v>28460.720000000001</v>
      </c>
      <c r="AD20553" s="207"/>
      <c r="AE20553" s="208"/>
    </row>
    <row r="20554" spans="24:31" x14ac:dyDescent="0.3">
      <c r="X20554" s="275" t="s">
        <v>47587</v>
      </c>
      <c r="Y20554" s="276">
        <v>53000</v>
      </c>
      <c r="AA20554" s="231" t="s">
        <v>43321</v>
      </c>
      <c r="AB20554" s="232">
        <v>24617.97</v>
      </c>
      <c r="AD20554" s="207"/>
      <c r="AE20554" s="208"/>
    </row>
    <row r="20555" spans="24:31" x14ac:dyDescent="0.3">
      <c r="X20555" s="275" t="s">
        <v>47588</v>
      </c>
      <c r="Y20555" s="276">
        <v>6230.2</v>
      </c>
      <c r="AA20555" s="231" t="s">
        <v>43322</v>
      </c>
      <c r="AB20555" s="232">
        <v>104363.21</v>
      </c>
      <c r="AD20555" s="207"/>
      <c r="AE20555" s="208"/>
    </row>
    <row r="20556" spans="24:31" x14ac:dyDescent="0.3">
      <c r="X20556" s="275" t="s">
        <v>60016</v>
      </c>
      <c r="Y20556" s="276">
        <v>6674.06</v>
      </c>
      <c r="AA20556" s="231" t="s">
        <v>25037</v>
      </c>
      <c r="AB20556" s="232">
        <v>12887.61</v>
      </c>
      <c r="AD20556" s="207"/>
      <c r="AE20556" s="208"/>
    </row>
    <row r="20557" spans="24:31" x14ac:dyDescent="0.3">
      <c r="X20557" s="275" t="s">
        <v>60017</v>
      </c>
      <c r="Y20557" s="276">
        <v>2690</v>
      </c>
      <c r="AA20557" s="231" t="s">
        <v>25039</v>
      </c>
      <c r="AB20557" s="232">
        <v>6754</v>
      </c>
      <c r="AD20557" s="207"/>
      <c r="AE20557" s="208"/>
    </row>
    <row r="20558" spans="24:31" x14ac:dyDescent="0.3">
      <c r="X20558" s="275" t="s">
        <v>60018</v>
      </c>
      <c r="Y20558" s="276">
        <v>22750.52</v>
      </c>
      <c r="AA20558" s="231" t="s">
        <v>54481</v>
      </c>
      <c r="AB20558" s="232">
        <v>2500</v>
      </c>
      <c r="AD20558" s="207"/>
      <c r="AE20558" s="208"/>
    </row>
    <row r="20559" spans="24:31" x14ac:dyDescent="0.3">
      <c r="X20559" s="275" t="s">
        <v>54545</v>
      </c>
      <c r="Y20559" s="276">
        <v>31976.47</v>
      </c>
      <c r="AA20559" s="231" t="s">
        <v>40854</v>
      </c>
      <c r="AB20559" s="232">
        <v>1596.85</v>
      </c>
      <c r="AD20559" s="207"/>
      <c r="AE20559" s="208"/>
    </row>
    <row r="20560" spans="24:31" x14ac:dyDescent="0.3">
      <c r="X20560" s="275" t="s">
        <v>60019</v>
      </c>
      <c r="Y20560" s="276">
        <v>33370.51</v>
      </c>
      <c r="AA20560" s="231" t="s">
        <v>25040</v>
      </c>
      <c r="AB20560" s="232">
        <v>96</v>
      </c>
      <c r="AD20560" s="207"/>
      <c r="AE20560" s="208"/>
    </row>
    <row r="20561" spans="24:31" x14ac:dyDescent="0.3">
      <c r="X20561" s="275" t="s">
        <v>35594</v>
      </c>
      <c r="Y20561" s="276">
        <v>1999.34</v>
      </c>
      <c r="AA20561" s="231" t="s">
        <v>25041</v>
      </c>
      <c r="AB20561" s="232">
        <v>18713.28</v>
      </c>
      <c r="AD20561" s="207"/>
      <c r="AE20561" s="208"/>
    </row>
    <row r="20562" spans="24:31" x14ac:dyDescent="0.3">
      <c r="X20562" s="275" t="s">
        <v>54546</v>
      </c>
      <c r="Y20562" s="276">
        <v>367618.09</v>
      </c>
      <c r="AA20562" s="231" t="s">
        <v>25042</v>
      </c>
      <c r="AB20562" s="232">
        <v>2560</v>
      </c>
      <c r="AD20562" s="207"/>
      <c r="AE20562" s="208"/>
    </row>
    <row r="20563" spans="24:31" x14ac:dyDescent="0.3">
      <c r="X20563" s="275" t="s">
        <v>26917</v>
      </c>
      <c r="Y20563" s="276">
        <v>5226.58</v>
      </c>
      <c r="AA20563" s="231" t="s">
        <v>25043</v>
      </c>
      <c r="AB20563" s="232">
        <v>14525.99</v>
      </c>
      <c r="AD20563" s="207"/>
      <c r="AE20563" s="208"/>
    </row>
    <row r="20564" spans="24:31" x14ac:dyDescent="0.3">
      <c r="X20564" s="275" t="s">
        <v>35595</v>
      </c>
      <c r="Y20564" s="276">
        <v>41684.959999999999</v>
      </c>
      <c r="AA20564" s="231" t="s">
        <v>25044</v>
      </c>
      <c r="AB20564" s="232">
        <v>3247.2</v>
      </c>
      <c r="AD20564" s="207"/>
      <c r="AE20564" s="208"/>
    </row>
    <row r="20565" spans="24:31" x14ac:dyDescent="0.3">
      <c r="X20565" s="275" t="s">
        <v>63521</v>
      </c>
      <c r="Y20565" s="276">
        <v>4076.81</v>
      </c>
      <c r="AA20565" s="231" t="s">
        <v>25052</v>
      </c>
      <c r="AB20565" s="232">
        <v>4051.67</v>
      </c>
      <c r="AD20565" s="207"/>
      <c r="AE20565" s="208"/>
    </row>
    <row r="20566" spans="24:31" x14ac:dyDescent="0.3">
      <c r="X20566" s="275" t="s">
        <v>26918</v>
      </c>
      <c r="Y20566" s="276">
        <v>19903.68</v>
      </c>
      <c r="AA20566" s="231" t="s">
        <v>25053</v>
      </c>
      <c r="AB20566" s="232">
        <v>10250</v>
      </c>
      <c r="AD20566" s="207"/>
      <c r="AE20566" s="208"/>
    </row>
    <row r="20567" spans="24:31" x14ac:dyDescent="0.3">
      <c r="X20567" s="275" t="s">
        <v>54547</v>
      </c>
      <c r="Y20567" s="276">
        <v>923.33</v>
      </c>
      <c r="AA20567" s="231" t="s">
        <v>46132</v>
      </c>
      <c r="AB20567" s="232">
        <v>30809.200000000001</v>
      </c>
      <c r="AD20567" s="207"/>
      <c r="AE20567" s="208"/>
    </row>
    <row r="20568" spans="24:31" x14ac:dyDescent="0.3">
      <c r="X20568" s="275" t="s">
        <v>26919</v>
      </c>
      <c r="Y20568" s="276">
        <v>148479.64000000001</v>
      </c>
      <c r="AA20568" s="231" t="s">
        <v>25055</v>
      </c>
      <c r="AB20568" s="232">
        <v>1782.57</v>
      </c>
      <c r="AD20568" s="207"/>
      <c r="AE20568" s="208"/>
    </row>
    <row r="20569" spans="24:31" x14ac:dyDescent="0.3">
      <c r="X20569" s="275" t="s">
        <v>26920</v>
      </c>
      <c r="Y20569" s="276">
        <v>967.23</v>
      </c>
      <c r="AA20569" s="231" t="s">
        <v>54482</v>
      </c>
      <c r="AB20569" s="232">
        <v>654</v>
      </c>
      <c r="AD20569" s="207"/>
      <c r="AE20569" s="208"/>
    </row>
    <row r="20570" spans="24:31" x14ac:dyDescent="0.3">
      <c r="X20570" s="275" t="s">
        <v>58788</v>
      </c>
      <c r="Y20570" s="276">
        <v>903</v>
      </c>
      <c r="AA20570" s="231" t="s">
        <v>54483</v>
      </c>
      <c r="AB20570" s="232">
        <v>647.86</v>
      </c>
      <c r="AD20570" s="207"/>
      <c r="AE20570" s="208"/>
    </row>
    <row r="20571" spans="24:31" x14ac:dyDescent="0.3">
      <c r="X20571" s="275" t="s">
        <v>54548</v>
      </c>
      <c r="Y20571" s="276">
        <v>520106.45</v>
      </c>
      <c r="AA20571" s="231" t="s">
        <v>25056</v>
      </c>
      <c r="AB20571" s="232">
        <v>5040</v>
      </c>
      <c r="AD20571" s="207"/>
      <c r="AE20571" s="208"/>
    </row>
    <row r="20572" spans="24:31" x14ac:dyDescent="0.3">
      <c r="X20572" s="275" t="s">
        <v>60020</v>
      </c>
      <c r="Y20572" s="276">
        <v>660</v>
      </c>
      <c r="AA20572" s="231" t="s">
        <v>54484</v>
      </c>
      <c r="AB20572" s="232">
        <v>600</v>
      </c>
      <c r="AD20572" s="207"/>
      <c r="AE20572" s="208"/>
    </row>
    <row r="20573" spans="24:31" x14ac:dyDescent="0.3">
      <c r="X20573" s="275" t="s">
        <v>26921</v>
      </c>
      <c r="Y20573" s="276">
        <v>25630.44</v>
      </c>
      <c r="AA20573" s="231" t="s">
        <v>25057</v>
      </c>
      <c r="AB20573" s="232">
        <v>746.28</v>
      </c>
      <c r="AD20573" s="207"/>
      <c r="AE20573" s="208"/>
    </row>
    <row r="20574" spans="24:31" x14ac:dyDescent="0.3">
      <c r="X20574" s="275" t="s">
        <v>26922</v>
      </c>
      <c r="Y20574" s="276">
        <v>17302.060000000001</v>
      </c>
      <c r="AA20574" s="231" t="s">
        <v>25075</v>
      </c>
      <c r="AB20574" s="232">
        <v>6634.8</v>
      </c>
      <c r="AD20574" s="207"/>
      <c r="AE20574" s="208"/>
    </row>
    <row r="20575" spans="24:31" x14ac:dyDescent="0.3">
      <c r="X20575" s="275" t="s">
        <v>36670</v>
      </c>
      <c r="Y20575" s="276">
        <v>3070651.72</v>
      </c>
      <c r="AA20575" s="231" t="s">
        <v>47567</v>
      </c>
      <c r="AB20575" s="232">
        <v>87099.77</v>
      </c>
      <c r="AD20575" s="207"/>
      <c r="AE20575" s="208"/>
    </row>
    <row r="20576" spans="24:31" x14ac:dyDescent="0.3">
      <c r="X20576" s="275" t="s">
        <v>43353</v>
      </c>
      <c r="Y20576" s="276">
        <v>10491.41</v>
      </c>
      <c r="AA20576" s="231" t="s">
        <v>25076</v>
      </c>
      <c r="AB20576" s="232">
        <v>24992</v>
      </c>
      <c r="AD20576" s="207"/>
      <c r="AE20576" s="208"/>
    </row>
    <row r="20577" spans="24:31" x14ac:dyDescent="0.3">
      <c r="X20577" s="275" t="s">
        <v>63522</v>
      </c>
      <c r="Y20577" s="276">
        <v>451.5</v>
      </c>
      <c r="AA20577" s="231" t="s">
        <v>46133</v>
      </c>
      <c r="AB20577" s="232">
        <v>32269</v>
      </c>
      <c r="AD20577" s="207"/>
      <c r="AE20577" s="208"/>
    </row>
    <row r="20578" spans="24:31" x14ac:dyDescent="0.3">
      <c r="X20578" s="275" t="s">
        <v>62391</v>
      </c>
      <c r="Y20578" s="276">
        <v>4328.95</v>
      </c>
      <c r="AA20578" s="231" t="s">
        <v>25077</v>
      </c>
      <c r="AB20578" s="232">
        <v>1100</v>
      </c>
      <c r="AD20578" s="207"/>
      <c r="AE20578" s="208"/>
    </row>
    <row r="20579" spans="24:31" x14ac:dyDescent="0.3">
      <c r="X20579" s="275" t="s">
        <v>26925</v>
      </c>
      <c r="Y20579" s="276">
        <v>85245.6</v>
      </c>
      <c r="AA20579" s="231" t="s">
        <v>25078</v>
      </c>
      <c r="AB20579" s="232">
        <v>4508.26</v>
      </c>
      <c r="AD20579" s="207"/>
      <c r="AE20579" s="208"/>
    </row>
    <row r="20580" spans="24:31" x14ac:dyDescent="0.3">
      <c r="X20580" s="275" t="s">
        <v>43354</v>
      </c>
      <c r="Y20580" s="276">
        <v>75068.02</v>
      </c>
      <c r="AA20580" s="231" t="s">
        <v>25079</v>
      </c>
      <c r="AB20580" s="232">
        <v>626.64</v>
      </c>
      <c r="AD20580" s="207"/>
      <c r="AE20580" s="208"/>
    </row>
    <row r="20581" spans="24:31" x14ac:dyDescent="0.3">
      <c r="X20581" s="275" t="s">
        <v>26926</v>
      </c>
      <c r="Y20581" s="276">
        <v>496592.6</v>
      </c>
      <c r="AA20581" s="231" t="s">
        <v>25081</v>
      </c>
      <c r="AB20581" s="232">
        <v>3104.01</v>
      </c>
      <c r="AD20581" s="207"/>
      <c r="AE20581" s="208"/>
    </row>
    <row r="20582" spans="24:31" x14ac:dyDescent="0.3">
      <c r="X20582" s="275" t="s">
        <v>34073</v>
      </c>
      <c r="Y20582" s="276">
        <v>2097.64</v>
      </c>
      <c r="AA20582" s="231" t="s">
        <v>25098</v>
      </c>
      <c r="AB20582" s="232">
        <v>11186.36</v>
      </c>
      <c r="AD20582" s="207"/>
      <c r="AE20582" s="208"/>
    </row>
    <row r="20583" spans="24:31" x14ac:dyDescent="0.3">
      <c r="X20583" s="275" t="s">
        <v>14173</v>
      </c>
      <c r="Y20583" s="276">
        <v>372305.36</v>
      </c>
      <c r="AA20583" s="231" t="s">
        <v>39370</v>
      </c>
      <c r="AB20583" s="232">
        <v>40500</v>
      </c>
      <c r="AD20583" s="207"/>
      <c r="AE20583" s="208"/>
    </row>
    <row r="20584" spans="24:31" x14ac:dyDescent="0.3">
      <c r="X20584" s="275" t="s">
        <v>14174</v>
      </c>
      <c r="Y20584" s="276">
        <v>429759.97</v>
      </c>
      <c r="AA20584" s="231" t="s">
        <v>46134</v>
      </c>
      <c r="AB20584" s="232">
        <v>66017.5</v>
      </c>
      <c r="AD20584" s="207"/>
      <c r="AE20584" s="208"/>
    </row>
    <row r="20585" spans="24:31" x14ac:dyDescent="0.3">
      <c r="X20585" s="275" t="s">
        <v>26927</v>
      </c>
      <c r="Y20585" s="276">
        <v>129948.85</v>
      </c>
      <c r="AA20585" s="231" t="s">
        <v>25099</v>
      </c>
      <c r="AB20585" s="232">
        <v>4935.6400000000003</v>
      </c>
      <c r="AD20585" s="207"/>
      <c r="AE20585" s="208"/>
    </row>
    <row r="20586" spans="24:31" x14ac:dyDescent="0.3">
      <c r="X20586" s="275" t="s">
        <v>43355</v>
      </c>
      <c r="Y20586" s="276">
        <v>513816.11</v>
      </c>
      <c r="AA20586" s="231" t="s">
        <v>48511</v>
      </c>
      <c r="AB20586" s="232">
        <v>9292</v>
      </c>
      <c r="AD20586" s="207"/>
      <c r="AE20586" s="208"/>
    </row>
    <row r="20587" spans="24:31" x14ac:dyDescent="0.3">
      <c r="X20587" s="275" t="s">
        <v>26928</v>
      </c>
      <c r="Y20587" s="276">
        <v>7833.02</v>
      </c>
      <c r="AA20587" s="231" t="s">
        <v>25103</v>
      </c>
      <c r="AB20587" s="232">
        <v>1568</v>
      </c>
      <c r="AD20587" s="207"/>
      <c r="AE20587" s="208"/>
    </row>
    <row r="20588" spans="24:31" x14ac:dyDescent="0.3">
      <c r="X20588" s="275" t="s">
        <v>48529</v>
      </c>
      <c r="Y20588" s="276">
        <v>10486</v>
      </c>
      <c r="AA20588" s="231" t="s">
        <v>47568</v>
      </c>
      <c r="AB20588" s="232">
        <v>40729.75</v>
      </c>
      <c r="AD20588" s="207"/>
      <c r="AE20588" s="208"/>
    </row>
    <row r="20589" spans="24:31" x14ac:dyDescent="0.3">
      <c r="X20589" s="275" t="s">
        <v>26929</v>
      </c>
      <c r="Y20589" s="276">
        <v>82496.56</v>
      </c>
      <c r="AA20589" s="231" t="s">
        <v>14000</v>
      </c>
      <c r="AB20589" s="232">
        <v>10522.38</v>
      </c>
      <c r="AD20589" s="207"/>
      <c r="AE20589" s="208"/>
    </row>
    <row r="20590" spans="24:31" x14ac:dyDescent="0.3">
      <c r="X20590" s="275" t="s">
        <v>62913</v>
      </c>
      <c r="Y20590" s="276">
        <v>10225</v>
      </c>
      <c r="AA20590" s="231" t="s">
        <v>39374</v>
      </c>
      <c r="AB20590" s="232">
        <v>35697.57</v>
      </c>
      <c r="AD20590" s="207"/>
      <c r="AE20590" s="208"/>
    </row>
    <row r="20591" spans="24:31" x14ac:dyDescent="0.3">
      <c r="X20591" s="275" t="s">
        <v>43356</v>
      </c>
      <c r="Y20591" s="276">
        <v>12419.61</v>
      </c>
      <c r="AA20591" s="231" t="s">
        <v>25111</v>
      </c>
      <c r="AB20591" s="232">
        <v>41124.93</v>
      </c>
      <c r="AD20591" s="207"/>
      <c r="AE20591" s="208"/>
    </row>
    <row r="20592" spans="24:31" x14ac:dyDescent="0.3">
      <c r="X20592" s="275" t="s">
        <v>60100</v>
      </c>
      <c r="Y20592" s="276">
        <v>6225</v>
      </c>
      <c r="AA20592" s="231" t="s">
        <v>39375</v>
      </c>
      <c r="AB20592" s="232">
        <v>33250</v>
      </c>
      <c r="AD20592" s="207"/>
      <c r="AE20592" s="208"/>
    </row>
    <row r="20593" spans="24:31" x14ac:dyDescent="0.3">
      <c r="X20593" s="275" t="s">
        <v>26930</v>
      </c>
      <c r="Y20593" s="276">
        <v>518908.24</v>
      </c>
      <c r="AA20593" s="231" t="s">
        <v>46135</v>
      </c>
      <c r="AB20593" s="232">
        <v>139044</v>
      </c>
      <c r="AD20593" s="207"/>
      <c r="AE20593" s="208"/>
    </row>
    <row r="20594" spans="24:31" x14ac:dyDescent="0.3">
      <c r="X20594" s="275" t="s">
        <v>58090</v>
      </c>
      <c r="Y20594" s="276">
        <v>9767.2099999999991</v>
      </c>
      <c r="AA20594" s="231" t="s">
        <v>35393</v>
      </c>
      <c r="AB20594" s="232">
        <v>23744.799999999999</v>
      </c>
      <c r="AD20594" s="207"/>
      <c r="AE20594" s="208"/>
    </row>
    <row r="20595" spans="24:31" x14ac:dyDescent="0.3">
      <c r="X20595" s="275" t="s">
        <v>14175</v>
      </c>
      <c r="Y20595" s="276">
        <v>341238.78</v>
      </c>
      <c r="AA20595" s="231" t="s">
        <v>48512</v>
      </c>
      <c r="AB20595" s="232">
        <v>80.989999999999995</v>
      </c>
      <c r="AD20595" s="207"/>
      <c r="AE20595" s="208"/>
    </row>
    <row r="20596" spans="24:31" x14ac:dyDescent="0.3">
      <c r="X20596" s="275" t="s">
        <v>63523</v>
      </c>
      <c r="Y20596" s="276">
        <v>257537.35</v>
      </c>
      <c r="AA20596" s="231" t="s">
        <v>25112</v>
      </c>
      <c r="AB20596" s="232">
        <v>62653.37</v>
      </c>
      <c r="AD20596" s="207"/>
      <c r="AE20596" s="208"/>
    </row>
    <row r="20597" spans="24:31" x14ac:dyDescent="0.3">
      <c r="X20597" s="275" t="s">
        <v>26931</v>
      </c>
      <c r="Y20597" s="276">
        <v>1229458.17</v>
      </c>
      <c r="AA20597" s="231" t="s">
        <v>25113</v>
      </c>
      <c r="AB20597" s="232">
        <v>6702.01</v>
      </c>
      <c r="AD20597" s="207"/>
      <c r="AE20597" s="208"/>
    </row>
    <row r="20598" spans="24:31" x14ac:dyDescent="0.3">
      <c r="X20598" s="275" t="s">
        <v>59452</v>
      </c>
      <c r="Y20598" s="276">
        <v>611.59</v>
      </c>
      <c r="AA20598" s="231" t="s">
        <v>40855</v>
      </c>
      <c r="AB20598" s="232">
        <v>63810.62</v>
      </c>
      <c r="AD20598" s="207"/>
      <c r="AE20598" s="208"/>
    </row>
    <row r="20599" spans="24:31" x14ac:dyDescent="0.3">
      <c r="X20599" s="275" t="s">
        <v>14176</v>
      </c>
      <c r="Y20599" s="276">
        <v>21341.41</v>
      </c>
      <c r="AA20599" s="231" t="s">
        <v>25137</v>
      </c>
      <c r="AB20599" s="232">
        <v>120574.82</v>
      </c>
      <c r="AD20599" s="207"/>
      <c r="AE20599" s="208"/>
    </row>
    <row r="20600" spans="24:31" x14ac:dyDescent="0.3">
      <c r="X20600" s="275" t="s">
        <v>26932</v>
      </c>
      <c r="Y20600" s="276">
        <v>718950.18</v>
      </c>
      <c r="AA20600" s="231" t="s">
        <v>25139</v>
      </c>
      <c r="AB20600" s="232">
        <v>97449.67</v>
      </c>
      <c r="AD20600" s="207"/>
      <c r="AE20600" s="208"/>
    </row>
    <row r="20601" spans="24:31" x14ac:dyDescent="0.3">
      <c r="X20601" s="275" t="s">
        <v>48531</v>
      </c>
      <c r="Y20601" s="276">
        <v>-76307.37</v>
      </c>
      <c r="AA20601" s="231" t="s">
        <v>54485</v>
      </c>
      <c r="AB20601" s="232">
        <v>11633.05</v>
      </c>
      <c r="AD20601" s="207"/>
      <c r="AE20601" s="208"/>
    </row>
    <row r="20602" spans="24:31" x14ac:dyDescent="0.3">
      <c r="X20602" s="275" t="s">
        <v>40891</v>
      </c>
      <c r="Y20602" s="276">
        <v>7660103.3600000003</v>
      </c>
      <c r="AA20602" s="231" t="s">
        <v>14004</v>
      </c>
      <c r="AB20602" s="232">
        <v>25000</v>
      </c>
      <c r="AD20602" s="207"/>
      <c r="AE20602" s="208"/>
    </row>
    <row r="20603" spans="24:31" x14ac:dyDescent="0.3">
      <c r="X20603" s="275" t="s">
        <v>26933</v>
      </c>
      <c r="Y20603" s="276">
        <v>9561.1299999999992</v>
      </c>
      <c r="AA20603" s="231" t="s">
        <v>43323</v>
      </c>
      <c r="AB20603" s="232">
        <v>122477.7</v>
      </c>
      <c r="AD20603" s="207"/>
      <c r="AE20603" s="208"/>
    </row>
    <row r="20604" spans="24:31" x14ac:dyDescent="0.3">
      <c r="X20604" s="275" t="s">
        <v>61707</v>
      </c>
      <c r="Y20604" s="276">
        <v>28600.09</v>
      </c>
      <c r="AA20604" s="231" t="s">
        <v>25142</v>
      </c>
      <c r="AB20604" s="232">
        <v>24249.51</v>
      </c>
      <c r="AD20604" s="207"/>
      <c r="AE20604" s="208"/>
    </row>
    <row r="20605" spans="24:31" x14ac:dyDescent="0.3">
      <c r="X20605" s="275" t="s">
        <v>60021</v>
      </c>
      <c r="Y20605" s="276">
        <v>81598.47</v>
      </c>
      <c r="AA20605" s="231" t="s">
        <v>25146</v>
      </c>
      <c r="AB20605" s="232">
        <v>32739.439999999999</v>
      </c>
      <c r="AD20605" s="207"/>
      <c r="AE20605" s="208"/>
    </row>
    <row r="20606" spans="24:31" x14ac:dyDescent="0.3">
      <c r="X20606" s="275" t="s">
        <v>58091</v>
      </c>
      <c r="Y20606" s="276">
        <v>1200</v>
      </c>
      <c r="AA20606" s="231" t="s">
        <v>25147</v>
      </c>
      <c r="AB20606" s="232">
        <v>12000</v>
      </c>
      <c r="AD20606" s="207"/>
      <c r="AE20606" s="208"/>
    </row>
    <row r="20607" spans="24:31" x14ac:dyDescent="0.3">
      <c r="X20607" s="275" t="s">
        <v>46162</v>
      </c>
      <c r="Y20607" s="276">
        <v>8499.0499999999993</v>
      </c>
      <c r="AA20607" s="231" t="s">
        <v>48513</v>
      </c>
      <c r="AB20607" s="232">
        <v>1023.75</v>
      </c>
      <c r="AD20607" s="207"/>
      <c r="AE20607" s="208"/>
    </row>
    <row r="20608" spans="24:31" x14ac:dyDescent="0.3">
      <c r="X20608" s="275" t="s">
        <v>26946</v>
      </c>
      <c r="Y20608" s="276">
        <v>2157.91</v>
      </c>
      <c r="AA20608" s="231" t="s">
        <v>54486</v>
      </c>
      <c r="AB20608" s="232">
        <v>19743.400000000001</v>
      </c>
      <c r="AD20608" s="207"/>
      <c r="AE20608" s="208"/>
    </row>
    <row r="20609" spans="24:31" x14ac:dyDescent="0.3">
      <c r="X20609" s="275" t="s">
        <v>26947</v>
      </c>
      <c r="Y20609" s="276">
        <v>4651</v>
      </c>
      <c r="AA20609" s="231" t="s">
        <v>25148</v>
      </c>
      <c r="AB20609" s="232">
        <v>22997.89</v>
      </c>
      <c r="AD20609" s="207"/>
      <c r="AE20609" s="208"/>
    </row>
    <row r="20610" spans="24:31" x14ac:dyDescent="0.3">
      <c r="X20610" s="275" t="s">
        <v>26948</v>
      </c>
      <c r="Y20610" s="276">
        <v>31002.93</v>
      </c>
      <c r="AA20610" s="231" t="s">
        <v>40856</v>
      </c>
      <c r="AB20610" s="232">
        <v>17131.91</v>
      </c>
      <c r="AD20610" s="207"/>
      <c r="AE20610" s="208"/>
    </row>
    <row r="20611" spans="24:31" x14ac:dyDescent="0.3">
      <c r="X20611" s="275" t="s">
        <v>26949</v>
      </c>
      <c r="Y20611" s="276">
        <v>44623.81</v>
      </c>
      <c r="AA20611" s="231" t="s">
        <v>25149</v>
      </c>
      <c r="AB20611" s="232">
        <v>15678.99</v>
      </c>
      <c r="AD20611" s="207"/>
      <c r="AE20611" s="208"/>
    </row>
    <row r="20612" spans="24:31" x14ac:dyDescent="0.3">
      <c r="X20612" s="275" t="s">
        <v>62392</v>
      </c>
      <c r="Y20612" s="276">
        <v>10000</v>
      </c>
      <c r="AA20612" s="231" t="s">
        <v>25150</v>
      </c>
      <c r="AB20612" s="232">
        <v>10488.13</v>
      </c>
      <c r="AD20612" s="207"/>
      <c r="AE20612" s="208"/>
    </row>
    <row r="20613" spans="24:31" x14ac:dyDescent="0.3">
      <c r="X20613" s="275" t="s">
        <v>55652</v>
      </c>
      <c r="Y20613" s="276">
        <v>13200</v>
      </c>
      <c r="AA20613" s="231" t="s">
        <v>25151</v>
      </c>
      <c r="AB20613" s="232">
        <v>18688.009999999998</v>
      </c>
      <c r="AD20613" s="207"/>
      <c r="AE20613" s="208"/>
    </row>
    <row r="20614" spans="24:31" x14ac:dyDescent="0.3">
      <c r="X20614" s="275" t="s">
        <v>26965</v>
      </c>
      <c r="Y20614" s="276">
        <v>394659.24</v>
      </c>
      <c r="AA20614" s="231" t="s">
        <v>25152</v>
      </c>
      <c r="AB20614" s="232">
        <v>19425</v>
      </c>
      <c r="AD20614" s="207"/>
      <c r="AE20614" s="208"/>
    </row>
    <row r="20615" spans="24:31" x14ac:dyDescent="0.3">
      <c r="X20615" s="275" t="s">
        <v>34084</v>
      </c>
      <c r="Y20615" s="276">
        <v>53018</v>
      </c>
      <c r="AA20615" s="231" t="s">
        <v>40857</v>
      </c>
      <c r="AB20615" s="232">
        <v>42450</v>
      </c>
      <c r="AD20615" s="207"/>
      <c r="AE20615" s="208"/>
    </row>
    <row r="20616" spans="24:31" x14ac:dyDescent="0.3">
      <c r="X20616" s="275" t="s">
        <v>26967</v>
      </c>
      <c r="Y20616" s="276">
        <v>41641.300000000003</v>
      </c>
      <c r="AA20616" s="231" t="s">
        <v>40858</v>
      </c>
      <c r="AB20616" s="232">
        <v>132923.04</v>
      </c>
      <c r="AD20616" s="207"/>
      <c r="AE20616" s="208"/>
    </row>
    <row r="20617" spans="24:31" x14ac:dyDescent="0.3">
      <c r="X20617" s="275" t="s">
        <v>46164</v>
      </c>
      <c r="Y20617" s="276">
        <v>664.26</v>
      </c>
      <c r="AA20617" s="231" t="s">
        <v>40859</v>
      </c>
      <c r="AB20617" s="232">
        <v>41670.620000000003</v>
      </c>
      <c r="AD20617" s="207"/>
      <c r="AE20617" s="208"/>
    </row>
    <row r="20618" spans="24:31" x14ac:dyDescent="0.3">
      <c r="X20618" s="275" t="s">
        <v>34085</v>
      </c>
      <c r="Y20618" s="276">
        <v>100486.96</v>
      </c>
      <c r="AA20618" s="231" t="s">
        <v>40860</v>
      </c>
      <c r="AB20618" s="232">
        <v>22215.41</v>
      </c>
      <c r="AD20618" s="207"/>
      <c r="AE20618" s="208"/>
    </row>
    <row r="20619" spans="24:31" x14ac:dyDescent="0.3">
      <c r="X20619" s="275" t="s">
        <v>26968</v>
      </c>
      <c r="Y20619" s="276">
        <v>42802.3</v>
      </c>
      <c r="AA20619" s="231" t="s">
        <v>25167</v>
      </c>
      <c r="AB20619" s="232">
        <v>40730.79</v>
      </c>
      <c r="AD20619" s="207"/>
      <c r="AE20619" s="208"/>
    </row>
    <row r="20620" spans="24:31" x14ac:dyDescent="0.3">
      <c r="X20620" s="275" t="s">
        <v>26969</v>
      </c>
      <c r="Y20620" s="276">
        <v>129877.39</v>
      </c>
      <c r="AA20620" s="231" t="s">
        <v>50740</v>
      </c>
      <c r="AB20620" s="232">
        <v>41998.73</v>
      </c>
      <c r="AD20620" s="207"/>
      <c r="AE20620" s="208"/>
    </row>
    <row r="20621" spans="24:31" x14ac:dyDescent="0.3">
      <c r="X20621" s="275" t="s">
        <v>26970</v>
      </c>
      <c r="Y20621" s="276">
        <v>5812.89</v>
      </c>
      <c r="AA20621" s="231" t="s">
        <v>43324</v>
      </c>
      <c r="AB20621" s="232">
        <v>61550</v>
      </c>
      <c r="AD20621" s="207"/>
      <c r="AE20621" s="208"/>
    </row>
    <row r="20622" spans="24:31" x14ac:dyDescent="0.3">
      <c r="X20622" s="275" t="s">
        <v>26971</v>
      </c>
      <c r="Y20622" s="276">
        <v>51672.41</v>
      </c>
      <c r="AA20622" s="231" t="s">
        <v>25168</v>
      </c>
      <c r="AB20622" s="232">
        <v>20534.16</v>
      </c>
      <c r="AD20622" s="207"/>
      <c r="AE20622" s="208"/>
    </row>
    <row r="20623" spans="24:31" x14ac:dyDescent="0.3">
      <c r="X20623" s="275" t="s">
        <v>34086</v>
      </c>
      <c r="Y20623" s="276">
        <v>50944.94</v>
      </c>
      <c r="AA20623" s="231" t="s">
        <v>40861</v>
      </c>
      <c r="AB20623" s="232">
        <v>2428.92</v>
      </c>
      <c r="AD20623" s="207"/>
      <c r="AE20623" s="208"/>
    </row>
    <row r="20624" spans="24:31" x14ac:dyDescent="0.3">
      <c r="X20624" s="275" t="s">
        <v>43357</v>
      </c>
      <c r="Y20624" s="276">
        <v>27501.47</v>
      </c>
      <c r="AA20624" s="231" t="s">
        <v>40862</v>
      </c>
      <c r="AB20624" s="232">
        <v>9978.24</v>
      </c>
      <c r="AD20624" s="207"/>
      <c r="AE20624" s="208"/>
    </row>
    <row r="20625" spans="24:31" x14ac:dyDescent="0.3">
      <c r="X20625" s="275" t="s">
        <v>26973</v>
      </c>
      <c r="Y20625" s="276">
        <v>10500</v>
      </c>
      <c r="AA20625" s="231" t="s">
        <v>25169</v>
      </c>
      <c r="AB20625" s="232">
        <v>939</v>
      </c>
      <c r="AD20625" s="207"/>
      <c r="AE20625" s="208"/>
    </row>
    <row r="20626" spans="24:31" x14ac:dyDescent="0.3">
      <c r="X20626" s="275" t="s">
        <v>58092</v>
      </c>
      <c r="Y20626" s="276">
        <v>1704.94</v>
      </c>
      <c r="AA20626" s="231" t="s">
        <v>25173</v>
      </c>
      <c r="AB20626" s="232">
        <v>33869.07</v>
      </c>
      <c r="AD20626" s="207"/>
      <c r="AE20626" s="208"/>
    </row>
    <row r="20627" spans="24:31" x14ac:dyDescent="0.3">
      <c r="X20627" s="275" t="s">
        <v>60022</v>
      </c>
      <c r="Y20627" s="276">
        <v>2898.89</v>
      </c>
      <c r="AA20627" s="231" t="s">
        <v>48514</v>
      </c>
      <c r="AB20627" s="232">
        <v>28583.34</v>
      </c>
      <c r="AD20627" s="207"/>
      <c r="AE20627" s="208"/>
    </row>
    <row r="20628" spans="24:31" x14ac:dyDescent="0.3">
      <c r="X20628" s="275" t="s">
        <v>14178</v>
      </c>
      <c r="Y20628" s="276">
        <v>16129.23</v>
      </c>
      <c r="AA20628" s="231" t="s">
        <v>39377</v>
      </c>
      <c r="AB20628" s="232">
        <v>48920.61</v>
      </c>
      <c r="AD20628" s="207"/>
      <c r="AE20628" s="208"/>
    </row>
    <row r="20629" spans="24:31" x14ac:dyDescent="0.3">
      <c r="X20629" s="275" t="s">
        <v>47591</v>
      </c>
      <c r="Y20629" s="276">
        <v>4500</v>
      </c>
      <c r="AA20629" s="231" t="s">
        <v>25186</v>
      </c>
      <c r="AB20629" s="232">
        <v>48165</v>
      </c>
      <c r="AD20629" s="207"/>
      <c r="AE20629" s="208"/>
    </row>
    <row r="20630" spans="24:31" x14ac:dyDescent="0.3">
      <c r="X20630" s="275" t="s">
        <v>34094</v>
      </c>
      <c r="Y20630" s="276">
        <v>381967.79</v>
      </c>
      <c r="AA20630" s="231" t="s">
        <v>46136</v>
      </c>
      <c r="AB20630" s="232">
        <v>10000</v>
      </c>
      <c r="AD20630" s="207"/>
      <c r="AE20630" s="208"/>
    </row>
    <row r="20631" spans="24:31" x14ac:dyDescent="0.3">
      <c r="X20631" s="275" t="s">
        <v>27060</v>
      </c>
      <c r="Y20631" s="276">
        <v>765612.8</v>
      </c>
      <c r="AA20631" s="231" t="s">
        <v>40863</v>
      </c>
      <c r="AB20631" s="232">
        <v>29843.75</v>
      </c>
      <c r="AD20631" s="207"/>
      <c r="AE20631" s="208"/>
    </row>
    <row r="20632" spans="24:31" x14ac:dyDescent="0.3">
      <c r="X20632" s="275" t="s">
        <v>27061</v>
      </c>
      <c r="Y20632" s="276">
        <v>358797.68</v>
      </c>
      <c r="AA20632" s="231" t="s">
        <v>36556</v>
      </c>
      <c r="AB20632" s="232">
        <v>12196.55</v>
      </c>
      <c r="AD20632" s="207"/>
      <c r="AE20632" s="208"/>
    </row>
    <row r="20633" spans="24:31" x14ac:dyDescent="0.3">
      <c r="X20633" s="275" t="s">
        <v>27063</v>
      </c>
      <c r="Y20633" s="276">
        <v>166830.89000000001</v>
      </c>
      <c r="AA20633" s="231" t="s">
        <v>40864</v>
      </c>
      <c r="AB20633" s="232">
        <v>19378.98</v>
      </c>
      <c r="AD20633" s="207"/>
      <c r="AE20633" s="208"/>
    </row>
    <row r="20634" spans="24:31" x14ac:dyDescent="0.3">
      <c r="X20634" s="275" t="s">
        <v>27065</v>
      </c>
      <c r="Y20634" s="276">
        <v>590211.72</v>
      </c>
      <c r="AA20634" s="231" t="s">
        <v>40865</v>
      </c>
      <c r="AB20634" s="232">
        <v>8170.38</v>
      </c>
      <c r="AD20634" s="207"/>
      <c r="AE20634" s="208"/>
    </row>
    <row r="20635" spans="24:31" x14ac:dyDescent="0.3">
      <c r="X20635" s="275" t="s">
        <v>27067</v>
      </c>
      <c r="Y20635" s="276">
        <v>29245.439999999999</v>
      </c>
      <c r="AA20635" s="231" t="s">
        <v>25187</v>
      </c>
      <c r="AB20635" s="232">
        <v>47964.65</v>
      </c>
      <c r="AD20635" s="207"/>
      <c r="AE20635" s="208"/>
    </row>
    <row r="20636" spans="24:31" x14ac:dyDescent="0.3">
      <c r="X20636" s="275" t="s">
        <v>39466</v>
      </c>
      <c r="Y20636" s="276">
        <v>12145</v>
      </c>
      <c r="AA20636" s="231" t="s">
        <v>25188</v>
      </c>
      <c r="AB20636" s="232">
        <v>2914.22</v>
      </c>
      <c r="AD20636" s="207"/>
      <c r="AE20636" s="208"/>
    </row>
    <row r="20637" spans="24:31" x14ac:dyDescent="0.3">
      <c r="X20637" s="275" t="s">
        <v>56858</v>
      </c>
      <c r="Y20637" s="276">
        <v>7520.58</v>
      </c>
      <c r="AA20637" s="231" t="s">
        <v>25189</v>
      </c>
      <c r="AB20637" s="232">
        <v>9910.27</v>
      </c>
      <c r="AD20637" s="207"/>
      <c r="AE20637" s="208"/>
    </row>
    <row r="20638" spans="24:31" x14ac:dyDescent="0.3">
      <c r="X20638" s="275" t="s">
        <v>27068</v>
      </c>
      <c r="Y20638" s="276">
        <v>50865.42</v>
      </c>
      <c r="AA20638" s="231" t="s">
        <v>25190</v>
      </c>
      <c r="AB20638" s="232">
        <v>5107.76</v>
      </c>
      <c r="AD20638" s="207"/>
      <c r="AE20638" s="208"/>
    </row>
    <row r="20639" spans="24:31" x14ac:dyDescent="0.3">
      <c r="X20639" s="275" t="s">
        <v>40892</v>
      </c>
      <c r="Y20639" s="276">
        <v>23023.53</v>
      </c>
      <c r="AA20639" s="231" t="s">
        <v>25191</v>
      </c>
      <c r="AB20639" s="232">
        <v>4228.0600000000004</v>
      </c>
      <c r="AD20639" s="207"/>
      <c r="AE20639" s="208"/>
    </row>
    <row r="20640" spans="24:31" x14ac:dyDescent="0.3">
      <c r="X20640" s="275" t="s">
        <v>27069</v>
      </c>
      <c r="Y20640" s="276">
        <v>84</v>
      </c>
      <c r="AA20640" s="231" t="s">
        <v>25219</v>
      </c>
      <c r="AB20640" s="232">
        <v>222825</v>
      </c>
      <c r="AD20640" s="207"/>
      <c r="AE20640" s="208"/>
    </row>
    <row r="20641" spans="24:31" x14ac:dyDescent="0.3">
      <c r="X20641" s="275" t="s">
        <v>27071</v>
      </c>
      <c r="Y20641" s="276">
        <v>3267.78</v>
      </c>
      <c r="AA20641" s="231" t="s">
        <v>54487</v>
      </c>
      <c r="AB20641" s="232">
        <v>38600</v>
      </c>
      <c r="AD20641" s="207"/>
      <c r="AE20641" s="208"/>
    </row>
    <row r="20642" spans="24:31" x14ac:dyDescent="0.3">
      <c r="X20642" s="275" t="s">
        <v>36681</v>
      </c>
      <c r="Y20642" s="276">
        <v>3835099.8</v>
      </c>
      <c r="AA20642" s="231" t="s">
        <v>33958</v>
      </c>
      <c r="AB20642" s="232">
        <v>290074.71000000002</v>
      </c>
      <c r="AD20642" s="207"/>
      <c r="AE20642" s="208"/>
    </row>
    <row r="20643" spans="24:31" x14ac:dyDescent="0.3">
      <c r="X20643" s="275" t="s">
        <v>27075</v>
      </c>
      <c r="Y20643" s="276">
        <v>8041.73</v>
      </c>
      <c r="AA20643" s="231" t="s">
        <v>33959</v>
      </c>
      <c r="AB20643" s="232">
        <v>68230.7</v>
      </c>
      <c r="AD20643" s="207"/>
      <c r="AE20643" s="208"/>
    </row>
    <row r="20644" spans="24:31" x14ac:dyDescent="0.3">
      <c r="X20644" s="275" t="s">
        <v>47592</v>
      </c>
      <c r="Y20644" s="276">
        <v>268683.33</v>
      </c>
      <c r="AA20644" s="231" t="s">
        <v>54488</v>
      </c>
      <c r="AB20644" s="232">
        <v>21083.14</v>
      </c>
      <c r="AD20644" s="207"/>
      <c r="AE20644" s="208"/>
    </row>
    <row r="20645" spans="24:31" x14ac:dyDescent="0.3">
      <c r="X20645" s="275" t="s">
        <v>27076</v>
      </c>
      <c r="Y20645" s="276">
        <v>8138.78</v>
      </c>
      <c r="AA20645" s="231" t="s">
        <v>54489</v>
      </c>
      <c r="AB20645" s="232">
        <v>47477.5</v>
      </c>
      <c r="AD20645" s="207"/>
      <c r="AE20645" s="208"/>
    </row>
    <row r="20646" spans="24:31" x14ac:dyDescent="0.3">
      <c r="X20646" s="275" t="s">
        <v>60023</v>
      </c>
      <c r="Y20646" s="276">
        <v>-2500</v>
      </c>
      <c r="AA20646" s="231" t="s">
        <v>33960</v>
      </c>
      <c r="AB20646" s="232">
        <v>85323.76</v>
      </c>
      <c r="AD20646" s="207"/>
      <c r="AE20646" s="208"/>
    </row>
    <row r="20647" spans="24:31" x14ac:dyDescent="0.3">
      <c r="X20647" s="275" t="s">
        <v>27077</v>
      </c>
      <c r="Y20647" s="276">
        <v>590042.80000000005</v>
      </c>
      <c r="AA20647" s="231" t="s">
        <v>33961</v>
      </c>
      <c r="AB20647" s="232">
        <v>4350</v>
      </c>
      <c r="AD20647" s="207"/>
      <c r="AE20647" s="208"/>
    </row>
    <row r="20648" spans="24:31" x14ac:dyDescent="0.3">
      <c r="X20648" s="275" t="s">
        <v>60949</v>
      </c>
      <c r="Y20648" s="276">
        <v>703300</v>
      </c>
      <c r="AA20648" s="231" t="s">
        <v>54490</v>
      </c>
      <c r="AB20648" s="232">
        <v>5400</v>
      </c>
      <c r="AD20648" s="207"/>
      <c r="AE20648" s="208"/>
    </row>
    <row r="20649" spans="24:31" x14ac:dyDescent="0.3">
      <c r="X20649" s="275" t="s">
        <v>27078</v>
      </c>
      <c r="Y20649" s="276">
        <v>1600.95</v>
      </c>
      <c r="AA20649" s="231" t="s">
        <v>54491</v>
      </c>
      <c r="AB20649" s="232">
        <v>1920</v>
      </c>
      <c r="AD20649" s="207"/>
      <c r="AE20649" s="208"/>
    </row>
    <row r="20650" spans="24:31" x14ac:dyDescent="0.3">
      <c r="X20650" s="275" t="s">
        <v>27079</v>
      </c>
      <c r="Y20650" s="276">
        <v>23.39</v>
      </c>
      <c r="AA20650" s="231" t="s">
        <v>33962</v>
      </c>
      <c r="AB20650" s="232">
        <v>48445.4</v>
      </c>
      <c r="AD20650" s="207"/>
      <c r="AE20650" s="208"/>
    </row>
    <row r="20651" spans="24:31" x14ac:dyDescent="0.3">
      <c r="X20651" s="275" t="s">
        <v>14183</v>
      </c>
      <c r="Y20651" s="276">
        <v>562005.11</v>
      </c>
      <c r="AA20651" s="231" t="s">
        <v>32554</v>
      </c>
      <c r="AB20651" s="232">
        <v>618.45000000000005</v>
      </c>
      <c r="AD20651" s="207"/>
      <c r="AE20651" s="208"/>
    </row>
    <row r="20652" spans="24:31" x14ac:dyDescent="0.3">
      <c r="X20652" s="275" t="s">
        <v>14184</v>
      </c>
      <c r="Y20652" s="276">
        <v>668212.94999999995</v>
      </c>
      <c r="AA20652" s="231" t="s">
        <v>14009</v>
      </c>
      <c r="AB20652" s="232">
        <v>7377.96</v>
      </c>
      <c r="AD20652" s="207"/>
      <c r="AE20652" s="208"/>
    </row>
    <row r="20653" spans="24:31" x14ac:dyDescent="0.3">
      <c r="X20653" s="275" t="s">
        <v>27080</v>
      </c>
      <c r="Y20653" s="276">
        <v>247780.74</v>
      </c>
      <c r="AA20653" s="231" t="s">
        <v>33963</v>
      </c>
      <c r="AB20653" s="232">
        <v>5729.74</v>
      </c>
      <c r="AD20653" s="207"/>
      <c r="AE20653" s="208"/>
    </row>
    <row r="20654" spans="24:31" x14ac:dyDescent="0.3">
      <c r="X20654" s="275" t="s">
        <v>27081</v>
      </c>
      <c r="Y20654" s="276">
        <v>399634.93</v>
      </c>
      <c r="AA20654" s="231" t="s">
        <v>54492</v>
      </c>
      <c r="AB20654" s="232">
        <v>4020.9</v>
      </c>
      <c r="AD20654" s="207"/>
      <c r="AE20654" s="208"/>
    </row>
    <row r="20655" spans="24:31" x14ac:dyDescent="0.3">
      <c r="X20655" s="275" t="s">
        <v>27082</v>
      </c>
      <c r="Y20655" s="276">
        <v>17349.419999999998</v>
      </c>
      <c r="AA20655" s="231" t="s">
        <v>43325</v>
      </c>
      <c r="AB20655" s="232">
        <v>665701.71</v>
      </c>
      <c r="AD20655" s="207"/>
      <c r="AE20655" s="208"/>
    </row>
    <row r="20656" spans="24:31" x14ac:dyDescent="0.3">
      <c r="X20656" s="275" t="s">
        <v>58093</v>
      </c>
      <c r="Y20656" s="276">
        <v>1842699.41</v>
      </c>
      <c r="AA20656" s="231" t="s">
        <v>36565</v>
      </c>
      <c r="AB20656" s="232">
        <v>935650</v>
      </c>
      <c r="AD20656" s="207"/>
      <c r="AE20656" s="208"/>
    </row>
    <row r="20657" spans="24:31" x14ac:dyDescent="0.3">
      <c r="X20657" s="275" t="s">
        <v>27085</v>
      </c>
      <c r="Y20657" s="276">
        <v>13711.9</v>
      </c>
      <c r="AA20657" s="231" t="s">
        <v>35398</v>
      </c>
      <c r="AB20657" s="232">
        <v>2889.38</v>
      </c>
      <c r="AD20657" s="207"/>
      <c r="AE20657" s="208"/>
    </row>
    <row r="20658" spans="24:31" x14ac:dyDescent="0.3">
      <c r="X20658" s="275" t="s">
        <v>60950</v>
      </c>
      <c r="Y20658" s="276">
        <v>90.54</v>
      </c>
      <c r="AA20658" s="231" t="s">
        <v>14010</v>
      </c>
      <c r="AB20658" s="232">
        <v>179535.37</v>
      </c>
      <c r="AD20658" s="207"/>
      <c r="AE20658" s="208"/>
    </row>
    <row r="20659" spans="24:31" x14ac:dyDescent="0.3">
      <c r="X20659" s="275" t="s">
        <v>62393</v>
      </c>
      <c r="Y20659" s="276">
        <v>7728.03</v>
      </c>
      <c r="AA20659" s="231" t="s">
        <v>25221</v>
      </c>
      <c r="AB20659" s="232">
        <v>164571.38</v>
      </c>
      <c r="AD20659" s="207"/>
      <c r="AE20659" s="208"/>
    </row>
    <row r="20660" spans="24:31" x14ac:dyDescent="0.3">
      <c r="X20660" s="275" t="s">
        <v>27087</v>
      </c>
      <c r="Y20660" s="276">
        <v>596370.69999999995</v>
      </c>
      <c r="AA20660" s="231" t="s">
        <v>32555</v>
      </c>
      <c r="AB20660" s="232">
        <v>5808.17</v>
      </c>
      <c r="AD20660" s="207"/>
      <c r="AE20660" s="208"/>
    </row>
    <row r="20661" spans="24:31" x14ac:dyDescent="0.3">
      <c r="X20661" s="275" t="s">
        <v>27088</v>
      </c>
      <c r="Y20661" s="276">
        <v>1479892.42</v>
      </c>
      <c r="AA20661" s="231" t="s">
        <v>14011</v>
      </c>
      <c r="AB20661" s="232">
        <v>158994.31</v>
      </c>
      <c r="AD20661" s="207"/>
      <c r="AE20661" s="208"/>
    </row>
    <row r="20662" spans="24:31" x14ac:dyDescent="0.3">
      <c r="X20662" s="275" t="s">
        <v>27089</v>
      </c>
      <c r="Y20662" s="276">
        <v>1439710.59</v>
      </c>
      <c r="AA20662" s="231" t="s">
        <v>35399</v>
      </c>
      <c r="AB20662" s="232">
        <v>7010.33</v>
      </c>
      <c r="AD20662" s="207"/>
      <c r="AE20662" s="208"/>
    </row>
    <row r="20663" spans="24:31" x14ac:dyDescent="0.3">
      <c r="X20663" s="275" t="s">
        <v>27091</v>
      </c>
      <c r="Y20663" s="276">
        <v>71322.05</v>
      </c>
      <c r="AA20663" s="231" t="s">
        <v>48515</v>
      </c>
      <c r="AB20663" s="232">
        <v>29760.1</v>
      </c>
      <c r="AD20663" s="207"/>
      <c r="AE20663" s="208"/>
    </row>
    <row r="20664" spans="24:31" x14ac:dyDescent="0.3">
      <c r="X20664" s="275" t="s">
        <v>63524</v>
      </c>
      <c r="Y20664" s="276">
        <v>971859.09</v>
      </c>
      <c r="AA20664" s="231" t="s">
        <v>49398</v>
      </c>
      <c r="AB20664" s="232">
        <v>7365.33</v>
      </c>
      <c r="AD20664" s="207"/>
      <c r="AE20664" s="208"/>
    </row>
    <row r="20665" spans="24:31" x14ac:dyDescent="0.3">
      <c r="X20665" s="275" t="s">
        <v>58094</v>
      </c>
      <c r="Y20665" s="276">
        <v>77553.69</v>
      </c>
      <c r="AA20665" s="231" t="s">
        <v>47569</v>
      </c>
      <c r="AB20665" s="232">
        <v>99465</v>
      </c>
      <c r="AD20665" s="207"/>
      <c r="AE20665" s="208"/>
    </row>
    <row r="20666" spans="24:31" x14ac:dyDescent="0.3">
      <c r="X20666" s="275" t="s">
        <v>65194</v>
      </c>
      <c r="Y20666" s="276">
        <v>20741.25</v>
      </c>
      <c r="AA20666" s="231" t="s">
        <v>25225</v>
      </c>
      <c r="AB20666" s="232">
        <v>1174.08</v>
      </c>
      <c r="AD20666" s="207"/>
      <c r="AE20666" s="208"/>
    </row>
    <row r="20667" spans="24:31" x14ac:dyDescent="0.3">
      <c r="X20667" s="275" t="s">
        <v>60951</v>
      </c>
      <c r="Y20667" s="276">
        <v>39535.199999999997</v>
      </c>
      <c r="AA20667" s="231" t="s">
        <v>54493</v>
      </c>
      <c r="AB20667" s="232">
        <v>520684.77</v>
      </c>
      <c r="AD20667" s="207"/>
      <c r="AE20667" s="208"/>
    </row>
    <row r="20668" spans="24:31" x14ac:dyDescent="0.3">
      <c r="X20668" s="275" t="s">
        <v>46166</v>
      </c>
      <c r="Y20668" s="276">
        <v>13598.24</v>
      </c>
      <c r="AA20668" s="231" t="s">
        <v>14012</v>
      </c>
      <c r="AB20668" s="232">
        <v>546348.67000000004</v>
      </c>
      <c r="AD20668" s="207"/>
      <c r="AE20668" s="208"/>
    </row>
    <row r="20669" spans="24:31" x14ac:dyDescent="0.3">
      <c r="X20669" s="275" t="s">
        <v>58095</v>
      </c>
      <c r="Y20669" s="276">
        <v>2992.56</v>
      </c>
      <c r="AA20669" s="231" t="s">
        <v>25226</v>
      </c>
      <c r="AB20669" s="232">
        <v>5390</v>
      </c>
      <c r="AD20669" s="207"/>
      <c r="AE20669" s="208"/>
    </row>
    <row r="20670" spans="24:31" x14ac:dyDescent="0.3">
      <c r="X20670" s="275" t="s">
        <v>58096</v>
      </c>
      <c r="Y20670" s="276">
        <v>5892.8</v>
      </c>
      <c r="AA20670" s="231" t="s">
        <v>54494</v>
      </c>
      <c r="AB20670" s="232">
        <v>34784.83</v>
      </c>
      <c r="AD20670" s="207"/>
      <c r="AE20670" s="208"/>
    </row>
    <row r="20671" spans="24:31" x14ac:dyDescent="0.3">
      <c r="X20671" s="275" t="s">
        <v>58097</v>
      </c>
      <c r="Y20671" s="276">
        <v>2761.28</v>
      </c>
      <c r="AA20671" s="231" t="s">
        <v>54495</v>
      </c>
      <c r="AB20671" s="232">
        <v>5088.75</v>
      </c>
      <c r="AD20671" s="207"/>
      <c r="AE20671" s="208"/>
    </row>
    <row r="20672" spans="24:31" x14ac:dyDescent="0.3">
      <c r="X20672" s="275" t="s">
        <v>50763</v>
      </c>
      <c r="Y20672" s="276">
        <v>52869.72</v>
      </c>
      <c r="AA20672" s="231" t="s">
        <v>25227</v>
      </c>
      <c r="AB20672" s="232">
        <v>23702.14</v>
      </c>
      <c r="AD20672" s="207"/>
      <c r="AE20672" s="208"/>
    </row>
    <row r="20673" spans="24:31" x14ac:dyDescent="0.3">
      <c r="X20673" s="275" t="s">
        <v>55653</v>
      </c>
      <c r="Y20673" s="276">
        <v>29580</v>
      </c>
      <c r="AA20673" s="231" t="s">
        <v>25228</v>
      </c>
      <c r="AB20673" s="232">
        <v>398717.64</v>
      </c>
      <c r="AD20673" s="207"/>
      <c r="AE20673" s="208"/>
    </row>
    <row r="20674" spans="24:31" x14ac:dyDescent="0.3">
      <c r="X20674" s="275" t="s">
        <v>55654</v>
      </c>
      <c r="Y20674" s="276">
        <v>57982.84</v>
      </c>
      <c r="AA20674" s="231" t="s">
        <v>46137</v>
      </c>
      <c r="AB20674" s="232">
        <v>-8897.2000000000007</v>
      </c>
      <c r="AD20674" s="207"/>
      <c r="AE20674" s="208"/>
    </row>
    <row r="20675" spans="24:31" x14ac:dyDescent="0.3">
      <c r="X20675" s="275" t="s">
        <v>62914</v>
      </c>
      <c r="Y20675" s="276">
        <v>32421</v>
      </c>
      <c r="AA20675" s="231" t="s">
        <v>49399</v>
      </c>
      <c r="AB20675" s="232">
        <v>71940</v>
      </c>
      <c r="AD20675" s="207"/>
      <c r="AE20675" s="208"/>
    </row>
    <row r="20676" spans="24:31" x14ac:dyDescent="0.3">
      <c r="X20676" s="275" t="s">
        <v>27223</v>
      </c>
      <c r="Y20676" s="276">
        <v>2483599.48</v>
      </c>
      <c r="AA20676" s="231" t="s">
        <v>49400</v>
      </c>
      <c r="AB20676" s="232">
        <v>196262.84</v>
      </c>
      <c r="AD20676" s="207"/>
      <c r="AE20676" s="208"/>
    </row>
    <row r="20677" spans="24:31" x14ac:dyDescent="0.3">
      <c r="X20677" s="275" t="s">
        <v>36688</v>
      </c>
      <c r="Y20677" s="276">
        <v>4716.21</v>
      </c>
      <c r="AA20677" s="231" t="s">
        <v>48516</v>
      </c>
      <c r="AB20677" s="232">
        <v>18543.54</v>
      </c>
      <c r="AD20677" s="207"/>
      <c r="AE20677" s="208"/>
    </row>
    <row r="20678" spans="24:31" x14ac:dyDescent="0.3">
      <c r="X20678" s="275" t="s">
        <v>27225</v>
      </c>
      <c r="Y20678" s="276">
        <v>558618.42000000004</v>
      </c>
      <c r="AA20678" s="231" t="s">
        <v>36566</v>
      </c>
      <c r="AB20678" s="232">
        <v>26650</v>
      </c>
      <c r="AD20678" s="207"/>
      <c r="AE20678" s="208"/>
    </row>
    <row r="20679" spans="24:31" x14ac:dyDescent="0.3">
      <c r="X20679" s="275" t="s">
        <v>27226</v>
      </c>
      <c r="Y20679" s="276">
        <v>234038.14</v>
      </c>
      <c r="AA20679" s="231" t="s">
        <v>50741</v>
      </c>
      <c r="AB20679" s="232">
        <v>139101.59</v>
      </c>
      <c r="AD20679" s="207"/>
      <c r="AE20679" s="208"/>
    </row>
    <row r="20680" spans="24:31" x14ac:dyDescent="0.3">
      <c r="X20680" s="275" t="s">
        <v>27228</v>
      </c>
      <c r="Y20680" s="276">
        <v>868321.56</v>
      </c>
      <c r="AA20680" s="231" t="s">
        <v>50742</v>
      </c>
      <c r="AB20680" s="232">
        <v>94108.1</v>
      </c>
      <c r="AD20680" s="207"/>
      <c r="AE20680" s="208"/>
    </row>
    <row r="20681" spans="24:31" x14ac:dyDescent="0.3">
      <c r="X20681" s="275" t="s">
        <v>27230</v>
      </c>
      <c r="Y20681" s="276">
        <v>11178.07</v>
      </c>
      <c r="AA20681" s="231" t="s">
        <v>54496</v>
      </c>
      <c r="AB20681" s="232">
        <v>13285.64</v>
      </c>
      <c r="AD20681" s="207"/>
      <c r="AE20681" s="208"/>
    </row>
    <row r="20682" spans="24:31" x14ac:dyDescent="0.3">
      <c r="X20682" s="275" t="s">
        <v>27232</v>
      </c>
      <c r="Y20682" s="276">
        <v>22378.61</v>
      </c>
      <c r="AA20682" s="231" t="s">
        <v>46138</v>
      </c>
      <c r="AB20682" s="232">
        <v>301811.19</v>
      </c>
      <c r="AD20682" s="207"/>
      <c r="AE20682" s="208"/>
    </row>
    <row r="20683" spans="24:31" x14ac:dyDescent="0.3">
      <c r="X20683" s="275" t="s">
        <v>27233</v>
      </c>
      <c r="Y20683" s="276">
        <v>4299.3999999999996</v>
      </c>
      <c r="AA20683" s="231" t="s">
        <v>46139</v>
      </c>
      <c r="AB20683" s="232">
        <v>38849.79</v>
      </c>
      <c r="AD20683" s="207"/>
      <c r="AE20683" s="208"/>
    </row>
    <row r="20684" spans="24:31" x14ac:dyDescent="0.3">
      <c r="X20684" s="275" t="s">
        <v>27235</v>
      </c>
      <c r="Y20684" s="276">
        <v>71931.070000000007</v>
      </c>
      <c r="AA20684" s="231" t="s">
        <v>14018</v>
      </c>
      <c r="AB20684" s="232">
        <v>3812.79</v>
      </c>
      <c r="AD20684" s="207"/>
      <c r="AE20684" s="208"/>
    </row>
    <row r="20685" spans="24:31" x14ac:dyDescent="0.3">
      <c r="X20685" s="275" t="s">
        <v>35629</v>
      </c>
      <c r="Y20685" s="276">
        <v>213586.96</v>
      </c>
      <c r="AA20685" s="231" t="s">
        <v>14019</v>
      </c>
      <c r="AB20685" s="232">
        <v>15217.09</v>
      </c>
      <c r="AD20685" s="207"/>
      <c r="AE20685" s="208"/>
    </row>
    <row r="20686" spans="24:31" x14ac:dyDescent="0.3">
      <c r="X20686" s="275" t="s">
        <v>34111</v>
      </c>
      <c r="Y20686" s="276">
        <v>37697.370000000003</v>
      </c>
      <c r="AA20686" s="231" t="s">
        <v>25240</v>
      </c>
      <c r="AB20686" s="232">
        <v>696472.06</v>
      </c>
      <c r="AD20686" s="207"/>
      <c r="AE20686" s="208"/>
    </row>
    <row r="20687" spans="24:31" x14ac:dyDescent="0.3">
      <c r="X20687" s="275" t="s">
        <v>27236</v>
      </c>
      <c r="Y20687" s="276">
        <v>55237.18</v>
      </c>
      <c r="AA20687" s="231" t="s">
        <v>54497</v>
      </c>
      <c r="AB20687" s="232">
        <v>2415</v>
      </c>
      <c r="AD20687" s="207"/>
      <c r="AE20687" s="208"/>
    </row>
    <row r="20688" spans="24:31" x14ac:dyDescent="0.3">
      <c r="X20688" s="275" t="s">
        <v>27237</v>
      </c>
      <c r="Y20688" s="276">
        <v>102.46</v>
      </c>
      <c r="AA20688" s="231" t="s">
        <v>25242</v>
      </c>
      <c r="AB20688" s="232">
        <v>25193.61</v>
      </c>
      <c r="AD20688" s="207"/>
      <c r="AE20688" s="208"/>
    </row>
    <row r="20689" spans="24:31" x14ac:dyDescent="0.3">
      <c r="X20689" s="275" t="s">
        <v>14193</v>
      </c>
      <c r="Y20689" s="276">
        <v>36898.019999999997</v>
      </c>
      <c r="AA20689" s="231" t="s">
        <v>25243</v>
      </c>
      <c r="AB20689" s="232">
        <v>5260.11</v>
      </c>
      <c r="AD20689" s="207"/>
      <c r="AE20689" s="208"/>
    </row>
    <row r="20690" spans="24:31" x14ac:dyDescent="0.3">
      <c r="X20690" s="275" t="s">
        <v>34112</v>
      </c>
      <c r="Y20690" s="276">
        <v>515.23</v>
      </c>
      <c r="AA20690" s="231" t="s">
        <v>25245</v>
      </c>
      <c r="AB20690" s="232">
        <v>12905.7</v>
      </c>
      <c r="AD20690" s="207"/>
      <c r="AE20690" s="208"/>
    </row>
    <row r="20691" spans="24:31" x14ac:dyDescent="0.3">
      <c r="X20691" s="275" t="s">
        <v>55655</v>
      </c>
      <c r="Y20691" s="276">
        <v>838.25</v>
      </c>
      <c r="AA20691" s="231" t="s">
        <v>25247</v>
      </c>
      <c r="AB20691" s="232">
        <v>20764.05</v>
      </c>
      <c r="AD20691" s="207"/>
      <c r="AE20691" s="208"/>
    </row>
    <row r="20692" spans="24:31" x14ac:dyDescent="0.3">
      <c r="X20692" s="275" t="s">
        <v>35630</v>
      </c>
      <c r="Y20692" s="276">
        <v>16200</v>
      </c>
      <c r="AA20692" s="231" t="s">
        <v>25333</v>
      </c>
      <c r="AB20692" s="232">
        <v>392683.28</v>
      </c>
      <c r="AD20692" s="207"/>
      <c r="AE20692" s="208"/>
    </row>
    <row r="20693" spans="24:31" x14ac:dyDescent="0.3">
      <c r="X20693" s="275" t="s">
        <v>27242</v>
      </c>
      <c r="Y20693" s="276">
        <v>386781.8</v>
      </c>
      <c r="AA20693" s="231" t="s">
        <v>48517</v>
      </c>
      <c r="AB20693" s="232">
        <v>10191.84</v>
      </c>
      <c r="AD20693" s="207"/>
      <c r="AE20693" s="208"/>
    </row>
    <row r="20694" spans="24:31" x14ac:dyDescent="0.3">
      <c r="X20694" s="275" t="s">
        <v>35631</v>
      </c>
      <c r="Y20694" s="276">
        <v>5291.38</v>
      </c>
      <c r="AA20694" s="231" t="s">
        <v>25334</v>
      </c>
      <c r="AB20694" s="232">
        <v>581767.53</v>
      </c>
      <c r="AD20694" s="207"/>
      <c r="AE20694" s="208"/>
    </row>
    <row r="20695" spans="24:31" x14ac:dyDescent="0.3">
      <c r="X20695" s="275" t="s">
        <v>58789</v>
      </c>
      <c r="Y20695" s="276">
        <v>22272.58</v>
      </c>
      <c r="AA20695" s="231" t="s">
        <v>33968</v>
      </c>
      <c r="AB20695" s="232">
        <v>728.28</v>
      </c>
      <c r="AD20695" s="207"/>
      <c r="AE20695" s="208"/>
    </row>
    <row r="20696" spans="24:31" x14ac:dyDescent="0.3">
      <c r="X20696" s="275" t="s">
        <v>62394</v>
      </c>
      <c r="Y20696" s="276">
        <v>9336.43</v>
      </c>
      <c r="AA20696" s="231" t="s">
        <v>25335</v>
      </c>
      <c r="AB20696" s="232">
        <v>15850.32</v>
      </c>
      <c r="AD20696" s="207"/>
      <c r="AE20696" s="208"/>
    </row>
    <row r="20697" spans="24:31" x14ac:dyDescent="0.3">
      <c r="X20697" s="275" t="s">
        <v>27244</v>
      </c>
      <c r="Y20697" s="276">
        <v>155326.29</v>
      </c>
      <c r="AA20697" s="231" t="s">
        <v>25336</v>
      </c>
      <c r="AB20697" s="232">
        <v>31131.09</v>
      </c>
      <c r="AD20697" s="207"/>
      <c r="AE20697" s="208"/>
    </row>
    <row r="20698" spans="24:31" x14ac:dyDescent="0.3">
      <c r="X20698" s="275" t="s">
        <v>27246</v>
      </c>
      <c r="Y20698" s="276">
        <v>615104.32999999996</v>
      </c>
      <c r="AA20698" s="231" t="s">
        <v>25337</v>
      </c>
      <c r="AB20698" s="232">
        <v>74387.87</v>
      </c>
      <c r="AD20698" s="207"/>
      <c r="AE20698" s="208"/>
    </row>
    <row r="20699" spans="24:31" x14ac:dyDescent="0.3">
      <c r="X20699" s="275" t="s">
        <v>27247</v>
      </c>
      <c r="Y20699" s="276">
        <v>11038.25</v>
      </c>
      <c r="AA20699" s="231" t="s">
        <v>43326</v>
      </c>
      <c r="AB20699" s="232">
        <v>53135</v>
      </c>
      <c r="AD20699" s="207"/>
      <c r="AE20699" s="208"/>
    </row>
    <row r="20700" spans="24:31" x14ac:dyDescent="0.3">
      <c r="X20700" s="275" t="s">
        <v>14194</v>
      </c>
      <c r="Y20700" s="276">
        <v>426973.55</v>
      </c>
      <c r="AA20700" s="231" t="s">
        <v>25338</v>
      </c>
      <c r="AB20700" s="232">
        <v>87.74</v>
      </c>
      <c r="AD20700" s="207"/>
      <c r="AE20700" s="208"/>
    </row>
    <row r="20701" spans="24:31" x14ac:dyDescent="0.3">
      <c r="X20701" s="275" t="s">
        <v>14195</v>
      </c>
      <c r="Y20701" s="276">
        <v>1309134.69</v>
      </c>
      <c r="AA20701" s="231" t="s">
        <v>25339</v>
      </c>
      <c r="AB20701" s="232">
        <v>9125.69</v>
      </c>
      <c r="AD20701" s="207"/>
      <c r="AE20701" s="208"/>
    </row>
    <row r="20702" spans="24:31" x14ac:dyDescent="0.3">
      <c r="X20702" s="275" t="s">
        <v>27248</v>
      </c>
      <c r="Y20702" s="276">
        <v>671113.96</v>
      </c>
      <c r="AA20702" s="231" t="s">
        <v>25340</v>
      </c>
      <c r="AB20702" s="232">
        <v>50437.51</v>
      </c>
      <c r="AD20702" s="207"/>
      <c r="AE20702" s="208"/>
    </row>
    <row r="20703" spans="24:31" x14ac:dyDescent="0.3">
      <c r="X20703" s="275" t="s">
        <v>60024</v>
      </c>
      <c r="Y20703" s="276">
        <v>12728</v>
      </c>
      <c r="AA20703" s="231" t="s">
        <v>14032</v>
      </c>
      <c r="AB20703" s="232">
        <v>158370.35999999999</v>
      </c>
      <c r="AD20703" s="207"/>
      <c r="AE20703" s="208"/>
    </row>
    <row r="20704" spans="24:31" x14ac:dyDescent="0.3">
      <c r="X20704" s="275" t="s">
        <v>27249</v>
      </c>
      <c r="Y20704" s="276">
        <v>80757.88</v>
      </c>
      <c r="AA20704" s="231" t="s">
        <v>25345</v>
      </c>
      <c r="AB20704" s="232">
        <v>21366.66</v>
      </c>
      <c r="AD20704" s="207"/>
      <c r="AE20704" s="208"/>
    </row>
    <row r="20705" spans="24:31" x14ac:dyDescent="0.3">
      <c r="X20705" s="275" t="s">
        <v>60101</v>
      </c>
      <c r="Y20705" s="276">
        <v>9130</v>
      </c>
      <c r="AA20705" s="231" t="s">
        <v>35408</v>
      </c>
      <c r="AB20705" s="232">
        <v>12632848.949999999</v>
      </c>
      <c r="AD20705" s="207"/>
      <c r="AE20705" s="208"/>
    </row>
    <row r="20706" spans="24:31" x14ac:dyDescent="0.3">
      <c r="X20706" s="275" t="s">
        <v>34113</v>
      </c>
      <c r="Y20706" s="276">
        <v>126320.56</v>
      </c>
      <c r="AA20706" s="231" t="s">
        <v>40866</v>
      </c>
      <c r="AB20706" s="232">
        <v>56385.4</v>
      </c>
      <c r="AD20706" s="207"/>
      <c r="AE20706" s="208"/>
    </row>
    <row r="20707" spans="24:31" x14ac:dyDescent="0.3">
      <c r="X20707" s="275" t="s">
        <v>54551</v>
      </c>
      <c r="Y20707" s="276">
        <v>416.2</v>
      </c>
      <c r="AA20707" s="231" t="s">
        <v>25349</v>
      </c>
      <c r="AB20707" s="232">
        <v>52166.75</v>
      </c>
      <c r="AD20707" s="207"/>
      <c r="AE20707" s="208"/>
    </row>
    <row r="20708" spans="24:31" x14ac:dyDescent="0.3">
      <c r="X20708" s="275" t="s">
        <v>27253</v>
      </c>
      <c r="Y20708" s="276">
        <v>2431.6999999999998</v>
      </c>
      <c r="AA20708" s="231" t="s">
        <v>25350</v>
      </c>
      <c r="AB20708" s="232">
        <v>600</v>
      </c>
      <c r="AD20708" s="207"/>
      <c r="AE20708" s="208"/>
    </row>
    <row r="20709" spans="24:31" x14ac:dyDescent="0.3">
      <c r="X20709" s="275" t="s">
        <v>27254</v>
      </c>
      <c r="Y20709" s="276">
        <v>1022.39</v>
      </c>
      <c r="AA20709" s="231" t="s">
        <v>25351</v>
      </c>
      <c r="AB20709" s="232">
        <v>340310.65</v>
      </c>
      <c r="AD20709" s="207"/>
      <c r="AE20709" s="208"/>
    </row>
    <row r="20710" spans="24:31" x14ac:dyDescent="0.3">
      <c r="X20710" s="275" t="s">
        <v>27255</v>
      </c>
      <c r="Y20710" s="276">
        <v>196.23</v>
      </c>
      <c r="AA20710" s="231" t="s">
        <v>25352</v>
      </c>
      <c r="AB20710" s="232">
        <v>400.84</v>
      </c>
      <c r="AD20710" s="207"/>
      <c r="AE20710" s="208"/>
    </row>
    <row r="20711" spans="24:31" x14ac:dyDescent="0.3">
      <c r="X20711" s="275" t="s">
        <v>54552</v>
      </c>
      <c r="Y20711" s="276">
        <v>1513578.47</v>
      </c>
      <c r="AA20711" s="231" t="s">
        <v>14035</v>
      </c>
      <c r="AB20711" s="232">
        <v>1101838.96</v>
      </c>
      <c r="AD20711" s="207"/>
      <c r="AE20711" s="208"/>
    </row>
    <row r="20712" spans="24:31" x14ac:dyDescent="0.3">
      <c r="X20712" s="275" t="s">
        <v>27256</v>
      </c>
      <c r="Y20712" s="276">
        <v>2479.94</v>
      </c>
      <c r="AA20712" s="231" t="s">
        <v>14036</v>
      </c>
      <c r="AB20712" s="232">
        <v>239230.02</v>
      </c>
      <c r="AD20712" s="207"/>
      <c r="AE20712" s="208"/>
    </row>
    <row r="20713" spans="24:31" x14ac:dyDescent="0.3">
      <c r="X20713" s="275" t="s">
        <v>27257</v>
      </c>
      <c r="Y20713" s="276">
        <v>19898.939999999999</v>
      </c>
      <c r="AA20713" s="231" t="s">
        <v>14037</v>
      </c>
      <c r="AB20713" s="232">
        <v>54735.56</v>
      </c>
      <c r="AD20713" s="207"/>
      <c r="AE20713" s="208"/>
    </row>
    <row r="20714" spans="24:31" x14ac:dyDescent="0.3">
      <c r="X20714" s="275" t="s">
        <v>27260</v>
      </c>
      <c r="Y20714" s="276">
        <v>1437.92</v>
      </c>
      <c r="AA20714" s="231" t="s">
        <v>25353</v>
      </c>
      <c r="AB20714" s="232">
        <v>289861.58</v>
      </c>
      <c r="AD20714" s="207"/>
      <c r="AE20714" s="208"/>
    </row>
    <row r="20715" spans="24:31" x14ac:dyDescent="0.3">
      <c r="X20715" s="275" t="s">
        <v>49413</v>
      </c>
      <c r="Y20715" s="276">
        <v>-11025</v>
      </c>
      <c r="AA20715" s="231" t="s">
        <v>25354</v>
      </c>
      <c r="AB20715" s="232">
        <v>1723.18</v>
      </c>
      <c r="AD20715" s="207"/>
      <c r="AE20715" s="208"/>
    </row>
    <row r="20716" spans="24:31" x14ac:dyDescent="0.3">
      <c r="X20716" s="275" t="s">
        <v>14199</v>
      </c>
      <c r="Y20716" s="276">
        <v>95491.83</v>
      </c>
      <c r="AA20716" s="231" t="s">
        <v>25356</v>
      </c>
      <c r="AB20716" s="232">
        <v>35457.800000000003</v>
      </c>
      <c r="AD20716" s="207"/>
      <c r="AE20716" s="208"/>
    </row>
    <row r="20717" spans="24:31" x14ac:dyDescent="0.3">
      <c r="X20717" s="275" t="s">
        <v>61708</v>
      </c>
      <c r="Y20717" s="276">
        <v>2194.12</v>
      </c>
      <c r="AA20717" s="231" t="s">
        <v>25357</v>
      </c>
      <c r="AB20717" s="232">
        <v>176662.03</v>
      </c>
      <c r="AD20717" s="207"/>
      <c r="AE20717" s="208"/>
    </row>
    <row r="20718" spans="24:31" x14ac:dyDescent="0.3">
      <c r="X20718" s="275" t="s">
        <v>27286</v>
      </c>
      <c r="Y20718" s="276">
        <v>877</v>
      </c>
      <c r="AA20718" s="231" t="s">
        <v>50743</v>
      </c>
      <c r="AB20718" s="232">
        <v>224.64</v>
      </c>
      <c r="AD20718" s="207"/>
      <c r="AE20718" s="208"/>
    </row>
    <row r="20719" spans="24:31" x14ac:dyDescent="0.3">
      <c r="X20719" s="275" t="s">
        <v>47593</v>
      </c>
      <c r="Y20719" s="276">
        <v>5005.24</v>
      </c>
      <c r="AA20719" s="231" t="s">
        <v>54498</v>
      </c>
      <c r="AB20719" s="232">
        <v>2269222.14</v>
      </c>
      <c r="AD20719" s="207"/>
      <c r="AE20719" s="208"/>
    </row>
    <row r="20720" spans="24:31" x14ac:dyDescent="0.3">
      <c r="X20720" s="275" t="s">
        <v>27287</v>
      </c>
      <c r="Y20720" s="276">
        <v>1894.8</v>
      </c>
      <c r="AA20720" s="231" t="s">
        <v>14038</v>
      </c>
      <c r="AB20720" s="232">
        <v>248041.15</v>
      </c>
      <c r="AD20720" s="207"/>
      <c r="AE20720" s="208"/>
    </row>
    <row r="20721" spans="24:31" x14ac:dyDescent="0.3">
      <c r="X20721" s="275" t="s">
        <v>47594</v>
      </c>
      <c r="Y20721" s="276">
        <v>118164.58</v>
      </c>
      <c r="AA20721" s="231" t="s">
        <v>25359</v>
      </c>
      <c r="AB20721" s="232">
        <v>3176591.55</v>
      </c>
      <c r="AD20721" s="207"/>
      <c r="AE20721" s="208"/>
    </row>
    <row r="20722" spans="24:31" x14ac:dyDescent="0.3">
      <c r="X20722" s="275" t="s">
        <v>27289</v>
      </c>
      <c r="Y20722" s="276">
        <v>13440.59</v>
      </c>
      <c r="AA20722" s="231" t="s">
        <v>25361</v>
      </c>
      <c r="AB20722" s="232">
        <v>20935.080000000002</v>
      </c>
      <c r="AD20722" s="207"/>
      <c r="AE20722" s="208"/>
    </row>
    <row r="20723" spans="24:31" x14ac:dyDescent="0.3">
      <c r="X20723" s="275" t="s">
        <v>55656</v>
      </c>
      <c r="Y20723" s="276">
        <v>14070</v>
      </c>
      <c r="AA20723" s="231" t="s">
        <v>25362</v>
      </c>
      <c r="AB20723" s="232">
        <v>8161366.54</v>
      </c>
      <c r="AD20723" s="207"/>
      <c r="AE20723" s="208"/>
    </row>
    <row r="20724" spans="24:31" x14ac:dyDescent="0.3">
      <c r="X20724" s="275" t="s">
        <v>58383</v>
      </c>
      <c r="Y20724" s="276">
        <v>11461</v>
      </c>
      <c r="AA20724" s="231" t="s">
        <v>40867</v>
      </c>
      <c r="AB20724" s="232">
        <v>-206655.94</v>
      </c>
      <c r="AD20724" s="207"/>
      <c r="AE20724" s="208"/>
    </row>
    <row r="20725" spans="24:31" x14ac:dyDescent="0.3">
      <c r="X20725" s="275" t="s">
        <v>49414</v>
      </c>
      <c r="Y20725" s="276">
        <v>10948.35</v>
      </c>
      <c r="AA20725" s="231" t="s">
        <v>40868</v>
      </c>
      <c r="AB20725" s="232">
        <v>228582.85</v>
      </c>
      <c r="AD20725" s="207"/>
      <c r="AE20725" s="208"/>
    </row>
    <row r="20726" spans="24:31" x14ac:dyDescent="0.3">
      <c r="X20726" s="275" t="s">
        <v>27291</v>
      </c>
      <c r="Y20726" s="276">
        <v>15887.55</v>
      </c>
      <c r="AA20726" s="231" t="s">
        <v>40869</v>
      </c>
      <c r="AB20726" s="232">
        <v>612523.6</v>
      </c>
      <c r="AD20726" s="207"/>
      <c r="AE20726" s="208"/>
    </row>
    <row r="20727" spans="24:31" x14ac:dyDescent="0.3">
      <c r="X20727" s="275" t="s">
        <v>27292</v>
      </c>
      <c r="Y20727" s="276">
        <v>14570</v>
      </c>
      <c r="AA20727" s="231" t="s">
        <v>25389</v>
      </c>
      <c r="AB20727" s="232">
        <v>45723.519999999997</v>
      </c>
      <c r="AD20727" s="207"/>
      <c r="AE20727" s="208"/>
    </row>
    <row r="20728" spans="24:31" x14ac:dyDescent="0.3">
      <c r="X20728" s="275" t="s">
        <v>62395</v>
      </c>
      <c r="Y20728" s="276">
        <v>8052.15</v>
      </c>
      <c r="AA20728" s="231" t="s">
        <v>54499</v>
      </c>
      <c r="AB20728" s="232">
        <v>47000</v>
      </c>
      <c r="AD20728" s="207"/>
      <c r="AE20728" s="208"/>
    </row>
    <row r="20729" spans="24:31" x14ac:dyDescent="0.3">
      <c r="X20729" s="275" t="s">
        <v>27315</v>
      </c>
      <c r="Y20729" s="276">
        <v>49500</v>
      </c>
      <c r="AA20729" s="231" t="s">
        <v>46140</v>
      </c>
      <c r="AB20729" s="232">
        <v>34708</v>
      </c>
      <c r="AD20729" s="207"/>
      <c r="AE20729" s="208"/>
    </row>
    <row r="20730" spans="24:31" x14ac:dyDescent="0.3">
      <c r="X20730" s="275" t="s">
        <v>27316</v>
      </c>
      <c r="Y20730" s="276">
        <v>76116.7</v>
      </c>
      <c r="AA20730" s="231" t="s">
        <v>35412</v>
      </c>
      <c r="AB20730" s="232">
        <v>87868</v>
      </c>
      <c r="AD20730" s="207"/>
      <c r="AE20730" s="208"/>
    </row>
    <row r="20731" spans="24:31" x14ac:dyDescent="0.3">
      <c r="X20731" s="275" t="s">
        <v>48532</v>
      </c>
      <c r="Y20731" s="276">
        <v>50000.04</v>
      </c>
      <c r="AA20731" s="231" t="s">
        <v>14049</v>
      </c>
      <c r="AB20731" s="232">
        <v>5921.42</v>
      </c>
      <c r="AD20731" s="207"/>
      <c r="AE20731" s="208"/>
    </row>
    <row r="20732" spans="24:31" x14ac:dyDescent="0.3">
      <c r="X20732" s="275" t="s">
        <v>60025</v>
      </c>
      <c r="Y20732" s="276">
        <v>59583.37</v>
      </c>
      <c r="AA20732" s="231" t="s">
        <v>25393</v>
      </c>
      <c r="AB20732" s="232">
        <v>8469.2999999999993</v>
      </c>
      <c r="AD20732" s="207"/>
      <c r="AE20732" s="208"/>
    </row>
    <row r="20733" spans="24:31" x14ac:dyDescent="0.3">
      <c r="X20733" s="275" t="s">
        <v>27318</v>
      </c>
      <c r="Y20733" s="276">
        <v>31638.45</v>
      </c>
      <c r="AA20733" s="231" t="s">
        <v>25394</v>
      </c>
      <c r="AB20733" s="232">
        <v>59480</v>
      </c>
      <c r="AD20733" s="207"/>
      <c r="AE20733" s="208"/>
    </row>
    <row r="20734" spans="24:31" x14ac:dyDescent="0.3">
      <c r="X20734" s="275" t="s">
        <v>60026</v>
      </c>
      <c r="Y20734" s="276">
        <v>775</v>
      </c>
      <c r="AA20734" s="231" t="s">
        <v>46141</v>
      </c>
      <c r="AB20734" s="232">
        <v>20750.09</v>
      </c>
      <c r="AD20734" s="207"/>
      <c r="AE20734" s="208"/>
    </row>
    <row r="20735" spans="24:31" x14ac:dyDescent="0.3">
      <c r="X20735" s="275" t="s">
        <v>27319</v>
      </c>
      <c r="Y20735" s="276">
        <v>10476.27</v>
      </c>
      <c r="AA20735" s="231" t="s">
        <v>25395</v>
      </c>
      <c r="AB20735" s="232">
        <v>81253.16</v>
      </c>
      <c r="AD20735" s="207"/>
      <c r="AE20735" s="208"/>
    </row>
    <row r="20736" spans="24:31" x14ac:dyDescent="0.3">
      <c r="X20736" s="275" t="s">
        <v>60027</v>
      </c>
      <c r="Y20736" s="276">
        <v>3325.88</v>
      </c>
      <c r="AA20736" s="231" t="s">
        <v>25396</v>
      </c>
      <c r="AB20736" s="232">
        <v>27267.63</v>
      </c>
      <c r="AD20736" s="207"/>
      <c r="AE20736" s="208"/>
    </row>
    <row r="20737" spans="24:31" x14ac:dyDescent="0.3">
      <c r="X20737" s="275" t="s">
        <v>27320</v>
      </c>
      <c r="Y20737" s="276">
        <v>1667</v>
      </c>
      <c r="AA20737" s="231" t="s">
        <v>49401</v>
      </c>
      <c r="AB20737" s="232">
        <v>94822</v>
      </c>
      <c r="AD20737" s="207"/>
      <c r="AE20737" s="208"/>
    </row>
    <row r="20738" spans="24:31" x14ac:dyDescent="0.3">
      <c r="X20738" s="275" t="s">
        <v>27322</v>
      </c>
      <c r="Y20738" s="276">
        <v>8103.14</v>
      </c>
      <c r="AA20738" s="231" t="s">
        <v>25445</v>
      </c>
      <c r="AB20738" s="232">
        <v>59131.3</v>
      </c>
      <c r="AD20738" s="207"/>
      <c r="AE20738" s="208"/>
    </row>
    <row r="20739" spans="24:31" x14ac:dyDescent="0.3">
      <c r="X20739" s="275" t="s">
        <v>27324</v>
      </c>
      <c r="Y20739" s="276">
        <v>2816.27</v>
      </c>
      <c r="AA20739" s="231" t="s">
        <v>36574</v>
      </c>
      <c r="AB20739" s="232">
        <v>58090.080000000002</v>
      </c>
      <c r="AD20739" s="207"/>
      <c r="AE20739" s="208"/>
    </row>
    <row r="20740" spans="24:31" x14ac:dyDescent="0.3">
      <c r="X20740" s="275" t="s">
        <v>39471</v>
      </c>
      <c r="Y20740" s="276">
        <v>3000</v>
      </c>
      <c r="AA20740" s="231" t="s">
        <v>25446</v>
      </c>
      <c r="AB20740" s="232">
        <v>10956.06</v>
      </c>
      <c r="AD20740" s="207"/>
      <c r="AE20740" s="208"/>
    </row>
    <row r="20741" spans="24:31" x14ac:dyDescent="0.3">
      <c r="X20741" s="275" t="s">
        <v>27400</v>
      </c>
      <c r="Y20741" s="276">
        <v>72872.289999999994</v>
      </c>
      <c r="AA20741" s="231" t="s">
        <v>33972</v>
      </c>
      <c r="AB20741" s="232">
        <v>53511.79</v>
      </c>
      <c r="AD20741" s="207"/>
      <c r="AE20741" s="208"/>
    </row>
    <row r="20742" spans="24:31" x14ac:dyDescent="0.3">
      <c r="X20742" s="275" t="s">
        <v>27401</v>
      </c>
      <c r="Y20742" s="276">
        <v>404292.82</v>
      </c>
      <c r="AA20742" s="231" t="s">
        <v>25447</v>
      </c>
      <c r="AB20742" s="232">
        <v>354362.23</v>
      </c>
      <c r="AD20742" s="207"/>
      <c r="AE20742" s="208"/>
    </row>
    <row r="20743" spans="24:31" x14ac:dyDescent="0.3">
      <c r="X20743" s="275" t="s">
        <v>27402</v>
      </c>
      <c r="Y20743" s="276">
        <v>257033.29</v>
      </c>
      <c r="AA20743" s="231" t="s">
        <v>47570</v>
      </c>
      <c r="AB20743" s="232">
        <v>142</v>
      </c>
      <c r="AD20743" s="207"/>
      <c r="AE20743" s="208"/>
    </row>
    <row r="20744" spans="24:31" x14ac:dyDescent="0.3">
      <c r="X20744" s="275" t="s">
        <v>59348</v>
      </c>
      <c r="Y20744" s="276">
        <v>91.28</v>
      </c>
      <c r="AA20744" s="231" t="s">
        <v>47571</v>
      </c>
      <c r="AB20744" s="232">
        <v>1078.3699999999999</v>
      </c>
      <c r="AD20744" s="207"/>
      <c r="AE20744" s="208"/>
    </row>
    <row r="20745" spans="24:31" x14ac:dyDescent="0.3">
      <c r="X20745" s="275" t="s">
        <v>27403</v>
      </c>
      <c r="Y20745" s="276">
        <v>10284.280000000001</v>
      </c>
      <c r="AA20745" s="231" t="s">
        <v>25448</v>
      </c>
      <c r="AB20745" s="232">
        <v>123662.82</v>
      </c>
      <c r="AD20745" s="207"/>
      <c r="AE20745" s="208"/>
    </row>
    <row r="20746" spans="24:31" x14ac:dyDescent="0.3">
      <c r="X20746" s="275" t="s">
        <v>35654</v>
      </c>
      <c r="Y20746" s="276">
        <v>60806.51</v>
      </c>
      <c r="AA20746" s="231" t="s">
        <v>35432</v>
      </c>
      <c r="AB20746" s="232">
        <v>91590</v>
      </c>
      <c r="AD20746" s="207"/>
      <c r="AE20746" s="208"/>
    </row>
    <row r="20747" spans="24:31" x14ac:dyDescent="0.3">
      <c r="X20747" s="275" t="s">
        <v>27404</v>
      </c>
      <c r="Y20747" s="276">
        <v>469914.87</v>
      </c>
      <c r="AA20747" s="231" t="s">
        <v>39385</v>
      </c>
      <c r="AB20747" s="232">
        <v>3372.51</v>
      </c>
      <c r="AD20747" s="207"/>
      <c r="AE20747" s="208"/>
    </row>
    <row r="20748" spans="24:31" x14ac:dyDescent="0.3">
      <c r="X20748" s="275" t="s">
        <v>27405</v>
      </c>
      <c r="Y20748" s="276">
        <v>69485.100000000006</v>
      </c>
      <c r="AA20748" s="231" t="s">
        <v>25449</v>
      </c>
      <c r="AB20748" s="232">
        <v>176103.67</v>
      </c>
      <c r="AD20748" s="207"/>
      <c r="AE20748" s="208"/>
    </row>
    <row r="20749" spans="24:31" x14ac:dyDescent="0.3">
      <c r="X20749" s="275" t="s">
        <v>55657</v>
      </c>
      <c r="Y20749" s="276">
        <v>67.5</v>
      </c>
      <c r="AA20749" s="231" t="s">
        <v>39668</v>
      </c>
      <c r="AB20749" s="232">
        <v>67325.86</v>
      </c>
      <c r="AD20749" s="207"/>
      <c r="AE20749" s="208"/>
    </row>
    <row r="20750" spans="24:31" x14ac:dyDescent="0.3">
      <c r="X20750" s="275" t="s">
        <v>27408</v>
      </c>
      <c r="Y20750" s="276">
        <v>12404.94</v>
      </c>
      <c r="AA20750" s="231" t="s">
        <v>25450</v>
      </c>
      <c r="AB20750" s="232">
        <v>8660</v>
      </c>
      <c r="AD20750" s="207"/>
      <c r="AE20750" s="208"/>
    </row>
    <row r="20751" spans="24:31" x14ac:dyDescent="0.3">
      <c r="X20751" s="275" t="s">
        <v>60952</v>
      </c>
      <c r="Y20751" s="276">
        <v>225</v>
      </c>
      <c r="AA20751" s="231" t="s">
        <v>25451</v>
      </c>
      <c r="AB20751" s="232">
        <v>39426.589999999997</v>
      </c>
      <c r="AD20751" s="207"/>
      <c r="AE20751" s="208"/>
    </row>
    <row r="20752" spans="24:31" x14ac:dyDescent="0.3">
      <c r="X20752" s="275" t="s">
        <v>27409</v>
      </c>
      <c r="Y20752" s="276">
        <v>30806.799999999999</v>
      </c>
      <c r="AA20752" s="231" t="s">
        <v>25452</v>
      </c>
      <c r="AB20752" s="232">
        <v>92544.15</v>
      </c>
      <c r="AD20752" s="207"/>
      <c r="AE20752" s="208"/>
    </row>
    <row r="20753" spans="24:31" x14ac:dyDescent="0.3">
      <c r="X20753" s="275" t="s">
        <v>27410</v>
      </c>
      <c r="Y20753" s="276">
        <v>11000</v>
      </c>
      <c r="AA20753" s="231" t="s">
        <v>25453</v>
      </c>
      <c r="AB20753" s="232">
        <v>44602.14</v>
      </c>
      <c r="AD20753" s="207"/>
      <c r="AE20753" s="208"/>
    </row>
    <row r="20754" spans="24:31" x14ac:dyDescent="0.3">
      <c r="X20754" s="275" t="s">
        <v>40894</v>
      </c>
      <c r="Y20754" s="276">
        <v>51863.48</v>
      </c>
      <c r="AA20754" s="231" t="s">
        <v>14056</v>
      </c>
      <c r="AB20754" s="232">
        <v>23844.99</v>
      </c>
      <c r="AD20754" s="207"/>
      <c r="AE20754" s="208"/>
    </row>
    <row r="20755" spans="24:31" x14ac:dyDescent="0.3">
      <c r="X20755" s="275" t="s">
        <v>27411</v>
      </c>
      <c r="Y20755" s="276">
        <v>875.55</v>
      </c>
      <c r="AA20755" s="231" t="s">
        <v>25454</v>
      </c>
      <c r="AB20755" s="232">
        <v>35597.33</v>
      </c>
      <c r="AD20755" s="207"/>
      <c r="AE20755" s="208"/>
    </row>
    <row r="20756" spans="24:31" x14ac:dyDescent="0.3">
      <c r="X20756" s="275" t="s">
        <v>49416</v>
      </c>
      <c r="Y20756" s="276">
        <v>143509.25</v>
      </c>
      <c r="AA20756" s="231" t="s">
        <v>36575</v>
      </c>
      <c r="AB20756" s="232">
        <v>2377709.91</v>
      </c>
      <c r="AD20756" s="207"/>
      <c r="AE20756" s="208"/>
    </row>
    <row r="20757" spans="24:31" x14ac:dyDescent="0.3">
      <c r="X20757" s="275" t="s">
        <v>27412</v>
      </c>
      <c r="Y20757" s="276">
        <v>248826.94</v>
      </c>
      <c r="AA20757" s="231" t="s">
        <v>35433</v>
      </c>
      <c r="AB20757" s="232">
        <v>41638.57</v>
      </c>
      <c r="AD20757" s="207"/>
      <c r="AE20757" s="208"/>
    </row>
    <row r="20758" spans="24:31" x14ac:dyDescent="0.3">
      <c r="X20758" s="275" t="s">
        <v>54554</v>
      </c>
      <c r="Y20758" s="276">
        <v>1307.02</v>
      </c>
      <c r="AA20758" s="231" t="s">
        <v>48518</v>
      </c>
      <c r="AB20758" s="232">
        <v>180</v>
      </c>
      <c r="AD20758" s="207"/>
      <c r="AE20758" s="208"/>
    </row>
    <row r="20759" spans="24:31" x14ac:dyDescent="0.3">
      <c r="X20759" s="275" t="s">
        <v>27413</v>
      </c>
      <c r="Y20759" s="276">
        <v>136743.87</v>
      </c>
      <c r="AA20759" s="231" t="s">
        <v>25456</v>
      </c>
      <c r="AB20759" s="232">
        <v>420990.44</v>
      </c>
      <c r="AD20759" s="207"/>
      <c r="AE20759" s="208"/>
    </row>
    <row r="20760" spans="24:31" x14ac:dyDescent="0.3">
      <c r="X20760" s="275" t="s">
        <v>27414</v>
      </c>
      <c r="Y20760" s="276">
        <v>412733.96</v>
      </c>
      <c r="AA20760" s="231" t="s">
        <v>50744</v>
      </c>
      <c r="AB20760" s="232">
        <v>16647.5</v>
      </c>
      <c r="AD20760" s="207"/>
      <c r="AE20760" s="208"/>
    </row>
    <row r="20761" spans="24:31" x14ac:dyDescent="0.3">
      <c r="X20761" s="275" t="s">
        <v>27415</v>
      </c>
      <c r="Y20761" s="276">
        <v>159560.60999999999</v>
      </c>
      <c r="AA20761" s="231" t="s">
        <v>36576</v>
      </c>
      <c r="AB20761" s="232">
        <v>221512.04</v>
      </c>
      <c r="AD20761" s="207"/>
      <c r="AE20761" s="208"/>
    </row>
    <row r="20762" spans="24:31" x14ac:dyDescent="0.3">
      <c r="X20762" s="275" t="s">
        <v>27416</v>
      </c>
      <c r="Y20762" s="276">
        <v>221917.47</v>
      </c>
      <c r="AA20762" s="231" t="s">
        <v>14058</v>
      </c>
      <c r="AB20762" s="232">
        <v>310087.83</v>
      </c>
      <c r="AD20762" s="207"/>
      <c r="AE20762" s="208"/>
    </row>
    <row r="20763" spans="24:31" x14ac:dyDescent="0.3">
      <c r="X20763" s="275" t="s">
        <v>27417</v>
      </c>
      <c r="Y20763" s="276">
        <v>126603.43</v>
      </c>
      <c r="AA20763" s="231" t="s">
        <v>14059</v>
      </c>
      <c r="AB20763" s="232">
        <v>200333.73</v>
      </c>
      <c r="AD20763" s="207"/>
      <c r="AE20763" s="208"/>
    </row>
    <row r="20764" spans="24:31" x14ac:dyDescent="0.3">
      <c r="X20764" s="275" t="s">
        <v>63525</v>
      </c>
      <c r="Y20764" s="276">
        <v>124160.54</v>
      </c>
      <c r="AA20764" s="231" t="s">
        <v>25457</v>
      </c>
      <c r="AB20764" s="232">
        <v>37741.550000000003</v>
      </c>
      <c r="AD20764" s="207"/>
      <c r="AE20764" s="208"/>
    </row>
    <row r="20765" spans="24:31" x14ac:dyDescent="0.3">
      <c r="X20765" s="275" t="s">
        <v>60953</v>
      </c>
      <c r="Y20765" s="276">
        <v>91808.09</v>
      </c>
      <c r="AA20765" s="231" t="s">
        <v>43327</v>
      </c>
      <c r="AB20765" s="232">
        <v>20557</v>
      </c>
      <c r="AD20765" s="207"/>
      <c r="AE20765" s="208"/>
    </row>
    <row r="20766" spans="24:31" x14ac:dyDescent="0.3">
      <c r="X20766" s="275" t="s">
        <v>27420</v>
      </c>
      <c r="Y20766" s="276">
        <v>4584.08</v>
      </c>
      <c r="AA20766" s="231" t="s">
        <v>25458</v>
      </c>
      <c r="AB20766" s="232">
        <v>1051975.83</v>
      </c>
      <c r="AD20766" s="207"/>
      <c r="AE20766" s="208"/>
    </row>
    <row r="20767" spans="24:31" x14ac:dyDescent="0.3">
      <c r="X20767" s="275" t="s">
        <v>55658</v>
      </c>
      <c r="Y20767" s="276">
        <v>14704.14</v>
      </c>
      <c r="AA20767" s="231" t="s">
        <v>25459</v>
      </c>
      <c r="AB20767" s="232">
        <v>263.25</v>
      </c>
      <c r="AD20767" s="207"/>
      <c r="AE20767" s="208"/>
    </row>
    <row r="20768" spans="24:31" x14ac:dyDescent="0.3">
      <c r="X20768" s="275" t="s">
        <v>63526</v>
      </c>
      <c r="Y20768" s="276">
        <v>800</v>
      </c>
      <c r="AA20768" s="231" t="s">
        <v>49402</v>
      </c>
      <c r="AB20768" s="232">
        <v>50</v>
      </c>
      <c r="AD20768" s="207"/>
      <c r="AE20768" s="208"/>
    </row>
    <row r="20769" spans="24:31" x14ac:dyDescent="0.3">
      <c r="X20769" s="275" t="s">
        <v>58098</v>
      </c>
      <c r="Y20769" s="276">
        <v>665</v>
      </c>
      <c r="AA20769" s="231" t="s">
        <v>54500</v>
      </c>
      <c r="AB20769" s="232">
        <v>3336.9</v>
      </c>
      <c r="AD20769" s="207"/>
      <c r="AE20769" s="208"/>
    </row>
    <row r="20770" spans="24:31" x14ac:dyDescent="0.3">
      <c r="X20770" s="275" t="s">
        <v>27421</v>
      </c>
      <c r="Y20770" s="276">
        <v>3070.87</v>
      </c>
      <c r="AA20770" s="231" t="s">
        <v>35434</v>
      </c>
      <c r="AB20770" s="232">
        <v>483.29</v>
      </c>
      <c r="AD20770" s="207"/>
      <c r="AE20770" s="208"/>
    </row>
    <row r="20771" spans="24:31" x14ac:dyDescent="0.3">
      <c r="X20771" s="275" t="s">
        <v>54555</v>
      </c>
      <c r="Y20771" s="276">
        <v>469827.88</v>
      </c>
      <c r="AA20771" s="231" t="s">
        <v>54501</v>
      </c>
      <c r="AB20771" s="232">
        <v>567</v>
      </c>
      <c r="AD20771" s="207"/>
      <c r="AE20771" s="208"/>
    </row>
    <row r="20772" spans="24:31" x14ac:dyDescent="0.3">
      <c r="X20772" s="275" t="s">
        <v>27422</v>
      </c>
      <c r="Y20772" s="276">
        <v>152491.89000000001</v>
      </c>
      <c r="AA20772" s="231" t="s">
        <v>32576</v>
      </c>
      <c r="AB20772" s="232">
        <v>544.99</v>
      </c>
      <c r="AD20772" s="207"/>
      <c r="AE20772" s="208"/>
    </row>
    <row r="20773" spans="24:31" x14ac:dyDescent="0.3">
      <c r="X20773" s="275" t="s">
        <v>27423</v>
      </c>
      <c r="Y20773" s="276">
        <v>380788.95</v>
      </c>
      <c r="AA20773" s="231" t="s">
        <v>32578</v>
      </c>
      <c r="AB20773" s="232">
        <v>328.86</v>
      </c>
      <c r="AD20773" s="207"/>
      <c r="AE20773" s="208"/>
    </row>
    <row r="20774" spans="24:31" x14ac:dyDescent="0.3">
      <c r="X20774" s="275" t="s">
        <v>27424</v>
      </c>
      <c r="Y20774" s="276">
        <v>720743.08</v>
      </c>
      <c r="AA20774" s="231" t="s">
        <v>25460</v>
      </c>
      <c r="AB20774" s="232">
        <v>67304.7</v>
      </c>
      <c r="AD20774" s="207"/>
      <c r="AE20774" s="208"/>
    </row>
    <row r="20775" spans="24:31" x14ac:dyDescent="0.3">
      <c r="X20775" s="275" t="s">
        <v>27426</v>
      </c>
      <c r="Y20775" s="276">
        <v>89448.25</v>
      </c>
      <c r="AA20775" s="231" t="s">
        <v>54502</v>
      </c>
      <c r="AB20775" s="232">
        <v>221744.91</v>
      </c>
      <c r="AD20775" s="207"/>
      <c r="AE20775" s="208"/>
    </row>
    <row r="20776" spans="24:31" x14ac:dyDescent="0.3">
      <c r="X20776" s="275" t="s">
        <v>61137</v>
      </c>
      <c r="Y20776" s="276">
        <v>691.75</v>
      </c>
      <c r="AA20776" s="231" t="s">
        <v>25461</v>
      </c>
      <c r="AB20776" s="232">
        <v>327032.38</v>
      </c>
      <c r="AD20776" s="207"/>
      <c r="AE20776" s="208"/>
    </row>
    <row r="20777" spans="24:31" x14ac:dyDescent="0.3">
      <c r="X20777" s="275" t="s">
        <v>27430</v>
      </c>
      <c r="Y20777" s="276">
        <v>117424.71</v>
      </c>
      <c r="AA20777" s="231" t="s">
        <v>25463</v>
      </c>
      <c r="AB20777" s="232">
        <v>231154.99</v>
      </c>
      <c r="AD20777" s="207"/>
      <c r="AE20777" s="208"/>
    </row>
    <row r="20778" spans="24:31" x14ac:dyDescent="0.3">
      <c r="X20778" s="275" t="s">
        <v>14202</v>
      </c>
      <c r="Y20778" s="276">
        <v>806439.26</v>
      </c>
      <c r="AA20778" s="231" t="s">
        <v>14060</v>
      </c>
      <c r="AB20778" s="232">
        <v>90756.54</v>
      </c>
      <c r="AD20778" s="207"/>
      <c r="AE20778" s="208"/>
    </row>
    <row r="20779" spans="24:31" x14ac:dyDescent="0.3">
      <c r="X20779" s="275" t="s">
        <v>27431</v>
      </c>
      <c r="Y20779" s="276">
        <v>-123017.48</v>
      </c>
      <c r="AA20779" s="231" t="s">
        <v>25464</v>
      </c>
      <c r="AB20779" s="232">
        <v>387.02</v>
      </c>
      <c r="AD20779" s="207"/>
      <c r="AE20779" s="208"/>
    </row>
    <row r="20780" spans="24:31" x14ac:dyDescent="0.3">
      <c r="X20780" s="275" t="s">
        <v>48533</v>
      </c>
      <c r="Y20780" s="276">
        <v>2399546.0299999998</v>
      </c>
      <c r="AA20780" s="231" t="s">
        <v>49403</v>
      </c>
      <c r="AB20780" s="232">
        <v>-7066.9</v>
      </c>
      <c r="AD20780" s="207"/>
      <c r="AE20780" s="208"/>
    </row>
    <row r="20781" spans="24:31" x14ac:dyDescent="0.3">
      <c r="X20781" s="275" t="s">
        <v>48534</v>
      </c>
      <c r="Y20781" s="276">
        <v>777595.91</v>
      </c>
      <c r="AA20781" s="231" t="s">
        <v>25498</v>
      </c>
      <c r="AB20781" s="232">
        <v>23421.23</v>
      </c>
      <c r="AD20781" s="207"/>
      <c r="AE20781" s="208"/>
    </row>
    <row r="20782" spans="24:31" x14ac:dyDescent="0.3">
      <c r="X20782" s="275" t="s">
        <v>56859</v>
      </c>
      <c r="Y20782" s="276">
        <v>14694.3</v>
      </c>
      <c r="AA20782" s="231" t="s">
        <v>25499</v>
      </c>
      <c r="AB20782" s="232">
        <v>651227.53</v>
      </c>
      <c r="AD20782" s="207"/>
      <c r="AE20782" s="208"/>
    </row>
    <row r="20783" spans="24:31" x14ac:dyDescent="0.3">
      <c r="X20783" s="275" t="s">
        <v>56860</v>
      </c>
      <c r="Y20783" s="276">
        <v>60516.76</v>
      </c>
      <c r="AA20783" s="231" t="s">
        <v>25500</v>
      </c>
      <c r="AB20783" s="232">
        <v>65418.38</v>
      </c>
      <c r="AD20783" s="207"/>
      <c r="AE20783" s="208"/>
    </row>
    <row r="20784" spans="24:31" x14ac:dyDescent="0.3">
      <c r="X20784" s="275" t="s">
        <v>58384</v>
      </c>
      <c r="Y20784" s="276">
        <v>49893.42</v>
      </c>
      <c r="AA20784" s="231" t="s">
        <v>25501</v>
      </c>
      <c r="AB20784" s="232">
        <v>8840.1200000000008</v>
      </c>
      <c r="AD20784" s="207"/>
      <c r="AE20784" s="208"/>
    </row>
    <row r="20785" spans="24:31" x14ac:dyDescent="0.3">
      <c r="X20785" s="275" t="s">
        <v>27432</v>
      </c>
      <c r="Y20785" s="276">
        <v>12200.14</v>
      </c>
      <c r="AA20785" s="231" t="s">
        <v>48519</v>
      </c>
      <c r="AB20785" s="232">
        <v>123732.38</v>
      </c>
      <c r="AD20785" s="207"/>
      <c r="AE20785" s="208"/>
    </row>
    <row r="20786" spans="24:31" x14ac:dyDescent="0.3">
      <c r="X20786" s="275" t="s">
        <v>35664</v>
      </c>
      <c r="Y20786" s="276">
        <v>101805.74</v>
      </c>
      <c r="AA20786" s="231" t="s">
        <v>25502</v>
      </c>
      <c r="AB20786" s="232">
        <v>319737.25</v>
      </c>
      <c r="AD20786" s="207"/>
      <c r="AE20786" s="208"/>
    </row>
    <row r="20787" spans="24:31" x14ac:dyDescent="0.3">
      <c r="X20787" s="275" t="s">
        <v>27494</v>
      </c>
      <c r="Y20787" s="276">
        <v>263544.86</v>
      </c>
      <c r="AA20787" s="231" t="s">
        <v>40870</v>
      </c>
      <c r="AB20787" s="232">
        <v>650663.75</v>
      </c>
      <c r="AD20787" s="207"/>
      <c r="AE20787" s="208"/>
    </row>
    <row r="20788" spans="24:31" x14ac:dyDescent="0.3">
      <c r="X20788" s="275" t="s">
        <v>27495</v>
      </c>
      <c r="Y20788" s="276">
        <v>44092.45</v>
      </c>
      <c r="AA20788" s="231" t="s">
        <v>14062</v>
      </c>
      <c r="AB20788" s="232">
        <v>697.47</v>
      </c>
      <c r="AD20788" s="207"/>
      <c r="AE20788" s="208"/>
    </row>
    <row r="20789" spans="24:31" x14ac:dyDescent="0.3">
      <c r="X20789" s="275" t="s">
        <v>40895</v>
      </c>
      <c r="Y20789" s="276">
        <v>52000</v>
      </c>
      <c r="AA20789" s="231" t="s">
        <v>33975</v>
      </c>
      <c r="AB20789" s="232">
        <v>2349.84</v>
      </c>
      <c r="AD20789" s="207"/>
      <c r="AE20789" s="208"/>
    </row>
    <row r="20790" spans="24:31" x14ac:dyDescent="0.3">
      <c r="X20790" s="275" t="s">
        <v>27499</v>
      </c>
      <c r="Y20790" s="276">
        <v>59970.38</v>
      </c>
      <c r="AA20790" s="231" t="s">
        <v>25503</v>
      </c>
      <c r="AB20790" s="232">
        <v>3657343.62</v>
      </c>
      <c r="AD20790" s="207"/>
      <c r="AE20790" s="208"/>
    </row>
    <row r="20791" spans="24:31" x14ac:dyDescent="0.3">
      <c r="X20791" s="275" t="s">
        <v>27500</v>
      </c>
      <c r="Y20791" s="276">
        <v>9151.76</v>
      </c>
      <c r="AA20791" s="231" t="s">
        <v>40871</v>
      </c>
      <c r="AB20791" s="232">
        <v>1871911.02</v>
      </c>
      <c r="AD20791" s="207"/>
      <c r="AE20791" s="208"/>
    </row>
    <row r="20792" spans="24:31" x14ac:dyDescent="0.3">
      <c r="X20792" s="275" t="s">
        <v>27503</v>
      </c>
      <c r="Y20792" s="276">
        <v>3120.36</v>
      </c>
      <c r="AA20792" s="231" t="s">
        <v>32582</v>
      </c>
      <c r="AB20792" s="232">
        <v>1248612.2</v>
      </c>
      <c r="AD20792" s="207"/>
      <c r="AE20792" s="208"/>
    </row>
    <row r="20793" spans="24:31" x14ac:dyDescent="0.3">
      <c r="X20793" s="275" t="s">
        <v>34120</v>
      </c>
      <c r="Y20793" s="276">
        <v>1650</v>
      </c>
      <c r="AA20793" s="231" t="s">
        <v>39391</v>
      </c>
      <c r="AB20793" s="232">
        <v>17958.22</v>
      </c>
      <c r="AD20793" s="207"/>
      <c r="AE20793" s="208"/>
    </row>
    <row r="20794" spans="24:31" x14ac:dyDescent="0.3">
      <c r="X20794" s="275" t="s">
        <v>46169</v>
      </c>
      <c r="Y20794" s="276">
        <v>38025.980000000003</v>
      </c>
      <c r="AA20794" s="231" t="s">
        <v>25505</v>
      </c>
      <c r="AB20794" s="232">
        <v>690511.12</v>
      </c>
      <c r="AD20794" s="207"/>
      <c r="AE20794" s="208"/>
    </row>
    <row r="20795" spans="24:31" x14ac:dyDescent="0.3">
      <c r="X20795" s="275" t="s">
        <v>43362</v>
      </c>
      <c r="Y20795" s="276">
        <v>129400</v>
      </c>
      <c r="AA20795" s="231" t="s">
        <v>25506</v>
      </c>
      <c r="AB20795" s="232">
        <v>327469.23</v>
      </c>
      <c r="AD20795" s="207"/>
      <c r="AE20795" s="208"/>
    </row>
    <row r="20796" spans="24:31" x14ac:dyDescent="0.3">
      <c r="X20796" s="275" t="s">
        <v>46170</v>
      </c>
      <c r="Y20796" s="276">
        <v>1887.3</v>
      </c>
      <c r="AA20796" s="231" t="s">
        <v>25507</v>
      </c>
      <c r="AB20796" s="232">
        <v>200320.36</v>
      </c>
      <c r="AD20796" s="207"/>
      <c r="AE20796" s="208"/>
    </row>
    <row r="20797" spans="24:31" x14ac:dyDescent="0.3">
      <c r="X20797" s="275" t="s">
        <v>62396</v>
      </c>
      <c r="Y20797" s="276">
        <v>4921.8999999999996</v>
      </c>
      <c r="AA20797" s="231" t="s">
        <v>39392</v>
      </c>
      <c r="AB20797" s="232">
        <v>18505.849999999999</v>
      </c>
      <c r="AD20797" s="207"/>
      <c r="AE20797" s="208"/>
    </row>
    <row r="20798" spans="24:31" x14ac:dyDescent="0.3">
      <c r="X20798" s="275" t="s">
        <v>65195</v>
      </c>
      <c r="Y20798" s="276">
        <v>7363.2</v>
      </c>
      <c r="AA20798" s="231" t="s">
        <v>33976</v>
      </c>
      <c r="AB20798" s="232">
        <v>159098.71</v>
      </c>
      <c r="AD20798" s="207"/>
      <c r="AE20798" s="208"/>
    </row>
    <row r="20799" spans="24:31" x14ac:dyDescent="0.3">
      <c r="X20799" s="275" t="s">
        <v>27504</v>
      </c>
      <c r="Y20799" s="276">
        <v>8494.09</v>
      </c>
      <c r="AA20799" s="231" t="s">
        <v>54503</v>
      </c>
      <c r="AB20799" s="232">
        <v>657412.74</v>
      </c>
      <c r="AD20799" s="207"/>
      <c r="AE20799" s="208"/>
    </row>
    <row r="20800" spans="24:31" x14ac:dyDescent="0.3">
      <c r="X20800" s="275" t="s">
        <v>27505</v>
      </c>
      <c r="Y20800" s="276">
        <v>23.1</v>
      </c>
      <c r="AA20800" s="231" t="s">
        <v>25509</v>
      </c>
      <c r="AB20800" s="232">
        <v>18433.63</v>
      </c>
      <c r="AD20800" s="207"/>
      <c r="AE20800" s="208"/>
    </row>
    <row r="20801" spans="24:31" x14ac:dyDescent="0.3">
      <c r="X20801" s="275" t="s">
        <v>27506</v>
      </c>
      <c r="Y20801" s="276">
        <v>54207.46</v>
      </c>
      <c r="AA20801" s="231" t="s">
        <v>25510</v>
      </c>
      <c r="AB20801" s="232">
        <v>108837</v>
      </c>
      <c r="AD20801" s="207"/>
      <c r="AE20801" s="208"/>
    </row>
    <row r="20802" spans="24:31" x14ac:dyDescent="0.3">
      <c r="X20802" s="275" t="s">
        <v>27507</v>
      </c>
      <c r="Y20802" s="276">
        <v>175975.4</v>
      </c>
      <c r="AA20802" s="231" t="s">
        <v>39393</v>
      </c>
      <c r="AB20802" s="232">
        <v>8445.1</v>
      </c>
      <c r="AD20802" s="207"/>
      <c r="AE20802" s="208"/>
    </row>
    <row r="20803" spans="24:31" x14ac:dyDescent="0.3">
      <c r="X20803" s="275" t="s">
        <v>27508</v>
      </c>
      <c r="Y20803" s="276">
        <v>59339.07</v>
      </c>
      <c r="AA20803" s="231" t="s">
        <v>25513</v>
      </c>
      <c r="AB20803" s="232">
        <v>86415.28</v>
      </c>
      <c r="AD20803" s="207"/>
      <c r="AE20803" s="208"/>
    </row>
    <row r="20804" spans="24:31" x14ac:dyDescent="0.3">
      <c r="X20804" s="275" t="s">
        <v>27509</v>
      </c>
      <c r="Y20804" s="276">
        <v>71797.52</v>
      </c>
      <c r="AA20804" s="231" t="s">
        <v>47572</v>
      </c>
      <c r="AB20804" s="232">
        <v>-15811.63</v>
      </c>
      <c r="AD20804" s="207"/>
      <c r="AE20804" s="208"/>
    </row>
    <row r="20805" spans="24:31" x14ac:dyDescent="0.3">
      <c r="X20805" s="275" t="s">
        <v>27510</v>
      </c>
      <c r="Y20805" s="276">
        <v>61394.5</v>
      </c>
      <c r="AA20805" s="231" t="s">
        <v>43328</v>
      </c>
      <c r="AB20805" s="232">
        <v>175465.79</v>
      </c>
      <c r="AD20805" s="207"/>
      <c r="AE20805" s="208"/>
    </row>
    <row r="20806" spans="24:31" x14ac:dyDescent="0.3">
      <c r="X20806" s="275" t="s">
        <v>59453</v>
      </c>
      <c r="Y20806" s="276">
        <v>13662.72</v>
      </c>
      <c r="AA20806" s="231" t="s">
        <v>25532</v>
      </c>
      <c r="AB20806" s="232">
        <v>13464.21</v>
      </c>
      <c r="AD20806" s="207"/>
      <c r="AE20806" s="208"/>
    </row>
    <row r="20807" spans="24:31" x14ac:dyDescent="0.3">
      <c r="X20807" s="275" t="s">
        <v>27513</v>
      </c>
      <c r="Y20807" s="276">
        <v>2677.32</v>
      </c>
      <c r="AA20807" s="231" t="s">
        <v>54504</v>
      </c>
      <c r="AB20807" s="232">
        <v>-7.0000000000000007E-2</v>
      </c>
      <c r="AD20807" s="207"/>
      <c r="AE20807" s="208"/>
    </row>
    <row r="20808" spans="24:31" x14ac:dyDescent="0.3">
      <c r="X20808" s="275" t="s">
        <v>27516</v>
      </c>
      <c r="Y20808" s="276">
        <v>247151.62</v>
      </c>
      <c r="AA20808" s="231" t="s">
        <v>25536</v>
      </c>
      <c r="AB20808" s="232">
        <v>2550</v>
      </c>
      <c r="AD20808" s="207"/>
      <c r="AE20808" s="208"/>
    </row>
    <row r="20809" spans="24:31" x14ac:dyDescent="0.3">
      <c r="X20809" s="275" t="s">
        <v>27517</v>
      </c>
      <c r="Y20809" s="276">
        <v>33096.78</v>
      </c>
      <c r="AA20809" s="231" t="s">
        <v>25538</v>
      </c>
      <c r="AB20809" s="232">
        <v>10199</v>
      </c>
      <c r="AD20809" s="207"/>
      <c r="AE20809" s="208"/>
    </row>
    <row r="20810" spans="24:31" x14ac:dyDescent="0.3">
      <c r="X20810" s="275" t="s">
        <v>27518</v>
      </c>
      <c r="Y20810" s="276">
        <v>184290.03</v>
      </c>
      <c r="AA20810" s="231" t="s">
        <v>39396</v>
      </c>
      <c r="AB20810" s="232">
        <v>8764.11</v>
      </c>
      <c r="AD20810" s="207"/>
      <c r="AE20810" s="208"/>
    </row>
    <row r="20811" spans="24:31" x14ac:dyDescent="0.3">
      <c r="X20811" s="275" t="s">
        <v>27519</v>
      </c>
      <c r="Y20811" s="276">
        <v>13856.5</v>
      </c>
      <c r="AA20811" s="231" t="s">
        <v>25557</v>
      </c>
      <c r="AB20811" s="232">
        <v>50113.64</v>
      </c>
      <c r="AD20811" s="207"/>
      <c r="AE20811" s="208"/>
    </row>
    <row r="20812" spans="24:31" x14ac:dyDescent="0.3">
      <c r="X20812" s="275" t="s">
        <v>27520</v>
      </c>
      <c r="Y20812" s="276">
        <v>84061.51</v>
      </c>
      <c r="AA20812" s="231" t="s">
        <v>46142</v>
      </c>
      <c r="AB20812" s="232">
        <v>110612.5</v>
      </c>
      <c r="AD20812" s="207"/>
      <c r="AE20812" s="208"/>
    </row>
    <row r="20813" spans="24:31" x14ac:dyDescent="0.3">
      <c r="X20813" s="275" t="s">
        <v>60028</v>
      </c>
      <c r="Y20813" s="276">
        <v>-6190.88</v>
      </c>
      <c r="AA20813" s="231" t="s">
        <v>25559</v>
      </c>
      <c r="AB20813" s="232">
        <v>13041.17</v>
      </c>
      <c r="AD20813" s="207"/>
      <c r="AE20813" s="208"/>
    </row>
    <row r="20814" spans="24:31" x14ac:dyDescent="0.3">
      <c r="X20814" s="275" t="s">
        <v>27521</v>
      </c>
      <c r="Y20814" s="276">
        <v>179401.55</v>
      </c>
      <c r="AA20814" s="231" t="s">
        <v>35439</v>
      </c>
      <c r="AB20814" s="232">
        <v>2589.0700000000002</v>
      </c>
      <c r="AD20814" s="207"/>
      <c r="AE20814" s="208"/>
    </row>
    <row r="20815" spans="24:31" x14ac:dyDescent="0.3">
      <c r="X20815" s="275" t="s">
        <v>65196</v>
      </c>
      <c r="Y20815" s="276">
        <v>6480.26</v>
      </c>
      <c r="AA20815" s="231" t="s">
        <v>35440</v>
      </c>
      <c r="AB20815" s="232">
        <v>1443.31</v>
      </c>
      <c r="AD20815" s="207"/>
      <c r="AE20815" s="208"/>
    </row>
    <row r="20816" spans="24:31" x14ac:dyDescent="0.3">
      <c r="X20816" s="275" t="s">
        <v>47597</v>
      </c>
      <c r="Y20816" s="276">
        <v>92204.11</v>
      </c>
      <c r="AA20816" s="231" t="s">
        <v>25560</v>
      </c>
      <c r="AB20816" s="232">
        <v>1290</v>
      </c>
      <c r="AD20816" s="207"/>
      <c r="AE20816" s="208"/>
    </row>
    <row r="20817" spans="24:31" x14ac:dyDescent="0.3">
      <c r="X20817" s="275" t="s">
        <v>54556</v>
      </c>
      <c r="Y20817" s="276">
        <v>1676</v>
      </c>
      <c r="AA20817" s="231" t="s">
        <v>25562</v>
      </c>
      <c r="AB20817" s="232">
        <v>2396</v>
      </c>
      <c r="AD20817" s="207"/>
      <c r="AE20817" s="208"/>
    </row>
    <row r="20818" spans="24:31" x14ac:dyDescent="0.3">
      <c r="X20818" s="275" t="s">
        <v>36703</v>
      </c>
      <c r="Y20818" s="276">
        <v>195915.12</v>
      </c>
      <c r="AA20818" s="231" t="s">
        <v>54505</v>
      </c>
      <c r="AB20818" s="232">
        <v>-0.36</v>
      </c>
      <c r="AD20818" s="207"/>
      <c r="AE20818" s="208"/>
    </row>
    <row r="20819" spans="24:31" x14ac:dyDescent="0.3">
      <c r="X20819" s="275" t="s">
        <v>58790</v>
      </c>
      <c r="Y20819" s="276">
        <v>47591.73</v>
      </c>
      <c r="AA20819" s="231" t="s">
        <v>35449</v>
      </c>
      <c r="AB20819" s="232">
        <v>242906.12</v>
      </c>
      <c r="AD20819" s="207"/>
      <c r="AE20819" s="208"/>
    </row>
    <row r="20820" spans="24:31" x14ac:dyDescent="0.3">
      <c r="X20820" s="275" t="s">
        <v>27583</v>
      </c>
      <c r="Y20820" s="276">
        <v>144039.99</v>
      </c>
      <c r="AA20820" s="231" t="s">
        <v>25607</v>
      </c>
      <c r="AB20820" s="232">
        <v>5488.96</v>
      </c>
      <c r="AD20820" s="207"/>
      <c r="AE20820" s="208"/>
    </row>
    <row r="20821" spans="24:31" x14ac:dyDescent="0.3">
      <c r="X20821" s="275" t="s">
        <v>27585</v>
      </c>
      <c r="Y20821" s="276">
        <v>1767.75</v>
      </c>
      <c r="AA20821" s="231" t="s">
        <v>25608</v>
      </c>
      <c r="AB20821" s="232">
        <v>82576.759999999995</v>
      </c>
      <c r="AD20821" s="207"/>
      <c r="AE20821" s="208"/>
    </row>
    <row r="20822" spans="24:31" x14ac:dyDescent="0.3">
      <c r="X20822" s="275" t="s">
        <v>14214</v>
      </c>
      <c r="Y20822" s="276">
        <v>15760</v>
      </c>
      <c r="AA20822" s="231" t="s">
        <v>25609</v>
      </c>
      <c r="AB20822" s="232">
        <v>107662.5</v>
      </c>
      <c r="AD20822" s="207"/>
      <c r="AE20822" s="208"/>
    </row>
    <row r="20823" spans="24:31" x14ac:dyDescent="0.3">
      <c r="X20823" s="275" t="s">
        <v>34122</v>
      </c>
      <c r="Y20823" s="276">
        <v>3000</v>
      </c>
      <c r="AA20823" s="231" t="s">
        <v>47573</v>
      </c>
      <c r="AB20823" s="232">
        <v>4601.51</v>
      </c>
      <c r="AD20823" s="207"/>
      <c r="AE20823" s="208"/>
    </row>
    <row r="20824" spans="24:31" x14ac:dyDescent="0.3">
      <c r="X20824" s="275" t="s">
        <v>27587</v>
      </c>
      <c r="Y20824" s="276">
        <v>18601.46</v>
      </c>
      <c r="AA20824" s="231" t="s">
        <v>25610</v>
      </c>
      <c r="AB20824" s="232">
        <v>159648.92000000001</v>
      </c>
      <c r="AD20824" s="207"/>
      <c r="AE20824" s="208"/>
    </row>
    <row r="20825" spans="24:31" x14ac:dyDescent="0.3">
      <c r="X20825" s="275" t="s">
        <v>35667</v>
      </c>
      <c r="Y20825" s="276">
        <v>2108046.86</v>
      </c>
      <c r="AA20825" s="231" t="s">
        <v>25611</v>
      </c>
      <c r="AB20825" s="232">
        <v>23897</v>
      </c>
      <c r="AD20825" s="207"/>
      <c r="AE20825" s="208"/>
    </row>
    <row r="20826" spans="24:31" x14ac:dyDescent="0.3">
      <c r="X20826" s="275" t="s">
        <v>55659</v>
      </c>
      <c r="Y20826" s="276">
        <v>5933.2</v>
      </c>
      <c r="AA20826" s="231" t="s">
        <v>25612</v>
      </c>
      <c r="AB20826" s="232">
        <v>14311.93</v>
      </c>
      <c r="AD20826" s="207"/>
      <c r="AE20826" s="208"/>
    </row>
    <row r="20827" spans="24:31" x14ac:dyDescent="0.3">
      <c r="X20827" s="275" t="s">
        <v>27588</v>
      </c>
      <c r="Y20827" s="276">
        <v>140979.96</v>
      </c>
      <c r="AA20827" s="231" t="s">
        <v>35450</v>
      </c>
      <c r="AB20827" s="232">
        <v>240859.42</v>
      </c>
      <c r="AD20827" s="207"/>
      <c r="AE20827" s="208"/>
    </row>
    <row r="20828" spans="24:31" x14ac:dyDescent="0.3">
      <c r="X20828" s="275" t="s">
        <v>27589</v>
      </c>
      <c r="Y20828" s="276">
        <v>55696.49</v>
      </c>
      <c r="AA20828" s="231" t="s">
        <v>33983</v>
      </c>
      <c r="AB20828" s="232">
        <v>42511.22</v>
      </c>
      <c r="AD20828" s="207"/>
      <c r="AE20828" s="208"/>
    </row>
    <row r="20829" spans="24:31" x14ac:dyDescent="0.3">
      <c r="X20829" s="275" t="s">
        <v>14216</v>
      </c>
      <c r="Y20829" s="276">
        <v>215567.93</v>
      </c>
      <c r="AA20829" s="231" t="s">
        <v>25613</v>
      </c>
      <c r="AB20829" s="232">
        <v>53518.87</v>
      </c>
      <c r="AD20829" s="207"/>
      <c r="AE20829" s="208"/>
    </row>
    <row r="20830" spans="24:31" x14ac:dyDescent="0.3">
      <c r="X20830" s="275" t="s">
        <v>14217</v>
      </c>
      <c r="Y20830" s="276">
        <v>533607.35</v>
      </c>
      <c r="AA20830" s="231" t="s">
        <v>33984</v>
      </c>
      <c r="AB20830" s="232">
        <v>54135.66</v>
      </c>
      <c r="AD20830" s="207"/>
      <c r="AE20830" s="208"/>
    </row>
    <row r="20831" spans="24:31" x14ac:dyDescent="0.3">
      <c r="X20831" s="275" t="s">
        <v>27590</v>
      </c>
      <c r="Y20831" s="276">
        <v>19874.14</v>
      </c>
      <c r="AA20831" s="231" t="s">
        <v>47574</v>
      </c>
      <c r="AB20831" s="232">
        <v>12477.5</v>
      </c>
      <c r="AD20831" s="207"/>
      <c r="AE20831" s="208"/>
    </row>
    <row r="20832" spans="24:31" x14ac:dyDescent="0.3">
      <c r="X20832" s="275" t="s">
        <v>14218</v>
      </c>
      <c r="Y20832" s="276">
        <v>998698.92</v>
      </c>
      <c r="AA20832" s="231" t="s">
        <v>14068</v>
      </c>
      <c r="AB20832" s="232">
        <v>6332.77</v>
      </c>
      <c r="AD20832" s="207"/>
      <c r="AE20832" s="208"/>
    </row>
    <row r="20833" spans="24:31" x14ac:dyDescent="0.3">
      <c r="X20833" s="275" t="s">
        <v>14219</v>
      </c>
      <c r="Y20833" s="276">
        <v>58890.76</v>
      </c>
      <c r="AA20833" s="231" t="s">
        <v>25614</v>
      </c>
      <c r="AB20833" s="232">
        <v>9352.77</v>
      </c>
      <c r="AD20833" s="207"/>
      <c r="AE20833" s="208"/>
    </row>
    <row r="20834" spans="24:31" x14ac:dyDescent="0.3">
      <c r="X20834" s="275" t="s">
        <v>50764</v>
      </c>
      <c r="Y20834" s="276">
        <v>579.02</v>
      </c>
      <c r="AA20834" s="231" t="s">
        <v>43329</v>
      </c>
      <c r="AB20834" s="232">
        <v>38592.800000000003</v>
      </c>
      <c r="AD20834" s="207"/>
      <c r="AE20834" s="208"/>
    </row>
    <row r="20835" spans="24:31" x14ac:dyDescent="0.3">
      <c r="X20835" s="275" t="s">
        <v>27594</v>
      </c>
      <c r="Y20835" s="276">
        <v>786.02</v>
      </c>
      <c r="AA20835" s="231" t="s">
        <v>25615</v>
      </c>
      <c r="AB20835" s="232">
        <v>5218.92</v>
      </c>
      <c r="AD20835" s="207"/>
      <c r="AE20835" s="208"/>
    </row>
    <row r="20836" spans="24:31" x14ac:dyDescent="0.3">
      <c r="X20836" s="275" t="s">
        <v>14220</v>
      </c>
      <c r="Y20836" s="276">
        <v>3294.56</v>
      </c>
      <c r="AA20836" s="231" t="s">
        <v>25616</v>
      </c>
      <c r="AB20836" s="232">
        <v>616993.38</v>
      </c>
      <c r="AD20836" s="207"/>
      <c r="AE20836" s="208"/>
    </row>
    <row r="20837" spans="24:31" x14ac:dyDescent="0.3">
      <c r="X20837" s="275" t="s">
        <v>54557</v>
      </c>
      <c r="Y20837" s="276">
        <v>456772.07</v>
      </c>
      <c r="AA20837" s="231" t="s">
        <v>43330</v>
      </c>
      <c r="AB20837" s="232">
        <v>7754.8</v>
      </c>
      <c r="AD20837" s="207"/>
      <c r="AE20837" s="208"/>
    </row>
    <row r="20838" spans="24:31" x14ac:dyDescent="0.3">
      <c r="X20838" s="275" t="s">
        <v>14221</v>
      </c>
      <c r="Y20838" s="276">
        <v>1150823.77</v>
      </c>
      <c r="AA20838" s="231" t="s">
        <v>43331</v>
      </c>
      <c r="AB20838" s="232">
        <v>1148.48</v>
      </c>
      <c r="AD20838" s="207"/>
      <c r="AE20838" s="208"/>
    </row>
    <row r="20839" spans="24:31" x14ac:dyDescent="0.3">
      <c r="X20839" s="275" t="s">
        <v>14222</v>
      </c>
      <c r="Y20839" s="276">
        <v>432800.19</v>
      </c>
      <c r="AA20839" s="231" t="s">
        <v>36586</v>
      </c>
      <c r="AB20839" s="232">
        <v>618.75</v>
      </c>
      <c r="AD20839" s="207"/>
      <c r="AE20839" s="208"/>
    </row>
    <row r="20840" spans="24:31" x14ac:dyDescent="0.3">
      <c r="X20840" s="275" t="s">
        <v>27596</v>
      </c>
      <c r="Y20840" s="276">
        <v>5596.22</v>
      </c>
      <c r="AA20840" s="231" t="s">
        <v>14069</v>
      </c>
      <c r="AB20840" s="232">
        <v>129554.57</v>
      </c>
      <c r="AD20840" s="207"/>
      <c r="AE20840" s="208"/>
    </row>
    <row r="20841" spans="24:31" x14ac:dyDescent="0.3">
      <c r="X20841" s="275" t="s">
        <v>14223</v>
      </c>
      <c r="Y20841" s="276">
        <v>6567.26</v>
      </c>
      <c r="AA20841" s="231" t="s">
        <v>14070</v>
      </c>
      <c r="AB20841" s="232">
        <v>211080.13</v>
      </c>
      <c r="AD20841" s="207"/>
      <c r="AE20841" s="208"/>
    </row>
    <row r="20842" spans="24:31" x14ac:dyDescent="0.3">
      <c r="X20842" s="275" t="s">
        <v>40896</v>
      </c>
      <c r="Y20842" s="276">
        <v>252290.28</v>
      </c>
      <c r="AA20842" s="231" t="s">
        <v>14071</v>
      </c>
      <c r="AB20842" s="232">
        <v>118826.71</v>
      </c>
      <c r="AD20842" s="207"/>
      <c r="AE20842" s="208"/>
    </row>
    <row r="20843" spans="24:31" x14ac:dyDescent="0.3">
      <c r="X20843" s="275" t="s">
        <v>34136</v>
      </c>
      <c r="Y20843" s="276">
        <v>160670.37</v>
      </c>
      <c r="AA20843" s="231" t="s">
        <v>25617</v>
      </c>
      <c r="AB20843" s="232">
        <v>38753.839999999997</v>
      </c>
      <c r="AD20843" s="207"/>
      <c r="AE20843" s="208"/>
    </row>
    <row r="20844" spans="24:31" x14ac:dyDescent="0.3">
      <c r="X20844" s="275" t="s">
        <v>27670</v>
      </c>
      <c r="Y20844" s="276">
        <v>205700.07</v>
      </c>
      <c r="AA20844" s="231" t="s">
        <v>35451</v>
      </c>
      <c r="AB20844" s="232">
        <v>307</v>
      </c>
      <c r="AD20844" s="207"/>
      <c r="AE20844" s="208"/>
    </row>
    <row r="20845" spans="24:31" x14ac:dyDescent="0.3">
      <c r="X20845" s="275" t="s">
        <v>35677</v>
      </c>
      <c r="Y20845" s="276">
        <v>55000</v>
      </c>
      <c r="AA20845" s="231" t="s">
        <v>25619</v>
      </c>
      <c r="AB20845" s="232">
        <v>89744.56</v>
      </c>
      <c r="AD20845" s="207"/>
      <c r="AE20845" s="208"/>
    </row>
    <row r="20846" spans="24:31" x14ac:dyDescent="0.3">
      <c r="X20846" s="275" t="s">
        <v>35678</v>
      </c>
      <c r="Y20846" s="276">
        <v>42485.36</v>
      </c>
      <c r="AA20846" s="231" t="s">
        <v>14072</v>
      </c>
      <c r="AB20846" s="232">
        <v>15171.95</v>
      </c>
      <c r="AD20846" s="207"/>
      <c r="AE20846" s="208"/>
    </row>
    <row r="20847" spans="24:31" x14ac:dyDescent="0.3">
      <c r="X20847" s="275" t="s">
        <v>61709</v>
      </c>
      <c r="Y20847" s="276">
        <v>18194.7</v>
      </c>
      <c r="AA20847" s="231" t="s">
        <v>25620</v>
      </c>
      <c r="AB20847" s="232">
        <v>37428.699999999997</v>
      </c>
      <c r="AD20847" s="207"/>
      <c r="AE20847" s="208"/>
    </row>
    <row r="20848" spans="24:31" x14ac:dyDescent="0.3">
      <c r="X20848" s="275" t="s">
        <v>27671</v>
      </c>
      <c r="Y20848" s="276">
        <v>241350.05</v>
      </c>
      <c r="AA20848" s="231" t="s">
        <v>33985</v>
      </c>
      <c r="AB20848" s="232">
        <v>21507</v>
      </c>
      <c r="AD20848" s="207"/>
      <c r="AE20848" s="208"/>
    </row>
    <row r="20849" spans="24:31" x14ac:dyDescent="0.3">
      <c r="X20849" s="275" t="s">
        <v>27675</v>
      </c>
      <c r="Y20849" s="276">
        <v>313831.37</v>
      </c>
      <c r="AA20849" s="231" t="s">
        <v>25621</v>
      </c>
      <c r="AB20849" s="232">
        <v>225075.52</v>
      </c>
      <c r="AD20849" s="207"/>
      <c r="AE20849" s="208"/>
    </row>
    <row r="20850" spans="24:31" x14ac:dyDescent="0.3">
      <c r="X20850" s="275" t="s">
        <v>47598</v>
      </c>
      <c r="Y20850" s="276">
        <v>977000</v>
      </c>
      <c r="AA20850" s="231" t="s">
        <v>25650</v>
      </c>
      <c r="AB20850" s="232">
        <v>225640.1</v>
      </c>
      <c r="AD20850" s="207"/>
      <c r="AE20850" s="208"/>
    </row>
    <row r="20851" spans="24:31" x14ac:dyDescent="0.3">
      <c r="X20851" s="275" t="s">
        <v>39483</v>
      </c>
      <c r="Y20851" s="276">
        <v>4648.3999999999996</v>
      </c>
      <c r="AA20851" s="231" t="s">
        <v>54506</v>
      </c>
      <c r="AB20851" s="232">
        <v>986.46</v>
      </c>
      <c r="AD20851" s="207"/>
      <c r="AE20851" s="208"/>
    </row>
    <row r="20852" spans="24:31" x14ac:dyDescent="0.3">
      <c r="X20852" s="275" t="s">
        <v>35679</v>
      </c>
      <c r="Y20852" s="276">
        <v>8000</v>
      </c>
      <c r="AA20852" s="231" t="s">
        <v>25651</v>
      </c>
      <c r="AB20852" s="232">
        <v>66642.100000000006</v>
      </c>
      <c r="AD20852" s="207"/>
      <c r="AE20852" s="208"/>
    </row>
    <row r="20853" spans="24:31" x14ac:dyDescent="0.3">
      <c r="X20853" s="275" t="s">
        <v>49417</v>
      </c>
      <c r="Y20853" s="276">
        <v>95.46</v>
      </c>
      <c r="AA20853" s="231" t="s">
        <v>25652</v>
      </c>
      <c r="AB20853" s="232">
        <v>109289.59</v>
      </c>
      <c r="AD20853" s="207"/>
      <c r="AE20853" s="208"/>
    </row>
    <row r="20854" spans="24:31" x14ac:dyDescent="0.3">
      <c r="X20854" s="275" t="s">
        <v>27676</v>
      </c>
      <c r="Y20854" s="276">
        <v>33278</v>
      </c>
      <c r="AA20854" s="231" t="s">
        <v>47575</v>
      </c>
      <c r="AB20854" s="232">
        <v>6144</v>
      </c>
      <c r="AD20854" s="207"/>
      <c r="AE20854" s="208"/>
    </row>
    <row r="20855" spans="24:31" x14ac:dyDescent="0.3">
      <c r="X20855" s="275" t="s">
        <v>27677</v>
      </c>
      <c r="Y20855" s="276">
        <v>151085.79</v>
      </c>
      <c r="AA20855" s="231" t="s">
        <v>54507</v>
      </c>
      <c r="AB20855" s="232">
        <v>491.95</v>
      </c>
      <c r="AD20855" s="207"/>
      <c r="AE20855" s="208"/>
    </row>
    <row r="20856" spans="24:31" x14ac:dyDescent="0.3">
      <c r="X20856" s="275" t="s">
        <v>65197</v>
      </c>
      <c r="Y20856" s="276">
        <v>3500</v>
      </c>
      <c r="AA20856" s="231" t="s">
        <v>54508</v>
      </c>
      <c r="AB20856" s="232">
        <v>4957.3999999999996</v>
      </c>
      <c r="AD20856" s="207"/>
      <c r="AE20856" s="208"/>
    </row>
    <row r="20857" spans="24:31" x14ac:dyDescent="0.3">
      <c r="X20857" s="275" t="s">
        <v>27678</v>
      </c>
      <c r="Y20857" s="276">
        <v>15750</v>
      </c>
      <c r="AA20857" s="231" t="s">
        <v>47576</v>
      </c>
      <c r="AB20857" s="232">
        <v>1944.41</v>
      </c>
      <c r="AD20857" s="207"/>
      <c r="AE20857" s="208"/>
    </row>
    <row r="20858" spans="24:31" x14ac:dyDescent="0.3">
      <c r="X20858" s="275" t="s">
        <v>14232</v>
      </c>
      <c r="Y20858" s="276">
        <v>167870.03</v>
      </c>
      <c r="AA20858" s="231" t="s">
        <v>32598</v>
      </c>
      <c r="AB20858" s="232">
        <v>3400.58</v>
      </c>
      <c r="AD20858" s="207"/>
      <c r="AE20858" s="208"/>
    </row>
    <row r="20859" spans="24:31" x14ac:dyDescent="0.3">
      <c r="X20859" s="275" t="s">
        <v>14233</v>
      </c>
      <c r="Y20859" s="276">
        <v>480232.09</v>
      </c>
      <c r="AA20859" s="231" t="s">
        <v>46143</v>
      </c>
      <c r="AB20859" s="232">
        <v>161875</v>
      </c>
      <c r="AD20859" s="207"/>
      <c r="AE20859" s="208"/>
    </row>
    <row r="20860" spans="24:31" x14ac:dyDescent="0.3">
      <c r="X20860" s="275" t="s">
        <v>27680</v>
      </c>
      <c r="Y20860" s="276">
        <v>54961.69</v>
      </c>
      <c r="AA20860" s="231" t="s">
        <v>40872</v>
      </c>
      <c r="AB20860" s="232">
        <v>17250</v>
      </c>
      <c r="AD20860" s="207"/>
      <c r="AE20860" s="208"/>
    </row>
    <row r="20861" spans="24:31" x14ac:dyDescent="0.3">
      <c r="X20861" s="275" t="s">
        <v>27681</v>
      </c>
      <c r="Y20861" s="276">
        <v>457880.74</v>
      </c>
      <c r="AA20861" s="231" t="s">
        <v>40873</v>
      </c>
      <c r="AB20861" s="232">
        <v>3011.95</v>
      </c>
      <c r="AD20861" s="207"/>
      <c r="AE20861" s="208"/>
    </row>
    <row r="20862" spans="24:31" x14ac:dyDescent="0.3">
      <c r="X20862" s="275" t="s">
        <v>14234</v>
      </c>
      <c r="Y20862" s="276">
        <v>109911.94</v>
      </c>
      <c r="AA20862" s="231" t="s">
        <v>54509</v>
      </c>
      <c r="AB20862" s="232">
        <v>3000</v>
      </c>
      <c r="AD20862" s="207"/>
      <c r="AE20862" s="208"/>
    </row>
    <row r="20863" spans="24:31" x14ac:dyDescent="0.3">
      <c r="X20863" s="275" t="s">
        <v>47599</v>
      </c>
      <c r="Y20863" s="276">
        <v>640968.53</v>
      </c>
      <c r="AA20863" s="231" t="s">
        <v>14083</v>
      </c>
      <c r="AB20863" s="232">
        <v>45566.92</v>
      </c>
      <c r="AD20863" s="207"/>
      <c r="AE20863" s="208"/>
    </row>
    <row r="20864" spans="24:31" x14ac:dyDescent="0.3">
      <c r="X20864" s="275" t="s">
        <v>39484</v>
      </c>
      <c r="Y20864" s="276">
        <v>10272.57</v>
      </c>
      <c r="AA20864" s="231" t="s">
        <v>14084</v>
      </c>
      <c r="AB20864" s="232">
        <v>94557.07</v>
      </c>
      <c r="AD20864" s="207"/>
      <c r="AE20864" s="208"/>
    </row>
    <row r="20865" spans="24:31" x14ac:dyDescent="0.3">
      <c r="X20865" s="275" t="s">
        <v>36708</v>
      </c>
      <c r="Y20865" s="276">
        <v>3267.57</v>
      </c>
      <c r="AA20865" s="231" t="s">
        <v>14085</v>
      </c>
      <c r="AB20865" s="232">
        <v>52151.6</v>
      </c>
      <c r="AD20865" s="207"/>
      <c r="AE20865" s="208"/>
    </row>
    <row r="20866" spans="24:31" x14ac:dyDescent="0.3">
      <c r="X20866" s="275" t="s">
        <v>54559</v>
      </c>
      <c r="Y20866" s="276">
        <v>4413.42</v>
      </c>
      <c r="AA20866" s="231" t="s">
        <v>46144</v>
      </c>
      <c r="AB20866" s="232">
        <v>21122.65</v>
      </c>
      <c r="AD20866" s="207"/>
      <c r="AE20866" s="208"/>
    </row>
    <row r="20867" spans="24:31" x14ac:dyDescent="0.3">
      <c r="X20867" s="275" t="s">
        <v>14235</v>
      </c>
      <c r="Y20867" s="276">
        <v>284303.09000000003</v>
      </c>
      <c r="AA20867" s="231" t="s">
        <v>25655</v>
      </c>
      <c r="AB20867" s="232">
        <v>5680</v>
      </c>
      <c r="AD20867" s="207"/>
      <c r="AE20867" s="208"/>
    </row>
    <row r="20868" spans="24:31" x14ac:dyDescent="0.3">
      <c r="X20868" s="275" t="s">
        <v>58099</v>
      </c>
      <c r="Y20868" s="276">
        <v>427074.1</v>
      </c>
      <c r="AA20868" s="231" t="s">
        <v>54510</v>
      </c>
      <c r="AB20868" s="232">
        <v>415.43</v>
      </c>
      <c r="AD20868" s="207"/>
      <c r="AE20868" s="208"/>
    </row>
    <row r="20869" spans="24:31" x14ac:dyDescent="0.3">
      <c r="X20869" s="275" t="s">
        <v>14236</v>
      </c>
      <c r="Y20869" s="276">
        <v>133437</v>
      </c>
      <c r="AA20869" s="231" t="s">
        <v>54511</v>
      </c>
      <c r="AB20869" s="232">
        <v>4285.67</v>
      </c>
      <c r="AD20869" s="207"/>
      <c r="AE20869" s="208"/>
    </row>
    <row r="20870" spans="24:31" x14ac:dyDescent="0.3">
      <c r="X20870" s="275" t="s">
        <v>27685</v>
      </c>
      <c r="Y20870" s="276">
        <v>74433.3</v>
      </c>
      <c r="AA20870" s="231" t="s">
        <v>25656</v>
      </c>
      <c r="AB20870" s="232">
        <v>3815.41</v>
      </c>
      <c r="AD20870" s="207"/>
      <c r="AE20870" s="208"/>
    </row>
    <row r="20871" spans="24:31" x14ac:dyDescent="0.3">
      <c r="X20871" s="275" t="s">
        <v>27687</v>
      </c>
      <c r="Y20871" s="276">
        <v>935889.61</v>
      </c>
      <c r="AA20871" s="231" t="s">
        <v>25658</v>
      </c>
      <c r="AB20871" s="232">
        <v>4053</v>
      </c>
      <c r="AD20871" s="207"/>
      <c r="AE20871" s="208"/>
    </row>
    <row r="20872" spans="24:31" x14ac:dyDescent="0.3">
      <c r="X20872" s="275" t="s">
        <v>54560</v>
      </c>
      <c r="Y20872" s="276">
        <v>2000</v>
      </c>
      <c r="AA20872" s="231" t="s">
        <v>36597</v>
      </c>
      <c r="AB20872" s="232">
        <v>65574</v>
      </c>
      <c r="AD20872" s="207"/>
      <c r="AE20872" s="208"/>
    </row>
    <row r="20873" spans="24:31" x14ac:dyDescent="0.3">
      <c r="X20873" s="275" t="s">
        <v>27712</v>
      </c>
      <c r="Y20873" s="276">
        <v>145.61000000000001</v>
      </c>
      <c r="AA20873" s="231" t="s">
        <v>25727</v>
      </c>
      <c r="AB20873" s="232">
        <v>25371.040000000001</v>
      </c>
      <c r="AD20873" s="207"/>
      <c r="AE20873" s="208"/>
    </row>
    <row r="20874" spans="24:31" x14ac:dyDescent="0.3">
      <c r="X20874" s="275" t="s">
        <v>27713</v>
      </c>
      <c r="Y20874" s="276">
        <v>490</v>
      </c>
      <c r="AA20874" s="231" t="s">
        <v>25728</v>
      </c>
      <c r="AB20874" s="232">
        <v>226922.15</v>
      </c>
      <c r="AD20874" s="207"/>
      <c r="AE20874" s="208"/>
    </row>
    <row r="20875" spans="24:31" x14ac:dyDescent="0.3">
      <c r="X20875" s="275" t="s">
        <v>27714</v>
      </c>
      <c r="Y20875" s="276">
        <v>104827.51</v>
      </c>
      <c r="AA20875" s="231" t="s">
        <v>35468</v>
      </c>
      <c r="AB20875" s="232">
        <v>23415.53</v>
      </c>
      <c r="AD20875" s="207"/>
      <c r="AE20875" s="208"/>
    </row>
    <row r="20876" spans="24:31" x14ac:dyDescent="0.3">
      <c r="X20876" s="275" t="s">
        <v>43364</v>
      </c>
      <c r="Y20876" s="276">
        <v>1423.4</v>
      </c>
      <c r="AA20876" s="231" t="s">
        <v>25729</v>
      </c>
      <c r="AB20876" s="232">
        <v>335474.34999999998</v>
      </c>
      <c r="AD20876" s="207"/>
      <c r="AE20876" s="208"/>
    </row>
    <row r="20877" spans="24:31" x14ac:dyDescent="0.3">
      <c r="X20877" s="275" t="s">
        <v>48537</v>
      </c>
      <c r="Y20877" s="276">
        <v>23203.119999999999</v>
      </c>
      <c r="AA20877" s="231" t="s">
        <v>25730</v>
      </c>
      <c r="AB20877" s="232">
        <v>3352.17</v>
      </c>
      <c r="AD20877" s="207"/>
      <c r="AE20877" s="208"/>
    </row>
    <row r="20878" spans="24:31" x14ac:dyDescent="0.3">
      <c r="X20878" s="275" t="s">
        <v>48539</v>
      </c>
      <c r="Y20878" s="276">
        <v>1167.1500000000001</v>
      </c>
      <c r="AA20878" s="231" t="s">
        <v>47577</v>
      </c>
      <c r="AB20878" s="232">
        <v>29786.77</v>
      </c>
      <c r="AD20878" s="207"/>
      <c r="AE20878" s="208"/>
    </row>
    <row r="20879" spans="24:31" x14ac:dyDescent="0.3">
      <c r="X20879" s="275" t="s">
        <v>60029</v>
      </c>
      <c r="Y20879" s="276">
        <v>24189.42</v>
      </c>
      <c r="AA20879" s="231" t="s">
        <v>25731</v>
      </c>
      <c r="AB20879" s="232">
        <v>5001.74</v>
      </c>
      <c r="AD20879" s="207"/>
      <c r="AE20879" s="208"/>
    </row>
    <row r="20880" spans="24:31" x14ac:dyDescent="0.3">
      <c r="X20880" s="275" t="s">
        <v>27715</v>
      </c>
      <c r="Y20880" s="276">
        <v>41065.599999999999</v>
      </c>
      <c r="AA20880" s="231" t="s">
        <v>36598</v>
      </c>
      <c r="AB20880" s="232">
        <v>64440</v>
      </c>
      <c r="AD20880" s="207"/>
      <c r="AE20880" s="208"/>
    </row>
    <row r="20881" spans="24:31" x14ac:dyDescent="0.3">
      <c r="X20881" s="275" t="s">
        <v>27717</v>
      </c>
      <c r="Y20881" s="276">
        <v>42139.76</v>
      </c>
      <c r="AA20881" s="231" t="s">
        <v>25732</v>
      </c>
      <c r="AB20881" s="232">
        <v>95640.639999999999</v>
      </c>
      <c r="AD20881" s="207"/>
      <c r="AE20881" s="208"/>
    </row>
    <row r="20882" spans="24:31" x14ac:dyDescent="0.3">
      <c r="X20882" s="275" t="s">
        <v>27718</v>
      </c>
      <c r="Y20882" s="276">
        <v>22442.27</v>
      </c>
      <c r="AA20882" s="231" t="s">
        <v>36599</v>
      </c>
      <c r="AB20882" s="232">
        <v>60</v>
      </c>
      <c r="AD20882" s="207"/>
      <c r="AE20882" s="208"/>
    </row>
    <row r="20883" spans="24:31" x14ac:dyDescent="0.3">
      <c r="X20883" s="275" t="s">
        <v>14239</v>
      </c>
      <c r="Y20883" s="276">
        <v>69701.27</v>
      </c>
      <c r="AA20883" s="231" t="s">
        <v>25734</v>
      </c>
      <c r="AB20883" s="232">
        <v>22637.35</v>
      </c>
      <c r="AD20883" s="207"/>
      <c r="AE20883" s="208"/>
    </row>
    <row r="20884" spans="24:31" x14ac:dyDescent="0.3">
      <c r="X20884" s="275" t="s">
        <v>65198</v>
      </c>
      <c r="Y20884" s="276">
        <v>-11990.84</v>
      </c>
      <c r="AA20884" s="231" t="s">
        <v>25735</v>
      </c>
      <c r="AB20884" s="232">
        <v>15574.13</v>
      </c>
      <c r="AD20884" s="207"/>
      <c r="AE20884" s="208"/>
    </row>
    <row r="20885" spans="24:31" x14ac:dyDescent="0.3">
      <c r="X20885" s="275" t="s">
        <v>60030</v>
      </c>
      <c r="Y20885" s="276">
        <v>37518.75</v>
      </c>
      <c r="AA20885" s="231" t="s">
        <v>40874</v>
      </c>
      <c r="AB20885" s="232">
        <v>40842.25</v>
      </c>
      <c r="AD20885" s="207"/>
      <c r="AE20885" s="208"/>
    </row>
    <row r="20886" spans="24:31" x14ac:dyDescent="0.3">
      <c r="X20886" s="275" t="s">
        <v>14248</v>
      </c>
      <c r="Y20886" s="276">
        <v>102454.2</v>
      </c>
      <c r="AA20886" s="231" t="s">
        <v>35469</v>
      </c>
      <c r="AB20886" s="232">
        <v>1384135.21</v>
      </c>
      <c r="AD20886" s="207"/>
      <c r="AE20886" s="208"/>
    </row>
    <row r="20887" spans="24:31" x14ac:dyDescent="0.3">
      <c r="X20887" s="275" t="s">
        <v>27784</v>
      </c>
      <c r="Y20887" s="276">
        <v>254.6</v>
      </c>
      <c r="AA20887" s="231" t="s">
        <v>40875</v>
      </c>
      <c r="AB20887" s="232">
        <v>8720</v>
      </c>
      <c r="AD20887" s="207"/>
      <c r="AE20887" s="208"/>
    </row>
    <row r="20888" spans="24:31" x14ac:dyDescent="0.3">
      <c r="X20888" s="275" t="s">
        <v>27785</v>
      </c>
      <c r="Y20888" s="276">
        <v>52000</v>
      </c>
      <c r="AA20888" s="231" t="s">
        <v>39401</v>
      </c>
      <c r="AB20888" s="232">
        <v>84749.51</v>
      </c>
      <c r="AD20888" s="207"/>
      <c r="AE20888" s="208"/>
    </row>
    <row r="20889" spans="24:31" x14ac:dyDescent="0.3">
      <c r="X20889" s="275" t="s">
        <v>27786</v>
      </c>
      <c r="Y20889" s="276">
        <v>151817.29999999999</v>
      </c>
      <c r="AA20889" s="231" t="s">
        <v>47578</v>
      </c>
      <c r="AB20889" s="232">
        <v>1493.64</v>
      </c>
      <c r="AD20889" s="207"/>
      <c r="AE20889" s="208"/>
    </row>
    <row r="20890" spans="24:31" x14ac:dyDescent="0.3">
      <c r="X20890" s="275" t="s">
        <v>34152</v>
      </c>
      <c r="Y20890" s="276">
        <v>32068.82</v>
      </c>
      <c r="AA20890" s="231" t="s">
        <v>36600</v>
      </c>
      <c r="AB20890" s="232">
        <v>10030.65</v>
      </c>
      <c r="AD20890" s="207"/>
      <c r="AE20890" s="208"/>
    </row>
    <row r="20891" spans="24:31" x14ac:dyDescent="0.3">
      <c r="X20891" s="275" t="s">
        <v>34153</v>
      </c>
      <c r="Y20891" s="276">
        <v>16632</v>
      </c>
      <c r="AA20891" s="231" t="s">
        <v>25738</v>
      </c>
      <c r="AB20891" s="232">
        <v>10320.200000000001</v>
      </c>
      <c r="AD20891" s="207"/>
      <c r="AE20891" s="208"/>
    </row>
    <row r="20892" spans="24:31" x14ac:dyDescent="0.3">
      <c r="X20892" s="275" t="s">
        <v>27789</v>
      </c>
      <c r="Y20892" s="276">
        <v>211593.09</v>
      </c>
      <c r="AA20892" s="231" t="s">
        <v>25739</v>
      </c>
      <c r="AB20892" s="232">
        <v>29400</v>
      </c>
      <c r="AD20892" s="207"/>
      <c r="AE20892" s="208"/>
    </row>
    <row r="20893" spans="24:31" x14ac:dyDescent="0.3">
      <c r="X20893" s="275" t="s">
        <v>27790</v>
      </c>
      <c r="Y20893" s="276">
        <v>273510.75</v>
      </c>
      <c r="AA20893" s="231" t="s">
        <v>25742</v>
      </c>
      <c r="AB20893" s="232">
        <v>186909.77</v>
      </c>
      <c r="AD20893" s="207"/>
      <c r="AE20893" s="208"/>
    </row>
    <row r="20894" spans="24:31" x14ac:dyDescent="0.3">
      <c r="X20894" s="275" t="s">
        <v>27791</v>
      </c>
      <c r="Y20894" s="276">
        <v>827.28</v>
      </c>
      <c r="AA20894" s="231" t="s">
        <v>25743</v>
      </c>
      <c r="AB20894" s="232">
        <v>153972.21</v>
      </c>
      <c r="AD20894" s="207"/>
      <c r="AE20894" s="208"/>
    </row>
    <row r="20895" spans="24:31" x14ac:dyDescent="0.3">
      <c r="X20895" s="275" t="s">
        <v>27792</v>
      </c>
      <c r="Y20895" s="276">
        <v>206657.03</v>
      </c>
      <c r="AA20895" s="231" t="s">
        <v>25744</v>
      </c>
      <c r="AB20895" s="232">
        <v>15837.16</v>
      </c>
      <c r="AD20895" s="207"/>
      <c r="AE20895" s="208"/>
    </row>
    <row r="20896" spans="24:31" x14ac:dyDescent="0.3">
      <c r="X20896" s="275" t="s">
        <v>14249</v>
      </c>
      <c r="Y20896" s="276">
        <v>1237.5</v>
      </c>
      <c r="AA20896" s="231" t="s">
        <v>25745</v>
      </c>
      <c r="AB20896" s="232">
        <v>594983.31000000006</v>
      </c>
      <c r="AD20896" s="207"/>
      <c r="AE20896" s="208"/>
    </row>
    <row r="20897" spans="24:31" x14ac:dyDescent="0.3">
      <c r="X20897" s="275" t="s">
        <v>50765</v>
      </c>
      <c r="Y20897" s="276">
        <v>115</v>
      </c>
      <c r="AA20897" s="231" t="s">
        <v>25746</v>
      </c>
      <c r="AB20897" s="232">
        <v>2060.8200000000002</v>
      </c>
      <c r="AD20897" s="207"/>
      <c r="AE20897" s="208"/>
    </row>
    <row r="20898" spans="24:31" x14ac:dyDescent="0.3">
      <c r="X20898" s="275" t="s">
        <v>47601</v>
      </c>
      <c r="Y20898" s="276">
        <v>115</v>
      </c>
      <c r="AA20898" s="231" t="s">
        <v>25750</v>
      </c>
      <c r="AB20898" s="232">
        <v>70113.62</v>
      </c>
      <c r="AD20898" s="207"/>
      <c r="AE20898" s="208"/>
    </row>
    <row r="20899" spans="24:31" x14ac:dyDescent="0.3">
      <c r="X20899" s="275" t="s">
        <v>58791</v>
      </c>
      <c r="Y20899" s="276">
        <v>6680.2</v>
      </c>
      <c r="AA20899" s="231" t="s">
        <v>54512</v>
      </c>
      <c r="AB20899" s="232">
        <v>97002.12</v>
      </c>
      <c r="AD20899" s="207"/>
      <c r="AE20899" s="208"/>
    </row>
    <row r="20900" spans="24:31" x14ac:dyDescent="0.3">
      <c r="X20900" s="275" t="s">
        <v>27793</v>
      </c>
      <c r="Y20900" s="276">
        <v>12527.37</v>
      </c>
      <c r="AA20900" s="231" t="s">
        <v>25751</v>
      </c>
      <c r="AB20900" s="232">
        <v>380397.6</v>
      </c>
      <c r="AD20900" s="207"/>
      <c r="AE20900" s="208"/>
    </row>
    <row r="20901" spans="24:31" x14ac:dyDescent="0.3">
      <c r="X20901" s="275" t="s">
        <v>27794</v>
      </c>
      <c r="Y20901" s="276">
        <v>230631.69</v>
      </c>
      <c r="AA20901" s="231" t="s">
        <v>46145</v>
      </c>
      <c r="AB20901" s="232">
        <v>46076.54</v>
      </c>
      <c r="AD20901" s="207"/>
      <c r="AE20901" s="208"/>
    </row>
    <row r="20902" spans="24:31" x14ac:dyDescent="0.3">
      <c r="X20902" s="275" t="s">
        <v>14250</v>
      </c>
      <c r="Y20902" s="276">
        <v>11153.82</v>
      </c>
      <c r="AA20902" s="231" t="s">
        <v>25752</v>
      </c>
      <c r="AB20902" s="232">
        <v>222570.03</v>
      </c>
      <c r="AD20902" s="207"/>
      <c r="AE20902" s="208"/>
    </row>
    <row r="20903" spans="24:31" x14ac:dyDescent="0.3">
      <c r="X20903" s="275" t="s">
        <v>39496</v>
      </c>
      <c r="Y20903" s="276">
        <v>56790.03</v>
      </c>
      <c r="AA20903" s="231" t="s">
        <v>25754</v>
      </c>
      <c r="AB20903" s="232">
        <v>217800</v>
      </c>
      <c r="AD20903" s="207"/>
      <c r="AE20903" s="208"/>
    </row>
    <row r="20904" spans="24:31" x14ac:dyDescent="0.3">
      <c r="X20904" s="275" t="s">
        <v>14251</v>
      </c>
      <c r="Y20904" s="276">
        <v>1890</v>
      </c>
      <c r="AA20904" s="231" t="s">
        <v>46146</v>
      </c>
      <c r="AB20904" s="232">
        <v>-9117.26</v>
      </c>
      <c r="AD20904" s="207"/>
      <c r="AE20904" s="208"/>
    </row>
    <row r="20905" spans="24:31" x14ac:dyDescent="0.3">
      <c r="X20905" s="275" t="s">
        <v>27795</v>
      </c>
      <c r="Y20905" s="276">
        <v>26340</v>
      </c>
      <c r="AA20905" s="231" t="s">
        <v>35472</v>
      </c>
      <c r="AB20905" s="232">
        <v>23931</v>
      </c>
      <c r="AD20905" s="207"/>
      <c r="AE20905" s="208"/>
    </row>
    <row r="20906" spans="24:31" x14ac:dyDescent="0.3">
      <c r="X20906" s="275" t="s">
        <v>62915</v>
      </c>
      <c r="Y20906" s="276">
        <v>3812.52</v>
      </c>
      <c r="AA20906" s="231" t="s">
        <v>46147</v>
      </c>
      <c r="AB20906" s="232">
        <v>132788.81</v>
      </c>
      <c r="AD20906" s="207"/>
      <c r="AE20906" s="208"/>
    </row>
    <row r="20907" spans="24:31" x14ac:dyDescent="0.3">
      <c r="X20907" s="275" t="s">
        <v>54561</v>
      </c>
      <c r="Y20907" s="276">
        <v>1200</v>
      </c>
      <c r="AA20907" s="231" t="s">
        <v>25780</v>
      </c>
      <c r="AB20907" s="232">
        <v>11821.3</v>
      </c>
      <c r="AD20907" s="207"/>
      <c r="AE20907" s="208"/>
    </row>
    <row r="20908" spans="24:31" x14ac:dyDescent="0.3">
      <c r="X20908" s="275" t="s">
        <v>27796</v>
      </c>
      <c r="Y20908" s="276">
        <v>5008.66</v>
      </c>
      <c r="AA20908" s="231" t="s">
        <v>43332</v>
      </c>
      <c r="AB20908" s="232">
        <v>8307.48</v>
      </c>
      <c r="AD20908" s="207"/>
      <c r="AE20908" s="208"/>
    </row>
    <row r="20909" spans="24:31" x14ac:dyDescent="0.3">
      <c r="X20909" s="275" t="s">
        <v>27797</v>
      </c>
      <c r="Y20909" s="276">
        <v>3064.19</v>
      </c>
      <c r="AA20909" s="231" t="s">
        <v>25781</v>
      </c>
      <c r="AB20909" s="232">
        <v>13123.72</v>
      </c>
      <c r="AD20909" s="207"/>
      <c r="AE20909" s="208"/>
    </row>
    <row r="20910" spans="24:31" x14ac:dyDescent="0.3">
      <c r="X20910" s="275" t="s">
        <v>60954</v>
      </c>
      <c r="Y20910" s="276">
        <v>5000</v>
      </c>
      <c r="AA20910" s="231" t="s">
        <v>25782</v>
      </c>
      <c r="AB20910" s="232">
        <v>5182</v>
      </c>
      <c r="AD20910" s="207"/>
      <c r="AE20910" s="208"/>
    </row>
    <row r="20911" spans="24:31" x14ac:dyDescent="0.3">
      <c r="X20911" s="275" t="s">
        <v>27799</v>
      </c>
      <c r="Y20911" s="276">
        <v>14729.27</v>
      </c>
      <c r="AA20911" s="231" t="s">
        <v>25787</v>
      </c>
      <c r="AB20911" s="232">
        <v>380</v>
      </c>
      <c r="AD20911" s="207"/>
      <c r="AE20911" s="208"/>
    </row>
    <row r="20912" spans="24:31" x14ac:dyDescent="0.3">
      <c r="X20912" s="275" t="s">
        <v>27800</v>
      </c>
      <c r="Y20912" s="276">
        <v>1445.26</v>
      </c>
      <c r="AA20912" s="231" t="s">
        <v>25788</v>
      </c>
      <c r="AB20912" s="232">
        <v>24649.02</v>
      </c>
      <c r="AD20912" s="207"/>
      <c r="AE20912" s="208"/>
    </row>
    <row r="20913" spans="24:31" x14ac:dyDescent="0.3">
      <c r="X20913" s="275" t="s">
        <v>14253</v>
      </c>
      <c r="Y20913" s="276">
        <v>106915.27</v>
      </c>
      <c r="AA20913" s="231" t="s">
        <v>25789</v>
      </c>
      <c r="AB20913" s="232">
        <v>52498.73</v>
      </c>
      <c r="AD20913" s="207"/>
      <c r="AE20913" s="208"/>
    </row>
    <row r="20914" spans="24:31" x14ac:dyDescent="0.3">
      <c r="X20914" s="275" t="s">
        <v>14254</v>
      </c>
      <c r="Y20914" s="276">
        <v>265298.53000000003</v>
      </c>
      <c r="AA20914" s="231" t="s">
        <v>25841</v>
      </c>
      <c r="AB20914" s="232">
        <v>26511.89</v>
      </c>
      <c r="AD20914" s="207"/>
      <c r="AE20914" s="208"/>
    </row>
    <row r="20915" spans="24:31" x14ac:dyDescent="0.3">
      <c r="X20915" s="275" t="s">
        <v>14255</v>
      </c>
      <c r="Y20915" s="276">
        <v>152270.69</v>
      </c>
      <c r="AA20915" s="231" t="s">
        <v>25842</v>
      </c>
      <c r="AB20915" s="232">
        <v>267137.34999999998</v>
      </c>
      <c r="AD20915" s="207"/>
      <c r="AE20915" s="208"/>
    </row>
    <row r="20916" spans="24:31" x14ac:dyDescent="0.3">
      <c r="X20916" s="275" t="s">
        <v>27801</v>
      </c>
      <c r="Y20916" s="276">
        <v>236135.14</v>
      </c>
      <c r="AA20916" s="231" t="s">
        <v>33996</v>
      </c>
      <c r="AB20916" s="232">
        <v>1117590.19</v>
      </c>
      <c r="AD20916" s="207"/>
      <c r="AE20916" s="208"/>
    </row>
    <row r="20917" spans="24:31" x14ac:dyDescent="0.3">
      <c r="X20917" s="275" t="s">
        <v>27802</v>
      </c>
      <c r="Y20917" s="276">
        <v>3242.54</v>
      </c>
      <c r="AA20917" s="231" t="s">
        <v>48520</v>
      </c>
      <c r="AB20917" s="232">
        <v>11492.16</v>
      </c>
      <c r="AD20917" s="207"/>
      <c r="AE20917" s="208"/>
    </row>
    <row r="20918" spans="24:31" x14ac:dyDescent="0.3">
      <c r="X20918" s="275" t="s">
        <v>58905</v>
      </c>
      <c r="Y20918" s="276">
        <v>630</v>
      </c>
      <c r="AA20918" s="231" t="s">
        <v>33997</v>
      </c>
      <c r="AB20918" s="232">
        <v>135153.79999999999</v>
      </c>
      <c r="AD20918" s="207"/>
      <c r="AE20918" s="208"/>
    </row>
    <row r="20919" spans="24:31" x14ac:dyDescent="0.3">
      <c r="X20919" s="275" t="s">
        <v>27804</v>
      </c>
      <c r="Y20919" s="276">
        <v>492878.13</v>
      </c>
      <c r="AA20919" s="231" t="s">
        <v>35484</v>
      </c>
      <c r="AB20919" s="232">
        <v>103598.75</v>
      </c>
      <c r="AD20919" s="207"/>
      <c r="AE20919" s="208"/>
    </row>
    <row r="20920" spans="24:31" x14ac:dyDescent="0.3">
      <c r="X20920" s="275" t="s">
        <v>58906</v>
      </c>
      <c r="Y20920" s="276">
        <v>72481.34</v>
      </c>
      <c r="AA20920" s="231" t="s">
        <v>33998</v>
      </c>
      <c r="AB20920" s="232">
        <v>183434.85</v>
      </c>
      <c r="AD20920" s="207"/>
      <c r="AE20920" s="208"/>
    </row>
    <row r="20921" spans="24:31" x14ac:dyDescent="0.3">
      <c r="X20921" s="275" t="s">
        <v>39498</v>
      </c>
      <c r="Y20921" s="276">
        <v>531.51</v>
      </c>
      <c r="AA20921" s="231" t="s">
        <v>25843</v>
      </c>
      <c r="AB20921" s="232">
        <v>140251.71</v>
      </c>
      <c r="AD20921" s="207"/>
      <c r="AE20921" s="208"/>
    </row>
    <row r="20922" spans="24:31" x14ac:dyDescent="0.3">
      <c r="X20922" s="275" t="s">
        <v>62397</v>
      </c>
      <c r="Y20922" s="276">
        <v>574.89</v>
      </c>
      <c r="AA20922" s="231" t="s">
        <v>46148</v>
      </c>
      <c r="AB20922" s="232">
        <v>6310.82</v>
      </c>
      <c r="AD20922" s="207"/>
      <c r="AE20922" s="208"/>
    </row>
    <row r="20923" spans="24:31" x14ac:dyDescent="0.3">
      <c r="X20923" s="275" t="s">
        <v>58100</v>
      </c>
      <c r="Y20923" s="276">
        <v>39261.879999999997</v>
      </c>
      <c r="AA20923" s="231" t="s">
        <v>36614</v>
      </c>
      <c r="AB20923" s="232">
        <v>141548.23000000001</v>
      </c>
      <c r="AD20923" s="207"/>
      <c r="AE20923" s="208"/>
    </row>
    <row r="20924" spans="24:31" x14ac:dyDescent="0.3">
      <c r="X20924" s="275" t="s">
        <v>27807</v>
      </c>
      <c r="Y20924" s="276">
        <v>69813.350000000006</v>
      </c>
      <c r="AA20924" s="231" t="s">
        <v>36615</v>
      </c>
      <c r="AB20924" s="232">
        <v>11826.74</v>
      </c>
      <c r="AD20924" s="207"/>
      <c r="AE20924" s="208"/>
    </row>
    <row r="20925" spans="24:31" x14ac:dyDescent="0.3">
      <c r="X20925" s="275" t="s">
        <v>36723</v>
      </c>
      <c r="Y20925" s="276">
        <v>-51080.62</v>
      </c>
      <c r="AA20925" s="231" t="s">
        <v>36616</v>
      </c>
      <c r="AB20925" s="232">
        <v>47561.08</v>
      </c>
      <c r="AD20925" s="207"/>
      <c r="AE20925" s="208"/>
    </row>
    <row r="20926" spans="24:31" x14ac:dyDescent="0.3">
      <c r="X20926" s="275" t="s">
        <v>58907</v>
      </c>
      <c r="Y20926" s="276">
        <v>10402.15</v>
      </c>
      <c r="AA20926" s="231" t="s">
        <v>25844</v>
      </c>
      <c r="AB20926" s="232">
        <v>20925.66</v>
      </c>
      <c r="AD20926" s="207"/>
      <c r="AE20926" s="208"/>
    </row>
    <row r="20927" spans="24:31" x14ac:dyDescent="0.3">
      <c r="X20927" s="275" t="s">
        <v>27808</v>
      </c>
      <c r="Y20927" s="276">
        <v>56977.35</v>
      </c>
      <c r="AA20927" s="231" t="s">
        <v>40876</v>
      </c>
      <c r="AB20927" s="232">
        <v>309</v>
      </c>
      <c r="AD20927" s="207"/>
      <c r="AE20927" s="208"/>
    </row>
    <row r="20928" spans="24:31" x14ac:dyDescent="0.3">
      <c r="X20928" s="275" t="s">
        <v>48540</v>
      </c>
      <c r="Y20928" s="276">
        <v>43795.02</v>
      </c>
      <c r="AA20928" s="231" t="s">
        <v>39404</v>
      </c>
      <c r="AB20928" s="232">
        <v>2846</v>
      </c>
      <c r="AD20928" s="207"/>
      <c r="AE20928" s="208"/>
    </row>
    <row r="20929" spans="24:31" x14ac:dyDescent="0.3">
      <c r="X20929" s="275" t="s">
        <v>34162</v>
      </c>
      <c r="Y20929" s="276">
        <v>157160.92000000001</v>
      </c>
      <c r="AA20929" s="231" t="s">
        <v>14093</v>
      </c>
      <c r="AB20929" s="232">
        <v>122918.76</v>
      </c>
      <c r="AD20929" s="207"/>
      <c r="AE20929" s="208"/>
    </row>
    <row r="20930" spans="24:31" x14ac:dyDescent="0.3">
      <c r="X20930" s="275" t="s">
        <v>27901</v>
      </c>
      <c r="Y20930" s="276">
        <v>1123565.53</v>
      </c>
      <c r="AA20930" s="231" t="s">
        <v>33999</v>
      </c>
      <c r="AB20930" s="232">
        <v>3433867.2</v>
      </c>
      <c r="AD20930" s="207"/>
      <c r="AE20930" s="208"/>
    </row>
    <row r="20931" spans="24:31" x14ac:dyDescent="0.3">
      <c r="X20931" s="275" t="s">
        <v>27902</v>
      </c>
      <c r="Y20931" s="276">
        <v>12332.57</v>
      </c>
      <c r="AA20931" s="231" t="s">
        <v>25845</v>
      </c>
      <c r="AB20931" s="232">
        <v>26050</v>
      </c>
      <c r="AD20931" s="207"/>
      <c r="AE20931" s="208"/>
    </row>
    <row r="20932" spans="24:31" x14ac:dyDescent="0.3">
      <c r="X20932" s="275" t="s">
        <v>27903</v>
      </c>
      <c r="Y20932" s="276">
        <v>360905.2</v>
      </c>
      <c r="AA20932" s="231" t="s">
        <v>25846</v>
      </c>
      <c r="AB20932" s="232">
        <v>131666.42000000001</v>
      </c>
      <c r="AD20932" s="207"/>
      <c r="AE20932" s="208"/>
    </row>
    <row r="20933" spans="24:31" x14ac:dyDescent="0.3">
      <c r="X20933" s="275" t="s">
        <v>34163</v>
      </c>
      <c r="Y20933" s="276">
        <v>314781.96000000002</v>
      </c>
      <c r="AA20933" s="231" t="s">
        <v>25847</v>
      </c>
      <c r="AB20933" s="232">
        <v>12578.01</v>
      </c>
      <c r="AD20933" s="207"/>
      <c r="AE20933" s="208"/>
    </row>
    <row r="20934" spans="24:31" x14ac:dyDescent="0.3">
      <c r="X20934" s="275" t="s">
        <v>27904</v>
      </c>
      <c r="Y20934" s="276">
        <v>380528.75</v>
      </c>
      <c r="AA20934" s="231" t="s">
        <v>14095</v>
      </c>
      <c r="AB20934" s="232">
        <v>451521.29</v>
      </c>
      <c r="AD20934" s="207"/>
      <c r="AE20934" s="208"/>
    </row>
    <row r="20935" spans="24:31" x14ac:dyDescent="0.3">
      <c r="X20935" s="275" t="s">
        <v>27905</v>
      </c>
      <c r="Y20935" s="276">
        <v>87529.48</v>
      </c>
      <c r="AA20935" s="231" t="s">
        <v>14096</v>
      </c>
      <c r="AB20935" s="232">
        <v>376122.33</v>
      </c>
      <c r="AD20935" s="207"/>
      <c r="AE20935" s="208"/>
    </row>
    <row r="20936" spans="24:31" x14ac:dyDescent="0.3">
      <c r="X20936" s="275" t="s">
        <v>27907</v>
      </c>
      <c r="Y20936" s="276">
        <v>139231.79999999999</v>
      </c>
      <c r="AA20936" s="231" t="s">
        <v>35485</v>
      </c>
      <c r="AB20936" s="232">
        <v>80115.87</v>
      </c>
      <c r="AD20936" s="207"/>
      <c r="AE20936" s="208"/>
    </row>
    <row r="20937" spans="24:31" x14ac:dyDescent="0.3">
      <c r="X20937" s="275" t="s">
        <v>27908</v>
      </c>
      <c r="Y20937" s="276">
        <v>34404</v>
      </c>
      <c r="AA20937" s="231" t="s">
        <v>49404</v>
      </c>
      <c r="AB20937" s="232">
        <v>1183</v>
      </c>
      <c r="AD20937" s="207"/>
      <c r="AE20937" s="208"/>
    </row>
    <row r="20938" spans="24:31" x14ac:dyDescent="0.3">
      <c r="X20938" s="275" t="s">
        <v>27909</v>
      </c>
      <c r="Y20938" s="276">
        <v>42713.18</v>
      </c>
      <c r="AA20938" s="231" t="s">
        <v>25849</v>
      </c>
      <c r="AB20938" s="232">
        <v>723402.59</v>
      </c>
      <c r="AD20938" s="207"/>
      <c r="AE20938" s="208"/>
    </row>
    <row r="20939" spans="24:31" x14ac:dyDescent="0.3">
      <c r="X20939" s="275" t="s">
        <v>34164</v>
      </c>
      <c r="Y20939" s="276">
        <v>27963.599999999999</v>
      </c>
      <c r="AA20939" s="231" t="s">
        <v>50745</v>
      </c>
      <c r="AB20939" s="232">
        <v>276407.3</v>
      </c>
      <c r="AD20939" s="207"/>
      <c r="AE20939" s="208"/>
    </row>
    <row r="20940" spans="24:31" x14ac:dyDescent="0.3">
      <c r="X20940" s="275" t="s">
        <v>27910</v>
      </c>
      <c r="Y20940" s="276">
        <v>7408.36</v>
      </c>
      <c r="AA20940" s="231" t="s">
        <v>49405</v>
      </c>
      <c r="AB20940" s="232">
        <v>293.14999999999998</v>
      </c>
      <c r="AD20940" s="207"/>
      <c r="AE20940" s="208"/>
    </row>
    <row r="20941" spans="24:31" x14ac:dyDescent="0.3">
      <c r="X20941" s="275" t="s">
        <v>27913</v>
      </c>
      <c r="Y20941" s="276">
        <v>25189.45</v>
      </c>
      <c r="AA20941" s="231" t="s">
        <v>25850</v>
      </c>
      <c r="AB20941" s="232">
        <v>471.89</v>
      </c>
      <c r="AD20941" s="207"/>
      <c r="AE20941" s="208"/>
    </row>
    <row r="20942" spans="24:31" x14ac:dyDescent="0.3">
      <c r="X20942" s="275" t="s">
        <v>27914</v>
      </c>
      <c r="Y20942" s="276">
        <v>82917.62</v>
      </c>
      <c r="AA20942" s="231" t="s">
        <v>54513</v>
      </c>
      <c r="AB20942" s="232">
        <v>1589.5</v>
      </c>
      <c r="AD20942" s="207"/>
      <c r="AE20942" s="208"/>
    </row>
    <row r="20943" spans="24:31" x14ac:dyDescent="0.3">
      <c r="X20943" s="275" t="s">
        <v>27916</v>
      </c>
      <c r="Y20943" s="276">
        <v>5666.67</v>
      </c>
      <c r="AA20943" s="231" t="s">
        <v>54514</v>
      </c>
      <c r="AB20943" s="232">
        <v>4095</v>
      </c>
      <c r="AD20943" s="207"/>
      <c r="AE20943" s="208"/>
    </row>
    <row r="20944" spans="24:31" x14ac:dyDescent="0.3">
      <c r="X20944" s="275" t="s">
        <v>39506</v>
      </c>
      <c r="Y20944" s="276">
        <v>7700</v>
      </c>
      <c r="AA20944" s="231" t="s">
        <v>25851</v>
      </c>
      <c r="AB20944" s="232">
        <v>102618.37</v>
      </c>
      <c r="AD20944" s="207"/>
      <c r="AE20944" s="208"/>
    </row>
    <row r="20945" spans="24:31" x14ac:dyDescent="0.3">
      <c r="X20945" s="275" t="s">
        <v>35694</v>
      </c>
      <c r="Y20945" s="276">
        <v>64516.32</v>
      </c>
      <c r="AA20945" s="231" t="s">
        <v>25852</v>
      </c>
      <c r="AB20945" s="232">
        <v>587111.52</v>
      </c>
      <c r="AD20945" s="207"/>
      <c r="AE20945" s="208"/>
    </row>
    <row r="20946" spans="24:31" x14ac:dyDescent="0.3">
      <c r="X20946" s="275" t="s">
        <v>56861</v>
      </c>
      <c r="Y20946" s="276">
        <v>1365.33</v>
      </c>
      <c r="AA20946" s="231" t="s">
        <v>43333</v>
      </c>
      <c r="AB20946" s="232">
        <v>3074.4</v>
      </c>
      <c r="AD20946" s="207"/>
      <c r="AE20946" s="208"/>
    </row>
    <row r="20947" spans="24:31" x14ac:dyDescent="0.3">
      <c r="X20947" s="275" t="s">
        <v>65199</v>
      </c>
      <c r="Y20947" s="276">
        <v>1625</v>
      </c>
      <c r="AA20947" s="231" t="s">
        <v>25853</v>
      </c>
      <c r="AB20947" s="232">
        <v>517782.58</v>
      </c>
      <c r="AD20947" s="207"/>
      <c r="AE20947" s="208"/>
    </row>
    <row r="20948" spans="24:31" x14ac:dyDescent="0.3">
      <c r="X20948" s="275" t="s">
        <v>27918</v>
      </c>
      <c r="Y20948" s="276">
        <v>10694.39</v>
      </c>
      <c r="AA20948" s="231" t="s">
        <v>48521</v>
      </c>
      <c r="AB20948" s="232">
        <v>4736</v>
      </c>
      <c r="AD20948" s="207"/>
      <c r="AE20948" s="208"/>
    </row>
    <row r="20949" spans="24:31" x14ac:dyDescent="0.3">
      <c r="X20949" s="275" t="s">
        <v>27919</v>
      </c>
      <c r="Y20949" s="276">
        <v>200</v>
      </c>
      <c r="AA20949" s="231" t="s">
        <v>54515</v>
      </c>
      <c r="AB20949" s="232">
        <v>79966.64</v>
      </c>
      <c r="AD20949" s="207"/>
      <c r="AE20949" s="208"/>
    </row>
    <row r="20950" spans="24:31" x14ac:dyDescent="0.3">
      <c r="X20950" s="275" t="s">
        <v>27921</v>
      </c>
      <c r="Y20950" s="276">
        <v>308529.02</v>
      </c>
      <c r="AA20950" s="231" t="s">
        <v>25854</v>
      </c>
      <c r="AB20950" s="232">
        <v>110</v>
      </c>
      <c r="AD20950" s="207"/>
      <c r="AE20950" s="208"/>
    </row>
    <row r="20951" spans="24:31" x14ac:dyDescent="0.3">
      <c r="X20951" s="275" t="s">
        <v>27923</v>
      </c>
      <c r="Y20951" s="276">
        <v>239394.76</v>
      </c>
      <c r="AA20951" s="231" t="s">
        <v>25855</v>
      </c>
      <c r="AB20951" s="232">
        <v>2485.56</v>
      </c>
      <c r="AD20951" s="207"/>
      <c r="AE20951" s="208"/>
    </row>
    <row r="20952" spans="24:31" x14ac:dyDescent="0.3">
      <c r="X20952" s="275" t="s">
        <v>27924</v>
      </c>
      <c r="Y20952" s="276">
        <v>738395.14</v>
      </c>
      <c r="AA20952" s="231" t="s">
        <v>25856</v>
      </c>
      <c r="AB20952" s="232">
        <v>584912.98</v>
      </c>
      <c r="AD20952" s="207"/>
      <c r="AE20952" s="208"/>
    </row>
    <row r="20953" spans="24:31" x14ac:dyDescent="0.3">
      <c r="X20953" s="275" t="s">
        <v>27925</v>
      </c>
      <c r="Y20953" s="276">
        <v>375544.16</v>
      </c>
      <c r="AA20953" s="231" t="s">
        <v>40877</v>
      </c>
      <c r="AB20953" s="232">
        <v>-8067.67</v>
      </c>
      <c r="AD20953" s="207"/>
      <c r="AE20953" s="208"/>
    </row>
    <row r="20954" spans="24:31" x14ac:dyDescent="0.3">
      <c r="X20954" s="275" t="s">
        <v>27926</v>
      </c>
      <c r="Y20954" s="276">
        <v>126106.74</v>
      </c>
      <c r="AA20954" s="231" t="s">
        <v>34019</v>
      </c>
      <c r="AB20954" s="232">
        <v>11346.52</v>
      </c>
      <c r="AD20954" s="207"/>
      <c r="AE20954" s="208"/>
    </row>
    <row r="20955" spans="24:31" x14ac:dyDescent="0.3">
      <c r="X20955" s="275" t="s">
        <v>27927</v>
      </c>
      <c r="Y20955" s="276">
        <v>86483.34</v>
      </c>
      <c r="AA20955" s="231" t="s">
        <v>50746</v>
      </c>
      <c r="AB20955" s="232">
        <v>21654.1</v>
      </c>
      <c r="AD20955" s="207"/>
      <c r="AE20955" s="208"/>
    </row>
    <row r="20956" spans="24:31" x14ac:dyDescent="0.3">
      <c r="X20956" s="275" t="s">
        <v>61244</v>
      </c>
      <c r="Y20956" s="276">
        <v>9000</v>
      </c>
      <c r="AA20956" s="231" t="s">
        <v>34020</v>
      </c>
      <c r="AB20956" s="232">
        <v>148483.38</v>
      </c>
      <c r="AD20956" s="207"/>
      <c r="AE20956" s="208"/>
    </row>
    <row r="20957" spans="24:31" x14ac:dyDescent="0.3">
      <c r="X20957" s="275" t="s">
        <v>34165</v>
      </c>
      <c r="Y20957" s="276">
        <v>9395.69</v>
      </c>
      <c r="AA20957" s="231" t="s">
        <v>25948</v>
      </c>
      <c r="AB20957" s="232">
        <v>37908.480000000003</v>
      </c>
      <c r="AD20957" s="207"/>
      <c r="AE20957" s="208"/>
    </row>
    <row r="20958" spans="24:31" x14ac:dyDescent="0.3">
      <c r="X20958" s="275" t="s">
        <v>48541</v>
      </c>
      <c r="Y20958" s="276">
        <v>320</v>
      </c>
      <c r="AA20958" s="231" t="s">
        <v>34021</v>
      </c>
      <c r="AB20958" s="232">
        <v>66340.149999999994</v>
      </c>
      <c r="AD20958" s="207"/>
      <c r="AE20958" s="208"/>
    </row>
    <row r="20959" spans="24:31" x14ac:dyDescent="0.3">
      <c r="X20959" s="275" t="s">
        <v>58101</v>
      </c>
      <c r="Y20959" s="276">
        <v>5733.57</v>
      </c>
      <c r="AA20959" s="231" t="s">
        <v>25949</v>
      </c>
      <c r="AB20959" s="232">
        <v>14547.06</v>
      </c>
      <c r="AD20959" s="207"/>
      <c r="AE20959" s="208"/>
    </row>
    <row r="20960" spans="24:31" x14ac:dyDescent="0.3">
      <c r="X20960" s="275" t="s">
        <v>27931</v>
      </c>
      <c r="Y20960" s="276">
        <v>526699.36</v>
      </c>
      <c r="AA20960" s="231" t="s">
        <v>34022</v>
      </c>
      <c r="AB20960" s="232">
        <v>1139.32</v>
      </c>
      <c r="AD20960" s="207"/>
      <c r="AE20960" s="208"/>
    </row>
    <row r="20961" spans="24:31" x14ac:dyDescent="0.3">
      <c r="X20961" s="275" t="s">
        <v>27932</v>
      </c>
      <c r="Y20961" s="276">
        <v>220909.54</v>
      </c>
      <c r="AA20961" s="231" t="s">
        <v>40878</v>
      </c>
      <c r="AB20961" s="232">
        <v>15043.5</v>
      </c>
      <c r="AD20961" s="207"/>
      <c r="AE20961" s="208"/>
    </row>
    <row r="20962" spans="24:31" x14ac:dyDescent="0.3">
      <c r="X20962" s="275" t="s">
        <v>27933</v>
      </c>
      <c r="Y20962" s="276">
        <v>274072.53000000003</v>
      </c>
      <c r="AA20962" s="231" t="s">
        <v>34023</v>
      </c>
      <c r="AB20962" s="232">
        <v>5741.98</v>
      </c>
      <c r="AD20962" s="207"/>
      <c r="AE20962" s="208"/>
    </row>
    <row r="20963" spans="24:31" x14ac:dyDescent="0.3">
      <c r="X20963" s="275" t="s">
        <v>27935</v>
      </c>
      <c r="Y20963" s="276">
        <v>38535.06</v>
      </c>
      <c r="AA20963" s="231" t="s">
        <v>36625</v>
      </c>
      <c r="AB20963" s="232">
        <v>3331</v>
      </c>
      <c r="AD20963" s="207"/>
      <c r="AE20963" s="208"/>
    </row>
    <row r="20964" spans="24:31" x14ac:dyDescent="0.3">
      <c r="X20964" s="275" t="s">
        <v>35696</v>
      </c>
      <c r="Y20964" s="276">
        <v>3742.95</v>
      </c>
      <c r="AA20964" s="231" t="s">
        <v>43334</v>
      </c>
      <c r="AB20964" s="232">
        <v>441</v>
      </c>
      <c r="AD20964" s="207"/>
      <c r="AE20964" s="208"/>
    </row>
    <row r="20965" spans="24:31" x14ac:dyDescent="0.3">
      <c r="X20965" s="275" t="s">
        <v>27940</v>
      </c>
      <c r="Y20965" s="276">
        <v>47139.92</v>
      </c>
      <c r="AA20965" s="231" t="s">
        <v>25951</v>
      </c>
      <c r="AB20965" s="232">
        <v>21862.87</v>
      </c>
      <c r="AD20965" s="207"/>
      <c r="AE20965" s="208"/>
    </row>
    <row r="20966" spans="24:31" x14ac:dyDescent="0.3">
      <c r="X20966" s="275" t="s">
        <v>61138</v>
      </c>
      <c r="Y20966" s="276">
        <v>1070</v>
      </c>
      <c r="AA20966" s="231" t="s">
        <v>25952</v>
      </c>
      <c r="AB20966" s="232">
        <v>4684.88</v>
      </c>
      <c r="AD20966" s="207"/>
      <c r="AE20966" s="208"/>
    </row>
    <row r="20967" spans="24:31" x14ac:dyDescent="0.3">
      <c r="X20967" s="275" t="s">
        <v>58102</v>
      </c>
      <c r="Y20967" s="276">
        <v>-50703.85</v>
      </c>
      <c r="AA20967" s="231" t="s">
        <v>34024</v>
      </c>
      <c r="AB20967" s="232">
        <v>1217.71</v>
      </c>
      <c r="AD20967" s="207"/>
      <c r="AE20967" s="208"/>
    </row>
    <row r="20968" spans="24:31" x14ac:dyDescent="0.3">
      <c r="X20968" s="275" t="s">
        <v>55660</v>
      </c>
      <c r="Y20968" s="276">
        <v>220692.53</v>
      </c>
      <c r="AA20968" s="231" t="s">
        <v>34025</v>
      </c>
      <c r="AB20968" s="232">
        <v>623424.86</v>
      </c>
      <c r="AD20968" s="207"/>
      <c r="AE20968" s="208"/>
    </row>
    <row r="20969" spans="24:31" x14ac:dyDescent="0.3">
      <c r="X20969" s="275" t="s">
        <v>47604</v>
      </c>
      <c r="Y20969" s="276">
        <v>25000</v>
      </c>
      <c r="AA20969" s="231" t="s">
        <v>25955</v>
      </c>
      <c r="AB20969" s="232">
        <v>304303.78000000003</v>
      </c>
      <c r="AD20969" s="207"/>
      <c r="AE20969" s="208"/>
    </row>
    <row r="20970" spans="24:31" x14ac:dyDescent="0.3">
      <c r="X20970" s="275" t="s">
        <v>27992</v>
      </c>
      <c r="Y20970" s="276">
        <v>221286.38</v>
      </c>
      <c r="AA20970" s="231" t="s">
        <v>43335</v>
      </c>
      <c r="AB20970" s="232">
        <v>8816.2199999999993</v>
      </c>
      <c r="AD20970" s="207"/>
      <c r="AE20970" s="208"/>
    </row>
    <row r="20971" spans="24:31" x14ac:dyDescent="0.3">
      <c r="X20971" s="275" t="s">
        <v>54565</v>
      </c>
      <c r="Y20971" s="276">
        <v>21771.59</v>
      </c>
      <c r="AA20971" s="231" t="s">
        <v>25956</v>
      </c>
      <c r="AB20971" s="232">
        <v>109.67</v>
      </c>
      <c r="AD20971" s="207"/>
      <c r="AE20971" s="208"/>
    </row>
    <row r="20972" spans="24:31" x14ac:dyDescent="0.3">
      <c r="X20972" s="275" t="s">
        <v>27993</v>
      </c>
      <c r="Y20972" s="276">
        <v>166796.37</v>
      </c>
      <c r="AA20972" s="231" t="s">
        <v>54516</v>
      </c>
      <c r="AB20972" s="232">
        <v>7004.26</v>
      </c>
      <c r="AD20972" s="207"/>
      <c r="AE20972" s="208"/>
    </row>
    <row r="20973" spans="24:31" x14ac:dyDescent="0.3">
      <c r="X20973" s="275" t="s">
        <v>35708</v>
      </c>
      <c r="Y20973" s="276">
        <v>20148</v>
      </c>
      <c r="AA20973" s="231" t="s">
        <v>36626</v>
      </c>
      <c r="AB20973" s="232">
        <v>600</v>
      </c>
      <c r="AD20973" s="207"/>
      <c r="AE20973" s="208"/>
    </row>
    <row r="20974" spans="24:31" x14ac:dyDescent="0.3">
      <c r="X20974" s="275" t="s">
        <v>35709</v>
      </c>
      <c r="Y20974" s="276">
        <v>64831.82</v>
      </c>
      <c r="AA20974" s="231" t="s">
        <v>25957</v>
      </c>
      <c r="AB20974" s="232">
        <v>31483.42</v>
      </c>
      <c r="AD20974" s="207"/>
      <c r="AE20974" s="208"/>
    </row>
    <row r="20975" spans="24:31" x14ac:dyDescent="0.3">
      <c r="X20975" s="275" t="s">
        <v>27994</v>
      </c>
      <c r="Y20975" s="276">
        <v>39820.57</v>
      </c>
      <c r="AA20975" s="231" t="s">
        <v>25958</v>
      </c>
      <c r="AB20975" s="232">
        <v>1546.17</v>
      </c>
      <c r="AD20975" s="207"/>
      <c r="AE20975" s="208"/>
    </row>
    <row r="20976" spans="24:31" x14ac:dyDescent="0.3">
      <c r="X20976" s="275" t="s">
        <v>27996</v>
      </c>
      <c r="Y20976" s="276">
        <v>23452.560000000001</v>
      </c>
      <c r="AA20976" s="231" t="s">
        <v>25959</v>
      </c>
      <c r="AB20976" s="232">
        <v>101152.36</v>
      </c>
      <c r="AD20976" s="207"/>
      <c r="AE20976" s="208"/>
    </row>
    <row r="20977" spans="24:31" x14ac:dyDescent="0.3">
      <c r="X20977" s="275" t="s">
        <v>27997</v>
      </c>
      <c r="Y20977" s="276">
        <v>6230.94</v>
      </c>
      <c r="AA20977" s="231" t="s">
        <v>25960</v>
      </c>
      <c r="AB20977" s="232">
        <v>104345.46</v>
      </c>
      <c r="AD20977" s="207"/>
      <c r="AE20977" s="208"/>
    </row>
    <row r="20978" spans="24:31" x14ac:dyDescent="0.3">
      <c r="X20978" s="275" t="s">
        <v>14259</v>
      </c>
      <c r="Y20978" s="276">
        <v>1215.23</v>
      </c>
      <c r="AA20978" s="231" t="s">
        <v>25961</v>
      </c>
      <c r="AB20978" s="232">
        <v>19502.259999999998</v>
      </c>
      <c r="AD20978" s="207"/>
      <c r="AE20978" s="208"/>
    </row>
    <row r="20979" spans="24:31" x14ac:dyDescent="0.3">
      <c r="X20979" s="275" t="s">
        <v>32795</v>
      </c>
      <c r="Y20979" s="276">
        <v>2402.0500000000002</v>
      </c>
      <c r="AA20979" s="231" t="s">
        <v>25962</v>
      </c>
      <c r="AB20979" s="232">
        <v>5508.5</v>
      </c>
      <c r="AD20979" s="207"/>
      <c r="AE20979" s="208"/>
    </row>
    <row r="20980" spans="24:31" x14ac:dyDescent="0.3">
      <c r="X20980" s="275" t="s">
        <v>54566</v>
      </c>
      <c r="Y20980" s="276">
        <v>5092.8900000000003</v>
      </c>
      <c r="AA20980" s="231" t="s">
        <v>25963</v>
      </c>
      <c r="AB20980" s="232">
        <v>7227.7</v>
      </c>
      <c r="AD20980" s="207"/>
      <c r="AE20980" s="208"/>
    </row>
    <row r="20981" spans="24:31" x14ac:dyDescent="0.3">
      <c r="X20981" s="275" t="s">
        <v>65200</v>
      </c>
      <c r="Y20981" s="276">
        <v>255.26</v>
      </c>
      <c r="AA20981" s="231" t="s">
        <v>43336</v>
      </c>
      <c r="AB20981" s="232">
        <v>45453</v>
      </c>
      <c r="AD20981" s="207"/>
      <c r="AE20981" s="208"/>
    </row>
    <row r="20982" spans="24:31" x14ac:dyDescent="0.3">
      <c r="X20982" s="275" t="s">
        <v>14260</v>
      </c>
      <c r="Y20982" s="276">
        <v>41212.699999999997</v>
      </c>
      <c r="AA20982" s="231" t="s">
        <v>25966</v>
      </c>
      <c r="AB20982" s="232">
        <v>8019.16</v>
      </c>
      <c r="AD20982" s="207"/>
      <c r="AE20982" s="208"/>
    </row>
    <row r="20983" spans="24:31" x14ac:dyDescent="0.3">
      <c r="X20983" s="275" t="s">
        <v>14261</v>
      </c>
      <c r="Y20983" s="276">
        <v>135462.92000000001</v>
      </c>
      <c r="AA20983" s="231" t="s">
        <v>25968</v>
      </c>
      <c r="AB20983" s="232">
        <v>15389.7</v>
      </c>
      <c r="AD20983" s="207"/>
      <c r="AE20983" s="208"/>
    </row>
    <row r="20984" spans="24:31" x14ac:dyDescent="0.3">
      <c r="X20984" s="275" t="s">
        <v>28002</v>
      </c>
      <c r="Y20984" s="276">
        <v>87706.21</v>
      </c>
      <c r="AA20984" s="231" t="s">
        <v>25972</v>
      </c>
      <c r="AB20984" s="232">
        <v>7030</v>
      </c>
      <c r="AD20984" s="207"/>
      <c r="AE20984" s="208"/>
    </row>
    <row r="20985" spans="24:31" x14ac:dyDescent="0.3">
      <c r="X20985" s="275" t="s">
        <v>28003</v>
      </c>
      <c r="Y20985" s="276">
        <v>21152.720000000001</v>
      </c>
      <c r="AA20985" s="231" t="s">
        <v>50747</v>
      </c>
      <c r="AB20985" s="232">
        <v>245881</v>
      </c>
      <c r="AD20985" s="207"/>
      <c r="AE20985" s="208"/>
    </row>
    <row r="20986" spans="24:31" x14ac:dyDescent="0.3">
      <c r="X20986" s="275" t="s">
        <v>28007</v>
      </c>
      <c r="Y20986" s="276">
        <v>11443.42</v>
      </c>
      <c r="AA20986" s="231" t="s">
        <v>25973</v>
      </c>
      <c r="AB20986" s="232">
        <v>72442.649999999994</v>
      </c>
      <c r="AD20986" s="207"/>
      <c r="AE20986" s="208"/>
    </row>
    <row r="20987" spans="24:31" x14ac:dyDescent="0.3">
      <c r="X20987" s="275" t="s">
        <v>28008</v>
      </c>
      <c r="Y20987" s="276">
        <v>31231.25</v>
      </c>
      <c r="AA20987" s="231" t="s">
        <v>25974</v>
      </c>
      <c r="AB20987" s="232">
        <v>1172.33</v>
      </c>
      <c r="AD20987" s="207"/>
      <c r="AE20987" s="208"/>
    </row>
    <row r="20988" spans="24:31" x14ac:dyDescent="0.3">
      <c r="X20988" s="275" t="s">
        <v>28009</v>
      </c>
      <c r="Y20988" s="276">
        <v>49275.4</v>
      </c>
      <c r="AA20988" s="231" t="s">
        <v>25975</v>
      </c>
      <c r="AB20988" s="232">
        <v>151219.56</v>
      </c>
      <c r="AD20988" s="207"/>
      <c r="AE20988" s="208"/>
    </row>
    <row r="20989" spans="24:31" x14ac:dyDescent="0.3">
      <c r="X20989" s="275" t="s">
        <v>28013</v>
      </c>
      <c r="Y20989" s="276">
        <v>249416.13</v>
      </c>
      <c r="AA20989" s="231" t="s">
        <v>43337</v>
      </c>
      <c r="AB20989" s="232">
        <v>64581.78</v>
      </c>
      <c r="AD20989" s="207"/>
      <c r="AE20989" s="208"/>
    </row>
    <row r="20990" spans="24:31" x14ac:dyDescent="0.3">
      <c r="X20990" s="275" t="s">
        <v>36742</v>
      </c>
      <c r="Y20990" s="276">
        <v>55859.88</v>
      </c>
      <c r="AA20990" s="231" t="s">
        <v>25980</v>
      </c>
      <c r="AB20990" s="232">
        <v>184908.88</v>
      </c>
      <c r="AD20990" s="207"/>
      <c r="AE20990" s="208"/>
    </row>
    <row r="20991" spans="24:31" x14ac:dyDescent="0.3">
      <c r="X20991" s="275" t="s">
        <v>56862</v>
      </c>
      <c r="Y20991" s="276">
        <v>83494.2</v>
      </c>
      <c r="AA20991" s="231" t="s">
        <v>43338</v>
      </c>
      <c r="AB20991" s="232">
        <v>-4281.8100000000004</v>
      </c>
      <c r="AD20991" s="207"/>
      <c r="AE20991" s="208"/>
    </row>
    <row r="20992" spans="24:31" x14ac:dyDescent="0.3">
      <c r="X20992" s="275" t="s">
        <v>47605</v>
      </c>
      <c r="Y20992" s="276">
        <v>1953.84</v>
      </c>
      <c r="AA20992" s="231" t="s">
        <v>46149</v>
      </c>
      <c r="AB20992" s="232">
        <v>19550.32</v>
      </c>
      <c r="AD20992" s="207"/>
      <c r="AE20992" s="208"/>
    </row>
    <row r="20993" spans="24:31" x14ac:dyDescent="0.3">
      <c r="X20993" s="275" t="s">
        <v>28082</v>
      </c>
      <c r="Y20993" s="276">
        <v>97900</v>
      </c>
      <c r="AA20993" s="231" t="s">
        <v>34026</v>
      </c>
      <c r="AB20993" s="232">
        <v>226315.06</v>
      </c>
      <c r="AD20993" s="207"/>
      <c r="AE20993" s="208"/>
    </row>
    <row r="20994" spans="24:31" x14ac:dyDescent="0.3">
      <c r="X20994" s="275" t="s">
        <v>49420</v>
      </c>
      <c r="Y20994" s="276">
        <v>4412.78</v>
      </c>
      <c r="AA20994" s="231" t="s">
        <v>34036</v>
      </c>
      <c r="AB20994" s="232">
        <v>68976.479999999996</v>
      </c>
      <c r="AD20994" s="207"/>
      <c r="AE20994" s="208"/>
    </row>
    <row r="20995" spans="24:31" x14ac:dyDescent="0.3">
      <c r="X20995" s="275" t="s">
        <v>28083</v>
      </c>
      <c r="Y20995" s="276">
        <v>35382.199999999997</v>
      </c>
      <c r="AA20995" s="231" t="s">
        <v>34037</v>
      </c>
      <c r="AB20995" s="232">
        <v>450776.7</v>
      </c>
      <c r="AD20995" s="207"/>
      <c r="AE20995" s="208"/>
    </row>
    <row r="20996" spans="24:31" x14ac:dyDescent="0.3">
      <c r="X20996" s="275" t="s">
        <v>28084</v>
      </c>
      <c r="Y20996" s="276">
        <v>128699.07</v>
      </c>
      <c r="AA20996" s="231" t="s">
        <v>26031</v>
      </c>
      <c r="AB20996" s="232">
        <v>786449.55</v>
      </c>
      <c r="AD20996" s="207"/>
      <c r="AE20996" s="208"/>
    </row>
    <row r="20997" spans="24:31" x14ac:dyDescent="0.3">
      <c r="X20997" s="275" t="s">
        <v>61710</v>
      </c>
      <c r="Y20997" s="276">
        <v>708.4</v>
      </c>
      <c r="AA20997" s="231" t="s">
        <v>47579</v>
      </c>
      <c r="AB20997" s="232">
        <v>6844.51</v>
      </c>
      <c r="AD20997" s="207"/>
      <c r="AE20997" s="208"/>
    </row>
    <row r="20998" spans="24:31" x14ac:dyDescent="0.3">
      <c r="X20998" s="275" t="s">
        <v>56863</v>
      </c>
      <c r="Y20998" s="276">
        <v>52241.279999999999</v>
      </c>
      <c r="AA20998" s="231" t="s">
        <v>26032</v>
      </c>
      <c r="AB20998" s="232">
        <v>110181.34</v>
      </c>
      <c r="AD20998" s="207"/>
      <c r="AE20998" s="208"/>
    </row>
    <row r="20999" spans="24:31" x14ac:dyDescent="0.3">
      <c r="X20999" s="275" t="s">
        <v>28087</v>
      </c>
      <c r="Y20999" s="276">
        <v>74641.95</v>
      </c>
      <c r="AA20999" s="231" t="s">
        <v>26033</v>
      </c>
      <c r="AB20999" s="232">
        <v>28130</v>
      </c>
      <c r="AD20999" s="207"/>
      <c r="AE20999" s="208"/>
    </row>
    <row r="21000" spans="24:31" x14ac:dyDescent="0.3">
      <c r="X21000" s="275" t="s">
        <v>60955</v>
      </c>
      <c r="Y21000" s="276">
        <v>4350</v>
      </c>
      <c r="AA21000" s="231" t="s">
        <v>35493</v>
      </c>
      <c r="AB21000" s="232">
        <v>223620</v>
      </c>
      <c r="AD21000" s="207"/>
      <c r="AE21000" s="208"/>
    </row>
    <row r="21001" spans="24:31" x14ac:dyDescent="0.3">
      <c r="X21001" s="275" t="s">
        <v>60956</v>
      </c>
      <c r="Y21001" s="276">
        <v>2312.5</v>
      </c>
      <c r="AA21001" s="231" t="s">
        <v>39413</v>
      </c>
      <c r="AB21001" s="232">
        <v>160</v>
      </c>
      <c r="AD21001" s="207"/>
      <c r="AE21001" s="208"/>
    </row>
    <row r="21002" spans="24:31" x14ac:dyDescent="0.3">
      <c r="X21002" s="275" t="s">
        <v>28088</v>
      </c>
      <c r="Y21002" s="276">
        <v>1487.5</v>
      </c>
      <c r="AA21002" s="231" t="s">
        <v>35494</v>
      </c>
      <c r="AB21002" s="232">
        <v>2492718.4700000002</v>
      </c>
      <c r="AD21002" s="207"/>
      <c r="AE21002" s="208"/>
    </row>
    <row r="21003" spans="24:31" x14ac:dyDescent="0.3">
      <c r="X21003" s="275" t="s">
        <v>28089</v>
      </c>
      <c r="Y21003" s="276">
        <v>26271.96</v>
      </c>
      <c r="AA21003" s="231" t="s">
        <v>26035</v>
      </c>
      <c r="AB21003" s="232">
        <v>97292.12</v>
      </c>
      <c r="AD21003" s="207"/>
      <c r="AE21003" s="208"/>
    </row>
    <row r="21004" spans="24:31" x14ac:dyDescent="0.3">
      <c r="X21004" s="275" t="s">
        <v>28091</v>
      </c>
      <c r="Y21004" s="276">
        <v>44681</v>
      </c>
      <c r="AA21004" s="231" t="s">
        <v>54517</v>
      </c>
      <c r="AB21004" s="232">
        <v>31.52</v>
      </c>
      <c r="AD21004" s="207"/>
      <c r="AE21004" s="208"/>
    </row>
    <row r="21005" spans="24:31" x14ac:dyDescent="0.3">
      <c r="X21005" s="275" t="s">
        <v>39512</v>
      </c>
      <c r="Y21005" s="276">
        <v>31563.94</v>
      </c>
      <c r="AA21005" s="231" t="s">
        <v>36630</v>
      </c>
      <c r="AB21005" s="232">
        <v>4950</v>
      </c>
      <c r="AD21005" s="207"/>
      <c r="AE21005" s="208"/>
    </row>
    <row r="21006" spans="24:31" x14ac:dyDescent="0.3">
      <c r="X21006" s="275" t="s">
        <v>58103</v>
      </c>
      <c r="Y21006" s="276">
        <v>2835.56</v>
      </c>
      <c r="AA21006" s="231" t="s">
        <v>26037</v>
      </c>
      <c r="AB21006" s="232">
        <v>54385.03</v>
      </c>
      <c r="AD21006" s="207"/>
      <c r="AE21006" s="208"/>
    </row>
    <row r="21007" spans="24:31" x14ac:dyDescent="0.3">
      <c r="X21007" s="275" t="s">
        <v>65201</v>
      </c>
      <c r="Y21007" s="276">
        <v>2400</v>
      </c>
      <c r="AA21007" s="231" t="s">
        <v>34038</v>
      </c>
      <c r="AB21007" s="232">
        <v>3916.75</v>
      </c>
      <c r="AD21007" s="207"/>
      <c r="AE21007" s="208"/>
    </row>
    <row r="21008" spans="24:31" x14ac:dyDescent="0.3">
      <c r="X21008" s="275" t="s">
        <v>14266</v>
      </c>
      <c r="Y21008" s="276">
        <v>140188.75</v>
      </c>
      <c r="AA21008" s="231" t="s">
        <v>14116</v>
      </c>
      <c r="AB21008" s="232">
        <v>328404.59999999998</v>
      </c>
      <c r="AD21008" s="207"/>
      <c r="AE21008" s="208"/>
    </row>
    <row r="21009" spans="24:31" x14ac:dyDescent="0.3">
      <c r="X21009" s="275" t="s">
        <v>14267</v>
      </c>
      <c r="Y21009" s="276">
        <v>58296.85</v>
      </c>
      <c r="AA21009" s="231" t="s">
        <v>14117</v>
      </c>
      <c r="AB21009" s="232">
        <v>240550.04</v>
      </c>
      <c r="AD21009" s="207"/>
      <c r="AE21009" s="208"/>
    </row>
    <row r="21010" spans="24:31" x14ac:dyDescent="0.3">
      <c r="X21010" s="275" t="s">
        <v>14268</v>
      </c>
      <c r="Y21010" s="276">
        <v>130672.75</v>
      </c>
      <c r="AA21010" s="231" t="s">
        <v>14118</v>
      </c>
      <c r="AB21010" s="232">
        <v>93955.64</v>
      </c>
      <c r="AD21010" s="207"/>
      <c r="AE21010" s="208"/>
    </row>
    <row r="21011" spans="24:31" x14ac:dyDescent="0.3">
      <c r="X21011" s="275" t="s">
        <v>28093</v>
      </c>
      <c r="Y21011" s="276">
        <v>60904.51</v>
      </c>
      <c r="AA21011" s="231" t="s">
        <v>26038</v>
      </c>
      <c r="AB21011" s="232">
        <v>2130</v>
      </c>
      <c r="AD21011" s="207"/>
      <c r="AE21011" s="208"/>
    </row>
    <row r="21012" spans="24:31" x14ac:dyDescent="0.3">
      <c r="X21012" s="275" t="s">
        <v>28094</v>
      </c>
      <c r="Y21012" s="276">
        <v>91759.12</v>
      </c>
      <c r="AA21012" s="231" t="s">
        <v>26039</v>
      </c>
      <c r="AB21012" s="232">
        <v>6052.82</v>
      </c>
      <c r="AD21012" s="207"/>
      <c r="AE21012" s="208"/>
    </row>
    <row r="21013" spans="24:31" x14ac:dyDescent="0.3">
      <c r="X21013" s="275" t="s">
        <v>58104</v>
      </c>
      <c r="Y21013" s="276">
        <v>15131.33</v>
      </c>
      <c r="AA21013" s="231" t="s">
        <v>54518</v>
      </c>
      <c r="AB21013" s="232">
        <v>30</v>
      </c>
      <c r="AD21013" s="207"/>
      <c r="AE21013" s="208"/>
    </row>
    <row r="21014" spans="24:31" x14ac:dyDescent="0.3">
      <c r="X21014" s="275" t="s">
        <v>28095</v>
      </c>
      <c r="Y21014" s="276">
        <v>8299.69</v>
      </c>
      <c r="AA21014" s="231" t="s">
        <v>26042</v>
      </c>
      <c r="AB21014" s="232">
        <v>123613.33</v>
      </c>
      <c r="AD21014" s="207"/>
      <c r="AE21014" s="208"/>
    </row>
    <row r="21015" spans="24:31" x14ac:dyDescent="0.3">
      <c r="X21015" s="275" t="s">
        <v>65202</v>
      </c>
      <c r="Y21015" s="276">
        <v>205.44</v>
      </c>
      <c r="AA21015" s="231" t="s">
        <v>26043</v>
      </c>
      <c r="AB21015" s="232">
        <v>65486.29</v>
      </c>
      <c r="AD21015" s="207"/>
      <c r="AE21015" s="208"/>
    </row>
    <row r="21016" spans="24:31" x14ac:dyDescent="0.3">
      <c r="X21016" s="275" t="s">
        <v>58105</v>
      </c>
      <c r="Y21016" s="276">
        <v>22232.81</v>
      </c>
      <c r="AA21016" s="231" t="s">
        <v>26044</v>
      </c>
      <c r="AB21016" s="232">
        <v>79406.5</v>
      </c>
      <c r="AD21016" s="207"/>
      <c r="AE21016" s="208"/>
    </row>
    <row r="21017" spans="24:31" x14ac:dyDescent="0.3">
      <c r="X21017" s="275" t="s">
        <v>28096</v>
      </c>
      <c r="Y21017" s="276">
        <v>52976.18</v>
      </c>
      <c r="AA21017" s="231" t="s">
        <v>26046</v>
      </c>
      <c r="AB21017" s="232">
        <v>787809.36</v>
      </c>
      <c r="AD21017" s="207"/>
      <c r="AE21017" s="208"/>
    </row>
    <row r="21018" spans="24:31" x14ac:dyDescent="0.3">
      <c r="X21018" s="275" t="s">
        <v>14269</v>
      </c>
      <c r="Y21018" s="276">
        <v>35974.22</v>
      </c>
      <c r="AA21018" s="231" t="s">
        <v>34039</v>
      </c>
      <c r="AB21018" s="232">
        <v>48844.04</v>
      </c>
      <c r="AD21018" s="207"/>
      <c r="AE21018" s="208"/>
    </row>
    <row r="21019" spans="24:31" x14ac:dyDescent="0.3">
      <c r="X21019" s="275" t="s">
        <v>48542</v>
      </c>
      <c r="Y21019" s="276">
        <v>184575</v>
      </c>
      <c r="AA21019" s="231" t="s">
        <v>43339</v>
      </c>
      <c r="AB21019" s="232">
        <v>145137.07999999999</v>
      </c>
      <c r="AD21019" s="207"/>
      <c r="AE21019" s="208"/>
    </row>
    <row r="21020" spans="24:31" x14ac:dyDescent="0.3">
      <c r="X21020" s="275" t="s">
        <v>28097</v>
      </c>
      <c r="Y21020" s="276">
        <v>52275.68</v>
      </c>
      <c r="AA21020" s="231" t="s">
        <v>26083</v>
      </c>
      <c r="AB21020" s="232">
        <v>11102.86</v>
      </c>
      <c r="AD21020" s="207"/>
      <c r="AE21020" s="208"/>
    </row>
    <row r="21021" spans="24:31" x14ac:dyDescent="0.3">
      <c r="X21021" s="275" t="s">
        <v>39514</v>
      </c>
      <c r="Y21021" s="276">
        <v>41903.9</v>
      </c>
      <c r="AA21021" s="231" t="s">
        <v>32629</v>
      </c>
      <c r="AB21021" s="232">
        <v>4454</v>
      </c>
      <c r="AD21021" s="207"/>
      <c r="AE21021" s="208"/>
    </row>
    <row r="21022" spans="24:31" x14ac:dyDescent="0.3">
      <c r="X21022" s="275" t="s">
        <v>28100</v>
      </c>
      <c r="Y21022" s="276">
        <v>115893.7</v>
      </c>
      <c r="AA21022" s="231" t="s">
        <v>26085</v>
      </c>
      <c r="AB21022" s="232">
        <v>1444.23</v>
      </c>
      <c r="AD21022" s="207"/>
      <c r="AE21022" s="208"/>
    </row>
    <row r="21023" spans="24:31" x14ac:dyDescent="0.3">
      <c r="X21023" s="275" t="s">
        <v>35717</v>
      </c>
      <c r="Y21023" s="276">
        <v>333029</v>
      </c>
      <c r="AA21023" s="231" t="s">
        <v>26086</v>
      </c>
      <c r="AB21023" s="232">
        <v>2312</v>
      </c>
      <c r="AD21023" s="207"/>
      <c r="AE21023" s="208"/>
    </row>
    <row r="21024" spans="24:31" x14ac:dyDescent="0.3">
      <c r="X21024" s="275" t="s">
        <v>28102</v>
      </c>
      <c r="Y21024" s="276">
        <v>44972.1</v>
      </c>
      <c r="AA21024" s="231" t="s">
        <v>26088</v>
      </c>
      <c r="AB21024" s="232">
        <v>3769.39</v>
      </c>
      <c r="AD21024" s="207"/>
      <c r="AE21024" s="208"/>
    </row>
    <row r="21025" spans="24:31" x14ac:dyDescent="0.3">
      <c r="X21025" s="275" t="s">
        <v>28137</v>
      </c>
      <c r="Y21025" s="276">
        <v>16905</v>
      </c>
      <c r="AA21025" s="231" t="s">
        <v>26089</v>
      </c>
      <c r="AB21025" s="232">
        <v>84867.01</v>
      </c>
      <c r="AD21025" s="207"/>
      <c r="AE21025" s="208"/>
    </row>
    <row r="21026" spans="24:31" x14ac:dyDescent="0.3">
      <c r="X21026" s="275" t="s">
        <v>28138</v>
      </c>
      <c r="Y21026" s="276">
        <v>16275</v>
      </c>
      <c r="AA21026" s="231" t="s">
        <v>49406</v>
      </c>
      <c r="AB21026" s="232">
        <v>60846.89</v>
      </c>
      <c r="AD21026" s="207"/>
      <c r="AE21026" s="208"/>
    </row>
    <row r="21027" spans="24:31" x14ac:dyDescent="0.3">
      <c r="X21027" s="275" t="s">
        <v>28139</v>
      </c>
      <c r="Y21027" s="276">
        <v>195</v>
      </c>
      <c r="AA21027" s="231" t="s">
        <v>26090</v>
      </c>
      <c r="AB21027" s="232">
        <v>48536.38</v>
      </c>
      <c r="AD21027" s="207"/>
      <c r="AE21027" s="208"/>
    </row>
    <row r="21028" spans="24:31" x14ac:dyDescent="0.3">
      <c r="X21028" s="275" t="s">
        <v>28141</v>
      </c>
      <c r="Y21028" s="276">
        <v>2516.25</v>
      </c>
      <c r="AA21028" s="231" t="s">
        <v>26111</v>
      </c>
      <c r="AB21028" s="232">
        <v>12615.12</v>
      </c>
      <c r="AD21028" s="207"/>
      <c r="AE21028" s="208"/>
    </row>
    <row r="21029" spans="24:31" x14ac:dyDescent="0.3">
      <c r="X21029" s="275" t="s">
        <v>46176</v>
      </c>
      <c r="Y21029" s="276">
        <v>8129.14</v>
      </c>
      <c r="AA21029" s="231" t="s">
        <v>40879</v>
      </c>
      <c r="AB21029" s="232">
        <v>18666.64</v>
      </c>
      <c r="AD21029" s="207"/>
      <c r="AE21029" s="208"/>
    </row>
    <row r="21030" spans="24:31" x14ac:dyDescent="0.3">
      <c r="X21030" s="275" t="s">
        <v>60031</v>
      </c>
      <c r="Y21030" s="276">
        <v>6235.76</v>
      </c>
      <c r="AA21030" s="231" t="s">
        <v>26112</v>
      </c>
      <c r="AB21030" s="232">
        <v>467.75</v>
      </c>
      <c r="AD21030" s="207"/>
      <c r="AE21030" s="208"/>
    </row>
    <row r="21031" spans="24:31" x14ac:dyDescent="0.3">
      <c r="X21031" s="275" t="s">
        <v>47608</v>
      </c>
      <c r="Y21031" s="276">
        <v>577.44000000000005</v>
      </c>
      <c r="AA21031" s="231" t="s">
        <v>40880</v>
      </c>
      <c r="AB21031" s="232">
        <v>201625.58</v>
      </c>
      <c r="AD21031" s="207"/>
      <c r="AE21031" s="208"/>
    </row>
    <row r="21032" spans="24:31" x14ac:dyDescent="0.3">
      <c r="X21032" s="275" t="s">
        <v>35731</v>
      </c>
      <c r="Y21032" s="276">
        <v>2957.88</v>
      </c>
      <c r="AA21032" s="231" t="s">
        <v>26114</v>
      </c>
      <c r="AB21032" s="232">
        <v>17725.98</v>
      </c>
      <c r="AD21032" s="207"/>
      <c r="AE21032" s="208"/>
    </row>
    <row r="21033" spans="24:31" x14ac:dyDescent="0.3">
      <c r="X21033" s="275" t="s">
        <v>34183</v>
      </c>
      <c r="Y21033" s="276">
        <v>48776.38</v>
      </c>
      <c r="AA21033" s="231" t="s">
        <v>26115</v>
      </c>
      <c r="AB21033" s="232">
        <v>4385.72</v>
      </c>
      <c r="AD21033" s="207"/>
      <c r="AE21033" s="208"/>
    </row>
    <row r="21034" spans="24:31" x14ac:dyDescent="0.3">
      <c r="X21034" s="275" t="s">
        <v>28211</v>
      </c>
      <c r="Y21034" s="276">
        <v>182350.68</v>
      </c>
      <c r="AA21034" s="231" t="s">
        <v>40881</v>
      </c>
      <c r="AB21034" s="232">
        <v>4825.9799999999996</v>
      </c>
      <c r="AD21034" s="207"/>
      <c r="AE21034" s="208"/>
    </row>
    <row r="21035" spans="24:31" x14ac:dyDescent="0.3">
      <c r="X21035" s="275" t="s">
        <v>28212</v>
      </c>
      <c r="Y21035" s="276">
        <v>1671.78</v>
      </c>
      <c r="AA21035" s="231" t="s">
        <v>26116</v>
      </c>
      <c r="AB21035" s="232">
        <v>1293.6199999999999</v>
      </c>
      <c r="AD21035" s="207"/>
      <c r="AE21035" s="208"/>
    </row>
    <row r="21036" spans="24:31" x14ac:dyDescent="0.3">
      <c r="X21036" s="275" t="s">
        <v>34184</v>
      </c>
      <c r="Y21036" s="276">
        <v>29131.69</v>
      </c>
      <c r="AA21036" s="231" t="s">
        <v>43340</v>
      </c>
      <c r="AB21036" s="232">
        <v>1657.3</v>
      </c>
      <c r="AD21036" s="207"/>
      <c r="AE21036" s="208"/>
    </row>
    <row r="21037" spans="24:31" x14ac:dyDescent="0.3">
      <c r="X21037" s="275" t="s">
        <v>28213</v>
      </c>
      <c r="Y21037" s="276">
        <v>12619.72</v>
      </c>
      <c r="AA21037" s="231" t="s">
        <v>54519</v>
      </c>
      <c r="AB21037" s="232">
        <v>5400</v>
      </c>
      <c r="AD21037" s="207"/>
      <c r="AE21037" s="208"/>
    </row>
    <row r="21038" spans="24:31" x14ac:dyDescent="0.3">
      <c r="X21038" s="275" t="s">
        <v>14276</v>
      </c>
      <c r="Y21038" s="276">
        <v>1591.68</v>
      </c>
      <c r="AA21038" s="231" t="s">
        <v>26117</v>
      </c>
      <c r="AB21038" s="232">
        <v>19893.509999999998</v>
      </c>
      <c r="AD21038" s="207"/>
      <c r="AE21038" s="208"/>
    </row>
    <row r="21039" spans="24:31" x14ac:dyDescent="0.3">
      <c r="X21039" s="275" t="s">
        <v>56864</v>
      </c>
      <c r="Y21039" s="276">
        <v>27625</v>
      </c>
      <c r="AA21039" s="231" t="s">
        <v>26120</v>
      </c>
      <c r="AB21039" s="232">
        <v>67290.539999999994</v>
      </c>
      <c r="AD21039" s="207"/>
      <c r="AE21039" s="208"/>
    </row>
    <row r="21040" spans="24:31" x14ac:dyDescent="0.3">
      <c r="X21040" s="275" t="s">
        <v>65203</v>
      </c>
      <c r="Y21040" s="276">
        <v>62.15</v>
      </c>
      <c r="AA21040" s="231" t="s">
        <v>35513</v>
      </c>
      <c r="AB21040" s="232">
        <v>144585</v>
      </c>
      <c r="AD21040" s="207"/>
      <c r="AE21040" s="208"/>
    </row>
    <row r="21041" spans="24:31" x14ac:dyDescent="0.3">
      <c r="X21041" s="275" t="s">
        <v>28215</v>
      </c>
      <c r="Y21041" s="276">
        <v>7722</v>
      </c>
      <c r="AA21041" s="231" t="s">
        <v>26215</v>
      </c>
      <c r="AB21041" s="232">
        <v>78094.5</v>
      </c>
      <c r="AD21041" s="207"/>
      <c r="AE21041" s="208"/>
    </row>
    <row r="21042" spans="24:31" x14ac:dyDescent="0.3">
      <c r="X21042" s="275" t="s">
        <v>28216</v>
      </c>
      <c r="Y21042" s="276">
        <v>40298.67</v>
      </c>
      <c r="AA21042" s="231" t="s">
        <v>26216</v>
      </c>
      <c r="AB21042" s="232">
        <v>1647170.05</v>
      </c>
      <c r="AD21042" s="207"/>
      <c r="AE21042" s="208"/>
    </row>
    <row r="21043" spans="24:31" x14ac:dyDescent="0.3">
      <c r="X21043" s="275" t="s">
        <v>28217</v>
      </c>
      <c r="Y21043" s="276">
        <v>357.94</v>
      </c>
      <c r="AA21043" s="231" t="s">
        <v>43341</v>
      </c>
      <c r="AB21043" s="232">
        <v>2930.22</v>
      </c>
      <c r="AD21043" s="207"/>
      <c r="AE21043" s="208"/>
    </row>
    <row r="21044" spans="24:31" x14ac:dyDescent="0.3">
      <c r="X21044" s="275" t="s">
        <v>14279</v>
      </c>
      <c r="Y21044" s="276">
        <v>26340.9</v>
      </c>
      <c r="AA21044" s="231" t="s">
        <v>26217</v>
      </c>
      <c r="AB21044" s="232">
        <v>740988.6</v>
      </c>
      <c r="AD21044" s="207"/>
      <c r="AE21044" s="208"/>
    </row>
    <row r="21045" spans="24:31" x14ac:dyDescent="0.3">
      <c r="X21045" s="275" t="s">
        <v>14280</v>
      </c>
      <c r="Y21045" s="276">
        <v>85365.61</v>
      </c>
      <c r="AA21045" s="231" t="s">
        <v>46150</v>
      </c>
      <c r="AB21045" s="232">
        <v>482.5</v>
      </c>
      <c r="AD21045" s="207"/>
      <c r="AE21045" s="208"/>
    </row>
    <row r="21046" spans="24:31" x14ac:dyDescent="0.3">
      <c r="X21046" s="275" t="s">
        <v>28218</v>
      </c>
      <c r="Y21046" s="276">
        <v>30594.57</v>
      </c>
      <c r="AA21046" s="231" t="s">
        <v>46151</v>
      </c>
      <c r="AB21046" s="232">
        <v>29135.23</v>
      </c>
      <c r="AD21046" s="207"/>
      <c r="AE21046" s="208"/>
    </row>
    <row r="21047" spans="24:31" x14ac:dyDescent="0.3">
      <c r="X21047" s="275" t="s">
        <v>28219</v>
      </c>
      <c r="Y21047" s="276">
        <v>73845.8</v>
      </c>
      <c r="AA21047" s="231" t="s">
        <v>26218</v>
      </c>
      <c r="AB21047" s="232">
        <v>165912.31</v>
      </c>
      <c r="AD21047" s="207"/>
      <c r="AE21047" s="208"/>
    </row>
    <row r="21048" spans="24:31" x14ac:dyDescent="0.3">
      <c r="X21048" s="275" t="s">
        <v>28221</v>
      </c>
      <c r="Y21048" s="276">
        <v>16368.25</v>
      </c>
      <c r="AA21048" s="231" t="s">
        <v>39421</v>
      </c>
      <c r="AB21048" s="232">
        <v>266125</v>
      </c>
      <c r="AD21048" s="207"/>
      <c r="AE21048" s="208"/>
    </row>
    <row r="21049" spans="24:31" x14ac:dyDescent="0.3">
      <c r="X21049" s="275" t="s">
        <v>55661</v>
      </c>
      <c r="Y21049" s="276">
        <v>8124.33</v>
      </c>
      <c r="AA21049" s="231" t="s">
        <v>39422</v>
      </c>
      <c r="AB21049" s="232">
        <v>96459.27</v>
      </c>
      <c r="AD21049" s="207"/>
      <c r="AE21049" s="208"/>
    </row>
    <row r="21050" spans="24:31" x14ac:dyDescent="0.3">
      <c r="X21050" s="275" t="s">
        <v>28224</v>
      </c>
      <c r="Y21050" s="276">
        <v>37388.800000000003</v>
      </c>
      <c r="AA21050" s="231" t="s">
        <v>26219</v>
      </c>
      <c r="AB21050" s="232">
        <v>172214.93</v>
      </c>
      <c r="AD21050" s="207"/>
      <c r="AE21050" s="208"/>
    </row>
    <row r="21051" spans="24:31" x14ac:dyDescent="0.3">
      <c r="X21051" s="275" t="s">
        <v>14281</v>
      </c>
      <c r="Y21051" s="276">
        <v>72678.53</v>
      </c>
      <c r="AA21051" s="231" t="s">
        <v>26220</v>
      </c>
      <c r="AB21051" s="232">
        <v>79123.179999999993</v>
      </c>
      <c r="AD21051" s="207"/>
      <c r="AE21051" s="208"/>
    </row>
    <row r="21052" spans="24:31" x14ac:dyDescent="0.3">
      <c r="X21052" s="275" t="s">
        <v>28225</v>
      </c>
      <c r="Y21052" s="276">
        <v>52606.22</v>
      </c>
      <c r="AA21052" s="231" t="s">
        <v>54520</v>
      </c>
      <c r="AB21052" s="232">
        <v>3502.65</v>
      </c>
      <c r="AD21052" s="207"/>
      <c r="AE21052" s="208"/>
    </row>
    <row r="21053" spans="24:31" x14ac:dyDescent="0.3">
      <c r="X21053" s="275" t="s">
        <v>28227</v>
      </c>
      <c r="Y21053" s="276">
        <v>2417.3200000000002</v>
      </c>
      <c r="AA21053" s="231" t="s">
        <v>26221</v>
      </c>
      <c r="AB21053" s="232">
        <v>83941.62</v>
      </c>
      <c r="AD21053" s="207"/>
      <c r="AE21053" s="208"/>
    </row>
    <row r="21054" spans="24:31" x14ac:dyDescent="0.3">
      <c r="X21054" s="275" t="s">
        <v>28228</v>
      </c>
      <c r="Y21054" s="276">
        <v>471.56</v>
      </c>
      <c r="AA21054" s="231" t="s">
        <v>34047</v>
      </c>
      <c r="AB21054" s="232">
        <v>36586.99</v>
      </c>
      <c r="AD21054" s="207"/>
      <c r="AE21054" s="208"/>
    </row>
    <row r="21055" spans="24:31" x14ac:dyDescent="0.3">
      <c r="X21055" s="275" t="s">
        <v>28229</v>
      </c>
      <c r="Y21055" s="276">
        <v>21725.24</v>
      </c>
      <c r="AA21055" s="231" t="s">
        <v>26222</v>
      </c>
      <c r="AB21055" s="232">
        <v>121586.99</v>
      </c>
      <c r="AD21055" s="207"/>
      <c r="AE21055" s="208"/>
    </row>
    <row r="21056" spans="24:31" x14ac:dyDescent="0.3">
      <c r="X21056" s="275" t="s">
        <v>28230</v>
      </c>
      <c r="Y21056" s="276">
        <v>-3400.8</v>
      </c>
      <c r="AA21056" s="231" t="s">
        <v>26224</v>
      </c>
      <c r="AB21056" s="232">
        <v>44927.99</v>
      </c>
      <c r="AD21056" s="207"/>
      <c r="AE21056" s="208"/>
    </row>
    <row r="21057" spans="24:31" x14ac:dyDescent="0.3">
      <c r="X21057" s="275" t="s">
        <v>48545</v>
      </c>
      <c r="Y21057" s="276">
        <v>78550</v>
      </c>
      <c r="AA21057" s="231" t="s">
        <v>46152</v>
      </c>
      <c r="AB21057" s="232">
        <v>1319.45</v>
      </c>
      <c r="AD21057" s="207"/>
      <c r="AE21057" s="208"/>
    </row>
    <row r="21058" spans="24:31" x14ac:dyDescent="0.3">
      <c r="X21058" s="275" t="s">
        <v>28247</v>
      </c>
      <c r="Y21058" s="276">
        <v>36190.080000000002</v>
      </c>
      <c r="AA21058" s="231" t="s">
        <v>34048</v>
      </c>
      <c r="AB21058" s="232">
        <v>153355.4</v>
      </c>
      <c r="AD21058" s="207"/>
      <c r="AE21058" s="208"/>
    </row>
    <row r="21059" spans="24:31" x14ac:dyDescent="0.3">
      <c r="X21059" s="275" t="s">
        <v>39525</v>
      </c>
      <c r="Y21059" s="276">
        <v>59279.1</v>
      </c>
      <c r="AA21059" s="231" t="s">
        <v>26225</v>
      </c>
      <c r="AB21059" s="232">
        <v>15198.72</v>
      </c>
      <c r="AD21059" s="207"/>
      <c r="AE21059" s="208"/>
    </row>
    <row r="21060" spans="24:31" x14ac:dyDescent="0.3">
      <c r="X21060" s="275" t="s">
        <v>60032</v>
      </c>
      <c r="Y21060" s="276">
        <v>28200</v>
      </c>
      <c r="AA21060" s="231" t="s">
        <v>14127</v>
      </c>
      <c r="AB21060" s="232">
        <v>33985.660000000003</v>
      </c>
      <c r="AD21060" s="207"/>
      <c r="AE21060" s="208"/>
    </row>
    <row r="21061" spans="24:31" x14ac:dyDescent="0.3">
      <c r="X21061" s="275" t="s">
        <v>28249</v>
      </c>
      <c r="Y21061" s="276">
        <v>8915.5499999999993</v>
      </c>
      <c r="AA21061" s="231" t="s">
        <v>14128</v>
      </c>
      <c r="AB21061" s="232">
        <v>28076.42</v>
      </c>
      <c r="AD21061" s="207"/>
      <c r="AE21061" s="208"/>
    </row>
    <row r="21062" spans="24:31" x14ac:dyDescent="0.3">
      <c r="X21062" s="275" t="s">
        <v>28250</v>
      </c>
      <c r="Y21062" s="276">
        <v>18133.55</v>
      </c>
      <c r="AA21062" s="231" t="s">
        <v>34049</v>
      </c>
      <c r="AB21062" s="232">
        <v>6949961.3799999999</v>
      </c>
      <c r="AD21062" s="207"/>
      <c r="AE21062" s="208"/>
    </row>
    <row r="21063" spans="24:31" x14ac:dyDescent="0.3">
      <c r="X21063" s="275" t="s">
        <v>28251</v>
      </c>
      <c r="Y21063" s="276">
        <v>9248.61</v>
      </c>
      <c r="AA21063" s="231" t="s">
        <v>26226</v>
      </c>
      <c r="AB21063" s="232">
        <v>6832965.9500000002</v>
      </c>
      <c r="AD21063" s="207"/>
      <c r="AE21063" s="208"/>
    </row>
    <row r="21064" spans="24:31" x14ac:dyDescent="0.3">
      <c r="X21064" s="275" t="s">
        <v>63527</v>
      </c>
      <c r="Y21064" s="276">
        <v>339</v>
      </c>
      <c r="AA21064" s="231" t="s">
        <v>40882</v>
      </c>
      <c r="AB21064" s="232">
        <v>136420.9</v>
      </c>
      <c r="AD21064" s="207"/>
      <c r="AE21064" s="208"/>
    </row>
    <row r="21065" spans="24:31" x14ac:dyDescent="0.3">
      <c r="X21065" s="275" t="s">
        <v>28256</v>
      </c>
      <c r="Y21065" s="276">
        <v>544.99</v>
      </c>
      <c r="AA21065" s="231" t="s">
        <v>46153</v>
      </c>
      <c r="AB21065" s="232">
        <v>4053.85</v>
      </c>
      <c r="AD21065" s="207"/>
      <c r="AE21065" s="208"/>
    </row>
    <row r="21066" spans="24:31" x14ac:dyDescent="0.3">
      <c r="X21066" s="275" t="s">
        <v>28311</v>
      </c>
      <c r="Y21066" s="276">
        <v>404227.9</v>
      </c>
      <c r="AA21066" s="231" t="s">
        <v>26228</v>
      </c>
      <c r="AB21066" s="232">
        <v>57927.19</v>
      </c>
      <c r="AD21066" s="207"/>
      <c r="AE21066" s="208"/>
    </row>
    <row r="21067" spans="24:31" x14ac:dyDescent="0.3">
      <c r="X21067" s="275" t="s">
        <v>28312</v>
      </c>
      <c r="Y21067" s="276">
        <v>95363.51</v>
      </c>
      <c r="AA21067" s="231" t="s">
        <v>26229</v>
      </c>
      <c r="AB21067" s="232">
        <v>478327.31</v>
      </c>
      <c r="AD21067" s="207"/>
      <c r="AE21067" s="208"/>
    </row>
    <row r="21068" spans="24:31" x14ac:dyDescent="0.3">
      <c r="X21068" s="275" t="s">
        <v>28313</v>
      </c>
      <c r="Y21068" s="276">
        <v>205029</v>
      </c>
      <c r="AA21068" s="231" t="s">
        <v>14129</v>
      </c>
      <c r="AB21068" s="232">
        <v>1169.98</v>
      </c>
      <c r="AD21068" s="207"/>
      <c r="AE21068" s="208"/>
    </row>
    <row r="21069" spans="24:31" x14ac:dyDescent="0.3">
      <c r="X21069" s="275" t="s">
        <v>35740</v>
      </c>
      <c r="Y21069" s="276">
        <v>127513.82</v>
      </c>
      <c r="AA21069" s="231" t="s">
        <v>14130</v>
      </c>
      <c r="AB21069" s="232">
        <v>1395318.77</v>
      </c>
      <c r="AD21069" s="207"/>
      <c r="AE21069" s="208"/>
    </row>
    <row r="21070" spans="24:31" x14ac:dyDescent="0.3">
      <c r="X21070" s="275" t="s">
        <v>39528</v>
      </c>
      <c r="Y21070" s="276">
        <v>14897.92</v>
      </c>
      <c r="AA21070" s="231" t="s">
        <v>14131</v>
      </c>
      <c r="AB21070" s="232">
        <v>2292115.62</v>
      </c>
      <c r="AD21070" s="207"/>
      <c r="AE21070" s="208"/>
    </row>
    <row r="21071" spans="24:31" x14ac:dyDescent="0.3">
      <c r="X21071" s="275" t="s">
        <v>35741</v>
      </c>
      <c r="Y21071" s="276">
        <v>53900</v>
      </c>
      <c r="AA21071" s="231" t="s">
        <v>14132</v>
      </c>
      <c r="AB21071" s="232">
        <v>334026.59000000003</v>
      </c>
      <c r="AD21071" s="207"/>
      <c r="AE21071" s="208"/>
    </row>
    <row r="21072" spans="24:31" x14ac:dyDescent="0.3">
      <c r="X21072" s="275" t="s">
        <v>28316</v>
      </c>
      <c r="Y21072" s="276">
        <v>5404.49</v>
      </c>
      <c r="AA21072" s="231" t="s">
        <v>26230</v>
      </c>
      <c r="AB21072" s="232">
        <v>1545167.25</v>
      </c>
      <c r="AD21072" s="207"/>
      <c r="AE21072" s="208"/>
    </row>
    <row r="21073" spans="24:31" x14ac:dyDescent="0.3">
      <c r="X21073" s="275" t="s">
        <v>14289</v>
      </c>
      <c r="Y21073" s="276">
        <v>3782.3</v>
      </c>
      <c r="AA21073" s="231" t="s">
        <v>26231</v>
      </c>
      <c r="AB21073" s="232">
        <v>9600</v>
      </c>
      <c r="AD21073" s="207"/>
      <c r="AE21073" s="208"/>
    </row>
    <row r="21074" spans="24:31" x14ac:dyDescent="0.3">
      <c r="X21074" s="275" t="s">
        <v>43369</v>
      </c>
      <c r="Y21074" s="276">
        <v>359404.06</v>
      </c>
      <c r="AA21074" s="231" t="s">
        <v>46154</v>
      </c>
      <c r="AB21074" s="232">
        <v>11665</v>
      </c>
      <c r="AD21074" s="207"/>
      <c r="AE21074" s="208"/>
    </row>
    <row r="21075" spans="24:31" x14ac:dyDescent="0.3">
      <c r="X21075" s="275" t="s">
        <v>65204</v>
      </c>
      <c r="Y21075" s="276">
        <v>1832.4</v>
      </c>
      <c r="AA21075" s="231" t="s">
        <v>36641</v>
      </c>
      <c r="AB21075" s="232">
        <v>17519.509999999998</v>
      </c>
      <c r="AD21075" s="207"/>
      <c r="AE21075" s="208"/>
    </row>
    <row r="21076" spans="24:31" x14ac:dyDescent="0.3">
      <c r="X21076" s="275" t="s">
        <v>55662</v>
      </c>
      <c r="Y21076" s="276">
        <v>4947</v>
      </c>
      <c r="AA21076" s="231" t="s">
        <v>26234</v>
      </c>
      <c r="AB21076" s="232">
        <v>716655.17</v>
      </c>
      <c r="AD21076" s="207"/>
      <c r="AE21076" s="208"/>
    </row>
    <row r="21077" spans="24:31" x14ac:dyDescent="0.3">
      <c r="X21077" s="275" t="s">
        <v>28318</v>
      </c>
      <c r="Y21077" s="276">
        <v>38580.639999999999</v>
      </c>
      <c r="AA21077" s="231" t="s">
        <v>40883</v>
      </c>
      <c r="AB21077" s="232">
        <v>903.78</v>
      </c>
      <c r="AD21077" s="207"/>
      <c r="AE21077" s="208"/>
    </row>
    <row r="21078" spans="24:31" x14ac:dyDescent="0.3">
      <c r="X21078" s="275" t="s">
        <v>14293</v>
      </c>
      <c r="Y21078" s="276">
        <v>98063.96</v>
      </c>
      <c r="AA21078" s="231" t="s">
        <v>34050</v>
      </c>
      <c r="AB21078" s="232">
        <v>2142.9</v>
      </c>
      <c r="AD21078" s="207"/>
      <c r="AE21078" s="208"/>
    </row>
    <row r="21079" spans="24:31" x14ac:dyDescent="0.3">
      <c r="X21079" s="275" t="s">
        <v>14294</v>
      </c>
      <c r="Y21079" s="276">
        <v>199137.36</v>
      </c>
      <c r="AA21079" s="231" t="s">
        <v>26237</v>
      </c>
      <c r="AB21079" s="232">
        <v>3412.75</v>
      </c>
      <c r="AD21079" s="207"/>
      <c r="AE21079" s="208"/>
    </row>
    <row r="21080" spans="24:31" x14ac:dyDescent="0.3">
      <c r="X21080" s="275" t="s">
        <v>14295</v>
      </c>
      <c r="Y21080" s="276">
        <v>115888.77</v>
      </c>
      <c r="AA21080" s="231" t="s">
        <v>54521</v>
      </c>
      <c r="AB21080" s="232">
        <v>2359689.1800000002</v>
      </c>
      <c r="AD21080" s="207"/>
      <c r="AE21080" s="208"/>
    </row>
    <row r="21081" spans="24:31" x14ac:dyDescent="0.3">
      <c r="X21081" s="275" t="s">
        <v>62398</v>
      </c>
      <c r="Y21081" s="276">
        <v>9354.4500000000007</v>
      </c>
      <c r="AA21081" s="231" t="s">
        <v>14133</v>
      </c>
      <c r="AB21081" s="232">
        <v>696717.29</v>
      </c>
      <c r="AD21081" s="207"/>
      <c r="AE21081" s="208"/>
    </row>
    <row r="21082" spans="24:31" x14ac:dyDescent="0.3">
      <c r="X21082" s="275" t="s">
        <v>60033</v>
      </c>
      <c r="Y21082" s="276">
        <v>2283.15</v>
      </c>
      <c r="AA21082" s="231" t="s">
        <v>26238</v>
      </c>
      <c r="AB21082" s="232">
        <v>1936645.58</v>
      </c>
      <c r="AD21082" s="207"/>
      <c r="AE21082" s="208"/>
    </row>
    <row r="21083" spans="24:31" x14ac:dyDescent="0.3">
      <c r="X21083" s="275" t="s">
        <v>28319</v>
      </c>
      <c r="Y21083" s="276">
        <v>37496.15</v>
      </c>
      <c r="AA21083" s="231" t="s">
        <v>46155</v>
      </c>
      <c r="AB21083" s="232">
        <v>121.23</v>
      </c>
      <c r="AD21083" s="207"/>
      <c r="AE21083" s="208"/>
    </row>
    <row r="21084" spans="24:31" x14ac:dyDescent="0.3">
      <c r="X21084" s="275" t="s">
        <v>50768</v>
      </c>
      <c r="Y21084" s="276">
        <v>236259.86</v>
      </c>
      <c r="AA21084" s="231" t="s">
        <v>14134</v>
      </c>
      <c r="AB21084" s="232">
        <v>2102216.79</v>
      </c>
      <c r="AD21084" s="207"/>
      <c r="AE21084" s="208"/>
    </row>
    <row r="21085" spans="24:31" x14ac:dyDescent="0.3">
      <c r="X21085" s="275" t="s">
        <v>28322</v>
      </c>
      <c r="Y21085" s="276">
        <v>255097.4</v>
      </c>
      <c r="AA21085" s="231" t="s">
        <v>26240</v>
      </c>
      <c r="AB21085" s="232">
        <v>119195.11</v>
      </c>
      <c r="AD21085" s="207"/>
      <c r="AE21085" s="208"/>
    </row>
    <row r="21086" spans="24:31" x14ac:dyDescent="0.3">
      <c r="X21086" s="275" t="s">
        <v>54569</v>
      </c>
      <c r="Y21086" s="276">
        <v>2271.5500000000002</v>
      </c>
      <c r="AA21086" s="231" t="s">
        <v>26241</v>
      </c>
      <c r="AB21086" s="232">
        <v>450219.75</v>
      </c>
      <c r="AD21086" s="207"/>
      <c r="AE21086" s="208"/>
    </row>
    <row r="21087" spans="24:31" x14ac:dyDescent="0.3">
      <c r="X21087" s="275" t="s">
        <v>28323</v>
      </c>
      <c r="Y21087" s="276">
        <v>25902.43</v>
      </c>
      <c r="AA21087" s="231" t="s">
        <v>26242</v>
      </c>
      <c r="AB21087" s="232">
        <v>287087.87</v>
      </c>
      <c r="AD21087" s="207"/>
      <c r="AE21087" s="208"/>
    </row>
    <row r="21088" spans="24:31" x14ac:dyDescent="0.3">
      <c r="X21088" s="275" t="s">
        <v>34193</v>
      </c>
      <c r="Y21088" s="276">
        <v>195401.97</v>
      </c>
      <c r="AA21088" s="231" t="s">
        <v>26243</v>
      </c>
      <c r="AB21088" s="232">
        <v>64135.8</v>
      </c>
      <c r="AD21088" s="207"/>
      <c r="AE21088" s="208"/>
    </row>
    <row r="21089" spans="24:31" x14ac:dyDescent="0.3">
      <c r="X21089" s="275" t="s">
        <v>28324</v>
      </c>
      <c r="Y21089" s="276">
        <v>17545</v>
      </c>
      <c r="AA21089" s="231" t="s">
        <v>26263</v>
      </c>
      <c r="AB21089" s="232">
        <v>6608.53</v>
      </c>
      <c r="AD21089" s="207"/>
      <c r="AE21089" s="208"/>
    </row>
    <row r="21090" spans="24:31" x14ac:dyDescent="0.3">
      <c r="X21090" s="275" t="s">
        <v>55663</v>
      </c>
      <c r="Y21090" s="276">
        <v>3990.34</v>
      </c>
      <c r="AA21090" s="231" t="s">
        <v>50748</v>
      </c>
      <c r="AB21090" s="232">
        <v>42918</v>
      </c>
      <c r="AD21090" s="207"/>
      <c r="AE21090" s="208"/>
    </row>
    <row r="21091" spans="24:31" x14ac:dyDescent="0.3">
      <c r="X21091" s="275" t="s">
        <v>28326</v>
      </c>
      <c r="Y21091" s="276">
        <v>2507.56</v>
      </c>
      <c r="AA21091" s="231" t="s">
        <v>50749</v>
      </c>
      <c r="AB21091" s="232">
        <v>73917.5</v>
      </c>
      <c r="AD21091" s="207"/>
      <c r="AE21091" s="208"/>
    </row>
    <row r="21092" spans="24:31" x14ac:dyDescent="0.3">
      <c r="X21092" s="275" t="s">
        <v>48547</v>
      </c>
      <c r="Y21092" s="276">
        <v>-16400.29</v>
      </c>
      <c r="AA21092" s="231" t="s">
        <v>43342</v>
      </c>
      <c r="AB21092" s="232">
        <v>8710</v>
      </c>
      <c r="AD21092" s="207"/>
      <c r="AE21092" s="208"/>
    </row>
    <row r="21093" spans="24:31" x14ac:dyDescent="0.3">
      <c r="X21093" s="275" t="s">
        <v>28355</v>
      </c>
      <c r="Y21093" s="276">
        <v>61700.28</v>
      </c>
      <c r="AA21093" s="231" t="s">
        <v>46156</v>
      </c>
      <c r="AB21093" s="232">
        <v>160500</v>
      </c>
      <c r="AD21093" s="207"/>
      <c r="AE21093" s="208"/>
    </row>
    <row r="21094" spans="24:31" x14ac:dyDescent="0.3">
      <c r="X21094" s="275" t="s">
        <v>28356</v>
      </c>
      <c r="Y21094" s="276">
        <v>108183.17</v>
      </c>
      <c r="AA21094" s="231" t="s">
        <v>43343</v>
      </c>
      <c r="AB21094" s="232">
        <v>1650</v>
      </c>
      <c r="AD21094" s="207"/>
      <c r="AE21094" s="208"/>
    </row>
    <row r="21095" spans="24:31" x14ac:dyDescent="0.3">
      <c r="X21095" s="275" t="s">
        <v>36757</v>
      </c>
      <c r="Y21095" s="276">
        <v>38833.300000000003</v>
      </c>
      <c r="AA21095" s="231" t="s">
        <v>50750</v>
      </c>
      <c r="AB21095" s="232">
        <v>9250</v>
      </c>
      <c r="AD21095" s="207"/>
      <c r="AE21095" s="208"/>
    </row>
    <row r="21096" spans="24:31" x14ac:dyDescent="0.3">
      <c r="X21096" s="275" t="s">
        <v>39534</v>
      </c>
      <c r="Y21096" s="276">
        <v>20030</v>
      </c>
      <c r="AA21096" s="231" t="s">
        <v>50751</v>
      </c>
      <c r="AB21096" s="232">
        <v>100687.59</v>
      </c>
      <c r="AD21096" s="207"/>
      <c r="AE21096" s="208"/>
    </row>
    <row r="21097" spans="24:31" x14ac:dyDescent="0.3">
      <c r="X21097" s="275" t="s">
        <v>36758</v>
      </c>
      <c r="Y21097" s="276">
        <v>25365.42</v>
      </c>
      <c r="AA21097" s="231" t="s">
        <v>26264</v>
      </c>
      <c r="AB21097" s="232">
        <v>23884.68</v>
      </c>
      <c r="AD21097" s="207"/>
      <c r="AE21097" s="208"/>
    </row>
    <row r="21098" spans="24:31" x14ac:dyDescent="0.3">
      <c r="X21098" s="275" t="s">
        <v>28358</v>
      </c>
      <c r="Y21098" s="276">
        <v>18312.560000000001</v>
      </c>
      <c r="AA21098" s="231" t="s">
        <v>50752</v>
      </c>
      <c r="AB21098" s="232">
        <v>3891.45</v>
      </c>
      <c r="AD21098" s="207"/>
      <c r="AE21098" s="208"/>
    </row>
    <row r="21099" spans="24:31" x14ac:dyDescent="0.3">
      <c r="X21099" s="275" t="s">
        <v>28359</v>
      </c>
      <c r="Y21099" s="276">
        <v>29602.21</v>
      </c>
      <c r="AA21099" s="231" t="s">
        <v>26265</v>
      </c>
      <c r="AB21099" s="232">
        <v>26.57</v>
      </c>
      <c r="AD21099" s="207"/>
      <c r="AE21099" s="208"/>
    </row>
    <row r="21100" spans="24:31" x14ac:dyDescent="0.3">
      <c r="X21100" s="275" t="s">
        <v>28360</v>
      </c>
      <c r="Y21100" s="276">
        <v>31710.76</v>
      </c>
      <c r="AA21100" s="231" t="s">
        <v>50753</v>
      </c>
      <c r="AB21100" s="232">
        <v>243.05</v>
      </c>
      <c r="AD21100" s="207"/>
      <c r="AE21100" s="208"/>
    </row>
    <row r="21101" spans="24:31" x14ac:dyDescent="0.3">
      <c r="X21101" s="275" t="s">
        <v>28361</v>
      </c>
      <c r="Y21101" s="276">
        <v>1246</v>
      </c>
      <c r="AA21101" s="231" t="s">
        <v>26266</v>
      </c>
      <c r="AB21101" s="232">
        <v>800.27</v>
      </c>
      <c r="AD21101" s="207"/>
      <c r="AE21101" s="208"/>
    </row>
    <row r="21102" spans="24:31" x14ac:dyDescent="0.3">
      <c r="X21102" s="275" t="s">
        <v>28363</v>
      </c>
      <c r="Y21102" s="276">
        <v>558.28</v>
      </c>
      <c r="AA21102" s="231" t="s">
        <v>43344</v>
      </c>
      <c r="AB21102" s="232">
        <v>0.1</v>
      </c>
      <c r="AD21102" s="207"/>
      <c r="AE21102" s="208"/>
    </row>
    <row r="21103" spans="24:31" x14ac:dyDescent="0.3">
      <c r="X21103" s="275" t="s">
        <v>32844</v>
      </c>
      <c r="Y21103" s="276">
        <v>1454</v>
      </c>
      <c r="AA21103" s="231" t="s">
        <v>50754</v>
      </c>
      <c r="AB21103" s="232">
        <v>13.17</v>
      </c>
      <c r="AD21103" s="207"/>
      <c r="AE21103" s="208"/>
    </row>
    <row r="21104" spans="24:31" x14ac:dyDescent="0.3">
      <c r="X21104" s="275" t="s">
        <v>34201</v>
      </c>
      <c r="Y21104" s="276">
        <v>17495.25</v>
      </c>
      <c r="AA21104" s="231" t="s">
        <v>50755</v>
      </c>
      <c r="AB21104" s="232">
        <v>1.1000000000000001</v>
      </c>
      <c r="AD21104" s="207"/>
      <c r="AE21104" s="208"/>
    </row>
    <row r="21105" spans="24:31" x14ac:dyDescent="0.3">
      <c r="X21105" s="275" t="s">
        <v>28413</v>
      </c>
      <c r="Y21105" s="276">
        <v>27938.720000000001</v>
      </c>
      <c r="AA21105" s="231" t="s">
        <v>26267</v>
      </c>
      <c r="AB21105" s="232">
        <v>4135.3500000000004</v>
      </c>
      <c r="AD21105" s="207"/>
      <c r="AE21105" s="208"/>
    </row>
    <row r="21106" spans="24:31" x14ac:dyDescent="0.3">
      <c r="X21106" s="275" t="s">
        <v>28414</v>
      </c>
      <c r="Y21106" s="276">
        <v>50268.44</v>
      </c>
      <c r="AA21106" s="231" t="s">
        <v>54522</v>
      </c>
      <c r="AB21106" s="232">
        <v>1746.82</v>
      </c>
      <c r="AD21106" s="207"/>
      <c r="AE21106" s="208"/>
    </row>
    <row r="21107" spans="24:31" x14ac:dyDescent="0.3">
      <c r="X21107" s="275" t="s">
        <v>35747</v>
      </c>
      <c r="Y21107" s="276">
        <v>122467.74</v>
      </c>
      <c r="AA21107" s="231" t="s">
        <v>43345</v>
      </c>
      <c r="AB21107" s="232">
        <v>2706.77</v>
      </c>
      <c r="AD21107" s="207"/>
      <c r="AE21107" s="208"/>
    </row>
    <row r="21108" spans="24:31" x14ac:dyDescent="0.3">
      <c r="X21108" s="275" t="s">
        <v>34203</v>
      </c>
      <c r="Y21108" s="276">
        <v>3980.5</v>
      </c>
      <c r="AA21108" s="231" t="s">
        <v>26269</v>
      </c>
      <c r="AB21108" s="232">
        <v>39948.589999999997</v>
      </c>
      <c r="AD21108" s="207"/>
      <c r="AE21108" s="208"/>
    </row>
    <row r="21109" spans="24:31" x14ac:dyDescent="0.3">
      <c r="X21109" s="275" t="s">
        <v>62916</v>
      </c>
      <c r="Y21109" s="276">
        <v>114</v>
      </c>
      <c r="AA21109" s="231" t="s">
        <v>26270</v>
      </c>
      <c r="AB21109" s="232">
        <v>95646.07</v>
      </c>
      <c r="AD21109" s="207"/>
      <c r="AE21109" s="208"/>
    </row>
    <row r="21110" spans="24:31" x14ac:dyDescent="0.3">
      <c r="X21110" s="275" t="s">
        <v>58106</v>
      </c>
      <c r="Y21110" s="276">
        <v>27577.89</v>
      </c>
      <c r="AA21110" s="231" t="s">
        <v>50756</v>
      </c>
      <c r="AB21110" s="232">
        <v>9609.0400000000009</v>
      </c>
      <c r="AD21110" s="207"/>
      <c r="AE21110" s="208"/>
    </row>
    <row r="21111" spans="24:31" x14ac:dyDescent="0.3">
      <c r="X21111" s="275" t="s">
        <v>14305</v>
      </c>
      <c r="Y21111" s="276">
        <v>1000</v>
      </c>
      <c r="AA21111" s="231" t="s">
        <v>26271</v>
      </c>
      <c r="AB21111" s="232">
        <v>49054.26</v>
      </c>
      <c r="AD21111" s="207"/>
      <c r="AE21111" s="208"/>
    </row>
    <row r="21112" spans="24:31" x14ac:dyDescent="0.3">
      <c r="X21112" s="275" t="s">
        <v>28416</v>
      </c>
      <c r="Y21112" s="276">
        <v>2571.25</v>
      </c>
      <c r="AA21112" s="231" t="s">
        <v>47580</v>
      </c>
      <c r="AB21112" s="232">
        <v>2235</v>
      </c>
      <c r="AD21112" s="207"/>
      <c r="AE21112" s="208"/>
    </row>
    <row r="21113" spans="24:31" x14ac:dyDescent="0.3">
      <c r="X21113" s="275" t="s">
        <v>28417</v>
      </c>
      <c r="Y21113" s="276">
        <v>21000</v>
      </c>
      <c r="AA21113" s="231" t="s">
        <v>50757</v>
      </c>
      <c r="AB21113" s="232">
        <v>6750.51</v>
      </c>
      <c r="AD21113" s="207"/>
      <c r="AE21113" s="208"/>
    </row>
    <row r="21114" spans="24:31" x14ac:dyDescent="0.3">
      <c r="X21114" s="275" t="s">
        <v>28418</v>
      </c>
      <c r="Y21114" s="276">
        <v>450</v>
      </c>
      <c r="AA21114" s="231" t="s">
        <v>50758</v>
      </c>
      <c r="AB21114" s="232">
        <v>27422.74</v>
      </c>
      <c r="AD21114" s="207"/>
      <c r="AE21114" s="208"/>
    </row>
    <row r="21115" spans="24:31" x14ac:dyDescent="0.3">
      <c r="X21115" s="275" t="s">
        <v>47612</v>
      </c>
      <c r="Y21115" s="276">
        <v>859.56</v>
      </c>
      <c r="AA21115" s="231" t="s">
        <v>40884</v>
      </c>
      <c r="AB21115" s="232">
        <v>51017.29</v>
      </c>
      <c r="AD21115" s="207"/>
      <c r="AE21115" s="208"/>
    </row>
    <row r="21116" spans="24:31" x14ac:dyDescent="0.3">
      <c r="X21116" s="275" t="s">
        <v>48548</v>
      </c>
      <c r="Y21116" s="276">
        <v>650.79</v>
      </c>
      <c r="AA21116" s="231" t="s">
        <v>26283</v>
      </c>
      <c r="AB21116" s="232">
        <v>6510.78</v>
      </c>
      <c r="AD21116" s="207"/>
      <c r="AE21116" s="208"/>
    </row>
    <row r="21117" spans="24:31" x14ac:dyDescent="0.3">
      <c r="X21117" s="275" t="s">
        <v>54570</v>
      </c>
      <c r="Y21117" s="276">
        <v>2800</v>
      </c>
      <c r="AA21117" s="231" t="s">
        <v>26284</v>
      </c>
      <c r="AB21117" s="232">
        <v>20883.98</v>
      </c>
      <c r="AD21117" s="207"/>
      <c r="AE21117" s="208"/>
    </row>
    <row r="21118" spans="24:31" x14ac:dyDescent="0.3">
      <c r="X21118" s="275" t="s">
        <v>28420</v>
      </c>
      <c r="Y21118" s="276">
        <v>10369.209999999999</v>
      </c>
      <c r="AA21118" s="231" t="s">
        <v>26285</v>
      </c>
      <c r="AB21118" s="232">
        <v>6446.98</v>
      </c>
      <c r="AD21118" s="207"/>
      <c r="AE21118" s="208"/>
    </row>
    <row r="21119" spans="24:31" x14ac:dyDescent="0.3">
      <c r="X21119" s="275" t="s">
        <v>14308</v>
      </c>
      <c r="Y21119" s="276">
        <v>19956.86</v>
      </c>
      <c r="AA21119" s="231" t="s">
        <v>26286</v>
      </c>
      <c r="AB21119" s="232">
        <v>121</v>
      </c>
      <c r="AD21119" s="207"/>
      <c r="AE21119" s="208"/>
    </row>
    <row r="21120" spans="24:31" x14ac:dyDescent="0.3">
      <c r="X21120" s="275" t="s">
        <v>14309</v>
      </c>
      <c r="Y21120" s="276">
        <v>57183.23</v>
      </c>
      <c r="AA21120" s="231" t="s">
        <v>26287</v>
      </c>
      <c r="AB21120" s="232">
        <v>9024</v>
      </c>
      <c r="AD21120" s="207"/>
      <c r="AE21120" s="208"/>
    </row>
    <row r="21121" spans="24:31" x14ac:dyDescent="0.3">
      <c r="X21121" s="275" t="s">
        <v>28421</v>
      </c>
      <c r="Y21121" s="276">
        <v>35306.519999999997</v>
      </c>
      <c r="AA21121" s="231" t="s">
        <v>26356</v>
      </c>
      <c r="AB21121" s="232">
        <v>155240.24</v>
      </c>
      <c r="AD21121" s="207"/>
      <c r="AE21121" s="208"/>
    </row>
    <row r="21122" spans="24:31" x14ac:dyDescent="0.3">
      <c r="X21122" s="275" t="s">
        <v>28422</v>
      </c>
      <c r="Y21122" s="276">
        <v>68674</v>
      </c>
      <c r="AA21122" s="231" t="s">
        <v>26357</v>
      </c>
      <c r="AB21122" s="232">
        <v>176875.69</v>
      </c>
      <c r="AD21122" s="207"/>
      <c r="AE21122" s="208"/>
    </row>
    <row r="21123" spans="24:31" x14ac:dyDescent="0.3">
      <c r="X21123" s="275" t="s">
        <v>58792</v>
      </c>
      <c r="Y21123" s="276">
        <v>9635.27</v>
      </c>
      <c r="AA21123" s="231" t="s">
        <v>47581</v>
      </c>
      <c r="AB21123" s="232">
        <v>2200.11</v>
      </c>
      <c r="AD21123" s="207"/>
      <c r="AE21123" s="208"/>
    </row>
    <row r="21124" spans="24:31" x14ac:dyDescent="0.3">
      <c r="X21124" s="275" t="s">
        <v>28423</v>
      </c>
      <c r="Y21124" s="276">
        <v>5164</v>
      </c>
      <c r="AA21124" s="231" t="s">
        <v>26358</v>
      </c>
      <c r="AB21124" s="232">
        <v>66123.679999999993</v>
      </c>
      <c r="AD21124" s="207"/>
      <c r="AE21124" s="208"/>
    </row>
    <row r="21125" spans="24:31" x14ac:dyDescent="0.3">
      <c r="X21125" s="275" t="s">
        <v>36762</v>
      </c>
      <c r="Y21125" s="276">
        <v>7739.38</v>
      </c>
      <c r="AA21125" s="231" t="s">
        <v>26360</v>
      </c>
      <c r="AB21125" s="232">
        <v>300075.71000000002</v>
      </c>
      <c r="AD21125" s="207"/>
      <c r="AE21125" s="208"/>
    </row>
    <row r="21126" spans="24:31" x14ac:dyDescent="0.3">
      <c r="X21126" s="275" t="s">
        <v>43371</v>
      </c>
      <c r="Y21126" s="276">
        <v>1963.88</v>
      </c>
      <c r="AA21126" s="231" t="s">
        <v>14144</v>
      </c>
      <c r="AB21126" s="232">
        <v>6380.22</v>
      </c>
      <c r="AD21126" s="207"/>
      <c r="AE21126" s="208"/>
    </row>
    <row r="21127" spans="24:31" x14ac:dyDescent="0.3">
      <c r="X21127" s="275" t="s">
        <v>54571</v>
      </c>
      <c r="Y21127" s="276">
        <v>12078.73</v>
      </c>
      <c r="AA21127" s="231" t="s">
        <v>26362</v>
      </c>
      <c r="AB21127" s="232">
        <v>32472</v>
      </c>
      <c r="AD21127" s="207"/>
      <c r="AE21127" s="208"/>
    </row>
    <row r="21128" spans="24:31" x14ac:dyDescent="0.3">
      <c r="X21128" s="275" t="s">
        <v>58107</v>
      </c>
      <c r="Y21128" s="276">
        <v>1060</v>
      </c>
      <c r="AA21128" s="231" t="s">
        <v>39427</v>
      </c>
      <c r="AB21128" s="232">
        <v>9057.65</v>
      </c>
      <c r="AD21128" s="207"/>
      <c r="AE21128" s="208"/>
    </row>
    <row r="21129" spans="24:31" x14ac:dyDescent="0.3">
      <c r="X21129" s="275" t="s">
        <v>28425</v>
      </c>
      <c r="Y21129" s="276">
        <v>19223.98</v>
      </c>
      <c r="AA21129" s="231" t="s">
        <v>26363</v>
      </c>
      <c r="AB21129" s="232">
        <v>5497.08</v>
      </c>
      <c r="AD21129" s="207"/>
      <c r="AE21129" s="208"/>
    </row>
    <row r="21130" spans="24:31" x14ac:dyDescent="0.3">
      <c r="X21130" s="275" t="s">
        <v>14310</v>
      </c>
      <c r="Y21130" s="276">
        <v>45808.89</v>
      </c>
      <c r="AA21130" s="231" t="s">
        <v>26364</v>
      </c>
      <c r="AB21130" s="232">
        <v>15894.32</v>
      </c>
      <c r="AD21130" s="207"/>
      <c r="AE21130" s="208"/>
    </row>
    <row r="21131" spans="24:31" x14ac:dyDescent="0.3">
      <c r="X21131" s="275" t="s">
        <v>28426</v>
      </c>
      <c r="Y21131" s="276">
        <v>108180.97</v>
      </c>
      <c r="AA21131" s="231" t="s">
        <v>36647</v>
      </c>
      <c r="AB21131" s="232">
        <v>1326403.49</v>
      </c>
      <c r="AD21131" s="207"/>
      <c r="AE21131" s="208"/>
    </row>
    <row r="21132" spans="24:31" x14ac:dyDescent="0.3">
      <c r="X21132" s="275" t="s">
        <v>28427</v>
      </c>
      <c r="Y21132" s="276">
        <v>15675.92</v>
      </c>
      <c r="AA21132" s="231" t="s">
        <v>50759</v>
      </c>
      <c r="AB21132" s="232">
        <v>12000</v>
      </c>
      <c r="AD21132" s="207"/>
      <c r="AE21132" s="208"/>
    </row>
    <row r="21133" spans="24:31" x14ac:dyDescent="0.3">
      <c r="X21133" s="275" t="s">
        <v>28428</v>
      </c>
      <c r="Y21133" s="276">
        <v>176536.17</v>
      </c>
      <c r="AA21133" s="231" t="s">
        <v>26365</v>
      </c>
      <c r="AB21133" s="232">
        <v>51846.26</v>
      </c>
      <c r="AD21133" s="207"/>
      <c r="AE21133" s="208"/>
    </row>
    <row r="21134" spans="24:31" x14ac:dyDescent="0.3">
      <c r="X21134" s="275" t="s">
        <v>40899</v>
      </c>
      <c r="Y21134" s="276">
        <v>-1714.67</v>
      </c>
      <c r="AA21134" s="231" t="s">
        <v>26366</v>
      </c>
      <c r="AB21134" s="232">
        <v>4252.34</v>
      </c>
      <c r="AD21134" s="207"/>
      <c r="AE21134" s="208"/>
    </row>
    <row r="21135" spans="24:31" x14ac:dyDescent="0.3">
      <c r="X21135" s="275" t="s">
        <v>28512</v>
      </c>
      <c r="Y21135" s="276">
        <v>34892.949999999997</v>
      </c>
      <c r="AA21135" s="231" t="s">
        <v>26367</v>
      </c>
      <c r="AB21135" s="232">
        <v>2647.48</v>
      </c>
      <c r="AD21135" s="207"/>
      <c r="AE21135" s="208"/>
    </row>
    <row r="21136" spans="24:31" x14ac:dyDescent="0.3">
      <c r="X21136" s="275" t="s">
        <v>61711</v>
      </c>
      <c r="Y21136" s="276">
        <v>375.51</v>
      </c>
      <c r="AA21136" s="231" t="s">
        <v>14148</v>
      </c>
      <c r="AB21136" s="232">
        <v>164627.01999999999</v>
      </c>
      <c r="AD21136" s="207"/>
      <c r="AE21136" s="208"/>
    </row>
    <row r="21137" spans="24:31" x14ac:dyDescent="0.3">
      <c r="X21137" s="275" t="s">
        <v>28513</v>
      </c>
      <c r="Y21137" s="276">
        <v>530232.6</v>
      </c>
      <c r="AA21137" s="231" t="s">
        <v>14149</v>
      </c>
      <c r="AB21137" s="232">
        <v>128656.11</v>
      </c>
      <c r="AD21137" s="207"/>
      <c r="AE21137" s="208"/>
    </row>
    <row r="21138" spans="24:31" x14ac:dyDescent="0.3">
      <c r="X21138" s="275" t="s">
        <v>28515</v>
      </c>
      <c r="Y21138" s="276">
        <v>617118.44999999995</v>
      </c>
      <c r="AA21138" s="231" t="s">
        <v>14150</v>
      </c>
      <c r="AB21138" s="232">
        <v>82236.759999999995</v>
      </c>
      <c r="AD21138" s="207"/>
      <c r="AE21138" s="208"/>
    </row>
    <row r="21139" spans="24:31" x14ac:dyDescent="0.3">
      <c r="X21139" s="275" t="s">
        <v>56865</v>
      </c>
      <c r="Y21139" s="276">
        <v>1301313.76</v>
      </c>
      <c r="AA21139" s="231" t="s">
        <v>26368</v>
      </c>
      <c r="AB21139" s="232">
        <v>71153.83</v>
      </c>
      <c r="AD21139" s="207"/>
      <c r="AE21139" s="208"/>
    </row>
    <row r="21140" spans="24:31" x14ac:dyDescent="0.3">
      <c r="X21140" s="275" t="s">
        <v>28516</v>
      </c>
      <c r="Y21140" s="276">
        <v>199957.05</v>
      </c>
      <c r="AA21140" s="231" t="s">
        <v>26369</v>
      </c>
      <c r="AB21140" s="232">
        <v>3259.24</v>
      </c>
      <c r="AD21140" s="207"/>
      <c r="AE21140" s="208"/>
    </row>
    <row r="21141" spans="24:31" x14ac:dyDescent="0.3">
      <c r="X21141" s="275" t="s">
        <v>28517</v>
      </c>
      <c r="Y21141" s="276">
        <v>18100.310000000001</v>
      </c>
      <c r="AA21141" s="231" t="s">
        <v>26370</v>
      </c>
      <c r="AB21141" s="232">
        <v>2165</v>
      </c>
      <c r="AD21141" s="207"/>
      <c r="AE21141" s="208"/>
    </row>
    <row r="21142" spans="24:31" x14ac:dyDescent="0.3">
      <c r="X21142" s="275" t="s">
        <v>28518</v>
      </c>
      <c r="Y21142" s="276">
        <v>27970.400000000001</v>
      </c>
      <c r="AA21142" s="231" t="s">
        <v>26372</v>
      </c>
      <c r="AB21142" s="232">
        <v>56871.68</v>
      </c>
      <c r="AD21142" s="207"/>
      <c r="AE21142" s="208"/>
    </row>
    <row r="21143" spans="24:31" x14ac:dyDescent="0.3">
      <c r="X21143" s="275" t="s">
        <v>28519</v>
      </c>
      <c r="Y21143" s="276">
        <v>80690.899999999994</v>
      </c>
      <c r="AA21143" s="231" t="s">
        <v>54523</v>
      </c>
      <c r="AB21143" s="232">
        <v>21365.05</v>
      </c>
      <c r="AD21143" s="207"/>
      <c r="AE21143" s="208"/>
    </row>
    <row r="21144" spans="24:31" x14ac:dyDescent="0.3">
      <c r="X21144" s="275" t="s">
        <v>28521</v>
      </c>
      <c r="Y21144" s="276">
        <v>396185.83</v>
      </c>
      <c r="AA21144" s="231" t="s">
        <v>26373</v>
      </c>
      <c r="AB21144" s="232">
        <v>72398.42</v>
      </c>
      <c r="AD21144" s="207"/>
      <c r="AE21144" s="208"/>
    </row>
    <row r="21145" spans="24:31" x14ac:dyDescent="0.3">
      <c r="X21145" s="275" t="s">
        <v>28522</v>
      </c>
      <c r="Y21145" s="276">
        <v>1720123.33</v>
      </c>
      <c r="AA21145" s="231" t="s">
        <v>26374</v>
      </c>
      <c r="AB21145" s="232">
        <v>216302.5</v>
      </c>
      <c r="AD21145" s="207"/>
      <c r="AE21145" s="208"/>
    </row>
    <row r="21146" spans="24:31" x14ac:dyDescent="0.3">
      <c r="X21146" s="275" t="s">
        <v>28523</v>
      </c>
      <c r="Y21146" s="276">
        <v>69801.91</v>
      </c>
      <c r="AA21146" s="231" t="s">
        <v>26375</v>
      </c>
      <c r="AB21146" s="232">
        <v>111781.57</v>
      </c>
      <c r="AD21146" s="207"/>
      <c r="AE21146" s="208"/>
    </row>
    <row r="21147" spans="24:31" x14ac:dyDescent="0.3">
      <c r="X21147" s="275" t="s">
        <v>28524</v>
      </c>
      <c r="Y21147" s="276">
        <v>25647.759999999998</v>
      </c>
      <c r="AA21147" s="231" t="s">
        <v>26376</v>
      </c>
      <c r="AB21147" s="232">
        <v>320975.7</v>
      </c>
      <c r="AD21147" s="207"/>
      <c r="AE21147" s="208"/>
    </row>
    <row r="21148" spans="24:31" x14ac:dyDescent="0.3">
      <c r="X21148" s="275" t="s">
        <v>28525</v>
      </c>
      <c r="Y21148" s="276">
        <v>221553.9</v>
      </c>
      <c r="AA21148" s="231" t="s">
        <v>48522</v>
      </c>
      <c r="AB21148" s="232">
        <v>-5157.13</v>
      </c>
      <c r="AD21148" s="207"/>
      <c r="AE21148" s="208"/>
    </row>
    <row r="21149" spans="24:31" x14ac:dyDescent="0.3">
      <c r="X21149" s="275" t="s">
        <v>28526</v>
      </c>
      <c r="Y21149" s="276">
        <v>5541.75</v>
      </c>
      <c r="AA21149" s="231" t="s">
        <v>54524</v>
      </c>
      <c r="AB21149" s="232">
        <v>15418</v>
      </c>
      <c r="AD21149" s="207"/>
      <c r="AE21149" s="208"/>
    </row>
    <row r="21150" spans="24:31" x14ac:dyDescent="0.3">
      <c r="X21150" s="275" t="s">
        <v>28527</v>
      </c>
      <c r="Y21150" s="276">
        <v>153262.42000000001</v>
      </c>
      <c r="AA21150" s="231" t="s">
        <v>26467</v>
      </c>
      <c r="AB21150" s="232">
        <v>6277.13</v>
      </c>
      <c r="AD21150" s="207"/>
      <c r="AE21150" s="208"/>
    </row>
    <row r="21151" spans="24:31" x14ac:dyDescent="0.3">
      <c r="X21151" s="275" t="s">
        <v>43372</v>
      </c>
      <c r="Y21151" s="276">
        <v>43878.400000000001</v>
      </c>
      <c r="AA21151" s="231" t="s">
        <v>34056</v>
      </c>
      <c r="AB21151" s="232">
        <v>68976.479999999996</v>
      </c>
      <c r="AD21151" s="207"/>
      <c r="AE21151" s="208"/>
    </row>
    <row r="21152" spans="24:31" x14ac:dyDescent="0.3">
      <c r="X21152" s="275" t="s">
        <v>49422</v>
      </c>
      <c r="Y21152" s="276">
        <v>7020</v>
      </c>
      <c r="AA21152" s="231" t="s">
        <v>26468</v>
      </c>
      <c r="AB21152" s="232">
        <v>39725.89</v>
      </c>
      <c r="AD21152" s="207"/>
      <c r="AE21152" s="208"/>
    </row>
    <row r="21153" spans="24:31" x14ac:dyDescent="0.3">
      <c r="X21153" s="275" t="s">
        <v>43373</v>
      </c>
      <c r="Y21153" s="276">
        <v>2169.13</v>
      </c>
      <c r="AA21153" s="231" t="s">
        <v>26469</v>
      </c>
      <c r="AB21153" s="232">
        <v>842036.4</v>
      </c>
      <c r="AD21153" s="207"/>
      <c r="AE21153" s="208"/>
    </row>
    <row r="21154" spans="24:31" x14ac:dyDescent="0.3">
      <c r="X21154" s="275" t="s">
        <v>61712</v>
      </c>
      <c r="Y21154" s="276">
        <v>84</v>
      </c>
      <c r="AA21154" s="231" t="s">
        <v>36657</v>
      </c>
      <c r="AB21154" s="232">
        <v>502.33</v>
      </c>
      <c r="AD21154" s="207"/>
      <c r="AE21154" s="208"/>
    </row>
    <row r="21155" spans="24:31" x14ac:dyDescent="0.3">
      <c r="X21155" s="275" t="s">
        <v>59349</v>
      </c>
      <c r="Y21155" s="276">
        <v>672</v>
      </c>
      <c r="AA21155" s="231" t="s">
        <v>26470</v>
      </c>
      <c r="AB21155" s="232">
        <v>320146.92</v>
      </c>
      <c r="AD21155" s="207"/>
      <c r="AE21155" s="208"/>
    </row>
    <row r="21156" spans="24:31" x14ac:dyDescent="0.3">
      <c r="X21156" s="275" t="s">
        <v>14322</v>
      </c>
      <c r="Y21156" s="276">
        <v>100844.41</v>
      </c>
      <c r="AA21156" s="231" t="s">
        <v>54525</v>
      </c>
      <c r="AB21156" s="232">
        <v>567.67999999999995</v>
      </c>
      <c r="AD21156" s="207"/>
      <c r="AE21156" s="208"/>
    </row>
    <row r="21157" spans="24:31" x14ac:dyDescent="0.3">
      <c r="X21157" s="275" t="s">
        <v>36768</v>
      </c>
      <c r="Y21157" s="276">
        <v>9799260.0999999996</v>
      </c>
      <c r="AA21157" s="231" t="s">
        <v>48523</v>
      </c>
      <c r="AB21157" s="232">
        <v>12695.84</v>
      </c>
      <c r="AD21157" s="207"/>
      <c r="AE21157" s="208"/>
    </row>
    <row r="21158" spans="24:31" x14ac:dyDescent="0.3">
      <c r="X21158" s="275" t="s">
        <v>28530</v>
      </c>
      <c r="Y21158" s="276">
        <v>73347.06</v>
      </c>
      <c r="AA21158" s="231" t="s">
        <v>26471</v>
      </c>
      <c r="AB21158" s="232">
        <v>135825.23000000001</v>
      </c>
      <c r="AD21158" s="207"/>
      <c r="AE21158" s="208"/>
    </row>
    <row r="21159" spans="24:31" x14ac:dyDescent="0.3">
      <c r="X21159" s="275" t="s">
        <v>43374</v>
      </c>
      <c r="Y21159" s="276">
        <v>29800</v>
      </c>
      <c r="AA21159" s="231" t="s">
        <v>26472</v>
      </c>
      <c r="AB21159" s="232">
        <v>35589.550000000003</v>
      </c>
      <c r="AD21159" s="207"/>
      <c r="AE21159" s="208"/>
    </row>
    <row r="21160" spans="24:31" x14ac:dyDescent="0.3">
      <c r="X21160" s="275" t="s">
        <v>28532</v>
      </c>
      <c r="Y21160" s="276">
        <v>100661.33</v>
      </c>
      <c r="AA21160" s="231" t="s">
        <v>26473</v>
      </c>
      <c r="AB21160" s="232">
        <v>1308.3699999999999</v>
      </c>
      <c r="AD21160" s="207"/>
      <c r="AE21160" s="208"/>
    </row>
    <row r="21161" spans="24:31" x14ac:dyDescent="0.3">
      <c r="X21161" s="275" t="s">
        <v>28534</v>
      </c>
      <c r="Y21161" s="276">
        <v>350839.13</v>
      </c>
      <c r="AA21161" s="231" t="s">
        <v>26474</v>
      </c>
      <c r="AB21161" s="232">
        <v>32972.44</v>
      </c>
      <c r="AD21161" s="207"/>
      <c r="AE21161" s="208"/>
    </row>
    <row r="21162" spans="24:31" x14ac:dyDescent="0.3">
      <c r="X21162" s="275" t="s">
        <v>62917</v>
      </c>
      <c r="Y21162" s="276">
        <v>138.99</v>
      </c>
      <c r="AA21162" s="231" t="s">
        <v>39429</v>
      </c>
      <c r="AB21162" s="232">
        <v>30244.720000000001</v>
      </c>
      <c r="AD21162" s="207"/>
      <c r="AE21162" s="208"/>
    </row>
    <row r="21163" spans="24:31" x14ac:dyDescent="0.3">
      <c r="X21163" s="275" t="s">
        <v>14325</v>
      </c>
      <c r="Y21163" s="276">
        <v>1195638.1200000001</v>
      </c>
      <c r="AA21163" s="231" t="s">
        <v>26475</v>
      </c>
      <c r="AB21163" s="232">
        <v>388290.44</v>
      </c>
      <c r="AD21163" s="207"/>
      <c r="AE21163" s="208"/>
    </row>
    <row r="21164" spans="24:31" x14ac:dyDescent="0.3">
      <c r="X21164" s="275" t="s">
        <v>14326</v>
      </c>
      <c r="Y21164" s="276">
        <v>995500.16</v>
      </c>
      <c r="AA21164" s="231" t="s">
        <v>47582</v>
      </c>
      <c r="AB21164" s="232">
        <v>14461.18</v>
      </c>
      <c r="AD21164" s="207"/>
      <c r="AE21164" s="208"/>
    </row>
    <row r="21165" spans="24:31" x14ac:dyDescent="0.3">
      <c r="X21165" s="275" t="s">
        <v>28535</v>
      </c>
      <c r="Y21165" s="276">
        <v>257549.76</v>
      </c>
      <c r="AA21165" s="231" t="s">
        <v>26476</v>
      </c>
      <c r="AB21165" s="232">
        <v>126786.36</v>
      </c>
      <c r="AD21165" s="207"/>
      <c r="AE21165" s="208"/>
    </row>
    <row r="21166" spans="24:31" x14ac:dyDescent="0.3">
      <c r="X21166" s="275" t="s">
        <v>50770</v>
      </c>
      <c r="Y21166" s="276">
        <v>1474.55</v>
      </c>
      <c r="AA21166" s="231" t="s">
        <v>26477</v>
      </c>
      <c r="AB21166" s="232">
        <v>775.39</v>
      </c>
      <c r="AD21166" s="207"/>
      <c r="AE21166" s="208"/>
    </row>
    <row r="21167" spans="24:31" x14ac:dyDescent="0.3">
      <c r="X21167" s="275" t="s">
        <v>14327</v>
      </c>
      <c r="Y21167" s="276">
        <v>610739.56999999995</v>
      </c>
      <c r="AA21167" s="231" t="s">
        <v>26478</v>
      </c>
      <c r="AB21167" s="232">
        <v>121715.65</v>
      </c>
      <c r="AD21167" s="207"/>
      <c r="AE21167" s="208"/>
    </row>
    <row r="21168" spans="24:31" x14ac:dyDescent="0.3">
      <c r="X21168" s="275" t="s">
        <v>39544</v>
      </c>
      <c r="Y21168" s="276">
        <v>216711.53</v>
      </c>
      <c r="AA21168" s="231" t="s">
        <v>26479</v>
      </c>
      <c r="AB21168" s="232">
        <v>45319.97</v>
      </c>
      <c r="AD21168" s="207"/>
      <c r="AE21168" s="208"/>
    </row>
    <row r="21169" spans="24:31" x14ac:dyDescent="0.3">
      <c r="X21169" s="275" t="s">
        <v>28536</v>
      </c>
      <c r="Y21169" s="276">
        <v>262020.12</v>
      </c>
      <c r="AA21169" s="231" t="s">
        <v>26480</v>
      </c>
      <c r="AB21169" s="232">
        <v>45652</v>
      </c>
      <c r="AD21169" s="207"/>
      <c r="AE21169" s="208"/>
    </row>
    <row r="21170" spans="24:31" x14ac:dyDescent="0.3">
      <c r="X21170" s="275" t="s">
        <v>28537</v>
      </c>
      <c r="Y21170" s="276">
        <v>500314.46</v>
      </c>
      <c r="AA21170" s="231" t="s">
        <v>40885</v>
      </c>
      <c r="AB21170" s="232">
        <v>12427.5</v>
      </c>
      <c r="AD21170" s="207"/>
      <c r="AE21170" s="208"/>
    </row>
    <row r="21171" spans="24:31" x14ac:dyDescent="0.3">
      <c r="X21171" s="275" t="s">
        <v>49423</v>
      </c>
      <c r="Y21171" s="276">
        <v>85663.039999999994</v>
      </c>
      <c r="AA21171" s="231" t="s">
        <v>26481</v>
      </c>
      <c r="AB21171" s="232">
        <v>33680.449999999997</v>
      </c>
      <c r="AD21171" s="207"/>
      <c r="AE21171" s="208"/>
    </row>
    <row r="21172" spans="24:31" x14ac:dyDescent="0.3">
      <c r="X21172" s="275" t="s">
        <v>28538</v>
      </c>
      <c r="Y21172" s="276">
        <v>200.96</v>
      </c>
      <c r="AA21172" s="231" t="s">
        <v>34057</v>
      </c>
      <c r="AB21172" s="232">
        <v>14402570.57</v>
      </c>
      <c r="AD21172" s="207"/>
      <c r="AE21172" s="208"/>
    </row>
    <row r="21173" spans="24:31" x14ac:dyDescent="0.3">
      <c r="X21173" s="275" t="s">
        <v>35751</v>
      </c>
      <c r="Y21173" s="276">
        <v>3034.39</v>
      </c>
      <c r="AA21173" s="231" t="s">
        <v>54526</v>
      </c>
      <c r="AB21173" s="232">
        <v>77500</v>
      </c>
      <c r="AD21173" s="207"/>
      <c r="AE21173" s="208"/>
    </row>
    <row r="21174" spans="24:31" x14ac:dyDescent="0.3">
      <c r="X21174" s="275" t="s">
        <v>14328</v>
      </c>
      <c r="Y21174" s="276">
        <v>878040.71</v>
      </c>
      <c r="AA21174" s="231" t="s">
        <v>26487</v>
      </c>
      <c r="AB21174" s="232">
        <v>2820.33</v>
      </c>
      <c r="AD21174" s="207"/>
      <c r="AE21174" s="208"/>
    </row>
    <row r="21175" spans="24:31" x14ac:dyDescent="0.3">
      <c r="X21175" s="275" t="s">
        <v>28540</v>
      </c>
      <c r="Y21175" s="276">
        <v>499388.67</v>
      </c>
      <c r="AA21175" s="231" t="s">
        <v>35536</v>
      </c>
      <c r="AB21175" s="232">
        <v>13000</v>
      </c>
      <c r="AD21175" s="207"/>
      <c r="AE21175" s="208"/>
    </row>
    <row r="21176" spans="24:31" x14ac:dyDescent="0.3">
      <c r="X21176" s="275" t="s">
        <v>40901</v>
      </c>
      <c r="Y21176" s="276">
        <v>3212.69</v>
      </c>
      <c r="AA21176" s="231" t="s">
        <v>26488</v>
      </c>
      <c r="AB21176" s="232">
        <v>1847.04</v>
      </c>
      <c r="AD21176" s="207"/>
      <c r="AE21176" s="208"/>
    </row>
    <row r="21177" spans="24:31" x14ac:dyDescent="0.3">
      <c r="X21177" s="275" t="s">
        <v>28541</v>
      </c>
      <c r="Y21177" s="276">
        <v>283620.02</v>
      </c>
      <c r="AA21177" s="231" t="s">
        <v>35537</v>
      </c>
      <c r="AB21177" s="232">
        <v>600</v>
      </c>
      <c r="AD21177" s="207"/>
      <c r="AE21177" s="208"/>
    </row>
    <row r="21178" spans="24:31" x14ac:dyDescent="0.3">
      <c r="X21178" s="275" t="s">
        <v>61139</v>
      </c>
      <c r="Y21178" s="276">
        <v>3666.85</v>
      </c>
      <c r="AA21178" s="231" t="s">
        <v>26489</v>
      </c>
      <c r="AB21178" s="232">
        <v>1279328.23</v>
      </c>
      <c r="AD21178" s="207"/>
      <c r="AE21178" s="208"/>
    </row>
    <row r="21179" spans="24:31" x14ac:dyDescent="0.3">
      <c r="X21179" s="275" t="s">
        <v>28543</v>
      </c>
      <c r="Y21179" s="276">
        <v>1262896.8500000001</v>
      </c>
      <c r="AA21179" s="231" t="s">
        <v>26490</v>
      </c>
      <c r="AB21179" s="232">
        <v>349014.15</v>
      </c>
      <c r="AD21179" s="207"/>
      <c r="AE21179" s="208"/>
    </row>
    <row r="21180" spans="24:31" x14ac:dyDescent="0.3">
      <c r="X21180" s="275" t="s">
        <v>28544</v>
      </c>
      <c r="Y21180" s="276">
        <v>80170.009999999995</v>
      </c>
      <c r="AA21180" s="231" t="s">
        <v>26491</v>
      </c>
      <c r="AB21180" s="232">
        <v>202559.77</v>
      </c>
      <c r="AD21180" s="207"/>
      <c r="AE21180" s="208"/>
    </row>
    <row r="21181" spans="24:31" x14ac:dyDescent="0.3">
      <c r="X21181" s="275" t="s">
        <v>61713</v>
      </c>
      <c r="Y21181" s="276">
        <v>9500</v>
      </c>
      <c r="AA21181" s="231" t="s">
        <v>26492</v>
      </c>
      <c r="AB21181" s="232">
        <v>80767.61</v>
      </c>
      <c r="AD21181" s="207"/>
      <c r="AE21181" s="208"/>
    </row>
    <row r="21182" spans="24:31" x14ac:dyDescent="0.3">
      <c r="X21182" s="275" t="s">
        <v>28569</v>
      </c>
      <c r="Y21182" s="276">
        <v>108937.01</v>
      </c>
      <c r="AA21182" s="231" t="s">
        <v>35538</v>
      </c>
      <c r="AB21182" s="232">
        <v>23070.79</v>
      </c>
      <c r="AD21182" s="207"/>
      <c r="AE21182" s="208"/>
    </row>
    <row r="21183" spans="24:31" x14ac:dyDescent="0.3">
      <c r="X21183" s="275" t="s">
        <v>47613</v>
      </c>
      <c r="Y21183" s="276">
        <v>92325.86</v>
      </c>
      <c r="AA21183" s="231" t="s">
        <v>35539</v>
      </c>
      <c r="AB21183" s="232">
        <v>200</v>
      </c>
      <c r="AD21183" s="207"/>
      <c r="AE21183" s="208"/>
    </row>
    <row r="21184" spans="24:31" x14ac:dyDescent="0.3">
      <c r="X21184" s="275" t="s">
        <v>58108</v>
      </c>
      <c r="Y21184" s="276">
        <v>328101.07</v>
      </c>
      <c r="AA21184" s="231" t="s">
        <v>54527</v>
      </c>
      <c r="AB21184" s="232">
        <v>32.5</v>
      </c>
      <c r="AD21184" s="207"/>
      <c r="AE21184" s="208"/>
    </row>
    <row r="21185" spans="24:31" x14ac:dyDescent="0.3">
      <c r="X21185" s="275" t="s">
        <v>28572</v>
      </c>
      <c r="Y21185" s="276">
        <v>3893.04</v>
      </c>
      <c r="AA21185" s="231" t="s">
        <v>26493</v>
      </c>
      <c r="AB21185" s="232">
        <v>79275.08</v>
      </c>
      <c r="AD21185" s="207"/>
      <c r="AE21185" s="208"/>
    </row>
    <row r="21186" spans="24:31" x14ac:dyDescent="0.3">
      <c r="X21186" s="275" t="s">
        <v>28573</v>
      </c>
      <c r="Y21186" s="276">
        <v>39653.19</v>
      </c>
      <c r="AA21186" s="231" t="s">
        <v>35540</v>
      </c>
      <c r="AB21186" s="232">
        <v>38453.199999999997</v>
      </c>
      <c r="AD21186" s="207"/>
      <c r="AE21186" s="208"/>
    </row>
    <row r="21187" spans="24:31" x14ac:dyDescent="0.3">
      <c r="X21187" s="275" t="s">
        <v>49424</v>
      </c>
      <c r="Y21187" s="276">
        <v>16514.93</v>
      </c>
      <c r="AA21187" s="231" t="s">
        <v>26494</v>
      </c>
      <c r="AB21187" s="232">
        <v>1111.77</v>
      </c>
      <c r="AD21187" s="207"/>
      <c r="AE21187" s="208"/>
    </row>
    <row r="21188" spans="24:31" x14ac:dyDescent="0.3">
      <c r="X21188" s="275" t="s">
        <v>48551</v>
      </c>
      <c r="Y21188" s="276">
        <v>17955.02</v>
      </c>
      <c r="AA21188" s="231" t="s">
        <v>54528</v>
      </c>
      <c r="AB21188" s="232">
        <v>9748.09</v>
      </c>
      <c r="AD21188" s="207"/>
      <c r="AE21188" s="208"/>
    </row>
    <row r="21189" spans="24:31" x14ac:dyDescent="0.3">
      <c r="X21189" s="275" t="s">
        <v>28574</v>
      </c>
      <c r="Y21189" s="276">
        <v>65176.26</v>
      </c>
      <c r="AA21189" s="231" t="s">
        <v>54529</v>
      </c>
      <c r="AB21189" s="232">
        <v>24000</v>
      </c>
      <c r="AD21189" s="207"/>
      <c r="AE21189" s="208"/>
    </row>
    <row r="21190" spans="24:31" x14ac:dyDescent="0.3">
      <c r="X21190" s="275" t="s">
        <v>48552</v>
      </c>
      <c r="Y21190" s="276">
        <v>71189</v>
      </c>
      <c r="AA21190" s="231" t="s">
        <v>26497</v>
      </c>
      <c r="AB21190" s="232">
        <v>33495.9</v>
      </c>
      <c r="AD21190" s="207"/>
      <c r="AE21190" s="208"/>
    </row>
    <row r="21191" spans="24:31" x14ac:dyDescent="0.3">
      <c r="X21191" s="275" t="s">
        <v>28575</v>
      </c>
      <c r="Y21191" s="276">
        <v>10591.6</v>
      </c>
      <c r="AA21191" s="231" t="s">
        <v>54530</v>
      </c>
      <c r="AB21191" s="232">
        <v>899923.84</v>
      </c>
      <c r="AD21191" s="207"/>
      <c r="AE21191" s="208"/>
    </row>
    <row r="21192" spans="24:31" x14ac:dyDescent="0.3">
      <c r="X21192" s="275" t="s">
        <v>28576</v>
      </c>
      <c r="Y21192" s="276">
        <v>15141.6</v>
      </c>
      <c r="AA21192" s="231" t="s">
        <v>26498</v>
      </c>
      <c r="AB21192" s="232">
        <v>756237.99</v>
      </c>
      <c r="AD21192" s="207"/>
      <c r="AE21192" s="208"/>
    </row>
    <row r="21193" spans="24:31" x14ac:dyDescent="0.3">
      <c r="X21193" s="275" t="s">
        <v>28602</v>
      </c>
      <c r="Y21193" s="276">
        <v>6300</v>
      </c>
      <c r="AA21193" s="231" t="s">
        <v>36658</v>
      </c>
      <c r="AB21193" s="232">
        <v>4257.2</v>
      </c>
      <c r="AD21193" s="207"/>
      <c r="AE21193" s="208"/>
    </row>
    <row r="21194" spans="24:31" x14ac:dyDescent="0.3">
      <c r="X21194" s="275" t="s">
        <v>35754</v>
      </c>
      <c r="Y21194" s="276">
        <v>39026.160000000003</v>
      </c>
      <c r="AA21194" s="231" t="s">
        <v>26499</v>
      </c>
      <c r="AB21194" s="232">
        <v>67089.97</v>
      </c>
      <c r="AD21194" s="207"/>
      <c r="AE21194" s="208"/>
    </row>
    <row r="21195" spans="24:31" x14ac:dyDescent="0.3">
      <c r="X21195" s="275" t="s">
        <v>63528</v>
      </c>
      <c r="Y21195" s="276">
        <v>3125.01</v>
      </c>
      <c r="AA21195" s="231" t="s">
        <v>26500</v>
      </c>
      <c r="AB21195" s="232">
        <v>206714.61</v>
      </c>
      <c r="AD21195" s="207"/>
      <c r="AE21195" s="208"/>
    </row>
    <row r="21196" spans="24:31" x14ac:dyDescent="0.3">
      <c r="X21196" s="275" t="s">
        <v>58109</v>
      </c>
      <c r="Y21196" s="276">
        <v>2165.84</v>
      </c>
      <c r="AA21196" s="231" t="s">
        <v>26501</v>
      </c>
      <c r="AB21196" s="232">
        <v>17692.37</v>
      </c>
      <c r="AD21196" s="207"/>
      <c r="AE21196" s="208"/>
    </row>
    <row r="21197" spans="24:31" x14ac:dyDescent="0.3">
      <c r="X21197" s="275" t="s">
        <v>28605</v>
      </c>
      <c r="Y21197" s="276">
        <v>3219.35</v>
      </c>
      <c r="AA21197" s="231" t="s">
        <v>46157</v>
      </c>
      <c r="AB21197" s="232">
        <v>550</v>
      </c>
      <c r="AD21197" s="207"/>
      <c r="AE21197" s="208"/>
    </row>
    <row r="21198" spans="24:31" x14ac:dyDescent="0.3">
      <c r="X21198" s="275" t="s">
        <v>28607</v>
      </c>
      <c r="Y21198" s="276">
        <v>455.76</v>
      </c>
      <c r="AA21198" s="231" t="s">
        <v>26504</v>
      </c>
      <c r="AB21198" s="232">
        <v>1057.49</v>
      </c>
      <c r="AD21198" s="207"/>
      <c r="AE21198" s="208"/>
    </row>
    <row r="21199" spans="24:31" x14ac:dyDescent="0.3">
      <c r="X21199" s="275" t="s">
        <v>56866</v>
      </c>
      <c r="Y21199" s="276">
        <v>382.54</v>
      </c>
      <c r="AA21199" s="231" t="s">
        <v>26505</v>
      </c>
      <c r="AB21199" s="232">
        <v>976241.21</v>
      </c>
      <c r="AD21199" s="207"/>
      <c r="AE21199" s="208"/>
    </row>
    <row r="21200" spans="24:31" x14ac:dyDescent="0.3">
      <c r="X21200" s="275" t="s">
        <v>28608</v>
      </c>
      <c r="Y21200" s="276">
        <v>60439</v>
      </c>
      <c r="AA21200" s="231" t="s">
        <v>26506</v>
      </c>
      <c r="AB21200" s="232">
        <v>897398.22</v>
      </c>
      <c r="AD21200" s="207"/>
      <c r="AE21200" s="208"/>
    </row>
    <row r="21201" spans="24:31" x14ac:dyDescent="0.3">
      <c r="X21201" s="275" t="s">
        <v>28609</v>
      </c>
      <c r="Y21201" s="276">
        <v>6240.48</v>
      </c>
      <c r="AA21201" s="231" t="s">
        <v>48524</v>
      </c>
      <c r="AB21201" s="232">
        <v>-23771.81</v>
      </c>
      <c r="AD21201" s="207"/>
      <c r="AE21201" s="208"/>
    </row>
    <row r="21202" spans="24:31" x14ac:dyDescent="0.3">
      <c r="X21202" s="275" t="s">
        <v>28610</v>
      </c>
      <c r="Y21202" s="276">
        <v>93905.08</v>
      </c>
      <c r="AA21202" s="231" t="s">
        <v>26507</v>
      </c>
      <c r="AB21202" s="232">
        <v>17573.25</v>
      </c>
      <c r="AD21202" s="207"/>
      <c r="AE21202" s="208"/>
    </row>
    <row r="21203" spans="24:31" x14ac:dyDescent="0.3">
      <c r="X21203" s="275" t="s">
        <v>28611</v>
      </c>
      <c r="Y21203" s="276">
        <v>10759.69</v>
      </c>
      <c r="AA21203" s="231" t="s">
        <v>26568</v>
      </c>
      <c r="AB21203" s="232">
        <v>5789.01</v>
      </c>
      <c r="AD21203" s="207"/>
      <c r="AE21203" s="208"/>
    </row>
    <row r="21204" spans="24:31" x14ac:dyDescent="0.3">
      <c r="X21204" s="275" t="s">
        <v>14331</v>
      </c>
      <c r="Y21204" s="276">
        <v>7049.74</v>
      </c>
      <c r="AA21204" s="231" t="s">
        <v>26570</v>
      </c>
      <c r="AB21204" s="232">
        <v>117617.57</v>
      </c>
      <c r="AD21204" s="207"/>
      <c r="AE21204" s="208"/>
    </row>
    <row r="21205" spans="24:31" x14ac:dyDescent="0.3">
      <c r="X21205" s="275" t="s">
        <v>28627</v>
      </c>
      <c r="Y21205" s="276">
        <v>52417.78</v>
      </c>
      <c r="AA21205" s="231" t="s">
        <v>47583</v>
      </c>
      <c r="AB21205" s="232">
        <v>1187.31</v>
      </c>
      <c r="AD21205" s="207"/>
      <c r="AE21205" s="208"/>
    </row>
    <row r="21206" spans="24:31" x14ac:dyDescent="0.3">
      <c r="X21206" s="275" t="s">
        <v>60034</v>
      </c>
      <c r="Y21206" s="276">
        <v>34474.660000000003</v>
      </c>
      <c r="AA21206" s="231" t="s">
        <v>26571</v>
      </c>
      <c r="AB21206" s="232">
        <v>4791.0200000000004</v>
      </c>
      <c r="AD21206" s="207"/>
      <c r="AE21206" s="208"/>
    </row>
    <row r="21207" spans="24:31" x14ac:dyDescent="0.3">
      <c r="X21207" s="275" t="s">
        <v>60035</v>
      </c>
      <c r="Y21207" s="276">
        <v>105161.01</v>
      </c>
      <c r="AA21207" s="231" t="s">
        <v>40886</v>
      </c>
      <c r="AB21207" s="232">
        <v>21876.03</v>
      </c>
      <c r="AD21207" s="207"/>
      <c r="AE21207" s="208"/>
    </row>
    <row r="21208" spans="24:31" x14ac:dyDescent="0.3">
      <c r="X21208" s="275" t="s">
        <v>60036</v>
      </c>
      <c r="Y21208" s="276">
        <v>4421.97</v>
      </c>
      <c r="AA21208" s="231" t="s">
        <v>26572</v>
      </c>
      <c r="AB21208" s="232">
        <v>15375</v>
      </c>
      <c r="AD21208" s="207"/>
      <c r="AE21208" s="208"/>
    </row>
    <row r="21209" spans="24:31" x14ac:dyDescent="0.3">
      <c r="X21209" s="275" t="s">
        <v>28629</v>
      </c>
      <c r="Y21209" s="276">
        <v>75158.38</v>
      </c>
      <c r="AA21209" s="231" t="s">
        <v>35545</v>
      </c>
      <c r="AB21209" s="232">
        <v>77082.27</v>
      </c>
      <c r="AD21209" s="207"/>
      <c r="AE21209" s="208"/>
    </row>
    <row r="21210" spans="24:31" x14ac:dyDescent="0.3">
      <c r="X21210" s="275" t="s">
        <v>65205</v>
      </c>
      <c r="Y21210" s="276">
        <v>-14969</v>
      </c>
      <c r="AA21210" s="231" t="s">
        <v>49407</v>
      </c>
      <c r="AB21210" s="232">
        <v>36486.28</v>
      </c>
      <c r="AD21210" s="207"/>
      <c r="AE21210" s="208"/>
    </row>
    <row r="21211" spans="24:31" x14ac:dyDescent="0.3">
      <c r="X21211" s="275" t="s">
        <v>28630</v>
      </c>
      <c r="Y21211" s="276">
        <v>53139.18</v>
      </c>
      <c r="AA21211" s="231" t="s">
        <v>26573</v>
      </c>
      <c r="AB21211" s="232">
        <v>36912</v>
      </c>
      <c r="AD21211" s="207"/>
      <c r="AE21211" s="208"/>
    </row>
    <row r="21212" spans="24:31" x14ac:dyDescent="0.3">
      <c r="X21212" s="275" t="s">
        <v>28631</v>
      </c>
      <c r="Y21212" s="276">
        <v>43192.85</v>
      </c>
      <c r="AA21212" s="231" t="s">
        <v>26576</v>
      </c>
      <c r="AB21212" s="232">
        <v>6146.07</v>
      </c>
      <c r="AD21212" s="207"/>
      <c r="AE21212" s="208"/>
    </row>
    <row r="21213" spans="24:31" x14ac:dyDescent="0.3">
      <c r="X21213" s="275" t="s">
        <v>28634</v>
      </c>
      <c r="Y21213" s="276">
        <v>94169.57</v>
      </c>
      <c r="AA21213" s="231" t="s">
        <v>26578</v>
      </c>
      <c r="AB21213" s="232">
        <v>4416256.25</v>
      </c>
      <c r="AD21213" s="207"/>
      <c r="AE21213" s="208"/>
    </row>
    <row r="21214" spans="24:31" x14ac:dyDescent="0.3">
      <c r="X21214" s="275" t="s">
        <v>59350</v>
      </c>
      <c r="Y21214" s="276">
        <v>5250</v>
      </c>
      <c r="AA21214" s="231" t="s">
        <v>40887</v>
      </c>
      <c r="AB21214" s="232">
        <v>1114.25</v>
      </c>
      <c r="AD21214" s="207"/>
      <c r="AE21214" s="208"/>
    </row>
    <row r="21215" spans="24:31" x14ac:dyDescent="0.3">
      <c r="X21215" s="275" t="s">
        <v>63529</v>
      </c>
      <c r="Y21215" s="276">
        <v>20666.740000000002</v>
      </c>
      <c r="AA21215" s="231" t="s">
        <v>34059</v>
      </c>
      <c r="AB21215" s="232">
        <v>507.54</v>
      </c>
      <c r="AD21215" s="207"/>
      <c r="AE21215" s="208"/>
    </row>
    <row r="21216" spans="24:31" x14ac:dyDescent="0.3">
      <c r="X21216" s="275" t="s">
        <v>28655</v>
      </c>
      <c r="Y21216" s="276">
        <v>1580.99</v>
      </c>
      <c r="AA21216" s="231" t="s">
        <v>26580</v>
      </c>
      <c r="AB21216" s="232">
        <v>33398.89</v>
      </c>
      <c r="AD21216" s="207"/>
      <c r="AE21216" s="208"/>
    </row>
    <row r="21217" spans="24:31" x14ac:dyDescent="0.3">
      <c r="X21217" s="275" t="s">
        <v>59351</v>
      </c>
      <c r="Y21217" s="276">
        <v>140</v>
      </c>
      <c r="AA21217" s="231" t="s">
        <v>48525</v>
      </c>
      <c r="AB21217" s="232">
        <v>7801.3</v>
      </c>
      <c r="AD21217" s="207"/>
      <c r="AE21217" s="208"/>
    </row>
    <row r="21218" spans="24:31" x14ac:dyDescent="0.3">
      <c r="X21218" s="275" t="s">
        <v>59352</v>
      </c>
      <c r="Y21218" s="276">
        <v>1086.24</v>
      </c>
      <c r="AA21218" s="231" t="s">
        <v>26581</v>
      </c>
      <c r="AB21218" s="232">
        <v>363683.6</v>
      </c>
      <c r="AD21218" s="207"/>
      <c r="AE21218" s="208"/>
    </row>
    <row r="21219" spans="24:31" x14ac:dyDescent="0.3">
      <c r="X21219" s="275" t="s">
        <v>28656</v>
      </c>
      <c r="Y21219" s="276">
        <v>32039.51</v>
      </c>
      <c r="AA21219" s="231" t="s">
        <v>26582</v>
      </c>
      <c r="AB21219" s="232">
        <v>34209.08</v>
      </c>
      <c r="AD21219" s="207"/>
      <c r="AE21219" s="208"/>
    </row>
    <row r="21220" spans="24:31" x14ac:dyDescent="0.3">
      <c r="X21220" s="275" t="s">
        <v>34210</v>
      </c>
      <c r="Y21220" s="276">
        <v>5206.47</v>
      </c>
      <c r="AA21220" s="231" t="s">
        <v>26583</v>
      </c>
      <c r="AB21220" s="232">
        <v>9187.9599999999991</v>
      </c>
      <c r="AD21220" s="207"/>
      <c r="AE21220" s="208"/>
    </row>
    <row r="21221" spans="24:31" x14ac:dyDescent="0.3">
      <c r="X21221" s="275" t="s">
        <v>28657</v>
      </c>
      <c r="Y21221" s="276">
        <v>8882.93</v>
      </c>
      <c r="AA21221" s="231" t="s">
        <v>43346</v>
      </c>
      <c r="AB21221" s="232">
        <v>192</v>
      </c>
      <c r="AD21221" s="207"/>
      <c r="AE21221" s="208"/>
    </row>
    <row r="21222" spans="24:31" x14ac:dyDescent="0.3">
      <c r="X21222" s="275" t="s">
        <v>28658</v>
      </c>
      <c r="Y21222" s="276">
        <v>3626</v>
      </c>
      <c r="AA21222" s="231" t="s">
        <v>26584</v>
      </c>
      <c r="AB21222" s="232">
        <v>338030.85</v>
      </c>
      <c r="AD21222" s="207"/>
      <c r="AE21222" s="208"/>
    </row>
    <row r="21223" spans="24:31" x14ac:dyDescent="0.3">
      <c r="X21223" s="275" t="s">
        <v>28659</v>
      </c>
      <c r="Y21223" s="276">
        <v>230.59</v>
      </c>
      <c r="AA21223" s="231" t="s">
        <v>54531</v>
      </c>
      <c r="AB21223" s="232">
        <v>793.5</v>
      </c>
      <c r="AD21223" s="207"/>
      <c r="AE21223" s="208"/>
    </row>
    <row r="21224" spans="24:31" x14ac:dyDescent="0.3">
      <c r="X21224" s="275" t="s">
        <v>28676</v>
      </c>
      <c r="Y21224" s="276">
        <v>14856.46</v>
      </c>
      <c r="AA21224" s="231" t="s">
        <v>54532</v>
      </c>
      <c r="AB21224" s="232">
        <v>964.55</v>
      </c>
      <c r="AD21224" s="207"/>
      <c r="AE21224" s="208"/>
    </row>
    <row r="21225" spans="24:31" x14ac:dyDescent="0.3">
      <c r="X21225" s="275" t="s">
        <v>35760</v>
      </c>
      <c r="Y21225" s="276">
        <v>7026.95</v>
      </c>
      <c r="AA21225" s="231" t="s">
        <v>26587</v>
      </c>
      <c r="AB21225" s="232">
        <v>8882.8700000000008</v>
      </c>
      <c r="AD21225" s="207"/>
      <c r="AE21225" s="208"/>
    </row>
    <row r="21226" spans="24:31" x14ac:dyDescent="0.3">
      <c r="X21226" s="275" t="s">
        <v>61714</v>
      </c>
      <c r="Y21226" s="276">
        <v>1296.75</v>
      </c>
      <c r="AA21226" s="231" t="s">
        <v>54533</v>
      </c>
      <c r="AB21226" s="232">
        <v>659026.91</v>
      </c>
      <c r="AD21226" s="207"/>
      <c r="AE21226" s="208"/>
    </row>
    <row r="21227" spans="24:31" x14ac:dyDescent="0.3">
      <c r="X21227" s="275" t="s">
        <v>36773</v>
      </c>
      <c r="Y21227" s="276">
        <v>5253.48</v>
      </c>
      <c r="AA21227" s="231" t="s">
        <v>26589</v>
      </c>
      <c r="AB21227" s="232">
        <v>254467.48</v>
      </c>
      <c r="AD21227" s="207"/>
      <c r="AE21227" s="208"/>
    </row>
    <row r="21228" spans="24:31" x14ac:dyDescent="0.3">
      <c r="X21228" s="275" t="s">
        <v>28679</v>
      </c>
      <c r="Y21228" s="276">
        <v>8138.59</v>
      </c>
      <c r="AA21228" s="231" t="s">
        <v>26590</v>
      </c>
      <c r="AB21228" s="232">
        <v>5157.3999999999996</v>
      </c>
      <c r="AD21228" s="207"/>
      <c r="AE21228" s="208"/>
    </row>
    <row r="21229" spans="24:31" x14ac:dyDescent="0.3">
      <c r="X21229" s="275" t="s">
        <v>56867</v>
      </c>
      <c r="Y21229" s="276">
        <v>27.72</v>
      </c>
      <c r="AA21229" s="231" t="s">
        <v>49408</v>
      </c>
      <c r="AB21229" s="232">
        <v>693723.87</v>
      </c>
      <c r="AD21229" s="207"/>
      <c r="AE21229" s="208"/>
    </row>
    <row r="21230" spans="24:31" x14ac:dyDescent="0.3">
      <c r="X21230" s="275" t="s">
        <v>28680</v>
      </c>
      <c r="Y21230" s="276">
        <v>4048.26</v>
      </c>
      <c r="AA21230" s="231" t="s">
        <v>26591</v>
      </c>
      <c r="AB21230" s="232">
        <v>47122.26</v>
      </c>
      <c r="AD21230" s="207"/>
      <c r="AE21230" s="208"/>
    </row>
    <row r="21231" spans="24:31" x14ac:dyDescent="0.3">
      <c r="X21231" s="275" t="s">
        <v>35761</v>
      </c>
      <c r="Y21231" s="276">
        <v>1025.21</v>
      </c>
      <c r="AA21231" s="231" t="s">
        <v>32675</v>
      </c>
      <c r="AB21231" s="232">
        <v>18087.59</v>
      </c>
      <c r="AD21231" s="207"/>
      <c r="AE21231" s="208"/>
    </row>
    <row r="21232" spans="24:31" x14ac:dyDescent="0.3">
      <c r="X21232" s="275" t="s">
        <v>65206</v>
      </c>
      <c r="Y21232" s="276">
        <v>1.28</v>
      </c>
      <c r="AA21232" s="231" t="s">
        <v>14154</v>
      </c>
      <c r="AB21232" s="232">
        <v>442285.31</v>
      </c>
      <c r="AD21232" s="207"/>
      <c r="AE21232" s="208"/>
    </row>
    <row r="21233" spans="24:31" x14ac:dyDescent="0.3">
      <c r="X21233" s="275" t="s">
        <v>28682</v>
      </c>
      <c r="Y21233" s="276">
        <v>3099.54</v>
      </c>
      <c r="AA21233" s="231" t="s">
        <v>26592</v>
      </c>
      <c r="AB21233" s="232">
        <v>-31967.55</v>
      </c>
      <c r="AD21233" s="207"/>
      <c r="AE21233" s="208"/>
    </row>
    <row r="21234" spans="24:31" x14ac:dyDescent="0.3">
      <c r="X21234" s="275" t="s">
        <v>34221</v>
      </c>
      <c r="Y21234" s="276">
        <v>171135.81</v>
      </c>
      <c r="AA21234" s="231" t="s">
        <v>49409</v>
      </c>
      <c r="AB21234" s="232">
        <v>5471.59</v>
      </c>
      <c r="AD21234" s="207"/>
      <c r="AE21234" s="208"/>
    </row>
    <row r="21235" spans="24:31" x14ac:dyDescent="0.3">
      <c r="X21235" s="275" t="s">
        <v>34222</v>
      </c>
      <c r="Y21235" s="276">
        <v>308299.34000000003</v>
      </c>
      <c r="AA21235" s="231" t="s">
        <v>34065</v>
      </c>
      <c r="AB21235" s="232">
        <v>81538.179999999993</v>
      </c>
      <c r="AD21235" s="207"/>
      <c r="AE21235" s="208"/>
    </row>
    <row r="21236" spans="24:31" x14ac:dyDescent="0.3">
      <c r="X21236" s="275" t="s">
        <v>48553</v>
      </c>
      <c r="Y21236" s="276">
        <v>123600</v>
      </c>
      <c r="AA21236" s="231" t="s">
        <v>26619</v>
      </c>
      <c r="AB21236" s="232">
        <v>230226.8</v>
      </c>
      <c r="AD21236" s="207"/>
      <c r="AE21236" s="208"/>
    </row>
    <row r="21237" spans="24:31" x14ac:dyDescent="0.3">
      <c r="X21237" s="275" t="s">
        <v>54574</v>
      </c>
      <c r="Y21237" s="276">
        <v>2669.5</v>
      </c>
      <c r="AA21237" s="231" t="s">
        <v>26621</v>
      </c>
      <c r="AB21237" s="232">
        <v>50567.88</v>
      </c>
      <c r="AD21237" s="207"/>
      <c r="AE21237" s="208"/>
    </row>
    <row r="21238" spans="24:31" x14ac:dyDescent="0.3">
      <c r="X21238" s="275" t="s">
        <v>54575</v>
      </c>
      <c r="Y21238" s="276">
        <v>881.17</v>
      </c>
      <c r="AA21238" s="231" t="s">
        <v>48526</v>
      </c>
      <c r="AB21238" s="232">
        <v>59500</v>
      </c>
      <c r="AD21238" s="207"/>
      <c r="AE21238" s="208"/>
    </row>
    <row r="21239" spans="24:31" x14ac:dyDescent="0.3">
      <c r="X21239" s="275" t="s">
        <v>47614</v>
      </c>
      <c r="Y21239" s="276">
        <v>70658.12</v>
      </c>
      <c r="AA21239" s="231" t="s">
        <v>26622</v>
      </c>
      <c r="AB21239" s="232">
        <v>39446.93</v>
      </c>
      <c r="AD21239" s="207"/>
      <c r="AE21239" s="208"/>
    </row>
    <row r="21240" spans="24:31" x14ac:dyDescent="0.3">
      <c r="X21240" s="275" t="s">
        <v>54576</v>
      </c>
      <c r="Y21240" s="276">
        <v>14753.69</v>
      </c>
      <c r="AA21240" s="231" t="s">
        <v>26623</v>
      </c>
      <c r="AB21240" s="232">
        <v>1761.49</v>
      </c>
      <c r="AD21240" s="207"/>
      <c r="AE21240" s="208"/>
    </row>
    <row r="21241" spans="24:31" x14ac:dyDescent="0.3">
      <c r="X21241" s="275" t="s">
        <v>14349</v>
      </c>
      <c r="Y21241" s="276">
        <v>58324.5</v>
      </c>
      <c r="AA21241" s="231" t="s">
        <v>43347</v>
      </c>
      <c r="AB21241" s="232">
        <v>345250</v>
      </c>
      <c r="AD21241" s="207"/>
      <c r="AE21241" s="208"/>
    </row>
    <row r="21242" spans="24:31" x14ac:dyDescent="0.3">
      <c r="X21242" s="275" t="s">
        <v>28735</v>
      </c>
      <c r="Y21242" s="276">
        <v>332850.78000000003</v>
      </c>
      <c r="AA21242" s="231" t="s">
        <v>40888</v>
      </c>
      <c r="AB21242" s="232">
        <v>16750.099999999999</v>
      </c>
      <c r="AD21242" s="207"/>
      <c r="AE21242" s="208"/>
    </row>
    <row r="21243" spans="24:31" x14ac:dyDescent="0.3">
      <c r="X21243" s="275" t="s">
        <v>36781</v>
      </c>
      <c r="Y21243" s="276">
        <v>3526283.18</v>
      </c>
      <c r="AA21243" s="231" t="s">
        <v>26625</v>
      </c>
      <c r="AB21243" s="232">
        <v>61422.48</v>
      </c>
      <c r="AD21243" s="207"/>
      <c r="AE21243" s="208"/>
    </row>
    <row r="21244" spans="24:31" x14ac:dyDescent="0.3">
      <c r="X21244" s="275" t="s">
        <v>60037</v>
      </c>
      <c r="Y21244" s="276">
        <v>377806.29</v>
      </c>
      <c r="AA21244" s="231" t="s">
        <v>26626</v>
      </c>
      <c r="AB21244" s="232">
        <v>109433.69</v>
      </c>
      <c r="AD21244" s="207"/>
      <c r="AE21244" s="208"/>
    </row>
    <row r="21245" spans="24:31" x14ac:dyDescent="0.3">
      <c r="X21245" s="275" t="s">
        <v>59353</v>
      </c>
      <c r="Y21245" s="276">
        <v>2399.41</v>
      </c>
      <c r="AA21245" s="231" t="s">
        <v>32685</v>
      </c>
      <c r="AB21245" s="232">
        <v>58426.32</v>
      </c>
      <c r="AD21245" s="207"/>
      <c r="AE21245" s="208"/>
    </row>
    <row r="21246" spans="24:31" x14ac:dyDescent="0.3">
      <c r="X21246" s="275" t="s">
        <v>28737</v>
      </c>
      <c r="Y21246" s="276">
        <v>168872.57</v>
      </c>
      <c r="AA21246" s="231" t="s">
        <v>47584</v>
      </c>
      <c r="AB21246" s="232">
        <v>59452</v>
      </c>
      <c r="AD21246" s="207"/>
      <c r="AE21246" s="208"/>
    </row>
    <row r="21247" spans="24:31" x14ac:dyDescent="0.3">
      <c r="X21247" s="275" t="s">
        <v>40903</v>
      </c>
      <c r="Y21247" s="276">
        <v>202476.07</v>
      </c>
      <c r="AA21247" s="231" t="s">
        <v>26629</v>
      </c>
      <c r="AB21247" s="232">
        <v>-15462.82</v>
      </c>
      <c r="AD21247" s="207"/>
      <c r="AE21247" s="208"/>
    </row>
    <row r="21248" spans="24:31" x14ac:dyDescent="0.3">
      <c r="X21248" s="275" t="s">
        <v>63859</v>
      </c>
      <c r="Y21248" s="276">
        <v>149.12</v>
      </c>
      <c r="AA21248" s="231" t="s">
        <v>26630</v>
      </c>
      <c r="AB21248" s="232">
        <v>20099</v>
      </c>
      <c r="AD21248" s="207"/>
      <c r="AE21248" s="208"/>
    </row>
    <row r="21249" spans="24:31" x14ac:dyDescent="0.3">
      <c r="X21249" s="275" t="s">
        <v>14352</v>
      </c>
      <c r="Y21249" s="276">
        <v>370781.65</v>
      </c>
      <c r="AA21249" s="231" t="s">
        <v>54534</v>
      </c>
      <c r="AB21249" s="232">
        <v>1891.36</v>
      </c>
      <c r="AD21249" s="207"/>
      <c r="AE21249" s="208"/>
    </row>
    <row r="21250" spans="24:31" x14ac:dyDescent="0.3">
      <c r="X21250" s="275" t="s">
        <v>14353</v>
      </c>
      <c r="Y21250" s="276">
        <v>284370.56</v>
      </c>
      <c r="AA21250" s="231" t="s">
        <v>26631</v>
      </c>
      <c r="AB21250" s="232">
        <v>130705.37</v>
      </c>
      <c r="AD21250" s="207"/>
      <c r="AE21250" s="208"/>
    </row>
    <row r="21251" spans="24:31" x14ac:dyDescent="0.3">
      <c r="X21251" s="275" t="s">
        <v>14354</v>
      </c>
      <c r="Y21251" s="276">
        <v>86957.06</v>
      </c>
      <c r="AA21251" s="231" t="s">
        <v>43348</v>
      </c>
      <c r="AB21251" s="232">
        <v>65.599999999999994</v>
      </c>
      <c r="AD21251" s="207"/>
      <c r="AE21251" s="208"/>
    </row>
    <row r="21252" spans="24:31" x14ac:dyDescent="0.3">
      <c r="X21252" s="275" t="s">
        <v>28739</v>
      </c>
      <c r="Y21252" s="276">
        <v>841831.68</v>
      </c>
      <c r="AA21252" s="231" t="s">
        <v>26716</v>
      </c>
      <c r="AB21252" s="232">
        <v>6057.09</v>
      </c>
      <c r="AD21252" s="207"/>
      <c r="AE21252" s="208"/>
    </row>
    <row r="21253" spans="24:31" x14ac:dyDescent="0.3">
      <c r="X21253" s="275" t="s">
        <v>28740</v>
      </c>
      <c r="Y21253" s="276">
        <v>160376.22</v>
      </c>
      <c r="AA21253" s="231" t="s">
        <v>26717</v>
      </c>
      <c r="AB21253" s="232">
        <v>984410.69</v>
      </c>
      <c r="AD21253" s="207"/>
      <c r="AE21253" s="208"/>
    </row>
    <row r="21254" spans="24:31" x14ac:dyDescent="0.3">
      <c r="X21254" s="275" t="s">
        <v>32872</v>
      </c>
      <c r="Y21254" s="276">
        <v>1812.62</v>
      </c>
      <c r="AA21254" s="231" t="s">
        <v>47585</v>
      </c>
      <c r="AB21254" s="232">
        <v>1988.25</v>
      </c>
      <c r="AD21254" s="207"/>
      <c r="AE21254" s="208"/>
    </row>
    <row r="21255" spans="24:31" x14ac:dyDescent="0.3">
      <c r="X21255" s="275" t="s">
        <v>56868</v>
      </c>
      <c r="Y21255" s="276">
        <v>121427.5</v>
      </c>
      <c r="AA21255" s="231" t="s">
        <v>26718</v>
      </c>
      <c r="AB21255" s="232">
        <v>130706.14</v>
      </c>
      <c r="AD21255" s="207"/>
      <c r="AE21255" s="208"/>
    </row>
    <row r="21256" spans="24:31" x14ac:dyDescent="0.3">
      <c r="X21256" s="275" t="s">
        <v>58110</v>
      </c>
      <c r="Y21256" s="276">
        <v>84130.62</v>
      </c>
      <c r="AA21256" s="231" t="s">
        <v>35557</v>
      </c>
      <c r="AB21256" s="232">
        <v>21364.11</v>
      </c>
      <c r="AD21256" s="207"/>
      <c r="AE21256" s="208"/>
    </row>
    <row r="21257" spans="24:31" x14ac:dyDescent="0.3">
      <c r="X21257" s="275" t="s">
        <v>54577</v>
      </c>
      <c r="Y21257" s="276">
        <v>166742.29</v>
      </c>
      <c r="AA21257" s="231" t="s">
        <v>26721</v>
      </c>
      <c r="AB21257" s="232">
        <v>163566.04</v>
      </c>
      <c r="AD21257" s="207"/>
      <c r="AE21257" s="208"/>
    </row>
    <row r="21258" spans="24:31" x14ac:dyDescent="0.3">
      <c r="X21258" s="275" t="s">
        <v>55664</v>
      </c>
      <c r="Y21258" s="276">
        <v>3104.09</v>
      </c>
      <c r="AA21258" s="231" t="s">
        <v>39436</v>
      </c>
      <c r="AB21258" s="232">
        <v>57097.5</v>
      </c>
      <c r="AD21258" s="207"/>
      <c r="AE21258" s="208"/>
    </row>
    <row r="21259" spans="24:31" x14ac:dyDescent="0.3">
      <c r="X21259" s="275" t="s">
        <v>62399</v>
      </c>
      <c r="Y21259" s="276">
        <v>17767.330000000002</v>
      </c>
      <c r="AA21259" s="231" t="s">
        <v>34067</v>
      </c>
      <c r="AB21259" s="232">
        <v>216.86</v>
      </c>
      <c r="AD21259" s="207"/>
      <c r="AE21259" s="208"/>
    </row>
    <row r="21260" spans="24:31" x14ac:dyDescent="0.3">
      <c r="X21260" s="275" t="s">
        <v>28744</v>
      </c>
      <c r="Y21260" s="276">
        <v>632607.9</v>
      </c>
      <c r="AA21260" s="231" t="s">
        <v>26724</v>
      </c>
      <c r="AB21260" s="232">
        <v>2994.8</v>
      </c>
      <c r="AD21260" s="207"/>
      <c r="AE21260" s="208"/>
    </row>
    <row r="21261" spans="24:31" x14ac:dyDescent="0.3">
      <c r="X21261" s="275" t="s">
        <v>14355</v>
      </c>
      <c r="Y21261" s="276">
        <v>305461.34000000003</v>
      </c>
      <c r="AA21261" s="231" t="s">
        <v>50760</v>
      </c>
      <c r="AB21261" s="232">
        <v>23946.28</v>
      </c>
      <c r="AD21261" s="207"/>
      <c r="AE21261" s="208"/>
    </row>
    <row r="21262" spans="24:31" x14ac:dyDescent="0.3">
      <c r="X21262" s="275" t="s">
        <v>63881</v>
      </c>
      <c r="Y21262" s="276">
        <v>547226.12</v>
      </c>
      <c r="AA21262" s="231" t="s">
        <v>26725</v>
      </c>
      <c r="AB21262" s="232">
        <v>146407.82</v>
      </c>
      <c r="AD21262" s="207"/>
      <c r="AE21262" s="208"/>
    </row>
    <row r="21263" spans="24:31" x14ac:dyDescent="0.3">
      <c r="X21263" s="275" t="s">
        <v>28745</v>
      </c>
      <c r="Y21263" s="276">
        <v>669173.41</v>
      </c>
      <c r="AA21263" s="231" t="s">
        <v>26726</v>
      </c>
      <c r="AB21263" s="232">
        <v>3513.85</v>
      </c>
      <c r="AD21263" s="207"/>
      <c r="AE21263" s="208"/>
    </row>
    <row r="21264" spans="24:31" x14ac:dyDescent="0.3">
      <c r="X21264" s="275" t="s">
        <v>14356</v>
      </c>
      <c r="Y21264" s="276">
        <v>25544.25</v>
      </c>
      <c r="AA21264" s="231" t="s">
        <v>26729</v>
      </c>
      <c r="AB21264" s="232">
        <v>43576.4</v>
      </c>
      <c r="AD21264" s="207"/>
      <c r="AE21264" s="208"/>
    </row>
    <row r="21265" spans="24:31" x14ac:dyDescent="0.3">
      <c r="X21265" s="275" t="s">
        <v>56869</v>
      </c>
      <c r="Y21265" s="276">
        <v>735.49</v>
      </c>
      <c r="AA21265" s="231" t="s">
        <v>26731</v>
      </c>
      <c r="AB21265" s="232">
        <v>4325354.22</v>
      </c>
      <c r="AD21265" s="207"/>
      <c r="AE21265" s="208"/>
    </row>
    <row r="21266" spans="24:31" x14ac:dyDescent="0.3">
      <c r="X21266" s="275" t="s">
        <v>14359</v>
      </c>
      <c r="Y21266" s="276">
        <v>108426.89</v>
      </c>
      <c r="AA21266" s="231" t="s">
        <v>26732</v>
      </c>
      <c r="AB21266" s="232">
        <v>15172.95</v>
      </c>
      <c r="AD21266" s="207"/>
      <c r="AE21266" s="208"/>
    </row>
    <row r="21267" spans="24:31" x14ac:dyDescent="0.3">
      <c r="X21267" s="275" t="s">
        <v>14360</v>
      </c>
      <c r="Y21267" s="276">
        <v>966098.47</v>
      </c>
      <c r="AA21267" s="231" t="s">
        <v>43349</v>
      </c>
      <c r="AB21267" s="232">
        <v>44890.65</v>
      </c>
      <c r="AD21267" s="207"/>
      <c r="AE21267" s="208"/>
    </row>
    <row r="21268" spans="24:31" x14ac:dyDescent="0.3">
      <c r="X21268" s="275" t="s">
        <v>36782</v>
      </c>
      <c r="Y21268" s="276">
        <v>-30923.95</v>
      </c>
      <c r="AA21268" s="231" t="s">
        <v>26733</v>
      </c>
      <c r="AB21268" s="232">
        <v>14822.24</v>
      </c>
      <c r="AD21268" s="207"/>
      <c r="AE21268" s="208"/>
    </row>
    <row r="21269" spans="24:31" x14ac:dyDescent="0.3">
      <c r="X21269" s="275" t="s">
        <v>35765</v>
      </c>
      <c r="Y21269" s="276">
        <v>1225251.6000000001</v>
      </c>
      <c r="AA21269" s="231" t="s">
        <v>26734</v>
      </c>
      <c r="AB21269" s="232">
        <v>140247.69</v>
      </c>
      <c r="AD21269" s="207"/>
      <c r="AE21269" s="208"/>
    </row>
    <row r="21270" spans="24:31" x14ac:dyDescent="0.3">
      <c r="X21270" s="275" t="s">
        <v>48554</v>
      </c>
      <c r="Y21270" s="276">
        <v>4758270.0599999996</v>
      </c>
      <c r="AA21270" s="231" t="s">
        <v>54535</v>
      </c>
      <c r="AB21270" s="232">
        <v>331.5</v>
      </c>
      <c r="AD21270" s="207"/>
      <c r="AE21270" s="208"/>
    </row>
    <row r="21271" spans="24:31" x14ac:dyDescent="0.3">
      <c r="X21271" s="275" t="s">
        <v>48555</v>
      </c>
      <c r="Y21271" s="276">
        <v>114413.92</v>
      </c>
      <c r="AA21271" s="231" t="s">
        <v>49410</v>
      </c>
      <c r="AB21271" s="232">
        <v>1498.44</v>
      </c>
      <c r="AD21271" s="207"/>
      <c r="AE21271" s="208"/>
    </row>
    <row r="21272" spans="24:31" x14ac:dyDescent="0.3">
      <c r="X21272" s="275" t="s">
        <v>14361</v>
      </c>
      <c r="Y21272" s="276">
        <v>16001.09</v>
      </c>
      <c r="AA21272" s="231" t="s">
        <v>14162</v>
      </c>
      <c r="AB21272" s="232">
        <v>468057.43</v>
      </c>
      <c r="AD21272" s="207"/>
      <c r="AE21272" s="208"/>
    </row>
    <row r="21273" spans="24:31" x14ac:dyDescent="0.3">
      <c r="X21273" s="275" t="s">
        <v>28765</v>
      </c>
      <c r="Y21273" s="276">
        <v>35152.080000000002</v>
      </c>
      <c r="AA21273" s="231" t="s">
        <v>14163</v>
      </c>
      <c r="AB21273" s="232">
        <v>116532.07</v>
      </c>
      <c r="AD21273" s="207"/>
      <c r="AE21273" s="208"/>
    </row>
    <row r="21274" spans="24:31" x14ac:dyDescent="0.3">
      <c r="X21274" s="275" t="s">
        <v>28766</v>
      </c>
      <c r="Y21274" s="276">
        <v>3300.26</v>
      </c>
      <c r="AA21274" s="231" t="s">
        <v>26736</v>
      </c>
      <c r="AB21274" s="232">
        <v>43325.78</v>
      </c>
      <c r="AD21274" s="207"/>
      <c r="AE21274" s="208"/>
    </row>
    <row r="21275" spans="24:31" x14ac:dyDescent="0.3">
      <c r="X21275" s="275" t="s">
        <v>36786</v>
      </c>
      <c r="Y21275" s="276">
        <v>73725.039999999994</v>
      </c>
      <c r="AA21275" s="231" t="s">
        <v>54536</v>
      </c>
      <c r="AB21275" s="232">
        <v>19085.490000000002</v>
      </c>
      <c r="AD21275" s="207"/>
      <c r="AE21275" s="208"/>
    </row>
    <row r="21276" spans="24:31" x14ac:dyDescent="0.3">
      <c r="X21276" s="275" t="s">
        <v>28767</v>
      </c>
      <c r="Y21276" s="276">
        <v>8581.3700000000008</v>
      </c>
      <c r="AA21276" s="231" t="s">
        <v>26737</v>
      </c>
      <c r="AB21276" s="232">
        <v>602551.25</v>
      </c>
      <c r="AD21276" s="207"/>
      <c r="AE21276" s="208"/>
    </row>
    <row r="21277" spans="24:31" x14ac:dyDescent="0.3">
      <c r="X21277" s="275" t="s">
        <v>28773</v>
      </c>
      <c r="Y21277" s="276">
        <v>50494.71</v>
      </c>
      <c r="AA21277" s="231" t="s">
        <v>36663</v>
      </c>
      <c r="AB21277" s="232">
        <v>3521.72</v>
      </c>
      <c r="AD21277" s="207"/>
      <c r="AE21277" s="208"/>
    </row>
    <row r="21278" spans="24:31" x14ac:dyDescent="0.3">
      <c r="X21278" s="275" t="s">
        <v>28811</v>
      </c>
      <c r="Y21278" s="276">
        <v>31786.55</v>
      </c>
      <c r="AA21278" s="231" t="s">
        <v>26739</v>
      </c>
      <c r="AB21278" s="232">
        <v>111132.27</v>
      </c>
      <c r="AD21278" s="207"/>
      <c r="AE21278" s="208"/>
    </row>
    <row r="21279" spans="24:31" x14ac:dyDescent="0.3">
      <c r="X21279" s="275" t="s">
        <v>28812</v>
      </c>
      <c r="Y21279" s="276">
        <v>111568.7</v>
      </c>
      <c r="AA21279" s="231" t="s">
        <v>54537</v>
      </c>
      <c r="AB21279" s="232">
        <v>786487.73</v>
      </c>
      <c r="AD21279" s="207"/>
      <c r="AE21279" s="208"/>
    </row>
    <row r="21280" spans="24:31" x14ac:dyDescent="0.3">
      <c r="X21280" s="275" t="s">
        <v>28813</v>
      </c>
      <c r="Y21280" s="276">
        <v>126028.9</v>
      </c>
      <c r="AA21280" s="231" t="s">
        <v>14164</v>
      </c>
      <c r="AB21280" s="232">
        <v>138107.82999999999</v>
      </c>
      <c r="AD21280" s="207"/>
      <c r="AE21280" s="208"/>
    </row>
    <row r="21281" spans="24:31" x14ac:dyDescent="0.3">
      <c r="X21281" s="275" t="s">
        <v>59354</v>
      </c>
      <c r="Y21281" s="276">
        <v>428579.69</v>
      </c>
      <c r="AA21281" s="231" t="s">
        <v>26740</v>
      </c>
      <c r="AB21281" s="232">
        <v>503725.68</v>
      </c>
      <c r="AD21281" s="207"/>
      <c r="AE21281" s="208"/>
    </row>
    <row r="21282" spans="24:31" x14ac:dyDescent="0.3">
      <c r="X21282" s="275" t="s">
        <v>59355</v>
      </c>
      <c r="Y21282" s="276">
        <v>34551.599999999999</v>
      </c>
      <c r="AA21282" s="231" t="s">
        <v>26741</v>
      </c>
      <c r="AB21282" s="232">
        <v>1516</v>
      </c>
      <c r="AD21282" s="207"/>
      <c r="AE21282" s="208"/>
    </row>
    <row r="21283" spans="24:31" x14ac:dyDescent="0.3">
      <c r="X21283" s="275" t="s">
        <v>28818</v>
      </c>
      <c r="Y21283" s="276">
        <v>97250</v>
      </c>
      <c r="AA21283" s="231" t="s">
        <v>14166</v>
      </c>
      <c r="AB21283" s="232">
        <v>171500.84</v>
      </c>
      <c r="AD21283" s="207"/>
      <c r="AE21283" s="208"/>
    </row>
    <row r="21284" spans="24:31" x14ac:dyDescent="0.3">
      <c r="X21284" s="275" t="s">
        <v>28819</v>
      </c>
      <c r="Y21284" s="276">
        <v>63324.2</v>
      </c>
      <c r="AA21284" s="231" t="s">
        <v>48527</v>
      </c>
      <c r="AB21284" s="232">
        <v>-17503.080000000002</v>
      </c>
      <c r="AD21284" s="207"/>
      <c r="AE21284" s="208"/>
    </row>
    <row r="21285" spans="24:31" x14ac:dyDescent="0.3">
      <c r="X21285" s="275" t="s">
        <v>28820</v>
      </c>
      <c r="Y21285" s="276">
        <v>71314.320000000007</v>
      </c>
      <c r="AA21285" s="231" t="s">
        <v>48528</v>
      </c>
      <c r="AB21285" s="232">
        <v>102080</v>
      </c>
      <c r="AD21285" s="207"/>
      <c r="AE21285" s="208"/>
    </row>
    <row r="21286" spans="24:31" x14ac:dyDescent="0.3">
      <c r="X21286" s="275" t="s">
        <v>28821</v>
      </c>
      <c r="Y21286" s="276">
        <v>40167.32</v>
      </c>
      <c r="AA21286" s="231" t="s">
        <v>26802</v>
      </c>
      <c r="AB21286" s="232">
        <v>284573.40000000002</v>
      </c>
      <c r="AD21286" s="207"/>
      <c r="AE21286" s="208"/>
    </row>
    <row r="21287" spans="24:31" x14ac:dyDescent="0.3">
      <c r="X21287" s="275" t="s">
        <v>28822</v>
      </c>
      <c r="Y21287" s="276">
        <v>154985.72</v>
      </c>
      <c r="AA21287" s="231" t="s">
        <v>35574</v>
      </c>
      <c r="AB21287" s="232">
        <v>734850</v>
      </c>
      <c r="AD21287" s="207"/>
      <c r="AE21287" s="208"/>
    </row>
    <row r="21288" spans="24:31" x14ac:dyDescent="0.3">
      <c r="X21288" s="275" t="s">
        <v>62400</v>
      </c>
      <c r="Y21288" s="276">
        <v>1300</v>
      </c>
      <c r="AA21288" s="231" t="s">
        <v>35575</v>
      </c>
      <c r="AB21288" s="232">
        <v>92677.15</v>
      </c>
      <c r="AD21288" s="207"/>
      <c r="AE21288" s="208"/>
    </row>
    <row r="21289" spans="24:31" x14ac:dyDescent="0.3">
      <c r="X21289" s="275" t="s">
        <v>58111</v>
      </c>
      <c r="Y21289" s="276">
        <v>29034.880000000001</v>
      </c>
      <c r="AA21289" s="231" t="s">
        <v>26804</v>
      </c>
      <c r="AB21289" s="232">
        <v>3686066.5</v>
      </c>
      <c r="AD21289" s="207"/>
      <c r="AE21289" s="208"/>
    </row>
    <row r="21290" spans="24:31" x14ac:dyDescent="0.3">
      <c r="X21290" s="275" t="s">
        <v>60038</v>
      </c>
      <c r="Y21290" s="276">
        <v>1264.19</v>
      </c>
      <c r="AA21290" s="231" t="s">
        <v>35576</v>
      </c>
      <c r="AB21290" s="232">
        <v>13750</v>
      </c>
      <c r="AD21290" s="207"/>
      <c r="AE21290" s="208"/>
    </row>
    <row r="21291" spans="24:31" x14ac:dyDescent="0.3">
      <c r="X21291" s="275" t="s">
        <v>28824</v>
      </c>
      <c r="Y21291" s="276">
        <v>4965.6000000000004</v>
      </c>
      <c r="AA21291" s="231" t="s">
        <v>47586</v>
      </c>
      <c r="AB21291" s="232">
        <v>15604.99</v>
      </c>
      <c r="AD21291" s="207"/>
      <c r="AE21291" s="208"/>
    </row>
    <row r="21292" spans="24:31" x14ac:dyDescent="0.3">
      <c r="X21292" s="275" t="s">
        <v>28825</v>
      </c>
      <c r="Y21292" s="276">
        <v>103761.25</v>
      </c>
      <c r="AA21292" s="231" t="s">
        <v>26805</v>
      </c>
      <c r="AB21292" s="232">
        <v>884062.87</v>
      </c>
      <c r="AD21292" s="207"/>
      <c r="AE21292" s="208"/>
    </row>
    <row r="21293" spans="24:31" x14ac:dyDescent="0.3">
      <c r="X21293" s="275" t="s">
        <v>28826</v>
      </c>
      <c r="Y21293" s="276">
        <v>47320.5</v>
      </c>
      <c r="AA21293" s="231" t="s">
        <v>35577</v>
      </c>
      <c r="AB21293" s="232">
        <v>1405852.94</v>
      </c>
      <c r="AD21293" s="207"/>
      <c r="AE21293" s="208"/>
    </row>
    <row r="21294" spans="24:31" x14ac:dyDescent="0.3">
      <c r="X21294" s="275" t="s">
        <v>28827</v>
      </c>
      <c r="Y21294" s="276">
        <v>50014.33</v>
      </c>
      <c r="AA21294" s="231" t="s">
        <v>26806</v>
      </c>
      <c r="AB21294" s="232">
        <v>1424203.35</v>
      </c>
      <c r="AD21294" s="207"/>
      <c r="AE21294" s="208"/>
    </row>
    <row r="21295" spans="24:31" x14ac:dyDescent="0.3">
      <c r="X21295" s="275" t="s">
        <v>60039</v>
      </c>
      <c r="Y21295" s="276">
        <v>1700</v>
      </c>
      <c r="AA21295" s="231" t="s">
        <v>43350</v>
      </c>
      <c r="AB21295" s="232">
        <v>118170.39</v>
      </c>
      <c r="AD21295" s="207"/>
      <c r="AE21295" s="208"/>
    </row>
    <row r="21296" spans="24:31" x14ac:dyDescent="0.3">
      <c r="X21296" s="275" t="s">
        <v>58112</v>
      </c>
      <c r="Y21296" s="276">
        <v>296208.3</v>
      </c>
      <c r="AA21296" s="231" t="s">
        <v>26808</v>
      </c>
      <c r="AB21296" s="232">
        <v>58808.66</v>
      </c>
      <c r="AD21296" s="207"/>
      <c r="AE21296" s="208"/>
    </row>
    <row r="21297" spans="24:31" x14ac:dyDescent="0.3">
      <c r="X21297" s="275" t="s">
        <v>49425</v>
      </c>
      <c r="Y21297" s="276">
        <v>133000</v>
      </c>
      <c r="AA21297" s="231" t="s">
        <v>36667</v>
      </c>
      <c r="AB21297" s="232">
        <v>35850.82</v>
      </c>
      <c r="AD21297" s="207"/>
      <c r="AE21297" s="208"/>
    </row>
    <row r="21298" spans="24:31" x14ac:dyDescent="0.3">
      <c r="X21298" s="275" t="s">
        <v>35778</v>
      </c>
      <c r="Y21298" s="276">
        <v>718683.31</v>
      </c>
      <c r="AA21298" s="231" t="s">
        <v>26810</v>
      </c>
      <c r="AB21298" s="232">
        <v>159123.5</v>
      </c>
      <c r="AD21298" s="207"/>
      <c r="AE21298" s="208"/>
    </row>
    <row r="21299" spans="24:31" x14ac:dyDescent="0.3">
      <c r="X21299" s="275" t="s">
        <v>28892</v>
      </c>
      <c r="Y21299" s="276">
        <v>-329.91</v>
      </c>
      <c r="AA21299" s="231" t="s">
        <v>26812</v>
      </c>
      <c r="AB21299" s="232">
        <v>226923.79</v>
      </c>
      <c r="AD21299" s="207"/>
      <c r="AE21299" s="208"/>
    </row>
    <row r="21300" spans="24:31" x14ac:dyDescent="0.3">
      <c r="X21300" s="275" t="s">
        <v>28893</v>
      </c>
      <c r="Y21300" s="276">
        <v>16146365.92</v>
      </c>
      <c r="AA21300" s="231" t="s">
        <v>26813</v>
      </c>
      <c r="AB21300" s="232">
        <v>77409.7</v>
      </c>
      <c r="AD21300" s="207"/>
      <c r="AE21300" s="208"/>
    </row>
    <row r="21301" spans="24:31" x14ac:dyDescent="0.3">
      <c r="X21301" s="275" t="s">
        <v>58793</v>
      </c>
      <c r="Y21301" s="276">
        <v>455</v>
      </c>
      <c r="AA21301" s="231" t="s">
        <v>46158</v>
      </c>
      <c r="AB21301" s="232">
        <v>5592163.6200000001</v>
      </c>
      <c r="AD21301" s="207"/>
      <c r="AE21301" s="208"/>
    </row>
    <row r="21302" spans="24:31" x14ac:dyDescent="0.3">
      <c r="X21302" s="275" t="s">
        <v>28896</v>
      </c>
      <c r="Y21302" s="276">
        <v>5448693.2400000002</v>
      </c>
      <c r="AA21302" s="231" t="s">
        <v>40889</v>
      </c>
      <c r="AB21302" s="232">
        <v>135650.46</v>
      </c>
      <c r="AD21302" s="207"/>
      <c r="AE21302" s="208"/>
    </row>
    <row r="21303" spans="24:31" x14ac:dyDescent="0.3">
      <c r="X21303" s="275" t="s">
        <v>34259</v>
      </c>
      <c r="Y21303" s="276">
        <v>576451.87</v>
      </c>
      <c r="AA21303" s="231" t="s">
        <v>54538</v>
      </c>
      <c r="AB21303" s="232">
        <v>113100</v>
      </c>
      <c r="AD21303" s="207"/>
      <c r="AE21303" s="208"/>
    </row>
    <row r="21304" spans="24:31" x14ac:dyDescent="0.3">
      <c r="X21304" s="275" t="s">
        <v>28897</v>
      </c>
      <c r="Y21304" s="276">
        <v>188756.3</v>
      </c>
      <c r="AA21304" s="231" t="s">
        <v>50761</v>
      </c>
      <c r="AB21304" s="232">
        <v>37400</v>
      </c>
      <c r="AD21304" s="207"/>
      <c r="AE21304" s="208"/>
    </row>
    <row r="21305" spans="24:31" x14ac:dyDescent="0.3">
      <c r="X21305" s="275" t="s">
        <v>28898</v>
      </c>
      <c r="Y21305" s="276">
        <v>1098300.95</v>
      </c>
      <c r="AA21305" s="231" t="s">
        <v>26815</v>
      </c>
      <c r="AB21305" s="232">
        <v>4903082.0199999996</v>
      </c>
      <c r="AD21305" s="207"/>
      <c r="AE21305" s="208"/>
    </row>
    <row r="21306" spans="24:31" x14ac:dyDescent="0.3">
      <c r="X21306" s="275" t="s">
        <v>63530</v>
      </c>
      <c r="Y21306" s="276">
        <v>116692.3</v>
      </c>
      <c r="AA21306" s="231" t="s">
        <v>26816</v>
      </c>
      <c r="AB21306" s="232">
        <v>2190504.5</v>
      </c>
      <c r="AD21306" s="207"/>
      <c r="AE21306" s="208"/>
    </row>
    <row r="21307" spans="24:31" x14ac:dyDescent="0.3">
      <c r="X21307" s="275" t="s">
        <v>28900</v>
      </c>
      <c r="Y21307" s="276">
        <v>-0.01</v>
      </c>
      <c r="AA21307" s="231" t="s">
        <v>40890</v>
      </c>
      <c r="AB21307" s="232">
        <v>1138.6500000000001</v>
      </c>
      <c r="AD21307" s="207"/>
      <c r="AE21307" s="208"/>
    </row>
    <row r="21308" spans="24:31" x14ac:dyDescent="0.3">
      <c r="X21308" s="275" t="s">
        <v>36790</v>
      </c>
      <c r="Y21308" s="276">
        <v>4457873.6900000004</v>
      </c>
      <c r="AA21308" s="231" t="s">
        <v>26817</v>
      </c>
      <c r="AB21308" s="232">
        <v>1679186.52</v>
      </c>
      <c r="AD21308" s="207"/>
      <c r="AE21308" s="208"/>
    </row>
    <row r="21309" spans="24:31" x14ac:dyDescent="0.3">
      <c r="X21309" s="275" t="s">
        <v>34260</v>
      </c>
      <c r="Y21309" s="276">
        <v>26820.12</v>
      </c>
      <c r="AA21309" s="231" t="s">
        <v>26818</v>
      </c>
      <c r="AB21309" s="232">
        <v>2545316.08</v>
      </c>
      <c r="AD21309" s="207"/>
      <c r="AE21309" s="208"/>
    </row>
    <row r="21310" spans="24:31" x14ac:dyDescent="0.3">
      <c r="X21310" s="275" t="s">
        <v>14379</v>
      </c>
      <c r="Y21310" s="276">
        <v>567381.94999999995</v>
      </c>
      <c r="AA21310" s="231" t="s">
        <v>26819</v>
      </c>
      <c r="AB21310" s="232">
        <v>528245.76000000001</v>
      </c>
      <c r="AD21310" s="207"/>
      <c r="AE21310" s="208"/>
    </row>
    <row r="21311" spans="24:31" x14ac:dyDescent="0.3">
      <c r="X21311" s="275" t="s">
        <v>34261</v>
      </c>
      <c r="Y21311" s="276">
        <v>287954.89</v>
      </c>
      <c r="AA21311" s="231" t="s">
        <v>26820</v>
      </c>
      <c r="AB21311" s="232">
        <v>373382.42</v>
      </c>
      <c r="AD21311" s="207"/>
      <c r="AE21311" s="208"/>
    </row>
    <row r="21312" spans="24:31" x14ac:dyDescent="0.3">
      <c r="X21312" s="275" t="s">
        <v>58794</v>
      </c>
      <c r="Y21312" s="276">
        <v>1880</v>
      </c>
      <c r="AA21312" s="231" t="s">
        <v>26821</v>
      </c>
      <c r="AB21312" s="232">
        <v>91408.62</v>
      </c>
      <c r="AD21312" s="207"/>
      <c r="AE21312" s="208"/>
    </row>
    <row r="21313" spans="24:31" x14ac:dyDescent="0.3">
      <c r="X21313" s="275" t="s">
        <v>39570</v>
      </c>
      <c r="Y21313" s="276">
        <v>19200</v>
      </c>
      <c r="AA21313" s="231" t="s">
        <v>26823</v>
      </c>
      <c r="AB21313" s="232">
        <v>218093</v>
      </c>
      <c r="AD21313" s="207"/>
      <c r="AE21313" s="208"/>
    </row>
    <row r="21314" spans="24:31" x14ac:dyDescent="0.3">
      <c r="X21314" s="275" t="s">
        <v>35779</v>
      </c>
      <c r="Y21314" s="276">
        <v>36311.11</v>
      </c>
      <c r="AA21314" s="231" t="s">
        <v>54539</v>
      </c>
      <c r="AB21314" s="232">
        <v>60000</v>
      </c>
      <c r="AD21314" s="207"/>
      <c r="AE21314" s="208"/>
    </row>
    <row r="21315" spans="24:31" x14ac:dyDescent="0.3">
      <c r="X21315" s="275" t="s">
        <v>35780</v>
      </c>
      <c r="Y21315" s="276">
        <v>25058126.370000001</v>
      </c>
      <c r="AA21315" s="231" t="s">
        <v>26825</v>
      </c>
      <c r="AB21315" s="232">
        <v>22071.08</v>
      </c>
      <c r="AD21315" s="207"/>
      <c r="AE21315" s="208"/>
    </row>
    <row r="21316" spans="24:31" x14ac:dyDescent="0.3">
      <c r="X21316" s="275" t="s">
        <v>28901</v>
      </c>
      <c r="Y21316" s="276">
        <v>4305246.8</v>
      </c>
      <c r="AA21316" s="231" t="s">
        <v>26826</v>
      </c>
      <c r="AB21316" s="232">
        <v>96673.66</v>
      </c>
      <c r="AD21316" s="207"/>
      <c r="AE21316" s="208"/>
    </row>
    <row r="21317" spans="24:31" x14ac:dyDescent="0.3">
      <c r="X21317" s="275" t="s">
        <v>59356</v>
      </c>
      <c r="Y21317" s="276">
        <v>4079000</v>
      </c>
      <c r="AA21317" s="231" t="s">
        <v>54540</v>
      </c>
      <c r="AB21317" s="232">
        <v>588417.22</v>
      </c>
      <c r="AD21317" s="207"/>
      <c r="AE21317" s="208"/>
    </row>
    <row r="21318" spans="24:31" x14ac:dyDescent="0.3">
      <c r="X21318" s="275" t="s">
        <v>14383</v>
      </c>
      <c r="Y21318" s="276">
        <v>28688.12</v>
      </c>
      <c r="AA21318" s="231" t="s">
        <v>26827</v>
      </c>
      <c r="AB21318" s="232">
        <v>421098.43</v>
      </c>
      <c r="AD21318" s="207"/>
      <c r="AE21318" s="208"/>
    </row>
    <row r="21319" spans="24:31" x14ac:dyDescent="0.3">
      <c r="X21319" s="275" t="s">
        <v>62401</v>
      </c>
      <c r="Y21319" s="276">
        <v>11996.07</v>
      </c>
      <c r="AA21319" s="231" t="s">
        <v>26828</v>
      </c>
      <c r="AB21319" s="232">
        <v>794325.57</v>
      </c>
      <c r="AD21319" s="207"/>
      <c r="AE21319" s="208"/>
    </row>
    <row r="21320" spans="24:31" x14ac:dyDescent="0.3">
      <c r="X21320" s="275" t="s">
        <v>28903</v>
      </c>
      <c r="Y21320" s="276">
        <v>54342.11</v>
      </c>
      <c r="AA21320" s="231" t="s">
        <v>54541</v>
      </c>
      <c r="AB21320" s="232">
        <v>236034.94</v>
      </c>
      <c r="AD21320" s="207"/>
      <c r="AE21320" s="208"/>
    </row>
    <row r="21321" spans="24:31" x14ac:dyDescent="0.3">
      <c r="X21321" s="275" t="s">
        <v>34263</v>
      </c>
      <c r="Y21321" s="276">
        <v>134941.04999999999</v>
      </c>
      <c r="AA21321" s="231" t="s">
        <v>26829</v>
      </c>
      <c r="AB21321" s="232">
        <v>16304.63</v>
      </c>
      <c r="AD21321" s="207"/>
      <c r="AE21321" s="208"/>
    </row>
    <row r="21322" spans="24:31" x14ac:dyDescent="0.3">
      <c r="X21322" s="275" t="s">
        <v>14386</v>
      </c>
      <c r="Y21322" s="276">
        <v>4621051.7699999996</v>
      </c>
      <c r="AA21322" s="231" t="s">
        <v>43351</v>
      </c>
      <c r="AB21322" s="232">
        <v>1077656</v>
      </c>
      <c r="AD21322" s="207"/>
      <c r="AE21322" s="208"/>
    </row>
    <row r="21323" spans="24:31" x14ac:dyDescent="0.3">
      <c r="X21323" s="275" t="s">
        <v>14387</v>
      </c>
      <c r="Y21323" s="276">
        <v>8828380.4600000009</v>
      </c>
      <c r="AA21323" s="231" t="s">
        <v>26830</v>
      </c>
      <c r="AB21323" s="232">
        <v>6144061</v>
      </c>
      <c r="AD21323" s="207"/>
      <c r="AE21323" s="208"/>
    </row>
    <row r="21324" spans="24:31" x14ac:dyDescent="0.3">
      <c r="X21324" s="275" t="s">
        <v>14388</v>
      </c>
      <c r="Y21324" s="276">
        <v>3323581.26</v>
      </c>
      <c r="AA21324" s="231" t="s">
        <v>26831</v>
      </c>
      <c r="AB21324" s="232">
        <v>3117079.08</v>
      </c>
      <c r="AD21324" s="207"/>
      <c r="AE21324" s="208"/>
    </row>
    <row r="21325" spans="24:31" x14ac:dyDescent="0.3">
      <c r="X21325" s="275" t="s">
        <v>28906</v>
      </c>
      <c r="Y21325" s="276">
        <v>177484</v>
      </c>
      <c r="AA21325" s="231" t="s">
        <v>35585</v>
      </c>
      <c r="AB21325" s="232">
        <v>112923.2</v>
      </c>
      <c r="AD21325" s="207"/>
      <c r="AE21325" s="208"/>
    </row>
    <row r="21326" spans="24:31" x14ac:dyDescent="0.3">
      <c r="X21326" s="275" t="s">
        <v>28907</v>
      </c>
      <c r="Y21326" s="276">
        <v>144284.64000000001</v>
      </c>
      <c r="AA21326" s="231" t="s">
        <v>35586</v>
      </c>
      <c r="AB21326" s="232">
        <v>13462.5</v>
      </c>
      <c r="AD21326" s="207"/>
      <c r="AE21326" s="208"/>
    </row>
    <row r="21327" spans="24:31" x14ac:dyDescent="0.3">
      <c r="X21327" s="275" t="s">
        <v>14389</v>
      </c>
      <c r="Y21327" s="276">
        <v>1564570.08</v>
      </c>
      <c r="AA21327" s="231" t="s">
        <v>46159</v>
      </c>
      <c r="AB21327" s="232">
        <v>35098.89</v>
      </c>
      <c r="AD21327" s="207"/>
      <c r="AE21327" s="208"/>
    </row>
    <row r="21328" spans="24:31" x14ac:dyDescent="0.3">
      <c r="X21328" s="275" t="s">
        <v>28908</v>
      </c>
      <c r="Y21328" s="276">
        <v>133497.45000000001</v>
      </c>
      <c r="AA21328" s="231" t="s">
        <v>35587</v>
      </c>
      <c r="AB21328" s="232">
        <v>12353.59</v>
      </c>
      <c r="AD21328" s="207"/>
      <c r="AE21328" s="208"/>
    </row>
    <row r="21329" spans="24:31" x14ac:dyDescent="0.3">
      <c r="X21329" s="275" t="s">
        <v>14390</v>
      </c>
      <c r="Y21329" s="276">
        <v>5500</v>
      </c>
      <c r="AA21329" s="231" t="s">
        <v>35588</v>
      </c>
      <c r="AB21329" s="232">
        <v>1656.15</v>
      </c>
      <c r="AD21329" s="207"/>
      <c r="AE21329" s="208"/>
    </row>
    <row r="21330" spans="24:31" x14ac:dyDescent="0.3">
      <c r="X21330" s="275" t="s">
        <v>28909</v>
      </c>
      <c r="Y21330" s="276">
        <v>7450</v>
      </c>
      <c r="AA21330" s="231" t="s">
        <v>26842</v>
      </c>
      <c r="AB21330" s="232">
        <v>2407.08</v>
      </c>
      <c r="AD21330" s="207"/>
      <c r="AE21330" s="208"/>
    </row>
    <row r="21331" spans="24:31" x14ac:dyDescent="0.3">
      <c r="X21331" s="275" t="s">
        <v>62402</v>
      </c>
      <c r="Y21331" s="276">
        <v>5300000</v>
      </c>
      <c r="AA21331" s="231" t="s">
        <v>39441</v>
      </c>
      <c r="AB21331" s="232">
        <v>20000</v>
      </c>
      <c r="AD21331" s="207"/>
      <c r="AE21331" s="208"/>
    </row>
    <row r="21332" spans="24:31" x14ac:dyDescent="0.3">
      <c r="X21332" s="275" t="s">
        <v>62403</v>
      </c>
      <c r="Y21332" s="276">
        <v>200000</v>
      </c>
      <c r="AA21332" s="231" t="s">
        <v>46160</v>
      </c>
      <c r="AB21332" s="232">
        <v>36100</v>
      </c>
      <c r="AD21332" s="207"/>
      <c r="AE21332" s="208"/>
    </row>
    <row r="21333" spans="24:31" x14ac:dyDescent="0.3">
      <c r="X21333" s="275" t="s">
        <v>50773</v>
      </c>
      <c r="Y21333" s="276">
        <v>225033.74</v>
      </c>
      <c r="AA21333" s="231" t="s">
        <v>26864</v>
      </c>
      <c r="AB21333" s="232">
        <v>3340</v>
      </c>
      <c r="AD21333" s="207"/>
      <c r="AE21333" s="208"/>
    </row>
    <row r="21334" spans="24:31" x14ac:dyDescent="0.3">
      <c r="X21334" s="275" t="s">
        <v>35781</v>
      </c>
      <c r="Y21334" s="276">
        <v>4800675.2300000004</v>
      </c>
      <c r="AA21334" s="231" t="s">
        <v>43352</v>
      </c>
      <c r="AB21334" s="232">
        <v>8446.36</v>
      </c>
      <c r="AD21334" s="207"/>
      <c r="AE21334" s="208"/>
    </row>
    <row r="21335" spans="24:31" x14ac:dyDescent="0.3">
      <c r="X21335" s="275" t="s">
        <v>58113</v>
      </c>
      <c r="Y21335" s="276">
        <v>144290.85</v>
      </c>
      <c r="AA21335" s="231" t="s">
        <v>26866</v>
      </c>
      <c r="AB21335" s="232">
        <v>2259</v>
      </c>
      <c r="AD21335" s="207"/>
      <c r="AE21335" s="208"/>
    </row>
    <row r="21336" spans="24:31" x14ac:dyDescent="0.3">
      <c r="X21336" s="275" t="s">
        <v>14391</v>
      </c>
      <c r="Y21336" s="276">
        <v>608.83000000000004</v>
      </c>
      <c r="AA21336" s="231" t="s">
        <v>54542</v>
      </c>
      <c r="AB21336" s="232">
        <v>17257.5</v>
      </c>
      <c r="AD21336" s="207"/>
      <c r="AE21336" s="208"/>
    </row>
    <row r="21337" spans="24:31" x14ac:dyDescent="0.3">
      <c r="X21337" s="275" t="s">
        <v>56870</v>
      </c>
      <c r="Y21337" s="276">
        <v>47087.68</v>
      </c>
      <c r="AA21337" s="231" t="s">
        <v>47587</v>
      </c>
      <c r="AB21337" s="232">
        <v>54281.25</v>
      </c>
      <c r="AD21337" s="207"/>
      <c r="AE21337" s="208"/>
    </row>
    <row r="21338" spans="24:31" x14ac:dyDescent="0.3">
      <c r="X21338" s="275" t="s">
        <v>46187</v>
      </c>
      <c r="Y21338" s="276">
        <v>82425.3</v>
      </c>
      <c r="AA21338" s="231" t="s">
        <v>54543</v>
      </c>
      <c r="AB21338" s="232">
        <v>10080</v>
      </c>
      <c r="AD21338" s="207"/>
      <c r="AE21338" s="208"/>
    </row>
    <row r="21339" spans="24:31" x14ac:dyDescent="0.3">
      <c r="X21339" s="275" t="s">
        <v>60957</v>
      </c>
      <c r="Y21339" s="276">
        <v>28275</v>
      </c>
      <c r="AA21339" s="231" t="s">
        <v>54544</v>
      </c>
      <c r="AB21339" s="232">
        <v>7500</v>
      </c>
      <c r="AD21339" s="207"/>
      <c r="AE21339" s="208"/>
    </row>
    <row r="21340" spans="24:31" x14ac:dyDescent="0.3">
      <c r="X21340" s="275" t="s">
        <v>58385</v>
      </c>
      <c r="Y21340" s="276">
        <v>14131.88</v>
      </c>
      <c r="AA21340" s="231" t="s">
        <v>47588</v>
      </c>
      <c r="AB21340" s="232">
        <v>6243.85</v>
      </c>
      <c r="AD21340" s="207"/>
      <c r="AE21340" s="208"/>
    </row>
    <row r="21341" spans="24:31" x14ac:dyDescent="0.3">
      <c r="X21341" s="275" t="s">
        <v>28910</v>
      </c>
      <c r="Y21341" s="276">
        <v>2448372.61</v>
      </c>
      <c r="AA21341" s="231" t="s">
        <v>54545</v>
      </c>
      <c r="AB21341" s="232">
        <v>564.91</v>
      </c>
      <c r="AD21341" s="207"/>
      <c r="AE21341" s="208"/>
    </row>
    <row r="21342" spans="24:31" x14ac:dyDescent="0.3">
      <c r="X21342" s="275" t="s">
        <v>14392</v>
      </c>
      <c r="Y21342" s="276">
        <v>2985364.9</v>
      </c>
      <c r="AA21342" s="231" t="s">
        <v>35594</v>
      </c>
      <c r="AB21342" s="232">
        <v>34229.42</v>
      </c>
      <c r="AD21342" s="207"/>
      <c r="AE21342" s="208"/>
    </row>
    <row r="21343" spans="24:31" x14ac:dyDescent="0.3">
      <c r="X21343" s="275" t="s">
        <v>50774</v>
      </c>
      <c r="Y21343" s="276">
        <v>17491.7</v>
      </c>
      <c r="AA21343" s="231" t="s">
        <v>54546</v>
      </c>
      <c r="AB21343" s="232">
        <v>387081.08</v>
      </c>
      <c r="AD21343" s="207"/>
      <c r="AE21343" s="208"/>
    </row>
    <row r="21344" spans="24:31" x14ac:dyDescent="0.3">
      <c r="X21344" s="275" t="s">
        <v>28911</v>
      </c>
      <c r="Y21344" s="276">
        <v>1051109.07</v>
      </c>
      <c r="AA21344" s="231" t="s">
        <v>26917</v>
      </c>
      <c r="AB21344" s="232">
        <v>557602.35</v>
      </c>
      <c r="AD21344" s="207"/>
      <c r="AE21344" s="208"/>
    </row>
    <row r="21345" spans="24:31" x14ac:dyDescent="0.3">
      <c r="X21345" s="275" t="s">
        <v>48556</v>
      </c>
      <c r="Y21345" s="276">
        <v>1000127.58</v>
      </c>
      <c r="AA21345" s="231" t="s">
        <v>47589</v>
      </c>
      <c r="AB21345" s="232">
        <v>735.35</v>
      </c>
      <c r="AD21345" s="207"/>
      <c r="AE21345" s="208"/>
    </row>
    <row r="21346" spans="24:31" x14ac:dyDescent="0.3">
      <c r="X21346" s="275" t="s">
        <v>14394</v>
      </c>
      <c r="Y21346" s="276">
        <v>556.29</v>
      </c>
      <c r="AA21346" s="231" t="s">
        <v>35595</v>
      </c>
      <c r="AB21346" s="232">
        <v>100831.18</v>
      </c>
      <c r="AD21346" s="207"/>
      <c r="AE21346" s="208"/>
    </row>
    <row r="21347" spans="24:31" x14ac:dyDescent="0.3">
      <c r="X21347" s="275" t="s">
        <v>49426</v>
      </c>
      <c r="Y21347" s="276">
        <v>39610.58</v>
      </c>
      <c r="AA21347" s="231" t="s">
        <v>26918</v>
      </c>
      <c r="AB21347" s="232">
        <v>157358.01</v>
      </c>
      <c r="AD21347" s="207"/>
      <c r="AE21347" s="208"/>
    </row>
    <row r="21348" spans="24:31" x14ac:dyDescent="0.3">
      <c r="X21348" s="275" t="s">
        <v>28912</v>
      </c>
      <c r="Y21348" s="276">
        <v>9755.41</v>
      </c>
      <c r="AA21348" s="231" t="s">
        <v>54547</v>
      </c>
      <c r="AB21348" s="232">
        <v>48.78</v>
      </c>
      <c r="AD21348" s="207"/>
      <c r="AE21348" s="208"/>
    </row>
    <row r="21349" spans="24:31" x14ac:dyDescent="0.3">
      <c r="X21349" s="275" t="s">
        <v>28930</v>
      </c>
      <c r="Y21349" s="276">
        <v>39912.67</v>
      </c>
      <c r="AA21349" s="231" t="s">
        <v>26919</v>
      </c>
      <c r="AB21349" s="232">
        <v>133756.65</v>
      </c>
      <c r="AD21349" s="207"/>
      <c r="AE21349" s="208"/>
    </row>
    <row r="21350" spans="24:31" x14ac:dyDescent="0.3">
      <c r="X21350" s="275" t="s">
        <v>47615</v>
      </c>
      <c r="Y21350" s="276">
        <v>58261.39</v>
      </c>
      <c r="AA21350" s="231" t="s">
        <v>26920</v>
      </c>
      <c r="AB21350" s="232">
        <v>6965.23</v>
      </c>
      <c r="AD21350" s="207"/>
      <c r="AE21350" s="208"/>
    </row>
    <row r="21351" spans="24:31" x14ac:dyDescent="0.3">
      <c r="X21351" s="275" t="s">
        <v>40904</v>
      </c>
      <c r="Y21351" s="276">
        <v>31041.599999999999</v>
      </c>
      <c r="AA21351" s="231" t="s">
        <v>54548</v>
      </c>
      <c r="AB21351" s="232">
        <v>18930.34</v>
      </c>
      <c r="AD21351" s="207"/>
      <c r="AE21351" s="208"/>
    </row>
    <row r="21352" spans="24:31" x14ac:dyDescent="0.3">
      <c r="X21352" s="275" t="s">
        <v>28931</v>
      </c>
      <c r="Y21352" s="276">
        <v>9307.9500000000007</v>
      </c>
      <c r="AA21352" s="231" t="s">
        <v>26921</v>
      </c>
      <c r="AB21352" s="232">
        <v>71453.47</v>
      </c>
      <c r="AD21352" s="207"/>
      <c r="AE21352" s="208"/>
    </row>
    <row r="21353" spans="24:31" x14ac:dyDescent="0.3">
      <c r="X21353" s="275" t="s">
        <v>28932</v>
      </c>
      <c r="Y21353" s="276">
        <v>3600</v>
      </c>
      <c r="AA21353" s="231" t="s">
        <v>34072</v>
      </c>
      <c r="AB21353" s="232">
        <v>1001.14</v>
      </c>
      <c r="AD21353" s="207"/>
      <c r="AE21353" s="208"/>
    </row>
    <row r="21354" spans="24:31" x14ac:dyDescent="0.3">
      <c r="X21354" s="275" t="s">
        <v>62404</v>
      </c>
      <c r="Y21354" s="276">
        <v>2951</v>
      </c>
      <c r="AA21354" s="231" t="s">
        <v>26922</v>
      </c>
      <c r="AB21354" s="232">
        <v>18807.080000000002</v>
      </c>
      <c r="AD21354" s="207"/>
      <c r="AE21354" s="208"/>
    </row>
    <row r="21355" spans="24:31" x14ac:dyDescent="0.3">
      <c r="X21355" s="275" t="s">
        <v>28933</v>
      </c>
      <c r="Y21355" s="276">
        <v>8189.71</v>
      </c>
      <c r="AA21355" s="231" t="s">
        <v>26923</v>
      </c>
      <c r="AB21355" s="232">
        <v>18482.28</v>
      </c>
      <c r="AD21355" s="207"/>
      <c r="AE21355" s="208"/>
    </row>
    <row r="21356" spans="24:31" x14ac:dyDescent="0.3">
      <c r="X21356" s="275" t="s">
        <v>59357</v>
      </c>
      <c r="Y21356" s="276">
        <v>7473</v>
      </c>
      <c r="AA21356" s="231" t="s">
        <v>26924</v>
      </c>
      <c r="AB21356" s="232">
        <v>16317.33</v>
      </c>
      <c r="AD21356" s="207"/>
      <c r="AE21356" s="208"/>
    </row>
    <row r="21357" spans="24:31" x14ac:dyDescent="0.3">
      <c r="X21357" s="275" t="s">
        <v>28954</v>
      </c>
      <c r="Y21357" s="276">
        <v>72940.009999999995</v>
      </c>
      <c r="AA21357" s="231" t="s">
        <v>36670</v>
      </c>
      <c r="AB21357" s="232">
        <v>6138385.3799999999</v>
      </c>
      <c r="AD21357" s="207"/>
      <c r="AE21357" s="208"/>
    </row>
    <row r="21358" spans="24:31" x14ac:dyDescent="0.3">
      <c r="X21358" s="275" t="s">
        <v>28955</v>
      </c>
      <c r="Y21358" s="276">
        <v>24206.400000000001</v>
      </c>
      <c r="AA21358" s="231" t="s">
        <v>43353</v>
      </c>
      <c r="AB21358" s="232">
        <v>3254.07</v>
      </c>
      <c r="AD21358" s="207"/>
      <c r="AE21358" s="208"/>
    </row>
    <row r="21359" spans="24:31" x14ac:dyDescent="0.3">
      <c r="X21359" s="275" t="s">
        <v>28958</v>
      </c>
      <c r="Y21359" s="276">
        <v>2873.35</v>
      </c>
      <c r="AA21359" s="231" t="s">
        <v>14172</v>
      </c>
      <c r="AB21359" s="232">
        <v>154305.04999999999</v>
      </c>
      <c r="AD21359" s="207"/>
      <c r="AE21359" s="208"/>
    </row>
    <row r="21360" spans="24:31" x14ac:dyDescent="0.3">
      <c r="X21360" s="275" t="s">
        <v>28959</v>
      </c>
      <c r="Y21360" s="276">
        <v>260.5</v>
      </c>
      <c r="AA21360" s="231" t="s">
        <v>26925</v>
      </c>
      <c r="AB21360" s="232">
        <v>3000</v>
      </c>
      <c r="AD21360" s="207"/>
      <c r="AE21360" s="208"/>
    </row>
    <row r="21361" spans="24:31" x14ac:dyDescent="0.3">
      <c r="X21361" s="275" t="s">
        <v>28961</v>
      </c>
      <c r="Y21361" s="276">
        <v>2306</v>
      </c>
      <c r="AA21361" s="231" t="s">
        <v>43354</v>
      </c>
      <c r="AB21361" s="232">
        <v>92904.98</v>
      </c>
      <c r="AD21361" s="207"/>
      <c r="AE21361" s="208"/>
    </row>
    <row r="21362" spans="24:31" x14ac:dyDescent="0.3">
      <c r="X21362" s="275" t="s">
        <v>28962</v>
      </c>
      <c r="Y21362" s="276">
        <v>7546.52</v>
      </c>
      <c r="AA21362" s="231" t="s">
        <v>26926</v>
      </c>
      <c r="AB21362" s="232">
        <v>511070.39</v>
      </c>
      <c r="AD21362" s="207"/>
      <c r="AE21362" s="208"/>
    </row>
    <row r="21363" spans="24:31" x14ac:dyDescent="0.3">
      <c r="X21363" s="275" t="s">
        <v>28986</v>
      </c>
      <c r="Y21363" s="276">
        <v>1600</v>
      </c>
      <c r="AA21363" s="231" t="s">
        <v>34073</v>
      </c>
      <c r="AB21363" s="232">
        <v>2235.23</v>
      </c>
      <c r="AD21363" s="207"/>
      <c r="AE21363" s="208"/>
    </row>
    <row r="21364" spans="24:31" x14ac:dyDescent="0.3">
      <c r="X21364" s="275" t="s">
        <v>60040</v>
      </c>
      <c r="Y21364" s="276">
        <v>26987</v>
      </c>
      <c r="AA21364" s="231" t="s">
        <v>14173</v>
      </c>
      <c r="AB21364" s="232">
        <v>640043.97</v>
      </c>
      <c r="AD21364" s="207"/>
      <c r="AE21364" s="208"/>
    </row>
    <row r="21365" spans="24:31" x14ac:dyDescent="0.3">
      <c r="X21365" s="275" t="s">
        <v>34267</v>
      </c>
      <c r="Y21365" s="276">
        <v>1420</v>
      </c>
      <c r="AA21365" s="231" t="s">
        <v>14174</v>
      </c>
      <c r="AB21365" s="232">
        <v>304924.55</v>
      </c>
      <c r="AD21365" s="207"/>
      <c r="AE21365" s="208"/>
    </row>
    <row r="21366" spans="24:31" x14ac:dyDescent="0.3">
      <c r="X21366" s="275" t="s">
        <v>28990</v>
      </c>
      <c r="Y21366" s="276">
        <v>231.04</v>
      </c>
      <c r="AA21366" s="231" t="s">
        <v>26927</v>
      </c>
      <c r="AB21366" s="232">
        <v>71536.08</v>
      </c>
      <c r="AD21366" s="207"/>
      <c r="AE21366" s="208"/>
    </row>
    <row r="21367" spans="24:31" x14ac:dyDescent="0.3">
      <c r="X21367" s="275" t="s">
        <v>35787</v>
      </c>
      <c r="Y21367" s="276">
        <v>1168.4100000000001</v>
      </c>
      <c r="AA21367" s="231" t="s">
        <v>43355</v>
      </c>
      <c r="AB21367" s="232">
        <v>62100</v>
      </c>
      <c r="AD21367" s="207"/>
      <c r="AE21367" s="208"/>
    </row>
    <row r="21368" spans="24:31" x14ac:dyDescent="0.3">
      <c r="X21368" s="275" t="s">
        <v>28991</v>
      </c>
      <c r="Y21368" s="276">
        <v>33437.83</v>
      </c>
      <c r="AA21368" s="231" t="s">
        <v>49411</v>
      </c>
      <c r="AB21368" s="232">
        <v>144</v>
      </c>
      <c r="AD21368" s="207"/>
      <c r="AE21368" s="208"/>
    </row>
    <row r="21369" spans="24:31" x14ac:dyDescent="0.3">
      <c r="X21369" s="275" t="s">
        <v>28992</v>
      </c>
      <c r="Y21369" s="276">
        <v>3935</v>
      </c>
      <c r="AA21369" s="231" t="s">
        <v>48529</v>
      </c>
      <c r="AB21369" s="232">
        <v>8704.4500000000007</v>
      </c>
      <c r="AD21369" s="207"/>
      <c r="AE21369" s="208"/>
    </row>
    <row r="21370" spans="24:31" x14ac:dyDescent="0.3">
      <c r="X21370" s="275" t="s">
        <v>28993</v>
      </c>
      <c r="Y21370" s="276">
        <v>13536.75</v>
      </c>
      <c r="AA21370" s="231" t="s">
        <v>39669</v>
      </c>
      <c r="AB21370" s="232">
        <v>9769.1</v>
      </c>
      <c r="AD21370" s="207"/>
      <c r="AE21370" s="208"/>
    </row>
    <row r="21371" spans="24:31" x14ac:dyDescent="0.3">
      <c r="X21371" s="275" t="s">
        <v>40905</v>
      </c>
      <c r="Y21371" s="276">
        <v>20000</v>
      </c>
      <c r="AA21371" s="231" t="s">
        <v>26929</v>
      </c>
      <c r="AB21371" s="232">
        <v>2340.42</v>
      </c>
      <c r="AD21371" s="207"/>
      <c r="AE21371" s="208"/>
    </row>
    <row r="21372" spans="24:31" x14ac:dyDescent="0.3">
      <c r="X21372" s="275" t="s">
        <v>28995</v>
      </c>
      <c r="Y21372" s="276">
        <v>34000</v>
      </c>
      <c r="AA21372" s="231" t="s">
        <v>43356</v>
      </c>
      <c r="AB21372" s="232">
        <v>9920.5300000000007</v>
      </c>
      <c r="AD21372" s="207"/>
      <c r="AE21372" s="208"/>
    </row>
    <row r="21373" spans="24:31" x14ac:dyDescent="0.3">
      <c r="X21373" s="275" t="s">
        <v>29005</v>
      </c>
      <c r="Y21373" s="276">
        <v>89205.119999999995</v>
      </c>
      <c r="AA21373" s="231" t="s">
        <v>26930</v>
      </c>
      <c r="AB21373" s="232">
        <v>328479.93</v>
      </c>
      <c r="AD21373" s="207"/>
      <c r="AE21373" s="208"/>
    </row>
    <row r="21374" spans="24:31" x14ac:dyDescent="0.3">
      <c r="X21374" s="275" t="s">
        <v>29006</v>
      </c>
      <c r="Y21374" s="276">
        <v>6824.56</v>
      </c>
      <c r="AA21374" s="231" t="s">
        <v>14175</v>
      </c>
      <c r="AB21374" s="232">
        <v>891352.8</v>
      </c>
      <c r="AD21374" s="207"/>
      <c r="AE21374" s="208"/>
    </row>
    <row r="21375" spans="24:31" x14ac:dyDescent="0.3">
      <c r="X21375" s="275" t="s">
        <v>29008</v>
      </c>
      <c r="Y21375" s="276">
        <v>6247.1</v>
      </c>
      <c r="AA21375" s="231" t="s">
        <v>26931</v>
      </c>
      <c r="AB21375" s="232">
        <v>1584310.51</v>
      </c>
      <c r="AD21375" s="207"/>
      <c r="AE21375" s="208"/>
    </row>
    <row r="21376" spans="24:31" x14ac:dyDescent="0.3">
      <c r="X21376" s="275" t="s">
        <v>32900</v>
      </c>
      <c r="Y21376" s="276">
        <v>5654</v>
      </c>
      <c r="AA21376" s="231" t="s">
        <v>48530</v>
      </c>
      <c r="AB21376" s="232">
        <v>41657.46</v>
      </c>
      <c r="AD21376" s="207"/>
      <c r="AE21376" s="208"/>
    </row>
    <row r="21377" spans="24:31" x14ac:dyDescent="0.3">
      <c r="X21377" s="275" t="s">
        <v>29010</v>
      </c>
      <c r="Y21377" s="276">
        <v>189130.8</v>
      </c>
      <c r="AA21377" s="231" t="s">
        <v>14176</v>
      </c>
      <c r="AB21377" s="232">
        <v>131508.74</v>
      </c>
      <c r="AD21377" s="207"/>
      <c r="AE21377" s="208"/>
    </row>
    <row r="21378" spans="24:31" x14ac:dyDescent="0.3">
      <c r="X21378" s="275" t="s">
        <v>50775</v>
      </c>
      <c r="Y21378" s="276">
        <v>24512.79</v>
      </c>
      <c r="AA21378" s="231" t="s">
        <v>26932</v>
      </c>
      <c r="AB21378" s="232">
        <v>3250325.69</v>
      </c>
      <c r="AD21378" s="207"/>
      <c r="AE21378" s="208"/>
    </row>
    <row r="21379" spans="24:31" x14ac:dyDescent="0.3">
      <c r="X21379" s="275" t="s">
        <v>29037</v>
      </c>
      <c r="Y21379" s="276">
        <v>25183.46</v>
      </c>
      <c r="AA21379" s="231" t="s">
        <v>48531</v>
      </c>
      <c r="AB21379" s="232">
        <v>-26915.33</v>
      </c>
      <c r="AD21379" s="207"/>
      <c r="AE21379" s="208"/>
    </row>
    <row r="21380" spans="24:31" x14ac:dyDescent="0.3">
      <c r="X21380" s="275" t="s">
        <v>29040</v>
      </c>
      <c r="Y21380" s="276">
        <v>73764</v>
      </c>
      <c r="AA21380" s="231" t="s">
        <v>40891</v>
      </c>
      <c r="AB21380" s="232">
        <v>810839</v>
      </c>
      <c r="AD21380" s="207"/>
      <c r="AE21380" s="208"/>
    </row>
    <row r="21381" spans="24:31" x14ac:dyDescent="0.3">
      <c r="X21381" s="275" t="s">
        <v>50776</v>
      </c>
      <c r="Y21381" s="276">
        <v>111232.5</v>
      </c>
      <c r="AA21381" s="231" t="s">
        <v>26933</v>
      </c>
      <c r="AB21381" s="232">
        <v>93750.46</v>
      </c>
      <c r="AD21381" s="207"/>
      <c r="AE21381" s="208"/>
    </row>
    <row r="21382" spans="24:31" x14ac:dyDescent="0.3">
      <c r="X21382" s="275" t="s">
        <v>29103</v>
      </c>
      <c r="Y21382" s="276">
        <v>23345.87</v>
      </c>
      <c r="AA21382" s="231" t="s">
        <v>46161</v>
      </c>
      <c r="AB21382" s="232">
        <v>93050</v>
      </c>
      <c r="AD21382" s="207"/>
      <c r="AE21382" s="208"/>
    </row>
    <row r="21383" spans="24:31" x14ac:dyDescent="0.3">
      <c r="X21383" s="275" t="s">
        <v>29104</v>
      </c>
      <c r="Y21383" s="276">
        <v>3200</v>
      </c>
      <c r="AA21383" s="231" t="s">
        <v>46162</v>
      </c>
      <c r="AB21383" s="232">
        <v>7118.34</v>
      </c>
      <c r="AD21383" s="207"/>
      <c r="AE21383" s="208"/>
    </row>
    <row r="21384" spans="24:31" x14ac:dyDescent="0.3">
      <c r="X21384" s="275" t="s">
        <v>60958</v>
      </c>
      <c r="Y21384" s="276">
        <v>5202.78</v>
      </c>
      <c r="AA21384" s="231" t="s">
        <v>47590</v>
      </c>
      <c r="AB21384" s="232">
        <v>1500</v>
      </c>
      <c r="AD21384" s="207"/>
      <c r="AE21384" s="208"/>
    </row>
    <row r="21385" spans="24:31" x14ac:dyDescent="0.3">
      <c r="X21385" s="275" t="s">
        <v>50778</v>
      </c>
      <c r="Y21385" s="276">
        <v>12150</v>
      </c>
      <c r="AA21385" s="231" t="s">
        <v>26946</v>
      </c>
      <c r="AB21385" s="232">
        <v>6895.85</v>
      </c>
      <c r="AD21385" s="207"/>
      <c r="AE21385" s="208"/>
    </row>
    <row r="21386" spans="24:31" x14ac:dyDescent="0.3">
      <c r="X21386" s="275" t="s">
        <v>46193</v>
      </c>
      <c r="Y21386" s="276">
        <v>280715.52000000002</v>
      </c>
      <c r="AA21386" s="231" t="s">
        <v>26948</v>
      </c>
      <c r="AB21386" s="232">
        <v>2003.31</v>
      </c>
      <c r="AD21386" s="207"/>
      <c r="AE21386" s="208"/>
    </row>
    <row r="21387" spans="24:31" x14ac:dyDescent="0.3">
      <c r="X21387" s="275" t="s">
        <v>29105</v>
      </c>
      <c r="Y21387" s="276">
        <v>15340.61</v>
      </c>
      <c r="AA21387" s="231" t="s">
        <v>26949</v>
      </c>
      <c r="AB21387" s="232">
        <v>15376.19</v>
      </c>
      <c r="AD21387" s="207"/>
      <c r="AE21387" s="208"/>
    </row>
    <row r="21388" spans="24:31" x14ac:dyDescent="0.3">
      <c r="X21388" s="275" t="s">
        <v>50780</v>
      </c>
      <c r="Y21388" s="276">
        <v>365.45</v>
      </c>
      <c r="AA21388" s="231" t="s">
        <v>26965</v>
      </c>
      <c r="AB21388" s="232">
        <v>121916.99</v>
      </c>
      <c r="AD21388" s="207"/>
      <c r="AE21388" s="208"/>
    </row>
    <row r="21389" spans="24:31" x14ac:dyDescent="0.3">
      <c r="X21389" s="275" t="s">
        <v>29106</v>
      </c>
      <c r="Y21389" s="276">
        <v>322.60000000000002</v>
      </c>
      <c r="AA21389" s="231" t="s">
        <v>34084</v>
      </c>
      <c r="AB21389" s="232">
        <v>54091.68</v>
      </c>
      <c r="AD21389" s="207"/>
      <c r="AE21389" s="208"/>
    </row>
    <row r="21390" spans="24:31" x14ac:dyDescent="0.3">
      <c r="X21390" s="275" t="s">
        <v>60959</v>
      </c>
      <c r="Y21390" s="276">
        <v>9864.84</v>
      </c>
      <c r="AA21390" s="231" t="s">
        <v>26967</v>
      </c>
      <c r="AB21390" s="232">
        <v>32381.33</v>
      </c>
      <c r="AD21390" s="207"/>
      <c r="AE21390" s="208"/>
    </row>
    <row r="21391" spans="24:31" x14ac:dyDescent="0.3">
      <c r="X21391" s="275" t="s">
        <v>29107</v>
      </c>
      <c r="Y21391" s="276">
        <v>372.18</v>
      </c>
      <c r="AA21391" s="231" t="s">
        <v>46163</v>
      </c>
      <c r="AB21391" s="232">
        <v>45000</v>
      </c>
      <c r="AD21391" s="207"/>
      <c r="AE21391" s="208"/>
    </row>
    <row r="21392" spans="24:31" x14ac:dyDescent="0.3">
      <c r="X21392" s="275" t="s">
        <v>60960</v>
      </c>
      <c r="Y21392" s="276">
        <v>615.35</v>
      </c>
      <c r="AA21392" s="231" t="s">
        <v>46164</v>
      </c>
      <c r="AB21392" s="232">
        <v>661.13</v>
      </c>
      <c r="AD21392" s="207"/>
      <c r="AE21392" s="208"/>
    </row>
    <row r="21393" spans="24:31" x14ac:dyDescent="0.3">
      <c r="X21393" s="275" t="s">
        <v>60961</v>
      </c>
      <c r="Y21393" s="276">
        <v>219.32</v>
      </c>
      <c r="AA21393" s="231" t="s">
        <v>34085</v>
      </c>
      <c r="AB21393" s="232">
        <v>69616.009999999995</v>
      </c>
      <c r="AD21393" s="207"/>
      <c r="AE21393" s="208"/>
    </row>
    <row r="21394" spans="24:31" x14ac:dyDescent="0.3">
      <c r="X21394" s="275" t="s">
        <v>60962</v>
      </c>
      <c r="Y21394" s="276">
        <v>5.18</v>
      </c>
      <c r="AA21394" s="231" t="s">
        <v>26968</v>
      </c>
      <c r="AB21394" s="232">
        <v>21111.78</v>
      </c>
      <c r="AD21394" s="207"/>
      <c r="AE21394" s="208"/>
    </row>
    <row r="21395" spans="24:31" x14ac:dyDescent="0.3">
      <c r="X21395" s="275" t="s">
        <v>29109</v>
      </c>
      <c r="Y21395" s="276">
        <v>580.5</v>
      </c>
      <c r="AA21395" s="231" t="s">
        <v>26969</v>
      </c>
      <c r="AB21395" s="232">
        <v>48252.83</v>
      </c>
    </row>
    <row r="21396" spans="24:31" x14ac:dyDescent="0.3">
      <c r="X21396" s="275" t="s">
        <v>60963</v>
      </c>
      <c r="Y21396" s="276">
        <v>2086.5300000000002</v>
      </c>
      <c r="AA21396" s="231" t="s">
        <v>26970</v>
      </c>
      <c r="AB21396" s="232">
        <v>2041.51</v>
      </c>
    </row>
    <row r="21397" spans="24:31" x14ac:dyDescent="0.3">
      <c r="X21397" s="275" t="s">
        <v>29111</v>
      </c>
      <c r="Y21397" s="276">
        <v>1625.94</v>
      </c>
      <c r="AA21397" s="231" t="s">
        <v>26971</v>
      </c>
      <c r="AB21397" s="232">
        <v>22726.12</v>
      </c>
    </row>
    <row r="21398" spans="24:31" x14ac:dyDescent="0.3">
      <c r="X21398" s="275" t="s">
        <v>65207</v>
      </c>
      <c r="Y21398" s="276">
        <v>-32002.240000000002</v>
      </c>
      <c r="AA21398" s="231" t="s">
        <v>26972</v>
      </c>
      <c r="AB21398" s="232">
        <v>2602.31</v>
      </c>
    </row>
    <row r="21399" spans="24:31" x14ac:dyDescent="0.3">
      <c r="X21399" s="275" t="s">
        <v>29112</v>
      </c>
      <c r="Y21399" s="276">
        <v>16864.22</v>
      </c>
      <c r="AA21399" s="231" t="s">
        <v>34086</v>
      </c>
      <c r="AB21399" s="232">
        <v>33955.5</v>
      </c>
    </row>
    <row r="21400" spans="24:31" x14ac:dyDescent="0.3">
      <c r="X21400" s="275" t="s">
        <v>29113</v>
      </c>
      <c r="Y21400" s="276">
        <v>18739.86</v>
      </c>
      <c r="AA21400" s="231" t="s">
        <v>43357</v>
      </c>
      <c r="AB21400" s="232">
        <v>5059.1099999999997</v>
      </c>
    </row>
    <row r="21401" spans="24:31" x14ac:dyDescent="0.3">
      <c r="X21401" s="275" t="s">
        <v>29114</v>
      </c>
      <c r="Y21401" s="276">
        <v>5056.84</v>
      </c>
      <c r="AA21401" s="231" t="s">
        <v>26973</v>
      </c>
      <c r="AB21401" s="232">
        <v>507.16</v>
      </c>
    </row>
    <row r="21402" spans="24:31" x14ac:dyDescent="0.3">
      <c r="X21402" s="275" t="s">
        <v>29115</v>
      </c>
      <c r="Y21402" s="276">
        <v>11356.29</v>
      </c>
      <c r="AA21402" s="231" t="s">
        <v>14178</v>
      </c>
      <c r="AB21402" s="232">
        <v>19779.52</v>
      </c>
    </row>
    <row r="21403" spans="24:31" x14ac:dyDescent="0.3">
      <c r="X21403" s="275" t="s">
        <v>47618</v>
      </c>
      <c r="Y21403" s="276">
        <v>5144.8599999999997</v>
      </c>
      <c r="AA21403" s="231" t="s">
        <v>47591</v>
      </c>
      <c r="AB21403" s="232">
        <v>2680</v>
      </c>
    </row>
    <row r="21404" spans="24:31" x14ac:dyDescent="0.3">
      <c r="X21404" s="275" t="s">
        <v>29130</v>
      </c>
      <c r="Y21404" s="276">
        <v>8316.26</v>
      </c>
      <c r="AA21404" s="231" t="s">
        <v>26976</v>
      </c>
      <c r="AB21404" s="232">
        <v>11948</v>
      </c>
    </row>
    <row r="21405" spans="24:31" x14ac:dyDescent="0.3">
      <c r="X21405" s="275" t="s">
        <v>29131</v>
      </c>
      <c r="Y21405" s="276">
        <v>5860</v>
      </c>
      <c r="AA21405" s="231" t="s">
        <v>36673</v>
      </c>
      <c r="AB21405" s="232">
        <v>3744.03</v>
      </c>
    </row>
    <row r="21406" spans="24:31" x14ac:dyDescent="0.3">
      <c r="X21406" s="275" t="s">
        <v>29147</v>
      </c>
      <c r="Y21406" s="276">
        <v>62180.19</v>
      </c>
      <c r="AA21406" s="231" t="s">
        <v>34094</v>
      </c>
      <c r="AB21406" s="232">
        <v>322120.26</v>
      </c>
    </row>
    <row r="21407" spans="24:31" x14ac:dyDescent="0.3">
      <c r="X21407" s="275" t="s">
        <v>49428</v>
      </c>
      <c r="Y21407" s="276">
        <v>13414.4</v>
      </c>
      <c r="AA21407" s="231" t="s">
        <v>27058</v>
      </c>
      <c r="AB21407" s="232">
        <v>27230.46</v>
      </c>
    </row>
    <row r="21408" spans="24:31" x14ac:dyDescent="0.3">
      <c r="X21408" s="275" t="s">
        <v>29148</v>
      </c>
      <c r="Y21408" s="276">
        <v>2707.98</v>
      </c>
      <c r="AA21408" s="231" t="s">
        <v>27060</v>
      </c>
      <c r="AB21408" s="232">
        <v>912356.31</v>
      </c>
    </row>
    <row r="21409" spans="24:28" x14ac:dyDescent="0.3">
      <c r="X21409" s="275" t="s">
        <v>62405</v>
      </c>
      <c r="Y21409" s="276">
        <v>10284.86</v>
      </c>
      <c r="AA21409" s="231" t="s">
        <v>27061</v>
      </c>
      <c r="AB21409" s="232">
        <v>133416.23000000001</v>
      </c>
    </row>
    <row r="21410" spans="24:28" x14ac:dyDescent="0.3">
      <c r="X21410" s="275" t="s">
        <v>62918</v>
      </c>
      <c r="Y21410" s="276">
        <v>3509.76</v>
      </c>
      <c r="AA21410" s="231" t="s">
        <v>27062</v>
      </c>
      <c r="AB21410" s="232">
        <v>576658.9</v>
      </c>
    </row>
    <row r="21411" spans="24:28" x14ac:dyDescent="0.3">
      <c r="X21411" s="275" t="s">
        <v>29149</v>
      </c>
      <c r="Y21411" s="276">
        <v>81062</v>
      </c>
      <c r="AA21411" s="231" t="s">
        <v>34095</v>
      </c>
      <c r="AB21411" s="232">
        <v>4788.84</v>
      </c>
    </row>
    <row r="21412" spans="24:28" x14ac:dyDescent="0.3">
      <c r="X21412" s="275" t="s">
        <v>54583</v>
      </c>
      <c r="Y21412" s="276">
        <v>22500</v>
      </c>
      <c r="AA21412" s="231" t="s">
        <v>50762</v>
      </c>
      <c r="AB21412" s="232">
        <v>27322.93</v>
      </c>
    </row>
    <row r="21413" spans="24:28" x14ac:dyDescent="0.3">
      <c r="X21413" s="275" t="s">
        <v>54584</v>
      </c>
      <c r="Y21413" s="276">
        <v>81851.070000000007</v>
      </c>
      <c r="AA21413" s="231" t="s">
        <v>27063</v>
      </c>
      <c r="AB21413" s="232">
        <v>81204.89</v>
      </c>
    </row>
    <row r="21414" spans="24:28" x14ac:dyDescent="0.3">
      <c r="X21414" s="275" t="s">
        <v>29152</v>
      </c>
      <c r="Y21414" s="276">
        <v>49205.02</v>
      </c>
      <c r="AA21414" s="231" t="s">
        <v>27065</v>
      </c>
      <c r="AB21414" s="232">
        <v>790915.07</v>
      </c>
    </row>
    <row r="21415" spans="24:28" x14ac:dyDescent="0.3">
      <c r="X21415" s="275" t="s">
        <v>56871</v>
      </c>
      <c r="Y21415" s="276">
        <v>3415.8</v>
      </c>
      <c r="AA21415" s="231" t="s">
        <v>27067</v>
      </c>
      <c r="AB21415" s="232">
        <v>122437.66</v>
      </c>
    </row>
    <row r="21416" spans="24:28" x14ac:dyDescent="0.3">
      <c r="X21416" s="275" t="s">
        <v>54585</v>
      </c>
      <c r="Y21416" s="276">
        <v>14187.25</v>
      </c>
      <c r="AA21416" s="231" t="s">
        <v>39466</v>
      </c>
      <c r="AB21416" s="232">
        <v>18380</v>
      </c>
    </row>
    <row r="21417" spans="24:28" x14ac:dyDescent="0.3">
      <c r="X21417" s="275" t="s">
        <v>35793</v>
      </c>
      <c r="Y21417" s="276">
        <v>95399.75</v>
      </c>
      <c r="AA21417" s="231" t="s">
        <v>27068</v>
      </c>
      <c r="AB21417" s="232">
        <v>421928.97</v>
      </c>
    </row>
    <row r="21418" spans="24:28" x14ac:dyDescent="0.3">
      <c r="X21418" s="275" t="s">
        <v>39576</v>
      </c>
      <c r="Y21418" s="276">
        <v>81472.72</v>
      </c>
      <c r="AA21418" s="231" t="s">
        <v>40892</v>
      </c>
      <c r="AB21418" s="232">
        <v>20835.78</v>
      </c>
    </row>
    <row r="21419" spans="24:28" x14ac:dyDescent="0.3">
      <c r="X21419" s="275" t="s">
        <v>43385</v>
      </c>
      <c r="Y21419" s="276">
        <v>7736.17</v>
      </c>
      <c r="AA21419" s="231" t="s">
        <v>27069</v>
      </c>
      <c r="AB21419" s="232">
        <v>108.8</v>
      </c>
    </row>
    <row r="21420" spans="24:28" x14ac:dyDescent="0.3">
      <c r="X21420" s="275" t="s">
        <v>35795</v>
      </c>
      <c r="Y21420" s="276">
        <v>4222.99</v>
      </c>
      <c r="AA21420" s="231" t="s">
        <v>49412</v>
      </c>
      <c r="AB21420" s="232">
        <v>412.33</v>
      </c>
    </row>
    <row r="21421" spans="24:28" x14ac:dyDescent="0.3">
      <c r="X21421" s="275" t="s">
        <v>58114</v>
      </c>
      <c r="Y21421" s="276">
        <v>1424.08</v>
      </c>
      <c r="AA21421" s="231" t="s">
        <v>27071</v>
      </c>
      <c r="AB21421" s="232">
        <v>53093.64</v>
      </c>
    </row>
    <row r="21422" spans="24:28" x14ac:dyDescent="0.3">
      <c r="X21422" s="275" t="s">
        <v>29163</v>
      </c>
      <c r="Y21422" s="276">
        <v>21568</v>
      </c>
      <c r="AA21422" s="231" t="s">
        <v>27072</v>
      </c>
      <c r="AB21422" s="232">
        <v>1444.65</v>
      </c>
    </row>
    <row r="21423" spans="24:28" x14ac:dyDescent="0.3">
      <c r="X21423" s="275" t="s">
        <v>48557</v>
      </c>
      <c r="Y21423" s="276">
        <v>5106</v>
      </c>
      <c r="AA21423" s="231" t="s">
        <v>27073</v>
      </c>
      <c r="AB21423" s="232">
        <v>9414.82</v>
      </c>
    </row>
    <row r="21424" spans="24:28" x14ac:dyDescent="0.3">
      <c r="X21424" s="275" t="s">
        <v>29187</v>
      </c>
      <c r="Y21424" s="276">
        <v>38551</v>
      </c>
      <c r="AA21424" s="231" t="s">
        <v>14182</v>
      </c>
      <c r="AB21424" s="232">
        <v>48565.64</v>
      </c>
    </row>
    <row r="21425" spans="24:28" x14ac:dyDescent="0.3">
      <c r="X21425" s="275" t="s">
        <v>29189</v>
      </c>
      <c r="Y21425" s="276">
        <v>30751.97</v>
      </c>
      <c r="AA21425" s="231" t="s">
        <v>36681</v>
      </c>
      <c r="AB21425" s="232">
        <v>9860960.1199999992</v>
      </c>
    </row>
    <row r="21426" spans="24:28" x14ac:dyDescent="0.3">
      <c r="X21426" s="275" t="s">
        <v>29191</v>
      </c>
      <c r="Y21426" s="276">
        <v>5255.73</v>
      </c>
      <c r="AA21426" s="231" t="s">
        <v>27075</v>
      </c>
      <c r="AB21426" s="232">
        <v>6250.05</v>
      </c>
    </row>
    <row r="21427" spans="24:28" x14ac:dyDescent="0.3">
      <c r="X21427" s="275" t="s">
        <v>47620</v>
      </c>
      <c r="Y21427" s="276">
        <v>43994.37</v>
      </c>
      <c r="AA21427" s="231" t="s">
        <v>47592</v>
      </c>
      <c r="AB21427" s="232">
        <v>101086.9</v>
      </c>
    </row>
    <row r="21428" spans="24:28" x14ac:dyDescent="0.3">
      <c r="X21428" s="275" t="s">
        <v>29206</v>
      </c>
      <c r="Y21428" s="276">
        <v>3249.83</v>
      </c>
      <c r="AA21428" s="231" t="s">
        <v>27076</v>
      </c>
      <c r="AB21428" s="232">
        <v>1222.71</v>
      </c>
    </row>
    <row r="21429" spans="24:28" x14ac:dyDescent="0.3">
      <c r="X21429" s="275" t="s">
        <v>47621</v>
      </c>
      <c r="Y21429" s="276">
        <v>8120.16</v>
      </c>
      <c r="AA21429" s="231" t="s">
        <v>27077</v>
      </c>
      <c r="AB21429" s="232">
        <v>50354.54</v>
      </c>
    </row>
    <row r="21430" spans="24:28" x14ac:dyDescent="0.3">
      <c r="X21430" s="275" t="s">
        <v>29207</v>
      </c>
      <c r="Y21430" s="276">
        <v>10617</v>
      </c>
      <c r="AA21430" s="231" t="s">
        <v>27078</v>
      </c>
      <c r="AB21430" s="232">
        <v>10650</v>
      </c>
    </row>
    <row r="21431" spans="24:28" x14ac:dyDescent="0.3">
      <c r="X21431" s="275" t="s">
        <v>34273</v>
      </c>
      <c r="Y21431" s="276">
        <v>9018.66</v>
      </c>
      <c r="AA21431" s="231" t="s">
        <v>27079</v>
      </c>
      <c r="AB21431" s="232">
        <v>4130.22</v>
      </c>
    </row>
    <row r="21432" spans="24:28" x14ac:dyDescent="0.3">
      <c r="X21432" s="275" t="s">
        <v>62406</v>
      </c>
      <c r="Y21432" s="276">
        <v>6069</v>
      </c>
      <c r="AA21432" s="231" t="s">
        <v>14183</v>
      </c>
      <c r="AB21432" s="232">
        <v>1021686.82</v>
      </c>
    </row>
    <row r="21433" spans="24:28" x14ac:dyDescent="0.3">
      <c r="X21433" s="275" t="s">
        <v>47622</v>
      </c>
      <c r="Y21433" s="276">
        <v>1000</v>
      </c>
      <c r="AA21433" s="231" t="s">
        <v>14184</v>
      </c>
      <c r="AB21433" s="232">
        <v>649394.77</v>
      </c>
    </row>
    <row r="21434" spans="24:28" x14ac:dyDescent="0.3">
      <c r="X21434" s="275" t="s">
        <v>29208</v>
      </c>
      <c r="Y21434" s="276">
        <v>56494.45</v>
      </c>
      <c r="AA21434" s="231" t="s">
        <v>27080</v>
      </c>
      <c r="AB21434" s="232">
        <v>271448.28999999998</v>
      </c>
    </row>
    <row r="21435" spans="24:28" x14ac:dyDescent="0.3">
      <c r="X21435" s="275" t="s">
        <v>29210</v>
      </c>
      <c r="Y21435" s="276">
        <v>10173.030000000001</v>
      </c>
      <c r="AA21435" s="231" t="s">
        <v>27081</v>
      </c>
      <c r="AB21435" s="232">
        <v>798615.77</v>
      </c>
    </row>
    <row r="21436" spans="24:28" x14ac:dyDescent="0.3">
      <c r="X21436" s="275" t="s">
        <v>49430</v>
      </c>
      <c r="Y21436" s="276">
        <v>6287</v>
      </c>
      <c r="AA21436" s="231" t="s">
        <v>27082</v>
      </c>
      <c r="AB21436" s="232">
        <v>26832.31</v>
      </c>
    </row>
    <row r="21437" spans="24:28" x14ac:dyDescent="0.3">
      <c r="X21437" s="275" t="s">
        <v>29220</v>
      </c>
      <c r="Y21437" s="276">
        <v>47127.56</v>
      </c>
      <c r="AA21437" s="231" t="s">
        <v>27087</v>
      </c>
      <c r="AB21437" s="232">
        <v>263634.38</v>
      </c>
    </row>
    <row r="21438" spans="24:28" x14ac:dyDescent="0.3">
      <c r="X21438" s="275" t="s">
        <v>58115</v>
      </c>
      <c r="Y21438" s="276">
        <v>44166.69</v>
      </c>
      <c r="AA21438" s="231" t="s">
        <v>27088</v>
      </c>
      <c r="AB21438" s="232">
        <v>886247.9</v>
      </c>
    </row>
    <row r="21439" spans="24:28" x14ac:dyDescent="0.3">
      <c r="X21439" s="275" t="s">
        <v>29221</v>
      </c>
      <c r="Y21439" s="276">
        <v>6263.03</v>
      </c>
      <c r="AA21439" s="231" t="s">
        <v>27089</v>
      </c>
      <c r="AB21439" s="232">
        <v>478961.5</v>
      </c>
    </row>
    <row r="21440" spans="24:28" x14ac:dyDescent="0.3">
      <c r="X21440" s="275" t="s">
        <v>29223</v>
      </c>
      <c r="Y21440" s="276">
        <v>3741</v>
      </c>
      <c r="AA21440" s="231" t="s">
        <v>54549</v>
      </c>
      <c r="AB21440" s="232">
        <v>16521.75</v>
      </c>
    </row>
    <row r="21441" spans="24:28" x14ac:dyDescent="0.3">
      <c r="X21441" s="275" t="s">
        <v>29247</v>
      </c>
      <c r="Y21441" s="276">
        <v>27407.58</v>
      </c>
      <c r="AA21441" s="231" t="s">
        <v>27092</v>
      </c>
      <c r="AB21441" s="232">
        <v>70713.09</v>
      </c>
    </row>
    <row r="21442" spans="24:28" x14ac:dyDescent="0.3">
      <c r="X21442" s="275" t="s">
        <v>60964</v>
      </c>
      <c r="Y21442" s="276">
        <v>3436.5</v>
      </c>
      <c r="AA21442" s="231" t="s">
        <v>54550</v>
      </c>
      <c r="AB21442" s="232">
        <v>-16337.65</v>
      </c>
    </row>
    <row r="21443" spans="24:28" x14ac:dyDescent="0.3">
      <c r="X21443" s="275" t="s">
        <v>60965</v>
      </c>
      <c r="Y21443" s="276">
        <v>66804.45</v>
      </c>
      <c r="AA21443" s="231" t="s">
        <v>46165</v>
      </c>
      <c r="AB21443" s="232">
        <v>114050</v>
      </c>
    </row>
    <row r="21444" spans="24:28" x14ac:dyDescent="0.3">
      <c r="X21444" s="275" t="s">
        <v>29249</v>
      </c>
      <c r="Y21444" s="276">
        <v>2248.98</v>
      </c>
      <c r="AA21444" s="231" t="s">
        <v>46166</v>
      </c>
      <c r="AB21444" s="232">
        <v>7616.84</v>
      </c>
    </row>
    <row r="21445" spans="24:28" x14ac:dyDescent="0.3">
      <c r="X21445" s="275" t="s">
        <v>50782</v>
      </c>
      <c r="Y21445" s="276">
        <v>81.45</v>
      </c>
      <c r="AA21445" s="231" t="s">
        <v>50763</v>
      </c>
      <c r="AB21445" s="232">
        <v>22665</v>
      </c>
    </row>
    <row r="21446" spans="24:28" x14ac:dyDescent="0.3">
      <c r="X21446" s="275" t="s">
        <v>29250</v>
      </c>
      <c r="Y21446" s="276">
        <v>331.45</v>
      </c>
      <c r="AA21446" s="231" t="s">
        <v>27222</v>
      </c>
      <c r="AB21446" s="232">
        <v>38681.51</v>
      </c>
    </row>
    <row r="21447" spans="24:28" x14ac:dyDescent="0.3">
      <c r="X21447" s="275" t="s">
        <v>29251</v>
      </c>
      <c r="Y21447" s="276">
        <v>4456.6400000000003</v>
      </c>
      <c r="AA21447" s="231" t="s">
        <v>27223</v>
      </c>
      <c r="AB21447" s="232">
        <v>2462404.85</v>
      </c>
    </row>
    <row r="21448" spans="24:28" x14ac:dyDescent="0.3">
      <c r="X21448" s="275" t="s">
        <v>29252</v>
      </c>
      <c r="Y21448" s="276">
        <v>84.09</v>
      </c>
      <c r="AA21448" s="231" t="s">
        <v>36688</v>
      </c>
      <c r="AB21448" s="232">
        <v>9895.27</v>
      </c>
    </row>
    <row r="21449" spans="24:28" x14ac:dyDescent="0.3">
      <c r="X21449" s="275" t="s">
        <v>60966</v>
      </c>
      <c r="Y21449" s="276">
        <v>41.32</v>
      </c>
      <c r="AA21449" s="231" t="s">
        <v>27224</v>
      </c>
      <c r="AB21449" s="232">
        <v>647858.21</v>
      </c>
    </row>
    <row r="21450" spans="24:28" x14ac:dyDescent="0.3">
      <c r="X21450" s="275" t="s">
        <v>29253</v>
      </c>
      <c r="Y21450" s="276">
        <v>264.39999999999998</v>
      </c>
      <c r="AA21450" s="231" t="s">
        <v>46167</v>
      </c>
      <c r="AB21450" s="232">
        <v>35963.72</v>
      </c>
    </row>
    <row r="21451" spans="24:28" x14ac:dyDescent="0.3">
      <c r="X21451" s="275" t="s">
        <v>29254</v>
      </c>
      <c r="Y21451" s="276">
        <v>0.46</v>
      </c>
      <c r="AA21451" s="231" t="s">
        <v>27225</v>
      </c>
      <c r="AB21451" s="232">
        <v>446898.67</v>
      </c>
    </row>
    <row r="21452" spans="24:28" x14ac:dyDescent="0.3">
      <c r="X21452" s="275" t="s">
        <v>29256</v>
      </c>
      <c r="Y21452" s="276">
        <v>162</v>
      </c>
      <c r="AA21452" s="231" t="s">
        <v>34110</v>
      </c>
      <c r="AB21452" s="232">
        <v>5360.5</v>
      </c>
    </row>
    <row r="21453" spans="24:28" x14ac:dyDescent="0.3">
      <c r="X21453" s="275" t="s">
        <v>65208</v>
      </c>
      <c r="Y21453" s="276">
        <v>-5057.7</v>
      </c>
      <c r="AA21453" s="231" t="s">
        <v>27226</v>
      </c>
      <c r="AB21453" s="232">
        <v>63529.51</v>
      </c>
    </row>
    <row r="21454" spans="24:28" x14ac:dyDescent="0.3">
      <c r="X21454" s="275" t="s">
        <v>29257</v>
      </c>
      <c r="Y21454" s="276">
        <v>670.31</v>
      </c>
      <c r="AA21454" s="231" t="s">
        <v>27227</v>
      </c>
      <c r="AB21454" s="232">
        <v>192298.89</v>
      </c>
    </row>
    <row r="21455" spans="24:28" x14ac:dyDescent="0.3">
      <c r="X21455" s="275" t="s">
        <v>29259</v>
      </c>
      <c r="Y21455" s="276">
        <v>1596.89</v>
      </c>
      <c r="AA21455" s="231" t="s">
        <v>27228</v>
      </c>
      <c r="AB21455" s="232">
        <v>1078829.3</v>
      </c>
    </row>
    <row r="21456" spans="24:28" x14ac:dyDescent="0.3">
      <c r="X21456" s="275" t="s">
        <v>29279</v>
      </c>
      <c r="Y21456" s="276">
        <v>58971.7</v>
      </c>
      <c r="AA21456" s="231" t="s">
        <v>27230</v>
      </c>
      <c r="AB21456" s="232">
        <v>4689.93</v>
      </c>
    </row>
    <row r="21457" spans="24:28" x14ac:dyDescent="0.3">
      <c r="X21457" s="275" t="s">
        <v>54588</v>
      </c>
      <c r="Y21457" s="276">
        <v>41063.14</v>
      </c>
      <c r="AA21457" s="231" t="s">
        <v>27231</v>
      </c>
      <c r="AB21457" s="232">
        <v>9130.64</v>
      </c>
    </row>
    <row r="21458" spans="24:28" x14ac:dyDescent="0.3">
      <c r="X21458" s="275" t="s">
        <v>60041</v>
      </c>
      <c r="Y21458" s="276">
        <v>44149.24</v>
      </c>
      <c r="AA21458" s="231" t="s">
        <v>27232</v>
      </c>
      <c r="AB21458" s="232">
        <v>20865.52</v>
      </c>
    </row>
    <row r="21459" spans="24:28" x14ac:dyDescent="0.3">
      <c r="X21459" s="275" t="s">
        <v>60042</v>
      </c>
      <c r="Y21459" s="276">
        <v>5108.9399999999996</v>
      </c>
      <c r="AA21459" s="231" t="s">
        <v>27233</v>
      </c>
      <c r="AB21459" s="232">
        <v>6861.45</v>
      </c>
    </row>
    <row r="21460" spans="24:28" x14ac:dyDescent="0.3">
      <c r="X21460" s="275" t="s">
        <v>62407</v>
      </c>
      <c r="Y21460" s="276">
        <v>3181.78</v>
      </c>
      <c r="AA21460" s="231" t="s">
        <v>27234</v>
      </c>
      <c r="AB21460" s="232">
        <v>3547.74</v>
      </c>
    </row>
    <row r="21461" spans="24:28" x14ac:dyDescent="0.3">
      <c r="X21461" s="275" t="s">
        <v>29280</v>
      </c>
      <c r="Y21461" s="276">
        <v>5043.21</v>
      </c>
      <c r="AA21461" s="231" t="s">
        <v>27235</v>
      </c>
      <c r="AB21461" s="232">
        <v>52691.5</v>
      </c>
    </row>
    <row r="21462" spans="24:28" x14ac:dyDescent="0.3">
      <c r="X21462" s="275" t="s">
        <v>65209</v>
      </c>
      <c r="Y21462" s="276">
        <v>-22560.5</v>
      </c>
      <c r="AA21462" s="231" t="s">
        <v>35629</v>
      </c>
      <c r="AB21462" s="232">
        <v>196475.53</v>
      </c>
    </row>
    <row r="21463" spans="24:28" x14ac:dyDescent="0.3">
      <c r="X21463" s="275" t="s">
        <v>29282</v>
      </c>
      <c r="Y21463" s="276">
        <v>26939</v>
      </c>
      <c r="AA21463" s="231" t="s">
        <v>34111</v>
      </c>
      <c r="AB21463" s="232">
        <v>36486.29</v>
      </c>
    </row>
    <row r="21464" spans="24:28" x14ac:dyDescent="0.3">
      <c r="X21464" s="275" t="s">
        <v>29283</v>
      </c>
      <c r="Y21464" s="276">
        <v>536.25</v>
      </c>
      <c r="AA21464" s="231" t="s">
        <v>27236</v>
      </c>
      <c r="AB21464" s="232">
        <v>42240.62</v>
      </c>
    </row>
    <row r="21465" spans="24:28" x14ac:dyDescent="0.3">
      <c r="X21465" s="275" t="s">
        <v>29285</v>
      </c>
      <c r="Y21465" s="276">
        <v>64026.720000000001</v>
      </c>
      <c r="AA21465" s="231" t="s">
        <v>27238</v>
      </c>
      <c r="AB21465" s="232">
        <v>98162.73</v>
      </c>
    </row>
    <row r="21466" spans="24:28" x14ac:dyDescent="0.3">
      <c r="X21466" s="275" t="s">
        <v>29304</v>
      </c>
      <c r="Y21466" s="276">
        <v>22909.5</v>
      </c>
      <c r="AA21466" s="231" t="s">
        <v>14193</v>
      </c>
      <c r="AB21466" s="232">
        <v>43432.66</v>
      </c>
    </row>
    <row r="21467" spans="24:28" x14ac:dyDescent="0.3">
      <c r="X21467" s="275" t="s">
        <v>29305</v>
      </c>
      <c r="Y21467" s="276">
        <v>71025</v>
      </c>
      <c r="AA21467" s="231" t="s">
        <v>34112</v>
      </c>
      <c r="AB21467" s="232">
        <v>342.75</v>
      </c>
    </row>
    <row r="21468" spans="24:28" x14ac:dyDescent="0.3">
      <c r="X21468" s="275" t="s">
        <v>50783</v>
      </c>
      <c r="Y21468" s="276">
        <v>960</v>
      </c>
      <c r="AA21468" s="231" t="s">
        <v>35630</v>
      </c>
      <c r="AB21468" s="232">
        <v>4815266.46</v>
      </c>
    </row>
    <row r="21469" spans="24:28" x14ac:dyDescent="0.3">
      <c r="X21469" s="275" t="s">
        <v>29307</v>
      </c>
      <c r="Y21469" s="276">
        <v>5606.04</v>
      </c>
      <c r="AA21469" s="231" t="s">
        <v>27242</v>
      </c>
      <c r="AB21469" s="232">
        <v>70069.119999999995</v>
      </c>
    </row>
    <row r="21470" spans="24:28" x14ac:dyDescent="0.3">
      <c r="X21470" s="275" t="s">
        <v>47623</v>
      </c>
      <c r="Y21470" s="276">
        <v>2130.7199999999998</v>
      </c>
      <c r="AA21470" s="231" t="s">
        <v>35631</v>
      </c>
      <c r="AB21470" s="232">
        <v>683.78</v>
      </c>
    </row>
    <row r="21471" spans="24:28" x14ac:dyDescent="0.3">
      <c r="X21471" s="275" t="s">
        <v>39581</v>
      </c>
      <c r="Y21471" s="276">
        <v>30851</v>
      </c>
      <c r="AA21471" s="231" t="s">
        <v>27244</v>
      </c>
      <c r="AB21471" s="232">
        <v>228641.39</v>
      </c>
    </row>
    <row r="21472" spans="24:28" x14ac:dyDescent="0.3">
      <c r="X21472" s="275" t="s">
        <v>60043</v>
      </c>
      <c r="Y21472" s="276">
        <v>2801.52</v>
      </c>
      <c r="AA21472" s="231" t="s">
        <v>27247</v>
      </c>
      <c r="AB21472" s="232">
        <v>5693.79</v>
      </c>
    </row>
    <row r="21473" spans="24:28" x14ac:dyDescent="0.3">
      <c r="X21473" s="275" t="s">
        <v>60044</v>
      </c>
      <c r="Y21473" s="276">
        <v>1878.83</v>
      </c>
      <c r="AA21473" s="231" t="s">
        <v>14194</v>
      </c>
      <c r="AB21473" s="232">
        <v>797629.53</v>
      </c>
    </row>
    <row r="21474" spans="24:28" x14ac:dyDescent="0.3">
      <c r="X21474" s="275" t="s">
        <v>29308</v>
      </c>
      <c r="Y21474" s="276">
        <v>21.4</v>
      </c>
      <c r="AA21474" s="231" t="s">
        <v>14195</v>
      </c>
      <c r="AB21474" s="232">
        <v>896286.03</v>
      </c>
    </row>
    <row r="21475" spans="24:28" x14ac:dyDescent="0.3">
      <c r="X21475" s="275" t="s">
        <v>29309</v>
      </c>
      <c r="Y21475" s="276">
        <v>7500</v>
      </c>
      <c r="AA21475" s="231" t="s">
        <v>27248</v>
      </c>
      <c r="AB21475" s="232">
        <v>508237.04</v>
      </c>
    </row>
    <row r="21476" spans="24:28" x14ac:dyDescent="0.3">
      <c r="X21476" s="275" t="s">
        <v>60967</v>
      </c>
      <c r="Y21476" s="276">
        <v>88323.72</v>
      </c>
      <c r="AA21476" s="231" t="s">
        <v>27249</v>
      </c>
      <c r="AB21476" s="232">
        <v>97434.42</v>
      </c>
    </row>
    <row r="21477" spans="24:28" x14ac:dyDescent="0.3">
      <c r="X21477" s="275" t="s">
        <v>59358</v>
      </c>
      <c r="Y21477" s="276">
        <v>43028.19</v>
      </c>
      <c r="AA21477" s="231" t="s">
        <v>27251</v>
      </c>
      <c r="AB21477" s="232">
        <v>10736</v>
      </c>
    </row>
    <row r="21478" spans="24:28" x14ac:dyDescent="0.3">
      <c r="X21478" s="275" t="s">
        <v>62408</v>
      </c>
      <c r="Y21478" s="276">
        <v>280229.78000000003</v>
      </c>
      <c r="AA21478" s="231" t="s">
        <v>34113</v>
      </c>
      <c r="AB21478" s="232">
        <v>161719.87</v>
      </c>
    </row>
    <row r="21479" spans="24:28" x14ac:dyDescent="0.3">
      <c r="X21479" s="275" t="s">
        <v>61715</v>
      </c>
      <c r="Y21479" s="276">
        <v>355450</v>
      </c>
      <c r="AA21479" s="231" t="s">
        <v>54551</v>
      </c>
      <c r="AB21479" s="232">
        <v>202.3</v>
      </c>
    </row>
    <row r="21480" spans="24:28" x14ac:dyDescent="0.3">
      <c r="X21480" s="275" t="s">
        <v>29352</v>
      </c>
      <c r="Y21480" s="276">
        <v>92891.19</v>
      </c>
      <c r="AA21480" s="231" t="s">
        <v>27253</v>
      </c>
      <c r="AB21480" s="232">
        <v>2157</v>
      </c>
    </row>
    <row r="21481" spans="24:28" x14ac:dyDescent="0.3">
      <c r="X21481" s="275" t="s">
        <v>29353</v>
      </c>
      <c r="Y21481" s="276">
        <v>325401.68</v>
      </c>
      <c r="AA21481" s="231" t="s">
        <v>54552</v>
      </c>
      <c r="AB21481" s="232">
        <v>1899381.89</v>
      </c>
    </row>
    <row r="21482" spans="24:28" x14ac:dyDescent="0.3">
      <c r="X21482" s="275" t="s">
        <v>29354</v>
      </c>
      <c r="Y21482" s="276">
        <v>103978.96</v>
      </c>
      <c r="AA21482" s="231" t="s">
        <v>27256</v>
      </c>
      <c r="AB21482" s="232">
        <v>703120.45</v>
      </c>
    </row>
    <row r="21483" spans="24:28" x14ac:dyDescent="0.3">
      <c r="X21483" s="275" t="s">
        <v>62409</v>
      </c>
      <c r="Y21483" s="276">
        <v>26000</v>
      </c>
      <c r="AA21483" s="231" t="s">
        <v>27257</v>
      </c>
      <c r="AB21483" s="232">
        <v>313197.08</v>
      </c>
    </row>
    <row r="21484" spans="24:28" x14ac:dyDescent="0.3">
      <c r="X21484" s="275" t="s">
        <v>29355</v>
      </c>
      <c r="Y21484" s="276">
        <v>4010</v>
      </c>
      <c r="AA21484" s="231" t="s">
        <v>27259</v>
      </c>
      <c r="AB21484" s="232">
        <v>360804</v>
      </c>
    </row>
    <row r="21485" spans="24:28" x14ac:dyDescent="0.3">
      <c r="X21485" s="275" t="s">
        <v>29356</v>
      </c>
      <c r="Y21485" s="276">
        <v>10185</v>
      </c>
      <c r="AA21485" s="231" t="s">
        <v>27260</v>
      </c>
      <c r="AB21485" s="232">
        <v>136917.74</v>
      </c>
    </row>
    <row r="21486" spans="24:28" x14ac:dyDescent="0.3">
      <c r="X21486" s="275" t="s">
        <v>62919</v>
      </c>
      <c r="Y21486" s="276">
        <v>84</v>
      </c>
      <c r="AA21486" s="231" t="s">
        <v>49413</v>
      </c>
      <c r="AB21486" s="232">
        <v>-3187</v>
      </c>
    </row>
    <row r="21487" spans="24:28" x14ac:dyDescent="0.3">
      <c r="X21487" s="275" t="s">
        <v>14415</v>
      </c>
      <c r="Y21487" s="276">
        <v>25080.6</v>
      </c>
      <c r="AA21487" s="231" t="s">
        <v>14199</v>
      </c>
      <c r="AB21487" s="232">
        <v>66986.19</v>
      </c>
    </row>
    <row r="21488" spans="24:28" x14ac:dyDescent="0.3">
      <c r="X21488" s="275" t="s">
        <v>29357</v>
      </c>
      <c r="Y21488" s="276">
        <v>5750</v>
      </c>
      <c r="AA21488" s="231" t="s">
        <v>27285</v>
      </c>
      <c r="AB21488" s="232">
        <v>13311.58</v>
      </c>
    </row>
    <row r="21489" spans="24:28" x14ac:dyDescent="0.3">
      <c r="X21489" s="275" t="s">
        <v>54589</v>
      </c>
      <c r="Y21489" s="276">
        <v>120155.32</v>
      </c>
      <c r="AA21489" s="231" t="s">
        <v>36690</v>
      </c>
      <c r="AB21489" s="232">
        <v>3105</v>
      </c>
    </row>
    <row r="21490" spans="24:28" x14ac:dyDescent="0.3">
      <c r="X21490" s="275" t="s">
        <v>60968</v>
      </c>
      <c r="Y21490" s="276">
        <v>2870.52</v>
      </c>
      <c r="AA21490" s="231" t="s">
        <v>54553</v>
      </c>
      <c r="AB21490" s="232">
        <v>3645.48</v>
      </c>
    </row>
    <row r="21491" spans="24:28" x14ac:dyDescent="0.3">
      <c r="X21491" s="275" t="s">
        <v>14416</v>
      </c>
      <c r="Y21491" s="276">
        <v>335.64</v>
      </c>
      <c r="AA21491" s="231" t="s">
        <v>27286</v>
      </c>
      <c r="AB21491" s="232">
        <v>18864.7</v>
      </c>
    </row>
    <row r="21492" spans="24:28" x14ac:dyDescent="0.3">
      <c r="X21492" s="275" t="s">
        <v>29358</v>
      </c>
      <c r="Y21492" s="276">
        <v>13346.2</v>
      </c>
      <c r="AA21492" s="231" t="s">
        <v>47593</v>
      </c>
      <c r="AB21492" s="232">
        <v>1541.88</v>
      </c>
    </row>
    <row r="21493" spans="24:28" x14ac:dyDescent="0.3">
      <c r="X21493" s="275" t="s">
        <v>29360</v>
      </c>
      <c r="Y21493" s="276">
        <v>13750</v>
      </c>
      <c r="AA21493" s="231" t="s">
        <v>35638</v>
      </c>
      <c r="AB21493" s="232">
        <v>2000</v>
      </c>
    </row>
    <row r="21494" spans="24:28" x14ac:dyDescent="0.3">
      <c r="X21494" s="275" t="s">
        <v>29361</v>
      </c>
      <c r="Y21494" s="276">
        <v>98772.11</v>
      </c>
      <c r="AA21494" s="231" t="s">
        <v>27287</v>
      </c>
      <c r="AB21494" s="232">
        <v>1162.3699999999999</v>
      </c>
    </row>
    <row r="21495" spans="24:28" x14ac:dyDescent="0.3">
      <c r="X21495" s="275" t="s">
        <v>29362</v>
      </c>
      <c r="Y21495" s="276">
        <v>248007.35</v>
      </c>
      <c r="AA21495" s="231" t="s">
        <v>43358</v>
      </c>
      <c r="AB21495" s="232">
        <v>293872.64000000001</v>
      </c>
    </row>
    <row r="21496" spans="24:28" x14ac:dyDescent="0.3">
      <c r="X21496" s="275" t="s">
        <v>58795</v>
      </c>
      <c r="Y21496" s="276">
        <v>88039.75</v>
      </c>
      <c r="AA21496" s="231" t="s">
        <v>47594</v>
      </c>
      <c r="AB21496" s="232">
        <v>230915.78</v>
      </c>
    </row>
    <row r="21497" spans="24:28" x14ac:dyDescent="0.3">
      <c r="X21497" s="275" t="s">
        <v>29363</v>
      </c>
      <c r="Y21497" s="276">
        <v>115921.78</v>
      </c>
      <c r="AA21497" s="231" t="s">
        <v>27289</v>
      </c>
      <c r="AB21497" s="232">
        <v>34030.1</v>
      </c>
    </row>
    <row r="21498" spans="24:28" x14ac:dyDescent="0.3">
      <c r="X21498" s="275" t="s">
        <v>29364</v>
      </c>
      <c r="Y21498" s="276">
        <v>1839.39</v>
      </c>
      <c r="AA21498" s="231" t="s">
        <v>40893</v>
      </c>
      <c r="AB21498" s="232">
        <v>8707</v>
      </c>
    </row>
    <row r="21499" spans="24:28" x14ac:dyDescent="0.3">
      <c r="X21499" s="275" t="s">
        <v>29365</v>
      </c>
      <c r="Y21499" s="276">
        <v>46495.18</v>
      </c>
      <c r="AA21499" s="231" t="s">
        <v>49414</v>
      </c>
      <c r="AB21499" s="232">
        <v>16719.05</v>
      </c>
    </row>
    <row r="21500" spans="24:28" x14ac:dyDescent="0.3">
      <c r="X21500" s="275" t="s">
        <v>58796</v>
      </c>
      <c r="Y21500" s="276">
        <v>850</v>
      </c>
      <c r="AA21500" s="231" t="s">
        <v>27290</v>
      </c>
      <c r="AB21500" s="232">
        <v>15524.35</v>
      </c>
    </row>
    <row r="21501" spans="24:28" x14ac:dyDescent="0.3">
      <c r="X21501" s="275" t="s">
        <v>62410</v>
      </c>
      <c r="Y21501" s="276">
        <v>6595.58</v>
      </c>
      <c r="AA21501" s="231" t="s">
        <v>27291</v>
      </c>
      <c r="AB21501" s="232">
        <v>78911.3</v>
      </c>
    </row>
    <row r="21502" spans="24:28" x14ac:dyDescent="0.3">
      <c r="X21502" s="275" t="s">
        <v>29368</v>
      </c>
      <c r="Y21502" s="276">
        <v>8109.53</v>
      </c>
      <c r="AA21502" s="231" t="s">
        <v>27292</v>
      </c>
      <c r="AB21502" s="232">
        <v>24494.47</v>
      </c>
    </row>
    <row r="21503" spans="24:28" x14ac:dyDescent="0.3">
      <c r="X21503" s="275" t="s">
        <v>59454</v>
      </c>
      <c r="Y21503" s="276">
        <v>10405</v>
      </c>
      <c r="AA21503" s="231" t="s">
        <v>35639</v>
      </c>
      <c r="AB21503" s="232">
        <v>623.30999999999995</v>
      </c>
    </row>
    <row r="21504" spans="24:28" x14ac:dyDescent="0.3">
      <c r="X21504" s="275" t="s">
        <v>63531</v>
      </c>
      <c r="Y21504" s="276">
        <v>4886.95</v>
      </c>
      <c r="AA21504" s="231" t="s">
        <v>27315</v>
      </c>
      <c r="AB21504" s="232">
        <v>79820.89</v>
      </c>
    </row>
    <row r="21505" spans="24:28" x14ac:dyDescent="0.3">
      <c r="X21505" s="275" t="s">
        <v>63532</v>
      </c>
      <c r="Y21505" s="276">
        <v>347336.35</v>
      </c>
      <c r="AA21505" s="231" t="s">
        <v>27316</v>
      </c>
      <c r="AB21505" s="232">
        <v>104064.67</v>
      </c>
    </row>
    <row r="21506" spans="24:28" x14ac:dyDescent="0.3">
      <c r="X21506" s="275" t="s">
        <v>14418</v>
      </c>
      <c r="Y21506" s="276">
        <v>197902.52</v>
      </c>
      <c r="AA21506" s="231" t="s">
        <v>36693</v>
      </c>
      <c r="AB21506" s="232">
        <v>6213.72</v>
      </c>
    </row>
    <row r="21507" spans="24:28" x14ac:dyDescent="0.3">
      <c r="X21507" s="275" t="s">
        <v>29370</v>
      </c>
      <c r="Y21507" s="276">
        <v>151016.07</v>
      </c>
      <c r="AA21507" s="231" t="s">
        <v>48532</v>
      </c>
      <c r="AB21507" s="232">
        <v>108315.42</v>
      </c>
    </row>
    <row r="21508" spans="24:28" x14ac:dyDescent="0.3">
      <c r="X21508" s="275" t="s">
        <v>61716</v>
      </c>
      <c r="Y21508" s="276">
        <v>36402</v>
      </c>
      <c r="AA21508" s="231" t="s">
        <v>46168</v>
      </c>
      <c r="AB21508" s="232">
        <v>22736.86</v>
      </c>
    </row>
    <row r="21509" spans="24:28" x14ac:dyDescent="0.3">
      <c r="X21509" s="275" t="s">
        <v>29372</v>
      </c>
      <c r="Y21509" s="276">
        <v>28655.21</v>
      </c>
      <c r="AA21509" s="231" t="s">
        <v>27318</v>
      </c>
      <c r="AB21509" s="232">
        <v>25253.81</v>
      </c>
    </row>
    <row r="21510" spans="24:28" x14ac:dyDescent="0.3">
      <c r="X21510" s="275" t="s">
        <v>29394</v>
      </c>
      <c r="Y21510" s="276">
        <v>21592.6</v>
      </c>
      <c r="AA21510" s="231" t="s">
        <v>43359</v>
      </c>
      <c r="AB21510" s="232">
        <v>127550</v>
      </c>
    </row>
    <row r="21511" spans="24:28" x14ac:dyDescent="0.3">
      <c r="X21511" s="275" t="s">
        <v>54590</v>
      </c>
      <c r="Y21511" s="276">
        <v>706.88</v>
      </c>
      <c r="AA21511" s="231" t="s">
        <v>27319</v>
      </c>
      <c r="AB21511" s="232">
        <v>34439.32</v>
      </c>
    </row>
    <row r="21512" spans="24:28" x14ac:dyDescent="0.3">
      <c r="X21512" s="275" t="s">
        <v>62920</v>
      </c>
      <c r="Y21512" s="276">
        <v>540</v>
      </c>
      <c r="AA21512" s="231" t="s">
        <v>27322</v>
      </c>
      <c r="AB21512" s="232">
        <v>3421.38</v>
      </c>
    </row>
    <row r="21513" spans="24:28" x14ac:dyDescent="0.3">
      <c r="X21513" s="275" t="s">
        <v>29395</v>
      </c>
      <c r="Y21513" s="276">
        <v>648</v>
      </c>
      <c r="AA21513" s="231" t="s">
        <v>27324</v>
      </c>
      <c r="AB21513" s="232">
        <v>2231.73</v>
      </c>
    </row>
    <row r="21514" spans="24:28" x14ac:dyDescent="0.3">
      <c r="X21514" s="275" t="s">
        <v>65210</v>
      </c>
      <c r="Y21514" s="276">
        <v>2000</v>
      </c>
      <c r="AA21514" s="231" t="s">
        <v>39471</v>
      </c>
      <c r="AB21514" s="232">
        <v>2156.16</v>
      </c>
    </row>
    <row r="21515" spans="24:28" x14ac:dyDescent="0.3">
      <c r="X21515" s="275" t="s">
        <v>29396</v>
      </c>
      <c r="Y21515" s="276">
        <v>1945.79</v>
      </c>
      <c r="AA21515" s="231" t="s">
        <v>27325</v>
      </c>
      <c r="AB21515" s="232">
        <v>21919.759999999998</v>
      </c>
    </row>
    <row r="21516" spans="24:28" x14ac:dyDescent="0.3">
      <c r="X21516" s="275" t="s">
        <v>29397</v>
      </c>
      <c r="Y21516" s="276">
        <v>3981.48</v>
      </c>
      <c r="AA21516" s="231" t="s">
        <v>27400</v>
      </c>
      <c r="AB21516" s="232">
        <v>8936.7800000000007</v>
      </c>
    </row>
    <row r="21517" spans="24:28" x14ac:dyDescent="0.3">
      <c r="X21517" s="275" t="s">
        <v>58116</v>
      </c>
      <c r="Y21517" s="276">
        <v>3271</v>
      </c>
      <c r="AA21517" s="231" t="s">
        <v>27401</v>
      </c>
      <c r="AB21517" s="232">
        <v>315674.61</v>
      </c>
    </row>
    <row r="21518" spans="24:28" x14ac:dyDescent="0.3">
      <c r="X21518" s="275" t="s">
        <v>14421</v>
      </c>
      <c r="Y21518" s="276">
        <v>1069</v>
      </c>
      <c r="AA21518" s="231" t="s">
        <v>27402</v>
      </c>
      <c r="AB21518" s="232">
        <v>167414.38</v>
      </c>
    </row>
    <row r="21519" spans="24:28" x14ac:dyDescent="0.3">
      <c r="X21519" s="275" t="s">
        <v>29400</v>
      </c>
      <c r="Y21519" s="276">
        <v>491</v>
      </c>
      <c r="AA21519" s="231" t="s">
        <v>47595</v>
      </c>
      <c r="AB21519" s="232">
        <v>7821.61</v>
      </c>
    </row>
    <row r="21520" spans="24:28" x14ac:dyDescent="0.3">
      <c r="X21520" s="275" t="s">
        <v>62411</v>
      </c>
      <c r="Y21520" s="276">
        <v>49855.78</v>
      </c>
      <c r="AA21520" s="231" t="s">
        <v>27403</v>
      </c>
      <c r="AB21520" s="232">
        <v>93761.45</v>
      </c>
    </row>
    <row r="21521" spans="24:28" x14ac:dyDescent="0.3">
      <c r="X21521" s="275" t="s">
        <v>29415</v>
      </c>
      <c r="Y21521" s="276">
        <v>9413.76</v>
      </c>
      <c r="AA21521" s="231" t="s">
        <v>35654</v>
      </c>
      <c r="AB21521" s="232">
        <v>57608</v>
      </c>
    </row>
    <row r="21522" spans="24:28" x14ac:dyDescent="0.3">
      <c r="X21522" s="275" t="s">
        <v>29416</v>
      </c>
      <c r="Y21522" s="276">
        <v>356550.76</v>
      </c>
      <c r="AA21522" s="231" t="s">
        <v>27404</v>
      </c>
      <c r="AB21522" s="232">
        <v>356089.21</v>
      </c>
    </row>
    <row r="21523" spans="24:28" x14ac:dyDescent="0.3">
      <c r="X21523" s="275" t="s">
        <v>48560</v>
      </c>
      <c r="Y21523" s="276">
        <v>55933.99</v>
      </c>
      <c r="AA21523" s="231" t="s">
        <v>27405</v>
      </c>
      <c r="AB21523" s="232">
        <v>142134.82999999999</v>
      </c>
    </row>
    <row r="21524" spans="24:28" x14ac:dyDescent="0.3">
      <c r="X21524" s="275" t="s">
        <v>48561</v>
      </c>
      <c r="Y21524" s="276">
        <v>45420</v>
      </c>
      <c r="AA21524" s="231" t="s">
        <v>27406</v>
      </c>
      <c r="AB21524" s="232">
        <v>35481.42</v>
      </c>
    </row>
    <row r="21525" spans="24:28" x14ac:dyDescent="0.3">
      <c r="X21525" s="275" t="s">
        <v>29418</v>
      </c>
      <c r="Y21525" s="276">
        <v>38250</v>
      </c>
      <c r="AA21525" s="231" t="s">
        <v>49415</v>
      </c>
      <c r="AB21525" s="232">
        <v>578.27</v>
      </c>
    </row>
    <row r="21526" spans="24:28" x14ac:dyDescent="0.3">
      <c r="X21526" s="275" t="s">
        <v>49432</v>
      </c>
      <c r="Y21526" s="276">
        <v>2565</v>
      </c>
      <c r="AA21526" s="231" t="s">
        <v>27407</v>
      </c>
      <c r="AB21526" s="232">
        <v>3488.92</v>
      </c>
    </row>
    <row r="21527" spans="24:28" x14ac:dyDescent="0.3">
      <c r="X21527" s="275" t="s">
        <v>49433</v>
      </c>
      <c r="Y21527" s="276">
        <v>49552.800000000003</v>
      </c>
      <c r="AA21527" s="231" t="s">
        <v>27408</v>
      </c>
      <c r="AB21527" s="232">
        <v>7449.92</v>
      </c>
    </row>
    <row r="21528" spans="24:28" x14ac:dyDescent="0.3">
      <c r="X21528" s="275" t="s">
        <v>50784</v>
      </c>
      <c r="Y21528" s="276">
        <v>71500</v>
      </c>
      <c r="AA21528" s="231" t="s">
        <v>27409</v>
      </c>
      <c r="AB21528" s="232">
        <v>28690.86</v>
      </c>
    </row>
    <row r="21529" spans="24:28" x14ac:dyDescent="0.3">
      <c r="X21529" s="275" t="s">
        <v>29419</v>
      </c>
      <c r="Y21529" s="276">
        <v>46501.81</v>
      </c>
      <c r="AA21529" s="231" t="s">
        <v>27410</v>
      </c>
      <c r="AB21529" s="232">
        <v>2345370.7000000002</v>
      </c>
    </row>
    <row r="21530" spans="24:28" x14ac:dyDescent="0.3">
      <c r="X21530" s="275" t="s">
        <v>65211</v>
      </c>
      <c r="Y21530" s="276">
        <v>92014.79</v>
      </c>
      <c r="AA21530" s="231" t="s">
        <v>40894</v>
      </c>
      <c r="AB21530" s="232">
        <v>1240976.3700000001</v>
      </c>
    </row>
    <row r="21531" spans="24:28" x14ac:dyDescent="0.3">
      <c r="X21531" s="275" t="s">
        <v>50785</v>
      </c>
      <c r="Y21531" s="276">
        <v>43363.8</v>
      </c>
      <c r="AA21531" s="231" t="s">
        <v>43360</v>
      </c>
      <c r="AB21531" s="232">
        <v>43018.2</v>
      </c>
    </row>
    <row r="21532" spans="24:28" x14ac:dyDescent="0.3">
      <c r="X21532" s="275" t="s">
        <v>50786</v>
      </c>
      <c r="Y21532" s="276">
        <v>10375</v>
      </c>
      <c r="AA21532" s="231" t="s">
        <v>27411</v>
      </c>
      <c r="AB21532" s="232">
        <v>564.01</v>
      </c>
    </row>
    <row r="21533" spans="24:28" x14ac:dyDescent="0.3">
      <c r="X21533" s="275" t="s">
        <v>29421</v>
      </c>
      <c r="Y21533" s="276">
        <v>9543.4500000000007</v>
      </c>
      <c r="AA21533" s="231" t="s">
        <v>49416</v>
      </c>
      <c r="AB21533" s="232">
        <v>18141.599999999999</v>
      </c>
    </row>
    <row r="21534" spans="24:28" x14ac:dyDescent="0.3">
      <c r="X21534" s="275" t="s">
        <v>29422</v>
      </c>
      <c r="Y21534" s="276">
        <v>51719.74</v>
      </c>
      <c r="AA21534" s="231" t="s">
        <v>27412</v>
      </c>
      <c r="AB21534" s="232">
        <v>259307.3</v>
      </c>
    </row>
    <row r="21535" spans="24:28" x14ac:dyDescent="0.3">
      <c r="X21535" s="275" t="s">
        <v>50787</v>
      </c>
      <c r="Y21535" s="276">
        <v>13806.25</v>
      </c>
      <c r="AA21535" s="231" t="s">
        <v>54554</v>
      </c>
      <c r="AB21535" s="232">
        <v>507.7</v>
      </c>
    </row>
    <row r="21536" spans="24:28" x14ac:dyDescent="0.3">
      <c r="X21536" s="275" t="s">
        <v>50788</v>
      </c>
      <c r="Y21536" s="276">
        <v>16289</v>
      </c>
      <c r="AA21536" s="231" t="s">
        <v>27413</v>
      </c>
      <c r="AB21536" s="232">
        <v>388686.43</v>
      </c>
    </row>
    <row r="21537" spans="24:28" x14ac:dyDescent="0.3">
      <c r="X21537" s="275" t="s">
        <v>54591</v>
      </c>
      <c r="Y21537" s="276">
        <v>5418.46</v>
      </c>
      <c r="AA21537" s="231" t="s">
        <v>27414</v>
      </c>
      <c r="AB21537" s="232">
        <v>522637.33</v>
      </c>
    </row>
    <row r="21538" spans="24:28" x14ac:dyDescent="0.3">
      <c r="X21538" s="275" t="s">
        <v>59359</v>
      </c>
      <c r="Y21538" s="276">
        <v>37603.85</v>
      </c>
      <c r="AA21538" s="231" t="s">
        <v>27415</v>
      </c>
      <c r="AB21538" s="232">
        <v>122701.86</v>
      </c>
    </row>
    <row r="21539" spans="24:28" x14ac:dyDescent="0.3">
      <c r="X21539" s="275" t="s">
        <v>59360</v>
      </c>
      <c r="Y21539" s="276">
        <v>65425.06</v>
      </c>
      <c r="AA21539" s="231" t="s">
        <v>43361</v>
      </c>
      <c r="AB21539" s="232">
        <v>352.44</v>
      </c>
    </row>
    <row r="21540" spans="24:28" x14ac:dyDescent="0.3">
      <c r="X21540" s="275" t="s">
        <v>39585</v>
      </c>
      <c r="Y21540" s="276">
        <v>56417.54</v>
      </c>
      <c r="AA21540" s="231" t="s">
        <v>27416</v>
      </c>
      <c r="AB21540" s="232">
        <v>238379.45</v>
      </c>
    </row>
    <row r="21541" spans="24:28" x14ac:dyDescent="0.3">
      <c r="X21541" s="275" t="s">
        <v>56872</v>
      </c>
      <c r="Y21541" s="276">
        <v>2323</v>
      </c>
      <c r="AA21541" s="231" t="s">
        <v>27417</v>
      </c>
      <c r="AB21541" s="232">
        <v>59337.34</v>
      </c>
    </row>
    <row r="21542" spans="24:28" x14ac:dyDescent="0.3">
      <c r="X21542" s="275" t="s">
        <v>39586</v>
      </c>
      <c r="Y21542" s="276">
        <v>36175.97</v>
      </c>
      <c r="AA21542" s="231" t="s">
        <v>27420</v>
      </c>
      <c r="AB21542" s="232">
        <v>82.88</v>
      </c>
    </row>
    <row r="21543" spans="24:28" x14ac:dyDescent="0.3">
      <c r="X21543" s="275" t="s">
        <v>63533</v>
      </c>
      <c r="Y21543" s="276">
        <v>3530.96</v>
      </c>
      <c r="AA21543" s="231" t="s">
        <v>27421</v>
      </c>
      <c r="AB21543" s="232">
        <v>1392.92</v>
      </c>
    </row>
    <row r="21544" spans="24:28" x14ac:dyDescent="0.3">
      <c r="X21544" s="275" t="s">
        <v>46201</v>
      </c>
      <c r="Y21544" s="276">
        <v>66147.990000000005</v>
      </c>
      <c r="AA21544" s="231" t="s">
        <v>54555</v>
      </c>
      <c r="AB21544" s="232">
        <v>1087618.49</v>
      </c>
    </row>
    <row r="21545" spans="24:28" x14ac:dyDescent="0.3">
      <c r="X21545" s="275" t="s">
        <v>65212</v>
      </c>
      <c r="Y21545" s="276">
        <v>989.94</v>
      </c>
      <c r="AA21545" s="231" t="s">
        <v>27422</v>
      </c>
      <c r="AB21545" s="232">
        <v>137086.37</v>
      </c>
    </row>
    <row r="21546" spans="24:28" x14ac:dyDescent="0.3">
      <c r="X21546" s="275" t="s">
        <v>29427</v>
      </c>
      <c r="Y21546" s="276">
        <v>679.18</v>
      </c>
      <c r="AA21546" s="231" t="s">
        <v>27423</v>
      </c>
      <c r="AB21546" s="232">
        <v>2737933.42</v>
      </c>
    </row>
    <row r="21547" spans="24:28" x14ac:dyDescent="0.3">
      <c r="X21547" s="275" t="s">
        <v>54592</v>
      </c>
      <c r="Y21547" s="276">
        <v>15281.09</v>
      </c>
      <c r="AA21547" s="231" t="s">
        <v>27424</v>
      </c>
      <c r="AB21547" s="232">
        <v>815647.68</v>
      </c>
    </row>
    <row r="21548" spans="24:28" x14ac:dyDescent="0.3">
      <c r="X21548" s="275" t="s">
        <v>29449</v>
      </c>
      <c r="Y21548" s="276">
        <v>991.69</v>
      </c>
      <c r="AA21548" s="231" t="s">
        <v>27425</v>
      </c>
      <c r="AB21548" s="232">
        <v>180267.55</v>
      </c>
    </row>
    <row r="21549" spans="24:28" x14ac:dyDescent="0.3">
      <c r="X21549" s="275" t="s">
        <v>60969</v>
      </c>
      <c r="Y21549" s="276">
        <v>6784.53</v>
      </c>
      <c r="AA21549" s="231" t="s">
        <v>27426</v>
      </c>
      <c r="AB21549" s="232">
        <v>18308.57</v>
      </c>
    </row>
    <row r="21550" spans="24:28" x14ac:dyDescent="0.3">
      <c r="X21550" s="275" t="s">
        <v>50789</v>
      </c>
      <c r="Y21550" s="276">
        <v>26087.01</v>
      </c>
      <c r="AA21550" s="231" t="s">
        <v>27430</v>
      </c>
      <c r="AB21550" s="232">
        <v>108467.03</v>
      </c>
    </row>
    <row r="21551" spans="24:28" x14ac:dyDescent="0.3">
      <c r="X21551" s="275" t="s">
        <v>29450</v>
      </c>
      <c r="Y21551" s="276">
        <v>537.78</v>
      </c>
      <c r="AA21551" s="231" t="s">
        <v>14202</v>
      </c>
      <c r="AB21551" s="232">
        <v>3089595.24</v>
      </c>
    </row>
    <row r="21552" spans="24:28" x14ac:dyDescent="0.3">
      <c r="X21552" s="275" t="s">
        <v>50790</v>
      </c>
      <c r="Y21552" s="276">
        <v>68.23</v>
      </c>
      <c r="AA21552" s="231" t="s">
        <v>27431</v>
      </c>
      <c r="AB21552" s="232">
        <v>-37713.35</v>
      </c>
    </row>
    <row r="21553" spans="24:28" x14ac:dyDescent="0.3">
      <c r="X21553" s="275" t="s">
        <v>29451</v>
      </c>
      <c r="Y21553" s="276">
        <v>29.72</v>
      </c>
      <c r="AA21553" s="231" t="s">
        <v>48533</v>
      </c>
      <c r="AB21553" s="232">
        <v>151337.48000000001</v>
      </c>
    </row>
    <row r="21554" spans="24:28" x14ac:dyDescent="0.3">
      <c r="X21554" s="275" t="s">
        <v>29453</v>
      </c>
      <c r="Y21554" s="276">
        <v>480.87</v>
      </c>
      <c r="AA21554" s="231" t="s">
        <v>48534</v>
      </c>
      <c r="AB21554" s="232">
        <v>181577.82</v>
      </c>
    </row>
    <row r="21555" spans="24:28" x14ac:dyDescent="0.3">
      <c r="X21555" s="275" t="s">
        <v>50791</v>
      </c>
      <c r="Y21555" s="276">
        <v>62.86</v>
      </c>
      <c r="AA21555" s="231" t="s">
        <v>35664</v>
      </c>
      <c r="AB21555" s="232">
        <v>73425</v>
      </c>
    </row>
    <row r="21556" spans="24:28" x14ac:dyDescent="0.3">
      <c r="X21556" s="275" t="s">
        <v>29455</v>
      </c>
      <c r="Y21556" s="276">
        <v>0.28000000000000003</v>
      </c>
      <c r="AA21556" s="231" t="s">
        <v>27494</v>
      </c>
      <c r="AB21556" s="232">
        <v>209535.65</v>
      </c>
    </row>
    <row r="21557" spans="24:28" x14ac:dyDescent="0.3">
      <c r="X21557" s="275" t="s">
        <v>65213</v>
      </c>
      <c r="Y21557" s="276">
        <v>-23994.9</v>
      </c>
      <c r="AA21557" s="231" t="s">
        <v>27495</v>
      </c>
      <c r="AB21557" s="232">
        <v>232333.87</v>
      </c>
    </row>
    <row r="21558" spans="24:28" x14ac:dyDescent="0.3">
      <c r="X21558" s="275" t="s">
        <v>29456</v>
      </c>
      <c r="Y21558" s="276">
        <v>905.71</v>
      </c>
      <c r="AA21558" s="231" t="s">
        <v>47596</v>
      </c>
      <c r="AB21558" s="232">
        <v>3278.17</v>
      </c>
    </row>
    <row r="21559" spans="24:28" x14ac:dyDescent="0.3">
      <c r="X21559" s="275" t="s">
        <v>29458</v>
      </c>
      <c r="Y21559" s="276">
        <v>5672.41</v>
      </c>
      <c r="AA21559" s="231" t="s">
        <v>40895</v>
      </c>
      <c r="AB21559" s="232">
        <v>25141.48</v>
      </c>
    </row>
    <row r="21560" spans="24:28" x14ac:dyDescent="0.3">
      <c r="X21560" s="275" t="s">
        <v>29478</v>
      </c>
      <c r="Y21560" s="276">
        <v>26892</v>
      </c>
      <c r="AA21560" s="231" t="s">
        <v>27497</v>
      </c>
      <c r="AB21560" s="232">
        <v>27063.040000000001</v>
      </c>
    </row>
    <row r="21561" spans="24:28" x14ac:dyDescent="0.3">
      <c r="X21561" s="275" t="s">
        <v>29479</v>
      </c>
      <c r="Y21561" s="276">
        <v>13197.92</v>
      </c>
      <c r="AA21561" s="231" t="s">
        <v>27499</v>
      </c>
      <c r="AB21561" s="232">
        <v>103246.57</v>
      </c>
    </row>
    <row r="21562" spans="24:28" x14ac:dyDescent="0.3">
      <c r="X21562" s="275" t="s">
        <v>49436</v>
      </c>
      <c r="Y21562" s="276">
        <v>48610.02</v>
      </c>
      <c r="AA21562" s="231" t="s">
        <v>27500</v>
      </c>
      <c r="AB21562" s="232">
        <v>6529.06</v>
      </c>
    </row>
    <row r="21563" spans="24:28" x14ac:dyDescent="0.3">
      <c r="X21563" s="275" t="s">
        <v>59361</v>
      </c>
      <c r="Y21563" s="276">
        <v>63750</v>
      </c>
      <c r="AA21563" s="231" t="s">
        <v>27501</v>
      </c>
      <c r="AB21563" s="232">
        <v>12603.75</v>
      </c>
    </row>
    <row r="21564" spans="24:28" x14ac:dyDescent="0.3">
      <c r="X21564" s="275" t="s">
        <v>29483</v>
      </c>
      <c r="Y21564" s="276">
        <v>349.93</v>
      </c>
      <c r="AA21564" s="231" t="s">
        <v>27503</v>
      </c>
      <c r="AB21564" s="232">
        <v>19861.580000000002</v>
      </c>
    </row>
    <row r="21565" spans="24:28" x14ac:dyDescent="0.3">
      <c r="X21565" s="275" t="s">
        <v>60970</v>
      </c>
      <c r="Y21565" s="276">
        <v>10500</v>
      </c>
      <c r="AA21565" s="231" t="s">
        <v>34120</v>
      </c>
      <c r="AB21565" s="232">
        <v>1046391.14</v>
      </c>
    </row>
    <row r="21566" spans="24:28" x14ac:dyDescent="0.3">
      <c r="X21566" s="275" t="s">
        <v>29505</v>
      </c>
      <c r="Y21566" s="276">
        <v>25271.68</v>
      </c>
      <c r="AA21566" s="231" t="s">
        <v>46169</v>
      </c>
      <c r="AB21566" s="232">
        <v>9351.5</v>
      </c>
    </row>
    <row r="21567" spans="24:28" x14ac:dyDescent="0.3">
      <c r="X21567" s="275" t="s">
        <v>43394</v>
      </c>
      <c r="Y21567" s="276">
        <v>20355.080000000002</v>
      </c>
      <c r="AA21567" s="231" t="s">
        <v>43362</v>
      </c>
      <c r="AB21567" s="232">
        <v>501000</v>
      </c>
    </row>
    <row r="21568" spans="24:28" x14ac:dyDescent="0.3">
      <c r="X21568" s="275" t="s">
        <v>50793</v>
      </c>
      <c r="Y21568" s="276">
        <v>30862.76</v>
      </c>
      <c r="AA21568" s="231" t="s">
        <v>46170</v>
      </c>
      <c r="AB21568" s="232">
        <v>1186.74</v>
      </c>
    </row>
    <row r="21569" spans="24:28" x14ac:dyDescent="0.3">
      <c r="X21569" s="275" t="s">
        <v>29507</v>
      </c>
      <c r="Y21569" s="276">
        <v>3326.26</v>
      </c>
      <c r="AA21569" s="231" t="s">
        <v>27504</v>
      </c>
      <c r="AB21569" s="232">
        <v>13273.05</v>
      </c>
    </row>
    <row r="21570" spans="24:28" x14ac:dyDescent="0.3">
      <c r="X21570" s="275" t="s">
        <v>50794</v>
      </c>
      <c r="Y21570" s="276">
        <v>356.43</v>
      </c>
      <c r="AA21570" s="231" t="s">
        <v>27505</v>
      </c>
      <c r="AB21570" s="232">
        <v>1159.1300000000001</v>
      </c>
    </row>
    <row r="21571" spans="24:28" x14ac:dyDescent="0.3">
      <c r="X21571" s="275" t="s">
        <v>29508</v>
      </c>
      <c r="Y21571" s="276">
        <v>263.51</v>
      </c>
      <c r="AA21571" s="231" t="s">
        <v>27506</v>
      </c>
      <c r="AB21571" s="232">
        <v>173146.61</v>
      </c>
    </row>
    <row r="21572" spans="24:28" x14ac:dyDescent="0.3">
      <c r="X21572" s="275" t="s">
        <v>50795</v>
      </c>
      <c r="Y21572" s="276">
        <v>2968.55</v>
      </c>
      <c r="AA21572" s="231" t="s">
        <v>27507</v>
      </c>
      <c r="AB21572" s="232">
        <v>191846.16</v>
      </c>
    </row>
    <row r="21573" spans="24:28" x14ac:dyDescent="0.3">
      <c r="X21573" s="275" t="s">
        <v>29509</v>
      </c>
      <c r="Y21573" s="276">
        <v>97.08</v>
      </c>
      <c r="AA21573" s="231" t="s">
        <v>27508</v>
      </c>
      <c r="AB21573" s="232">
        <v>38515.019999999997</v>
      </c>
    </row>
    <row r="21574" spans="24:28" x14ac:dyDescent="0.3">
      <c r="X21574" s="275" t="s">
        <v>50796</v>
      </c>
      <c r="Y21574" s="276">
        <v>95.26</v>
      </c>
      <c r="AA21574" s="231" t="s">
        <v>27509</v>
      </c>
      <c r="AB21574" s="232">
        <v>87455.41</v>
      </c>
    </row>
    <row r="21575" spans="24:28" x14ac:dyDescent="0.3">
      <c r="X21575" s="275" t="s">
        <v>50797</v>
      </c>
      <c r="Y21575" s="276">
        <v>176.7</v>
      </c>
      <c r="AA21575" s="231" t="s">
        <v>39477</v>
      </c>
      <c r="AB21575" s="232">
        <v>12532.91</v>
      </c>
    </row>
    <row r="21576" spans="24:28" x14ac:dyDescent="0.3">
      <c r="X21576" s="275" t="s">
        <v>50798</v>
      </c>
      <c r="Y21576" s="276">
        <v>4.9800000000000004</v>
      </c>
      <c r="AA21576" s="231" t="s">
        <v>27513</v>
      </c>
      <c r="AB21576" s="232">
        <v>28813.119999999999</v>
      </c>
    </row>
    <row r="21577" spans="24:28" x14ac:dyDescent="0.3">
      <c r="X21577" s="275" t="s">
        <v>29510</v>
      </c>
      <c r="Y21577" s="276">
        <v>1996.5</v>
      </c>
      <c r="AA21577" s="231" t="s">
        <v>27516</v>
      </c>
      <c r="AB21577" s="232">
        <v>72569.06</v>
      </c>
    </row>
    <row r="21578" spans="24:28" x14ac:dyDescent="0.3">
      <c r="X21578" s="275" t="s">
        <v>50799</v>
      </c>
      <c r="Y21578" s="276">
        <v>-1154.8699999999999</v>
      </c>
      <c r="AA21578" s="231" t="s">
        <v>27517</v>
      </c>
      <c r="AB21578" s="232">
        <v>90347.93</v>
      </c>
    </row>
    <row r="21579" spans="24:28" x14ac:dyDescent="0.3">
      <c r="X21579" s="275" t="s">
        <v>65214</v>
      </c>
      <c r="Y21579" s="276">
        <v>-2262</v>
      </c>
      <c r="AA21579" s="231" t="s">
        <v>27518</v>
      </c>
      <c r="AB21579" s="232">
        <v>102063.7</v>
      </c>
    </row>
    <row r="21580" spans="24:28" x14ac:dyDescent="0.3">
      <c r="X21580" s="275" t="s">
        <v>29511</v>
      </c>
      <c r="Y21580" s="276">
        <v>1728</v>
      </c>
      <c r="AA21580" s="231" t="s">
        <v>27519</v>
      </c>
      <c r="AB21580" s="232">
        <v>24224.82</v>
      </c>
    </row>
    <row r="21581" spans="24:28" x14ac:dyDescent="0.3">
      <c r="X21581" s="275" t="s">
        <v>29512</v>
      </c>
      <c r="Y21581" s="276">
        <v>1448.74</v>
      </c>
      <c r="AA21581" s="231" t="s">
        <v>27520</v>
      </c>
      <c r="AB21581" s="232">
        <v>188052.5</v>
      </c>
    </row>
    <row r="21582" spans="24:28" x14ac:dyDescent="0.3">
      <c r="X21582" s="275" t="s">
        <v>29513</v>
      </c>
      <c r="Y21582" s="276">
        <v>1655.43</v>
      </c>
      <c r="AA21582" s="231" t="s">
        <v>27521</v>
      </c>
      <c r="AB21582" s="232">
        <v>30712.5</v>
      </c>
    </row>
    <row r="21583" spans="24:28" x14ac:dyDescent="0.3">
      <c r="X21583" s="275" t="s">
        <v>29531</v>
      </c>
      <c r="Y21583" s="276">
        <v>25634.78</v>
      </c>
      <c r="AA21583" s="231" t="s">
        <v>47597</v>
      </c>
      <c r="AB21583" s="232">
        <v>126181.72</v>
      </c>
    </row>
    <row r="21584" spans="24:28" x14ac:dyDescent="0.3">
      <c r="X21584" s="275" t="s">
        <v>29532</v>
      </c>
      <c r="Y21584" s="276">
        <v>21126.49</v>
      </c>
      <c r="AA21584" s="231" t="s">
        <v>54556</v>
      </c>
      <c r="AB21584" s="232">
        <v>557102.55000000005</v>
      </c>
    </row>
    <row r="21585" spans="24:28" x14ac:dyDescent="0.3">
      <c r="X21585" s="275" t="s">
        <v>29534</v>
      </c>
      <c r="Y21585" s="276">
        <v>3577.22</v>
      </c>
      <c r="AA21585" s="231" t="s">
        <v>27579</v>
      </c>
      <c r="AB21585" s="232">
        <v>839324.5</v>
      </c>
    </row>
    <row r="21586" spans="24:28" x14ac:dyDescent="0.3">
      <c r="X21586" s="275" t="s">
        <v>29535</v>
      </c>
      <c r="Y21586" s="276">
        <v>6690.5</v>
      </c>
      <c r="AA21586" s="231" t="s">
        <v>27581</v>
      </c>
      <c r="AB21586" s="232">
        <v>-11585.73</v>
      </c>
    </row>
    <row r="21587" spans="24:28" x14ac:dyDescent="0.3">
      <c r="X21587" s="275" t="s">
        <v>29537</v>
      </c>
      <c r="Y21587" s="276">
        <v>981.18</v>
      </c>
      <c r="AA21587" s="231" t="s">
        <v>36703</v>
      </c>
      <c r="AB21587" s="232">
        <v>98677.43</v>
      </c>
    </row>
    <row r="21588" spans="24:28" x14ac:dyDescent="0.3">
      <c r="X21588" s="275" t="s">
        <v>29538</v>
      </c>
      <c r="Y21588" s="276">
        <v>3037</v>
      </c>
      <c r="AA21588" s="231" t="s">
        <v>27585</v>
      </c>
      <c r="AB21588" s="232">
        <v>12175.69</v>
      </c>
    </row>
    <row r="21589" spans="24:28" x14ac:dyDescent="0.3">
      <c r="X21589" s="275" t="s">
        <v>50801</v>
      </c>
      <c r="Y21589" s="276">
        <v>23129.919999999998</v>
      </c>
      <c r="AA21589" s="231" t="s">
        <v>14214</v>
      </c>
      <c r="AB21589" s="232">
        <v>37440</v>
      </c>
    </row>
    <row r="21590" spans="24:28" x14ac:dyDescent="0.3">
      <c r="X21590" s="275" t="s">
        <v>62412</v>
      </c>
      <c r="Y21590" s="276">
        <v>32435</v>
      </c>
      <c r="AA21590" s="231" t="s">
        <v>34122</v>
      </c>
      <c r="AB21590" s="232">
        <v>1681507.14</v>
      </c>
    </row>
    <row r="21591" spans="24:28" x14ac:dyDescent="0.3">
      <c r="X21591" s="275" t="s">
        <v>62413</v>
      </c>
      <c r="Y21591" s="276">
        <v>16850.43</v>
      </c>
      <c r="AA21591" s="231" t="s">
        <v>27587</v>
      </c>
      <c r="AB21591" s="232">
        <v>6147.5</v>
      </c>
    </row>
    <row r="21592" spans="24:28" x14ac:dyDescent="0.3">
      <c r="X21592" s="275" t="s">
        <v>58117</v>
      </c>
      <c r="Y21592" s="276">
        <v>1968</v>
      </c>
      <c r="AA21592" s="231" t="s">
        <v>35667</v>
      </c>
      <c r="AB21592" s="232">
        <v>2267764.19</v>
      </c>
    </row>
    <row r="21593" spans="24:28" x14ac:dyDescent="0.3">
      <c r="X21593" s="275" t="s">
        <v>62414</v>
      </c>
      <c r="Y21593" s="276">
        <v>35160.080000000002</v>
      </c>
      <c r="AA21593" s="231" t="s">
        <v>27588</v>
      </c>
      <c r="AB21593" s="232">
        <v>255640.95</v>
      </c>
    </row>
    <row r="21594" spans="24:28" x14ac:dyDescent="0.3">
      <c r="X21594" s="275" t="s">
        <v>29556</v>
      </c>
      <c r="Y21594" s="276">
        <v>33741.4</v>
      </c>
      <c r="AA21594" s="231" t="s">
        <v>27589</v>
      </c>
      <c r="AB21594" s="232">
        <v>32310</v>
      </c>
    </row>
    <row r="21595" spans="24:28" x14ac:dyDescent="0.3">
      <c r="X21595" s="275" t="s">
        <v>61717</v>
      </c>
      <c r="Y21595" s="276">
        <v>74676.820000000007</v>
      </c>
      <c r="AA21595" s="231" t="s">
        <v>14216</v>
      </c>
      <c r="AB21595" s="232">
        <v>454279.07</v>
      </c>
    </row>
    <row r="21596" spans="24:28" x14ac:dyDescent="0.3">
      <c r="X21596" s="275" t="s">
        <v>60045</v>
      </c>
      <c r="Y21596" s="276">
        <v>21588.959999999999</v>
      </c>
      <c r="AA21596" s="231" t="s">
        <v>14217</v>
      </c>
      <c r="AB21596" s="232">
        <v>598294.67000000004</v>
      </c>
    </row>
    <row r="21597" spans="24:28" x14ac:dyDescent="0.3">
      <c r="X21597" s="275" t="s">
        <v>54596</v>
      </c>
      <c r="Y21597" s="276">
        <v>-600.92999999999995</v>
      </c>
      <c r="AA21597" s="231" t="s">
        <v>27590</v>
      </c>
      <c r="AB21597" s="232">
        <v>67272.52</v>
      </c>
    </row>
    <row r="21598" spans="24:28" x14ac:dyDescent="0.3">
      <c r="X21598" s="275" t="s">
        <v>29557</v>
      </c>
      <c r="Y21598" s="276">
        <v>11976.27</v>
      </c>
      <c r="AA21598" s="231" t="s">
        <v>14218</v>
      </c>
      <c r="AB21598" s="232">
        <v>762917.55</v>
      </c>
    </row>
    <row r="21599" spans="24:28" x14ac:dyDescent="0.3">
      <c r="X21599" s="275" t="s">
        <v>65215</v>
      </c>
      <c r="Y21599" s="276">
        <v>-16846</v>
      </c>
      <c r="AA21599" s="231" t="s">
        <v>14219</v>
      </c>
      <c r="AB21599" s="232">
        <v>130846.5</v>
      </c>
    </row>
    <row r="21600" spans="24:28" x14ac:dyDescent="0.3">
      <c r="X21600" s="275" t="s">
        <v>29558</v>
      </c>
      <c r="Y21600" s="276">
        <v>23171.65</v>
      </c>
      <c r="AA21600" s="231" t="s">
        <v>50764</v>
      </c>
      <c r="AB21600" s="232">
        <v>126.36</v>
      </c>
    </row>
    <row r="21601" spans="24:28" x14ac:dyDescent="0.3">
      <c r="X21601" s="275" t="s">
        <v>43399</v>
      </c>
      <c r="Y21601" s="276">
        <v>71834.86</v>
      </c>
      <c r="AA21601" s="231" t="s">
        <v>27594</v>
      </c>
      <c r="AB21601" s="232">
        <v>11194.82</v>
      </c>
    </row>
    <row r="21602" spans="24:28" x14ac:dyDescent="0.3">
      <c r="X21602" s="275" t="s">
        <v>54598</v>
      </c>
      <c r="Y21602" s="276">
        <v>71770.5</v>
      </c>
      <c r="AA21602" s="231" t="s">
        <v>14220</v>
      </c>
      <c r="AB21602" s="232">
        <v>3212.9</v>
      </c>
    </row>
    <row r="21603" spans="24:28" x14ac:dyDescent="0.3">
      <c r="X21603" s="275" t="s">
        <v>54599</v>
      </c>
      <c r="Y21603" s="276">
        <v>75112.5</v>
      </c>
      <c r="AA21603" s="231" t="s">
        <v>54557</v>
      </c>
      <c r="AB21603" s="232">
        <v>764995.95</v>
      </c>
    </row>
    <row r="21604" spans="24:28" x14ac:dyDescent="0.3">
      <c r="X21604" s="275" t="s">
        <v>62415</v>
      </c>
      <c r="Y21604" s="276">
        <v>39379.839999999997</v>
      </c>
      <c r="AA21604" s="231" t="s">
        <v>14221</v>
      </c>
      <c r="AB21604" s="232">
        <v>540865.24</v>
      </c>
    </row>
    <row r="21605" spans="24:28" x14ac:dyDescent="0.3">
      <c r="X21605" s="275" t="s">
        <v>60971</v>
      </c>
      <c r="Y21605" s="276">
        <v>31807</v>
      </c>
      <c r="AA21605" s="231" t="s">
        <v>14222</v>
      </c>
      <c r="AB21605" s="232">
        <v>579534.11</v>
      </c>
    </row>
    <row r="21606" spans="24:28" x14ac:dyDescent="0.3">
      <c r="X21606" s="275" t="s">
        <v>29614</v>
      </c>
      <c r="Y21606" s="276">
        <v>17522.03</v>
      </c>
      <c r="AA21606" s="231" t="s">
        <v>27596</v>
      </c>
      <c r="AB21606" s="232">
        <v>16807.099999999999</v>
      </c>
    </row>
    <row r="21607" spans="24:28" x14ac:dyDescent="0.3">
      <c r="X21607" s="275" t="s">
        <v>29615</v>
      </c>
      <c r="Y21607" s="276">
        <v>22111.51</v>
      </c>
      <c r="AA21607" s="231" t="s">
        <v>54558</v>
      </c>
      <c r="AB21607" s="232">
        <v>317384</v>
      </c>
    </row>
    <row r="21608" spans="24:28" x14ac:dyDescent="0.3">
      <c r="X21608" s="275" t="s">
        <v>34282</v>
      </c>
      <c r="Y21608" s="276">
        <v>31871.64</v>
      </c>
      <c r="AA21608" s="231" t="s">
        <v>27597</v>
      </c>
      <c r="AB21608" s="232">
        <v>4056.66</v>
      </c>
    </row>
    <row r="21609" spans="24:28" x14ac:dyDescent="0.3">
      <c r="X21609" s="275" t="s">
        <v>29616</v>
      </c>
      <c r="Y21609" s="276">
        <v>21520</v>
      </c>
      <c r="AA21609" s="231" t="s">
        <v>14223</v>
      </c>
      <c r="AB21609" s="232">
        <v>27895.95</v>
      </c>
    </row>
    <row r="21610" spans="24:28" x14ac:dyDescent="0.3">
      <c r="X21610" s="275" t="s">
        <v>34283</v>
      </c>
      <c r="Y21610" s="276">
        <v>81593.649999999994</v>
      </c>
      <c r="AA21610" s="231" t="s">
        <v>40896</v>
      </c>
      <c r="AB21610" s="232">
        <v>57298.06</v>
      </c>
    </row>
    <row r="21611" spans="24:28" x14ac:dyDescent="0.3">
      <c r="X21611" s="275" t="s">
        <v>29617</v>
      </c>
      <c r="Y21611" s="276">
        <v>7728.32</v>
      </c>
      <c r="AA21611" s="231" t="s">
        <v>34136</v>
      </c>
      <c r="AB21611" s="232">
        <v>153822.04999999999</v>
      </c>
    </row>
    <row r="21612" spans="24:28" x14ac:dyDescent="0.3">
      <c r="X21612" s="275" t="s">
        <v>29618</v>
      </c>
      <c r="Y21612" s="276">
        <v>12666.69</v>
      </c>
      <c r="AA21612" s="231" t="s">
        <v>34137</v>
      </c>
      <c r="AB21612" s="232">
        <v>603459.29</v>
      </c>
    </row>
    <row r="21613" spans="24:28" x14ac:dyDescent="0.3">
      <c r="X21613" s="275" t="s">
        <v>40907</v>
      </c>
      <c r="Y21613" s="276">
        <v>615</v>
      </c>
      <c r="AA21613" s="231" t="s">
        <v>46171</v>
      </c>
      <c r="AB21613" s="232">
        <v>4361.16</v>
      </c>
    </row>
    <row r="21614" spans="24:28" x14ac:dyDescent="0.3">
      <c r="X21614" s="275" t="s">
        <v>46211</v>
      </c>
      <c r="Y21614" s="276">
        <v>34717.81</v>
      </c>
      <c r="AA21614" s="231" t="s">
        <v>35677</v>
      </c>
      <c r="AB21614" s="232">
        <v>136697.82999999999</v>
      </c>
    </row>
    <row r="21615" spans="24:28" x14ac:dyDescent="0.3">
      <c r="X21615" s="275" t="s">
        <v>39597</v>
      </c>
      <c r="Y21615" s="276">
        <v>19291.189999999999</v>
      </c>
      <c r="AA21615" s="231" t="s">
        <v>35678</v>
      </c>
      <c r="AB21615" s="232">
        <v>50070</v>
      </c>
    </row>
    <row r="21616" spans="24:28" x14ac:dyDescent="0.3">
      <c r="X21616" s="275" t="s">
        <v>49437</v>
      </c>
      <c r="Y21616" s="276">
        <v>39354.36</v>
      </c>
      <c r="AA21616" s="231" t="s">
        <v>27671</v>
      </c>
      <c r="AB21616" s="232">
        <v>158749.20000000001</v>
      </c>
    </row>
    <row r="21617" spans="24:28" x14ac:dyDescent="0.3">
      <c r="X21617" s="275" t="s">
        <v>49438</v>
      </c>
      <c r="Y21617" s="276">
        <v>787.5</v>
      </c>
      <c r="AA21617" s="231" t="s">
        <v>27672</v>
      </c>
      <c r="AB21617" s="232">
        <v>13876.1</v>
      </c>
    </row>
    <row r="21618" spans="24:28" x14ac:dyDescent="0.3">
      <c r="X21618" s="275" t="s">
        <v>43400</v>
      </c>
      <c r="Y21618" s="276">
        <v>8530.49</v>
      </c>
      <c r="AA21618" s="231" t="s">
        <v>34138</v>
      </c>
      <c r="AB21618" s="232">
        <v>1198.94</v>
      </c>
    </row>
    <row r="21619" spans="24:28" x14ac:dyDescent="0.3">
      <c r="X21619" s="275" t="s">
        <v>59362</v>
      </c>
      <c r="Y21619" s="276">
        <v>344.18</v>
      </c>
      <c r="AA21619" s="231" t="s">
        <v>14231</v>
      </c>
      <c r="AB21619" s="232">
        <v>75416.039999999994</v>
      </c>
    </row>
    <row r="21620" spans="24:28" x14ac:dyDescent="0.3">
      <c r="X21620" s="275" t="s">
        <v>29620</v>
      </c>
      <c r="Y21620" s="276">
        <v>13644.59</v>
      </c>
      <c r="AA21620" s="231" t="s">
        <v>27673</v>
      </c>
      <c r="AB21620" s="232">
        <v>1687.46</v>
      </c>
    </row>
    <row r="21621" spans="24:28" x14ac:dyDescent="0.3">
      <c r="X21621" s="275" t="s">
        <v>60972</v>
      </c>
      <c r="Y21621" s="276">
        <v>2.5099999999999998</v>
      </c>
      <c r="AA21621" s="231" t="s">
        <v>34139</v>
      </c>
      <c r="AB21621" s="232">
        <v>2325300.15</v>
      </c>
    </row>
    <row r="21622" spans="24:28" x14ac:dyDescent="0.3">
      <c r="X21622" s="275" t="s">
        <v>34284</v>
      </c>
      <c r="Y21622" s="276">
        <v>6999.96</v>
      </c>
      <c r="AA21622" s="231" t="s">
        <v>27675</v>
      </c>
      <c r="AB21622" s="232">
        <v>8220</v>
      </c>
    </row>
    <row r="21623" spans="24:28" x14ac:dyDescent="0.3">
      <c r="X21623" s="275" t="s">
        <v>56873</v>
      </c>
      <c r="Y21623" s="276">
        <v>2916</v>
      </c>
      <c r="AA21623" s="231" t="s">
        <v>47598</v>
      </c>
      <c r="AB21623" s="232">
        <v>1070901</v>
      </c>
    </row>
    <row r="21624" spans="24:28" x14ac:dyDescent="0.3">
      <c r="X21624" s="275" t="s">
        <v>54602</v>
      </c>
      <c r="Y21624" s="276">
        <v>9403.68</v>
      </c>
      <c r="AA21624" s="231" t="s">
        <v>39483</v>
      </c>
      <c r="AB21624" s="232">
        <v>4469.6099999999997</v>
      </c>
    </row>
    <row r="21625" spans="24:28" x14ac:dyDescent="0.3">
      <c r="X21625" s="275" t="s">
        <v>40908</v>
      </c>
      <c r="Y21625" s="276">
        <v>7170.91</v>
      </c>
      <c r="AA21625" s="231" t="s">
        <v>35679</v>
      </c>
      <c r="AB21625" s="232">
        <v>10000</v>
      </c>
    </row>
    <row r="21626" spans="24:28" x14ac:dyDescent="0.3">
      <c r="X21626" s="275" t="s">
        <v>49439</v>
      </c>
      <c r="Y21626" s="276">
        <v>25234.240000000002</v>
      </c>
      <c r="AA21626" s="231" t="s">
        <v>49417</v>
      </c>
      <c r="AB21626" s="232">
        <v>911.79</v>
      </c>
    </row>
    <row r="21627" spans="24:28" x14ac:dyDescent="0.3">
      <c r="X21627" s="275" t="s">
        <v>14435</v>
      </c>
      <c r="Y21627" s="276">
        <v>29349.81</v>
      </c>
      <c r="AA21627" s="231" t="s">
        <v>27677</v>
      </c>
      <c r="AB21627" s="232">
        <v>85104.04</v>
      </c>
    </row>
    <row r="21628" spans="24:28" x14ac:dyDescent="0.3">
      <c r="X21628" s="275" t="s">
        <v>14436</v>
      </c>
      <c r="Y21628" s="276">
        <v>75021.41</v>
      </c>
      <c r="AA21628" s="231" t="s">
        <v>14232</v>
      </c>
      <c r="AB21628" s="232">
        <v>357891.52</v>
      </c>
    </row>
    <row r="21629" spans="24:28" x14ac:dyDescent="0.3">
      <c r="X21629" s="275" t="s">
        <v>14437</v>
      </c>
      <c r="Y21629" s="276">
        <v>38903.71</v>
      </c>
      <c r="AA21629" s="231" t="s">
        <v>14233</v>
      </c>
      <c r="AB21629" s="232">
        <v>356477.59</v>
      </c>
    </row>
    <row r="21630" spans="24:28" x14ac:dyDescent="0.3">
      <c r="X21630" s="275" t="s">
        <v>55665</v>
      </c>
      <c r="Y21630" s="276">
        <v>11364.1</v>
      </c>
      <c r="AA21630" s="231" t="s">
        <v>27680</v>
      </c>
      <c r="AB21630" s="232">
        <v>35724.1</v>
      </c>
    </row>
    <row r="21631" spans="24:28" x14ac:dyDescent="0.3">
      <c r="X21631" s="275" t="s">
        <v>29624</v>
      </c>
      <c r="Y21631" s="276">
        <v>88779.61</v>
      </c>
      <c r="AA21631" s="231" t="s">
        <v>27681</v>
      </c>
      <c r="AB21631" s="232">
        <v>1189607</v>
      </c>
    </row>
    <row r="21632" spans="24:28" x14ac:dyDescent="0.3">
      <c r="X21632" s="275" t="s">
        <v>14438</v>
      </c>
      <c r="Y21632" s="276">
        <v>27702.45</v>
      </c>
      <c r="AA21632" s="231" t="s">
        <v>14234</v>
      </c>
      <c r="AB21632" s="232">
        <v>127065.53</v>
      </c>
    </row>
    <row r="21633" spans="24:28" x14ac:dyDescent="0.3">
      <c r="X21633" s="275" t="s">
        <v>29626</v>
      </c>
      <c r="Y21633" s="276">
        <v>32300</v>
      </c>
      <c r="AA21633" s="231" t="s">
        <v>43363</v>
      </c>
      <c r="AB21633" s="232">
        <v>59.92</v>
      </c>
    </row>
    <row r="21634" spans="24:28" x14ac:dyDescent="0.3">
      <c r="X21634" s="275" t="s">
        <v>35804</v>
      </c>
      <c r="Y21634" s="276">
        <v>20069.41</v>
      </c>
      <c r="AA21634" s="231" t="s">
        <v>47599</v>
      </c>
      <c r="AB21634" s="232">
        <v>371152.02</v>
      </c>
    </row>
    <row r="21635" spans="24:28" x14ac:dyDescent="0.3">
      <c r="X21635" s="275" t="s">
        <v>54603</v>
      </c>
      <c r="Y21635" s="276">
        <v>92903.95</v>
      </c>
      <c r="AA21635" s="231" t="s">
        <v>39484</v>
      </c>
      <c r="AB21635" s="232">
        <v>46173.89</v>
      </c>
    </row>
    <row r="21636" spans="24:28" x14ac:dyDescent="0.3">
      <c r="X21636" s="275" t="s">
        <v>35805</v>
      </c>
      <c r="Y21636" s="276">
        <v>90</v>
      </c>
      <c r="AA21636" s="231" t="s">
        <v>36708</v>
      </c>
      <c r="AB21636" s="232">
        <v>1164.0999999999999</v>
      </c>
    </row>
    <row r="21637" spans="24:28" x14ac:dyDescent="0.3">
      <c r="X21637" s="275" t="s">
        <v>55666</v>
      </c>
      <c r="Y21637" s="276">
        <v>11194.46</v>
      </c>
      <c r="AA21637" s="231" t="s">
        <v>54559</v>
      </c>
      <c r="AB21637" s="232">
        <v>17541.46</v>
      </c>
    </row>
    <row r="21638" spans="24:28" x14ac:dyDescent="0.3">
      <c r="X21638" s="275" t="s">
        <v>43402</v>
      </c>
      <c r="Y21638" s="276">
        <v>3041</v>
      </c>
      <c r="AA21638" s="231" t="s">
        <v>14235</v>
      </c>
      <c r="AB21638" s="232">
        <v>637706.68999999994</v>
      </c>
    </row>
    <row r="21639" spans="24:28" x14ac:dyDescent="0.3">
      <c r="X21639" s="275" t="s">
        <v>14439</v>
      </c>
      <c r="Y21639" s="276">
        <v>197917.69</v>
      </c>
      <c r="AA21639" s="231" t="s">
        <v>14236</v>
      </c>
      <c r="AB21639" s="232">
        <v>851542.59</v>
      </c>
    </row>
    <row r="21640" spans="24:28" x14ac:dyDescent="0.3">
      <c r="X21640" s="275" t="s">
        <v>14440</v>
      </c>
      <c r="Y21640" s="276">
        <v>103218.66</v>
      </c>
      <c r="AA21640" s="231" t="s">
        <v>35680</v>
      </c>
      <c r="AB21640" s="232">
        <v>1065190.6599999999</v>
      </c>
    </row>
    <row r="21641" spans="24:28" x14ac:dyDescent="0.3">
      <c r="X21641" s="275" t="s">
        <v>29631</v>
      </c>
      <c r="Y21641" s="276">
        <v>61898.38</v>
      </c>
      <c r="AA21641" s="231" t="s">
        <v>27685</v>
      </c>
      <c r="AB21641" s="232">
        <v>55512</v>
      </c>
    </row>
    <row r="21642" spans="24:28" x14ac:dyDescent="0.3">
      <c r="X21642" s="275" t="s">
        <v>29633</v>
      </c>
      <c r="Y21642" s="276">
        <v>34975.949999999997</v>
      </c>
      <c r="AA21642" s="231" t="s">
        <v>27687</v>
      </c>
      <c r="AB21642" s="232">
        <v>154576.14000000001</v>
      </c>
    </row>
    <row r="21643" spans="24:28" x14ac:dyDescent="0.3">
      <c r="X21643" s="275" t="s">
        <v>29634</v>
      </c>
      <c r="Y21643" s="276">
        <v>5864.85</v>
      </c>
      <c r="AA21643" s="231" t="s">
        <v>27688</v>
      </c>
      <c r="AB21643" s="232">
        <v>1083752.56</v>
      </c>
    </row>
    <row r="21644" spans="24:28" x14ac:dyDescent="0.3">
      <c r="X21644" s="275" t="s">
        <v>29635</v>
      </c>
      <c r="Y21644" s="276">
        <v>526.41999999999996</v>
      </c>
      <c r="AA21644" s="231" t="s">
        <v>48535</v>
      </c>
      <c r="AB21644" s="232">
        <v>-23855.93</v>
      </c>
    </row>
    <row r="21645" spans="24:28" x14ac:dyDescent="0.3">
      <c r="X21645" s="275" t="s">
        <v>29640</v>
      </c>
      <c r="Y21645" s="276">
        <v>4240.49</v>
      </c>
      <c r="AA21645" s="231" t="s">
        <v>48536</v>
      </c>
      <c r="AB21645" s="232">
        <v>18800</v>
      </c>
    </row>
    <row r="21646" spans="24:28" x14ac:dyDescent="0.3">
      <c r="X21646" s="275" t="s">
        <v>29641</v>
      </c>
      <c r="Y21646" s="276">
        <v>53520.160000000003</v>
      </c>
      <c r="AA21646" s="231" t="s">
        <v>54560</v>
      </c>
      <c r="AB21646" s="232">
        <v>2000</v>
      </c>
    </row>
    <row r="21647" spans="24:28" x14ac:dyDescent="0.3">
      <c r="X21647" s="275" t="s">
        <v>29642</v>
      </c>
      <c r="Y21647" s="276">
        <v>-2051.02</v>
      </c>
      <c r="AA21647" s="231" t="s">
        <v>39488</v>
      </c>
      <c r="AB21647" s="232">
        <v>2232.25</v>
      </c>
    </row>
    <row r="21648" spans="24:28" x14ac:dyDescent="0.3">
      <c r="X21648" s="275" t="s">
        <v>47624</v>
      </c>
      <c r="Y21648" s="276">
        <v>11753.75</v>
      </c>
      <c r="AA21648" s="231" t="s">
        <v>46172</v>
      </c>
      <c r="AB21648" s="232">
        <v>141043.5</v>
      </c>
    </row>
    <row r="21649" spans="24:28" x14ac:dyDescent="0.3">
      <c r="X21649" s="275" t="s">
        <v>58118</v>
      </c>
      <c r="Y21649" s="276">
        <v>3391829.05</v>
      </c>
      <c r="AA21649" s="231" t="s">
        <v>36714</v>
      </c>
      <c r="AB21649" s="232">
        <v>445.88</v>
      </c>
    </row>
    <row r="21650" spans="24:28" x14ac:dyDescent="0.3">
      <c r="X21650" s="275" t="s">
        <v>34292</v>
      </c>
      <c r="Y21650" s="276">
        <v>90601.21</v>
      </c>
      <c r="AA21650" s="231" t="s">
        <v>27712</v>
      </c>
      <c r="AB21650" s="232">
        <v>11004.24</v>
      </c>
    </row>
    <row r="21651" spans="24:28" x14ac:dyDescent="0.3">
      <c r="X21651" s="275" t="s">
        <v>55667</v>
      </c>
      <c r="Y21651" s="276">
        <v>7312</v>
      </c>
      <c r="AA21651" s="231" t="s">
        <v>27713</v>
      </c>
      <c r="AB21651" s="232">
        <v>482</v>
      </c>
    </row>
    <row r="21652" spans="24:28" x14ac:dyDescent="0.3">
      <c r="X21652" s="275" t="s">
        <v>34293</v>
      </c>
      <c r="Y21652" s="276">
        <v>2325.3000000000002</v>
      </c>
      <c r="AA21652" s="231" t="s">
        <v>27714</v>
      </c>
      <c r="AB21652" s="232">
        <v>69727.69</v>
      </c>
    </row>
    <row r="21653" spans="24:28" x14ac:dyDescent="0.3">
      <c r="X21653" s="275" t="s">
        <v>34294</v>
      </c>
      <c r="Y21653" s="276">
        <v>7689.94</v>
      </c>
      <c r="AA21653" s="231" t="s">
        <v>43364</v>
      </c>
      <c r="AB21653" s="232">
        <v>1008</v>
      </c>
    </row>
    <row r="21654" spans="24:28" x14ac:dyDescent="0.3">
      <c r="X21654" s="275" t="s">
        <v>34295</v>
      </c>
      <c r="Y21654" s="276">
        <v>853.69</v>
      </c>
      <c r="AA21654" s="231" t="s">
        <v>43365</v>
      </c>
      <c r="AB21654" s="232">
        <v>180</v>
      </c>
    </row>
    <row r="21655" spans="24:28" x14ac:dyDescent="0.3">
      <c r="X21655" s="275" t="s">
        <v>34296</v>
      </c>
      <c r="Y21655" s="276">
        <v>11089.81</v>
      </c>
      <c r="AA21655" s="231" t="s">
        <v>48537</v>
      </c>
      <c r="AB21655" s="232">
        <v>9336</v>
      </c>
    </row>
    <row r="21656" spans="24:28" x14ac:dyDescent="0.3">
      <c r="X21656" s="275" t="s">
        <v>55668</v>
      </c>
      <c r="Y21656" s="276">
        <v>609.14</v>
      </c>
      <c r="AA21656" s="231" t="s">
        <v>48538</v>
      </c>
      <c r="AB21656" s="232">
        <v>545.69000000000005</v>
      </c>
    </row>
    <row r="21657" spans="24:28" x14ac:dyDescent="0.3">
      <c r="X21657" s="275" t="s">
        <v>29655</v>
      </c>
      <c r="Y21657" s="276">
        <v>15820</v>
      </c>
      <c r="AA21657" s="231" t="s">
        <v>48539</v>
      </c>
      <c r="AB21657" s="232">
        <v>2612.71</v>
      </c>
    </row>
    <row r="21658" spans="24:28" x14ac:dyDescent="0.3">
      <c r="X21658" s="275" t="s">
        <v>29656</v>
      </c>
      <c r="Y21658" s="276">
        <v>2020</v>
      </c>
      <c r="AA21658" s="231" t="s">
        <v>43366</v>
      </c>
      <c r="AB21658" s="232">
        <v>15376.48</v>
      </c>
    </row>
    <row r="21659" spans="24:28" x14ac:dyDescent="0.3">
      <c r="X21659" s="275" t="s">
        <v>36833</v>
      </c>
      <c r="Y21659" s="276">
        <v>28690.2</v>
      </c>
      <c r="AA21659" s="231" t="s">
        <v>39489</v>
      </c>
      <c r="AB21659" s="232">
        <v>1378.13</v>
      </c>
    </row>
    <row r="21660" spans="24:28" x14ac:dyDescent="0.3">
      <c r="X21660" s="275" t="s">
        <v>29672</v>
      </c>
      <c r="Y21660" s="276">
        <v>1053.97</v>
      </c>
      <c r="AA21660" s="231" t="s">
        <v>27715</v>
      </c>
      <c r="AB21660" s="232">
        <v>40306.699999999997</v>
      </c>
    </row>
    <row r="21661" spans="24:28" x14ac:dyDescent="0.3">
      <c r="X21661" s="275" t="s">
        <v>48564</v>
      </c>
      <c r="Y21661" s="276">
        <v>390</v>
      </c>
      <c r="AA21661" s="231" t="s">
        <v>27717</v>
      </c>
      <c r="AB21661" s="232">
        <v>17825.689999999999</v>
      </c>
    </row>
    <row r="21662" spans="24:28" x14ac:dyDescent="0.3">
      <c r="X21662" s="275" t="s">
        <v>29673</v>
      </c>
      <c r="Y21662" s="276">
        <v>2181.88</v>
      </c>
      <c r="AA21662" s="231" t="s">
        <v>46173</v>
      </c>
      <c r="AB21662" s="232">
        <v>21696.03</v>
      </c>
    </row>
    <row r="21663" spans="24:28" x14ac:dyDescent="0.3">
      <c r="X21663" s="275" t="s">
        <v>36834</v>
      </c>
      <c r="Y21663" s="276">
        <v>7029.1</v>
      </c>
      <c r="AA21663" s="231" t="s">
        <v>27718</v>
      </c>
      <c r="AB21663" s="232">
        <v>1532.24</v>
      </c>
    </row>
    <row r="21664" spans="24:28" x14ac:dyDescent="0.3">
      <c r="X21664" s="275" t="s">
        <v>39599</v>
      </c>
      <c r="Y21664" s="276">
        <v>3848.69</v>
      </c>
      <c r="AA21664" s="231" t="s">
        <v>14239</v>
      </c>
      <c r="AB21664" s="232">
        <v>17689.13</v>
      </c>
    </row>
    <row r="21665" spans="24:28" x14ac:dyDescent="0.3">
      <c r="X21665" s="275" t="s">
        <v>29674</v>
      </c>
      <c r="Y21665" s="276">
        <v>13274.8</v>
      </c>
      <c r="AA21665" s="231" t="s">
        <v>14248</v>
      </c>
      <c r="AB21665" s="232">
        <v>92169.98</v>
      </c>
    </row>
    <row r="21666" spans="24:28" x14ac:dyDescent="0.3">
      <c r="X21666" s="275" t="s">
        <v>29675</v>
      </c>
      <c r="Y21666" s="276">
        <v>994.68</v>
      </c>
      <c r="AA21666" s="231" t="s">
        <v>27785</v>
      </c>
      <c r="AB21666" s="232">
        <v>91059.55</v>
      </c>
    </row>
    <row r="21667" spans="24:28" x14ac:dyDescent="0.3">
      <c r="X21667" s="275" t="s">
        <v>56874</v>
      </c>
      <c r="Y21667" s="276">
        <v>-231.86</v>
      </c>
      <c r="AA21667" s="231" t="s">
        <v>27786</v>
      </c>
      <c r="AB21667" s="232">
        <v>258677.1</v>
      </c>
    </row>
    <row r="21668" spans="24:28" x14ac:dyDescent="0.3">
      <c r="X21668" s="275" t="s">
        <v>65216</v>
      </c>
      <c r="Y21668" s="276">
        <v>159392.97</v>
      </c>
      <c r="AA21668" s="231" t="s">
        <v>47600</v>
      </c>
      <c r="AB21668" s="232">
        <v>2626.06</v>
      </c>
    </row>
    <row r="21669" spans="24:28" x14ac:dyDescent="0.3">
      <c r="X21669" s="275" t="s">
        <v>29745</v>
      </c>
      <c r="Y21669" s="276">
        <v>537228.52</v>
      </c>
      <c r="AA21669" s="231" t="s">
        <v>34152</v>
      </c>
      <c r="AB21669" s="232">
        <v>195557.8</v>
      </c>
    </row>
    <row r="21670" spans="24:28" x14ac:dyDescent="0.3">
      <c r="X21670" s="275" t="s">
        <v>29747</v>
      </c>
      <c r="Y21670" s="276">
        <v>86282.93</v>
      </c>
      <c r="AA21670" s="231" t="s">
        <v>34153</v>
      </c>
      <c r="AB21670" s="232">
        <v>2520</v>
      </c>
    </row>
    <row r="21671" spans="24:28" x14ac:dyDescent="0.3">
      <c r="X21671" s="275" t="s">
        <v>29749</v>
      </c>
      <c r="Y21671" s="276">
        <v>61960</v>
      </c>
      <c r="AA21671" s="231" t="s">
        <v>27789</v>
      </c>
      <c r="AB21671" s="232">
        <v>71392.39</v>
      </c>
    </row>
    <row r="21672" spans="24:28" x14ac:dyDescent="0.3">
      <c r="X21672" s="275" t="s">
        <v>29750</v>
      </c>
      <c r="Y21672" s="276">
        <v>260220.71</v>
      </c>
      <c r="AA21672" s="231" t="s">
        <v>27790</v>
      </c>
      <c r="AB21672" s="232">
        <v>261673.31</v>
      </c>
    </row>
    <row r="21673" spans="24:28" x14ac:dyDescent="0.3">
      <c r="X21673" s="275" t="s">
        <v>65217</v>
      </c>
      <c r="Y21673" s="276">
        <v>92130.17</v>
      </c>
      <c r="AA21673" s="231" t="s">
        <v>27791</v>
      </c>
      <c r="AB21673" s="232">
        <v>1610.58</v>
      </c>
    </row>
    <row r="21674" spans="24:28" x14ac:dyDescent="0.3">
      <c r="X21674" s="275" t="s">
        <v>29754</v>
      </c>
      <c r="Y21674" s="276">
        <v>686.5</v>
      </c>
      <c r="AA21674" s="231" t="s">
        <v>34154</v>
      </c>
      <c r="AB21674" s="232">
        <v>215.4</v>
      </c>
    </row>
    <row r="21675" spans="24:28" x14ac:dyDescent="0.3">
      <c r="X21675" s="275" t="s">
        <v>39603</v>
      </c>
      <c r="Y21675" s="276">
        <v>960.5</v>
      </c>
      <c r="AA21675" s="231" t="s">
        <v>27792</v>
      </c>
      <c r="AB21675" s="232">
        <v>198378.44</v>
      </c>
    </row>
    <row r="21676" spans="24:28" x14ac:dyDescent="0.3">
      <c r="X21676" s="275" t="s">
        <v>29756</v>
      </c>
      <c r="Y21676" s="276">
        <v>703858.33</v>
      </c>
      <c r="AA21676" s="231" t="s">
        <v>49418</v>
      </c>
      <c r="AB21676" s="232">
        <v>1336.73</v>
      </c>
    </row>
    <row r="21677" spans="24:28" x14ac:dyDescent="0.3">
      <c r="X21677" s="275" t="s">
        <v>40910</v>
      </c>
      <c r="Y21677" s="276">
        <v>16350</v>
      </c>
      <c r="AA21677" s="231" t="s">
        <v>14249</v>
      </c>
      <c r="AB21677" s="232">
        <v>4314.7700000000004</v>
      </c>
    </row>
    <row r="21678" spans="24:28" x14ac:dyDescent="0.3">
      <c r="X21678" s="275" t="s">
        <v>54605</v>
      </c>
      <c r="Y21678" s="276">
        <v>11700</v>
      </c>
      <c r="AA21678" s="231" t="s">
        <v>50765</v>
      </c>
      <c r="AB21678" s="232">
        <v>61.5</v>
      </c>
    </row>
    <row r="21679" spans="24:28" x14ac:dyDescent="0.3">
      <c r="X21679" s="275" t="s">
        <v>36839</v>
      </c>
      <c r="Y21679" s="276">
        <v>2992.6</v>
      </c>
      <c r="AA21679" s="231" t="s">
        <v>47601</v>
      </c>
      <c r="AB21679" s="232">
        <v>1372</v>
      </c>
    </row>
    <row r="21680" spans="24:28" x14ac:dyDescent="0.3">
      <c r="X21680" s="275" t="s">
        <v>14445</v>
      </c>
      <c r="Y21680" s="276">
        <v>142475.09</v>
      </c>
      <c r="AA21680" s="231" t="s">
        <v>47602</v>
      </c>
      <c r="AB21680" s="232">
        <v>683</v>
      </c>
    </row>
    <row r="21681" spans="24:28" x14ac:dyDescent="0.3">
      <c r="X21681" s="275" t="s">
        <v>14446</v>
      </c>
      <c r="Y21681" s="276">
        <v>468761.86</v>
      </c>
      <c r="AA21681" s="231" t="s">
        <v>27793</v>
      </c>
      <c r="AB21681" s="232">
        <v>36649.75</v>
      </c>
    </row>
    <row r="21682" spans="24:28" x14ac:dyDescent="0.3">
      <c r="X21682" s="275" t="s">
        <v>29759</v>
      </c>
      <c r="Y21682" s="276">
        <v>150220.60999999999</v>
      </c>
      <c r="AA21682" s="231" t="s">
        <v>27794</v>
      </c>
      <c r="AB21682" s="232">
        <v>13605.88</v>
      </c>
    </row>
    <row r="21683" spans="24:28" x14ac:dyDescent="0.3">
      <c r="X21683" s="275" t="s">
        <v>29760</v>
      </c>
      <c r="Y21683" s="276">
        <v>141548.85</v>
      </c>
      <c r="AA21683" s="231" t="s">
        <v>39496</v>
      </c>
      <c r="AB21683" s="232">
        <v>41137.71</v>
      </c>
    </row>
    <row r="21684" spans="24:28" x14ac:dyDescent="0.3">
      <c r="X21684" s="275" t="s">
        <v>40911</v>
      </c>
      <c r="Y21684" s="276">
        <v>84000</v>
      </c>
      <c r="AA21684" s="231" t="s">
        <v>27795</v>
      </c>
      <c r="AB21684" s="232">
        <v>1729604.4</v>
      </c>
    </row>
    <row r="21685" spans="24:28" x14ac:dyDescent="0.3">
      <c r="X21685" s="275" t="s">
        <v>65218</v>
      </c>
      <c r="Y21685" s="276">
        <v>27308.92</v>
      </c>
      <c r="AA21685" s="231" t="s">
        <v>54561</v>
      </c>
      <c r="AB21685" s="232">
        <v>32326.98</v>
      </c>
    </row>
    <row r="21686" spans="24:28" x14ac:dyDescent="0.3">
      <c r="X21686" s="275" t="s">
        <v>63534</v>
      </c>
      <c r="Y21686" s="276">
        <v>1225</v>
      </c>
      <c r="AA21686" s="231" t="s">
        <v>27796</v>
      </c>
      <c r="AB21686" s="232">
        <v>369.43</v>
      </c>
    </row>
    <row r="21687" spans="24:28" x14ac:dyDescent="0.3">
      <c r="X21687" s="275" t="s">
        <v>29762</v>
      </c>
      <c r="Y21687" s="276">
        <v>214261.21</v>
      </c>
      <c r="AA21687" s="231" t="s">
        <v>27797</v>
      </c>
      <c r="AB21687" s="232">
        <v>6376.25</v>
      </c>
    </row>
    <row r="21688" spans="24:28" x14ac:dyDescent="0.3">
      <c r="X21688" s="275" t="s">
        <v>55669</v>
      </c>
      <c r="Y21688" s="276">
        <v>-0.3</v>
      </c>
      <c r="AA21688" s="231" t="s">
        <v>27799</v>
      </c>
      <c r="AB21688" s="232">
        <v>13934.46</v>
      </c>
    </row>
    <row r="21689" spans="24:28" x14ac:dyDescent="0.3">
      <c r="X21689" s="275" t="s">
        <v>29763</v>
      </c>
      <c r="Y21689" s="276">
        <v>5974.81</v>
      </c>
      <c r="AA21689" s="231" t="s">
        <v>27800</v>
      </c>
      <c r="AB21689" s="232">
        <v>120.62</v>
      </c>
    </row>
    <row r="21690" spans="24:28" x14ac:dyDescent="0.3">
      <c r="X21690" s="275" t="s">
        <v>29764</v>
      </c>
      <c r="Y21690" s="276">
        <v>473490.55</v>
      </c>
      <c r="AA21690" s="231" t="s">
        <v>14253</v>
      </c>
      <c r="AB21690" s="232">
        <v>231703.99</v>
      </c>
    </row>
    <row r="21691" spans="24:28" x14ac:dyDescent="0.3">
      <c r="X21691" s="275" t="s">
        <v>29765</v>
      </c>
      <c r="Y21691" s="276">
        <v>56962.06</v>
      </c>
      <c r="AA21691" s="231" t="s">
        <v>14254</v>
      </c>
      <c r="AB21691" s="232">
        <v>189943.23</v>
      </c>
    </row>
    <row r="21692" spans="24:28" x14ac:dyDescent="0.3">
      <c r="X21692" s="275" t="s">
        <v>49440</v>
      </c>
      <c r="Y21692" s="276">
        <v>-109.22</v>
      </c>
      <c r="AA21692" s="231" t="s">
        <v>14255</v>
      </c>
      <c r="AB21692" s="232">
        <v>79061.88</v>
      </c>
    </row>
    <row r="21693" spans="24:28" x14ac:dyDescent="0.3">
      <c r="X21693" s="275" t="s">
        <v>29797</v>
      </c>
      <c r="Y21693" s="276">
        <v>6313.95</v>
      </c>
      <c r="AA21693" s="231" t="s">
        <v>27801</v>
      </c>
      <c r="AB21693" s="232">
        <v>37382.949999999997</v>
      </c>
    </row>
    <row r="21694" spans="24:28" x14ac:dyDescent="0.3">
      <c r="X21694" s="275" t="s">
        <v>55670</v>
      </c>
      <c r="Y21694" s="276">
        <v>14273.73</v>
      </c>
      <c r="AA21694" s="231" t="s">
        <v>27804</v>
      </c>
      <c r="AB21694" s="232">
        <v>144602.26999999999</v>
      </c>
    </row>
    <row r="21695" spans="24:28" x14ac:dyDescent="0.3">
      <c r="X21695" s="275" t="s">
        <v>29799</v>
      </c>
      <c r="Y21695" s="276">
        <v>27870</v>
      </c>
      <c r="AA21695" s="231" t="s">
        <v>27805</v>
      </c>
      <c r="AB21695" s="232">
        <v>18133</v>
      </c>
    </row>
    <row r="21696" spans="24:28" x14ac:dyDescent="0.3">
      <c r="X21696" s="275" t="s">
        <v>56875</v>
      </c>
      <c r="Y21696" s="276">
        <v>5800</v>
      </c>
      <c r="AA21696" s="231" t="s">
        <v>39497</v>
      </c>
      <c r="AB21696" s="232">
        <v>1277.33</v>
      </c>
    </row>
    <row r="21697" spans="24:28" x14ac:dyDescent="0.3">
      <c r="X21697" s="275" t="s">
        <v>56876</v>
      </c>
      <c r="Y21697" s="276">
        <v>1600</v>
      </c>
      <c r="AA21697" s="231" t="s">
        <v>39498</v>
      </c>
      <c r="AB21697" s="232">
        <v>3040.79</v>
      </c>
    </row>
    <row r="21698" spans="24:28" x14ac:dyDescent="0.3">
      <c r="X21698" s="275" t="s">
        <v>29800</v>
      </c>
      <c r="Y21698" s="276">
        <v>4250</v>
      </c>
      <c r="AA21698" s="231" t="s">
        <v>39499</v>
      </c>
      <c r="AB21698" s="232">
        <v>73.09</v>
      </c>
    </row>
    <row r="21699" spans="24:28" x14ac:dyDescent="0.3">
      <c r="X21699" s="275" t="s">
        <v>29801</v>
      </c>
      <c r="Y21699" s="276">
        <v>4547.8100000000004</v>
      </c>
      <c r="AA21699" s="231" t="s">
        <v>39500</v>
      </c>
      <c r="AB21699" s="232">
        <v>317.26</v>
      </c>
    </row>
    <row r="21700" spans="24:28" x14ac:dyDescent="0.3">
      <c r="X21700" s="275" t="s">
        <v>29803</v>
      </c>
      <c r="Y21700" s="276">
        <v>3494.28</v>
      </c>
      <c r="AA21700" s="231" t="s">
        <v>27807</v>
      </c>
      <c r="AB21700" s="232">
        <v>2690938.14</v>
      </c>
    </row>
    <row r="21701" spans="24:28" x14ac:dyDescent="0.3">
      <c r="X21701" s="275" t="s">
        <v>62416</v>
      </c>
      <c r="Y21701" s="276">
        <v>345.52</v>
      </c>
      <c r="AA21701" s="231" t="s">
        <v>36723</v>
      </c>
      <c r="AB21701" s="232">
        <v>-786.22</v>
      </c>
    </row>
    <row r="21702" spans="24:28" x14ac:dyDescent="0.3">
      <c r="X21702" s="275" t="s">
        <v>46214</v>
      </c>
      <c r="Y21702" s="276">
        <v>1264</v>
      </c>
      <c r="AA21702" s="231" t="s">
        <v>27808</v>
      </c>
      <c r="AB21702" s="232">
        <v>31243.46</v>
      </c>
    </row>
    <row r="21703" spans="24:28" x14ac:dyDescent="0.3">
      <c r="X21703" s="275" t="s">
        <v>29805</v>
      </c>
      <c r="Y21703" s="276">
        <v>385.15</v>
      </c>
      <c r="AA21703" s="231" t="s">
        <v>48540</v>
      </c>
      <c r="AB21703" s="232">
        <v>5409.04</v>
      </c>
    </row>
    <row r="21704" spans="24:28" x14ac:dyDescent="0.3">
      <c r="X21704" s="275" t="s">
        <v>29873</v>
      </c>
      <c r="Y21704" s="276">
        <v>813366.83</v>
      </c>
      <c r="AA21704" s="231" t="s">
        <v>27900</v>
      </c>
      <c r="AB21704" s="232">
        <v>69686.080000000002</v>
      </c>
    </row>
    <row r="21705" spans="24:28" x14ac:dyDescent="0.3">
      <c r="X21705" s="275" t="s">
        <v>29874</v>
      </c>
      <c r="Y21705" s="276">
        <v>45000</v>
      </c>
      <c r="AA21705" s="231" t="s">
        <v>34162</v>
      </c>
      <c r="AB21705" s="232">
        <v>239930.05</v>
      </c>
    </row>
    <row r="21706" spans="24:28" x14ac:dyDescent="0.3">
      <c r="X21706" s="275" t="s">
        <v>61718</v>
      </c>
      <c r="Y21706" s="276">
        <v>59505.599999999999</v>
      </c>
      <c r="AA21706" s="231" t="s">
        <v>27901</v>
      </c>
      <c r="AB21706" s="232">
        <v>1626019.02</v>
      </c>
    </row>
    <row r="21707" spans="24:28" x14ac:dyDescent="0.3">
      <c r="X21707" s="275" t="s">
        <v>29875</v>
      </c>
      <c r="Y21707" s="276">
        <v>52060</v>
      </c>
      <c r="AA21707" s="231" t="s">
        <v>35693</v>
      </c>
      <c r="AB21707" s="232">
        <v>1465.11</v>
      </c>
    </row>
    <row r="21708" spans="24:28" x14ac:dyDescent="0.3">
      <c r="X21708" s="275" t="s">
        <v>29876</v>
      </c>
      <c r="Y21708" s="276">
        <v>307300.01</v>
      </c>
      <c r="AA21708" s="231" t="s">
        <v>27902</v>
      </c>
      <c r="AB21708" s="232">
        <v>84911.34</v>
      </c>
    </row>
    <row r="21709" spans="24:28" x14ac:dyDescent="0.3">
      <c r="X21709" s="275" t="s">
        <v>29877</v>
      </c>
      <c r="Y21709" s="276">
        <v>4959.18</v>
      </c>
      <c r="AA21709" s="231" t="s">
        <v>47603</v>
      </c>
      <c r="AB21709" s="232">
        <v>1578</v>
      </c>
    </row>
    <row r="21710" spans="24:28" x14ac:dyDescent="0.3">
      <c r="X21710" s="275" t="s">
        <v>14456</v>
      </c>
      <c r="Y21710" s="276">
        <v>41892.25</v>
      </c>
      <c r="AA21710" s="231" t="s">
        <v>46174</v>
      </c>
      <c r="AB21710" s="232">
        <v>22791.27</v>
      </c>
    </row>
    <row r="21711" spans="24:28" x14ac:dyDescent="0.3">
      <c r="X21711" s="275" t="s">
        <v>29878</v>
      </c>
      <c r="Y21711" s="276">
        <v>128719.96</v>
      </c>
      <c r="AA21711" s="231" t="s">
        <v>27903</v>
      </c>
      <c r="AB21711" s="232">
        <v>154153.57</v>
      </c>
    </row>
    <row r="21712" spans="24:28" x14ac:dyDescent="0.3">
      <c r="X21712" s="275" t="s">
        <v>40913</v>
      </c>
      <c r="Y21712" s="276">
        <v>2817.63</v>
      </c>
      <c r="AA21712" s="231" t="s">
        <v>34163</v>
      </c>
      <c r="AB21712" s="232">
        <v>177162.54</v>
      </c>
    </row>
    <row r="21713" spans="24:28" x14ac:dyDescent="0.3">
      <c r="X21713" s="275" t="s">
        <v>14457</v>
      </c>
      <c r="Y21713" s="276">
        <v>33953.39</v>
      </c>
      <c r="AA21713" s="231" t="s">
        <v>54562</v>
      </c>
      <c r="AB21713" s="232">
        <v>6871.62</v>
      </c>
    </row>
    <row r="21714" spans="24:28" x14ac:dyDescent="0.3">
      <c r="X21714" s="275" t="s">
        <v>14458</v>
      </c>
      <c r="Y21714" s="276">
        <v>56073.43</v>
      </c>
      <c r="AA21714" s="231" t="s">
        <v>27904</v>
      </c>
      <c r="AB21714" s="232">
        <v>356757.32</v>
      </c>
    </row>
    <row r="21715" spans="24:28" x14ac:dyDescent="0.3">
      <c r="X21715" s="275" t="s">
        <v>35825</v>
      </c>
      <c r="Y21715" s="276">
        <v>7200</v>
      </c>
      <c r="AA21715" s="231" t="s">
        <v>27905</v>
      </c>
      <c r="AB21715" s="232">
        <v>117899.67</v>
      </c>
    </row>
    <row r="21716" spans="24:28" x14ac:dyDescent="0.3">
      <c r="X21716" s="275" t="s">
        <v>29880</v>
      </c>
      <c r="Y21716" s="276">
        <v>31367.040000000001</v>
      </c>
      <c r="AA21716" s="231" t="s">
        <v>27906</v>
      </c>
      <c r="AB21716" s="232">
        <v>2110.81</v>
      </c>
    </row>
    <row r="21717" spans="24:28" x14ac:dyDescent="0.3">
      <c r="X21717" s="275" t="s">
        <v>40914</v>
      </c>
      <c r="Y21717" s="276">
        <v>74500</v>
      </c>
      <c r="AA21717" s="231" t="s">
        <v>54563</v>
      </c>
      <c r="AB21717" s="232">
        <v>45450.96</v>
      </c>
    </row>
    <row r="21718" spans="24:28" x14ac:dyDescent="0.3">
      <c r="X21718" s="275" t="s">
        <v>58119</v>
      </c>
      <c r="Y21718" s="276">
        <v>1920.92</v>
      </c>
      <c r="AA21718" s="231" t="s">
        <v>27907</v>
      </c>
      <c r="AB21718" s="232">
        <v>31149.3</v>
      </c>
    </row>
    <row r="21719" spans="24:28" x14ac:dyDescent="0.3">
      <c r="X21719" s="275" t="s">
        <v>58797</v>
      </c>
      <c r="Y21719" s="276">
        <v>5615.24</v>
      </c>
      <c r="AA21719" s="231" t="s">
        <v>27908</v>
      </c>
      <c r="AB21719" s="232">
        <v>75968</v>
      </c>
    </row>
    <row r="21720" spans="24:28" x14ac:dyDescent="0.3">
      <c r="X21720" s="275" t="s">
        <v>29881</v>
      </c>
      <c r="Y21720" s="276">
        <v>735602.82</v>
      </c>
      <c r="AA21720" s="231" t="s">
        <v>27909</v>
      </c>
      <c r="AB21720" s="232">
        <v>64170.73</v>
      </c>
    </row>
    <row r="21721" spans="24:28" x14ac:dyDescent="0.3">
      <c r="X21721" s="275" t="s">
        <v>29883</v>
      </c>
      <c r="Y21721" s="276">
        <v>147970.91</v>
      </c>
      <c r="AA21721" s="231" t="s">
        <v>34164</v>
      </c>
      <c r="AB21721" s="232">
        <v>24992.43</v>
      </c>
    </row>
    <row r="21722" spans="24:28" x14ac:dyDescent="0.3">
      <c r="X21722" s="275" t="s">
        <v>29884</v>
      </c>
      <c r="Y21722" s="276">
        <v>315.61</v>
      </c>
      <c r="AA21722" s="231" t="s">
        <v>27910</v>
      </c>
      <c r="AB21722" s="232">
        <v>123761.39</v>
      </c>
    </row>
    <row r="21723" spans="24:28" x14ac:dyDescent="0.3">
      <c r="X21723" s="275" t="s">
        <v>14459</v>
      </c>
      <c r="Y21723" s="276">
        <v>193713.97</v>
      </c>
      <c r="AA21723" s="231" t="s">
        <v>49419</v>
      </c>
      <c r="AB21723" s="232">
        <v>876.43</v>
      </c>
    </row>
    <row r="21724" spans="24:28" x14ac:dyDescent="0.3">
      <c r="X21724" s="275" t="s">
        <v>14460</v>
      </c>
      <c r="Y21724" s="276">
        <v>561685.34</v>
      </c>
      <c r="AA21724" s="231" t="s">
        <v>27912</v>
      </c>
      <c r="AB21724" s="232">
        <v>1063.5</v>
      </c>
    </row>
    <row r="21725" spans="24:28" x14ac:dyDescent="0.3">
      <c r="X21725" s="275" t="s">
        <v>14461</v>
      </c>
      <c r="Y21725" s="276">
        <v>31422.43</v>
      </c>
      <c r="AA21725" s="231" t="s">
        <v>27913</v>
      </c>
      <c r="AB21725" s="232">
        <v>25867.66</v>
      </c>
    </row>
    <row r="21726" spans="24:28" x14ac:dyDescent="0.3">
      <c r="X21726" s="275" t="s">
        <v>29885</v>
      </c>
      <c r="Y21726" s="276">
        <v>4179815.42</v>
      </c>
      <c r="AA21726" s="231" t="s">
        <v>27914</v>
      </c>
      <c r="AB21726" s="232">
        <v>10268.129999999999</v>
      </c>
    </row>
    <row r="21727" spans="24:28" x14ac:dyDescent="0.3">
      <c r="X21727" s="275" t="s">
        <v>43404</v>
      </c>
      <c r="Y21727" s="276">
        <v>11017.58</v>
      </c>
      <c r="AA21727" s="231" t="s">
        <v>27915</v>
      </c>
      <c r="AB21727" s="232">
        <v>2600.0500000000002</v>
      </c>
    </row>
    <row r="21728" spans="24:28" x14ac:dyDescent="0.3">
      <c r="X21728" s="275" t="s">
        <v>56877</v>
      </c>
      <c r="Y21728" s="276">
        <v>139050.20000000001</v>
      </c>
      <c r="AA21728" s="231" t="s">
        <v>27916</v>
      </c>
      <c r="AB21728" s="232">
        <v>10045.530000000001</v>
      </c>
    </row>
    <row r="21729" spans="24:28" x14ac:dyDescent="0.3">
      <c r="X21729" s="275" t="s">
        <v>48566</v>
      </c>
      <c r="Y21729" s="276">
        <v>6460</v>
      </c>
      <c r="AA21729" s="231" t="s">
        <v>39506</v>
      </c>
      <c r="AB21729" s="232">
        <v>3972539.91</v>
      </c>
    </row>
    <row r="21730" spans="24:28" x14ac:dyDescent="0.3">
      <c r="X21730" s="275" t="s">
        <v>29887</v>
      </c>
      <c r="Y21730" s="276">
        <v>553645.29</v>
      </c>
      <c r="AA21730" s="231" t="s">
        <v>35694</v>
      </c>
      <c r="AB21730" s="232">
        <v>40566.04</v>
      </c>
    </row>
    <row r="21731" spans="24:28" x14ac:dyDescent="0.3">
      <c r="X21731" s="275" t="s">
        <v>58798</v>
      </c>
      <c r="Y21731" s="276">
        <v>1379993.81</v>
      </c>
      <c r="AA21731" s="231" t="s">
        <v>27918</v>
      </c>
      <c r="AB21731" s="232">
        <v>23895</v>
      </c>
    </row>
    <row r="21732" spans="24:28" x14ac:dyDescent="0.3">
      <c r="X21732" s="275" t="s">
        <v>14462</v>
      </c>
      <c r="Y21732" s="276">
        <v>878489.54</v>
      </c>
      <c r="AA21732" s="231" t="s">
        <v>27919</v>
      </c>
      <c r="AB21732" s="232">
        <v>42746.82</v>
      </c>
    </row>
    <row r="21733" spans="24:28" x14ac:dyDescent="0.3">
      <c r="X21733" s="275" t="s">
        <v>43405</v>
      </c>
      <c r="Y21733" s="276">
        <v>175828.5</v>
      </c>
      <c r="AA21733" s="231" t="s">
        <v>27921</v>
      </c>
      <c r="AB21733" s="232">
        <v>3085.62</v>
      </c>
    </row>
    <row r="21734" spans="24:28" x14ac:dyDescent="0.3">
      <c r="X21734" s="275" t="s">
        <v>29888</v>
      </c>
      <c r="Y21734" s="276">
        <v>573561.77</v>
      </c>
      <c r="AA21734" s="231" t="s">
        <v>27922</v>
      </c>
      <c r="AB21734" s="232">
        <v>7.1</v>
      </c>
    </row>
    <row r="21735" spans="24:28" x14ac:dyDescent="0.3">
      <c r="X21735" s="275" t="s">
        <v>29889</v>
      </c>
      <c r="Y21735" s="276">
        <v>4516.78</v>
      </c>
      <c r="AA21735" s="231" t="s">
        <v>27923</v>
      </c>
      <c r="AB21735" s="232">
        <v>549548.41</v>
      </c>
    </row>
    <row r="21736" spans="24:28" x14ac:dyDescent="0.3">
      <c r="X21736" s="275" t="s">
        <v>29891</v>
      </c>
      <c r="Y21736" s="276">
        <v>41732.49</v>
      </c>
      <c r="AA21736" s="231" t="s">
        <v>27924</v>
      </c>
      <c r="AB21736" s="232">
        <v>575513.97</v>
      </c>
    </row>
    <row r="21737" spans="24:28" x14ac:dyDescent="0.3">
      <c r="X21737" s="275" t="s">
        <v>14463</v>
      </c>
      <c r="Y21737" s="276">
        <v>1700210.86</v>
      </c>
      <c r="AA21737" s="231" t="s">
        <v>27925</v>
      </c>
      <c r="AB21737" s="232">
        <v>301864.27</v>
      </c>
    </row>
    <row r="21738" spans="24:28" x14ac:dyDescent="0.3">
      <c r="X21738" s="275" t="s">
        <v>29892</v>
      </c>
      <c r="Y21738" s="276">
        <v>-169181.9</v>
      </c>
      <c r="AA21738" s="231" t="s">
        <v>27926</v>
      </c>
      <c r="AB21738" s="232">
        <v>102608.16</v>
      </c>
    </row>
    <row r="21739" spans="24:28" x14ac:dyDescent="0.3">
      <c r="X21739" s="275" t="s">
        <v>46215</v>
      </c>
      <c r="Y21739" s="276">
        <v>122918.01</v>
      </c>
      <c r="AA21739" s="231" t="s">
        <v>27927</v>
      </c>
      <c r="AB21739" s="232">
        <v>46969.81</v>
      </c>
    </row>
    <row r="21740" spans="24:28" x14ac:dyDescent="0.3">
      <c r="X21740" s="275" t="s">
        <v>36848</v>
      </c>
      <c r="Y21740" s="276">
        <v>2369193.98</v>
      </c>
      <c r="AA21740" s="231" t="s">
        <v>40897</v>
      </c>
      <c r="AB21740" s="232">
        <v>23668.400000000001</v>
      </c>
    </row>
    <row r="21741" spans="24:28" x14ac:dyDescent="0.3">
      <c r="X21741" s="275" t="s">
        <v>39610</v>
      </c>
      <c r="Y21741" s="276">
        <v>3147814.39</v>
      </c>
      <c r="AA21741" s="231" t="s">
        <v>34165</v>
      </c>
      <c r="AB21741" s="232">
        <v>36564.18</v>
      </c>
    </row>
    <row r="21742" spans="24:28" x14ac:dyDescent="0.3">
      <c r="X21742" s="275" t="s">
        <v>58386</v>
      </c>
      <c r="Y21742" s="276">
        <v>11162.43</v>
      </c>
      <c r="AA21742" s="231" t="s">
        <v>39507</v>
      </c>
      <c r="AB21742" s="232">
        <v>40012.68</v>
      </c>
    </row>
    <row r="21743" spans="24:28" x14ac:dyDescent="0.3">
      <c r="X21743" s="275" t="s">
        <v>54608</v>
      </c>
      <c r="Y21743" s="276">
        <v>20000.04</v>
      </c>
      <c r="AA21743" s="231" t="s">
        <v>48541</v>
      </c>
      <c r="AB21743" s="232">
        <v>2093.35</v>
      </c>
    </row>
    <row r="21744" spans="24:28" x14ac:dyDescent="0.3">
      <c r="X21744" s="275" t="s">
        <v>59363</v>
      </c>
      <c r="Y21744" s="276">
        <v>55860.959999999999</v>
      </c>
      <c r="AA21744" s="231" t="s">
        <v>27930</v>
      </c>
      <c r="AB21744" s="232">
        <v>16614.330000000002</v>
      </c>
    </row>
    <row r="21745" spans="24:28" x14ac:dyDescent="0.3">
      <c r="X21745" s="275" t="s">
        <v>59364</v>
      </c>
      <c r="Y21745" s="276">
        <v>48559.8</v>
      </c>
      <c r="AA21745" s="231" t="s">
        <v>54564</v>
      </c>
      <c r="AB21745" s="232">
        <v>914075.97</v>
      </c>
    </row>
    <row r="21746" spans="24:28" x14ac:dyDescent="0.3">
      <c r="X21746" s="275" t="s">
        <v>54609</v>
      </c>
      <c r="Y21746" s="276">
        <v>53990.52</v>
      </c>
      <c r="AA21746" s="231" t="s">
        <v>27932</v>
      </c>
      <c r="AB21746" s="232">
        <v>328998.59000000003</v>
      </c>
    </row>
    <row r="21747" spans="24:28" x14ac:dyDescent="0.3">
      <c r="X21747" s="275" t="s">
        <v>48568</v>
      </c>
      <c r="Y21747" s="276">
        <v>15735.48</v>
      </c>
      <c r="AA21747" s="231" t="s">
        <v>27933</v>
      </c>
      <c r="AB21747" s="232">
        <v>409134.82</v>
      </c>
    </row>
    <row r="21748" spans="24:28" x14ac:dyDescent="0.3">
      <c r="X21748" s="275" t="s">
        <v>54610</v>
      </c>
      <c r="Y21748" s="276">
        <v>45954.6</v>
      </c>
      <c r="AA21748" s="231" t="s">
        <v>35695</v>
      </c>
      <c r="AB21748" s="232">
        <v>868.75</v>
      </c>
    </row>
    <row r="21749" spans="24:28" x14ac:dyDescent="0.3">
      <c r="X21749" s="275" t="s">
        <v>29918</v>
      </c>
      <c r="Y21749" s="276">
        <v>15917.52</v>
      </c>
      <c r="AA21749" s="231" t="s">
        <v>35696</v>
      </c>
      <c r="AB21749" s="232">
        <v>7656.89</v>
      </c>
    </row>
    <row r="21750" spans="24:28" x14ac:dyDescent="0.3">
      <c r="X21750" s="275" t="s">
        <v>60046</v>
      </c>
      <c r="Y21750" s="276">
        <v>699</v>
      </c>
      <c r="AA21750" s="231" t="s">
        <v>27940</v>
      </c>
      <c r="AB21750" s="232">
        <v>1439826.83</v>
      </c>
    </row>
    <row r="21751" spans="24:28" x14ac:dyDescent="0.3">
      <c r="X21751" s="275" t="s">
        <v>48569</v>
      </c>
      <c r="Y21751" s="276">
        <v>3562.56</v>
      </c>
      <c r="AA21751" s="231" t="s">
        <v>47604</v>
      </c>
      <c r="AB21751" s="232">
        <v>23150.52</v>
      </c>
    </row>
    <row r="21752" spans="24:28" x14ac:dyDescent="0.3">
      <c r="X21752" s="275" t="s">
        <v>48570</v>
      </c>
      <c r="Y21752" s="276">
        <v>4028.76</v>
      </c>
      <c r="AA21752" s="231" t="s">
        <v>27941</v>
      </c>
      <c r="AB21752" s="232">
        <v>28640.69</v>
      </c>
    </row>
    <row r="21753" spans="24:28" x14ac:dyDescent="0.3">
      <c r="X21753" s="275" t="s">
        <v>29919</v>
      </c>
      <c r="Y21753" s="276">
        <v>3726</v>
      </c>
      <c r="AA21753" s="231" t="s">
        <v>27992</v>
      </c>
      <c r="AB21753" s="232">
        <v>118878.47</v>
      </c>
    </row>
    <row r="21754" spans="24:28" x14ac:dyDescent="0.3">
      <c r="X21754" s="275" t="s">
        <v>29920</v>
      </c>
      <c r="Y21754" s="276">
        <v>1819.56</v>
      </c>
      <c r="AA21754" s="231" t="s">
        <v>54565</v>
      </c>
      <c r="AB21754" s="232">
        <v>4737.3900000000003</v>
      </c>
    </row>
    <row r="21755" spans="24:28" x14ac:dyDescent="0.3">
      <c r="X21755" s="275" t="s">
        <v>29923</v>
      </c>
      <c r="Y21755" s="276">
        <v>18678.87</v>
      </c>
      <c r="AA21755" s="231" t="s">
        <v>46175</v>
      </c>
      <c r="AB21755" s="232">
        <v>6122</v>
      </c>
    </row>
    <row r="21756" spans="24:28" x14ac:dyDescent="0.3">
      <c r="X21756" s="275" t="s">
        <v>63535</v>
      </c>
      <c r="Y21756" s="276">
        <v>2843</v>
      </c>
      <c r="AA21756" s="231" t="s">
        <v>27993</v>
      </c>
      <c r="AB21756" s="232">
        <v>129273.86</v>
      </c>
    </row>
    <row r="21757" spans="24:28" x14ac:dyDescent="0.3">
      <c r="X21757" s="275" t="s">
        <v>29925</v>
      </c>
      <c r="Y21757" s="276">
        <v>717.59</v>
      </c>
      <c r="AA21757" s="231" t="s">
        <v>35708</v>
      </c>
      <c r="AB21757" s="232">
        <v>94718.32</v>
      </c>
    </row>
    <row r="21758" spans="24:28" x14ac:dyDescent="0.3">
      <c r="X21758" s="275" t="s">
        <v>49442</v>
      </c>
      <c r="Y21758" s="276">
        <v>2776</v>
      </c>
      <c r="AA21758" s="231" t="s">
        <v>35709</v>
      </c>
      <c r="AB21758" s="232">
        <v>110710.45</v>
      </c>
    </row>
    <row r="21759" spans="24:28" x14ac:dyDescent="0.3">
      <c r="X21759" s="275" t="s">
        <v>29927</v>
      </c>
      <c r="Y21759" s="276">
        <v>67104.3</v>
      </c>
      <c r="AA21759" s="231" t="s">
        <v>27996</v>
      </c>
      <c r="AB21759" s="232">
        <v>19123.39</v>
      </c>
    </row>
    <row r="21760" spans="24:28" x14ac:dyDescent="0.3">
      <c r="X21760" s="275" t="s">
        <v>29928</v>
      </c>
      <c r="Y21760" s="276">
        <v>58514</v>
      </c>
      <c r="AA21760" s="231" t="s">
        <v>27997</v>
      </c>
      <c r="AB21760" s="232">
        <v>8583.82</v>
      </c>
    </row>
    <row r="21761" spans="24:28" x14ac:dyDescent="0.3">
      <c r="X21761" s="275" t="s">
        <v>29929</v>
      </c>
      <c r="Y21761" s="276">
        <v>987.08</v>
      </c>
      <c r="AA21761" s="231" t="s">
        <v>14259</v>
      </c>
      <c r="AB21761" s="232">
        <v>1267.3</v>
      </c>
    </row>
    <row r="21762" spans="24:28" x14ac:dyDescent="0.3">
      <c r="X21762" s="275" t="s">
        <v>65219</v>
      </c>
      <c r="Y21762" s="276">
        <v>25325</v>
      </c>
      <c r="AA21762" s="231" t="s">
        <v>32795</v>
      </c>
      <c r="AB21762" s="232">
        <v>1104.8</v>
      </c>
    </row>
    <row r="21763" spans="24:28" x14ac:dyDescent="0.3">
      <c r="X21763" s="275" t="s">
        <v>65220</v>
      </c>
      <c r="Y21763" s="276">
        <v>3098</v>
      </c>
      <c r="AA21763" s="231" t="s">
        <v>27998</v>
      </c>
      <c r="AB21763" s="232">
        <v>87</v>
      </c>
    </row>
    <row r="21764" spans="24:28" x14ac:dyDescent="0.3">
      <c r="X21764" s="275" t="s">
        <v>29953</v>
      </c>
      <c r="Y21764" s="276">
        <v>25200</v>
      </c>
      <c r="AA21764" s="231" t="s">
        <v>34170</v>
      </c>
      <c r="AB21764" s="232">
        <v>513006.7</v>
      </c>
    </row>
    <row r="21765" spans="24:28" x14ac:dyDescent="0.3">
      <c r="X21765" s="275" t="s">
        <v>46216</v>
      </c>
      <c r="Y21765" s="276">
        <v>108650.16</v>
      </c>
      <c r="AA21765" s="231" t="s">
        <v>54566</v>
      </c>
      <c r="AB21765" s="232">
        <v>5449.74</v>
      </c>
    </row>
    <row r="21766" spans="24:28" x14ac:dyDescent="0.3">
      <c r="X21766" s="275" t="s">
        <v>29956</v>
      </c>
      <c r="Y21766" s="276">
        <v>12746.52</v>
      </c>
      <c r="AA21766" s="231" t="s">
        <v>50766</v>
      </c>
      <c r="AB21766" s="232">
        <v>5917.94</v>
      </c>
    </row>
    <row r="21767" spans="24:28" x14ac:dyDescent="0.3">
      <c r="X21767" s="275" t="s">
        <v>29957</v>
      </c>
      <c r="Y21767" s="276">
        <v>11157.19</v>
      </c>
      <c r="AA21767" s="231" t="s">
        <v>28000</v>
      </c>
      <c r="AB21767" s="232">
        <v>663.31</v>
      </c>
    </row>
    <row r="21768" spans="24:28" x14ac:dyDescent="0.3">
      <c r="X21768" s="275" t="s">
        <v>29958</v>
      </c>
      <c r="Y21768" s="276">
        <v>59516.5</v>
      </c>
      <c r="AA21768" s="231" t="s">
        <v>14260</v>
      </c>
      <c r="AB21768" s="232">
        <v>75776.05</v>
      </c>
    </row>
    <row r="21769" spans="24:28" x14ac:dyDescent="0.3">
      <c r="X21769" s="275" t="s">
        <v>36856</v>
      </c>
      <c r="Y21769" s="276">
        <v>10549.63</v>
      </c>
      <c r="AA21769" s="231" t="s">
        <v>14261</v>
      </c>
      <c r="AB21769" s="232">
        <v>111055.15</v>
      </c>
    </row>
    <row r="21770" spans="24:28" x14ac:dyDescent="0.3">
      <c r="X21770" s="275" t="s">
        <v>29959</v>
      </c>
      <c r="Y21770" s="276">
        <v>22190.5</v>
      </c>
      <c r="AA21770" s="231" t="s">
        <v>28002</v>
      </c>
      <c r="AB21770" s="232">
        <v>56625.88</v>
      </c>
    </row>
    <row r="21771" spans="24:28" x14ac:dyDescent="0.3">
      <c r="X21771" s="275" t="s">
        <v>29961</v>
      </c>
      <c r="Y21771" s="276">
        <v>99571.63</v>
      </c>
      <c r="AA21771" s="231" t="s">
        <v>28003</v>
      </c>
      <c r="AB21771" s="232">
        <v>459</v>
      </c>
    </row>
    <row r="21772" spans="24:28" x14ac:dyDescent="0.3">
      <c r="X21772" s="275" t="s">
        <v>29964</v>
      </c>
      <c r="Y21772" s="276">
        <v>125224.31</v>
      </c>
      <c r="AA21772" s="231" t="s">
        <v>28007</v>
      </c>
      <c r="AB21772" s="232">
        <v>12626.01</v>
      </c>
    </row>
    <row r="21773" spans="24:28" x14ac:dyDescent="0.3">
      <c r="X21773" s="275" t="s">
        <v>36867</v>
      </c>
      <c r="Y21773" s="276">
        <v>53853</v>
      </c>
      <c r="AA21773" s="231" t="s">
        <v>54567</v>
      </c>
      <c r="AB21773" s="232">
        <v>1250</v>
      </c>
    </row>
    <row r="21774" spans="24:28" x14ac:dyDescent="0.3">
      <c r="X21774" s="275" t="s">
        <v>34323</v>
      </c>
      <c r="Y21774" s="276">
        <v>68787.5</v>
      </c>
      <c r="AA21774" s="231" t="s">
        <v>28008</v>
      </c>
      <c r="AB21774" s="232">
        <v>46536.54</v>
      </c>
    </row>
    <row r="21775" spans="24:28" x14ac:dyDescent="0.3">
      <c r="X21775" s="275" t="s">
        <v>30045</v>
      </c>
      <c r="Y21775" s="276">
        <v>214033.84</v>
      </c>
      <c r="AA21775" s="231" t="s">
        <v>28009</v>
      </c>
      <c r="AB21775" s="232">
        <v>304521.51</v>
      </c>
    </row>
    <row r="21776" spans="24:28" x14ac:dyDescent="0.3">
      <c r="X21776" s="275" t="s">
        <v>58120</v>
      </c>
      <c r="Y21776" s="276">
        <v>1594.56</v>
      </c>
      <c r="AA21776" s="231" t="s">
        <v>28011</v>
      </c>
      <c r="AB21776" s="232">
        <v>117</v>
      </c>
    </row>
    <row r="21777" spans="24:28" x14ac:dyDescent="0.3">
      <c r="X21777" s="275" t="s">
        <v>30046</v>
      </c>
      <c r="Y21777" s="276">
        <v>115559.41</v>
      </c>
      <c r="AA21777" s="231" t="s">
        <v>54568</v>
      </c>
      <c r="AB21777" s="232">
        <v>97.42</v>
      </c>
    </row>
    <row r="21778" spans="24:28" x14ac:dyDescent="0.3">
      <c r="X21778" s="275" t="s">
        <v>30047</v>
      </c>
      <c r="Y21778" s="276">
        <v>76.95</v>
      </c>
      <c r="AA21778" s="231" t="s">
        <v>28012</v>
      </c>
      <c r="AB21778" s="232">
        <v>10683.43</v>
      </c>
    </row>
    <row r="21779" spans="24:28" x14ac:dyDescent="0.3">
      <c r="X21779" s="275" t="s">
        <v>30048</v>
      </c>
      <c r="Y21779" s="276">
        <v>4050</v>
      </c>
      <c r="AA21779" s="231" t="s">
        <v>35710</v>
      </c>
      <c r="AB21779" s="232">
        <v>23767.32</v>
      </c>
    </row>
    <row r="21780" spans="24:28" x14ac:dyDescent="0.3">
      <c r="X21780" s="275" t="s">
        <v>58121</v>
      </c>
      <c r="Y21780" s="276">
        <v>16918.16</v>
      </c>
      <c r="AA21780" s="231" t="s">
        <v>36742</v>
      </c>
      <c r="AB21780" s="232">
        <v>78031.199999999997</v>
      </c>
    </row>
    <row r="21781" spans="24:28" x14ac:dyDescent="0.3">
      <c r="X21781" s="275" t="s">
        <v>61719</v>
      </c>
      <c r="Y21781" s="276">
        <v>1937.25</v>
      </c>
      <c r="AA21781" s="231" t="s">
        <v>28081</v>
      </c>
      <c r="AB21781" s="232">
        <v>64842.98</v>
      </c>
    </row>
    <row r="21782" spans="24:28" x14ac:dyDescent="0.3">
      <c r="X21782" s="275" t="s">
        <v>36868</v>
      </c>
      <c r="Y21782" s="276">
        <v>25719.91</v>
      </c>
      <c r="AA21782" s="231" t="s">
        <v>47605</v>
      </c>
      <c r="AB21782" s="232">
        <v>2772.75</v>
      </c>
    </row>
    <row r="21783" spans="24:28" x14ac:dyDescent="0.3">
      <c r="X21783" s="275" t="s">
        <v>30051</v>
      </c>
      <c r="Y21783" s="276">
        <v>4505.75</v>
      </c>
      <c r="AA21783" s="231" t="s">
        <v>28082</v>
      </c>
      <c r="AB21783" s="232">
        <v>145758</v>
      </c>
    </row>
    <row r="21784" spans="24:28" x14ac:dyDescent="0.3">
      <c r="X21784" s="275" t="s">
        <v>30054</v>
      </c>
      <c r="Y21784" s="276">
        <v>2475</v>
      </c>
      <c r="AA21784" s="231" t="s">
        <v>49420</v>
      </c>
      <c r="AB21784" s="232">
        <v>1025.6400000000001</v>
      </c>
    </row>
    <row r="21785" spans="24:28" x14ac:dyDescent="0.3">
      <c r="X21785" s="275" t="s">
        <v>36870</v>
      </c>
      <c r="Y21785" s="276">
        <v>11982.42</v>
      </c>
      <c r="AA21785" s="231" t="s">
        <v>28083</v>
      </c>
      <c r="AB21785" s="232">
        <v>16260.75</v>
      </c>
    </row>
    <row r="21786" spans="24:28" x14ac:dyDescent="0.3">
      <c r="X21786" s="275" t="s">
        <v>30055</v>
      </c>
      <c r="Y21786" s="276">
        <v>18847.150000000001</v>
      </c>
      <c r="AA21786" s="231" t="s">
        <v>28084</v>
      </c>
      <c r="AB21786" s="232">
        <v>136600.70000000001</v>
      </c>
    </row>
    <row r="21787" spans="24:28" x14ac:dyDescent="0.3">
      <c r="X21787" s="275" t="s">
        <v>30057</v>
      </c>
      <c r="Y21787" s="276">
        <v>17544.14</v>
      </c>
      <c r="AA21787" s="231" t="s">
        <v>28085</v>
      </c>
      <c r="AB21787" s="232">
        <v>8055.23</v>
      </c>
    </row>
    <row r="21788" spans="24:28" x14ac:dyDescent="0.3">
      <c r="X21788" s="275" t="s">
        <v>36871</v>
      </c>
      <c r="Y21788" s="276">
        <v>3.65</v>
      </c>
      <c r="AA21788" s="231" t="s">
        <v>36743</v>
      </c>
      <c r="AB21788" s="232">
        <v>10672.5</v>
      </c>
    </row>
    <row r="21789" spans="24:28" x14ac:dyDescent="0.3">
      <c r="X21789" s="275" t="s">
        <v>14471</v>
      </c>
      <c r="Y21789" s="276">
        <v>40280.25</v>
      </c>
      <c r="AA21789" s="231" t="s">
        <v>28086</v>
      </c>
      <c r="AB21789" s="232">
        <v>1333.6</v>
      </c>
    </row>
    <row r="21790" spans="24:28" x14ac:dyDescent="0.3">
      <c r="X21790" s="275" t="s">
        <v>14472</v>
      </c>
      <c r="Y21790" s="276">
        <v>119052.82</v>
      </c>
      <c r="AA21790" s="231" t="s">
        <v>28089</v>
      </c>
      <c r="AB21790" s="232">
        <v>14746.73</v>
      </c>
    </row>
    <row r="21791" spans="24:28" x14ac:dyDescent="0.3">
      <c r="X21791" s="275" t="s">
        <v>30058</v>
      </c>
      <c r="Y21791" s="276">
        <v>55911.88</v>
      </c>
      <c r="AA21791" s="231" t="s">
        <v>32802</v>
      </c>
      <c r="AB21791" s="232">
        <v>24388.1</v>
      </c>
    </row>
    <row r="21792" spans="24:28" x14ac:dyDescent="0.3">
      <c r="X21792" s="275" t="s">
        <v>49445</v>
      </c>
      <c r="Y21792" s="276">
        <v>2589.02</v>
      </c>
      <c r="AA21792" s="231" t="s">
        <v>28091</v>
      </c>
      <c r="AB21792" s="232">
        <v>64703.88</v>
      </c>
    </row>
    <row r="21793" spans="24:28" x14ac:dyDescent="0.3">
      <c r="X21793" s="275" t="s">
        <v>30059</v>
      </c>
      <c r="Y21793" s="276">
        <v>1138914.6499999999</v>
      </c>
      <c r="AA21793" s="231" t="s">
        <v>35716</v>
      </c>
      <c r="AB21793" s="232">
        <v>478031.45</v>
      </c>
    </row>
    <row r="21794" spans="24:28" x14ac:dyDescent="0.3">
      <c r="X21794" s="275" t="s">
        <v>40915</v>
      </c>
      <c r="Y21794" s="276">
        <v>24743.37</v>
      </c>
      <c r="AA21794" s="231" t="s">
        <v>39512</v>
      </c>
      <c r="AB21794" s="232">
        <v>231293.2</v>
      </c>
    </row>
    <row r="21795" spans="24:28" x14ac:dyDescent="0.3">
      <c r="X21795" s="275" t="s">
        <v>30061</v>
      </c>
      <c r="Y21795" s="276">
        <v>132.57</v>
      </c>
      <c r="AA21795" s="231" t="s">
        <v>47606</v>
      </c>
      <c r="AB21795" s="232">
        <v>8970</v>
      </c>
    </row>
    <row r="21796" spans="24:28" x14ac:dyDescent="0.3">
      <c r="X21796" s="275" t="s">
        <v>30062</v>
      </c>
      <c r="Y21796" s="276">
        <v>214.13</v>
      </c>
      <c r="AA21796" s="231" t="s">
        <v>47607</v>
      </c>
      <c r="AB21796" s="232">
        <v>14775</v>
      </c>
    </row>
    <row r="21797" spans="24:28" x14ac:dyDescent="0.3">
      <c r="X21797" s="275" t="s">
        <v>54611</v>
      </c>
      <c r="Y21797" s="276">
        <v>2456.38</v>
      </c>
      <c r="AA21797" s="231" t="s">
        <v>14266</v>
      </c>
      <c r="AB21797" s="232">
        <v>106721.5</v>
      </c>
    </row>
    <row r="21798" spans="24:28" x14ac:dyDescent="0.3">
      <c r="X21798" s="275" t="s">
        <v>54612</v>
      </c>
      <c r="Y21798" s="276">
        <v>6840</v>
      </c>
      <c r="AA21798" s="231" t="s">
        <v>14267</v>
      </c>
      <c r="AB21798" s="232">
        <v>105695.4</v>
      </c>
    </row>
    <row r="21799" spans="24:28" x14ac:dyDescent="0.3">
      <c r="X21799" s="275" t="s">
        <v>60973</v>
      </c>
      <c r="Y21799" s="276">
        <v>10450</v>
      </c>
      <c r="AA21799" s="231" t="s">
        <v>14268</v>
      </c>
      <c r="AB21799" s="232">
        <v>152991.04999999999</v>
      </c>
    </row>
    <row r="21800" spans="24:28" x14ac:dyDescent="0.3">
      <c r="X21800" s="275" t="s">
        <v>30064</v>
      </c>
      <c r="Y21800" s="276">
        <v>72256.36</v>
      </c>
      <c r="AA21800" s="231" t="s">
        <v>28093</v>
      </c>
      <c r="AB21800" s="232">
        <v>41973.41</v>
      </c>
    </row>
    <row r="21801" spans="24:28" x14ac:dyDescent="0.3">
      <c r="X21801" s="275" t="s">
        <v>14473</v>
      </c>
      <c r="Y21801" s="276">
        <v>351684.92</v>
      </c>
      <c r="AA21801" s="231" t="s">
        <v>28094</v>
      </c>
      <c r="AB21801" s="232">
        <v>40386.239999999998</v>
      </c>
    </row>
    <row r="21802" spans="24:28" x14ac:dyDescent="0.3">
      <c r="X21802" s="275" t="s">
        <v>30065</v>
      </c>
      <c r="Y21802" s="276">
        <v>1372065.76</v>
      </c>
      <c r="AA21802" s="231" t="s">
        <v>39513</v>
      </c>
      <c r="AB21802" s="232">
        <v>1860</v>
      </c>
    </row>
    <row r="21803" spans="24:28" x14ac:dyDescent="0.3">
      <c r="X21803" s="275" t="s">
        <v>30066</v>
      </c>
      <c r="Y21803" s="276">
        <v>295065.59000000003</v>
      </c>
      <c r="AA21803" s="231" t="s">
        <v>28095</v>
      </c>
      <c r="AB21803" s="232">
        <v>10953.99</v>
      </c>
    </row>
    <row r="21804" spans="24:28" x14ac:dyDescent="0.3">
      <c r="X21804" s="275" t="s">
        <v>43407</v>
      </c>
      <c r="Y21804" s="276">
        <v>23360.67</v>
      </c>
      <c r="AA21804" s="231" t="s">
        <v>28096</v>
      </c>
      <c r="AB21804" s="232">
        <v>43439.97</v>
      </c>
    </row>
    <row r="21805" spans="24:28" x14ac:dyDescent="0.3">
      <c r="X21805" s="275" t="s">
        <v>14474</v>
      </c>
      <c r="Y21805" s="276">
        <v>26095.67</v>
      </c>
      <c r="AA21805" s="231" t="s">
        <v>14269</v>
      </c>
      <c r="AB21805" s="232">
        <v>17589.2</v>
      </c>
    </row>
    <row r="21806" spans="24:28" x14ac:dyDescent="0.3">
      <c r="X21806" s="275" t="s">
        <v>14475</v>
      </c>
      <c r="Y21806" s="276">
        <v>892.4</v>
      </c>
      <c r="AA21806" s="231" t="s">
        <v>48542</v>
      </c>
      <c r="AB21806" s="232">
        <v>1298.48</v>
      </c>
    </row>
    <row r="21807" spans="24:28" x14ac:dyDescent="0.3">
      <c r="X21807" s="275" t="s">
        <v>30072</v>
      </c>
      <c r="Y21807" s="276">
        <v>-24469.7</v>
      </c>
      <c r="AA21807" s="231" t="s">
        <v>28097</v>
      </c>
      <c r="AB21807" s="232">
        <v>104793</v>
      </c>
    </row>
    <row r="21808" spans="24:28" x14ac:dyDescent="0.3">
      <c r="X21808" s="275" t="s">
        <v>55671</v>
      </c>
      <c r="Y21808" s="276">
        <v>4854301.28</v>
      </c>
      <c r="AA21808" s="231" t="s">
        <v>39514</v>
      </c>
      <c r="AB21808" s="232">
        <v>31708.75</v>
      </c>
    </row>
    <row r="21809" spans="24:28" x14ac:dyDescent="0.3">
      <c r="X21809" s="275" t="s">
        <v>58387</v>
      </c>
      <c r="Y21809" s="276">
        <v>933631.04</v>
      </c>
      <c r="AA21809" s="231" t="s">
        <v>28100</v>
      </c>
      <c r="AB21809" s="232">
        <v>258449.58</v>
      </c>
    </row>
    <row r="21810" spans="24:28" x14ac:dyDescent="0.3">
      <c r="X21810" s="275" t="s">
        <v>30144</v>
      </c>
      <c r="Y21810" s="276">
        <v>215742.62</v>
      </c>
      <c r="AA21810" s="231" t="s">
        <v>28101</v>
      </c>
      <c r="AB21810" s="232">
        <v>-2679.79</v>
      </c>
    </row>
    <row r="21811" spans="24:28" x14ac:dyDescent="0.3">
      <c r="X21811" s="275" t="s">
        <v>39617</v>
      </c>
      <c r="Y21811" s="276">
        <v>685954.26</v>
      </c>
      <c r="AA21811" s="231" t="s">
        <v>48543</v>
      </c>
      <c r="AB21811" s="232">
        <v>1734.15</v>
      </c>
    </row>
    <row r="21812" spans="24:28" x14ac:dyDescent="0.3">
      <c r="X21812" s="275" t="s">
        <v>30147</v>
      </c>
      <c r="Y21812" s="276">
        <v>199161.27</v>
      </c>
      <c r="AA21812" s="231" t="s">
        <v>35717</v>
      </c>
      <c r="AB21812" s="232">
        <v>175105</v>
      </c>
    </row>
    <row r="21813" spans="24:28" x14ac:dyDescent="0.3">
      <c r="X21813" s="275" t="s">
        <v>34329</v>
      </c>
      <c r="Y21813" s="276">
        <v>60000</v>
      </c>
      <c r="AA21813" s="231" t="s">
        <v>28102</v>
      </c>
      <c r="AB21813" s="232">
        <v>82354.42</v>
      </c>
    </row>
    <row r="21814" spans="24:28" x14ac:dyDescent="0.3">
      <c r="X21814" s="275" t="s">
        <v>49446</v>
      </c>
      <c r="Y21814" s="276">
        <v>18326.830000000002</v>
      </c>
      <c r="AA21814" s="231" t="s">
        <v>36744</v>
      </c>
      <c r="AB21814" s="232">
        <v>262822.86</v>
      </c>
    </row>
    <row r="21815" spans="24:28" x14ac:dyDescent="0.3">
      <c r="X21815" s="275" t="s">
        <v>30148</v>
      </c>
      <c r="Y21815" s="276">
        <v>22855.81</v>
      </c>
      <c r="AA21815" s="231" t="s">
        <v>28136</v>
      </c>
      <c r="AB21815" s="232">
        <v>885</v>
      </c>
    </row>
    <row r="21816" spans="24:28" x14ac:dyDescent="0.3">
      <c r="X21816" s="275" t="s">
        <v>30149</v>
      </c>
      <c r="Y21816" s="276">
        <v>347830.82</v>
      </c>
      <c r="AA21816" s="231" t="s">
        <v>28137</v>
      </c>
      <c r="AB21816" s="232">
        <v>10129.81</v>
      </c>
    </row>
    <row r="21817" spans="24:28" x14ac:dyDescent="0.3">
      <c r="X21817" s="275" t="s">
        <v>30151</v>
      </c>
      <c r="Y21817" s="276">
        <v>3092.76</v>
      </c>
      <c r="AA21817" s="231" t="s">
        <v>28138</v>
      </c>
      <c r="AB21817" s="232">
        <v>6185.9</v>
      </c>
    </row>
    <row r="21818" spans="24:28" x14ac:dyDescent="0.3">
      <c r="X21818" s="275" t="s">
        <v>36880</v>
      </c>
      <c r="Y21818" s="276">
        <v>31540.75</v>
      </c>
      <c r="AA21818" s="231" t="s">
        <v>28139</v>
      </c>
      <c r="AB21818" s="232">
        <v>3737.5</v>
      </c>
    </row>
    <row r="21819" spans="24:28" x14ac:dyDescent="0.3">
      <c r="X21819" s="275" t="s">
        <v>30152</v>
      </c>
      <c r="Y21819" s="276">
        <v>46884.4</v>
      </c>
      <c r="AA21819" s="231" t="s">
        <v>28140</v>
      </c>
      <c r="AB21819" s="232">
        <v>78.13</v>
      </c>
    </row>
    <row r="21820" spans="24:28" x14ac:dyDescent="0.3">
      <c r="X21820" s="275" t="s">
        <v>34330</v>
      </c>
      <c r="Y21820" s="276">
        <v>5656.05</v>
      </c>
      <c r="AA21820" s="231" t="s">
        <v>43367</v>
      </c>
      <c r="AB21820" s="232">
        <v>175437.5</v>
      </c>
    </row>
    <row r="21821" spans="24:28" x14ac:dyDescent="0.3">
      <c r="X21821" s="275" t="s">
        <v>58799</v>
      </c>
      <c r="Y21821" s="276">
        <v>1140</v>
      </c>
      <c r="AA21821" s="231" t="s">
        <v>28141</v>
      </c>
      <c r="AB21821" s="232">
        <v>14966.67</v>
      </c>
    </row>
    <row r="21822" spans="24:28" x14ac:dyDescent="0.3">
      <c r="X21822" s="275" t="s">
        <v>61720</v>
      </c>
      <c r="Y21822" s="276">
        <v>172.09</v>
      </c>
      <c r="AA21822" s="231" t="s">
        <v>46176</v>
      </c>
      <c r="AB21822" s="232">
        <v>3125.1</v>
      </c>
    </row>
    <row r="21823" spans="24:28" x14ac:dyDescent="0.3">
      <c r="X21823" s="275" t="s">
        <v>61721</v>
      </c>
      <c r="Y21823" s="276">
        <v>1634.86</v>
      </c>
      <c r="AA21823" s="231" t="s">
        <v>47608</v>
      </c>
      <c r="AB21823" s="232">
        <v>323.7</v>
      </c>
    </row>
    <row r="21824" spans="24:28" x14ac:dyDescent="0.3">
      <c r="X21824" s="275" t="s">
        <v>30153</v>
      </c>
      <c r="Y21824" s="276">
        <v>56381.79</v>
      </c>
      <c r="AA21824" s="231" t="s">
        <v>28143</v>
      </c>
      <c r="AB21824" s="232">
        <v>8985</v>
      </c>
    </row>
    <row r="21825" spans="24:28" x14ac:dyDescent="0.3">
      <c r="X21825" s="275" t="s">
        <v>55672</v>
      </c>
      <c r="Y21825" s="276">
        <v>3413.14</v>
      </c>
      <c r="AA21825" s="231" t="s">
        <v>28144</v>
      </c>
      <c r="AB21825" s="232">
        <v>1500</v>
      </c>
    </row>
    <row r="21826" spans="24:28" x14ac:dyDescent="0.3">
      <c r="X21826" s="275" t="s">
        <v>50805</v>
      </c>
      <c r="Y21826" s="276">
        <v>8180.03</v>
      </c>
      <c r="AA21826" s="231" t="s">
        <v>39519</v>
      </c>
      <c r="AB21826" s="232">
        <v>333</v>
      </c>
    </row>
    <row r="21827" spans="24:28" x14ac:dyDescent="0.3">
      <c r="X21827" s="275" t="s">
        <v>30155</v>
      </c>
      <c r="Y21827" s="276">
        <v>74297.429999999993</v>
      </c>
      <c r="AA21827" s="231" t="s">
        <v>28146</v>
      </c>
      <c r="AB21827" s="232">
        <v>138238.81</v>
      </c>
    </row>
    <row r="21828" spans="24:28" x14ac:dyDescent="0.3">
      <c r="X21828" s="275" t="s">
        <v>47630</v>
      </c>
      <c r="Y21828" s="276">
        <v>11190</v>
      </c>
      <c r="AA21828" s="231" t="s">
        <v>28147</v>
      </c>
      <c r="AB21828" s="232">
        <v>9475.02</v>
      </c>
    </row>
    <row r="21829" spans="24:28" x14ac:dyDescent="0.3">
      <c r="X21829" s="275" t="s">
        <v>58122</v>
      </c>
      <c r="Y21829" s="276">
        <v>4803.87</v>
      </c>
      <c r="AA21829" s="231" t="s">
        <v>46177</v>
      </c>
      <c r="AB21829" s="232">
        <v>9294.77</v>
      </c>
    </row>
    <row r="21830" spans="24:28" x14ac:dyDescent="0.3">
      <c r="X21830" s="275" t="s">
        <v>30156</v>
      </c>
      <c r="Y21830" s="276">
        <v>315981.99</v>
      </c>
      <c r="AA21830" s="231" t="s">
        <v>40898</v>
      </c>
      <c r="AB21830" s="232">
        <v>174635.42</v>
      </c>
    </row>
    <row r="21831" spans="24:28" x14ac:dyDescent="0.3">
      <c r="X21831" s="275" t="s">
        <v>30157</v>
      </c>
      <c r="Y21831" s="276">
        <v>460281.46</v>
      </c>
      <c r="AA21831" s="231" t="s">
        <v>35731</v>
      </c>
      <c r="AB21831" s="232">
        <v>47223.95</v>
      </c>
    </row>
    <row r="21832" spans="24:28" x14ac:dyDescent="0.3">
      <c r="X21832" s="275" t="s">
        <v>30158</v>
      </c>
      <c r="Y21832" s="276">
        <v>2285.86</v>
      </c>
      <c r="AA21832" s="231" t="s">
        <v>28209</v>
      </c>
      <c r="AB21832" s="232">
        <v>14489.75</v>
      </c>
    </row>
    <row r="21833" spans="24:28" x14ac:dyDescent="0.3">
      <c r="X21833" s="275" t="s">
        <v>30159</v>
      </c>
      <c r="Y21833" s="276">
        <v>193579.31</v>
      </c>
      <c r="AA21833" s="231" t="s">
        <v>28210</v>
      </c>
      <c r="AB21833" s="232">
        <v>2695.06</v>
      </c>
    </row>
    <row r="21834" spans="24:28" x14ac:dyDescent="0.3">
      <c r="X21834" s="275" t="s">
        <v>30160</v>
      </c>
      <c r="Y21834" s="276">
        <v>517708.49</v>
      </c>
      <c r="AA21834" s="231" t="s">
        <v>34183</v>
      </c>
      <c r="AB21834" s="232">
        <v>184347.57</v>
      </c>
    </row>
    <row r="21835" spans="24:28" x14ac:dyDescent="0.3">
      <c r="X21835" s="275" t="s">
        <v>30161</v>
      </c>
      <c r="Y21835" s="276">
        <v>157179.18</v>
      </c>
      <c r="AA21835" s="231" t="s">
        <v>46178</v>
      </c>
      <c r="AB21835" s="232">
        <v>1808.85</v>
      </c>
    </row>
    <row r="21836" spans="24:28" x14ac:dyDescent="0.3">
      <c r="X21836" s="275" t="s">
        <v>30162</v>
      </c>
      <c r="Y21836" s="276">
        <v>8213363.46</v>
      </c>
      <c r="AA21836" s="231" t="s">
        <v>28211</v>
      </c>
      <c r="AB21836" s="232">
        <v>217238.64</v>
      </c>
    </row>
    <row r="21837" spans="24:28" x14ac:dyDescent="0.3">
      <c r="X21837" s="275" t="s">
        <v>14494</v>
      </c>
      <c r="Y21837" s="276">
        <v>61358.79</v>
      </c>
      <c r="AA21837" s="231" t="s">
        <v>28212</v>
      </c>
      <c r="AB21837" s="232">
        <v>24764.58</v>
      </c>
    </row>
    <row r="21838" spans="24:28" x14ac:dyDescent="0.3">
      <c r="X21838" s="275" t="s">
        <v>49447</v>
      </c>
      <c r="Y21838" s="276">
        <v>24013.86</v>
      </c>
      <c r="AA21838" s="231" t="s">
        <v>34184</v>
      </c>
      <c r="AB21838" s="232">
        <v>35640.589999999997</v>
      </c>
    </row>
    <row r="21839" spans="24:28" x14ac:dyDescent="0.3">
      <c r="X21839" s="275" t="s">
        <v>30164</v>
      </c>
      <c r="Y21839" s="276">
        <v>2191.73</v>
      </c>
      <c r="AA21839" s="231" t="s">
        <v>34185</v>
      </c>
      <c r="AB21839" s="232">
        <v>3177.36</v>
      </c>
    </row>
    <row r="21840" spans="24:28" x14ac:dyDescent="0.3">
      <c r="X21840" s="275" t="s">
        <v>62417</v>
      </c>
      <c r="Y21840" s="276">
        <v>152.84</v>
      </c>
      <c r="AA21840" s="231" t="s">
        <v>14276</v>
      </c>
      <c r="AB21840" s="232">
        <v>17106.509999999998</v>
      </c>
    </row>
    <row r="21841" spans="24:28" x14ac:dyDescent="0.3">
      <c r="X21841" s="275" t="s">
        <v>60047</v>
      </c>
      <c r="Y21841" s="276">
        <v>1900</v>
      </c>
      <c r="AA21841" s="231" t="s">
        <v>28214</v>
      </c>
      <c r="AB21841" s="232">
        <v>2594.9899999999998</v>
      </c>
    </row>
    <row r="21842" spans="24:28" x14ac:dyDescent="0.3">
      <c r="X21842" s="275" t="s">
        <v>58908</v>
      </c>
      <c r="Y21842" s="276">
        <v>17618.259999999998</v>
      </c>
      <c r="AA21842" s="231" t="s">
        <v>34186</v>
      </c>
      <c r="AB21842" s="232">
        <v>977369.88</v>
      </c>
    </row>
    <row r="21843" spans="24:28" x14ac:dyDescent="0.3">
      <c r="X21843" s="275" t="s">
        <v>30165</v>
      </c>
      <c r="Y21843" s="276">
        <v>303572.95</v>
      </c>
      <c r="AA21843" s="231" t="s">
        <v>28215</v>
      </c>
      <c r="AB21843" s="232">
        <v>2419.16</v>
      </c>
    </row>
    <row r="21844" spans="24:28" x14ac:dyDescent="0.3">
      <c r="X21844" s="275" t="s">
        <v>14495</v>
      </c>
      <c r="Y21844" s="276">
        <v>137376.34</v>
      </c>
      <c r="AA21844" s="231" t="s">
        <v>28216</v>
      </c>
      <c r="AB21844" s="232">
        <v>22188.65</v>
      </c>
    </row>
    <row r="21845" spans="24:28" x14ac:dyDescent="0.3">
      <c r="X21845" s="275" t="s">
        <v>30166</v>
      </c>
      <c r="Y21845" s="276">
        <v>976290.76</v>
      </c>
      <c r="AA21845" s="231" t="s">
        <v>28217</v>
      </c>
      <c r="AB21845" s="232">
        <v>3023.06</v>
      </c>
    </row>
    <row r="21846" spans="24:28" x14ac:dyDescent="0.3">
      <c r="X21846" s="275" t="s">
        <v>14496</v>
      </c>
      <c r="Y21846" s="276">
        <v>614697.59</v>
      </c>
      <c r="AA21846" s="231" t="s">
        <v>14279</v>
      </c>
      <c r="AB21846" s="232">
        <v>117927.07</v>
      </c>
    </row>
    <row r="21847" spans="24:28" x14ac:dyDescent="0.3">
      <c r="X21847" s="275" t="s">
        <v>30170</v>
      </c>
      <c r="Y21847" s="276">
        <v>104878.04</v>
      </c>
      <c r="AA21847" s="231" t="s">
        <v>14280</v>
      </c>
      <c r="AB21847" s="232">
        <v>65400.11</v>
      </c>
    </row>
    <row r="21848" spans="24:28" x14ac:dyDescent="0.3">
      <c r="X21848" s="275" t="s">
        <v>30171</v>
      </c>
      <c r="Y21848" s="276">
        <v>-43672.31</v>
      </c>
      <c r="AA21848" s="231" t="s">
        <v>28218</v>
      </c>
      <c r="AB21848" s="232">
        <v>27551.96</v>
      </c>
    </row>
    <row r="21849" spans="24:28" x14ac:dyDescent="0.3">
      <c r="X21849" s="275" t="s">
        <v>47631</v>
      </c>
      <c r="Y21849" s="276">
        <v>481161.62</v>
      </c>
      <c r="AA21849" s="231" t="s">
        <v>28219</v>
      </c>
      <c r="AB21849" s="232">
        <v>55667.5</v>
      </c>
    </row>
    <row r="21850" spans="24:28" x14ac:dyDescent="0.3">
      <c r="X21850" s="275" t="s">
        <v>40916</v>
      </c>
      <c r="Y21850" s="276">
        <v>106681.93</v>
      </c>
      <c r="AA21850" s="231" t="s">
        <v>28220</v>
      </c>
      <c r="AB21850" s="232">
        <v>22769</v>
      </c>
    </row>
    <row r="21851" spans="24:28" x14ac:dyDescent="0.3">
      <c r="X21851" s="275" t="s">
        <v>30198</v>
      </c>
      <c r="Y21851" s="276">
        <v>45163.27</v>
      </c>
      <c r="AA21851" s="231" t="s">
        <v>28221</v>
      </c>
      <c r="AB21851" s="232">
        <v>61236</v>
      </c>
    </row>
    <row r="21852" spans="24:28" x14ac:dyDescent="0.3">
      <c r="X21852" s="275" t="s">
        <v>30199</v>
      </c>
      <c r="Y21852" s="276">
        <v>237231.08</v>
      </c>
      <c r="AA21852" s="231" t="s">
        <v>28223</v>
      </c>
      <c r="AB21852" s="232">
        <v>17.100000000000001</v>
      </c>
    </row>
    <row r="21853" spans="24:28" x14ac:dyDescent="0.3">
      <c r="X21853" s="275" t="s">
        <v>47632</v>
      </c>
      <c r="Y21853" s="276">
        <v>45828.13</v>
      </c>
      <c r="AA21853" s="231" t="s">
        <v>28224</v>
      </c>
      <c r="AB21853" s="232">
        <v>79218.570000000007</v>
      </c>
    </row>
    <row r="21854" spans="24:28" x14ac:dyDescent="0.3">
      <c r="X21854" s="275" t="s">
        <v>30203</v>
      </c>
      <c r="Y21854" s="276">
        <v>14645.59</v>
      </c>
      <c r="AA21854" s="231" t="s">
        <v>14281</v>
      </c>
      <c r="AB21854" s="232">
        <v>71568.19</v>
      </c>
    </row>
    <row r="21855" spans="24:28" x14ac:dyDescent="0.3">
      <c r="X21855" s="275" t="s">
        <v>30204</v>
      </c>
      <c r="Y21855" s="276">
        <v>148640.82999999999</v>
      </c>
      <c r="AA21855" s="231" t="s">
        <v>28225</v>
      </c>
      <c r="AB21855" s="232">
        <v>254533.02</v>
      </c>
    </row>
    <row r="21856" spans="24:28" x14ac:dyDescent="0.3">
      <c r="X21856" s="275" t="s">
        <v>32989</v>
      </c>
      <c r="Y21856" s="276">
        <v>202614.51</v>
      </c>
      <c r="AA21856" s="231" t="s">
        <v>28227</v>
      </c>
      <c r="AB21856" s="232">
        <v>24147.98</v>
      </c>
    </row>
    <row r="21857" spans="24:28" x14ac:dyDescent="0.3">
      <c r="X21857" s="275" t="s">
        <v>30205</v>
      </c>
      <c r="Y21857" s="276">
        <v>22420</v>
      </c>
      <c r="AA21857" s="231" t="s">
        <v>28228</v>
      </c>
      <c r="AB21857" s="232">
        <v>38636.370000000003</v>
      </c>
    </row>
    <row r="21858" spans="24:28" x14ac:dyDescent="0.3">
      <c r="X21858" s="275" t="s">
        <v>40917</v>
      </c>
      <c r="Y21858" s="276">
        <v>84054.27</v>
      </c>
      <c r="AA21858" s="231" t="s">
        <v>28230</v>
      </c>
      <c r="AB21858" s="232">
        <v>-1528.35</v>
      </c>
    </row>
    <row r="21859" spans="24:28" x14ac:dyDescent="0.3">
      <c r="X21859" s="275" t="s">
        <v>48572</v>
      </c>
      <c r="Y21859" s="276">
        <v>907786.71</v>
      </c>
      <c r="AA21859" s="231" t="s">
        <v>46179</v>
      </c>
      <c r="AB21859" s="232">
        <v>46757.84</v>
      </c>
    </row>
    <row r="21860" spans="24:28" x14ac:dyDescent="0.3">
      <c r="X21860" s="275" t="s">
        <v>30222</v>
      </c>
      <c r="Y21860" s="276">
        <v>111740.16</v>
      </c>
      <c r="AA21860" s="231" t="s">
        <v>48544</v>
      </c>
      <c r="AB21860" s="232">
        <v>40810</v>
      </c>
    </row>
    <row r="21861" spans="24:28" x14ac:dyDescent="0.3">
      <c r="X21861" s="275" t="s">
        <v>30223</v>
      </c>
      <c r="Y21861" s="276">
        <v>8547.84</v>
      </c>
      <c r="AA21861" s="231" t="s">
        <v>48545</v>
      </c>
      <c r="AB21861" s="232">
        <v>77.84</v>
      </c>
    </row>
    <row r="21862" spans="24:28" x14ac:dyDescent="0.3">
      <c r="X21862" s="275" t="s">
        <v>60974</v>
      </c>
      <c r="Y21862" s="276">
        <v>10805.17</v>
      </c>
      <c r="AA21862" s="231" t="s">
        <v>28247</v>
      </c>
      <c r="AB21862" s="232">
        <v>7967.2</v>
      </c>
    </row>
    <row r="21863" spans="24:28" x14ac:dyDescent="0.3">
      <c r="X21863" s="275" t="s">
        <v>54614</v>
      </c>
      <c r="Y21863" s="276">
        <v>10000</v>
      </c>
      <c r="AA21863" s="231" t="s">
        <v>39525</v>
      </c>
      <c r="AB21863" s="232">
        <v>49642.080000000002</v>
      </c>
    </row>
    <row r="21864" spans="24:28" x14ac:dyDescent="0.3">
      <c r="X21864" s="275" t="s">
        <v>30227</v>
      </c>
      <c r="Y21864" s="276">
        <v>29501.85</v>
      </c>
      <c r="AA21864" s="231" t="s">
        <v>43368</v>
      </c>
      <c r="AB21864" s="232">
        <v>49663.99</v>
      </c>
    </row>
    <row r="21865" spans="24:28" x14ac:dyDescent="0.3">
      <c r="X21865" s="275" t="s">
        <v>54615</v>
      </c>
      <c r="Y21865" s="276">
        <v>52928.84</v>
      </c>
      <c r="AA21865" s="231" t="s">
        <v>28249</v>
      </c>
      <c r="AB21865" s="232">
        <v>8099.5</v>
      </c>
    </row>
    <row r="21866" spans="24:28" x14ac:dyDescent="0.3">
      <c r="X21866" s="275" t="s">
        <v>60975</v>
      </c>
      <c r="Y21866" s="276">
        <v>223996</v>
      </c>
      <c r="AA21866" s="231" t="s">
        <v>28250</v>
      </c>
      <c r="AB21866" s="232">
        <v>10485.58</v>
      </c>
    </row>
    <row r="21867" spans="24:28" x14ac:dyDescent="0.3">
      <c r="X21867" s="275" t="s">
        <v>62418</v>
      </c>
      <c r="Y21867" s="276">
        <v>26140</v>
      </c>
      <c r="AA21867" s="231" t="s">
        <v>28251</v>
      </c>
      <c r="AB21867" s="232">
        <v>6507.36</v>
      </c>
    </row>
    <row r="21868" spans="24:28" x14ac:dyDescent="0.3">
      <c r="X21868" s="275" t="s">
        <v>30323</v>
      </c>
      <c r="Y21868" s="276">
        <v>268174.64</v>
      </c>
      <c r="AA21868" s="231" t="s">
        <v>28252</v>
      </c>
      <c r="AB21868" s="232">
        <v>900</v>
      </c>
    </row>
    <row r="21869" spans="24:28" x14ac:dyDescent="0.3">
      <c r="X21869" s="275" t="s">
        <v>56878</v>
      </c>
      <c r="Y21869" s="276">
        <v>50600</v>
      </c>
      <c r="AA21869" s="231" t="s">
        <v>28308</v>
      </c>
      <c r="AB21869" s="232">
        <v>75791.259999999995</v>
      </c>
    </row>
    <row r="21870" spans="24:28" x14ac:dyDescent="0.3">
      <c r="X21870" s="275" t="s">
        <v>30325</v>
      </c>
      <c r="Y21870" s="276">
        <v>87508.43</v>
      </c>
      <c r="AA21870" s="231" t="s">
        <v>28309</v>
      </c>
      <c r="AB21870" s="232">
        <v>52451.6</v>
      </c>
    </row>
    <row r="21871" spans="24:28" x14ac:dyDescent="0.3">
      <c r="X21871" s="275" t="s">
        <v>14507</v>
      </c>
      <c r="Y21871" s="276">
        <v>60508.45</v>
      </c>
      <c r="AA21871" s="231" t="s">
        <v>28310</v>
      </c>
      <c r="AB21871" s="232">
        <v>1326</v>
      </c>
    </row>
    <row r="21872" spans="24:28" x14ac:dyDescent="0.3">
      <c r="X21872" s="275" t="s">
        <v>30326</v>
      </c>
      <c r="Y21872" s="276">
        <v>246471.76</v>
      </c>
      <c r="AA21872" s="231" t="s">
        <v>28311</v>
      </c>
      <c r="AB21872" s="232">
        <v>549620.78</v>
      </c>
    </row>
    <row r="21873" spans="24:28" x14ac:dyDescent="0.3">
      <c r="X21873" s="275" t="s">
        <v>39623</v>
      </c>
      <c r="Y21873" s="276">
        <v>11706.25</v>
      </c>
      <c r="AA21873" s="231" t="s">
        <v>28312</v>
      </c>
      <c r="AB21873" s="232">
        <v>400892.46</v>
      </c>
    </row>
    <row r="21874" spans="24:28" x14ac:dyDescent="0.3">
      <c r="X21874" s="275" t="s">
        <v>34336</v>
      </c>
      <c r="Y21874" s="276">
        <v>51321</v>
      </c>
      <c r="AA21874" s="231" t="s">
        <v>47609</v>
      </c>
      <c r="AB21874" s="232">
        <v>257.2</v>
      </c>
    </row>
    <row r="21875" spans="24:28" x14ac:dyDescent="0.3">
      <c r="X21875" s="275" t="s">
        <v>36887</v>
      </c>
      <c r="Y21875" s="276">
        <v>4200</v>
      </c>
      <c r="AA21875" s="231" t="s">
        <v>47610</v>
      </c>
      <c r="AB21875" s="232">
        <v>11284.16</v>
      </c>
    </row>
    <row r="21876" spans="24:28" x14ac:dyDescent="0.3">
      <c r="X21876" s="275" t="s">
        <v>36888</v>
      </c>
      <c r="Y21876" s="276">
        <v>5884.66</v>
      </c>
      <c r="AA21876" s="231" t="s">
        <v>28313</v>
      </c>
      <c r="AB21876" s="232">
        <v>111241.89</v>
      </c>
    </row>
    <row r="21877" spans="24:28" x14ac:dyDescent="0.3">
      <c r="X21877" s="275" t="s">
        <v>14508</v>
      </c>
      <c r="Y21877" s="276">
        <v>16674.599999999999</v>
      </c>
      <c r="AA21877" s="231" t="s">
        <v>35740</v>
      </c>
      <c r="AB21877" s="232">
        <v>160547.5</v>
      </c>
    </row>
    <row r="21878" spans="24:28" x14ac:dyDescent="0.3">
      <c r="X21878" s="275" t="s">
        <v>30331</v>
      </c>
      <c r="Y21878" s="276">
        <v>1958.35</v>
      </c>
      <c r="AA21878" s="231" t="s">
        <v>39528</v>
      </c>
      <c r="AB21878" s="232">
        <v>20511.34</v>
      </c>
    </row>
    <row r="21879" spans="24:28" x14ac:dyDescent="0.3">
      <c r="X21879" s="275" t="s">
        <v>30332</v>
      </c>
      <c r="Y21879" s="276">
        <v>70751.47</v>
      </c>
      <c r="AA21879" s="231" t="s">
        <v>50767</v>
      </c>
      <c r="AB21879" s="232">
        <v>37745</v>
      </c>
    </row>
    <row r="21880" spans="24:28" x14ac:dyDescent="0.3">
      <c r="X21880" s="275" t="s">
        <v>30333</v>
      </c>
      <c r="Y21880" s="276">
        <v>2602.2399999999998</v>
      </c>
      <c r="AA21880" s="231" t="s">
        <v>35741</v>
      </c>
      <c r="AB21880" s="232">
        <v>132297.73000000001</v>
      </c>
    </row>
    <row r="21881" spans="24:28" x14ac:dyDescent="0.3">
      <c r="X21881" s="275" t="s">
        <v>65221</v>
      </c>
      <c r="Y21881" s="276">
        <v>3681.9</v>
      </c>
      <c r="AA21881" s="231" t="s">
        <v>49421</v>
      </c>
      <c r="AB21881" s="232">
        <v>22285</v>
      </c>
    </row>
    <row r="21882" spans="24:28" x14ac:dyDescent="0.3">
      <c r="X21882" s="275" t="s">
        <v>62921</v>
      </c>
      <c r="Y21882" s="276">
        <v>5871.3</v>
      </c>
      <c r="AA21882" s="231" t="s">
        <v>28316</v>
      </c>
      <c r="AB21882" s="232">
        <v>1259.1300000000001</v>
      </c>
    </row>
    <row r="21883" spans="24:28" x14ac:dyDescent="0.3">
      <c r="X21883" s="275" t="s">
        <v>30335</v>
      </c>
      <c r="Y21883" s="276">
        <v>14833.66</v>
      </c>
      <c r="AA21883" s="231" t="s">
        <v>48546</v>
      </c>
      <c r="AB21883" s="232">
        <v>720.03</v>
      </c>
    </row>
    <row r="21884" spans="24:28" x14ac:dyDescent="0.3">
      <c r="X21884" s="275" t="s">
        <v>30336</v>
      </c>
      <c r="Y21884" s="276">
        <v>130267.92</v>
      </c>
      <c r="AA21884" s="231" t="s">
        <v>14289</v>
      </c>
      <c r="AB21884" s="232">
        <v>30432.86</v>
      </c>
    </row>
    <row r="21885" spans="24:28" x14ac:dyDescent="0.3">
      <c r="X21885" s="275" t="s">
        <v>14510</v>
      </c>
      <c r="Y21885" s="276">
        <v>77840.47</v>
      </c>
      <c r="AA21885" s="231" t="s">
        <v>43369</v>
      </c>
      <c r="AB21885" s="232">
        <v>1512725.96</v>
      </c>
    </row>
    <row r="21886" spans="24:28" x14ac:dyDescent="0.3">
      <c r="X21886" s="275" t="s">
        <v>14511</v>
      </c>
      <c r="Y21886" s="276">
        <v>213325.92</v>
      </c>
      <c r="AA21886" s="231" t="s">
        <v>28317</v>
      </c>
      <c r="AB21886" s="232">
        <v>750</v>
      </c>
    </row>
    <row r="21887" spans="24:28" x14ac:dyDescent="0.3">
      <c r="X21887" s="275" t="s">
        <v>30338</v>
      </c>
      <c r="Y21887" s="276">
        <v>101608.93</v>
      </c>
      <c r="AA21887" s="231" t="s">
        <v>14293</v>
      </c>
      <c r="AB21887" s="232">
        <v>234288.96</v>
      </c>
    </row>
    <row r="21888" spans="24:28" x14ac:dyDescent="0.3">
      <c r="X21888" s="275" t="s">
        <v>59365</v>
      </c>
      <c r="Y21888" s="276">
        <v>25807</v>
      </c>
      <c r="AA21888" s="231" t="s">
        <v>14294</v>
      </c>
      <c r="AB21888" s="232">
        <v>262702.59000000003</v>
      </c>
    </row>
    <row r="21889" spans="24:28" x14ac:dyDescent="0.3">
      <c r="X21889" s="275" t="s">
        <v>30339</v>
      </c>
      <c r="Y21889" s="276">
        <v>60521.16</v>
      </c>
      <c r="AA21889" s="231" t="s">
        <v>14295</v>
      </c>
      <c r="AB21889" s="232">
        <v>140113.87</v>
      </c>
    </row>
    <row r="21890" spans="24:28" x14ac:dyDescent="0.3">
      <c r="X21890" s="275" t="s">
        <v>30340</v>
      </c>
      <c r="Y21890" s="276">
        <v>293597.12</v>
      </c>
      <c r="AA21890" s="231" t="s">
        <v>28319</v>
      </c>
      <c r="AB21890" s="232">
        <v>111857.55</v>
      </c>
    </row>
    <row r="21891" spans="24:28" x14ac:dyDescent="0.3">
      <c r="X21891" s="275" t="s">
        <v>34337</v>
      </c>
      <c r="Y21891" s="276">
        <v>4133.26</v>
      </c>
      <c r="AA21891" s="231" t="s">
        <v>50768</v>
      </c>
      <c r="AB21891" s="232">
        <v>18059</v>
      </c>
    </row>
    <row r="21892" spans="24:28" x14ac:dyDescent="0.3">
      <c r="X21892" s="275" t="s">
        <v>54617</v>
      </c>
      <c r="Y21892" s="276">
        <v>5110</v>
      </c>
      <c r="AA21892" s="231" t="s">
        <v>28322</v>
      </c>
      <c r="AB21892" s="232">
        <v>172334.27</v>
      </c>
    </row>
    <row r="21893" spans="24:28" x14ac:dyDescent="0.3">
      <c r="X21893" s="275" t="s">
        <v>14512</v>
      </c>
      <c r="Y21893" s="276">
        <v>367358.6</v>
      </c>
      <c r="AA21893" s="231" t="s">
        <v>54569</v>
      </c>
      <c r="AB21893" s="232">
        <v>3577.01</v>
      </c>
    </row>
    <row r="21894" spans="24:28" x14ac:dyDescent="0.3">
      <c r="X21894" s="275" t="s">
        <v>58800</v>
      </c>
      <c r="Y21894" s="276">
        <v>496255.15</v>
      </c>
      <c r="AA21894" s="231" t="s">
        <v>28323</v>
      </c>
      <c r="AB21894" s="232">
        <v>114614.93</v>
      </c>
    </row>
    <row r="21895" spans="24:28" x14ac:dyDescent="0.3">
      <c r="X21895" s="275" t="s">
        <v>14513</v>
      </c>
      <c r="Y21895" s="276">
        <v>981494.32</v>
      </c>
      <c r="AA21895" s="231" t="s">
        <v>34193</v>
      </c>
      <c r="AB21895" s="232">
        <v>230667.78</v>
      </c>
    </row>
    <row r="21896" spans="24:28" x14ac:dyDescent="0.3">
      <c r="X21896" s="275" t="s">
        <v>30345</v>
      </c>
      <c r="Y21896" s="276">
        <v>27810.93</v>
      </c>
      <c r="AA21896" s="231" t="s">
        <v>28324</v>
      </c>
      <c r="AB21896" s="232">
        <v>31450.71</v>
      </c>
    </row>
    <row r="21897" spans="24:28" x14ac:dyDescent="0.3">
      <c r="X21897" s="275" t="s">
        <v>30346</v>
      </c>
      <c r="Y21897" s="276">
        <v>170494.2</v>
      </c>
      <c r="AA21897" s="231" t="s">
        <v>28326</v>
      </c>
      <c r="AB21897" s="232">
        <v>593414.75</v>
      </c>
    </row>
    <row r="21898" spans="24:28" x14ac:dyDescent="0.3">
      <c r="X21898" s="275" t="s">
        <v>30348</v>
      </c>
      <c r="Y21898" s="276">
        <v>16943.87</v>
      </c>
      <c r="AA21898" s="231" t="s">
        <v>48547</v>
      </c>
      <c r="AB21898" s="232">
        <v>-389.32</v>
      </c>
    </row>
    <row r="21899" spans="24:28" x14ac:dyDescent="0.3">
      <c r="X21899" s="275" t="s">
        <v>14514</v>
      </c>
      <c r="Y21899" s="276">
        <v>170922.78</v>
      </c>
      <c r="AA21899" s="231" t="s">
        <v>28355</v>
      </c>
      <c r="AB21899" s="232">
        <v>38793.160000000003</v>
      </c>
    </row>
    <row r="21900" spans="24:28" x14ac:dyDescent="0.3">
      <c r="X21900" s="275" t="s">
        <v>30355</v>
      </c>
      <c r="Y21900" s="276">
        <v>-23543.27</v>
      </c>
      <c r="AA21900" s="231" t="s">
        <v>28356</v>
      </c>
      <c r="AB21900" s="232">
        <v>38449.980000000003</v>
      </c>
    </row>
    <row r="21901" spans="24:28" x14ac:dyDescent="0.3">
      <c r="X21901" s="275" t="s">
        <v>34343</v>
      </c>
      <c r="Y21901" s="276">
        <v>3000</v>
      </c>
      <c r="AA21901" s="231" t="s">
        <v>36757</v>
      </c>
      <c r="AB21901" s="232">
        <v>6125.01</v>
      </c>
    </row>
    <row r="21902" spans="24:28" x14ac:dyDescent="0.3">
      <c r="X21902" s="275" t="s">
        <v>30401</v>
      </c>
      <c r="Y21902" s="276">
        <v>115664.5</v>
      </c>
      <c r="AA21902" s="231" t="s">
        <v>39534</v>
      </c>
      <c r="AB21902" s="232">
        <v>6249.99</v>
      </c>
    </row>
    <row r="21903" spans="24:28" x14ac:dyDescent="0.3">
      <c r="X21903" s="275" t="s">
        <v>34345</v>
      </c>
      <c r="Y21903" s="276">
        <v>2585</v>
      </c>
      <c r="AA21903" s="231" t="s">
        <v>36758</v>
      </c>
      <c r="AB21903" s="232">
        <v>7467.13</v>
      </c>
    </row>
    <row r="21904" spans="24:28" x14ac:dyDescent="0.3">
      <c r="X21904" s="275" t="s">
        <v>30402</v>
      </c>
      <c r="Y21904" s="276">
        <v>8733.1200000000008</v>
      </c>
      <c r="AA21904" s="231" t="s">
        <v>46180</v>
      </c>
      <c r="AB21904" s="232">
        <v>109737.5</v>
      </c>
    </row>
    <row r="21905" spans="24:28" x14ac:dyDescent="0.3">
      <c r="X21905" s="275" t="s">
        <v>35871</v>
      </c>
      <c r="Y21905" s="276">
        <v>455000</v>
      </c>
      <c r="AA21905" s="231" t="s">
        <v>28357</v>
      </c>
      <c r="AB21905" s="232">
        <v>282.48</v>
      </c>
    </row>
    <row r="21906" spans="24:28" x14ac:dyDescent="0.3">
      <c r="X21906" s="275" t="s">
        <v>36896</v>
      </c>
      <c r="Y21906" s="276">
        <v>101707</v>
      </c>
      <c r="AA21906" s="231" t="s">
        <v>28358</v>
      </c>
      <c r="AB21906" s="232">
        <v>15486.52</v>
      </c>
    </row>
    <row r="21907" spans="24:28" x14ac:dyDescent="0.3">
      <c r="X21907" s="275" t="s">
        <v>14525</v>
      </c>
      <c r="Y21907" s="276">
        <v>50917.01</v>
      </c>
      <c r="AA21907" s="231" t="s">
        <v>28359</v>
      </c>
      <c r="AB21907" s="232">
        <v>20119.75</v>
      </c>
    </row>
    <row r="21908" spans="24:28" x14ac:dyDescent="0.3">
      <c r="X21908" s="275" t="s">
        <v>14526</v>
      </c>
      <c r="Y21908" s="276">
        <v>24212.49</v>
      </c>
      <c r="AA21908" s="231" t="s">
        <v>28360</v>
      </c>
      <c r="AB21908" s="232">
        <v>14463.06</v>
      </c>
    </row>
    <row r="21909" spans="24:28" x14ac:dyDescent="0.3">
      <c r="X21909" s="275" t="s">
        <v>30405</v>
      </c>
      <c r="Y21909" s="276">
        <v>3775.5</v>
      </c>
      <c r="AA21909" s="231" t="s">
        <v>28361</v>
      </c>
      <c r="AB21909" s="232">
        <v>1100</v>
      </c>
    </row>
    <row r="21910" spans="24:28" x14ac:dyDescent="0.3">
      <c r="X21910" s="275" t="s">
        <v>30406</v>
      </c>
      <c r="Y21910" s="276">
        <v>203809.8</v>
      </c>
      <c r="AA21910" s="231" t="s">
        <v>50769</v>
      </c>
      <c r="AB21910" s="232">
        <v>1775</v>
      </c>
    </row>
    <row r="21911" spans="24:28" x14ac:dyDescent="0.3">
      <c r="X21911" s="275" t="s">
        <v>49449</v>
      </c>
      <c r="Y21911" s="276">
        <v>151643.95000000001</v>
      </c>
      <c r="AA21911" s="231" t="s">
        <v>28363</v>
      </c>
      <c r="AB21911" s="232">
        <v>504.72</v>
      </c>
    </row>
    <row r="21912" spans="24:28" x14ac:dyDescent="0.3">
      <c r="X21912" s="275" t="s">
        <v>35872</v>
      </c>
      <c r="Y21912" s="276">
        <v>6791.88</v>
      </c>
      <c r="AA21912" s="231" t="s">
        <v>32844</v>
      </c>
      <c r="AB21912" s="232">
        <v>3030</v>
      </c>
    </row>
    <row r="21913" spans="24:28" x14ac:dyDescent="0.3">
      <c r="X21913" s="275" t="s">
        <v>35873</v>
      </c>
      <c r="Y21913" s="276">
        <v>557.4</v>
      </c>
      <c r="AA21913" s="231" t="s">
        <v>28364</v>
      </c>
      <c r="AB21913" s="232">
        <v>18315.93</v>
      </c>
    </row>
    <row r="21914" spans="24:28" x14ac:dyDescent="0.3">
      <c r="X21914" s="275" t="s">
        <v>63860</v>
      </c>
      <c r="Y21914" s="276">
        <v>8450</v>
      </c>
      <c r="AA21914" s="231" t="s">
        <v>34201</v>
      </c>
      <c r="AB21914" s="232">
        <v>54587</v>
      </c>
    </row>
    <row r="21915" spans="24:28" x14ac:dyDescent="0.3">
      <c r="X21915" s="275" t="s">
        <v>30408</v>
      </c>
      <c r="Y21915" s="276">
        <v>110424.61</v>
      </c>
      <c r="AA21915" s="231" t="s">
        <v>28413</v>
      </c>
      <c r="AB21915" s="232">
        <v>52314.74</v>
      </c>
    </row>
    <row r="21916" spans="24:28" x14ac:dyDescent="0.3">
      <c r="X21916" s="275" t="s">
        <v>30409</v>
      </c>
      <c r="Y21916" s="276">
        <v>679561.4</v>
      </c>
      <c r="AA21916" s="231" t="s">
        <v>34202</v>
      </c>
      <c r="AB21916" s="232">
        <v>30586.23</v>
      </c>
    </row>
    <row r="21917" spans="24:28" x14ac:dyDescent="0.3">
      <c r="X21917" s="275" t="s">
        <v>30410</v>
      </c>
      <c r="Y21917" s="276">
        <v>50849.2</v>
      </c>
      <c r="AA21917" s="231" t="s">
        <v>47611</v>
      </c>
      <c r="AB21917" s="232">
        <v>3330.55</v>
      </c>
    </row>
    <row r="21918" spans="24:28" x14ac:dyDescent="0.3">
      <c r="X21918" s="275" t="s">
        <v>63861</v>
      </c>
      <c r="Y21918" s="276">
        <v>107210.56</v>
      </c>
      <c r="AA21918" s="231" t="s">
        <v>28414</v>
      </c>
      <c r="AB21918" s="232">
        <v>53482.99</v>
      </c>
    </row>
    <row r="21919" spans="24:28" x14ac:dyDescent="0.3">
      <c r="X21919" s="275" t="s">
        <v>14527</v>
      </c>
      <c r="Y21919" s="276">
        <v>66988.960000000006</v>
      </c>
      <c r="AA21919" s="231" t="s">
        <v>35747</v>
      </c>
      <c r="AB21919" s="232">
        <v>130423.42</v>
      </c>
    </row>
    <row r="21920" spans="24:28" x14ac:dyDescent="0.3">
      <c r="X21920" s="275" t="s">
        <v>14528</v>
      </c>
      <c r="Y21920" s="276">
        <v>403952.6</v>
      </c>
      <c r="AA21920" s="231" t="s">
        <v>34203</v>
      </c>
      <c r="AB21920" s="232">
        <v>5840.79</v>
      </c>
    </row>
    <row r="21921" spans="24:28" x14ac:dyDescent="0.3">
      <c r="X21921" s="275" t="s">
        <v>46219</v>
      </c>
      <c r="Y21921" s="276">
        <v>-18749.32</v>
      </c>
      <c r="AA21921" s="231" t="s">
        <v>43370</v>
      </c>
      <c r="AB21921" s="232">
        <v>5167.3500000000004</v>
      </c>
    </row>
    <row r="21922" spans="24:28" x14ac:dyDescent="0.3">
      <c r="X21922" s="275" t="s">
        <v>58801</v>
      </c>
      <c r="Y21922" s="276">
        <v>282193.42</v>
      </c>
      <c r="AA21922" s="231" t="s">
        <v>14305</v>
      </c>
      <c r="AB21922" s="232">
        <v>7214.57</v>
      </c>
    </row>
    <row r="21923" spans="24:28" x14ac:dyDescent="0.3">
      <c r="X21923" s="275" t="s">
        <v>30423</v>
      </c>
      <c r="Y21923" s="276">
        <v>6266.33</v>
      </c>
      <c r="AA21923" s="231" t="s">
        <v>28417</v>
      </c>
      <c r="AB21923" s="232">
        <v>288912.5</v>
      </c>
    </row>
    <row r="21924" spans="24:28" x14ac:dyDescent="0.3">
      <c r="X21924" s="275" t="s">
        <v>30424</v>
      </c>
      <c r="Y21924" s="276">
        <v>2061.5</v>
      </c>
      <c r="AA21924" s="231" t="s">
        <v>28419</v>
      </c>
      <c r="AB21924" s="232">
        <v>163025.01</v>
      </c>
    </row>
    <row r="21925" spans="24:28" x14ac:dyDescent="0.3">
      <c r="X21925" s="275" t="s">
        <v>30425</v>
      </c>
      <c r="Y21925" s="276">
        <v>207097.46</v>
      </c>
      <c r="AA21925" s="231" t="s">
        <v>47612</v>
      </c>
      <c r="AB21925" s="232">
        <v>1463.94</v>
      </c>
    </row>
    <row r="21926" spans="24:28" x14ac:dyDescent="0.3">
      <c r="X21926" s="275" t="s">
        <v>30426</v>
      </c>
      <c r="Y21926" s="276">
        <v>15838.16</v>
      </c>
      <c r="AA21926" s="231" t="s">
        <v>48548</v>
      </c>
      <c r="AB21926" s="232">
        <v>249.37</v>
      </c>
    </row>
    <row r="21927" spans="24:28" x14ac:dyDescent="0.3">
      <c r="X21927" s="275" t="s">
        <v>30427</v>
      </c>
      <c r="Y21927" s="276">
        <v>3277.49</v>
      </c>
      <c r="AA21927" s="231" t="s">
        <v>54570</v>
      </c>
      <c r="AB21927" s="232">
        <v>1500</v>
      </c>
    </row>
    <row r="21928" spans="24:28" x14ac:dyDescent="0.3">
      <c r="X21928" s="275" t="s">
        <v>30428</v>
      </c>
      <c r="Y21928" s="276">
        <v>12656.67</v>
      </c>
      <c r="AA21928" s="231" t="s">
        <v>28420</v>
      </c>
      <c r="AB21928" s="232">
        <v>1472.59</v>
      </c>
    </row>
    <row r="21929" spans="24:28" x14ac:dyDescent="0.3">
      <c r="X21929" s="275" t="s">
        <v>30429</v>
      </c>
      <c r="Y21929" s="276">
        <v>2659.8</v>
      </c>
      <c r="AA21929" s="231" t="s">
        <v>14308</v>
      </c>
      <c r="AB21929" s="232">
        <v>58797.36</v>
      </c>
    </row>
    <row r="21930" spans="24:28" x14ac:dyDescent="0.3">
      <c r="X21930" s="275" t="s">
        <v>30430</v>
      </c>
      <c r="Y21930" s="276">
        <v>97.76</v>
      </c>
      <c r="AA21930" s="231" t="s">
        <v>14309</v>
      </c>
      <c r="AB21930" s="232">
        <v>64558.86</v>
      </c>
    </row>
    <row r="21931" spans="24:28" x14ac:dyDescent="0.3">
      <c r="X21931" s="275" t="s">
        <v>30431</v>
      </c>
      <c r="Y21931" s="276">
        <v>223.81</v>
      </c>
      <c r="AA21931" s="231" t="s">
        <v>39539</v>
      </c>
      <c r="AB21931" s="232">
        <v>73</v>
      </c>
    </row>
    <row r="21932" spans="24:28" x14ac:dyDescent="0.3">
      <c r="X21932" s="275" t="s">
        <v>60976</v>
      </c>
      <c r="Y21932" s="276">
        <v>3720.33</v>
      </c>
      <c r="AA21932" s="231" t="s">
        <v>28421</v>
      </c>
      <c r="AB21932" s="232">
        <v>35837.57</v>
      </c>
    </row>
    <row r="21933" spans="24:28" x14ac:dyDescent="0.3">
      <c r="X21933" s="275" t="s">
        <v>58802</v>
      </c>
      <c r="Y21933" s="276">
        <v>910.73</v>
      </c>
      <c r="AA21933" s="231" t="s">
        <v>28422</v>
      </c>
      <c r="AB21933" s="232">
        <v>16639.3</v>
      </c>
    </row>
    <row r="21934" spans="24:28" x14ac:dyDescent="0.3">
      <c r="X21934" s="275" t="s">
        <v>58803</v>
      </c>
      <c r="Y21934" s="276">
        <v>2326.77</v>
      </c>
      <c r="AA21934" s="231" t="s">
        <v>28423</v>
      </c>
      <c r="AB21934" s="232">
        <v>3500</v>
      </c>
    </row>
    <row r="21935" spans="24:28" x14ac:dyDescent="0.3">
      <c r="X21935" s="275" t="s">
        <v>30432</v>
      </c>
      <c r="Y21935" s="276">
        <v>133.25</v>
      </c>
      <c r="AA21935" s="231" t="s">
        <v>36762</v>
      </c>
      <c r="AB21935" s="232">
        <v>9073.75</v>
      </c>
    </row>
    <row r="21936" spans="24:28" x14ac:dyDescent="0.3">
      <c r="X21936" s="275" t="s">
        <v>58123</v>
      </c>
      <c r="Y21936" s="276">
        <v>29279.360000000001</v>
      </c>
      <c r="AA21936" s="231" t="s">
        <v>43371</v>
      </c>
      <c r="AB21936" s="232">
        <v>8182.84</v>
      </c>
    </row>
    <row r="21937" spans="24:28" x14ac:dyDescent="0.3">
      <c r="X21937" s="275" t="s">
        <v>50808</v>
      </c>
      <c r="Y21937" s="276">
        <v>67197.7</v>
      </c>
      <c r="AA21937" s="231" t="s">
        <v>54571</v>
      </c>
      <c r="AB21937" s="232">
        <v>3782.6</v>
      </c>
    </row>
    <row r="21938" spans="24:28" x14ac:dyDescent="0.3">
      <c r="X21938" s="275" t="s">
        <v>50809</v>
      </c>
      <c r="Y21938" s="276">
        <v>132994.38</v>
      </c>
      <c r="AA21938" s="231" t="s">
        <v>28425</v>
      </c>
      <c r="AB21938" s="232">
        <v>3050.95</v>
      </c>
    </row>
    <row r="21939" spans="24:28" x14ac:dyDescent="0.3">
      <c r="X21939" s="275" t="s">
        <v>56879</v>
      </c>
      <c r="Y21939" s="276">
        <v>139610.32</v>
      </c>
      <c r="AA21939" s="231" t="s">
        <v>14310</v>
      </c>
      <c r="AB21939" s="232">
        <v>16089.76</v>
      </c>
    </row>
    <row r="21940" spans="24:28" x14ac:dyDescent="0.3">
      <c r="X21940" s="275" t="s">
        <v>30459</v>
      </c>
      <c r="Y21940" s="276">
        <v>59181.35</v>
      </c>
      <c r="AA21940" s="231" t="s">
        <v>28426</v>
      </c>
      <c r="AB21940" s="232">
        <v>3890.07</v>
      </c>
    </row>
    <row r="21941" spans="24:28" x14ac:dyDescent="0.3">
      <c r="X21941" s="275" t="s">
        <v>46220</v>
      </c>
      <c r="Y21941" s="276">
        <v>19701.93</v>
      </c>
      <c r="AA21941" s="231" t="s">
        <v>28428</v>
      </c>
      <c r="AB21941" s="232">
        <v>83012.45</v>
      </c>
    </row>
    <row r="21942" spans="24:28" x14ac:dyDescent="0.3">
      <c r="X21942" s="275" t="s">
        <v>30460</v>
      </c>
      <c r="Y21942" s="276">
        <v>334436.33</v>
      </c>
      <c r="AA21942" s="231" t="s">
        <v>40899</v>
      </c>
      <c r="AB21942" s="232">
        <v>-3133.53</v>
      </c>
    </row>
    <row r="21943" spans="24:28" x14ac:dyDescent="0.3">
      <c r="X21943" s="275" t="s">
        <v>46221</v>
      </c>
      <c r="Y21943" s="276">
        <v>31575.3</v>
      </c>
      <c r="AA21943" s="231" t="s">
        <v>28512</v>
      </c>
      <c r="AB21943" s="232">
        <v>48265.57</v>
      </c>
    </row>
    <row r="21944" spans="24:28" x14ac:dyDescent="0.3">
      <c r="X21944" s="275" t="s">
        <v>30462</v>
      </c>
      <c r="Y21944" s="276">
        <v>34034.47</v>
      </c>
      <c r="AA21944" s="231" t="s">
        <v>28515</v>
      </c>
      <c r="AB21944" s="232">
        <v>1908360.46</v>
      </c>
    </row>
    <row r="21945" spans="24:28" x14ac:dyDescent="0.3">
      <c r="X21945" s="275" t="s">
        <v>30463</v>
      </c>
      <c r="Y21945" s="276">
        <v>34278.199999999997</v>
      </c>
      <c r="AA21945" s="231" t="s">
        <v>48549</v>
      </c>
      <c r="AB21945" s="232">
        <v>890</v>
      </c>
    </row>
    <row r="21946" spans="24:28" x14ac:dyDescent="0.3">
      <c r="X21946" s="275" t="s">
        <v>30464</v>
      </c>
      <c r="Y21946" s="276">
        <v>2082.2800000000002</v>
      </c>
      <c r="AA21946" s="231" t="s">
        <v>28516</v>
      </c>
      <c r="AB21946" s="232">
        <v>185704.47</v>
      </c>
    </row>
    <row r="21947" spans="24:28" x14ac:dyDescent="0.3">
      <c r="X21947" s="275" t="s">
        <v>30465</v>
      </c>
      <c r="Y21947" s="276">
        <v>2525.12</v>
      </c>
      <c r="AA21947" s="231" t="s">
        <v>28517</v>
      </c>
      <c r="AB21947" s="232">
        <v>1623.03</v>
      </c>
    </row>
    <row r="21948" spans="24:28" x14ac:dyDescent="0.3">
      <c r="X21948" s="275" t="s">
        <v>30466</v>
      </c>
      <c r="Y21948" s="276">
        <v>6068.73</v>
      </c>
      <c r="AA21948" s="231" t="s">
        <v>28519</v>
      </c>
      <c r="AB21948" s="232">
        <v>218376.47</v>
      </c>
    </row>
    <row r="21949" spans="24:28" x14ac:dyDescent="0.3">
      <c r="X21949" s="275" t="s">
        <v>46222</v>
      </c>
      <c r="Y21949" s="276">
        <v>4616.45</v>
      </c>
      <c r="AA21949" s="231" t="s">
        <v>28521</v>
      </c>
      <c r="AB21949" s="232">
        <v>594418.75</v>
      </c>
    </row>
    <row r="21950" spans="24:28" x14ac:dyDescent="0.3">
      <c r="X21950" s="275" t="s">
        <v>30467</v>
      </c>
      <c r="Y21950" s="276">
        <v>2449.4699999999998</v>
      </c>
      <c r="AA21950" s="231" t="s">
        <v>28522</v>
      </c>
      <c r="AB21950" s="232">
        <v>386024.81</v>
      </c>
    </row>
    <row r="21951" spans="24:28" x14ac:dyDescent="0.3">
      <c r="X21951" s="275" t="s">
        <v>30468</v>
      </c>
      <c r="Y21951" s="276">
        <v>2277.06</v>
      </c>
      <c r="AA21951" s="231" t="s">
        <v>28523</v>
      </c>
      <c r="AB21951" s="232">
        <v>51038.5</v>
      </c>
    </row>
    <row r="21952" spans="24:28" x14ac:dyDescent="0.3">
      <c r="X21952" s="275" t="s">
        <v>30470</v>
      </c>
      <c r="Y21952" s="276">
        <v>49039.71</v>
      </c>
      <c r="AA21952" s="231" t="s">
        <v>28524</v>
      </c>
      <c r="AB21952" s="232">
        <v>58734.95</v>
      </c>
    </row>
    <row r="21953" spans="24:28" x14ac:dyDescent="0.3">
      <c r="X21953" s="275" t="s">
        <v>46223</v>
      </c>
      <c r="Y21953" s="276">
        <v>4382.99</v>
      </c>
      <c r="AA21953" s="231" t="s">
        <v>28525</v>
      </c>
      <c r="AB21953" s="232">
        <v>33822.379999999997</v>
      </c>
    </row>
    <row r="21954" spans="24:28" x14ac:dyDescent="0.3">
      <c r="X21954" s="275" t="s">
        <v>31136</v>
      </c>
      <c r="Y21954" s="276">
        <v>33499.919999999998</v>
      </c>
      <c r="AA21954" s="231" t="s">
        <v>28526</v>
      </c>
      <c r="AB21954" s="232">
        <v>14854.01</v>
      </c>
    </row>
    <row r="21955" spans="24:28" x14ac:dyDescent="0.3">
      <c r="X21955" s="275" t="s">
        <v>46224</v>
      </c>
      <c r="Y21955" s="276">
        <v>25774</v>
      </c>
      <c r="AA21955" s="231" t="s">
        <v>54572</v>
      </c>
      <c r="AB21955" s="232">
        <v>11357.16</v>
      </c>
    </row>
    <row r="21956" spans="24:28" x14ac:dyDescent="0.3">
      <c r="X21956" s="275" t="s">
        <v>46225</v>
      </c>
      <c r="Y21956" s="276">
        <v>35043.53</v>
      </c>
      <c r="AA21956" s="231" t="s">
        <v>28527</v>
      </c>
      <c r="AB21956" s="232">
        <v>90525.440000000002</v>
      </c>
    </row>
    <row r="21957" spans="24:28" x14ac:dyDescent="0.3">
      <c r="X21957" s="275" t="s">
        <v>31139</v>
      </c>
      <c r="Y21957" s="276">
        <v>18932.900000000001</v>
      </c>
      <c r="AA21957" s="231" t="s">
        <v>28528</v>
      </c>
      <c r="AB21957" s="232">
        <v>3625</v>
      </c>
    </row>
    <row r="21958" spans="24:28" x14ac:dyDescent="0.3">
      <c r="X21958" s="275" t="s">
        <v>46226</v>
      </c>
      <c r="Y21958" s="276">
        <v>19666.68</v>
      </c>
      <c r="AA21958" s="231" t="s">
        <v>43372</v>
      </c>
      <c r="AB21958" s="232">
        <v>28280.81</v>
      </c>
    </row>
    <row r="21959" spans="24:28" x14ac:dyDescent="0.3">
      <c r="X21959" s="275" t="s">
        <v>46227</v>
      </c>
      <c r="Y21959" s="276">
        <v>16656.38</v>
      </c>
      <c r="AA21959" s="231" t="s">
        <v>40900</v>
      </c>
      <c r="AB21959" s="232">
        <v>53973.73</v>
      </c>
    </row>
    <row r="21960" spans="24:28" x14ac:dyDescent="0.3">
      <c r="X21960" s="275" t="s">
        <v>31141</v>
      </c>
      <c r="Y21960" s="276">
        <v>11319.6</v>
      </c>
      <c r="AA21960" s="231" t="s">
        <v>49422</v>
      </c>
      <c r="AB21960" s="232">
        <v>4664.5</v>
      </c>
    </row>
    <row r="21961" spans="24:28" x14ac:dyDescent="0.3">
      <c r="X21961" s="275" t="s">
        <v>31143</v>
      </c>
      <c r="Y21961" s="276">
        <v>13097.99</v>
      </c>
      <c r="AA21961" s="231" t="s">
        <v>43373</v>
      </c>
      <c r="AB21961" s="232">
        <v>397272.75</v>
      </c>
    </row>
    <row r="21962" spans="24:28" x14ac:dyDescent="0.3">
      <c r="X21962" s="275" t="s">
        <v>31144</v>
      </c>
      <c r="Y21962" s="276">
        <v>939.34</v>
      </c>
      <c r="AA21962" s="231" t="s">
        <v>14322</v>
      </c>
      <c r="AB21962" s="232">
        <v>144210.85999999999</v>
      </c>
    </row>
    <row r="21963" spans="24:28" x14ac:dyDescent="0.3">
      <c r="X21963" s="275" t="s">
        <v>31145</v>
      </c>
      <c r="Y21963" s="276">
        <v>87.29</v>
      </c>
      <c r="AA21963" s="231" t="s">
        <v>36768</v>
      </c>
      <c r="AB21963" s="232">
        <v>20289475.43</v>
      </c>
    </row>
    <row r="21964" spans="24:28" x14ac:dyDescent="0.3">
      <c r="X21964" s="275" t="s">
        <v>31146</v>
      </c>
      <c r="Y21964" s="276">
        <v>55878.15</v>
      </c>
      <c r="AA21964" s="231" t="s">
        <v>28530</v>
      </c>
      <c r="AB21964" s="232">
        <v>5930</v>
      </c>
    </row>
    <row r="21965" spans="24:28" x14ac:dyDescent="0.3">
      <c r="X21965" s="275" t="s">
        <v>56880</v>
      </c>
      <c r="Y21965" s="276">
        <v>1254.5999999999999</v>
      </c>
      <c r="AA21965" s="231" t="s">
        <v>43374</v>
      </c>
      <c r="AB21965" s="232">
        <v>199975</v>
      </c>
    </row>
    <row r="21966" spans="24:28" x14ac:dyDescent="0.3">
      <c r="X21966" s="275" t="s">
        <v>63536</v>
      </c>
      <c r="Y21966" s="276">
        <v>5511.61</v>
      </c>
      <c r="AA21966" s="231" t="s">
        <v>28532</v>
      </c>
      <c r="AB21966" s="232">
        <v>867752.95999999996</v>
      </c>
    </row>
    <row r="21967" spans="24:28" x14ac:dyDescent="0.3">
      <c r="X21967" s="275" t="s">
        <v>31148</v>
      </c>
      <c r="Y21967" s="276">
        <v>10141.969999999999</v>
      </c>
      <c r="AA21967" s="231" t="s">
        <v>28534</v>
      </c>
      <c r="AB21967" s="232">
        <v>850390.24</v>
      </c>
    </row>
    <row r="21968" spans="24:28" x14ac:dyDescent="0.3">
      <c r="X21968" s="275" t="s">
        <v>31149</v>
      </c>
      <c r="Y21968" s="276">
        <v>7252.07</v>
      </c>
      <c r="AA21968" s="231" t="s">
        <v>14325</v>
      </c>
      <c r="AB21968" s="232">
        <v>2011183.08</v>
      </c>
    </row>
    <row r="21969" spans="24:28" x14ac:dyDescent="0.3">
      <c r="X21969" s="275" t="s">
        <v>63862</v>
      </c>
      <c r="Y21969" s="276">
        <v>740</v>
      </c>
      <c r="AA21969" s="231" t="s">
        <v>14326</v>
      </c>
      <c r="AB21969" s="232">
        <v>699804.66</v>
      </c>
    </row>
    <row r="21970" spans="24:28" x14ac:dyDescent="0.3">
      <c r="X21970" s="275" t="s">
        <v>31150</v>
      </c>
      <c r="Y21970" s="276">
        <v>5308.75</v>
      </c>
      <c r="AA21970" s="231" t="s">
        <v>28535</v>
      </c>
      <c r="AB21970" s="232">
        <v>48248.52</v>
      </c>
    </row>
    <row r="21971" spans="24:28" x14ac:dyDescent="0.3">
      <c r="X21971" s="275" t="s">
        <v>31205</v>
      </c>
      <c r="Y21971" s="276">
        <v>297153.21000000002</v>
      </c>
      <c r="AA21971" s="231" t="s">
        <v>50770</v>
      </c>
      <c r="AB21971" s="232">
        <v>5601.22</v>
      </c>
    </row>
    <row r="21972" spans="24:28" x14ac:dyDescent="0.3">
      <c r="X21972" s="275" t="s">
        <v>31207</v>
      </c>
      <c r="Y21972" s="276">
        <v>17918.759999999998</v>
      </c>
      <c r="AA21972" s="231" t="s">
        <v>14327</v>
      </c>
      <c r="AB21972" s="232">
        <v>1253758.47</v>
      </c>
    </row>
    <row r="21973" spans="24:28" x14ac:dyDescent="0.3">
      <c r="X21973" s="275" t="s">
        <v>62922</v>
      </c>
      <c r="Y21973" s="276">
        <v>10298.879999999999</v>
      </c>
      <c r="AA21973" s="231" t="s">
        <v>39544</v>
      </c>
      <c r="AB21973" s="232">
        <v>53116.22</v>
      </c>
    </row>
    <row r="21974" spans="24:28" x14ac:dyDescent="0.3">
      <c r="X21974" s="275" t="s">
        <v>49450</v>
      </c>
      <c r="Y21974" s="276">
        <v>11876.46</v>
      </c>
      <c r="AA21974" s="231" t="s">
        <v>28536</v>
      </c>
      <c r="AB21974" s="232">
        <v>101283.61</v>
      </c>
    </row>
    <row r="21975" spans="24:28" x14ac:dyDescent="0.3">
      <c r="X21975" s="275" t="s">
        <v>49451</v>
      </c>
      <c r="Y21975" s="276">
        <v>41962.04</v>
      </c>
      <c r="AA21975" s="231" t="s">
        <v>28537</v>
      </c>
      <c r="AB21975" s="232">
        <v>45054.19</v>
      </c>
    </row>
    <row r="21976" spans="24:28" x14ac:dyDescent="0.3">
      <c r="X21976" s="275" t="s">
        <v>31211</v>
      </c>
      <c r="Y21976" s="276">
        <v>138310.17000000001</v>
      </c>
      <c r="AA21976" s="231" t="s">
        <v>49423</v>
      </c>
      <c r="AB21976" s="232">
        <v>320.68</v>
      </c>
    </row>
    <row r="21977" spans="24:28" x14ac:dyDescent="0.3">
      <c r="X21977" s="275" t="s">
        <v>62923</v>
      </c>
      <c r="Y21977" s="276">
        <v>12560</v>
      </c>
      <c r="AA21977" s="231" t="s">
        <v>28538</v>
      </c>
      <c r="AB21977" s="232">
        <v>19.04</v>
      </c>
    </row>
    <row r="21978" spans="24:28" x14ac:dyDescent="0.3">
      <c r="X21978" s="275" t="s">
        <v>55673</v>
      </c>
      <c r="Y21978" s="276">
        <v>11105.38</v>
      </c>
      <c r="AA21978" s="231" t="s">
        <v>35751</v>
      </c>
      <c r="AB21978" s="232">
        <v>6211.09</v>
      </c>
    </row>
    <row r="21979" spans="24:28" x14ac:dyDescent="0.3">
      <c r="X21979" s="275" t="s">
        <v>31212</v>
      </c>
      <c r="Y21979" s="276">
        <v>10107.629999999999</v>
      </c>
      <c r="AA21979" s="231" t="s">
        <v>14328</v>
      </c>
      <c r="AB21979" s="232">
        <v>415531.24</v>
      </c>
    </row>
    <row r="21980" spans="24:28" x14ac:dyDescent="0.3">
      <c r="X21980" s="275" t="s">
        <v>49453</v>
      </c>
      <c r="Y21980" s="276">
        <v>119.04</v>
      </c>
      <c r="AA21980" s="231" t="s">
        <v>28540</v>
      </c>
      <c r="AB21980" s="232">
        <v>922084.72</v>
      </c>
    </row>
    <row r="21981" spans="24:28" x14ac:dyDescent="0.3">
      <c r="X21981" s="275" t="s">
        <v>31217</v>
      </c>
      <c r="Y21981" s="276">
        <v>6800.01</v>
      </c>
      <c r="AA21981" s="231" t="s">
        <v>40901</v>
      </c>
      <c r="AB21981" s="232">
        <v>163538.85</v>
      </c>
    </row>
    <row r="21982" spans="24:28" x14ac:dyDescent="0.3">
      <c r="X21982" s="275" t="s">
        <v>31218</v>
      </c>
      <c r="Y21982" s="276">
        <v>643.84</v>
      </c>
      <c r="AA21982" s="231" t="s">
        <v>28541</v>
      </c>
      <c r="AB21982" s="232">
        <v>701640.84</v>
      </c>
    </row>
    <row r="21983" spans="24:28" x14ac:dyDescent="0.3">
      <c r="X21983" s="275" t="s">
        <v>62924</v>
      </c>
      <c r="Y21983" s="276">
        <v>17017.25</v>
      </c>
      <c r="AA21983" s="231" t="s">
        <v>28544</v>
      </c>
      <c r="AB21983" s="232">
        <v>2247928.04</v>
      </c>
    </row>
    <row r="21984" spans="24:28" x14ac:dyDescent="0.3">
      <c r="X21984" s="275" t="s">
        <v>49454</v>
      </c>
      <c r="Y21984" s="276">
        <v>16565.349999999999</v>
      </c>
      <c r="AA21984" s="231" t="s">
        <v>48550</v>
      </c>
      <c r="AB21984" s="232">
        <v>-5584.41</v>
      </c>
    </row>
    <row r="21985" spans="24:28" x14ac:dyDescent="0.3">
      <c r="X21985" s="275" t="s">
        <v>56881</v>
      </c>
      <c r="Y21985" s="276">
        <v>6970.28</v>
      </c>
      <c r="AA21985" s="231" t="s">
        <v>39545</v>
      </c>
      <c r="AB21985" s="232">
        <v>196282.8</v>
      </c>
    </row>
    <row r="21986" spans="24:28" x14ac:dyDescent="0.3">
      <c r="X21986" s="275" t="s">
        <v>49455</v>
      </c>
      <c r="Y21986" s="276">
        <v>158955.79</v>
      </c>
      <c r="AA21986" s="231" t="s">
        <v>28569</v>
      </c>
      <c r="AB21986" s="232">
        <v>4180</v>
      </c>
    </row>
    <row r="21987" spans="24:28" x14ac:dyDescent="0.3">
      <c r="X21987" s="275" t="s">
        <v>50810</v>
      </c>
      <c r="Y21987" s="276">
        <v>11934</v>
      </c>
      <c r="AA21987" s="231" t="s">
        <v>28570</v>
      </c>
      <c r="AB21987" s="232">
        <v>7192.1</v>
      </c>
    </row>
    <row r="21988" spans="24:28" x14ac:dyDescent="0.3">
      <c r="X21988" s="275" t="s">
        <v>49456</v>
      </c>
      <c r="Y21988" s="276">
        <v>14775.38</v>
      </c>
      <c r="AA21988" s="231" t="s">
        <v>47613</v>
      </c>
      <c r="AB21988" s="232">
        <v>32372.06</v>
      </c>
    </row>
    <row r="21989" spans="24:28" x14ac:dyDescent="0.3">
      <c r="X21989" s="275" t="s">
        <v>56882</v>
      </c>
      <c r="Y21989" s="276">
        <v>22775.26</v>
      </c>
      <c r="AA21989" s="231" t="s">
        <v>46181</v>
      </c>
      <c r="AB21989" s="232">
        <v>438451.99</v>
      </c>
    </row>
    <row r="21990" spans="24:28" x14ac:dyDescent="0.3">
      <c r="X21990" s="275" t="s">
        <v>49457</v>
      </c>
      <c r="Y21990" s="276">
        <v>105.78</v>
      </c>
      <c r="AA21990" s="231" t="s">
        <v>28572</v>
      </c>
      <c r="AB21990" s="232">
        <v>13490</v>
      </c>
    </row>
    <row r="21991" spans="24:28" x14ac:dyDescent="0.3">
      <c r="X21991" s="275" t="s">
        <v>60977</v>
      </c>
      <c r="Y21991" s="276">
        <v>1440.61</v>
      </c>
      <c r="AA21991" s="231" t="s">
        <v>28573</v>
      </c>
      <c r="AB21991" s="232">
        <v>37878.46</v>
      </c>
    </row>
    <row r="21992" spans="24:28" x14ac:dyDescent="0.3">
      <c r="X21992" s="275" t="s">
        <v>49458</v>
      </c>
      <c r="Y21992" s="276">
        <v>78518.509999999995</v>
      </c>
      <c r="AA21992" s="231" t="s">
        <v>49424</v>
      </c>
      <c r="AB21992" s="232">
        <v>723.81</v>
      </c>
    </row>
    <row r="21993" spans="24:28" x14ac:dyDescent="0.3">
      <c r="X21993" s="275" t="s">
        <v>58124</v>
      </c>
      <c r="Y21993" s="276">
        <v>6912.01</v>
      </c>
      <c r="AA21993" s="231" t="s">
        <v>48551</v>
      </c>
      <c r="AB21993" s="232">
        <v>3188.18</v>
      </c>
    </row>
    <row r="21994" spans="24:28" x14ac:dyDescent="0.3">
      <c r="X21994" s="275" t="s">
        <v>56883</v>
      </c>
      <c r="Y21994" s="276">
        <v>1680.97</v>
      </c>
      <c r="AA21994" s="231" t="s">
        <v>28574</v>
      </c>
      <c r="AB21994" s="232">
        <v>32569.93</v>
      </c>
    </row>
    <row r="21995" spans="24:28" x14ac:dyDescent="0.3">
      <c r="X21995" s="275" t="s">
        <v>58804</v>
      </c>
      <c r="Y21995" s="276">
        <v>1224.68</v>
      </c>
      <c r="AA21995" s="231" t="s">
        <v>48552</v>
      </c>
      <c r="AB21995" s="232">
        <v>15400</v>
      </c>
    </row>
    <row r="21996" spans="24:28" x14ac:dyDescent="0.3">
      <c r="X21996" s="275" t="s">
        <v>59366</v>
      </c>
      <c r="Y21996" s="276">
        <v>991.28</v>
      </c>
      <c r="AA21996" s="231" t="s">
        <v>39549</v>
      </c>
      <c r="AB21996" s="232">
        <v>20050.009999999998</v>
      </c>
    </row>
    <row r="21997" spans="24:28" x14ac:dyDescent="0.3">
      <c r="X21997" s="275" t="s">
        <v>49459</v>
      </c>
      <c r="Y21997" s="276">
        <v>6450.02</v>
      </c>
      <c r="AA21997" s="231" t="s">
        <v>28575</v>
      </c>
      <c r="AB21997" s="232">
        <v>1390.13</v>
      </c>
    </row>
    <row r="21998" spans="24:28" x14ac:dyDescent="0.3">
      <c r="X21998" s="275" t="s">
        <v>49460</v>
      </c>
      <c r="Y21998" s="276">
        <v>565.70000000000005</v>
      </c>
      <c r="AA21998" s="231" t="s">
        <v>28576</v>
      </c>
      <c r="AB21998" s="232">
        <v>72500.83</v>
      </c>
    </row>
    <row r="21999" spans="24:28" x14ac:dyDescent="0.3">
      <c r="X21999" s="275" t="s">
        <v>56884</v>
      </c>
      <c r="Y21999" s="276">
        <v>4099.92</v>
      </c>
      <c r="AA21999" s="231" t="s">
        <v>39550</v>
      </c>
      <c r="AB21999" s="232">
        <v>55728.75</v>
      </c>
    </row>
    <row r="22000" spans="24:28" x14ac:dyDescent="0.3">
      <c r="X22000" s="275" t="s">
        <v>54619</v>
      </c>
      <c r="Y22000" s="276">
        <v>4081.41</v>
      </c>
      <c r="AA22000" s="231" t="s">
        <v>28578</v>
      </c>
      <c r="AB22000" s="232">
        <v>99463.93</v>
      </c>
    </row>
    <row r="22001" spans="24:28" x14ac:dyDescent="0.3">
      <c r="X22001" s="275" t="s">
        <v>49461</v>
      </c>
      <c r="Y22001" s="276">
        <v>1278.68</v>
      </c>
      <c r="AA22001" s="231" t="s">
        <v>35754</v>
      </c>
      <c r="AB22001" s="232">
        <v>54999.839999999997</v>
      </c>
    </row>
    <row r="22002" spans="24:28" x14ac:dyDescent="0.3">
      <c r="X22002" s="275" t="s">
        <v>49462</v>
      </c>
      <c r="Y22002" s="276">
        <v>19171.8</v>
      </c>
      <c r="AA22002" s="231" t="s">
        <v>39554</v>
      </c>
      <c r="AB22002" s="232">
        <v>10674.73</v>
      </c>
    </row>
    <row r="22003" spans="24:28" x14ac:dyDescent="0.3">
      <c r="X22003" s="275" t="s">
        <v>49463</v>
      </c>
      <c r="Y22003" s="276">
        <v>66806.899999999994</v>
      </c>
      <c r="AA22003" s="231" t="s">
        <v>46182</v>
      </c>
      <c r="AB22003" s="232">
        <v>56768.39</v>
      </c>
    </row>
    <row r="22004" spans="24:28" x14ac:dyDescent="0.3">
      <c r="X22004" s="275" t="s">
        <v>49464</v>
      </c>
      <c r="Y22004" s="276">
        <v>42747.8</v>
      </c>
      <c r="AA22004" s="231" t="s">
        <v>43375</v>
      </c>
      <c r="AB22004" s="232">
        <v>132959</v>
      </c>
    </row>
    <row r="22005" spans="24:28" x14ac:dyDescent="0.3">
      <c r="X22005" s="275" t="s">
        <v>49465</v>
      </c>
      <c r="Y22005" s="276">
        <v>9643.98</v>
      </c>
      <c r="AA22005" s="231" t="s">
        <v>28605</v>
      </c>
      <c r="AB22005" s="232">
        <v>6580.55</v>
      </c>
    </row>
    <row r="22006" spans="24:28" x14ac:dyDescent="0.3">
      <c r="X22006" s="275" t="s">
        <v>49466</v>
      </c>
      <c r="Y22006" s="276">
        <v>1272.5</v>
      </c>
      <c r="AA22006" s="231" t="s">
        <v>28608</v>
      </c>
      <c r="AB22006" s="232">
        <v>27896.29</v>
      </c>
    </row>
    <row r="22007" spans="24:28" x14ac:dyDescent="0.3">
      <c r="X22007" s="275" t="s">
        <v>54620</v>
      </c>
      <c r="Y22007" s="276">
        <v>9389.2199999999993</v>
      </c>
      <c r="AA22007" s="231" t="s">
        <v>28609</v>
      </c>
      <c r="AB22007" s="232">
        <v>5375</v>
      </c>
    </row>
    <row r="22008" spans="24:28" x14ac:dyDescent="0.3">
      <c r="X22008" s="275" t="s">
        <v>54621</v>
      </c>
      <c r="Y22008" s="276">
        <v>1265.5</v>
      </c>
      <c r="AA22008" s="231" t="s">
        <v>50771</v>
      </c>
      <c r="AB22008" s="232">
        <v>5388.86</v>
      </c>
    </row>
    <row r="22009" spans="24:28" x14ac:dyDescent="0.3">
      <c r="X22009" s="275" t="s">
        <v>31259</v>
      </c>
      <c r="Y22009" s="276">
        <v>450136.81</v>
      </c>
      <c r="AA22009" s="231" t="s">
        <v>28610</v>
      </c>
      <c r="AB22009" s="232">
        <v>3769.27</v>
      </c>
    </row>
    <row r="22010" spans="24:28" x14ac:dyDescent="0.3">
      <c r="X22010" s="275" t="s">
        <v>31261</v>
      </c>
      <c r="Y22010" s="276">
        <v>83066.39</v>
      </c>
      <c r="AA22010" s="231" t="s">
        <v>28611</v>
      </c>
      <c r="AB22010" s="232">
        <v>8050.7</v>
      </c>
    </row>
    <row r="22011" spans="24:28" x14ac:dyDescent="0.3">
      <c r="X22011" s="275" t="s">
        <v>31263</v>
      </c>
      <c r="Y22011" s="276">
        <v>24847.63</v>
      </c>
      <c r="AA22011" s="231" t="s">
        <v>28627</v>
      </c>
      <c r="AB22011" s="232">
        <v>12949</v>
      </c>
    </row>
    <row r="22012" spans="24:28" x14ac:dyDescent="0.3">
      <c r="X22012" s="275" t="s">
        <v>47635</v>
      </c>
      <c r="Y22012" s="276">
        <v>3811.28</v>
      </c>
      <c r="AA22012" s="231" t="s">
        <v>28628</v>
      </c>
      <c r="AB22012" s="232">
        <v>21049.79</v>
      </c>
    </row>
    <row r="22013" spans="24:28" x14ac:dyDescent="0.3">
      <c r="X22013" s="275" t="s">
        <v>31264</v>
      </c>
      <c r="Y22013" s="276">
        <v>6364.68</v>
      </c>
      <c r="AA22013" s="231" t="s">
        <v>46183</v>
      </c>
      <c r="AB22013" s="232">
        <v>191668.8</v>
      </c>
    </row>
    <row r="22014" spans="24:28" x14ac:dyDescent="0.3">
      <c r="X22014" s="275" t="s">
        <v>31283</v>
      </c>
      <c r="Y22014" s="276">
        <v>47770.91</v>
      </c>
      <c r="AA22014" s="231" t="s">
        <v>43376</v>
      </c>
      <c r="AB22014" s="232">
        <v>12435.78</v>
      </c>
    </row>
    <row r="22015" spans="24:28" x14ac:dyDescent="0.3">
      <c r="X22015" s="275" t="s">
        <v>31285</v>
      </c>
      <c r="Y22015" s="276">
        <v>84938.77</v>
      </c>
      <c r="AA22015" s="231" t="s">
        <v>43377</v>
      </c>
      <c r="AB22015" s="232">
        <v>6197</v>
      </c>
    </row>
    <row r="22016" spans="24:28" x14ac:dyDescent="0.3">
      <c r="X22016" s="275" t="s">
        <v>31286</v>
      </c>
      <c r="Y22016" s="276">
        <v>15870.4</v>
      </c>
      <c r="AA22016" s="231" t="s">
        <v>28630</v>
      </c>
      <c r="AB22016" s="232">
        <v>58712.95</v>
      </c>
    </row>
    <row r="22017" spans="24:28" x14ac:dyDescent="0.3">
      <c r="X22017" s="275" t="s">
        <v>31289</v>
      </c>
      <c r="Y22017" s="276">
        <v>11369.69</v>
      </c>
      <c r="AA22017" s="231" t="s">
        <v>28631</v>
      </c>
      <c r="AB22017" s="232">
        <v>25061.65</v>
      </c>
    </row>
    <row r="22018" spans="24:28" x14ac:dyDescent="0.3">
      <c r="X22018" s="275" t="s">
        <v>31290</v>
      </c>
      <c r="Y22018" s="276">
        <v>1019.54</v>
      </c>
      <c r="AA22018" s="231" t="s">
        <v>28634</v>
      </c>
      <c r="AB22018" s="232">
        <v>15889.3</v>
      </c>
    </row>
    <row r="22019" spans="24:28" x14ac:dyDescent="0.3">
      <c r="X22019" s="275" t="s">
        <v>31291</v>
      </c>
      <c r="Y22019" s="276">
        <v>6695.08</v>
      </c>
      <c r="AA22019" s="231" t="s">
        <v>28635</v>
      </c>
      <c r="AB22019" s="232">
        <v>11809.64</v>
      </c>
    </row>
    <row r="22020" spans="24:28" x14ac:dyDescent="0.3">
      <c r="X22020" s="275" t="s">
        <v>31296</v>
      </c>
      <c r="Y22020" s="276">
        <v>56396.75</v>
      </c>
      <c r="AA22020" s="231" t="s">
        <v>46184</v>
      </c>
      <c r="AB22020" s="232">
        <v>26514</v>
      </c>
    </row>
    <row r="22021" spans="24:28" x14ac:dyDescent="0.3">
      <c r="X22021" s="275" t="s">
        <v>49467</v>
      </c>
      <c r="Y22021" s="276">
        <v>213.01</v>
      </c>
      <c r="AA22021" s="231" t="s">
        <v>28655</v>
      </c>
      <c r="AB22021" s="232">
        <v>2777</v>
      </c>
    </row>
    <row r="22022" spans="24:28" x14ac:dyDescent="0.3">
      <c r="X22022" s="275" t="s">
        <v>56885</v>
      </c>
      <c r="Y22022" s="276">
        <v>8293.01</v>
      </c>
      <c r="AA22022" s="231" t="s">
        <v>28656</v>
      </c>
      <c r="AB22022" s="232">
        <v>33726.69</v>
      </c>
    </row>
    <row r="22023" spans="24:28" x14ac:dyDescent="0.3">
      <c r="X22023" s="275" t="s">
        <v>31298</v>
      </c>
      <c r="Y22023" s="276">
        <v>10934.23</v>
      </c>
      <c r="AA22023" s="231" t="s">
        <v>34210</v>
      </c>
      <c r="AB22023" s="232">
        <v>9995.59</v>
      </c>
    </row>
    <row r="22024" spans="24:28" x14ac:dyDescent="0.3">
      <c r="X22024" s="275" t="s">
        <v>31299</v>
      </c>
      <c r="Y22024" s="276">
        <v>669.47</v>
      </c>
      <c r="AA22024" s="231" t="s">
        <v>28657</v>
      </c>
      <c r="AB22024" s="232">
        <v>17238.22</v>
      </c>
    </row>
    <row r="22025" spans="24:28" x14ac:dyDescent="0.3">
      <c r="X22025" s="275" t="s">
        <v>48574</v>
      </c>
      <c r="Y22025" s="276">
        <v>1539.99</v>
      </c>
      <c r="AA22025" s="231" t="s">
        <v>28658</v>
      </c>
      <c r="AB22025" s="232">
        <v>7220</v>
      </c>
    </row>
    <row r="22026" spans="24:28" x14ac:dyDescent="0.3">
      <c r="X22026" s="275" t="s">
        <v>47636</v>
      </c>
      <c r="Y22026" s="276">
        <v>90942.39</v>
      </c>
      <c r="AA22026" s="231" t="s">
        <v>28659</v>
      </c>
      <c r="AB22026" s="232">
        <v>22014.61</v>
      </c>
    </row>
    <row r="22027" spans="24:28" x14ac:dyDescent="0.3">
      <c r="X22027" s="275" t="s">
        <v>47637</v>
      </c>
      <c r="Y22027" s="276">
        <v>6550</v>
      </c>
      <c r="AA22027" s="231" t="s">
        <v>28660</v>
      </c>
      <c r="AB22027" s="232">
        <v>15586.47</v>
      </c>
    </row>
    <row r="22028" spans="24:28" x14ac:dyDescent="0.3">
      <c r="X22028" s="275" t="s">
        <v>47638</v>
      </c>
      <c r="Y22028" s="276">
        <v>21163.53</v>
      </c>
      <c r="AA22028" s="231" t="s">
        <v>40902</v>
      </c>
      <c r="AB22028" s="232">
        <v>3227.02</v>
      </c>
    </row>
    <row r="22029" spans="24:28" x14ac:dyDescent="0.3">
      <c r="X22029" s="275" t="s">
        <v>47639</v>
      </c>
      <c r="Y22029" s="276">
        <v>61805.45</v>
      </c>
      <c r="AA22029" s="231" t="s">
        <v>28676</v>
      </c>
      <c r="AB22029" s="232">
        <v>6500</v>
      </c>
    </row>
    <row r="22030" spans="24:28" x14ac:dyDescent="0.3">
      <c r="X22030" s="275" t="s">
        <v>47640</v>
      </c>
      <c r="Y22030" s="276">
        <v>25239.599999999999</v>
      </c>
      <c r="AA22030" s="231" t="s">
        <v>35760</v>
      </c>
      <c r="AB22030" s="232">
        <v>55350</v>
      </c>
    </row>
    <row r="22031" spans="24:28" x14ac:dyDescent="0.3">
      <c r="X22031" s="275" t="s">
        <v>47641</v>
      </c>
      <c r="Y22031" s="276">
        <v>2983.81</v>
      </c>
      <c r="AA22031" s="231" t="s">
        <v>36773</v>
      </c>
      <c r="AB22031" s="232">
        <v>20188.66</v>
      </c>
    </row>
    <row r="22032" spans="24:28" x14ac:dyDescent="0.3">
      <c r="X22032" s="275" t="s">
        <v>47642</v>
      </c>
      <c r="Y22032" s="276">
        <v>15526.64</v>
      </c>
      <c r="AA22032" s="231" t="s">
        <v>54573</v>
      </c>
      <c r="AB22032" s="232">
        <v>1001</v>
      </c>
    </row>
    <row r="22033" spans="24:28" x14ac:dyDescent="0.3">
      <c r="X22033" s="275" t="s">
        <v>50811</v>
      </c>
      <c r="Y22033" s="276">
        <v>2166</v>
      </c>
      <c r="AA22033" s="231" t="s">
        <v>46185</v>
      </c>
      <c r="AB22033" s="232">
        <v>60066.25</v>
      </c>
    </row>
    <row r="22034" spans="24:28" x14ac:dyDescent="0.3">
      <c r="X22034" s="275" t="s">
        <v>47643</v>
      </c>
      <c r="Y22034" s="276">
        <v>2464.04</v>
      </c>
      <c r="AA22034" s="231" t="s">
        <v>28680</v>
      </c>
      <c r="AB22034" s="232">
        <v>11030.25</v>
      </c>
    </row>
    <row r="22035" spans="24:28" x14ac:dyDescent="0.3">
      <c r="X22035" s="275" t="s">
        <v>47644</v>
      </c>
      <c r="Y22035" s="276">
        <v>32562.19</v>
      </c>
      <c r="AA22035" s="231" t="s">
        <v>35761</v>
      </c>
      <c r="AB22035" s="232">
        <v>1513.19</v>
      </c>
    </row>
    <row r="22036" spans="24:28" x14ac:dyDescent="0.3">
      <c r="X22036" s="275" t="s">
        <v>47645</v>
      </c>
      <c r="Y22036" s="276">
        <v>28000</v>
      </c>
      <c r="AA22036" s="231" t="s">
        <v>28681</v>
      </c>
      <c r="AB22036" s="232">
        <v>6434.15</v>
      </c>
    </row>
    <row r="22037" spans="24:28" x14ac:dyDescent="0.3">
      <c r="X22037" s="275" t="s">
        <v>47646</v>
      </c>
      <c r="Y22037" s="276">
        <v>1922.38</v>
      </c>
      <c r="AA22037" s="231" t="s">
        <v>34221</v>
      </c>
      <c r="AB22037" s="232">
        <v>11389.95</v>
      </c>
    </row>
    <row r="22038" spans="24:28" x14ac:dyDescent="0.3">
      <c r="X22038" s="275" t="s">
        <v>58805</v>
      </c>
      <c r="Y22038" s="276">
        <v>57.65</v>
      </c>
      <c r="AA22038" s="231" t="s">
        <v>28730</v>
      </c>
      <c r="AB22038" s="232">
        <v>33246.01</v>
      </c>
    </row>
    <row r="22039" spans="24:28" x14ac:dyDescent="0.3">
      <c r="X22039" s="275" t="s">
        <v>47648</v>
      </c>
      <c r="Y22039" s="276">
        <v>6477.05</v>
      </c>
      <c r="AA22039" s="231" t="s">
        <v>34222</v>
      </c>
      <c r="AB22039" s="232">
        <v>1038594.93</v>
      </c>
    </row>
    <row r="22040" spans="24:28" x14ac:dyDescent="0.3">
      <c r="X22040" s="275" t="s">
        <v>50813</v>
      </c>
      <c r="Y22040" s="276">
        <v>1317.51</v>
      </c>
      <c r="AA22040" s="231" t="s">
        <v>28733</v>
      </c>
      <c r="AB22040" s="232">
        <v>104297.65</v>
      </c>
    </row>
    <row r="22041" spans="24:28" x14ac:dyDescent="0.3">
      <c r="X22041" s="275" t="s">
        <v>47649</v>
      </c>
      <c r="Y22041" s="276">
        <v>1210.53</v>
      </c>
      <c r="AA22041" s="231" t="s">
        <v>48553</v>
      </c>
      <c r="AB22041" s="232">
        <v>13448.12</v>
      </c>
    </row>
    <row r="22042" spans="24:28" x14ac:dyDescent="0.3">
      <c r="X22042" s="275" t="s">
        <v>56886</v>
      </c>
      <c r="Y22042" s="276">
        <v>2569.92</v>
      </c>
      <c r="AA22042" s="231" t="s">
        <v>54574</v>
      </c>
      <c r="AB22042" s="232">
        <v>4416.75</v>
      </c>
    </row>
    <row r="22043" spans="24:28" x14ac:dyDescent="0.3">
      <c r="X22043" s="275" t="s">
        <v>31309</v>
      </c>
      <c r="Y22043" s="276">
        <v>19365</v>
      </c>
      <c r="AA22043" s="231" t="s">
        <v>54575</v>
      </c>
      <c r="AB22043" s="232">
        <v>450</v>
      </c>
    </row>
    <row r="22044" spans="24:28" x14ac:dyDescent="0.3">
      <c r="X22044" s="275" t="s">
        <v>62925</v>
      </c>
      <c r="Y22044" s="276">
        <v>11377.05</v>
      </c>
      <c r="AA22044" s="231" t="s">
        <v>47614</v>
      </c>
      <c r="AB22044" s="232">
        <v>28203.07</v>
      </c>
    </row>
    <row r="22045" spans="24:28" x14ac:dyDescent="0.3">
      <c r="X22045" s="275" t="s">
        <v>31310</v>
      </c>
      <c r="Y22045" s="276">
        <v>20405</v>
      </c>
      <c r="AA22045" s="231" t="s">
        <v>54576</v>
      </c>
      <c r="AB22045" s="232">
        <v>2176.67</v>
      </c>
    </row>
    <row r="22046" spans="24:28" x14ac:dyDescent="0.3">
      <c r="X22046" s="275" t="s">
        <v>54622</v>
      </c>
      <c r="Y22046" s="276">
        <v>19436.39</v>
      </c>
      <c r="AA22046" s="231" t="s">
        <v>14349</v>
      </c>
      <c r="AB22046" s="232">
        <v>100236.49</v>
      </c>
    </row>
    <row r="22047" spans="24:28" x14ac:dyDescent="0.3">
      <c r="X22047" s="275" t="s">
        <v>65222</v>
      </c>
      <c r="Y22047" s="276">
        <v>13090.9</v>
      </c>
      <c r="AA22047" s="231" t="s">
        <v>28735</v>
      </c>
      <c r="AB22047" s="232">
        <v>161689.25</v>
      </c>
    </row>
    <row r="22048" spans="24:28" x14ac:dyDescent="0.3">
      <c r="X22048" s="275" t="s">
        <v>31311</v>
      </c>
      <c r="Y22048" s="276">
        <v>109224.4</v>
      </c>
      <c r="AA22048" s="231" t="s">
        <v>34223</v>
      </c>
      <c r="AB22048" s="232">
        <v>29843.18</v>
      </c>
    </row>
    <row r="22049" spans="24:28" x14ac:dyDescent="0.3">
      <c r="X22049" s="275" t="s">
        <v>31312</v>
      </c>
      <c r="Y22049" s="276">
        <v>14628.48</v>
      </c>
      <c r="AA22049" s="231" t="s">
        <v>34224</v>
      </c>
      <c r="AB22049" s="232">
        <v>37749.21</v>
      </c>
    </row>
    <row r="22050" spans="24:28" x14ac:dyDescent="0.3">
      <c r="X22050" s="275" t="s">
        <v>31313</v>
      </c>
      <c r="Y22050" s="276">
        <v>35777.54</v>
      </c>
      <c r="AA22050" s="231" t="s">
        <v>36781</v>
      </c>
      <c r="AB22050" s="232">
        <v>2221355</v>
      </c>
    </row>
    <row r="22051" spans="24:28" x14ac:dyDescent="0.3">
      <c r="X22051" s="275" t="s">
        <v>62926</v>
      </c>
      <c r="Y22051" s="276">
        <v>1327.7</v>
      </c>
      <c r="AA22051" s="231" t="s">
        <v>28737</v>
      </c>
      <c r="AB22051" s="232">
        <v>53868.3</v>
      </c>
    </row>
    <row r="22052" spans="24:28" x14ac:dyDescent="0.3">
      <c r="X22052" s="275" t="s">
        <v>31314</v>
      </c>
      <c r="Y22052" s="276">
        <v>139920</v>
      </c>
      <c r="AA22052" s="231" t="s">
        <v>40903</v>
      </c>
      <c r="AB22052" s="232">
        <v>2025</v>
      </c>
    </row>
    <row r="22053" spans="24:28" x14ac:dyDescent="0.3">
      <c r="X22053" s="275" t="s">
        <v>56887</v>
      </c>
      <c r="Y22053" s="276">
        <v>21494.6</v>
      </c>
      <c r="AA22053" s="231" t="s">
        <v>14352</v>
      </c>
      <c r="AB22053" s="232">
        <v>285608.75</v>
      </c>
    </row>
    <row r="22054" spans="24:28" x14ac:dyDescent="0.3">
      <c r="X22054" s="275" t="s">
        <v>31315</v>
      </c>
      <c r="Y22054" s="276">
        <v>186459.68</v>
      </c>
      <c r="AA22054" s="231" t="s">
        <v>14353</v>
      </c>
      <c r="AB22054" s="232">
        <v>116875.95</v>
      </c>
    </row>
    <row r="22055" spans="24:28" x14ac:dyDescent="0.3">
      <c r="X22055" s="275" t="s">
        <v>31316</v>
      </c>
      <c r="Y22055" s="276">
        <v>5353.23</v>
      </c>
      <c r="AA22055" s="231" t="s">
        <v>14354</v>
      </c>
      <c r="AB22055" s="232">
        <v>45185.15</v>
      </c>
    </row>
    <row r="22056" spans="24:28" x14ac:dyDescent="0.3">
      <c r="X22056" s="275" t="s">
        <v>49468</v>
      </c>
      <c r="Y22056" s="276">
        <v>13709.73</v>
      </c>
      <c r="AA22056" s="231" t="s">
        <v>28739</v>
      </c>
      <c r="AB22056" s="232">
        <v>445229.03</v>
      </c>
    </row>
    <row r="22057" spans="24:28" x14ac:dyDescent="0.3">
      <c r="X22057" s="275" t="s">
        <v>31347</v>
      </c>
      <c r="Y22057" s="276">
        <v>64495.96</v>
      </c>
      <c r="AA22057" s="231" t="s">
        <v>28740</v>
      </c>
      <c r="AB22057" s="232">
        <v>19500</v>
      </c>
    </row>
    <row r="22058" spans="24:28" x14ac:dyDescent="0.3">
      <c r="X22058" s="275" t="s">
        <v>31349</v>
      </c>
      <c r="Y22058" s="276">
        <v>5062.42</v>
      </c>
      <c r="AA22058" s="231" t="s">
        <v>32872</v>
      </c>
      <c r="AB22058" s="232">
        <v>2455.25</v>
      </c>
    </row>
    <row r="22059" spans="24:28" x14ac:dyDescent="0.3">
      <c r="X22059" s="275" t="s">
        <v>31350</v>
      </c>
      <c r="Y22059" s="276">
        <v>2239.16</v>
      </c>
      <c r="AA22059" s="231" t="s">
        <v>28741</v>
      </c>
      <c r="AB22059" s="232">
        <v>71048.23</v>
      </c>
    </row>
    <row r="22060" spans="24:28" x14ac:dyDescent="0.3">
      <c r="X22060" s="275" t="s">
        <v>31352</v>
      </c>
      <c r="Y22060" s="276">
        <v>20092.490000000002</v>
      </c>
      <c r="AA22060" s="231" t="s">
        <v>54577</v>
      </c>
      <c r="AB22060" s="232">
        <v>40508.68</v>
      </c>
    </row>
    <row r="22061" spans="24:28" x14ac:dyDescent="0.3">
      <c r="X22061" s="275" t="s">
        <v>63537</v>
      </c>
      <c r="Y22061" s="276">
        <v>60.92</v>
      </c>
      <c r="AA22061" s="231" t="s">
        <v>28742</v>
      </c>
      <c r="AB22061" s="232">
        <v>14.55</v>
      </c>
    </row>
    <row r="22062" spans="24:28" x14ac:dyDescent="0.3">
      <c r="X22062" s="275" t="s">
        <v>49469</v>
      </c>
      <c r="Y22062" s="276">
        <v>749.31</v>
      </c>
      <c r="AA22062" s="231" t="s">
        <v>28743</v>
      </c>
      <c r="AB22062" s="232">
        <v>31204.639999999999</v>
      </c>
    </row>
    <row r="22063" spans="24:28" x14ac:dyDescent="0.3">
      <c r="X22063" s="275" t="s">
        <v>50814</v>
      </c>
      <c r="Y22063" s="276">
        <v>2183.9</v>
      </c>
      <c r="AA22063" s="231" t="s">
        <v>28744</v>
      </c>
      <c r="AB22063" s="232">
        <v>104008.1</v>
      </c>
    </row>
    <row r="22064" spans="24:28" x14ac:dyDescent="0.3">
      <c r="X22064" s="275" t="s">
        <v>49470</v>
      </c>
      <c r="Y22064" s="276">
        <v>1069.72</v>
      </c>
      <c r="AA22064" s="231" t="s">
        <v>14355</v>
      </c>
      <c r="AB22064" s="232">
        <v>349145.9</v>
      </c>
    </row>
    <row r="22065" spans="24:28" x14ac:dyDescent="0.3">
      <c r="X22065" s="275" t="s">
        <v>49471</v>
      </c>
      <c r="Y22065" s="276">
        <v>2238.09</v>
      </c>
      <c r="AA22065" s="231" t="s">
        <v>28745</v>
      </c>
      <c r="AB22065" s="232">
        <v>387075.23</v>
      </c>
    </row>
    <row r="22066" spans="24:28" x14ac:dyDescent="0.3">
      <c r="X22066" s="275" t="s">
        <v>59367</v>
      </c>
      <c r="Y22066" s="276">
        <v>1493.62</v>
      </c>
      <c r="AA22066" s="231" t="s">
        <v>14359</v>
      </c>
      <c r="AB22066" s="232">
        <v>27094.38</v>
      </c>
    </row>
    <row r="22067" spans="24:28" x14ac:dyDescent="0.3">
      <c r="X22067" s="275" t="s">
        <v>55674</v>
      </c>
      <c r="Y22067" s="276">
        <v>883.7</v>
      </c>
      <c r="AA22067" s="231" t="s">
        <v>14360</v>
      </c>
      <c r="AB22067" s="232">
        <v>578871.47</v>
      </c>
    </row>
    <row r="22068" spans="24:28" x14ac:dyDescent="0.3">
      <c r="X22068" s="275" t="s">
        <v>31353</v>
      </c>
      <c r="Y22068" s="276">
        <v>20734.88</v>
      </c>
      <c r="AA22068" s="231" t="s">
        <v>36782</v>
      </c>
      <c r="AB22068" s="232">
        <v>-37557.81</v>
      </c>
    </row>
    <row r="22069" spans="24:28" x14ac:dyDescent="0.3">
      <c r="X22069" s="275" t="s">
        <v>54623</v>
      </c>
      <c r="Y22069" s="276">
        <v>1853.63</v>
      </c>
      <c r="AA22069" s="231" t="s">
        <v>35765</v>
      </c>
      <c r="AB22069" s="232">
        <v>619787.81000000006</v>
      </c>
    </row>
    <row r="22070" spans="24:28" x14ac:dyDescent="0.3">
      <c r="X22070" s="275" t="s">
        <v>31370</v>
      </c>
      <c r="Y22070" s="276">
        <v>30362.54</v>
      </c>
      <c r="AA22070" s="231" t="s">
        <v>48554</v>
      </c>
      <c r="AB22070" s="232">
        <v>247723.91</v>
      </c>
    </row>
    <row r="22071" spans="24:28" x14ac:dyDescent="0.3">
      <c r="X22071" s="275" t="s">
        <v>31371</v>
      </c>
      <c r="Y22071" s="276">
        <v>18225.240000000002</v>
      </c>
      <c r="AA22071" s="231" t="s">
        <v>48555</v>
      </c>
      <c r="AB22071" s="232">
        <v>83966.13</v>
      </c>
    </row>
    <row r="22072" spans="24:28" x14ac:dyDescent="0.3">
      <c r="X22072" s="275" t="s">
        <v>31373</v>
      </c>
      <c r="Y22072" s="276">
        <v>47542.52</v>
      </c>
      <c r="AA22072" s="231" t="s">
        <v>14361</v>
      </c>
      <c r="AB22072" s="232">
        <v>6226.43</v>
      </c>
    </row>
    <row r="22073" spans="24:28" x14ac:dyDescent="0.3">
      <c r="X22073" s="275" t="s">
        <v>31374</v>
      </c>
      <c r="Y22073" s="276">
        <v>21005.37</v>
      </c>
      <c r="AA22073" s="231" t="s">
        <v>50772</v>
      </c>
      <c r="AB22073" s="232">
        <v>51517.8</v>
      </c>
    </row>
    <row r="22074" spans="24:28" x14ac:dyDescent="0.3">
      <c r="X22074" s="275" t="s">
        <v>31376</v>
      </c>
      <c r="Y22074" s="276">
        <v>8739.83</v>
      </c>
      <c r="AA22074" s="231" t="s">
        <v>28766</v>
      </c>
      <c r="AB22074" s="232">
        <v>7933.72</v>
      </c>
    </row>
    <row r="22075" spans="24:28" x14ac:dyDescent="0.3">
      <c r="X22075" s="275" t="s">
        <v>31377</v>
      </c>
      <c r="Y22075" s="276">
        <v>3498.21</v>
      </c>
      <c r="AA22075" s="231" t="s">
        <v>36786</v>
      </c>
      <c r="AB22075" s="232">
        <v>64808.37</v>
      </c>
    </row>
    <row r="22076" spans="24:28" x14ac:dyDescent="0.3">
      <c r="X22076" s="275" t="s">
        <v>56888</v>
      </c>
      <c r="Y22076" s="276">
        <v>1267.19</v>
      </c>
      <c r="AA22076" s="231" t="s">
        <v>43378</v>
      </c>
      <c r="AB22076" s="232">
        <v>200924.37</v>
      </c>
    </row>
    <row r="22077" spans="24:28" x14ac:dyDescent="0.3">
      <c r="X22077" s="275" t="s">
        <v>56889</v>
      </c>
      <c r="Y22077" s="276">
        <v>18172.259999999998</v>
      </c>
      <c r="AA22077" s="231" t="s">
        <v>28767</v>
      </c>
      <c r="AB22077" s="232">
        <v>20842.63</v>
      </c>
    </row>
    <row r="22078" spans="24:28" x14ac:dyDescent="0.3">
      <c r="X22078" s="275" t="s">
        <v>31378</v>
      </c>
      <c r="Y22078" s="276">
        <v>79060.44</v>
      </c>
      <c r="AA22078" s="231" t="s">
        <v>28769</v>
      </c>
      <c r="AB22078" s="232">
        <v>3793</v>
      </c>
    </row>
    <row r="22079" spans="24:28" x14ac:dyDescent="0.3">
      <c r="X22079" s="275" t="s">
        <v>31379</v>
      </c>
      <c r="Y22079" s="276">
        <v>335.49</v>
      </c>
      <c r="AA22079" s="231" t="s">
        <v>28773</v>
      </c>
      <c r="AB22079" s="232">
        <v>34718.07</v>
      </c>
    </row>
    <row r="22080" spans="24:28" x14ac:dyDescent="0.3">
      <c r="X22080" s="275" t="s">
        <v>31380</v>
      </c>
      <c r="Y22080" s="276">
        <v>15271.37</v>
      </c>
      <c r="AA22080" s="231" t="s">
        <v>28775</v>
      </c>
      <c r="AB22080" s="232">
        <v>200211.48</v>
      </c>
    </row>
    <row r="22081" spans="24:28" x14ac:dyDescent="0.3">
      <c r="X22081" s="275" t="s">
        <v>31381</v>
      </c>
      <c r="Y22081" s="276">
        <v>156.72</v>
      </c>
      <c r="AA22081" s="231" t="s">
        <v>28811</v>
      </c>
      <c r="AB22081" s="232">
        <v>15919.2</v>
      </c>
    </row>
    <row r="22082" spans="24:28" x14ac:dyDescent="0.3">
      <c r="X22082" s="275" t="s">
        <v>49472</v>
      </c>
      <c r="Y22082" s="276">
        <v>11207.99</v>
      </c>
      <c r="AA22082" s="231" t="s">
        <v>28812</v>
      </c>
      <c r="AB22082" s="232">
        <v>100535.41</v>
      </c>
    </row>
    <row r="22083" spans="24:28" x14ac:dyDescent="0.3">
      <c r="X22083" s="275" t="s">
        <v>31383</v>
      </c>
      <c r="Y22083" s="276">
        <v>385535.8</v>
      </c>
      <c r="AA22083" s="231" t="s">
        <v>43379</v>
      </c>
      <c r="AB22083" s="232">
        <v>279921.12</v>
      </c>
    </row>
    <row r="22084" spans="24:28" x14ac:dyDescent="0.3">
      <c r="X22084" s="275" t="s">
        <v>31384</v>
      </c>
      <c r="Y22084" s="276">
        <v>1080</v>
      </c>
      <c r="AA22084" s="231" t="s">
        <v>28818</v>
      </c>
      <c r="AB22084" s="232">
        <v>1000</v>
      </c>
    </row>
    <row r="22085" spans="24:28" x14ac:dyDescent="0.3">
      <c r="X22085" s="275" t="s">
        <v>31459</v>
      </c>
      <c r="Y22085" s="276">
        <v>25055.21</v>
      </c>
      <c r="AA22085" s="231" t="s">
        <v>28819</v>
      </c>
      <c r="AB22085" s="232">
        <v>30399.94</v>
      </c>
    </row>
    <row r="22086" spans="24:28" x14ac:dyDescent="0.3">
      <c r="X22086" s="275" t="s">
        <v>31460</v>
      </c>
      <c r="Y22086" s="276">
        <v>214054.45</v>
      </c>
      <c r="AA22086" s="231" t="s">
        <v>28820</v>
      </c>
      <c r="AB22086" s="232">
        <v>9895.15</v>
      </c>
    </row>
    <row r="22087" spans="24:28" x14ac:dyDescent="0.3">
      <c r="X22087" s="275" t="s">
        <v>54624</v>
      </c>
      <c r="Y22087" s="276">
        <v>6716.61</v>
      </c>
      <c r="AA22087" s="231" t="s">
        <v>28821</v>
      </c>
      <c r="AB22087" s="232">
        <v>4248.4799999999996</v>
      </c>
    </row>
    <row r="22088" spans="24:28" x14ac:dyDescent="0.3">
      <c r="X22088" s="275" t="s">
        <v>31461</v>
      </c>
      <c r="Y22088" s="276">
        <v>18805.93</v>
      </c>
      <c r="AA22088" s="231" t="s">
        <v>28822</v>
      </c>
      <c r="AB22088" s="232">
        <v>77128.039999999994</v>
      </c>
    </row>
    <row r="22089" spans="24:28" x14ac:dyDescent="0.3">
      <c r="X22089" s="275" t="s">
        <v>31462</v>
      </c>
      <c r="Y22089" s="276">
        <v>24270.57</v>
      </c>
      <c r="AA22089" s="231" t="s">
        <v>54578</v>
      </c>
      <c r="AB22089" s="232">
        <v>5025.43</v>
      </c>
    </row>
    <row r="22090" spans="24:28" x14ac:dyDescent="0.3">
      <c r="X22090" s="275" t="s">
        <v>31464</v>
      </c>
      <c r="Y22090" s="276">
        <v>274.64</v>
      </c>
      <c r="AA22090" s="231" t="s">
        <v>28824</v>
      </c>
      <c r="AB22090" s="232">
        <v>16098.23</v>
      </c>
    </row>
    <row r="22091" spans="24:28" x14ac:dyDescent="0.3">
      <c r="X22091" s="275" t="s">
        <v>31465</v>
      </c>
      <c r="Y22091" s="276">
        <v>2028.75</v>
      </c>
      <c r="AA22091" s="231" t="s">
        <v>28825</v>
      </c>
      <c r="AB22091" s="232">
        <v>78159.25</v>
      </c>
    </row>
    <row r="22092" spans="24:28" x14ac:dyDescent="0.3">
      <c r="X22092" s="275" t="s">
        <v>31466</v>
      </c>
      <c r="Y22092" s="276">
        <v>1012.25</v>
      </c>
      <c r="AA22092" s="231" t="s">
        <v>28826</v>
      </c>
      <c r="AB22092" s="232">
        <v>44685.86</v>
      </c>
    </row>
    <row r="22093" spans="24:28" x14ac:dyDescent="0.3">
      <c r="X22093" s="275" t="s">
        <v>31493</v>
      </c>
      <c r="Y22093" s="276">
        <v>39612.980000000003</v>
      </c>
      <c r="AA22093" s="231" t="s">
        <v>28827</v>
      </c>
      <c r="AB22093" s="232">
        <v>161581.25</v>
      </c>
    </row>
    <row r="22094" spans="24:28" x14ac:dyDescent="0.3">
      <c r="X22094" s="275" t="s">
        <v>31494</v>
      </c>
      <c r="Y22094" s="276">
        <v>11499.91</v>
      </c>
      <c r="AA22094" s="231" t="s">
        <v>54579</v>
      </c>
      <c r="AB22094" s="232">
        <v>3550</v>
      </c>
    </row>
    <row r="22095" spans="24:28" x14ac:dyDescent="0.3">
      <c r="X22095" s="275" t="s">
        <v>47650</v>
      </c>
      <c r="Y22095" s="276">
        <v>98362.5</v>
      </c>
      <c r="AA22095" s="231" t="s">
        <v>49425</v>
      </c>
      <c r="AB22095" s="232">
        <v>89956</v>
      </c>
    </row>
    <row r="22096" spans="24:28" x14ac:dyDescent="0.3">
      <c r="X22096" s="275" t="s">
        <v>47651</v>
      </c>
      <c r="Y22096" s="276">
        <v>24115</v>
      </c>
      <c r="AA22096" s="231" t="s">
        <v>35778</v>
      </c>
      <c r="AB22096" s="232">
        <v>143548.70000000001</v>
      </c>
    </row>
    <row r="22097" spans="24:28" x14ac:dyDescent="0.3">
      <c r="X22097" s="275" t="s">
        <v>31495</v>
      </c>
      <c r="Y22097" s="276">
        <v>83198.33</v>
      </c>
      <c r="AA22097" s="231" t="s">
        <v>28892</v>
      </c>
      <c r="AB22097" s="232">
        <v>1567279.27</v>
      </c>
    </row>
    <row r="22098" spans="24:28" x14ac:dyDescent="0.3">
      <c r="X22098" s="275" t="s">
        <v>49473</v>
      </c>
      <c r="Y22098" s="276">
        <v>9420</v>
      </c>
      <c r="AA22098" s="231" t="s">
        <v>34258</v>
      </c>
      <c r="AB22098" s="232">
        <v>12825.15</v>
      </c>
    </row>
    <row r="22099" spans="24:28" x14ac:dyDescent="0.3">
      <c r="X22099" s="275" t="s">
        <v>31496</v>
      </c>
      <c r="Y22099" s="276">
        <v>20832.79</v>
      </c>
      <c r="AA22099" s="231" t="s">
        <v>28893</v>
      </c>
      <c r="AB22099" s="232">
        <v>19635878.149999999</v>
      </c>
    </row>
    <row r="22100" spans="24:28" x14ac:dyDescent="0.3">
      <c r="X22100" s="275" t="s">
        <v>31501</v>
      </c>
      <c r="Y22100" s="276">
        <v>52000</v>
      </c>
      <c r="AA22100" s="231" t="s">
        <v>39569</v>
      </c>
      <c r="AB22100" s="232">
        <v>2497.6799999999998</v>
      </c>
    </row>
    <row r="22101" spans="24:28" x14ac:dyDescent="0.3">
      <c r="X22101" s="275" t="s">
        <v>31502</v>
      </c>
      <c r="Y22101" s="276">
        <v>1489.13</v>
      </c>
      <c r="AA22101" s="231" t="s">
        <v>28895</v>
      </c>
      <c r="AB22101" s="232">
        <v>17980018.300000001</v>
      </c>
    </row>
    <row r="22102" spans="24:28" x14ac:dyDescent="0.3">
      <c r="X22102" s="275" t="s">
        <v>56890</v>
      </c>
      <c r="Y22102" s="276">
        <v>4362.4399999999996</v>
      </c>
      <c r="AA22102" s="231" t="s">
        <v>34405</v>
      </c>
      <c r="AB22102" s="232">
        <v>19821.509999999998</v>
      </c>
    </row>
    <row r="22103" spans="24:28" x14ac:dyDescent="0.3">
      <c r="X22103" s="275" t="s">
        <v>56891</v>
      </c>
      <c r="Y22103" s="276">
        <v>2855.52</v>
      </c>
      <c r="AA22103" s="231" t="s">
        <v>46186</v>
      </c>
      <c r="AB22103" s="232">
        <v>371144.27</v>
      </c>
    </row>
    <row r="22104" spans="24:28" x14ac:dyDescent="0.3">
      <c r="X22104" s="275" t="s">
        <v>31506</v>
      </c>
      <c r="Y22104" s="276">
        <v>63613.48</v>
      </c>
      <c r="AA22104" s="231" t="s">
        <v>28896</v>
      </c>
      <c r="AB22104" s="232">
        <v>6479090.0499999998</v>
      </c>
    </row>
    <row r="22105" spans="24:28" x14ac:dyDescent="0.3">
      <c r="X22105" s="275" t="s">
        <v>31508</v>
      </c>
      <c r="Y22105" s="276">
        <v>25691.599999999999</v>
      </c>
      <c r="AA22105" s="231" t="s">
        <v>34259</v>
      </c>
      <c r="AB22105" s="232">
        <v>534348.09</v>
      </c>
    </row>
    <row r="22106" spans="24:28" x14ac:dyDescent="0.3">
      <c r="X22106" s="275" t="s">
        <v>48575</v>
      </c>
      <c r="Y22106" s="276">
        <v>156237.5</v>
      </c>
      <c r="AA22106" s="231" t="s">
        <v>28897</v>
      </c>
      <c r="AB22106" s="232">
        <v>1653494.86</v>
      </c>
    </row>
    <row r="22107" spans="24:28" x14ac:dyDescent="0.3">
      <c r="X22107" s="275" t="s">
        <v>48576</v>
      </c>
      <c r="Y22107" s="276">
        <v>35900</v>
      </c>
      <c r="AA22107" s="231" t="s">
        <v>28898</v>
      </c>
      <c r="AB22107" s="232">
        <v>3712144.92</v>
      </c>
    </row>
    <row r="22108" spans="24:28" x14ac:dyDescent="0.3">
      <c r="X22108" s="275" t="s">
        <v>61722</v>
      </c>
      <c r="Y22108" s="276">
        <v>9825</v>
      </c>
      <c r="AA22108" s="231" t="s">
        <v>28900</v>
      </c>
      <c r="AB22108" s="232">
        <v>257193.82</v>
      </c>
    </row>
    <row r="22109" spans="24:28" x14ac:dyDescent="0.3">
      <c r="X22109" s="275" t="s">
        <v>48577</v>
      </c>
      <c r="Y22109" s="276">
        <v>22085.5</v>
      </c>
      <c r="AA22109" s="231" t="s">
        <v>36790</v>
      </c>
      <c r="AB22109" s="232">
        <v>2550630.2000000002</v>
      </c>
    </row>
    <row r="22110" spans="24:28" x14ac:dyDescent="0.3">
      <c r="X22110" s="275" t="s">
        <v>58125</v>
      </c>
      <c r="Y22110" s="276">
        <v>7560</v>
      </c>
      <c r="AA22110" s="231" t="s">
        <v>34260</v>
      </c>
      <c r="AB22110" s="232">
        <v>499014.12</v>
      </c>
    </row>
    <row r="22111" spans="24:28" x14ac:dyDescent="0.3">
      <c r="X22111" s="275" t="s">
        <v>48578</v>
      </c>
      <c r="Y22111" s="276">
        <v>37083.730000000003</v>
      </c>
      <c r="AA22111" s="231" t="s">
        <v>14379</v>
      </c>
      <c r="AB22111" s="232">
        <v>383057.7</v>
      </c>
    </row>
    <row r="22112" spans="24:28" x14ac:dyDescent="0.3">
      <c r="X22112" s="275" t="s">
        <v>48580</v>
      </c>
      <c r="Y22112" s="276">
        <v>123669</v>
      </c>
      <c r="AA22112" s="231" t="s">
        <v>34261</v>
      </c>
      <c r="AB22112" s="232">
        <v>407293.62</v>
      </c>
    </row>
    <row r="22113" spans="24:28" x14ac:dyDescent="0.3">
      <c r="X22113" s="275" t="s">
        <v>48581</v>
      </c>
      <c r="Y22113" s="276">
        <v>27393.08</v>
      </c>
      <c r="AA22113" s="231" t="s">
        <v>39570</v>
      </c>
      <c r="AB22113" s="232">
        <v>8498</v>
      </c>
    </row>
    <row r="22114" spans="24:28" x14ac:dyDescent="0.3">
      <c r="X22114" s="275" t="s">
        <v>62927</v>
      </c>
      <c r="Y22114" s="276">
        <v>5500</v>
      </c>
      <c r="AA22114" s="231" t="s">
        <v>35779</v>
      </c>
      <c r="AB22114" s="232">
        <v>20318.87</v>
      </c>
    </row>
    <row r="22115" spans="24:28" x14ac:dyDescent="0.3">
      <c r="X22115" s="275" t="s">
        <v>54625</v>
      </c>
      <c r="Y22115" s="276">
        <v>1782.79</v>
      </c>
      <c r="AA22115" s="231" t="s">
        <v>14380</v>
      </c>
      <c r="AB22115" s="232">
        <v>1022224.45</v>
      </c>
    </row>
    <row r="22116" spans="24:28" x14ac:dyDescent="0.3">
      <c r="X22116" s="275" t="s">
        <v>54626</v>
      </c>
      <c r="Y22116" s="276">
        <v>3469.1</v>
      </c>
      <c r="AA22116" s="231" t="s">
        <v>34262</v>
      </c>
      <c r="AB22116" s="232">
        <v>3125.46</v>
      </c>
    </row>
    <row r="22117" spans="24:28" x14ac:dyDescent="0.3">
      <c r="X22117" s="275" t="s">
        <v>58806</v>
      </c>
      <c r="Y22117" s="276">
        <v>-0.01</v>
      </c>
      <c r="AA22117" s="231" t="s">
        <v>14381</v>
      </c>
      <c r="AB22117" s="232">
        <v>1007234.58</v>
      </c>
    </row>
    <row r="22118" spans="24:28" x14ac:dyDescent="0.3">
      <c r="X22118" s="275" t="s">
        <v>58807</v>
      </c>
      <c r="Y22118" s="276">
        <v>14126.23</v>
      </c>
      <c r="AA22118" s="231" t="s">
        <v>35780</v>
      </c>
      <c r="AB22118" s="232">
        <v>95493945.079999998</v>
      </c>
    </row>
    <row r="22119" spans="24:28" x14ac:dyDescent="0.3">
      <c r="X22119" s="275" t="s">
        <v>60048</v>
      </c>
      <c r="Y22119" s="276">
        <v>510.59</v>
      </c>
      <c r="AA22119" s="231" t="s">
        <v>28901</v>
      </c>
      <c r="AB22119" s="232">
        <v>5247861.42</v>
      </c>
    </row>
    <row r="22120" spans="24:28" x14ac:dyDescent="0.3">
      <c r="X22120" s="275" t="s">
        <v>48582</v>
      </c>
      <c r="Y22120" s="276">
        <v>19979.3</v>
      </c>
      <c r="AA22120" s="231" t="s">
        <v>14383</v>
      </c>
      <c r="AB22120" s="232">
        <v>8701.57</v>
      </c>
    </row>
    <row r="22121" spans="24:28" x14ac:dyDescent="0.3">
      <c r="X22121" s="275" t="s">
        <v>48583</v>
      </c>
      <c r="Y22121" s="276">
        <v>11544.19</v>
      </c>
      <c r="AA22121" s="231" t="s">
        <v>28902</v>
      </c>
      <c r="AB22121" s="232">
        <v>270058.65000000002</v>
      </c>
    </row>
    <row r="22122" spans="24:28" x14ac:dyDescent="0.3">
      <c r="X22122" s="275" t="s">
        <v>48584</v>
      </c>
      <c r="Y22122" s="276">
        <v>15408</v>
      </c>
      <c r="AA22122" s="231" t="s">
        <v>28903</v>
      </c>
      <c r="AB22122" s="232">
        <v>1092209.3400000001</v>
      </c>
    </row>
    <row r="22123" spans="24:28" x14ac:dyDescent="0.3">
      <c r="X22123" s="275" t="s">
        <v>48585</v>
      </c>
      <c r="Y22123" s="276">
        <v>49823.88</v>
      </c>
      <c r="AA22123" s="231" t="s">
        <v>34263</v>
      </c>
      <c r="AB22123" s="232">
        <v>347285.67</v>
      </c>
    </row>
    <row r="22124" spans="24:28" x14ac:dyDescent="0.3">
      <c r="X22124" s="275" t="s">
        <v>63538</v>
      </c>
      <c r="Y22124" s="276">
        <v>665.29</v>
      </c>
      <c r="AA22124" s="231" t="s">
        <v>14386</v>
      </c>
      <c r="AB22124" s="232">
        <v>11874468.51</v>
      </c>
    </row>
    <row r="22125" spans="24:28" x14ac:dyDescent="0.3">
      <c r="X22125" s="275" t="s">
        <v>61723</v>
      </c>
      <c r="Y22125" s="276">
        <v>5014.16</v>
      </c>
      <c r="AA22125" s="231" t="s">
        <v>14387</v>
      </c>
      <c r="AB22125" s="232">
        <v>8465252.6699999999</v>
      </c>
    </row>
    <row r="22126" spans="24:28" x14ac:dyDescent="0.3">
      <c r="X22126" s="275" t="s">
        <v>60049</v>
      </c>
      <c r="Y22126" s="276">
        <v>11702.35</v>
      </c>
      <c r="AA22126" s="231" t="s">
        <v>14388</v>
      </c>
      <c r="AB22126" s="232">
        <v>3303026.12</v>
      </c>
    </row>
    <row r="22127" spans="24:28" x14ac:dyDescent="0.3">
      <c r="X22127" s="275" t="s">
        <v>48586</v>
      </c>
      <c r="Y22127" s="276">
        <v>11923.23</v>
      </c>
      <c r="AA22127" s="231" t="s">
        <v>28906</v>
      </c>
      <c r="AB22127" s="232">
        <v>167511.9</v>
      </c>
    </row>
    <row r="22128" spans="24:28" x14ac:dyDescent="0.3">
      <c r="X22128" s="275" t="s">
        <v>48587</v>
      </c>
      <c r="Y22128" s="276">
        <v>5094.68</v>
      </c>
      <c r="AA22128" s="231" t="s">
        <v>28907</v>
      </c>
      <c r="AB22128" s="232">
        <v>141349.04999999999</v>
      </c>
    </row>
    <row r="22129" spans="24:28" x14ac:dyDescent="0.3">
      <c r="X22129" s="275" t="s">
        <v>54627</v>
      </c>
      <c r="Y22129" s="276">
        <v>3756.25</v>
      </c>
      <c r="AA22129" s="231" t="s">
        <v>14389</v>
      </c>
      <c r="AB22129" s="232">
        <v>1861951.47</v>
      </c>
    </row>
    <row r="22130" spans="24:28" x14ac:dyDescent="0.3">
      <c r="X22130" s="275" t="s">
        <v>54628</v>
      </c>
      <c r="Y22130" s="276">
        <v>34429.81</v>
      </c>
      <c r="AA22130" s="231" t="s">
        <v>28908</v>
      </c>
      <c r="AB22130" s="232">
        <v>5759.38</v>
      </c>
    </row>
    <row r="22131" spans="24:28" x14ac:dyDescent="0.3">
      <c r="X22131" s="275" t="s">
        <v>54629</v>
      </c>
      <c r="Y22131" s="276">
        <v>105</v>
      </c>
      <c r="AA22131" s="231" t="s">
        <v>28909</v>
      </c>
      <c r="AB22131" s="232">
        <v>356115</v>
      </c>
    </row>
    <row r="22132" spans="24:28" x14ac:dyDescent="0.3">
      <c r="X22132" s="275" t="s">
        <v>54630</v>
      </c>
      <c r="Y22132" s="276">
        <v>930</v>
      </c>
      <c r="AA22132" s="231" t="s">
        <v>36791</v>
      </c>
      <c r="AB22132" s="232">
        <v>73493.509999999995</v>
      </c>
    </row>
    <row r="22133" spans="24:28" x14ac:dyDescent="0.3">
      <c r="X22133" s="275" t="s">
        <v>62419</v>
      </c>
      <c r="Y22133" s="276">
        <v>1200</v>
      </c>
      <c r="AA22133" s="231" t="s">
        <v>50773</v>
      </c>
      <c r="AB22133" s="232">
        <v>225378.83</v>
      </c>
    </row>
    <row r="22134" spans="24:28" x14ac:dyDescent="0.3">
      <c r="X22134" s="275" t="s">
        <v>54631</v>
      </c>
      <c r="Y22134" s="276">
        <v>2317.46</v>
      </c>
      <c r="AA22134" s="231" t="s">
        <v>35781</v>
      </c>
      <c r="AB22134" s="232">
        <v>8260635.5800000001</v>
      </c>
    </row>
    <row r="22135" spans="24:28" x14ac:dyDescent="0.3">
      <c r="X22135" s="275" t="s">
        <v>55675</v>
      </c>
      <c r="Y22135" s="276">
        <v>701.56</v>
      </c>
      <c r="AA22135" s="231" t="s">
        <v>46187</v>
      </c>
      <c r="AB22135" s="232">
        <v>1203005.76</v>
      </c>
    </row>
    <row r="22136" spans="24:28" x14ac:dyDescent="0.3">
      <c r="X22136" s="275" t="s">
        <v>54633</v>
      </c>
      <c r="Y22136" s="276">
        <v>13.3</v>
      </c>
      <c r="AA22136" s="231" t="s">
        <v>28910</v>
      </c>
      <c r="AB22136" s="232">
        <v>5245089.91</v>
      </c>
    </row>
    <row r="22137" spans="24:28" x14ac:dyDescent="0.3">
      <c r="X22137" s="275" t="s">
        <v>65223</v>
      </c>
      <c r="Y22137" s="276">
        <v>292.05</v>
      </c>
      <c r="AA22137" s="231" t="s">
        <v>14392</v>
      </c>
      <c r="AB22137" s="232">
        <v>4678431.67</v>
      </c>
    </row>
    <row r="22138" spans="24:28" x14ac:dyDescent="0.3">
      <c r="X22138" s="275" t="s">
        <v>54636</v>
      </c>
      <c r="Y22138" s="276">
        <v>76.209999999999994</v>
      </c>
      <c r="AA22138" s="231" t="s">
        <v>50774</v>
      </c>
      <c r="AB22138" s="232">
        <v>585948.17000000004</v>
      </c>
    </row>
    <row r="22139" spans="24:28" x14ac:dyDescent="0.3">
      <c r="X22139" s="275" t="s">
        <v>65224</v>
      </c>
      <c r="Y22139" s="276">
        <v>501.75</v>
      </c>
      <c r="AA22139" s="231" t="s">
        <v>28911</v>
      </c>
      <c r="AB22139" s="232">
        <v>785319.65</v>
      </c>
    </row>
    <row r="22140" spans="24:28" x14ac:dyDescent="0.3">
      <c r="X22140" s="275" t="s">
        <v>54637</v>
      </c>
      <c r="Y22140" s="276">
        <v>1009.72</v>
      </c>
      <c r="AA22140" s="231" t="s">
        <v>48556</v>
      </c>
      <c r="AB22140" s="232">
        <v>415677.11</v>
      </c>
    </row>
    <row r="22141" spans="24:28" x14ac:dyDescent="0.3">
      <c r="X22141" s="275" t="s">
        <v>65225</v>
      </c>
      <c r="Y22141" s="276">
        <v>265.94</v>
      </c>
      <c r="AA22141" s="231" t="s">
        <v>14395</v>
      </c>
      <c r="AB22141" s="232">
        <v>104941</v>
      </c>
    </row>
    <row r="22142" spans="24:28" x14ac:dyDescent="0.3">
      <c r="X22142" s="275" t="s">
        <v>55676</v>
      </c>
      <c r="Y22142" s="276">
        <v>163.43</v>
      </c>
      <c r="AA22142" s="231" t="s">
        <v>49426</v>
      </c>
      <c r="AB22142" s="232">
        <v>25214.57</v>
      </c>
    </row>
    <row r="22143" spans="24:28" x14ac:dyDescent="0.3">
      <c r="X22143" s="275" t="s">
        <v>54638</v>
      </c>
      <c r="Y22143" s="276">
        <v>144.51</v>
      </c>
      <c r="AA22143" s="231" t="s">
        <v>28912</v>
      </c>
      <c r="AB22143" s="232">
        <v>6274920.1200000001</v>
      </c>
    </row>
    <row r="22144" spans="24:28" x14ac:dyDescent="0.3">
      <c r="X22144" s="275" t="s">
        <v>55677</v>
      </c>
      <c r="Y22144" s="276">
        <v>719.93</v>
      </c>
      <c r="AA22144" s="231" t="s">
        <v>28913</v>
      </c>
      <c r="AB22144" s="232">
        <v>55726.96</v>
      </c>
    </row>
    <row r="22145" spans="24:28" x14ac:dyDescent="0.3">
      <c r="X22145" s="275" t="s">
        <v>46229</v>
      </c>
      <c r="Y22145" s="276">
        <v>113589.66</v>
      </c>
      <c r="AA22145" s="231" t="s">
        <v>28930</v>
      </c>
      <c r="AB22145" s="232">
        <v>33085.25</v>
      </c>
    </row>
    <row r="22146" spans="24:28" x14ac:dyDescent="0.3">
      <c r="X22146" s="275" t="s">
        <v>62928</v>
      </c>
      <c r="Y22146" s="276">
        <v>8805</v>
      </c>
      <c r="AA22146" s="231" t="s">
        <v>47615</v>
      </c>
      <c r="AB22146" s="232">
        <v>48236.23</v>
      </c>
    </row>
    <row r="22147" spans="24:28" x14ac:dyDescent="0.3">
      <c r="X22147" s="275" t="s">
        <v>58126</v>
      </c>
      <c r="Y22147" s="276">
        <v>16707.2</v>
      </c>
      <c r="AA22147" s="231" t="s">
        <v>40904</v>
      </c>
      <c r="AB22147" s="232">
        <v>15355.75</v>
      </c>
    </row>
    <row r="22148" spans="24:28" x14ac:dyDescent="0.3">
      <c r="X22148" s="275" t="s">
        <v>61724</v>
      </c>
      <c r="Y22148" s="276">
        <v>13664.42</v>
      </c>
      <c r="AA22148" s="231" t="s">
        <v>46188</v>
      </c>
      <c r="AB22148" s="232">
        <v>121000</v>
      </c>
    </row>
    <row r="22149" spans="24:28" x14ac:dyDescent="0.3">
      <c r="X22149" s="275" t="s">
        <v>47652</v>
      </c>
      <c r="Y22149" s="276">
        <v>92821.09</v>
      </c>
      <c r="AA22149" s="231" t="s">
        <v>28931</v>
      </c>
      <c r="AB22149" s="232">
        <v>14193.81</v>
      </c>
    </row>
    <row r="22150" spans="24:28" x14ac:dyDescent="0.3">
      <c r="X22150" s="275" t="s">
        <v>47653</v>
      </c>
      <c r="Y22150" s="276">
        <v>3381.71</v>
      </c>
      <c r="AA22150" s="231" t="s">
        <v>49427</v>
      </c>
      <c r="AB22150" s="232">
        <v>3458.3</v>
      </c>
    </row>
    <row r="22151" spans="24:28" x14ac:dyDescent="0.3">
      <c r="X22151" s="275" t="s">
        <v>60978</v>
      </c>
      <c r="Y22151" s="276">
        <v>4492.53</v>
      </c>
      <c r="AA22151" s="231" t="s">
        <v>54580</v>
      </c>
      <c r="AB22151" s="232">
        <v>15.36</v>
      </c>
    </row>
    <row r="22152" spans="24:28" x14ac:dyDescent="0.3">
      <c r="X22152" s="275" t="s">
        <v>47654</v>
      </c>
      <c r="Y22152" s="276">
        <v>3066.74</v>
      </c>
      <c r="AA22152" s="231" t="s">
        <v>28933</v>
      </c>
      <c r="AB22152" s="232">
        <v>1989.87</v>
      </c>
    </row>
    <row r="22153" spans="24:28" x14ac:dyDescent="0.3">
      <c r="X22153" s="275" t="s">
        <v>47655</v>
      </c>
      <c r="Y22153" s="276">
        <v>80974.320000000007</v>
      </c>
      <c r="AA22153" s="231" t="s">
        <v>28954</v>
      </c>
      <c r="AB22153" s="232">
        <v>58104.06</v>
      </c>
    </row>
    <row r="22154" spans="24:28" x14ac:dyDescent="0.3">
      <c r="X22154" s="275" t="s">
        <v>46230</v>
      </c>
      <c r="Y22154" s="276">
        <v>20790.759999999998</v>
      </c>
      <c r="AA22154" s="231" t="s">
        <v>28955</v>
      </c>
      <c r="AB22154" s="232">
        <v>57352.480000000003</v>
      </c>
    </row>
    <row r="22155" spans="24:28" x14ac:dyDescent="0.3">
      <c r="X22155" s="275" t="s">
        <v>47656</v>
      </c>
      <c r="Y22155" s="276">
        <v>2112</v>
      </c>
      <c r="AA22155" s="231" t="s">
        <v>46189</v>
      </c>
      <c r="AB22155" s="232">
        <v>91375</v>
      </c>
    </row>
    <row r="22156" spans="24:28" x14ac:dyDescent="0.3">
      <c r="X22156" s="275" t="s">
        <v>46231</v>
      </c>
      <c r="Y22156" s="276">
        <v>1099.01</v>
      </c>
      <c r="AA22156" s="231" t="s">
        <v>28957</v>
      </c>
      <c r="AB22156" s="232">
        <v>11567.91</v>
      </c>
    </row>
    <row r="22157" spans="24:28" x14ac:dyDescent="0.3">
      <c r="X22157" s="275" t="s">
        <v>46232</v>
      </c>
      <c r="Y22157" s="276">
        <v>107755.18</v>
      </c>
      <c r="AA22157" s="231" t="s">
        <v>28958</v>
      </c>
      <c r="AB22157" s="232">
        <v>16120.61</v>
      </c>
    </row>
    <row r="22158" spans="24:28" x14ac:dyDescent="0.3">
      <c r="X22158" s="275" t="s">
        <v>50815</v>
      </c>
      <c r="Y22158" s="276">
        <v>595</v>
      </c>
      <c r="AA22158" s="231" t="s">
        <v>28961</v>
      </c>
      <c r="AB22158" s="232">
        <v>3667.7</v>
      </c>
    </row>
    <row r="22159" spans="24:28" x14ac:dyDescent="0.3">
      <c r="X22159" s="275" t="s">
        <v>58808</v>
      </c>
      <c r="Y22159" s="276">
        <v>2924.99</v>
      </c>
      <c r="AA22159" s="231" t="s">
        <v>36795</v>
      </c>
      <c r="AB22159" s="232">
        <v>4490</v>
      </c>
    </row>
    <row r="22160" spans="24:28" x14ac:dyDescent="0.3">
      <c r="X22160" s="275" t="s">
        <v>61725</v>
      </c>
      <c r="Y22160" s="276">
        <v>6272</v>
      </c>
      <c r="AA22160" s="231" t="s">
        <v>28962</v>
      </c>
      <c r="AB22160" s="232">
        <v>2163</v>
      </c>
    </row>
    <row r="22161" spans="24:28" x14ac:dyDescent="0.3">
      <c r="X22161" s="275" t="s">
        <v>46233</v>
      </c>
      <c r="Y22161" s="276">
        <v>3941.67</v>
      </c>
      <c r="AA22161" s="231" t="s">
        <v>28963</v>
      </c>
      <c r="AB22161" s="232">
        <v>10000</v>
      </c>
    </row>
    <row r="22162" spans="24:28" x14ac:dyDescent="0.3">
      <c r="X22162" s="275" t="s">
        <v>46234</v>
      </c>
      <c r="Y22162" s="276">
        <v>20885.82</v>
      </c>
      <c r="AA22162" s="231" t="s">
        <v>46190</v>
      </c>
      <c r="AB22162" s="232">
        <v>216895.25</v>
      </c>
    </row>
    <row r="22163" spans="24:28" x14ac:dyDescent="0.3">
      <c r="X22163" s="275" t="s">
        <v>46235</v>
      </c>
      <c r="Y22163" s="276">
        <v>2245</v>
      </c>
      <c r="AA22163" s="231" t="s">
        <v>34267</v>
      </c>
      <c r="AB22163" s="232">
        <v>2760</v>
      </c>
    </row>
    <row r="22164" spans="24:28" x14ac:dyDescent="0.3">
      <c r="X22164" s="275" t="s">
        <v>55678</v>
      </c>
      <c r="Y22164" s="276">
        <v>4399.49</v>
      </c>
      <c r="AA22164" s="231" t="s">
        <v>28990</v>
      </c>
      <c r="AB22164" s="232">
        <v>16824.3</v>
      </c>
    </row>
    <row r="22165" spans="24:28" x14ac:dyDescent="0.3">
      <c r="X22165" s="275" t="s">
        <v>46236</v>
      </c>
      <c r="Y22165" s="276">
        <v>15357.44</v>
      </c>
      <c r="AA22165" s="231" t="s">
        <v>35787</v>
      </c>
      <c r="AB22165" s="232">
        <v>248</v>
      </c>
    </row>
    <row r="22166" spans="24:28" x14ac:dyDescent="0.3">
      <c r="X22166" s="275" t="s">
        <v>46237</v>
      </c>
      <c r="Y22166" s="276">
        <v>3926.73</v>
      </c>
      <c r="AA22166" s="231" t="s">
        <v>28991</v>
      </c>
      <c r="AB22166" s="232">
        <v>1772.41</v>
      </c>
    </row>
    <row r="22167" spans="24:28" x14ac:dyDescent="0.3">
      <c r="X22167" s="275" t="s">
        <v>50816</v>
      </c>
      <c r="Y22167" s="276">
        <v>21500</v>
      </c>
      <c r="AA22167" s="231" t="s">
        <v>28993</v>
      </c>
      <c r="AB22167" s="232">
        <v>139124.85</v>
      </c>
    </row>
    <row r="22168" spans="24:28" x14ac:dyDescent="0.3">
      <c r="X22168" s="275" t="s">
        <v>50817</v>
      </c>
      <c r="Y22168" s="276">
        <v>1333</v>
      </c>
      <c r="AA22168" s="231" t="s">
        <v>40905</v>
      </c>
      <c r="AB22168" s="232">
        <v>57576.09</v>
      </c>
    </row>
    <row r="22169" spans="24:28" x14ac:dyDescent="0.3">
      <c r="X22169" s="275" t="s">
        <v>54639</v>
      </c>
      <c r="Y22169" s="276">
        <v>20297</v>
      </c>
      <c r="AA22169" s="231" t="s">
        <v>29005</v>
      </c>
      <c r="AB22169" s="232">
        <v>10235.16</v>
      </c>
    </row>
    <row r="22170" spans="24:28" x14ac:dyDescent="0.3">
      <c r="X22170" s="275" t="s">
        <v>65226</v>
      </c>
      <c r="Y22170" s="276">
        <v>8019.01</v>
      </c>
      <c r="AA22170" s="231" t="s">
        <v>46191</v>
      </c>
      <c r="AB22170" s="232">
        <v>336355</v>
      </c>
    </row>
    <row r="22171" spans="24:28" x14ac:dyDescent="0.3">
      <c r="X22171" s="275" t="s">
        <v>50818</v>
      </c>
      <c r="Y22171" s="276">
        <v>71464.67</v>
      </c>
      <c r="AA22171" s="231" t="s">
        <v>29006</v>
      </c>
      <c r="AB22171" s="232">
        <v>26513.5</v>
      </c>
    </row>
    <row r="22172" spans="24:28" x14ac:dyDescent="0.3">
      <c r="X22172" s="275" t="s">
        <v>50819</v>
      </c>
      <c r="Y22172" s="276">
        <v>95413.78</v>
      </c>
      <c r="AA22172" s="231" t="s">
        <v>29007</v>
      </c>
      <c r="AB22172" s="232">
        <v>16414.52</v>
      </c>
    </row>
    <row r="22173" spans="24:28" x14ac:dyDescent="0.3">
      <c r="X22173" s="275" t="s">
        <v>14606</v>
      </c>
      <c r="Y22173" s="276">
        <v>7584406.5899999999</v>
      </c>
      <c r="AA22173" s="231" t="s">
        <v>54581</v>
      </c>
      <c r="AB22173" s="232">
        <v>3585.48</v>
      </c>
    </row>
    <row r="22174" spans="24:28" x14ac:dyDescent="0.3">
      <c r="X22174" s="275" t="s">
        <v>14607</v>
      </c>
      <c r="Y22174" s="276">
        <v>192312.03</v>
      </c>
      <c r="AA22174" s="231" t="s">
        <v>54582</v>
      </c>
      <c r="AB22174" s="232">
        <v>30577.5</v>
      </c>
    </row>
    <row r="22175" spans="24:28" x14ac:dyDescent="0.3">
      <c r="X22175" s="275" t="s">
        <v>31045</v>
      </c>
      <c r="Y22175" s="276">
        <v>128517.58</v>
      </c>
      <c r="AA22175" s="231" t="s">
        <v>40906</v>
      </c>
      <c r="AB22175" s="232">
        <v>87934.35</v>
      </c>
    </row>
    <row r="22176" spans="24:28" x14ac:dyDescent="0.3">
      <c r="X22176" s="275" t="s">
        <v>31046</v>
      </c>
      <c r="Y22176" s="276">
        <v>3842728.16</v>
      </c>
      <c r="AA22176" s="231" t="s">
        <v>29008</v>
      </c>
      <c r="AB22176" s="232">
        <v>37170.449999999997</v>
      </c>
    </row>
    <row r="22177" spans="24:28" x14ac:dyDescent="0.3">
      <c r="X22177" s="275" t="s">
        <v>31047</v>
      </c>
      <c r="Y22177" s="276">
        <v>197053.8</v>
      </c>
      <c r="AA22177" s="231" t="s">
        <v>29010</v>
      </c>
      <c r="AB22177" s="232">
        <v>236481.09</v>
      </c>
    </row>
    <row r="22178" spans="24:28" x14ac:dyDescent="0.3">
      <c r="X22178" s="275" t="s">
        <v>14608</v>
      </c>
      <c r="Y22178" s="276">
        <v>88954526.129999995</v>
      </c>
      <c r="AA22178" s="231" t="s">
        <v>47616</v>
      </c>
      <c r="AB22178" s="232">
        <v>60550</v>
      </c>
    </row>
    <row r="22179" spans="24:28" x14ac:dyDescent="0.3">
      <c r="X22179" s="275" t="s">
        <v>31048</v>
      </c>
      <c r="Y22179" s="276">
        <v>258580.76</v>
      </c>
      <c r="AA22179" s="231" t="s">
        <v>29031</v>
      </c>
      <c r="AB22179" s="232">
        <v>13810.2</v>
      </c>
    </row>
    <row r="22180" spans="24:28" x14ac:dyDescent="0.3">
      <c r="X22180" s="275" t="s">
        <v>31049</v>
      </c>
      <c r="Y22180" s="276">
        <v>1682349.36</v>
      </c>
      <c r="AA22180" s="231" t="s">
        <v>29032</v>
      </c>
      <c r="AB22180" s="232">
        <v>5845.8</v>
      </c>
    </row>
    <row r="22181" spans="24:28" x14ac:dyDescent="0.3">
      <c r="X22181" s="275" t="s">
        <v>31050</v>
      </c>
      <c r="Y22181" s="276">
        <v>9555.1</v>
      </c>
      <c r="AA22181" s="231" t="s">
        <v>43380</v>
      </c>
      <c r="AB22181" s="232">
        <v>268770.62</v>
      </c>
    </row>
    <row r="22182" spans="24:28" x14ac:dyDescent="0.3">
      <c r="X22182" s="275" t="s">
        <v>31051</v>
      </c>
      <c r="Y22182" s="276">
        <v>17504417.789999999</v>
      </c>
      <c r="AA22182" s="231" t="s">
        <v>29033</v>
      </c>
      <c r="AB22182" s="232">
        <v>26972.23</v>
      </c>
    </row>
    <row r="22183" spans="24:28" x14ac:dyDescent="0.3">
      <c r="X22183" s="275" t="s">
        <v>31052</v>
      </c>
      <c r="Y22183" s="276">
        <v>3358821.79</v>
      </c>
      <c r="AA22183" s="231" t="s">
        <v>29034</v>
      </c>
      <c r="AB22183" s="232">
        <v>14920</v>
      </c>
    </row>
    <row r="22184" spans="24:28" x14ac:dyDescent="0.3">
      <c r="X22184" s="275" t="s">
        <v>34395</v>
      </c>
      <c r="Y22184" s="276">
        <v>8112.46</v>
      </c>
      <c r="AA22184" s="231" t="s">
        <v>50775</v>
      </c>
      <c r="AB22184" s="232">
        <v>65548.429999999993</v>
      </c>
    </row>
    <row r="22185" spans="24:28" x14ac:dyDescent="0.3">
      <c r="X22185" s="275" t="s">
        <v>34408</v>
      </c>
      <c r="Y22185" s="276">
        <v>115776.2</v>
      </c>
      <c r="AA22185" s="231" t="s">
        <v>29037</v>
      </c>
      <c r="AB22185" s="232">
        <v>78474.5</v>
      </c>
    </row>
    <row r="22186" spans="24:28" x14ac:dyDescent="0.3">
      <c r="X22186" s="275" t="s">
        <v>14609</v>
      </c>
      <c r="Y22186" s="276">
        <v>44157214.039999999</v>
      </c>
      <c r="AA22186" s="231" t="s">
        <v>29038</v>
      </c>
      <c r="AB22186" s="232">
        <v>130245.1</v>
      </c>
    </row>
    <row r="22187" spans="24:28" x14ac:dyDescent="0.3">
      <c r="X22187" s="275" t="s">
        <v>31054</v>
      </c>
      <c r="Y22187" s="276">
        <v>697483.2</v>
      </c>
      <c r="AA22187" s="231" t="s">
        <v>29040</v>
      </c>
      <c r="AB22187" s="232">
        <v>130250</v>
      </c>
    </row>
    <row r="22188" spans="24:28" x14ac:dyDescent="0.3">
      <c r="X22188" s="275" t="s">
        <v>31055</v>
      </c>
      <c r="Y22188" s="276">
        <v>1953892.41</v>
      </c>
      <c r="AA22188" s="231" t="s">
        <v>50776</v>
      </c>
      <c r="AB22188" s="232">
        <v>10533.93</v>
      </c>
    </row>
    <row r="22189" spans="24:28" x14ac:dyDescent="0.3">
      <c r="X22189" s="275" t="s">
        <v>31056</v>
      </c>
      <c r="Y22189" s="276">
        <v>141131.44</v>
      </c>
      <c r="AA22189" s="231" t="s">
        <v>43381</v>
      </c>
      <c r="AB22189" s="232">
        <v>116812.95</v>
      </c>
    </row>
    <row r="22190" spans="24:28" x14ac:dyDescent="0.3">
      <c r="X22190" s="275" t="s">
        <v>14610</v>
      </c>
      <c r="Y22190" s="276">
        <v>23185409.600000001</v>
      </c>
      <c r="AA22190" s="231" t="s">
        <v>43382</v>
      </c>
      <c r="AB22190" s="232">
        <v>6984.55</v>
      </c>
    </row>
    <row r="22191" spans="24:28" x14ac:dyDescent="0.3">
      <c r="X22191" s="275" t="s">
        <v>14611</v>
      </c>
      <c r="Y22191" s="276">
        <v>3170152.42</v>
      </c>
      <c r="AA22191" s="231" t="s">
        <v>29051</v>
      </c>
      <c r="AB22191" s="232">
        <v>583</v>
      </c>
    </row>
    <row r="22192" spans="24:28" x14ac:dyDescent="0.3">
      <c r="X22192" s="275" t="s">
        <v>14612</v>
      </c>
      <c r="Y22192" s="276">
        <v>24004226.149999999</v>
      </c>
      <c r="AA22192" s="231" t="s">
        <v>29052</v>
      </c>
      <c r="AB22192" s="232">
        <v>3754.44</v>
      </c>
    </row>
    <row r="22193" spans="24:28" x14ac:dyDescent="0.3">
      <c r="X22193" s="275" t="s">
        <v>14613</v>
      </c>
      <c r="Y22193" s="276">
        <v>19927220.5</v>
      </c>
      <c r="AA22193" s="231" t="s">
        <v>46192</v>
      </c>
      <c r="AB22193" s="232">
        <v>39821.93</v>
      </c>
    </row>
    <row r="22194" spans="24:28" x14ac:dyDescent="0.3">
      <c r="X22194" s="275" t="s">
        <v>31057</v>
      </c>
      <c r="Y22194" s="276">
        <v>429327.92</v>
      </c>
      <c r="AA22194" s="231" t="s">
        <v>14406</v>
      </c>
      <c r="AB22194" s="232">
        <v>3238.07</v>
      </c>
    </row>
    <row r="22195" spans="24:28" x14ac:dyDescent="0.3">
      <c r="X22195" s="275" t="s">
        <v>31058</v>
      </c>
      <c r="Y22195" s="276">
        <v>934005.77</v>
      </c>
      <c r="AA22195" s="231" t="s">
        <v>29077</v>
      </c>
      <c r="AB22195" s="232">
        <v>46471.82</v>
      </c>
    </row>
    <row r="22196" spans="24:28" x14ac:dyDescent="0.3">
      <c r="X22196" s="275" t="s">
        <v>14614</v>
      </c>
      <c r="Y22196" s="276">
        <v>11376268.029999999</v>
      </c>
      <c r="AA22196" s="231" t="s">
        <v>29078</v>
      </c>
      <c r="AB22196" s="232">
        <v>104708.18</v>
      </c>
    </row>
    <row r="22197" spans="24:28" x14ac:dyDescent="0.3">
      <c r="X22197" s="275" t="s">
        <v>31059</v>
      </c>
      <c r="Y22197" s="276">
        <v>311590.08</v>
      </c>
      <c r="AA22197" s="231" t="s">
        <v>29103</v>
      </c>
      <c r="AB22197" s="232">
        <v>18.739999999999998</v>
      </c>
    </row>
    <row r="22198" spans="24:28" x14ac:dyDescent="0.3">
      <c r="X22198" s="275" t="s">
        <v>31060</v>
      </c>
      <c r="Y22198" s="276">
        <v>20191041.649999999</v>
      </c>
      <c r="AA22198" s="231" t="s">
        <v>29104</v>
      </c>
      <c r="AB22198" s="232">
        <v>3520</v>
      </c>
    </row>
    <row r="22199" spans="24:28" x14ac:dyDescent="0.3">
      <c r="X22199" s="275" t="s">
        <v>14615</v>
      </c>
      <c r="Y22199" s="276">
        <v>9641.77</v>
      </c>
      <c r="AA22199" s="231" t="s">
        <v>50777</v>
      </c>
      <c r="AB22199" s="232">
        <v>24000</v>
      </c>
    </row>
    <row r="22200" spans="24:28" x14ac:dyDescent="0.3">
      <c r="X22200" s="275" t="s">
        <v>14616</v>
      </c>
      <c r="Y22200" s="276">
        <v>4456665.95</v>
      </c>
      <c r="AA22200" s="231" t="s">
        <v>50778</v>
      </c>
      <c r="AB22200" s="232">
        <v>27400</v>
      </c>
    </row>
    <row r="22201" spans="24:28" x14ac:dyDescent="0.3">
      <c r="X22201" s="275" t="s">
        <v>14617</v>
      </c>
      <c r="Y22201" s="276">
        <v>3758706.64</v>
      </c>
      <c r="AA22201" s="231" t="s">
        <v>50779</v>
      </c>
      <c r="AB22201" s="232">
        <v>11120</v>
      </c>
    </row>
    <row r="22202" spans="24:28" x14ac:dyDescent="0.3">
      <c r="X22202" s="275" t="s">
        <v>14618</v>
      </c>
      <c r="Y22202" s="276">
        <v>3414432.59</v>
      </c>
      <c r="AA22202" s="231" t="s">
        <v>46193</v>
      </c>
      <c r="AB22202" s="232">
        <v>102500</v>
      </c>
    </row>
    <row r="22203" spans="24:28" x14ac:dyDescent="0.3">
      <c r="X22203" s="275" t="s">
        <v>31061</v>
      </c>
      <c r="Y22203" s="276">
        <v>5813891.75</v>
      </c>
      <c r="AA22203" s="231" t="s">
        <v>43383</v>
      </c>
      <c r="AB22203" s="232">
        <v>174525.13</v>
      </c>
    </row>
    <row r="22204" spans="24:28" x14ac:dyDescent="0.3">
      <c r="X22204" s="275" t="s">
        <v>31062</v>
      </c>
      <c r="Y22204" s="276">
        <v>809004.66</v>
      </c>
      <c r="AA22204" s="231" t="s">
        <v>29105</v>
      </c>
      <c r="AB22204" s="232">
        <v>21770.84</v>
      </c>
    </row>
    <row r="22205" spans="24:28" x14ac:dyDescent="0.3">
      <c r="X22205" s="275" t="s">
        <v>31063</v>
      </c>
      <c r="Y22205" s="276">
        <v>3799209.96</v>
      </c>
      <c r="AA22205" s="231" t="s">
        <v>50780</v>
      </c>
      <c r="AB22205" s="232">
        <v>3236.42</v>
      </c>
    </row>
    <row r="22206" spans="24:28" x14ac:dyDescent="0.3">
      <c r="X22206" s="275" t="s">
        <v>14619</v>
      </c>
      <c r="Y22206" s="276">
        <v>162276.92000000001</v>
      </c>
      <c r="AA22206" s="231" t="s">
        <v>29107</v>
      </c>
      <c r="AB22206" s="232">
        <v>658.24</v>
      </c>
    </row>
    <row r="22207" spans="24:28" x14ac:dyDescent="0.3">
      <c r="X22207" s="275" t="s">
        <v>40919</v>
      </c>
      <c r="Y22207" s="276">
        <v>10387.01</v>
      </c>
      <c r="AA22207" s="231" t="s">
        <v>29109</v>
      </c>
      <c r="AB22207" s="232">
        <v>1741.5</v>
      </c>
    </row>
    <row r="22208" spans="24:28" x14ac:dyDescent="0.3">
      <c r="X22208" s="275" t="s">
        <v>31064</v>
      </c>
      <c r="Y22208" s="276">
        <v>338650.4</v>
      </c>
      <c r="AA22208" s="231" t="s">
        <v>29111</v>
      </c>
      <c r="AB22208" s="232">
        <v>2018.98</v>
      </c>
    </row>
    <row r="22209" spans="24:28" x14ac:dyDescent="0.3">
      <c r="X22209" s="275" t="s">
        <v>14620</v>
      </c>
      <c r="Y22209" s="276">
        <v>3373146.43</v>
      </c>
      <c r="AA22209" s="231" t="s">
        <v>29112</v>
      </c>
      <c r="AB22209" s="232">
        <v>61001.62</v>
      </c>
    </row>
    <row r="22210" spans="24:28" x14ac:dyDescent="0.3">
      <c r="X22210" s="275" t="s">
        <v>14621</v>
      </c>
      <c r="Y22210" s="276">
        <v>130843.08</v>
      </c>
      <c r="AA22210" s="231" t="s">
        <v>29113</v>
      </c>
      <c r="AB22210" s="232">
        <v>39406.51</v>
      </c>
    </row>
    <row r="22211" spans="24:28" x14ac:dyDescent="0.3">
      <c r="X22211" s="275" t="s">
        <v>14622</v>
      </c>
      <c r="Y22211" s="276">
        <v>7977049.54</v>
      </c>
      <c r="AA22211" s="231" t="s">
        <v>29114</v>
      </c>
      <c r="AB22211" s="232">
        <v>31310.82</v>
      </c>
    </row>
    <row r="22212" spans="24:28" x14ac:dyDescent="0.3">
      <c r="X22212" s="275" t="s">
        <v>14623</v>
      </c>
      <c r="Y22212" s="276">
        <v>731592.82</v>
      </c>
      <c r="AA22212" s="231" t="s">
        <v>29115</v>
      </c>
      <c r="AB22212" s="232">
        <v>35293.14</v>
      </c>
    </row>
    <row r="22213" spans="24:28" x14ac:dyDescent="0.3">
      <c r="X22213" s="275" t="s">
        <v>14624</v>
      </c>
      <c r="Y22213" s="276">
        <v>1060731.1599999999</v>
      </c>
      <c r="AA22213" s="231" t="s">
        <v>47617</v>
      </c>
      <c r="AB22213" s="232">
        <v>4705.99</v>
      </c>
    </row>
    <row r="22214" spans="24:28" x14ac:dyDescent="0.3">
      <c r="X22214" s="275" t="s">
        <v>14625</v>
      </c>
      <c r="Y22214" s="276">
        <v>304541.11</v>
      </c>
      <c r="AA22214" s="231" t="s">
        <v>36804</v>
      </c>
      <c r="AB22214" s="232">
        <v>900</v>
      </c>
    </row>
    <row r="22215" spans="24:28" x14ac:dyDescent="0.3">
      <c r="X22215" s="275" t="s">
        <v>46238</v>
      </c>
      <c r="Y22215" s="276">
        <v>1070</v>
      </c>
      <c r="AA22215" s="231" t="s">
        <v>43384</v>
      </c>
      <c r="AB22215" s="232">
        <v>29404.57</v>
      </c>
    </row>
    <row r="22216" spans="24:28" x14ac:dyDescent="0.3">
      <c r="X22216" s="275" t="s">
        <v>31065</v>
      </c>
      <c r="Y22216" s="276">
        <v>59021.65</v>
      </c>
      <c r="AA22216" s="231" t="s">
        <v>29128</v>
      </c>
      <c r="AB22216" s="232">
        <v>2678.29</v>
      </c>
    </row>
    <row r="22217" spans="24:28" x14ac:dyDescent="0.3">
      <c r="X22217" s="275" t="s">
        <v>31066</v>
      </c>
      <c r="Y22217" s="276">
        <v>194396210.69999999</v>
      </c>
      <c r="AA22217" s="231" t="s">
        <v>47618</v>
      </c>
      <c r="AB22217" s="232">
        <v>3421.7</v>
      </c>
    </row>
    <row r="22218" spans="24:28" x14ac:dyDescent="0.3">
      <c r="X22218" s="275" t="s">
        <v>14626</v>
      </c>
      <c r="Y22218" s="276">
        <v>30651795.829999998</v>
      </c>
      <c r="AA22218" s="231" t="s">
        <v>29130</v>
      </c>
      <c r="AB22218" s="232">
        <v>5131.84</v>
      </c>
    </row>
    <row r="22219" spans="24:28" x14ac:dyDescent="0.3">
      <c r="X22219" s="275" t="s">
        <v>31067</v>
      </c>
      <c r="Y22219" s="276">
        <v>49849701.009999998</v>
      </c>
      <c r="AA22219" s="231" t="s">
        <v>29131</v>
      </c>
      <c r="AB22219" s="232">
        <v>11049.27</v>
      </c>
    </row>
    <row r="22220" spans="24:28" x14ac:dyDescent="0.3">
      <c r="X22220" s="275" t="s">
        <v>14627</v>
      </c>
      <c r="Y22220" s="276">
        <v>304709.84000000003</v>
      </c>
      <c r="AA22220" s="231" t="s">
        <v>29147</v>
      </c>
      <c r="AB22220" s="232">
        <v>86375.05</v>
      </c>
    </row>
    <row r="22221" spans="24:28" x14ac:dyDescent="0.3">
      <c r="X22221" s="275" t="s">
        <v>60979</v>
      </c>
      <c r="Y22221" s="276">
        <v>721.2</v>
      </c>
      <c r="AA22221" s="231" t="s">
        <v>49428</v>
      </c>
      <c r="AB22221" s="232">
        <v>14450.04</v>
      </c>
    </row>
    <row r="22222" spans="24:28" x14ac:dyDescent="0.3">
      <c r="X22222" s="275" t="s">
        <v>58127</v>
      </c>
      <c r="Y22222" s="276">
        <v>16969.259999999998</v>
      </c>
      <c r="AA22222" s="231" t="s">
        <v>46194</v>
      </c>
      <c r="AB22222" s="232">
        <v>173830.5</v>
      </c>
    </row>
    <row r="22223" spans="24:28" x14ac:dyDescent="0.3">
      <c r="X22223" s="275" t="s">
        <v>14628</v>
      </c>
      <c r="Y22223" s="276">
        <v>253354.55</v>
      </c>
      <c r="AA22223" s="231" t="s">
        <v>29148</v>
      </c>
      <c r="AB22223" s="232">
        <v>22325.52</v>
      </c>
    </row>
    <row r="22224" spans="24:28" x14ac:dyDescent="0.3">
      <c r="X22224" s="275" t="s">
        <v>31068</v>
      </c>
      <c r="Y22224" s="276">
        <v>149855.87</v>
      </c>
      <c r="AA22224" s="231" t="s">
        <v>29149</v>
      </c>
      <c r="AB22224" s="232">
        <v>12648.5</v>
      </c>
    </row>
    <row r="22225" spans="24:28" x14ac:dyDescent="0.3">
      <c r="X22225" s="275" t="s">
        <v>48589</v>
      </c>
      <c r="Y22225" s="276">
        <v>64333.29</v>
      </c>
      <c r="AA22225" s="231" t="s">
        <v>54583</v>
      </c>
      <c r="AB22225" s="232">
        <v>545</v>
      </c>
    </row>
    <row r="22226" spans="24:28" x14ac:dyDescent="0.3">
      <c r="X22226" s="275" t="s">
        <v>14629</v>
      </c>
      <c r="Y22226" s="276">
        <v>885299.11</v>
      </c>
      <c r="AA22226" s="231" t="s">
        <v>29150</v>
      </c>
      <c r="AB22226" s="232">
        <v>3803.04</v>
      </c>
    </row>
    <row r="22227" spans="24:28" x14ac:dyDescent="0.3">
      <c r="X22227" s="275" t="s">
        <v>14630</v>
      </c>
      <c r="Y22227" s="276">
        <v>23649391.98</v>
      </c>
      <c r="AA22227" s="231" t="s">
        <v>54584</v>
      </c>
      <c r="AB22227" s="232">
        <v>4469.43</v>
      </c>
    </row>
    <row r="22228" spans="24:28" x14ac:dyDescent="0.3">
      <c r="X22228" s="275" t="s">
        <v>35902</v>
      </c>
      <c r="Y22228" s="276">
        <v>212474.74</v>
      </c>
      <c r="AA22228" s="231" t="s">
        <v>29151</v>
      </c>
      <c r="AB22228" s="232">
        <v>727</v>
      </c>
    </row>
    <row r="22229" spans="24:28" x14ac:dyDescent="0.3">
      <c r="X22229" s="275" t="s">
        <v>31070</v>
      </c>
      <c r="Y22229" s="276">
        <v>7627098.1299999999</v>
      </c>
      <c r="AA22229" s="231" t="s">
        <v>29152</v>
      </c>
      <c r="AB22229" s="232">
        <v>32365.599999999999</v>
      </c>
    </row>
    <row r="22230" spans="24:28" x14ac:dyDescent="0.3">
      <c r="X22230" s="275" t="s">
        <v>31071</v>
      </c>
      <c r="Y22230" s="276">
        <v>318552.90999999997</v>
      </c>
      <c r="AA22230" s="231" t="s">
        <v>49429</v>
      </c>
      <c r="AB22230" s="232">
        <v>219</v>
      </c>
    </row>
    <row r="22231" spans="24:28" x14ac:dyDescent="0.3">
      <c r="X22231" s="275" t="s">
        <v>14631</v>
      </c>
      <c r="Y22231" s="276">
        <v>23483776.969999999</v>
      </c>
      <c r="AA22231" s="231" t="s">
        <v>54585</v>
      </c>
      <c r="AB22231" s="232">
        <v>10680.88</v>
      </c>
    </row>
    <row r="22232" spans="24:28" x14ac:dyDescent="0.3">
      <c r="X22232" s="275" t="s">
        <v>14632</v>
      </c>
      <c r="Y22232" s="276">
        <v>302407.06</v>
      </c>
      <c r="AA22232" s="231" t="s">
        <v>35793</v>
      </c>
      <c r="AB22232" s="232">
        <v>4801</v>
      </c>
    </row>
    <row r="22233" spans="24:28" x14ac:dyDescent="0.3">
      <c r="X22233" s="275" t="s">
        <v>14633</v>
      </c>
      <c r="Y22233" s="276">
        <v>47429384.780000001</v>
      </c>
      <c r="AA22233" s="231" t="s">
        <v>39576</v>
      </c>
      <c r="AB22233" s="232">
        <v>60043.15</v>
      </c>
    </row>
    <row r="22234" spans="24:28" x14ac:dyDescent="0.3">
      <c r="X22234" s="275" t="s">
        <v>14634</v>
      </c>
      <c r="Y22234" s="276">
        <v>87265869.760000005</v>
      </c>
      <c r="AA22234" s="231" t="s">
        <v>43385</v>
      </c>
      <c r="AB22234" s="232">
        <v>41189.79</v>
      </c>
    </row>
    <row r="22235" spans="24:28" x14ac:dyDescent="0.3">
      <c r="X22235" s="275" t="s">
        <v>31072</v>
      </c>
      <c r="Y22235" s="276">
        <v>171270.97</v>
      </c>
      <c r="AA22235" s="231" t="s">
        <v>35794</v>
      </c>
      <c r="AB22235" s="232">
        <v>13855</v>
      </c>
    </row>
    <row r="22236" spans="24:28" x14ac:dyDescent="0.3">
      <c r="X22236" s="275" t="s">
        <v>14635</v>
      </c>
      <c r="Y22236" s="276">
        <v>29129115.390000001</v>
      </c>
      <c r="AA22236" s="231" t="s">
        <v>46195</v>
      </c>
      <c r="AB22236" s="232">
        <v>123050</v>
      </c>
    </row>
    <row r="22237" spans="24:28" x14ac:dyDescent="0.3">
      <c r="X22237" s="275" t="s">
        <v>31073</v>
      </c>
      <c r="Y22237" s="276">
        <v>1515049.22</v>
      </c>
      <c r="AA22237" s="231" t="s">
        <v>35795</v>
      </c>
      <c r="AB22237" s="232">
        <v>11185.59</v>
      </c>
    </row>
    <row r="22238" spans="24:28" x14ac:dyDescent="0.3">
      <c r="X22238" s="275" t="s">
        <v>31074</v>
      </c>
      <c r="Y22238" s="276">
        <v>129255.62</v>
      </c>
      <c r="AA22238" s="231" t="s">
        <v>29163</v>
      </c>
      <c r="AB22238" s="232">
        <v>3145</v>
      </c>
    </row>
    <row r="22239" spans="24:28" x14ac:dyDescent="0.3">
      <c r="X22239" s="275" t="s">
        <v>14636</v>
      </c>
      <c r="Y22239" s="276">
        <v>390167.81</v>
      </c>
      <c r="AA22239" s="231" t="s">
        <v>29164</v>
      </c>
      <c r="AB22239" s="232">
        <v>8336</v>
      </c>
    </row>
    <row r="22240" spans="24:28" x14ac:dyDescent="0.3">
      <c r="X22240" s="275" t="s">
        <v>14637</v>
      </c>
      <c r="Y22240" s="276">
        <v>19823.150000000001</v>
      </c>
      <c r="AA22240" s="231" t="s">
        <v>29165</v>
      </c>
      <c r="AB22240" s="232">
        <v>15469</v>
      </c>
    </row>
    <row r="22241" spans="24:28" x14ac:dyDescent="0.3">
      <c r="X22241" s="275" t="s">
        <v>31075</v>
      </c>
      <c r="Y22241" s="276">
        <v>31828.080000000002</v>
      </c>
      <c r="AA22241" s="231" t="s">
        <v>36808</v>
      </c>
      <c r="AB22241" s="232">
        <v>13207</v>
      </c>
    </row>
    <row r="22242" spans="24:28" x14ac:dyDescent="0.3">
      <c r="X22242" s="275" t="s">
        <v>14638</v>
      </c>
      <c r="Y22242" s="276">
        <v>123471807.97</v>
      </c>
      <c r="AA22242" s="231" t="s">
        <v>48557</v>
      </c>
      <c r="AB22242" s="232">
        <v>24893.360000000001</v>
      </c>
    </row>
    <row r="22243" spans="24:28" x14ac:dyDescent="0.3">
      <c r="X22243" s="275" t="s">
        <v>14639</v>
      </c>
      <c r="Y22243" s="276">
        <v>17457139.940000001</v>
      </c>
      <c r="AA22243" s="231" t="s">
        <v>43386</v>
      </c>
      <c r="AB22243" s="232">
        <v>154750</v>
      </c>
    </row>
    <row r="22244" spans="24:28" x14ac:dyDescent="0.3">
      <c r="X22244" s="275" t="s">
        <v>31076</v>
      </c>
      <c r="Y22244" s="276">
        <v>264142.78999999998</v>
      </c>
      <c r="AA22244" s="231" t="s">
        <v>29184</v>
      </c>
      <c r="AB22244" s="232">
        <v>11100.38</v>
      </c>
    </row>
    <row r="22245" spans="24:28" x14ac:dyDescent="0.3">
      <c r="X22245" s="275" t="s">
        <v>14640</v>
      </c>
      <c r="Y22245" s="276">
        <v>62580.639999999999</v>
      </c>
      <c r="AA22245" s="231" t="s">
        <v>29187</v>
      </c>
      <c r="AB22245" s="232">
        <v>26440.75</v>
      </c>
    </row>
    <row r="22246" spans="24:28" x14ac:dyDescent="0.3">
      <c r="X22246" s="275" t="s">
        <v>14641</v>
      </c>
      <c r="Y22246" s="276">
        <v>131741.32</v>
      </c>
      <c r="AA22246" s="231" t="s">
        <v>47619</v>
      </c>
      <c r="AB22246" s="232">
        <v>3577</v>
      </c>
    </row>
    <row r="22247" spans="24:28" x14ac:dyDescent="0.3">
      <c r="X22247" s="275" t="s">
        <v>31077</v>
      </c>
      <c r="Y22247" s="276">
        <v>2095973.56</v>
      </c>
      <c r="AA22247" s="231" t="s">
        <v>39579</v>
      </c>
      <c r="AB22247" s="232">
        <v>6331.23</v>
      </c>
    </row>
    <row r="22248" spans="24:28" x14ac:dyDescent="0.3">
      <c r="X22248" s="275" t="s">
        <v>14642</v>
      </c>
      <c r="Y22248" s="276">
        <v>930375.22</v>
      </c>
      <c r="AA22248" s="231" t="s">
        <v>29189</v>
      </c>
      <c r="AB22248" s="232">
        <v>17930.78</v>
      </c>
    </row>
    <row r="22249" spans="24:28" x14ac:dyDescent="0.3">
      <c r="X22249" s="275" t="s">
        <v>14643</v>
      </c>
      <c r="Y22249" s="276">
        <v>1264629.44</v>
      </c>
      <c r="AA22249" s="231" t="s">
        <v>35798</v>
      </c>
      <c r="AB22249" s="232">
        <v>12299.84</v>
      </c>
    </row>
    <row r="22250" spans="24:28" x14ac:dyDescent="0.3">
      <c r="X22250" s="275" t="s">
        <v>31078</v>
      </c>
      <c r="Y22250" s="276">
        <v>5847293.6799999997</v>
      </c>
      <c r="AA22250" s="231" t="s">
        <v>29191</v>
      </c>
      <c r="AB22250" s="232">
        <v>153106.78</v>
      </c>
    </row>
    <row r="22251" spans="24:28" x14ac:dyDescent="0.3">
      <c r="X22251" s="275" t="s">
        <v>31079</v>
      </c>
      <c r="Y22251" s="276">
        <v>2277.06</v>
      </c>
      <c r="AA22251" s="231" t="s">
        <v>34272</v>
      </c>
      <c r="AB22251" s="232">
        <v>112520</v>
      </c>
    </row>
    <row r="22252" spans="24:28" x14ac:dyDescent="0.3">
      <c r="X22252" s="275" t="s">
        <v>47658</v>
      </c>
      <c r="Y22252" s="276">
        <v>216315.11</v>
      </c>
      <c r="AA22252" s="231" t="s">
        <v>47620</v>
      </c>
      <c r="AB22252" s="232">
        <v>39290.5</v>
      </c>
    </row>
    <row r="22253" spans="24:28" x14ac:dyDescent="0.3">
      <c r="X22253" s="275" t="s">
        <v>43414</v>
      </c>
      <c r="Y22253" s="276">
        <v>226710.89</v>
      </c>
      <c r="AA22253" s="231" t="s">
        <v>43387</v>
      </c>
      <c r="AB22253" s="232">
        <v>196455.6</v>
      </c>
    </row>
    <row r="22254" spans="24:28" x14ac:dyDescent="0.3">
      <c r="X22254" s="275" t="s">
        <v>14644</v>
      </c>
      <c r="Y22254" s="276">
        <v>9705005.5</v>
      </c>
      <c r="AA22254" s="231" t="s">
        <v>29206</v>
      </c>
      <c r="AB22254" s="232">
        <v>26422.19</v>
      </c>
    </row>
    <row r="22255" spans="24:28" x14ac:dyDescent="0.3">
      <c r="X22255" s="275" t="s">
        <v>31080</v>
      </c>
      <c r="Y22255" s="276">
        <v>10614285.76</v>
      </c>
      <c r="AA22255" s="231" t="s">
        <v>47621</v>
      </c>
      <c r="AB22255" s="232">
        <v>6889</v>
      </c>
    </row>
    <row r="22256" spans="24:28" x14ac:dyDescent="0.3">
      <c r="X22256" s="275" t="s">
        <v>14645</v>
      </c>
      <c r="Y22256" s="276">
        <v>371418.98</v>
      </c>
      <c r="AA22256" s="231" t="s">
        <v>29207</v>
      </c>
      <c r="AB22256" s="232">
        <v>21095.25</v>
      </c>
    </row>
    <row r="22257" spans="24:28" x14ac:dyDescent="0.3">
      <c r="X22257" s="275" t="s">
        <v>31082</v>
      </c>
      <c r="Y22257" s="276">
        <v>5140315.4800000004</v>
      </c>
      <c r="AA22257" s="231" t="s">
        <v>34273</v>
      </c>
      <c r="AB22257" s="232">
        <v>71912.210000000006</v>
      </c>
    </row>
    <row r="22258" spans="24:28" x14ac:dyDescent="0.3">
      <c r="X22258" s="275" t="s">
        <v>14646</v>
      </c>
      <c r="Y22258" s="276">
        <v>209218.11</v>
      </c>
      <c r="AA22258" s="231" t="s">
        <v>48558</v>
      </c>
      <c r="AB22258" s="232">
        <v>14891.75</v>
      </c>
    </row>
    <row r="22259" spans="24:28" x14ac:dyDescent="0.3">
      <c r="X22259" s="275" t="s">
        <v>31083</v>
      </c>
      <c r="Y22259" s="276">
        <v>1189274.99</v>
      </c>
      <c r="AA22259" s="231" t="s">
        <v>47622</v>
      </c>
      <c r="AB22259" s="232">
        <v>3250</v>
      </c>
    </row>
    <row r="22260" spans="24:28" x14ac:dyDescent="0.3">
      <c r="X22260" s="275" t="s">
        <v>31084</v>
      </c>
      <c r="Y22260" s="276">
        <v>62366.080000000002</v>
      </c>
      <c r="AA22260" s="231" t="s">
        <v>29208</v>
      </c>
      <c r="AB22260" s="232">
        <v>21898.92</v>
      </c>
    </row>
    <row r="22261" spans="24:28" x14ac:dyDescent="0.3">
      <c r="X22261" s="275" t="s">
        <v>14647</v>
      </c>
      <c r="Y22261" s="276">
        <v>16065.91</v>
      </c>
      <c r="AA22261" s="231" t="s">
        <v>29210</v>
      </c>
      <c r="AB22261" s="232">
        <v>49179.89</v>
      </c>
    </row>
    <row r="22262" spans="24:28" x14ac:dyDescent="0.3">
      <c r="X22262" s="275" t="s">
        <v>14648</v>
      </c>
      <c r="Y22262" s="276">
        <v>298445.78000000003</v>
      </c>
      <c r="AA22262" s="231" t="s">
        <v>29211</v>
      </c>
      <c r="AB22262" s="232">
        <v>53384.77</v>
      </c>
    </row>
    <row r="22263" spans="24:28" x14ac:dyDescent="0.3">
      <c r="X22263" s="275" t="s">
        <v>14649</v>
      </c>
      <c r="Y22263" s="276">
        <v>483635.74</v>
      </c>
      <c r="AA22263" s="231" t="s">
        <v>49430</v>
      </c>
      <c r="AB22263" s="232">
        <v>10725</v>
      </c>
    </row>
    <row r="22264" spans="24:28" x14ac:dyDescent="0.3">
      <c r="X22264" s="275" t="s">
        <v>31085</v>
      </c>
      <c r="Y22264" s="276">
        <v>159294.73000000001</v>
      </c>
      <c r="AA22264" s="231" t="s">
        <v>29220</v>
      </c>
      <c r="AB22264" s="232">
        <v>3906.31</v>
      </c>
    </row>
    <row r="22265" spans="24:28" x14ac:dyDescent="0.3">
      <c r="X22265" s="275" t="s">
        <v>31086</v>
      </c>
      <c r="Y22265" s="276">
        <v>426457.5</v>
      </c>
      <c r="AA22265" s="231" t="s">
        <v>49431</v>
      </c>
      <c r="AB22265" s="232">
        <v>4530</v>
      </c>
    </row>
    <row r="22266" spans="24:28" x14ac:dyDescent="0.3">
      <c r="X22266" s="275" t="s">
        <v>34387</v>
      </c>
      <c r="Y22266" s="276">
        <v>53945.279999999999</v>
      </c>
      <c r="AA22266" s="231" t="s">
        <v>46196</v>
      </c>
      <c r="AB22266" s="232">
        <v>94212.5</v>
      </c>
    </row>
    <row r="22267" spans="24:28" x14ac:dyDescent="0.3">
      <c r="X22267" s="275" t="s">
        <v>54641</v>
      </c>
      <c r="Y22267" s="276">
        <v>453593.99</v>
      </c>
      <c r="AA22267" s="231" t="s">
        <v>29221</v>
      </c>
      <c r="AB22267" s="232">
        <v>6365.33</v>
      </c>
    </row>
    <row r="22268" spans="24:28" x14ac:dyDescent="0.3">
      <c r="X22268" s="275" t="s">
        <v>31087</v>
      </c>
      <c r="Y22268" s="276">
        <v>310139.37</v>
      </c>
      <c r="AA22268" s="231" t="s">
        <v>32920</v>
      </c>
      <c r="AB22268" s="232">
        <v>1510</v>
      </c>
    </row>
    <row r="22269" spans="24:28" x14ac:dyDescent="0.3">
      <c r="X22269" s="275" t="s">
        <v>14651</v>
      </c>
      <c r="Y22269" s="276">
        <v>79012187.25</v>
      </c>
      <c r="AA22269" s="231" t="s">
        <v>29223</v>
      </c>
      <c r="AB22269" s="232">
        <v>586.41999999999996</v>
      </c>
    </row>
    <row r="22270" spans="24:28" x14ac:dyDescent="0.3">
      <c r="X22270" s="275" t="s">
        <v>50820</v>
      </c>
      <c r="Y22270" s="276">
        <v>46606903.560000002</v>
      </c>
      <c r="AA22270" s="231" t="s">
        <v>50781</v>
      </c>
      <c r="AB22270" s="232">
        <v>2502</v>
      </c>
    </row>
    <row r="22271" spans="24:28" x14ac:dyDescent="0.3">
      <c r="X22271" s="275" t="s">
        <v>34388</v>
      </c>
      <c r="Y22271" s="276">
        <v>-593139.97</v>
      </c>
      <c r="AA22271" s="231" t="s">
        <v>29224</v>
      </c>
      <c r="AB22271" s="232">
        <v>65810</v>
      </c>
    </row>
    <row r="22272" spans="24:28" x14ac:dyDescent="0.3">
      <c r="X22272" s="275" t="s">
        <v>14652</v>
      </c>
      <c r="Y22272" s="276">
        <v>85084733.409999996</v>
      </c>
      <c r="AA22272" s="231" t="s">
        <v>29247</v>
      </c>
      <c r="AB22272" s="232">
        <v>16800</v>
      </c>
    </row>
    <row r="22273" spans="24:28" x14ac:dyDescent="0.3">
      <c r="X22273" s="275" t="s">
        <v>14653</v>
      </c>
      <c r="Y22273" s="276">
        <v>5866249.9900000002</v>
      </c>
      <c r="AA22273" s="231" t="s">
        <v>54586</v>
      </c>
      <c r="AB22273" s="232">
        <v>101.43</v>
      </c>
    </row>
    <row r="22274" spans="24:28" x14ac:dyDescent="0.3">
      <c r="X22274" s="275" t="s">
        <v>31089</v>
      </c>
      <c r="Y22274" s="276">
        <v>6832474.8799999999</v>
      </c>
      <c r="AA22274" s="231" t="s">
        <v>46197</v>
      </c>
      <c r="AB22274" s="232">
        <v>91862.5</v>
      </c>
    </row>
    <row r="22275" spans="24:28" x14ac:dyDescent="0.3">
      <c r="X22275" s="275" t="s">
        <v>39656</v>
      </c>
      <c r="Y22275" s="276">
        <v>896207.35999999999</v>
      </c>
      <c r="AA22275" s="231" t="s">
        <v>29249</v>
      </c>
      <c r="AB22275" s="232">
        <v>8288.02</v>
      </c>
    </row>
    <row r="22276" spans="24:28" x14ac:dyDescent="0.3">
      <c r="X22276" s="275" t="s">
        <v>14654</v>
      </c>
      <c r="Y22276" s="276">
        <v>45896204.439999998</v>
      </c>
      <c r="AA22276" s="231" t="s">
        <v>50782</v>
      </c>
      <c r="AB22276" s="232">
        <v>384</v>
      </c>
    </row>
    <row r="22277" spans="24:28" x14ac:dyDescent="0.3">
      <c r="X22277" s="275" t="s">
        <v>14655</v>
      </c>
      <c r="Y22277" s="276">
        <v>21802285.579999998</v>
      </c>
      <c r="AA22277" s="231" t="s">
        <v>29251</v>
      </c>
      <c r="AB22277" s="232">
        <v>13.56</v>
      </c>
    </row>
    <row r="22278" spans="24:28" x14ac:dyDescent="0.3">
      <c r="X22278" s="275" t="s">
        <v>14656</v>
      </c>
      <c r="Y22278" s="276">
        <v>1710526.12</v>
      </c>
      <c r="AA22278" s="231" t="s">
        <v>29252</v>
      </c>
      <c r="AB22278" s="232">
        <v>55.61</v>
      </c>
    </row>
    <row r="22279" spans="24:28" x14ac:dyDescent="0.3">
      <c r="X22279" s="275" t="s">
        <v>14657</v>
      </c>
      <c r="Y22279" s="276">
        <v>935.53</v>
      </c>
      <c r="AA22279" s="231" t="s">
        <v>29255</v>
      </c>
      <c r="AB22279" s="232">
        <v>1049</v>
      </c>
    </row>
    <row r="22280" spans="24:28" x14ac:dyDescent="0.3">
      <c r="X22280" s="275" t="s">
        <v>31091</v>
      </c>
      <c r="Y22280" s="276">
        <v>11536.71</v>
      </c>
      <c r="AA22280" s="231" t="s">
        <v>29256</v>
      </c>
      <c r="AB22280" s="232">
        <v>938.61</v>
      </c>
    </row>
    <row r="22281" spans="24:28" x14ac:dyDescent="0.3">
      <c r="X22281" s="275" t="s">
        <v>14658</v>
      </c>
      <c r="Y22281" s="276">
        <v>160907.53</v>
      </c>
      <c r="AA22281" s="231" t="s">
        <v>29257</v>
      </c>
      <c r="AB22281" s="232">
        <v>16834.86</v>
      </c>
    </row>
    <row r="22282" spans="24:28" x14ac:dyDescent="0.3">
      <c r="X22282" s="275" t="s">
        <v>31093</v>
      </c>
      <c r="Y22282" s="276">
        <v>884681.05</v>
      </c>
      <c r="AA22282" s="231" t="s">
        <v>29258</v>
      </c>
      <c r="AB22282" s="232">
        <v>79899.88</v>
      </c>
    </row>
    <row r="22283" spans="24:28" x14ac:dyDescent="0.3">
      <c r="X22283" s="275" t="s">
        <v>14660</v>
      </c>
      <c r="Y22283" s="276">
        <v>27139539.989999998</v>
      </c>
      <c r="AA22283" s="231" t="s">
        <v>29259</v>
      </c>
      <c r="AB22283" s="232">
        <v>20112.22</v>
      </c>
    </row>
    <row r="22284" spans="24:28" x14ac:dyDescent="0.3">
      <c r="X22284" s="275" t="s">
        <v>14661</v>
      </c>
      <c r="Y22284" s="276">
        <v>67382498.329999998</v>
      </c>
      <c r="AA22284" s="231" t="s">
        <v>29279</v>
      </c>
      <c r="AB22284" s="232">
        <v>7225</v>
      </c>
    </row>
    <row r="22285" spans="24:28" x14ac:dyDescent="0.3">
      <c r="X22285" s="275" t="s">
        <v>31094</v>
      </c>
      <c r="Y22285" s="276">
        <v>-7715.31</v>
      </c>
      <c r="AA22285" s="231" t="s">
        <v>54587</v>
      </c>
      <c r="AB22285" s="232">
        <v>18342.400000000001</v>
      </c>
    </row>
    <row r="22286" spans="24:28" x14ac:dyDescent="0.3">
      <c r="X22286" s="275" t="s">
        <v>31095</v>
      </c>
      <c r="Y22286" s="276">
        <v>-3524100.33</v>
      </c>
      <c r="AA22286" s="231" t="s">
        <v>54588</v>
      </c>
      <c r="AB22286" s="232">
        <v>13800</v>
      </c>
    </row>
    <row r="22287" spans="24:28" x14ac:dyDescent="0.3">
      <c r="X22287" s="275" t="s">
        <v>34389</v>
      </c>
      <c r="Y22287" s="276">
        <v>38830414.68</v>
      </c>
      <c r="AA22287" s="231" t="s">
        <v>46198</v>
      </c>
      <c r="AB22287" s="232">
        <v>116285</v>
      </c>
    </row>
    <row r="22288" spans="24:28" x14ac:dyDescent="0.3">
      <c r="X22288" s="275" t="s">
        <v>31096</v>
      </c>
      <c r="Y22288" s="276">
        <v>87572465.290000007</v>
      </c>
      <c r="AA22288" s="231" t="s">
        <v>29280</v>
      </c>
      <c r="AB22288" s="232">
        <v>2458.9</v>
      </c>
    </row>
    <row r="22289" spans="24:28" x14ac:dyDescent="0.3">
      <c r="X22289" s="275" t="s">
        <v>54643</v>
      </c>
      <c r="Y22289" s="276">
        <v>206714.93</v>
      </c>
      <c r="AA22289" s="231" t="s">
        <v>29281</v>
      </c>
      <c r="AB22289" s="232">
        <v>2454</v>
      </c>
    </row>
    <row r="22290" spans="24:28" x14ac:dyDescent="0.3">
      <c r="X22290" s="275" t="s">
        <v>50821</v>
      </c>
      <c r="Y22290" s="276">
        <v>5355366.08</v>
      </c>
      <c r="AA22290" s="231" t="s">
        <v>43388</v>
      </c>
      <c r="AB22290" s="232">
        <v>9261</v>
      </c>
    </row>
    <row r="22291" spans="24:28" x14ac:dyDescent="0.3">
      <c r="X22291" s="275" t="s">
        <v>50822</v>
      </c>
      <c r="Y22291" s="276">
        <v>1801072.56</v>
      </c>
      <c r="AA22291" s="231" t="s">
        <v>29282</v>
      </c>
      <c r="AB22291" s="232">
        <v>78639.520000000004</v>
      </c>
    </row>
    <row r="22292" spans="24:28" x14ac:dyDescent="0.3">
      <c r="X22292" s="275" t="s">
        <v>54644</v>
      </c>
      <c r="Y22292" s="276">
        <v>1942871.41</v>
      </c>
      <c r="AA22292" s="231" t="s">
        <v>29283</v>
      </c>
      <c r="AB22292" s="232">
        <v>27266.240000000002</v>
      </c>
    </row>
    <row r="22293" spans="24:28" x14ac:dyDescent="0.3">
      <c r="X22293" s="275" t="s">
        <v>35903</v>
      </c>
      <c r="Y22293" s="276">
        <v>18953266.57</v>
      </c>
      <c r="AA22293" s="231" t="s">
        <v>29285</v>
      </c>
      <c r="AB22293" s="232">
        <v>529.74</v>
      </c>
    </row>
    <row r="22294" spans="24:28" x14ac:dyDescent="0.3">
      <c r="X22294" s="275" t="s">
        <v>14662</v>
      </c>
      <c r="Y22294" s="276">
        <v>13326525.18</v>
      </c>
      <c r="AA22294" s="231" t="s">
        <v>29304</v>
      </c>
      <c r="AB22294" s="232">
        <v>1920</v>
      </c>
    </row>
    <row r="22295" spans="24:28" x14ac:dyDescent="0.3">
      <c r="X22295" s="275" t="s">
        <v>14663</v>
      </c>
      <c r="Y22295" s="276">
        <v>19582425.460000001</v>
      </c>
      <c r="AA22295" s="231" t="s">
        <v>29305</v>
      </c>
      <c r="AB22295" s="232">
        <v>36437.46</v>
      </c>
    </row>
    <row r="22296" spans="24:28" x14ac:dyDescent="0.3">
      <c r="X22296" s="275" t="s">
        <v>31097</v>
      </c>
      <c r="Y22296" s="276">
        <v>3348113.78</v>
      </c>
      <c r="AA22296" s="231" t="s">
        <v>50783</v>
      </c>
      <c r="AB22296" s="232">
        <v>27616</v>
      </c>
    </row>
    <row r="22297" spans="24:28" x14ac:dyDescent="0.3">
      <c r="X22297" s="275" t="s">
        <v>54649</v>
      </c>
      <c r="Y22297" s="276">
        <v>2302693.6800000002</v>
      </c>
      <c r="AA22297" s="231" t="s">
        <v>43389</v>
      </c>
      <c r="AB22297" s="232">
        <v>192000</v>
      </c>
    </row>
    <row r="22298" spans="24:28" x14ac:dyDescent="0.3">
      <c r="X22298" s="275" t="s">
        <v>50823</v>
      </c>
      <c r="Y22298" s="276">
        <v>232718.19</v>
      </c>
      <c r="AA22298" s="231" t="s">
        <v>29306</v>
      </c>
      <c r="AB22298" s="232">
        <v>28673.75</v>
      </c>
    </row>
    <row r="22299" spans="24:28" x14ac:dyDescent="0.3">
      <c r="X22299" s="275" t="s">
        <v>54650</v>
      </c>
      <c r="Y22299" s="276">
        <v>429988.92</v>
      </c>
      <c r="AA22299" s="231" t="s">
        <v>29307</v>
      </c>
      <c r="AB22299" s="232">
        <v>19815.93</v>
      </c>
    </row>
    <row r="22300" spans="24:28" x14ac:dyDescent="0.3">
      <c r="X22300" s="275" t="s">
        <v>61140</v>
      </c>
      <c r="Y22300" s="276">
        <v>1070</v>
      </c>
      <c r="AA22300" s="231" t="s">
        <v>47623</v>
      </c>
      <c r="AB22300" s="232">
        <v>910.95</v>
      </c>
    </row>
    <row r="22301" spans="24:28" x14ac:dyDescent="0.3">
      <c r="X22301" s="275" t="s">
        <v>58388</v>
      </c>
      <c r="Y22301" s="276">
        <v>63521.08</v>
      </c>
      <c r="AA22301" s="231" t="s">
        <v>39581</v>
      </c>
      <c r="AB22301" s="232">
        <v>58392.5</v>
      </c>
    </row>
    <row r="22302" spans="24:28" x14ac:dyDescent="0.3">
      <c r="X22302" s="275" t="s">
        <v>30719</v>
      </c>
      <c r="Y22302" s="276">
        <v>15983.58</v>
      </c>
      <c r="AA22302" s="231" t="s">
        <v>29308</v>
      </c>
      <c r="AB22302" s="232">
        <v>46999.93</v>
      </c>
    </row>
    <row r="22303" spans="24:28" x14ac:dyDescent="0.3">
      <c r="X22303" s="275" t="s">
        <v>30720</v>
      </c>
      <c r="Y22303" s="276">
        <v>2391.19</v>
      </c>
      <c r="AA22303" s="231" t="s">
        <v>29309</v>
      </c>
      <c r="AB22303" s="232">
        <v>1913</v>
      </c>
    </row>
    <row r="22304" spans="24:28" x14ac:dyDescent="0.3">
      <c r="X22304" s="275" t="s">
        <v>14572</v>
      </c>
      <c r="Y22304" s="276">
        <v>323247.46000000002</v>
      </c>
      <c r="AA22304" s="231" t="s">
        <v>29311</v>
      </c>
      <c r="AB22304" s="232">
        <v>941.93</v>
      </c>
    </row>
    <row r="22305" spans="24:28" x14ac:dyDescent="0.3">
      <c r="X22305" s="275" t="s">
        <v>30722</v>
      </c>
      <c r="Y22305" s="276">
        <v>8513.5300000000007</v>
      </c>
      <c r="AA22305" s="231" t="s">
        <v>29352</v>
      </c>
      <c r="AB22305" s="232">
        <v>327443.3</v>
      </c>
    </row>
    <row r="22306" spans="24:28" x14ac:dyDescent="0.3">
      <c r="X22306" s="275" t="s">
        <v>30724</v>
      </c>
      <c r="Y22306" s="276">
        <v>24768.67</v>
      </c>
      <c r="AA22306" s="231" t="s">
        <v>29353</v>
      </c>
      <c r="AB22306" s="232">
        <v>23963.599999999999</v>
      </c>
    </row>
    <row r="22307" spans="24:28" x14ac:dyDescent="0.3">
      <c r="X22307" s="275" t="s">
        <v>14573</v>
      </c>
      <c r="Y22307" s="276">
        <v>50038.64</v>
      </c>
      <c r="AA22307" s="231" t="s">
        <v>29354</v>
      </c>
      <c r="AB22307" s="232">
        <v>33661.199999999997</v>
      </c>
    </row>
    <row r="22308" spans="24:28" x14ac:dyDescent="0.3">
      <c r="X22308" s="275" t="s">
        <v>14574</v>
      </c>
      <c r="Y22308" s="276">
        <v>5646</v>
      </c>
      <c r="AA22308" s="231" t="s">
        <v>29355</v>
      </c>
      <c r="AB22308" s="232">
        <v>10788</v>
      </c>
    </row>
    <row r="22309" spans="24:28" x14ac:dyDescent="0.3">
      <c r="X22309" s="275" t="s">
        <v>14576</v>
      </c>
      <c r="Y22309" s="276">
        <v>174.22</v>
      </c>
      <c r="AA22309" s="231" t="s">
        <v>29356</v>
      </c>
      <c r="AB22309" s="232">
        <v>4080.8</v>
      </c>
    </row>
    <row r="22310" spans="24:28" x14ac:dyDescent="0.3">
      <c r="X22310" s="275" t="s">
        <v>14577</v>
      </c>
      <c r="Y22310" s="276">
        <v>32692.81</v>
      </c>
      <c r="AA22310" s="231" t="s">
        <v>14415</v>
      </c>
      <c r="AB22310" s="232">
        <v>34691.11</v>
      </c>
    </row>
    <row r="22311" spans="24:28" x14ac:dyDescent="0.3">
      <c r="X22311" s="275" t="s">
        <v>30729</v>
      </c>
      <c r="Y22311" s="276">
        <v>7520.58</v>
      </c>
      <c r="AA22311" s="231" t="s">
        <v>29357</v>
      </c>
      <c r="AB22311" s="232">
        <v>1126016.6299999999</v>
      </c>
    </row>
    <row r="22312" spans="24:28" x14ac:dyDescent="0.3">
      <c r="X22312" s="275" t="s">
        <v>14578</v>
      </c>
      <c r="Y22312" s="276">
        <v>58793.2</v>
      </c>
      <c r="AA22312" s="231" t="s">
        <v>54589</v>
      </c>
      <c r="AB22312" s="232">
        <v>800</v>
      </c>
    </row>
    <row r="22313" spans="24:28" x14ac:dyDescent="0.3">
      <c r="X22313" s="275" t="s">
        <v>30734</v>
      </c>
      <c r="Y22313" s="276">
        <v>40837.949999999997</v>
      </c>
      <c r="AA22313" s="231" t="s">
        <v>29358</v>
      </c>
      <c r="AB22313" s="232">
        <v>269076.5</v>
      </c>
    </row>
    <row r="22314" spans="24:28" x14ac:dyDescent="0.3">
      <c r="X22314" s="275" t="s">
        <v>30735</v>
      </c>
      <c r="Y22314" s="276">
        <v>64990.8</v>
      </c>
      <c r="AA22314" s="231" t="s">
        <v>29359</v>
      </c>
      <c r="AB22314" s="232">
        <v>660</v>
      </c>
    </row>
    <row r="22315" spans="24:28" x14ac:dyDescent="0.3">
      <c r="X22315" s="275" t="s">
        <v>30736</v>
      </c>
      <c r="Y22315" s="276">
        <v>8775.68</v>
      </c>
      <c r="AA22315" s="231" t="s">
        <v>29360</v>
      </c>
      <c r="AB22315" s="232">
        <v>3240</v>
      </c>
    </row>
    <row r="22316" spans="24:28" x14ac:dyDescent="0.3">
      <c r="X22316" s="275" t="s">
        <v>30738</v>
      </c>
      <c r="Y22316" s="276">
        <v>47862</v>
      </c>
      <c r="AA22316" s="231" t="s">
        <v>29361</v>
      </c>
      <c r="AB22316" s="232">
        <v>138609.41</v>
      </c>
    </row>
    <row r="22317" spans="24:28" x14ac:dyDescent="0.3">
      <c r="X22317" s="275" t="s">
        <v>14579</v>
      </c>
      <c r="Y22317" s="276">
        <v>102597.41</v>
      </c>
      <c r="AA22317" s="231" t="s">
        <v>29362</v>
      </c>
      <c r="AB22317" s="232">
        <v>59907.519999999997</v>
      </c>
    </row>
    <row r="22318" spans="24:28" x14ac:dyDescent="0.3">
      <c r="X22318" s="275" t="s">
        <v>14580</v>
      </c>
      <c r="Y22318" s="276">
        <v>21844.58</v>
      </c>
      <c r="AA22318" s="231" t="s">
        <v>29363</v>
      </c>
      <c r="AB22318" s="232">
        <v>305452.13</v>
      </c>
    </row>
    <row r="22319" spans="24:28" x14ac:dyDescent="0.3">
      <c r="X22319" s="275" t="s">
        <v>30743</v>
      </c>
      <c r="Y22319" s="276">
        <v>157937.10999999999</v>
      </c>
      <c r="AA22319" s="231" t="s">
        <v>29364</v>
      </c>
      <c r="AB22319" s="232">
        <v>3168.7</v>
      </c>
    </row>
    <row r="22320" spans="24:28" x14ac:dyDescent="0.3">
      <c r="X22320" s="275" t="s">
        <v>30744</v>
      </c>
      <c r="Y22320" s="276">
        <v>-104380.7</v>
      </c>
      <c r="AA22320" s="231" t="s">
        <v>29368</v>
      </c>
      <c r="AB22320" s="232">
        <v>24010.55</v>
      </c>
    </row>
    <row r="22321" spans="24:28" x14ac:dyDescent="0.3">
      <c r="X22321" s="275" t="s">
        <v>30745</v>
      </c>
      <c r="Y22321" s="276">
        <v>44641.96</v>
      </c>
      <c r="AA22321" s="231" t="s">
        <v>14418</v>
      </c>
      <c r="AB22321" s="232">
        <v>498623.83</v>
      </c>
    </row>
    <row r="22322" spans="24:28" x14ac:dyDescent="0.3">
      <c r="X22322" s="275" t="s">
        <v>30747</v>
      </c>
      <c r="Y22322" s="276">
        <v>32697.72</v>
      </c>
      <c r="AA22322" s="231" t="s">
        <v>29370</v>
      </c>
      <c r="AB22322" s="232">
        <v>44172.18</v>
      </c>
    </row>
    <row r="22323" spans="24:28" x14ac:dyDescent="0.3">
      <c r="X22323" s="275" t="s">
        <v>14581</v>
      </c>
      <c r="Y22323" s="276">
        <v>54081.440000000002</v>
      </c>
      <c r="AA22323" s="231" t="s">
        <v>29371</v>
      </c>
      <c r="AB22323" s="232">
        <v>19083.66</v>
      </c>
    </row>
    <row r="22324" spans="24:28" x14ac:dyDescent="0.3">
      <c r="X22324" s="275" t="s">
        <v>30748</v>
      </c>
      <c r="Y22324" s="276">
        <v>51453.24</v>
      </c>
      <c r="AA22324" s="231" t="s">
        <v>29372</v>
      </c>
      <c r="AB22324" s="232">
        <v>75949.149999999994</v>
      </c>
    </row>
    <row r="22325" spans="24:28" x14ac:dyDescent="0.3">
      <c r="X22325" s="275" t="s">
        <v>30749</v>
      </c>
      <c r="Y22325" s="276">
        <v>4929.8</v>
      </c>
      <c r="AA22325" s="231" t="s">
        <v>29394</v>
      </c>
      <c r="AB22325" s="232">
        <v>9865</v>
      </c>
    </row>
    <row r="22326" spans="24:28" x14ac:dyDescent="0.3">
      <c r="X22326" s="275" t="s">
        <v>14582</v>
      </c>
      <c r="Y22326" s="276">
        <v>44090.57</v>
      </c>
      <c r="AA22326" s="231" t="s">
        <v>54590</v>
      </c>
      <c r="AB22326" s="232">
        <v>1740</v>
      </c>
    </row>
    <row r="22327" spans="24:28" x14ac:dyDescent="0.3">
      <c r="X22327" s="275" t="s">
        <v>14583</v>
      </c>
      <c r="Y22327" s="276">
        <v>214537.2</v>
      </c>
      <c r="AA22327" s="231" t="s">
        <v>46199</v>
      </c>
      <c r="AB22327" s="232">
        <v>47843.92</v>
      </c>
    </row>
    <row r="22328" spans="24:28" x14ac:dyDescent="0.3">
      <c r="X22328" s="275" t="s">
        <v>30752</v>
      </c>
      <c r="Y22328" s="276">
        <v>242552.6</v>
      </c>
      <c r="AA22328" s="231" t="s">
        <v>29396</v>
      </c>
      <c r="AB22328" s="232">
        <v>4547.87</v>
      </c>
    </row>
    <row r="22329" spans="24:28" x14ac:dyDescent="0.3">
      <c r="X22329" s="275" t="s">
        <v>14584</v>
      </c>
      <c r="Y22329" s="276">
        <v>838035.76</v>
      </c>
      <c r="AA22329" s="231" t="s">
        <v>29397</v>
      </c>
      <c r="AB22329" s="232">
        <v>2349.9499999999998</v>
      </c>
    </row>
    <row r="22330" spans="24:28" x14ac:dyDescent="0.3">
      <c r="X22330" s="275" t="s">
        <v>30754</v>
      </c>
      <c r="Y22330" s="276">
        <v>221.97</v>
      </c>
      <c r="AA22330" s="231" t="s">
        <v>14421</v>
      </c>
      <c r="AB22330" s="232">
        <v>2205.69</v>
      </c>
    </row>
    <row r="22331" spans="24:28" x14ac:dyDescent="0.3">
      <c r="X22331" s="275" t="s">
        <v>14585</v>
      </c>
      <c r="Y22331" s="276">
        <v>178515.91</v>
      </c>
      <c r="AA22331" s="231" t="s">
        <v>43390</v>
      </c>
      <c r="AB22331" s="232">
        <v>81000</v>
      </c>
    </row>
    <row r="22332" spans="24:28" x14ac:dyDescent="0.3">
      <c r="X22332" s="275" t="s">
        <v>14586</v>
      </c>
      <c r="Y22332" s="276">
        <v>354484.71</v>
      </c>
      <c r="AA22332" s="231" t="s">
        <v>29415</v>
      </c>
      <c r="AB22332" s="232">
        <v>67833.48</v>
      </c>
    </row>
    <row r="22333" spans="24:28" x14ac:dyDescent="0.3">
      <c r="X22333" s="275" t="s">
        <v>30755</v>
      </c>
      <c r="Y22333" s="276">
        <v>165.28</v>
      </c>
      <c r="AA22333" s="231" t="s">
        <v>48559</v>
      </c>
      <c r="AB22333" s="232">
        <v>19774.98</v>
      </c>
    </row>
    <row r="22334" spans="24:28" x14ac:dyDescent="0.3">
      <c r="X22334" s="275" t="s">
        <v>14587</v>
      </c>
      <c r="Y22334" s="276">
        <v>181610.72</v>
      </c>
      <c r="AA22334" s="231" t="s">
        <v>29416</v>
      </c>
      <c r="AB22334" s="232">
        <v>202356.41</v>
      </c>
    </row>
    <row r="22335" spans="24:28" x14ac:dyDescent="0.3">
      <c r="X22335" s="275" t="s">
        <v>30756</v>
      </c>
      <c r="Y22335" s="276">
        <v>123.64</v>
      </c>
      <c r="AA22335" s="231" t="s">
        <v>48560</v>
      </c>
      <c r="AB22335" s="232">
        <v>101291.74</v>
      </c>
    </row>
    <row r="22336" spans="24:28" x14ac:dyDescent="0.3">
      <c r="X22336" s="275" t="s">
        <v>30757</v>
      </c>
      <c r="Y22336" s="276">
        <v>532</v>
      </c>
      <c r="AA22336" s="231" t="s">
        <v>48561</v>
      </c>
      <c r="AB22336" s="232">
        <v>47190.34</v>
      </c>
    </row>
    <row r="22337" spans="24:28" x14ac:dyDescent="0.3">
      <c r="X22337" s="275" t="s">
        <v>14588</v>
      </c>
      <c r="Y22337" s="276">
        <v>-154292.96</v>
      </c>
      <c r="AA22337" s="231" t="s">
        <v>29418</v>
      </c>
      <c r="AB22337" s="232">
        <v>42608.62</v>
      </c>
    </row>
    <row r="22338" spans="24:28" x14ac:dyDescent="0.3">
      <c r="X22338" s="275" t="s">
        <v>14589</v>
      </c>
      <c r="Y22338" s="276">
        <v>190248.81</v>
      </c>
      <c r="AA22338" s="231" t="s">
        <v>49432</v>
      </c>
      <c r="AB22338" s="232">
        <v>4722</v>
      </c>
    </row>
    <row r="22339" spans="24:28" x14ac:dyDescent="0.3">
      <c r="X22339" s="275" t="s">
        <v>30760</v>
      </c>
      <c r="Y22339" s="276">
        <v>537.33000000000004</v>
      </c>
      <c r="AA22339" s="231" t="s">
        <v>49433</v>
      </c>
      <c r="AB22339" s="232">
        <v>22458.38</v>
      </c>
    </row>
    <row r="22340" spans="24:28" x14ac:dyDescent="0.3">
      <c r="X22340" s="275" t="s">
        <v>14590</v>
      </c>
      <c r="Y22340" s="276">
        <v>2092.5</v>
      </c>
      <c r="AA22340" s="231" t="s">
        <v>43391</v>
      </c>
      <c r="AB22340" s="232">
        <v>113363.07</v>
      </c>
    </row>
    <row r="22341" spans="24:28" x14ac:dyDescent="0.3">
      <c r="X22341" s="275" t="s">
        <v>30761</v>
      </c>
      <c r="Y22341" s="276">
        <v>7450</v>
      </c>
      <c r="AA22341" s="231" t="s">
        <v>50784</v>
      </c>
      <c r="AB22341" s="232">
        <v>43443.97</v>
      </c>
    </row>
    <row r="22342" spans="24:28" x14ac:dyDescent="0.3">
      <c r="X22342" s="275" t="s">
        <v>30762</v>
      </c>
      <c r="Y22342" s="276">
        <v>150143.9</v>
      </c>
      <c r="AA22342" s="231" t="s">
        <v>29419</v>
      </c>
      <c r="AB22342" s="232">
        <v>47626.95</v>
      </c>
    </row>
    <row r="22343" spans="24:28" x14ac:dyDescent="0.3">
      <c r="X22343" s="275" t="s">
        <v>14592</v>
      </c>
      <c r="Y22343" s="276">
        <v>30306.61</v>
      </c>
      <c r="AA22343" s="231" t="s">
        <v>50785</v>
      </c>
      <c r="AB22343" s="232">
        <v>49904.639999999999</v>
      </c>
    </row>
    <row r="22344" spans="24:28" x14ac:dyDescent="0.3">
      <c r="X22344" s="275" t="s">
        <v>30763</v>
      </c>
      <c r="Y22344" s="276">
        <v>14560.78</v>
      </c>
      <c r="AA22344" s="231" t="s">
        <v>50786</v>
      </c>
      <c r="AB22344" s="232">
        <v>8057.28</v>
      </c>
    </row>
    <row r="22345" spans="24:28" x14ac:dyDescent="0.3">
      <c r="X22345" s="275" t="s">
        <v>30764</v>
      </c>
      <c r="Y22345" s="276">
        <v>1284</v>
      </c>
      <c r="AA22345" s="231" t="s">
        <v>29422</v>
      </c>
      <c r="AB22345" s="232">
        <v>20597</v>
      </c>
    </row>
    <row r="22346" spans="24:28" x14ac:dyDescent="0.3">
      <c r="X22346" s="275" t="s">
        <v>30765</v>
      </c>
      <c r="Y22346" s="276">
        <v>88695.96</v>
      </c>
      <c r="AA22346" s="231" t="s">
        <v>50787</v>
      </c>
      <c r="AB22346" s="232">
        <v>97114.03</v>
      </c>
    </row>
    <row r="22347" spans="24:28" x14ac:dyDescent="0.3">
      <c r="X22347" s="275" t="s">
        <v>30766</v>
      </c>
      <c r="Y22347" s="276">
        <v>127.39</v>
      </c>
      <c r="AA22347" s="231" t="s">
        <v>50788</v>
      </c>
      <c r="AB22347" s="232">
        <v>41987</v>
      </c>
    </row>
    <row r="22348" spans="24:28" x14ac:dyDescent="0.3">
      <c r="X22348" s="275" t="s">
        <v>14594</v>
      </c>
      <c r="Y22348" s="276">
        <v>31152.89</v>
      </c>
      <c r="AA22348" s="231" t="s">
        <v>54591</v>
      </c>
      <c r="AB22348" s="232">
        <v>3461.54</v>
      </c>
    </row>
    <row r="22349" spans="24:28" x14ac:dyDescent="0.3">
      <c r="X22349" s="275" t="s">
        <v>14595</v>
      </c>
      <c r="Y22349" s="276">
        <v>81365.64</v>
      </c>
      <c r="AA22349" s="231" t="s">
        <v>39585</v>
      </c>
      <c r="AB22349" s="232">
        <v>51133.71</v>
      </c>
    </row>
    <row r="22350" spans="24:28" x14ac:dyDescent="0.3">
      <c r="X22350" s="275" t="s">
        <v>30770</v>
      </c>
      <c r="Y22350" s="276">
        <v>8445.81</v>
      </c>
      <c r="AA22350" s="231" t="s">
        <v>49434</v>
      </c>
      <c r="AB22350" s="232">
        <v>9963.2999999999993</v>
      </c>
    </row>
    <row r="22351" spans="24:28" x14ac:dyDescent="0.3">
      <c r="X22351" s="275" t="s">
        <v>14597</v>
      </c>
      <c r="Y22351" s="276">
        <v>164391.16</v>
      </c>
      <c r="AA22351" s="231" t="s">
        <v>46200</v>
      </c>
      <c r="AB22351" s="232">
        <v>37000</v>
      </c>
    </row>
    <row r="22352" spans="24:28" x14ac:dyDescent="0.3">
      <c r="X22352" s="275" t="s">
        <v>50824</v>
      </c>
      <c r="Y22352" s="276">
        <v>4624005.93</v>
      </c>
      <c r="AA22352" s="231" t="s">
        <v>39586</v>
      </c>
      <c r="AB22352" s="232">
        <v>7455.11</v>
      </c>
    </row>
    <row r="22353" spans="24:28" x14ac:dyDescent="0.3">
      <c r="X22353" s="275" t="s">
        <v>55679</v>
      </c>
      <c r="Y22353" s="276">
        <v>-134374.32</v>
      </c>
      <c r="AA22353" s="231" t="s">
        <v>46201</v>
      </c>
      <c r="AB22353" s="232">
        <v>25200</v>
      </c>
    </row>
    <row r="22354" spans="24:28" x14ac:dyDescent="0.3">
      <c r="X22354" s="275" t="s">
        <v>14598</v>
      </c>
      <c r="Y22354" s="276">
        <v>1463397.34</v>
      </c>
      <c r="AA22354" s="231" t="s">
        <v>29427</v>
      </c>
      <c r="AB22354" s="232">
        <v>10155.32</v>
      </c>
    </row>
    <row r="22355" spans="24:28" x14ac:dyDescent="0.3">
      <c r="X22355" s="275" t="s">
        <v>14599</v>
      </c>
      <c r="Y22355" s="276">
        <v>33320.54</v>
      </c>
      <c r="AA22355" s="231" t="s">
        <v>54592</v>
      </c>
      <c r="AB22355" s="232">
        <v>650</v>
      </c>
    </row>
    <row r="22356" spans="24:28" x14ac:dyDescent="0.3">
      <c r="X22356" s="275" t="s">
        <v>30772</v>
      </c>
      <c r="Y22356" s="276">
        <v>5710.74</v>
      </c>
      <c r="AA22356" s="231" t="s">
        <v>49435</v>
      </c>
      <c r="AB22356" s="232">
        <v>35966.660000000003</v>
      </c>
    </row>
    <row r="22357" spans="24:28" x14ac:dyDescent="0.3">
      <c r="X22357" s="275" t="s">
        <v>14600</v>
      </c>
      <c r="Y22357" s="276">
        <v>1243352.48</v>
      </c>
      <c r="AA22357" s="231" t="s">
        <v>29428</v>
      </c>
      <c r="AB22357" s="232">
        <v>101561.29</v>
      </c>
    </row>
    <row r="22358" spans="24:28" x14ac:dyDescent="0.3">
      <c r="X22358" s="275" t="s">
        <v>14601</v>
      </c>
      <c r="Y22358" s="276">
        <v>3189.56</v>
      </c>
      <c r="AA22358" s="231" t="s">
        <v>29448</v>
      </c>
      <c r="AB22358" s="232">
        <v>6527.78</v>
      </c>
    </row>
    <row r="22359" spans="24:28" x14ac:dyDescent="0.3">
      <c r="X22359" s="275" t="s">
        <v>14603</v>
      </c>
      <c r="Y22359" s="276">
        <v>-951562.34</v>
      </c>
      <c r="AA22359" s="231" t="s">
        <v>43392</v>
      </c>
      <c r="AB22359" s="232">
        <v>9800</v>
      </c>
    </row>
    <row r="22360" spans="24:28" x14ac:dyDescent="0.3">
      <c r="X22360" s="275" t="s">
        <v>14604</v>
      </c>
      <c r="Y22360" s="276">
        <v>804606.62</v>
      </c>
      <c r="AA22360" s="231" t="s">
        <v>46202</v>
      </c>
      <c r="AB22360" s="232">
        <v>94825</v>
      </c>
    </row>
    <row r="22361" spans="24:28" x14ac:dyDescent="0.3">
      <c r="X22361" s="275" t="s">
        <v>58128</v>
      </c>
      <c r="Y22361" s="276">
        <v>15372</v>
      </c>
      <c r="AA22361" s="231" t="s">
        <v>50789</v>
      </c>
      <c r="AB22361" s="232">
        <v>42070</v>
      </c>
    </row>
    <row r="22362" spans="24:28" x14ac:dyDescent="0.3">
      <c r="X22362" s="275" t="s">
        <v>30775</v>
      </c>
      <c r="Y22362" s="276">
        <v>-145138.37</v>
      </c>
      <c r="AA22362" s="231" t="s">
        <v>29450</v>
      </c>
      <c r="AB22362" s="232">
        <v>8616.89</v>
      </c>
    </row>
    <row r="22363" spans="24:28" x14ac:dyDescent="0.3">
      <c r="X22363" s="275" t="s">
        <v>30776</v>
      </c>
      <c r="Y22363" s="276">
        <v>34528.94</v>
      </c>
      <c r="AA22363" s="231" t="s">
        <v>50790</v>
      </c>
      <c r="AB22363" s="232">
        <v>101.83</v>
      </c>
    </row>
    <row r="22364" spans="24:28" x14ac:dyDescent="0.3">
      <c r="X22364" s="275" t="s">
        <v>30777</v>
      </c>
      <c r="Y22364" s="276">
        <v>827.29</v>
      </c>
      <c r="AA22364" s="231" t="s">
        <v>29451</v>
      </c>
      <c r="AB22364" s="232">
        <v>105</v>
      </c>
    </row>
    <row r="22365" spans="24:28" x14ac:dyDescent="0.3">
      <c r="X22365" s="275" t="s">
        <v>30778</v>
      </c>
      <c r="Y22365" s="276">
        <v>8851.9599999999991</v>
      </c>
      <c r="AA22365" s="231" t="s">
        <v>29452</v>
      </c>
      <c r="AB22365" s="232">
        <v>472.78</v>
      </c>
    </row>
    <row r="22366" spans="24:28" x14ac:dyDescent="0.3">
      <c r="X22366" s="275" t="s">
        <v>30780</v>
      </c>
      <c r="Y22366" s="276">
        <v>1125</v>
      </c>
      <c r="AA22366" s="231" t="s">
        <v>29453</v>
      </c>
      <c r="AB22366" s="232">
        <v>33.76</v>
      </c>
    </row>
    <row r="22367" spans="24:28" x14ac:dyDescent="0.3">
      <c r="X22367" s="275" t="s">
        <v>62420</v>
      </c>
      <c r="Y22367" s="276">
        <v>14923</v>
      </c>
      <c r="AA22367" s="231" t="s">
        <v>50791</v>
      </c>
      <c r="AB22367" s="232">
        <v>23.42</v>
      </c>
    </row>
    <row r="22368" spans="24:28" x14ac:dyDescent="0.3">
      <c r="X22368" s="275" t="s">
        <v>30786</v>
      </c>
      <c r="Y22368" s="276">
        <v>765.82</v>
      </c>
      <c r="AA22368" s="231" t="s">
        <v>29454</v>
      </c>
      <c r="AB22368" s="232">
        <v>42.15</v>
      </c>
    </row>
    <row r="22369" spans="24:28" x14ac:dyDescent="0.3">
      <c r="X22369" s="275" t="s">
        <v>30793</v>
      </c>
      <c r="Y22369" s="276">
        <v>2498.2199999999998</v>
      </c>
      <c r="AA22369" s="231" t="s">
        <v>29455</v>
      </c>
      <c r="AB22369" s="232">
        <v>3.36</v>
      </c>
    </row>
    <row r="22370" spans="24:28" x14ac:dyDescent="0.3">
      <c r="X22370" s="275" t="s">
        <v>30794</v>
      </c>
      <c r="Y22370" s="276">
        <v>190</v>
      </c>
      <c r="AA22370" s="231" t="s">
        <v>29456</v>
      </c>
      <c r="AB22370" s="232">
        <v>95580.65</v>
      </c>
    </row>
    <row r="22371" spans="24:28" x14ac:dyDescent="0.3">
      <c r="X22371" s="275" t="s">
        <v>50825</v>
      </c>
      <c r="Y22371" s="276">
        <v>-1154.8699999999999</v>
      </c>
      <c r="AA22371" s="231" t="s">
        <v>29457</v>
      </c>
      <c r="AB22371" s="232">
        <v>1669.87</v>
      </c>
    </row>
    <row r="22372" spans="24:28" x14ac:dyDescent="0.3">
      <c r="X22372" s="275" t="s">
        <v>50826</v>
      </c>
      <c r="Y22372" s="276">
        <v>205</v>
      </c>
      <c r="AA22372" s="231" t="s">
        <v>50792</v>
      </c>
      <c r="AB22372" s="232">
        <v>304.58999999999997</v>
      </c>
    </row>
    <row r="22373" spans="24:28" x14ac:dyDescent="0.3">
      <c r="X22373" s="275" t="s">
        <v>65227</v>
      </c>
      <c r="Y22373" s="276">
        <v>-35155.440000000002</v>
      </c>
      <c r="AA22373" s="231" t="s">
        <v>29458</v>
      </c>
      <c r="AB22373" s="232">
        <v>40553.089999999997</v>
      </c>
    </row>
    <row r="22374" spans="24:28" x14ac:dyDescent="0.3">
      <c r="X22374" s="275" t="s">
        <v>30797</v>
      </c>
      <c r="Y22374" s="276">
        <v>16042.84</v>
      </c>
      <c r="AA22374" s="231" t="s">
        <v>29478</v>
      </c>
      <c r="AB22374" s="232">
        <v>7737</v>
      </c>
    </row>
    <row r="22375" spans="24:28" x14ac:dyDescent="0.3">
      <c r="X22375" s="275" t="s">
        <v>30799</v>
      </c>
      <c r="Y22375" s="276">
        <v>9558.39</v>
      </c>
      <c r="AA22375" s="231" t="s">
        <v>29479</v>
      </c>
      <c r="AB22375" s="232">
        <v>20000</v>
      </c>
    </row>
    <row r="22376" spans="24:28" x14ac:dyDescent="0.3">
      <c r="X22376" s="275" t="s">
        <v>30802</v>
      </c>
      <c r="Y22376" s="276">
        <v>2784.72</v>
      </c>
      <c r="AA22376" s="231" t="s">
        <v>49436</v>
      </c>
      <c r="AB22376" s="232">
        <v>291499.96999999997</v>
      </c>
    </row>
    <row r="22377" spans="24:28" x14ac:dyDescent="0.3">
      <c r="X22377" s="275" t="s">
        <v>30803</v>
      </c>
      <c r="Y22377" s="276">
        <v>37658.78</v>
      </c>
      <c r="AA22377" s="231" t="s">
        <v>46203</v>
      </c>
      <c r="AB22377" s="232">
        <v>196471.31</v>
      </c>
    </row>
    <row r="22378" spans="24:28" x14ac:dyDescent="0.3">
      <c r="X22378" s="275" t="s">
        <v>56892</v>
      </c>
      <c r="Y22378" s="276">
        <v>-124.3</v>
      </c>
      <c r="AA22378" s="231" t="s">
        <v>29481</v>
      </c>
      <c r="AB22378" s="232">
        <v>33113</v>
      </c>
    </row>
    <row r="22379" spans="24:28" x14ac:dyDescent="0.3">
      <c r="X22379" s="275" t="s">
        <v>30807</v>
      </c>
      <c r="Y22379" s="276">
        <v>2310.48</v>
      </c>
      <c r="AA22379" s="231" t="s">
        <v>29482</v>
      </c>
      <c r="AB22379" s="232">
        <v>5279</v>
      </c>
    </row>
    <row r="22380" spans="24:28" x14ac:dyDescent="0.3">
      <c r="X22380" s="275" t="s">
        <v>54651</v>
      </c>
      <c r="Y22380" s="276">
        <v>37308.410000000003</v>
      </c>
      <c r="AA22380" s="231" t="s">
        <v>29505</v>
      </c>
      <c r="AB22380" s="232">
        <v>3045</v>
      </c>
    </row>
    <row r="22381" spans="24:28" x14ac:dyDescent="0.3">
      <c r="X22381" s="275" t="s">
        <v>55680</v>
      </c>
      <c r="Y22381" s="276">
        <v>-1776.99</v>
      </c>
      <c r="AA22381" s="231" t="s">
        <v>43393</v>
      </c>
      <c r="AB22381" s="232">
        <v>3000</v>
      </c>
    </row>
    <row r="22382" spans="24:28" x14ac:dyDescent="0.3">
      <c r="X22382" s="275" t="s">
        <v>30808</v>
      </c>
      <c r="Y22382" s="276">
        <v>57503.81</v>
      </c>
      <c r="AA22382" s="231" t="s">
        <v>43394</v>
      </c>
      <c r="AB22382" s="232">
        <v>26880</v>
      </c>
    </row>
    <row r="22383" spans="24:28" x14ac:dyDescent="0.3">
      <c r="X22383" s="275" t="s">
        <v>30809</v>
      </c>
      <c r="Y22383" s="276">
        <v>619614.76</v>
      </c>
      <c r="AA22383" s="231" t="s">
        <v>46204</v>
      </c>
      <c r="AB22383" s="232">
        <v>101250</v>
      </c>
    </row>
    <row r="22384" spans="24:28" x14ac:dyDescent="0.3">
      <c r="X22384" s="275" t="s">
        <v>36899</v>
      </c>
      <c r="Y22384" s="276">
        <v>-2010.09</v>
      </c>
      <c r="AA22384" s="231" t="s">
        <v>43395</v>
      </c>
      <c r="AB22384" s="232">
        <v>7500</v>
      </c>
    </row>
    <row r="22385" spans="24:28" x14ac:dyDescent="0.3">
      <c r="X22385" s="275" t="s">
        <v>30810</v>
      </c>
      <c r="Y22385" s="276">
        <v>1032.27</v>
      </c>
      <c r="AA22385" s="231" t="s">
        <v>50793</v>
      </c>
      <c r="AB22385" s="232">
        <v>46500</v>
      </c>
    </row>
    <row r="22386" spans="24:28" x14ac:dyDescent="0.3">
      <c r="X22386" s="275" t="s">
        <v>54652</v>
      </c>
      <c r="Y22386" s="276">
        <v>1137.1600000000001</v>
      </c>
      <c r="AA22386" s="231" t="s">
        <v>29507</v>
      </c>
      <c r="AB22386" s="232">
        <v>10777.98</v>
      </c>
    </row>
    <row r="22387" spans="24:28" x14ac:dyDescent="0.3">
      <c r="X22387" s="275" t="s">
        <v>30811</v>
      </c>
      <c r="Y22387" s="276">
        <v>23325.38</v>
      </c>
      <c r="AA22387" s="231" t="s">
        <v>50794</v>
      </c>
      <c r="AB22387" s="232">
        <v>550.54999999999995</v>
      </c>
    </row>
    <row r="22388" spans="24:28" x14ac:dyDescent="0.3">
      <c r="X22388" s="275" t="s">
        <v>30812</v>
      </c>
      <c r="Y22388" s="276">
        <v>47931.02</v>
      </c>
      <c r="AA22388" s="231" t="s">
        <v>29508</v>
      </c>
      <c r="AB22388" s="232">
        <v>128.78</v>
      </c>
    </row>
    <row r="22389" spans="24:28" x14ac:dyDescent="0.3">
      <c r="X22389" s="275" t="s">
        <v>30813</v>
      </c>
      <c r="Y22389" s="276">
        <v>127320.88</v>
      </c>
      <c r="AA22389" s="231" t="s">
        <v>50795</v>
      </c>
      <c r="AB22389" s="232">
        <v>833.6</v>
      </c>
    </row>
    <row r="22390" spans="24:28" x14ac:dyDescent="0.3">
      <c r="X22390" s="275" t="s">
        <v>30814</v>
      </c>
      <c r="Y22390" s="276">
        <v>61990.75</v>
      </c>
      <c r="AA22390" s="231" t="s">
        <v>29509</v>
      </c>
      <c r="AB22390" s="232">
        <v>142.18</v>
      </c>
    </row>
    <row r="22391" spans="24:28" x14ac:dyDescent="0.3">
      <c r="X22391" s="275" t="s">
        <v>30815</v>
      </c>
      <c r="Y22391" s="276">
        <v>7799.82</v>
      </c>
      <c r="AA22391" s="231" t="s">
        <v>50796</v>
      </c>
      <c r="AB22391" s="232">
        <v>21.99</v>
      </c>
    </row>
    <row r="22392" spans="24:28" x14ac:dyDescent="0.3">
      <c r="X22392" s="275" t="s">
        <v>30816</v>
      </c>
      <c r="Y22392" s="276">
        <v>18702.740000000002</v>
      </c>
      <c r="AA22392" s="231" t="s">
        <v>50797</v>
      </c>
      <c r="AB22392" s="232">
        <v>47.49</v>
      </c>
    </row>
    <row r="22393" spans="24:28" x14ac:dyDescent="0.3">
      <c r="X22393" s="275" t="s">
        <v>30817</v>
      </c>
      <c r="Y22393" s="276">
        <v>4817.59</v>
      </c>
      <c r="AA22393" s="231" t="s">
        <v>50798</v>
      </c>
      <c r="AB22393" s="232">
        <v>2.99</v>
      </c>
    </row>
    <row r="22394" spans="24:28" x14ac:dyDescent="0.3">
      <c r="X22394" s="275" t="s">
        <v>30818</v>
      </c>
      <c r="Y22394" s="276">
        <v>34701.75</v>
      </c>
      <c r="AA22394" s="231" t="s">
        <v>50799</v>
      </c>
      <c r="AB22394" s="232">
        <v>1154.8699999999999</v>
      </c>
    </row>
    <row r="22395" spans="24:28" x14ac:dyDescent="0.3">
      <c r="X22395" s="275" t="s">
        <v>30819</v>
      </c>
      <c r="Y22395" s="276">
        <v>6553.75</v>
      </c>
      <c r="AA22395" s="231" t="s">
        <v>43396</v>
      </c>
      <c r="AB22395" s="232">
        <v>2232.27</v>
      </c>
    </row>
    <row r="22396" spans="24:28" x14ac:dyDescent="0.3">
      <c r="X22396" s="275" t="s">
        <v>30821</v>
      </c>
      <c r="Y22396" s="276">
        <v>1819.12</v>
      </c>
      <c r="AA22396" s="231" t="s">
        <v>29511</v>
      </c>
      <c r="AB22396" s="232">
        <v>4852.1000000000004</v>
      </c>
    </row>
    <row r="22397" spans="24:28" x14ac:dyDescent="0.3">
      <c r="X22397" s="275" t="s">
        <v>30822</v>
      </c>
      <c r="Y22397" s="276">
        <v>17950.28</v>
      </c>
      <c r="AA22397" s="231" t="s">
        <v>29512</v>
      </c>
      <c r="AB22397" s="232">
        <v>76264.94</v>
      </c>
    </row>
    <row r="22398" spans="24:28" x14ac:dyDescent="0.3">
      <c r="X22398" s="275" t="s">
        <v>34347</v>
      </c>
      <c r="Y22398" s="276">
        <v>9938</v>
      </c>
      <c r="AA22398" s="231" t="s">
        <v>29513</v>
      </c>
      <c r="AB22398" s="232">
        <v>79719.460000000006</v>
      </c>
    </row>
    <row r="22399" spans="24:28" x14ac:dyDescent="0.3">
      <c r="X22399" s="275" t="s">
        <v>30825</v>
      </c>
      <c r="Y22399" s="276">
        <v>422871.47</v>
      </c>
      <c r="AA22399" s="231" t="s">
        <v>29530</v>
      </c>
      <c r="AB22399" s="232">
        <v>30193.22</v>
      </c>
    </row>
    <row r="22400" spans="24:28" x14ac:dyDescent="0.3">
      <c r="X22400" s="275" t="s">
        <v>30827</v>
      </c>
      <c r="Y22400" s="276">
        <v>193540.47</v>
      </c>
      <c r="AA22400" s="231" t="s">
        <v>29532</v>
      </c>
      <c r="AB22400" s="232">
        <v>78608.7</v>
      </c>
    </row>
    <row r="22401" spans="24:28" x14ac:dyDescent="0.3">
      <c r="X22401" s="275" t="s">
        <v>30828</v>
      </c>
      <c r="Y22401" s="276">
        <v>60.54</v>
      </c>
      <c r="AA22401" s="231" t="s">
        <v>46205</v>
      </c>
      <c r="AB22401" s="232">
        <v>125500</v>
      </c>
    </row>
    <row r="22402" spans="24:28" x14ac:dyDescent="0.3">
      <c r="X22402" s="275" t="s">
        <v>30829</v>
      </c>
      <c r="Y22402" s="276">
        <v>69384.63</v>
      </c>
      <c r="AA22402" s="231" t="s">
        <v>50800</v>
      </c>
      <c r="AB22402" s="232">
        <v>5104.8</v>
      </c>
    </row>
    <row r="22403" spans="24:28" x14ac:dyDescent="0.3">
      <c r="X22403" s="275" t="s">
        <v>30830</v>
      </c>
      <c r="Y22403" s="276">
        <v>194155.27</v>
      </c>
      <c r="AA22403" s="231" t="s">
        <v>29534</v>
      </c>
      <c r="AB22403" s="232">
        <v>18333.740000000002</v>
      </c>
    </row>
    <row r="22404" spans="24:28" x14ac:dyDescent="0.3">
      <c r="X22404" s="275" t="s">
        <v>55681</v>
      </c>
      <c r="Y22404" s="276">
        <v>57.92</v>
      </c>
      <c r="AA22404" s="231" t="s">
        <v>29535</v>
      </c>
      <c r="AB22404" s="232">
        <v>3143</v>
      </c>
    </row>
    <row r="22405" spans="24:28" x14ac:dyDescent="0.3">
      <c r="X22405" s="275" t="s">
        <v>30831</v>
      </c>
      <c r="Y22405" s="276">
        <v>7568.89</v>
      </c>
      <c r="AA22405" s="231" t="s">
        <v>29536</v>
      </c>
      <c r="AB22405" s="232">
        <v>21000</v>
      </c>
    </row>
    <row r="22406" spans="24:28" x14ac:dyDescent="0.3">
      <c r="X22406" s="275" t="s">
        <v>30832</v>
      </c>
      <c r="Y22406" s="276">
        <v>346.55</v>
      </c>
      <c r="AA22406" s="231" t="s">
        <v>29537</v>
      </c>
      <c r="AB22406" s="232">
        <v>29768.85</v>
      </c>
    </row>
    <row r="22407" spans="24:28" x14ac:dyDescent="0.3">
      <c r="X22407" s="275" t="s">
        <v>58129</v>
      </c>
      <c r="Y22407" s="276">
        <v>93.52</v>
      </c>
      <c r="AA22407" s="231" t="s">
        <v>14424</v>
      </c>
      <c r="AB22407" s="232">
        <v>25598</v>
      </c>
    </row>
    <row r="22408" spans="24:28" x14ac:dyDescent="0.3">
      <c r="X22408" s="275" t="s">
        <v>30833</v>
      </c>
      <c r="Y22408" s="276">
        <v>263104.62</v>
      </c>
      <c r="AA22408" s="231" t="s">
        <v>50801</v>
      </c>
      <c r="AB22408" s="232">
        <v>15817</v>
      </c>
    </row>
    <row r="22409" spans="24:28" x14ac:dyDescent="0.3">
      <c r="X22409" s="275" t="s">
        <v>30834</v>
      </c>
      <c r="Y22409" s="276">
        <v>11450.52</v>
      </c>
      <c r="AA22409" s="231" t="s">
        <v>29547</v>
      </c>
      <c r="AB22409" s="232">
        <v>3564</v>
      </c>
    </row>
    <row r="22410" spans="24:28" x14ac:dyDescent="0.3">
      <c r="X22410" s="275" t="s">
        <v>30835</v>
      </c>
      <c r="Y22410" s="276">
        <v>145403.43</v>
      </c>
      <c r="AA22410" s="231" t="s">
        <v>46206</v>
      </c>
      <c r="AB22410" s="232">
        <v>86500</v>
      </c>
    </row>
    <row r="22411" spans="24:28" x14ac:dyDescent="0.3">
      <c r="X22411" s="275" t="s">
        <v>30836</v>
      </c>
      <c r="Y22411" s="276">
        <v>489.88</v>
      </c>
      <c r="AA22411" s="231" t="s">
        <v>46207</v>
      </c>
      <c r="AB22411" s="232">
        <v>6617.25</v>
      </c>
    </row>
    <row r="22412" spans="24:28" x14ac:dyDescent="0.3">
      <c r="X22412" s="275" t="s">
        <v>30837</v>
      </c>
      <c r="Y22412" s="276">
        <v>48</v>
      </c>
      <c r="AA22412" s="231" t="s">
        <v>29548</v>
      </c>
      <c r="AB22412" s="232">
        <v>4179</v>
      </c>
    </row>
    <row r="22413" spans="24:28" x14ac:dyDescent="0.3">
      <c r="X22413" s="275" t="s">
        <v>30838</v>
      </c>
      <c r="Y22413" s="276">
        <v>25712.48</v>
      </c>
      <c r="AA22413" s="231" t="s">
        <v>54593</v>
      </c>
      <c r="AB22413" s="232">
        <v>11634</v>
      </c>
    </row>
    <row r="22414" spans="24:28" x14ac:dyDescent="0.3">
      <c r="X22414" s="275" t="s">
        <v>54653</v>
      </c>
      <c r="Y22414" s="276">
        <v>8519.7900000000009</v>
      </c>
      <c r="AA22414" s="231" t="s">
        <v>29549</v>
      </c>
      <c r="AB22414" s="232">
        <v>35110.410000000003</v>
      </c>
    </row>
    <row r="22415" spans="24:28" x14ac:dyDescent="0.3">
      <c r="X22415" s="275" t="s">
        <v>55682</v>
      </c>
      <c r="Y22415" s="276">
        <v>-0.26</v>
      </c>
      <c r="AA22415" s="231" t="s">
        <v>54594</v>
      </c>
      <c r="AB22415" s="232">
        <v>71672</v>
      </c>
    </row>
    <row r="22416" spans="24:28" x14ac:dyDescent="0.3">
      <c r="X22416" s="275" t="s">
        <v>30839</v>
      </c>
      <c r="Y22416" s="276">
        <v>630492.64</v>
      </c>
      <c r="AA22416" s="231" t="s">
        <v>29550</v>
      </c>
      <c r="AB22416" s="232">
        <v>12431</v>
      </c>
    </row>
    <row r="22417" spans="24:28" x14ac:dyDescent="0.3">
      <c r="X22417" s="275" t="s">
        <v>30840</v>
      </c>
      <c r="Y22417" s="276">
        <v>63761.73</v>
      </c>
      <c r="AA22417" s="231" t="s">
        <v>54595</v>
      </c>
      <c r="AB22417" s="232">
        <v>35181.9</v>
      </c>
    </row>
    <row r="22418" spans="24:28" x14ac:dyDescent="0.3">
      <c r="X22418" s="275" t="s">
        <v>36900</v>
      </c>
      <c r="Y22418" s="276">
        <v>988.17</v>
      </c>
      <c r="AA22418" s="231" t="s">
        <v>29556</v>
      </c>
      <c r="AB22418" s="232">
        <v>9372.02</v>
      </c>
    </row>
    <row r="22419" spans="24:28" x14ac:dyDescent="0.3">
      <c r="X22419" s="275" t="s">
        <v>30841</v>
      </c>
      <c r="Y22419" s="276">
        <v>31477.52</v>
      </c>
      <c r="AA22419" s="231" t="s">
        <v>46208</v>
      </c>
      <c r="AB22419" s="232">
        <v>83603.75</v>
      </c>
    </row>
    <row r="22420" spans="24:28" x14ac:dyDescent="0.3">
      <c r="X22420" s="275" t="s">
        <v>36901</v>
      </c>
      <c r="Y22420" s="276">
        <v>-597.69000000000005</v>
      </c>
      <c r="AA22420" s="231" t="s">
        <v>54596</v>
      </c>
      <c r="AB22420" s="232">
        <v>10180.31</v>
      </c>
    </row>
    <row r="22421" spans="24:28" x14ac:dyDescent="0.3">
      <c r="X22421" s="275" t="s">
        <v>30846</v>
      </c>
      <c r="Y22421" s="276">
        <v>1671.78</v>
      </c>
      <c r="AA22421" s="231" t="s">
        <v>54597</v>
      </c>
      <c r="AB22421" s="232">
        <v>7903</v>
      </c>
    </row>
    <row r="22422" spans="24:28" x14ac:dyDescent="0.3">
      <c r="X22422" s="275" t="s">
        <v>54654</v>
      </c>
      <c r="Y22422" s="276">
        <v>9252.5</v>
      </c>
      <c r="AA22422" s="231" t="s">
        <v>29557</v>
      </c>
      <c r="AB22422" s="232">
        <v>716.15</v>
      </c>
    </row>
    <row r="22423" spans="24:28" x14ac:dyDescent="0.3">
      <c r="X22423" s="275" t="s">
        <v>30849</v>
      </c>
      <c r="Y22423" s="276">
        <v>20423.41</v>
      </c>
      <c r="AA22423" s="231" t="s">
        <v>43397</v>
      </c>
      <c r="AB22423" s="232">
        <v>4307.5200000000004</v>
      </c>
    </row>
    <row r="22424" spans="24:28" x14ac:dyDescent="0.3">
      <c r="X22424" s="275" t="s">
        <v>49476</v>
      </c>
      <c r="Y22424" s="276">
        <v>3865.76</v>
      </c>
      <c r="AA22424" s="231" t="s">
        <v>43398</v>
      </c>
      <c r="AB22424" s="232">
        <v>3945</v>
      </c>
    </row>
    <row r="22425" spans="24:28" x14ac:dyDescent="0.3">
      <c r="X22425" s="275" t="s">
        <v>30851</v>
      </c>
      <c r="Y22425" s="276">
        <v>37014.79</v>
      </c>
      <c r="AA22425" s="231" t="s">
        <v>29558</v>
      </c>
      <c r="AB22425" s="232">
        <v>5857.75</v>
      </c>
    </row>
    <row r="22426" spans="24:28" x14ac:dyDescent="0.3">
      <c r="X22426" s="275" t="s">
        <v>30852</v>
      </c>
      <c r="Y22426" s="276">
        <v>789.66</v>
      </c>
      <c r="AA22426" s="231" t="s">
        <v>43399</v>
      </c>
      <c r="AB22426" s="232">
        <v>52199.5</v>
      </c>
    </row>
    <row r="22427" spans="24:28" x14ac:dyDescent="0.3">
      <c r="X22427" s="275" t="s">
        <v>30853</v>
      </c>
      <c r="Y22427" s="276">
        <v>5629.79</v>
      </c>
      <c r="AA22427" s="231" t="s">
        <v>54598</v>
      </c>
      <c r="AB22427" s="232">
        <v>10828.36</v>
      </c>
    </row>
    <row r="22428" spans="24:28" x14ac:dyDescent="0.3">
      <c r="X22428" s="275" t="s">
        <v>30854</v>
      </c>
      <c r="Y22428" s="276">
        <v>14598</v>
      </c>
      <c r="AA22428" s="231" t="s">
        <v>54599</v>
      </c>
      <c r="AB22428" s="232">
        <v>79422</v>
      </c>
    </row>
    <row r="22429" spans="24:28" x14ac:dyDescent="0.3">
      <c r="X22429" s="275" t="s">
        <v>30855</v>
      </c>
      <c r="Y22429" s="276">
        <v>717.91</v>
      </c>
      <c r="AA22429" s="231" t="s">
        <v>46209</v>
      </c>
      <c r="AB22429" s="232">
        <v>42329</v>
      </c>
    </row>
    <row r="22430" spans="24:28" x14ac:dyDescent="0.3">
      <c r="X22430" s="275" t="s">
        <v>30856</v>
      </c>
      <c r="Y22430" s="276">
        <v>385810.11</v>
      </c>
      <c r="AA22430" s="231" t="s">
        <v>46210</v>
      </c>
      <c r="AB22430" s="232">
        <v>463.5</v>
      </c>
    </row>
    <row r="22431" spans="24:28" x14ac:dyDescent="0.3">
      <c r="X22431" s="275" t="s">
        <v>30857</v>
      </c>
      <c r="Y22431" s="276">
        <v>13353.83</v>
      </c>
      <c r="AA22431" s="231" t="s">
        <v>54600</v>
      </c>
      <c r="AB22431" s="232">
        <v>9268</v>
      </c>
    </row>
    <row r="22432" spans="24:28" x14ac:dyDescent="0.3">
      <c r="X22432" s="275" t="s">
        <v>55683</v>
      </c>
      <c r="Y22432" s="276">
        <v>7602.37</v>
      </c>
      <c r="AA22432" s="231" t="s">
        <v>29614</v>
      </c>
      <c r="AB22432" s="232">
        <v>29047.72</v>
      </c>
    </row>
    <row r="22433" spans="24:28" x14ac:dyDescent="0.3">
      <c r="X22433" s="275" t="s">
        <v>40922</v>
      </c>
      <c r="Y22433" s="276">
        <v>1350</v>
      </c>
      <c r="AA22433" s="231" t="s">
        <v>29615</v>
      </c>
      <c r="AB22433" s="232">
        <v>27416.01</v>
      </c>
    </row>
    <row r="22434" spans="24:28" x14ac:dyDescent="0.3">
      <c r="X22434" s="275" t="s">
        <v>54657</v>
      </c>
      <c r="Y22434" s="276">
        <v>520</v>
      </c>
      <c r="AA22434" s="231" t="s">
        <v>34282</v>
      </c>
      <c r="AB22434" s="232">
        <v>7853.82</v>
      </c>
    </row>
    <row r="22435" spans="24:28" x14ac:dyDescent="0.3">
      <c r="X22435" s="275" t="s">
        <v>30858</v>
      </c>
      <c r="Y22435" s="276">
        <v>16592.54</v>
      </c>
      <c r="AA22435" s="231" t="s">
        <v>54601</v>
      </c>
      <c r="AB22435" s="232">
        <v>1252</v>
      </c>
    </row>
    <row r="22436" spans="24:28" x14ac:dyDescent="0.3">
      <c r="X22436" s="275" t="s">
        <v>30859</v>
      </c>
      <c r="Y22436" s="276">
        <v>55074.3</v>
      </c>
      <c r="AA22436" s="231" t="s">
        <v>29616</v>
      </c>
      <c r="AB22436" s="232">
        <v>5095.2</v>
      </c>
    </row>
    <row r="22437" spans="24:28" x14ac:dyDescent="0.3">
      <c r="X22437" s="275" t="s">
        <v>30860</v>
      </c>
      <c r="Y22437" s="276">
        <v>18056</v>
      </c>
      <c r="AA22437" s="231" t="s">
        <v>34283</v>
      </c>
      <c r="AB22437" s="232">
        <v>105320</v>
      </c>
    </row>
    <row r="22438" spans="24:28" x14ac:dyDescent="0.3">
      <c r="X22438" s="275" t="s">
        <v>56893</v>
      </c>
      <c r="Y22438" s="276">
        <v>2417.3200000000002</v>
      </c>
      <c r="AA22438" s="231" t="s">
        <v>29617</v>
      </c>
      <c r="AB22438" s="232">
        <v>4996.0200000000004</v>
      </c>
    </row>
    <row r="22439" spans="24:28" x14ac:dyDescent="0.3">
      <c r="X22439" s="275" t="s">
        <v>30861</v>
      </c>
      <c r="Y22439" s="276">
        <v>130</v>
      </c>
      <c r="AA22439" s="231" t="s">
        <v>29618</v>
      </c>
      <c r="AB22439" s="232">
        <v>6307.66</v>
      </c>
    </row>
    <row r="22440" spans="24:28" x14ac:dyDescent="0.3">
      <c r="X22440" s="275" t="s">
        <v>49477</v>
      </c>
      <c r="Y22440" s="276">
        <v>-2949.66</v>
      </c>
      <c r="AA22440" s="231" t="s">
        <v>40907</v>
      </c>
      <c r="AB22440" s="232">
        <v>45772.13</v>
      </c>
    </row>
    <row r="22441" spans="24:28" x14ac:dyDescent="0.3">
      <c r="X22441" s="275" t="s">
        <v>30862</v>
      </c>
      <c r="Y22441" s="276">
        <v>30571.69</v>
      </c>
      <c r="AA22441" s="231" t="s">
        <v>46211</v>
      </c>
      <c r="AB22441" s="232">
        <v>22428.639999999999</v>
      </c>
    </row>
    <row r="22442" spans="24:28" x14ac:dyDescent="0.3">
      <c r="X22442" s="275" t="s">
        <v>36902</v>
      </c>
      <c r="Y22442" s="276">
        <v>-828.82</v>
      </c>
      <c r="AA22442" s="231" t="s">
        <v>39597</v>
      </c>
      <c r="AB22442" s="232">
        <v>10641.12</v>
      </c>
    </row>
    <row r="22443" spans="24:28" x14ac:dyDescent="0.3">
      <c r="X22443" s="275" t="s">
        <v>30863</v>
      </c>
      <c r="Y22443" s="276">
        <v>724054.71</v>
      </c>
      <c r="AA22443" s="231" t="s">
        <v>49437</v>
      </c>
      <c r="AB22443" s="232">
        <v>21375.200000000001</v>
      </c>
    </row>
    <row r="22444" spans="24:28" x14ac:dyDescent="0.3">
      <c r="X22444" s="275" t="s">
        <v>30864</v>
      </c>
      <c r="Y22444" s="276">
        <v>10159.23</v>
      </c>
      <c r="AA22444" s="231" t="s">
        <v>49438</v>
      </c>
      <c r="AB22444" s="232">
        <v>104</v>
      </c>
    </row>
    <row r="22445" spans="24:28" x14ac:dyDescent="0.3">
      <c r="X22445" s="275" t="s">
        <v>30865</v>
      </c>
      <c r="Y22445" s="276">
        <v>87351.44</v>
      </c>
      <c r="AA22445" s="231" t="s">
        <v>43400</v>
      </c>
      <c r="AB22445" s="232">
        <v>3330.2</v>
      </c>
    </row>
    <row r="22446" spans="24:28" x14ac:dyDescent="0.3">
      <c r="X22446" s="275" t="s">
        <v>46241</v>
      </c>
      <c r="Y22446" s="276">
        <v>5300</v>
      </c>
      <c r="AA22446" s="231" t="s">
        <v>29620</v>
      </c>
      <c r="AB22446" s="232">
        <v>13173.95</v>
      </c>
    </row>
    <row r="22447" spans="24:28" x14ac:dyDescent="0.3">
      <c r="X22447" s="275" t="s">
        <v>30866</v>
      </c>
      <c r="Y22447" s="276">
        <v>19089.21</v>
      </c>
      <c r="AA22447" s="231" t="s">
        <v>43401</v>
      </c>
      <c r="AB22447" s="232">
        <v>480757.5</v>
      </c>
    </row>
    <row r="22448" spans="24:28" x14ac:dyDescent="0.3">
      <c r="X22448" s="275" t="s">
        <v>39628</v>
      </c>
      <c r="Y22448" s="276">
        <v>1891.5</v>
      </c>
      <c r="AA22448" s="231" t="s">
        <v>34284</v>
      </c>
      <c r="AB22448" s="232">
        <v>191999.96</v>
      </c>
    </row>
    <row r="22449" spans="24:28" x14ac:dyDescent="0.3">
      <c r="X22449" s="275" t="s">
        <v>30867</v>
      </c>
      <c r="Y22449" s="276">
        <v>625128.31000000006</v>
      </c>
      <c r="AA22449" s="231" t="s">
        <v>36826</v>
      </c>
      <c r="AB22449" s="232">
        <v>70700</v>
      </c>
    </row>
    <row r="22450" spans="24:28" x14ac:dyDescent="0.3">
      <c r="X22450" s="275" t="s">
        <v>30868</v>
      </c>
      <c r="Y22450" s="276">
        <v>278885.38</v>
      </c>
      <c r="AA22450" s="231" t="s">
        <v>54602</v>
      </c>
      <c r="AB22450" s="232">
        <v>3568.36</v>
      </c>
    </row>
    <row r="22451" spans="24:28" x14ac:dyDescent="0.3">
      <c r="X22451" s="275" t="s">
        <v>30869</v>
      </c>
      <c r="Y22451" s="276">
        <v>337054.35</v>
      </c>
      <c r="AA22451" s="231" t="s">
        <v>40908</v>
      </c>
      <c r="AB22451" s="232">
        <v>19678.38</v>
      </c>
    </row>
    <row r="22452" spans="24:28" x14ac:dyDescent="0.3">
      <c r="X22452" s="275" t="s">
        <v>40923</v>
      </c>
      <c r="Y22452" s="276">
        <v>1016.51</v>
      </c>
      <c r="AA22452" s="231" t="s">
        <v>48562</v>
      </c>
      <c r="AB22452" s="232">
        <v>3281.75</v>
      </c>
    </row>
    <row r="22453" spans="24:28" x14ac:dyDescent="0.3">
      <c r="X22453" s="275" t="s">
        <v>30870</v>
      </c>
      <c r="Y22453" s="276">
        <v>173385.42</v>
      </c>
      <c r="AA22453" s="231" t="s">
        <v>49439</v>
      </c>
      <c r="AB22453" s="232">
        <v>5672</v>
      </c>
    </row>
    <row r="22454" spans="24:28" x14ac:dyDescent="0.3">
      <c r="X22454" s="275" t="s">
        <v>30871</v>
      </c>
      <c r="Y22454" s="276">
        <v>80.459999999999994</v>
      </c>
      <c r="AA22454" s="231" t="s">
        <v>14435</v>
      </c>
      <c r="AB22454" s="232">
        <v>81012.63</v>
      </c>
    </row>
    <row r="22455" spans="24:28" x14ac:dyDescent="0.3">
      <c r="X22455" s="275" t="s">
        <v>60980</v>
      </c>
      <c r="Y22455" s="276">
        <v>149.16</v>
      </c>
      <c r="AA22455" s="231" t="s">
        <v>14436</v>
      </c>
      <c r="AB22455" s="232">
        <v>92994.89</v>
      </c>
    </row>
    <row r="22456" spans="24:28" x14ac:dyDescent="0.3">
      <c r="X22456" s="275" t="s">
        <v>30872</v>
      </c>
      <c r="Y22456" s="276">
        <v>146.43</v>
      </c>
      <c r="AA22456" s="231" t="s">
        <v>14437</v>
      </c>
      <c r="AB22456" s="232">
        <v>31499.39</v>
      </c>
    </row>
    <row r="22457" spans="24:28" x14ac:dyDescent="0.3">
      <c r="X22457" s="275" t="s">
        <v>30873</v>
      </c>
      <c r="Y22457" s="276">
        <v>11.96</v>
      </c>
      <c r="AA22457" s="231" t="s">
        <v>29624</v>
      </c>
      <c r="AB22457" s="232">
        <v>15801.09</v>
      </c>
    </row>
    <row r="22458" spans="24:28" x14ac:dyDescent="0.3">
      <c r="X22458" s="275" t="s">
        <v>30874</v>
      </c>
      <c r="Y22458" s="276">
        <v>1111115.18</v>
      </c>
      <c r="AA22458" s="231" t="s">
        <v>14438</v>
      </c>
      <c r="AB22458" s="232">
        <v>4399.46</v>
      </c>
    </row>
    <row r="22459" spans="24:28" x14ac:dyDescent="0.3">
      <c r="X22459" s="275" t="s">
        <v>47661</v>
      </c>
      <c r="Y22459" s="276">
        <v>92024.5</v>
      </c>
      <c r="AA22459" s="231" t="s">
        <v>35804</v>
      </c>
      <c r="AB22459" s="232">
        <v>23924</v>
      </c>
    </row>
    <row r="22460" spans="24:28" x14ac:dyDescent="0.3">
      <c r="X22460" s="275" t="s">
        <v>30875</v>
      </c>
      <c r="Y22460" s="276">
        <v>186500.86</v>
      </c>
      <c r="AA22460" s="231" t="s">
        <v>36827</v>
      </c>
      <c r="AB22460" s="232">
        <v>1848</v>
      </c>
    </row>
    <row r="22461" spans="24:28" x14ac:dyDescent="0.3">
      <c r="X22461" s="275" t="s">
        <v>30876</v>
      </c>
      <c r="Y22461" s="276">
        <v>94294.8</v>
      </c>
      <c r="AA22461" s="231" t="s">
        <v>54603</v>
      </c>
      <c r="AB22461" s="232">
        <v>8721.5</v>
      </c>
    </row>
    <row r="22462" spans="24:28" x14ac:dyDescent="0.3">
      <c r="X22462" s="275" t="s">
        <v>54660</v>
      </c>
      <c r="Y22462" s="276">
        <v>31368.98</v>
      </c>
      <c r="AA22462" s="231" t="s">
        <v>35805</v>
      </c>
      <c r="AB22462" s="232">
        <v>16961.91</v>
      </c>
    </row>
    <row r="22463" spans="24:28" x14ac:dyDescent="0.3">
      <c r="X22463" s="275" t="s">
        <v>55684</v>
      </c>
      <c r="Y22463" s="276">
        <v>-199237.19</v>
      </c>
      <c r="AA22463" s="231" t="s">
        <v>48563</v>
      </c>
      <c r="AB22463" s="232">
        <v>157.19</v>
      </c>
    </row>
    <row r="22464" spans="24:28" x14ac:dyDescent="0.3">
      <c r="X22464" s="275" t="s">
        <v>30877</v>
      </c>
      <c r="Y22464" s="276">
        <v>431255.38</v>
      </c>
      <c r="AA22464" s="231" t="s">
        <v>29628</v>
      </c>
      <c r="AB22464" s="232">
        <v>289.86</v>
      </c>
    </row>
    <row r="22465" spans="24:28" x14ac:dyDescent="0.3">
      <c r="X22465" s="275" t="s">
        <v>30878</v>
      </c>
      <c r="Y22465" s="276">
        <v>302203.27</v>
      </c>
      <c r="AA22465" s="231" t="s">
        <v>43402</v>
      </c>
      <c r="AB22465" s="232">
        <v>960</v>
      </c>
    </row>
    <row r="22466" spans="24:28" x14ac:dyDescent="0.3">
      <c r="X22466" s="275" t="s">
        <v>46242</v>
      </c>
      <c r="Y22466" s="276">
        <v>6879.79</v>
      </c>
      <c r="AA22466" s="231" t="s">
        <v>14439</v>
      </c>
      <c r="AB22466" s="232">
        <v>201778.46</v>
      </c>
    </row>
    <row r="22467" spans="24:28" x14ac:dyDescent="0.3">
      <c r="X22467" s="275" t="s">
        <v>50827</v>
      </c>
      <c r="Y22467" s="276">
        <v>226.88</v>
      </c>
      <c r="AA22467" s="231" t="s">
        <v>14440</v>
      </c>
      <c r="AB22467" s="232">
        <v>97083.83</v>
      </c>
    </row>
    <row r="22468" spans="24:28" x14ac:dyDescent="0.3">
      <c r="X22468" s="275" t="s">
        <v>54662</v>
      </c>
      <c r="Y22468" s="276">
        <v>6436.26</v>
      </c>
      <c r="AA22468" s="231" t="s">
        <v>29633</v>
      </c>
      <c r="AB22468" s="232">
        <v>128300.72</v>
      </c>
    </row>
    <row r="22469" spans="24:28" x14ac:dyDescent="0.3">
      <c r="X22469" s="275" t="s">
        <v>30879</v>
      </c>
      <c r="Y22469" s="276">
        <v>420449.94</v>
      </c>
      <c r="AA22469" s="231" t="s">
        <v>29634</v>
      </c>
      <c r="AB22469" s="232">
        <v>4770.28</v>
      </c>
    </row>
    <row r="22470" spans="24:28" x14ac:dyDescent="0.3">
      <c r="X22470" s="275" t="s">
        <v>30880</v>
      </c>
      <c r="Y22470" s="276">
        <v>98273.34</v>
      </c>
      <c r="AA22470" s="231" t="s">
        <v>29635</v>
      </c>
      <c r="AB22470" s="232">
        <v>707</v>
      </c>
    </row>
    <row r="22471" spans="24:28" x14ac:dyDescent="0.3">
      <c r="X22471" s="275" t="s">
        <v>30881</v>
      </c>
      <c r="Y22471" s="276">
        <v>168413.08</v>
      </c>
      <c r="AA22471" s="231" t="s">
        <v>29639</v>
      </c>
      <c r="AB22471" s="232">
        <v>44722.559999999998</v>
      </c>
    </row>
    <row r="22472" spans="24:28" x14ac:dyDescent="0.3">
      <c r="X22472" s="275" t="s">
        <v>59368</v>
      </c>
      <c r="Y22472" s="276">
        <v>8475</v>
      </c>
      <c r="AA22472" s="231" t="s">
        <v>29640</v>
      </c>
      <c r="AB22472" s="232">
        <v>16916.03</v>
      </c>
    </row>
    <row r="22473" spans="24:28" x14ac:dyDescent="0.3">
      <c r="X22473" s="275" t="s">
        <v>30882</v>
      </c>
      <c r="Y22473" s="276">
        <v>-5898.62</v>
      </c>
      <c r="AA22473" s="231" t="s">
        <v>29641</v>
      </c>
      <c r="AB22473" s="232">
        <v>15111.54</v>
      </c>
    </row>
    <row r="22474" spans="24:28" x14ac:dyDescent="0.3">
      <c r="X22474" s="275" t="s">
        <v>30883</v>
      </c>
      <c r="Y22474" s="276">
        <v>-165909.46</v>
      </c>
      <c r="AA22474" s="231" t="s">
        <v>29642</v>
      </c>
      <c r="AB22474" s="232">
        <v>-4064.39</v>
      </c>
    </row>
    <row r="22475" spans="24:28" x14ac:dyDescent="0.3">
      <c r="X22475" s="275" t="s">
        <v>30884</v>
      </c>
      <c r="Y22475" s="276">
        <v>7057.82</v>
      </c>
      <c r="AA22475" s="231" t="s">
        <v>47624</v>
      </c>
      <c r="AB22475" s="232">
        <v>131591.67000000001</v>
      </c>
    </row>
    <row r="22476" spans="24:28" x14ac:dyDescent="0.3">
      <c r="X22476" s="275" t="s">
        <v>30885</v>
      </c>
      <c r="Y22476" s="276">
        <v>18707.52</v>
      </c>
      <c r="AA22476" s="231" t="s">
        <v>36828</v>
      </c>
      <c r="AB22476" s="232">
        <v>4957.29</v>
      </c>
    </row>
    <row r="22477" spans="24:28" x14ac:dyDescent="0.3">
      <c r="X22477" s="275" t="s">
        <v>30886</v>
      </c>
      <c r="Y22477" s="276">
        <v>53.59</v>
      </c>
      <c r="AA22477" s="231" t="s">
        <v>54604</v>
      </c>
      <c r="AB22477" s="232">
        <v>23700</v>
      </c>
    </row>
    <row r="22478" spans="24:28" x14ac:dyDescent="0.3">
      <c r="X22478" s="275" t="s">
        <v>35876</v>
      </c>
      <c r="Y22478" s="276">
        <v>39884.79</v>
      </c>
      <c r="AA22478" s="231" t="s">
        <v>40909</v>
      </c>
      <c r="AB22478" s="232">
        <v>37640.03</v>
      </c>
    </row>
    <row r="22479" spans="24:28" x14ac:dyDescent="0.3">
      <c r="X22479" s="275" t="s">
        <v>30887</v>
      </c>
      <c r="Y22479" s="276">
        <v>5293.2</v>
      </c>
      <c r="AA22479" s="231" t="s">
        <v>34292</v>
      </c>
      <c r="AB22479" s="232">
        <v>87005.97</v>
      </c>
    </row>
    <row r="22480" spans="24:28" x14ac:dyDescent="0.3">
      <c r="X22480" s="275" t="s">
        <v>47662</v>
      </c>
      <c r="Y22480" s="276">
        <v>71656.009999999995</v>
      </c>
      <c r="AA22480" s="231" t="s">
        <v>43403</v>
      </c>
      <c r="AB22480" s="232">
        <v>1390.25</v>
      </c>
    </row>
    <row r="22481" spans="24:28" x14ac:dyDescent="0.3">
      <c r="X22481" s="275" t="s">
        <v>56894</v>
      </c>
      <c r="Y22481" s="276">
        <v>8750</v>
      </c>
      <c r="AA22481" s="231" t="s">
        <v>34293</v>
      </c>
      <c r="AB22481" s="232">
        <v>2849.4</v>
      </c>
    </row>
    <row r="22482" spans="24:28" x14ac:dyDescent="0.3">
      <c r="X22482" s="275" t="s">
        <v>30889</v>
      </c>
      <c r="Y22482" s="276">
        <v>551745.43999999994</v>
      </c>
      <c r="AA22482" s="231" t="s">
        <v>46212</v>
      </c>
      <c r="AB22482" s="232">
        <v>55677.13</v>
      </c>
    </row>
    <row r="22483" spans="24:28" x14ac:dyDescent="0.3">
      <c r="X22483" s="275" t="s">
        <v>30890</v>
      </c>
      <c r="Y22483" s="276">
        <v>1626.25</v>
      </c>
      <c r="AA22483" s="231" t="s">
        <v>34294</v>
      </c>
      <c r="AB22483" s="232">
        <v>11172.84</v>
      </c>
    </row>
    <row r="22484" spans="24:28" x14ac:dyDescent="0.3">
      <c r="X22484" s="275" t="s">
        <v>30891</v>
      </c>
      <c r="Y22484" s="276">
        <v>167527.60999999999</v>
      </c>
      <c r="AA22484" s="231" t="s">
        <v>34295</v>
      </c>
      <c r="AB22484" s="232">
        <v>499.34</v>
      </c>
    </row>
    <row r="22485" spans="24:28" x14ac:dyDescent="0.3">
      <c r="X22485" s="275" t="s">
        <v>30892</v>
      </c>
      <c r="Y22485" s="276">
        <v>435253.94</v>
      </c>
      <c r="AA22485" s="231" t="s">
        <v>34296</v>
      </c>
      <c r="AB22485" s="232">
        <v>7850.03</v>
      </c>
    </row>
    <row r="22486" spans="24:28" x14ac:dyDescent="0.3">
      <c r="X22486" s="275" t="s">
        <v>35877</v>
      </c>
      <c r="Y22486" s="276">
        <v>73.7</v>
      </c>
      <c r="AA22486" s="231" t="s">
        <v>29655</v>
      </c>
      <c r="AB22486" s="232">
        <v>10816</v>
      </c>
    </row>
    <row r="22487" spans="24:28" x14ac:dyDescent="0.3">
      <c r="X22487" s="275" t="s">
        <v>30893</v>
      </c>
      <c r="Y22487" s="276">
        <v>40168.620000000003</v>
      </c>
      <c r="AA22487" s="231" t="s">
        <v>29656</v>
      </c>
      <c r="AB22487" s="232">
        <v>569.96</v>
      </c>
    </row>
    <row r="22488" spans="24:28" x14ac:dyDescent="0.3">
      <c r="X22488" s="275" t="s">
        <v>30894</v>
      </c>
      <c r="Y22488" s="276">
        <v>4924.88</v>
      </c>
      <c r="AA22488" s="231" t="s">
        <v>29658</v>
      </c>
      <c r="AB22488" s="232">
        <v>1284.5</v>
      </c>
    </row>
    <row r="22489" spans="24:28" x14ac:dyDescent="0.3">
      <c r="X22489" s="275" t="s">
        <v>30895</v>
      </c>
      <c r="Y22489" s="276">
        <v>279.7</v>
      </c>
      <c r="AA22489" s="231" t="s">
        <v>29659</v>
      </c>
      <c r="AB22489" s="232">
        <v>11006.5</v>
      </c>
    </row>
    <row r="22490" spans="24:28" x14ac:dyDescent="0.3">
      <c r="X22490" s="275" t="s">
        <v>30897</v>
      </c>
      <c r="Y22490" s="276">
        <v>1.8</v>
      </c>
      <c r="AA22490" s="231" t="s">
        <v>29660</v>
      </c>
      <c r="AB22490" s="232">
        <v>7974</v>
      </c>
    </row>
    <row r="22491" spans="24:28" x14ac:dyDescent="0.3">
      <c r="X22491" s="275" t="s">
        <v>30898</v>
      </c>
      <c r="Y22491" s="276">
        <v>358689.05</v>
      </c>
      <c r="AA22491" s="231" t="s">
        <v>36833</v>
      </c>
      <c r="AB22491" s="232">
        <v>36848.67</v>
      </c>
    </row>
    <row r="22492" spans="24:28" x14ac:dyDescent="0.3">
      <c r="X22492" s="275" t="s">
        <v>39630</v>
      </c>
      <c r="Y22492" s="276">
        <v>1744.62</v>
      </c>
      <c r="AA22492" s="231" t="s">
        <v>29671</v>
      </c>
      <c r="AB22492" s="232">
        <v>480</v>
      </c>
    </row>
    <row r="22493" spans="24:28" x14ac:dyDescent="0.3">
      <c r="X22493" s="275" t="s">
        <v>58389</v>
      </c>
      <c r="Y22493" s="276">
        <v>4271.25</v>
      </c>
      <c r="AA22493" s="231" t="s">
        <v>29672</v>
      </c>
      <c r="AB22493" s="232">
        <v>810</v>
      </c>
    </row>
    <row r="22494" spans="24:28" x14ac:dyDescent="0.3">
      <c r="X22494" s="275" t="s">
        <v>39631</v>
      </c>
      <c r="Y22494" s="276">
        <v>12775.39</v>
      </c>
      <c r="AA22494" s="231" t="s">
        <v>48564</v>
      </c>
      <c r="AB22494" s="232">
        <v>390</v>
      </c>
    </row>
    <row r="22495" spans="24:28" x14ac:dyDescent="0.3">
      <c r="X22495" s="275" t="s">
        <v>30900</v>
      </c>
      <c r="Y22495" s="276">
        <v>58644.33</v>
      </c>
      <c r="AA22495" s="231" t="s">
        <v>34298</v>
      </c>
      <c r="AB22495" s="232">
        <v>41813.33</v>
      </c>
    </row>
    <row r="22496" spans="24:28" x14ac:dyDescent="0.3">
      <c r="X22496" s="275" t="s">
        <v>54663</v>
      </c>
      <c r="Y22496" s="276">
        <v>70692.399999999994</v>
      </c>
      <c r="AA22496" s="231" t="s">
        <v>29673</v>
      </c>
      <c r="AB22496" s="232">
        <v>5965.06</v>
      </c>
    </row>
    <row r="22497" spans="24:28" x14ac:dyDescent="0.3">
      <c r="X22497" s="275" t="s">
        <v>55685</v>
      </c>
      <c r="Y22497" s="276">
        <v>-46343.75</v>
      </c>
      <c r="AA22497" s="231" t="s">
        <v>36834</v>
      </c>
      <c r="AB22497" s="232">
        <v>8398.5300000000007</v>
      </c>
    </row>
    <row r="22498" spans="24:28" x14ac:dyDescent="0.3">
      <c r="X22498" s="275" t="s">
        <v>30901</v>
      </c>
      <c r="Y22498" s="276">
        <v>123518.05</v>
      </c>
      <c r="AA22498" s="231" t="s">
        <v>39599</v>
      </c>
      <c r="AB22498" s="232">
        <v>3913.36</v>
      </c>
    </row>
    <row r="22499" spans="24:28" x14ac:dyDescent="0.3">
      <c r="X22499" s="275" t="s">
        <v>30902</v>
      </c>
      <c r="Y22499" s="276">
        <v>98335.85</v>
      </c>
      <c r="AA22499" s="231" t="s">
        <v>29674</v>
      </c>
      <c r="AB22499" s="232">
        <v>2500</v>
      </c>
    </row>
    <row r="22500" spans="24:28" x14ac:dyDescent="0.3">
      <c r="X22500" s="275" t="s">
        <v>54664</v>
      </c>
      <c r="Y22500" s="276">
        <v>20746.25</v>
      </c>
      <c r="AA22500" s="231" t="s">
        <v>36835</v>
      </c>
      <c r="AB22500" s="232">
        <v>2831.96</v>
      </c>
    </row>
    <row r="22501" spans="24:28" x14ac:dyDescent="0.3">
      <c r="X22501" s="275" t="s">
        <v>49480</v>
      </c>
      <c r="Y22501" s="276">
        <v>1106.05</v>
      </c>
      <c r="AA22501" s="231" t="s">
        <v>29675</v>
      </c>
      <c r="AB22501" s="232">
        <v>1594.3</v>
      </c>
    </row>
    <row r="22502" spans="24:28" x14ac:dyDescent="0.3">
      <c r="X22502" s="275" t="s">
        <v>30903</v>
      </c>
      <c r="Y22502" s="276">
        <v>21045.06</v>
      </c>
      <c r="AA22502" s="231" t="s">
        <v>47625</v>
      </c>
      <c r="AB22502" s="232">
        <v>495</v>
      </c>
    </row>
    <row r="22503" spans="24:28" x14ac:dyDescent="0.3">
      <c r="X22503" s="275" t="s">
        <v>36903</v>
      </c>
      <c r="Y22503" s="276">
        <v>-868.2</v>
      </c>
      <c r="AA22503" s="231" t="s">
        <v>29676</v>
      </c>
      <c r="AB22503" s="232">
        <v>9433.1299999999992</v>
      </c>
    </row>
    <row r="22504" spans="24:28" x14ac:dyDescent="0.3">
      <c r="X22504" s="275" t="s">
        <v>30904</v>
      </c>
      <c r="Y22504" s="276">
        <v>1954429.61</v>
      </c>
      <c r="AA22504" s="231" t="s">
        <v>29745</v>
      </c>
      <c r="AB22504" s="232">
        <v>428608.03</v>
      </c>
    </row>
    <row r="22505" spans="24:28" x14ac:dyDescent="0.3">
      <c r="X22505" s="275" t="s">
        <v>30905</v>
      </c>
      <c r="Y22505" s="276">
        <v>41310.559999999998</v>
      </c>
      <c r="AA22505" s="231" t="s">
        <v>36838</v>
      </c>
      <c r="AB22505" s="232">
        <v>9235.01</v>
      </c>
    </row>
    <row r="22506" spans="24:28" x14ac:dyDescent="0.3">
      <c r="X22506" s="275" t="s">
        <v>30906</v>
      </c>
      <c r="Y22506" s="276">
        <v>1099076.93</v>
      </c>
      <c r="AA22506" s="231" t="s">
        <v>29746</v>
      </c>
      <c r="AB22506" s="232">
        <v>69361.119999999995</v>
      </c>
    </row>
    <row r="22507" spans="24:28" x14ac:dyDescent="0.3">
      <c r="X22507" s="275" t="s">
        <v>34349</v>
      </c>
      <c r="Y22507" s="276">
        <v>98000</v>
      </c>
      <c r="AA22507" s="231" t="s">
        <v>47626</v>
      </c>
      <c r="AB22507" s="232">
        <v>9415.4</v>
      </c>
    </row>
    <row r="22508" spans="24:28" x14ac:dyDescent="0.3">
      <c r="X22508" s="275" t="s">
        <v>30907</v>
      </c>
      <c r="Y22508" s="276">
        <v>15816285.33</v>
      </c>
      <c r="AA22508" s="231" t="s">
        <v>29747</v>
      </c>
      <c r="AB22508" s="232">
        <v>170598.6</v>
      </c>
    </row>
    <row r="22509" spans="24:28" x14ac:dyDescent="0.3">
      <c r="X22509" s="275" t="s">
        <v>30908</v>
      </c>
      <c r="Y22509" s="276">
        <v>159205.9</v>
      </c>
      <c r="AA22509" s="231" t="s">
        <v>29749</v>
      </c>
      <c r="AB22509" s="232">
        <v>2097.6999999999998</v>
      </c>
    </row>
    <row r="22510" spans="24:28" x14ac:dyDescent="0.3">
      <c r="X22510" s="275" t="s">
        <v>30909</v>
      </c>
      <c r="Y22510" s="276">
        <v>399245.02</v>
      </c>
      <c r="AA22510" s="231" t="s">
        <v>29750</v>
      </c>
      <c r="AB22510" s="232">
        <v>250913.89</v>
      </c>
    </row>
    <row r="22511" spans="24:28" x14ac:dyDescent="0.3">
      <c r="X22511" s="275" t="s">
        <v>35878</v>
      </c>
      <c r="Y22511" s="276">
        <v>4130.16</v>
      </c>
      <c r="AA22511" s="231" t="s">
        <v>29751</v>
      </c>
      <c r="AB22511" s="232">
        <v>482.41</v>
      </c>
    </row>
    <row r="22512" spans="24:28" x14ac:dyDescent="0.3">
      <c r="X22512" s="275" t="s">
        <v>30910</v>
      </c>
      <c r="Y22512" s="276">
        <v>4009114.64</v>
      </c>
      <c r="AA22512" s="231" t="s">
        <v>47627</v>
      </c>
      <c r="AB22512" s="232">
        <v>350.94</v>
      </c>
    </row>
    <row r="22513" spans="24:28" x14ac:dyDescent="0.3">
      <c r="X22513" s="275" t="s">
        <v>30911</v>
      </c>
      <c r="Y22513" s="276">
        <v>424781.13</v>
      </c>
      <c r="AA22513" s="231" t="s">
        <v>29753</v>
      </c>
      <c r="AB22513" s="232">
        <v>1662</v>
      </c>
    </row>
    <row r="22514" spans="24:28" x14ac:dyDescent="0.3">
      <c r="X22514" s="275" t="s">
        <v>34411</v>
      </c>
      <c r="Y22514" s="276">
        <v>324.83999999999997</v>
      </c>
      <c r="AA22514" s="231" t="s">
        <v>29754</v>
      </c>
      <c r="AB22514" s="232">
        <v>10869.37</v>
      </c>
    </row>
    <row r="22515" spans="24:28" x14ac:dyDescent="0.3">
      <c r="X22515" s="275" t="s">
        <v>39632</v>
      </c>
      <c r="Y22515" s="276">
        <v>38189.980000000003</v>
      </c>
      <c r="AA22515" s="231" t="s">
        <v>39603</v>
      </c>
      <c r="AB22515" s="232">
        <v>45149.33</v>
      </c>
    </row>
    <row r="22516" spans="24:28" x14ac:dyDescent="0.3">
      <c r="X22516" s="275" t="s">
        <v>30913</v>
      </c>
      <c r="Y22516" s="276">
        <v>14520526.98</v>
      </c>
      <c r="AA22516" s="231" t="s">
        <v>29755</v>
      </c>
      <c r="AB22516" s="232">
        <v>4247.78</v>
      </c>
    </row>
    <row r="22517" spans="24:28" x14ac:dyDescent="0.3">
      <c r="X22517" s="275" t="s">
        <v>30914</v>
      </c>
      <c r="Y22517" s="276">
        <v>22580.880000000001</v>
      </c>
      <c r="AA22517" s="231" t="s">
        <v>34302</v>
      </c>
      <c r="AB22517" s="232">
        <v>1726488.99</v>
      </c>
    </row>
    <row r="22518" spans="24:28" x14ac:dyDescent="0.3">
      <c r="X22518" s="275" t="s">
        <v>30915</v>
      </c>
      <c r="Y22518" s="276">
        <v>734349.38</v>
      </c>
      <c r="AA22518" s="231" t="s">
        <v>29756</v>
      </c>
      <c r="AB22518" s="232">
        <v>722355</v>
      </c>
    </row>
    <row r="22519" spans="24:28" x14ac:dyDescent="0.3">
      <c r="X22519" s="275" t="s">
        <v>35879</v>
      </c>
      <c r="Y22519" s="276">
        <v>55328.75</v>
      </c>
      <c r="AA22519" s="231" t="s">
        <v>50802</v>
      </c>
      <c r="AB22519" s="232">
        <v>25568</v>
      </c>
    </row>
    <row r="22520" spans="24:28" x14ac:dyDescent="0.3">
      <c r="X22520" s="275" t="s">
        <v>30916</v>
      </c>
      <c r="Y22520" s="276">
        <v>4004519.76</v>
      </c>
      <c r="AA22520" s="231" t="s">
        <v>47628</v>
      </c>
      <c r="AB22520" s="232">
        <v>84.98</v>
      </c>
    </row>
    <row r="22521" spans="24:28" x14ac:dyDescent="0.3">
      <c r="X22521" s="275" t="s">
        <v>30917</v>
      </c>
      <c r="Y22521" s="276">
        <v>625159.51</v>
      </c>
      <c r="AA22521" s="231" t="s">
        <v>40910</v>
      </c>
      <c r="AB22521" s="232">
        <v>44100</v>
      </c>
    </row>
    <row r="22522" spans="24:28" x14ac:dyDescent="0.3">
      <c r="X22522" s="275" t="s">
        <v>30918</v>
      </c>
      <c r="Y22522" s="276">
        <v>4365775.0599999996</v>
      </c>
      <c r="AA22522" s="231" t="s">
        <v>54605</v>
      </c>
      <c r="AB22522" s="232">
        <v>8000</v>
      </c>
    </row>
    <row r="22523" spans="24:28" x14ac:dyDescent="0.3">
      <c r="X22523" s="275" t="s">
        <v>30919</v>
      </c>
      <c r="Y22523" s="276">
        <v>2783741.05</v>
      </c>
      <c r="AA22523" s="231" t="s">
        <v>36839</v>
      </c>
      <c r="AB22523" s="232">
        <v>644.29999999999995</v>
      </c>
    </row>
    <row r="22524" spans="24:28" x14ac:dyDescent="0.3">
      <c r="X22524" s="275" t="s">
        <v>30920</v>
      </c>
      <c r="Y22524" s="276">
        <v>90702.91</v>
      </c>
      <c r="AA22524" s="231" t="s">
        <v>14445</v>
      </c>
      <c r="AB22524" s="232">
        <v>259255.61</v>
      </c>
    </row>
    <row r="22525" spans="24:28" x14ac:dyDescent="0.3">
      <c r="X22525" s="275" t="s">
        <v>30921</v>
      </c>
      <c r="Y22525" s="276">
        <v>3600.14</v>
      </c>
      <c r="AA22525" s="231" t="s">
        <v>14446</v>
      </c>
      <c r="AB22525" s="232">
        <v>379104.32</v>
      </c>
    </row>
    <row r="22526" spans="24:28" x14ac:dyDescent="0.3">
      <c r="X22526" s="275" t="s">
        <v>30922</v>
      </c>
      <c r="Y22526" s="276">
        <v>3266553.81</v>
      </c>
      <c r="AA22526" s="231" t="s">
        <v>29759</v>
      </c>
      <c r="AB22526" s="232">
        <v>147786.15</v>
      </c>
    </row>
    <row r="22527" spans="24:28" x14ac:dyDescent="0.3">
      <c r="X22527" s="275" t="s">
        <v>30923</v>
      </c>
      <c r="Y22527" s="276">
        <v>148605.5</v>
      </c>
      <c r="AA22527" s="231" t="s">
        <v>29760</v>
      </c>
      <c r="AB22527" s="232">
        <v>18126.91</v>
      </c>
    </row>
    <row r="22528" spans="24:28" x14ac:dyDescent="0.3">
      <c r="X22528" s="275" t="s">
        <v>30924</v>
      </c>
      <c r="Y22528" s="276">
        <v>5114553.2300000004</v>
      </c>
      <c r="AA22528" s="231" t="s">
        <v>40911</v>
      </c>
      <c r="AB22528" s="232">
        <v>67100</v>
      </c>
    </row>
    <row r="22529" spans="24:28" x14ac:dyDescent="0.3">
      <c r="X22529" s="275" t="s">
        <v>30926</v>
      </c>
      <c r="Y22529" s="276">
        <v>773781.27</v>
      </c>
      <c r="AA22529" s="231" t="s">
        <v>29761</v>
      </c>
      <c r="AB22529" s="232">
        <v>329.52</v>
      </c>
    </row>
    <row r="22530" spans="24:28" x14ac:dyDescent="0.3">
      <c r="X22530" s="275" t="s">
        <v>30927</v>
      </c>
      <c r="Y22530" s="276">
        <v>1966422.96</v>
      </c>
      <c r="AA22530" s="231" t="s">
        <v>29762</v>
      </c>
      <c r="AB22530" s="232">
        <v>196873.28</v>
      </c>
    </row>
    <row r="22531" spans="24:28" x14ac:dyDescent="0.3">
      <c r="X22531" s="275" t="s">
        <v>34350</v>
      </c>
      <c r="Y22531" s="276">
        <v>788697.09</v>
      </c>
      <c r="AA22531" s="231" t="s">
        <v>29763</v>
      </c>
      <c r="AB22531" s="232">
        <v>14926.76</v>
      </c>
    </row>
    <row r="22532" spans="24:28" x14ac:dyDescent="0.3">
      <c r="X22532" s="275" t="s">
        <v>30928</v>
      </c>
      <c r="Y22532" s="276">
        <v>971187.26</v>
      </c>
      <c r="AA22532" s="231" t="s">
        <v>29765</v>
      </c>
      <c r="AB22532" s="232">
        <v>29259.8</v>
      </c>
    </row>
    <row r="22533" spans="24:28" x14ac:dyDescent="0.3">
      <c r="X22533" s="275" t="s">
        <v>36904</v>
      </c>
      <c r="Y22533" s="276">
        <v>391140.16</v>
      </c>
      <c r="AA22533" s="231" t="s">
        <v>29766</v>
      </c>
      <c r="AB22533" s="232">
        <v>500.16</v>
      </c>
    </row>
    <row r="22534" spans="24:28" x14ac:dyDescent="0.3">
      <c r="X22534" s="275" t="s">
        <v>40924</v>
      </c>
      <c r="Y22534" s="276">
        <v>357513.41</v>
      </c>
      <c r="AA22534" s="231" t="s">
        <v>54606</v>
      </c>
      <c r="AB22534" s="232">
        <v>1241.9000000000001</v>
      </c>
    </row>
    <row r="22535" spans="24:28" x14ac:dyDescent="0.3">
      <c r="X22535" s="275" t="s">
        <v>30929</v>
      </c>
      <c r="Y22535" s="276">
        <v>54847.14</v>
      </c>
      <c r="AA22535" s="231" t="s">
        <v>49440</v>
      </c>
      <c r="AB22535" s="232">
        <v>-1374.8</v>
      </c>
    </row>
    <row r="22536" spans="24:28" x14ac:dyDescent="0.3">
      <c r="X22536" s="275" t="s">
        <v>50829</v>
      </c>
      <c r="Y22536" s="276">
        <v>6969.62</v>
      </c>
      <c r="AA22536" s="231" t="s">
        <v>29797</v>
      </c>
      <c r="AB22536" s="232">
        <v>3250</v>
      </c>
    </row>
    <row r="22537" spans="24:28" x14ac:dyDescent="0.3">
      <c r="X22537" s="275" t="s">
        <v>35880</v>
      </c>
      <c r="Y22537" s="276">
        <v>177309.18</v>
      </c>
      <c r="AA22537" s="231" t="s">
        <v>39607</v>
      </c>
      <c r="AB22537" s="232">
        <v>5100</v>
      </c>
    </row>
    <row r="22538" spans="24:28" x14ac:dyDescent="0.3">
      <c r="X22538" s="275" t="s">
        <v>30930</v>
      </c>
      <c r="Y22538" s="276">
        <v>697737.76</v>
      </c>
      <c r="AA22538" s="231" t="s">
        <v>29799</v>
      </c>
      <c r="AB22538" s="232">
        <v>5685</v>
      </c>
    </row>
    <row r="22539" spans="24:28" x14ac:dyDescent="0.3">
      <c r="X22539" s="275" t="s">
        <v>30931</v>
      </c>
      <c r="Y22539" s="276">
        <v>117874.85</v>
      </c>
      <c r="AA22539" s="231" t="s">
        <v>46213</v>
      </c>
      <c r="AB22539" s="232">
        <v>50147.83</v>
      </c>
    </row>
    <row r="22540" spans="24:28" x14ac:dyDescent="0.3">
      <c r="X22540" s="275" t="s">
        <v>30932</v>
      </c>
      <c r="Y22540" s="276">
        <v>5237100.9800000004</v>
      </c>
      <c r="AA22540" s="231" t="s">
        <v>29801</v>
      </c>
      <c r="AB22540" s="232">
        <v>4910</v>
      </c>
    </row>
    <row r="22541" spans="24:28" x14ac:dyDescent="0.3">
      <c r="X22541" s="275" t="s">
        <v>30933</v>
      </c>
      <c r="Y22541" s="276">
        <v>218043.55</v>
      </c>
      <c r="AA22541" s="231" t="s">
        <v>29803</v>
      </c>
      <c r="AB22541" s="232">
        <v>5332.08</v>
      </c>
    </row>
    <row r="22542" spans="24:28" x14ac:dyDescent="0.3">
      <c r="X22542" s="275" t="s">
        <v>30934</v>
      </c>
      <c r="Y22542" s="276">
        <v>444701.86</v>
      </c>
      <c r="AA22542" s="231" t="s">
        <v>46214</v>
      </c>
      <c r="AB22542" s="232">
        <v>2640</v>
      </c>
    </row>
    <row r="22543" spans="24:28" x14ac:dyDescent="0.3">
      <c r="X22543" s="275" t="s">
        <v>30935</v>
      </c>
      <c r="Y22543" s="276">
        <v>43805.75</v>
      </c>
      <c r="AA22543" s="231" t="s">
        <v>29805</v>
      </c>
      <c r="AB22543" s="232">
        <v>2224.66</v>
      </c>
    </row>
    <row r="22544" spans="24:28" x14ac:dyDescent="0.3">
      <c r="X22544" s="275" t="s">
        <v>46243</v>
      </c>
      <c r="Y22544" s="276">
        <v>1070</v>
      </c>
      <c r="AA22544" s="231" t="s">
        <v>29806</v>
      </c>
      <c r="AB22544" s="232">
        <v>1820</v>
      </c>
    </row>
    <row r="22545" spans="24:28" x14ac:dyDescent="0.3">
      <c r="X22545" s="275" t="s">
        <v>30937</v>
      </c>
      <c r="Y22545" s="276">
        <v>62665296.560000002</v>
      </c>
      <c r="AA22545" s="231" t="s">
        <v>34307</v>
      </c>
      <c r="AB22545" s="232">
        <v>27075.96</v>
      </c>
    </row>
    <row r="22546" spans="24:28" x14ac:dyDescent="0.3">
      <c r="X22546" s="275" t="s">
        <v>30938</v>
      </c>
      <c r="Y22546" s="276">
        <v>6725940.3200000003</v>
      </c>
      <c r="AA22546" s="231" t="s">
        <v>29873</v>
      </c>
      <c r="AB22546" s="232">
        <v>1534785.72</v>
      </c>
    </row>
    <row r="22547" spans="24:28" x14ac:dyDescent="0.3">
      <c r="X22547" s="275" t="s">
        <v>30939</v>
      </c>
      <c r="Y22547" s="276">
        <v>11766905.09</v>
      </c>
      <c r="AA22547" s="231" t="s">
        <v>48565</v>
      </c>
      <c r="AB22547" s="232">
        <v>4431.6000000000004</v>
      </c>
    </row>
    <row r="22548" spans="24:28" x14ac:dyDescent="0.3">
      <c r="X22548" s="275" t="s">
        <v>34351</v>
      </c>
      <c r="Y22548" s="276">
        <v>100763.04</v>
      </c>
      <c r="AA22548" s="231" t="s">
        <v>29874</v>
      </c>
      <c r="AB22548" s="232">
        <v>117644.01</v>
      </c>
    </row>
    <row r="22549" spans="24:28" x14ac:dyDescent="0.3">
      <c r="X22549" s="275" t="s">
        <v>30940</v>
      </c>
      <c r="Y22549" s="276">
        <v>55335.040000000001</v>
      </c>
      <c r="AA22549" s="231" t="s">
        <v>29875</v>
      </c>
      <c r="AB22549" s="232">
        <v>138757.81</v>
      </c>
    </row>
    <row r="22550" spans="24:28" x14ac:dyDescent="0.3">
      <c r="X22550" s="275" t="s">
        <v>39633</v>
      </c>
      <c r="Y22550" s="276">
        <v>32821.980000000003</v>
      </c>
      <c r="AA22550" s="231" t="s">
        <v>29876</v>
      </c>
      <c r="AB22550" s="232">
        <v>473998.24</v>
      </c>
    </row>
    <row r="22551" spans="24:28" x14ac:dyDescent="0.3">
      <c r="X22551" s="275" t="s">
        <v>58809</v>
      </c>
      <c r="Y22551" s="276">
        <v>7103.68</v>
      </c>
      <c r="AA22551" s="231" t="s">
        <v>29877</v>
      </c>
      <c r="AB22551" s="232">
        <v>17321.25</v>
      </c>
    </row>
    <row r="22552" spans="24:28" x14ac:dyDescent="0.3">
      <c r="X22552" s="275" t="s">
        <v>30941</v>
      </c>
      <c r="Y22552" s="276">
        <v>226026.3</v>
      </c>
      <c r="AA22552" s="231" t="s">
        <v>34308</v>
      </c>
      <c r="AB22552" s="232">
        <v>7496.99</v>
      </c>
    </row>
    <row r="22553" spans="24:28" x14ac:dyDescent="0.3">
      <c r="X22553" s="275" t="s">
        <v>30942</v>
      </c>
      <c r="Y22553" s="276">
        <v>11607776.029999999</v>
      </c>
      <c r="AA22553" s="231" t="s">
        <v>14456</v>
      </c>
      <c r="AB22553" s="232">
        <v>109794.24000000001</v>
      </c>
    </row>
    <row r="22554" spans="24:28" x14ac:dyDescent="0.3">
      <c r="X22554" s="275" t="s">
        <v>58130</v>
      </c>
      <c r="Y22554" s="276">
        <v>112000</v>
      </c>
      <c r="AA22554" s="231" t="s">
        <v>40912</v>
      </c>
      <c r="AB22554" s="232">
        <v>6093.7</v>
      </c>
    </row>
    <row r="22555" spans="24:28" x14ac:dyDescent="0.3">
      <c r="X22555" s="275" t="s">
        <v>30943</v>
      </c>
      <c r="Y22555" s="276">
        <v>2741483.95</v>
      </c>
      <c r="AA22555" s="231" t="s">
        <v>29878</v>
      </c>
      <c r="AB22555" s="232">
        <v>200313</v>
      </c>
    </row>
    <row r="22556" spans="24:28" x14ac:dyDescent="0.3">
      <c r="X22556" s="275" t="s">
        <v>34352</v>
      </c>
      <c r="Y22556" s="276">
        <v>45600</v>
      </c>
      <c r="AA22556" s="231" t="s">
        <v>40913</v>
      </c>
      <c r="AB22556" s="232">
        <v>1767.94</v>
      </c>
    </row>
    <row r="22557" spans="24:28" x14ac:dyDescent="0.3">
      <c r="X22557" s="275" t="s">
        <v>30944</v>
      </c>
      <c r="Y22557" s="276">
        <v>3193305.27</v>
      </c>
      <c r="AA22557" s="231" t="s">
        <v>29879</v>
      </c>
      <c r="AB22557" s="232">
        <v>520.28</v>
      </c>
    </row>
    <row r="22558" spans="24:28" x14ac:dyDescent="0.3">
      <c r="X22558" s="275" t="s">
        <v>30945</v>
      </c>
      <c r="Y22558" s="276">
        <v>102558.86</v>
      </c>
      <c r="AA22558" s="231" t="s">
        <v>14457</v>
      </c>
      <c r="AB22558" s="232">
        <v>131374.59</v>
      </c>
    </row>
    <row r="22559" spans="24:28" x14ac:dyDescent="0.3">
      <c r="X22559" s="275" t="s">
        <v>30946</v>
      </c>
      <c r="Y22559" s="276">
        <v>12901822.93</v>
      </c>
      <c r="AA22559" s="231" t="s">
        <v>35825</v>
      </c>
      <c r="AB22559" s="232">
        <v>5714102.75</v>
      </c>
    </row>
    <row r="22560" spans="24:28" x14ac:dyDescent="0.3">
      <c r="X22560" s="275" t="s">
        <v>30947</v>
      </c>
      <c r="Y22560" s="276">
        <v>22551265.030000001</v>
      </c>
      <c r="AA22560" s="231" t="s">
        <v>29880</v>
      </c>
      <c r="AB22560" s="232">
        <v>20871.509999999998</v>
      </c>
    </row>
    <row r="22561" spans="24:28" x14ac:dyDescent="0.3">
      <c r="X22561" s="275" t="s">
        <v>34353</v>
      </c>
      <c r="Y22561" s="276">
        <v>35954.25</v>
      </c>
      <c r="AA22561" s="231" t="s">
        <v>40914</v>
      </c>
      <c r="AB22561" s="232">
        <v>7157753.5199999996</v>
      </c>
    </row>
    <row r="22562" spans="24:28" x14ac:dyDescent="0.3">
      <c r="X22562" s="275" t="s">
        <v>30948</v>
      </c>
      <c r="Y22562" s="276">
        <v>7393092.0999999996</v>
      </c>
      <c r="AA22562" s="231" t="s">
        <v>29881</v>
      </c>
      <c r="AB22562" s="232">
        <v>332965.93</v>
      </c>
    </row>
    <row r="22563" spans="24:28" x14ac:dyDescent="0.3">
      <c r="X22563" s="275" t="s">
        <v>30949</v>
      </c>
      <c r="Y22563" s="276">
        <v>407828.02</v>
      </c>
      <c r="AA22563" s="231" t="s">
        <v>36847</v>
      </c>
      <c r="AB22563" s="232">
        <v>46275</v>
      </c>
    </row>
    <row r="22564" spans="24:28" x14ac:dyDescent="0.3">
      <c r="X22564" s="275" t="s">
        <v>30950</v>
      </c>
      <c r="Y22564" s="276">
        <v>81679.22</v>
      </c>
      <c r="AA22564" s="231" t="s">
        <v>29883</v>
      </c>
      <c r="AB22564" s="232">
        <v>18036.830000000002</v>
      </c>
    </row>
    <row r="22565" spans="24:28" x14ac:dyDescent="0.3">
      <c r="X22565" s="275" t="s">
        <v>34354</v>
      </c>
      <c r="Y22565" s="276">
        <v>138016.76999999999</v>
      </c>
      <c r="AA22565" s="231" t="s">
        <v>14459</v>
      </c>
      <c r="AB22565" s="232">
        <v>1223754.05</v>
      </c>
    </row>
    <row r="22566" spans="24:28" x14ac:dyDescent="0.3">
      <c r="X22566" s="275" t="s">
        <v>34355</v>
      </c>
      <c r="Y22566" s="276">
        <v>5451.21</v>
      </c>
      <c r="AA22566" s="231" t="s">
        <v>14460</v>
      </c>
      <c r="AB22566" s="232">
        <v>1642052.89</v>
      </c>
    </row>
    <row r="22567" spans="24:28" x14ac:dyDescent="0.3">
      <c r="X22567" s="275" t="s">
        <v>30951</v>
      </c>
      <c r="Y22567" s="276">
        <v>25576304.879999999</v>
      </c>
      <c r="AA22567" s="231" t="s">
        <v>14461</v>
      </c>
      <c r="AB22567" s="232">
        <v>36180.58</v>
      </c>
    </row>
    <row r="22568" spans="24:28" x14ac:dyDescent="0.3">
      <c r="X22568" s="275" t="s">
        <v>30952</v>
      </c>
      <c r="Y22568" s="276">
        <v>5373148.25</v>
      </c>
      <c r="AA22568" s="231" t="s">
        <v>29885</v>
      </c>
      <c r="AB22568" s="232">
        <v>2407608.7200000002</v>
      </c>
    </row>
    <row r="22569" spans="24:28" x14ac:dyDescent="0.3">
      <c r="X22569" s="275" t="s">
        <v>30953</v>
      </c>
      <c r="Y22569" s="276">
        <v>55311.839999999997</v>
      </c>
      <c r="AA22569" s="231" t="s">
        <v>43404</v>
      </c>
      <c r="AB22569" s="232">
        <v>29338.07</v>
      </c>
    </row>
    <row r="22570" spans="24:28" x14ac:dyDescent="0.3">
      <c r="X22570" s="275" t="s">
        <v>30954</v>
      </c>
      <c r="Y22570" s="276">
        <v>23032.35</v>
      </c>
      <c r="AA22570" s="231" t="s">
        <v>29886</v>
      </c>
      <c r="AB22570" s="232">
        <v>124.88</v>
      </c>
    </row>
    <row r="22571" spans="24:28" x14ac:dyDescent="0.3">
      <c r="X22571" s="275" t="s">
        <v>30955</v>
      </c>
      <c r="Y22571" s="276">
        <v>129648.82</v>
      </c>
      <c r="AA22571" s="231" t="s">
        <v>49441</v>
      </c>
      <c r="AB22571" s="232">
        <v>1500</v>
      </c>
    </row>
    <row r="22572" spans="24:28" x14ac:dyDescent="0.3">
      <c r="X22572" s="275" t="s">
        <v>30956</v>
      </c>
      <c r="Y22572" s="276">
        <v>222783.44</v>
      </c>
      <c r="AA22572" s="231" t="s">
        <v>54607</v>
      </c>
      <c r="AB22572" s="232">
        <v>7281</v>
      </c>
    </row>
    <row r="22573" spans="24:28" x14ac:dyDescent="0.3">
      <c r="X22573" s="275" t="s">
        <v>63539</v>
      </c>
      <c r="Y22573" s="276">
        <v>409560.15</v>
      </c>
      <c r="AA22573" s="231" t="s">
        <v>48566</v>
      </c>
      <c r="AB22573" s="232">
        <v>680</v>
      </c>
    </row>
    <row r="22574" spans="24:28" x14ac:dyDescent="0.3">
      <c r="X22574" s="275" t="s">
        <v>30957</v>
      </c>
      <c r="Y22574" s="276">
        <v>485669.76</v>
      </c>
      <c r="AA22574" s="231" t="s">
        <v>29887</v>
      </c>
      <c r="AB22574" s="232">
        <v>475419.69</v>
      </c>
    </row>
    <row r="22575" spans="24:28" x14ac:dyDescent="0.3">
      <c r="X22575" s="275" t="s">
        <v>39634</v>
      </c>
      <c r="Y22575" s="276">
        <v>5799989.2699999996</v>
      </c>
      <c r="AA22575" s="231" t="s">
        <v>14462</v>
      </c>
      <c r="AB22575" s="232">
        <v>6810010.7300000004</v>
      </c>
    </row>
    <row r="22576" spans="24:28" x14ac:dyDescent="0.3">
      <c r="X22576" s="275" t="s">
        <v>47663</v>
      </c>
      <c r="Y22576" s="276">
        <v>216315.11</v>
      </c>
      <c r="AA22576" s="231" t="s">
        <v>43405</v>
      </c>
      <c r="AB22576" s="232">
        <v>165796.99</v>
      </c>
    </row>
    <row r="22577" spans="24:28" x14ac:dyDescent="0.3">
      <c r="X22577" s="275" t="s">
        <v>43418</v>
      </c>
      <c r="Y22577" s="276">
        <v>225543.74</v>
      </c>
      <c r="AA22577" s="231" t="s">
        <v>29888</v>
      </c>
      <c r="AB22577" s="232">
        <v>2459773.83</v>
      </c>
    </row>
    <row r="22578" spans="24:28" x14ac:dyDescent="0.3">
      <c r="X22578" s="275" t="s">
        <v>30958</v>
      </c>
      <c r="Y22578" s="276">
        <v>6870353.8899999997</v>
      </c>
      <c r="AA22578" s="231" t="s">
        <v>29889</v>
      </c>
      <c r="AB22578" s="232">
        <v>330384.62</v>
      </c>
    </row>
    <row r="22579" spans="24:28" x14ac:dyDescent="0.3">
      <c r="X22579" s="275" t="s">
        <v>30959</v>
      </c>
      <c r="Y22579" s="276">
        <v>8805335.5700000003</v>
      </c>
      <c r="AA22579" s="231" t="s">
        <v>29891</v>
      </c>
      <c r="AB22579" s="232">
        <v>19587.39</v>
      </c>
    </row>
    <row r="22580" spans="24:28" x14ac:dyDescent="0.3">
      <c r="X22580" s="275" t="s">
        <v>30960</v>
      </c>
      <c r="Y22580" s="276">
        <v>253286.29</v>
      </c>
      <c r="AA22580" s="231" t="s">
        <v>14463</v>
      </c>
      <c r="AB22580" s="232">
        <v>3274351.47</v>
      </c>
    </row>
    <row r="22581" spans="24:28" x14ac:dyDescent="0.3">
      <c r="X22581" s="275" t="s">
        <v>30961</v>
      </c>
      <c r="Y22581" s="276">
        <v>1054555.6100000001</v>
      </c>
      <c r="AA22581" s="231" t="s">
        <v>29892</v>
      </c>
      <c r="AB22581" s="232">
        <v>-106545.09</v>
      </c>
    </row>
    <row r="22582" spans="24:28" x14ac:dyDescent="0.3">
      <c r="X22582" s="275" t="s">
        <v>30962</v>
      </c>
      <c r="Y22582" s="276">
        <v>36083.35</v>
      </c>
      <c r="AA22582" s="231" t="s">
        <v>46215</v>
      </c>
      <c r="AB22582" s="232">
        <v>28765</v>
      </c>
    </row>
    <row r="22583" spans="24:28" x14ac:dyDescent="0.3">
      <c r="X22583" s="275" t="s">
        <v>30963</v>
      </c>
      <c r="Y22583" s="276">
        <v>298780.89</v>
      </c>
      <c r="AA22583" s="231" t="s">
        <v>36848</v>
      </c>
      <c r="AB22583" s="232">
        <v>714106.58</v>
      </c>
    </row>
    <row r="22584" spans="24:28" x14ac:dyDescent="0.3">
      <c r="X22584" s="275" t="s">
        <v>30964</v>
      </c>
      <c r="Y22584" s="276">
        <v>8286.7800000000007</v>
      </c>
      <c r="AA22584" s="231" t="s">
        <v>39610</v>
      </c>
      <c r="AB22584" s="232">
        <v>2971482.19</v>
      </c>
    </row>
    <row r="22585" spans="24:28" x14ac:dyDescent="0.3">
      <c r="X22585" s="275" t="s">
        <v>36905</v>
      </c>
      <c r="Y22585" s="276">
        <v>838.06</v>
      </c>
      <c r="AA22585" s="231" t="s">
        <v>48567</v>
      </c>
      <c r="AB22585" s="232">
        <v>1762.97</v>
      </c>
    </row>
    <row r="22586" spans="24:28" x14ac:dyDescent="0.3">
      <c r="X22586" s="275" t="s">
        <v>30965</v>
      </c>
      <c r="Y22586" s="276">
        <v>158007.51999999999</v>
      </c>
      <c r="AA22586" s="231" t="s">
        <v>54608</v>
      </c>
      <c r="AB22586" s="232">
        <v>6650</v>
      </c>
    </row>
    <row r="22587" spans="24:28" x14ac:dyDescent="0.3">
      <c r="X22587" s="275" t="s">
        <v>30966</v>
      </c>
      <c r="Y22587" s="276">
        <v>320944.93</v>
      </c>
      <c r="AA22587" s="231" t="s">
        <v>29916</v>
      </c>
      <c r="AB22587" s="232">
        <v>31430.23</v>
      </c>
    </row>
    <row r="22588" spans="24:28" x14ac:dyDescent="0.3">
      <c r="X22588" s="275" t="s">
        <v>35881</v>
      </c>
      <c r="Y22588" s="276">
        <v>14077.25</v>
      </c>
      <c r="AA22588" s="231" t="s">
        <v>54609</v>
      </c>
      <c r="AB22588" s="232">
        <v>29481.25</v>
      </c>
    </row>
    <row r="22589" spans="24:28" x14ac:dyDescent="0.3">
      <c r="X22589" s="275" t="s">
        <v>35882</v>
      </c>
      <c r="Y22589" s="276">
        <v>92937.44</v>
      </c>
      <c r="AA22589" s="231" t="s">
        <v>29917</v>
      </c>
      <c r="AB22589" s="232">
        <v>4642.5600000000004</v>
      </c>
    </row>
    <row r="22590" spans="24:28" x14ac:dyDescent="0.3">
      <c r="X22590" s="275" t="s">
        <v>34357</v>
      </c>
      <c r="Y22590" s="276">
        <v>15001.61</v>
      </c>
      <c r="AA22590" s="231" t="s">
        <v>48568</v>
      </c>
      <c r="AB22590" s="232">
        <v>22223.31</v>
      </c>
    </row>
    <row r="22591" spans="24:28" x14ac:dyDescent="0.3">
      <c r="X22591" s="275" t="s">
        <v>59369</v>
      </c>
      <c r="Y22591" s="276">
        <v>6625</v>
      </c>
      <c r="AA22591" s="231" t="s">
        <v>54610</v>
      </c>
      <c r="AB22591" s="232">
        <v>3536.52</v>
      </c>
    </row>
    <row r="22592" spans="24:28" x14ac:dyDescent="0.3">
      <c r="X22592" s="275" t="s">
        <v>36906</v>
      </c>
      <c r="Y22592" s="276">
        <v>32397.95</v>
      </c>
      <c r="AA22592" s="231" t="s">
        <v>29918</v>
      </c>
      <c r="AB22592" s="232">
        <v>38879.64</v>
      </c>
    </row>
    <row r="22593" spans="24:28" x14ac:dyDescent="0.3">
      <c r="X22593" s="275" t="s">
        <v>30967</v>
      </c>
      <c r="Y22593" s="276">
        <v>23987768.34</v>
      </c>
      <c r="AA22593" s="231" t="s">
        <v>48569</v>
      </c>
      <c r="AB22593" s="232">
        <v>1479.04</v>
      </c>
    </row>
    <row r="22594" spans="24:28" x14ac:dyDescent="0.3">
      <c r="X22594" s="275" t="s">
        <v>50830</v>
      </c>
      <c r="Y22594" s="276">
        <v>17105706.640000001</v>
      </c>
      <c r="AA22594" s="231" t="s">
        <v>48570</v>
      </c>
      <c r="AB22594" s="232">
        <v>3076.82</v>
      </c>
    </row>
    <row r="22595" spans="24:28" x14ac:dyDescent="0.3">
      <c r="X22595" s="275" t="s">
        <v>55686</v>
      </c>
      <c r="Y22595" s="276">
        <v>-25832.57</v>
      </c>
      <c r="AA22595" s="231" t="s">
        <v>29919</v>
      </c>
      <c r="AB22595" s="232">
        <v>633.08000000000004</v>
      </c>
    </row>
    <row r="22596" spans="24:28" x14ac:dyDescent="0.3">
      <c r="X22596" s="275" t="s">
        <v>30968</v>
      </c>
      <c r="Y22596" s="276">
        <v>29472047.600000001</v>
      </c>
      <c r="AA22596" s="231" t="s">
        <v>43406</v>
      </c>
      <c r="AB22596" s="232">
        <v>113737.33</v>
      </c>
    </row>
    <row r="22597" spans="24:28" x14ac:dyDescent="0.3">
      <c r="X22597" s="275" t="s">
        <v>30969</v>
      </c>
      <c r="Y22597" s="276">
        <v>804450.31</v>
      </c>
      <c r="AA22597" s="231" t="s">
        <v>32967</v>
      </c>
      <c r="AB22597" s="232">
        <v>10756.43</v>
      </c>
    </row>
    <row r="22598" spans="24:28" x14ac:dyDescent="0.3">
      <c r="X22598" s="275" t="s">
        <v>30970</v>
      </c>
      <c r="Y22598" s="276">
        <v>2110750.86</v>
      </c>
      <c r="AA22598" s="231" t="s">
        <v>29923</v>
      </c>
      <c r="AB22598" s="232">
        <v>20556.77</v>
      </c>
    </row>
    <row r="22599" spans="24:28" x14ac:dyDescent="0.3">
      <c r="X22599" s="275" t="s">
        <v>46244</v>
      </c>
      <c r="Y22599" s="276">
        <v>147303.06</v>
      </c>
      <c r="AA22599" s="231" t="s">
        <v>29924</v>
      </c>
      <c r="AB22599" s="232">
        <v>25018.15</v>
      </c>
    </row>
    <row r="22600" spans="24:28" x14ac:dyDescent="0.3">
      <c r="X22600" s="275" t="s">
        <v>30971</v>
      </c>
      <c r="Y22600" s="276">
        <v>16195150.630000001</v>
      </c>
      <c r="AA22600" s="231" t="s">
        <v>49442</v>
      </c>
      <c r="AB22600" s="232">
        <v>11295</v>
      </c>
    </row>
    <row r="22601" spans="24:28" x14ac:dyDescent="0.3">
      <c r="X22601" s="275" t="s">
        <v>30972</v>
      </c>
      <c r="Y22601" s="276">
        <v>13009353</v>
      </c>
      <c r="AA22601" s="231" t="s">
        <v>50803</v>
      </c>
      <c r="AB22601" s="232">
        <v>7000</v>
      </c>
    </row>
    <row r="22602" spans="24:28" x14ac:dyDescent="0.3">
      <c r="X22602" s="275" t="s">
        <v>30973</v>
      </c>
      <c r="Y22602" s="276">
        <v>354893.14</v>
      </c>
      <c r="AA22602" s="231" t="s">
        <v>29927</v>
      </c>
      <c r="AB22602" s="232">
        <v>12877.64</v>
      </c>
    </row>
    <row r="22603" spans="24:28" x14ac:dyDescent="0.3">
      <c r="X22603" s="275" t="s">
        <v>30974</v>
      </c>
      <c r="Y22603" s="276">
        <v>598.79</v>
      </c>
      <c r="AA22603" s="231" t="s">
        <v>29928</v>
      </c>
      <c r="AB22603" s="232">
        <v>18712.990000000002</v>
      </c>
    </row>
    <row r="22604" spans="24:28" x14ac:dyDescent="0.3">
      <c r="X22604" s="275" t="s">
        <v>30975</v>
      </c>
      <c r="Y22604" s="276">
        <v>6589.61</v>
      </c>
      <c r="AA22604" s="231" t="s">
        <v>29929</v>
      </c>
      <c r="AB22604" s="232">
        <v>3552.04</v>
      </c>
    </row>
    <row r="22605" spans="24:28" x14ac:dyDescent="0.3">
      <c r="X22605" s="275" t="s">
        <v>30976</v>
      </c>
      <c r="Y22605" s="276">
        <v>137656.26</v>
      </c>
      <c r="AA22605" s="231" t="s">
        <v>48571</v>
      </c>
      <c r="AB22605" s="232">
        <v>57868.08</v>
      </c>
    </row>
    <row r="22606" spans="24:28" x14ac:dyDescent="0.3">
      <c r="X22606" s="275" t="s">
        <v>30977</v>
      </c>
      <c r="Y22606" s="276">
        <v>236695.46</v>
      </c>
      <c r="AA22606" s="231" t="s">
        <v>49443</v>
      </c>
      <c r="AB22606" s="232">
        <v>17649.84</v>
      </c>
    </row>
    <row r="22607" spans="24:28" x14ac:dyDescent="0.3">
      <c r="X22607" s="275" t="s">
        <v>30978</v>
      </c>
      <c r="Y22607" s="276">
        <v>12386260.42</v>
      </c>
      <c r="AA22607" s="231" t="s">
        <v>49444</v>
      </c>
      <c r="AB22607" s="232">
        <v>18114.240000000002</v>
      </c>
    </row>
    <row r="22608" spans="24:28" x14ac:dyDescent="0.3">
      <c r="X22608" s="275" t="s">
        <v>30979</v>
      </c>
      <c r="Y22608" s="276">
        <v>20463459.350000001</v>
      </c>
      <c r="AA22608" s="231" t="s">
        <v>46216</v>
      </c>
      <c r="AB22608" s="232">
        <v>302490.56</v>
      </c>
    </row>
    <row r="22609" spans="24:28" x14ac:dyDescent="0.3">
      <c r="X22609" s="275" t="s">
        <v>65228</v>
      </c>
      <c r="Y22609" s="276">
        <v>-24317.25</v>
      </c>
      <c r="AA22609" s="231" t="s">
        <v>29956</v>
      </c>
      <c r="AB22609" s="232">
        <v>9742.56</v>
      </c>
    </row>
    <row r="22610" spans="24:28" x14ac:dyDescent="0.3">
      <c r="X22610" s="275" t="s">
        <v>30980</v>
      </c>
      <c r="Y22610" s="276">
        <v>-2142228.2799999998</v>
      </c>
      <c r="AA22610" s="231" t="s">
        <v>29957</v>
      </c>
      <c r="AB22610" s="232">
        <v>31105.73</v>
      </c>
    </row>
    <row r="22611" spans="24:28" x14ac:dyDescent="0.3">
      <c r="X22611" s="275" t="s">
        <v>34358</v>
      </c>
      <c r="Y22611" s="276">
        <v>18136358.18</v>
      </c>
      <c r="AA22611" s="231" t="s">
        <v>29958</v>
      </c>
      <c r="AB22611" s="232">
        <v>5511.5</v>
      </c>
    </row>
    <row r="22612" spans="24:28" x14ac:dyDescent="0.3">
      <c r="X22612" s="275" t="s">
        <v>30981</v>
      </c>
      <c r="Y22612" s="276">
        <v>37757634.170000002</v>
      </c>
      <c r="AA22612" s="231" t="s">
        <v>36856</v>
      </c>
      <c r="AB22612" s="232">
        <v>24494</v>
      </c>
    </row>
    <row r="22613" spans="24:28" x14ac:dyDescent="0.3">
      <c r="X22613" s="275" t="s">
        <v>54666</v>
      </c>
      <c r="Y22613" s="276">
        <v>192020.63</v>
      </c>
      <c r="AA22613" s="231" t="s">
        <v>29959</v>
      </c>
      <c r="AB22613" s="232">
        <v>134487.79</v>
      </c>
    </row>
    <row r="22614" spans="24:28" x14ac:dyDescent="0.3">
      <c r="X22614" s="275" t="s">
        <v>50831</v>
      </c>
      <c r="Y22614" s="276">
        <v>2949384.27</v>
      </c>
      <c r="AA22614" s="231" t="s">
        <v>36857</v>
      </c>
      <c r="AB22614" s="232">
        <v>39879</v>
      </c>
    </row>
    <row r="22615" spans="24:28" x14ac:dyDescent="0.3">
      <c r="X22615" s="275" t="s">
        <v>50832</v>
      </c>
      <c r="Y22615" s="276">
        <v>1785110.56</v>
      </c>
      <c r="AA22615" s="231" t="s">
        <v>29961</v>
      </c>
      <c r="AB22615" s="232">
        <v>122693.65</v>
      </c>
    </row>
    <row r="22616" spans="24:28" x14ac:dyDescent="0.3">
      <c r="X22616" s="275" t="s">
        <v>54667</v>
      </c>
      <c r="Y22616" s="276">
        <v>1150290.8600000001</v>
      </c>
      <c r="AA22616" s="231" t="s">
        <v>29963</v>
      </c>
      <c r="AB22616" s="232">
        <v>7800.45</v>
      </c>
    </row>
    <row r="22617" spans="24:28" x14ac:dyDescent="0.3">
      <c r="X22617" s="275" t="s">
        <v>35883</v>
      </c>
      <c r="Y22617" s="276">
        <v>9494534.0800000001</v>
      </c>
      <c r="AA22617" s="231" t="s">
        <v>29964</v>
      </c>
      <c r="AB22617" s="232">
        <v>136863.01999999999</v>
      </c>
    </row>
    <row r="22618" spans="24:28" x14ac:dyDescent="0.3">
      <c r="X22618" s="275" t="s">
        <v>30982</v>
      </c>
      <c r="Y22618" s="276">
        <v>5359553.26</v>
      </c>
      <c r="AA22618" s="231" t="s">
        <v>36867</v>
      </c>
      <c r="AB22618" s="232">
        <v>40326</v>
      </c>
    </row>
    <row r="22619" spans="24:28" x14ac:dyDescent="0.3">
      <c r="X22619" s="275" t="s">
        <v>34359</v>
      </c>
      <c r="Y22619" s="276">
        <v>11867170.92</v>
      </c>
      <c r="AA22619" s="231" t="s">
        <v>34322</v>
      </c>
      <c r="AB22619" s="232">
        <v>2900.16</v>
      </c>
    </row>
    <row r="22620" spans="24:28" x14ac:dyDescent="0.3">
      <c r="X22620" s="275" t="s">
        <v>36907</v>
      </c>
      <c r="Y22620" s="276">
        <v>1281331.5900000001</v>
      </c>
      <c r="AA22620" s="231" t="s">
        <v>30044</v>
      </c>
      <c r="AB22620" s="232">
        <v>35230</v>
      </c>
    </row>
    <row r="22621" spans="24:28" x14ac:dyDescent="0.3">
      <c r="X22621" s="275" t="s">
        <v>30983</v>
      </c>
      <c r="Y22621" s="276">
        <v>219681.04</v>
      </c>
      <c r="AA22621" s="231" t="s">
        <v>34323</v>
      </c>
      <c r="AB22621" s="232">
        <v>894094.88</v>
      </c>
    </row>
    <row r="22622" spans="24:28" x14ac:dyDescent="0.3">
      <c r="X22622" s="275" t="s">
        <v>30984</v>
      </c>
      <c r="Y22622" s="276">
        <v>32083.49</v>
      </c>
      <c r="AA22622" s="231" t="s">
        <v>46217</v>
      </c>
      <c r="AB22622" s="232">
        <v>4941.71</v>
      </c>
    </row>
    <row r="22623" spans="24:28" x14ac:dyDescent="0.3">
      <c r="X22623" s="275" t="s">
        <v>62421</v>
      </c>
      <c r="Y22623" s="276">
        <v>32435</v>
      </c>
      <c r="AA22623" s="231" t="s">
        <v>30045</v>
      </c>
      <c r="AB22623" s="232">
        <v>118221.27</v>
      </c>
    </row>
    <row r="22624" spans="24:28" x14ac:dyDescent="0.3">
      <c r="X22624" s="275" t="s">
        <v>35884</v>
      </c>
      <c r="Y22624" s="276">
        <v>261302.39999999999</v>
      </c>
      <c r="AA22624" s="231" t="s">
        <v>30046</v>
      </c>
      <c r="AB22624" s="232">
        <v>165650.13</v>
      </c>
    </row>
    <row r="22625" spans="24:28" x14ac:dyDescent="0.3">
      <c r="X22625" s="275" t="s">
        <v>30985</v>
      </c>
      <c r="Y22625" s="276">
        <v>4986.1000000000004</v>
      </c>
      <c r="AA22625" s="231" t="s">
        <v>30047</v>
      </c>
      <c r="AB22625" s="232">
        <v>20125.7</v>
      </c>
    </row>
    <row r="22626" spans="24:28" x14ac:dyDescent="0.3">
      <c r="X22626" s="275" t="s">
        <v>30986</v>
      </c>
      <c r="Y22626" s="276">
        <v>79339.3</v>
      </c>
      <c r="AA22626" s="231" t="s">
        <v>30050</v>
      </c>
      <c r="AB22626" s="232">
        <v>99543.98</v>
      </c>
    </row>
    <row r="22627" spans="24:28" x14ac:dyDescent="0.3">
      <c r="X22627" s="275" t="s">
        <v>35886</v>
      </c>
      <c r="Y22627" s="276">
        <v>92366.49</v>
      </c>
      <c r="AA22627" s="231" t="s">
        <v>36868</v>
      </c>
      <c r="AB22627" s="232">
        <v>45529.57</v>
      </c>
    </row>
    <row r="22628" spans="24:28" x14ac:dyDescent="0.3">
      <c r="X22628" s="275" t="s">
        <v>40926</v>
      </c>
      <c r="Y22628" s="276">
        <v>208.34</v>
      </c>
      <c r="AA22628" s="231" t="s">
        <v>30051</v>
      </c>
      <c r="AB22628" s="232">
        <v>59248.46</v>
      </c>
    </row>
    <row r="22629" spans="24:28" x14ac:dyDescent="0.3">
      <c r="X22629" s="275" t="s">
        <v>39636</v>
      </c>
      <c r="Y22629" s="276">
        <v>45749.51</v>
      </c>
      <c r="AA22629" s="231" t="s">
        <v>36869</v>
      </c>
      <c r="AB22629" s="232">
        <v>2983.44</v>
      </c>
    </row>
    <row r="22630" spans="24:28" x14ac:dyDescent="0.3">
      <c r="X22630" s="275" t="s">
        <v>30987</v>
      </c>
      <c r="Y22630" s="276">
        <v>5864.86</v>
      </c>
      <c r="AA22630" s="231" t="s">
        <v>30052</v>
      </c>
      <c r="AB22630" s="232">
        <v>27300.5</v>
      </c>
    </row>
    <row r="22631" spans="24:28" x14ac:dyDescent="0.3">
      <c r="X22631" s="275" t="s">
        <v>63540</v>
      </c>
      <c r="Y22631" s="276">
        <v>6720</v>
      </c>
      <c r="AA22631" s="231" t="s">
        <v>30054</v>
      </c>
      <c r="AB22631" s="232">
        <v>4737402.8899999997</v>
      </c>
    </row>
    <row r="22632" spans="24:28" x14ac:dyDescent="0.3">
      <c r="X22632" s="275" t="s">
        <v>30989</v>
      </c>
      <c r="Y22632" s="276">
        <v>3000</v>
      </c>
      <c r="AA22632" s="231" t="s">
        <v>36870</v>
      </c>
      <c r="AB22632" s="232">
        <v>18000</v>
      </c>
    </row>
    <row r="22633" spans="24:28" x14ac:dyDescent="0.3">
      <c r="X22633" s="275" t="s">
        <v>50834</v>
      </c>
      <c r="Y22633" s="276">
        <v>113480.64</v>
      </c>
      <c r="AA22633" s="231" t="s">
        <v>30055</v>
      </c>
      <c r="AB22633" s="232">
        <v>38369.56</v>
      </c>
    </row>
    <row r="22634" spans="24:28" x14ac:dyDescent="0.3">
      <c r="X22634" s="275" t="s">
        <v>56895</v>
      </c>
      <c r="Y22634" s="276">
        <v>8340</v>
      </c>
      <c r="AA22634" s="231" t="s">
        <v>36871</v>
      </c>
      <c r="AB22634" s="232">
        <v>547.53</v>
      </c>
    </row>
    <row r="22635" spans="24:28" x14ac:dyDescent="0.3">
      <c r="X22635" s="275" t="s">
        <v>40927</v>
      </c>
      <c r="Y22635" s="276">
        <v>2164.37</v>
      </c>
      <c r="AA22635" s="231" t="s">
        <v>14471</v>
      </c>
      <c r="AB22635" s="232">
        <v>481203.01</v>
      </c>
    </row>
    <row r="22636" spans="24:28" x14ac:dyDescent="0.3">
      <c r="X22636" s="275" t="s">
        <v>30991</v>
      </c>
      <c r="Y22636" s="276">
        <v>50559.15</v>
      </c>
      <c r="AA22636" s="231" t="s">
        <v>14472</v>
      </c>
      <c r="AB22636" s="232">
        <v>89410.9</v>
      </c>
    </row>
    <row r="22637" spans="24:28" x14ac:dyDescent="0.3">
      <c r="X22637" s="275" t="s">
        <v>30992</v>
      </c>
      <c r="Y22637" s="276">
        <v>22394.37</v>
      </c>
      <c r="AA22637" s="231" t="s">
        <v>30058</v>
      </c>
      <c r="AB22637" s="232">
        <v>46611.53</v>
      </c>
    </row>
    <row r="22638" spans="24:28" x14ac:dyDescent="0.3">
      <c r="X22638" s="275" t="s">
        <v>30993</v>
      </c>
      <c r="Y22638" s="276">
        <v>3059.95</v>
      </c>
      <c r="AA22638" s="231" t="s">
        <v>49445</v>
      </c>
      <c r="AB22638" s="232">
        <v>24803.94</v>
      </c>
    </row>
    <row r="22639" spans="24:28" x14ac:dyDescent="0.3">
      <c r="X22639" s="275" t="s">
        <v>34363</v>
      </c>
      <c r="Y22639" s="276">
        <v>21028.44</v>
      </c>
      <c r="AA22639" s="231" t="s">
        <v>30059</v>
      </c>
      <c r="AB22639" s="232">
        <v>901605.45</v>
      </c>
    </row>
    <row r="22640" spans="24:28" x14ac:dyDescent="0.3">
      <c r="X22640" s="275" t="s">
        <v>39637</v>
      </c>
      <c r="Y22640" s="276">
        <v>501.12</v>
      </c>
      <c r="AA22640" s="231" t="s">
        <v>40915</v>
      </c>
      <c r="AB22640" s="232">
        <v>31023.3</v>
      </c>
    </row>
    <row r="22641" spans="24:28" x14ac:dyDescent="0.3">
      <c r="X22641" s="275" t="s">
        <v>30994</v>
      </c>
      <c r="Y22641" s="276">
        <v>214955</v>
      </c>
      <c r="AA22641" s="231" t="s">
        <v>30060</v>
      </c>
      <c r="AB22641" s="232">
        <v>2570.38</v>
      </c>
    </row>
    <row r="22642" spans="24:28" x14ac:dyDescent="0.3">
      <c r="X22642" s="275" t="s">
        <v>30995</v>
      </c>
      <c r="Y22642" s="276">
        <v>27012.73</v>
      </c>
      <c r="AA22642" s="231" t="s">
        <v>30061</v>
      </c>
      <c r="AB22642" s="232">
        <v>21.6</v>
      </c>
    </row>
    <row r="22643" spans="24:28" x14ac:dyDescent="0.3">
      <c r="X22643" s="275" t="s">
        <v>54668</v>
      </c>
      <c r="Y22643" s="276">
        <v>29000</v>
      </c>
      <c r="AA22643" s="231" t="s">
        <v>30062</v>
      </c>
      <c r="AB22643" s="232">
        <v>571.91999999999996</v>
      </c>
    </row>
    <row r="22644" spans="24:28" x14ac:dyDescent="0.3">
      <c r="X22644" s="275" t="s">
        <v>60050</v>
      </c>
      <c r="Y22644" s="276">
        <v>23203.119999999999</v>
      </c>
      <c r="AA22644" s="231" t="s">
        <v>54611</v>
      </c>
      <c r="AB22644" s="232">
        <v>1055.97</v>
      </c>
    </row>
    <row r="22645" spans="24:28" x14ac:dyDescent="0.3">
      <c r="X22645" s="275" t="s">
        <v>54669</v>
      </c>
      <c r="Y22645" s="276">
        <v>1167.1500000000001</v>
      </c>
      <c r="AA22645" s="231" t="s">
        <v>30063</v>
      </c>
      <c r="AB22645" s="232">
        <v>633.13</v>
      </c>
    </row>
    <row r="22646" spans="24:28" x14ac:dyDescent="0.3">
      <c r="X22646" s="275" t="s">
        <v>43422</v>
      </c>
      <c r="Y22646" s="276">
        <v>5144.8599999999997</v>
      </c>
      <c r="AA22646" s="231" t="s">
        <v>54612</v>
      </c>
      <c r="AB22646" s="232">
        <v>3399</v>
      </c>
    </row>
    <row r="22647" spans="24:28" x14ac:dyDescent="0.3">
      <c r="X22647" s="275" t="s">
        <v>35887</v>
      </c>
      <c r="Y22647" s="276">
        <v>58228.4</v>
      </c>
      <c r="AA22647" s="231" t="s">
        <v>30064</v>
      </c>
      <c r="AB22647" s="232">
        <v>168533.77</v>
      </c>
    </row>
    <row r="22648" spans="24:28" x14ac:dyDescent="0.3">
      <c r="X22648" s="275" t="s">
        <v>30996</v>
      </c>
      <c r="Y22648" s="276">
        <v>153666.72</v>
      </c>
      <c r="AA22648" s="231" t="s">
        <v>14473</v>
      </c>
      <c r="AB22648" s="232">
        <v>537511.09</v>
      </c>
    </row>
    <row r="22649" spans="24:28" x14ac:dyDescent="0.3">
      <c r="X22649" s="275" t="s">
        <v>59370</v>
      </c>
      <c r="Y22649" s="276">
        <v>9297.07</v>
      </c>
      <c r="AA22649" s="231" t="s">
        <v>30065</v>
      </c>
      <c r="AB22649" s="232">
        <v>415707.82</v>
      </c>
    </row>
    <row r="22650" spans="24:28" x14ac:dyDescent="0.3">
      <c r="X22650" s="275" t="s">
        <v>30997</v>
      </c>
      <c r="Y22650" s="276">
        <v>131407.29999999999</v>
      </c>
      <c r="AA22650" s="231" t="s">
        <v>30066</v>
      </c>
      <c r="AB22650" s="232">
        <v>974130.15</v>
      </c>
    </row>
    <row r="22651" spans="24:28" x14ac:dyDescent="0.3">
      <c r="X22651" s="275" t="s">
        <v>39639</v>
      </c>
      <c r="Y22651" s="276">
        <v>1481.88</v>
      </c>
      <c r="AA22651" s="231" t="s">
        <v>30071</v>
      </c>
      <c r="AB22651" s="232">
        <v>-3599.35</v>
      </c>
    </row>
    <row r="22652" spans="24:28" x14ac:dyDescent="0.3">
      <c r="X22652" s="275" t="s">
        <v>35888</v>
      </c>
      <c r="Y22652" s="276">
        <v>40112.42</v>
      </c>
      <c r="AA22652" s="231" t="s">
        <v>43407</v>
      </c>
      <c r="AB22652" s="232">
        <v>25086.080000000002</v>
      </c>
    </row>
    <row r="22653" spans="24:28" x14ac:dyDescent="0.3">
      <c r="X22653" s="275" t="s">
        <v>30998</v>
      </c>
      <c r="Y22653" s="276">
        <v>229573.68</v>
      </c>
      <c r="AA22653" s="231" t="s">
        <v>14474</v>
      </c>
      <c r="AB22653" s="232">
        <v>171416.58</v>
      </c>
    </row>
    <row r="22654" spans="24:28" x14ac:dyDescent="0.3">
      <c r="X22654" s="275" t="s">
        <v>65229</v>
      </c>
      <c r="Y22654" s="276">
        <v>-4889.3</v>
      </c>
      <c r="AA22654" s="231" t="s">
        <v>14475</v>
      </c>
      <c r="AB22654" s="232">
        <v>319.93</v>
      </c>
    </row>
    <row r="22655" spans="24:28" x14ac:dyDescent="0.3">
      <c r="X22655" s="275" t="s">
        <v>30999</v>
      </c>
      <c r="Y22655" s="276">
        <v>148003.4</v>
      </c>
      <c r="AA22655" s="231" t="s">
        <v>30072</v>
      </c>
      <c r="AB22655" s="232">
        <v>-16345.49</v>
      </c>
    </row>
    <row r="22656" spans="24:28" x14ac:dyDescent="0.3">
      <c r="X22656" s="275" t="s">
        <v>34365</v>
      </c>
      <c r="Y22656" s="276">
        <v>89729.72</v>
      </c>
      <c r="AA22656" s="231" t="s">
        <v>30144</v>
      </c>
      <c r="AB22656" s="232">
        <v>157490.79999999999</v>
      </c>
    </row>
    <row r="22657" spans="24:28" x14ac:dyDescent="0.3">
      <c r="X22657" s="275" t="s">
        <v>35889</v>
      </c>
      <c r="Y22657" s="276">
        <v>4076911.96</v>
      </c>
      <c r="AA22657" s="231" t="s">
        <v>30145</v>
      </c>
      <c r="AB22657" s="232">
        <v>44049.67</v>
      </c>
    </row>
    <row r="22658" spans="24:28" x14ac:dyDescent="0.3">
      <c r="X22658" s="275" t="s">
        <v>36911</v>
      </c>
      <c r="Y22658" s="276">
        <v>727897.15</v>
      </c>
      <c r="AA22658" s="231" t="s">
        <v>39617</v>
      </c>
      <c r="AB22658" s="232">
        <v>218791.35</v>
      </c>
    </row>
    <row r="22659" spans="24:28" x14ac:dyDescent="0.3">
      <c r="X22659" s="275" t="s">
        <v>55687</v>
      </c>
      <c r="Y22659" s="276">
        <v>-4</v>
      </c>
      <c r="AA22659" s="231" t="s">
        <v>30146</v>
      </c>
      <c r="AB22659" s="232">
        <v>398937.41</v>
      </c>
    </row>
    <row r="22660" spans="24:28" x14ac:dyDescent="0.3">
      <c r="X22660" s="275" t="s">
        <v>40928</v>
      </c>
      <c r="Y22660" s="276">
        <v>346052.57</v>
      </c>
      <c r="AA22660" s="231" t="s">
        <v>47629</v>
      </c>
      <c r="AB22660" s="232">
        <v>6868.56</v>
      </c>
    </row>
    <row r="22661" spans="24:28" x14ac:dyDescent="0.3">
      <c r="X22661" s="275" t="s">
        <v>36912</v>
      </c>
      <c r="Y22661" s="276">
        <v>585535.09</v>
      </c>
      <c r="AA22661" s="231" t="s">
        <v>30147</v>
      </c>
      <c r="AB22661" s="232">
        <v>176974.63</v>
      </c>
    </row>
    <row r="22662" spans="24:28" x14ac:dyDescent="0.3">
      <c r="X22662" s="275" t="s">
        <v>36913</v>
      </c>
      <c r="Y22662" s="276">
        <v>71996.63</v>
      </c>
      <c r="AA22662" s="231" t="s">
        <v>34329</v>
      </c>
      <c r="AB22662" s="232">
        <v>109634.36</v>
      </c>
    </row>
    <row r="22663" spans="24:28" x14ac:dyDescent="0.3">
      <c r="X22663" s="275" t="s">
        <v>40929</v>
      </c>
      <c r="Y22663" s="276">
        <v>76808.78</v>
      </c>
      <c r="AA22663" s="231" t="s">
        <v>49446</v>
      </c>
      <c r="AB22663" s="232">
        <v>3140.9</v>
      </c>
    </row>
    <row r="22664" spans="24:28" x14ac:dyDescent="0.3">
      <c r="X22664" s="275" t="s">
        <v>39642</v>
      </c>
      <c r="Y22664" s="276">
        <v>84.21</v>
      </c>
      <c r="AA22664" s="231" t="s">
        <v>30148</v>
      </c>
      <c r="AB22664" s="232">
        <v>68379.839999999997</v>
      </c>
    </row>
    <row r="22665" spans="24:28" x14ac:dyDescent="0.3">
      <c r="X22665" s="275" t="s">
        <v>46246</v>
      </c>
      <c r="Y22665" s="276">
        <v>19586.2</v>
      </c>
      <c r="AA22665" s="231" t="s">
        <v>30149</v>
      </c>
      <c r="AB22665" s="232">
        <v>295189.03000000003</v>
      </c>
    </row>
    <row r="22666" spans="24:28" x14ac:dyDescent="0.3">
      <c r="X22666" s="275" t="s">
        <v>43425</v>
      </c>
      <c r="Y22666" s="276">
        <v>91281.5</v>
      </c>
      <c r="AA22666" s="231" t="s">
        <v>30150</v>
      </c>
      <c r="AB22666" s="232">
        <v>20925.57</v>
      </c>
    </row>
    <row r="22667" spans="24:28" x14ac:dyDescent="0.3">
      <c r="X22667" s="275" t="s">
        <v>54671</v>
      </c>
      <c r="Y22667" s="276">
        <v>22635.52</v>
      </c>
      <c r="AA22667" s="231" t="s">
        <v>30151</v>
      </c>
      <c r="AB22667" s="232">
        <v>1573.37</v>
      </c>
    </row>
    <row r="22668" spans="24:28" x14ac:dyDescent="0.3">
      <c r="X22668" s="275" t="s">
        <v>55688</v>
      </c>
      <c r="Y22668" s="276">
        <v>-0.57999999999999996</v>
      </c>
      <c r="AA22668" s="231" t="s">
        <v>50804</v>
      </c>
      <c r="AB22668" s="232">
        <v>370</v>
      </c>
    </row>
    <row r="22669" spans="24:28" x14ac:dyDescent="0.3">
      <c r="X22669" s="275" t="s">
        <v>46247</v>
      </c>
      <c r="Y22669" s="276">
        <v>983626.37</v>
      </c>
      <c r="AA22669" s="231" t="s">
        <v>36880</v>
      </c>
      <c r="AB22669" s="232">
        <v>24870.03</v>
      </c>
    </row>
    <row r="22670" spans="24:28" x14ac:dyDescent="0.3">
      <c r="X22670" s="275" t="s">
        <v>46248</v>
      </c>
      <c r="Y22670" s="276">
        <v>128517.58</v>
      </c>
      <c r="AA22670" s="231" t="s">
        <v>30152</v>
      </c>
      <c r="AB22670" s="232">
        <v>44778.43</v>
      </c>
    </row>
    <row r="22671" spans="24:28" x14ac:dyDescent="0.3">
      <c r="X22671" s="275" t="s">
        <v>46249</v>
      </c>
      <c r="Y22671" s="276">
        <v>228737.54</v>
      </c>
      <c r="AA22671" s="231" t="s">
        <v>34330</v>
      </c>
      <c r="AB22671" s="232">
        <v>2096.1999999999998</v>
      </c>
    </row>
    <row r="22672" spans="24:28" x14ac:dyDescent="0.3">
      <c r="X22672" s="275" t="s">
        <v>46250</v>
      </c>
      <c r="Y22672" s="276">
        <v>715757.32</v>
      </c>
      <c r="AA22672" s="231" t="s">
        <v>30153</v>
      </c>
      <c r="AB22672" s="232">
        <v>44874.96</v>
      </c>
    </row>
    <row r="22673" spans="24:28" x14ac:dyDescent="0.3">
      <c r="X22673" s="275" t="s">
        <v>49481</v>
      </c>
      <c r="Y22673" s="276">
        <v>296794.63</v>
      </c>
      <c r="AA22673" s="231" t="s">
        <v>50805</v>
      </c>
      <c r="AB22673" s="232">
        <v>4509.03</v>
      </c>
    </row>
    <row r="22674" spans="24:28" x14ac:dyDescent="0.3">
      <c r="X22674" s="275" t="s">
        <v>47664</v>
      </c>
      <c r="Y22674" s="276">
        <v>610729.14</v>
      </c>
      <c r="AA22674" s="231" t="s">
        <v>35838</v>
      </c>
      <c r="AB22674" s="232">
        <v>3060078.27</v>
      </c>
    </row>
    <row r="22675" spans="24:28" x14ac:dyDescent="0.3">
      <c r="X22675" s="275" t="s">
        <v>62929</v>
      </c>
      <c r="Y22675" s="276">
        <v>11377.05</v>
      </c>
      <c r="AA22675" s="231" t="s">
        <v>30155</v>
      </c>
      <c r="AB22675" s="232">
        <v>44039.29</v>
      </c>
    </row>
    <row r="22676" spans="24:28" x14ac:dyDescent="0.3">
      <c r="X22676" s="275" t="s">
        <v>47665</v>
      </c>
      <c r="Y22676" s="276">
        <v>113902.21</v>
      </c>
      <c r="AA22676" s="231" t="s">
        <v>47630</v>
      </c>
      <c r="AB22676" s="232">
        <v>1544508.22</v>
      </c>
    </row>
    <row r="22677" spans="24:28" x14ac:dyDescent="0.3">
      <c r="X22677" s="275" t="s">
        <v>46251</v>
      </c>
      <c r="Y22677" s="276">
        <v>137147.54999999999</v>
      </c>
      <c r="AA22677" s="231" t="s">
        <v>30156</v>
      </c>
      <c r="AB22677" s="232">
        <v>209585.51</v>
      </c>
    </row>
    <row r="22678" spans="24:28" x14ac:dyDescent="0.3">
      <c r="X22678" s="275" t="s">
        <v>46252</v>
      </c>
      <c r="Y22678" s="276">
        <v>59731.98</v>
      </c>
      <c r="AA22678" s="231" t="s">
        <v>30157</v>
      </c>
      <c r="AB22678" s="232">
        <v>409354.19</v>
      </c>
    </row>
    <row r="22679" spans="24:28" x14ac:dyDescent="0.3">
      <c r="X22679" s="275" t="s">
        <v>47666</v>
      </c>
      <c r="Y22679" s="276">
        <v>36332.730000000003</v>
      </c>
      <c r="AA22679" s="231" t="s">
        <v>30158</v>
      </c>
      <c r="AB22679" s="232">
        <v>1523.26</v>
      </c>
    </row>
    <row r="22680" spans="24:28" x14ac:dyDescent="0.3">
      <c r="X22680" s="275" t="s">
        <v>48594</v>
      </c>
      <c r="Y22680" s="276">
        <v>50174.63</v>
      </c>
      <c r="AA22680" s="231" t="s">
        <v>30159</v>
      </c>
      <c r="AB22680" s="232">
        <v>521059.47</v>
      </c>
    </row>
    <row r="22681" spans="24:28" x14ac:dyDescent="0.3">
      <c r="X22681" s="275" t="s">
        <v>47667</v>
      </c>
      <c r="Y22681" s="276">
        <v>46228.78</v>
      </c>
      <c r="AA22681" s="231" t="s">
        <v>30160</v>
      </c>
      <c r="AB22681" s="232">
        <v>661419.4</v>
      </c>
    </row>
    <row r="22682" spans="24:28" x14ac:dyDescent="0.3">
      <c r="X22682" s="275" t="s">
        <v>46253</v>
      </c>
      <c r="Y22682" s="276">
        <v>511582.07</v>
      </c>
      <c r="AA22682" s="231" t="s">
        <v>30161</v>
      </c>
      <c r="AB22682" s="232">
        <v>81296.5</v>
      </c>
    </row>
    <row r="22683" spans="24:28" x14ac:dyDescent="0.3">
      <c r="X22683" s="275" t="s">
        <v>46254</v>
      </c>
      <c r="Y22683" s="276">
        <v>232411.67</v>
      </c>
      <c r="AA22683" s="231" t="s">
        <v>30162</v>
      </c>
      <c r="AB22683" s="232">
        <v>574227.62</v>
      </c>
    </row>
    <row r="22684" spans="24:28" x14ac:dyDescent="0.3">
      <c r="X22684" s="275" t="s">
        <v>46255</v>
      </c>
      <c r="Y22684" s="276">
        <v>45811.94</v>
      </c>
      <c r="AA22684" s="231" t="s">
        <v>14494</v>
      </c>
      <c r="AB22684" s="232">
        <v>19655</v>
      </c>
    </row>
    <row r="22685" spans="24:28" x14ac:dyDescent="0.3">
      <c r="X22685" s="275" t="s">
        <v>46257</v>
      </c>
      <c r="Y22685" s="276">
        <v>141395.51999999999</v>
      </c>
      <c r="AA22685" s="231" t="s">
        <v>49447</v>
      </c>
      <c r="AB22685" s="232">
        <v>49086.01</v>
      </c>
    </row>
    <row r="22686" spans="24:28" x14ac:dyDescent="0.3">
      <c r="X22686" s="275" t="s">
        <v>46258</v>
      </c>
      <c r="Y22686" s="276">
        <v>13070.32</v>
      </c>
      <c r="AA22686" s="231" t="s">
        <v>30164</v>
      </c>
      <c r="AB22686" s="232">
        <v>1550.95</v>
      </c>
    </row>
    <row r="22687" spans="24:28" x14ac:dyDescent="0.3">
      <c r="X22687" s="275" t="s">
        <v>46259</v>
      </c>
      <c r="Y22687" s="276">
        <v>9037.0300000000007</v>
      </c>
      <c r="AA22687" s="231" t="s">
        <v>30165</v>
      </c>
      <c r="AB22687" s="232">
        <v>227524.93</v>
      </c>
    </row>
    <row r="22688" spans="24:28" x14ac:dyDescent="0.3">
      <c r="X22688" s="275" t="s">
        <v>49482</v>
      </c>
      <c r="Y22688" s="276">
        <v>2778.06</v>
      </c>
      <c r="AA22688" s="231" t="s">
        <v>14495</v>
      </c>
      <c r="AB22688" s="232">
        <v>181023.61</v>
      </c>
    </row>
    <row r="22689" spans="24:28" x14ac:dyDescent="0.3">
      <c r="X22689" s="275" t="s">
        <v>47668</v>
      </c>
      <c r="Y22689" s="276">
        <v>1236.06</v>
      </c>
      <c r="AA22689" s="231" t="s">
        <v>30166</v>
      </c>
      <c r="AB22689" s="232">
        <v>546159.59</v>
      </c>
    </row>
    <row r="22690" spans="24:28" x14ac:dyDescent="0.3">
      <c r="X22690" s="275" t="s">
        <v>46260</v>
      </c>
      <c r="Y22690" s="276">
        <v>20711.87</v>
      </c>
      <c r="AA22690" s="231" t="s">
        <v>30170</v>
      </c>
      <c r="AB22690" s="232">
        <v>3047426.14</v>
      </c>
    </row>
    <row r="22691" spans="24:28" x14ac:dyDescent="0.3">
      <c r="X22691" s="275" t="s">
        <v>46261</v>
      </c>
      <c r="Y22691" s="276">
        <v>1246162.81</v>
      </c>
      <c r="AA22691" s="231" t="s">
        <v>30171</v>
      </c>
      <c r="AB22691" s="232">
        <v>-57532.54</v>
      </c>
    </row>
    <row r="22692" spans="24:28" x14ac:dyDescent="0.3">
      <c r="X22692" s="275" t="s">
        <v>46262</v>
      </c>
      <c r="Y22692" s="276">
        <v>50991.99</v>
      </c>
      <c r="AA22692" s="231" t="s">
        <v>49448</v>
      </c>
      <c r="AB22692" s="232">
        <v>27927</v>
      </c>
    </row>
    <row r="22693" spans="24:28" x14ac:dyDescent="0.3">
      <c r="X22693" s="275" t="s">
        <v>58810</v>
      </c>
      <c r="Y22693" s="276">
        <v>2924.99</v>
      </c>
      <c r="AA22693" s="231" t="s">
        <v>47631</v>
      </c>
      <c r="AB22693" s="232">
        <v>380992.61</v>
      </c>
    </row>
    <row r="22694" spans="24:28" x14ac:dyDescent="0.3">
      <c r="X22694" s="275" t="s">
        <v>48596</v>
      </c>
      <c r="Y22694" s="276">
        <v>21660.27</v>
      </c>
      <c r="AA22694" s="231" t="s">
        <v>54613</v>
      </c>
      <c r="AB22694" s="232">
        <v>10510</v>
      </c>
    </row>
    <row r="22695" spans="24:28" x14ac:dyDescent="0.3">
      <c r="X22695" s="275" t="s">
        <v>46263</v>
      </c>
      <c r="Y22695" s="276">
        <v>24101.29</v>
      </c>
      <c r="AA22695" s="231" t="s">
        <v>40916</v>
      </c>
      <c r="AB22695" s="232">
        <v>131563.6</v>
      </c>
    </row>
    <row r="22696" spans="24:28" x14ac:dyDescent="0.3">
      <c r="X22696" s="275" t="s">
        <v>46264</v>
      </c>
      <c r="Y22696" s="276">
        <v>2277.06</v>
      </c>
      <c r="AA22696" s="231" t="s">
        <v>43408</v>
      </c>
      <c r="AB22696" s="232">
        <v>299382.89</v>
      </c>
    </row>
    <row r="22697" spans="24:28" x14ac:dyDescent="0.3">
      <c r="X22697" s="275" t="s">
        <v>47669</v>
      </c>
      <c r="Y22697" s="276">
        <v>58971.42</v>
      </c>
      <c r="AA22697" s="231" t="s">
        <v>43409</v>
      </c>
      <c r="AB22697" s="232">
        <v>7044</v>
      </c>
    </row>
    <row r="22698" spans="24:28" x14ac:dyDescent="0.3">
      <c r="X22698" s="275" t="s">
        <v>47670</v>
      </c>
      <c r="Y22698" s="276">
        <v>62380.7</v>
      </c>
      <c r="AA22698" s="231" t="s">
        <v>50806</v>
      </c>
      <c r="AB22698" s="232">
        <v>18402.25</v>
      </c>
    </row>
    <row r="22699" spans="24:28" x14ac:dyDescent="0.3">
      <c r="X22699" s="275" t="s">
        <v>47671</v>
      </c>
      <c r="Y22699" s="276">
        <v>4552.24</v>
      </c>
      <c r="AA22699" s="231" t="s">
        <v>30198</v>
      </c>
      <c r="AB22699" s="232">
        <v>64840.800000000003</v>
      </c>
    </row>
    <row r="22700" spans="24:28" x14ac:dyDescent="0.3">
      <c r="X22700" s="275" t="s">
        <v>47672</v>
      </c>
      <c r="Y22700" s="276">
        <v>4286.8100000000004</v>
      </c>
      <c r="AA22700" s="231" t="s">
        <v>30199</v>
      </c>
      <c r="AB22700" s="232">
        <v>201094.83</v>
      </c>
    </row>
    <row r="22701" spans="24:28" x14ac:dyDescent="0.3">
      <c r="X22701" s="275" t="s">
        <v>46265</v>
      </c>
      <c r="Y22701" s="276">
        <v>11109.85</v>
      </c>
      <c r="AA22701" s="231" t="s">
        <v>30200</v>
      </c>
      <c r="AB22701" s="232">
        <v>3500</v>
      </c>
    </row>
    <row r="22702" spans="24:28" x14ac:dyDescent="0.3">
      <c r="X22702" s="275" t="s">
        <v>49483</v>
      </c>
      <c r="Y22702" s="276">
        <v>1069.72</v>
      </c>
      <c r="AA22702" s="231" t="s">
        <v>47632</v>
      </c>
      <c r="AB22702" s="232">
        <v>66976.25</v>
      </c>
    </row>
    <row r="22703" spans="24:28" x14ac:dyDescent="0.3">
      <c r="X22703" s="275" t="s">
        <v>49484</v>
      </c>
      <c r="Y22703" s="276">
        <v>35530.04</v>
      </c>
      <c r="AA22703" s="231" t="s">
        <v>47633</v>
      </c>
      <c r="AB22703" s="232">
        <v>12689.4</v>
      </c>
    </row>
    <row r="22704" spans="24:28" x14ac:dyDescent="0.3">
      <c r="X22704" s="275" t="s">
        <v>59371</v>
      </c>
      <c r="Y22704" s="276">
        <v>21214.98</v>
      </c>
      <c r="AA22704" s="231" t="s">
        <v>30203</v>
      </c>
      <c r="AB22704" s="232">
        <v>104362.12</v>
      </c>
    </row>
    <row r="22705" spans="24:28" x14ac:dyDescent="0.3">
      <c r="X22705" s="275" t="s">
        <v>55689</v>
      </c>
      <c r="Y22705" s="276">
        <v>1385.45</v>
      </c>
      <c r="AA22705" s="231" t="s">
        <v>35843</v>
      </c>
      <c r="AB22705" s="232">
        <v>91196.36</v>
      </c>
    </row>
    <row r="22706" spans="24:28" x14ac:dyDescent="0.3">
      <c r="X22706" s="275" t="s">
        <v>46266</v>
      </c>
      <c r="Y22706" s="276">
        <v>938174.81</v>
      </c>
      <c r="AA22706" s="231" t="s">
        <v>30204</v>
      </c>
      <c r="AB22706" s="232">
        <v>147261.07999999999</v>
      </c>
    </row>
    <row r="22707" spans="24:28" x14ac:dyDescent="0.3">
      <c r="X22707" s="275" t="s">
        <v>46267</v>
      </c>
      <c r="Y22707" s="276">
        <v>43365.23</v>
      </c>
      <c r="AA22707" s="231" t="s">
        <v>32989</v>
      </c>
      <c r="AB22707" s="232">
        <v>35745.39</v>
      </c>
    </row>
    <row r="22708" spans="24:28" x14ac:dyDescent="0.3">
      <c r="X22708" s="275" t="s">
        <v>47673</v>
      </c>
      <c r="Y22708" s="276">
        <v>12879.98</v>
      </c>
      <c r="AA22708" s="231" t="s">
        <v>30205</v>
      </c>
      <c r="AB22708" s="232">
        <v>480224.27</v>
      </c>
    </row>
    <row r="22709" spans="24:28" x14ac:dyDescent="0.3">
      <c r="X22709" s="275" t="s">
        <v>46268</v>
      </c>
      <c r="Y22709" s="276">
        <v>21612.14</v>
      </c>
      <c r="AA22709" s="231" t="s">
        <v>40917</v>
      </c>
      <c r="AB22709" s="232">
        <v>133858</v>
      </c>
    </row>
    <row r="22710" spans="24:28" x14ac:dyDescent="0.3">
      <c r="X22710" s="275" t="s">
        <v>46269</v>
      </c>
      <c r="Y22710" s="276">
        <v>170254.85</v>
      </c>
      <c r="AA22710" s="231" t="s">
        <v>48572</v>
      </c>
      <c r="AB22710" s="232">
        <v>127521</v>
      </c>
    </row>
    <row r="22711" spans="24:28" x14ac:dyDescent="0.3">
      <c r="X22711" s="275" t="s">
        <v>55690</v>
      </c>
      <c r="Y22711" s="276">
        <v>719.93</v>
      </c>
      <c r="AA22711" s="231" t="s">
        <v>43410</v>
      </c>
      <c r="AB22711" s="232">
        <v>21571.08</v>
      </c>
    </row>
    <row r="22712" spans="24:28" x14ac:dyDescent="0.3">
      <c r="X22712" s="275" t="s">
        <v>56896</v>
      </c>
      <c r="Y22712" s="276">
        <v>45176.31</v>
      </c>
      <c r="AA22712" s="231" t="s">
        <v>43411</v>
      </c>
      <c r="AB22712" s="232">
        <v>143135.26999999999</v>
      </c>
    </row>
    <row r="22713" spans="24:28" x14ac:dyDescent="0.3">
      <c r="X22713" s="275" t="s">
        <v>49485</v>
      </c>
      <c r="Y22713" s="276">
        <v>175259.48</v>
      </c>
      <c r="AA22713" s="231" t="s">
        <v>30223</v>
      </c>
      <c r="AB22713" s="232">
        <v>12743.79</v>
      </c>
    </row>
    <row r="22714" spans="24:28" x14ac:dyDescent="0.3">
      <c r="X22714" s="275" t="s">
        <v>49486</v>
      </c>
      <c r="Y22714" s="276">
        <v>1698061.47</v>
      </c>
      <c r="AA22714" s="231" t="s">
        <v>54614</v>
      </c>
      <c r="AB22714" s="232">
        <v>16530.740000000002</v>
      </c>
    </row>
    <row r="22715" spans="24:28" x14ac:dyDescent="0.3">
      <c r="X22715" s="275" t="s">
        <v>54672</v>
      </c>
      <c r="Y22715" s="276">
        <v>5717.5</v>
      </c>
      <c r="AA22715" s="231" t="s">
        <v>30226</v>
      </c>
      <c r="AB22715" s="232">
        <v>6682.22</v>
      </c>
    </row>
    <row r="22716" spans="24:28" x14ac:dyDescent="0.3">
      <c r="X22716" s="275" t="s">
        <v>54673</v>
      </c>
      <c r="Y22716" s="276">
        <v>2336558.71</v>
      </c>
      <c r="AA22716" s="231" t="s">
        <v>30227</v>
      </c>
      <c r="AB22716" s="232">
        <v>29751.35</v>
      </c>
    </row>
    <row r="22717" spans="24:28" x14ac:dyDescent="0.3">
      <c r="X22717" s="275" t="s">
        <v>54675</v>
      </c>
      <c r="Y22717" s="276">
        <v>271702.03000000003</v>
      </c>
      <c r="AA22717" s="231" t="s">
        <v>30229</v>
      </c>
      <c r="AB22717" s="232">
        <v>1756.98</v>
      </c>
    </row>
    <row r="22718" spans="24:28" x14ac:dyDescent="0.3">
      <c r="X22718" s="275" t="s">
        <v>54676</v>
      </c>
      <c r="Y22718" s="276">
        <v>138528.62</v>
      </c>
      <c r="AA22718" s="231" t="s">
        <v>54615</v>
      </c>
      <c r="AB22718" s="232">
        <v>11993.48</v>
      </c>
    </row>
    <row r="22719" spans="24:28" x14ac:dyDescent="0.3">
      <c r="X22719" s="275" t="s">
        <v>54677</v>
      </c>
      <c r="Y22719" s="276">
        <v>246451.09</v>
      </c>
      <c r="AA22719" s="231" t="s">
        <v>40918</v>
      </c>
      <c r="AB22719" s="232">
        <v>19000</v>
      </c>
    </row>
    <row r="22720" spans="24:28" x14ac:dyDescent="0.3">
      <c r="X22720" s="275" t="s">
        <v>65230</v>
      </c>
      <c r="Y22720" s="276">
        <v>4050</v>
      </c>
      <c r="AA22720" s="231" t="s">
        <v>30322</v>
      </c>
      <c r="AB22720" s="232">
        <v>83862.559999999998</v>
      </c>
    </row>
    <row r="22721" spans="24:28" x14ac:dyDescent="0.3">
      <c r="X22721" s="275" t="s">
        <v>54678</v>
      </c>
      <c r="Y22721" s="276">
        <v>15588.39</v>
      </c>
      <c r="AA22721" s="231" t="s">
        <v>30323</v>
      </c>
      <c r="AB22721" s="232">
        <v>519708.04</v>
      </c>
    </row>
    <row r="22722" spans="24:28" x14ac:dyDescent="0.3">
      <c r="X22722" s="275" t="s">
        <v>54679</v>
      </c>
      <c r="Y22722" s="276">
        <v>5648.71</v>
      </c>
      <c r="AA22722" s="231" t="s">
        <v>30324</v>
      </c>
      <c r="AB22722" s="232">
        <v>214812.5</v>
      </c>
    </row>
    <row r="22723" spans="24:28" x14ac:dyDescent="0.3">
      <c r="X22723" s="275" t="s">
        <v>54680</v>
      </c>
      <c r="Y22723" s="276">
        <v>77139.78</v>
      </c>
      <c r="AA22723" s="231" t="s">
        <v>43412</v>
      </c>
      <c r="AB22723" s="232">
        <v>1295</v>
      </c>
    </row>
    <row r="22724" spans="24:28" x14ac:dyDescent="0.3">
      <c r="X22724" s="275" t="s">
        <v>54681</v>
      </c>
      <c r="Y22724" s="276">
        <v>22840.080000000002</v>
      </c>
      <c r="AA22724" s="231" t="s">
        <v>47634</v>
      </c>
      <c r="AB22724" s="232">
        <v>9420.77</v>
      </c>
    </row>
    <row r="22725" spans="24:28" x14ac:dyDescent="0.3">
      <c r="X22725" s="275" t="s">
        <v>54682</v>
      </c>
      <c r="Y22725" s="276">
        <v>314864.65999999997</v>
      </c>
      <c r="AA22725" s="231" t="s">
        <v>30325</v>
      </c>
      <c r="AB22725" s="232">
        <v>84954.31</v>
      </c>
    </row>
    <row r="22726" spans="24:28" x14ac:dyDescent="0.3">
      <c r="X22726" s="275" t="s">
        <v>54683</v>
      </c>
      <c r="Y22726" s="276">
        <v>66090.789999999994</v>
      </c>
      <c r="AA22726" s="231" t="s">
        <v>14507</v>
      </c>
      <c r="AB22726" s="232">
        <v>38476.199999999997</v>
      </c>
    </row>
    <row r="22727" spans="24:28" x14ac:dyDescent="0.3">
      <c r="X22727" s="275" t="s">
        <v>54684</v>
      </c>
      <c r="Y22727" s="276">
        <v>4758.59</v>
      </c>
      <c r="AA22727" s="231" t="s">
        <v>30326</v>
      </c>
      <c r="AB22727" s="232">
        <v>181879.92</v>
      </c>
    </row>
    <row r="22728" spans="24:28" x14ac:dyDescent="0.3">
      <c r="X22728" s="275" t="s">
        <v>54685</v>
      </c>
      <c r="Y22728" s="276">
        <v>4017.4</v>
      </c>
      <c r="AA22728" s="231" t="s">
        <v>39623</v>
      </c>
      <c r="AB22728" s="232">
        <v>3567.06</v>
      </c>
    </row>
    <row r="22729" spans="24:28" x14ac:dyDescent="0.3">
      <c r="X22729" s="275" t="s">
        <v>65231</v>
      </c>
      <c r="Y22729" s="276">
        <v>45000</v>
      </c>
      <c r="AA22729" s="231" t="s">
        <v>35864</v>
      </c>
      <c r="AB22729" s="232">
        <v>151.63</v>
      </c>
    </row>
    <row r="22730" spans="24:28" x14ac:dyDescent="0.3">
      <c r="X22730" s="275" t="s">
        <v>49487</v>
      </c>
      <c r="Y22730" s="276">
        <v>1425416.42</v>
      </c>
      <c r="AA22730" s="231" t="s">
        <v>30327</v>
      </c>
      <c r="AB22730" s="232">
        <v>53113.45</v>
      </c>
    </row>
    <row r="22731" spans="24:28" x14ac:dyDescent="0.3">
      <c r="X22731" s="275" t="s">
        <v>54686</v>
      </c>
      <c r="Y22731" s="276">
        <v>125400</v>
      </c>
      <c r="AA22731" s="231" t="s">
        <v>54616</v>
      </c>
      <c r="AB22731" s="232">
        <v>240</v>
      </c>
    </row>
    <row r="22732" spans="24:28" x14ac:dyDescent="0.3">
      <c r="X22732" s="275" t="s">
        <v>43426</v>
      </c>
      <c r="Y22732" s="276">
        <v>4138805.52</v>
      </c>
      <c r="AA22732" s="231" t="s">
        <v>34336</v>
      </c>
      <c r="AB22732" s="232">
        <v>73824</v>
      </c>
    </row>
    <row r="22733" spans="24:28" x14ac:dyDescent="0.3">
      <c r="X22733" s="275" t="s">
        <v>55691</v>
      </c>
      <c r="Y22733" s="276">
        <v>101.5</v>
      </c>
      <c r="AA22733" s="231" t="s">
        <v>36887</v>
      </c>
      <c r="AB22733" s="232">
        <v>2722.5</v>
      </c>
    </row>
    <row r="22734" spans="24:28" x14ac:dyDescent="0.3">
      <c r="X22734" s="275" t="s">
        <v>43427</v>
      </c>
      <c r="Y22734" s="276">
        <v>840681.09</v>
      </c>
      <c r="AA22734" s="231" t="s">
        <v>36888</v>
      </c>
      <c r="AB22734" s="232">
        <v>5105.04</v>
      </c>
    </row>
    <row r="22735" spans="24:28" x14ac:dyDescent="0.3">
      <c r="X22735" s="275" t="s">
        <v>43428</v>
      </c>
      <c r="Y22735" s="276">
        <v>2385355.81</v>
      </c>
      <c r="AA22735" s="231" t="s">
        <v>39624</v>
      </c>
      <c r="AB22735" s="232">
        <v>3364.75</v>
      </c>
    </row>
    <row r="22736" spans="24:28" x14ac:dyDescent="0.3">
      <c r="X22736" s="275" t="s">
        <v>54687</v>
      </c>
      <c r="Y22736" s="276">
        <v>1823.48</v>
      </c>
      <c r="AA22736" s="231" t="s">
        <v>14508</v>
      </c>
      <c r="AB22736" s="232">
        <v>20363.2</v>
      </c>
    </row>
    <row r="22737" spans="24:28" x14ac:dyDescent="0.3">
      <c r="X22737" s="275" t="s">
        <v>50837</v>
      </c>
      <c r="Y22737" s="276">
        <v>14991.24</v>
      </c>
      <c r="AA22737" s="231" t="s">
        <v>30331</v>
      </c>
      <c r="AB22737" s="232">
        <v>2365889.25</v>
      </c>
    </row>
    <row r="22738" spans="24:28" x14ac:dyDescent="0.3">
      <c r="X22738" s="275" t="s">
        <v>50838</v>
      </c>
      <c r="Y22738" s="276">
        <v>10430.93</v>
      </c>
      <c r="AA22738" s="231" t="s">
        <v>30332</v>
      </c>
      <c r="AB22738" s="232">
        <v>50065.17</v>
      </c>
    </row>
    <row r="22739" spans="24:28" x14ac:dyDescent="0.3">
      <c r="X22739" s="275" t="s">
        <v>49488</v>
      </c>
      <c r="Y22739" s="276">
        <v>461267.87</v>
      </c>
      <c r="AA22739" s="231" t="s">
        <v>43413</v>
      </c>
      <c r="AB22739" s="232">
        <v>27466.25</v>
      </c>
    </row>
    <row r="22740" spans="24:28" x14ac:dyDescent="0.3">
      <c r="X22740" s="275" t="s">
        <v>54688</v>
      </c>
      <c r="Y22740" s="276">
        <v>30195</v>
      </c>
      <c r="AA22740" s="231" t="s">
        <v>30333</v>
      </c>
      <c r="AB22740" s="232">
        <v>934.93</v>
      </c>
    </row>
    <row r="22741" spans="24:28" x14ac:dyDescent="0.3">
      <c r="X22741" s="275" t="s">
        <v>50839</v>
      </c>
      <c r="Y22741" s="276">
        <v>1924.63</v>
      </c>
      <c r="AA22741" s="231" t="s">
        <v>30335</v>
      </c>
      <c r="AB22741" s="232">
        <v>6652</v>
      </c>
    </row>
    <row r="22742" spans="24:28" x14ac:dyDescent="0.3">
      <c r="X22742" s="275" t="s">
        <v>54689</v>
      </c>
      <c r="Y22742" s="276">
        <v>599517.17000000004</v>
      </c>
      <c r="AA22742" s="231" t="s">
        <v>30336</v>
      </c>
      <c r="AB22742" s="232">
        <v>275431.45</v>
      </c>
    </row>
    <row r="22743" spans="24:28" x14ac:dyDescent="0.3">
      <c r="X22743" s="275" t="s">
        <v>55692</v>
      </c>
      <c r="Y22743" s="276">
        <v>1694.53</v>
      </c>
      <c r="AA22743" s="231" t="s">
        <v>14510</v>
      </c>
      <c r="AB22743" s="232">
        <v>303469.19</v>
      </c>
    </row>
    <row r="22744" spans="24:28" x14ac:dyDescent="0.3">
      <c r="X22744" s="275" t="s">
        <v>49489</v>
      </c>
      <c r="Y22744" s="276">
        <v>154473.97</v>
      </c>
      <c r="AA22744" s="231" t="s">
        <v>14511</v>
      </c>
      <c r="AB22744" s="232">
        <v>284785.87</v>
      </c>
    </row>
    <row r="22745" spans="24:28" x14ac:dyDescent="0.3">
      <c r="X22745" s="275" t="s">
        <v>62984</v>
      </c>
      <c r="Y22745" s="276">
        <v>13944.63</v>
      </c>
      <c r="AA22745" s="231" t="s">
        <v>30338</v>
      </c>
      <c r="AB22745" s="232">
        <v>127911.49</v>
      </c>
    </row>
    <row r="22746" spans="24:28" x14ac:dyDescent="0.3">
      <c r="X22746" s="275" t="s">
        <v>65232</v>
      </c>
      <c r="Y22746" s="276">
        <v>45252</v>
      </c>
      <c r="AA22746" s="231" t="s">
        <v>30339</v>
      </c>
      <c r="AB22746" s="232">
        <v>125100.54</v>
      </c>
    </row>
    <row r="22747" spans="24:28" x14ac:dyDescent="0.3">
      <c r="X22747" s="275" t="s">
        <v>49490</v>
      </c>
      <c r="Y22747" s="276">
        <v>1229618.8799999999</v>
      </c>
      <c r="AA22747" s="231" t="s">
        <v>30340</v>
      </c>
      <c r="AB22747" s="232">
        <v>248102.98</v>
      </c>
    </row>
    <row r="22748" spans="24:28" x14ac:dyDescent="0.3">
      <c r="X22748" s="275" t="s">
        <v>54690</v>
      </c>
      <c r="Y22748" s="276">
        <v>284478.26</v>
      </c>
      <c r="AA22748" s="231" t="s">
        <v>35865</v>
      </c>
      <c r="AB22748" s="232">
        <v>49083.69</v>
      </c>
    </row>
    <row r="22749" spans="24:28" x14ac:dyDescent="0.3">
      <c r="X22749" s="275" t="s">
        <v>55693</v>
      </c>
      <c r="Y22749" s="276">
        <v>-104094.63</v>
      </c>
      <c r="AA22749" s="231" t="s">
        <v>34337</v>
      </c>
      <c r="AB22749" s="232">
        <v>2136.61</v>
      </c>
    </row>
    <row r="22750" spans="24:28" x14ac:dyDescent="0.3">
      <c r="X22750" s="275" t="s">
        <v>43429</v>
      </c>
      <c r="Y22750" s="276">
        <v>1954236.55</v>
      </c>
      <c r="AA22750" s="231" t="s">
        <v>30343</v>
      </c>
      <c r="AB22750" s="232">
        <v>143.36000000000001</v>
      </c>
    </row>
    <row r="22751" spans="24:28" x14ac:dyDescent="0.3">
      <c r="X22751" s="275" t="s">
        <v>49491</v>
      </c>
      <c r="Y22751" s="276">
        <v>85526.05</v>
      </c>
      <c r="AA22751" s="231" t="s">
        <v>54617</v>
      </c>
      <c r="AB22751" s="232">
        <v>1533.3</v>
      </c>
    </row>
    <row r="22752" spans="24:28" x14ac:dyDescent="0.3">
      <c r="X22752" s="275" t="s">
        <v>54691</v>
      </c>
      <c r="Y22752" s="276">
        <v>83803.92</v>
      </c>
      <c r="AA22752" s="231" t="s">
        <v>46218</v>
      </c>
      <c r="AB22752" s="232">
        <v>8376</v>
      </c>
    </row>
    <row r="22753" spans="24:28" x14ac:dyDescent="0.3">
      <c r="X22753" s="275" t="s">
        <v>54692</v>
      </c>
      <c r="Y22753" s="276">
        <v>65.64</v>
      </c>
      <c r="AA22753" s="231" t="s">
        <v>14512</v>
      </c>
      <c r="AB22753" s="232">
        <v>136593.04999999999</v>
      </c>
    </row>
    <row r="22754" spans="24:28" x14ac:dyDescent="0.3">
      <c r="X22754" s="275" t="s">
        <v>54693</v>
      </c>
      <c r="Y22754" s="276">
        <v>18857.16</v>
      </c>
      <c r="AA22754" s="231" t="s">
        <v>14513</v>
      </c>
      <c r="AB22754" s="232">
        <v>309747.28999999998</v>
      </c>
    </row>
    <row r="22755" spans="24:28" x14ac:dyDescent="0.3">
      <c r="X22755" s="275" t="s">
        <v>63584</v>
      </c>
      <c r="Y22755" s="276">
        <v>977.95</v>
      </c>
      <c r="AA22755" s="231" t="s">
        <v>30345</v>
      </c>
      <c r="AB22755" s="232">
        <v>22920.3</v>
      </c>
    </row>
    <row r="22756" spans="24:28" x14ac:dyDescent="0.3">
      <c r="X22756" s="275" t="s">
        <v>50840</v>
      </c>
      <c r="Y22756" s="276">
        <v>153099.73000000001</v>
      </c>
      <c r="AA22756" s="231" t="s">
        <v>30346</v>
      </c>
      <c r="AB22756" s="232">
        <v>161204.28</v>
      </c>
    </row>
    <row r="22757" spans="24:28" x14ac:dyDescent="0.3">
      <c r="X22757" s="275" t="s">
        <v>65233</v>
      </c>
      <c r="Y22757" s="276">
        <v>172.26</v>
      </c>
      <c r="AA22757" s="231" t="s">
        <v>30348</v>
      </c>
      <c r="AB22757" s="232">
        <v>10641.92</v>
      </c>
    </row>
    <row r="22758" spans="24:28" x14ac:dyDescent="0.3">
      <c r="X22758" s="275" t="s">
        <v>55694</v>
      </c>
      <c r="Y22758" s="276">
        <v>-24750.23</v>
      </c>
      <c r="AA22758" s="231" t="s">
        <v>30353</v>
      </c>
      <c r="AB22758" s="232">
        <v>160.38999999999999</v>
      </c>
    </row>
    <row r="22759" spans="24:28" x14ac:dyDescent="0.3">
      <c r="X22759" s="275" t="s">
        <v>55695</v>
      </c>
      <c r="Y22759" s="276">
        <v>29779.29</v>
      </c>
      <c r="AA22759" s="231" t="s">
        <v>30354</v>
      </c>
      <c r="AB22759" s="232">
        <v>1465.14</v>
      </c>
    </row>
    <row r="22760" spans="24:28" x14ac:dyDescent="0.3">
      <c r="X22760" s="275" t="s">
        <v>54694</v>
      </c>
      <c r="Y22760" s="276">
        <v>5355</v>
      </c>
      <c r="AA22760" s="231" t="s">
        <v>14514</v>
      </c>
      <c r="AB22760" s="232">
        <v>1016345.37</v>
      </c>
    </row>
    <row r="22761" spans="24:28" x14ac:dyDescent="0.3">
      <c r="X22761" s="275" t="s">
        <v>54695</v>
      </c>
      <c r="Y22761" s="276">
        <v>892123.89</v>
      </c>
      <c r="AA22761" s="231" t="s">
        <v>30355</v>
      </c>
      <c r="AB22761" s="232">
        <v>-12010.26</v>
      </c>
    </row>
    <row r="22762" spans="24:28" x14ac:dyDescent="0.3">
      <c r="X22762" s="275" t="s">
        <v>55696</v>
      </c>
      <c r="Y22762" s="276">
        <v>1809</v>
      </c>
      <c r="AA22762" s="231" t="s">
        <v>30400</v>
      </c>
      <c r="AB22762" s="232">
        <v>198646.8</v>
      </c>
    </row>
    <row r="22763" spans="24:28" x14ac:dyDescent="0.3">
      <c r="X22763" s="275" t="s">
        <v>54696</v>
      </c>
      <c r="Y22763" s="276">
        <v>833840.62</v>
      </c>
      <c r="AA22763" s="231" t="s">
        <v>34343</v>
      </c>
      <c r="AB22763" s="232">
        <v>21300</v>
      </c>
    </row>
    <row r="22764" spans="24:28" x14ac:dyDescent="0.3">
      <c r="X22764" s="275" t="s">
        <v>54698</v>
      </c>
      <c r="Y22764" s="276">
        <v>71838.880000000005</v>
      </c>
      <c r="AA22764" s="231" t="s">
        <v>34344</v>
      </c>
      <c r="AB22764" s="232">
        <v>61062.5</v>
      </c>
    </row>
    <row r="22765" spans="24:28" x14ac:dyDescent="0.3">
      <c r="X22765" s="275" t="s">
        <v>54699</v>
      </c>
      <c r="Y22765" s="276">
        <v>56822.31</v>
      </c>
      <c r="AA22765" s="231" t="s">
        <v>30401</v>
      </c>
      <c r="AB22765" s="232">
        <v>17692.400000000001</v>
      </c>
    </row>
    <row r="22766" spans="24:28" x14ac:dyDescent="0.3">
      <c r="X22766" s="275" t="s">
        <v>63863</v>
      </c>
      <c r="Y22766" s="276">
        <v>13104.99</v>
      </c>
      <c r="AA22766" s="231" t="s">
        <v>34345</v>
      </c>
      <c r="AB22766" s="232">
        <v>9789.5</v>
      </c>
    </row>
    <row r="22767" spans="24:28" x14ac:dyDescent="0.3">
      <c r="X22767" s="275" t="s">
        <v>55697</v>
      </c>
      <c r="Y22767" s="276">
        <v>67.5</v>
      </c>
      <c r="AA22767" s="231" t="s">
        <v>30402</v>
      </c>
      <c r="AB22767" s="232">
        <v>27157.8</v>
      </c>
    </row>
    <row r="22768" spans="24:28" x14ac:dyDescent="0.3">
      <c r="X22768" s="275" t="s">
        <v>54700</v>
      </c>
      <c r="Y22768" s="276">
        <v>44156.88</v>
      </c>
      <c r="AA22768" s="231" t="s">
        <v>33004</v>
      </c>
      <c r="AB22768" s="232">
        <v>4878.75</v>
      </c>
    </row>
    <row r="22769" spans="24:28" x14ac:dyDescent="0.3">
      <c r="X22769" s="275" t="s">
        <v>54701</v>
      </c>
      <c r="Y22769" s="276">
        <v>323.39999999999998</v>
      </c>
      <c r="AA22769" s="231" t="s">
        <v>35871</v>
      </c>
      <c r="AB22769" s="232">
        <v>848013.65</v>
      </c>
    </row>
    <row r="22770" spans="24:28" x14ac:dyDescent="0.3">
      <c r="X22770" s="275" t="s">
        <v>54702</v>
      </c>
      <c r="Y22770" s="276">
        <v>25137.75</v>
      </c>
      <c r="AA22770" s="231" t="s">
        <v>36896</v>
      </c>
      <c r="AB22770" s="232">
        <v>42749</v>
      </c>
    </row>
    <row r="22771" spans="24:28" x14ac:dyDescent="0.3">
      <c r="X22771" s="275" t="s">
        <v>55698</v>
      </c>
      <c r="Y22771" s="276">
        <v>3678.9</v>
      </c>
      <c r="AA22771" s="231" t="s">
        <v>14525</v>
      </c>
      <c r="AB22771" s="232">
        <v>91632.36</v>
      </c>
    </row>
    <row r="22772" spans="24:28" x14ac:dyDescent="0.3">
      <c r="X22772" s="275" t="s">
        <v>54703</v>
      </c>
      <c r="Y22772" s="276">
        <v>102010.75</v>
      </c>
      <c r="AA22772" s="231" t="s">
        <v>14526</v>
      </c>
      <c r="AB22772" s="232">
        <v>10696.85</v>
      </c>
    </row>
    <row r="22773" spans="24:28" x14ac:dyDescent="0.3">
      <c r="X22773" s="275" t="s">
        <v>54704</v>
      </c>
      <c r="Y22773" s="276">
        <v>35517.29</v>
      </c>
      <c r="AA22773" s="231" t="s">
        <v>30405</v>
      </c>
      <c r="AB22773" s="232">
        <v>6049.74</v>
      </c>
    </row>
    <row r="22774" spans="24:28" x14ac:dyDescent="0.3">
      <c r="X22774" s="275" t="s">
        <v>54705</v>
      </c>
      <c r="Y22774" s="276">
        <v>8749.85</v>
      </c>
      <c r="AA22774" s="231" t="s">
        <v>30406</v>
      </c>
      <c r="AB22774" s="232">
        <v>205667.15</v>
      </c>
    </row>
    <row r="22775" spans="24:28" x14ac:dyDescent="0.3">
      <c r="X22775" s="275" t="s">
        <v>54706</v>
      </c>
      <c r="Y22775" s="276">
        <v>13472.67</v>
      </c>
      <c r="AA22775" s="231" t="s">
        <v>49449</v>
      </c>
      <c r="AB22775" s="232">
        <v>148247.29999999999</v>
      </c>
    </row>
    <row r="22776" spans="24:28" x14ac:dyDescent="0.3">
      <c r="X22776" s="275" t="s">
        <v>56897</v>
      </c>
      <c r="Y22776" s="276">
        <v>44872.5</v>
      </c>
      <c r="AA22776" s="231" t="s">
        <v>35872</v>
      </c>
      <c r="AB22776" s="232">
        <v>40214.46</v>
      </c>
    </row>
    <row r="22777" spans="24:28" x14ac:dyDescent="0.3">
      <c r="X22777" s="275" t="s">
        <v>54707</v>
      </c>
      <c r="Y22777" s="276">
        <v>25527.35</v>
      </c>
      <c r="AA22777" s="231" t="s">
        <v>35873</v>
      </c>
      <c r="AB22777" s="232">
        <v>1574.8</v>
      </c>
    </row>
    <row r="22778" spans="24:28" x14ac:dyDescent="0.3">
      <c r="X22778" s="275" t="s">
        <v>54708</v>
      </c>
      <c r="Y22778" s="276">
        <v>829457.99</v>
      </c>
      <c r="AA22778" s="231" t="s">
        <v>30408</v>
      </c>
      <c r="AB22778" s="232">
        <v>2183.0300000000002</v>
      </c>
    </row>
    <row r="22779" spans="24:28" x14ac:dyDescent="0.3">
      <c r="X22779" s="275" t="s">
        <v>54709</v>
      </c>
      <c r="Y22779" s="276">
        <v>105742.97</v>
      </c>
      <c r="AA22779" s="231" t="s">
        <v>50807</v>
      </c>
      <c r="AB22779" s="232">
        <v>53887.9</v>
      </c>
    </row>
    <row r="22780" spans="24:28" x14ac:dyDescent="0.3">
      <c r="X22780" s="275" t="s">
        <v>49492</v>
      </c>
      <c r="Y22780" s="276">
        <v>755909.34</v>
      </c>
      <c r="AA22780" s="231" t="s">
        <v>30409</v>
      </c>
      <c r="AB22780" s="232">
        <v>134651.28</v>
      </c>
    </row>
    <row r="22781" spans="24:28" x14ac:dyDescent="0.3">
      <c r="X22781" s="275" t="s">
        <v>55699</v>
      </c>
      <c r="Y22781" s="276">
        <v>0.08</v>
      </c>
      <c r="AA22781" s="231" t="s">
        <v>30410</v>
      </c>
      <c r="AB22781" s="232">
        <v>34950.800000000003</v>
      </c>
    </row>
    <row r="22782" spans="24:28" x14ac:dyDescent="0.3">
      <c r="X22782" s="275" t="s">
        <v>49493</v>
      </c>
      <c r="Y22782" s="276">
        <v>294074.34999999998</v>
      </c>
      <c r="AA22782" s="231" t="s">
        <v>14527</v>
      </c>
      <c r="AB22782" s="232">
        <v>189364.04</v>
      </c>
    </row>
    <row r="22783" spans="24:28" x14ac:dyDescent="0.3">
      <c r="X22783" s="275" t="s">
        <v>49494</v>
      </c>
      <c r="Y22783" s="276">
        <v>850575.89</v>
      </c>
      <c r="AA22783" s="231" t="s">
        <v>14528</v>
      </c>
      <c r="AB22783" s="232">
        <v>657616.29</v>
      </c>
    </row>
    <row r="22784" spans="24:28" x14ac:dyDescent="0.3">
      <c r="X22784" s="275" t="s">
        <v>54710</v>
      </c>
      <c r="Y22784" s="276">
        <v>504.61</v>
      </c>
      <c r="AA22784" s="231" t="s">
        <v>46219</v>
      </c>
      <c r="AB22784" s="232">
        <v>-4074.38</v>
      </c>
    </row>
    <row r="22785" spans="24:28" x14ac:dyDescent="0.3">
      <c r="X22785" s="275" t="s">
        <v>54711</v>
      </c>
      <c r="Y22785" s="276">
        <v>3613.92</v>
      </c>
      <c r="AA22785" s="231" t="s">
        <v>30425</v>
      </c>
      <c r="AB22785" s="232">
        <v>142058.03</v>
      </c>
    </row>
    <row r="22786" spans="24:28" x14ac:dyDescent="0.3">
      <c r="X22786" s="275" t="s">
        <v>50841</v>
      </c>
      <c r="Y22786" s="276">
        <v>7283.9</v>
      </c>
      <c r="AA22786" s="231" t="s">
        <v>30426</v>
      </c>
      <c r="AB22786" s="232">
        <v>10546.78</v>
      </c>
    </row>
    <row r="22787" spans="24:28" x14ac:dyDescent="0.3">
      <c r="X22787" s="275" t="s">
        <v>49495</v>
      </c>
      <c r="Y22787" s="276">
        <v>1105406.5900000001</v>
      </c>
      <c r="AA22787" s="231" t="s">
        <v>30427</v>
      </c>
      <c r="AB22787" s="232">
        <v>2260.88</v>
      </c>
    </row>
    <row r="22788" spans="24:28" x14ac:dyDescent="0.3">
      <c r="X22788" s="275" t="s">
        <v>50842</v>
      </c>
      <c r="Y22788" s="276">
        <v>70391.72</v>
      </c>
      <c r="AA22788" s="231" t="s">
        <v>30428</v>
      </c>
      <c r="AB22788" s="232">
        <v>5916.77</v>
      </c>
    </row>
    <row r="22789" spans="24:28" x14ac:dyDescent="0.3">
      <c r="X22789" s="275" t="s">
        <v>49496</v>
      </c>
      <c r="Y22789" s="276">
        <v>2402.06</v>
      </c>
      <c r="AA22789" s="231" t="s">
        <v>30429</v>
      </c>
      <c r="AB22789" s="232">
        <v>999.87</v>
      </c>
    </row>
    <row r="22790" spans="24:28" x14ac:dyDescent="0.3">
      <c r="X22790" s="275" t="s">
        <v>54712</v>
      </c>
      <c r="Y22790" s="276">
        <v>176634.59</v>
      </c>
      <c r="AA22790" s="231" t="s">
        <v>30430</v>
      </c>
      <c r="AB22790" s="232">
        <v>58.62</v>
      </c>
    </row>
    <row r="22791" spans="24:28" x14ac:dyDescent="0.3">
      <c r="X22791" s="275" t="s">
        <v>54713</v>
      </c>
      <c r="Y22791" s="276">
        <v>1672.49</v>
      </c>
      <c r="AA22791" s="231" t="s">
        <v>30431</v>
      </c>
      <c r="AB22791" s="232">
        <v>175.3</v>
      </c>
    </row>
    <row r="22792" spans="24:28" x14ac:dyDescent="0.3">
      <c r="X22792" s="275" t="s">
        <v>50843</v>
      </c>
      <c r="Y22792" s="276">
        <v>213904.28</v>
      </c>
      <c r="AA22792" s="231" t="s">
        <v>30434</v>
      </c>
      <c r="AB22792" s="232">
        <v>3066</v>
      </c>
    </row>
    <row r="22793" spans="24:28" x14ac:dyDescent="0.3">
      <c r="X22793" s="275" t="s">
        <v>63541</v>
      </c>
      <c r="Y22793" s="276">
        <v>1037.28</v>
      </c>
      <c r="AA22793" s="231" t="s">
        <v>50808</v>
      </c>
      <c r="AB22793" s="232">
        <v>10245.6</v>
      </c>
    </row>
    <row r="22794" spans="24:28" x14ac:dyDescent="0.3">
      <c r="X22794" s="275" t="s">
        <v>49497</v>
      </c>
      <c r="Y22794" s="276">
        <v>212274.26</v>
      </c>
      <c r="AA22794" s="231" t="s">
        <v>50809</v>
      </c>
      <c r="AB22794" s="232">
        <v>6169.4</v>
      </c>
    </row>
    <row r="22795" spans="24:28" x14ac:dyDescent="0.3">
      <c r="X22795" s="275" t="s">
        <v>49498</v>
      </c>
      <c r="Y22795" s="276">
        <v>735856.05</v>
      </c>
      <c r="AA22795" s="231" t="s">
        <v>54618</v>
      </c>
      <c r="AB22795" s="232">
        <v>298940</v>
      </c>
    </row>
    <row r="22796" spans="24:28" x14ac:dyDescent="0.3">
      <c r="X22796" s="275" t="s">
        <v>54714</v>
      </c>
      <c r="Y22796" s="276">
        <v>116726.88</v>
      </c>
      <c r="AA22796" s="231" t="s">
        <v>30459</v>
      </c>
      <c r="AB22796" s="232">
        <v>49928.72</v>
      </c>
    </row>
    <row r="22797" spans="24:28" x14ac:dyDescent="0.3">
      <c r="X22797" s="275" t="s">
        <v>47674</v>
      </c>
      <c r="Y22797" s="276">
        <v>3178103.43</v>
      </c>
      <c r="AA22797" s="231" t="s">
        <v>46220</v>
      </c>
      <c r="AB22797" s="232">
        <v>5292.84</v>
      </c>
    </row>
    <row r="22798" spans="24:28" x14ac:dyDescent="0.3">
      <c r="X22798" s="275" t="s">
        <v>49499</v>
      </c>
      <c r="Y22798" s="276">
        <v>640692.56999999995</v>
      </c>
      <c r="AA22798" s="231" t="s">
        <v>30460</v>
      </c>
      <c r="AB22798" s="232">
        <v>134563.63</v>
      </c>
    </row>
    <row r="22799" spans="24:28" x14ac:dyDescent="0.3">
      <c r="X22799" s="275" t="s">
        <v>50845</v>
      </c>
      <c r="Y22799" s="276">
        <v>50802.49</v>
      </c>
      <c r="AA22799" s="231" t="s">
        <v>46221</v>
      </c>
      <c r="AB22799" s="232">
        <v>28333.38</v>
      </c>
    </row>
    <row r="22800" spans="24:28" x14ac:dyDescent="0.3">
      <c r="X22800" s="275" t="s">
        <v>54715</v>
      </c>
      <c r="Y22800" s="276">
        <v>36.53</v>
      </c>
      <c r="AA22800" s="231" t="s">
        <v>30462</v>
      </c>
      <c r="AB22800" s="232">
        <v>16686.07</v>
      </c>
    </row>
    <row r="22801" spans="24:28" x14ac:dyDescent="0.3">
      <c r="X22801" s="275" t="s">
        <v>56898</v>
      </c>
      <c r="Y22801" s="276">
        <v>803.59</v>
      </c>
      <c r="AA22801" s="231" t="s">
        <v>30463</v>
      </c>
      <c r="AB22801" s="232">
        <v>4399.49</v>
      </c>
    </row>
    <row r="22802" spans="24:28" x14ac:dyDescent="0.3">
      <c r="X22802" s="275" t="s">
        <v>54716</v>
      </c>
      <c r="Y22802" s="276">
        <v>21601.77</v>
      </c>
      <c r="AA22802" s="231" t="s">
        <v>30464</v>
      </c>
      <c r="AB22802" s="232">
        <v>785.24</v>
      </c>
    </row>
    <row r="22803" spans="24:28" x14ac:dyDescent="0.3">
      <c r="X22803" s="275" t="s">
        <v>50846</v>
      </c>
      <c r="Y22803" s="276">
        <v>450065.69</v>
      </c>
      <c r="AA22803" s="231" t="s">
        <v>30465</v>
      </c>
      <c r="AB22803" s="232">
        <v>588.91</v>
      </c>
    </row>
    <row r="22804" spans="24:28" x14ac:dyDescent="0.3">
      <c r="X22804" s="275" t="s">
        <v>49500</v>
      </c>
      <c r="Y22804" s="276">
        <v>221293.15</v>
      </c>
      <c r="AA22804" s="231" t="s">
        <v>30466</v>
      </c>
      <c r="AB22804" s="232">
        <v>3785</v>
      </c>
    </row>
    <row r="22805" spans="24:28" x14ac:dyDescent="0.3">
      <c r="X22805" s="275" t="s">
        <v>65234</v>
      </c>
      <c r="Y22805" s="276">
        <v>-12.32</v>
      </c>
      <c r="AA22805" s="231" t="s">
        <v>46222</v>
      </c>
      <c r="AB22805" s="232">
        <v>21175.86</v>
      </c>
    </row>
    <row r="22806" spans="24:28" x14ac:dyDescent="0.3">
      <c r="X22806" s="275" t="s">
        <v>54717</v>
      </c>
      <c r="Y22806" s="276">
        <v>-12970.77</v>
      </c>
      <c r="AA22806" s="231" t="s">
        <v>30467</v>
      </c>
      <c r="AB22806" s="232">
        <v>2014.11</v>
      </c>
    </row>
    <row r="22807" spans="24:28" x14ac:dyDescent="0.3">
      <c r="X22807" s="275" t="s">
        <v>61141</v>
      </c>
      <c r="Y22807" s="276">
        <v>313743.07</v>
      </c>
      <c r="AA22807" s="231" t="s">
        <v>30468</v>
      </c>
      <c r="AB22807" s="232">
        <v>1996.75</v>
      </c>
    </row>
    <row r="22808" spans="24:28" x14ac:dyDescent="0.3">
      <c r="X22808" s="275" t="s">
        <v>62504</v>
      </c>
      <c r="Y22808" s="276">
        <v>42101.73</v>
      </c>
      <c r="AA22808" s="231" t="s">
        <v>30470</v>
      </c>
      <c r="AB22808" s="232">
        <v>8072.07</v>
      </c>
    </row>
    <row r="22809" spans="24:28" x14ac:dyDescent="0.3">
      <c r="X22809" s="275" t="s">
        <v>50847</v>
      </c>
      <c r="Y22809" s="276">
        <v>91943.26</v>
      </c>
      <c r="AA22809" s="231" t="s">
        <v>46223</v>
      </c>
      <c r="AB22809" s="232">
        <v>947.96</v>
      </c>
    </row>
    <row r="22810" spans="24:28" x14ac:dyDescent="0.3">
      <c r="X22810" s="275" t="s">
        <v>54718</v>
      </c>
      <c r="Y22810" s="276">
        <v>25276.99</v>
      </c>
      <c r="AA22810" s="231" t="s">
        <v>31136</v>
      </c>
      <c r="AB22810" s="232">
        <v>24480.78</v>
      </c>
    </row>
    <row r="22811" spans="24:28" x14ac:dyDescent="0.3">
      <c r="X22811" s="275" t="s">
        <v>55700</v>
      </c>
      <c r="Y22811" s="276">
        <v>-0.02</v>
      </c>
      <c r="AA22811" s="231" t="s">
        <v>46224</v>
      </c>
      <c r="AB22811" s="232">
        <v>15034.5</v>
      </c>
    </row>
    <row r="22812" spans="24:28" x14ac:dyDescent="0.3">
      <c r="X22812" s="275" t="s">
        <v>31000</v>
      </c>
      <c r="Y22812" s="276">
        <v>2102660.17</v>
      </c>
      <c r="AA22812" s="231" t="s">
        <v>46225</v>
      </c>
      <c r="AB22812" s="232">
        <v>9426.85</v>
      </c>
    </row>
    <row r="22813" spans="24:28" x14ac:dyDescent="0.3">
      <c r="X22813" s="275" t="s">
        <v>39643</v>
      </c>
      <c r="Y22813" s="276">
        <v>-1576.48</v>
      </c>
      <c r="AA22813" s="231" t="s">
        <v>31139</v>
      </c>
      <c r="AB22813" s="232">
        <v>8376.82</v>
      </c>
    </row>
    <row r="22814" spans="24:28" x14ac:dyDescent="0.3">
      <c r="X22814" s="275" t="s">
        <v>34366</v>
      </c>
      <c r="Y22814" s="276">
        <v>4328969.87</v>
      </c>
      <c r="AA22814" s="231" t="s">
        <v>46226</v>
      </c>
      <c r="AB22814" s="232">
        <v>13333.36</v>
      </c>
    </row>
    <row r="22815" spans="24:28" x14ac:dyDescent="0.3">
      <c r="X22815" s="275" t="s">
        <v>34367</v>
      </c>
      <c r="Y22815" s="276">
        <v>151001.47</v>
      </c>
      <c r="AA22815" s="231" t="s">
        <v>46227</v>
      </c>
      <c r="AB22815" s="232">
        <v>7624.76</v>
      </c>
    </row>
    <row r="22816" spans="24:28" x14ac:dyDescent="0.3">
      <c r="X22816" s="275" t="s">
        <v>31001</v>
      </c>
      <c r="Y22816" s="276">
        <v>2471078.83</v>
      </c>
      <c r="AA22816" s="231" t="s">
        <v>31141</v>
      </c>
      <c r="AB22816" s="232">
        <v>6045.13</v>
      </c>
    </row>
    <row r="22817" spans="24:28" x14ac:dyDescent="0.3">
      <c r="X22817" s="275" t="s">
        <v>35890</v>
      </c>
      <c r="Y22817" s="276">
        <v>99053.8</v>
      </c>
      <c r="AA22817" s="231" t="s">
        <v>31142</v>
      </c>
      <c r="AB22817" s="232">
        <v>3566.74</v>
      </c>
    </row>
    <row r="22818" spans="24:28" x14ac:dyDescent="0.3">
      <c r="X22818" s="275" t="s">
        <v>31002</v>
      </c>
      <c r="Y22818" s="276">
        <v>58184916.740000002</v>
      </c>
      <c r="AA22818" s="231" t="s">
        <v>46228</v>
      </c>
      <c r="AB22818" s="232">
        <v>193.26</v>
      </c>
    </row>
    <row r="22819" spans="24:28" x14ac:dyDescent="0.3">
      <c r="X22819" s="275" t="s">
        <v>36914</v>
      </c>
      <c r="Y22819" s="276">
        <v>99374.86</v>
      </c>
      <c r="AA22819" s="231" t="s">
        <v>31143</v>
      </c>
      <c r="AB22819" s="232">
        <v>6522</v>
      </c>
    </row>
    <row r="22820" spans="24:28" x14ac:dyDescent="0.3">
      <c r="X22820" s="275" t="s">
        <v>35891</v>
      </c>
      <c r="Y22820" s="276">
        <v>1267064.31</v>
      </c>
      <c r="AA22820" s="231" t="s">
        <v>31144</v>
      </c>
      <c r="AB22820" s="232">
        <v>970.3</v>
      </c>
    </row>
    <row r="22821" spans="24:28" x14ac:dyDescent="0.3">
      <c r="X22821" s="275" t="s">
        <v>36915</v>
      </c>
      <c r="Y22821" s="276">
        <v>5424.94</v>
      </c>
      <c r="AA22821" s="231" t="s">
        <v>31145</v>
      </c>
      <c r="AB22821" s="232">
        <v>46.94</v>
      </c>
    </row>
    <row r="22822" spans="24:28" x14ac:dyDescent="0.3">
      <c r="X22822" s="275" t="s">
        <v>31003</v>
      </c>
      <c r="Y22822" s="276">
        <v>9328342.8200000003</v>
      </c>
      <c r="AA22822" s="231" t="s">
        <v>31146</v>
      </c>
      <c r="AB22822" s="232">
        <v>28013.42</v>
      </c>
    </row>
    <row r="22823" spans="24:28" x14ac:dyDescent="0.3">
      <c r="X22823" s="275" t="s">
        <v>34368</v>
      </c>
      <c r="Y22823" s="276">
        <v>2873687.66</v>
      </c>
      <c r="AA22823" s="231" t="s">
        <v>48573</v>
      </c>
      <c r="AB22823" s="232">
        <v>7175.21</v>
      </c>
    </row>
    <row r="22824" spans="24:28" x14ac:dyDescent="0.3">
      <c r="X22824" s="275" t="s">
        <v>34412</v>
      </c>
      <c r="Y22824" s="276">
        <v>7787.62</v>
      </c>
      <c r="AA22824" s="231" t="s">
        <v>31148</v>
      </c>
      <c r="AB22824" s="232">
        <v>2071.38</v>
      </c>
    </row>
    <row r="22825" spans="24:28" x14ac:dyDescent="0.3">
      <c r="X22825" s="275" t="s">
        <v>46270</v>
      </c>
      <c r="Y22825" s="276">
        <v>63044.62</v>
      </c>
      <c r="AA22825" s="231" t="s">
        <v>31149</v>
      </c>
      <c r="AB22825" s="232">
        <v>1660.69</v>
      </c>
    </row>
    <row r="22826" spans="24:28" x14ac:dyDescent="0.3">
      <c r="X22826" s="275" t="s">
        <v>31004</v>
      </c>
      <c r="Y22826" s="276">
        <v>25378910.25</v>
      </c>
      <c r="AA22826" s="231" t="s">
        <v>31205</v>
      </c>
      <c r="AB22826" s="232">
        <v>69558.37</v>
      </c>
    </row>
    <row r="22827" spans="24:28" x14ac:dyDescent="0.3">
      <c r="X22827" s="275" t="s">
        <v>35892</v>
      </c>
      <c r="Y22827" s="276">
        <v>238019.13</v>
      </c>
      <c r="AA22827" s="231" t="s">
        <v>31207</v>
      </c>
      <c r="AB22827" s="232">
        <v>3680</v>
      </c>
    </row>
    <row r="22828" spans="24:28" x14ac:dyDescent="0.3">
      <c r="X22828" s="275" t="s">
        <v>34370</v>
      </c>
      <c r="Y22828" s="276">
        <v>896857.15</v>
      </c>
      <c r="AA22828" s="231" t="s">
        <v>49450</v>
      </c>
      <c r="AB22828" s="232">
        <v>1505.91</v>
      </c>
    </row>
    <row r="22829" spans="24:28" x14ac:dyDescent="0.3">
      <c r="X22829" s="275" t="s">
        <v>40930</v>
      </c>
      <c r="Y22829" s="276">
        <v>85802.69</v>
      </c>
      <c r="AA22829" s="231" t="s">
        <v>49451</v>
      </c>
      <c r="AB22829" s="232">
        <v>6141</v>
      </c>
    </row>
    <row r="22830" spans="24:28" x14ac:dyDescent="0.3">
      <c r="X22830" s="275" t="s">
        <v>31005</v>
      </c>
      <c r="Y22830" s="276">
        <v>17535364.989999998</v>
      </c>
      <c r="AA22830" s="231" t="s">
        <v>31211</v>
      </c>
      <c r="AB22830" s="232">
        <v>25176.55</v>
      </c>
    </row>
    <row r="22831" spans="24:28" x14ac:dyDescent="0.3">
      <c r="X22831" s="275" t="s">
        <v>31006</v>
      </c>
      <c r="Y22831" s="276">
        <v>1382207.49</v>
      </c>
      <c r="AA22831" s="231" t="s">
        <v>49452</v>
      </c>
      <c r="AB22831" s="232">
        <v>6150</v>
      </c>
    </row>
    <row r="22832" spans="24:28" x14ac:dyDescent="0.3">
      <c r="X22832" s="275" t="s">
        <v>31007</v>
      </c>
      <c r="Y22832" s="276">
        <v>13376619.49</v>
      </c>
      <c r="AA22832" s="231" t="s">
        <v>49453</v>
      </c>
      <c r="AB22832" s="232">
        <v>34.36</v>
      </c>
    </row>
    <row r="22833" spans="24:28" x14ac:dyDescent="0.3">
      <c r="X22833" s="275" t="s">
        <v>31008</v>
      </c>
      <c r="Y22833" s="276">
        <v>16523268.26</v>
      </c>
      <c r="AA22833" s="231" t="s">
        <v>31217</v>
      </c>
      <c r="AB22833" s="232">
        <v>484.61</v>
      </c>
    </row>
    <row r="22834" spans="24:28" x14ac:dyDescent="0.3">
      <c r="X22834" s="275" t="s">
        <v>31009</v>
      </c>
      <c r="Y22834" s="276">
        <v>234035.96</v>
      </c>
      <c r="AA22834" s="231" t="s">
        <v>49454</v>
      </c>
      <c r="AB22834" s="232">
        <v>4255.7</v>
      </c>
    </row>
    <row r="22835" spans="24:28" x14ac:dyDescent="0.3">
      <c r="X22835" s="275" t="s">
        <v>34371</v>
      </c>
      <c r="Y22835" s="276">
        <v>590852.99</v>
      </c>
      <c r="AA22835" s="231" t="s">
        <v>49455</v>
      </c>
      <c r="AB22835" s="232">
        <v>19640.04</v>
      </c>
    </row>
    <row r="22836" spans="24:28" x14ac:dyDescent="0.3">
      <c r="X22836" s="275" t="s">
        <v>31010</v>
      </c>
      <c r="Y22836" s="276">
        <v>6764801.9699999997</v>
      </c>
      <c r="AA22836" s="231" t="s">
        <v>50810</v>
      </c>
      <c r="AB22836" s="232">
        <v>2689.74</v>
      </c>
    </row>
    <row r="22837" spans="24:28" x14ac:dyDescent="0.3">
      <c r="X22837" s="275" t="s">
        <v>31011</v>
      </c>
      <c r="Y22837" s="276">
        <v>112751.74</v>
      </c>
      <c r="AA22837" s="231" t="s">
        <v>49456</v>
      </c>
      <c r="AB22837" s="232">
        <v>2030.1</v>
      </c>
    </row>
    <row r="22838" spans="24:28" x14ac:dyDescent="0.3">
      <c r="X22838" s="275" t="s">
        <v>34372</v>
      </c>
      <c r="Y22838" s="276">
        <v>14883620.710000001</v>
      </c>
      <c r="AA22838" s="231" t="s">
        <v>49457</v>
      </c>
      <c r="AB22838" s="232">
        <v>15.9</v>
      </c>
    </row>
    <row r="22839" spans="24:28" x14ac:dyDescent="0.3">
      <c r="X22839" s="275" t="s">
        <v>54719</v>
      </c>
      <c r="Y22839" s="276">
        <v>9641.77</v>
      </c>
      <c r="AA22839" s="231" t="s">
        <v>49458</v>
      </c>
      <c r="AB22839" s="232">
        <v>3547.75</v>
      </c>
    </row>
    <row r="22840" spans="24:28" x14ac:dyDescent="0.3">
      <c r="X22840" s="275" t="s">
        <v>31012</v>
      </c>
      <c r="Y22840" s="276">
        <v>3127922.71</v>
      </c>
      <c r="AA22840" s="231" t="s">
        <v>49459</v>
      </c>
      <c r="AB22840" s="232">
        <v>720</v>
      </c>
    </row>
    <row r="22841" spans="24:28" x14ac:dyDescent="0.3">
      <c r="X22841" s="275" t="s">
        <v>31013</v>
      </c>
      <c r="Y22841" s="276">
        <v>1893202.34</v>
      </c>
      <c r="AA22841" s="231" t="s">
        <v>49460</v>
      </c>
      <c r="AB22841" s="232">
        <v>681.51</v>
      </c>
    </row>
    <row r="22842" spans="24:28" x14ac:dyDescent="0.3">
      <c r="X22842" s="275" t="s">
        <v>34373</v>
      </c>
      <c r="Y22842" s="276">
        <v>2448672.7200000002</v>
      </c>
      <c r="AA22842" s="231" t="s">
        <v>54619</v>
      </c>
      <c r="AB22842" s="232">
        <v>1289.98</v>
      </c>
    </row>
    <row r="22843" spans="24:28" x14ac:dyDescent="0.3">
      <c r="X22843" s="275" t="s">
        <v>31014</v>
      </c>
      <c r="Y22843" s="276">
        <v>4675555.28</v>
      </c>
      <c r="AA22843" s="231" t="s">
        <v>49461</v>
      </c>
      <c r="AB22843" s="232">
        <v>3378.92</v>
      </c>
    </row>
    <row r="22844" spans="24:28" x14ac:dyDescent="0.3">
      <c r="X22844" s="275" t="s">
        <v>36916</v>
      </c>
      <c r="Y22844" s="276">
        <v>317479.77</v>
      </c>
      <c r="AA22844" s="231" t="s">
        <v>49462</v>
      </c>
      <c r="AB22844" s="232">
        <v>1765</v>
      </c>
    </row>
    <row r="22845" spans="24:28" x14ac:dyDescent="0.3">
      <c r="X22845" s="275" t="s">
        <v>35893</v>
      </c>
      <c r="Y22845" s="276">
        <v>3441696.55</v>
      </c>
      <c r="AA22845" s="231" t="s">
        <v>49463</v>
      </c>
      <c r="AB22845" s="232">
        <v>34940.78</v>
      </c>
    </row>
    <row r="22846" spans="24:28" x14ac:dyDescent="0.3">
      <c r="X22846" s="275" t="s">
        <v>34374</v>
      </c>
      <c r="Y22846" s="276">
        <v>67754.28</v>
      </c>
      <c r="AA22846" s="231" t="s">
        <v>49464</v>
      </c>
      <c r="AB22846" s="232">
        <v>22749.200000000001</v>
      </c>
    </row>
    <row r="22847" spans="24:28" x14ac:dyDescent="0.3">
      <c r="X22847" s="275" t="s">
        <v>40931</v>
      </c>
      <c r="Y22847" s="276">
        <v>3095.59</v>
      </c>
      <c r="AA22847" s="231" t="s">
        <v>49465</v>
      </c>
      <c r="AB22847" s="232">
        <v>4806.79</v>
      </c>
    </row>
    <row r="22848" spans="24:28" x14ac:dyDescent="0.3">
      <c r="X22848" s="275" t="s">
        <v>36917</v>
      </c>
      <c r="Y22848" s="276">
        <v>105105.41</v>
      </c>
      <c r="AA22848" s="231" t="s">
        <v>49466</v>
      </c>
      <c r="AB22848" s="232">
        <v>7673.03</v>
      </c>
    </row>
    <row r="22849" spans="24:28" x14ac:dyDescent="0.3">
      <c r="X22849" s="275" t="s">
        <v>31015</v>
      </c>
      <c r="Y22849" s="276">
        <v>1892644.83</v>
      </c>
      <c r="AA22849" s="231" t="s">
        <v>54620</v>
      </c>
      <c r="AB22849" s="232">
        <v>136.82</v>
      </c>
    </row>
    <row r="22850" spans="24:28" x14ac:dyDescent="0.3">
      <c r="X22850" s="275" t="s">
        <v>34375</v>
      </c>
      <c r="Y22850" s="276">
        <v>8282.8799999999992</v>
      </c>
      <c r="AA22850" s="231" t="s">
        <v>54621</v>
      </c>
      <c r="AB22850" s="232">
        <v>206.19</v>
      </c>
    </row>
    <row r="22851" spans="24:28" x14ac:dyDescent="0.3">
      <c r="X22851" s="275" t="s">
        <v>31016</v>
      </c>
      <c r="Y22851" s="276">
        <v>2514950.71</v>
      </c>
      <c r="AA22851" s="231" t="s">
        <v>31259</v>
      </c>
      <c r="AB22851" s="232">
        <v>343561.85</v>
      </c>
    </row>
    <row r="22852" spans="24:28" x14ac:dyDescent="0.3">
      <c r="X22852" s="275" t="s">
        <v>31017</v>
      </c>
      <c r="Y22852" s="276">
        <v>339246.53</v>
      </c>
      <c r="AA22852" s="231" t="s">
        <v>31261</v>
      </c>
      <c r="AB22852" s="232">
        <v>46299.61</v>
      </c>
    </row>
    <row r="22853" spans="24:28" x14ac:dyDescent="0.3">
      <c r="X22853" s="275" t="s">
        <v>34376</v>
      </c>
      <c r="Y22853" s="276">
        <v>706157.87</v>
      </c>
      <c r="AA22853" s="231" t="s">
        <v>31262</v>
      </c>
      <c r="AB22853" s="232">
        <v>2496.63</v>
      </c>
    </row>
    <row r="22854" spans="24:28" x14ac:dyDescent="0.3">
      <c r="X22854" s="275" t="s">
        <v>31018</v>
      </c>
      <c r="Y22854" s="276">
        <v>197925.63</v>
      </c>
      <c r="AA22854" s="231" t="s">
        <v>31263</v>
      </c>
      <c r="AB22854" s="232">
        <v>16708</v>
      </c>
    </row>
    <row r="22855" spans="24:28" x14ac:dyDescent="0.3">
      <c r="X22855" s="275" t="s">
        <v>34377</v>
      </c>
      <c r="Y22855" s="276">
        <v>59021.65</v>
      </c>
      <c r="AA22855" s="231" t="s">
        <v>47635</v>
      </c>
      <c r="AB22855" s="232">
        <v>1682.41</v>
      </c>
    </row>
    <row r="22856" spans="24:28" x14ac:dyDescent="0.3">
      <c r="X22856" s="275" t="s">
        <v>31019</v>
      </c>
      <c r="Y22856" s="276">
        <v>130708359.02</v>
      </c>
      <c r="AA22856" s="231" t="s">
        <v>31264</v>
      </c>
      <c r="AB22856" s="232">
        <v>2378.3000000000002</v>
      </c>
    </row>
    <row r="22857" spans="24:28" x14ac:dyDescent="0.3">
      <c r="X22857" s="275" t="s">
        <v>31020</v>
      </c>
      <c r="Y22857" s="276">
        <v>21436260.059999999</v>
      </c>
      <c r="AA22857" s="231" t="s">
        <v>31283</v>
      </c>
      <c r="AB22857" s="232">
        <v>30974.71</v>
      </c>
    </row>
    <row r="22858" spans="24:28" x14ac:dyDescent="0.3">
      <c r="X22858" s="275" t="s">
        <v>35894</v>
      </c>
      <c r="Y22858" s="276">
        <v>35774563.82</v>
      </c>
      <c r="AA22858" s="231" t="s">
        <v>31285</v>
      </c>
      <c r="AB22858" s="232">
        <v>40106.25</v>
      </c>
    </row>
    <row r="22859" spans="24:28" x14ac:dyDescent="0.3">
      <c r="X22859" s="275" t="s">
        <v>34378</v>
      </c>
      <c r="Y22859" s="276">
        <v>181887.91</v>
      </c>
      <c r="AA22859" s="231" t="s">
        <v>31286</v>
      </c>
      <c r="AB22859" s="232">
        <v>19112.79</v>
      </c>
    </row>
    <row r="22860" spans="24:28" x14ac:dyDescent="0.3">
      <c r="X22860" s="275" t="s">
        <v>60981</v>
      </c>
      <c r="Y22860" s="276">
        <v>721.2</v>
      </c>
      <c r="AA22860" s="231" t="s">
        <v>31289</v>
      </c>
      <c r="AB22860" s="232">
        <v>6873.87</v>
      </c>
    </row>
    <row r="22861" spans="24:28" x14ac:dyDescent="0.3">
      <c r="X22861" s="275" t="s">
        <v>58131</v>
      </c>
      <c r="Y22861" s="276">
        <v>16969.259999999998</v>
      </c>
      <c r="AA22861" s="231" t="s">
        <v>31290</v>
      </c>
      <c r="AB22861" s="232">
        <v>705.37</v>
      </c>
    </row>
    <row r="22862" spans="24:28" x14ac:dyDescent="0.3">
      <c r="X22862" s="275" t="s">
        <v>35895</v>
      </c>
      <c r="Y22862" s="276">
        <v>153774.65</v>
      </c>
      <c r="AA22862" s="231" t="s">
        <v>31291</v>
      </c>
      <c r="AB22862" s="232">
        <v>3681.64</v>
      </c>
    </row>
    <row r="22863" spans="24:28" x14ac:dyDescent="0.3">
      <c r="X22863" s="275" t="s">
        <v>48597</v>
      </c>
      <c r="Y22863" s="276">
        <v>114649.53</v>
      </c>
      <c r="AA22863" s="231" t="s">
        <v>31296</v>
      </c>
      <c r="AB22863" s="232">
        <v>91485.04</v>
      </c>
    </row>
    <row r="22864" spans="24:28" x14ac:dyDescent="0.3">
      <c r="X22864" s="275" t="s">
        <v>48598</v>
      </c>
      <c r="Y22864" s="276">
        <v>42171.5</v>
      </c>
      <c r="AA22864" s="231" t="s">
        <v>49467</v>
      </c>
      <c r="AB22864" s="232">
        <v>2900</v>
      </c>
    </row>
    <row r="22865" spans="24:28" x14ac:dyDescent="0.3">
      <c r="X22865" s="275" t="s">
        <v>31021</v>
      </c>
      <c r="Y22865" s="276">
        <v>473257.76</v>
      </c>
      <c r="AA22865" s="231" t="s">
        <v>31298</v>
      </c>
      <c r="AB22865" s="232">
        <v>7359.98</v>
      </c>
    </row>
    <row r="22866" spans="24:28" x14ac:dyDescent="0.3">
      <c r="X22866" s="275" t="s">
        <v>31022</v>
      </c>
      <c r="Y22866" s="276">
        <v>6669438.3399999999</v>
      </c>
      <c r="AA22866" s="231" t="s">
        <v>48574</v>
      </c>
      <c r="AB22866" s="232">
        <v>1100</v>
      </c>
    </row>
    <row r="22867" spans="24:28" x14ac:dyDescent="0.3">
      <c r="X22867" s="275" t="s">
        <v>35896</v>
      </c>
      <c r="Y22867" s="276">
        <v>2600</v>
      </c>
      <c r="AA22867" s="231" t="s">
        <v>31300</v>
      </c>
      <c r="AB22867" s="232">
        <v>2239.4499999999998</v>
      </c>
    </row>
    <row r="22868" spans="24:28" x14ac:dyDescent="0.3">
      <c r="X22868" s="275" t="s">
        <v>31023</v>
      </c>
      <c r="Y22868" s="276">
        <v>4207237.96</v>
      </c>
      <c r="AA22868" s="231" t="s">
        <v>47636</v>
      </c>
      <c r="AB22868" s="232">
        <v>42615.8</v>
      </c>
    </row>
    <row r="22869" spans="24:28" x14ac:dyDescent="0.3">
      <c r="X22869" s="275" t="s">
        <v>36918</v>
      </c>
      <c r="Y22869" s="276">
        <v>121438.59</v>
      </c>
      <c r="AA22869" s="231" t="s">
        <v>47637</v>
      </c>
      <c r="AB22869" s="232">
        <v>3675</v>
      </c>
    </row>
    <row r="22870" spans="24:28" x14ac:dyDescent="0.3">
      <c r="X22870" s="275" t="s">
        <v>35897</v>
      </c>
      <c r="Y22870" s="276">
        <v>10447808.98</v>
      </c>
      <c r="AA22870" s="231" t="s">
        <v>47638</v>
      </c>
      <c r="AB22870" s="232">
        <v>25123.7</v>
      </c>
    </row>
    <row r="22871" spans="24:28" x14ac:dyDescent="0.3">
      <c r="X22871" s="275" t="s">
        <v>31024</v>
      </c>
      <c r="Y22871" s="276">
        <v>174434.94</v>
      </c>
      <c r="AA22871" s="231" t="s">
        <v>47639</v>
      </c>
      <c r="AB22871" s="232">
        <v>9666.86</v>
      </c>
    </row>
    <row r="22872" spans="24:28" x14ac:dyDescent="0.3">
      <c r="X22872" s="275" t="s">
        <v>31025</v>
      </c>
      <c r="Y22872" s="276">
        <v>29932041.879999999</v>
      </c>
      <c r="AA22872" s="231" t="s">
        <v>47640</v>
      </c>
      <c r="AB22872" s="232">
        <v>13138.56</v>
      </c>
    </row>
    <row r="22873" spans="24:28" x14ac:dyDescent="0.3">
      <c r="X22873" s="275" t="s">
        <v>31026</v>
      </c>
      <c r="Y22873" s="276">
        <v>53719345.560000002</v>
      </c>
      <c r="AA22873" s="231" t="s">
        <v>47641</v>
      </c>
      <c r="AB22873" s="232">
        <v>5787.18</v>
      </c>
    </row>
    <row r="22874" spans="24:28" x14ac:dyDescent="0.3">
      <c r="X22874" s="275" t="s">
        <v>34379</v>
      </c>
      <c r="Y22874" s="276">
        <v>91480.37</v>
      </c>
      <c r="AA22874" s="231" t="s">
        <v>47642</v>
      </c>
      <c r="AB22874" s="232">
        <v>7650.57</v>
      </c>
    </row>
    <row r="22875" spans="24:28" x14ac:dyDescent="0.3">
      <c r="X22875" s="275" t="s">
        <v>31027</v>
      </c>
      <c r="Y22875" s="276">
        <v>18776023.82</v>
      </c>
      <c r="AA22875" s="231" t="s">
        <v>50811</v>
      </c>
      <c r="AB22875" s="232">
        <v>2083</v>
      </c>
    </row>
    <row r="22876" spans="24:28" x14ac:dyDescent="0.3">
      <c r="X22876" s="275" t="s">
        <v>31028</v>
      </c>
      <c r="Y22876" s="276">
        <v>1018466.11</v>
      </c>
      <c r="AA22876" s="231" t="s">
        <v>47643</v>
      </c>
      <c r="AB22876" s="232">
        <v>1490.62</v>
      </c>
    </row>
    <row r="22877" spans="24:28" x14ac:dyDescent="0.3">
      <c r="X22877" s="275" t="s">
        <v>31029</v>
      </c>
      <c r="Y22877" s="276">
        <v>37019.449999999997</v>
      </c>
      <c r="AA22877" s="231" t="s">
        <v>47644</v>
      </c>
      <c r="AB22877" s="232">
        <v>14517.25</v>
      </c>
    </row>
    <row r="22878" spans="24:28" x14ac:dyDescent="0.3">
      <c r="X22878" s="275" t="s">
        <v>34380</v>
      </c>
      <c r="Y22878" s="276">
        <v>203658.51</v>
      </c>
      <c r="AA22878" s="231" t="s">
        <v>50812</v>
      </c>
      <c r="AB22878" s="232">
        <v>675</v>
      </c>
    </row>
    <row r="22879" spans="24:28" x14ac:dyDescent="0.3">
      <c r="X22879" s="275" t="s">
        <v>36919</v>
      </c>
      <c r="Y22879" s="276">
        <v>11493.38</v>
      </c>
      <c r="AA22879" s="231" t="s">
        <v>47645</v>
      </c>
      <c r="AB22879" s="232">
        <v>12000</v>
      </c>
    </row>
    <row r="22880" spans="24:28" x14ac:dyDescent="0.3">
      <c r="X22880" s="275" t="s">
        <v>36920</v>
      </c>
      <c r="Y22880" s="276">
        <v>11116.21</v>
      </c>
      <c r="AA22880" s="231" t="s">
        <v>47646</v>
      </c>
      <c r="AB22880" s="232">
        <v>7931.2</v>
      </c>
    </row>
    <row r="22881" spans="24:28" x14ac:dyDescent="0.3">
      <c r="X22881" s="275" t="s">
        <v>31030</v>
      </c>
      <c r="Y22881" s="276">
        <v>67267056.549999997</v>
      </c>
      <c r="AA22881" s="231" t="s">
        <v>47647</v>
      </c>
      <c r="AB22881" s="232">
        <v>58.43</v>
      </c>
    </row>
    <row r="22882" spans="24:28" x14ac:dyDescent="0.3">
      <c r="X22882" s="275" t="s">
        <v>31031</v>
      </c>
      <c r="Y22882" s="276">
        <v>10012346.050000001</v>
      </c>
      <c r="AA22882" s="231" t="s">
        <v>47648</v>
      </c>
      <c r="AB22882" s="232">
        <v>1500.19</v>
      </c>
    </row>
    <row r="22883" spans="24:28" x14ac:dyDescent="0.3">
      <c r="X22883" s="275" t="s">
        <v>46271</v>
      </c>
      <c r="Y22883" s="276">
        <v>205905.96</v>
      </c>
      <c r="AA22883" s="231" t="s">
        <v>50813</v>
      </c>
      <c r="AB22883" s="232">
        <v>1112.07</v>
      </c>
    </row>
    <row r="22884" spans="24:28" x14ac:dyDescent="0.3">
      <c r="X22884" s="275" t="s">
        <v>39644</v>
      </c>
      <c r="Y22884" s="276">
        <v>24</v>
      </c>
      <c r="AA22884" s="231" t="s">
        <v>47649</v>
      </c>
      <c r="AB22884" s="232">
        <v>1780.8</v>
      </c>
    </row>
    <row r="22885" spans="24:28" x14ac:dyDescent="0.3">
      <c r="X22885" s="275" t="s">
        <v>40932</v>
      </c>
      <c r="Y22885" s="276">
        <v>458536.25</v>
      </c>
      <c r="AA22885" s="231" t="s">
        <v>31309</v>
      </c>
      <c r="AB22885" s="232">
        <v>1965.4</v>
      </c>
    </row>
    <row r="22886" spans="24:28" x14ac:dyDescent="0.3">
      <c r="X22886" s="275" t="s">
        <v>35898</v>
      </c>
      <c r="Y22886" s="276">
        <v>-0.01</v>
      </c>
      <c r="AA22886" s="231" t="s">
        <v>54622</v>
      </c>
      <c r="AB22886" s="232">
        <v>1637.52</v>
      </c>
    </row>
    <row r="22887" spans="24:28" x14ac:dyDescent="0.3">
      <c r="X22887" s="275" t="s">
        <v>48599</v>
      </c>
      <c r="Y22887" s="276">
        <v>624043.01</v>
      </c>
      <c r="AA22887" s="231" t="s">
        <v>31311</v>
      </c>
      <c r="AB22887" s="232">
        <v>9285</v>
      </c>
    </row>
    <row r="22888" spans="24:28" x14ac:dyDescent="0.3">
      <c r="X22888" s="275" t="s">
        <v>34381</v>
      </c>
      <c r="Y22888" s="276">
        <v>2637357.5699999998</v>
      </c>
      <c r="AA22888" s="231" t="s">
        <v>31312</v>
      </c>
      <c r="AB22888" s="232">
        <v>985.93</v>
      </c>
    </row>
    <row r="22889" spans="24:28" x14ac:dyDescent="0.3">
      <c r="X22889" s="275" t="s">
        <v>34382</v>
      </c>
      <c r="Y22889" s="276">
        <v>1633973.78</v>
      </c>
      <c r="AA22889" s="231" t="s">
        <v>31313</v>
      </c>
      <c r="AB22889" s="232">
        <v>2494.62</v>
      </c>
    </row>
    <row r="22890" spans="24:28" x14ac:dyDescent="0.3">
      <c r="X22890" s="275" t="s">
        <v>40933</v>
      </c>
      <c r="Y22890" s="276">
        <v>54579.23</v>
      </c>
      <c r="AA22890" s="231" t="s">
        <v>49468</v>
      </c>
      <c r="AB22890" s="232">
        <v>9320.7999999999993</v>
      </c>
    </row>
    <row r="22891" spans="24:28" x14ac:dyDescent="0.3">
      <c r="X22891" s="275" t="s">
        <v>31032</v>
      </c>
      <c r="Y22891" s="276">
        <v>1419354.31</v>
      </c>
      <c r="AA22891" s="231" t="s">
        <v>31347</v>
      </c>
      <c r="AB22891" s="232">
        <v>39025.160000000003</v>
      </c>
    </row>
    <row r="22892" spans="24:28" x14ac:dyDescent="0.3">
      <c r="X22892" s="275" t="s">
        <v>34383</v>
      </c>
      <c r="Y22892" s="276">
        <v>47252.17</v>
      </c>
      <c r="AA22892" s="231" t="s">
        <v>31349</v>
      </c>
      <c r="AB22892" s="232">
        <v>3345.92</v>
      </c>
    </row>
    <row r="22893" spans="24:28" x14ac:dyDescent="0.3">
      <c r="X22893" s="275" t="s">
        <v>34384</v>
      </c>
      <c r="Y22893" s="276">
        <v>147344.73000000001</v>
      </c>
      <c r="AA22893" s="231" t="s">
        <v>31350</v>
      </c>
      <c r="AB22893" s="232">
        <v>1556.9</v>
      </c>
    </row>
    <row r="22894" spans="24:28" x14ac:dyDescent="0.3">
      <c r="X22894" s="275" t="s">
        <v>36921</v>
      </c>
      <c r="Y22894" s="276">
        <v>54079.3</v>
      </c>
      <c r="AA22894" s="231" t="s">
        <v>31352</v>
      </c>
      <c r="AB22894" s="232">
        <v>10313.09</v>
      </c>
    </row>
    <row r="22895" spans="24:28" x14ac:dyDescent="0.3">
      <c r="X22895" s="275" t="s">
        <v>35899</v>
      </c>
      <c r="Y22895" s="276">
        <v>245.94</v>
      </c>
      <c r="AA22895" s="231" t="s">
        <v>49469</v>
      </c>
      <c r="AB22895" s="232">
        <v>435.18</v>
      </c>
    </row>
    <row r="22896" spans="24:28" x14ac:dyDescent="0.3">
      <c r="X22896" s="275" t="s">
        <v>31033</v>
      </c>
      <c r="Y22896" s="276">
        <v>89950.49</v>
      </c>
      <c r="AA22896" s="231" t="s">
        <v>50814</v>
      </c>
      <c r="AB22896" s="232">
        <v>617.55999999999995</v>
      </c>
    </row>
    <row r="22897" spans="24:28" x14ac:dyDescent="0.3">
      <c r="X22897" s="275" t="s">
        <v>47675</v>
      </c>
      <c r="Y22897" s="276">
        <v>77655.429999999993</v>
      </c>
      <c r="AA22897" s="231" t="s">
        <v>49470</v>
      </c>
      <c r="AB22897" s="232">
        <v>505.3</v>
      </c>
    </row>
    <row r="22898" spans="24:28" x14ac:dyDescent="0.3">
      <c r="X22898" s="275" t="s">
        <v>56899</v>
      </c>
      <c r="Y22898" s="276">
        <v>145217.48000000001</v>
      </c>
      <c r="AA22898" s="231" t="s">
        <v>49471</v>
      </c>
      <c r="AB22898" s="232">
        <v>2443.0100000000002</v>
      </c>
    </row>
    <row r="22899" spans="24:28" x14ac:dyDescent="0.3">
      <c r="X22899" s="275" t="s">
        <v>46272</v>
      </c>
      <c r="Y22899" s="276">
        <v>27061</v>
      </c>
      <c r="AA22899" s="231" t="s">
        <v>31353</v>
      </c>
      <c r="AB22899" s="232">
        <v>4170.03</v>
      </c>
    </row>
    <row r="22900" spans="24:28" x14ac:dyDescent="0.3">
      <c r="X22900" s="275" t="s">
        <v>43430</v>
      </c>
      <c r="Y22900" s="276">
        <v>38943.67</v>
      </c>
      <c r="AA22900" s="231" t="s">
        <v>54623</v>
      </c>
      <c r="AB22900" s="232">
        <v>712.65</v>
      </c>
    </row>
    <row r="22901" spans="24:28" x14ac:dyDescent="0.3">
      <c r="X22901" s="275" t="s">
        <v>58811</v>
      </c>
      <c r="Y22901" s="276">
        <v>23250</v>
      </c>
      <c r="AA22901" s="231" t="s">
        <v>31378</v>
      </c>
      <c r="AB22901" s="232">
        <v>4800</v>
      </c>
    </row>
    <row r="22902" spans="24:28" x14ac:dyDescent="0.3">
      <c r="X22902" s="275" t="s">
        <v>40934</v>
      </c>
      <c r="Y22902" s="276">
        <v>97147.14</v>
      </c>
      <c r="AA22902" s="231" t="s">
        <v>31379</v>
      </c>
      <c r="AB22902" s="232">
        <v>1008.25</v>
      </c>
    </row>
    <row r="22903" spans="24:28" x14ac:dyDescent="0.3">
      <c r="X22903" s="275" t="s">
        <v>31034</v>
      </c>
      <c r="Y22903" s="276">
        <v>50498952.68</v>
      </c>
      <c r="AA22903" s="231" t="s">
        <v>31380</v>
      </c>
      <c r="AB22903" s="232">
        <v>26617</v>
      </c>
    </row>
    <row r="22904" spans="24:28" x14ac:dyDescent="0.3">
      <c r="X22904" s="275" t="s">
        <v>50848</v>
      </c>
      <c r="Y22904" s="276">
        <v>23990968.98</v>
      </c>
      <c r="AA22904" s="231" t="s">
        <v>49472</v>
      </c>
      <c r="AB22904" s="232">
        <v>4484.78</v>
      </c>
    </row>
    <row r="22905" spans="24:28" x14ac:dyDescent="0.3">
      <c r="X22905" s="275" t="s">
        <v>65235</v>
      </c>
      <c r="Y22905" s="276">
        <v>-47642.64</v>
      </c>
      <c r="AA22905" s="231" t="s">
        <v>31383</v>
      </c>
      <c r="AB22905" s="232">
        <v>122246.75</v>
      </c>
    </row>
    <row r="22906" spans="24:28" x14ac:dyDescent="0.3">
      <c r="X22906" s="275" t="s">
        <v>31035</v>
      </c>
      <c r="Y22906" s="276">
        <v>39216052.859999999</v>
      </c>
      <c r="AA22906" s="231" t="s">
        <v>31384</v>
      </c>
      <c r="AB22906" s="232">
        <v>900</v>
      </c>
    </row>
    <row r="22907" spans="24:28" x14ac:dyDescent="0.3">
      <c r="X22907" s="275" t="s">
        <v>31036</v>
      </c>
      <c r="Y22907" s="276">
        <v>4878230.62</v>
      </c>
      <c r="AA22907" s="231" t="s">
        <v>31459</v>
      </c>
      <c r="AB22907" s="232">
        <v>16342.58</v>
      </c>
    </row>
    <row r="22908" spans="24:28" x14ac:dyDescent="0.3">
      <c r="X22908" s="275" t="s">
        <v>35900</v>
      </c>
      <c r="Y22908" s="276">
        <v>4716013.28</v>
      </c>
      <c r="AA22908" s="231" t="s">
        <v>31460</v>
      </c>
      <c r="AB22908" s="232">
        <v>26923.57</v>
      </c>
    </row>
    <row r="22909" spans="24:28" x14ac:dyDescent="0.3">
      <c r="X22909" s="275" t="s">
        <v>56900</v>
      </c>
      <c r="Y22909" s="276">
        <v>748904.3</v>
      </c>
      <c r="AA22909" s="231" t="s">
        <v>54624</v>
      </c>
      <c r="AB22909" s="232">
        <v>2657.84</v>
      </c>
    </row>
    <row r="22910" spans="24:28" x14ac:dyDescent="0.3">
      <c r="X22910" s="275" t="s">
        <v>31037</v>
      </c>
      <c r="Y22910" s="276">
        <v>20381391.719999999</v>
      </c>
      <c r="AA22910" s="231" t="s">
        <v>31461</v>
      </c>
      <c r="AB22910" s="232">
        <v>3513.23</v>
      </c>
    </row>
    <row r="22911" spans="24:28" x14ac:dyDescent="0.3">
      <c r="X22911" s="275" t="s">
        <v>31038</v>
      </c>
      <c r="Y22911" s="276">
        <v>8710708.7799999993</v>
      </c>
      <c r="AA22911" s="231" t="s">
        <v>31462</v>
      </c>
      <c r="AB22911" s="232">
        <v>1584.33</v>
      </c>
    </row>
    <row r="22912" spans="24:28" x14ac:dyDescent="0.3">
      <c r="X22912" s="275" t="s">
        <v>31039</v>
      </c>
      <c r="Y22912" s="276">
        <v>1133666.19</v>
      </c>
      <c r="AA22912" s="231" t="s">
        <v>31464</v>
      </c>
      <c r="AB22912" s="232">
        <v>26.93</v>
      </c>
    </row>
    <row r="22913" spans="24:28" x14ac:dyDescent="0.3">
      <c r="X22913" s="275" t="s">
        <v>39645</v>
      </c>
      <c r="Y22913" s="276">
        <v>216.24</v>
      </c>
      <c r="AA22913" s="231" t="s">
        <v>31465</v>
      </c>
      <c r="AB22913" s="232">
        <v>145.21</v>
      </c>
    </row>
    <row r="22914" spans="24:28" x14ac:dyDescent="0.3">
      <c r="X22914" s="275" t="s">
        <v>39646</v>
      </c>
      <c r="Y22914" s="276">
        <v>4633.6499999999996</v>
      </c>
      <c r="AA22914" s="231" t="s">
        <v>31466</v>
      </c>
      <c r="AB22914" s="232">
        <v>108.59</v>
      </c>
    </row>
    <row r="22915" spans="24:28" x14ac:dyDescent="0.3">
      <c r="X22915" s="275" t="s">
        <v>40935</v>
      </c>
      <c r="Y22915" s="276">
        <v>5227.8999999999996</v>
      </c>
      <c r="AA22915" s="231" t="s">
        <v>31493</v>
      </c>
      <c r="AB22915" s="232">
        <v>14583.32</v>
      </c>
    </row>
    <row r="22916" spans="24:28" x14ac:dyDescent="0.3">
      <c r="X22916" s="275" t="s">
        <v>34385</v>
      </c>
      <c r="Y22916" s="276">
        <v>572481.52</v>
      </c>
      <c r="AA22916" s="231" t="s">
        <v>31494</v>
      </c>
      <c r="AB22916" s="232">
        <v>5833.32</v>
      </c>
    </row>
    <row r="22917" spans="24:28" x14ac:dyDescent="0.3">
      <c r="X22917" s="275" t="s">
        <v>31040</v>
      </c>
      <c r="Y22917" s="276">
        <v>14346388.92</v>
      </c>
      <c r="AA22917" s="231" t="s">
        <v>47650</v>
      </c>
      <c r="AB22917" s="232">
        <v>12935</v>
      </c>
    </row>
    <row r="22918" spans="24:28" x14ac:dyDescent="0.3">
      <c r="X22918" s="275" t="s">
        <v>31041</v>
      </c>
      <c r="Y22918" s="276">
        <v>43416903.009999998</v>
      </c>
      <c r="AA22918" s="231" t="s">
        <v>47651</v>
      </c>
      <c r="AB22918" s="232">
        <v>18362.5</v>
      </c>
    </row>
    <row r="22919" spans="24:28" x14ac:dyDescent="0.3">
      <c r="X22919" s="275" t="s">
        <v>39647</v>
      </c>
      <c r="Y22919" s="276">
        <v>-1157263.25</v>
      </c>
      <c r="AA22919" s="231" t="s">
        <v>31495</v>
      </c>
      <c r="AB22919" s="232">
        <v>47000</v>
      </c>
    </row>
    <row r="22920" spans="24:28" x14ac:dyDescent="0.3">
      <c r="X22920" s="275" t="s">
        <v>34386</v>
      </c>
      <c r="Y22920" s="276">
        <v>20694056.5</v>
      </c>
      <c r="AA22920" s="231" t="s">
        <v>49473</v>
      </c>
      <c r="AB22920" s="232">
        <v>2010</v>
      </c>
    </row>
    <row r="22921" spans="24:28" x14ac:dyDescent="0.3">
      <c r="X22921" s="275" t="s">
        <v>31042</v>
      </c>
      <c r="Y22921" s="276">
        <v>49780302.18</v>
      </c>
      <c r="AA22921" s="231" t="s">
        <v>31496</v>
      </c>
      <c r="AB22921" s="232">
        <v>13904</v>
      </c>
    </row>
    <row r="22922" spans="24:28" x14ac:dyDescent="0.3">
      <c r="X22922" s="275" t="s">
        <v>56901</v>
      </c>
      <c r="Y22922" s="276">
        <v>14694.3</v>
      </c>
      <c r="AA22922" s="231" t="s">
        <v>31501</v>
      </c>
      <c r="AB22922" s="232">
        <v>514.75</v>
      </c>
    </row>
    <row r="22923" spans="24:28" x14ac:dyDescent="0.3">
      <c r="X22923" s="275" t="s">
        <v>58132</v>
      </c>
      <c r="Y22923" s="276">
        <v>2405981.81</v>
      </c>
      <c r="AA22923" s="231" t="s">
        <v>31502</v>
      </c>
      <c r="AB22923" s="232">
        <v>272.49</v>
      </c>
    </row>
    <row r="22924" spans="24:28" x14ac:dyDescent="0.3">
      <c r="X22924" s="275" t="s">
        <v>58390</v>
      </c>
      <c r="Y22924" s="276">
        <v>15962</v>
      </c>
      <c r="AA22924" s="231" t="s">
        <v>31506</v>
      </c>
      <c r="AB22924" s="232">
        <v>9698.75</v>
      </c>
    </row>
    <row r="22925" spans="24:28" x14ac:dyDescent="0.3">
      <c r="X22925" s="275" t="s">
        <v>54722</v>
      </c>
      <c r="Y22925" s="276">
        <v>792580.55</v>
      </c>
      <c r="AA22925" s="231" t="s">
        <v>49474</v>
      </c>
      <c r="AB22925" s="232">
        <v>212.76</v>
      </c>
    </row>
    <row r="22926" spans="24:28" x14ac:dyDescent="0.3">
      <c r="X22926" s="275" t="s">
        <v>35901</v>
      </c>
      <c r="Y22926" s="276">
        <v>9408449.9700000007</v>
      </c>
      <c r="AA22926" s="231" t="s">
        <v>31507</v>
      </c>
      <c r="AB22926" s="232">
        <v>2000</v>
      </c>
    </row>
    <row r="22927" spans="24:28" x14ac:dyDescent="0.3">
      <c r="X22927" s="275" t="s">
        <v>31043</v>
      </c>
      <c r="Y22927" s="276">
        <v>7084654.1200000001</v>
      </c>
      <c r="AA22927" s="231" t="s">
        <v>48575</v>
      </c>
      <c r="AB22927" s="232">
        <v>53700</v>
      </c>
    </row>
    <row r="22928" spans="24:28" x14ac:dyDescent="0.3">
      <c r="X22928" s="275" t="s">
        <v>31044</v>
      </c>
      <c r="Y22928" s="276">
        <v>7373840.75</v>
      </c>
      <c r="AA22928" s="231" t="s">
        <v>48576</v>
      </c>
      <c r="AB22928" s="232">
        <v>11700</v>
      </c>
    </row>
    <row r="22929" spans="24:28" x14ac:dyDescent="0.3">
      <c r="X22929" s="275" t="s">
        <v>39648</v>
      </c>
      <c r="Y22929" s="276">
        <v>2006782.19</v>
      </c>
      <c r="AA22929" s="231" t="s">
        <v>48577</v>
      </c>
      <c r="AB22929" s="232">
        <v>4827.1000000000004</v>
      </c>
    </row>
    <row r="22930" spans="24:28" x14ac:dyDescent="0.3">
      <c r="X22930" s="275" t="s">
        <v>49501</v>
      </c>
      <c r="Y22930" s="276">
        <v>39144.080000000002</v>
      </c>
      <c r="AA22930" s="231" t="s">
        <v>48578</v>
      </c>
      <c r="AB22930" s="232">
        <v>6826.5</v>
      </c>
    </row>
    <row r="22931" spans="24:28" x14ac:dyDescent="0.3">
      <c r="X22931" s="275" t="s">
        <v>35909</v>
      </c>
      <c r="Y22931" s="276">
        <v>1161793.7</v>
      </c>
      <c r="AA22931" s="231" t="s">
        <v>48579</v>
      </c>
      <c r="AB22931" s="232">
        <v>1008</v>
      </c>
    </row>
    <row r="22932" spans="24:28" x14ac:dyDescent="0.3">
      <c r="X22932" s="275" t="s">
        <v>54723</v>
      </c>
      <c r="Y22932" s="276">
        <v>3125</v>
      </c>
      <c r="AA22932" s="231" t="s">
        <v>48580</v>
      </c>
      <c r="AB22932" s="232">
        <v>38325.300000000003</v>
      </c>
    </row>
    <row r="22933" spans="24:28" x14ac:dyDescent="0.3">
      <c r="X22933" s="275" t="s">
        <v>36923</v>
      </c>
      <c r="Y22933" s="276">
        <v>790696.72</v>
      </c>
      <c r="AA22933" s="231" t="s">
        <v>48581</v>
      </c>
      <c r="AB22933" s="232">
        <v>6270.32</v>
      </c>
    </row>
    <row r="22934" spans="24:28" x14ac:dyDescent="0.3">
      <c r="X22934" s="275" t="s">
        <v>56902</v>
      </c>
      <c r="Y22934" s="276">
        <v>114377.84</v>
      </c>
      <c r="AA22934" s="231" t="s">
        <v>54625</v>
      </c>
      <c r="AB22934" s="232">
        <v>344.24</v>
      </c>
    </row>
    <row r="22935" spans="24:28" x14ac:dyDescent="0.3">
      <c r="X22935" s="275" t="s">
        <v>40936</v>
      </c>
      <c r="Y22935" s="276">
        <v>254559.9</v>
      </c>
      <c r="AA22935" s="231" t="s">
        <v>54626</v>
      </c>
      <c r="AB22935" s="232">
        <v>771.74</v>
      </c>
    </row>
    <row r="22936" spans="24:28" x14ac:dyDescent="0.3">
      <c r="X22936" s="275" t="s">
        <v>46273</v>
      </c>
      <c r="Y22936" s="276">
        <v>47820.480000000003</v>
      </c>
      <c r="AA22936" s="231" t="s">
        <v>48582</v>
      </c>
      <c r="AB22936" s="232">
        <v>7079.65</v>
      </c>
    </row>
    <row r="22937" spans="24:28" x14ac:dyDescent="0.3">
      <c r="X22937" s="275" t="s">
        <v>36924</v>
      </c>
      <c r="Y22937" s="276">
        <v>235774</v>
      </c>
      <c r="AA22937" s="231" t="s">
        <v>48583</v>
      </c>
      <c r="AB22937" s="232">
        <v>2496.92</v>
      </c>
    </row>
    <row r="22938" spans="24:28" x14ac:dyDescent="0.3">
      <c r="X22938" s="275" t="s">
        <v>54724</v>
      </c>
      <c r="Y22938" s="276">
        <v>49119.02</v>
      </c>
      <c r="AA22938" s="231" t="s">
        <v>48584</v>
      </c>
      <c r="AB22938" s="232">
        <v>11556</v>
      </c>
    </row>
    <row r="22939" spans="24:28" x14ac:dyDescent="0.3">
      <c r="X22939" s="275" t="s">
        <v>40937</v>
      </c>
      <c r="Y22939" s="276">
        <v>107673.68</v>
      </c>
      <c r="AA22939" s="231" t="s">
        <v>48585</v>
      </c>
      <c r="AB22939" s="232">
        <v>42272.11</v>
      </c>
    </row>
    <row r="22940" spans="24:28" x14ac:dyDescent="0.3">
      <c r="X22940" s="275" t="s">
        <v>40938</v>
      </c>
      <c r="Y22940" s="276">
        <v>164162.57</v>
      </c>
      <c r="AA22940" s="231" t="s">
        <v>48586</v>
      </c>
      <c r="AB22940" s="232">
        <v>5347.24</v>
      </c>
    </row>
    <row r="22941" spans="24:28" x14ac:dyDescent="0.3">
      <c r="X22941" s="275" t="s">
        <v>49502</v>
      </c>
      <c r="Y22941" s="276">
        <v>1325</v>
      </c>
      <c r="AA22941" s="231" t="s">
        <v>48587</v>
      </c>
      <c r="AB22941" s="232">
        <v>1976.17</v>
      </c>
    </row>
    <row r="22942" spans="24:28" x14ac:dyDescent="0.3">
      <c r="X22942" s="275" t="s">
        <v>59372</v>
      </c>
      <c r="Y22942" s="276">
        <v>52500.03</v>
      </c>
      <c r="AA22942" s="231" t="s">
        <v>54627</v>
      </c>
      <c r="AB22942" s="232">
        <v>3718.4</v>
      </c>
    </row>
    <row r="22943" spans="24:28" x14ac:dyDescent="0.3">
      <c r="X22943" s="275" t="s">
        <v>43431</v>
      </c>
      <c r="Y22943" s="276">
        <v>25952.240000000002</v>
      </c>
      <c r="AA22943" s="231" t="s">
        <v>54628</v>
      </c>
      <c r="AB22943" s="232">
        <v>18697.14</v>
      </c>
    </row>
    <row r="22944" spans="24:28" x14ac:dyDescent="0.3">
      <c r="X22944" s="275" t="s">
        <v>46274</v>
      </c>
      <c r="Y22944" s="276">
        <v>47476.99</v>
      </c>
      <c r="AA22944" s="231" t="s">
        <v>54629</v>
      </c>
      <c r="AB22944" s="232">
        <v>590</v>
      </c>
    </row>
    <row r="22945" spans="24:28" x14ac:dyDescent="0.3">
      <c r="X22945" s="275" t="s">
        <v>40939</v>
      </c>
      <c r="Y22945" s="276">
        <v>3877</v>
      </c>
      <c r="AA22945" s="231" t="s">
        <v>54630</v>
      </c>
      <c r="AB22945" s="232">
        <v>615</v>
      </c>
    </row>
    <row r="22946" spans="24:28" x14ac:dyDescent="0.3">
      <c r="X22946" s="275" t="s">
        <v>43433</v>
      </c>
      <c r="Y22946" s="276">
        <v>523583.29</v>
      </c>
      <c r="AA22946" s="231" t="s">
        <v>54631</v>
      </c>
      <c r="AB22946" s="232">
        <v>1689.48</v>
      </c>
    </row>
    <row r="22947" spans="24:28" x14ac:dyDescent="0.3">
      <c r="X22947" s="275" t="s">
        <v>40940</v>
      </c>
      <c r="Y22947" s="276">
        <v>66874</v>
      </c>
      <c r="AA22947" s="231" t="s">
        <v>54632</v>
      </c>
      <c r="AB22947" s="232">
        <v>6.6</v>
      </c>
    </row>
    <row r="22948" spans="24:28" x14ac:dyDescent="0.3">
      <c r="X22948" s="275" t="s">
        <v>60051</v>
      </c>
      <c r="Y22948" s="276">
        <v>68739.62</v>
      </c>
      <c r="AA22948" s="231" t="s">
        <v>54633</v>
      </c>
      <c r="AB22948" s="232">
        <v>47.02</v>
      </c>
    </row>
    <row r="22949" spans="24:28" x14ac:dyDescent="0.3">
      <c r="X22949" s="275" t="s">
        <v>48601</v>
      </c>
      <c r="Y22949" s="276">
        <v>71673.240000000005</v>
      </c>
      <c r="AA22949" s="231" t="s">
        <v>54634</v>
      </c>
      <c r="AB22949" s="232">
        <v>124.29</v>
      </c>
    </row>
    <row r="22950" spans="24:28" x14ac:dyDescent="0.3">
      <c r="X22950" s="275" t="s">
        <v>35910</v>
      </c>
      <c r="Y22950" s="276">
        <v>205388.93</v>
      </c>
      <c r="AA22950" s="231" t="s">
        <v>54635</v>
      </c>
      <c r="AB22950" s="232">
        <v>299</v>
      </c>
    </row>
    <row r="22951" spans="24:28" x14ac:dyDescent="0.3">
      <c r="X22951" s="275" t="s">
        <v>40941</v>
      </c>
      <c r="Y22951" s="276">
        <v>145962.03</v>
      </c>
      <c r="AA22951" s="231" t="s">
        <v>54636</v>
      </c>
      <c r="AB22951" s="232">
        <v>264.70999999999998</v>
      </c>
    </row>
    <row r="22952" spans="24:28" x14ac:dyDescent="0.3">
      <c r="X22952" s="275" t="s">
        <v>35911</v>
      </c>
      <c r="Y22952" s="276">
        <v>21966.33</v>
      </c>
      <c r="AA22952" s="231" t="s">
        <v>54637</v>
      </c>
      <c r="AB22952" s="232">
        <v>198.32</v>
      </c>
    </row>
    <row r="22953" spans="24:28" x14ac:dyDescent="0.3">
      <c r="X22953" s="275" t="s">
        <v>35912</v>
      </c>
      <c r="Y22953" s="276">
        <v>105632.77</v>
      </c>
      <c r="AA22953" s="231" t="s">
        <v>54638</v>
      </c>
      <c r="AB22953" s="232">
        <v>341.33</v>
      </c>
    </row>
    <row r="22954" spans="24:28" x14ac:dyDescent="0.3">
      <c r="X22954" s="275" t="s">
        <v>43434</v>
      </c>
      <c r="Y22954" s="276">
        <v>14.06</v>
      </c>
      <c r="AA22954" s="231" t="s">
        <v>46229</v>
      </c>
      <c r="AB22954" s="232">
        <v>45108.43</v>
      </c>
    </row>
    <row r="22955" spans="24:28" x14ac:dyDescent="0.3">
      <c r="X22955" s="275" t="s">
        <v>46275</v>
      </c>
      <c r="Y22955" s="276">
        <v>568.54999999999995</v>
      </c>
      <c r="AA22955" s="231" t="s">
        <v>47652</v>
      </c>
      <c r="AB22955" s="232">
        <v>11595.79</v>
      </c>
    </row>
    <row r="22956" spans="24:28" x14ac:dyDescent="0.3">
      <c r="X22956" s="275" t="s">
        <v>47677</v>
      </c>
      <c r="Y22956" s="276">
        <v>904.83</v>
      </c>
      <c r="AA22956" s="231" t="s">
        <v>47653</v>
      </c>
      <c r="AB22956" s="232">
        <v>1518.44</v>
      </c>
    </row>
    <row r="22957" spans="24:28" x14ac:dyDescent="0.3">
      <c r="X22957" s="275" t="s">
        <v>49503</v>
      </c>
      <c r="Y22957" s="276">
        <v>3.17</v>
      </c>
      <c r="AA22957" s="231" t="s">
        <v>47654</v>
      </c>
      <c r="AB22957" s="232">
        <v>1698.4</v>
      </c>
    </row>
    <row r="22958" spans="24:28" x14ac:dyDescent="0.3">
      <c r="X22958" s="275" t="s">
        <v>43435</v>
      </c>
      <c r="Y22958" s="276">
        <v>304097.28999999998</v>
      </c>
      <c r="AA22958" s="231" t="s">
        <v>47655</v>
      </c>
      <c r="AB22958" s="232">
        <v>20679.18</v>
      </c>
    </row>
    <row r="22959" spans="24:28" x14ac:dyDescent="0.3">
      <c r="X22959" s="275" t="s">
        <v>35913</v>
      </c>
      <c r="Y22959" s="276">
        <v>163969.4</v>
      </c>
      <c r="AA22959" s="231" t="s">
        <v>46230</v>
      </c>
      <c r="AB22959" s="232">
        <v>5124.8599999999997</v>
      </c>
    </row>
    <row r="22960" spans="24:28" x14ac:dyDescent="0.3">
      <c r="X22960" s="275" t="s">
        <v>62422</v>
      </c>
      <c r="Y22960" s="276">
        <v>2620</v>
      </c>
      <c r="AA22960" s="231" t="s">
        <v>47656</v>
      </c>
      <c r="AB22960" s="232">
        <v>1350</v>
      </c>
    </row>
    <row r="22961" spans="24:28" x14ac:dyDescent="0.3">
      <c r="X22961" s="275" t="s">
        <v>40942</v>
      </c>
      <c r="Y22961" s="276">
        <v>162997.44</v>
      </c>
      <c r="AA22961" s="231" t="s">
        <v>46231</v>
      </c>
      <c r="AB22961" s="232">
        <v>887.1</v>
      </c>
    </row>
    <row r="22962" spans="24:28" x14ac:dyDescent="0.3">
      <c r="X22962" s="275" t="s">
        <v>43436</v>
      </c>
      <c r="Y22962" s="276">
        <v>95000</v>
      </c>
      <c r="AA22962" s="231" t="s">
        <v>46232</v>
      </c>
      <c r="AB22962" s="232">
        <v>44960.160000000003</v>
      </c>
    </row>
    <row r="22963" spans="24:28" x14ac:dyDescent="0.3">
      <c r="X22963" s="275" t="s">
        <v>36926</v>
      </c>
      <c r="Y22963" s="276">
        <v>251051.73</v>
      </c>
      <c r="AA22963" s="231" t="s">
        <v>50815</v>
      </c>
      <c r="AB22963" s="232">
        <v>150</v>
      </c>
    </row>
    <row r="22964" spans="24:28" x14ac:dyDescent="0.3">
      <c r="X22964" s="275" t="s">
        <v>36927</v>
      </c>
      <c r="Y22964" s="276">
        <v>327775.17</v>
      </c>
      <c r="AA22964" s="231" t="s">
        <v>47657</v>
      </c>
      <c r="AB22964" s="232">
        <v>161.25</v>
      </c>
    </row>
    <row r="22965" spans="24:28" x14ac:dyDescent="0.3">
      <c r="X22965" s="275" t="s">
        <v>49504</v>
      </c>
      <c r="Y22965" s="276">
        <v>4132.5</v>
      </c>
      <c r="AA22965" s="231" t="s">
        <v>46233</v>
      </c>
      <c r="AB22965" s="232">
        <v>522.63</v>
      </c>
    </row>
    <row r="22966" spans="24:28" x14ac:dyDescent="0.3">
      <c r="X22966" s="275" t="s">
        <v>40944</v>
      </c>
      <c r="Y22966" s="276">
        <v>87989.28</v>
      </c>
      <c r="AA22966" s="231" t="s">
        <v>46234</v>
      </c>
      <c r="AB22966" s="232">
        <v>4499.45</v>
      </c>
    </row>
    <row r="22967" spans="24:28" x14ac:dyDescent="0.3">
      <c r="X22967" s="275" t="s">
        <v>40945</v>
      </c>
      <c r="Y22967" s="276">
        <v>336839.43</v>
      </c>
      <c r="AA22967" s="231" t="s">
        <v>46235</v>
      </c>
      <c r="AB22967" s="232">
        <v>5470.02</v>
      </c>
    </row>
    <row r="22968" spans="24:28" x14ac:dyDescent="0.3">
      <c r="X22968" s="275" t="s">
        <v>65236</v>
      </c>
      <c r="Y22968" s="276">
        <v>-7101.54</v>
      </c>
      <c r="AA22968" s="231" t="s">
        <v>46236</v>
      </c>
      <c r="AB22968" s="232">
        <v>3426.76</v>
      </c>
    </row>
    <row r="22969" spans="24:28" x14ac:dyDescent="0.3">
      <c r="X22969" s="275" t="s">
        <v>40946</v>
      </c>
      <c r="Y22969" s="276">
        <v>50282.52</v>
      </c>
      <c r="AA22969" s="231" t="s">
        <v>46237</v>
      </c>
      <c r="AB22969" s="232">
        <v>10829.95</v>
      </c>
    </row>
    <row r="22970" spans="24:28" x14ac:dyDescent="0.3">
      <c r="X22970" s="275" t="s">
        <v>40947</v>
      </c>
      <c r="Y22970" s="276">
        <v>384615.82</v>
      </c>
      <c r="AA22970" s="231" t="s">
        <v>50816</v>
      </c>
      <c r="AB22970" s="232">
        <v>9500</v>
      </c>
    </row>
    <row r="22971" spans="24:28" x14ac:dyDescent="0.3">
      <c r="X22971" s="275" t="s">
        <v>39649</v>
      </c>
      <c r="Y22971" s="276">
        <v>138924.26</v>
      </c>
      <c r="AA22971" s="231" t="s">
        <v>50817</v>
      </c>
      <c r="AB22971" s="232">
        <v>594.17999999999995</v>
      </c>
    </row>
    <row r="22972" spans="24:28" x14ac:dyDescent="0.3">
      <c r="X22972" s="275" t="s">
        <v>55701</v>
      </c>
      <c r="Y22972" s="276">
        <v>1180.28</v>
      </c>
      <c r="AA22972" s="231" t="s">
        <v>54639</v>
      </c>
      <c r="AB22972" s="232">
        <v>20297</v>
      </c>
    </row>
    <row r="22973" spans="24:28" x14ac:dyDescent="0.3">
      <c r="X22973" s="275" t="s">
        <v>47679</v>
      </c>
      <c r="Y22973" s="276">
        <v>103314.21</v>
      </c>
      <c r="AA22973" s="231" t="s">
        <v>54640</v>
      </c>
      <c r="AB22973" s="232">
        <v>5267.61</v>
      </c>
    </row>
    <row r="22974" spans="24:28" x14ac:dyDescent="0.3">
      <c r="X22974" s="275" t="s">
        <v>47680</v>
      </c>
      <c r="Y22974" s="276">
        <v>320.25</v>
      </c>
      <c r="AA22974" s="231" t="s">
        <v>50818</v>
      </c>
      <c r="AB22974" s="232">
        <v>27369.69</v>
      </c>
    </row>
    <row r="22975" spans="24:28" x14ac:dyDescent="0.3">
      <c r="X22975" s="275" t="s">
        <v>46276</v>
      </c>
      <c r="Y22975" s="276">
        <v>29015.67</v>
      </c>
      <c r="AA22975" s="231" t="s">
        <v>50819</v>
      </c>
      <c r="AB22975" s="232">
        <v>113340.88</v>
      </c>
    </row>
    <row r="22976" spans="24:28" x14ac:dyDescent="0.3">
      <c r="X22976" s="275" t="s">
        <v>43438</v>
      </c>
      <c r="Y22976" s="276">
        <v>28893.43</v>
      </c>
      <c r="AA22976" s="231" t="s">
        <v>14606</v>
      </c>
      <c r="AB22976" s="232">
        <v>5746485.9100000001</v>
      </c>
    </row>
    <row r="22977" spans="24:28" x14ac:dyDescent="0.3">
      <c r="X22977" s="275" t="s">
        <v>47681</v>
      </c>
      <c r="Y22977" s="276">
        <v>57041.98</v>
      </c>
      <c r="AA22977" s="231" t="s">
        <v>14607</v>
      </c>
      <c r="AB22977" s="232">
        <v>475906.05</v>
      </c>
    </row>
    <row r="22978" spans="24:28" x14ac:dyDescent="0.3">
      <c r="X22978" s="275" t="s">
        <v>47682</v>
      </c>
      <c r="Y22978" s="276">
        <v>5248.87</v>
      </c>
      <c r="AA22978" s="231" t="s">
        <v>31045</v>
      </c>
      <c r="AB22978" s="232">
        <v>41535.660000000003</v>
      </c>
    </row>
    <row r="22979" spans="24:28" x14ac:dyDescent="0.3">
      <c r="X22979" s="275" t="s">
        <v>47683</v>
      </c>
      <c r="Y22979" s="276">
        <v>5195.6400000000003</v>
      </c>
      <c r="AA22979" s="231" t="s">
        <v>31046</v>
      </c>
      <c r="AB22979" s="232">
        <v>6767573.8700000001</v>
      </c>
    </row>
    <row r="22980" spans="24:28" x14ac:dyDescent="0.3">
      <c r="X22980" s="275" t="s">
        <v>62423</v>
      </c>
      <c r="Y22980" s="276">
        <v>7500</v>
      </c>
      <c r="AA22980" s="231" t="s">
        <v>31047</v>
      </c>
      <c r="AB22980" s="232">
        <v>109563.4</v>
      </c>
    </row>
    <row r="22981" spans="24:28" x14ac:dyDescent="0.3">
      <c r="X22981" s="275" t="s">
        <v>48605</v>
      </c>
      <c r="Y22981" s="276">
        <v>40545.370000000003</v>
      </c>
      <c r="AA22981" s="231" t="s">
        <v>14608</v>
      </c>
      <c r="AB22981" s="232">
        <v>88059526.189999998</v>
      </c>
    </row>
    <row r="22982" spans="24:28" x14ac:dyDescent="0.3">
      <c r="X22982" s="275" t="s">
        <v>56903</v>
      </c>
      <c r="Y22982" s="276">
        <v>15350.71</v>
      </c>
      <c r="AA22982" s="231" t="s">
        <v>31048</v>
      </c>
      <c r="AB22982" s="232">
        <v>1452119.65</v>
      </c>
    </row>
    <row r="22983" spans="24:28" x14ac:dyDescent="0.3">
      <c r="X22983" s="275" t="s">
        <v>43439</v>
      </c>
      <c r="Y22983" s="276">
        <v>24106.14</v>
      </c>
      <c r="AA22983" s="231" t="s">
        <v>48588</v>
      </c>
      <c r="AB22983" s="232">
        <v>26533.19</v>
      </c>
    </row>
    <row r="22984" spans="24:28" x14ac:dyDescent="0.3">
      <c r="X22984" s="275" t="s">
        <v>65237</v>
      </c>
      <c r="Y22984" s="276">
        <v>15.77</v>
      </c>
      <c r="AA22984" s="231" t="s">
        <v>31049</v>
      </c>
      <c r="AB22984" s="232">
        <v>1153722.8400000001</v>
      </c>
    </row>
    <row r="22985" spans="24:28" x14ac:dyDescent="0.3">
      <c r="X22985" s="275" t="s">
        <v>43440</v>
      </c>
      <c r="Y22985" s="276">
        <v>23684.67</v>
      </c>
      <c r="AA22985" s="231" t="s">
        <v>31050</v>
      </c>
      <c r="AB22985" s="232">
        <v>37336.97</v>
      </c>
    </row>
    <row r="22986" spans="24:28" x14ac:dyDescent="0.3">
      <c r="X22986" s="275" t="s">
        <v>43441</v>
      </c>
      <c r="Y22986" s="276">
        <v>56876.04</v>
      </c>
      <c r="AA22986" s="231" t="s">
        <v>31051</v>
      </c>
      <c r="AB22986" s="232">
        <v>96327994.680000007</v>
      </c>
    </row>
    <row r="22987" spans="24:28" x14ac:dyDescent="0.3">
      <c r="X22987" s="275" t="s">
        <v>47684</v>
      </c>
      <c r="Y22987" s="276">
        <v>31824.44</v>
      </c>
      <c r="AA22987" s="231" t="s">
        <v>31052</v>
      </c>
      <c r="AB22987" s="232">
        <v>2708449.83</v>
      </c>
    </row>
    <row r="22988" spans="24:28" x14ac:dyDescent="0.3">
      <c r="X22988" s="275" t="s">
        <v>50849</v>
      </c>
      <c r="Y22988" s="276">
        <v>1081.32</v>
      </c>
      <c r="AA22988" s="231" t="s">
        <v>31053</v>
      </c>
      <c r="AB22988" s="232">
        <v>78739.320000000007</v>
      </c>
    </row>
    <row r="22989" spans="24:28" x14ac:dyDescent="0.3">
      <c r="X22989" s="275" t="s">
        <v>46277</v>
      </c>
      <c r="Y22989" s="276">
        <v>276209.59999999998</v>
      </c>
      <c r="AA22989" s="231" t="s">
        <v>34395</v>
      </c>
      <c r="AB22989" s="232">
        <v>55113.05</v>
      </c>
    </row>
    <row r="22990" spans="24:28" x14ac:dyDescent="0.3">
      <c r="X22990" s="275" t="s">
        <v>47685</v>
      </c>
      <c r="Y22990" s="276">
        <v>186193.93</v>
      </c>
      <c r="AA22990" s="231" t="s">
        <v>34408</v>
      </c>
      <c r="AB22990" s="232">
        <v>1637137.51</v>
      </c>
    </row>
    <row r="22991" spans="24:28" x14ac:dyDescent="0.3">
      <c r="X22991" s="275" t="s">
        <v>48606</v>
      </c>
      <c r="Y22991" s="276">
        <v>1496.7</v>
      </c>
      <c r="AA22991" s="231" t="s">
        <v>14609</v>
      </c>
      <c r="AB22991" s="232">
        <v>37904911.920000002</v>
      </c>
    </row>
    <row r="22992" spans="24:28" x14ac:dyDescent="0.3">
      <c r="X22992" s="275" t="s">
        <v>46278</v>
      </c>
      <c r="Y22992" s="276">
        <v>243414.88</v>
      </c>
      <c r="AA22992" s="231" t="s">
        <v>31054</v>
      </c>
      <c r="AB22992" s="232">
        <v>361040.8</v>
      </c>
    </row>
    <row r="22993" spans="24:28" x14ac:dyDescent="0.3">
      <c r="X22993" s="275" t="s">
        <v>47686</v>
      </c>
      <c r="Y22993" s="276">
        <v>19788.87</v>
      </c>
      <c r="AA22993" s="231" t="s">
        <v>31055</v>
      </c>
      <c r="AB22993" s="232">
        <v>1929348.28</v>
      </c>
    </row>
    <row r="22994" spans="24:28" x14ac:dyDescent="0.3">
      <c r="X22994" s="275" t="s">
        <v>48607</v>
      </c>
      <c r="Y22994" s="276">
        <v>1016.34</v>
      </c>
      <c r="AA22994" s="231" t="s">
        <v>31056</v>
      </c>
      <c r="AB22994" s="232">
        <v>347969.07</v>
      </c>
    </row>
    <row r="22995" spans="24:28" x14ac:dyDescent="0.3">
      <c r="X22995" s="275" t="s">
        <v>48608</v>
      </c>
      <c r="Y22995" s="276">
        <v>612.88</v>
      </c>
      <c r="AA22995" s="231" t="s">
        <v>14610</v>
      </c>
      <c r="AB22995" s="232">
        <v>19633104.48</v>
      </c>
    </row>
    <row r="22996" spans="24:28" x14ac:dyDescent="0.3">
      <c r="X22996" s="275" t="s">
        <v>54725</v>
      </c>
      <c r="Y22996" s="276">
        <v>3005</v>
      </c>
      <c r="AA22996" s="231" t="s">
        <v>14611</v>
      </c>
      <c r="AB22996" s="232">
        <v>3299998.29</v>
      </c>
    </row>
    <row r="22997" spans="24:28" x14ac:dyDescent="0.3">
      <c r="X22997" s="275" t="s">
        <v>47687</v>
      </c>
      <c r="Y22997" s="276">
        <v>63397.65</v>
      </c>
      <c r="AA22997" s="231" t="s">
        <v>14612</v>
      </c>
      <c r="AB22997" s="232">
        <v>27823900</v>
      </c>
    </row>
    <row r="22998" spans="24:28" x14ac:dyDescent="0.3">
      <c r="X22998" s="275" t="s">
        <v>54726</v>
      </c>
      <c r="Y22998" s="276">
        <v>18283.03</v>
      </c>
      <c r="AA22998" s="231" t="s">
        <v>14613</v>
      </c>
      <c r="AB22998" s="232">
        <v>10559476.74</v>
      </c>
    </row>
    <row r="22999" spans="24:28" x14ac:dyDescent="0.3">
      <c r="X22999" s="275" t="s">
        <v>43442</v>
      </c>
      <c r="Y22999" s="276">
        <v>112890.79</v>
      </c>
      <c r="AA22999" s="231" t="s">
        <v>31057</v>
      </c>
      <c r="AB22999" s="232">
        <v>323128.94</v>
      </c>
    </row>
    <row r="23000" spans="24:28" x14ac:dyDescent="0.3">
      <c r="X23000" s="275" t="s">
        <v>60102</v>
      </c>
      <c r="Y23000" s="276">
        <v>4209.8</v>
      </c>
      <c r="AA23000" s="231" t="s">
        <v>31058</v>
      </c>
      <c r="AB23000" s="232">
        <v>771678.13</v>
      </c>
    </row>
    <row r="23001" spans="24:28" x14ac:dyDescent="0.3">
      <c r="X23001" s="275" t="s">
        <v>48610</v>
      </c>
      <c r="Y23001" s="276">
        <v>2006.8</v>
      </c>
      <c r="AA23001" s="231" t="s">
        <v>14614</v>
      </c>
      <c r="AB23001" s="232">
        <v>10940618.99</v>
      </c>
    </row>
    <row r="23002" spans="24:28" x14ac:dyDescent="0.3">
      <c r="X23002" s="275" t="s">
        <v>58133</v>
      </c>
      <c r="Y23002" s="276">
        <v>-733.13</v>
      </c>
      <c r="AA23002" s="231" t="s">
        <v>31059</v>
      </c>
      <c r="AB23002" s="232">
        <v>387498.74</v>
      </c>
    </row>
    <row r="23003" spans="24:28" x14ac:dyDescent="0.3">
      <c r="X23003" s="275" t="s">
        <v>54729</v>
      </c>
      <c r="Y23003" s="276">
        <v>10008</v>
      </c>
      <c r="AA23003" s="231" t="s">
        <v>31060</v>
      </c>
      <c r="AB23003" s="232">
        <v>9657418.3300000001</v>
      </c>
    </row>
    <row r="23004" spans="24:28" x14ac:dyDescent="0.3">
      <c r="X23004" s="275" t="s">
        <v>60982</v>
      </c>
      <c r="Y23004" s="276">
        <v>16425</v>
      </c>
      <c r="AA23004" s="231" t="s">
        <v>14615</v>
      </c>
      <c r="AB23004" s="232">
        <v>30850.43</v>
      </c>
    </row>
    <row r="23005" spans="24:28" x14ac:dyDescent="0.3">
      <c r="X23005" s="275" t="s">
        <v>50851</v>
      </c>
      <c r="Y23005" s="276">
        <v>152070.06</v>
      </c>
      <c r="AA23005" s="231" t="s">
        <v>14616</v>
      </c>
      <c r="AB23005" s="232">
        <v>4177110.61</v>
      </c>
    </row>
    <row r="23006" spans="24:28" x14ac:dyDescent="0.3">
      <c r="X23006" s="275" t="s">
        <v>43443</v>
      </c>
      <c r="Y23006" s="276">
        <v>4097.16</v>
      </c>
      <c r="AA23006" s="231" t="s">
        <v>14617</v>
      </c>
      <c r="AB23006" s="232">
        <v>4632790.6100000003</v>
      </c>
    </row>
    <row r="23007" spans="24:28" x14ac:dyDescent="0.3">
      <c r="X23007" s="275" t="s">
        <v>63542</v>
      </c>
      <c r="Y23007" s="276">
        <v>128.41</v>
      </c>
      <c r="AA23007" s="231" t="s">
        <v>14618</v>
      </c>
      <c r="AB23007" s="232">
        <v>1381851.09</v>
      </c>
    </row>
    <row r="23008" spans="24:28" x14ac:dyDescent="0.3">
      <c r="X23008" s="275" t="s">
        <v>50852</v>
      </c>
      <c r="Y23008" s="276">
        <v>214340.95</v>
      </c>
      <c r="AA23008" s="231" t="s">
        <v>31061</v>
      </c>
      <c r="AB23008" s="232">
        <v>6002494.3899999997</v>
      </c>
    </row>
    <row r="23009" spans="24:28" x14ac:dyDescent="0.3">
      <c r="X23009" s="275" t="s">
        <v>47688</v>
      </c>
      <c r="Y23009" s="276">
        <v>131883.60999999999</v>
      </c>
      <c r="AA23009" s="231" t="s">
        <v>31062</v>
      </c>
      <c r="AB23009" s="232">
        <v>422345.35</v>
      </c>
    </row>
    <row r="23010" spans="24:28" x14ac:dyDescent="0.3">
      <c r="X23010" s="275" t="s">
        <v>65238</v>
      </c>
      <c r="Y23010" s="276">
        <v>1328.75</v>
      </c>
      <c r="AA23010" s="231" t="s">
        <v>31063</v>
      </c>
      <c r="AB23010" s="232">
        <v>2298329.1800000002</v>
      </c>
    </row>
    <row r="23011" spans="24:28" x14ac:dyDescent="0.3">
      <c r="X23011" s="275" t="s">
        <v>47689</v>
      </c>
      <c r="Y23011" s="276">
        <v>44736.480000000003</v>
      </c>
      <c r="AA23011" s="231" t="s">
        <v>14619</v>
      </c>
      <c r="AB23011" s="232">
        <v>161454.07</v>
      </c>
    </row>
    <row r="23012" spans="24:28" x14ac:dyDescent="0.3">
      <c r="X23012" s="275" t="s">
        <v>62424</v>
      </c>
      <c r="Y23012" s="276">
        <v>13650.17</v>
      </c>
      <c r="AA23012" s="231" t="s">
        <v>40919</v>
      </c>
      <c r="AB23012" s="232">
        <v>32376.62</v>
      </c>
    </row>
    <row r="23013" spans="24:28" x14ac:dyDescent="0.3">
      <c r="X23013" s="275" t="s">
        <v>46279</v>
      </c>
      <c r="Y23013" s="276">
        <v>28500</v>
      </c>
      <c r="AA23013" s="231" t="s">
        <v>31064</v>
      </c>
      <c r="AB23013" s="232">
        <v>341261.88</v>
      </c>
    </row>
    <row r="23014" spans="24:28" x14ac:dyDescent="0.3">
      <c r="X23014" s="275" t="s">
        <v>48611</v>
      </c>
      <c r="Y23014" s="276">
        <v>13616.75</v>
      </c>
      <c r="AA23014" s="231" t="s">
        <v>14620</v>
      </c>
      <c r="AB23014" s="232">
        <v>8584636.9100000001</v>
      </c>
    </row>
    <row r="23015" spans="24:28" x14ac:dyDescent="0.3">
      <c r="X23015" s="275" t="s">
        <v>60052</v>
      </c>
      <c r="Y23015" s="276">
        <v>22500</v>
      </c>
      <c r="AA23015" s="231" t="s">
        <v>14621</v>
      </c>
      <c r="AB23015" s="232">
        <v>151104.35</v>
      </c>
    </row>
    <row r="23016" spans="24:28" x14ac:dyDescent="0.3">
      <c r="X23016" s="275" t="s">
        <v>54730</v>
      </c>
      <c r="Y23016" s="276">
        <v>1122.74</v>
      </c>
      <c r="AA23016" s="231" t="s">
        <v>14622</v>
      </c>
      <c r="AB23016" s="232">
        <v>8091619.1900000004</v>
      </c>
    </row>
    <row r="23017" spans="24:28" x14ac:dyDescent="0.3">
      <c r="X23017" s="275" t="s">
        <v>50853</v>
      </c>
      <c r="Y23017" s="276">
        <v>114367.3</v>
      </c>
      <c r="AA23017" s="231" t="s">
        <v>14623</v>
      </c>
      <c r="AB23017" s="232">
        <v>2721578.78</v>
      </c>
    </row>
    <row r="23018" spans="24:28" x14ac:dyDescent="0.3">
      <c r="X23018" s="275" t="s">
        <v>55702</v>
      </c>
      <c r="Y23018" s="276">
        <v>20289.29</v>
      </c>
      <c r="AA23018" s="231" t="s">
        <v>14624</v>
      </c>
      <c r="AB23018" s="232">
        <v>744250.95</v>
      </c>
    </row>
    <row r="23019" spans="24:28" x14ac:dyDescent="0.3">
      <c r="X23019" s="275" t="s">
        <v>49505</v>
      </c>
      <c r="Y23019" s="276">
        <v>39988.589999999997</v>
      </c>
      <c r="AA23019" s="231" t="s">
        <v>14625</v>
      </c>
      <c r="AB23019" s="232">
        <v>528686.30000000005</v>
      </c>
    </row>
    <row r="23020" spans="24:28" x14ac:dyDescent="0.3">
      <c r="X23020" s="275" t="s">
        <v>54731</v>
      </c>
      <c r="Y23020" s="276">
        <v>85.64</v>
      </c>
      <c r="AA23020" s="231" t="s">
        <v>46238</v>
      </c>
      <c r="AB23020" s="232">
        <v>4460.8999999999996</v>
      </c>
    </row>
    <row r="23021" spans="24:28" x14ac:dyDescent="0.3">
      <c r="X23021" s="275" t="s">
        <v>43444</v>
      </c>
      <c r="Y23021" s="276">
        <v>60711.7</v>
      </c>
      <c r="AA23021" s="231" t="s">
        <v>31065</v>
      </c>
      <c r="AB23021" s="232">
        <v>114335.16</v>
      </c>
    </row>
    <row r="23022" spans="24:28" x14ac:dyDescent="0.3">
      <c r="X23022" s="275" t="s">
        <v>47690</v>
      </c>
      <c r="Y23022" s="276">
        <v>163390.37</v>
      </c>
      <c r="AA23022" s="231" t="s">
        <v>31066</v>
      </c>
      <c r="AB23022" s="232">
        <v>719078478.00999999</v>
      </c>
    </row>
    <row r="23023" spans="24:28" x14ac:dyDescent="0.3">
      <c r="X23023" s="275" t="s">
        <v>50854</v>
      </c>
      <c r="Y23023" s="276">
        <v>49804.76</v>
      </c>
      <c r="AA23023" s="231" t="s">
        <v>14626</v>
      </c>
      <c r="AB23023" s="232">
        <v>33063799.920000002</v>
      </c>
    </row>
    <row r="23024" spans="24:28" x14ac:dyDescent="0.3">
      <c r="X23024" s="275" t="s">
        <v>50855</v>
      </c>
      <c r="Y23024" s="276">
        <v>2232.66</v>
      </c>
      <c r="AA23024" s="231" t="s">
        <v>31067</v>
      </c>
      <c r="AB23024" s="232">
        <v>97347021.069999993</v>
      </c>
    </row>
    <row r="23025" spans="24:28" x14ac:dyDescent="0.3">
      <c r="X23025" s="275" t="s">
        <v>60053</v>
      </c>
      <c r="Y23025" s="276">
        <v>10.15</v>
      </c>
      <c r="AA23025" s="231" t="s">
        <v>14627</v>
      </c>
      <c r="AB23025" s="232">
        <v>172243.29</v>
      </c>
    </row>
    <row r="23026" spans="24:28" x14ac:dyDescent="0.3">
      <c r="X23026" s="275" t="s">
        <v>63864</v>
      </c>
      <c r="Y23026" s="276">
        <v>1052.25</v>
      </c>
      <c r="AA23026" s="231" t="s">
        <v>14628</v>
      </c>
      <c r="AB23026" s="232">
        <v>352400.14</v>
      </c>
    </row>
    <row r="23027" spans="24:28" x14ac:dyDescent="0.3">
      <c r="X23027" s="275" t="s">
        <v>62425</v>
      </c>
      <c r="Y23027" s="276">
        <v>71.52</v>
      </c>
      <c r="AA23027" s="231" t="s">
        <v>31068</v>
      </c>
      <c r="AB23027" s="232">
        <v>32092.26</v>
      </c>
    </row>
    <row r="23028" spans="24:28" x14ac:dyDescent="0.3">
      <c r="X23028" s="275" t="s">
        <v>47691</v>
      </c>
      <c r="Y23028" s="276">
        <v>273078.65999999997</v>
      </c>
      <c r="AA23028" s="231" t="s">
        <v>48589</v>
      </c>
      <c r="AB23028" s="232">
        <v>15882.66</v>
      </c>
    </row>
    <row r="23029" spans="24:28" x14ac:dyDescent="0.3">
      <c r="X23029" s="275" t="s">
        <v>47692</v>
      </c>
      <c r="Y23029" s="276">
        <v>280550.14</v>
      </c>
      <c r="AA23029" s="231" t="s">
        <v>14629</v>
      </c>
      <c r="AB23029" s="232">
        <v>1247498.8500000001</v>
      </c>
    </row>
    <row r="23030" spans="24:28" x14ac:dyDescent="0.3">
      <c r="X23030" s="275" t="s">
        <v>58909</v>
      </c>
      <c r="Y23030" s="276">
        <v>526</v>
      </c>
      <c r="AA23030" s="231" t="s">
        <v>14630</v>
      </c>
      <c r="AB23030" s="232">
        <v>21981954.260000002</v>
      </c>
    </row>
    <row r="23031" spans="24:28" x14ac:dyDescent="0.3">
      <c r="X23031" s="275" t="s">
        <v>48612</v>
      </c>
      <c r="Y23031" s="276">
        <v>4772.7700000000004</v>
      </c>
      <c r="AA23031" s="231" t="s">
        <v>35902</v>
      </c>
      <c r="AB23031" s="232">
        <v>6000</v>
      </c>
    </row>
    <row r="23032" spans="24:28" x14ac:dyDescent="0.3">
      <c r="X23032" s="275" t="s">
        <v>48613</v>
      </c>
      <c r="Y23032" s="276">
        <v>1801.34</v>
      </c>
      <c r="AA23032" s="231" t="s">
        <v>31070</v>
      </c>
      <c r="AB23032" s="232">
        <v>8080407.3799999999</v>
      </c>
    </row>
    <row r="23033" spans="24:28" x14ac:dyDescent="0.3">
      <c r="X23033" s="275" t="s">
        <v>47693</v>
      </c>
      <c r="Y23033" s="276">
        <v>797382.92</v>
      </c>
      <c r="AA23033" s="231" t="s">
        <v>31071</v>
      </c>
      <c r="AB23033" s="232">
        <v>263974.19</v>
      </c>
    </row>
    <row r="23034" spans="24:28" x14ac:dyDescent="0.3">
      <c r="X23034" s="275" t="s">
        <v>48614</v>
      </c>
      <c r="Y23034" s="276">
        <v>10746.87</v>
      </c>
      <c r="AA23034" s="231" t="s">
        <v>14631</v>
      </c>
      <c r="AB23034" s="232">
        <v>13497115.630000001</v>
      </c>
    </row>
    <row r="23035" spans="24:28" x14ac:dyDescent="0.3">
      <c r="X23035" s="275" t="s">
        <v>54732</v>
      </c>
      <c r="Y23035" s="276">
        <v>46602.7</v>
      </c>
      <c r="AA23035" s="231" t="s">
        <v>14632</v>
      </c>
      <c r="AB23035" s="232">
        <v>551401.81000000006</v>
      </c>
    </row>
    <row r="23036" spans="24:28" x14ac:dyDescent="0.3">
      <c r="X23036" s="275" t="s">
        <v>60983</v>
      </c>
      <c r="Y23036" s="276">
        <v>6875.03</v>
      </c>
      <c r="AA23036" s="231" t="s">
        <v>14633</v>
      </c>
      <c r="AB23036" s="232">
        <v>94383052.950000003</v>
      </c>
    </row>
    <row r="23037" spans="24:28" x14ac:dyDescent="0.3">
      <c r="X23037" s="275" t="s">
        <v>54733</v>
      </c>
      <c r="Y23037" s="276">
        <v>1987.14</v>
      </c>
      <c r="AA23037" s="231" t="s">
        <v>14634</v>
      </c>
      <c r="AB23037" s="232">
        <v>77291068.340000004</v>
      </c>
    </row>
    <row r="23038" spans="24:28" x14ac:dyDescent="0.3">
      <c r="X23038" s="275" t="s">
        <v>48615</v>
      </c>
      <c r="Y23038" s="276">
        <v>38125.800000000003</v>
      </c>
      <c r="AA23038" s="231" t="s">
        <v>31072</v>
      </c>
      <c r="AB23038" s="232">
        <v>78427.97</v>
      </c>
    </row>
    <row r="23039" spans="24:28" x14ac:dyDescent="0.3">
      <c r="X23039" s="275" t="s">
        <v>46280</v>
      </c>
      <c r="Y23039" s="276">
        <v>143323.82</v>
      </c>
      <c r="AA23039" s="231" t="s">
        <v>14635</v>
      </c>
      <c r="AB23039" s="232">
        <v>21687733.43</v>
      </c>
    </row>
    <row r="23040" spans="24:28" x14ac:dyDescent="0.3">
      <c r="X23040" s="275" t="s">
        <v>54734</v>
      </c>
      <c r="Y23040" s="276">
        <v>66926.3</v>
      </c>
      <c r="AA23040" s="231" t="s">
        <v>31073</v>
      </c>
      <c r="AB23040" s="232">
        <v>1061080.99</v>
      </c>
    </row>
    <row r="23041" spans="24:28" x14ac:dyDescent="0.3">
      <c r="X23041" s="275" t="s">
        <v>43445</v>
      </c>
      <c r="Y23041" s="276">
        <v>173694.76</v>
      </c>
      <c r="AA23041" s="231" t="s">
        <v>31074</v>
      </c>
      <c r="AB23041" s="232">
        <v>14492.48</v>
      </c>
    </row>
    <row r="23042" spans="24:28" x14ac:dyDescent="0.3">
      <c r="X23042" s="275" t="s">
        <v>58134</v>
      </c>
      <c r="Y23042" s="276">
        <v>240.03</v>
      </c>
      <c r="AA23042" s="231" t="s">
        <v>14636</v>
      </c>
      <c r="AB23042" s="232">
        <v>255157.51</v>
      </c>
    </row>
    <row r="23043" spans="24:28" x14ac:dyDescent="0.3">
      <c r="X23043" s="275" t="s">
        <v>48616</v>
      </c>
      <c r="Y23043" s="276">
        <v>14136.43</v>
      </c>
      <c r="AA23043" s="231" t="s">
        <v>14637</v>
      </c>
      <c r="AB23043" s="232">
        <v>8634.2800000000007</v>
      </c>
    </row>
    <row r="23044" spans="24:28" x14ac:dyDescent="0.3">
      <c r="X23044" s="275" t="s">
        <v>46281</v>
      </c>
      <c r="Y23044" s="276">
        <v>18457.07</v>
      </c>
      <c r="AA23044" s="231" t="s">
        <v>31075</v>
      </c>
      <c r="AB23044" s="232">
        <v>9885.67</v>
      </c>
    </row>
    <row r="23045" spans="24:28" x14ac:dyDescent="0.3">
      <c r="X23045" s="275" t="s">
        <v>54735</v>
      </c>
      <c r="Y23045" s="276">
        <v>2806.3</v>
      </c>
      <c r="AA23045" s="231" t="s">
        <v>14638</v>
      </c>
      <c r="AB23045" s="232">
        <v>75888803.620000005</v>
      </c>
    </row>
    <row r="23046" spans="24:28" x14ac:dyDescent="0.3">
      <c r="X23046" s="275" t="s">
        <v>48617</v>
      </c>
      <c r="Y23046" s="276">
        <v>14399.96</v>
      </c>
      <c r="AA23046" s="231" t="s">
        <v>14639</v>
      </c>
      <c r="AB23046" s="232">
        <v>12190126.84</v>
      </c>
    </row>
    <row r="23047" spans="24:28" x14ac:dyDescent="0.3">
      <c r="X23047" s="275" t="s">
        <v>58812</v>
      </c>
      <c r="Y23047" s="276">
        <v>-644.04999999999995</v>
      </c>
      <c r="AA23047" s="231" t="s">
        <v>31076</v>
      </c>
      <c r="AB23047" s="232">
        <v>83135.06</v>
      </c>
    </row>
    <row r="23048" spans="24:28" x14ac:dyDescent="0.3">
      <c r="X23048" s="275" t="s">
        <v>48618</v>
      </c>
      <c r="Y23048" s="276">
        <v>60000</v>
      </c>
      <c r="AA23048" s="231" t="s">
        <v>14640</v>
      </c>
      <c r="AB23048" s="232">
        <v>65909.009999999995</v>
      </c>
    </row>
    <row r="23049" spans="24:28" x14ac:dyDescent="0.3">
      <c r="X23049" s="275" t="s">
        <v>63543</v>
      </c>
      <c r="Y23049" s="276">
        <v>149288.37</v>
      </c>
      <c r="AA23049" s="231" t="s">
        <v>14641</v>
      </c>
      <c r="AB23049" s="232">
        <v>74790.13</v>
      </c>
    </row>
    <row r="23050" spans="24:28" x14ac:dyDescent="0.3">
      <c r="X23050" s="275" t="s">
        <v>40948</v>
      </c>
      <c r="Y23050" s="276">
        <v>9055493.25</v>
      </c>
      <c r="AA23050" s="231" t="s">
        <v>31077</v>
      </c>
      <c r="AB23050" s="232">
        <v>2138487.15</v>
      </c>
    </row>
    <row r="23051" spans="24:28" x14ac:dyDescent="0.3">
      <c r="X23051" s="275" t="s">
        <v>47694</v>
      </c>
      <c r="Y23051" s="276">
        <v>234982.99</v>
      </c>
      <c r="AA23051" s="231" t="s">
        <v>14642</v>
      </c>
      <c r="AB23051" s="232">
        <v>410850.7</v>
      </c>
    </row>
    <row r="23052" spans="24:28" x14ac:dyDescent="0.3">
      <c r="X23052" s="275" t="s">
        <v>47695</v>
      </c>
      <c r="Y23052" s="276">
        <v>6135.57</v>
      </c>
      <c r="AA23052" s="231" t="s">
        <v>14643</v>
      </c>
      <c r="AB23052" s="232">
        <v>964876.83</v>
      </c>
    </row>
    <row r="23053" spans="24:28" x14ac:dyDescent="0.3">
      <c r="X23053" s="275" t="s">
        <v>46282</v>
      </c>
      <c r="Y23053" s="276">
        <v>921323.16</v>
      </c>
      <c r="AA23053" s="231" t="s">
        <v>31078</v>
      </c>
      <c r="AB23053" s="232">
        <v>513185.38</v>
      </c>
    </row>
    <row r="23054" spans="24:28" x14ac:dyDescent="0.3">
      <c r="X23054" s="275" t="s">
        <v>48620</v>
      </c>
      <c r="Y23054" s="276">
        <v>300241.96000000002</v>
      </c>
      <c r="AA23054" s="231" t="s">
        <v>31079</v>
      </c>
      <c r="AB23054" s="232">
        <v>1996.75</v>
      </c>
    </row>
    <row r="23055" spans="24:28" x14ac:dyDescent="0.3">
      <c r="X23055" s="275" t="s">
        <v>46283</v>
      </c>
      <c r="Y23055" s="276">
        <v>161745.29999999999</v>
      </c>
      <c r="AA23055" s="231" t="s">
        <v>47658</v>
      </c>
      <c r="AB23055" s="232">
        <v>16287.26</v>
      </c>
    </row>
    <row r="23056" spans="24:28" x14ac:dyDescent="0.3">
      <c r="X23056" s="275" t="s">
        <v>49506</v>
      </c>
      <c r="Y23056" s="276">
        <v>739955.59</v>
      </c>
      <c r="AA23056" s="231" t="s">
        <v>43414</v>
      </c>
      <c r="AB23056" s="232">
        <v>228756.54</v>
      </c>
    </row>
    <row r="23057" spans="24:28" x14ac:dyDescent="0.3">
      <c r="X23057" s="275" t="s">
        <v>46284</v>
      </c>
      <c r="Y23057" s="276">
        <v>450534.71</v>
      </c>
      <c r="AA23057" s="231" t="s">
        <v>14644</v>
      </c>
      <c r="AB23057" s="232">
        <v>14118845.76</v>
      </c>
    </row>
    <row r="23058" spans="24:28" x14ac:dyDescent="0.3">
      <c r="X23058" s="275" t="s">
        <v>40949</v>
      </c>
      <c r="Y23058" s="276">
        <v>4805006.7300000004</v>
      </c>
      <c r="AA23058" s="231" t="s">
        <v>31080</v>
      </c>
      <c r="AB23058" s="232">
        <v>6456680.9299999997</v>
      </c>
    </row>
    <row r="23059" spans="24:28" x14ac:dyDescent="0.3">
      <c r="X23059" s="275" t="s">
        <v>43446</v>
      </c>
      <c r="Y23059" s="276">
        <v>116402.96</v>
      </c>
      <c r="AA23059" s="231" t="s">
        <v>14645</v>
      </c>
      <c r="AB23059" s="232">
        <v>900370.94</v>
      </c>
    </row>
    <row r="23060" spans="24:28" x14ac:dyDescent="0.3">
      <c r="X23060" s="275" t="s">
        <v>48621</v>
      </c>
      <c r="Y23060" s="276">
        <v>66555.59</v>
      </c>
      <c r="AA23060" s="231" t="s">
        <v>31082</v>
      </c>
      <c r="AB23060" s="232">
        <v>6046795.2999999998</v>
      </c>
    </row>
    <row r="23061" spans="24:28" x14ac:dyDescent="0.3">
      <c r="X23061" s="275" t="s">
        <v>48622</v>
      </c>
      <c r="Y23061" s="276">
        <v>328749.19</v>
      </c>
      <c r="AA23061" s="231" t="s">
        <v>14646</v>
      </c>
      <c r="AB23061" s="232">
        <v>191789.11</v>
      </c>
    </row>
    <row r="23062" spans="24:28" x14ac:dyDescent="0.3">
      <c r="X23062" s="275" t="s">
        <v>46285</v>
      </c>
      <c r="Y23062" s="276">
        <v>274786.34999999998</v>
      </c>
      <c r="AA23062" s="231" t="s">
        <v>31083</v>
      </c>
      <c r="AB23062" s="232">
        <v>539656.5</v>
      </c>
    </row>
    <row r="23063" spans="24:28" x14ac:dyDescent="0.3">
      <c r="X23063" s="275" t="s">
        <v>47696</v>
      </c>
      <c r="Y23063" s="276">
        <v>42332.94</v>
      </c>
      <c r="AA23063" s="231" t="s">
        <v>31084</v>
      </c>
      <c r="AB23063" s="232">
        <v>190373.43</v>
      </c>
    </row>
    <row r="23064" spans="24:28" x14ac:dyDescent="0.3">
      <c r="X23064" s="275" t="s">
        <v>47697</v>
      </c>
      <c r="Y23064" s="276">
        <v>88246.58</v>
      </c>
      <c r="AA23064" s="231" t="s">
        <v>14647</v>
      </c>
      <c r="AB23064" s="232">
        <v>14642.48</v>
      </c>
    </row>
    <row r="23065" spans="24:28" x14ac:dyDescent="0.3">
      <c r="X23065" s="275" t="s">
        <v>61726</v>
      </c>
      <c r="Y23065" s="276">
        <v>56055.09</v>
      </c>
      <c r="AA23065" s="231" t="s">
        <v>14648</v>
      </c>
      <c r="AB23065" s="232">
        <v>700962.48</v>
      </c>
    </row>
    <row r="23066" spans="24:28" x14ac:dyDescent="0.3">
      <c r="X23066" s="275" t="s">
        <v>40950</v>
      </c>
      <c r="Y23066" s="276">
        <v>105358.67</v>
      </c>
      <c r="AA23066" s="231" t="s">
        <v>14649</v>
      </c>
      <c r="AB23066" s="232">
        <v>915961.05</v>
      </c>
    </row>
    <row r="23067" spans="24:28" x14ac:dyDescent="0.3">
      <c r="X23067" s="275" t="s">
        <v>43447</v>
      </c>
      <c r="Y23067" s="276">
        <v>26057.13</v>
      </c>
      <c r="AA23067" s="231" t="s">
        <v>31085</v>
      </c>
      <c r="AB23067" s="232">
        <v>26294.48</v>
      </c>
    </row>
    <row r="23068" spans="24:28" x14ac:dyDescent="0.3">
      <c r="X23068" s="275" t="s">
        <v>49507</v>
      </c>
      <c r="Y23068" s="276">
        <v>37877.46</v>
      </c>
      <c r="AA23068" s="231" t="s">
        <v>31086</v>
      </c>
      <c r="AB23068" s="232">
        <v>1658207.97</v>
      </c>
    </row>
    <row r="23069" spans="24:28" x14ac:dyDescent="0.3">
      <c r="X23069" s="275" t="s">
        <v>48623</v>
      </c>
      <c r="Y23069" s="276">
        <v>321.8</v>
      </c>
      <c r="AA23069" s="231" t="s">
        <v>34387</v>
      </c>
      <c r="AB23069" s="232">
        <v>34657.58</v>
      </c>
    </row>
    <row r="23070" spans="24:28" x14ac:dyDescent="0.3">
      <c r="X23070" s="275" t="s">
        <v>49508</v>
      </c>
      <c r="Y23070" s="276">
        <v>56235.81</v>
      </c>
      <c r="AA23070" s="231" t="s">
        <v>54641</v>
      </c>
      <c r="AB23070" s="232">
        <v>200</v>
      </c>
    </row>
    <row r="23071" spans="24:28" x14ac:dyDescent="0.3">
      <c r="X23071" s="275" t="s">
        <v>54737</v>
      </c>
      <c r="Y23071" s="276">
        <v>23458.86</v>
      </c>
      <c r="AA23071" s="231" t="s">
        <v>31087</v>
      </c>
      <c r="AB23071" s="232">
        <v>43803.86</v>
      </c>
    </row>
    <row r="23072" spans="24:28" x14ac:dyDescent="0.3">
      <c r="X23072" s="275" t="s">
        <v>47698</v>
      </c>
      <c r="Y23072" s="276">
        <v>562.42999999999995</v>
      </c>
      <c r="AA23072" s="231" t="s">
        <v>40920</v>
      </c>
      <c r="AB23072" s="232">
        <v>8962.0499999999993</v>
      </c>
    </row>
    <row r="23073" spans="24:28" x14ac:dyDescent="0.3">
      <c r="X23073" s="275" t="s">
        <v>46286</v>
      </c>
      <c r="Y23073" s="276">
        <v>198974.12</v>
      </c>
      <c r="AA23073" s="231" t="s">
        <v>54642</v>
      </c>
      <c r="AB23073" s="232">
        <v>19743.400000000001</v>
      </c>
    </row>
    <row r="23074" spans="24:28" x14ac:dyDescent="0.3">
      <c r="X23074" s="275" t="s">
        <v>40951</v>
      </c>
      <c r="Y23074" s="276">
        <v>673665.73</v>
      </c>
      <c r="AA23074" s="231" t="s">
        <v>14651</v>
      </c>
      <c r="AB23074" s="232">
        <v>27550498.739999998</v>
      </c>
    </row>
    <row r="23075" spans="24:28" x14ac:dyDescent="0.3">
      <c r="X23075" s="275" t="s">
        <v>49509</v>
      </c>
      <c r="Y23075" s="276">
        <v>909248.9</v>
      </c>
      <c r="AA23075" s="231" t="s">
        <v>50820</v>
      </c>
      <c r="AB23075" s="232">
        <v>51103800.270000003</v>
      </c>
    </row>
    <row r="23076" spans="24:28" x14ac:dyDescent="0.3">
      <c r="X23076" s="275" t="s">
        <v>43448</v>
      </c>
      <c r="Y23076" s="276">
        <v>12293.85</v>
      </c>
      <c r="AA23076" s="231" t="s">
        <v>34388</v>
      </c>
      <c r="AB23076" s="232">
        <v>-0.43</v>
      </c>
    </row>
    <row r="23077" spans="24:28" x14ac:dyDescent="0.3">
      <c r="X23077" s="275" t="s">
        <v>49510</v>
      </c>
      <c r="Y23077" s="276">
        <v>41484.86</v>
      </c>
      <c r="AA23077" s="231" t="s">
        <v>14652</v>
      </c>
      <c r="AB23077" s="232">
        <v>105473029.56</v>
      </c>
    </row>
    <row r="23078" spans="24:28" x14ac:dyDescent="0.3">
      <c r="X23078" s="275" t="s">
        <v>65239</v>
      </c>
      <c r="Y23078" s="276">
        <v>1394.06</v>
      </c>
      <c r="AA23078" s="231" t="s">
        <v>14653</v>
      </c>
      <c r="AB23078" s="232">
        <v>10503391.789999999</v>
      </c>
    </row>
    <row r="23079" spans="24:28" x14ac:dyDescent="0.3">
      <c r="X23079" s="275" t="s">
        <v>62930</v>
      </c>
      <c r="Y23079" s="276">
        <v>5871.3</v>
      </c>
      <c r="AA23079" s="231" t="s">
        <v>31089</v>
      </c>
      <c r="AB23079" s="232">
        <v>5076978.71</v>
      </c>
    </row>
    <row r="23080" spans="24:28" x14ac:dyDescent="0.3">
      <c r="X23080" s="275" t="s">
        <v>58135</v>
      </c>
      <c r="Y23080" s="276">
        <v>82050</v>
      </c>
      <c r="AA23080" s="231" t="s">
        <v>39656</v>
      </c>
      <c r="AB23080" s="232">
        <v>33475.629999999997</v>
      </c>
    </row>
    <row r="23081" spans="24:28" x14ac:dyDescent="0.3">
      <c r="X23081" s="275" t="s">
        <v>40952</v>
      </c>
      <c r="Y23081" s="276">
        <v>912865.82</v>
      </c>
      <c r="AA23081" s="231" t="s">
        <v>14654</v>
      </c>
      <c r="AB23081" s="232">
        <v>58125835.549999997</v>
      </c>
    </row>
    <row r="23082" spans="24:28" x14ac:dyDescent="0.3">
      <c r="X23082" s="275" t="s">
        <v>56904</v>
      </c>
      <c r="Y23082" s="276">
        <v>1105.1199999999999</v>
      </c>
      <c r="AA23082" s="231" t="s">
        <v>14655</v>
      </c>
      <c r="AB23082" s="232">
        <v>8020358.6900000004</v>
      </c>
    </row>
    <row r="23083" spans="24:28" x14ac:dyDescent="0.3">
      <c r="X23083" s="275" t="s">
        <v>49511</v>
      </c>
      <c r="Y23083" s="276">
        <v>26540.65</v>
      </c>
      <c r="AA23083" s="231" t="s">
        <v>14656</v>
      </c>
      <c r="AB23083" s="232">
        <v>2205297.7999999998</v>
      </c>
    </row>
    <row r="23084" spans="24:28" x14ac:dyDescent="0.3">
      <c r="X23084" s="275" t="s">
        <v>49512</v>
      </c>
      <c r="Y23084" s="276">
        <v>35745.919999999998</v>
      </c>
      <c r="AA23084" s="231" t="s">
        <v>14657</v>
      </c>
      <c r="AB23084" s="232">
        <v>13242.04</v>
      </c>
    </row>
    <row r="23085" spans="24:28" x14ac:dyDescent="0.3">
      <c r="X23085" s="275" t="s">
        <v>48624</v>
      </c>
      <c r="Y23085" s="276">
        <v>268011.25</v>
      </c>
      <c r="AA23085" s="231" t="s">
        <v>31091</v>
      </c>
      <c r="AB23085" s="232">
        <v>70832.59</v>
      </c>
    </row>
    <row r="23086" spans="24:28" x14ac:dyDescent="0.3">
      <c r="X23086" s="275" t="s">
        <v>47699</v>
      </c>
      <c r="Y23086" s="276">
        <v>21439.83</v>
      </c>
      <c r="AA23086" s="231" t="s">
        <v>14658</v>
      </c>
      <c r="AB23086" s="232">
        <v>59787.18</v>
      </c>
    </row>
    <row r="23087" spans="24:28" x14ac:dyDescent="0.3">
      <c r="X23087" s="275" t="s">
        <v>40953</v>
      </c>
      <c r="Y23087" s="276">
        <v>1515843.41</v>
      </c>
      <c r="AA23087" s="231" t="s">
        <v>14659</v>
      </c>
      <c r="AB23087" s="232">
        <v>108701</v>
      </c>
    </row>
    <row r="23088" spans="24:28" x14ac:dyDescent="0.3">
      <c r="X23088" s="275" t="s">
        <v>40954</v>
      </c>
      <c r="Y23088" s="276">
        <v>4420925.18</v>
      </c>
      <c r="AA23088" s="231" t="s">
        <v>31093</v>
      </c>
      <c r="AB23088" s="232">
        <v>457738.52</v>
      </c>
    </row>
    <row r="23089" spans="24:28" x14ac:dyDescent="0.3">
      <c r="X23089" s="275" t="s">
        <v>40955</v>
      </c>
      <c r="Y23089" s="276">
        <v>13238.85</v>
      </c>
      <c r="AA23089" s="231" t="s">
        <v>14660</v>
      </c>
      <c r="AB23089" s="232">
        <v>24659845.870000001</v>
      </c>
    </row>
    <row r="23090" spans="24:28" x14ac:dyDescent="0.3">
      <c r="X23090" s="275" t="s">
        <v>40956</v>
      </c>
      <c r="Y23090" s="276">
        <v>1953267.14</v>
      </c>
      <c r="AA23090" s="231" t="s">
        <v>14661</v>
      </c>
      <c r="AB23090" s="232">
        <v>116643142.56</v>
      </c>
    </row>
    <row r="23091" spans="24:28" x14ac:dyDescent="0.3">
      <c r="X23091" s="275" t="s">
        <v>46287</v>
      </c>
      <c r="Y23091" s="276">
        <v>42113.74</v>
      </c>
      <c r="AA23091" s="231" t="s">
        <v>31094</v>
      </c>
      <c r="AB23091" s="232">
        <v>9540.6200000000008</v>
      </c>
    </row>
    <row r="23092" spans="24:28" x14ac:dyDescent="0.3">
      <c r="X23092" s="275" t="s">
        <v>40957</v>
      </c>
      <c r="Y23092" s="276">
        <v>356.88</v>
      </c>
      <c r="AA23092" s="231" t="s">
        <v>31095</v>
      </c>
      <c r="AB23092" s="232">
        <v>-2102500.67</v>
      </c>
    </row>
    <row r="23093" spans="24:28" x14ac:dyDescent="0.3">
      <c r="X23093" s="275" t="s">
        <v>46288</v>
      </c>
      <c r="Y23093" s="276">
        <v>33821.53</v>
      </c>
      <c r="AA23093" s="231" t="s">
        <v>34389</v>
      </c>
      <c r="AB23093" s="232">
        <v>6216109.6299999999</v>
      </c>
    </row>
    <row r="23094" spans="24:28" x14ac:dyDescent="0.3">
      <c r="X23094" s="275" t="s">
        <v>46289</v>
      </c>
      <c r="Y23094" s="276">
        <v>915.6</v>
      </c>
      <c r="AA23094" s="231" t="s">
        <v>31096</v>
      </c>
      <c r="AB23094" s="232">
        <v>22817715.73</v>
      </c>
    </row>
    <row r="23095" spans="24:28" x14ac:dyDescent="0.3">
      <c r="X23095" s="275" t="s">
        <v>40958</v>
      </c>
      <c r="Y23095" s="276">
        <v>8350372.4000000004</v>
      </c>
      <c r="AA23095" s="231" t="s">
        <v>36928</v>
      </c>
      <c r="AB23095" s="232">
        <v>4957.29</v>
      </c>
    </row>
    <row r="23096" spans="24:28" x14ac:dyDescent="0.3">
      <c r="X23096" s="275" t="s">
        <v>40959</v>
      </c>
      <c r="Y23096" s="276">
        <v>547546.35</v>
      </c>
      <c r="AA23096" s="231" t="s">
        <v>54643</v>
      </c>
      <c r="AB23096" s="232">
        <v>23700</v>
      </c>
    </row>
    <row r="23097" spans="24:28" x14ac:dyDescent="0.3">
      <c r="X23097" s="275" t="s">
        <v>58136</v>
      </c>
      <c r="Y23097" s="276">
        <v>7500</v>
      </c>
      <c r="AA23097" s="231" t="s">
        <v>50821</v>
      </c>
      <c r="AB23097" s="232">
        <v>278576.40000000002</v>
      </c>
    </row>
    <row r="23098" spans="24:28" x14ac:dyDescent="0.3">
      <c r="X23098" s="275" t="s">
        <v>43449</v>
      </c>
      <c r="Y23098" s="276">
        <v>444938.09</v>
      </c>
      <c r="AA23098" s="231" t="s">
        <v>50822</v>
      </c>
      <c r="AB23098" s="232">
        <v>175125.66</v>
      </c>
    </row>
    <row r="23099" spans="24:28" x14ac:dyDescent="0.3">
      <c r="X23099" s="275" t="s">
        <v>46290</v>
      </c>
      <c r="Y23099" s="276">
        <v>520815.08</v>
      </c>
      <c r="AA23099" s="231" t="s">
        <v>54644</v>
      </c>
      <c r="AB23099" s="232">
        <v>99909.08</v>
      </c>
    </row>
    <row r="23100" spans="24:28" x14ac:dyDescent="0.3">
      <c r="X23100" s="275" t="s">
        <v>49513</v>
      </c>
      <c r="Y23100" s="276">
        <v>7187.23</v>
      </c>
      <c r="AA23100" s="231" t="s">
        <v>35903</v>
      </c>
      <c r="AB23100" s="232">
        <v>7980663.3499999996</v>
      </c>
    </row>
    <row r="23101" spans="24:28" x14ac:dyDescent="0.3">
      <c r="X23101" s="275" t="s">
        <v>49514</v>
      </c>
      <c r="Y23101" s="276">
        <v>273340.21000000002</v>
      </c>
      <c r="AA23101" s="231" t="s">
        <v>14662</v>
      </c>
      <c r="AB23101" s="232">
        <v>15783206.43</v>
      </c>
    </row>
    <row r="23102" spans="24:28" x14ac:dyDescent="0.3">
      <c r="X23102" s="275" t="s">
        <v>40960</v>
      </c>
      <c r="Y23102" s="276">
        <v>69424.28</v>
      </c>
      <c r="AA23102" s="231" t="s">
        <v>14663</v>
      </c>
      <c r="AB23102" s="232">
        <v>14551925.65</v>
      </c>
    </row>
    <row r="23103" spans="24:28" x14ac:dyDescent="0.3">
      <c r="X23103" s="275" t="s">
        <v>43450</v>
      </c>
      <c r="Y23103" s="276">
        <v>1315.82</v>
      </c>
      <c r="AA23103" s="231" t="s">
        <v>31097</v>
      </c>
      <c r="AB23103" s="232">
        <v>5211782.34</v>
      </c>
    </row>
    <row r="23104" spans="24:28" x14ac:dyDescent="0.3">
      <c r="X23104" s="275" t="s">
        <v>54738</v>
      </c>
      <c r="Y23104" s="276">
        <v>1051</v>
      </c>
      <c r="AA23104" s="231" t="s">
        <v>33035</v>
      </c>
      <c r="AB23104" s="232">
        <v>100000</v>
      </c>
    </row>
    <row r="23105" spans="24:28" x14ac:dyDescent="0.3">
      <c r="X23105" s="275" t="s">
        <v>48626</v>
      </c>
      <c r="Y23105" s="276">
        <v>9510</v>
      </c>
      <c r="AA23105" s="231" t="s">
        <v>30491</v>
      </c>
      <c r="AB23105" s="232">
        <v>60117.2</v>
      </c>
    </row>
    <row r="23106" spans="24:28" x14ac:dyDescent="0.3">
      <c r="X23106" s="275" t="s">
        <v>46291</v>
      </c>
      <c r="Y23106" s="276">
        <v>959694.76</v>
      </c>
      <c r="AA23106" s="231" t="s">
        <v>30509</v>
      </c>
      <c r="AB23106" s="232">
        <v>10650</v>
      </c>
    </row>
    <row r="23107" spans="24:28" x14ac:dyDescent="0.3">
      <c r="X23107" s="275" t="s">
        <v>55703</v>
      </c>
      <c r="Y23107" s="276">
        <v>-60</v>
      </c>
      <c r="AA23107" s="231" t="s">
        <v>30511</v>
      </c>
      <c r="AB23107" s="232">
        <v>824.84</v>
      </c>
    </row>
    <row r="23108" spans="24:28" x14ac:dyDescent="0.3">
      <c r="X23108" s="275" t="s">
        <v>40961</v>
      </c>
      <c r="Y23108" s="276">
        <v>3361245.72</v>
      </c>
      <c r="AA23108" s="231" t="s">
        <v>30512</v>
      </c>
      <c r="AB23108" s="232">
        <v>2371.79</v>
      </c>
    </row>
    <row r="23109" spans="24:28" x14ac:dyDescent="0.3">
      <c r="X23109" s="275" t="s">
        <v>43451</v>
      </c>
      <c r="Y23109" s="276">
        <v>450583.71</v>
      </c>
      <c r="AA23109" s="231" t="s">
        <v>30515</v>
      </c>
      <c r="AB23109" s="232">
        <v>22464</v>
      </c>
    </row>
    <row r="23110" spans="24:28" x14ac:dyDescent="0.3">
      <c r="X23110" s="275" t="s">
        <v>46292</v>
      </c>
      <c r="Y23110" s="276">
        <v>4500</v>
      </c>
      <c r="AA23110" s="231" t="s">
        <v>54645</v>
      </c>
      <c r="AB23110" s="232">
        <v>-0.36</v>
      </c>
    </row>
    <row r="23111" spans="24:28" x14ac:dyDescent="0.3">
      <c r="X23111" s="275" t="s">
        <v>43452</v>
      </c>
      <c r="Y23111" s="276">
        <v>199666.09</v>
      </c>
      <c r="AA23111" s="231" t="s">
        <v>30521</v>
      </c>
      <c r="AB23111" s="232">
        <v>21136.82</v>
      </c>
    </row>
    <row r="23112" spans="24:28" x14ac:dyDescent="0.3">
      <c r="X23112" s="275" t="s">
        <v>43453</v>
      </c>
      <c r="Y23112" s="276">
        <v>542321.82999999996</v>
      </c>
      <c r="AA23112" s="231" t="s">
        <v>30531</v>
      </c>
      <c r="AB23112" s="232">
        <v>52131.76</v>
      </c>
    </row>
    <row r="23113" spans="24:28" x14ac:dyDescent="0.3">
      <c r="X23113" s="275" t="s">
        <v>55704</v>
      </c>
      <c r="Y23113" s="276">
        <v>-8011.6</v>
      </c>
      <c r="AA23113" s="231" t="s">
        <v>30533</v>
      </c>
      <c r="AB23113" s="232">
        <v>90.87</v>
      </c>
    </row>
    <row r="23114" spans="24:28" x14ac:dyDescent="0.3">
      <c r="X23114" s="275" t="s">
        <v>48628</v>
      </c>
      <c r="Y23114" s="276">
        <v>21127.49</v>
      </c>
      <c r="AA23114" s="231" t="s">
        <v>30534</v>
      </c>
      <c r="AB23114" s="232">
        <v>3222.6</v>
      </c>
    </row>
    <row r="23115" spans="24:28" x14ac:dyDescent="0.3">
      <c r="X23115" s="275" t="s">
        <v>39650</v>
      </c>
      <c r="Y23115" s="276">
        <v>449913.51</v>
      </c>
      <c r="AA23115" s="231" t="s">
        <v>30535</v>
      </c>
      <c r="AB23115" s="232">
        <v>10509.59</v>
      </c>
    </row>
    <row r="23116" spans="24:28" x14ac:dyDescent="0.3">
      <c r="X23116" s="275" t="s">
        <v>54739</v>
      </c>
      <c r="Y23116" s="276">
        <v>990.77</v>
      </c>
      <c r="AA23116" s="231" t="s">
        <v>30536</v>
      </c>
      <c r="AB23116" s="232">
        <v>4426.18</v>
      </c>
    </row>
    <row r="23117" spans="24:28" x14ac:dyDescent="0.3">
      <c r="X23117" s="275" t="s">
        <v>47701</v>
      </c>
      <c r="Y23117" s="276">
        <v>1526.24</v>
      </c>
      <c r="AA23117" s="231" t="s">
        <v>30537</v>
      </c>
      <c r="AB23117" s="232">
        <v>213554</v>
      </c>
    </row>
    <row r="23118" spans="24:28" x14ac:dyDescent="0.3">
      <c r="X23118" s="275" t="s">
        <v>54740</v>
      </c>
      <c r="Y23118" s="276">
        <v>31195</v>
      </c>
      <c r="AA23118" s="231" t="s">
        <v>30538</v>
      </c>
      <c r="AB23118" s="232">
        <v>248582</v>
      </c>
    </row>
    <row r="23119" spans="24:28" x14ac:dyDescent="0.3">
      <c r="X23119" s="275" t="s">
        <v>49515</v>
      </c>
      <c r="Y23119" s="276">
        <v>128841.41</v>
      </c>
      <c r="AA23119" s="231" t="s">
        <v>30540</v>
      </c>
      <c r="AB23119" s="232">
        <v>290</v>
      </c>
    </row>
    <row r="23120" spans="24:28" x14ac:dyDescent="0.3">
      <c r="X23120" s="275" t="s">
        <v>48629</v>
      </c>
      <c r="Y23120" s="276">
        <v>17700.77</v>
      </c>
      <c r="AA23120" s="231" t="s">
        <v>30542</v>
      </c>
      <c r="AB23120" s="232">
        <v>15539.46</v>
      </c>
    </row>
    <row r="23121" spans="24:28" x14ac:dyDescent="0.3">
      <c r="X23121" s="275" t="s">
        <v>50856</v>
      </c>
      <c r="Y23121" s="276">
        <v>32000</v>
      </c>
      <c r="AA23121" s="231" t="s">
        <v>30543</v>
      </c>
      <c r="AB23121" s="232">
        <v>307</v>
      </c>
    </row>
    <row r="23122" spans="24:28" x14ac:dyDescent="0.3">
      <c r="X23122" s="275" t="s">
        <v>46293</v>
      </c>
      <c r="Y23122" s="276">
        <v>296621.26</v>
      </c>
      <c r="AA23122" s="231" t="s">
        <v>54646</v>
      </c>
      <c r="AB23122" s="232">
        <v>-7.0000000000000007E-2</v>
      </c>
    </row>
    <row r="23123" spans="24:28" x14ac:dyDescent="0.3">
      <c r="X23123" s="275" t="s">
        <v>63544</v>
      </c>
      <c r="Y23123" s="276">
        <v>1612.99</v>
      </c>
      <c r="AA23123" s="231" t="s">
        <v>14529</v>
      </c>
      <c r="AB23123" s="232">
        <v>196350.8</v>
      </c>
    </row>
    <row r="23124" spans="24:28" x14ac:dyDescent="0.3">
      <c r="X23124" s="275" t="s">
        <v>63865</v>
      </c>
      <c r="Y23124" s="276">
        <v>8984.33</v>
      </c>
      <c r="AA23124" s="231" t="s">
        <v>14530</v>
      </c>
      <c r="AB23124" s="232">
        <v>1129365.3700000001</v>
      </c>
    </row>
    <row r="23125" spans="24:28" x14ac:dyDescent="0.3">
      <c r="X23125" s="275" t="s">
        <v>40962</v>
      </c>
      <c r="Y23125" s="276">
        <v>950.74</v>
      </c>
      <c r="AA23125" s="231" t="s">
        <v>14540</v>
      </c>
      <c r="AB23125" s="232">
        <v>18482.28</v>
      </c>
    </row>
    <row r="23126" spans="24:28" x14ac:dyDescent="0.3">
      <c r="X23126" s="275" t="s">
        <v>48630</v>
      </c>
      <c r="Y23126" s="276">
        <v>1538.5</v>
      </c>
      <c r="AA23126" s="231" t="s">
        <v>14542</v>
      </c>
      <c r="AB23126" s="232">
        <v>16317.33</v>
      </c>
    </row>
    <row r="23127" spans="24:28" x14ac:dyDescent="0.3">
      <c r="X23127" s="275" t="s">
        <v>47702</v>
      </c>
      <c r="Y23127" s="276">
        <v>919.75</v>
      </c>
      <c r="AA23127" s="231" t="s">
        <v>14544</v>
      </c>
      <c r="AB23127" s="232">
        <v>154305.04999999999</v>
      </c>
    </row>
    <row r="23128" spans="24:28" x14ac:dyDescent="0.3">
      <c r="X23128" s="275" t="s">
        <v>58813</v>
      </c>
      <c r="Y23128" s="276">
        <v>1798.04</v>
      </c>
      <c r="AA23128" s="231" t="s">
        <v>14546</v>
      </c>
      <c r="AB23128" s="232">
        <v>14466.55</v>
      </c>
    </row>
    <row r="23129" spans="24:28" x14ac:dyDescent="0.3">
      <c r="X23129" s="275" t="s">
        <v>46294</v>
      </c>
      <c r="Y23129" s="276">
        <v>3925.88</v>
      </c>
      <c r="AA23129" s="231" t="s">
        <v>14548</v>
      </c>
      <c r="AB23129" s="232">
        <v>809.56</v>
      </c>
    </row>
    <row r="23130" spans="24:28" x14ac:dyDescent="0.3">
      <c r="X23130" s="275" t="s">
        <v>40963</v>
      </c>
      <c r="Y23130" s="276">
        <v>39879.08</v>
      </c>
      <c r="AA23130" s="231" t="s">
        <v>30547</v>
      </c>
      <c r="AB23130" s="232">
        <v>20557</v>
      </c>
    </row>
    <row r="23131" spans="24:28" x14ac:dyDescent="0.3">
      <c r="X23131" s="275" t="s">
        <v>49516</v>
      </c>
      <c r="Y23131" s="276">
        <v>6000</v>
      </c>
      <c r="AA23131" s="231" t="s">
        <v>14551</v>
      </c>
      <c r="AB23131" s="232">
        <v>459</v>
      </c>
    </row>
    <row r="23132" spans="24:28" x14ac:dyDescent="0.3">
      <c r="X23132" s="275" t="s">
        <v>56905</v>
      </c>
      <c r="Y23132" s="276">
        <v>975</v>
      </c>
      <c r="AA23132" s="231" t="s">
        <v>30551</v>
      </c>
      <c r="AB23132" s="232">
        <v>1500</v>
      </c>
    </row>
    <row r="23133" spans="24:28" x14ac:dyDescent="0.3">
      <c r="X23133" s="275" t="s">
        <v>58814</v>
      </c>
      <c r="Y23133" s="276">
        <v>9186.81</v>
      </c>
      <c r="AA23133" s="231" t="s">
        <v>14554</v>
      </c>
      <c r="AB23133" s="232">
        <v>9769.1</v>
      </c>
    </row>
    <row r="23134" spans="24:28" x14ac:dyDescent="0.3">
      <c r="X23134" s="275" t="s">
        <v>59373</v>
      </c>
      <c r="Y23134" s="276">
        <v>12400</v>
      </c>
      <c r="AA23134" s="231" t="s">
        <v>14557</v>
      </c>
      <c r="AB23134" s="232">
        <v>8759.41</v>
      </c>
    </row>
    <row r="23135" spans="24:28" x14ac:dyDescent="0.3">
      <c r="X23135" s="275" t="s">
        <v>46295</v>
      </c>
      <c r="Y23135" s="276">
        <v>305.02</v>
      </c>
      <c r="AA23135" s="231" t="s">
        <v>14558</v>
      </c>
      <c r="AB23135" s="232">
        <v>68975</v>
      </c>
    </row>
    <row r="23136" spans="24:28" x14ac:dyDescent="0.3">
      <c r="X23136" s="275" t="s">
        <v>39651</v>
      </c>
      <c r="Y23136" s="276">
        <v>77573.95</v>
      </c>
      <c r="AA23136" s="231" t="s">
        <v>14563</v>
      </c>
      <c r="AB23136" s="232">
        <v>108701</v>
      </c>
    </row>
    <row r="23137" spans="24:28" x14ac:dyDescent="0.3">
      <c r="X23137" s="275" t="s">
        <v>39652</v>
      </c>
      <c r="Y23137" s="276">
        <v>241145.32</v>
      </c>
      <c r="AA23137" s="231" t="s">
        <v>14564</v>
      </c>
      <c r="AB23137" s="232">
        <v>35668.92</v>
      </c>
    </row>
    <row r="23138" spans="24:28" x14ac:dyDescent="0.3">
      <c r="X23138" s="275" t="s">
        <v>39653</v>
      </c>
      <c r="Y23138" s="276">
        <v>134831.84</v>
      </c>
      <c r="AA23138" s="231" t="s">
        <v>14565</v>
      </c>
      <c r="AB23138" s="232">
        <v>40396.089999999997</v>
      </c>
    </row>
    <row r="23139" spans="24:28" x14ac:dyDescent="0.3">
      <c r="X23139" s="275" t="s">
        <v>49517</v>
      </c>
      <c r="Y23139" s="276">
        <v>1474.12</v>
      </c>
      <c r="AA23139" s="231" t="s">
        <v>14566</v>
      </c>
      <c r="AB23139" s="232">
        <v>93750.46</v>
      </c>
    </row>
    <row r="23140" spans="24:28" x14ac:dyDescent="0.3">
      <c r="X23140" s="275" t="s">
        <v>60054</v>
      </c>
      <c r="Y23140" s="276">
        <v>15.5</v>
      </c>
      <c r="AA23140" s="231" t="s">
        <v>14567</v>
      </c>
      <c r="AB23140" s="232">
        <v>3075</v>
      </c>
    </row>
    <row r="23141" spans="24:28" x14ac:dyDescent="0.3">
      <c r="X23141" s="275" t="s">
        <v>58815</v>
      </c>
      <c r="Y23141" s="276">
        <v>7.38</v>
      </c>
      <c r="AA23141" s="231" t="s">
        <v>14568</v>
      </c>
      <c r="AB23141" s="232">
        <v>47734.92</v>
      </c>
    </row>
    <row r="23142" spans="24:28" x14ac:dyDescent="0.3">
      <c r="X23142" s="275" t="s">
        <v>39654</v>
      </c>
      <c r="Y23142" s="276">
        <v>154177.1</v>
      </c>
      <c r="AA23142" s="231" t="s">
        <v>30566</v>
      </c>
      <c r="AB23142" s="232">
        <v>5884.08</v>
      </c>
    </row>
    <row r="23143" spans="24:28" x14ac:dyDescent="0.3">
      <c r="X23143" s="275" t="s">
        <v>43454</v>
      </c>
      <c r="Y23143" s="276">
        <v>36541.42</v>
      </c>
      <c r="AA23143" s="231" t="s">
        <v>30567</v>
      </c>
      <c r="AB23143" s="232">
        <v>65.599999999999994</v>
      </c>
    </row>
    <row r="23144" spans="24:28" x14ac:dyDescent="0.3">
      <c r="X23144" s="275" t="s">
        <v>47704</v>
      </c>
      <c r="Y23144" s="276">
        <v>32815.68</v>
      </c>
      <c r="AA23144" s="231" t="s">
        <v>14569</v>
      </c>
      <c r="AB23144" s="232">
        <v>234357.13</v>
      </c>
    </row>
    <row r="23145" spans="24:28" x14ac:dyDescent="0.3">
      <c r="X23145" s="275" t="s">
        <v>48631</v>
      </c>
      <c r="Y23145" s="276">
        <v>2633.22</v>
      </c>
      <c r="AA23145" s="231" t="s">
        <v>14570</v>
      </c>
      <c r="AB23145" s="232">
        <v>68741.179999999993</v>
      </c>
    </row>
    <row r="23146" spans="24:28" x14ac:dyDescent="0.3">
      <c r="X23146" s="275" t="s">
        <v>62931</v>
      </c>
      <c r="Y23146" s="276">
        <v>38.46</v>
      </c>
      <c r="AA23146" s="231" t="s">
        <v>30570</v>
      </c>
      <c r="AB23146" s="232">
        <v>1377.87</v>
      </c>
    </row>
    <row r="23147" spans="24:28" x14ac:dyDescent="0.3">
      <c r="X23147" s="275" t="s">
        <v>47705</v>
      </c>
      <c r="Y23147" s="276">
        <v>68746</v>
      </c>
      <c r="AA23147" s="231" t="s">
        <v>30571</v>
      </c>
      <c r="AB23147" s="232">
        <v>2628.89</v>
      </c>
    </row>
    <row r="23148" spans="24:28" x14ac:dyDescent="0.3">
      <c r="X23148" s="275" t="s">
        <v>55705</v>
      </c>
      <c r="Y23148" s="276">
        <v>-3</v>
      </c>
      <c r="AA23148" s="231" t="s">
        <v>30572</v>
      </c>
      <c r="AB23148" s="232">
        <v>50469.43</v>
      </c>
    </row>
    <row r="23149" spans="24:28" x14ac:dyDescent="0.3">
      <c r="X23149" s="275" t="s">
        <v>39655</v>
      </c>
      <c r="Y23149" s="276">
        <v>838600.88</v>
      </c>
      <c r="AA23149" s="231" t="s">
        <v>30573</v>
      </c>
      <c r="AB23149" s="232">
        <v>1120</v>
      </c>
    </row>
    <row r="23150" spans="24:28" x14ac:dyDescent="0.3">
      <c r="X23150" s="275" t="s">
        <v>50857</v>
      </c>
      <c r="Y23150" s="276">
        <v>68670.789999999994</v>
      </c>
      <c r="AA23150" s="231" t="s">
        <v>30574</v>
      </c>
      <c r="AB23150" s="232">
        <v>9860</v>
      </c>
    </row>
    <row r="23151" spans="24:28" x14ac:dyDescent="0.3">
      <c r="X23151" s="275" t="s">
        <v>46297</v>
      </c>
      <c r="Y23151" s="276">
        <v>2634.35</v>
      </c>
      <c r="AA23151" s="231" t="s">
        <v>30575</v>
      </c>
      <c r="AB23151" s="232">
        <v>3620</v>
      </c>
    </row>
    <row r="23152" spans="24:28" x14ac:dyDescent="0.3">
      <c r="X23152" s="275" t="s">
        <v>46298</v>
      </c>
      <c r="Y23152" s="276">
        <v>43712.73</v>
      </c>
      <c r="AA23152" s="231" t="s">
        <v>30578</v>
      </c>
      <c r="AB23152" s="232">
        <v>16163.03</v>
      </c>
    </row>
    <row r="23153" spans="24:28" x14ac:dyDescent="0.3">
      <c r="X23153" s="275" t="s">
        <v>50858</v>
      </c>
      <c r="Y23153" s="276">
        <v>22424.16</v>
      </c>
      <c r="AA23153" s="231" t="s">
        <v>30579</v>
      </c>
      <c r="AB23153" s="232">
        <v>2093.37</v>
      </c>
    </row>
    <row r="23154" spans="24:28" x14ac:dyDescent="0.3">
      <c r="X23154" s="275" t="s">
        <v>58137</v>
      </c>
      <c r="Y23154" s="276">
        <v>-2682.48</v>
      </c>
      <c r="AA23154" s="231" t="s">
        <v>30582</v>
      </c>
      <c r="AB23154" s="232">
        <v>228.64</v>
      </c>
    </row>
    <row r="23155" spans="24:28" x14ac:dyDescent="0.3">
      <c r="X23155" s="275" t="s">
        <v>49519</v>
      </c>
      <c r="Y23155" s="276">
        <v>10402.15</v>
      </c>
      <c r="AA23155" s="231" t="s">
        <v>48590</v>
      </c>
      <c r="AB23155" s="232">
        <v>160</v>
      </c>
    </row>
    <row r="23156" spans="24:28" x14ac:dyDescent="0.3">
      <c r="X23156" s="275" t="s">
        <v>50859</v>
      </c>
      <c r="Y23156" s="276">
        <v>38000</v>
      </c>
      <c r="AA23156" s="231" t="s">
        <v>30587</v>
      </c>
      <c r="AB23156" s="232">
        <v>330544.06</v>
      </c>
    </row>
    <row r="23157" spans="24:28" x14ac:dyDescent="0.3">
      <c r="X23157" s="275" t="s">
        <v>62932</v>
      </c>
      <c r="Y23157" s="276">
        <v>1757.11</v>
      </c>
      <c r="AA23157" s="231" t="s">
        <v>30588</v>
      </c>
      <c r="AB23157" s="232">
        <v>672.21</v>
      </c>
    </row>
    <row r="23158" spans="24:28" x14ac:dyDescent="0.3">
      <c r="X23158" s="275" t="s">
        <v>62426</v>
      </c>
      <c r="Y23158" s="276">
        <v>6683.75</v>
      </c>
      <c r="AA23158" s="231" t="s">
        <v>30589</v>
      </c>
      <c r="AB23158" s="232">
        <v>115.51</v>
      </c>
    </row>
    <row r="23159" spans="24:28" x14ac:dyDescent="0.3">
      <c r="X23159" s="275" t="s">
        <v>50861</v>
      </c>
      <c r="Y23159" s="276">
        <v>3336.79</v>
      </c>
      <c r="AA23159" s="231" t="s">
        <v>30590</v>
      </c>
      <c r="AB23159" s="232">
        <v>31914.42</v>
      </c>
    </row>
    <row r="23160" spans="24:28" x14ac:dyDescent="0.3">
      <c r="X23160" s="275" t="s">
        <v>50862</v>
      </c>
      <c r="Y23160" s="276">
        <v>11378.01</v>
      </c>
      <c r="AA23160" s="231" t="s">
        <v>30591</v>
      </c>
      <c r="AB23160" s="232">
        <v>84727.13</v>
      </c>
    </row>
    <row r="23161" spans="24:28" x14ac:dyDescent="0.3">
      <c r="X23161" s="275" t="s">
        <v>50863</v>
      </c>
      <c r="Y23161" s="276">
        <v>6543.28</v>
      </c>
      <c r="AA23161" s="231" t="s">
        <v>30593</v>
      </c>
      <c r="AB23161" s="232">
        <v>389.31</v>
      </c>
    </row>
    <row r="23162" spans="24:28" x14ac:dyDescent="0.3">
      <c r="X23162" s="275" t="s">
        <v>65240</v>
      </c>
      <c r="Y23162" s="276">
        <v>2975.12</v>
      </c>
      <c r="AA23162" s="231" t="s">
        <v>30595</v>
      </c>
      <c r="AB23162" s="232">
        <v>89009.15</v>
      </c>
    </row>
    <row r="23163" spans="24:28" x14ac:dyDescent="0.3">
      <c r="X23163" s="275" t="s">
        <v>65241</v>
      </c>
      <c r="Y23163" s="276">
        <v>185.25</v>
      </c>
      <c r="AA23163" s="231" t="s">
        <v>30597</v>
      </c>
      <c r="AB23163" s="232">
        <v>10387.5</v>
      </c>
    </row>
    <row r="23164" spans="24:28" x14ac:dyDescent="0.3">
      <c r="X23164" s="275" t="s">
        <v>62505</v>
      </c>
      <c r="Y23164" s="276">
        <v>219470</v>
      </c>
      <c r="AA23164" s="231" t="s">
        <v>30598</v>
      </c>
      <c r="AB23164" s="232">
        <v>103961.34</v>
      </c>
    </row>
    <row r="23165" spans="24:28" x14ac:dyDescent="0.3">
      <c r="X23165" s="275" t="s">
        <v>62933</v>
      </c>
      <c r="Y23165" s="276">
        <v>1958.21</v>
      </c>
      <c r="AA23165" s="231" t="s">
        <v>30600</v>
      </c>
      <c r="AB23165" s="232">
        <v>1200.9100000000001</v>
      </c>
    </row>
    <row r="23166" spans="24:28" x14ac:dyDescent="0.3">
      <c r="X23166" s="275" t="s">
        <v>63545</v>
      </c>
      <c r="Y23166" s="276">
        <v>34.32</v>
      </c>
      <c r="AA23166" s="231" t="s">
        <v>30603</v>
      </c>
      <c r="AB23166" s="232">
        <v>666265.34</v>
      </c>
    </row>
    <row r="23167" spans="24:28" x14ac:dyDescent="0.3">
      <c r="X23167" s="275" t="s">
        <v>54742</v>
      </c>
      <c r="Y23167" s="276">
        <v>2965.48</v>
      </c>
      <c r="AA23167" s="231" t="s">
        <v>30604</v>
      </c>
      <c r="AB23167" s="232">
        <v>33131.47</v>
      </c>
    </row>
    <row r="23168" spans="24:28" x14ac:dyDescent="0.3">
      <c r="X23168" s="275" t="s">
        <v>59455</v>
      </c>
      <c r="Y23168" s="276">
        <v>19642.97</v>
      </c>
      <c r="AA23168" s="231" t="s">
        <v>30605</v>
      </c>
      <c r="AB23168" s="232">
        <v>128346.69</v>
      </c>
    </row>
    <row r="23169" spans="24:28" x14ac:dyDescent="0.3">
      <c r="X23169" s="275" t="s">
        <v>58138</v>
      </c>
      <c r="Y23169" s="276">
        <v>9000</v>
      </c>
      <c r="AA23169" s="231" t="s">
        <v>30652</v>
      </c>
      <c r="AB23169" s="232">
        <v>403224.51</v>
      </c>
    </row>
    <row r="23170" spans="24:28" x14ac:dyDescent="0.3">
      <c r="X23170" s="275" t="s">
        <v>65242</v>
      </c>
      <c r="Y23170" s="276">
        <v>1084.8399999999999</v>
      </c>
      <c r="AA23170" s="231" t="s">
        <v>30656</v>
      </c>
      <c r="AB23170" s="232">
        <v>5532.54</v>
      </c>
    </row>
    <row r="23171" spans="24:28" x14ac:dyDescent="0.3">
      <c r="X23171" s="275" t="s">
        <v>55706</v>
      </c>
      <c r="Y23171" s="276">
        <v>85883.54</v>
      </c>
      <c r="AA23171" s="231" t="s">
        <v>30668</v>
      </c>
      <c r="AB23171" s="232">
        <v>6000</v>
      </c>
    </row>
    <row r="23172" spans="24:28" x14ac:dyDescent="0.3">
      <c r="X23172" s="275" t="s">
        <v>63866</v>
      </c>
      <c r="Y23172" s="276">
        <v>209995.93</v>
      </c>
      <c r="AA23172" s="231" t="s">
        <v>30673</v>
      </c>
      <c r="AB23172" s="232">
        <v>29427.47</v>
      </c>
    </row>
    <row r="23173" spans="24:28" x14ac:dyDescent="0.3">
      <c r="X23173" s="275" t="s">
        <v>58139</v>
      </c>
      <c r="Y23173" s="276">
        <v>10209.84</v>
      </c>
      <c r="AA23173" s="231" t="s">
        <v>30674</v>
      </c>
      <c r="AB23173" s="232">
        <v>89161.76</v>
      </c>
    </row>
    <row r="23174" spans="24:28" x14ac:dyDescent="0.3">
      <c r="X23174" s="275" t="s">
        <v>65243</v>
      </c>
      <c r="Y23174" s="276">
        <v>2625</v>
      </c>
      <c r="AA23174" s="231" t="s">
        <v>30675</v>
      </c>
      <c r="AB23174" s="232">
        <v>113546.04</v>
      </c>
    </row>
    <row r="23175" spans="24:28" x14ac:dyDescent="0.3">
      <c r="X23175" s="275" t="s">
        <v>63867</v>
      </c>
      <c r="Y23175" s="276">
        <v>1576.95</v>
      </c>
      <c r="AA23175" s="231" t="s">
        <v>30676</v>
      </c>
      <c r="AB23175" s="232">
        <v>81816.69</v>
      </c>
    </row>
    <row r="23176" spans="24:28" x14ac:dyDescent="0.3">
      <c r="X23176" s="275" t="s">
        <v>62934</v>
      </c>
      <c r="Y23176" s="276">
        <v>723</v>
      </c>
      <c r="AA23176" s="231" t="s">
        <v>30677</v>
      </c>
      <c r="AB23176" s="232">
        <v>91158.62</v>
      </c>
    </row>
    <row r="23177" spans="24:28" x14ac:dyDescent="0.3">
      <c r="X23177" s="275" t="s">
        <v>60984</v>
      </c>
      <c r="Y23177" s="276">
        <v>29588.43</v>
      </c>
      <c r="AA23177" s="231" t="s">
        <v>30680</v>
      </c>
      <c r="AB23177" s="232">
        <v>416450.79</v>
      </c>
    </row>
    <row r="23178" spans="24:28" x14ac:dyDescent="0.3">
      <c r="X23178" s="275" t="s">
        <v>63868</v>
      </c>
      <c r="Y23178" s="276">
        <v>3893.57</v>
      </c>
      <c r="AA23178" s="231" t="s">
        <v>30683</v>
      </c>
      <c r="AB23178" s="232">
        <v>667345.68000000005</v>
      </c>
    </row>
    <row r="23179" spans="24:28" x14ac:dyDescent="0.3">
      <c r="X23179" s="275" t="s">
        <v>65244</v>
      </c>
      <c r="Y23179" s="276">
        <v>1296</v>
      </c>
      <c r="AA23179" s="231" t="s">
        <v>30685</v>
      </c>
      <c r="AB23179" s="232">
        <v>240651.62</v>
      </c>
    </row>
    <row r="23180" spans="24:28" x14ac:dyDescent="0.3">
      <c r="X23180" s="275" t="s">
        <v>65245</v>
      </c>
      <c r="Y23180" s="276">
        <v>18134.45</v>
      </c>
      <c r="AA23180" s="231" t="s">
        <v>30688</v>
      </c>
      <c r="AB23180" s="232">
        <v>7974</v>
      </c>
    </row>
    <row r="23181" spans="24:28" x14ac:dyDescent="0.3">
      <c r="X23181" s="275" t="s">
        <v>63869</v>
      </c>
      <c r="Y23181" s="276">
        <v>115489.63</v>
      </c>
      <c r="AA23181" s="231" t="s">
        <v>30689</v>
      </c>
      <c r="AB23181" s="232">
        <v>7231.08</v>
      </c>
    </row>
    <row r="23182" spans="24:28" x14ac:dyDescent="0.3">
      <c r="X23182" s="275" t="s">
        <v>63546</v>
      </c>
      <c r="Y23182" s="276">
        <v>195657.05</v>
      </c>
      <c r="AA23182" s="231" t="s">
        <v>54647</v>
      </c>
      <c r="AB23182" s="232">
        <v>-23</v>
      </c>
    </row>
    <row r="23183" spans="24:28" x14ac:dyDescent="0.3">
      <c r="X23183" s="275" t="s">
        <v>55707</v>
      </c>
      <c r="Y23183" s="276">
        <v>50569.41</v>
      </c>
      <c r="AA23183" s="231" t="s">
        <v>30691</v>
      </c>
      <c r="AB23183" s="232">
        <v>7858</v>
      </c>
    </row>
    <row r="23184" spans="24:28" x14ac:dyDescent="0.3">
      <c r="X23184" s="275" t="s">
        <v>60985</v>
      </c>
      <c r="Y23184" s="276">
        <v>118180.57</v>
      </c>
      <c r="AA23184" s="231" t="s">
        <v>30712</v>
      </c>
      <c r="AB23184" s="232">
        <v>7059</v>
      </c>
    </row>
    <row r="23185" spans="24:28" x14ac:dyDescent="0.3">
      <c r="X23185" s="275" t="s">
        <v>63870</v>
      </c>
      <c r="Y23185" s="276">
        <v>120</v>
      </c>
      <c r="AA23185" s="231" t="s">
        <v>54648</v>
      </c>
      <c r="AB23185" s="232">
        <v>-7.0000000000000007E-2</v>
      </c>
    </row>
    <row r="23186" spans="24:28" x14ac:dyDescent="0.3">
      <c r="X23186" s="275" t="s">
        <v>63871</v>
      </c>
      <c r="Y23186" s="276">
        <v>818.14</v>
      </c>
      <c r="AA23186" s="231" t="s">
        <v>30714</v>
      </c>
      <c r="AB23186" s="232">
        <v>466785.47</v>
      </c>
    </row>
    <row r="23187" spans="24:28" x14ac:dyDescent="0.3">
      <c r="X23187" s="275" t="s">
        <v>58910</v>
      </c>
      <c r="Y23187" s="276">
        <v>1479952.82</v>
      </c>
      <c r="AA23187" s="231" t="s">
        <v>30715</v>
      </c>
      <c r="AB23187" s="232">
        <v>24389.25</v>
      </c>
    </row>
    <row r="23188" spans="24:28" x14ac:dyDescent="0.3">
      <c r="X23188" s="275" t="s">
        <v>63547</v>
      </c>
      <c r="Y23188" s="276">
        <v>28938.01</v>
      </c>
      <c r="AA23188" s="231" t="s">
        <v>54649</v>
      </c>
      <c r="AB23188" s="232">
        <v>428691.99</v>
      </c>
    </row>
    <row r="23189" spans="24:28" x14ac:dyDescent="0.3">
      <c r="X23189" s="275" t="s">
        <v>63872</v>
      </c>
      <c r="Y23189" s="276">
        <v>153860.43</v>
      </c>
      <c r="AA23189" s="231" t="s">
        <v>50823</v>
      </c>
      <c r="AB23189" s="232">
        <v>11827.05</v>
      </c>
    </row>
    <row r="23190" spans="24:28" x14ac:dyDescent="0.3">
      <c r="X23190" s="275" t="s">
        <v>58816</v>
      </c>
      <c r="Y23190" s="276">
        <v>261134.92</v>
      </c>
      <c r="AA23190" s="231" t="s">
        <v>54650</v>
      </c>
      <c r="AB23190" s="232">
        <v>6695.29</v>
      </c>
    </row>
    <row r="23191" spans="24:28" x14ac:dyDescent="0.3">
      <c r="X23191" s="275" t="s">
        <v>63873</v>
      </c>
      <c r="Y23191" s="276">
        <v>7000</v>
      </c>
      <c r="AA23191" s="231" t="s">
        <v>43415</v>
      </c>
      <c r="AB23191" s="232">
        <v>290249024.24000001</v>
      </c>
    </row>
    <row r="23192" spans="24:28" x14ac:dyDescent="0.3">
      <c r="X23192" s="275" t="s">
        <v>60986</v>
      </c>
      <c r="Y23192" s="276">
        <v>155669.4</v>
      </c>
      <c r="AA23192" s="231" t="s">
        <v>43416</v>
      </c>
      <c r="AB23192" s="232">
        <v>21948492.010000002</v>
      </c>
    </row>
    <row r="23193" spans="24:28" x14ac:dyDescent="0.3">
      <c r="X23193" s="275" t="s">
        <v>65246</v>
      </c>
      <c r="Y23193" s="276">
        <v>86258.15</v>
      </c>
      <c r="AA23193" s="231" t="s">
        <v>30719</v>
      </c>
      <c r="AB23193" s="232">
        <v>355195.17</v>
      </c>
    </row>
    <row r="23194" spans="24:28" x14ac:dyDescent="0.3">
      <c r="X23194" s="275" t="s">
        <v>58140</v>
      </c>
      <c r="Y23194" s="276">
        <v>919008.29</v>
      </c>
      <c r="AA23194" s="231" t="s">
        <v>14571</v>
      </c>
      <c r="AB23194" s="232">
        <v>75791.259999999995</v>
      </c>
    </row>
    <row r="23195" spans="24:28" x14ac:dyDescent="0.3">
      <c r="X23195" s="275" t="s">
        <v>60987</v>
      </c>
      <c r="Y23195" s="276">
        <v>288686.28999999998</v>
      </c>
      <c r="AA23195" s="231" t="s">
        <v>30720</v>
      </c>
      <c r="AB23195" s="232">
        <v>532088.12</v>
      </c>
    </row>
    <row r="23196" spans="24:28" x14ac:dyDescent="0.3">
      <c r="X23196" s="275" t="s">
        <v>65247</v>
      </c>
      <c r="Y23196" s="276">
        <v>3130.21</v>
      </c>
      <c r="AA23196" s="231" t="s">
        <v>30721</v>
      </c>
      <c r="AB23196" s="232">
        <v>1326</v>
      </c>
    </row>
    <row r="23197" spans="24:28" x14ac:dyDescent="0.3">
      <c r="X23197" s="275" t="s">
        <v>65248</v>
      </c>
      <c r="Y23197" s="276">
        <v>13152.85</v>
      </c>
      <c r="AA23197" s="231" t="s">
        <v>14572</v>
      </c>
      <c r="AB23197" s="232">
        <v>4840682.49</v>
      </c>
    </row>
    <row r="23198" spans="24:28" x14ac:dyDescent="0.3">
      <c r="X23198" s="275" t="s">
        <v>65249</v>
      </c>
      <c r="Y23198" s="276">
        <v>258.8</v>
      </c>
      <c r="AA23198" s="231" t="s">
        <v>30723</v>
      </c>
      <c r="AB23198" s="232">
        <v>15908.76</v>
      </c>
    </row>
    <row r="23199" spans="24:28" x14ac:dyDescent="0.3">
      <c r="X23199" s="275" t="s">
        <v>63585</v>
      </c>
      <c r="Y23199" s="276">
        <v>1200</v>
      </c>
      <c r="AA23199" s="231" t="s">
        <v>30724</v>
      </c>
      <c r="AB23199" s="232">
        <v>5837937.0800000001</v>
      </c>
    </row>
    <row r="23200" spans="24:28" x14ac:dyDescent="0.3">
      <c r="X23200" s="275" t="s">
        <v>61245</v>
      </c>
      <c r="Y23200" s="276">
        <v>366667.2</v>
      </c>
      <c r="AA23200" s="231" t="s">
        <v>30725</v>
      </c>
      <c r="AB23200" s="232">
        <v>102072</v>
      </c>
    </row>
    <row r="23201" spans="24:28" x14ac:dyDescent="0.3">
      <c r="X23201" s="275" t="s">
        <v>61246</v>
      </c>
      <c r="Y23201" s="276">
        <v>171556.88</v>
      </c>
      <c r="AA23201" s="231" t="s">
        <v>34346</v>
      </c>
      <c r="AB23201" s="232">
        <v>4788.84</v>
      </c>
    </row>
    <row r="23202" spans="24:28" x14ac:dyDescent="0.3">
      <c r="X23202" s="275" t="s">
        <v>65250</v>
      </c>
      <c r="Y23202" s="276">
        <v>24006.14</v>
      </c>
      <c r="AA23202" s="231" t="s">
        <v>34394</v>
      </c>
      <c r="AB23202" s="232">
        <v>4836.2</v>
      </c>
    </row>
    <row r="23203" spans="24:28" x14ac:dyDescent="0.3">
      <c r="X23203" s="275" t="s">
        <v>60988</v>
      </c>
      <c r="Y23203" s="276">
        <v>11265</v>
      </c>
      <c r="AA23203" s="231" t="s">
        <v>46239</v>
      </c>
      <c r="AB23203" s="232">
        <v>71996.36</v>
      </c>
    </row>
    <row r="23204" spans="24:28" x14ac:dyDescent="0.3">
      <c r="X23204" s="275" t="s">
        <v>63874</v>
      </c>
      <c r="Y23204" s="276">
        <v>23388.46</v>
      </c>
      <c r="AA23204" s="231" t="s">
        <v>14573</v>
      </c>
      <c r="AB23204" s="232">
        <v>2572242.92</v>
      </c>
    </row>
    <row r="23205" spans="24:28" x14ac:dyDescent="0.3">
      <c r="X23205" s="275" t="s">
        <v>58141</v>
      </c>
      <c r="Y23205" s="276">
        <v>142410.4</v>
      </c>
      <c r="AA23205" s="231" t="s">
        <v>30727</v>
      </c>
      <c r="AB23205" s="232">
        <v>3989.42</v>
      </c>
    </row>
    <row r="23206" spans="24:28" x14ac:dyDescent="0.3">
      <c r="X23206" s="275" t="s">
        <v>60055</v>
      </c>
      <c r="Y23206" s="276">
        <v>61090</v>
      </c>
      <c r="AA23206" s="231" t="s">
        <v>14574</v>
      </c>
      <c r="AB23206" s="232">
        <v>315692.18</v>
      </c>
    </row>
    <row r="23207" spans="24:28" x14ac:dyDescent="0.3">
      <c r="X23207" s="275" t="s">
        <v>60989</v>
      </c>
      <c r="Y23207" s="276">
        <v>15826.01</v>
      </c>
      <c r="AA23207" s="231" t="s">
        <v>14575</v>
      </c>
      <c r="AB23207" s="232">
        <v>165.12</v>
      </c>
    </row>
    <row r="23208" spans="24:28" x14ac:dyDescent="0.3">
      <c r="X23208" s="275" t="s">
        <v>58142</v>
      </c>
      <c r="Y23208" s="276">
        <v>20708.41</v>
      </c>
      <c r="AA23208" s="231" t="s">
        <v>14576</v>
      </c>
      <c r="AB23208" s="232">
        <v>4667472.97</v>
      </c>
    </row>
    <row r="23209" spans="24:28" x14ac:dyDescent="0.3">
      <c r="X23209" s="275" t="s">
        <v>61727</v>
      </c>
      <c r="Y23209" s="276">
        <v>9100.6200000000008</v>
      </c>
      <c r="AA23209" s="231" t="s">
        <v>14577</v>
      </c>
      <c r="AB23209" s="232">
        <v>651882.59</v>
      </c>
    </row>
    <row r="23210" spans="24:28" x14ac:dyDescent="0.3">
      <c r="X23210" s="275" t="s">
        <v>58817</v>
      </c>
      <c r="Y23210" s="276">
        <v>102832.13</v>
      </c>
      <c r="AA23210" s="231" t="s">
        <v>30729</v>
      </c>
      <c r="AB23210" s="232">
        <v>20587.91</v>
      </c>
    </row>
    <row r="23211" spans="24:28" x14ac:dyDescent="0.3">
      <c r="X23211" s="275" t="s">
        <v>63548</v>
      </c>
      <c r="Y23211" s="276">
        <v>350.84</v>
      </c>
      <c r="AA23211" s="231" t="s">
        <v>30730</v>
      </c>
      <c r="AB23211" s="232">
        <v>109812.62</v>
      </c>
    </row>
    <row r="23212" spans="24:28" x14ac:dyDescent="0.3">
      <c r="X23212" s="275" t="s">
        <v>60990</v>
      </c>
      <c r="Y23212" s="276">
        <v>2100.39</v>
      </c>
      <c r="AA23212" s="231" t="s">
        <v>14578</v>
      </c>
      <c r="AB23212" s="232">
        <v>1143713.6200000001</v>
      </c>
    </row>
    <row r="23213" spans="24:28" x14ac:dyDescent="0.3">
      <c r="X23213" s="275" t="s">
        <v>58818</v>
      </c>
      <c r="Y23213" s="276">
        <v>2805</v>
      </c>
      <c r="AA23213" s="231" t="s">
        <v>30731</v>
      </c>
      <c r="AB23213" s="232">
        <v>72230.33</v>
      </c>
    </row>
    <row r="23214" spans="24:28" x14ac:dyDescent="0.3">
      <c r="X23214" s="275" t="s">
        <v>59374</v>
      </c>
      <c r="Y23214" s="276">
        <v>72547.899999999994</v>
      </c>
      <c r="AA23214" s="231" t="s">
        <v>30734</v>
      </c>
      <c r="AB23214" s="232">
        <v>1007021.25</v>
      </c>
    </row>
    <row r="23215" spans="24:28" x14ac:dyDescent="0.3">
      <c r="X23215" s="275" t="s">
        <v>61728</v>
      </c>
      <c r="Y23215" s="276">
        <v>4061.91</v>
      </c>
      <c r="AA23215" s="231" t="s">
        <v>30735</v>
      </c>
      <c r="AB23215" s="232">
        <v>1856315.81</v>
      </c>
    </row>
    <row r="23216" spans="24:28" x14ac:dyDescent="0.3">
      <c r="X23216" s="275" t="s">
        <v>62427</v>
      </c>
      <c r="Y23216" s="276">
        <v>1561.19</v>
      </c>
      <c r="AA23216" s="231" t="s">
        <v>30736</v>
      </c>
      <c r="AB23216" s="232">
        <v>176951.56</v>
      </c>
    </row>
    <row r="23217" spans="24:28" x14ac:dyDescent="0.3">
      <c r="X23217" s="275" t="s">
        <v>63549</v>
      </c>
      <c r="Y23217" s="276">
        <v>601.96</v>
      </c>
      <c r="AA23217" s="231" t="s">
        <v>30737</v>
      </c>
      <c r="AB23217" s="232">
        <v>1020352.04</v>
      </c>
    </row>
    <row r="23218" spans="24:28" x14ac:dyDescent="0.3">
      <c r="X23218" s="275" t="s">
        <v>62428</v>
      </c>
      <c r="Y23218" s="276">
        <v>677.7</v>
      </c>
      <c r="AA23218" s="231" t="s">
        <v>30738</v>
      </c>
      <c r="AB23218" s="232">
        <v>76366.600000000006</v>
      </c>
    </row>
    <row r="23219" spans="24:28" x14ac:dyDescent="0.3">
      <c r="X23219" s="275" t="s">
        <v>65251</v>
      </c>
      <c r="Y23219" s="276">
        <v>2910</v>
      </c>
      <c r="AA23219" s="231" t="s">
        <v>30739</v>
      </c>
      <c r="AB23219" s="232">
        <v>73099</v>
      </c>
    </row>
    <row r="23220" spans="24:28" x14ac:dyDescent="0.3">
      <c r="X23220" s="275" t="s">
        <v>58819</v>
      </c>
      <c r="Y23220" s="276">
        <v>22526.2</v>
      </c>
      <c r="AA23220" s="231" t="s">
        <v>30740</v>
      </c>
      <c r="AB23220" s="232">
        <v>157.5</v>
      </c>
    </row>
    <row r="23221" spans="24:28" x14ac:dyDescent="0.3">
      <c r="X23221" s="275" t="s">
        <v>62429</v>
      </c>
      <c r="Y23221" s="276">
        <v>2000</v>
      </c>
      <c r="AA23221" s="231" t="s">
        <v>30741</v>
      </c>
      <c r="AB23221" s="232">
        <v>7723.4</v>
      </c>
    </row>
    <row r="23222" spans="24:28" x14ac:dyDescent="0.3">
      <c r="X23222" s="275" t="s">
        <v>63550</v>
      </c>
      <c r="Y23222" s="276">
        <v>2579.48</v>
      </c>
      <c r="AA23222" s="231" t="s">
        <v>14579</v>
      </c>
      <c r="AB23222" s="232">
        <v>1240706.42</v>
      </c>
    </row>
    <row r="23223" spans="24:28" x14ac:dyDescent="0.3">
      <c r="X23223" s="275" t="s">
        <v>59375</v>
      </c>
      <c r="Y23223" s="276">
        <v>297534.13</v>
      </c>
      <c r="AA23223" s="231" t="s">
        <v>30742</v>
      </c>
      <c r="AB23223" s="232">
        <v>4703.92</v>
      </c>
    </row>
    <row r="23224" spans="24:28" x14ac:dyDescent="0.3">
      <c r="X23224" s="275" t="s">
        <v>63875</v>
      </c>
      <c r="Y23224" s="276">
        <v>13800</v>
      </c>
      <c r="AA23224" s="231" t="s">
        <v>14580</v>
      </c>
      <c r="AB23224" s="232">
        <v>562305.29</v>
      </c>
    </row>
    <row r="23225" spans="24:28" x14ac:dyDescent="0.3">
      <c r="X23225" s="275" t="s">
        <v>58143</v>
      </c>
      <c r="Y23225" s="276">
        <v>2189625.23</v>
      </c>
      <c r="AA23225" s="231" t="s">
        <v>30743</v>
      </c>
      <c r="AB23225" s="232">
        <v>1073679.22</v>
      </c>
    </row>
    <row r="23226" spans="24:28" x14ac:dyDescent="0.3">
      <c r="X23226" s="275" t="s">
        <v>59376</v>
      </c>
      <c r="Y23226" s="276">
        <v>767</v>
      </c>
      <c r="AA23226" s="231" t="s">
        <v>30744</v>
      </c>
      <c r="AB23226" s="232">
        <v>179047.89</v>
      </c>
    </row>
    <row r="23227" spans="24:28" x14ac:dyDescent="0.3">
      <c r="X23227" s="275" t="s">
        <v>58144</v>
      </c>
      <c r="Y23227" s="276">
        <v>220822.68</v>
      </c>
      <c r="AA23227" s="231" t="s">
        <v>30745</v>
      </c>
      <c r="AB23227" s="232">
        <v>27180.39</v>
      </c>
    </row>
    <row r="23228" spans="24:28" x14ac:dyDescent="0.3">
      <c r="X23228" s="275" t="s">
        <v>58145</v>
      </c>
      <c r="Y23228" s="276">
        <v>494981.1</v>
      </c>
      <c r="AA23228" s="231" t="s">
        <v>30746</v>
      </c>
      <c r="AB23228" s="232">
        <v>2025.01</v>
      </c>
    </row>
    <row r="23229" spans="24:28" x14ac:dyDescent="0.3">
      <c r="X23229" s="275" t="s">
        <v>58146</v>
      </c>
      <c r="Y23229" s="276">
        <v>873.98</v>
      </c>
      <c r="AA23229" s="231" t="s">
        <v>30747</v>
      </c>
      <c r="AB23229" s="232">
        <v>9667892.7200000007</v>
      </c>
    </row>
    <row r="23230" spans="24:28" x14ac:dyDescent="0.3">
      <c r="X23230" s="275" t="s">
        <v>58147</v>
      </c>
      <c r="Y23230" s="276">
        <v>9973.52</v>
      </c>
      <c r="AA23230" s="231" t="s">
        <v>14581</v>
      </c>
      <c r="AB23230" s="232">
        <v>1091130.3899999999</v>
      </c>
    </row>
    <row r="23231" spans="24:28" x14ac:dyDescent="0.3">
      <c r="X23231" s="275" t="s">
        <v>60991</v>
      </c>
      <c r="Y23231" s="276">
        <v>3931.71</v>
      </c>
      <c r="AA23231" s="231" t="s">
        <v>30748</v>
      </c>
      <c r="AB23231" s="232">
        <v>2586090.4500000002</v>
      </c>
    </row>
    <row r="23232" spans="24:28" x14ac:dyDescent="0.3">
      <c r="X23232" s="275" t="s">
        <v>60056</v>
      </c>
      <c r="Y23232" s="276">
        <v>139.97999999999999</v>
      </c>
      <c r="AA23232" s="231" t="s">
        <v>30749</v>
      </c>
      <c r="AB23232" s="232">
        <v>38859</v>
      </c>
    </row>
    <row r="23233" spans="24:28" x14ac:dyDescent="0.3">
      <c r="X23233" s="275" t="s">
        <v>58148</v>
      </c>
      <c r="Y23233" s="276">
        <v>527052.36</v>
      </c>
      <c r="AA23233" s="231" t="s">
        <v>30750</v>
      </c>
      <c r="AB23233" s="232">
        <v>16599</v>
      </c>
    </row>
    <row r="23234" spans="24:28" x14ac:dyDescent="0.3">
      <c r="X23234" s="275" t="s">
        <v>58149</v>
      </c>
      <c r="Y23234" s="276">
        <v>18621.43</v>
      </c>
      <c r="AA23234" s="231" t="s">
        <v>30751</v>
      </c>
      <c r="AB23234" s="232">
        <v>5259.9</v>
      </c>
    </row>
    <row r="23235" spans="24:28" x14ac:dyDescent="0.3">
      <c r="X23235" s="275" t="s">
        <v>59377</v>
      </c>
      <c r="Y23235" s="276">
        <v>56979.71</v>
      </c>
      <c r="AA23235" s="231" t="s">
        <v>49475</v>
      </c>
      <c r="AB23235" s="232">
        <v>4569.82</v>
      </c>
    </row>
    <row r="23236" spans="24:28" x14ac:dyDescent="0.3">
      <c r="X23236" s="275" t="s">
        <v>62430</v>
      </c>
      <c r="Y23236" s="276">
        <v>196.51</v>
      </c>
      <c r="AA23236" s="231" t="s">
        <v>14582</v>
      </c>
      <c r="AB23236" s="232">
        <v>321852.58</v>
      </c>
    </row>
    <row r="23237" spans="24:28" x14ac:dyDescent="0.3">
      <c r="X23237" s="275" t="s">
        <v>65252</v>
      </c>
      <c r="Y23237" s="276">
        <v>7135.17</v>
      </c>
      <c r="AA23237" s="231" t="s">
        <v>14583</v>
      </c>
      <c r="AB23237" s="232">
        <v>2164552.91</v>
      </c>
    </row>
    <row r="23238" spans="24:28" x14ac:dyDescent="0.3">
      <c r="X23238" s="275" t="s">
        <v>58820</v>
      </c>
      <c r="Y23238" s="276">
        <v>361260.05</v>
      </c>
      <c r="AA23238" s="231" t="s">
        <v>30752</v>
      </c>
      <c r="AB23238" s="232">
        <v>418696.82</v>
      </c>
    </row>
    <row r="23239" spans="24:28" x14ac:dyDescent="0.3">
      <c r="X23239" s="275" t="s">
        <v>60057</v>
      </c>
      <c r="Y23239" s="276">
        <v>58218.32</v>
      </c>
      <c r="AA23239" s="231" t="s">
        <v>30753</v>
      </c>
      <c r="AB23239" s="232">
        <v>150</v>
      </c>
    </row>
    <row r="23240" spans="24:28" x14ac:dyDescent="0.3">
      <c r="X23240" s="275" t="s">
        <v>56906</v>
      </c>
      <c r="Y23240" s="276">
        <v>1644334.02</v>
      </c>
      <c r="AA23240" s="231" t="s">
        <v>14584</v>
      </c>
      <c r="AB23240" s="232">
        <v>394792.97</v>
      </c>
    </row>
    <row r="23241" spans="24:28" x14ac:dyDescent="0.3">
      <c r="X23241" s="275" t="s">
        <v>60992</v>
      </c>
      <c r="Y23241" s="276">
        <v>99363.4</v>
      </c>
      <c r="AA23241" s="231" t="s">
        <v>30754</v>
      </c>
      <c r="AB23241" s="232">
        <v>15430.58</v>
      </c>
    </row>
    <row r="23242" spans="24:28" x14ac:dyDescent="0.3">
      <c r="X23242" s="275" t="s">
        <v>56907</v>
      </c>
      <c r="Y23242" s="276">
        <v>216753.69</v>
      </c>
      <c r="AA23242" s="231" t="s">
        <v>14585</v>
      </c>
      <c r="AB23242" s="232">
        <v>3410278.19</v>
      </c>
    </row>
    <row r="23243" spans="24:28" x14ac:dyDescent="0.3">
      <c r="X23243" s="275" t="s">
        <v>63551</v>
      </c>
      <c r="Y23243" s="276">
        <v>69922.149999999994</v>
      </c>
      <c r="AA23243" s="231" t="s">
        <v>14586</v>
      </c>
      <c r="AB23243" s="232">
        <v>3931357.21</v>
      </c>
    </row>
    <row r="23244" spans="24:28" x14ac:dyDescent="0.3">
      <c r="X23244" s="275" t="s">
        <v>60993</v>
      </c>
      <c r="Y23244" s="276">
        <v>32407.86</v>
      </c>
      <c r="AA23244" s="231" t="s">
        <v>30755</v>
      </c>
      <c r="AB23244" s="232">
        <v>972.29</v>
      </c>
    </row>
    <row r="23245" spans="24:28" x14ac:dyDescent="0.3">
      <c r="X23245" s="275" t="s">
        <v>63552</v>
      </c>
      <c r="Y23245" s="276">
        <v>18.329999999999998</v>
      </c>
      <c r="AA23245" s="231" t="s">
        <v>14587</v>
      </c>
      <c r="AB23245" s="232">
        <v>1766842.99</v>
      </c>
    </row>
    <row r="23246" spans="24:28" x14ac:dyDescent="0.3">
      <c r="X23246" s="275" t="s">
        <v>63553</v>
      </c>
      <c r="Y23246" s="276">
        <v>54.65</v>
      </c>
      <c r="AA23246" s="231" t="s">
        <v>30756</v>
      </c>
      <c r="AB23246" s="232">
        <v>85349.26</v>
      </c>
    </row>
    <row r="23247" spans="24:28" x14ac:dyDescent="0.3">
      <c r="X23247" s="275" t="s">
        <v>58821</v>
      </c>
      <c r="Y23247" s="276">
        <v>27078.29</v>
      </c>
      <c r="AA23247" s="231" t="s">
        <v>47659</v>
      </c>
      <c r="AB23247" s="232">
        <v>0.1</v>
      </c>
    </row>
    <row r="23248" spans="24:28" x14ac:dyDescent="0.3">
      <c r="X23248" s="275" t="s">
        <v>60103</v>
      </c>
      <c r="Y23248" s="276">
        <v>54923.199999999997</v>
      </c>
      <c r="AA23248" s="231" t="s">
        <v>30757</v>
      </c>
      <c r="AB23248" s="232">
        <v>45876.3</v>
      </c>
    </row>
    <row r="23249" spans="24:28" x14ac:dyDescent="0.3">
      <c r="X23249" s="275" t="s">
        <v>58391</v>
      </c>
      <c r="Y23249" s="276">
        <v>253095.46</v>
      </c>
      <c r="AA23249" s="231" t="s">
        <v>30758</v>
      </c>
      <c r="AB23249" s="232">
        <v>3117.9</v>
      </c>
    </row>
    <row r="23250" spans="24:28" x14ac:dyDescent="0.3">
      <c r="X23250" s="275" t="s">
        <v>61729</v>
      </c>
      <c r="Y23250" s="276">
        <v>7137</v>
      </c>
      <c r="AA23250" s="231" t="s">
        <v>14588</v>
      </c>
      <c r="AB23250" s="232">
        <v>7934848.2999999998</v>
      </c>
    </row>
    <row r="23251" spans="24:28" x14ac:dyDescent="0.3">
      <c r="X23251" s="275" t="s">
        <v>62431</v>
      </c>
      <c r="Y23251" s="276">
        <v>1500</v>
      </c>
      <c r="AA23251" s="231" t="s">
        <v>14589</v>
      </c>
      <c r="AB23251" s="232">
        <v>276866.99</v>
      </c>
    </row>
    <row r="23252" spans="24:28" x14ac:dyDescent="0.3">
      <c r="X23252" s="275" t="s">
        <v>59378</v>
      </c>
      <c r="Y23252" s="276">
        <v>3773.4</v>
      </c>
      <c r="AA23252" s="231" t="s">
        <v>30759</v>
      </c>
      <c r="AB23252" s="232">
        <v>21051.26</v>
      </c>
    </row>
    <row r="23253" spans="24:28" x14ac:dyDescent="0.3">
      <c r="X23253" s="275" t="s">
        <v>59379</v>
      </c>
      <c r="Y23253" s="276">
        <v>403.41</v>
      </c>
      <c r="AA23253" s="231" t="s">
        <v>30760</v>
      </c>
      <c r="AB23253" s="232">
        <v>6715.96</v>
      </c>
    </row>
    <row r="23254" spans="24:28" x14ac:dyDescent="0.3">
      <c r="X23254" s="275" t="s">
        <v>59380</v>
      </c>
      <c r="Y23254" s="276">
        <v>924.48</v>
      </c>
      <c r="AA23254" s="231" t="s">
        <v>14590</v>
      </c>
      <c r="AB23254" s="232">
        <v>73953.22</v>
      </c>
    </row>
    <row r="23255" spans="24:28" x14ac:dyDescent="0.3">
      <c r="X23255" s="275" t="s">
        <v>63586</v>
      </c>
      <c r="Y23255" s="276">
        <v>6857.8</v>
      </c>
      <c r="AA23255" s="231" t="s">
        <v>30761</v>
      </c>
      <c r="AB23255" s="232">
        <v>210707.28</v>
      </c>
    </row>
    <row r="23256" spans="24:28" x14ac:dyDescent="0.3">
      <c r="X23256" s="275" t="s">
        <v>59381</v>
      </c>
      <c r="Y23256" s="276">
        <v>21531.53</v>
      </c>
      <c r="AA23256" s="231" t="s">
        <v>30762</v>
      </c>
      <c r="AB23256" s="232">
        <v>540070.27</v>
      </c>
    </row>
    <row r="23257" spans="24:28" x14ac:dyDescent="0.3">
      <c r="X23257" s="275" t="s">
        <v>60058</v>
      </c>
      <c r="Y23257" s="276">
        <v>943.44</v>
      </c>
      <c r="AA23257" s="231" t="s">
        <v>14592</v>
      </c>
      <c r="AB23257" s="232">
        <v>108995.9</v>
      </c>
    </row>
    <row r="23258" spans="24:28" x14ac:dyDescent="0.3">
      <c r="X23258" s="275" t="s">
        <v>50864</v>
      </c>
      <c r="Y23258" s="276">
        <v>1287547.19</v>
      </c>
      <c r="AA23258" s="231" t="s">
        <v>30763</v>
      </c>
      <c r="AB23258" s="232">
        <v>12532.91</v>
      </c>
    </row>
    <row r="23259" spans="24:28" x14ac:dyDescent="0.3">
      <c r="X23259" s="275" t="s">
        <v>58150</v>
      </c>
      <c r="Y23259" s="276">
        <v>1375.27</v>
      </c>
      <c r="AA23259" s="231" t="s">
        <v>30764</v>
      </c>
      <c r="AB23259" s="232">
        <v>221737.71</v>
      </c>
    </row>
    <row r="23260" spans="24:28" x14ac:dyDescent="0.3">
      <c r="X23260" s="275" t="s">
        <v>65253</v>
      </c>
      <c r="Y23260" s="276">
        <v>228.85</v>
      </c>
      <c r="AA23260" s="231" t="s">
        <v>30765</v>
      </c>
      <c r="AB23260" s="232">
        <v>216514.19</v>
      </c>
    </row>
    <row r="23261" spans="24:28" x14ac:dyDescent="0.3">
      <c r="X23261" s="275" t="s">
        <v>56908</v>
      </c>
      <c r="Y23261" s="276">
        <v>168266.94</v>
      </c>
      <c r="AA23261" s="231" t="s">
        <v>30766</v>
      </c>
      <c r="AB23261" s="232">
        <v>3926.7</v>
      </c>
    </row>
    <row r="23262" spans="24:28" x14ac:dyDescent="0.3">
      <c r="X23262" s="275" t="s">
        <v>47706</v>
      </c>
      <c r="Y23262" s="276">
        <v>4432252.95</v>
      </c>
      <c r="AA23262" s="231" t="s">
        <v>30767</v>
      </c>
      <c r="AB23262" s="232">
        <v>13500.13</v>
      </c>
    </row>
    <row r="23263" spans="24:28" x14ac:dyDescent="0.3">
      <c r="X23263" s="275" t="s">
        <v>62935</v>
      </c>
      <c r="Y23263" s="276">
        <v>-5101.09</v>
      </c>
      <c r="AA23263" s="231" t="s">
        <v>30768</v>
      </c>
      <c r="AB23263" s="232">
        <v>140044.72</v>
      </c>
    </row>
    <row r="23264" spans="24:28" x14ac:dyDescent="0.3">
      <c r="X23264" s="275" t="s">
        <v>47707</v>
      </c>
      <c r="Y23264" s="276">
        <v>1174185.4099999999</v>
      </c>
      <c r="AA23264" s="231" t="s">
        <v>14593</v>
      </c>
      <c r="AB23264" s="232">
        <v>5012.96</v>
      </c>
    </row>
    <row r="23265" spans="24:28" x14ac:dyDescent="0.3">
      <c r="X23265" s="275" t="s">
        <v>50865</v>
      </c>
      <c r="Y23265" s="276">
        <v>12261.68</v>
      </c>
      <c r="AA23265" s="231" t="s">
        <v>14594</v>
      </c>
      <c r="AB23265" s="232">
        <v>369820.25</v>
      </c>
    </row>
    <row r="23266" spans="24:28" x14ac:dyDescent="0.3">
      <c r="X23266" s="275" t="s">
        <v>48632</v>
      </c>
      <c r="Y23266" s="276">
        <v>502958.69</v>
      </c>
      <c r="AA23266" s="231" t="s">
        <v>14595</v>
      </c>
      <c r="AB23266" s="232">
        <v>761165.77</v>
      </c>
    </row>
    <row r="23267" spans="24:28" x14ac:dyDescent="0.3">
      <c r="X23267" s="275" t="s">
        <v>62936</v>
      </c>
      <c r="Y23267" s="276">
        <v>-694.1</v>
      </c>
      <c r="AA23267" s="231" t="s">
        <v>35874</v>
      </c>
      <c r="AB23267" s="232">
        <v>1236760</v>
      </c>
    </row>
    <row r="23268" spans="24:28" x14ac:dyDescent="0.3">
      <c r="X23268" s="275" t="s">
        <v>54744</v>
      </c>
      <c r="Y23268" s="276">
        <v>2272.96</v>
      </c>
      <c r="AA23268" s="231" t="s">
        <v>30770</v>
      </c>
      <c r="AB23268" s="232">
        <v>8000</v>
      </c>
    </row>
    <row r="23269" spans="24:28" x14ac:dyDescent="0.3">
      <c r="X23269" s="275" t="s">
        <v>65254</v>
      </c>
      <c r="Y23269" s="276">
        <v>400</v>
      </c>
      <c r="AA23269" s="231" t="s">
        <v>14597</v>
      </c>
      <c r="AB23269" s="232">
        <v>1671298.82</v>
      </c>
    </row>
    <row r="23270" spans="24:28" x14ac:dyDescent="0.3">
      <c r="X23270" s="275" t="s">
        <v>59382</v>
      </c>
      <c r="Y23270" s="276">
        <v>204.49</v>
      </c>
      <c r="AA23270" s="231" t="s">
        <v>50824</v>
      </c>
      <c r="AB23270" s="232">
        <v>2643864.73</v>
      </c>
    </row>
    <row r="23271" spans="24:28" x14ac:dyDescent="0.3">
      <c r="X23271" s="275" t="s">
        <v>60994</v>
      </c>
      <c r="Y23271" s="276">
        <v>223.78</v>
      </c>
      <c r="AA23271" s="231" t="s">
        <v>14598</v>
      </c>
      <c r="AB23271" s="232">
        <v>10369639.539999999</v>
      </c>
    </row>
    <row r="23272" spans="24:28" x14ac:dyDescent="0.3">
      <c r="X23272" s="275" t="s">
        <v>65255</v>
      </c>
      <c r="Y23272" s="276">
        <v>3.41</v>
      </c>
      <c r="AA23272" s="231" t="s">
        <v>14599</v>
      </c>
      <c r="AB23272" s="232">
        <v>755351.6</v>
      </c>
    </row>
    <row r="23273" spans="24:28" x14ac:dyDescent="0.3">
      <c r="X23273" s="275" t="s">
        <v>60995</v>
      </c>
      <c r="Y23273" s="276">
        <v>3599.33</v>
      </c>
      <c r="AA23273" s="231" t="s">
        <v>30772</v>
      </c>
      <c r="AB23273" s="232">
        <v>864642.02</v>
      </c>
    </row>
    <row r="23274" spans="24:28" x14ac:dyDescent="0.3">
      <c r="X23274" s="275" t="s">
        <v>56909</v>
      </c>
      <c r="Y23274" s="276">
        <v>2088.63</v>
      </c>
      <c r="AA23274" s="231" t="s">
        <v>39625</v>
      </c>
      <c r="AB23274" s="232">
        <v>18800</v>
      </c>
    </row>
    <row r="23275" spans="24:28" x14ac:dyDescent="0.3">
      <c r="X23275" s="275" t="s">
        <v>62937</v>
      </c>
      <c r="Y23275" s="276">
        <v>2859.27</v>
      </c>
      <c r="AA23275" s="231" t="s">
        <v>14600</v>
      </c>
      <c r="AB23275" s="232">
        <v>5518948.6799999997</v>
      </c>
    </row>
    <row r="23276" spans="24:28" x14ac:dyDescent="0.3">
      <c r="X23276" s="275" t="s">
        <v>58822</v>
      </c>
      <c r="Y23276" s="276">
        <v>28900.6</v>
      </c>
      <c r="AA23276" s="231" t="s">
        <v>14601</v>
      </c>
      <c r="AB23276" s="232">
        <v>239468.63</v>
      </c>
    </row>
    <row r="23277" spans="24:28" x14ac:dyDescent="0.3">
      <c r="X23277" s="275" t="s">
        <v>58392</v>
      </c>
      <c r="Y23277" s="276">
        <v>282</v>
      </c>
      <c r="AA23277" s="231" t="s">
        <v>14602</v>
      </c>
      <c r="AB23277" s="232">
        <v>11518.57</v>
      </c>
    </row>
    <row r="23278" spans="24:28" x14ac:dyDescent="0.3">
      <c r="X23278" s="275" t="s">
        <v>54745</v>
      </c>
      <c r="Y23278" s="276">
        <v>2244.08</v>
      </c>
      <c r="AA23278" s="231" t="s">
        <v>30774</v>
      </c>
      <c r="AB23278" s="232">
        <v>8610.11</v>
      </c>
    </row>
    <row r="23279" spans="24:28" x14ac:dyDescent="0.3">
      <c r="X23279" s="275" t="s">
        <v>65256</v>
      </c>
      <c r="Y23279" s="276">
        <v>1510.19</v>
      </c>
      <c r="AA23279" s="231" t="s">
        <v>14603</v>
      </c>
      <c r="AB23279" s="232">
        <v>5356597.7</v>
      </c>
    </row>
    <row r="23280" spans="24:28" x14ac:dyDescent="0.3">
      <c r="X23280" s="275" t="s">
        <v>56910</v>
      </c>
      <c r="Y23280" s="276">
        <v>17319.490000000002</v>
      </c>
      <c r="AA23280" s="231" t="s">
        <v>14604</v>
      </c>
      <c r="AB23280" s="232">
        <v>15348282.34</v>
      </c>
    </row>
    <row r="23281" spans="24:28" x14ac:dyDescent="0.3">
      <c r="X23281" s="275" t="s">
        <v>54746</v>
      </c>
      <c r="Y23281" s="276">
        <v>2148.02</v>
      </c>
      <c r="AA23281" s="231" t="s">
        <v>30775</v>
      </c>
      <c r="AB23281" s="232">
        <v>-1858962.94</v>
      </c>
    </row>
    <row r="23282" spans="24:28" x14ac:dyDescent="0.3">
      <c r="X23282" s="275" t="s">
        <v>59383</v>
      </c>
      <c r="Y23282" s="276">
        <v>179.03</v>
      </c>
      <c r="AA23282" s="231" t="s">
        <v>40921</v>
      </c>
      <c r="AB23282" s="232">
        <v>151672.03</v>
      </c>
    </row>
    <row r="23283" spans="24:28" x14ac:dyDescent="0.3">
      <c r="X23283" s="275" t="s">
        <v>58823</v>
      </c>
      <c r="Y23283" s="276">
        <v>25752.7</v>
      </c>
      <c r="AA23283" s="231" t="s">
        <v>30776</v>
      </c>
      <c r="AB23283" s="232">
        <v>565883.97</v>
      </c>
    </row>
    <row r="23284" spans="24:28" x14ac:dyDescent="0.3">
      <c r="X23284" s="275" t="s">
        <v>54747</v>
      </c>
      <c r="Y23284" s="276">
        <v>7949.35</v>
      </c>
      <c r="AA23284" s="231" t="s">
        <v>36897</v>
      </c>
      <c r="AB23284" s="232">
        <v>4957.29</v>
      </c>
    </row>
    <row r="23285" spans="24:28" x14ac:dyDescent="0.3">
      <c r="X23285" s="275" t="s">
        <v>55708</v>
      </c>
      <c r="Y23285" s="276">
        <v>107366.39</v>
      </c>
      <c r="AA23285" s="231" t="s">
        <v>39626</v>
      </c>
      <c r="AB23285" s="232">
        <v>25527.06</v>
      </c>
    </row>
    <row r="23286" spans="24:28" x14ac:dyDescent="0.3">
      <c r="X23286" s="275" t="s">
        <v>58824</v>
      </c>
      <c r="Y23286" s="276">
        <v>27918</v>
      </c>
      <c r="AA23286" s="231" t="s">
        <v>30777</v>
      </c>
      <c r="AB23286" s="232">
        <v>572125.74</v>
      </c>
    </row>
    <row r="23287" spans="24:28" x14ac:dyDescent="0.3">
      <c r="X23287" s="275" t="s">
        <v>58825</v>
      </c>
      <c r="Y23287" s="276">
        <v>55444.19</v>
      </c>
      <c r="AA23287" s="231" t="s">
        <v>14605</v>
      </c>
      <c r="AB23287" s="232">
        <v>161703.31</v>
      </c>
    </row>
    <row r="23288" spans="24:28" x14ac:dyDescent="0.3">
      <c r="X23288" s="275" t="s">
        <v>56911</v>
      </c>
      <c r="Y23288" s="276">
        <v>126073.13</v>
      </c>
      <c r="AA23288" s="231" t="s">
        <v>30778</v>
      </c>
      <c r="AB23288" s="232">
        <v>20635.599999999999</v>
      </c>
    </row>
    <row r="23289" spans="24:28" x14ac:dyDescent="0.3">
      <c r="X23289" s="275" t="s">
        <v>56912</v>
      </c>
      <c r="Y23289" s="276">
        <v>77700.36</v>
      </c>
      <c r="AA23289" s="231" t="s">
        <v>30779</v>
      </c>
      <c r="AB23289" s="232">
        <v>43522.94</v>
      </c>
    </row>
    <row r="23290" spans="24:28" x14ac:dyDescent="0.3">
      <c r="X23290" s="275" t="s">
        <v>58151</v>
      </c>
      <c r="Y23290" s="276">
        <v>75867.820000000007</v>
      </c>
      <c r="AA23290" s="231" t="s">
        <v>30780</v>
      </c>
      <c r="AB23290" s="232">
        <v>14624.11</v>
      </c>
    </row>
    <row r="23291" spans="24:28" x14ac:dyDescent="0.3">
      <c r="X23291" s="275" t="s">
        <v>60059</v>
      </c>
      <c r="Y23291" s="276">
        <v>26058.63</v>
      </c>
      <c r="AA23291" s="231" t="s">
        <v>30782</v>
      </c>
      <c r="AB23291" s="232">
        <v>9488.3799999999992</v>
      </c>
    </row>
    <row r="23292" spans="24:28" x14ac:dyDescent="0.3">
      <c r="X23292" s="275" t="s">
        <v>56913</v>
      </c>
      <c r="Y23292" s="276">
        <v>154484.60999999999</v>
      </c>
      <c r="AA23292" s="231" t="s">
        <v>30783</v>
      </c>
      <c r="AB23292" s="232">
        <v>8057.72</v>
      </c>
    </row>
    <row r="23293" spans="24:28" x14ac:dyDescent="0.3">
      <c r="X23293" s="275" t="s">
        <v>58152</v>
      </c>
      <c r="Y23293" s="276">
        <v>5562.1</v>
      </c>
      <c r="AA23293" s="231" t="s">
        <v>30784</v>
      </c>
      <c r="AB23293" s="232">
        <v>467.75</v>
      </c>
    </row>
    <row r="23294" spans="24:28" x14ac:dyDescent="0.3">
      <c r="X23294" s="275" t="s">
        <v>60060</v>
      </c>
      <c r="Y23294" s="276">
        <v>35.86</v>
      </c>
      <c r="AA23294" s="231" t="s">
        <v>30785</v>
      </c>
      <c r="AB23294" s="232">
        <v>6000</v>
      </c>
    </row>
    <row r="23295" spans="24:28" x14ac:dyDescent="0.3">
      <c r="X23295" s="275" t="s">
        <v>60061</v>
      </c>
      <c r="Y23295" s="276">
        <v>7.42</v>
      </c>
      <c r="AA23295" s="231" t="s">
        <v>30786</v>
      </c>
      <c r="AB23295" s="232">
        <v>7278.9</v>
      </c>
    </row>
    <row r="23296" spans="24:28" x14ac:dyDescent="0.3">
      <c r="X23296" s="275" t="s">
        <v>56914</v>
      </c>
      <c r="Y23296" s="276">
        <v>196392.82</v>
      </c>
      <c r="AA23296" s="231" t="s">
        <v>30787</v>
      </c>
      <c r="AB23296" s="232">
        <v>3170.52</v>
      </c>
    </row>
    <row r="23297" spans="24:28" x14ac:dyDescent="0.3">
      <c r="X23297" s="275" t="s">
        <v>55709</v>
      </c>
      <c r="Y23297" s="276">
        <v>43264.23</v>
      </c>
      <c r="AA23297" s="231" t="s">
        <v>30788</v>
      </c>
      <c r="AB23297" s="232">
        <v>2517.6</v>
      </c>
    </row>
    <row r="23298" spans="24:28" x14ac:dyDescent="0.3">
      <c r="X23298" s="275" t="s">
        <v>58826</v>
      </c>
      <c r="Y23298" s="276">
        <v>27007.94</v>
      </c>
      <c r="AA23298" s="231" t="s">
        <v>30789</v>
      </c>
      <c r="AB23298" s="232">
        <v>10708.11</v>
      </c>
    </row>
    <row r="23299" spans="24:28" x14ac:dyDescent="0.3">
      <c r="X23299" s="275" t="s">
        <v>60062</v>
      </c>
      <c r="Y23299" s="276">
        <v>846</v>
      </c>
      <c r="AA23299" s="231" t="s">
        <v>30793</v>
      </c>
      <c r="AB23299" s="232">
        <v>31057.75</v>
      </c>
    </row>
    <row r="23300" spans="24:28" x14ac:dyDescent="0.3">
      <c r="X23300" s="275" t="s">
        <v>58827</v>
      </c>
      <c r="Y23300" s="276">
        <v>2760</v>
      </c>
      <c r="AA23300" s="231" t="s">
        <v>30794</v>
      </c>
      <c r="AB23300" s="232">
        <v>1008</v>
      </c>
    </row>
    <row r="23301" spans="24:28" x14ac:dyDescent="0.3">
      <c r="X23301" s="275" t="s">
        <v>56915</v>
      </c>
      <c r="Y23301" s="276">
        <v>46400</v>
      </c>
      <c r="AA23301" s="231" t="s">
        <v>50825</v>
      </c>
      <c r="AB23301" s="232">
        <v>1154.8699999999999</v>
      </c>
    </row>
    <row r="23302" spans="24:28" x14ac:dyDescent="0.3">
      <c r="X23302" s="275" t="s">
        <v>58153</v>
      </c>
      <c r="Y23302" s="276">
        <v>107550</v>
      </c>
      <c r="AA23302" s="231" t="s">
        <v>36898</v>
      </c>
      <c r="AB23302" s="232">
        <v>2831.96</v>
      </c>
    </row>
    <row r="23303" spans="24:28" x14ac:dyDescent="0.3">
      <c r="X23303" s="275" t="s">
        <v>63554</v>
      </c>
      <c r="Y23303" s="276">
        <v>800</v>
      </c>
      <c r="AA23303" s="231" t="s">
        <v>50826</v>
      </c>
      <c r="AB23303" s="232">
        <v>1795</v>
      </c>
    </row>
    <row r="23304" spans="24:28" x14ac:dyDescent="0.3">
      <c r="X23304" s="275" t="s">
        <v>60063</v>
      </c>
      <c r="Y23304" s="276">
        <v>20284.080000000002</v>
      </c>
      <c r="AA23304" s="231" t="s">
        <v>30797</v>
      </c>
      <c r="AB23304" s="232">
        <v>108194.49</v>
      </c>
    </row>
    <row r="23305" spans="24:28" x14ac:dyDescent="0.3">
      <c r="X23305" s="275" t="s">
        <v>54748</v>
      </c>
      <c r="Y23305" s="276">
        <v>83950.14</v>
      </c>
      <c r="AA23305" s="231" t="s">
        <v>30799</v>
      </c>
      <c r="AB23305" s="232">
        <v>26554.71</v>
      </c>
    </row>
    <row r="23306" spans="24:28" x14ac:dyDescent="0.3">
      <c r="X23306" s="275" t="s">
        <v>54749</v>
      </c>
      <c r="Y23306" s="276">
        <v>184144.11</v>
      </c>
      <c r="AA23306" s="231" t="s">
        <v>30800</v>
      </c>
      <c r="AB23306" s="232">
        <v>20980.39</v>
      </c>
    </row>
    <row r="23307" spans="24:28" x14ac:dyDescent="0.3">
      <c r="X23307" s="275" t="s">
        <v>55710</v>
      </c>
      <c r="Y23307" s="276">
        <v>66764.03</v>
      </c>
      <c r="AA23307" s="231" t="s">
        <v>30802</v>
      </c>
      <c r="AB23307" s="232">
        <v>14978.5</v>
      </c>
    </row>
    <row r="23308" spans="24:28" x14ac:dyDescent="0.3">
      <c r="X23308" s="275" t="s">
        <v>55711</v>
      </c>
      <c r="Y23308" s="276">
        <v>1336.23</v>
      </c>
      <c r="AA23308" s="231" t="s">
        <v>30803</v>
      </c>
      <c r="AB23308" s="232">
        <v>81390.3</v>
      </c>
    </row>
    <row r="23309" spans="24:28" x14ac:dyDescent="0.3">
      <c r="X23309" s="275" t="s">
        <v>55712</v>
      </c>
      <c r="Y23309" s="276">
        <v>5781.19</v>
      </c>
      <c r="AA23309" s="231" t="s">
        <v>30804</v>
      </c>
      <c r="AB23309" s="232">
        <v>703.73</v>
      </c>
    </row>
    <row r="23310" spans="24:28" x14ac:dyDescent="0.3">
      <c r="X23310" s="275" t="s">
        <v>60064</v>
      </c>
      <c r="Y23310" s="276">
        <v>352.3</v>
      </c>
      <c r="AA23310" s="231" t="s">
        <v>30807</v>
      </c>
      <c r="AB23310" s="232">
        <v>137872.39000000001</v>
      </c>
    </row>
    <row r="23311" spans="24:28" x14ac:dyDescent="0.3">
      <c r="X23311" s="275" t="s">
        <v>58393</v>
      </c>
      <c r="Y23311" s="276">
        <v>118201.7</v>
      </c>
      <c r="AA23311" s="231" t="s">
        <v>54651</v>
      </c>
      <c r="AB23311" s="232">
        <v>62293.440000000002</v>
      </c>
    </row>
    <row r="23312" spans="24:28" x14ac:dyDescent="0.3">
      <c r="X23312" s="275" t="s">
        <v>56916</v>
      </c>
      <c r="Y23312" s="276">
        <v>192010.4</v>
      </c>
      <c r="AA23312" s="231" t="s">
        <v>30808</v>
      </c>
      <c r="AB23312" s="232">
        <v>2507997.4300000002</v>
      </c>
    </row>
    <row r="23313" spans="24:28" x14ac:dyDescent="0.3">
      <c r="X23313" s="275" t="s">
        <v>61247</v>
      </c>
      <c r="Y23313" s="276">
        <v>2561.1799999999998</v>
      </c>
      <c r="AA23313" s="231" t="s">
        <v>30809</v>
      </c>
      <c r="AB23313" s="232">
        <v>3895201.47</v>
      </c>
    </row>
    <row r="23314" spans="24:28" x14ac:dyDescent="0.3">
      <c r="X23314" s="275" t="s">
        <v>54750</v>
      </c>
      <c r="Y23314" s="276">
        <v>63322.38</v>
      </c>
      <c r="AA23314" s="231" t="s">
        <v>36899</v>
      </c>
      <c r="AB23314" s="232">
        <v>-11064.6</v>
      </c>
    </row>
    <row r="23315" spans="24:28" x14ac:dyDescent="0.3">
      <c r="X23315" s="275" t="s">
        <v>56917</v>
      </c>
      <c r="Y23315" s="276">
        <v>2011.39</v>
      </c>
      <c r="AA23315" s="231" t="s">
        <v>30810</v>
      </c>
      <c r="AB23315" s="232">
        <v>52895.78</v>
      </c>
    </row>
    <row r="23316" spans="24:28" x14ac:dyDescent="0.3">
      <c r="X23316" s="275" t="s">
        <v>56918</v>
      </c>
      <c r="Y23316" s="276">
        <v>82312.62</v>
      </c>
      <c r="AA23316" s="231" t="s">
        <v>54652</v>
      </c>
      <c r="AB23316" s="232">
        <v>36325.129999999997</v>
      </c>
    </row>
    <row r="23317" spans="24:28" x14ac:dyDescent="0.3">
      <c r="X23317" s="275" t="s">
        <v>60104</v>
      </c>
      <c r="Y23317" s="276">
        <v>1919.58</v>
      </c>
      <c r="AA23317" s="231" t="s">
        <v>30811</v>
      </c>
      <c r="AB23317" s="232">
        <v>2606889.0099999998</v>
      </c>
    </row>
    <row r="23318" spans="24:28" x14ac:dyDescent="0.3">
      <c r="X23318" s="275" t="s">
        <v>59384</v>
      </c>
      <c r="Y23318" s="276">
        <v>152280</v>
      </c>
      <c r="AA23318" s="231" t="s">
        <v>30812</v>
      </c>
      <c r="AB23318" s="232">
        <v>138389.14000000001</v>
      </c>
    </row>
    <row r="23319" spans="24:28" x14ac:dyDescent="0.3">
      <c r="X23319" s="275" t="s">
        <v>60065</v>
      </c>
      <c r="Y23319" s="276">
        <v>33317.24</v>
      </c>
      <c r="AA23319" s="231" t="s">
        <v>35875</v>
      </c>
      <c r="AB23319" s="232">
        <v>1182.0899999999999</v>
      </c>
    </row>
    <row r="23320" spans="24:28" x14ac:dyDescent="0.3">
      <c r="X23320" s="275" t="s">
        <v>56926</v>
      </c>
      <c r="Y23320" s="276">
        <v>1601212.7</v>
      </c>
      <c r="AA23320" s="231" t="s">
        <v>30813</v>
      </c>
      <c r="AB23320" s="232">
        <v>500044.39</v>
      </c>
    </row>
    <row r="23321" spans="24:28" x14ac:dyDescent="0.3">
      <c r="X23321" s="275" t="s">
        <v>50866</v>
      </c>
      <c r="Y23321" s="276">
        <v>381305</v>
      </c>
      <c r="AA23321" s="231" t="s">
        <v>47660</v>
      </c>
      <c r="AB23321" s="232">
        <v>779.75</v>
      </c>
    </row>
    <row r="23322" spans="24:28" x14ac:dyDescent="0.3">
      <c r="X23322" s="275" t="s">
        <v>54751</v>
      </c>
      <c r="Y23322" s="276">
        <v>41316.58</v>
      </c>
      <c r="AA23322" s="231" t="s">
        <v>30814</v>
      </c>
      <c r="AB23322" s="232">
        <v>32568.41</v>
      </c>
    </row>
    <row r="23323" spans="24:28" x14ac:dyDescent="0.3">
      <c r="X23323" s="275" t="s">
        <v>61142</v>
      </c>
      <c r="Y23323" s="276">
        <v>600.29</v>
      </c>
      <c r="AA23323" s="231" t="s">
        <v>30815</v>
      </c>
      <c r="AB23323" s="232">
        <v>27999.71</v>
      </c>
    </row>
    <row r="23324" spans="24:28" x14ac:dyDescent="0.3">
      <c r="X23324" s="275" t="s">
        <v>50867</v>
      </c>
      <c r="Y23324" s="276">
        <v>364134.97</v>
      </c>
      <c r="AA23324" s="231" t="s">
        <v>30816</v>
      </c>
      <c r="AB23324" s="232">
        <v>36877.47</v>
      </c>
    </row>
    <row r="23325" spans="24:28" x14ac:dyDescent="0.3">
      <c r="X23325" s="275" t="s">
        <v>61730</v>
      </c>
      <c r="Y23325" s="276">
        <v>-5886.56</v>
      </c>
      <c r="AA23325" s="231" t="s">
        <v>30818</v>
      </c>
      <c r="AB23325" s="232">
        <v>165148.76999999999</v>
      </c>
    </row>
    <row r="23326" spans="24:28" x14ac:dyDescent="0.3">
      <c r="X23326" s="275" t="s">
        <v>58154</v>
      </c>
      <c r="Y23326" s="276">
        <v>422667.99</v>
      </c>
      <c r="AA23326" s="231" t="s">
        <v>30819</v>
      </c>
      <c r="AB23326" s="232">
        <v>165922.4</v>
      </c>
    </row>
    <row r="23327" spans="24:28" x14ac:dyDescent="0.3">
      <c r="X23327" s="275" t="s">
        <v>59385</v>
      </c>
      <c r="Y23327" s="276">
        <v>20670.2</v>
      </c>
      <c r="AA23327" s="231" t="s">
        <v>30820</v>
      </c>
      <c r="AB23327" s="232">
        <v>27100.07</v>
      </c>
    </row>
    <row r="23328" spans="24:28" x14ac:dyDescent="0.3">
      <c r="X23328" s="275" t="s">
        <v>62938</v>
      </c>
      <c r="Y23328" s="276">
        <v>1012.29</v>
      </c>
      <c r="AA23328" s="231" t="s">
        <v>30821</v>
      </c>
      <c r="AB23328" s="232">
        <v>34110.79</v>
      </c>
    </row>
    <row r="23329" spans="24:28" x14ac:dyDescent="0.3">
      <c r="X23329" s="275" t="s">
        <v>58828</v>
      </c>
      <c r="Y23329" s="276">
        <v>7630</v>
      </c>
      <c r="AA23329" s="231" t="s">
        <v>30822</v>
      </c>
      <c r="AB23329" s="232">
        <v>52046.27</v>
      </c>
    </row>
    <row r="23330" spans="24:28" x14ac:dyDescent="0.3">
      <c r="X23330" s="275" t="s">
        <v>58155</v>
      </c>
      <c r="Y23330" s="276">
        <v>88206.22</v>
      </c>
      <c r="AA23330" s="231" t="s">
        <v>34347</v>
      </c>
      <c r="AB23330" s="232">
        <v>30190.16</v>
      </c>
    </row>
    <row r="23331" spans="24:28" x14ac:dyDescent="0.3">
      <c r="X23331" s="275" t="s">
        <v>59386</v>
      </c>
      <c r="Y23331" s="276">
        <v>154064.18</v>
      </c>
      <c r="AA23331" s="231" t="s">
        <v>30823</v>
      </c>
      <c r="AB23331" s="232">
        <v>58710.239999999998</v>
      </c>
    </row>
    <row r="23332" spans="24:28" x14ac:dyDescent="0.3">
      <c r="X23332" s="275" t="s">
        <v>58156</v>
      </c>
      <c r="Y23332" s="276">
        <v>18916.16</v>
      </c>
      <c r="AA23332" s="231" t="s">
        <v>30825</v>
      </c>
      <c r="AB23332" s="232">
        <v>924339.72</v>
      </c>
    </row>
    <row r="23333" spans="24:28" x14ac:dyDescent="0.3">
      <c r="X23333" s="275" t="s">
        <v>58157</v>
      </c>
      <c r="Y23333" s="276">
        <v>54845.7</v>
      </c>
      <c r="AA23333" s="231" t="s">
        <v>30826</v>
      </c>
      <c r="AB23333" s="232">
        <v>91180</v>
      </c>
    </row>
    <row r="23334" spans="24:28" x14ac:dyDescent="0.3">
      <c r="X23334" s="275" t="s">
        <v>58829</v>
      </c>
      <c r="Y23334" s="276">
        <v>307.16000000000003</v>
      </c>
      <c r="AA23334" s="231" t="s">
        <v>30827</v>
      </c>
      <c r="AB23334" s="232">
        <v>312338.64</v>
      </c>
    </row>
    <row r="23335" spans="24:28" x14ac:dyDescent="0.3">
      <c r="X23335" s="275" t="s">
        <v>58158</v>
      </c>
      <c r="Y23335" s="276">
        <v>29729.13</v>
      </c>
      <c r="AA23335" s="231" t="s">
        <v>30828</v>
      </c>
      <c r="AB23335" s="232">
        <v>4330.01</v>
      </c>
    </row>
    <row r="23336" spans="24:28" x14ac:dyDescent="0.3">
      <c r="X23336" s="275" t="s">
        <v>61731</v>
      </c>
      <c r="Y23336" s="276">
        <v>5500</v>
      </c>
      <c r="AA23336" s="231" t="s">
        <v>30829</v>
      </c>
      <c r="AB23336" s="232">
        <v>199359.75</v>
      </c>
    </row>
    <row r="23337" spans="24:28" x14ac:dyDescent="0.3">
      <c r="X23337" s="275" t="s">
        <v>61732</v>
      </c>
      <c r="Y23337" s="276">
        <v>6991.39</v>
      </c>
      <c r="AA23337" s="231" t="s">
        <v>30830</v>
      </c>
      <c r="AB23337" s="232">
        <v>412922.25</v>
      </c>
    </row>
    <row r="23338" spans="24:28" x14ac:dyDescent="0.3">
      <c r="X23338" s="275" t="s">
        <v>59387</v>
      </c>
      <c r="Y23338" s="276">
        <v>12559.6</v>
      </c>
      <c r="AA23338" s="231" t="s">
        <v>30831</v>
      </c>
      <c r="AB23338" s="232">
        <v>17434.419999999998</v>
      </c>
    </row>
    <row r="23339" spans="24:28" x14ac:dyDescent="0.3">
      <c r="X23339" s="275" t="s">
        <v>58394</v>
      </c>
      <c r="Y23339" s="276">
        <v>13923.75</v>
      </c>
      <c r="AA23339" s="231" t="s">
        <v>30832</v>
      </c>
      <c r="AB23339" s="232">
        <v>5812.5</v>
      </c>
    </row>
    <row r="23340" spans="24:28" x14ac:dyDescent="0.3">
      <c r="X23340" s="275" t="s">
        <v>58159</v>
      </c>
      <c r="Y23340" s="276">
        <v>141279.13</v>
      </c>
      <c r="AA23340" s="231" t="s">
        <v>30833</v>
      </c>
      <c r="AB23340" s="232">
        <v>1023308.39</v>
      </c>
    </row>
    <row r="23341" spans="24:28" x14ac:dyDescent="0.3">
      <c r="X23341" s="275" t="s">
        <v>58830</v>
      </c>
      <c r="Y23341" s="276">
        <v>14914.19</v>
      </c>
      <c r="AA23341" s="231" t="s">
        <v>30834</v>
      </c>
      <c r="AB23341" s="232">
        <v>58407.63</v>
      </c>
    </row>
    <row r="23342" spans="24:28" x14ac:dyDescent="0.3">
      <c r="X23342" s="275" t="s">
        <v>60066</v>
      </c>
      <c r="Y23342" s="276">
        <v>29476.46</v>
      </c>
      <c r="AA23342" s="231" t="s">
        <v>30835</v>
      </c>
      <c r="AB23342" s="232">
        <v>19272.96</v>
      </c>
    </row>
    <row r="23343" spans="24:28" x14ac:dyDescent="0.3">
      <c r="X23343" s="275" t="s">
        <v>58160</v>
      </c>
      <c r="Y23343" s="276">
        <v>311534.46999999997</v>
      </c>
      <c r="AA23343" s="231" t="s">
        <v>30836</v>
      </c>
      <c r="AB23343" s="232">
        <v>2922.57</v>
      </c>
    </row>
    <row r="23344" spans="24:28" x14ac:dyDescent="0.3">
      <c r="X23344" s="275" t="s">
        <v>59388</v>
      </c>
      <c r="Y23344" s="276">
        <v>500</v>
      </c>
      <c r="AA23344" s="231" t="s">
        <v>30837</v>
      </c>
      <c r="AB23344" s="232">
        <v>850</v>
      </c>
    </row>
    <row r="23345" spans="24:28" x14ac:dyDescent="0.3">
      <c r="X23345" s="275" t="s">
        <v>58161</v>
      </c>
      <c r="Y23345" s="276">
        <v>31505.01</v>
      </c>
      <c r="AA23345" s="231" t="s">
        <v>30838</v>
      </c>
      <c r="AB23345" s="232">
        <v>62666.03</v>
      </c>
    </row>
    <row r="23346" spans="24:28" x14ac:dyDescent="0.3">
      <c r="X23346" s="275" t="s">
        <v>58395</v>
      </c>
      <c r="Y23346" s="276">
        <v>22445.4</v>
      </c>
      <c r="AA23346" s="231" t="s">
        <v>54653</v>
      </c>
      <c r="AB23346" s="232">
        <v>128244.38</v>
      </c>
    </row>
    <row r="23347" spans="24:28" x14ac:dyDescent="0.3">
      <c r="X23347" s="275" t="s">
        <v>62939</v>
      </c>
      <c r="Y23347" s="276">
        <v>18000</v>
      </c>
      <c r="AA23347" s="231" t="s">
        <v>30839</v>
      </c>
      <c r="AB23347" s="232">
        <v>515393.96</v>
      </c>
    </row>
    <row r="23348" spans="24:28" x14ac:dyDescent="0.3">
      <c r="X23348" s="275" t="s">
        <v>48633</v>
      </c>
      <c r="Y23348" s="276">
        <v>44968.23</v>
      </c>
      <c r="AA23348" s="231" t="s">
        <v>30840</v>
      </c>
      <c r="AB23348" s="232">
        <v>46664.56</v>
      </c>
    </row>
    <row r="23349" spans="24:28" x14ac:dyDescent="0.3">
      <c r="X23349" s="275" t="s">
        <v>56919</v>
      </c>
      <c r="Y23349" s="276">
        <v>18578.88</v>
      </c>
      <c r="AA23349" s="231" t="s">
        <v>36900</v>
      </c>
      <c r="AB23349" s="232">
        <v>26729.14</v>
      </c>
    </row>
    <row r="23350" spans="24:28" x14ac:dyDescent="0.3">
      <c r="X23350" s="275" t="s">
        <v>54752</v>
      </c>
      <c r="Y23350" s="276">
        <v>50430.6</v>
      </c>
      <c r="AA23350" s="231" t="s">
        <v>30841</v>
      </c>
      <c r="AB23350" s="232">
        <v>85321.18</v>
      </c>
    </row>
    <row r="23351" spans="24:28" x14ac:dyDescent="0.3">
      <c r="X23351" s="275" t="s">
        <v>48634</v>
      </c>
      <c r="Y23351" s="276">
        <v>7727.78</v>
      </c>
      <c r="AA23351" s="231" t="s">
        <v>36901</v>
      </c>
      <c r="AB23351" s="232">
        <v>-452.12</v>
      </c>
    </row>
    <row r="23352" spans="24:28" x14ac:dyDescent="0.3">
      <c r="X23352" s="275" t="s">
        <v>48635</v>
      </c>
      <c r="Y23352" s="276">
        <v>368.8</v>
      </c>
      <c r="AA23352" s="231" t="s">
        <v>30842</v>
      </c>
      <c r="AB23352" s="232">
        <v>16027.25</v>
      </c>
    </row>
    <row r="23353" spans="24:28" x14ac:dyDescent="0.3">
      <c r="X23353" s="275" t="s">
        <v>56920</v>
      </c>
      <c r="Y23353" s="276">
        <v>851.53</v>
      </c>
      <c r="AA23353" s="231" t="s">
        <v>30844</v>
      </c>
      <c r="AB23353" s="232">
        <v>31548.45</v>
      </c>
    </row>
    <row r="23354" spans="24:28" x14ac:dyDescent="0.3">
      <c r="X23354" s="275" t="s">
        <v>56921</v>
      </c>
      <c r="Y23354" s="276">
        <v>6919.68</v>
      </c>
      <c r="AA23354" s="231" t="s">
        <v>30846</v>
      </c>
      <c r="AB23354" s="232">
        <v>43907.17</v>
      </c>
    </row>
    <row r="23355" spans="24:28" x14ac:dyDescent="0.3">
      <c r="X23355" s="275" t="s">
        <v>56922</v>
      </c>
      <c r="Y23355" s="276">
        <v>10129</v>
      </c>
      <c r="AA23355" s="231" t="s">
        <v>30847</v>
      </c>
      <c r="AB23355" s="232">
        <v>160388.69</v>
      </c>
    </row>
    <row r="23356" spans="24:28" x14ac:dyDescent="0.3">
      <c r="X23356" s="275" t="s">
        <v>50868</v>
      </c>
      <c r="Y23356" s="276">
        <v>94186.43</v>
      </c>
      <c r="AA23356" s="231" t="s">
        <v>54654</v>
      </c>
      <c r="AB23356" s="232">
        <v>53209.3</v>
      </c>
    </row>
    <row r="23357" spans="24:28" x14ac:dyDescent="0.3">
      <c r="X23357" s="275" t="s">
        <v>60067</v>
      </c>
      <c r="Y23357" s="276">
        <v>39200</v>
      </c>
      <c r="AA23357" s="231" t="s">
        <v>54655</v>
      </c>
      <c r="AB23357" s="232">
        <v>4285.1000000000004</v>
      </c>
    </row>
    <row r="23358" spans="24:28" x14ac:dyDescent="0.3">
      <c r="X23358" s="275" t="s">
        <v>50869</v>
      </c>
      <c r="Y23358" s="276">
        <v>3608.61</v>
      </c>
      <c r="AA23358" s="231" t="s">
        <v>30849</v>
      </c>
      <c r="AB23358" s="232">
        <v>9074.4500000000007</v>
      </c>
    </row>
    <row r="23359" spans="24:28" x14ac:dyDescent="0.3">
      <c r="X23359" s="275" t="s">
        <v>56923</v>
      </c>
      <c r="Y23359" s="276">
        <v>56485.7</v>
      </c>
      <c r="AA23359" s="231" t="s">
        <v>49476</v>
      </c>
      <c r="AB23359" s="232">
        <v>81491.62</v>
      </c>
    </row>
    <row r="23360" spans="24:28" x14ac:dyDescent="0.3">
      <c r="X23360" s="275" t="s">
        <v>62432</v>
      </c>
      <c r="Y23360" s="276">
        <v>5556.47</v>
      </c>
      <c r="AA23360" s="231" t="s">
        <v>30851</v>
      </c>
      <c r="AB23360" s="232">
        <v>114193.46</v>
      </c>
    </row>
    <row r="23361" spans="24:28" x14ac:dyDescent="0.3">
      <c r="X23361" s="275" t="s">
        <v>55713</v>
      </c>
      <c r="Y23361" s="276">
        <v>-0.03</v>
      </c>
      <c r="AA23361" s="231" t="s">
        <v>30852</v>
      </c>
      <c r="AB23361" s="232">
        <v>19854.7</v>
      </c>
    </row>
    <row r="23362" spans="24:28" x14ac:dyDescent="0.3">
      <c r="X23362" s="275" t="s">
        <v>58162</v>
      </c>
      <c r="Y23362" s="276">
        <v>203925.01</v>
      </c>
      <c r="AA23362" s="231" t="s">
        <v>30853</v>
      </c>
      <c r="AB23362" s="232">
        <v>40824.639999999999</v>
      </c>
    </row>
    <row r="23363" spans="24:28" x14ac:dyDescent="0.3">
      <c r="X23363" s="275" t="s">
        <v>59389</v>
      </c>
      <c r="Y23363" s="276">
        <v>13500</v>
      </c>
      <c r="AA23363" s="231" t="s">
        <v>30854</v>
      </c>
      <c r="AB23363" s="232">
        <v>85705.67</v>
      </c>
    </row>
    <row r="23364" spans="24:28" x14ac:dyDescent="0.3">
      <c r="X23364" s="275" t="s">
        <v>59390</v>
      </c>
      <c r="Y23364" s="276">
        <v>96769.62</v>
      </c>
      <c r="AA23364" s="231" t="s">
        <v>30855</v>
      </c>
      <c r="AB23364" s="232">
        <v>2594.37</v>
      </c>
    </row>
    <row r="23365" spans="24:28" x14ac:dyDescent="0.3">
      <c r="X23365" s="275" t="s">
        <v>58163</v>
      </c>
      <c r="Y23365" s="276">
        <v>24030.21</v>
      </c>
      <c r="AA23365" s="231" t="s">
        <v>54656</v>
      </c>
      <c r="AB23365" s="232">
        <v>507.2</v>
      </c>
    </row>
    <row r="23366" spans="24:28" x14ac:dyDescent="0.3">
      <c r="X23366" s="275" t="s">
        <v>58831</v>
      </c>
      <c r="Y23366" s="276">
        <v>35493.449999999997</v>
      </c>
      <c r="AA23366" s="231" t="s">
        <v>30856</v>
      </c>
      <c r="AB23366" s="232">
        <v>1080339.9099999999</v>
      </c>
    </row>
    <row r="23367" spans="24:28" x14ac:dyDescent="0.3">
      <c r="X23367" s="275" t="s">
        <v>58396</v>
      </c>
      <c r="Y23367" s="276">
        <v>99167.69</v>
      </c>
      <c r="AA23367" s="231" t="s">
        <v>30857</v>
      </c>
      <c r="AB23367" s="232">
        <v>38463.19</v>
      </c>
    </row>
    <row r="23368" spans="24:28" x14ac:dyDescent="0.3">
      <c r="X23368" s="275" t="s">
        <v>59391</v>
      </c>
      <c r="Y23368" s="276">
        <v>1962.39</v>
      </c>
      <c r="AA23368" s="231" t="s">
        <v>40922</v>
      </c>
      <c r="AB23368" s="232">
        <v>4662.7299999999996</v>
      </c>
    </row>
    <row r="23369" spans="24:28" x14ac:dyDescent="0.3">
      <c r="X23369" s="275" t="s">
        <v>58164</v>
      </c>
      <c r="Y23369" s="276">
        <v>21359.34</v>
      </c>
      <c r="AA23369" s="231" t="s">
        <v>54657</v>
      </c>
      <c r="AB23369" s="232">
        <v>21230</v>
      </c>
    </row>
    <row r="23370" spans="24:28" x14ac:dyDescent="0.3">
      <c r="X23370" s="275" t="s">
        <v>59392</v>
      </c>
      <c r="Y23370" s="276">
        <v>32315.56</v>
      </c>
      <c r="AA23370" s="231" t="s">
        <v>30858</v>
      </c>
      <c r="AB23370" s="232">
        <v>24913.55</v>
      </c>
    </row>
    <row r="23371" spans="24:28" x14ac:dyDescent="0.3">
      <c r="X23371" s="275" t="s">
        <v>58832</v>
      </c>
      <c r="Y23371" s="276">
        <v>2937.66</v>
      </c>
      <c r="AA23371" s="231" t="s">
        <v>54658</v>
      </c>
      <c r="AB23371" s="232">
        <v>2514.98</v>
      </c>
    </row>
    <row r="23372" spans="24:28" x14ac:dyDescent="0.3">
      <c r="X23372" s="275" t="s">
        <v>59393</v>
      </c>
      <c r="Y23372" s="276">
        <v>2207.13</v>
      </c>
      <c r="AA23372" s="231" t="s">
        <v>30859</v>
      </c>
      <c r="AB23372" s="232">
        <v>103230.81</v>
      </c>
    </row>
    <row r="23373" spans="24:28" x14ac:dyDescent="0.3">
      <c r="X23373" s="275" t="s">
        <v>49521</v>
      </c>
      <c r="Y23373" s="276">
        <v>14365.28</v>
      </c>
      <c r="AA23373" s="231" t="s">
        <v>30861</v>
      </c>
      <c r="AB23373" s="232">
        <v>4610</v>
      </c>
    </row>
    <row r="23374" spans="24:28" x14ac:dyDescent="0.3">
      <c r="X23374" s="275" t="s">
        <v>54756</v>
      </c>
      <c r="Y23374" s="276">
        <v>11266.25</v>
      </c>
      <c r="AA23374" s="231" t="s">
        <v>49477</v>
      </c>
      <c r="AB23374" s="232">
        <v>11008.35</v>
      </c>
    </row>
    <row r="23375" spans="24:28" x14ac:dyDescent="0.3">
      <c r="X23375" s="275" t="s">
        <v>49522</v>
      </c>
      <c r="Y23375" s="276">
        <v>2592.81</v>
      </c>
      <c r="AA23375" s="231" t="s">
        <v>36902</v>
      </c>
      <c r="AB23375" s="232">
        <v>-1396.16</v>
      </c>
    </row>
    <row r="23376" spans="24:28" x14ac:dyDescent="0.3">
      <c r="X23376" s="275" t="s">
        <v>50872</v>
      </c>
      <c r="Y23376" s="276">
        <v>-8.16</v>
      </c>
      <c r="AA23376" s="231" t="s">
        <v>46240</v>
      </c>
      <c r="AB23376" s="232">
        <v>154013.81</v>
      </c>
    </row>
    <row r="23377" spans="24:28" x14ac:dyDescent="0.3">
      <c r="X23377" s="275" t="s">
        <v>50873</v>
      </c>
      <c r="Y23377" s="276">
        <v>83769.600000000006</v>
      </c>
      <c r="AA23377" s="231" t="s">
        <v>30863</v>
      </c>
      <c r="AB23377" s="232">
        <v>10120424.6</v>
      </c>
    </row>
    <row r="23378" spans="24:28" x14ac:dyDescent="0.3">
      <c r="X23378" s="275" t="s">
        <v>54757</v>
      </c>
      <c r="Y23378" s="276">
        <v>520.66</v>
      </c>
      <c r="AA23378" s="231" t="s">
        <v>30864</v>
      </c>
      <c r="AB23378" s="232">
        <v>521586.83</v>
      </c>
    </row>
    <row r="23379" spans="24:28" x14ac:dyDescent="0.3">
      <c r="X23379" s="275" t="s">
        <v>60996</v>
      </c>
      <c r="Y23379" s="276">
        <v>1442313.66</v>
      </c>
      <c r="AA23379" s="231" t="s">
        <v>30865</v>
      </c>
      <c r="AB23379" s="232">
        <v>1618017.91</v>
      </c>
    </row>
    <row r="23380" spans="24:28" x14ac:dyDescent="0.3">
      <c r="X23380" s="275" t="s">
        <v>63876</v>
      </c>
      <c r="Y23380" s="276">
        <v>990.3</v>
      </c>
      <c r="AA23380" s="231" t="s">
        <v>39627</v>
      </c>
      <c r="AB23380" s="232">
        <v>103</v>
      </c>
    </row>
    <row r="23381" spans="24:28" x14ac:dyDescent="0.3">
      <c r="X23381" s="275" t="s">
        <v>60997</v>
      </c>
      <c r="Y23381" s="276">
        <v>109331.4</v>
      </c>
      <c r="AA23381" s="231" t="s">
        <v>46241</v>
      </c>
      <c r="AB23381" s="232">
        <v>38104.49</v>
      </c>
    </row>
    <row r="23382" spans="24:28" x14ac:dyDescent="0.3">
      <c r="X23382" s="275" t="s">
        <v>60998</v>
      </c>
      <c r="Y23382" s="276">
        <v>349935.33</v>
      </c>
      <c r="AA23382" s="231" t="s">
        <v>30866</v>
      </c>
      <c r="AB23382" s="232">
        <v>909064.72</v>
      </c>
    </row>
    <row r="23383" spans="24:28" x14ac:dyDescent="0.3">
      <c r="X23383" s="275" t="s">
        <v>60999</v>
      </c>
      <c r="Y23383" s="276">
        <v>9139.19</v>
      </c>
      <c r="AA23383" s="231" t="s">
        <v>39628</v>
      </c>
      <c r="AB23383" s="232">
        <v>4183.7</v>
      </c>
    </row>
    <row r="23384" spans="24:28" x14ac:dyDescent="0.3">
      <c r="AA23384" s="231" t="s">
        <v>49478</v>
      </c>
      <c r="AB23384" s="232">
        <v>2452.6799999999998</v>
      </c>
    </row>
    <row r="23385" spans="24:28" x14ac:dyDescent="0.3">
      <c r="AA23385" s="231" t="s">
        <v>54659</v>
      </c>
      <c r="AB23385" s="232">
        <v>3000</v>
      </c>
    </row>
    <row r="23386" spans="24:28" x14ac:dyDescent="0.3">
      <c r="AA23386" s="231" t="s">
        <v>30867</v>
      </c>
      <c r="AB23386" s="232">
        <v>686262.26</v>
      </c>
    </row>
    <row r="23387" spans="24:28" x14ac:dyDescent="0.3">
      <c r="AA23387" s="231" t="s">
        <v>39629</v>
      </c>
      <c r="AB23387" s="232">
        <v>870.33</v>
      </c>
    </row>
    <row r="23388" spans="24:28" x14ac:dyDescent="0.3">
      <c r="AA23388" s="231" t="s">
        <v>30868</v>
      </c>
      <c r="AB23388" s="232">
        <v>1019960.52</v>
      </c>
    </row>
    <row r="23389" spans="24:28" x14ac:dyDescent="0.3">
      <c r="AA23389" s="231" t="s">
        <v>30869</v>
      </c>
      <c r="AB23389" s="232">
        <v>2899552.34</v>
      </c>
    </row>
    <row r="23390" spans="24:28" x14ac:dyDescent="0.3">
      <c r="AA23390" s="231" t="s">
        <v>40923</v>
      </c>
      <c r="AB23390" s="232">
        <v>1623.81</v>
      </c>
    </row>
    <row r="23391" spans="24:28" x14ac:dyDescent="0.3">
      <c r="AA23391" s="231" t="s">
        <v>30870</v>
      </c>
      <c r="AB23391" s="232">
        <v>1263558.4099999999</v>
      </c>
    </row>
    <row r="23392" spans="24:28" x14ac:dyDescent="0.3">
      <c r="AA23392" s="231" t="s">
        <v>30871</v>
      </c>
      <c r="AB23392" s="232">
        <v>25440.82</v>
      </c>
    </row>
    <row r="23393" spans="27:28" x14ac:dyDescent="0.3">
      <c r="AA23393" s="231" t="s">
        <v>30872</v>
      </c>
      <c r="AB23393" s="232">
        <v>4287.22</v>
      </c>
    </row>
    <row r="23394" spans="27:28" x14ac:dyDescent="0.3">
      <c r="AA23394" s="231" t="s">
        <v>30873</v>
      </c>
      <c r="AB23394" s="232">
        <v>206.11</v>
      </c>
    </row>
    <row r="23395" spans="27:28" x14ac:dyDescent="0.3">
      <c r="AA23395" s="231" t="s">
        <v>30874</v>
      </c>
      <c r="AB23395" s="232">
        <v>4644085.51</v>
      </c>
    </row>
    <row r="23396" spans="27:28" x14ac:dyDescent="0.3">
      <c r="AA23396" s="231" t="s">
        <v>47661</v>
      </c>
      <c r="AB23396" s="232">
        <v>19506.41</v>
      </c>
    </row>
    <row r="23397" spans="27:28" x14ac:dyDescent="0.3">
      <c r="AA23397" s="231" t="s">
        <v>30875</v>
      </c>
      <c r="AB23397" s="232">
        <v>600185.42000000004</v>
      </c>
    </row>
    <row r="23398" spans="27:28" x14ac:dyDescent="0.3">
      <c r="AA23398" s="231" t="s">
        <v>30876</v>
      </c>
      <c r="AB23398" s="232">
        <v>345765.38</v>
      </c>
    </row>
    <row r="23399" spans="27:28" x14ac:dyDescent="0.3">
      <c r="AA23399" s="231" t="s">
        <v>54660</v>
      </c>
      <c r="AB23399" s="232">
        <v>348419.37</v>
      </c>
    </row>
    <row r="23400" spans="27:28" x14ac:dyDescent="0.3">
      <c r="AA23400" s="231" t="s">
        <v>54661</v>
      </c>
      <c r="AB23400" s="232">
        <v>-885.3</v>
      </c>
    </row>
    <row r="23401" spans="27:28" x14ac:dyDescent="0.3">
      <c r="AA23401" s="231" t="s">
        <v>30877</v>
      </c>
      <c r="AB23401" s="232">
        <v>1104247.3899999999</v>
      </c>
    </row>
    <row r="23402" spans="27:28" x14ac:dyDescent="0.3">
      <c r="AA23402" s="231" t="s">
        <v>30878</v>
      </c>
      <c r="AB23402" s="232">
        <v>502137.99</v>
      </c>
    </row>
    <row r="23403" spans="27:28" x14ac:dyDescent="0.3">
      <c r="AA23403" s="231" t="s">
        <v>46242</v>
      </c>
      <c r="AB23403" s="232">
        <v>6292.09</v>
      </c>
    </row>
    <row r="23404" spans="27:28" x14ac:dyDescent="0.3">
      <c r="AA23404" s="231" t="s">
        <v>50827</v>
      </c>
      <c r="AB23404" s="232">
        <v>100066.91</v>
      </c>
    </row>
    <row r="23405" spans="27:28" x14ac:dyDescent="0.3">
      <c r="AA23405" s="231" t="s">
        <v>54662</v>
      </c>
      <c r="AB23405" s="232">
        <v>320606.77</v>
      </c>
    </row>
    <row r="23406" spans="27:28" x14ac:dyDescent="0.3">
      <c r="AA23406" s="231" t="s">
        <v>30879</v>
      </c>
      <c r="AB23406" s="232">
        <v>391028.74</v>
      </c>
    </row>
    <row r="23407" spans="27:28" x14ac:dyDescent="0.3">
      <c r="AA23407" s="231" t="s">
        <v>30880</v>
      </c>
      <c r="AB23407" s="232">
        <v>1614355.07</v>
      </c>
    </row>
    <row r="23408" spans="27:28" x14ac:dyDescent="0.3">
      <c r="AA23408" s="231" t="s">
        <v>30881</v>
      </c>
      <c r="AB23408" s="232">
        <v>404616.95</v>
      </c>
    </row>
    <row r="23409" spans="27:28" x14ac:dyDescent="0.3">
      <c r="AA23409" s="231" t="s">
        <v>49479</v>
      </c>
      <c r="AB23409" s="232">
        <v>4530</v>
      </c>
    </row>
    <row r="23410" spans="27:28" x14ac:dyDescent="0.3">
      <c r="AA23410" s="231" t="s">
        <v>30882</v>
      </c>
      <c r="AB23410" s="232">
        <v>27418.62</v>
      </c>
    </row>
    <row r="23411" spans="27:28" x14ac:dyDescent="0.3">
      <c r="AA23411" s="231" t="s">
        <v>30883</v>
      </c>
      <c r="AB23411" s="232">
        <v>571403.77</v>
      </c>
    </row>
    <row r="23412" spans="27:28" x14ac:dyDescent="0.3">
      <c r="AA23412" s="231" t="s">
        <v>30884</v>
      </c>
      <c r="AB23412" s="232">
        <v>104070.2</v>
      </c>
    </row>
    <row r="23413" spans="27:28" x14ac:dyDescent="0.3">
      <c r="AA23413" s="231" t="s">
        <v>30885</v>
      </c>
      <c r="AB23413" s="232">
        <v>41531.65</v>
      </c>
    </row>
    <row r="23414" spans="27:28" x14ac:dyDescent="0.3">
      <c r="AA23414" s="231" t="s">
        <v>34348</v>
      </c>
      <c r="AB23414" s="232">
        <v>217656.85</v>
      </c>
    </row>
    <row r="23415" spans="27:28" x14ac:dyDescent="0.3">
      <c r="AA23415" s="231" t="s">
        <v>35876</v>
      </c>
      <c r="AB23415" s="232">
        <v>99656.39</v>
      </c>
    </row>
    <row r="23416" spans="27:28" x14ac:dyDescent="0.3">
      <c r="AA23416" s="231" t="s">
        <v>47662</v>
      </c>
      <c r="AB23416" s="232">
        <v>67251.83</v>
      </c>
    </row>
    <row r="23417" spans="27:28" x14ac:dyDescent="0.3">
      <c r="AA23417" s="231" t="s">
        <v>30889</v>
      </c>
      <c r="AB23417" s="232">
        <v>2221050.41</v>
      </c>
    </row>
    <row r="23418" spans="27:28" x14ac:dyDescent="0.3">
      <c r="AA23418" s="231" t="s">
        <v>30890</v>
      </c>
      <c r="AB23418" s="232">
        <v>835.78</v>
      </c>
    </row>
    <row r="23419" spans="27:28" x14ac:dyDescent="0.3">
      <c r="AA23419" s="231" t="s">
        <v>30891</v>
      </c>
      <c r="AB23419" s="232">
        <v>601882.4</v>
      </c>
    </row>
    <row r="23420" spans="27:28" x14ac:dyDescent="0.3">
      <c r="AA23420" s="231" t="s">
        <v>30892</v>
      </c>
      <c r="AB23420" s="232">
        <v>917583.6</v>
      </c>
    </row>
    <row r="23421" spans="27:28" x14ac:dyDescent="0.3">
      <c r="AA23421" s="231" t="s">
        <v>35877</v>
      </c>
      <c r="AB23421" s="232">
        <v>129.51</v>
      </c>
    </row>
    <row r="23422" spans="27:28" x14ac:dyDescent="0.3">
      <c r="AA23422" s="231" t="s">
        <v>30893</v>
      </c>
      <c r="AB23422" s="232">
        <v>149396.4</v>
      </c>
    </row>
    <row r="23423" spans="27:28" x14ac:dyDescent="0.3">
      <c r="AA23423" s="231" t="s">
        <v>30894</v>
      </c>
      <c r="AB23423" s="232">
        <v>11585.38</v>
      </c>
    </row>
    <row r="23424" spans="27:28" x14ac:dyDescent="0.3">
      <c r="AA23424" s="231" t="s">
        <v>30896</v>
      </c>
      <c r="AB23424" s="232">
        <v>1492.65</v>
      </c>
    </row>
    <row r="23425" spans="27:28" x14ac:dyDescent="0.3">
      <c r="AA23425" s="231" t="s">
        <v>30898</v>
      </c>
      <c r="AB23425" s="232">
        <v>698959.19</v>
      </c>
    </row>
    <row r="23426" spans="27:28" x14ac:dyDescent="0.3">
      <c r="AA23426" s="231" t="s">
        <v>39630</v>
      </c>
      <c r="AB23426" s="232">
        <v>61294.41</v>
      </c>
    </row>
    <row r="23427" spans="27:28" x14ac:dyDescent="0.3">
      <c r="AA23427" s="231" t="s">
        <v>39631</v>
      </c>
      <c r="AB23427" s="232">
        <v>838106.2</v>
      </c>
    </row>
    <row r="23428" spans="27:28" x14ac:dyDescent="0.3">
      <c r="AA23428" s="231" t="s">
        <v>30899</v>
      </c>
      <c r="AB23428" s="232">
        <v>726</v>
      </c>
    </row>
    <row r="23429" spans="27:28" x14ac:dyDescent="0.3">
      <c r="AA23429" s="231" t="s">
        <v>43417</v>
      </c>
      <c r="AB23429" s="232">
        <v>462.01</v>
      </c>
    </row>
    <row r="23430" spans="27:28" x14ac:dyDescent="0.3">
      <c r="AA23430" s="231" t="s">
        <v>30900</v>
      </c>
      <c r="AB23430" s="232">
        <v>149978.39000000001</v>
      </c>
    </row>
    <row r="23431" spans="27:28" x14ac:dyDescent="0.3">
      <c r="AA23431" s="231" t="s">
        <v>54663</v>
      </c>
      <c r="AB23431" s="232">
        <v>358721.51</v>
      </c>
    </row>
    <row r="23432" spans="27:28" x14ac:dyDescent="0.3">
      <c r="AA23432" s="231" t="s">
        <v>30901</v>
      </c>
      <c r="AB23432" s="232">
        <v>211859.11</v>
      </c>
    </row>
    <row r="23433" spans="27:28" x14ac:dyDescent="0.3">
      <c r="AA23433" s="231" t="s">
        <v>30902</v>
      </c>
      <c r="AB23433" s="232">
        <v>52397.14</v>
      </c>
    </row>
    <row r="23434" spans="27:28" x14ac:dyDescent="0.3">
      <c r="AA23434" s="231" t="s">
        <v>54664</v>
      </c>
      <c r="AB23434" s="232">
        <v>4249.5</v>
      </c>
    </row>
    <row r="23435" spans="27:28" x14ac:dyDescent="0.3">
      <c r="AA23435" s="231" t="s">
        <v>49480</v>
      </c>
      <c r="AB23435" s="232">
        <v>14769.75</v>
      </c>
    </row>
    <row r="23436" spans="27:28" x14ac:dyDescent="0.3">
      <c r="AA23436" s="231" t="s">
        <v>30903</v>
      </c>
      <c r="AB23436" s="232">
        <v>41980.94</v>
      </c>
    </row>
    <row r="23437" spans="27:28" x14ac:dyDescent="0.3">
      <c r="AA23437" s="231" t="s">
        <v>36903</v>
      </c>
      <c r="AB23437" s="232">
        <v>-1728.89</v>
      </c>
    </row>
    <row r="23438" spans="27:28" x14ac:dyDescent="0.3">
      <c r="AA23438" s="231" t="s">
        <v>50828</v>
      </c>
      <c r="AB23438" s="232">
        <v>55726.96</v>
      </c>
    </row>
    <row r="23439" spans="27:28" x14ac:dyDescent="0.3">
      <c r="AA23439" s="231" t="s">
        <v>30904</v>
      </c>
      <c r="AB23439" s="232">
        <v>3032136.31</v>
      </c>
    </row>
    <row r="23440" spans="27:28" x14ac:dyDescent="0.3">
      <c r="AA23440" s="231" t="s">
        <v>30905</v>
      </c>
      <c r="AB23440" s="232">
        <v>252401.12</v>
      </c>
    </row>
    <row r="23441" spans="27:28" x14ac:dyDescent="0.3">
      <c r="AA23441" s="231" t="s">
        <v>30906</v>
      </c>
      <c r="AB23441" s="232">
        <v>3577180.98</v>
      </c>
    </row>
    <row r="23442" spans="27:28" x14ac:dyDescent="0.3">
      <c r="AA23442" s="231" t="s">
        <v>34349</v>
      </c>
      <c r="AB23442" s="232">
        <v>15560.25</v>
      </c>
    </row>
    <row r="23443" spans="27:28" x14ac:dyDescent="0.3">
      <c r="AA23443" s="231" t="s">
        <v>30907</v>
      </c>
      <c r="AB23443" s="232">
        <v>38075447.990000002</v>
      </c>
    </row>
    <row r="23444" spans="27:28" x14ac:dyDescent="0.3">
      <c r="AA23444" s="231" t="s">
        <v>30908</v>
      </c>
      <c r="AB23444" s="232">
        <v>1435739.64</v>
      </c>
    </row>
    <row r="23445" spans="27:28" x14ac:dyDescent="0.3">
      <c r="AA23445" s="231" t="s">
        <v>48591</v>
      </c>
      <c r="AB23445" s="232">
        <v>26533.19</v>
      </c>
    </row>
    <row r="23446" spans="27:28" x14ac:dyDescent="0.3">
      <c r="AA23446" s="231" t="s">
        <v>30909</v>
      </c>
      <c r="AB23446" s="232">
        <v>525626.62</v>
      </c>
    </row>
    <row r="23447" spans="27:28" x14ac:dyDescent="0.3">
      <c r="AA23447" s="231" t="s">
        <v>35878</v>
      </c>
      <c r="AB23447" s="232">
        <v>19779.93</v>
      </c>
    </row>
    <row r="23448" spans="27:28" x14ac:dyDescent="0.3">
      <c r="AA23448" s="231" t="s">
        <v>30910</v>
      </c>
      <c r="AB23448" s="232">
        <v>71707378.430000007</v>
      </c>
    </row>
    <row r="23449" spans="27:28" x14ac:dyDescent="0.3">
      <c r="AA23449" s="231" t="s">
        <v>30911</v>
      </c>
      <c r="AB23449" s="232">
        <v>1576824.06</v>
      </c>
    </row>
    <row r="23450" spans="27:28" x14ac:dyDescent="0.3">
      <c r="AA23450" s="231" t="s">
        <v>30912</v>
      </c>
      <c r="AB23450" s="232">
        <v>44258.83</v>
      </c>
    </row>
    <row r="23451" spans="27:28" x14ac:dyDescent="0.3">
      <c r="AA23451" s="231" t="s">
        <v>34411</v>
      </c>
      <c r="AB23451" s="232">
        <v>25582.69</v>
      </c>
    </row>
    <row r="23452" spans="27:28" x14ac:dyDescent="0.3">
      <c r="AA23452" s="231" t="s">
        <v>39632</v>
      </c>
      <c r="AB23452" s="232">
        <v>749840.42</v>
      </c>
    </row>
    <row r="23453" spans="27:28" x14ac:dyDescent="0.3">
      <c r="AA23453" s="231" t="s">
        <v>30913</v>
      </c>
      <c r="AB23453" s="232">
        <v>15795113.550000001</v>
      </c>
    </row>
    <row r="23454" spans="27:28" x14ac:dyDescent="0.3">
      <c r="AA23454" s="231" t="s">
        <v>30914</v>
      </c>
      <c r="AB23454" s="232">
        <v>68894.929999999993</v>
      </c>
    </row>
    <row r="23455" spans="27:28" x14ac:dyDescent="0.3">
      <c r="AA23455" s="231" t="s">
        <v>30915</v>
      </c>
      <c r="AB23455" s="232">
        <v>841950.6</v>
      </c>
    </row>
    <row r="23456" spans="27:28" x14ac:dyDescent="0.3">
      <c r="AA23456" s="231" t="s">
        <v>35879</v>
      </c>
      <c r="AB23456" s="232">
        <v>212273.89</v>
      </c>
    </row>
    <row r="23457" spans="27:28" x14ac:dyDescent="0.3">
      <c r="AA23457" s="231" t="s">
        <v>30916</v>
      </c>
      <c r="AB23457" s="232">
        <v>10047920.91</v>
      </c>
    </row>
    <row r="23458" spans="27:28" x14ac:dyDescent="0.3">
      <c r="AA23458" s="231" t="s">
        <v>30917</v>
      </c>
      <c r="AB23458" s="232">
        <v>1993868.06</v>
      </c>
    </row>
    <row r="23459" spans="27:28" x14ac:dyDescent="0.3">
      <c r="AA23459" s="231" t="s">
        <v>30918</v>
      </c>
      <c r="AB23459" s="232">
        <v>10987648.02</v>
      </c>
    </row>
    <row r="23460" spans="27:28" x14ac:dyDescent="0.3">
      <c r="AA23460" s="231" t="s">
        <v>30919</v>
      </c>
      <c r="AB23460" s="232">
        <v>2818664.08</v>
      </c>
    </row>
    <row r="23461" spans="27:28" x14ac:dyDescent="0.3">
      <c r="AA23461" s="231" t="s">
        <v>30920</v>
      </c>
      <c r="AB23461" s="232">
        <v>187647.88</v>
      </c>
    </row>
    <row r="23462" spans="27:28" x14ac:dyDescent="0.3">
      <c r="AA23462" s="231" t="s">
        <v>30921</v>
      </c>
      <c r="AB23462" s="232">
        <v>291486.09000000003</v>
      </c>
    </row>
    <row r="23463" spans="27:28" x14ac:dyDescent="0.3">
      <c r="AA23463" s="231" t="s">
        <v>30922</v>
      </c>
      <c r="AB23463" s="232">
        <v>3883840.32</v>
      </c>
    </row>
    <row r="23464" spans="27:28" x14ac:dyDescent="0.3">
      <c r="AA23464" s="231" t="s">
        <v>30923</v>
      </c>
      <c r="AB23464" s="232">
        <v>220313.23</v>
      </c>
    </row>
    <row r="23465" spans="27:28" x14ac:dyDescent="0.3">
      <c r="AA23465" s="231" t="s">
        <v>30924</v>
      </c>
      <c r="AB23465" s="232">
        <v>3009102.42</v>
      </c>
    </row>
    <row r="23466" spans="27:28" x14ac:dyDescent="0.3">
      <c r="AA23466" s="231" t="s">
        <v>30925</v>
      </c>
      <c r="AB23466" s="232">
        <v>27855.63</v>
      </c>
    </row>
    <row r="23467" spans="27:28" x14ac:dyDescent="0.3">
      <c r="AA23467" s="231" t="s">
        <v>30926</v>
      </c>
      <c r="AB23467" s="232">
        <v>1805690.81</v>
      </c>
    </row>
    <row r="23468" spans="27:28" x14ac:dyDescent="0.3">
      <c r="AA23468" s="231" t="s">
        <v>30927</v>
      </c>
      <c r="AB23468" s="232">
        <v>1112195.82</v>
      </c>
    </row>
    <row r="23469" spans="27:28" x14ac:dyDescent="0.3">
      <c r="AA23469" s="231" t="s">
        <v>34350</v>
      </c>
      <c r="AB23469" s="232">
        <v>833692.38</v>
      </c>
    </row>
    <row r="23470" spans="27:28" x14ac:dyDescent="0.3">
      <c r="AA23470" s="231" t="s">
        <v>30928</v>
      </c>
      <c r="AB23470" s="232">
        <v>2358653.73</v>
      </c>
    </row>
    <row r="23471" spans="27:28" x14ac:dyDescent="0.3">
      <c r="AA23471" s="231" t="s">
        <v>36904</v>
      </c>
      <c r="AB23471" s="232">
        <v>144602.46</v>
      </c>
    </row>
    <row r="23472" spans="27:28" x14ac:dyDescent="0.3">
      <c r="AA23472" s="231" t="s">
        <v>40924</v>
      </c>
      <c r="AB23472" s="232">
        <v>363714.2</v>
      </c>
    </row>
    <row r="23473" spans="27:28" x14ac:dyDescent="0.3">
      <c r="AA23473" s="231" t="s">
        <v>30929</v>
      </c>
      <c r="AB23473" s="232">
        <v>143023.04000000001</v>
      </c>
    </row>
    <row r="23474" spans="27:28" x14ac:dyDescent="0.3">
      <c r="AA23474" s="231" t="s">
        <v>50829</v>
      </c>
      <c r="AB23474" s="232">
        <v>2176.73</v>
      </c>
    </row>
    <row r="23475" spans="27:28" x14ac:dyDescent="0.3">
      <c r="AA23475" s="231" t="s">
        <v>35880</v>
      </c>
      <c r="AB23475" s="232">
        <v>238054.81</v>
      </c>
    </row>
    <row r="23476" spans="27:28" x14ac:dyDescent="0.3">
      <c r="AA23476" s="231" t="s">
        <v>30930</v>
      </c>
      <c r="AB23476" s="232">
        <v>4901994.83</v>
      </c>
    </row>
    <row r="23477" spans="27:28" x14ac:dyDescent="0.3">
      <c r="AA23477" s="231" t="s">
        <v>30931</v>
      </c>
      <c r="AB23477" s="232">
        <v>141681.42000000001</v>
      </c>
    </row>
    <row r="23478" spans="27:28" x14ac:dyDescent="0.3">
      <c r="AA23478" s="231" t="s">
        <v>30932</v>
      </c>
      <c r="AB23478" s="232">
        <v>5507009.25</v>
      </c>
    </row>
    <row r="23479" spans="27:28" x14ac:dyDescent="0.3">
      <c r="AA23479" s="231" t="s">
        <v>30933</v>
      </c>
      <c r="AB23479" s="232">
        <v>1332850.72</v>
      </c>
    </row>
    <row r="23480" spans="27:28" x14ac:dyDescent="0.3">
      <c r="AA23480" s="231" t="s">
        <v>30934</v>
      </c>
      <c r="AB23480" s="232">
        <v>210910.96</v>
      </c>
    </row>
    <row r="23481" spans="27:28" x14ac:dyDescent="0.3">
      <c r="AA23481" s="231" t="s">
        <v>30935</v>
      </c>
      <c r="AB23481" s="232">
        <v>395039.14</v>
      </c>
    </row>
    <row r="23482" spans="27:28" x14ac:dyDescent="0.3">
      <c r="AA23482" s="231" t="s">
        <v>46243</v>
      </c>
      <c r="AB23482" s="232">
        <v>440</v>
      </c>
    </row>
    <row r="23483" spans="27:28" x14ac:dyDescent="0.3">
      <c r="AA23483" s="231" t="s">
        <v>30936</v>
      </c>
      <c r="AB23483" s="232">
        <v>47799.53</v>
      </c>
    </row>
    <row r="23484" spans="27:28" x14ac:dyDescent="0.3">
      <c r="AA23484" s="231" t="s">
        <v>30937</v>
      </c>
      <c r="AB23484" s="232">
        <v>102887180.94</v>
      </c>
    </row>
    <row r="23485" spans="27:28" x14ac:dyDescent="0.3">
      <c r="AA23485" s="231" t="s">
        <v>30938</v>
      </c>
      <c r="AB23485" s="232">
        <v>10303827.539999999</v>
      </c>
    </row>
    <row r="23486" spans="27:28" x14ac:dyDescent="0.3">
      <c r="AA23486" s="231" t="s">
        <v>30939</v>
      </c>
      <c r="AB23486" s="232">
        <v>42318245.609999999</v>
      </c>
    </row>
    <row r="23487" spans="27:28" x14ac:dyDescent="0.3">
      <c r="AA23487" s="231" t="s">
        <v>34351</v>
      </c>
      <c r="AB23487" s="232">
        <v>63654.559999999998</v>
      </c>
    </row>
    <row r="23488" spans="27:28" x14ac:dyDescent="0.3">
      <c r="AA23488" s="231" t="s">
        <v>30940</v>
      </c>
      <c r="AB23488" s="232">
        <v>97366.35</v>
      </c>
    </row>
    <row r="23489" spans="27:28" x14ac:dyDescent="0.3">
      <c r="AA23489" s="231" t="s">
        <v>39633</v>
      </c>
      <c r="AB23489" s="232">
        <v>12135.66</v>
      </c>
    </row>
    <row r="23490" spans="27:28" x14ac:dyDescent="0.3">
      <c r="AA23490" s="231" t="s">
        <v>30941</v>
      </c>
      <c r="AB23490" s="232">
        <v>652541.01</v>
      </c>
    </row>
    <row r="23491" spans="27:28" x14ac:dyDescent="0.3">
      <c r="AA23491" s="231" t="s">
        <v>30942</v>
      </c>
      <c r="AB23491" s="232">
        <v>10405488.35</v>
      </c>
    </row>
    <row r="23492" spans="27:28" x14ac:dyDescent="0.3">
      <c r="AA23492" s="231" t="s">
        <v>30943</v>
      </c>
      <c r="AB23492" s="232">
        <v>4438523.92</v>
      </c>
    </row>
    <row r="23493" spans="27:28" x14ac:dyDescent="0.3">
      <c r="AA23493" s="231" t="s">
        <v>34352</v>
      </c>
      <c r="AB23493" s="232">
        <v>76985.72</v>
      </c>
    </row>
    <row r="23494" spans="27:28" x14ac:dyDescent="0.3">
      <c r="AA23494" s="231" t="s">
        <v>30944</v>
      </c>
      <c r="AB23494" s="232">
        <v>4693306.22</v>
      </c>
    </row>
    <row r="23495" spans="27:28" x14ac:dyDescent="0.3">
      <c r="AA23495" s="231" t="s">
        <v>30945</v>
      </c>
      <c r="AB23495" s="232">
        <v>410650.96</v>
      </c>
    </row>
    <row r="23496" spans="27:28" x14ac:dyDescent="0.3">
      <c r="AA23496" s="231" t="s">
        <v>30946</v>
      </c>
      <c r="AB23496" s="232">
        <v>27373302.030000001</v>
      </c>
    </row>
    <row r="23497" spans="27:28" x14ac:dyDescent="0.3">
      <c r="AA23497" s="231" t="s">
        <v>30947</v>
      </c>
      <c r="AB23497" s="232">
        <v>31771966.98</v>
      </c>
    </row>
    <row r="23498" spans="27:28" x14ac:dyDescent="0.3">
      <c r="AA23498" s="231" t="s">
        <v>34353</v>
      </c>
      <c r="AB23498" s="232">
        <v>20143.79</v>
      </c>
    </row>
    <row r="23499" spans="27:28" x14ac:dyDescent="0.3">
      <c r="AA23499" s="231" t="s">
        <v>30948</v>
      </c>
      <c r="AB23499" s="232">
        <v>9377208.0299999993</v>
      </c>
    </row>
    <row r="23500" spans="27:28" x14ac:dyDescent="0.3">
      <c r="AA23500" s="231" t="s">
        <v>30949</v>
      </c>
      <c r="AB23500" s="232">
        <v>544089.46</v>
      </c>
    </row>
    <row r="23501" spans="27:28" x14ac:dyDescent="0.3">
      <c r="AA23501" s="231" t="s">
        <v>30950</v>
      </c>
      <c r="AB23501" s="232">
        <v>3560.8</v>
      </c>
    </row>
    <row r="23502" spans="27:28" x14ac:dyDescent="0.3">
      <c r="AA23502" s="231" t="s">
        <v>34354</v>
      </c>
      <c r="AB23502" s="232">
        <v>71232.070000000007</v>
      </c>
    </row>
    <row r="23503" spans="27:28" x14ac:dyDescent="0.3">
      <c r="AA23503" s="231" t="s">
        <v>34355</v>
      </c>
      <c r="AB23503" s="232">
        <v>443.08</v>
      </c>
    </row>
    <row r="23504" spans="27:28" x14ac:dyDescent="0.3">
      <c r="AA23504" s="231" t="s">
        <v>34356</v>
      </c>
      <c r="AB23504" s="232">
        <v>24.5</v>
      </c>
    </row>
    <row r="23505" spans="27:28" x14ac:dyDescent="0.3">
      <c r="AA23505" s="231" t="s">
        <v>30951</v>
      </c>
      <c r="AB23505" s="232">
        <v>28788314.75</v>
      </c>
    </row>
    <row r="23506" spans="27:28" x14ac:dyDescent="0.3">
      <c r="AA23506" s="231" t="s">
        <v>30952</v>
      </c>
      <c r="AB23506" s="232">
        <v>4373510.3899999997</v>
      </c>
    </row>
    <row r="23507" spans="27:28" x14ac:dyDescent="0.3">
      <c r="AA23507" s="231" t="s">
        <v>30953</v>
      </c>
      <c r="AB23507" s="232">
        <v>46423.43</v>
      </c>
    </row>
    <row r="23508" spans="27:28" x14ac:dyDescent="0.3">
      <c r="AA23508" s="231" t="s">
        <v>30954</v>
      </c>
      <c r="AB23508" s="232">
        <v>7491.11</v>
      </c>
    </row>
    <row r="23509" spans="27:28" x14ac:dyDescent="0.3">
      <c r="AA23509" s="231" t="s">
        <v>30955</v>
      </c>
      <c r="AB23509" s="232">
        <v>546.91</v>
      </c>
    </row>
    <row r="23510" spans="27:28" x14ac:dyDescent="0.3">
      <c r="AA23510" s="231" t="s">
        <v>30956</v>
      </c>
      <c r="AB23510" s="232">
        <v>286903.58</v>
      </c>
    </row>
    <row r="23511" spans="27:28" x14ac:dyDescent="0.3">
      <c r="AA23511" s="231" t="s">
        <v>30957</v>
      </c>
      <c r="AB23511" s="232">
        <v>321038.08000000002</v>
      </c>
    </row>
    <row r="23512" spans="27:28" x14ac:dyDescent="0.3">
      <c r="AA23512" s="231" t="s">
        <v>39634</v>
      </c>
      <c r="AB23512" s="232">
        <v>499338.35</v>
      </c>
    </row>
    <row r="23513" spans="27:28" x14ac:dyDescent="0.3">
      <c r="AA23513" s="231" t="s">
        <v>47663</v>
      </c>
      <c r="AB23513" s="232">
        <v>15741.57</v>
      </c>
    </row>
    <row r="23514" spans="27:28" x14ac:dyDescent="0.3">
      <c r="AA23514" s="231" t="s">
        <v>43418</v>
      </c>
      <c r="AB23514" s="232">
        <v>226143.83</v>
      </c>
    </row>
    <row r="23515" spans="27:28" x14ac:dyDescent="0.3">
      <c r="AA23515" s="231" t="s">
        <v>30958</v>
      </c>
      <c r="AB23515" s="232">
        <v>12603376.27</v>
      </c>
    </row>
    <row r="23516" spans="27:28" x14ac:dyDescent="0.3">
      <c r="AA23516" s="231" t="s">
        <v>30959</v>
      </c>
      <c r="AB23516" s="232">
        <v>4419101.5</v>
      </c>
    </row>
    <row r="23517" spans="27:28" x14ac:dyDescent="0.3">
      <c r="AA23517" s="231" t="s">
        <v>30960</v>
      </c>
      <c r="AB23517" s="232">
        <v>148479.03</v>
      </c>
    </row>
    <row r="23518" spans="27:28" x14ac:dyDescent="0.3">
      <c r="AA23518" s="231" t="s">
        <v>30961</v>
      </c>
      <c r="AB23518" s="232">
        <v>1966013.3</v>
      </c>
    </row>
    <row r="23519" spans="27:28" x14ac:dyDescent="0.3">
      <c r="AA23519" s="231" t="s">
        <v>30962</v>
      </c>
      <c r="AB23519" s="232">
        <v>51555.68</v>
      </c>
    </row>
    <row r="23520" spans="27:28" x14ac:dyDescent="0.3">
      <c r="AA23520" s="231" t="s">
        <v>30963</v>
      </c>
      <c r="AB23520" s="232">
        <v>188163.21</v>
      </c>
    </row>
    <row r="23521" spans="27:28" x14ac:dyDescent="0.3">
      <c r="AA23521" s="231" t="s">
        <v>30964</v>
      </c>
      <c r="AB23521" s="232">
        <v>32586.59</v>
      </c>
    </row>
    <row r="23522" spans="27:28" x14ac:dyDescent="0.3">
      <c r="AA23522" s="231" t="s">
        <v>36905</v>
      </c>
      <c r="AB23522" s="232">
        <v>7934.03</v>
      </c>
    </row>
    <row r="23523" spans="27:28" x14ac:dyDescent="0.3">
      <c r="AA23523" s="231" t="s">
        <v>30965</v>
      </c>
      <c r="AB23523" s="232">
        <v>217049.93</v>
      </c>
    </row>
    <row r="23524" spans="27:28" x14ac:dyDescent="0.3">
      <c r="AA23524" s="231" t="s">
        <v>30966</v>
      </c>
      <c r="AB23524" s="232">
        <v>139108.71</v>
      </c>
    </row>
    <row r="23525" spans="27:28" x14ac:dyDescent="0.3">
      <c r="AA23525" s="231" t="s">
        <v>35881</v>
      </c>
      <c r="AB23525" s="232">
        <v>26294.48</v>
      </c>
    </row>
    <row r="23526" spans="27:28" x14ac:dyDescent="0.3">
      <c r="AA23526" s="231" t="s">
        <v>35882</v>
      </c>
      <c r="AB23526" s="232">
        <v>346537.29</v>
      </c>
    </row>
    <row r="23527" spans="27:28" x14ac:dyDescent="0.3">
      <c r="AA23527" s="231" t="s">
        <v>34357</v>
      </c>
      <c r="AB23527" s="232">
        <v>15621.68</v>
      </c>
    </row>
    <row r="23528" spans="27:28" x14ac:dyDescent="0.3">
      <c r="AA23528" s="231" t="s">
        <v>36906</v>
      </c>
      <c r="AB23528" s="232">
        <v>21520</v>
      </c>
    </row>
    <row r="23529" spans="27:28" x14ac:dyDescent="0.3">
      <c r="AA23529" s="231" t="s">
        <v>40925</v>
      </c>
      <c r="AB23529" s="232">
        <v>8962.0499999999993</v>
      </c>
    </row>
    <row r="23530" spans="27:28" x14ac:dyDescent="0.3">
      <c r="AA23530" s="231" t="s">
        <v>54665</v>
      </c>
      <c r="AB23530" s="232">
        <v>6530.96</v>
      </c>
    </row>
    <row r="23531" spans="27:28" x14ac:dyDescent="0.3">
      <c r="AA23531" s="231" t="s">
        <v>30967</v>
      </c>
      <c r="AB23531" s="232">
        <v>11774540.119999999</v>
      </c>
    </row>
    <row r="23532" spans="27:28" x14ac:dyDescent="0.3">
      <c r="AA23532" s="231" t="s">
        <v>50830</v>
      </c>
      <c r="AB23532" s="232">
        <v>26966977.149999999</v>
      </c>
    </row>
    <row r="23533" spans="27:28" x14ac:dyDescent="0.3">
      <c r="AA23533" s="231" t="s">
        <v>30968</v>
      </c>
      <c r="AB23533" s="232">
        <v>46091648.25</v>
      </c>
    </row>
    <row r="23534" spans="27:28" x14ac:dyDescent="0.3">
      <c r="AA23534" s="231" t="s">
        <v>30969</v>
      </c>
      <c r="AB23534" s="232">
        <v>6726139.79</v>
      </c>
    </row>
    <row r="23535" spans="27:28" x14ac:dyDescent="0.3">
      <c r="AA23535" s="231" t="s">
        <v>30970</v>
      </c>
      <c r="AB23535" s="232">
        <v>3110198.74</v>
      </c>
    </row>
    <row r="23536" spans="27:28" x14ac:dyDescent="0.3">
      <c r="AA23536" s="231" t="s">
        <v>46244</v>
      </c>
      <c r="AB23536" s="232">
        <v>14675.63</v>
      </c>
    </row>
    <row r="23537" spans="27:28" x14ac:dyDescent="0.3">
      <c r="AA23537" s="231" t="s">
        <v>30971</v>
      </c>
      <c r="AB23537" s="232">
        <v>17476104.82</v>
      </c>
    </row>
    <row r="23538" spans="27:28" x14ac:dyDescent="0.3">
      <c r="AA23538" s="231" t="s">
        <v>30972</v>
      </c>
      <c r="AB23538" s="232">
        <v>3464173.22</v>
      </c>
    </row>
    <row r="23539" spans="27:28" x14ac:dyDescent="0.3">
      <c r="AA23539" s="231" t="s">
        <v>30973</v>
      </c>
      <c r="AB23539" s="232">
        <v>1324845.1399999999</v>
      </c>
    </row>
    <row r="23540" spans="27:28" x14ac:dyDescent="0.3">
      <c r="AA23540" s="231" t="s">
        <v>30974</v>
      </c>
      <c r="AB23540" s="232">
        <v>4647.41</v>
      </c>
    </row>
    <row r="23541" spans="27:28" x14ac:dyDescent="0.3">
      <c r="AA23541" s="231" t="s">
        <v>30975</v>
      </c>
      <c r="AB23541" s="232">
        <v>56197.3</v>
      </c>
    </row>
    <row r="23542" spans="27:28" x14ac:dyDescent="0.3">
      <c r="AA23542" s="231" t="s">
        <v>30976</v>
      </c>
      <c r="AB23542" s="232">
        <v>51428.65</v>
      </c>
    </row>
    <row r="23543" spans="27:28" x14ac:dyDescent="0.3">
      <c r="AA23543" s="231" t="s">
        <v>30977</v>
      </c>
      <c r="AB23543" s="232">
        <v>233345.45</v>
      </c>
    </row>
    <row r="23544" spans="27:28" x14ac:dyDescent="0.3">
      <c r="AA23544" s="231" t="s">
        <v>30978</v>
      </c>
      <c r="AB23544" s="232">
        <v>11471569.08</v>
      </c>
    </row>
    <row r="23545" spans="27:28" x14ac:dyDescent="0.3">
      <c r="AA23545" s="231" t="s">
        <v>30979</v>
      </c>
      <c r="AB23545" s="232">
        <v>56878521.109999999</v>
      </c>
    </row>
    <row r="23546" spans="27:28" x14ac:dyDescent="0.3">
      <c r="AA23546" s="231" t="s">
        <v>30980</v>
      </c>
      <c r="AB23546" s="232">
        <v>-137170.64000000001</v>
      </c>
    </row>
    <row r="23547" spans="27:28" x14ac:dyDescent="0.3">
      <c r="AA23547" s="231" t="s">
        <v>34358</v>
      </c>
      <c r="AB23547" s="232">
        <v>2801029.44</v>
      </c>
    </row>
    <row r="23548" spans="27:28" x14ac:dyDescent="0.3">
      <c r="AA23548" s="231" t="s">
        <v>30981</v>
      </c>
      <c r="AB23548" s="232">
        <v>14901547.16</v>
      </c>
    </row>
    <row r="23549" spans="27:28" x14ac:dyDescent="0.3">
      <c r="AA23549" s="231" t="s">
        <v>54666</v>
      </c>
      <c r="AB23549" s="232">
        <v>23700</v>
      </c>
    </row>
    <row r="23550" spans="27:28" x14ac:dyDescent="0.3">
      <c r="AA23550" s="231" t="s">
        <v>50831</v>
      </c>
      <c r="AB23550" s="232">
        <v>278576.40000000002</v>
      </c>
    </row>
    <row r="23551" spans="27:28" x14ac:dyDescent="0.3">
      <c r="AA23551" s="231" t="s">
        <v>50832</v>
      </c>
      <c r="AB23551" s="232">
        <v>175125.66</v>
      </c>
    </row>
    <row r="23552" spans="27:28" x14ac:dyDescent="0.3">
      <c r="AA23552" s="231" t="s">
        <v>54667</v>
      </c>
      <c r="AB23552" s="232">
        <v>56317.97</v>
      </c>
    </row>
    <row r="23553" spans="27:28" x14ac:dyDescent="0.3">
      <c r="AA23553" s="231" t="s">
        <v>35883</v>
      </c>
      <c r="AB23553" s="232">
        <v>3282221.06</v>
      </c>
    </row>
    <row r="23554" spans="27:28" x14ac:dyDescent="0.3">
      <c r="AA23554" s="231" t="s">
        <v>30982</v>
      </c>
      <c r="AB23554" s="232">
        <v>9169026.2599999998</v>
      </c>
    </row>
    <row r="23555" spans="27:28" x14ac:dyDescent="0.3">
      <c r="AA23555" s="231" t="s">
        <v>34359</v>
      </c>
      <c r="AB23555" s="232">
        <v>3763137.74</v>
      </c>
    </row>
    <row r="23556" spans="27:28" x14ac:dyDescent="0.3">
      <c r="AA23556" s="231" t="s">
        <v>36907</v>
      </c>
      <c r="AB23556" s="232">
        <v>3798215.94</v>
      </c>
    </row>
    <row r="23557" spans="27:28" x14ac:dyDescent="0.3">
      <c r="AA23557" s="231" t="s">
        <v>39635</v>
      </c>
      <c r="AB23557" s="232">
        <v>35697.57</v>
      </c>
    </row>
    <row r="23558" spans="27:28" x14ac:dyDescent="0.3">
      <c r="AA23558" s="231" t="s">
        <v>30983</v>
      </c>
      <c r="AB23558" s="232">
        <v>1119857.2</v>
      </c>
    </row>
    <row r="23559" spans="27:28" x14ac:dyDescent="0.3">
      <c r="AA23559" s="231" t="s">
        <v>30984</v>
      </c>
      <c r="AB23559" s="232">
        <v>30550</v>
      </c>
    </row>
    <row r="23560" spans="27:28" x14ac:dyDescent="0.3">
      <c r="AA23560" s="231" t="s">
        <v>35884</v>
      </c>
      <c r="AB23560" s="232">
        <v>334621.78000000003</v>
      </c>
    </row>
    <row r="23561" spans="27:28" x14ac:dyDescent="0.3">
      <c r="AA23561" s="231" t="s">
        <v>48592</v>
      </c>
      <c r="AB23561" s="232">
        <v>36919.75</v>
      </c>
    </row>
    <row r="23562" spans="27:28" x14ac:dyDescent="0.3">
      <c r="AA23562" s="231" t="s">
        <v>35885</v>
      </c>
      <c r="AB23562" s="232">
        <v>167413.79</v>
      </c>
    </row>
    <row r="23563" spans="27:28" x14ac:dyDescent="0.3">
      <c r="AA23563" s="231" t="s">
        <v>30985</v>
      </c>
      <c r="AB23563" s="232">
        <v>15355.75</v>
      </c>
    </row>
    <row r="23564" spans="27:28" x14ac:dyDescent="0.3">
      <c r="AA23564" s="231" t="s">
        <v>30986</v>
      </c>
      <c r="AB23564" s="232">
        <v>261490.22</v>
      </c>
    </row>
    <row r="23565" spans="27:28" x14ac:dyDescent="0.3">
      <c r="AA23565" s="231" t="s">
        <v>35886</v>
      </c>
      <c r="AB23565" s="232">
        <v>78456.820000000007</v>
      </c>
    </row>
    <row r="23566" spans="27:28" x14ac:dyDescent="0.3">
      <c r="AA23566" s="231" t="s">
        <v>40926</v>
      </c>
      <c r="AB23566" s="232">
        <v>3750.12</v>
      </c>
    </row>
    <row r="23567" spans="27:28" x14ac:dyDescent="0.3">
      <c r="AA23567" s="231" t="s">
        <v>39636</v>
      </c>
      <c r="AB23567" s="232">
        <v>62577.91</v>
      </c>
    </row>
    <row r="23568" spans="27:28" x14ac:dyDescent="0.3">
      <c r="AA23568" s="231" t="s">
        <v>30987</v>
      </c>
      <c r="AB23568" s="232">
        <v>28143.88</v>
      </c>
    </row>
    <row r="23569" spans="27:28" x14ac:dyDescent="0.3">
      <c r="AA23569" s="231" t="s">
        <v>34360</v>
      </c>
      <c r="AB23569" s="232">
        <v>6000</v>
      </c>
    </row>
    <row r="23570" spans="27:28" x14ac:dyDescent="0.3">
      <c r="AA23570" s="231" t="s">
        <v>34361</v>
      </c>
      <c r="AB23570" s="232">
        <v>3009.34</v>
      </c>
    </row>
    <row r="23571" spans="27:28" x14ac:dyDescent="0.3">
      <c r="AA23571" s="231" t="s">
        <v>50833</v>
      </c>
      <c r="AB23571" s="232">
        <v>22677</v>
      </c>
    </row>
    <row r="23572" spans="27:28" x14ac:dyDescent="0.3">
      <c r="AA23572" s="231" t="s">
        <v>30988</v>
      </c>
      <c r="AB23572" s="232">
        <v>78.13</v>
      </c>
    </row>
    <row r="23573" spans="27:28" x14ac:dyDescent="0.3">
      <c r="AA23573" s="231" t="s">
        <v>36908</v>
      </c>
      <c r="AB23573" s="232">
        <v>40975.33</v>
      </c>
    </row>
    <row r="23574" spans="27:28" x14ac:dyDescent="0.3">
      <c r="AA23574" s="231" t="s">
        <v>34362</v>
      </c>
      <c r="AB23574" s="232">
        <v>2737.94</v>
      </c>
    </row>
    <row r="23575" spans="27:28" x14ac:dyDescent="0.3">
      <c r="AA23575" s="231" t="s">
        <v>36909</v>
      </c>
      <c r="AB23575" s="232">
        <v>6500.01</v>
      </c>
    </row>
    <row r="23576" spans="27:28" x14ac:dyDescent="0.3">
      <c r="AA23576" s="231" t="s">
        <v>36910</v>
      </c>
      <c r="AB23576" s="232">
        <v>24000</v>
      </c>
    </row>
    <row r="23577" spans="27:28" x14ac:dyDescent="0.3">
      <c r="AA23577" s="231" t="s">
        <v>30989</v>
      </c>
      <c r="AB23577" s="232">
        <v>54067.040000000001</v>
      </c>
    </row>
    <row r="23578" spans="27:28" x14ac:dyDescent="0.3">
      <c r="AA23578" s="231" t="s">
        <v>50834</v>
      </c>
      <c r="AB23578" s="232">
        <v>46500</v>
      </c>
    </row>
    <row r="23579" spans="27:28" x14ac:dyDescent="0.3">
      <c r="AA23579" s="231" t="s">
        <v>40927</v>
      </c>
      <c r="AB23579" s="232">
        <v>3360</v>
      </c>
    </row>
    <row r="23580" spans="27:28" x14ac:dyDescent="0.3">
      <c r="AA23580" s="231" t="s">
        <v>30990</v>
      </c>
      <c r="AB23580" s="232">
        <v>28673.75</v>
      </c>
    </row>
    <row r="23581" spans="27:28" x14ac:dyDescent="0.3">
      <c r="AA23581" s="231" t="s">
        <v>30991</v>
      </c>
      <c r="AB23581" s="232">
        <v>124829.54</v>
      </c>
    </row>
    <row r="23582" spans="27:28" x14ac:dyDescent="0.3">
      <c r="AA23582" s="231" t="s">
        <v>30992</v>
      </c>
      <c r="AB23582" s="232">
        <v>97354.91</v>
      </c>
    </row>
    <row r="23583" spans="27:28" x14ac:dyDescent="0.3">
      <c r="AA23583" s="231" t="s">
        <v>30993</v>
      </c>
      <c r="AB23583" s="232">
        <v>7934.62</v>
      </c>
    </row>
    <row r="23584" spans="27:28" x14ac:dyDescent="0.3">
      <c r="AA23584" s="231" t="s">
        <v>34363</v>
      </c>
      <c r="AB23584" s="232">
        <v>43518.27</v>
      </c>
    </row>
    <row r="23585" spans="27:28" x14ac:dyDescent="0.3">
      <c r="AA23585" s="231" t="s">
        <v>43419</v>
      </c>
      <c r="AB23585" s="232">
        <v>78.239999999999995</v>
      </c>
    </row>
    <row r="23586" spans="27:28" x14ac:dyDescent="0.3">
      <c r="AA23586" s="231" t="s">
        <v>34364</v>
      </c>
      <c r="AB23586" s="232">
        <v>2087.09</v>
      </c>
    </row>
    <row r="23587" spans="27:28" x14ac:dyDescent="0.3">
      <c r="AA23587" s="231" t="s">
        <v>39637</v>
      </c>
      <c r="AB23587" s="232">
        <v>417.6</v>
      </c>
    </row>
    <row r="23588" spans="27:28" x14ac:dyDescent="0.3">
      <c r="AA23588" s="231" t="s">
        <v>48593</v>
      </c>
      <c r="AB23588" s="232">
        <v>7.84</v>
      </c>
    </row>
    <row r="23589" spans="27:28" x14ac:dyDescent="0.3">
      <c r="AA23589" s="231" t="s">
        <v>46245</v>
      </c>
      <c r="AB23589" s="232">
        <v>14.97</v>
      </c>
    </row>
    <row r="23590" spans="27:28" x14ac:dyDescent="0.3">
      <c r="AA23590" s="231" t="s">
        <v>30994</v>
      </c>
      <c r="AB23590" s="232">
        <v>323101.76</v>
      </c>
    </row>
    <row r="23591" spans="27:28" x14ac:dyDescent="0.3">
      <c r="AA23591" s="231" t="s">
        <v>30995</v>
      </c>
      <c r="AB23591" s="232">
        <v>65495.08</v>
      </c>
    </row>
    <row r="23592" spans="27:28" x14ac:dyDescent="0.3">
      <c r="AA23592" s="231" t="s">
        <v>43420</v>
      </c>
      <c r="AB23592" s="232">
        <v>1657.3</v>
      </c>
    </row>
    <row r="23593" spans="27:28" x14ac:dyDescent="0.3">
      <c r="AA23593" s="231" t="s">
        <v>54668</v>
      </c>
      <c r="AB23593" s="232">
        <v>5341.62</v>
      </c>
    </row>
    <row r="23594" spans="27:28" x14ac:dyDescent="0.3">
      <c r="AA23594" s="231" t="s">
        <v>43421</v>
      </c>
      <c r="AB23594" s="232">
        <v>180</v>
      </c>
    </row>
    <row r="23595" spans="27:28" x14ac:dyDescent="0.3">
      <c r="AA23595" s="231" t="s">
        <v>54669</v>
      </c>
      <c r="AB23595" s="232">
        <v>2145.85</v>
      </c>
    </row>
    <row r="23596" spans="27:28" x14ac:dyDescent="0.3">
      <c r="AA23596" s="231" t="s">
        <v>43422</v>
      </c>
      <c r="AB23596" s="232">
        <v>13787.68</v>
      </c>
    </row>
    <row r="23597" spans="27:28" x14ac:dyDescent="0.3">
      <c r="AA23597" s="231" t="s">
        <v>35887</v>
      </c>
      <c r="AB23597" s="232">
        <v>110774.26</v>
      </c>
    </row>
    <row r="23598" spans="27:28" x14ac:dyDescent="0.3">
      <c r="AA23598" s="231" t="s">
        <v>50835</v>
      </c>
      <c r="AB23598" s="232">
        <v>80.989999999999995</v>
      </c>
    </row>
    <row r="23599" spans="27:28" x14ac:dyDescent="0.3">
      <c r="AA23599" s="231" t="s">
        <v>39638</v>
      </c>
      <c r="AB23599" s="232">
        <v>1378.13</v>
      </c>
    </row>
    <row r="23600" spans="27:28" x14ac:dyDescent="0.3">
      <c r="AA23600" s="231" t="s">
        <v>43423</v>
      </c>
      <c r="AB23600" s="232">
        <v>899.17</v>
      </c>
    </row>
    <row r="23601" spans="27:28" x14ac:dyDescent="0.3">
      <c r="AA23601" s="231" t="s">
        <v>30996</v>
      </c>
      <c r="AB23601" s="232">
        <v>585179.05000000005</v>
      </c>
    </row>
    <row r="23602" spans="27:28" x14ac:dyDescent="0.3">
      <c r="AA23602" s="231" t="s">
        <v>30997</v>
      </c>
      <c r="AB23602" s="232">
        <v>410036.54</v>
      </c>
    </row>
    <row r="23603" spans="27:28" x14ac:dyDescent="0.3">
      <c r="AA23603" s="231" t="s">
        <v>39639</v>
      </c>
      <c r="AB23603" s="232">
        <v>73237.990000000005</v>
      </c>
    </row>
    <row r="23604" spans="27:28" x14ac:dyDescent="0.3">
      <c r="AA23604" s="231" t="s">
        <v>39640</v>
      </c>
      <c r="AB23604" s="232">
        <v>333</v>
      </c>
    </row>
    <row r="23605" spans="27:28" x14ac:dyDescent="0.3">
      <c r="AA23605" s="231" t="s">
        <v>35888</v>
      </c>
      <c r="AB23605" s="232">
        <v>23447.05</v>
      </c>
    </row>
    <row r="23606" spans="27:28" x14ac:dyDescent="0.3">
      <c r="AA23606" s="231" t="s">
        <v>30998</v>
      </c>
      <c r="AB23606" s="232">
        <v>325258.89</v>
      </c>
    </row>
    <row r="23607" spans="27:28" x14ac:dyDescent="0.3">
      <c r="AA23607" s="231" t="s">
        <v>39641</v>
      </c>
      <c r="AB23607" s="232">
        <v>2831.44</v>
      </c>
    </row>
    <row r="23608" spans="27:28" x14ac:dyDescent="0.3">
      <c r="AA23608" s="231" t="s">
        <v>43424</v>
      </c>
      <c r="AB23608" s="232">
        <v>12400</v>
      </c>
    </row>
    <row r="23609" spans="27:28" x14ac:dyDescent="0.3">
      <c r="AA23609" s="231" t="s">
        <v>30999</v>
      </c>
      <c r="AB23609" s="232">
        <v>251155.35</v>
      </c>
    </row>
    <row r="23610" spans="27:28" x14ac:dyDescent="0.3">
      <c r="AA23610" s="231" t="s">
        <v>34365</v>
      </c>
      <c r="AB23610" s="232">
        <v>133043.18</v>
      </c>
    </row>
    <row r="23611" spans="27:28" x14ac:dyDescent="0.3">
      <c r="AA23611" s="231" t="s">
        <v>35889</v>
      </c>
      <c r="AB23611" s="232">
        <v>1987996.21</v>
      </c>
    </row>
    <row r="23612" spans="27:28" x14ac:dyDescent="0.3">
      <c r="AA23612" s="231" t="s">
        <v>36911</v>
      </c>
      <c r="AB23612" s="232">
        <v>337358.84</v>
      </c>
    </row>
    <row r="23613" spans="27:28" x14ac:dyDescent="0.3">
      <c r="AA23613" s="231" t="s">
        <v>54670</v>
      </c>
      <c r="AB23613" s="232">
        <v>-675.4</v>
      </c>
    </row>
    <row r="23614" spans="27:28" x14ac:dyDescent="0.3">
      <c r="AA23614" s="231" t="s">
        <v>40928</v>
      </c>
      <c r="AB23614" s="232">
        <v>3956784.71</v>
      </c>
    </row>
    <row r="23615" spans="27:28" x14ac:dyDescent="0.3">
      <c r="AA23615" s="231" t="s">
        <v>36912</v>
      </c>
      <c r="AB23615" s="232">
        <v>2821034.13</v>
      </c>
    </row>
    <row r="23616" spans="27:28" x14ac:dyDescent="0.3">
      <c r="AA23616" s="231" t="s">
        <v>36913</v>
      </c>
      <c r="AB23616" s="232">
        <v>512779.8</v>
      </c>
    </row>
    <row r="23617" spans="27:28" x14ac:dyDescent="0.3">
      <c r="AA23617" s="231" t="s">
        <v>40929</v>
      </c>
      <c r="AB23617" s="232">
        <v>503303.69</v>
      </c>
    </row>
    <row r="23618" spans="27:28" x14ac:dyDescent="0.3">
      <c r="AA23618" s="231" t="s">
        <v>39642</v>
      </c>
      <c r="AB23618" s="232">
        <v>160.55000000000001</v>
      </c>
    </row>
    <row r="23619" spans="27:28" x14ac:dyDescent="0.3">
      <c r="AA23619" s="231" t="s">
        <v>46246</v>
      </c>
      <c r="AB23619" s="232">
        <v>296981.34000000003</v>
      </c>
    </row>
    <row r="23620" spans="27:28" x14ac:dyDescent="0.3">
      <c r="AA23620" s="231" t="s">
        <v>43425</v>
      </c>
      <c r="AB23620" s="232">
        <v>57778.49</v>
      </c>
    </row>
    <row r="23621" spans="27:28" x14ac:dyDescent="0.3">
      <c r="AA23621" s="231" t="s">
        <v>54671</v>
      </c>
      <c r="AB23621" s="232">
        <v>105153.07</v>
      </c>
    </row>
    <row r="23622" spans="27:28" x14ac:dyDescent="0.3">
      <c r="AA23622" s="231" t="s">
        <v>46247</v>
      </c>
      <c r="AB23622" s="232">
        <v>369931.93</v>
      </c>
    </row>
    <row r="23623" spans="27:28" x14ac:dyDescent="0.3">
      <c r="AA23623" s="231" t="s">
        <v>46248</v>
      </c>
      <c r="AB23623" s="232">
        <v>41535.660000000003</v>
      </c>
    </row>
    <row r="23624" spans="27:28" x14ac:dyDescent="0.3">
      <c r="AA23624" s="231" t="s">
        <v>46249</v>
      </c>
      <c r="AB23624" s="232">
        <v>57731.15</v>
      </c>
    </row>
    <row r="23625" spans="27:28" x14ac:dyDescent="0.3">
      <c r="AA23625" s="231" t="s">
        <v>46250</v>
      </c>
      <c r="AB23625" s="232">
        <v>349288.96000000002</v>
      </c>
    </row>
    <row r="23626" spans="27:28" x14ac:dyDescent="0.3">
      <c r="AA23626" s="231" t="s">
        <v>49481</v>
      </c>
      <c r="AB23626" s="232">
        <v>54580.82</v>
      </c>
    </row>
    <row r="23627" spans="27:28" x14ac:dyDescent="0.3">
      <c r="AA23627" s="231" t="s">
        <v>47664</v>
      </c>
      <c r="AB23627" s="232">
        <v>112824.37</v>
      </c>
    </row>
    <row r="23628" spans="27:28" x14ac:dyDescent="0.3">
      <c r="AA23628" s="231" t="s">
        <v>47665</v>
      </c>
      <c r="AB23628" s="232">
        <v>47000</v>
      </c>
    </row>
    <row r="23629" spans="27:28" x14ac:dyDescent="0.3">
      <c r="AA23629" s="231" t="s">
        <v>46251</v>
      </c>
      <c r="AB23629" s="232">
        <v>54417.2</v>
      </c>
    </row>
    <row r="23630" spans="27:28" x14ac:dyDescent="0.3">
      <c r="AA23630" s="231" t="s">
        <v>46252</v>
      </c>
      <c r="AB23630" s="232">
        <v>42281.74</v>
      </c>
    </row>
    <row r="23631" spans="27:28" x14ac:dyDescent="0.3">
      <c r="AA23631" s="231" t="s">
        <v>47666</v>
      </c>
      <c r="AB23631" s="232">
        <v>9434.7000000000007</v>
      </c>
    </row>
    <row r="23632" spans="27:28" x14ac:dyDescent="0.3">
      <c r="AA23632" s="231" t="s">
        <v>48594</v>
      </c>
      <c r="AB23632" s="232">
        <v>6826.5</v>
      </c>
    </row>
    <row r="23633" spans="27:28" x14ac:dyDescent="0.3">
      <c r="AA23633" s="231" t="s">
        <v>48595</v>
      </c>
      <c r="AB23633" s="232">
        <v>1008</v>
      </c>
    </row>
    <row r="23634" spans="27:28" x14ac:dyDescent="0.3">
      <c r="AA23634" s="231" t="s">
        <v>47667</v>
      </c>
      <c r="AB23634" s="232">
        <v>7839.4</v>
      </c>
    </row>
    <row r="23635" spans="27:28" x14ac:dyDescent="0.3">
      <c r="AA23635" s="231" t="s">
        <v>46253</v>
      </c>
      <c r="AB23635" s="232">
        <v>123839.99</v>
      </c>
    </row>
    <row r="23636" spans="27:28" x14ac:dyDescent="0.3">
      <c r="AA23636" s="231" t="s">
        <v>46254</v>
      </c>
      <c r="AB23636" s="232">
        <v>90067.23</v>
      </c>
    </row>
    <row r="23637" spans="27:28" x14ac:dyDescent="0.3">
      <c r="AA23637" s="231" t="s">
        <v>46255</v>
      </c>
      <c r="AB23637" s="232">
        <v>10584.51</v>
      </c>
    </row>
    <row r="23638" spans="27:28" x14ac:dyDescent="0.3">
      <c r="AA23638" s="231" t="s">
        <v>46256</v>
      </c>
      <c r="AB23638" s="232">
        <v>193.26</v>
      </c>
    </row>
    <row r="23639" spans="27:28" x14ac:dyDescent="0.3">
      <c r="AA23639" s="231" t="s">
        <v>46257</v>
      </c>
      <c r="AB23639" s="232">
        <v>32417.32</v>
      </c>
    </row>
    <row r="23640" spans="27:28" x14ac:dyDescent="0.3">
      <c r="AA23640" s="231" t="s">
        <v>46258</v>
      </c>
      <c r="AB23640" s="232">
        <v>6539.25</v>
      </c>
    </row>
    <row r="23641" spans="27:28" x14ac:dyDescent="0.3">
      <c r="AA23641" s="231" t="s">
        <v>46259</v>
      </c>
      <c r="AB23641" s="232">
        <v>3046.68</v>
      </c>
    </row>
    <row r="23642" spans="27:28" x14ac:dyDescent="0.3">
      <c r="AA23642" s="231" t="s">
        <v>49482</v>
      </c>
      <c r="AB23642" s="232">
        <v>580.39</v>
      </c>
    </row>
    <row r="23643" spans="27:28" x14ac:dyDescent="0.3">
      <c r="AA23643" s="231" t="s">
        <v>47668</v>
      </c>
      <c r="AB23643" s="232">
        <v>283.89</v>
      </c>
    </row>
    <row r="23644" spans="27:28" x14ac:dyDescent="0.3">
      <c r="AA23644" s="231" t="s">
        <v>46260</v>
      </c>
      <c r="AB23644" s="232">
        <v>1011.39</v>
      </c>
    </row>
    <row r="23645" spans="27:28" x14ac:dyDescent="0.3">
      <c r="AA23645" s="231" t="s">
        <v>46261</v>
      </c>
      <c r="AB23645" s="232">
        <v>563155.25</v>
      </c>
    </row>
    <row r="23646" spans="27:28" x14ac:dyDescent="0.3">
      <c r="AA23646" s="231" t="s">
        <v>46262</v>
      </c>
      <c r="AB23646" s="232">
        <v>33655.81</v>
      </c>
    </row>
    <row r="23647" spans="27:28" x14ac:dyDescent="0.3">
      <c r="AA23647" s="231" t="s">
        <v>48596</v>
      </c>
      <c r="AB23647" s="232">
        <v>7079.65</v>
      </c>
    </row>
    <row r="23648" spans="27:28" x14ac:dyDescent="0.3">
      <c r="AA23648" s="231" t="s">
        <v>46263</v>
      </c>
      <c r="AB23648" s="232">
        <v>4511.03</v>
      </c>
    </row>
    <row r="23649" spans="27:28" x14ac:dyDescent="0.3">
      <c r="AA23649" s="231" t="s">
        <v>46264</v>
      </c>
      <c r="AB23649" s="232">
        <v>1996.75</v>
      </c>
    </row>
    <row r="23650" spans="27:28" x14ac:dyDescent="0.3">
      <c r="AA23650" s="231" t="s">
        <v>47669</v>
      </c>
      <c r="AB23650" s="232">
        <v>349113</v>
      </c>
    </row>
    <row r="23651" spans="27:28" x14ac:dyDescent="0.3">
      <c r="AA23651" s="231" t="s">
        <v>47670</v>
      </c>
      <c r="AB23651" s="232">
        <v>56353.31</v>
      </c>
    </row>
    <row r="23652" spans="27:28" x14ac:dyDescent="0.3">
      <c r="AA23652" s="231" t="s">
        <v>47671</v>
      </c>
      <c r="AB23652" s="232">
        <v>940.7</v>
      </c>
    </row>
    <row r="23653" spans="27:28" x14ac:dyDescent="0.3">
      <c r="AA23653" s="231" t="s">
        <v>47672</v>
      </c>
      <c r="AB23653" s="232">
        <v>195.61</v>
      </c>
    </row>
    <row r="23654" spans="27:28" x14ac:dyDescent="0.3">
      <c r="AA23654" s="231" t="s">
        <v>46265</v>
      </c>
      <c r="AB23654" s="232">
        <v>522.63</v>
      </c>
    </row>
    <row r="23655" spans="27:28" x14ac:dyDescent="0.3">
      <c r="AA23655" s="231" t="s">
        <v>49483</v>
      </c>
      <c r="AB23655" s="232">
        <v>505.3</v>
      </c>
    </row>
    <row r="23656" spans="27:28" x14ac:dyDescent="0.3">
      <c r="AA23656" s="231" t="s">
        <v>49484</v>
      </c>
      <c r="AB23656" s="232">
        <v>12915.4</v>
      </c>
    </row>
    <row r="23657" spans="27:28" x14ac:dyDescent="0.3">
      <c r="AA23657" s="231" t="s">
        <v>46266</v>
      </c>
      <c r="AB23657" s="232">
        <v>240136.4</v>
      </c>
    </row>
    <row r="23658" spans="27:28" x14ac:dyDescent="0.3">
      <c r="AA23658" s="231" t="s">
        <v>50836</v>
      </c>
      <c r="AB23658" s="232">
        <v>2496.63</v>
      </c>
    </row>
    <row r="23659" spans="27:28" x14ac:dyDescent="0.3">
      <c r="AA23659" s="231" t="s">
        <v>46267</v>
      </c>
      <c r="AB23659" s="232">
        <v>26776.19</v>
      </c>
    </row>
    <row r="23660" spans="27:28" x14ac:dyDescent="0.3">
      <c r="AA23660" s="231" t="s">
        <v>47673</v>
      </c>
      <c r="AB23660" s="232">
        <v>3963.16</v>
      </c>
    </row>
    <row r="23661" spans="27:28" x14ac:dyDescent="0.3">
      <c r="AA23661" s="231" t="s">
        <v>46268</v>
      </c>
      <c r="AB23661" s="232">
        <v>8209.17</v>
      </c>
    </row>
    <row r="23662" spans="27:28" x14ac:dyDescent="0.3">
      <c r="AA23662" s="231" t="s">
        <v>46269</v>
      </c>
      <c r="AB23662" s="232">
        <v>134433.85</v>
      </c>
    </row>
    <row r="23663" spans="27:28" x14ac:dyDescent="0.3">
      <c r="AA23663" s="231" t="s">
        <v>49485</v>
      </c>
      <c r="AB23663" s="232">
        <v>39256.36</v>
      </c>
    </row>
    <row r="23664" spans="27:28" x14ac:dyDescent="0.3">
      <c r="AA23664" s="231" t="s">
        <v>49486</v>
      </c>
      <c r="AB23664" s="232">
        <v>921811.17</v>
      </c>
    </row>
    <row r="23665" spans="27:28" x14ac:dyDescent="0.3">
      <c r="AA23665" s="231" t="s">
        <v>54672</v>
      </c>
      <c r="AB23665" s="232">
        <v>15826</v>
      </c>
    </row>
    <row r="23666" spans="27:28" x14ac:dyDescent="0.3">
      <c r="AA23666" s="231" t="s">
        <v>54673</v>
      </c>
      <c r="AB23666" s="232">
        <v>313594.57</v>
      </c>
    </row>
    <row r="23667" spans="27:28" x14ac:dyDescent="0.3">
      <c r="AA23667" s="231" t="s">
        <v>54674</v>
      </c>
      <c r="AB23667" s="232">
        <v>11777.74</v>
      </c>
    </row>
    <row r="23668" spans="27:28" x14ac:dyDescent="0.3">
      <c r="AA23668" s="231" t="s">
        <v>54675</v>
      </c>
      <c r="AB23668" s="232">
        <v>88072.18</v>
      </c>
    </row>
    <row r="23669" spans="27:28" x14ac:dyDescent="0.3">
      <c r="AA23669" s="231" t="s">
        <v>54676</v>
      </c>
      <c r="AB23669" s="232">
        <v>15786.5</v>
      </c>
    </row>
    <row r="23670" spans="27:28" x14ac:dyDescent="0.3">
      <c r="AA23670" s="231" t="s">
        <v>54677</v>
      </c>
      <c r="AB23670" s="232">
        <v>125127.51</v>
      </c>
    </row>
    <row r="23671" spans="27:28" x14ac:dyDescent="0.3">
      <c r="AA23671" s="231" t="s">
        <v>54678</v>
      </c>
      <c r="AB23671" s="232">
        <v>6094.91</v>
      </c>
    </row>
    <row r="23672" spans="27:28" x14ac:dyDescent="0.3">
      <c r="AA23672" s="231" t="s">
        <v>54679</v>
      </c>
      <c r="AB23672" s="232">
        <v>4930.13</v>
      </c>
    </row>
    <row r="23673" spans="27:28" x14ac:dyDescent="0.3">
      <c r="AA23673" s="231" t="s">
        <v>54680</v>
      </c>
      <c r="AB23673" s="232">
        <v>16004.85</v>
      </c>
    </row>
    <row r="23674" spans="27:28" x14ac:dyDescent="0.3">
      <c r="AA23674" s="231" t="s">
        <v>54681</v>
      </c>
      <c r="AB23674" s="232">
        <v>2310</v>
      </c>
    </row>
    <row r="23675" spans="27:28" x14ac:dyDescent="0.3">
      <c r="AA23675" s="231" t="s">
        <v>54682</v>
      </c>
      <c r="AB23675" s="232">
        <v>101607.17</v>
      </c>
    </row>
    <row r="23676" spans="27:28" x14ac:dyDescent="0.3">
      <c r="AA23676" s="231" t="s">
        <v>54683</v>
      </c>
      <c r="AB23676" s="232">
        <v>13611.13</v>
      </c>
    </row>
    <row r="23677" spans="27:28" x14ac:dyDescent="0.3">
      <c r="AA23677" s="231" t="s">
        <v>54684</v>
      </c>
      <c r="AB23677" s="232">
        <v>18750</v>
      </c>
    </row>
    <row r="23678" spans="27:28" x14ac:dyDescent="0.3">
      <c r="AA23678" s="231" t="s">
        <v>54685</v>
      </c>
      <c r="AB23678" s="232">
        <v>2927.13</v>
      </c>
    </row>
    <row r="23679" spans="27:28" x14ac:dyDescent="0.3">
      <c r="AA23679" s="231" t="s">
        <v>49487</v>
      </c>
      <c r="AB23679" s="232">
        <v>248189.94</v>
      </c>
    </row>
    <row r="23680" spans="27:28" x14ac:dyDescent="0.3">
      <c r="AA23680" s="231" t="s">
        <v>54686</v>
      </c>
      <c r="AB23680" s="232">
        <v>900</v>
      </c>
    </row>
    <row r="23681" spans="27:28" x14ac:dyDescent="0.3">
      <c r="AA23681" s="231" t="s">
        <v>43426</v>
      </c>
      <c r="AB23681" s="232">
        <v>827516.11</v>
      </c>
    </row>
    <row r="23682" spans="27:28" x14ac:dyDescent="0.3">
      <c r="AA23682" s="231" t="s">
        <v>43427</v>
      </c>
      <c r="AB23682" s="232">
        <v>205700.3</v>
      </c>
    </row>
    <row r="23683" spans="27:28" x14ac:dyDescent="0.3">
      <c r="AA23683" s="231" t="s">
        <v>43428</v>
      </c>
      <c r="AB23683" s="232">
        <v>564925.12</v>
      </c>
    </row>
    <row r="23684" spans="27:28" x14ac:dyDescent="0.3">
      <c r="AA23684" s="231" t="s">
        <v>54687</v>
      </c>
      <c r="AB23684" s="232">
        <v>328.61</v>
      </c>
    </row>
    <row r="23685" spans="27:28" x14ac:dyDescent="0.3">
      <c r="AA23685" s="231" t="s">
        <v>50837</v>
      </c>
      <c r="AB23685" s="232">
        <v>918.43</v>
      </c>
    </row>
    <row r="23686" spans="27:28" x14ac:dyDescent="0.3">
      <c r="AA23686" s="231" t="s">
        <v>50838</v>
      </c>
      <c r="AB23686" s="232">
        <v>1210.82</v>
      </c>
    </row>
    <row r="23687" spans="27:28" x14ac:dyDescent="0.3">
      <c r="AA23687" s="231" t="s">
        <v>49488</v>
      </c>
      <c r="AB23687" s="232">
        <v>182017</v>
      </c>
    </row>
    <row r="23688" spans="27:28" x14ac:dyDescent="0.3">
      <c r="AA23688" s="231" t="s">
        <v>54688</v>
      </c>
      <c r="AB23688" s="232">
        <v>1500</v>
      </c>
    </row>
    <row r="23689" spans="27:28" x14ac:dyDescent="0.3">
      <c r="AA23689" s="231" t="s">
        <v>50839</v>
      </c>
      <c r="AB23689" s="232">
        <v>139.19999999999999</v>
      </c>
    </row>
    <row r="23690" spans="27:28" x14ac:dyDescent="0.3">
      <c r="AA23690" s="231" t="s">
        <v>54689</v>
      </c>
      <c r="AB23690" s="232">
        <v>4036.23</v>
      </c>
    </row>
    <row r="23691" spans="27:28" x14ac:dyDescent="0.3">
      <c r="AA23691" s="231" t="s">
        <v>49489</v>
      </c>
      <c r="AB23691" s="232">
        <v>95538.51</v>
      </c>
    </row>
    <row r="23692" spans="27:28" x14ac:dyDescent="0.3">
      <c r="AA23692" s="231" t="s">
        <v>49490</v>
      </c>
      <c r="AB23692" s="232">
        <v>81789.31</v>
      </c>
    </row>
    <row r="23693" spans="27:28" x14ac:dyDescent="0.3">
      <c r="AA23693" s="231" t="s">
        <v>54690</v>
      </c>
      <c r="AB23693" s="232">
        <v>128037.58</v>
      </c>
    </row>
    <row r="23694" spans="27:28" x14ac:dyDescent="0.3">
      <c r="AA23694" s="231" t="s">
        <v>43429</v>
      </c>
      <c r="AB23694" s="232">
        <v>1621810.31</v>
      </c>
    </row>
    <row r="23695" spans="27:28" x14ac:dyDescent="0.3">
      <c r="AA23695" s="231" t="s">
        <v>49491</v>
      </c>
      <c r="AB23695" s="232">
        <v>11145.3</v>
      </c>
    </row>
    <row r="23696" spans="27:28" x14ac:dyDescent="0.3">
      <c r="AA23696" s="231" t="s">
        <v>54691</v>
      </c>
      <c r="AB23696" s="232">
        <v>18792.599999999999</v>
      </c>
    </row>
    <row r="23697" spans="27:28" x14ac:dyDescent="0.3">
      <c r="AA23697" s="231" t="s">
        <v>54692</v>
      </c>
      <c r="AB23697" s="232">
        <v>1265.45</v>
      </c>
    </row>
    <row r="23698" spans="27:28" x14ac:dyDescent="0.3">
      <c r="AA23698" s="231" t="s">
        <v>54693</v>
      </c>
      <c r="AB23698" s="232">
        <v>839.54</v>
      </c>
    </row>
    <row r="23699" spans="27:28" x14ac:dyDescent="0.3">
      <c r="AA23699" s="231" t="s">
        <v>50840</v>
      </c>
      <c r="AB23699" s="232">
        <v>14144.37</v>
      </c>
    </row>
    <row r="23700" spans="27:28" x14ac:dyDescent="0.3">
      <c r="AA23700" s="231" t="s">
        <v>54694</v>
      </c>
      <c r="AB23700" s="232">
        <v>8907.64</v>
      </c>
    </row>
    <row r="23701" spans="27:28" x14ac:dyDescent="0.3">
      <c r="AA23701" s="231" t="s">
        <v>54695</v>
      </c>
      <c r="AB23701" s="232">
        <v>354147.75</v>
      </c>
    </row>
    <row r="23702" spans="27:28" x14ac:dyDescent="0.3">
      <c r="AA23702" s="231" t="s">
        <v>54696</v>
      </c>
      <c r="AB23702" s="232">
        <v>234864.36</v>
      </c>
    </row>
    <row r="23703" spans="27:28" x14ac:dyDescent="0.3">
      <c r="AA23703" s="231" t="s">
        <v>54697</v>
      </c>
      <c r="AB23703" s="232">
        <v>9100.33</v>
      </c>
    </row>
    <row r="23704" spans="27:28" x14ac:dyDescent="0.3">
      <c r="AA23704" s="231" t="s">
        <v>54698</v>
      </c>
      <c r="AB23704" s="232">
        <v>9442.65</v>
      </c>
    </row>
    <row r="23705" spans="27:28" x14ac:dyDescent="0.3">
      <c r="AA23705" s="231" t="s">
        <v>54699</v>
      </c>
      <c r="AB23705" s="232">
        <v>9113.9599999999991</v>
      </c>
    </row>
    <row r="23706" spans="27:28" x14ac:dyDescent="0.3">
      <c r="AA23706" s="231" t="s">
        <v>54700</v>
      </c>
      <c r="AB23706" s="232">
        <v>2800</v>
      </c>
    </row>
    <row r="23707" spans="27:28" x14ac:dyDescent="0.3">
      <c r="AA23707" s="231" t="s">
        <v>54701</v>
      </c>
      <c r="AB23707" s="232">
        <v>825.54</v>
      </c>
    </row>
    <row r="23708" spans="27:28" x14ac:dyDescent="0.3">
      <c r="AA23708" s="231" t="s">
        <v>54702</v>
      </c>
      <c r="AB23708" s="232">
        <v>1786.2</v>
      </c>
    </row>
    <row r="23709" spans="27:28" x14ac:dyDescent="0.3">
      <c r="AA23709" s="231" t="s">
        <v>54703</v>
      </c>
      <c r="AB23709" s="232">
        <v>21984.69</v>
      </c>
    </row>
    <row r="23710" spans="27:28" x14ac:dyDescent="0.3">
      <c r="AA23710" s="231" t="s">
        <v>54704</v>
      </c>
      <c r="AB23710" s="232">
        <v>4802.3</v>
      </c>
    </row>
    <row r="23711" spans="27:28" x14ac:dyDescent="0.3">
      <c r="AA23711" s="231" t="s">
        <v>54705</v>
      </c>
      <c r="AB23711" s="232">
        <v>1300</v>
      </c>
    </row>
    <row r="23712" spans="27:28" x14ac:dyDescent="0.3">
      <c r="AA23712" s="231" t="s">
        <v>54706</v>
      </c>
      <c r="AB23712" s="232">
        <v>1375</v>
      </c>
    </row>
    <row r="23713" spans="27:28" x14ac:dyDescent="0.3">
      <c r="AA23713" s="231" t="s">
        <v>54707</v>
      </c>
      <c r="AB23713" s="232">
        <v>1000</v>
      </c>
    </row>
    <row r="23714" spans="27:28" x14ac:dyDescent="0.3">
      <c r="AA23714" s="231" t="s">
        <v>54708</v>
      </c>
      <c r="AB23714" s="232">
        <v>187171.72</v>
      </c>
    </row>
    <row r="23715" spans="27:28" x14ac:dyDescent="0.3">
      <c r="AA23715" s="231" t="s">
        <v>54709</v>
      </c>
      <c r="AB23715" s="232">
        <v>659.72</v>
      </c>
    </row>
    <row r="23716" spans="27:28" x14ac:dyDescent="0.3">
      <c r="AA23716" s="231" t="s">
        <v>49492</v>
      </c>
      <c r="AB23716" s="232">
        <v>276252.69</v>
      </c>
    </row>
    <row r="23717" spans="27:28" x14ac:dyDescent="0.3">
      <c r="AA23717" s="231" t="s">
        <v>49493</v>
      </c>
      <c r="AB23717" s="232">
        <v>88899.23</v>
      </c>
    </row>
    <row r="23718" spans="27:28" x14ac:dyDescent="0.3">
      <c r="AA23718" s="231" t="s">
        <v>49494</v>
      </c>
      <c r="AB23718" s="232">
        <v>242008.74</v>
      </c>
    </row>
    <row r="23719" spans="27:28" x14ac:dyDescent="0.3">
      <c r="AA23719" s="231" t="s">
        <v>54710</v>
      </c>
      <c r="AB23719" s="232">
        <v>81</v>
      </c>
    </row>
    <row r="23720" spans="27:28" x14ac:dyDescent="0.3">
      <c r="AA23720" s="231" t="s">
        <v>54711</v>
      </c>
      <c r="AB23720" s="232">
        <v>961.73</v>
      </c>
    </row>
    <row r="23721" spans="27:28" x14ac:dyDescent="0.3">
      <c r="AA23721" s="231" t="s">
        <v>50841</v>
      </c>
      <c r="AB23721" s="232">
        <v>629.54999999999995</v>
      </c>
    </row>
    <row r="23722" spans="27:28" x14ac:dyDescent="0.3">
      <c r="AA23722" s="231" t="s">
        <v>49495</v>
      </c>
      <c r="AB23722" s="232">
        <v>605950</v>
      </c>
    </row>
    <row r="23723" spans="27:28" x14ac:dyDescent="0.3">
      <c r="AA23723" s="231" t="s">
        <v>50842</v>
      </c>
      <c r="AB23723" s="232">
        <v>29346.06</v>
      </c>
    </row>
    <row r="23724" spans="27:28" x14ac:dyDescent="0.3">
      <c r="AA23724" s="231" t="s">
        <v>49496</v>
      </c>
      <c r="AB23724" s="232">
        <v>558.63</v>
      </c>
    </row>
    <row r="23725" spans="27:28" x14ac:dyDescent="0.3">
      <c r="AA23725" s="231" t="s">
        <v>54712</v>
      </c>
      <c r="AB23725" s="232">
        <v>71461.69</v>
      </c>
    </row>
    <row r="23726" spans="27:28" x14ac:dyDescent="0.3">
      <c r="AA23726" s="231" t="s">
        <v>54713</v>
      </c>
      <c r="AB23726" s="232">
        <v>529.33000000000004</v>
      </c>
    </row>
    <row r="23727" spans="27:28" x14ac:dyDescent="0.3">
      <c r="AA23727" s="231" t="s">
        <v>50843</v>
      </c>
      <c r="AB23727" s="232">
        <v>129727.19</v>
      </c>
    </row>
    <row r="23728" spans="27:28" x14ac:dyDescent="0.3">
      <c r="AA23728" s="231" t="s">
        <v>49497</v>
      </c>
      <c r="AB23728" s="232">
        <v>17640.919999999998</v>
      </c>
    </row>
    <row r="23729" spans="27:28" x14ac:dyDescent="0.3">
      <c r="AA23729" s="231" t="s">
        <v>49498</v>
      </c>
      <c r="AB23729" s="232">
        <v>49830.59</v>
      </c>
    </row>
    <row r="23730" spans="27:28" x14ac:dyDescent="0.3">
      <c r="AA23730" s="231" t="s">
        <v>54714</v>
      </c>
      <c r="AB23730" s="232">
        <v>75339.41</v>
      </c>
    </row>
    <row r="23731" spans="27:28" x14ac:dyDescent="0.3">
      <c r="AA23731" s="231" t="s">
        <v>47674</v>
      </c>
      <c r="AB23731" s="232">
        <v>734440.42</v>
      </c>
    </row>
    <row r="23732" spans="27:28" x14ac:dyDescent="0.3">
      <c r="AA23732" s="231" t="s">
        <v>50844</v>
      </c>
      <c r="AB23732" s="232">
        <v>383.23</v>
      </c>
    </row>
    <row r="23733" spans="27:28" x14ac:dyDescent="0.3">
      <c r="AA23733" s="231" t="s">
        <v>49499</v>
      </c>
      <c r="AB23733" s="232">
        <v>103313.51</v>
      </c>
    </row>
    <row r="23734" spans="27:28" x14ac:dyDescent="0.3">
      <c r="AA23734" s="231" t="s">
        <v>50845</v>
      </c>
      <c r="AB23734" s="232">
        <v>2260.86</v>
      </c>
    </row>
    <row r="23735" spans="27:28" x14ac:dyDescent="0.3">
      <c r="AA23735" s="231" t="s">
        <v>54715</v>
      </c>
      <c r="AB23735" s="232">
        <v>47.11</v>
      </c>
    </row>
    <row r="23736" spans="27:28" x14ac:dyDescent="0.3">
      <c r="AA23736" s="231" t="s">
        <v>54716</v>
      </c>
      <c r="AB23736" s="232">
        <v>1175.7</v>
      </c>
    </row>
    <row r="23737" spans="27:28" x14ac:dyDescent="0.3">
      <c r="AA23737" s="231" t="s">
        <v>50846</v>
      </c>
      <c r="AB23737" s="232">
        <v>7746.08</v>
      </c>
    </row>
    <row r="23738" spans="27:28" x14ac:dyDescent="0.3">
      <c r="AA23738" s="231" t="s">
        <v>49500</v>
      </c>
      <c r="AB23738" s="232">
        <v>202883.62</v>
      </c>
    </row>
    <row r="23739" spans="27:28" x14ac:dyDescent="0.3">
      <c r="AA23739" s="231" t="s">
        <v>54717</v>
      </c>
      <c r="AB23739" s="232">
        <v>-47.04</v>
      </c>
    </row>
    <row r="23740" spans="27:28" x14ac:dyDescent="0.3">
      <c r="AA23740" s="231" t="s">
        <v>50847</v>
      </c>
      <c r="AB23740" s="232">
        <v>4725.7700000000004</v>
      </c>
    </row>
    <row r="23741" spans="27:28" x14ac:dyDescent="0.3">
      <c r="AA23741" s="231" t="s">
        <v>54718</v>
      </c>
      <c r="AB23741" s="232">
        <v>66159.83</v>
      </c>
    </row>
    <row r="23742" spans="27:28" x14ac:dyDescent="0.3">
      <c r="AA23742" s="231" t="s">
        <v>31000</v>
      </c>
      <c r="AB23742" s="232">
        <v>2054239.5</v>
      </c>
    </row>
    <row r="23743" spans="27:28" x14ac:dyDescent="0.3">
      <c r="AA23743" s="231" t="s">
        <v>39643</v>
      </c>
      <c r="AB23743" s="232">
        <v>-879.34</v>
      </c>
    </row>
    <row r="23744" spans="27:28" x14ac:dyDescent="0.3">
      <c r="AA23744" s="231" t="s">
        <v>34366</v>
      </c>
      <c r="AB23744" s="232">
        <v>1953230.49</v>
      </c>
    </row>
    <row r="23745" spans="27:28" x14ac:dyDescent="0.3">
      <c r="AA23745" s="231" t="s">
        <v>34367</v>
      </c>
      <c r="AB23745" s="232">
        <v>147713.67000000001</v>
      </c>
    </row>
    <row r="23746" spans="27:28" x14ac:dyDescent="0.3">
      <c r="AA23746" s="231" t="s">
        <v>31001</v>
      </c>
      <c r="AB23746" s="232">
        <v>2540036.71</v>
      </c>
    </row>
    <row r="23747" spans="27:28" x14ac:dyDescent="0.3">
      <c r="AA23747" s="231" t="s">
        <v>35890</v>
      </c>
      <c r="AB23747" s="232">
        <v>92677.15</v>
      </c>
    </row>
    <row r="23748" spans="27:28" x14ac:dyDescent="0.3">
      <c r="AA23748" s="231" t="s">
        <v>31002</v>
      </c>
      <c r="AB23748" s="232">
        <v>37705406.240000002</v>
      </c>
    </row>
    <row r="23749" spans="27:28" x14ac:dyDescent="0.3">
      <c r="AA23749" s="231" t="s">
        <v>36914</v>
      </c>
      <c r="AB23749" s="232">
        <v>16380.01</v>
      </c>
    </row>
    <row r="23750" spans="27:28" x14ac:dyDescent="0.3">
      <c r="AA23750" s="231" t="s">
        <v>35891</v>
      </c>
      <c r="AB23750" s="232">
        <v>611088.13</v>
      </c>
    </row>
    <row r="23751" spans="27:28" x14ac:dyDescent="0.3">
      <c r="AA23751" s="231" t="s">
        <v>36915</v>
      </c>
      <c r="AB23751" s="232">
        <v>1145.95</v>
      </c>
    </row>
    <row r="23752" spans="27:28" x14ac:dyDescent="0.3">
      <c r="AA23752" s="231" t="s">
        <v>31003</v>
      </c>
      <c r="AB23752" s="232">
        <v>17063703.789999999</v>
      </c>
    </row>
    <row r="23753" spans="27:28" x14ac:dyDescent="0.3">
      <c r="AA23753" s="231" t="s">
        <v>34368</v>
      </c>
      <c r="AB23753" s="232">
        <v>1029553.77</v>
      </c>
    </row>
    <row r="23754" spans="27:28" x14ac:dyDescent="0.3">
      <c r="AA23754" s="231" t="s">
        <v>34369</v>
      </c>
      <c r="AB23754" s="232">
        <v>29691.65</v>
      </c>
    </row>
    <row r="23755" spans="27:28" x14ac:dyDescent="0.3">
      <c r="AA23755" s="231" t="s">
        <v>34412</v>
      </c>
      <c r="AB23755" s="232">
        <v>24694.16</v>
      </c>
    </row>
    <row r="23756" spans="27:28" x14ac:dyDescent="0.3">
      <c r="AA23756" s="231" t="s">
        <v>46270</v>
      </c>
      <c r="AB23756" s="232">
        <v>595962.61</v>
      </c>
    </row>
    <row r="23757" spans="27:28" x14ac:dyDescent="0.3">
      <c r="AA23757" s="231" t="s">
        <v>31004</v>
      </c>
      <c r="AB23757" s="232">
        <v>7859947.8700000001</v>
      </c>
    </row>
    <row r="23758" spans="27:28" x14ac:dyDescent="0.3">
      <c r="AA23758" s="231" t="s">
        <v>35892</v>
      </c>
      <c r="AB23758" s="232">
        <v>177774.84</v>
      </c>
    </row>
    <row r="23759" spans="27:28" x14ac:dyDescent="0.3">
      <c r="AA23759" s="231" t="s">
        <v>34370</v>
      </c>
      <c r="AB23759" s="232">
        <v>344199.04</v>
      </c>
    </row>
    <row r="23760" spans="27:28" x14ac:dyDescent="0.3">
      <c r="AA23760" s="231" t="s">
        <v>40930</v>
      </c>
      <c r="AB23760" s="232">
        <v>21876.03</v>
      </c>
    </row>
    <row r="23761" spans="27:28" x14ac:dyDescent="0.3">
      <c r="AA23761" s="231" t="s">
        <v>31005</v>
      </c>
      <c r="AB23761" s="232">
        <v>8546804.8300000001</v>
      </c>
    </row>
    <row r="23762" spans="27:28" x14ac:dyDescent="0.3">
      <c r="AA23762" s="231" t="s">
        <v>31006</v>
      </c>
      <c r="AB23762" s="232">
        <v>898649.25</v>
      </c>
    </row>
    <row r="23763" spans="27:28" x14ac:dyDescent="0.3">
      <c r="AA23763" s="231" t="s">
        <v>31007</v>
      </c>
      <c r="AB23763" s="232">
        <v>7104397.3300000001</v>
      </c>
    </row>
    <row r="23764" spans="27:28" x14ac:dyDescent="0.3">
      <c r="AA23764" s="231" t="s">
        <v>31008</v>
      </c>
      <c r="AB23764" s="232">
        <v>4987198.0999999996</v>
      </c>
    </row>
    <row r="23765" spans="27:28" x14ac:dyDescent="0.3">
      <c r="AA23765" s="231" t="s">
        <v>31009</v>
      </c>
      <c r="AB23765" s="232">
        <v>76111.710000000006</v>
      </c>
    </row>
    <row r="23766" spans="27:28" x14ac:dyDescent="0.3">
      <c r="AA23766" s="231" t="s">
        <v>34371</v>
      </c>
      <c r="AB23766" s="232">
        <v>187973.62</v>
      </c>
    </row>
    <row r="23767" spans="27:28" x14ac:dyDescent="0.3">
      <c r="AA23767" s="231" t="s">
        <v>31010</v>
      </c>
      <c r="AB23767" s="232">
        <v>3487969.65</v>
      </c>
    </row>
    <row r="23768" spans="27:28" x14ac:dyDescent="0.3">
      <c r="AA23768" s="231" t="s">
        <v>31011</v>
      </c>
      <c r="AB23768" s="232">
        <v>73640.509999999995</v>
      </c>
    </row>
    <row r="23769" spans="27:28" x14ac:dyDescent="0.3">
      <c r="AA23769" s="231" t="s">
        <v>34372</v>
      </c>
      <c r="AB23769" s="232">
        <v>6470952.0800000001</v>
      </c>
    </row>
    <row r="23770" spans="27:28" x14ac:dyDescent="0.3">
      <c r="AA23770" s="231" t="s">
        <v>54719</v>
      </c>
      <c r="AB23770" s="232">
        <v>2994.8</v>
      </c>
    </row>
    <row r="23771" spans="27:28" x14ac:dyDescent="0.3">
      <c r="AA23771" s="231" t="s">
        <v>31012</v>
      </c>
      <c r="AB23771" s="232">
        <v>1203788.1200000001</v>
      </c>
    </row>
    <row r="23772" spans="27:28" x14ac:dyDescent="0.3">
      <c r="AA23772" s="231" t="s">
        <v>31013</v>
      </c>
      <c r="AB23772" s="232">
        <v>1089865.8700000001</v>
      </c>
    </row>
    <row r="23773" spans="27:28" x14ac:dyDescent="0.3">
      <c r="AA23773" s="231" t="s">
        <v>34373</v>
      </c>
      <c r="AB23773" s="232">
        <v>306248.40999999997</v>
      </c>
    </row>
    <row r="23774" spans="27:28" x14ac:dyDescent="0.3">
      <c r="AA23774" s="231" t="s">
        <v>31014</v>
      </c>
      <c r="AB23774" s="232">
        <v>2430618.2599999998</v>
      </c>
    </row>
    <row r="23775" spans="27:28" x14ac:dyDescent="0.3">
      <c r="AA23775" s="231" t="s">
        <v>36916</v>
      </c>
      <c r="AB23775" s="232">
        <v>165498.35999999999</v>
      </c>
    </row>
    <row r="23776" spans="27:28" x14ac:dyDescent="0.3">
      <c r="AA23776" s="231" t="s">
        <v>35893</v>
      </c>
      <c r="AB23776" s="232">
        <v>1861515.98</v>
      </c>
    </row>
    <row r="23777" spans="27:28" x14ac:dyDescent="0.3">
      <c r="AA23777" s="231" t="s">
        <v>34374</v>
      </c>
      <c r="AB23777" s="232">
        <v>17888.03</v>
      </c>
    </row>
    <row r="23778" spans="27:28" x14ac:dyDescent="0.3">
      <c r="AA23778" s="231" t="s">
        <v>40931</v>
      </c>
      <c r="AB23778" s="232">
        <v>23569.43</v>
      </c>
    </row>
    <row r="23779" spans="27:28" x14ac:dyDescent="0.3">
      <c r="AA23779" s="231" t="s">
        <v>36917</v>
      </c>
      <c r="AB23779" s="232">
        <v>94356.71</v>
      </c>
    </row>
    <row r="23780" spans="27:28" x14ac:dyDescent="0.3">
      <c r="AA23780" s="231" t="s">
        <v>31015</v>
      </c>
      <c r="AB23780" s="232">
        <v>2186782.02</v>
      </c>
    </row>
    <row r="23781" spans="27:28" x14ac:dyDescent="0.3">
      <c r="AA23781" s="231" t="s">
        <v>34375</v>
      </c>
      <c r="AB23781" s="232">
        <v>2864.23</v>
      </c>
    </row>
    <row r="23782" spans="27:28" x14ac:dyDescent="0.3">
      <c r="AA23782" s="231" t="s">
        <v>31016</v>
      </c>
      <c r="AB23782" s="232">
        <v>1934256.12</v>
      </c>
    </row>
    <row r="23783" spans="27:28" x14ac:dyDescent="0.3">
      <c r="AA23783" s="231" t="s">
        <v>31017</v>
      </c>
      <c r="AB23783" s="232">
        <v>273778.62</v>
      </c>
    </row>
    <row r="23784" spans="27:28" x14ac:dyDescent="0.3">
      <c r="AA23784" s="231" t="s">
        <v>34376</v>
      </c>
      <c r="AB23784" s="232">
        <v>354292.1</v>
      </c>
    </row>
    <row r="23785" spans="27:28" x14ac:dyDescent="0.3">
      <c r="AA23785" s="231" t="s">
        <v>31018</v>
      </c>
      <c r="AB23785" s="232">
        <v>85847.31</v>
      </c>
    </row>
    <row r="23786" spans="27:28" x14ac:dyDescent="0.3">
      <c r="AA23786" s="231" t="s">
        <v>54720</v>
      </c>
      <c r="AB23786" s="232">
        <v>4020.9</v>
      </c>
    </row>
    <row r="23787" spans="27:28" x14ac:dyDescent="0.3">
      <c r="AA23787" s="231" t="s">
        <v>34377</v>
      </c>
      <c r="AB23787" s="232">
        <v>58010.61</v>
      </c>
    </row>
    <row r="23788" spans="27:28" x14ac:dyDescent="0.3">
      <c r="AA23788" s="231" t="s">
        <v>31019</v>
      </c>
      <c r="AB23788" s="232">
        <v>210775614.84999999</v>
      </c>
    </row>
    <row r="23789" spans="27:28" x14ac:dyDescent="0.3">
      <c r="AA23789" s="231" t="s">
        <v>31020</v>
      </c>
      <c r="AB23789" s="232">
        <v>20298083.18</v>
      </c>
    </row>
    <row r="23790" spans="27:28" x14ac:dyDescent="0.3">
      <c r="AA23790" s="231" t="s">
        <v>35894</v>
      </c>
      <c r="AB23790" s="232">
        <v>48854649.409999996</v>
      </c>
    </row>
    <row r="23791" spans="27:28" x14ac:dyDescent="0.3">
      <c r="AA23791" s="231" t="s">
        <v>34378</v>
      </c>
      <c r="AB23791" s="232">
        <v>63612.01</v>
      </c>
    </row>
    <row r="23792" spans="27:28" x14ac:dyDescent="0.3">
      <c r="AA23792" s="231" t="s">
        <v>35895</v>
      </c>
      <c r="AB23792" s="232">
        <v>82336.539999999994</v>
      </c>
    </row>
    <row r="23793" spans="27:28" x14ac:dyDescent="0.3">
      <c r="AA23793" s="231" t="s">
        <v>48597</v>
      </c>
      <c r="AB23793" s="232">
        <v>12244.02</v>
      </c>
    </row>
    <row r="23794" spans="27:28" x14ac:dyDescent="0.3">
      <c r="AA23794" s="231" t="s">
        <v>48598</v>
      </c>
      <c r="AB23794" s="232">
        <v>11312.84</v>
      </c>
    </row>
    <row r="23795" spans="27:28" x14ac:dyDescent="0.3">
      <c r="AA23795" s="231" t="s">
        <v>31021</v>
      </c>
      <c r="AB23795" s="232">
        <v>263105.26</v>
      </c>
    </row>
    <row r="23796" spans="27:28" x14ac:dyDescent="0.3">
      <c r="AA23796" s="231" t="s">
        <v>31022</v>
      </c>
      <c r="AB23796" s="232">
        <v>6268643.6600000001</v>
      </c>
    </row>
    <row r="23797" spans="27:28" x14ac:dyDescent="0.3">
      <c r="AA23797" s="231" t="s">
        <v>35896</v>
      </c>
      <c r="AB23797" s="232">
        <v>6000</v>
      </c>
    </row>
    <row r="23798" spans="27:28" x14ac:dyDescent="0.3">
      <c r="AA23798" s="231" t="s">
        <v>31023</v>
      </c>
      <c r="AB23798" s="232">
        <v>3128478.92</v>
      </c>
    </row>
    <row r="23799" spans="27:28" x14ac:dyDescent="0.3">
      <c r="AA23799" s="231" t="s">
        <v>36918</v>
      </c>
      <c r="AB23799" s="232">
        <v>150733.07</v>
      </c>
    </row>
    <row r="23800" spans="27:28" x14ac:dyDescent="0.3">
      <c r="AA23800" s="231" t="s">
        <v>35897</v>
      </c>
      <c r="AB23800" s="232">
        <v>4308617.8899999997</v>
      </c>
    </row>
    <row r="23801" spans="27:28" x14ac:dyDescent="0.3">
      <c r="AA23801" s="231" t="s">
        <v>31024</v>
      </c>
      <c r="AB23801" s="232">
        <v>95050.11</v>
      </c>
    </row>
    <row r="23802" spans="27:28" x14ac:dyDescent="0.3">
      <c r="AA23802" s="231" t="s">
        <v>31025</v>
      </c>
      <c r="AB23802" s="232">
        <v>30406732.41</v>
      </c>
    </row>
    <row r="23803" spans="27:28" x14ac:dyDescent="0.3">
      <c r="AA23803" s="231" t="s">
        <v>31026</v>
      </c>
      <c r="AB23803" s="232">
        <v>33758686.850000001</v>
      </c>
    </row>
    <row r="23804" spans="27:28" x14ac:dyDescent="0.3">
      <c r="AA23804" s="231" t="s">
        <v>34379</v>
      </c>
      <c r="AB23804" s="232">
        <v>35737.43</v>
      </c>
    </row>
    <row r="23805" spans="27:28" x14ac:dyDescent="0.3">
      <c r="AA23805" s="231" t="s">
        <v>31027</v>
      </c>
      <c r="AB23805" s="232">
        <v>8228856.9400000004</v>
      </c>
    </row>
    <row r="23806" spans="27:28" x14ac:dyDescent="0.3">
      <c r="AA23806" s="231" t="s">
        <v>31028</v>
      </c>
      <c r="AB23806" s="232">
        <v>342239.55</v>
      </c>
    </row>
    <row r="23807" spans="27:28" x14ac:dyDescent="0.3">
      <c r="AA23807" s="231" t="s">
        <v>31029</v>
      </c>
      <c r="AB23807" s="232">
        <v>5655.08</v>
      </c>
    </row>
    <row r="23808" spans="27:28" x14ac:dyDescent="0.3">
      <c r="AA23808" s="231" t="s">
        <v>34380</v>
      </c>
      <c r="AB23808" s="232">
        <v>128637.05</v>
      </c>
    </row>
    <row r="23809" spans="27:28" x14ac:dyDescent="0.3">
      <c r="AA23809" s="231" t="s">
        <v>36919</v>
      </c>
      <c r="AB23809" s="232">
        <v>4529.0600000000004</v>
      </c>
    </row>
    <row r="23810" spans="27:28" x14ac:dyDescent="0.3">
      <c r="AA23810" s="231" t="s">
        <v>36920</v>
      </c>
      <c r="AB23810" s="232">
        <v>8826.9699999999993</v>
      </c>
    </row>
    <row r="23811" spans="27:28" x14ac:dyDescent="0.3">
      <c r="AA23811" s="231" t="s">
        <v>31030</v>
      </c>
      <c r="AB23811" s="232">
        <v>21265595.52</v>
      </c>
    </row>
    <row r="23812" spans="27:28" x14ac:dyDescent="0.3">
      <c r="AA23812" s="231" t="s">
        <v>31031</v>
      </c>
      <c r="AB23812" s="232">
        <v>6316627.46</v>
      </c>
    </row>
    <row r="23813" spans="27:28" x14ac:dyDescent="0.3">
      <c r="AA23813" s="231" t="s">
        <v>46271</v>
      </c>
      <c r="AB23813" s="232">
        <v>14003.07</v>
      </c>
    </row>
    <row r="23814" spans="27:28" x14ac:dyDescent="0.3">
      <c r="AA23814" s="231" t="s">
        <v>39644</v>
      </c>
      <c r="AB23814" s="232">
        <v>43924.46</v>
      </c>
    </row>
    <row r="23815" spans="27:28" x14ac:dyDescent="0.3">
      <c r="AA23815" s="231" t="s">
        <v>40932</v>
      </c>
      <c r="AB23815" s="232">
        <v>188644.8</v>
      </c>
    </row>
    <row r="23816" spans="27:28" x14ac:dyDescent="0.3">
      <c r="AA23816" s="231" t="s">
        <v>35898</v>
      </c>
      <c r="AB23816" s="232">
        <v>46193.8</v>
      </c>
    </row>
    <row r="23817" spans="27:28" x14ac:dyDescent="0.3">
      <c r="AA23817" s="231" t="s">
        <v>48599</v>
      </c>
      <c r="AB23817" s="232">
        <v>102767.01</v>
      </c>
    </row>
    <row r="23818" spans="27:28" x14ac:dyDescent="0.3">
      <c r="AA23818" s="231" t="s">
        <v>34381</v>
      </c>
      <c r="AB23818" s="232">
        <v>1324068.71</v>
      </c>
    </row>
    <row r="23819" spans="27:28" x14ac:dyDescent="0.3">
      <c r="AA23819" s="231" t="s">
        <v>34382</v>
      </c>
      <c r="AB23819" s="232">
        <v>1891284.2</v>
      </c>
    </row>
    <row r="23820" spans="27:28" x14ac:dyDescent="0.3">
      <c r="AA23820" s="231" t="s">
        <v>40933</v>
      </c>
      <c r="AB23820" s="232">
        <v>163402.20000000001</v>
      </c>
    </row>
    <row r="23821" spans="27:28" x14ac:dyDescent="0.3">
      <c r="AA23821" s="231" t="s">
        <v>31032</v>
      </c>
      <c r="AB23821" s="232">
        <v>2077258.99</v>
      </c>
    </row>
    <row r="23822" spans="27:28" x14ac:dyDescent="0.3">
      <c r="AA23822" s="231" t="s">
        <v>34383</v>
      </c>
      <c r="AB23822" s="232">
        <v>36183.050000000003</v>
      </c>
    </row>
    <row r="23823" spans="27:28" x14ac:dyDescent="0.3">
      <c r="AA23823" s="231" t="s">
        <v>34384</v>
      </c>
      <c r="AB23823" s="232">
        <v>104345.46</v>
      </c>
    </row>
    <row r="23824" spans="27:28" x14ac:dyDescent="0.3">
      <c r="AA23824" s="231" t="s">
        <v>36921</v>
      </c>
      <c r="AB23824" s="232">
        <v>17742.12</v>
      </c>
    </row>
    <row r="23825" spans="27:28" x14ac:dyDescent="0.3">
      <c r="AA23825" s="231" t="s">
        <v>35899</v>
      </c>
      <c r="AB23825" s="232">
        <v>1115.7</v>
      </c>
    </row>
    <row r="23826" spans="27:28" x14ac:dyDescent="0.3">
      <c r="AA23826" s="231" t="s">
        <v>31033</v>
      </c>
      <c r="AB23826" s="232">
        <v>108906.94</v>
      </c>
    </row>
    <row r="23827" spans="27:28" x14ac:dyDescent="0.3">
      <c r="AA23827" s="231" t="s">
        <v>47675</v>
      </c>
      <c r="AB23827" s="232">
        <v>13084.97</v>
      </c>
    </row>
    <row r="23828" spans="27:28" x14ac:dyDescent="0.3">
      <c r="AA23828" s="231" t="s">
        <v>46272</v>
      </c>
      <c r="AB23828" s="232">
        <v>30545</v>
      </c>
    </row>
    <row r="23829" spans="27:28" x14ac:dyDescent="0.3">
      <c r="AA23829" s="231" t="s">
        <v>43430</v>
      </c>
      <c r="AB23829" s="232">
        <v>19035.900000000001</v>
      </c>
    </row>
    <row r="23830" spans="27:28" x14ac:dyDescent="0.3">
      <c r="AA23830" s="231" t="s">
        <v>40934</v>
      </c>
      <c r="AB23830" s="232">
        <v>4891.93</v>
      </c>
    </row>
    <row r="23831" spans="27:28" x14ac:dyDescent="0.3">
      <c r="AA23831" s="231" t="s">
        <v>54721</v>
      </c>
      <c r="AB23831" s="232">
        <v>13212.44</v>
      </c>
    </row>
    <row r="23832" spans="27:28" x14ac:dyDescent="0.3">
      <c r="AA23832" s="231" t="s">
        <v>31034</v>
      </c>
      <c r="AB23832" s="232">
        <v>12733620.32</v>
      </c>
    </row>
    <row r="23833" spans="27:28" x14ac:dyDescent="0.3">
      <c r="AA23833" s="231" t="s">
        <v>50848</v>
      </c>
      <c r="AB23833" s="232">
        <v>20158624.48</v>
      </c>
    </row>
    <row r="23834" spans="27:28" x14ac:dyDescent="0.3">
      <c r="AA23834" s="231" t="s">
        <v>31035</v>
      </c>
      <c r="AB23834" s="232">
        <v>38762441.270000003</v>
      </c>
    </row>
    <row r="23835" spans="27:28" x14ac:dyDescent="0.3">
      <c r="AA23835" s="231" t="s">
        <v>31036</v>
      </c>
      <c r="AB23835" s="232">
        <v>3018380.66</v>
      </c>
    </row>
    <row r="23836" spans="27:28" x14ac:dyDescent="0.3">
      <c r="AA23836" s="231" t="s">
        <v>35900</v>
      </c>
      <c r="AB23836" s="232">
        <v>1099641.32</v>
      </c>
    </row>
    <row r="23837" spans="27:28" x14ac:dyDescent="0.3">
      <c r="AA23837" s="231" t="s">
        <v>31037</v>
      </c>
      <c r="AB23837" s="232">
        <v>23316309.489999998</v>
      </c>
    </row>
    <row r="23838" spans="27:28" x14ac:dyDescent="0.3">
      <c r="AA23838" s="231" t="s">
        <v>31038</v>
      </c>
      <c r="AB23838" s="232">
        <v>4133789.25</v>
      </c>
    </row>
    <row r="23839" spans="27:28" x14ac:dyDescent="0.3">
      <c r="AA23839" s="231" t="s">
        <v>31039</v>
      </c>
      <c r="AB23839" s="232">
        <v>840267.45</v>
      </c>
    </row>
    <row r="23840" spans="27:28" x14ac:dyDescent="0.3">
      <c r="AA23840" s="231" t="s">
        <v>39645</v>
      </c>
      <c r="AB23840" s="232">
        <v>7282.07</v>
      </c>
    </row>
    <row r="23841" spans="27:28" x14ac:dyDescent="0.3">
      <c r="AA23841" s="231" t="s">
        <v>39646</v>
      </c>
      <c r="AB23841" s="232">
        <v>14635.29</v>
      </c>
    </row>
    <row r="23842" spans="27:28" x14ac:dyDescent="0.3">
      <c r="AA23842" s="231" t="s">
        <v>40935</v>
      </c>
      <c r="AB23842" s="232">
        <v>-214.63</v>
      </c>
    </row>
    <row r="23843" spans="27:28" x14ac:dyDescent="0.3">
      <c r="AA23843" s="231" t="s">
        <v>34385</v>
      </c>
      <c r="AB23843" s="232">
        <v>147914.31</v>
      </c>
    </row>
    <row r="23844" spans="27:28" x14ac:dyDescent="0.3">
      <c r="AA23844" s="231" t="s">
        <v>31040</v>
      </c>
      <c r="AB23844" s="232">
        <v>7356223.8300000001</v>
      </c>
    </row>
    <row r="23845" spans="27:28" x14ac:dyDescent="0.3">
      <c r="AA23845" s="231" t="s">
        <v>31041</v>
      </c>
      <c r="AB23845" s="232">
        <v>40860515.049999997</v>
      </c>
    </row>
    <row r="23846" spans="27:28" x14ac:dyDescent="0.3">
      <c r="AA23846" s="231" t="s">
        <v>39647</v>
      </c>
      <c r="AB23846" s="232">
        <v>-90798.94</v>
      </c>
    </row>
    <row r="23847" spans="27:28" x14ac:dyDescent="0.3">
      <c r="AA23847" s="231" t="s">
        <v>34386</v>
      </c>
      <c r="AB23847" s="232">
        <v>3263408.16</v>
      </c>
    </row>
    <row r="23848" spans="27:28" x14ac:dyDescent="0.3">
      <c r="AA23848" s="231" t="s">
        <v>31042</v>
      </c>
      <c r="AB23848" s="232">
        <v>7350284.5999999996</v>
      </c>
    </row>
    <row r="23849" spans="27:28" x14ac:dyDescent="0.3">
      <c r="AA23849" s="231" t="s">
        <v>54722</v>
      </c>
      <c r="AB23849" s="232">
        <v>43591.11</v>
      </c>
    </row>
    <row r="23850" spans="27:28" x14ac:dyDescent="0.3">
      <c r="AA23850" s="231" t="s">
        <v>35901</v>
      </c>
      <c r="AB23850" s="232">
        <v>4575362.9400000004</v>
      </c>
    </row>
    <row r="23851" spans="27:28" x14ac:dyDescent="0.3">
      <c r="AA23851" s="231" t="s">
        <v>31043</v>
      </c>
      <c r="AB23851" s="232">
        <v>5350980.41</v>
      </c>
    </row>
    <row r="23852" spans="27:28" x14ac:dyDescent="0.3">
      <c r="AA23852" s="231" t="s">
        <v>31044</v>
      </c>
      <c r="AB23852" s="232">
        <v>10093755.73</v>
      </c>
    </row>
    <row r="23853" spans="27:28" x14ac:dyDescent="0.3">
      <c r="AA23853" s="231" t="s">
        <v>39648</v>
      </c>
      <c r="AB23853" s="232">
        <v>1381626.4</v>
      </c>
    </row>
    <row r="23854" spans="27:28" x14ac:dyDescent="0.3">
      <c r="AA23854" s="231" t="s">
        <v>36922</v>
      </c>
      <c r="AB23854" s="232">
        <v>100000</v>
      </c>
    </row>
    <row r="23855" spans="27:28" x14ac:dyDescent="0.3">
      <c r="AA23855" s="231" t="s">
        <v>49501</v>
      </c>
      <c r="AB23855" s="232">
        <v>31874.99</v>
      </c>
    </row>
    <row r="23856" spans="27:28" x14ac:dyDescent="0.3">
      <c r="AA23856" s="231" t="s">
        <v>35909</v>
      </c>
      <c r="AB23856" s="232">
        <v>463474.85</v>
      </c>
    </row>
    <row r="23857" spans="27:28" x14ac:dyDescent="0.3">
      <c r="AA23857" s="231" t="s">
        <v>54723</v>
      </c>
      <c r="AB23857" s="232">
        <v>4466.63</v>
      </c>
    </row>
    <row r="23858" spans="27:28" x14ac:dyDescent="0.3">
      <c r="AA23858" s="231" t="s">
        <v>36923</v>
      </c>
      <c r="AB23858" s="232">
        <v>268969.52</v>
      </c>
    </row>
    <row r="23859" spans="27:28" x14ac:dyDescent="0.3">
      <c r="AA23859" s="231" t="s">
        <v>47676</v>
      </c>
      <c r="AB23859" s="232">
        <v>59399.4</v>
      </c>
    </row>
    <row r="23860" spans="27:28" x14ac:dyDescent="0.3">
      <c r="AA23860" s="231" t="s">
        <v>40936</v>
      </c>
      <c r="AB23860" s="232">
        <v>139265.87</v>
      </c>
    </row>
    <row r="23861" spans="27:28" x14ac:dyDescent="0.3">
      <c r="AA23861" s="231" t="s">
        <v>46273</v>
      </c>
      <c r="AB23861" s="232">
        <v>45232.14</v>
      </c>
    </row>
    <row r="23862" spans="27:28" x14ac:dyDescent="0.3">
      <c r="AA23862" s="231" t="s">
        <v>36924</v>
      </c>
      <c r="AB23862" s="232">
        <v>227211.16</v>
      </c>
    </row>
    <row r="23863" spans="27:28" x14ac:dyDescent="0.3">
      <c r="AA23863" s="231" t="s">
        <v>54724</v>
      </c>
      <c r="AB23863" s="232">
        <v>7100</v>
      </c>
    </row>
    <row r="23864" spans="27:28" x14ac:dyDescent="0.3">
      <c r="AA23864" s="231" t="s">
        <v>40937</v>
      </c>
      <c r="AB23864" s="232">
        <v>98208.05</v>
      </c>
    </row>
    <row r="23865" spans="27:28" x14ac:dyDescent="0.3">
      <c r="AA23865" s="231" t="s">
        <v>40938</v>
      </c>
      <c r="AB23865" s="232">
        <v>116583.5</v>
      </c>
    </row>
    <row r="23866" spans="27:28" x14ac:dyDescent="0.3">
      <c r="AA23866" s="231" t="s">
        <v>49502</v>
      </c>
      <c r="AB23866" s="232">
        <v>4000</v>
      </c>
    </row>
    <row r="23867" spans="27:28" x14ac:dyDescent="0.3">
      <c r="AA23867" s="231" t="s">
        <v>43431</v>
      </c>
      <c r="AB23867" s="232">
        <v>44072.42</v>
      </c>
    </row>
    <row r="23868" spans="27:28" x14ac:dyDescent="0.3">
      <c r="AA23868" s="231" t="s">
        <v>48600</v>
      </c>
      <c r="AB23868" s="232">
        <v>4957.88</v>
      </c>
    </row>
    <row r="23869" spans="27:28" x14ac:dyDescent="0.3">
      <c r="AA23869" s="231" t="s">
        <v>46274</v>
      </c>
      <c r="AB23869" s="232">
        <v>21365.52</v>
      </c>
    </row>
    <row r="23870" spans="27:28" x14ac:dyDescent="0.3">
      <c r="AA23870" s="231" t="s">
        <v>40939</v>
      </c>
      <c r="AB23870" s="232">
        <v>483769.67</v>
      </c>
    </row>
    <row r="23871" spans="27:28" x14ac:dyDescent="0.3">
      <c r="AA23871" s="231" t="s">
        <v>43432</v>
      </c>
      <c r="AB23871" s="232">
        <v>128800</v>
      </c>
    </row>
    <row r="23872" spans="27:28" x14ac:dyDescent="0.3">
      <c r="AA23872" s="231" t="s">
        <v>43433</v>
      </c>
      <c r="AB23872" s="232">
        <v>227755.75</v>
      </c>
    </row>
    <row r="23873" spans="27:28" x14ac:dyDescent="0.3">
      <c r="AA23873" s="231" t="s">
        <v>40940</v>
      </c>
      <c r="AB23873" s="232">
        <v>20311.509999999998</v>
      </c>
    </row>
    <row r="23874" spans="27:28" x14ac:dyDescent="0.3">
      <c r="AA23874" s="231" t="s">
        <v>48601</v>
      </c>
      <c r="AB23874" s="232">
        <v>55696.59</v>
      </c>
    </row>
    <row r="23875" spans="27:28" x14ac:dyDescent="0.3">
      <c r="AA23875" s="231" t="s">
        <v>35910</v>
      </c>
      <c r="AB23875" s="232">
        <v>120907.54</v>
      </c>
    </row>
    <row r="23876" spans="27:28" x14ac:dyDescent="0.3">
      <c r="AA23876" s="231" t="s">
        <v>40941</v>
      </c>
      <c r="AB23876" s="232">
        <v>40675.440000000002</v>
      </c>
    </row>
    <row r="23877" spans="27:28" x14ac:dyDescent="0.3">
      <c r="AA23877" s="231" t="s">
        <v>35911</v>
      </c>
      <c r="AB23877" s="232">
        <v>8025.26</v>
      </c>
    </row>
    <row r="23878" spans="27:28" x14ac:dyDescent="0.3">
      <c r="AA23878" s="231" t="s">
        <v>35912</v>
      </c>
      <c r="AB23878" s="232">
        <v>42935.94</v>
      </c>
    </row>
    <row r="23879" spans="27:28" x14ac:dyDescent="0.3">
      <c r="AA23879" s="231" t="s">
        <v>43434</v>
      </c>
      <c r="AB23879" s="232">
        <v>59.5</v>
      </c>
    </row>
    <row r="23880" spans="27:28" x14ac:dyDescent="0.3">
      <c r="AA23880" s="231" t="s">
        <v>46275</v>
      </c>
      <c r="AB23880" s="232">
        <v>47.96</v>
      </c>
    </row>
    <row r="23881" spans="27:28" x14ac:dyDescent="0.3">
      <c r="AA23881" s="231" t="s">
        <v>47677</v>
      </c>
      <c r="AB23881" s="232">
        <v>245.34</v>
      </c>
    </row>
    <row r="23882" spans="27:28" x14ac:dyDescent="0.3">
      <c r="AA23882" s="231" t="s">
        <v>49503</v>
      </c>
      <c r="AB23882" s="232">
        <v>12.91</v>
      </c>
    </row>
    <row r="23883" spans="27:28" x14ac:dyDescent="0.3">
      <c r="AA23883" s="231" t="s">
        <v>43435</v>
      </c>
      <c r="AB23883" s="232">
        <v>105022.31</v>
      </c>
    </row>
    <row r="23884" spans="27:28" x14ac:dyDescent="0.3">
      <c r="AA23884" s="231" t="s">
        <v>35913</v>
      </c>
      <c r="AB23884" s="232">
        <v>93964.77</v>
      </c>
    </row>
    <row r="23885" spans="27:28" x14ac:dyDescent="0.3">
      <c r="AA23885" s="231" t="s">
        <v>48602</v>
      </c>
      <c r="AB23885" s="232">
        <v>9336</v>
      </c>
    </row>
    <row r="23886" spans="27:28" x14ac:dyDescent="0.3">
      <c r="AA23886" s="231" t="s">
        <v>48603</v>
      </c>
      <c r="AB23886" s="232">
        <v>545.69000000000005</v>
      </c>
    </row>
    <row r="23887" spans="27:28" x14ac:dyDescent="0.3">
      <c r="AA23887" s="231" t="s">
        <v>48604</v>
      </c>
      <c r="AB23887" s="232">
        <v>466.86</v>
      </c>
    </row>
    <row r="23888" spans="27:28" x14ac:dyDescent="0.3">
      <c r="AA23888" s="231" t="s">
        <v>40942</v>
      </c>
      <c r="AB23888" s="232">
        <v>67462.33</v>
      </c>
    </row>
    <row r="23889" spans="27:28" x14ac:dyDescent="0.3">
      <c r="AA23889" s="231" t="s">
        <v>43436</v>
      </c>
      <c r="AB23889" s="232">
        <v>16210.93</v>
      </c>
    </row>
    <row r="23890" spans="27:28" x14ac:dyDescent="0.3">
      <c r="AA23890" s="231" t="s">
        <v>36925</v>
      </c>
      <c r="AB23890" s="232">
        <v>4490</v>
      </c>
    </row>
    <row r="23891" spans="27:28" x14ac:dyDescent="0.3">
      <c r="AA23891" s="231" t="s">
        <v>47678</v>
      </c>
      <c r="AB23891" s="232">
        <v>3250</v>
      </c>
    </row>
    <row r="23892" spans="27:28" x14ac:dyDescent="0.3">
      <c r="AA23892" s="231" t="s">
        <v>36926</v>
      </c>
      <c r="AB23892" s="232">
        <v>340767.63</v>
      </c>
    </row>
    <row r="23893" spans="27:28" x14ac:dyDescent="0.3">
      <c r="AA23893" s="231" t="s">
        <v>36927</v>
      </c>
      <c r="AB23893" s="232">
        <v>240009.95</v>
      </c>
    </row>
    <row r="23894" spans="27:28" x14ac:dyDescent="0.3">
      <c r="AA23894" s="231" t="s">
        <v>40943</v>
      </c>
      <c r="AB23894" s="232">
        <v>82593.509999999995</v>
      </c>
    </row>
    <row r="23895" spans="27:28" x14ac:dyDescent="0.3">
      <c r="AA23895" s="231" t="s">
        <v>49504</v>
      </c>
      <c r="AB23895" s="232">
        <v>12094.68</v>
      </c>
    </row>
    <row r="23896" spans="27:28" x14ac:dyDescent="0.3">
      <c r="AA23896" s="231" t="s">
        <v>40944</v>
      </c>
      <c r="AB23896" s="232">
        <v>207973.94</v>
      </c>
    </row>
    <row r="23897" spans="27:28" x14ac:dyDescent="0.3">
      <c r="AA23897" s="231" t="s">
        <v>40945</v>
      </c>
      <c r="AB23897" s="232">
        <v>729090.84</v>
      </c>
    </row>
    <row r="23898" spans="27:28" x14ac:dyDescent="0.3">
      <c r="AA23898" s="231" t="s">
        <v>43437</v>
      </c>
      <c r="AB23898" s="232">
        <v>5939.85</v>
      </c>
    </row>
    <row r="23899" spans="27:28" x14ac:dyDescent="0.3">
      <c r="AA23899" s="231" t="s">
        <v>40946</v>
      </c>
      <c r="AB23899" s="232">
        <v>85152.29</v>
      </c>
    </row>
    <row r="23900" spans="27:28" x14ac:dyDescent="0.3">
      <c r="AA23900" s="231" t="s">
        <v>40947</v>
      </c>
      <c r="AB23900" s="232">
        <v>248560.4</v>
      </c>
    </row>
    <row r="23901" spans="27:28" x14ac:dyDescent="0.3">
      <c r="AA23901" s="231" t="s">
        <v>39649</v>
      </c>
      <c r="AB23901" s="232">
        <v>392311.69</v>
      </c>
    </row>
    <row r="23902" spans="27:28" x14ac:dyDescent="0.3">
      <c r="AA23902" s="231" t="s">
        <v>47679</v>
      </c>
      <c r="AB23902" s="232">
        <v>69077.19</v>
      </c>
    </row>
    <row r="23903" spans="27:28" x14ac:dyDescent="0.3">
      <c r="AA23903" s="231" t="s">
        <v>47680</v>
      </c>
      <c r="AB23903" s="232">
        <v>7431.5</v>
      </c>
    </row>
    <row r="23904" spans="27:28" x14ac:dyDescent="0.3">
      <c r="AA23904" s="231" t="s">
        <v>46276</v>
      </c>
      <c r="AB23904" s="232">
        <v>23312.59</v>
      </c>
    </row>
    <row r="23905" spans="27:28" x14ac:dyDescent="0.3">
      <c r="AA23905" s="231" t="s">
        <v>43438</v>
      </c>
      <c r="AB23905" s="232">
        <v>35796.5</v>
      </c>
    </row>
    <row r="23906" spans="27:28" x14ac:dyDescent="0.3">
      <c r="AA23906" s="231" t="s">
        <v>47681</v>
      </c>
      <c r="AB23906" s="232">
        <v>10282.120000000001</v>
      </c>
    </row>
    <row r="23907" spans="27:28" x14ac:dyDescent="0.3">
      <c r="AA23907" s="231" t="s">
        <v>47682</v>
      </c>
      <c r="AB23907" s="232">
        <v>1428.35</v>
      </c>
    </row>
    <row r="23908" spans="27:28" x14ac:dyDescent="0.3">
      <c r="AA23908" s="231" t="s">
        <v>47683</v>
      </c>
      <c r="AB23908" s="232">
        <v>1226.32</v>
      </c>
    </row>
    <row r="23909" spans="27:28" x14ac:dyDescent="0.3">
      <c r="AA23909" s="231" t="s">
        <v>48605</v>
      </c>
      <c r="AB23909" s="232">
        <v>17824.849999999999</v>
      </c>
    </row>
    <row r="23910" spans="27:28" x14ac:dyDescent="0.3">
      <c r="AA23910" s="231" t="s">
        <v>43439</v>
      </c>
      <c r="AB23910" s="232">
        <v>25010.77</v>
      </c>
    </row>
    <row r="23911" spans="27:28" x14ac:dyDescent="0.3">
      <c r="AA23911" s="231" t="s">
        <v>43440</v>
      </c>
      <c r="AB23911" s="232">
        <v>14146.56</v>
      </c>
    </row>
    <row r="23912" spans="27:28" x14ac:dyDescent="0.3">
      <c r="AA23912" s="231" t="s">
        <v>43441</v>
      </c>
      <c r="AB23912" s="232">
        <v>28243</v>
      </c>
    </row>
    <row r="23913" spans="27:28" x14ac:dyDescent="0.3">
      <c r="AA23913" s="231" t="s">
        <v>47684</v>
      </c>
      <c r="AB23913" s="232">
        <v>8592.4599999999991</v>
      </c>
    </row>
    <row r="23914" spans="27:28" x14ac:dyDescent="0.3">
      <c r="AA23914" s="231" t="s">
        <v>50849</v>
      </c>
      <c r="AB23914" s="232">
        <v>138.19999999999999</v>
      </c>
    </row>
    <row r="23915" spans="27:28" x14ac:dyDescent="0.3">
      <c r="AA23915" s="231" t="s">
        <v>46277</v>
      </c>
      <c r="AB23915" s="232">
        <v>114274.8</v>
      </c>
    </row>
    <row r="23916" spans="27:28" x14ac:dyDescent="0.3">
      <c r="AA23916" s="231" t="s">
        <v>47685</v>
      </c>
      <c r="AB23916" s="232">
        <v>28856.28</v>
      </c>
    </row>
    <row r="23917" spans="27:28" x14ac:dyDescent="0.3">
      <c r="AA23917" s="231" t="s">
        <v>48606</v>
      </c>
      <c r="AB23917" s="232">
        <v>920.38</v>
      </c>
    </row>
    <row r="23918" spans="27:28" x14ac:dyDescent="0.3">
      <c r="AA23918" s="231" t="s">
        <v>46278</v>
      </c>
      <c r="AB23918" s="232">
        <v>180277.27</v>
      </c>
    </row>
    <row r="23919" spans="27:28" x14ac:dyDescent="0.3">
      <c r="AA23919" s="231" t="s">
        <v>47686</v>
      </c>
      <c r="AB23919" s="232">
        <v>3927.38</v>
      </c>
    </row>
    <row r="23920" spans="27:28" x14ac:dyDescent="0.3">
      <c r="AA23920" s="231" t="s">
        <v>48607</v>
      </c>
      <c r="AB23920" s="232">
        <v>205.07</v>
      </c>
    </row>
    <row r="23921" spans="27:28" x14ac:dyDescent="0.3">
      <c r="AA23921" s="231" t="s">
        <v>48608</v>
      </c>
      <c r="AB23921" s="232">
        <v>572.71</v>
      </c>
    </row>
    <row r="23922" spans="27:28" x14ac:dyDescent="0.3">
      <c r="AA23922" s="231" t="s">
        <v>54725</v>
      </c>
      <c r="AB23922" s="232">
        <v>3140</v>
      </c>
    </row>
    <row r="23923" spans="27:28" x14ac:dyDescent="0.3">
      <c r="AA23923" s="231" t="s">
        <v>47687</v>
      </c>
      <c r="AB23923" s="232">
        <v>7664.58</v>
      </c>
    </row>
    <row r="23924" spans="27:28" x14ac:dyDescent="0.3">
      <c r="AA23924" s="231" t="s">
        <v>54726</v>
      </c>
      <c r="AB23924" s="232">
        <v>10724.43</v>
      </c>
    </row>
    <row r="23925" spans="27:28" x14ac:dyDescent="0.3">
      <c r="AA23925" s="231" t="s">
        <v>43442</v>
      </c>
      <c r="AB23925" s="232">
        <v>63015.82</v>
      </c>
    </row>
    <row r="23926" spans="27:28" x14ac:dyDescent="0.3">
      <c r="AA23926" s="231" t="s">
        <v>48609</v>
      </c>
      <c r="AB23926" s="232">
        <v>6683.01</v>
      </c>
    </row>
    <row r="23927" spans="27:28" x14ac:dyDescent="0.3">
      <c r="AA23927" s="231" t="s">
        <v>54727</v>
      </c>
      <c r="AB23927" s="232">
        <v>4000</v>
      </c>
    </row>
    <row r="23928" spans="27:28" x14ac:dyDescent="0.3">
      <c r="AA23928" s="231" t="s">
        <v>54728</v>
      </c>
      <c r="AB23928" s="232">
        <v>1400</v>
      </c>
    </row>
    <row r="23929" spans="27:28" x14ac:dyDescent="0.3">
      <c r="AA23929" s="231" t="s">
        <v>50850</v>
      </c>
      <c r="AB23929" s="232">
        <v>2080.08</v>
      </c>
    </row>
    <row r="23930" spans="27:28" x14ac:dyDescent="0.3">
      <c r="AA23930" s="231" t="s">
        <v>48610</v>
      </c>
      <c r="AB23930" s="232">
        <v>1600.19</v>
      </c>
    </row>
    <row r="23931" spans="27:28" x14ac:dyDescent="0.3">
      <c r="AA23931" s="231" t="s">
        <v>54729</v>
      </c>
      <c r="AB23931" s="232">
        <v>899.2</v>
      </c>
    </row>
    <row r="23932" spans="27:28" x14ac:dyDescent="0.3">
      <c r="AA23932" s="231" t="s">
        <v>50851</v>
      </c>
      <c r="AB23932" s="232">
        <v>9888.48</v>
      </c>
    </row>
    <row r="23933" spans="27:28" x14ac:dyDescent="0.3">
      <c r="AA23933" s="231" t="s">
        <v>43443</v>
      </c>
      <c r="AB23933" s="232">
        <v>20158.330000000002</v>
      </c>
    </row>
    <row r="23934" spans="27:28" x14ac:dyDescent="0.3">
      <c r="AA23934" s="231" t="s">
        <v>50852</v>
      </c>
      <c r="AB23934" s="232">
        <v>8970.7999999999993</v>
      </c>
    </row>
    <row r="23935" spans="27:28" x14ac:dyDescent="0.3">
      <c r="AA23935" s="231" t="s">
        <v>47688</v>
      </c>
      <c r="AB23935" s="232">
        <v>3257.6</v>
      </c>
    </row>
    <row r="23936" spans="27:28" x14ac:dyDescent="0.3">
      <c r="AA23936" s="231" t="s">
        <v>47689</v>
      </c>
      <c r="AB23936" s="232">
        <v>32400.21</v>
      </c>
    </row>
    <row r="23937" spans="27:28" x14ac:dyDescent="0.3">
      <c r="AA23937" s="231" t="s">
        <v>46279</v>
      </c>
      <c r="AB23937" s="232">
        <v>1300</v>
      </c>
    </row>
    <row r="23938" spans="27:28" x14ac:dyDescent="0.3">
      <c r="AA23938" s="231" t="s">
        <v>48611</v>
      </c>
      <c r="AB23938" s="232">
        <v>4292.3599999999997</v>
      </c>
    </row>
    <row r="23939" spans="27:28" x14ac:dyDescent="0.3">
      <c r="AA23939" s="231" t="s">
        <v>54730</v>
      </c>
      <c r="AB23939" s="232">
        <v>185.71</v>
      </c>
    </row>
    <row r="23940" spans="27:28" x14ac:dyDescent="0.3">
      <c r="AA23940" s="231" t="s">
        <v>50853</v>
      </c>
      <c r="AB23940" s="232">
        <v>5855.33</v>
      </c>
    </row>
    <row r="23941" spans="27:28" x14ac:dyDescent="0.3">
      <c r="AA23941" s="231" t="s">
        <v>49505</v>
      </c>
      <c r="AB23941" s="232">
        <v>839.58</v>
      </c>
    </row>
    <row r="23942" spans="27:28" x14ac:dyDescent="0.3">
      <c r="AA23942" s="231" t="s">
        <v>54731</v>
      </c>
      <c r="AB23942" s="232">
        <v>20.059999999999999</v>
      </c>
    </row>
    <row r="23943" spans="27:28" x14ac:dyDescent="0.3">
      <c r="AA23943" s="231" t="s">
        <v>43444</v>
      </c>
      <c r="AB23943" s="232">
        <v>6518.47</v>
      </c>
    </row>
    <row r="23944" spans="27:28" x14ac:dyDescent="0.3">
      <c r="AA23944" s="231" t="s">
        <v>47690</v>
      </c>
      <c r="AB23944" s="232">
        <v>8828.7000000000007</v>
      </c>
    </row>
    <row r="23945" spans="27:28" x14ac:dyDescent="0.3">
      <c r="AA23945" s="231" t="s">
        <v>50854</v>
      </c>
      <c r="AB23945" s="232">
        <v>2274.64</v>
      </c>
    </row>
    <row r="23946" spans="27:28" x14ac:dyDescent="0.3">
      <c r="AA23946" s="231" t="s">
        <v>50855</v>
      </c>
      <c r="AB23946" s="232">
        <v>376.84</v>
      </c>
    </row>
    <row r="23947" spans="27:28" x14ac:dyDescent="0.3">
      <c r="AA23947" s="231" t="s">
        <v>47691</v>
      </c>
      <c r="AB23947" s="232">
        <v>122724.18</v>
      </c>
    </row>
    <row r="23948" spans="27:28" x14ac:dyDescent="0.3">
      <c r="AA23948" s="231" t="s">
        <v>47692</v>
      </c>
      <c r="AB23948" s="232">
        <v>20629.12</v>
      </c>
    </row>
    <row r="23949" spans="27:28" x14ac:dyDescent="0.3">
      <c r="AA23949" s="231" t="s">
        <v>48612</v>
      </c>
      <c r="AB23949" s="232">
        <v>821.47</v>
      </c>
    </row>
    <row r="23950" spans="27:28" x14ac:dyDescent="0.3">
      <c r="AA23950" s="231" t="s">
        <v>48613</v>
      </c>
      <c r="AB23950" s="232">
        <v>2459.52</v>
      </c>
    </row>
    <row r="23951" spans="27:28" x14ac:dyDescent="0.3">
      <c r="AA23951" s="231" t="s">
        <v>47693</v>
      </c>
      <c r="AB23951" s="232">
        <v>285023.90000000002</v>
      </c>
    </row>
    <row r="23952" spans="27:28" x14ac:dyDescent="0.3">
      <c r="AA23952" s="231" t="s">
        <v>48614</v>
      </c>
      <c r="AB23952" s="232">
        <v>194.8</v>
      </c>
    </row>
    <row r="23953" spans="27:28" x14ac:dyDescent="0.3">
      <c r="AA23953" s="231" t="s">
        <v>54732</v>
      </c>
      <c r="AB23953" s="232">
        <v>1749</v>
      </c>
    </row>
    <row r="23954" spans="27:28" x14ac:dyDescent="0.3">
      <c r="AA23954" s="231" t="s">
        <v>54733</v>
      </c>
      <c r="AB23954" s="232">
        <v>145.46</v>
      </c>
    </row>
    <row r="23955" spans="27:28" x14ac:dyDescent="0.3">
      <c r="AA23955" s="231" t="s">
        <v>48615</v>
      </c>
      <c r="AB23955" s="232">
        <v>2354.7600000000002</v>
      </c>
    </row>
    <row r="23956" spans="27:28" x14ac:dyDescent="0.3">
      <c r="AA23956" s="231" t="s">
        <v>46280</v>
      </c>
      <c r="AB23956" s="232">
        <v>11014.61</v>
      </c>
    </row>
    <row r="23957" spans="27:28" x14ac:dyDescent="0.3">
      <c r="AA23957" s="231" t="s">
        <v>54734</v>
      </c>
      <c r="AB23957" s="232">
        <v>11848.08</v>
      </c>
    </row>
    <row r="23958" spans="27:28" x14ac:dyDescent="0.3">
      <c r="AA23958" s="231" t="s">
        <v>43445</v>
      </c>
      <c r="AB23958" s="232">
        <v>72905.289999999994</v>
      </c>
    </row>
    <row r="23959" spans="27:28" x14ac:dyDescent="0.3">
      <c r="AA23959" s="231" t="s">
        <v>48616</v>
      </c>
      <c r="AB23959" s="232">
        <v>360</v>
      </c>
    </row>
    <row r="23960" spans="27:28" x14ac:dyDescent="0.3">
      <c r="AA23960" s="231" t="s">
        <v>46281</v>
      </c>
      <c r="AB23960" s="232">
        <v>1488.75</v>
      </c>
    </row>
    <row r="23961" spans="27:28" x14ac:dyDescent="0.3">
      <c r="AA23961" s="231" t="s">
        <v>54735</v>
      </c>
      <c r="AB23961" s="232">
        <v>448.02</v>
      </c>
    </row>
    <row r="23962" spans="27:28" x14ac:dyDescent="0.3">
      <c r="AA23962" s="231" t="s">
        <v>48617</v>
      </c>
      <c r="AB23962" s="232">
        <v>3256.55</v>
      </c>
    </row>
    <row r="23963" spans="27:28" x14ac:dyDescent="0.3">
      <c r="AA23963" s="231" t="s">
        <v>54736</v>
      </c>
      <c r="AB23963" s="232">
        <v>6000</v>
      </c>
    </row>
    <row r="23964" spans="27:28" x14ac:dyDescent="0.3">
      <c r="AA23964" s="231" t="s">
        <v>48618</v>
      </c>
      <c r="AB23964" s="232">
        <v>31940</v>
      </c>
    </row>
    <row r="23965" spans="27:28" x14ac:dyDescent="0.3">
      <c r="AA23965" s="231" t="s">
        <v>40948</v>
      </c>
      <c r="AB23965" s="232">
        <v>2844946.21</v>
      </c>
    </row>
    <row r="23966" spans="27:28" x14ac:dyDescent="0.3">
      <c r="AA23966" s="231" t="s">
        <v>48619</v>
      </c>
      <c r="AB23966" s="232">
        <v>502.33</v>
      </c>
    </row>
    <row r="23967" spans="27:28" x14ac:dyDescent="0.3">
      <c r="AA23967" s="231" t="s">
        <v>47694</v>
      </c>
      <c r="AB23967" s="232">
        <v>80021.05</v>
      </c>
    </row>
    <row r="23968" spans="27:28" x14ac:dyDescent="0.3">
      <c r="AA23968" s="231" t="s">
        <v>47695</v>
      </c>
      <c r="AB23968" s="232">
        <v>33840.33</v>
      </c>
    </row>
    <row r="23969" spans="27:28" x14ac:dyDescent="0.3">
      <c r="AA23969" s="231" t="s">
        <v>46282</v>
      </c>
      <c r="AB23969" s="232">
        <v>189649.75</v>
      </c>
    </row>
    <row r="23970" spans="27:28" x14ac:dyDescent="0.3">
      <c r="AA23970" s="231" t="s">
        <v>48620</v>
      </c>
      <c r="AB23970" s="232">
        <v>75485.679999999993</v>
      </c>
    </row>
    <row r="23971" spans="27:28" x14ac:dyDescent="0.3">
      <c r="AA23971" s="231" t="s">
        <v>46283</v>
      </c>
      <c r="AB23971" s="232">
        <v>172340</v>
      </c>
    </row>
    <row r="23972" spans="27:28" x14ac:dyDescent="0.3">
      <c r="AA23972" s="231" t="s">
        <v>49506</v>
      </c>
      <c r="AB23972" s="232">
        <v>15918.85</v>
      </c>
    </row>
    <row r="23973" spans="27:28" x14ac:dyDescent="0.3">
      <c r="AA23973" s="231" t="s">
        <v>46284</v>
      </c>
      <c r="AB23973" s="232">
        <v>153090.9</v>
      </c>
    </row>
    <row r="23974" spans="27:28" x14ac:dyDescent="0.3">
      <c r="AA23974" s="231" t="s">
        <v>40949</v>
      </c>
      <c r="AB23974" s="232">
        <v>3239518.52</v>
      </c>
    </row>
    <row r="23975" spans="27:28" x14ac:dyDescent="0.3">
      <c r="AA23975" s="231" t="s">
        <v>43446</v>
      </c>
      <c r="AB23975" s="232">
        <v>29944.7</v>
      </c>
    </row>
    <row r="23976" spans="27:28" x14ac:dyDescent="0.3">
      <c r="AA23976" s="231" t="s">
        <v>48621</v>
      </c>
      <c r="AB23976" s="232">
        <v>7931.25</v>
      </c>
    </row>
    <row r="23977" spans="27:28" x14ac:dyDescent="0.3">
      <c r="AA23977" s="231" t="s">
        <v>48622</v>
      </c>
      <c r="AB23977" s="232">
        <v>148295.01</v>
      </c>
    </row>
    <row r="23978" spans="27:28" x14ac:dyDescent="0.3">
      <c r="AA23978" s="231" t="s">
        <v>46285</v>
      </c>
      <c r="AB23978" s="232">
        <v>19222.23</v>
      </c>
    </row>
    <row r="23979" spans="27:28" x14ac:dyDescent="0.3">
      <c r="AA23979" s="231" t="s">
        <v>47696</v>
      </c>
      <c r="AB23979" s="232">
        <v>11029</v>
      </c>
    </row>
    <row r="23980" spans="27:28" x14ac:dyDescent="0.3">
      <c r="AA23980" s="231" t="s">
        <v>47697</v>
      </c>
      <c r="AB23980" s="232">
        <v>31911.3</v>
      </c>
    </row>
    <row r="23981" spans="27:28" x14ac:dyDescent="0.3">
      <c r="AA23981" s="231" t="s">
        <v>40950</v>
      </c>
      <c r="AB23981" s="232">
        <v>28087.42</v>
      </c>
    </row>
    <row r="23982" spans="27:28" x14ac:dyDescent="0.3">
      <c r="AA23982" s="231" t="s">
        <v>43447</v>
      </c>
      <c r="AB23982" s="232">
        <v>34505.93</v>
      </c>
    </row>
    <row r="23983" spans="27:28" x14ac:dyDescent="0.3">
      <c r="AA23983" s="231" t="s">
        <v>49507</v>
      </c>
      <c r="AB23983" s="232">
        <v>385.5</v>
      </c>
    </row>
    <row r="23984" spans="27:28" x14ac:dyDescent="0.3">
      <c r="AA23984" s="231" t="s">
        <v>48623</v>
      </c>
      <c r="AB23984" s="232">
        <v>989.58</v>
      </c>
    </row>
    <row r="23985" spans="27:28" x14ac:dyDescent="0.3">
      <c r="AA23985" s="231" t="s">
        <v>49508</v>
      </c>
      <c r="AB23985" s="232">
        <v>1126.96</v>
      </c>
    </row>
    <row r="23986" spans="27:28" x14ac:dyDescent="0.3">
      <c r="AA23986" s="231" t="s">
        <v>54737</v>
      </c>
      <c r="AB23986" s="232">
        <v>6263.13</v>
      </c>
    </row>
    <row r="23987" spans="27:28" x14ac:dyDescent="0.3">
      <c r="AA23987" s="231" t="s">
        <v>47698</v>
      </c>
      <c r="AB23987" s="232">
        <v>1854.78</v>
      </c>
    </row>
    <row r="23988" spans="27:28" x14ac:dyDescent="0.3">
      <c r="AA23988" s="231" t="s">
        <v>46286</v>
      </c>
      <c r="AB23988" s="232">
        <v>115017</v>
      </c>
    </row>
    <row r="23989" spans="27:28" x14ac:dyDescent="0.3">
      <c r="AA23989" s="231" t="s">
        <v>40951</v>
      </c>
      <c r="AB23989" s="232">
        <v>159443.26</v>
      </c>
    </row>
    <row r="23990" spans="27:28" x14ac:dyDescent="0.3">
      <c r="AA23990" s="231" t="s">
        <v>49509</v>
      </c>
      <c r="AB23990" s="232">
        <v>480150</v>
      </c>
    </row>
    <row r="23991" spans="27:28" x14ac:dyDescent="0.3">
      <c r="AA23991" s="231" t="s">
        <v>43448</v>
      </c>
      <c r="AB23991" s="232">
        <v>1748.31</v>
      </c>
    </row>
    <row r="23992" spans="27:28" x14ac:dyDescent="0.3">
      <c r="AA23992" s="231" t="s">
        <v>49510</v>
      </c>
      <c r="AB23992" s="232">
        <v>1793.2</v>
      </c>
    </row>
    <row r="23993" spans="27:28" x14ac:dyDescent="0.3">
      <c r="AA23993" s="231" t="s">
        <v>40952</v>
      </c>
      <c r="AB23993" s="232">
        <v>564193.67000000004</v>
      </c>
    </row>
    <row r="23994" spans="27:28" x14ac:dyDescent="0.3">
      <c r="AA23994" s="231" t="s">
        <v>49511</v>
      </c>
      <c r="AB23994" s="232">
        <v>960</v>
      </c>
    </row>
    <row r="23995" spans="27:28" x14ac:dyDescent="0.3">
      <c r="AA23995" s="231" t="s">
        <v>49512</v>
      </c>
      <c r="AB23995" s="232">
        <v>28266</v>
      </c>
    </row>
    <row r="23996" spans="27:28" x14ac:dyDescent="0.3">
      <c r="AA23996" s="231" t="s">
        <v>48624</v>
      </c>
      <c r="AB23996" s="232">
        <v>103664.35</v>
      </c>
    </row>
    <row r="23997" spans="27:28" x14ac:dyDescent="0.3">
      <c r="AA23997" s="231" t="s">
        <v>47699</v>
      </c>
      <c r="AB23997" s="232">
        <v>3279.21</v>
      </c>
    </row>
    <row r="23998" spans="27:28" x14ac:dyDescent="0.3">
      <c r="AA23998" s="231" t="s">
        <v>40953</v>
      </c>
      <c r="AB23998" s="232">
        <v>589939.16</v>
      </c>
    </row>
    <row r="23999" spans="27:28" x14ac:dyDescent="0.3">
      <c r="AA23999" s="231" t="s">
        <v>40954</v>
      </c>
      <c r="AB23999" s="232">
        <v>1682810.15</v>
      </c>
    </row>
    <row r="24000" spans="27:28" x14ac:dyDescent="0.3">
      <c r="AA24000" s="231" t="s">
        <v>40955</v>
      </c>
      <c r="AB24000" s="232">
        <v>580.24</v>
      </c>
    </row>
    <row r="24001" spans="27:28" x14ac:dyDescent="0.3">
      <c r="AA24001" s="231" t="s">
        <v>40956</v>
      </c>
      <c r="AB24001" s="232">
        <v>548701.93999999994</v>
      </c>
    </row>
    <row r="24002" spans="27:28" x14ac:dyDescent="0.3">
      <c r="AA24002" s="231" t="s">
        <v>46287</v>
      </c>
      <c r="AB24002" s="232">
        <v>15636.39</v>
      </c>
    </row>
    <row r="24003" spans="27:28" x14ac:dyDescent="0.3">
      <c r="AA24003" s="231" t="s">
        <v>40957</v>
      </c>
      <c r="AB24003" s="232">
        <v>94.77</v>
      </c>
    </row>
    <row r="24004" spans="27:28" x14ac:dyDescent="0.3">
      <c r="AA24004" s="231" t="s">
        <v>46288</v>
      </c>
      <c r="AB24004" s="232">
        <v>2137.4499999999998</v>
      </c>
    </row>
    <row r="24005" spans="27:28" x14ac:dyDescent="0.3">
      <c r="AA24005" s="231" t="s">
        <v>46289</v>
      </c>
      <c r="AB24005" s="232">
        <v>33.49</v>
      </c>
    </row>
    <row r="24006" spans="27:28" x14ac:dyDescent="0.3">
      <c r="AA24006" s="231" t="s">
        <v>48625</v>
      </c>
      <c r="AB24006" s="232">
        <v>7.84</v>
      </c>
    </row>
    <row r="24007" spans="27:28" x14ac:dyDescent="0.3">
      <c r="AA24007" s="231" t="s">
        <v>40958</v>
      </c>
      <c r="AB24007" s="232">
        <v>2450233.7000000002</v>
      </c>
    </row>
    <row r="24008" spans="27:28" x14ac:dyDescent="0.3">
      <c r="AA24008" s="231" t="s">
        <v>40959</v>
      </c>
      <c r="AB24008" s="232">
        <v>771062.32</v>
      </c>
    </row>
    <row r="24009" spans="27:28" x14ac:dyDescent="0.3">
      <c r="AA24009" s="231" t="s">
        <v>43449</v>
      </c>
      <c r="AB24009" s="232">
        <v>176175.48</v>
      </c>
    </row>
    <row r="24010" spans="27:28" x14ac:dyDescent="0.3">
      <c r="AA24010" s="231" t="s">
        <v>46290</v>
      </c>
      <c r="AB24010" s="232">
        <v>260695.56</v>
      </c>
    </row>
    <row r="24011" spans="27:28" x14ac:dyDescent="0.3">
      <c r="AA24011" s="231" t="s">
        <v>49513</v>
      </c>
      <c r="AB24011" s="232">
        <v>4970.13</v>
      </c>
    </row>
    <row r="24012" spans="27:28" x14ac:dyDescent="0.3">
      <c r="AA24012" s="231" t="s">
        <v>49514</v>
      </c>
      <c r="AB24012" s="232">
        <v>257168.24</v>
      </c>
    </row>
    <row r="24013" spans="27:28" x14ac:dyDescent="0.3">
      <c r="AA24013" s="231" t="s">
        <v>40960</v>
      </c>
      <c r="AB24013" s="232">
        <v>87680.21</v>
      </c>
    </row>
    <row r="24014" spans="27:28" x14ac:dyDescent="0.3">
      <c r="AA24014" s="231" t="s">
        <v>43450</v>
      </c>
      <c r="AB24014" s="232">
        <v>3125.31</v>
      </c>
    </row>
    <row r="24015" spans="27:28" x14ac:dyDescent="0.3">
      <c r="AA24015" s="231" t="s">
        <v>54738</v>
      </c>
      <c r="AB24015" s="232">
        <v>200</v>
      </c>
    </row>
    <row r="24016" spans="27:28" x14ac:dyDescent="0.3">
      <c r="AA24016" s="231" t="s">
        <v>48626</v>
      </c>
      <c r="AB24016" s="232">
        <v>6141.93</v>
      </c>
    </row>
    <row r="24017" spans="27:28" x14ac:dyDescent="0.3">
      <c r="AA24017" s="231" t="s">
        <v>46291</v>
      </c>
      <c r="AB24017" s="232">
        <v>375905.06</v>
      </c>
    </row>
    <row r="24018" spans="27:28" x14ac:dyDescent="0.3">
      <c r="AA24018" s="231" t="s">
        <v>40961</v>
      </c>
      <c r="AB24018" s="232">
        <v>1358056.22</v>
      </c>
    </row>
    <row r="24019" spans="27:28" x14ac:dyDescent="0.3">
      <c r="AA24019" s="231" t="s">
        <v>43451</v>
      </c>
      <c r="AB24019" s="232">
        <v>482103.78</v>
      </c>
    </row>
    <row r="24020" spans="27:28" x14ac:dyDescent="0.3">
      <c r="AA24020" s="231" t="s">
        <v>46292</v>
      </c>
      <c r="AB24020" s="232">
        <v>2115.6999999999998</v>
      </c>
    </row>
    <row r="24021" spans="27:28" x14ac:dyDescent="0.3">
      <c r="AA24021" s="231" t="s">
        <v>48627</v>
      </c>
      <c r="AB24021" s="232">
        <v>141.93</v>
      </c>
    </row>
    <row r="24022" spans="27:28" x14ac:dyDescent="0.3">
      <c r="AA24022" s="231" t="s">
        <v>43452</v>
      </c>
      <c r="AB24022" s="232">
        <v>56064.43</v>
      </c>
    </row>
    <row r="24023" spans="27:28" x14ac:dyDescent="0.3">
      <c r="AA24023" s="231" t="s">
        <v>43453</v>
      </c>
      <c r="AB24023" s="232">
        <v>251274.29</v>
      </c>
    </row>
    <row r="24024" spans="27:28" x14ac:dyDescent="0.3">
      <c r="AA24024" s="231" t="s">
        <v>47700</v>
      </c>
      <c r="AB24024" s="232">
        <v>13354.94</v>
      </c>
    </row>
    <row r="24025" spans="27:28" x14ac:dyDescent="0.3">
      <c r="AA24025" s="231" t="s">
        <v>48628</v>
      </c>
      <c r="AB24025" s="232">
        <v>18765.560000000001</v>
      </c>
    </row>
    <row r="24026" spans="27:28" x14ac:dyDescent="0.3">
      <c r="AA24026" s="231" t="s">
        <v>39650</v>
      </c>
      <c r="AB24026" s="232">
        <v>243988.62</v>
      </c>
    </row>
    <row r="24027" spans="27:28" x14ac:dyDescent="0.3">
      <c r="AA24027" s="231" t="s">
        <v>54739</v>
      </c>
      <c r="AB24027" s="232">
        <v>2826.96</v>
      </c>
    </row>
    <row r="24028" spans="27:28" x14ac:dyDescent="0.3">
      <c r="AA24028" s="231" t="s">
        <v>47701</v>
      </c>
      <c r="AB24028" s="232">
        <v>2330.0700000000002</v>
      </c>
    </row>
    <row r="24029" spans="27:28" x14ac:dyDescent="0.3">
      <c r="AA24029" s="231" t="s">
        <v>54740</v>
      </c>
      <c r="AB24029" s="232">
        <v>8762.4500000000007</v>
      </c>
    </row>
    <row r="24030" spans="27:28" x14ac:dyDescent="0.3">
      <c r="AA24030" s="231" t="s">
        <v>49515</v>
      </c>
      <c r="AB24030" s="232">
        <v>1025.6400000000001</v>
      </c>
    </row>
    <row r="24031" spans="27:28" x14ac:dyDescent="0.3">
      <c r="AA24031" s="231" t="s">
        <v>48629</v>
      </c>
      <c r="AB24031" s="232">
        <v>4784.92</v>
      </c>
    </row>
    <row r="24032" spans="27:28" x14ac:dyDescent="0.3">
      <c r="AA24032" s="231" t="s">
        <v>54741</v>
      </c>
      <c r="AB24032" s="232">
        <v>17500</v>
      </c>
    </row>
    <row r="24033" spans="27:28" x14ac:dyDescent="0.3">
      <c r="AA24033" s="231" t="s">
        <v>50856</v>
      </c>
      <c r="AB24033" s="232">
        <v>22281.42</v>
      </c>
    </row>
    <row r="24034" spans="27:28" x14ac:dyDescent="0.3">
      <c r="AA24034" s="231" t="s">
        <v>46293</v>
      </c>
      <c r="AB24034" s="232">
        <v>220237.72</v>
      </c>
    </row>
    <row r="24035" spans="27:28" x14ac:dyDescent="0.3">
      <c r="AA24035" s="231" t="s">
        <v>40962</v>
      </c>
      <c r="AB24035" s="232">
        <v>6726.68</v>
      </c>
    </row>
    <row r="24036" spans="27:28" x14ac:dyDescent="0.3">
      <c r="AA24036" s="231" t="s">
        <v>48630</v>
      </c>
      <c r="AB24036" s="232">
        <v>1884.5</v>
      </c>
    </row>
    <row r="24037" spans="27:28" x14ac:dyDescent="0.3">
      <c r="AA24037" s="231" t="s">
        <v>47702</v>
      </c>
      <c r="AB24037" s="232">
        <v>1372</v>
      </c>
    </row>
    <row r="24038" spans="27:28" x14ac:dyDescent="0.3">
      <c r="AA24038" s="231" t="s">
        <v>47703</v>
      </c>
      <c r="AB24038" s="232">
        <v>683</v>
      </c>
    </row>
    <row r="24039" spans="27:28" x14ac:dyDescent="0.3">
      <c r="AA24039" s="231" t="s">
        <v>46294</v>
      </c>
      <c r="AB24039" s="232">
        <v>12129</v>
      </c>
    </row>
    <row r="24040" spans="27:28" x14ac:dyDescent="0.3">
      <c r="AA24040" s="231" t="s">
        <v>40963</v>
      </c>
      <c r="AB24040" s="232">
        <v>14208.72</v>
      </c>
    </row>
    <row r="24041" spans="27:28" x14ac:dyDescent="0.3">
      <c r="AA24041" s="231" t="s">
        <v>49516</v>
      </c>
      <c r="AB24041" s="232">
        <v>12595.72</v>
      </c>
    </row>
    <row r="24042" spans="27:28" x14ac:dyDescent="0.3">
      <c r="AA24042" s="231" t="s">
        <v>46295</v>
      </c>
      <c r="AB24042" s="232">
        <v>242.95</v>
      </c>
    </row>
    <row r="24043" spans="27:28" x14ac:dyDescent="0.3">
      <c r="AA24043" s="231" t="s">
        <v>39651</v>
      </c>
      <c r="AB24043" s="232">
        <v>43077.15</v>
      </c>
    </row>
    <row r="24044" spans="27:28" x14ac:dyDescent="0.3">
      <c r="AA24044" s="231" t="s">
        <v>39652</v>
      </c>
      <c r="AB24044" s="232">
        <v>130803.48</v>
      </c>
    </row>
    <row r="24045" spans="27:28" x14ac:dyDescent="0.3">
      <c r="AA24045" s="231" t="s">
        <v>39653</v>
      </c>
      <c r="AB24045" s="232">
        <v>67358.720000000001</v>
      </c>
    </row>
    <row r="24046" spans="27:28" x14ac:dyDescent="0.3">
      <c r="AA24046" s="231" t="s">
        <v>49517</v>
      </c>
      <c r="AB24046" s="232">
        <v>831.03</v>
      </c>
    </row>
    <row r="24047" spans="27:28" x14ac:dyDescent="0.3">
      <c r="AA24047" s="231" t="s">
        <v>46296</v>
      </c>
      <c r="AB24047" s="232">
        <v>251.44</v>
      </c>
    </row>
    <row r="24048" spans="27:28" x14ac:dyDescent="0.3">
      <c r="AA24048" s="231" t="s">
        <v>39654</v>
      </c>
      <c r="AB24048" s="232">
        <v>227623.86</v>
      </c>
    </row>
    <row r="24049" spans="27:28" x14ac:dyDescent="0.3">
      <c r="AA24049" s="231" t="s">
        <v>43454</v>
      </c>
      <c r="AB24049" s="232">
        <v>5645.12</v>
      </c>
    </row>
    <row r="24050" spans="27:28" x14ac:dyDescent="0.3">
      <c r="AA24050" s="231" t="s">
        <v>40964</v>
      </c>
      <c r="AB24050" s="232">
        <v>15793</v>
      </c>
    </row>
    <row r="24051" spans="27:28" x14ac:dyDescent="0.3">
      <c r="AA24051" s="231" t="s">
        <v>47704</v>
      </c>
      <c r="AB24051" s="232">
        <v>34013.870000000003</v>
      </c>
    </row>
    <row r="24052" spans="27:28" x14ac:dyDescent="0.3">
      <c r="AA24052" s="231" t="s">
        <v>48631</v>
      </c>
      <c r="AB24052" s="232">
        <v>2001.78</v>
      </c>
    </row>
    <row r="24053" spans="27:28" x14ac:dyDescent="0.3">
      <c r="AA24053" s="231" t="s">
        <v>49518</v>
      </c>
      <c r="AB24053" s="232">
        <v>498.8</v>
      </c>
    </row>
    <row r="24054" spans="27:28" x14ac:dyDescent="0.3">
      <c r="AA24054" s="231" t="s">
        <v>47705</v>
      </c>
      <c r="AB24054" s="232">
        <v>30470.86</v>
      </c>
    </row>
    <row r="24055" spans="27:28" x14ac:dyDescent="0.3">
      <c r="AA24055" s="231" t="s">
        <v>39655</v>
      </c>
      <c r="AB24055" s="232">
        <v>185819.82</v>
      </c>
    </row>
    <row r="24056" spans="27:28" x14ac:dyDescent="0.3">
      <c r="AA24056" s="231" t="s">
        <v>50857</v>
      </c>
      <c r="AB24056" s="232">
        <v>173111.72</v>
      </c>
    </row>
    <row r="24057" spans="27:28" x14ac:dyDescent="0.3">
      <c r="AA24057" s="231" t="s">
        <v>46297</v>
      </c>
      <c r="AB24057" s="232">
        <v>53758.73</v>
      </c>
    </row>
    <row r="24058" spans="27:28" x14ac:dyDescent="0.3">
      <c r="AA24058" s="231" t="s">
        <v>46298</v>
      </c>
      <c r="AB24058" s="232">
        <v>41942.58</v>
      </c>
    </row>
    <row r="24059" spans="27:28" x14ac:dyDescent="0.3">
      <c r="AA24059" s="231" t="s">
        <v>50858</v>
      </c>
      <c r="AB24059" s="232">
        <v>10314.799999999999</v>
      </c>
    </row>
    <row r="24060" spans="27:28" x14ac:dyDescent="0.3">
      <c r="AA24060" s="231" t="s">
        <v>49519</v>
      </c>
      <c r="AB24060" s="232">
        <v>22525.91</v>
      </c>
    </row>
    <row r="24061" spans="27:28" x14ac:dyDescent="0.3">
      <c r="AA24061" s="231" t="s">
        <v>50859</v>
      </c>
      <c r="AB24061" s="232">
        <v>49938.86</v>
      </c>
    </row>
    <row r="24062" spans="27:28" x14ac:dyDescent="0.3">
      <c r="AA24062" s="231" t="s">
        <v>50860</v>
      </c>
      <c r="AB24062" s="232">
        <v>1204</v>
      </c>
    </row>
    <row r="24063" spans="27:28" x14ac:dyDescent="0.3">
      <c r="AA24063" s="231" t="s">
        <v>50861</v>
      </c>
      <c r="AB24063" s="232">
        <v>3862.43</v>
      </c>
    </row>
    <row r="24064" spans="27:28" x14ac:dyDescent="0.3">
      <c r="AA24064" s="231" t="s">
        <v>50862</v>
      </c>
      <c r="AB24064" s="232">
        <v>11957.58</v>
      </c>
    </row>
    <row r="24065" spans="27:28" x14ac:dyDescent="0.3">
      <c r="AA24065" s="231" t="s">
        <v>50863</v>
      </c>
      <c r="AB24065" s="232">
        <v>4283.22</v>
      </c>
    </row>
    <row r="24066" spans="27:28" x14ac:dyDescent="0.3">
      <c r="AA24066" s="231" t="s">
        <v>54742</v>
      </c>
      <c r="AB24066" s="232">
        <v>1270.9100000000001</v>
      </c>
    </row>
    <row r="24067" spans="27:28" x14ac:dyDescent="0.3">
      <c r="AA24067" s="231" t="s">
        <v>50864</v>
      </c>
      <c r="AB24067" s="232">
        <v>2240</v>
      </c>
    </row>
    <row r="24068" spans="27:28" x14ac:dyDescent="0.3">
      <c r="AA24068" s="231" t="s">
        <v>47706</v>
      </c>
      <c r="AB24068" s="232">
        <v>2248814.5099999998</v>
      </c>
    </row>
    <row r="24069" spans="27:28" x14ac:dyDescent="0.3">
      <c r="AA24069" s="231" t="s">
        <v>47707</v>
      </c>
      <c r="AB24069" s="232">
        <v>250641.36</v>
      </c>
    </row>
    <row r="24070" spans="27:28" x14ac:dyDescent="0.3">
      <c r="AA24070" s="231" t="s">
        <v>50865</v>
      </c>
      <c r="AB24070" s="232">
        <v>1859.68</v>
      </c>
    </row>
    <row r="24071" spans="27:28" x14ac:dyDescent="0.3">
      <c r="AA24071" s="231" t="s">
        <v>54743</v>
      </c>
      <c r="AB24071" s="232">
        <v>464.47</v>
      </c>
    </row>
    <row r="24072" spans="27:28" x14ac:dyDescent="0.3">
      <c r="AA24072" s="231" t="s">
        <v>48632</v>
      </c>
      <c r="AB24072" s="232">
        <v>121063.17</v>
      </c>
    </row>
    <row r="24073" spans="27:28" x14ac:dyDescent="0.3">
      <c r="AA24073" s="231" t="s">
        <v>54744</v>
      </c>
      <c r="AB24073" s="232">
        <v>1001</v>
      </c>
    </row>
    <row r="24074" spans="27:28" x14ac:dyDescent="0.3">
      <c r="AA24074" s="231" t="s">
        <v>54745</v>
      </c>
      <c r="AB24074" s="232">
        <v>52.57</v>
      </c>
    </row>
    <row r="24075" spans="27:28" x14ac:dyDescent="0.3">
      <c r="AA24075" s="231" t="s">
        <v>54746</v>
      </c>
      <c r="AB24075" s="232">
        <v>3136.51</v>
      </c>
    </row>
    <row r="24076" spans="27:28" x14ac:dyDescent="0.3">
      <c r="AA24076" s="231" t="s">
        <v>54747</v>
      </c>
      <c r="AB24076" s="232">
        <v>2531.5</v>
      </c>
    </row>
    <row r="24077" spans="27:28" x14ac:dyDescent="0.3">
      <c r="AA24077" s="231" t="s">
        <v>54748</v>
      </c>
      <c r="AB24077" s="232">
        <v>193.65</v>
      </c>
    </row>
    <row r="24078" spans="27:28" x14ac:dyDescent="0.3">
      <c r="AA24078" s="231" t="s">
        <v>54749</v>
      </c>
      <c r="AB24078" s="232">
        <v>610.09</v>
      </c>
    </row>
    <row r="24079" spans="27:28" x14ac:dyDescent="0.3">
      <c r="AA24079" s="231" t="s">
        <v>54750</v>
      </c>
      <c r="AB24079" s="232">
        <v>167.4</v>
      </c>
    </row>
    <row r="24080" spans="27:28" x14ac:dyDescent="0.3">
      <c r="AA24080" s="231" t="s">
        <v>50866</v>
      </c>
      <c r="AB24080" s="232">
        <v>78111.11</v>
      </c>
    </row>
    <row r="24081" spans="27:28" x14ac:dyDescent="0.3">
      <c r="AA24081" s="231" t="s">
        <v>54751</v>
      </c>
      <c r="AB24081" s="232">
        <v>7539.89</v>
      </c>
    </row>
    <row r="24082" spans="27:28" x14ac:dyDescent="0.3">
      <c r="AA24082" s="231" t="s">
        <v>50867</v>
      </c>
      <c r="AB24082" s="232">
        <v>330625</v>
      </c>
    </row>
    <row r="24083" spans="27:28" x14ac:dyDescent="0.3">
      <c r="AA24083" s="231" t="s">
        <v>48633</v>
      </c>
      <c r="AB24083" s="232">
        <v>21674.11</v>
      </c>
    </row>
    <row r="24084" spans="27:28" x14ac:dyDescent="0.3">
      <c r="AA24084" s="231" t="s">
        <v>54752</v>
      </c>
      <c r="AB24084" s="232">
        <v>7800</v>
      </c>
    </row>
    <row r="24085" spans="27:28" x14ac:dyDescent="0.3">
      <c r="AA24085" s="231" t="s">
        <v>49520</v>
      </c>
      <c r="AB24085" s="232">
        <v>1354.5</v>
      </c>
    </row>
    <row r="24086" spans="27:28" x14ac:dyDescent="0.3">
      <c r="AA24086" s="231" t="s">
        <v>48634</v>
      </c>
      <c r="AB24086" s="232">
        <v>685.25</v>
      </c>
    </row>
    <row r="24087" spans="27:28" x14ac:dyDescent="0.3">
      <c r="AA24087" s="231" t="s">
        <v>48635</v>
      </c>
      <c r="AB24087" s="232">
        <v>440.64</v>
      </c>
    </row>
    <row r="24088" spans="27:28" x14ac:dyDescent="0.3">
      <c r="AA24088" s="231" t="s">
        <v>50868</v>
      </c>
      <c r="AB24088" s="232">
        <v>8827.33</v>
      </c>
    </row>
    <row r="24089" spans="27:28" x14ac:dyDescent="0.3">
      <c r="AA24089" s="231" t="s">
        <v>50869</v>
      </c>
      <c r="AB24089" s="232">
        <v>3000</v>
      </c>
    </row>
    <row r="24090" spans="27:28" x14ac:dyDescent="0.3">
      <c r="AA24090" s="231" t="s">
        <v>46299</v>
      </c>
      <c r="AB24090" s="232">
        <v>100589938.8</v>
      </c>
    </row>
    <row r="24091" spans="27:28" x14ac:dyDescent="0.3">
      <c r="AA24091" s="231" t="s">
        <v>46300</v>
      </c>
      <c r="AB24091" s="232">
        <v>7490731.0099999998</v>
      </c>
    </row>
    <row r="24092" spans="27:28" x14ac:dyDescent="0.3">
      <c r="AA24092" s="231" t="s">
        <v>54753</v>
      </c>
      <c r="AB24092" s="232">
        <v>-47552.77</v>
      </c>
    </row>
    <row r="24093" spans="27:28" x14ac:dyDescent="0.3">
      <c r="AA24093" s="231" t="s">
        <v>54754</v>
      </c>
      <c r="AB24093" s="232">
        <v>-1687.11</v>
      </c>
    </row>
    <row r="24094" spans="27:28" x14ac:dyDescent="0.3">
      <c r="AA24094" s="231" t="s">
        <v>54755</v>
      </c>
      <c r="AB24094" s="232">
        <v>300</v>
      </c>
    </row>
    <row r="24095" spans="27:28" x14ac:dyDescent="0.3">
      <c r="AA24095" s="231" t="s">
        <v>50870</v>
      </c>
      <c r="AB24095" s="232">
        <v>2852.88</v>
      </c>
    </row>
    <row r="24096" spans="27:28" x14ac:dyDescent="0.3">
      <c r="AA24096" s="231" t="s">
        <v>49521</v>
      </c>
      <c r="AB24096" s="232">
        <v>32636.45</v>
      </c>
    </row>
    <row r="24097" spans="27:28" x14ac:dyDescent="0.3">
      <c r="AA24097" s="231" t="s">
        <v>54756</v>
      </c>
      <c r="AB24097" s="232">
        <v>472.83</v>
      </c>
    </row>
    <row r="24098" spans="27:28" x14ac:dyDescent="0.3">
      <c r="AA24098" s="231" t="s">
        <v>50871</v>
      </c>
      <c r="AB24098" s="232">
        <v>721.61</v>
      </c>
    </row>
    <row r="24099" spans="27:28" x14ac:dyDescent="0.3">
      <c r="AA24099" s="231" t="s">
        <v>49522</v>
      </c>
      <c r="AB24099" s="232">
        <v>2748.9</v>
      </c>
    </row>
    <row r="24100" spans="27:28" x14ac:dyDescent="0.3">
      <c r="AA24100" s="231" t="s">
        <v>50872</v>
      </c>
      <c r="AB24100" s="232">
        <v>806.6</v>
      </c>
    </row>
    <row r="24101" spans="27:28" x14ac:dyDescent="0.3">
      <c r="AA24101" s="231" t="s">
        <v>50873</v>
      </c>
      <c r="AB24101" s="232">
        <v>20181</v>
      </c>
    </row>
    <row r="24102" spans="27:28" x14ac:dyDescent="0.3">
      <c r="AA24102" s="231" t="s">
        <v>54757</v>
      </c>
      <c r="AB24102" s="232">
        <v>616.44000000000005</v>
      </c>
    </row>
    <row r="24103" spans="27:28" x14ac:dyDescent="0.3">
      <c r="AA24103" s="231" t="s">
        <v>54758</v>
      </c>
      <c r="AB24103" s="232">
        <v>88.23</v>
      </c>
    </row>
  </sheetData>
  <sheetProtection formatCells="0" formatColumns="0" formatRows="0"/>
  <autoFilter ref="A3:BA1847" xr:uid="{00000000-0001-0000-0400-000000000000}"/>
  <mergeCells count="30">
    <mergeCell ref="I1:K1"/>
    <mergeCell ref="I2:K2"/>
    <mergeCell ref="AA1:AB1"/>
    <mergeCell ref="AA2:AB2"/>
    <mergeCell ref="AP1:AQ1"/>
    <mergeCell ref="AP2:AQ2"/>
    <mergeCell ref="M2:O2"/>
    <mergeCell ref="AS1:AT1"/>
    <mergeCell ref="AV1:AW1"/>
    <mergeCell ref="AS2:AT2"/>
    <mergeCell ref="AV2:AW2"/>
    <mergeCell ref="AG2:AH2"/>
    <mergeCell ref="AM1:AN1"/>
    <mergeCell ref="AM2:AN2"/>
    <mergeCell ref="A1:C1"/>
    <mergeCell ref="A2:C2"/>
    <mergeCell ref="U1:V1"/>
    <mergeCell ref="U2:V2"/>
    <mergeCell ref="AJ1:AK1"/>
    <mergeCell ref="AJ2:AK2"/>
    <mergeCell ref="AG1:AH1"/>
    <mergeCell ref="X1:Y1"/>
    <mergeCell ref="X2:Y2"/>
    <mergeCell ref="M1:O1"/>
    <mergeCell ref="Q2:S2"/>
    <mergeCell ref="Q1:S1"/>
    <mergeCell ref="AD1:AE1"/>
    <mergeCell ref="AD2:AE2"/>
    <mergeCell ref="E1:G1"/>
    <mergeCell ref="E2:G2"/>
  </mergeCells>
  <phoneticPr fontId="0" type="noConversion"/>
  <conditionalFormatting sqref="A4:A1847">
    <cfRule type="duplicateValues" dxfId="3" priority="1"/>
  </conditionalFormatting>
  <conditionalFormatting sqref="U58:U15656">
    <cfRule type="duplicateValues" dxfId="2" priority="2"/>
  </conditionalFormatting>
  <conditionalFormatting sqref="AJ4:AJ1810">
    <cfRule type="duplicateValues" dxfId="1" priority="3"/>
  </conditionalFormatting>
  <conditionalFormatting sqref="AJ2126:AJ4078">
    <cfRule type="duplicateValues" dxfId="0" priority="4"/>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4" activePane="bottomLeft" state="frozen"/>
      <selection pane="bottomLeft" activeCell="G4" sqref="G4:H1710"/>
    </sheetView>
  </sheetViews>
  <sheetFormatPr defaultRowHeight="10.199999999999999" x14ac:dyDescent="0.2"/>
  <cols>
    <col min="1" max="1" width="19" customWidth="1"/>
    <col min="2" max="2" width="35.7109375" customWidth="1"/>
    <col min="4" max="4" width="23.85546875" customWidth="1"/>
    <col min="5" max="5" width="32.42578125" customWidth="1"/>
    <col min="7" max="7" width="28.7109375" customWidth="1"/>
    <col min="8" max="8" width="33" customWidth="1"/>
  </cols>
  <sheetData>
    <row r="1" spans="1:8" ht="57.75" customHeight="1" x14ac:dyDescent="0.2">
      <c r="A1" s="334" t="s">
        <v>61733</v>
      </c>
      <c r="B1" s="336"/>
      <c r="D1" s="334" t="s">
        <v>58170</v>
      </c>
      <c r="E1" s="336"/>
      <c r="G1" s="334" t="s">
        <v>58171</v>
      </c>
      <c r="H1" s="336"/>
    </row>
    <row r="2" spans="1:8" x14ac:dyDescent="0.2">
      <c r="A2" s="337" t="s">
        <v>65279</v>
      </c>
      <c r="B2" s="339"/>
      <c r="D2" s="340" t="s">
        <v>65280</v>
      </c>
      <c r="E2" s="340"/>
      <c r="G2" s="340" t="s">
        <v>65281</v>
      </c>
      <c r="H2" s="340"/>
    </row>
    <row r="3" spans="1:8" ht="13.2" x14ac:dyDescent="0.25">
      <c r="A3" s="239" t="s">
        <v>46603</v>
      </c>
      <c r="B3" s="239" t="s">
        <v>58168</v>
      </c>
      <c r="D3" s="164" t="s">
        <v>46604</v>
      </c>
      <c r="E3" s="164" t="s">
        <v>58168</v>
      </c>
      <c r="G3" s="240" t="s">
        <v>58167</v>
      </c>
      <c r="H3" s="241" t="s">
        <v>58169</v>
      </c>
    </row>
    <row r="4" spans="1:8" ht="14.4" x14ac:dyDescent="0.3">
      <c r="A4" s="299" t="s">
        <v>2305</v>
      </c>
      <c r="B4" s="300">
        <v>0.01</v>
      </c>
      <c r="D4" s="301" t="s">
        <v>8589</v>
      </c>
      <c r="E4" s="302">
        <v>0.01</v>
      </c>
      <c r="G4" s="303" t="s">
        <v>66506</v>
      </c>
      <c r="H4" s="304">
        <v>20296</v>
      </c>
    </row>
    <row r="5" spans="1:8" ht="14.4" x14ac:dyDescent="0.3">
      <c r="A5" s="299" t="s">
        <v>61144</v>
      </c>
      <c r="B5" s="300">
        <v>177123.75</v>
      </c>
      <c r="D5" s="301" t="s">
        <v>61160</v>
      </c>
      <c r="E5" s="302">
        <v>177123.75</v>
      </c>
      <c r="G5" s="303" t="s">
        <v>14766</v>
      </c>
      <c r="H5" s="304">
        <v>3979.64</v>
      </c>
    </row>
    <row r="6" spans="1:8" ht="14.4" x14ac:dyDescent="0.3">
      <c r="A6" s="299" t="s">
        <v>65287</v>
      </c>
      <c r="B6" s="300">
        <v>38707.94</v>
      </c>
      <c r="D6" s="301" t="s">
        <v>61161</v>
      </c>
      <c r="E6" s="302">
        <v>38707.94</v>
      </c>
      <c r="G6" s="303" t="s">
        <v>59394</v>
      </c>
      <c r="H6" s="304">
        <v>7196698.4699999997</v>
      </c>
    </row>
    <row r="7" spans="1:8" ht="14.4" x14ac:dyDescent="0.3">
      <c r="A7" s="299" t="s">
        <v>65289</v>
      </c>
      <c r="B7" s="300">
        <v>125117.2</v>
      </c>
      <c r="D7" s="301" t="s">
        <v>61163</v>
      </c>
      <c r="E7" s="302">
        <v>125117.2</v>
      </c>
      <c r="G7" s="303" t="s">
        <v>66507</v>
      </c>
      <c r="H7" s="304">
        <v>300</v>
      </c>
    </row>
    <row r="8" spans="1:8" ht="14.4" x14ac:dyDescent="0.3">
      <c r="A8" s="299" t="s">
        <v>65291</v>
      </c>
      <c r="B8" s="300">
        <v>540813.11</v>
      </c>
      <c r="D8" s="301" t="s">
        <v>49553</v>
      </c>
      <c r="E8" s="302">
        <v>540813.11</v>
      </c>
      <c r="G8" s="303" t="s">
        <v>66508</v>
      </c>
      <c r="H8" s="304">
        <v>74650</v>
      </c>
    </row>
    <row r="9" spans="1:8" ht="14.4" x14ac:dyDescent="0.3">
      <c r="A9" s="299" t="s">
        <v>65292</v>
      </c>
      <c r="B9" s="300">
        <v>31272.04</v>
      </c>
      <c r="D9" s="301" t="s">
        <v>49554</v>
      </c>
      <c r="E9" s="302">
        <v>31272.04</v>
      </c>
      <c r="G9" s="303" t="s">
        <v>66509</v>
      </c>
      <c r="H9" s="304">
        <v>184762.9</v>
      </c>
    </row>
    <row r="10" spans="1:8" ht="14.4" x14ac:dyDescent="0.3">
      <c r="A10" s="299" t="s">
        <v>66484</v>
      </c>
      <c r="B10" s="300">
        <v>207757.62</v>
      </c>
      <c r="D10" s="301" t="s">
        <v>66495</v>
      </c>
      <c r="E10" s="302">
        <v>207757.62</v>
      </c>
      <c r="G10" s="303" t="s">
        <v>62942</v>
      </c>
      <c r="H10" s="304">
        <v>22289.99</v>
      </c>
    </row>
    <row r="11" spans="1:8" ht="14.4" x14ac:dyDescent="0.3">
      <c r="A11" s="299" t="s">
        <v>49547</v>
      </c>
      <c r="B11" s="300">
        <v>41678.959999999999</v>
      </c>
      <c r="D11" s="301" t="s">
        <v>49558</v>
      </c>
      <c r="E11" s="302">
        <v>41678.959999999999</v>
      </c>
      <c r="G11" s="303" t="s">
        <v>66510</v>
      </c>
      <c r="H11" s="304">
        <v>855.98</v>
      </c>
    </row>
    <row r="12" spans="1:8" ht="14.4" x14ac:dyDescent="0.3">
      <c r="A12" s="299" t="s">
        <v>57169</v>
      </c>
      <c r="B12" s="300">
        <v>62548</v>
      </c>
      <c r="D12" s="301" t="s">
        <v>57171</v>
      </c>
      <c r="E12" s="302">
        <v>62548</v>
      </c>
      <c r="G12" s="303" t="s">
        <v>57190</v>
      </c>
      <c r="H12" s="304">
        <v>802.17</v>
      </c>
    </row>
    <row r="13" spans="1:8" ht="14.4" x14ac:dyDescent="0.3">
      <c r="A13" s="299" t="s">
        <v>49549</v>
      </c>
      <c r="B13" s="300">
        <v>401300.45</v>
      </c>
      <c r="D13" s="301" t="s">
        <v>49560</v>
      </c>
      <c r="E13" s="302">
        <v>401300.45</v>
      </c>
      <c r="G13" s="303" t="s">
        <v>66511</v>
      </c>
      <c r="H13" s="304">
        <v>3125.08</v>
      </c>
    </row>
    <row r="14" spans="1:8" ht="14.4" x14ac:dyDescent="0.3">
      <c r="A14" s="299" t="s">
        <v>49550</v>
      </c>
      <c r="B14" s="300">
        <v>106750</v>
      </c>
      <c r="D14" s="301" t="s">
        <v>49561</v>
      </c>
      <c r="E14" s="302">
        <v>106750</v>
      </c>
      <c r="G14" s="303" t="s">
        <v>54776</v>
      </c>
      <c r="H14" s="304">
        <v>561.75</v>
      </c>
    </row>
    <row r="15" spans="1:8" ht="14.4" x14ac:dyDescent="0.3">
      <c r="A15" s="299" t="s">
        <v>5288</v>
      </c>
      <c r="B15" s="300">
        <v>172356.03</v>
      </c>
      <c r="D15" s="301" t="s">
        <v>11488</v>
      </c>
      <c r="E15" s="302">
        <v>172356.03</v>
      </c>
      <c r="G15" s="303" t="s">
        <v>51485</v>
      </c>
      <c r="H15" s="304">
        <v>4655.75</v>
      </c>
    </row>
    <row r="16" spans="1:8" ht="14.4" x14ac:dyDescent="0.3">
      <c r="A16" s="299" t="s">
        <v>5307</v>
      </c>
      <c r="B16" s="300">
        <v>235840.73</v>
      </c>
      <c r="D16" s="301" t="s">
        <v>11507</v>
      </c>
      <c r="E16" s="302">
        <v>235840.73</v>
      </c>
      <c r="G16" s="303" t="s">
        <v>66512</v>
      </c>
      <c r="H16" s="304">
        <v>235.4</v>
      </c>
    </row>
    <row r="17" spans="1:8" ht="14.4" x14ac:dyDescent="0.3">
      <c r="A17" s="299" t="s">
        <v>5368</v>
      </c>
      <c r="B17" s="300">
        <v>3878.55</v>
      </c>
      <c r="D17" s="301" t="s">
        <v>11569</v>
      </c>
      <c r="E17" s="302">
        <v>3878.55</v>
      </c>
      <c r="G17" s="303" t="s">
        <v>63913</v>
      </c>
      <c r="H17" s="304">
        <v>1766124.88</v>
      </c>
    </row>
    <row r="18" spans="1:8" ht="14.4" x14ac:dyDescent="0.3">
      <c r="A18" s="299" t="s">
        <v>5440</v>
      </c>
      <c r="B18" s="300">
        <v>125868.73</v>
      </c>
      <c r="D18" s="301" t="s">
        <v>11642</v>
      </c>
      <c r="E18" s="302">
        <v>125868.73</v>
      </c>
      <c r="G18" s="303" t="s">
        <v>34477</v>
      </c>
      <c r="H18" s="304">
        <v>550.52</v>
      </c>
    </row>
    <row r="19" spans="1:8" ht="14.4" x14ac:dyDescent="0.3">
      <c r="A19" s="299" t="s">
        <v>5442</v>
      </c>
      <c r="B19" s="300">
        <v>42.74</v>
      </c>
      <c r="D19" s="301" t="s">
        <v>11644</v>
      </c>
      <c r="E19" s="302">
        <v>42.74</v>
      </c>
      <c r="G19" s="303" t="s">
        <v>34478</v>
      </c>
      <c r="H19" s="304">
        <v>20888.39</v>
      </c>
    </row>
    <row r="20" spans="1:8" ht="14.4" x14ac:dyDescent="0.3">
      <c r="A20" s="299" t="s">
        <v>5464</v>
      </c>
      <c r="B20" s="300">
        <v>473597.63</v>
      </c>
      <c r="D20" s="301" t="s">
        <v>11666</v>
      </c>
      <c r="E20" s="302">
        <v>473597.63</v>
      </c>
      <c r="G20" s="303" t="s">
        <v>66513</v>
      </c>
      <c r="H20" s="304">
        <v>4276.1099999999997</v>
      </c>
    </row>
    <row r="21" spans="1:8" ht="14.4" x14ac:dyDescent="0.3">
      <c r="A21" s="299" t="s">
        <v>5465</v>
      </c>
      <c r="B21" s="300">
        <v>0.71</v>
      </c>
      <c r="D21" s="301" t="s">
        <v>11667</v>
      </c>
      <c r="E21" s="302">
        <v>0.71</v>
      </c>
      <c r="G21" s="303" t="s">
        <v>57205</v>
      </c>
      <c r="H21" s="304">
        <v>2700</v>
      </c>
    </row>
    <row r="22" spans="1:8" ht="14.4" x14ac:dyDescent="0.3">
      <c r="A22" s="299" t="s">
        <v>5473</v>
      </c>
      <c r="B22" s="300">
        <v>-268.45999999999998</v>
      </c>
      <c r="D22" s="301" t="s">
        <v>11675</v>
      </c>
      <c r="E22" s="302">
        <v>-268.45999999999998</v>
      </c>
      <c r="G22" s="303" t="s">
        <v>66514</v>
      </c>
      <c r="H22" s="304">
        <v>1676.97</v>
      </c>
    </row>
    <row r="23" spans="1:8" ht="14.4" x14ac:dyDescent="0.3">
      <c r="A23" s="299" t="s">
        <v>5503</v>
      </c>
      <c r="B23" s="300">
        <v>1020.16</v>
      </c>
      <c r="D23" s="301" t="s">
        <v>11705</v>
      </c>
      <c r="E23" s="302">
        <v>1020.16</v>
      </c>
      <c r="G23" s="303" t="s">
        <v>61183</v>
      </c>
      <c r="H23" s="304">
        <v>677.03</v>
      </c>
    </row>
    <row r="24" spans="1:8" ht="14.4" x14ac:dyDescent="0.3">
      <c r="A24" s="299" t="s">
        <v>65390</v>
      </c>
      <c r="B24" s="300">
        <v>20296</v>
      </c>
      <c r="D24" s="301" t="s">
        <v>12637</v>
      </c>
      <c r="E24" s="302">
        <v>20296</v>
      </c>
      <c r="G24" s="303" t="s">
        <v>55814</v>
      </c>
      <c r="H24" s="304">
        <v>4037.24</v>
      </c>
    </row>
    <row r="25" spans="1:8" ht="14.4" x14ac:dyDescent="0.3">
      <c r="A25" s="299" t="s">
        <v>12328</v>
      </c>
      <c r="B25" s="300">
        <v>26907.26</v>
      </c>
      <c r="D25" s="301" t="s">
        <v>12542</v>
      </c>
      <c r="E25" s="302">
        <v>26907.26</v>
      </c>
      <c r="G25" s="303" t="s">
        <v>66515</v>
      </c>
      <c r="H25" s="304">
        <v>236773.2</v>
      </c>
    </row>
    <row r="26" spans="1:8" ht="14.4" x14ac:dyDescent="0.3">
      <c r="A26" s="299" t="s">
        <v>65399</v>
      </c>
      <c r="B26" s="300">
        <v>12097</v>
      </c>
      <c r="D26" s="301" t="s">
        <v>66087</v>
      </c>
      <c r="E26" s="302">
        <v>12097</v>
      </c>
      <c r="G26" s="303" t="s">
        <v>66516</v>
      </c>
      <c r="H26" s="304">
        <v>828062.46</v>
      </c>
    </row>
    <row r="27" spans="1:8" ht="14.4" x14ac:dyDescent="0.3">
      <c r="A27" s="299" t="s">
        <v>12348</v>
      </c>
      <c r="B27" s="300">
        <v>3670</v>
      </c>
      <c r="D27" s="301" t="s">
        <v>12565</v>
      </c>
      <c r="E27" s="302">
        <v>3670</v>
      </c>
      <c r="G27" s="303" t="s">
        <v>48671</v>
      </c>
      <c r="H27" s="304">
        <v>1715.15</v>
      </c>
    </row>
    <row r="28" spans="1:8" ht="14.4" x14ac:dyDescent="0.3">
      <c r="A28" s="299" t="s">
        <v>65431</v>
      </c>
      <c r="B28" s="300">
        <v>6000</v>
      </c>
      <c r="D28" s="301" t="s">
        <v>12600</v>
      </c>
      <c r="E28" s="302">
        <v>6000</v>
      </c>
      <c r="G28" s="303" t="s">
        <v>47739</v>
      </c>
      <c r="H28" s="304">
        <v>787.28</v>
      </c>
    </row>
    <row r="29" spans="1:8" ht="14.4" x14ac:dyDescent="0.3">
      <c r="A29" s="299" t="s">
        <v>12393</v>
      </c>
      <c r="B29" s="300">
        <v>12125</v>
      </c>
      <c r="D29" s="301" t="s">
        <v>12614</v>
      </c>
      <c r="E29" s="302">
        <v>12125</v>
      </c>
      <c r="G29" s="303" t="s">
        <v>66517</v>
      </c>
      <c r="H29" s="304">
        <v>117.95</v>
      </c>
    </row>
    <row r="30" spans="1:8" ht="14.4" x14ac:dyDescent="0.3">
      <c r="A30" s="299" t="s">
        <v>12529</v>
      </c>
      <c r="B30" s="300">
        <v>3454.09</v>
      </c>
      <c r="D30" s="301" t="s">
        <v>12767</v>
      </c>
      <c r="E30" s="302">
        <v>3454.09</v>
      </c>
      <c r="G30" s="303" t="s">
        <v>47741</v>
      </c>
      <c r="H30" s="304">
        <v>3202.5</v>
      </c>
    </row>
    <row r="31" spans="1:8" ht="14.4" x14ac:dyDescent="0.3">
      <c r="A31" s="299" t="s">
        <v>37123</v>
      </c>
      <c r="B31" s="300">
        <v>130.22</v>
      </c>
      <c r="D31" s="301" t="s">
        <v>38084</v>
      </c>
      <c r="E31" s="302">
        <v>130.22</v>
      </c>
      <c r="G31" s="303" t="s">
        <v>48677</v>
      </c>
      <c r="H31" s="304">
        <v>3180</v>
      </c>
    </row>
    <row r="32" spans="1:8" ht="14.4" x14ac:dyDescent="0.3">
      <c r="A32" s="299" t="s">
        <v>37252</v>
      </c>
      <c r="B32" s="300">
        <v>8577.98</v>
      </c>
      <c r="D32" s="301" t="s">
        <v>37862</v>
      </c>
      <c r="E32" s="302">
        <v>8577.98</v>
      </c>
      <c r="G32" s="303" t="s">
        <v>40111</v>
      </c>
      <c r="H32" s="304">
        <v>142255</v>
      </c>
    </row>
    <row r="33" spans="1:8" ht="14.4" x14ac:dyDescent="0.3">
      <c r="A33" s="299" t="s">
        <v>37268</v>
      </c>
      <c r="B33" s="300">
        <v>20.82</v>
      </c>
      <c r="D33" s="301" t="s">
        <v>37959</v>
      </c>
      <c r="E33" s="302">
        <v>20.82</v>
      </c>
      <c r="G33" s="303" t="s">
        <v>58181</v>
      </c>
      <c r="H33" s="304">
        <v>537131.56999999995</v>
      </c>
    </row>
    <row r="34" spans="1:8" ht="14.4" x14ac:dyDescent="0.3">
      <c r="A34" s="299" t="s">
        <v>37320</v>
      </c>
      <c r="B34" s="300">
        <v>0.02</v>
      </c>
      <c r="D34" s="301" t="s">
        <v>38285</v>
      </c>
      <c r="E34" s="302">
        <v>0.02</v>
      </c>
      <c r="G34" s="303" t="s">
        <v>62439</v>
      </c>
      <c r="H34" s="304">
        <v>176826.15</v>
      </c>
    </row>
    <row r="35" spans="1:8" ht="14.4" x14ac:dyDescent="0.3">
      <c r="A35" s="299" t="s">
        <v>37324</v>
      </c>
      <c r="B35" s="300">
        <v>13.07</v>
      </c>
      <c r="D35" s="301" t="s">
        <v>38319</v>
      </c>
      <c r="E35" s="302">
        <v>13.07</v>
      </c>
      <c r="G35" s="303" t="s">
        <v>62440</v>
      </c>
      <c r="H35" s="304">
        <v>297.60000000000002</v>
      </c>
    </row>
    <row r="36" spans="1:8" ht="14.4" x14ac:dyDescent="0.3">
      <c r="A36" s="299" t="s">
        <v>37355</v>
      </c>
      <c r="B36" s="300">
        <v>-1.1200000000000001</v>
      </c>
      <c r="D36" s="301" t="s">
        <v>38535</v>
      </c>
      <c r="E36" s="302">
        <v>-1.1200000000000001</v>
      </c>
      <c r="G36" s="303" t="s">
        <v>38865</v>
      </c>
      <c r="H36" s="304">
        <v>1035.3599999999999</v>
      </c>
    </row>
    <row r="37" spans="1:8" ht="14.4" x14ac:dyDescent="0.3">
      <c r="A37" s="299" t="s">
        <v>37359</v>
      </c>
      <c r="B37" s="300">
        <v>20.43</v>
      </c>
      <c r="D37" s="301" t="s">
        <v>38562</v>
      </c>
      <c r="E37" s="302">
        <v>20.43</v>
      </c>
      <c r="G37" s="303" t="s">
        <v>63559</v>
      </c>
      <c r="H37" s="304">
        <v>25871.9</v>
      </c>
    </row>
    <row r="38" spans="1:8" ht="14.4" x14ac:dyDescent="0.3">
      <c r="A38" s="299" t="s">
        <v>37363</v>
      </c>
      <c r="B38" s="300">
        <v>5690.26</v>
      </c>
      <c r="D38" s="301" t="s">
        <v>38583</v>
      </c>
      <c r="E38" s="302">
        <v>5690.26</v>
      </c>
      <c r="G38" s="303" t="s">
        <v>51652</v>
      </c>
      <c r="H38" s="304">
        <v>16174</v>
      </c>
    </row>
    <row r="39" spans="1:8" ht="14.4" x14ac:dyDescent="0.3">
      <c r="A39" s="299" t="s">
        <v>37370</v>
      </c>
      <c r="B39" s="300">
        <v>1284</v>
      </c>
      <c r="D39" s="301" t="s">
        <v>38625</v>
      </c>
      <c r="E39" s="302">
        <v>1284</v>
      </c>
      <c r="G39" s="303" t="s">
        <v>36027</v>
      </c>
      <c r="H39" s="304">
        <v>285049.75</v>
      </c>
    </row>
    <row r="40" spans="1:8" ht="14.4" x14ac:dyDescent="0.3">
      <c r="A40" s="299" t="s">
        <v>65503</v>
      </c>
      <c r="B40" s="300">
        <v>1329.18</v>
      </c>
      <c r="D40" s="301" t="s">
        <v>12199</v>
      </c>
      <c r="E40" s="302">
        <v>1329.18</v>
      </c>
      <c r="G40" s="303" t="s">
        <v>38868</v>
      </c>
      <c r="H40" s="304">
        <v>157360.54999999999</v>
      </c>
    </row>
    <row r="41" spans="1:8" ht="14.4" x14ac:dyDescent="0.3">
      <c r="A41" s="299" t="s">
        <v>65518</v>
      </c>
      <c r="B41" s="300">
        <v>10191</v>
      </c>
      <c r="D41" s="301" t="s">
        <v>66170</v>
      </c>
      <c r="E41" s="302">
        <v>10191</v>
      </c>
      <c r="G41" s="303" t="s">
        <v>58185</v>
      </c>
      <c r="H41" s="304">
        <v>312750</v>
      </c>
    </row>
    <row r="42" spans="1:8" ht="14.4" x14ac:dyDescent="0.3">
      <c r="A42" s="299" t="s">
        <v>5591</v>
      </c>
      <c r="B42" s="300">
        <v>7200678.1100000003</v>
      </c>
      <c r="D42" s="301" t="s">
        <v>11794</v>
      </c>
      <c r="E42" s="302">
        <v>7200678.1100000003</v>
      </c>
      <c r="G42" s="303" t="s">
        <v>36028</v>
      </c>
      <c r="H42" s="304">
        <v>570270.94999999995</v>
      </c>
    </row>
    <row r="43" spans="1:8" ht="14.4" x14ac:dyDescent="0.3">
      <c r="A43" s="299" t="s">
        <v>5596</v>
      </c>
      <c r="B43" s="300">
        <v>1766124.88</v>
      </c>
      <c r="D43" s="301" t="s">
        <v>11799</v>
      </c>
      <c r="E43" s="302">
        <v>1766124.88</v>
      </c>
      <c r="G43" s="303" t="s">
        <v>58186</v>
      </c>
      <c r="H43" s="304">
        <v>12000</v>
      </c>
    </row>
    <row r="44" spans="1:8" ht="14.4" x14ac:dyDescent="0.3">
      <c r="A44" s="299" t="s">
        <v>5597</v>
      </c>
      <c r="B44" s="300">
        <v>25715.02</v>
      </c>
      <c r="D44" s="301" t="s">
        <v>11800</v>
      </c>
      <c r="E44" s="302">
        <v>25715.02</v>
      </c>
      <c r="G44" s="303" t="s">
        <v>51658</v>
      </c>
      <c r="H44" s="304">
        <v>265.5</v>
      </c>
    </row>
    <row r="45" spans="1:8" ht="14.4" x14ac:dyDescent="0.3">
      <c r="A45" s="299" t="s">
        <v>5601</v>
      </c>
      <c r="B45" s="300">
        <v>4037.24</v>
      </c>
      <c r="D45" s="301" t="s">
        <v>11804</v>
      </c>
      <c r="E45" s="302">
        <v>4037.24</v>
      </c>
      <c r="G45" s="303" t="s">
        <v>66518</v>
      </c>
      <c r="H45" s="304">
        <v>85682</v>
      </c>
    </row>
    <row r="46" spans="1:8" ht="14.4" x14ac:dyDescent="0.3">
      <c r="A46" s="299" t="s">
        <v>5603</v>
      </c>
      <c r="B46" s="300">
        <v>1064835.6599999999</v>
      </c>
      <c r="D46" s="301" t="s">
        <v>11806</v>
      </c>
      <c r="E46" s="302">
        <v>1064835.6599999999</v>
      </c>
      <c r="G46" s="303" t="s">
        <v>58837</v>
      </c>
      <c r="H46" s="304">
        <v>-3657.61</v>
      </c>
    </row>
    <row r="47" spans="1:8" ht="14.4" x14ac:dyDescent="0.3">
      <c r="A47" s="299" t="s">
        <v>5606</v>
      </c>
      <c r="B47" s="300">
        <v>679386.57</v>
      </c>
      <c r="D47" s="301" t="s">
        <v>11809</v>
      </c>
      <c r="E47" s="302">
        <v>679386.57</v>
      </c>
      <c r="G47" s="303" t="s">
        <v>58938</v>
      </c>
      <c r="H47" s="304">
        <v>1421.98</v>
      </c>
    </row>
    <row r="48" spans="1:8" ht="14.4" x14ac:dyDescent="0.3">
      <c r="A48" s="299" t="s">
        <v>5609</v>
      </c>
      <c r="B48" s="300">
        <v>1341605.25</v>
      </c>
      <c r="D48" s="301" t="s">
        <v>11812</v>
      </c>
      <c r="E48" s="302">
        <v>1341605.25</v>
      </c>
      <c r="G48" s="303" t="s">
        <v>58187</v>
      </c>
      <c r="H48" s="304">
        <v>465.74</v>
      </c>
    </row>
    <row r="49" spans="1:8" ht="14.4" x14ac:dyDescent="0.3">
      <c r="A49" s="299" t="s">
        <v>5614</v>
      </c>
      <c r="B49" s="300">
        <v>495513.68</v>
      </c>
      <c r="D49" s="301" t="s">
        <v>11817</v>
      </c>
      <c r="E49" s="302">
        <v>495513.68</v>
      </c>
      <c r="G49" s="303" t="s">
        <v>58188</v>
      </c>
      <c r="H49" s="304">
        <v>849.85</v>
      </c>
    </row>
    <row r="50" spans="1:8" ht="14.4" x14ac:dyDescent="0.3">
      <c r="A50" s="299" t="s">
        <v>5618</v>
      </c>
      <c r="B50" s="300">
        <v>33684</v>
      </c>
      <c r="D50" s="301" t="s">
        <v>11821</v>
      </c>
      <c r="E50" s="302">
        <v>33684</v>
      </c>
      <c r="G50" s="303" t="s">
        <v>66519</v>
      </c>
      <c r="H50" s="304">
        <v>18422.61</v>
      </c>
    </row>
    <row r="51" spans="1:8" ht="14.4" x14ac:dyDescent="0.3">
      <c r="A51" s="299" t="s">
        <v>5624</v>
      </c>
      <c r="B51" s="300">
        <v>1314182.49</v>
      </c>
      <c r="D51" s="301" t="s">
        <v>11826</v>
      </c>
      <c r="E51" s="302">
        <v>1314182.49</v>
      </c>
      <c r="G51" s="303" t="s">
        <v>66520</v>
      </c>
      <c r="H51" s="304">
        <v>20285.330000000002</v>
      </c>
    </row>
    <row r="52" spans="1:8" ht="14.4" x14ac:dyDescent="0.3">
      <c r="A52" s="299" t="s">
        <v>5625</v>
      </c>
      <c r="B52" s="300">
        <v>86814.44</v>
      </c>
      <c r="D52" s="301" t="s">
        <v>11827</v>
      </c>
      <c r="E52" s="302">
        <v>86814.44</v>
      </c>
      <c r="G52" s="303" t="s">
        <v>66521</v>
      </c>
      <c r="H52" s="304">
        <v>32380.13</v>
      </c>
    </row>
    <row r="53" spans="1:8" ht="14.4" x14ac:dyDescent="0.3">
      <c r="A53" s="299" t="s">
        <v>5626</v>
      </c>
      <c r="B53" s="300">
        <v>228638.17</v>
      </c>
      <c r="D53" s="301" t="s">
        <v>11828</v>
      </c>
      <c r="E53" s="302">
        <v>228638.17</v>
      </c>
      <c r="G53" s="303" t="s">
        <v>63989</v>
      </c>
      <c r="H53" s="304">
        <v>306900</v>
      </c>
    </row>
    <row r="54" spans="1:8" ht="14.4" x14ac:dyDescent="0.3">
      <c r="A54" s="299" t="s">
        <v>5630</v>
      </c>
      <c r="B54" s="300">
        <v>1156390.48</v>
      </c>
      <c r="D54" s="301" t="s">
        <v>5630</v>
      </c>
      <c r="E54" s="302">
        <v>1156390.48</v>
      </c>
      <c r="G54" s="303" t="s">
        <v>42177</v>
      </c>
      <c r="H54" s="304">
        <v>156233.54999999999</v>
      </c>
    </row>
    <row r="55" spans="1:8" ht="14.4" x14ac:dyDescent="0.3">
      <c r="A55" s="299" t="s">
        <v>5633</v>
      </c>
      <c r="B55" s="300">
        <v>15167.25</v>
      </c>
      <c r="D55" s="301" t="s">
        <v>11833</v>
      </c>
      <c r="E55" s="302">
        <v>15167.25</v>
      </c>
      <c r="G55" s="303" t="s">
        <v>63990</v>
      </c>
      <c r="H55" s="304">
        <v>4492.1400000000003</v>
      </c>
    </row>
    <row r="56" spans="1:8" ht="14.4" x14ac:dyDescent="0.3">
      <c r="A56" s="299" t="s">
        <v>5635</v>
      </c>
      <c r="B56" s="300">
        <v>685046.45</v>
      </c>
      <c r="D56" s="301" t="s">
        <v>11835</v>
      </c>
      <c r="E56" s="302">
        <v>685046.45</v>
      </c>
      <c r="G56" s="303" t="s">
        <v>66522</v>
      </c>
      <c r="H56" s="304">
        <v>5730</v>
      </c>
    </row>
    <row r="57" spans="1:8" ht="14.4" x14ac:dyDescent="0.3">
      <c r="A57" s="299" t="s">
        <v>5637</v>
      </c>
      <c r="B57" s="300">
        <v>7844753.54</v>
      </c>
      <c r="D57" s="301" t="s">
        <v>11837</v>
      </c>
      <c r="E57" s="302">
        <v>7844753.54</v>
      </c>
      <c r="G57" s="303" t="s">
        <v>63991</v>
      </c>
      <c r="H57" s="304">
        <v>5968.04</v>
      </c>
    </row>
    <row r="58" spans="1:8" ht="14.4" x14ac:dyDescent="0.3">
      <c r="A58" s="299" t="s">
        <v>5639</v>
      </c>
      <c r="B58" s="300">
        <v>1470938.44</v>
      </c>
      <c r="D58" s="301" t="s">
        <v>11839</v>
      </c>
      <c r="E58" s="302">
        <v>1470938.44</v>
      </c>
      <c r="G58" s="303" t="s">
        <v>63992</v>
      </c>
      <c r="H58" s="304">
        <v>15165.51</v>
      </c>
    </row>
    <row r="59" spans="1:8" ht="14.4" x14ac:dyDescent="0.3">
      <c r="A59" s="299" t="s">
        <v>5641</v>
      </c>
      <c r="B59" s="300">
        <v>18890.62</v>
      </c>
      <c r="D59" s="301" t="s">
        <v>11841</v>
      </c>
      <c r="E59" s="302">
        <v>18890.62</v>
      </c>
      <c r="G59" s="303" t="s">
        <v>62945</v>
      </c>
      <c r="H59" s="304">
        <v>4815</v>
      </c>
    </row>
    <row r="60" spans="1:8" ht="14.4" x14ac:dyDescent="0.3">
      <c r="A60" s="299" t="s">
        <v>5643</v>
      </c>
      <c r="B60" s="300">
        <v>1669155.46</v>
      </c>
      <c r="D60" s="301" t="s">
        <v>11843</v>
      </c>
      <c r="E60" s="302">
        <v>1669155.46</v>
      </c>
      <c r="G60" s="303" t="s">
        <v>63994</v>
      </c>
      <c r="H60" s="304">
        <v>12153.13</v>
      </c>
    </row>
    <row r="61" spans="1:8" ht="14.4" x14ac:dyDescent="0.3">
      <c r="A61" s="299" t="s">
        <v>5644</v>
      </c>
      <c r="B61" s="300">
        <v>8818908.2300000004</v>
      </c>
      <c r="D61" s="301" t="s">
        <v>11844</v>
      </c>
      <c r="E61" s="302">
        <v>8818908.2300000004</v>
      </c>
      <c r="G61" s="303" t="s">
        <v>66523</v>
      </c>
      <c r="H61" s="304">
        <v>3014.54</v>
      </c>
    </row>
    <row r="62" spans="1:8" ht="14.4" x14ac:dyDescent="0.3">
      <c r="A62" s="299" t="s">
        <v>5649</v>
      </c>
      <c r="B62" s="300">
        <v>344523.6</v>
      </c>
      <c r="D62" s="301" t="s">
        <v>11849</v>
      </c>
      <c r="E62" s="302">
        <v>344523.6</v>
      </c>
      <c r="G62" s="303" t="s">
        <v>60068</v>
      </c>
      <c r="H62" s="304">
        <v>160.5</v>
      </c>
    </row>
    <row r="63" spans="1:8" ht="14.4" x14ac:dyDescent="0.3">
      <c r="A63" s="299" t="s">
        <v>5651</v>
      </c>
      <c r="B63" s="300">
        <v>78084.570000000007</v>
      </c>
      <c r="D63" s="301" t="s">
        <v>11851</v>
      </c>
      <c r="E63" s="302">
        <v>78084.570000000007</v>
      </c>
      <c r="G63" s="303" t="s">
        <v>66524</v>
      </c>
      <c r="H63" s="304">
        <v>4001.4</v>
      </c>
    </row>
    <row r="64" spans="1:8" ht="14.4" x14ac:dyDescent="0.3">
      <c r="A64" s="299" t="s">
        <v>5652</v>
      </c>
      <c r="B64" s="300">
        <v>2401655.56</v>
      </c>
      <c r="D64" s="301" t="s">
        <v>11852</v>
      </c>
      <c r="E64" s="302">
        <v>2401655.56</v>
      </c>
      <c r="G64" s="303" t="s">
        <v>66525</v>
      </c>
      <c r="H64" s="304">
        <v>5750</v>
      </c>
    </row>
    <row r="65" spans="1:8" ht="14.4" x14ac:dyDescent="0.3">
      <c r="A65" s="299" t="s">
        <v>5653</v>
      </c>
      <c r="B65" s="300">
        <v>62217.599999999999</v>
      </c>
      <c r="D65" s="301" t="s">
        <v>11853</v>
      </c>
      <c r="E65" s="302">
        <v>62217.599999999999</v>
      </c>
      <c r="G65" s="303" t="s">
        <v>66526</v>
      </c>
      <c r="H65" s="304">
        <v>11237.97</v>
      </c>
    </row>
    <row r="66" spans="1:8" ht="14.4" x14ac:dyDescent="0.3">
      <c r="A66" s="299" t="s">
        <v>5654</v>
      </c>
      <c r="B66" s="300">
        <v>10731494.33</v>
      </c>
      <c r="D66" s="301" t="s">
        <v>11854</v>
      </c>
      <c r="E66" s="302">
        <v>10731494.33</v>
      </c>
      <c r="G66" s="303" t="s">
        <v>66527</v>
      </c>
      <c r="H66" s="304">
        <v>7305.13</v>
      </c>
    </row>
    <row r="67" spans="1:8" ht="14.4" x14ac:dyDescent="0.3">
      <c r="A67" s="299" t="s">
        <v>5655</v>
      </c>
      <c r="B67" s="300">
        <v>9714233.7300000004</v>
      </c>
      <c r="D67" s="301" t="s">
        <v>11855</v>
      </c>
      <c r="E67" s="302">
        <v>9714233.7300000004</v>
      </c>
      <c r="G67" s="303" t="s">
        <v>38888</v>
      </c>
      <c r="H67" s="304">
        <v>24873.54</v>
      </c>
    </row>
    <row r="68" spans="1:8" ht="14.4" x14ac:dyDescent="0.3">
      <c r="A68" s="299" t="s">
        <v>5670</v>
      </c>
      <c r="B68" s="300">
        <v>1172032.43</v>
      </c>
      <c r="D68" s="301" t="s">
        <v>11870</v>
      </c>
      <c r="E68" s="302">
        <v>1172032.43</v>
      </c>
      <c r="G68" s="303" t="s">
        <v>66528</v>
      </c>
      <c r="H68" s="304">
        <v>8574.25</v>
      </c>
    </row>
    <row r="69" spans="1:8" ht="14.4" x14ac:dyDescent="0.3">
      <c r="A69" s="299" t="s">
        <v>5672</v>
      </c>
      <c r="B69" s="300">
        <v>949335.59</v>
      </c>
      <c r="D69" s="301" t="s">
        <v>11872</v>
      </c>
      <c r="E69" s="302">
        <v>949335.59</v>
      </c>
      <c r="G69" s="303" t="s">
        <v>66529</v>
      </c>
      <c r="H69" s="304">
        <v>103.39</v>
      </c>
    </row>
    <row r="70" spans="1:8" ht="14.4" x14ac:dyDescent="0.3">
      <c r="A70" s="299" t="s">
        <v>5678</v>
      </c>
      <c r="B70" s="300">
        <v>1415275.33</v>
      </c>
      <c r="D70" s="301" t="s">
        <v>11878</v>
      </c>
      <c r="E70" s="302">
        <v>1415275.33</v>
      </c>
      <c r="G70" s="303" t="s">
        <v>16335</v>
      </c>
      <c r="H70" s="304">
        <v>33684</v>
      </c>
    </row>
    <row r="71" spans="1:8" ht="14.4" x14ac:dyDescent="0.3">
      <c r="A71" s="299" t="s">
        <v>5680</v>
      </c>
      <c r="B71" s="300">
        <v>1045061.64</v>
      </c>
      <c r="D71" s="301" t="s">
        <v>11880</v>
      </c>
      <c r="E71" s="302">
        <v>1045061.64</v>
      </c>
      <c r="G71" s="303" t="s">
        <v>66530</v>
      </c>
      <c r="H71" s="304">
        <v>8712</v>
      </c>
    </row>
    <row r="72" spans="1:8" ht="14.4" x14ac:dyDescent="0.3">
      <c r="A72" s="299" t="s">
        <v>5681</v>
      </c>
      <c r="B72" s="300">
        <v>42670</v>
      </c>
      <c r="D72" s="301" t="s">
        <v>11881</v>
      </c>
      <c r="E72" s="302">
        <v>42670</v>
      </c>
      <c r="G72" s="303" t="s">
        <v>61809</v>
      </c>
      <c r="H72" s="304">
        <v>1392.87</v>
      </c>
    </row>
    <row r="73" spans="1:8" ht="14.4" x14ac:dyDescent="0.3">
      <c r="A73" s="299" t="s">
        <v>5684</v>
      </c>
      <c r="B73" s="300">
        <v>68721.69</v>
      </c>
      <c r="D73" s="301" t="s">
        <v>11884</v>
      </c>
      <c r="E73" s="302">
        <v>68721.69</v>
      </c>
      <c r="G73" s="303" t="s">
        <v>66531</v>
      </c>
      <c r="H73" s="304">
        <v>13841.52</v>
      </c>
    </row>
    <row r="74" spans="1:8" ht="14.4" x14ac:dyDescent="0.3">
      <c r="A74" s="299" t="s">
        <v>5685</v>
      </c>
      <c r="B74" s="300">
        <v>29412.98</v>
      </c>
      <c r="D74" s="301" t="s">
        <v>11885</v>
      </c>
      <c r="E74" s="302">
        <v>29412.98</v>
      </c>
      <c r="G74" s="303" t="s">
        <v>62441</v>
      </c>
      <c r="H74" s="304">
        <v>944.07</v>
      </c>
    </row>
    <row r="75" spans="1:8" ht="14.4" x14ac:dyDescent="0.3">
      <c r="A75" s="299" t="s">
        <v>5686</v>
      </c>
      <c r="B75" s="300">
        <v>68429.399999999994</v>
      </c>
      <c r="D75" s="301" t="s">
        <v>11886</v>
      </c>
      <c r="E75" s="302">
        <v>68429.399999999994</v>
      </c>
      <c r="G75" s="303" t="s">
        <v>63560</v>
      </c>
      <c r="H75" s="304">
        <v>395.89</v>
      </c>
    </row>
    <row r="76" spans="1:8" ht="14.4" x14ac:dyDescent="0.3">
      <c r="A76" s="299" t="s">
        <v>5688</v>
      </c>
      <c r="B76" s="300">
        <v>9382.2199999999993</v>
      </c>
      <c r="D76" s="301" t="s">
        <v>11888</v>
      </c>
      <c r="E76" s="302">
        <v>9382.2199999999993</v>
      </c>
      <c r="G76" s="303" t="s">
        <v>61816</v>
      </c>
      <c r="H76" s="304">
        <v>1488.09</v>
      </c>
    </row>
    <row r="77" spans="1:8" ht="14.4" x14ac:dyDescent="0.3">
      <c r="A77" s="299" t="s">
        <v>5689</v>
      </c>
      <c r="B77" s="300">
        <v>17483077.210000001</v>
      </c>
      <c r="D77" s="301" t="s">
        <v>11889</v>
      </c>
      <c r="E77" s="302">
        <v>17483077.210000001</v>
      </c>
      <c r="G77" s="303" t="s">
        <v>66532</v>
      </c>
      <c r="H77" s="304">
        <v>36622.36</v>
      </c>
    </row>
    <row r="78" spans="1:8" ht="14.4" x14ac:dyDescent="0.3">
      <c r="A78" s="299" t="s">
        <v>5700</v>
      </c>
      <c r="B78" s="300">
        <v>5802214.3499999996</v>
      </c>
      <c r="D78" s="301" t="s">
        <v>11900</v>
      </c>
      <c r="E78" s="302">
        <v>5802214.3499999996</v>
      </c>
      <c r="G78" s="303" t="s">
        <v>59492</v>
      </c>
      <c r="H78" s="304">
        <v>159.96</v>
      </c>
    </row>
    <row r="79" spans="1:8" ht="14.4" x14ac:dyDescent="0.3">
      <c r="A79" s="299" t="s">
        <v>5703</v>
      </c>
      <c r="B79" s="300">
        <v>1202110.33</v>
      </c>
      <c r="D79" s="301" t="s">
        <v>11903</v>
      </c>
      <c r="E79" s="302">
        <v>1202110.33</v>
      </c>
      <c r="G79" s="303" t="s">
        <v>64022</v>
      </c>
      <c r="H79" s="304">
        <v>1047.83</v>
      </c>
    </row>
    <row r="80" spans="1:8" ht="14.4" x14ac:dyDescent="0.3">
      <c r="A80" s="299" t="s">
        <v>5704</v>
      </c>
      <c r="B80" s="300">
        <v>138144.51</v>
      </c>
      <c r="D80" s="301" t="s">
        <v>11904</v>
      </c>
      <c r="E80" s="302">
        <v>138144.51</v>
      </c>
      <c r="G80" s="303" t="s">
        <v>58956</v>
      </c>
      <c r="H80" s="304">
        <v>250</v>
      </c>
    </row>
    <row r="81" spans="1:8" ht="14.4" x14ac:dyDescent="0.3">
      <c r="A81" s="299" t="s">
        <v>5705</v>
      </c>
      <c r="B81" s="300">
        <v>2579957.0099999998</v>
      </c>
      <c r="D81" s="301" t="s">
        <v>11905</v>
      </c>
      <c r="E81" s="302">
        <v>2579957.0099999998</v>
      </c>
      <c r="G81" s="303" t="s">
        <v>47819</v>
      </c>
      <c r="H81" s="304">
        <v>431.82</v>
      </c>
    </row>
    <row r="82" spans="1:8" ht="14.4" x14ac:dyDescent="0.3">
      <c r="A82" s="299" t="s">
        <v>5707</v>
      </c>
      <c r="B82" s="300">
        <v>949121.08</v>
      </c>
      <c r="D82" s="301" t="s">
        <v>11907</v>
      </c>
      <c r="E82" s="302">
        <v>949121.08</v>
      </c>
      <c r="G82" s="303" t="s">
        <v>66533</v>
      </c>
      <c r="H82" s="304">
        <v>29390.41</v>
      </c>
    </row>
    <row r="83" spans="1:8" ht="14.4" x14ac:dyDescent="0.3">
      <c r="A83" s="299" t="s">
        <v>5709</v>
      </c>
      <c r="B83" s="300">
        <v>1573775.49</v>
      </c>
      <c r="D83" s="301" t="s">
        <v>11909</v>
      </c>
      <c r="E83" s="302">
        <v>1573775.49</v>
      </c>
      <c r="G83" s="303" t="s">
        <v>58190</v>
      </c>
      <c r="H83" s="304">
        <v>459392</v>
      </c>
    </row>
    <row r="84" spans="1:8" ht="14.4" x14ac:dyDescent="0.3">
      <c r="A84" s="299" t="s">
        <v>5711</v>
      </c>
      <c r="B84" s="300">
        <v>494519.27</v>
      </c>
      <c r="D84" s="301" t="s">
        <v>11911</v>
      </c>
      <c r="E84" s="302">
        <v>494519.27</v>
      </c>
      <c r="G84" s="303" t="s">
        <v>34626</v>
      </c>
      <c r="H84" s="304">
        <v>53235.67</v>
      </c>
    </row>
    <row r="85" spans="1:8" ht="14.4" x14ac:dyDescent="0.3">
      <c r="A85" s="299" t="s">
        <v>5712</v>
      </c>
      <c r="B85" s="300">
        <v>67451.649999999994</v>
      </c>
      <c r="D85" s="301" t="s">
        <v>11912</v>
      </c>
      <c r="E85" s="302">
        <v>67451.649999999994</v>
      </c>
      <c r="G85" s="303" t="s">
        <v>34627</v>
      </c>
      <c r="H85" s="304">
        <v>331689.71000000002</v>
      </c>
    </row>
    <row r="86" spans="1:8" ht="14.4" x14ac:dyDescent="0.3">
      <c r="A86" s="299" t="s">
        <v>5714</v>
      </c>
      <c r="B86" s="300">
        <v>50421.49</v>
      </c>
      <c r="D86" s="301" t="s">
        <v>11914</v>
      </c>
      <c r="E86" s="302">
        <v>50421.49</v>
      </c>
      <c r="G86" s="303" t="s">
        <v>61304</v>
      </c>
      <c r="H86" s="304">
        <v>6906.62</v>
      </c>
    </row>
    <row r="87" spans="1:8" ht="14.4" x14ac:dyDescent="0.3">
      <c r="A87" s="299" t="s">
        <v>5720</v>
      </c>
      <c r="B87" s="300">
        <v>265809.11</v>
      </c>
      <c r="D87" s="301" t="s">
        <v>11920</v>
      </c>
      <c r="E87" s="302">
        <v>265809.11</v>
      </c>
      <c r="G87" s="303" t="s">
        <v>62546</v>
      </c>
      <c r="H87" s="304">
        <v>462958.49</v>
      </c>
    </row>
    <row r="88" spans="1:8" ht="14.4" x14ac:dyDescent="0.3">
      <c r="A88" s="299" t="s">
        <v>5722</v>
      </c>
      <c r="B88" s="300">
        <v>30812176.239999998</v>
      </c>
      <c r="D88" s="301" t="s">
        <v>11922</v>
      </c>
      <c r="E88" s="302">
        <v>30812176.239999998</v>
      </c>
      <c r="G88" s="303" t="s">
        <v>48719</v>
      </c>
      <c r="H88" s="304">
        <v>9000</v>
      </c>
    </row>
    <row r="89" spans="1:8" ht="14.4" x14ac:dyDescent="0.3">
      <c r="A89" s="299" t="s">
        <v>5725</v>
      </c>
      <c r="B89" s="300">
        <v>84096.33</v>
      </c>
      <c r="D89" s="301" t="s">
        <v>11925</v>
      </c>
      <c r="E89" s="302">
        <v>84096.33</v>
      </c>
      <c r="G89" s="303" t="s">
        <v>48720</v>
      </c>
      <c r="H89" s="304">
        <v>636.26</v>
      </c>
    </row>
    <row r="90" spans="1:8" ht="14.4" x14ac:dyDescent="0.3">
      <c r="A90" s="299" t="s">
        <v>5726</v>
      </c>
      <c r="B90" s="300">
        <v>361691.58</v>
      </c>
      <c r="D90" s="301" t="s">
        <v>11926</v>
      </c>
      <c r="E90" s="302">
        <v>361691.58</v>
      </c>
      <c r="G90" s="303" t="s">
        <v>66534</v>
      </c>
      <c r="H90" s="304">
        <v>10000</v>
      </c>
    </row>
    <row r="91" spans="1:8" ht="14.4" x14ac:dyDescent="0.3">
      <c r="A91" s="299" t="s">
        <v>5729</v>
      </c>
      <c r="B91" s="300">
        <v>106850.67</v>
      </c>
      <c r="D91" s="301" t="s">
        <v>11929</v>
      </c>
      <c r="E91" s="302">
        <v>106850.67</v>
      </c>
      <c r="G91" s="303" t="s">
        <v>49698</v>
      </c>
      <c r="H91" s="304">
        <v>2054.5</v>
      </c>
    </row>
    <row r="92" spans="1:8" ht="14.4" x14ac:dyDescent="0.3">
      <c r="A92" s="299" t="s">
        <v>5731</v>
      </c>
      <c r="B92" s="300">
        <v>409629.77</v>
      </c>
      <c r="D92" s="301" t="s">
        <v>11931</v>
      </c>
      <c r="E92" s="302">
        <v>409629.77</v>
      </c>
      <c r="G92" s="303" t="s">
        <v>55869</v>
      </c>
      <c r="H92" s="304">
        <v>4942.5200000000004</v>
      </c>
    </row>
    <row r="93" spans="1:8" ht="14.4" x14ac:dyDescent="0.3">
      <c r="A93" s="299" t="s">
        <v>5736</v>
      </c>
      <c r="B93" s="300">
        <v>487822.7</v>
      </c>
      <c r="D93" s="301" t="s">
        <v>11936</v>
      </c>
      <c r="E93" s="302">
        <v>487822.7</v>
      </c>
      <c r="G93" s="303" t="s">
        <v>66535</v>
      </c>
      <c r="H93" s="304">
        <v>12263.53</v>
      </c>
    </row>
    <row r="94" spans="1:8" ht="14.4" x14ac:dyDescent="0.3">
      <c r="A94" s="299" t="s">
        <v>5738</v>
      </c>
      <c r="B94" s="300">
        <v>937055.81</v>
      </c>
      <c r="D94" s="301" t="s">
        <v>11938</v>
      </c>
      <c r="E94" s="302">
        <v>937055.81</v>
      </c>
      <c r="G94" s="303" t="s">
        <v>66536</v>
      </c>
      <c r="H94" s="304">
        <v>8546.89</v>
      </c>
    </row>
    <row r="95" spans="1:8" ht="14.4" x14ac:dyDescent="0.3">
      <c r="A95" s="299" t="s">
        <v>5739</v>
      </c>
      <c r="B95" s="300">
        <v>33175989.870000001</v>
      </c>
      <c r="D95" s="301" t="s">
        <v>11939</v>
      </c>
      <c r="E95" s="302">
        <v>33175989.870000001</v>
      </c>
      <c r="G95" s="303" t="s">
        <v>66537</v>
      </c>
      <c r="H95" s="304">
        <v>48400</v>
      </c>
    </row>
    <row r="96" spans="1:8" ht="14.4" x14ac:dyDescent="0.3">
      <c r="A96" s="299" t="s">
        <v>5767</v>
      </c>
      <c r="B96" s="300">
        <v>15349.69</v>
      </c>
      <c r="D96" s="301" t="s">
        <v>11967</v>
      </c>
      <c r="E96" s="302">
        <v>15349.69</v>
      </c>
      <c r="G96" s="303" t="s">
        <v>57283</v>
      </c>
      <c r="H96" s="304">
        <v>1366.04</v>
      </c>
    </row>
    <row r="97" spans="1:8" ht="14.4" x14ac:dyDescent="0.3">
      <c r="A97" s="299" t="s">
        <v>5769</v>
      </c>
      <c r="B97" s="300">
        <v>3879239.24</v>
      </c>
      <c r="D97" s="301" t="s">
        <v>11969</v>
      </c>
      <c r="E97" s="302">
        <v>3879239.24</v>
      </c>
      <c r="G97" s="303" t="s">
        <v>66538</v>
      </c>
      <c r="H97" s="304">
        <v>5301.77</v>
      </c>
    </row>
    <row r="98" spans="1:8" ht="14.4" x14ac:dyDescent="0.3">
      <c r="A98" s="299" t="s">
        <v>5771</v>
      </c>
      <c r="B98" s="300">
        <v>1823076.24</v>
      </c>
      <c r="D98" s="301" t="s">
        <v>11971</v>
      </c>
      <c r="E98" s="302">
        <v>1823076.24</v>
      </c>
      <c r="G98" s="303" t="s">
        <v>51774</v>
      </c>
      <c r="H98" s="304">
        <v>20.82</v>
      </c>
    </row>
    <row r="99" spans="1:8" ht="14.4" x14ac:dyDescent="0.3">
      <c r="A99" s="299" t="s">
        <v>5773</v>
      </c>
      <c r="B99" s="300">
        <v>1170354.26</v>
      </c>
      <c r="D99" s="301" t="s">
        <v>11973</v>
      </c>
      <c r="E99" s="302">
        <v>1170354.26</v>
      </c>
      <c r="G99" s="303" t="s">
        <v>46711</v>
      </c>
      <c r="H99" s="304">
        <v>86814.44</v>
      </c>
    </row>
    <row r="100" spans="1:8" ht="14.4" x14ac:dyDescent="0.3">
      <c r="A100" s="299" t="s">
        <v>5778</v>
      </c>
      <c r="B100" s="300">
        <v>34320.19</v>
      </c>
      <c r="D100" s="301" t="s">
        <v>11978</v>
      </c>
      <c r="E100" s="302">
        <v>34320.19</v>
      </c>
      <c r="G100" s="303" t="s">
        <v>66539</v>
      </c>
      <c r="H100" s="304">
        <v>71.489999999999995</v>
      </c>
    </row>
    <row r="101" spans="1:8" ht="14.4" x14ac:dyDescent="0.3">
      <c r="A101" s="299" t="s">
        <v>5779</v>
      </c>
      <c r="B101" s="300">
        <v>519220.67</v>
      </c>
      <c r="D101" s="301" t="s">
        <v>11979</v>
      </c>
      <c r="E101" s="302">
        <v>519220.67</v>
      </c>
      <c r="G101" s="303" t="s">
        <v>66540</v>
      </c>
      <c r="H101" s="304">
        <v>24888.76</v>
      </c>
    </row>
    <row r="102" spans="1:8" ht="14.4" x14ac:dyDescent="0.3">
      <c r="A102" s="299" t="s">
        <v>5781</v>
      </c>
      <c r="B102" s="300">
        <v>5593159.6399999997</v>
      </c>
      <c r="D102" s="301" t="s">
        <v>11981</v>
      </c>
      <c r="E102" s="302">
        <v>5593159.6399999997</v>
      </c>
      <c r="G102" s="303" t="s">
        <v>36088</v>
      </c>
      <c r="H102" s="304">
        <v>211146.88</v>
      </c>
    </row>
    <row r="103" spans="1:8" ht="14.4" x14ac:dyDescent="0.3">
      <c r="A103" s="299" t="s">
        <v>5783</v>
      </c>
      <c r="B103" s="300">
        <v>91837.59</v>
      </c>
      <c r="D103" s="301" t="s">
        <v>11983</v>
      </c>
      <c r="E103" s="302">
        <v>91837.59</v>
      </c>
      <c r="G103" s="303" t="s">
        <v>63064</v>
      </c>
      <c r="H103" s="304">
        <v>12101.48</v>
      </c>
    </row>
    <row r="104" spans="1:8" ht="14.4" x14ac:dyDescent="0.3">
      <c r="A104" s="299" t="s">
        <v>5784</v>
      </c>
      <c r="B104" s="300">
        <v>151861.85999999999</v>
      </c>
      <c r="D104" s="301" t="s">
        <v>11984</v>
      </c>
      <c r="E104" s="302">
        <v>151861.85999999999</v>
      </c>
      <c r="G104" s="303" t="s">
        <v>66541</v>
      </c>
      <c r="H104" s="304">
        <v>5389.81</v>
      </c>
    </row>
    <row r="105" spans="1:8" ht="14.4" x14ac:dyDescent="0.3">
      <c r="A105" s="299" t="s">
        <v>5787</v>
      </c>
      <c r="B105" s="300">
        <v>3956337.27</v>
      </c>
      <c r="D105" s="301" t="s">
        <v>11987</v>
      </c>
      <c r="E105" s="302">
        <v>3956337.27</v>
      </c>
      <c r="G105" s="303" t="s">
        <v>60069</v>
      </c>
      <c r="H105" s="304">
        <v>1053.9000000000001</v>
      </c>
    </row>
    <row r="106" spans="1:8" ht="14.4" x14ac:dyDescent="0.3">
      <c r="A106" s="299" t="s">
        <v>5789</v>
      </c>
      <c r="B106" s="300">
        <v>301585.36</v>
      </c>
      <c r="D106" s="301" t="s">
        <v>11989</v>
      </c>
      <c r="E106" s="302">
        <v>301585.36</v>
      </c>
      <c r="G106" s="303" t="s">
        <v>61082</v>
      </c>
      <c r="H106" s="304">
        <v>9492.2099999999991</v>
      </c>
    </row>
    <row r="107" spans="1:8" ht="14.4" x14ac:dyDescent="0.3">
      <c r="A107" s="299" t="s">
        <v>5790</v>
      </c>
      <c r="B107" s="300">
        <v>323738.3</v>
      </c>
      <c r="D107" s="301" t="s">
        <v>11990</v>
      </c>
      <c r="E107" s="302">
        <v>323738.3</v>
      </c>
      <c r="G107" s="303" t="s">
        <v>58973</v>
      </c>
      <c r="H107" s="304">
        <v>160.12</v>
      </c>
    </row>
    <row r="108" spans="1:8" ht="14.4" x14ac:dyDescent="0.3">
      <c r="A108" s="299" t="s">
        <v>5791</v>
      </c>
      <c r="B108" s="300">
        <v>1358274.49</v>
      </c>
      <c r="D108" s="301" t="s">
        <v>11991</v>
      </c>
      <c r="E108" s="302">
        <v>1358274.49</v>
      </c>
      <c r="G108" s="303" t="s">
        <v>66542</v>
      </c>
      <c r="H108" s="304">
        <v>32080.74</v>
      </c>
    </row>
    <row r="109" spans="1:8" ht="14.4" x14ac:dyDescent="0.3">
      <c r="A109" s="299" t="s">
        <v>5793</v>
      </c>
      <c r="B109" s="300">
        <v>6966693.71</v>
      </c>
      <c r="D109" s="301" t="s">
        <v>11993</v>
      </c>
      <c r="E109" s="302">
        <v>6966693.71</v>
      </c>
      <c r="G109" s="303" t="s">
        <v>61190</v>
      </c>
      <c r="H109" s="304">
        <v>1407.07</v>
      </c>
    </row>
    <row r="110" spans="1:8" ht="14.4" x14ac:dyDescent="0.3">
      <c r="A110" s="299" t="s">
        <v>5796</v>
      </c>
      <c r="B110" s="300">
        <v>56846.64</v>
      </c>
      <c r="D110" s="301" t="s">
        <v>11996</v>
      </c>
      <c r="E110" s="302">
        <v>56846.64</v>
      </c>
      <c r="G110" s="303" t="s">
        <v>66543</v>
      </c>
      <c r="H110" s="304">
        <v>1329.18</v>
      </c>
    </row>
    <row r="111" spans="1:8" ht="14.4" x14ac:dyDescent="0.3">
      <c r="A111" s="299" t="s">
        <v>5797</v>
      </c>
      <c r="B111" s="300">
        <v>22510.84</v>
      </c>
      <c r="D111" s="301" t="s">
        <v>11997</v>
      </c>
      <c r="E111" s="302">
        <v>22510.84</v>
      </c>
      <c r="G111" s="303" t="s">
        <v>58196</v>
      </c>
      <c r="H111" s="304">
        <v>14900</v>
      </c>
    </row>
    <row r="112" spans="1:8" ht="14.4" x14ac:dyDescent="0.3">
      <c r="A112" s="299" t="s">
        <v>5799</v>
      </c>
      <c r="B112" s="300">
        <v>389835.41</v>
      </c>
      <c r="D112" s="301" t="s">
        <v>11999</v>
      </c>
      <c r="E112" s="302">
        <v>389835.41</v>
      </c>
      <c r="G112" s="303" t="s">
        <v>58843</v>
      </c>
      <c r="H112" s="304">
        <v>947.39</v>
      </c>
    </row>
    <row r="113" spans="1:8" ht="14.4" x14ac:dyDescent="0.3">
      <c r="A113" s="299" t="s">
        <v>5800</v>
      </c>
      <c r="B113" s="300">
        <v>131460.96</v>
      </c>
      <c r="D113" s="301" t="s">
        <v>12000</v>
      </c>
      <c r="E113" s="302">
        <v>131460.96</v>
      </c>
      <c r="G113" s="303" t="s">
        <v>66544</v>
      </c>
      <c r="H113" s="304">
        <v>2017.72</v>
      </c>
    </row>
    <row r="114" spans="1:8" ht="14.4" x14ac:dyDescent="0.3">
      <c r="A114" s="299" t="s">
        <v>5801</v>
      </c>
      <c r="B114" s="300">
        <v>1429116.94</v>
      </c>
      <c r="D114" s="301" t="s">
        <v>12001</v>
      </c>
      <c r="E114" s="302">
        <v>1429116.94</v>
      </c>
      <c r="G114" s="303" t="s">
        <v>66545</v>
      </c>
      <c r="H114" s="304">
        <v>7851.1</v>
      </c>
    </row>
    <row r="115" spans="1:8" ht="14.4" x14ac:dyDescent="0.3">
      <c r="A115" s="299" t="s">
        <v>5804</v>
      </c>
      <c r="B115" s="300">
        <v>681808.87</v>
      </c>
      <c r="D115" s="301" t="s">
        <v>12004</v>
      </c>
      <c r="E115" s="302">
        <v>681808.87</v>
      </c>
      <c r="G115" s="303" t="s">
        <v>58201</v>
      </c>
      <c r="H115" s="304">
        <v>209548.73</v>
      </c>
    </row>
    <row r="116" spans="1:8" ht="14.4" x14ac:dyDescent="0.3">
      <c r="A116" s="299" t="s">
        <v>5806</v>
      </c>
      <c r="B116" s="300">
        <v>12038743.83</v>
      </c>
      <c r="D116" s="301" t="s">
        <v>12006</v>
      </c>
      <c r="E116" s="302">
        <v>12038743.83</v>
      </c>
      <c r="G116" s="303" t="s">
        <v>62448</v>
      </c>
      <c r="H116" s="304">
        <v>61437.83</v>
      </c>
    </row>
    <row r="117" spans="1:8" ht="14.4" x14ac:dyDescent="0.3">
      <c r="A117" s="299" t="s">
        <v>5807</v>
      </c>
      <c r="B117" s="300">
        <v>2023.37</v>
      </c>
      <c r="D117" s="301" t="s">
        <v>12007</v>
      </c>
      <c r="E117" s="302">
        <v>2023.37</v>
      </c>
      <c r="G117" s="303" t="s">
        <v>66546</v>
      </c>
      <c r="H117" s="304">
        <v>85332.5</v>
      </c>
    </row>
    <row r="118" spans="1:8" ht="14.4" x14ac:dyDescent="0.3">
      <c r="A118" s="299" t="s">
        <v>5808</v>
      </c>
      <c r="B118" s="300">
        <v>16164.96</v>
      </c>
      <c r="D118" s="301" t="s">
        <v>12008</v>
      </c>
      <c r="E118" s="302">
        <v>16164.96</v>
      </c>
      <c r="G118" s="303" t="s">
        <v>60070</v>
      </c>
      <c r="H118" s="304">
        <v>792220.32</v>
      </c>
    </row>
    <row r="119" spans="1:8" ht="14.4" x14ac:dyDescent="0.3">
      <c r="A119" s="299" t="s">
        <v>5810</v>
      </c>
      <c r="B119" s="300">
        <v>3180951.88</v>
      </c>
      <c r="D119" s="301" t="s">
        <v>12010</v>
      </c>
      <c r="E119" s="302">
        <v>3180951.88</v>
      </c>
      <c r="G119" s="303" t="s">
        <v>66547</v>
      </c>
      <c r="H119" s="304">
        <v>40718.85</v>
      </c>
    </row>
    <row r="120" spans="1:8" ht="14.4" x14ac:dyDescent="0.3">
      <c r="A120" s="299" t="s">
        <v>5811</v>
      </c>
      <c r="B120" s="300">
        <v>1599332.69</v>
      </c>
      <c r="D120" s="301" t="s">
        <v>12011</v>
      </c>
      <c r="E120" s="302">
        <v>1599332.69</v>
      </c>
      <c r="G120" s="303" t="s">
        <v>66548</v>
      </c>
      <c r="H120" s="304">
        <v>10470</v>
      </c>
    </row>
    <row r="121" spans="1:8" ht="14.4" x14ac:dyDescent="0.3">
      <c r="A121" s="299" t="s">
        <v>5812</v>
      </c>
      <c r="B121" s="300">
        <v>2961092.71</v>
      </c>
      <c r="D121" s="301" t="s">
        <v>12012</v>
      </c>
      <c r="E121" s="302">
        <v>2961092.71</v>
      </c>
      <c r="G121" s="303" t="s">
        <v>49715</v>
      </c>
      <c r="H121" s="304">
        <v>127.25</v>
      </c>
    </row>
    <row r="122" spans="1:8" ht="14.4" x14ac:dyDescent="0.3">
      <c r="A122" s="299" t="s">
        <v>5813</v>
      </c>
      <c r="B122" s="300">
        <v>29966.54</v>
      </c>
      <c r="D122" s="301" t="s">
        <v>12013</v>
      </c>
      <c r="E122" s="302">
        <v>29966.54</v>
      </c>
      <c r="G122" s="303" t="s">
        <v>66549</v>
      </c>
      <c r="H122" s="304">
        <v>9112.48</v>
      </c>
    </row>
    <row r="123" spans="1:8" ht="14.4" x14ac:dyDescent="0.3">
      <c r="A123" s="299" t="s">
        <v>5814</v>
      </c>
      <c r="B123" s="300">
        <v>19008.72</v>
      </c>
      <c r="D123" s="301" t="s">
        <v>12014</v>
      </c>
      <c r="E123" s="302">
        <v>19008.72</v>
      </c>
      <c r="G123" s="303" t="s">
        <v>66550</v>
      </c>
      <c r="H123" s="304">
        <v>3000</v>
      </c>
    </row>
    <row r="124" spans="1:8" ht="14.4" x14ac:dyDescent="0.3">
      <c r="A124" s="299" t="s">
        <v>5815</v>
      </c>
      <c r="B124" s="300">
        <v>13877.85</v>
      </c>
      <c r="D124" s="301" t="s">
        <v>12015</v>
      </c>
      <c r="E124" s="302">
        <v>13877.85</v>
      </c>
      <c r="G124" s="303" t="s">
        <v>66551</v>
      </c>
      <c r="H124" s="304">
        <v>50245.86</v>
      </c>
    </row>
    <row r="125" spans="1:8" ht="14.4" x14ac:dyDescent="0.3">
      <c r="A125" s="299" t="s">
        <v>5817</v>
      </c>
      <c r="B125" s="300">
        <v>274318.15999999997</v>
      </c>
      <c r="D125" s="301" t="s">
        <v>12017</v>
      </c>
      <c r="E125" s="302">
        <v>274318.15999999997</v>
      </c>
      <c r="G125" s="303" t="s">
        <v>66552</v>
      </c>
      <c r="H125" s="304">
        <v>856</v>
      </c>
    </row>
    <row r="126" spans="1:8" ht="14.4" x14ac:dyDescent="0.3">
      <c r="A126" s="299" t="s">
        <v>5818</v>
      </c>
      <c r="B126" s="300">
        <v>18200</v>
      </c>
      <c r="D126" s="301" t="s">
        <v>12018</v>
      </c>
      <c r="E126" s="302">
        <v>18200</v>
      </c>
      <c r="G126" s="303" t="s">
        <v>58204</v>
      </c>
      <c r="H126" s="304">
        <v>2887.52</v>
      </c>
    </row>
    <row r="127" spans="1:8" ht="14.4" x14ac:dyDescent="0.3">
      <c r="A127" s="299" t="s">
        <v>5820</v>
      </c>
      <c r="B127" s="300">
        <v>15385.11</v>
      </c>
      <c r="D127" s="301" t="s">
        <v>12020</v>
      </c>
      <c r="E127" s="302">
        <v>15385.11</v>
      </c>
      <c r="G127" s="303" t="s">
        <v>60071</v>
      </c>
      <c r="H127" s="304">
        <v>2559.14</v>
      </c>
    </row>
    <row r="128" spans="1:8" ht="14.4" x14ac:dyDescent="0.3">
      <c r="A128" s="299" t="s">
        <v>5822</v>
      </c>
      <c r="B128" s="300">
        <v>158889.78</v>
      </c>
      <c r="D128" s="301" t="s">
        <v>12022</v>
      </c>
      <c r="E128" s="302">
        <v>158889.78</v>
      </c>
      <c r="G128" s="303" t="s">
        <v>66553</v>
      </c>
      <c r="H128" s="304">
        <v>803.23</v>
      </c>
    </row>
    <row r="129" spans="1:8" ht="14.4" x14ac:dyDescent="0.3">
      <c r="A129" s="299" t="s">
        <v>5823</v>
      </c>
      <c r="B129" s="300">
        <v>850895</v>
      </c>
      <c r="D129" s="301" t="s">
        <v>12023</v>
      </c>
      <c r="E129" s="302">
        <v>850895</v>
      </c>
      <c r="G129" s="303" t="s">
        <v>17366</v>
      </c>
      <c r="H129" s="304">
        <v>1098.03</v>
      </c>
    </row>
    <row r="130" spans="1:8" ht="14.4" x14ac:dyDescent="0.3">
      <c r="A130" s="299" t="s">
        <v>5827</v>
      </c>
      <c r="B130" s="300">
        <v>2582436.58</v>
      </c>
      <c r="D130" s="301" t="s">
        <v>12027</v>
      </c>
      <c r="E130" s="302">
        <v>2582436.58</v>
      </c>
      <c r="G130" s="303" t="s">
        <v>66554</v>
      </c>
      <c r="H130" s="304">
        <v>171258</v>
      </c>
    </row>
    <row r="131" spans="1:8" ht="14.4" x14ac:dyDescent="0.3">
      <c r="A131" s="299" t="s">
        <v>5830</v>
      </c>
      <c r="B131" s="300">
        <v>17638345.510000002</v>
      </c>
      <c r="D131" s="301" t="s">
        <v>12030</v>
      </c>
      <c r="E131" s="302">
        <v>17638345.510000002</v>
      </c>
      <c r="G131" s="303" t="s">
        <v>36119</v>
      </c>
      <c r="H131" s="304">
        <v>15167.25</v>
      </c>
    </row>
    <row r="132" spans="1:8" ht="14.4" x14ac:dyDescent="0.3">
      <c r="A132" s="299" t="s">
        <v>5844</v>
      </c>
      <c r="B132" s="300">
        <v>633542.49</v>
      </c>
      <c r="D132" s="301" t="s">
        <v>12044</v>
      </c>
      <c r="E132" s="302">
        <v>633542.49</v>
      </c>
      <c r="G132" s="303" t="s">
        <v>66555</v>
      </c>
      <c r="H132" s="304">
        <v>12097</v>
      </c>
    </row>
    <row r="133" spans="1:8" ht="14.4" x14ac:dyDescent="0.3">
      <c r="A133" s="299" t="s">
        <v>5846</v>
      </c>
      <c r="B133" s="300">
        <v>878113.43</v>
      </c>
      <c r="D133" s="301" t="s">
        <v>12046</v>
      </c>
      <c r="E133" s="302">
        <v>878113.43</v>
      </c>
      <c r="G133" s="303" t="s">
        <v>34718</v>
      </c>
      <c r="H133" s="304">
        <v>39820</v>
      </c>
    </row>
    <row r="134" spans="1:8" ht="14.4" x14ac:dyDescent="0.3">
      <c r="A134" s="299" t="s">
        <v>5850</v>
      </c>
      <c r="B134" s="300">
        <v>20314400.350000001</v>
      </c>
      <c r="D134" s="301" t="s">
        <v>12050</v>
      </c>
      <c r="E134" s="302">
        <v>20314400.350000001</v>
      </c>
      <c r="G134" s="303" t="s">
        <v>42259</v>
      </c>
      <c r="H134" s="304">
        <v>7900</v>
      </c>
    </row>
    <row r="135" spans="1:8" ht="14.4" x14ac:dyDescent="0.3">
      <c r="A135" s="299" t="s">
        <v>5853</v>
      </c>
      <c r="B135" s="300">
        <v>6513690.5199999996</v>
      </c>
      <c r="D135" s="301" t="s">
        <v>12053</v>
      </c>
      <c r="E135" s="302">
        <v>6513690.5199999996</v>
      </c>
      <c r="G135" s="303" t="s">
        <v>66556</v>
      </c>
      <c r="H135" s="304">
        <v>515172.81</v>
      </c>
    </row>
    <row r="136" spans="1:8" ht="14.4" x14ac:dyDescent="0.3">
      <c r="A136" s="299" t="s">
        <v>5854</v>
      </c>
      <c r="B136" s="300">
        <v>12236206.9</v>
      </c>
      <c r="D136" s="301" t="s">
        <v>12054</v>
      </c>
      <c r="E136" s="302">
        <v>12236206.9</v>
      </c>
      <c r="G136" s="303" t="s">
        <v>60270</v>
      </c>
      <c r="H136" s="304">
        <v>15631.34</v>
      </c>
    </row>
    <row r="137" spans="1:8" ht="14.4" x14ac:dyDescent="0.3">
      <c r="A137" s="299" t="s">
        <v>5857</v>
      </c>
      <c r="B137" s="300">
        <v>1995817.54</v>
      </c>
      <c r="D137" s="301" t="s">
        <v>12057</v>
      </c>
      <c r="E137" s="302">
        <v>1995817.54</v>
      </c>
      <c r="G137" s="303" t="s">
        <v>66557</v>
      </c>
      <c r="H137" s="304">
        <v>106522.3</v>
      </c>
    </row>
    <row r="138" spans="1:8" ht="14.4" x14ac:dyDescent="0.3">
      <c r="A138" s="299" t="s">
        <v>5858</v>
      </c>
      <c r="B138" s="300">
        <v>91678.6</v>
      </c>
      <c r="D138" s="301" t="s">
        <v>12058</v>
      </c>
      <c r="E138" s="302">
        <v>91678.6</v>
      </c>
      <c r="G138" s="303" t="s">
        <v>40178</v>
      </c>
      <c r="H138" s="304">
        <v>14125</v>
      </c>
    </row>
    <row r="139" spans="1:8" ht="14.4" x14ac:dyDescent="0.3">
      <c r="A139" s="299" t="s">
        <v>39678</v>
      </c>
      <c r="B139" s="300">
        <v>300</v>
      </c>
      <c r="D139" s="301" t="s">
        <v>39875</v>
      </c>
      <c r="E139" s="302">
        <v>300</v>
      </c>
      <c r="G139" s="303" t="s">
        <v>34748</v>
      </c>
      <c r="H139" s="304">
        <v>1127361.58</v>
      </c>
    </row>
    <row r="140" spans="1:8" ht="14.4" x14ac:dyDescent="0.3">
      <c r="A140" s="299" t="s">
        <v>39680</v>
      </c>
      <c r="B140" s="300">
        <v>802.17</v>
      </c>
      <c r="D140" s="301" t="s">
        <v>39877</v>
      </c>
      <c r="E140" s="302">
        <v>802.17</v>
      </c>
      <c r="G140" s="303" t="s">
        <v>59402</v>
      </c>
      <c r="H140" s="304">
        <v>6703266.96</v>
      </c>
    </row>
    <row r="141" spans="1:8" ht="14.4" x14ac:dyDescent="0.3">
      <c r="A141" s="299" t="s">
        <v>39685</v>
      </c>
      <c r="B141" s="300">
        <v>4492.1400000000003</v>
      </c>
      <c r="D141" s="301" t="s">
        <v>39883</v>
      </c>
      <c r="E141" s="302">
        <v>4492.1400000000003</v>
      </c>
      <c r="G141" s="303" t="s">
        <v>49760</v>
      </c>
      <c r="H141" s="304">
        <v>3309.05</v>
      </c>
    </row>
    <row r="142" spans="1:8" ht="14.4" x14ac:dyDescent="0.3">
      <c r="A142" s="299" t="s">
        <v>39687</v>
      </c>
      <c r="B142" s="300">
        <v>8712</v>
      </c>
      <c r="D142" s="301" t="s">
        <v>39885</v>
      </c>
      <c r="E142" s="302">
        <v>8712</v>
      </c>
      <c r="G142" s="303" t="s">
        <v>66558</v>
      </c>
      <c r="H142" s="304">
        <v>48341.87</v>
      </c>
    </row>
    <row r="143" spans="1:8" ht="14.4" x14ac:dyDescent="0.3">
      <c r="A143" s="299" t="s">
        <v>39688</v>
      </c>
      <c r="B143" s="300">
        <v>1047.83</v>
      </c>
      <c r="D143" s="301" t="s">
        <v>39886</v>
      </c>
      <c r="E143" s="302">
        <v>1047.83</v>
      </c>
      <c r="G143" s="303" t="s">
        <v>66559</v>
      </c>
      <c r="H143" s="304">
        <v>125224.15</v>
      </c>
    </row>
    <row r="144" spans="1:8" ht="14.4" x14ac:dyDescent="0.3">
      <c r="A144" s="299" t="s">
        <v>39690</v>
      </c>
      <c r="B144" s="300">
        <v>19636.259999999998</v>
      </c>
      <c r="D144" s="301" t="s">
        <v>39888</v>
      </c>
      <c r="E144" s="302">
        <v>19636.259999999998</v>
      </c>
      <c r="G144" s="303" t="s">
        <v>66560</v>
      </c>
      <c r="H144" s="304">
        <v>2731.66</v>
      </c>
    </row>
    <row r="145" spans="1:8" ht="14.4" x14ac:dyDescent="0.3">
      <c r="A145" s="299" t="s">
        <v>39691</v>
      </c>
      <c r="B145" s="300">
        <v>1053.9000000000001</v>
      </c>
      <c r="D145" s="301" t="s">
        <v>39889</v>
      </c>
      <c r="E145" s="302">
        <v>1053.9000000000001</v>
      </c>
      <c r="G145" s="303" t="s">
        <v>66561</v>
      </c>
      <c r="H145" s="304">
        <v>71191.92</v>
      </c>
    </row>
    <row r="146" spans="1:8" ht="14.4" x14ac:dyDescent="0.3">
      <c r="A146" s="299" t="s">
        <v>39692</v>
      </c>
      <c r="B146" s="300">
        <v>14900</v>
      </c>
      <c r="D146" s="301" t="s">
        <v>39890</v>
      </c>
      <c r="E146" s="302">
        <v>14900</v>
      </c>
      <c r="G146" s="303" t="s">
        <v>66562</v>
      </c>
      <c r="H146" s="304">
        <v>871.59</v>
      </c>
    </row>
    <row r="147" spans="1:8" ht="14.4" x14ac:dyDescent="0.3">
      <c r="A147" s="299" t="s">
        <v>39694</v>
      </c>
      <c r="B147" s="300">
        <v>10597.25</v>
      </c>
      <c r="D147" s="301" t="s">
        <v>39892</v>
      </c>
      <c r="E147" s="302">
        <v>10597.25</v>
      </c>
      <c r="G147" s="303" t="s">
        <v>66563</v>
      </c>
      <c r="H147" s="304">
        <v>125117.2</v>
      </c>
    </row>
    <row r="148" spans="1:8" ht="14.4" x14ac:dyDescent="0.3">
      <c r="A148" s="299" t="s">
        <v>39700</v>
      </c>
      <c r="B148" s="300">
        <v>7850</v>
      </c>
      <c r="D148" s="301" t="s">
        <v>39898</v>
      </c>
      <c r="E148" s="302">
        <v>7850</v>
      </c>
      <c r="G148" s="303" t="s">
        <v>40193</v>
      </c>
      <c r="H148" s="304">
        <v>97766</v>
      </c>
    </row>
    <row r="149" spans="1:8" ht="14.4" x14ac:dyDescent="0.3">
      <c r="A149" s="299" t="s">
        <v>39704</v>
      </c>
      <c r="B149" s="300">
        <v>950</v>
      </c>
      <c r="D149" s="301" t="s">
        <v>39902</v>
      </c>
      <c r="E149" s="302">
        <v>950</v>
      </c>
      <c r="G149" s="303" t="s">
        <v>47878</v>
      </c>
      <c r="H149" s="304">
        <v>25155.33</v>
      </c>
    </row>
    <row r="150" spans="1:8" ht="14.4" x14ac:dyDescent="0.3">
      <c r="A150" s="299" t="s">
        <v>39705</v>
      </c>
      <c r="B150" s="300">
        <v>422.8</v>
      </c>
      <c r="D150" s="301" t="s">
        <v>39903</v>
      </c>
      <c r="E150" s="302">
        <v>422.8</v>
      </c>
      <c r="G150" s="303" t="s">
        <v>52000</v>
      </c>
      <c r="H150" s="304">
        <v>4750.3599999999997</v>
      </c>
    </row>
    <row r="151" spans="1:8" ht="14.4" x14ac:dyDescent="0.3">
      <c r="A151" s="299" t="s">
        <v>39706</v>
      </c>
      <c r="B151" s="300">
        <v>7750</v>
      </c>
      <c r="D151" s="301" t="s">
        <v>39904</v>
      </c>
      <c r="E151" s="302">
        <v>7750</v>
      </c>
      <c r="G151" s="303" t="s">
        <v>66564</v>
      </c>
      <c r="H151" s="304">
        <v>66778.460000000006</v>
      </c>
    </row>
    <row r="152" spans="1:8" ht="14.4" x14ac:dyDescent="0.3">
      <c r="A152" s="299" t="s">
        <v>39711</v>
      </c>
      <c r="B152" s="300">
        <v>87308.9</v>
      </c>
      <c r="D152" s="301" t="s">
        <v>39909</v>
      </c>
      <c r="E152" s="302">
        <v>87308.9</v>
      </c>
      <c r="G152" s="303" t="s">
        <v>52002</v>
      </c>
      <c r="H152" s="304">
        <v>1025470.84</v>
      </c>
    </row>
    <row r="153" spans="1:8" ht="14.4" x14ac:dyDescent="0.3">
      <c r="A153" s="299" t="s">
        <v>39712</v>
      </c>
      <c r="B153" s="300">
        <v>20000</v>
      </c>
      <c r="D153" s="301" t="s">
        <v>39910</v>
      </c>
      <c r="E153" s="302">
        <v>20000</v>
      </c>
      <c r="G153" s="303" t="s">
        <v>58484</v>
      </c>
      <c r="H153" s="304">
        <v>23980.67</v>
      </c>
    </row>
    <row r="154" spans="1:8" ht="14.4" x14ac:dyDescent="0.3">
      <c r="A154" s="299" t="s">
        <v>39713</v>
      </c>
      <c r="B154" s="300">
        <v>0.16</v>
      </c>
      <c r="D154" s="301" t="s">
        <v>39911</v>
      </c>
      <c r="E154" s="302">
        <v>0.16</v>
      </c>
      <c r="G154" s="303" t="s">
        <v>66565</v>
      </c>
      <c r="H154" s="304">
        <v>227036.78</v>
      </c>
    </row>
    <row r="155" spans="1:8" ht="14.4" x14ac:dyDescent="0.3">
      <c r="A155" s="299" t="s">
        <v>39715</v>
      </c>
      <c r="B155" s="300">
        <v>3254.43</v>
      </c>
      <c r="D155" s="301" t="s">
        <v>39913</v>
      </c>
      <c r="E155" s="302">
        <v>3254.43</v>
      </c>
      <c r="G155" s="303" t="s">
        <v>66566</v>
      </c>
      <c r="H155" s="304">
        <v>27500</v>
      </c>
    </row>
    <row r="156" spans="1:8" ht="14.4" x14ac:dyDescent="0.3">
      <c r="A156" s="299" t="s">
        <v>39716</v>
      </c>
      <c r="B156" s="300">
        <v>79131.5</v>
      </c>
      <c r="D156" s="301" t="s">
        <v>39914</v>
      </c>
      <c r="E156" s="302">
        <v>79131.5</v>
      </c>
      <c r="G156" s="303" t="s">
        <v>58846</v>
      </c>
      <c r="H156" s="304">
        <v>14251.13</v>
      </c>
    </row>
    <row r="157" spans="1:8" ht="14.4" x14ac:dyDescent="0.3">
      <c r="A157" s="299" t="s">
        <v>39720</v>
      </c>
      <c r="B157" s="300">
        <v>428</v>
      </c>
      <c r="D157" s="301" t="s">
        <v>39919</v>
      </c>
      <c r="E157" s="302">
        <v>428</v>
      </c>
      <c r="G157" s="303" t="s">
        <v>38973</v>
      </c>
      <c r="H157" s="304">
        <v>207.97</v>
      </c>
    </row>
    <row r="158" spans="1:8" ht="14.4" x14ac:dyDescent="0.3">
      <c r="A158" s="299" t="s">
        <v>39721</v>
      </c>
      <c r="B158" s="300">
        <v>524.48</v>
      </c>
      <c r="D158" s="301" t="s">
        <v>39920</v>
      </c>
      <c r="E158" s="302">
        <v>524.48</v>
      </c>
      <c r="G158" s="303" t="s">
        <v>38975</v>
      </c>
      <c r="H158" s="304">
        <v>4431.5200000000004</v>
      </c>
    </row>
    <row r="159" spans="1:8" ht="14.4" x14ac:dyDescent="0.3">
      <c r="A159" s="299" t="s">
        <v>65534</v>
      </c>
      <c r="B159" s="300">
        <v>1324</v>
      </c>
      <c r="D159" s="301" t="s">
        <v>39924</v>
      </c>
      <c r="E159" s="302">
        <v>1324</v>
      </c>
      <c r="G159" s="303" t="s">
        <v>58214</v>
      </c>
      <c r="H159" s="304">
        <v>4989.5</v>
      </c>
    </row>
    <row r="160" spans="1:8" ht="14.4" x14ac:dyDescent="0.3">
      <c r="A160" s="299" t="s">
        <v>39727</v>
      </c>
      <c r="B160" s="300">
        <v>18000</v>
      </c>
      <c r="D160" s="301" t="s">
        <v>39927</v>
      </c>
      <c r="E160" s="302">
        <v>18000</v>
      </c>
      <c r="G160" s="303" t="s">
        <v>55945</v>
      </c>
      <c r="H160" s="304">
        <v>641644.47</v>
      </c>
    </row>
    <row r="161" spans="1:8" ht="14.4" x14ac:dyDescent="0.3">
      <c r="A161" s="299" t="s">
        <v>39733</v>
      </c>
      <c r="B161" s="300">
        <v>34157.760000000002</v>
      </c>
      <c r="D161" s="301" t="s">
        <v>39933</v>
      </c>
      <c r="E161" s="302">
        <v>34157.760000000002</v>
      </c>
      <c r="G161" s="303" t="s">
        <v>60296</v>
      </c>
      <c r="H161" s="304">
        <v>47278</v>
      </c>
    </row>
    <row r="162" spans="1:8" ht="14.4" x14ac:dyDescent="0.3">
      <c r="A162" s="299" t="s">
        <v>39742</v>
      </c>
      <c r="B162" s="300">
        <v>3466.82</v>
      </c>
      <c r="D162" s="301" t="s">
        <v>39942</v>
      </c>
      <c r="E162" s="302">
        <v>3466.82</v>
      </c>
      <c r="G162" s="303" t="s">
        <v>34805</v>
      </c>
      <c r="H162" s="304">
        <v>153734.31</v>
      </c>
    </row>
    <row r="163" spans="1:8" ht="14.4" x14ac:dyDescent="0.3">
      <c r="A163" s="299" t="s">
        <v>39745</v>
      </c>
      <c r="B163" s="300">
        <v>4147.72</v>
      </c>
      <c r="D163" s="301" t="s">
        <v>39945</v>
      </c>
      <c r="E163" s="302">
        <v>4147.72</v>
      </c>
      <c r="G163" s="303" t="s">
        <v>36150</v>
      </c>
      <c r="H163" s="304">
        <v>14409.12</v>
      </c>
    </row>
    <row r="164" spans="1:8" ht="14.4" x14ac:dyDescent="0.3">
      <c r="A164" s="299" t="s">
        <v>39751</v>
      </c>
      <c r="B164" s="300">
        <v>14385.86</v>
      </c>
      <c r="D164" s="301" t="s">
        <v>39951</v>
      </c>
      <c r="E164" s="302">
        <v>14385.86</v>
      </c>
      <c r="G164" s="303" t="s">
        <v>57331</v>
      </c>
      <c r="H164" s="304">
        <v>812089.56</v>
      </c>
    </row>
    <row r="165" spans="1:8" ht="14.4" x14ac:dyDescent="0.3">
      <c r="A165" s="299" t="s">
        <v>39754</v>
      </c>
      <c r="B165" s="300">
        <v>939.23</v>
      </c>
      <c r="D165" s="301" t="s">
        <v>39954</v>
      </c>
      <c r="E165" s="302">
        <v>939.23</v>
      </c>
      <c r="G165" s="303" t="s">
        <v>66567</v>
      </c>
      <c r="H165" s="304">
        <v>30042.32</v>
      </c>
    </row>
    <row r="166" spans="1:8" ht="14.4" x14ac:dyDescent="0.3">
      <c r="A166" s="299" t="s">
        <v>39758</v>
      </c>
      <c r="B166" s="300">
        <v>1533.17</v>
      </c>
      <c r="D166" s="301" t="s">
        <v>39958</v>
      </c>
      <c r="E166" s="302">
        <v>1533.17</v>
      </c>
      <c r="G166" s="303" t="s">
        <v>33312</v>
      </c>
      <c r="H166" s="304">
        <v>1300</v>
      </c>
    </row>
    <row r="167" spans="1:8" ht="14.4" x14ac:dyDescent="0.3">
      <c r="A167" s="299" t="s">
        <v>39761</v>
      </c>
      <c r="B167" s="300">
        <v>3737.31</v>
      </c>
      <c r="D167" s="301" t="s">
        <v>39961</v>
      </c>
      <c r="E167" s="302">
        <v>3737.31</v>
      </c>
      <c r="G167" s="303" t="s">
        <v>34813</v>
      </c>
      <c r="H167" s="304">
        <v>17662.11</v>
      </c>
    </row>
    <row r="168" spans="1:8" ht="14.4" x14ac:dyDescent="0.3">
      <c r="A168" s="299" t="s">
        <v>39762</v>
      </c>
      <c r="B168" s="300">
        <v>1035.95</v>
      </c>
      <c r="D168" s="301" t="s">
        <v>39962</v>
      </c>
      <c r="E168" s="302">
        <v>1035.95</v>
      </c>
      <c r="G168" s="303" t="s">
        <v>33314</v>
      </c>
      <c r="H168" s="304">
        <v>29261.83</v>
      </c>
    </row>
    <row r="169" spans="1:8" ht="14.4" x14ac:dyDescent="0.3">
      <c r="A169" s="299" t="s">
        <v>39765</v>
      </c>
      <c r="B169" s="300">
        <v>8609.2000000000007</v>
      </c>
      <c r="D169" s="301" t="s">
        <v>39965</v>
      </c>
      <c r="E169" s="302">
        <v>8609.2000000000007</v>
      </c>
      <c r="G169" s="303" t="s">
        <v>33315</v>
      </c>
      <c r="H169" s="304">
        <v>1009.07</v>
      </c>
    </row>
    <row r="170" spans="1:8" ht="14.4" x14ac:dyDescent="0.3">
      <c r="A170" s="299" t="s">
        <v>39772</v>
      </c>
      <c r="B170" s="300">
        <v>12740.97</v>
      </c>
      <c r="D170" s="301" t="s">
        <v>39973</v>
      </c>
      <c r="E170" s="302">
        <v>12740.97</v>
      </c>
      <c r="G170" s="303" t="s">
        <v>34816</v>
      </c>
      <c r="H170" s="304">
        <v>6039.67</v>
      </c>
    </row>
    <row r="171" spans="1:8" ht="14.4" x14ac:dyDescent="0.3">
      <c r="A171" s="299" t="s">
        <v>39775</v>
      </c>
      <c r="B171" s="300">
        <v>74650</v>
      </c>
      <c r="D171" s="301" t="s">
        <v>39976</v>
      </c>
      <c r="E171" s="302">
        <v>74650</v>
      </c>
      <c r="G171" s="303" t="s">
        <v>33321</v>
      </c>
      <c r="H171" s="304">
        <v>3721.93</v>
      </c>
    </row>
    <row r="172" spans="1:8" ht="14.4" x14ac:dyDescent="0.3">
      <c r="A172" s="299" t="s">
        <v>39779</v>
      </c>
      <c r="B172" s="300">
        <v>2700</v>
      </c>
      <c r="D172" s="301" t="s">
        <v>39980</v>
      </c>
      <c r="E172" s="302">
        <v>2700</v>
      </c>
      <c r="G172" s="303" t="s">
        <v>33322</v>
      </c>
      <c r="H172" s="304">
        <v>10157.01</v>
      </c>
    </row>
    <row r="173" spans="1:8" ht="14.4" x14ac:dyDescent="0.3">
      <c r="A173" s="299" t="s">
        <v>39782</v>
      </c>
      <c r="B173" s="300">
        <v>2502.4299999999998</v>
      </c>
      <c r="D173" s="301" t="s">
        <v>39983</v>
      </c>
      <c r="E173" s="302">
        <v>2502.4299999999998</v>
      </c>
      <c r="G173" s="303" t="s">
        <v>34818</v>
      </c>
      <c r="H173" s="304">
        <v>469380.57</v>
      </c>
    </row>
    <row r="174" spans="1:8" ht="14.4" x14ac:dyDescent="0.3">
      <c r="A174" s="299" t="s">
        <v>39784</v>
      </c>
      <c r="B174" s="300">
        <v>12265.5</v>
      </c>
      <c r="D174" s="301" t="s">
        <v>39985</v>
      </c>
      <c r="E174" s="302">
        <v>12265.5</v>
      </c>
      <c r="G174" s="303" t="s">
        <v>34819</v>
      </c>
      <c r="H174" s="304">
        <v>419073.89</v>
      </c>
    </row>
    <row r="175" spans="1:8" ht="14.4" x14ac:dyDescent="0.3">
      <c r="A175" s="299" t="s">
        <v>39785</v>
      </c>
      <c r="B175" s="300">
        <v>11698.04</v>
      </c>
      <c r="D175" s="301" t="s">
        <v>39986</v>
      </c>
      <c r="E175" s="302">
        <v>11698.04</v>
      </c>
      <c r="G175" s="303" t="s">
        <v>61086</v>
      </c>
      <c r="H175" s="304">
        <v>7901.88</v>
      </c>
    </row>
    <row r="176" spans="1:8" ht="14.4" x14ac:dyDescent="0.3">
      <c r="A176" s="299" t="s">
        <v>39786</v>
      </c>
      <c r="B176" s="300">
        <v>1392.87</v>
      </c>
      <c r="D176" s="301" t="s">
        <v>39987</v>
      </c>
      <c r="E176" s="302">
        <v>1392.87</v>
      </c>
      <c r="G176" s="303" t="s">
        <v>40204</v>
      </c>
      <c r="H176" s="304">
        <v>48700</v>
      </c>
    </row>
    <row r="177" spans="1:8" ht="14.4" x14ac:dyDescent="0.3">
      <c r="A177" s="299" t="s">
        <v>39787</v>
      </c>
      <c r="B177" s="300">
        <v>681.82</v>
      </c>
      <c r="D177" s="301" t="s">
        <v>39988</v>
      </c>
      <c r="E177" s="302">
        <v>681.82</v>
      </c>
      <c r="G177" s="303" t="s">
        <v>36161</v>
      </c>
      <c r="H177" s="304">
        <v>346009.44</v>
      </c>
    </row>
    <row r="178" spans="1:8" ht="14.4" x14ac:dyDescent="0.3">
      <c r="A178" s="299" t="s">
        <v>39788</v>
      </c>
      <c r="B178" s="300">
        <v>2054.5</v>
      </c>
      <c r="D178" s="301" t="s">
        <v>39989</v>
      </c>
      <c r="E178" s="302">
        <v>2054.5</v>
      </c>
      <c r="G178" s="303" t="s">
        <v>66568</v>
      </c>
      <c r="H178" s="304">
        <v>2601.5</v>
      </c>
    </row>
    <row r="179" spans="1:8" ht="14.4" x14ac:dyDescent="0.3">
      <c r="A179" s="299" t="s">
        <v>39789</v>
      </c>
      <c r="B179" s="300">
        <v>9652.33</v>
      </c>
      <c r="D179" s="301" t="s">
        <v>39990</v>
      </c>
      <c r="E179" s="302">
        <v>9652.33</v>
      </c>
      <c r="G179" s="303" t="s">
        <v>60301</v>
      </c>
      <c r="H179" s="304">
        <v>11674.14</v>
      </c>
    </row>
    <row r="180" spans="1:8" ht="14.4" x14ac:dyDescent="0.3">
      <c r="A180" s="299" t="s">
        <v>39790</v>
      </c>
      <c r="B180" s="300">
        <v>947.39</v>
      </c>
      <c r="D180" s="301" t="s">
        <v>39991</v>
      </c>
      <c r="E180" s="302">
        <v>947.39</v>
      </c>
      <c r="G180" s="303" t="s">
        <v>48777</v>
      </c>
      <c r="H180" s="304">
        <v>1138.48</v>
      </c>
    </row>
    <row r="181" spans="1:8" ht="14.4" x14ac:dyDescent="0.3">
      <c r="A181" s="299" t="s">
        <v>39792</v>
      </c>
      <c r="B181" s="300">
        <v>9112.48</v>
      </c>
      <c r="D181" s="301" t="s">
        <v>39993</v>
      </c>
      <c r="E181" s="302">
        <v>9112.48</v>
      </c>
      <c r="G181" s="303" t="s">
        <v>49778</v>
      </c>
      <c r="H181" s="304">
        <v>30292.05</v>
      </c>
    </row>
    <row r="182" spans="1:8" ht="14.4" x14ac:dyDescent="0.3">
      <c r="A182" s="299" t="s">
        <v>39793</v>
      </c>
      <c r="B182" s="300">
        <v>2559.14</v>
      </c>
      <c r="D182" s="301" t="s">
        <v>39994</v>
      </c>
      <c r="E182" s="302">
        <v>2559.14</v>
      </c>
      <c r="G182" s="303" t="s">
        <v>34821</v>
      </c>
      <c r="H182" s="304">
        <v>252704.44</v>
      </c>
    </row>
    <row r="183" spans="1:8" ht="14.4" x14ac:dyDescent="0.3">
      <c r="A183" s="299" t="s">
        <v>39795</v>
      </c>
      <c r="B183" s="300">
        <v>3309.05</v>
      </c>
      <c r="D183" s="301" t="s">
        <v>39996</v>
      </c>
      <c r="E183" s="302">
        <v>3309.05</v>
      </c>
      <c r="G183" s="303" t="s">
        <v>34822</v>
      </c>
      <c r="H183" s="304">
        <v>42653.75</v>
      </c>
    </row>
    <row r="184" spans="1:8" ht="14.4" x14ac:dyDescent="0.3">
      <c r="A184" s="299" t="s">
        <v>39800</v>
      </c>
      <c r="B184" s="300">
        <v>218.5</v>
      </c>
      <c r="D184" s="301" t="s">
        <v>40002</v>
      </c>
      <c r="E184" s="302">
        <v>218.5</v>
      </c>
      <c r="G184" s="303" t="s">
        <v>39008</v>
      </c>
      <c r="H184" s="304">
        <v>4066</v>
      </c>
    </row>
    <row r="185" spans="1:8" ht="14.4" x14ac:dyDescent="0.3">
      <c r="A185" s="299" t="s">
        <v>39801</v>
      </c>
      <c r="B185" s="300">
        <v>1132.1199999999999</v>
      </c>
      <c r="D185" s="301" t="s">
        <v>40003</v>
      </c>
      <c r="E185" s="302">
        <v>1132.1199999999999</v>
      </c>
      <c r="G185" s="303" t="s">
        <v>39009</v>
      </c>
      <c r="H185" s="304">
        <v>4235.33</v>
      </c>
    </row>
    <row r="186" spans="1:8" ht="14.4" x14ac:dyDescent="0.3">
      <c r="A186" s="299" t="s">
        <v>39802</v>
      </c>
      <c r="B186" s="300">
        <v>1000</v>
      </c>
      <c r="D186" s="301" t="s">
        <v>40004</v>
      </c>
      <c r="E186" s="302">
        <v>1000</v>
      </c>
      <c r="G186" s="303" t="s">
        <v>39010</v>
      </c>
      <c r="H186" s="304">
        <v>55304.75</v>
      </c>
    </row>
    <row r="187" spans="1:8" ht="14.4" x14ac:dyDescent="0.3">
      <c r="A187" s="299" t="s">
        <v>39803</v>
      </c>
      <c r="B187" s="300">
        <v>7831.44</v>
      </c>
      <c r="D187" s="301" t="s">
        <v>40005</v>
      </c>
      <c r="E187" s="302">
        <v>7831.44</v>
      </c>
      <c r="G187" s="303" t="s">
        <v>34823</v>
      </c>
      <c r="H187" s="304">
        <v>31042.45</v>
      </c>
    </row>
    <row r="188" spans="1:8" ht="14.4" x14ac:dyDescent="0.3">
      <c r="A188" s="299" t="s">
        <v>39804</v>
      </c>
      <c r="B188" s="300">
        <v>24326.86</v>
      </c>
      <c r="D188" s="301" t="s">
        <v>40006</v>
      </c>
      <c r="E188" s="302">
        <v>24326.86</v>
      </c>
      <c r="G188" s="303" t="s">
        <v>39011</v>
      </c>
      <c r="H188" s="304">
        <v>3957272.7</v>
      </c>
    </row>
    <row r="189" spans="1:8" ht="14.4" x14ac:dyDescent="0.3">
      <c r="A189" s="299" t="s">
        <v>39805</v>
      </c>
      <c r="B189" s="300">
        <v>62444.29</v>
      </c>
      <c r="D189" s="301" t="s">
        <v>40007</v>
      </c>
      <c r="E189" s="302">
        <v>62444.29</v>
      </c>
      <c r="G189" s="303" t="s">
        <v>63092</v>
      </c>
      <c r="H189" s="304">
        <v>2993964.78</v>
      </c>
    </row>
    <row r="190" spans="1:8" ht="14.4" x14ac:dyDescent="0.3">
      <c r="A190" s="299" t="s">
        <v>39807</v>
      </c>
      <c r="B190" s="300">
        <v>3389.36</v>
      </c>
      <c r="D190" s="301" t="s">
        <v>40009</v>
      </c>
      <c r="E190" s="302">
        <v>3389.36</v>
      </c>
      <c r="G190" s="303" t="s">
        <v>34824</v>
      </c>
      <c r="H190" s="304">
        <v>48951.69</v>
      </c>
    </row>
    <row r="191" spans="1:8" ht="14.4" x14ac:dyDescent="0.3">
      <c r="A191" s="299" t="s">
        <v>39809</v>
      </c>
      <c r="B191" s="300">
        <v>4740.5600000000004</v>
      </c>
      <c r="D191" s="301" t="s">
        <v>40011</v>
      </c>
      <c r="E191" s="302">
        <v>4740.5600000000004</v>
      </c>
      <c r="G191" s="303" t="s">
        <v>33324</v>
      </c>
      <c r="H191" s="304">
        <v>22788.77</v>
      </c>
    </row>
    <row r="192" spans="1:8" ht="14.4" x14ac:dyDescent="0.3">
      <c r="A192" s="299" t="s">
        <v>39812</v>
      </c>
      <c r="B192" s="300">
        <v>16663.13</v>
      </c>
      <c r="D192" s="301" t="s">
        <v>40015</v>
      </c>
      <c r="E192" s="302">
        <v>16663.13</v>
      </c>
      <c r="G192" s="303" t="s">
        <v>66569</v>
      </c>
      <c r="H192" s="304">
        <v>1850</v>
      </c>
    </row>
    <row r="193" spans="1:8" ht="14.4" x14ac:dyDescent="0.3">
      <c r="A193" s="299" t="s">
        <v>39815</v>
      </c>
      <c r="B193" s="300">
        <v>603.23</v>
      </c>
      <c r="D193" s="301" t="s">
        <v>40018</v>
      </c>
      <c r="E193" s="302">
        <v>603.23</v>
      </c>
      <c r="G193" s="303" t="s">
        <v>60073</v>
      </c>
      <c r="H193" s="304">
        <v>6000</v>
      </c>
    </row>
    <row r="194" spans="1:8" ht="14.4" x14ac:dyDescent="0.3">
      <c r="A194" s="299" t="s">
        <v>39817</v>
      </c>
      <c r="B194" s="300">
        <v>4106.33</v>
      </c>
      <c r="D194" s="301" t="s">
        <v>40020</v>
      </c>
      <c r="E194" s="302">
        <v>4106.33</v>
      </c>
      <c r="G194" s="303" t="s">
        <v>66570</v>
      </c>
      <c r="H194" s="304">
        <v>7174.11</v>
      </c>
    </row>
    <row r="195" spans="1:8" ht="14.4" x14ac:dyDescent="0.3">
      <c r="A195" s="299" t="s">
        <v>39818</v>
      </c>
      <c r="B195" s="300">
        <v>717.91</v>
      </c>
      <c r="D195" s="301" t="s">
        <v>40021</v>
      </c>
      <c r="E195" s="302">
        <v>717.91</v>
      </c>
      <c r="G195" s="303" t="s">
        <v>66571</v>
      </c>
      <c r="H195" s="304">
        <v>108766.11</v>
      </c>
    </row>
    <row r="196" spans="1:8" ht="14.4" x14ac:dyDescent="0.3">
      <c r="A196" s="299" t="s">
        <v>39822</v>
      </c>
      <c r="B196" s="300">
        <v>3312.67</v>
      </c>
      <c r="D196" s="301" t="s">
        <v>40025</v>
      </c>
      <c r="E196" s="302">
        <v>3312.67</v>
      </c>
      <c r="G196" s="303" t="s">
        <v>66572</v>
      </c>
      <c r="H196" s="304">
        <v>12194.79</v>
      </c>
    </row>
    <row r="197" spans="1:8" ht="14.4" x14ac:dyDescent="0.3">
      <c r="A197" s="299" t="s">
        <v>39823</v>
      </c>
      <c r="B197" s="300">
        <v>40250</v>
      </c>
      <c r="D197" s="301" t="s">
        <v>40026</v>
      </c>
      <c r="E197" s="302">
        <v>40250</v>
      </c>
      <c r="G197" s="303" t="s">
        <v>66573</v>
      </c>
      <c r="H197" s="304">
        <v>27584.799999999999</v>
      </c>
    </row>
    <row r="198" spans="1:8" ht="14.4" x14ac:dyDescent="0.3">
      <c r="A198" s="299" t="s">
        <v>39837</v>
      </c>
      <c r="B198" s="300">
        <v>5928.76</v>
      </c>
      <c r="D198" s="301" t="s">
        <v>40040</v>
      </c>
      <c r="E198" s="302">
        <v>5928.76</v>
      </c>
      <c r="G198" s="303" t="s">
        <v>58495</v>
      </c>
      <c r="H198" s="304">
        <v>271687.98</v>
      </c>
    </row>
    <row r="199" spans="1:8" ht="14.4" x14ac:dyDescent="0.3">
      <c r="A199" s="299" t="s">
        <v>39838</v>
      </c>
      <c r="B199" s="300">
        <v>73839.490000000005</v>
      </c>
      <c r="D199" s="301" t="s">
        <v>40041</v>
      </c>
      <c r="E199" s="302">
        <v>73839.490000000005</v>
      </c>
      <c r="G199" s="303" t="s">
        <v>55024</v>
      </c>
      <c r="H199" s="304">
        <v>72835.62</v>
      </c>
    </row>
    <row r="200" spans="1:8" ht="14.4" x14ac:dyDescent="0.3">
      <c r="A200" s="299" t="s">
        <v>39839</v>
      </c>
      <c r="B200" s="300">
        <v>9.9</v>
      </c>
      <c r="D200" s="301" t="s">
        <v>40042</v>
      </c>
      <c r="E200" s="302">
        <v>9.9</v>
      </c>
      <c r="G200" s="303" t="s">
        <v>47902</v>
      </c>
      <c r="H200" s="304">
        <v>218.5</v>
      </c>
    </row>
    <row r="201" spans="1:8" ht="14.4" x14ac:dyDescent="0.3">
      <c r="A201" s="299" t="s">
        <v>39840</v>
      </c>
      <c r="B201" s="300">
        <v>27813.64</v>
      </c>
      <c r="D201" s="301" t="s">
        <v>40043</v>
      </c>
      <c r="E201" s="302">
        <v>27813.64</v>
      </c>
      <c r="G201" s="303" t="s">
        <v>66574</v>
      </c>
      <c r="H201" s="304">
        <v>14000</v>
      </c>
    </row>
    <row r="202" spans="1:8" ht="14.4" x14ac:dyDescent="0.3">
      <c r="A202" s="299" t="s">
        <v>39843</v>
      </c>
      <c r="B202" s="300">
        <v>78.98</v>
      </c>
      <c r="D202" s="301" t="s">
        <v>40046</v>
      </c>
      <c r="E202" s="302">
        <v>78.98</v>
      </c>
      <c r="G202" s="303" t="s">
        <v>66575</v>
      </c>
      <c r="H202" s="304">
        <v>25680</v>
      </c>
    </row>
    <row r="203" spans="1:8" ht="14.4" x14ac:dyDescent="0.3">
      <c r="A203" s="299" t="s">
        <v>39845</v>
      </c>
      <c r="B203" s="300">
        <v>270</v>
      </c>
      <c r="D203" s="301" t="s">
        <v>40048</v>
      </c>
      <c r="E203" s="302">
        <v>270</v>
      </c>
      <c r="G203" s="303" t="s">
        <v>39046</v>
      </c>
      <c r="H203" s="304">
        <v>29156.7</v>
      </c>
    </row>
    <row r="204" spans="1:8" ht="14.4" x14ac:dyDescent="0.3">
      <c r="A204" s="299" t="s">
        <v>39848</v>
      </c>
      <c r="B204" s="300">
        <v>500</v>
      </c>
      <c r="D204" s="301" t="s">
        <v>40051</v>
      </c>
      <c r="E204" s="302">
        <v>500</v>
      </c>
      <c r="G204" s="303" t="s">
        <v>55971</v>
      </c>
      <c r="H204" s="304">
        <v>1550.96</v>
      </c>
    </row>
    <row r="205" spans="1:8" ht="14.4" x14ac:dyDescent="0.3">
      <c r="A205" s="299" t="s">
        <v>39849</v>
      </c>
      <c r="B205" s="300">
        <v>2017.02</v>
      </c>
      <c r="D205" s="301" t="s">
        <v>40052</v>
      </c>
      <c r="E205" s="302">
        <v>2017.02</v>
      </c>
      <c r="G205" s="303" t="s">
        <v>39047</v>
      </c>
      <c r="H205" s="304">
        <v>8185.76</v>
      </c>
    </row>
    <row r="206" spans="1:8" ht="14.4" x14ac:dyDescent="0.3">
      <c r="A206" s="299" t="s">
        <v>39850</v>
      </c>
      <c r="B206" s="300">
        <v>214</v>
      </c>
      <c r="D206" s="301" t="s">
        <v>40053</v>
      </c>
      <c r="E206" s="302">
        <v>214</v>
      </c>
      <c r="G206" s="303" t="s">
        <v>46825</v>
      </c>
      <c r="H206" s="304">
        <v>39191.15</v>
      </c>
    </row>
    <row r="207" spans="1:8" ht="14.4" x14ac:dyDescent="0.3">
      <c r="A207" s="299" t="s">
        <v>39851</v>
      </c>
      <c r="B207" s="300">
        <v>18198.05</v>
      </c>
      <c r="D207" s="301" t="s">
        <v>40054</v>
      </c>
      <c r="E207" s="302">
        <v>18198.05</v>
      </c>
      <c r="G207" s="303" t="s">
        <v>64163</v>
      </c>
      <c r="H207" s="304">
        <v>950</v>
      </c>
    </row>
    <row r="208" spans="1:8" ht="14.4" x14ac:dyDescent="0.3">
      <c r="A208" s="299" t="s">
        <v>39853</v>
      </c>
      <c r="B208" s="300">
        <v>20410</v>
      </c>
      <c r="D208" s="301" t="s">
        <v>40056</v>
      </c>
      <c r="E208" s="302">
        <v>20410</v>
      </c>
      <c r="G208" s="303" t="s">
        <v>49791</v>
      </c>
      <c r="H208" s="304">
        <v>1132.1199999999999</v>
      </c>
    </row>
    <row r="209" spans="1:8" ht="14.4" x14ac:dyDescent="0.3">
      <c r="A209" s="299" t="s">
        <v>39855</v>
      </c>
      <c r="B209" s="300">
        <v>595.9</v>
      </c>
      <c r="D209" s="301" t="s">
        <v>40058</v>
      </c>
      <c r="E209" s="302">
        <v>595.9</v>
      </c>
      <c r="G209" s="303" t="s">
        <v>66576</v>
      </c>
      <c r="H209" s="304">
        <v>542.54</v>
      </c>
    </row>
    <row r="210" spans="1:8" ht="14.4" x14ac:dyDescent="0.3">
      <c r="A210" s="299" t="s">
        <v>39856</v>
      </c>
      <c r="B210" s="300">
        <v>10084.58</v>
      </c>
      <c r="D210" s="301" t="s">
        <v>40059</v>
      </c>
      <c r="E210" s="302">
        <v>10084.58</v>
      </c>
      <c r="G210" s="303" t="s">
        <v>66577</v>
      </c>
      <c r="H210" s="304">
        <v>1447.33</v>
      </c>
    </row>
    <row r="211" spans="1:8" ht="14.4" x14ac:dyDescent="0.3">
      <c r="A211" s="299" t="s">
        <v>39857</v>
      </c>
      <c r="B211" s="300">
        <v>2031</v>
      </c>
      <c r="D211" s="301" t="s">
        <v>40060</v>
      </c>
      <c r="E211" s="302">
        <v>2031</v>
      </c>
      <c r="G211" s="303" t="s">
        <v>63652</v>
      </c>
      <c r="H211" s="304">
        <v>24.32</v>
      </c>
    </row>
    <row r="212" spans="1:8" ht="14.4" x14ac:dyDescent="0.3">
      <c r="A212" s="299" t="s">
        <v>39865</v>
      </c>
      <c r="B212" s="300">
        <v>511530.1</v>
      </c>
      <c r="D212" s="301" t="s">
        <v>40069</v>
      </c>
      <c r="E212" s="302">
        <v>511530.1</v>
      </c>
      <c r="G212" s="303" t="s">
        <v>66578</v>
      </c>
      <c r="H212" s="304">
        <v>109.88</v>
      </c>
    </row>
    <row r="213" spans="1:8" ht="14.4" x14ac:dyDescent="0.3">
      <c r="A213" s="299" t="s">
        <v>39866</v>
      </c>
      <c r="B213" s="300">
        <v>655.6</v>
      </c>
      <c r="D213" s="301" t="s">
        <v>40070</v>
      </c>
      <c r="E213" s="302">
        <v>655.6</v>
      </c>
      <c r="G213" s="303" t="s">
        <v>18641</v>
      </c>
      <c r="H213" s="304">
        <v>55000.14</v>
      </c>
    </row>
    <row r="214" spans="1:8" ht="14.4" x14ac:dyDescent="0.3">
      <c r="A214" s="299" t="s">
        <v>37407</v>
      </c>
      <c r="B214" s="300">
        <v>3320.45</v>
      </c>
      <c r="D214" s="301" t="s">
        <v>37891</v>
      </c>
      <c r="E214" s="302">
        <v>3320.45</v>
      </c>
      <c r="G214" s="303" t="s">
        <v>34887</v>
      </c>
      <c r="H214" s="304">
        <v>180840.59</v>
      </c>
    </row>
    <row r="215" spans="1:8" ht="14.4" x14ac:dyDescent="0.3">
      <c r="A215" s="299" t="s">
        <v>37456</v>
      </c>
      <c r="B215" s="300">
        <v>1989.87</v>
      </c>
      <c r="D215" s="301" t="s">
        <v>38065</v>
      </c>
      <c r="E215" s="302">
        <v>1989.87</v>
      </c>
      <c r="G215" s="303" t="s">
        <v>48804</v>
      </c>
      <c r="H215" s="304">
        <v>9926.39</v>
      </c>
    </row>
    <row r="216" spans="1:8" ht="14.4" x14ac:dyDescent="0.3">
      <c r="A216" s="299" t="s">
        <v>37461</v>
      </c>
      <c r="B216" s="300">
        <v>9355.14</v>
      </c>
      <c r="D216" s="301" t="s">
        <v>38081</v>
      </c>
      <c r="E216" s="302">
        <v>9355.14</v>
      </c>
      <c r="G216" s="303" t="s">
        <v>55981</v>
      </c>
      <c r="H216" s="304">
        <v>6300</v>
      </c>
    </row>
    <row r="217" spans="1:8" ht="14.4" x14ac:dyDescent="0.3">
      <c r="A217" s="299" t="s">
        <v>65553</v>
      </c>
      <c r="B217" s="300">
        <v>13690.2</v>
      </c>
      <c r="D217" s="301" t="s">
        <v>38094</v>
      </c>
      <c r="E217" s="302">
        <v>13690.2</v>
      </c>
      <c r="G217" s="303" t="s">
        <v>66579</v>
      </c>
      <c r="H217" s="304">
        <v>20856.7</v>
      </c>
    </row>
    <row r="218" spans="1:8" ht="14.4" x14ac:dyDescent="0.3">
      <c r="A218" s="299" t="s">
        <v>37473</v>
      </c>
      <c r="B218" s="300">
        <v>11750.78</v>
      </c>
      <c r="D218" s="301" t="s">
        <v>38121</v>
      </c>
      <c r="E218" s="302">
        <v>11750.78</v>
      </c>
      <c r="G218" s="303" t="s">
        <v>66580</v>
      </c>
      <c r="H218" s="304">
        <v>56572.74</v>
      </c>
    </row>
    <row r="219" spans="1:8" ht="14.4" x14ac:dyDescent="0.3">
      <c r="A219" s="299" t="s">
        <v>37539</v>
      </c>
      <c r="B219" s="300">
        <v>4729.78</v>
      </c>
      <c r="D219" s="301" t="s">
        <v>38325</v>
      </c>
      <c r="E219" s="302">
        <v>4729.78</v>
      </c>
      <c r="G219" s="303" t="s">
        <v>39054</v>
      </c>
      <c r="H219" s="304">
        <v>18775.89</v>
      </c>
    </row>
    <row r="220" spans="1:8" ht="14.4" x14ac:dyDescent="0.3">
      <c r="A220" s="299" t="s">
        <v>37600</v>
      </c>
      <c r="B220" s="300">
        <v>1601.24</v>
      </c>
      <c r="D220" s="301" t="s">
        <v>38501</v>
      </c>
      <c r="E220" s="302">
        <v>1601.24</v>
      </c>
      <c r="G220" s="303" t="s">
        <v>36188</v>
      </c>
      <c r="H220" s="304">
        <v>139260.54999999999</v>
      </c>
    </row>
    <row r="221" spans="1:8" ht="14.4" x14ac:dyDescent="0.3">
      <c r="A221" s="299" t="s">
        <v>37677</v>
      </c>
      <c r="B221" s="300">
        <v>3865.58</v>
      </c>
      <c r="D221" s="301" t="s">
        <v>38744</v>
      </c>
      <c r="E221" s="302">
        <v>3865.58</v>
      </c>
      <c r="G221" s="303" t="s">
        <v>66581</v>
      </c>
      <c r="H221" s="304">
        <v>48201.25</v>
      </c>
    </row>
    <row r="222" spans="1:8" ht="14.4" x14ac:dyDescent="0.3">
      <c r="A222" s="299" t="s">
        <v>37699</v>
      </c>
      <c r="B222" s="300">
        <v>3180</v>
      </c>
      <c r="D222" s="301" t="s">
        <v>37892</v>
      </c>
      <c r="E222" s="302">
        <v>3180</v>
      </c>
      <c r="G222" s="303" t="s">
        <v>66582</v>
      </c>
      <c r="H222" s="304">
        <v>2101762.04</v>
      </c>
    </row>
    <row r="223" spans="1:8" ht="14.4" x14ac:dyDescent="0.3">
      <c r="A223" s="299" t="s">
        <v>37707</v>
      </c>
      <c r="B223" s="300">
        <v>24873.54</v>
      </c>
      <c r="D223" s="301" t="s">
        <v>37927</v>
      </c>
      <c r="E223" s="302">
        <v>24873.54</v>
      </c>
      <c r="G223" s="303" t="s">
        <v>66583</v>
      </c>
      <c r="H223" s="304">
        <v>422.8</v>
      </c>
    </row>
    <row r="224" spans="1:8" ht="14.4" x14ac:dyDescent="0.3">
      <c r="A224" s="299" t="s">
        <v>37711</v>
      </c>
      <c r="B224" s="300">
        <v>4942.5200000000004</v>
      </c>
      <c r="D224" s="301" t="s">
        <v>37956</v>
      </c>
      <c r="E224" s="302">
        <v>4942.5200000000004</v>
      </c>
      <c r="G224" s="303" t="s">
        <v>66584</v>
      </c>
      <c r="H224" s="304">
        <v>1000</v>
      </c>
    </row>
    <row r="225" spans="1:8" ht="14.4" x14ac:dyDescent="0.3">
      <c r="A225" s="299" t="s">
        <v>65577</v>
      </c>
      <c r="B225" s="300">
        <v>71.489999999999995</v>
      </c>
      <c r="D225" s="301" t="s">
        <v>37961</v>
      </c>
      <c r="E225" s="302">
        <v>71.489999999999995</v>
      </c>
      <c r="G225" s="303" t="s">
        <v>59016</v>
      </c>
      <c r="H225" s="304">
        <v>3830</v>
      </c>
    </row>
    <row r="226" spans="1:8" ht="14.4" x14ac:dyDescent="0.3">
      <c r="A226" s="299" t="s">
        <v>37731</v>
      </c>
      <c r="B226" s="300">
        <v>3830</v>
      </c>
      <c r="D226" s="301" t="s">
        <v>38070</v>
      </c>
      <c r="E226" s="302">
        <v>3830</v>
      </c>
      <c r="G226" s="303" t="s">
        <v>61935</v>
      </c>
      <c r="H226" s="304">
        <v>44785.919999999998</v>
      </c>
    </row>
    <row r="227" spans="1:8" ht="14.4" x14ac:dyDescent="0.3">
      <c r="A227" s="299" t="s">
        <v>37733</v>
      </c>
      <c r="B227" s="300">
        <v>211.67</v>
      </c>
      <c r="D227" s="301" t="s">
        <v>38082</v>
      </c>
      <c r="E227" s="302">
        <v>211.67</v>
      </c>
      <c r="G227" s="303" t="s">
        <v>55066</v>
      </c>
      <c r="H227" s="304">
        <v>13592.48</v>
      </c>
    </row>
    <row r="228" spans="1:8" ht="14.4" x14ac:dyDescent="0.3">
      <c r="A228" s="299" t="s">
        <v>65582</v>
      </c>
      <c r="B228" s="300">
        <v>230.09</v>
      </c>
      <c r="D228" s="301" t="s">
        <v>38090</v>
      </c>
      <c r="E228" s="302">
        <v>230.09</v>
      </c>
      <c r="G228" s="303" t="s">
        <v>34905</v>
      </c>
      <c r="H228" s="304">
        <v>48625.120000000003</v>
      </c>
    </row>
    <row r="229" spans="1:8" ht="14.4" x14ac:dyDescent="0.3">
      <c r="A229" s="299" t="s">
        <v>65588</v>
      </c>
      <c r="B229" s="300">
        <v>0.16</v>
      </c>
      <c r="D229" s="301" t="s">
        <v>38156</v>
      </c>
      <c r="E229" s="302">
        <v>0.16</v>
      </c>
      <c r="G229" s="303" t="s">
        <v>48809</v>
      </c>
      <c r="H229" s="304">
        <v>7831.44</v>
      </c>
    </row>
    <row r="230" spans="1:8" ht="14.4" x14ac:dyDescent="0.3">
      <c r="A230" s="299" t="s">
        <v>37755</v>
      </c>
      <c r="B230" s="300">
        <v>2163.04</v>
      </c>
      <c r="D230" s="301" t="s">
        <v>38267</v>
      </c>
      <c r="E230" s="302">
        <v>2163.04</v>
      </c>
      <c r="G230" s="303" t="s">
        <v>66585</v>
      </c>
      <c r="H230" s="304">
        <v>30000</v>
      </c>
    </row>
    <row r="231" spans="1:8" ht="14.4" x14ac:dyDescent="0.3">
      <c r="A231" s="299" t="s">
        <v>37822</v>
      </c>
      <c r="B231" s="300">
        <v>1653.26</v>
      </c>
      <c r="D231" s="301" t="s">
        <v>38745</v>
      </c>
      <c r="E231" s="302">
        <v>1653.26</v>
      </c>
      <c r="G231" s="303" t="s">
        <v>57356</v>
      </c>
      <c r="H231" s="304">
        <v>5261.44</v>
      </c>
    </row>
    <row r="232" spans="1:8" ht="14.4" x14ac:dyDescent="0.3">
      <c r="A232" s="299" t="s">
        <v>65620</v>
      </c>
      <c r="B232" s="300">
        <v>184762.9</v>
      </c>
      <c r="D232" s="301" t="s">
        <v>66219</v>
      </c>
      <c r="E232" s="302">
        <v>184762.9</v>
      </c>
      <c r="G232" s="303" t="s">
        <v>47923</v>
      </c>
      <c r="H232" s="304">
        <v>146187.72</v>
      </c>
    </row>
    <row r="233" spans="1:8" ht="14.4" x14ac:dyDescent="0.3">
      <c r="A233" s="299" t="s">
        <v>50881</v>
      </c>
      <c r="B233" s="300">
        <v>23145.97</v>
      </c>
      <c r="D233" s="301" t="s">
        <v>51122</v>
      </c>
      <c r="E233" s="302">
        <v>23145.97</v>
      </c>
      <c r="G233" s="303" t="s">
        <v>34917</v>
      </c>
      <c r="H233" s="304">
        <v>8878.51</v>
      </c>
    </row>
    <row r="234" spans="1:8" ht="14.4" x14ac:dyDescent="0.3">
      <c r="A234" s="299" t="s">
        <v>50884</v>
      </c>
      <c r="B234" s="300">
        <v>677.03</v>
      </c>
      <c r="D234" s="301" t="s">
        <v>51126</v>
      </c>
      <c r="E234" s="302">
        <v>677.03</v>
      </c>
      <c r="G234" s="303" t="s">
        <v>42350</v>
      </c>
      <c r="H234" s="304">
        <v>4458.5600000000004</v>
      </c>
    </row>
    <row r="235" spans="1:8" ht="14.4" x14ac:dyDescent="0.3">
      <c r="A235" s="299" t="s">
        <v>50888</v>
      </c>
      <c r="B235" s="300">
        <v>19980.509999999998</v>
      </c>
      <c r="D235" s="301" t="s">
        <v>51130</v>
      </c>
      <c r="E235" s="302">
        <v>19980.509999999998</v>
      </c>
      <c r="G235" s="303" t="s">
        <v>52194</v>
      </c>
      <c r="H235" s="304">
        <v>358.45</v>
      </c>
    </row>
    <row r="236" spans="1:8" ht="14.4" x14ac:dyDescent="0.3">
      <c r="A236" s="299" t="s">
        <v>65627</v>
      </c>
      <c r="B236" s="300">
        <v>8677.64</v>
      </c>
      <c r="D236" s="301" t="s">
        <v>51132</v>
      </c>
      <c r="E236" s="302">
        <v>8677.64</v>
      </c>
      <c r="G236" s="303" t="s">
        <v>36204</v>
      </c>
      <c r="H236" s="304">
        <v>290830.26</v>
      </c>
    </row>
    <row r="237" spans="1:8" ht="14.4" x14ac:dyDescent="0.3">
      <c r="A237" s="299" t="s">
        <v>50889</v>
      </c>
      <c r="B237" s="300">
        <v>15181.48</v>
      </c>
      <c r="D237" s="301" t="s">
        <v>51133</v>
      </c>
      <c r="E237" s="302">
        <v>15181.48</v>
      </c>
      <c r="G237" s="303" t="s">
        <v>58222</v>
      </c>
      <c r="H237" s="304">
        <v>1988.08</v>
      </c>
    </row>
    <row r="238" spans="1:8" ht="14.4" x14ac:dyDescent="0.3">
      <c r="A238" s="299" t="s">
        <v>65633</v>
      </c>
      <c r="B238" s="300">
        <v>20810.419999999998</v>
      </c>
      <c r="D238" s="301" t="s">
        <v>51137</v>
      </c>
      <c r="E238" s="302">
        <v>20810.419999999998</v>
      </c>
      <c r="G238" s="303" t="s">
        <v>40224</v>
      </c>
      <c r="H238" s="304">
        <v>9525.3799999999992</v>
      </c>
    </row>
    <row r="239" spans="1:8" ht="14.4" x14ac:dyDescent="0.3">
      <c r="A239" s="299" t="s">
        <v>65634</v>
      </c>
      <c r="B239" s="300">
        <v>24888.76</v>
      </c>
      <c r="D239" s="301" t="s">
        <v>66227</v>
      </c>
      <c r="E239" s="302">
        <v>24888.76</v>
      </c>
      <c r="G239" s="303" t="s">
        <v>34918</v>
      </c>
      <c r="H239" s="304">
        <v>23604.52</v>
      </c>
    </row>
    <row r="240" spans="1:8" ht="14.4" x14ac:dyDescent="0.3">
      <c r="A240" s="299" t="s">
        <v>65635</v>
      </c>
      <c r="B240" s="300">
        <v>32080.74</v>
      </c>
      <c r="D240" s="301" t="s">
        <v>51138</v>
      </c>
      <c r="E240" s="302">
        <v>32080.74</v>
      </c>
      <c r="G240" s="303" t="s">
        <v>34920</v>
      </c>
      <c r="H240" s="304">
        <v>497086.6</v>
      </c>
    </row>
    <row r="241" spans="1:8" ht="14.4" x14ac:dyDescent="0.3">
      <c r="A241" s="299" t="s">
        <v>50892</v>
      </c>
      <c r="B241" s="300">
        <v>2017.72</v>
      </c>
      <c r="D241" s="301" t="s">
        <v>51140</v>
      </c>
      <c r="E241" s="302">
        <v>2017.72</v>
      </c>
      <c r="G241" s="303" t="s">
        <v>39077</v>
      </c>
      <c r="H241" s="304">
        <v>174658.63</v>
      </c>
    </row>
    <row r="242" spans="1:8" ht="14.4" x14ac:dyDescent="0.3">
      <c r="A242" s="299" t="s">
        <v>65636</v>
      </c>
      <c r="B242" s="300">
        <v>40718.85</v>
      </c>
      <c r="D242" s="301" t="s">
        <v>51141</v>
      </c>
      <c r="E242" s="302">
        <v>40718.85</v>
      </c>
      <c r="G242" s="303" t="s">
        <v>42351</v>
      </c>
      <c r="H242" s="304">
        <v>2299973.06</v>
      </c>
    </row>
    <row r="243" spans="1:8" ht="14.4" x14ac:dyDescent="0.3">
      <c r="A243" s="299" t="s">
        <v>65637</v>
      </c>
      <c r="B243" s="300">
        <v>54101.86</v>
      </c>
      <c r="D243" s="301" t="s">
        <v>51142</v>
      </c>
      <c r="E243" s="302">
        <v>54101.86</v>
      </c>
      <c r="G243" s="303" t="s">
        <v>18892</v>
      </c>
      <c r="H243" s="304">
        <v>7128953.1299999999</v>
      </c>
    </row>
    <row r="244" spans="1:8" ht="14.4" x14ac:dyDescent="0.3">
      <c r="A244" s="299" t="s">
        <v>65640</v>
      </c>
      <c r="B244" s="300">
        <v>173566.02</v>
      </c>
      <c r="D244" s="301" t="s">
        <v>51145</v>
      </c>
      <c r="E244" s="302">
        <v>173566.02</v>
      </c>
      <c r="G244" s="303" t="s">
        <v>66586</v>
      </c>
      <c r="H244" s="304">
        <v>12731.61</v>
      </c>
    </row>
    <row r="245" spans="1:8" ht="14.4" x14ac:dyDescent="0.3">
      <c r="A245" s="299" t="s">
        <v>50895</v>
      </c>
      <c r="B245" s="300">
        <v>30042.32</v>
      </c>
      <c r="D245" s="301" t="s">
        <v>51147</v>
      </c>
      <c r="E245" s="302">
        <v>30042.32</v>
      </c>
      <c r="G245" s="303" t="s">
        <v>34921</v>
      </c>
      <c r="H245" s="304">
        <v>35725.19</v>
      </c>
    </row>
    <row r="246" spans="1:8" ht="14.4" x14ac:dyDescent="0.3">
      <c r="A246" s="299" t="s">
        <v>50896</v>
      </c>
      <c r="B246" s="300">
        <v>128135.01</v>
      </c>
      <c r="D246" s="301" t="s">
        <v>51148</v>
      </c>
      <c r="E246" s="302">
        <v>128135.01</v>
      </c>
      <c r="G246" s="303" t="s">
        <v>57370</v>
      </c>
      <c r="H246" s="304">
        <v>96534.63</v>
      </c>
    </row>
    <row r="247" spans="1:8" ht="14.4" x14ac:dyDescent="0.3">
      <c r="A247" s="299" t="s">
        <v>50899</v>
      </c>
      <c r="B247" s="300">
        <v>39680</v>
      </c>
      <c r="D247" s="301" t="s">
        <v>51151</v>
      </c>
      <c r="E247" s="302">
        <v>39680</v>
      </c>
      <c r="G247" s="303" t="s">
        <v>61089</v>
      </c>
      <c r="H247" s="304">
        <v>7000</v>
      </c>
    </row>
    <row r="248" spans="1:8" ht="14.4" x14ac:dyDescent="0.3">
      <c r="A248" s="299" t="s">
        <v>50900</v>
      </c>
      <c r="B248" s="300">
        <v>24.32</v>
      </c>
      <c r="D248" s="301" t="s">
        <v>51152</v>
      </c>
      <c r="E248" s="302">
        <v>24.32</v>
      </c>
      <c r="G248" s="303" t="s">
        <v>61090</v>
      </c>
      <c r="H248" s="304">
        <v>750</v>
      </c>
    </row>
    <row r="249" spans="1:8" ht="14.4" x14ac:dyDescent="0.3">
      <c r="A249" s="299" t="s">
        <v>50901</v>
      </c>
      <c r="B249" s="300">
        <v>44785.919999999998</v>
      </c>
      <c r="D249" s="301" t="s">
        <v>51153</v>
      </c>
      <c r="E249" s="302">
        <v>44785.919999999998</v>
      </c>
      <c r="G249" s="303" t="s">
        <v>66587</v>
      </c>
      <c r="H249" s="304">
        <v>16382.5</v>
      </c>
    </row>
    <row r="250" spans="1:8" ht="14.4" x14ac:dyDescent="0.3">
      <c r="A250" s="299" t="s">
        <v>65644</v>
      </c>
      <c r="B250" s="300">
        <v>30000</v>
      </c>
      <c r="D250" s="301" t="s">
        <v>51154</v>
      </c>
      <c r="E250" s="302">
        <v>30000</v>
      </c>
      <c r="G250" s="303" t="s">
        <v>66588</v>
      </c>
      <c r="H250" s="304">
        <v>297.18</v>
      </c>
    </row>
    <row r="251" spans="1:8" ht="14.4" x14ac:dyDescent="0.3">
      <c r="A251" s="299" t="s">
        <v>50902</v>
      </c>
      <c r="B251" s="300">
        <v>39581.25</v>
      </c>
      <c r="D251" s="301" t="s">
        <v>51155</v>
      </c>
      <c r="E251" s="302">
        <v>39581.25</v>
      </c>
      <c r="G251" s="303" t="s">
        <v>59035</v>
      </c>
      <c r="H251" s="304">
        <v>672.11</v>
      </c>
    </row>
    <row r="252" spans="1:8" ht="14.4" x14ac:dyDescent="0.3">
      <c r="A252" s="299" t="s">
        <v>65645</v>
      </c>
      <c r="B252" s="300">
        <v>1352.26</v>
      </c>
      <c r="D252" s="301" t="s">
        <v>66232</v>
      </c>
      <c r="E252" s="302">
        <v>1352.26</v>
      </c>
      <c r="G252" s="303" t="s">
        <v>66589</v>
      </c>
      <c r="H252" s="304">
        <v>6975.07</v>
      </c>
    </row>
    <row r="253" spans="1:8" ht="14.4" x14ac:dyDescent="0.3">
      <c r="A253" s="299" t="s">
        <v>50905</v>
      </c>
      <c r="B253" s="300">
        <v>35827.5</v>
      </c>
      <c r="D253" s="301" t="s">
        <v>51158</v>
      </c>
      <c r="E253" s="302">
        <v>35827.5</v>
      </c>
      <c r="G253" s="303" t="s">
        <v>52197</v>
      </c>
      <c r="H253" s="304">
        <v>8225.2199999999993</v>
      </c>
    </row>
    <row r="254" spans="1:8" ht="14.4" x14ac:dyDescent="0.3">
      <c r="A254" s="299" t="s">
        <v>65648</v>
      </c>
      <c r="B254" s="300">
        <v>7120.72</v>
      </c>
      <c r="D254" s="301" t="s">
        <v>51160</v>
      </c>
      <c r="E254" s="302">
        <v>7120.72</v>
      </c>
      <c r="G254" s="303" t="s">
        <v>58223</v>
      </c>
      <c r="H254" s="304">
        <v>233.26</v>
      </c>
    </row>
    <row r="255" spans="1:8" ht="14.4" x14ac:dyDescent="0.3">
      <c r="A255" s="299" t="s">
        <v>50907</v>
      </c>
      <c r="B255" s="300">
        <v>45000</v>
      </c>
      <c r="D255" s="301" t="s">
        <v>51162</v>
      </c>
      <c r="E255" s="302">
        <v>45000</v>
      </c>
      <c r="G255" s="303" t="s">
        <v>58224</v>
      </c>
      <c r="H255" s="304">
        <v>896.66</v>
      </c>
    </row>
    <row r="256" spans="1:8" ht="14.4" x14ac:dyDescent="0.3">
      <c r="A256" s="299" t="s">
        <v>50908</v>
      </c>
      <c r="B256" s="300">
        <v>192749.26</v>
      </c>
      <c r="D256" s="301" t="s">
        <v>51163</v>
      </c>
      <c r="E256" s="302">
        <v>192749.26</v>
      </c>
      <c r="G256" s="303" t="s">
        <v>66590</v>
      </c>
      <c r="H256" s="304">
        <v>70.11</v>
      </c>
    </row>
    <row r="257" spans="1:8" ht="14.4" x14ac:dyDescent="0.3">
      <c r="A257" s="299" t="s">
        <v>65653</v>
      </c>
      <c r="B257" s="300">
        <v>1596.68</v>
      </c>
      <c r="D257" s="301" t="s">
        <v>51165</v>
      </c>
      <c r="E257" s="302">
        <v>1596.68</v>
      </c>
      <c r="G257" s="303" t="s">
        <v>66591</v>
      </c>
      <c r="H257" s="304">
        <v>7.41</v>
      </c>
    </row>
    <row r="258" spans="1:8" ht="14.4" x14ac:dyDescent="0.3">
      <c r="A258" s="299" t="s">
        <v>50914</v>
      </c>
      <c r="B258" s="300">
        <v>9750</v>
      </c>
      <c r="D258" s="301" t="s">
        <v>51171</v>
      </c>
      <c r="E258" s="302">
        <v>9750</v>
      </c>
      <c r="G258" s="303" t="s">
        <v>66592</v>
      </c>
      <c r="H258" s="304">
        <v>28.24</v>
      </c>
    </row>
    <row r="259" spans="1:8" ht="14.4" x14ac:dyDescent="0.3">
      <c r="A259" s="299" t="s">
        <v>65656</v>
      </c>
      <c r="B259" s="300">
        <v>263475.78000000003</v>
      </c>
      <c r="D259" s="301" t="s">
        <v>51174</v>
      </c>
      <c r="E259" s="302">
        <v>263475.78000000003</v>
      </c>
      <c r="G259" s="303" t="s">
        <v>66593</v>
      </c>
      <c r="H259" s="304">
        <v>105.91</v>
      </c>
    </row>
    <row r="260" spans="1:8" ht="14.4" x14ac:dyDescent="0.3">
      <c r="A260" s="299" t="s">
        <v>65658</v>
      </c>
      <c r="B260" s="300">
        <v>460.34</v>
      </c>
      <c r="D260" s="301" t="s">
        <v>51175</v>
      </c>
      <c r="E260" s="302">
        <v>460.34</v>
      </c>
      <c r="G260" s="303" t="s">
        <v>61091</v>
      </c>
      <c r="H260" s="304">
        <v>21000</v>
      </c>
    </row>
    <row r="261" spans="1:8" ht="14.4" x14ac:dyDescent="0.3">
      <c r="A261" s="299" t="s">
        <v>50919</v>
      </c>
      <c r="B261" s="300">
        <v>9786.3799999999992</v>
      </c>
      <c r="D261" s="301" t="s">
        <v>51178</v>
      </c>
      <c r="E261" s="302">
        <v>9786.3799999999992</v>
      </c>
      <c r="G261" s="303" t="s">
        <v>64178</v>
      </c>
      <c r="H261" s="304">
        <v>18581.25</v>
      </c>
    </row>
    <row r="262" spans="1:8" ht="14.4" x14ac:dyDescent="0.3">
      <c r="A262" s="299" t="s">
        <v>50921</v>
      </c>
      <c r="B262" s="300">
        <v>5656.63</v>
      </c>
      <c r="D262" s="301" t="s">
        <v>51180</v>
      </c>
      <c r="E262" s="302">
        <v>5656.63</v>
      </c>
      <c r="G262" s="303" t="s">
        <v>58227</v>
      </c>
      <c r="H262" s="304">
        <v>3670</v>
      </c>
    </row>
    <row r="263" spans="1:8" ht="14.4" x14ac:dyDescent="0.3">
      <c r="A263" s="299" t="s">
        <v>65666</v>
      </c>
      <c r="B263" s="300">
        <v>318158.56</v>
      </c>
      <c r="D263" s="301" t="s">
        <v>51182</v>
      </c>
      <c r="E263" s="302">
        <v>318158.56</v>
      </c>
      <c r="G263" s="303" t="s">
        <v>66594</v>
      </c>
      <c r="H263" s="304">
        <v>130.22</v>
      </c>
    </row>
    <row r="264" spans="1:8" ht="14.4" x14ac:dyDescent="0.3">
      <c r="A264" s="299" t="s">
        <v>50923</v>
      </c>
      <c r="B264" s="300">
        <v>976.03</v>
      </c>
      <c r="D264" s="301" t="s">
        <v>51183</v>
      </c>
      <c r="E264" s="302">
        <v>976.03</v>
      </c>
      <c r="G264" s="303" t="s">
        <v>55073</v>
      </c>
      <c r="H264" s="304">
        <v>44971.87</v>
      </c>
    </row>
    <row r="265" spans="1:8" ht="14.4" x14ac:dyDescent="0.3">
      <c r="A265" s="299" t="s">
        <v>50927</v>
      </c>
      <c r="B265" s="300">
        <v>1505</v>
      </c>
      <c r="D265" s="301" t="s">
        <v>51187</v>
      </c>
      <c r="E265" s="302">
        <v>1505</v>
      </c>
      <c r="G265" s="303" t="s">
        <v>55074</v>
      </c>
      <c r="H265" s="304">
        <v>6337.36</v>
      </c>
    </row>
    <row r="266" spans="1:8" ht="14.4" x14ac:dyDescent="0.3">
      <c r="A266" s="299" t="s">
        <v>50928</v>
      </c>
      <c r="B266" s="300">
        <v>2049.6</v>
      </c>
      <c r="D266" s="301" t="s">
        <v>51189</v>
      </c>
      <c r="E266" s="302">
        <v>2049.6</v>
      </c>
      <c r="G266" s="303" t="s">
        <v>55075</v>
      </c>
      <c r="H266" s="304">
        <v>13494.1</v>
      </c>
    </row>
    <row r="267" spans="1:8" ht="14.4" x14ac:dyDescent="0.3">
      <c r="A267" s="299" t="s">
        <v>50929</v>
      </c>
      <c r="B267" s="300">
        <v>11086.95</v>
      </c>
      <c r="D267" s="301" t="s">
        <v>51191</v>
      </c>
      <c r="E267" s="302">
        <v>11086.95</v>
      </c>
      <c r="G267" s="303" t="s">
        <v>60335</v>
      </c>
      <c r="H267" s="304">
        <v>6460.84</v>
      </c>
    </row>
    <row r="268" spans="1:8" ht="14.4" x14ac:dyDescent="0.3">
      <c r="A268" s="299" t="s">
        <v>65671</v>
      </c>
      <c r="B268" s="300">
        <v>5313.91</v>
      </c>
      <c r="D268" s="301" t="s">
        <v>51192</v>
      </c>
      <c r="E268" s="302">
        <v>5313.91</v>
      </c>
      <c r="G268" s="303" t="s">
        <v>57374</v>
      </c>
      <c r="H268" s="304">
        <v>1066.17</v>
      </c>
    </row>
    <row r="269" spans="1:8" ht="14.4" x14ac:dyDescent="0.3">
      <c r="A269" s="299" t="s">
        <v>65674</v>
      </c>
      <c r="B269" s="300">
        <v>3000</v>
      </c>
      <c r="D269" s="301" t="s">
        <v>66249</v>
      </c>
      <c r="E269" s="302">
        <v>3000</v>
      </c>
      <c r="G269" s="303" t="s">
        <v>55076</v>
      </c>
      <c r="H269" s="304">
        <v>12527.8</v>
      </c>
    </row>
    <row r="270" spans="1:8" ht="14.4" x14ac:dyDescent="0.3">
      <c r="A270" s="299" t="s">
        <v>50936</v>
      </c>
      <c r="B270" s="300">
        <v>55.6</v>
      </c>
      <c r="D270" s="301" t="s">
        <v>51200</v>
      </c>
      <c r="E270" s="302">
        <v>55.6</v>
      </c>
      <c r="G270" s="303" t="s">
        <v>40227</v>
      </c>
      <c r="H270" s="304">
        <v>6393.78</v>
      </c>
    </row>
    <row r="271" spans="1:8" ht="14.4" x14ac:dyDescent="0.3">
      <c r="A271" s="299" t="s">
        <v>65680</v>
      </c>
      <c r="B271" s="300">
        <v>20672.400000000001</v>
      </c>
      <c r="D271" s="301" t="s">
        <v>66255</v>
      </c>
      <c r="E271" s="302">
        <v>20672.400000000001</v>
      </c>
      <c r="G271" s="303" t="s">
        <v>55078</v>
      </c>
      <c r="H271" s="304">
        <v>16588.169999999998</v>
      </c>
    </row>
    <row r="272" spans="1:8" ht="14.4" x14ac:dyDescent="0.3">
      <c r="A272" s="299" t="s">
        <v>50937</v>
      </c>
      <c r="B272" s="300">
        <v>160824</v>
      </c>
      <c r="D272" s="301" t="s">
        <v>51201</v>
      </c>
      <c r="E272" s="302">
        <v>160824</v>
      </c>
      <c r="G272" s="303" t="s">
        <v>49824</v>
      </c>
      <c r="H272" s="304">
        <v>681226.79</v>
      </c>
    </row>
    <row r="273" spans="1:8" ht="14.4" x14ac:dyDescent="0.3">
      <c r="A273" s="299" t="s">
        <v>50942</v>
      </c>
      <c r="B273" s="300">
        <v>35310</v>
      </c>
      <c r="D273" s="301" t="s">
        <v>51210</v>
      </c>
      <c r="E273" s="302">
        <v>35310</v>
      </c>
      <c r="G273" s="303" t="s">
        <v>61942</v>
      </c>
      <c r="H273" s="304">
        <v>7203.12</v>
      </c>
    </row>
    <row r="274" spans="1:8" ht="14.4" x14ac:dyDescent="0.3">
      <c r="A274" s="299" t="s">
        <v>50943</v>
      </c>
      <c r="B274" s="300">
        <v>22.97</v>
      </c>
      <c r="D274" s="301" t="s">
        <v>51211</v>
      </c>
      <c r="E274" s="302">
        <v>22.97</v>
      </c>
      <c r="G274" s="303" t="s">
        <v>66595</v>
      </c>
      <c r="H274" s="304">
        <v>808.3</v>
      </c>
    </row>
    <row r="275" spans="1:8" ht="14.4" x14ac:dyDescent="0.3">
      <c r="A275" s="299" t="s">
        <v>50945</v>
      </c>
      <c r="B275" s="300">
        <v>13877.1</v>
      </c>
      <c r="D275" s="301" t="s">
        <v>51218</v>
      </c>
      <c r="E275" s="302">
        <v>13877.1</v>
      </c>
      <c r="G275" s="303" t="s">
        <v>58228</v>
      </c>
      <c r="H275" s="304">
        <v>134439.51999999999</v>
      </c>
    </row>
    <row r="276" spans="1:8" ht="14.4" x14ac:dyDescent="0.3">
      <c r="A276" s="299" t="s">
        <v>50946</v>
      </c>
      <c r="B276" s="300">
        <v>64165.25</v>
      </c>
      <c r="D276" s="301" t="s">
        <v>51219</v>
      </c>
      <c r="E276" s="302">
        <v>64165.25</v>
      </c>
      <c r="G276" s="303" t="s">
        <v>66596</v>
      </c>
      <c r="H276" s="304">
        <v>4800</v>
      </c>
    </row>
    <row r="277" spans="1:8" ht="14.4" x14ac:dyDescent="0.3">
      <c r="A277" s="299" t="s">
        <v>50951</v>
      </c>
      <c r="B277" s="300">
        <v>29348.78</v>
      </c>
      <c r="D277" s="301" t="s">
        <v>51225</v>
      </c>
      <c r="E277" s="302">
        <v>29348.78</v>
      </c>
      <c r="G277" s="303" t="s">
        <v>52209</v>
      </c>
      <c r="H277" s="304">
        <v>476697.93</v>
      </c>
    </row>
    <row r="278" spans="1:8" ht="14.4" x14ac:dyDescent="0.3">
      <c r="A278" s="299" t="s">
        <v>50954</v>
      </c>
      <c r="B278" s="300">
        <v>454.75</v>
      </c>
      <c r="D278" s="301" t="s">
        <v>51229</v>
      </c>
      <c r="E278" s="302">
        <v>454.75</v>
      </c>
      <c r="G278" s="303" t="s">
        <v>62456</v>
      </c>
      <c r="H278" s="304">
        <v>5402.31</v>
      </c>
    </row>
    <row r="279" spans="1:8" ht="14.4" x14ac:dyDescent="0.3">
      <c r="A279" s="299" t="s">
        <v>50955</v>
      </c>
      <c r="B279" s="300">
        <v>3938.01</v>
      </c>
      <c r="D279" s="301" t="s">
        <v>51230</v>
      </c>
      <c r="E279" s="302">
        <v>3938.01</v>
      </c>
      <c r="G279" s="303" t="s">
        <v>52211</v>
      </c>
      <c r="H279" s="304">
        <v>34793.129999999997</v>
      </c>
    </row>
    <row r="280" spans="1:8" ht="14.4" x14ac:dyDescent="0.3">
      <c r="A280" s="299" t="s">
        <v>50960</v>
      </c>
      <c r="B280" s="300">
        <v>425973.99</v>
      </c>
      <c r="D280" s="301" t="s">
        <v>51235</v>
      </c>
      <c r="E280" s="302">
        <v>425973.99</v>
      </c>
      <c r="G280" s="303" t="s">
        <v>52212</v>
      </c>
      <c r="H280" s="304">
        <v>477503.14</v>
      </c>
    </row>
    <row r="281" spans="1:8" ht="14.4" x14ac:dyDescent="0.3">
      <c r="A281" s="299" t="s">
        <v>65706</v>
      </c>
      <c r="B281" s="300">
        <v>1120</v>
      </c>
      <c r="D281" s="301" t="s">
        <v>66270</v>
      </c>
      <c r="E281" s="302">
        <v>1120</v>
      </c>
      <c r="G281" s="303" t="s">
        <v>52213</v>
      </c>
      <c r="H281" s="304">
        <v>168482.2</v>
      </c>
    </row>
    <row r="282" spans="1:8" ht="14.4" x14ac:dyDescent="0.3">
      <c r="A282" s="299" t="s">
        <v>65708</v>
      </c>
      <c r="B282" s="300">
        <v>19986.39</v>
      </c>
      <c r="D282" s="301" t="s">
        <v>51241</v>
      </c>
      <c r="E282" s="302">
        <v>19986.39</v>
      </c>
      <c r="G282" s="303" t="s">
        <v>60074</v>
      </c>
      <c r="H282" s="304">
        <v>5580247.9900000002</v>
      </c>
    </row>
    <row r="283" spans="1:8" ht="14.4" x14ac:dyDescent="0.3">
      <c r="A283" s="299" t="s">
        <v>65710</v>
      </c>
      <c r="B283" s="300">
        <v>1014.49</v>
      </c>
      <c r="D283" s="301" t="s">
        <v>51242</v>
      </c>
      <c r="E283" s="302">
        <v>1014.49</v>
      </c>
      <c r="G283" s="303" t="s">
        <v>66597</v>
      </c>
      <c r="H283" s="304">
        <v>375437</v>
      </c>
    </row>
    <row r="284" spans="1:8" ht="14.4" x14ac:dyDescent="0.3">
      <c r="A284" s="299" t="s">
        <v>50970</v>
      </c>
      <c r="B284" s="300">
        <v>1676.97</v>
      </c>
      <c r="D284" s="301" t="s">
        <v>51248</v>
      </c>
      <c r="E284" s="302">
        <v>1676.97</v>
      </c>
      <c r="G284" s="303" t="s">
        <v>60075</v>
      </c>
      <c r="H284" s="304">
        <v>295550</v>
      </c>
    </row>
    <row r="285" spans="1:8" ht="14.4" x14ac:dyDescent="0.3">
      <c r="A285" s="299" t="s">
        <v>50978</v>
      </c>
      <c r="B285" s="300">
        <v>82024.39</v>
      </c>
      <c r="D285" s="301" t="s">
        <v>51256</v>
      </c>
      <c r="E285" s="302">
        <v>82024.39</v>
      </c>
      <c r="G285" s="303" t="s">
        <v>58229</v>
      </c>
      <c r="H285" s="304">
        <v>1286149.23</v>
      </c>
    </row>
    <row r="286" spans="1:8" ht="14.4" x14ac:dyDescent="0.3">
      <c r="A286" s="299" t="s">
        <v>50979</v>
      </c>
      <c r="B286" s="300">
        <v>15167.67</v>
      </c>
      <c r="D286" s="301" t="s">
        <v>51257</v>
      </c>
      <c r="E286" s="302">
        <v>15167.67</v>
      </c>
      <c r="G286" s="303" t="s">
        <v>66598</v>
      </c>
      <c r="H286" s="304">
        <v>27093.35</v>
      </c>
    </row>
    <row r="287" spans="1:8" ht="14.4" x14ac:dyDescent="0.3">
      <c r="A287" s="299" t="s">
        <v>50984</v>
      </c>
      <c r="B287" s="300">
        <v>38110.449999999997</v>
      </c>
      <c r="D287" s="301" t="s">
        <v>51264</v>
      </c>
      <c r="E287" s="302">
        <v>38110.449999999997</v>
      </c>
      <c r="G287" s="303" t="s">
        <v>52214</v>
      </c>
      <c r="H287" s="304">
        <v>50559.63</v>
      </c>
    </row>
    <row r="288" spans="1:8" ht="14.4" x14ac:dyDescent="0.3">
      <c r="A288" s="299" t="s">
        <v>50988</v>
      </c>
      <c r="B288" s="300">
        <v>49766.04</v>
      </c>
      <c r="D288" s="301" t="s">
        <v>51268</v>
      </c>
      <c r="E288" s="302">
        <v>49766.04</v>
      </c>
      <c r="G288" s="303" t="s">
        <v>58231</v>
      </c>
      <c r="H288" s="304">
        <v>12925</v>
      </c>
    </row>
    <row r="289" spans="1:8" ht="14.4" x14ac:dyDescent="0.3">
      <c r="A289" s="299" t="s">
        <v>50989</v>
      </c>
      <c r="B289" s="300">
        <v>1407.07</v>
      </c>
      <c r="D289" s="301" t="s">
        <v>51269</v>
      </c>
      <c r="E289" s="302">
        <v>1407.07</v>
      </c>
      <c r="G289" s="303" t="s">
        <v>57375</v>
      </c>
      <c r="H289" s="304">
        <v>1008.91</v>
      </c>
    </row>
    <row r="290" spans="1:8" ht="14.4" x14ac:dyDescent="0.3">
      <c r="A290" s="299" t="s">
        <v>50997</v>
      </c>
      <c r="B290" s="300">
        <v>2731.66</v>
      </c>
      <c r="D290" s="301" t="s">
        <v>51279</v>
      </c>
      <c r="E290" s="302">
        <v>2731.66</v>
      </c>
      <c r="G290" s="303" t="s">
        <v>63114</v>
      </c>
      <c r="H290" s="304">
        <v>44500</v>
      </c>
    </row>
    <row r="291" spans="1:8" ht="14.4" x14ac:dyDescent="0.3">
      <c r="A291" s="299" t="s">
        <v>51007</v>
      </c>
      <c r="B291" s="300">
        <v>109.88</v>
      </c>
      <c r="D291" s="301" t="s">
        <v>51289</v>
      </c>
      <c r="E291" s="302">
        <v>109.88</v>
      </c>
      <c r="G291" s="303" t="s">
        <v>60076</v>
      </c>
      <c r="H291" s="304">
        <v>4010.38</v>
      </c>
    </row>
    <row r="292" spans="1:8" ht="14.4" x14ac:dyDescent="0.3">
      <c r="A292" s="299" t="s">
        <v>51025</v>
      </c>
      <c r="B292" s="300">
        <v>19295.310000000001</v>
      </c>
      <c r="D292" s="301" t="s">
        <v>51307</v>
      </c>
      <c r="E292" s="302">
        <v>19295.310000000001</v>
      </c>
      <c r="G292" s="303" t="s">
        <v>66599</v>
      </c>
      <c r="H292" s="304">
        <v>1352.26</v>
      </c>
    </row>
    <row r="293" spans="1:8" ht="14.4" x14ac:dyDescent="0.3">
      <c r="A293" s="299" t="s">
        <v>51030</v>
      </c>
      <c r="B293" s="300">
        <v>66295.95</v>
      </c>
      <c r="D293" s="301" t="s">
        <v>51313</v>
      </c>
      <c r="E293" s="302">
        <v>66295.95</v>
      </c>
      <c r="G293" s="303" t="s">
        <v>66600</v>
      </c>
      <c r="H293" s="304">
        <v>17855.310000000001</v>
      </c>
    </row>
    <row r="294" spans="1:8" ht="14.4" x14ac:dyDescent="0.3">
      <c r="A294" s="299" t="s">
        <v>65736</v>
      </c>
      <c r="B294" s="300">
        <v>13400</v>
      </c>
      <c r="D294" s="301" t="s">
        <v>51320</v>
      </c>
      <c r="E294" s="302">
        <v>13400</v>
      </c>
      <c r="G294" s="303" t="s">
        <v>66601</v>
      </c>
      <c r="H294" s="304">
        <v>1360.92</v>
      </c>
    </row>
    <row r="295" spans="1:8" ht="14.4" x14ac:dyDescent="0.3">
      <c r="A295" s="299" t="s">
        <v>65743</v>
      </c>
      <c r="B295" s="300">
        <v>114022.25</v>
      </c>
      <c r="D295" s="301" t="s">
        <v>51329</v>
      </c>
      <c r="E295" s="302">
        <v>114022.25</v>
      </c>
      <c r="G295" s="303" t="s">
        <v>66602</v>
      </c>
      <c r="H295" s="304">
        <v>761.26</v>
      </c>
    </row>
    <row r="296" spans="1:8" ht="14.4" x14ac:dyDescent="0.3">
      <c r="A296" s="299" t="s">
        <v>51045</v>
      </c>
      <c r="B296" s="300">
        <v>4151.07</v>
      </c>
      <c r="D296" s="301" t="s">
        <v>51331</v>
      </c>
      <c r="E296" s="302">
        <v>4151.07</v>
      </c>
      <c r="G296" s="303" t="s">
        <v>66603</v>
      </c>
      <c r="H296" s="304">
        <v>230.09</v>
      </c>
    </row>
    <row r="297" spans="1:8" ht="14.4" x14ac:dyDescent="0.3">
      <c r="A297" s="299" t="s">
        <v>51053</v>
      </c>
      <c r="B297" s="300">
        <v>305.16000000000003</v>
      </c>
      <c r="D297" s="301" t="s">
        <v>51340</v>
      </c>
      <c r="E297" s="302">
        <v>305.16000000000003</v>
      </c>
      <c r="G297" s="303" t="s">
        <v>66604</v>
      </c>
      <c r="H297" s="304">
        <v>13690.2</v>
      </c>
    </row>
    <row r="298" spans="1:8" ht="14.4" x14ac:dyDescent="0.3">
      <c r="A298" s="299" t="s">
        <v>51054</v>
      </c>
      <c r="B298" s="300">
        <v>428002.18</v>
      </c>
      <c r="D298" s="301" t="s">
        <v>51341</v>
      </c>
      <c r="E298" s="302">
        <v>428002.18</v>
      </c>
      <c r="G298" s="303" t="s">
        <v>40245</v>
      </c>
      <c r="H298" s="304">
        <v>44650</v>
      </c>
    </row>
    <row r="299" spans="1:8" ht="14.4" x14ac:dyDescent="0.3">
      <c r="A299" s="299" t="s">
        <v>65756</v>
      </c>
      <c r="B299" s="300">
        <v>9179.33</v>
      </c>
      <c r="D299" s="301" t="s">
        <v>51360</v>
      </c>
      <c r="E299" s="302">
        <v>9179.33</v>
      </c>
      <c r="G299" s="303" t="s">
        <v>46873</v>
      </c>
      <c r="H299" s="304">
        <v>8000</v>
      </c>
    </row>
    <row r="300" spans="1:8" ht="14.4" x14ac:dyDescent="0.3">
      <c r="A300" s="299" t="s">
        <v>65760</v>
      </c>
      <c r="B300" s="300">
        <v>458.08</v>
      </c>
      <c r="D300" s="301" t="s">
        <v>51373</v>
      </c>
      <c r="E300" s="302">
        <v>458.08</v>
      </c>
      <c r="G300" s="303" t="s">
        <v>39105</v>
      </c>
      <c r="H300" s="304">
        <v>50068.46</v>
      </c>
    </row>
    <row r="301" spans="1:8" ht="14.4" x14ac:dyDescent="0.3">
      <c r="A301" s="299" t="s">
        <v>51088</v>
      </c>
      <c r="B301" s="300">
        <v>11136.55</v>
      </c>
      <c r="D301" s="301" t="s">
        <v>51378</v>
      </c>
      <c r="E301" s="302">
        <v>11136.55</v>
      </c>
      <c r="G301" s="303" t="s">
        <v>19461</v>
      </c>
      <c r="H301" s="304">
        <v>81500</v>
      </c>
    </row>
    <row r="302" spans="1:8" ht="14.4" x14ac:dyDescent="0.3">
      <c r="A302" s="299" t="s">
        <v>51092</v>
      </c>
      <c r="B302" s="300">
        <v>39175.01</v>
      </c>
      <c r="D302" s="301" t="s">
        <v>51382</v>
      </c>
      <c r="E302" s="302">
        <v>39175.01</v>
      </c>
      <c r="G302" s="303" t="s">
        <v>66605</v>
      </c>
      <c r="H302" s="304">
        <v>27528.799999999999</v>
      </c>
    </row>
    <row r="303" spans="1:8" ht="14.4" x14ac:dyDescent="0.3">
      <c r="A303" s="299" t="s">
        <v>65764</v>
      </c>
      <c r="B303" s="300">
        <v>1494.5</v>
      </c>
      <c r="D303" s="301" t="s">
        <v>65268</v>
      </c>
      <c r="E303" s="302">
        <v>1494.5</v>
      </c>
      <c r="G303" s="303" t="s">
        <v>19462</v>
      </c>
      <c r="H303" s="304">
        <v>2621.5</v>
      </c>
    </row>
    <row r="304" spans="1:8" ht="14.4" x14ac:dyDescent="0.3">
      <c r="A304" s="299" t="s">
        <v>51101</v>
      </c>
      <c r="B304" s="300">
        <v>5040.8500000000004</v>
      </c>
      <c r="D304" s="301" t="s">
        <v>51391</v>
      </c>
      <c r="E304" s="302">
        <v>5040.8500000000004</v>
      </c>
      <c r="G304" s="303" t="s">
        <v>42402</v>
      </c>
      <c r="H304" s="304">
        <v>957663.67</v>
      </c>
    </row>
    <row r="305" spans="1:8" ht="14.4" x14ac:dyDescent="0.3">
      <c r="A305" s="299" t="s">
        <v>51102</v>
      </c>
      <c r="B305" s="300">
        <v>1120.08</v>
      </c>
      <c r="D305" s="301" t="s">
        <v>51392</v>
      </c>
      <c r="E305" s="302">
        <v>1120.08</v>
      </c>
      <c r="G305" s="303" t="s">
        <v>66606</v>
      </c>
      <c r="H305" s="304">
        <v>9000</v>
      </c>
    </row>
    <row r="306" spans="1:8" ht="14.4" x14ac:dyDescent="0.3">
      <c r="A306" s="299" t="s">
        <v>51107</v>
      </c>
      <c r="B306" s="300">
        <v>-0.01</v>
      </c>
      <c r="D306" s="301" t="s">
        <v>51397</v>
      </c>
      <c r="E306" s="302">
        <v>-0.01</v>
      </c>
      <c r="G306" s="303" t="s">
        <v>58234</v>
      </c>
      <c r="H306" s="304">
        <v>2750.78</v>
      </c>
    </row>
    <row r="307" spans="1:8" ht="14.4" x14ac:dyDescent="0.3">
      <c r="A307" s="299" t="s">
        <v>51108</v>
      </c>
      <c r="B307" s="300">
        <v>21187.5</v>
      </c>
      <c r="D307" s="301" t="s">
        <v>51398</v>
      </c>
      <c r="E307" s="302">
        <v>21187.5</v>
      </c>
      <c r="G307" s="303" t="s">
        <v>66607</v>
      </c>
      <c r="H307" s="304">
        <v>35827.5</v>
      </c>
    </row>
    <row r="308" spans="1:8" ht="14.4" x14ac:dyDescent="0.3">
      <c r="A308" s="299" t="s">
        <v>65776</v>
      </c>
      <c r="B308" s="300">
        <v>4268.71</v>
      </c>
      <c r="D308" s="301" t="s">
        <v>66319</v>
      </c>
      <c r="E308" s="302">
        <v>4268.71</v>
      </c>
      <c r="G308" s="303" t="s">
        <v>66608</v>
      </c>
      <c r="H308" s="304">
        <v>30958</v>
      </c>
    </row>
    <row r="309" spans="1:8" ht="14.4" x14ac:dyDescent="0.3">
      <c r="A309" s="299" t="s">
        <v>65782</v>
      </c>
      <c r="B309" s="300">
        <v>74029.02</v>
      </c>
      <c r="D309" s="301" t="s">
        <v>51405</v>
      </c>
      <c r="E309" s="302">
        <v>74029.02</v>
      </c>
      <c r="G309" s="303" t="s">
        <v>58235</v>
      </c>
      <c r="H309" s="304">
        <v>45179.05</v>
      </c>
    </row>
    <row r="310" spans="1:8" ht="14.4" x14ac:dyDescent="0.3">
      <c r="A310" s="299" t="s">
        <v>49552</v>
      </c>
      <c r="B310" s="300">
        <v>5301.77</v>
      </c>
      <c r="D310" s="301" t="s">
        <v>49543</v>
      </c>
      <c r="E310" s="302">
        <v>5301.77</v>
      </c>
      <c r="G310" s="303" t="s">
        <v>58237</v>
      </c>
      <c r="H310" s="304">
        <v>14</v>
      </c>
    </row>
    <row r="311" spans="1:8" ht="14.4" x14ac:dyDescent="0.3">
      <c r="A311" s="299" t="s">
        <v>56927</v>
      </c>
      <c r="B311" s="300">
        <v>803.23</v>
      </c>
      <c r="D311" s="301" t="s">
        <v>56927</v>
      </c>
      <c r="E311" s="302">
        <v>803.23</v>
      </c>
      <c r="G311" s="303" t="s">
        <v>66609</v>
      </c>
      <c r="H311" s="304">
        <v>540813.11</v>
      </c>
    </row>
    <row r="312" spans="1:8" ht="14.4" x14ac:dyDescent="0.3">
      <c r="A312" s="299" t="s">
        <v>56928</v>
      </c>
      <c r="B312" s="300">
        <v>1334.63</v>
      </c>
      <c r="D312" s="301" t="s">
        <v>57044</v>
      </c>
      <c r="E312" s="302">
        <v>1334.63</v>
      </c>
      <c r="G312" s="303" t="s">
        <v>36254</v>
      </c>
      <c r="H312" s="304">
        <v>520534.83</v>
      </c>
    </row>
    <row r="313" spans="1:8" ht="14.4" x14ac:dyDescent="0.3">
      <c r="A313" s="299" t="s">
        <v>56929</v>
      </c>
      <c r="B313" s="300">
        <v>418.25</v>
      </c>
      <c r="D313" s="301" t="s">
        <v>57045</v>
      </c>
      <c r="E313" s="302">
        <v>418.25</v>
      </c>
      <c r="G313" s="303" t="s">
        <v>48848</v>
      </c>
      <c r="H313" s="304">
        <v>17388.87</v>
      </c>
    </row>
    <row r="314" spans="1:8" ht="14.4" x14ac:dyDescent="0.3">
      <c r="A314" s="299" t="s">
        <v>46400</v>
      </c>
      <c r="B314" s="300">
        <v>2887.52</v>
      </c>
      <c r="D314" s="301" t="s">
        <v>46505</v>
      </c>
      <c r="E314" s="302">
        <v>2887.52</v>
      </c>
      <c r="G314" s="303" t="s">
        <v>66610</v>
      </c>
      <c r="H314" s="304">
        <v>9862</v>
      </c>
    </row>
    <row r="315" spans="1:8" ht="14.4" x14ac:dyDescent="0.3">
      <c r="A315" s="299" t="s">
        <v>65790</v>
      </c>
      <c r="B315" s="300">
        <v>71191.92</v>
      </c>
      <c r="D315" s="301" t="s">
        <v>46507</v>
      </c>
      <c r="E315" s="302">
        <v>71191.92</v>
      </c>
      <c r="G315" s="303" t="s">
        <v>48849</v>
      </c>
      <c r="H315" s="304">
        <v>154391.70000000001</v>
      </c>
    </row>
    <row r="316" spans="1:8" ht="14.4" x14ac:dyDescent="0.3">
      <c r="A316" s="299" t="s">
        <v>65791</v>
      </c>
      <c r="B316" s="300">
        <v>27500</v>
      </c>
      <c r="D316" s="301" t="s">
        <v>66330</v>
      </c>
      <c r="E316" s="302">
        <v>27500</v>
      </c>
      <c r="G316" s="303" t="s">
        <v>19592</v>
      </c>
      <c r="H316" s="304">
        <v>246193.74</v>
      </c>
    </row>
    <row r="317" spans="1:8" ht="14.4" x14ac:dyDescent="0.3">
      <c r="A317" s="299" t="s">
        <v>46402</v>
      </c>
      <c r="B317" s="300">
        <v>4989.5</v>
      </c>
      <c r="D317" s="301" t="s">
        <v>46508</v>
      </c>
      <c r="E317" s="302">
        <v>4989.5</v>
      </c>
      <c r="G317" s="303" t="s">
        <v>48850</v>
      </c>
      <c r="H317" s="304">
        <v>964.45</v>
      </c>
    </row>
    <row r="318" spans="1:8" ht="14.4" x14ac:dyDescent="0.3">
      <c r="A318" s="299" t="s">
        <v>46405</v>
      </c>
      <c r="B318" s="300">
        <v>5261.44</v>
      </c>
      <c r="D318" s="301" t="s">
        <v>46512</v>
      </c>
      <c r="E318" s="302">
        <v>5261.44</v>
      </c>
      <c r="G318" s="303" t="s">
        <v>66611</v>
      </c>
      <c r="H318" s="304">
        <v>69070</v>
      </c>
    </row>
    <row r="319" spans="1:8" ht="14.4" x14ac:dyDescent="0.3">
      <c r="A319" s="299" t="s">
        <v>65794</v>
      </c>
      <c r="B319" s="300">
        <v>17855.310000000001</v>
      </c>
      <c r="D319" s="301" t="s">
        <v>46514</v>
      </c>
      <c r="E319" s="302">
        <v>17855.310000000001</v>
      </c>
      <c r="G319" s="303" t="s">
        <v>66612</v>
      </c>
      <c r="H319" s="304">
        <v>18238.900000000001</v>
      </c>
    </row>
    <row r="320" spans="1:8" ht="14.4" x14ac:dyDescent="0.3">
      <c r="A320" s="299" t="s">
        <v>65795</v>
      </c>
      <c r="B320" s="300">
        <v>30958</v>
      </c>
      <c r="D320" s="301" t="s">
        <v>66332</v>
      </c>
      <c r="E320" s="302">
        <v>30958</v>
      </c>
      <c r="G320" s="303" t="s">
        <v>58857</v>
      </c>
      <c r="H320" s="304">
        <v>3389.36</v>
      </c>
    </row>
    <row r="321" spans="1:8" ht="14.4" x14ac:dyDescent="0.3">
      <c r="A321" s="299" t="s">
        <v>46407</v>
      </c>
      <c r="B321" s="300">
        <v>27960</v>
      </c>
      <c r="D321" s="301" t="s">
        <v>46515</v>
      </c>
      <c r="E321" s="302">
        <v>27960</v>
      </c>
      <c r="G321" s="303" t="s">
        <v>66613</v>
      </c>
      <c r="H321" s="304">
        <v>7120.72</v>
      </c>
    </row>
    <row r="322" spans="1:8" ht="14.4" x14ac:dyDescent="0.3">
      <c r="A322" s="299" t="s">
        <v>46408</v>
      </c>
      <c r="B322" s="300">
        <v>24967</v>
      </c>
      <c r="D322" s="301" t="s">
        <v>46516</v>
      </c>
      <c r="E322" s="302">
        <v>24967</v>
      </c>
      <c r="G322" s="303" t="s">
        <v>58241</v>
      </c>
      <c r="H322" s="304">
        <v>27960</v>
      </c>
    </row>
    <row r="323" spans="1:8" ht="14.4" x14ac:dyDescent="0.3">
      <c r="A323" s="299" t="s">
        <v>46409</v>
      </c>
      <c r="B323" s="300">
        <v>117563</v>
      </c>
      <c r="D323" s="301" t="s">
        <v>46517</v>
      </c>
      <c r="E323" s="302">
        <v>117563</v>
      </c>
      <c r="G323" s="303" t="s">
        <v>66614</v>
      </c>
      <c r="H323" s="304">
        <v>6784</v>
      </c>
    </row>
    <row r="324" spans="1:8" ht="14.4" x14ac:dyDescent="0.3">
      <c r="A324" s="299" t="s">
        <v>46414</v>
      </c>
      <c r="B324" s="300">
        <v>279171</v>
      </c>
      <c r="D324" s="301" t="s">
        <v>46522</v>
      </c>
      <c r="E324" s="302">
        <v>279171</v>
      </c>
      <c r="G324" s="303" t="s">
        <v>66615</v>
      </c>
      <c r="H324" s="304">
        <v>34320</v>
      </c>
    </row>
    <row r="325" spans="1:8" ht="14.4" x14ac:dyDescent="0.3">
      <c r="A325" s="299" t="s">
        <v>46415</v>
      </c>
      <c r="B325" s="300">
        <v>2842</v>
      </c>
      <c r="D325" s="301" t="s">
        <v>46523</v>
      </c>
      <c r="E325" s="302">
        <v>2842</v>
      </c>
      <c r="G325" s="303" t="s">
        <v>66616</v>
      </c>
      <c r="H325" s="304">
        <v>2389.46</v>
      </c>
    </row>
    <row r="326" spans="1:8" ht="14.4" x14ac:dyDescent="0.3">
      <c r="A326" s="299" t="s">
        <v>46417</v>
      </c>
      <c r="B326" s="300">
        <v>31117</v>
      </c>
      <c r="D326" s="301" t="s">
        <v>46525</v>
      </c>
      <c r="E326" s="302">
        <v>31117</v>
      </c>
      <c r="G326" s="303" t="s">
        <v>66617</v>
      </c>
      <c r="H326" s="304">
        <v>1678.76</v>
      </c>
    </row>
    <row r="327" spans="1:8" ht="14.4" x14ac:dyDescent="0.3">
      <c r="A327" s="299" t="s">
        <v>46421</v>
      </c>
      <c r="B327" s="300">
        <v>1088.21</v>
      </c>
      <c r="D327" s="301" t="s">
        <v>46529</v>
      </c>
      <c r="E327" s="302">
        <v>1088.21</v>
      </c>
      <c r="G327" s="303" t="s">
        <v>66618</v>
      </c>
      <c r="H327" s="304">
        <v>2439.37</v>
      </c>
    </row>
    <row r="328" spans="1:8" ht="14.4" x14ac:dyDescent="0.3">
      <c r="A328" s="299" t="s">
        <v>46425</v>
      </c>
      <c r="B328" s="300">
        <v>128748.2</v>
      </c>
      <c r="D328" s="301" t="s">
        <v>46533</v>
      </c>
      <c r="E328" s="302">
        <v>128748.2</v>
      </c>
      <c r="G328" s="303" t="s">
        <v>34992</v>
      </c>
      <c r="H328" s="304">
        <v>8589</v>
      </c>
    </row>
    <row r="329" spans="1:8" ht="14.4" x14ac:dyDescent="0.3">
      <c r="A329" s="299" t="s">
        <v>46429</v>
      </c>
      <c r="B329" s="300">
        <v>44071</v>
      </c>
      <c r="D329" s="301" t="s">
        <v>46537</v>
      </c>
      <c r="E329" s="302">
        <v>44071</v>
      </c>
      <c r="G329" s="303" t="s">
        <v>34993</v>
      </c>
      <c r="H329" s="304">
        <v>6572.97</v>
      </c>
    </row>
    <row r="330" spans="1:8" ht="14.4" x14ac:dyDescent="0.3">
      <c r="A330" s="299" t="s">
        <v>65819</v>
      </c>
      <c r="B330" s="300">
        <v>27584.799999999999</v>
      </c>
      <c r="D330" s="301" t="s">
        <v>43922</v>
      </c>
      <c r="E330" s="302">
        <v>27584.799999999999</v>
      </c>
      <c r="G330" s="303" t="s">
        <v>33486</v>
      </c>
      <c r="H330" s="304">
        <v>1159.98</v>
      </c>
    </row>
    <row r="331" spans="1:8" ht="14.4" x14ac:dyDescent="0.3">
      <c r="A331" s="299" t="s">
        <v>43634</v>
      </c>
      <c r="B331" s="300">
        <v>211400</v>
      </c>
      <c r="D331" s="301" t="s">
        <v>43952</v>
      </c>
      <c r="E331" s="302">
        <v>211400</v>
      </c>
      <c r="G331" s="303" t="s">
        <v>33487</v>
      </c>
      <c r="H331" s="304">
        <v>3693.99</v>
      </c>
    </row>
    <row r="332" spans="1:8" ht="14.4" x14ac:dyDescent="0.3">
      <c r="A332" s="299" t="s">
        <v>43640</v>
      </c>
      <c r="B332" s="300">
        <v>123600</v>
      </c>
      <c r="D332" s="301" t="s">
        <v>43959</v>
      </c>
      <c r="E332" s="302">
        <v>123600</v>
      </c>
      <c r="G332" s="303" t="s">
        <v>52359</v>
      </c>
      <c r="H332" s="304">
        <v>1990</v>
      </c>
    </row>
    <row r="333" spans="1:8" ht="14.4" x14ac:dyDescent="0.3">
      <c r="A333" s="299" t="s">
        <v>65852</v>
      </c>
      <c r="B333" s="300">
        <v>32374.99</v>
      </c>
      <c r="D333" s="301" t="s">
        <v>44025</v>
      </c>
      <c r="E333" s="302">
        <v>32374.99</v>
      </c>
      <c r="G333" s="303" t="s">
        <v>66619</v>
      </c>
      <c r="H333" s="304">
        <v>9299.11</v>
      </c>
    </row>
    <row r="334" spans="1:8" ht="14.4" x14ac:dyDescent="0.3">
      <c r="A334" s="299" t="s">
        <v>65858</v>
      </c>
      <c r="B334" s="300">
        <v>8037.5</v>
      </c>
      <c r="D334" s="301" t="s">
        <v>66382</v>
      </c>
      <c r="E334" s="302">
        <v>8037.5</v>
      </c>
      <c r="G334" s="303" t="s">
        <v>33491</v>
      </c>
      <c r="H334" s="304">
        <v>108009.62</v>
      </c>
    </row>
    <row r="335" spans="1:8" ht="14.4" x14ac:dyDescent="0.3">
      <c r="A335" s="299" t="s">
        <v>43717</v>
      </c>
      <c r="B335" s="300">
        <v>16200</v>
      </c>
      <c r="D335" s="301" t="s">
        <v>44045</v>
      </c>
      <c r="E335" s="302">
        <v>16200</v>
      </c>
      <c r="G335" s="303" t="s">
        <v>33492</v>
      </c>
      <c r="H335" s="304">
        <v>488224.91</v>
      </c>
    </row>
    <row r="336" spans="1:8" ht="14.4" x14ac:dyDescent="0.3">
      <c r="A336" s="299" t="s">
        <v>46432</v>
      </c>
      <c r="B336" s="300">
        <v>160.5</v>
      </c>
      <c r="D336" s="301" t="s">
        <v>46541</v>
      </c>
      <c r="E336" s="302">
        <v>160.5</v>
      </c>
      <c r="G336" s="303" t="s">
        <v>33493</v>
      </c>
      <c r="H336" s="304">
        <v>787735.75</v>
      </c>
    </row>
    <row r="337" spans="1:8" ht="14.4" x14ac:dyDescent="0.3">
      <c r="A337" s="299" t="s">
        <v>65918</v>
      </c>
      <c r="B337" s="300">
        <v>871.59</v>
      </c>
      <c r="D337" s="301" t="s">
        <v>66432</v>
      </c>
      <c r="E337" s="302">
        <v>871.59</v>
      </c>
      <c r="G337" s="303" t="s">
        <v>66620</v>
      </c>
      <c r="H337" s="304">
        <v>20000</v>
      </c>
    </row>
    <row r="338" spans="1:8" ht="14.4" x14ac:dyDescent="0.3">
      <c r="A338" s="299" t="s">
        <v>65919</v>
      </c>
      <c r="B338" s="300">
        <v>6784</v>
      </c>
      <c r="D338" s="301" t="s">
        <v>46549</v>
      </c>
      <c r="E338" s="302">
        <v>6784</v>
      </c>
      <c r="G338" s="303" t="s">
        <v>58858</v>
      </c>
      <c r="H338" s="304">
        <v>45000</v>
      </c>
    </row>
    <row r="339" spans="1:8" ht="14.4" x14ac:dyDescent="0.3">
      <c r="A339" s="299" t="s">
        <v>46444</v>
      </c>
      <c r="B339" s="300">
        <v>132.65</v>
      </c>
      <c r="D339" s="301" t="s">
        <v>46554</v>
      </c>
      <c r="E339" s="302">
        <v>132.65</v>
      </c>
      <c r="G339" s="303" t="s">
        <v>58243</v>
      </c>
      <c r="H339" s="304">
        <v>24967</v>
      </c>
    </row>
    <row r="340" spans="1:8" ht="14.4" x14ac:dyDescent="0.3">
      <c r="A340" s="299" t="s">
        <v>46457</v>
      </c>
      <c r="B340" s="300">
        <v>1421.98</v>
      </c>
      <c r="D340" s="301" t="s">
        <v>46570</v>
      </c>
      <c r="E340" s="302">
        <v>1421.98</v>
      </c>
      <c r="G340" s="303" t="s">
        <v>66621</v>
      </c>
      <c r="H340" s="304">
        <v>31272.04</v>
      </c>
    </row>
    <row r="341" spans="1:8" ht="14.4" x14ac:dyDescent="0.3">
      <c r="A341" s="299" t="s">
        <v>46459</v>
      </c>
      <c r="B341" s="300">
        <v>2122.1799999999998</v>
      </c>
      <c r="D341" s="301" t="s">
        <v>46572</v>
      </c>
      <c r="E341" s="302">
        <v>2122.1799999999998</v>
      </c>
      <c r="G341" s="303" t="s">
        <v>35003</v>
      </c>
      <c r="H341" s="304">
        <v>810353.19</v>
      </c>
    </row>
    <row r="342" spans="1:8" ht="14.4" x14ac:dyDescent="0.3">
      <c r="A342" s="299" t="s">
        <v>46460</v>
      </c>
      <c r="B342" s="300">
        <v>45179.05</v>
      </c>
      <c r="D342" s="301" t="s">
        <v>46573</v>
      </c>
      <c r="E342" s="302">
        <v>45179.05</v>
      </c>
      <c r="G342" s="303" t="s">
        <v>39137</v>
      </c>
      <c r="H342" s="304">
        <v>146.18</v>
      </c>
    </row>
    <row r="343" spans="1:8" ht="14.4" x14ac:dyDescent="0.3">
      <c r="A343" s="299" t="s">
        <v>46461</v>
      </c>
      <c r="B343" s="300">
        <v>34320</v>
      </c>
      <c r="D343" s="301" t="s">
        <v>46574</v>
      </c>
      <c r="E343" s="302">
        <v>34320</v>
      </c>
      <c r="G343" s="303" t="s">
        <v>35004</v>
      </c>
      <c r="H343" s="304">
        <v>177312.68</v>
      </c>
    </row>
    <row r="344" spans="1:8" ht="14.4" x14ac:dyDescent="0.3">
      <c r="A344" s="299" t="s">
        <v>46463</v>
      </c>
      <c r="B344" s="300">
        <v>4812.25</v>
      </c>
      <c r="D344" s="301" t="s">
        <v>46576</v>
      </c>
      <c r="E344" s="302">
        <v>4812.25</v>
      </c>
      <c r="G344" s="303" t="s">
        <v>36271</v>
      </c>
      <c r="H344" s="304">
        <v>21681.07</v>
      </c>
    </row>
    <row r="345" spans="1:8" ht="14.4" x14ac:dyDescent="0.3">
      <c r="A345" s="299" t="s">
        <v>46464</v>
      </c>
      <c r="B345" s="300">
        <v>6938.03</v>
      </c>
      <c r="D345" s="301" t="s">
        <v>46577</v>
      </c>
      <c r="E345" s="302">
        <v>6938.03</v>
      </c>
      <c r="G345" s="303" t="s">
        <v>66622</v>
      </c>
      <c r="H345" s="304">
        <v>-918.31</v>
      </c>
    </row>
    <row r="346" spans="1:8" ht="14.4" x14ac:dyDescent="0.3">
      <c r="A346" s="299" t="s">
        <v>46465</v>
      </c>
      <c r="B346" s="300">
        <v>8020.56</v>
      </c>
      <c r="D346" s="301" t="s">
        <v>46578</v>
      </c>
      <c r="E346" s="302">
        <v>8020.56</v>
      </c>
      <c r="G346" s="303" t="s">
        <v>20022</v>
      </c>
      <c r="H346" s="304">
        <v>31751.29</v>
      </c>
    </row>
    <row r="347" spans="1:8" ht="14.4" x14ac:dyDescent="0.3">
      <c r="A347" s="299" t="s">
        <v>46466</v>
      </c>
      <c r="B347" s="300">
        <v>14182.89</v>
      </c>
      <c r="D347" s="301" t="s">
        <v>46579</v>
      </c>
      <c r="E347" s="302">
        <v>14182.89</v>
      </c>
      <c r="G347" s="303" t="s">
        <v>46912</v>
      </c>
      <c r="H347" s="304">
        <v>4676.33</v>
      </c>
    </row>
    <row r="348" spans="1:8" ht="14.4" x14ac:dyDescent="0.3">
      <c r="A348" s="299" t="s">
        <v>46468</v>
      </c>
      <c r="B348" s="300">
        <v>3110.74</v>
      </c>
      <c r="D348" s="301" t="s">
        <v>46582</v>
      </c>
      <c r="E348" s="302">
        <v>3110.74</v>
      </c>
      <c r="G348" s="303" t="s">
        <v>63143</v>
      </c>
      <c r="H348" s="304">
        <v>59.13</v>
      </c>
    </row>
    <row r="349" spans="1:8" ht="14.4" x14ac:dyDescent="0.3">
      <c r="A349" s="299" t="s">
        <v>46470</v>
      </c>
      <c r="B349" s="300">
        <v>18315.330000000002</v>
      </c>
      <c r="D349" s="301" t="s">
        <v>46584</v>
      </c>
      <c r="E349" s="302">
        <v>18315.330000000002</v>
      </c>
      <c r="G349" s="303" t="s">
        <v>42448</v>
      </c>
      <c r="H349" s="304">
        <v>0.08</v>
      </c>
    </row>
    <row r="350" spans="1:8" ht="14.4" x14ac:dyDescent="0.3">
      <c r="A350" s="299" t="s">
        <v>46471</v>
      </c>
      <c r="B350" s="300">
        <v>6878.84</v>
      </c>
      <c r="D350" s="301" t="s">
        <v>46585</v>
      </c>
      <c r="E350" s="302">
        <v>6878.84</v>
      </c>
      <c r="G350" s="303" t="s">
        <v>66623</v>
      </c>
      <c r="H350" s="304">
        <v>0.16</v>
      </c>
    </row>
    <row r="351" spans="1:8" ht="14.4" x14ac:dyDescent="0.3">
      <c r="A351" s="299" t="s">
        <v>46472</v>
      </c>
      <c r="B351" s="300">
        <v>368.96</v>
      </c>
      <c r="D351" s="301" t="s">
        <v>46586</v>
      </c>
      <c r="E351" s="302">
        <v>368.96</v>
      </c>
      <c r="G351" s="303" t="s">
        <v>66624</v>
      </c>
      <c r="H351" s="304">
        <v>355.16</v>
      </c>
    </row>
    <row r="352" spans="1:8" ht="14.4" x14ac:dyDescent="0.3">
      <c r="A352" s="299" t="s">
        <v>46474</v>
      </c>
      <c r="B352" s="300">
        <v>8106.3</v>
      </c>
      <c r="D352" s="301" t="s">
        <v>46588</v>
      </c>
      <c r="E352" s="302">
        <v>8106.3</v>
      </c>
      <c r="G352" s="303" t="s">
        <v>66625</v>
      </c>
      <c r="H352" s="304">
        <v>4385.3999999999996</v>
      </c>
    </row>
    <row r="353" spans="1:8" ht="14.4" x14ac:dyDescent="0.3">
      <c r="A353" s="299" t="s">
        <v>46476</v>
      </c>
      <c r="B353" s="300">
        <v>155045.6</v>
      </c>
      <c r="D353" s="301" t="s">
        <v>46590</v>
      </c>
      <c r="E353" s="302">
        <v>155045.6</v>
      </c>
      <c r="G353" s="303" t="s">
        <v>66626</v>
      </c>
      <c r="H353" s="304">
        <v>0.16</v>
      </c>
    </row>
    <row r="354" spans="1:8" ht="14.4" x14ac:dyDescent="0.3">
      <c r="A354" s="299" t="s">
        <v>46477</v>
      </c>
      <c r="B354" s="300">
        <v>28200</v>
      </c>
      <c r="D354" s="301" t="s">
        <v>46591</v>
      </c>
      <c r="E354" s="302">
        <v>28200</v>
      </c>
      <c r="G354" s="303" t="s">
        <v>66627</v>
      </c>
      <c r="H354" s="304">
        <v>192749.26</v>
      </c>
    </row>
    <row r="355" spans="1:8" ht="14.4" x14ac:dyDescent="0.3">
      <c r="A355" s="299" t="s">
        <v>56977</v>
      </c>
      <c r="B355" s="300">
        <v>8050</v>
      </c>
      <c r="D355" s="301" t="s">
        <v>57095</v>
      </c>
      <c r="E355" s="302">
        <v>8050</v>
      </c>
      <c r="G355" s="303" t="s">
        <v>66628</v>
      </c>
      <c r="H355" s="304">
        <v>19295.310000000001</v>
      </c>
    </row>
    <row r="356" spans="1:8" ht="14.4" x14ac:dyDescent="0.3">
      <c r="A356" s="299" t="s">
        <v>56984</v>
      </c>
      <c r="B356" s="300">
        <v>1315.59</v>
      </c>
      <c r="D356" s="301" t="s">
        <v>57102</v>
      </c>
      <c r="E356" s="302">
        <v>1315.59</v>
      </c>
      <c r="G356" s="303" t="s">
        <v>56089</v>
      </c>
      <c r="H356" s="304">
        <v>42670</v>
      </c>
    </row>
    <row r="357" spans="1:8" ht="14.4" x14ac:dyDescent="0.3">
      <c r="A357" s="299" t="s">
        <v>66485</v>
      </c>
      <c r="B357" s="300">
        <v>28294.5</v>
      </c>
      <c r="D357" s="301" t="s">
        <v>66496</v>
      </c>
      <c r="E357" s="302">
        <v>28294.5</v>
      </c>
      <c r="G357" s="303" t="s">
        <v>66629</v>
      </c>
      <c r="H357" s="304">
        <v>68721.69</v>
      </c>
    </row>
    <row r="358" spans="1:8" ht="14.4" x14ac:dyDescent="0.3">
      <c r="A358" s="299" t="s">
        <v>66486</v>
      </c>
      <c r="B358" s="300">
        <v>29390.41</v>
      </c>
      <c r="D358" s="301" t="s">
        <v>66497</v>
      </c>
      <c r="E358" s="302">
        <v>29390.41</v>
      </c>
      <c r="G358" s="303" t="s">
        <v>66630</v>
      </c>
      <c r="H358" s="304">
        <v>589.79999999999995</v>
      </c>
    </row>
    <row r="359" spans="1:8" ht="14.4" x14ac:dyDescent="0.3">
      <c r="A359" s="299" t="s">
        <v>56986</v>
      </c>
      <c r="B359" s="300">
        <v>14</v>
      </c>
      <c r="D359" s="301" t="s">
        <v>57104</v>
      </c>
      <c r="E359" s="302">
        <v>14</v>
      </c>
      <c r="G359" s="303" t="s">
        <v>66631</v>
      </c>
      <c r="H359" s="304">
        <v>313</v>
      </c>
    </row>
    <row r="360" spans="1:8" ht="14.4" x14ac:dyDescent="0.3">
      <c r="A360" s="299" t="s">
        <v>66487</v>
      </c>
      <c r="B360" s="300">
        <v>6507.59</v>
      </c>
      <c r="D360" s="301" t="s">
        <v>66498</v>
      </c>
      <c r="E360" s="302">
        <v>6507.59</v>
      </c>
      <c r="G360" s="303" t="s">
        <v>66632</v>
      </c>
      <c r="H360" s="304">
        <v>693.88</v>
      </c>
    </row>
    <row r="361" spans="1:8" ht="14.4" x14ac:dyDescent="0.3">
      <c r="A361" s="299" t="s">
        <v>56989</v>
      </c>
      <c r="B361" s="300">
        <v>34051.99</v>
      </c>
      <c r="D361" s="301" t="s">
        <v>57107</v>
      </c>
      <c r="E361" s="302">
        <v>34051.99</v>
      </c>
      <c r="G361" s="303" t="s">
        <v>35033</v>
      </c>
      <c r="H361" s="304">
        <v>9012.98</v>
      </c>
    </row>
    <row r="362" spans="1:8" ht="14.4" x14ac:dyDescent="0.3">
      <c r="A362" s="299" t="s">
        <v>66488</v>
      </c>
      <c r="B362" s="300">
        <v>3000</v>
      </c>
      <c r="D362" s="301" t="s">
        <v>66499</v>
      </c>
      <c r="E362" s="302">
        <v>3000</v>
      </c>
      <c r="G362" s="303" t="s">
        <v>58528</v>
      </c>
      <c r="H362" s="304">
        <v>20400</v>
      </c>
    </row>
    <row r="363" spans="1:8" ht="14.4" x14ac:dyDescent="0.3">
      <c r="A363" s="299" t="s">
        <v>66489</v>
      </c>
      <c r="B363" s="300">
        <v>8103.11</v>
      </c>
      <c r="D363" s="301" t="s">
        <v>66500</v>
      </c>
      <c r="E363" s="302">
        <v>8103.11</v>
      </c>
      <c r="G363" s="303" t="s">
        <v>66633</v>
      </c>
      <c r="H363" s="304">
        <v>35179.769999999997</v>
      </c>
    </row>
    <row r="364" spans="1:8" ht="14.4" x14ac:dyDescent="0.3">
      <c r="A364" s="299" t="s">
        <v>56990</v>
      </c>
      <c r="B364" s="300">
        <v>3646.56</v>
      </c>
      <c r="D364" s="301" t="s">
        <v>57108</v>
      </c>
      <c r="E364" s="302">
        <v>3646.56</v>
      </c>
      <c r="G364" s="303" t="s">
        <v>42473</v>
      </c>
      <c r="H364" s="304">
        <v>33249.629999999997</v>
      </c>
    </row>
    <row r="365" spans="1:8" ht="14.4" x14ac:dyDescent="0.3">
      <c r="A365" s="299" t="s">
        <v>56992</v>
      </c>
      <c r="B365" s="300">
        <v>6699.18</v>
      </c>
      <c r="D365" s="301" t="s">
        <v>57110</v>
      </c>
      <c r="E365" s="302">
        <v>6699.18</v>
      </c>
      <c r="G365" s="303" t="s">
        <v>48888</v>
      </c>
      <c r="H365" s="304">
        <v>2000</v>
      </c>
    </row>
    <row r="366" spans="1:8" ht="14.4" x14ac:dyDescent="0.3">
      <c r="A366" s="299" t="s">
        <v>66490</v>
      </c>
      <c r="B366" s="300">
        <v>14821.72</v>
      </c>
      <c r="D366" s="301" t="s">
        <v>66501</v>
      </c>
      <c r="E366" s="302">
        <v>14821.72</v>
      </c>
      <c r="G366" s="303" t="s">
        <v>52423</v>
      </c>
      <c r="H366" s="304">
        <v>715.5</v>
      </c>
    </row>
    <row r="367" spans="1:8" ht="14.4" x14ac:dyDescent="0.3">
      <c r="A367" s="299" t="s">
        <v>66491</v>
      </c>
      <c r="B367" s="300">
        <v>682.12</v>
      </c>
      <c r="D367" s="301" t="s">
        <v>66502</v>
      </c>
      <c r="E367" s="302">
        <v>682.12</v>
      </c>
      <c r="G367" s="303" t="s">
        <v>52425</v>
      </c>
      <c r="H367" s="304">
        <v>538.92999999999995</v>
      </c>
    </row>
    <row r="368" spans="1:8" ht="14.4" x14ac:dyDescent="0.3">
      <c r="A368" s="299" t="s">
        <v>66492</v>
      </c>
      <c r="B368" s="300">
        <v>347.75</v>
      </c>
      <c r="D368" s="301" t="s">
        <v>66503</v>
      </c>
      <c r="E368" s="302">
        <v>347.75</v>
      </c>
      <c r="G368" s="303" t="s">
        <v>33586</v>
      </c>
      <c r="H368" s="304">
        <v>6869.12</v>
      </c>
    </row>
    <row r="369" spans="1:8" ht="14.4" x14ac:dyDescent="0.3">
      <c r="A369" s="299" t="s">
        <v>56994</v>
      </c>
      <c r="B369" s="300">
        <v>9337.93</v>
      </c>
      <c r="D369" s="301" t="s">
        <v>57112</v>
      </c>
      <c r="E369" s="302">
        <v>9337.93</v>
      </c>
      <c r="G369" s="303" t="s">
        <v>35054</v>
      </c>
      <c r="H369" s="304">
        <v>1491.1</v>
      </c>
    </row>
    <row r="370" spans="1:8" ht="14.4" x14ac:dyDescent="0.3">
      <c r="A370" s="299" t="s">
        <v>56996</v>
      </c>
      <c r="B370" s="300">
        <v>13003.84</v>
      </c>
      <c r="D370" s="301" t="s">
        <v>57114</v>
      </c>
      <c r="E370" s="302">
        <v>13003.84</v>
      </c>
      <c r="G370" s="303" t="s">
        <v>33587</v>
      </c>
      <c r="H370" s="304">
        <v>1022</v>
      </c>
    </row>
    <row r="371" spans="1:8" ht="14.4" x14ac:dyDescent="0.3">
      <c r="A371" s="299" t="s">
        <v>66493</v>
      </c>
      <c r="B371" s="300">
        <v>2000</v>
      </c>
      <c r="D371" s="301" t="s">
        <v>66504</v>
      </c>
      <c r="E371" s="302">
        <v>2000</v>
      </c>
      <c r="G371" s="303" t="s">
        <v>44913</v>
      </c>
      <c r="H371" s="304">
        <v>2622504.66</v>
      </c>
    </row>
    <row r="372" spans="1:8" ht="14.4" x14ac:dyDescent="0.3">
      <c r="A372" s="299" t="s">
        <v>66494</v>
      </c>
      <c r="B372" s="300">
        <v>7013.32</v>
      </c>
      <c r="D372" s="301" t="s">
        <v>66505</v>
      </c>
      <c r="E372" s="302">
        <v>7013.32</v>
      </c>
      <c r="G372" s="303" t="s">
        <v>49937</v>
      </c>
      <c r="H372" s="304">
        <v>642202.4</v>
      </c>
    </row>
    <row r="373" spans="1:8" ht="14.4" x14ac:dyDescent="0.3">
      <c r="A373" s="299" t="s">
        <v>56998</v>
      </c>
      <c r="B373" s="300">
        <v>372</v>
      </c>
      <c r="D373" s="301" t="s">
        <v>57116</v>
      </c>
      <c r="E373" s="302">
        <v>372</v>
      </c>
      <c r="G373" s="303" t="s">
        <v>66634</v>
      </c>
      <c r="H373" s="304">
        <v>153106.15</v>
      </c>
    </row>
    <row r="374" spans="1:8" ht="14.4" x14ac:dyDescent="0.3">
      <c r="A374" s="299" t="s">
        <v>56999</v>
      </c>
      <c r="B374" s="300">
        <v>2454.91</v>
      </c>
      <c r="D374" s="301" t="s">
        <v>57117</v>
      </c>
      <c r="E374" s="302">
        <v>2454.91</v>
      </c>
      <c r="G374" s="303" t="s">
        <v>61992</v>
      </c>
      <c r="H374" s="304">
        <v>47292.98</v>
      </c>
    </row>
    <row r="375" spans="1:8" ht="14.4" x14ac:dyDescent="0.3">
      <c r="A375" s="299" t="s">
        <v>57000</v>
      </c>
      <c r="B375" s="300">
        <v>689.88</v>
      </c>
      <c r="D375" s="301" t="s">
        <v>57118</v>
      </c>
      <c r="E375" s="302">
        <v>689.88</v>
      </c>
      <c r="G375" s="303" t="s">
        <v>66635</v>
      </c>
      <c r="H375" s="304">
        <v>500000</v>
      </c>
    </row>
    <row r="376" spans="1:8" ht="14.4" x14ac:dyDescent="0.3">
      <c r="A376" s="299" t="s">
        <v>57001</v>
      </c>
      <c r="B376" s="300">
        <v>2700.24</v>
      </c>
      <c r="D376" s="301" t="s">
        <v>57119</v>
      </c>
      <c r="E376" s="302">
        <v>2700.24</v>
      </c>
      <c r="G376" s="303" t="s">
        <v>66636</v>
      </c>
      <c r="H376" s="304">
        <v>632.16</v>
      </c>
    </row>
    <row r="377" spans="1:8" ht="14.4" x14ac:dyDescent="0.3">
      <c r="A377" s="299" t="s">
        <v>57004</v>
      </c>
      <c r="B377" s="300">
        <v>159.96</v>
      </c>
      <c r="D377" s="301" t="s">
        <v>57123</v>
      </c>
      <c r="E377" s="302">
        <v>159.96</v>
      </c>
      <c r="G377" s="303" t="s">
        <v>44915</v>
      </c>
      <c r="H377" s="304">
        <v>341745.61</v>
      </c>
    </row>
    <row r="378" spans="1:8" ht="14.4" x14ac:dyDescent="0.3">
      <c r="A378" s="299" t="s">
        <v>57027</v>
      </c>
      <c r="B378" s="300">
        <v>638.37</v>
      </c>
      <c r="D378" s="301" t="s">
        <v>57148</v>
      </c>
      <c r="E378" s="302">
        <v>638.37</v>
      </c>
      <c r="G378" s="303" t="s">
        <v>52482</v>
      </c>
      <c r="H378" s="304">
        <v>30924.92</v>
      </c>
    </row>
    <row r="379" spans="1:8" ht="14.4" x14ac:dyDescent="0.3">
      <c r="A379" s="299" t="s">
        <v>57038</v>
      </c>
      <c r="B379" s="300">
        <v>230</v>
      </c>
      <c r="D379" s="301" t="s">
        <v>57160</v>
      </c>
      <c r="E379" s="302">
        <v>230</v>
      </c>
      <c r="G379" s="303" t="s">
        <v>49940</v>
      </c>
      <c r="H379" s="304">
        <v>3044216.93</v>
      </c>
    </row>
    <row r="380" spans="1:8" ht="14.4" x14ac:dyDescent="0.3">
      <c r="A380" s="299" t="s">
        <v>43861</v>
      </c>
      <c r="B380" s="300">
        <v>122.4</v>
      </c>
      <c r="D380" s="301" t="s">
        <v>44198</v>
      </c>
      <c r="E380" s="302">
        <v>122.4</v>
      </c>
      <c r="G380" s="303" t="s">
        <v>58861</v>
      </c>
      <c r="H380" s="304">
        <v>254822.71</v>
      </c>
    </row>
    <row r="381" spans="1:8" ht="14.4" x14ac:dyDescent="0.3">
      <c r="A381" s="299" t="s">
        <v>2905</v>
      </c>
      <c r="B381" s="300">
        <v>0.01</v>
      </c>
      <c r="D381" s="301" t="s">
        <v>9740</v>
      </c>
      <c r="E381" s="302">
        <v>20296</v>
      </c>
      <c r="G381" s="303" t="s">
        <v>49941</v>
      </c>
      <c r="H381" s="304">
        <v>3085289.9</v>
      </c>
    </row>
    <row r="382" spans="1:8" ht="14.4" x14ac:dyDescent="0.3">
      <c r="A382" s="299" t="s">
        <v>9776</v>
      </c>
      <c r="B382" s="300">
        <v>1733069.07</v>
      </c>
      <c r="D382" s="301" t="s">
        <v>9741</v>
      </c>
      <c r="E382" s="302">
        <v>7460391.0099999998</v>
      </c>
      <c r="G382" s="303" t="s">
        <v>59410</v>
      </c>
      <c r="H382" s="304">
        <v>4544595.58</v>
      </c>
    </row>
    <row r="383" spans="1:8" ht="14.4" x14ac:dyDescent="0.3">
      <c r="A383" s="299" t="s">
        <v>5860</v>
      </c>
      <c r="B383" s="300">
        <v>1012336.82</v>
      </c>
      <c r="D383" s="301" t="s">
        <v>9746</v>
      </c>
      <c r="E383" s="302">
        <v>23145.97</v>
      </c>
      <c r="G383" s="303" t="s">
        <v>52483</v>
      </c>
      <c r="H383" s="304">
        <v>952802.55</v>
      </c>
    </row>
    <row r="384" spans="1:8" ht="14.4" x14ac:dyDescent="0.3">
      <c r="A384" s="299" t="s">
        <v>12771</v>
      </c>
      <c r="B384" s="300">
        <v>84549.35</v>
      </c>
      <c r="D384" s="301" t="s">
        <v>9747</v>
      </c>
      <c r="E384" s="302">
        <v>802.17</v>
      </c>
      <c r="G384" s="303" t="s">
        <v>61993</v>
      </c>
      <c r="H384" s="304">
        <v>185130.9</v>
      </c>
    </row>
    <row r="385" spans="1:8" ht="14.4" x14ac:dyDescent="0.3">
      <c r="A385" s="299" t="s">
        <v>38791</v>
      </c>
      <c r="B385" s="300">
        <v>130.22</v>
      </c>
      <c r="D385" s="301" t="s">
        <v>9748</v>
      </c>
      <c r="E385" s="302">
        <v>1774702.86</v>
      </c>
      <c r="G385" s="303" t="s">
        <v>52484</v>
      </c>
      <c r="H385" s="304">
        <v>141745.25</v>
      </c>
    </row>
    <row r="386" spans="1:8" ht="14.4" x14ac:dyDescent="0.3">
      <c r="A386" s="299" t="s">
        <v>38792</v>
      </c>
      <c r="B386" s="300">
        <v>15605.46</v>
      </c>
      <c r="D386" s="301" t="s">
        <v>9749</v>
      </c>
      <c r="E386" s="302">
        <v>25715.02</v>
      </c>
      <c r="G386" s="303" t="s">
        <v>66637</v>
      </c>
      <c r="H386" s="304">
        <v>187562.95</v>
      </c>
    </row>
    <row r="387" spans="1:8" ht="14.4" x14ac:dyDescent="0.3">
      <c r="A387" s="299" t="s">
        <v>12181</v>
      </c>
      <c r="B387" s="300">
        <v>11520.18</v>
      </c>
      <c r="D387" s="301" t="s">
        <v>9750</v>
      </c>
      <c r="E387" s="302">
        <v>4376.97</v>
      </c>
      <c r="G387" s="303" t="s">
        <v>66638</v>
      </c>
      <c r="H387" s="304">
        <v>748501.56</v>
      </c>
    </row>
    <row r="388" spans="1:8" ht="14.4" x14ac:dyDescent="0.3">
      <c r="A388" s="299" t="s">
        <v>5862</v>
      </c>
      <c r="B388" s="300">
        <v>273994621.81</v>
      </c>
      <c r="D388" s="301" t="s">
        <v>9752</v>
      </c>
      <c r="E388" s="302">
        <v>677.03</v>
      </c>
      <c r="G388" s="303" t="s">
        <v>59076</v>
      </c>
      <c r="H388" s="304">
        <v>42000</v>
      </c>
    </row>
    <row r="389" spans="1:8" ht="14.4" x14ac:dyDescent="0.3">
      <c r="A389" s="299" t="s">
        <v>39871</v>
      </c>
      <c r="B389" s="300">
        <v>373239.81</v>
      </c>
      <c r="D389" s="301" t="s">
        <v>9754</v>
      </c>
      <c r="E389" s="302">
        <v>4037.24</v>
      </c>
      <c r="G389" s="303" t="s">
        <v>63570</v>
      </c>
      <c r="H389" s="304">
        <v>27493.4</v>
      </c>
    </row>
    <row r="390" spans="1:8" ht="14.4" x14ac:dyDescent="0.3">
      <c r="A390" s="299" t="s">
        <v>39872</v>
      </c>
      <c r="B390" s="300">
        <v>978438.97</v>
      </c>
      <c r="D390" s="301" t="s">
        <v>9756</v>
      </c>
      <c r="E390" s="302">
        <v>1073838.54</v>
      </c>
      <c r="G390" s="303" t="s">
        <v>57454</v>
      </c>
      <c r="H390" s="304">
        <v>9638.1</v>
      </c>
    </row>
    <row r="391" spans="1:8" ht="14.4" x14ac:dyDescent="0.3">
      <c r="A391" s="299" t="s">
        <v>38793</v>
      </c>
      <c r="B391" s="300">
        <v>50303.040000000001</v>
      </c>
      <c r="D391" s="301" t="s">
        <v>9759</v>
      </c>
      <c r="E391" s="302">
        <v>679386.57</v>
      </c>
      <c r="G391" s="303" t="s">
        <v>66639</v>
      </c>
      <c r="H391" s="304">
        <v>2500</v>
      </c>
    </row>
    <row r="392" spans="1:8" ht="14.4" x14ac:dyDescent="0.3">
      <c r="A392" s="299" t="s">
        <v>38794</v>
      </c>
      <c r="B392" s="300">
        <v>41155.769999999997</v>
      </c>
      <c r="D392" s="301" t="s">
        <v>9762</v>
      </c>
      <c r="E392" s="302">
        <v>1642663.72</v>
      </c>
      <c r="G392" s="303" t="s">
        <v>47982</v>
      </c>
      <c r="H392" s="304">
        <v>8563.93</v>
      </c>
    </row>
    <row r="393" spans="1:8" ht="14.4" x14ac:dyDescent="0.3">
      <c r="A393" s="299" t="s">
        <v>51119</v>
      </c>
      <c r="B393" s="300">
        <v>2604488.0499999998</v>
      </c>
      <c r="D393" s="301" t="s">
        <v>9763</v>
      </c>
      <c r="E393" s="302">
        <v>614014.98</v>
      </c>
      <c r="G393" s="303" t="s">
        <v>61204</v>
      </c>
      <c r="H393" s="304">
        <v>3706.6</v>
      </c>
    </row>
    <row r="394" spans="1:8" ht="14.4" x14ac:dyDescent="0.3">
      <c r="A394" s="299" t="s">
        <v>51120</v>
      </c>
      <c r="B394" s="300">
        <v>1003555.67</v>
      </c>
      <c r="D394" s="301" t="s">
        <v>9769</v>
      </c>
      <c r="E394" s="302">
        <v>33551.18</v>
      </c>
      <c r="G394" s="303" t="s">
        <v>58256</v>
      </c>
      <c r="H394" s="304">
        <v>1892.6</v>
      </c>
    </row>
    <row r="395" spans="1:8" ht="14.4" x14ac:dyDescent="0.3">
      <c r="A395" s="299" t="s">
        <v>9782</v>
      </c>
      <c r="B395" s="300">
        <v>7857.88</v>
      </c>
      <c r="D395" s="301" t="s">
        <v>9771</v>
      </c>
      <c r="E395" s="302">
        <v>97240.76</v>
      </c>
      <c r="G395" s="303" t="s">
        <v>66640</v>
      </c>
      <c r="H395" s="304">
        <v>46838.41</v>
      </c>
    </row>
    <row r="396" spans="1:8" ht="14.4" x14ac:dyDescent="0.3">
      <c r="A396" s="299" t="s">
        <v>46488</v>
      </c>
      <c r="B396" s="300">
        <v>818171.1</v>
      </c>
      <c r="D396" s="301" t="s">
        <v>2904</v>
      </c>
      <c r="E396" s="302">
        <v>31120.06</v>
      </c>
      <c r="G396" s="303" t="s">
        <v>66641</v>
      </c>
      <c r="H396" s="304">
        <v>7884.9</v>
      </c>
    </row>
    <row r="397" spans="1:8" ht="14.4" x14ac:dyDescent="0.3">
      <c r="A397" s="299" t="s">
        <v>43874</v>
      </c>
      <c r="B397" s="300">
        <v>419197.29</v>
      </c>
      <c r="D397" s="301" t="s">
        <v>9776</v>
      </c>
      <c r="E397" s="302">
        <v>1416694</v>
      </c>
      <c r="G397" s="303" t="s">
        <v>66642</v>
      </c>
      <c r="H397" s="304">
        <v>11572.64</v>
      </c>
    </row>
    <row r="398" spans="1:8" ht="14.4" x14ac:dyDescent="0.3">
      <c r="A398" s="299" t="s">
        <v>46489</v>
      </c>
      <c r="B398" s="300">
        <v>7948.74</v>
      </c>
      <c r="D398" s="301" t="s">
        <v>9777</v>
      </c>
      <c r="E398" s="302">
        <v>111795.51</v>
      </c>
      <c r="G398" s="303" t="s">
        <v>57456</v>
      </c>
      <c r="H398" s="304">
        <v>117563</v>
      </c>
    </row>
    <row r="399" spans="1:8" ht="14.4" x14ac:dyDescent="0.3">
      <c r="A399" s="299" t="s">
        <v>46490</v>
      </c>
      <c r="B399" s="300">
        <v>337022.71</v>
      </c>
      <c r="D399" s="301" t="s">
        <v>9778</v>
      </c>
      <c r="E399" s="302">
        <v>272832.21000000002</v>
      </c>
      <c r="G399" s="303" t="s">
        <v>59411</v>
      </c>
      <c r="H399" s="304">
        <v>211400</v>
      </c>
    </row>
    <row r="400" spans="1:8" ht="14.4" x14ac:dyDescent="0.3">
      <c r="A400" s="299" t="s">
        <v>57041</v>
      </c>
      <c r="B400" s="300">
        <v>8050</v>
      </c>
      <c r="D400" s="301" t="s">
        <v>3676</v>
      </c>
      <c r="E400" s="302">
        <v>1329.18</v>
      </c>
      <c r="G400" s="303" t="s">
        <v>63163</v>
      </c>
      <c r="H400" s="304">
        <v>4812.25</v>
      </c>
    </row>
    <row r="401" spans="1:8" ht="14.4" x14ac:dyDescent="0.3">
      <c r="A401" s="299" t="s">
        <v>57042</v>
      </c>
      <c r="B401" s="300">
        <v>174446.64</v>
      </c>
      <c r="D401" s="301" t="s">
        <v>9780</v>
      </c>
      <c r="E401" s="302">
        <v>17865.11</v>
      </c>
      <c r="G401" s="303" t="s">
        <v>66643</v>
      </c>
      <c r="H401" s="304">
        <v>9600</v>
      </c>
    </row>
    <row r="402" spans="1:8" ht="14.4" x14ac:dyDescent="0.3">
      <c r="A402" s="299" t="s">
        <v>57043</v>
      </c>
      <c r="B402" s="300">
        <v>1028.33</v>
      </c>
      <c r="D402" s="301" t="s">
        <v>5862</v>
      </c>
      <c r="E402" s="302">
        <v>1197109.33</v>
      </c>
      <c r="G402" s="303" t="s">
        <v>66644</v>
      </c>
      <c r="H402" s="304">
        <v>17600.48</v>
      </c>
    </row>
    <row r="403" spans="1:8" ht="14.4" x14ac:dyDescent="0.3">
      <c r="A403" s="299" t="s">
        <v>43876</v>
      </c>
      <c r="B403" s="300">
        <v>122.4</v>
      </c>
      <c r="D403" s="301" t="s">
        <v>9781</v>
      </c>
      <c r="E403" s="302">
        <v>76699.11</v>
      </c>
      <c r="G403" s="303" t="s">
        <v>66645</v>
      </c>
      <c r="H403" s="304">
        <v>6851.51</v>
      </c>
    </row>
    <row r="404" spans="1:8" ht="14.4" x14ac:dyDescent="0.3">
      <c r="A404" s="263"/>
      <c r="B404" s="264"/>
      <c r="D404" s="301" t="s">
        <v>9782</v>
      </c>
      <c r="E404" s="302">
        <v>3362.37</v>
      </c>
      <c r="G404" s="303" t="s">
        <v>62005</v>
      </c>
      <c r="H404" s="304">
        <v>294738.36</v>
      </c>
    </row>
    <row r="405" spans="1:8" ht="14.4" x14ac:dyDescent="0.3">
      <c r="A405" s="263"/>
      <c r="B405" s="264"/>
      <c r="D405" s="301" t="s">
        <v>9786</v>
      </c>
      <c r="E405" s="302">
        <v>187523.28</v>
      </c>
      <c r="G405" s="303" t="s">
        <v>62638</v>
      </c>
      <c r="H405" s="304">
        <v>22272.02</v>
      </c>
    </row>
    <row r="406" spans="1:8" ht="14.4" x14ac:dyDescent="0.3">
      <c r="A406" s="263"/>
      <c r="B406" s="264"/>
      <c r="D406" s="301" t="s">
        <v>9788</v>
      </c>
      <c r="E406" s="302">
        <v>697143.45</v>
      </c>
      <c r="G406" s="303" t="s">
        <v>62459</v>
      </c>
      <c r="H406" s="304">
        <v>-1.92</v>
      </c>
    </row>
    <row r="407" spans="1:8" ht="14.4" x14ac:dyDescent="0.3">
      <c r="A407" s="263"/>
      <c r="B407" s="264"/>
      <c r="D407" s="301" t="s">
        <v>9790</v>
      </c>
      <c r="E407" s="302">
        <v>8096423.7800000003</v>
      </c>
      <c r="G407" s="303" t="s">
        <v>66646</v>
      </c>
      <c r="H407" s="304">
        <v>110614.97</v>
      </c>
    </row>
    <row r="408" spans="1:8" ht="14.4" x14ac:dyDescent="0.3">
      <c r="A408" s="263"/>
      <c r="B408" s="264"/>
      <c r="D408" s="301" t="s">
        <v>9792</v>
      </c>
      <c r="E408" s="302">
        <v>1623555.64</v>
      </c>
      <c r="G408" s="303" t="s">
        <v>58862</v>
      </c>
      <c r="H408" s="304">
        <v>5309600.17</v>
      </c>
    </row>
    <row r="409" spans="1:8" ht="14.4" x14ac:dyDescent="0.3">
      <c r="A409" s="263"/>
      <c r="B409" s="264"/>
      <c r="D409" s="301" t="s">
        <v>9793</v>
      </c>
      <c r="E409" s="302">
        <v>23880.12</v>
      </c>
      <c r="G409" s="303" t="s">
        <v>61206</v>
      </c>
      <c r="H409" s="304">
        <v>64990.75</v>
      </c>
    </row>
    <row r="410" spans="1:8" ht="14.4" x14ac:dyDescent="0.3">
      <c r="A410" s="263"/>
      <c r="B410" s="264"/>
      <c r="D410" s="301" t="s">
        <v>9796</v>
      </c>
      <c r="E410" s="302">
        <v>1699197.78</v>
      </c>
      <c r="G410" s="303" t="s">
        <v>66647</v>
      </c>
      <c r="H410" s="304">
        <v>9750</v>
      </c>
    </row>
    <row r="411" spans="1:8" ht="14.4" x14ac:dyDescent="0.3">
      <c r="A411" s="263"/>
      <c r="B411" s="264"/>
      <c r="D411" s="301" t="s">
        <v>9797</v>
      </c>
      <c r="E411" s="302">
        <v>8982478.0399999991</v>
      </c>
      <c r="G411" s="303" t="s">
        <v>66648</v>
      </c>
      <c r="H411" s="304">
        <v>6938.03</v>
      </c>
    </row>
    <row r="412" spans="1:8" ht="14.4" x14ac:dyDescent="0.3">
      <c r="A412" s="263"/>
      <c r="B412" s="264"/>
      <c r="D412" s="301" t="s">
        <v>9803</v>
      </c>
      <c r="E412" s="302">
        <v>384422.1</v>
      </c>
      <c r="G412" s="303" t="s">
        <v>48914</v>
      </c>
      <c r="H412" s="304">
        <v>478727.33</v>
      </c>
    </row>
    <row r="413" spans="1:8" ht="14.4" x14ac:dyDescent="0.3">
      <c r="A413" s="263"/>
      <c r="B413" s="264"/>
      <c r="D413" s="301" t="s">
        <v>9804</v>
      </c>
      <c r="E413" s="302">
        <v>82290.759999999995</v>
      </c>
      <c r="G413" s="303" t="s">
        <v>56180</v>
      </c>
      <c r="H413" s="304">
        <v>723383</v>
      </c>
    </row>
    <row r="414" spans="1:8" ht="14.4" x14ac:dyDescent="0.3">
      <c r="A414" s="263"/>
      <c r="B414" s="264"/>
      <c r="D414" s="301" t="s">
        <v>9805</v>
      </c>
      <c r="E414" s="302">
        <v>2687535.01</v>
      </c>
      <c r="G414" s="303" t="s">
        <v>52600</v>
      </c>
      <c r="H414" s="304">
        <v>8470</v>
      </c>
    </row>
    <row r="415" spans="1:8" ht="14.4" x14ac:dyDescent="0.3">
      <c r="A415" s="263"/>
      <c r="B415" s="264"/>
      <c r="D415" s="301" t="s">
        <v>9808</v>
      </c>
      <c r="E415" s="302">
        <v>105310.48</v>
      </c>
      <c r="G415" s="303" t="s">
        <v>66649</v>
      </c>
      <c r="H415" s="304">
        <v>1068.1600000000001</v>
      </c>
    </row>
    <row r="416" spans="1:8" ht="14.4" x14ac:dyDescent="0.3">
      <c r="A416" s="263"/>
      <c r="B416" s="264"/>
      <c r="D416" s="301" t="s">
        <v>9809</v>
      </c>
      <c r="E416" s="302">
        <v>10812719.25</v>
      </c>
      <c r="G416" s="303" t="s">
        <v>21173</v>
      </c>
      <c r="H416" s="304">
        <v>11151.88</v>
      </c>
    </row>
    <row r="417" spans="1:8" ht="14.4" x14ac:dyDescent="0.3">
      <c r="A417" s="263"/>
      <c r="B417" s="264"/>
      <c r="D417" s="301" t="s">
        <v>9810</v>
      </c>
      <c r="E417" s="302">
        <v>9801807.9900000002</v>
      </c>
      <c r="G417" s="303" t="s">
        <v>66650</v>
      </c>
      <c r="H417" s="304">
        <v>117454.47</v>
      </c>
    </row>
    <row r="418" spans="1:8" ht="14.4" x14ac:dyDescent="0.3">
      <c r="A418" s="263"/>
      <c r="B418" s="264"/>
      <c r="D418" s="301" t="s">
        <v>9811</v>
      </c>
      <c r="E418" s="302">
        <v>230.09</v>
      </c>
      <c r="G418" s="303" t="s">
        <v>59628</v>
      </c>
      <c r="H418" s="304">
        <v>603.23</v>
      </c>
    </row>
    <row r="419" spans="1:8" ht="14.4" x14ac:dyDescent="0.3">
      <c r="A419" s="263"/>
      <c r="B419" s="264"/>
      <c r="D419" s="301" t="s">
        <v>9814</v>
      </c>
      <c r="E419" s="302">
        <v>13690.2</v>
      </c>
      <c r="G419" s="303" t="s">
        <v>62012</v>
      </c>
      <c r="H419" s="304">
        <v>8020.56</v>
      </c>
    </row>
    <row r="420" spans="1:8" ht="14.4" x14ac:dyDescent="0.3">
      <c r="A420" s="263"/>
      <c r="B420" s="264"/>
      <c r="D420" s="301" t="s">
        <v>9825</v>
      </c>
      <c r="E420" s="302">
        <v>1295761.76</v>
      </c>
      <c r="G420" s="303" t="s">
        <v>66651</v>
      </c>
      <c r="H420" s="304">
        <v>207757.62</v>
      </c>
    </row>
    <row r="421" spans="1:8" ht="14.4" x14ac:dyDescent="0.3">
      <c r="A421" s="263"/>
      <c r="B421" s="264"/>
      <c r="D421" s="301" t="s">
        <v>9827</v>
      </c>
      <c r="E421" s="302">
        <v>1663539.27</v>
      </c>
      <c r="G421" s="303" t="s">
        <v>57476</v>
      </c>
      <c r="H421" s="304">
        <v>460907.37</v>
      </c>
    </row>
    <row r="422" spans="1:8" ht="14.4" x14ac:dyDescent="0.3">
      <c r="A422" s="263"/>
      <c r="B422" s="264"/>
      <c r="D422" s="301" t="s">
        <v>9834</v>
      </c>
      <c r="E422" s="302">
        <v>1505242.33</v>
      </c>
      <c r="G422" s="303" t="s">
        <v>36330</v>
      </c>
      <c r="H422" s="304">
        <v>995</v>
      </c>
    </row>
    <row r="423" spans="1:8" ht="14.4" x14ac:dyDescent="0.3">
      <c r="A423" s="263"/>
      <c r="B423" s="264"/>
      <c r="D423" s="301" t="s">
        <v>9837</v>
      </c>
      <c r="E423" s="302">
        <v>1293119.1299999999</v>
      </c>
      <c r="G423" s="303" t="s">
        <v>58262</v>
      </c>
      <c r="H423" s="304">
        <v>19891.2</v>
      </c>
    </row>
    <row r="424" spans="1:8" ht="14.4" x14ac:dyDescent="0.3">
      <c r="A424" s="263"/>
      <c r="B424" s="264"/>
      <c r="D424" s="301" t="s">
        <v>9838</v>
      </c>
      <c r="E424" s="302">
        <v>42670</v>
      </c>
      <c r="G424" s="303" t="s">
        <v>66652</v>
      </c>
      <c r="H424" s="304">
        <v>9834.76</v>
      </c>
    </row>
    <row r="425" spans="1:8" ht="14.4" x14ac:dyDescent="0.3">
      <c r="A425" s="263"/>
      <c r="B425" s="264"/>
      <c r="D425" s="301" t="s">
        <v>9842</v>
      </c>
      <c r="E425" s="302">
        <v>70318.37</v>
      </c>
      <c r="G425" s="303" t="s">
        <v>66653</v>
      </c>
      <c r="H425" s="304">
        <v>23564.17</v>
      </c>
    </row>
    <row r="426" spans="1:8" ht="14.4" x14ac:dyDescent="0.3">
      <c r="A426" s="263"/>
      <c r="B426" s="264"/>
      <c r="D426" s="301" t="s">
        <v>9843</v>
      </c>
      <c r="E426" s="302">
        <v>29412.98</v>
      </c>
      <c r="G426" s="303" t="s">
        <v>40343</v>
      </c>
      <c r="H426" s="304">
        <v>2059118.91</v>
      </c>
    </row>
    <row r="427" spans="1:8" ht="14.4" x14ac:dyDescent="0.3">
      <c r="A427" s="263"/>
      <c r="B427" s="264"/>
      <c r="D427" s="301" t="s">
        <v>9844</v>
      </c>
      <c r="E427" s="302">
        <v>71683.83</v>
      </c>
      <c r="G427" s="303" t="s">
        <v>59631</v>
      </c>
      <c r="H427" s="304">
        <v>5645.6</v>
      </c>
    </row>
    <row r="428" spans="1:8" ht="14.4" x14ac:dyDescent="0.3">
      <c r="A428" s="263"/>
      <c r="B428" s="264"/>
      <c r="D428" s="301" t="s">
        <v>9847</v>
      </c>
      <c r="E428" s="302">
        <v>9382.2199999999993</v>
      </c>
      <c r="G428" s="303" t="s">
        <v>46981</v>
      </c>
      <c r="H428" s="304">
        <v>428</v>
      </c>
    </row>
    <row r="429" spans="1:8" ht="14.4" x14ac:dyDescent="0.3">
      <c r="A429" s="263"/>
      <c r="B429" s="264"/>
      <c r="D429" s="301" t="s">
        <v>9848</v>
      </c>
      <c r="E429" s="302">
        <v>18012995.030000001</v>
      </c>
      <c r="G429" s="303" t="s">
        <v>66654</v>
      </c>
      <c r="H429" s="304">
        <v>8500</v>
      </c>
    </row>
    <row r="430" spans="1:8" ht="14.4" x14ac:dyDescent="0.3">
      <c r="A430" s="263"/>
      <c r="B430" s="264"/>
      <c r="D430" s="301" t="s">
        <v>9861</v>
      </c>
      <c r="E430" s="302">
        <v>5818902.3799999999</v>
      </c>
      <c r="G430" s="303" t="s">
        <v>66655</v>
      </c>
      <c r="H430" s="304">
        <v>3000</v>
      </c>
    </row>
    <row r="431" spans="1:8" ht="14.4" x14ac:dyDescent="0.3">
      <c r="A431" s="263"/>
      <c r="B431" s="264"/>
      <c r="D431" s="301" t="s">
        <v>9862</v>
      </c>
      <c r="E431" s="302">
        <v>1202110.33</v>
      </c>
      <c r="G431" s="303" t="s">
        <v>66656</v>
      </c>
      <c r="H431" s="304">
        <v>80831.360000000001</v>
      </c>
    </row>
    <row r="432" spans="1:8" ht="14.4" x14ac:dyDescent="0.3">
      <c r="A432" s="263"/>
      <c r="B432" s="264"/>
      <c r="D432" s="301" t="s">
        <v>9863</v>
      </c>
      <c r="E432" s="302">
        <v>146768.29999999999</v>
      </c>
      <c r="G432" s="303" t="s">
        <v>66657</v>
      </c>
      <c r="H432" s="304">
        <v>80436.42</v>
      </c>
    </row>
    <row r="433" spans="1:8" ht="14.4" x14ac:dyDescent="0.3">
      <c r="A433" s="263"/>
      <c r="B433" s="264"/>
      <c r="D433" s="301" t="s">
        <v>9866</v>
      </c>
      <c r="E433" s="302">
        <v>3178218.41</v>
      </c>
      <c r="G433" s="303" t="s">
        <v>66658</v>
      </c>
      <c r="H433" s="304">
        <v>28419.200000000001</v>
      </c>
    </row>
    <row r="434" spans="1:8" ht="14.4" x14ac:dyDescent="0.3">
      <c r="A434" s="263"/>
      <c r="B434" s="264"/>
      <c r="D434" s="301" t="s">
        <v>9869</v>
      </c>
      <c r="E434" s="302">
        <v>975255</v>
      </c>
      <c r="G434" s="303" t="s">
        <v>66659</v>
      </c>
      <c r="H434" s="304">
        <v>62288.800000000003</v>
      </c>
    </row>
    <row r="435" spans="1:8" ht="14.4" x14ac:dyDescent="0.3">
      <c r="A435" s="263"/>
      <c r="B435" s="264"/>
      <c r="D435" s="301" t="s">
        <v>9871</v>
      </c>
      <c r="E435" s="302">
        <v>1578600.3</v>
      </c>
      <c r="G435" s="303" t="s">
        <v>56202</v>
      </c>
      <c r="H435" s="304">
        <v>123600</v>
      </c>
    </row>
    <row r="436" spans="1:8" ht="14.4" x14ac:dyDescent="0.3">
      <c r="A436" s="263"/>
      <c r="B436" s="264"/>
      <c r="D436" s="301" t="s">
        <v>9874</v>
      </c>
      <c r="E436" s="302">
        <v>510865.2</v>
      </c>
      <c r="G436" s="303" t="s">
        <v>66660</v>
      </c>
      <c r="H436" s="304">
        <v>3000</v>
      </c>
    </row>
    <row r="437" spans="1:8" ht="14.4" x14ac:dyDescent="0.3">
      <c r="A437" s="263"/>
      <c r="B437" s="264"/>
      <c r="D437" s="301" t="s">
        <v>9875</v>
      </c>
      <c r="E437" s="302">
        <v>67451.649999999994</v>
      </c>
      <c r="G437" s="303" t="s">
        <v>57483</v>
      </c>
      <c r="H437" s="304">
        <v>34856.25</v>
      </c>
    </row>
    <row r="438" spans="1:8" ht="14.4" x14ac:dyDescent="0.3">
      <c r="A438" s="263"/>
      <c r="B438" s="264"/>
      <c r="D438" s="301" t="s">
        <v>9876</v>
      </c>
      <c r="E438" s="302">
        <v>6699.18</v>
      </c>
      <c r="G438" s="303" t="s">
        <v>66661</v>
      </c>
      <c r="H438" s="304">
        <v>6576.25</v>
      </c>
    </row>
    <row r="439" spans="1:8" ht="14.4" x14ac:dyDescent="0.3">
      <c r="A439" s="263"/>
      <c r="B439" s="264"/>
      <c r="D439" s="301" t="s">
        <v>9877</v>
      </c>
      <c r="E439" s="302">
        <v>64086.42</v>
      </c>
      <c r="G439" s="303" t="s">
        <v>57484</v>
      </c>
      <c r="H439" s="304">
        <v>25524.19</v>
      </c>
    </row>
    <row r="440" spans="1:8" ht="14.4" x14ac:dyDescent="0.3">
      <c r="A440" s="263"/>
      <c r="B440" s="264"/>
      <c r="D440" s="301" t="s">
        <v>9878</v>
      </c>
      <c r="E440" s="302">
        <v>1324.02</v>
      </c>
      <c r="G440" s="303" t="s">
        <v>52636</v>
      </c>
      <c r="H440" s="304">
        <v>833092.37</v>
      </c>
    </row>
    <row r="441" spans="1:8" ht="14.4" x14ac:dyDescent="0.3">
      <c r="A441" s="263"/>
      <c r="B441" s="264"/>
      <c r="D441" s="301" t="s">
        <v>9884</v>
      </c>
      <c r="E441" s="302">
        <v>274778.40999999997</v>
      </c>
      <c r="G441" s="303" t="s">
        <v>61208</v>
      </c>
      <c r="H441" s="304">
        <v>49072.02</v>
      </c>
    </row>
    <row r="442" spans="1:8" ht="14.4" x14ac:dyDescent="0.3">
      <c r="A442" s="263"/>
      <c r="B442" s="264"/>
      <c r="D442" s="301" t="s">
        <v>9887</v>
      </c>
      <c r="E442" s="302">
        <v>31318763.399999999</v>
      </c>
      <c r="G442" s="303" t="s">
        <v>45007</v>
      </c>
      <c r="H442" s="304">
        <v>524.48</v>
      </c>
    </row>
    <row r="443" spans="1:8" ht="14.4" x14ac:dyDescent="0.3">
      <c r="A443" s="263"/>
      <c r="B443" s="264"/>
      <c r="D443" s="301" t="s">
        <v>9890</v>
      </c>
      <c r="E443" s="302">
        <v>85085.43</v>
      </c>
      <c r="G443" s="303" t="s">
        <v>46988</v>
      </c>
      <c r="H443" s="304">
        <v>4106.33</v>
      </c>
    </row>
    <row r="444" spans="1:8" ht="14.4" x14ac:dyDescent="0.3">
      <c r="A444" s="263"/>
      <c r="B444" s="264"/>
      <c r="D444" s="301" t="s">
        <v>9891</v>
      </c>
      <c r="E444" s="302">
        <v>370572.43</v>
      </c>
      <c r="G444" s="303" t="s">
        <v>66662</v>
      </c>
      <c r="H444" s="304">
        <v>13400</v>
      </c>
    </row>
    <row r="445" spans="1:8" ht="14.4" x14ac:dyDescent="0.3">
      <c r="A445" s="263"/>
      <c r="B445" s="264"/>
      <c r="D445" s="301" t="s">
        <v>9894</v>
      </c>
      <c r="E445" s="302">
        <v>110643.53</v>
      </c>
      <c r="G445" s="303" t="s">
        <v>66663</v>
      </c>
      <c r="H445" s="304">
        <v>1765.5</v>
      </c>
    </row>
    <row r="446" spans="1:8" ht="14.4" x14ac:dyDescent="0.3">
      <c r="A446" s="263"/>
      <c r="B446" s="264"/>
      <c r="D446" s="301" t="s">
        <v>9896</v>
      </c>
      <c r="E446" s="302">
        <v>411134.77</v>
      </c>
      <c r="G446" s="303" t="s">
        <v>66664</v>
      </c>
      <c r="H446" s="304">
        <v>2942.5</v>
      </c>
    </row>
    <row r="447" spans="1:8" ht="14.4" x14ac:dyDescent="0.3">
      <c r="A447" s="263"/>
      <c r="B447" s="264"/>
      <c r="D447" s="301" t="s">
        <v>9899</v>
      </c>
      <c r="E447" s="302">
        <v>2687.97</v>
      </c>
      <c r="G447" s="303" t="s">
        <v>66665</v>
      </c>
      <c r="H447" s="304">
        <v>1471.25</v>
      </c>
    </row>
    <row r="448" spans="1:8" ht="14.4" x14ac:dyDescent="0.3">
      <c r="A448" s="263"/>
      <c r="B448" s="264"/>
      <c r="D448" s="301" t="s">
        <v>9901</v>
      </c>
      <c r="E448" s="302">
        <v>499257.4</v>
      </c>
      <c r="G448" s="303" t="s">
        <v>66666</v>
      </c>
      <c r="H448" s="304">
        <v>1923.86</v>
      </c>
    </row>
    <row r="449" spans="1:8" ht="14.4" x14ac:dyDescent="0.3">
      <c r="A449" s="263"/>
      <c r="B449" s="264"/>
      <c r="D449" s="301" t="s">
        <v>9903</v>
      </c>
      <c r="E449" s="302">
        <v>942674.88</v>
      </c>
      <c r="G449" s="303" t="s">
        <v>55179</v>
      </c>
      <c r="H449" s="304">
        <v>5976</v>
      </c>
    </row>
    <row r="450" spans="1:8" ht="14.4" x14ac:dyDescent="0.3">
      <c r="A450" s="263"/>
      <c r="B450" s="264"/>
      <c r="D450" s="301" t="s">
        <v>9904</v>
      </c>
      <c r="E450" s="302">
        <v>33935636.140000001</v>
      </c>
      <c r="G450" s="303" t="s">
        <v>39209</v>
      </c>
      <c r="H450" s="304">
        <v>9520.52</v>
      </c>
    </row>
    <row r="451" spans="1:8" ht="14.4" x14ac:dyDescent="0.3">
      <c r="A451" s="263"/>
      <c r="B451" s="264"/>
      <c r="D451" s="301" t="s">
        <v>9925</v>
      </c>
      <c r="E451" s="302">
        <v>3000</v>
      </c>
      <c r="G451" s="303" t="s">
        <v>39211</v>
      </c>
      <c r="H451" s="304">
        <v>1185.5</v>
      </c>
    </row>
    <row r="452" spans="1:8" ht="14.4" x14ac:dyDescent="0.3">
      <c r="A452" s="263"/>
      <c r="B452" s="264"/>
      <c r="D452" s="301" t="s">
        <v>9937</v>
      </c>
      <c r="E452" s="302">
        <v>15537.94</v>
      </c>
      <c r="G452" s="303" t="s">
        <v>39212</v>
      </c>
      <c r="H452" s="304">
        <v>3778.05</v>
      </c>
    </row>
    <row r="453" spans="1:8" ht="14.4" x14ac:dyDescent="0.3">
      <c r="A453" s="263"/>
      <c r="B453" s="264"/>
      <c r="D453" s="301" t="s">
        <v>9941</v>
      </c>
      <c r="E453" s="302">
        <v>3882081.24</v>
      </c>
      <c r="G453" s="303" t="s">
        <v>48935</v>
      </c>
      <c r="H453" s="304">
        <v>288834.28999999998</v>
      </c>
    </row>
    <row r="454" spans="1:8" ht="14.4" x14ac:dyDescent="0.3">
      <c r="A454" s="263"/>
      <c r="B454" s="264"/>
      <c r="D454" s="301" t="s">
        <v>9945</v>
      </c>
      <c r="E454" s="302">
        <v>1856556.24</v>
      </c>
      <c r="G454" s="303" t="s">
        <v>66667</v>
      </c>
      <c r="H454" s="304">
        <v>5901.65</v>
      </c>
    </row>
    <row r="455" spans="1:8" ht="14.4" x14ac:dyDescent="0.3">
      <c r="A455" s="263"/>
      <c r="B455" s="264"/>
      <c r="D455" s="301" t="s">
        <v>9947</v>
      </c>
      <c r="E455" s="302">
        <v>1418032.86</v>
      </c>
      <c r="G455" s="303" t="s">
        <v>40350</v>
      </c>
      <c r="H455" s="304">
        <v>1114295.25</v>
      </c>
    </row>
    <row r="456" spans="1:8" ht="14.4" x14ac:dyDescent="0.3">
      <c r="A456" s="263"/>
      <c r="B456" s="264"/>
      <c r="D456" s="301" t="s">
        <v>9955</v>
      </c>
      <c r="E456" s="302">
        <v>34320.19</v>
      </c>
      <c r="G456" s="303" t="s">
        <v>39214</v>
      </c>
      <c r="H456" s="304">
        <v>14429.18</v>
      </c>
    </row>
    <row r="457" spans="1:8" ht="14.4" x14ac:dyDescent="0.3">
      <c r="A457" s="263"/>
      <c r="B457" s="264"/>
      <c r="D457" s="301" t="s">
        <v>9956</v>
      </c>
      <c r="E457" s="302">
        <v>534690.9</v>
      </c>
      <c r="G457" s="303" t="s">
        <v>66668</v>
      </c>
      <c r="H457" s="304">
        <v>5334.83</v>
      </c>
    </row>
    <row r="458" spans="1:8" ht="14.4" x14ac:dyDescent="0.3">
      <c r="A458" s="263"/>
      <c r="B458" s="264"/>
      <c r="D458" s="301" t="s">
        <v>9958</v>
      </c>
      <c r="E458" s="302">
        <v>5625121</v>
      </c>
      <c r="G458" s="303" t="s">
        <v>52653</v>
      </c>
      <c r="H458" s="304">
        <v>320.22000000000003</v>
      </c>
    </row>
    <row r="459" spans="1:8" ht="14.4" x14ac:dyDescent="0.3">
      <c r="A459" s="263"/>
      <c r="B459" s="264"/>
      <c r="D459" s="301" t="s">
        <v>9959</v>
      </c>
      <c r="E459" s="302">
        <v>1601.24</v>
      </c>
      <c r="G459" s="303" t="s">
        <v>66669</v>
      </c>
      <c r="H459" s="304">
        <v>124200</v>
      </c>
    </row>
    <row r="460" spans="1:8" ht="14.4" x14ac:dyDescent="0.3">
      <c r="A460" s="263"/>
      <c r="B460" s="264"/>
      <c r="D460" s="301" t="s">
        <v>9960</v>
      </c>
      <c r="E460" s="302">
        <v>122954.59</v>
      </c>
      <c r="G460" s="303" t="s">
        <v>58543</v>
      </c>
      <c r="H460" s="304">
        <v>717.91</v>
      </c>
    </row>
    <row r="461" spans="1:8" ht="14.4" x14ac:dyDescent="0.3">
      <c r="A461" s="263"/>
      <c r="B461" s="264"/>
      <c r="D461" s="301" t="s">
        <v>9961</v>
      </c>
      <c r="E461" s="302">
        <v>151861.85999999999</v>
      </c>
      <c r="G461" s="303" t="s">
        <v>66670</v>
      </c>
      <c r="H461" s="304">
        <v>460.34</v>
      </c>
    </row>
    <row r="462" spans="1:8" ht="14.4" x14ac:dyDescent="0.3">
      <c r="A462" s="263"/>
      <c r="B462" s="264"/>
      <c r="D462" s="301" t="s">
        <v>9966</v>
      </c>
      <c r="E462" s="302">
        <v>4125622.3</v>
      </c>
      <c r="G462" s="303" t="s">
        <v>59095</v>
      </c>
      <c r="H462" s="304">
        <v>2293.61</v>
      </c>
    </row>
    <row r="463" spans="1:8" ht="14.4" x14ac:dyDescent="0.3">
      <c r="A463" s="263"/>
      <c r="B463" s="264"/>
      <c r="D463" s="301" t="s">
        <v>9968</v>
      </c>
      <c r="E463" s="302">
        <v>329576.71000000002</v>
      </c>
      <c r="G463" s="303" t="s">
        <v>58864</v>
      </c>
      <c r="H463" s="304">
        <v>1352.95</v>
      </c>
    </row>
    <row r="464" spans="1:8" ht="14.4" x14ac:dyDescent="0.3">
      <c r="A464" s="263"/>
      <c r="B464" s="264"/>
      <c r="D464" s="301" t="s">
        <v>9969</v>
      </c>
      <c r="E464" s="302">
        <v>323738.3</v>
      </c>
      <c r="G464" s="303" t="s">
        <v>45034</v>
      </c>
      <c r="H464" s="304">
        <v>104971.2</v>
      </c>
    </row>
    <row r="465" spans="1:8" ht="14.4" x14ac:dyDescent="0.3">
      <c r="A465" s="263"/>
      <c r="B465" s="264"/>
      <c r="D465" s="301" t="s">
        <v>9970</v>
      </c>
      <c r="E465" s="302">
        <v>1358544.49</v>
      </c>
      <c r="G465" s="303" t="s">
        <v>58549</v>
      </c>
      <c r="H465" s="304">
        <v>10926.52</v>
      </c>
    </row>
    <row r="466" spans="1:8" ht="14.4" x14ac:dyDescent="0.3">
      <c r="A466" s="263"/>
      <c r="B466" s="264"/>
      <c r="D466" s="301" t="s">
        <v>9973</v>
      </c>
      <c r="E466" s="302">
        <v>6967111.96</v>
      </c>
      <c r="G466" s="303" t="s">
        <v>40353</v>
      </c>
      <c r="H466" s="304">
        <v>70758.149999999994</v>
      </c>
    </row>
    <row r="467" spans="1:8" ht="14.4" x14ac:dyDescent="0.3">
      <c r="A467" s="277"/>
      <c r="B467" s="278"/>
      <c r="D467" s="301" t="s">
        <v>9976</v>
      </c>
      <c r="E467" s="302">
        <v>56867.07</v>
      </c>
      <c r="G467" s="303" t="s">
        <v>66671</v>
      </c>
      <c r="H467" s="304">
        <v>307329.46999999997</v>
      </c>
    </row>
    <row r="468" spans="1:8" ht="14.4" x14ac:dyDescent="0.3">
      <c r="A468" s="277"/>
      <c r="B468" s="278"/>
      <c r="D468" s="301" t="s">
        <v>9977</v>
      </c>
      <c r="E468" s="302">
        <v>34147.39</v>
      </c>
      <c r="G468" s="303" t="s">
        <v>66672</v>
      </c>
      <c r="H468" s="304">
        <v>533.92999999999995</v>
      </c>
    </row>
    <row r="469" spans="1:8" ht="14.4" x14ac:dyDescent="0.3">
      <c r="A469" s="277"/>
      <c r="B469" s="278"/>
      <c r="D469" s="301" t="s">
        <v>9978</v>
      </c>
      <c r="E469" s="302">
        <v>390774.64</v>
      </c>
      <c r="G469" s="303" t="s">
        <v>66673</v>
      </c>
      <c r="H469" s="304">
        <v>2163.04</v>
      </c>
    </row>
    <row r="470" spans="1:8" ht="14.4" x14ac:dyDescent="0.3">
      <c r="A470" s="277"/>
      <c r="B470" s="278"/>
      <c r="D470" s="301" t="s">
        <v>9980</v>
      </c>
      <c r="E470" s="302">
        <v>133477.98000000001</v>
      </c>
      <c r="G470" s="303" t="s">
        <v>66674</v>
      </c>
      <c r="H470" s="304">
        <v>14182.89</v>
      </c>
    </row>
    <row r="471" spans="1:8" ht="14.4" x14ac:dyDescent="0.3">
      <c r="A471" s="277"/>
      <c r="B471" s="278"/>
      <c r="D471" s="301" t="s">
        <v>9981</v>
      </c>
      <c r="E471" s="302">
        <v>1592066.8</v>
      </c>
      <c r="G471" s="303" t="s">
        <v>66675</v>
      </c>
      <c r="H471" s="304">
        <v>3881</v>
      </c>
    </row>
    <row r="472" spans="1:8" ht="14.4" x14ac:dyDescent="0.3">
      <c r="A472" s="277"/>
      <c r="B472" s="278"/>
      <c r="D472" s="301" t="s">
        <v>9984</v>
      </c>
      <c r="E472" s="302">
        <v>800497.34</v>
      </c>
      <c r="G472" s="303" t="s">
        <v>45040</v>
      </c>
      <c r="H472" s="304">
        <v>63570.65</v>
      </c>
    </row>
    <row r="473" spans="1:8" ht="14.4" x14ac:dyDescent="0.3">
      <c r="A473" s="277"/>
      <c r="B473" s="278"/>
      <c r="D473" s="301" t="s">
        <v>9987</v>
      </c>
      <c r="E473" s="302">
        <v>12136977.25</v>
      </c>
      <c r="G473" s="303" t="s">
        <v>59103</v>
      </c>
      <c r="H473" s="304">
        <v>6699.18</v>
      </c>
    </row>
    <row r="474" spans="1:8" ht="14.4" x14ac:dyDescent="0.3">
      <c r="A474" s="277"/>
      <c r="B474" s="278"/>
      <c r="D474" s="301" t="s">
        <v>9989</v>
      </c>
      <c r="E474" s="302">
        <v>2023.37</v>
      </c>
      <c r="G474" s="303" t="s">
        <v>33700</v>
      </c>
      <c r="H474" s="304">
        <v>2970</v>
      </c>
    </row>
    <row r="475" spans="1:8" ht="14.4" x14ac:dyDescent="0.3">
      <c r="A475" s="277"/>
      <c r="B475" s="278"/>
      <c r="D475" s="301" t="s">
        <v>9990</v>
      </c>
      <c r="E475" s="302">
        <v>16164.96</v>
      </c>
      <c r="G475" s="303" t="s">
        <v>33703</v>
      </c>
      <c r="H475" s="304">
        <v>227.22</v>
      </c>
    </row>
    <row r="476" spans="1:8" ht="14.4" x14ac:dyDescent="0.3">
      <c r="A476" s="277"/>
      <c r="B476" s="278"/>
      <c r="D476" s="301" t="s">
        <v>9992</v>
      </c>
      <c r="E476" s="302">
        <v>3181547.78</v>
      </c>
      <c r="G476" s="303" t="s">
        <v>33704</v>
      </c>
      <c r="H476" s="304">
        <v>681.33</v>
      </c>
    </row>
    <row r="477" spans="1:8" ht="14.4" x14ac:dyDescent="0.3">
      <c r="A477" s="277"/>
      <c r="B477" s="278"/>
      <c r="D477" s="301" t="s">
        <v>9993</v>
      </c>
      <c r="E477" s="302">
        <v>2114609.2799999998</v>
      </c>
      <c r="G477" s="303" t="s">
        <v>33708</v>
      </c>
      <c r="H477" s="304">
        <v>5769.15</v>
      </c>
    </row>
    <row r="478" spans="1:8" ht="14.4" x14ac:dyDescent="0.3">
      <c r="A478" s="277"/>
      <c r="B478" s="278"/>
      <c r="D478" s="301" t="s">
        <v>9994</v>
      </c>
      <c r="E478" s="302">
        <v>2977498.03</v>
      </c>
      <c r="G478" s="303" t="s">
        <v>33712</v>
      </c>
      <c r="H478" s="304">
        <v>441.34</v>
      </c>
    </row>
    <row r="479" spans="1:8" ht="14.4" x14ac:dyDescent="0.3">
      <c r="A479" s="277"/>
      <c r="B479" s="278"/>
      <c r="D479" s="301" t="s">
        <v>9995</v>
      </c>
      <c r="E479" s="302">
        <v>34317.49</v>
      </c>
      <c r="G479" s="303" t="s">
        <v>35162</v>
      </c>
      <c r="H479" s="304">
        <v>1443.43</v>
      </c>
    </row>
    <row r="480" spans="1:8" ht="14.4" x14ac:dyDescent="0.3">
      <c r="A480" s="277"/>
      <c r="B480" s="278"/>
      <c r="D480" s="301" t="s">
        <v>9997</v>
      </c>
      <c r="E480" s="302">
        <v>48587.5</v>
      </c>
      <c r="G480" s="303" t="s">
        <v>36363</v>
      </c>
      <c r="H480" s="304">
        <v>42767.57</v>
      </c>
    </row>
    <row r="481" spans="1:8" ht="14.4" x14ac:dyDescent="0.3">
      <c r="A481" s="277"/>
      <c r="B481" s="278"/>
      <c r="D481" s="301" t="s">
        <v>9998</v>
      </c>
      <c r="E481" s="302">
        <v>81466.7</v>
      </c>
      <c r="G481" s="303" t="s">
        <v>63214</v>
      </c>
      <c r="H481" s="304">
        <v>9786.3799999999992</v>
      </c>
    </row>
    <row r="482" spans="1:8" ht="14.4" x14ac:dyDescent="0.3">
      <c r="A482" s="277"/>
      <c r="B482" s="278"/>
      <c r="D482" s="301" t="s">
        <v>10000</v>
      </c>
      <c r="E482" s="302">
        <v>275438.24</v>
      </c>
      <c r="G482" s="303" t="s">
        <v>66676</v>
      </c>
      <c r="H482" s="304">
        <v>0.02</v>
      </c>
    </row>
    <row r="483" spans="1:8" ht="14.4" x14ac:dyDescent="0.3">
      <c r="A483" s="277"/>
      <c r="B483" s="278"/>
      <c r="D483" s="301" t="s">
        <v>10002</v>
      </c>
      <c r="E483" s="302">
        <v>18654.75</v>
      </c>
      <c r="G483" s="303" t="s">
        <v>66677</v>
      </c>
      <c r="H483" s="304">
        <v>500</v>
      </c>
    </row>
    <row r="484" spans="1:8" ht="14.4" x14ac:dyDescent="0.3">
      <c r="A484" s="277"/>
      <c r="B484" s="278"/>
      <c r="D484" s="301" t="s">
        <v>10004</v>
      </c>
      <c r="E484" s="302">
        <v>19054.66</v>
      </c>
      <c r="G484" s="303" t="s">
        <v>66678</v>
      </c>
      <c r="H484" s="304">
        <v>824</v>
      </c>
    </row>
    <row r="485" spans="1:8" ht="14.4" x14ac:dyDescent="0.3">
      <c r="A485" s="277"/>
      <c r="B485" s="278"/>
      <c r="D485" s="301" t="s">
        <v>10006</v>
      </c>
      <c r="E485" s="302">
        <v>167870.98</v>
      </c>
      <c r="G485" s="303" t="s">
        <v>36392</v>
      </c>
      <c r="H485" s="304">
        <v>18798</v>
      </c>
    </row>
    <row r="486" spans="1:8" ht="14.4" x14ac:dyDescent="0.3">
      <c r="A486" s="277"/>
      <c r="B486" s="278"/>
      <c r="D486" s="301" t="s">
        <v>10007</v>
      </c>
      <c r="E486" s="302">
        <v>1252195.45</v>
      </c>
      <c r="G486" s="303" t="s">
        <v>33752</v>
      </c>
      <c r="H486" s="304">
        <v>54011.11</v>
      </c>
    </row>
    <row r="487" spans="1:8" ht="14.4" x14ac:dyDescent="0.3">
      <c r="A487" s="277"/>
      <c r="B487" s="278"/>
      <c r="D487" s="301" t="s">
        <v>10013</v>
      </c>
      <c r="E487" s="302">
        <v>2618674.0699999998</v>
      </c>
      <c r="G487" s="303" t="s">
        <v>66679</v>
      </c>
      <c r="H487" s="304">
        <v>193000</v>
      </c>
    </row>
    <row r="488" spans="1:8" ht="14.4" x14ac:dyDescent="0.3">
      <c r="A488" s="263"/>
      <c r="B488" s="264"/>
      <c r="D488" s="301" t="s">
        <v>10016</v>
      </c>
      <c r="E488" s="302">
        <v>18744440.210000001</v>
      </c>
      <c r="G488" s="303" t="s">
        <v>50058</v>
      </c>
      <c r="H488" s="304">
        <v>3312.67</v>
      </c>
    </row>
    <row r="489" spans="1:8" ht="14.4" x14ac:dyDescent="0.3">
      <c r="A489" s="263"/>
      <c r="B489" s="264"/>
      <c r="D489" s="301" t="s">
        <v>10034</v>
      </c>
      <c r="E489" s="302">
        <v>649347.68000000005</v>
      </c>
      <c r="G489" s="303" t="s">
        <v>62463</v>
      </c>
      <c r="H489" s="304">
        <v>5656.63</v>
      </c>
    </row>
    <row r="490" spans="1:8" ht="14.4" x14ac:dyDescent="0.3">
      <c r="A490" s="263"/>
      <c r="B490" s="264"/>
      <c r="D490" s="301" t="s">
        <v>10044</v>
      </c>
      <c r="E490" s="302">
        <v>883632.27</v>
      </c>
      <c r="G490" s="303" t="s">
        <v>66680</v>
      </c>
      <c r="H490" s="304">
        <v>580237.17000000004</v>
      </c>
    </row>
    <row r="491" spans="1:8" ht="14.4" x14ac:dyDescent="0.3">
      <c r="A491" s="263"/>
      <c r="B491" s="264"/>
      <c r="D491" s="301" t="s">
        <v>10046</v>
      </c>
      <c r="E491" s="302">
        <v>1120</v>
      </c>
      <c r="G491" s="303" t="s">
        <v>58571</v>
      </c>
      <c r="H491" s="304">
        <v>1240</v>
      </c>
    </row>
    <row r="492" spans="1:8" ht="14.4" x14ac:dyDescent="0.3">
      <c r="A492" s="263"/>
      <c r="B492" s="264"/>
      <c r="D492" s="301" t="s">
        <v>10049</v>
      </c>
      <c r="E492" s="302">
        <v>20496199.530000001</v>
      </c>
      <c r="G492" s="303" t="s">
        <v>58870</v>
      </c>
      <c r="H492" s="304">
        <v>51158</v>
      </c>
    </row>
    <row r="493" spans="1:8" ht="14.4" x14ac:dyDescent="0.3">
      <c r="A493" s="263"/>
      <c r="B493" s="264"/>
      <c r="D493" s="301" t="s">
        <v>10052</v>
      </c>
      <c r="E493" s="302">
        <v>6513690.5199999996</v>
      </c>
      <c r="G493" s="303" t="s">
        <v>66681</v>
      </c>
      <c r="H493" s="304">
        <v>519350.15</v>
      </c>
    </row>
    <row r="494" spans="1:8" ht="14.4" x14ac:dyDescent="0.3">
      <c r="A494" s="263"/>
      <c r="B494" s="264"/>
      <c r="D494" s="301" t="s">
        <v>10054</v>
      </c>
      <c r="E494" s="302">
        <v>12302964.529999999</v>
      </c>
      <c r="G494" s="303" t="s">
        <v>48957</v>
      </c>
      <c r="H494" s="304">
        <v>25889.3</v>
      </c>
    </row>
    <row r="495" spans="1:8" ht="14.4" x14ac:dyDescent="0.3">
      <c r="A495" s="263"/>
      <c r="B495" s="264"/>
      <c r="D495" s="301" t="s">
        <v>10056</v>
      </c>
      <c r="E495" s="302">
        <v>3454.09</v>
      </c>
      <c r="G495" s="303" t="s">
        <v>66682</v>
      </c>
      <c r="H495" s="304">
        <v>7690.5</v>
      </c>
    </row>
    <row r="496" spans="1:8" ht="14.4" x14ac:dyDescent="0.3">
      <c r="A496" s="263"/>
      <c r="B496" s="264"/>
      <c r="D496" s="301" t="s">
        <v>10057</v>
      </c>
      <c r="E496" s="302">
        <v>2009573</v>
      </c>
      <c r="G496" s="303" t="s">
        <v>52822</v>
      </c>
      <c r="H496" s="304">
        <v>1675291.95</v>
      </c>
    </row>
    <row r="497" spans="1:8" ht="14.4" x14ac:dyDescent="0.3">
      <c r="A497" s="263"/>
      <c r="B497" s="264"/>
      <c r="D497" s="301" t="s">
        <v>10058</v>
      </c>
      <c r="E497" s="302">
        <v>91678.6</v>
      </c>
      <c r="G497" s="303" t="s">
        <v>66683</v>
      </c>
      <c r="H497" s="304">
        <v>22336584.739999998</v>
      </c>
    </row>
    <row r="498" spans="1:8" ht="14.4" x14ac:dyDescent="0.3">
      <c r="A498" s="263"/>
      <c r="B498" s="264"/>
      <c r="D498" s="265"/>
      <c r="E498" s="266"/>
      <c r="G498" s="303" t="s">
        <v>66684</v>
      </c>
      <c r="H498" s="304">
        <v>5614734.4299999997</v>
      </c>
    </row>
    <row r="499" spans="1:8" ht="14.4" x14ac:dyDescent="0.3">
      <c r="A499" s="263"/>
      <c r="B499" s="264"/>
      <c r="D499" s="265"/>
      <c r="E499" s="266"/>
      <c r="G499" s="303" t="s">
        <v>58871</v>
      </c>
      <c r="H499" s="304">
        <v>18000</v>
      </c>
    </row>
    <row r="500" spans="1:8" ht="14.4" x14ac:dyDescent="0.3">
      <c r="A500" s="263"/>
      <c r="B500" s="264"/>
      <c r="D500" s="265"/>
      <c r="E500" s="266"/>
      <c r="G500" s="303" t="s">
        <v>66685</v>
      </c>
      <c r="H500" s="304">
        <v>11118.5</v>
      </c>
    </row>
    <row r="501" spans="1:8" ht="14.4" x14ac:dyDescent="0.3">
      <c r="A501" s="263"/>
      <c r="B501" s="264"/>
      <c r="D501" s="265"/>
      <c r="E501" s="266"/>
      <c r="G501" s="303" t="s">
        <v>58872</v>
      </c>
      <c r="H501" s="304">
        <v>29131.5</v>
      </c>
    </row>
    <row r="502" spans="1:8" ht="14.4" x14ac:dyDescent="0.3">
      <c r="A502" s="263"/>
      <c r="B502" s="264"/>
      <c r="D502" s="265"/>
      <c r="E502" s="266"/>
      <c r="G502" s="303" t="s">
        <v>66686</v>
      </c>
      <c r="H502" s="304">
        <v>89300</v>
      </c>
    </row>
    <row r="503" spans="1:8" ht="14.4" x14ac:dyDescent="0.3">
      <c r="A503" s="263"/>
      <c r="B503" s="264"/>
      <c r="D503" s="265"/>
      <c r="E503" s="266"/>
      <c r="G503" s="303" t="s">
        <v>66687</v>
      </c>
      <c r="H503" s="304">
        <v>9567.5</v>
      </c>
    </row>
    <row r="504" spans="1:8" ht="14.4" x14ac:dyDescent="0.3">
      <c r="A504" s="263"/>
      <c r="B504" s="264"/>
      <c r="D504" s="265"/>
      <c r="E504" s="266"/>
      <c r="G504" s="303" t="s">
        <v>66688</v>
      </c>
      <c r="H504" s="304">
        <v>200</v>
      </c>
    </row>
    <row r="505" spans="1:8" ht="14.4" x14ac:dyDescent="0.3">
      <c r="A505" s="263"/>
      <c r="B505" s="264"/>
      <c r="D505" s="265"/>
      <c r="E505" s="266"/>
      <c r="G505" s="303" t="s">
        <v>66689</v>
      </c>
      <c r="H505" s="304">
        <v>84812.1</v>
      </c>
    </row>
    <row r="506" spans="1:8" ht="14.4" x14ac:dyDescent="0.3">
      <c r="A506" s="263"/>
      <c r="B506" s="264"/>
      <c r="D506" s="265"/>
      <c r="E506" s="266"/>
      <c r="G506" s="303" t="s">
        <v>66690</v>
      </c>
      <c r="H506" s="304">
        <v>76722.850000000006</v>
      </c>
    </row>
    <row r="507" spans="1:8" ht="14.4" x14ac:dyDescent="0.3">
      <c r="A507" s="263"/>
      <c r="B507" s="264"/>
      <c r="D507" s="265"/>
      <c r="E507" s="266"/>
      <c r="G507" s="303" t="s">
        <v>66691</v>
      </c>
      <c r="H507" s="304">
        <v>532.92999999999995</v>
      </c>
    </row>
    <row r="508" spans="1:8" ht="14.4" x14ac:dyDescent="0.3">
      <c r="A508" s="263"/>
      <c r="B508" s="264"/>
      <c r="D508" s="265"/>
      <c r="E508" s="266"/>
      <c r="G508" s="303" t="s">
        <v>66692</v>
      </c>
      <c r="H508" s="304">
        <v>57023.18</v>
      </c>
    </row>
    <row r="509" spans="1:8" ht="14.4" x14ac:dyDescent="0.3">
      <c r="A509" s="277"/>
      <c r="B509" s="278"/>
      <c r="D509" s="265"/>
      <c r="E509" s="266"/>
      <c r="G509" s="303" t="s">
        <v>66693</v>
      </c>
      <c r="H509" s="304">
        <v>27952.25</v>
      </c>
    </row>
    <row r="510" spans="1:8" ht="14.4" x14ac:dyDescent="0.3">
      <c r="A510" s="277"/>
      <c r="B510" s="278"/>
      <c r="D510" s="265"/>
      <c r="E510" s="266"/>
      <c r="G510" s="303" t="s">
        <v>66694</v>
      </c>
      <c r="H510" s="304">
        <v>75000</v>
      </c>
    </row>
    <row r="511" spans="1:8" ht="14.4" x14ac:dyDescent="0.3">
      <c r="A511" s="277"/>
      <c r="B511" s="278"/>
      <c r="D511" s="265"/>
      <c r="E511" s="266"/>
      <c r="G511" s="303" t="s">
        <v>66695</v>
      </c>
      <c r="H511" s="304">
        <v>11070</v>
      </c>
    </row>
    <row r="512" spans="1:8" ht="14.4" x14ac:dyDescent="0.3">
      <c r="A512" s="277"/>
      <c r="B512" s="278"/>
      <c r="D512" s="265"/>
      <c r="E512" s="266"/>
      <c r="G512" s="303" t="s">
        <v>66696</v>
      </c>
      <c r="H512" s="304">
        <v>1334.63</v>
      </c>
    </row>
    <row r="513" spans="1:8" ht="14.4" x14ac:dyDescent="0.3">
      <c r="A513" s="277"/>
      <c r="B513" s="278"/>
      <c r="D513" s="265"/>
      <c r="E513" s="266"/>
      <c r="G513" s="303" t="s">
        <v>66697</v>
      </c>
      <c r="H513" s="304">
        <v>9500</v>
      </c>
    </row>
    <row r="514" spans="1:8" ht="14.4" x14ac:dyDescent="0.3">
      <c r="A514" s="277"/>
      <c r="B514" s="278"/>
      <c r="D514" s="265"/>
      <c r="E514" s="266"/>
      <c r="G514" s="303" t="s">
        <v>66698</v>
      </c>
      <c r="H514" s="304">
        <v>5321.72</v>
      </c>
    </row>
    <row r="515" spans="1:8" ht="14.4" x14ac:dyDescent="0.3">
      <c r="A515" s="277"/>
      <c r="B515" s="278"/>
      <c r="D515" s="265"/>
      <c r="E515" s="266"/>
      <c r="G515" s="303" t="s">
        <v>50092</v>
      </c>
      <c r="H515" s="304">
        <v>13.07</v>
      </c>
    </row>
    <row r="516" spans="1:8" ht="14.4" x14ac:dyDescent="0.3">
      <c r="A516" s="277"/>
      <c r="B516" s="278"/>
      <c r="D516" s="265"/>
      <c r="E516" s="266"/>
      <c r="G516" s="303" t="s">
        <v>35216</v>
      </c>
      <c r="H516" s="304">
        <v>21122.5</v>
      </c>
    </row>
    <row r="517" spans="1:8" ht="14.4" x14ac:dyDescent="0.3">
      <c r="A517" s="277"/>
      <c r="B517" s="278"/>
      <c r="D517" s="265"/>
      <c r="E517" s="266"/>
      <c r="G517" s="303" t="s">
        <v>50095</v>
      </c>
      <c r="H517" s="304">
        <v>32100</v>
      </c>
    </row>
    <row r="518" spans="1:8" ht="14.4" x14ac:dyDescent="0.3">
      <c r="A518" s="277"/>
      <c r="B518" s="278"/>
      <c r="D518" s="265"/>
      <c r="E518" s="266"/>
      <c r="G518" s="303" t="s">
        <v>58573</v>
      </c>
      <c r="H518" s="304">
        <v>30873.83</v>
      </c>
    </row>
    <row r="519" spans="1:8" ht="14.4" x14ac:dyDescent="0.3">
      <c r="A519" s="277"/>
      <c r="B519" s="278"/>
      <c r="D519" s="265"/>
      <c r="E519" s="266"/>
      <c r="G519" s="303" t="s">
        <v>63717</v>
      </c>
      <c r="H519" s="304">
        <v>976.03</v>
      </c>
    </row>
    <row r="520" spans="1:8" ht="14.4" x14ac:dyDescent="0.3">
      <c r="A520" s="277"/>
      <c r="B520" s="278"/>
      <c r="D520" s="265"/>
      <c r="E520" s="266"/>
      <c r="G520" s="303" t="s">
        <v>59417</v>
      </c>
      <c r="H520" s="304">
        <v>106309</v>
      </c>
    </row>
    <row r="521" spans="1:8" ht="14.4" x14ac:dyDescent="0.3">
      <c r="A521" s="277"/>
      <c r="B521" s="278"/>
      <c r="D521" s="265"/>
      <c r="E521" s="266"/>
      <c r="G521" s="303" t="s">
        <v>66699</v>
      </c>
      <c r="H521" s="304">
        <v>8474.11</v>
      </c>
    </row>
    <row r="522" spans="1:8" ht="14.4" x14ac:dyDescent="0.3">
      <c r="A522" s="277"/>
      <c r="B522" s="278"/>
      <c r="D522" s="265"/>
      <c r="E522" s="266"/>
      <c r="G522" s="303" t="s">
        <v>39252</v>
      </c>
      <c r="H522" s="304">
        <v>2282.75</v>
      </c>
    </row>
    <row r="523" spans="1:8" ht="14.4" x14ac:dyDescent="0.3">
      <c r="A523" s="277"/>
      <c r="B523" s="278"/>
      <c r="D523" s="265"/>
      <c r="E523" s="266"/>
      <c r="G523" s="303" t="s">
        <v>39254</v>
      </c>
      <c r="H523" s="304">
        <v>14343.08</v>
      </c>
    </row>
    <row r="524" spans="1:8" ht="14.4" x14ac:dyDescent="0.3">
      <c r="A524" s="277"/>
      <c r="B524" s="278"/>
      <c r="D524" s="265"/>
      <c r="E524" s="266"/>
      <c r="G524" s="303" t="s">
        <v>58288</v>
      </c>
      <c r="H524" s="304">
        <v>138065.53</v>
      </c>
    </row>
    <row r="525" spans="1:8" ht="14.4" x14ac:dyDescent="0.3">
      <c r="A525" s="277"/>
      <c r="B525" s="278"/>
      <c r="D525" s="265"/>
      <c r="E525" s="266"/>
      <c r="G525" s="303" t="s">
        <v>57567</v>
      </c>
      <c r="H525" s="304">
        <v>92217.11</v>
      </c>
    </row>
    <row r="526" spans="1:8" ht="14.4" x14ac:dyDescent="0.3">
      <c r="A526" s="277"/>
      <c r="B526" s="278"/>
      <c r="D526" s="265"/>
      <c r="E526" s="266"/>
      <c r="G526" s="303" t="s">
        <v>60557</v>
      </c>
      <c r="H526" s="304">
        <v>1600</v>
      </c>
    </row>
    <row r="527" spans="1:8" ht="14.4" x14ac:dyDescent="0.3">
      <c r="A527" s="277"/>
      <c r="B527" s="278"/>
      <c r="D527" s="265"/>
      <c r="E527" s="266"/>
      <c r="G527" s="303" t="s">
        <v>60559</v>
      </c>
      <c r="H527" s="304">
        <v>122.4</v>
      </c>
    </row>
    <row r="528" spans="1:8" ht="14.4" x14ac:dyDescent="0.3">
      <c r="A528" s="277"/>
      <c r="B528" s="278"/>
      <c r="D528" s="265"/>
      <c r="E528" s="266"/>
      <c r="G528" s="303" t="s">
        <v>60560</v>
      </c>
      <c r="H528" s="304">
        <v>367.04</v>
      </c>
    </row>
    <row r="529" spans="1:8" ht="14.4" x14ac:dyDescent="0.3">
      <c r="A529" s="277"/>
      <c r="B529" s="278"/>
      <c r="D529" s="265"/>
      <c r="E529" s="266"/>
      <c r="G529" s="303" t="s">
        <v>62684</v>
      </c>
      <c r="H529" s="304">
        <v>2385.84</v>
      </c>
    </row>
    <row r="530" spans="1:8" ht="14.4" x14ac:dyDescent="0.3">
      <c r="A530" s="277"/>
      <c r="B530" s="278"/>
      <c r="D530" s="265"/>
      <c r="E530" s="266"/>
      <c r="G530" s="303" t="s">
        <v>64524</v>
      </c>
      <c r="H530" s="304">
        <v>254.5</v>
      </c>
    </row>
    <row r="531" spans="1:8" ht="14.4" x14ac:dyDescent="0.3">
      <c r="A531" s="277"/>
      <c r="B531" s="278"/>
      <c r="D531" s="265"/>
      <c r="E531" s="266"/>
      <c r="G531" s="303" t="s">
        <v>61215</v>
      </c>
      <c r="H531" s="304">
        <v>4151.07</v>
      </c>
    </row>
    <row r="532" spans="1:8" ht="14.4" x14ac:dyDescent="0.3">
      <c r="A532" s="277"/>
      <c r="B532" s="278"/>
      <c r="D532" s="265"/>
      <c r="E532" s="266"/>
      <c r="G532" s="303" t="s">
        <v>66700</v>
      </c>
      <c r="H532" s="304">
        <v>4972.79</v>
      </c>
    </row>
    <row r="533" spans="1:8" ht="14.4" x14ac:dyDescent="0.3">
      <c r="A533" s="277"/>
      <c r="B533" s="278"/>
      <c r="D533" s="265"/>
      <c r="E533" s="266"/>
      <c r="G533" s="303" t="s">
        <v>40398</v>
      </c>
      <c r="H533" s="304">
        <v>101877.88</v>
      </c>
    </row>
    <row r="534" spans="1:8" ht="14.4" x14ac:dyDescent="0.3">
      <c r="A534" s="277"/>
      <c r="B534" s="278"/>
      <c r="D534" s="265"/>
      <c r="E534" s="266"/>
      <c r="G534" s="303" t="s">
        <v>56277</v>
      </c>
      <c r="H534" s="304">
        <v>3110.74</v>
      </c>
    </row>
    <row r="535" spans="1:8" ht="14.4" x14ac:dyDescent="0.3">
      <c r="A535" s="235"/>
      <c r="B535" s="236"/>
      <c r="D535" s="265"/>
      <c r="E535" s="266"/>
      <c r="G535" s="303" t="s">
        <v>66701</v>
      </c>
      <c r="H535" s="304">
        <v>682.12</v>
      </c>
    </row>
    <row r="536" spans="1:8" ht="14.4" x14ac:dyDescent="0.3">
      <c r="A536" s="235"/>
      <c r="B536" s="236"/>
      <c r="D536" s="265"/>
      <c r="E536" s="266"/>
      <c r="G536" s="303" t="s">
        <v>55237</v>
      </c>
      <c r="H536" s="304">
        <v>9394.24</v>
      </c>
    </row>
    <row r="537" spans="1:8" ht="14.4" x14ac:dyDescent="0.3">
      <c r="A537" s="235"/>
      <c r="B537" s="236"/>
      <c r="D537" s="265"/>
      <c r="E537" s="266"/>
      <c r="G537" s="303" t="s">
        <v>48068</v>
      </c>
      <c r="H537" s="304">
        <v>12670</v>
      </c>
    </row>
    <row r="538" spans="1:8" ht="14.4" x14ac:dyDescent="0.3">
      <c r="A538" s="235"/>
      <c r="B538" s="236"/>
      <c r="D538" s="265"/>
      <c r="E538" s="266"/>
      <c r="G538" s="303" t="s">
        <v>58289</v>
      </c>
      <c r="H538" s="304">
        <v>387565.53</v>
      </c>
    </row>
    <row r="539" spans="1:8" ht="14.4" x14ac:dyDescent="0.3">
      <c r="A539" s="235"/>
      <c r="B539" s="236"/>
      <c r="D539" s="265"/>
      <c r="E539" s="266"/>
      <c r="G539" s="303" t="s">
        <v>66702</v>
      </c>
      <c r="H539" s="304">
        <v>1505</v>
      </c>
    </row>
    <row r="540" spans="1:8" ht="14.4" x14ac:dyDescent="0.3">
      <c r="A540" s="235"/>
      <c r="B540" s="236"/>
      <c r="D540" s="265"/>
      <c r="E540" s="266"/>
      <c r="G540" s="303" t="s">
        <v>64569</v>
      </c>
      <c r="H540" s="304">
        <v>2049.6</v>
      </c>
    </row>
    <row r="541" spans="1:8" ht="14.4" x14ac:dyDescent="0.3">
      <c r="A541" s="235"/>
      <c r="B541" s="236"/>
      <c r="D541" s="265"/>
      <c r="E541" s="266"/>
      <c r="G541" s="303" t="s">
        <v>60577</v>
      </c>
      <c r="H541" s="304">
        <v>638.37</v>
      </c>
    </row>
    <row r="542" spans="1:8" ht="14.4" x14ac:dyDescent="0.3">
      <c r="A542" s="235"/>
      <c r="B542" s="236"/>
      <c r="D542" s="265"/>
      <c r="E542" s="266"/>
      <c r="G542" s="303" t="s">
        <v>40421</v>
      </c>
      <c r="H542" s="304">
        <v>93100</v>
      </c>
    </row>
    <row r="543" spans="1:8" ht="14.4" x14ac:dyDescent="0.3">
      <c r="A543" s="235"/>
      <c r="B543" s="236"/>
      <c r="D543" s="265"/>
      <c r="E543" s="266"/>
      <c r="G543" s="303" t="s">
        <v>57583</v>
      </c>
      <c r="H543" s="304">
        <v>79725.06</v>
      </c>
    </row>
    <row r="544" spans="1:8" ht="14.4" x14ac:dyDescent="0.3">
      <c r="A544" s="235"/>
      <c r="B544" s="236"/>
      <c r="D544" s="265"/>
      <c r="E544" s="266"/>
      <c r="G544" s="303" t="s">
        <v>52990</v>
      </c>
      <c r="H544" s="304">
        <v>101042.85</v>
      </c>
    </row>
    <row r="545" spans="1:8" ht="14.4" x14ac:dyDescent="0.3">
      <c r="A545" s="235"/>
      <c r="B545" s="236"/>
      <c r="D545" s="265"/>
      <c r="E545" s="266"/>
      <c r="G545" s="303" t="s">
        <v>66703</v>
      </c>
      <c r="H545" s="304">
        <v>213954.79</v>
      </c>
    </row>
    <row r="546" spans="1:8" ht="14.4" x14ac:dyDescent="0.3">
      <c r="A546" s="235"/>
      <c r="B546" s="236"/>
      <c r="D546" s="265"/>
      <c r="E546" s="266"/>
      <c r="G546" s="303" t="s">
        <v>63572</v>
      </c>
      <c r="H546" s="304">
        <v>11086.95</v>
      </c>
    </row>
    <row r="547" spans="1:8" ht="14.4" x14ac:dyDescent="0.3">
      <c r="A547" s="235"/>
      <c r="B547" s="236"/>
      <c r="D547" s="265"/>
      <c r="E547" s="266"/>
      <c r="G547" s="303" t="s">
        <v>66704</v>
      </c>
      <c r="H547" s="304">
        <v>347.75</v>
      </c>
    </row>
    <row r="548" spans="1:8" ht="14.4" x14ac:dyDescent="0.3">
      <c r="A548" s="235"/>
      <c r="B548" s="236"/>
      <c r="D548" s="265"/>
      <c r="E548" s="266"/>
      <c r="G548" s="303" t="s">
        <v>36455</v>
      </c>
      <c r="H548" s="304">
        <v>7544.03</v>
      </c>
    </row>
    <row r="549" spans="1:8" ht="14.4" x14ac:dyDescent="0.3">
      <c r="A549" s="235"/>
      <c r="B549" s="236"/>
      <c r="D549" s="265"/>
      <c r="E549" s="266"/>
      <c r="G549" s="303" t="s">
        <v>66705</v>
      </c>
      <c r="H549" s="304">
        <v>125.86</v>
      </c>
    </row>
    <row r="550" spans="1:8" ht="14.4" x14ac:dyDescent="0.3">
      <c r="A550" s="235"/>
      <c r="B550" s="236"/>
      <c r="D550" s="265"/>
      <c r="E550" s="266"/>
      <c r="G550" s="303" t="s">
        <v>36456</v>
      </c>
      <c r="H550" s="304">
        <v>3002.15</v>
      </c>
    </row>
    <row r="551" spans="1:8" ht="14.4" x14ac:dyDescent="0.3">
      <c r="A551" s="235"/>
      <c r="B551" s="236"/>
      <c r="D551" s="265"/>
      <c r="E551" s="266"/>
      <c r="G551" s="303" t="s">
        <v>64592</v>
      </c>
      <c r="H551" s="304">
        <v>638804.66</v>
      </c>
    </row>
    <row r="552" spans="1:8" ht="14.4" x14ac:dyDescent="0.3">
      <c r="A552" s="235"/>
      <c r="B552" s="236"/>
      <c r="D552" s="265"/>
      <c r="E552" s="266"/>
      <c r="G552" s="303" t="s">
        <v>35267</v>
      </c>
      <c r="H552" s="304">
        <v>14862.5</v>
      </c>
    </row>
    <row r="553" spans="1:8" ht="14.4" x14ac:dyDescent="0.3">
      <c r="A553" s="235"/>
      <c r="B553" s="236"/>
      <c r="D553" s="265"/>
      <c r="E553" s="266"/>
      <c r="G553" s="303" t="s">
        <v>66706</v>
      </c>
      <c r="H553" s="304">
        <v>104895.83</v>
      </c>
    </row>
    <row r="554" spans="1:8" ht="14.4" x14ac:dyDescent="0.3">
      <c r="A554" s="235"/>
      <c r="B554" s="236"/>
      <c r="D554" s="265"/>
      <c r="E554" s="266"/>
      <c r="G554" s="303" t="s">
        <v>66707</v>
      </c>
      <c r="H554" s="304">
        <v>167820.78</v>
      </c>
    </row>
    <row r="555" spans="1:8" ht="14.4" x14ac:dyDescent="0.3">
      <c r="A555" s="235"/>
      <c r="B555" s="236"/>
      <c r="D555" s="265"/>
      <c r="E555" s="266"/>
      <c r="G555" s="303" t="s">
        <v>66708</v>
      </c>
      <c r="H555" s="304">
        <v>5313.91</v>
      </c>
    </row>
    <row r="556" spans="1:8" ht="14.4" x14ac:dyDescent="0.3">
      <c r="A556" s="235"/>
      <c r="B556" s="236"/>
      <c r="D556" s="265"/>
      <c r="E556" s="266"/>
      <c r="G556" s="303" t="s">
        <v>63250</v>
      </c>
      <c r="H556" s="304">
        <v>305.16000000000003</v>
      </c>
    </row>
    <row r="557" spans="1:8" ht="14.4" x14ac:dyDescent="0.3">
      <c r="A557" s="235"/>
      <c r="B557" s="236"/>
      <c r="D557" s="265"/>
      <c r="E557" s="266"/>
      <c r="G557" s="303" t="s">
        <v>40440</v>
      </c>
      <c r="H557" s="304">
        <v>12848915.380000001</v>
      </c>
    </row>
    <row r="558" spans="1:8" ht="14.4" x14ac:dyDescent="0.3">
      <c r="A558" s="235"/>
      <c r="B558" s="236"/>
      <c r="D558" s="265"/>
      <c r="E558" s="266"/>
      <c r="G558" s="303" t="s">
        <v>45188</v>
      </c>
      <c r="H558" s="304">
        <v>3577169.03</v>
      </c>
    </row>
    <row r="559" spans="1:8" ht="14.4" x14ac:dyDescent="0.3">
      <c r="A559" s="235"/>
      <c r="B559" s="236"/>
      <c r="D559" s="265"/>
      <c r="E559" s="266"/>
      <c r="G559" s="303" t="s">
        <v>66709</v>
      </c>
      <c r="H559" s="304">
        <v>4840.22</v>
      </c>
    </row>
    <row r="560" spans="1:8" ht="14.4" x14ac:dyDescent="0.3">
      <c r="A560" s="235"/>
      <c r="B560" s="236"/>
      <c r="D560" s="265"/>
      <c r="E560" s="266"/>
      <c r="G560" s="303" t="s">
        <v>58296</v>
      </c>
      <c r="H560" s="304">
        <v>11290103.35</v>
      </c>
    </row>
    <row r="561" spans="1:8" ht="14.4" x14ac:dyDescent="0.3">
      <c r="A561" s="235"/>
      <c r="B561" s="236"/>
      <c r="D561" s="265"/>
      <c r="E561" s="266"/>
      <c r="G561" s="303" t="s">
        <v>45189</v>
      </c>
      <c r="H561" s="304">
        <v>393434.9</v>
      </c>
    </row>
    <row r="562" spans="1:8" ht="14.4" x14ac:dyDescent="0.3">
      <c r="A562" s="235"/>
      <c r="B562" s="236"/>
      <c r="D562" s="265"/>
      <c r="E562" s="266"/>
      <c r="G562" s="303" t="s">
        <v>66710</v>
      </c>
      <c r="H562" s="304">
        <v>43067.93</v>
      </c>
    </row>
    <row r="563" spans="1:8" ht="14.4" x14ac:dyDescent="0.3">
      <c r="A563" s="235"/>
      <c r="B563" s="236"/>
      <c r="D563" s="265"/>
      <c r="E563" s="266"/>
      <c r="G563" s="303" t="s">
        <v>66711</v>
      </c>
      <c r="H563" s="304">
        <v>685069.57</v>
      </c>
    </row>
    <row r="564" spans="1:8" ht="14.4" x14ac:dyDescent="0.3">
      <c r="A564" s="235"/>
      <c r="B564" s="236"/>
      <c r="D564" s="265"/>
      <c r="E564" s="266"/>
      <c r="G564" s="303" t="s">
        <v>48995</v>
      </c>
      <c r="H564" s="304">
        <v>128.69999999999999</v>
      </c>
    </row>
    <row r="565" spans="1:8" ht="14.4" x14ac:dyDescent="0.3">
      <c r="A565" s="235"/>
      <c r="B565" s="236"/>
      <c r="D565" s="279"/>
      <c r="E565" s="280"/>
      <c r="G565" s="303" t="s">
        <v>66712</v>
      </c>
      <c r="H565" s="304">
        <v>4333260.79</v>
      </c>
    </row>
    <row r="566" spans="1:8" ht="14.4" x14ac:dyDescent="0.3">
      <c r="A566" s="235"/>
      <c r="B566" s="236"/>
      <c r="D566" s="279"/>
      <c r="E566" s="280"/>
      <c r="G566" s="303" t="s">
        <v>57602</v>
      </c>
      <c r="H566" s="304">
        <v>34157.760000000002</v>
      </c>
    </row>
    <row r="567" spans="1:8" ht="14.4" x14ac:dyDescent="0.3">
      <c r="A567" s="235"/>
      <c r="B567" s="236"/>
      <c r="D567" s="279"/>
      <c r="E567" s="280"/>
      <c r="G567" s="303" t="s">
        <v>66713</v>
      </c>
      <c r="H567" s="304">
        <v>424781.5</v>
      </c>
    </row>
    <row r="568" spans="1:8" ht="14.4" x14ac:dyDescent="0.3">
      <c r="A568" s="235"/>
      <c r="B568" s="236"/>
      <c r="D568" s="279"/>
      <c r="E568" s="280"/>
      <c r="G568" s="303" t="s">
        <v>66714</v>
      </c>
      <c r="H568" s="304">
        <v>1620.68</v>
      </c>
    </row>
    <row r="569" spans="1:8" ht="14.4" x14ac:dyDescent="0.3">
      <c r="A569" s="235"/>
      <c r="B569" s="236"/>
      <c r="D569" s="279"/>
      <c r="E569" s="280"/>
      <c r="G569" s="303" t="s">
        <v>66715</v>
      </c>
      <c r="H569" s="304">
        <v>1600</v>
      </c>
    </row>
    <row r="570" spans="1:8" ht="14.4" x14ac:dyDescent="0.3">
      <c r="A570" s="235"/>
      <c r="B570" s="236"/>
      <c r="D570" s="279"/>
      <c r="E570" s="280"/>
      <c r="G570" s="303" t="s">
        <v>62471</v>
      </c>
      <c r="H570" s="304">
        <v>279171</v>
      </c>
    </row>
    <row r="571" spans="1:8" ht="14.4" x14ac:dyDescent="0.3">
      <c r="A571" s="235"/>
      <c r="B571" s="236"/>
      <c r="D571" s="279"/>
      <c r="E571" s="280"/>
      <c r="G571" s="303" t="s">
        <v>66716</v>
      </c>
      <c r="H571" s="304">
        <v>9950</v>
      </c>
    </row>
    <row r="572" spans="1:8" ht="14.4" x14ac:dyDescent="0.3">
      <c r="A572" s="235"/>
      <c r="B572" s="236"/>
      <c r="D572" s="279"/>
      <c r="E572" s="280"/>
      <c r="G572" s="303" t="s">
        <v>66717</v>
      </c>
      <c r="H572" s="304">
        <v>753.13</v>
      </c>
    </row>
    <row r="573" spans="1:8" ht="14.4" x14ac:dyDescent="0.3">
      <c r="A573" s="235"/>
      <c r="B573" s="236"/>
      <c r="D573" s="279"/>
      <c r="E573" s="280"/>
      <c r="G573" s="303" t="s">
        <v>58297</v>
      </c>
      <c r="H573" s="304">
        <v>6965.59</v>
      </c>
    </row>
    <row r="574" spans="1:8" ht="14.4" x14ac:dyDescent="0.3">
      <c r="A574" s="235"/>
      <c r="B574" s="236"/>
      <c r="D574" s="279"/>
      <c r="E574" s="280"/>
      <c r="G574" s="303" t="s">
        <v>66718</v>
      </c>
      <c r="H574" s="304">
        <v>646.61</v>
      </c>
    </row>
    <row r="575" spans="1:8" ht="14.4" x14ac:dyDescent="0.3">
      <c r="A575" s="235"/>
      <c r="B575" s="236"/>
      <c r="D575" s="279"/>
      <c r="E575" s="280"/>
      <c r="G575" s="303" t="s">
        <v>66719</v>
      </c>
      <c r="H575" s="304">
        <v>3000</v>
      </c>
    </row>
    <row r="576" spans="1:8" ht="14.4" x14ac:dyDescent="0.3">
      <c r="A576" s="235"/>
      <c r="B576" s="236"/>
      <c r="D576" s="279"/>
      <c r="E576" s="280"/>
      <c r="G576" s="303" t="s">
        <v>50232</v>
      </c>
      <c r="H576" s="304">
        <v>11000</v>
      </c>
    </row>
    <row r="577" spans="1:8" ht="14.4" x14ac:dyDescent="0.3">
      <c r="A577" s="235"/>
      <c r="B577" s="236"/>
      <c r="D577" s="279"/>
      <c r="E577" s="280"/>
      <c r="G577" s="303" t="s">
        <v>35341</v>
      </c>
      <c r="H577" s="304">
        <v>4349.6899999999996</v>
      </c>
    </row>
    <row r="578" spans="1:8" ht="14.4" x14ac:dyDescent="0.3">
      <c r="A578" s="281"/>
      <c r="B578" s="282"/>
      <c r="D578" s="279"/>
      <c r="E578" s="280"/>
      <c r="G578" s="303" t="s">
        <v>63278</v>
      </c>
      <c r="H578" s="304">
        <v>55.6</v>
      </c>
    </row>
    <row r="579" spans="1:8" ht="14.4" x14ac:dyDescent="0.3">
      <c r="A579" s="281"/>
      <c r="B579" s="282"/>
      <c r="D579" s="279"/>
      <c r="E579" s="280"/>
      <c r="G579" s="303" t="s">
        <v>57651</v>
      </c>
      <c r="H579" s="304">
        <v>132.65</v>
      </c>
    </row>
    <row r="580" spans="1:8" ht="14.4" x14ac:dyDescent="0.3">
      <c r="A580" s="281"/>
      <c r="B580" s="282"/>
      <c r="D580" s="279"/>
      <c r="E580" s="280"/>
      <c r="G580" s="303" t="s">
        <v>47121</v>
      </c>
      <c r="H580" s="304">
        <v>47358.92</v>
      </c>
    </row>
    <row r="581" spans="1:8" ht="14.4" x14ac:dyDescent="0.3">
      <c r="A581" s="281"/>
      <c r="B581" s="282"/>
      <c r="D581" s="279"/>
      <c r="E581" s="280"/>
      <c r="G581" s="303" t="s">
        <v>36521</v>
      </c>
      <c r="H581" s="304">
        <v>3501707.7</v>
      </c>
    </row>
    <row r="582" spans="1:8" ht="14.4" x14ac:dyDescent="0.3">
      <c r="A582" s="281"/>
      <c r="B582" s="282"/>
      <c r="D582" s="279"/>
      <c r="E582" s="280"/>
      <c r="G582" s="303" t="s">
        <v>45328</v>
      </c>
      <c r="H582" s="304">
        <v>305210</v>
      </c>
    </row>
    <row r="583" spans="1:8" ht="14.4" x14ac:dyDescent="0.3">
      <c r="A583" s="281"/>
      <c r="B583" s="282"/>
      <c r="D583" s="279"/>
      <c r="E583" s="280"/>
      <c r="G583" s="303" t="s">
        <v>61113</v>
      </c>
      <c r="H583" s="304">
        <v>24962.62</v>
      </c>
    </row>
    <row r="584" spans="1:8" ht="14.4" x14ac:dyDescent="0.3">
      <c r="A584" s="281"/>
      <c r="B584" s="282"/>
      <c r="D584" s="279"/>
      <c r="E584" s="280"/>
      <c r="G584" s="303" t="s">
        <v>63293</v>
      </c>
      <c r="H584" s="304">
        <v>2842</v>
      </c>
    </row>
    <row r="585" spans="1:8" ht="14.4" x14ac:dyDescent="0.3">
      <c r="A585" s="281"/>
      <c r="B585" s="282"/>
      <c r="D585" s="265"/>
      <c r="E585" s="266"/>
      <c r="G585" s="303" t="s">
        <v>36542</v>
      </c>
      <c r="H585" s="304">
        <v>987918.17</v>
      </c>
    </row>
    <row r="586" spans="1:8" ht="14.4" x14ac:dyDescent="0.3">
      <c r="A586" s="281"/>
      <c r="B586" s="282"/>
      <c r="D586" s="265"/>
      <c r="E586" s="266"/>
      <c r="G586" s="303" t="s">
        <v>35364</v>
      </c>
      <c r="H586" s="304">
        <v>71648.47</v>
      </c>
    </row>
    <row r="587" spans="1:8" ht="14.4" x14ac:dyDescent="0.3">
      <c r="A587" s="281"/>
      <c r="B587" s="282"/>
      <c r="D587" s="265"/>
      <c r="E587" s="266"/>
      <c r="G587" s="303" t="s">
        <v>36544</v>
      </c>
      <c r="H587" s="304">
        <v>60643.19</v>
      </c>
    </row>
    <row r="588" spans="1:8" ht="14.4" x14ac:dyDescent="0.3">
      <c r="A588" s="281"/>
      <c r="B588" s="282"/>
      <c r="D588" s="265"/>
      <c r="E588" s="266"/>
      <c r="G588" s="303" t="s">
        <v>42789</v>
      </c>
      <c r="H588" s="304">
        <v>237752.82</v>
      </c>
    </row>
    <row r="589" spans="1:8" ht="14.4" x14ac:dyDescent="0.3">
      <c r="A589" s="281"/>
      <c r="B589" s="282"/>
      <c r="D589" s="265"/>
      <c r="E589" s="266"/>
      <c r="G589" s="303" t="s">
        <v>39359</v>
      </c>
      <c r="H589" s="304">
        <v>263899.74</v>
      </c>
    </row>
    <row r="590" spans="1:8" ht="14.4" x14ac:dyDescent="0.3">
      <c r="A590" s="281"/>
      <c r="B590" s="282"/>
      <c r="D590" s="265"/>
      <c r="E590" s="266"/>
      <c r="G590" s="303" t="s">
        <v>39360</v>
      </c>
      <c r="H590" s="304">
        <v>201213.85</v>
      </c>
    </row>
    <row r="591" spans="1:8" ht="14.4" x14ac:dyDescent="0.3">
      <c r="A591" s="281"/>
      <c r="B591" s="282"/>
      <c r="D591" s="265"/>
      <c r="E591" s="266"/>
      <c r="G591" s="303" t="s">
        <v>53197</v>
      </c>
      <c r="H591" s="304">
        <v>5928.76</v>
      </c>
    </row>
    <row r="592" spans="1:8" ht="14.4" x14ac:dyDescent="0.3">
      <c r="A592" s="281"/>
      <c r="B592" s="282"/>
      <c r="D592" s="265"/>
      <c r="E592" s="266"/>
      <c r="G592" s="303" t="s">
        <v>66720</v>
      </c>
      <c r="H592" s="304">
        <v>20672.400000000001</v>
      </c>
    </row>
    <row r="593" spans="1:8" ht="14.4" x14ac:dyDescent="0.3">
      <c r="A593" s="281"/>
      <c r="B593" s="282"/>
      <c r="D593" s="265"/>
      <c r="E593" s="266"/>
      <c r="G593" s="303" t="s">
        <v>58878</v>
      </c>
      <c r="H593" s="304">
        <v>6878.84</v>
      </c>
    </row>
    <row r="594" spans="1:8" ht="14.4" x14ac:dyDescent="0.3">
      <c r="A594" s="281"/>
      <c r="B594" s="282"/>
      <c r="D594" s="265"/>
      <c r="E594" s="266"/>
      <c r="G594" s="303" t="s">
        <v>56396</v>
      </c>
      <c r="H594" s="304">
        <v>23400</v>
      </c>
    </row>
    <row r="595" spans="1:8" ht="14.4" x14ac:dyDescent="0.3">
      <c r="A595" s="281"/>
      <c r="B595" s="282"/>
      <c r="D595" s="265"/>
      <c r="E595" s="266"/>
      <c r="G595" s="303" t="s">
        <v>66721</v>
      </c>
      <c r="H595" s="304">
        <v>67652.17</v>
      </c>
    </row>
    <row r="596" spans="1:8" ht="14.4" x14ac:dyDescent="0.3">
      <c r="A596" s="281"/>
      <c r="B596" s="282"/>
      <c r="D596" s="265"/>
      <c r="E596" s="266"/>
      <c r="G596" s="303" t="s">
        <v>58879</v>
      </c>
      <c r="H596" s="304">
        <v>740626</v>
      </c>
    </row>
    <row r="597" spans="1:8" ht="14.4" x14ac:dyDescent="0.3">
      <c r="A597" s="281"/>
      <c r="B597" s="282"/>
      <c r="D597" s="265"/>
      <c r="E597" s="266"/>
      <c r="G597" s="303" t="s">
        <v>56398</v>
      </c>
      <c r="H597" s="304">
        <v>47753.17</v>
      </c>
    </row>
    <row r="598" spans="1:8" ht="14.4" x14ac:dyDescent="0.3">
      <c r="A598" s="281"/>
      <c r="B598" s="282"/>
      <c r="D598" s="265"/>
      <c r="E598" s="266"/>
      <c r="G598" s="303" t="s">
        <v>59163</v>
      </c>
      <c r="H598" s="304">
        <v>7597</v>
      </c>
    </row>
    <row r="599" spans="1:8" ht="14.4" x14ac:dyDescent="0.3">
      <c r="A599" s="281"/>
      <c r="B599" s="282"/>
      <c r="D599" s="265"/>
      <c r="E599" s="266"/>
      <c r="G599" s="303" t="s">
        <v>59425</v>
      </c>
      <c r="H599" s="304">
        <v>283325.92</v>
      </c>
    </row>
    <row r="600" spans="1:8" ht="14.4" x14ac:dyDescent="0.3">
      <c r="A600" s="281"/>
      <c r="B600" s="282"/>
      <c r="D600" s="265"/>
      <c r="E600" s="266"/>
      <c r="G600" s="303" t="s">
        <v>53212</v>
      </c>
      <c r="H600" s="304">
        <v>1996.26</v>
      </c>
    </row>
    <row r="601" spans="1:8" ht="14.4" x14ac:dyDescent="0.3">
      <c r="D601" s="265"/>
      <c r="E601" s="266"/>
      <c r="G601" s="303" t="s">
        <v>58304</v>
      </c>
      <c r="H601" s="304">
        <v>1470.56</v>
      </c>
    </row>
    <row r="602" spans="1:8" ht="14.4" x14ac:dyDescent="0.3">
      <c r="D602" s="265"/>
      <c r="E602" s="266"/>
      <c r="G602" s="303" t="s">
        <v>66722</v>
      </c>
      <c r="H602" s="304">
        <v>73839.490000000005</v>
      </c>
    </row>
    <row r="603" spans="1:8" ht="14.4" x14ac:dyDescent="0.3">
      <c r="D603" s="265"/>
      <c r="E603" s="266"/>
      <c r="G603" s="303" t="s">
        <v>62477</v>
      </c>
      <c r="H603" s="304">
        <v>160824</v>
      </c>
    </row>
    <row r="604" spans="1:8" ht="14.4" x14ac:dyDescent="0.3">
      <c r="D604" s="265"/>
      <c r="E604" s="266"/>
      <c r="G604" s="303" t="s">
        <v>66723</v>
      </c>
      <c r="H604" s="304">
        <v>6739.81</v>
      </c>
    </row>
    <row r="605" spans="1:8" ht="14.4" x14ac:dyDescent="0.3">
      <c r="D605" s="265"/>
      <c r="E605" s="266"/>
      <c r="G605" s="303" t="s">
        <v>66724</v>
      </c>
      <c r="H605" s="304">
        <v>778.96</v>
      </c>
    </row>
    <row r="606" spans="1:8" ht="14.4" x14ac:dyDescent="0.3">
      <c r="D606" s="265"/>
      <c r="E606" s="266"/>
      <c r="G606" s="303" t="s">
        <v>66725</v>
      </c>
      <c r="H606" s="304">
        <v>1660.56</v>
      </c>
    </row>
    <row r="607" spans="1:8" ht="14.4" x14ac:dyDescent="0.3">
      <c r="D607" s="265"/>
      <c r="E607" s="266"/>
      <c r="G607" s="303" t="s">
        <v>58305</v>
      </c>
      <c r="H607" s="304">
        <v>368.96</v>
      </c>
    </row>
    <row r="608" spans="1:8" ht="14.4" x14ac:dyDescent="0.3">
      <c r="D608" s="265"/>
      <c r="E608" s="266"/>
      <c r="G608" s="303" t="s">
        <v>66726</v>
      </c>
      <c r="H608" s="304">
        <v>18499.98</v>
      </c>
    </row>
    <row r="609" spans="4:8" ht="14.4" x14ac:dyDescent="0.3">
      <c r="D609" s="265"/>
      <c r="E609" s="266"/>
      <c r="G609" s="303" t="s">
        <v>62746</v>
      </c>
      <c r="H609" s="304">
        <v>15820.21</v>
      </c>
    </row>
    <row r="610" spans="4:8" ht="14.4" x14ac:dyDescent="0.3">
      <c r="D610" s="279"/>
      <c r="E610" s="280"/>
      <c r="G610" s="303" t="s">
        <v>66727</v>
      </c>
      <c r="H610" s="304">
        <v>6000</v>
      </c>
    </row>
    <row r="611" spans="4:8" ht="14.4" x14ac:dyDescent="0.3">
      <c r="D611" s="279"/>
      <c r="E611" s="280"/>
      <c r="G611" s="303" t="s">
        <v>53263</v>
      </c>
      <c r="H611" s="304">
        <v>16896.650000000001</v>
      </c>
    </row>
    <row r="612" spans="4:8" ht="14.4" x14ac:dyDescent="0.3">
      <c r="D612" s="279"/>
      <c r="E612" s="280"/>
      <c r="G612" s="303" t="s">
        <v>53264</v>
      </c>
      <c r="H612" s="304">
        <v>45421.04</v>
      </c>
    </row>
    <row r="613" spans="4:8" ht="14.4" x14ac:dyDescent="0.3">
      <c r="D613" s="279"/>
      <c r="E613" s="280"/>
      <c r="G613" s="303" t="s">
        <v>66728</v>
      </c>
      <c r="H613" s="304">
        <v>7981.05</v>
      </c>
    </row>
    <row r="614" spans="4:8" ht="14.4" x14ac:dyDescent="0.3">
      <c r="D614" s="279"/>
      <c r="E614" s="280"/>
      <c r="G614" s="303" t="s">
        <v>36564</v>
      </c>
      <c r="H614" s="304">
        <v>49018.05</v>
      </c>
    </row>
    <row r="615" spans="4:8" ht="14.4" x14ac:dyDescent="0.3">
      <c r="D615" s="279"/>
      <c r="E615" s="280"/>
      <c r="G615" s="303" t="s">
        <v>49081</v>
      </c>
      <c r="H615" s="304">
        <v>4103.88</v>
      </c>
    </row>
    <row r="616" spans="4:8" ht="14.4" x14ac:dyDescent="0.3">
      <c r="D616" s="279"/>
      <c r="E616" s="280"/>
      <c r="G616" s="303" t="s">
        <v>50263</v>
      </c>
      <c r="H616" s="304">
        <v>395800</v>
      </c>
    </row>
    <row r="617" spans="4:8" ht="14.4" x14ac:dyDescent="0.3">
      <c r="D617" s="279"/>
      <c r="E617" s="280"/>
      <c r="G617" s="303" t="s">
        <v>66729</v>
      </c>
      <c r="H617" s="304">
        <v>9.9</v>
      </c>
    </row>
    <row r="618" spans="4:8" ht="14.4" x14ac:dyDescent="0.3">
      <c r="D618" s="279"/>
      <c r="E618" s="280"/>
      <c r="G618" s="303" t="s">
        <v>58309</v>
      </c>
      <c r="H618" s="304">
        <v>9337.93</v>
      </c>
    </row>
    <row r="619" spans="4:8" ht="14.4" x14ac:dyDescent="0.3">
      <c r="D619" s="279"/>
      <c r="E619" s="280"/>
      <c r="G619" s="303" t="s">
        <v>58310</v>
      </c>
      <c r="H619" s="304">
        <v>122.4</v>
      </c>
    </row>
    <row r="620" spans="4:8" ht="14.4" x14ac:dyDescent="0.3">
      <c r="D620" s="279"/>
      <c r="E620" s="280"/>
      <c r="G620" s="303" t="s">
        <v>39383</v>
      </c>
      <c r="H620" s="304">
        <v>192869.64</v>
      </c>
    </row>
    <row r="621" spans="4:8" ht="14.4" x14ac:dyDescent="0.3">
      <c r="D621" s="279"/>
      <c r="E621" s="280"/>
      <c r="G621" s="303" t="s">
        <v>59173</v>
      </c>
      <c r="H621" s="304">
        <v>5400290</v>
      </c>
    </row>
    <row r="622" spans="4:8" ht="14.4" x14ac:dyDescent="0.3">
      <c r="D622" s="279"/>
      <c r="E622" s="280"/>
      <c r="G622" s="303" t="s">
        <v>50276</v>
      </c>
      <c r="H622" s="304">
        <v>4147.72</v>
      </c>
    </row>
    <row r="623" spans="4:8" ht="14.4" x14ac:dyDescent="0.3">
      <c r="D623" s="279"/>
      <c r="E623" s="280"/>
      <c r="G623" s="303" t="s">
        <v>66730</v>
      </c>
      <c r="H623" s="304">
        <v>27813.64</v>
      </c>
    </row>
    <row r="624" spans="4:8" ht="14.4" x14ac:dyDescent="0.3">
      <c r="D624" s="279"/>
      <c r="E624" s="280"/>
      <c r="G624" s="303" t="s">
        <v>59766</v>
      </c>
      <c r="H624" s="304">
        <v>1601.24</v>
      </c>
    </row>
    <row r="625" spans="4:8" ht="14.4" x14ac:dyDescent="0.3">
      <c r="D625" s="279"/>
      <c r="E625" s="280"/>
      <c r="G625" s="303" t="s">
        <v>33969</v>
      </c>
      <c r="H625" s="304">
        <v>8755.4699999999993</v>
      </c>
    </row>
    <row r="626" spans="4:8" ht="14.4" x14ac:dyDescent="0.3">
      <c r="D626" s="279"/>
      <c r="E626" s="280"/>
      <c r="G626" s="303" t="s">
        <v>33970</v>
      </c>
      <c r="H626" s="304">
        <v>669.84</v>
      </c>
    </row>
    <row r="627" spans="4:8" ht="14.4" x14ac:dyDescent="0.3">
      <c r="D627" s="279"/>
      <c r="E627" s="280"/>
      <c r="G627" s="303" t="s">
        <v>33971</v>
      </c>
      <c r="H627" s="304">
        <v>2131.11</v>
      </c>
    </row>
    <row r="628" spans="4:8" ht="14.4" x14ac:dyDescent="0.3">
      <c r="D628" s="279"/>
      <c r="E628" s="280"/>
      <c r="G628" s="303" t="s">
        <v>35431</v>
      </c>
      <c r="H628" s="304">
        <v>80281.17</v>
      </c>
    </row>
    <row r="629" spans="4:8" ht="14.4" x14ac:dyDescent="0.3">
      <c r="D629" s="279"/>
      <c r="E629" s="280"/>
      <c r="G629" s="303" t="s">
        <v>64726</v>
      </c>
      <c r="H629" s="304">
        <v>31117</v>
      </c>
    </row>
    <row r="630" spans="4:8" ht="14.4" x14ac:dyDescent="0.3">
      <c r="D630" s="279"/>
      <c r="E630" s="280"/>
      <c r="G630" s="303" t="s">
        <v>50289</v>
      </c>
      <c r="H630" s="304">
        <v>151861.85999999999</v>
      </c>
    </row>
    <row r="631" spans="4:8" ht="14.4" x14ac:dyDescent="0.3">
      <c r="D631" s="279"/>
      <c r="E631" s="280"/>
      <c r="G631" s="303" t="s">
        <v>39399</v>
      </c>
      <c r="H631" s="304">
        <v>125868.73</v>
      </c>
    </row>
    <row r="632" spans="4:8" ht="14.4" x14ac:dyDescent="0.3">
      <c r="D632" s="279"/>
      <c r="E632" s="280"/>
      <c r="G632" s="303" t="s">
        <v>48188</v>
      </c>
      <c r="H632" s="304">
        <v>225664.48</v>
      </c>
    </row>
    <row r="633" spans="4:8" ht="14.4" x14ac:dyDescent="0.3">
      <c r="D633" s="279"/>
      <c r="E633" s="280"/>
      <c r="G633" s="303" t="s">
        <v>66731</v>
      </c>
      <c r="H633" s="304">
        <v>2695.05</v>
      </c>
    </row>
    <row r="634" spans="4:8" ht="14.4" x14ac:dyDescent="0.3">
      <c r="D634" s="279"/>
      <c r="E634" s="280"/>
      <c r="G634" s="303" t="s">
        <v>66732</v>
      </c>
      <c r="H634" s="304">
        <v>954</v>
      </c>
    </row>
    <row r="635" spans="4:8" ht="14.4" x14ac:dyDescent="0.3">
      <c r="D635" s="279"/>
      <c r="E635" s="280"/>
      <c r="G635" s="303" t="s">
        <v>50292</v>
      </c>
      <c r="H635" s="304">
        <v>2223985.38</v>
      </c>
    </row>
    <row r="636" spans="4:8" ht="14.4" x14ac:dyDescent="0.3">
      <c r="D636" s="279"/>
      <c r="E636" s="280"/>
      <c r="G636" s="303" t="s">
        <v>66733</v>
      </c>
      <c r="H636" s="304">
        <v>488833.78</v>
      </c>
    </row>
    <row r="637" spans="4:8" ht="14.4" x14ac:dyDescent="0.3">
      <c r="D637" s="279"/>
      <c r="E637" s="280"/>
      <c r="G637" s="303" t="s">
        <v>66734</v>
      </c>
      <c r="H637" s="304">
        <v>1014204.58</v>
      </c>
    </row>
    <row r="638" spans="4:8" ht="14.4" x14ac:dyDescent="0.3">
      <c r="D638" s="279"/>
      <c r="E638" s="280"/>
      <c r="G638" s="303" t="s">
        <v>66735</v>
      </c>
      <c r="H638" s="304">
        <v>35310</v>
      </c>
    </row>
    <row r="639" spans="4:8" ht="14.4" x14ac:dyDescent="0.3">
      <c r="D639" s="279"/>
      <c r="E639" s="280"/>
      <c r="G639" s="303" t="s">
        <v>59773</v>
      </c>
      <c r="H639" s="304">
        <v>8106.3</v>
      </c>
    </row>
    <row r="640" spans="4:8" ht="14.4" x14ac:dyDescent="0.3">
      <c r="D640" s="279"/>
      <c r="E640" s="280"/>
      <c r="G640" s="303" t="s">
        <v>36605</v>
      </c>
      <c r="H640" s="304">
        <v>42.74</v>
      </c>
    </row>
    <row r="641" spans="4:8" ht="14.4" x14ac:dyDescent="0.3">
      <c r="D641" s="279"/>
      <c r="E641" s="280"/>
      <c r="G641" s="303" t="s">
        <v>49098</v>
      </c>
      <c r="H641" s="304">
        <v>-1.1200000000000001</v>
      </c>
    </row>
    <row r="642" spans="4:8" ht="14.4" x14ac:dyDescent="0.3">
      <c r="D642" s="279"/>
      <c r="E642" s="280"/>
      <c r="G642" s="303" t="s">
        <v>35482</v>
      </c>
      <c r="H642" s="304">
        <v>-4.51</v>
      </c>
    </row>
    <row r="643" spans="4:8" ht="14.4" x14ac:dyDescent="0.3">
      <c r="D643" s="279"/>
      <c r="E643" s="280"/>
      <c r="G643" s="303" t="s">
        <v>47182</v>
      </c>
      <c r="H643" s="304">
        <v>117538.31</v>
      </c>
    </row>
    <row r="644" spans="4:8" ht="14.4" x14ac:dyDescent="0.3">
      <c r="D644" s="279"/>
      <c r="E644" s="280"/>
      <c r="G644" s="303" t="s">
        <v>53422</v>
      </c>
      <c r="H644" s="304">
        <v>-0.01</v>
      </c>
    </row>
    <row r="645" spans="4:8" ht="14.4" x14ac:dyDescent="0.3">
      <c r="D645" s="279"/>
      <c r="E645" s="280"/>
      <c r="G645" s="303" t="s">
        <v>66736</v>
      </c>
      <c r="H645" s="304">
        <v>28080</v>
      </c>
    </row>
    <row r="646" spans="4:8" ht="14.4" x14ac:dyDescent="0.3">
      <c r="D646" s="279"/>
      <c r="E646" s="280"/>
      <c r="G646" s="303" t="s">
        <v>66737</v>
      </c>
      <c r="H646" s="304">
        <v>73661.77</v>
      </c>
    </row>
    <row r="647" spans="4:8" ht="14.4" x14ac:dyDescent="0.3">
      <c r="D647" s="279"/>
      <c r="E647" s="280"/>
      <c r="G647" s="303" t="s">
        <v>40568</v>
      </c>
      <c r="H647" s="304">
        <v>62245.26</v>
      </c>
    </row>
    <row r="648" spans="4:8" ht="14.4" x14ac:dyDescent="0.3">
      <c r="D648" s="279"/>
      <c r="E648" s="280"/>
      <c r="G648" s="303" t="s">
        <v>62483</v>
      </c>
      <c r="H648" s="304">
        <v>18601.3</v>
      </c>
    </row>
    <row r="649" spans="4:8" ht="14.4" x14ac:dyDescent="0.3">
      <c r="D649" s="279"/>
      <c r="E649" s="280"/>
      <c r="G649" s="303" t="s">
        <v>42830</v>
      </c>
      <c r="H649" s="304">
        <v>1463.24</v>
      </c>
    </row>
    <row r="650" spans="4:8" ht="14.4" x14ac:dyDescent="0.3">
      <c r="D650" s="279"/>
      <c r="E650" s="280"/>
      <c r="G650" s="303" t="s">
        <v>58319</v>
      </c>
      <c r="H650" s="304">
        <v>10560.83</v>
      </c>
    </row>
    <row r="651" spans="4:8" ht="14.4" x14ac:dyDescent="0.3">
      <c r="D651" s="279"/>
      <c r="E651" s="280"/>
      <c r="G651" s="303" t="s">
        <v>66738</v>
      </c>
      <c r="H651" s="304">
        <v>3516.22</v>
      </c>
    </row>
    <row r="652" spans="4:8" ht="14.4" x14ac:dyDescent="0.3">
      <c r="D652" s="279"/>
      <c r="E652" s="280"/>
      <c r="G652" s="303" t="s">
        <v>66739</v>
      </c>
      <c r="H652" s="304">
        <v>308.81</v>
      </c>
    </row>
    <row r="653" spans="4:8" ht="14.4" x14ac:dyDescent="0.3">
      <c r="D653" s="279"/>
      <c r="E653" s="280"/>
      <c r="G653" s="303" t="s">
        <v>66740</v>
      </c>
      <c r="H653" s="304">
        <v>78.98</v>
      </c>
    </row>
    <row r="654" spans="4:8" ht="14.4" x14ac:dyDescent="0.3">
      <c r="D654" s="279"/>
      <c r="E654" s="280"/>
      <c r="G654" s="303" t="s">
        <v>63577</v>
      </c>
      <c r="H654" s="304">
        <v>22.97</v>
      </c>
    </row>
    <row r="655" spans="4:8" ht="14.4" x14ac:dyDescent="0.3">
      <c r="D655" s="279"/>
      <c r="E655" s="280"/>
      <c r="G655" s="303" t="s">
        <v>66741</v>
      </c>
      <c r="H655" s="304">
        <v>458.08</v>
      </c>
    </row>
    <row r="656" spans="4:8" ht="14.4" x14ac:dyDescent="0.3">
      <c r="D656" s="279"/>
      <c r="E656" s="280"/>
      <c r="G656" s="303" t="s">
        <v>62194</v>
      </c>
      <c r="H656" s="304">
        <v>4522.68</v>
      </c>
    </row>
    <row r="657" spans="4:8" ht="14.4" x14ac:dyDescent="0.3">
      <c r="D657" s="279"/>
      <c r="E657" s="280"/>
      <c r="G657" s="303" t="s">
        <v>62195</v>
      </c>
      <c r="H657" s="304">
        <v>3000</v>
      </c>
    </row>
    <row r="658" spans="4:8" ht="14.4" x14ac:dyDescent="0.3">
      <c r="D658" s="279"/>
      <c r="E658" s="280"/>
      <c r="G658" s="303" t="s">
        <v>58884</v>
      </c>
      <c r="H658" s="304">
        <v>4000</v>
      </c>
    </row>
    <row r="659" spans="4:8" ht="14.4" x14ac:dyDescent="0.3">
      <c r="D659" s="279"/>
      <c r="E659" s="280"/>
      <c r="G659" s="303" t="s">
        <v>58885</v>
      </c>
      <c r="H659" s="304">
        <v>1481.16</v>
      </c>
    </row>
    <row r="660" spans="4:8" ht="14.4" x14ac:dyDescent="0.3">
      <c r="D660" s="279"/>
      <c r="E660" s="280"/>
      <c r="G660" s="303" t="s">
        <v>39407</v>
      </c>
      <c r="H660" s="304">
        <v>1923.33</v>
      </c>
    </row>
    <row r="661" spans="4:8" ht="14.4" x14ac:dyDescent="0.3">
      <c r="D661" s="279"/>
      <c r="E661" s="280"/>
      <c r="G661" s="303" t="s">
        <v>45457</v>
      </c>
      <c r="H661" s="304">
        <v>321814.96999999997</v>
      </c>
    </row>
    <row r="662" spans="4:8" ht="14.4" x14ac:dyDescent="0.3">
      <c r="D662" s="279"/>
      <c r="E662" s="280"/>
      <c r="G662" s="303" t="s">
        <v>66742</v>
      </c>
      <c r="H662" s="304">
        <v>11000</v>
      </c>
    </row>
    <row r="663" spans="4:8" ht="14.4" x14ac:dyDescent="0.3">
      <c r="D663" s="279"/>
      <c r="E663" s="280"/>
      <c r="G663" s="303" t="s">
        <v>59782</v>
      </c>
      <c r="H663" s="304">
        <v>1347274.49</v>
      </c>
    </row>
    <row r="664" spans="4:8" ht="14.4" x14ac:dyDescent="0.3">
      <c r="D664" s="279"/>
      <c r="E664" s="280"/>
      <c r="G664" s="303" t="s">
        <v>48198</v>
      </c>
      <c r="H664" s="304">
        <v>270</v>
      </c>
    </row>
    <row r="665" spans="4:8" ht="14.4" x14ac:dyDescent="0.3">
      <c r="D665" s="279"/>
      <c r="E665" s="280"/>
      <c r="G665" s="303" t="s">
        <v>62779</v>
      </c>
      <c r="H665" s="304">
        <v>57350</v>
      </c>
    </row>
    <row r="666" spans="4:8" ht="14.4" x14ac:dyDescent="0.3">
      <c r="D666" s="279"/>
      <c r="E666" s="280"/>
      <c r="G666" s="303" t="s">
        <v>36639</v>
      </c>
      <c r="H666" s="304">
        <v>721749.63</v>
      </c>
    </row>
    <row r="667" spans="4:8" ht="14.4" x14ac:dyDescent="0.3">
      <c r="D667" s="279"/>
      <c r="E667" s="280"/>
      <c r="G667" s="303" t="s">
        <v>39420</v>
      </c>
      <c r="H667" s="304">
        <v>77645.710000000006</v>
      </c>
    </row>
    <row r="668" spans="4:8" ht="14.4" x14ac:dyDescent="0.3">
      <c r="D668" s="283"/>
      <c r="E668" s="284"/>
      <c r="G668" s="303" t="s">
        <v>50323</v>
      </c>
      <c r="H668" s="304">
        <v>49717.25</v>
      </c>
    </row>
    <row r="669" spans="4:8" ht="14.4" x14ac:dyDescent="0.3">
      <c r="D669" s="283"/>
      <c r="E669" s="284"/>
      <c r="G669" s="303" t="s">
        <v>40579</v>
      </c>
      <c r="H669" s="304">
        <v>26888.03</v>
      </c>
    </row>
    <row r="670" spans="4:8" ht="14.4" x14ac:dyDescent="0.3">
      <c r="D670" s="283"/>
      <c r="E670" s="284"/>
      <c r="G670" s="303" t="s">
        <v>63879</v>
      </c>
      <c r="H670" s="304">
        <v>5892101.1699999999</v>
      </c>
    </row>
    <row r="671" spans="4:8" ht="14.4" x14ac:dyDescent="0.3">
      <c r="D671" s="283"/>
      <c r="E671" s="284"/>
      <c r="G671" s="303" t="s">
        <v>56488</v>
      </c>
      <c r="H671" s="304">
        <v>141241.92000000001</v>
      </c>
    </row>
    <row r="672" spans="4:8" ht="14.4" x14ac:dyDescent="0.3">
      <c r="D672" s="283"/>
      <c r="E672" s="284"/>
      <c r="G672" s="303" t="s">
        <v>66743</v>
      </c>
      <c r="H672" s="304">
        <v>418.25</v>
      </c>
    </row>
    <row r="673" spans="4:8" ht="14.4" x14ac:dyDescent="0.3">
      <c r="D673" s="283"/>
      <c r="E673" s="284"/>
      <c r="G673" s="303" t="s">
        <v>50357</v>
      </c>
      <c r="H673" s="304">
        <v>20.43</v>
      </c>
    </row>
    <row r="674" spans="4:8" ht="14.4" x14ac:dyDescent="0.3">
      <c r="D674" s="283"/>
      <c r="E674" s="284"/>
      <c r="G674" s="303" t="s">
        <v>66744</v>
      </c>
      <c r="H674" s="304">
        <v>6000.14</v>
      </c>
    </row>
    <row r="675" spans="4:8" ht="14.4" x14ac:dyDescent="0.3">
      <c r="D675" s="283"/>
      <c r="E675" s="284"/>
      <c r="G675" s="303" t="s">
        <v>57771</v>
      </c>
      <c r="H675" s="304">
        <v>12387.5</v>
      </c>
    </row>
    <row r="676" spans="4:8" ht="14.4" x14ac:dyDescent="0.3">
      <c r="D676" s="283"/>
      <c r="E676" s="284"/>
      <c r="G676" s="303" t="s">
        <v>26355</v>
      </c>
      <c r="H676" s="304">
        <v>38459</v>
      </c>
    </row>
    <row r="677" spans="4:8" ht="14.4" x14ac:dyDescent="0.3">
      <c r="D677" s="283"/>
      <c r="E677" s="284"/>
      <c r="G677" s="303" t="s">
        <v>45501</v>
      </c>
      <c r="H677" s="304">
        <v>1186.76</v>
      </c>
    </row>
    <row r="678" spans="4:8" ht="14.4" x14ac:dyDescent="0.3">
      <c r="D678" s="283"/>
      <c r="E678" s="284"/>
      <c r="G678" s="303" t="s">
        <v>45502</v>
      </c>
      <c r="H678" s="304">
        <v>20271.28</v>
      </c>
    </row>
    <row r="679" spans="4:8" ht="14.4" x14ac:dyDescent="0.3">
      <c r="D679" s="283"/>
      <c r="E679" s="284"/>
      <c r="G679" s="303" t="s">
        <v>48217</v>
      </c>
      <c r="H679" s="304">
        <v>1052.8</v>
      </c>
    </row>
    <row r="680" spans="4:8" ht="14.4" x14ac:dyDescent="0.3">
      <c r="D680" s="283"/>
      <c r="E680" s="284"/>
      <c r="G680" s="303" t="s">
        <v>45503</v>
      </c>
      <c r="H680" s="304">
        <v>500</v>
      </c>
    </row>
    <row r="681" spans="4:8" ht="14.4" x14ac:dyDescent="0.3">
      <c r="D681" s="283"/>
      <c r="E681" s="284"/>
      <c r="G681" s="303" t="s">
        <v>64827</v>
      </c>
      <c r="H681" s="304">
        <v>10334.049999999999</v>
      </c>
    </row>
    <row r="682" spans="4:8" ht="14.4" x14ac:dyDescent="0.3">
      <c r="D682" s="283"/>
      <c r="E682" s="284"/>
      <c r="G682" s="303" t="s">
        <v>66745</v>
      </c>
      <c r="H682" s="304">
        <v>802.5</v>
      </c>
    </row>
    <row r="683" spans="4:8" ht="14.4" x14ac:dyDescent="0.3">
      <c r="D683" s="283"/>
      <c r="E683" s="284"/>
      <c r="G683" s="303" t="s">
        <v>57792</v>
      </c>
      <c r="H683" s="304">
        <v>117560.63</v>
      </c>
    </row>
    <row r="684" spans="4:8" ht="14.4" x14ac:dyDescent="0.3">
      <c r="D684" s="283"/>
      <c r="E684" s="284"/>
      <c r="G684" s="303" t="s">
        <v>64834</v>
      </c>
      <c r="H684" s="304">
        <v>1968.15</v>
      </c>
    </row>
    <row r="685" spans="4:8" ht="14.4" x14ac:dyDescent="0.3">
      <c r="D685" s="283"/>
      <c r="E685" s="284"/>
      <c r="G685" s="303" t="s">
        <v>62976</v>
      </c>
      <c r="H685" s="304">
        <v>269553.36</v>
      </c>
    </row>
    <row r="686" spans="4:8" ht="14.4" x14ac:dyDescent="0.3">
      <c r="D686" s="283"/>
      <c r="E686" s="284"/>
      <c r="G686" s="303" t="s">
        <v>49120</v>
      </c>
      <c r="H686" s="304">
        <v>8533.25</v>
      </c>
    </row>
    <row r="687" spans="4:8" ht="14.4" x14ac:dyDescent="0.3">
      <c r="D687" s="283"/>
      <c r="E687" s="284"/>
      <c r="G687" s="303" t="s">
        <v>48222</v>
      </c>
      <c r="H687" s="304">
        <v>-7779.98</v>
      </c>
    </row>
    <row r="688" spans="4:8" ht="14.4" x14ac:dyDescent="0.3">
      <c r="D688" s="283"/>
      <c r="E688" s="284"/>
      <c r="G688" s="303" t="s">
        <v>66746</v>
      </c>
      <c r="H688" s="304">
        <v>936.02</v>
      </c>
    </row>
    <row r="689" spans="4:8" ht="14.4" x14ac:dyDescent="0.3">
      <c r="D689" s="237"/>
      <c r="E689" s="238"/>
      <c r="G689" s="303" t="s">
        <v>66747</v>
      </c>
      <c r="H689" s="304">
        <v>3.21</v>
      </c>
    </row>
    <row r="690" spans="4:8" ht="14.4" x14ac:dyDescent="0.3">
      <c r="D690" s="237"/>
      <c r="E690" s="238"/>
      <c r="G690" s="303" t="s">
        <v>53584</v>
      </c>
      <c r="H690" s="304">
        <v>85744.78</v>
      </c>
    </row>
    <row r="691" spans="4:8" ht="14.4" x14ac:dyDescent="0.3">
      <c r="G691" s="303" t="s">
        <v>53586</v>
      </c>
      <c r="H691" s="304">
        <v>9260.67</v>
      </c>
    </row>
    <row r="692" spans="4:8" ht="14.4" x14ac:dyDescent="0.3">
      <c r="G692" s="303" t="s">
        <v>66748</v>
      </c>
      <c r="H692" s="304">
        <v>5145.8900000000003</v>
      </c>
    </row>
    <row r="693" spans="4:8" ht="14.4" x14ac:dyDescent="0.3">
      <c r="G693" s="303" t="s">
        <v>57798</v>
      </c>
      <c r="H693" s="304">
        <v>31309.62</v>
      </c>
    </row>
    <row r="694" spans="4:8" ht="14.4" x14ac:dyDescent="0.3">
      <c r="G694" s="303" t="s">
        <v>66749</v>
      </c>
      <c r="H694" s="304">
        <v>2017.02</v>
      </c>
    </row>
    <row r="695" spans="4:8" ht="14.4" x14ac:dyDescent="0.3">
      <c r="G695" s="303" t="s">
        <v>49132</v>
      </c>
      <c r="H695" s="304">
        <v>5690.26</v>
      </c>
    </row>
    <row r="696" spans="4:8" ht="14.4" x14ac:dyDescent="0.3">
      <c r="G696" s="303" t="s">
        <v>56536</v>
      </c>
      <c r="H696" s="304">
        <v>1429116.94</v>
      </c>
    </row>
    <row r="697" spans="4:8" ht="14.4" x14ac:dyDescent="0.3">
      <c r="G697" s="303" t="s">
        <v>66750</v>
      </c>
      <c r="H697" s="304">
        <v>214</v>
      </c>
    </row>
    <row r="698" spans="4:8" ht="14.4" x14ac:dyDescent="0.3">
      <c r="G698" s="303" t="s">
        <v>62791</v>
      </c>
      <c r="H698" s="304">
        <v>30000</v>
      </c>
    </row>
    <row r="699" spans="4:8" ht="14.4" x14ac:dyDescent="0.3">
      <c r="G699" s="303" t="s">
        <v>66751</v>
      </c>
      <c r="H699" s="304">
        <v>118087.39</v>
      </c>
    </row>
    <row r="700" spans="4:8" ht="14.4" x14ac:dyDescent="0.3">
      <c r="G700" s="303" t="s">
        <v>66752</v>
      </c>
      <c r="H700" s="304">
        <v>6958.21</v>
      </c>
    </row>
    <row r="701" spans="4:8" ht="14.4" x14ac:dyDescent="0.3">
      <c r="G701" s="303" t="s">
        <v>66753</v>
      </c>
      <c r="H701" s="304">
        <v>2000</v>
      </c>
    </row>
    <row r="702" spans="4:8" ht="14.4" x14ac:dyDescent="0.3">
      <c r="G702" s="303" t="s">
        <v>42902</v>
      </c>
      <c r="H702" s="304">
        <v>12475</v>
      </c>
    </row>
    <row r="703" spans="4:8" ht="14.4" x14ac:dyDescent="0.3">
      <c r="G703" s="303" t="s">
        <v>56548</v>
      </c>
      <c r="H703" s="304">
        <v>6407.55</v>
      </c>
    </row>
    <row r="704" spans="4:8" ht="14.4" x14ac:dyDescent="0.3">
      <c r="G704" s="303" t="s">
        <v>39451</v>
      </c>
      <c r="H704" s="304">
        <v>20507.62</v>
      </c>
    </row>
    <row r="705" spans="7:8" ht="14.4" x14ac:dyDescent="0.3">
      <c r="G705" s="303" t="s">
        <v>57805</v>
      </c>
      <c r="H705" s="304">
        <v>642418.69999999995</v>
      </c>
    </row>
    <row r="706" spans="7:8" ht="14.4" x14ac:dyDescent="0.3">
      <c r="G706" s="303" t="s">
        <v>60703</v>
      </c>
      <c r="H706" s="304">
        <v>18198.05</v>
      </c>
    </row>
    <row r="707" spans="7:8" ht="14.4" x14ac:dyDescent="0.3">
      <c r="G707" s="303" t="s">
        <v>66754</v>
      </c>
      <c r="H707" s="304">
        <v>256.8</v>
      </c>
    </row>
    <row r="708" spans="7:8" ht="14.4" x14ac:dyDescent="0.3">
      <c r="G708" s="303" t="s">
        <v>62485</v>
      </c>
      <c r="H708" s="304">
        <v>4362.12</v>
      </c>
    </row>
    <row r="709" spans="7:8" ht="14.4" x14ac:dyDescent="0.3">
      <c r="G709" s="303" t="s">
        <v>66755</v>
      </c>
      <c r="H709" s="304">
        <v>9191.2999999999993</v>
      </c>
    </row>
    <row r="710" spans="7:8" ht="14.4" x14ac:dyDescent="0.3">
      <c r="G710" s="303" t="s">
        <v>61222</v>
      </c>
      <c r="H710" s="304">
        <v>66.88</v>
      </c>
    </row>
    <row r="711" spans="7:8" ht="14.4" x14ac:dyDescent="0.3">
      <c r="G711" s="303" t="s">
        <v>61223</v>
      </c>
      <c r="H711" s="304">
        <v>23463.51</v>
      </c>
    </row>
    <row r="712" spans="7:8" ht="14.4" x14ac:dyDescent="0.3">
      <c r="G712" s="303" t="s">
        <v>66756</v>
      </c>
      <c r="H712" s="304">
        <v>15711.5</v>
      </c>
    </row>
    <row r="713" spans="7:8" ht="14.4" x14ac:dyDescent="0.3">
      <c r="G713" s="303" t="s">
        <v>66757</v>
      </c>
      <c r="H713" s="304">
        <v>32374.99</v>
      </c>
    </row>
    <row r="714" spans="7:8" ht="14.4" x14ac:dyDescent="0.3">
      <c r="G714" s="303" t="s">
        <v>60090</v>
      </c>
      <c r="H714" s="304">
        <v>8050</v>
      </c>
    </row>
    <row r="715" spans="7:8" ht="14.4" x14ac:dyDescent="0.3">
      <c r="G715" s="303" t="s">
        <v>66758</v>
      </c>
      <c r="H715" s="304">
        <v>2061.8000000000002</v>
      </c>
    </row>
    <row r="716" spans="7:8" ht="14.4" x14ac:dyDescent="0.3">
      <c r="G716" s="303" t="s">
        <v>66759</v>
      </c>
      <c r="H716" s="304">
        <v>2140</v>
      </c>
    </row>
    <row r="717" spans="7:8" ht="14.4" x14ac:dyDescent="0.3">
      <c r="G717" s="303" t="s">
        <v>66760</v>
      </c>
      <c r="H717" s="304">
        <v>2811.52</v>
      </c>
    </row>
    <row r="718" spans="7:8" ht="14.4" x14ac:dyDescent="0.3">
      <c r="G718" s="303" t="s">
        <v>42905</v>
      </c>
      <c r="H718" s="304">
        <v>12125</v>
      </c>
    </row>
    <row r="719" spans="7:8" ht="14.4" x14ac:dyDescent="0.3">
      <c r="G719" s="303" t="s">
        <v>57820</v>
      </c>
      <c r="H719" s="304">
        <v>3761755.54</v>
      </c>
    </row>
    <row r="720" spans="7:8" ht="14.4" x14ac:dyDescent="0.3">
      <c r="G720" s="303" t="s">
        <v>35617</v>
      </c>
      <c r="H720" s="304">
        <v>23497.24</v>
      </c>
    </row>
    <row r="721" spans="7:8" ht="14.4" x14ac:dyDescent="0.3">
      <c r="G721" s="303" t="s">
        <v>66761</v>
      </c>
      <c r="H721" s="304">
        <v>8253491.0499999998</v>
      </c>
    </row>
    <row r="722" spans="7:8" ht="14.4" x14ac:dyDescent="0.3">
      <c r="G722" s="303" t="s">
        <v>53672</v>
      </c>
      <c r="H722" s="304">
        <v>1533.17</v>
      </c>
    </row>
    <row r="723" spans="7:8" ht="14.4" x14ac:dyDescent="0.3">
      <c r="G723" s="303" t="s">
        <v>53676</v>
      </c>
      <c r="H723" s="304">
        <v>20000</v>
      </c>
    </row>
    <row r="724" spans="7:8" ht="14.4" x14ac:dyDescent="0.3">
      <c r="G724" s="303" t="s">
        <v>62224</v>
      </c>
      <c r="H724" s="304">
        <v>410</v>
      </c>
    </row>
    <row r="725" spans="7:8" ht="14.4" x14ac:dyDescent="0.3">
      <c r="G725" s="303" t="s">
        <v>64870</v>
      </c>
      <c r="H725" s="304">
        <v>64165.25</v>
      </c>
    </row>
    <row r="726" spans="7:8" ht="14.4" x14ac:dyDescent="0.3">
      <c r="G726" s="303" t="s">
        <v>55385</v>
      </c>
      <c r="H726" s="304">
        <v>1550.4</v>
      </c>
    </row>
    <row r="727" spans="7:8" ht="14.4" x14ac:dyDescent="0.3">
      <c r="G727" s="303" t="s">
        <v>42909</v>
      </c>
      <c r="H727" s="304">
        <v>118.61</v>
      </c>
    </row>
    <row r="728" spans="7:8" ht="14.4" x14ac:dyDescent="0.3">
      <c r="G728" s="303" t="s">
        <v>48244</v>
      </c>
      <c r="H728" s="304">
        <v>354.36</v>
      </c>
    </row>
    <row r="729" spans="7:8" ht="14.4" x14ac:dyDescent="0.3">
      <c r="G729" s="303" t="s">
        <v>27284</v>
      </c>
      <c r="H729" s="304">
        <v>16164.96</v>
      </c>
    </row>
    <row r="730" spans="7:8" ht="14.4" x14ac:dyDescent="0.3">
      <c r="G730" s="303" t="s">
        <v>48248</v>
      </c>
      <c r="H730" s="304">
        <v>39781.53</v>
      </c>
    </row>
    <row r="731" spans="7:8" ht="14.4" x14ac:dyDescent="0.3">
      <c r="G731" s="303" t="s">
        <v>35653</v>
      </c>
      <c r="H731" s="304">
        <v>1341172.24</v>
      </c>
    </row>
    <row r="732" spans="7:8" ht="14.4" x14ac:dyDescent="0.3">
      <c r="G732" s="303" t="s">
        <v>55407</v>
      </c>
      <c r="H732" s="304">
        <v>1367184.49</v>
      </c>
    </row>
    <row r="733" spans="7:8" ht="14.4" x14ac:dyDescent="0.3">
      <c r="G733" s="303" t="s">
        <v>48249</v>
      </c>
      <c r="H733" s="304">
        <v>348294.57</v>
      </c>
    </row>
    <row r="734" spans="7:8" ht="14.4" x14ac:dyDescent="0.3">
      <c r="G734" s="303" t="s">
        <v>66762</v>
      </c>
      <c r="H734" s="304">
        <v>83669.05</v>
      </c>
    </row>
    <row r="735" spans="7:8" ht="14.4" x14ac:dyDescent="0.3">
      <c r="G735" s="303" t="s">
        <v>56573</v>
      </c>
      <c r="H735" s="304">
        <v>850</v>
      </c>
    </row>
    <row r="736" spans="7:8" ht="14.4" x14ac:dyDescent="0.3">
      <c r="G736" s="303" t="s">
        <v>58674</v>
      </c>
      <c r="H736" s="304">
        <v>461.19</v>
      </c>
    </row>
    <row r="737" spans="7:8" ht="14.4" x14ac:dyDescent="0.3">
      <c r="G737" s="303" t="s">
        <v>47257</v>
      </c>
      <c r="H737" s="304">
        <v>134.71</v>
      </c>
    </row>
    <row r="738" spans="7:8" ht="14.4" x14ac:dyDescent="0.3">
      <c r="G738" s="303" t="s">
        <v>55410</v>
      </c>
      <c r="H738" s="304">
        <v>41678.959999999999</v>
      </c>
    </row>
    <row r="739" spans="7:8" ht="14.4" x14ac:dyDescent="0.3">
      <c r="G739" s="303" t="s">
        <v>50407</v>
      </c>
      <c r="H739" s="304">
        <v>473597.63</v>
      </c>
    </row>
    <row r="740" spans="7:8" ht="14.4" x14ac:dyDescent="0.3">
      <c r="G740" s="303" t="s">
        <v>50409</v>
      </c>
      <c r="H740" s="304">
        <v>1599332.69</v>
      </c>
    </row>
    <row r="741" spans="7:8" ht="14.4" x14ac:dyDescent="0.3">
      <c r="G741" s="303" t="s">
        <v>27542</v>
      </c>
      <c r="H741" s="304">
        <v>0.01</v>
      </c>
    </row>
    <row r="742" spans="7:8" ht="14.4" x14ac:dyDescent="0.3">
      <c r="G742" s="303" t="s">
        <v>27574</v>
      </c>
      <c r="H742" s="304">
        <v>0.71</v>
      </c>
    </row>
    <row r="743" spans="7:8" ht="14.4" x14ac:dyDescent="0.3">
      <c r="G743" s="303" t="s">
        <v>47263</v>
      </c>
      <c r="H743" s="304">
        <v>116298.04</v>
      </c>
    </row>
    <row r="744" spans="7:8" ht="14.4" x14ac:dyDescent="0.3">
      <c r="G744" s="303" t="s">
        <v>48255</v>
      </c>
      <c r="H744" s="304">
        <v>47878.99</v>
      </c>
    </row>
    <row r="745" spans="7:8" ht="14.4" x14ac:dyDescent="0.3">
      <c r="G745" s="303" t="s">
        <v>57859</v>
      </c>
      <c r="H745" s="304">
        <v>6903.01</v>
      </c>
    </row>
    <row r="746" spans="7:8" ht="14.4" x14ac:dyDescent="0.3">
      <c r="G746" s="303" t="s">
        <v>66763</v>
      </c>
      <c r="H746" s="304">
        <v>5974.27</v>
      </c>
    </row>
    <row r="747" spans="7:8" ht="14.4" x14ac:dyDescent="0.3">
      <c r="G747" s="303" t="s">
        <v>48256</v>
      </c>
      <c r="H747" s="304">
        <v>11418.51</v>
      </c>
    </row>
    <row r="748" spans="7:8" ht="14.4" x14ac:dyDescent="0.3">
      <c r="G748" s="303" t="s">
        <v>62239</v>
      </c>
      <c r="H748" s="304">
        <v>2772619.89</v>
      </c>
    </row>
    <row r="749" spans="7:8" ht="14.4" x14ac:dyDescent="0.3">
      <c r="G749" s="303" t="s">
        <v>59212</v>
      </c>
      <c r="H749" s="304">
        <v>636</v>
      </c>
    </row>
    <row r="750" spans="7:8" ht="14.4" x14ac:dyDescent="0.3">
      <c r="G750" s="303" t="s">
        <v>50412</v>
      </c>
      <c r="H750" s="304">
        <v>3101.31</v>
      </c>
    </row>
    <row r="751" spans="7:8" ht="14.4" x14ac:dyDescent="0.3">
      <c r="G751" s="303" t="s">
        <v>66764</v>
      </c>
      <c r="H751" s="304">
        <v>6702.08</v>
      </c>
    </row>
    <row r="752" spans="7:8" ht="14.4" x14ac:dyDescent="0.3">
      <c r="G752" s="303" t="s">
        <v>61225</v>
      </c>
      <c r="H752" s="304">
        <v>3382.5</v>
      </c>
    </row>
    <row r="753" spans="7:8" ht="14.4" x14ac:dyDescent="0.3">
      <c r="G753" s="303" t="s">
        <v>66765</v>
      </c>
      <c r="H753" s="304">
        <v>1494.5</v>
      </c>
    </row>
    <row r="754" spans="7:8" ht="14.4" x14ac:dyDescent="0.3">
      <c r="G754" s="303" t="s">
        <v>59439</v>
      </c>
      <c r="H754" s="304">
        <v>1088.21</v>
      </c>
    </row>
    <row r="755" spans="7:8" ht="14.4" x14ac:dyDescent="0.3">
      <c r="G755" s="303" t="s">
        <v>50417</v>
      </c>
      <c r="H755" s="304">
        <v>1284</v>
      </c>
    </row>
    <row r="756" spans="7:8" ht="14.4" x14ac:dyDescent="0.3">
      <c r="G756" s="303" t="s">
        <v>34134</v>
      </c>
      <c r="H756" s="304">
        <v>27516.54</v>
      </c>
    </row>
    <row r="757" spans="7:8" ht="14.4" x14ac:dyDescent="0.3">
      <c r="G757" s="303" t="s">
        <v>47270</v>
      </c>
      <c r="H757" s="304">
        <v>2450</v>
      </c>
    </row>
    <row r="758" spans="7:8" ht="14.4" x14ac:dyDescent="0.3">
      <c r="G758" s="303" t="s">
        <v>53766</v>
      </c>
      <c r="H758" s="304">
        <v>1035.95</v>
      </c>
    </row>
    <row r="759" spans="7:8" ht="14.4" x14ac:dyDescent="0.3">
      <c r="G759" s="303" t="s">
        <v>66766</v>
      </c>
      <c r="H759" s="304">
        <v>2031</v>
      </c>
    </row>
    <row r="760" spans="7:8" ht="14.4" x14ac:dyDescent="0.3">
      <c r="G760" s="303" t="s">
        <v>62813</v>
      </c>
      <c r="H760" s="304">
        <v>1250</v>
      </c>
    </row>
    <row r="761" spans="7:8" ht="14.4" x14ac:dyDescent="0.3">
      <c r="G761" s="303" t="s">
        <v>39491</v>
      </c>
      <c r="H761" s="304">
        <v>17758.72</v>
      </c>
    </row>
    <row r="762" spans="7:8" ht="14.4" x14ac:dyDescent="0.3">
      <c r="G762" s="303" t="s">
        <v>66767</v>
      </c>
      <c r="H762" s="304">
        <v>29348.78</v>
      </c>
    </row>
    <row r="763" spans="7:8" ht="14.4" x14ac:dyDescent="0.3">
      <c r="G763" s="303" t="s">
        <v>58891</v>
      </c>
      <c r="H763" s="304">
        <v>230</v>
      </c>
    </row>
    <row r="764" spans="7:8" ht="14.4" x14ac:dyDescent="0.3">
      <c r="G764" s="303" t="s">
        <v>61123</v>
      </c>
      <c r="H764" s="304">
        <v>54523</v>
      </c>
    </row>
    <row r="765" spans="7:8" ht="14.4" x14ac:dyDescent="0.3">
      <c r="G765" s="303" t="s">
        <v>61124</v>
      </c>
      <c r="H765" s="304">
        <v>8025</v>
      </c>
    </row>
    <row r="766" spans="7:8" ht="14.4" x14ac:dyDescent="0.3">
      <c r="G766" s="303" t="s">
        <v>53806</v>
      </c>
      <c r="H766" s="304">
        <v>1300</v>
      </c>
    </row>
    <row r="767" spans="7:8" ht="14.4" x14ac:dyDescent="0.3">
      <c r="G767" s="303" t="s">
        <v>55428</v>
      </c>
      <c r="H767" s="304">
        <v>12577.85</v>
      </c>
    </row>
    <row r="768" spans="7:8" ht="14.4" x14ac:dyDescent="0.3">
      <c r="G768" s="303" t="s">
        <v>66768</v>
      </c>
      <c r="H768" s="304">
        <v>4135.21</v>
      </c>
    </row>
    <row r="769" spans="7:8" ht="14.4" x14ac:dyDescent="0.3">
      <c r="G769" s="303" t="s">
        <v>66769</v>
      </c>
      <c r="H769" s="304">
        <v>905.64</v>
      </c>
    </row>
    <row r="770" spans="7:8" ht="14.4" x14ac:dyDescent="0.3">
      <c r="G770" s="303" t="s">
        <v>50433</v>
      </c>
      <c r="H770" s="304">
        <v>12768.16</v>
      </c>
    </row>
    <row r="771" spans="7:8" ht="14.4" x14ac:dyDescent="0.3">
      <c r="G771" s="303" t="s">
        <v>36740</v>
      </c>
      <c r="H771" s="304">
        <v>261550</v>
      </c>
    </row>
    <row r="772" spans="7:8" ht="14.4" x14ac:dyDescent="0.3">
      <c r="G772" s="303" t="s">
        <v>66770</v>
      </c>
      <c r="H772" s="304">
        <v>1120.08</v>
      </c>
    </row>
    <row r="773" spans="7:8" ht="14.4" x14ac:dyDescent="0.3">
      <c r="G773" s="303" t="s">
        <v>35730</v>
      </c>
      <c r="H773" s="304">
        <v>18200</v>
      </c>
    </row>
    <row r="774" spans="7:8" ht="14.4" x14ac:dyDescent="0.3">
      <c r="G774" s="303" t="s">
        <v>66771</v>
      </c>
      <c r="H774" s="304">
        <v>454.75</v>
      </c>
    </row>
    <row r="775" spans="7:8" ht="14.4" x14ac:dyDescent="0.3">
      <c r="G775" s="303" t="s">
        <v>50439</v>
      </c>
      <c r="H775" s="304">
        <v>-268.45999999999998</v>
      </c>
    </row>
    <row r="776" spans="7:8" ht="14.4" x14ac:dyDescent="0.3">
      <c r="G776" s="303" t="s">
        <v>34191</v>
      </c>
      <c r="H776" s="304">
        <v>1067.8</v>
      </c>
    </row>
    <row r="777" spans="7:8" ht="14.4" x14ac:dyDescent="0.3">
      <c r="G777" s="303" t="s">
        <v>35739</v>
      </c>
      <c r="H777" s="304">
        <v>14317.31</v>
      </c>
    </row>
    <row r="778" spans="7:8" ht="14.4" x14ac:dyDescent="0.3">
      <c r="G778" s="303" t="s">
        <v>63401</v>
      </c>
      <c r="H778" s="304">
        <v>3938.01</v>
      </c>
    </row>
    <row r="779" spans="7:8" ht="14.4" x14ac:dyDescent="0.3">
      <c r="G779" s="303" t="s">
        <v>66772</v>
      </c>
      <c r="H779" s="304">
        <v>11400</v>
      </c>
    </row>
    <row r="780" spans="7:8" ht="14.4" x14ac:dyDescent="0.3">
      <c r="G780" s="303" t="s">
        <v>36761</v>
      </c>
      <c r="H780" s="304">
        <v>114400</v>
      </c>
    </row>
    <row r="781" spans="7:8" ht="14.4" x14ac:dyDescent="0.3">
      <c r="G781" s="303" t="s">
        <v>57890</v>
      </c>
      <c r="H781" s="304">
        <v>33089.78</v>
      </c>
    </row>
    <row r="782" spans="7:8" ht="14.4" x14ac:dyDescent="0.3">
      <c r="G782" s="303" t="s">
        <v>66773</v>
      </c>
      <c r="H782" s="304">
        <v>4937.05</v>
      </c>
    </row>
    <row r="783" spans="7:8" ht="14.4" x14ac:dyDescent="0.3">
      <c r="G783" s="303" t="s">
        <v>59229</v>
      </c>
      <c r="H783" s="304">
        <v>3672.15</v>
      </c>
    </row>
    <row r="784" spans="7:8" ht="14.4" x14ac:dyDescent="0.3">
      <c r="G784" s="303" t="s">
        <v>66774</v>
      </c>
      <c r="H784" s="304">
        <v>372</v>
      </c>
    </row>
    <row r="785" spans="7:8" ht="14.4" x14ac:dyDescent="0.3">
      <c r="G785" s="303" t="s">
        <v>53880</v>
      </c>
      <c r="H785" s="304">
        <v>401300.45</v>
      </c>
    </row>
    <row r="786" spans="7:8" ht="14.4" x14ac:dyDescent="0.3">
      <c r="G786" s="303" t="s">
        <v>55456</v>
      </c>
      <c r="H786" s="304">
        <v>385727.35</v>
      </c>
    </row>
    <row r="787" spans="7:8" ht="14.4" x14ac:dyDescent="0.3">
      <c r="G787" s="303" t="s">
        <v>57899</v>
      </c>
      <c r="H787" s="304">
        <v>77010.240000000005</v>
      </c>
    </row>
    <row r="788" spans="7:8" ht="14.4" x14ac:dyDescent="0.3">
      <c r="G788" s="303" t="s">
        <v>58345</v>
      </c>
      <c r="H788" s="304">
        <v>388157.41</v>
      </c>
    </row>
    <row r="789" spans="7:8" ht="14.4" x14ac:dyDescent="0.3">
      <c r="G789" s="303" t="s">
        <v>50468</v>
      </c>
      <c r="H789" s="304">
        <v>84615.039999999994</v>
      </c>
    </row>
    <row r="790" spans="7:8" ht="14.4" x14ac:dyDescent="0.3">
      <c r="G790" s="303" t="s">
        <v>53935</v>
      </c>
      <c r="H790" s="304">
        <v>39764.83</v>
      </c>
    </row>
    <row r="791" spans="7:8" ht="14.4" x14ac:dyDescent="0.3">
      <c r="G791" s="303" t="s">
        <v>49198</v>
      </c>
      <c r="H791" s="304">
        <v>23639.83</v>
      </c>
    </row>
    <row r="792" spans="7:8" ht="14.4" x14ac:dyDescent="0.3">
      <c r="G792" s="303" t="s">
        <v>63418</v>
      </c>
      <c r="H792" s="304">
        <v>5273.56</v>
      </c>
    </row>
    <row r="793" spans="7:8" ht="14.4" x14ac:dyDescent="0.3">
      <c r="G793" s="303" t="s">
        <v>55474</v>
      </c>
      <c r="H793" s="304">
        <v>69675.72</v>
      </c>
    </row>
    <row r="794" spans="7:8" ht="14.4" x14ac:dyDescent="0.3">
      <c r="G794" s="303" t="s">
        <v>48315</v>
      </c>
      <c r="H794" s="304">
        <v>2208510.81</v>
      </c>
    </row>
    <row r="795" spans="7:8" ht="14.4" x14ac:dyDescent="0.3">
      <c r="G795" s="303" t="s">
        <v>66775</v>
      </c>
      <c r="H795" s="304">
        <v>129798.94</v>
      </c>
    </row>
    <row r="796" spans="7:8" ht="14.4" x14ac:dyDescent="0.3">
      <c r="G796" s="303" t="s">
        <v>66776</v>
      </c>
      <c r="H796" s="304">
        <v>21157.85</v>
      </c>
    </row>
    <row r="797" spans="7:8" ht="14.4" x14ac:dyDescent="0.3">
      <c r="G797" s="303" t="s">
        <v>66777</v>
      </c>
      <c r="H797" s="304">
        <v>-0.01</v>
      </c>
    </row>
    <row r="798" spans="7:8" ht="14.4" x14ac:dyDescent="0.3">
      <c r="G798" s="303" t="s">
        <v>66778</v>
      </c>
      <c r="H798" s="304">
        <v>8037.5</v>
      </c>
    </row>
    <row r="799" spans="7:8" ht="14.4" x14ac:dyDescent="0.3">
      <c r="G799" s="303" t="s">
        <v>62270</v>
      </c>
      <c r="H799" s="304">
        <v>28200</v>
      </c>
    </row>
    <row r="800" spans="7:8" ht="14.4" x14ac:dyDescent="0.3">
      <c r="G800" s="303" t="s">
        <v>66779</v>
      </c>
      <c r="H800" s="304">
        <v>362936.96</v>
      </c>
    </row>
    <row r="801" spans="7:8" ht="14.4" x14ac:dyDescent="0.3">
      <c r="G801" s="303" t="s">
        <v>58699</v>
      </c>
      <c r="H801" s="304">
        <v>96951.91</v>
      </c>
    </row>
    <row r="802" spans="7:8" ht="14.4" x14ac:dyDescent="0.3">
      <c r="G802" s="303" t="s">
        <v>56646</v>
      </c>
      <c r="H802" s="304">
        <v>233825.61</v>
      </c>
    </row>
    <row r="803" spans="7:8" ht="14.4" x14ac:dyDescent="0.3">
      <c r="G803" s="303" t="s">
        <v>55478</v>
      </c>
      <c r="H803" s="304">
        <v>62506.21</v>
      </c>
    </row>
    <row r="804" spans="7:8" ht="14.4" x14ac:dyDescent="0.3">
      <c r="G804" s="303" t="s">
        <v>62491</v>
      </c>
      <c r="H804" s="304">
        <v>62039.64</v>
      </c>
    </row>
    <row r="805" spans="7:8" ht="14.4" x14ac:dyDescent="0.3">
      <c r="G805" s="303" t="s">
        <v>61230</v>
      </c>
      <c r="H805" s="304">
        <v>86.75</v>
      </c>
    </row>
    <row r="806" spans="7:8" ht="14.4" x14ac:dyDescent="0.3">
      <c r="G806" s="303" t="s">
        <v>66780</v>
      </c>
      <c r="H806" s="304">
        <v>733.25</v>
      </c>
    </row>
    <row r="807" spans="7:8" ht="14.4" x14ac:dyDescent="0.3">
      <c r="G807" s="303" t="s">
        <v>66781</v>
      </c>
      <c r="H807" s="304">
        <v>385719.51</v>
      </c>
    </row>
    <row r="808" spans="7:8" ht="14.4" x14ac:dyDescent="0.3">
      <c r="G808" s="303" t="s">
        <v>64980</v>
      </c>
      <c r="H808" s="304">
        <v>19363.53</v>
      </c>
    </row>
    <row r="809" spans="7:8" ht="14.4" x14ac:dyDescent="0.3">
      <c r="G809" s="303" t="s">
        <v>53955</v>
      </c>
      <c r="H809" s="304">
        <v>16414182.140000001</v>
      </c>
    </row>
    <row r="810" spans="7:8" ht="14.4" x14ac:dyDescent="0.3">
      <c r="G810" s="303" t="s">
        <v>61231</v>
      </c>
      <c r="H810" s="304">
        <v>511530.1</v>
      </c>
    </row>
    <row r="811" spans="7:8" ht="14.4" x14ac:dyDescent="0.3">
      <c r="G811" s="303" t="s">
        <v>62981</v>
      </c>
      <c r="H811" s="304">
        <v>231222.55</v>
      </c>
    </row>
    <row r="812" spans="7:8" ht="14.4" x14ac:dyDescent="0.3">
      <c r="G812" s="303" t="s">
        <v>66782</v>
      </c>
      <c r="H812" s="304">
        <v>67715.89</v>
      </c>
    </row>
    <row r="813" spans="7:8" ht="14.4" x14ac:dyDescent="0.3">
      <c r="G813" s="303" t="s">
        <v>66783</v>
      </c>
      <c r="H813" s="304">
        <v>127035.55</v>
      </c>
    </row>
    <row r="814" spans="7:8" ht="14.4" x14ac:dyDescent="0.3">
      <c r="G814" s="303" t="s">
        <v>66784</v>
      </c>
      <c r="H814" s="304">
        <v>21187.5</v>
      </c>
    </row>
    <row r="815" spans="7:8" ht="14.4" x14ac:dyDescent="0.3">
      <c r="G815" s="303" t="s">
        <v>59443</v>
      </c>
      <c r="H815" s="304">
        <v>128748.2</v>
      </c>
    </row>
    <row r="816" spans="7:8" ht="14.4" x14ac:dyDescent="0.3">
      <c r="G816" s="303" t="s">
        <v>58348</v>
      </c>
      <c r="H816" s="304">
        <v>16200</v>
      </c>
    </row>
    <row r="817" spans="7:8" ht="14.4" x14ac:dyDescent="0.3">
      <c r="G817" s="303" t="s">
        <v>58705</v>
      </c>
      <c r="H817" s="304">
        <v>2454.91</v>
      </c>
    </row>
    <row r="818" spans="7:8" ht="14.4" x14ac:dyDescent="0.3">
      <c r="G818" s="303" t="s">
        <v>66785</v>
      </c>
      <c r="H818" s="304">
        <v>10191</v>
      </c>
    </row>
    <row r="819" spans="7:8" ht="14.4" x14ac:dyDescent="0.3">
      <c r="G819" s="303" t="s">
        <v>66786</v>
      </c>
      <c r="H819" s="304">
        <v>854</v>
      </c>
    </row>
    <row r="820" spans="7:8" ht="14.4" x14ac:dyDescent="0.3">
      <c r="G820" s="303" t="s">
        <v>66787</v>
      </c>
      <c r="H820" s="304">
        <v>350.95</v>
      </c>
    </row>
    <row r="821" spans="7:8" ht="14.4" x14ac:dyDescent="0.3">
      <c r="G821" s="303" t="s">
        <v>48336</v>
      </c>
      <c r="H821" s="304">
        <v>406957.13</v>
      </c>
    </row>
    <row r="822" spans="7:8" ht="14.4" x14ac:dyDescent="0.3">
      <c r="G822" s="303" t="s">
        <v>66788</v>
      </c>
      <c r="H822" s="304">
        <v>225380.41</v>
      </c>
    </row>
    <row r="823" spans="7:8" ht="14.4" x14ac:dyDescent="0.3">
      <c r="G823" s="303" t="s">
        <v>66789</v>
      </c>
      <c r="H823" s="304">
        <v>655.6</v>
      </c>
    </row>
    <row r="824" spans="7:8" ht="14.4" x14ac:dyDescent="0.3">
      <c r="G824" s="303" t="s">
        <v>66790</v>
      </c>
      <c r="H824" s="304">
        <v>4268.71</v>
      </c>
    </row>
    <row r="825" spans="7:8" ht="14.4" x14ac:dyDescent="0.3">
      <c r="G825" s="303" t="s">
        <v>62298</v>
      </c>
      <c r="H825" s="304">
        <v>689.88</v>
      </c>
    </row>
    <row r="826" spans="7:8" ht="14.4" x14ac:dyDescent="0.3">
      <c r="G826" s="303" t="s">
        <v>55508</v>
      </c>
      <c r="H826" s="304">
        <v>2853.12</v>
      </c>
    </row>
    <row r="827" spans="7:8" ht="14.4" x14ac:dyDescent="0.3">
      <c r="G827" s="303" t="s">
        <v>56665</v>
      </c>
      <c r="H827" s="304">
        <v>68630</v>
      </c>
    </row>
    <row r="828" spans="7:8" ht="14.4" x14ac:dyDescent="0.3">
      <c r="G828" s="303" t="s">
        <v>40678</v>
      </c>
      <c r="H828" s="304">
        <v>10848.27</v>
      </c>
    </row>
    <row r="829" spans="7:8" ht="14.4" x14ac:dyDescent="0.3">
      <c r="G829" s="303" t="s">
        <v>35802</v>
      </c>
      <c r="H829" s="304">
        <v>5876.37</v>
      </c>
    </row>
    <row r="830" spans="7:8" ht="14.4" x14ac:dyDescent="0.3">
      <c r="G830" s="303" t="s">
        <v>66791</v>
      </c>
      <c r="H830" s="304">
        <v>31197</v>
      </c>
    </row>
    <row r="831" spans="7:8" ht="14.4" x14ac:dyDescent="0.3">
      <c r="G831" s="303" t="s">
        <v>39596</v>
      </c>
      <c r="H831" s="304">
        <v>9172.23</v>
      </c>
    </row>
    <row r="832" spans="7:8" ht="14.4" x14ac:dyDescent="0.3">
      <c r="G832" s="303" t="s">
        <v>40679</v>
      </c>
      <c r="H832" s="304">
        <v>749536.44</v>
      </c>
    </row>
    <row r="833" spans="7:8" ht="14.4" x14ac:dyDescent="0.3">
      <c r="G833" s="303" t="s">
        <v>65044</v>
      </c>
      <c r="H833" s="304">
        <v>3865.58</v>
      </c>
    </row>
    <row r="834" spans="7:8" ht="14.4" x14ac:dyDescent="0.3">
      <c r="G834" s="303" t="s">
        <v>65045</v>
      </c>
      <c r="H834" s="304">
        <v>1653.26</v>
      </c>
    </row>
    <row r="835" spans="7:8" ht="14.4" x14ac:dyDescent="0.3">
      <c r="G835" s="303" t="s">
        <v>66792</v>
      </c>
      <c r="H835" s="304">
        <v>1120</v>
      </c>
    </row>
    <row r="836" spans="7:8" ht="14.4" x14ac:dyDescent="0.3">
      <c r="G836" s="303" t="s">
        <v>56680</v>
      </c>
      <c r="H836" s="304">
        <v>106750</v>
      </c>
    </row>
    <row r="837" spans="7:8" ht="14.4" x14ac:dyDescent="0.3">
      <c r="G837" s="303" t="s">
        <v>66793</v>
      </c>
      <c r="H837" s="304">
        <v>1020.16</v>
      </c>
    </row>
    <row r="838" spans="7:8" ht="14.4" x14ac:dyDescent="0.3">
      <c r="G838" s="303" t="s">
        <v>45854</v>
      </c>
      <c r="H838" s="304">
        <v>18425443.27</v>
      </c>
    </row>
    <row r="839" spans="7:8" ht="14.4" x14ac:dyDescent="0.3">
      <c r="G839" s="303" t="s">
        <v>45855</v>
      </c>
      <c r="H839" s="304">
        <v>174654.92</v>
      </c>
    </row>
    <row r="840" spans="7:8" ht="14.4" x14ac:dyDescent="0.3">
      <c r="G840" s="303" t="s">
        <v>66794</v>
      </c>
      <c r="H840" s="304">
        <v>103411.79</v>
      </c>
    </row>
    <row r="841" spans="7:8" ht="14.4" x14ac:dyDescent="0.3">
      <c r="G841" s="303" t="s">
        <v>50550</v>
      </c>
      <c r="H841" s="304">
        <v>30460.94</v>
      </c>
    </row>
    <row r="842" spans="7:8" ht="14.4" x14ac:dyDescent="0.3">
      <c r="G842" s="303" t="s">
        <v>66795</v>
      </c>
      <c r="H842" s="304">
        <v>13522.47</v>
      </c>
    </row>
    <row r="843" spans="7:8" ht="14.4" x14ac:dyDescent="0.3">
      <c r="G843" s="303" t="s">
        <v>58357</v>
      </c>
      <c r="H843" s="304">
        <v>19740.05</v>
      </c>
    </row>
    <row r="844" spans="7:8" ht="14.4" x14ac:dyDescent="0.3">
      <c r="G844" s="303" t="s">
        <v>45856</v>
      </c>
      <c r="H844" s="304">
        <v>48155.44</v>
      </c>
    </row>
    <row r="845" spans="7:8" ht="14.4" x14ac:dyDescent="0.3">
      <c r="G845" s="303" t="s">
        <v>45857</v>
      </c>
      <c r="H845" s="304">
        <v>296999.46999999997</v>
      </c>
    </row>
    <row r="846" spans="7:8" ht="14.4" x14ac:dyDescent="0.3">
      <c r="G846" s="303" t="s">
        <v>39609</v>
      </c>
      <c r="H846" s="304">
        <v>1202012</v>
      </c>
    </row>
    <row r="847" spans="7:8" ht="14.4" x14ac:dyDescent="0.3">
      <c r="G847" s="303" t="s">
        <v>66796</v>
      </c>
      <c r="H847" s="304">
        <v>57500</v>
      </c>
    </row>
    <row r="848" spans="7:8" ht="14.4" x14ac:dyDescent="0.3">
      <c r="G848" s="303" t="s">
        <v>66797</v>
      </c>
      <c r="H848" s="304">
        <v>16529.02</v>
      </c>
    </row>
    <row r="849" spans="7:8" ht="14.4" x14ac:dyDescent="0.3">
      <c r="G849" s="303" t="s">
        <v>35830</v>
      </c>
      <c r="H849" s="304">
        <v>388540.4</v>
      </c>
    </row>
    <row r="850" spans="7:8" ht="14.4" x14ac:dyDescent="0.3">
      <c r="G850" s="303" t="s">
        <v>40695</v>
      </c>
      <c r="H850" s="304">
        <v>10981.6</v>
      </c>
    </row>
    <row r="851" spans="7:8" ht="14.4" x14ac:dyDescent="0.3">
      <c r="G851" s="303" t="s">
        <v>40696</v>
      </c>
      <c r="H851" s="304">
        <v>103526.78</v>
      </c>
    </row>
    <row r="852" spans="7:8" ht="14.4" x14ac:dyDescent="0.3">
      <c r="G852" s="303" t="s">
        <v>65068</v>
      </c>
      <c r="H852" s="304">
        <v>4006.38</v>
      </c>
    </row>
    <row r="853" spans="7:8" ht="14.4" x14ac:dyDescent="0.3">
      <c r="G853" s="303" t="s">
        <v>43120</v>
      </c>
      <c r="H853" s="304">
        <v>1481.5</v>
      </c>
    </row>
    <row r="854" spans="7:8" ht="14.4" x14ac:dyDescent="0.3">
      <c r="G854" s="303" t="s">
        <v>48374</v>
      </c>
      <c r="H854" s="304">
        <v>1029.32</v>
      </c>
    </row>
    <row r="855" spans="7:8" ht="14.4" x14ac:dyDescent="0.3">
      <c r="G855" s="303" t="s">
        <v>61236</v>
      </c>
      <c r="H855" s="304">
        <v>5772789.9000000004</v>
      </c>
    </row>
    <row r="856" spans="7:8" ht="14.4" x14ac:dyDescent="0.3">
      <c r="G856" s="303" t="s">
        <v>66798</v>
      </c>
      <c r="H856" s="304">
        <v>231334.64</v>
      </c>
    </row>
    <row r="857" spans="7:8" ht="14.4" x14ac:dyDescent="0.3">
      <c r="G857" s="303" t="s">
        <v>50557</v>
      </c>
      <c r="H857" s="304">
        <v>10466346.76</v>
      </c>
    </row>
    <row r="858" spans="7:8" ht="14.4" x14ac:dyDescent="0.3">
      <c r="G858" s="303" t="s">
        <v>61127</v>
      </c>
      <c r="H858" s="304">
        <v>55000</v>
      </c>
    </row>
    <row r="859" spans="7:8" ht="14.4" x14ac:dyDescent="0.3">
      <c r="G859" s="303" t="s">
        <v>58716</v>
      </c>
      <c r="H859" s="304">
        <v>3239.86</v>
      </c>
    </row>
    <row r="860" spans="7:8" ht="14.4" x14ac:dyDescent="0.3">
      <c r="G860" s="303" t="s">
        <v>66799</v>
      </c>
      <c r="H860" s="304">
        <v>604860.94999999995</v>
      </c>
    </row>
    <row r="861" spans="7:8" ht="14.4" x14ac:dyDescent="0.3">
      <c r="G861" s="303" t="s">
        <v>56700</v>
      </c>
      <c r="H861" s="304">
        <v>357.75</v>
      </c>
    </row>
    <row r="862" spans="7:8" ht="14.4" x14ac:dyDescent="0.3">
      <c r="G862" s="303" t="s">
        <v>35837</v>
      </c>
      <c r="H862" s="304">
        <v>1106401.58</v>
      </c>
    </row>
    <row r="863" spans="7:8" ht="14.4" x14ac:dyDescent="0.3">
      <c r="G863" s="303" t="s">
        <v>66800</v>
      </c>
      <c r="H863" s="304">
        <v>19900</v>
      </c>
    </row>
    <row r="864" spans="7:8" ht="14.4" x14ac:dyDescent="0.3">
      <c r="G864" s="303" t="s">
        <v>66801</v>
      </c>
      <c r="H864" s="304">
        <v>86.39</v>
      </c>
    </row>
    <row r="865" spans="7:8" ht="14.4" x14ac:dyDescent="0.3">
      <c r="G865" s="303" t="s">
        <v>58719</v>
      </c>
      <c r="H865" s="304">
        <v>44071</v>
      </c>
    </row>
    <row r="866" spans="7:8" ht="14.4" x14ac:dyDescent="0.3">
      <c r="G866" s="303" t="s">
        <v>58898</v>
      </c>
      <c r="H866" s="304">
        <v>2700.24</v>
      </c>
    </row>
    <row r="867" spans="7:8" ht="14.4" x14ac:dyDescent="0.3">
      <c r="G867" s="303" t="s">
        <v>65076</v>
      </c>
      <c r="H867" s="304">
        <v>3454.09</v>
      </c>
    </row>
    <row r="868" spans="7:8" ht="14.4" x14ac:dyDescent="0.3">
      <c r="G868" s="303" t="s">
        <v>66802</v>
      </c>
      <c r="H868" s="304">
        <v>4470</v>
      </c>
    </row>
    <row r="869" spans="7:8" ht="14.4" x14ac:dyDescent="0.3">
      <c r="G869" s="303" t="s">
        <v>35863</v>
      </c>
      <c r="H869" s="304">
        <v>16277.54</v>
      </c>
    </row>
    <row r="870" spans="7:8" ht="14.4" x14ac:dyDescent="0.3">
      <c r="G870" s="303" t="s">
        <v>66803</v>
      </c>
      <c r="H870" s="304">
        <v>1975070</v>
      </c>
    </row>
    <row r="871" spans="7:8" ht="14.4" x14ac:dyDescent="0.3">
      <c r="G871" s="303" t="s">
        <v>49259</v>
      </c>
      <c r="H871" s="304">
        <v>12740.97</v>
      </c>
    </row>
    <row r="872" spans="7:8" ht="14.4" x14ac:dyDescent="0.3">
      <c r="G872" s="303" t="s">
        <v>66804</v>
      </c>
      <c r="H872" s="304">
        <v>1014.49</v>
      </c>
    </row>
    <row r="873" spans="7:8" ht="14.4" x14ac:dyDescent="0.3">
      <c r="G873" s="303" t="s">
        <v>36895</v>
      </c>
      <c r="H873" s="304">
        <v>34716.129999999997</v>
      </c>
    </row>
    <row r="874" spans="7:8" ht="14.4" x14ac:dyDescent="0.3">
      <c r="G874" s="303" t="s">
        <v>35870</v>
      </c>
      <c r="H874" s="304">
        <v>56962.47</v>
      </c>
    </row>
    <row r="875" spans="7:8" ht="14.4" x14ac:dyDescent="0.3">
      <c r="G875" s="305" t="s">
        <v>14700</v>
      </c>
      <c r="H875" s="306">
        <v>20296</v>
      </c>
    </row>
    <row r="876" spans="7:8" ht="14.4" x14ac:dyDescent="0.3">
      <c r="G876" s="305" t="s">
        <v>14779</v>
      </c>
      <c r="H876" s="306">
        <v>74650</v>
      </c>
    </row>
    <row r="877" spans="7:8" ht="14.4" x14ac:dyDescent="0.3">
      <c r="G877" s="305" t="s">
        <v>34437</v>
      </c>
      <c r="H877" s="306">
        <v>300</v>
      </c>
    </row>
    <row r="878" spans="7:8" ht="14.4" x14ac:dyDescent="0.3">
      <c r="G878" s="305" t="s">
        <v>14784</v>
      </c>
      <c r="H878" s="306">
        <v>188742.54</v>
      </c>
    </row>
    <row r="879" spans="7:8" ht="14.4" x14ac:dyDescent="0.3">
      <c r="G879" s="305" t="s">
        <v>59448</v>
      </c>
      <c r="H879" s="306">
        <v>7196698.4699999997</v>
      </c>
    </row>
    <row r="880" spans="7:8" ht="14.4" x14ac:dyDescent="0.3">
      <c r="G880" s="305" t="s">
        <v>14971</v>
      </c>
      <c r="H880" s="306">
        <v>22289.99</v>
      </c>
    </row>
    <row r="881" spans="7:8" ht="14.4" x14ac:dyDescent="0.3">
      <c r="G881" s="305" t="s">
        <v>14973</v>
      </c>
      <c r="H881" s="306">
        <v>855.98</v>
      </c>
    </row>
    <row r="882" spans="7:8" ht="14.4" x14ac:dyDescent="0.3">
      <c r="G882" s="305" t="s">
        <v>12983</v>
      </c>
      <c r="H882" s="306">
        <v>802.17</v>
      </c>
    </row>
    <row r="883" spans="7:8" ht="14.4" x14ac:dyDescent="0.3">
      <c r="G883" s="305" t="s">
        <v>15101</v>
      </c>
      <c r="H883" s="306">
        <v>3125.08</v>
      </c>
    </row>
    <row r="884" spans="7:8" ht="14.4" x14ac:dyDescent="0.3">
      <c r="G884" s="305" t="s">
        <v>54199</v>
      </c>
      <c r="H884" s="306">
        <v>561.75</v>
      </c>
    </row>
    <row r="885" spans="7:8" ht="14.4" x14ac:dyDescent="0.3">
      <c r="G885" s="305" t="s">
        <v>15105</v>
      </c>
      <c r="H885" s="306">
        <v>4655.75</v>
      </c>
    </row>
    <row r="886" spans="7:8" ht="14.4" x14ac:dyDescent="0.3">
      <c r="G886" s="305" t="s">
        <v>15110</v>
      </c>
      <c r="H886" s="306">
        <v>235.4</v>
      </c>
    </row>
    <row r="887" spans="7:8" ht="14.4" x14ac:dyDescent="0.3">
      <c r="G887" s="305" t="s">
        <v>65096</v>
      </c>
      <c r="H887" s="306">
        <v>1766124.88</v>
      </c>
    </row>
    <row r="888" spans="7:8" ht="14.4" x14ac:dyDescent="0.3">
      <c r="G888" s="305" t="s">
        <v>34483</v>
      </c>
      <c r="H888" s="306">
        <v>550.52</v>
      </c>
    </row>
    <row r="889" spans="7:8" ht="14.4" x14ac:dyDescent="0.3">
      <c r="G889" s="305" t="s">
        <v>12999</v>
      </c>
      <c r="H889" s="306">
        <v>20888.39</v>
      </c>
    </row>
    <row r="890" spans="7:8" ht="14.4" x14ac:dyDescent="0.3">
      <c r="G890" s="305" t="s">
        <v>15167</v>
      </c>
      <c r="H890" s="306">
        <v>4276.1099999999997</v>
      </c>
    </row>
    <row r="891" spans="7:8" ht="14.4" x14ac:dyDescent="0.3">
      <c r="G891" s="305" t="s">
        <v>15248</v>
      </c>
      <c r="H891" s="306">
        <v>2700</v>
      </c>
    </row>
    <row r="892" spans="7:8" ht="14.4" x14ac:dyDescent="0.3">
      <c r="G892" s="305" t="s">
        <v>15250</v>
      </c>
      <c r="H892" s="306">
        <v>1676.97</v>
      </c>
    </row>
    <row r="893" spans="7:8" ht="14.4" x14ac:dyDescent="0.3">
      <c r="G893" s="305" t="s">
        <v>15345</v>
      </c>
      <c r="H893" s="306">
        <v>677.03</v>
      </c>
    </row>
    <row r="894" spans="7:8" ht="14.4" x14ac:dyDescent="0.3">
      <c r="G894" s="305" t="s">
        <v>56760</v>
      </c>
      <c r="H894" s="306">
        <v>4037.24</v>
      </c>
    </row>
    <row r="895" spans="7:8" ht="14.4" x14ac:dyDescent="0.3">
      <c r="G895" s="305" t="s">
        <v>15531</v>
      </c>
      <c r="H895" s="306">
        <v>3180</v>
      </c>
    </row>
    <row r="896" spans="7:8" ht="14.4" x14ac:dyDescent="0.3">
      <c r="G896" s="305" t="s">
        <v>15532</v>
      </c>
      <c r="H896" s="306">
        <v>1715.15</v>
      </c>
    </row>
    <row r="897" spans="7:8" ht="14.4" x14ac:dyDescent="0.3">
      <c r="G897" s="305" t="s">
        <v>49317</v>
      </c>
      <c r="H897" s="306">
        <v>117.95</v>
      </c>
    </row>
    <row r="898" spans="7:8" ht="14.4" x14ac:dyDescent="0.3">
      <c r="G898" s="305" t="s">
        <v>13061</v>
      </c>
      <c r="H898" s="306">
        <v>3989.78</v>
      </c>
    </row>
    <row r="899" spans="7:8" ht="14.4" x14ac:dyDescent="0.3">
      <c r="G899" s="305" t="s">
        <v>36000</v>
      </c>
      <c r="H899" s="306">
        <v>236773.2</v>
      </c>
    </row>
    <row r="900" spans="7:8" ht="14.4" x14ac:dyDescent="0.3">
      <c r="G900" s="305" t="s">
        <v>36001</v>
      </c>
      <c r="H900" s="306">
        <v>828062.46</v>
      </c>
    </row>
    <row r="901" spans="7:8" ht="14.4" x14ac:dyDescent="0.3">
      <c r="G901" s="305" t="s">
        <v>15659</v>
      </c>
      <c r="H901" s="306">
        <v>142255</v>
      </c>
    </row>
    <row r="902" spans="7:8" ht="14.4" x14ac:dyDescent="0.3">
      <c r="G902" s="305" t="s">
        <v>45959</v>
      </c>
      <c r="H902" s="306">
        <v>537131.56999999995</v>
      </c>
    </row>
    <row r="903" spans="7:8" ht="14.4" x14ac:dyDescent="0.3">
      <c r="G903" s="305" t="s">
        <v>15872</v>
      </c>
      <c r="H903" s="306">
        <v>279717.51</v>
      </c>
    </row>
    <row r="904" spans="7:8" ht="14.4" x14ac:dyDescent="0.3">
      <c r="G904" s="305" t="s">
        <v>15873</v>
      </c>
      <c r="H904" s="306">
        <v>298471.73</v>
      </c>
    </row>
    <row r="905" spans="7:8" ht="14.4" x14ac:dyDescent="0.3">
      <c r="G905" s="305" t="s">
        <v>63582</v>
      </c>
      <c r="H905" s="306">
        <v>25871.9</v>
      </c>
    </row>
    <row r="906" spans="7:8" ht="14.4" x14ac:dyDescent="0.3">
      <c r="G906" s="305" t="s">
        <v>54218</v>
      </c>
      <c r="H906" s="306">
        <v>465.74</v>
      </c>
    </row>
    <row r="907" spans="7:8" ht="14.4" x14ac:dyDescent="0.3">
      <c r="G907" s="305" t="s">
        <v>15881</v>
      </c>
      <c r="H907" s="306">
        <v>154818.29</v>
      </c>
    </row>
    <row r="908" spans="7:8" ht="14.4" x14ac:dyDescent="0.3">
      <c r="G908" s="305" t="s">
        <v>15885</v>
      </c>
      <c r="H908" s="306">
        <v>297.60000000000002</v>
      </c>
    </row>
    <row r="909" spans="7:8" ht="14.4" x14ac:dyDescent="0.3">
      <c r="G909" s="305" t="s">
        <v>58364</v>
      </c>
      <c r="H909" s="306">
        <v>312750</v>
      </c>
    </row>
    <row r="910" spans="7:8" ht="14.4" x14ac:dyDescent="0.3">
      <c r="G910" s="305" t="s">
        <v>36034</v>
      </c>
      <c r="H910" s="306">
        <v>570270.94999999995</v>
      </c>
    </row>
    <row r="911" spans="7:8" ht="14.4" x14ac:dyDescent="0.3">
      <c r="G911" s="305" t="s">
        <v>15939</v>
      </c>
      <c r="H911" s="306">
        <v>18422.61</v>
      </c>
    </row>
    <row r="912" spans="7:8" ht="14.4" x14ac:dyDescent="0.3">
      <c r="G912" s="305" t="s">
        <v>66805</v>
      </c>
      <c r="H912" s="306">
        <v>32380.13</v>
      </c>
    </row>
    <row r="913" spans="7:8" ht="14.4" x14ac:dyDescent="0.3">
      <c r="G913" s="305" t="s">
        <v>56763</v>
      </c>
      <c r="H913" s="306">
        <v>9731.4</v>
      </c>
    </row>
    <row r="914" spans="7:8" ht="14.4" x14ac:dyDescent="0.3">
      <c r="G914" s="305" t="s">
        <v>66806</v>
      </c>
      <c r="H914" s="306">
        <v>5750</v>
      </c>
    </row>
    <row r="915" spans="7:8" ht="14.4" x14ac:dyDescent="0.3">
      <c r="G915" s="305" t="s">
        <v>13104</v>
      </c>
      <c r="H915" s="306">
        <v>355916.79</v>
      </c>
    </row>
    <row r="916" spans="7:8" ht="14.4" x14ac:dyDescent="0.3">
      <c r="G916" s="305" t="s">
        <v>13105</v>
      </c>
      <c r="H916" s="306">
        <v>171528.72</v>
      </c>
    </row>
    <row r="917" spans="7:8" ht="14.4" x14ac:dyDescent="0.3">
      <c r="G917" s="305" t="s">
        <v>15945</v>
      </c>
      <c r="H917" s="306">
        <v>20285.330000000002</v>
      </c>
    </row>
    <row r="918" spans="7:8" ht="14.4" x14ac:dyDescent="0.3">
      <c r="G918" s="305" t="s">
        <v>13110</v>
      </c>
      <c r="H918" s="306">
        <v>24873.54</v>
      </c>
    </row>
    <row r="919" spans="7:8" ht="14.4" x14ac:dyDescent="0.3">
      <c r="G919" s="305" t="s">
        <v>13111</v>
      </c>
      <c r="H919" s="306">
        <v>8574.25</v>
      </c>
    </row>
    <row r="920" spans="7:8" ht="14.4" x14ac:dyDescent="0.3">
      <c r="G920" s="305" t="s">
        <v>16226</v>
      </c>
      <c r="H920" s="306">
        <v>103.39</v>
      </c>
    </row>
    <row r="921" spans="7:8" ht="14.4" x14ac:dyDescent="0.3">
      <c r="G921" s="305" t="s">
        <v>16357</v>
      </c>
      <c r="H921" s="306">
        <v>13841.52</v>
      </c>
    </row>
    <row r="922" spans="7:8" ht="14.4" x14ac:dyDescent="0.3">
      <c r="G922" s="305" t="s">
        <v>16358</v>
      </c>
      <c r="H922" s="306">
        <v>159.96</v>
      </c>
    </row>
    <row r="923" spans="7:8" ht="14.4" x14ac:dyDescent="0.3">
      <c r="G923" s="305" t="s">
        <v>16360</v>
      </c>
      <c r="H923" s="306">
        <v>8712</v>
      </c>
    </row>
    <row r="924" spans="7:8" ht="14.4" x14ac:dyDescent="0.3">
      <c r="G924" s="305" t="s">
        <v>13135</v>
      </c>
      <c r="H924" s="306">
        <v>3825.03</v>
      </c>
    </row>
    <row r="925" spans="7:8" ht="14.4" x14ac:dyDescent="0.3">
      <c r="G925" s="305" t="s">
        <v>16362</v>
      </c>
      <c r="H925" s="306">
        <v>33684</v>
      </c>
    </row>
    <row r="926" spans="7:8" ht="14.4" x14ac:dyDescent="0.3">
      <c r="G926" s="305" t="s">
        <v>13139</v>
      </c>
      <c r="H926" s="306">
        <v>395.89</v>
      </c>
    </row>
    <row r="927" spans="7:8" ht="14.4" x14ac:dyDescent="0.3">
      <c r="G927" s="305" t="s">
        <v>13140</v>
      </c>
      <c r="H927" s="306">
        <v>36622.36</v>
      </c>
    </row>
    <row r="928" spans="7:8" ht="14.4" x14ac:dyDescent="0.3">
      <c r="G928" s="305" t="s">
        <v>16465</v>
      </c>
      <c r="H928" s="306">
        <v>250</v>
      </c>
    </row>
    <row r="929" spans="7:8" ht="14.4" x14ac:dyDescent="0.3">
      <c r="G929" s="305" t="s">
        <v>48431</v>
      </c>
      <c r="H929" s="306">
        <v>431.82</v>
      </c>
    </row>
    <row r="930" spans="7:8" ht="14.4" x14ac:dyDescent="0.3">
      <c r="G930" s="305" t="s">
        <v>58006</v>
      </c>
      <c r="H930" s="306">
        <v>1047.83</v>
      </c>
    </row>
    <row r="931" spans="7:8" ht="14.4" x14ac:dyDescent="0.3">
      <c r="G931" s="305" t="s">
        <v>16466</v>
      </c>
      <c r="H931" s="306">
        <v>29390.41</v>
      </c>
    </row>
    <row r="932" spans="7:8" ht="14.4" x14ac:dyDescent="0.3">
      <c r="G932" s="305" t="s">
        <v>16669</v>
      </c>
      <c r="H932" s="306">
        <v>516792</v>
      </c>
    </row>
    <row r="933" spans="7:8" ht="14.4" x14ac:dyDescent="0.3">
      <c r="G933" s="305" t="s">
        <v>34630</v>
      </c>
      <c r="H933" s="306">
        <v>53871.93</v>
      </c>
    </row>
    <row r="934" spans="7:8" ht="14.4" x14ac:dyDescent="0.3">
      <c r="G934" s="305" t="s">
        <v>55572</v>
      </c>
      <c r="H934" s="306">
        <v>10000</v>
      </c>
    </row>
    <row r="935" spans="7:8" ht="14.4" x14ac:dyDescent="0.3">
      <c r="G935" s="305" t="s">
        <v>13156</v>
      </c>
      <c r="H935" s="306">
        <v>357618.07</v>
      </c>
    </row>
    <row r="936" spans="7:8" ht="14.4" x14ac:dyDescent="0.3">
      <c r="G936" s="305" t="s">
        <v>16672</v>
      </c>
      <c r="H936" s="306">
        <v>8546.89</v>
      </c>
    </row>
    <row r="937" spans="7:8" ht="14.4" x14ac:dyDescent="0.3">
      <c r="G937" s="305" t="s">
        <v>16673</v>
      </c>
      <c r="H937" s="306">
        <v>6906.62</v>
      </c>
    </row>
    <row r="938" spans="7:8" ht="14.4" x14ac:dyDescent="0.3">
      <c r="G938" s="305" t="s">
        <v>62868</v>
      </c>
      <c r="H938" s="306">
        <v>462958.49</v>
      </c>
    </row>
    <row r="939" spans="7:8" ht="14.4" x14ac:dyDescent="0.3">
      <c r="G939" s="305" t="s">
        <v>16722</v>
      </c>
      <c r="H939" s="306">
        <v>24981.07</v>
      </c>
    </row>
    <row r="940" spans="7:8" ht="14.4" x14ac:dyDescent="0.3">
      <c r="G940" s="305" t="s">
        <v>16723</v>
      </c>
      <c r="H940" s="306">
        <v>86814.44</v>
      </c>
    </row>
    <row r="941" spans="7:8" ht="14.4" x14ac:dyDescent="0.3">
      <c r="G941" s="305" t="s">
        <v>16790</v>
      </c>
      <c r="H941" s="306">
        <v>220639.09</v>
      </c>
    </row>
    <row r="942" spans="7:8" ht="14.4" x14ac:dyDescent="0.3">
      <c r="G942" s="305" t="s">
        <v>16791</v>
      </c>
      <c r="H942" s="306">
        <v>160.12</v>
      </c>
    </row>
    <row r="943" spans="7:8" ht="14.4" x14ac:dyDescent="0.3">
      <c r="G943" s="305" t="s">
        <v>60094</v>
      </c>
      <c r="H943" s="306">
        <v>1053.9000000000001</v>
      </c>
    </row>
    <row r="944" spans="7:8" ht="14.4" x14ac:dyDescent="0.3">
      <c r="G944" s="305" t="s">
        <v>16794</v>
      </c>
      <c r="H944" s="306">
        <v>45589.29</v>
      </c>
    </row>
    <row r="945" spans="7:8" ht="14.4" x14ac:dyDescent="0.3">
      <c r="G945" s="305" t="s">
        <v>16796</v>
      </c>
      <c r="H945" s="306">
        <v>5389.81</v>
      </c>
    </row>
    <row r="946" spans="7:8" ht="14.4" x14ac:dyDescent="0.3">
      <c r="G946" s="305" t="s">
        <v>16895</v>
      </c>
      <c r="H946" s="306">
        <v>1329.18</v>
      </c>
    </row>
    <row r="947" spans="7:8" ht="14.4" x14ac:dyDescent="0.3">
      <c r="G947" s="305" t="s">
        <v>16993</v>
      </c>
      <c r="H947" s="306">
        <v>14900</v>
      </c>
    </row>
    <row r="948" spans="7:8" ht="14.4" x14ac:dyDescent="0.3">
      <c r="G948" s="305" t="s">
        <v>13193</v>
      </c>
      <c r="H948" s="306">
        <v>2965.11</v>
      </c>
    </row>
    <row r="949" spans="7:8" ht="14.4" x14ac:dyDescent="0.3">
      <c r="G949" s="305" t="s">
        <v>47451</v>
      </c>
      <c r="H949" s="306">
        <v>7851.1</v>
      </c>
    </row>
    <row r="950" spans="7:8" ht="14.4" x14ac:dyDescent="0.3">
      <c r="G950" s="305" t="s">
        <v>13206</v>
      </c>
      <c r="H950" s="306">
        <v>40718.85</v>
      </c>
    </row>
    <row r="951" spans="7:8" ht="14.4" x14ac:dyDescent="0.3">
      <c r="G951" s="305" t="s">
        <v>17075</v>
      </c>
      <c r="H951" s="306">
        <v>209548.73</v>
      </c>
    </row>
    <row r="952" spans="7:8" ht="14.4" x14ac:dyDescent="0.3">
      <c r="G952" s="305" t="s">
        <v>17077</v>
      </c>
      <c r="H952" s="306">
        <v>61437.83</v>
      </c>
    </row>
    <row r="953" spans="7:8" ht="14.4" x14ac:dyDescent="0.3">
      <c r="G953" s="305" t="s">
        <v>17078</v>
      </c>
      <c r="H953" s="306">
        <v>85332.5</v>
      </c>
    </row>
    <row r="954" spans="7:8" ht="14.4" x14ac:dyDescent="0.3">
      <c r="G954" s="305" t="s">
        <v>60095</v>
      </c>
      <c r="H954" s="306">
        <v>792220.32</v>
      </c>
    </row>
    <row r="955" spans="7:8" ht="14.4" x14ac:dyDescent="0.3">
      <c r="G955" s="305" t="s">
        <v>17164</v>
      </c>
      <c r="H955" s="306">
        <v>22470</v>
      </c>
    </row>
    <row r="956" spans="7:8" ht="14.4" x14ac:dyDescent="0.3">
      <c r="G956" s="305" t="s">
        <v>17165</v>
      </c>
      <c r="H956" s="306">
        <v>3000</v>
      </c>
    </row>
    <row r="957" spans="7:8" ht="14.4" x14ac:dyDescent="0.3">
      <c r="G957" s="305" t="s">
        <v>13214</v>
      </c>
      <c r="H957" s="306">
        <v>50373.11</v>
      </c>
    </row>
    <row r="958" spans="7:8" ht="14.4" x14ac:dyDescent="0.3">
      <c r="G958" s="305" t="s">
        <v>17170</v>
      </c>
      <c r="H958" s="306">
        <v>856</v>
      </c>
    </row>
    <row r="959" spans="7:8" ht="14.4" x14ac:dyDescent="0.3">
      <c r="G959" s="305" t="s">
        <v>13219</v>
      </c>
      <c r="H959" s="306">
        <v>3362.37</v>
      </c>
    </row>
    <row r="960" spans="7:8" ht="14.4" x14ac:dyDescent="0.3">
      <c r="G960" s="305" t="s">
        <v>17396</v>
      </c>
      <c r="H960" s="306">
        <v>1098.03</v>
      </c>
    </row>
    <row r="961" spans="7:8" ht="14.4" x14ac:dyDescent="0.3">
      <c r="G961" s="305" t="s">
        <v>17397</v>
      </c>
      <c r="H961" s="306">
        <v>15167.25</v>
      </c>
    </row>
    <row r="962" spans="7:8" ht="14.4" x14ac:dyDescent="0.3">
      <c r="G962" s="305" t="s">
        <v>66807</v>
      </c>
      <c r="H962" s="306">
        <v>171258</v>
      </c>
    </row>
    <row r="963" spans="7:8" ht="14.4" x14ac:dyDescent="0.3">
      <c r="G963" s="305" t="s">
        <v>17521</v>
      </c>
      <c r="H963" s="306">
        <v>39820</v>
      </c>
    </row>
    <row r="964" spans="7:8" ht="14.4" x14ac:dyDescent="0.3">
      <c r="G964" s="305" t="s">
        <v>17522</v>
      </c>
      <c r="H964" s="306">
        <v>7900</v>
      </c>
    </row>
    <row r="965" spans="7:8" ht="14.4" x14ac:dyDescent="0.3">
      <c r="G965" s="305" t="s">
        <v>66808</v>
      </c>
      <c r="H965" s="306">
        <v>12097</v>
      </c>
    </row>
    <row r="966" spans="7:8" ht="14.4" x14ac:dyDescent="0.3">
      <c r="G966" s="305" t="s">
        <v>66809</v>
      </c>
      <c r="H966" s="306">
        <v>515172.81</v>
      </c>
    </row>
    <row r="967" spans="7:8" ht="14.4" x14ac:dyDescent="0.3">
      <c r="G967" s="305" t="s">
        <v>60883</v>
      </c>
      <c r="H967" s="306">
        <v>15631.34</v>
      </c>
    </row>
    <row r="968" spans="7:8" ht="14.4" x14ac:dyDescent="0.3">
      <c r="G968" s="305" t="s">
        <v>34722</v>
      </c>
      <c r="H968" s="306">
        <v>106522.3</v>
      </c>
    </row>
    <row r="969" spans="7:8" ht="14.4" x14ac:dyDescent="0.3">
      <c r="G969" s="305" t="s">
        <v>17690</v>
      </c>
      <c r="H969" s="306">
        <v>71191.92</v>
      </c>
    </row>
    <row r="970" spans="7:8" ht="14.4" x14ac:dyDescent="0.3">
      <c r="G970" s="305" t="s">
        <v>40736</v>
      </c>
      <c r="H970" s="306">
        <v>14125</v>
      </c>
    </row>
    <row r="971" spans="7:8" ht="14.4" x14ac:dyDescent="0.3">
      <c r="G971" s="305" t="s">
        <v>17694</v>
      </c>
      <c r="H971" s="306">
        <v>3309.05</v>
      </c>
    </row>
    <row r="972" spans="7:8" ht="14.4" x14ac:dyDescent="0.3">
      <c r="G972" s="305" t="s">
        <v>54266</v>
      </c>
      <c r="H972" s="306">
        <v>871.59</v>
      </c>
    </row>
    <row r="973" spans="7:8" ht="14.4" x14ac:dyDescent="0.3">
      <c r="G973" s="305" t="s">
        <v>13269</v>
      </c>
      <c r="H973" s="306">
        <v>1178435.1100000001</v>
      </c>
    </row>
    <row r="974" spans="7:8" ht="14.4" x14ac:dyDescent="0.3">
      <c r="G974" s="305" t="s">
        <v>17697</v>
      </c>
      <c r="H974" s="306">
        <v>6703266.96</v>
      </c>
    </row>
    <row r="975" spans="7:8" ht="14.4" x14ac:dyDescent="0.3">
      <c r="G975" s="305" t="s">
        <v>66810</v>
      </c>
      <c r="H975" s="306">
        <v>125224.15</v>
      </c>
    </row>
    <row r="976" spans="7:8" ht="14.4" x14ac:dyDescent="0.3">
      <c r="G976" s="305" t="s">
        <v>17806</v>
      </c>
      <c r="H976" s="306">
        <v>97766</v>
      </c>
    </row>
    <row r="977" spans="7:8" ht="14.4" x14ac:dyDescent="0.3">
      <c r="G977" s="305" t="s">
        <v>13289</v>
      </c>
      <c r="H977" s="306">
        <v>25155.33</v>
      </c>
    </row>
    <row r="978" spans="7:8" ht="14.4" x14ac:dyDescent="0.3">
      <c r="G978" s="305" t="s">
        <v>17811</v>
      </c>
      <c r="H978" s="306">
        <v>157367.56</v>
      </c>
    </row>
    <row r="979" spans="7:8" ht="14.4" x14ac:dyDescent="0.3">
      <c r="G979" s="305" t="s">
        <v>54270</v>
      </c>
      <c r="H979" s="306">
        <v>66778.460000000006</v>
      </c>
    </row>
    <row r="980" spans="7:8" ht="14.4" x14ac:dyDescent="0.3">
      <c r="G980" s="305" t="s">
        <v>17812</v>
      </c>
      <c r="H980" s="306">
        <v>1025470.84</v>
      </c>
    </row>
    <row r="981" spans="7:8" ht="14.4" x14ac:dyDescent="0.3">
      <c r="G981" s="305" t="s">
        <v>56777</v>
      </c>
      <c r="H981" s="306">
        <v>23980.67</v>
      </c>
    </row>
    <row r="982" spans="7:8" ht="14.4" x14ac:dyDescent="0.3">
      <c r="G982" s="305" t="s">
        <v>40741</v>
      </c>
      <c r="H982" s="306">
        <v>227036.78</v>
      </c>
    </row>
    <row r="983" spans="7:8" ht="14.4" x14ac:dyDescent="0.3">
      <c r="G983" s="305" t="s">
        <v>17927</v>
      </c>
      <c r="H983" s="306">
        <v>19240.63</v>
      </c>
    </row>
    <row r="984" spans="7:8" ht="14.4" x14ac:dyDescent="0.3">
      <c r="G984" s="305" t="s">
        <v>17936</v>
      </c>
      <c r="H984" s="306">
        <v>207.97</v>
      </c>
    </row>
    <row r="985" spans="7:8" ht="14.4" x14ac:dyDescent="0.3">
      <c r="G985" s="305" t="s">
        <v>17944</v>
      </c>
      <c r="H985" s="306">
        <v>4431.5200000000004</v>
      </c>
    </row>
    <row r="986" spans="7:8" ht="14.4" x14ac:dyDescent="0.3">
      <c r="G986" s="305" t="s">
        <v>13311</v>
      </c>
      <c r="H986" s="306">
        <v>671686.79</v>
      </c>
    </row>
    <row r="987" spans="7:8" ht="14.4" x14ac:dyDescent="0.3">
      <c r="G987" s="305" t="s">
        <v>38991</v>
      </c>
      <c r="H987" s="306">
        <v>47278</v>
      </c>
    </row>
    <row r="988" spans="7:8" ht="14.4" x14ac:dyDescent="0.3">
      <c r="G988" s="305" t="s">
        <v>18138</v>
      </c>
      <c r="H988" s="306">
        <v>153734.31</v>
      </c>
    </row>
    <row r="989" spans="7:8" ht="14.4" x14ac:dyDescent="0.3">
      <c r="G989" s="305" t="s">
        <v>13313</v>
      </c>
      <c r="H989" s="306">
        <v>14409.12</v>
      </c>
    </row>
    <row r="990" spans="7:8" ht="14.4" x14ac:dyDescent="0.3">
      <c r="G990" s="305" t="s">
        <v>36152</v>
      </c>
      <c r="H990" s="306">
        <v>812089.56</v>
      </c>
    </row>
    <row r="991" spans="7:8" ht="14.4" x14ac:dyDescent="0.3">
      <c r="G991" s="305" t="s">
        <v>18226</v>
      </c>
      <c r="H991" s="306">
        <v>1300</v>
      </c>
    </row>
    <row r="992" spans="7:8" ht="14.4" x14ac:dyDescent="0.3">
      <c r="G992" s="305" t="s">
        <v>18227</v>
      </c>
      <c r="H992" s="306">
        <v>17662.11</v>
      </c>
    </row>
    <row r="993" spans="7:8" ht="14.4" x14ac:dyDescent="0.3">
      <c r="G993" s="305" t="s">
        <v>18229</v>
      </c>
      <c r="H993" s="306">
        <v>29261.83</v>
      </c>
    </row>
    <row r="994" spans="7:8" ht="14.4" x14ac:dyDescent="0.3">
      <c r="G994" s="305" t="s">
        <v>18230</v>
      </c>
      <c r="H994" s="306">
        <v>1009.07</v>
      </c>
    </row>
    <row r="995" spans="7:8" ht="14.4" x14ac:dyDescent="0.3">
      <c r="G995" s="305" t="s">
        <v>34826</v>
      </c>
      <c r="H995" s="306">
        <v>6039.67</v>
      </c>
    </row>
    <row r="996" spans="7:8" ht="14.4" x14ac:dyDescent="0.3">
      <c r="G996" s="305" t="s">
        <v>13325</v>
      </c>
      <c r="H996" s="306">
        <v>3721.93</v>
      </c>
    </row>
    <row r="997" spans="7:8" ht="14.4" x14ac:dyDescent="0.3">
      <c r="G997" s="305" t="s">
        <v>13326</v>
      </c>
      <c r="H997" s="306">
        <v>10157.01</v>
      </c>
    </row>
    <row r="998" spans="7:8" ht="14.4" x14ac:dyDescent="0.3">
      <c r="G998" s="305" t="s">
        <v>18242</v>
      </c>
      <c r="H998" s="306">
        <v>496965.37</v>
      </c>
    </row>
    <row r="999" spans="7:8" ht="14.4" x14ac:dyDescent="0.3">
      <c r="G999" s="305" t="s">
        <v>13327</v>
      </c>
      <c r="H999" s="306">
        <v>419073.89</v>
      </c>
    </row>
    <row r="1000" spans="7:8" ht="14.4" x14ac:dyDescent="0.3">
      <c r="G1000" s="305" t="s">
        <v>61133</v>
      </c>
      <c r="H1000" s="306">
        <v>7901.88</v>
      </c>
    </row>
    <row r="1001" spans="7:8" ht="14.4" x14ac:dyDescent="0.3">
      <c r="G1001" s="305" t="s">
        <v>34827</v>
      </c>
      <c r="H1001" s="306">
        <v>48700</v>
      </c>
    </row>
    <row r="1002" spans="7:8" ht="14.4" x14ac:dyDescent="0.3">
      <c r="G1002" s="305" t="s">
        <v>18244</v>
      </c>
      <c r="H1002" s="306">
        <v>346009.44</v>
      </c>
    </row>
    <row r="1003" spans="7:8" ht="14.4" x14ac:dyDescent="0.3">
      <c r="G1003" s="305" t="s">
        <v>18245</v>
      </c>
      <c r="H1003" s="306">
        <v>2601.5</v>
      </c>
    </row>
    <row r="1004" spans="7:8" ht="14.4" x14ac:dyDescent="0.3">
      <c r="G1004" s="305" t="s">
        <v>33326</v>
      </c>
      <c r="H1004" s="306">
        <v>11674.14</v>
      </c>
    </row>
    <row r="1005" spans="7:8" ht="14.4" x14ac:dyDescent="0.3">
      <c r="G1005" s="305" t="s">
        <v>18247</v>
      </c>
      <c r="H1005" s="306">
        <v>1138.48</v>
      </c>
    </row>
    <row r="1006" spans="7:8" ht="14.4" x14ac:dyDescent="0.3">
      <c r="G1006" s="305" t="s">
        <v>50621</v>
      </c>
      <c r="H1006" s="306">
        <v>30292.05</v>
      </c>
    </row>
    <row r="1007" spans="7:8" ht="14.4" x14ac:dyDescent="0.3">
      <c r="G1007" s="305" t="s">
        <v>18251</v>
      </c>
      <c r="H1007" s="306">
        <v>261728.55</v>
      </c>
    </row>
    <row r="1008" spans="7:8" ht="14.4" x14ac:dyDescent="0.3">
      <c r="G1008" s="305" t="s">
        <v>18253</v>
      </c>
      <c r="H1008" s="306">
        <v>42653.75</v>
      </c>
    </row>
    <row r="1009" spans="7:8" ht="14.4" x14ac:dyDescent="0.3">
      <c r="G1009" s="305" t="s">
        <v>18254</v>
      </c>
      <c r="H1009" s="306">
        <v>4066</v>
      </c>
    </row>
    <row r="1010" spans="7:8" ht="14.4" x14ac:dyDescent="0.3">
      <c r="G1010" s="305" t="s">
        <v>60097</v>
      </c>
      <c r="H1010" s="306">
        <v>6000</v>
      </c>
    </row>
    <row r="1011" spans="7:8" ht="14.4" x14ac:dyDescent="0.3">
      <c r="G1011" s="305" t="s">
        <v>39016</v>
      </c>
      <c r="H1011" s="306">
        <v>4235.33</v>
      </c>
    </row>
    <row r="1012" spans="7:8" ht="14.4" x14ac:dyDescent="0.3">
      <c r="G1012" s="305" t="s">
        <v>18255</v>
      </c>
      <c r="H1012" s="306">
        <v>55304.75</v>
      </c>
    </row>
    <row r="1013" spans="7:8" ht="14.4" x14ac:dyDescent="0.3">
      <c r="G1013" s="305" t="s">
        <v>18256</v>
      </c>
      <c r="H1013" s="306">
        <v>31042.45</v>
      </c>
    </row>
    <row r="1014" spans="7:8" ht="14.4" x14ac:dyDescent="0.3">
      <c r="G1014" s="305" t="s">
        <v>39017</v>
      </c>
      <c r="H1014" s="306">
        <v>3957272.7</v>
      </c>
    </row>
    <row r="1015" spans="7:8" ht="14.4" x14ac:dyDescent="0.3">
      <c r="G1015" s="305" t="s">
        <v>63477</v>
      </c>
      <c r="H1015" s="306">
        <v>2993964.78</v>
      </c>
    </row>
    <row r="1016" spans="7:8" ht="14.4" x14ac:dyDescent="0.3">
      <c r="G1016" s="305" t="s">
        <v>18257</v>
      </c>
      <c r="H1016" s="306">
        <v>157717.79999999999</v>
      </c>
    </row>
    <row r="1017" spans="7:8" ht="14.4" x14ac:dyDescent="0.3">
      <c r="G1017" s="305" t="s">
        <v>18258</v>
      </c>
      <c r="H1017" s="306">
        <v>34983.56</v>
      </c>
    </row>
    <row r="1018" spans="7:8" ht="14.4" x14ac:dyDescent="0.3">
      <c r="G1018" s="305" t="s">
        <v>18494</v>
      </c>
      <c r="H1018" s="306">
        <v>285687.98</v>
      </c>
    </row>
    <row r="1019" spans="7:8" ht="14.4" x14ac:dyDescent="0.3">
      <c r="G1019" s="305" t="s">
        <v>18500</v>
      </c>
      <c r="H1019" s="306">
        <v>218.5</v>
      </c>
    </row>
    <row r="1020" spans="7:8" ht="14.4" x14ac:dyDescent="0.3">
      <c r="G1020" s="305" t="s">
        <v>18502</v>
      </c>
      <c r="H1020" s="306">
        <v>25680</v>
      </c>
    </row>
    <row r="1021" spans="7:8" ht="14.4" x14ac:dyDescent="0.3">
      <c r="G1021" s="305" t="s">
        <v>43191</v>
      </c>
      <c r="H1021" s="306">
        <v>72835.62</v>
      </c>
    </row>
    <row r="1022" spans="7:8" ht="14.4" x14ac:dyDescent="0.3">
      <c r="G1022" s="305" t="s">
        <v>18584</v>
      </c>
      <c r="H1022" s="306">
        <v>542.54</v>
      </c>
    </row>
    <row r="1023" spans="7:8" ht="14.4" x14ac:dyDescent="0.3">
      <c r="G1023" s="305" t="s">
        <v>50622</v>
      </c>
      <c r="H1023" s="306">
        <v>1132.1199999999999</v>
      </c>
    </row>
    <row r="1024" spans="7:8" ht="14.4" x14ac:dyDescent="0.3">
      <c r="G1024" s="305" t="s">
        <v>54290</v>
      </c>
      <c r="H1024" s="306">
        <v>109.88</v>
      </c>
    </row>
    <row r="1025" spans="7:8" ht="14.4" x14ac:dyDescent="0.3">
      <c r="G1025" s="305" t="s">
        <v>18587</v>
      </c>
      <c r="H1025" s="306">
        <v>31578.35</v>
      </c>
    </row>
    <row r="1026" spans="7:8" ht="14.4" x14ac:dyDescent="0.3">
      <c r="G1026" s="305" t="s">
        <v>18588</v>
      </c>
      <c r="H1026" s="306">
        <v>1550.96</v>
      </c>
    </row>
    <row r="1027" spans="7:8" ht="14.4" x14ac:dyDescent="0.3">
      <c r="G1027" s="305" t="s">
        <v>18589</v>
      </c>
      <c r="H1027" s="306">
        <v>8185.76</v>
      </c>
    </row>
    <row r="1028" spans="7:8" ht="14.4" x14ac:dyDescent="0.3">
      <c r="G1028" s="305" t="s">
        <v>47473</v>
      </c>
      <c r="H1028" s="306">
        <v>39191.15</v>
      </c>
    </row>
    <row r="1029" spans="7:8" ht="14.4" x14ac:dyDescent="0.3">
      <c r="G1029" s="305" t="s">
        <v>18652</v>
      </c>
      <c r="H1029" s="306">
        <v>13756.39</v>
      </c>
    </row>
    <row r="1030" spans="7:8" ht="14.4" x14ac:dyDescent="0.3">
      <c r="G1030" s="305" t="s">
        <v>13404</v>
      </c>
      <c r="H1030" s="306">
        <v>6300</v>
      </c>
    </row>
    <row r="1031" spans="7:8" ht="14.4" x14ac:dyDescent="0.3">
      <c r="G1031" s="305" t="s">
        <v>66811</v>
      </c>
      <c r="H1031" s="306">
        <v>1000</v>
      </c>
    </row>
    <row r="1032" spans="7:8" ht="14.4" x14ac:dyDescent="0.3">
      <c r="G1032" s="305" t="s">
        <v>66812</v>
      </c>
      <c r="H1032" s="306">
        <v>20856.7</v>
      </c>
    </row>
    <row r="1033" spans="7:8" ht="14.4" x14ac:dyDescent="0.3">
      <c r="G1033" s="305" t="s">
        <v>18653</v>
      </c>
      <c r="H1033" s="306">
        <v>56572.74</v>
      </c>
    </row>
    <row r="1034" spans="7:8" ht="14.4" x14ac:dyDescent="0.3">
      <c r="G1034" s="305" t="s">
        <v>39056</v>
      </c>
      <c r="H1034" s="306">
        <v>18775.89</v>
      </c>
    </row>
    <row r="1035" spans="7:8" ht="14.4" x14ac:dyDescent="0.3">
      <c r="G1035" s="305" t="s">
        <v>13409</v>
      </c>
      <c r="H1035" s="306">
        <v>239469.41</v>
      </c>
    </row>
    <row r="1036" spans="7:8" ht="14.4" x14ac:dyDescent="0.3">
      <c r="G1036" s="305" t="s">
        <v>18656</v>
      </c>
      <c r="H1036" s="306">
        <v>48201.25</v>
      </c>
    </row>
    <row r="1037" spans="7:8" ht="14.4" x14ac:dyDescent="0.3">
      <c r="G1037" s="305" t="s">
        <v>34889</v>
      </c>
      <c r="H1037" s="306">
        <v>2282602.63</v>
      </c>
    </row>
    <row r="1038" spans="7:8" ht="14.4" x14ac:dyDescent="0.3">
      <c r="G1038" s="305" t="s">
        <v>18800</v>
      </c>
      <c r="H1038" s="306">
        <v>13092.88</v>
      </c>
    </row>
    <row r="1039" spans="7:8" ht="14.4" x14ac:dyDescent="0.3">
      <c r="G1039" s="305" t="s">
        <v>18801</v>
      </c>
      <c r="H1039" s="306">
        <v>13592.48</v>
      </c>
    </row>
    <row r="1040" spans="7:8" ht="14.4" x14ac:dyDescent="0.3">
      <c r="G1040" s="305" t="s">
        <v>18803</v>
      </c>
      <c r="H1040" s="306">
        <v>48625.120000000003</v>
      </c>
    </row>
    <row r="1041" spans="7:8" ht="14.4" x14ac:dyDescent="0.3">
      <c r="G1041" s="305" t="s">
        <v>18808</v>
      </c>
      <c r="H1041" s="306">
        <v>30000</v>
      </c>
    </row>
    <row r="1042" spans="7:8" ht="14.4" x14ac:dyDescent="0.3">
      <c r="G1042" s="305" t="s">
        <v>33405</v>
      </c>
      <c r="H1042" s="306">
        <v>190570.22</v>
      </c>
    </row>
    <row r="1043" spans="7:8" ht="14.4" x14ac:dyDescent="0.3">
      <c r="G1043" s="305" t="s">
        <v>18913</v>
      </c>
      <c r="H1043" s="306">
        <v>9175.69</v>
      </c>
    </row>
    <row r="1044" spans="7:8" ht="14.4" x14ac:dyDescent="0.3">
      <c r="G1044" s="305" t="s">
        <v>18915</v>
      </c>
      <c r="H1044" s="306">
        <v>5880.67</v>
      </c>
    </row>
    <row r="1045" spans="7:8" ht="14.4" x14ac:dyDescent="0.3">
      <c r="G1045" s="305" t="s">
        <v>48449</v>
      </c>
      <c r="H1045" s="306">
        <v>358.45</v>
      </c>
    </row>
    <row r="1046" spans="7:8" ht="14.4" x14ac:dyDescent="0.3">
      <c r="G1046" s="305" t="s">
        <v>18916</v>
      </c>
      <c r="H1046" s="306">
        <v>8225.2199999999993</v>
      </c>
    </row>
    <row r="1047" spans="7:8" ht="14.4" x14ac:dyDescent="0.3">
      <c r="G1047" s="305" t="s">
        <v>18917</v>
      </c>
      <c r="H1047" s="306">
        <v>316456.69</v>
      </c>
    </row>
    <row r="1048" spans="7:8" ht="14.4" x14ac:dyDescent="0.3">
      <c r="G1048" s="305" t="s">
        <v>58369</v>
      </c>
      <c r="H1048" s="306">
        <v>1988.08</v>
      </c>
    </row>
    <row r="1049" spans="7:8" ht="14.4" x14ac:dyDescent="0.3">
      <c r="G1049" s="305" t="s">
        <v>40754</v>
      </c>
      <c r="H1049" s="306">
        <v>9525.3799999999992</v>
      </c>
    </row>
    <row r="1050" spans="7:8" ht="14.4" x14ac:dyDescent="0.3">
      <c r="G1050" s="305" t="s">
        <v>18918</v>
      </c>
      <c r="H1050" s="306">
        <v>23845.19</v>
      </c>
    </row>
    <row r="1051" spans="7:8" ht="14.4" x14ac:dyDescent="0.3">
      <c r="G1051" s="305" t="s">
        <v>18922</v>
      </c>
      <c r="H1051" s="306">
        <v>497114.84</v>
      </c>
    </row>
    <row r="1052" spans="7:8" ht="14.4" x14ac:dyDescent="0.3">
      <c r="G1052" s="305" t="s">
        <v>18923</v>
      </c>
      <c r="H1052" s="306">
        <v>175661.2</v>
      </c>
    </row>
    <row r="1053" spans="7:8" ht="14.4" x14ac:dyDescent="0.3">
      <c r="G1053" s="305" t="s">
        <v>40755</v>
      </c>
      <c r="H1053" s="306">
        <v>2299973.06</v>
      </c>
    </row>
    <row r="1054" spans="7:8" ht="14.4" x14ac:dyDescent="0.3">
      <c r="G1054" s="305" t="s">
        <v>18924</v>
      </c>
      <c r="H1054" s="306">
        <v>7128953.1299999999</v>
      </c>
    </row>
    <row r="1055" spans="7:8" ht="14.4" x14ac:dyDescent="0.3">
      <c r="G1055" s="305" t="s">
        <v>66813</v>
      </c>
      <c r="H1055" s="306">
        <v>12731.61</v>
      </c>
    </row>
    <row r="1056" spans="7:8" ht="14.4" x14ac:dyDescent="0.3">
      <c r="G1056" s="305" t="s">
        <v>34923</v>
      </c>
      <c r="H1056" s="306">
        <v>35725.19</v>
      </c>
    </row>
    <row r="1057" spans="7:8" ht="14.4" x14ac:dyDescent="0.3">
      <c r="G1057" s="305" t="s">
        <v>36208</v>
      </c>
      <c r="H1057" s="306">
        <v>96534.63</v>
      </c>
    </row>
    <row r="1058" spans="7:8" ht="14.4" x14ac:dyDescent="0.3">
      <c r="G1058" s="305" t="s">
        <v>18975</v>
      </c>
      <c r="H1058" s="306">
        <v>44971.87</v>
      </c>
    </row>
    <row r="1059" spans="7:8" ht="14.4" x14ac:dyDescent="0.3">
      <c r="G1059" s="305" t="s">
        <v>18976</v>
      </c>
      <c r="H1059" s="306">
        <v>6337.36</v>
      </c>
    </row>
    <row r="1060" spans="7:8" ht="14.4" x14ac:dyDescent="0.3">
      <c r="G1060" s="305" t="s">
        <v>33413</v>
      </c>
      <c r="H1060" s="306">
        <v>13494.1</v>
      </c>
    </row>
    <row r="1061" spans="7:8" ht="14.4" x14ac:dyDescent="0.3">
      <c r="G1061" s="305" t="s">
        <v>33414</v>
      </c>
      <c r="H1061" s="306">
        <v>6460.84</v>
      </c>
    </row>
    <row r="1062" spans="7:8" ht="14.4" x14ac:dyDescent="0.3">
      <c r="G1062" s="305" t="s">
        <v>18978</v>
      </c>
      <c r="H1062" s="306">
        <v>1066.17</v>
      </c>
    </row>
    <row r="1063" spans="7:8" ht="14.4" x14ac:dyDescent="0.3">
      <c r="G1063" s="305" t="s">
        <v>33415</v>
      </c>
      <c r="H1063" s="306">
        <v>12527.8</v>
      </c>
    </row>
    <row r="1064" spans="7:8" ht="14.4" x14ac:dyDescent="0.3">
      <c r="G1064" s="305" t="s">
        <v>13427</v>
      </c>
      <c r="H1064" s="306">
        <v>6393.78</v>
      </c>
    </row>
    <row r="1065" spans="7:8" ht="14.4" x14ac:dyDescent="0.3">
      <c r="G1065" s="305" t="s">
        <v>13428</v>
      </c>
      <c r="H1065" s="306">
        <v>16588.169999999998</v>
      </c>
    </row>
    <row r="1066" spans="7:8" ht="14.4" x14ac:dyDescent="0.3">
      <c r="G1066" s="305" t="s">
        <v>18983</v>
      </c>
      <c r="H1066" s="306">
        <v>697821.79</v>
      </c>
    </row>
    <row r="1067" spans="7:8" ht="14.4" x14ac:dyDescent="0.3">
      <c r="G1067" s="305" t="s">
        <v>18984</v>
      </c>
      <c r="H1067" s="306">
        <v>8212.0300000000007</v>
      </c>
    </row>
    <row r="1068" spans="7:8" ht="14.4" x14ac:dyDescent="0.3">
      <c r="G1068" s="305" t="s">
        <v>31939</v>
      </c>
      <c r="H1068" s="306">
        <v>808.3</v>
      </c>
    </row>
    <row r="1069" spans="7:8" ht="14.4" x14ac:dyDescent="0.3">
      <c r="G1069" s="305" t="s">
        <v>39091</v>
      </c>
      <c r="H1069" s="306">
        <v>134439.51999999999</v>
      </c>
    </row>
    <row r="1070" spans="7:8" ht="14.4" x14ac:dyDescent="0.3">
      <c r="G1070" s="305" t="s">
        <v>66814</v>
      </c>
      <c r="H1070" s="306">
        <v>4800</v>
      </c>
    </row>
    <row r="1071" spans="7:8" ht="14.4" x14ac:dyDescent="0.3">
      <c r="G1071" s="305" t="s">
        <v>54305</v>
      </c>
      <c r="H1071" s="306">
        <v>44500</v>
      </c>
    </row>
    <row r="1072" spans="7:8" ht="14.4" x14ac:dyDescent="0.3">
      <c r="G1072" s="305" t="s">
        <v>18987</v>
      </c>
      <c r="H1072" s="306">
        <v>483551.71</v>
      </c>
    </row>
    <row r="1073" spans="7:8" ht="14.4" x14ac:dyDescent="0.3">
      <c r="G1073" s="305" t="s">
        <v>61239</v>
      </c>
      <c r="H1073" s="306">
        <v>5402.31</v>
      </c>
    </row>
    <row r="1074" spans="7:8" ht="14.4" x14ac:dyDescent="0.3">
      <c r="G1074" s="305" t="s">
        <v>18989</v>
      </c>
      <c r="H1074" s="306">
        <v>53409.7</v>
      </c>
    </row>
    <row r="1075" spans="7:8" ht="14.4" x14ac:dyDescent="0.3">
      <c r="G1075" s="305" t="s">
        <v>18990</v>
      </c>
      <c r="H1075" s="306">
        <v>477503.14</v>
      </c>
    </row>
    <row r="1076" spans="7:8" ht="14.4" x14ac:dyDescent="0.3">
      <c r="G1076" s="305" t="s">
        <v>18991</v>
      </c>
      <c r="H1076" s="306">
        <v>168482.2</v>
      </c>
    </row>
    <row r="1077" spans="7:8" ht="14.4" x14ac:dyDescent="0.3">
      <c r="G1077" s="305" t="s">
        <v>36215</v>
      </c>
      <c r="H1077" s="306">
        <v>5580247.9900000002</v>
      </c>
    </row>
    <row r="1078" spans="7:8" ht="14.4" x14ac:dyDescent="0.3">
      <c r="G1078" s="305" t="s">
        <v>59450</v>
      </c>
      <c r="H1078" s="306">
        <v>375437</v>
      </c>
    </row>
    <row r="1079" spans="7:8" ht="14.4" x14ac:dyDescent="0.3">
      <c r="G1079" s="305" t="s">
        <v>58370</v>
      </c>
      <c r="H1079" s="306">
        <v>295550</v>
      </c>
    </row>
    <row r="1080" spans="7:8" ht="14.4" x14ac:dyDescent="0.3">
      <c r="G1080" s="305" t="s">
        <v>50631</v>
      </c>
      <c r="H1080" s="306">
        <v>1286149.23</v>
      </c>
    </row>
    <row r="1081" spans="7:8" ht="14.4" x14ac:dyDescent="0.3">
      <c r="G1081" s="305" t="s">
        <v>39092</v>
      </c>
      <c r="H1081" s="306">
        <v>27093.35</v>
      </c>
    </row>
    <row r="1082" spans="7:8" ht="14.4" x14ac:dyDescent="0.3">
      <c r="G1082" s="305" t="s">
        <v>18992</v>
      </c>
      <c r="H1082" s="306">
        <v>50559.63</v>
      </c>
    </row>
    <row r="1083" spans="7:8" ht="14.4" x14ac:dyDescent="0.3">
      <c r="G1083" s="305" t="s">
        <v>19018</v>
      </c>
      <c r="H1083" s="306">
        <v>230.09</v>
      </c>
    </row>
    <row r="1084" spans="7:8" ht="14.4" x14ac:dyDescent="0.3">
      <c r="G1084" s="305" t="s">
        <v>33425</v>
      </c>
      <c r="H1084" s="306">
        <v>13690.2</v>
      </c>
    </row>
    <row r="1085" spans="7:8" ht="14.4" x14ac:dyDescent="0.3">
      <c r="G1085" s="305" t="s">
        <v>19480</v>
      </c>
      <c r="H1085" s="306">
        <v>134656.54999999999</v>
      </c>
    </row>
    <row r="1086" spans="7:8" ht="14.4" x14ac:dyDescent="0.3">
      <c r="G1086" s="305" t="s">
        <v>19481</v>
      </c>
      <c r="H1086" s="306">
        <v>8000</v>
      </c>
    </row>
    <row r="1087" spans="7:8" ht="14.4" x14ac:dyDescent="0.3">
      <c r="G1087" s="305" t="s">
        <v>58371</v>
      </c>
      <c r="H1087" s="306">
        <v>14</v>
      </c>
    </row>
    <row r="1088" spans="7:8" ht="14.4" x14ac:dyDescent="0.3">
      <c r="G1088" s="305" t="s">
        <v>13459</v>
      </c>
      <c r="H1088" s="306">
        <v>52819.24</v>
      </c>
    </row>
    <row r="1089" spans="7:8" ht="14.4" x14ac:dyDescent="0.3">
      <c r="G1089" s="305" t="s">
        <v>19482</v>
      </c>
      <c r="H1089" s="306">
        <v>112458</v>
      </c>
    </row>
    <row r="1090" spans="7:8" ht="14.4" x14ac:dyDescent="0.3">
      <c r="G1090" s="305" t="s">
        <v>19483</v>
      </c>
      <c r="H1090" s="306">
        <v>27528.799999999999</v>
      </c>
    </row>
    <row r="1091" spans="7:8" ht="14.4" x14ac:dyDescent="0.3">
      <c r="G1091" s="305" t="s">
        <v>19484</v>
      </c>
      <c r="H1091" s="306">
        <v>2621.5</v>
      </c>
    </row>
    <row r="1092" spans="7:8" ht="14.4" x14ac:dyDescent="0.3">
      <c r="G1092" s="305" t="s">
        <v>36244</v>
      </c>
      <c r="H1092" s="306">
        <v>957663.67</v>
      </c>
    </row>
    <row r="1093" spans="7:8" ht="14.4" x14ac:dyDescent="0.3">
      <c r="G1093" s="305" t="s">
        <v>19611</v>
      </c>
      <c r="H1093" s="306">
        <v>651884.82999999996</v>
      </c>
    </row>
    <row r="1094" spans="7:8" ht="14.4" x14ac:dyDescent="0.3">
      <c r="G1094" s="305" t="s">
        <v>33454</v>
      </c>
      <c r="H1094" s="306">
        <v>38017.230000000003</v>
      </c>
    </row>
    <row r="1095" spans="7:8" ht="14.4" x14ac:dyDescent="0.3">
      <c r="G1095" s="305" t="s">
        <v>66815</v>
      </c>
      <c r="H1095" s="306">
        <v>1678.76</v>
      </c>
    </row>
    <row r="1096" spans="7:8" ht="14.4" x14ac:dyDescent="0.3">
      <c r="G1096" s="305" t="s">
        <v>56793</v>
      </c>
      <c r="H1096" s="306">
        <v>9862</v>
      </c>
    </row>
    <row r="1097" spans="7:8" ht="14.4" x14ac:dyDescent="0.3">
      <c r="G1097" s="305" t="s">
        <v>47492</v>
      </c>
      <c r="H1097" s="306">
        <v>161175.70000000001</v>
      </c>
    </row>
    <row r="1098" spans="7:8" ht="14.4" x14ac:dyDescent="0.3">
      <c r="G1098" s="305" t="s">
        <v>19615</v>
      </c>
      <c r="H1098" s="306">
        <v>259143.19</v>
      </c>
    </row>
    <row r="1099" spans="7:8" ht="14.4" x14ac:dyDescent="0.3">
      <c r="G1099" s="305" t="s">
        <v>19616</v>
      </c>
      <c r="H1099" s="306">
        <v>540813.11</v>
      </c>
    </row>
    <row r="1100" spans="7:8" ht="14.4" x14ac:dyDescent="0.3">
      <c r="G1100" s="305" t="s">
        <v>19618</v>
      </c>
      <c r="H1100" s="306">
        <v>964.45</v>
      </c>
    </row>
    <row r="1101" spans="7:8" ht="14.4" x14ac:dyDescent="0.3">
      <c r="G1101" s="305" t="s">
        <v>34997</v>
      </c>
      <c r="H1101" s="306">
        <v>8589</v>
      </c>
    </row>
    <row r="1102" spans="7:8" ht="14.4" x14ac:dyDescent="0.3">
      <c r="G1102" s="305" t="s">
        <v>19855</v>
      </c>
      <c r="H1102" s="306">
        <v>6572.97</v>
      </c>
    </row>
    <row r="1103" spans="7:8" ht="14.4" x14ac:dyDescent="0.3">
      <c r="G1103" s="305" t="s">
        <v>13491</v>
      </c>
      <c r="H1103" s="306">
        <v>1159.98</v>
      </c>
    </row>
    <row r="1104" spans="7:8" ht="14.4" x14ac:dyDescent="0.3">
      <c r="G1104" s="305" t="s">
        <v>13492</v>
      </c>
      <c r="H1104" s="306">
        <v>3693.99</v>
      </c>
    </row>
    <row r="1105" spans="7:8" ht="14.4" x14ac:dyDescent="0.3">
      <c r="G1105" s="305" t="s">
        <v>19868</v>
      </c>
      <c r="H1105" s="306">
        <v>69967</v>
      </c>
    </row>
    <row r="1106" spans="7:8" ht="14.4" x14ac:dyDescent="0.3">
      <c r="G1106" s="305" t="s">
        <v>54333</v>
      </c>
      <c r="H1106" s="306">
        <v>21990</v>
      </c>
    </row>
    <row r="1107" spans="7:8" ht="14.4" x14ac:dyDescent="0.3">
      <c r="G1107" s="305" t="s">
        <v>19872</v>
      </c>
      <c r="H1107" s="306">
        <v>9299.11</v>
      </c>
    </row>
    <row r="1108" spans="7:8" ht="14.4" x14ac:dyDescent="0.3">
      <c r="G1108" s="305" t="s">
        <v>19880</v>
      </c>
      <c r="H1108" s="306">
        <v>108009.62</v>
      </c>
    </row>
    <row r="1109" spans="7:8" ht="14.4" x14ac:dyDescent="0.3">
      <c r="G1109" s="305" t="s">
        <v>19881</v>
      </c>
      <c r="H1109" s="306">
        <v>488224.91</v>
      </c>
    </row>
    <row r="1110" spans="7:8" ht="14.4" x14ac:dyDescent="0.3">
      <c r="G1110" s="305" t="s">
        <v>33495</v>
      </c>
      <c r="H1110" s="306">
        <v>787735.75</v>
      </c>
    </row>
    <row r="1111" spans="7:8" ht="14.4" x14ac:dyDescent="0.3">
      <c r="G1111" s="305" t="s">
        <v>20049</v>
      </c>
      <c r="H1111" s="306">
        <v>841625.23</v>
      </c>
    </row>
    <row r="1112" spans="7:8" ht="14.4" x14ac:dyDescent="0.3">
      <c r="G1112" s="305" t="s">
        <v>39139</v>
      </c>
      <c r="H1112" s="306">
        <v>355.16</v>
      </c>
    </row>
    <row r="1113" spans="7:8" ht="14.4" x14ac:dyDescent="0.3">
      <c r="G1113" s="305" t="s">
        <v>20051</v>
      </c>
      <c r="H1113" s="306">
        <v>146.18</v>
      </c>
    </row>
    <row r="1114" spans="7:8" ht="14.4" x14ac:dyDescent="0.3">
      <c r="G1114" s="305" t="s">
        <v>20054</v>
      </c>
      <c r="H1114" s="306">
        <v>177312.68</v>
      </c>
    </row>
    <row r="1115" spans="7:8" ht="14.4" x14ac:dyDescent="0.3">
      <c r="G1115" s="305" t="s">
        <v>36272</v>
      </c>
      <c r="H1115" s="306">
        <v>21681.07</v>
      </c>
    </row>
    <row r="1116" spans="7:8" ht="14.4" x14ac:dyDescent="0.3">
      <c r="G1116" s="305" t="s">
        <v>20060</v>
      </c>
      <c r="H1116" s="306">
        <v>-918.31</v>
      </c>
    </row>
    <row r="1117" spans="7:8" ht="14.4" x14ac:dyDescent="0.3">
      <c r="G1117" s="305" t="s">
        <v>20063</v>
      </c>
      <c r="H1117" s="306">
        <v>55432.32</v>
      </c>
    </row>
    <row r="1118" spans="7:8" ht="14.4" x14ac:dyDescent="0.3">
      <c r="G1118" s="305" t="s">
        <v>20064</v>
      </c>
      <c r="H1118" s="306">
        <v>4676.33</v>
      </c>
    </row>
    <row r="1119" spans="7:8" ht="14.4" x14ac:dyDescent="0.3">
      <c r="G1119" s="305" t="s">
        <v>43220</v>
      </c>
      <c r="H1119" s="306">
        <v>59.13</v>
      </c>
    </row>
    <row r="1120" spans="7:8" ht="14.4" x14ac:dyDescent="0.3">
      <c r="G1120" s="305" t="s">
        <v>20071</v>
      </c>
      <c r="H1120" s="306">
        <v>192749.34</v>
      </c>
    </row>
    <row r="1121" spans="7:8" ht="14.4" x14ac:dyDescent="0.3">
      <c r="G1121" s="305" t="s">
        <v>20103</v>
      </c>
      <c r="H1121" s="306">
        <v>42670</v>
      </c>
    </row>
    <row r="1122" spans="7:8" ht="14.4" x14ac:dyDescent="0.3">
      <c r="G1122" s="305" t="s">
        <v>20237</v>
      </c>
      <c r="H1122" s="306">
        <v>68721.69</v>
      </c>
    </row>
    <row r="1123" spans="7:8" ht="14.4" x14ac:dyDescent="0.3">
      <c r="G1123" s="305" t="s">
        <v>35017</v>
      </c>
      <c r="H1123" s="306">
        <v>589.79999999999995</v>
      </c>
    </row>
    <row r="1124" spans="7:8" ht="14.4" x14ac:dyDescent="0.3">
      <c r="G1124" s="305" t="s">
        <v>20241</v>
      </c>
      <c r="H1124" s="306">
        <v>313</v>
      </c>
    </row>
    <row r="1125" spans="7:8" ht="14.4" x14ac:dyDescent="0.3">
      <c r="G1125" s="305" t="s">
        <v>66816</v>
      </c>
      <c r="H1125" s="306">
        <v>693.88</v>
      </c>
    </row>
    <row r="1126" spans="7:8" ht="14.4" x14ac:dyDescent="0.3">
      <c r="G1126" s="305" t="s">
        <v>13516</v>
      </c>
      <c r="H1126" s="306">
        <v>9012.98</v>
      </c>
    </row>
    <row r="1127" spans="7:8" ht="14.4" x14ac:dyDescent="0.3">
      <c r="G1127" s="305" t="s">
        <v>20300</v>
      </c>
      <c r="H1127" s="306">
        <v>20400</v>
      </c>
    </row>
    <row r="1128" spans="7:8" ht="14.4" x14ac:dyDescent="0.3">
      <c r="G1128" s="305" t="s">
        <v>20418</v>
      </c>
      <c r="H1128" s="306">
        <v>35179.769999999997</v>
      </c>
    </row>
    <row r="1129" spans="7:8" ht="14.4" x14ac:dyDescent="0.3">
      <c r="G1129" s="305" t="s">
        <v>49367</v>
      </c>
      <c r="H1129" s="306">
        <v>2000</v>
      </c>
    </row>
    <row r="1130" spans="7:8" ht="14.4" x14ac:dyDescent="0.3">
      <c r="G1130" s="305" t="s">
        <v>54342</v>
      </c>
      <c r="H1130" s="306">
        <v>715.5</v>
      </c>
    </row>
    <row r="1131" spans="7:8" ht="14.4" x14ac:dyDescent="0.3">
      <c r="G1131" s="305" t="s">
        <v>20424</v>
      </c>
      <c r="H1131" s="306">
        <v>33788.559999999998</v>
      </c>
    </row>
    <row r="1132" spans="7:8" ht="14.4" x14ac:dyDescent="0.3">
      <c r="G1132" s="305" t="s">
        <v>13546</v>
      </c>
      <c r="H1132" s="306">
        <v>6869.12</v>
      </c>
    </row>
    <row r="1133" spans="7:8" ht="14.4" x14ac:dyDescent="0.3">
      <c r="G1133" s="305" t="s">
        <v>20586</v>
      </c>
      <c r="H1133" s="306">
        <v>1491.1</v>
      </c>
    </row>
    <row r="1134" spans="7:8" ht="14.4" x14ac:dyDescent="0.3">
      <c r="G1134" s="305" t="s">
        <v>20587</v>
      </c>
      <c r="H1134" s="306">
        <v>1022</v>
      </c>
    </row>
    <row r="1135" spans="7:8" ht="14.4" x14ac:dyDescent="0.3">
      <c r="G1135" s="305" t="s">
        <v>20674</v>
      </c>
      <c r="H1135" s="306">
        <v>2953967.66</v>
      </c>
    </row>
    <row r="1136" spans="7:8" ht="14.4" x14ac:dyDescent="0.3">
      <c r="G1136" s="305" t="s">
        <v>33607</v>
      </c>
      <c r="H1136" s="306">
        <v>684202.4</v>
      </c>
    </row>
    <row r="1137" spans="7:8" ht="14.4" x14ac:dyDescent="0.3">
      <c r="G1137" s="305" t="s">
        <v>20675</v>
      </c>
      <c r="H1137" s="306">
        <v>153106.15</v>
      </c>
    </row>
    <row r="1138" spans="7:8" ht="14.4" x14ac:dyDescent="0.3">
      <c r="G1138" s="305" t="s">
        <v>20676</v>
      </c>
      <c r="H1138" s="306">
        <v>8563.93</v>
      </c>
    </row>
    <row r="1139" spans="7:8" ht="14.4" x14ac:dyDescent="0.3">
      <c r="G1139" s="305" t="s">
        <v>62358</v>
      </c>
      <c r="H1139" s="306">
        <v>47292.98</v>
      </c>
    </row>
    <row r="1140" spans="7:8" ht="14.4" x14ac:dyDescent="0.3">
      <c r="G1140" s="305" t="s">
        <v>39177</v>
      </c>
      <c r="H1140" s="306">
        <v>556438.41</v>
      </c>
    </row>
    <row r="1141" spans="7:8" ht="14.4" x14ac:dyDescent="0.3">
      <c r="G1141" s="305" t="s">
        <v>54349</v>
      </c>
      <c r="H1141" s="306">
        <v>31832.16</v>
      </c>
    </row>
    <row r="1142" spans="7:8" ht="14.4" x14ac:dyDescent="0.3">
      <c r="G1142" s="305" t="s">
        <v>49370</v>
      </c>
      <c r="H1142" s="306">
        <v>17600.48</v>
      </c>
    </row>
    <row r="1143" spans="7:8" ht="14.4" x14ac:dyDescent="0.3">
      <c r="G1143" s="305" t="s">
        <v>13569</v>
      </c>
      <c r="H1143" s="306">
        <v>372824.97</v>
      </c>
    </row>
    <row r="1144" spans="7:8" ht="14.4" x14ac:dyDescent="0.3">
      <c r="G1144" s="305" t="s">
        <v>36297</v>
      </c>
      <c r="H1144" s="306">
        <v>30924.92</v>
      </c>
    </row>
    <row r="1145" spans="7:8" ht="14.4" x14ac:dyDescent="0.3">
      <c r="G1145" s="305" t="s">
        <v>20679</v>
      </c>
      <c r="H1145" s="306">
        <v>3044216.93</v>
      </c>
    </row>
    <row r="1146" spans="7:8" ht="14.4" x14ac:dyDescent="0.3">
      <c r="G1146" s="305" t="s">
        <v>20680</v>
      </c>
      <c r="H1146" s="306">
        <v>266395.34999999998</v>
      </c>
    </row>
    <row r="1147" spans="7:8" ht="14.4" x14ac:dyDescent="0.3">
      <c r="G1147" s="305" t="s">
        <v>13571</v>
      </c>
      <c r="H1147" s="306">
        <v>3085289.9</v>
      </c>
    </row>
    <row r="1148" spans="7:8" ht="14.4" x14ac:dyDescent="0.3">
      <c r="G1148" s="305" t="s">
        <v>35069</v>
      </c>
      <c r="H1148" s="306">
        <v>4544595.58</v>
      </c>
    </row>
    <row r="1149" spans="7:8" ht="14.4" x14ac:dyDescent="0.3">
      <c r="G1149" s="305" t="s">
        <v>39178</v>
      </c>
      <c r="H1149" s="306">
        <v>952802.55</v>
      </c>
    </row>
    <row r="1150" spans="7:8" ht="14.4" x14ac:dyDescent="0.3">
      <c r="G1150" s="305" t="s">
        <v>50657</v>
      </c>
      <c r="H1150" s="306">
        <v>185130.9</v>
      </c>
    </row>
    <row r="1151" spans="7:8" ht="14.4" x14ac:dyDescent="0.3">
      <c r="G1151" s="305" t="s">
        <v>54351</v>
      </c>
      <c r="H1151" s="306">
        <v>141745.25</v>
      </c>
    </row>
    <row r="1152" spans="7:8" ht="14.4" x14ac:dyDescent="0.3">
      <c r="G1152" s="305" t="s">
        <v>66817</v>
      </c>
      <c r="H1152" s="306">
        <v>187562.95</v>
      </c>
    </row>
    <row r="1153" spans="7:8" ht="14.4" x14ac:dyDescent="0.3">
      <c r="G1153" s="305" t="s">
        <v>49371</v>
      </c>
      <c r="H1153" s="306">
        <v>748501.56</v>
      </c>
    </row>
    <row r="1154" spans="7:8" ht="14.4" x14ac:dyDescent="0.3">
      <c r="G1154" s="305" t="s">
        <v>21050</v>
      </c>
      <c r="H1154" s="306">
        <v>294738.36</v>
      </c>
    </row>
    <row r="1155" spans="7:8" ht="14.4" x14ac:dyDescent="0.3">
      <c r="G1155" s="305" t="s">
        <v>66818</v>
      </c>
      <c r="H1155" s="306">
        <v>6938.03</v>
      </c>
    </row>
    <row r="1156" spans="7:8" ht="14.4" x14ac:dyDescent="0.3">
      <c r="G1156" s="305" t="s">
        <v>21054</v>
      </c>
      <c r="H1156" s="306">
        <v>22272.02</v>
      </c>
    </row>
    <row r="1157" spans="7:8" ht="14.4" x14ac:dyDescent="0.3">
      <c r="G1157" s="305" t="s">
        <v>13578</v>
      </c>
      <c r="H1157" s="306">
        <v>-1.92</v>
      </c>
    </row>
    <row r="1158" spans="7:8" ht="14.4" x14ac:dyDescent="0.3">
      <c r="G1158" s="305" t="s">
        <v>21056</v>
      </c>
      <c r="H1158" s="306">
        <v>9750</v>
      </c>
    </row>
    <row r="1159" spans="7:8" ht="14.4" x14ac:dyDescent="0.3">
      <c r="G1159" s="305" t="s">
        <v>21058</v>
      </c>
      <c r="H1159" s="306">
        <v>110614.97</v>
      </c>
    </row>
    <row r="1160" spans="7:8" ht="14.4" x14ac:dyDescent="0.3">
      <c r="G1160" s="305" t="s">
        <v>35079</v>
      </c>
      <c r="H1160" s="306">
        <v>5309600.17</v>
      </c>
    </row>
    <row r="1161" spans="7:8" ht="14.4" x14ac:dyDescent="0.3">
      <c r="G1161" s="305" t="s">
        <v>36309</v>
      </c>
      <c r="H1161" s="306">
        <v>64990.75</v>
      </c>
    </row>
    <row r="1162" spans="7:8" ht="14.4" x14ac:dyDescent="0.3">
      <c r="G1162" s="305" t="s">
        <v>13590</v>
      </c>
      <c r="H1162" s="306">
        <v>478727.33</v>
      </c>
    </row>
    <row r="1163" spans="7:8" ht="14.4" x14ac:dyDescent="0.3">
      <c r="G1163" s="305" t="s">
        <v>56807</v>
      </c>
      <c r="H1163" s="306">
        <v>723383</v>
      </c>
    </row>
    <row r="1164" spans="7:8" ht="14.4" x14ac:dyDescent="0.3">
      <c r="G1164" s="305" t="s">
        <v>21184</v>
      </c>
      <c r="H1164" s="306">
        <v>8470</v>
      </c>
    </row>
    <row r="1165" spans="7:8" ht="14.4" x14ac:dyDescent="0.3">
      <c r="G1165" s="305" t="s">
        <v>32163</v>
      </c>
      <c r="H1165" s="306">
        <v>1068.1600000000001</v>
      </c>
    </row>
    <row r="1166" spans="7:8" ht="14.4" x14ac:dyDescent="0.3">
      <c r="G1166" s="305" t="s">
        <v>13600</v>
      </c>
      <c r="H1166" s="306">
        <v>19775.669999999998</v>
      </c>
    </row>
    <row r="1167" spans="7:8" ht="14.4" x14ac:dyDescent="0.3">
      <c r="G1167" s="305" t="s">
        <v>56808</v>
      </c>
      <c r="H1167" s="306">
        <v>117454.47</v>
      </c>
    </row>
    <row r="1168" spans="7:8" ht="14.4" x14ac:dyDescent="0.3">
      <c r="G1168" s="305" t="s">
        <v>21315</v>
      </c>
      <c r="H1168" s="306">
        <v>593007.37</v>
      </c>
    </row>
    <row r="1169" spans="7:8" ht="14.4" x14ac:dyDescent="0.3">
      <c r="G1169" s="305" t="s">
        <v>36333</v>
      </c>
      <c r="H1169" s="306">
        <v>6995</v>
      </c>
    </row>
    <row r="1170" spans="7:8" ht="14.4" x14ac:dyDescent="0.3">
      <c r="G1170" s="305" t="s">
        <v>21318</v>
      </c>
      <c r="H1170" s="306">
        <v>101150.56</v>
      </c>
    </row>
    <row r="1171" spans="7:8" ht="14.4" x14ac:dyDescent="0.3">
      <c r="G1171" s="305" t="s">
        <v>66819</v>
      </c>
      <c r="H1171" s="306">
        <v>9834.76</v>
      </c>
    </row>
    <row r="1172" spans="7:8" ht="14.4" x14ac:dyDescent="0.3">
      <c r="G1172" s="305" t="s">
        <v>21320</v>
      </c>
      <c r="H1172" s="306">
        <v>104000.59</v>
      </c>
    </row>
    <row r="1173" spans="7:8" ht="14.4" x14ac:dyDescent="0.3">
      <c r="G1173" s="305" t="s">
        <v>21321</v>
      </c>
      <c r="H1173" s="306">
        <v>236176.82</v>
      </c>
    </row>
    <row r="1174" spans="7:8" ht="14.4" x14ac:dyDescent="0.3">
      <c r="G1174" s="305" t="s">
        <v>40801</v>
      </c>
      <c r="H1174" s="306">
        <v>2059118.91</v>
      </c>
    </row>
    <row r="1175" spans="7:8" ht="14.4" x14ac:dyDescent="0.3">
      <c r="G1175" s="305" t="s">
        <v>54381</v>
      </c>
      <c r="H1175" s="306">
        <v>5645.6</v>
      </c>
    </row>
    <row r="1176" spans="7:8" ht="14.4" x14ac:dyDescent="0.3">
      <c r="G1176" s="305" t="s">
        <v>21322</v>
      </c>
      <c r="H1176" s="306">
        <v>62288.800000000003</v>
      </c>
    </row>
    <row r="1177" spans="7:8" ht="14.4" x14ac:dyDescent="0.3">
      <c r="G1177" s="305" t="s">
        <v>21430</v>
      </c>
      <c r="H1177" s="306">
        <v>34856.25</v>
      </c>
    </row>
    <row r="1178" spans="7:8" ht="14.4" x14ac:dyDescent="0.3">
      <c r="G1178" s="305" t="s">
        <v>49375</v>
      </c>
      <c r="H1178" s="306">
        <v>19976.25</v>
      </c>
    </row>
    <row r="1179" spans="7:8" ht="14.4" x14ac:dyDescent="0.3">
      <c r="G1179" s="305" t="s">
        <v>21431</v>
      </c>
      <c r="H1179" s="306">
        <v>1765.5</v>
      </c>
    </row>
    <row r="1180" spans="7:8" ht="14.4" x14ac:dyDescent="0.3">
      <c r="G1180" s="305" t="s">
        <v>21432</v>
      </c>
      <c r="H1180" s="306">
        <v>2942.5</v>
      </c>
    </row>
    <row r="1181" spans="7:8" ht="14.4" x14ac:dyDescent="0.3">
      <c r="G1181" s="305" t="s">
        <v>21434</v>
      </c>
      <c r="H1181" s="306">
        <v>31626.25</v>
      </c>
    </row>
    <row r="1182" spans="7:8" ht="14.4" x14ac:dyDescent="0.3">
      <c r="G1182" s="305" t="s">
        <v>21439</v>
      </c>
      <c r="H1182" s="306">
        <v>835016.23</v>
      </c>
    </row>
    <row r="1183" spans="7:8" ht="14.4" x14ac:dyDescent="0.3">
      <c r="G1183" s="305" t="s">
        <v>48470</v>
      </c>
      <c r="H1183" s="306">
        <v>49072.02</v>
      </c>
    </row>
    <row r="1184" spans="7:8" ht="14.4" x14ac:dyDescent="0.3">
      <c r="G1184" s="305" t="s">
        <v>21555</v>
      </c>
      <c r="H1184" s="306">
        <v>5976</v>
      </c>
    </row>
    <row r="1185" spans="7:8" ht="14.4" x14ac:dyDescent="0.3">
      <c r="G1185" s="305" t="s">
        <v>21558</v>
      </c>
      <c r="H1185" s="306">
        <v>9520.52</v>
      </c>
    </row>
    <row r="1186" spans="7:8" ht="14.4" x14ac:dyDescent="0.3">
      <c r="G1186" s="305" t="s">
        <v>13634</v>
      </c>
      <c r="H1186" s="306">
        <v>1185.5</v>
      </c>
    </row>
    <row r="1187" spans="7:8" ht="14.4" x14ac:dyDescent="0.3">
      <c r="G1187" s="305" t="s">
        <v>13635</v>
      </c>
      <c r="H1187" s="306">
        <v>3778.05</v>
      </c>
    </row>
    <row r="1188" spans="7:8" ht="14.4" x14ac:dyDescent="0.3">
      <c r="G1188" s="305" t="s">
        <v>21574</v>
      </c>
      <c r="H1188" s="306">
        <v>288834.28999999998</v>
      </c>
    </row>
    <row r="1189" spans="7:8" ht="14.4" x14ac:dyDescent="0.3">
      <c r="G1189" s="305" t="s">
        <v>21575</v>
      </c>
      <c r="H1189" s="306">
        <v>717.91</v>
      </c>
    </row>
    <row r="1190" spans="7:8" ht="14.4" x14ac:dyDescent="0.3">
      <c r="G1190" s="305" t="s">
        <v>58044</v>
      </c>
      <c r="H1190" s="306">
        <v>8195.26</v>
      </c>
    </row>
    <row r="1191" spans="7:8" ht="14.4" x14ac:dyDescent="0.3">
      <c r="G1191" s="305" t="s">
        <v>21578</v>
      </c>
      <c r="H1191" s="306">
        <v>1116108.54</v>
      </c>
    </row>
    <row r="1192" spans="7:8" ht="14.4" x14ac:dyDescent="0.3">
      <c r="G1192" s="305" t="s">
        <v>21579</v>
      </c>
      <c r="H1192" s="306">
        <v>14429.18</v>
      </c>
    </row>
    <row r="1193" spans="7:8" ht="14.4" x14ac:dyDescent="0.3">
      <c r="G1193" s="305" t="s">
        <v>66820</v>
      </c>
      <c r="H1193" s="306">
        <v>5334.83</v>
      </c>
    </row>
    <row r="1194" spans="7:8" ht="14.4" x14ac:dyDescent="0.3">
      <c r="G1194" s="305" t="s">
        <v>21580</v>
      </c>
      <c r="H1194" s="306">
        <v>320.22000000000003</v>
      </c>
    </row>
    <row r="1195" spans="7:8" ht="14.4" x14ac:dyDescent="0.3">
      <c r="G1195" s="305" t="s">
        <v>66821</v>
      </c>
      <c r="H1195" s="306">
        <v>124200</v>
      </c>
    </row>
    <row r="1196" spans="7:8" ht="14.4" x14ac:dyDescent="0.3">
      <c r="G1196" s="305" t="s">
        <v>21685</v>
      </c>
      <c r="H1196" s="306">
        <v>104971.2</v>
      </c>
    </row>
    <row r="1197" spans="7:8" ht="14.4" x14ac:dyDescent="0.3">
      <c r="G1197" s="305" t="s">
        <v>21686</v>
      </c>
      <c r="H1197" s="306">
        <v>13089.56</v>
      </c>
    </row>
    <row r="1198" spans="7:8" ht="14.4" x14ac:dyDescent="0.3">
      <c r="G1198" s="305" t="s">
        <v>21688</v>
      </c>
      <c r="H1198" s="306">
        <v>14182.89</v>
      </c>
    </row>
    <row r="1199" spans="7:8" ht="14.4" x14ac:dyDescent="0.3">
      <c r="G1199" s="305" t="s">
        <v>21689</v>
      </c>
      <c r="H1199" s="306">
        <v>70758.149999999994</v>
      </c>
    </row>
    <row r="1200" spans="7:8" ht="14.4" x14ac:dyDescent="0.3">
      <c r="G1200" s="305" t="s">
        <v>54392</v>
      </c>
      <c r="H1200" s="306">
        <v>307329.46999999997</v>
      </c>
    </row>
    <row r="1201" spans="7:8" ht="14.4" x14ac:dyDescent="0.3">
      <c r="G1201" s="305" t="s">
        <v>21691</v>
      </c>
      <c r="H1201" s="306">
        <v>533.92999999999995</v>
      </c>
    </row>
    <row r="1202" spans="7:8" ht="14.4" x14ac:dyDescent="0.3">
      <c r="G1202" s="305" t="s">
        <v>66822</v>
      </c>
      <c r="H1202" s="306">
        <v>3881</v>
      </c>
    </row>
    <row r="1203" spans="7:8" ht="14.4" x14ac:dyDescent="0.3">
      <c r="G1203" s="305" t="s">
        <v>13653</v>
      </c>
      <c r="H1203" s="306">
        <v>63570.65</v>
      </c>
    </row>
    <row r="1204" spans="7:8" ht="14.4" x14ac:dyDescent="0.3">
      <c r="G1204" s="305" t="s">
        <v>21833</v>
      </c>
      <c r="H1204" s="306">
        <v>6699.18</v>
      </c>
    </row>
    <row r="1205" spans="7:8" ht="14.4" x14ac:dyDescent="0.3">
      <c r="G1205" s="305" t="s">
        <v>21905</v>
      </c>
      <c r="H1205" s="306">
        <v>8739.15</v>
      </c>
    </row>
    <row r="1206" spans="7:8" ht="14.4" x14ac:dyDescent="0.3">
      <c r="G1206" s="305" t="s">
        <v>13680</v>
      </c>
      <c r="H1206" s="306">
        <v>668.56</v>
      </c>
    </row>
    <row r="1207" spans="7:8" ht="14.4" x14ac:dyDescent="0.3">
      <c r="G1207" s="305" t="s">
        <v>13681</v>
      </c>
      <c r="H1207" s="306">
        <v>2124.7600000000002</v>
      </c>
    </row>
    <row r="1208" spans="7:8" ht="14.4" x14ac:dyDescent="0.3">
      <c r="G1208" s="305" t="s">
        <v>21924</v>
      </c>
      <c r="H1208" s="306">
        <v>52553.95</v>
      </c>
    </row>
    <row r="1209" spans="7:8" ht="14.4" x14ac:dyDescent="0.3">
      <c r="G1209" s="305" t="s">
        <v>36372</v>
      </c>
      <c r="H1209" s="306">
        <v>500</v>
      </c>
    </row>
    <row r="1210" spans="7:8" ht="14.4" x14ac:dyDescent="0.3">
      <c r="G1210" s="305" t="s">
        <v>21983</v>
      </c>
      <c r="H1210" s="306">
        <v>824</v>
      </c>
    </row>
    <row r="1211" spans="7:8" ht="14.4" x14ac:dyDescent="0.3">
      <c r="G1211" s="305" t="s">
        <v>21985</v>
      </c>
      <c r="H1211" s="306">
        <v>0.02</v>
      </c>
    </row>
    <row r="1212" spans="7:8" ht="14.4" x14ac:dyDescent="0.3">
      <c r="G1212" s="305" t="s">
        <v>36395</v>
      </c>
      <c r="H1212" s="306">
        <v>18798</v>
      </c>
    </row>
    <row r="1213" spans="7:8" ht="14.4" x14ac:dyDescent="0.3">
      <c r="G1213" s="305" t="s">
        <v>13727</v>
      </c>
      <c r="H1213" s="306">
        <v>62980.41</v>
      </c>
    </row>
    <row r="1214" spans="7:8" ht="14.4" x14ac:dyDescent="0.3">
      <c r="G1214" s="305" t="s">
        <v>66823</v>
      </c>
      <c r="H1214" s="306">
        <v>193000</v>
      </c>
    </row>
    <row r="1215" spans="7:8" ht="14.4" x14ac:dyDescent="0.3">
      <c r="G1215" s="305" t="s">
        <v>22345</v>
      </c>
      <c r="H1215" s="306">
        <v>708607.92</v>
      </c>
    </row>
    <row r="1216" spans="7:8" ht="14.4" x14ac:dyDescent="0.3">
      <c r="G1216" s="305" t="s">
        <v>22346</v>
      </c>
      <c r="H1216" s="306">
        <v>38307.5</v>
      </c>
    </row>
    <row r="1217" spans="7:8" ht="14.4" x14ac:dyDescent="0.3">
      <c r="G1217" s="305" t="s">
        <v>66824</v>
      </c>
      <c r="H1217" s="306">
        <v>200</v>
      </c>
    </row>
    <row r="1218" spans="7:8" ht="14.4" x14ac:dyDescent="0.3">
      <c r="G1218" s="305" t="s">
        <v>43273</v>
      </c>
      <c r="H1218" s="306">
        <v>80289.5</v>
      </c>
    </row>
    <row r="1219" spans="7:8" ht="14.4" x14ac:dyDescent="0.3">
      <c r="G1219" s="305" t="s">
        <v>22347</v>
      </c>
      <c r="H1219" s="306">
        <v>519350.15</v>
      </c>
    </row>
    <row r="1220" spans="7:8" ht="14.4" x14ac:dyDescent="0.3">
      <c r="G1220" s="305" t="s">
        <v>35205</v>
      </c>
      <c r="H1220" s="306">
        <v>75000</v>
      </c>
    </row>
    <row r="1221" spans="7:8" ht="14.4" x14ac:dyDescent="0.3">
      <c r="G1221" s="305" t="s">
        <v>13739</v>
      </c>
      <c r="H1221" s="306">
        <v>112036.03</v>
      </c>
    </row>
    <row r="1222" spans="7:8" ht="14.4" x14ac:dyDescent="0.3">
      <c r="G1222" s="305" t="s">
        <v>22353</v>
      </c>
      <c r="H1222" s="306">
        <v>84413.35</v>
      </c>
    </row>
    <row r="1223" spans="7:8" ht="14.4" x14ac:dyDescent="0.3">
      <c r="G1223" s="305" t="s">
        <v>46079</v>
      </c>
      <c r="H1223" s="306">
        <v>11070</v>
      </c>
    </row>
    <row r="1224" spans="7:8" ht="14.4" x14ac:dyDescent="0.3">
      <c r="G1224" s="305" t="s">
        <v>13740</v>
      </c>
      <c r="H1224" s="306">
        <v>5854.65</v>
      </c>
    </row>
    <row r="1225" spans="7:8" ht="14.4" x14ac:dyDescent="0.3">
      <c r="G1225" s="305" t="s">
        <v>13741</v>
      </c>
      <c r="H1225" s="306">
        <v>1732315.13</v>
      </c>
    </row>
    <row r="1226" spans="7:8" ht="14.4" x14ac:dyDescent="0.3">
      <c r="G1226" s="305" t="s">
        <v>62500</v>
      </c>
      <c r="H1226" s="306">
        <v>22336584.739999998</v>
      </c>
    </row>
    <row r="1227" spans="7:8" ht="14.4" x14ac:dyDescent="0.3">
      <c r="G1227" s="305" t="s">
        <v>58374</v>
      </c>
      <c r="H1227" s="306">
        <v>5614734.4299999997</v>
      </c>
    </row>
    <row r="1228" spans="7:8" ht="14.4" x14ac:dyDescent="0.3">
      <c r="G1228" s="305" t="s">
        <v>22508</v>
      </c>
      <c r="H1228" s="306">
        <v>21122.5</v>
      </c>
    </row>
    <row r="1229" spans="7:8" ht="14.4" x14ac:dyDescent="0.3">
      <c r="G1229" s="305" t="s">
        <v>13757</v>
      </c>
      <c r="H1229" s="306">
        <v>989.1</v>
      </c>
    </row>
    <row r="1230" spans="7:8" ht="14.4" x14ac:dyDescent="0.3">
      <c r="G1230" s="305" t="s">
        <v>50694</v>
      </c>
      <c r="H1230" s="306">
        <v>32100</v>
      </c>
    </row>
    <row r="1231" spans="7:8" ht="14.4" x14ac:dyDescent="0.3">
      <c r="G1231" s="305" t="s">
        <v>58768</v>
      </c>
      <c r="H1231" s="306">
        <v>30873.83</v>
      </c>
    </row>
    <row r="1232" spans="7:8" ht="14.4" x14ac:dyDescent="0.3">
      <c r="G1232" s="305" t="s">
        <v>22588</v>
      </c>
      <c r="H1232" s="306">
        <v>1600</v>
      </c>
    </row>
    <row r="1233" spans="7:8" ht="14.4" x14ac:dyDescent="0.3">
      <c r="G1233" s="305" t="s">
        <v>13770</v>
      </c>
      <c r="H1233" s="306">
        <v>122.4</v>
      </c>
    </row>
    <row r="1234" spans="7:8" ht="14.4" x14ac:dyDescent="0.3">
      <c r="G1234" s="305" t="s">
        <v>13771</v>
      </c>
      <c r="H1234" s="306">
        <v>367.04</v>
      </c>
    </row>
    <row r="1235" spans="7:8" ht="14.4" x14ac:dyDescent="0.3">
      <c r="G1235" s="305" t="s">
        <v>22599</v>
      </c>
      <c r="H1235" s="306">
        <v>108694.84</v>
      </c>
    </row>
    <row r="1236" spans="7:8" ht="14.4" x14ac:dyDescent="0.3">
      <c r="G1236" s="305" t="s">
        <v>22605</v>
      </c>
      <c r="H1236" s="306">
        <v>8474.11</v>
      </c>
    </row>
    <row r="1237" spans="7:8" ht="14.4" x14ac:dyDescent="0.3">
      <c r="G1237" s="305" t="s">
        <v>13773</v>
      </c>
      <c r="H1237" s="306">
        <v>2282.75</v>
      </c>
    </row>
    <row r="1238" spans="7:8" ht="14.4" x14ac:dyDescent="0.3">
      <c r="G1238" s="305" t="s">
        <v>22608</v>
      </c>
      <c r="H1238" s="306">
        <v>254.5</v>
      </c>
    </row>
    <row r="1239" spans="7:8" ht="14.4" x14ac:dyDescent="0.3">
      <c r="G1239" s="305" t="s">
        <v>61242</v>
      </c>
      <c r="H1239" s="306">
        <v>4151.07</v>
      </c>
    </row>
    <row r="1240" spans="7:8" ht="14.4" x14ac:dyDescent="0.3">
      <c r="G1240" s="305" t="s">
        <v>22611</v>
      </c>
      <c r="H1240" s="306">
        <v>14343.08</v>
      </c>
    </row>
    <row r="1241" spans="7:8" ht="14.4" x14ac:dyDescent="0.3">
      <c r="G1241" s="305" t="s">
        <v>58375</v>
      </c>
      <c r="H1241" s="306">
        <v>138065.53</v>
      </c>
    </row>
    <row r="1242" spans="7:8" ht="14.4" x14ac:dyDescent="0.3">
      <c r="G1242" s="305" t="s">
        <v>22612</v>
      </c>
      <c r="H1242" s="306">
        <v>92217.11</v>
      </c>
    </row>
    <row r="1243" spans="7:8" ht="14.4" x14ac:dyDescent="0.3">
      <c r="G1243" s="305" t="s">
        <v>22725</v>
      </c>
      <c r="H1243" s="306">
        <v>3792.86</v>
      </c>
    </row>
    <row r="1244" spans="7:8" ht="14.4" x14ac:dyDescent="0.3">
      <c r="G1244" s="305" t="s">
        <v>66825</v>
      </c>
      <c r="H1244" s="306">
        <v>4972.79</v>
      </c>
    </row>
    <row r="1245" spans="7:8" ht="14.4" x14ac:dyDescent="0.3">
      <c r="G1245" s="305" t="s">
        <v>22726</v>
      </c>
      <c r="H1245" s="306">
        <v>101877.88</v>
      </c>
    </row>
    <row r="1246" spans="7:8" ht="14.4" x14ac:dyDescent="0.3">
      <c r="G1246" s="305" t="s">
        <v>35240</v>
      </c>
      <c r="H1246" s="306">
        <v>10899.24</v>
      </c>
    </row>
    <row r="1247" spans="7:8" ht="14.4" x14ac:dyDescent="0.3">
      <c r="G1247" s="305" t="s">
        <v>22903</v>
      </c>
      <c r="H1247" s="306">
        <v>12670</v>
      </c>
    </row>
    <row r="1248" spans="7:8" ht="14.4" x14ac:dyDescent="0.3">
      <c r="G1248" s="305" t="s">
        <v>43279</v>
      </c>
      <c r="H1248" s="306">
        <v>387565.53</v>
      </c>
    </row>
    <row r="1249" spans="7:8" ht="14.4" x14ac:dyDescent="0.3">
      <c r="G1249" s="305" t="s">
        <v>23078</v>
      </c>
      <c r="H1249" s="306">
        <v>638.37</v>
      </c>
    </row>
    <row r="1250" spans="7:8" ht="14.4" x14ac:dyDescent="0.3">
      <c r="G1250" s="305" t="s">
        <v>13831</v>
      </c>
      <c r="H1250" s="306">
        <v>2049.6</v>
      </c>
    </row>
    <row r="1251" spans="7:8" ht="14.4" x14ac:dyDescent="0.3">
      <c r="G1251" s="305" t="s">
        <v>23245</v>
      </c>
      <c r="H1251" s="306">
        <v>93100</v>
      </c>
    </row>
    <row r="1252" spans="7:8" ht="14.4" x14ac:dyDescent="0.3">
      <c r="G1252" s="305" t="s">
        <v>66826</v>
      </c>
      <c r="H1252" s="306">
        <v>347.75</v>
      </c>
    </row>
    <row r="1253" spans="7:8" ht="14.4" x14ac:dyDescent="0.3">
      <c r="G1253" s="305" t="s">
        <v>23249</v>
      </c>
      <c r="H1253" s="306">
        <v>90812.01</v>
      </c>
    </row>
    <row r="1254" spans="7:8" ht="14.4" x14ac:dyDescent="0.3">
      <c r="G1254" s="305" t="s">
        <v>23250</v>
      </c>
      <c r="H1254" s="306">
        <v>101042.85</v>
      </c>
    </row>
    <row r="1255" spans="7:8" ht="14.4" x14ac:dyDescent="0.3">
      <c r="G1255" s="305" t="s">
        <v>66827</v>
      </c>
      <c r="H1255" s="306">
        <v>213954.79</v>
      </c>
    </row>
    <row r="1256" spans="7:8" ht="14.4" x14ac:dyDescent="0.3">
      <c r="G1256" s="305" t="s">
        <v>23363</v>
      </c>
      <c r="H1256" s="306">
        <v>7544.03</v>
      </c>
    </row>
    <row r="1257" spans="7:8" ht="14.4" x14ac:dyDescent="0.3">
      <c r="G1257" s="305" t="s">
        <v>66828</v>
      </c>
      <c r="H1257" s="306">
        <v>125.86</v>
      </c>
    </row>
    <row r="1258" spans="7:8" ht="14.4" x14ac:dyDescent="0.3">
      <c r="G1258" s="305" t="s">
        <v>13870</v>
      </c>
      <c r="H1258" s="306">
        <v>8621.2199999999993</v>
      </c>
    </row>
    <row r="1259" spans="7:8" ht="14.4" x14ac:dyDescent="0.3">
      <c r="G1259" s="305" t="s">
        <v>65165</v>
      </c>
      <c r="H1259" s="306">
        <v>638804.66</v>
      </c>
    </row>
    <row r="1260" spans="7:8" ht="14.4" x14ac:dyDescent="0.3">
      <c r="G1260" s="305" t="s">
        <v>23367</v>
      </c>
      <c r="H1260" s="306">
        <v>14862.5</v>
      </c>
    </row>
    <row r="1261" spans="7:8" ht="14.4" x14ac:dyDescent="0.3">
      <c r="G1261" s="305" t="s">
        <v>36460</v>
      </c>
      <c r="H1261" s="306">
        <v>104895.83</v>
      </c>
    </row>
    <row r="1262" spans="7:8" ht="14.4" x14ac:dyDescent="0.3">
      <c r="G1262" s="305" t="s">
        <v>47544</v>
      </c>
      <c r="H1262" s="306">
        <v>167820.78</v>
      </c>
    </row>
    <row r="1263" spans="7:8" ht="14.4" x14ac:dyDescent="0.3">
      <c r="G1263" s="305" t="s">
        <v>23509</v>
      </c>
      <c r="H1263" s="306">
        <v>13596975.640000001</v>
      </c>
    </row>
    <row r="1264" spans="7:8" ht="14.4" x14ac:dyDescent="0.3">
      <c r="G1264" s="305" t="s">
        <v>23510</v>
      </c>
      <c r="H1264" s="306">
        <v>3577169.03</v>
      </c>
    </row>
    <row r="1265" spans="7:8" ht="14.4" x14ac:dyDescent="0.3">
      <c r="G1265" s="305" t="s">
        <v>23511</v>
      </c>
      <c r="H1265" s="306">
        <v>4840.22</v>
      </c>
    </row>
    <row r="1266" spans="7:8" ht="14.4" x14ac:dyDescent="0.3">
      <c r="G1266" s="305" t="s">
        <v>23513</v>
      </c>
      <c r="H1266" s="306">
        <v>11290103.35</v>
      </c>
    </row>
    <row r="1267" spans="7:8" ht="14.4" x14ac:dyDescent="0.3">
      <c r="G1267" s="305" t="s">
        <v>66829</v>
      </c>
      <c r="H1267" s="306">
        <v>753.13</v>
      </c>
    </row>
    <row r="1268" spans="7:8" ht="14.4" x14ac:dyDescent="0.3">
      <c r="G1268" s="305" t="s">
        <v>23517</v>
      </c>
      <c r="H1268" s="306">
        <v>402021.17</v>
      </c>
    </row>
    <row r="1269" spans="7:8" ht="14.4" x14ac:dyDescent="0.3">
      <c r="G1269" s="305" t="s">
        <v>49388</v>
      </c>
      <c r="H1269" s="306">
        <v>43067.93</v>
      </c>
    </row>
    <row r="1270" spans="7:8" ht="14.4" x14ac:dyDescent="0.3">
      <c r="G1270" s="305" t="s">
        <v>66830</v>
      </c>
      <c r="H1270" s="306">
        <v>1600</v>
      </c>
    </row>
    <row r="1271" spans="7:8" ht="14.4" x14ac:dyDescent="0.3">
      <c r="G1271" s="305" t="s">
        <v>23520</v>
      </c>
      <c r="H1271" s="306">
        <v>685716.18</v>
      </c>
    </row>
    <row r="1272" spans="7:8" ht="14.4" x14ac:dyDescent="0.3">
      <c r="G1272" s="305" t="s">
        <v>23521</v>
      </c>
      <c r="H1272" s="306">
        <v>128.69999999999999</v>
      </c>
    </row>
    <row r="1273" spans="7:8" ht="14.4" x14ac:dyDescent="0.3">
      <c r="G1273" s="305" t="s">
        <v>23522</v>
      </c>
      <c r="H1273" s="306">
        <v>4333260.79</v>
      </c>
    </row>
    <row r="1274" spans="7:8" ht="14.4" x14ac:dyDescent="0.3">
      <c r="G1274" s="305" t="s">
        <v>24175</v>
      </c>
      <c r="H1274" s="306">
        <v>3000</v>
      </c>
    </row>
    <row r="1275" spans="7:8" ht="14.4" x14ac:dyDescent="0.3">
      <c r="G1275" s="305" t="s">
        <v>24526</v>
      </c>
      <c r="H1275" s="306">
        <v>11000</v>
      </c>
    </row>
    <row r="1276" spans="7:8" ht="14.4" x14ac:dyDescent="0.3">
      <c r="G1276" s="305" t="s">
        <v>24531</v>
      </c>
      <c r="H1276" s="306">
        <v>4537.9399999999996</v>
      </c>
    </row>
    <row r="1277" spans="7:8" ht="14.4" x14ac:dyDescent="0.3">
      <c r="G1277" s="305" t="s">
        <v>24685</v>
      </c>
      <c r="H1277" s="306">
        <v>2842</v>
      </c>
    </row>
    <row r="1278" spans="7:8" ht="14.4" x14ac:dyDescent="0.3">
      <c r="G1278" s="305" t="s">
        <v>24692</v>
      </c>
      <c r="H1278" s="306">
        <v>47358.92</v>
      </c>
    </row>
    <row r="1279" spans="7:8" ht="14.4" x14ac:dyDescent="0.3">
      <c r="G1279" s="305" t="s">
        <v>36525</v>
      </c>
      <c r="H1279" s="306">
        <v>3501707.7</v>
      </c>
    </row>
    <row r="1280" spans="7:8" ht="14.4" x14ac:dyDescent="0.3">
      <c r="G1280" s="305" t="s">
        <v>46122</v>
      </c>
      <c r="H1280" s="306">
        <v>305210</v>
      </c>
    </row>
    <row r="1281" spans="7:8" ht="14.4" x14ac:dyDescent="0.3">
      <c r="G1281" s="305" t="s">
        <v>48505</v>
      </c>
      <c r="H1281" s="306">
        <v>24962.62</v>
      </c>
    </row>
    <row r="1282" spans="7:8" ht="14.4" x14ac:dyDescent="0.3">
      <c r="G1282" s="305" t="s">
        <v>24868</v>
      </c>
      <c r="H1282" s="306">
        <v>987918.17</v>
      </c>
    </row>
    <row r="1283" spans="7:8" ht="14.4" x14ac:dyDescent="0.3">
      <c r="G1283" s="305" t="s">
        <v>24876</v>
      </c>
      <c r="H1283" s="306">
        <v>105128.47</v>
      </c>
    </row>
    <row r="1284" spans="7:8" ht="14.4" x14ac:dyDescent="0.3">
      <c r="G1284" s="305" t="s">
        <v>36547</v>
      </c>
      <c r="H1284" s="306">
        <v>60643.19</v>
      </c>
    </row>
    <row r="1285" spans="7:8" ht="14.4" x14ac:dyDescent="0.3">
      <c r="G1285" s="305" t="s">
        <v>24877</v>
      </c>
      <c r="H1285" s="306">
        <v>237752.82</v>
      </c>
    </row>
    <row r="1286" spans="7:8" ht="14.4" x14ac:dyDescent="0.3">
      <c r="G1286" s="305" t="s">
        <v>24880</v>
      </c>
      <c r="H1286" s="306">
        <v>263899.74</v>
      </c>
    </row>
    <row r="1287" spans="7:8" ht="14.4" x14ac:dyDescent="0.3">
      <c r="G1287" s="305" t="s">
        <v>39361</v>
      </c>
      <c r="H1287" s="306">
        <v>201213.85</v>
      </c>
    </row>
    <row r="1288" spans="7:8" ht="14.4" x14ac:dyDescent="0.3">
      <c r="G1288" s="305" t="s">
        <v>24998</v>
      </c>
      <c r="H1288" s="306">
        <v>260059.75</v>
      </c>
    </row>
    <row r="1289" spans="7:8" ht="14.4" x14ac:dyDescent="0.3">
      <c r="G1289" s="305" t="s">
        <v>24999</v>
      </c>
      <c r="H1289" s="306">
        <v>68021.13</v>
      </c>
    </row>
    <row r="1290" spans="7:8" ht="14.4" x14ac:dyDescent="0.3">
      <c r="G1290" s="305" t="s">
        <v>48510</v>
      </c>
      <c r="H1290" s="306">
        <v>740626</v>
      </c>
    </row>
    <row r="1291" spans="7:8" ht="14.4" x14ac:dyDescent="0.3">
      <c r="G1291" s="305" t="s">
        <v>25004</v>
      </c>
      <c r="H1291" s="306">
        <v>55963.54</v>
      </c>
    </row>
    <row r="1292" spans="7:8" ht="14.4" x14ac:dyDescent="0.3">
      <c r="G1292" s="305" t="s">
        <v>25005</v>
      </c>
      <c r="H1292" s="306">
        <v>7597</v>
      </c>
    </row>
    <row r="1293" spans="7:8" ht="14.4" x14ac:dyDescent="0.3">
      <c r="G1293" s="305" t="s">
        <v>25006</v>
      </c>
      <c r="H1293" s="306">
        <v>778.96</v>
      </c>
    </row>
    <row r="1294" spans="7:8" ht="14.4" x14ac:dyDescent="0.3">
      <c r="G1294" s="305" t="s">
        <v>55638</v>
      </c>
      <c r="H1294" s="306">
        <v>1660.56</v>
      </c>
    </row>
    <row r="1295" spans="7:8" ht="14.4" x14ac:dyDescent="0.3">
      <c r="G1295" s="305" t="s">
        <v>58378</v>
      </c>
      <c r="H1295" s="306">
        <v>283325.92</v>
      </c>
    </row>
    <row r="1296" spans="7:8" ht="14.4" x14ac:dyDescent="0.3">
      <c r="G1296" s="305" t="s">
        <v>66831</v>
      </c>
      <c r="H1296" s="306">
        <v>18499.98</v>
      </c>
    </row>
    <row r="1297" spans="7:8" ht="14.4" x14ac:dyDescent="0.3">
      <c r="G1297" s="305" t="s">
        <v>25187</v>
      </c>
      <c r="H1297" s="306">
        <v>15820.21</v>
      </c>
    </row>
    <row r="1298" spans="7:8" ht="14.4" x14ac:dyDescent="0.3">
      <c r="G1298" s="305" t="s">
        <v>14011</v>
      </c>
      <c r="H1298" s="306">
        <v>17019.05</v>
      </c>
    </row>
    <row r="1299" spans="7:8" ht="14.4" x14ac:dyDescent="0.3">
      <c r="G1299" s="305" t="s">
        <v>35399</v>
      </c>
      <c r="H1299" s="306">
        <v>9.9</v>
      </c>
    </row>
    <row r="1300" spans="7:8" ht="14.4" x14ac:dyDescent="0.3">
      <c r="G1300" s="305" t="s">
        <v>25223</v>
      </c>
      <c r="H1300" s="306">
        <v>6000</v>
      </c>
    </row>
    <row r="1301" spans="7:8" ht="14.4" x14ac:dyDescent="0.3">
      <c r="G1301" s="305" t="s">
        <v>48515</v>
      </c>
      <c r="H1301" s="306">
        <v>45421.04</v>
      </c>
    </row>
    <row r="1302" spans="7:8" ht="14.4" x14ac:dyDescent="0.3">
      <c r="G1302" s="305" t="s">
        <v>49398</v>
      </c>
      <c r="H1302" s="306">
        <v>7981.05</v>
      </c>
    </row>
    <row r="1303" spans="7:8" ht="14.4" x14ac:dyDescent="0.3">
      <c r="G1303" s="305" t="s">
        <v>14012</v>
      </c>
      <c r="H1303" s="306">
        <v>58355.98</v>
      </c>
    </row>
    <row r="1304" spans="7:8" ht="14.4" x14ac:dyDescent="0.3">
      <c r="G1304" s="305" t="s">
        <v>25228</v>
      </c>
      <c r="H1304" s="306">
        <v>4103.88</v>
      </c>
    </row>
    <row r="1305" spans="7:8" ht="14.4" x14ac:dyDescent="0.3">
      <c r="G1305" s="305" t="s">
        <v>49400</v>
      </c>
      <c r="H1305" s="306">
        <v>395800</v>
      </c>
    </row>
    <row r="1306" spans="7:8" ht="14.4" x14ac:dyDescent="0.3">
      <c r="G1306" s="305" t="s">
        <v>14038</v>
      </c>
      <c r="H1306" s="306">
        <v>224831</v>
      </c>
    </row>
    <row r="1307" spans="7:8" ht="14.4" x14ac:dyDescent="0.3">
      <c r="G1307" s="305" t="s">
        <v>25362</v>
      </c>
      <c r="H1307" s="306">
        <v>5400290</v>
      </c>
    </row>
    <row r="1308" spans="7:8" ht="14.4" x14ac:dyDescent="0.3">
      <c r="G1308" s="305" t="s">
        <v>25396</v>
      </c>
      <c r="H1308" s="306">
        <v>1601.24</v>
      </c>
    </row>
    <row r="1309" spans="7:8" ht="14.4" x14ac:dyDescent="0.3">
      <c r="G1309" s="305" t="s">
        <v>33972</v>
      </c>
      <c r="H1309" s="306">
        <v>8755.4699999999993</v>
      </c>
    </row>
    <row r="1310" spans="7:8" ht="14.4" x14ac:dyDescent="0.3">
      <c r="G1310" s="305" t="s">
        <v>14058</v>
      </c>
      <c r="H1310" s="306">
        <v>669.84</v>
      </c>
    </row>
    <row r="1311" spans="7:8" ht="14.4" x14ac:dyDescent="0.3">
      <c r="G1311" s="305" t="s">
        <v>14059</v>
      </c>
      <c r="H1311" s="306">
        <v>2131.11</v>
      </c>
    </row>
    <row r="1312" spans="7:8" ht="14.4" x14ac:dyDescent="0.3">
      <c r="G1312" s="305" t="s">
        <v>25458</v>
      </c>
      <c r="H1312" s="306">
        <v>111398.17</v>
      </c>
    </row>
    <row r="1313" spans="7:8" ht="14.4" x14ac:dyDescent="0.3">
      <c r="G1313" s="305" t="s">
        <v>25507</v>
      </c>
      <c r="H1313" s="306">
        <v>151861.85999999999</v>
      </c>
    </row>
    <row r="1314" spans="7:8" ht="14.4" x14ac:dyDescent="0.3">
      <c r="G1314" s="305" t="s">
        <v>25745</v>
      </c>
      <c r="H1314" s="306">
        <v>225664.48</v>
      </c>
    </row>
    <row r="1315" spans="7:8" ht="14.4" x14ac:dyDescent="0.3">
      <c r="G1315" s="305" t="s">
        <v>25746</v>
      </c>
      <c r="H1315" s="306">
        <v>10801.35</v>
      </c>
    </row>
    <row r="1316" spans="7:8" ht="14.4" x14ac:dyDescent="0.3">
      <c r="G1316" s="305" t="s">
        <v>58082</v>
      </c>
      <c r="H1316" s="306">
        <v>954</v>
      </c>
    </row>
    <row r="1317" spans="7:8" ht="14.4" x14ac:dyDescent="0.3">
      <c r="G1317" s="305" t="s">
        <v>25751</v>
      </c>
      <c r="H1317" s="306">
        <v>2385164.11</v>
      </c>
    </row>
    <row r="1318" spans="7:8" ht="14.4" x14ac:dyDescent="0.3">
      <c r="G1318" s="305" t="s">
        <v>14088</v>
      </c>
      <c r="H1318" s="306">
        <v>488833.78</v>
      </c>
    </row>
    <row r="1319" spans="7:8" ht="14.4" x14ac:dyDescent="0.3">
      <c r="G1319" s="305" t="s">
        <v>66832</v>
      </c>
      <c r="H1319" s="306">
        <v>1014204.58</v>
      </c>
    </row>
    <row r="1320" spans="7:8" ht="14.4" x14ac:dyDescent="0.3">
      <c r="G1320" s="305" t="s">
        <v>14096</v>
      </c>
      <c r="H1320" s="306">
        <v>-4.51</v>
      </c>
    </row>
    <row r="1321" spans="7:8" ht="14.4" x14ac:dyDescent="0.3">
      <c r="G1321" s="305" t="s">
        <v>25849</v>
      </c>
      <c r="H1321" s="306">
        <v>128099.14</v>
      </c>
    </row>
    <row r="1322" spans="7:8" ht="14.4" x14ac:dyDescent="0.3">
      <c r="G1322" s="305" t="s">
        <v>50745</v>
      </c>
      <c r="H1322" s="306">
        <v>4522.67</v>
      </c>
    </row>
    <row r="1323" spans="7:8" ht="14.4" x14ac:dyDescent="0.3">
      <c r="G1323" s="305" t="s">
        <v>62387</v>
      </c>
      <c r="H1323" s="306">
        <v>28080</v>
      </c>
    </row>
    <row r="1324" spans="7:8" ht="14.4" x14ac:dyDescent="0.3">
      <c r="G1324" s="305" t="s">
        <v>56848</v>
      </c>
      <c r="H1324" s="306">
        <v>73661.77</v>
      </c>
    </row>
    <row r="1325" spans="7:8" ht="14.4" x14ac:dyDescent="0.3">
      <c r="G1325" s="305" t="s">
        <v>49405</v>
      </c>
      <c r="H1325" s="306">
        <v>3000</v>
      </c>
    </row>
    <row r="1326" spans="7:8" ht="14.4" x14ac:dyDescent="0.3">
      <c r="G1326" s="305" t="s">
        <v>58904</v>
      </c>
      <c r="H1326" s="306">
        <v>4000</v>
      </c>
    </row>
    <row r="1327" spans="7:8" ht="14.4" x14ac:dyDescent="0.3">
      <c r="G1327" s="305" t="s">
        <v>25852</v>
      </c>
      <c r="H1327" s="306">
        <v>67307.23</v>
      </c>
    </row>
    <row r="1328" spans="7:8" ht="14.4" x14ac:dyDescent="0.3">
      <c r="G1328" s="305" t="s">
        <v>62503</v>
      </c>
      <c r="H1328" s="306">
        <v>18601.3</v>
      </c>
    </row>
    <row r="1329" spans="7:8" ht="14.4" x14ac:dyDescent="0.3">
      <c r="G1329" s="305" t="s">
        <v>43333</v>
      </c>
      <c r="H1329" s="306">
        <v>1463.24</v>
      </c>
    </row>
    <row r="1330" spans="7:8" ht="14.4" x14ac:dyDescent="0.3">
      <c r="G1330" s="305" t="s">
        <v>25853</v>
      </c>
      <c r="H1330" s="306">
        <v>78.98</v>
      </c>
    </row>
    <row r="1331" spans="7:8" ht="14.4" x14ac:dyDescent="0.3">
      <c r="G1331" s="305" t="s">
        <v>25854</v>
      </c>
      <c r="H1331" s="306">
        <v>458.08</v>
      </c>
    </row>
    <row r="1332" spans="7:8" ht="14.4" x14ac:dyDescent="0.3">
      <c r="G1332" s="305" t="s">
        <v>25856</v>
      </c>
      <c r="H1332" s="306">
        <v>308.81</v>
      </c>
    </row>
    <row r="1333" spans="7:8" ht="14.4" x14ac:dyDescent="0.3">
      <c r="G1333" s="305" t="s">
        <v>25973</v>
      </c>
      <c r="H1333" s="306">
        <v>1923.33</v>
      </c>
    </row>
    <row r="1334" spans="7:8" ht="14.4" x14ac:dyDescent="0.3">
      <c r="G1334" s="305" t="s">
        <v>46149</v>
      </c>
      <c r="H1334" s="306">
        <v>321814.96999999997</v>
      </c>
    </row>
    <row r="1335" spans="7:8" ht="14.4" x14ac:dyDescent="0.3">
      <c r="G1335" s="305" t="s">
        <v>26039</v>
      </c>
      <c r="H1335" s="306">
        <v>11270</v>
      </c>
    </row>
    <row r="1336" spans="7:8" ht="14.4" x14ac:dyDescent="0.3">
      <c r="G1336" s="305" t="s">
        <v>26047</v>
      </c>
      <c r="H1336" s="306">
        <v>1347274.49</v>
      </c>
    </row>
    <row r="1337" spans="7:8" ht="14.4" x14ac:dyDescent="0.3">
      <c r="G1337" s="305" t="s">
        <v>26231</v>
      </c>
      <c r="H1337" s="306">
        <v>57350</v>
      </c>
    </row>
    <row r="1338" spans="7:8" ht="14.4" x14ac:dyDescent="0.3">
      <c r="G1338" s="305" t="s">
        <v>36641</v>
      </c>
      <c r="H1338" s="306">
        <v>721749.63</v>
      </c>
    </row>
    <row r="1339" spans="7:8" ht="14.4" x14ac:dyDescent="0.3">
      <c r="G1339" s="305" t="s">
        <v>14133</v>
      </c>
      <c r="H1339" s="306">
        <v>78063.960000000006</v>
      </c>
    </row>
    <row r="1340" spans="7:8" ht="14.4" x14ac:dyDescent="0.3">
      <c r="G1340" s="305" t="s">
        <v>26238</v>
      </c>
      <c r="H1340" s="306">
        <v>49717.25</v>
      </c>
    </row>
    <row r="1341" spans="7:8" ht="14.4" x14ac:dyDescent="0.3">
      <c r="G1341" s="305" t="s">
        <v>14134</v>
      </c>
      <c r="H1341" s="306">
        <v>26888.03</v>
      </c>
    </row>
    <row r="1342" spans="7:8" ht="14.4" x14ac:dyDescent="0.3">
      <c r="G1342" s="305" t="s">
        <v>26241</v>
      </c>
      <c r="H1342" s="306">
        <v>5892101.1699999999</v>
      </c>
    </row>
    <row r="1343" spans="7:8" ht="14.4" x14ac:dyDescent="0.3">
      <c r="G1343" s="305" t="s">
        <v>56851</v>
      </c>
      <c r="H1343" s="306">
        <v>141241.92000000001</v>
      </c>
    </row>
    <row r="1344" spans="7:8" ht="14.4" x14ac:dyDescent="0.3">
      <c r="G1344" s="305" t="s">
        <v>26369</v>
      </c>
      <c r="H1344" s="306">
        <v>6000.14</v>
      </c>
    </row>
    <row r="1345" spans="7:8" ht="14.4" x14ac:dyDescent="0.3">
      <c r="G1345" s="305" t="s">
        <v>26370</v>
      </c>
      <c r="H1345" s="306">
        <v>12387.5</v>
      </c>
    </row>
    <row r="1346" spans="7:8" ht="14.4" x14ac:dyDescent="0.3">
      <c r="G1346" s="305" t="s">
        <v>26373</v>
      </c>
      <c r="H1346" s="306">
        <v>38479.43</v>
      </c>
    </row>
    <row r="1347" spans="7:8" ht="14.4" x14ac:dyDescent="0.3">
      <c r="G1347" s="305" t="s">
        <v>35538</v>
      </c>
      <c r="H1347" s="306">
        <v>1186.76</v>
      </c>
    </row>
    <row r="1348" spans="7:8" ht="14.4" x14ac:dyDescent="0.3">
      <c r="G1348" s="305" t="s">
        <v>26498</v>
      </c>
      <c r="H1348" s="306">
        <v>10334.049999999999</v>
      </c>
    </row>
    <row r="1349" spans="7:8" ht="14.4" x14ac:dyDescent="0.3">
      <c r="G1349" s="305" t="s">
        <v>26500</v>
      </c>
      <c r="H1349" s="306">
        <v>20271.28</v>
      </c>
    </row>
    <row r="1350" spans="7:8" ht="14.4" x14ac:dyDescent="0.3">
      <c r="G1350" s="305" t="s">
        <v>46157</v>
      </c>
      <c r="H1350" s="306">
        <v>500</v>
      </c>
    </row>
    <row r="1351" spans="7:8" ht="14.4" x14ac:dyDescent="0.3">
      <c r="G1351" s="305" t="s">
        <v>26504</v>
      </c>
      <c r="H1351" s="306">
        <v>802.5</v>
      </c>
    </row>
    <row r="1352" spans="7:8" ht="14.4" x14ac:dyDescent="0.3">
      <c r="G1352" s="305" t="s">
        <v>26505</v>
      </c>
      <c r="H1352" s="306">
        <v>1052.8</v>
      </c>
    </row>
    <row r="1353" spans="7:8" ht="14.4" x14ac:dyDescent="0.3">
      <c r="G1353" s="305" t="s">
        <v>26585</v>
      </c>
      <c r="H1353" s="306">
        <v>118496.65</v>
      </c>
    </row>
    <row r="1354" spans="7:8" ht="14.4" x14ac:dyDescent="0.3">
      <c r="G1354" s="305" t="s">
        <v>26586</v>
      </c>
      <c r="H1354" s="306">
        <v>3.21</v>
      </c>
    </row>
    <row r="1355" spans="7:8" ht="14.4" x14ac:dyDescent="0.3">
      <c r="G1355" s="305" t="s">
        <v>54532</v>
      </c>
      <c r="H1355" s="306">
        <v>1968.15</v>
      </c>
    </row>
    <row r="1356" spans="7:8" ht="14.4" x14ac:dyDescent="0.3">
      <c r="G1356" s="305" t="s">
        <v>26589</v>
      </c>
      <c r="H1356" s="306">
        <v>269553.36</v>
      </c>
    </row>
    <row r="1357" spans="7:8" ht="14.4" x14ac:dyDescent="0.3">
      <c r="G1357" s="305" t="s">
        <v>49408</v>
      </c>
      <c r="H1357" s="306">
        <v>8533.25</v>
      </c>
    </row>
    <row r="1358" spans="7:8" ht="14.4" x14ac:dyDescent="0.3">
      <c r="G1358" s="305" t="s">
        <v>26591</v>
      </c>
      <c r="H1358" s="306">
        <v>-7779.98</v>
      </c>
    </row>
    <row r="1359" spans="7:8" ht="14.4" x14ac:dyDescent="0.3">
      <c r="G1359" s="305" t="s">
        <v>26737</v>
      </c>
      <c r="H1359" s="306">
        <v>85744.78</v>
      </c>
    </row>
    <row r="1360" spans="7:8" ht="14.4" x14ac:dyDescent="0.3">
      <c r="G1360" s="305" t="s">
        <v>14164</v>
      </c>
      <c r="H1360" s="306">
        <v>11277.69</v>
      </c>
    </row>
    <row r="1361" spans="7:8" ht="14.4" x14ac:dyDescent="0.3">
      <c r="G1361" s="305" t="s">
        <v>66833</v>
      </c>
      <c r="H1361" s="306">
        <v>5145.8900000000003</v>
      </c>
    </row>
    <row r="1362" spans="7:8" ht="14.4" x14ac:dyDescent="0.3">
      <c r="G1362" s="305" t="s">
        <v>48528</v>
      </c>
      <c r="H1362" s="306">
        <v>31309.62</v>
      </c>
    </row>
    <row r="1363" spans="7:8" ht="14.4" x14ac:dyDescent="0.3">
      <c r="G1363" s="305" t="s">
        <v>26821</v>
      </c>
      <c r="H1363" s="306">
        <v>30000</v>
      </c>
    </row>
    <row r="1364" spans="7:8" ht="14.4" x14ac:dyDescent="0.3">
      <c r="G1364" s="305" t="s">
        <v>66834</v>
      </c>
      <c r="H1364" s="306">
        <v>2000</v>
      </c>
    </row>
    <row r="1365" spans="7:8" ht="14.4" x14ac:dyDescent="0.3">
      <c r="G1365" s="305" t="s">
        <v>26827</v>
      </c>
      <c r="H1365" s="306">
        <v>1435021.2</v>
      </c>
    </row>
    <row r="1366" spans="7:8" ht="14.4" x14ac:dyDescent="0.3">
      <c r="G1366" s="305" t="s">
        <v>54541</v>
      </c>
      <c r="H1366" s="306">
        <v>118087.39</v>
      </c>
    </row>
    <row r="1367" spans="7:8" ht="14.4" x14ac:dyDescent="0.3">
      <c r="G1367" s="305" t="s">
        <v>26829</v>
      </c>
      <c r="H1367" s="306">
        <v>6958.21</v>
      </c>
    </row>
    <row r="1368" spans="7:8" ht="14.4" x14ac:dyDescent="0.3">
      <c r="G1368" s="305" t="s">
        <v>43355</v>
      </c>
      <c r="H1368" s="306">
        <v>32374.99</v>
      </c>
    </row>
    <row r="1369" spans="7:8" ht="14.4" x14ac:dyDescent="0.3">
      <c r="G1369" s="305" t="s">
        <v>26928</v>
      </c>
      <c r="H1369" s="306">
        <v>2061.8000000000002</v>
      </c>
    </row>
    <row r="1370" spans="7:8" ht="14.4" x14ac:dyDescent="0.3">
      <c r="G1370" s="305" t="s">
        <v>26929</v>
      </c>
      <c r="H1370" s="306">
        <v>18198.05</v>
      </c>
    </row>
    <row r="1371" spans="7:8" ht="14.4" x14ac:dyDescent="0.3">
      <c r="G1371" s="305" t="s">
        <v>62913</v>
      </c>
      <c r="H1371" s="306">
        <v>256.8</v>
      </c>
    </row>
    <row r="1372" spans="7:8" ht="14.4" x14ac:dyDescent="0.3">
      <c r="G1372" s="305" t="s">
        <v>43356</v>
      </c>
      <c r="H1372" s="306">
        <v>12475</v>
      </c>
    </row>
    <row r="1373" spans="7:8" ht="14.4" x14ac:dyDescent="0.3">
      <c r="G1373" s="305" t="s">
        <v>60100</v>
      </c>
      <c r="H1373" s="306">
        <v>8050</v>
      </c>
    </row>
    <row r="1374" spans="7:8" ht="14.4" x14ac:dyDescent="0.3">
      <c r="G1374" s="305" t="s">
        <v>66835</v>
      </c>
      <c r="H1374" s="306">
        <v>2140</v>
      </c>
    </row>
    <row r="1375" spans="7:8" ht="14.4" x14ac:dyDescent="0.3">
      <c r="G1375" s="305" t="s">
        <v>14175</v>
      </c>
      <c r="H1375" s="306">
        <v>30637.15</v>
      </c>
    </row>
    <row r="1376" spans="7:8" ht="14.4" x14ac:dyDescent="0.3">
      <c r="G1376" s="305" t="s">
        <v>26931</v>
      </c>
      <c r="H1376" s="306">
        <v>31310.35</v>
      </c>
    </row>
    <row r="1377" spans="7:8" ht="14.4" x14ac:dyDescent="0.3">
      <c r="G1377" s="305" t="s">
        <v>26932</v>
      </c>
      <c r="H1377" s="306">
        <v>20574.5</v>
      </c>
    </row>
    <row r="1378" spans="7:8" ht="14.4" x14ac:dyDescent="0.3">
      <c r="G1378" s="305" t="s">
        <v>40891</v>
      </c>
      <c r="H1378" s="306">
        <v>642418.69999999995</v>
      </c>
    </row>
    <row r="1379" spans="7:8" ht="14.4" x14ac:dyDescent="0.3">
      <c r="G1379" s="305" t="s">
        <v>27081</v>
      </c>
      <c r="H1379" s="306">
        <v>32125</v>
      </c>
    </row>
    <row r="1380" spans="7:8" ht="14.4" x14ac:dyDescent="0.3">
      <c r="G1380" s="305" t="s">
        <v>27082</v>
      </c>
      <c r="H1380" s="306">
        <v>1943.17</v>
      </c>
    </row>
    <row r="1381" spans="7:8" ht="14.4" x14ac:dyDescent="0.3">
      <c r="G1381" s="305" t="s">
        <v>58093</v>
      </c>
      <c r="H1381" s="306">
        <v>3761755.54</v>
      </c>
    </row>
    <row r="1382" spans="7:8" ht="14.4" x14ac:dyDescent="0.3">
      <c r="G1382" s="305" t="s">
        <v>27088</v>
      </c>
      <c r="H1382" s="306">
        <v>87662.49</v>
      </c>
    </row>
    <row r="1383" spans="7:8" ht="14.4" x14ac:dyDescent="0.3">
      <c r="G1383" s="305" t="s">
        <v>63524</v>
      </c>
      <c r="H1383" s="306">
        <v>8253491.0499999998</v>
      </c>
    </row>
    <row r="1384" spans="7:8" ht="14.4" x14ac:dyDescent="0.3">
      <c r="G1384" s="305" t="s">
        <v>27223</v>
      </c>
      <c r="H1384" s="306">
        <v>1550.4</v>
      </c>
    </row>
    <row r="1385" spans="7:8" ht="14.4" x14ac:dyDescent="0.3">
      <c r="G1385" s="305" t="s">
        <v>14194</v>
      </c>
      <c r="H1385" s="306">
        <v>118.61</v>
      </c>
    </row>
    <row r="1386" spans="7:8" ht="14.4" x14ac:dyDescent="0.3">
      <c r="G1386" s="305" t="s">
        <v>14195</v>
      </c>
      <c r="H1386" s="306">
        <v>354.36</v>
      </c>
    </row>
    <row r="1387" spans="7:8" ht="14.4" x14ac:dyDescent="0.3">
      <c r="G1387" s="305" t="s">
        <v>27291</v>
      </c>
      <c r="H1387" s="306">
        <v>16164.96</v>
      </c>
    </row>
    <row r="1388" spans="7:8" ht="14.4" x14ac:dyDescent="0.3">
      <c r="G1388" s="305" t="s">
        <v>27417</v>
      </c>
      <c r="H1388" s="306">
        <v>461.19</v>
      </c>
    </row>
    <row r="1389" spans="7:8" ht="14.4" x14ac:dyDescent="0.3">
      <c r="G1389" s="305" t="s">
        <v>27422</v>
      </c>
      <c r="H1389" s="306">
        <v>134.71</v>
      </c>
    </row>
    <row r="1390" spans="7:8" ht="14.4" x14ac:dyDescent="0.3">
      <c r="G1390" s="305" t="s">
        <v>27423</v>
      </c>
      <c r="H1390" s="306">
        <v>39781.53</v>
      </c>
    </row>
    <row r="1391" spans="7:8" ht="14.4" x14ac:dyDescent="0.3">
      <c r="G1391" s="305" t="s">
        <v>14202</v>
      </c>
      <c r="H1391" s="306">
        <v>1341172.24</v>
      </c>
    </row>
    <row r="1392" spans="7:8" ht="14.4" x14ac:dyDescent="0.3">
      <c r="G1392" s="305" t="s">
        <v>48533</v>
      </c>
      <c r="H1392" s="306">
        <v>1367184.49</v>
      </c>
    </row>
    <row r="1393" spans="7:8" ht="14.4" x14ac:dyDescent="0.3">
      <c r="G1393" s="305" t="s">
        <v>48534</v>
      </c>
      <c r="H1393" s="306">
        <v>348294.57</v>
      </c>
    </row>
    <row r="1394" spans="7:8" ht="14.4" x14ac:dyDescent="0.3">
      <c r="G1394" s="305" t="s">
        <v>66836</v>
      </c>
      <c r="H1394" s="306">
        <v>83669.05</v>
      </c>
    </row>
    <row r="1395" spans="7:8" ht="14.4" x14ac:dyDescent="0.3">
      <c r="G1395" s="305" t="s">
        <v>56860</v>
      </c>
      <c r="H1395" s="306">
        <v>850</v>
      </c>
    </row>
    <row r="1396" spans="7:8" ht="14.4" x14ac:dyDescent="0.3">
      <c r="G1396" s="305" t="s">
        <v>27520</v>
      </c>
      <c r="H1396" s="306">
        <v>41678.959999999999</v>
      </c>
    </row>
    <row r="1397" spans="7:8" ht="14.4" x14ac:dyDescent="0.3">
      <c r="G1397" s="305" t="s">
        <v>27521</v>
      </c>
      <c r="H1397" s="306">
        <v>2072930.32</v>
      </c>
    </row>
    <row r="1398" spans="7:8" ht="14.4" x14ac:dyDescent="0.3">
      <c r="G1398" s="305" t="s">
        <v>14218</v>
      </c>
      <c r="H1398" s="306">
        <v>123636.12</v>
      </c>
    </row>
    <row r="1399" spans="7:8" ht="14.4" x14ac:dyDescent="0.3">
      <c r="G1399" s="305" t="s">
        <v>14219</v>
      </c>
      <c r="H1399" s="306">
        <v>3382.5</v>
      </c>
    </row>
    <row r="1400" spans="7:8" ht="14.4" x14ac:dyDescent="0.3">
      <c r="G1400" s="305" t="s">
        <v>14221</v>
      </c>
      <c r="H1400" s="306">
        <v>52475.51</v>
      </c>
    </row>
    <row r="1401" spans="7:8" ht="14.4" x14ac:dyDescent="0.3">
      <c r="G1401" s="305" t="s">
        <v>14222</v>
      </c>
      <c r="H1401" s="306">
        <v>7991.22</v>
      </c>
    </row>
    <row r="1402" spans="7:8" ht="14.4" x14ac:dyDescent="0.3">
      <c r="G1402" s="305" t="s">
        <v>27597</v>
      </c>
      <c r="H1402" s="306">
        <v>5974.27</v>
      </c>
    </row>
    <row r="1403" spans="7:8" ht="14.4" x14ac:dyDescent="0.3">
      <c r="G1403" s="305" t="s">
        <v>14223</v>
      </c>
      <c r="H1403" s="306">
        <v>11418.52</v>
      </c>
    </row>
    <row r="1404" spans="7:8" ht="14.4" x14ac:dyDescent="0.3">
      <c r="G1404" s="305" t="s">
        <v>40896</v>
      </c>
      <c r="H1404" s="306">
        <v>2772619.89</v>
      </c>
    </row>
    <row r="1405" spans="7:8" ht="14.4" x14ac:dyDescent="0.3">
      <c r="G1405" s="305" t="s">
        <v>14234</v>
      </c>
      <c r="H1405" s="306">
        <v>29547.54</v>
      </c>
    </row>
    <row r="1406" spans="7:8" ht="14.4" x14ac:dyDescent="0.3">
      <c r="G1406" s="305" t="s">
        <v>47599</v>
      </c>
      <c r="H1406" s="306">
        <v>2450</v>
      </c>
    </row>
    <row r="1407" spans="7:8" ht="14.4" x14ac:dyDescent="0.3">
      <c r="G1407" s="305" t="s">
        <v>14236</v>
      </c>
      <c r="H1407" s="306">
        <v>2319.9499999999998</v>
      </c>
    </row>
    <row r="1408" spans="7:8" ht="14.4" x14ac:dyDescent="0.3">
      <c r="G1408" s="305" t="s">
        <v>27801</v>
      </c>
      <c r="H1408" s="306">
        <v>1250</v>
      </c>
    </row>
    <row r="1409" spans="7:8" ht="14.4" x14ac:dyDescent="0.3">
      <c r="G1409" s="305" t="s">
        <v>58905</v>
      </c>
      <c r="H1409" s="306">
        <v>230</v>
      </c>
    </row>
    <row r="1410" spans="7:8" ht="14.4" x14ac:dyDescent="0.3">
      <c r="G1410" s="305" t="s">
        <v>27804</v>
      </c>
      <c r="H1410" s="306">
        <v>47107.5</v>
      </c>
    </row>
    <row r="1411" spans="7:8" ht="14.4" x14ac:dyDescent="0.3">
      <c r="G1411" s="305" t="s">
        <v>27927</v>
      </c>
      <c r="H1411" s="306">
        <v>1300</v>
      </c>
    </row>
    <row r="1412" spans="7:8" ht="14.4" x14ac:dyDescent="0.3">
      <c r="G1412" s="305" t="s">
        <v>32782</v>
      </c>
      <c r="H1412" s="306">
        <v>4135.21</v>
      </c>
    </row>
    <row r="1413" spans="7:8" ht="14.4" x14ac:dyDescent="0.3">
      <c r="G1413" s="305" t="s">
        <v>27933</v>
      </c>
      <c r="H1413" s="306">
        <v>54523</v>
      </c>
    </row>
    <row r="1414" spans="7:8" ht="14.4" x14ac:dyDescent="0.3">
      <c r="G1414" s="305" t="s">
        <v>35695</v>
      </c>
      <c r="H1414" s="306">
        <v>905.64</v>
      </c>
    </row>
    <row r="1415" spans="7:8" ht="14.4" x14ac:dyDescent="0.3">
      <c r="G1415" s="305" t="s">
        <v>27940</v>
      </c>
      <c r="H1415" s="306">
        <v>8025</v>
      </c>
    </row>
    <row r="1416" spans="7:8" ht="14.4" x14ac:dyDescent="0.3">
      <c r="G1416" s="305" t="s">
        <v>55660</v>
      </c>
      <c r="H1416" s="306">
        <v>12577.85</v>
      </c>
    </row>
    <row r="1417" spans="7:8" ht="14.4" x14ac:dyDescent="0.3">
      <c r="G1417" s="305" t="s">
        <v>14269</v>
      </c>
      <c r="H1417" s="306">
        <v>13888.24</v>
      </c>
    </row>
    <row r="1418" spans="7:8" ht="14.4" x14ac:dyDescent="0.3">
      <c r="G1418" s="305" t="s">
        <v>28100</v>
      </c>
      <c r="H1418" s="306">
        <v>261550</v>
      </c>
    </row>
    <row r="1419" spans="7:8" ht="14.4" x14ac:dyDescent="0.3">
      <c r="G1419" s="305" t="s">
        <v>28219</v>
      </c>
      <c r="H1419" s="306">
        <v>18200</v>
      </c>
    </row>
    <row r="1420" spans="7:8" ht="14.4" x14ac:dyDescent="0.3">
      <c r="G1420" s="305" t="s">
        <v>55661</v>
      </c>
      <c r="H1420" s="306">
        <v>454.75</v>
      </c>
    </row>
    <row r="1421" spans="7:8" ht="14.4" x14ac:dyDescent="0.3">
      <c r="G1421" s="305" t="s">
        <v>28319</v>
      </c>
      <c r="H1421" s="306">
        <v>1067.8</v>
      </c>
    </row>
    <row r="1422" spans="7:8" ht="14.4" x14ac:dyDescent="0.3">
      <c r="G1422" s="305" t="s">
        <v>50768</v>
      </c>
      <c r="H1422" s="306">
        <v>-268.45999999999998</v>
      </c>
    </row>
    <row r="1423" spans="7:8" ht="14.4" x14ac:dyDescent="0.3">
      <c r="G1423" s="305" t="s">
        <v>28323</v>
      </c>
      <c r="H1423" s="306">
        <v>3938.01</v>
      </c>
    </row>
    <row r="1424" spans="7:8" ht="14.4" x14ac:dyDescent="0.3">
      <c r="G1424" s="305" t="s">
        <v>28326</v>
      </c>
      <c r="H1424" s="306">
        <v>14317.31</v>
      </c>
    </row>
    <row r="1425" spans="7:8" ht="14.4" x14ac:dyDescent="0.3">
      <c r="G1425" s="305" t="s">
        <v>58792</v>
      </c>
      <c r="H1425" s="306">
        <v>16337.05</v>
      </c>
    </row>
    <row r="1426" spans="7:8" ht="14.4" x14ac:dyDescent="0.3">
      <c r="G1426" s="305" t="s">
        <v>36762</v>
      </c>
      <c r="H1426" s="306">
        <v>114400</v>
      </c>
    </row>
    <row r="1427" spans="7:8" ht="14.4" x14ac:dyDescent="0.3">
      <c r="G1427" s="305" t="s">
        <v>66837</v>
      </c>
      <c r="H1427" s="306">
        <v>372</v>
      </c>
    </row>
    <row r="1428" spans="7:8" ht="14.4" x14ac:dyDescent="0.3">
      <c r="G1428" s="305" t="s">
        <v>14310</v>
      </c>
      <c r="H1428" s="306">
        <v>3672.15</v>
      </c>
    </row>
    <row r="1429" spans="7:8" ht="14.4" x14ac:dyDescent="0.3">
      <c r="G1429" s="305" t="s">
        <v>28428</v>
      </c>
      <c r="H1429" s="306">
        <v>33089.78</v>
      </c>
    </row>
    <row r="1430" spans="7:8" ht="14.4" x14ac:dyDescent="0.3">
      <c r="G1430" s="305" t="s">
        <v>14327</v>
      </c>
      <c r="H1430" s="306">
        <v>787027.8</v>
      </c>
    </row>
    <row r="1431" spans="7:8" ht="14.4" x14ac:dyDescent="0.3">
      <c r="G1431" s="305" t="s">
        <v>39544</v>
      </c>
      <c r="H1431" s="306">
        <v>77010.240000000005</v>
      </c>
    </row>
    <row r="1432" spans="7:8" ht="14.4" x14ac:dyDescent="0.3">
      <c r="G1432" s="305" t="s">
        <v>28537</v>
      </c>
      <c r="H1432" s="306">
        <v>388157.41</v>
      </c>
    </row>
    <row r="1433" spans="7:8" ht="14.4" x14ac:dyDescent="0.3">
      <c r="G1433" s="305" t="s">
        <v>28739</v>
      </c>
      <c r="H1433" s="306">
        <v>120852.54</v>
      </c>
    </row>
    <row r="1434" spans="7:8" ht="14.4" x14ac:dyDescent="0.3">
      <c r="G1434" s="305" t="s">
        <v>54577</v>
      </c>
      <c r="H1434" s="306">
        <v>39764.83</v>
      </c>
    </row>
    <row r="1435" spans="7:8" ht="14.4" x14ac:dyDescent="0.3">
      <c r="G1435" s="305" t="s">
        <v>14355</v>
      </c>
      <c r="H1435" s="306">
        <v>23639.82</v>
      </c>
    </row>
    <row r="1436" spans="7:8" ht="14.4" x14ac:dyDescent="0.3">
      <c r="G1436" s="305" t="s">
        <v>14360</v>
      </c>
      <c r="H1436" s="306">
        <v>5273.56</v>
      </c>
    </row>
    <row r="1437" spans="7:8" ht="14.4" x14ac:dyDescent="0.3">
      <c r="G1437" s="305" t="s">
        <v>35765</v>
      </c>
      <c r="H1437" s="306">
        <v>69675.72</v>
      </c>
    </row>
    <row r="1438" spans="7:8" ht="14.4" x14ac:dyDescent="0.3">
      <c r="G1438" s="305" t="s">
        <v>48554</v>
      </c>
      <c r="H1438" s="306">
        <v>2208510.81</v>
      </c>
    </row>
    <row r="1439" spans="7:8" ht="14.4" x14ac:dyDescent="0.3">
      <c r="G1439" s="305" t="s">
        <v>48555</v>
      </c>
      <c r="H1439" s="306">
        <v>129798.94</v>
      </c>
    </row>
    <row r="1440" spans="7:8" ht="14.4" x14ac:dyDescent="0.3">
      <c r="G1440" s="305" t="s">
        <v>14361</v>
      </c>
      <c r="H1440" s="306">
        <v>21157.85</v>
      </c>
    </row>
    <row r="1441" spans="7:8" ht="14.4" x14ac:dyDescent="0.3">
      <c r="G1441" s="305" t="s">
        <v>14389</v>
      </c>
      <c r="H1441" s="306">
        <v>1250637.81</v>
      </c>
    </row>
    <row r="1442" spans="7:8" ht="14.4" x14ac:dyDescent="0.3">
      <c r="G1442" s="305" t="s">
        <v>28908</v>
      </c>
      <c r="H1442" s="306">
        <v>118139.41</v>
      </c>
    </row>
    <row r="1443" spans="7:8" ht="14.4" x14ac:dyDescent="0.3">
      <c r="G1443" s="305" t="s">
        <v>35781</v>
      </c>
      <c r="H1443" s="306">
        <v>233825.61</v>
      </c>
    </row>
    <row r="1444" spans="7:8" ht="14.4" x14ac:dyDescent="0.3">
      <c r="G1444" s="305" t="s">
        <v>14392</v>
      </c>
      <c r="H1444" s="306">
        <v>132677.01</v>
      </c>
    </row>
    <row r="1445" spans="7:8" ht="14.4" x14ac:dyDescent="0.3">
      <c r="G1445" s="305" t="s">
        <v>50774</v>
      </c>
      <c r="H1445" s="306">
        <v>62039.64</v>
      </c>
    </row>
    <row r="1446" spans="7:8" ht="14.4" x14ac:dyDescent="0.3">
      <c r="G1446" s="305" t="s">
        <v>48556</v>
      </c>
      <c r="H1446" s="306">
        <v>86.75</v>
      </c>
    </row>
    <row r="1447" spans="7:8" ht="14.4" x14ac:dyDescent="0.3">
      <c r="G1447" s="305" t="s">
        <v>14394</v>
      </c>
      <c r="H1447" s="306">
        <v>733.25</v>
      </c>
    </row>
    <row r="1448" spans="7:8" ht="14.4" x14ac:dyDescent="0.3">
      <c r="G1448" s="305" t="s">
        <v>66838</v>
      </c>
      <c r="H1448" s="306">
        <v>385719.51</v>
      </c>
    </row>
    <row r="1449" spans="7:8" ht="14.4" x14ac:dyDescent="0.3">
      <c r="G1449" s="305" t="s">
        <v>49426</v>
      </c>
      <c r="H1449" s="306">
        <v>19363.53</v>
      </c>
    </row>
    <row r="1450" spans="7:8" ht="14.4" x14ac:dyDescent="0.3">
      <c r="G1450" s="305" t="s">
        <v>28912</v>
      </c>
      <c r="H1450" s="306">
        <v>16414182.140000001</v>
      </c>
    </row>
    <row r="1451" spans="7:8" ht="14.4" x14ac:dyDescent="0.3">
      <c r="G1451" s="305" t="s">
        <v>28913</v>
      </c>
      <c r="H1451" s="306">
        <v>127035.55</v>
      </c>
    </row>
    <row r="1452" spans="7:8" ht="14.4" x14ac:dyDescent="0.3">
      <c r="G1452" s="305" t="s">
        <v>29363</v>
      </c>
      <c r="H1452" s="306">
        <v>854</v>
      </c>
    </row>
    <row r="1453" spans="7:8" ht="14.4" x14ac:dyDescent="0.3">
      <c r="G1453" s="305" t="s">
        <v>29364</v>
      </c>
      <c r="H1453" s="306">
        <v>1006.55</v>
      </c>
    </row>
    <row r="1454" spans="7:8" ht="14.4" x14ac:dyDescent="0.3">
      <c r="G1454" s="305" t="s">
        <v>62410</v>
      </c>
      <c r="H1454" s="306">
        <v>689.88</v>
      </c>
    </row>
    <row r="1455" spans="7:8" ht="14.4" x14ac:dyDescent="0.3">
      <c r="G1455" s="305" t="s">
        <v>14418</v>
      </c>
      <c r="H1455" s="306">
        <v>411225.84</v>
      </c>
    </row>
    <row r="1456" spans="7:8" ht="14.4" x14ac:dyDescent="0.3">
      <c r="G1456" s="305" t="s">
        <v>29370</v>
      </c>
      <c r="H1456" s="306">
        <v>10191</v>
      </c>
    </row>
    <row r="1457" spans="7:8" ht="14.4" x14ac:dyDescent="0.3">
      <c r="G1457" s="305" t="s">
        <v>29371</v>
      </c>
      <c r="H1457" s="306">
        <v>225380.41</v>
      </c>
    </row>
    <row r="1458" spans="7:8" ht="14.4" x14ac:dyDescent="0.3">
      <c r="G1458" s="305" t="s">
        <v>55665</v>
      </c>
      <c r="H1458" s="306">
        <v>2853.12</v>
      </c>
    </row>
    <row r="1459" spans="7:8" ht="14.4" x14ac:dyDescent="0.3">
      <c r="G1459" s="305" t="s">
        <v>29624</v>
      </c>
      <c r="H1459" s="306">
        <v>68630</v>
      </c>
    </row>
    <row r="1460" spans="7:8" ht="14.4" x14ac:dyDescent="0.3">
      <c r="G1460" s="305" t="s">
        <v>14438</v>
      </c>
      <c r="H1460" s="306">
        <v>10848.27</v>
      </c>
    </row>
    <row r="1461" spans="7:8" ht="14.4" x14ac:dyDescent="0.3">
      <c r="G1461" s="305" t="s">
        <v>35804</v>
      </c>
      <c r="H1461" s="306">
        <v>5876.37</v>
      </c>
    </row>
    <row r="1462" spans="7:8" ht="14.4" x14ac:dyDescent="0.3">
      <c r="G1462" s="305" t="s">
        <v>54603</v>
      </c>
      <c r="H1462" s="306">
        <v>31197</v>
      </c>
    </row>
    <row r="1463" spans="7:8" ht="14.4" x14ac:dyDescent="0.3">
      <c r="G1463" s="305" t="s">
        <v>14439</v>
      </c>
      <c r="H1463" s="306">
        <v>5518.84</v>
      </c>
    </row>
    <row r="1464" spans="7:8" ht="14.4" x14ac:dyDescent="0.3">
      <c r="G1464" s="305" t="s">
        <v>14440</v>
      </c>
      <c r="H1464" s="306">
        <v>9172.23</v>
      </c>
    </row>
    <row r="1465" spans="7:8" ht="14.4" x14ac:dyDescent="0.3">
      <c r="G1465" s="305" t="s">
        <v>40909</v>
      </c>
      <c r="H1465" s="306">
        <v>749536.44</v>
      </c>
    </row>
    <row r="1466" spans="7:8" ht="14.4" x14ac:dyDescent="0.3">
      <c r="G1466" s="305" t="s">
        <v>66839</v>
      </c>
      <c r="H1466" s="306">
        <v>1120</v>
      </c>
    </row>
    <row r="1467" spans="7:8" ht="14.4" x14ac:dyDescent="0.3">
      <c r="G1467" s="305" t="s">
        <v>29885</v>
      </c>
      <c r="H1467" s="306">
        <v>18589693.27</v>
      </c>
    </row>
    <row r="1468" spans="7:8" ht="14.4" x14ac:dyDescent="0.3">
      <c r="G1468" s="305" t="s">
        <v>66840</v>
      </c>
      <c r="H1468" s="306">
        <v>1020.16</v>
      </c>
    </row>
    <row r="1469" spans="7:8" ht="14.4" x14ac:dyDescent="0.3">
      <c r="G1469" s="305" t="s">
        <v>14462</v>
      </c>
      <c r="H1469" s="306">
        <v>191183.94</v>
      </c>
    </row>
    <row r="1470" spans="7:8" ht="14.4" x14ac:dyDescent="0.3">
      <c r="G1470" s="305" t="s">
        <v>43405</v>
      </c>
      <c r="H1470" s="306">
        <v>103411.79</v>
      </c>
    </row>
    <row r="1471" spans="7:8" ht="14.4" x14ac:dyDescent="0.3">
      <c r="G1471" s="305" t="s">
        <v>29888</v>
      </c>
      <c r="H1471" s="306">
        <v>30460.94</v>
      </c>
    </row>
    <row r="1472" spans="7:8" ht="14.4" x14ac:dyDescent="0.3">
      <c r="G1472" s="305" t="s">
        <v>29891</v>
      </c>
      <c r="H1472" s="306">
        <v>13522.47</v>
      </c>
    </row>
    <row r="1473" spans="7:8" ht="14.4" x14ac:dyDescent="0.3">
      <c r="G1473" s="305" t="s">
        <v>14463</v>
      </c>
      <c r="H1473" s="306">
        <v>19740.05</v>
      </c>
    </row>
    <row r="1474" spans="7:8" ht="14.4" x14ac:dyDescent="0.3">
      <c r="G1474" s="305" t="s">
        <v>46215</v>
      </c>
      <c r="H1474" s="306">
        <v>48155.44</v>
      </c>
    </row>
    <row r="1475" spans="7:8" ht="14.4" x14ac:dyDescent="0.3">
      <c r="G1475" s="305" t="s">
        <v>36848</v>
      </c>
      <c r="H1475" s="306">
        <v>296999.46999999997</v>
      </c>
    </row>
    <row r="1476" spans="7:8" ht="14.4" x14ac:dyDescent="0.3">
      <c r="G1476" s="305" t="s">
        <v>39610</v>
      </c>
      <c r="H1476" s="306">
        <v>1202012</v>
      </c>
    </row>
    <row r="1477" spans="7:8" ht="14.4" x14ac:dyDescent="0.3">
      <c r="G1477" s="305" t="s">
        <v>30059</v>
      </c>
      <c r="H1477" s="306">
        <v>388540.4</v>
      </c>
    </row>
    <row r="1478" spans="7:8" ht="14.4" x14ac:dyDescent="0.3">
      <c r="G1478" s="305" t="s">
        <v>40915</v>
      </c>
      <c r="H1478" s="306">
        <v>10981.6</v>
      </c>
    </row>
    <row r="1479" spans="7:8" ht="14.4" x14ac:dyDescent="0.3">
      <c r="G1479" s="305" t="s">
        <v>14473</v>
      </c>
      <c r="H1479" s="306">
        <v>103526.78</v>
      </c>
    </row>
    <row r="1480" spans="7:8" ht="14.4" x14ac:dyDescent="0.3">
      <c r="G1480" s="305" t="s">
        <v>30065</v>
      </c>
      <c r="H1480" s="306">
        <v>4006.38</v>
      </c>
    </row>
    <row r="1481" spans="7:8" ht="14.4" x14ac:dyDescent="0.3">
      <c r="G1481" s="305" t="s">
        <v>43407</v>
      </c>
      <c r="H1481" s="306">
        <v>1481.5</v>
      </c>
    </row>
    <row r="1482" spans="7:8" ht="14.4" x14ac:dyDescent="0.3">
      <c r="G1482" s="305" t="s">
        <v>14474</v>
      </c>
      <c r="H1482" s="306">
        <v>1029.32</v>
      </c>
    </row>
    <row r="1483" spans="7:8" ht="14.4" x14ac:dyDescent="0.3">
      <c r="G1483" s="305" t="s">
        <v>55671</v>
      </c>
      <c r="H1483" s="306">
        <v>5772789.9000000004</v>
      </c>
    </row>
    <row r="1484" spans="7:8" ht="14.4" x14ac:dyDescent="0.3">
      <c r="G1484" s="305" t="s">
        <v>58387</v>
      </c>
      <c r="H1484" s="306">
        <v>231334.64</v>
      </c>
    </row>
    <row r="1485" spans="7:8" ht="14.4" x14ac:dyDescent="0.3">
      <c r="G1485" s="305" t="s">
        <v>30162</v>
      </c>
      <c r="H1485" s="306">
        <v>10510417.76</v>
      </c>
    </row>
    <row r="1486" spans="7:8" ht="14.4" x14ac:dyDescent="0.3">
      <c r="G1486" s="305" t="s">
        <v>14494</v>
      </c>
      <c r="H1486" s="306">
        <v>74900</v>
      </c>
    </row>
    <row r="1487" spans="7:8" ht="14.4" x14ac:dyDescent="0.3">
      <c r="G1487" s="305" t="s">
        <v>14495</v>
      </c>
      <c r="H1487" s="306">
        <v>6026.49</v>
      </c>
    </row>
    <row r="1488" spans="7:8" ht="14.4" x14ac:dyDescent="0.3">
      <c r="G1488" s="305" t="s">
        <v>66841</v>
      </c>
      <c r="H1488" s="306">
        <v>604860.94999999995</v>
      </c>
    </row>
    <row r="1489" spans="7:8" ht="14.4" x14ac:dyDescent="0.3">
      <c r="G1489" s="305" t="s">
        <v>30166</v>
      </c>
      <c r="H1489" s="306">
        <v>357.75</v>
      </c>
    </row>
    <row r="1490" spans="7:8" ht="14.4" x14ac:dyDescent="0.3">
      <c r="G1490" s="305" t="s">
        <v>30170</v>
      </c>
      <c r="H1490" s="306">
        <v>1106401.58</v>
      </c>
    </row>
    <row r="1491" spans="7:8" ht="14.4" x14ac:dyDescent="0.3">
      <c r="G1491" s="305" t="s">
        <v>60974</v>
      </c>
      <c r="H1491" s="306">
        <v>3454.09</v>
      </c>
    </row>
    <row r="1492" spans="7:8" ht="14.4" x14ac:dyDescent="0.3">
      <c r="G1492" s="305" t="s">
        <v>30339</v>
      </c>
      <c r="H1492" s="306">
        <v>4470</v>
      </c>
    </row>
    <row r="1493" spans="7:8" ht="14.4" x14ac:dyDescent="0.3">
      <c r="G1493" s="305" t="s">
        <v>30340</v>
      </c>
      <c r="H1493" s="306">
        <v>12740.97</v>
      </c>
    </row>
    <row r="1494" spans="7:8" ht="14.4" x14ac:dyDescent="0.3">
      <c r="G1494" s="305" t="s">
        <v>14513</v>
      </c>
      <c r="H1494" s="306">
        <v>17292.03</v>
      </c>
    </row>
    <row r="1495" spans="7:8" ht="14.4" x14ac:dyDescent="0.3">
      <c r="G1495" s="305" t="s">
        <v>66842</v>
      </c>
      <c r="H1495" s="306">
        <v>1975070</v>
      </c>
    </row>
    <row r="1496" spans="7:8" ht="14.4" x14ac:dyDescent="0.3">
      <c r="G1496" s="305" t="s">
        <v>30406</v>
      </c>
      <c r="H1496" s="306">
        <v>34716.129999999997</v>
      </c>
    </row>
    <row r="1497" spans="7:8" ht="14.4" x14ac:dyDescent="0.3">
      <c r="G1497" s="305" t="s">
        <v>30409</v>
      </c>
      <c r="H1497" s="306">
        <v>56962.47</v>
      </c>
    </row>
    <row r="1498" spans="7:8" ht="14.4" x14ac:dyDescent="0.3">
      <c r="G1498" s="305" t="s">
        <v>14608</v>
      </c>
      <c r="H1498" s="306">
        <v>66766.740000000005</v>
      </c>
    </row>
    <row r="1499" spans="7:8" ht="14.4" x14ac:dyDescent="0.3">
      <c r="G1499" s="305" t="s">
        <v>31049</v>
      </c>
      <c r="H1499" s="306">
        <v>23999.47</v>
      </c>
    </row>
    <row r="1500" spans="7:8" ht="14.4" x14ac:dyDescent="0.3">
      <c r="G1500" s="305" t="s">
        <v>14609</v>
      </c>
      <c r="H1500" s="306">
        <v>64044.05</v>
      </c>
    </row>
    <row r="1501" spans="7:8" ht="14.4" x14ac:dyDescent="0.3">
      <c r="G1501" s="305" t="s">
        <v>14610</v>
      </c>
      <c r="H1501" s="306">
        <v>6460.84</v>
      </c>
    </row>
    <row r="1502" spans="7:8" ht="14.4" x14ac:dyDescent="0.3">
      <c r="G1502" s="305" t="s">
        <v>14612</v>
      </c>
      <c r="H1502" s="306">
        <v>30095.74</v>
      </c>
    </row>
    <row r="1503" spans="7:8" ht="14.4" x14ac:dyDescent="0.3">
      <c r="G1503" s="305" t="s">
        <v>31063</v>
      </c>
      <c r="H1503" s="306">
        <v>6039.67</v>
      </c>
    </row>
    <row r="1504" spans="7:8" ht="14.4" x14ac:dyDescent="0.3">
      <c r="G1504" s="305" t="s">
        <v>14626</v>
      </c>
      <c r="H1504" s="306">
        <v>12527.8</v>
      </c>
    </row>
    <row r="1505" spans="7:8" ht="14.4" x14ac:dyDescent="0.3">
      <c r="G1505" s="305" t="s">
        <v>14633</v>
      </c>
      <c r="H1505" s="306">
        <v>14040.6</v>
      </c>
    </row>
    <row r="1506" spans="7:8" ht="14.4" x14ac:dyDescent="0.3">
      <c r="G1506" s="305" t="s">
        <v>14634</v>
      </c>
      <c r="H1506" s="306">
        <v>39189.980000000003</v>
      </c>
    </row>
    <row r="1507" spans="7:8" ht="14.4" x14ac:dyDescent="0.3">
      <c r="G1507" s="305" t="s">
        <v>31073</v>
      </c>
      <c r="H1507" s="306">
        <v>2853.12</v>
      </c>
    </row>
    <row r="1508" spans="7:8" ht="14.4" x14ac:dyDescent="0.3">
      <c r="G1508" s="305" t="s">
        <v>14638</v>
      </c>
      <c r="H1508" s="306">
        <v>58429754.850000001</v>
      </c>
    </row>
    <row r="1509" spans="7:8" ht="14.4" x14ac:dyDescent="0.3">
      <c r="G1509" s="305" t="s">
        <v>14639</v>
      </c>
      <c r="H1509" s="306">
        <v>6118248.71</v>
      </c>
    </row>
    <row r="1510" spans="7:8" ht="14.4" x14ac:dyDescent="0.3">
      <c r="G1510" s="305" t="s">
        <v>31076</v>
      </c>
      <c r="H1510" s="306">
        <v>7901.88</v>
      </c>
    </row>
    <row r="1511" spans="7:8" ht="14.4" x14ac:dyDescent="0.3">
      <c r="G1511" s="305" t="s">
        <v>14640</v>
      </c>
      <c r="H1511" s="306">
        <v>165388.43</v>
      </c>
    </row>
    <row r="1512" spans="7:8" ht="14.4" x14ac:dyDescent="0.3">
      <c r="G1512" s="305" t="s">
        <v>31077</v>
      </c>
      <c r="H1512" s="306">
        <v>226741.99</v>
      </c>
    </row>
    <row r="1513" spans="7:8" ht="14.4" x14ac:dyDescent="0.3">
      <c r="G1513" s="305" t="s">
        <v>14643</v>
      </c>
      <c r="H1513" s="306">
        <v>926370.6</v>
      </c>
    </row>
    <row r="1514" spans="7:8" ht="14.4" x14ac:dyDescent="0.3">
      <c r="G1514" s="305" t="s">
        <v>43414</v>
      </c>
      <c r="H1514" s="306">
        <v>3881</v>
      </c>
    </row>
    <row r="1515" spans="7:8" ht="14.4" x14ac:dyDescent="0.3">
      <c r="G1515" s="305" t="s">
        <v>14644</v>
      </c>
      <c r="H1515" s="306">
        <v>5223922.55</v>
      </c>
    </row>
    <row r="1516" spans="7:8" ht="14.4" x14ac:dyDescent="0.3">
      <c r="G1516" s="305" t="s">
        <v>31080</v>
      </c>
      <c r="H1516" s="306">
        <v>13077053.02</v>
      </c>
    </row>
    <row r="1517" spans="7:8" ht="14.4" x14ac:dyDescent="0.3">
      <c r="G1517" s="305" t="s">
        <v>14645</v>
      </c>
      <c r="H1517" s="306">
        <v>35362.44</v>
      </c>
    </row>
    <row r="1518" spans="7:8" ht="14.4" x14ac:dyDescent="0.3">
      <c r="G1518" s="305" t="s">
        <v>31082</v>
      </c>
      <c r="H1518" s="306">
        <v>819689.37</v>
      </c>
    </row>
    <row r="1519" spans="7:8" ht="14.4" x14ac:dyDescent="0.3">
      <c r="G1519" s="305" t="s">
        <v>14646</v>
      </c>
      <c r="H1519" s="306">
        <v>7649.38</v>
      </c>
    </row>
    <row r="1520" spans="7:8" ht="14.4" x14ac:dyDescent="0.3">
      <c r="G1520" s="305" t="s">
        <v>31083</v>
      </c>
      <c r="H1520" s="306">
        <v>220394.95</v>
      </c>
    </row>
    <row r="1521" spans="7:8" ht="14.4" x14ac:dyDescent="0.3">
      <c r="G1521" s="305" t="s">
        <v>31084</v>
      </c>
      <c r="H1521" s="306">
        <v>21681.07</v>
      </c>
    </row>
    <row r="1522" spans="7:8" ht="14.4" x14ac:dyDescent="0.3">
      <c r="G1522" s="305" t="s">
        <v>14648</v>
      </c>
      <c r="H1522" s="306">
        <v>30286.31</v>
      </c>
    </row>
    <row r="1523" spans="7:8" ht="14.4" x14ac:dyDescent="0.3">
      <c r="G1523" s="305" t="s">
        <v>14649</v>
      </c>
      <c r="H1523" s="306">
        <v>37354.79</v>
      </c>
    </row>
    <row r="1524" spans="7:8" ht="14.4" x14ac:dyDescent="0.3">
      <c r="G1524" s="305" t="s">
        <v>31086</v>
      </c>
      <c r="H1524" s="306">
        <v>1926.3</v>
      </c>
    </row>
    <row r="1525" spans="7:8" ht="14.4" x14ac:dyDescent="0.3">
      <c r="G1525" s="305" t="s">
        <v>34387</v>
      </c>
      <c r="H1525" s="306">
        <v>12475</v>
      </c>
    </row>
    <row r="1526" spans="7:8" ht="14.4" x14ac:dyDescent="0.3">
      <c r="G1526" s="305" t="s">
        <v>54641</v>
      </c>
      <c r="H1526" s="306">
        <v>8050</v>
      </c>
    </row>
    <row r="1527" spans="7:8" ht="14.4" x14ac:dyDescent="0.3">
      <c r="G1527" s="305" t="s">
        <v>31087</v>
      </c>
      <c r="H1527" s="306">
        <v>40660.19</v>
      </c>
    </row>
    <row r="1528" spans="7:8" ht="14.4" x14ac:dyDescent="0.3">
      <c r="G1528" s="305" t="s">
        <v>14651</v>
      </c>
      <c r="H1528" s="306">
        <v>392980.7</v>
      </c>
    </row>
    <row r="1529" spans="7:8" ht="14.4" x14ac:dyDescent="0.3">
      <c r="G1529" s="305" t="s">
        <v>14652</v>
      </c>
      <c r="H1529" s="306">
        <v>13187416.42</v>
      </c>
    </row>
    <row r="1530" spans="7:8" ht="14.4" x14ac:dyDescent="0.3">
      <c r="G1530" s="305" t="s">
        <v>14653</v>
      </c>
      <c r="H1530" s="306">
        <v>934751.46</v>
      </c>
    </row>
    <row r="1531" spans="7:8" ht="14.4" x14ac:dyDescent="0.3">
      <c r="G1531" s="305" t="s">
        <v>31089</v>
      </c>
      <c r="H1531" s="306">
        <v>894523.06</v>
      </c>
    </row>
    <row r="1532" spans="7:8" ht="14.4" x14ac:dyDescent="0.3">
      <c r="G1532" s="305" t="s">
        <v>39656</v>
      </c>
      <c r="H1532" s="306">
        <v>4037.24</v>
      </c>
    </row>
    <row r="1533" spans="7:8" ht="14.4" x14ac:dyDescent="0.3">
      <c r="G1533" s="305" t="s">
        <v>14654</v>
      </c>
      <c r="H1533" s="306">
        <v>5269173.9400000004</v>
      </c>
    </row>
    <row r="1534" spans="7:8" ht="14.4" x14ac:dyDescent="0.3">
      <c r="G1534" s="305" t="s">
        <v>14655</v>
      </c>
      <c r="H1534" s="306">
        <v>119333.97</v>
      </c>
    </row>
    <row r="1535" spans="7:8" ht="14.4" x14ac:dyDescent="0.3">
      <c r="G1535" s="305" t="s">
        <v>14656</v>
      </c>
      <c r="H1535" s="306">
        <v>32600</v>
      </c>
    </row>
    <row r="1536" spans="7:8" ht="14.4" x14ac:dyDescent="0.3">
      <c r="G1536" s="305" t="s">
        <v>14658</v>
      </c>
      <c r="H1536" s="306">
        <v>6733.25</v>
      </c>
    </row>
    <row r="1537" spans="7:8" ht="14.4" x14ac:dyDescent="0.3">
      <c r="G1537" s="305" t="s">
        <v>31093</v>
      </c>
      <c r="H1537" s="306">
        <v>680197</v>
      </c>
    </row>
    <row r="1538" spans="7:8" ht="14.4" x14ac:dyDescent="0.3">
      <c r="G1538" s="305" t="s">
        <v>14660</v>
      </c>
      <c r="H1538" s="306">
        <v>6252731.7000000002</v>
      </c>
    </row>
    <row r="1539" spans="7:8" ht="14.4" x14ac:dyDescent="0.3">
      <c r="G1539" s="305" t="s">
        <v>14661</v>
      </c>
      <c r="H1539" s="306">
        <v>29860617.899999999</v>
      </c>
    </row>
    <row r="1540" spans="7:8" ht="14.4" x14ac:dyDescent="0.3">
      <c r="G1540" s="305" t="s">
        <v>34389</v>
      </c>
      <c r="H1540" s="306">
        <v>20588394.710000001</v>
      </c>
    </row>
    <row r="1541" spans="7:8" ht="14.4" x14ac:dyDescent="0.3">
      <c r="G1541" s="305" t="s">
        <v>31096</v>
      </c>
      <c r="H1541" s="306">
        <v>92501590.650000006</v>
      </c>
    </row>
    <row r="1542" spans="7:8" ht="14.4" x14ac:dyDescent="0.3">
      <c r="G1542" s="305" t="s">
        <v>54643</v>
      </c>
      <c r="H1542" s="306">
        <v>388168.61</v>
      </c>
    </row>
    <row r="1543" spans="7:8" ht="14.4" x14ac:dyDescent="0.3">
      <c r="G1543" s="305" t="s">
        <v>50821</v>
      </c>
      <c r="H1543" s="306">
        <v>851846.88</v>
      </c>
    </row>
    <row r="1544" spans="7:8" ht="14.4" x14ac:dyDescent="0.3">
      <c r="G1544" s="305" t="s">
        <v>50822</v>
      </c>
      <c r="H1544" s="306">
        <v>6984552.71</v>
      </c>
    </row>
    <row r="1545" spans="7:8" ht="14.4" x14ac:dyDescent="0.3">
      <c r="G1545" s="305" t="s">
        <v>54644</v>
      </c>
      <c r="H1545" s="306">
        <v>148240.85</v>
      </c>
    </row>
    <row r="1546" spans="7:8" ht="14.4" x14ac:dyDescent="0.3">
      <c r="G1546" s="305" t="s">
        <v>35903</v>
      </c>
      <c r="H1546" s="306">
        <v>2557289.6800000002</v>
      </c>
    </row>
    <row r="1547" spans="7:8" ht="14.4" x14ac:dyDescent="0.3">
      <c r="G1547" s="305" t="s">
        <v>14662</v>
      </c>
      <c r="H1547" s="306">
        <v>14518215.43</v>
      </c>
    </row>
    <row r="1548" spans="7:8" ht="14.4" x14ac:dyDescent="0.3">
      <c r="G1548" s="305" t="s">
        <v>14663</v>
      </c>
      <c r="H1548" s="306">
        <v>1049188.1399999999</v>
      </c>
    </row>
    <row r="1549" spans="7:8" ht="14.4" x14ac:dyDescent="0.3">
      <c r="G1549" s="305" t="s">
        <v>31097</v>
      </c>
      <c r="H1549" s="306">
        <v>773464.18</v>
      </c>
    </row>
    <row r="1550" spans="7:8" ht="14.4" x14ac:dyDescent="0.3">
      <c r="G1550" s="305" t="s">
        <v>30685</v>
      </c>
      <c r="H1550" s="306">
        <v>0.01</v>
      </c>
    </row>
    <row r="1551" spans="7:8" ht="14.4" x14ac:dyDescent="0.3">
      <c r="G1551" s="305" t="s">
        <v>54649</v>
      </c>
      <c r="H1551" s="306">
        <v>734571.25</v>
      </c>
    </row>
    <row r="1552" spans="7:8" ht="14.4" x14ac:dyDescent="0.3">
      <c r="G1552" s="305" t="s">
        <v>50823</v>
      </c>
      <c r="H1552" s="306">
        <v>720453.31</v>
      </c>
    </row>
    <row r="1553" spans="7:8" ht="14.4" x14ac:dyDescent="0.3">
      <c r="G1553" s="305" t="s">
        <v>54650</v>
      </c>
      <c r="H1553" s="306">
        <v>278044.51</v>
      </c>
    </row>
    <row r="1554" spans="7:8" ht="14.4" x14ac:dyDescent="0.3">
      <c r="G1554" s="305" t="s">
        <v>30913</v>
      </c>
      <c r="H1554" s="306">
        <v>2970</v>
      </c>
    </row>
    <row r="1555" spans="7:8" ht="14.4" x14ac:dyDescent="0.3">
      <c r="G1555" s="305" t="s">
        <v>30946</v>
      </c>
      <c r="H1555" s="306">
        <v>227.22</v>
      </c>
    </row>
    <row r="1556" spans="7:8" ht="14.4" x14ac:dyDescent="0.3">
      <c r="G1556" s="305" t="s">
        <v>30947</v>
      </c>
      <c r="H1556" s="306">
        <v>681.33</v>
      </c>
    </row>
    <row r="1557" spans="7:8" ht="14.4" x14ac:dyDescent="0.3">
      <c r="G1557" s="305" t="s">
        <v>30959</v>
      </c>
      <c r="H1557" s="306">
        <v>-268.45999999999998</v>
      </c>
    </row>
    <row r="1558" spans="7:8" ht="14.4" x14ac:dyDescent="0.3">
      <c r="G1558" s="305" t="s">
        <v>30963</v>
      </c>
      <c r="H1558" s="306">
        <v>1020.16</v>
      </c>
    </row>
    <row r="1559" spans="7:8" ht="14.4" x14ac:dyDescent="0.3">
      <c r="G1559" s="305" t="s">
        <v>30968</v>
      </c>
      <c r="H1559" s="306">
        <v>182010.35</v>
      </c>
    </row>
    <row r="1560" spans="7:8" ht="14.4" x14ac:dyDescent="0.3">
      <c r="G1560" s="305" t="s">
        <v>30981</v>
      </c>
      <c r="H1560" s="306">
        <v>180840.59</v>
      </c>
    </row>
    <row r="1561" spans="7:8" ht="14.4" x14ac:dyDescent="0.3">
      <c r="G1561" s="305" t="s">
        <v>30982</v>
      </c>
      <c r="H1561" s="306">
        <v>644855.63</v>
      </c>
    </row>
    <row r="1562" spans="7:8" ht="14.4" x14ac:dyDescent="0.3">
      <c r="G1562" s="305" t="s">
        <v>35889</v>
      </c>
      <c r="H1562" s="306">
        <v>37126.36</v>
      </c>
    </row>
    <row r="1563" spans="7:8" ht="14.4" x14ac:dyDescent="0.3">
      <c r="G1563" s="305" t="s">
        <v>36911</v>
      </c>
      <c r="H1563" s="306">
        <v>47422.99</v>
      </c>
    </row>
    <row r="1564" spans="7:8" ht="14.4" x14ac:dyDescent="0.3">
      <c r="G1564" s="305" t="s">
        <v>43429</v>
      </c>
      <c r="H1564" s="306">
        <v>130.22</v>
      </c>
    </row>
    <row r="1565" spans="7:8" ht="14.4" x14ac:dyDescent="0.3">
      <c r="G1565" s="305" t="s">
        <v>49495</v>
      </c>
      <c r="H1565" s="306">
        <v>3125.08</v>
      </c>
    </row>
    <row r="1566" spans="7:8" ht="14.4" x14ac:dyDescent="0.3">
      <c r="G1566" s="305" t="s">
        <v>50843</v>
      </c>
      <c r="H1566" s="306">
        <v>561.75</v>
      </c>
    </row>
    <row r="1567" spans="7:8" ht="14.4" x14ac:dyDescent="0.3">
      <c r="G1567" s="305" t="s">
        <v>47674</v>
      </c>
      <c r="H1567" s="306">
        <v>11683.21</v>
      </c>
    </row>
    <row r="1568" spans="7:8" ht="14.4" x14ac:dyDescent="0.3">
      <c r="G1568" s="305" t="s">
        <v>50846</v>
      </c>
      <c r="H1568" s="306">
        <v>235.4</v>
      </c>
    </row>
    <row r="1569" spans="7:8" ht="14.4" x14ac:dyDescent="0.3">
      <c r="G1569" s="305" t="s">
        <v>49500</v>
      </c>
      <c r="H1569" s="306">
        <v>0.02</v>
      </c>
    </row>
    <row r="1570" spans="7:8" ht="14.4" x14ac:dyDescent="0.3">
      <c r="G1570" s="305" t="s">
        <v>31000</v>
      </c>
      <c r="H1570" s="306">
        <v>11520.18</v>
      </c>
    </row>
    <row r="1571" spans="7:8" ht="14.4" x14ac:dyDescent="0.3">
      <c r="G1571" s="305" t="s">
        <v>31002</v>
      </c>
      <c r="H1571" s="306">
        <v>65166.74</v>
      </c>
    </row>
    <row r="1572" spans="7:8" ht="14.4" x14ac:dyDescent="0.3">
      <c r="G1572" s="305" t="s">
        <v>35891</v>
      </c>
      <c r="H1572" s="306">
        <v>23999.47</v>
      </c>
    </row>
    <row r="1573" spans="7:8" ht="14.4" x14ac:dyDescent="0.3">
      <c r="G1573" s="305" t="s">
        <v>31004</v>
      </c>
      <c r="H1573" s="306">
        <v>61074.05</v>
      </c>
    </row>
    <row r="1574" spans="7:8" ht="14.4" x14ac:dyDescent="0.3">
      <c r="G1574" s="305" t="s">
        <v>31005</v>
      </c>
      <c r="H1574" s="306">
        <v>6460.84</v>
      </c>
    </row>
    <row r="1575" spans="7:8" ht="14.4" x14ac:dyDescent="0.3">
      <c r="G1575" s="305" t="s">
        <v>31007</v>
      </c>
      <c r="H1575" s="306">
        <v>30095.74</v>
      </c>
    </row>
    <row r="1576" spans="7:8" ht="14.4" x14ac:dyDescent="0.3">
      <c r="G1576" s="305" t="s">
        <v>35893</v>
      </c>
      <c r="H1576" s="306">
        <v>6039.67</v>
      </c>
    </row>
    <row r="1577" spans="7:8" ht="14.4" x14ac:dyDescent="0.3">
      <c r="G1577" s="305" t="s">
        <v>31020</v>
      </c>
      <c r="H1577" s="306">
        <v>12527.8</v>
      </c>
    </row>
    <row r="1578" spans="7:8" ht="14.4" x14ac:dyDescent="0.3">
      <c r="G1578" s="305" t="s">
        <v>31025</v>
      </c>
      <c r="H1578" s="306">
        <v>13690.98</v>
      </c>
    </row>
    <row r="1579" spans="7:8" ht="14.4" x14ac:dyDescent="0.3">
      <c r="G1579" s="305" t="s">
        <v>31026</v>
      </c>
      <c r="H1579" s="306">
        <v>38141.61</v>
      </c>
    </row>
    <row r="1580" spans="7:8" ht="14.4" x14ac:dyDescent="0.3">
      <c r="G1580" s="305" t="s">
        <v>31028</v>
      </c>
      <c r="H1580" s="306">
        <v>2853.12</v>
      </c>
    </row>
    <row r="1581" spans="7:8" ht="14.4" x14ac:dyDescent="0.3">
      <c r="G1581" s="305" t="s">
        <v>31030</v>
      </c>
      <c r="H1581" s="306">
        <v>54127385.969999999</v>
      </c>
    </row>
    <row r="1582" spans="7:8" ht="14.4" x14ac:dyDescent="0.3">
      <c r="G1582" s="305" t="s">
        <v>31031</v>
      </c>
      <c r="H1582" s="306">
        <v>5821166.6299999999</v>
      </c>
    </row>
    <row r="1583" spans="7:8" ht="14.4" x14ac:dyDescent="0.3">
      <c r="G1583" s="305" t="s">
        <v>46271</v>
      </c>
      <c r="H1583" s="306">
        <v>7901.88</v>
      </c>
    </row>
    <row r="1584" spans="7:8" ht="14.4" x14ac:dyDescent="0.3">
      <c r="G1584" s="305" t="s">
        <v>39644</v>
      </c>
      <c r="H1584" s="306">
        <v>159026.71</v>
      </c>
    </row>
    <row r="1585" spans="7:8" ht="14.4" x14ac:dyDescent="0.3">
      <c r="G1585" s="305" t="s">
        <v>40932</v>
      </c>
      <c r="H1585" s="306">
        <v>150187.5</v>
      </c>
    </row>
    <row r="1586" spans="7:8" ht="14.4" x14ac:dyDescent="0.3">
      <c r="G1586" s="305" t="s">
        <v>48599</v>
      </c>
      <c r="H1586" s="306">
        <v>916806.67</v>
      </c>
    </row>
    <row r="1587" spans="7:8" ht="14.4" x14ac:dyDescent="0.3">
      <c r="G1587" s="305" t="s">
        <v>66843</v>
      </c>
      <c r="H1587" s="306">
        <v>3881</v>
      </c>
    </row>
    <row r="1588" spans="7:8" ht="14.4" x14ac:dyDescent="0.3">
      <c r="G1588" s="305" t="s">
        <v>34381</v>
      </c>
      <c r="H1588" s="306">
        <v>5223922.55</v>
      </c>
    </row>
    <row r="1589" spans="7:8" ht="14.4" x14ac:dyDescent="0.3">
      <c r="G1589" s="305" t="s">
        <v>34382</v>
      </c>
      <c r="H1589" s="306">
        <v>13077321.48</v>
      </c>
    </row>
    <row r="1590" spans="7:8" ht="14.4" x14ac:dyDescent="0.3">
      <c r="G1590" s="305" t="s">
        <v>40933</v>
      </c>
      <c r="H1590" s="306">
        <v>33798.5</v>
      </c>
    </row>
    <row r="1591" spans="7:8" ht="14.4" x14ac:dyDescent="0.3">
      <c r="G1591" s="305" t="s">
        <v>31032</v>
      </c>
      <c r="H1591" s="306">
        <v>596860.01</v>
      </c>
    </row>
    <row r="1592" spans="7:8" ht="14.4" x14ac:dyDescent="0.3">
      <c r="G1592" s="305" t="s">
        <v>34383</v>
      </c>
      <c r="H1592" s="306">
        <v>4458.5600000000004</v>
      </c>
    </row>
    <row r="1593" spans="7:8" ht="14.4" x14ac:dyDescent="0.3">
      <c r="G1593" s="305" t="s">
        <v>34384</v>
      </c>
      <c r="H1593" s="306">
        <v>156162.34</v>
      </c>
    </row>
    <row r="1594" spans="7:8" ht="14.4" x14ac:dyDescent="0.3">
      <c r="G1594" s="305" t="s">
        <v>36921</v>
      </c>
      <c r="H1594" s="306">
        <v>21681.07</v>
      </c>
    </row>
    <row r="1595" spans="7:8" ht="14.4" x14ac:dyDescent="0.3">
      <c r="G1595" s="305" t="s">
        <v>31033</v>
      </c>
      <c r="H1595" s="306">
        <v>30286.31</v>
      </c>
    </row>
    <row r="1596" spans="7:8" ht="14.4" x14ac:dyDescent="0.3">
      <c r="G1596" s="305" t="s">
        <v>47675</v>
      </c>
      <c r="H1596" s="306">
        <v>37354.79</v>
      </c>
    </row>
    <row r="1597" spans="7:8" ht="14.4" x14ac:dyDescent="0.3">
      <c r="G1597" s="305" t="s">
        <v>46272</v>
      </c>
      <c r="H1597" s="306">
        <v>954</v>
      </c>
    </row>
    <row r="1598" spans="7:8" ht="14.4" x14ac:dyDescent="0.3">
      <c r="G1598" s="305" t="s">
        <v>43430</v>
      </c>
      <c r="H1598" s="306">
        <v>12475</v>
      </c>
    </row>
    <row r="1599" spans="7:8" ht="14.4" x14ac:dyDescent="0.3">
      <c r="G1599" s="305" t="s">
        <v>40934</v>
      </c>
      <c r="H1599" s="306">
        <v>6260.1</v>
      </c>
    </row>
    <row r="1600" spans="7:8" ht="14.4" x14ac:dyDescent="0.3">
      <c r="G1600" s="305" t="s">
        <v>31034</v>
      </c>
      <c r="H1600" s="306">
        <v>329172.02</v>
      </c>
    </row>
    <row r="1601" spans="7:8" ht="14.4" x14ac:dyDescent="0.3">
      <c r="G1601" s="305" t="s">
        <v>31035</v>
      </c>
      <c r="H1601" s="306">
        <v>11708488.51</v>
      </c>
    </row>
    <row r="1602" spans="7:8" ht="14.4" x14ac:dyDescent="0.3">
      <c r="G1602" s="305" t="s">
        <v>31036</v>
      </c>
      <c r="H1602" s="306">
        <v>934751.46</v>
      </c>
    </row>
    <row r="1603" spans="7:8" ht="14.4" x14ac:dyDescent="0.3">
      <c r="G1603" s="305" t="s">
        <v>35900</v>
      </c>
      <c r="H1603" s="306">
        <v>894523.06</v>
      </c>
    </row>
    <row r="1604" spans="7:8" ht="14.4" x14ac:dyDescent="0.3">
      <c r="G1604" s="305" t="s">
        <v>56900</v>
      </c>
      <c r="H1604" s="306">
        <v>4037.24</v>
      </c>
    </row>
    <row r="1605" spans="7:8" ht="14.4" x14ac:dyDescent="0.3">
      <c r="G1605" s="305" t="s">
        <v>31037</v>
      </c>
      <c r="H1605" s="306">
        <v>4318171.67</v>
      </c>
    </row>
    <row r="1606" spans="7:8" ht="14.4" x14ac:dyDescent="0.3">
      <c r="G1606" s="305" t="s">
        <v>31038</v>
      </c>
      <c r="H1606" s="306">
        <v>119333.97</v>
      </c>
    </row>
    <row r="1607" spans="7:8" ht="14.4" x14ac:dyDescent="0.3">
      <c r="G1607" s="305" t="s">
        <v>31039</v>
      </c>
      <c r="H1607" s="306">
        <v>32100</v>
      </c>
    </row>
    <row r="1608" spans="7:8" ht="14.4" x14ac:dyDescent="0.3">
      <c r="G1608" s="305" t="s">
        <v>40935</v>
      </c>
      <c r="H1608" s="306">
        <v>733.25</v>
      </c>
    </row>
    <row r="1609" spans="7:8" ht="14.4" x14ac:dyDescent="0.3">
      <c r="G1609" s="305" t="s">
        <v>34385</v>
      </c>
      <c r="H1609" s="306">
        <v>647282.63</v>
      </c>
    </row>
    <row r="1610" spans="7:8" ht="14.4" x14ac:dyDescent="0.3">
      <c r="G1610" s="305" t="s">
        <v>31040</v>
      </c>
      <c r="H1610" s="306">
        <v>6030841.6600000001</v>
      </c>
    </row>
    <row r="1611" spans="7:8" ht="14.4" x14ac:dyDescent="0.3">
      <c r="G1611" s="305" t="s">
        <v>31041</v>
      </c>
      <c r="H1611" s="306">
        <v>29257499.030000001</v>
      </c>
    </row>
    <row r="1612" spans="7:8" ht="14.4" x14ac:dyDescent="0.3">
      <c r="G1612" s="305" t="s">
        <v>34386</v>
      </c>
      <c r="H1612" s="306">
        <v>20588394.710000001</v>
      </c>
    </row>
    <row r="1613" spans="7:8" ht="14.4" x14ac:dyDescent="0.3">
      <c r="G1613" s="305" t="s">
        <v>31042</v>
      </c>
      <c r="H1613" s="306">
        <v>92320750.060000002</v>
      </c>
    </row>
    <row r="1614" spans="7:8" ht="14.4" x14ac:dyDescent="0.3">
      <c r="G1614" s="305" t="s">
        <v>56901</v>
      </c>
      <c r="H1614" s="306">
        <v>388168.61</v>
      </c>
    </row>
    <row r="1615" spans="7:8" ht="14.4" x14ac:dyDescent="0.3">
      <c r="G1615" s="305" t="s">
        <v>58132</v>
      </c>
      <c r="H1615" s="306">
        <v>851846.88</v>
      </c>
    </row>
    <row r="1616" spans="7:8" ht="14.4" x14ac:dyDescent="0.3">
      <c r="G1616" s="305" t="s">
        <v>58390</v>
      </c>
      <c r="H1616" s="306">
        <v>6984552.71</v>
      </c>
    </row>
    <row r="1617" spans="7:8" ht="14.4" x14ac:dyDescent="0.3">
      <c r="G1617" s="305" t="s">
        <v>54722</v>
      </c>
      <c r="H1617" s="306">
        <v>148240.85</v>
      </c>
    </row>
    <row r="1618" spans="7:8" ht="14.4" x14ac:dyDescent="0.3">
      <c r="G1618" s="305" t="s">
        <v>35901</v>
      </c>
      <c r="H1618" s="306">
        <v>2557289.6800000002</v>
      </c>
    </row>
    <row r="1619" spans="7:8" ht="14.4" x14ac:dyDescent="0.3">
      <c r="G1619" s="305" t="s">
        <v>31043</v>
      </c>
      <c r="H1619" s="306">
        <v>13420045.189999999</v>
      </c>
    </row>
    <row r="1620" spans="7:8" ht="14.4" x14ac:dyDescent="0.3">
      <c r="G1620" s="305" t="s">
        <v>31044</v>
      </c>
      <c r="H1620" s="306">
        <v>1036993.35</v>
      </c>
    </row>
    <row r="1621" spans="7:8" ht="14.4" x14ac:dyDescent="0.3">
      <c r="G1621" s="305" t="s">
        <v>39648</v>
      </c>
      <c r="H1621" s="306">
        <v>773464.18</v>
      </c>
    </row>
    <row r="1622" spans="7:8" ht="14.4" x14ac:dyDescent="0.3">
      <c r="G1622" s="305" t="s">
        <v>46277</v>
      </c>
      <c r="H1622" s="306">
        <v>142890.85</v>
      </c>
    </row>
    <row r="1623" spans="7:8" ht="14.4" x14ac:dyDescent="0.3">
      <c r="G1623" s="305" t="s">
        <v>47685</v>
      </c>
      <c r="H1623" s="306">
        <v>134222.37</v>
      </c>
    </row>
    <row r="1624" spans="7:8" ht="14.4" x14ac:dyDescent="0.3">
      <c r="G1624" s="305" t="s">
        <v>46278</v>
      </c>
      <c r="H1624" s="306">
        <v>22265.9</v>
      </c>
    </row>
    <row r="1625" spans="7:8" ht="14.4" x14ac:dyDescent="0.3">
      <c r="G1625" s="305" t="s">
        <v>47686</v>
      </c>
      <c r="H1625" s="306">
        <v>753.21</v>
      </c>
    </row>
    <row r="1626" spans="7:8" ht="14.4" x14ac:dyDescent="0.3">
      <c r="G1626" s="305" t="s">
        <v>48607</v>
      </c>
      <c r="H1626" s="306">
        <v>27493.4</v>
      </c>
    </row>
    <row r="1627" spans="7:8" ht="14.4" x14ac:dyDescent="0.3">
      <c r="G1627" s="305" t="s">
        <v>54725</v>
      </c>
      <c r="H1627" s="306">
        <v>715.5</v>
      </c>
    </row>
    <row r="1628" spans="7:8" ht="14.4" x14ac:dyDescent="0.3">
      <c r="G1628" s="305" t="s">
        <v>47687</v>
      </c>
      <c r="H1628" s="306">
        <v>5539.97</v>
      </c>
    </row>
    <row r="1629" spans="7:8" ht="14.4" x14ac:dyDescent="0.3">
      <c r="G1629" s="305" t="s">
        <v>43442</v>
      </c>
      <c r="H1629" s="306">
        <v>33049.800000000003</v>
      </c>
    </row>
    <row r="1630" spans="7:8" ht="14.4" x14ac:dyDescent="0.3">
      <c r="G1630" s="305" t="s">
        <v>60102</v>
      </c>
      <c r="H1630" s="306">
        <v>6000</v>
      </c>
    </row>
    <row r="1631" spans="7:8" ht="14.4" x14ac:dyDescent="0.3">
      <c r="G1631" s="305" t="s">
        <v>48610</v>
      </c>
      <c r="H1631" s="306">
        <v>308.81</v>
      </c>
    </row>
    <row r="1632" spans="7:8" ht="14.4" x14ac:dyDescent="0.3">
      <c r="G1632" s="305" t="s">
        <v>47691</v>
      </c>
      <c r="H1632" s="306">
        <v>756083.8</v>
      </c>
    </row>
    <row r="1633" spans="7:8" ht="14.4" x14ac:dyDescent="0.3">
      <c r="G1633" s="305" t="s">
        <v>47692</v>
      </c>
      <c r="H1633" s="306">
        <v>26424.62</v>
      </c>
    </row>
    <row r="1634" spans="7:8" ht="14.4" x14ac:dyDescent="0.3">
      <c r="G1634" s="305" t="s">
        <v>58909</v>
      </c>
      <c r="H1634" s="306">
        <v>29131.5</v>
      </c>
    </row>
    <row r="1635" spans="7:8" ht="14.4" x14ac:dyDescent="0.3">
      <c r="G1635" s="305" t="s">
        <v>48612</v>
      </c>
      <c r="H1635" s="306">
        <v>9563.93</v>
      </c>
    </row>
    <row r="1636" spans="7:8" ht="14.4" x14ac:dyDescent="0.3">
      <c r="G1636" s="305" t="s">
        <v>48613</v>
      </c>
      <c r="H1636" s="306">
        <v>1563.94</v>
      </c>
    </row>
    <row r="1637" spans="7:8" ht="14.4" x14ac:dyDescent="0.3">
      <c r="G1637" s="305" t="s">
        <v>47693</v>
      </c>
      <c r="H1637" s="306">
        <v>66007.100000000006</v>
      </c>
    </row>
    <row r="1638" spans="7:8" ht="14.4" x14ac:dyDescent="0.3">
      <c r="G1638" s="305" t="s">
        <v>48614</v>
      </c>
      <c r="H1638" s="306">
        <v>672.11</v>
      </c>
    </row>
    <row r="1639" spans="7:8" ht="14.4" x14ac:dyDescent="0.3">
      <c r="G1639" s="305" t="s">
        <v>54732</v>
      </c>
      <c r="H1639" s="306">
        <v>9436.6</v>
      </c>
    </row>
    <row r="1640" spans="7:8" ht="14.4" x14ac:dyDescent="0.3">
      <c r="G1640" s="305" t="s">
        <v>46280</v>
      </c>
      <c r="H1640" s="306">
        <v>5968.04</v>
      </c>
    </row>
    <row r="1641" spans="7:8" ht="14.4" x14ac:dyDescent="0.3">
      <c r="G1641" s="305" t="s">
        <v>43445</v>
      </c>
      <c r="H1641" s="306">
        <v>73008.350000000006</v>
      </c>
    </row>
    <row r="1642" spans="7:8" ht="14.4" x14ac:dyDescent="0.3">
      <c r="G1642" s="305" t="s">
        <v>48616</v>
      </c>
      <c r="H1642" s="306">
        <v>78.98</v>
      </c>
    </row>
    <row r="1643" spans="7:8" ht="14.4" x14ac:dyDescent="0.3">
      <c r="G1643" s="305" t="s">
        <v>46281</v>
      </c>
      <c r="H1643" s="306">
        <v>500</v>
      </c>
    </row>
    <row r="1644" spans="7:8" ht="14.4" x14ac:dyDescent="0.3">
      <c r="G1644" s="305" t="s">
        <v>40948</v>
      </c>
      <c r="H1644" s="306">
        <v>1600</v>
      </c>
    </row>
    <row r="1645" spans="7:8" ht="14.4" x14ac:dyDescent="0.3">
      <c r="G1645" s="305" t="s">
        <v>40953</v>
      </c>
      <c r="H1645" s="306">
        <v>122.4</v>
      </c>
    </row>
    <row r="1646" spans="7:8" ht="14.4" x14ac:dyDescent="0.3">
      <c r="G1646" s="305" t="s">
        <v>40954</v>
      </c>
      <c r="H1646" s="306">
        <v>367.04</v>
      </c>
    </row>
    <row r="1647" spans="7:8" ht="14.4" x14ac:dyDescent="0.3">
      <c r="G1647" s="305" t="s">
        <v>40958</v>
      </c>
      <c r="H1647" s="306">
        <v>25076.04</v>
      </c>
    </row>
    <row r="1648" spans="7:8" ht="14.4" x14ac:dyDescent="0.3">
      <c r="G1648" s="305" t="s">
        <v>40959</v>
      </c>
      <c r="H1648" s="306">
        <v>542.54</v>
      </c>
    </row>
    <row r="1649" spans="7:8" ht="14.4" x14ac:dyDescent="0.3">
      <c r="G1649" s="305" t="s">
        <v>49514</v>
      </c>
      <c r="H1649" s="306">
        <v>117.95</v>
      </c>
    </row>
    <row r="1650" spans="7:8" ht="14.4" x14ac:dyDescent="0.3">
      <c r="G1650" s="305" t="s">
        <v>46291</v>
      </c>
      <c r="H1650" s="306">
        <v>12090.8</v>
      </c>
    </row>
    <row r="1651" spans="7:8" ht="14.4" x14ac:dyDescent="0.3">
      <c r="G1651" s="305" t="s">
        <v>40961</v>
      </c>
      <c r="H1651" s="306">
        <v>7400.61</v>
      </c>
    </row>
    <row r="1652" spans="7:8" ht="14.4" x14ac:dyDescent="0.3">
      <c r="G1652" s="305" t="s">
        <v>43451</v>
      </c>
      <c r="H1652" s="306">
        <v>2089</v>
      </c>
    </row>
    <row r="1653" spans="7:8" ht="14.4" x14ac:dyDescent="0.3">
      <c r="G1653" s="305" t="s">
        <v>43453</v>
      </c>
      <c r="H1653" s="306">
        <v>896.66</v>
      </c>
    </row>
    <row r="1654" spans="7:8" ht="14.4" x14ac:dyDescent="0.3">
      <c r="G1654" s="305" t="s">
        <v>39654</v>
      </c>
      <c r="H1654" s="306">
        <v>31883.54</v>
      </c>
    </row>
    <row r="1655" spans="7:8" ht="14.4" x14ac:dyDescent="0.3">
      <c r="G1655" s="305" t="s">
        <v>43454</v>
      </c>
      <c r="H1655" s="306">
        <v>2163.04</v>
      </c>
    </row>
    <row r="1656" spans="7:8" ht="14.4" x14ac:dyDescent="0.3">
      <c r="G1656" s="305" t="s">
        <v>47705</v>
      </c>
      <c r="H1656" s="306">
        <v>1653.26</v>
      </c>
    </row>
    <row r="1657" spans="7:8" ht="14.4" x14ac:dyDescent="0.3">
      <c r="G1657" s="305" t="s">
        <v>39655</v>
      </c>
      <c r="H1657" s="306">
        <v>5314.37</v>
      </c>
    </row>
    <row r="1658" spans="7:8" ht="14.4" x14ac:dyDescent="0.3">
      <c r="G1658" s="305" t="s">
        <v>50857</v>
      </c>
      <c r="H1658" s="306">
        <v>7.41</v>
      </c>
    </row>
    <row r="1659" spans="7:8" ht="14.4" x14ac:dyDescent="0.3">
      <c r="G1659" s="305" t="s">
        <v>46298</v>
      </c>
      <c r="H1659" s="306">
        <v>28.24</v>
      </c>
    </row>
    <row r="1660" spans="7:8" ht="14.4" x14ac:dyDescent="0.3">
      <c r="G1660" s="305" t="s">
        <v>50858</v>
      </c>
      <c r="H1660" s="306">
        <v>105.91</v>
      </c>
    </row>
    <row r="1661" spans="7:8" ht="14.4" x14ac:dyDescent="0.3">
      <c r="G1661" s="305" t="s">
        <v>58910</v>
      </c>
      <c r="H1661" s="306">
        <v>649557.89</v>
      </c>
    </row>
    <row r="1662" spans="7:8" ht="14.4" x14ac:dyDescent="0.3">
      <c r="G1662" s="305" t="s">
        <v>63547</v>
      </c>
      <c r="H1662" s="306">
        <v>36972.5</v>
      </c>
    </row>
    <row r="1663" spans="7:8" ht="14.4" x14ac:dyDescent="0.3">
      <c r="G1663" s="305" t="s">
        <v>66844</v>
      </c>
      <c r="H1663" s="306">
        <v>200</v>
      </c>
    </row>
    <row r="1664" spans="7:8" ht="14.4" x14ac:dyDescent="0.3">
      <c r="G1664" s="305" t="s">
        <v>58816</v>
      </c>
      <c r="H1664" s="306">
        <v>2164.5500000000002</v>
      </c>
    </row>
    <row r="1665" spans="7:8" ht="14.4" x14ac:dyDescent="0.3">
      <c r="G1665" s="305" t="s">
        <v>63873</v>
      </c>
      <c r="H1665" s="306">
        <v>256.8</v>
      </c>
    </row>
    <row r="1666" spans="7:8" ht="14.4" x14ac:dyDescent="0.3">
      <c r="G1666" s="305" t="s">
        <v>60986</v>
      </c>
      <c r="H1666" s="306">
        <v>15165.51</v>
      </c>
    </row>
    <row r="1667" spans="7:8" ht="14.4" x14ac:dyDescent="0.3">
      <c r="G1667" s="305" t="s">
        <v>58140</v>
      </c>
      <c r="H1667" s="306">
        <v>942637.35</v>
      </c>
    </row>
    <row r="1668" spans="7:8" ht="14.4" x14ac:dyDescent="0.3">
      <c r="G1668" s="305" t="s">
        <v>60987</v>
      </c>
      <c r="H1668" s="306">
        <v>122200.15</v>
      </c>
    </row>
    <row r="1669" spans="7:8" ht="14.4" x14ac:dyDescent="0.3">
      <c r="G1669" s="305" t="s">
        <v>63585</v>
      </c>
      <c r="H1669" s="306">
        <v>693.88</v>
      </c>
    </row>
    <row r="1670" spans="7:8" ht="14.4" x14ac:dyDescent="0.3">
      <c r="G1670" s="305" t="s">
        <v>61245</v>
      </c>
      <c r="H1670" s="306">
        <v>90871.5</v>
      </c>
    </row>
    <row r="1671" spans="7:8" ht="14.4" x14ac:dyDescent="0.3">
      <c r="G1671" s="305" t="s">
        <v>61246</v>
      </c>
      <c r="H1671" s="306">
        <v>278258.52</v>
      </c>
    </row>
    <row r="1672" spans="7:8" ht="14.4" x14ac:dyDescent="0.3">
      <c r="G1672" s="305" t="s">
        <v>65250</v>
      </c>
      <c r="H1672" s="306">
        <v>453314.61</v>
      </c>
    </row>
    <row r="1673" spans="7:8" ht="14.4" x14ac:dyDescent="0.3">
      <c r="G1673" s="305" t="s">
        <v>66845</v>
      </c>
      <c r="H1673" s="306">
        <v>12194.79</v>
      </c>
    </row>
    <row r="1674" spans="7:8" ht="14.4" x14ac:dyDescent="0.3">
      <c r="G1674" s="305" t="s">
        <v>58148</v>
      </c>
      <c r="H1674" s="306">
        <v>644315.75</v>
      </c>
    </row>
    <row r="1675" spans="7:8" ht="14.4" x14ac:dyDescent="0.3">
      <c r="G1675" s="305" t="s">
        <v>58149</v>
      </c>
      <c r="H1675" s="306">
        <v>34587.5</v>
      </c>
    </row>
    <row r="1676" spans="7:8" ht="14.4" x14ac:dyDescent="0.3">
      <c r="G1676" s="305" t="s">
        <v>66846</v>
      </c>
      <c r="H1676" s="306">
        <v>4135.21</v>
      </c>
    </row>
    <row r="1677" spans="7:8" ht="14.4" x14ac:dyDescent="0.3">
      <c r="G1677" s="305" t="s">
        <v>59377</v>
      </c>
      <c r="H1677" s="306">
        <v>121838.41</v>
      </c>
    </row>
    <row r="1678" spans="7:8" ht="14.4" x14ac:dyDescent="0.3">
      <c r="G1678" s="305" t="s">
        <v>65252</v>
      </c>
      <c r="H1678" s="306">
        <v>109.88</v>
      </c>
    </row>
    <row r="1679" spans="7:8" ht="14.4" x14ac:dyDescent="0.3">
      <c r="G1679" s="305" t="s">
        <v>58820</v>
      </c>
      <c r="H1679" s="306">
        <v>12153.13</v>
      </c>
    </row>
    <row r="1680" spans="7:8" ht="14.4" x14ac:dyDescent="0.3">
      <c r="G1680" s="305" t="s">
        <v>56906</v>
      </c>
      <c r="H1680" s="306">
        <v>101082.48</v>
      </c>
    </row>
    <row r="1681" spans="7:8" ht="14.4" x14ac:dyDescent="0.3">
      <c r="G1681" s="305" t="s">
        <v>56907</v>
      </c>
      <c r="H1681" s="306">
        <v>16490.46</v>
      </c>
    </row>
    <row r="1682" spans="7:8" ht="14.4" x14ac:dyDescent="0.3">
      <c r="G1682" s="305" t="s">
        <v>58821</v>
      </c>
      <c r="H1682" s="306">
        <v>32220.49</v>
      </c>
    </row>
    <row r="1683" spans="7:8" ht="14.4" x14ac:dyDescent="0.3">
      <c r="G1683" s="305" t="s">
        <v>58391</v>
      </c>
      <c r="H1683" s="306">
        <v>36622.36</v>
      </c>
    </row>
    <row r="1684" spans="7:8" ht="14.4" x14ac:dyDescent="0.3">
      <c r="G1684" s="305" t="s">
        <v>66847</v>
      </c>
      <c r="H1684" s="306">
        <v>7857.88</v>
      </c>
    </row>
    <row r="1685" spans="7:8" ht="14.4" x14ac:dyDescent="0.3">
      <c r="G1685" s="305" t="s">
        <v>50864</v>
      </c>
      <c r="H1685" s="306">
        <v>740769.58</v>
      </c>
    </row>
    <row r="1686" spans="7:8" ht="14.4" x14ac:dyDescent="0.3">
      <c r="G1686" s="305" t="s">
        <v>56908</v>
      </c>
      <c r="H1686" s="306">
        <v>77401.52</v>
      </c>
    </row>
    <row r="1687" spans="7:8" ht="14.4" x14ac:dyDescent="0.3">
      <c r="G1687" s="305" t="s">
        <v>47706</v>
      </c>
      <c r="H1687" s="306">
        <v>419197.29</v>
      </c>
    </row>
    <row r="1688" spans="7:8" ht="14.4" x14ac:dyDescent="0.3">
      <c r="G1688" s="305" t="s">
        <v>58822</v>
      </c>
      <c r="H1688" s="306">
        <v>7655.59</v>
      </c>
    </row>
    <row r="1689" spans="7:8" ht="14.4" x14ac:dyDescent="0.3">
      <c r="G1689" s="305" t="s">
        <v>56910</v>
      </c>
      <c r="H1689" s="306">
        <v>293.14999999999998</v>
      </c>
    </row>
    <row r="1690" spans="7:8" ht="14.4" x14ac:dyDescent="0.3">
      <c r="G1690" s="305" t="s">
        <v>58393</v>
      </c>
      <c r="H1690" s="306">
        <v>117649.05</v>
      </c>
    </row>
    <row r="1691" spans="7:8" ht="14.4" x14ac:dyDescent="0.3">
      <c r="G1691" s="305" t="s">
        <v>56916</v>
      </c>
      <c r="H1691" s="306">
        <v>39897.24</v>
      </c>
    </row>
    <row r="1692" spans="7:8" ht="14.4" x14ac:dyDescent="0.3">
      <c r="G1692" s="305" t="s">
        <v>61247</v>
      </c>
      <c r="H1692" s="306">
        <v>7691.16</v>
      </c>
    </row>
    <row r="1693" spans="7:8" ht="14.4" x14ac:dyDescent="0.3">
      <c r="G1693" s="305" t="s">
        <v>56918</v>
      </c>
      <c r="H1693" s="306">
        <v>45331.79</v>
      </c>
    </row>
    <row r="1694" spans="7:8" ht="14.4" x14ac:dyDescent="0.3">
      <c r="G1694" s="305" t="s">
        <v>66848</v>
      </c>
      <c r="H1694" s="306">
        <v>761.26</v>
      </c>
    </row>
    <row r="1695" spans="7:8" ht="14.4" x14ac:dyDescent="0.3">
      <c r="G1695" s="305" t="s">
        <v>66849</v>
      </c>
      <c r="H1695" s="306">
        <v>118734</v>
      </c>
    </row>
    <row r="1696" spans="7:8" ht="14.4" x14ac:dyDescent="0.3">
      <c r="G1696" s="305" t="s">
        <v>60104</v>
      </c>
      <c r="H1696" s="306">
        <v>6958.21</v>
      </c>
    </row>
    <row r="1697" spans="7:8" ht="14.4" x14ac:dyDescent="0.3">
      <c r="G1697" s="305" t="s">
        <v>58154</v>
      </c>
      <c r="H1697" s="306">
        <v>8050</v>
      </c>
    </row>
    <row r="1698" spans="7:8" ht="14.4" x14ac:dyDescent="0.3">
      <c r="G1698" s="305" t="s">
        <v>58158</v>
      </c>
      <c r="H1698" s="306">
        <v>21473.94</v>
      </c>
    </row>
    <row r="1699" spans="7:8" ht="14.4" x14ac:dyDescent="0.3">
      <c r="G1699" s="305" t="s">
        <v>61731</v>
      </c>
      <c r="H1699" s="306">
        <v>2026.51</v>
      </c>
    </row>
    <row r="1700" spans="7:8" ht="14.4" x14ac:dyDescent="0.3">
      <c r="G1700" s="305" t="s">
        <v>61732</v>
      </c>
      <c r="H1700" s="306">
        <v>12600</v>
      </c>
    </row>
    <row r="1701" spans="7:8" ht="14.4" x14ac:dyDescent="0.3">
      <c r="G1701" s="305" t="s">
        <v>59387</v>
      </c>
      <c r="H1701" s="306">
        <v>1765.5</v>
      </c>
    </row>
    <row r="1702" spans="7:8" ht="14.4" x14ac:dyDescent="0.3">
      <c r="G1702" s="305" t="s">
        <v>58394</v>
      </c>
      <c r="H1702" s="306">
        <v>8099.52</v>
      </c>
    </row>
    <row r="1703" spans="7:8" ht="14.4" x14ac:dyDescent="0.3">
      <c r="G1703" s="305" t="s">
        <v>58159</v>
      </c>
      <c r="H1703" s="306">
        <v>34170.089999999997</v>
      </c>
    </row>
    <row r="1704" spans="7:8" ht="14.4" x14ac:dyDescent="0.3">
      <c r="G1704" s="305" t="s">
        <v>58830</v>
      </c>
      <c r="H1704" s="306">
        <v>11237.97</v>
      </c>
    </row>
    <row r="1705" spans="7:8" ht="14.4" x14ac:dyDescent="0.3">
      <c r="G1705" s="305" t="s">
        <v>58160</v>
      </c>
      <c r="H1705" s="306">
        <v>69128.350000000006</v>
      </c>
    </row>
    <row r="1706" spans="7:8" ht="14.4" x14ac:dyDescent="0.3">
      <c r="G1706" s="305" t="s">
        <v>58161</v>
      </c>
      <c r="H1706" s="306">
        <v>12020.9</v>
      </c>
    </row>
    <row r="1707" spans="7:8" ht="14.4" x14ac:dyDescent="0.3">
      <c r="G1707" s="305" t="s">
        <v>58395</v>
      </c>
      <c r="H1707" s="306">
        <v>1923.86</v>
      </c>
    </row>
    <row r="1708" spans="7:8" ht="14.4" x14ac:dyDescent="0.3">
      <c r="G1708" s="305" t="s">
        <v>58396</v>
      </c>
      <c r="H1708" s="306">
        <v>798.33</v>
      </c>
    </row>
    <row r="1709" spans="7:8" ht="14.4" x14ac:dyDescent="0.3">
      <c r="G1709" s="305" t="s">
        <v>58164</v>
      </c>
      <c r="H1709" s="306">
        <v>230</v>
      </c>
    </row>
    <row r="1710" spans="7:8" ht="14.4" x14ac:dyDescent="0.3">
      <c r="G1710" s="305" t="s">
        <v>50873</v>
      </c>
      <c r="H1710" s="306">
        <v>122.4</v>
      </c>
    </row>
    <row r="1711" spans="7:8" ht="14.4" x14ac:dyDescent="0.3">
      <c r="G1711" s="269"/>
      <c r="H1711" s="270"/>
    </row>
    <row r="1712" spans="7:8" ht="14.4" x14ac:dyDescent="0.3">
      <c r="G1712" s="269"/>
      <c r="H1712" s="270"/>
    </row>
    <row r="1713" spans="7:8" ht="14.4" x14ac:dyDescent="0.3">
      <c r="G1713" s="269"/>
      <c r="H1713" s="270"/>
    </row>
    <row r="1714" spans="7:8" ht="14.4" x14ac:dyDescent="0.3">
      <c r="G1714" s="269"/>
      <c r="H1714" s="270"/>
    </row>
    <row r="1715" spans="7:8" ht="14.4" x14ac:dyDescent="0.3">
      <c r="G1715" s="269"/>
      <c r="H1715" s="270"/>
    </row>
    <row r="1716" spans="7:8" ht="14.4" x14ac:dyDescent="0.3">
      <c r="G1716" s="269"/>
      <c r="H1716" s="270"/>
    </row>
    <row r="1717" spans="7:8" ht="14.4" x14ac:dyDescent="0.3">
      <c r="G1717" s="269"/>
      <c r="H1717" s="270"/>
    </row>
    <row r="1718" spans="7:8" ht="14.4" x14ac:dyDescent="0.3">
      <c r="G1718" s="269"/>
      <c r="H1718" s="270"/>
    </row>
    <row r="1719" spans="7:8" ht="14.4" x14ac:dyDescent="0.3">
      <c r="G1719" s="269"/>
      <c r="H1719" s="270"/>
    </row>
    <row r="1720" spans="7:8" ht="14.4" x14ac:dyDescent="0.3">
      <c r="G1720" s="269"/>
      <c r="H1720" s="270"/>
    </row>
    <row r="1721" spans="7:8" ht="14.4" x14ac:dyDescent="0.3">
      <c r="G1721" s="269"/>
      <c r="H1721" s="270"/>
    </row>
    <row r="1722" spans="7:8" ht="14.4" x14ac:dyDescent="0.3">
      <c r="G1722" s="269"/>
      <c r="H1722" s="270"/>
    </row>
    <row r="1723" spans="7:8" ht="14.4" x14ac:dyDescent="0.3">
      <c r="G1723" s="269"/>
      <c r="H1723" s="270"/>
    </row>
    <row r="1724" spans="7:8" ht="14.4" x14ac:dyDescent="0.3">
      <c r="G1724" s="269"/>
      <c r="H1724" s="270"/>
    </row>
    <row r="1725" spans="7:8" ht="14.4" x14ac:dyDescent="0.3">
      <c r="G1725" s="269"/>
      <c r="H1725" s="270"/>
    </row>
    <row r="1726" spans="7:8" ht="14.4" x14ac:dyDescent="0.3">
      <c r="G1726" s="269"/>
      <c r="H1726" s="270"/>
    </row>
    <row r="1727" spans="7:8" ht="14.4" x14ac:dyDescent="0.3">
      <c r="G1727" s="269"/>
      <c r="H1727" s="270"/>
    </row>
    <row r="1728" spans="7:8" ht="14.4" x14ac:dyDescent="0.3">
      <c r="G1728" s="269"/>
      <c r="H1728" s="270"/>
    </row>
    <row r="1729" spans="7:8" ht="14.4" x14ac:dyDescent="0.3">
      <c r="G1729" s="269"/>
      <c r="H1729" s="270"/>
    </row>
    <row r="1730" spans="7:8" ht="14.4" x14ac:dyDescent="0.3">
      <c r="G1730" s="269"/>
      <c r="H1730" s="270"/>
    </row>
    <row r="1731" spans="7:8" ht="14.4" x14ac:dyDescent="0.3">
      <c r="G1731" s="269"/>
      <c r="H1731" s="270"/>
    </row>
    <row r="1732" spans="7:8" ht="14.4" x14ac:dyDescent="0.3">
      <c r="G1732" s="269"/>
      <c r="H1732" s="270"/>
    </row>
    <row r="1733" spans="7:8" ht="14.4" x14ac:dyDescent="0.3">
      <c r="G1733" s="269"/>
      <c r="H1733" s="270"/>
    </row>
    <row r="1734" spans="7:8" ht="14.4" x14ac:dyDescent="0.3">
      <c r="G1734" s="269"/>
      <c r="H1734" s="270"/>
    </row>
    <row r="1735" spans="7:8" ht="14.4" x14ac:dyDescent="0.3">
      <c r="G1735" s="269"/>
      <c r="H1735" s="270"/>
    </row>
    <row r="1736" spans="7:8" ht="14.4" x14ac:dyDescent="0.3">
      <c r="G1736" s="269"/>
      <c r="H1736" s="270"/>
    </row>
    <row r="1737" spans="7:8" ht="14.4" x14ac:dyDescent="0.3">
      <c r="G1737" s="269"/>
      <c r="H1737" s="270"/>
    </row>
    <row r="1738" spans="7:8" ht="14.4" x14ac:dyDescent="0.3">
      <c r="G1738" s="269"/>
      <c r="H1738" s="270"/>
    </row>
    <row r="1739" spans="7:8" ht="14.4" x14ac:dyDescent="0.3">
      <c r="G1739" s="269"/>
      <c r="H1739" s="270"/>
    </row>
    <row r="1740" spans="7:8" ht="14.4" x14ac:dyDescent="0.3">
      <c r="G1740" s="269"/>
      <c r="H1740" s="270"/>
    </row>
    <row r="1741" spans="7:8" ht="14.4" x14ac:dyDescent="0.3">
      <c r="G1741" s="269"/>
      <c r="H1741" s="270"/>
    </row>
    <row r="1742" spans="7:8" ht="14.4" x14ac:dyDescent="0.3">
      <c r="G1742" s="269"/>
      <c r="H1742" s="270"/>
    </row>
    <row r="1743" spans="7:8" ht="14.4" x14ac:dyDescent="0.3">
      <c r="G1743" s="269"/>
      <c r="H1743" s="270"/>
    </row>
    <row r="1744" spans="7:8" ht="14.4" x14ac:dyDescent="0.3">
      <c r="G1744" s="269"/>
      <c r="H1744" s="270"/>
    </row>
    <row r="1745" spans="7:8" ht="14.4" x14ac:dyDescent="0.3">
      <c r="G1745" s="269"/>
      <c r="H1745" s="270"/>
    </row>
    <row r="1746" spans="7:8" ht="14.4" x14ac:dyDescent="0.3">
      <c r="G1746" s="269"/>
      <c r="H1746" s="270"/>
    </row>
    <row r="1747" spans="7:8" ht="14.4" x14ac:dyDescent="0.3">
      <c r="G1747" s="269"/>
      <c r="H1747" s="270"/>
    </row>
    <row r="1748" spans="7:8" ht="14.4" x14ac:dyDescent="0.3">
      <c r="G1748" s="269"/>
      <c r="H1748" s="270"/>
    </row>
    <row r="1749" spans="7:8" ht="14.4" x14ac:dyDescent="0.3">
      <c r="G1749" s="269"/>
      <c r="H1749" s="270"/>
    </row>
    <row r="1750" spans="7:8" ht="14.4" x14ac:dyDescent="0.3">
      <c r="G1750" s="269"/>
      <c r="H1750" s="270"/>
    </row>
    <row r="1751" spans="7:8" ht="14.4" x14ac:dyDescent="0.3">
      <c r="G1751" s="269"/>
      <c r="H1751" s="270"/>
    </row>
    <row r="1752" spans="7:8" ht="14.4" x14ac:dyDescent="0.3">
      <c r="G1752" s="269"/>
      <c r="H1752" s="270"/>
    </row>
    <row r="1753" spans="7:8" ht="14.4" x14ac:dyDescent="0.3">
      <c r="G1753" s="269"/>
      <c r="H1753" s="270"/>
    </row>
    <row r="1754" spans="7:8" ht="14.4" x14ac:dyDescent="0.3">
      <c r="G1754" s="269"/>
      <c r="H1754" s="270"/>
    </row>
    <row r="1755" spans="7:8" ht="14.4" x14ac:dyDescent="0.3">
      <c r="G1755" s="269"/>
      <c r="H1755" s="270"/>
    </row>
    <row r="1756" spans="7:8" ht="14.4" x14ac:dyDescent="0.3">
      <c r="G1756" s="269"/>
      <c r="H1756" s="270"/>
    </row>
    <row r="1757" spans="7:8" ht="14.4" x14ac:dyDescent="0.3">
      <c r="G1757" s="269"/>
      <c r="H1757" s="270"/>
    </row>
    <row r="1758" spans="7:8" ht="14.4" x14ac:dyDescent="0.3">
      <c r="G1758" s="269"/>
      <c r="H1758" s="270"/>
    </row>
    <row r="1759" spans="7:8" ht="14.4" x14ac:dyDescent="0.3">
      <c r="G1759" s="269"/>
      <c r="H1759" s="270"/>
    </row>
    <row r="1760" spans="7:8" ht="14.4" x14ac:dyDescent="0.3">
      <c r="G1760" s="269"/>
      <c r="H1760" s="270"/>
    </row>
    <row r="1761" spans="7:8" ht="14.4" x14ac:dyDescent="0.3">
      <c r="G1761" s="269"/>
      <c r="H1761" s="270"/>
    </row>
    <row r="1762" spans="7:8" ht="14.4" x14ac:dyDescent="0.3">
      <c r="G1762" s="269"/>
      <c r="H1762" s="270"/>
    </row>
    <row r="1763" spans="7:8" ht="14.4" x14ac:dyDescent="0.3">
      <c r="G1763" s="269"/>
      <c r="H1763" s="270"/>
    </row>
    <row r="1764" spans="7:8" ht="14.4" x14ac:dyDescent="0.3">
      <c r="G1764" s="269"/>
      <c r="H1764" s="270"/>
    </row>
    <row r="1765" spans="7:8" ht="14.4" x14ac:dyDescent="0.3">
      <c r="G1765" s="269"/>
      <c r="H1765" s="270"/>
    </row>
    <row r="1766" spans="7:8" ht="14.4" x14ac:dyDescent="0.3">
      <c r="G1766" s="269"/>
      <c r="H1766" s="270"/>
    </row>
    <row r="1767" spans="7:8" ht="14.4" x14ac:dyDescent="0.3">
      <c r="G1767" s="269"/>
      <c r="H1767" s="270"/>
    </row>
    <row r="1768" spans="7:8" ht="14.4" x14ac:dyDescent="0.3">
      <c r="G1768" s="269"/>
      <c r="H1768" s="270"/>
    </row>
    <row r="1769" spans="7:8" ht="14.4" x14ac:dyDescent="0.3">
      <c r="G1769" s="269"/>
      <c r="H1769" s="270"/>
    </row>
    <row r="1770" spans="7:8" ht="14.4" x14ac:dyDescent="0.3">
      <c r="G1770" s="269"/>
      <c r="H1770" s="270"/>
    </row>
    <row r="1771" spans="7:8" ht="14.4" x14ac:dyDescent="0.3">
      <c r="G1771" s="269"/>
      <c r="H1771" s="270"/>
    </row>
    <row r="1772" spans="7:8" ht="14.4" x14ac:dyDescent="0.3">
      <c r="G1772" s="269"/>
      <c r="H1772" s="270"/>
    </row>
    <row r="1773" spans="7:8" ht="14.4" x14ac:dyDescent="0.3">
      <c r="G1773" s="269"/>
      <c r="H1773" s="270"/>
    </row>
    <row r="1774" spans="7:8" ht="14.4" x14ac:dyDescent="0.3">
      <c r="G1774" s="269"/>
      <c r="H1774" s="270"/>
    </row>
    <row r="1775" spans="7:8" ht="14.4" x14ac:dyDescent="0.3">
      <c r="G1775" s="269"/>
      <c r="H1775" s="270"/>
    </row>
    <row r="1776" spans="7:8" ht="14.4" x14ac:dyDescent="0.3">
      <c r="G1776" s="269"/>
      <c r="H1776" s="270"/>
    </row>
    <row r="1777" spans="7:8" ht="14.4" x14ac:dyDescent="0.3">
      <c r="G1777" s="269"/>
      <c r="H1777" s="270"/>
    </row>
    <row r="1778" spans="7:8" ht="14.4" x14ac:dyDescent="0.3">
      <c r="G1778" s="269"/>
      <c r="H1778" s="270"/>
    </row>
    <row r="1779" spans="7:8" ht="14.4" x14ac:dyDescent="0.3">
      <c r="G1779" s="269"/>
      <c r="H1779" s="270"/>
    </row>
    <row r="1780" spans="7:8" ht="14.4" x14ac:dyDescent="0.3">
      <c r="G1780" s="269"/>
      <c r="H1780" s="270"/>
    </row>
    <row r="1781" spans="7:8" ht="14.4" x14ac:dyDescent="0.3">
      <c r="G1781" s="269"/>
      <c r="H1781" s="270"/>
    </row>
    <row r="1782" spans="7:8" ht="14.4" x14ac:dyDescent="0.3">
      <c r="G1782" s="269"/>
      <c r="H1782" s="270"/>
    </row>
    <row r="1783" spans="7:8" ht="14.4" x14ac:dyDescent="0.3">
      <c r="G1783" s="269"/>
      <c r="H1783" s="270"/>
    </row>
    <row r="1784" spans="7:8" ht="14.4" x14ac:dyDescent="0.3">
      <c r="G1784" s="269"/>
      <c r="H1784" s="270"/>
    </row>
    <row r="1785" spans="7:8" ht="14.4" x14ac:dyDescent="0.3">
      <c r="G1785" s="269"/>
      <c r="H1785" s="270"/>
    </row>
    <row r="1786" spans="7:8" ht="14.4" x14ac:dyDescent="0.3">
      <c r="G1786" s="269"/>
      <c r="H1786" s="270"/>
    </row>
    <row r="1787" spans="7:8" ht="14.4" x14ac:dyDescent="0.3">
      <c r="G1787" s="269"/>
      <c r="H1787" s="270"/>
    </row>
    <row r="1788" spans="7:8" ht="14.4" x14ac:dyDescent="0.3">
      <c r="G1788" s="269"/>
      <c r="H1788" s="270"/>
    </row>
    <row r="1789" spans="7:8" ht="14.4" x14ac:dyDescent="0.3">
      <c r="G1789" s="269"/>
      <c r="H1789" s="270"/>
    </row>
    <row r="1790" spans="7:8" ht="14.4" x14ac:dyDescent="0.3">
      <c r="G1790" s="269"/>
      <c r="H1790" s="270"/>
    </row>
    <row r="1791" spans="7:8" ht="14.4" x14ac:dyDescent="0.3">
      <c r="G1791" s="269"/>
      <c r="H1791" s="270"/>
    </row>
    <row r="1792" spans="7:8" ht="14.4" x14ac:dyDescent="0.3">
      <c r="G1792" s="269"/>
      <c r="H1792" s="270"/>
    </row>
    <row r="1793" spans="7:8" ht="14.4" x14ac:dyDescent="0.3">
      <c r="G1793" s="269"/>
      <c r="H1793" s="270"/>
    </row>
    <row r="1794" spans="7:8" ht="14.4" x14ac:dyDescent="0.3">
      <c r="G1794" s="269"/>
      <c r="H1794" s="270"/>
    </row>
    <row r="1795" spans="7:8" ht="14.4" x14ac:dyDescent="0.3">
      <c r="G1795" s="269"/>
      <c r="H1795" s="270"/>
    </row>
    <row r="1796" spans="7:8" ht="14.4" x14ac:dyDescent="0.3">
      <c r="G1796" s="269"/>
      <c r="H1796" s="270"/>
    </row>
    <row r="1797" spans="7:8" ht="14.4" x14ac:dyDescent="0.3">
      <c r="G1797" s="269"/>
      <c r="H1797" s="270"/>
    </row>
    <row r="1798" spans="7:8" ht="14.4" x14ac:dyDescent="0.3">
      <c r="G1798" s="269"/>
      <c r="H1798" s="270"/>
    </row>
    <row r="1799" spans="7:8" ht="14.4" x14ac:dyDescent="0.3">
      <c r="G1799" s="269"/>
      <c r="H1799" s="270"/>
    </row>
    <row r="1800" spans="7:8" ht="14.4" x14ac:dyDescent="0.3">
      <c r="G1800" s="269"/>
      <c r="H1800" s="270"/>
    </row>
    <row r="1801" spans="7:8" ht="14.4" x14ac:dyDescent="0.3">
      <c r="G1801" s="269"/>
      <c r="H1801" s="270"/>
    </row>
    <row r="1802" spans="7:8" ht="14.4" x14ac:dyDescent="0.3">
      <c r="G1802" s="269"/>
      <c r="H1802" s="270"/>
    </row>
    <row r="1803" spans="7:8" ht="14.4" x14ac:dyDescent="0.3">
      <c r="G1803" s="269"/>
      <c r="H1803" s="270"/>
    </row>
    <row r="1804" spans="7:8" ht="14.4" x14ac:dyDescent="0.3">
      <c r="G1804" s="269"/>
      <c r="H1804" s="270"/>
    </row>
    <row r="1805" spans="7:8" ht="14.4" x14ac:dyDescent="0.3">
      <c r="G1805" s="269"/>
      <c r="H1805" s="270"/>
    </row>
    <row r="1806" spans="7:8" ht="14.4" x14ac:dyDescent="0.3">
      <c r="G1806" s="269"/>
      <c r="H1806" s="270"/>
    </row>
    <row r="1807" spans="7:8" ht="14.4" x14ac:dyDescent="0.3">
      <c r="G1807" s="269"/>
      <c r="H1807" s="270"/>
    </row>
    <row r="1808" spans="7:8" ht="14.4" x14ac:dyDescent="0.3">
      <c r="G1808" s="269"/>
      <c r="H1808" s="270"/>
    </row>
    <row r="1809" spans="7:8" ht="14.4" x14ac:dyDescent="0.3">
      <c r="G1809" s="269"/>
      <c r="H1809" s="270"/>
    </row>
    <row r="1810" spans="7:8" ht="14.4" x14ac:dyDescent="0.3">
      <c r="G1810" s="269"/>
      <c r="H1810" s="270"/>
    </row>
    <row r="1811" spans="7:8" ht="14.4" x14ac:dyDescent="0.3">
      <c r="G1811" s="269"/>
      <c r="H1811" s="270"/>
    </row>
    <row r="1812" spans="7:8" ht="14.4" x14ac:dyDescent="0.3">
      <c r="G1812" s="269"/>
      <c r="H1812" s="270"/>
    </row>
    <row r="1813" spans="7:8" ht="14.4" x14ac:dyDescent="0.3">
      <c r="G1813" s="269"/>
      <c r="H1813" s="270"/>
    </row>
    <row r="1814" spans="7:8" ht="14.4" x14ac:dyDescent="0.3">
      <c r="G1814" s="269"/>
      <c r="H1814" s="270"/>
    </row>
    <row r="1815" spans="7:8" ht="14.4" x14ac:dyDescent="0.3">
      <c r="G1815" s="269"/>
      <c r="H1815" s="270"/>
    </row>
    <row r="1816" spans="7:8" ht="14.4" x14ac:dyDescent="0.3">
      <c r="G1816" s="269"/>
      <c r="H1816" s="270"/>
    </row>
    <row r="1817" spans="7:8" ht="14.4" x14ac:dyDescent="0.3">
      <c r="G1817" s="269"/>
      <c r="H1817" s="270"/>
    </row>
    <row r="1818" spans="7:8" ht="14.4" x14ac:dyDescent="0.3">
      <c r="G1818" s="269"/>
      <c r="H1818" s="270"/>
    </row>
    <row r="1819" spans="7:8" ht="14.4" x14ac:dyDescent="0.3">
      <c r="G1819" s="269"/>
      <c r="H1819" s="270"/>
    </row>
    <row r="1820" spans="7:8" ht="14.4" x14ac:dyDescent="0.3">
      <c r="G1820" s="269"/>
      <c r="H1820" s="270"/>
    </row>
    <row r="1821" spans="7:8" ht="14.4" x14ac:dyDescent="0.3">
      <c r="G1821" s="269"/>
      <c r="H1821" s="270"/>
    </row>
    <row r="1822" spans="7:8" ht="14.4" x14ac:dyDescent="0.3">
      <c r="G1822" s="269"/>
      <c r="H1822" s="270"/>
    </row>
    <row r="1823" spans="7:8" ht="14.4" x14ac:dyDescent="0.3">
      <c r="G1823" s="269"/>
      <c r="H1823" s="270"/>
    </row>
    <row r="1824" spans="7:8" ht="14.4" x14ac:dyDescent="0.3">
      <c r="G1824" s="269"/>
      <c r="H1824" s="270"/>
    </row>
    <row r="1825" spans="7:8" ht="14.4" x14ac:dyDescent="0.3">
      <c r="G1825" s="269"/>
      <c r="H1825" s="270"/>
    </row>
    <row r="1826" spans="7:8" ht="14.4" x14ac:dyDescent="0.3">
      <c r="G1826" s="269"/>
      <c r="H1826" s="270"/>
    </row>
    <row r="1827" spans="7:8" ht="14.4" x14ac:dyDescent="0.3">
      <c r="G1827" s="269"/>
      <c r="H1827" s="270"/>
    </row>
    <row r="1828" spans="7:8" ht="14.4" x14ac:dyDescent="0.3">
      <c r="G1828" s="269"/>
      <c r="H1828" s="270"/>
    </row>
    <row r="1829" spans="7:8" ht="14.4" x14ac:dyDescent="0.3">
      <c r="G1829" s="269"/>
      <c r="H1829" s="270"/>
    </row>
    <row r="1830" spans="7:8" ht="14.4" x14ac:dyDescent="0.3">
      <c r="G1830" s="269"/>
      <c r="H1830" s="270"/>
    </row>
    <row r="1831" spans="7:8" ht="14.4" x14ac:dyDescent="0.3">
      <c r="G1831" s="269"/>
      <c r="H1831" s="270"/>
    </row>
    <row r="1832" spans="7:8" ht="14.4" x14ac:dyDescent="0.3">
      <c r="G1832" s="269"/>
      <c r="H1832" s="270"/>
    </row>
    <row r="1833" spans="7:8" ht="14.4" x14ac:dyDescent="0.3">
      <c r="G1833" s="269"/>
      <c r="H1833" s="270"/>
    </row>
    <row r="1834" spans="7:8" ht="14.4" x14ac:dyDescent="0.3">
      <c r="G1834" s="269"/>
      <c r="H1834" s="270"/>
    </row>
    <row r="1835" spans="7:8" ht="14.4" x14ac:dyDescent="0.3">
      <c r="G1835" s="269"/>
      <c r="H1835" s="270"/>
    </row>
    <row r="1836" spans="7:8" ht="14.4" x14ac:dyDescent="0.3">
      <c r="G1836" s="269"/>
      <c r="H1836" s="270"/>
    </row>
    <row r="1837" spans="7:8" ht="14.4" x14ac:dyDescent="0.3">
      <c r="G1837" s="269"/>
      <c r="H1837" s="270"/>
    </row>
    <row r="1838" spans="7:8" ht="14.4" x14ac:dyDescent="0.3">
      <c r="G1838" s="269"/>
      <c r="H1838" s="270"/>
    </row>
    <row r="1839" spans="7:8" ht="14.4" x14ac:dyDescent="0.3">
      <c r="G1839" s="285"/>
      <c r="H1839" s="286"/>
    </row>
    <row r="1840" spans="7:8" ht="14.4" x14ac:dyDescent="0.3">
      <c r="G1840" s="285"/>
      <c r="H1840" s="286"/>
    </row>
    <row r="1841" spans="7:8" ht="14.4" x14ac:dyDescent="0.3">
      <c r="G1841" s="285"/>
      <c r="H1841" s="286"/>
    </row>
    <row r="1842" spans="7:8" ht="14.4" x14ac:dyDescent="0.3">
      <c r="G1842" s="285"/>
      <c r="H1842" s="286"/>
    </row>
    <row r="1843" spans="7:8" ht="14.4" x14ac:dyDescent="0.3">
      <c r="G1843" s="285"/>
      <c r="H1843" s="286"/>
    </row>
    <row r="1844" spans="7:8" ht="14.4" x14ac:dyDescent="0.3">
      <c r="G1844" s="285"/>
      <c r="H1844" s="286"/>
    </row>
    <row r="1845" spans="7:8" ht="14.4" x14ac:dyDescent="0.3">
      <c r="G1845" s="285"/>
      <c r="H1845" s="286"/>
    </row>
    <row r="1846" spans="7:8" ht="14.4" x14ac:dyDescent="0.3">
      <c r="G1846" s="285"/>
      <c r="H1846" s="286"/>
    </row>
    <row r="1847" spans="7:8" ht="14.4" x14ac:dyDescent="0.3">
      <c r="G1847" s="285"/>
      <c r="H1847" s="286"/>
    </row>
    <row r="1848" spans="7:8" ht="14.4" x14ac:dyDescent="0.3">
      <c r="G1848" s="285"/>
      <c r="H1848" s="286"/>
    </row>
    <row r="1849" spans="7:8" ht="14.4" x14ac:dyDescent="0.3">
      <c r="G1849" s="285"/>
      <c r="H1849" s="286"/>
    </row>
    <row r="1850" spans="7:8" ht="14.4" x14ac:dyDescent="0.3">
      <c r="G1850" s="285"/>
      <c r="H1850" s="286"/>
    </row>
    <row r="1851" spans="7:8" ht="14.4" x14ac:dyDescent="0.3">
      <c r="G1851" s="285"/>
      <c r="H1851" s="286"/>
    </row>
    <row r="1852" spans="7:8" ht="14.4" x14ac:dyDescent="0.3">
      <c r="G1852" s="285"/>
      <c r="H1852" s="286"/>
    </row>
    <row r="1853" spans="7:8" ht="14.4" x14ac:dyDescent="0.3">
      <c r="G1853" s="285"/>
      <c r="H1853" s="286"/>
    </row>
    <row r="1854" spans="7:8" ht="14.4" x14ac:dyDescent="0.3">
      <c r="G1854" s="285"/>
      <c r="H1854" s="286"/>
    </row>
    <row r="1855" spans="7:8" ht="14.4" x14ac:dyDescent="0.3">
      <c r="G1855" s="285"/>
      <c r="H1855" s="286"/>
    </row>
    <row r="1856" spans="7:8" ht="14.4" x14ac:dyDescent="0.3">
      <c r="G1856" s="285"/>
      <c r="H1856" s="286"/>
    </row>
    <row r="1857" spans="7:8" ht="14.4" x14ac:dyDescent="0.3">
      <c r="G1857" s="285"/>
      <c r="H1857" s="286"/>
    </row>
    <row r="1858" spans="7:8" ht="14.4" x14ac:dyDescent="0.3">
      <c r="G1858" s="285"/>
      <c r="H1858" s="286"/>
    </row>
    <row r="1859" spans="7:8" ht="14.4" x14ac:dyDescent="0.3">
      <c r="G1859" s="285"/>
      <c r="H1859" s="286"/>
    </row>
    <row r="1860" spans="7:8" ht="14.4" x14ac:dyDescent="0.3">
      <c r="G1860" s="285"/>
      <c r="H1860" s="286"/>
    </row>
    <row r="1861" spans="7:8" ht="14.4" x14ac:dyDescent="0.3">
      <c r="G1861" s="285"/>
      <c r="H1861" s="286"/>
    </row>
    <row r="1862" spans="7:8" ht="14.4" x14ac:dyDescent="0.3">
      <c r="G1862" s="285"/>
      <c r="H1862" s="286"/>
    </row>
    <row r="1863" spans="7:8" ht="14.4" x14ac:dyDescent="0.3">
      <c r="G1863" s="285"/>
      <c r="H1863" s="286"/>
    </row>
    <row r="1864" spans="7:8" ht="14.4" x14ac:dyDescent="0.3">
      <c r="G1864" s="285"/>
      <c r="H1864" s="286"/>
    </row>
    <row r="1865" spans="7:8" ht="14.4" x14ac:dyDescent="0.3">
      <c r="G1865" s="285"/>
      <c r="H1865" s="286"/>
    </row>
    <row r="1866" spans="7:8" ht="14.4" x14ac:dyDescent="0.3">
      <c r="G1866" s="285"/>
      <c r="H1866" s="286"/>
    </row>
    <row r="1867" spans="7:8" ht="14.4" x14ac:dyDescent="0.3">
      <c r="G1867" s="285"/>
      <c r="H1867" s="286"/>
    </row>
    <row r="1868" spans="7:8" ht="14.4" x14ac:dyDescent="0.3">
      <c r="G1868" s="285"/>
      <c r="H1868" s="286"/>
    </row>
    <row r="1869" spans="7:8" ht="14.4" x14ac:dyDescent="0.3">
      <c r="G1869" s="285"/>
      <c r="H1869" s="286"/>
    </row>
    <row r="1870" spans="7:8" ht="14.4" x14ac:dyDescent="0.3">
      <c r="G1870" s="285"/>
      <c r="H1870" s="286"/>
    </row>
    <row r="1871" spans="7:8" ht="14.4" x14ac:dyDescent="0.3">
      <c r="G1871" s="285"/>
      <c r="H1871" s="286"/>
    </row>
    <row r="1872" spans="7:8" ht="14.4" x14ac:dyDescent="0.3">
      <c r="G1872" s="285"/>
      <c r="H1872" s="286"/>
    </row>
    <row r="1873" spans="7:8" ht="14.4" x14ac:dyDescent="0.3">
      <c r="G1873" s="285"/>
      <c r="H1873" s="286"/>
    </row>
    <row r="1874" spans="7:8" ht="14.4" x14ac:dyDescent="0.3">
      <c r="G1874" s="285"/>
      <c r="H1874" s="286"/>
    </row>
    <row r="1875" spans="7:8" ht="14.4" x14ac:dyDescent="0.3">
      <c r="G1875" s="285"/>
      <c r="H1875" s="286"/>
    </row>
    <row r="1876" spans="7:8" ht="14.4" x14ac:dyDescent="0.3">
      <c r="G1876" s="285"/>
      <c r="H1876" s="286"/>
    </row>
    <row r="1877" spans="7:8" ht="14.4" x14ac:dyDescent="0.3">
      <c r="G1877" s="285"/>
      <c r="H1877" s="286"/>
    </row>
    <row r="1878" spans="7:8" ht="14.4" x14ac:dyDescent="0.3">
      <c r="G1878" s="285"/>
      <c r="H1878" s="286"/>
    </row>
    <row r="1879" spans="7:8" ht="14.4" x14ac:dyDescent="0.3">
      <c r="G1879" s="285"/>
      <c r="H1879" s="286"/>
    </row>
    <row r="1880" spans="7:8" ht="14.4" x14ac:dyDescent="0.3">
      <c r="G1880" s="285"/>
      <c r="H1880" s="286"/>
    </row>
    <row r="1881" spans="7:8" ht="14.4" x14ac:dyDescent="0.3">
      <c r="G1881" s="285"/>
      <c r="H1881" s="286"/>
    </row>
    <row r="1882" spans="7:8" ht="14.4" x14ac:dyDescent="0.3">
      <c r="G1882" s="285"/>
      <c r="H1882" s="286"/>
    </row>
    <row r="1883" spans="7:8" ht="14.4" x14ac:dyDescent="0.3">
      <c r="G1883" s="285"/>
      <c r="H1883" s="286"/>
    </row>
    <row r="1884" spans="7:8" ht="14.4" x14ac:dyDescent="0.3">
      <c r="G1884" s="285"/>
      <c r="H1884" s="286"/>
    </row>
    <row r="1885" spans="7:8" ht="14.4" x14ac:dyDescent="0.3">
      <c r="G1885" s="285"/>
      <c r="H1885" s="286"/>
    </row>
    <row r="1886" spans="7:8" ht="14.4" x14ac:dyDescent="0.3">
      <c r="G1886" s="285"/>
      <c r="H1886" s="286"/>
    </row>
    <row r="1887" spans="7:8" ht="14.4" x14ac:dyDescent="0.3">
      <c r="G1887" s="285"/>
      <c r="H1887" s="286"/>
    </row>
    <row r="1888" spans="7:8" ht="14.4" x14ac:dyDescent="0.3">
      <c r="G1888" s="285"/>
      <c r="H1888" s="286"/>
    </row>
    <row r="1889" spans="7:8" ht="14.4" x14ac:dyDescent="0.3">
      <c r="G1889" s="285"/>
      <c r="H1889" s="286"/>
    </row>
    <row r="1890" spans="7:8" ht="14.4" x14ac:dyDescent="0.3">
      <c r="G1890" s="285"/>
      <c r="H1890" s="286"/>
    </row>
    <row r="1891" spans="7:8" ht="14.4" x14ac:dyDescent="0.3">
      <c r="G1891" s="285"/>
      <c r="H1891" s="286"/>
    </row>
    <row r="1892" spans="7:8" ht="14.4" x14ac:dyDescent="0.3">
      <c r="G1892" s="285"/>
      <c r="H1892" s="286"/>
    </row>
    <row r="1893" spans="7:8" ht="14.4" x14ac:dyDescent="0.3">
      <c r="G1893" s="285"/>
      <c r="H1893" s="286"/>
    </row>
    <row r="1894" spans="7:8" ht="14.4" x14ac:dyDescent="0.3">
      <c r="G1894" s="285"/>
      <c r="H1894" s="286"/>
    </row>
    <row r="1895" spans="7:8" ht="14.4" x14ac:dyDescent="0.3">
      <c r="G1895" s="285"/>
      <c r="H1895" s="286"/>
    </row>
    <row r="1896" spans="7:8" ht="14.4" x14ac:dyDescent="0.3">
      <c r="G1896" s="285"/>
      <c r="H1896" s="286"/>
    </row>
    <row r="1897" spans="7:8" ht="14.4" x14ac:dyDescent="0.3">
      <c r="G1897" s="285"/>
      <c r="H1897" s="286"/>
    </row>
    <row r="1898" spans="7:8" ht="14.4" x14ac:dyDescent="0.3">
      <c r="G1898" s="285"/>
      <c r="H1898" s="286"/>
    </row>
    <row r="1899" spans="7:8" ht="14.4" x14ac:dyDescent="0.3">
      <c r="G1899" s="285"/>
      <c r="H1899" s="286"/>
    </row>
    <row r="1900" spans="7:8" ht="14.4" x14ac:dyDescent="0.3">
      <c r="G1900" s="285"/>
      <c r="H1900" s="286"/>
    </row>
    <row r="1901" spans="7:8" ht="14.4" x14ac:dyDescent="0.3">
      <c r="G1901" s="285"/>
      <c r="H1901" s="286"/>
    </row>
    <row r="1902" spans="7:8" ht="14.4" x14ac:dyDescent="0.3">
      <c r="G1902" s="285"/>
      <c r="H1902" s="286"/>
    </row>
    <row r="1903" spans="7:8" ht="14.4" x14ac:dyDescent="0.3">
      <c r="G1903" s="285"/>
      <c r="H1903" s="286"/>
    </row>
    <row r="1904" spans="7:8" ht="14.4" x14ac:dyDescent="0.3">
      <c r="G1904" s="285"/>
      <c r="H1904" s="286"/>
    </row>
    <row r="1905" spans="7:8" ht="14.4" x14ac:dyDescent="0.3">
      <c r="G1905" s="285"/>
      <c r="H1905" s="286"/>
    </row>
    <row r="1906" spans="7:8" ht="14.4" x14ac:dyDescent="0.3">
      <c r="G1906" s="285"/>
      <c r="H1906" s="286"/>
    </row>
    <row r="1907" spans="7:8" ht="14.4" x14ac:dyDescent="0.3">
      <c r="G1907" s="285"/>
      <c r="H1907" s="286"/>
    </row>
    <row r="1908" spans="7:8" ht="14.4" x14ac:dyDescent="0.3">
      <c r="G1908" s="285"/>
      <c r="H1908" s="286"/>
    </row>
    <row r="1909" spans="7:8" ht="14.4" x14ac:dyDescent="0.3">
      <c r="G1909" s="285"/>
      <c r="H1909" s="286"/>
    </row>
    <row r="1910" spans="7:8" ht="14.4" x14ac:dyDescent="0.3">
      <c r="G1910" s="285"/>
      <c r="H1910" s="286"/>
    </row>
    <row r="1911" spans="7:8" ht="14.4" x14ac:dyDescent="0.3">
      <c r="G1911" s="285"/>
      <c r="H1911" s="286"/>
    </row>
    <row r="1912" spans="7:8" ht="14.4" x14ac:dyDescent="0.3">
      <c r="G1912" s="285"/>
      <c r="H1912" s="286"/>
    </row>
    <row r="1913" spans="7:8" ht="14.4" x14ac:dyDescent="0.3">
      <c r="G1913" s="285"/>
      <c r="H1913" s="286"/>
    </row>
    <row r="1914" spans="7:8" ht="14.4" x14ac:dyDescent="0.3">
      <c r="G1914" s="285"/>
      <c r="H1914" s="286"/>
    </row>
    <row r="1915" spans="7:8" ht="14.4" x14ac:dyDescent="0.3">
      <c r="G1915" s="285"/>
      <c r="H1915" s="286"/>
    </row>
    <row r="1916" spans="7:8" ht="14.4" x14ac:dyDescent="0.3">
      <c r="G1916" s="285"/>
      <c r="H1916" s="286"/>
    </row>
    <row r="1917" spans="7:8" ht="14.4" x14ac:dyDescent="0.3">
      <c r="G1917" s="285"/>
      <c r="H1917" s="286"/>
    </row>
    <row r="1918" spans="7:8" ht="14.4" x14ac:dyDescent="0.3">
      <c r="G1918" s="285"/>
      <c r="H1918" s="286"/>
    </row>
    <row r="1919" spans="7:8" ht="14.4" x14ac:dyDescent="0.3">
      <c r="G1919" s="285"/>
      <c r="H1919" s="286"/>
    </row>
    <row r="1920" spans="7:8" ht="14.4" x14ac:dyDescent="0.3">
      <c r="G1920" s="285"/>
      <c r="H1920" s="286"/>
    </row>
    <row r="1921" spans="7:8" ht="14.4" x14ac:dyDescent="0.3">
      <c r="G1921" s="285"/>
      <c r="H1921" s="286"/>
    </row>
    <row r="1922" spans="7:8" ht="14.4" x14ac:dyDescent="0.3">
      <c r="G1922" s="285"/>
      <c r="H1922" s="286"/>
    </row>
    <row r="1923" spans="7:8" ht="14.4" x14ac:dyDescent="0.3">
      <c r="G1923" s="285"/>
      <c r="H1923" s="286"/>
    </row>
    <row r="1924" spans="7:8" ht="14.4" x14ac:dyDescent="0.3">
      <c r="G1924" s="285"/>
      <c r="H1924" s="286"/>
    </row>
    <row r="1925" spans="7:8" ht="14.4" x14ac:dyDescent="0.3">
      <c r="G1925" s="285"/>
      <c r="H1925" s="286"/>
    </row>
    <row r="1926" spans="7:8" ht="14.4" x14ac:dyDescent="0.3">
      <c r="G1926" s="285"/>
      <c r="H1926" s="286"/>
    </row>
    <row r="1927" spans="7:8" ht="14.4" x14ac:dyDescent="0.3">
      <c r="G1927" s="285"/>
      <c r="H1927" s="286"/>
    </row>
    <row r="1928" spans="7:8" ht="14.4" x14ac:dyDescent="0.3">
      <c r="G1928" s="285"/>
      <c r="H1928" s="286"/>
    </row>
    <row r="1929" spans="7:8" ht="14.4" x14ac:dyDescent="0.3">
      <c r="G1929" s="285"/>
      <c r="H1929" s="286"/>
    </row>
    <row r="1930" spans="7:8" ht="14.4" x14ac:dyDescent="0.3">
      <c r="G1930" s="285"/>
      <c r="H1930" s="286"/>
    </row>
    <row r="1931" spans="7:8" ht="14.4" x14ac:dyDescent="0.3">
      <c r="G1931" s="285"/>
      <c r="H1931" s="286"/>
    </row>
    <row r="1932" spans="7:8" ht="14.4" x14ac:dyDescent="0.3">
      <c r="G1932" s="285"/>
      <c r="H1932" s="286"/>
    </row>
    <row r="1933" spans="7:8" ht="14.4" x14ac:dyDescent="0.3">
      <c r="G1933" s="285"/>
      <c r="H1933" s="286"/>
    </row>
    <row r="1934" spans="7:8" ht="14.4" x14ac:dyDescent="0.3">
      <c r="G1934" s="285"/>
      <c r="H1934" s="286"/>
    </row>
    <row r="1935" spans="7:8" ht="14.4" x14ac:dyDescent="0.3">
      <c r="G1935" s="285"/>
      <c r="H1935" s="286"/>
    </row>
    <row r="1936" spans="7:8" ht="14.4" x14ac:dyDescent="0.3">
      <c r="G1936" s="285"/>
      <c r="H1936" s="286"/>
    </row>
    <row r="1937" spans="7:8" ht="14.4" x14ac:dyDescent="0.3">
      <c r="G1937" s="269"/>
      <c r="H1937" s="270"/>
    </row>
    <row r="1938" spans="7:8" ht="14.4" x14ac:dyDescent="0.3">
      <c r="G1938" s="269"/>
      <c r="H1938" s="270"/>
    </row>
    <row r="1939" spans="7:8" ht="14.4" x14ac:dyDescent="0.3">
      <c r="G1939" s="269"/>
      <c r="H1939" s="270"/>
    </row>
    <row r="1940" spans="7:8" ht="14.4" x14ac:dyDescent="0.3">
      <c r="G1940" s="269"/>
      <c r="H1940" s="270"/>
    </row>
    <row r="1941" spans="7:8" ht="14.4" x14ac:dyDescent="0.3">
      <c r="G1941" s="269"/>
      <c r="H1941" s="270"/>
    </row>
    <row r="1942" spans="7:8" ht="14.4" x14ac:dyDescent="0.3">
      <c r="G1942" s="269"/>
      <c r="H1942" s="270"/>
    </row>
    <row r="1943" spans="7:8" ht="14.4" x14ac:dyDescent="0.3">
      <c r="G1943" s="269"/>
      <c r="H1943" s="270"/>
    </row>
    <row r="1944" spans="7:8" ht="14.4" x14ac:dyDescent="0.3">
      <c r="G1944" s="269"/>
      <c r="H1944" s="270"/>
    </row>
    <row r="1945" spans="7:8" ht="14.4" x14ac:dyDescent="0.3">
      <c r="G1945" s="269"/>
      <c r="H1945" s="270"/>
    </row>
    <row r="1946" spans="7:8" ht="14.4" x14ac:dyDescent="0.3">
      <c r="G1946" s="269"/>
      <c r="H1946" s="270"/>
    </row>
    <row r="1947" spans="7:8" ht="14.4" x14ac:dyDescent="0.3">
      <c r="G1947" s="269"/>
      <c r="H1947" s="270"/>
    </row>
    <row r="1948" spans="7:8" ht="14.4" x14ac:dyDescent="0.3">
      <c r="G1948" s="269"/>
      <c r="H1948" s="270"/>
    </row>
    <row r="1949" spans="7:8" ht="14.4" x14ac:dyDescent="0.3">
      <c r="G1949" s="269"/>
      <c r="H1949" s="270"/>
    </row>
    <row r="1950" spans="7:8" ht="14.4" x14ac:dyDescent="0.3">
      <c r="G1950" s="269"/>
      <c r="H1950" s="270"/>
    </row>
    <row r="1951" spans="7:8" ht="14.4" x14ac:dyDescent="0.3">
      <c r="G1951" s="269"/>
      <c r="H1951" s="270"/>
    </row>
    <row r="1952" spans="7:8" ht="14.4" x14ac:dyDescent="0.3">
      <c r="G1952" s="269"/>
      <c r="H1952" s="270"/>
    </row>
    <row r="1953" spans="7:8" ht="14.4" x14ac:dyDescent="0.3">
      <c r="G1953" s="269"/>
      <c r="H1953" s="270"/>
    </row>
    <row r="1954" spans="7:8" ht="14.4" x14ac:dyDescent="0.3">
      <c r="G1954" s="269"/>
      <c r="H1954" s="270"/>
    </row>
    <row r="1955" spans="7:8" ht="14.4" x14ac:dyDescent="0.3">
      <c r="G1955" s="269"/>
      <c r="H1955" s="270"/>
    </row>
    <row r="1956" spans="7:8" ht="14.4" x14ac:dyDescent="0.3">
      <c r="G1956" s="269"/>
      <c r="H1956" s="270"/>
    </row>
    <row r="1957" spans="7:8" ht="14.4" x14ac:dyDescent="0.3">
      <c r="G1957" s="269"/>
      <c r="H1957" s="270"/>
    </row>
    <row r="1958" spans="7:8" ht="14.4" x14ac:dyDescent="0.3">
      <c r="G1958" s="269"/>
      <c r="H1958" s="270"/>
    </row>
    <row r="1959" spans="7:8" ht="14.4" x14ac:dyDescent="0.3">
      <c r="G1959" s="269"/>
      <c r="H1959" s="270"/>
    </row>
    <row r="1960" spans="7:8" ht="14.4" x14ac:dyDescent="0.3">
      <c r="G1960" s="269"/>
      <c r="H1960" s="270"/>
    </row>
    <row r="1961" spans="7:8" ht="14.4" x14ac:dyDescent="0.3">
      <c r="G1961" s="269"/>
      <c r="H1961" s="270"/>
    </row>
    <row r="1962" spans="7:8" ht="14.4" x14ac:dyDescent="0.3">
      <c r="G1962" s="269"/>
      <c r="H1962" s="270"/>
    </row>
    <row r="1963" spans="7:8" ht="14.4" x14ac:dyDescent="0.3">
      <c r="G1963" s="269"/>
      <c r="H1963" s="270"/>
    </row>
    <row r="1964" spans="7:8" ht="14.4" x14ac:dyDescent="0.3">
      <c r="G1964" s="269"/>
      <c r="H1964" s="270"/>
    </row>
    <row r="1965" spans="7:8" ht="14.4" x14ac:dyDescent="0.3">
      <c r="G1965" s="269"/>
      <c r="H1965" s="270"/>
    </row>
    <row r="1966" spans="7:8" ht="14.4" x14ac:dyDescent="0.3">
      <c r="G1966" s="269"/>
      <c r="H1966" s="270"/>
    </row>
    <row r="1967" spans="7:8" ht="14.4" x14ac:dyDescent="0.3">
      <c r="G1967" s="269"/>
      <c r="H1967" s="270"/>
    </row>
    <row r="1968" spans="7:8" ht="14.4" x14ac:dyDescent="0.3">
      <c r="G1968" s="269"/>
      <c r="H1968" s="270"/>
    </row>
    <row r="1969" spans="7:8" ht="14.4" x14ac:dyDescent="0.3">
      <c r="G1969" s="269"/>
      <c r="H1969" s="270"/>
    </row>
    <row r="1970" spans="7:8" ht="14.4" x14ac:dyDescent="0.3">
      <c r="G1970" s="269"/>
      <c r="H1970" s="270"/>
    </row>
    <row r="1971" spans="7:8" ht="14.4" x14ac:dyDescent="0.3">
      <c r="G1971" s="269"/>
      <c r="H1971" s="270"/>
    </row>
    <row r="1972" spans="7:8" ht="14.4" x14ac:dyDescent="0.3">
      <c r="G1972" s="269"/>
      <c r="H1972" s="270"/>
    </row>
    <row r="1973" spans="7:8" ht="14.4" x14ac:dyDescent="0.3">
      <c r="G1973" s="269"/>
      <c r="H1973" s="270"/>
    </row>
    <row r="1974" spans="7:8" ht="14.4" x14ac:dyDescent="0.3">
      <c r="G1974" s="269"/>
      <c r="H1974" s="270"/>
    </row>
    <row r="1975" spans="7:8" ht="14.4" x14ac:dyDescent="0.3">
      <c r="G1975" s="269"/>
      <c r="H1975" s="270"/>
    </row>
    <row r="1976" spans="7:8" ht="14.4" x14ac:dyDescent="0.3">
      <c r="G1976" s="269"/>
      <c r="H1976" s="270"/>
    </row>
    <row r="1977" spans="7:8" ht="14.4" x14ac:dyDescent="0.3">
      <c r="G1977" s="269"/>
      <c r="H1977" s="270"/>
    </row>
    <row r="1978" spans="7:8" ht="14.4" x14ac:dyDescent="0.3">
      <c r="G1978" s="269"/>
      <c r="H1978" s="270"/>
    </row>
    <row r="1979" spans="7:8" ht="14.4" x14ac:dyDescent="0.3">
      <c r="G1979" s="269"/>
      <c r="H1979" s="270"/>
    </row>
    <row r="1980" spans="7:8" ht="14.4" x14ac:dyDescent="0.3">
      <c r="G1980" s="269"/>
      <c r="H1980" s="270"/>
    </row>
    <row r="1981" spans="7:8" ht="14.4" x14ac:dyDescent="0.3">
      <c r="G1981" s="269"/>
      <c r="H1981" s="270"/>
    </row>
    <row r="1982" spans="7:8" ht="14.4" x14ac:dyDescent="0.3">
      <c r="G1982" s="269"/>
      <c r="H1982" s="270"/>
    </row>
    <row r="1983" spans="7:8" ht="14.4" x14ac:dyDescent="0.3">
      <c r="G1983" s="269"/>
      <c r="H1983" s="270"/>
    </row>
    <row r="1984" spans="7:8" ht="14.4" x14ac:dyDescent="0.3">
      <c r="G1984" s="269"/>
      <c r="H1984" s="270"/>
    </row>
    <row r="1985" spans="7:8" ht="14.4" x14ac:dyDescent="0.3">
      <c r="G1985" s="269"/>
      <c r="H1985" s="270"/>
    </row>
    <row r="1986" spans="7:8" ht="14.4" x14ac:dyDescent="0.3">
      <c r="G1986" s="269"/>
      <c r="H1986" s="270"/>
    </row>
    <row r="1987" spans="7:8" ht="14.4" x14ac:dyDescent="0.3">
      <c r="G1987" s="269"/>
      <c r="H1987" s="270"/>
    </row>
    <row r="1988" spans="7:8" ht="14.4" x14ac:dyDescent="0.3">
      <c r="G1988" s="269"/>
      <c r="H1988" s="270"/>
    </row>
    <row r="1989" spans="7:8" ht="14.4" x14ac:dyDescent="0.3">
      <c r="G1989" s="269"/>
      <c r="H1989" s="270"/>
    </row>
    <row r="1990" spans="7:8" ht="14.4" x14ac:dyDescent="0.3">
      <c r="G1990" s="269"/>
      <c r="H1990" s="270"/>
    </row>
    <row r="1991" spans="7:8" ht="14.4" x14ac:dyDescent="0.3">
      <c r="G1991" s="269"/>
      <c r="H1991" s="270"/>
    </row>
    <row r="1992" spans="7:8" ht="14.4" x14ac:dyDescent="0.3">
      <c r="G1992" s="269"/>
      <c r="H1992" s="270"/>
    </row>
    <row r="1993" spans="7:8" ht="14.4" x14ac:dyDescent="0.3">
      <c r="G1993" s="269"/>
      <c r="H1993" s="270"/>
    </row>
    <row r="1994" spans="7:8" ht="14.4" x14ac:dyDescent="0.3">
      <c r="G1994" s="269"/>
      <c r="H1994" s="270"/>
    </row>
    <row r="1995" spans="7:8" ht="14.4" x14ac:dyDescent="0.3">
      <c r="G1995" s="269"/>
      <c r="H1995" s="270"/>
    </row>
    <row r="1996" spans="7:8" ht="14.4" x14ac:dyDescent="0.3">
      <c r="G1996" s="269"/>
      <c r="H1996" s="270"/>
    </row>
    <row r="1997" spans="7:8" ht="14.4" x14ac:dyDescent="0.3">
      <c r="G1997" s="269"/>
      <c r="H1997" s="270"/>
    </row>
    <row r="1998" spans="7:8" ht="14.4" x14ac:dyDescent="0.3">
      <c r="G1998" s="269"/>
      <c r="H1998" s="270"/>
    </row>
    <row r="1999" spans="7:8" ht="14.4" x14ac:dyDescent="0.3">
      <c r="G1999" s="269"/>
      <c r="H1999" s="270"/>
    </row>
    <row r="2000" spans="7:8" ht="14.4" x14ac:dyDescent="0.3">
      <c r="G2000" s="269"/>
      <c r="H2000" s="270"/>
    </row>
    <row r="2001" spans="7:8" ht="14.4" x14ac:dyDescent="0.3">
      <c r="G2001" s="269"/>
      <c r="H2001" s="270"/>
    </row>
    <row r="2002" spans="7:8" ht="14.4" x14ac:dyDescent="0.3">
      <c r="G2002" s="269"/>
      <c r="H2002" s="270"/>
    </row>
    <row r="2003" spans="7:8" ht="14.4" x14ac:dyDescent="0.3">
      <c r="G2003" s="269"/>
      <c r="H2003" s="270"/>
    </row>
    <row r="2004" spans="7:8" ht="14.4" x14ac:dyDescent="0.3">
      <c r="G2004" s="269"/>
      <c r="H2004" s="270"/>
    </row>
    <row r="2005" spans="7:8" ht="14.4" x14ac:dyDescent="0.3">
      <c r="G2005" s="269"/>
      <c r="H2005" s="270"/>
    </row>
    <row r="2006" spans="7:8" ht="14.4" x14ac:dyDescent="0.3">
      <c r="G2006" s="269"/>
      <c r="H2006" s="270"/>
    </row>
    <row r="2007" spans="7:8" ht="14.4" x14ac:dyDescent="0.3">
      <c r="G2007" s="269"/>
      <c r="H2007" s="270"/>
    </row>
    <row r="2008" spans="7:8" ht="14.4" x14ac:dyDescent="0.3">
      <c r="G2008" s="269"/>
      <c r="H2008" s="270"/>
    </row>
    <row r="2009" spans="7:8" ht="14.4" x14ac:dyDescent="0.3">
      <c r="G2009" s="269"/>
      <c r="H2009" s="270"/>
    </row>
    <row r="2010" spans="7:8" ht="14.4" x14ac:dyDescent="0.3">
      <c r="G2010" s="269"/>
      <c r="H2010" s="270"/>
    </row>
    <row r="2011" spans="7:8" ht="14.4" x14ac:dyDescent="0.3">
      <c r="G2011" s="269"/>
      <c r="H2011" s="270"/>
    </row>
    <row r="2012" spans="7:8" ht="14.4" x14ac:dyDescent="0.3">
      <c r="G2012" s="269"/>
      <c r="H2012" s="270"/>
    </row>
    <row r="2013" spans="7:8" ht="14.4" x14ac:dyDescent="0.3">
      <c r="G2013" s="269"/>
      <c r="H2013" s="270"/>
    </row>
    <row r="2014" spans="7:8" ht="14.4" x14ac:dyDescent="0.3">
      <c r="G2014" s="269"/>
      <c r="H2014" s="270"/>
    </row>
    <row r="2015" spans="7:8" ht="14.4" x14ac:dyDescent="0.3">
      <c r="G2015" s="269"/>
      <c r="H2015" s="270"/>
    </row>
    <row r="2016" spans="7:8" ht="14.4" x14ac:dyDescent="0.3">
      <c r="G2016" s="269"/>
      <c r="H2016" s="270"/>
    </row>
    <row r="2017" spans="7:8" ht="14.4" x14ac:dyDescent="0.3">
      <c r="G2017" s="269"/>
      <c r="H2017" s="270"/>
    </row>
    <row r="2018" spans="7:8" ht="14.4" x14ac:dyDescent="0.3">
      <c r="G2018" s="269"/>
      <c r="H2018" s="270"/>
    </row>
    <row r="2019" spans="7:8" ht="14.4" x14ac:dyDescent="0.3">
      <c r="G2019" s="269"/>
      <c r="H2019" s="270"/>
    </row>
    <row r="2020" spans="7:8" ht="14.4" x14ac:dyDescent="0.3">
      <c r="G2020" s="269"/>
      <c r="H2020" s="270"/>
    </row>
    <row r="2021" spans="7:8" ht="14.4" x14ac:dyDescent="0.3">
      <c r="G2021" s="269"/>
      <c r="H2021" s="270"/>
    </row>
    <row r="2022" spans="7:8" ht="14.4" x14ac:dyDescent="0.3">
      <c r="G2022" s="269"/>
      <c r="H2022" s="270"/>
    </row>
    <row r="2023" spans="7:8" ht="14.4" x14ac:dyDescent="0.3">
      <c r="G2023" s="269"/>
      <c r="H2023" s="270"/>
    </row>
    <row r="2024" spans="7:8" ht="14.4" x14ac:dyDescent="0.3">
      <c r="G2024" s="243"/>
      <c r="H2024" s="244"/>
    </row>
    <row r="2025" spans="7:8" ht="14.4" x14ac:dyDescent="0.3">
      <c r="G2025" s="243"/>
      <c r="H2025" s="244"/>
    </row>
    <row r="2026" spans="7:8" ht="14.4" x14ac:dyDescent="0.3">
      <c r="G2026" s="243"/>
      <c r="H2026" s="244"/>
    </row>
    <row r="2027" spans="7:8" ht="14.4" x14ac:dyDescent="0.3">
      <c r="G2027" s="243"/>
      <c r="H2027" s="244"/>
    </row>
    <row r="2028" spans="7:8" ht="14.4" x14ac:dyDescent="0.3">
      <c r="G2028" s="243"/>
      <c r="H2028" s="244"/>
    </row>
    <row r="2029" spans="7:8" ht="14.4" x14ac:dyDescent="0.3">
      <c r="G2029" s="243"/>
      <c r="H2029" s="244"/>
    </row>
    <row r="2030" spans="7:8" ht="14.4" x14ac:dyDescent="0.3">
      <c r="G2030" s="243"/>
      <c r="H2030" s="244"/>
    </row>
    <row r="2031" spans="7:8" ht="14.4" x14ac:dyDescent="0.3">
      <c r="G2031" s="243"/>
      <c r="H2031" s="244"/>
    </row>
    <row r="2032" spans="7:8" ht="14.4" x14ac:dyDescent="0.3">
      <c r="G2032" s="243"/>
      <c r="H2032" s="244"/>
    </row>
    <row r="2033" spans="7:8" ht="14.4" x14ac:dyDescent="0.3">
      <c r="G2033" s="243"/>
      <c r="H2033" s="244"/>
    </row>
    <row r="2034" spans="7:8" ht="14.4" x14ac:dyDescent="0.3">
      <c r="G2034" s="243"/>
      <c r="H2034" s="244"/>
    </row>
    <row r="2035" spans="7:8" ht="14.4" x14ac:dyDescent="0.3">
      <c r="G2035" s="243"/>
      <c r="H2035" s="244"/>
    </row>
    <row r="2036" spans="7:8" ht="14.4" x14ac:dyDescent="0.3">
      <c r="G2036" s="243"/>
      <c r="H2036" s="244"/>
    </row>
    <row r="2037" spans="7:8" ht="14.4" x14ac:dyDescent="0.3">
      <c r="G2037" s="243"/>
      <c r="H2037" s="244"/>
    </row>
    <row r="2038" spans="7:8" ht="14.4" x14ac:dyDescent="0.3">
      <c r="G2038" s="243"/>
      <c r="H2038" s="244"/>
    </row>
    <row r="2039" spans="7:8" ht="14.4" x14ac:dyDescent="0.3">
      <c r="G2039" s="243"/>
      <c r="H2039" s="244"/>
    </row>
    <row r="2040" spans="7:8" ht="14.4" x14ac:dyDescent="0.3">
      <c r="G2040" s="243"/>
      <c r="H2040" s="244"/>
    </row>
    <row r="2041" spans="7:8" ht="14.4" x14ac:dyDescent="0.3">
      <c r="G2041" s="243"/>
      <c r="H2041" s="244"/>
    </row>
    <row r="2042" spans="7:8" ht="14.4" x14ac:dyDescent="0.3">
      <c r="G2042" s="243"/>
      <c r="H2042" s="244"/>
    </row>
    <row r="2043" spans="7:8" ht="14.4" x14ac:dyDescent="0.3">
      <c r="G2043" s="243"/>
      <c r="H2043" s="244"/>
    </row>
    <row r="2044" spans="7:8" ht="14.4" x14ac:dyDescent="0.3">
      <c r="G2044" s="243"/>
      <c r="H2044" s="244"/>
    </row>
    <row r="2045" spans="7:8" ht="14.4" x14ac:dyDescent="0.3">
      <c r="G2045" s="243"/>
      <c r="H2045" s="244"/>
    </row>
    <row r="2046" spans="7:8" ht="14.4" x14ac:dyDescent="0.3">
      <c r="G2046" s="243"/>
      <c r="H2046" s="244"/>
    </row>
    <row r="2047" spans="7:8" ht="14.4" x14ac:dyDescent="0.3">
      <c r="G2047" s="243"/>
      <c r="H2047" s="244"/>
    </row>
    <row r="2048" spans="7:8" ht="14.4" x14ac:dyDescent="0.3">
      <c r="G2048" s="243"/>
      <c r="H2048" s="244"/>
    </row>
    <row r="2049" spans="7:8" ht="14.4" x14ac:dyDescent="0.3">
      <c r="G2049" s="243"/>
      <c r="H2049" s="244"/>
    </row>
    <row r="2050" spans="7:8" ht="14.4" x14ac:dyDescent="0.3">
      <c r="G2050" s="243"/>
      <c r="H2050" s="244"/>
    </row>
    <row r="2051" spans="7:8" ht="14.4" x14ac:dyDescent="0.3">
      <c r="G2051" s="243"/>
      <c r="H2051" s="244"/>
    </row>
    <row r="2052" spans="7:8" ht="14.4" x14ac:dyDescent="0.3">
      <c r="G2052" s="243"/>
      <c r="H2052" s="244"/>
    </row>
    <row r="2053" spans="7:8" ht="14.4" x14ac:dyDescent="0.3">
      <c r="G2053" s="243"/>
      <c r="H2053" s="244"/>
    </row>
    <row r="2054" spans="7:8" ht="14.4" x14ac:dyDescent="0.3">
      <c r="G2054" s="243"/>
      <c r="H2054" s="244"/>
    </row>
    <row r="2055" spans="7:8" ht="14.4" x14ac:dyDescent="0.3">
      <c r="G2055" s="243"/>
      <c r="H2055" s="244"/>
    </row>
    <row r="2056" spans="7:8" ht="14.4" x14ac:dyDescent="0.3">
      <c r="G2056" s="243"/>
      <c r="H2056" s="244"/>
    </row>
    <row r="2057" spans="7:8" ht="14.4" x14ac:dyDescent="0.3">
      <c r="G2057" s="243"/>
      <c r="H2057" s="244"/>
    </row>
    <row r="2058" spans="7:8" ht="14.4" x14ac:dyDescent="0.3">
      <c r="G2058" s="243"/>
      <c r="H2058" s="244"/>
    </row>
    <row r="2059" spans="7:8" ht="14.4" x14ac:dyDescent="0.3">
      <c r="G2059" s="243"/>
      <c r="H2059" s="244"/>
    </row>
    <row r="2060" spans="7:8" ht="14.4" x14ac:dyDescent="0.3">
      <c r="G2060" s="243"/>
      <c r="H2060" s="244"/>
    </row>
    <row r="2061" spans="7:8" ht="14.4" x14ac:dyDescent="0.3">
      <c r="G2061" s="243"/>
      <c r="H2061" s="244"/>
    </row>
    <row r="2062" spans="7:8" ht="14.4" x14ac:dyDescent="0.3">
      <c r="G2062" s="243"/>
      <c r="H2062" s="244"/>
    </row>
    <row r="2063" spans="7:8" ht="14.4" x14ac:dyDescent="0.3">
      <c r="G2063" s="243"/>
      <c r="H2063" s="244"/>
    </row>
    <row r="2064" spans="7:8" ht="14.4" x14ac:dyDescent="0.3">
      <c r="G2064" s="243"/>
      <c r="H2064" s="244"/>
    </row>
    <row r="2065" spans="7:8" ht="14.4" x14ac:dyDescent="0.3">
      <c r="G2065" s="243"/>
      <c r="H2065" s="244"/>
    </row>
    <row r="2066" spans="7:8" ht="14.4" x14ac:dyDescent="0.3">
      <c r="G2066" s="243"/>
      <c r="H2066" s="244"/>
    </row>
    <row r="2067" spans="7:8" ht="14.4" x14ac:dyDescent="0.3">
      <c r="G2067" s="243"/>
      <c r="H2067" s="244"/>
    </row>
    <row r="2068" spans="7:8" ht="14.4" x14ac:dyDescent="0.3">
      <c r="G2068" s="243"/>
      <c r="H2068" s="244"/>
    </row>
    <row r="2069" spans="7:8" ht="14.4" x14ac:dyDescent="0.3">
      <c r="G2069" s="243"/>
      <c r="H2069" s="244"/>
    </row>
    <row r="2070" spans="7:8" ht="14.4" x14ac:dyDescent="0.3">
      <c r="G2070" s="243"/>
      <c r="H2070" s="244"/>
    </row>
    <row r="2071" spans="7:8" ht="14.4" x14ac:dyDescent="0.3">
      <c r="G2071" s="243"/>
      <c r="H2071" s="244"/>
    </row>
    <row r="2072" spans="7:8" ht="14.4" x14ac:dyDescent="0.3">
      <c r="G2072" s="243"/>
      <c r="H2072" s="244"/>
    </row>
    <row r="2073" spans="7:8" ht="14.4" x14ac:dyDescent="0.3">
      <c r="G2073" s="243"/>
      <c r="H2073" s="244"/>
    </row>
    <row r="2074" spans="7:8" ht="14.4" x14ac:dyDescent="0.3">
      <c r="G2074" s="243"/>
      <c r="H2074" s="244"/>
    </row>
    <row r="2075" spans="7:8" ht="14.4" x14ac:dyDescent="0.3">
      <c r="G2075" s="243"/>
      <c r="H2075" s="244"/>
    </row>
    <row r="2076" spans="7:8" ht="14.4" x14ac:dyDescent="0.3">
      <c r="G2076" s="243"/>
      <c r="H2076" s="244"/>
    </row>
    <row r="2077" spans="7:8" ht="14.4" x14ac:dyDescent="0.3">
      <c r="G2077" s="243"/>
      <c r="H2077" s="244"/>
    </row>
    <row r="2078" spans="7:8" ht="14.4" x14ac:dyDescent="0.3">
      <c r="G2078" s="243"/>
      <c r="H2078" s="244"/>
    </row>
    <row r="2079" spans="7:8" ht="14.4" x14ac:dyDescent="0.3">
      <c r="G2079" s="243"/>
      <c r="H2079" s="244"/>
    </row>
    <row r="2080" spans="7:8" ht="14.4" x14ac:dyDescent="0.3">
      <c r="G2080" s="243"/>
      <c r="H2080" s="244"/>
    </row>
    <row r="2081" spans="7:8" ht="14.4" x14ac:dyDescent="0.3">
      <c r="G2081" s="243"/>
      <c r="H2081" s="244"/>
    </row>
    <row r="2082" spans="7:8" ht="14.4" x14ac:dyDescent="0.3">
      <c r="G2082" s="243"/>
      <c r="H2082" s="244"/>
    </row>
    <row r="2083" spans="7:8" ht="14.4" x14ac:dyDescent="0.3">
      <c r="G2083" s="243"/>
      <c r="H2083" s="244"/>
    </row>
    <row r="2084" spans="7:8" ht="14.4" x14ac:dyDescent="0.3">
      <c r="G2084" s="243"/>
      <c r="H2084" s="244"/>
    </row>
    <row r="2085" spans="7:8" ht="14.4" x14ac:dyDescent="0.3">
      <c r="G2085" s="243"/>
      <c r="H2085" s="244"/>
    </row>
    <row r="2086" spans="7:8" ht="14.4" x14ac:dyDescent="0.3">
      <c r="G2086" s="243"/>
      <c r="H2086" s="244"/>
    </row>
    <row r="2087" spans="7:8" ht="14.4" x14ac:dyDescent="0.3">
      <c r="G2087" s="243"/>
      <c r="H2087" s="244"/>
    </row>
    <row r="2088" spans="7:8" ht="14.4" x14ac:dyDescent="0.3">
      <c r="G2088" s="243"/>
      <c r="H2088" s="244"/>
    </row>
    <row r="2089" spans="7:8" ht="14.4" x14ac:dyDescent="0.3">
      <c r="G2089" s="243"/>
      <c r="H2089" s="244"/>
    </row>
    <row r="2090" spans="7:8" ht="14.4" x14ac:dyDescent="0.3">
      <c r="G2090" s="243"/>
      <c r="H2090" s="244"/>
    </row>
    <row r="2091" spans="7:8" ht="14.4" x14ac:dyDescent="0.3">
      <c r="G2091" s="243"/>
      <c r="H2091" s="244"/>
    </row>
    <row r="2092" spans="7:8" ht="14.4" x14ac:dyDescent="0.3">
      <c r="G2092" s="243"/>
      <c r="H2092" s="244"/>
    </row>
    <row r="2093" spans="7:8" ht="14.4" x14ac:dyDescent="0.3">
      <c r="G2093" s="243"/>
      <c r="H2093" s="244"/>
    </row>
    <row r="2094" spans="7:8" ht="14.4" x14ac:dyDescent="0.3">
      <c r="G2094" s="243"/>
      <c r="H2094" s="244"/>
    </row>
    <row r="2095" spans="7:8" ht="14.4" x14ac:dyDescent="0.3">
      <c r="G2095" s="243"/>
      <c r="H2095" s="244"/>
    </row>
    <row r="2096" spans="7:8" ht="14.4" x14ac:dyDescent="0.3">
      <c r="G2096" s="243"/>
      <c r="H2096" s="244"/>
    </row>
    <row r="2097" spans="7:8" ht="14.4" x14ac:dyDescent="0.3">
      <c r="G2097" s="243"/>
      <c r="H2097" s="244"/>
    </row>
    <row r="2098" spans="7:8" ht="14.4" x14ac:dyDescent="0.3">
      <c r="G2098" s="255"/>
      <c r="H2098" s="256"/>
    </row>
    <row r="2099" spans="7:8" ht="14.4" x14ac:dyDescent="0.3">
      <c r="G2099" s="255"/>
      <c r="H2099" s="256"/>
    </row>
    <row r="2100" spans="7:8" ht="14.4" x14ac:dyDescent="0.3">
      <c r="G2100" s="255"/>
      <c r="H2100" s="256"/>
    </row>
    <row r="2101" spans="7:8" ht="14.4" x14ac:dyDescent="0.3">
      <c r="G2101" s="255"/>
      <c r="H2101" s="256"/>
    </row>
    <row r="2102" spans="7:8" ht="14.4" x14ac:dyDescent="0.3">
      <c r="G2102" s="255"/>
      <c r="H2102" s="256"/>
    </row>
    <row r="2103" spans="7:8" ht="14.4" x14ac:dyDescent="0.3">
      <c r="G2103" s="255"/>
      <c r="H2103" s="256"/>
    </row>
    <row r="2104" spans="7:8" ht="14.4" x14ac:dyDescent="0.3">
      <c r="G2104" s="255"/>
      <c r="H2104" s="256"/>
    </row>
    <row r="2105" spans="7:8" ht="14.4" x14ac:dyDescent="0.3">
      <c r="G2105" s="255"/>
      <c r="H2105" s="256"/>
    </row>
    <row r="2106" spans="7:8" ht="14.4" x14ac:dyDescent="0.3">
      <c r="G2106" s="255"/>
      <c r="H2106" s="256"/>
    </row>
    <row r="2107" spans="7:8" ht="14.4" x14ac:dyDescent="0.3">
      <c r="G2107" s="255"/>
      <c r="H2107" s="256"/>
    </row>
    <row r="2108" spans="7:8" ht="14.4" x14ac:dyDescent="0.3">
      <c r="G2108" s="255"/>
      <c r="H2108" s="256"/>
    </row>
    <row r="2109" spans="7:8" ht="14.4" x14ac:dyDescent="0.3">
      <c r="G2109" s="255"/>
      <c r="H2109" s="256"/>
    </row>
    <row r="2110" spans="7:8" ht="14.4" x14ac:dyDescent="0.3">
      <c r="G2110" s="255"/>
      <c r="H2110" s="256"/>
    </row>
    <row r="2111" spans="7:8" ht="14.4" x14ac:dyDescent="0.3">
      <c r="G2111" s="255"/>
      <c r="H2111" s="256"/>
    </row>
    <row r="2112" spans="7:8" ht="14.4" x14ac:dyDescent="0.3">
      <c r="G2112" s="255"/>
      <c r="H2112" s="256"/>
    </row>
    <row r="2113" spans="7:8" ht="14.4" x14ac:dyDescent="0.3">
      <c r="G2113" s="255"/>
      <c r="H2113" s="256"/>
    </row>
    <row r="2114" spans="7:8" ht="14.4" x14ac:dyDescent="0.3">
      <c r="G2114" s="255"/>
      <c r="H2114" s="256"/>
    </row>
    <row r="2115" spans="7:8" ht="14.4" x14ac:dyDescent="0.3">
      <c r="G2115" s="255"/>
      <c r="H2115" s="256"/>
    </row>
    <row r="2116" spans="7:8" ht="14.4" x14ac:dyDescent="0.3">
      <c r="G2116" s="255"/>
      <c r="H2116" s="256"/>
    </row>
    <row r="2117" spans="7:8" ht="14.4" x14ac:dyDescent="0.3">
      <c r="G2117" s="255"/>
      <c r="H2117" s="256"/>
    </row>
    <row r="2118" spans="7:8" ht="14.4" x14ac:dyDescent="0.3">
      <c r="G2118" s="255"/>
      <c r="H2118" s="256"/>
    </row>
    <row r="2119" spans="7:8" ht="14.4" x14ac:dyDescent="0.3">
      <c r="G2119" s="255"/>
      <c r="H2119" s="256"/>
    </row>
    <row r="2120" spans="7:8" ht="14.4" x14ac:dyDescent="0.3">
      <c r="G2120" s="255"/>
      <c r="H2120" s="256"/>
    </row>
    <row r="2121" spans="7:8" ht="14.4" x14ac:dyDescent="0.3">
      <c r="G2121" s="255"/>
      <c r="H2121" s="256"/>
    </row>
    <row r="2122" spans="7:8" ht="14.4" x14ac:dyDescent="0.3">
      <c r="G2122" s="255"/>
      <c r="H2122" s="256"/>
    </row>
    <row r="2123" spans="7:8" ht="14.4" x14ac:dyDescent="0.3">
      <c r="G2123" s="255"/>
      <c r="H2123" s="256"/>
    </row>
    <row r="2124" spans="7:8" ht="14.4" x14ac:dyDescent="0.3">
      <c r="G2124" s="255"/>
      <c r="H2124" s="256"/>
    </row>
    <row r="2125" spans="7:8" ht="14.4" x14ac:dyDescent="0.3">
      <c r="G2125" s="255"/>
      <c r="H2125" s="256"/>
    </row>
    <row r="2126" spans="7:8" ht="14.4" x14ac:dyDescent="0.3">
      <c r="G2126" s="255"/>
      <c r="H2126" s="256"/>
    </row>
    <row r="2127" spans="7:8" ht="14.4" x14ac:dyDescent="0.3">
      <c r="G2127" s="255"/>
      <c r="H2127" s="256"/>
    </row>
    <row r="2128" spans="7:8" ht="14.4" x14ac:dyDescent="0.3">
      <c r="G2128" s="255"/>
      <c r="H2128" s="256"/>
    </row>
    <row r="2129" spans="7:8" ht="14.4" x14ac:dyDescent="0.3">
      <c r="G2129" s="255"/>
      <c r="H2129" s="256"/>
    </row>
    <row r="2130" spans="7:8" ht="14.4" x14ac:dyDescent="0.3">
      <c r="G2130" s="255"/>
      <c r="H2130" s="256"/>
    </row>
    <row r="2131" spans="7:8" ht="14.4" x14ac:dyDescent="0.3">
      <c r="G2131" s="255"/>
      <c r="H2131" s="256"/>
    </row>
    <row r="2132" spans="7:8" ht="14.4" x14ac:dyDescent="0.3">
      <c r="G2132" s="255"/>
      <c r="H2132" s="256"/>
    </row>
    <row r="2133" spans="7:8" ht="14.4" x14ac:dyDescent="0.3">
      <c r="G2133" s="255"/>
      <c r="H2133" s="256"/>
    </row>
    <row r="2134" spans="7:8" ht="14.4" x14ac:dyDescent="0.3">
      <c r="G2134" s="255"/>
      <c r="H2134" s="256"/>
    </row>
    <row r="2135" spans="7:8" ht="14.4" x14ac:dyDescent="0.3">
      <c r="G2135" s="255"/>
      <c r="H2135" s="256"/>
    </row>
    <row r="2136" spans="7:8" ht="14.4" x14ac:dyDescent="0.3">
      <c r="G2136" s="255"/>
      <c r="H2136" s="256"/>
    </row>
    <row r="2137" spans="7:8" ht="14.4" x14ac:dyDescent="0.3">
      <c r="G2137" s="255"/>
      <c r="H2137" s="256"/>
    </row>
    <row r="2138" spans="7:8" ht="14.4" x14ac:dyDescent="0.3">
      <c r="G2138" s="255"/>
      <c r="H2138" s="256"/>
    </row>
    <row r="2139" spans="7:8" ht="14.4" x14ac:dyDescent="0.3">
      <c r="G2139" s="255"/>
      <c r="H2139" s="256"/>
    </row>
    <row r="2140" spans="7:8" ht="14.4" x14ac:dyDescent="0.3">
      <c r="G2140" s="255"/>
      <c r="H2140" s="256"/>
    </row>
    <row r="2141" spans="7:8" ht="14.4" x14ac:dyDescent="0.3">
      <c r="G2141" s="255"/>
      <c r="H2141" s="256"/>
    </row>
    <row r="2142" spans="7:8" ht="14.4" x14ac:dyDescent="0.3">
      <c r="G2142" s="255"/>
      <c r="H2142" s="256"/>
    </row>
    <row r="2143" spans="7:8" ht="14.4" x14ac:dyDescent="0.3">
      <c r="G2143" s="255"/>
      <c r="H2143" s="256"/>
    </row>
    <row r="2144" spans="7:8" ht="14.4" x14ac:dyDescent="0.3">
      <c r="G2144" s="255"/>
      <c r="H2144" s="256"/>
    </row>
    <row r="2145" spans="7:8" ht="14.4" x14ac:dyDescent="0.3">
      <c r="G2145" s="255"/>
      <c r="H2145" s="256"/>
    </row>
    <row r="2146" spans="7:8" ht="14.4" x14ac:dyDescent="0.3">
      <c r="G2146" s="255"/>
      <c r="H2146" s="256"/>
    </row>
    <row r="2147" spans="7:8" ht="14.4" x14ac:dyDescent="0.3">
      <c r="G2147" s="255"/>
      <c r="H2147" s="256"/>
    </row>
    <row r="2148" spans="7:8" ht="14.4" x14ac:dyDescent="0.3">
      <c r="G2148" s="255"/>
      <c r="H2148" s="256"/>
    </row>
    <row r="2149" spans="7:8" ht="14.4" x14ac:dyDescent="0.3">
      <c r="G2149" s="255"/>
      <c r="H2149" s="256"/>
    </row>
    <row r="2150" spans="7:8" ht="14.4" x14ac:dyDescent="0.3">
      <c r="G2150" s="255"/>
      <c r="H2150" s="256"/>
    </row>
    <row r="2151" spans="7:8" ht="14.4" x14ac:dyDescent="0.3">
      <c r="G2151" s="255"/>
      <c r="H2151" s="256"/>
    </row>
    <row r="2152" spans="7:8" ht="14.4" x14ac:dyDescent="0.3">
      <c r="G2152" s="255"/>
      <c r="H2152" s="256"/>
    </row>
    <row r="2153" spans="7:8" ht="14.4" x14ac:dyDescent="0.3">
      <c r="G2153" s="255"/>
      <c r="H2153" s="256"/>
    </row>
    <row r="2154" spans="7:8" ht="14.4" x14ac:dyDescent="0.3">
      <c r="G2154" s="255"/>
      <c r="H2154" s="256"/>
    </row>
    <row r="2155" spans="7:8" ht="14.4" x14ac:dyDescent="0.3">
      <c r="G2155" s="255"/>
      <c r="H2155" s="256"/>
    </row>
    <row r="2156" spans="7:8" ht="14.4" x14ac:dyDescent="0.3">
      <c r="G2156" s="255"/>
      <c r="H2156" s="256"/>
    </row>
    <row r="2157" spans="7:8" ht="14.4" x14ac:dyDescent="0.3">
      <c r="G2157" s="255"/>
      <c r="H2157" s="256"/>
    </row>
    <row r="2158" spans="7:8" ht="14.4" x14ac:dyDescent="0.3">
      <c r="G2158" s="255"/>
      <c r="H2158" s="256"/>
    </row>
    <row r="2159" spans="7:8" ht="14.4" x14ac:dyDescent="0.3">
      <c r="G2159" s="255"/>
      <c r="H2159" s="256"/>
    </row>
    <row r="2160" spans="7:8" ht="14.4" x14ac:dyDescent="0.3">
      <c r="G2160" s="255"/>
      <c r="H2160" s="256"/>
    </row>
    <row r="2161" spans="7:8" ht="14.4" x14ac:dyDescent="0.3">
      <c r="G2161" s="255"/>
      <c r="H2161" s="256"/>
    </row>
    <row r="2162" spans="7:8" ht="14.4" x14ac:dyDescent="0.3">
      <c r="G2162" s="255"/>
      <c r="H2162" s="256"/>
    </row>
    <row r="2163" spans="7:8" ht="14.4" x14ac:dyDescent="0.3">
      <c r="G2163" s="255"/>
      <c r="H2163" s="256"/>
    </row>
    <row r="2164" spans="7:8" ht="14.4" x14ac:dyDescent="0.3">
      <c r="G2164" s="255"/>
      <c r="H2164" s="256"/>
    </row>
    <row r="2165" spans="7:8" ht="14.4" x14ac:dyDescent="0.3">
      <c r="G2165" s="255"/>
      <c r="H2165" s="256"/>
    </row>
    <row r="2166" spans="7:8" ht="14.4" x14ac:dyDescent="0.3">
      <c r="G2166" s="255"/>
      <c r="H2166" s="256"/>
    </row>
    <row r="2167" spans="7:8" ht="14.4" x14ac:dyDescent="0.3">
      <c r="G2167" s="255"/>
      <c r="H2167" s="256"/>
    </row>
    <row r="2168" spans="7:8" ht="14.4" x14ac:dyDescent="0.3">
      <c r="G2168" s="255"/>
      <c r="H2168" s="256"/>
    </row>
    <row r="2169" spans="7:8" ht="14.4" x14ac:dyDescent="0.3">
      <c r="G2169" s="255"/>
      <c r="H2169" s="256"/>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M10788"/>
  <sheetViews>
    <sheetView workbookViewId="0">
      <pane xSplit="3" ySplit="5" topLeftCell="D6" activePane="bottomRight" state="frozen"/>
      <selection pane="topRight" activeCell="D1" sqref="D1"/>
      <selection pane="bottomLeft" activeCell="A6" sqref="A6"/>
      <selection pane="bottomRight" activeCell="G6" sqref="G6"/>
    </sheetView>
  </sheetViews>
  <sheetFormatPr defaultRowHeight="10.199999999999999" x14ac:dyDescent="0.2"/>
  <cols>
    <col min="1" max="1" width="26.7109375" customWidth="1"/>
    <col min="2" max="2" width="51.28515625" customWidth="1"/>
    <col min="4" max="4" width="29" customWidth="1"/>
    <col min="5" max="5" width="51.28515625" customWidth="1"/>
  </cols>
  <sheetData>
    <row r="1" spans="1:13" ht="15" customHeight="1" x14ac:dyDescent="0.2">
      <c r="A1" s="346" t="s">
        <v>61735</v>
      </c>
      <c r="B1" s="346"/>
      <c r="D1" s="345" t="s">
        <v>61734</v>
      </c>
      <c r="E1" s="345"/>
    </row>
    <row r="2" spans="1:13" ht="15" customHeight="1" x14ac:dyDescent="0.2">
      <c r="A2" s="347" t="s">
        <v>61736</v>
      </c>
      <c r="B2" s="347"/>
      <c r="D2" s="347" t="s">
        <v>61737</v>
      </c>
      <c r="E2" s="347"/>
    </row>
    <row r="3" spans="1:13" ht="15" customHeight="1" x14ac:dyDescent="0.2">
      <c r="A3" s="347"/>
      <c r="B3" s="347"/>
      <c r="D3" s="347"/>
      <c r="E3" s="347"/>
      <c r="G3" s="188"/>
      <c r="H3" s="188"/>
      <c r="I3" s="188"/>
      <c r="J3" s="188"/>
      <c r="K3" s="188"/>
      <c r="L3" s="188"/>
      <c r="M3" s="188"/>
    </row>
    <row r="4" spans="1:13" ht="15" customHeight="1" x14ac:dyDescent="0.3">
      <c r="A4" s="344" t="s">
        <v>65282</v>
      </c>
      <c r="B4" s="344"/>
      <c r="D4" s="344" t="s">
        <v>65283</v>
      </c>
      <c r="E4" s="344"/>
      <c r="G4" s="188"/>
      <c r="H4" s="188"/>
      <c r="I4" s="188"/>
      <c r="J4" s="188"/>
      <c r="K4" s="188"/>
      <c r="L4" s="188"/>
      <c r="M4" s="188"/>
    </row>
    <row r="5" spans="1:13" ht="15" customHeight="1" x14ac:dyDescent="0.25">
      <c r="A5" s="216" t="s">
        <v>46603</v>
      </c>
      <c r="B5" s="216" t="s">
        <v>46605</v>
      </c>
      <c r="D5" s="216" t="s">
        <v>62987</v>
      </c>
      <c r="E5" s="216"/>
    </row>
    <row r="6" spans="1:13" ht="14.4" x14ac:dyDescent="0.3">
      <c r="A6" s="294" t="s">
        <v>326</v>
      </c>
      <c r="B6" s="295">
        <v>32655.98</v>
      </c>
      <c r="D6" s="296" t="s">
        <v>6595</v>
      </c>
      <c r="E6" s="297">
        <v>32655.98</v>
      </c>
    </row>
    <row r="7" spans="1:13" ht="14.4" x14ac:dyDescent="0.3">
      <c r="A7" s="294" t="s">
        <v>485</v>
      </c>
      <c r="B7" s="295">
        <v>149822</v>
      </c>
      <c r="D7" s="296" t="s">
        <v>6596</v>
      </c>
      <c r="E7" s="297">
        <v>149822</v>
      </c>
    </row>
    <row r="8" spans="1:13" ht="14.4" x14ac:dyDescent="0.3">
      <c r="A8" s="294" t="s">
        <v>486</v>
      </c>
      <c r="B8" s="295">
        <v>961393</v>
      </c>
      <c r="D8" s="296" t="s">
        <v>6597</v>
      </c>
      <c r="E8" s="297">
        <v>961393</v>
      </c>
    </row>
    <row r="9" spans="1:13" ht="14.4" x14ac:dyDescent="0.3">
      <c r="A9" s="294" t="s">
        <v>487</v>
      </c>
      <c r="B9" s="295">
        <v>21414.61</v>
      </c>
      <c r="D9" s="296" t="s">
        <v>6598</v>
      </c>
      <c r="E9" s="297">
        <v>21414.61</v>
      </c>
    </row>
    <row r="10" spans="1:13" ht="14.4" x14ac:dyDescent="0.3">
      <c r="A10" s="294" t="s">
        <v>488</v>
      </c>
      <c r="B10" s="295">
        <v>6075</v>
      </c>
      <c r="D10" s="296" t="s">
        <v>6599</v>
      </c>
      <c r="E10" s="297">
        <v>6075</v>
      </c>
    </row>
    <row r="11" spans="1:13" ht="14.4" x14ac:dyDescent="0.3">
      <c r="A11" s="294" t="s">
        <v>489</v>
      </c>
      <c r="B11" s="295">
        <v>175692</v>
      </c>
      <c r="D11" s="296" t="s">
        <v>6600</v>
      </c>
      <c r="E11" s="297">
        <v>175692</v>
      </c>
    </row>
    <row r="12" spans="1:13" ht="14.4" x14ac:dyDescent="0.3">
      <c r="A12" s="294" t="s">
        <v>490</v>
      </c>
      <c r="B12" s="295">
        <v>55821</v>
      </c>
      <c r="D12" s="296" t="s">
        <v>6601</v>
      </c>
      <c r="E12" s="297">
        <v>55821</v>
      </c>
      <c r="H12" s="200"/>
    </row>
    <row r="13" spans="1:13" ht="14.4" x14ac:dyDescent="0.3">
      <c r="A13" s="294" t="s">
        <v>491</v>
      </c>
      <c r="B13" s="295">
        <v>130991.67999999999</v>
      </c>
      <c r="D13" s="296" t="s">
        <v>6602</v>
      </c>
      <c r="E13" s="297">
        <v>130991.67999999999</v>
      </c>
    </row>
    <row r="14" spans="1:13" ht="14.4" x14ac:dyDescent="0.3">
      <c r="A14" s="294" t="s">
        <v>492</v>
      </c>
      <c r="B14" s="295">
        <v>65803.78</v>
      </c>
      <c r="D14" s="296" t="s">
        <v>6603</v>
      </c>
      <c r="E14" s="297">
        <v>65803.78</v>
      </c>
    </row>
    <row r="15" spans="1:13" ht="14.4" x14ac:dyDescent="0.3">
      <c r="A15" s="294" t="s">
        <v>493</v>
      </c>
      <c r="B15" s="295">
        <v>57717.38</v>
      </c>
      <c r="D15" s="296" t="s">
        <v>6604</v>
      </c>
      <c r="E15" s="297">
        <v>57717.38</v>
      </c>
    </row>
    <row r="16" spans="1:13" ht="14.4" x14ac:dyDescent="0.3">
      <c r="A16" s="294" t="s">
        <v>494</v>
      </c>
      <c r="B16" s="295">
        <v>16500</v>
      </c>
      <c r="D16" s="296" t="s">
        <v>6605</v>
      </c>
      <c r="E16" s="297">
        <v>16500</v>
      </c>
    </row>
    <row r="17" spans="1:5" ht="14.4" x14ac:dyDescent="0.3">
      <c r="A17" s="294" t="s">
        <v>495</v>
      </c>
      <c r="B17" s="295">
        <v>281023</v>
      </c>
      <c r="D17" s="296" t="s">
        <v>6606</v>
      </c>
      <c r="E17" s="297">
        <v>281023</v>
      </c>
    </row>
    <row r="18" spans="1:5" ht="14.4" x14ac:dyDescent="0.3">
      <c r="A18" s="294" t="s">
        <v>496</v>
      </c>
      <c r="B18" s="295">
        <v>16500</v>
      </c>
      <c r="D18" s="296" t="s">
        <v>6607</v>
      </c>
      <c r="E18" s="297">
        <v>16500</v>
      </c>
    </row>
    <row r="19" spans="1:5" ht="14.4" x14ac:dyDescent="0.3">
      <c r="A19" s="294" t="s">
        <v>497</v>
      </c>
      <c r="B19" s="295">
        <v>128560</v>
      </c>
      <c r="D19" s="296" t="s">
        <v>6608</v>
      </c>
      <c r="E19" s="297">
        <v>128560</v>
      </c>
    </row>
    <row r="20" spans="1:5" ht="14.4" x14ac:dyDescent="0.3">
      <c r="A20" s="294" t="s">
        <v>498</v>
      </c>
      <c r="B20" s="295">
        <v>16500</v>
      </c>
      <c r="D20" s="296" t="s">
        <v>6609</v>
      </c>
      <c r="E20" s="297">
        <v>16500</v>
      </c>
    </row>
    <row r="21" spans="1:5" ht="14.4" x14ac:dyDescent="0.3">
      <c r="A21" s="294" t="s">
        <v>499</v>
      </c>
      <c r="B21" s="295">
        <v>225878.66</v>
      </c>
      <c r="D21" s="296" t="s">
        <v>6610</v>
      </c>
      <c r="E21" s="297">
        <v>225878.66</v>
      </c>
    </row>
    <row r="22" spans="1:5" ht="14.4" x14ac:dyDescent="0.3">
      <c r="A22" s="294" t="s">
        <v>500</v>
      </c>
      <c r="B22" s="295">
        <v>5334.78</v>
      </c>
      <c r="D22" s="296" t="s">
        <v>6611</v>
      </c>
      <c r="E22" s="297">
        <v>5334.78</v>
      </c>
    </row>
    <row r="23" spans="1:5" ht="14.4" x14ac:dyDescent="0.3">
      <c r="A23" s="294" t="s">
        <v>501</v>
      </c>
      <c r="B23" s="295">
        <v>514699</v>
      </c>
      <c r="D23" s="296" t="s">
        <v>6612</v>
      </c>
      <c r="E23" s="297">
        <v>514699</v>
      </c>
    </row>
    <row r="24" spans="1:5" ht="14.4" x14ac:dyDescent="0.3">
      <c r="A24" s="294" t="s">
        <v>502</v>
      </c>
      <c r="B24" s="295">
        <v>34780.1</v>
      </c>
      <c r="D24" s="296" t="s">
        <v>6613</v>
      </c>
      <c r="E24" s="297">
        <v>34780.1</v>
      </c>
    </row>
    <row r="25" spans="1:5" ht="14.4" x14ac:dyDescent="0.3">
      <c r="A25" s="294" t="s">
        <v>503</v>
      </c>
      <c r="B25" s="295">
        <v>12579.15</v>
      </c>
      <c r="D25" s="296" t="s">
        <v>6614</v>
      </c>
      <c r="E25" s="297">
        <v>12579.15</v>
      </c>
    </row>
    <row r="26" spans="1:5" ht="14.4" x14ac:dyDescent="0.3">
      <c r="A26" s="294" t="s">
        <v>504</v>
      </c>
      <c r="B26" s="295">
        <v>1070767.8799999999</v>
      </c>
      <c r="D26" s="296" t="s">
        <v>6615</v>
      </c>
      <c r="E26" s="297">
        <v>1070767.8799999999</v>
      </c>
    </row>
    <row r="27" spans="1:5" ht="14.4" x14ac:dyDescent="0.3">
      <c r="A27" s="294" t="s">
        <v>505</v>
      </c>
      <c r="B27" s="295">
        <v>156366</v>
      </c>
      <c r="D27" s="296" t="s">
        <v>6616</v>
      </c>
      <c r="E27" s="297">
        <v>156366</v>
      </c>
    </row>
    <row r="28" spans="1:5" ht="14.4" x14ac:dyDescent="0.3">
      <c r="A28" s="294" t="s">
        <v>506</v>
      </c>
      <c r="B28" s="295">
        <v>10597.49</v>
      </c>
      <c r="D28" s="296" t="s">
        <v>6617</v>
      </c>
      <c r="E28" s="297">
        <v>10597.49</v>
      </c>
    </row>
    <row r="29" spans="1:5" ht="14.4" x14ac:dyDescent="0.3">
      <c r="A29" s="294" t="s">
        <v>507</v>
      </c>
      <c r="B29" s="295">
        <v>16447</v>
      </c>
      <c r="D29" s="296" t="s">
        <v>6618</v>
      </c>
      <c r="E29" s="297">
        <v>16447</v>
      </c>
    </row>
    <row r="30" spans="1:5" ht="14.4" x14ac:dyDescent="0.3">
      <c r="A30" s="294" t="s">
        <v>508</v>
      </c>
      <c r="B30" s="295">
        <v>36130.769999999997</v>
      </c>
      <c r="D30" s="296" t="s">
        <v>6619</v>
      </c>
      <c r="E30" s="297">
        <v>36130.769999999997</v>
      </c>
    </row>
    <row r="31" spans="1:5" ht="14.4" x14ac:dyDescent="0.3">
      <c r="A31" s="294" t="s">
        <v>509</v>
      </c>
      <c r="B31" s="295">
        <v>16500</v>
      </c>
      <c r="D31" s="296" t="s">
        <v>6620</v>
      </c>
      <c r="E31" s="297">
        <v>16500</v>
      </c>
    </row>
    <row r="32" spans="1:5" ht="14.4" x14ac:dyDescent="0.3">
      <c r="A32" s="294" t="s">
        <v>327</v>
      </c>
      <c r="B32" s="295">
        <v>481554</v>
      </c>
      <c r="D32" s="296" t="s">
        <v>6621</v>
      </c>
      <c r="E32" s="297">
        <v>481554</v>
      </c>
    </row>
    <row r="33" spans="1:5" ht="14.4" x14ac:dyDescent="0.3">
      <c r="A33" s="294" t="s">
        <v>510</v>
      </c>
      <c r="B33" s="295">
        <v>18245</v>
      </c>
      <c r="D33" s="296" t="s">
        <v>6622</v>
      </c>
      <c r="E33" s="297">
        <v>18245</v>
      </c>
    </row>
    <row r="34" spans="1:5" ht="14.4" x14ac:dyDescent="0.3">
      <c r="A34" s="294" t="s">
        <v>511</v>
      </c>
      <c r="B34" s="295">
        <v>1287031.49</v>
      </c>
      <c r="D34" s="296" t="s">
        <v>6623</v>
      </c>
      <c r="E34" s="297">
        <v>1287031.49</v>
      </c>
    </row>
    <row r="35" spans="1:5" ht="14.4" x14ac:dyDescent="0.3">
      <c r="A35" s="294" t="s">
        <v>512</v>
      </c>
      <c r="B35" s="295">
        <v>301472.07</v>
      </c>
      <c r="D35" s="296" t="s">
        <v>6624</v>
      </c>
      <c r="E35" s="297">
        <v>301472.07</v>
      </c>
    </row>
    <row r="36" spans="1:5" ht="14.4" x14ac:dyDescent="0.3">
      <c r="A36" s="294" t="s">
        <v>513</v>
      </c>
      <c r="B36" s="295">
        <v>12076</v>
      </c>
      <c r="D36" s="296" t="s">
        <v>6625</v>
      </c>
      <c r="E36" s="297">
        <v>12076</v>
      </c>
    </row>
    <row r="37" spans="1:5" ht="14.4" x14ac:dyDescent="0.3">
      <c r="A37" s="294" t="s">
        <v>3989</v>
      </c>
      <c r="B37" s="295">
        <v>57814.239999999998</v>
      </c>
      <c r="D37" s="296" t="s">
        <v>6626</v>
      </c>
      <c r="E37" s="297">
        <v>57814.239999999998</v>
      </c>
    </row>
    <row r="38" spans="1:5" ht="14.4" x14ac:dyDescent="0.3">
      <c r="A38" s="294" t="s">
        <v>514</v>
      </c>
      <c r="B38" s="295">
        <v>36294</v>
      </c>
      <c r="D38" s="296" t="s">
        <v>6627</v>
      </c>
      <c r="E38" s="297">
        <v>36294</v>
      </c>
    </row>
    <row r="39" spans="1:5" ht="14.4" x14ac:dyDescent="0.3">
      <c r="A39" s="294" t="s">
        <v>3990</v>
      </c>
      <c r="B39" s="295">
        <v>51823</v>
      </c>
      <c r="D39" s="296" t="s">
        <v>6628</v>
      </c>
      <c r="E39" s="297">
        <v>51823</v>
      </c>
    </row>
    <row r="40" spans="1:5" ht="14.4" x14ac:dyDescent="0.3">
      <c r="A40" s="294" t="s">
        <v>515</v>
      </c>
      <c r="B40" s="295">
        <v>477725</v>
      </c>
      <c r="D40" s="296" t="s">
        <v>6629</v>
      </c>
      <c r="E40" s="297">
        <v>477725</v>
      </c>
    </row>
    <row r="41" spans="1:5" ht="14.4" x14ac:dyDescent="0.3">
      <c r="A41" s="294" t="s">
        <v>516</v>
      </c>
      <c r="B41" s="295">
        <v>32774.03</v>
      </c>
      <c r="D41" s="296" t="s">
        <v>6630</v>
      </c>
      <c r="E41" s="297">
        <v>32774.03</v>
      </c>
    </row>
    <row r="42" spans="1:5" ht="14.4" x14ac:dyDescent="0.3">
      <c r="A42" s="294" t="s">
        <v>517</v>
      </c>
      <c r="B42" s="295">
        <v>217966</v>
      </c>
      <c r="D42" s="296" t="s">
        <v>6631</v>
      </c>
      <c r="E42" s="297">
        <v>217966</v>
      </c>
    </row>
    <row r="43" spans="1:5" ht="14.4" x14ac:dyDescent="0.3">
      <c r="A43" s="294" t="s">
        <v>518</v>
      </c>
      <c r="B43" s="295">
        <v>21812.9</v>
      </c>
      <c r="D43" s="296" t="s">
        <v>6632</v>
      </c>
      <c r="E43" s="297">
        <v>21812.9</v>
      </c>
    </row>
    <row r="44" spans="1:5" ht="14.4" x14ac:dyDescent="0.3">
      <c r="A44" s="294" t="s">
        <v>519</v>
      </c>
      <c r="B44" s="295">
        <v>112785</v>
      </c>
      <c r="D44" s="296" t="s">
        <v>6633</v>
      </c>
      <c r="E44" s="297">
        <v>112785</v>
      </c>
    </row>
    <row r="45" spans="1:5" ht="14.4" x14ac:dyDescent="0.3">
      <c r="A45" s="294" t="s">
        <v>520</v>
      </c>
      <c r="B45" s="295">
        <v>680556</v>
      </c>
      <c r="D45" s="296" t="s">
        <v>6634</v>
      </c>
      <c r="E45" s="297">
        <v>680556</v>
      </c>
    </row>
    <row r="46" spans="1:5" ht="14.4" x14ac:dyDescent="0.3">
      <c r="A46" s="294" t="s">
        <v>521</v>
      </c>
      <c r="B46" s="295">
        <v>158014</v>
      </c>
      <c r="D46" s="296" t="s">
        <v>6635</v>
      </c>
      <c r="E46" s="297">
        <v>158014</v>
      </c>
    </row>
    <row r="47" spans="1:5" ht="14.4" x14ac:dyDescent="0.3">
      <c r="A47" s="294" t="s">
        <v>522</v>
      </c>
      <c r="B47" s="295">
        <v>133345.82</v>
      </c>
      <c r="D47" s="296" t="s">
        <v>6636</v>
      </c>
      <c r="E47" s="297">
        <v>133345.82</v>
      </c>
    </row>
    <row r="48" spans="1:5" ht="14.4" x14ac:dyDescent="0.3">
      <c r="A48" s="294" t="s">
        <v>523</v>
      </c>
      <c r="B48" s="295">
        <v>263915</v>
      </c>
      <c r="D48" s="296" t="s">
        <v>6637</v>
      </c>
      <c r="E48" s="297">
        <v>263915</v>
      </c>
    </row>
    <row r="49" spans="1:5" ht="14.4" x14ac:dyDescent="0.3">
      <c r="A49" s="294" t="s">
        <v>524</v>
      </c>
      <c r="B49" s="295">
        <v>19225</v>
      </c>
      <c r="D49" s="296" t="s">
        <v>6638</v>
      </c>
      <c r="E49" s="297">
        <v>19225</v>
      </c>
    </row>
    <row r="50" spans="1:5" ht="14.4" x14ac:dyDescent="0.3">
      <c r="A50" s="294" t="s">
        <v>525</v>
      </c>
      <c r="B50" s="295">
        <v>12704.8</v>
      </c>
      <c r="D50" s="296" t="s">
        <v>6639</v>
      </c>
      <c r="E50" s="297">
        <v>12704.8</v>
      </c>
    </row>
    <row r="51" spans="1:5" ht="14.4" x14ac:dyDescent="0.3">
      <c r="A51" s="294" t="s">
        <v>526</v>
      </c>
      <c r="B51" s="295">
        <v>3995</v>
      </c>
      <c r="D51" s="296" t="s">
        <v>6640</v>
      </c>
      <c r="E51" s="297">
        <v>3995</v>
      </c>
    </row>
    <row r="52" spans="1:5" ht="14.4" x14ac:dyDescent="0.3">
      <c r="A52" s="294" t="s">
        <v>527</v>
      </c>
      <c r="B52" s="295">
        <v>123566.92</v>
      </c>
      <c r="D52" s="296" t="s">
        <v>6641</v>
      </c>
      <c r="E52" s="297">
        <v>123566.92</v>
      </c>
    </row>
    <row r="53" spans="1:5" ht="14.4" x14ac:dyDescent="0.3">
      <c r="A53" s="294" t="s">
        <v>528</v>
      </c>
      <c r="B53" s="295">
        <v>13411</v>
      </c>
      <c r="D53" s="296" t="s">
        <v>6642</v>
      </c>
      <c r="E53" s="297">
        <v>13411</v>
      </c>
    </row>
    <row r="54" spans="1:5" ht="14.4" x14ac:dyDescent="0.3">
      <c r="A54" s="294" t="s">
        <v>529</v>
      </c>
      <c r="B54" s="295">
        <v>79844.36</v>
      </c>
      <c r="D54" s="296" t="s">
        <v>6643</v>
      </c>
      <c r="E54" s="297">
        <v>79844.36</v>
      </c>
    </row>
    <row r="55" spans="1:5" ht="14.4" x14ac:dyDescent="0.3">
      <c r="A55" s="294" t="s">
        <v>530</v>
      </c>
      <c r="B55" s="295">
        <v>48393</v>
      </c>
      <c r="D55" s="296" t="s">
        <v>6644</v>
      </c>
      <c r="E55" s="297">
        <v>48393</v>
      </c>
    </row>
    <row r="56" spans="1:5" ht="14.4" x14ac:dyDescent="0.3">
      <c r="A56" s="294" t="s">
        <v>531</v>
      </c>
      <c r="B56" s="295">
        <v>584447.62</v>
      </c>
      <c r="D56" s="296" t="s">
        <v>6645</v>
      </c>
      <c r="E56" s="297">
        <v>584447.62</v>
      </c>
    </row>
    <row r="57" spans="1:5" ht="14.4" x14ac:dyDescent="0.3">
      <c r="A57" s="294" t="s">
        <v>532</v>
      </c>
      <c r="B57" s="295">
        <v>30896</v>
      </c>
      <c r="D57" s="296" t="s">
        <v>6646</v>
      </c>
      <c r="E57" s="297">
        <v>30896</v>
      </c>
    </row>
    <row r="58" spans="1:5" ht="14.4" x14ac:dyDescent="0.3">
      <c r="A58" s="294" t="s">
        <v>533</v>
      </c>
      <c r="B58" s="295">
        <v>287208</v>
      </c>
      <c r="D58" s="296" t="s">
        <v>6647</v>
      </c>
      <c r="E58" s="297">
        <v>287208</v>
      </c>
    </row>
    <row r="59" spans="1:5" ht="14.4" x14ac:dyDescent="0.3">
      <c r="A59" s="294" t="s">
        <v>534</v>
      </c>
      <c r="B59" s="295">
        <v>64895.58</v>
      </c>
      <c r="D59" s="296" t="s">
        <v>6648</v>
      </c>
      <c r="E59" s="297">
        <v>64895.58</v>
      </c>
    </row>
    <row r="60" spans="1:5" ht="14.4" x14ac:dyDescent="0.3">
      <c r="A60" s="294" t="s">
        <v>535</v>
      </c>
      <c r="B60" s="295">
        <v>35767.72</v>
      </c>
      <c r="D60" s="296" t="s">
        <v>6649</v>
      </c>
      <c r="E60" s="297">
        <v>35767.72</v>
      </c>
    </row>
    <row r="61" spans="1:5" ht="14.4" x14ac:dyDescent="0.3">
      <c r="A61" s="294" t="s">
        <v>536</v>
      </c>
      <c r="B61" s="295">
        <v>669338.67000000004</v>
      </c>
      <c r="D61" s="296" t="s">
        <v>6650</v>
      </c>
      <c r="E61" s="297">
        <v>669338.67000000004</v>
      </c>
    </row>
    <row r="62" spans="1:5" ht="14.4" x14ac:dyDescent="0.3">
      <c r="A62" s="294" t="s">
        <v>537</v>
      </c>
      <c r="B62" s="295">
        <v>477567.67</v>
      </c>
      <c r="D62" s="296" t="s">
        <v>6651</v>
      </c>
      <c r="E62" s="297">
        <v>477567.67</v>
      </c>
    </row>
    <row r="63" spans="1:5" ht="14.4" x14ac:dyDescent="0.3">
      <c r="A63" s="294" t="s">
        <v>538</v>
      </c>
      <c r="B63" s="295">
        <v>50163</v>
      </c>
      <c r="D63" s="296" t="s">
        <v>6652</v>
      </c>
      <c r="E63" s="297">
        <v>50163</v>
      </c>
    </row>
    <row r="64" spans="1:5" ht="14.4" x14ac:dyDescent="0.3">
      <c r="A64" s="294" t="s">
        <v>539</v>
      </c>
      <c r="B64" s="295">
        <v>44294.7</v>
      </c>
      <c r="D64" s="296" t="s">
        <v>6653</v>
      </c>
      <c r="E64" s="297">
        <v>44294.7</v>
      </c>
    </row>
    <row r="65" spans="1:5" ht="14.4" x14ac:dyDescent="0.3">
      <c r="A65" s="294" t="s">
        <v>540</v>
      </c>
      <c r="B65" s="295">
        <v>160281.25</v>
      </c>
      <c r="D65" s="296" t="s">
        <v>6654</v>
      </c>
      <c r="E65" s="297">
        <v>160281.25</v>
      </c>
    </row>
    <row r="66" spans="1:5" ht="14.4" x14ac:dyDescent="0.3">
      <c r="A66" s="294" t="s">
        <v>541</v>
      </c>
      <c r="B66" s="295">
        <v>13299</v>
      </c>
      <c r="D66" s="296" t="s">
        <v>6655</v>
      </c>
      <c r="E66" s="297">
        <v>13299</v>
      </c>
    </row>
    <row r="67" spans="1:5" ht="14.4" x14ac:dyDescent="0.3">
      <c r="A67" s="294" t="s">
        <v>542</v>
      </c>
      <c r="B67" s="295">
        <v>124358.58</v>
      </c>
      <c r="D67" s="296" t="s">
        <v>6656</v>
      </c>
      <c r="E67" s="297">
        <v>124358.58</v>
      </c>
    </row>
    <row r="68" spans="1:5" ht="14.4" x14ac:dyDescent="0.3">
      <c r="A68" s="294" t="s">
        <v>543</v>
      </c>
      <c r="B68" s="295">
        <v>409107.17</v>
      </c>
      <c r="D68" s="296" t="s">
        <v>6657</v>
      </c>
      <c r="E68" s="297">
        <v>409107.17</v>
      </c>
    </row>
    <row r="69" spans="1:5" ht="14.4" x14ac:dyDescent="0.3">
      <c r="A69" s="294" t="s">
        <v>544</v>
      </c>
      <c r="B69" s="295">
        <v>179631.99</v>
      </c>
      <c r="D69" s="296" t="s">
        <v>6658</v>
      </c>
      <c r="E69" s="297">
        <v>179631.99</v>
      </c>
    </row>
    <row r="70" spans="1:5" ht="14.4" x14ac:dyDescent="0.3">
      <c r="A70" s="294" t="s">
        <v>545</v>
      </c>
      <c r="B70" s="295">
        <v>143053</v>
      </c>
      <c r="D70" s="296" t="s">
        <v>6659</v>
      </c>
      <c r="E70" s="297">
        <v>143053</v>
      </c>
    </row>
    <row r="71" spans="1:5" ht="14.4" x14ac:dyDescent="0.3">
      <c r="A71" s="294" t="s">
        <v>546</v>
      </c>
      <c r="B71" s="295">
        <v>9997.23</v>
      </c>
      <c r="D71" s="296" t="s">
        <v>6660</v>
      </c>
      <c r="E71" s="297">
        <v>9997.23</v>
      </c>
    </row>
    <row r="72" spans="1:5" ht="14.4" x14ac:dyDescent="0.3">
      <c r="A72" s="294" t="s">
        <v>547</v>
      </c>
      <c r="B72" s="295">
        <v>162426.03</v>
      </c>
      <c r="D72" s="296" t="s">
        <v>6661</v>
      </c>
      <c r="E72" s="297">
        <v>162426.03</v>
      </c>
    </row>
    <row r="73" spans="1:5" ht="14.4" x14ac:dyDescent="0.3">
      <c r="A73" s="294" t="s">
        <v>548</v>
      </c>
      <c r="B73" s="295">
        <v>581000.29</v>
      </c>
      <c r="D73" s="296" t="s">
        <v>6662</v>
      </c>
      <c r="E73" s="297">
        <v>581000.29</v>
      </c>
    </row>
    <row r="74" spans="1:5" ht="14.4" x14ac:dyDescent="0.3">
      <c r="A74" s="294" t="s">
        <v>549</v>
      </c>
      <c r="B74" s="295">
        <v>1307429</v>
      </c>
      <c r="D74" s="296" t="s">
        <v>6663</v>
      </c>
      <c r="E74" s="297">
        <v>1307429</v>
      </c>
    </row>
    <row r="75" spans="1:5" ht="14.4" x14ac:dyDescent="0.3">
      <c r="A75" s="294" t="s">
        <v>550</v>
      </c>
      <c r="B75" s="295">
        <v>38643</v>
      </c>
      <c r="D75" s="296" t="s">
        <v>6664</v>
      </c>
      <c r="E75" s="297">
        <v>38643</v>
      </c>
    </row>
    <row r="76" spans="1:5" ht="14.4" x14ac:dyDescent="0.3">
      <c r="A76" s="294" t="s">
        <v>551</v>
      </c>
      <c r="B76" s="295">
        <v>59272.88</v>
      </c>
      <c r="D76" s="296" t="s">
        <v>6665</v>
      </c>
      <c r="E76" s="297">
        <v>59272.88</v>
      </c>
    </row>
    <row r="77" spans="1:5" ht="14.4" x14ac:dyDescent="0.3">
      <c r="A77" s="294" t="s">
        <v>552</v>
      </c>
      <c r="B77" s="295">
        <v>33575</v>
      </c>
      <c r="D77" s="296" t="s">
        <v>6666</v>
      </c>
      <c r="E77" s="297">
        <v>33575</v>
      </c>
    </row>
    <row r="78" spans="1:5" ht="14.4" x14ac:dyDescent="0.3">
      <c r="A78" s="294" t="s">
        <v>553</v>
      </c>
      <c r="B78" s="295">
        <v>35296</v>
      </c>
      <c r="D78" s="296" t="s">
        <v>6667</v>
      </c>
      <c r="E78" s="297">
        <v>35296</v>
      </c>
    </row>
    <row r="79" spans="1:5" ht="14.4" x14ac:dyDescent="0.3">
      <c r="A79" s="294" t="s">
        <v>554</v>
      </c>
      <c r="B79" s="295">
        <v>30797.72</v>
      </c>
      <c r="D79" s="296" t="s">
        <v>6668</v>
      </c>
      <c r="E79" s="297">
        <v>30797.72</v>
      </c>
    </row>
    <row r="80" spans="1:5" ht="14.4" x14ac:dyDescent="0.3">
      <c r="A80" s="294" t="s">
        <v>555</v>
      </c>
      <c r="B80" s="295">
        <v>28351.74</v>
      </c>
      <c r="D80" s="296" t="s">
        <v>6669</v>
      </c>
      <c r="E80" s="297">
        <v>28351.74</v>
      </c>
    </row>
    <row r="81" spans="1:5" ht="14.4" x14ac:dyDescent="0.3">
      <c r="A81" s="294" t="s">
        <v>556</v>
      </c>
      <c r="B81" s="295">
        <v>37291</v>
      </c>
      <c r="D81" s="296" t="s">
        <v>6670</v>
      </c>
      <c r="E81" s="297">
        <v>37291</v>
      </c>
    </row>
    <row r="82" spans="1:5" ht="14.4" x14ac:dyDescent="0.3">
      <c r="A82" s="294" t="s">
        <v>557</v>
      </c>
      <c r="B82" s="295">
        <v>16644</v>
      </c>
      <c r="D82" s="296" t="s">
        <v>6671</v>
      </c>
      <c r="E82" s="297">
        <v>16644</v>
      </c>
    </row>
    <row r="83" spans="1:5" ht="14.4" x14ac:dyDescent="0.3">
      <c r="A83" s="294" t="s">
        <v>558</v>
      </c>
      <c r="B83" s="295">
        <v>27927</v>
      </c>
      <c r="D83" s="296" t="s">
        <v>6672</v>
      </c>
      <c r="E83" s="297">
        <v>27927</v>
      </c>
    </row>
    <row r="84" spans="1:5" ht="14.4" x14ac:dyDescent="0.3">
      <c r="A84" s="294" t="s">
        <v>559</v>
      </c>
      <c r="B84" s="295">
        <v>49448</v>
      </c>
      <c r="D84" s="296" t="s">
        <v>6673</v>
      </c>
      <c r="E84" s="297">
        <v>49448</v>
      </c>
    </row>
    <row r="85" spans="1:5" ht="14.4" x14ac:dyDescent="0.3">
      <c r="A85" s="294" t="s">
        <v>560</v>
      </c>
      <c r="B85" s="295">
        <v>54374.43</v>
      </c>
      <c r="D85" s="296" t="s">
        <v>6674</v>
      </c>
      <c r="E85" s="297">
        <v>54374.43</v>
      </c>
    </row>
    <row r="86" spans="1:5" ht="14.4" x14ac:dyDescent="0.3">
      <c r="A86" s="294" t="s">
        <v>561</v>
      </c>
      <c r="B86" s="295">
        <v>281320.5</v>
      </c>
      <c r="D86" s="296" t="s">
        <v>6675</v>
      </c>
      <c r="E86" s="297">
        <v>281320.5</v>
      </c>
    </row>
    <row r="87" spans="1:5" ht="14.4" x14ac:dyDescent="0.3">
      <c r="A87" s="294" t="s">
        <v>562</v>
      </c>
      <c r="B87" s="295">
        <v>36358</v>
      </c>
      <c r="D87" s="296" t="s">
        <v>6676</v>
      </c>
      <c r="E87" s="297">
        <v>36358</v>
      </c>
    </row>
    <row r="88" spans="1:5" ht="14.4" x14ac:dyDescent="0.3">
      <c r="A88" s="294" t="s">
        <v>563</v>
      </c>
      <c r="B88" s="295">
        <v>1303953.8600000001</v>
      </c>
      <c r="D88" s="296" t="s">
        <v>6677</v>
      </c>
      <c r="E88" s="297">
        <v>1303953.8600000001</v>
      </c>
    </row>
    <row r="89" spans="1:5" ht="14.4" x14ac:dyDescent="0.3">
      <c r="A89" s="294" t="s">
        <v>564</v>
      </c>
      <c r="B89" s="295">
        <v>38580.980000000003</v>
      </c>
      <c r="D89" s="296" t="s">
        <v>6678</v>
      </c>
      <c r="E89" s="297">
        <v>38580.980000000003</v>
      </c>
    </row>
    <row r="90" spans="1:5" ht="14.4" x14ac:dyDescent="0.3">
      <c r="A90" s="294" t="s">
        <v>565</v>
      </c>
      <c r="B90" s="295">
        <v>27971</v>
      </c>
      <c r="D90" s="296" t="s">
        <v>6679</v>
      </c>
      <c r="E90" s="297">
        <v>27971</v>
      </c>
    </row>
    <row r="91" spans="1:5" ht="14.4" x14ac:dyDescent="0.3">
      <c r="A91" s="294" t="s">
        <v>566</v>
      </c>
      <c r="B91" s="295">
        <v>46346.66</v>
      </c>
      <c r="D91" s="296" t="s">
        <v>6680</v>
      </c>
      <c r="E91" s="297">
        <v>46346.66</v>
      </c>
    </row>
    <row r="92" spans="1:5" ht="14.4" x14ac:dyDescent="0.3">
      <c r="A92" s="294" t="s">
        <v>567</v>
      </c>
      <c r="B92" s="295">
        <v>32197</v>
      </c>
      <c r="D92" s="296" t="s">
        <v>6681</v>
      </c>
      <c r="E92" s="297">
        <v>32197</v>
      </c>
    </row>
    <row r="93" spans="1:5" ht="14.4" x14ac:dyDescent="0.3">
      <c r="A93" s="294" t="s">
        <v>568</v>
      </c>
      <c r="B93" s="295">
        <v>7075</v>
      </c>
      <c r="D93" s="296" t="s">
        <v>6682</v>
      </c>
      <c r="E93" s="297">
        <v>7075</v>
      </c>
    </row>
    <row r="94" spans="1:5" ht="14.4" x14ac:dyDescent="0.3">
      <c r="A94" s="294" t="s">
        <v>569</v>
      </c>
      <c r="B94" s="295">
        <v>330510.52</v>
      </c>
      <c r="D94" s="296" t="s">
        <v>6683</v>
      </c>
      <c r="E94" s="297">
        <v>330510.52</v>
      </c>
    </row>
    <row r="95" spans="1:5" ht="14.4" x14ac:dyDescent="0.3">
      <c r="A95" s="294" t="s">
        <v>570</v>
      </c>
      <c r="B95" s="295">
        <v>16295.59</v>
      </c>
      <c r="D95" s="296" t="s">
        <v>6684</v>
      </c>
      <c r="E95" s="297">
        <v>16295.59</v>
      </c>
    </row>
    <row r="96" spans="1:5" ht="14.4" x14ac:dyDescent="0.3">
      <c r="A96" s="294" t="s">
        <v>571</v>
      </c>
      <c r="B96" s="295">
        <v>1605346</v>
      </c>
      <c r="D96" s="296" t="s">
        <v>6685</v>
      </c>
      <c r="E96" s="297">
        <v>1605346</v>
      </c>
    </row>
    <row r="97" spans="1:5" ht="14.4" x14ac:dyDescent="0.3">
      <c r="A97" s="294" t="s">
        <v>572</v>
      </c>
      <c r="B97" s="295">
        <v>27450</v>
      </c>
      <c r="D97" s="296" t="s">
        <v>6686</v>
      </c>
      <c r="E97" s="297">
        <v>27450</v>
      </c>
    </row>
    <row r="98" spans="1:5" ht="14.4" x14ac:dyDescent="0.3">
      <c r="A98" s="294" t="s">
        <v>573</v>
      </c>
      <c r="B98" s="295">
        <v>31203</v>
      </c>
      <c r="D98" s="296" t="s">
        <v>6687</v>
      </c>
      <c r="E98" s="297">
        <v>31203</v>
      </c>
    </row>
    <row r="99" spans="1:5" ht="14.4" x14ac:dyDescent="0.3">
      <c r="A99" s="294" t="s">
        <v>574</v>
      </c>
      <c r="B99" s="295">
        <v>15997.8</v>
      </c>
      <c r="D99" s="296" t="s">
        <v>6688</v>
      </c>
      <c r="E99" s="297">
        <v>15997.8</v>
      </c>
    </row>
    <row r="100" spans="1:5" ht="14.4" x14ac:dyDescent="0.3">
      <c r="A100" s="294" t="s">
        <v>575</v>
      </c>
      <c r="B100" s="295">
        <v>28176</v>
      </c>
      <c r="D100" s="296" t="s">
        <v>6689</v>
      </c>
      <c r="E100" s="297">
        <v>28176</v>
      </c>
    </row>
    <row r="101" spans="1:5" ht="14.4" x14ac:dyDescent="0.3">
      <c r="A101" s="294" t="s">
        <v>576</v>
      </c>
      <c r="B101" s="295">
        <v>86365</v>
      </c>
      <c r="D101" s="296" t="s">
        <v>6690</v>
      </c>
      <c r="E101" s="297">
        <v>86365</v>
      </c>
    </row>
    <row r="102" spans="1:5" ht="14.4" x14ac:dyDescent="0.3">
      <c r="A102" s="294" t="s">
        <v>577</v>
      </c>
      <c r="B102" s="295">
        <v>42301.46</v>
      </c>
      <c r="D102" s="296" t="s">
        <v>6691</v>
      </c>
      <c r="E102" s="297">
        <v>42301.46</v>
      </c>
    </row>
    <row r="103" spans="1:5" ht="14.4" x14ac:dyDescent="0.3">
      <c r="A103" s="294" t="s">
        <v>578</v>
      </c>
      <c r="B103" s="295">
        <v>179690.39</v>
      </c>
      <c r="D103" s="296" t="s">
        <v>6692</v>
      </c>
      <c r="E103" s="297">
        <v>179690.39</v>
      </c>
    </row>
    <row r="104" spans="1:5" ht="14.4" x14ac:dyDescent="0.3">
      <c r="A104" s="294" t="s">
        <v>579</v>
      </c>
      <c r="B104" s="295">
        <v>43619</v>
      </c>
      <c r="D104" s="296" t="s">
        <v>6693</v>
      </c>
      <c r="E104" s="297">
        <v>43619</v>
      </c>
    </row>
    <row r="105" spans="1:5" ht="14.4" x14ac:dyDescent="0.3">
      <c r="A105" s="294" t="s">
        <v>580</v>
      </c>
      <c r="B105" s="295">
        <v>186789</v>
      </c>
      <c r="D105" s="296" t="s">
        <v>6694</v>
      </c>
      <c r="E105" s="297">
        <v>186789</v>
      </c>
    </row>
    <row r="106" spans="1:5" ht="14.4" x14ac:dyDescent="0.3">
      <c r="A106" s="294" t="s">
        <v>581</v>
      </c>
      <c r="B106" s="295">
        <v>3308980</v>
      </c>
      <c r="D106" s="296" t="s">
        <v>6695</v>
      </c>
      <c r="E106" s="297">
        <v>3308980</v>
      </c>
    </row>
    <row r="107" spans="1:5" ht="14.4" x14ac:dyDescent="0.3">
      <c r="A107" s="294" t="s">
        <v>582</v>
      </c>
      <c r="B107" s="295">
        <v>7268.46</v>
      </c>
      <c r="D107" s="296" t="s">
        <v>6696</v>
      </c>
      <c r="E107" s="297">
        <v>7268.46</v>
      </c>
    </row>
    <row r="108" spans="1:5" ht="14.4" x14ac:dyDescent="0.3">
      <c r="A108" s="294" t="s">
        <v>583</v>
      </c>
      <c r="B108" s="295">
        <v>39404</v>
      </c>
      <c r="D108" s="296" t="s">
        <v>6697</v>
      </c>
      <c r="E108" s="297">
        <v>39404</v>
      </c>
    </row>
    <row r="109" spans="1:5" ht="14.4" x14ac:dyDescent="0.3">
      <c r="A109" s="294" t="s">
        <v>584</v>
      </c>
      <c r="B109" s="295">
        <v>22162.7</v>
      </c>
      <c r="D109" s="296" t="s">
        <v>6698</v>
      </c>
      <c r="E109" s="297">
        <v>22162.7</v>
      </c>
    </row>
    <row r="110" spans="1:5" ht="14.4" x14ac:dyDescent="0.3">
      <c r="A110" s="294" t="s">
        <v>585</v>
      </c>
      <c r="B110" s="295">
        <v>20174</v>
      </c>
      <c r="D110" s="296" t="s">
        <v>6699</v>
      </c>
      <c r="E110" s="297">
        <v>20174</v>
      </c>
    </row>
    <row r="111" spans="1:5" ht="14.4" x14ac:dyDescent="0.3">
      <c r="A111" s="294" t="s">
        <v>586</v>
      </c>
      <c r="B111" s="295">
        <v>27637</v>
      </c>
      <c r="D111" s="296" t="s">
        <v>6700</v>
      </c>
      <c r="E111" s="297">
        <v>27637</v>
      </c>
    </row>
    <row r="112" spans="1:5" ht="14.4" x14ac:dyDescent="0.3">
      <c r="A112" s="294" t="s">
        <v>587</v>
      </c>
      <c r="B112" s="295">
        <v>30626.58</v>
      </c>
      <c r="D112" s="296" t="s">
        <v>6701</v>
      </c>
      <c r="E112" s="297">
        <v>30626.58</v>
      </c>
    </row>
    <row r="113" spans="1:5" ht="14.4" x14ac:dyDescent="0.3">
      <c r="A113" s="294" t="s">
        <v>588</v>
      </c>
      <c r="B113" s="295">
        <v>10117.64</v>
      </c>
      <c r="D113" s="296" t="s">
        <v>6702</v>
      </c>
      <c r="E113" s="297">
        <v>10117.64</v>
      </c>
    </row>
    <row r="114" spans="1:5" ht="14.4" x14ac:dyDescent="0.3">
      <c r="A114" s="294" t="s">
        <v>589</v>
      </c>
      <c r="B114" s="295">
        <v>12648.25</v>
      </c>
      <c r="D114" s="296" t="s">
        <v>6703</v>
      </c>
      <c r="E114" s="297">
        <v>12648.25</v>
      </c>
    </row>
    <row r="115" spans="1:5" ht="14.4" x14ac:dyDescent="0.3">
      <c r="A115" s="294" t="s">
        <v>590</v>
      </c>
      <c r="B115" s="295">
        <v>24040</v>
      </c>
      <c r="D115" s="296" t="s">
        <v>6704</v>
      </c>
      <c r="E115" s="297">
        <v>24040</v>
      </c>
    </row>
    <row r="116" spans="1:5" ht="14.4" x14ac:dyDescent="0.3">
      <c r="A116" s="294" t="s">
        <v>591</v>
      </c>
      <c r="B116" s="295">
        <v>22569</v>
      </c>
      <c r="D116" s="296" t="s">
        <v>6705</v>
      </c>
      <c r="E116" s="297">
        <v>22569</v>
      </c>
    </row>
    <row r="117" spans="1:5" ht="14.4" x14ac:dyDescent="0.3">
      <c r="A117" s="294" t="s">
        <v>592</v>
      </c>
      <c r="B117" s="295">
        <v>71444</v>
      </c>
      <c r="D117" s="296" t="s">
        <v>6706</v>
      </c>
      <c r="E117" s="297">
        <v>71444</v>
      </c>
    </row>
    <row r="118" spans="1:5" ht="14.4" x14ac:dyDescent="0.3">
      <c r="A118" s="294" t="s">
        <v>593</v>
      </c>
      <c r="B118" s="295">
        <v>67396.039999999994</v>
      </c>
      <c r="D118" s="296" t="s">
        <v>6707</v>
      </c>
      <c r="E118" s="297">
        <v>67396.039999999994</v>
      </c>
    </row>
    <row r="119" spans="1:5" ht="14.4" x14ac:dyDescent="0.3">
      <c r="A119" s="294" t="s">
        <v>594</v>
      </c>
      <c r="B119" s="295">
        <v>55897.78</v>
      </c>
      <c r="D119" s="296" t="s">
        <v>6708</v>
      </c>
      <c r="E119" s="297">
        <v>55897.78</v>
      </c>
    </row>
    <row r="120" spans="1:5" ht="14.4" x14ac:dyDescent="0.3">
      <c r="A120" s="294" t="s">
        <v>595</v>
      </c>
      <c r="B120" s="295">
        <v>23000</v>
      </c>
      <c r="D120" s="296" t="s">
        <v>6709</v>
      </c>
      <c r="E120" s="297">
        <v>23000</v>
      </c>
    </row>
    <row r="121" spans="1:5" ht="14.4" x14ac:dyDescent="0.3">
      <c r="A121" s="294" t="s">
        <v>596</v>
      </c>
      <c r="B121" s="295">
        <v>15148</v>
      </c>
      <c r="D121" s="296" t="s">
        <v>6710</v>
      </c>
      <c r="E121" s="297">
        <v>15148</v>
      </c>
    </row>
    <row r="122" spans="1:5" ht="14.4" x14ac:dyDescent="0.3">
      <c r="A122" s="294" t="s">
        <v>597</v>
      </c>
      <c r="B122" s="295">
        <v>798718</v>
      </c>
      <c r="D122" s="296" t="s">
        <v>6711</v>
      </c>
      <c r="E122" s="297">
        <v>798718</v>
      </c>
    </row>
    <row r="123" spans="1:5" ht="14.4" x14ac:dyDescent="0.3">
      <c r="A123" s="294" t="s">
        <v>598</v>
      </c>
      <c r="B123" s="295">
        <v>16500</v>
      </c>
      <c r="D123" s="296" t="s">
        <v>6712</v>
      </c>
      <c r="E123" s="297">
        <v>16500</v>
      </c>
    </row>
    <row r="124" spans="1:5" ht="14.4" x14ac:dyDescent="0.3">
      <c r="A124" s="294" t="s">
        <v>599</v>
      </c>
      <c r="B124" s="295">
        <v>266052.73</v>
      </c>
      <c r="D124" s="296" t="s">
        <v>6713</v>
      </c>
      <c r="E124" s="297">
        <v>266052.73</v>
      </c>
    </row>
    <row r="125" spans="1:5" ht="14.4" x14ac:dyDescent="0.3">
      <c r="A125" s="294" t="s">
        <v>600</v>
      </c>
      <c r="B125" s="295">
        <v>10872.75</v>
      </c>
      <c r="D125" s="296" t="s">
        <v>6714</v>
      </c>
      <c r="E125" s="297">
        <v>10872.75</v>
      </c>
    </row>
    <row r="126" spans="1:5" ht="14.4" x14ac:dyDescent="0.3">
      <c r="A126" s="294" t="s">
        <v>601</v>
      </c>
      <c r="B126" s="295">
        <v>484011</v>
      </c>
      <c r="D126" s="296" t="s">
        <v>6715</v>
      </c>
      <c r="E126" s="297">
        <v>484011</v>
      </c>
    </row>
    <row r="127" spans="1:5" ht="14.4" x14ac:dyDescent="0.3">
      <c r="A127" s="294" t="s">
        <v>602</v>
      </c>
      <c r="B127" s="295">
        <v>18838</v>
      </c>
      <c r="D127" s="296" t="s">
        <v>6716</v>
      </c>
      <c r="E127" s="297">
        <v>18838</v>
      </c>
    </row>
    <row r="128" spans="1:5" ht="14.4" x14ac:dyDescent="0.3">
      <c r="A128" s="294" t="s">
        <v>603</v>
      </c>
      <c r="B128" s="295">
        <v>8539</v>
      </c>
      <c r="D128" s="296" t="s">
        <v>6717</v>
      </c>
      <c r="E128" s="297">
        <v>8539</v>
      </c>
    </row>
    <row r="129" spans="1:5" ht="14.4" x14ac:dyDescent="0.3">
      <c r="A129" s="294" t="s">
        <v>604</v>
      </c>
      <c r="B129" s="295">
        <v>120908.43</v>
      </c>
      <c r="D129" s="296" t="s">
        <v>6718</v>
      </c>
      <c r="E129" s="297">
        <v>120908.43</v>
      </c>
    </row>
    <row r="130" spans="1:5" ht="14.4" x14ac:dyDescent="0.3">
      <c r="A130" s="294" t="s">
        <v>605</v>
      </c>
      <c r="B130" s="295">
        <v>420531</v>
      </c>
      <c r="D130" s="296" t="s">
        <v>6719</v>
      </c>
      <c r="E130" s="297">
        <v>420531</v>
      </c>
    </row>
    <row r="131" spans="1:5" ht="14.4" x14ac:dyDescent="0.3">
      <c r="A131" s="294" t="s">
        <v>606</v>
      </c>
      <c r="B131" s="295">
        <v>8920.43</v>
      </c>
      <c r="D131" s="296" t="s">
        <v>6720</v>
      </c>
      <c r="E131" s="297">
        <v>8920.43</v>
      </c>
    </row>
    <row r="132" spans="1:5" ht="14.4" x14ac:dyDescent="0.3">
      <c r="A132" s="294" t="s">
        <v>607</v>
      </c>
      <c r="B132" s="295">
        <v>700218</v>
      </c>
      <c r="D132" s="296" t="s">
        <v>6721</v>
      </c>
      <c r="E132" s="297">
        <v>700218</v>
      </c>
    </row>
    <row r="133" spans="1:5" ht="14.4" x14ac:dyDescent="0.3">
      <c r="A133" s="294" t="s">
        <v>608</v>
      </c>
      <c r="B133" s="295">
        <v>151236.19</v>
      </c>
      <c r="D133" s="296" t="s">
        <v>6722</v>
      </c>
      <c r="E133" s="297">
        <v>151236.19</v>
      </c>
    </row>
    <row r="134" spans="1:5" ht="14.4" x14ac:dyDescent="0.3">
      <c r="A134" s="294" t="s">
        <v>609</v>
      </c>
      <c r="B134" s="295">
        <v>19774</v>
      </c>
      <c r="D134" s="296" t="s">
        <v>6723</v>
      </c>
      <c r="E134" s="297">
        <v>19774</v>
      </c>
    </row>
    <row r="135" spans="1:5" ht="14.4" x14ac:dyDescent="0.3">
      <c r="A135" s="294" t="s">
        <v>610</v>
      </c>
      <c r="B135" s="295">
        <v>16352.89</v>
      </c>
      <c r="D135" s="296" t="s">
        <v>6724</v>
      </c>
      <c r="E135" s="297">
        <v>16352.89</v>
      </c>
    </row>
    <row r="136" spans="1:5" ht="14.4" x14ac:dyDescent="0.3">
      <c r="A136" s="294" t="s">
        <v>611</v>
      </c>
      <c r="B136" s="295">
        <v>22579</v>
      </c>
      <c r="D136" s="296" t="s">
        <v>6725</v>
      </c>
      <c r="E136" s="297">
        <v>22579</v>
      </c>
    </row>
    <row r="137" spans="1:5" ht="14.4" x14ac:dyDescent="0.3">
      <c r="A137" s="294" t="s">
        <v>3991</v>
      </c>
      <c r="B137" s="295">
        <v>43474.879999999997</v>
      </c>
      <c r="D137" s="296" t="s">
        <v>6726</v>
      </c>
      <c r="E137" s="297">
        <v>43474.879999999997</v>
      </c>
    </row>
    <row r="138" spans="1:5" ht="14.4" x14ac:dyDescent="0.3">
      <c r="A138" s="294" t="s">
        <v>3992</v>
      </c>
      <c r="B138" s="295">
        <v>54537.62</v>
      </c>
      <c r="D138" s="296" t="s">
        <v>6727</v>
      </c>
      <c r="E138" s="297">
        <v>54537.62</v>
      </c>
    </row>
    <row r="139" spans="1:5" ht="14.4" x14ac:dyDescent="0.3">
      <c r="A139" s="294" t="s">
        <v>612</v>
      </c>
      <c r="B139" s="295">
        <v>181015</v>
      </c>
      <c r="D139" s="296" t="s">
        <v>6728</v>
      </c>
      <c r="E139" s="297">
        <v>181015</v>
      </c>
    </row>
    <row r="140" spans="1:5" ht="14.4" x14ac:dyDescent="0.3">
      <c r="A140" s="294" t="s">
        <v>613</v>
      </c>
      <c r="B140" s="295">
        <v>16500</v>
      </c>
      <c r="D140" s="296" t="s">
        <v>6729</v>
      </c>
      <c r="E140" s="297">
        <v>16500</v>
      </c>
    </row>
    <row r="141" spans="1:5" ht="14.4" x14ac:dyDescent="0.3">
      <c r="A141" s="294" t="s">
        <v>614</v>
      </c>
      <c r="B141" s="295">
        <v>1701511</v>
      </c>
      <c r="D141" s="296" t="s">
        <v>6730</v>
      </c>
      <c r="E141" s="297">
        <v>1701511</v>
      </c>
    </row>
    <row r="142" spans="1:5" ht="14.4" x14ac:dyDescent="0.3">
      <c r="A142" s="294" t="s">
        <v>615</v>
      </c>
      <c r="B142" s="295">
        <v>37537</v>
      </c>
      <c r="D142" s="296" t="s">
        <v>6731</v>
      </c>
      <c r="E142" s="297">
        <v>37537</v>
      </c>
    </row>
    <row r="143" spans="1:5" ht="14.4" x14ac:dyDescent="0.3">
      <c r="A143" s="294" t="s">
        <v>616</v>
      </c>
      <c r="B143" s="295">
        <v>28075.58</v>
      </c>
      <c r="D143" s="296" t="s">
        <v>6732</v>
      </c>
      <c r="E143" s="297">
        <v>28075.58</v>
      </c>
    </row>
    <row r="144" spans="1:5" ht="14.4" x14ac:dyDescent="0.3">
      <c r="A144" s="294" t="s">
        <v>617</v>
      </c>
      <c r="B144" s="295">
        <v>62901.74</v>
      </c>
      <c r="D144" s="296" t="s">
        <v>6733</v>
      </c>
      <c r="E144" s="297">
        <v>62901.74</v>
      </c>
    </row>
    <row r="145" spans="1:5" ht="14.4" x14ac:dyDescent="0.3">
      <c r="A145" s="294" t="s">
        <v>618</v>
      </c>
      <c r="B145" s="295">
        <v>453793</v>
      </c>
      <c r="D145" s="296" t="s">
        <v>6734</v>
      </c>
      <c r="E145" s="297">
        <v>453793</v>
      </c>
    </row>
    <row r="146" spans="1:5" ht="14.4" x14ac:dyDescent="0.3">
      <c r="A146" s="294" t="s">
        <v>619</v>
      </c>
      <c r="B146" s="295">
        <v>289951.64</v>
      </c>
      <c r="D146" s="296" t="s">
        <v>6735</v>
      </c>
      <c r="E146" s="297">
        <v>289951.64</v>
      </c>
    </row>
    <row r="147" spans="1:5" ht="14.4" x14ac:dyDescent="0.3">
      <c r="A147" s="294" t="s">
        <v>620</v>
      </c>
      <c r="B147" s="295">
        <v>16652</v>
      </c>
      <c r="D147" s="296" t="s">
        <v>6736</v>
      </c>
      <c r="E147" s="297">
        <v>16652</v>
      </c>
    </row>
    <row r="148" spans="1:5" ht="14.4" x14ac:dyDescent="0.3">
      <c r="A148" s="294" t="s">
        <v>621</v>
      </c>
      <c r="B148" s="295">
        <v>417940.43</v>
      </c>
      <c r="D148" s="296" t="s">
        <v>6737</v>
      </c>
      <c r="E148" s="297">
        <v>417940.43</v>
      </c>
    </row>
    <row r="149" spans="1:5" ht="14.4" x14ac:dyDescent="0.3">
      <c r="A149" s="294" t="s">
        <v>622</v>
      </c>
      <c r="B149" s="295">
        <v>38312</v>
      </c>
      <c r="D149" s="296" t="s">
        <v>6738</v>
      </c>
      <c r="E149" s="297">
        <v>38312</v>
      </c>
    </row>
    <row r="150" spans="1:5" ht="14.4" x14ac:dyDescent="0.3">
      <c r="A150" s="294" t="s">
        <v>3993</v>
      </c>
      <c r="B150" s="295">
        <v>16500</v>
      </c>
      <c r="D150" s="296" t="s">
        <v>6739</v>
      </c>
      <c r="E150" s="297">
        <v>16500</v>
      </c>
    </row>
    <row r="151" spans="1:5" ht="14.4" x14ac:dyDescent="0.3">
      <c r="A151" s="294" t="s">
        <v>623</v>
      </c>
      <c r="B151" s="295">
        <v>163131.35</v>
      </c>
      <c r="D151" s="296" t="s">
        <v>6740</v>
      </c>
      <c r="E151" s="297">
        <v>163131.35</v>
      </c>
    </row>
    <row r="152" spans="1:5" ht="14.4" x14ac:dyDescent="0.3">
      <c r="A152" s="294" t="s">
        <v>624</v>
      </c>
      <c r="B152" s="295">
        <v>27156</v>
      </c>
      <c r="D152" s="296" t="s">
        <v>6741</v>
      </c>
      <c r="E152" s="297">
        <v>27156</v>
      </c>
    </row>
    <row r="153" spans="1:5" ht="14.4" x14ac:dyDescent="0.3">
      <c r="A153" s="294" t="s">
        <v>625</v>
      </c>
      <c r="B153" s="295">
        <v>116788.82</v>
      </c>
      <c r="D153" s="296" t="s">
        <v>6742</v>
      </c>
      <c r="E153" s="297">
        <v>116788.82</v>
      </c>
    </row>
    <row r="154" spans="1:5" ht="14.4" x14ac:dyDescent="0.3">
      <c r="A154" s="294" t="s">
        <v>626</v>
      </c>
      <c r="B154" s="295">
        <v>292917.94</v>
      </c>
      <c r="D154" s="296" t="s">
        <v>6743</v>
      </c>
      <c r="E154" s="297">
        <v>292917.94</v>
      </c>
    </row>
    <row r="155" spans="1:5" ht="14.4" x14ac:dyDescent="0.3">
      <c r="A155" s="294" t="s">
        <v>627</v>
      </c>
      <c r="B155" s="295">
        <v>6594436</v>
      </c>
      <c r="D155" s="296" t="s">
        <v>6744</v>
      </c>
      <c r="E155" s="297">
        <v>6594436</v>
      </c>
    </row>
    <row r="156" spans="1:5" ht="14.4" x14ac:dyDescent="0.3">
      <c r="A156" s="294" t="s">
        <v>628</v>
      </c>
      <c r="B156" s="295">
        <v>60528.36</v>
      </c>
      <c r="D156" s="296" t="s">
        <v>6745</v>
      </c>
      <c r="E156" s="297">
        <v>60528.36</v>
      </c>
    </row>
    <row r="157" spans="1:5" ht="14.4" x14ac:dyDescent="0.3">
      <c r="A157" s="294" t="s">
        <v>629</v>
      </c>
      <c r="B157" s="295">
        <v>15851.35</v>
      </c>
      <c r="D157" s="296" t="s">
        <v>6746</v>
      </c>
      <c r="E157" s="297">
        <v>15851.35</v>
      </c>
    </row>
    <row r="158" spans="1:5" ht="14.4" x14ac:dyDescent="0.3">
      <c r="A158" s="294" t="s">
        <v>630</v>
      </c>
      <c r="B158" s="295">
        <v>24649.87</v>
      </c>
      <c r="D158" s="296" t="s">
        <v>6747</v>
      </c>
      <c r="E158" s="297">
        <v>24649.87</v>
      </c>
    </row>
    <row r="159" spans="1:5" ht="14.4" x14ac:dyDescent="0.3">
      <c r="A159" s="294" t="s">
        <v>631</v>
      </c>
      <c r="B159" s="295">
        <v>23539</v>
      </c>
      <c r="D159" s="296" t="s">
        <v>6748</v>
      </c>
      <c r="E159" s="297">
        <v>23539</v>
      </c>
    </row>
    <row r="160" spans="1:5" ht="14.4" x14ac:dyDescent="0.3">
      <c r="A160" s="294" t="s">
        <v>632</v>
      </c>
      <c r="B160" s="295">
        <v>11174.12</v>
      </c>
      <c r="D160" s="296" t="s">
        <v>6749</v>
      </c>
      <c r="E160" s="297">
        <v>11174.12</v>
      </c>
    </row>
    <row r="161" spans="1:5" ht="14.4" x14ac:dyDescent="0.3">
      <c r="A161" s="294" t="s">
        <v>633</v>
      </c>
      <c r="B161" s="295">
        <v>63563</v>
      </c>
      <c r="D161" s="296" t="s">
        <v>6750</v>
      </c>
      <c r="E161" s="297">
        <v>63563</v>
      </c>
    </row>
    <row r="162" spans="1:5" ht="14.4" x14ac:dyDescent="0.3">
      <c r="A162" s="294" t="s">
        <v>634</v>
      </c>
      <c r="B162" s="295">
        <v>31741</v>
      </c>
      <c r="D162" s="296" t="s">
        <v>6751</v>
      </c>
      <c r="E162" s="297">
        <v>31741</v>
      </c>
    </row>
    <row r="163" spans="1:5" ht="14.4" x14ac:dyDescent="0.3">
      <c r="A163" s="294" t="s">
        <v>635</v>
      </c>
      <c r="B163" s="295">
        <v>16500</v>
      </c>
      <c r="D163" s="296" t="s">
        <v>6752</v>
      </c>
      <c r="E163" s="297">
        <v>16500</v>
      </c>
    </row>
    <row r="164" spans="1:5" ht="14.4" x14ac:dyDescent="0.3">
      <c r="A164" s="294" t="s">
        <v>636</v>
      </c>
      <c r="B164" s="295">
        <v>22528</v>
      </c>
      <c r="D164" s="296" t="s">
        <v>6753</v>
      </c>
      <c r="E164" s="297">
        <v>22528</v>
      </c>
    </row>
    <row r="165" spans="1:5" ht="14.4" x14ac:dyDescent="0.3">
      <c r="A165" s="294" t="s">
        <v>637</v>
      </c>
      <c r="B165" s="295">
        <v>23528.01</v>
      </c>
      <c r="D165" s="296" t="s">
        <v>6754</v>
      </c>
      <c r="E165" s="297">
        <v>23528.01</v>
      </c>
    </row>
    <row r="166" spans="1:5" ht="14.4" x14ac:dyDescent="0.3">
      <c r="A166" s="294" t="s">
        <v>638</v>
      </c>
      <c r="B166" s="295">
        <v>45539</v>
      </c>
      <c r="D166" s="296" t="s">
        <v>6755</v>
      </c>
      <c r="E166" s="297">
        <v>45539</v>
      </c>
    </row>
    <row r="167" spans="1:5" ht="14.4" x14ac:dyDescent="0.3">
      <c r="A167" s="294" t="s">
        <v>639</v>
      </c>
      <c r="B167" s="295">
        <v>22081</v>
      </c>
      <c r="D167" s="296" t="s">
        <v>6756</v>
      </c>
      <c r="E167" s="297">
        <v>22081</v>
      </c>
    </row>
    <row r="168" spans="1:5" ht="14.4" x14ac:dyDescent="0.3">
      <c r="A168" s="294" t="s">
        <v>640</v>
      </c>
      <c r="B168" s="295">
        <v>75024</v>
      </c>
      <c r="D168" s="296" t="s">
        <v>6757</v>
      </c>
      <c r="E168" s="297">
        <v>75024</v>
      </c>
    </row>
    <row r="169" spans="1:5" ht="14.4" x14ac:dyDescent="0.3">
      <c r="A169" s="294" t="s">
        <v>641</v>
      </c>
      <c r="B169" s="295">
        <v>20550</v>
      </c>
      <c r="D169" s="296" t="s">
        <v>6758</v>
      </c>
      <c r="E169" s="297">
        <v>20550</v>
      </c>
    </row>
    <row r="170" spans="1:5" ht="14.4" x14ac:dyDescent="0.3">
      <c r="A170" s="294" t="s">
        <v>642</v>
      </c>
      <c r="B170" s="295">
        <v>16500</v>
      </c>
      <c r="D170" s="296" t="s">
        <v>6759</v>
      </c>
      <c r="E170" s="297">
        <v>16500</v>
      </c>
    </row>
    <row r="171" spans="1:5" ht="14.4" x14ac:dyDescent="0.3">
      <c r="A171" s="294" t="s">
        <v>643</v>
      </c>
      <c r="B171" s="295">
        <v>22510</v>
      </c>
      <c r="D171" s="296" t="s">
        <v>6760</v>
      </c>
      <c r="E171" s="297">
        <v>22510</v>
      </c>
    </row>
    <row r="172" spans="1:5" ht="14.4" x14ac:dyDescent="0.3">
      <c r="A172" s="294" t="s">
        <v>644</v>
      </c>
      <c r="B172" s="295">
        <v>15471</v>
      </c>
      <c r="D172" s="296" t="s">
        <v>6761</v>
      </c>
      <c r="E172" s="297">
        <v>15471</v>
      </c>
    </row>
    <row r="173" spans="1:5" ht="14.4" x14ac:dyDescent="0.3">
      <c r="A173" s="294" t="s">
        <v>645</v>
      </c>
      <c r="B173" s="295">
        <v>16985</v>
      </c>
      <c r="D173" s="296" t="s">
        <v>6762</v>
      </c>
      <c r="E173" s="297">
        <v>16985</v>
      </c>
    </row>
    <row r="174" spans="1:5" ht="14.4" x14ac:dyDescent="0.3">
      <c r="A174" s="294" t="s">
        <v>646</v>
      </c>
      <c r="B174" s="295">
        <v>11752.66</v>
      </c>
      <c r="D174" s="296" t="s">
        <v>6763</v>
      </c>
      <c r="E174" s="297">
        <v>11752.66</v>
      </c>
    </row>
    <row r="175" spans="1:5" ht="14.4" x14ac:dyDescent="0.3">
      <c r="A175" s="294" t="s">
        <v>647</v>
      </c>
      <c r="B175" s="295">
        <v>17038.8</v>
      </c>
      <c r="D175" s="296" t="s">
        <v>6764</v>
      </c>
      <c r="E175" s="297">
        <v>17038.8</v>
      </c>
    </row>
    <row r="176" spans="1:5" ht="14.4" x14ac:dyDescent="0.3">
      <c r="A176" s="294" t="s">
        <v>648</v>
      </c>
      <c r="B176" s="295">
        <v>21609</v>
      </c>
      <c r="D176" s="296" t="s">
        <v>6765</v>
      </c>
      <c r="E176" s="297">
        <v>21609</v>
      </c>
    </row>
    <row r="177" spans="1:5" ht="14.4" x14ac:dyDescent="0.3">
      <c r="A177" s="294" t="s">
        <v>649</v>
      </c>
      <c r="B177" s="295">
        <v>47904.23</v>
      </c>
      <c r="D177" s="296" t="s">
        <v>6766</v>
      </c>
      <c r="E177" s="297">
        <v>47904.23</v>
      </c>
    </row>
    <row r="178" spans="1:5" ht="14.4" x14ac:dyDescent="0.3">
      <c r="A178" s="294" t="s">
        <v>650</v>
      </c>
      <c r="B178" s="295">
        <v>15299</v>
      </c>
      <c r="D178" s="296" t="s">
        <v>6767</v>
      </c>
      <c r="E178" s="297">
        <v>15299</v>
      </c>
    </row>
    <row r="179" spans="1:5" ht="14.4" x14ac:dyDescent="0.3">
      <c r="A179" s="294" t="s">
        <v>651</v>
      </c>
      <c r="B179" s="295">
        <v>16500</v>
      </c>
      <c r="D179" s="296" t="s">
        <v>6768</v>
      </c>
      <c r="E179" s="297">
        <v>16500</v>
      </c>
    </row>
    <row r="180" spans="1:5" ht="14.4" x14ac:dyDescent="0.3">
      <c r="A180" s="294" t="s">
        <v>652</v>
      </c>
      <c r="B180" s="295">
        <v>106846</v>
      </c>
      <c r="D180" s="296" t="s">
        <v>6769</v>
      </c>
      <c r="E180" s="297">
        <v>106846</v>
      </c>
    </row>
    <row r="181" spans="1:5" ht="14.4" x14ac:dyDescent="0.3">
      <c r="A181" s="294" t="s">
        <v>653</v>
      </c>
      <c r="B181" s="295">
        <v>1500</v>
      </c>
      <c r="D181" s="296" t="s">
        <v>6770</v>
      </c>
      <c r="E181" s="297">
        <v>1500</v>
      </c>
    </row>
    <row r="182" spans="1:5" ht="14.4" x14ac:dyDescent="0.3">
      <c r="A182" s="294" t="s">
        <v>654</v>
      </c>
      <c r="B182" s="295">
        <v>8710.94</v>
      </c>
      <c r="D182" s="296" t="s">
        <v>6771</v>
      </c>
      <c r="E182" s="297">
        <v>8710.94</v>
      </c>
    </row>
    <row r="183" spans="1:5" ht="14.4" x14ac:dyDescent="0.3">
      <c r="A183" s="294" t="s">
        <v>655</v>
      </c>
      <c r="B183" s="295">
        <v>493675.03</v>
      </c>
      <c r="D183" s="296" t="s">
        <v>6772</v>
      </c>
      <c r="E183" s="297">
        <v>493675.03</v>
      </c>
    </row>
    <row r="184" spans="1:5" ht="14.4" x14ac:dyDescent="0.3">
      <c r="A184" s="294" t="s">
        <v>656</v>
      </c>
      <c r="B184" s="295">
        <v>18141</v>
      </c>
      <c r="D184" s="296" t="s">
        <v>6773</v>
      </c>
      <c r="E184" s="297">
        <v>18141</v>
      </c>
    </row>
    <row r="185" spans="1:5" ht="14.4" x14ac:dyDescent="0.3">
      <c r="A185" s="294" t="s">
        <v>657</v>
      </c>
      <c r="B185" s="295">
        <v>16500</v>
      </c>
      <c r="D185" s="296" t="s">
        <v>6774</v>
      </c>
      <c r="E185" s="297">
        <v>16500</v>
      </c>
    </row>
    <row r="186" spans="1:5" ht="14.4" x14ac:dyDescent="0.3">
      <c r="A186" s="294" t="s">
        <v>658</v>
      </c>
      <c r="B186" s="295">
        <v>16657.84</v>
      </c>
      <c r="D186" s="296" t="s">
        <v>6775</v>
      </c>
      <c r="E186" s="297">
        <v>16657.84</v>
      </c>
    </row>
    <row r="187" spans="1:5" ht="14.4" x14ac:dyDescent="0.3">
      <c r="A187" s="294" t="s">
        <v>659</v>
      </c>
      <c r="B187" s="295">
        <v>962396.57</v>
      </c>
      <c r="D187" s="296" t="s">
        <v>6776</v>
      </c>
      <c r="E187" s="297">
        <v>962396.57</v>
      </c>
    </row>
    <row r="188" spans="1:5" ht="14.4" x14ac:dyDescent="0.3">
      <c r="A188" s="294" t="s">
        <v>660</v>
      </c>
      <c r="B188" s="295">
        <v>20049</v>
      </c>
      <c r="D188" s="296" t="s">
        <v>6777</v>
      </c>
      <c r="E188" s="297">
        <v>20049</v>
      </c>
    </row>
    <row r="189" spans="1:5" ht="14.4" x14ac:dyDescent="0.3">
      <c r="A189" s="294" t="s">
        <v>661</v>
      </c>
      <c r="B189" s="295">
        <v>873994.16</v>
      </c>
      <c r="D189" s="296" t="s">
        <v>6778</v>
      </c>
      <c r="E189" s="297">
        <v>873994.16</v>
      </c>
    </row>
    <row r="190" spans="1:5" ht="14.4" x14ac:dyDescent="0.3">
      <c r="A190" s="294" t="s">
        <v>662</v>
      </c>
      <c r="B190" s="295">
        <v>17364</v>
      </c>
      <c r="D190" s="296" t="s">
        <v>6779</v>
      </c>
      <c r="E190" s="297">
        <v>17364</v>
      </c>
    </row>
    <row r="191" spans="1:5" ht="14.4" x14ac:dyDescent="0.3">
      <c r="A191" s="294" t="s">
        <v>663</v>
      </c>
      <c r="B191" s="295">
        <v>10704.25</v>
      </c>
      <c r="D191" s="296" t="s">
        <v>6780</v>
      </c>
      <c r="E191" s="297">
        <v>10704.25</v>
      </c>
    </row>
    <row r="192" spans="1:5" ht="14.4" x14ac:dyDescent="0.3">
      <c r="A192" s="294" t="s">
        <v>664</v>
      </c>
      <c r="B192" s="295">
        <v>11636.06</v>
      </c>
      <c r="D192" s="296" t="s">
        <v>6781</v>
      </c>
      <c r="E192" s="297">
        <v>11636.06</v>
      </c>
    </row>
    <row r="193" spans="1:5" ht="14.4" x14ac:dyDescent="0.3">
      <c r="A193" s="294" t="s">
        <v>665</v>
      </c>
      <c r="B193" s="295">
        <v>15411</v>
      </c>
      <c r="D193" s="296" t="s">
        <v>6782</v>
      </c>
      <c r="E193" s="297">
        <v>15411</v>
      </c>
    </row>
    <row r="194" spans="1:5" ht="14.4" x14ac:dyDescent="0.3">
      <c r="A194" s="294" t="s">
        <v>666</v>
      </c>
      <c r="B194" s="295">
        <v>50427.360000000001</v>
      </c>
      <c r="D194" s="296" t="s">
        <v>6783</v>
      </c>
      <c r="E194" s="297">
        <v>50427.360000000001</v>
      </c>
    </row>
    <row r="195" spans="1:5" ht="14.4" x14ac:dyDescent="0.3">
      <c r="A195" s="294" t="s">
        <v>667</v>
      </c>
      <c r="B195" s="295">
        <v>74075.86</v>
      </c>
      <c r="D195" s="296" t="s">
        <v>6784</v>
      </c>
      <c r="E195" s="297">
        <v>74075.86</v>
      </c>
    </row>
    <row r="196" spans="1:5" ht="14.4" x14ac:dyDescent="0.3">
      <c r="A196" s="294" t="s">
        <v>668</v>
      </c>
      <c r="B196" s="295">
        <v>37455</v>
      </c>
      <c r="D196" s="296" t="s">
        <v>6785</v>
      </c>
      <c r="E196" s="297">
        <v>37455</v>
      </c>
    </row>
    <row r="197" spans="1:5" ht="14.4" x14ac:dyDescent="0.3">
      <c r="A197" s="294" t="s">
        <v>669</v>
      </c>
      <c r="B197" s="295">
        <v>939227</v>
      </c>
      <c r="D197" s="296" t="s">
        <v>6786</v>
      </c>
      <c r="E197" s="297">
        <v>939227</v>
      </c>
    </row>
    <row r="198" spans="1:5" ht="14.4" x14ac:dyDescent="0.3">
      <c r="A198" s="294" t="s">
        <v>670</v>
      </c>
      <c r="B198" s="295">
        <v>18997.72</v>
      </c>
      <c r="D198" s="296" t="s">
        <v>6787</v>
      </c>
      <c r="E198" s="297">
        <v>18997.72</v>
      </c>
    </row>
    <row r="199" spans="1:5" ht="14.4" x14ac:dyDescent="0.3">
      <c r="A199" s="294" t="s">
        <v>671</v>
      </c>
      <c r="B199" s="295">
        <v>201412</v>
      </c>
      <c r="D199" s="296" t="s">
        <v>6788</v>
      </c>
      <c r="E199" s="297">
        <v>201412</v>
      </c>
    </row>
    <row r="200" spans="1:5" ht="14.4" x14ac:dyDescent="0.3">
      <c r="A200" s="294" t="s">
        <v>672</v>
      </c>
      <c r="B200" s="295">
        <v>330593</v>
      </c>
      <c r="D200" s="296" t="s">
        <v>6789</v>
      </c>
      <c r="E200" s="297">
        <v>330593</v>
      </c>
    </row>
    <row r="201" spans="1:5" ht="14.4" x14ac:dyDescent="0.3">
      <c r="A201" s="294" t="s">
        <v>673</v>
      </c>
      <c r="B201" s="295">
        <v>11099</v>
      </c>
      <c r="D201" s="296" t="s">
        <v>6790</v>
      </c>
      <c r="E201" s="297">
        <v>11099</v>
      </c>
    </row>
    <row r="202" spans="1:5" ht="14.4" x14ac:dyDescent="0.3">
      <c r="A202" s="294" t="s">
        <v>674</v>
      </c>
      <c r="B202" s="295">
        <v>16492.64</v>
      </c>
      <c r="D202" s="296" t="s">
        <v>6791</v>
      </c>
      <c r="E202" s="297">
        <v>16492.64</v>
      </c>
    </row>
    <row r="203" spans="1:5" ht="14.4" x14ac:dyDescent="0.3">
      <c r="A203" s="294" t="s">
        <v>675</v>
      </c>
      <c r="B203" s="295">
        <v>52782.39</v>
      </c>
      <c r="D203" s="296" t="s">
        <v>6792</v>
      </c>
      <c r="E203" s="297">
        <v>52782.39</v>
      </c>
    </row>
    <row r="204" spans="1:5" ht="14.4" x14ac:dyDescent="0.3">
      <c r="A204" s="294" t="s">
        <v>3994</v>
      </c>
      <c r="B204" s="295">
        <v>32707</v>
      </c>
      <c r="D204" s="296" t="s">
        <v>10439</v>
      </c>
      <c r="E204" s="297">
        <v>32707</v>
      </c>
    </row>
    <row r="205" spans="1:5" ht="14.4" x14ac:dyDescent="0.3">
      <c r="A205" s="294" t="s">
        <v>676</v>
      </c>
      <c r="B205" s="295">
        <v>139770.76999999999</v>
      </c>
      <c r="D205" s="296" t="s">
        <v>6793</v>
      </c>
      <c r="E205" s="297">
        <v>139770.76999999999</v>
      </c>
    </row>
    <row r="206" spans="1:5" ht="14.4" x14ac:dyDescent="0.3">
      <c r="A206" s="294" t="s">
        <v>677</v>
      </c>
      <c r="B206" s="295">
        <v>255045</v>
      </c>
      <c r="D206" s="296" t="s">
        <v>6794</v>
      </c>
      <c r="E206" s="297">
        <v>255045</v>
      </c>
    </row>
    <row r="207" spans="1:5" ht="14.4" x14ac:dyDescent="0.3">
      <c r="A207" s="294" t="s">
        <v>678</v>
      </c>
      <c r="B207" s="295">
        <v>72701</v>
      </c>
      <c r="D207" s="296" t="s">
        <v>6795</v>
      </c>
      <c r="E207" s="297">
        <v>72701</v>
      </c>
    </row>
    <row r="208" spans="1:5" ht="14.4" x14ac:dyDescent="0.3">
      <c r="A208" s="294" t="s">
        <v>679</v>
      </c>
      <c r="B208" s="295">
        <v>221444.42</v>
      </c>
      <c r="D208" s="296" t="s">
        <v>6796</v>
      </c>
      <c r="E208" s="297">
        <v>221444.42</v>
      </c>
    </row>
    <row r="209" spans="1:5" ht="14.4" x14ac:dyDescent="0.3">
      <c r="A209" s="294" t="s">
        <v>680</v>
      </c>
      <c r="B209" s="295">
        <v>16825.21</v>
      </c>
      <c r="D209" s="296" t="s">
        <v>6797</v>
      </c>
      <c r="E209" s="297">
        <v>16825.21</v>
      </c>
    </row>
    <row r="210" spans="1:5" ht="14.4" x14ac:dyDescent="0.3">
      <c r="A210" s="294" t="s">
        <v>681</v>
      </c>
      <c r="B210" s="295">
        <v>966603</v>
      </c>
      <c r="D210" s="296" t="s">
        <v>6798</v>
      </c>
      <c r="E210" s="297">
        <v>966603</v>
      </c>
    </row>
    <row r="211" spans="1:5" ht="14.4" x14ac:dyDescent="0.3">
      <c r="A211" s="294" t="s">
        <v>682</v>
      </c>
      <c r="B211" s="295">
        <v>8852.61</v>
      </c>
      <c r="D211" s="296" t="s">
        <v>6799</v>
      </c>
      <c r="E211" s="297">
        <v>8852.61</v>
      </c>
    </row>
    <row r="212" spans="1:5" ht="14.4" x14ac:dyDescent="0.3">
      <c r="A212" s="294" t="s">
        <v>683</v>
      </c>
      <c r="B212" s="295">
        <v>40743</v>
      </c>
      <c r="D212" s="296" t="s">
        <v>6800</v>
      </c>
      <c r="E212" s="297">
        <v>40743</v>
      </c>
    </row>
    <row r="213" spans="1:5" ht="14.4" x14ac:dyDescent="0.3">
      <c r="A213" s="294" t="s">
        <v>684</v>
      </c>
      <c r="B213" s="295">
        <v>473912.84</v>
      </c>
      <c r="D213" s="296" t="s">
        <v>6801</v>
      </c>
      <c r="E213" s="297">
        <v>473912.84</v>
      </c>
    </row>
    <row r="214" spans="1:5" ht="14.4" x14ac:dyDescent="0.3">
      <c r="A214" s="294" t="s">
        <v>685</v>
      </c>
      <c r="B214" s="295">
        <v>251935</v>
      </c>
      <c r="D214" s="296" t="s">
        <v>6802</v>
      </c>
      <c r="E214" s="297">
        <v>251935</v>
      </c>
    </row>
    <row r="215" spans="1:5" ht="14.4" x14ac:dyDescent="0.3">
      <c r="A215" s="294" t="s">
        <v>686</v>
      </c>
      <c r="B215" s="295">
        <v>43608</v>
      </c>
      <c r="D215" s="296" t="s">
        <v>6803</v>
      </c>
      <c r="E215" s="297">
        <v>43608</v>
      </c>
    </row>
    <row r="216" spans="1:5" ht="14.4" x14ac:dyDescent="0.3">
      <c r="A216" s="294" t="s">
        <v>687</v>
      </c>
      <c r="B216" s="295">
        <v>347957</v>
      </c>
      <c r="D216" s="296" t="s">
        <v>6804</v>
      </c>
      <c r="E216" s="297">
        <v>347957</v>
      </c>
    </row>
    <row r="217" spans="1:5" ht="14.4" x14ac:dyDescent="0.3">
      <c r="A217" s="294" t="s">
        <v>688</v>
      </c>
      <c r="B217" s="295">
        <v>1208850</v>
      </c>
      <c r="D217" s="296" t="s">
        <v>6805</v>
      </c>
      <c r="E217" s="297">
        <v>1208850</v>
      </c>
    </row>
    <row r="218" spans="1:5" ht="14.4" x14ac:dyDescent="0.3">
      <c r="A218" s="294" t="s">
        <v>689</v>
      </c>
      <c r="B218" s="295">
        <v>11303.25</v>
      </c>
      <c r="D218" s="296" t="s">
        <v>6806</v>
      </c>
      <c r="E218" s="297">
        <v>11303.25</v>
      </c>
    </row>
    <row r="219" spans="1:5" ht="14.4" x14ac:dyDescent="0.3">
      <c r="A219" s="294" t="s">
        <v>690</v>
      </c>
      <c r="B219" s="295">
        <v>317425.53999999998</v>
      </c>
      <c r="D219" s="296" t="s">
        <v>6807</v>
      </c>
      <c r="E219" s="297">
        <v>317425.53999999998</v>
      </c>
    </row>
    <row r="220" spans="1:5" ht="14.4" x14ac:dyDescent="0.3">
      <c r="A220" s="294" t="s">
        <v>691</v>
      </c>
      <c r="B220" s="295">
        <v>1031020.54</v>
      </c>
      <c r="D220" s="296" t="s">
        <v>6808</v>
      </c>
      <c r="E220" s="297">
        <v>1031020.54</v>
      </c>
    </row>
    <row r="221" spans="1:5" ht="14.4" x14ac:dyDescent="0.3">
      <c r="A221" s="294" t="s">
        <v>692</v>
      </c>
      <c r="B221" s="295">
        <v>24294</v>
      </c>
      <c r="D221" s="296" t="s">
        <v>6809</v>
      </c>
      <c r="E221" s="297">
        <v>24294</v>
      </c>
    </row>
    <row r="222" spans="1:5" ht="14.4" x14ac:dyDescent="0.3">
      <c r="A222" s="294" t="s">
        <v>693</v>
      </c>
      <c r="B222" s="295">
        <v>228249</v>
      </c>
      <c r="D222" s="296" t="s">
        <v>6810</v>
      </c>
      <c r="E222" s="297">
        <v>228249</v>
      </c>
    </row>
    <row r="223" spans="1:5" ht="14.4" x14ac:dyDescent="0.3">
      <c r="A223" s="294" t="s">
        <v>694</v>
      </c>
      <c r="B223" s="295">
        <v>10960</v>
      </c>
      <c r="D223" s="296" t="s">
        <v>6811</v>
      </c>
      <c r="E223" s="297">
        <v>10960</v>
      </c>
    </row>
    <row r="224" spans="1:5" ht="14.4" x14ac:dyDescent="0.3">
      <c r="A224" s="294" t="s">
        <v>695</v>
      </c>
      <c r="B224" s="295">
        <v>16500</v>
      </c>
      <c r="D224" s="296" t="s">
        <v>6812</v>
      </c>
      <c r="E224" s="297">
        <v>16500</v>
      </c>
    </row>
    <row r="225" spans="1:5" ht="14.4" x14ac:dyDescent="0.3">
      <c r="A225" s="294" t="s">
        <v>696</v>
      </c>
      <c r="B225" s="295">
        <v>337436.43</v>
      </c>
      <c r="D225" s="296" t="s">
        <v>6813</v>
      </c>
      <c r="E225" s="297">
        <v>337436.43</v>
      </c>
    </row>
    <row r="226" spans="1:5" ht="14.4" x14ac:dyDescent="0.3">
      <c r="A226" s="294" t="s">
        <v>697</v>
      </c>
      <c r="B226" s="295">
        <v>125578.99</v>
      </c>
      <c r="D226" s="296" t="s">
        <v>6814</v>
      </c>
      <c r="E226" s="297">
        <v>125578.99</v>
      </c>
    </row>
    <row r="227" spans="1:5" ht="14.4" x14ac:dyDescent="0.3">
      <c r="A227" s="294" t="s">
        <v>698</v>
      </c>
      <c r="B227" s="295">
        <v>375427</v>
      </c>
      <c r="D227" s="296" t="s">
        <v>6815</v>
      </c>
      <c r="E227" s="297">
        <v>375427</v>
      </c>
    </row>
    <row r="228" spans="1:5" ht="14.4" x14ac:dyDescent="0.3">
      <c r="A228" s="294" t="s">
        <v>699</v>
      </c>
      <c r="B228" s="295">
        <v>431527</v>
      </c>
      <c r="D228" s="296" t="s">
        <v>6816</v>
      </c>
      <c r="E228" s="297">
        <v>431527</v>
      </c>
    </row>
    <row r="229" spans="1:5" ht="14.4" x14ac:dyDescent="0.3">
      <c r="A229" s="294" t="s">
        <v>700</v>
      </c>
      <c r="B229" s="295">
        <v>255394</v>
      </c>
      <c r="D229" s="296" t="s">
        <v>6817</v>
      </c>
      <c r="E229" s="297">
        <v>255394</v>
      </c>
    </row>
    <row r="230" spans="1:5" ht="14.4" x14ac:dyDescent="0.3">
      <c r="A230" s="294" t="s">
        <v>701</v>
      </c>
      <c r="B230" s="295">
        <v>266365.98</v>
      </c>
      <c r="D230" s="296" t="s">
        <v>6818</v>
      </c>
      <c r="E230" s="297">
        <v>266365.98</v>
      </c>
    </row>
    <row r="231" spans="1:5" ht="14.4" x14ac:dyDescent="0.3">
      <c r="A231" s="294" t="s">
        <v>702</v>
      </c>
      <c r="B231" s="295">
        <v>32627</v>
      </c>
      <c r="D231" s="296" t="s">
        <v>6819</v>
      </c>
      <c r="E231" s="297">
        <v>32627</v>
      </c>
    </row>
    <row r="232" spans="1:5" ht="14.4" x14ac:dyDescent="0.3">
      <c r="A232" s="294" t="s">
        <v>703</v>
      </c>
      <c r="B232" s="295">
        <v>77724.75</v>
      </c>
      <c r="D232" s="296" t="s">
        <v>6820</v>
      </c>
      <c r="E232" s="297">
        <v>77724.75</v>
      </c>
    </row>
    <row r="233" spans="1:5" ht="14.4" x14ac:dyDescent="0.3">
      <c r="A233" s="294" t="s">
        <v>704</v>
      </c>
      <c r="B233" s="295">
        <v>30591</v>
      </c>
      <c r="D233" s="296" t="s">
        <v>6821</v>
      </c>
      <c r="E233" s="297">
        <v>30591</v>
      </c>
    </row>
    <row r="234" spans="1:5" ht="14.4" x14ac:dyDescent="0.3">
      <c r="A234" s="294" t="s">
        <v>705</v>
      </c>
      <c r="B234" s="295">
        <v>71515.070000000007</v>
      </c>
      <c r="D234" s="296" t="s">
        <v>6822</v>
      </c>
      <c r="E234" s="297">
        <v>71515.070000000007</v>
      </c>
    </row>
    <row r="235" spans="1:5" ht="14.4" x14ac:dyDescent="0.3">
      <c r="A235" s="294" t="s">
        <v>706</v>
      </c>
      <c r="B235" s="295">
        <v>16500</v>
      </c>
      <c r="D235" s="296" t="s">
        <v>6823</v>
      </c>
      <c r="E235" s="297">
        <v>16500</v>
      </c>
    </row>
    <row r="236" spans="1:5" ht="14.4" x14ac:dyDescent="0.3">
      <c r="A236" s="294" t="s">
        <v>707</v>
      </c>
      <c r="B236" s="295">
        <v>139875.28</v>
      </c>
      <c r="D236" s="296" t="s">
        <v>6824</v>
      </c>
      <c r="E236" s="297">
        <v>139875.28</v>
      </c>
    </row>
    <row r="237" spans="1:5" ht="14.4" x14ac:dyDescent="0.3">
      <c r="A237" s="294" t="s">
        <v>708</v>
      </c>
      <c r="B237" s="295">
        <v>22831</v>
      </c>
      <c r="D237" s="296" t="s">
        <v>6825</v>
      </c>
      <c r="E237" s="297">
        <v>22831</v>
      </c>
    </row>
    <row r="238" spans="1:5" ht="14.4" x14ac:dyDescent="0.3">
      <c r="A238" s="294" t="s">
        <v>709</v>
      </c>
      <c r="B238" s="295">
        <v>30974</v>
      </c>
      <c r="D238" s="296" t="s">
        <v>6826</v>
      </c>
      <c r="E238" s="297">
        <v>30974</v>
      </c>
    </row>
    <row r="239" spans="1:5" ht="14.4" x14ac:dyDescent="0.3">
      <c r="A239" s="294" t="s">
        <v>710</v>
      </c>
      <c r="B239" s="295">
        <v>759172</v>
      </c>
      <c r="D239" s="296" t="s">
        <v>6827</v>
      </c>
      <c r="E239" s="297">
        <v>759172</v>
      </c>
    </row>
    <row r="240" spans="1:5" ht="14.4" x14ac:dyDescent="0.3">
      <c r="A240" s="294" t="s">
        <v>711</v>
      </c>
      <c r="B240" s="295">
        <v>55368.959999999999</v>
      </c>
      <c r="D240" s="296" t="s">
        <v>6828</v>
      </c>
      <c r="E240" s="297">
        <v>55368.959999999999</v>
      </c>
    </row>
    <row r="241" spans="1:5" ht="14.4" x14ac:dyDescent="0.3">
      <c r="A241" s="294" t="s">
        <v>712</v>
      </c>
      <c r="B241" s="295">
        <v>30721.96</v>
      </c>
      <c r="D241" s="296" t="s">
        <v>6829</v>
      </c>
      <c r="E241" s="297">
        <v>30721.96</v>
      </c>
    </row>
    <row r="242" spans="1:5" ht="14.4" x14ac:dyDescent="0.3">
      <c r="A242" s="294" t="s">
        <v>3995</v>
      </c>
      <c r="B242" s="295">
        <v>59214.32</v>
      </c>
      <c r="D242" s="296" t="s">
        <v>6830</v>
      </c>
      <c r="E242" s="297">
        <v>59214.32</v>
      </c>
    </row>
    <row r="243" spans="1:5" ht="14.4" x14ac:dyDescent="0.3">
      <c r="A243" s="294" t="s">
        <v>713</v>
      </c>
      <c r="B243" s="295">
        <v>5382</v>
      </c>
      <c r="D243" s="296" t="s">
        <v>6831</v>
      </c>
      <c r="E243" s="297">
        <v>5382</v>
      </c>
    </row>
    <row r="244" spans="1:5" ht="14.4" x14ac:dyDescent="0.3">
      <c r="A244" s="294" t="s">
        <v>714</v>
      </c>
      <c r="B244" s="295">
        <v>295649</v>
      </c>
      <c r="D244" s="296" t="s">
        <v>6832</v>
      </c>
      <c r="E244" s="297">
        <v>295649</v>
      </c>
    </row>
    <row r="245" spans="1:5" ht="14.4" x14ac:dyDescent="0.3">
      <c r="A245" s="294" t="s">
        <v>715</v>
      </c>
      <c r="B245" s="295">
        <v>32582.91</v>
      </c>
      <c r="D245" s="296" t="s">
        <v>6833</v>
      </c>
      <c r="E245" s="297">
        <v>32582.91</v>
      </c>
    </row>
    <row r="246" spans="1:5" ht="14.4" x14ac:dyDescent="0.3">
      <c r="A246" s="294" t="s">
        <v>716</v>
      </c>
      <c r="B246" s="295">
        <v>65996.539999999994</v>
      </c>
      <c r="D246" s="296" t="s">
        <v>6834</v>
      </c>
      <c r="E246" s="297">
        <v>65996.539999999994</v>
      </c>
    </row>
    <row r="247" spans="1:5" ht="14.4" x14ac:dyDescent="0.3">
      <c r="A247" s="294" t="s">
        <v>717</v>
      </c>
      <c r="B247" s="295">
        <v>5599192</v>
      </c>
      <c r="D247" s="296" t="s">
        <v>6835</v>
      </c>
      <c r="E247" s="297">
        <v>5599192</v>
      </c>
    </row>
    <row r="248" spans="1:5" ht="14.4" x14ac:dyDescent="0.3">
      <c r="A248" s="294" t="s">
        <v>718</v>
      </c>
      <c r="B248" s="295">
        <v>16126.36</v>
      </c>
      <c r="D248" s="296" t="s">
        <v>6836</v>
      </c>
      <c r="E248" s="297">
        <v>16126.36</v>
      </c>
    </row>
    <row r="249" spans="1:5" ht="14.4" x14ac:dyDescent="0.3">
      <c r="A249" s="294" t="s">
        <v>719</v>
      </c>
      <c r="B249" s="295">
        <v>16434</v>
      </c>
      <c r="D249" s="296" t="s">
        <v>6837</v>
      </c>
      <c r="E249" s="297">
        <v>16434</v>
      </c>
    </row>
    <row r="250" spans="1:5" ht="14.4" x14ac:dyDescent="0.3">
      <c r="A250" s="294" t="s">
        <v>720</v>
      </c>
      <c r="B250" s="295">
        <v>13834.69</v>
      </c>
      <c r="D250" s="296" t="s">
        <v>6838</v>
      </c>
      <c r="E250" s="297">
        <v>13834.69</v>
      </c>
    </row>
    <row r="251" spans="1:5" ht="14.4" x14ac:dyDescent="0.3">
      <c r="A251" s="294" t="s">
        <v>721</v>
      </c>
      <c r="B251" s="295">
        <v>19429</v>
      </c>
      <c r="D251" s="296" t="s">
        <v>6839</v>
      </c>
      <c r="E251" s="297">
        <v>19429</v>
      </c>
    </row>
    <row r="252" spans="1:5" ht="14.4" x14ac:dyDescent="0.3">
      <c r="A252" s="294" t="s">
        <v>722</v>
      </c>
      <c r="B252" s="295">
        <v>2500</v>
      </c>
      <c r="D252" s="296" t="s">
        <v>6840</v>
      </c>
      <c r="E252" s="297">
        <v>2500</v>
      </c>
    </row>
    <row r="253" spans="1:5" ht="14.4" x14ac:dyDescent="0.3">
      <c r="A253" s="294" t="s">
        <v>723</v>
      </c>
      <c r="B253" s="295">
        <v>46577</v>
      </c>
      <c r="D253" s="296" t="s">
        <v>6841</v>
      </c>
      <c r="E253" s="297">
        <v>46577</v>
      </c>
    </row>
    <row r="254" spans="1:5" ht="14.4" x14ac:dyDescent="0.3">
      <c r="A254" s="294" t="s">
        <v>724</v>
      </c>
      <c r="B254" s="295">
        <v>5469</v>
      </c>
      <c r="D254" s="296" t="s">
        <v>6842</v>
      </c>
      <c r="E254" s="297">
        <v>5469</v>
      </c>
    </row>
    <row r="255" spans="1:5" ht="14.4" x14ac:dyDescent="0.3">
      <c r="A255" s="294" t="s">
        <v>725</v>
      </c>
      <c r="B255" s="295">
        <v>6717.35</v>
      </c>
      <c r="D255" s="296" t="s">
        <v>6843</v>
      </c>
      <c r="E255" s="297">
        <v>6717.35</v>
      </c>
    </row>
    <row r="256" spans="1:5" ht="14.4" x14ac:dyDescent="0.3">
      <c r="A256" s="294" t="s">
        <v>726</v>
      </c>
      <c r="B256" s="295">
        <v>11588</v>
      </c>
      <c r="D256" s="296" t="s">
        <v>6844</v>
      </c>
      <c r="E256" s="297">
        <v>11588</v>
      </c>
    </row>
    <row r="257" spans="1:5" ht="14.4" x14ac:dyDescent="0.3">
      <c r="A257" s="294" t="s">
        <v>727</v>
      </c>
      <c r="B257" s="295">
        <v>16500</v>
      </c>
      <c r="D257" s="296" t="s">
        <v>6845</v>
      </c>
      <c r="E257" s="297">
        <v>16500</v>
      </c>
    </row>
    <row r="258" spans="1:5" ht="14.4" x14ac:dyDescent="0.3">
      <c r="A258" s="294" t="s">
        <v>728</v>
      </c>
      <c r="B258" s="295">
        <v>29844.19</v>
      </c>
      <c r="D258" s="296" t="s">
        <v>6846</v>
      </c>
      <c r="E258" s="297">
        <v>29844.19</v>
      </c>
    </row>
    <row r="259" spans="1:5" ht="14.4" x14ac:dyDescent="0.3">
      <c r="A259" s="294" t="s">
        <v>3996</v>
      </c>
      <c r="B259" s="295">
        <v>34874.35</v>
      </c>
      <c r="D259" s="296" t="s">
        <v>10440</v>
      </c>
      <c r="E259" s="297">
        <v>34874.35</v>
      </c>
    </row>
    <row r="260" spans="1:5" ht="14.4" x14ac:dyDescent="0.3">
      <c r="A260" s="294" t="s">
        <v>729</v>
      </c>
      <c r="B260" s="295">
        <v>14072</v>
      </c>
      <c r="D260" s="296" t="s">
        <v>6847</v>
      </c>
      <c r="E260" s="297">
        <v>14072</v>
      </c>
    </row>
    <row r="261" spans="1:5" ht="14.4" x14ac:dyDescent="0.3">
      <c r="A261" s="294" t="s">
        <v>730</v>
      </c>
      <c r="B261" s="295">
        <v>60657.66</v>
      </c>
      <c r="D261" s="296" t="s">
        <v>6848</v>
      </c>
      <c r="E261" s="297">
        <v>60657.66</v>
      </c>
    </row>
    <row r="262" spans="1:5" ht="14.4" x14ac:dyDescent="0.3">
      <c r="A262" s="294" t="s">
        <v>731</v>
      </c>
      <c r="B262" s="295">
        <v>12369.29</v>
      </c>
      <c r="D262" s="296" t="s">
        <v>6849</v>
      </c>
      <c r="E262" s="297">
        <v>12369.29</v>
      </c>
    </row>
    <row r="263" spans="1:5" ht="14.4" x14ac:dyDescent="0.3">
      <c r="A263" s="294" t="s">
        <v>732</v>
      </c>
      <c r="B263" s="295">
        <v>57722</v>
      </c>
      <c r="D263" s="296" t="s">
        <v>6850</v>
      </c>
      <c r="E263" s="297">
        <v>57722</v>
      </c>
    </row>
    <row r="264" spans="1:5" ht="14.4" x14ac:dyDescent="0.3">
      <c r="A264" s="294" t="s">
        <v>733</v>
      </c>
      <c r="B264" s="295">
        <v>10028.44</v>
      </c>
      <c r="D264" s="296" t="s">
        <v>6851</v>
      </c>
      <c r="E264" s="297">
        <v>10028.44</v>
      </c>
    </row>
    <row r="265" spans="1:5" ht="14.4" x14ac:dyDescent="0.3">
      <c r="A265" s="294" t="s">
        <v>734</v>
      </c>
      <c r="B265" s="295">
        <v>23655</v>
      </c>
      <c r="D265" s="296" t="s">
        <v>6852</v>
      </c>
      <c r="E265" s="297">
        <v>23655</v>
      </c>
    </row>
    <row r="266" spans="1:5" ht="14.4" x14ac:dyDescent="0.3">
      <c r="A266" s="294" t="s">
        <v>735</v>
      </c>
      <c r="B266" s="295">
        <v>19854</v>
      </c>
      <c r="D266" s="296" t="s">
        <v>6853</v>
      </c>
      <c r="E266" s="297">
        <v>19854</v>
      </c>
    </row>
    <row r="267" spans="1:5" ht="14.4" x14ac:dyDescent="0.3">
      <c r="A267" s="294" t="s">
        <v>736</v>
      </c>
      <c r="B267" s="295">
        <v>21061.88</v>
      </c>
      <c r="D267" s="296" t="s">
        <v>6854</v>
      </c>
      <c r="E267" s="297">
        <v>21061.88</v>
      </c>
    </row>
    <row r="268" spans="1:5" ht="14.4" x14ac:dyDescent="0.3">
      <c r="A268" s="294" t="s">
        <v>737</v>
      </c>
      <c r="B268" s="295">
        <v>4312</v>
      </c>
      <c r="D268" s="296" t="s">
        <v>6855</v>
      </c>
      <c r="E268" s="297">
        <v>4312</v>
      </c>
    </row>
    <row r="269" spans="1:5" ht="14.4" x14ac:dyDescent="0.3">
      <c r="A269" s="294" t="s">
        <v>738</v>
      </c>
      <c r="B269" s="295">
        <v>91717.52</v>
      </c>
      <c r="D269" s="296" t="s">
        <v>6856</v>
      </c>
      <c r="E269" s="297">
        <v>91717.52</v>
      </c>
    </row>
    <row r="270" spans="1:5" ht="14.4" x14ac:dyDescent="0.3">
      <c r="A270" s="294" t="s">
        <v>739</v>
      </c>
      <c r="B270" s="295">
        <v>12129.63</v>
      </c>
      <c r="D270" s="296" t="s">
        <v>6857</v>
      </c>
      <c r="E270" s="297">
        <v>12129.63</v>
      </c>
    </row>
    <row r="271" spans="1:5" ht="14.4" x14ac:dyDescent="0.3">
      <c r="A271" s="294" t="s">
        <v>740</v>
      </c>
      <c r="B271" s="295">
        <v>965280</v>
      </c>
      <c r="D271" s="296" t="s">
        <v>6858</v>
      </c>
      <c r="E271" s="297">
        <v>965280</v>
      </c>
    </row>
    <row r="272" spans="1:5" ht="14.4" x14ac:dyDescent="0.3">
      <c r="A272" s="294" t="s">
        <v>741</v>
      </c>
      <c r="B272" s="295">
        <v>35062</v>
      </c>
      <c r="D272" s="296" t="s">
        <v>6859</v>
      </c>
      <c r="E272" s="297">
        <v>35062</v>
      </c>
    </row>
    <row r="273" spans="1:5" ht="14.4" x14ac:dyDescent="0.3">
      <c r="A273" s="294" t="s">
        <v>742</v>
      </c>
      <c r="B273" s="295">
        <v>63825.94</v>
      </c>
      <c r="D273" s="296" t="s">
        <v>6860</v>
      </c>
      <c r="E273" s="297">
        <v>63825.94</v>
      </c>
    </row>
    <row r="274" spans="1:5" ht="14.4" x14ac:dyDescent="0.3">
      <c r="A274" s="294" t="s">
        <v>743</v>
      </c>
      <c r="B274" s="295">
        <v>250468.66</v>
      </c>
      <c r="D274" s="296" t="s">
        <v>6861</v>
      </c>
      <c r="E274" s="297">
        <v>250468.66</v>
      </c>
    </row>
    <row r="275" spans="1:5" ht="14.4" x14ac:dyDescent="0.3">
      <c r="A275" s="294" t="s">
        <v>744</v>
      </c>
      <c r="B275" s="295">
        <v>20622</v>
      </c>
      <c r="D275" s="296" t="s">
        <v>6862</v>
      </c>
      <c r="E275" s="297">
        <v>20622</v>
      </c>
    </row>
    <row r="276" spans="1:5" ht="14.4" x14ac:dyDescent="0.3">
      <c r="A276" s="294" t="s">
        <v>745</v>
      </c>
      <c r="B276" s="295">
        <v>390983.62</v>
      </c>
      <c r="D276" s="296" t="s">
        <v>6863</v>
      </c>
      <c r="E276" s="297">
        <v>390983.62</v>
      </c>
    </row>
    <row r="277" spans="1:5" ht="14.4" x14ac:dyDescent="0.3">
      <c r="A277" s="294" t="s">
        <v>746</v>
      </c>
      <c r="B277" s="295">
        <v>79168</v>
      </c>
      <c r="D277" s="296" t="s">
        <v>6864</v>
      </c>
      <c r="E277" s="297">
        <v>79168</v>
      </c>
    </row>
    <row r="278" spans="1:5" ht="14.4" x14ac:dyDescent="0.3">
      <c r="A278" s="294" t="s">
        <v>747</v>
      </c>
      <c r="B278" s="295">
        <v>10537</v>
      </c>
      <c r="D278" s="296" t="s">
        <v>6865</v>
      </c>
      <c r="E278" s="297">
        <v>10537</v>
      </c>
    </row>
    <row r="279" spans="1:5" ht="14.4" x14ac:dyDescent="0.3">
      <c r="A279" s="294" t="s">
        <v>748</v>
      </c>
      <c r="B279" s="295">
        <v>110382.1</v>
      </c>
      <c r="D279" s="296" t="s">
        <v>6866</v>
      </c>
      <c r="E279" s="297">
        <v>110382.1</v>
      </c>
    </row>
    <row r="280" spans="1:5" ht="14.4" x14ac:dyDescent="0.3">
      <c r="A280" s="294" t="s">
        <v>749</v>
      </c>
      <c r="B280" s="295">
        <v>89077</v>
      </c>
      <c r="D280" s="296" t="s">
        <v>6867</v>
      </c>
      <c r="E280" s="297">
        <v>89077</v>
      </c>
    </row>
    <row r="281" spans="1:5" ht="14.4" x14ac:dyDescent="0.3">
      <c r="A281" s="294" t="s">
        <v>750</v>
      </c>
      <c r="B281" s="295">
        <v>4163</v>
      </c>
      <c r="D281" s="296" t="s">
        <v>6868</v>
      </c>
      <c r="E281" s="297">
        <v>4163</v>
      </c>
    </row>
    <row r="282" spans="1:5" ht="14.4" x14ac:dyDescent="0.3">
      <c r="A282" s="294" t="s">
        <v>751</v>
      </c>
      <c r="B282" s="295">
        <v>1000</v>
      </c>
      <c r="D282" s="296" t="s">
        <v>6869</v>
      </c>
      <c r="E282" s="297">
        <v>1000</v>
      </c>
    </row>
    <row r="283" spans="1:5" ht="14.4" x14ac:dyDescent="0.3">
      <c r="A283" s="294" t="s">
        <v>752</v>
      </c>
      <c r="B283" s="295">
        <v>706</v>
      </c>
      <c r="D283" s="296" t="s">
        <v>6870</v>
      </c>
      <c r="E283" s="297">
        <v>706</v>
      </c>
    </row>
    <row r="284" spans="1:5" ht="14.4" x14ac:dyDescent="0.3">
      <c r="A284" s="294" t="s">
        <v>753</v>
      </c>
      <c r="B284" s="295">
        <v>25674.58</v>
      </c>
      <c r="D284" s="296" t="s">
        <v>6871</v>
      </c>
      <c r="E284" s="297">
        <v>25674.58</v>
      </c>
    </row>
    <row r="285" spans="1:5" ht="14.4" x14ac:dyDescent="0.3">
      <c r="A285" s="294" t="s">
        <v>754</v>
      </c>
      <c r="B285" s="295">
        <v>2520</v>
      </c>
      <c r="D285" s="296" t="s">
        <v>6872</v>
      </c>
      <c r="E285" s="297">
        <v>2520</v>
      </c>
    </row>
    <row r="286" spans="1:5" ht="14.4" x14ac:dyDescent="0.3">
      <c r="A286" s="294" t="s">
        <v>755</v>
      </c>
      <c r="B286" s="295">
        <v>500</v>
      </c>
      <c r="D286" s="296" t="s">
        <v>6873</v>
      </c>
      <c r="E286" s="297">
        <v>500</v>
      </c>
    </row>
    <row r="287" spans="1:5" ht="14.4" x14ac:dyDescent="0.3">
      <c r="A287" s="294" t="s">
        <v>756</v>
      </c>
      <c r="B287" s="295">
        <v>27005</v>
      </c>
      <c r="D287" s="296" t="s">
        <v>6874</v>
      </c>
      <c r="E287" s="297">
        <v>27005</v>
      </c>
    </row>
    <row r="288" spans="1:5" ht="14.4" x14ac:dyDescent="0.3">
      <c r="A288" s="294" t="s">
        <v>3999</v>
      </c>
      <c r="B288" s="295">
        <v>962</v>
      </c>
      <c r="D288" s="296" t="s">
        <v>10441</v>
      </c>
      <c r="E288" s="297">
        <v>962</v>
      </c>
    </row>
    <row r="289" spans="1:5" ht="14.4" x14ac:dyDescent="0.3">
      <c r="A289" s="294" t="s">
        <v>4000</v>
      </c>
      <c r="B289" s="295">
        <v>3496</v>
      </c>
      <c r="D289" s="296" t="s">
        <v>10442</v>
      </c>
      <c r="E289" s="297">
        <v>3496</v>
      </c>
    </row>
    <row r="290" spans="1:5" ht="14.4" x14ac:dyDescent="0.3">
      <c r="A290" s="294" t="s">
        <v>757</v>
      </c>
      <c r="B290" s="295">
        <v>18531</v>
      </c>
      <c r="D290" s="296" t="s">
        <v>6875</v>
      </c>
      <c r="E290" s="297">
        <v>18531</v>
      </c>
    </row>
    <row r="291" spans="1:5" ht="14.4" x14ac:dyDescent="0.3">
      <c r="A291" s="294" t="s">
        <v>758</v>
      </c>
      <c r="B291" s="295">
        <v>370893</v>
      </c>
      <c r="D291" s="296" t="s">
        <v>6876</v>
      </c>
      <c r="E291" s="297">
        <v>370893</v>
      </c>
    </row>
    <row r="292" spans="1:5" ht="14.4" x14ac:dyDescent="0.3">
      <c r="A292" s="294" t="s">
        <v>759</v>
      </c>
      <c r="B292" s="295">
        <v>15416.65</v>
      </c>
      <c r="D292" s="296" t="s">
        <v>6877</v>
      </c>
      <c r="E292" s="297">
        <v>15416.65</v>
      </c>
    </row>
    <row r="293" spans="1:5" ht="14.4" x14ac:dyDescent="0.3">
      <c r="A293" s="294" t="s">
        <v>760</v>
      </c>
      <c r="B293" s="295">
        <v>2560</v>
      </c>
      <c r="D293" s="296" t="s">
        <v>6878</v>
      </c>
      <c r="E293" s="297">
        <v>2560</v>
      </c>
    </row>
    <row r="294" spans="1:5" ht="14.4" x14ac:dyDescent="0.3">
      <c r="A294" s="294" t="s">
        <v>761</v>
      </c>
      <c r="B294" s="295">
        <v>600</v>
      </c>
      <c r="D294" s="296" t="s">
        <v>6879</v>
      </c>
      <c r="E294" s="297">
        <v>600</v>
      </c>
    </row>
    <row r="295" spans="1:5" ht="14.4" x14ac:dyDescent="0.3">
      <c r="A295" s="294" t="s">
        <v>762</v>
      </c>
      <c r="B295" s="295">
        <v>1155</v>
      </c>
      <c r="D295" s="296" t="s">
        <v>6880</v>
      </c>
      <c r="E295" s="297">
        <v>1155</v>
      </c>
    </row>
    <row r="296" spans="1:5" ht="14.4" x14ac:dyDescent="0.3">
      <c r="A296" s="294" t="s">
        <v>763</v>
      </c>
      <c r="B296" s="295">
        <v>37210</v>
      </c>
      <c r="D296" s="296" t="s">
        <v>6881</v>
      </c>
      <c r="E296" s="297">
        <v>37210</v>
      </c>
    </row>
    <row r="297" spans="1:5" ht="14.4" x14ac:dyDescent="0.3">
      <c r="A297" s="294" t="s">
        <v>764</v>
      </c>
      <c r="B297" s="295">
        <v>2162</v>
      </c>
      <c r="D297" s="296" t="s">
        <v>6882</v>
      </c>
      <c r="E297" s="297">
        <v>2162</v>
      </c>
    </row>
    <row r="298" spans="1:5" ht="14.4" x14ac:dyDescent="0.3">
      <c r="A298" s="294" t="s">
        <v>765</v>
      </c>
      <c r="B298" s="295">
        <v>216000</v>
      </c>
      <c r="D298" s="296" t="s">
        <v>6883</v>
      </c>
      <c r="E298" s="297">
        <v>216000</v>
      </c>
    </row>
    <row r="299" spans="1:5" ht="14.4" x14ac:dyDescent="0.3">
      <c r="A299" s="294" t="s">
        <v>766</v>
      </c>
      <c r="B299" s="295">
        <v>36457</v>
      </c>
      <c r="D299" s="296" t="s">
        <v>6884</v>
      </c>
      <c r="E299" s="297">
        <v>36457</v>
      </c>
    </row>
    <row r="300" spans="1:5" ht="14.4" x14ac:dyDescent="0.3">
      <c r="A300" s="294" t="s">
        <v>4001</v>
      </c>
      <c r="B300" s="295">
        <v>2490</v>
      </c>
      <c r="D300" s="296" t="s">
        <v>6885</v>
      </c>
      <c r="E300" s="297">
        <v>2490</v>
      </c>
    </row>
    <row r="301" spans="1:5" ht="14.4" x14ac:dyDescent="0.3">
      <c r="A301" s="294" t="s">
        <v>4002</v>
      </c>
      <c r="B301" s="295">
        <v>2989</v>
      </c>
      <c r="D301" s="296" t="s">
        <v>6886</v>
      </c>
      <c r="E301" s="297">
        <v>2989</v>
      </c>
    </row>
    <row r="302" spans="1:5" ht="14.4" x14ac:dyDescent="0.3">
      <c r="A302" s="294" t="s">
        <v>767</v>
      </c>
      <c r="B302" s="295">
        <v>53035</v>
      </c>
      <c r="D302" s="296" t="s">
        <v>6887</v>
      </c>
      <c r="E302" s="297">
        <v>53035</v>
      </c>
    </row>
    <row r="303" spans="1:5" ht="14.4" x14ac:dyDescent="0.3">
      <c r="A303" s="294" t="s">
        <v>768</v>
      </c>
      <c r="B303" s="295">
        <v>52512.79</v>
      </c>
      <c r="D303" s="296" t="s">
        <v>6888</v>
      </c>
      <c r="E303" s="297">
        <v>52512.79</v>
      </c>
    </row>
    <row r="304" spans="1:5" ht="14.4" x14ac:dyDescent="0.3">
      <c r="A304" s="294" t="s">
        <v>769</v>
      </c>
      <c r="B304" s="295">
        <v>3336</v>
      </c>
      <c r="D304" s="296" t="s">
        <v>6889</v>
      </c>
      <c r="E304" s="297">
        <v>3336</v>
      </c>
    </row>
    <row r="305" spans="1:5" ht="14.4" x14ac:dyDescent="0.3">
      <c r="A305" s="294" t="s">
        <v>770</v>
      </c>
      <c r="B305" s="295">
        <v>9638.83</v>
      </c>
      <c r="D305" s="296" t="s">
        <v>6890</v>
      </c>
      <c r="E305" s="297">
        <v>9638.83</v>
      </c>
    </row>
    <row r="306" spans="1:5" ht="14.4" x14ac:dyDescent="0.3">
      <c r="A306" s="294" t="s">
        <v>771</v>
      </c>
      <c r="B306" s="295">
        <v>102000</v>
      </c>
      <c r="D306" s="296" t="s">
        <v>6891</v>
      </c>
      <c r="E306" s="297">
        <v>102000</v>
      </c>
    </row>
    <row r="307" spans="1:5" ht="14.4" x14ac:dyDescent="0.3">
      <c r="A307" s="294" t="s">
        <v>772</v>
      </c>
      <c r="B307" s="295">
        <v>47060</v>
      </c>
      <c r="D307" s="296" t="s">
        <v>6892</v>
      </c>
      <c r="E307" s="297">
        <v>47060</v>
      </c>
    </row>
    <row r="308" spans="1:5" ht="14.4" x14ac:dyDescent="0.3">
      <c r="A308" s="294" t="s">
        <v>773</v>
      </c>
      <c r="B308" s="295">
        <v>1170</v>
      </c>
      <c r="D308" s="296" t="s">
        <v>6893</v>
      </c>
      <c r="E308" s="297">
        <v>1170</v>
      </c>
    </row>
    <row r="309" spans="1:5" ht="14.4" x14ac:dyDescent="0.3">
      <c r="A309" s="294" t="s">
        <v>774</v>
      </c>
      <c r="B309" s="295">
        <v>1219</v>
      </c>
      <c r="D309" s="296" t="s">
        <v>6894</v>
      </c>
      <c r="E309" s="297">
        <v>1219</v>
      </c>
    </row>
    <row r="310" spans="1:5" ht="14.4" x14ac:dyDescent="0.3">
      <c r="A310" s="294" t="s">
        <v>775</v>
      </c>
      <c r="B310" s="295">
        <v>4875</v>
      </c>
      <c r="D310" s="296" t="s">
        <v>6895</v>
      </c>
      <c r="E310" s="297">
        <v>4875</v>
      </c>
    </row>
    <row r="311" spans="1:5" ht="14.4" x14ac:dyDescent="0.3">
      <c r="A311" s="294" t="s">
        <v>776</v>
      </c>
      <c r="B311" s="295">
        <v>18850</v>
      </c>
      <c r="D311" s="296" t="s">
        <v>6896</v>
      </c>
      <c r="E311" s="297">
        <v>18850</v>
      </c>
    </row>
    <row r="312" spans="1:5" ht="14.4" x14ac:dyDescent="0.3">
      <c r="A312" s="294" t="s">
        <v>777</v>
      </c>
      <c r="B312" s="295">
        <v>6306</v>
      </c>
      <c r="D312" s="296" t="s">
        <v>6897</v>
      </c>
      <c r="E312" s="297">
        <v>6306</v>
      </c>
    </row>
    <row r="313" spans="1:5" ht="14.4" x14ac:dyDescent="0.3">
      <c r="A313" s="294" t="s">
        <v>778</v>
      </c>
      <c r="B313" s="295">
        <v>15991</v>
      </c>
      <c r="D313" s="296" t="s">
        <v>6898</v>
      </c>
      <c r="E313" s="297">
        <v>15991</v>
      </c>
    </row>
    <row r="314" spans="1:5" ht="14.4" x14ac:dyDescent="0.3">
      <c r="A314" s="294" t="s">
        <v>779</v>
      </c>
      <c r="B314" s="295">
        <v>14850</v>
      </c>
      <c r="D314" s="296" t="s">
        <v>6899</v>
      </c>
      <c r="E314" s="297">
        <v>14850</v>
      </c>
    </row>
    <row r="315" spans="1:5" ht="14.4" x14ac:dyDescent="0.3">
      <c r="A315" s="294" t="s">
        <v>780</v>
      </c>
      <c r="B315" s="295">
        <v>55753.5</v>
      </c>
      <c r="D315" s="296" t="s">
        <v>6900</v>
      </c>
      <c r="E315" s="297">
        <v>55753.5</v>
      </c>
    </row>
    <row r="316" spans="1:5" ht="14.4" x14ac:dyDescent="0.3">
      <c r="A316" s="294" t="s">
        <v>4003</v>
      </c>
      <c r="B316" s="295">
        <v>5844</v>
      </c>
      <c r="D316" s="296" t="s">
        <v>10443</v>
      </c>
      <c r="E316" s="297">
        <v>5844</v>
      </c>
    </row>
    <row r="317" spans="1:5" ht="14.4" x14ac:dyDescent="0.3">
      <c r="A317" s="294" t="s">
        <v>781</v>
      </c>
      <c r="B317" s="295">
        <v>42789.1</v>
      </c>
      <c r="D317" s="296" t="s">
        <v>6901</v>
      </c>
      <c r="E317" s="297">
        <v>42789.1</v>
      </c>
    </row>
    <row r="318" spans="1:5" ht="14.4" x14ac:dyDescent="0.3">
      <c r="A318" s="294" t="s">
        <v>782</v>
      </c>
      <c r="B318" s="295">
        <v>20254</v>
      </c>
      <c r="D318" s="296" t="s">
        <v>6902</v>
      </c>
      <c r="E318" s="297">
        <v>20254</v>
      </c>
    </row>
    <row r="319" spans="1:5" ht="14.4" x14ac:dyDescent="0.3">
      <c r="A319" s="294" t="s">
        <v>783</v>
      </c>
      <c r="B319" s="295">
        <v>14853</v>
      </c>
      <c r="D319" s="296" t="s">
        <v>6903</v>
      </c>
      <c r="E319" s="297">
        <v>14853</v>
      </c>
    </row>
    <row r="320" spans="1:5" ht="14.4" x14ac:dyDescent="0.3">
      <c r="A320" s="294" t="s">
        <v>784</v>
      </c>
      <c r="B320" s="295">
        <v>1373</v>
      </c>
      <c r="D320" s="296" t="s">
        <v>6904</v>
      </c>
      <c r="E320" s="297">
        <v>1373</v>
      </c>
    </row>
    <row r="321" spans="1:5" ht="14.4" x14ac:dyDescent="0.3">
      <c r="A321" s="294" t="s">
        <v>785</v>
      </c>
      <c r="B321" s="295">
        <v>90607</v>
      </c>
      <c r="D321" s="296" t="s">
        <v>6905</v>
      </c>
      <c r="E321" s="297">
        <v>90607</v>
      </c>
    </row>
    <row r="322" spans="1:5" ht="14.4" x14ac:dyDescent="0.3">
      <c r="A322" s="294" t="s">
        <v>786</v>
      </c>
      <c r="B322" s="295">
        <v>4106</v>
      </c>
      <c r="D322" s="296" t="s">
        <v>6906</v>
      </c>
      <c r="E322" s="297">
        <v>4106</v>
      </c>
    </row>
    <row r="323" spans="1:5" ht="14.4" x14ac:dyDescent="0.3">
      <c r="A323" s="294" t="s">
        <v>787</v>
      </c>
      <c r="B323" s="295">
        <v>546</v>
      </c>
      <c r="D323" s="296" t="s">
        <v>6907</v>
      </c>
      <c r="E323" s="297">
        <v>546</v>
      </c>
    </row>
    <row r="324" spans="1:5" ht="14.4" x14ac:dyDescent="0.3">
      <c r="A324" s="294" t="s">
        <v>788</v>
      </c>
      <c r="B324" s="295">
        <v>1600</v>
      </c>
      <c r="D324" s="296" t="s">
        <v>6908</v>
      </c>
      <c r="E324" s="297">
        <v>1600</v>
      </c>
    </row>
    <row r="325" spans="1:5" ht="14.4" x14ac:dyDescent="0.3">
      <c r="A325" s="294" t="s">
        <v>789</v>
      </c>
      <c r="B325" s="295">
        <v>5150</v>
      </c>
      <c r="D325" s="296" t="s">
        <v>6909</v>
      </c>
      <c r="E325" s="297">
        <v>5150</v>
      </c>
    </row>
    <row r="326" spans="1:5" ht="14.4" x14ac:dyDescent="0.3">
      <c r="A326" s="294" t="s">
        <v>790</v>
      </c>
      <c r="B326" s="295">
        <v>900</v>
      </c>
      <c r="D326" s="296" t="s">
        <v>6910</v>
      </c>
      <c r="E326" s="297">
        <v>900</v>
      </c>
    </row>
    <row r="327" spans="1:5" ht="14.4" x14ac:dyDescent="0.3">
      <c r="A327" s="294" t="s">
        <v>791</v>
      </c>
      <c r="B327" s="295">
        <v>2181</v>
      </c>
      <c r="D327" s="296" t="s">
        <v>6911</v>
      </c>
      <c r="E327" s="297">
        <v>2181</v>
      </c>
    </row>
    <row r="328" spans="1:5" ht="14.4" x14ac:dyDescent="0.3">
      <c r="A328" s="294" t="s">
        <v>792</v>
      </c>
      <c r="B328" s="295">
        <v>8585</v>
      </c>
      <c r="D328" s="296" t="s">
        <v>6912</v>
      </c>
      <c r="E328" s="297">
        <v>8585</v>
      </c>
    </row>
    <row r="329" spans="1:5" ht="14.4" x14ac:dyDescent="0.3">
      <c r="A329" s="294" t="s">
        <v>793</v>
      </c>
      <c r="B329" s="295">
        <v>35400</v>
      </c>
      <c r="D329" s="296" t="s">
        <v>6913</v>
      </c>
      <c r="E329" s="297">
        <v>35400</v>
      </c>
    </row>
    <row r="330" spans="1:5" ht="14.4" x14ac:dyDescent="0.3">
      <c r="A330" s="294" t="s">
        <v>794</v>
      </c>
      <c r="B330" s="295">
        <v>157348.95000000001</v>
      </c>
      <c r="D330" s="296" t="s">
        <v>6914</v>
      </c>
      <c r="E330" s="297">
        <v>157348.95000000001</v>
      </c>
    </row>
    <row r="331" spans="1:5" ht="14.4" x14ac:dyDescent="0.3">
      <c r="A331" s="294" t="s">
        <v>795</v>
      </c>
      <c r="B331" s="295">
        <v>1709.5</v>
      </c>
      <c r="D331" s="296" t="s">
        <v>6915</v>
      </c>
      <c r="E331" s="297">
        <v>1709.5</v>
      </c>
    </row>
    <row r="332" spans="1:5" ht="14.4" x14ac:dyDescent="0.3">
      <c r="A332" s="294" t="s">
        <v>4014</v>
      </c>
      <c r="B332" s="295">
        <v>1796</v>
      </c>
      <c r="D332" s="296" t="s">
        <v>10444</v>
      </c>
      <c r="E332" s="297">
        <v>1796</v>
      </c>
    </row>
    <row r="333" spans="1:5" ht="14.4" x14ac:dyDescent="0.3">
      <c r="A333" s="294" t="s">
        <v>796</v>
      </c>
      <c r="B333" s="295">
        <v>9185</v>
      </c>
      <c r="D333" s="296" t="s">
        <v>6916</v>
      </c>
      <c r="E333" s="297">
        <v>9185</v>
      </c>
    </row>
    <row r="334" spans="1:5" ht="14.4" x14ac:dyDescent="0.3">
      <c r="A334" s="294" t="s">
        <v>797</v>
      </c>
      <c r="B334" s="295">
        <v>1520</v>
      </c>
      <c r="D334" s="296" t="s">
        <v>6917</v>
      </c>
      <c r="E334" s="297">
        <v>1520</v>
      </c>
    </row>
    <row r="335" spans="1:5" ht="14.4" x14ac:dyDescent="0.3">
      <c r="A335" s="294" t="s">
        <v>798</v>
      </c>
      <c r="B335" s="295">
        <v>10802</v>
      </c>
      <c r="D335" s="296" t="s">
        <v>6918</v>
      </c>
      <c r="E335" s="297">
        <v>10802</v>
      </c>
    </row>
    <row r="336" spans="1:5" ht="14.4" x14ac:dyDescent="0.3">
      <c r="A336" s="294" t="s">
        <v>799</v>
      </c>
      <c r="B336" s="295">
        <v>47000</v>
      </c>
      <c r="D336" s="296" t="s">
        <v>6919</v>
      </c>
      <c r="E336" s="297">
        <v>47000</v>
      </c>
    </row>
    <row r="337" spans="1:5" ht="14.4" x14ac:dyDescent="0.3">
      <c r="A337" s="294" t="s">
        <v>800</v>
      </c>
      <c r="B337" s="295">
        <v>3259</v>
      </c>
      <c r="D337" s="296" t="s">
        <v>6920</v>
      </c>
      <c r="E337" s="297">
        <v>3259</v>
      </c>
    </row>
    <row r="338" spans="1:5" ht="14.4" x14ac:dyDescent="0.3">
      <c r="A338" s="294" t="s">
        <v>801</v>
      </c>
      <c r="B338" s="295">
        <v>16274</v>
      </c>
      <c r="D338" s="296" t="s">
        <v>6921</v>
      </c>
      <c r="E338" s="297">
        <v>16274</v>
      </c>
    </row>
    <row r="339" spans="1:5" ht="14.4" x14ac:dyDescent="0.3">
      <c r="A339" s="294" t="s">
        <v>802</v>
      </c>
      <c r="B339" s="295">
        <v>4897</v>
      </c>
      <c r="D339" s="296" t="s">
        <v>6922</v>
      </c>
      <c r="E339" s="297">
        <v>4897</v>
      </c>
    </row>
    <row r="340" spans="1:5" ht="14.4" x14ac:dyDescent="0.3">
      <c r="A340" s="294" t="s">
        <v>803</v>
      </c>
      <c r="B340" s="295">
        <v>1028</v>
      </c>
      <c r="D340" s="296" t="s">
        <v>6923</v>
      </c>
      <c r="E340" s="297">
        <v>1028</v>
      </c>
    </row>
    <row r="341" spans="1:5" ht="14.4" x14ac:dyDescent="0.3">
      <c r="A341" s="294" t="s">
        <v>804</v>
      </c>
      <c r="B341" s="295">
        <v>15150</v>
      </c>
      <c r="D341" s="296" t="s">
        <v>6924</v>
      </c>
      <c r="E341" s="297">
        <v>15150</v>
      </c>
    </row>
    <row r="342" spans="1:5" ht="14.4" x14ac:dyDescent="0.3">
      <c r="A342" s="294" t="s">
        <v>805</v>
      </c>
      <c r="B342" s="295">
        <v>5401</v>
      </c>
      <c r="D342" s="296" t="s">
        <v>6925</v>
      </c>
      <c r="E342" s="297">
        <v>5401</v>
      </c>
    </row>
    <row r="343" spans="1:5" ht="14.4" x14ac:dyDescent="0.3">
      <c r="A343" s="294" t="s">
        <v>806</v>
      </c>
      <c r="B343" s="295">
        <v>101114</v>
      </c>
      <c r="D343" s="296" t="s">
        <v>6926</v>
      </c>
      <c r="E343" s="297">
        <v>101114</v>
      </c>
    </row>
    <row r="344" spans="1:5" ht="14.4" x14ac:dyDescent="0.3">
      <c r="A344" s="294" t="s">
        <v>807</v>
      </c>
      <c r="B344" s="295">
        <v>41500</v>
      </c>
      <c r="D344" s="296" t="s">
        <v>6927</v>
      </c>
      <c r="E344" s="297">
        <v>41500</v>
      </c>
    </row>
    <row r="345" spans="1:5" ht="14.4" x14ac:dyDescent="0.3">
      <c r="A345" s="294" t="s">
        <v>808</v>
      </c>
      <c r="B345" s="295">
        <v>70100</v>
      </c>
      <c r="D345" s="296" t="s">
        <v>6928</v>
      </c>
      <c r="E345" s="297">
        <v>70100</v>
      </c>
    </row>
    <row r="346" spans="1:5" ht="14.4" x14ac:dyDescent="0.3">
      <c r="A346" s="294" t="s">
        <v>809</v>
      </c>
      <c r="B346" s="295">
        <v>1283</v>
      </c>
      <c r="D346" s="296" t="s">
        <v>6929</v>
      </c>
      <c r="E346" s="297">
        <v>1283</v>
      </c>
    </row>
    <row r="347" spans="1:5" ht="14.4" x14ac:dyDescent="0.3">
      <c r="A347" s="294" t="s">
        <v>810</v>
      </c>
      <c r="B347" s="295">
        <v>23877</v>
      </c>
      <c r="D347" s="296" t="s">
        <v>6930</v>
      </c>
      <c r="E347" s="297">
        <v>23877</v>
      </c>
    </row>
    <row r="348" spans="1:5" ht="14.4" x14ac:dyDescent="0.3">
      <c r="A348" s="294" t="s">
        <v>811</v>
      </c>
      <c r="B348" s="295">
        <v>130974.99</v>
      </c>
      <c r="D348" s="296" t="s">
        <v>6931</v>
      </c>
      <c r="E348" s="297">
        <v>130974.99</v>
      </c>
    </row>
    <row r="349" spans="1:5" ht="14.4" x14ac:dyDescent="0.3">
      <c r="A349" s="294" t="s">
        <v>812</v>
      </c>
      <c r="B349" s="295">
        <v>19521.38</v>
      </c>
      <c r="D349" s="296" t="s">
        <v>6932</v>
      </c>
      <c r="E349" s="297">
        <v>19521.38</v>
      </c>
    </row>
    <row r="350" spans="1:5" ht="14.4" x14ac:dyDescent="0.3">
      <c r="A350" s="294" t="s">
        <v>813</v>
      </c>
      <c r="B350" s="295">
        <v>149</v>
      </c>
      <c r="D350" s="296" t="s">
        <v>6933</v>
      </c>
      <c r="E350" s="297">
        <v>149</v>
      </c>
    </row>
    <row r="351" spans="1:5" ht="14.4" x14ac:dyDescent="0.3">
      <c r="A351" s="294" t="s">
        <v>814</v>
      </c>
      <c r="B351" s="295">
        <v>660</v>
      </c>
      <c r="D351" s="296" t="s">
        <v>6934</v>
      </c>
      <c r="E351" s="297">
        <v>660</v>
      </c>
    </row>
    <row r="352" spans="1:5" ht="14.4" x14ac:dyDescent="0.3">
      <c r="A352" s="294" t="s">
        <v>815</v>
      </c>
      <c r="B352" s="295">
        <v>9400</v>
      </c>
      <c r="D352" s="296" t="s">
        <v>6935</v>
      </c>
      <c r="E352" s="297">
        <v>9400</v>
      </c>
    </row>
    <row r="353" spans="1:5" ht="14.4" x14ac:dyDescent="0.3">
      <c r="A353" s="294" t="s">
        <v>4004</v>
      </c>
      <c r="B353" s="295">
        <v>10033</v>
      </c>
      <c r="D353" s="296" t="s">
        <v>6936</v>
      </c>
      <c r="E353" s="297">
        <v>10033</v>
      </c>
    </row>
    <row r="354" spans="1:5" ht="14.4" x14ac:dyDescent="0.3">
      <c r="A354" s="294" t="s">
        <v>816</v>
      </c>
      <c r="B354" s="295">
        <v>22954</v>
      </c>
      <c r="D354" s="296" t="s">
        <v>6937</v>
      </c>
      <c r="E354" s="297">
        <v>22954</v>
      </c>
    </row>
    <row r="355" spans="1:5" ht="14.4" x14ac:dyDescent="0.3">
      <c r="A355" s="294" t="s">
        <v>817</v>
      </c>
      <c r="B355" s="295">
        <v>2687.52</v>
      </c>
      <c r="D355" s="296" t="s">
        <v>6938</v>
      </c>
      <c r="E355" s="297">
        <v>2687.52</v>
      </c>
    </row>
    <row r="356" spans="1:5" ht="14.4" x14ac:dyDescent="0.3">
      <c r="A356" s="294" t="s">
        <v>818</v>
      </c>
      <c r="B356" s="295">
        <v>1735</v>
      </c>
      <c r="D356" s="296" t="s">
        <v>6939</v>
      </c>
      <c r="E356" s="297">
        <v>1735</v>
      </c>
    </row>
    <row r="357" spans="1:5" ht="14.4" x14ac:dyDescent="0.3">
      <c r="A357" s="294" t="s">
        <v>4005</v>
      </c>
      <c r="B357" s="295">
        <v>1636</v>
      </c>
      <c r="D357" s="296" t="s">
        <v>6940</v>
      </c>
      <c r="E357" s="297">
        <v>1636</v>
      </c>
    </row>
    <row r="358" spans="1:5" ht="14.4" x14ac:dyDescent="0.3">
      <c r="A358" s="294" t="s">
        <v>819</v>
      </c>
      <c r="B358" s="295">
        <v>42887.25</v>
      </c>
      <c r="D358" s="296" t="s">
        <v>6941</v>
      </c>
      <c r="E358" s="297">
        <v>42887.25</v>
      </c>
    </row>
    <row r="359" spans="1:5" ht="14.4" x14ac:dyDescent="0.3">
      <c r="A359" s="294" t="s">
        <v>820</v>
      </c>
      <c r="B359" s="295">
        <v>74264</v>
      </c>
      <c r="D359" s="296" t="s">
        <v>6942</v>
      </c>
      <c r="E359" s="297">
        <v>74264</v>
      </c>
    </row>
    <row r="360" spans="1:5" ht="14.4" x14ac:dyDescent="0.3">
      <c r="A360" s="294" t="s">
        <v>821</v>
      </c>
      <c r="B360" s="295">
        <v>13831</v>
      </c>
      <c r="D360" s="296" t="s">
        <v>6943</v>
      </c>
      <c r="E360" s="297">
        <v>13831</v>
      </c>
    </row>
    <row r="361" spans="1:5" ht="14.4" x14ac:dyDescent="0.3">
      <c r="A361" s="294" t="s">
        <v>4006</v>
      </c>
      <c r="B361" s="295">
        <v>744</v>
      </c>
      <c r="D361" s="296" t="s">
        <v>10445</v>
      </c>
      <c r="E361" s="297">
        <v>744</v>
      </c>
    </row>
    <row r="362" spans="1:5" ht="14.4" x14ac:dyDescent="0.3">
      <c r="A362" s="294" t="s">
        <v>822</v>
      </c>
      <c r="B362" s="295">
        <v>8314.6299999999992</v>
      </c>
      <c r="D362" s="296" t="s">
        <v>6944</v>
      </c>
      <c r="E362" s="297">
        <v>8314.6299999999992</v>
      </c>
    </row>
    <row r="363" spans="1:5" ht="14.4" x14ac:dyDescent="0.3">
      <c r="A363" s="294" t="s">
        <v>823</v>
      </c>
      <c r="B363" s="295">
        <v>12200</v>
      </c>
      <c r="D363" s="296" t="s">
        <v>6945</v>
      </c>
      <c r="E363" s="297">
        <v>12200</v>
      </c>
    </row>
    <row r="364" spans="1:5" ht="14.4" x14ac:dyDescent="0.3">
      <c r="A364" s="294" t="s">
        <v>824</v>
      </c>
      <c r="B364" s="295">
        <v>37807</v>
      </c>
      <c r="D364" s="296" t="s">
        <v>6946</v>
      </c>
      <c r="E364" s="297">
        <v>37807</v>
      </c>
    </row>
    <row r="365" spans="1:5" ht="14.4" x14ac:dyDescent="0.3">
      <c r="A365" s="294" t="s">
        <v>825</v>
      </c>
      <c r="B365" s="295">
        <v>727500</v>
      </c>
      <c r="D365" s="296" t="s">
        <v>6947</v>
      </c>
      <c r="E365" s="297">
        <v>727500</v>
      </c>
    </row>
    <row r="366" spans="1:5" ht="14.4" x14ac:dyDescent="0.3">
      <c r="A366" s="294" t="s">
        <v>826</v>
      </c>
      <c r="B366" s="295">
        <v>7999</v>
      </c>
      <c r="D366" s="296" t="s">
        <v>6948</v>
      </c>
      <c r="E366" s="297">
        <v>7999</v>
      </c>
    </row>
    <row r="367" spans="1:5" ht="14.4" x14ac:dyDescent="0.3">
      <c r="A367" s="294" t="s">
        <v>827</v>
      </c>
      <c r="B367" s="295">
        <v>3187</v>
      </c>
      <c r="D367" s="296" t="s">
        <v>6949</v>
      </c>
      <c r="E367" s="297">
        <v>3187</v>
      </c>
    </row>
    <row r="368" spans="1:5" ht="14.4" x14ac:dyDescent="0.3">
      <c r="A368" s="294" t="s">
        <v>828</v>
      </c>
      <c r="B368" s="295">
        <v>8962</v>
      </c>
      <c r="D368" s="296" t="s">
        <v>6950</v>
      </c>
      <c r="E368" s="297">
        <v>8962</v>
      </c>
    </row>
    <row r="369" spans="1:5" ht="14.4" x14ac:dyDescent="0.3">
      <c r="A369" s="294" t="s">
        <v>829</v>
      </c>
      <c r="B369" s="295">
        <v>2512.5</v>
      </c>
      <c r="D369" s="296" t="s">
        <v>6951</v>
      </c>
      <c r="E369" s="297">
        <v>2512.5</v>
      </c>
    </row>
    <row r="370" spans="1:5" ht="14.4" x14ac:dyDescent="0.3">
      <c r="A370" s="294" t="s">
        <v>830</v>
      </c>
      <c r="B370" s="295">
        <v>1431.98</v>
      </c>
      <c r="D370" s="296" t="s">
        <v>6952</v>
      </c>
      <c r="E370" s="297">
        <v>1431.98</v>
      </c>
    </row>
    <row r="371" spans="1:5" ht="14.4" x14ac:dyDescent="0.3">
      <c r="A371" s="294" t="s">
        <v>4007</v>
      </c>
      <c r="B371" s="295">
        <v>7018</v>
      </c>
      <c r="D371" s="296" t="s">
        <v>10446</v>
      </c>
      <c r="E371" s="297">
        <v>7018</v>
      </c>
    </row>
    <row r="372" spans="1:5" ht="14.4" x14ac:dyDescent="0.3">
      <c r="A372" s="294" t="s">
        <v>831</v>
      </c>
      <c r="B372" s="295">
        <v>872</v>
      </c>
      <c r="D372" s="296" t="s">
        <v>6953</v>
      </c>
      <c r="E372" s="297">
        <v>872</v>
      </c>
    </row>
    <row r="373" spans="1:5" ht="14.4" x14ac:dyDescent="0.3">
      <c r="A373" s="294" t="s">
        <v>832</v>
      </c>
      <c r="B373" s="295">
        <v>2271</v>
      </c>
      <c r="D373" s="296" t="s">
        <v>6954</v>
      </c>
      <c r="E373" s="297">
        <v>2271</v>
      </c>
    </row>
    <row r="374" spans="1:5" ht="14.4" x14ac:dyDescent="0.3">
      <c r="A374" s="294" t="s">
        <v>833</v>
      </c>
      <c r="B374" s="295">
        <v>775</v>
      </c>
      <c r="D374" s="296" t="s">
        <v>6955</v>
      </c>
      <c r="E374" s="297">
        <v>775</v>
      </c>
    </row>
    <row r="375" spans="1:5" ht="14.4" x14ac:dyDescent="0.3">
      <c r="A375" s="294" t="s">
        <v>834</v>
      </c>
      <c r="B375" s="295">
        <v>2361</v>
      </c>
      <c r="D375" s="296" t="s">
        <v>6956</v>
      </c>
      <c r="E375" s="297">
        <v>2361</v>
      </c>
    </row>
    <row r="376" spans="1:5" ht="14.4" x14ac:dyDescent="0.3">
      <c r="A376" s="294" t="s">
        <v>835</v>
      </c>
      <c r="B376" s="295">
        <v>8402.08</v>
      </c>
      <c r="D376" s="296" t="s">
        <v>6957</v>
      </c>
      <c r="E376" s="297">
        <v>8402.08</v>
      </c>
    </row>
    <row r="377" spans="1:5" ht="14.4" x14ac:dyDescent="0.3">
      <c r="A377" s="294" t="s">
        <v>836</v>
      </c>
      <c r="B377" s="295">
        <v>750</v>
      </c>
      <c r="D377" s="296" t="s">
        <v>6958</v>
      </c>
      <c r="E377" s="297">
        <v>750</v>
      </c>
    </row>
    <row r="378" spans="1:5" ht="14.4" x14ac:dyDescent="0.3">
      <c r="A378" s="294" t="s">
        <v>837</v>
      </c>
      <c r="B378" s="295">
        <v>795</v>
      </c>
      <c r="D378" s="296" t="s">
        <v>6959</v>
      </c>
      <c r="E378" s="297">
        <v>795</v>
      </c>
    </row>
    <row r="379" spans="1:5" ht="14.4" x14ac:dyDescent="0.3">
      <c r="A379" s="294" t="s">
        <v>838</v>
      </c>
      <c r="B379" s="295">
        <v>4940</v>
      </c>
      <c r="D379" s="296" t="s">
        <v>6960</v>
      </c>
      <c r="E379" s="297">
        <v>4940</v>
      </c>
    </row>
    <row r="380" spans="1:5" ht="14.4" x14ac:dyDescent="0.3">
      <c r="A380" s="294" t="s">
        <v>839</v>
      </c>
      <c r="B380" s="295">
        <v>1283</v>
      </c>
      <c r="D380" s="296" t="s">
        <v>6961</v>
      </c>
      <c r="E380" s="297">
        <v>1283</v>
      </c>
    </row>
    <row r="381" spans="1:5" ht="14.4" x14ac:dyDescent="0.3">
      <c r="A381" s="294" t="s">
        <v>840</v>
      </c>
      <c r="B381" s="295">
        <v>3111</v>
      </c>
      <c r="D381" s="296" t="s">
        <v>6962</v>
      </c>
      <c r="E381" s="297">
        <v>3111</v>
      </c>
    </row>
    <row r="382" spans="1:5" ht="14.4" x14ac:dyDescent="0.3">
      <c r="A382" s="294" t="s">
        <v>841</v>
      </c>
      <c r="B382" s="295">
        <v>1501</v>
      </c>
      <c r="D382" s="296" t="s">
        <v>6963</v>
      </c>
      <c r="E382" s="297">
        <v>1501</v>
      </c>
    </row>
    <row r="383" spans="1:5" ht="14.4" x14ac:dyDescent="0.3">
      <c r="A383" s="294" t="s">
        <v>4008</v>
      </c>
      <c r="B383" s="295">
        <v>3188</v>
      </c>
      <c r="D383" s="296" t="s">
        <v>10447</v>
      </c>
      <c r="E383" s="297">
        <v>3188</v>
      </c>
    </row>
    <row r="384" spans="1:5" ht="14.4" x14ac:dyDescent="0.3">
      <c r="A384" s="294" t="s">
        <v>842</v>
      </c>
      <c r="B384" s="295">
        <v>24305</v>
      </c>
      <c r="D384" s="296" t="s">
        <v>6964</v>
      </c>
      <c r="E384" s="297">
        <v>24305</v>
      </c>
    </row>
    <row r="385" spans="1:5" ht="14.4" x14ac:dyDescent="0.3">
      <c r="A385" s="294" t="s">
        <v>843</v>
      </c>
      <c r="B385" s="295">
        <v>385</v>
      </c>
      <c r="D385" s="296" t="s">
        <v>6965</v>
      </c>
      <c r="E385" s="297">
        <v>385</v>
      </c>
    </row>
    <row r="386" spans="1:5" ht="14.4" x14ac:dyDescent="0.3">
      <c r="A386" s="294" t="s">
        <v>844</v>
      </c>
      <c r="B386" s="295">
        <v>1219</v>
      </c>
      <c r="D386" s="296" t="s">
        <v>6966</v>
      </c>
      <c r="E386" s="297">
        <v>1219</v>
      </c>
    </row>
    <row r="387" spans="1:5" ht="14.4" x14ac:dyDescent="0.3">
      <c r="A387" s="294" t="s">
        <v>845</v>
      </c>
      <c r="B387" s="295">
        <v>38837.75</v>
      </c>
      <c r="D387" s="296" t="s">
        <v>6967</v>
      </c>
      <c r="E387" s="297">
        <v>38837.75</v>
      </c>
    </row>
    <row r="388" spans="1:5" ht="14.4" x14ac:dyDescent="0.3">
      <c r="A388" s="294" t="s">
        <v>846</v>
      </c>
      <c r="B388" s="295">
        <v>64050</v>
      </c>
      <c r="D388" s="296" t="s">
        <v>6968</v>
      </c>
      <c r="E388" s="297">
        <v>64050</v>
      </c>
    </row>
    <row r="389" spans="1:5" ht="14.4" x14ac:dyDescent="0.3">
      <c r="A389" s="294" t="s">
        <v>847</v>
      </c>
      <c r="B389" s="295">
        <v>7650</v>
      </c>
      <c r="D389" s="296" t="s">
        <v>6969</v>
      </c>
      <c r="E389" s="297">
        <v>7650</v>
      </c>
    </row>
    <row r="390" spans="1:5" ht="14.4" x14ac:dyDescent="0.3">
      <c r="A390" s="294" t="s">
        <v>848</v>
      </c>
      <c r="B390" s="295">
        <v>3976</v>
      </c>
      <c r="D390" s="296" t="s">
        <v>6970</v>
      </c>
      <c r="E390" s="297">
        <v>3976</v>
      </c>
    </row>
    <row r="391" spans="1:5" ht="14.4" x14ac:dyDescent="0.3">
      <c r="A391" s="294" t="s">
        <v>849</v>
      </c>
      <c r="B391" s="295">
        <v>3996</v>
      </c>
      <c r="D391" s="296" t="s">
        <v>6971</v>
      </c>
      <c r="E391" s="297">
        <v>3996</v>
      </c>
    </row>
    <row r="392" spans="1:5" ht="14.4" x14ac:dyDescent="0.3">
      <c r="A392" s="294" t="s">
        <v>850</v>
      </c>
      <c r="B392" s="295">
        <v>1379</v>
      </c>
      <c r="D392" s="296" t="s">
        <v>6972</v>
      </c>
      <c r="E392" s="297">
        <v>1379</v>
      </c>
    </row>
    <row r="393" spans="1:5" ht="14.4" x14ac:dyDescent="0.3">
      <c r="A393" s="294" t="s">
        <v>851</v>
      </c>
      <c r="B393" s="295">
        <v>10464.719999999999</v>
      </c>
      <c r="D393" s="296" t="s">
        <v>6973</v>
      </c>
      <c r="E393" s="297">
        <v>10464.719999999999</v>
      </c>
    </row>
    <row r="394" spans="1:5" ht="14.4" x14ac:dyDescent="0.3">
      <c r="A394" s="294" t="s">
        <v>852</v>
      </c>
      <c r="B394" s="295">
        <v>124764</v>
      </c>
      <c r="D394" s="296" t="s">
        <v>6974</v>
      </c>
      <c r="E394" s="297">
        <v>124764</v>
      </c>
    </row>
    <row r="395" spans="1:5" ht="14.4" x14ac:dyDescent="0.3">
      <c r="A395" s="294" t="s">
        <v>853</v>
      </c>
      <c r="B395" s="295">
        <v>13590</v>
      </c>
      <c r="D395" s="296" t="s">
        <v>6975</v>
      </c>
      <c r="E395" s="297">
        <v>13590</v>
      </c>
    </row>
    <row r="396" spans="1:5" ht="14.4" x14ac:dyDescent="0.3">
      <c r="A396" s="294" t="s">
        <v>854</v>
      </c>
      <c r="B396" s="295">
        <v>79665</v>
      </c>
      <c r="D396" s="296" t="s">
        <v>6976</v>
      </c>
      <c r="E396" s="297">
        <v>79665</v>
      </c>
    </row>
    <row r="397" spans="1:5" ht="14.4" x14ac:dyDescent="0.3">
      <c r="A397" s="294" t="s">
        <v>855</v>
      </c>
      <c r="B397" s="295">
        <v>550</v>
      </c>
      <c r="D397" s="296" t="s">
        <v>6977</v>
      </c>
      <c r="E397" s="297">
        <v>550</v>
      </c>
    </row>
    <row r="398" spans="1:5" ht="14.4" x14ac:dyDescent="0.3">
      <c r="A398" s="294" t="s">
        <v>3997</v>
      </c>
      <c r="B398" s="295">
        <v>9451.31</v>
      </c>
      <c r="D398" s="296" t="s">
        <v>10448</v>
      </c>
      <c r="E398" s="297">
        <v>9451.31</v>
      </c>
    </row>
    <row r="399" spans="1:5" ht="14.4" x14ac:dyDescent="0.3">
      <c r="A399" s="294" t="s">
        <v>856</v>
      </c>
      <c r="B399" s="295">
        <v>3490</v>
      </c>
      <c r="D399" s="296" t="s">
        <v>6978</v>
      </c>
      <c r="E399" s="297">
        <v>3490</v>
      </c>
    </row>
    <row r="400" spans="1:5" ht="14.4" x14ac:dyDescent="0.3">
      <c r="A400" s="294" t="s">
        <v>857</v>
      </c>
      <c r="B400" s="295">
        <v>59226.5</v>
      </c>
      <c r="D400" s="296" t="s">
        <v>6979</v>
      </c>
      <c r="E400" s="297">
        <v>59226.5</v>
      </c>
    </row>
    <row r="401" spans="1:5" ht="14.4" x14ac:dyDescent="0.3">
      <c r="A401" s="294" t="s">
        <v>858</v>
      </c>
      <c r="B401" s="295">
        <v>60762</v>
      </c>
      <c r="D401" s="296" t="s">
        <v>6980</v>
      </c>
      <c r="E401" s="297">
        <v>60762</v>
      </c>
    </row>
    <row r="402" spans="1:5" ht="14.4" x14ac:dyDescent="0.3">
      <c r="A402" s="294" t="s">
        <v>859</v>
      </c>
      <c r="B402" s="295">
        <v>17703</v>
      </c>
      <c r="D402" s="296" t="s">
        <v>6981</v>
      </c>
      <c r="E402" s="297">
        <v>17703</v>
      </c>
    </row>
    <row r="403" spans="1:5" ht="14.4" x14ac:dyDescent="0.3">
      <c r="A403" s="294" t="s">
        <v>860</v>
      </c>
      <c r="B403" s="295">
        <v>90168</v>
      </c>
      <c r="D403" s="296" t="s">
        <v>6982</v>
      </c>
      <c r="E403" s="297">
        <v>90168</v>
      </c>
    </row>
    <row r="404" spans="1:5" ht="14.4" x14ac:dyDescent="0.3">
      <c r="A404" s="294" t="s">
        <v>861</v>
      </c>
      <c r="B404" s="295">
        <v>6442</v>
      </c>
      <c r="D404" s="296" t="s">
        <v>6983</v>
      </c>
      <c r="E404" s="297">
        <v>6442</v>
      </c>
    </row>
    <row r="405" spans="1:5" ht="14.4" x14ac:dyDescent="0.3">
      <c r="A405" s="294" t="s">
        <v>862</v>
      </c>
      <c r="B405" s="295">
        <v>27150</v>
      </c>
      <c r="D405" s="296" t="s">
        <v>6984</v>
      </c>
      <c r="E405" s="297">
        <v>27150</v>
      </c>
    </row>
    <row r="406" spans="1:5" ht="14.4" x14ac:dyDescent="0.3">
      <c r="A406" s="294" t="s">
        <v>863</v>
      </c>
      <c r="B406" s="295">
        <v>45909</v>
      </c>
      <c r="D406" s="296" t="s">
        <v>6985</v>
      </c>
      <c r="E406" s="297">
        <v>45909</v>
      </c>
    </row>
    <row r="407" spans="1:5" ht="14.4" x14ac:dyDescent="0.3">
      <c r="A407" s="294" t="s">
        <v>864</v>
      </c>
      <c r="B407" s="295">
        <v>9000</v>
      </c>
      <c r="D407" s="296" t="s">
        <v>6986</v>
      </c>
      <c r="E407" s="297">
        <v>9000</v>
      </c>
    </row>
    <row r="408" spans="1:5" ht="14.4" x14ac:dyDescent="0.3">
      <c r="A408" s="294" t="s">
        <v>4009</v>
      </c>
      <c r="B408" s="295">
        <v>770</v>
      </c>
      <c r="D408" s="296" t="s">
        <v>10449</v>
      </c>
      <c r="E408" s="297">
        <v>770</v>
      </c>
    </row>
    <row r="409" spans="1:5" ht="14.4" x14ac:dyDescent="0.3">
      <c r="A409" s="294" t="s">
        <v>3998</v>
      </c>
      <c r="B409" s="295">
        <v>74263.13</v>
      </c>
      <c r="D409" s="296" t="s">
        <v>10450</v>
      </c>
      <c r="E409" s="297">
        <v>74263.13</v>
      </c>
    </row>
    <row r="410" spans="1:5" ht="14.4" x14ac:dyDescent="0.3">
      <c r="A410" s="294" t="s">
        <v>865</v>
      </c>
      <c r="B410" s="295">
        <v>712</v>
      </c>
      <c r="D410" s="296" t="s">
        <v>6987</v>
      </c>
      <c r="E410" s="297">
        <v>712</v>
      </c>
    </row>
    <row r="411" spans="1:5" ht="14.4" x14ac:dyDescent="0.3">
      <c r="A411" s="294" t="s">
        <v>866</v>
      </c>
      <c r="B411" s="295">
        <v>1419</v>
      </c>
      <c r="D411" s="296" t="s">
        <v>6988</v>
      </c>
      <c r="E411" s="297">
        <v>1419</v>
      </c>
    </row>
    <row r="412" spans="1:5" ht="14.4" x14ac:dyDescent="0.3">
      <c r="A412" s="294" t="s">
        <v>867</v>
      </c>
      <c r="B412" s="295">
        <v>99</v>
      </c>
      <c r="D412" s="296" t="s">
        <v>6989</v>
      </c>
      <c r="E412" s="297">
        <v>99</v>
      </c>
    </row>
    <row r="413" spans="1:5" ht="14.4" x14ac:dyDescent="0.3">
      <c r="A413" s="294" t="s">
        <v>868</v>
      </c>
      <c r="B413" s="295">
        <v>607.5</v>
      </c>
      <c r="D413" s="296" t="s">
        <v>6990</v>
      </c>
      <c r="E413" s="297">
        <v>607.5</v>
      </c>
    </row>
    <row r="414" spans="1:5" ht="14.4" x14ac:dyDescent="0.3">
      <c r="A414" s="294" t="s">
        <v>869</v>
      </c>
      <c r="B414" s="295">
        <v>34084.980000000003</v>
      </c>
      <c r="D414" s="296" t="s">
        <v>6991</v>
      </c>
      <c r="E414" s="297">
        <v>34084.980000000003</v>
      </c>
    </row>
    <row r="415" spans="1:5" ht="14.4" x14ac:dyDescent="0.3">
      <c r="A415" s="294" t="s">
        <v>870</v>
      </c>
      <c r="B415" s="295">
        <v>1300</v>
      </c>
      <c r="D415" s="296" t="s">
        <v>6992</v>
      </c>
      <c r="E415" s="297">
        <v>1300</v>
      </c>
    </row>
    <row r="416" spans="1:5" ht="14.4" x14ac:dyDescent="0.3">
      <c r="A416" s="294" t="s">
        <v>871</v>
      </c>
      <c r="B416" s="295">
        <v>30390</v>
      </c>
      <c r="D416" s="296" t="s">
        <v>6993</v>
      </c>
      <c r="E416" s="297">
        <v>30390</v>
      </c>
    </row>
    <row r="417" spans="1:5" ht="14.4" x14ac:dyDescent="0.3">
      <c r="A417" s="294" t="s">
        <v>872</v>
      </c>
      <c r="B417" s="295">
        <v>13985</v>
      </c>
      <c r="D417" s="296" t="s">
        <v>6994</v>
      </c>
      <c r="E417" s="297">
        <v>13985</v>
      </c>
    </row>
    <row r="418" spans="1:5" ht="14.4" x14ac:dyDescent="0.3">
      <c r="A418" s="294" t="s">
        <v>873</v>
      </c>
      <c r="B418" s="295">
        <v>8673</v>
      </c>
      <c r="D418" s="296" t="s">
        <v>6995</v>
      </c>
      <c r="E418" s="297">
        <v>8673</v>
      </c>
    </row>
    <row r="419" spans="1:5" ht="14.4" x14ac:dyDescent="0.3">
      <c r="A419" s="294" t="s">
        <v>874</v>
      </c>
      <c r="B419" s="295">
        <v>10802</v>
      </c>
      <c r="D419" s="296" t="s">
        <v>6996</v>
      </c>
      <c r="E419" s="297">
        <v>10802</v>
      </c>
    </row>
    <row r="420" spans="1:5" ht="14.4" x14ac:dyDescent="0.3">
      <c r="A420" s="294" t="s">
        <v>875</v>
      </c>
      <c r="B420" s="295">
        <v>1140</v>
      </c>
      <c r="D420" s="296" t="s">
        <v>6997</v>
      </c>
      <c r="E420" s="297">
        <v>1140</v>
      </c>
    </row>
    <row r="421" spans="1:5" ht="14.4" x14ac:dyDescent="0.3">
      <c r="A421" s="294" t="s">
        <v>876</v>
      </c>
      <c r="B421" s="295">
        <v>21604</v>
      </c>
      <c r="D421" s="296" t="s">
        <v>6998</v>
      </c>
      <c r="E421" s="297">
        <v>21604</v>
      </c>
    </row>
    <row r="422" spans="1:5" ht="14.4" x14ac:dyDescent="0.3">
      <c r="A422" s="294" t="s">
        <v>877</v>
      </c>
      <c r="B422" s="295">
        <v>460</v>
      </c>
      <c r="D422" s="296" t="s">
        <v>6999</v>
      </c>
      <c r="E422" s="297">
        <v>460</v>
      </c>
    </row>
    <row r="423" spans="1:5" ht="14.4" x14ac:dyDescent="0.3">
      <c r="A423" s="294" t="s">
        <v>878</v>
      </c>
      <c r="B423" s="295">
        <v>4051</v>
      </c>
      <c r="D423" s="296" t="s">
        <v>7000</v>
      </c>
      <c r="E423" s="297">
        <v>4051</v>
      </c>
    </row>
    <row r="424" spans="1:5" ht="14.4" x14ac:dyDescent="0.3">
      <c r="A424" s="294" t="s">
        <v>879</v>
      </c>
      <c r="B424" s="295">
        <v>224650</v>
      </c>
      <c r="D424" s="296" t="s">
        <v>7001</v>
      </c>
      <c r="E424" s="297">
        <v>224650</v>
      </c>
    </row>
    <row r="425" spans="1:5" ht="14.4" x14ac:dyDescent="0.3">
      <c r="A425" s="294" t="s">
        <v>880</v>
      </c>
      <c r="B425" s="295">
        <v>9325.6</v>
      </c>
      <c r="D425" s="296" t="s">
        <v>7002</v>
      </c>
      <c r="E425" s="297">
        <v>9325.6</v>
      </c>
    </row>
    <row r="426" spans="1:5" ht="14.4" x14ac:dyDescent="0.3">
      <c r="A426" s="294" t="s">
        <v>881</v>
      </c>
      <c r="B426" s="295">
        <v>2880</v>
      </c>
      <c r="D426" s="296" t="s">
        <v>7003</v>
      </c>
      <c r="E426" s="297">
        <v>2880</v>
      </c>
    </row>
    <row r="427" spans="1:5" ht="14.4" x14ac:dyDescent="0.3">
      <c r="A427" s="294" t="s">
        <v>4010</v>
      </c>
      <c r="B427" s="295">
        <v>6197</v>
      </c>
      <c r="D427" s="296" t="s">
        <v>10451</v>
      </c>
      <c r="E427" s="297">
        <v>6197</v>
      </c>
    </row>
    <row r="428" spans="1:5" ht="14.4" x14ac:dyDescent="0.3">
      <c r="A428" s="294" t="s">
        <v>882</v>
      </c>
      <c r="B428" s="295">
        <v>2243.1799999999998</v>
      </c>
      <c r="D428" s="296" t="s">
        <v>7004</v>
      </c>
      <c r="E428" s="297">
        <v>2243.1799999999998</v>
      </c>
    </row>
    <row r="429" spans="1:5" ht="14.4" x14ac:dyDescent="0.3">
      <c r="A429" s="294" t="s">
        <v>883</v>
      </c>
      <c r="B429" s="295">
        <v>1462</v>
      </c>
      <c r="D429" s="296" t="s">
        <v>7005</v>
      </c>
      <c r="E429" s="297">
        <v>1462</v>
      </c>
    </row>
    <row r="430" spans="1:5" ht="14.4" x14ac:dyDescent="0.3">
      <c r="A430" s="294" t="s">
        <v>884</v>
      </c>
      <c r="B430" s="295">
        <v>981519.67</v>
      </c>
      <c r="D430" s="296" t="s">
        <v>7006</v>
      </c>
      <c r="E430" s="297">
        <v>981519.67</v>
      </c>
    </row>
    <row r="431" spans="1:5" ht="14.4" x14ac:dyDescent="0.3">
      <c r="A431" s="294" t="s">
        <v>4011</v>
      </c>
      <c r="B431" s="295">
        <v>2045</v>
      </c>
      <c r="D431" s="296" t="s">
        <v>10452</v>
      </c>
      <c r="E431" s="297">
        <v>2045</v>
      </c>
    </row>
    <row r="432" spans="1:5" ht="14.4" x14ac:dyDescent="0.3">
      <c r="A432" s="294" t="s">
        <v>885</v>
      </c>
      <c r="B432" s="295">
        <v>3592</v>
      </c>
      <c r="D432" s="296" t="s">
        <v>7007</v>
      </c>
      <c r="E432" s="297">
        <v>3592</v>
      </c>
    </row>
    <row r="433" spans="1:5" ht="14.4" x14ac:dyDescent="0.3">
      <c r="A433" s="294" t="s">
        <v>886</v>
      </c>
      <c r="B433" s="295">
        <v>5145</v>
      </c>
      <c r="D433" s="296" t="s">
        <v>7008</v>
      </c>
      <c r="E433" s="297">
        <v>5145</v>
      </c>
    </row>
    <row r="434" spans="1:5" ht="14.4" x14ac:dyDescent="0.3">
      <c r="A434" s="294" t="s">
        <v>887</v>
      </c>
      <c r="B434" s="295">
        <v>3291</v>
      </c>
      <c r="D434" s="296" t="s">
        <v>7009</v>
      </c>
      <c r="E434" s="297">
        <v>3291</v>
      </c>
    </row>
    <row r="435" spans="1:5" ht="14.4" x14ac:dyDescent="0.3">
      <c r="A435" s="294" t="s">
        <v>888</v>
      </c>
      <c r="B435" s="295">
        <v>2252</v>
      </c>
      <c r="D435" s="296" t="s">
        <v>7010</v>
      </c>
      <c r="E435" s="297">
        <v>2252</v>
      </c>
    </row>
    <row r="436" spans="1:5" ht="14.4" x14ac:dyDescent="0.3">
      <c r="A436" s="294" t="s">
        <v>4012</v>
      </c>
      <c r="B436" s="295">
        <v>5844</v>
      </c>
      <c r="D436" s="296" t="s">
        <v>10453</v>
      </c>
      <c r="E436" s="297">
        <v>5844</v>
      </c>
    </row>
    <row r="437" spans="1:5" ht="14.4" x14ac:dyDescent="0.3">
      <c r="A437" s="294" t="s">
        <v>889</v>
      </c>
      <c r="B437" s="295">
        <v>4901</v>
      </c>
      <c r="D437" s="296" t="s">
        <v>7011</v>
      </c>
      <c r="E437" s="297">
        <v>4901</v>
      </c>
    </row>
    <row r="438" spans="1:5" ht="14.4" x14ac:dyDescent="0.3">
      <c r="A438" s="294" t="s">
        <v>890</v>
      </c>
      <c r="B438" s="295">
        <v>5340</v>
      </c>
      <c r="D438" s="296" t="s">
        <v>7012</v>
      </c>
      <c r="E438" s="297">
        <v>5340</v>
      </c>
    </row>
    <row r="439" spans="1:5" ht="14.4" x14ac:dyDescent="0.3">
      <c r="A439" s="294" t="s">
        <v>4013</v>
      </c>
      <c r="B439" s="295">
        <v>3945</v>
      </c>
      <c r="D439" s="296" t="s">
        <v>10454</v>
      </c>
      <c r="E439" s="297">
        <v>3945</v>
      </c>
    </row>
    <row r="440" spans="1:5" ht="14.4" x14ac:dyDescent="0.3">
      <c r="A440" s="294" t="s">
        <v>891</v>
      </c>
      <c r="B440" s="295">
        <v>9452</v>
      </c>
      <c r="D440" s="296" t="s">
        <v>7013</v>
      </c>
      <c r="E440" s="297">
        <v>9452</v>
      </c>
    </row>
    <row r="441" spans="1:5" ht="14.4" x14ac:dyDescent="0.3">
      <c r="A441" s="294" t="s">
        <v>892</v>
      </c>
      <c r="B441" s="295">
        <v>1238</v>
      </c>
      <c r="D441" s="296" t="s">
        <v>7014</v>
      </c>
      <c r="E441" s="297">
        <v>1238</v>
      </c>
    </row>
    <row r="442" spans="1:5" ht="14.4" x14ac:dyDescent="0.3">
      <c r="A442" s="294" t="s">
        <v>893</v>
      </c>
      <c r="B442" s="295">
        <v>5521</v>
      </c>
      <c r="D442" s="296" t="s">
        <v>7015</v>
      </c>
      <c r="E442" s="297">
        <v>5521</v>
      </c>
    </row>
    <row r="443" spans="1:5" ht="14.4" x14ac:dyDescent="0.3">
      <c r="A443" s="294" t="s">
        <v>894</v>
      </c>
      <c r="B443" s="295">
        <v>118823</v>
      </c>
      <c r="D443" s="296" t="s">
        <v>7016</v>
      </c>
      <c r="E443" s="297">
        <v>118823</v>
      </c>
    </row>
    <row r="444" spans="1:5" ht="14.4" x14ac:dyDescent="0.3">
      <c r="A444" s="294" t="s">
        <v>895</v>
      </c>
      <c r="B444" s="295">
        <v>1103</v>
      </c>
      <c r="D444" s="296" t="s">
        <v>7017</v>
      </c>
      <c r="E444" s="297">
        <v>1103</v>
      </c>
    </row>
    <row r="445" spans="1:5" ht="14.4" x14ac:dyDescent="0.3">
      <c r="A445" s="294" t="s">
        <v>896</v>
      </c>
      <c r="B445" s="295">
        <v>3966</v>
      </c>
      <c r="D445" s="296" t="s">
        <v>7018</v>
      </c>
      <c r="E445" s="297">
        <v>3966</v>
      </c>
    </row>
    <row r="446" spans="1:5" ht="14.4" x14ac:dyDescent="0.3">
      <c r="A446" s="294" t="s">
        <v>897</v>
      </c>
      <c r="B446" s="295">
        <v>9095</v>
      </c>
      <c r="D446" s="296" t="s">
        <v>7019</v>
      </c>
      <c r="E446" s="297">
        <v>9095</v>
      </c>
    </row>
    <row r="447" spans="1:5" ht="14.4" x14ac:dyDescent="0.3">
      <c r="A447" s="294" t="s">
        <v>898</v>
      </c>
      <c r="B447" s="295">
        <v>13503</v>
      </c>
      <c r="D447" s="296" t="s">
        <v>7020</v>
      </c>
      <c r="E447" s="297">
        <v>13503</v>
      </c>
    </row>
    <row r="448" spans="1:5" ht="14.4" x14ac:dyDescent="0.3">
      <c r="A448" s="294" t="s">
        <v>899</v>
      </c>
      <c r="B448" s="295">
        <v>3335</v>
      </c>
      <c r="D448" s="296" t="s">
        <v>7021</v>
      </c>
      <c r="E448" s="297">
        <v>3335</v>
      </c>
    </row>
    <row r="449" spans="1:5" ht="14.4" x14ac:dyDescent="0.3">
      <c r="A449" s="294" t="s">
        <v>900</v>
      </c>
      <c r="B449" s="295">
        <v>44980</v>
      </c>
      <c r="D449" s="296" t="s">
        <v>7022</v>
      </c>
      <c r="E449" s="297">
        <v>44980</v>
      </c>
    </row>
    <row r="450" spans="1:5" ht="14.4" x14ac:dyDescent="0.3">
      <c r="A450" s="294" t="s">
        <v>901</v>
      </c>
      <c r="B450" s="295">
        <v>52402</v>
      </c>
      <c r="D450" s="296" t="s">
        <v>7023</v>
      </c>
      <c r="E450" s="297">
        <v>52402</v>
      </c>
    </row>
    <row r="451" spans="1:5" ht="14.4" x14ac:dyDescent="0.3">
      <c r="A451" s="294" t="s">
        <v>902</v>
      </c>
      <c r="B451" s="295">
        <v>11526.54</v>
      </c>
      <c r="D451" s="296" t="s">
        <v>7024</v>
      </c>
      <c r="E451" s="297">
        <v>11526.54</v>
      </c>
    </row>
    <row r="452" spans="1:5" ht="14.4" x14ac:dyDescent="0.3">
      <c r="A452" s="294" t="s">
        <v>903</v>
      </c>
      <c r="B452" s="295">
        <v>2031</v>
      </c>
      <c r="D452" s="296" t="s">
        <v>7025</v>
      </c>
      <c r="E452" s="297">
        <v>2031</v>
      </c>
    </row>
    <row r="453" spans="1:5" ht="14.4" x14ac:dyDescent="0.3">
      <c r="A453" s="294" t="s">
        <v>904</v>
      </c>
      <c r="B453" s="295">
        <v>595</v>
      </c>
      <c r="D453" s="296" t="s">
        <v>7026</v>
      </c>
      <c r="E453" s="297">
        <v>595</v>
      </c>
    </row>
    <row r="454" spans="1:5" ht="14.4" x14ac:dyDescent="0.3">
      <c r="A454" s="294" t="s">
        <v>905</v>
      </c>
      <c r="B454" s="295">
        <v>580</v>
      </c>
      <c r="D454" s="296" t="s">
        <v>7027</v>
      </c>
      <c r="E454" s="297">
        <v>580</v>
      </c>
    </row>
    <row r="455" spans="1:5" ht="14.4" x14ac:dyDescent="0.3">
      <c r="A455" s="294" t="s">
        <v>906</v>
      </c>
      <c r="B455" s="295">
        <v>9296</v>
      </c>
      <c r="D455" s="296" t="s">
        <v>7028</v>
      </c>
      <c r="E455" s="297">
        <v>9296</v>
      </c>
    </row>
    <row r="456" spans="1:5" ht="14.4" x14ac:dyDescent="0.3">
      <c r="A456" s="294" t="s">
        <v>907</v>
      </c>
      <c r="B456" s="295">
        <v>2602</v>
      </c>
      <c r="D456" s="296" t="s">
        <v>7029</v>
      </c>
      <c r="E456" s="297">
        <v>2602</v>
      </c>
    </row>
    <row r="457" spans="1:5" ht="14.4" x14ac:dyDescent="0.3">
      <c r="A457" s="294" t="s">
        <v>908</v>
      </c>
      <c r="B457" s="295">
        <v>5757</v>
      </c>
      <c r="D457" s="296" t="s">
        <v>7030</v>
      </c>
      <c r="E457" s="297">
        <v>5757</v>
      </c>
    </row>
    <row r="458" spans="1:5" ht="14.4" x14ac:dyDescent="0.3">
      <c r="A458" s="294" t="s">
        <v>909</v>
      </c>
      <c r="B458" s="295">
        <v>3649.48</v>
      </c>
      <c r="D458" s="296" t="s">
        <v>7031</v>
      </c>
      <c r="E458" s="297">
        <v>3649.48</v>
      </c>
    </row>
    <row r="459" spans="1:5" ht="14.4" x14ac:dyDescent="0.3">
      <c r="A459" s="294" t="s">
        <v>910</v>
      </c>
      <c r="B459" s="295">
        <v>213</v>
      </c>
      <c r="D459" s="296" t="s">
        <v>7032</v>
      </c>
      <c r="E459" s="297">
        <v>213</v>
      </c>
    </row>
    <row r="460" spans="1:5" ht="14.4" x14ac:dyDescent="0.3">
      <c r="A460" s="294" t="s">
        <v>911</v>
      </c>
      <c r="B460" s="295">
        <v>12560</v>
      </c>
      <c r="D460" s="296" t="s">
        <v>7033</v>
      </c>
      <c r="E460" s="297">
        <v>12560</v>
      </c>
    </row>
    <row r="461" spans="1:5" ht="14.4" x14ac:dyDescent="0.3">
      <c r="A461" s="294" t="s">
        <v>912</v>
      </c>
      <c r="B461" s="295">
        <v>781</v>
      </c>
      <c r="D461" s="296" t="s">
        <v>7034</v>
      </c>
      <c r="E461" s="297">
        <v>781</v>
      </c>
    </row>
    <row r="462" spans="1:5" ht="14.4" x14ac:dyDescent="0.3">
      <c r="A462" s="294" t="s">
        <v>913</v>
      </c>
      <c r="B462" s="295">
        <v>151</v>
      </c>
      <c r="D462" s="296" t="s">
        <v>7035</v>
      </c>
      <c r="E462" s="297">
        <v>151</v>
      </c>
    </row>
    <row r="463" spans="1:5" ht="14.4" x14ac:dyDescent="0.3">
      <c r="A463" s="294" t="s">
        <v>914</v>
      </c>
      <c r="B463" s="295">
        <v>7990</v>
      </c>
      <c r="D463" s="296" t="s">
        <v>7036</v>
      </c>
      <c r="E463" s="297">
        <v>7990</v>
      </c>
    </row>
    <row r="464" spans="1:5" ht="14.4" x14ac:dyDescent="0.3">
      <c r="A464" s="294" t="s">
        <v>4015</v>
      </c>
      <c r="B464" s="295">
        <v>290</v>
      </c>
      <c r="D464" s="296" t="s">
        <v>10455</v>
      </c>
      <c r="E464" s="297">
        <v>290</v>
      </c>
    </row>
    <row r="465" spans="1:5" ht="14.4" x14ac:dyDescent="0.3">
      <c r="A465" s="294" t="s">
        <v>915</v>
      </c>
      <c r="B465" s="295">
        <v>1053</v>
      </c>
      <c r="D465" s="296" t="s">
        <v>7037</v>
      </c>
      <c r="E465" s="297">
        <v>1053</v>
      </c>
    </row>
    <row r="466" spans="1:5" ht="14.4" x14ac:dyDescent="0.3">
      <c r="A466" s="294" t="s">
        <v>916</v>
      </c>
      <c r="B466" s="295">
        <v>18983</v>
      </c>
      <c r="D466" s="296" t="s">
        <v>7038</v>
      </c>
      <c r="E466" s="297">
        <v>18983</v>
      </c>
    </row>
    <row r="467" spans="1:5" ht="14.4" x14ac:dyDescent="0.3">
      <c r="A467" s="294" t="s">
        <v>917</v>
      </c>
      <c r="B467" s="295">
        <v>1859</v>
      </c>
      <c r="D467" s="296" t="s">
        <v>7039</v>
      </c>
      <c r="E467" s="297">
        <v>1859</v>
      </c>
    </row>
    <row r="468" spans="1:5" ht="14.4" x14ac:dyDescent="0.3">
      <c r="A468" s="294" t="s">
        <v>918</v>
      </c>
      <c r="B468" s="295">
        <v>765</v>
      </c>
      <c r="D468" s="296" t="s">
        <v>7040</v>
      </c>
      <c r="E468" s="297">
        <v>765</v>
      </c>
    </row>
    <row r="469" spans="1:5" ht="14.4" x14ac:dyDescent="0.3">
      <c r="A469" s="294" t="s">
        <v>919</v>
      </c>
      <c r="B469" s="295">
        <v>45754</v>
      </c>
      <c r="D469" s="296" t="s">
        <v>7041</v>
      </c>
      <c r="E469" s="297">
        <v>45754</v>
      </c>
    </row>
    <row r="470" spans="1:5" ht="14.4" x14ac:dyDescent="0.3">
      <c r="A470" s="294" t="s">
        <v>920</v>
      </c>
      <c r="B470" s="295">
        <v>8365</v>
      </c>
      <c r="D470" s="296" t="s">
        <v>7042</v>
      </c>
      <c r="E470" s="297">
        <v>8365</v>
      </c>
    </row>
    <row r="471" spans="1:5" ht="14.4" x14ac:dyDescent="0.3">
      <c r="A471" s="294" t="s">
        <v>921</v>
      </c>
      <c r="B471" s="295">
        <v>771</v>
      </c>
      <c r="D471" s="296" t="s">
        <v>7043</v>
      </c>
      <c r="E471" s="297">
        <v>771</v>
      </c>
    </row>
    <row r="472" spans="1:5" ht="14.4" x14ac:dyDescent="0.3">
      <c r="A472" s="294" t="s">
        <v>922</v>
      </c>
      <c r="B472" s="295">
        <v>908</v>
      </c>
      <c r="D472" s="296" t="s">
        <v>7044</v>
      </c>
      <c r="E472" s="297">
        <v>908</v>
      </c>
    </row>
    <row r="473" spans="1:5" ht="14.4" x14ac:dyDescent="0.3">
      <c r="A473" s="294" t="s">
        <v>923</v>
      </c>
      <c r="B473" s="295">
        <v>348</v>
      </c>
      <c r="D473" s="296" t="s">
        <v>7045</v>
      </c>
      <c r="E473" s="297">
        <v>348</v>
      </c>
    </row>
    <row r="474" spans="1:5" ht="14.4" x14ac:dyDescent="0.3">
      <c r="A474" s="294" t="s">
        <v>924</v>
      </c>
      <c r="B474" s="295">
        <v>21572</v>
      </c>
      <c r="D474" s="296" t="s">
        <v>7046</v>
      </c>
      <c r="E474" s="297">
        <v>21572</v>
      </c>
    </row>
    <row r="475" spans="1:5" ht="14.4" x14ac:dyDescent="0.3">
      <c r="A475" s="294" t="s">
        <v>925</v>
      </c>
      <c r="B475" s="295">
        <v>651</v>
      </c>
      <c r="D475" s="296" t="s">
        <v>7047</v>
      </c>
      <c r="E475" s="297">
        <v>651</v>
      </c>
    </row>
    <row r="476" spans="1:5" ht="14.4" x14ac:dyDescent="0.3">
      <c r="A476" s="294" t="s">
        <v>926</v>
      </c>
      <c r="B476" s="295">
        <v>64254.09</v>
      </c>
      <c r="D476" s="296" t="s">
        <v>7048</v>
      </c>
      <c r="E476" s="297">
        <v>64254.09</v>
      </c>
    </row>
    <row r="477" spans="1:5" ht="14.4" x14ac:dyDescent="0.3">
      <c r="A477" s="294" t="s">
        <v>927</v>
      </c>
      <c r="B477" s="295">
        <v>11344.16</v>
      </c>
      <c r="D477" s="296" t="s">
        <v>7049</v>
      </c>
      <c r="E477" s="297">
        <v>11344.16</v>
      </c>
    </row>
    <row r="478" spans="1:5" ht="14.4" x14ac:dyDescent="0.3">
      <c r="A478" s="294" t="s">
        <v>928</v>
      </c>
      <c r="B478" s="295">
        <v>1692</v>
      </c>
      <c r="D478" s="296" t="s">
        <v>7050</v>
      </c>
      <c r="E478" s="297">
        <v>1692</v>
      </c>
    </row>
    <row r="479" spans="1:5" ht="14.4" x14ac:dyDescent="0.3">
      <c r="A479" s="294" t="s">
        <v>4016</v>
      </c>
      <c r="B479" s="295">
        <v>1723.86</v>
      </c>
      <c r="D479" s="296" t="s">
        <v>7051</v>
      </c>
      <c r="E479" s="297">
        <v>1723.86</v>
      </c>
    </row>
    <row r="480" spans="1:5" ht="14.4" x14ac:dyDescent="0.3">
      <c r="A480" s="294" t="s">
        <v>929</v>
      </c>
      <c r="B480" s="295">
        <v>775</v>
      </c>
      <c r="D480" s="296" t="s">
        <v>7052</v>
      </c>
      <c r="E480" s="297">
        <v>775</v>
      </c>
    </row>
    <row r="481" spans="1:5" ht="14.4" x14ac:dyDescent="0.3">
      <c r="A481" s="294" t="s">
        <v>930</v>
      </c>
      <c r="B481" s="295">
        <v>22003</v>
      </c>
      <c r="D481" s="296" t="s">
        <v>7053</v>
      </c>
      <c r="E481" s="297">
        <v>22003</v>
      </c>
    </row>
    <row r="482" spans="1:5" ht="14.4" x14ac:dyDescent="0.3">
      <c r="A482" s="294" t="s">
        <v>931</v>
      </c>
      <c r="B482" s="295">
        <v>3794.2</v>
      </c>
      <c r="D482" s="296" t="s">
        <v>7054</v>
      </c>
      <c r="E482" s="297">
        <v>3794.2</v>
      </c>
    </row>
    <row r="483" spans="1:5" ht="14.4" x14ac:dyDescent="0.3">
      <c r="A483" s="294" t="s">
        <v>932</v>
      </c>
      <c r="B483" s="295">
        <v>15771.31</v>
      </c>
      <c r="D483" s="296" t="s">
        <v>7055</v>
      </c>
      <c r="E483" s="297">
        <v>15771.31</v>
      </c>
    </row>
    <row r="484" spans="1:5" ht="14.4" x14ac:dyDescent="0.3">
      <c r="A484" s="294" t="s">
        <v>933</v>
      </c>
      <c r="B484" s="295">
        <v>398</v>
      </c>
      <c r="D484" s="296" t="s">
        <v>7056</v>
      </c>
      <c r="E484" s="297">
        <v>398</v>
      </c>
    </row>
    <row r="485" spans="1:5" ht="14.4" x14ac:dyDescent="0.3">
      <c r="A485" s="294" t="s">
        <v>934</v>
      </c>
      <c r="B485" s="295">
        <v>4782</v>
      </c>
      <c r="D485" s="296" t="s">
        <v>7057</v>
      </c>
      <c r="E485" s="297">
        <v>4782</v>
      </c>
    </row>
    <row r="486" spans="1:5" ht="14.4" x14ac:dyDescent="0.3">
      <c r="A486" s="294" t="s">
        <v>935</v>
      </c>
      <c r="B486" s="295">
        <v>30737</v>
      </c>
      <c r="D486" s="296" t="s">
        <v>7058</v>
      </c>
      <c r="E486" s="297">
        <v>30737</v>
      </c>
    </row>
    <row r="487" spans="1:5" ht="14.4" x14ac:dyDescent="0.3">
      <c r="A487" s="294" t="s">
        <v>936</v>
      </c>
      <c r="B487" s="295">
        <v>7875</v>
      </c>
      <c r="D487" s="296" t="s">
        <v>7059</v>
      </c>
      <c r="E487" s="297">
        <v>7875</v>
      </c>
    </row>
    <row r="488" spans="1:5" ht="14.4" x14ac:dyDescent="0.3">
      <c r="A488" s="294" t="s">
        <v>937</v>
      </c>
      <c r="B488" s="295">
        <v>3395.84</v>
      </c>
      <c r="D488" s="296" t="s">
        <v>7060</v>
      </c>
      <c r="E488" s="297">
        <v>3395.84</v>
      </c>
    </row>
    <row r="489" spans="1:5" ht="14.4" x14ac:dyDescent="0.3">
      <c r="A489" s="294" t="s">
        <v>938</v>
      </c>
      <c r="B489" s="295">
        <v>17257.34</v>
      </c>
      <c r="D489" s="296" t="s">
        <v>7061</v>
      </c>
      <c r="E489" s="297">
        <v>17257.34</v>
      </c>
    </row>
    <row r="490" spans="1:5" ht="14.4" x14ac:dyDescent="0.3">
      <c r="A490" s="294" t="s">
        <v>939</v>
      </c>
      <c r="B490" s="295">
        <v>4086</v>
      </c>
      <c r="D490" s="296" t="s">
        <v>7062</v>
      </c>
      <c r="E490" s="297">
        <v>4086</v>
      </c>
    </row>
    <row r="491" spans="1:5" ht="14.4" x14ac:dyDescent="0.3">
      <c r="A491" s="294" t="s">
        <v>940</v>
      </c>
      <c r="B491" s="295">
        <v>17046</v>
      </c>
      <c r="D491" s="296" t="s">
        <v>7063</v>
      </c>
      <c r="E491" s="297">
        <v>17046</v>
      </c>
    </row>
    <row r="492" spans="1:5" ht="14.4" x14ac:dyDescent="0.3">
      <c r="A492" s="294" t="s">
        <v>941</v>
      </c>
      <c r="B492" s="295">
        <v>943</v>
      </c>
      <c r="D492" s="296" t="s">
        <v>7064</v>
      </c>
      <c r="E492" s="297">
        <v>943</v>
      </c>
    </row>
    <row r="493" spans="1:5" ht="14.4" x14ac:dyDescent="0.3">
      <c r="A493" s="294" t="s">
        <v>942</v>
      </c>
      <c r="B493" s="295">
        <v>6074</v>
      </c>
      <c r="D493" s="296" t="s">
        <v>7065</v>
      </c>
      <c r="E493" s="297">
        <v>6074</v>
      </c>
    </row>
    <row r="494" spans="1:5" ht="14.4" x14ac:dyDescent="0.3">
      <c r="A494" s="294" t="s">
        <v>943</v>
      </c>
      <c r="B494" s="295">
        <v>367</v>
      </c>
      <c r="D494" s="296" t="s">
        <v>7066</v>
      </c>
      <c r="E494" s="297">
        <v>367</v>
      </c>
    </row>
    <row r="495" spans="1:5" ht="14.4" x14ac:dyDescent="0.3">
      <c r="A495" s="294" t="s">
        <v>944</v>
      </c>
      <c r="B495" s="295">
        <v>2463.46</v>
      </c>
      <c r="D495" s="296" t="s">
        <v>7067</v>
      </c>
      <c r="E495" s="297">
        <v>2463.46</v>
      </c>
    </row>
    <row r="496" spans="1:5" ht="14.4" x14ac:dyDescent="0.3">
      <c r="A496" s="294" t="s">
        <v>945</v>
      </c>
      <c r="B496" s="295">
        <v>27757.83</v>
      </c>
      <c r="D496" s="296" t="s">
        <v>7068</v>
      </c>
      <c r="E496" s="297">
        <v>27757.83</v>
      </c>
    </row>
    <row r="497" spans="1:5" ht="14.4" x14ac:dyDescent="0.3">
      <c r="A497" s="294" t="s">
        <v>946</v>
      </c>
      <c r="B497" s="295">
        <v>1899</v>
      </c>
      <c r="D497" s="296" t="s">
        <v>7069</v>
      </c>
      <c r="E497" s="297">
        <v>1899</v>
      </c>
    </row>
    <row r="498" spans="1:5" ht="14.4" x14ac:dyDescent="0.3">
      <c r="A498" s="294" t="s">
        <v>947</v>
      </c>
      <c r="B498" s="295">
        <v>4196.95</v>
      </c>
      <c r="D498" s="296" t="s">
        <v>7070</v>
      </c>
      <c r="E498" s="297">
        <v>4196.95</v>
      </c>
    </row>
    <row r="499" spans="1:5" ht="14.4" x14ac:dyDescent="0.3">
      <c r="A499" s="294" t="s">
        <v>948</v>
      </c>
      <c r="B499" s="295">
        <v>172</v>
      </c>
      <c r="D499" s="296" t="s">
        <v>7071</v>
      </c>
      <c r="E499" s="297">
        <v>172</v>
      </c>
    </row>
    <row r="500" spans="1:5" ht="14.4" x14ac:dyDescent="0.3">
      <c r="A500" s="294" t="s">
        <v>949</v>
      </c>
      <c r="B500" s="295">
        <v>5480</v>
      </c>
      <c r="D500" s="296" t="s">
        <v>7072</v>
      </c>
      <c r="E500" s="297">
        <v>5480</v>
      </c>
    </row>
    <row r="501" spans="1:5" ht="14.4" x14ac:dyDescent="0.3">
      <c r="A501" s="294" t="s">
        <v>950</v>
      </c>
      <c r="B501" s="295">
        <v>26313.88</v>
      </c>
      <c r="D501" s="296" t="s">
        <v>7073</v>
      </c>
      <c r="E501" s="297">
        <v>26313.88</v>
      </c>
    </row>
    <row r="502" spans="1:5" ht="14.4" x14ac:dyDescent="0.3">
      <c r="A502" s="294" t="s">
        <v>951</v>
      </c>
      <c r="B502" s="295">
        <v>201028</v>
      </c>
      <c r="D502" s="296" t="s">
        <v>7074</v>
      </c>
      <c r="E502" s="297">
        <v>201028</v>
      </c>
    </row>
    <row r="503" spans="1:5" ht="14.4" x14ac:dyDescent="0.3">
      <c r="A503" s="294" t="s">
        <v>952</v>
      </c>
      <c r="B503" s="295">
        <v>73</v>
      </c>
      <c r="D503" s="296" t="s">
        <v>7075</v>
      </c>
      <c r="E503" s="297">
        <v>73</v>
      </c>
    </row>
    <row r="504" spans="1:5" ht="14.4" x14ac:dyDescent="0.3">
      <c r="A504" s="294" t="s">
        <v>953</v>
      </c>
      <c r="B504" s="295">
        <v>9189.98</v>
      </c>
      <c r="D504" s="296" t="s">
        <v>7076</v>
      </c>
      <c r="E504" s="297">
        <v>9189.98</v>
      </c>
    </row>
    <row r="505" spans="1:5" ht="14.4" x14ac:dyDescent="0.3">
      <c r="A505" s="294" t="s">
        <v>954</v>
      </c>
      <c r="B505" s="295">
        <v>5811.59</v>
      </c>
      <c r="D505" s="296" t="s">
        <v>7077</v>
      </c>
      <c r="E505" s="297">
        <v>5811.59</v>
      </c>
    </row>
    <row r="506" spans="1:5" ht="14.4" x14ac:dyDescent="0.3">
      <c r="A506" s="294" t="s">
        <v>955</v>
      </c>
      <c r="B506" s="295">
        <v>4413</v>
      </c>
      <c r="D506" s="296" t="s">
        <v>7078</v>
      </c>
      <c r="E506" s="297">
        <v>4413</v>
      </c>
    </row>
    <row r="507" spans="1:5" ht="14.4" x14ac:dyDescent="0.3">
      <c r="A507" s="294" t="s">
        <v>956</v>
      </c>
      <c r="B507" s="295">
        <v>413</v>
      </c>
      <c r="D507" s="296" t="s">
        <v>7079</v>
      </c>
      <c r="E507" s="297">
        <v>413</v>
      </c>
    </row>
    <row r="508" spans="1:5" ht="14.4" x14ac:dyDescent="0.3">
      <c r="A508" s="294" t="s">
        <v>957</v>
      </c>
      <c r="B508" s="295">
        <v>459</v>
      </c>
      <c r="D508" s="296" t="s">
        <v>7080</v>
      </c>
      <c r="E508" s="297">
        <v>459</v>
      </c>
    </row>
    <row r="509" spans="1:5" ht="14.4" x14ac:dyDescent="0.3">
      <c r="A509" s="294" t="s">
        <v>958</v>
      </c>
      <c r="B509" s="295">
        <v>10916.78</v>
      </c>
      <c r="D509" s="296" t="s">
        <v>7081</v>
      </c>
      <c r="E509" s="297">
        <v>10916.78</v>
      </c>
    </row>
    <row r="510" spans="1:5" ht="14.4" x14ac:dyDescent="0.3">
      <c r="A510" s="294" t="s">
        <v>959</v>
      </c>
      <c r="B510" s="295">
        <v>61641.67</v>
      </c>
      <c r="D510" s="296" t="s">
        <v>7082</v>
      </c>
      <c r="E510" s="297">
        <v>61641.67</v>
      </c>
    </row>
    <row r="511" spans="1:5" ht="14.4" x14ac:dyDescent="0.3">
      <c r="A511" s="294" t="s">
        <v>960</v>
      </c>
      <c r="B511" s="295">
        <v>1236</v>
      </c>
      <c r="D511" s="296" t="s">
        <v>7083</v>
      </c>
      <c r="E511" s="297">
        <v>1236</v>
      </c>
    </row>
    <row r="512" spans="1:5" ht="14.4" x14ac:dyDescent="0.3">
      <c r="A512" s="294" t="s">
        <v>961</v>
      </c>
      <c r="B512" s="295">
        <v>6106</v>
      </c>
      <c r="D512" s="296" t="s">
        <v>7084</v>
      </c>
      <c r="E512" s="297">
        <v>6106</v>
      </c>
    </row>
    <row r="513" spans="1:5" ht="14.4" x14ac:dyDescent="0.3">
      <c r="A513" s="294" t="s">
        <v>962</v>
      </c>
      <c r="B513" s="295">
        <v>991</v>
      </c>
      <c r="D513" s="296" t="s">
        <v>7085</v>
      </c>
      <c r="E513" s="297">
        <v>991</v>
      </c>
    </row>
    <row r="514" spans="1:5" ht="14.4" x14ac:dyDescent="0.3">
      <c r="A514" s="294" t="s">
        <v>963</v>
      </c>
      <c r="B514" s="295">
        <v>898.7</v>
      </c>
      <c r="D514" s="296" t="s">
        <v>7086</v>
      </c>
      <c r="E514" s="297">
        <v>898.7</v>
      </c>
    </row>
    <row r="515" spans="1:5" ht="14.4" x14ac:dyDescent="0.3">
      <c r="A515" s="294" t="s">
        <v>964</v>
      </c>
      <c r="B515" s="295">
        <v>1186</v>
      </c>
      <c r="D515" s="296" t="s">
        <v>7087</v>
      </c>
      <c r="E515" s="297">
        <v>1186</v>
      </c>
    </row>
    <row r="516" spans="1:5" ht="14.4" x14ac:dyDescent="0.3">
      <c r="A516" s="294" t="s">
        <v>965</v>
      </c>
      <c r="B516" s="295">
        <v>2955</v>
      </c>
      <c r="D516" s="296" t="s">
        <v>7088</v>
      </c>
      <c r="E516" s="297">
        <v>2955</v>
      </c>
    </row>
    <row r="517" spans="1:5" ht="14.4" x14ac:dyDescent="0.3">
      <c r="A517" s="294" t="s">
        <v>966</v>
      </c>
      <c r="B517" s="295">
        <v>680</v>
      </c>
      <c r="D517" s="296" t="s">
        <v>7089</v>
      </c>
      <c r="E517" s="297">
        <v>680</v>
      </c>
    </row>
    <row r="518" spans="1:5" ht="14.4" x14ac:dyDescent="0.3">
      <c r="A518" s="294" t="s">
        <v>967</v>
      </c>
      <c r="B518" s="295">
        <v>657</v>
      </c>
      <c r="D518" s="296" t="s">
        <v>7090</v>
      </c>
      <c r="E518" s="297">
        <v>657</v>
      </c>
    </row>
    <row r="519" spans="1:5" ht="14.4" x14ac:dyDescent="0.3">
      <c r="A519" s="294" t="s">
        <v>968</v>
      </c>
      <c r="B519" s="295">
        <v>622</v>
      </c>
      <c r="D519" s="296" t="s">
        <v>7091</v>
      </c>
      <c r="E519" s="297">
        <v>622</v>
      </c>
    </row>
    <row r="520" spans="1:5" ht="14.4" x14ac:dyDescent="0.3">
      <c r="A520" s="294" t="s">
        <v>969</v>
      </c>
      <c r="B520" s="295">
        <v>222</v>
      </c>
      <c r="D520" s="296" t="s">
        <v>7092</v>
      </c>
      <c r="E520" s="297">
        <v>222</v>
      </c>
    </row>
    <row r="521" spans="1:5" ht="14.4" x14ac:dyDescent="0.3">
      <c r="A521" s="294" t="s">
        <v>970</v>
      </c>
      <c r="B521" s="295">
        <v>2649</v>
      </c>
      <c r="D521" s="296" t="s">
        <v>7093</v>
      </c>
      <c r="E521" s="297">
        <v>2649</v>
      </c>
    </row>
    <row r="522" spans="1:5" ht="14.4" x14ac:dyDescent="0.3">
      <c r="A522" s="294" t="s">
        <v>971</v>
      </c>
      <c r="B522" s="295">
        <v>7548.67</v>
      </c>
      <c r="D522" s="296" t="s">
        <v>7094</v>
      </c>
      <c r="E522" s="297">
        <v>7548.67</v>
      </c>
    </row>
    <row r="523" spans="1:5" ht="14.4" x14ac:dyDescent="0.3">
      <c r="A523" s="294" t="s">
        <v>972</v>
      </c>
      <c r="B523" s="295">
        <v>3418.51</v>
      </c>
      <c r="D523" s="296" t="s">
        <v>7095</v>
      </c>
      <c r="E523" s="297">
        <v>3418.51</v>
      </c>
    </row>
    <row r="524" spans="1:5" ht="14.4" x14ac:dyDescent="0.3">
      <c r="A524" s="294" t="s">
        <v>973</v>
      </c>
      <c r="B524" s="295">
        <v>258</v>
      </c>
      <c r="D524" s="296" t="s">
        <v>7096</v>
      </c>
      <c r="E524" s="297">
        <v>258</v>
      </c>
    </row>
    <row r="525" spans="1:5" ht="14.4" x14ac:dyDescent="0.3">
      <c r="A525" s="294" t="s">
        <v>974</v>
      </c>
      <c r="B525" s="295">
        <v>13771.33</v>
      </c>
      <c r="D525" s="296" t="s">
        <v>7097</v>
      </c>
      <c r="E525" s="297">
        <v>13771.33</v>
      </c>
    </row>
    <row r="526" spans="1:5" ht="14.4" x14ac:dyDescent="0.3">
      <c r="A526" s="294" t="s">
        <v>975</v>
      </c>
      <c r="B526" s="295">
        <v>753</v>
      </c>
      <c r="D526" s="296" t="s">
        <v>7098</v>
      </c>
      <c r="E526" s="297">
        <v>753</v>
      </c>
    </row>
    <row r="527" spans="1:5" ht="14.4" x14ac:dyDescent="0.3">
      <c r="A527" s="294" t="s">
        <v>976</v>
      </c>
      <c r="B527" s="295">
        <v>59993</v>
      </c>
      <c r="D527" s="296" t="s">
        <v>7099</v>
      </c>
      <c r="E527" s="297">
        <v>59993</v>
      </c>
    </row>
    <row r="528" spans="1:5" ht="14.4" x14ac:dyDescent="0.3">
      <c r="A528" s="294" t="s">
        <v>977</v>
      </c>
      <c r="B528" s="295">
        <v>4211</v>
      </c>
      <c r="D528" s="296" t="s">
        <v>7100</v>
      </c>
      <c r="E528" s="297">
        <v>4211</v>
      </c>
    </row>
    <row r="529" spans="1:5" ht="14.4" x14ac:dyDescent="0.3">
      <c r="A529" s="294" t="s">
        <v>978</v>
      </c>
      <c r="B529" s="295">
        <v>458</v>
      </c>
      <c r="D529" s="296" t="s">
        <v>7101</v>
      </c>
      <c r="E529" s="297">
        <v>458</v>
      </c>
    </row>
    <row r="530" spans="1:5" ht="14.4" x14ac:dyDescent="0.3">
      <c r="A530" s="294" t="s">
        <v>979</v>
      </c>
      <c r="B530" s="295">
        <v>3296</v>
      </c>
      <c r="D530" s="296" t="s">
        <v>7102</v>
      </c>
      <c r="E530" s="297">
        <v>3296</v>
      </c>
    </row>
    <row r="531" spans="1:5" ht="14.4" x14ac:dyDescent="0.3">
      <c r="A531" s="294" t="s">
        <v>980</v>
      </c>
      <c r="B531" s="295">
        <v>12745.98</v>
      </c>
      <c r="D531" s="296" t="s">
        <v>7103</v>
      </c>
      <c r="E531" s="297">
        <v>12745.98</v>
      </c>
    </row>
    <row r="532" spans="1:5" ht="14.4" x14ac:dyDescent="0.3">
      <c r="A532" s="294" t="s">
        <v>981</v>
      </c>
      <c r="B532" s="295">
        <v>981</v>
      </c>
      <c r="D532" s="296" t="s">
        <v>7104</v>
      </c>
      <c r="E532" s="297">
        <v>981</v>
      </c>
    </row>
    <row r="533" spans="1:5" ht="14.4" x14ac:dyDescent="0.3">
      <c r="A533" s="294" t="s">
        <v>982</v>
      </c>
      <c r="B533" s="295">
        <v>5672</v>
      </c>
      <c r="D533" s="296" t="s">
        <v>7105</v>
      </c>
      <c r="E533" s="297">
        <v>5672</v>
      </c>
    </row>
    <row r="534" spans="1:5" ht="14.4" x14ac:dyDescent="0.3">
      <c r="A534" s="294" t="s">
        <v>983</v>
      </c>
      <c r="B534" s="295">
        <v>177382</v>
      </c>
      <c r="D534" s="296" t="s">
        <v>7106</v>
      </c>
      <c r="E534" s="297">
        <v>177382</v>
      </c>
    </row>
    <row r="535" spans="1:5" ht="14.4" x14ac:dyDescent="0.3">
      <c r="A535" s="294" t="s">
        <v>984</v>
      </c>
      <c r="B535" s="295">
        <v>659</v>
      </c>
      <c r="D535" s="296" t="s">
        <v>7107</v>
      </c>
      <c r="E535" s="297">
        <v>659</v>
      </c>
    </row>
    <row r="536" spans="1:5" ht="14.4" x14ac:dyDescent="0.3">
      <c r="A536" s="294" t="s">
        <v>985</v>
      </c>
      <c r="B536" s="295">
        <v>5599</v>
      </c>
      <c r="D536" s="296" t="s">
        <v>7108</v>
      </c>
      <c r="E536" s="297">
        <v>5599</v>
      </c>
    </row>
    <row r="537" spans="1:5" ht="14.4" x14ac:dyDescent="0.3">
      <c r="A537" s="294" t="s">
        <v>986</v>
      </c>
      <c r="B537" s="295">
        <v>2261</v>
      </c>
      <c r="D537" s="296" t="s">
        <v>7109</v>
      </c>
      <c r="E537" s="297">
        <v>2261</v>
      </c>
    </row>
    <row r="538" spans="1:5" ht="14.4" x14ac:dyDescent="0.3">
      <c r="A538" s="294" t="s">
        <v>987</v>
      </c>
      <c r="B538" s="295">
        <v>3269.99</v>
      </c>
      <c r="D538" s="296" t="s">
        <v>7110</v>
      </c>
      <c r="E538" s="297">
        <v>3269.99</v>
      </c>
    </row>
    <row r="539" spans="1:5" ht="14.4" x14ac:dyDescent="0.3">
      <c r="A539" s="294" t="s">
        <v>988</v>
      </c>
      <c r="B539" s="295">
        <v>1842</v>
      </c>
      <c r="D539" s="296" t="s">
        <v>7111</v>
      </c>
      <c r="E539" s="297">
        <v>1842</v>
      </c>
    </row>
    <row r="540" spans="1:5" ht="14.4" x14ac:dyDescent="0.3">
      <c r="A540" s="294" t="s">
        <v>989</v>
      </c>
      <c r="B540" s="295">
        <v>4196</v>
      </c>
      <c r="D540" s="296" t="s">
        <v>7112</v>
      </c>
      <c r="E540" s="297">
        <v>4196</v>
      </c>
    </row>
    <row r="541" spans="1:5" ht="14.4" x14ac:dyDescent="0.3">
      <c r="A541" s="294" t="s">
        <v>990</v>
      </c>
      <c r="B541" s="295">
        <v>769</v>
      </c>
      <c r="D541" s="296" t="s">
        <v>7113</v>
      </c>
      <c r="E541" s="297">
        <v>769</v>
      </c>
    </row>
    <row r="542" spans="1:5" ht="14.4" x14ac:dyDescent="0.3">
      <c r="A542" s="294" t="s">
        <v>991</v>
      </c>
      <c r="B542" s="295">
        <v>4555</v>
      </c>
      <c r="D542" s="296" t="s">
        <v>7114</v>
      </c>
      <c r="E542" s="297">
        <v>4555</v>
      </c>
    </row>
    <row r="543" spans="1:5" ht="14.4" x14ac:dyDescent="0.3">
      <c r="A543" s="294" t="s">
        <v>992</v>
      </c>
      <c r="B543" s="295">
        <v>1502.12</v>
      </c>
      <c r="D543" s="296" t="s">
        <v>7115</v>
      </c>
      <c r="E543" s="297">
        <v>1502.12</v>
      </c>
    </row>
    <row r="544" spans="1:5" ht="14.4" x14ac:dyDescent="0.3">
      <c r="A544" s="294" t="s">
        <v>993</v>
      </c>
      <c r="B544" s="295">
        <v>429</v>
      </c>
      <c r="D544" s="296" t="s">
        <v>7116</v>
      </c>
      <c r="E544" s="297">
        <v>429</v>
      </c>
    </row>
    <row r="545" spans="1:5" ht="14.4" x14ac:dyDescent="0.3">
      <c r="A545" s="294" t="s">
        <v>994</v>
      </c>
      <c r="B545" s="295">
        <v>39791</v>
      </c>
      <c r="D545" s="296" t="s">
        <v>7117</v>
      </c>
      <c r="E545" s="297">
        <v>39791</v>
      </c>
    </row>
    <row r="546" spans="1:5" ht="14.4" x14ac:dyDescent="0.3">
      <c r="A546" s="294" t="s">
        <v>995</v>
      </c>
      <c r="B546" s="295">
        <v>482.17</v>
      </c>
      <c r="D546" s="296" t="s">
        <v>7118</v>
      </c>
      <c r="E546" s="297">
        <v>482.17</v>
      </c>
    </row>
    <row r="547" spans="1:5" ht="14.4" x14ac:dyDescent="0.3">
      <c r="A547" s="294" t="s">
        <v>996</v>
      </c>
      <c r="B547" s="295">
        <v>13133.65</v>
      </c>
      <c r="D547" s="296" t="s">
        <v>7119</v>
      </c>
      <c r="E547" s="297">
        <v>13133.65</v>
      </c>
    </row>
    <row r="548" spans="1:5" ht="14.4" x14ac:dyDescent="0.3">
      <c r="A548" s="294" t="s">
        <v>997</v>
      </c>
      <c r="B548" s="295">
        <v>609</v>
      </c>
      <c r="D548" s="296" t="s">
        <v>7120</v>
      </c>
      <c r="E548" s="297">
        <v>609</v>
      </c>
    </row>
    <row r="549" spans="1:5" ht="14.4" x14ac:dyDescent="0.3">
      <c r="A549" s="294" t="s">
        <v>998</v>
      </c>
      <c r="B549" s="295">
        <v>26043.95</v>
      </c>
      <c r="D549" s="296" t="s">
        <v>7121</v>
      </c>
      <c r="E549" s="297">
        <v>26043.95</v>
      </c>
    </row>
    <row r="550" spans="1:5" ht="14.4" x14ac:dyDescent="0.3">
      <c r="A550" s="294" t="s">
        <v>999</v>
      </c>
      <c r="B550" s="295">
        <v>386</v>
      </c>
      <c r="D550" s="296" t="s">
        <v>7122</v>
      </c>
      <c r="E550" s="297">
        <v>386</v>
      </c>
    </row>
    <row r="551" spans="1:5" ht="14.4" x14ac:dyDescent="0.3">
      <c r="A551" s="294" t="s">
        <v>1000</v>
      </c>
      <c r="B551" s="295">
        <v>632</v>
      </c>
      <c r="D551" s="296" t="s">
        <v>7123</v>
      </c>
      <c r="E551" s="297">
        <v>632</v>
      </c>
    </row>
    <row r="552" spans="1:5" ht="14.4" x14ac:dyDescent="0.3">
      <c r="A552" s="294" t="s">
        <v>1001</v>
      </c>
      <c r="B552" s="295">
        <v>3441.46</v>
      </c>
      <c r="D552" s="296" t="s">
        <v>7124</v>
      </c>
      <c r="E552" s="297">
        <v>3441.46</v>
      </c>
    </row>
    <row r="553" spans="1:5" ht="14.4" x14ac:dyDescent="0.3">
      <c r="A553" s="294" t="s">
        <v>1002</v>
      </c>
      <c r="B553" s="295">
        <v>17166</v>
      </c>
      <c r="D553" s="296" t="s">
        <v>7125</v>
      </c>
      <c r="E553" s="297">
        <v>17166</v>
      </c>
    </row>
    <row r="554" spans="1:5" ht="14.4" x14ac:dyDescent="0.3">
      <c r="A554" s="294" t="s">
        <v>1003</v>
      </c>
      <c r="B554" s="295">
        <v>39184.79</v>
      </c>
      <c r="D554" s="296" t="s">
        <v>7126</v>
      </c>
      <c r="E554" s="297">
        <v>39184.79</v>
      </c>
    </row>
    <row r="555" spans="1:5" ht="14.4" x14ac:dyDescent="0.3">
      <c r="A555" s="294" t="s">
        <v>1004</v>
      </c>
      <c r="B555" s="295">
        <v>12297.08</v>
      </c>
      <c r="D555" s="296" t="s">
        <v>7127</v>
      </c>
      <c r="E555" s="297">
        <v>12297.08</v>
      </c>
    </row>
    <row r="556" spans="1:5" ht="14.4" x14ac:dyDescent="0.3">
      <c r="A556" s="294" t="s">
        <v>1005</v>
      </c>
      <c r="B556" s="295">
        <v>1128</v>
      </c>
      <c r="D556" s="296" t="s">
        <v>7128</v>
      </c>
      <c r="E556" s="297">
        <v>1128</v>
      </c>
    </row>
    <row r="557" spans="1:5" ht="14.4" x14ac:dyDescent="0.3">
      <c r="A557" s="294" t="s">
        <v>4017</v>
      </c>
      <c r="B557" s="295">
        <v>1248.8800000000001</v>
      </c>
      <c r="D557" s="296" t="s">
        <v>7129</v>
      </c>
      <c r="E557" s="297">
        <v>1248.8800000000001</v>
      </c>
    </row>
    <row r="558" spans="1:5" ht="14.4" x14ac:dyDescent="0.3">
      <c r="A558" s="294" t="s">
        <v>1006</v>
      </c>
      <c r="B558" s="295">
        <v>6378.4</v>
      </c>
      <c r="D558" s="296" t="s">
        <v>7130</v>
      </c>
      <c r="E558" s="297">
        <v>6378.4</v>
      </c>
    </row>
    <row r="559" spans="1:5" ht="14.4" x14ac:dyDescent="0.3">
      <c r="A559" s="294" t="s">
        <v>1007</v>
      </c>
      <c r="B559" s="295">
        <v>2672</v>
      </c>
      <c r="D559" s="296" t="s">
        <v>7131</v>
      </c>
      <c r="E559" s="297">
        <v>2672</v>
      </c>
    </row>
    <row r="560" spans="1:5" ht="14.4" x14ac:dyDescent="0.3">
      <c r="A560" s="294" t="s">
        <v>1008</v>
      </c>
      <c r="B560" s="295">
        <v>72071</v>
      </c>
      <c r="D560" s="296" t="s">
        <v>7132</v>
      </c>
      <c r="E560" s="297">
        <v>72071</v>
      </c>
    </row>
    <row r="561" spans="1:5" ht="14.4" x14ac:dyDescent="0.3">
      <c r="A561" s="294" t="s">
        <v>1009</v>
      </c>
      <c r="B561" s="295">
        <v>1820</v>
      </c>
      <c r="D561" s="296" t="s">
        <v>7133</v>
      </c>
      <c r="E561" s="297">
        <v>1820</v>
      </c>
    </row>
    <row r="562" spans="1:5" ht="14.4" x14ac:dyDescent="0.3">
      <c r="A562" s="294" t="s">
        <v>1010</v>
      </c>
      <c r="B562" s="295">
        <v>2083.9299999999998</v>
      </c>
      <c r="D562" s="296" t="s">
        <v>7134</v>
      </c>
      <c r="E562" s="297">
        <v>2083.9299999999998</v>
      </c>
    </row>
    <row r="563" spans="1:5" ht="14.4" x14ac:dyDescent="0.3">
      <c r="A563" s="294" t="s">
        <v>1011</v>
      </c>
      <c r="B563" s="295">
        <v>19064</v>
      </c>
      <c r="D563" s="296" t="s">
        <v>7135</v>
      </c>
      <c r="E563" s="297">
        <v>19064</v>
      </c>
    </row>
    <row r="564" spans="1:5" ht="14.4" x14ac:dyDescent="0.3">
      <c r="A564" s="294" t="s">
        <v>1012</v>
      </c>
      <c r="B564" s="295">
        <v>614</v>
      </c>
      <c r="D564" s="296" t="s">
        <v>7136</v>
      </c>
      <c r="E564" s="297">
        <v>614</v>
      </c>
    </row>
    <row r="565" spans="1:5" ht="14.4" x14ac:dyDescent="0.3">
      <c r="A565" s="294" t="s">
        <v>1013</v>
      </c>
      <c r="B565" s="295">
        <v>493</v>
      </c>
      <c r="D565" s="296" t="s">
        <v>7137</v>
      </c>
      <c r="E565" s="297">
        <v>493</v>
      </c>
    </row>
    <row r="566" spans="1:5" ht="14.4" x14ac:dyDescent="0.3">
      <c r="A566" s="294" t="s">
        <v>1014</v>
      </c>
      <c r="B566" s="295">
        <v>323</v>
      </c>
      <c r="D566" s="296" t="s">
        <v>7138</v>
      </c>
      <c r="E566" s="297">
        <v>323</v>
      </c>
    </row>
    <row r="567" spans="1:5" ht="14.4" x14ac:dyDescent="0.3">
      <c r="A567" s="294" t="s">
        <v>1015</v>
      </c>
      <c r="B567" s="295">
        <v>114788</v>
      </c>
      <c r="D567" s="296" t="s">
        <v>7139</v>
      </c>
      <c r="E567" s="297">
        <v>114788</v>
      </c>
    </row>
    <row r="568" spans="1:5" ht="14.4" x14ac:dyDescent="0.3">
      <c r="A568" s="294" t="s">
        <v>4018</v>
      </c>
      <c r="B568" s="295">
        <v>210</v>
      </c>
      <c r="D568" s="296" t="s">
        <v>7140</v>
      </c>
      <c r="E568" s="297">
        <v>210</v>
      </c>
    </row>
    <row r="569" spans="1:5" ht="14.4" x14ac:dyDescent="0.3">
      <c r="A569" s="294" t="s">
        <v>1016</v>
      </c>
      <c r="B569" s="295">
        <v>5816</v>
      </c>
      <c r="D569" s="296" t="s">
        <v>7141</v>
      </c>
      <c r="E569" s="297">
        <v>5816</v>
      </c>
    </row>
    <row r="570" spans="1:5" ht="14.4" x14ac:dyDescent="0.3">
      <c r="A570" s="294" t="s">
        <v>1017</v>
      </c>
      <c r="B570" s="295">
        <v>5730</v>
      </c>
      <c r="D570" s="296" t="s">
        <v>7142</v>
      </c>
      <c r="E570" s="297">
        <v>5730</v>
      </c>
    </row>
    <row r="571" spans="1:5" ht="14.4" x14ac:dyDescent="0.3">
      <c r="A571" s="294" t="s">
        <v>1018</v>
      </c>
      <c r="B571" s="295">
        <v>808</v>
      </c>
      <c r="D571" s="296" t="s">
        <v>7143</v>
      </c>
      <c r="E571" s="297">
        <v>808</v>
      </c>
    </row>
    <row r="572" spans="1:5" ht="14.4" x14ac:dyDescent="0.3">
      <c r="A572" s="294" t="s">
        <v>1019</v>
      </c>
      <c r="B572" s="295">
        <v>12179.23</v>
      </c>
      <c r="D572" s="296" t="s">
        <v>7144</v>
      </c>
      <c r="E572" s="297">
        <v>12179.23</v>
      </c>
    </row>
    <row r="573" spans="1:5" ht="14.4" x14ac:dyDescent="0.3">
      <c r="A573" s="294" t="s">
        <v>1020</v>
      </c>
      <c r="B573" s="295">
        <v>285311</v>
      </c>
      <c r="D573" s="296" t="s">
        <v>7145</v>
      </c>
      <c r="E573" s="297">
        <v>285311</v>
      </c>
    </row>
    <row r="574" spans="1:5" ht="14.4" x14ac:dyDescent="0.3">
      <c r="A574" s="294" t="s">
        <v>1021</v>
      </c>
      <c r="B574" s="295">
        <v>2851.68</v>
      </c>
      <c r="D574" s="296" t="s">
        <v>7146</v>
      </c>
      <c r="E574" s="297">
        <v>2851.68</v>
      </c>
    </row>
    <row r="575" spans="1:5" ht="14.4" x14ac:dyDescent="0.3">
      <c r="A575" s="294" t="s">
        <v>1022</v>
      </c>
      <c r="B575" s="295">
        <v>112.94</v>
      </c>
      <c r="D575" s="296" t="s">
        <v>7147</v>
      </c>
      <c r="E575" s="297">
        <v>112.94</v>
      </c>
    </row>
    <row r="576" spans="1:5" ht="14.4" x14ac:dyDescent="0.3">
      <c r="A576" s="294" t="s">
        <v>1023</v>
      </c>
      <c r="B576" s="295">
        <v>911.87</v>
      </c>
      <c r="D576" s="296" t="s">
        <v>7148</v>
      </c>
      <c r="E576" s="297">
        <v>911.87</v>
      </c>
    </row>
    <row r="577" spans="1:5" ht="14.4" x14ac:dyDescent="0.3">
      <c r="A577" s="294" t="s">
        <v>1024</v>
      </c>
      <c r="B577" s="295">
        <v>2699</v>
      </c>
      <c r="D577" s="296" t="s">
        <v>7149</v>
      </c>
      <c r="E577" s="297">
        <v>2699</v>
      </c>
    </row>
    <row r="578" spans="1:5" ht="14.4" x14ac:dyDescent="0.3">
      <c r="A578" s="294" t="s">
        <v>1025</v>
      </c>
      <c r="B578" s="295">
        <v>1375.05</v>
      </c>
      <c r="D578" s="296" t="s">
        <v>7150</v>
      </c>
      <c r="E578" s="297">
        <v>1375.05</v>
      </c>
    </row>
    <row r="579" spans="1:5" ht="14.4" x14ac:dyDescent="0.3">
      <c r="A579" s="294" t="s">
        <v>1026</v>
      </c>
      <c r="B579" s="295">
        <v>830</v>
      </c>
      <c r="D579" s="296" t="s">
        <v>7151</v>
      </c>
      <c r="E579" s="297">
        <v>830</v>
      </c>
    </row>
    <row r="580" spans="1:5" ht="14.4" x14ac:dyDescent="0.3">
      <c r="A580" s="294" t="s">
        <v>1027</v>
      </c>
      <c r="B580" s="295">
        <v>1656</v>
      </c>
      <c r="D580" s="296" t="s">
        <v>7152</v>
      </c>
      <c r="E580" s="297">
        <v>1656</v>
      </c>
    </row>
    <row r="581" spans="1:5" ht="14.4" x14ac:dyDescent="0.3">
      <c r="A581" s="294" t="s">
        <v>4019</v>
      </c>
      <c r="B581" s="295">
        <v>309.8</v>
      </c>
      <c r="D581" s="296" t="s">
        <v>10456</v>
      </c>
      <c r="E581" s="297">
        <v>309.8</v>
      </c>
    </row>
    <row r="582" spans="1:5" ht="14.4" x14ac:dyDescent="0.3">
      <c r="A582" s="294" t="s">
        <v>1028</v>
      </c>
      <c r="B582" s="295">
        <v>263</v>
      </c>
      <c r="D582" s="296" t="s">
        <v>7153</v>
      </c>
      <c r="E582" s="297">
        <v>263</v>
      </c>
    </row>
    <row r="583" spans="1:5" ht="14.4" x14ac:dyDescent="0.3">
      <c r="A583" s="294" t="s">
        <v>1029</v>
      </c>
      <c r="B583" s="295">
        <v>213</v>
      </c>
      <c r="D583" s="296" t="s">
        <v>7154</v>
      </c>
      <c r="E583" s="297">
        <v>213</v>
      </c>
    </row>
    <row r="584" spans="1:5" ht="14.4" x14ac:dyDescent="0.3">
      <c r="A584" s="294" t="s">
        <v>1030</v>
      </c>
      <c r="B584" s="295">
        <v>684</v>
      </c>
      <c r="D584" s="296" t="s">
        <v>7155</v>
      </c>
      <c r="E584" s="297">
        <v>684</v>
      </c>
    </row>
    <row r="585" spans="1:5" ht="14.4" x14ac:dyDescent="0.3">
      <c r="A585" s="294" t="s">
        <v>1031</v>
      </c>
      <c r="B585" s="295">
        <v>2841</v>
      </c>
      <c r="D585" s="296" t="s">
        <v>7156</v>
      </c>
      <c r="E585" s="297">
        <v>2841</v>
      </c>
    </row>
    <row r="586" spans="1:5" ht="14.4" x14ac:dyDescent="0.3">
      <c r="A586" s="294" t="s">
        <v>1032</v>
      </c>
      <c r="B586" s="295">
        <v>711</v>
      </c>
      <c r="D586" s="296" t="s">
        <v>7157</v>
      </c>
      <c r="E586" s="297">
        <v>711</v>
      </c>
    </row>
    <row r="587" spans="1:5" ht="14.4" x14ac:dyDescent="0.3">
      <c r="A587" s="294" t="s">
        <v>1033</v>
      </c>
      <c r="B587" s="295">
        <v>3626</v>
      </c>
      <c r="D587" s="296" t="s">
        <v>7158</v>
      </c>
      <c r="E587" s="297">
        <v>3626</v>
      </c>
    </row>
    <row r="588" spans="1:5" ht="14.4" x14ac:dyDescent="0.3">
      <c r="A588" s="294" t="s">
        <v>1034</v>
      </c>
      <c r="B588" s="295">
        <v>303</v>
      </c>
      <c r="D588" s="296" t="s">
        <v>7159</v>
      </c>
      <c r="E588" s="297">
        <v>303</v>
      </c>
    </row>
    <row r="589" spans="1:5" ht="14.4" x14ac:dyDescent="0.3">
      <c r="A589" s="294" t="s">
        <v>1035</v>
      </c>
      <c r="B589" s="295">
        <v>469</v>
      </c>
      <c r="D589" s="296" t="s">
        <v>7160</v>
      </c>
      <c r="E589" s="297">
        <v>469</v>
      </c>
    </row>
    <row r="590" spans="1:5" ht="14.4" x14ac:dyDescent="0.3">
      <c r="A590" s="294" t="s">
        <v>1036</v>
      </c>
      <c r="B590" s="295">
        <v>1167</v>
      </c>
      <c r="D590" s="296" t="s">
        <v>7161</v>
      </c>
      <c r="E590" s="297">
        <v>1167</v>
      </c>
    </row>
    <row r="591" spans="1:5" ht="14.4" x14ac:dyDescent="0.3">
      <c r="A591" s="294" t="s">
        <v>1037</v>
      </c>
      <c r="B591" s="295">
        <v>1356</v>
      </c>
      <c r="D591" s="296" t="s">
        <v>7162</v>
      </c>
      <c r="E591" s="297">
        <v>1356</v>
      </c>
    </row>
    <row r="592" spans="1:5" ht="14.4" x14ac:dyDescent="0.3">
      <c r="A592" s="294" t="s">
        <v>1038</v>
      </c>
      <c r="B592" s="295">
        <v>1733</v>
      </c>
      <c r="D592" s="296" t="s">
        <v>7163</v>
      </c>
      <c r="E592" s="297">
        <v>1733</v>
      </c>
    </row>
    <row r="593" spans="1:5" ht="14.4" x14ac:dyDescent="0.3">
      <c r="A593" s="294" t="s">
        <v>1039</v>
      </c>
      <c r="B593" s="295">
        <v>386</v>
      </c>
      <c r="D593" s="296" t="s">
        <v>7164</v>
      </c>
      <c r="E593" s="297">
        <v>386</v>
      </c>
    </row>
    <row r="594" spans="1:5" ht="14.4" x14ac:dyDescent="0.3">
      <c r="A594" s="294" t="s">
        <v>1040</v>
      </c>
      <c r="B594" s="295">
        <v>937</v>
      </c>
      <c r="D594" s="296" t="s">
        <v>7165</v>
      </c>
      <c r="E594" s="297">
        <v>937</v>
      </c>
    </row>
    <row r="595" spans="1:5" ht="14.4" x14ac:dyDescent="0.3">
      <c r="A595" s="294" t="s">
        <v>1041</v>
      </c>
      <c r="B595" s="295">
        <v>219</v>
      </c>
      <c r="D595" s="296" t="s">
        <v>7166</v>
      </c>
      <c r="E595" s="297">
        <v>219</v>
      </c>
    </row>
    <row r="596" spans="1:5" ht="14.4" x14ac:dyDescent="0.3">
      <c r="A596" s="294" t="s">
        <v>1042</v>
      </c>
      <c r="B596" s="295">
        <v>452</v>
      </c>
      <c r="D596" s="296" t="s">
        <v>7167</v>
      </c>
      <c r="E596" s="297">
        <v>452</v>
      </c>
    </row>
    <row r="597" spans="1:5" ht="14.4" x14ac:dyDescent="0.3">
      <c r="A597" s="294" t="s">
        <v>1043</v>
      </c>
      <c r="B597" s="295">
        <v>2007</v>
      </c>
      <c r="D597" s="296" t="s">
        <v>7168</v>
      </c>
      <c r="E597" s="297">
        <v>2007</v>
      </c>
    </row>
    <row r="598" spans="1:5" ht="14.4" x14ac:dyDescent="0.3">
      <c r="A598" s="294" t="s">
        <v>1044</v>
      </c>
      <c r="B598" s="295">
        <v>867.91</v>
      </c>
      <c r="D598" s="296" t="s">
        <v>7169</v>
      </c>
      <c r="E598" s="297">
        <v>867.91</v>
      </c>
    </row>
    <row r="599" spans="1:5" ht="14.4" x14ac:dyDescent="0.3">
      <c r="A599" s="294" t="s">
        <v>4020</v>
      </c>
      <c r="B599" s="295">
        <v>1179</v>
      </c>
      <c r="D599" s="296" t="s">
        <v>7170</v>
      </c>
      <c r="E599" s="297">
        <v>1179</v>
      </c>
    </row>
    <row r="600" spans="1:5" ht="14.4" x14ac:dyDescent="0.3">
      <c r="A600" s="294" t="s">
        <v>1045</v>
      </c>
      <c r="B600" s="295">
        <v>7374</v>
      </c>
      <c r="D600" s="296" t="s">
        <v>7171</v>
      </c>
      <c r="E600" s="297">
        <v>7374</v>
      </c>
    </row>
    <row r="601" spans="1:5" ht="14.4" x14ac:dyDescent="0.3">
      <c r="A601" s="294" t="s">
        <v>1046</v>
      </c>
      <c r="B601" s="295">
        <v>116</v>
      </c>
      <c r="D601" s="296" t="s">
        <v>7172</v>
      </c>
      <c r="E601" s="297">
        <v>116</v>
      </c>
    </row>
    <row r="602" spans="1:5" ht="14.4" x14ac:dyDescent="0.3">
      <c r="A602" s="294" t="s">
        <v>1047</v>
      </c>
      <c r="B602" s="295">
        <v>607.9</v>
      </c>
      <c r="D602" s="296" t="s">
        <v>7173</v>
      </c>
      <c r="E602" s="297">
        <v>607.9</v>
      </c>
    </row>
    <row r="603" spans="1:5" ht="14.4" x14ac:dyDescent="0.3">
      <c r="A603" s="294" t="s">
        <v>1048</v>
      </c>
      <c r="B603" s="295">
        <v>1009</v>
      </c>
      <c r="D603" s="296" t="s">
        <v>7174</v>
      </c>
      <c r="E603" s="297">
        <v>1009</v>
      </c>
    </row>
    <row r="604" spans="1:5" ht="14.4" x14ac:dyDescent="0.3">
      <c r="A604" s="294" t="s">
        <v>1049</v>
      </c>
      <c r="B604" s="295">
        <v>924.48</v>
      </c>
      <c r="D604" s="296" t="s">
        <v>7175</v>
      </c>
      <c r="E604" s="297">
        <v>924.48</v>
      </c>
    </row>
    <row r="605" spans="1:5" ht="14.4" x14ac:dyDescent="0.3">
      <c r="A605" s="294" t="s">
        <v>1050</v>
      </c>
      <c r="B605" s="295">
        <v>1488.99</v>
      </c>
      <c r="D605" s="296" t="s">
        <v>7176</v>
      </c>
      <c r="E605" s="297">
        <v>1488.99</v>
      </c>
    </row>
    <row r="606" spans="1:5" ht="14.4" x14ac:dyDescent="0.3">
      <c r="A606" s="294" t="s">
        <v>1051</v>
      </c>
      <c r="B606" s="295">
        <v>1111</v>
      </c>
      <c r="D606" s="296" t="s">
        <v>7177</v>
      </c>
      <c r="E606" s="297">
        <v>1111</v>
      </c>
    </row>
    <row r="607" spans="1:5" ht="14.4" x14ac:dyDescent="0.3">
      <c r="A607" s="294" t="s">
        <v>1052</v>
      </c>
      <c r="B607" s="295">
        <v>718</v>
      </c>
      <c r="D607" s="296" t="s">
        <v>7178</v>
      </c>
      <c r="E607" s="297">
        <v>718</v>
      </c>
    </row>
    <row r="608" spans="1:5" ht="14.4" x14ac:dyDescent="0.3">
      <c r="A608" s="294" t="s">
        <v>1053</v>
      </c>
      <c r="B608" s="295">
        <v>21943.53</v>
      </c>
      <c r="D608" s="296" t="s">
        <v>7179</v>
      </c>
      <c r="E608" s="297">
        <v>21943.53</v>
      </c>
    </row>
    <row r="609" spans="1:5" ht="14.4" x14ac:dyDescent="0.3">
      <c r="A609" s="294" t="s">
        <v>1054</v>
      </c>
      <c r="B609" s="295">
        <v>25155</v>
      </c>
      <c r="D609" s="296" t="s">
        <v>7180</v>
      </c>
      <c r="E609" s="297">
        <v>25155</v>
      </c>
    </row>
    <row r="610" spans="1:5" ht="14.4" x14ac:dyDescent="0.3">
      <c r="A610" s="294" t="s">
        <v>1055</v>
      </c>
      <c r="B610" s="295">
        <v>781</v>
      </c>
      <c r="D610" s="296" t="s">
        <v>7181</v>
      </c>
      <c r="E610" s="297">
        <v>781</v>
      </c>
    </row>
    <row r="611" spans="1:5" ht="14.4" x14ac:dyDescent="0.3">
      <c r="A611" s="294" t="s">
        <v>1056</v>
      </c>
      <c r="B611" s="295">
        <v>243</v>
      </c>
      <c r="D611" s="296" t="s">
        <v>7182</v>
      </c>
      <c r="E611" s="297">
        <v>243</v>
      </c>
    </row>
    <row r="612" spans="1:5" ht="14.4" x14ac:dyDescent="0.3">
      <c r="A612" s="294" t="s">
        <v>1057</v>
      </c>
      <c r="B612" s="295">
        <v>425</v>
      </c>
      <c r="D612" s="296" t="s">
        <v>7183</v>
      </c>
      <c r="E612" s="297">
        <v>425</v>
      </c>
    </row>
    <row r="613" spans="1:5" ht="14.4" x14ac:dyDescent="0.3">
      <c r="A613" s="294" t="s">
        <v>4021</v>
      </c>
      <c r="B613" s="295">
        <v>1074</v>
      </c>
      <c r="D613" s="296" t="s">
        <v>10457</v>
      </c>
      <c r="E613" s="297">
        <v>1074</v>
      </c>
    </row>
    <row r="614" spans="1:5" ht="14.4" x14ac:dyDescent="0.3">
      <c r="A614" s="294" t="s">
        <v>1058</v>
      </c>
      <c r="B614" s="295">
        <v>270</v>
      </c>
      <c r="D614" s="296" t="s">
        <v>7184</v>
      </c>
      <c r="E614" s="297">
        <v>270</v>
      </c>
    </row>
    <row r="615" spans="1:5" ht="14.4" x14ac:dyDescent="0.3">
      <c r="A615" s="294" t="s">
        <v>1059</v>
      </c>
      <c r="B615" s="295">
        <v>2962</v>
      </c>
      <c r="D615" s="296" t="s">
        <v>7185</v>
      </c>
      <c r="E615" s="297">
        <v>2962</v>
      </c>
    </row>
    <row r="616" spans="1:5" ht="14.4" x14ac:dyDescent="0.3">
      <c r="A616" s="294" t="s">
        <v>1060</v>
      </c>
      <c r="B616" s="295">
        <v>59585</v>
      </c>
      <c r="D616" s="296" t="s">
        <v>7186</v>
      </c>
      <c r="E616" s="297">
        <v>59585</v>
      </c>
    </row>
    <row r="617" spans="1:5" ht="14.4" x14ac:dyDescent="0.3">
      <c r="A617" s="294" t="s">
        <v>1061</v>
      </c>
      <c r="B617" s="295">
        <v>13375</v>
      </c>
      <c r="D617" s="296" t="s">
        <v>7187</v>
      </c>
      <c r="E617" s="297">
        <v>13375</v>
      </c>
    </row>
    <row r="618" spans="1:5" ht="14.4" x14ac:dyDescent="0.3">
      <c r="A618" s="294" t="s">
        <v>1062</v>
      </c>
      <c r="B618" s="295">
        <v>23869</v>
      </c>
      <c r="D618" s="296" t="s">
        <v>7188</v>
      </c>
      <c r="E618" s="297">
        <v>23869</v>
      </c>
    </row>
    <row r="619" spans="1:5" ht="14.4" x14ac:dyDescent="0.3">
      <c r="A619" s="294" t="s">
        <v>1063</v>
      </c>
      <c r="B619" s="295">
        <v>1884</v>
      </c>
      <c r="D619" s="296" t="s">
        <v>7189</v>
      </c>
      <c r="E619" s="297">
        <v>1884</v>
      </c>
    </row>
    <row r="620" spans="1:5" ht="14.4" x14ac:dyDescent="0.3">
      <c r="A620" s="294" t="s">
        <v>1064</v>
      </c>
      <c r="B620" s="295">
        <v>695</v>
      </c>
      <c r="D620" s="296" t="s">
        <v>7190</v>
      </c>
      <c r="E620" s="297">
        <v>695</v>
      </c>
    </row>
    <row r="621" spans="1:5" ht="14.4" x14ac:dyDescent="0.3">
      <c r="A621" s="294" t="s">
        <v>1065</v>
      </c>
      <c r="B621" s="295">
        <v>2641</v>
      </c>
      <c r="D621" s="296" t="s">
        <v>7191</v>
      </c>
      <c r="E621" s="297">
        <v>2641</v>
      </c>
    </row>
    <row r="622" spans="1:5" ht="14.4" x14ac:dyDescent="0.3">
      <c r="A622" s="294" t="s">
        <v>1066</v>
      </c>
      <c r="B622" s="295">
        <v>1051</v>
      </c>
      <c r="D622" s="296" t="s">
        <v>7192</v>
      </c>
      <c r="E622" s="297">
        <v>1051</v>
      </c>
    </row>
    <row r="623" spans="1:5" ht="14.4" x14ac:dyDescent="0.3">
      <c r="A623" s="294" t="s">
        <v>1067</v>
      </c>
      <c r="B623" s="295">
        <v>10454.33</v>
      </c>
      <c r="D623" s="296" t="s">
        <v>7193</v>
      </c>
      <c r="E623" s="297">
        <v>10454.33</v>
      </c>
    </row>
    <row r="624" spans="1:5" ht="14.4" x14ac:dyDescent="0.3">
      <c r="A624" s="294" t="s">
        <v>1068</v>
      </c>
      <c r="B624" s="295">
        <v>1130</v>
      </c>
      <c r="D624" s="296" t="s">
        <v>7194</v>
      </c>
      <c r="E624" s="297">
        <v>1130</v>
      </c>
    </row>
    <row r="625" spans="1:5" ht="14.4" x14ac:dyDescent="0.3">
      <c r="A625" s="294" t="s">
        <v>1069</v>
      </c>
      <c r="B625" s="295">
        <v>18170</v>
      </c>
      <c r="D625" s="296" t="s">
        <v>7195</v>
      </c>
      <c r="E625" s="297">
        <v>18170</v>
      </c>
    </row>
    <row r="626" spans="1:5" ht="14.4" x14ac:dyDescent="0.3">
      <c r="A626" s="294" t="s">
        <v>1070</v>
      </c>
      <c r="B626" s="295">
        <v>3139</v>
      </c>
      <c r="D626" s="296" t="s">
        <v>7196</v>
      </c>
      <c r="E626" s="297">
        <v>3139</v>
      </c>
    </row>
    <row r="627" spans="1:5" ht="14.4" x14ac:dyDescent="0.3">
      <c r="A627" s="294" t="s">
        <v>1071</v>
      </c>
      <c r="B627" s="295">
        <v>773</v>
      </c>
      <c r="D627" s="296" t="s">
        <v>7197</v>
      </c>
      <c r="E627" s="297">
        <v>773</v>
      </c>
    </row>
    <row r="628" spans="1:5" ht="14.4" x14ac:dyDescent="0.3">
      <c r="A628" s="294" t="s">
        <v>1072</v>
      </c>
      <c r="B628" s="295">
        <v>342.71</v>
      </c>
      <c r="D628" s="296" t="s">
        <v>7198</v>
      </c>
      <c r="E628" s="297">
        <v>342.71</v>
      </c>
    </row>
    <row r="629" spans="1:5" ht="14.4" x14ac:dyDescent="0.3">
      <c r="A629" s="294" t="s">
        <v>1073</v>
      </c>
      <c r="B629" s="295">
        <v>31075</v>
      </c>
      <c r="D629" s="296" t="s">
        <v>7199</v>
      </c>
      <c r="E629" s="297">
        <v>31075</v>
      </c>
    </row>
    <row r="630" spans="1:5" ht="14.4" x14ac:dyDescent="0.3">
      <c r="A630" s="294" t="s">
        <v>1074</v>
      </c>
      <c r="B630" s="295">
        <v>406</v>
      </c>
      <c r="D630" s="296" t="s">
        <v>7200</v>
      </c>
      <c r="E630" s="297">
        <v>406</v>
      </c>
    </row>
    <row r="631" spans="1:5" ht="14.4" x14ac:dyDescent="0.3">
      <c r="A631" s="294" t="s">
        <v>1075</v>
      </c>
      <c r="B631" s="295">
        <v>28246.62</v>
      </c>
      <c r="D631" s="296" t="s">
        <v>7201</v>
      </c>
      <c r="E631" s="297">
        <v>28246.62</v>
      </c>
    </row>
    <row r="632" spans="1:5" ht="14.4" x14ac:dyDescent="0.3">
      <c r="A632" s="294" t="s">
        <v>1076</v>
      </c>
      <c r="B632" s="295">
        <v>8678</v>
      </c>
      <c r="D632" s="296" t="s">
        <v>7202</v>
      </c>
      <c r="E632" s="297">
        <v>8678</v>
      </c>
    </row>
    <row r="633" spans="1:5" ht="14.4" x14ac:dyDescent="0.3">
      <c r="A633" s="294" t="s">
        <v>4022</v>
      </c>
      <c r="B633" s="295">
        <v>3181.48</v>
      </c>
      <c r="D633" s="296" t="s">
        <v>10458</v>
      </c>
      <c r="E633" s="297">
        <v>3181.48</v>
      </c>
    </row>
    <row r="634" spans="1:5" ht="14.4" x14ac:dyDescent="0.3">
      <c r="A634" s="294" t="s">
        <v>1077</v>
      </c>
      <c r="B634" s="295">
        <v>13717</v>
      </c>
      <c r="D634" s="296" t="s">
        <v>7203</v>
      </c>
      <c r="E634" s="297">
        <v>13717</v>
      </c>
    </row>
    <row r="635" spans="1:5" ht="14.4" x14ac:dyDescent="0.3">
      <c r="A635" s="294" t="s">
        <v>1078</v>
      </c>
      <c r="B635" s="295">
        <v>20462</v>
      </c>
      <c r="D635" s="296" t="s">
        <v>7204</v>
      </c>
      <c r="E635" s="297">
        <v>20462</v>
      </c>
    </row>
    <row r="636" spans="1:5" ht="14.4" x14ac:dyDescent="0.3">
      <c r="A636" s="294" t="s">
        <v>1079</v>
      </c>
      <c r="B636" s="295">
        <v>484</v>
      </c>
      <c r="D636" s="296" t="s">
        <v>7205</v>
      </c>
      <c r="E636" s="297">
        <v>484</v>
      </c>
    </row>
    <row r="637" spans="1:5" ht="14.4" x14ac:dyDescent="0.3">
      <c r="A637" s="294" t="s">
        <v>1080</v>
      </c>
      <c r="B637" s="295">
        <v>22440.89</v>
      </c>
      <c r="D637" s="296" t="s">
        <v>7206</v>
      </c>
      <c r="E637" s="297">
        <v>22440.89</v>
      </c>
    </row>
    <row r="638" spans="1:5" ht="14.4" x14ac:dyDescent="0.3">
      <c r="A638" s="294" t="s">
        <v>1081</v>
      </c>
      <c r="B638" s="295">
        <v>970</v>
      </c>
      <c r="D638" s="296" t="s">
        <v>7207</v>
      </c>
      <c r="E638" s="297">
        <v>970</v>
      </c>
    </row>
    <row r="639" spans="1:5" ht="14.4" x14ac:dyDescent="0.3">
      <c r="A639" s="294" t="s">
        <v>1082</v>
      </c>
      <c r="B639" s="295">
        <v>36264</v>
      </c>
      <c r="D639" s="296" t="s">
        <v>7208</v>
      </c>
      <c r="E639" s="297">
        <v>36264</v>
      </c>
    </row>
    <row r="640" spans="1:5" ht="14.4" x14ac:dyDescent="0.3">
      <c r="A640" s="294" t="s">
        <v>1083</v>
      </c>
      <c r="B640" s="295">
        <v>121611</v>
      </c>
      <c r="D640" s="296" t="s">
        <v>7209</v>
      </c>
      <c r="E640" s="297">
        <v>121611</v>
      </c>
    </row>
    <row r="641" spans="1:5" ht="14.4" x14ac:dyDescent="0.3">
      <c r="A641" s="294" t="s">
        <v>1084</v>
      </c>
      <c r="B641" s="295">
        <v>1003</v>
      </c>
      <c r="D641" s="296" t="s">
        <v>7210</v>
      </c>
      <c r="E641" s="297">
        <v>1003</v>
      </c>
    </row>
    <row r="642" spans="1:5" ht="14.4" x14ac:dyDescent="0.3">
      <c r="A642" s="294" t="s">
        <v>1085</v>
      </c>
      <c r="B642" s="295">
        <v>15556</v>
      </c>
      <c r="D642" s="296" t="s">
        <v>7211</v>
      </c>
      <c r="E642" s="297">
        <v>15556</v>
      </c>
    </row>
    <row r="643" spans="1:5" ht="14.4" x14ac:dyDescent="0.3">
      <c r="A643" s="294" t="s">
        <v>1086</v>
      </c>
      <c r="B643" s="295">
        <v>1815</v>
      </c>
      <c r="D643" s="296" t="s">
        <v>7212</v>
      </c>
      <c r="E643" s="297">
        <v>1815</v>
      </c>
    </row>
    <row r="644" spans="1:5" ht="14.4" x14ac:dyDescent="0.3">
      <c r="A644" s="294" t="s">
        <v>1087</v>
      </c>
      <c r="B644" s="295">
        <v>18255.47</v>
      </c>
      <c r="D644" s="296" t="s">
        <v>7213</v>
      </c>
      <c r="E644" s="297">
        <v>18255.47</v>
      </c>
    </row>
    <row r="645" spans="1:5" ht="14.4" x14ac:dyDescent="0.3">
      <c r="A645" s="294" t="s">
        <v>1088</v>
      </c>
      <c r="B645" s="295">
        <v>11212</v>
      </c>
      <c r="D645" s="296" t="s">
        <v>7214</v>
      </c>
      <c r="E645" s="297">
        <v>11212</v>
      </c>
    </row>
    <row r="646" spans="1:5" ht="14.4" x14ac:dyDescent="0.3">
      <c r="A646" s="294" t="s">
        <v>1089</v>
      </c>
      <c r="B646" s="295">
        <v>14770</v>
      </c>
      <c r="D646" s="296" t="s">
        <v>7215</v>
      </c>
      <c r="E646" s="297">
        <v>14770</v>
      </c>
    </row>
    <row r="647" spans="1:5" ht="14.4" x14ac:dyDescent="0.3">
      <c r="A647" s="294" t="s">
        <v>1090</v>
      </c>
      <c r="B647" s="295">
        <v>2303</v>
      </c>
      <c r="D647" s="296" t="s">
        <v>7216</v>
      </c>
      <c r="E647" s="297">
        <v>2303</v>
      </c>
    </row>
    <row r="648" spans="1:5" ht="14.4" x14ac:dyDescent="0.3">
      <c r="A648" s="294" t="s">
        <v>1091</v>
      </c>
      <c r="B648" s="295">
        <v>3159.11</v>
      </c>
      <c r="D648" s="296" t="s">
        <v>7217</v>
      </c>
      <c r="E648" s="297">
        <v>3159.11</v>
      </c>
    </row>
    <row r="649" spans="1:5" ht="14.4" x14ac:dyDescent="0.3">
      <c r="A649" s="294" t="s">
        <v>1092</v>
      </c>
      <c r="B649" s="295">
        <v>3495.63</v>
      </c>
      <c r="D649" s="296" t="s">
        <v>7218</v>
      </c>
      <c r="E649" s="297">
        <v>3495.63</v>
      </c>
    </row>
    <row r="650" spans="1:5" ht="14.4" x14ac:dyDescent="0.3">
      <c r="A650" s="294" t="s">
        <v>1093</v>
      </c>
      <c r="B650" s="295">
        <v>350</v>
      </c>
      <c r="D650" s="296" t="s">
        <v>7219</v>
      </c>
      <c r="E650" s="297">
        <v>350</v>
      </c>
    </row>
    <row r="651" spans="1:5" ht="14.4" x14ac:dyDescent="0.3">
      <c r="A651" s="294" t="s">
        <v>1094</v>
      </c>
      <c r="B651" s="295">
        <v>100</v>
      </c>
      <c r="D651" s="296" t="s">
        <v>7220</v>
      </c>
      <c r="E651" s="297">
        <v>100</v>
      </c>
    </row>
    <row r="652" spans="1:5" ht="14.4" x14ac:dyDescent="0.3">
      <c r="A652" s="294" t="s">
        <v>1095</v>
      </c>
      <c r="B652" s="295">
        <v>821</v>
      </c>
      <c r="D652" s="296" t="s">
        <v>7221</v>
      </c>
      <c r="E652" s="297">
        <v>821</v>
      </c>
    </row>
    <row r="653" spans="1:5" ht="14.4" x14ac:dyDescent="0.3">
      <c r="A653" s="294" t="s">
        <v>1096</v>
      </c>
      <c r="B653" s="295">
        <v>1294</v>
      </c>
      <c r="D653" s="296" t="s">
        <v>7222</v>
      </c>
      <c r="E653" s="297">
        <v>1294</v>
      </c>
    </row>
    <row r="654" spans="1:5" ht="14.4" x14ac:dyDescent="0.3">
      <c r="A654" s="294" t="s">
        <v>1097</v>
      </c>
      <c r="B654" s="295">
        <v>79831</v>
      </c>
      <c r="D654" s="296" t="s">
        <v>7223</v>
      </c>
      <c r="E654" s="297">
        <v>79831</v>
      </c>
    </row>
    <row r="655" spans="1:5" ht="14.4" x14ac:dyDescent="0.3">
      <c r="A655" s="294" t="s">
        <v>1098</v>
      </c>
      <c r="B655" s="295">
        <v>3823</v>
      </c>
      <c r="D655" s="296" t="s">
        <v>7224</v>
      </c>
      <c r="E655" s="297">
        <v>3823</v>
      </c>
    </row>
    <row r="656" spans="1:5" ht="14.4" x14ac:dyDescent="0.3">
      <c r="A656" s="294" t="s">
        <v>1099</v>
      </c>
      <c r="B656" s="295">
        <v>872</v>
      </c>
      <c r="D656" s="296" t="s">
        <v>7225</v>
      </c>
      <c r="E656" s="297">
        <v>872</v>
      </c>
    </row>
    <row r="657" spans="1:5" ht="14.4" x14ac:dyDescent="0.3">
      <c r="A657" s="294" t="s">
        <v>1100</v>
      </c>
      <c r="B657" s="295">
        <v>1354</v>
      </c>
      <c r="D657" s="296" t="s">
        <v>7226</v>
      </c>
      <c r="E657" s="297">
        <v>1354</v>
      </c>
    </row>
    <row r="658" spans="1:5" ht="14.4" x14ac:dyDescent="0.3">
      <c r="A658" s="294" t="s">
        <v>1101</v>
      </c>
      <c r="B658" s="295">
        <v>10522.97</v>
      </c>
      <c r="D658" s="296" t="s">
        <v>7227</v>
      </c>
      <c r="E658" s="297">
        <v>10522.97</v>
      </c>
    </row>
    <row r="659" spans="1:5" ht="14.4" x14ac:dyDescent="0.3">
      <c r="A659" s="294" t="s">
        <v>1102</v>
      </c>
      <c r="B659" s="295">
        <v>6325</v>
      </c>
      <c r="D659" s="296" t="s">
        <v>7228</v>
      </c>
      <c r="E659" s="297">
        <v>6325</v>
      </c>
    </row>
    <row r="660" spans="1:5" ht="14.4" x14ac:dyDescent="0.3">
      <c r="A660" s="294" t="s">
        <v>1103</v>
      </c>
      <c r="B660" s="295">
        <v>2571</v>
      </c>
      <c r="D660" s="296" t="s">
        <v>7229</v>
      </c>
      <c r="E660" s="297">
        <v>2571</v>
      </c>
    </row>
    <row r="661" spans="1:5" ht="14.4" x14ac:dyDescent="0.3">
      <c r="A661" s="294" t="s">
        <v>1104</v>
      </c>
      <c r="B661" s="295">
        <v>314409</v>
      </c>
      <c r="D661" s="296" t="s">
        <v>7230</v>
      </c>
      <c r="E661" s="297">
        <v>314409</v>
      </c>
    </row>
    <row r="662" spans="1:5" ht="14.4" x14ac:dyDescent="0.3">
      <c r="A662" s="294" t="s">
        <v>1105</v>
      </c>
      <c r="B662" s="295">
        <v>1332</v>
      </c>
      <c r="D662" s="296" t="s">
        <v>7231</v>
      </c>
      <c r="E662" s="297">
        <v>1332</v>
      </c>
    </row>
    <row r="663" spans="1:5" ht="14.4" x14ac:dyDescent="0.3">
      <c r="A663" s="294" t="s">
        <v>1106</v>
      </c>
      <c r="B663" s="295">
        <v>7575</v>
      </c>
      <c r="D663" s="296" t="s">
        <v>7232</v>
      </c>
      <c r="E663" s="297">
        <v>7575</v>
      </c>
    </row>
    <row r="664" spans="1:5" ht="14.4" x14ac:dyDescent="0.3">
      <c r="A664" s="294" t="s">
        <v>1107</v>
      </c>
      <c r="B664" s="295">
        <v>42292</v>
      </c>
      <c r="D664" s="296" t="s">
        <v>7233</v>
      </c>
      <c r="E664" s="297">
        <v>42292</v>
      </c>
    </row>
    <row r="665" spans="1:5" ht="14.4" x14ac:dyDescent="0.3">
      <c r="A665" s="294" t="s">
        <v>1108</v>
      </c>
      <c r="B665" s="295">
        <v>46797.64</v>
      </c>
      <c r="D665" s="296" t="s">
        <v>7234</v>
      </c>
      <c r="E665" s="297">
        <v>46797.64</v>
      </c>
    </row>
    <row r="666" spans="1:5" ht="14.4" x14ac:dyDescent="0.3">
      <c r="A666" s="294" t="s">
        <v>1109</v>
      </c>
      <c r="B666" s="295">
        <v>1084</v>
      </c>
      <c r="D666" s="296" t="s">
        <v>7235</v>
      </c>
      <c r="E666" s="297">
        <v>1084</v>
      </c>
    </row>
    <row r="667" spans="1:5" ht="14.4" x14ac:dyDescent="0.3">
      <c r="A667" s="294" t="s">
        <v>1110</v>
      </c>
      <c r="B667" s="295">
        <v>1082</v>
      </c>
      <c r="D667" s="296" t="s">
        <v>7236</v>
      </c>
      <c r="E667" s="297">
        <v>1082</v>
      </c>
    </row>
    <row r="668" spans="1:5" ht="14.4" x14ac:dyDescent="0.3">
      <c r="A668" s="294" t="s">
        <v>1111</v>
      </c>
      <c r="B668" s="295">
        <v>2374</v>
      </c>
      <c r="D668" s="296" t="s">
        <v>7237</v>
      </c>
      <c r="E668" s="297">
        <v>2374</v>
      </c>
    </row>
    <row r="669" spans="1:5" ht="14.4" x14ac:dyDescent="0.3">
      <c r="A669" s="294" t="s">
        <v>1112</v>
      </c>
      <c r="B669" s="295">
        <v>1549</v>
      </c>
      <c r="D669" s="296" t="s">
        <v>7238</v>
      </c>
      <c r="E669" s="297">
        <v>1549</v>
      </c>
    </row>
    <row r="670" spans="1:5" ht="14.4" x14ac:dyDescent="0.3">
      <c r="A670" s="294" t="s">
        <v>1113</v>
      </c>
      <c r="B670" s="295">
        <v>752</v>
      </c>
      <c r="D670" s="296" t="s">
        <v>7239</v>
      </c>
      <c r="E670" s="297">
        <v>752</v>
      </c>
    </row>
    <row r="671" spans="1:5" ht="14.4" x14ac:dyDescent="0.3">
      <c r="A671" s="294" t="s">
        <v>1114</v>
      </c>
      <c r="B671" s="295">
        <v>27442.99</v>
      </c>
      <c r="D671" s="296" t="s">
        <v>7240</v>
      </c>
      <c r="E671" s="297">
        <v>27442.99</v>
      </c>
    </row>
    <row r="672" spans="1:5" ht="14.4" x14ac:dyDescent="0.3">
      <c r="A672" s="294" t="s">
        <v>1115</v>
      </c>
      <c r="B672" s="295">
        <v>2256</v>
      </c>
      <c r="D672" s="296" t="s">
        <v>7241</v>
      </c>
      <c r="E672" s="297">
        <v>2256</v>
      </c>
    </row>
    <row r="673" spans="1:5" ht="14.4" x14ac:dyDescent="0.3">
      <c r="A673" s="294" t="s">
        <v>1116</v>
      </c>
      <c r="B673" s="295">
        <v>1760</v>
      </c>
      <c r="D673" s="296" t="s">
        <v>10459</v>
      </c>
      <c r="E673" s="297">
        <v>1760</v>
      </c>
    </row>
    <row r="674" spans="1:5" ht="14.4" x14ac:dyDescent="0.3">
      <c r="A674" s="294" t="s">
        <v>1117</v>
      </c>
      <c r="B674" s="295">
        <v>2200</v>
      </c>
      <c r="D674" s="296" t="s">
        <v>7242</v>
      </c>
      <c r="E674" s="297">
        <v>2200</v>
      </c>
    </row>
    <row r="675" spans="1:5" ht="14.4" x14ac:dyDescent="0.3">
      <c r="A675" s="294" t="s">
        <v>1118</v>
      </c>
      <c r="B675" s="295">
        <v>788</v>
      </c>
      <c r="D675" s="296" t="s">
        <v>7243</v>
      </c>
      <c r="E675" s="297">
        <v>788</v>
      </c>
    </row>
    <row r="676" spans="1:5" ht="14.4" x14ac:dyDescent="0.3">
      <c r="A676" s="294" t="s">
        <v>1119</v>
      </c>
      <c r="B676" s="295">
        <v>1476</v>
      </c>
      <c r="D676" s="296" t="s">
        <v>7244</v>
      </c>
      <c r="E676" s="297">
        <v>1476</v>
      </c>
    </row>
    <row r="677" spans="1:5" ht="14.4" x14ac:dyDescent="0.3">
      <c r="A677" s="294" t="s">
        <v>1120</v>
      </c>
      <c r="B677" s="295">
        <v>3311</v>
      </c>
      <c r="D677" s="296" t="s">
        <v>7245</v>
      </c>
      <c r="E677" s="297">
        <v>3311</v>
      </c>
    </row>
    <row r="678" spans="1:5" ht="14.4" x14ac:dyDescent="0.3">
      <c r="A678" s="294" t="s">
        <v>4023</v>
      </c>
      <c r="B678" s="295">
        <v>1106.0999999999999</v>
      </c>
      <c r="D678" s="296" t="s">
        <v>7246</v>
      </c>
      <c r="E678" s="297">
        <v>1106.0999999999999</v>
      </c>
    </row>
    <row r="679" spans="1:5" ht="14.4" x14ac:dyDescent="0.3">
      <c r="A679" s="294" t="s">
        <v>1121</v>
      </c>
      <c r="B679" s="295">
        <v>2642.12</v>
      </c>
      <c r="D679" s="296" t="s">
        <v>7247</v>
      </c>
      <c r="E679" s="297">
        <v>2642.12</v>
      </c>
    </row>
    <row r="680" spans="1:5" ht="14.4" x14ac:dyDescent="0.3">
      <c r="A680" s="294" t="s">
        <v>1122</v>
      </c>
      <c r="B680" s="295">
        <v>219.9</v>
      </c>
      <c r="D680" s="296" t="s">
        <v>7248</v>
      </c>
      <c r="E680" s="297">
        <v>219.9</v>
      </c>
    </row>
    <row r="681" spans="1:5" ht="14.4" x14ac:dyDescent="0.3">
      <c r="A681" s="294" t="s">
        <v>1123</v>
      </c>
      <c r="B681" s="295">
        <v>63322.97</v>
      </c>
      <c r="D681" s="296" t="s">
        <v>7249</v>
      </c>
      <c r="E681" s="297">
        <v>63322.97</v>
      </c>
    </row>
    <row r="682" spans="1:5" ht="14.4" x14ac:dyDescent="0.3">
      <c r="A682" s="294" t="s">
        <v>1124</v>
      </c>
      <c r="B682" s="295">
        <v>671.21</v>
      </c>
      <c r="D682" s="296" t="s">
        <v>7250</v>
      </c>
      <c r="E682" s="297">
        <v>671.21</v>
      </c>
    </row>
    <row r="683" spans="1:5" ht="14.4" x14ac:dyDescent="0.3">
      <c r="A683" s="294" t="s">
        <v>1125</v>
      </c>
      <c r="B683" s="295">
        <v>35866</v>
      </c>
      <c r="D683" s="296" t="s">
        <v>7251</v>
      </c>
      <c r="E683" s="297">
        <v>35866</v>
      </c>
    </row>
    <row r="684" spans="1:5" ht="14.4" x14ac:dyDescent="0.3">
      <c r="A684" s="294" t="s">
        <v>1126</v>
      </c>
      <c r="B684" s="295">
        <v>1313</v>
      </c>
      <c r="D684" s="296" t="s">
        <v>7252</v>
      </c>
      <c r="E684" s="297">
        <v>1313</v>
      </c>
    </row>
    <row r="685" spans="1:5" ht="14.4" x14ac:dyDescent="0.3">
      <c r="A685" s="294" t="s">
        <v>1127</v>
      </c>
      <c r="B685" s="295">
        <v>1492.58</v>
      </c>
      <c r="D685" s="296" t="s">
        <v>7253</v>
      </c>
      <c r="E685" s="297">
        <v>1492.58</v>
      </c>
    </row>
    <row r="686" spans="1:5" ht="14.4" x14ac:dyDescent="0.3">
      <c r="A686" s="294" t="s">
        <v>1128</v>
      </c>
      <c r="B686" s="295">
        <v>8289.58</v>
      </c>
      <c r="D686" s="296" t="s">
        <v>7254</v>
      </c>
      <c r="E686" s="297">
        <v>8289.58</v>
      </c>
    </row>
    <row r="687" spans="1:5" ht="14.4" x14ac:dyDescent="0.3">
      <c r="A687" s="294" t="s">
        <v>1129</v>
      </c>
      <c r="B687" s="295">
        <v>332</v>
      </c>
      <c r="D687" s="296" t="s">
        <v>7255</v>
      </c>
      <c r="E687" s="297">
        <v>332</v>
      </c>
    </row>
    <row r="688" spans="1:5" ht="14.4" x14ac:dyDescent="0.3">
      <c r="A688" s="294" t="s">
        <v>1130</v>
      </c>
      <c r="B688" s="295">
        <v>17878.79</v>
      </c>
      <c r="D688" s="296" t="s">
        <v>7256</v>
      </c>
      <c r="E688" s="297">
        <v>17878.79</v>
      </c>
    </row>
    <row r="689" spans="1:5" ht="14.4" x14ac:dyDescent="0.3">
      <c r="A689" s="294" t="s">
        <v>1131</v>
      </c>
      <c r="B689" s="295">
        <v>2072.98</v>
      </c>
      <c r="D689" s="296" t="s">
        <v>7257</v>
      </c>
      <c r="E689" s="297">
        <v>2072.98</v>
      </c>
    </row>
    <row r="690" spans="1:5" ht="14.4" x14ac:dyDescent="0.3">
      <c r="A690" s="294" t="s">
        <v>1132</v>
      </c>
      <c r="B690" s="295">
        <v>1743</v>
      </c>
      <c r="D690" s="296" t="s">
        <v>7258</v>
      </c>
      <c r="E690" s="297">
        <v>1743</v>
      </c>
    </row>
    <row r="691" spans="1:5" ht="14.4" x14ac:dyDescent="0.3">
      <c r="A691" s="294" t="s">
        <v>1133</v>
      </c>
      <c r="B691" s="295">
        <v>2546.9499999999998</v>
      </c>
      <c r="D691" s="296" t="s">
        <v>7259</v>
      </c>
      <c r="E691" s="297">
        <v>2546.9499999999998</v>
      </c>
    </row>
    <row r="692" spans="1:5" ht="14.4" x14ac:dyDescent="0.3">
      <c r="A692" s="294" t="s">
        <v>1134</v>
      </c>
      <c r="B692" s="295">
        <v>4106</v>
      </c>
      <c r="D692" s="296" t="s">
        <v>7260</v>
      </c>
      <c r="E692" s="297">
        <v>4106</v>
      </c>
    </row>
    <row r="693" spans="1:5" ht="14.4" x14ac:dyDescent="0.3">
      <c r="A693" s="294" t="s">
        <v>328</v>
      </c>
      <c r="B693" s="295">
        <v>82070</v>
      </c>
      <c r="D693" s="296" t="s">
        <v>7261</v>
      </c>
      <c r="E693" s="297">
        <v>82070</v>
      </c>
    </row>
    <row r="694" spans="1:5" ht="14.4" x14ac:dyDescent="0.3">
      <c r="A694" s="294" t="s">
        <v>1135</v>
      </c>
      <c r="B694" s="295">
        <v>30273</v>
      </c>
      <c r="D694" s="296" t="s">
        <v>7262</v>
      </c>
      <c r="E694" s="297">
        <v>30273</v>
      </c>
    </row>
    <row r="695" spans="1:5" ht="14.4" x14ac:dyDescent="0.3">
      <c r="A695" s="294" t="s">
        <v>329</v>
      </c>
      <c r="B695" s="295">
        <v>442021</v>
      </c>
      <c r="D695" s="296" t="s">
        <v>7263</v>
      </c>
      <c r="E695" s="297">
        <v>442021</v>
      </c>
    </row>
    <row r="696" spans="1:5" ht="14.4" x14ac:dyDescent="0.3">
      <c r="A696" s="294" t="s">
        <v>1136</v>
      </c>
      <c r="B696" s="295">
        <v>26078</v>
      </c>
      <c r="D696" s="296" t="s">
        <v>7264</v>
      </c>
      <c r="E696" s="297">
        <v>26078</v>
      </c>
    </row>
    <row r="697" spans="1:5" ht="14.4" x14ac:dyDescent="0.3">
      <c r="A697" s="294" t="s">
        <v>1137</v>
      </c>
      <c r="B697" s="295">
        <v>12530</v>
      </c>
      <c r="D697" s="296" t="s">
        <v>7265</v>
      </c>
      <c r="E697" s="297">
        <v>12530</v>
      </c>
    </row>
    <row r="698" spans="1:5" ht="14.4" x14ac:dyDescent="0.3">
      <c r="A698" s="294" t="s">
        <v>1138</v>
      </c>
      <c r="B698" s="295">
        <v>8427</v>
      </c>
      <c r="D698" s="296" t="s">
        <v>7266</v>
      </c>
      <c r="E698" s="297">
        <v>8427</v>
      </c>
    </row>
    <row r="699" spans="1:5" ht="14.4" x14ac:dyDescent="0.3">
      <c r="A699" s="294" t="s">
        <v>1139</v>
      </c>
      <c r="B699" s="295">
        <v>7339.47</v>
      </c>
      <c r="D699" s="296" t="s">
        <v>7267</v>
      </c>
      <c r="E699" s="297">
        <v>7339.47</v>
      </c>
    </row>
    <row r="700" spans="1:5" ht="14.4" x14ac:dyDescent="0.3">
      <c r="A700" s="294" t="s">
        <v>1140</v>
      </c>
      <c r="B700" s="295">
        <v>30901</v>
      </c>
      <c r="D700" s="296" t="s">
        <v>7268</v>
      </c>
      <c r="E700" s="297">
        <v>30901</v>
      </c>
    </row>
    <row r="701" spans="1:5" ht="14.4" x14ac:dyDescent="0.3">
      <c r="A701" s="294" t="s">
        <v>1141</v>
      </c>
      <c r="B701" s="295">
        <v>77992</v>
      </c>
      <c r="D701" s="296" t="s">
        <v>7269</v>
      </c>
      <c r="E701" s="297">
        <v>77992</v>
      </c>
    </row>
    <row r="702" spans="1:5" ht="14.4" x14ac:dyDescent="0.3">
      <c r="A702" s="294" t="s">
        <v>1142</v>
      </c>
      <c r="B702" s="295">
        <v>244741.2</v>
      </c>
      <c r="D702" s="296" t="s">
        <v>7270</v>
      </c>
      <c r="E702" s="297">
        <v>244741.2</v>
      </c>
    </row>
    <row r="703" spans="1:5" ht="14.4" x14ac:dyDescent="0.3">
      <c r="A703" s="294" t="s">
        <v>1143</v>
      </c>
      <c r="B703" s="295">
        <v>91482.51</v>
      </c>
      <c r="D703" s="296" t="s">
        <v>7271</v>
      </c>
      <c r="E703" s="297">
        <v>91482.51</v>
      </c>
    </row>
    <row r="704" spans="1:5" ht="14.4" x14ac:dyDescent="0.3">
      <c r="A704" s="294" t="s">
        <v>1144</v>
      </c>
      <c r="B704" s="295">
        <v>2128</v>
      </c>
      <c r="D704" s="296" t="s">
        <v>7272</v>
      </c>
      <c r="E704" s="297">
        <v>2128</v>
      </c>
    </row>
    <row r="705" spans="1:5" ht="14.4" x14ac:dyDescent="0.3">
      <c r="A705" s="294" t="s">
        <v>1145</v>
      </c>
      <c r="B705" s="295">
        <v>151093</v>
      </c>
      <c r="D705" s="296" t="s">
        <v>7273</v>
      </c>
      <c r="E705" s="297">
        <v>151093</v>
      </c>
    </row>
    <row r="706" spans="1:5" ht="14.4" x14ac:dyDescent="0.3">
      <c r="A706" s="294" t="s">
        <v>1146</v>
      </c>
      <c r="B706" s="295">
        <v>19715.73</v>
      </c>
      <c r="D706" s="296" t="s">
        <v>7274</v>
      </c>
      <c r="E706" s="297">
        <v>19715.73</v>
      </c>
    </row>
    <row r="707" spans="1:5" ht="14.4" x14ac:dyDescent="0.3">
      <c r="A707" s="294" t="s">
        <v>1147</v>
      </c>
      <c r="B707" s="295">
        <v>106275</v>
      </c>
      <c r="D707" s="296" t="s">
        <v>7275</v>
      </c>
      <c r="E707" s="297">
        <v>106275</v>
      </c>
    </row>
    <row r="708" spans="1:5" ht="14.4" x14ac:dyDescent="0.3">
      <c r="A708" s="294" t="s">
        <v>1148</v>
      </c>
      <c r="B708" s="295">
        <v>1520</v>
      </c>
      <c r="D708" s="296" t="s">
        <v>7276</v>
      </c>
      <c r="E708" s="297">
        <v>1520</v>
      </c>
    </row>
    <row r="709" spans="1:5" ht="14.4" x14ac:dyDescent="0.3">
      <c r="A709" s="294" t="s">
        <v>330</v>
      </c>
      <c r="B709" s="295">
        <v>97837</v>
      </c>
      <c r="D709" s="296" t="s">
        <v>10086</v>
      </c>
      <c r="E709" s="297">
        <v>97837</v>
      </c>
    </row>
    <row r="710" spans="1:5" ht="14.4" x14ac:dyDescent="0.3">
      <c r="A710" s="294" t="s">
        <v>4024</v>
      </c>
      <c r="B710" s="295">
        <v>2897</v>
      </c>
      <c r="D710" s="296" t="s">
        <v>10460</v>
      </c>
      <c r="E710" s="297">
        <v>2897</v>
      </c>
    </row>
    <row r="711" spans="1:5" ht="14.4" x14ac:dyDescent="0.3">
      <c r="A711" s="294" t="s">
        <v>1149</v>
      </c>
      <c r="B711" s="295">
        <v>20786</v>
      </c>
      <c r="D711" s="296" t="s">
        <v>7277</v>
      </c>
      <c r="E711" s="297">
        <v>20786</v>
      </c>
    </row>
    <row r="712" spans="1:5" ht="14.4" x14ac:dyDescent="0.3">
      <c r="A712" s="294" t="s">
        <v>1150</v>
      </c>
      <c r="B712" s="295">
        <v>250101</v>
      </c>
      <c r="D712" s="296" t="s">
        <v>7278</v>
      </c>
      <c r="E712" s="297">
        <v>250101</v>
      </c>
    </row>
    <row r="713" spans="1:5" ht="14.4" x14ac:dyDescent="0.3">
      <c r="A713" s="294" t="s">
        <v>1151</v>
      </c>
      <c r="B713" s="295">
        <v>21013</v>
      </c>
      <c r="D713" s="296" t="s">
        <v>7279</v>
      </c>
      <c r="E713" s="297">
        <v>21013</v>
      </c>
    </row>
    <row r="714" spans="1:5" ht="14.4" x14ac:dyDescent="0.3">
      <c r="A714" s="294" t="s">
        <v>1152</v>
      </c>
      <c r="B714" s="295">
        <v>11906</v>
      </c>
      <c r="D714" s="296" t="s">
        <v>7280</v>
      </c>
      <c r="E714" s="297">
        <v>11906</v>
      </c>
    </row>
    <row r="715" spans="1:5" ht="14.4" x14ac:dyDescent="0.3">
      <c r="A715" s="294" t="s">
        <v>1153</v>
      </c>
      <c r="B715" s="295">
        <v>549822.55000000005</v>
      </c>
      <c r="D715" s="296" t="s">
        <v>7281</v>
      </c>
      <c r="E715" s="297">
        <v>549822.55000000005</v>
      </c>
    </row>
    <row r="716" spans="1:5" ht="14.4" x14ac:dyDescent="0.3">
      <c r="A716" s="294" t="s">
        <v>1154</v>
      </c>
      <c r="B716" s="295">
        <v>134957</v>
      </c>
      <c r="D716" s="296" t="s">
        <v>7282</v>
      </c>
      <c r="E716" s="297">
        <v>134957</v>
      </c>
    </row>
    <row r="717" spans="1:5" ht="14.4" x14ac:dyDescent="0.3">
      <c r="A717" s="294" t="s">
        <v>1155</v>
      </c>
      <c r="B717" s="295">
        <v>12399.89</v>
      </c>
      <c r="D717" s="296" t="s">
        <v>7283</v>
      </c>
      <c r="E717" s="297">
        <v>12399.89</v>
      </c>
    </row>
    <row r="718" spans="1:5" ht="14.4" x14ac:dyDescent="0.3">
      <c r="A718" s="294" t="s">
        <v>1156</v>
      </c>
      <c r="B718" s="295">
        <v>9255.07</v>
      </c>
      <c r="D718" s="296" t="s">
        <v>7284</v>
      </c>
      <c r="E718" s="297">
        <v>9255.07</v>
      </c>
    </row>
    <row r="719" spans="1:5" ht="14.4" x14ac:dyDescent="0.3">
      <c r="A719" s="294" t="s">
        <v>1157</v>
      </c>
      <c r="B719" s="295">
        <v>45285</v>
      </c>
      <c r="D719" s="296" t="s">
        <v>7285</v>
      </c>
      <c r="E719" s="297">
        <v>45285</v>
      </c>
    </row>
    <row r="720" spans="1:5" ht="14.4" x14ac:dyDescent="0.3">
      <c r="A720" s="294" t="s">
        <v>1158</v>
      </c>
      <c r="B720" s="295">
        <v>20480.330000000002</v>
      </c>
      <c r="D720" s="296" t="s">
        <v>7286</v>
      </c>
      <c r="E720" s="297">
        <v>20480.330000000002</v>
      </c>
    </row>
    <row r="721" spans="1:5" ht="14.4" x14ac:dyDescent="0.3">
      <c r="A721" s="294" t="s">
        <v>1159</v>
      </c>
      <c r="B721" s="295">
        <v>3485</v>
      </c>
      <c r="D721" s="296" t="s">
        <v>7287</v>
      </c>
      <c r="E721" s="297">
        <v>3485</v>
      </c>
    </row>
    <row r="722" spans="1:5" ht="14.4" x14ac:dyDescent="0.3">
      <c r="A722" s="294" t="s">
        <v>1160</v>
      </c>
      <c r="B722" s="295">
        <v>220214</v>
      </c>
      <c r="D722" s="296" t="s">
        <v>7288</v>
      </c>
      <c r="E722" s="297">
        <v>220214</v>
      </c>
    </row>
    <row r="723" spans="1:5" ht="14.4" x14ac:dyDescent="0.3">
      <c r="A723" s="294" t="s">
        <v>1161</v>
      </c>
      <c r="B723" s="295">
        <v>6492</v>
      </c>
      <c r="D723" s="296" t="s">
        <v>7289</v>
      </c>
      <c r="E723" s="297">
        <v>6492</v>
      </c>
    </row>
    <row r="724" spans="1:5" ht="14.4" x14ac:dyDescent="0.3">
      <c r="A724" s="294" t="s">
        <v>331</v>
      </c>
      <c r="B724" s="295">
        <v>638603.01</v>
      </c>
      <c r="D724" s="296" t="s">
        <v>7290</v>
      </c>
      <c r="E724" s="297">
        <v>638603.01</v>
      </c>
    </row>
    <row r="725" spans="1:5" ht="14.4" x14ac:dyDescent="0.3">
      <c r="A725" s="294" t="s">
        <v>1162</v>
      </c>
      <c r="B725" s="295">
        <v>148692.75</v>
      </c>
      <c r="D725" s="296" t="s">
        <v>7291</v>
      </c>
      <c r="E725" s="297">
        <v>148692.75</v>
      </c>
    </row>
    <row r="726" spans="1:5" ht="14.4" x14ac:dyDescent="0.3">
      <c r="A726" s="294" t="s">
        <v>1163</v>
      </c>
      <c r="B726" s="295">
        <v>41878.339999999997</v>
      </c>
      <c r="D726" s="296" t="s">
        <v>7292</v>
      </c>
      <c r="E726" s="297">
        <v>41878.339999999997</v>
      </c>
    </row>
    <row r="727" spans="1:5" ht="14.4" x14ac:dyDescent="0.3">
      <c r="A727" s="294" t="s">
        <v>4025</v>
      </c>
      <c r="B727" s="295">
        <v>24517.59</v>
      </c>
      <c r="D727" s="296" t="s">
        <v>7293</v>
      </c>
      <c r="E727" s="297">
        <v>24517.59</v>
      </c>
    </row>
    <row r="728" spans="1:5" ht="14.4" x14ac:dyDescent="0.3">
      <c r="A728" s="294" t="s">
        <v>1164</v>
      </c>
      <c r="B728" s="295">
        <v>7749</v>
      </c>
      <c r="D728" s="296" t="s">
        <v>7294</v>
      </c>
      <c r="E728" s="297">
        <v>7749</v>
      </c>
    </row>
    <row r="729" spans="1:5" ht="14.4" x14ac:dyDescent="0.3">
      <c r="A729" s="294" t="s">
        <v>1165</v>
      </c>
      <c r="B729" s="295">
        <v>222778</v>
      </c>
      <c r="D729" s="296" t="s">
        <v>7295</v>
      </c>
      <c r="E729" s="297">
        <v>222778</v>
      </c>
    </row>
    <row r="730" spans="1:5" ht="14.4" x14ac:dyDescent="0.3">
      <c r="A730" s="294" t="s">
        <v>1166</v>
      </c>
      <c r="B730" s="295">
        <v>123194.68</v>
      </c>
      <c r="D730" s="296" t="s">
        <v>7296</v>
      </c>
      <c r="E730" s="297">
        <v>123194.68</v>
      </c>
    </row>
    <row r="731" spans="1:5" ht="14.4" x14ac:dyDescent="0.3">
      <c r="A731" s="294" t="s">
        <v>1167</v>
      </c>
      <c r="B731" s="295">
        <v>153748.93</v>
      </c>
      <c r="D731" s="296" t="s">
        <v>7297</v>
      </c>
      <c r="E731" s="297">
        <v>153748.93</v>
      </c>
    </row>
    <row r="732" spans="1:5" ht="14.4" x14ac:dyDescent="0.3">
      <c r="A732" s="294" t="s">
        <v>1168</v>
      </c>
      <c r="B732" s="295">
        <v>3992</v>
      </c>
      <c r="D732" s="296" t="s">
        <v>7298</v>
      </c>
      <c r="E732" s="297">
        <v>3992</v>
      </c>
    </row>
    <row r="733" spans="1:5" ht="14.4" x14ac:dyDescent="0.3">
      <c r="A733" s="294" t="s">
        <v>1169</v>
      </c>
      <c r="B733" s="295">
        <v>59764.79</v>
      </c>
      <c r="D733" s="296" t="s">
        <v>7299</v>
      </c>
      <c r="E733" s="297">
        <v>59764.79</v>
      </c>
    </row>
    <row r="734" spans="1:5" ht="14.4" x14ac:dyDescent="0.3">
      <c r="A734" s="294" t="s">
        <v>1170</v>
      </c>
      <c r="B734" s="295">
        <v>237810</v>
      </c>
      <c r="D734" s="296" t="s">
        <v>7300</v>
      </c>
      <c r="E734" s="297">
        <v>237810</v>
      </c>
    </row>
    <row r="735" spans="1:5" ht="14.4" x14ac:dyDescent="0.3">
      <c r="A735" s="294" t="s">
        <v>1171</v>
      </c>
      <c r="B735" s="295">
        <v>82829</v>
      </c>
      <c r="D735" s="296" t="s">
        <v>7301</v>
      </c>
      <c r="E735" s="297">
        <v>82829</v>
      </c>
    </row>
    <row r="736" spans="1:5" ht="14.4" x14ac:dyDescent="0.3">
      <c r="A736" s="294" t="s">
        <v>1172</v>
      </c>
      <c r="B736" s="295">
        <v>56045</v>
      </c>
      <c r="D736" s="296" t="s">
        <v>7302</v>
      </c>
      <c r="E736" s="297">
        <v>56045</v>
      </c>
    </row>
    <row r="737" spans="1:5" ht="14.4" x14ac:dyDescent="0.3">
      <c r="A737" s="294" t="s">
        <v>1173</v>
      </c>
      <c r="B737" s="295">
        <v>151573.14000000001</v>
      </c>
      <c r="D737" s="296" t="s">
        <v>7303</v>
      </c>
      <c r="E737" s="297">
        <v>151573.14000000001</v>
      </c>
    </row>
    <row r="738" spans="1:5" ht="14.4" x14ac:dyDescent="0.3">
      <c r="A738" s="294" t="s">
        <v>1174</v>
      </c>
      <c r="B738" s="295">
        <v>32547.200000000001</v>
      </c>
      <c r="D738" s="296" t="s">
        <v>7304</v>
      </c>
      <c r="E738" s="297">
        <v>32547.200000000001</v>
      </c>
    </row>
    <row r="739" spans="1:5" ht="14.4" x14ac:dyDescent="0.3">
      <c r="A739" s="294" t="s">
        <v>1175</v>
      </c>
      <c r="B739" s="295">
        <v>18923</v>
      </c>
      <c r="D739" s="296" t="s">
        <v>7305</v>
      </c>
      <c r="E739" s="297">
        <v>18923</v>
      </c>
    </row>
    <row r="740" spans="1:5" ht="14.4" x14ac:dyDescent="0.3">
      <c r="A740" s="294" t="s">
        <v>1176</v>
      </c>
      <c r="B740" s="295">
        <v>11522</v>
      </c>
      <c r="D740" s="296" t="s">
        <v>7306</v>
      </c>
      <c r="E740" s="297">
        <v>11522</v>
      </c>
    </row>
    <row r="741" spans="1:5" ht="14.4" x14ac:dyDescent="0.3">
      <c r="A741" s="294" t="s">
        <v>1177</v>
      </c>
      <c r="B741" s="295">
        <v>71868.69</v>
      </c>
      <c r="D741" s="296" t="s">
        <v>7307</v>
      </c>
      <c r="E741" s="297">
        <v>71868.69</v>
      </c>
    </row>
    <row r="742" spans="1:5" ht="14.4" x14ac:dyDescent="0.3">
      <c r="A742" s="294" t="s">
        <v>332</v>
      </c>
      <c r="B742" s="295">
        <v>3667</v>
      </c>
      <c r="D742" s="296" t="s">
        <v>10087</v>
      </c>
      <c r="E742" s="297">
        <v>3667</v>
      </c>
    </row>
    <row r="743" spans="1:5" ht="14.4" x14ac:dyDescent="0.3">
      <c r="A743" s="294" t="s">
        <v>1178</v>
      </c>
      <c r="B743" s="295">
        <v>206684.21</v>
      </c>
      <c r="D743" s="296" t="s">
        <v>7308</v>
      </c>
      <c r="E743" s="297">
        <v>206684.21</v>
      </c>
    </row>
    <row r="744" spans="1:5" ht="14.4" x14ac:dyDescent="0.3">
      <c r="A744" s="294" t="s">
        <v>1179</v>
      </c>
      <c r="B744" s="295">
        <v>27954</v>
      </c>
      <c r="D744" s="296" t="s">
        <v>7309</v>
      </c>
      <c r="E744" s="297">
        <v>27954</v>
      </c>
    </row>
    <row r="745" spans="1:5" ht="14.4" x14ac:dyDescent="0.3">
      <c r="A745" s="294" t="s">
        <v>1180</v>
      </c>
      <c r="B745" s="295">
        <v>307678.19</v>
      </c>
      <c r="D745" s="296" t="s">
        <v>7310</v>
      </c>
      <c r="E745" s="297">
        <v>307678.19</v>
      </c>
    </row>
    <row r="746" spans="1:5" ht="14.4" x14ac:dyDescent="0.3">
      <c r="A746" s="294" t="s">
        <v>1181</v>
      </c>
      <c r="B746" s="295">
        <v>18994</v>
      </c>
      <c r="D746" s="296" t="s">
        <v>7311</v>
      </c>
      <c r="E746" s="297">
        <v>18994</v>
      </c>
    </row>
    <row r="747" spans="1:5" ht="14.4" x14ac:dyDescent="0.3">
      <c r="A747" s="294" t="s">
        <v>1182</v>
      </c>
      <c r="B747" s="295">
        <v>298666</v>
      </c>
      <c r="D747" s="296" t="s">
        <v>7312</v>
      </c>
      <c r="E747" s="297">
        <v>298666</v>
      </c>
    </row>
    <row r="748" spans="1:5" ht="14.4" x14ac:dyDescent="0.3">
      <c r="A748" s="294" t="s">
        <v>1183</v>
      </c>
      <c r="B748" s="295">
        <v>149634.01</v>
      </c>
      <c r="D748" s="296" t="s">
        <v>7313</v>
      </c>
      <c r="E748" s="297">
        <v>149634.01</v>
      </c>
    </row>
    <row r="749" spans="1:5" ht="14.4" x14ac:dyDescent="0.3">
      <c r="A749" s="294" t="s">
        <v>1184</v>
      </c>
      <c r="B749" s="295">
        <v>1712</v>
      </c>
      <c r="D749" s="296" t="s">
        <v>7314</v>
      </c>
      <c r="E749" s="297">
        <v>1712</v>
      </c>
    </row>
    <row r="750" spans="1:5" ht="14.4" x14ac:dyDescent="0.3">
      <c r="A750" s="294" t="s">
        <v>1185</v>
      </c>
      <c r="B750" s="295">
        <v>29846</v>
      </c>
      <c r="D750" s="296" t="s">
        <v>7315</v>
      </c>
      <c r="E750" s="297">
        <v>29846</v>
      </c>
    </row>
    <row r="751" spans="1:5" ht="14.4" x14ac:dyDescent="0.3">
      <c r="A751" s="294" t="s">
        <v>1186</v>
      </c>
      <c r="B751" s="295">
        <v>302968.89</v>
      </c>
      <c r="D751" s="296" t="s">
        <v>7316</v>
      </c>
      <c r="E751" s="297">
        <v>302968.89</v>
      </c>
    </row>
    <row r="752" spans="1:5" ht="14.4" x14ac:dyDescent="0.3">
      <c r="A752" s="294" t="s">
        <v>1187</v>
      </c>
      <c r="B752" s="295">
        <v>1031894.03</v>
      </c>
      <c r="D752" s="296" t="s">
        <v>7317</v>
      </c>
      <c r="E752" s="297">
        <v>1031894.03</v>
      </c>
    </row>
    <row r="753" spans="1:5" ht="14.4" x14ac:dyDescent="0.3">
      <c r="A753" s="294" t="s">
        <v>1188</v>
      </c>
      <c r="B753" s="295">
        <v>17617</v>
      </c>
      <c r="D753" s="296" t="s">
        <v>7318</v>
      </c>
      <c r="E753" s="297">
        <v>17617</v>
      </c>
    </row>
    <row r="754" spans="1:5" ht="14.4" x14ac:dyDescent="0.3">
      <c r="A754" s="294" t="s">
        <v>1189</v>
      </c>
      <c r="B754" s="295">
        <v>43052</v>
      </c>
      <c r="D754" s="296" t="s">
        <v>7319</v>
      </c>
      <c r="E754" s="297">
        <v>43052</v>
      </c>
    </row>
    <row r="755" spans="1:5" ht="14.4" x14ac:dyDescent="0.3">
      <c r="A755" s="294" t="s">
        <v>333</v>
      </c>
      <c r="B755" s="295">
        <v>259696</v>
      </c>
      <c r="D755" s="296" t="s">
        <v>7320</v>
      </c>
      <c r="E755" s="297">
        <v>259696</v>
      </c>
    </row>
    <row r="756" spans="1:5" ht="14.4" x14ac:dyDescent="0.3">
      <c r="A756" s="294" t="s">
        <v>1190</v>
      </c>
      <c r="B756" s="295">
        <v>4078</v>
      </c>
      <c r="D756" s="296" t="s">
        <v>7321</v>
      </c>
      <c r="E756" s="297">
        <v>4078</v>
      </c>
    </row>
    <row r="757" spans="1:5" ht="14.4" x14ac:dyDescent="0.3">
      <c r="A757" s="294" t="s">
        <v>1191</v>
      </c>
      <c r="B757" s="295">
        <v>187363.29</v>
      </c>
      <c r="D757" s="296" t="s">
        <v>7322</v>
      </c>
      <c r="E757" s="297">
        <v>187363.29</v>
      </c>
    </row>
    <row r="758" spans="1:5" ht="14.4" x14ac:dyDescent="0.3">
      <c r="A758" s="294" t="s">
        <v>1192</v>
      </c>
      <c r="B758" s="295">
        <v>1587535.58</v>
      </c>
      <c r="D758" s="296" t="s">
        <v>7323</v>
      </c>
      <c r="E758" s="297">
        <v>1587535.58</v>
      </c>
    </row>
    <row r="759" spans="1:5" ht="14.4" x14ac:dyDescent="0.3">
      <c r="A759" s="294" t="s">
        <v>1193</v>
      </c>
      <c r="B759" s="295">
        <v>72302.23</v>
      </c>
      <c r="D759" s="296" t="s">
        <v>7324</v>
      </c>
      <c r="E759" s="297">
        <v>72302.23</v>
      </c>
    </row>
    <row r="760" spans="1:5" ht="14.4" x14ac:dyDescent="0.3">
      <c r="A760" s="294" t="s">
        <v>1194</v>
      </c>
      <c r="B760" s="295">
        <v>60693.96</v>
      </c>
      <c r="D760" s="296" t="s">
        <v>7325</v>
      </c>
      <c r="E760" s="297">
        <v>60693.96</v>
      </c>
    </row>
    <row r="761" spans="1:5" ht="14.4" x14ac:dyDescent="0.3">
      <c r="A761" s="294" t="s">
        <v>1195</v>
      </c>
      <c r="B761" s="295">
        <v>4154</v>
      </c>
      <c r="D761" s="296" t="s">
        <v>7326</v>
      </c>
      <c r="E761" s="297">
        <v>4154</v>
      </c>
    </row>
    <row r="762" spans="1:5" ht="14.4" x14ac:dyDescent="0.3">
      <c r="A762" s="294" t="s">
        <v>334</v>
      </c>
      <c r="B762" s="295">
        <v>8538</v>
      </c>
      <c r="D762" s="296" t="s">
        <v>10088</v>
      </c>
      <c r="E762" s="297">
        <v>8538</v>
      </c>
    </row>
    <row r="763" spans="1:5" ht="14.4" x14ac:dyDescent="0.3">
      <c r="A763" s="294" t="s">
        <v>335</v>
      </c>
      <c r="B763" s="295">
        <v>306732.92</v>
      </c>
      <c r="D763" s="296" t="s">
        <v>7327</v>
      </c>
      <c r="E763" s="297">
        <v>306732.92</v>
      </c>
    </row>
    <row r="764" spans="1:5" ht="14.4" x14ac:dyDescent="0.3">
      <c r="A764" s="294" t="s">
        <v>1196</v>
      </c>
      <c r="B764" s="295">
        <v>127478.61</v>
      </c>
      <c r="D764" s="296" t="s">
        <v>7328</v>
      </c>
      <c r="E764" s="297">
        <v>127478.61</v>
      </c>
    </row>
    <row r="765" spans="1:5" ht="14.4" x14ac:dyDescent="0.3">
      <c r="A765" s="294" t="s">
        <v>1197</v>
      </c>
      <c r="B765" s="295">
        <v>2224577</v>
      </c>
      <c r="D765" s="296" t="s">
        <v>7329</v>
      </c>
      <c r="E765" s="297">
        <v>2224577</v>
      </c>
    </row>
    <row r="766" spans="1:5" ht="14.4" x14ac:dyDescent="0.3">
      <c r="A766" s="294" t="s">
        <v>1198</v>
      </c>
      <c r="B766" s="295">
        <v>50633.82</v>
      </c>
      <c r="D766" s="296" t="s">
        <v>7330</v>
      </c>
      <c r="E766" s="297">
        <v>50633.82</v>
      </c>
    </row>
    <row r="767" spans="1:5" ht="14.4" x14ac:dyDescent="0.3">
      <c r="A767" s="294" t="s">
        <v>1199</v>
      </c>
      <c r="B767" s="295">
        <v>23076</v>
      </c>
      <c r="D767" s="296" t="s">
        <v>7331</v>
      </c>
      <c r="E767" s="297">
        <v>23076</v>
      </c>
    </row>
    <row r="768" spans="1:5" ht="14.4" x14ac:dyDescent="0.3">
      <c r="A768" s="294" t="s">
        <v>1200</v>
      </c>
      <c r="B768" s="295">
        <v>6660</v>
      </c>
      <c r="D768" s="296" t="s">
        <v>7332</v>
      </c>
      <c r="E768" s="297">
        <v>6660</v>
      </c>
    </row>
    <row r="769" spans="1:5" ht="14.4" x14ac:dyDescent="0.3">
      <c r="A769" s="294" t="s">
        <v>1201</v>
      </c>
      <c r="B769" s="295">
        <v>17768</v>
      </c>
      <c r="D769" s="296" t="s">
        <v>7333</v>
      </c>
      <c r="E769" s="297">
        <v>17768</v>
      </c>
    </row>
    <row r="770" spans="1:5" ht="14.4" x14ac:dyDescent="0.3">
      <c r="A770" s="294" t="s">
        <v>1202</v>
      </c>
      <c r="B770" s="295">
        <v>88888.99</v>
      </c>
      <c r="D770" s="296" t="s">
        <v>7334</v>
      </c>
      <c r="E770" s="297">
        <v>88888.99</v>
      </c>
    </row>
    <row r="771" spans="1:5" ht="14.4" x14ac:dyDescent="0.3">
      <c r="A771" s="294" t="s">
        <v>1203</v>
      </c>
      <c r="B771" s="295">
        <v>11852</v>
      </c>
      <c r="D771" s="296" t="s">
        <v>7335</v>
      </c>
      <c r="E771" s="297">
        <v>11852</v>
      </c>
    </row>
    <row r="772" spans="1:5" ht="14.4" x14ac:dyDescent="0.3">
      <c r="A772" s="294" t="s">
        <v>1204</v>
      </c>
      <c r="B772" s="295">
        <v>36773</v>
      </c>
      <c r="D772" s="296" t="s">
        <v>7336</v>
      </c>
      <c r="E772" s="297">
        <v>36773</v>
      </c>
    </row>
    <row r="773" spans="1:5" ht="14.4" x14ac:dyDescent="0.3">
      <c r="A773" s="294" t="s">
        <v>336</v>
      </c>
      <c r="B773" s="295">
        <v>14947.28</v>
      </c>
      <c r="D773" s="296" t="s">
        <v>7337</v>
      </c>
      <c r="E773" s="297">
        <v>14947.28</v>
      </c>
    </row>
    <row r="774" spans="1:5" ht="14.4" x14ac:dyDescent="0.3">
      <c r="A774" s="294" t="s">
        <v>1205</v>
      </c>
      <c r="B774" s="295">
        <v>11230</v>
      </c>
      <c r="D774" s="296" t="s">
        <v>7338</v>
      </c>
      <c r="E774" s="297">
        <v>11230</v>
      </c>
    </row>
    <row r="775" spans="1:5" ht="14.4" x14ac:dyDescent="0.3">
      <c r="A775" s="294" t="s">
        <v>1206</v>
      </c>
      <c r="B775" s="295">
        <v>38114</v>
      </c>
      <c r="D775" s="296" t="s">
        <v>7339</v>
      </c>
      <c r="E775" s="297">
        <v>38114</v>
      </c>
    </row>
    <row r="776" spans="1:5" ht="14.4" x14ac:dyDescent="0.3">
      <c r="A776" s="294" t="s">
        <v>1207</v>
      </c>
      <c r="B776" s="295">
        <v>6603</v>
      </c>
      <c r="D776" s="296" t="s">
        <v>7340</v>
      </c>
      <c r="E776" s="297">
        <v>6603</v>
      </c>
    </row>
    <row r="777" spans="1:5" ht="14.4" x14ac:dyDescent="0.3">
      <c r="A777" s="294" t="s">
        <v>1208</v>
      </c>
      <c r="B777" s="295">
        <v>3658</v>
      </c>
      <c r="D777" s="296" t="s">
        <v>7341</v>
      </c>
      <c r="E777" s="297">
        <v>3658</v>
      </c>
    </row>
    <row r="778" spans="1:5" ht="14.4" x14ac:dyDescent="0.3">
      <c r="A778" s="294" t="s">
        <v>1209</v>
      </c>
      <c r="B778" s="295">
        <v>8955</v>
      </c>
      <c r="D778" s="296" t="s">
        <v>7342</v>
      </c>
      <c r="E778" s="297">
        <v>8955</v>
      </c>
    </row>
    <row r="779" spans="1:5" ht="14.4" x14ac:dyDescent="0.3">
      <c r="A779" s="294" t="s">
        <v>1210</v>
      </c>
      <c r="B779" s="295">
        <v>62066.1</v>
      </c>
      <c r="D779" s="296" t="s">
        <v>7343</v>
      </c>
      <c r="E779" s="297">
        <v>62066.1</v>
      </c>
    </row>
    <row r="780" spans="1:5" ht="14.4" x14ac:dyDescent="0.3">
      <c r="A780" s="294" t="s">
        <v>1211</v>
      </c>
      <c r="B780" s="295">
        <v>18578</v>
      </c>
      <c r="D780" s="296" t="s">
        <v>7344</v>
      </c>
      <c r="E780" s="297">
        <v>18578</v>
      </c>
    </row>
    <row r="781" spans="1:5" ht="14.4" x14ac:dyDescent="0.3">
      <c r="A781" s="294" t="s">
        <v>1212</v>
      </c>
      <c r="B781" s="295">
        <v>2397823.7999999998</v>
      </c>
      <c r="D781" s="296" t="s">
        <v>7345</v>
      </c>
      <c r="E781" s="297">
        <v>2397823.7999999998</v>
      </c>
    </row>
    <row r="782" spans="1:5" ht="14.4" x14ac:dyDescent="0.3">
      <c r="A782" s="294" t="s">
        <v>1213</v>
      </c>
      <c r="B782" s="295">
        <v>55807.25</v>
      </c>
      <c r="D782" s="296" t="s">
        <v>7346</v>
      </c>
      <c r="E782" s="297">
        <v>55807.25</v>
      </c>
    </row>
    <row r="783" spans="1:5" ht="14.4" x14ac:dyDescent="0.3">
      <c r="A783" s="294" t="s">
        <v>1214</v>
      </c>
      <c r="B783" s="295">
        <v>6990</v>
      </c>
      <c r="D783" s="296" t="s">
        <v>7347</v>
      </c>
      <c r="E783" s="297">
        <v>6990</v>
      </c>
    </row>
    <row r="784" spans="1:5" ht="14.4" x14ac:dyDescent="0.3">
      <c r="A784" s="294" t="s">
        <v>1215</v>
      </c>
      <c r="B784" s="295">
        <v>77084</v>
      </c>
      <c r="D784" s="296" t="s">
        <v>7348</v>
      </c>
      <c r="E784" s="297">
        <v>77084</v>
      </c>
    </row>
    <row r="785" spans="1:5" ht="14.4" x14ac:dyDescent="0.3">
      <c r="A785" s="294" t="s">
        <v>1216</v>
      </c>
      <c r="B785" s="295">
        <v>22378</v>
      </c>
      <c r="D785" s="296" t="s">
        <v>7349</v>
      </c>
      <c r="E785" s="297">
        <v>22378</v>
      </c>
    </row>
    <row r="786" spans="1:5" ht="14.4" x14ac:dyDescent="0.3">
      <c r="A786" s="294" t="s">
        <v>1217</v>
      </c>
      <c r="B786" s="295">
        <v>35406</v>
      </c>
      <c r="D786" s="296" t="s">
        <v>7350</v>
      </c>
      <c r="E786" s="297">
        <v>35406</v>
      </c>
    </row>
    <row r="787" spans="1:5" ht="14.4" x14ac:dyDescent="0.3">
      <c r="A787" s="294" t="s">
        <v>1218</v>
      </c>
      <c r="B787" s="295">
        <v>186584.19</v>
      </c>
      <c r="D787" s="296" t="s">
        <v>7351</v>
      </c>
      <c r="E787" s="297">
        <v>186584.19</v>
      </c>
    </row>
    <row r="788" spans="1:5" ht="14.4" x14ac:dyDescent="0.3">
      <c r="A788" s="294" t="s">
        <v>1219</v>
      </c>
      <c r="B788" s="295">
        <v>6654</v>
      </c>
      <c r="D788" s="296" t="s">
        <v>7352</v>
      </c>
      <c r="E788" s="297">
        <v>6654</v>
      </c>
    </row>
    <row r="789" spans="1:5" ht="14.4" x14ac:dyDescent="0.3">
      <c r="A789" s="294" t="s">
        <v>1220</v>
      </c>
      <c r="B789" s="295">
        <v>7515</v>
      </c>
      <c r="D789" s="296" t="s">
        <v>7353</v>
      </c>
      <c r="E789" s="297">
        <v>7515</v>
      </c>
    </row>
    <row r="790" spans="1:5" ht="14.4" x14ac:dyDescent="0.3">
      <c r="A790" s="294" t="s">
        <v>1221</v>
      </c>
      <c r="B790" s="295">
        <v>626565</v>
      </c>
      <c r="D790" s="296" t="s">
        <v>7354</v>
      </c>
      <c r="E790" s="297">
        <v>626565</v>
      </c>
    </row>
    <row r="791" spans="1:5" ht="14.4" x14ac:dyDescent="0.3">
      <c r="A791" s="294" t="s">
        <v>1222</v>
      </c>
      <c r="B791" s="295">
        <v>26164</v>
      </c>
      <c r="D791" s="296" t="s">
        <v>7355</v>
      </c>
      <c r="E791" s="297">
        <v>26164</v>
      </c>
    </row>
    <row r="792" spans="1:5" ht="14.4" x14ac:dyDescent="0.3">
      <c r="A792" s="294" t="s">
        <v>1223</v>
      </c>
      <c r="B792" s="295">
        <v>80795</v>
      </c>
      <c r="D792" s="296" t="s">
        <v>7356</v>
      </c>
      <c r="E792" s="297">
        <v>80795</v>
      </c>
    </row>
    <row r="793" spans="1:5" ht="14.4" x14ac:dyDescent="0.3">
      <c r="A793" s="294" t="s">
        <v>1224</v>
      </c>
      <c r="B793" s="295">
        <v>10197</v>
      </c>
      <c r="D793" s="296" t="s">
        <v>7357</v>
      </c>
      <c r="E793" s="297">
        <v>10197</v>
      </c>
    </row>
    <row r="794" spans="1:5" ht="14.4" x14ac:dyDescent="0.3">
      <c r="A794" s="294" t="s">
        <v>1225</v>
      </c>
      <c r="B794" s="295">
        <v>11127.26</v>
      </c>
      <c r="D794" s="296" t="s">
        <v>7358</v>
      </c>
      <c r="E794" s="297">
        <v>11127.26</v>
      </c>
    </row>
    <row r="795" spans="1:5" ht="14.4" x14ac:dyDescent="0.3">
      <c r="A795" s="294" t="s">
        <v>1226</v>
      </c>
      <c r="B795" s="295">
        <v>24609.96</v>
      </c>
      <c r="D795" s="296" t="s">
        <v>7359</v>
      </c>
      <c r="E795" s="297">
        <v>24609.96</v>
      </c>
    </row>
    <row r="796" spans="1:5" ht="14.4" x14ac:dyDescent="0.3">
      <c r="A796" s="294" t="s">
        <v>1227</v>
      </c>
      <c r="B796" s="295">
        <v>581946</v>
      </c>
      <c r="D796" s="296" t="s">
        <v>7360</v>
      </c>
      <c r="E796" s="297">
        <v>581946</v>
      </c>
    </row>
    <row r="797" spans="1:5" ht="14.4" x14ac:dyDescent="0.3">
      <c r="A797" s="294" t="s">
        <v>337</v>
      </c>
      <c r="B797" s="295">
        <v>18196.240000000002</v>
      </c>
      <c r="D797" s="296" t="s">
        <v>7361</v>
      </c>
      <c r="E797" s="297">
        <v>18196.240000000002</v>
      </c>
    </row>
    <row r="798" spans="1:5" ht="14.4" x14ac:dyDescent="0.3">
      <c r="A798" s="294" t="s">
        <v>1228</v>
      </c>
      <c r="B798" s="295">
        <v>9805</v>
      </c>
      <c r="D798" s="296" t="s">
        <v>7362</v>
      </c>
      <c r="E798" s="297">
        <v>9805</v>
      </c>
    </row>
    <row r="799" spans="1:5" ht="14.4" x14ac:dyDescent="0.3">
      <c r="A799" s="294" t="s">
        <v>1229</v>
      </c>
      <c r="B799" s="295">
        <v>85180</v>
      </c>
      <c r="D799" s="296" t="s">
        <v>7363</v>
      </c>
      <c r="E799" s="297">
        <v>85180</v>
      </c>
    </row>
    <row r="800" spans="1:5" ht="14.4" x14ac:dyDescent="0.3">
      <c r="A800" s="294" t="s">
        <v>1230</v>
      </c>
      <c r="B800" s="295">
        <v>3945638.65</v>
      </c>
      <c r="D800" s="296" t="s">
        <v>7364</v>
      </c>
      <c r="E800" s="297">
        <v>3945638.65</v>
      </c>
    </row>
    <row r="801" spans="1:5" ht="14.4" x14ac:dyDescent="0.3">
      <c r="A801" s="294" t="s">
        <v>1231</v>
      </c>
      <c r="B801" s="295">
        <v>39524</v>
      </c>
      <c r="D801" s="296" t="s">
        <v>7365</v>
      </c>
      <c r="E801" s="297">
        <v>39524</v>
      </c>
    </row>
    <row r="802" spans="1:5" ht="14.4" x14ac:dyDescent="0.3">
      <c r="A802" s="294" t="s">
        <v>1232</v>
      </c>
      <c r="B802" s="295">
        <v>31795.83</v>
      </c>
      <c r="D802" s="296" t="s">
        <v>7366</v>
      </c>
      <c r="E802" s="297">
        <v>31795.83</v>
      </c>
    </row>
    <row r="803" spans="1:5" ht="14.4" x14ac:dyDescent="0.3">
      <c r="A803" s="294" t="s">
        <v>1233</v>
      </c>
      <c r="B803" s="295">
        <v>74227</v>
      </c>
      <c r="D803" s="296" t="s">
        <v>7367</v>
      </c>
      <c r="E803" s="297">
        <v>74227</v>
      </c>
    </row>
    <row r="804" spans="1:5" ht="14.4" x14ac:dyDescent="0.3">
      <c r="A804" s="294" t="s">
        <v>1234</v>
      </c>
      <c r="B804" s="295">
        <v>24200</v>
      </c>
      <c r="D804" s="296" t="s">
        <v>7368</v>
      </c>
      <c r="E804" s="297">
        <v>24200</v>
      </c>
    </row>
    <row r="805" spans="1:5" ht="14.4" x14ac:dyDescent="0.3">
      <c r="A805" s="294" t="s">
        <v>1235</v>
      </c>
      <c r="B805" s="295">
        <v>23946</v>
      </c>
      <c r="D805" s="296" t="s">
        <v>7369</v>
      </c>
      <c r="E805" s="297">
        <v>23946</v>
      </c>
    </row>
    <row r="806" spans="1:5" ht="14.4" x14ac:dyDescent="0.3">
      <c r="A806" s="294" t="s">
        <v>1236</v>
      </c>
      <c r="B806" s="295">
        <v>84550.38</v>
      </c>
      <c r="D806" s="296" t="s">
        <v>7370</v>
      </c>
      <c r="E806" s="297">
        <v>84550.38</v>
      </c>
    </row>
    <row r="807" spans="1:5" ht="14.4" x14ac:dyDescent="0.3">
      <c r="A807" s="294" t="s">
        <v>1237</v>
      </c>
      <c r="B807" s="295">
        <v>47132.26</v>
      </c>
      <c r="D807" s="296" t="s">
        <v>7371</v>
      </c>
      <c r="E807" s="297">
        <v>47132.26</v>
      </c>
    </row>
    <row r="808" spans="1:5" ht="14.4" x14ac:dyDescent="0.3">
      <c r="A808" s="294" t="s">
        <v>1238</v>
      </c>
      <c r="B808" s="295">
        <v>8561.52</v>
      </c>
      <c r="D808" s="296" t="s">
        <v>7372</v>
      </c>
      <c r="E808" s="297">
        <v>8561.52</v>
      </c>
    </row>
    <row r="809" spans="1:5" ht="14.4" x14ac:dyDescent="0.3">
      <c r="A809" s="294" t="s">
        <v>1239</v>
      </c>
      <c r="B809" s="295">
        <v>95157.01</v>
      </c>
      <c r="D809" s="296" t="s">
        <v>7373</v>
      </c>
      <c r="E809" s="297">
        <v>95157.01</v>
      </c>
    </row>
    <row r="810" spans="1:5" ht="14.4" x14ac:dyDescent="0.3">
      <c r="A810" s="294" t="s">
        <v>1240</v>
      </c>
      <c r="B810" s="295">
        <v>10778</v>
      </c>
      <c r="D810" s="296" t="s">
        <v>7374</v>
      </c>
      <c r="E810" s="297">
        <v>10778</v>
      </c>
    </row>
    <row r="811" spans="1:5" ht="14.4" x14ac:dyDescent="0.3">
      <c r="A811" s="294" t="s">
        <v>1241</v>
      </c>
      <c r="B811" s="295">
        <v>7677</v>
      </c>
      <c r="D811" s="296" t="s">
        <v>7375</v>
      </c>
      <c r="E811" s="297">
        <v>7677</v>
      </c>
    </row>
    <row r="812" spans="1:5" ht="14.4" x14ac:dyDescent="0.3">
      <c r="A812" s="294" t="s">
        <v>1242</v>
      </c>
      <c r="B812" s="295">
        <v>81856</v>
      </c>
      <c r="D812" s="296" t="s">
        <v>7376</v>
      </c>
      <c r="E812" s="297">
        <v>81856</v>
      </c>
    </row>
    <row r="813" spans="1:5" ht="14.4" x14ac:dyDescent="0.3">
      <c r="A813" s="294" t="s">
        <v>1243</v>
      </c>
      <c r="B813" s="295">
        <v>366181</v>
      </c>
      <c r="D813" s="296" t="s">
        <v>7377</v>
      </c>
      <c r="E813" s="297">
        <v>366181</v>
      </c>
    </row>
    <row r="814" spans="1:5" ht="14.4" x14ac:dyDescent="0.3">
      <c r="A814" s="294" t="s">
        <v>1244</v>
      </c>
      <c r="B814" s="295">
        <v>30389.87</v>
      </c>
      <c r="D814" s="296" t="s">
        <v>7378</v>
      </c>
      <c r="E814" s="297">
        <v>30389.87</v>
      </c>
    </row>
    <row r="815" spans="1:5" ht="14.4" x14ac:dyDescent="0.3">
      <c r="A815" s="294" t="s">
        <v>1245</v>
      </c>
      <c r="B815" s="295">
        <v>4274</v>
      </c>
      <c r="D815" s="296" t="s">
        <v>7379</v>
      </c>
      <c r="E815" s="297">
        <v>4274</v>
      </c>
    </row>
    <row r="816" spans="1:5" ht="14.4" x14ac:dyDescent="0.3">
      <c r="A816" s="294" t="s">
        <v>1246</v>
      </c>
      <c r="B816" s="295">
        <v>431568</v>
      </c>
      <c r="D816" s="296" t="s">
        <v>7380</v>
      </c>
      <c r="E816" s="297">
        <v>431568</v>
      </c>
    </row>
    <row r="817" spans="1:5" ht="14.4" x14ac:dyDescent="0.3">
      <c r="A817" s="294" t="s">
        <v>1247</v>
      </c>
      <c r="B817" s="295">
        <v>21254</v>
      </c>
      <c r="D817" s="296" t="s">
        <v>7381</v>
      </c>
      <c r="E817" s="297">
        <v>21254</v>
      </c>
    </row>
    <row r="818" spans="1:5" ht="14.4" x14ac:dyDescent="0.3">
      <c r="A818" s="294" t="s">
        <v>1248</v>
      </c>
      <c r="B818" s="295">
        <v>137303.10999999999</v>
      </c>
      <c r="D818" s="296" t="s">
        <v>7382</v>
      </c>
      <c r="E818" s="297">
        <v>137303.10999999999</v>
      </c>
    </row>
    <row r="819" spans="1:5" ht="14.4" x14ac:dyDescent="0.3">
      <c r="A819" s="294" t="s">
        <v>1249</v>
      </c>
      <c r="B819" s="295">
        <v>25638</v>
      </c>
      <c r="D819" s="296" t="s">
        <v>7383</v>
      </c>
      <c r="E819" s="297">
        <v>25638</v>
      </c>
    </row>
    <row r="820" spans="1:5" ht="14.4" x14ac:dyDescent="0.3">
      <c r="A820" s="294" t="s">
        <v>1250</v>
      </c>
      <c r="B820" s="295">
        <v>467508</v>
      </c>
      <c r="D820" s="296" t="s">
        <v>7384</v>
      </c>
      <c r="E820" s="297">
        <v>467508</v>
      </c>
    </row>
    <row r="821" spans="1:5" ht="14.4" x14ac:dyDescent="0.3">
      <c r="A821" s="294" t="s">
        <v>1251</v>
      </c>
      <c r="B821" s="295">
        <v>3849</v>
      </c>
      <c r="D821" s="296" t="s">
        <v>7385</v>
      </c>
      <c r="E821" s="297">
        <v>3849</v>
      </c>
    </row>
    <row r="822" spans="1:5" ht="14.4" x14ac:dyDescent="0.3">
      <c r="A822" s="294" t="s">
        <v>1252</v>
      </c>
      <c r="B822" s="295">
        <v>10695</v>
      </c>
      <c r="D822" s="296" t="s">
        <v>7386</v>
      </c>
      <c r="E822" s="297">
        <v>10695</v>
      </c>
    </row>
    <row r="823" spans="1:5" ht="14.4" x14ac:dyDescent="0.3">
      <c r="A823" s="294" t="s">
        <v>1253</v>
      </c>
      <c r="B823" s="295">
        <v>72917</v>
      </c>
      <c r="D823" s="296" t="s">
        <v>7387</v>
      </c>
      <c r="E823" s="297">
        <v>72917</v>
      </c>
    </row>
    <row r="824" spans="1:5" ht="14.4" x14ac:dyDescent="0.3">
      <c r="A824" s="294" t="s">
        <v>1254</v>
      </c>
      <c r="B824" s="295">
        <v>187403</v>
      </c>
      <c r="D824" s="296" t="s">
        <v>7388</v>
      </c>
      <c r="E824" s="297">
        <v>187403</v>
      </c>
    </row>
    <row r="825" spans="1:5" ht="14.4" x14ac:dyDescent="0.3">
      <c r="A825" s="294" t="s">
        <v>1255</v>
      </c>
      <c r="B825" s="295">
        <v>7024.15</v>
      </c>
      <c r="D825" s="296" t="s">
        <v>7389</v>
      </c>
      <c r="E825" s="297">
        <v>7024.15</v>
      </c>
    </row>
    <row r="826" spans="1:5" ht="14.4" x14ac:dyDescent="0.3">
      <c r="A826" s="294" t="s">
        <v>1256</v>
      </c>
      <c r="B826" s="295">
        <v>348771.52</v>
      </c>
      <c r="D826" s="296" t="s">
        <v>7390</v>
      </c>
      <c r="E826" s="297">
        <v>348771.52</v>
      </c>
    </row>
    <row r="827" spans="1:5" ht="14.4" x14ac:dyDescent="0.3">
      <c r="A827" s="294" t="s">
        <v>1257</v>
      </c>
      <c r="B827" s="295">
        <v>90666</v>
      </c>
      <c r="D827" s="296" t="s">
        <v>7391</v>
      </c>
      <c r="E827" s="297">
        <v>90666</v>
      </c>
    </row>
    <row r="828" spans="1:5" ht="14.4" x14ac:dyDescent="0.3">
      <c r="A828" s="294" t="s">
        <v>1258</v>
      </c>
      <c r="B828" s="295">
        <v>11243</v>
      </c>
      <c r="D828" s="296" t="s">
        <v>7392</v>
      </c>
      <c r="E828" s="297">
        <v>11243</v>
      </c>
    </row>
    <row r="829" spans="1:5" ht="14.4" x14ac:dyDescent="0.3">
      <c r="A829" s="294" t="s">
        <v>1259</v>
      </c>
      <c r="B829" s="295">
        <v>4380</v>
      </c>
      <c r="D829" s="296" t="s">
        <v>7393</v>
      </c>
      <c r="E829" s="297">
        <v>4380</v>
      </c>
    </row>
    <row r="830" spans="1:5" ht="14.4" x14ac:dyDescent="0.3">
      <c r="A830" s="294" t="s">
        <v>1260</v>
      </c>
      <c r="B830" s="295">
        <v>36204</v>
      </c>
      <c r="D830" s="296" t="s">
        <v>7394</v>
      </c>
      <c r="E830" s="297">
        <v>36204</v>
      </c>
    </row>
    <row r="831" spans="1:5" ht="14.4" x14ac:dyDescent="0.3">
      <c r="A831" s="294" t="s">
        <v>4026</v>
      </c>
      <c r="B831" s="295">
        <v>31393.61</v>
      </c>
      <c r="D831" s="296" t="s">
        <v>7395</v>
      </c>
      <c r="E831" s="297">
        <v>31393.61</v>
      </c>
    </row>
    <row r="832" spans="1:5" ht="14.4" x14ac:dyDescent="0.3">
      <c r="A832" s="294" t="s">
        <v>4027</v>
      </c>
      <c r="B832" s="295">
        <v>2675.33</v>
      </c>
      <c r="D832" s="296" t="s">
        <v>7396</v>
      </c>
      <c r="E832" s="297">
        <v>2675.33</v>
      </c>
    </row>
    <row r="833" spans="1:5" ht="14.4" x14ac:dyDescent="0.3">
      <c r="A833" s="294" t="s">
        <v>1261</v>
      </c>
      <c r="B833" s="295">
        <v>75553</v>
      </c>
      <c r="D833" s="296" t="s">
        <v>7397</v>
      </c>
      <c r="E833" s="297">
        <v>75553</v>
      </c>
    </row>
    <row r="834" spans="1:5" ht="14.4" x14ac:dyDescent="0.3">
      <c r="A834" s="294" t="s">
        <v>1262</v>
      </c>
      <c r="B834" s="295">
        <v>4518</v>
      </c>
      <c r="D834" s="296" t="s">
        <v>7398</v>
      </c>
      <c r="E834" s="297">
        <v>4518</v>
      </c>
    </row>
    <row r="835" spans="1:5" ht="14.4" x14ac:dyDescent="0.3">
      <c r="A835" s="294" t="s">
        <v>1263</v>
      </c>
      <c r="B835" s="295">
        <v>671563</v>
      </c>
      <c r="D835" s="296" t="s">
        <v>7399</v>
      </c>
      <c r="E835" s="297">
        <v>671563</v>
      </c>
    </row>
    <row r="836" spans="1:5" ht="14.4" x14ac:dyDescent="0.3">
      <c r="A836" s="294" t="s">
        <v>1264</v>
      </c>
      <c r="B836" s="295">
        <v>18214</v>
      </c>
      <c r="D836" s="296" t="s">
        <v>7400</v>
      </c>
      <c r="E836" s="297">
        <v>18214</v>
      </c>
    </row>
    <row r="837" spans="1:5" ht="14.4" x14ac:dyDescent="0.3">
      <c r="A837" s="294" t="s">
        <v>1265</v>
      </c>
      <c r="B837" s="295">
        <v>42708</v>
      </c>
      <c r="D837" s="296" t="s">
        <v>7401</v>
      </c>
      <c r="E837" s="297">
        <v>42708</v>
      </c>
    </row>
    <row r="838" spans="1:5" ht="14.4" x14ac:dyDescent="0.3">
      <c r="A838" s="294" t="s">
        <v>1266</v>
      </c>
      <c r="B838" s="295">
        <v>27917</v>
      </c>
      <c r="D838" s="296" t="s">
        <v>7402</v>
      </c>
      <c r="E838" s="297">
        <v>27917</v>
      </c>
    </row>
    <row r="839" spans="1:5" ht="14.4" x14ac:dyDescent="0.3">
      <c r="A839" s="294" t="s">
        <v>1267</v>
      </c>
      <c r="B839" s="295">
        <v>194419</v>
      </c>
      <c r="D839" s="296" t="s">
        <v>7403</v>
      </c>
      <c r="E839" s="297">
        <v>194419</v>
      </c>
    </row>
    <row r="840" spans="1:5" ht="14.4" x14ac:dyDescent="0.3">
      <c r="A840" s="294" t="s">
        <v>1268</v>
      </c>
      <c r="B840" s="295">
        <v>5976</v>
      </c>
      <c r="D840" s="296" t="s">
        <v>7404</v>
      </c>
      <c r="E840" s="297">
        <v>5976</v>
      </c>
    </row>
    <row r="841" spans="1:5" ht="14.4" x14ac:dyDescent="0.3">
      <c r="A841" s="294" t="s">
        <v>1269</v>
      </c>
      <c r="B841" s="295">
        <v>4933</v>
      </c>
      <c r="D841" s="296" t="s">
        <v>7405</v>
      </c>
      <c r="E841" s="297">
        <v>4933</v>
      </c>
    </row>
    <row r="842" spans="1:5" ht="14.4" x14ac:dyDescent="0.3">
      <c r="A842" s="294" t="s">
        <v>1270</v>
      </c>
      <c r="B842" s="295">
        <v>299192</v>
      </c>
      <c r="D842" s="296" t="s">
        <v>7406</v>
      </c>
      <c r="E842" s="297">
        <v>299192</v>
      </c>
    </row>
    <row r="843" spans="1:5" ht="14.4" x14ac:dyDescent="0.3">
      <c r="A843" s="294" t="s">
        <v>1271</v>
      </c>
      <c r="B843" s="295">
        <v>3232</v>
      </c>
      <c r="D843" s="296" t="s">
        <v>7407</v>
      </c>
      <c r="E843" s="297">
        <v>3232</v>
      </c>
    </row>
    <row r="844" spans="1:5" ht="14.4" x14ac:dyDescent="0.3">
      <c r="A844" s="294" t="s">
        <v>1272</v>
      </c>
      <c r="B844" s="295">
        <v>233981.14</v>
      </c>
      <c r="D844" s="296" t="s">
        <v>7408</v>
      </c>
      <c r="E844" s="297">
        <v>233981.14</v>
      </c>
    </row>
    <row r="845" spans="1:5" ht="14.4" x14ac:dyDescent="0.3">
      <c r="A845" s="294" t="s">
        <v>1273</v>
      </c>
      <c r="B845" s="295">
        <v>41654</v>
      </c>
      <c r="D845" s="296" t="s">
        <v>7409</v>
      </c>
      <c r="E845" s="297">
        <v>41654</v>
      </c>
    </row>
    <row r="846" spans="1:5" ht="14.4" x14ac:dyDescent="0.3">
      <c r="A846" s="294" t="s">
        <v>4028</v>
      </c>
      <c r="B846" s="295">
        <v>2111.04</v>
      </c>
      <c r="D846" s="296" t="s">
        <v>7410</v>
      </c>
      <c r="E846" s="297">
        <v>2111.04</v>
      </c>
    </row>
    <row r="847" spans="1:5" ht="14.4" x14ac:dyDescent="0.3">
      <c r="A847" s="294" t="s">
        <v>1274</v>
      </c>
      <c r="B847" s="295">
        <v>175576</v>
      </c>
      <c r="D847" s="296" t="s">
        <v>7411</v>
      </c>
      <c r="E847" s="297">
        <v>175576</v>
      </c>
    </row>
    <row r="848" spans="1:5" ht="14.4" x14ac:dyDescent="0.3">
      <c r="A848" s="294" t="s">
        <v>1275</v>
      </c>
      <c r="B848" s="295">
        <v>159012.69</v>
      </c>
      <c r="D848" s="296" t="s">
        <v>7412</v>
      </c>
      <c r="E848" s="297">
        <v>159012.69</v>
      </c>
    </row>
    <row r="849" spans="1:5" ht="14.4" x14ac:dyDescent="0.3">
      <c r="A849" s="294" t="s">
        <v>1276</v>
      </c>
      <c r="B849" s="295">
        <v>68918.7</v>
      </c>
      <c r="D849" s="296" t="s">
        <v>7413</v>
      </c>
      <c r="E849" s="297">
        <v>68918.7</v>
      </c>
    </row>
    <row r="850" spans="1:5" ht="14.4" x14ac:dyDescent="0.3">
      <c r="A850" s="294" t="s">
        <v>1277</v>
      </c>
      <c r="B850" s="295">
        <v>8084</v>
      </c>
      <c r="D850" s="296" t="s">
        <v>7414</v>
      </c>
      <c r="E850" s="297">
        <v>8084</v>
      </c>
    </row>
    <row r="851" spans="1:5" ht="14.4" x14ac:dyDescent="0.3">
      <c r="A851" s="294" t="s">
        <v>1278</v>
      </c>
      <c r="B851" s="295">
        <v>127662</v>
      </c>
      <c r="D851" s="296" t="s">
        <v>7415</v>
      </c>
      <c r="E851" s="297">
        <v>127662</v>
      </c>
    </row>
    <row r="852" spans="1:5" ht="14.4" x14ac:dyDescent="0.3">
      <c r="A852" s="294" t="s">
        <v>1279</v>
      </c>
      <c r="B852" s="295">
        <v>2895764</v>
      </c>
      <c r="D852" s="296" t="s">
        <v>7416</v>
      </c>
      <c r="E852" s="297">
        <v>2895764</v>
      </c>
    </row>
    <row r="853" spans="1:5" ht="14.4" x14ac:dyDescent="0.3">
      <c r="A853" s="294" t="s">
        <v>1280</v>
      </c>
      <c r="B853" s="295">
        <v>283758</v>
      </c>
      <c r="D853" s="296" t="s">
        <v>7417</v>
      </c>
      <c r="E853" s="297">
        <v>283758</v>
      </c>
    </row>
    <row r="854" spans="1:5" ht="14.4" x14ac:dyDescent="0.3">
      <c r="A854" s="294" t="s">
        <v>1281</v>
      </c>
      <c r="B854" s="295">
        <v>36205.4</v>
      </c>
      <c r="D854" s="296" t="s">
        <v>7418</v>
      </c>
      <c r="E854" s="297">
        <v>36205.4</v>
      </c>
    </row>
    <row r="855" spans="1:5" ht="14.4" x14ac:dyDescent="0.3">
      <c r="A855" s="294" t="s">
        <v>1282</v>
      </c>
      <c r="B855" s="295">
        <v>5457.7</v>
      </c>
      <c r="D855" s="296" t="s">
        <v>7419</v>
      </c>
      <c r="E855" s="297">
        <v>5457.7</v>
      </c>
    </row>
    <row r="856" spans="1:5" ht="14.4" x14ac:dyDescent="0.3">
      <c r="A856" s="294" t="s">
        <v>1283</v>
      </c>
      <c r="B856" s="295">
        <v>85833.16</v>
      </c>
      <c r="D856" s="296" t="s">
        <v>7420</v>
      </c>
      <c r="E856" s="297">
        <v>85833.16</v>
      </c>
    </row>
    <row r="857" spans="1:5" ht="14.4" x14ac:dyDescent="0.3">
      <c r="A857" s="294" t="s">
        <v>1284</v>
      </c>
      <c r="B857" s="295">
        <v>26996</v>
      </c>
      <c r="D857" s="296" t="s">
        <v>7421</v>
      </c>
      <c r="E857" s="297">
        <v>26996</v>
      </c>
    </row>
    <row r="858" spans="1:5" ht="14.4" x14ac:dyDescent="0.3">
      <c r="A858" s="294" t="s">
        <v>1285</v>
      </c>
      <c r="B858" s="295">
        <v>14294</v>
      </c>
      <c r="D858" s="296" t="s">
        <v>7422</v>
      </c>
      <c r="E858" s="297">
        <v>14294</v>
      </c>
    </row>
    <row r="859" spans="1:5" ht="14.4" x14ac:dyDescent="0.3">
      <c r="A859" s="294" t="s">
        <v>1286</v>
      </c>
      <c r="B859" s="295">
        <v>8221</v>
      </c>
      <c r="D859" s="296" t="s">
        <v>7423</v>
      </c>
      <c r="E859" s="297">
        <v>8221</v>
      </c>
    </row>
    <row r="860" spans="1:5" ht="14.4" x14ac:dyDescent="0.3">
      <c r="A860" s="294" t="s">
        <v>1287</v>
      </c>
      <c r="B860" s="295">
        <v>45053.56</v>
      </c>
      <c r="D860" s="296" t="s">
        <v>7424</v>
      </c>
      <c r="E860" s="297">
        <v>45053.56</v>
      </c>
    </row>
    <row r="861" spans="1:5" ht="14.4" x14ac:dyDescent="0.3">
      <c r="A861" s="294" t="s">
        <v>1288</v>
      </c>
      <c r="B861" s="295">
        <v>21130</v>
      </c>
      <c r="D861" s="296" t="s">
        <v>7425</v>
      </c>
      <c r="E861" s="297">
        <v>21130</v>
      </c>
    </row>
    <row r="862" spans="1:5" ht="14.4" x14ac:dyDescent="0.3">
      <c r="A862" s="294" t="s">
        <v>1289</v>
      </c>
      <c r="B862" s="295">
        <v>2634</v>
      </c>
      <c r="D862" s="296" t="s">
        <v>7426</v>
      </c>
      <c r="E862" s="297">
        <v>2634</v>
      </c>
    </row>
    <row r="863" spans="1:5" ht="14.4" x14ac:dyDescent="0.3">
      <c r="A863" s="294" t="s">
        <v>1290</v>
      </c>
      <c r="B863" s="295">
        <v>21831</v>
      </c>
      <c r="D863" s="296" t="s">
        <v>7427</v>
      </c>
      <c r="E863" s="297">
        <v>21831</v>
      </c>
    </row>
    <row r="864" spans="1:5" ht="14.4" x14ac:dyDescent="0.3">
      <c r="A864" s="294" t="s">
        <v>1291</v>
      </c>
      <c r="B864" s="295">
        <v>18061</v>
      </c>
      <c r="D864" s="296" t="s">
        <v>7428</v>
      </c>
      <c r="E864" s="297">
        <v>18061</v>
      </c>
    </row>
    <row r="865" spans="1:5" ht="14.4" x14ac:dyDescent="0.3">
      <c r="A865" s="294" t="s">
        <v>1292</v>
      </c>
      <c r="B865" s="295">
        <v>78279</v>
      </c>
      <c r="D865" s="296" t="s">
        <v>7429</v>
      </c>
      <c r="E865" s="297">
        <v>78279</v>
      </c>
    </row>
    <row r="866" spans="1:5" ht="14.4" x14ac:dyDescent="0.3">
      <c r="A866" s="294" t="s">
        <v>1293</v>
      </c>
      <c r="B866" s="295">
        <v>8985</v>
      </c>
      <c r="D866" s="296" t="s">
        <v>7430</v>
      </c>
      <c r="E866" s="297">
        <v>8985</v>
      </c>
    </row>
    <row r="867" spans="1:5" ht="14.4" x14ac:dyDescent="0.3">
      <c r="A867" s="294" t="s">
        <v>1294</v>
      </c>
      <c r="B867" s="295">
        <v>7090</v>
      </c>
      <c r="D867" s="296" t="s">
        <v>7431</v>
      </c>
      <c r="E867" s="297">
        <v>7090</v>
      </c>
    </row>
    <row r="868" spans="1:5" ht="14.4" x14ac:dyDescent="0.3">
      <c r="A868" s="294" t="s">
        <v>1295</v>
      </c>
      <c r="B868" s="295">
        <v>37936</v>
      </c>
      <c r="D868" s="296" t="s">
        <v>7432</v>
      </c>
      <c r="E868" s="297">
        <v>37936</v>
      </c>
    </row>
    <row r="869" spans="1:5" ht="14.4" x14ac:dyDescent="0.3">
      <c r="A869" s="294" t="s">
        <v>1296</v>
      </c>
      <c r="B869" s="295">
        <v>6873</v>
      </c>
      <c r="D869" s="296" t="s">
        <v>7433</v>
      </c>
      <c r="E869" s="297">
        <v>6873</v>
      </c>
    </row>
    <row r="870" spans="1:5" ht="14.4" x14ac:dyDescent="0.3">
      <c r="A870" s="294" t="s">
        <v>1297</v>
      </c>
      <c r="B870" s="295">
        <v>4690</v>
      </c>
      <c r="D870" s="296" t="s">
        <v>7434</v>
      </c>
      <c r="E870" s="297">
        <v>4690</v>
      </c>
    </row>
    <row r="871" spans="1:5" ht="14.4" x14ac:dyDescent="0.3">
      <c r="A871" s="294" t="s">
        <v>4029</v>
      </c>
      <c r="B871" s="295">
        <v>10552</v>
      </c>
      <c r="D871" s="296" t="s">
        <v>10461</v>
      </c>
      <c r="E871" s="297">
        <v>10552</v>
      </c>
    </row>
    <row r="872" spans="1:5" ht="14.4" x14ac:dyDescent="0.3">
      <c r="A872" s="294" t="s">
        <v>1298</v>
      </c>
      <c r="B872" s="295">
        <v>21344</v>
      </c>
      <c r="D872" s="296" t="s">
        <v>7435</v>
      </c>
      <c r="E872" s="297">
        <v>21344</v>
      </c>
    </row>
    <row r="873" spans="1:5" ht="14.4" x14ac:dyDescent="0.3">
      <c r="A873" s="294" t="s">
        <v>4030</v>
      </c>
      <c r="B873" s="295">
        <v>13554</v>
      </c>
      <c r="D873" s="296" t="s">
        <v>10462</v>
      </c>
      <c r="E873" s="297">
        <v>13554</v>
      </c>
    </row>
    <row r="874" spans="1:5" ht="14.4" x14ac:dyDescent="0.3">
      <c r="A874" s="294" t="s">
        <v>1299</v>
      </c>
      <c r="B874" s="295">
        <v>4317</v>
      </c>
      <c r="D874" s="296" t="s">
        <v>7436</v>
      </c>
      <c r="E874" s="297">
        <v>4317</v>
      </c>
    </row>
    <row r="875" spans="1:5" ht="14.4" x14ac:dyDescent="0.3">
      <c r="A875" s="294" t="s">
        <v>1300</v>
      </c>
      <c r="B875" s="295">
        <v>71577</v>
      </c>
      <c r="D875" s="296" t="s">
        <v>7437</v>
      </c>
      <c r="E875" s="297">
        <v>71577</v>
      </c>
    </row>
    <row r="876" spans="1:5" ht="14.4" x14ac:dyDescent="0.3">
      <c r="A876" s="294" t="s">
        <v>1301</v>
      </c>
      <c r="B876" s="295">
        <v>79417</v>
      </c>
      <c r="D876" s="296" t="s">
        <v>7438</v>
      </c>
      <c r="E876" s="297">
        <v>79417</v>
      </c>
    </row>
    <row r="877" spans="1:5" ht="14.4" x14ac:dyDescent="0.3">
      <c r="A877" s="294" t="s">
        <v>1302</v>
      </c>
      <c r="B877" s="295">
        <v>7755</v>
      </c>
      <c r="D877" s="296" t="s">
        <v>7439</v>
      </c>
      <c r="E877" s="297">
        <v>7755</v>
      </c>
    </row>
    <row r="878" spans="1:5" ht="14.4" x14ac:dyDescent="0.3">
      <c r="A878" s="294" t="s">
        <v>338</v>
      </c>
      <c r="B878" s="295">
        <v>19443</v>
      </c>
      <c r="D878" s="296" t="s">
        <v>7440</v>
      </c>
      <c r="E878" s="297">
        <v>19443</v>
      </c>
    </row>
    <row r="879" spans="1:5" ht="14.4" x14ac:dyDescent="0.3">
      <c r="A879" s="294" t="s">
        <v>1303</v>
      </c>
      <c r="B879" s="295">
        <v>2309</v>
      </c>
      <c r="D879" s="296" t="s">
        <v>7441</v>
      </c>
      <c r="E879" s="297">
        <v>2309</v>
      </c>
    </row>
    <row r="880" spans="1:5" ht="14.4" x14ac:dyDescent="0.3">
      <c r="A880" s="294" t="s">
        <v>1304</v>
      </c>
      <c r="B880" s="295">
        <v>31246.86</v>
      </c>
      <c r="D880" s="296" t="s">
        <v>7442</v>
      </c>
      <c r="E880" s="297">
        <v>31246.86</v>
      </c>
    </row>
    <row r="881" spans="1:5" ht="14.4" x14ac:dyDescent="0.3">
      <c r="A881" s="294" t="s">
        <v>1305</v>
      </c>
      <c r="B881" s="295">
        <v>1135.45</v>
      </c>
      <c r="D881" s="296" t="s">
        <v>7443</v>
      </c>
      <c r="E881" s="297">
        <v>1135.45</v>
      </c>
    </row>
    <row r="882" spans="1:5" ht="14.4" x14ac:dyDescent="0.3">
      <c r="A882" s="294" t="s">
        <v>1306</v>
      </c>
      <c r="B882" s="295">
        <v>9614</v>
      </c>
      <c r="D882" s="296" t="s">
        <v>7444</v>
      </c>
      <c r="E882" s="297">
        <v>9614</v>
      </c>
    </row>
    <row r="883" spans="1:5" ht="14.4" x14ac:dyDescent="0.3">
      <c r="A883" s="294" t="s">
        <v>4031</v>
      </c>
      <c r="B883" s="295">
        <v>7224</v>
      </c>
      <c r="D883" s="296" t="s">
        <v>7445</v>
      </c>
      <c r="E883" s="297">
        <v>7224</v>
      </c>
    </row>
    <row r="884" spans="1:5" ht="14.4" x14ac:dyDescent="0.3">
      <c r="A884" s="294" t="s">
        <v>1307</v>
      </c>
      <c r="B884" s="295">
        <v>86704</v>
      </c>
      <c r="D884" s="296" t="s">
        <v>7446</v>
      </c>
      <c r="E884" s="297">
        <v>86704</v>
      </c>
    </row>
    <row r="885" spans="1:5" ht="14.4" x14ac:dyDescent="0.3">
      <c r="A885" s="294" t="s">
        <v>1308</v>
      </c>
      <c r="B885" s="295">
        <v>2203</v>
      </c>
      <c r="D885" s="296" t="s">
        <v>7447</v>
      </c>
      <c r="E885" s="297">
        <v>2203</v>
      </c>
    </row>
    <row r="886" spans="1:5" ht="14.4" x14ac:dyDescent="0.3">
      <c r="A886" s="294" t="s">
        <v>1309</v>
      </c>
      <c r="B886" s="295">
        <v>57378</v>
      </c>
      <c r="D886" s="296" t="s">
        <v>7448</v>
      </c>
      <c r="E886" s="297">
        <v>57378</v>
      </c>
    </row>
    <row r="887" spans="1:5" ht="14.4" x14ac:dyDescent="0.3">
      <c r="A887" s="294" t="s">
        <v>1310</v>
      </c>
      <c r="B887" s="295">
        <v>4966</v>
      </c>
      <c r="D887" s="296" t="s">
        <v>7449</v>
      </c>
      <c r="E887" s="297">
        <v>4966</v>
      </c>
    </row>
    <row r="888" spans="1:5" ht="14.4" x14ac:dyDescent="0.3">
      <c r="A888" s="294" t="s">
        <v>1311</v>
      </c>
      <c r="B888" s="295">
        <v>353496.9</v>
      </c>
      <c r="D888" s="296" t="s">
        <v>7450</v>
      </c>
      <c r="E888" s="297">
        <v>353496.9</v>
      </c>
    </row>
    <row r="889" spans="1:5" ht="14.4" x14ac:dyDescent="0.3">
      <c r="A889" s="294" t="s">
        <v>1312</v>
      </c>
      <c r="B889" s="295">
        <v>13279</v>
      </c>
      <c r="D889" s="296" t="s">
        <v>7451</v>
      </c>
      <c r="E889" s="297">
        <v>13279</v>
      </c>
    </row>
    <row r="890" spans="1:5" ht="14.4" x14ac:dyDescent="0.3">
      <c r="A890" s="294" t="s">
        <v>1313</v>
      </c>
      <c r="B890" s="295">
        <v>28064</v>
      </c>
      <c r="D890" s="296" t="s">
        <v>7452</v>
      </c>
      <c r="E890" s="297">
        <v>28064</v>
      </c>
    </row>
    <row r="891" spans="1:5" ht="14.4" x14ac:dyDescent="0.3">
      <c r="A891" s="294" t="s">
        <v>1314</v>
      </c>
      <c r="B891" s="295">
        <v>6817.88</v>
      </c>
      <c r="D891" s="296" t="s">
        <v>7453</v>
      </c>
      <c r="E891" s="297">
        <v>6817.88</v>
      </c>
    </row>
    <row r="892" spans="1:5" ht="14.4" x14ac:dyDescent="0.3">
      <c r="A892" s="294" t="s">
        <v>1315</v>
      </c>
      <c r="B892" s="295">
        <v>323792</v>
      </c>
      <c r="D892" s="296" t="s">
        <v>7454</v>
      </c>
      <c r="E892" s="297">
        <v>323792</v>
      </c>
    </row>
    <row r="893" spans="1:5" ht="14.4" x14ac:dyDescent="0.3">
      <c r="A893" s="294" t="s">
        <v>1316</v>
      </c>
      <c r="B893" s="295">
        <v>20633.8</v>
      </c>
      <c r="D893" s="296" t="s">
        <v>7455</v>
      </c>
      <c r="E893" s="297">
        <v>20633.8</v>
      </c>
    </row>
    <row r="894" spans="1:5" ht="14.4" x14ac:dyDescent="0.3">
      <c r="A894" s="294" t="s">
        <v>1317</v>
      </c>
      <c r="B894" s="295">
        <v>1494785</v>
      </c>
      <c r="D894" s="296" t="s">
        <v>7456</v>
      </c>
      <c r="E894" s="297">
        <v>1494785</v>
      </c>
    </row>
    <row r="895" spans="1:5" ht="14.4" x14ac:dyDescent="0.3">
      <c r="A895" s="294" t="s">
        <v>1318</v>
      </c>
      <c r="B895" s="295">
        <v>6024.01</v>
      </c>
      <c r="D895" s="296" t="s">
        <v>7457</v>
      </c>
      <c r="E895" s="297">
        <v>6024.01</v>
      </c>
    </row>
    <row r="896" spans="1:5" ht="14.4" x14ac:dyDescent="0.3">
      <c r="A896" s="294" t="s">
        <v>339</v>
      </c>
      <c r="B896" s="295">
        <v>2491</v>
      </c>
      <c r="D896" s="296" t="s">
        <v>10089</v>
      </c>
      <c r="E896" s="297">
        <v>2491</v>
      </c>
    </row>
    <row r="897" spans="1:5" ht="14.4" x14ac:dyDescent="0.3">
      <c r="A897" s="294" t="s">
        <v>1319</v>
      </c>
      <c r="B897" s="295">
        <v>13303</v>
      </c>
      <c r="D897" s="296" t="s">
        <v>7458</v>
      </c>
      <c r="E897" s="297">
        <v>13303</v>
      </c>
    </row>
    <row r="898" spans="1:5" ht="14.4" x14ac:dyDescent="0.3">
      <c r="A898" s="294" t="s">
        <v>340</v>
      </c>
      <c r="B898" s="295">
        <v>4255</v>
      </c>
      <c r="D898" s="296" t="s">
        <v>10090</v>
      </c>
      <c r="E898" s="297">
        <v>4255</v>
      </c>
    </row>
    <row r="899" spans="1:5" ht="14.4" x14ac:dyDescent="0.3">
      <c r="A899" s="294" t="s">
        <v>341</v>
      </c>
      <c r="B899" s="295">
        <v>30637.439999999999</v>
      </c>
      <c r="D899" s="296" t="s">
        <v>7459</v>
      </c>
      <c r="E899" s="297">
        <v>30637.439999999999</v>
      </c>
    </row>
    <row r="900" spans="1:5" ht="14.4" x14ac:dyDescent="0.3">
      <c r="A900" s="294" t="s">
        <v>1320</v>
      </c>
      <c r="B900" s="295">
        <v>15582</v>
      </c>
      <c r="D900" s="296" t="s">
        <v>7460</v>
      </c>
      <c r="E900" s="297">
        <v>15582</v>
      </c>
    </row>
    <row r="901" spans="1:5" ht="14.4" x14ac:dyDescent="0.3">
      <c r="A901" s="294" t="s">
        <v>1321</v>
      </c>
      <c r="B901" s="295">
        <v>2715</v>
      </c>
      <c r="D901" s="296" t="s">
        <v>7461</v>
      </c>
      <c r="E901" s="297">
        <v>2715</v>
      </c>
    </row>
    <row r="902" spans="1:5" ht="14.4" x14ac:dyDescent="0.3">
      <c r="A902" s="294" t="s">
        <v>1322</v>
      </c>
      <c r="B902" s="295">
        <v>58595</v>
      </c>
      <c r="D902" s="296" t="s">
        <v>7462</v>
      </c>
      <c r="E902" s="297">
        <v>58595</v>
      </c>
    </row>
    <row r="903" spans="1:5" ht="14.4" x14ac:dyDescent="0.3">
      <c r="A903" s="294" t="s">
        <v>1323</v>
      </c>
      <c r="B903" s="295">
        <v>464612</v>
      </c>
      <c r="D903" s="296" t="s">
        <v>7463</v>
      </c>
      <c r="E903" s="297">
        <v>464612</v>
      </c>
    </row>
    <row r="904" spans="1:5" ht="14.4" x14ac:dyDescent="0.3">
      <c r="A904" s="294" t="s">
        <v>1324</v>
      </c>
      <c r="B904" s="295">
        <v>3209.87</v>
      </c>
      <c r="D904" s="296" t="s">
        <v>7464</v>
      </c>
      <c r="E904" s="297">
        <v>3209.87</v>
      </c>
    </row>
    <row r="905" spans="1:5" ht="14.4" x14ac:dyDescent="0.3">
      <c r="A905" s="294" t="s">
        <v>1325</v>
      </c>
      <c r="B905" s="295">
        <v>187474</v>
      </c>
      <c r="D905" s="296" t="s">
        <v>7465</v>
      </c>
      <c r="E905" s="297">
        <v>187474</v>
      </c>
    </row>
    <row r="906" spans="1:5" ht="14.4" x14ac:dyDescent="0.3">
      <c r="A906" s="294" t="s">
        <v>1326</v>
      </c>
      <c r="B906" s="295">
        <v>35000</v>
      </c>
      <c r="D906" s="296" t="s">
        <v>7466</v>
      </c>
      <c r="E906" s="297">
        <v>35000</v>
      </c>
    </row>
    <row r="907" spans="1:5" ht="14.4" x14ac:dyDescent="0.3">
      <c r="A907" s="294" t="s">
        <v>1327</v>
      </c>
      <c r="B907" s="295">
        <v>6970</v>
      </c>
      <c r="D907" s="296" t="s">
        <v>7467</v>
      </c>
      <c r="E907" s="297">
        <v>6970</v>
      </c>
    </row>
    <row r="908" spans="1:5" ht="14.4" x14ac:dyDescent="0.3">
      <c r="A908" s="294" t="s">
        <v>1328</v>
      </c>
      <c r="B908" s="295">
        <v>30922.11</v>
      </c>
      <c r="D908" s="296" t="s">
        <v>7468</v>
      </c>
      <c r="E908" s="297">
        <v>30922.11</v>
      </c>
    </row>
    <row r="909" spans="1:5" ht="14.4" x14ac:dyDescent="0.3">
      <c r="A909" s="294" t="s">
        <v>1329</v>
      </c>
      <c r="B909" s="295">
        <v>10493.52</v>
      </c>
      <c r="D909" s="296" t="s">
        <v>7469</v>
      </c>
      <c r="E909" s="297">
        <v>10493.52</v>
      </c>
    </row>
    <row r="910" spans="1:5" ht="14.4" x14ac:dyDescent="0.3">
      <c r="A910" s="294" t="s">
        <v>1330</v>
      </c>
      <c r="B910" s="295">
        <v>130505.05</v>
      </c>
      <c r="D910" s="296" t="s">
        <v>7470</v>
      </c>
      <c r="E910" s="297">
        <v>130505.05</v>
      </c>
    </row>
    <row r="911" spans="1:5" ht="14.4" x14ac:dyDescent="0.3">
      <c r="A911" s="294" t="s">
        <v>1331</v>
      </c>
      <c r="B911" s="295">
        <v>2049</v>
      </c>
      <c r="D911" s="296" t="s">
        <v>7471</v>
      </c>
      <c r="E911" s="297">
        <v>2049</v>
      </c>
    </row>
    <row r="912" spans="1:5" ht="14.4" x14ac:dyDescent="0.3">
      <c r="A912" s="294" t="s">
        <v>1332</v>
      </c>
      <c r="B912" s="295">
        <v>208567</v>
      </c>
      <c r="D912" s="296" t="s">
        <v>7472</v>
      </c>
      <c r="E912" s="297">
        <v>208567</v>
      </c>
    </row>
    <row r="913" spans="1:5" ht="14.4" x14ac:dyDescent="0.3">
      <c r="A913" s="294" t="s">
        <v>1333</v>
      </c>
      <c r="B913" s="295">
        <v>36907.99</v>
      </c>
      <c r="D913" s="296" t="s">
        <v>7473</v>
      </c>
      <c r="E913" s="297">
        <v>36907.99</v>
      </c>
    </row>
    <row r="914" spans="1:5" ht="14.4" x14ac:dyDescent="0.3">
      <c r="A914" s="294" t="s">
        <v>1334</v>
      </c>
      <c r="B914" s="295">
        <v>93796</v>
      </c>
      <c r="D914" s="296" t="s">
        <v>7474</v>
      </c>
      <c r="E914" s="297">
        <v>93796</v>
      </c>
    </row>
    <row r="915" spans="1:5" ht="14.4" x14ac:dyDescent="0.3">
      <c r="A915" s="294" t="s">
        <v>1335</v>
      </c>
      <c r="B915" s="295">
        <v>6474</v>
      </c>
      <c r="D915" s="296" t="s">
        <v>7475</v>
      </c>
      <c r="E915" s="297">
        <v>6474</v>
      </c>
    </row>
    <row r="916" spans="1:5" ht="14.4" x14ac:dyDescent="0.3">
      <c r="A916" s="294" t="s">
        <v>1336</v>
      </c>
      <c r="B916" s="295">
        <v>16450</v>
      </c>
      <c r="D916" s="296" t="s">
        <v>7476</v>
      </c>
      <c r="E916" s="297">
        <v>16450</v>
      </c>
    </row>
    <row r="917" spans="1:5" ht="14.4" x14ac:dyDescent="0.3">
      <c r="A917" s="294" t="s">
        <v>1337</v>
      </c>
      <c r="B917" s="295">
        <v>1152846</v>
      </c>
      <c r="D917" s="296" t="s">
        <v>7477</v>
      </c>
      <c r="E917" s="297">
        <v>1152846</v>
      </c>
    </row>
    <row r="918" spans="1:5" ht="14.4" x14ac:dyDescent="0.3">
      <c r="A918" s="294" t="s">
        <v>1338</v>
      </c>
      <c r="B918" s="295">
        <v>76903</v>
      </c>
      <c r="D918" s="296" t="s">
        <v>7478</v>
      </c>
      <c r="E918" s="297">
        <v>76903</v>
      </c>
    </row>
    <row r="919" spans="1:5" ht="14.4" x14ac:dyDescent="0.3">
      <c r="A919" s="294" t="s">
        <v>1339</v>
      </c>
      <c r="B919" s="295">
        <v>144918.35</v>
      </c>
      <c r="D919" s="296" t="s">
        <v>7479</v>
      </c>
      <c r="E919" s="297">
        <v>144918.35</v>
      </c>
    </row>
    <row r="920" spans="1:5" ht="14.4" x14ac:dyDescent="0.3">
      <c r="A920" s="294" t="s">
        <v>1340</v>
      </c>
      <c r="B920" s="295">
        <v>313302.98</v>
      </c>
      <c r="D920" s="296" t="s">
        <v>7480</v>
      </c>
      <c r="E920" s="297">
        <v>313302.98</v>
      </c>
    </row>
    <row r="921" spans="1:5" ht="14.4" x14ac:dyDescent="0.3">
      <c r="A921" s="294" t="s">
        <v>1341</v>
      </c>
      <c r="B921" s="295">
        <v>96334</v>
      </c>
      <c r="D921" s="296" t="s">
        <v>7481</v>
      </c>
      <c r="E921" s="297">
        <v>96334</v>
      </c>
    </row>
    <row r="922" spans="1:5" ht="14.4" x14ac:dyDescent="0.3">
      <c r="A922" s="294" t="s">
        <v>1342</v>
      </c>
      <c r="B922" s="295">
        <v>33245</v>
      </c>
      <c r="D922" s="296" t="s">
        <v>7482</v>
      </c>
      <c r="E922" s="297">
        <v>33245</v>
      </c>
    </row>
    <row r="923" spans="1:5" ht="14.4" x14ac:dyDescent="0.3">
      <c r="A923" s="294" t="s">
        <v>1343</v>
      </c>
      <c r="B923" s="295">
        <v>174418</v>
      </c>
      <c r="D923" s="296" t="s">
        <v>7483</v>
      </c>
      <c r="E923" s="297">
        <v>174418</v>
      </c>
    </row>
    <row r="924" spans="1:5" ht="14.4" x14ac:dyDescent="0.3">
      <c r="A924" s="294" t="s">
        <v>1344</v>
      </c>
      <c r="B924" s="295">
        <v>646723</v>
      </c>
      <c r="D924" s="296" t="s">
        <v>7484</v>
      </c>
      <c r="E924" s="297">
        <v>646723</v>
      </c>
    </row>
    <row r="925" spans="1:5" ht="14.4" x14ac:dyDescent="0.3">
      <c r="A925" s="294" t="s">
        <v>1345</v>
      </c>
      <c r="B925" s="295">
        <v>2220.87</v>
      </c>
      <c r="D925" s="296" t="s">
        <v>7485</v>
      </c>
      <c r="E925" s="297">
        <v>2220.87</v>
      </c>
    </row>
    <row r="926" spans="1:5" ht="14.4" x14ac:dyDescent="0.3">
      <c r="A926" s="294" t="s">
        <v>1346</v>
      </c>
      <c r="B926" s="295">
        <v>6231</v>
      </c>
      <c r="D926" s="296" t="s">
        <v>7486</v>
      </c>
      <c r="E926" s="297">
        <v>6231</v>
      </c>
    </row>
    <row r="927" spans="1:5" ht="14.4" x14ac:dyDescent="0.3">
      <c r="A927" s="294" t="s">
        <v>1347</v>
      </c>
      <c r="B927" s="295">
        <v>238195</v>
      </c>
      <c r="D927" s="296" t="s">
        <v>7487</v>
      </c>
      <c r="E927" s="297">
        <v>238195</v>
      </c>
    </row>
    <row r="928" spans="1:5" ht="14.4" x14ac:dyDescent="0.3">
      <c r="A928" s="294" t="s">
        <v>1348</v>
      </c>
      <c r="B928" s="295">
        <v>22639</v>
      </c>
      <c r="D928" s="296" t="s">
        <v>7488</v>
      </c>
      <c r="E928" s="297">
        <v>22639</v>
      </c>
    </row>
    <row r="929" spans="1:5" ht="14.4" x14ac:dyDescent="0.3">
      <c r="A929" s="294" t="s">
        <v>1349</v>
      </c>
      <c r="B929" s="295">
        <v>365580</v>
      </c>
      <c r="D929" s="296" t="s">
        <v>7489</v>
      </c>
      <c r="E929" s="297">
        <v>365580</v>
      </c>
    </row>
    <row r="930" spans="1:5" ht="14.4" x14ac:dyDescent="0.3">
      <c r="A930" s="294" t="s">
        <v>4032</v>
      </c>
      <c r="B930" s="295">
        <v>2137</v>
      </c>
      <c r="D930" s="296" t="s">
        <v>10463</v>
      </c>
      <c r="E930" s="297">
        <v>2137</v>
      </c>
    </row>
    <row r="931" spans="1:5" ht="14.4" x14ac:dyDescent="0.3">
      <c r="A931" s="294" t="s">
        <v>1350</v>
      </c>
      <c r="B931" s="295">
        <v>174019</v>
      </c>
      <c r="D931" s="296" t="s">
        <v>7490</v>
      </c>
      <c r="E931" s="297">
        <v>174019</v>
      </c>
    </row>
    <row r="932" spans="1:5" ht="14.4" x14ac:dyDescent="0.3">
      <c r="A932" s="294" t="s">
        <v>1351</v>
      </c>
      <c r="B932" s="295">
        <v>75644</v>
      </c>
      <c r="D932" s="296" t="s">
        <v>7491</v>
      </c>
      <c r="E932" s="297">
        <v>75644</v>
      </c>
    </row>
    <row r="933" spans="1:5" ht="14.4" x14ac:dyDescent="0.3">
      <c r="A933" s="294" t="s">
        <v>1352</v>
      </c>
      <c r="B933" s="295">
        <v>30615</v>
      </c>
      <c r="D933" s="296" t="s">
        <v>7492</v>
      </c>
      <c r="E933" s="297">
        <v>30615</v>
      </c>
    </row>
    <row r="934" spans="1:5" ht="14.4" x14ac:dyDescent="0.3">
      <c r="A934" s="294" t="s">
        <v>1353</v>
      </c>
      <c r="B934" s="295">
        <v>254578</v>
      </c>
      <c r="D934" s="296" t="s">
        <v>7493</v>
      </c>
      <c r="E934" s="297">
        <v>254578</v>
      </c>
    </row>
    <row r="935" spans="1:5" ht="14.4" x14ac:dyDescent="0.3">
      <c r="A935" s="294" t="s">
        <v>1354</v>
      </c>
      <c r="B935" s="295">
        <v>297629</v>
      </c>
      <c r="D935" s="296" t="s">
        <v>7494</v>
      </c>
      <c r="E935" s="297">
        <v>297629</v>
      </c>
    </row>
    <row r="936" spans="1:5" ht="14.4" x14ac:dyDescent="0.3">
      <c r="A936" s="294" t="s">
        <v>1355</v>
      </c>
      <c r="B936" s="295">
        <v>146130</v>
      </c>
      <c r="D936" s="296" t="s">
        <v>7495</v>
      </c>
      <c r="E936" s="297">
        <v>146130</v>
      </c>
    </row>
    <row r="937" spans="1:5" ht="14.4" x14ac:dyDescent="0.3">
      <c r="A937" s="294" t="s">
        <v>1356</v>
      </c>
      <c r="B937" s="295">
        <v>161748.60999999999</v>
      </c>
      <c r="D937" s="296" t="s">
        <v>7496</v>
      </c>
      <c r="E937" s="297">
        <v>161748.60999999999</v>
      </c>
    </row>
    <row r="938" spans="1:5" ht="14.4" x14ac:dyDescent="0.3">
      <c r="A938" s="294" t="s">
        <v>342</v>
      </c>
      <c r="B938" s="295">
        <v>15671</v>
      </c>
      <c r="D938" s="296" t="s">
        <v>10091</v>
      </c>
      <c r="E938" s="297">
        <v>15671</v>
      </c>
    </row>
    <row r="939" spans="1:5" ht="14.4" x14ac:dyDescent="0.3">
      <c r="A939" s="294" t="s">
        <v>1357</v>
      </c>
      <c r="B939" s="295">
        <v>106255</v>
      </c>
      <c r="D939" s="296" t="s">
        <v>7497</v>
      </c>
      <c r="E939" s="297">
        <v>106255</v>
      </c>
    </row>
    <row r="940" spans="1:5" ht="14.4" x14ac:dyDescent="0.3">
      <c r="A940" s="294" t="s">
        <v>1358</v>
      </c>
      <c r="B940" s="295">
        <v>149954.07999999999</v>
      </c>
      <c r="D940" s="296" t="s">
        <v>7498</v>
      </c>
      <c r="E940" s="297">
        <v>149954.07999999999</v>
      </c>
    </row>
    <row r="941" spans="1:5" ht="14.4" x14ac:dyDescent="0.3">
      <c r="A941" s="294" t="s">
        <v>1359</v>
      </c>
      <c r="B941" s="295">
        <v>63562.45</v>
      </c>
      <c r="D941" s="296" t="s">
        <v>7499</v>
      </c>
      <c r="E941" s="297">
        <v>63562.45</v>
      </c>
    </row>
    <row r="942" spans="1:5" ht="14.4" x14ac:dyDescent="0.3">
      <c r="A942" s="294" t="s">
        <v>1360</v>
      </c>
      <c r="B942" s="295">
        <v>32476</v>
      </c>
      <c r="D942" s="296" t="s">
        <v>7500</v>
      </c>
      <c r="E942" s="297">
        <v>32476</v>
      </c>
    </row>
    <row r="943" spans="1:5" ht="14.4" x14ac:dyDescent="0.3">
      <c r="A943" s="294" t="s">
        <v>1361</v>
      </c>
      <c r="B943" s="295">
        <v>21650</v>
      </c>
      <c r="D943" s="296" t="s">
        <v>7501</v>
      </c>
      <c r="E943" s="297">
        <v>21650</v>
      </c>
    </row>
    <row r="944" spans="1:5" ht="14.4" x14ac:dyDescent="0.3">
      <c r="A944" s="294" t="s">
        <v>1362</v>
      </c>
      <c r="B944" s="295">
        <v>35690.92</v>
      </c>
      <c r="D944" s="296" t="s">
        <v>7502</v>
      </c>
      <c r="E944" s="297">
        <v>35690.92</v>
      </c>
    </row>
    <row r="945" spans="1:5" ht="14.4" x14ac:dyDescent="0.3">
      <c r="A945" s="294" t="s">
        <v>1363</v>
      </c>
      <c r="B945" s="295">
        <v>5224</v>
      </c>
      <c r="D945" s="296" t="s">
        <v>7503</v>
      </c>
      <c r="E945" s="297">
        <v>5224</v>
      </c>
    </row>
    <row r="946" spans="1:5" ht="14.4" x14ac:dyDescent="0.3">
      <c r="A946" s="294" t="s">
        <v>1364</v>
      </c>
      <c r="B946" s="295">
        <v>70306.899999999994</v>
      </c>
      <c r="D946" s="296" t="s">
        <v>7504</v>
      </c>
      <c r="E946" s="297">
        <v>70306.899999999994</v>
      </c>
    </row>
    <row r="947" spans="1:5" ht="14.4" x14ac:dyDescent="0.3">
      <c r="A947" s="294" t="s">
        <v>1365</v>
      </c>
      <c r="B947" s="295">
        <v>14462.51</v>
      </c>
      <c r="D947" s="296" t="s">
        <v>7505</v>
      </c>
      <c r="E947" s="297">
        <v>14462.51</v>
      </c>
    </row>
    <row r="948" spans="1:5" ht="14.4" x14ac:dyDescent="0.3">
      <c r="A948" s="294" t="s">
        <v>1366</v>
      </c>
      <c r="B948" s="295">
        <v>14693</v>
      </c>
      <c r="D948" s="296" t="s">
        <v>7506</v>
      </c>
      <c r="E948" s="297">
        <v>14693</v>
      </c>
    </row>
    <row r="949" spans="1:5" ht="14.4" x14ac:dyDescent="0.3">
      <c r="A949" s="294" t="s">
        <v>343</v>
      </c>
      <c r="B949" s="295">
        <v>1111295</v>
      </c>
      <c r="D949" s="296" t="s">
        <v>7507</v>
      </c>
      <c r="E949" s="297">
        <v>1111295</v>
      </c>
    </row>
    <row r="950" spans="1:5" ht="14.4" x14ac:dyDescent="0.3">
      <c r="A950" s="294" t="s">
        <v>1367</v>
      </c>
      <c r="B950" s="295">
        <v>38241</v>
      </c>
      <c r="D950" s="296" t="s">
        <v>7508</v>
      </c>
      <c r="E950" s="297">
        <v>38241</v>
      </c>
    </row>
    <row r="951" spans="1:5" ht="14.4" x14ac:dyDescent="0.3">
      <c r="A951" s="294" t="s">
        <v>344</v>
      </c>
      <c r="B951" s="295">
        <v>8907.91</v>
      </c>
      <c r="D951" s="296" t="s">
        <v>7509</v>
      </c>
      <c r="E951" s="297">
        <v>8907.91</v>
      </c>
    </row>
    <row r="952" spans="1:5" ht="14.4" x14ac:dyDescent="0.3">
      <c r="A952" s="294" t="s">
        <v>4033</v>
      </c>
      <c r="B952" s="295">
        <v>21257</v>
      </c>
      <c r="D952" s="296" t="s">
        <v>10464</v>
      </c>
      <c r="E952" s="297">
        <v>21257</v>
      </c>
    </row>
    <row r="953" spans="1:5" ht="14.4" x14ac:dyDescent="0.3">
      <c r="A953" s="294" t="s">
        <v>1368</v>
      </c>
      <c r="B953" s="295">
        <v>10336</v>
      </c>
      <c r="D953" s="296" t="s">
        <v>7510</v>
      </c>
      <c r="E953" s="297">
        <v>10336</v>
      </c>
    </row>
    <row r="954" spans="1:5" ht="14.4" x14ac:dyDescent="0.3">
      <c r="A954" s="294" t="s">
        <v>1369</v>
      </c>
      <c r="B954" s="295">
        <v>11028</v>
      </c>
      <c r="D954" s="296" t="s">
        <v>7511</v>
      </c>
      <c r="E954" s="297">
        <v>11028</v>
      </c>
    </row>
    <row r="955" spans="1:5" ht="14.4" x14ac:dyDescent="0.3">
      <c r="A955" s="294" t="s">
        <v>345</v>
      </c>
      <c r="B955" s="295">
        <v>481209.5</v>
      </c>
      <c r="D955" s="296" t="s">
        <v>7512</v>
      </c>
      <c r="E955" s="297">
        <v>481209.5</v>
      </c>
    </row>
    <row r="956" spans="1:5" ht="14.4" x14ac:dyDescent="0.3">
      <c r="A956" s="294" t="s">
        <v>1370</v>
      </c>
      <c r="B956" s="295">
        <v>37800</v>
      </c>
      <c r="D956" s="296" t="s">
        <v>7513</v>
      </c>
      <c r="E956" s="297">
        <v>37800</v>
      </c>
    </row>
    <row r="957" spans="1:5" ht="14.4" x14ac:dyDescent="0.3">
      <c r="A957" s="294" t="s">
        <v>1371</v>
      </c>
      <c r="B957" s="295">
        <v>25720</v>
      </c>
      <c r="D957" s="296" t="s">
        <v>7514</v>
      </c>
      <c r="E957" s="297">
        <v>25720</v>
      </c>
    </row>
    <row r="958" spans="1:5" ht="14.4" x14ac:dyDescent="0.3">
      <c r="A958" s="294" t="s">
        <v>1372</v>
      </c>
      <c r="B958" s="295">
        <v>3321872</v>
      </c>
      <c r="D958" s="296" t="s">
        <v>7515</v>
      </c>
      <c r="E958" s="297">
        <v>3321872</v>
      </c>
    </row>
    <row r="959" spans="1:5" ht="14.4" x14ac:dyDescent="0.3">
      <c r="A959" s="294" t="s">
        <v>1373</v>
      </c>
      <c r="B959" s="295">
        <v>9509</v>
      </c>
      <c r="D959" s="296" t="s">
        <v>7516</v>
      </c>
      <c r="E959" s="297">
        <v>9509</v>
      </c>
    </row>
    <row r="960" spans="1:5" ht="14.4" x14ac:dyDescent="0.3">
      <c r="A960" s="294" t="s">
        <v>1374</v>
      </c>
      <c r="B960" s="295">
        <v>7841</v>
      </c>
      <c r="D960" s="296" t="s">
        <v>7517</v>
      </c>
      <c r="E960" s="297">
        <v>7841</v>
      </c>
    </row>
    <row r="961" spans="1:5" ht="14.4" x14ac:dyDescent="0.3">
      <c r="A961" s="294" t="s">
        <v>1375</v>
      </c>
      <c r="B961" s="295">
        <v>11789.68</v>
      </c>
      <c r="D961" s="296" t="s">
        <v>7518</v>
      </c>
      <c r="E961" s="297">
        <v>11789.68</v>
      </c>
    </row>
    <row r="962" spans="1:5" ht="14.4" x14ac:dyDescent="0.3">
      <c r="A962" s="294" t="s">
        <v>1376</v>
      </c>
      <c r="B962" s="295">
        <v>31858</v>
      </c>
      <c r="D962" s="296" t="s">
        <v>7519</v>
      </c>
      <c r="E962" s="297">
        <v>31858</v>
      </c>
    </row>
    <row r="963" spans="1:5" ht="14.4" x14ac:dyDescent="0.3">
      <c r="A963" s="294" t="s">
        <v>1377</v>
      </c>
      <c r="B963" s="295">
        <v>23238</v>
      </c>
      <c r="D963" s="296" t="s">
        <v>7520</v>
      </c>
      <c r="E963" s="297">
        <v>23238</v>
      </c>
    </row>
    <row r="964" spans="1:5" ht="14.4" x14ac:dyDescent="0.3">
      <c r="A964" s="294" t="s">
        <v>1378</v>
      </c>
      <c r="B964" s="295">
        <v>9083.34</v>
      </c>
      <c r="D964" s="296" t="s">
        <v>7521</v>
      </c>
      <c r="E964" s="297">
        <v>9083.34</v>
      </c>
    </row>
    <row r="965" spans="1:5" ht="14.4" x14ac:dyDescent="0.3">
      <c r="A965" s="294" t="s">
        <v>1379</v>
      </c>
      <c r="B965" s="295">
        <v>10818</v>
      </c>
      <c r="D965" s="296" t="s">
        <v>7522</v>
      </c>
      <c r="E965" s="297">
        <v>10818</v>
      </c>
    </row>
    <row r="966" spans="1:5" ht="14.4" x14ac:dyDescent="0.3">
      <c r="A966" s="294" t="s">
        <v>1380</v>
      </c>
      <c r="B966" s="295">
        <v>118854</v>
      </c>
      <c r="D966" s="296" t="s">
        <v>7523</v>
      </c>
      <c r="E966" s="297">
        <v>118854</v>
      </c>
    </row>
    <row r="967" spans="1:5" ht="14.4" x14ac:dyDescent="0.3">
      <c r="A967" s="294" t="s">
        <v>1381</v>
      </c>
      <c r="B967" s="295">
        <v>8766</v>
      </c>
      <c r="D967" s="296" t="s">
        <v>7524</v>
      </c>
      <c r="E967" s="297">
        <v>8766</v>
      </c>
    </row>
    <row r="968" spans="1:5" ht="14.4" x14ac:dyDescent="0.3">
      <c r="A968" s="294" t="s">
        <v>1382</v>
      </c>
      <c r="B968" s="295">
        <v>13515.98</v>
      </c>
      <c r="D968" s="296" t="s">
        <v>7525</v>
      </c>
      <c r="E968" s="297">
        <v>13515.98</v>
      </c>
    </row>
    <row r="969" spans="1:5" ht="14.4" x14ac:dyDescent="0.3">
      <c r="A969" s="294" t="s">
        <v>1383</v>
      </c>
      <c r="B969" s="295">
        <v>18760</v>
      </c>
      <c r="D969" s="296" t="s">
        <v>7526</v>
      </c>
      <c r="E969" s="297">
        <v>18760</v>
      </c>
    </row>
    <row r="970" spans="1:5" ht="14.4" x14ac:dyDescent="0.3">
      <c r="A970" s="294" t="s">
        <v>1384</v>
      </c>
      <c r="B970" s="295">
        <v>9247.92</v>
      </c>
      <c r="D970" s="296" t="s">
        <v>7527</v>
      </c>
      <c r="E970" s="297">
        <v>9247.92</v>
      </c>
    </row>
    <row r="971" spans="1:5" ht="14.4" x14ac:dyDescent="0.3">
      <c r="A971" s="294" t="s">
        <v>1385</v>
      </c>
      <c r="B971" s="295">
        <v>25318</v>
      </c>
      <c r="D971" s="296" t="s">
        <v>7528</v>
      </c>
      <c r="E971" s="297">
        <v>25318</v>
      </c>
    </row>
    <row r="972" spans="1:5" ht="14.4" x14ac:dyDescent="0.3">
      <c r="A972" s="294" t="s">
        <v>1386</v>
      </c>
      <c r="B972" s="295">
        <v>6798</v>
      </c>
      <c r="D972" s="296" t="s">
        <v>7529</v>
      </c>
      <c r="E972" s="297">
        <v>6798</v>
      </c>
    </row>
    <row r="973" spans="1:5" ht="14.4" x14ac:dyDescent="0.3">
      <c r="A973" s="294" t="s">
        <v>1387</v>
      </c>
      <c r="B973" s="295">
        <v>45117</v>
      </c>
      <c r="D973" s="296" t="s">
        <v>7530</v>
      </c>
      <c r="E973" s="297">
        <v>45117</v>
      </c>
    </row>
    <row r="974" spans="1:5" ht="14.4" x14ac:dyDescent="0.3">
      <c r="A974" s="294" t="s">
        <v>1388</v>
      </c>
      <c r="B974" s="295">
        <v>18509</v>
      </c>
      <c r="D974" s="296" t="s">
        <v>10465</v>
      </c>
      <c r="E974" s="297">
        <v>18509</v>
      </c>
    </row>
    <row r="975" spans="1:5" ht="14.4" x14ac:dyDescent="0.3">
      <c r="A975" s="294" t="s">
        <v>1389</v>
      </c>
      <c r="B975" s="295">
        <v>13066</v>
      </c>
      <c r="D975" s="296" t="s">
        <v>7531</v>
      </c>
      <c r="E975" s="297">
        <v>13066</v>
      </c>
    </row>
    <row r="976" spans="1:5" ht="14.4" x14ac:dyDescent="0.3">
      <c r="A976" s="294" t="s">
        <v>1390</v>
      </c>
      <c r="B976" s="295">
        <v>23749</v>
      </c>
      <c r="D976" s="296" t="s">
        <v>7532</v>
      </c>
      <c r="E976" s="297">
        <v>23749</v>
      </c>
    </row>
    <row r="977" spans="1:5" ht="14.4" x14ac:dyDescent="0.3">
      <c r="A977" s="294" t="s">
        <v>1391</v>
      </c>
      <c r="B977" s="295">
        <v>2897</v>
      </c>
      <c r="D977" s="296" t="s">
        <v>7533</v>
      </c>
      <c r="E977" s="297">
        <v>2897</v>
      </c>
    </row>
    <row r="978" spans="1:5" ht="14.4" x14ac:dyDescent="0.3">
      <c r="A978" s="294" t="s">
        <v>1392</v>
      </c>
      <c r="B978" s="295">
        <v>50370</v>
      </c>
      <c r="D978" s="296" t="s">
        <v>7534</v>
      </c>
      <c r="E978" s="297">
        <v>50370</v>
      </c>
    </row>
    <row r="979" spans="1:5" ht="14.4" x14ac:dyDescent="0.3">
      <c r="A979" s="294" t="s">
        <v>1393</v>
      </c>
      <c r="B979" s="295">
        <v>10817</v>
      </c>
      <c r="D979" s="296" t="s">
        <v>7535</v>
      </c>
      <c r="E979" s="297">
        <v>10817</v>
      </c>
    </row>
    <row r="980" spans="1:5" ht="14.4" x14ac:dyDescent="0.3">
      <c r="A980" s="294" t="s">
        <v>1394</v>
      </c>
      <c r="B980" s="295">
        <v>43765</v>
      </c>
      <c r="D980" s="296" t="s">
        <v>7536</v>
      </c>
      <c r="E980" s="297">
        <v>43765</v>
      </c>
    </row>
    <row r="981" spans="1:5" ht="14.4" x14ac:dyDescent="0.3">
      <c r="A981" s="294" t="s">
        <v>1395</v>
      </c>
      <c r="B981" s="295">
        <v>33775</v>
      </c>
      <c r="D981" s="296" t="s">
        <v>7537</v>
      </c>
      <c r="E981" s="297">
        <v>33775</v>
      </c>
    </row>
    <row r="982" spans="1:5" ht="14.4" x14ac:dyDescent="0.3">
      <c r="A982" s="294" t="s">
        <v>1396</v>
      </c>
      <c r="B982" s="295">
        <v>67595</v>
      </c>
      <c r="D982" s="296" t="s">
        <v>7538</v>
      </c>
      <c r="E982" s="297">
        <v>67595</v>
      </c>
    </row>
    <row r="983" spans="1:5" ht="14.4" x14ac:dyDescent="0.3">
      <c r="A983" s="294" t="s">
        <v>1397</v>
      </c>
      <c r="B983" s="295">
        <v>9046.98</v>
      </c>
      <c r="D983" s="296" t="s">
        <v>7539</v>
      </c>
      <c r="E983" s="297">
        <v>9046.98</v>
      </c>
    </row>
    <row r="984" spans="1:5" ht="14.4" x14ac:dyDescent="0.3">
      <c r="A984" s="294" t="s">
        <v>1398</v>
      </c>
      <c r="B984" s="295">
        <v>16567.98</v>
      </c>
      <c r="D984" s="296" t="s">
        <v>7540</v>
      </c>
      <c r="E984" s="297">
        <v>16567.98</v>
      </c>
    </row>
    <row r="985" spans="1:5" ht="14.4" x14ac:dyDescent="0.3">
      <c r="A985" s="294" t="s">
        <v>4034</v>
      </c>
      <c r="B985" s="295">
        <v>17154</v>
      </c>
      <c r="D985" s="296" t="s">
        <v>7541</v>
      </c>
      <c r="E985" s="297">
        <v>17154</v>
      </c>
    </row>
    <row r="986" spans="1:5" ht="14.4" x14ac:dyDescent="0.3">
      <c r="A986" s="294" t="s">
        <v>1399</v>
      </c>
      <c r="B986" s="295">
        <v>42746.97</v>
      </c>
      <c r="D986" s="296" t="s">
        <v>7542</v>
      </c>
      <c r="E986" s="297">
        <v>42746.97</v>
      </c>
    </row>
    <row r="987" spans="1:5" ht="14.4" x14ac:dyDescent="0.3">
      <c r="A987" s="294" t="s">
        <v>1400</v>
      </c>
      <c r="B987" s="295">
        <v>12135.34</v>
      </c>
      <c r="D987" s="296" t="s">
        <v>7543</v>
      </c>
      <c r="E987" s="297">
        <v>12135.34</v>
      </c>
    </row>
    <row r="988" spans="1:5" ht="14.4" x14ac:dyDescent="0.3">
      <c r="A988" s="294" t="s">
        <v>1401</v>
      </c>
      <c r="B988" s="295">
        <v>4732</v>
      </c>
      <c r="D988" s="296" t="s">
        <v>7544</v>
      </c>
      <c r="E988" s="297">
        <v>4732</v>
      </c>
    </row>
    <row r="989" spans="1:5" ht="14.4" x14ac:dyDescent="0.3">
      <c r="A989" s="294" t="s">
        <v>1402</v>
      </c>
      <c r="B989" s="295">
        <v>165627</v>
      </c>
      <c r="D989" s="296" t="s">
        <v>7545</v>
      </c>
      <c r="E989" s="297">
        <v>165627</v>
      </c>
    </row>
    <row r="990" spans="1:5" ht="14.4" x14ac:dyDescent="0.3">
      <c r="A990" s="294" t="s">
        <v>1403</v>
      </c>
      <c r="B990" s="295">
        <v>4569</v>
      </c>
      <c r="D990" s="296" t="s">
        <v>7546</v>
      </c>
      <c r="E990" s="297">
        <v>4569</v>
      </c>
    </row>
    <row r="991" spans="1:5" ht="14.4" x14ac:dyDescent="0.3">
      <c r="A991" s="294" t="s">
        <v>1404</v>
      </c>
      <c r="B991" s="295">
        <v>35098.43</v>
      </c>
      <c r="D991" s="296" t="s">
        <v>7547</v>
      </c>
      <c r="E991" s="297">
        <v>35098.43</v>
      </c>
    </row>
    <row r="992" spans="1:5" ht="14.4" x14ac:dyDescent="0.3">
      <c r="A992" s="294" t="s">
        <v>1405</v>
      </c>
      <c r="B992" s="295">
        <v>16714</v>
      </c>
      <c r="D992" s="296" t="s">
        <v>7548</v>
      </c>
      <c r="E992" s="297">
        <v>16714</v>
      </c>
    </row>
    <row r="993" spans="1:5" ht="14.4" x14ac:dyDescent="0.3">
      <c r="A993" s="294" t="s">
        <v>1406</v>
      </c>
      <c r="B993" s="295">
        <v>190835.85</v>
      </c>
      <c r="D993" s="296" t="s">
        <v>7549</v>
      </c>
      <c r="E993" s="297">
        <v>190835.85</v>
      </c>
    </row>
    <row r="994" spans="1:5" ht="14.4" x14ac:dyDescent="0.3">
      <c r="A994" s="294" t="s">
        <v>346</v>
      </c>
      <c r="B994" s="295">
        <v>3322</v>
      </c>
      <c r="D994" s="296" t="s">
        <v>10092</v>
      </c>
      <c r="E994" s="297">
        <v>3322</v>
      </c>
    </row>
    <row r="995" spans="1:5" ht="14.4" x14ac:dyDescent="0.3">
      <c r="A995" s="294" t="s">
        <v>1407</v>
      </c>
      <c r="B995" s="295">
        <v>264452</v>
      </c>
      <c r="D995" s="296" t="s">
        <v>7550</v>
      </c>
      <c r="E995" s="297">
        <v>264452</v>
      </c>
    </row>
    <row r="996" spans="1:5" ht="14.4" x14ac:dyDescent="0.3">
      <c r="A996" s="294" t="s">
        <v>1408</v>
      </c>
      <c r="B996" s="295">
        <v>20270</v>
      </c>
      <c r="D996" s="296" t="s">
        <v>7551</v>
      </c>
      <c r="E996" s="297">
        <v>20270</v>
      </c>
    </row>
    <row r="997" spans="1:5" ht="14.4" x14ac:dyDescent="0.3">
      <c r="A997" s="294" t="s">
        <v>1409</v>
      </c>
      <c r="B997" s="295">
        <v>52280.91</v>
      </c>
      <c r="D997" s="296" t="s">
        <v>7552</v>
      </c>
      <c r="E997" s="297">
        <v>52280.91</v>
      </c>
    </row>
    <row r="998" spans="1:5" ht="14.4" x14ac:dyDescent="0.3">
      <c r="A998" s="294" t="s">
        <v>1410</v>
      </c>
      <c r="B998" s="295">
        <v>100188</v>
      </c>
      <c r="D998" s="296" t="s">
        <v>7553</v>
      </c>
      <c r="E998" s="297">
        <v>100188</v>
      </c>
    </row>
    <row r="999" spans="1:5" ht="14.4" x14ac:dyDescent="0.3">
      <c r="A999" s="294" t="s">
        <v>1411</v>
      </c>
      <c r="B999" s="295">
        <v>45294</v>
      </c>
      <c r="D999" s="296" t="s">
        <v>7554</v>
      </c>
      <c r="E999" s="297">
        <v>45294</v>
      </c>
    </row>
    <row r="1000" spans="1:5" ht="14.4" x14ac:dyDescent="0.3">
      <c r="A1000" s="294" t="s">
        <v>347</v>
      </c>
      <c r="B1000" s="295">
        <v>1528507.13</v>
      </c>
      <c r="D1000" s="296" t="s">
        <v>7555</v>
      </c>
      <c r="E1000" s="297">
        <v>1528507.13</v>
      </c>
    </row>
    <row r="1001" spans="1:5" ht="14.4" x14ac:dyDescent="0.3">
      <c r="A1001" s="294" t="s">
        <v>348</v>
      </c>
      <c r="B1001" s="295">
        <v>253437.28</v>
      </c>
      <c r="D1001" s="296" t="s">
        <v>7556</v>
      </c>
      <c r="E1001" s="297">
        <v>253437.28</v>
      </c>
    </row>
    <row r="1002" spans="1:5" ht="14.4" x14ac:dyDescent="0.3">
      <c r="A1002" s="294" t="s">
        <v>1412</v>
      </c>
      <c r="B1002" s="295">
        <v>68264</v>
      </c>
      <c r="D1002" s="296" t="s">
        <v>7557</v>
      </c>
      <c r="E1002" s="297">
        <v>68264</v>
      </c>
    </row>
    <row r="1003" spans="1:5" ht="14.4" x14ac:dyDescent="0.3">
      <c r="A1003" s="294" t="s">
        <v>1413</v>
      </c>
      <c r="B1003" s="295">
        <v>126092.81</v>
      </c>
      <c r="D1003" s="296" t="s">
        <v>7558</v>
      </c>
      <c r="E1003" s="297">
        <v>126092.81</v>
      </c>
    </row>
    <row r="1004" spans="1:5" ht="14.4" x14ac:dyDescent="0.3">
      <c r="A1004" s="294" t="s">
        <v>349</v>
      </c>
      <c r="B1004" s="295">
        <v>167483</v>
      </c>
      <c r="D1004" s="296" t="s">
        <v>10093</v>
      </c>
      <c r="E1004" s="297">
        <v>167483</v>
      </c>
    </row>
    <row r="1005" spans="1:5" ht="14.4" x14ac:dyDescent="0.3">
      <c r="A1005" s="294" t="s">
        <v>1414</v>
      </c>
      <c r="B1005" s="295">
        <v>45094.96</v>
      </c>
      <c r="D1005" s="296" t="s">
        <v>7559</v>
      </c>
      <c r="E1005" s="297">
        <v>45094.96</v>
      </c>
    </row>
    <row r="1006" spans="1:5" ht="14.4" x14ac:dyDescent="0.3">
      <c r="A1006" s="294" t="s">
        <v>350</v>
      </c>
      <c r="B1006" s="295">
        <v>10672</v>
      </c>
      <c r="D1006" s="296" t="s">
        <v>10094</v>
      </c>
      <c r="E1006" s="297">
        <v>10672</v>
      </c>
    </row>
    <row r="1007" spans="1:5" ht="14.4" x14ac:dyDescent="0.3">
      <c r="A1007" s="294" t="s">
        <v>351</v>
      </c>
      <c r="B1007" s="295">
        <v>455531</v>
      </c>
      <c r="D1007" s="296" t="s">
        <v>10095</v>
      </c>
      <c r="E1007" s="297">
        <v>455531</v>
      </c>
    </row>
    <row r="1008" spans="1:5" ht="14.4" x14ac:dyDescent="0.3">
      <c r="A1008" s="294" t="s">
        <v>352</v>
      </c>
      <c r="B1008" s="295">
        <v>174417.89</v>
      </c>
      <c r="D1008" s="296" t="s">
        <v>7560</v>
      </c>
      <c r="E1008" s="297">
        <v>174417.89</v>
      </c>
    </row>
    <row r="1009" spans="1:5" ht="14.4" x14ac:dyDescent="0.3">
      <c r="A1009" s="294" t="s">
        <v>353</v>
      </c>
      <c r="B1009" s="295">
        <v>385629.4</v>
      </c>
      <c r="D1009" s="296" t="s">
        <v>7561</v>
      </c>
      <c r="E1009" s="297">
        <v>385629.4</v>
      </c>
    </row>
    <row r="1010" spans="1:5" ht="14.4" x14ac:dyDescent="0.3">
      <c r="A1010" s="294" t="s">
        <v>354</v>
      </c>
      <c r="B1010" s="295">
        <v>791746.72</v>
      </c>
      <c r="D1010" s="296" t="s">
        <v>7562</v>
      </c>
      <c r="E1010" s="297">
        <v>791746.72</v>
      </c>
    </row>
    <row r="1011" spans="1:5" ht="14.4" x14ac:dyDescent="0.3">
      <c r="A1011" s="294" t="s">
        <v>1415</v>
      </c>
      <c r="B1011" s="295">
        <v>680076</v>
      </c>
      <c r="D1011" s="296" t="s">
        <v>7563</v>
      </c>
      <c r="E1011" s="297">
        <v>680076</v>
      </c>
    </row>
    <row r="1012" spans="1:5" ht="14.4" x14ac:dyDescent="0.3">
      <c r="A1012" s="294" t="s">
        <v>355</v>
      </c>
      <c r="B1012" s="295">
        <v>171449.67</v>
      </c>
      <c r="D1012" s="296" t="s">
        <v>7564</v>
      </c>
      <c r="E1012" s="297">
        <v>171449.67</v>
      </c>
    </row>
    <row r="1013" spans="1:5" ht="14.4" x14ac:dyDescent="0.3">
      <c r="A1013" s="294" t="s">
        <v>356</v>
      </c>
      <c r="B1013" s="295">
        <v>382426.85</v>
      </c>
      <c r="D1013" s="296" t="s">
        <v>7565</v>
      </c>
      <c r="E1013" s="297">
        <v>382426.85</v>
      </c>
    </row>
    <row r="1014" spans="1:5" ht="14.4" x14ac:dyDescent="0.3">
      <c r="A1014" s="294" t="s">
        <v>357</v>
      </c>
      <c r="B1014" s="295">
        <v>1545559.49</v>
      </c>
      <c r="D1014" s="296" t="s">
        <v>7566</v>
      </c>
      <c r="E1014" s="297">
        <v>1545559.49</v>
      </c>
    </row>
    <row r="1015" spans="1:5" ht="14.4" x14ac:dyDescent="0.3">
      <c r="A1015" s="294" t="s">
        <v>1416</v>
      </c>
      <c r="B1015" s="295">
        <v>361809.88</v>
      </c>
      <c r="D1015" s="296" t="s">
        <v>7567</v>
      </c>
      <c r="E1015" s="297">
        <v>361809.88</v>
      </c>
    </row>
    <row r="1016" spans="1:5" ht="14.4" x14ac:dyDescent="0.3">
      <c r="A1016" s="294" t="s">
        <v>4035</v>
      </c>
      <c r="B1016" s="295">
        <v>22943</v>
      </c>
      <c r="D1016" s="296" t="s">
        <v>7568</v>
      </c>
      <c r="E1016" s="297">
        <v>22943</v>
      </c>
    </row>
    <row r="1017" spans="1:5" ht="14.4" x14ac:dyDescent="0.3">
      <c r="A1017" s="294" t="s">
        <v>1417</v>
      </c>
      <c r="B1017" s="295">
        <v>14300</v>
      </c>
      <c r="D1017" s="296" t="s">
        <v>7569</v>
      </c>
      <c r="E1017" s="297">
        <v>14300</v>
      </c>
    </row>
    <row r="1018" spans="1:5" ht="14.4" x14ac:dyDescent="0.3">
      <c r="A1018" s="294" t="s">
        <v>4036</v>
      </c>
      <c r="B1018" s="295">
        <v>11820.5</v>
      </c>
      <c r="D1018" s="296" t="s">
        <v>7570</v>
      </c>
      <c r="E1018" s="297">
        <v>11820.5</v>
      </c>
    </row>
    <row r="1019" spans="1:5" ht="14.4" x14ac:dyDescent="0.3">
      <c r="A1019" s="294" t="s">
        <v>358</v>
      </c>
      <c r="B1019" s="295">
        <v>249712.51</v>
      </c>
      <c r="D1019" s="296" t="s">
        <v>7571</v>
      </c>
      <c r="E1019" s="297">
        <v>249712.51</v>
      </c>
    </row>
    <row r="1020" spans="1:5" ht="14.4" x14ac:dyDescent="0.3">
      <c r="A1020" s="294" t="s">
        <v>1418</v>
      </c>
      <c r="B1020" s="295">
        <v>20625.310000000001</v>
      </c>
      <c r="D1020" s="296" t="s">
        <v>7572</v>
      </c>
      <c r="E1020" s="297">
        <v>20625.310000000001</v>
      </c>
    </row>
    <row r="1021" spans="1:5" ht="14.4" x14ac:dyDescent="0.3">
      <c r="A1021" s="294" t="s">
        <v>359</v>
      </c>
      <c r="B1021" s="295">
        <v>507298</v>
      </c>
      <c r="D1021" s="296" t="s">
        <v>10096</v>
      </c>
      <c r="E1021" s="297">
        <v>507298</v>
      </c>
    </row>
    <row r="1022" spans="1:5" ht="14.4" x14ac:dyDescent="0.3">
      <c r="A1022" s="294" t="s">
        <v>360</v>
      </c>
      <c r="B1022" s="295">
        <v>138715.01999999999</v>
      </c>
      <c r="D1022" s="296" t="s">
        <v>7573</v>
      </c>
      <c r="E1022" s="297">
        <v>138715.01999999999</v>
      </c>
    </row>
    <row r="1023" spans="1:5" ht="14.4" x14ac:dyDescent="0.3">
      <c r="A1023" s="294" t="s">
        <v>361</v>
      </c>
      <c r="B1023" s="295">
        <v>864207.32</v>
      </c>
      <c r="D1023" s="296" t="s">
        <v>7574</v>
      </c>
      <c r="E1023" s="297">
        <v>864207.32</v>
      </c>
    </row>
    <row r="1024" spans="1:5" ht="14.4" x14ac:dyDescent="0.3">
      <c r="A1024" s="294" t="s">
        <v>362</v>
      </c>
      <c r="B1024" s="295">
        <v>245475.61</v>
      </c>
      <c r="D1024" s="296" t="s">
        <v>7575</v>
      </c>
      <c r="E1024" s="297">
        <v>245475.61</v>
      </c>
    </row>
    <row r="1025" spans="1:5" ht="14.4" x14ac:dyDescent="0.3">
      <c r="A1025" s="294" t="s">
        <v>363</v>
      </c>
      <c r="B1025" s="295">
        <v>159647.51999999999</v>
      </c>
      <c r="D1025" s="296" t="s">
        <v>7576</v>
      </c>
      <c r="E1025" s="297">
        <v>159647.51999999999</v>
      </c>
    </row>
    <row r="1026" spans="1:5" ht="14.4" x14ac:dyDescent="0.3">
      <c r="A1026" s="294" t="s">
        <v>364</v>
      </c>
      <c r="B1026" s="295">
        <v>523110</v>
      </c>
      <c r="D1026" s="296" t="s">
        <v>7577</v>
      </c>
      <c r="E1026" s="297">
        <v>523110</v>
      </c>
    </row>
    <row r="1027" spans="1:5" ht="14.4" x14ac:dyDescent="0.3">
      <c r="A1027" s="294" t="s">
        <v>365</v>
      </c>
      <c r="B1027" s="295">
        <v>157840.72</v>
      </c>
      <c r="D1027" s="296" t="s">
        <v>7578</v>
      </c>
      <c r="E1027" s="297">
        <v>157840.72</v>
      </c>
    </row>
    <row r="1028" spans="1:5" ht="14.4" x14ac:dyDescent="0.3">
      <c r="A1028" s="294" t="s">
        <v>1419</v>
      </c>
      <c r="B1028" s="295">
        <v>7715</v>
      </c>
      <c r="D1028" s="296" t="s">
        <v>7579</v>
      </c>
      <c r="E1028" s="297">
        <v>7715</v>
      </c>
    </row>
    <row r="1029" spans="1:5" ht="14.4" x14ac:dyDescent="0.3">
      <c r="A1029" s="294" t="s">
        <v>1420</v>
      </c>
      <c r="B1029" s="295">
        <v>63212.89</v>
      </c>
      <c r="D1029" s="296" t="s">
        <v>7580</v>
      </c>
      <c r="E1029" s="297">
        <v>63212.89</v>
      </c>
    </row>
    <row r="1030" spans="1:5" ht="14.4" x14ac:dyDescent="0.3">
      <c r="A1030" s="294" t="s">
        <v>366</v>
      </c>
      <c r="B1030" s="295">
        <v>50641.09</v>
      </c>
      <c r="D1030" s="296" t="s">
        <v>7581</v>
      </c>
      <c r="E1030" s="297">
        <v>50641.09</v>
      </c>
    </row>
    <row r="1031" spans="1:5" ht="14.4" x14ac:dyDescent="0.3">
      <c r="A1031" s="294" t="s">
        <v>367</v>
      </c>
      <c r="B1031" s="295">
        <v>822750</v>
      </c>
      <c r="D1031" s="296" t="s">
        <v>10097</v>
      </c>
      <c r="E1031" s="297">
        <v>822750</v>
      </c>
    </row>
    <row r="1032" spans="1:5" ht="14.4" x14ac:dyDescent="0.3">
      <c r="A1032" s="294" t="s">
        <v>368</v>
      </c>
      <c r="B1032" s="295">
        <v>510035.52</v>
      </c>
      <c r="D1032" s="296" t="s">
        <v>7582</v>
      </c>
      <c r="E1032" s="297">
        <v>510035.52</v>
      </c>
    </row>
    <row r="1033" spans="1:5" ht="14.4" x14ac:dyDescent="0.3">
      <c r="A1033" s="294" t="s">
        <v>1421</v>
      </c>
      <c r="B1033" s="295">
        <v>176732.46</v>
      </c>
      <c r="D1033" s="296" t="s">
        <v>7583</v>
      </c>
      <c r="E1033" s="297">
        <v>176732.46</v>
      </c>
    </row>
    <row r="1034" spans="1:5" ht="14.4" x14ac:dyDescent="0.3">
      <c r="A1034" s="294" t="s">
        <v>369</v>
      </c>
      <c r="B1034" s="295">
        <v>790449.11</v>
      </c>
      <c r="D1034" s="296" t="s">
        <v>7584</v>
      </c>
      <c r="E1034" s="297">
        <v>790449.11</v>
      </c>
    </row>
    <row r="1035" spans="1:5" ht="14.4" x14ac:dyDescent="0.3">
      <c r="A1035" s="294" t="s">
        <v>370</v>
      </c>
      <c r="B1035" s="295">
        <v>1859434.91</v>
      </c>
      <c r="D1035" s="296" t="s">
        <v>7585</v>
      </c>
      <c r="E1035" s="297">
        <v>1859434.91</v>
      </c>
    </row>
    <row r="1036" spans="1:5" ht="14.4" x14ac:dyDescent="0.3">
      <c r="A1036" s="294" t="s">
        <v>371</v>
      </c>
      <c r="B1036" s="295">
        <v>21223</v>
      </c>
      <c r="D1036" s="296" t="s">
        <v>10098</v>
      </c>
      <c r="E1036" s="297">
        <v>21223</v>
      </c>
    </row>
    <row r="1037" spans="1:5" ht="14.4" x14ac:dyDescent="0.3">
      <c r="A1037" s="294" t="s">
        <v>372</v>
      </c>
      <c r="B1037" s="295">
        <v>118317</v>
      </c>
      <c r="D1037" s="296" t="s">
        <v>10099</v>
      </c>
      <c r="E1037" s="297">
        <v>118317</v>
      </c>
    </row>
    <row r="1038" spans="1:5" ht="14.4" x14ac:dyDescent="0.3">
      <c r="A1038" s="294" t="s">
        <v>373</v>
      </c>
      <c r="B1038" s="295">
        <v>164140.20000000001</v>
      </c>
      <c r="D1038" s="296" t="s">
        <v>7586</v>
      </c>
      <c r="E1038" s="297">
        <v>164140.20000000001</v>
      </c>
    </row>
    <row r="1039" spans="1:5" ht="14.4" x14ac:dyDescent="0.3">
      <c r="A1039" s="294" t="s">
        <v>374</v>
      </c>
      <c r="B1039" s="295">
        <v>449789.59</v>
      </c>
      <c r="D1039" s="296" t="s">
        <v>7587</v>
      </c>
      <c r="E1039" s="297">
        <v>449789.59</v>
      </c>
    </row>
    <row r="1040" spans="1:5" ht="14.4" x14ac:dyDescent="0.3">
      <c r="A1040" s="294" t="s">
        <v>375</v>
      </c>
      <c r="B1040" s="295">
        <v>239884</v>
      </c>
      <c r="D1040" s="296" t="s">
        <v>7588</v>
      </c>
      <c r="E1040" s="297">
        <v>239884</v>
      </c>
    </row>
    <row r="1041" spans="1:5" ht="14.4" x14ac:dyDescent="0.3">
      <c r="A1041" s="294" t="s">
        <v>1422</v>
      </c>
      <c r="B1041" s="295">
        <v>194770.18</v>
      </c>
      <c r="D1041" s="296" t="s">
        <v>7589</v>
      </c>
      <c r="E1041" s="297">
        <v>194770.18</v>
      </c>
    </row>
    <row r="1042" spans="1:5" ht="14.4" x14ac:dyDescent="0.3">
      <c r="A1042" s="294" t="s">
        <v>376</v>
      </c>
      <c r="B1042" s="295">
        <v>29943.25</v>
      </c>
      <c r="D1042" s="296" t="s">
        <v>7590</v>
      </c>
      <c r="E1042" s="297">
        <v>29943.25</v>
      </c>
    </row>
    <row r="1043" spans="1:5" ht="14.4" x14ac:dyDescent="0.3">
      <c r="A1043" s="294" t="s">
        <v>1423</v>
      </c>
      <c r="B1043" s="295">
        <v>532821.32999999996</v>
      </c>
      <c r="D1043" s="296" t="s">
        <v>7591</v>
      </c>
      <c r="E1043" s="297">
        <v>532821.32999999996</v>
      </c>
    </row>
    <row r="1044" spans="1:5" ht="14.4" x14ac:dyDescent="0.3">
      <c r="A1044" s="294" t="s">
        <v>377</v>
      </c>
      <c r="B1044" s="295">
        <v>1621706.4</v>
      </c>
      <c r="D1044" s="296" t="s">
        <v>7592</v>
      </c>
      <c r="E1044" s="297">
        <v>1621706.4</v>
      </c>
    </row>
    <row r="1045" spans="1:5" ht="14.4" x14ac:dyDescent="0.3">
      <c r="A1045" s="294" t="s">
        <v>1424</v>
      </c>
      <c r="B1045" s="295">
        <v>6589.68</v>
      </c>
      <c r="D1045" s="296" t="s">
        <v>7593</v>
      </c>
      <c r="E1045" s="297">
        <v>6589.68</v>
      </c>
    </row>
    <row r="1046" spans="1:5" ht="14.4" x14ac:dyDescent="0.3">
      <c r="A1046" s="294" t="s">
        <v>1425</v>
      </c>
      <c r="B1046" s="295">
        <v>3878.83</v>
      </c>
      <c r="D1046" s="296" t="s">
        <v>7594</v>
      </c>
      <c r="E1046" s="297">
        <v>3878.83</v>
      </c>
    </row>
    <row r="1047" spans="1:5" ht="14.4" x14ac:dyDescent="0.3">
      <c r="A1047" s="294" t="s">
        <v>1426</v>
      </c>
      <c r="B1047" s="295">
        <v>15019</v>
      </c>
      <c r="D1047" s="296" t="s">
        <v>7595</v>
      </c>
      <c r="E1047" s="297">
        <v>15019</v>
      </c>
    </row>
    <row r="1048" spans="1:5" ht="14.4" x14ac:dyDescent="0.3">
      <c r="A1048" s="294" t="s">
        <v>1427</v>
      </c>
      <c r="B1048" s="295">
        <v>13630.08</v>
      </c>
      <c r="D1048" s="296" t="s">
        <v>7596</v>
      </c>
      <c r="E1048" s="297">
        <v>13630.08</v>
      </c>
    </row>
    <row r="1049" spans="1:5" ht="14.4" x14ac:dyDescent="0.3">
      <c r="A1049" s="294" t="s">
        <v>1428</v>
      </c>
      <c r="B1049" s="295">
        <v>57397</v>
      </c>
      <c r="D1049" s="296" t="s">
        <v>7597</v>
      </c>
      <c r="E1049" s="297">
        <v>57397</v>
      </c>
    </row>
    <row r="1050" spans="1:5" ht="14.4" x14ac:dyDescent="0.3">
      <c r="A1050" s="294" t="s">
        <v>378</v>
      </c>
      <c r="B1050" s="295">
        <v>440026.42</v>
      </c>
      <c r="D1050" s="296" t="s">
        <v>7598</v>
      </c>
      <c r="E1050" s="297">
        <v>440026.42</v>
      </c>
    </row>
    <row r="1051" spans="1:5" ht="14.4" x14ac:dyDescent="0.3">
      <c r="A1051" s="294" t="s">
        <v>379</v>
      </c>
      <c r="B1051" s="295">
        <v>2546361.61</v>
      </c>
      <c r="D1051" s="296" t="s">
        <v>7599</v>
      </c>
      <c r="E1051" s="297">
        <v>2546361.61</v>
      </c>
    </row>
    <row r="1052" spans="1:5" ht="14.4" x14ac:dyDescent="0.3">
      <c r="A1052" s="294" t="s">
        <v>380</v>
      </c>
      <c r="B1052" s="295">
        <v>20595.560000000001</v>
      </c>
      <c r="D1052" s="296" t="s">
        <v>10100</v>
      </c>
      <c r="E1052" s="297">
        <v>20595.560000000001</v>
      </c>
    </row>
    <row r="1053" spans="1:5" ht="14.4" x14ac:dyDescent="0.3">
      <c r="A1053" s="294" t="s">
        <v>381</v>
      </c>
      <c r="B1053" s="295">
        <v>29778</v>
      </c>
      <c r="D1053" s="296" t="s">
        <v>10101</v>
      </c>
      <c r="E1053" s="297">
        <v>29778</v>
      </c>
    </row>
    <row r="1054" spans="1:5" ht="14.4" x14ac:dyDescent="0.3">
      <c r="A1054" s="294" t="s">
        <v>382</v>
      </c>
      <c r="B1054" s="295">
        <v>405744.48</v>
      </c>
      <c r="D1054" s="296" t="s">
        <v>10102</v>
      </c>
      <c r="E1054" s="297">
        <v>405744.48</v>
      </c>
    </row>
    <row r="1055" spans="1:5" ht="14.4" x14ac:dyDescent="0.3">
      <c r="A1055" s="294" t="s">
        <v>1429</v>
      </c>
      <c r="B1055" s="295">
        <v>2083158</v>
      </c>
      <c r="D1055" s="296" t="s">
        <v>7600</v>
      </c>
      <c r="E1055" s="297">
        <v>2083158</v>
      </c>
    </row>
    <row r="1056" spans="1:5" ht="14.4" x14ac:dyDescent="0.3">
      <c r="A1056" s="294" t="s">
        <v>383</v>
      </c>
      <c r="B1056" s="295">
        <v>68718</v>
      </c>
      <c r="D1056" s="296" t="s">
        <v>10103</v>
      </c>
      <c r="E1056" s="297">
        <v>68718</v>
      </c>
    </row>
    <row r="1057" spans="1:5" ht="14.4" x14ac:dyDescent="0.3">
      <c r="A1057" s="294" t="s">
        <v>384</v>
      </c>
      <c r="B1057" s="295">
        <v>49144.92</v>
      </c>
      <c r="D1057" s="296" t="s">
        <v>7601</v>
      </c>
      <c r="E1057" s="297">
        <v>49144.92</v>
      </c>
    </row>
    <row r="1058" spans="1:5" ht="14.4" x14ac:dyDescent="0.3">
      <c r="A1058" s="294" t="s">
        <v>385</v>
      </c>
      <c r="B1058" s="295">
        <v>193322.3</v>
      </c>
      <c r="D1058" s="296" t="s">
        <v>7602</v>
      </c>
      <c r="E1058" s="297">
        <v>193322.3</v>
      </c>
    </row>
    <row r="1059" spans="1:5" ht="14.4" x14ac:dyDescent="0.3">
      <c r="A1059" s="294" t="s">
        <v>386</v>
      </c>
      <c r="B1059" s="295">
        <v>239315</v>
      </c>
      <c r="D1059" s="296" t="s">
        <v>10104</v>
      </c>
      <c r="E1059" s="297">
        <v>239315</v>
      </c>
    </row>
    <row r="1060" spans="1:5" ht="14.4" x14ac:dyDescent="0.3">
      <c r="A1060" s="294" t="s">
        <v>387</v>
      </c>
      <c r="B1060" s="295">
        <v>4609004</v>
      </c>
      <c r="D1060" s="296" t="s">
        <v>10105</v>
      </c>
      <c r="E1060" s="297">
        <v>4609004</v>
      </c>
    </row>
    <row r="1061" spans="1:5" ht="14.4" x14ac:dyDescent="0.3">
      <c r="A1061" s="294" t="s">
        <v>388</v>
      </c>
      <c r="B1061" s="295">
        <v>42606</v>
      </c>
      <c r="D1061" s="296" t="s">
        <v>10106</v>
      </c>
      <c r="E1061" s="297">
        <v>42606</v>
      </c>
    </row>
    <row r="1062" spans="1:5" ht="14.4" x14ac:dyDescent="0.3">
      <c r="A1062" s="294" t="s">
        <v>389</v>
      </c>
      <c r="B1062" s="295">
        <v>226890</v>
      </c>
      <c r="D1062" s="296" t="s">
        <v>10107</v>
      </c>
      <c r="E1062" s="297">
        <v>226890</v>
      </c>
    </row>
    <row r="1063" spans="1:5" ht="14.4" x14ac:dyDescent="0.3">
      <c r="A1063" s="294" t="s">
        <v>390</v>
      </c>
      <c r="B1063" s="295">
        <v>55574.52</v>
      </c>
      <c r="D1063" s="296" t="s">
        <v>7603</v>
      </c>
      <c r="E1063" s="297">
        <v>55574.52</v>
      </c>
    </row>
    <row r="1064" spans="1:5" ht="14.4" x14ac:dyDescent="0.3">
      <c r="A1064" s="294" t="s">
        <v>391</v>
      </c>
      <c r="B1064" s="295">
        <v>71354.22</v>
      </c>
      <c r="D1064" s="296" t="s">
        <v>7604</v>
      </c>
      <c r="E1064" s="297">
        <v>71354.22</v>
      </c>
    </row>
    <row r="1065" spans="1:5" ht="14.4" x14ac:dyDescent="0.3">
      <c r="A1065" s="294" t="s">
        <v>392</v>
      </c>
      <c r="B1065" s="295">
        <v>126745.22</v>
      </c>
      <c r="D1065" s="296" t="s">
        <v>7605</v>
      </c>
      <c r="E1065" s="297">
        <v>126745.22</v>
      </c>
    </row>
    <row r="1066" spans="1:5" ht="14.4" x14ac:dyDescent="0.3">
      <c r="A1066" s="294" t="s">
        <v>393</v>
      </c>
      <c r="B1066" s="295">
        <v>1044754.01</v>
      </c>
      <c r="D1066" s="296" t="s">
        <v>7606</v>
      </c>
      <c r="E1066" s="297">
        <v>1044754.01</v>
      </c>
    </row>
    <row r="1067" spans="1:5" ht="14.4" x14ac:dyDescent="0.3">
      <c r="A1067" s="294" t="s">
        <v>1430</v>
      </c>
      <c r="B1067" s="295">
        <v>231115.69</v>
      </c>
      <c r="D1067" s="296" t="s">
        <v>7607</v>
      </c>
      <c r="E1067" s="297">
        <v>231115.69</v>
      </c>
    </row>
    <row r="1068" spans="1:5" ht="14.4" x14ac:dyDescent="0.3">
      <c r="A1068" s="294" t="s">
        <v>394</v>
      </c>
      <c r="B1068" s="295">
        <v>678510</v>
      </c>
      <c r="D1068" s="296" t="s">
        <v>10108</v>
      </c>
      <c r="E1068" s="297">
        <v>678510</v>
      </c>
    </row>
    <row r="1069" spans="1:5" ht="14.4" x14ac:dyDescent="0.3">
      <c r="A1069" s="294" t="s">
        <v>1431</v>
      </c>
      <c r="B1069" s="295">
        <v>243490.35</v>
      </c>
      <c r="D1069" s="296" t="s">
        <v>7608</v>
      </c>
      <c r="E1069" s="297">
        <v>243490.35</v>
      </c>
    </row>
    <row r="1070" spans="1:5" ht="14.4" x14ac:dyDescent="0.3">
      <c r="A1070" s="294" t="s">
        <v>395</v>
      </c>
      <c r="B1070" s="295">
        <v>763557.62</v>
      </c>
      <c r="D1070" s="296" t="s">
        <v>7609</v>
      </c>
      <c r="E1070" s="297">
        <v>763557.62</v>
      </c>
    </row>
    <row r="1071" spans="1:5" ht="14.4" x14ac:dyDescent="0.3">
      <c r="A1071" s="294" t="s">
        <v>396</v>
      </c>
      <c r="B1071" s="295">
        <v>44193.84</v>
      </c>
      <c r="D1071" s="296" t="s">
        <v>10109</v>
      </c>
      <c r="E1071" s="297">
        <v>44193.84</v>
      </c>
    </row>
    <row r="1072" spans="1:5" ht="14.4" x14ac:dyDescent="0.3">
      <c r="A1072" s="294" t="s">
        <v>397</v>
      </c>
      <c r="B1072" s="295">
        <v>1016769.39</v>
      </c>
      <c r="D1072" s="296" t="s">
        <v>7610</v>
      </c>
      <c r="E1072" s="297">
        <v>1016769.39</v>
      </c>
    </row>
    <row r="1073" spans="1:5" ht="14.4" x14ac:dyDescent="0.3">
      <c r="A1073" s="294" t="s">
        <v>398</v>
      </c>
      <c r="B1073" s="295">
        <v>304967</v>
      </c>
      <c r="D1073" s="296" t="s">
        <v>7611</v>
      </c>
      <c r="E1073" s="297">
        <v>304967</v>
      </c>
    </row>
    <row r="1074" spans="1:5" ht="14.4" x14ac:dyDescent="0.3">
      <c r="A1074" s="294" t="s">
        <v>399</v>
      </c>
      <c r="B1074" s="295">
        <v>12162</v>
      </c>
      <c r="D1074" s="296" t="s">
        <v>10110</v>
      </c>
      <c r="E1074" s="297">
        <v>12162</v>
      </c>
    </row>
    <row r="1075" spans="1:5" ht="14.4" x14ac:dyDescent="0.3">
      <c r="A1075" s="294" t="s">
        <v>4037</v>
      </c>
      <c r="B1075" s="295">
        <v>14167</v>
      </c>
      <c r="D1075" s="296" t="s">
        <v>7612</v>
      </c>
      <c r="E1075" s="297">
        <v>14167</v>
      </c>
    </row>
    <row r="1076" spans="1:5" ht="14.4" x14ac:dyDescent="0.3">
      <c r="A1076" s="294" t="s">
        <v>4038</v>
      </c>
      <c r="B1076" s="295">
        <v>14013</v>
      </c>
      <c r="D1076" s="296" t="s">
        <v>7613</v>
      </c>
      <c r="E1076" s="297">
        <v>14013</v>
      </c>
    </row>
    <row r="1077" spans="1:5" ht="14.4" x14ac:dyDescent="0.3">
      <c r="A1077" s="294" t="s">
        <v>400</v>
      </c>
      <c r="B1077" s="295">
        <v>179175.56</v>
      </c>
      <c r="D1077" s="296" t="s">
        <v>7614</v>
      </c>
      <c r="E1077" s="297">
        <v>179175.56</v>
      </c>
    </row>
    <row r="1078" spans="1:5" ht="14.4" x14ac:dyDescent="0.3">
      <c r="A1078" s="294" t="s">
        <v>401</v>
      </c>
      <c r="B1078" s="295">
        <v>879898.33</v>
      </c>
      <c r="D1078" s="296" t="s">
        <v>7615</v>
      </c>
      <c r="E1078" s="297">
        <v>879898.33</v>
      </c>
    </row>
    <row r="1079" spans="1:5" ht="14.4" x14ac:dyDescent="0.3">
      <c r="A1079" s="294" t="s">
        <v>402</v>
      </c>
      <c r="B1079" s="295">
        <v>87555.46</v>
      </c>
      <c r="D1079" s="296" t="s">
        <v>7616</v>
      </c>
      <c r="E1079" s="297">
        <v>87555.46</v>
      </c>
    </row>
    <row r="1080" spans="1:5" ht="14.4" x14ac:dyDescent="0.3">
      <c r="A1080" s="294" t="s">
        <v>403</v>
      </c>
      <c r="B1080" s="295">
        <v>486048.03</v>
      </c>
      <c r="D1080" s="296" t="s">
        <v>7617</v>
      </c>
      <c r="E1080" s="297">
        <v>486048.03</v>
      </c>
    </row>
    <row r="1081" spans="1:5" ht="14.4" x14ac:dyDescent="0.3">
      <c r="A1081" s="294" t="s">
        <v>404</v>
      </c>
      <c r="B1081" s="295">
        <v>697807.35</v>
      </c>
      <c r="D1081" s="296" t="s">
        <v>7618</v>
      </c>
      <c r="E1081" s="297">
        <v>697807.35</v>
      </c>
    </row>
    <row r="1082" spans="1:5" ht="14.4" x14ac:dyDescent="0.3">
      <c r="A1082" s="294" t="s">
        <v>405</v>
      </c>
      <c r="B1082" s="295">
        <v>20363</v>
      </c>
      <c r="D1082" s="296" t="s">
        <v>10111</v>
      </c>
      <c r="E1082" s="297">
        <v>20363</v>
      </c>
    </row>
    <row r="1083" spans="1:5" ht="14.4" x14ac:dyDescent="0.3">
      <c r="A1083" s="294" t="s">
        <v>406</v>
      </c>
      <c r="B1083" s="295">
        <v>448320.61</v>
      </c>
      <c r="D1083" s="296" t="s">
        <v>7619</v>
      </c>
      <c r="E1083" s="297">
        <v>448320.61</v>
      </c>
    </row>
    <row r="1084" spans="1:5" ht="14.4" x14ac:dyDescent="0.3">
      <c r="A1084" s="294" t="s">
        <v>407</v>
      </c>
      <c r="B1084" s="295">
        <v>242180.33</v>
      </c>
      <c r="D1084" s="296" t="s">
        <v>7620</v>
      </c>
      <c r="E1084" s="297">
        <v>242180.33</v>
      </c>
    </row>
    <row r="1085" spans="1:5" ht="14.4" x14ac:dyDescent="0.3">
      <c r="A1085" s="294" t="s">
        <v>408</v>
      </c>
      <c r="B1085" s="295">
        <v>87792.13</v>
      </c>
      <c r="D1085" s="296" t="s">
        <v>7621</v>
      </c>
      <c r="E1085" s="297">
        <v>87792.13</v>
      </c>
    </row>
    <row r="1086" spans="1:5" ht="14.4" x14ac:dyDescent="0.3">
      <c r="A1086" s="294" t="s">
        <v>409</v>
      </c>
      <c r="B1086" s="295">
        <v>199849.06</v>
      </c>
      <c r="D1086" s="296" t="s">
        <v>7622</v>
      </c>
      <c r="E1086" s="297">
        <v>199849.06</v>
      </c>
    </row>
    <row r="1087" spans="1:5" ht="14.4" x14ac:dyDescent="0.3">
      <c r="A1087" s="294" t="s">
        <v>410</v>
      </c>
      <c r="B1087" s="295">
        <v>355733.01</v>
      </c>
      <c r="D1087" s="296" t="s">
        <v>10112</v>
      </c>
      <c r="E1087" s="297">
        <v>355733.01</v>
      </c>
    </row>
    <row r="1088" spans="1:5" ht="14.4" x14ac:dyDescent="0.3">
      <c r="A1088" s="294" t="s">
        <v>411</v>
      </c>
      <c r="B1088" s="295">
        <v>6746360.8700000001</v>
      </c>
      <c r="D1088" s="296" t="s">
        <v>7623</v>
      </c>
      <c r="E1088" s="297">
        <v>6746360.8700000001</v>
      </c>
    </row>
    <row r="1089" spans="1:5" ht="14.4" x14ac:dyDescent="0.3">
      <c r="A1089" s="294" t="s">
        <v>1432</v>
      </c>
      <c r="B1089" s="295">
        <v>2838.77</v>
      </c>
      <c r="D1089" s="296" t="s">
        <v>7624</v>
      </c>
      <c r="E1089" s="297">
        <v>2838.77</v>
      </c>
    </row>
    <row r="1090" spans="1:5" ht="14.4" x14ac:dyDescent="0.3">
      <c r="A1090" s="294" t="s">
        <v>412</v>
      </c>
      <c r="B1090" s="295">
        <v>12335</v>
      </c>
      <c r="D1090" s="296" t="s">
        <v>10113</v>
      </c>
      <c r="E1090" s="297">
        <v>12335</v>
      </c>
    </row>
    <row r="1091" spans="1:5" ht="14.4" x14ac:dyDescent="0.3">
      <c r="A1091" s="294" t="s">
        <v>413</v>
      </c>
      <c r="B1091" s="295">
        <v>78617.31</v>
      </c>
      <c r="D1091" s="296" t="s">
        <v>7625</v>
      </c>
      <c r="E1091" s="297">
        <v>78617.31</v>
      </c>
    </row>
    <row r="1092" spans="1:5" ht="14.4" x14ac:dyDescent="0.3">
      <c r="A1092" s="294" t="s">
        <v>414</v>
      </c>
      <c r="B1092" s="295">
        <v>13539.28</v>
      </c>
      <c r="D1092" s="296" t="s">
        <v>10114</v>
      </c>
      <c r="E1092" s="297">
        <v>13539.28</v>
      </c>
    </row>
    <row r="1093" spans="1:5" ht="14.4" x14ac:dyDescent="0.3">
      <c r="A1093" s="294" t="s">
        <v>1433</v>
      </c>
      <c r="B1093" s="295">
        <v>46210</v>
      </c>
      <c r="D1093" s="296" t="s">
        <v>7626</v>
      </c>
      <c r="E1093" s="297">
        <v>46210</v>
      </c>
    </row>
    <row r="1094" spans="1:5" ht="14.4" x14ac:dyDescent="0.3">
      <c r="A1094" s="294" t="s">
        <v>415</v>
      </c>
      <c r="B1094" s="295">
        <v>4156</v>
      </c>
      <c r="D1094" s="296" t="s">
        <v>10115</v>
      </c>
      <c r="E1094" s="297">
        <v>4156</v>
      </c>
    </row>
    <row r="1095" spans="1:5" ht="14.4" x14ac:dyDescent="0.3">
      <c r="A1095" s="294" t="s">
        <v>4039</v>
      </c>
      <c r="B1095" s="295">
        <v>10923</v>
      </c>
      <c r="D1095" s="296" t="s">
        <v>7627</v>
      </c>
      <c r="E1095" s="297">
        <v>10923</v>
      </c>
    </row>
    <row r="1096" spans="1:5" ht="14.4" x14ac:dyDescent="0.3">
      <c r="A1096" s="294" t="s">
        <v>416</v>
      </c>
      <c r="B1096" s="295">
        <v>279616</v>
      </c>
      <c r="D1096" s="296" t="s">
        <v>7628</v>
      </c>
      <c r="E1096" s="297">
        <v>279616</v>
      </c>
    </row>
    <row r="1097" spans="1:5" ht="14.4" x14ac:dyDescent="0.3">
      <c r="A1097" s="294" t="s">
        <v>417</v>
      </c>
      <c r="B1097" s="295">
        <v>645912.67000000004</v>
      </c>
      <c r="D1097" s="296" t="s">
        <v>7629</v>
      </c>
      <c r="E1097" s="297">
        <v>645912.67000000004</v>
      </c>
    </row>
    <row r="1098" spans="1:5" ht="14.4" x14ac:dyDescent="0.3">
      <c r="A1098" s="294" t="s">
        <v>418</v>
      </c>
      <c r="B1098" s="295">
        <v>934913</v>
      </c>
      <c r="D1098" s="296" t="s">
        <v>10116</v>
      </c>
      <c r="E1098" s="297">
        <v>934913</v>
      </c>
    </row>
    <row r="1099" spans="1:5" ht="14.4" x14ac:dyDescent="0.3">
      <c r="A1099" s="294" t="s">
        <v>419</v>
      </c>
      <c r="B1099" s="295">
        <v>54043.34</v>
      </c>
      <c r="D1099" s="296" t="s">
        <v>7630</v>
      </c>
      <c r="E1099" s="297">
        <v>54043.34</v>
      </c>
    </row>
    <row r="1100" spans="1:5" ht="14.4" x14ac:dyDescent="0.3">
      <c r="A1100" s="294" t="s">
        <v>420</v>
      </c>
      <c r="B1100" s="295">
        <v>790541.06</v>
      </c>
      <c r="D1100" s="296" t="s">
        <v>7631</v>
      </c>
      <c r="E1100" s="297">
        <v>790541.06</v>
      </c>
    </row>
    <row r="1101" spans="1:5" ht="14.4" x14ac:dyDescent="0.3">
      <c r="A1101" s="294" t="s">
        <v>421</v>
      </c>
      <c r="B1101" s="295">
        <v>17276</v>
      </c>
      <c r="D1101" s="296" t="s">
        <v>10117</v>
      </c>
      <c r="E1101" s="297">
        <v>17276</v>
      </c>
    </row>
    <row r="1102" spans="1:5" ht="14.4" x14ac:dyDescent="0.3">
      <c r="A1102" s="294" t="s">
        <v>422</v>
      </c>
      <c r="B1102" s="295">
        <v>129894</v>
      </c>
      <c r="D1102" s="296" t="s">
        <v>10118</v>
      </c>
      <c r="E1102" s="297">
        <v>129894</v>
      </c>
    </row>
    <row r="1103" spans="1:5" ht="14.4" x14ac:dyDescent="0.3">
      <c r="A1103" s="294" t="s">
        <v>423</v>
      </c>
      <c r="B1103" s="295">
        <v>284328</v>
      </c>
      <c r="D1103" s="296" t="s">
        <v>7632</v>
      </c>
      <c r="E1103" s="297">
        <v>284328</v>
      </c>
    </row>
    <row r="1104" spans="1:5" ht="14.4" x14ac:dyDescent="0.3">
      <c r="A1104" s="294" t="s">
        <v>424</v>
      </c>
      <c r="B1104" s="295">
        <v>1160049.48</v>
      </c>
      <c r="D1104" s="296" t="s">
        <v>7633</v>
      </c>
      <c r="E1104" s="297">
        <v>1160049.48</v>
      </c>
    </row>
    <row r="1105" spans="1:5" ht="14.4" x14ac:dyDescent="0.3">
      <c r="A1105" s="294" t="s">
        <v>425</v>
      </c>
      <c r="B1105" s="295">
        <v>16436.169999999998</v>
      </c>
      <c r="D1105" s="296" t="s">
        <v>7634</v>
      </c>
      <c r="E1105" s="297">
        <v>16436.169999999998</v>
      </c>
    </row>
    <row r="1106" spans="1:5" ht="14.4" x14ac:dyDescent="0.3">
      <c r="A1106" s="294" t="s">
        <v>426</v>
      </c>
      <c r="B1106" s="295">
        <v>276950.96999999997</v>
      </c>
      <c r="D1106" s="296" t="s">
        <v>7635</v>
      </c>
      <c r="E1106" s="297">
        <v>276950.96999999997</v>
      </c>
    </row>
    <row r="1107" spans="1:5" ht="14.4" x14ac:dyDescent="0.3">
      <c r="A1107" s="294" t="s">
        <v>427</v>
      </c>
      <c r="B1107" s="295">
        <v>381295.29</v>
      </c>
      <c r="D1107" s="296" t="s">
        <v>7636</v>
      </c>
      <c r="E1107" s="297">
        <v>381295.29</v>
      </c>
    </row>
    <row r="1108" spans="1:5" ht="14.4" x14ac:dyDescent="0.3">
      <c r="A1108" s="294" t="s">
        <v>428</v>
      </c>
      <c r="B1108" s="295">
        <v>68302.320000000007</v>
      </c>
      <c r="D1108" s="296" t="s">
        <v>7637</v>
      </c>
      <c r="E1108" s="297">
        <v>68302.320000000007</v>
      </c>
    </row>
    <row r="1109" spans="1:5" ht="14.4" x14ac:dyDescent="0.3">
      <c r="A1109" s="294" t="s">
        <v>429</v>
      </c>
      <c r="B1109" s="295">
        <v>38941.81</v>
      </c>
      <c r="D1109" s="296" t="s">
        <v>7638</v>
      </c>
      <c r="E1109" s="297">
        <v>38941.81</v>
      </c>
    </row>
    <row r="1110" spans="1:5" ht="14.4" x14ac:dyDescent="0.3">
      <c r="A1110" s="294" t="s">
        <v>430</v>
      </c>
      <c r="B1110" s="295">
        <v>315206.32</v>
      </c>
      <c r="D1110" s="296" t="s">
        <v>7639</v>
      </c>
      <c r="E1110" s="297">
        <v>315206.32</v>
      </c>
    </row>
    <row r="1111" spans="1:5" ht="14.4" x14ac:dyDescent="0.3">
      <c r="A1111" s="294" t="s">
        <v>431</v>
      </c>
      <c r="B1111" s="295">
        <v>424481.47</v>
      </c>
      <c r="D1111" s="296" t="s">
        <v>7640</v>
      </c>
      <c r="E1111" s="297">
        <v>424481.47</v>
      </c>
    </row>
    <row r="1112" spans="1:5" ht="14.4" x14ac:dyDescent="0.3">
      <c r="A1112" s="294" t="s">
        <v>432</v>
      </c>
      <c r="B1112" s="295">
        <v>106028.14</v>
      </c>
      <c r="D1112" s="296" t="s">
        <v>7641</v>
      </c>
      <c r="E1112" s="297">
        <v>106028.14</v>
      </c>
    </row>
    <row r="1113" spans="1:5" ht="14.4" x14ac:dyDescent="0.3">
      <c r="A1113" s="294" t="s">
        <v>433</v>
      </c>
      <c r="B1113" s="295">
        <v>232000.19</v>
      </c>
      <c r="D1113" s="296" t="s">
        <v>7642</v>
      </c>
      <c r="E1113" s="297">
        <v>232000.19</v>
      </c>
    </row>
    <row r="1114" spans="1:5" ht="14.4" x14ac:dyDescent="0.3">
      <c r="A1114" s="294" t="s">
        <v>1434</v>
      </c>
      <c r="B1114" s="295">
        <v>13939</v>
      </c>
      <c r="D1114" s="296" t="s">
        <v>7643</v>
      </c>
      <c r="E1114" s="297">
        <v>13939</v>
      </c>
    </row>
    <row r="1115" spans="1:5" ht="14.4" x14ac:dyDescent="0.3">
      <c r="A1115" s="294" t="s">
        <v>434</v>
      </c>
      <c r="B1115" s="295">
        <v>1401003.04</v>
      </c>
      <c r="D1115" s="296" t="s">
        <v>7644</v>
      </c>
      <c r="E1115" s="297">
        <v>1401003.04</v>
      </c>
    </row>
    <row r="1116" spans="1:5" ht="14.4" x14ac:dyDescent="0.3">
      <c r="A1116" s="294" t="s">
        <v>435</v>
      </c>
      <c r="B1116" s="295">
        <v>53638.06</v>
      </c>
      <c r="D1116" s="296" t="s">
        <v>7645</v>
      </c>
      <c r="E1116" s="297">
        <v>53638.06</v>
      </c>
    </row>
    <row r="1117" spans="1:5" ht="14.4" x14ac:dyDescent="0.3">
      <c r="A1117" s="294" t="s">
        <v>1435</v>
      </c>
      <c r="B1117" s="295">
        <v>690589.14</v>
      </c>
      <c r="D1117" s="296" t="s">
        <v>7646</v>
      </c>
      <c r="E1117" s="297">
        <v>690589.14</v>
      </c>
    </row>
    <row r="1118" spans="1:5" ht="14.4" x14ac:dyDescent="0.3">
      <c r="A1118" s="294" t="s">
        <v>1436</v>
      </c>
      <c r="B1118" s="295">
        <v>103775</v>
      </c>
      <c r="D1118" s="296" t="s">
        <v>7647</v>
      </c>
      <c r="E1118" s="297">
        <v>103775</v>
      </c>
    </row>
    <row r="1119" spans="1:5" ht="14.4" x14ac:dyDescent="0.3">
      <c r="A1119" s="294" t="s">
        <v>436</v>
      </c>
      <c r="B1119" s="295">
        <v>504014.78</v>
      </c>
      <c r="D1119" s="296" t="s">
        <v>7648</v>
      </c>
      <c r="E1119" s="297">
        <v>504014.78</v>
      </c>
    </row>
    <row r="1120" spans="1:5" ht="14.4" x14ac:dyDescent="0.3">
      <c r="A1120" s="294" t="s">
        <v>1437</v>
      </c>
      <c r="B1120" s="295">
        <v>736325</v>
      </c>
      <c r="D1120" s="296" t="s">
        <v>7649</v>
      </c>
      <c r="E1120" s="297">
        <v>736325</v>
      </c>
    </row>
    <row r="1121" spans="1:5" ht="14.4" x14ac:dyDescent="0.3">
      <c r="A1121" s="294" t="s">
        <v>437</v>
      </c>
      <c r="B1121" s="295">
        <v>599012.30000000005</v>
      </c>
      <c r="D1121" s="296" t="s">
        <v>7650</v>
      </c>
      <c r="E1121" s="297">
        <v>599012.30000000005</v>
      </c>
    </row>
    <row r="1122" spans="1:5" ht="14.4" x14ac:dyDescent="0.3">
      <c r="A1122" s="294" t="s">
        <v>438</v>
      </c>
      <c r="B1122" s="295">
        <v>893850.76</v>
      </c>
      <c r="D1122" s="296" t="s">
        <v>7651</v>
      </c>
      <c r="E1122" s="297">
        <v>893850.76</v>
      </c>
    </row>
    <row r="1123" spans="1:5" ht="14.4" x14ac:dyDescent="0.3">
      <c r="A1123" s="294" t="s">
        <v>439</v>
      </c>
      <c r="B1123" s="295">
        <v>511416</v>
      </c>
      <c r="D1123" s="296" t="s">
        <v>7652</v>
      </c>
      <c r="E1123" s="297">
        <v>511416</v>
      </c>
    </row>
    <row r="1124" spans="1:5" ht="14.4" x14ac:dyDescent="0.3">
      <c r="A1124" s="294" t="s">
        <v>1438</v>
      </c>
      <c r="B1124" s="295">
        <v>633569.48</v>
      </c>
      <c r="D1124" s="296" t="s">
        <v>7653</v>
      </c>
      <c r="E1124" s="297">
        <v>633569.48</v>
      </c>
    </row>
    <row r="1125" spans="1:5" ht="14.4" x14ac:dyDescent="0.3">
      <c r="A1125" s="294" t="s">
        <v>440</v>
      </c>
      <c r="B1125" s="295">
        <v>456619</v>
      </c>
      <c r="D1125" s="296" t="s">
        <v>10119</v>
      </c>
      <c r="E1125" s="297">
        <v>456619</v>
      </c>
    </row>
    <row r="1126" spans="1:5" ht="14.4" x14ac:dyDescent="0.3">
      <c r="A1126" s="294" t="s">
        <v>441</v>
      </c>
      <c r="B1126" s="295">
        <v>416959.51</v>
      </c>
      <c r="D1126" s="296" t="s">
        <v>7654</v>
      </c>
      <c r="E1126" s="297">
        <v>416959.51</v>
      </c>
    </row>
    <row r="1127" spans="1:5" ht="14.4" x14ac:dyDescent="0.3">
      <c r="A1127" s="294" t="s">
        <v>442</v>
      </c>
      <c r="B1127" s="295">
        <v>463260.9</v>
      </c>
      <c r="D1127" s="296" t="s">
        <v>7655</v>
      </c>
      <c r="E1127" s="297">
        <v>463260.9</v>
      </c>
    </row>
    <row r="1128" spans="1:5" ht="14.4" x14ac:dyDescent="0.3">
      <c r="A1128" s="294" t="s">
        <v>1439</v>
      </c>
      <c r="B1128" s="295">
        <v>527312</v>
      </c>
      <c r="D1128" s="296" t="s">
        <v>7656</v>
      </c>
      <c r="E1128" s="297">
        <v>527312</v>
      </c>
    </row>
    <row r="1129" spans="1:5" ht="14.4" x14ac:dyDescent="0.3">
      <c r="A1129" s="294" t="s">
        <v>443</v>
      </c>
      <c r="B1129" s="295">
        <v>56616</v>
      </c>
      <c r="D1129" s="296" t="s">
        <v>7657</v>
      </c>
      <c r="E1129" s="297">
        <v>56616</v>
      </c>
    </row>
    <row r="1130" spans="1:5" ht="14.4" x14ac:dyDescent="0.3">
      <c r="A1130" s="294" t="s">
        <v>1440</v>
      </c>
      <c r="B1130" s="295">
        <v>103764.03</v>
      </c>
      <c r="D1130" s="296" t="s">
        <v>7658</v>
      </c>
      <c r="E1130" s="297">
        <v>103764.03</v>
      </c>
    </row>
    <row r="1131" spans="1:5" ht="14.4" x14ac:dyDescent="0.3">
      <c r="A1131" s="294" t="s">
        <v>444</v>
      </c>
      <c r="B1131" s="295">
        <v>83315.98</v>
      </c>
      <c r="D1131" s="296" t="s">
        <v>7659</v>
      </c>
      <c r="E1131" s="297">
        <v>83315.98</v>
      </c>
    </row>
    <row r="1132" spans="1:5" ht="14.4" x14ac:dyDescent="0.3">
      <c r="A1132" s="294" t="s">
        <v>445</v>
      </c>
      <c r="B1132" s="295">
        <v>152187.01</v>
      </c>
      <c r="D1132" s="296" t="s">
        <v>10120</v>
      </c>
      <c r="E1132" s="297">
        <v>152187.01</v>
      </c>
    </row>
    <row r="1133" spans="1:5" ht="14.4" x14ac:dyDescent="0.3">
      <c r="A1133" s="294" t="s">
        <v>446</v>
      </c>
      <c r="B1133" s="295">
        <v>47577.59</v>
      </c>
      <c r="D1133" s="296" t="s">
        <v>7660</v>
      </c>
      <c r="E1133" s="297">
        <v>47577.59</v>
      </c>
    </row>
    <row r="1134" spans="1:5" ht="14.4" x14ac:dyDescent="0.3">
      <c r="A1134" s="294" t="s">
        <v>447</v>
      </c>
      <c r="B1134" s="295">
        <v>1593406.68</v>
      </c>
      <c r="D1134" s="296" t="s">
        <v>7661</v>
      </c>
      <c r="E1134" s="297">
        <v>1593406.68</v>
      </c>
    </row>
    <row r="1135" spans="1:5" ht="14.4" x14ac:dyDescent="0.3">
      <c r="A1135" s="294" t="s">
        <v>4040</v>
      </c>
      <c r="B1135" s="295">
        <v>22135</v>
      </c>
      <c r="D1135" s="296" t="s">
        <v>7662</v>
      </c>
      <c r="E1135" s="297">
        <v>22135</v>
      </c>
    </row>
    <row r="1136" spans="1:5" ht="14.4" x14ac:dyDescent="0.3">
      <c r="A1136" s="294" t="s">
        <v>448</v>
      </c>
      <c r="B1136" s="295">
        <v>417247.87</v>
      </c>
      <c r="D1136" s="296" t="s">
        <v>7663</v>
      </c>
      <c r="E1136" s="297">
        <v>417247.87</v>
      </c>
    </row>
    <row r="1137" spans="1:5" ht="14.4" x14ac:dyDescent="0.3">
      <c r="A1137" s="294" t="s">
        <v>1441</v>
      </c>
      <c r="B1137" s="295">
        <v>104585</v>
      </c>
      <c r="D1137" s="296" t="s">
        <v>7664</v>
      </c>
      <c r="E1137" s="297">
        <v>104585</v>
      </c>
    </row>
    <row r="1138" spans="1:5" ht="14.4" x14ac:dyDescent="0.3">
      <c r="A1138" s="294" t="s">
        <v>449</v>
      </c>
      <c r="B1138" s="295">
        <v>4319896.6900000004</v>
      </c>
      <c r="D1138" s="296" t="s">
        <v>7665</v>
      </c>
      <c r="E1138" s="297">
        <v>4319896.6900000004</v>
      </c>
    </row>
    <row r="1139" spans="1:5" ht="14.4" x14ac:dyDescent="0.3">
      <c r="A1139" s="294" t="s">
        <v>450</v>
      </c>
      <c r="B1139" s="295">
        <v>44540</v>
      </c>
      <c r="D1139" s="296" t="s">
        <v>10121</v>
      </c>
      <c r="E1139" s="297">
        <v>44540</v>
      </c>
    </row>
    <row r="1140" spans="1:5" ht="14.4" x14ac:dyDescent="0.3">
      <c r="A1140" s="294" t="s">
        <v>1442</v>
      </c>
      <c r="B1140" s="295">
        <v>13556</v>
      </c>
      <c r="D1140" s="296" t="s">
        <v>10466</v>
      </c>
      <c r="E1140" s="297">
        <v>13556</v>
      </c>
    </row>
    <row r="1141" spans="1:5" ht="14.4" x14ac:dyDescent="0.3">
      <c r="A1141" s="294" t="s">
        <v>451</v>
      </c>
      <c r="B1141" s="295">
        <v>128474</v>
      </c>
      <c r="D1141" s="296" t="s">
        <v>10122</v>
      </c>
      <c r="E1141" s="297">
        <v>128474</v>
      </c>
    </row>
    <row r="1142" spans="1:5" ht="14.4" x14ac:dyDescent="0.3">
      <c r="A1142" s="294" t="s">
        <v>452</v>
      </c>
      <c r="B1142" s="295">
        <v>9061.81</v>
      </c>
      <c r="D1142" s="296" t="s">
        <v>7666</v>
      </c>
      <c r="E1142" s="297">
        <v>9061.81</v>
      </c>
    </row>
    <row r="1143" spans="1:5" ht="14.4" x14ac:dyDescent="0.3">
      <c r="A1143" s="294" t="s">
        <v>453</v>
      </c>
      <c r="B1143" s="295">
        <v>120124.7</v>
      </c>
      <c r="D1143" s="296" t="s">
        <v>7667</v>
      </c>
      <c r="E1143" s="297">
        <v>120124.7</v>
      </c>
    </row>
    <row r="1144" spans="1:5" ht="14.4" x14ac:dyDescent="0.3">
      <c r="A1144" s="294" t="s">
        <v>454</v>
      </c>
      <c r="B1144" s="295">
        <v>106136.21</v>
      </c>
      <c r="D1144" s="296" t="s">
        <v>7668</v>
      </c>
      <c r="E1144" s="297">
        <v>106136.21</v>
      </c>
    </row>
    <row r="1145" spans="1:5" ht="14.4" x14ac:dyDescent="0.3">
      <c r="A1145" s="294" t="s">
        <v>455</v>
      </c>
      <c r="B1145" s="295">
        <v>1142949.67</v>
      </c>
      <c r="D1145" s="296" t="s">
        <v>7669</v>
      </c>
      <c r="E1145" s="297">
        <v>1142949.67</v>
      </c>
    </row>
    <row r="1146" spans="1:5" ht="14.4" x14ac:dyDescent="0.3">
      <c r="A1146" s="294" t="s">
        <v>1443</v>
      </c>
      <c r="B1146" s="295">
        <v>601.71</v>
      </c>
      <c r="D1146" s="296" t="s">
        <v>7670</v>
      </c>
      <c r="E1146" s="297">
        <v>601.71</v>
      </c>
    </row>
    <row r="1147" spans="1:5" ht="14.4" x14ac:dyDescent="0.3">
      <c r="A1147" s="294" t="s">
        <v>456</v>
      </c>
      <c r="B1147" s="295">
        <v>609126.34</v>
      </c>
      <c r="D1147" s="296" t="s">
        <v>7671</v>
      </c>
      <c r="E1147" s="297">
        <v>609126.34</v>
      </c>
    </row>
    <row r="1148" spans="1:5" ht="14.4" x14ac:dyDescent="0.3">
      <c r="A1148" s="294" t="s">
        <v>457</v>
      </c>
      <c r="B1148" s="295">
        <v>9659</v>
      </c>
      <c r="D1148" s="296" t="s">
        <v>10123</v>
      </c>
      <c r="E1148" s="297">
        <v>9659</v>
      </c>
    </row>
    <row r="1149" spans="1:5" ht="14.4" x14ac:dyDescent="0.3">
      <c r="A1149" s="294" t="s">
        <v>458</v>
      </c>
      <c r="B1149" s="295">
        <v>990691.85</v>
      </c>
      <c r="D1149" s="296" t="s">
        <v>7672</v>
      </c>
      <c r="E1149" s="297">
        <v>990691.85</v>
      </c>
    </row>
    <row r="1150" spans="1:5" ht="14.4" x14ac:dyDescent="0.3">
      <c r="A1150" s="294" t="s">
        <v>1444</v>
      </c>
      <c r="B1150" s="295">
        <v>90106.55</v>
      </c>
      <c r="D1150" s="296" t="s">
        <v>7673</v>
      </c>
      <c r="E1150" s="297">
        <v>90106.55</v>
      </c>
    </row>
    <row r="1151" spans="1:5" ht="14.4" x14ac:dyDescent="0.3">
      <c r="A1151" s="294" t="s">
        <v>459</v>
      </c>
      <c r="B1151" s="295">
        <v>315725.49</v>
      </c>
      <c r="D1151" s="296" t="s">
        <v>7674</v>
      </c>
      <c r="E1151" s="297">
        <v>315725.49</v>
      </c>
    </row>
    <row r="1152" spans="1:5" ht="14.4" x14ac:dyDescent="0.3">
      <c r="A1152" s="294" t="s">
        <v>460</v>
      </c>
      <c r="B1152" s="295">
        <v>85424</v>
      </c>
      <c r="D1152" s="296" t="s">
        <v>7675</v>
      </c>
      <c r="E1152" s="297">
        <v>85424</v>
      </c>
    </row>
    <row r="1153" spans="1:5" ht="14.4" x14ac:dyDescent="0.3">
      <c r="A1153" s="294" t="s">
        <v>461</v>
      </c>
      <c r="B1153" s="295">
        <v>5557</v>
      </c>
      <c r="D1153" s="296" t="s">
        <v>10124</v>
      </c>
      <c r="E1153" s="297">
        <v>5557</v>
      </c>
    </row>
    <row r="1154" spans="1:5" ht="14.4" x14ac:dyDescent="0.3">
      <c r="A1154" s="294" t="s">
        <v>1445</v>
      </c>
      <c r="B1154" s="295">
        <v>13241.98</v>
      </c>
      <c r="D1154" s="296" t="s">
        <v>7676</v>
      </c>
      <c r="E1154" s="297">
        <v>13241.98</v>
      </c>
    </row>
    <row r="1155" spans="1:5" ht="14.4" x14ac:dyDescent="0.3">
      <c r="A1155" s="294" t="s">
        <v>1446</v>
      </c>
      <c r="B1155" s="295">
        <v>73439</v>
      </c>
      <c r="D1155" s="296" t="s">
        <v>7677</v>
      </c>
      <c r="E1155" s="297">
        <v>73439</v>
      </c>
    </row>
    <row r="1156" spans="1:5" ht="14.4" x14ac:dyDescent="0.3">
      <c r="A1156" s="294" t="s">
        <v>1447</v>
      </c>
      <c r="B1156" s="295">
        <v>6708</v>
      </c>
      <c r="D1156" s="296" t="s">
        <v>7678</v>
      </c>
      <c r="E1156" s="297">
        <v>6708</v>
      </c>
    </row>
    <row r="1157" spans="1:5" ht="14.4" x14ac:dyDescent="0.3">
      <c r="A1157" s="294" t="s">
        <v>1448</v>
      </c>
      <c r="B1157" s="295">
        <v>2090</v>
      </c>
      <c r="D1157" s="296" t="s">
        <v>7679</v>
      </c>
      <c r="E1157" s="297">
        <v>2090</v>
      </c>
    </row>
    <row r="1158" spans="1:5" ht="14.4" x14ac:dyDescent="0.3">
      <c r="A1158" s="294" t="s">
        <v>1449</v>
      </c>
      <c r="B1158" s="295">
        <v>1296</v>
      </c>
      <c r="D1158" s="296" t="s">
        <v>7680</v>
      </c>
      <c r="E1158" s="297">
        <v>1296</v>
      </c>
    </row>
    <row r="1159" spans="1:5" ht="14.4" x14ac:dyDescent="0.3">
      <c r="A1159" s="294" t="s">
        <v>1450</v>
      </c>
      <c r="B1159" s="295">
        <v>1946</v>
      </c>
      <c r="D1159" s="296" t="s">
        <v>7681</v>
      </c>
      <c r="E1159" s="297">
        <v>1946</v>
      </c>
    </row>
    <row r="1160" spans="1:5" ht="14.4" x14ac:dyDescent="0.3">
      <c r="A1160" s="294" t="s">
        <v>1451</v>
      </c>
      <c r="B1160" s="295">
        <v>15320</v>
      </c>
      <c r="D1160" s="296" t="s">
        <v>7682</v>
      </c>
      <c r="E1160" s="297">
        <v>15320</v>
      </c>
    </row>
    <row r="1161" spans="1:5" ht="14.4" x14ac:dyDescent="0.3">
      <c r="A1161" s="294" t="s">
        <v>1452</v>
      </c>
      <c r="B1161" s="295">
        <v>4337</v>
      </c>
      <c r="D1161" s="296" t="s">
        <v>7683</v>
      </c>
      <c r="E1161" s="297">
        <v>4337</v>
      </c>
    </row>
    <row r="1162" spans="1:5" ht="14.4" x14ac:dyDescent="0.3">
      <c r="A1162" s="294" t="s">
        <v>1453</v>
      </c>
      <c r="B1162" s="295">
        <v>10252</v>
      </c>
      <c r="D1162" s="296" t="s">
        <v>7684</v>
      </c>
      <c r="E1162" s="297">
        <v>10252</v>
      </c>
    </row>
    <row r="1163" spans="1:5" ht="14.4" x14ac:dyDescent="0.3">
      <c r="A1163" s="294" t="s">
        <v>1454</v>
      </c>
      <c r="B1163" s="295">
        <v>9551.33</v>
      </c>
      <c r="D1163" s="296" t="s">
        <v>7685</v>
      </c>
      <c r="E1163" s="297">
        <v>9551.33</v>
      </c>
    </row>
    <row r="1164" spans="1:5" ht="14.4" x14ac:dyDescent="0.3">
      <c r="A1164" s="294" t="s">
        <v>1455</v>
      </c>
      <c r="B1164" s="295">
        <v>33233.43</v>
      </c>
      <c r="D1164" s="296" t="s">
        <v>7686</v>
      </c>
      <c r="E1164" s="297">
        <v>33233.43</v>
      </c>
    </row>
    <row r="1165" spans="1:5" ht="14.4" x14ac:dyDescent="0.3">
      <c r="A1165" s="294" t="s">
        <v>1456</v>
      </c>
      <c r="B1165" s="295">
        <v>354</v>
      </c>
      <c r="D1165" s="296" t="s">
        <v>7687</v>
      </c>
      <c r="E1165" s="297">
        <v>354</v>
      </c>
    </row>
    <row r="1166" spans="1:5" ht="14.4" x14ac:dyDescent="0.3">
      <c r="A1166" s="294" t="s">
        <v>1457</v>
      </c>
      <c r="B1166" s="295">
        <v>207163.33</v>
      </c>
      <c r="D1166" s="296" t="s">
        <v>7688</v>
      </c>
      <c r="E1166" s="297">
        <v>207163.33</v>
      </c>
    </row>
    <row r="1167" spans="1:5" ht="14.4" x14ac:dyDescent="0.3">
      <c r="A1167" s="294" t="s">
        <v>1458</v>
      </c>
      <c r="B1167" s="295">
        <v>8660</v>
      </c>
      <c r="D1167" s="296" t="s">
        <v>7689</v>
      </c>
      <c r="E1167" s="297">
        <v>8660</v>
      </c>
    </row>
    <row r="1168" spans="1:5" ht="14.4" x14ac:dyDescent="0.3">
      <c r="A1168" s="294" t="s">
        <v>1459</v>
      </c>
      <c r="B1168" s="295">
        <v>6797</v>
      </c>
      <c r="D1168" s="296" t="s">
        <v>7690</v>
      </c>
      <c r="E1168" s="297">
        <v>6797</v>
      </c>
    </row>
    <row r="1169" spans="1:5" ht="14.4" x14ac:dyDescent="0.3">
      <c r="A1169" s="294" t="s">
        <v>1460</v>
      </c>
      <c r="B1169" s="295">
        <v>251</v>
      </c>
      <c r="D1169" s="296" t="s">
        <v>7691</v>
      </c>
      <c r="E1169" s="297">
        <v>251</v>
      </c>
    </row>
    <row r="1170" spans="1:5" ht="14.4" x14ac:dyDescent="0.3">
      <c r="A1170" s="294" t="s">
        <v>462</v>
      </c>
      <c r="B1170" s="295">
        <v>13317</v>
      </c>
      <c r="D1170" s="296" t="s">
        <v>10125</v>
      </c>
      <c r="E1170" s="297">
        <v>13317</v>
      </c>
    </row>
    <row r="1171" spans="1:5" ht="14.4" x14ac:dyDescent="0.3">
      <c r="A1171" s="294" t="s">
        <v>4042</v>
      </c>
      <c r="B1171" s="295">
        <v>483</v>
      </c>
      <c r="D1171" s="296" t="s">
        <v>10467</v>
      </c>
      <c r="E1171" s="297">
        <v>483</v>
      </c>
    </row>
    <row r="1172" spans="1:5" ht="14.4" x14ac:dyDescent="0.3">
      <c r="A1172" s="294" t="s">
        <v>1461</v>
      </c>
      <c r="B1172" s="295">
        <v>1455.98</v>
      </c>
      <c r="D1172" s="296" t="s">
        <v>7692</v>
      </c>
      <c r="E1172" s="297">
        <v>1455.98</v>
      </c>
    </row>
    <row r="1173" spans="1:5" ht="14.4" x14ac:dyDescent="0.3">
      <c r="A1173" s="294" t="s">
        <v>1462</v>
      </c>
      <c r="B1173" s="295">
        <v>41222</v>
      </c>
      <c r="D1173" s="296" t="s">
        <v>7693</v>
      </c>
      <c r="E1173" s="297">
        <v>41222</v>
      </c>
    </row>
    <row r="1174" spans="1:5" ht="14.4" x14ac:dyDescent="0.3">
      <c r="A1174" s="294" t="s">
        <v>1463</v>
      </c>
      <c r="B1174" s="295">
        <v>14158.19</v>
      </c>
      <c r="D1174" s="296" t="s">
        <v>7694</v>
      </c>
      <c r="E1174" s="297">
        <v>14158.19</v>
      </c>
    </row>
    <row r="1175" spans="1:5" ht="14.4" x14ac:dyDescent="0.3">
      <c r="A1175" s="294" t="s">
        <v>1464</v>
      </c>
      <c r="B1175" s="295">
        <v>11526</v>
      </c>
      <c r="D1175" s="296" t="s">
        <v>7695</v>
      </c>
      <c r="E1175" s="297">
        <v>11526</v>
      </c>
    </row>
    <row r="1176" spans="1:5" ht="14.4" x14ac:dyDescent="0.3">
      <c r="A1176" s="294" t="s">
        <v>1465</v>
      </c>
      <c r="B1176" s="295">
        <v>127035.5</v>
      </c>
      <c r="D1176" s="296" t="s">
        <v>7696</v>
      </c>
      <c r="E1176" s="297">
        <v>127035.5</v>
      </c>
    </row>
    <row r="1177" spans="1:5" ht="14.4" x14ac:dyDescent="0.3">
      <c r="A1177" s="294" t="s">
        <v>1466</v>
      </c>
      <c r="B1177" s="295">
        <v>13941</v>
      </c>
      <c r="D1177" s="296" t="s">
        <v>7697</v>
      </c>
      <c r="E1177" s="297">
        <v>13941</v>
      </c>
    </row>
    <row r="1178" spans="1:5" ht="14.4" x14ac:dyDescent="0.3">
      <c r="A1178" s="294" t="s">
        <v>1467</v>
      </c>
      <c r="B1178" s="295">
        <v>2658</v>
      </c>
      <c r="D1178" s="296" t="s">
        <v>7698</v>
      </c>
      <c r="E1178" s="297">
        <v>2658</v>
      </c>
    </row>
    <row r="1179" spans="1:5" ht="14.4" x14ac:dyDescent="0.3">
      <c r="A1179" s="294" t="s">
        <v>1468</v>
      </c>
      <c r="B1179" s="295">
        <v>1285</v>
      </c>
      <c r="D1179" s="296" t="s">
        <v>7699</v>
      </c>
      <c r="E1179" s="297">
        <v>1285</v>
      </c>
    </row>
    <row r="1180" spans="1:5" ht="14.4" x14ac:dyDescent="0.3">
      <c r="A1180" s="294" t="s">
        <v>1469</v>
      </c>
      <c r="B1180" s="295">
        <v>31899</v>
      </c>
      <c r="D1180" s="296" t="s">
        <v>7700</v>
      </c>
      <c r="E1180" s="297">
        <v>31899</v>
      </c>
    </row>
    <row r="1181" spans="1:5" ht="14.4" x14ac:dyDescent="0.3">
      <c r="A1181" s="294" t="s">
        <v>1470</v>
      </c>
      <c r="B1181" s="295">
        <v>1841.07</v>
      </c>
      <c r="D1181" s="296" t="s">
        <v>7701</v>
      </c>
      <c r="E1181" s="297">
        <v>1841.07</v>
      </c>
    </row>
    <row r="1182" spans="1:5" ht="14.4" x14ac:dyDescent="0.3">
      <c r="A1182" s="294" t="s">
        <v>463</v>
      </c>
      <c r="B1182" s="295">
        <v>580</v>
      </c>
      <c r="D1182" s="296" t="s">
        <v>10126</v>
      </c>
      <c r="E1182" s="297">
        <v>580</v>
      </c>
    </row>
    <row r="1183" spans="1:5" ht="14.4" x14ac:dyDescent="0.3">
      <c r="A1183" s="294" t="s">
        <v>1471</v>
      </c>
      <c r="B1183" s="295">
        <v>38298.97</v>
      </c>
      <c r="D1183" s="296" t="s">
        <v>7702</v>
      </c>
      <c r="E1183" s="297">
        <v>38298.97</v>
      </c>
    </row>
    <row r="1184" spans="1:5" ht="14.4" x14ac:dyDescent="0.3">
      <c r="A1184" s="294" t="s">
        <v>1472</v>
      </c>
      <c r="B1184" s="295">
        <v>1085</v>
      </c>
      <c r="D1184" s="296" t="s">
        <v>7703</v>
      </c>
      <c r="E1184" s="297">
        <v>1085</v>
      </c>
    </row>
    <row r="1185" spans="1:5" ht="14.4" x14ac:dyDescent="0.3">
      <c r="A1185" s="294" t="s">
        <v>464</v>
      </c>
      <c r="B1185" s="295">
        <v>105261.91</v>
      </c>
      <c r="D1185" s="296" t="s">
        <v>7704</v>
      </c>
      <c r="E1185" s="297">
        <v>105261.91</v>
      </c>
    </row>
    <row r="1186" spans="1:5" ht="14.4" x14ac:dyDescent="0.3">
      <c r="A1186" s="294" t="s">
        <v>1473</v>
      </c>
      <c r="B1186" s="295">
        <v>17804.12</v>
      </c>
      <c r="D1186" s="296" t="s">
        <v>7705</v>
      </c>
      <c r="E1186" s="297">
        <v>17804.12</v>
      </c>
    </row>
    <row r="1187" spans="1:5" ht="14.4" x14ac:dyDescent="0.3">
      <c r="A1187" s="294" t="s">
        <v>1474</v>
      </c>
      <c r="B1187" s="295">
        <v>4757</v>
      </c>
      <c r="D1187" s="296" t="s">
        <v>7706</v>
      </c>
      <c r="E1187" s="297">
        <v>4757</v>
      </c>
    </row>
    <row r="1188" spans="1:5" ht="14.4" x14ac:dyDescent="0.3">
      <c r="A1188" s="294" t="s">
        <v>4043</v>
      </c>
      <c r="B1188" s="295">
        <v>2900.16</v>
      </c>
      <c r="D1188" s="296" t="s">
        <v>7707</v>
      </c>
      <c r="E1188" s="297">
        <v>2900.16</v>
      </c>
    </row>
    <row r="1189" spans="1:5" ht="14.4" x14ac:dyDescent="0.3">
      <c r="A1189" s="294" t="s">
        <v>1475</v>
      </c>
      <c r="B1189" s="295">
        <v>2446</v>
      </c>
      <c r="D1189" s="296" t="s">
        <v>7708</v>
      </c>
      <c r="E1189" s="297">
        <v>2446</v>
      </c>
    </row>
    <row r="1190" spans="1:5" ht="14.4" x14ac:dyDescent="0.3">
      <c r="A1190" s="294" t="s">
        <v>4044</v>
      </c>
      <c r="B1190" s="295">
        <v>1477.56</v>
      </c>
      <c r="D1190" s="296" t="s">
        <v>7709</v>
      </c>
      <c r="E1190" s="297">
        <v>1477.56</v>
      </c>
    </row>
    <row r="1191" spans="1:5" ht="14.4" x14ac:dyDescent="0.3">
      <c r="A1191" s="294" t="s">
        <v>1476</v>
      </c>
      <c r="B1191" s="295">
        <v>177419</v>
      </c>
      <c r="D1191" s="296" t="s">
        <v>7710</v>
      </c>
      <c r="E1191" s="297">
        <v>177419</v>
      </c>
    </row>
    <row r="1192" spans="1:5" ht="14.4" x14ac:dyDescent="0.3">
      <c r="A1192" s="294" t="s">
        <v>1477</v>
      </c>
      <c r="B1192" s="295">
        <v>13123.53</v>
      </c>
      <c r="D1192" s="296" t="s">
        <v>7711</v>
      </c>
      <c r="E1192" s="297">
        <v>13123.53</v>
      </c>
    </row>
    <row r="1193" spans="1:5" ht="14.4" x14ac:dyDescent="0.3">
      <c r="A1193" s="294" t="s">
        <v>1478</v>
      </c>
      <c r="B1193" s="295">
        <v>124324.13</v>
      </c>
      <c r="D1193" s="296" t="s">
        <v>7712</v>
      </c>
      <c r="E1193" s="297">
        <v>124324.13</v>
      </c>
    </row>
    <row r="1194" spans="1:5" ht="14.4" x14ac:dyDescent="0.3">
      <c r="A1194" s="294" t="s">
        <v>1479</v>
      </c>
      <c r="B1194" s="295">
        <v>837</v>
      </c>
      <c r="D1194" s="296" t="s">
        <v>7713</v>
      </c>
      <c r="E1194" s="297">
        <v>837</v>
      </c>
    </row>
    <row r="1195" spans="1:5" ht="14.4" x14ac:dyDescent="0.3">
      <c r="A1195" s="294" t="s">
        <v>1480</v>
      </c>
      <c r="B1195" s="295">
        <v>7932.05</v>
      </c>
      <c r="D1195" s="296" t="s">
        <v>7714</v>
      </c>
      <c r="E1195" s="297">
        <v>7932.05</v>
      </c>
    </row>
    <row r="1196" spans="1:5" ht="14.4" x14ac:dyDescent="0.3">
      <c r="A1196" s="294" t="s">
        <v>1481</v>
      </c>
      <c r="B1196" s="295">
        <v>51150.28</v>
      </c>
      <c r="D1196" s="296" t="s">
        <v>7715</v>
      </c>
      <c r="E1196" s="297">
        <v>51150.28</v>
      </c>
    </row>
    <row r="1197" spans="1:5" ht="14.4" x14ac:dyDescent="0.3">
      <c r="A1197" s="294" t="s">
        <v>1482</v>
      </c>
      <c r="B1197" s="295">
        <v>12982.15</v>
      </c>
      <c r="D1197" s="296" t="s">
        <v>7716</v>
      </c>
      <c r="E1197" s="297">
        <v>12982.15</v>
      </c>
    </row>
    <row r="1198" spans="1:5" ht="14.4" x14ac:dyDescent="0.3">
      <c r="A1198" s="294" t="s">
        <v>1483</v>
      </c>
      <c r="B1198" s="295">
        <v>9524</v>
      </c>
      <c r="D1198" s="296" t="s">
        <v>7717</v>
      </c>
      <c r="E1198" s="297">
        <v>9524</v>
      </c>
    </row>
    <row r="1199" spans="1:5" ht="14.4" x14ac:dyDescent="0.3">
      <c r="A1199" s="294" t="s">
        <v>1484</v>
      </c>
      <c r="B1199" s="295">
        <v>28760.59</v>
      </c>
      <c r="D1199" s="296" t="s">
        <v>7718</v>
      </c>
      <c r="E1199" s="297">
        <v>28760.59</v>
      </c>
    </row>
    <row r="1200" spans="1:5" ht="14.4" x14ac:dyDescent="0.3">
      <c r="A1200" s="294" t="s">
        <v>1485</v>
      </c>
      <c r="B1200" s="295">
        <v>1410.99</v>
      </c>
      <c r="D1200" s="296" t="s">
        <v>7719</v>
      </c>
      <c r="E1200" s="297">
        <v>1410.99</v>
      </c>
    </row>
    <row r="1201" spans="1:5" ht="14.4" x14ac:dyDescent="0.3">
      <c r="A1201" s="294" t="s">
        <v>1486</v>
      </c>
      <c r="B1201" s="295">
        <v>1652</v>
      </c>
      <c r="D1201" s="296" t="s">
        <v>7720</v>
      </c>
      <c r="E1201" s="297">
        <v>1652</v>
      </c>
    </row>
    <row r="1202" spans="1:5" ht="14.4" x14ac:dyDescent="0.3">
      <c r="A1202" s="294" t="s">
        <v>1487</v>
      </c>
      <c r="B1202" s="295">
        <v>9738</v>
      </c>
      <c r="D1202" s="296" t="s">
        <v>7721</v>
      </c>
      <c r="E1202" s="297">
        <v>9738</v>
      </c>
    </row>
    <row r="1203" spans="1:5" ht="14.4" x14ac:dyDescent="0.3">
      <c r="A1203" s="294" t="s">
        <v>1488</v>
      </c>
      <c r="B1203" s="295">
        <v>164071</v>
      </c>
      <c r="D1203" s="296" t="s">
        <v>7722</v>
      </c>
      <c r="E1203" s="297">
        <v>164071</v>
      </c>
    </row>
    <row r="1204" spans="1:5" ht="14.4" x14ac:dyDescent="0.3">
      <c r="A1204" s="294" t="s">
        <v>465</v>
      </c>
      <c r="B1204" s="295">
        <v>612</v>
      </c>
      <c r="D1204" s="296" t="s">
        <v>10127</v>
      </c>
      <c r="E1204" s="297">
        <v>612</v>
      </c>
    </row>
    <row r="1205" spans="1:5" ht="14.4" x14ac:dyDescent="0.3">
      <c r="A1205" s="294" t="s">
        <v>1489</v>
      </c>
      <c r="B1205" s="295">
        <v>6317</v>
      </c>
      <c r="D1205" s="296" t="s">
        <v>7723</v>
      </c>
      <c r="E1205" s="297">
        <v>6317</v>
      </c>
    </row>
    <row r="1206" spans="1:5" ht="14.4" x14ac:dyDescent="0.3">
      <c r="A1206" s="294" t="s">
        <v>1490</v>
      </c>
      <c r="B1206" s="295">
        <v>4119.99</v>
      </c>
      <c r="D1206" s="296" t="s">
        <v>7724</v>
      </c>
      <c r="E1206" s="297">
        <v>4119.99</v>
      </c>
    </row>
    <row r="1207" spans="1:5" ht="14.4" x14ac:dyDescent="0.3">
      <c r="A1207" s="294" t="s">
        <v>1491</v>
      </c>
      <c r="B1207" s="295">
        <v>46349.16</v>
      </c>
      <c r="D1207" s="296" t="s">
        <v>7725</v>
      </c>
      <c r="E1207" s="297">
        <v>46349.16</v>
      </c>
    </row>
    <row r="1208" spans="1:5" ht="14.4" x14ac:dyDescent="0.3">
      <c r="A1208" s="294" t="s">
        <v>1492</v>
      </c>
      <c r="B1208" s="295">
        <v>3165</v>
      </c>
      <c r="D1208" s="296" t="s">
        <v>7726</v>
      </c>
      <c r="E1208" s="297">
        <v>3165</v>
      </c>
    </row>
    <row r="1209" spans="1:5" ht="14.4" x14ac:dyDescent="0.3">
      <c r="A1209" s="294" t="s">
        <v>1493</v>
      </c>
      <c r="B1209" s="295">
        <v>17853</v>
      </c>
      <c r="D1209" s="296" t="s">
        <v>7727</v>
      </c>
      <c r="E1209" s="297">
        <v>17853</v>
      </c>
    </row>
    <row r="1210" spans="1:5" ht="14.4" x14ac:dyDescent="0.3">
      <c r="A1210" s="294" t="s">
        <v>1494</v>
      </c>
      <c r="B1210" s="295">
        <v>6904.61</v>
      </c>
      <c r="D1210" s="296" t="s">
        <v>7728</v>
      </c>
      <c r="E1210" s="297">
        <v>6904.61</v>
      </c>
    </row>
    <row r="1211" spans="1:5" ht="14.4" x14ac:dyDescent="0.3">
      <c r="A1211" s="294" t="s">
        <v>1495</v>
      </c>
      <c r="B1211" s="295">
        <v>287</v>
      </c>
      <c r="D1211" s="296" t="s">
        <v>7729</v>
      </c>
      <c r="E1211" s="297">
        <v>287</v>
      </c>
    </row>
    <row r="1212" spans="1:5" ht="14.4" x14ac:dyDescent="0.3">
      <c r="A1212" s="294" t="s">
        <v>1496</v>
      </c>
      <c r="B1212" s="295">
        <v>45410</v>
      </c>
      <c r="D1212" s="296" t="s">
        <v>7730</v>
      </c>
      <c r="E1212" s="297">
        <v>45410</v>
      </c>
    </row>
    <row r="1213" spans="1:5" ht="14.4" x14ac:dyDescent="0.3">
      <c r="A1213" s="294" t="s">
        <v>1497</v>
      </c>
      <c r="B1213" s="295">
        <v>43618.559999999998</v>
      </c>
      <c r="D1213" s="296" t="s">
        <v>7731</v>
      </c>
      <c r="E1213" s="297">
        <v>43618.559999999998</v>
      </c>
    </row>
    <row r="1214" spans="1:5" ht="14.4" x14ac:dyDescent="0.3">
      <c r="A1214" s="294" t="s">
        <v>1498</v>
      </c>
      <c r="B1214" s="295">
        <v>161801.72</v>
      </c>
      <c r="D1214" s="296" t="s">
        <v>7732</v>
      </c>
      <c r="E1214" s="297">
        <v>161801.72</v>
      </c>
    </row>
    <row r="1215" spans="1:5" ht="14.4" x14ac:dyDescent="0.3">
      <c r="A1215" s="294" t="s">
        <v>1499</v>
      </c>
      <c r="B1215" s="295">
        <v>2933</v>
      </c>
      <c r="D1215" s="296" t="s">
        <v>7733</v>
      </c>
      <c r="E1215" s="297">
        <v>2933</v>
      </c>
    </row>
    <row r="1216" spans="1:5" ht="14.4" x14ac:dyDescent="0.3">
      <c r="A1216" s="294" t="s">
        <v>1500</v>
      </c>
      <c r="B1216" s="295">
        <v>4946</v>
      </c>
      <c r="D1216" s="296" t="s">
        <v>7734</v>
      </c>
      <c r="E1216" s="297">
        <v>4946</v>
      </c>
    </row>
    <row r="1217" spans="1:5" ht="14.4" x14ac:dyDescent="0.3">
      <c r="A1217" s="294" t="s">
        <v>466</v>
      </c>
      <c r="B1217" s="295">
        <v>13310</v>
      </c>
      <c r="D1217" s="296" t="s">
        <v>10128</v>
      </c>
      <c r="E1217" s="297">
        <v>13310</v>
      </c>
    </row>
    <row r="1218" spans="1:5" ht="14.4" x14ac:dyDescent="0.3">
      <c r="A1218" s="294" t="s">
        <v>1501</v>
      </c>
      <c r="B1218" s="295">
        <v>1101</v>
      </c>
      <c r="D1218" s="296" t="s">
        <v>7735</v>
      </c>
      <c r="E1218" s="297">
        <v>1101</v>
      </c>
    </row>
    <row r="1219" spans="1:5" ht="14.4" x14ac:dyDescent="0.3">
      <c r="A1219" s="294" t="s">
        <v>1502</v>
      </c>
      <c r="B1219" s="295">
        <v>111955.15</v>
      </c>
      <c r="D1219" s="296" t="s">
        <v>7736</v>
      </c>
      <c r="E1219" s="297">
        <v>111955.15</v>
      </c>
    </row>
    <row r="1220" spans="1:5" ht="14.4" x14ac:dyDescent="0.3">
      <c r="A1220" s="294" t="s">
        <v>1503</v>
      </c>
      <c r="B1220" s="295">
        <v>9249.52</v>
      </c>
      <c r="D1220" s="296" t="s">
        <v>7737</v>
      </c>
      <c r="E1220" s="297">
        <v>9249.52</v>
      </c>
    </row>
    <row r="1221" spans="1:5" ht="14.4" x14ac:dyDescent="0.3">
      <c r="A1221" s="294" t="s">
        <v>1504</v>
      </c>
      <c r="B1221" s="295">
        <v>7489.57</v>
      </c>
      <c r="D1221" s="296" t="s">
        <v>7738</v>
      </c>
      <c r="E1221" s="297">
        <v>7489.57</v>
      </c>
    </row>
    <row r="1222" spans="1:5" ht="14.4" x14ac:dyDescent="0.3">
      <c r="A1222" s="294" t="s">
        <v>1505</v>
      </c>
      <c r="B1222" s="295">
        <v>689</v>
      </c>
      <c r="D1222" s="296" t="s">
        <v>7739</v>
      </c>
      <c r="E1222" s="297">
        <v>689</v>
      </c>
    </row>
    <row r="1223" spans="1:5" ht="14.4" x14ac:dyDescent="0.3">
      <c r="A1223" s="294" t="s">
        <v>467</v>
      </c>
      <c r="B1223" s="295">
        <v>1426</v>
      </c>
      <c r="D1223" s="296" t="s">
        <v>10129</v>
      </c>
      <c r="E1223" s="297">
        <v>1426</v>
      </c>
    </row>
    <row r="1224" spans="1:5" ht="14.4" x14ac:dyDescent="0.3">
      <c r="A1224" s="294" t="s">
        <v>1506</v>
      </c>
      <c r="B1224" s="295">
        <v>19747</v>
      </c>
      <c r="D1224" s="296" t="s">
        <v>7740</v>
      </c>
      <c r="E1224" s="297">
        <v>19747</v>
      </c>
    </row>
    <row r="1225" spans="1:5" ht="14.4" x14ac:dyDescent="0.3">
      <c r="A1225" s="294" t="s">
        <v>1507</v>
      </c>
      <c r="B1225" s="295">
        <v>153.80000000000001</v>
      </c>
      <c r="D1225" s="296" t="s">
        <v>7741</v>
      </c>
      <c r="E1225" s="297">
        <v>153.80000000000001</v>
      </c>
    </row>
    <row r="1226" spans="1:5" ht="14.4" x14ac:dyDescent="0.3">
      <c r="A1226" s="294" t="s">
        <v>1508</v>
      </c>
      <c r="B1226" s="295">
        <v>207604</v>
      </c>
      <c r="D1226" s="296" t="s">
        <v>7742</v>
      </c>
      <c r="E1226" s="297">
        <v>207604</v>
      </c>
    </row>
    <row r="1227" spans="1:5" ht="14.4" x14ac:dyDescent="0.3">
      <c r="A1227" s="294" t="s">
        <v>1509</v>
      </c>
      <c r="B1227" s="295">
        <v>2061</v>
      </c>
      <c r="D1227" s="296" t="s">
        <v>7743</v>
      </c>
      <c r="E1227" s="297">
        <v>2061</v>
      </c>
    </row>
    <row r="1228" spans="1:5" ht="14.4" x14ac:dyDescent="0.3">
      <c r="A1228" s="294" t="s">
        <v>1510</v>
      </c>
      <c r="B1228" s="295">
        <v>1798</v>
      </c>
      <c r="D1228" s="296" t="s">
        <v>7744</v>
      </c>
      <c r="E1228" s="297">
        <v>1798</v>
      </c>
    </row>
    <row r="1229" spans="1:5" ht="14.4" x14ac:dyDescent="0.3">
      <c r="A1229" s="294" t="s">
        <v>1511</v>
      </c>
      <c r="B1229" s="295">
        <v>11730</v>
      </c>
      <c r="D1229" s="296" t="s">
        <v>7745</v>
      </c>
      <c r="E1229" s="297">
        <v>11730</v>
      </c>
    </row>
    <row r="1230" spans="1:5" ht="14.4" x14ac:dyDescent="0.3">
      <c r="A1230" s="294" t="s">
        <v>1512</v>
      </c>
      <c r="B1230" s="295">
        <v>5300</v>
      </c>
      <c r="D1230" s="296" t="s">
        <v>7746</v>
      </c>
      <c r="E1230" s="297">
        <v>5300</v>
      </c>
    </row>
    <row r="1231" spans="1:5" ht="14.4" x14ac:dyDescent="0.3">
      <c r="A1231" s="294" t="s">
        <v>1513</v>
      </c>
      <c r="B1231" s="295">
        <v>1608.09</v>
      </c>
      <c r="D1231" s="296" t="s">
        <v>7747</v>
      </c>
      <c r="E1231" s="297">
        <v>1608.09</v>
      </c>
    </row>
    <row r="1232" spans="1:5" ht="14.4" x14ac:dyDescent="0.3">
      <c r="A1232" s="294" t="s">
        <v>1514</v>
      </c>
      <c r="B1232" s="295">
        <v>1977</v>
      </c>
      <c r="D1232" s="296" t="s">
        <v>7748</v>
      </c>
      <c r="E1232" s="297">
        <v>1977</v>
      </c>
    </row>
    <row r="1233" spans="1:5" ht="14.4" x14ac:dyDescent="0.3">
      <c r="A1233" s="294" t="s">
        <v>1515</v>
      </c>
      <c r="B1233" s="295">
        <v>4739</v>
      </c>
      <c r="D1233" s="296" t="s">
        <v>7749</v>
      </c>
      <c r="E1233" s="297">
        <v>4739</v>
      </c>
    </row>
    <row r="1234" spans="1:5" ht="14.4" x14ac:dyDescent="0.3">
      <c r="A1234" s="294" t="s">
        <v>468</v>
      </c>
      <c r="B1234" s="295">
        <v>683</v>
      </c>
      <c r="D1234" s="296" t="s">
        <v>10130</v>
      </c>
      <c r="E1234" s="297">
        <v>683</v>
      </c>
    </row>
    <row r="1235" spans="1:5" ht="14.4" x14ac:dyDescent="0.3">
      <c r="A1235" s="294" t="s">
        <v>1516</v>
      </c>
      <c r="B1235" s="295">
        <v>4607</v>
      </c>
      <c r="D1235" s="296" t="s">
        <v>7750</v>
      </c>
      <c r="E1235" s="297">
        <v>4607</v>
      </c>
    </row>
    <row r="1236" spans="1:5" ht="14.4" x14ac:dyDescent="0.3">
      <c r="A1236" s="294" t="s">
        <v>1517</v>
      </c>
      <c r="B1236" s="295">
        <v>1095</v>
      </c>
      <c r="D1236" s="296" t="s">
        <v>7751</v>
      </c>
      <c r="E1236" s="297">
        <v>1095</v>
      </c>
    </row>
    <row r="1237" spans="1:5" ht="14.4" x14ac:dyDescent="0.3">
      <c r="A1237" s="294" t="s">
        <v>1518</v>
      </c>
      <c r="B1237" s="295">
        <v>15709</v>
      </c>
      <c r="D1237" s="296" t="s">
        <v>7752</v>
      </c>
      <c r="E1237" s="297">
        <v>15709</v>
      </c>
    </row>
    <row r="1238" spans="1:5" ht="14.4" x14ac:dyDescent="0.3">
      <c r="A1238" s="294" t="s">
        <v>1519</v>
      </c>
      <c r="B1238" s="295">
        <v>370</v>
      </c>
      <c r="D1238" s="296" t="s">
        <v>7753</v>
      </c>
      <c r="E1238" s="297">
        <v>370</v>
      </c>
    </row>
    <row r="1239" spans="1:5" ht="14.4" x14ac:dyDescent="0.3">
      <c r="A1239" s="294" t="s">
        <v>1520</v>
      </c>
      <c r="B1239" s="295">
        <v>58661.68</v>
      </c>
      <c r="D1239" s="296" t="s">
        <v>7754</v>
      </c>
      <c r="E1239" s="297">
        <v>58661.68</v>
      </c>
    </row>
    <row r="1240" spans="1:5" ht="14.4" x14ac:dyDescent="0.3">
      <c r="A1240" s="294" t="s">
        <v>1521</v>
      </c>
      <c r="B1240" s="295">
        <v>3097</v>
      </c>
      <c r="D1240" s="296" t="s">
        <v>7755</v>
      </c>
      <c r="E1240" s="297">
        <v>3097</v>
      </c>
    </row>
    <row r="1241" spans="1:5" ht="14.4" x14ac:dyDescent="0.3">
      <c r="A1241" s="294" t="s">
        <v>1522</v>
      </c>
      <c r="B1241" s="295">
        <v>839863.87</v>
      </c>
      <c r="D1241" s="296" t="s">
        <v>7756</v>
      </c>
      <c r="E1241" s="297">
        <v>839863.87</v>
      </c>
    </row>
    <row r="1242" spans="1:5" ht="14.4" x14ac:dyDescent="0.3">
      <c r="A1242" s="294" t="s">
        <v>1523</v>
      </c>
      <c r="B1242" s="295">
        <v>1800</v>
      </c>
      <c r="D1242" s="296" t="s">
        <v>7757</v>
      </c>
      <c r="E1242" s="297">
        <v>1800</v>
      </c>
    </row>
    <row r="1243" spans="1:5" ht="14.4" x14ac:dyDescent="0.3">
      <c r="A1243" s="294" t="s">
        <v>1524</v>
      </c>
      <c r="B1243" s="295">
        <v>13086</v>
      </c>
      <c r="D1243" s="296" t="s">
        <v>7758</v>
      </c>
      <c r="E1243" s="297">
        <v>13086</v>
      </c>
    </row>
    <row r="1244" spans="1:5" ht="14.4" x14ac:dyDescent="0.3">
      <c r="A1244" s="294" t="s">
        <v>1525</v>
      </c>
      <c r="B1244" s="295">
        <v>2328</v>
      </c>
      <c r="D1244" s="296" t="s">
        <v>7759</v>
      </c>
      <c r="E1244" s="297">
        <v>2328</v>
      </c>
    </row>
    <row r="1245" spans="1:5" ht="14.4" x14ac:dyDescent="0.3">
      <c r="A1245" s="294" t="s">
        <v>1526</v>
      </c>
      <c r="B1245" s="295">
        <v>3501</v>
      </c>
      <c r="D1245" s="296" t="s">
        <v>7760</v>
      </c>
      <c r="E1245" s="297">
        <v>3501</v>
      </c>
    </row>
    <row r="1246" spans="1:5" ht="14.4" x14ac:dyDescent="0.3">
      <c r="A1246" s="294" t="s">
        <v>1527</v>
      </c>
      <c r="B1246" s="295">
        <v>2421.81</v>
      </c>
      <c r="D1246" s="296" t="s">
        <v>7761</v>
      </c>
      <c r="E1246" s="297">
        <v>2421.81</v>
      </c>
    </row>
    <row r="1247" spans="1:5" ht="14.4" x14ac:dyDescent="0.3">
      <c r="A1247" s="294" t="s">
        <v>1528</v>
      </c>
      <c r="B1247" s="295">
        <v>26107.42</v>
      </c>
      <c r="D1247" s="296" t="s">
        <v>7762</v>
      </c>
      <c r="E1247" s="297">
        <v>26107.42</v>
      </c>
    </row>
    <row r="1248" spans="1:5" ht="14.4" x14ac:dyDescent="0.3">
      <c r="A1248" s="294" t="s">
        <v>1529</v>
      </c>
      <c r="B1248" s="295">
        <v>1111</v>
      </c>
      <c r="D1248" s="296" t="s">
        <v>7763</v>
      </c>
      <c r="E1248" s="297">
        <v>1111</v>
      </c>
    </row>
    <row r="1249" spans="1:5" ht="14.4" x14ac:dyDescent="0.3">
      <c r="A1249" s="294" t="s">
        <v>1530</v>
      </c>
      <c r="B1249" s="295">
        <v>2691</v>
      </c>
      <c r="D1249" s="296" t="s">
        <v>7764</v>
      </c>
      <c r="E1249" s="297">
        <v>2691</v>
      </c>
    </row>
    <row r="1250" spans="1:5" ht="14.4" x14ac:dyDescent="0.3">
      <c r="A1250" s="294" t="s">
        <v>1531</v>
      </c>
      <c r="B1250" s="295">
        <v>100302</v>
      </c>
      <c r="D1250" s="296" t="s">
        <v>7765</v>
      </c>
      <c r="E1250" s="297">
        <v>100302</v>
      </c>
    </row>
    <row r="1251" spans="1:5" ht="14.4" x14ac:dyDescent="0.3">
      <c r="A1251" s="294" t="s">
        <v>1532</v>
      </c>
      <c r="B1251" s="295">
        <v>25515</v>
      </c>
      <c r="D1251" s="296" t="s">
        <v>7766</v>
      </c>
      <c r="E1251" s="297">
        <v>25515</v>
      </c>
    </row>
    <row r="1252" spans="1:5" ht="14.4" x14ac:dyDescent="0.3">
      <c r="A1252" s="294" t="s">
        <v>1533</v>
      </c>
      <c r="B1252" s="295">
        <v>285.68</v>
      </c>
      <c r="D1252" s="296" t="s">
        <v>7767</v>
      </c>
      <c r="E1252" s="297">
        <v>285.68</v>
      </c>
    </row>
    <row r="1253" spans="1:5" ht="14.4" x14ac:dyDescent="0.3">
      <c r="A1253" s="294" t="s">
        <v>1534</v>
      </c>
      <c r="B1253" s="295">
        <v>763</v>
      </c>
      <c r="D1253" s="296" t="s">
        <v>7768</v>
      </c>
      <c r="E1253" s="297">
        <v>763</v>
      </c>
    </row>
    <row r="1254" spans="1:5" ht="14.4" x14ac:dyDescent="0.3">
      <c r="A1254" s="294" t="s">
        <v>1535</v>
      </c>
      <c r="B1254" s="295">
        <v>29420</v>
      </c>
      <c r="D1254" s="296" t="s">
        <v>7769</v>
      </c>
      <c r="E1254" s="297">
        <v>29420</v>
      </c>
    </row>
    <row r="1255" spans="1:5" ht="14.4" x14ac:dyDescent="0.3">
      <c r="A1255" s="294" t="s">
        <v>1536</v>
      </c>
      <c r="B1255" s="295">
        <v>3325.56</v>
      </c>
      <c r="D1255" s="296" t="s">
        <v>7770</v>
      </c>
      <c r="E1255" s="297">
        <v>3325.56</v>
      </c>
    </row>
    <row r="1256" spans="1:5" ht="14.4" x14ac:dyDescent="0.3">
      <c r="A1256" s="294" t="s">
        <v>1537</v>
      </c>
      <c r="B1256" s="295">
        <v>167213.20000000001</v>
      </c>
      <c r="D1256" s="296" t="s">
        <v>7771</v>
      </c>
      <c r="E1256" s="297">
        <v>167213.20000000001</v>
      </c>
    </row>
    <row r="1257" spans="1:5" ht="14.4" x14ac:dyDescent="0.3">
      <c r="A1257" s="294" t="s">
        <v>1538</v>
      </c>
      <c r="B1257" s="295">
        <v>4919.9399999999996</v>
      </c>
      <c r="D1257" s="296" t="s">
        <v>7772</v>
      </c>
      <c r="E1257" s="297">
        <v>4919.9399999999996</v>
      </c>
    </row>
    <row r="1258" spans="1:5" ht="14.4" x14ac:dyDescent="0.3">
      <c r="A1258" s="294" t="s">
        <v>1539</v>
      </c>
      <c r="B1258" s="295">
        <v>1636</v>
      </c>
      <c r="D1258" s="296" t="s">
        <v>7773</v>
      </c>
      <c r="E1258" s="297">
        <v>1636</v>
      </c>
    </row>
    <row r="1259" spans="1:5" ht="14.4" x14ac:dyDescent="0.3">
      <c r="A1259" s="294" t="s">
        <v>1540</v>
      </c>
      <c r="B1259" s="295">
        <v>9453</v>
      </c>
      <c r="D1259" s="296" t="s">
        <v>7774</v>
      </c>
      <c r="E1259" s="297">
        <v>9453</v>
      </c>
    </row>
    <row r="1260" spans="1:5" ht="14.4" x14ac:dyDescent="0.3">
      <c r="A1260" s="294" t="s">
        <v>1541</v>
      </c>
      <c r="B1260" s="295">
        <v>872718</v>
      </c>
      <c r="D1260" s="296" t="s">
        <v>7775</v>
      </c>
      <c r="E1260" s="297">
        <v>872718</v>
      </c>
    </row>
    <row r="1261" spans="1:5" ht="14.4" x14ac:dyDescent="0.3">
      <c r="A1261" s="294" t="s">
        <v>1542</v>
      </c>
      <c r="B1261" s="295">
        <v>3191.48</v>
      </c>
      <c r="D1261" s="296" t="s">
        <v>7776</v>
      </c>
      <c r="E1261" s="297">
        <v>3191.48</v>
      </c>
    </row>
    <row r="1262" spans="1:5" ht="14.4" x14ac:dyDescent="0.3">
      <c r="A1262" s="294" t="s">
        <v>1543</v>
      </c>
      <c r="B1262" s="295">
        <v>1098</v>
      </c>
      <c r="D1262" s="296" t="s">
        <v>7777</v>
      </c>
      <c r="E1262" s="297">
        <v>1098</v>
      </c>
    </row>
    <row r="1263" spans="1:5" ht="14.4" x14ac:dyDescent="0.3">
      <c r="A1263" s="294" t="s">
        <v>1544</v>
      </c>
      <c r="B1263" s="295">
        <v>3213</v>
      </c>
      <c r="D1263" s="296" t="s">
        <v>7778</v>
      </c>
      <c r="E1263" s="297">
        <v>3213</v>
      </c>
    </row>
    <row r="1264" spans="1:5" ht="14.4" x14ac:dyDescent="0.3">
      <c r="A1264" s="294" t="s">
        <v>1545</v>
      </c>
      <c r="B1264" s="295">
        <v>80883.990000000005</v>
      </c>
      <c r="D1264" s="296" t="s">
        <v>7779</v>
      </c>
      <c r="E1264" s="297">
        <v>80883.990000000005</v>
      </c>
    </row>
    <row r="1265" spans="1:5" ht="14.4" x14ac:dyDescent="0.3">
      <c r="A1265" s="294" t="s">
        <v>1546</v>
      </c>
      <c r="B1265" s="295">
        <v>3976</v>
      </c>
      <c r="D1265" s="296" t="s">
        <v>7780</v>
      </c>
      <c r="E1265" s="297">
        <v>3976</v>
      </c>
    </row>
    <row r="1266" spans="1:5" ht="14.4" x14ac:dyDescent="0.3">
      <c r="A1266" s="294" t="s">
        <v>1547</v>
      </c>
      <c r="B1266" s="295">
        <v>2526.9</v>
      </c>
      <c r="D1266" s="296" t="s">
        <v>7781</v>
      </c>
      <c r="E1266" s="297">
        <v>2526.9</v>
      </c>
    </row>
    <row r="1267" spans="1:5" ht="14.4" x14ac:dyDescent="0.3">
      <c r="A1267" s="294" t="s">
        <v>1548</v>
      </c>
      <c r="B1267" s="295">
        <v>1397</v>
      </c>
      <c r="D1267" s="296" t="s">
        <v>7782</v>
      </c>
      <c r="E1267" s="297">
        <v>1397</v>
      </c>
    </row>
    <row r="1268" spans="1:5" ht="14.4" x14ac:dyDescent="0.3">
      <c r="A1268" s="294" t="s">
        <v>1549</v>
      </c>
      <c r="B1268" s="295">
        <v>3698.17</v>
      </c>
      <c r="D1268" s="296" t="s">
        <v>7783</v>
      </c>
      <c r="E1268" s="297">
        <v>3698.17</v>
      </c>
    </row>
    <row r="1269" spans="1:5" ht="14.4" x14ac:dyDescent="0.3">
      <c r="A1269" s="294" t="s">
        <v>1550</v>
      </c>
      <c r="B1269" s="295">
        <v>1193</v>
      </c>
      <c r="D1269" s="296" t="s">
        <v>7784</v>
      </c>
      <c r="E1269" s="297">
        <v>1193</v>
      </c>
    </row>
    <row r="1270" spans="1:5" ht="14.4" x14ac:dyDescent="0.3">
      <c r="A1270" s="294" t="s">
        <v>1551</v>
      </c>
      <c r="B1270" s="295">
        <v>14170.54</v>
      </c>
      <c r="D1270" s="296" t="s">
        <v>7785</v>
      </c>
      <c r="E1270" s="297">
        <v>14170.54</v>
      </c>
    </row>
    <row r="1271" spans="1:5" ht="14.4" x14ac:dyDescent="0.3">
      <c r="A1271" s="294" t="s">
        <v>1552</v>
      </c>
      <c r="B1271" s="295">
        <v>1281</v>
      </c>
      <c r="D1271" s="296" t="s">
        <v>7786</v>
      </c>
      <c r="E1271" s="297">
        <v>1281</v>
      </c>
    </row>
    <row r="1272" spans="1:5" ht="14.4" x14ac:dyDescent="0.3">
      <c r="A1272" s="294" t="s">
        <v>1553</v>
      </c>
      <c r="B1272" s="295">
        <v>3730</v>
      </c>
      <c r="D1272" s="296" t="s">
        <v>7787</v>
      </c>
      <c r="E1272" s="297">
        <v>3730</v>
      </c>
    </row>
    <row r="1273" spans="1:5" ht="14.4" x14ac:dyDescent="0.3">
      <c r="A1273" s="294" t="s">
        <v>1554</v>
      </c>
      <c r="B1273" s="295">
        <v>9060</v>
      </c>
      <c r="D1273" s="296" t="s">
        <v>7788</v>
      </c>
      <c r="E1273" s="297">
        <v>9060</v>
      </c>
    </row>
    <row r="1274" spans="1:5" ht="14.4" x14ac:dyDescent="0.3">
      <c r="A1274" s="294" t="s">
        <v>1555</v>
      </c>
      <c r="B1274" s="295">
        <v>2018.23</v>
      </c>
      <c r="D1274" s="296" t="s">
        <v>7789</v>
      </c>
      <c r="E1274" s="297">
        <v>2018.23</v>
      </c>
    </row>
    <row r="1275" spans="1:5" ht="14.4" x14ac:dyDescent="0.3">
      <c r="A1275" s="294" t="s">
        <v>1556</v>
      </c>
      <c r="B1275" s="295">
        <v>715</v>
      </c>
      <c r="D1275" s="296" t="s">
        <v>7790</v>
      </c>
      <c r="E1275" s="297">
        <v>715</v>
      </c>
    </row>
    <row r="1276" spans="1:5" ht="14.4" x14ac:dyDescent="0.3">
      <c r="A1276" s="294" t="s">
        <v>1557</v>
      </c>
      <c r="B1276" s="295">
        <v>73494</v>
      </c>
      <c r="D1276" s="296" t="s">
        <v>7791</v>
      </c>
      <c r="E1276" s="297">
        <v>73494</v>
      </c>
    </row>
    <row r="1277" spans="1:5" ht="14.4" x14ac:dyDescent="0.3">
      <c r="A1277" s="294" t="s">
        <v>1558</v>
      </c>
      <c r="B1277" s="295">
        <v>847</v>
      </c>
      <c r="D1277" s="296" t="s">
        <v>7792</v>
      </c>
      <c r="E1277" s="297">
        <v>847</v>
      </c>
    </row>
    <row r="1278" spans="1:5" ht="14.4" x14ac:dyDescent="0.3">
      <c r="A1278" s="294" t="s">
        <v>1559</v>
      </c>
      <c r="B1278" s="295">
        <v>184829.65</v>
      </c>
      <c r="D1278" s="296" t="s">
        <v>7793</v>
      </c>
      <c r="E1278" s="297">
        <v>184829.65</v>
      </c>
    </row>
    <row r="1279" spans="1:5" ht="14.4" x14ac:dyDescent="0.3">
      <c r="A1279" s="294" t="s">
        <v>1560</v>
      </c>
      <c r="B1279" s="295">
        <v>6662</v>
      </c>
      <c r="D1279" s="296" t="s">
        <v>7794</v>
      </c>
      <c r="E1279" s="297">
        <v>6662</v>
      </c>
    </row>
    <row r="1280" spans="1:5" ht="14.4" x14ac:dyDescent="0.3">
      <c r="A1280" s="294" t="s">
        <v>1561</v>
      </c>
      <c r="B1280" s="295">
        <v>43382</v>
      </c>
      <c r="D1280" s="296" t="s">
        <v>7795</v>
      </c>
      <c r="E1280" s="297">
        <v>43382</v>
      </c>
    </row>
    <row r="1281" spans="1:5" ht="14.4" x14ac:dyDescent="0.3">
      <c r="A1281" s="294" t="s">
        <v>1562</v>
      </c>
      <c r="B1281" s="295">
        <v>644</v>
      </c>
      <c r="D1281" s="296" t="s">
        <v>7796</v>
      </c>
      <c r="E1281" s="297">
        <v>644</v>
      </c>
    </row>
    <row r="1282" spans="1:5" ht="14.4" x14ac:dyDescent="0.3">
      <c r="A1282" s="294" t="s">
        <v>1563</v>
      </c>
      <c r="B1282" s="295">
        <v>15861</v>
      </c>
      <c r="D1282" s="296" t="s">
        <v>7797</v>
      </c>
      <c r="E1282" s="297">
        <v>15861</v>
      </c>
    </row>
    <row r="1283" spans="1:5" ht="14.4" x14ac:dyDescent="0.3">
      <c r="A1283" s="294" t="s">
        <v>1564</v>
      </c>
      <c r="B1283" s="295">
        <v>7511.42</v>
      </c>
      <c r="D1283" s="296" t="s">
        <v>7798</v>
      </c>
      <c r="E1283" s="297">
        <v>7511.42</v>
      </c>
    </row>
    <row r="1284" spans="1:5" ht="14.4" x14ac:dyDescent="0.3">
      <c r="A1284" s="294" t="s">
        <v>1565</v>
      </c>
      <c r="B1284" s="295">
        <v>27822</v>
      </c>
      <c r="D1284" s="296" t="s">
        <v>7799</v>
      </c>
      <c r="E1284" s="297">
        <v>27822</v>
      </c>
    </row>
    <row r="1285" spans="1:5" ht="14.4" x14ac:dyDescent="0.3">
      <c r="A1285" s="294" t="s">
        <v>1566</v>
      </c>
      <c r="B1285" s="295">
        <v>38952</v>
      </c>
      <c r="D1285" s="296" t="s">
        <v>7800</v>
      </c>
      <c r="E1285" s="297">
        <v>38952</v>
      </c>
    </row>
    <row r="1286" spans="1:5" ht="14.4" x14ac:dyDescent="0.3">
      <c r="A1286" s="294" t="s">
        <v>1567</v>
      </c>
      <c r="B1286" s="295">
        <v>64769.4</v>
      </c>
      <c r="D1286" s="296" t="s">
        <v>7801</v>
      </c>
      <c r="E1286" s="297">
        <v>64769.4</v>
      </c>
    </row>
    <row r="1287" spans="1:5" ht="14.4" x14ac:dyDescent="0.3">
      <c r="A1287" s="294" t="s">
        <v>1568</v>
      </c>
      <c r="B1287" s="295">
        <v>19065.55</v>
      </c>
      <c r="D1287" s="296" t="s">
        <v>7802</v>
      </c>
      <c r="E1287" s="297">
        <v>19065.55</v>
      </c>
    </row>
    <row r="1288" spans="1:5" ht="14.4" x14ac:dyDescent="0.3">
      <c r="A1288" s="294" t="s">
        <v>1569</v>
      </c>
      <c r="B1288" s="295">
        <v>38944.080000000002</v>
      </c>
      <c r="D1288" s="296" t="s">
        <v>7803</v>
      </c>
      <c r="E1288" s="297">
        <v>38944.080000000002</v>
      </c>
    </row>
    <row r="1289" spans="1:5" ht="14.4" x14ac:dyDescent="0.3">
      <c r="A1289" s="294" t="s">
        <v>1570</v>
      </c>
      <c r="B1289" s="295">
        <v>320</v>
      </c>
      <c r="D1289" s="296" t="s">
        <v>7804</v>
      </c>
      <c r="E1289" s="297">
        <v>320</v>
      </c>
    </row>
    <row r="1290" spans="1:5" ht="14.4" x14ac:dyDescent="0.3">
      <c r="A1290" s="294" t="s">
        <v>1571</v>
      </c>
      <c r="B1290" s="295">
        <v>5600</v>
      </c>
      <c r="D1290" s="296" t="s">
        <v>7805</v>
      </c>
      <c r="E1290" s="297">
        <v>5600</v>
      </c>
    </row>
    <row r="1291" spans="1:5" ht="14.4" x14ac:dyDescent="0.3">
      <c r="A1291" s="294" t="s">
        <v>4045</v>
      </c>
      <c r="B1291" s="295">
        <v>3625.57</v>
      </c>
      <c r="D1291" s="296" t="s">
        <v>10468</v>
      </c>
      <c r="E1291" s="297">
        <v>3625.57</v>
      </c>
    </row>
    <row r="1292" spans="1:5" ht="14.4" x14ac:dyDescent="0.3">
      <c r="A1292" s="294" t="s">
        <v>4046</v>
      </c>
      <c r="B1292" s="295">
        <v>1902</v>
      </c>
      <c r="D1292" s="296" t="s">
        <v>7806</v>
      </c>
      <c r="E1292" s="297">
        <v>1902</v>
      </c>
    </row>
    <row r="1293" spans="1:5" ht="14.4" x14ac:dyDescent="0.3">
      <c r="A1293" s="294" t="s">
        <v>1572</v>
      </c>
      <c r="B1293" s="295">
        <v>11639</v>
      </c>
      <c r="D1293" s="296" t="s">
        <v>7807</v>
      </c>
      <c r="E1293" s="297">
        <v>11639</v>
      </c>
    </row>
    <row r="1294" spans="1:5" ht="14.4" x14ac:dyDescent="0.3">
      <c r="A1294" s="294" t="s">
        <v>1573</v>
      </c>
      <c r="B1294" s="295">
        <v>1930</v>
      </c>
      <c r="D1294" s="296" t="s">
        <v>7808</v>
      </c>
      <c r="E1294" s="297">
        <v>1930</v>
      </c>
    </row>
    <row r="1295" spans="1:5" ht="14.4" x14ac:dyDescent="0.3">
      <c r="A1295" s="294" t="s">
        <v>1574</v>
      </c>
      <c r="B1295" s="295">
        <v>119841</v>
      </c>
      <c r="D1295" s="296" t="s">
        <v>7809</v>
      </c>
      <c r="E1295" s="297">
        <v>119841</v>
      </c>
    </row>
    <row r="1296" spans="1:5" ht="14.4" x14ac:dyDescent="0.3">
      <c r="A1296" s="294" t="s">
        <v>1575</v>
      </c>
      <c r="B1296" s="295">
        <v>3747.67</v>
      </c>
      <c r="D1296" s="296" t="s">
        <v>7810</v>
      </c>
      <c r="E1296" s="297">
        <v>3747.67</v>
      </c>
    </row>
    <row r="1297" spans="1:5" ht="14.4" x14ac:dyDescent="0.3">
      <c r="A1297" s="294" t="s">
        <v>1576</v>
      </c>
      <c r="B1297" s="295">
        <v>2241.17</v>
      </c>
      <c r="D1297" s="296" t="s">
        <v>7811</v>
      </c>
      <c r="E1297" s="297">
        <v>2241.17</v>
      </c>
    </row>
    <row r="1298" spans="1:5" ht="14.4" x14ac:dyDescent="0.3">
      <c r="A1298" s="294" t="s">
        <v>1577</v>
      </c>
      <c r="B1298" s="295">
        <v>2630</v>
      </c>
      <c r="D1298" s="296" t="s">
        <v>7812</v>
      </c>
      <c r="E1298" s="297">
        <v>2630</v>
      </c>
    </row>
    <row r="1299" spans="1:5" ht="14.4" x14ac:dyDescent="0.3">
      <c r="A1299" s="294" t="s">
        <v>1578</v>
      </c>
      <c r="B1299" s="295">
        <v>31772</v>
      </c>
      <c r="D1299" s="296" t="s">
        <v>7813</v>
      </c>
      <c r="E1299" s="297">
        <v>31772</v>
      </c>
    </row>
    <row r="1300" spans="1:5" ht="14.4" x14ac:dyDescent="0.3">
      <c r="A1300" s="294" t="s">
        <v>1579</v>
      </c>
      <c r="B1300" s="295">
        <v>1030</v>
      </c>
      <c r="D1300" s="296" t="s">
        <v>7814</v>
      </c>
      <c r="E1300" s="297">
        <v>1030</v>
      </c>
    </row>
    <row r="1301" spans="1:5" ht="14.4" x14ac:dyDescent="0.3">
      <c r="A1301" s="294" t="s">
        <v>4047</v>
      </c>
      <c r="B1301" s="295">
        <v>821</v>
      </c>
      <c r="D1301" s="296" t="s">
        <v>7815</v>
      </c>
      <c r="E1301" s="297">
        <v>821</v>
      </c>
    </row>
    <row r="1302" spans="1:5" ht="14.4" x14ac:dyDescent="0.3">
      <c r="A1302" s="294" t="s">
        <v>1580</v>
      </c>
      <c r="B1302" s="295">
        <v>27364.31</v>
      </c>
      <c r="D1302" s="296" t="s">
        <v>7816</v>
      </c>
      <c r="E1302" s="297">
        <v>27364.31</v>
      </c>
    </row>
    <row r="1303" spans="1:5" ht="14.4" x14ac:dyDescent="0.3">
      <c r="A1303" s="294" t="s">
        <v>1581</v>
      </c>
      <c r="B1303" s="295">
        <v>538</v>
      </c>
      <c r="D1303" s="296" t="s">
        <v>7817</v>
      </c>
      <c r="E1303" s="297">
        <v>538</v>
      </c>
    </row>
    <row r="1304" spans="1:5" ht="14.4" x14ac:dyDescent="0.3">
      <c r="A1304" s="294" t="s">
        <v>1582</v>
      </c>
      <c r="B1304" s="295">
        <v>36513.65</v>
      </c>
      <c r="D1304" s="296" t="s">
        <v>7818</v>
      </c>
      <c r="E1304" s="297">
        <v>36513.65</v>
      </c>
    </row>
    <row r="1305" spans="1:5" ht="14.4" x14ac:dyDescent="0.3">
      <c r="A1305" s="294" t="s">
        <v>1583</v>
      </c>
      <c r="B1305" s="295">
        <v>36896</v>
      </c>
      <c r="D1305" s="296" t="s">
        <v>7819</v>
      </c>
      <c r="E1305" s="297">
        <v>36896</v>
      </c>
    </row>
    <row r="1306" spans="1:5" ht="14.4" x14ac:dyDescent="0.3">
      <c r="A1306" s="294" t="s">
        <v>4048</v>
      </c>
      <c r="B1306" s="295">
        <v>297.60000000000002</v>
      </c>
      <c r="D1306" s="296" t="s">
        <v>7820</v>
      </c>
      <c r="E1306" s="297">
        <v>297.60000000000002</v>
      </c>
    </row>
    <row r="1307" spans="1:5" ht="14.4" x14ac:dyDescent="0.3">
      <c r="A1307" s="294" t="s">
        <v>1584</v>
      </c>
      <c r="B1307" s="295">
        <v>23631</v>
      </c>
      <c r="D1307" s="296" t="s">
        <v>7821</v>
      </c>
      <c r="E1307" s="297">
        <v>23631</v>
      </c>
    </row>
    <row r="1308" spans="1:5" ht="14.4" x14ac:dyDescent="0.3">
      <c r="A1308" s="294" t="s">
        <v>1585</v>
      </c>
      <c r="B1308" s="295">
        <v>8181.73</v>
      </c>
      <c r="D1308" s="296" t="s">
        <v>7822</v>
      </c>
      <c r="E1308" s="297">
        <v>8181.73</v>
      </c>
    </row>
    <row r="1309" spans="1:5" ht="14.4" x14ac:dyDescent="0.3">
      <c r="A1309" s="294" t="s">
        <v>1586</v>
      </c>
      <c r="B1309" s="295">
        <v>1346</v>
      </c>
      <c r="D1309" s="296" t="s">
        <v>7823</v>
      </c>
      <c r="E1309" s="297">
        <v>1346</v>
      </c>
    </row>
    <row r="1310" spans="1:5" ht="14.4" x14ac:dyDescent="0.3">
      <c r="A1310" s="294" t="s">
        <v>1587</v>
      </c>
      <c r="B1310" s="295">
        <v>5608.65</v>
      </c>
      <c r="D1310" s="296" t="s">
        <v>7824</v>
      </c>
      <c r="E1310" s="297">
        <v>5608.65</v>
      </c>
    </row>
    <row r="1311" spans="1:5" ht="14.4" x14ac:dyDescent="0.3">
      <c r="A1311" s="294" t="s">
        <v>1588</v>
      </c>
      <c r="B1311" s="295">
        <v>728461</v>
      </c>
      <c r="D1311" s="296" t="s">
        <v>7825</v>
      </c>
      <c r="E1311" s="297">
        <v>728461</v>
      </c>
    </row>
    <row r="1312" spans="1:5" ht="14.4" x14ac:dyDescent="0.3">
      <c r="A1312" s="294" t="s">
        <v>1589</v>
      </c>
      <c r="B1312" s="295">
        <v>4049.96</v>
      </c>
      <c r="D1312" s="296" t="s">
        <v>7826</v>
      </c>
      <c r="E1312" s="297">
        <v>4049.96</v>
      </c>
    </row>
    <row r="1313" spans="1:5" ht="14.4" x14ac:dyDescent="0.3">
      <c r="A1313" s="294" t="s">
        <v>1590</v>
      </c>
      <c r="B1313" s="295">
        <v>20657.27</v>
      </c>
      <c r="D1313" s="296" t="s">
        <v>7827</v>
      </c>
      <c r="E1313" s="297">
        <v>20657.27</v>
      </c>
    </row>
    <row r="1314" spans="1:5" ht="14.4" x14ac:dyDescent="0.3">
      <c r="A1314" s="294" t="s">
        <v>1591</v>
      </c>
      <c r="B1314" s="295">
        <v>14553.76</v>
      </c>
      <c r="D1314" s="296" t="s">
        <v>7828</v>
      </c>
      <c r="E1314" s="297">
        <v>14553.76</v>
      </c>
    </row>
    <row r="1315" spans="1:5" ht="14.4" x14ac:dyDescent="0.3">
      <c r="A1315" s="294" t="s">
        <v>1592</v>
      </c>
      <c r="B1315" s="295">
        <v>2193.2399999999998</v>
      </c>
      <c r="D1315" s="296" t="s">
        <v>7829</v>
      </c>
      <c r="E1315" s="297">
        <v>2193.2399999999998</v>
      </c>
    </row>
    <row r="1316" spans="1:5" ht="14.4" x14ac:dyDescent="0.3">
      <c r="A1316" s="294" t="s">
        <v>1593</v>
      </c>
      <c r="B1316" s="295">
        <v>28538.52</v>
      </c>
      <c r="D1316" s="296" t="s">
        <v>7830</v>
      </c>
      <c r="E1316" s="297">
        <v>28538.52</v>
      </c>
    </row>
    <row r="1317" spans="1:5" ht="14.4" x14ac:dyDescent="0.3">
      <c r="A1317" s="294" t="s">
        <v>1594</v>
      </c>
      <c r="B1317" s="295">
        <v>3834.81</v>
      </c>
      <c r="D1317" s="296" t="s">
        <v>7831</v>
      </c>
      <c r="E1317" s="297">
        <v>3834.81</v>
      </c>
    </row>
    <row r="1318" spans="1:5" ht="14.4" x14ac:dyDescent="0.3">
      <c r="A1318" s="294" t="s">
        <v>1595</v>
      </c>
      <c r="B1318" s="295">
        <v>4227</v>
      </c>
      <c r="D1318" s="296" t="s">
        <v>7832</v>
      </c>
      <c r="E1318" s="297">
        <v>4227</v>
      </c>
    </row>
    <row r="1319" spans="1:5" ht="14.4" x14ac:dyDescent="0.3">
      <c r="A1319" s="294" t="s">
        <v>1596</v>
      </c>
      <c r="B1319" s="295">
        <v>2759</v>
      </c>
      <c r="D1319" s="296" t="s">
        <v>7833</v>
      </c>
      <c r="E1319" s="297">
        <v>2759</v>
      </c>
    </row>
    <row r="1320" spans="1:5" ht="14.4" x14ac:dyDescent="0.3">
      <c r="A1320" s="294" t="s">
        <v>1597</v>
      </c>
      <c r="B1320" s="295">
        <v>3522</v>
      </c>
      <c r="D1320" s="296" t="s">
        <v>7834</v>
      </c>
      <c r="E1320" s="297">
        <v>3522</v>
      </c>
    </row>
    <row r="1321" spans="1:5" ht="14.4" x14ac:dyDescent="0.3">
      <c r="A1321" s="294" t="s">
        <v>1598</v>
      </c>
      <c r="B1321" s="295">
        <v>438</v>
      </c>
      <c r="D1321" s="296" t="s">
        <v>7835</v>
      </c>
      <c r="E1321" s="297">
        <v>438</v>
      </c>
    </row>
    <row r="1322" spans="1:5" ht="14.4" x14ac:dyDescent="0.3">
      <c r="A1322" s="294" t="s">
        <v>1599</v>
      </c>
      <c r="B1322" s="295">
        <v>1140</v>
      </c>
      <c r="D1322" s="296" t="s">
        <v>7836</v>
      </c>
      <c r="E1322" s="297">
        <v>1140</v>
      </c>
    </row>
    <row r="1323" spans="1:5" ht="14.4" x14ac:dyDescent="0.3">
      <c r="A1323" s="294" t="s">
        <v>1600</v>
      </c>
      <c r="B1323" s="295">
        <v>10169</v>
      </c>
      <c r="D1323" s="296" t="s">
        <v>7837</v>
      </c>
      <c r="E1323" s="297">
        <v>10169</v>
      </c>
    </row>
    <row r="1324" spans="1:5" ht="14.4" x14ac:dyDescent="0.3">
      <c r="A1324" s="294" t="s">
        <v>1601</v>
      </c>
      <c r="B1324" s="295">
        <v>1185</v>
      </c>
      <c r="D1324" s="296" t="s">
        <v>7838</v>
      </c>
      <c r="E1324" s="297">
        <v>1185</v>
      </c>
    </row>
    <row r="1325" spans="1:5" ht="14.4" x14ac:dyDescent="0.3">
      <c r="A1325" s="294" t="s">
        <v>1602</v>
      </c>
      <c r="B1325" s="295">
        <v>6043</v>
      </c>
      <c r="D1325" s="296" t="s">
        <v>7839</v>
      </c>
      <c r="E1325" s="297">
        <v>6043</v>
      </c>
    </row>
    <row r="1326" spans="1:5" ht="14.4" x14ac:dyDescent="0.3">
      <c r="A1326" s="294" t="s">
        <v>1603</v>
      </c>
      <c r="B1326" s="295">
        <v>2067</v>
      </c>
      <c r="D1326" s="296" t="s">
        <v>7840</v>
      </c>
      <c r="E1326" s="297">
        <v>2067</v>
      </c>
    </row>
    <row r="1327" spans="1:5" ht="14.4" x14ac:dyDescent="0.3">
      <c r="A1327" s="294" t="s">
        <v>1604</v>
      </c>
      <c r="B1327" s="295">
        <v>1780</v>
      </c>
      <c r="D1327" s="296" t="s">
        <v>7841</v>
      </c>
      <c r="E1327" s="297">
        <v>1780</v>
      </c>
    </row>
    <row r="1328" spans="1:5" ht="14.4" x14ac:dyDescent="0.3">
      <c r="A1328" s="294" t="s">
        <v>1605</v>
      </c>
      <c r="B1328" s="295">
        <v>6301</v>
      </c>
      <c r="D1328" s="296" t="s">
        <v>7842</v>
      </c>
      <c r="E1328" s="297">
        <v>6301</v>
      </c>
    </row>
    <row r="1329" spans="1:5" ht="14.4" x14ac:dyDescent="0.3">
      <c r="A1329" s="294" t="s">
        <v>1606</v>
      </c>
      <c r="B1329" s="295">
        <v>26253</v>
      </c>
      <c r="D1329" s="296" t="s">
        <v>7843</v>
      </c>
      <c r="E1329" s="297">
        <v>26253</v>
      </c>
    </row>
    <row r="1330" spans="1:5" ht="14.4" x14ac:dyDescent="0.3">
      <c r="A1330" s="294" t="s">
        <v>469</v>
      </c>
      <c r="B1330" s="295">
        <v>399</v>
      </c>
      <c r="D1330" s="296" t="s">
        <v>10131</v>
      </c>
      <c r="E1330" s="297">
        <v>399</v>
      </c>
    </row>
    <row r="1331" spans="1:5" ht="14.4" x14ac:dyDescent="0.3">
      <c r="A1331" s="294" t="s">
        <v>1607</v>
      </c>
      <c r="B1331" s="295">
        <v>2338</v>
      </c>
      <c r="D1331" s="296" t="s">
        <v>7844</v>
      </c>
      <c r="E1331" s="297">
        <v>2338</v>
      </c>
    </row>
    <row r="1332" spans="1:5" ht="14.4" x14ac:dyDescent="0.3">
      <c r="A1332" s="294" t="s">
        <v>1608</v>
      </c>
      <c r="B1332" s="295">
        <v>1025</v>
      </c>
      <c r="D1332" s="296" t="s">
        <v>7845</v>
      </c>
      <c r="E1332" s="297">
        <v>1025</v>
      </c>
    </row>
    <row r="1333" spans="1:5" ht="14.4" x14ac:dyDescent="0.3">
      <c r="A1333" s="294" t="s">
        <v>470</v>
      </c>
      <c r="B1333" s="295">
        <v>1562</v>
      </c>
      <c r="D1333" s="296" t="s">
        <v>10132</v>
      </c>
      <c r="E1333" s="297">
        <v>1562</v>
      </c>
    </row>
    <row r="1334" spans="1:5" ht="14.4" x14ac:dyDescent="0.3">
      <c r="A1334" s="294" t="s">
        <v>1609</v>
      </c>
      <c r="B1334" s="295">
        <v>386</v>
      </c>
      <c r="D1334" s="296" t="s">
        <v>7846</v>
      </c>
      <c r="E1334" s="297">
        <v>386</v>
      </c>
    </row>
    <row r="1335" spans="1:5" ht="14.4" x14ac:dyDescent="0.3">
      <c r="A1335" s="294" t="s">
        <v>1610</v>
      </c>
      <c r="B1335" s="295">
        <v>11122</v>
      </c>
      <c r="D1335" s="296" t="s">
        <v>7847</v>
      </c>
      <c r="E1335" s="297">
        <v>11122</v>
      </c>
    </row>
    <row r="1336" spans="1:5" ht="14.4" x14ac:dyDescent="0.3">
      <c r="A1336" s="294" t="s">
        <v>4049</v>
      </c>
      <c r="B1336" s="295">
        <v>9503</v>
      </c>
      <c r="D1336" s="296" t="s">
        <v>7848</v>
      </c>
      <c r="E1336" s="297">
        <v>9503</v>
      </c>
    </row>
    <row r="1337" spans="1:5" ht="14.4" x14ac:dyDescent="0.3">
      <c r="A1337" s="294" t="s">
        <v>1611</v>
      </c>
      <c r="B1337" s="295">
        <v>12290</v>
      </c>
      <c r="D1337" s="296" t="s">
        <v>7849</v>
      </c>
      <c r="E1337" s="297">
        <v>12290</v>
      </c>
    </row>
    <row r="1338" spans="1:5" ht="14.4" x14ac:dyDescent="0.3">
      <c r="A1338" s="294" t="s">
        <v>1612</v>
      </c>
      <c r="B1338" s="295">
        <v>193</v>
      </c>
      <c r="D1338" s="296" t="s">
        <v>7850</v>
      </c>
      <c r="E1338" s="297">
        <v>193</v>
      </c>
    </row>
    <row r="1339" spans="1:5" ht="14.4" x14ac:dyDescent="0.3">
      <c r="A1339" s="294" t="s">
        <v>1613</v>
      </c>
      <c r="B1339" s="295">
        <v>171.56</v>
      </c>
      <c r="D1339" s="296" t="s">
        <v>7851</v>
      </c>
      <c r="E1339" s="297">
        <v>171.56</v>
      </c>
    </row>
    <row r="1340" spans="1:5" ht="14.4" x14ac:dyDescent="0.3">
      <c r="A1340" s="294" t="s">
        <v>1614</v>
      </c>
      <c r="B1340" s="295">
        <v>109151.48</v>
      </c>
      <c r="D1340" s="296" t="s">
        <v>7852</v>
      </c>
      <c r="E1340" s="297">
        <v>109151.48</v>
      </c>
    </row>
    <row r="1341" spans="1:5" ht="14.4" x14ac:dyDescent="0.3">
      <c r="A1341" s="294" t="s">
        <v>1615</v>
      </c>
      <c r="B1341" s="295">
        <v>1436</v>
      </c>
      <c r="D1341" s="296" t="s">
        <v>7853</v>
      </c>
      <c r="E1341" s="297">
        <v>1436</v>
      </c>
    </row>
    <row r="1342" spans="1:5" ht="14.4" x14ac:dyDescent="0.3">
      <c r="A1342" s="294" t="s">
        <v>1616</v>
      </c>
      <c r="B1342" s="295">
        <v>1851</v>
      </c>
      <c r="D1342" s="296" t="s">
        <v>7854</v>
      </c>
      <c r="E1342" s="297">
        <v>1851</v>
      </c>
    </row>
    <row r="1343" spans="1:5" ht="14.4" x14ac:dyDescent="0.3">
      <c r="A1343" s="294" t="s">
        <v>1617</v>
      </c>
      <c r="B1343" s="295">
        <v>1653</v>
      </c>
      <c r="D1343" s="296" t="s">
        <v>7855</v>
      </c>
      <c r="E1343" s="297">
        <v>1653</v>
      </c>
    </row>
    <row r="1344" spans="1:5" ht="14.4" x14ac:dyDescent="0.3">
      <c r="A1344" s="294" t="s">
        <v>1618</v>
      </c>
      <c r="B1344" s="295">
        <v>47082.080000000002</v>
      </c>
      <c r="D1344" s="296" t="s">
        <v>7856</v>
      </c>
      <c r="E1344" s="297">
        <v>47082.080000000002</v>
      </c>
    </row>
    <row r="1345" spans="1:5" ht="14.4" x14ac:dyDescent="0.3">
      <c r="A1345" s="294" t="s">
        <v>1619</v>
      </c>
      <c r="B1345" s="295">
        <v>5107.79</v>
      </c>
      <c r="D1345" s="296" t="s">
        <v>7857</v>
      </c>
      <c r="E1345" s="297">
        <v>5107.79</v>
      </c>
    </row>
    <row r="1346" spans="1:5" ht="14.4" x14ac:dyDescent="0.3">
      <c r="A1346" s="294" t="s">
        <v>1620</v>
      </c>
      <c r="B1346" s="295">
        <v>165938.31</v>
      </c>
      <c r="D1346" s="296" t="s">
        <v>7858</v>
      </c>
      <c r="E1346" s="297">
        <v>165938.31</v>
      </c>
    </row>
    <row r="1347" spans="1:5" ht="14.4" x14ac:dyDescent="0.3">
      <c r="A1347" s="294" t="s">
        <v>1621</v>
      </c>
      <c r="B1347" s="295">
        <v>2094.62</v>
      </c>
      <c r="D1347" s="296" t="s">
        <v>7859</v>
      </c>
      <c r="E1347" s="297">
        <v>2094.62</v>
      </c>
    </row>
    <row r="1348" spans="1:5" ht="14.4" x14ac:dyDescent="0.3">
      <c r="A1348" s="294" t="s">
        <v>471</v>
      </c>
      <c r="B1348" s="295">
        <v>419</v>
      </c>
      <c r="D1348" s="296" t="s">
        <v>10133</v>
      </c>
      <c r="E1348" s="297">
        <v>419</v>
      </c>
    </row>
    <row r="1349" spans="1:5" ht="14.4" x14ac:dyDescent="0.3">
      <c r="A1349" s="294" t="s">
        <v>1622</v>
      </c>
      <c r="B1349" s="295">
        <v>10274</v>
      </c>
      <c r="D1349" s="296" t="s">
        <v>7860</v>
      </c>
      <c r="E1349" s="297">
        <v>10274</v>
      </c>
    </row>
    <row r="1350" spans="1:5" ht="14.4" x14ac:dyDescent="0.3">
      <c r="A1350" s="294" t="s">
        <v>1623</v>
      </c>
      <c r="B1350" s="295">
        <v>10061</v>
      </c>
      <c r="D1350" s="296" t="s">
        <v>7861</v>
      </c>
      <c r="E1350" s="297">
        <v>10061</v>
      </c>
    </row>
    <row r="1351" spans="1:5" ht="14.4" x14ac:dyDescent="0.3">
      <c r="A1351" s="294" t="s">
        <v>1624</v>
      </c>
      <c r="B1351" s="295">
        <v>8214</v>
      </c>
      <c r="D1351" s="296" t="s">
        <v>7862</v>
      </c>
      <c r="E1351" s="297">
        <v>8214</v>
      </c>
    </row>
    <row r="1352" spans="1:5" ht="14.4" x14ac:dyDescent="0.3">
      <c r="A1352" s="294" t="s">
        <v>1625</v>
      </c>
      <c r="B1352" s="295">
        <v>947</v>
      </c>
      <c r="D1352" s="296" t="s">
        <v>7863</v>
      </c>
      <c r="E1352" s="297">
        <v>947</v>
      </c>
    </row>
    <row r="1353" spans="1:5" ht="14.4" x14ac:dyDescent="0.3">
      <c r="A1353" s="294" t="s">
        <v>1626</v>
      </c>
      <c r="B1353" s="295">
        <v>451</v>
      </c>
      <c r="D1353" s="296" t="s">
        <v>7864</v>
      </c>
      <c r="E1353" s="297">
        <v>451</v>
      </c>
    </row>
    <row r="1354" spans="1:5" ht="14.4" x14ac:dyDescent="0.3">
      <c r="A1354" s="294" t="s">
        <v>1627</v>
      </c>
      <c r="B1354" s="295">
        <v>10305.39</v>
      </c>
      <c r="D1354" s="296" t="s">
        <v>7865</v>
      </c>
      <c r="E1354" s="297">
        <v>10305.39</v>
      </c>
    </row>
    <row r="1355" spans="1:5" ht="14.4" x14ac:dyDescent="0.3">
      <c r="A1355" s="294" t="s">
        <v>1628</v>
      </c>
      <c r="B1355" s="295">
        <v>88497</v>
      </c>
      <c r="D1355" s="296" t="s">
        <v>7866</v>
      </c>
      <c r="E1355" s="297">
        <v>88497</v>
      </c>
    </row>
    <row r="1356" spans="1:5" ht="14.4" x14ac:dyDescent="0.3">
      <c r="A1356" s="294" t="s">
        <v>1629</v>
      </c>
      <c r="B1356" s="295">
        <v>544</v>
      </c>
      <c r="D1356" s="296" t="s">
        <v>7867</v>
      </c>
      <c r="E1356" s="297">
        <v>544</v>
      </c>
    </row>
    <row r="1357" spans="1:5" ht="14.4" x14ac:dyDescent="0.3">
      <c r="A1357" s="294" t="s">
        <v>1630</v>
      </c>
      <c r="B1357" s="295">
        <v>190273</v>
      </c>
      <c r="D1357" s="296" t="s">
        <v>7868</v>
      </c>
      <c r="E1357" s="297">
        <v>190273</v>
      </c>
    </row>
    <row r="1358" spans="1:5" ht="14.4" x14ac:dyDescent="0.3">
      <c r="A1358" s="294" t="s">
        <v>1631</v>
      </c>
      <c r="B1358" s="295">
        <v>39780</v>
      </c>
      <c r="D1358" s="296" t="s">
        <v>7869</v>
      </c>
      <c r="E1358" s="297">
        <v>39780</v>
      </c>
    </row>
    <row r="1359" spans="1:5" ht="14.4" x14ac:dyDescent="0.3">
      <c r="A1359" s="294" t="s">
        <v>1632</v>
      </c>
      <c r="B1359" s="295">
        <v>10738.47</v>
      </c>
      <c r="D1359" s="296" t="s">
        <v>7870</v>
      </c>
      <c r="E1359" s="297">
        <v>10738.47</v>
      </c>
    </row>
    <row r="1360" spans="1:5" ht="14.4" x14ac:dyDescent="0.3">
      <c r="A1360" s="294" t="s">
        <v>1633</v>
      </c>
      <c r="B1360" s="295">
        <v>1159</v>
      </c>
      <c r="D1360" s="296" t="s">
        <v>7871</v>
      </c>
      <c r="E1360" s="297">
        <v>1159</v>
      </c>
    </row>
    <row r="1361" spans="1:5" ht="14.4" x14ac:dyDescent="0.3">
      <c r="A1361" s="294" t="s">
        <v>1634</v>
      </c>
      <c r="B1361" s="295">
        <v>4259.3599999999997</v>
      </c>
      <c r="D1361" s="296" t="s">
        <v>7872</v>
      </c>
      <c r="E1361" s="297">
        <v>4259.3599999999997</v>
      </c>
    </row>
    <row r="1362" spans="1:5" ht="14.4" x14ac:dyDescent="0.3">
      <c r="A1362" s="294" t="s">
        <v>1635</v>
      </c>
      <c r="B1362" s="295">
        <v>1751.76</v>
      </c>
      <c r="D1362" s="296" t="s">
        <v>7873</v>
      </c>
      <c r="E1362" s="297">
        <v>1751.76</v>
      </c>
    </row>
    <row r="1363" spans="1:5" ht="14.4" x14ac:dyDescent="0.3">
      <c r="A1363" s="294" t="s">
        <v>1636</v>
      </c>
      <c r="B1363" s="295">
        <v>17444.259999999998</v>
      </c>
      <c r="D1363" s="296" t="s">
        <v>7874</v>
      </c>
      <c r="E1363" s="297">
        <v>17444.259999999998</v>
      </c>
    </row>
    <row r="1364" spans="1:5" ht="14.4" x14ac:dyDescent="0.3">
      <c r="A1364" s="294" t="s">
        <v>1637</v>
      </c>
      <c r="B1364" s="295">
        <v>1709.7</v>
      </c>
      <c r="D1364" s="296" t="s">
        <v>7875</v>
      </c>
      <c r="E1364" s="297">
        <v>1709.7</v>
      </c>
    </row>
    <row r="1365" spans="1:5" ht="14.4" x14ac:dyDescent="0.3">
      <c r="A1365" s="294" t="s">
        <v>1638</v>
      </c>
      <c r="B1365" s="295">
        <v>39511</v>
      </c>
      <c r="D1365" s="296" t="s">
        <v>7876</v>
      </c>
      <c r="E1365" s="297">
        <v>39511</v>
      </c>
    </row>
    <row r="1366" spans="1:5" ht="14.4" x14ac:dyDescent="0.3">
      <c r="A1366" s="294" t="s">
        <v>1639</v>
      </c>
      <c r="B1366" s="295">
        <v>5234.0600000000004</v>
      </c>
      <c r="D1366" s="296" t="s">
        <v>7877</v>
      </c>
      <c r="E1366" s="297">
        <v>5234.0600000000004</v>
      </c>
    </row>
    <row r="1367" spans="1:5" ht="14.4" x14ac:dyDescent="0.3">
      <c r="A1367" s="294" t="s">
        <v>1640</v>
      </c>
      <c r="B1367" s="295">
        <v>14057</v>
      </c>
      <c r="D1367" s="296" t="s">
        <v>7878</v>
      </c>
      <c r="E1367" s="297">
        <v>14057</v>
      </c>
    </row>
    <row r="1368" spans="1:5" ht="14.4" x14ac:dyDescent="0.3">
      <c r="A1368" s="294" t="s">
        <v>1641</v>
      </c>
      <c r="B1368" s="295">
        <v>1626.9</v>
      </c>
      <c r="D1368" s="296" t="s">
        <v>7879</v>
      </c>
      <c r="E1368" s="297">
        <v>1626.9</v>
      </c>
    </row>
    <row r="1369" spans="1:5" ht="14.4" x14ac:dyDescent="0.3">
      <c r="A1369" s="294" t="s">
        <v>1642</v>
      </c>
      <c r="B1369" s="295">
        <v>2305</v>
      </c>
      <c r="D1369" s="296" t="s">
        <v>7880</v>
      </c>
      <c r="E1369" s="297">
        <v>2305</v>
      </c>
    </row>
    <row r="1370" spans="1:5" ht="14.4" x14ac:dyDescent="0.3">
      <c r="A1370" s="294" t="s">
        <v>1643</v>
      </c>
      <c r="B1370" s="295">
        <v>75815</v>
      </c>
      <c r="D1370" s="296" t="s">
        <v>7881</v>
      </c>
      <c r="E1370" s="297">
        <v>75815</v>
      </c>
    </row>
    <row r="1371" spans="1:5" ht="14.4" x14ac:dyDescent="0.3">
      <c r="A1371" s="294" t="s">
        <v>1644</v>
      </c>
      <c r="B1371" s="295">
        <v>2170</v>
      </c>
      <c r="D1371" s="296" t="s">
        <v>7882</v>
      </c>
      <c r="E1371" s="297">
        <v>2170</v>
      </c>
    </row>
    <row r="1372" spans="1:5" ht="14.4" x14ac:dyDescent="0.3">
      <c r="A1372" s="294" t="s">
        <v>1645</v>
      </c>
      <c r="B1372" s="295">
        <v>11408.5</v>
      </c>
      <c r="D1372" s="296" t="s">
        <v>7883</v>
      </c>
      <c r="E1372" s="297">
        <v>11408.5</v>
      </c>
    </row>
    <row r="1373" spans="1:5" ht="14.4" x14ac:dyDescent="0.3">
      <c r="A1373" s="294" t="s">
        <v>1646</v>
      </c>
      <c r="B1373" s="295">
        <v>51283.43</v>
      </c>
      <c r="D1373" s="296" t="s">
        <v>7884</v>
      </c>
      <c r="E1373" s="297">
        <v>51283.43</v>
      </c>
    </row>
    <row r="1374" spans="1:5" ht="14.4" x14ac:dyDescent="0.3">
      <c r="A1374" s="294" t="s">
        <v>1647</v>
      </c>
      <c r="B1374" s="295">
        <v>12861</v>
      </c>
      <c r="D1374" s="296" t="s">
        <v>7885</v>
      </c>
      <c r="E1374" s="297">
        <v>12861</v>
      </c>
    </row>
    <row r="1375" spans="1:5" ht="14.4" x14ac:dyDescent="0.3">
      <c r="A1375" s="294" t="s">
        <v>1648</v>
      </c>
      <c r="B1375" s="295">
        <v>5544</v>
      </c>
      <c r="D1375" s="296" t="s">
        <v>7886</v>
      </c>
      <c r="E1375" s="297">
        <v>5544</v>
      </c>
    </row>
    <row r="1376" spans="1:5" ht="14.4" x14ac:dyDescent="0.3">
      <c r="A1376" s="294" t="s">
        <v>1649</v>
      </c>
      <c r="B1376" s="295">
        <v>22860</v>
      </c>
      <c r="D1376" s="296" t="s">
        <v>7887</v>
      </c>
      <c r="E1376" s="297">
        <v>22860</v>
      </c>
    </row>
    <row r="1377" spans="1:5" ht="14.4" x14ac:dyDescent="0.3">
      <c r="A1377" s="294" t="s">
        <v>1650</v>
      </c>
      <c r="B1377" s="295">
        <v>67932</v>
      </c>
      <c r="D1377" s="296" t="s">
        <v>7888</v>
      </c>
      <c r="E1377" s="297">
        <v>67932</v>
      </c>
    </row>
    <row r="1378" spans="1:5" ht="14.4" x14ac:dyDescent="0.3">
      <c r="A1378" s="294" t="s">
        <v>1651</v>
      </c>
      <c r="B1378" s="295">
        <v>386</v>
      </c>
      <c r="D1378" s="296" t="s">
        <v>7889</v>
      </c>
      <c r="E1378" s="297">
        <v>386</v>
      </c>
    </row>
    <row r="1379" spans="1:5" ht="14.4" x14ac:dyDescent="0.3">
      <c r="A1379" s="294" t="s">
        <v>1652</v>
      </c>
      <c r="B1379" s="295">
        <v>1020</v>
      </c>
      <c r="D1379" s="296" t="s">
        <v>7890</v>
      </c>
      <c r="E1379" s="297">
        <v>1020</v>
      </c>
    </row>
    <row r="1380" spans="1:5" ht="14.4" x14ac:dyDescent="0.3">
      <c r="A1380" s="294" t="s">
        <v>4041</v>
      </c>
      <c r="B1380" s="295">
        <v>37401</v>
      </c>
      <c r="D1380" s="296" t="s">
        <v>10469</v>
      </c>
      <c r="E1380" s="297">
        <v>37401</v>
      </c>
    </row>
    <row r="1381" spans="1:5" ht="14.4" x14ac:dyDescent="0.3">
      <c r="A1381" s="294" t="s">
        <v>1653</v>
      </c>
      <c r="B1381" s="295">
        <v>1616</v>
      </c>
      <c r="D1381" s="296" t="s">
        <v>7891</v>
      </c>
      <c r="E1381" s="297">
        <v>1616</v>
      </c>
    </row>
    <row r="1382" spans="1:5" ht="14.4" x14ac:dyDescent="0.3">
      <c r="A1382" s="294" t="s">
        <v>1654</v>
      </c>
      <c r="B1382" s="295">
        <v>91221.24</v>
      </c>
      <c r="D1382" s="296" t="s">
        <v>7892</v>
      </c>
      <c r="E1382" s="297">
        <v>91221.24</v>
      </c>
    </row>
    <row r="1383" spans="1:5" ht="14.4" x14ac:dyDescent="0.3">
      <c r="A1383" s="294" t="s">
        <v>4050</v>
      </c>
      <c r="B1383" s="295">
        <v>357</v>
      </c>
      <c r="D1383" s="296" t="s">
        <v>10470</v>
      </c>
      <c r="E1383" s="297">
        <v>357</v>
      </c>
    </row>
    <row r="1384" spans="1:5" ht="14.4" x14ac:dyDescent="0.3">
      <c r="A1384" s="294" t="s">
        <v>1655</v>
      </c>
      <c r="B1384" s="295">
        <v>25265</v>
      </c>
      <c r="D1384" s="296" t="s">
        <v>7893</v>
      </c>
      <c r="E1384" s="297">
        <v>25265</v>
      </c>
    </row>
    <row r="1385" spans="1:5" ht="14.4" x14ac:dyDescent="0.3">
      <c r="A1385" s="294" t="s">
        <v>1656</v>
      </c>
      <c r="B1385" s="295">
        <v>4128</v>
      </c>
      <c r="D1385" s="296" t="s">
        <v>7894</v>
      </c>
      <c r="E1385" s="297">
        <v>4128</v>
      </c>
    </row>
    <row r="1386" spans="1:5" ht="14.4" x14ac:dyDescent="0.3">
      <c r="A1386" s="294" t="s">
        <v>1657</v>
      </c>
      <c r="B1386" s="295">
        <v>42774</v>
      </c>
      <c r="D1386" s="296" t="s">
        <v>7895</v>
      </c>
      <c r="E1386" s="297">
        <v>42774</v>
      </c>
    </row>
    <row r="1387" spans="1:5" ht="14.4" x14ac:dyDescent="0.3">
      <c r="A1387" s="294" t="s">
        <v>1658</v>
      </c>
      <c r="B1387" s="295">
        <v>9285</v>
      </c>
      <c r="D1387" s="296" t="s">
        <v>7896</v>
      </c>
      <c r="E1387" s="297">
        <v>9285</v>
      </c>
    </row>
    <row r="1388" spans="1:5" ht="14.4" x14ac:dyDescent="0.3">
      <c r="A1388" s="294" t="s">
        <v>1659</v>
      </c>
      <c r="B1388" s="295">
        <v>17159</v>
      </c>
      <c r="D1388" s="296" t="s">
        <v>7897</v>
      </c>
      <c r="E1388" s="297">
        <v>17159</v>
      </c>
    </row>
    <row r="1389" spans="1:5" ht="14.4" x14ac:dyDescent="0.3">
      <c r="A1389" s="294" t="s">
        <v>1660</v>
      </c>
      <c r="B1389" s="295">
        <v>26344.84</v>
      </c>
      <c r="D1389" s="296" t="s">
        <v>7898</v>
      </c>
      <c r="E1389" s="297">
        <v>26344.84</v>
      </c>
    </row>
    <row r="1390" spans="1:5" ht="14.4" x14ac:dyDescent="0.3">
      <c r="A1390" s="294" t="s">
        <v>1661</v>
      </c>
      <c r="B1390" s="295">
        <v>2611</v>
      </c>
      <c r="D1390" s="296" t="s">
        <v>7899</v>
      </c>
      <c r="E1390" s="297">
        <v>2611</v>
      </c>
    </row>
    <row r="1391" spans="1:5" ht="14.4" x14ac:dyDescent="0.3">
      <c r="A1391" s="294" t="s">
        <v>1662</v>
      </c>
      <c r="B1391" s="295">
        <v>18736</v>
      </c>
      <c r="D1391" s="296" t="s">
        <v>7900</v>
      </c>
      <c r="E1391" s="297">
        <v>18736</v>
      </c>
    </row>
    <row r="1392" spans="1:5" ht="14.4" x14ac:dyDescent="0.3">
      <c r="A1392" s="294" t="s">
        <v>1663</v>
      </c>
      <c r="B1392" s="295">
        <v>23725.11</v>
      </c>
      <c r="D1392" s="296" t="s">
        <v>7901</v>
      </c>
      <c r="E1392" s="297">
        <v>23725.11</v>
      </c>
    </row>
    <row r="1393" spans="1:5" ht="14.4" x14ac:dyDescent="0.3">
      <c r="A1393" s="294" t="s">
        <v>1664</v>
      </c>
      <c r="B1393" s="295">
        <v>5274</v>
      </c>
      <c r="D1393" s="296" t="s">
        <v>7902</v>
      </c>
      <c r="E1393" s="297">
        <v>5274</v>
      </c>
    </row>
    <row r="1394" spans="1:5" ht="14.4" x14ac:dyDescent="0.3">
      <c r="A1394" s="294" t="s">
        <v>1665</v>
      </c>
      <c r="B1394" s="295">
        <v>11648.37</v>
      </c>
      <c r="D1394" s="296" t="s">
        <v>7903</v>
      </c>
      <c r="E1394" s="297">
        <v>11648.37</v>
      </c>
    </row>
    <row r="1395" spans="1:5" ht="14.4" x14ac:dyDescent="0.3">
      <c r="A1395" s="294" t="s">
        <v>1666</v>
      </c>
      <c r="B1395" s="295">
        <v>6284.91</v>
      </c>
      <c r="D1395" s="296" t="s">
        <v>7904</v>
      </c>
      <c r="E1395" s="297">
        <v>6284.91</v>
      </c>
    </row>
    <row r="1396" spans="1:5" ht="14.4" x14ac:dyDescent="0.3">
      <c r="A1396" s="294" t="s">
        <v>1667</v>
      </c>
      <c r="B1396" s="295">
        <v>3787</v>
      </c>
      <c r="D1396" s="296" t="s">
        <v>7905</v>
      </c>
      <c r="E1396" s="297">
        <v>3787</v>
      </c>
    </row>
    <row r="1397" spans="1:5" ht="14.4" x14ac:dyDescent="0.3">
      <c r="A1397" s="294" t="s">
        <v>1668</v>
      </c>
      <c r="B1397" s="295">
        <v>50813.93</v>
      </c>
      <c r="D1397" s="296" t="s">
        <v>7906</v>
      </c>
      <c r="E1397" s="297">
        <v>50813.93</v>
      </c>
    </row>
    <row r="1398" spans="1:5" ht="14.4" x14ac:dyDescent="0.3">
      <c r="A1398" s="294" t="s">
        <v>1669</v>
      </c>
      <c r="B1398" s="295">
        <v>1368</v>
      </c>
      <c r="D1398" s="296" t="s">
        <v>7907</v>
      </c>
      <c r="E1398" s="297">
        <v>1368</v>
      </c>
    </row>
    <row r="1399" spans="1:5" ht="14.4" x14ac:dyDescent="0.3">
      <c r="A1399" s="294" t="s">
        <v>1670</v>
      </c>
      <c r="B1399" s="295">
        <v>2157</v>
      </c>
      <c r="D1399" s="296" t="s">
        <v>7908</v>
      </c>
      <c r="E1399" s="297">
        <v>2157</v>
      </c>
    </row>
    <row r="1400" spans="1:5" ht="14.4" x14ac:dyDescent="0.3">
      <c r="A1400" s="294" t="s">
        <v>472</v>
      </c>
      <c r="B1400" s="295">
        <v>370040</v>
      </c>
      <c r="D1400" s="296" t="s">
        <v>7909</v>
      </c>
      <c r="E1400" s="297">
        <v>370040</v>
      </c>
    </row>
    <row r="1401" spans="1:5" ht="14.4" x14ac:dyDescent="0.3">
      <c r="A1401" s="294" t="s">
        <v>1671</v>
      </c>
      <c r="B1401" s="295">
        <v>52023</v>
      </c>
      <c r="D1401" s="296" t="s">
        <v>7910</v>
      </c>
      <c r="E1401" s="297">
        <v>52023</v>
      </c>
    </row>
    <row r="1402" spans="1:5" ht="14.4" x14ac:dyDescent="0.3">
      <c r="A1402" s="294" t="s">
        <v>1672</v>
      </c>
      <c r="B1402" s="295">
        <v>2912</v>
      </c>
      <c r="D1402" s="296" t="s">
        <v>7911</v>
      </c>
      <c r="E1402" s="297">
        <v>2912</v>
      </c>
    </row>
    <row r="1403" spans="1:5" ht="14.4" x14ac:dyDescent="0.3">
      <c r="A1403" s="294" t="s">
        <v>4051</v>
      </c>
      <c r="B1403" s="295">
        <v>3110</v>
      </c>
      <c r="D1403" s="296" t="s">
        <v>7912</v>
      </c>
      <c r="E1403" s="297">
        <v>3110</v>
      </c>
    </row>
    <row r="1404" spans="1:5" ht="14.4" x14ac:dyDescent="0.3">
      <c r="A1404" s="294" t="s">
        <v>1673</v>
      </c>
      <c r="B1404" s="295">
        <v>336.9</v>
      </c>
      <c r="D1404" s="296" t="s">
        <v>7913</v>
      </c>
      <c r="E1404" s="297">
        <v>336.9</v>
      </c>
    </row>
    <row r="1405" spans="1:5" ht="14.4" x14ac:dyDescent="0.3">
      <c r="A1405" s="294" t="s">
        <v>1674</v>
      </c>
      <c r="B1405" s="295">
        <v>734</v>
      </c>
      <c r="D1405" s="296" t="s">
        <v>7914</v>
      </c>
      <c r="E1405" s="297">
        <v>734</v>
      </c>
    </row>
    <row r="1406" spans="1:5" ht="14.4" x14ac:dyDescent="0.3">
      <c r="A1406" s="294" t="s">
        <v>1675</v>
      </c>
      <c r="B1406" s="295">
        <v>3004</v>
      </c>
      <c r="D1406" s="296" t="s">
        <v>7915</v>
      </c>
      <c r="E1406" s="297">
        <v>3004</v>
      </c>
    </row>
    <row r="1407" spans="1:5" ht="14.4" x14ac:dyDescent="0.3">
      <c r="A1407" s="294" t="s">
        <v>1676</v>
      </c>
      <c r="B1407" s="295">
        <v>4285</v>
      </c>
      <c r="D1407" s="296" t="s">
        <v>7916</v>
      </c>
      <c r="E1407" s="297">
        <v>4285</v>
      </c>
    </row>
    <row r="1408" spans="1:5" ht="14.4" x14ac:dyDescent="0.3">
      <c r="A1408" s="294" t="s">
        <v>1677</v>
      </c>
      <c r="B1408" s="295">
        <v>586197</v>
      </c>
      <c r="D1408" s="296" t="s">
        <v>7917</v>
      </c>
      <c r="E1408" s="297">
        <v>586197</v>
      </c>
    </row>
    <row r="1409" spans="1:5" ht="14.4" x14ac:dyDescent="0.3">
      <c r="A1409" s="294" t="s">
        <v>1678</v>
      </c>
      <c r="B1409" s="295">
        <v>719.8</v>
      </c>
      <c r="D1409" s="296" t="s">
        <v>7918</v>
      </c>
      <c r="E1409" s="297">
        <v>719.8</v>
      </c>
    </row>
    <row r="1410" spans="1:5" ht="14.4" x14ac:dyDescent="0.3">
      <c r="A1410" s="294" t="s">
        <v>1679</v>
      </c>
      <c r="B1410" s="295">
        <v>12659</v>
      </c>
      <c r="D1410" s="296" t="s">
        <v>7919</v>
      </c>
      <c r="E1410" s="297">
        <v>12659</v>
      </c>
    </row>
    <row r="1411" spans="1:5" ht="14.4" x14ac:dyDescent="0.3">
      <c r="A1411" s="294" t="s">
        <v>1680</v>
      </c>
      <c r="B1411" s="295">
        <v>3249</v>
      </c>
      <c r="D1411" s="296" t="s">
        <v>7920</v>
      </c>
      <c r="E1411" s="297">
        <v>3249</v>
      </c>
    </row>
    <row r="1412" spans="1:5" ht="14.4" x14ac:dyDescent="0.3">
      <c r="A1412" s="294" t="s">
        <v>1681</v>
      </c>
      <c r="B1412" s="295">
        <v>5309</v>
      </c>
      <c r="D1412" s="296" t="s">
        <v>7921</v>
      </c>
      <c r="E1412" s="297">
        <v>5309</v>
      </c>
    </row>
    <row r="1413" spans="1:5" ht="14.4" x14ac:dyDescent="0.3">
      <c r="A1413" s="294" t="s">
        <v>1682</v>
      </c>
      <c r="B1413" s="295">
        <v>4772</v>
      </c>
      <c r="D1413" s="296" t="s">
        <v>7922</v>
      </c>
      <c r="E1413" s="297">
        <v>4772</v>
      </c>
    </row>
    <row r="1414" spans="1:5" ht="14.4" x14ac:dyDescent="0.3">
      <c r="A1414" s="294" t="s">
        <v>1683</v>
      </c>
      <c r="B1414" s="295">
        <v>1806</v>
      </c>
      <c r="D1414" s="296" t="s">
        <v>7923</v>
      </c>
      <c r="E1414" s="297">
        <v>1806</v>
      </c>
    </row>
    <row r="1415" spans="1:5" ht="14.4" x14ac:dyDescent="0.3">
      <c r="A1415" s="294" t="s">
        <v>1684</v>
      </c>
      <c r="B1415" s="295">
        <v>1803</v>
      </c>
      <c r="D1415" s="296" t="s">
        <v>7924</v>
      </c>
      <c r="E1415" s="297">
        <v>1803</v>
      </c>
    </row>
    <row r="1416" spans="1:5" ht="14.4" x14ac:dyDescent="0.3">
      <c r="A1416" s="294" t="s">
        <v>1685</v>
      </c>
      <c r="B1416" s="295">
        <v>2196</v>
      </c>
      <c r="D1416" s="296" t="s">
        <v>7925</v>
      </c>
      <c r="E1416" s="297">
        <v>2196</v>
      </c>
    </row>
    <row r="1417" spans="1:5" ht="14.4" x14ac:dyDescent="0.3">
      <c r="A1417" s="294" t="s">
        <v>1686</v>
      </c>
      <c r="B1417" s="295">
        <v>460</v>
      </c>
      <c r="D1417" s="296" t="s">
        <v>7926</v>
      </c>
      <c r="E1417" s="297">
        <v>460</v>
      </c>
    </row>
    <row r="1418" spans="1:5" ht="14.4" x14ac:dyDescent="0.3">
      <c r="A1418" s="294" t="s">
        <v>1687</v>
      </c>
      <c r="B1418" s="295">
        <v>2284</v>
      </c>
      <c r="D1418" s="296" t="s">
        <v>7927</v>
      </c>
      <c r="E1418" s="297">
        <v>2284</v>
      </c>
    </row>
    <row r="1419" spans="1:5" ht="14.4" x14ac:dyDescent="0.3">
      <c r="A1419" s="294" t="s">
        <v>1688</v>
      </c>
      <c r="B1419" s="295">
        <v>1829</v>
      </c>
      <c r="D1419" s="296" t="s">
        <v>7928</v>
      </c>
      <c r="E1419" s="297">
        <v>1829</v>
      </c>
    </row>
    <row r="1420" spans="1:5" ht="14.4" x14ac:dyDescent="0.3">
      <c r="A1420" s="294" t="s">
        <v>1689</v>
      </c>
      <c r="B1420" s="295">
        <v>686</v>
      </c>
      <c r="D1420" s="296" t="s">
        <v>7929</v>
      </c>
      <c r="E1420" s="297">
        <v>686</v>
      </c>
    </row>
    <row r="1421" spans="1:5" ht="14.4" x14ac:dyDescent="0.3">
      <c r="A1421" s="294" t="s">
        <v>1690</v>
      </c>
      <c r="B1421" s="295">
        <v>296</v>
      </c>
      <c r="D1421" s="296" t="s">
        <v>7930</v>
      </c>
      <c r="E1421" s="297">
        <v>296</v>
      </c>
    </row>
    <row r="1422" spans="1:5" ht="14.4" x14ac:dyDescent="0.3">
      <c r="A1422" s="294" t="s">
        <v>1691</v>
      </c>
      <c r="B1422" s="295">
        <v>1130</v>
      </c>
      <c r="D1422" s="296" t="s">
        <v>7931</v>
      </c>
      <c r="E1422" s="297">
        <v>1130</v>
      </c>
    </row>
    <row r="1423" spans="1:5" ht="14.4" x14ac:dyDescent="0.3">
      <c r="A1423" s="294" t="s">
        <v>1692</v>
      </c>
      <c r="B1423" s="295">
        <v>2453</v>
      </c>
      <c r="D1423" s="296" t="s">
        <v>7932</v>
      </c>
      <c r="E1423" s="297">
        <v>2453</v>
      </c>
    </row>
    <row r="1424" spans="1:5" ht="14.4" x14ac:dyDescent="0.3">
      <c r="A1424" s="294" t="s">
        <v>4052</v>
      </c>
      <c r="B1424" s="295">
        <v>2933</v>
      </c>
      <c r="D1424" s="296" t="s">
        <v>10471</v>
      </c>
      <c r="E1424" s="297">
        <v>2933</v>
      </c>
    </row>
    <row r="1425" spans="1:5" ht="14.4" x14ac:dyDescent="0.3">
      <c r="A1425" s="294" t="s">
        <v>1693</v>
      </c>
      <c r="B1425" s="295">
        <v>20781</v>
      </c>
      <c r="D1425" s="296" t="s">
        <v>7933</v>
      </c>
      <c r="E1425" s="297">
        <v>20781</v>
      </c>
    </row>
    <row r="1426" spans="1:5" ht="14.4" x14ac:dyDescent="0.3">
      <c r="A1426" s="294" t="s">
        <v>1694</v>
      </c>
      <c r="B1426" s="295">
        <v>5338</v>
      </c>
      <c r="D1426" s="296" t="s">
        <v>7934</v>
      </c>
      <c r="E1426" s="297">
        <v>5338</v>
      </c>
    </row>
    <row r="1427" spans="1:5" ht="14.4" x14ac:dyDescent="0.3">
      <c r="A1427" s="294" t="s">
        <v>1695</v>
      </c>
      <c r="B1427" s="295">
        <v>4871</v>
      </c>
      <c r="D1427" s="296" t="s">
        <v>7935</v>
      </c>
      <c r="E1427" s="297">
        <v>4871</v>
      </c>
    </row>
    <row r="1428" spans="1:5" ht="14.4" x14ac:dyDescent="0.3">
      <c r="A1428" s="294" t="s">
        <v>1696</v>
      </c>
      <c r="B1428" s="295">
        <v>1314</v>
      </c>
      <c r="D1428" s="296" t="s">
        <v>7936</v>
      </c>
      <c r="E1428" s="297">
        <v>1314</v>
      </c>
    </row>
    <row r="1429" spans="1:5" ht="14.4" x14ac:dyDescent="0.3">
      <c r="A1429" s="294" t="s">
        <v>1697</v>
      </c>
      <c r="B1429" s="295">
        <v>2386</v>
      </c>
      <c r="D1429" s="296" t="s">
        <v>7937</v>
      </c>
      <c r="E1429" s="297">
        <v>2386</v>
      </c>
    </row>
    <row r="1430" spans="1:5" ht="14.4" x14ac:dyDescent="0.3">
      <c r="A1430" s="294" t="s">
        <v>1698</v>
      </c>
      <c r="B1430" s="295">
        <v>2460</v>
      </c>
      <c r="D1430" s="296" t="s">
        <v>7938</v>
      </c>
      <c r="E1430" s="297">
        <v>2460</v>
      </c>
    </row>
    <row r="1431" spans="1:5" ht="14.4" x14ac:dyDescent="0.3">
      <c r="A1431" s="294" t="s">
        <v>1699</v>
      </c>
      <c r="B1431" s="295">
        <v>2112</v>
      </c>
      <c r="D1431" s="296" t="s">
        <v>7939</v>
      </c>
      <c r="E1431" s="297">
        <v>2112</v>
      </c>
    </row>
    <row r="1432" spans="1:5" ht="14.4" x14ac:dyDescent="0.3">
      <c r="A1432" s="294" t="s">
        <v>1700</v>
      </c>
      <c r="B1432" s="295">
        <v>12291.62</v>
      </c>
      <c r="D1432" s="296" t="s">
        <v>7940</v>
      </c>
      <c r="E1432" s="297">
        <v>12291.62</v>
      </c>
    </row>
    <row r="1433" spans="1:5" ht="14.4" x14ac:dyDescent="0.3">
      <c r="A1433" s="294" t="s">
        <v>1701</v>
      </c>
      <c r="B1433" s="295">
        <v>17130.77</v>
      </c>
      <c r="D1433" s="296" t="s">
        <v>7941</v>
      </c>
      <c r="E1433" s="297">
        <v>17130.77</v>
      </c>
    </row>
    <row r="1434" spans="1:5" ht="14.4" x14ac:dyDescent="0.3">
      <c r="A1434" s="294" t="s">
        <v>1702</v>
      </c>
      <c r="B1434" s="295">
        <v>28541.599999999999</v>
      </c>
      <c r="D1434" s="296" t="s">
        <v>7942</v>
      </c>
      <c r="E1434" s="297">
        <v>28541.599999999999</v>
      </c>
    </row>
    <row r="1435" spans="1:5" ht="14.4" x14ac:dyDescent="0.3">
      <c r="A1435" s="294" t="s">
        <v>1703</v>
      </c>
      <c r="B1435" s="295">
        <v>7999.93</v>
      </c>
      <c r="D1435" s="296" t="s">
        <v>7943</v>
      </c>
      <c r="E1435" s="297">
        <v>7999.93</v>
      </c>
    </row>
    <row r="1436" spans="1:5" ht="14.4" x14ac:dyDescent="0.3">
      <c r="A1436" s="294" t="s">
        <v>1704</v>
      </c>
      <c r="B1436" s="295">
        <v>25732.639999999999</v>
      </c>
      <c r="D1436" s="296" t="s">
        <v>7944</v>
      </c>
      <c r="E1436" s="297">
        <v>25732.639999999999</v>
      </c>
    </row>
    <row r="1437" spans="1:5" ht="14.4" x14ac:dyDescent="0.3">
      <c r="A1437" s="294" t="s">
        <v>1705</v>
      </c>
      <c r="B1437" s="295">
        <v>4058.22</v>
      </c>
      <c r="D1437" s="296" t="s">
        <v>7945</v>
      </c>
      <c r="E1437" s="297">
        <v>4058.22</v>
      </c>
    </row>
    <row r="1438" spans="1:5" ht="14.4" x14ac:dyDescent="0.3">
      <c r="A1438" s="294" t="s">
        <v>1706</v>
      </c>
      <c r="B1438" s="295">
        <v>953</v>
      </c>
      <c r="D1438" s="296" t="s">
        <v>7946</v>
      </c>
      <c r="E1438" s="297">
        <v>953</v>
      </c>
    </row>
    <row r="1439" spans="1:5" ht="14.4" x14ac:dyDescent="0.3">
      <c r="A1439" s="294" t="s">
        <v>1707</v>
      </c>
      <c r="B1439" s="295">
        <v>108868.96</v>
      </c>
      <c r="D1439" s="296" t="s">
        <v>7947</v>
      </c>
      <c r="E1439" s="297">
        <v>108868.96</v>
      </c>
    </row>
    <row r="1440" spans="1:5" ht="14.4" x14ac:dyDescent="0.3">
      <c r="A1440" s="294" t="s">
        <v>1708</v>
      </c>
      <c r="B1440" s="295">
        <v>25430.48</v>
      </c>
      <c r="D1440" s="296" t="s">
        <v>7948</v>
      </c>
      <c r="E1440" s="297">
        <v>25430.48</v>
      </c>
    </row>
    <row r="1441" spans="1:5" ht="14.4" x14ac:dyDescent="0.3">
      <c r="A1441" s="294" t="s">
        <v>473</v>
      </c>
      <c r="B1441" s="295">
        <v>554</v>
      </c>
      <c r="D1441" s="296" t="s">
        <v>10134</v>
      </c>
      <c r="E1441" s="297">
        <v>554</v>
      </c>
    </row>
    <row r="1442" spans="1:5" ht="14.4" x14ac:dyDescent="0.3">
      <c r="A1442" s="294" t="s">
        <v>1709</v>
      </c>
      <c r="B1442" s="295">
        <v>35656.639999999999</v>
      </c>
      <c r="D1442" s="296" t="s">
        <v>7949</v>
      </c>
      <c r="E1442" s="297">
        <v>35656.639999999999</v>
      </c>
    </row>
    <row r="1443" spans="1:5" ht="14.4" x14ac:dyDescent="0.3">
      <c r="A1443" s="294" t="s">
        <v>1710</v>
      </c>
      <c r="B1443" s="295">
        <v>6095</v>
      </c>
      <c r="D1443" s="296" t="s">
        <v>7950</v>
      </c>
      <c r="E1443" s="297">
        <v>6095</v>
      </c>
    </row>
    <row r="1444" spans="1:5" ht="14.4" x14ac:dyDescent="0.3">
      <c r="A1444" s="294" t="s">
        <v>1711</v>
      </c>
      <c r="B1444" s="295">
        <v>2904</v>
      </c>
      <c r="D1444" s="296" t="s">
        <v>7951</v>
      </c>
      <c r="E1444" s="297">
        <v>2904</v>
      </c>
    </row>
    <row r="1445" spans="1:5" ht="14.4" x14ac:dyDescent="0.3">
      <c r="A1445" s="294" t="s">
        <v>1712</v>
      </c>
      <c r="B1445" s="295">
        <v>16685</v>
      </c>
      <c r="D1445" s="296" t="s">
        <v>7952</v>
      </c>
      <c r="E1445" s="297">
        <v>16685</v>
      </c>
    </row>
    <row r="1446" spans="1:5" ht="14.4" x14ac:dyDescent="0.3">
      <c r="A1446" s="294" t="s">
        <v>474</v>
      </c>
      <c r="B1446" s="295">
        <v>6848</v>
      </c>
      <c r="D1446" s="296" t="s">
        <v>10135</v>
      </c>
      <c r="E1446" s="297">
        <v>6848</v>
      </c>
    </row>
    <row r="1447" spans="1:5" ht="14.4" x14ac:dyDescent="0.3">
      <c r="A1447" s="294" t="s">
        <v>1713</v>
      </c>
      <c r="B1447" s="295">
        <v>5581.52</v>
      </c>
      <c r="D1447" s="296" t="s">
        <v>7953</v>
      </c>
      <c r="E1447" s="297">
        <v>5581.52</v>
      </c>
    </row>
    <row r="1448" spans="1:5" ht="14.4" x14ac:dyDescent="0.3">
      <c r="A1448" s="294" t="s">
        <v>1714</v>
      </c>
      <c r="B1448" s="295">
        <v>11005.94</v>
      </c>
      <c r="D1448" s="296" t="s">
        <v>7954</v>
      </c>
      <c r="E1448" s="297">
        <v>11005.94</v>
      </c>
    </row>
    <row r="1449" spans="1:5" ht="14.4" x14ac:dyDescent="0.3">
      <c r="A1449" s="294" t="s">
        <v>1715</v>
      </c>
      <c r="B1449" s="295">
        <v>1522</v>
      </c>
      <c r="D1449" s="296" t="s">
        <v>7955</v>
      </c>
      <c r="E1449" s="297">
        <v>1522</v>
      </c>
    </row>
    <row r="1450" spans="1:5" ht="14.4" x14ac:dyDescent="0.3">
      <c r="A1450" s="294" t="s">
        <v>4054</v>
      </c>
      <c r="B1450" s="295">
        <v>2664</v>
      </c>
      <c r="D1450" s="296" t="s">
        <v>10472</v>
      </c>
      <c r="E1450" s="297">
        <v>2664</v>
      </c>
    </row>
    <row r="1451" spans="1:5" ht="14.4" x14ac:dyDescent="0.3">
      <c r="A1451" s="294" t="s">
        <v>1716</v>
      </c>
      <c r="B1451" s="295">
        <v>9513</v>
      </c>
      <c r="D1451" s="296" t="s">
        <v>7956</v>
      </c>
      <c r="E1451" s="297">
        <v>9513</v>
      </c>
    </row>
    <row r="1452" spans="1:5" ht="14.4" x14ac:dyDescent="0.3">
      <c r="A1452" s="294" t="s">
        <v>1717</v>
      </c>
      <c r="B1452" s="295">
        <v>19860.8</v>
      </c>
      <c r="D1452" s="296" t="s">
        <v>7957</v>
      </c>
      <c r="E1452" s="297">
        <v>19860.8</v>
      </c>
    </row>
    <row r="1453" spans="1:5" ht="14.4" x14ac:dyDescent="0.3">
      <c r="A1453" s="294" t="s">
        <v>1718</v>
      </c>
      <c r="B1453" s="295">
        <v>54033</v>
      </c>
      <c r="D1453" s="296" t="s">
        <v>7958</v>
      </c>
      <c r="E1453" s="297">
        <v>54033</v>
      </c>
    </row>
    <row r="1454" spans="1:5" ht="14.4" x14ac:dyDescent="0.3">
      <c r="A1454" s="294" t="s">
        <v>1719</v>
      </c>
      <c r="B1454" s="295">
        <v>57638.38</v>
      </c>
      <c r="D1454" s="296" t="s">
        <v>7959</v>
      </c>
      <c r="E1454" s="297">
        <v>57638.38</v>
      </c>
    </row>
    <row r="1455" spans="1:5" ht="14.4" x14ac:dyDescent="0.3">
      <c r="A1455" s="294" t="s">
        <v>1720</v>
      </c>
      <c r="B1455" s="295">
        <v>28692.91</v>
      </c>
      <c r="D1455" s="296" t="s">
        <v>7960</v>
      </c>
      <c r="E1455" s="297">
        <v>28692.91</v>
      </c>
    </row>
    <row r="1456" spans="1:5" ht="14.4" x14ac:dyDescent="0.3">
      <c r="A1456" s="294" t="s">
        <v>1721</v>
      </c>
      <c r="B1456" s="295">
        <v>7559.72</v>
      </c>
      <c r="D1456" s="296" t="s">
        <v>7961</v>
      </c>
      <c r="E1456" s="297">
        <v>7559.72</v>
      </c>
    </row>
    <row r="1457" spans="1:5" ht="14.4" x14ac:dyDescent="0.3">
      <c r="A1457" s="294" t="s">
        <v>1722</v>
      </c>
      <c r="B1457" s="295">
        <v>41356</v>
      </c>
      <c r="D1457" s="296" t="s">
        <v>7962</v>
      </c>
      <c r="E1457" s="297">
        <v>41356</v>
      </c>
    </row>
    <row r="1458" spans="1:5" ht="14.4" x14ac:dyDescent="0.3">
      <c r="A1458" s="294" t="s">
        <v>1723</v>
      </c>
      <c r="B1458" s="295">
        <v>5708</v>
      </c>
      <c r="D1458" s="296" t="s">
        <v>7963</v>
      </c>
      <c r="E1458" s="297">
        <v>5708</v>
      </c>
    </row>
    <row r="1459" spans="1:5" ht="14.4" x14ac:dyDescent="0.3">
      <c r="A1459" s="294" t="s">
        <v>1724</v>
      </c>
      <c r="B1459" s="295">
        <v>195</v>
      </c>
      <c r="D1459" s="296" t="s">
        <v>7964</v>
      </c>
      <c r="E1459" s="297">
        <v>195</v>
      </c>
    </row>
    <row r="1460" spans="1:5" ht="14.4" x14ac:dyDescent="0.3">
      <c r="A1460" s="294" t="s">
        <v>1725</v>
      </c>
      <c r="B1460" s="295">
        <v>28182</v>
      </c>
      <c r="D1460" s="296" t="s">
        <v>7965</v>
      </c>
      <c r="E1460" s="297">
        <v>28182</v>
      </c>
    </row>
    <row r="1461" spans="1:5" ht="14.4" x14ac:dyDescent="0.3">
      <c r="A1461" s="294" t="s">
        <v>1726</v>
      </c>
      <c r="B1461" s="295">
        <v>12916</v>
      </c>
      <c r="D1461" s="296" t="s">
        <v>7966</v>
      </c>
      <c r="E1461" s="297">
        <v>12916</v>
      </c>
    </row>
    <row r="1462" spans="1:5" ht="14.4" x14ac:dyDescent="0.3">
      <c r="A1462" s="294" t="s">
        <v>1727</v>
      </c>
      <c r="B1462" s="295">
        <v>5370.04</v>
      </c>
      <c r="D1462" s="296" t="s">
        <v>7967</v>
      </c>
      <c r="E1462" s="297">
        <v>5370.04</v>
      </c>
    </row>
    <row r="1463" spans="1:5" ht="14.4" x14ac:dyDescent="0.3">
      <c r="A1463" s="294" t="s">
        <v>1728</v>
      </c>
      <c r="B1463" s="295">
        <v>1931</v>
      </c>
      <c r="D1463" s="296" t="s">
        <v>7968</v>
      </c>
      <c r="E1463" s="297">
        <v>1931</v>
      </c>
    </row>
    <row r="1464" spans="1:5" ht="14.4" x14ac:dyDescent="0.3">
      <c r="A1464" s="294" t="s">
        <v>1729</v>
      </c>
      <c r="B1464" s="295">
        <v>6449</v>
      </c>
      <c r="D1464" s="296" t="s">
        <v>7969</v>
      </c>
      <c r="E1464" s="297">
        <v>6449</v>
      </c>
    </row>
    <row r="1465" spans="1:5" ht="14.4" x14ac:dyDescent="0.3">
      <c r="A1465" s="294" t="s">
        <v>1730</v>
      </c>
      <c r="B1465" s="295">
        <v>2283</v>
      </c>
      <c r="D1465" s="296" t="s">
        <v>7970</v>
      </c>
      <c r="E1465" s="297">
        <v>2283</v>
      </c>
    </row>
    <row r="1466" spans="1:5" ht="14.4" x14ac:dyDescent="0.3">
      <c r="A1466" s="294" t="s">
        <v>1731</v>
      </c>
      <c r="B1466" s="295">
        <v>1142</v>
      </c>
      <c r="D1466" s="296" t="s">
        <v>7971</v>
      </c>
      <c r="E1466" s="297">
        <v>1142</v>
      </c>
    </row>
    <row r="1467" spans="1:5" ht="14.4" x14ac:dyDescent="0.3">
      <c r="A1467" s="294" t="s">
        <v>1732</v>
      </c>
      <c r="B1467" s="295">
        <v>11415</v>
      </c>
      <c r="D1467" s="296" t="s">
        <v>7972</v>
      </c>
      <c r="E1467" s="297">
        <v>11415</v>
      </c>
    </row>
    <row r="1468" spans="1:5" ht="14.4" x14ac:dyDescent="0.3">
      <c r="A1468" s="294" t="s">
        <v>1733</v>
      </c>
      <c r="B1468" s="295">
        <v>86765</v>
      </c>
      <c r="D1468" s="296" t="s">
        <v>7973</v>
      </c>
      <c r="E1468" s="297">
        <v>86765</v>
      </c>
    </row>
    <row r="1469" spans="1:5" ht="14.4" x14ac:dyDescent="0.3">
      <c r="A1469" s="294" t="s">
        <v>4053</v>
      </c>
      <c r="B1469" s="295">
        <v>2283</v>
      </c>
      <c r="D1469" s="296" t="s">
        <v>10473</v>
      </c>
      <c r="E1469" s="297">
        <v>2283</v>
      </c>
    </row>
    <row r="1470" spans="1:5" ht="14.4" x14ac:dyDescent="0.3">
      <c r="A1470" s="294" t="s">
        <v>1734</v>
      </c>
      <c r="B1470" s="295">
        <v>1522</v>
      </c>
      <c r="D1470" s="296" t="s">
        <v>7974</v>
      </c>
      <c r="E1470" s="297">
        <v>1522</v>
      </c>
    </row>
    <row r="1471" spans="1:5" ht="14.4" x14ac:dyDescent="0.3">
      <c r="A1471" s="294" t="s">
        <v>1735</v>
      </c>
      <c r="B1471" s="295">
        <v>2089</v>
      </c>
      <c r="D1471" s="296" t="s">
        <v>7975</v>
      </c>
      <c r="E1471" s="297">
        <v>2089</v>
      </c>
    </row>
    <row r="1472" spans="1:5" ht="14.4" x14ac:dyDescent="0.3">
      <c r="A1472" s="294" t="s">
        <v>4055</v>
      </c>
      <c r="B1472" s="295">
        <v>1002.68</v>
      </c>
      <c r="D1472" s="296" t="s">
        <v>10474</v>
      </c>
      <c r="E1472" s="297">
        <v>1002.68</v>
      </c>
    </row>
    <row r="1473" spans="1:5" ht="14.4" x14ac:dyDescent="0.3">
      <c r="A1473" s="294" t="s">
        <v>1736</v>
      </c>
      <c r="B1473" s="295">
        <v>24.43</v>
      </c>
      <c r="D1473" s="296" t="s">
        <v>7976</v>
      </c>
      <c r="E1473" s="297">
        <v>24.43</v>
      </c>
    </row>
    <row r="1474" spans="1:5" ht="14.4" x14ac:dyDescent="0.3">
      <c r="A1474" s="294" t="s">
        <v>1737</v>
      </c>
      <c r="B1474" s="295">
        <v>381</v>
      </c>
      <c r="D1474" s="296" t="s">
        <v>7977</v>
      </c>
      <c r="E1474" s="297">
        <v>381</v>
      </c>
    </row>
    <row r="1475" spans="1:5" ht="14.4" x14ac:dyDescent="0.3">
      <c r="A1475" s="294" t="s">
        <v>4056</v>
      </c>
      <c r="B1475" s="295">
        <v>761</v>
      </c>
      <c r="D1475" s="296" t="s">
        <v>7978</v>
      </c>
      <c r="E1475" s="297">
        <v>761</v>
      </c>
    </row>
    <row r="1476" spans="1:5" ht="14.4" x14ac:dyDescent="0.3">
      <c r="A1476" s="294" t="s">
        <v>1738</v>
      </c>
      <c r="B1476" s="295">
        <v>9038.86</v>
      </c>
      <c r="D1476" s="296" t="s">
        <v>7979</v>
      </c>
      <c r="E1476" s="297">
        <v>9038.86</v>
      </c>
    </row>
    <row r="1477" spans="1:5" ht="14.4" x14ac:dyDescent="0.3">
      <c r="A1477" s="294" t="s">
        <v>1739</v>
      </c>
      <c r="B1477" s="295">
        <v>9513</v>
      </c>
      <c r="D1477" s="296" t="s">
        <v>7980</v>
      </c>
      <c r="E1477" s="297">
        <v>9513</v>
      </c>
    </row>
    <row r="1478" spans="1:5" ht="14.4" x14ac:dyDescent="0.3">
      <c r="A1478" s="294" t="s">
        <v>1740</v>
      </c>
      <c r="B1478" s="295">
        <v>1522</v>
      </c>
      <c r="D1478" s="296" t="s">
        <v>7981</v>
      </c>
      <c r="E1478" s="297">
        <v>1522</v>
      </c>
    </row>
    <row r="1479" spans="1:5" ht="14.4" x14ac:dyDescent="0.3">
      <c r="A1479" s="294" t="s">
        <v>1741</v>
      </c>
      <c r="B1479" s="295">
        <v>3805</v>
      </c>
      <c r="D1479" s="296" t="s">
        <v>7982</v>
      </c>
      <c r="E1479" s="297">
        <v>3805</v>
      </c>
    </row>
    <row r="1480" spans="1:5" ht="14.4" x14ac:dyDescent="0.3">
      <c r="A1480" s="294" t="s">
        <v>1742</v>
      </c>
      <c r="B1480" s="295">
        <v>804</v>
      </c>
      <c r="D1480" s="296" t="s">
        <v>7983</v>
      </c>
      <c r="E1480" s="297">
        <v>804</v>
      </c>
    </row>
    <row r="1481" spans="1:5" ht="14.4" x14ac:dyDescent="0.3">
      <c r="A1481" s="294" t="s">
        <v>1743</v>
      </c>
      <c r="B1481" s="295">
        <v>3740.59</v>
      </c>
      <c r="D1481" s="296" t="s">
        <v>7984</v>
      </c>
      <c r="E1481" s="297">
        <v>3740.59</v>
      </c>
    </row>
    <row r="1482" spans="1:5" ht="14.4" x14ac:dyDescent="0.3">
      <c r="A1482" s="294" t="s">
        <v>1744</v>
      </c>
      <c r="B1482" s="295">
        <v>111958.43</v>
      </c>
      <c r="D1482" s="296" t="s">
        <v>7985</v>
      </c>
      <c r="E1482" s="297">
        <v>111958.43</v>
      </c>
    </row>
    <row r="1483" spans="1:5" ht="14.4" x14ac:dyDescent="0.3">
      <c r="A1483" s="294" t="s">
        <v>1745</v>
      </c>
      <c r="B1483" s="295">
        <v>8623</v>
      </c>
      <c r="D1483" s="296" t="s">
        <v>7986</v>
      </c>
      <c r="E1483" s="297">
        <v>8623</v>
      </c>
    </row>
    <row r="1484" spans="1:5" ht="14.4" x14ac:dyDescent="0.3">
      <c r="A1484" s="294" t="s">
        <v>1746</v>
      </c>
      <c r="B1484" s="295">
        <v>41045</v>
      </c>
      <c r="D1484" s="296" t="s">
        <v>7987</v>
      </c>
      <c r="E1484" s="297">
        <v>41045</v>
      </c>
    </row>
    <row r="1485" spans="1:5" ht="14.4" x14ac:dyDescent="0.3">
      <c r="A1485" s="294" t="s">
        <v>1747</v>
      </c>
      <c r="B1485" s="295">
        <v>8387</v>
      </c>
      <c r="D1485" s="296" t="s">
        <v>7988</v>
      </c>
      <c r="E1485" s="297">
        <v>8387</v>
      </c>
    </row>
    <row r="1486" spans="1:5" ht="14.4" x14ac:dyDescent="0.3">
      <c r="A1486" s="294" t="s">
        <v>1748</v>
      </c>
      <c r="B1486" s="295">
        <v>27707</v>
      </c>
      <c r="D1486" s="296" t="s">
        <v>7989</v>
      </c>
      <c r="E1486" s="297">
        <v>27707</v>
      </c>
    </row>
    <row r="1487" spans="1:5" ht="14.4" x14ac:dyDescent="0.3">
      <c r="A1487" s="294" t="s">
        <v>1749</v>
      </c>
      <c r="B1487" s="295">
        <v>5490.38</v>
      </c>
      <c r="D1487" s="296" t="s">
        <v>7990</v>
      </c>
      <c r="E1487" s="297">
        <v>5490.38</v>
      </c>
    </row>
    <row r="1488" spans="1:5" ht="14.4" x14ac:dyDescent="0.3">
      <c r="A1488" s="294" t="s">
        <v>1750</v>
      </c>
      <c r="B1488" s="295">
        <v>14893.79</v>
      </c>
      <c r="D1488" s="296" t="s">
        <v>7991</v>
      </c>
      <c r="E1488" s="297">
        <v>14893.79</v>
      </c>
    </row>
    <row r="1489" spans="1:5" ht="14.4" x14ac:dyDescent="0.3">
      <c r="A1489" s="294" t="s">
        <v>1751</v>
      </c>
      <c r="B1489" s="295">
        <v>1410</v>
      </c>
      <c r="D1489" s="296" t="s">
        <v>7992</v>
      </c>
      <c r="E1489" s="297">
        <v>1410</v>
      </c>
    </row>
    <row r="1490" spans="1:5" ht="14.4" x14ac:dyDescent="0.3">
      <c r="A1490" s="294" t="s">
        <v>1752</v>
      </c>
      <c r="B1490" s="295">
        <v>79850.820000000007</v>
      </c>
      <c r="D1490" s="296" t="s">
        <v>7993</v>
      </c>
      <c r="E1490" s="297">
        <v>79850.820000000007</v>
      </c>
    </row>
    <row r="1491" spans="1:5" ht="14.4" x14ac:dyDescent="0.3">
      <c r="A1491" s="294" t="s">
        <v>4059</v>
      </c>
      <c r="B1491" s="295">
        <v>1486</v>
      </c>
      <c r="D1491" s="296" t="s">
        <v>10475</v>
      </c>
      <c r="E1491" s="297">
        <v>1486</v>
      </c>
    </row>
    <row r="1492" spans="1:5" ht="14.4" x14ac:dyDescent="0.3">
      <c r="A1492" s="294" t="s">
        <v>1753</v>
      </c>
      <c r="B1492" s="295">
        <v>23180</v>
      </c>
      <c r="D1492" s="296" t="s">
        <v>7994</v>
      </c>
      <c r="E1492" s="297">
        <v>23180</v>
      </c>
    </row>
    <row r="1493" spans="1:5" ht="14.4" x14ac:dyDescent="0.3">
      <c r="A1493" s="294" t="s">
        <v>1754</v>
      </c>
      <c r="B1493" s="295">
        <v>1144</v>
      </c>
      <c r="D1493" s="296" t="s">
        <v>7995</v>
      </c>
      <c r="E1493" s="297">
        <v>1144</v>
      </c>
    </row>
    <row r="1494" spans="1:5" ht="14.4" x14ac:dyDescent="0.3">
      <c r="A1494" s="294" t="s">
        <v>4057</v>
      </c>
      <c r="B1494" s="295">
        <v>15214</v>
      </c>
      <c r="D1494" s="296" t="s">
        <v>10476</v>
      </c>
      <c r="E1494" s="297">
        <v>15214</v>
      </c>
    </row>
    <row r="1495" spans="1:5" ht="14.4" x14ac:dyDescent="0.3">
      <c r="A1495" s="294" t="s">
        <v>4060</v>
      </c>
      <c r="B1495" s="295">
        <v>1954</v>
      </c>
      <c r="D1495" s="296" t="s">
        <v>10477</v>
      </c>
      <c r="E1495" s="297">
        <v>1954</v>
      </c>
    </row>
    <row r="1496" spans="1:5" ht="14.4" x14ac:dyDescent="0.3">
      <c r="A1496" s="294" t="s">
        <v>1755</v>
      </c>
      <c r="B1496" s="295">
        <v>85500</v>
      </c>
      <c r="D1496" s="296" t="s">
        <v>7996</v>
      </c>
      <c r="E1496" s="297">
        <v>85500</v>
      </c>
    </row>
    <row r="1497" spans="1:5" ht="14.4" x14ac:dyDescent="0.3">
      <c r="A1497" s="294" t="s">
        <v>1756</v>
      </c>
      <c r="B1497" s="295">
        <v>1276.3699999999999</v>
      </c>
      <c r="D1497" s="296" t="s">
        <v>7997</v>
      </c>
      <c r="E1497" s="297">
        <v>1276.3699999999999</v>
      </c>
    </row>
    <row r="1498" spans="1:5" ht="14.4" x14ac:dyDescent="0.3">
      <c r="A1498" s="294" t="s">
        <v>1757</v>
      </c>
      <c r="B1498" s="295">
        <v>172368.46</v>
      </c>
      <c r="D1498" s="296" t="s">
        <v>7998</v>
      </c>
      <c r="E1498" s="297">
        <v>172368.46</v>
      </c>
    </row>
    <row r="1499" spans="1:5" ht="14.4" x14ac:dyDescent="0.3">
      <c r="A1499" s="294" t="s">
        <v>1758</v>
      </c>
      <c r="B1499" s="295">
        <v>4302</v>
      </c>
      <c r="D1499" s="296" t="s">
        <v>7999</v>
      </c>
      <c r="E1499" s="297">
        <v>4302</v>
      </c>
    </row>
    <row r="1500" spans="1:5" ht="14.4" x14ac:dyDescent="0.3">
      <c r="A1500" s="294" t="s">
        <v>1759</v>
      </c>
      <c r="B1500" s="295">
        <v>2960</v>
      </c>
      <c r="D1500" s="296" t="s">
        <v>8000</v>
      </c>
      <c r="E1500" s="297">
        <v>2960</v>
      </c>
    </row>
    <row r="1501" spans="1:5" ht="14.4" x14ac:dyDescent="0.3">
      <c r="A1501" s="294" t="s">
        <v>1760</v>
      </c>
      <c r="B1501" s="295">
        <v>12828</v>
      </c>
      <c r="D1501" s="296" t="s">
        <v>8001</v>
      </c>
      <c r="E1501" s="297">
        <v>12828</v>
      </c>
    </row>
    <row r="1502" spans="1:5" ht="14.4" x14ac:dyDescent="0.3">
      <c r="A1502" s="294" t="s">
        <v>1761</v>
      </c>
      <c r="B1502" s="295">
        <v>937</v>
      </c>
      <c r="D1502" s="296" t="s">
        <v>8002</v>
      </c>
      <c r="E1502" s="297">
        <v>937</v>
      </c>
    </row>
    <row r="1503" spans="1:5" ht="14.4" x14ac:dyDescent="0.3">
      <c r="A1503" s="294" t="s">
        <v>1762</v>
      </c>
      <c r="B1503" s="295">
        <v>1881</v>
      </c>
      <c r="D1503" s="296" t="s">
        <v>8003</v>
      </c>
      <c r="E1503" s="297">
        <v>1881</v>
      </c>
    </row>
    <row r="1504" spans="1:5" ht="14.4" x14ac:dyDescent="0.3">
      <c r="A1504" s="294" t="s">
        <v>1763</v>
      </c>
      <c r="B1504" s="295">
        <v>148362</v>
      </c>
      <c r="D1504" s="296" t="s">
        <v>8004</v>
      </c>
      <c r="E1504" s="297">
        <v>148362</v>
      </c>
    </row>
    <row r="1505" spans="1:5" ht="14.4" x14ac:dyDescent="0.3">
      <c r="A1505" s="294" t="s">
        <v>1764</v>
      </c>
      <c r="B1505" s="295">
        <v>4510</v>
      </c>
      <c r="D1505" s="296" t="s">
        <v>8005</v>
      </c>
      <c r="E1505" s="297">
        <v>4510</v>
      </c>
    </row>
    <row r="1506" spans="1:5" ht="14.4" x14ac:dyDescent="0.3">
      <c r="A1506" s="294" t="s">
        <v>475</v>
      </c>
      <c r="B1506" s="295">
        <v>31452</v>
      </c>
      <c r="D1506" s="296" t="s">
        <v>8006</v>
      </c>
      <c r="E1506" s="297">
        <v>31452</v>
      </c>
    </row>
    <row r="1507" spans="1:5" ht="14.4" x14ac:dyDescent="0.3">
      <c r="A1507" s="294" t="s">
        <v>1765</v>
      </c>
      <c r="B1507" s="295">
        <v>499.95</v>
      </c>
      <c r="D1507" s="296" t="s">
        <v>8007</v>
      </c>
      <c r="E1507" s="297">
        <v>499.95</v>
      </c>
    </row>
    <row r="1508" spans="1:5" ht="14.4" x14ac:dyDescent="0.3">
      <c r="A1508" s="294" t="s">
        <v>4061</v>
      </c>
      <c r="B1508" s="295">
        <v>1406.6</v>
      </c>
      <c r="D1508" s="296" t="s">
        <v>8008</v>
      </c>
      <c r="E1508" s="297">
        <v>1406.6</v>
      </c>
    </row>
    <row r="1509" spans="1:5" ht="14.4" x14ac:dyDescent="0.3">
      <c r="A1509" s="294" t="s">
        <v>1766</v>
      </c>
      <c r="B1509" s="295">
        <v>1069.9000000000001</v>
      </c>
      <c r="D1509" s="296" t="s">
        <v>8009</v>
      </c>
      <c r="E1509" s="297">
        <v>1069.9000000000001</v>
      </c>
    </row>
    <row r="1510" spans="1:5" ht="14.4" x14ac:dyDescent="0.3">
      <c r="A1510" s="294" t="s">
        <v>4062</v>
      </c>
      <c r="B1510" s="295">
        <v>1237.73</v>
      </c>
      <c r="D1510" s="296" t="s">
        <v>8010</v>
      </c>
      <c r="E1510" s="297">
        <v>1237.73</v>
      </c>
    </row>
    <row r="1511" spans="1:5" ht="14.4" x14ac:dyDescent="0.3">
      <c r="A1511" s="294" t="s">
        <v>1767</v>
      </c>
      <c r="B1511" s="295">
        <v>82165</v>
      </c>
      <c r="D1511" s="296" t="s">
        <v>8011</v>
      </c>
      <c r="E1511" s="297">
        <v>82165</v>
      </c>
    </row>
    <row r="1512" spans="1:5" ht="14.4" x14ac:dyDescent="0.3">
      <c r="A1512" s="294" t="s">
        <v>1768</v>
      </c>
      <c r="B1512" s="295">
        <v>53040</v>
      </c>
      <c r="D1512" s="296" t="s">
        <v>8012</v>
      </c>
      <c r="E1512" s="297">
        <v>53040</v>
      </c>
    </row>
    <row r="1513" spans="1:5" ht="14.4" x14ac:dyDescent="0.3">
      <c r="A1513" s="294" t="s">
        <v>1769</v>
      </c>
      <c r="B1513" s="295">
        <v>23978</v>
      </c>
      <c r="D1513" s="296" t="s">
        <v>8013</v>
      </c>
      <c r="E1513" s="297">
        <v>23978</v>
      </c>
    </row>
    <row r="1514" spans="1:5" ht="14.4" x14ac:dyDescent="0.3">
      <c r="A1514" s="294" t="s">
        <v>1770</v>
      </c>
      <c r="B1514" s="295">
        <v>174062.25</v>
      </c>
      <c r="D1514" s="296" t="s">
        <v>8014</v>
      </c>
      <c r="E1514" s="297">
        <v>174062.25</v>
      </c>
    </row>
    <row r="1515" spans="1:5" ht="14.4" x14ac:dyDescent="0.3">
      <c r="A1515" s="294" t="s">
        <v>1771</v>
      </c>
      <c r="B1515" s="295">
        <v>19924.32</v>
      </c>
      <c r="D1515" s="296" t="s">
        <v>8015</v>
      </c>
      <c r="E1515" s="297">
        <v>19924.32</v>
      </c>
    </row>
    <row r="1516" spans="1:5" ht="14.4" x14ac:dyDescent="0.3">
      <c r="A1516" s="294" t="s">
        <v>1772</v>
      </c>
      <c r="B1516" s="295">
        <v>65821.86</v>
      </c>
      <c r="D1516" s="296" t="s">
        <v>8016</v>
      </c>
      <c r="E1516" s="297">
        <v>65821.86</v>
      </c>
    </row>
    <row r="1517" spans="1:5" ht="14.4" x14ac:dyDescent="0.3">
      <c r="A1517" s="294" t="s">
        <v>1773</v>
      </c>
      <c r="B1517" s="295">
        <v>2293.9</v>
      </c>
      <c r="D1517" s="296" t="s">
        <v>8017</v>
      </c>
      <c r="E1517" s="297">
        <v>2293.9</v>
      </c>
    </row>
    <row r="1518" spans="1:5" ht="14.4" x14ac:dyDescent="0.3">
      <c r="A1518" s="294" t="s">
        <v>1774</v>
      </c>
      <c r="B1518" s="295">
        <v>26902.880000000001</v>
      </c>
      <c r="D1518" s="296" t="s">
        <v>8018</v>
      </c>
      <c r="E1518" s="297">
        <v>26902.880000000001</v>
      </c>
    </row>
    <row r="1519" spans="1:5" ht="14.4" x14ac:dyDescent="0.3">
      <c r="A1519" s="294" t="s">
        <v>476</v>
      </c>
      <c r="B1519" s="295">
        <v>5620</v>
      </c>
      <c r="D1519" s="296" t="s">
        <v>8019</v>
      </c>
      <c r="E1519" s="297">
        <v>5620</v>
      </c>
    </row>
    <row r="1520" spans="1:5" ht="14.4" x14ac:dyDescent="0.3">
      <c r="A1520" s="294" t="s">
        <v>1775</v>
      </c>
      <c r="B1520" s="295">
        <v>3209.79</v>
      </c>
      <c r="D1520" s="296" t="s">
        <v>8020</v>
      </c>
      <c r="E1520" s="297">
        <v>3209.79</v>
      </c>
    </row>
    <row r="1521" spans="1:5" ht="14.4" x14ac:dyDescent="0.3">
      <c r="A1521" s="294" t="s">
        <v>1776</v>
      </c>
      <c r="B1521" s="295">
        <v>139427.99</v>
      </c>
      <c r="D1521" s="296" t="s">
        <v>8021</v>
      </c>
      <c r="E1521" s="297">
        <v>139427.99</v>
      </c>
    </row>
    <row r="1522" spans="1:5" ht="14.4" x14ac:dyDescent="0.3">
      <c r="A1522" s="294" t="s">
        <v>1777</v>
      </c>
      <c r="B1522" s="295">
        <v>5050</v>
      </c>
      <c r="D1522" s="296" t="s">
        <v>8022</v>
      </c>
      <c r="E1522" s="297">
        <v>5050</v>
      </c>
    </row>
    <row r="1523" spans="1:5" ht="14.4" x14ac:dyDescent="0.3">
      <c r="A1523" s="294" t="s">
        <v>1778</v>
      </c>
      <c r="B1523" s="295">
        <v>68470</v>
      </c>
      <c r="D1523" s="296" t="s">
        <v>8023</v>
      </c>
      <c r="E1523" s="297">
        <v>68470</v>
      </c>
    </row>
    <row r="1524" spans="1:5" ht="14.4" x14ac:dyDescent="0.3">
      <c r="A1524" s="294" t="s">
        <v>1779</v>
      </c>
      <c r="B1524" s="295">
        <v>1223</v>
      </c>
      <c r="D1524" s="296" t="s">
        <v>8024</v>
      </c>
      <c r="E1524" s="297">
        <v>1223</v>
      </c>
    </row>
    <row r="1525" spans="1:5" ht="14.4" x14ac:dyDescent="0.3">
      <c r="A1525" s="294" t="s">
        <v>1780</v>
      </c>
      <c r="B1525" s="295">
        <v>409.8</v>
      </c>
      <c r="D1525" s="296" t="s">
        <v>8025</v>
      </c>
      <c r="E1525" s="297">
        <v>409.8</v>
      </c>
    </row>
    <row r="1526" spans="1:5" ht="14.4" x14ac:dyDescent="0.3">
      <c r="A1526" s="294" t="s">
        <v>1781</v>
      </c>
      <c r="B1526" s="295">
        <v>141620</v>
      </c>
      <c r="D1526" s="296" t="s">
        <v>8026</v>
      </c>
      <c r="E1526" s="297">
        <v>141620</v>
      </c>
    </row>
    <row r="1527" spans="1:5" ht="14.4" x14ac:dyDescent="0.3">
      <c r="A1527" s="294" t="s">
        <v>1782</v>
      </c>
      <c r="B1527" s="295">
        <v>519073.85</v>
      </c>
      <c r="D1527" s="296" t="s">
        <v>8027</v>
      </c>
      <c r="E1527" s="297">
        <v>519073.85</v>
      </c>
    </row>
    <row r="1528" spans="1:5" ht="14.4" x14ac:dyDescent="0.3">
      <c r="A1528" s="294" t="s">
        <v>4063</v>
      </c>
      <c r="B1528" s="295">
        <v>9382</v>
      </c>
      <c r="D1528" s="296" t="s">
        <v>10478</v>
      </c>
      <c r="E1528" s="297">
        <v>9382</v>
      </c>
    </row>
    <row r="1529" spans="1:5" ht="14.4" x14ac:dyDescent="0.3">
      <c r="A1529" s="294" t="s">
        <v>477</v>
      </c>
      <c r="B1529" s="295">
        <v>18412.650000000001</v>
      </c>
      <c r="D1529" s="296" t="s">
        <v>8028</v>
      </c>
      <c r="E1529" s="297">
        <v>18412.650000000001</v>
      </c>
    </row>
    <row r="1530" spans="1:5" ht="14.4" x14ac:dyDescent="0.3">
      <c r="A1530" s="294" t="s">
        <v>1783</v>
      </c>
      <c r="B1530" s="295">
        <v>97966.06</v>
      </c>
      <c r="D1530" s="296" t="s">
        <v>8029</v>
      </c>
      <c r="E1530" s="297">
        <v>97966.06</v>
      </c>
    </row>
    <row r="1531" spans="1:5" ht="14.4" x14ac:dyDescent="0.3">
      <c r="A1531" s="294" t="s">
        <v>1784</v>
      </c>
      <c r="B1531" s="295">
        <v>49164.31</v>
      </c>
      <c r="D1531" s="296" t="s">
        <v>8030</v>
      </c>
      <c r="E1531" s="297">
        <v>49164.31</v>
      </c>
    </row>
    <row r="1532" spans="1:5" ht="14.4" x14ac:dyDescent="0.3">
      <c r="A1532" s="294" t="s">
        <v>1785</v>
      </c>
      <c r="B1532" s="295">
        <v>17240</v>
      </c>
      <c r="D1532" s="296" t="s">
        <v>8031</v>
      </c>
      <c r="E1532" s="297">
        <v>17240</v>
      </c>
    </row>
    <row r="1533" spans="1:5" ht="14.4" x14ac:dyDescent="0.3">
      <c r="A1533" s="294" t="s">
        <v>1786</v>
      </c>
      <c r="B1533" s="295">
        <v>1100.68</v>
      </c>
      <c r="D1533" s="296" t="s">
        <v>8032</v>
      </c>
      <c r="E1533" s="297">
        <v>1100.68</v>
      </c>
    </row>
    <row r="1534" spans="1:5" ht="14.4" x14ac:dyDescent="0.3">
      <c r="A1534" s="294" t="s">
        <v>1787</v>
      </c>
      <c r="B1534" s="295">
        <v>6178.2</v>
      </c>
      <c r="D1534" s="296" t="s">
        <v>8033</v>
      </c>
      <c r="E1534" s="297">
        <v>6178.2</v>
      </c>
    </row>
    <row r="1535" spans="1:5" ht="14.4" x14ac:dyDescent="0.3">
      <c r="A1535" s="294" t="s">
        <v>1788</v>
      </c>
      <c r="B1535" s="295">
        <v>96643.99</v>
      </c>
      <c r="D1535" s="296" t="s">
        <v>8034</v>
      </c>
      <c r="E1535" s="297">
        <v>96643.99</v>
      </c>
    </row>
    <row r="1536" spans="1:5" ht="14.4" x14ac:dyDescent="0.3">
      <c r="A1536" s="294" t="s">
        <v>1789</v>
      </c>
      <c r="B1536" s="295">
        <v>9405</v>
      </c>
      <c r="D1536" s="296" t="s">
        <v>8035</v>
      </c>
      <c r="E1536" s="297">
        <v>9405</v>
      </c>
    </row>
    <row r="1537" spans="1:5" ht="14.4" x14ac:dyDescent="0.3">
      <c r="A1537" s="294" t="s">
        <v>1790</v>
      </c>
      <c r="B1537" s="295">
        <v>6195</v>
      </c>
      <c r="D1537" s="296" t="s">
        <v>8036</v>
      </c>
      <c r="E1537" s="297">
        <v>6195</v>
      </c>
    </row>
    <row r="1538" spans="1:5" ht="14.4" x14ac:dyDescent="0.3">
      <c r="A1538" s="294" t="s">
        <v>1791</v>
      </c>
      <c r="B1538" s="295">
        <v>2801</v>
      </c>
      <c r="D1538" s="296" t="s">
        <v>8037</v>
      </c>
      <c r="E1538" s="297">
        <v>2801</v>
      </c>
    </row>
    <row r="1539" spans="1:5" ht="14.4" x14ac:dyDescent="0.3">
      <c r="A1539" s="294" t="s">
        <v>1792</v>
      </c>
      <c r="B1539" s="295">
        <v>1351</v>
      </c>
      <c r="D1539" s="296" t="s">
        <v>8038</v>
      </c>
      <c r="E1539" s="297">
        <v>1351</v>
      </c>
    </row>
    <row r="1540" spans="1:5" ht="14.4" x14ac:dyDescent="0.3">
      <c r="A1540" s="294" t="s">
        <v>1793</v>
      </c>
      <c r="B1540" s="295">
        <v>10471.790000000001</v>
      </c>
      <c r="D1540" s="296" t="s">
        <v>8039</v>
      </c>
      <c r="E1540" s="297">
        <v>10471.790000000001</v>
      </c>
    </row>
    <row r="1541" spans="1:5" ht="14.4" x14ac:dyDescent="0.3">
      <c r="A1541" s="294" t="s">
        <v>1794</v>
      </c>
      <c r="B1541" s="295">
        <v>5940</v>
      </c>
      <c r="D1541" s="296" t="s">
        <v>8040</v>
      </c>
      <c r="E1541" s="297">
        <v>5940</v>
      </c>
    </row>
    <row r="1542" spans="1:5" ht="14.4" x14ac:dyDescent="0.3">
      <c r="A1542" s="294" t="s">
        <v>1795</v>
      </c>
      <c r="B1542" s="295">
        <v>8092</v>
      </c>
      <c r="D1542" s="296" t="s">
        <v>8041</v>
      </c>
      <c r="E1542" s="297">
        <v>8092</v>
      </c>
    </row>
    <row r="1543" spans="1:5" ht="14.4" x14ac:dyDescent="0.3">
      <c r="A1543" s="294" t="s">
        <v>478</v>
      </c>
      <c r="B1543" s="295">
        <v>1264</v>
      </c>
      <c r="D1543" s="296" t="s">
        <v>10136</v>
      </c>
      <c r="E1543" s="297">
        <v>1264</v>
      </c>
    </row>
    <row r="1544" spans="1:5" ht="14.4" x14ac:dyDescent="0.3">
      <c r="A1544" s="294" t="s">
        <v>1796</v>
      </c>
      <c r="B1544" s="295">
        <v>5780</v>
      </c>
      <c r="D1544" s="296" t="s">
        <v>8042</v>
      </c>
      <c r="E1544" s="297">
        <v>5780</v>
      </c>
    </row>
    <row r="1545" spans="1:5" ht="14.4" x14ac:dyDescent="0.3">
      <c r="A1545" s="294" t="s">
        <v>1797</v>
      </c>
      <c r="B1545" s="295">
        <v>1294</v>
      </c>
      <c r="D1545" s="296" t="s">
        <v>8043</v>
      </c>
      <c r="E1545" s="297">
        <v>1294</v>
      </c>
    </row>
    <row r="1546" spans="1:5" ht="14.4" x14ac:dyDescent="0.3">
      <c r="A1546" s="294" t="s">
        <v>1798</v>
      </c>
      <c r="B1546" s="295">
        <v>6702.79</v>
      </c>
      <c r="D1546" s="296" t="s">
        <v>8044</v>
      </c>
      <c r="E1546" s="297">
        <v>6702.79</v>
      </c>
    </row>
    <row r="1547" spans="1:5" ht="14.4" x14ac:dyDescent="0.3">
      <c r="A1547" s="294" t="s">
        <v>1799</v>
      </c>
      <c r="B1547" s="295">
        <v>380620.07</v>
      </c>
      <c r="D1547" s="296" t="s">
        <v>8045</v>
      </c>
      <c r="E1547" s="297">
        <v>380620.07</v>
      </c>
    </row>
    <row r="1548" spans="1:5" ht="14.4" x14ac:dyDescent="0.3">
      <c r="A1548" s="294" t="s">
        <v>1800</v>
      </c>
      <c r="B1548" s="295">
        <v>1069.9000000000001</v>
      </c>
      <c r="D1548" s="296" t="s">
        <v>8046</v>
      </c>
      <c r="E1548" s="297">
        <v>1069.9000000000001</v>
      </c>
    </row>
    <row r="1549" spans="1:5" ht="14.4" x14ac:dyDescent="0.3">
      <c r="A1549" s="294" t="s">
        <v>1801</v>
      </c>
      <c r="B1549" s="295">
        <v>105</v>
      </c>
      <c r="D1549" s="296" t="s">
        <v>8047</v>
      </c>
      <c r="E1549" s="297">
        <v>105</v>
      </c>
    </row>
    <row r="1550" spans="1:5" ht="14.4" x14ac:dyDescent="0.3">
      <c r="A1550" s="294" t="s">
        <v>1802</v>
      </c>
      <c r="B1550" s="295">
        <v>62643</v>
      </c>
      <c r="D1550" s="296" t="s">
        <v>8048</v>
      </c>
      <c r="E1550" s="297">
        <v>62643</v>
      </c>
    </row>
    <row r="1551" spans="1:5" ht="14.4" x14ac:dyDescent="0.3">
      <c r="A1551" s="294" t="s">
        <v>1803</v>
      </c>
      <c r="B1551" s="295">
        <v>1773.96</v>
      </c>
      <c r="D1551" s="296" t="s">
        <v>8049</v>
      </c>
      <c r="E1551" s="297">
        <v>1773.96</v>
      </c>
    </row>
    <row r="1552" spans="1:5" ht="14.4" x14ac:dyDescent="0.3">
      <c r="A1552" s="294" t="s">
        <v>1804</v>
      </c>
      <c r="B1552" s="295">
        <v>227446</v>
      </c>
      <c r="D1552" s="296" t="s">
        <v>8050</v>
      </c>
      <c r="E1552" s="297">
        <v>227446</v>
      </c>
    </row>
    <row r="1553" spans="1:5" ht="14.4" x14ac:dyDescent="0.3">
      <c r="A1553" s="294" t="s">
        <v>1805</v>
      </c>
      <c r="B1553" s="295">
        <v>1604</v>
      </c>
      <c r="D1553" s="296" t="s">
        <v>8051</v>
      </c>
      <c r="E1553" s="297">
        <v>1604</v>
      </c>
    </row>
    <row r="1554" spans="1:5" ht="14.4" x14ac:dyDescent="0.3">
      <c r="A1554" s="294" t="s">
        <v>1806</v>
      </c>
      <c r="B1554" s="295">
        <v>1233</v>
      </c>
      <c r="D1554" s="296" t="s">
        <v>8052</v>
      </c>
      <c r="E1554" s="297">
        <v>1233</v>
      </c>
    </row>
    <row r="1555" spans="1:5" ht="14.4" x14ac:dyDescent="0.3">
      <c r="A1555" s="294" t="s">
        <v>1807</v>
      </c>
      <c r="B1555" s="295">
        <v>1728</v>
      </c>
      <c r="D1555" s="296" t="s">
        <v>8053</v>
      </c>
      <c r="E1555" s="297">
        <v>1728</v>
      </c>
    </row>
    <row r="1556" spans="1:5" ht="14.4" x14ac:dyDescent="0.3">
      <c r="A1556" s="294" t="s">
        <v>1808</v>
      </c>
      <c r="B1556" s="295">
        <v>31769</v>
      </c>
      <c r="D1556" s="296" t="s">
        <v>8054</v>
      </c>
      <c r="E1556" s="297">
        <v>31769</v>
      </c>
    </row>
    <row r="1557" spans="1:5" ht="14.4" x14ac:dyDescent="0.3">
      <c r="A1557" s="294" t="s">
        <v>1809</v>
      </c>
      <c r="B1557" s="295">
        <v>56144.95</v>
      </c>
      <c r="D1557" s="296" t="s">
        <v>8055</v>
      </c>
      <c r="E1557" s="297">
        <v>56144.95</v>
      </c>
    </row>
    <row r="1558" spans="1:5" ht="14.4" x14ac:dyDescent="0.3">
      <c r="A1558" s="294" t="s">
        <v>1810</v>
      </c>
      <c r="B1558" s="295">
        <v>1988</v>
      </c>
      <c r="D1558" s="296" t="s">
        <v>8056</v>
      </c>
      <c r="E1558" s="297">
        <v>1988</v>
      </c>
    </row>
    <row r="1559" spans="1:5" ht="14.4" x14ac:dyDescent="0.3">
      <c r="A1559" s="294" t="s">
        <v>1811</v>
      </c>
      <c r="B1559" s="295">
        <v>34642</v>
      </c>
      <c r="D1559" s="296" t="s">
        <v>8057</v>
      </c>
      <c r="E1559" s="297">
        <v>34642</v>
      </c>
    </row>
    <row r="1560" spans="1:5" ht="14.4" x14ac:dyDescent="0.3">
      <c r="A1560" s="294" t="s">
        <v>1812</v>
      </c>
      <c r="B1560" s="295">
        <v>388500</v>
      </c>
      <c r="D1560" s="296" t="s">
        <v>8058</v>
      </c>
      <c r="E1560" s="297">
        <v>388500</v>
      </c>
    </row>
    <row r="1561" spans="1:5" ht="14.4" x14ac:dyDescent="0.3">
      <c r="A1561" s="294" t="s">
        <v>1813</v>
      </c>
      <c r="B1561" s="295">
        <v>3719</v>
      </c>
      <c r="D1561" s="296" t="s">
        <v>8059</v>
      </c>
      <c r="E1561" s="297">
        <v>3719</v>
      </c>
    </row>
    <row r="1562" spans="1:5" ht="14.4" x14ac:dyDescent="0.3">
      <c r="A1562" s="294" t="s">
        <v>1814</v>
      </c>
      <c r="B1562" s="295">
        <v>16848</v>
      </c>
      <c r="D1562" s="296" t="s">
        <v>8060</v>
      </c>
      <c r="E1562" s="297">
        <v>16848</v>
      </c>
    </row>
    <row r="1563" spans="1:5" ht="14.4" x14ac:dyDescent="0.3">
      <c r="A1563" s="294" t="s">
        <v>1815</v>
      </c>
      <c r="B1563" s="295">
        <v>3552</v>
      </c>
      <c r="D1563" s="296" t="s">
        <v>8061</v>
      </c>
      <c r="E1563" s="297">
        <v>3552</v>
      </c>
    </row>
    <row r="1564" spans="1:5" ht="14.4" x14ac:dyDescent="0.3">
      <c r="A1564" s="294" t="s">
        <v>1816</v>
      </c>
      <c r="B1564" s="295">
        <v>2048</v>
      </c>
      <c r="D1564" s="296" t="s">
        <v>8062</v>
      </c>
      <c r="E1564" s="297">
        <v>2048</v>
      </c>
    </row>
    <row r="1565" spans="1:5" ht="14.4" x14ac:dyDescent="0.3">
      <c r="A1565" s="294" t="s">
        <v>1817</v>
      </c>
      <c r="B1565" s="295">
        <v>3804</v>
      </c>
      <c r="D1565" s="296" t="s">
        <v>8063</v>
      </c>
      <c r="E1565" s="297">
        <v>3804</v>
      </c>
    </row>
    <row r="1566" spans="1:5" ht="14.4" x14ac:dyDescent="0.3">
      <c r="A1566" s="294" t="s">
        <v>1818</v>
      </c>
      <c r="B1566" s="295">
        <v>3255</v>
      </c>
      <c r="D1566" s="296" t="s">
        <v>8064</v>
      </c>
      <c r="E1566" s="297">
        <v>3255</v>
      </c>
    </row>
    <row r="1567" spans="1:5" ht="14.4" x14ac:dyDescent="0.3">
      <c r="A1567" s="294" t="s">
        <v>1819</v>
      </c>
      <c r="B1567" s="295">
        <v>25455</v>
      </c>
      <c r="D1567" s="296" t="s">
        <v>8065</v>
      </c>
      <c r="E1567" s="297">
        <v>25455</v>
      </c>
    </row>
    <row r="1568" spans="1:5" ht="14.4" x14ac:dyDescent="0.3">
      <c r="A1568" s="294" t="s">
        <v>1820</v>
      </c>
      <c r="B1568" s="295">
        <v>2827.44</v>
      </c>
      <c r="D1568" s="296" t="s">
        <v>8066</v>
      </c>
      <c r="E1568" s="297">
        <v>2827.44</v>
      </c>
    </row>
    <row r="1569" spans="1:5" ht="14.4" x14ac:dyDescent="0.3">
      <c r="A1569" s="294" t="s">
        <v>1821</v>
      </c>
      <c r="B1569" s="295">
        <v>3207</v>
      </c>
      <c r="D1569" s="296" t="s">
        <v>8067</v>
      </c>
      <c r="E1569" s="297">
        <v>3207</v>
      </c>
    </row>
    <row r="1570" spans="1:5" ht="14.4" x14ac:dyDescent="0.3">
      <c r="A1570" s="294" t="s">
        <v>1822</v>
      </c>
      <c r="B1570" s="295">
        <v>223280</v>
      </c>
      <c r="D1570" s="296" t="s">
        <v>8068</v>
      </c>
      <c r="E1570" s="297">
        <v>223280</v>
      </c>
    </row>
    <row r="1571" spans="1:5" ht="14.4" x14ac:dyDescent="0.3">
      <c r="A1571" s="294" t="s">
        <v>1823</v>
      </c>
      <c r="B1571" s="295">
        <v>66708.17</v>
      </c>
      <c r="D1571" s="296" t="s">
        <v>8069</v>
      </c>
      <c r="E1571" s="297">
        <v>66708.17</v>
      </c>
    </row>
    <row r="1572" spans="1:5" ht="14.4" x14ac:dyDescent="0.3">
      <c r="A1572" s="294" t="s">
        <v>1824</v>
      </c>
      <c r="B1572" s="295">
        <v>119034</v>
      </c>
      <c r="D1572" s="296" t="s">
        <v>8070</v>
      </c>
      <c r="E1572" s="297">
        <v>119034</v>
      </c>
    </row>
    <row r="1573" spans="1:5" ht="14.4" x14ac:dyDescent="0.3">
      <c r="A1573" s="294" t="s">
        <v>1825</v>
      </c>
      <c r="B1573" s="295">
        <v>16011</v>
      </c>
      <c r="D1573" s="296" t="s">
        <v>8071</v>
      </c>
      <c r="E1573" s="297">
        <v>16011</v>
      </c>
    </row>
    <row r="1574" spans="1:5" ht="14.4" x14ac:dyDescent="0.3">
      <c r="A1574" s="294" t="s">
        <v>1826</v>
      </c>
      <c r="B1574" s="295">
        <v>44106.82</v>
      </c>
      <c r="D1574" s="296" t="s">
        <v>8072</v>
      </c>
      <c r="E1574" s="297">
        <v>44106.82</v>
      </c>
    </row>
    <row r="1575" spans="1:5" ht="14.4" x14ac:dyDescent="0.3">
      <c r="A1575" s="294" t="s">
        <v>1827</v>
      </c>
      <c r="B1575" s="295">
        <v>104858.78</v>
      </c>
      <c r="D1575" s="296" t="s">
        <v>8073</v>
      </c>
      <c r="E1575" s="297">
        <v>104858.78</v>
      </c>
    </row>
    <row r="1576" spans="1:5" ht="14.4" x14ac:dyDescent="0.3">
      <c r="A1576" s="294" t="s">
        <v>1828</v>
      </c>
      <c r="B1576" s="295">
        <v>41088</v>
      </c>
      <c r="D1576" s="296" t="s">
        <v>8074</v>
      </c>
      <c r="E1576" s="297">
        <v>41088</v>
      </c>
    </row>
    <row r="1577" spans="1:5" ht="14.4" x14ac:dyDescent="0.3">
      <c r="A1577" s="294" t="s">
        <v>1829</v>
      </c>
      <c r="B1577" s="295">
        <v>919</v>
      </c>
      <c r="D1577" s="296" t="s">
        <v>8075</v>
      </c>
      <c r="E1577" s="297">
        <v>919</v>
      </c>
    </row>
    <row r="1578" spans="1:5" ht="14.4" x14ac:dyDescent="0.3">
      <c r="A1578" s="294" t="s">
        <v>4064</v>
      </c>
      <c r="B1578" s="295">
        <v>15652.88</v>
      </c>
      <c r="D1578" s="296" t="s">
        <v>10479</v>
      </c>
      <c r="E1578" s="297">
        <v>15652.88</v>
      </c>
    </row>
    <row r="1579" spans="1:5" ht="14.4" x14ac:dyDescent="0.3">
      <c r="A1579" s="294" t="s">
        <v>4065</v>
      </c>
      <c r="B1579" s="295">
        <v>1671.24</v>
      </c>
      <c r="D1579" s="296" t="s">
        <v>8076</v>
      </c>
      <c r="E1579" s="297">
        <v>1671.24</v>
      </c>
    </row>
    <row r="1580" spans="1:5" ht="14.4" x14ac:dyDescent="0.3">
      <c r="A1580" s="294" t="s">
        <v>1830</v>
      </c>
      <c r="B1580" s="295">
        <v>45603</v>
      </c>
      <c r="D1580" s="296" t="s">
        <v>8077</v>
      </c>
      <c r="E1580" s="297">
        <v>45603</v>
      </c>
    </row>
    <row r="1581" spans="1:5" ht="14.4" x14ac:dyDescent="0.3">
      <c r="A1581" s="294" t="s">
        <v>1831</v>
      </c>
      <c r="B1581" s="295">
        <v>3203</v>
      </c>
      <c r="D1581" s="296" t="s">
        <v>8078</v>
      </c>
      <c r="E1581" s="297">
        <v>3203</v>
      </c>
    </row>
    <row r="1582" spans="1:5" ht="14.4" x14ac:dyDescent="0.3">
      <c r="A1582" s="294" t="s">
        <v>1832</v>
      </c>
      <c r="B1582" s="295">
        <v>279399</v>
      </c>
      <c r="D1582" s="296" t="s">
        <v>8079</v>
      </c>
      <c r="E1582" s="297">
        <v>279399</v>
      </c>
    </row>
    <row r="1583" spans="1:5" ht="14.4" x14ac:dyDescent="0.3">
      <c r="A1583" s="294" t="s">
        <v>1833</v>
      </c>
      <c r="B1583" s="295">
        <v>6420</v>
      </c>
      <c r="D1583" s="296" t="s">
        <v>8080</v>
      </c>
      <c r="E1583" s="297">
        <v>6420</v>
      </c>
    </row>
    <row r="1584" spans="1:5" ht="14.4" x14ac:dyDescent="0.3">
      <c r="A1584" s="294" t="s">
        <v>1834</v>
      </c>
      <c r="B1584" s="295">
        <v>19800</v>
      </c>
      <c r="D1584" s="296" t="s">
        <v>8081</v>
      </c>
      <c r="E1584" s="297">
        <v>19800</v>
      </c>
    </row>
    <row r="1585" spans="1:5" ht="14.4" x14ac:dyDescent="0.3">
      <c r="A1585" s="294" t="s">
        <v>1835</v>
      </c>
      <c r="B1585" s="295">
        <v>2501</v>
      </c>
      <c r="D1585" s="296" t="s">
        <v>8082</v>
      </c>
      <c r="E1585" s="297">
        <v>2501</v>
      </c>
    </row>
    <row r="1586" spans="1:5" ht="14.4" x14ac:dyDescent="0.3">
      <c r="A1586" s="294" t="s">
        <v>4066</v>
      </c>
      <c r="B1586" s="295">
        <v>5128.6000000000004</v>
      </c>
      <c r="D1586" s="296" t="s">
        <v>8083</v>
      </c>
      <c r="E1586" s="297">
        <v>5128.6000000000004</v>
      </c>
    </row>
    <row r="1587" spans="1:5" ht="14.4" x14ac:dyDescent="0.3">
      <c r="A1587" s="294" t="s">
        <v>1836</v>
      </c>
      <c r="B1587" s="295">
        <v>51752.7</v>
      </c>
      <c r="D1587" s="296" t="s">
        <v>8084</v>
      </c>
      <c r="E1587" s="297">
        <v>51752.7</v>
      </c>
    </row>
    <row r="1588" spans="1:5" ht="14.4" x14ac:dyDescent="0.3">
      <c r="A1588" s="294" t="s">
        <v>1837</v>
      </c>
      <c r="B1588" s="295">
        <v>1906</v>
      </c>
      <c r="D1588" s="296" t="s">
        <v>8085</v>
      </c>
      <c r="E1588" s="297">
        <v>1906</v>
      </c>
    </row>
    <row r="1589" spans="1:5" ht="14.4" x14ac:dyDescent="0.3">
      <c r="A1589" s="294" t="s">
        <v>479</v>
      </c>
      <c r="B1589" s="295">
        <v>81105.240000000005</v>
      </c>
      <c r="D1589" s="296" t="s">
        <v>8086</v>
      </c>
      <c r="E1589" s="297">
        <v>81105.240000000005</v>
      </c>
    </row>
    <row r="1590" spans="1:5" ht="14.4" x14ac:dyDescent="0.3">
      <c r="A1590" s="294" t="s">
        <v>1838</v>
      </c>
      <c r="B1590" s="295">
        <v>13946</v>
      </c>
      <c r="D1590" s="296" t="s">
        <v>8087</v>
      </c>
      <c r="E1590" s="297">
        <v>13946</v>
      </c>
    </row>
    <row r="1591" spans="1:5" ht="14.4" x14ac:dyDescent="0.3">
      <c r="A1591" s="294" t="s">
        <v>4067</v>
      </c>
      <c r="B1591" s="295">
        <v>369.93</v>
      </c>
      <c r="D1591" s="296" t="s">
        <v>10480</v>
      </c>
      <c r="E1591" s="297">
        <v>369.93</v>
      </c>
    </row>
    <row r="1592" spans="1:5" ht="14.4" x14ac:dyDescent="0.3">
      <c r="A1592" s="294" t="s">
        <v>4058</v>
      </c>
      <c r="B1592" s="295">
        <v>8409</v>
      </c>
      <c r="D1592" s="296" t="s">
        <v>10481</v>
      </c>
      <c r="E1592" s="297">
        <v>8409</v>
      </c>
    </row>
    <row r="1593" spans="1:5" ht="14.4" x14ac:dyDescent="0.3">
      <c r="A1593" s="294" t="s">
        <v>1839</v>
      </c>
      <c r="B1593" s="295">
        <v>27851.18</v>
      </c>
      <c r="D1593" s="296" t="s">
        <v>8088</v>
      </c>
      <c r="E1593" s="297">
        <v>27851.18</v>
      </c>
    </row>
    <row r="1594" spans="1:5" ht="14.4" x14ac:dyDescent="0.3">
      <c r="A1594" s="294" t="s">
        <v>1840</v>
      </c>
      <c r="B1594" s="295">
        <v>6855</v>
      </c>
      <c r="D1594" s="296" t="s">
        <v>8089</v>
      </c>
      <c r="E1594" s="297">
        <v>6855</v>
      </c>
    </row>
    <row r="1595" spans="1:5" ht="14.4" x14ac:dyDescent="0.3">
      <c r="A1595" s="294" t="s">
        <v>1841</v>
      </c>
      <c r="B1595" s="295">
        <v>624195</v>
      </c>
      <c r="D1595" s="296" t="s">
        <v>8090</v>
      </c>
      <c r="E1595" s="297">
        <v>624195</v>
      </c>
    </row>
    <row r="1596" spans="1:5" ht="14.4" x14ac:dyDescent="0.3">
      <c r="A1596" s="294" t="s">
        <v>1842</v>
      </c>
      <c r="B1596" s="295">
        <v>9843.6</v>
      </c>
      <c r="D1596" s="296" t="s">
        <v>8091</v>
      </c>
      <c r="E1596" s="297">
        <v>9843.6</v>
      </c>
    </row>
    <row r="1597" spans="1:5" ht="14.4" x14ac:dyDescent="0.3">
      <c r="A1597" s="294" t="s">
        <v>1843</v>
      </c>
      <c r="B1597" s="295">
        <v>3055.78</v>
      </c>
      <c r="D1597" s="296" t="s">
        <v>8092</v>
      </c>
      <c r="E1597" s="297">
        <v>3055.78</v>
      </c>
    </row>
    <row r="1598" spans="1:5" ht="14.4" x14ac:dyDescent="0.3">
      <c r="A1598" s="294" t="s">
        <v>1844</v>
      </c>
      <c r="B1598" s="295">
        <v>49.99</v>
      </c>
      <c r="D1598" s="296" t="s">
        <v>8093</v>
      </c>
      <c r="E1598" s="297">
        <v>49.99</v>
      </c>
    </row>
    <row r="1599" spans="1:5" ht="14.4" x14ac:dyDescent="0.3">
      <c r="A1599" s="294" t="s">
        <v>1845</v>
      </c>
      <c r="B1599" s="295">
        <v>3599.9</v>
      </c>
      <c r="D1599" s="296" t="s">
        <v>8094</v>
      </c>
      <c r="E1599" s="297">
        <v>3599.9</v>
      </c>
    </row>
    <row r="1600" spans="1:5" ht="14.4" x14ac:dyDescent="0.3">
      <c r="A1600" s="294" t="s">
        <v>1846</v>
      </c>
      <c r="B1600" s="295">
        <v>4987</v>
      </c>
      <c r="D1600" s="296" t="s">
        <v>8095</v>
      </c>
      <c r="E1600" s="297">
        <v>4987</v>
      </c>
    </row>
    <row r="1601" spans="1:5" ht="14.4" x14ac:dyDescent="0.3">
      <c r="A1601" s="294" t="s">
        <v>4068</v>
      </c>
      <c r="B1601" s="295">
        <v>10398</v>
      </c>
      <c r="D1601" s="296" t="s">
        <v>10482</v>
      </c>
      <c r="E1601" s="297">
        <v>10398</v>
      </c>
    </row>
    <row r="1602" spans="1:5" ht="14.4" x14ac:dyDescent="0.3">
      <c r="A1602" s="294" t="s">
        <v>1847</v>
      </c>
      <c r="B1602" s="295">
        <v>1290</v>
      </c>
      <c r="D1602" s="296" t="s">
        <v>8096</v>
      </c>
      <c r="E1602" s="297">
        <v>1290</v>
      </c>
    </row>
    <row r="1603" spans="1:5" ht="14.4" x14ac:dyDescent="0.3">
      <c r="A1603" s="294" t="s">
        <v>1848</v>
      </c>
      <c r="B1603" s="295">
        <v>2914</v>
      </c>
      <c r="D1603" s="296" t="s">
        <v>8097</v>
      </c>
      <c r="E1603" s="297">
        <v>2914</v>
      </c>
    </row>
    <row r="1604" spans="1:5" ht="14.4" x14ac:dyDescent="0.3">
      <c r="A1604" s="294" t="s">
        <v>1849</v>
      </c>
      <c r="B1604" s="295">
        <v>3496</v>
      </c>
      <c r="D1604" s="296" t="s">
        <v>8098</v>
      </c>
      <c r="E1604" s="297">
        <v>3496</v>
      </c>
    </row>
    <row r="1605" spans="1:5" ht="14.4" x14ac:dyDescent="0.3">
      <c r="A1605" s="294" t="s">
        <v>1850</v>
      </c>
      <c r="B1605" s="295">
        <v>33550</v>
      </c>
      <c r="D1605" s="296" t="s">
        <v>8099</v>
      </c>
      <c r="E1605" s="297">
        <v>33550</v>
      </c>
    </row>
    <row r="1606" spans="1:5" ht="14.4" x14ac:dyDescent="0.3">
      <c r="A1606" s="294" t="s">
        <v>1851</v>
      </c>
      <c r="B1606" s="295">
        <v>1408</v>
      </c>
      <c r="D1606" s="296" t="s">
        <v>8100</v>
      </c>
      <c r="E1606" s="297">
        <v>1408</v>
      </c>
    </row>
    <row r="1607" spans="1:5" ht="14.4" x14ac:dyDescent="0.3">
      <c r="A1607" s="294" t="s">
        <v>1852</v>
      </c>
      <c r="B1607" s="295">
        <v>1704</v>
      </c>
      <c r="D1607" s="296" t="s">
        <v>8101</v>
      </c>
      <c r="E1607" s="297">
        <v>1704</v>
      </c>
    </row>
    <row r="1608" spans="1:5" ht="14.4" x14ac:dyDescent="0.3">
      <c r="A1608" s="294" t="s">
        <v>1853</v>
      </c>
      <c r="B1608" s="295">
        <v>713</v>
      </c>
      <c r="D1608" s="296" t="s">
        <v>8102</v>
      </c>
      <c r="E1608" s="297">
        <v>713</v>
      </c>
    </row>
    <row r="1609" spans="1:5" ht="14.4" x14ac:dyDescent="0.3">
      <c r="A1609" s="294" t="s">
        <v>480</v>
      </c>
      <c r="B1609" s="295">
        <v>5307</v>
      </c>
      <c r="D1609" s="296" t="s">
        <v>8103</v>
      </c>
      <c r="E1609" s="297">
        <v>5307</v>
      </c>
    </row>
    <row r="1610" spans="1:5" ht="14.4" x14ac:dyDescent="0.3">
      <c r="A1610" s="294" t="s">
        <v>1854</v>
      </c>
      <c r="B1610" s="295">
        <v>990</v>
      </c>
      <c r="D1610" s="296" t="s">
        <v>8104</v>
      </c>
      <c r="E1610" s="297">
        <v>990</v>
      </c>
    </row>
    <row r="1611" spans="1:5" ht="14.4" x14ac:dyDescent="0.3">
      <c r="A1611" s="294" t="s">
        <v>4069</v>
      </c>
      <c r="B1611" s="295">
        <v>1372</v>
      </c>
      <c r="D1611" s="296" t="s">
        <v>10483</v>
      </c>
      <c r="E1611" s="297">
        <v>1372</v>
      </c>
    </row>
    <row r="1612" spans="1:5" ht="14.4" x14ac:dyDescent="0.3">
      <c r="A1612" s="294" t="s">
        <v>481</v>
      </c>
      <c r="B1612" s="295">
        <v>25082</v>
      </c>
      <c r="D1612" s="296" t="s">
        <v>8105</v>
      </c>
      <c r="E1612" s="297">
        <v>25082</v>
      </c>
    </row>
    <row r="1613" spans="1:5" ht="14.4" x14ac:dyDescent="0.3">
      <c r="A1613" s="294" t="s">
        <v>4070</v>
      </c>
      <c r="B1613" s="295">
        <v>221</v>
      </c>
      <c r="D1613" s="296" t="s">
        <v>8106</v>
      </c>
      <c r="E1613" s="297">
        <v>221</v>
      </c>
    </row>
    <row r="1614" spans="1:5" ht="14.4" x14ac:dyDescent="0.3">
      <c r="A1614" s="294" t="s">
        <v>1855</v>
      </c>
      <c r="B1614" s="295">
        <v>2505.88</v>
      </c>
      <c r="D1614" s="296" t="s">
        <v>8107</v>
      </c>
      <c r="E1614" s="297">
        <v>2505.88</v>
      </c>
    </row>
    <row r="1615" spans="1:5" ht="14.4" x14ac:dyDescent="0.3">
      <c r="A1615" s="294" t="s">
        <v>1856</v>
      </c>
      <c r="B1615" s="295">
        <v>48627.3</v>
      </c>
      <c r="D1615" s="296" t="s">
        <v>8108</v>
      </c>
      <c r="E1615" s="297">
        <v>48627.3</v>
      </c>
    </row>
    <row r="1616" spans="1:5" ht="14.4" x14ac:dyDescent="0.3">
      <c r="A1616" s="294" t="s">
        <v>1857</v>
      </c>
      <c r="B1616" s="295">
        <v>117378.03</v>
      </c>
      <c r="D1616" s="296" t="s">
        <v>8109</v>
      </c>
      <c r="E1616" s="297">
        <v>117378.03</v>
      </c>
    </row>
    <row r="1617" spans="1:5" ht="14.4" x14ac:dyDescent="0.3">
      <c r="A1617" s="294" t="s">
        <v>1858</v>
      </c>
      <c r="B1617" s="295">
        <v>82909.5</v>
      </c>
      <c r="D1617" s="296" t="s">
        <v>8110</v>
      </c>
      <c r="E1617" s="297">
        <v>82909.5</v>
      </c>
    </row>
    <row r="1618" spans="1:5" ht="14.4" x14ac:dyDescent="0.3">
      <c r="A1618" s="294" t="s">
        <v>1859</v>
      </c>
      <c r="B1618" s="295">
        <v>165.99</v>
      </c>
      <c r="D1618" s="296" t="s">
        <v>8111</v>
      </c>
      <c r="E1618" s="297">
        <v>165.99</v>
      </c>
    </row>
    <row r="1619" spans="1:5" ht="14.4" x14ac:dyDescent="0.3">
      <c r="A1619" s="294" t="s">
        <v>1860</v>
      </c>
      <c r="B1619" s="295">
        <v>934</v>
      </c>
      <c r="D1619" s="296" t="s">
        <v>8112</v>
      </c>
      <c r="E1619" s="297">
        <v>934</v>
      </c>
    </row>
    <row r="1620" spans="1:5" ht="14.4" x14ac:dyDescent="0.3">
      <c r="A1620" s="294" t="s">
        <v>1861</v>
      </c>
      <c r="B1620" s="295">
        <v>357</v>
      </c>
      <c r="D1620" s="296" t="s">
        <v>8113</v>
      </c>
      <c r="E1620" s="297">
        <v>357</v>
      </c>
    </row>
    <row r="1621" spans="1:5" ht="14.4" x14ac:dyDescent="0.3">
      <c r="A1621" s="294" t="s">
        <v>1862</v>
      </c>
      <c r="B1621" s="295">
        <v>18190.02</v>
      </c>
      <c r="D1621" s="296" t="s">
        <v>8114</v>
      </c>
      <c r="E1621" s="297">
        <v>18190.02</v>
      </c>
    </row>
    <row r="1622" spans="1:5" ht="14.4" x14ac:dyDescent="0.3">
      <c r="A1622" s="294" t="s">
        <v>1863</v>
      </c>
      <c r="B1622" s="295">
        <v>155330</v>
      </c>
      <c r="D1622" s="296" t="s">
        <v>8115</v>
      </c>
      <c r="E1622" s="297">
        <v>155330</v>
      </c>
    </row>
    <row r="1623" spans="1:5" ht="14.4" x14ac:dyDescent="0.3">
      <c r="A1623" s="294" t="s">
        <v>1864</v>
      </c>
      <c r="B1623" s="295">
        <v>1628</v>
      </c>
      <c r="D1623" s="296" t="s">
        <v>8116</v>
      </c>
      <c r="E1623" s="297">
        <v>1628</v>
      </c>
    </row>
    <row r="1624" spans="1:5" ht="14.4" x14ac:dyDescent="0.3">
      <c r="A1624" s="294" t="s">
        <v>1865</v>
      </c>
      <c r="B1624" s="295">
        <v>117029</v>
      </c>
      <c r="D1624" s="296" t="s">
        <v>8117</v>
      </c>
      <c r="E1624" s="297">
        <v>117029</v>
      </c>
    </row>
    <row r="1625" spans="1:5" ht="14.4" x14ac:dyDescent="0.3">
      <c r="A1625" s="294" t="s">
        <v>1866</v>
      </c>
      <c r="B1625" s="295">
        <v>114811</v>
      </c>
      <c r="D1625" s="296" t="s">
        <v>8118</v>
      </c>
      <c r="E1625" s="297">
        <v>114811</v>
      </c>
    </row>
    <row r="1626" spans="1:5" ht="14.4" x14ac:dyDescent="0.3">
      <c r="A1626" s="294" t="s">
        <v>1867</v>
      </c>
      <c r="B1626" s="295">
        <v>4502</v>
      </c>
      <c r="D1626" s="296" t="s">
        <v>8119</v>
      </c>
      <c r="E1626" s="297">
        <v>4502</v>
      </c>
    </row>
    <row r="1627" spans="1:5" ht="14.4" x14ac:dyDescent="0.3">
      <c r="A1627" s="294" t="s">
        <v>1868</v>
      </c>
      <c r="B1627" s="295">
        <v>1187</v>
      </c>
      <c r="D1627" s="296" t="s">
        <v>8120</v>
      </c>
      <c r="E1627" s="297">
        <v>1187</v>
      </c>
    </row>
    <row r="1628" spans="1:5" ht="14.4" x14ac:dyDescent="0.3">
      <c r="A1628" s="294" t="s">
        <v>1869</v>
      </c>
      <c r="B1628" s="295">
        <v>16667</v>
      </c>
      <c r="D1628" s="296" t="s">
        <v>8121</v>
      </c>
      <c r="E1628" s="297">
        <v>16667</v>
      </c>
    </row>
    <row r="1629" spans="1:5" ht="14.4" x14ac:dyDescent="0.3">
      <c r="A1629" s="294" t="s">
        <v>1870</v>
      </c>
      <c r="B1629" s="295">
        <v>34341.82</v>
      </c>
      <c r="D1629" s="296" t="s">
        <v>8122</v>
      </c>
      <c r="E1629" s="297">
        <v>34341.82</v>
      </c>
    </row>
    <row r="1630" spans="1:5" ht="14.4" x14ac:dyDescent="0.3">
      <c r="A1630" s="294" t="s">
        <v>1871</v>
      </c>
      <c r="B1630" s="295">
        <v>3993</v>
      </c>
      <c r="D1630" s="296" t="s">
        <v>8123</v>
      </c>
      <c r="E1630" s="297">
        <v>3993</v>
      </c>
    </row>
    <row r="1631" spans="1:5" ht="14.4" x14ac:dyDescent="0.3">
      <c r="A1631" s="294" t="s">
        <v>1872</v>
      </c>
      <c r="B1631" s="295">
        <v>53393.68</v>
      </c>
      <c r="D1631" s="296" t="s">
        <v>8124</v>
      </c>
      <c r="E1631" s="297">
        <v>53393.68</v>
      </c>
    </row>
    <row r="1632" spans="1:5" ht="14.4" x14ac:dyDescent="0.3">
      <c r="A1632" s="294" t="s">
        <v>1873</v>
      </c>
      <c r="B1632" s="295">
        <v>28188</v>
      </c>
      <c r="D1632" s="296" t="s">
        <v>8125</v>
      </c>
      <c r="E1632" s="297">
        <v>28188</v>
      </c>
    </row>
    <row r="1633" spans="1:5" ht="14.4" x14ac:dyDescent="0.3">
      <c r="A1633" s="294" t="s">
        <v>1874</v>
      </c>
      <c r="B1633" s="295">
        <v>34234.720000000001</v>
      </c>
      <c r="D1633" s="296" t="s">
        <v>8126</v>
      </c>
      <c r="E1633" s="297">
        <v>34234.720000000001</v>
      </c>
    </row>
    <row r="1634" spans="1:5" ht="14.4" x14ac:dyDescent="0.3">
      <c r="A1634" s="294" t="s">
        <v>1875</v>
      </c>
      <c r="B1634" s="295">
        <v>5594</v>
      </c>
      <c r="D1634" s="296" t="s">
        <v>8127</v>
      </c>
      <c r="E1634" s="297">
        <v>5594</v>
      </c>
    </row>
    <row r="1635" spans="1:5" ht="14.4" x14ac:dyDescent="0.3">
      <c r="A1635" s="294" t="s">
        <v>1876</v>
      </c>
      <c r="B1635" s="295">
        <v>169935</v>
      </c>
      <c r="D1635" s="296" t="s">
        <v>8128</v>
      </c>
      <c r="E1635" s="297">
        <v>169935</v>
      </c>
    </row>
    <row r="1636" spans="1:5" ht="14.4" x14ac:dyDescent="0.3">
      <c r="A1636" s="294" t="s">
        <v>1877</v>
      </c>
      <c r="B1636" s="295">
        <v>133841</v>
      </c>
      <c r="D1636" s="296" t="s">
        <v>8129</v>
      </c>
      <c r="E1636" s="297">
        <v>133841</v>
      </c>
    </row>
    <row r="1637" spans="1:5" ht="14.4" x14ac:dyDescent="0.3">
      <c r="A1637" s="294" t="s">
        <v>1878</v>
      </c>
      <c r="B1637" s="295">
        <v>37705</v>
      </c>
      <c r="D1637" s="296" t="s">
        <v>8130</v>
      </c>
      <c r="E1637" s="297">
        <v>37705</v>
      </c>
    </row>
    <row r="1638" spans="1:5" ht="14.4" x14ac:dyDescent="0.3">
      <c r="A1638" s="294" t="s">
        <v>4071</v>
      </c>
      <c r="B1638" s="295">
        <v>121.79</v>
      </c>
      <c r="D1638" s="296" t="s">
        <v>10484</v>
      </c>
      <c r="E1638" s="297">
        <v>121.79</v>
      </c>
    </row>
    <row r="1639" spans="1:5" ht="14.4" x14ac:dyDescent="0.3">
      <c r="A1639" s="294" t="s">
        <v>1879</v>
      </c>
      <c r="B1639" s="295">
        <v>60672</v>
      </c>
      <c r="D1639" s="296" t="s">
        <v>8131</v>
      </c>
      <c r="E1639" s="297">
        <v>60672</v>
      </c>
    </row>
    <row r="1640" spans="1:5" ht="14.4" x14ac:dyDescent="0.3">
      <c r="A1640" s="294" t="s">
        <v>1880</v>
      </c>
      <c r="B1640" s="295">
        <v>214059</v>
      </c>
      <c r="D1640" s="296" t="s">
        <v>8132</v>
      </c>
      <c r="E1640" s="297">
        <v>214059</v>
      </c>
    </row>
    <row r="1641" spans="1:5" ht="14.4" x14ac:dyDescent="0.3">
      <c r="A1641" s="294" t="s">
        <v>1881</v>
      </c>
      <c r="B1641" s="295">
        <v>889.49</v>
      </c>
      <c r="D1641" s="296" t="s">
        <v>8133</v>
      </c>
      <c r="E1641" s="297">
        <v>889.49</v>
      </c>
    </row>
    <row r="1642" spans="1:5" ht="14.4" x14ac:dyDescent="0.3">
      <c r="A1642" s="294" t="s">
        <v>1882</v>
      </c>
      <c r="B1642" s="295">
        <v>2721</v>
      </c>
      <c r="D1642" s="296" t="s">
        <v>8134</v>
      </c>
      <c r="E1642" s="297">
        <v>2721</v>
      </c>
    </row>
    <row r="1643" spans="1:5" ht="14.4" x14ac:dyDescent="0.3">
      <c r="A1643" s="294" t="s">
        <v>1883</v>
      </c>
      <c r="B1643" s="295">
        <v>190691.32</v>
      </c>
      <c r="D1643" s="296" t="s">
        <v>8135</v>
      </c>
      <c r="E1643" s="297">
        <v>190691.32</v>
      </c>
    </row>
    <row r="1644" spans="1:5" ht="14.4" x14ac:dyDescent="0.3">
      <c r="A1644" s="294" t="s">
        <v>4072</v>
      </c>
      <c r="B1644" s="295">
        <v>820</v>
      </c>
      <c r="D1644" s="296" t="s">
        <v>10485</v>
      </c>
      <c r="E1644" s="297">
        <v>820</v>
      </c>
    </row>
    <row r="1645" spans="1:5" ht="14.4" x14ac:dyDescent="0.3">
      <c r="A1645" s="294" t="s">
        <v>1884</v>
      </c>
      <c r="B1645" s="295">
        <v>50680</v>
      </c>
      <c r="D1645" s="296" t="s">
        <v>8136</v>
      </c>
      <c r="E1645" s="297">
        <v>50680</v>
      </c>
    </row>
    <row r="1646" spans="1:5" ht="14.4" x14ac:dyDescent="0.3">
      <c r="A1646" s="294" t="s">
        <v>1885</v>
      </c>
      <c r="B1646" s="295">
        <v>5566</v>
      </c>
      <c r="D1646" s="296" t="s">
        <v>8137</v>
      </c>
      <c r="E1646" s="297">
        <v>5566</v>
      </c>
    </row>
    <row r="1647" spans="1:5" ht="14.4" x14ac:dyDescent="0.3">
      <c r="A1647" s="294" t="s">
        <v>1886</v>
      </c>
      <c r="B1647" s="295">
        <v>88385.72</v>
      </c>
      <c r="D1647" s="296" t="s">
        <v>8138</v>
      </c>
      <c r="E1647" s="297">
        <v>88385.72</v>
      </c>
    </row>
    <row r="1648" spans="1:5" ht="14.4" x14ac:dyDescent="0.3">
      <c r="A1648" s="294" t="s">
        <v>1887</v>
      </c>
      <c r="B1648" s="295">
        <v>1291</v>
      </c>
      <c r="D1648" s="296" t="s">
        <v>8139</v>
      </c>
      <c r="E1648" s="297">
        <v>1291</v>
      </c>
    </row>
    <row r="1649" spans="1:5" ht="14.4" x14ac:dyDescent="0.3">
      <c r="A1649" s="294" t="s">
        <v>1888</v>
      </c>
      <c r="B1649" s="295">
        <v>58884</v>
      </c>
      <c r="D1649" s="296" t="s">
        <v>8140</v>
      </c>
      <c r="E1649" s="297">
        <v>58884</v>
      </c>
    </row>
    <row r="1650" spans="1:5" ht="14.4" x14ac:dyDescent="0.3">
      <c r="A1650" s="294" t="s">
        <v>1889</v>
      </c>
      <c r="B1650" s="295">
        <v>60390.06</v>
      </c>
      <c r="D1650" s="296" t="s">
        <v>8141</v>
      </c>
      <c r="E1650" s="297">
        <v>60390.06</v>
      </c>
    </row>
    <row r="1651" spans="1:5" ht="14.4" x14ac:dyDescent="0.3">
      <c r="A1651" s="294" t="s">
        <v>1890</v>
      </c>
      <c r="B1651" s="295">
        <v>4219</v>
      </c>
      <c r="D1651" s="296" t="s">
        <v>8142</v>
      </c>
      <c r="E1651" s="297">
        <v>4219</v>
      </c>
    </row>
    <row r="1652" spans="1:5" ht="14.4" x14ac:dyDescent="0.3">
      <c r="A1652" s="294" t="s">
        <v>1891</v>
      </c>
      <c r="B1652" s="295">
        <v>31614.62</v>
      </c>
      <c r="D1652" s="296" t="s">
        <v>8143</v>
      </c>
      <c r="E1652" s="297">
        <v>31614.62</v>
      </c>
    </row>
    <row r="1653" spans="1:5" ht="14.4" x14ac:dyDescent="0.3">
      <c r="A1653" s="294" t="s">
        <v>1892</v>
      </c>
      <c r="B1653" s="295">
        <v>13494.84</v>
      </c>
      <c r="D1653" s="296" t="s">
        <v>8144</v>
      </c>
      <c r="E1653" s="297">
        <v>13494.84</v>
      </c>
    </row>
    <row r="1654" spans="1:5" ht="14.4" x14ac:dyDescent="0.3">
      <c r="A1654" s="294" t="s">
        <v>1893</v>
      </c>
      <c r="B1654" s="295">
        <v>23138</v>
      </c>
      <c r="D1654" s="296" t="s">
        <v>8145</v>
      </c>
      <c r="E1654" s="297">
        <v>23138</v>
      </c>
    </row>
    <row r="1655" spans="1:5" ht="14.4" x14ac:dyDescent="0.3">
      <c r="A1655" s="294" t="s">
        <v>1894</v>
      </c>
      <c r="B1655" s="295">
        <v>25392.39</v>
      </c>
      <c r="D1655" s="296" t="s">
        <v>8146</v>
      </c>
      <c r="E1655" s="297">
        <v>25392.39</v>
      </c>
    </row>
    <row r="1656" spans="1:5" ht="14.4" x14ac:dyDescent="0.3">
      <c r="A1656" s="294" t="s">
        <v>1895</v>
      </c>
      <c r="B1656" s="295">
        <v>1320</v>
      </c>
      <c r="D1656" s="296" t="s">
        <v>8147</v>
      </c>
      <c r="E1656" s="297">
        <v>1320</v>
      </c>
    </row>
    <row r="1657" spans="1:5" ht="14.4" x14ac:dyDescent="0.3">
      <c r="A1657" s="294" t="s">
        <v>1896</v>
      </c>
      <c r="B1657" s="295">
        <v>9311</v>
      </c>
      <c r="D1657" s="296" t="s">
        <v>8148</v>
      </c>
      <c r="E1657" s="297">
        <v>9311</v>
      </c>
    </row>
    <row r="1658" spans="1:5" ht="14.4" x14ac:dyDescent="0.3">
      <c r="A1658" s="294" t="s">
        <v>1897</v>
      </c>
      <c r="B1658" s="295">
        <v>210188</v>
      </c>
      <c r="D1658" s="296" t="s">
        <v>8149</v>
      </c>
      <c r="E1658" s="297">
        <v>210188</v>
      </c>
    </row>
    <row r="1659" spans="1:5" ht="14.4" x14ac:dyDescent="0.3">
      <c r="A1659" s="294" t="s">
        <v>1898</v>
      </c>
      <c r="B1659" s="295">
        <v>1491.3</v>
      </c>
      <c r="D1659" s="296" t="s">
        <v>8150</v>
      </c>
      <c r="E1659" s="297">
        <v>1491.3</v>
      </c>
    </row>
    <row r="1660" spans="1:5" ht="14.4" x14ac:dyDescent="0.3">
      <c r="A1660" s="294" t="s">
        <v>4073</v>
      </c>
      <c r="B1660" s="295">
        <v>8688.7900000000009</v>
      </c>
      <c r="D1660" s="296" t="s">
        <v>8151</v>
      </c>
      <c r="E1660" s="297">
        <v>8688.7900000000009</v>
      </c>
    </row>
    <row r="1661" spans="1:5" ht="14.4" x14ac:dyDescent="0.3">
      <c r="A1661" s="294" t="s">
        <v>482</v>
      </c>
      <c r="B1661" s="295">
        <v>115322.75</v>
      </c>
      <c r="D1661" s="296" t="s">
        <v>8152</v>
      </c>
      <c r="E1661" s="297">
        <v>115322.75</v>
      </c>
    </row>
    <row r="1662" spans="1:5" ht="14.4" x14ac:dyDescent="0.3">
      <c r="A1662" s="294" t="s">
        <v>1899</v>
      </c>
      <c r="B1662" s="295">
        <v>12116</v>
      </c>
      <c r="D1662" s="296" t="s">
        <v>8153</v>
      </c>
      <c r="E1662" s="297">
        <v>12116</v>
      </c>
    </row>
    <row r="1663" spans="1:5" ht="14.4" x14ac:dyDescent="0.3">
      <c r="A1663" s="294" t="s">
        <v>1900</v>
      </c>
      <c r="B1663" s="295">
        <v>14380</v>
      </c>
      <c r="D1663" s="296" t="s">
        <v>8154</v>
      </c>
      <c r="E1663" s="297">
        <v>14380</v>
      </c>
    </row>
    <row r="1664" spans="1:5" ht="14.4" x14ac:dyDescent="0.3">
      <c r="A1664" s="294" t="s">
        <v>1901</v>
      </c>
      <c r="B1664" s="295">
        <v>856949.83</v>
      </c>
      <c r="D1664" s="296" t="s">
        <v>8155</v>
      </c>
      <c r="E1664" s="297">
        <v>856949.83</v>
      </c>
    </row>
    <row r="1665" spans="1:5" ht="14.4" x14ac:dyDescent="0.3">
      <c r="A1665" s="294" t="s">
        <v>1902</v>
      </c>
      <c r="B1665" s="295">
        <v>643</v>
      </c>
      <c r="D1665" s="296" t="s">
        <v>8156</v>
      </c>
      <c r="E1665" s="297">
        <v>643</v>
      </c>
    </row>
    <row r="1666" spans="1:5" ht="14.4" x14ac:dyDescent="0.3">
      <c r="A1666" s="294" t="s">
        <v>1903</v>
      </c>
      <c r="B1666" s="295">
        <v>7652</v>
      </c>
      <c r="D1666" s="296" t="s">
        <v>8157</v>
      </c>
      <c r="E1666" s="297">
        <v>7652</v>
      </c>
    </row>
    <row r="1667" spans="1:5" ht="14.4" x14ac:dyDescent="0.3">
      <c r="A1667" s="294" t="s">
        <v>1904</v>
      </c>
      <c r="B1667" s="295">
        <v>2964</v>
      </c>
      <c r="D1667" s="296" t="s">
        <v>8158</v>
      </c>
      <c r="E1667" s="297">
        <v>2964</v>
      </c>
    </row>
    <row r="1668" spans="1:5" ht="14.4" x14ac:dyDescent="0.3">
      <c r="A1668" s="294" t="s">
        <v>1905</v>
      </c>
      <c r="B1668" s="295">
        <v>5021</v>
      </c>
      <c r="D1668" s="296" t="s">
        <v>8159</v>
      </c>
      <c r="E1668" s="297">
        <v>5021</v>
      </c>
    </row>
    <row r="1669" spans="1:5" ht="14.4" x14ac:dyDescent="0.3">
      <c r="A1669" s="294" t="s">
        <v>1906</v>
      </c>
      <c r="B1669" s="295">
        <v>398</v>
      </c>
      <c r="D1669" s="296" t="s">
        <v>8160</v>
      </c>
      <c r="E1669" s="297">
        <v>398</v>
      </c>
    </row>
    <row r="1670" spans="1:5" ht="14.4" x14ac:dyDescent="0.3">
      <c r="A1670" s="294" t="s">
        <v>1907</v>
      </c>
      <c r="B1670" s="295">
        <v>4463</v>
      </c>
      <c r="D1670" s="296" t="s">
        <v>8161</v>
      </c>
      <c r="E1670" s="297">
        <v>4463</v>
      </c>
    </row>
    <row r="1671" spans="1:5" ht="14.4" x14ac:dyDescent="0.3">
      <c r="A1671" s="294" t="s">
        <v>1908</v>
      </c>
      <c r="B1671" s="295">
        <v>154</v>
      </c>
      <c r="D1671" s="296" t="s">
        <v>8162</v>
      </c>
      <c r="E1671" s="297">
        <v>154</v>
      </c>
    </row>
    <row r="1672" spans="1:5" ht="14.4" x14ac:dyDescent="0.3">
      <c r="A1672" s="294" t="s">
        <v>1909</v>
      </c>
      <c r="B1672" s="295">
        <v>5343</v>
      </c>
      <c r="D1672" s="296" t="s">
        <v>10486</v>
      </c>
      <c r="E1672" s="297">
        <v>5343</v>
      </c>
    </row>
    <row r="1673" spans="1:5" ht="14.4" x14ac:dyDescent="0.3">
      <c r="A1673" s="294" t="s">
        <v>1910</v>
      </c>
      <c r="B1673" s="295">
        <v>3526</v>
      </c>
      <c r="D1673" s="296" t="s">
        <v>8163</v>
      </c>
      <c r="E1673" s="297">
        <v>3526</v>
      </c>
    </row>
    <row r="1674" spans="1:5" ht="14.4" x14ac:dyDescent="0.3">
      <c r="A1674" s="294" t="s">
        <v>1911</v>
      </c>
      <c r="B1674" s="295">
        <v>20766</v>
      </c>
      <c r="D1674" s="296" t="s">
        <v>8164</v>
      </c>
      <c r="E1674" s="297">
        <v>20766</v>
      </c>
    </row>
    <row r="1675" spans="1:5" ht="14.4" x14ac:dyDescent="0.3">
      <c r="A1675" s="294" t="s">
        <v>1912</v>
      </c>
      <c r="B1675" s="295">
        <v>9795</v>
      </c>
      <c r="D1675" s="296" t="s">
        <v>8165</v>
      </c>
      <c r="E1675" s="297">
        <v>9795</v>
      </c>
    </row>
    <row r="1676" spans="1:5" ht="14.4" x14ac:dyDescent="0.3">
      <c r="A1676" s="294" t="s">
        <v>1913</v>
      </c>
      <c r="B1676" s="295">
        <v>1520.79</v>
      </c>
      <c r="D1676" s="296" t="s">
        <v>8166</v>
      </c>
      <c r="E1676" s="297">
        <v>1520.79</v>
      </c>
    </row>
    <row r="1677" spans="1:5" ht="14.4" x14ac:dyDescent="0.3">
      <c r="A1677" s="294" t="s">
        <v>4074</v>
      </c>
      <c r="B1677" s="295">
        <v>2262</v>
      </c>
      <c r="D1677" s="296" t="s">
        <v>10487</v>
      </c>
      <c r="E1677" s="297">
        <v>2262</v>
      </c>
    </row>
    <row r="1678" spans="1:5" ht="14.4" x14ac:dyDescent="0.3">
      <c r="A1678" s="294" t="s">
        <v>1914</v>
      </c>
      <c r="B1678" s="295">
        <v>4739.7</v>
      </c>
      <c r="D1678" s="296" t="s">
        <v>8167</v>
      </c>
      <c r="E1678" s="297">
        <v>4739.7</v>
      </c>
    </row>
    <row r="1679" spans="1:5" ht="14.4" x14ac:dyDescent="0.3">
      <c r="A1679" s="294" t="s">
        <v>1915</v>
      </c>
      <c r="B1679" s="295">
        <v>2759</v>
      </c>
      <c r="D1679" s="296" t="s">
        <v>8168</v>
      </c>
      <c r="E1679" s="297">
        <v>2759</v>
      </c>
    </row>
    <row r="1680" spans="1:5" ht="14.4" x14ac:dyDescent="0.3">
      <c r="A1680" s="294" t="s">
        <v>1916</v>
      </c>
      <c r="B1680" s="295">
        <v>11802.07</v>
      </c>
      <c r="D1680" s="296" t="s">
        <v>8169</v>
      </c>
      <c r="E1680" s="297">
        <v>11802.07</v>
      </c>
    </row>
    <row r="1681" spans="1:5" ht="14.4" x14ac:dyDescent="0.3">
      <c r="A1681" s="294" t="s">
        <v>1917</v>
      </c>
      <c r="B1681" s="295">
        <v>141893</v>
      </c>
      <c r="D1681" s="296" t="s">
        <v>8170</v>
      </c>
      <c r="E1681" s="297">
        <v>141893</v>
      </c>
    </row>
    <row r="1682" spans="1:5" ht="14.4" x14ac:dyDescent="0.3">
      <c r="A1682" s="294" t="s">
        <v>1918</v>
      </c>
      <c r="B1682" s="295">
        <v>34487.9</v>
      </c>
      <c r="D1682" s="296" t="s">
        <v>8171</v>
      </c>
      <c r="E1682" s="297">
        <v>34487.9</v>
      </c>
    </row>
    <row r="1683" spans="1:5" ht="14.4" x14ac:dyDescent="0.3">
      <c r="A1683" s="294" t="s">
        <v>483</v>
      </c>
      <c r="B1683" s="295">
        <v>2062</v>
      </c>
      <c r="D1683" s="296" t="s">
        <v>8172</v>
      </c>
      <c r="E1683" s="297">
        <v>2062</v>
      </c>
    </row>
    <row r="1684" spans="1:5" ht="14.4" x14ac:dyDescent="0.3">
      <c r="A1684" s="294" t="s">
        <v>1919</v>
      </c>
      <c r="B1684" s="295">
        <v>197762.27</v>
      </c>
      <c r="D1684" s="296" t="s">
        <v>8173</v>
      </c>
      <c r="E1684" s="297">
        <v>197762.27</v>
      </c>
    </row>
    <row r="1685" spans="1:5" ht="14.4" x14ac:dyDescent="0.3">
      <c r="A1685" s="294" t="s">
        <v>1920</v>
      </c>
      <c r="B1685" s="295">
        <v>12239</v>
      </c>
      <c r="D1685" s="296" t="s">
        <v>8174</v>
      </c>
      <c r="E1685" s="297">
        <v>12239</v>
      </c>
    </row>
    <row r="1686" spans="1:5" ht="14.4" x14ac:dyDescent="0.3">
      <c r="A1686" s="294" t="s">
        <v>1921</v>
      </c>
      <c r="B1686" s="295">
        <v>1824</v>
      </c>
      <c r="D1686" s="296" t="s">
        <v>8175</v>
      </c>
      <c r="E1686" s="297">
        <v>1824</v>
      </c>
    </row>
    <row r="1687" spans="1:5" ht="14.4" x14ac:dyDescent="0.3">
      <c r="A1687" s="294" t="s">
        <v>484</v>
      </c>
      <c r="B1687" s="295">
        <v>27779.21</v>
      </c>
      <c r="D1687" s="296" t="s">
        <v>8176</v>
      </c>
      <c r="E1687" s="297">
        <v>27779.21</v>
      </c>
    </row>
    <row r="1688" spans="1:5" ht="14.4" x14ac:dyDescent="0.3">
      <c r="A1688" s="294" t="s">
        <v>1922</v>
      </c>
      <c r="B1688" s="295">
        <v>20424</v>
      </c>
      <c r="D1688" s="296" t="s">
        <v>8177</v>
      </c>
      <c r="E1688" s="297">
        <v>20424</v>
      </c>
    </row>
    <row r="1689" spans="1:5" ht="14.4" x14ac:dyDescent="0.3">
      <c r="A1689" s="294" t="s">
        <v>1923</v>
      </c>
      <c r="B1689" s="295">
        <v>7538</v>
      </c>
      <c r="D1689" s="296" t="s">
        <v>8178</v>
      </c>
      <c r="E1689" s="297">
        <v>7538</v>
      </c>
    </row>
    <row r="1690" spans="1:5" ht="14.4" x14ac:dyDescent="0.3">
      <c r="A1690" s="294" t="s">
        <v>1924</v>
      </c>
      <c r="B1690" s="295">
        <v>1960</v>
      </c>
      <c r="D1690" s="296" t="s">
        <v>8179</v>
      </c>
      <c r="E1690" s="297">
        <v>1960</v>
      </c>
    </row>
    <row r="1691" spans="1:5" ht="14.4" x14ac:dyDescent="0.3">
      <c r="A1691" s="294" t="s">
        <v>1925</v>
      </c>
      <c r="B1691" s="295">
        <v>5400</v>
      </c>
      <c r="D1691" s="296" t="s">
        <v>8180</v>
      </c>
      <c r="E1691" s="297">
        <v>5400</v>
      </c>
    </row>
    <row r="1692" spans="1:5" ht="14.4" x14ac:dyDescent="0.3">
      <c r="A1692" s="294" t="s">
        <v>1926</v>
      </c>
      <c r="B1692" s="295">
        <v>18062.400000000001</v>
      </c>
      <c r="D1692" s="296" t="s">
        <v>8181</v>
      </c>
      <c r="E1692" s="297">
        <v>18062.400000000001</v>
      </c>
    </row>
    <row r="1693" spans="1:5" ht="14.4" x14ac:dyDescent="0.3">
      <c r="A1693" s="294" t="s">
        <v>4075</v>
      </c>
      <c r="B1693" s="295">
        <v>610.87</v>
      </c>
      <c r="D1693" s="296" t="s">
        <v>10488</v>
      </c>
      <c r="E1693" s="297">
        <v>610.87</v>
      </c>
    </row>
    <row r="1694" spans="1:5" ht="14.4" x14ac:dyDescent="0.3">
      <c r="A1694" s="294" t="s">
        <v>1927</v>
      </c>
      <c r="B1694" s="295">
        <v>18700</v>
      </c>
      <c r="D1694" s="296" t="s">
        <v>8182</v>
      </c>
      <c r="E1694" s="297">
        <v>18700</v>
      </c>
    </row>
    <row r="1695" spans="1:5" ht="14.4" x14ac:dyDescent="0.3">
      <c r="A1695" s="294" t="s">
        <v>1928</v>
      </c>
      <c r="B1695" s="295">
        <v>299</v>
      </c>
      <c r="D1695" s="296" t="s">
        <v>8183</v>
      </c>
      <c r="E1695" s="297">
        <v>299</v>
      </c>
    </row>
    <row r="1696" spans="1:5" ht="14.4" x14ac:dyDescent="0.3">
      <c r="A1696" s="294" t="s">
        <v>1929</v>
      </c>
      <c r="B1696" s="295">
        <v>19598.759999999998</v>
      </c>
      <c r="D1696" s="296" t="s">
        <v>8184</v>
      </c>
      <c r="E1696" s="297">
        <v>19598.759999999998</v>
      </c>
    </row>
    <row r="1697" spans="1:5" ht="14.4" x14ac:dyDescent="0.3">
      <c r="A1697" s="294" t="s">
        <v>1930</v>
      </c>
      <c r="B1697" s="295">
        <v>11968</v>
      </c>
      <c r="D1697" s="296" t="s">
        <v>8185</v>
      </c>
      <c r="E1697" s="297">
        <v>11968</v>
      </c>
    </row>
    <row r="1698" spans="1:5" ht="14.4" x14ac:dyDescent="0.3">
      <c r="A1698" s="294" t="s">
        <v>1931</v>
      </c>
      <c r="B1698" s="295">
        <v>223833.44</v>
      </c>
      <c r="D1698" s="296" t="s">
        <v>8186</v>
      </c>
      <c r="E1698" s="297">
        <v>223833.44</v>
      </c>
    </row>
    <row r="1699" spans="1:5" ht="14.4" x14ac:dyDescent="0.3">
      <c r="A1699" s="294" t="s">
        <v>1932</v>
      </c>
      <c r="B1699" s="295">
        <v>10920</v>
      </c>
      <c r="D1699" s="296" t="s">
        <v>8187</v>
      </c>
      <c r="E1699" s="297">
        <v>10920</v>
      </c>
    </row>
    <row r="1700" spans="1:5" ht="14.4" x14ac:dyDescent="0.3">
      <c r="A1700" s="294" t="s">
        <v>1933</v>
      </c>
      <c r="B1700" s="295">
        <v>6750</v>
      </c>
      <c r="D1700" s="296" t="s">
        <v>8188</v>
      </c>
      <c r="E1700" s="297">
        <v>6750</v>
      </c>
    </row>
    <row r="1701" spans="1:5" ht="14.4" x14ac:dyDescent="0.3">
      <c r="A1701" s="294" t="s">
        <v>1934</v>
      </c>
      <c r="B1701" s="295">
        <v>1980</v>
      </c>
      <c r="D1701" s="296" t="s">
        <v>8189</v>
      </c>
      <c r="E1701" s="297">
        <v>1980</v>
      </c>
    </row>
    <row r="1702" spans="1:5" ht="14.4" x14ac:dyDescent="0.3">
      <c r="A1702" s="294" t="s">
        <v>1935</v>
      </c>
      <c r="B1702" s="295">
        <v>1496</v>
      </c>
      <c r="D1702" s="296" t="s">
        <v>8190</v>
      </c>
      <c r="E1702" s="297">
        <v>1496</v>
      </c>
    </row>
    <row r="1703" spans="1:5" ht="14.4" x14ac:dyDescent="0.3">
      <c r="A1703" s="294" t="s">
        <v>1936</v>
      </c>
      <c r="B1703" s="295">
        <v>3040</v>
      </c>
      <c r="D1703" s="296" t="s">
        <v>8191</v>
      </c>
      <c r="E1703" s="297">
        <v>3040</v>
      </c>
    </row>
    <row r="1704" spans="1:5" ht="14.4" x14ac:dyDescent="0.3">
      <c r="A1704" s="294" t="s">
        <v>1937</v>
      </c>
      <c r="B1704" s="295">
        <v>15558</v>
      </c>
      <c r="D1704" s="296" t="s">
        <v>8192</v>
      </c>
      <c r="E1704" s="297">
        <v>15558</v>
      </c>
    </row>
    <row r="1705" spans="1:5" ht="14.4" x14ac:dyDescent="0.3">
      <c r="A1705" s="294" t="s">
        <v>1938</v>
      </c>
      <c r="B1705" s="295">
        <v>15390</v>
      </c>
      <c r="D1705" s="296" t="s">
        <v>8193</v>
      </c>
      <c r="E1705" s="297">
        <v>15390</v>
      </c>
    </row>
    <row r="1706" spans="1:5" ht="14.4" x14ac:dyDescent="0.3">
      <c r="A1706" s="294" t="s">
        <v>1939</v>
      </c>
      <c r="B1706" s="295">
        <v>115192</v>
      </c>
      <c r="D1706" s="296" t="s">
        <v>8194</v>
      </c>
      <c r="E1706" s="297">
        <v>115192</v>
      </c>
    </row>
    <row r="1707" spans="1:5" ht="14.4" x14ac:dyDescent="0.3">
      <c r="A1707" s="294" t="s">
        <v>1940</v>
      </c>
      <c r="B1707" s="295">
        <v>3975</v>
      </c>
      <c r="D1707" s="296" t="s">
        <v>8195</v>
      </c>
      <c r="E1707" s="297">
        <v>3975</v>
      </c>
    </row>
    <row r="1708" spans="1:5" ht="14.4" x14ac:dyDescent="0.3">
      <c r="A1708" s="294" t="s">
        <v>1941</v>
      </c>
      <c r="B1708" s="295">
        <v>5417</v>
      </c>
      <c r="D1708" s="296" t="s">
        <v>8196</v>
      </c>
      <c r="E1708" s="297">
        <v>5417</v>
      </c>
    </row>
    <row r="1709" spans="1:5" ht="14.4" x14ac:dyDescent="0.3">
      <c r="A1709" s="294" t="s">
        <v>1942</v>
      </c>
      <c r="B1709" s="295">
        <v>12337</v>
      </c>
      <c r="D1709" s="296" t="s">
        <v>8197</v>
      </c>
      <c r="E1709" s="297">
        <v>12337</v>
      </c>
    </row>
    <row r="1710" spans="1:5" ht="14.4" x14ac:dyDescent="0.3">
      <c r="A1710" s="294" t="s">
        <v>1943</v>
      </c>
      <c r="B1710" s="295">
        <v>211680</v>
      </c>
      <c r="D1710" s="296" t="s">
        <v>8198</v>
      </c>
      <c r="E1710" s="297">
        <v>211680</v>
      </c>
    </row>
    <row r="1711" spans="1:5" ht="14.4" x14ac:dyDescent="0.3">
      <c r="A1711" s="294" t="s">
        <v>1944</v>
      </c>
      <c r="B1711" s="295">
        <v>10000</v>
      </c>
      <c r="D1711" s="296" t="s">
        <v>8199</v>
      </c>
      <c r="E1711" s="297">
        <v>10000</v>
      </c>
    </row>
    <row r="1712" spans="1:5" ht="14.4" x14ac:dyDescent="0.3">
      <c r="A1712" s="294" t="s">
        <v>1945</v>
      </c>
      <c r="B1712" s="295">
        <v>60027</v>
      </c>
      <c r="D1712" s="296" t="s">
        <v>8200</v>
      </c>
      <c r="E1712" s="297">
        <v>60027</v>
      </c>
    </row>
    <row r="1713" spans="1:5" ht="14.4" x14ac:dyDescent="0.3">
      <c r="A1713" s="294" t="s">
        <v>1946</v>
      </c>
      <c r="B1713" s="295">
        <v>784</v>
      </c>
      <c r="D1713" s="296" t="s">
        <v>8201</v>
      </c>
      <c r="E1713" s="297">
        <v>784</v>
      </c>
    </row>
    <row r="1714" spans="1:5" ht="14.4" x14ac:dyDescent="0.3">
      <c r="A1714" s="294" t="s">
        <v>1947</v>
      </c>
      <c r="B1714" s="295">
        <v>7237.8</v>
      </c>
      <c r="D1714" s="296" t="s">
        <v>8202</v>
      </c>
      <c r="E1714" s="297">
        <v>7237.8</v>
      </c>
    </row>
    <row r="1715" spans="1:5" ht="14.4" x14ac:dyDescent="0.3">
      <c r="A1715" s="294" t="s">
        <v>1948</v>
      </c>
      <c r="B1715" s="295">
        <v>156800</v>
      </c>
      <c r="D1715" s="296" t="s">
        <v>8203</v>
      </c>
      <c r="E1715" s="297">
        <v>156800</v>
      </c>
    </row>
    <row r="1716" spans="1:5" ht="14.4" x14ac:dyDescent="0.3">
      <c r="A1716" s="294" t="s">
        <v>1949</v>
      </c>
      <c r="B1716" s="295">
        <v>6296.63</v>
      </c>
      <c r="D1716" s="296" t="s">
        <v>8204</v>
      </c>
      <c r="E1716" s="297">
        <v>6296.63</v>
      </c>
    </row>
    <row r="1717" spans="1:5" ht="14.4" x14ac:dyDescent="0.3">
      <c r="A1717" s="294" t="s">
        <v>1950</v>
      </c>
      <c r="B1717" s="295">
        <v>5872</v>
      </c>
      <c r="D1717" s="296" t="s">
        <v>8205</v>
      </c>
      <c r="E1717" s="297">
        <v>5872</v>
      </c>
    </row>
    <row r="1718" spans="1:5" ht="14.4" x14ac:dyDescent="0.3">
      <c r="A1718" s="294" t="s">
        <v>1951</v>
      </c>
      <c r="B1718" s="295">
        <v>1800</v>
      </c>
      <c r="D1718" s="296" t="s">
        <v>8206</v>
      </c>
      <c r="E1718" s="297">
        <v>1800</v>
      </c>
    </row>
    <row r="1719" spans="1:5" ht="14.4" x14ac:dyDescent="0.3">
      <c r="A1719" s="294" t="s">
        <v>1952</v>
      </c>
      <c r="B1719" s="295">
        <v>5817</v>
      </c>
      <c r="D1719" s="296" t="s">
        <v>8207</v>
      </c>
      <c r="E1719" s="297">
        <v>5817</v>
      </c>
    </row>
    <row r="1720" spans="1:5" ht="14.4" x14ac:dyDescent="0.3">
      <c r="A1720" s="294" t="s">
        <v>1953</v>
      </c>
      <c r="B1720" s="295">
        <v>5679</v>
      </c>
      <c r="D1720" s="296" t="s">
        <v>8208</v>
      </c>
      <c r="E1720" s="297">
        <v>5679</v>
      </c>
    </row>
    <row r="1721" spans="1:5" ht="14.4" x14ac:dyDescent="0.3">
      <c r="A1721" s="294" t="s">
        <v>1954</v>
      </c>
      <c r="B1721" s="295">
        <v>292</v>
      </c>
      <c r="D1721" s="296" t="s">
        <v>8209</v>
      </c>
      <c r="E1721" s="297">
        <v>292</v>
      </c>
    </row>
    <row r="1722" spans="1:5" ht="14.4" x14ac:dyDescent="0.3">
      <c r="A1722" s="294" t="s">
        <v>1955</v>
      </c>
      <c r="B1722" s="295">
        <v>15960</v>
      </c>
      <c r="D1722" s="296" t="s">
        <v>8210</v>
      </c>
      <c r="E1722" s="297">
        <v>15960</v>
      </c>
    </row>
    <row r="1723" spans="1:5" ht="14.4" x14ac:dyDescent="0.3">
      <c r="A1723" s="294" t="s">
        <v>1956</v>
      </c>
      <c r="B1723" s="295">
        <v>6068</v>
      </c>
      <c r="D1723" s="296" t="s">
        <v>8211</v>
      </c>
      <c r="E1723" s="297">
        <v>6068</v>
      </c>
    </row>
    <row r="1724" spans="1:5" ht="14.4" x14ac:dyDescent="0.3">
      <c r="A1724" s="294" t="s">
        <v>1957</v>
      </c>
      <c r="B1724" s="295">
        <v>2955</v>
      </c>
      <c r="D1724" s="296" t="s">
        <v>8212</v>
      </c>
      <c r="E1724" s="297">
        <v>2955</v>
      </c>
    </row>
    <row r="1725" spans="1:5" ht="14.4" x14ac:dyDescent="0.3">
      <c r="A1725" s="294" t="s">
        <v>1958</v>
      </c>
      <c r="B1725" s="295">
        <v>5700</v>
      </c>
      <c r="D1725" s="296" t="s">
        <v>8213</v>
      </c>
      <c r="E1725" s="297">
        <v>5700</v>
      </c>
    </row>
    <row r="1726" spans="1:5" ht="14.4" x14ac:dyDescent="0.3">
      <c r="A1726" s="294" t="s">
        <v>1959</v>
      </c>
      <c r="B1726" s="295">
        <v>12046</v>
      </c>
      <c r="D1726" s="296" t="s">
        <v>8214</v>
      </c>
      <c r="E1726" s="297">
        <v>12046</v>
      </c>
    </row>
    <row r="1727" spans="1:5" ht="14.4" x14ac:dyDescent="0.3">
      <c r="A1727" s="294" t="s">
        <v>1960</v>
      </c>
      <c r="B1727" s="295">
        <v>7750</v>
      </c>
      <c r="D1727" s="296" t="s">
        <v>8215</v>
      </c>
      <c r="E1727" s="297">
        <v>7750</v>
      </c>
    </row>
    <row r="1728" spans="1:5" ht="14.4" x14ac:dyDescent="0.3">
      <c r="A1728" s="294" t="s">
        <v>1961</v>
      </c>
      <c r="B1728" s="295">
        <v>7837</v>
      </c>
      <c r="D1728" s="296" t="s">
        <v>8216</v>
      </c>
      <c r="E1728" s="297">
        <v>7837</v>
      </c>
    </row>
    <row r="1729" spans="1:5" ht="14.4" x14ac:dyDescent="0.3">
      <c r="A1729" s="294" t="s">
        <v>1962</v>
      </c>
      <c r="B1729" s="295">
        <v>2207</v>
      </c>
      <c r="D1729" s="296" t="s">
        <v>8217</v>
      </c>
      <c r="E1729" s="297">
        <v>2207</v>
      </c>
    </row>
    <row r="1730" spans="1:5" ht="14.4" x14ac:dyDescent="0.3">
      <c r="A1730" s="294" t="s">
        <v>1963</v>
      </c>
      <c r="B1730" s="295">
        <v>5876</v>
      </c>
      <c r="D1730" s="296" t="s">
        <v>8218</v>
      </c>
      <c r="E1730" s="297">
        <v>5876</v>
      </c>
    </row>
    <row r="1731" spans="1:5" ht="14.4" x14ac:dyDescent="0.3">
      <c r="A1731" s="294" t="s">
        <v>1964</v>
      </c>
      <c r="B1731" s="295">
        <v>5984</v>
      </c>
      <c r="D1731" s="296" t="s">
        <v>8219</v>
      </c>
      <c r="E1731" s="297">
        <v>5984</v>
      </c>
    </row>
    <row r="1732" spans="1:5" ht="14.4" x14ac:dyDescent="0.3">
      <c r="A1732" s="294" t="s">
        <v>1965</v>
      </c>
      <c r="B1732" s="295">
        <v>28050</v>
      </c>
      <c r="D1732" s="296" t="s">
        <v>8220</v>
      </c>
      <c r="E1732" s="297">
        <v>28050</v>
      </c>
    </row>
    <row r="1733" spans="1:5" ht="14.4" x14ac:dyDescent="0.3">
      <c r="A1733" s="294" t="s">
        <v>1966</v>
      </c>
      <c r="B1733" s="295">
        <v>6166</v>
      </c>
      <c r="D1733" s="296" t="s">
        <v>8221</v>
      </c>
      <c r="E1733" s="297">
        <v>6166</v>
      </c>
    </row>
    <row r="1734" spans="1:5" ht="14.4" x14ac:dyDescent="0.3">
      <c r="A1734" s="294" t="s">
        <v>1967</v>
      </c>
      <c r="B1734" s="295">
        <v>5229</v>
      </c>
      <c r="D1734" s="296" t="s">
        <v>8222</v>
      </c>
      <c r="E1734" s="297">
        <v>5229</v>
      </c>
    </row>
    <row r="1735" spans="1:5" ht="14.4" x14ac:dyDescent="0.3">
      <c r="A1735" s="294" t="s">
        <v>1968</v>
      </c>
      <c r="B1735" s="295">
        <v>10789</v>
      </c>
      <c r="D1735" s="296" t="s">
        <v>8223</v>
      </c>
      <c r="E1735" s="297">
        <v>10789</v>
      </c>
    </row>
    <row r="1736" spans="1:5" ht="14.4" x14ac:dyDescent="0.3">
      <c r="A1736" s="294" t="s">
        <v>1969</v>
      </c>
      <c r="B1736" s="295">
        <v>449</v>
      </c>
      <c r="D1736" s="296" t="s">
        <v>8224</v>
      </c>
      <c r="E1736" s="297">
        <v>449</v>
      </c>
    </row>
    <row r="1737" spans="1:5" ht="14.4" x14ac:dyDescent="0.3">
      <c r="A1737" s="294" t="s">
        <v>1970</v>
      </c>
      <c r="B1737" s="295">
        <v>15056</v>
      </c>
      <c r="D1737" s="296" t="s">
        <v>8225</v>
      </c>
      <c r="E1737" s="297">
        <v>15056</v>
      </c>
    </row>
    <row r="1738" spans="1:5" ht="14.4" x14ac:dyDescent="0.3">
      <c r="A1738" s="294" t="s">
        <v>1971</v>
      </c>
      <c r="B1738" s="295">
        <v>6358</v>
      </c>
      <c r="D1738" s="296" t="s">
        <v>8226</v>
      </c>
      <c r="E1738" s="297">
        <v>6358</v>
      </c>
    </row>
    <row r="1739" spans="1:5" ht="14.4" x14ac:dyDescent="0.3">
      <c r="A1739" s="294" t="s">
        <v>1972</v>
      </c>
      <c r="B1739" s="295">
        <v>4778</v>
      </c>
      <c r="D1739" s="296" t="s">
        <v>8227</v>
      </c>
      <c r="E1739" s="297">
        <v>4778</v>
      </c>
    </row>
    <row r="1740" spans="1:5" ht="14.4" x14ac:dyDescent="0.3">
      <c r="A1740" s="294" t="s">
        <v>1973</v>
      </c>
      <c r="B1740" s="295">
        <v>610</v>
      </c>
      <c r="D1740" s="296" t="s">
        <v>8228</v>
      </c>
      <c r="E1740" s="297">
        <v>610</v>
      </c>
    </row>
    <row r="1741" spans="1:5" ht="14.4" x14ac:dyDescent="0.3">
      <c r="A1741" s="294" t="s">
        <v>1974</v>
      </c>
      <c r="B1741" s="295">
        <v>6730</v>
      </c>
      <c r="D1741" s="296" t="s">
        <v>8229</v>
      </c>
      <c r="E1741" s="297">
        <v>6730</v>
      </c>
    </row>
    <row r="1742" spans="1:5" ht="14.4" x14ac:dyDescent="0.3">
      <c r="A1742" s="294" t="s">
        <v>1975</v>
      </c>
      <c r="B1742" s="295">
        <v>18700</v>
      </c>
      <c r="D1742" s="296" t="s">
        <v>8230</v>
      </c>
      <c r="E1742" s="297">
        <v>18700</v>
      </c>
    </row>
    <row r="1743" spans="1:5" ht="14.4" x14ac:dyDescent="0.3">
      <c r="A1743" s="294" t="s">
        <v>1976</v>
      </c>
      <c r="B1743" s="295">
        <v>8015.6</v>
      </c>
      <c r="D1743" s="296" t="s">
        <v>8231</v>
      </c>
      <c r="E1743" s="297">
        <v>8015.6</v>
      </c>
    </row>
    <row r="1744" spans="1:5" ht="14.4" x14ac:dyDescent="0.3">
      <c r="A1744" s="294" t="s">
        <v>1977</v>
      </c>
      <c r="B1744" s="295">
        <v>30664</v>
      </c>
      <c r="D1744" s="296" t="s">
        <v>8232</v>
      </c>
      <c r="E1744" s="297">
        <v>30664</v>
      </c>
    </row>
    <row r="1745" spans="1:5" ht="14.4" x14ac:dyDescent="0.3">
      <c r="A1745" s="294" t="s">
        <v>1978</v>
      </c>
      <c r="B1745" s="295">
        <v>1683</v>
      </c>
      <c r="D1745" s="296" t="s">
        <v>8233</v>
      </c>
      <c r="E1745" s="297">
        <v>1683</v>
      </c>
    </row>
    <row r="1746" spans="1:5" ht="14.4" x14ac:dyDescent="0.3">
      <c r="A1746" s="294" t="s">
        <v>1979</v>
      </c>
      <c r="B1746" s="295">
        <v>5040.96</v>
      </c>
      <c r="D1746" s="296" t="s">
        <v>8234</v>
      </c>
      <c r="E1746" s="297">
        <v>5040.96</v>
      </c>
    </row>
    <row r="1747" spans="1:5" ht="14.4" x14ac:dyDescent="0.3">
      <c r="A1747" s="294" t="s">
        <v>1980</v>
      </c>
      <c r="B1747" s="295">
        <v>3534</v>
      </c>
      <c r="D1747" s="296" t="s">
        <v>8235</v>
      </c>
      <c r="E1747" s="297">
        <v>3534</v>
      </c>
    </row>
    <row r="1748" spans="1:5" ht="14.4" x14ac:dyDescent="0.3">
      <c r="A1748" s="294" t="s">
        <v>1981</v>
      </c>
      <c r="B1748" s="295">
        <v>7548</v>
      </c>
      <c r="D1748" s="296" t="s">
        <v>8236</v>
      </c>
      <c r="E1748" s="297">
        <v>7548</v>
      </c>
    </row>
    <row r="1749" spans="1:5" ht="14.4" x14ac:dyDescent="0.3">
      <c r="A1749" s="294" t="s">
        <v>1982</v>
      </c>
      <c r="B1749" s="295">
        <v>5276</v>
      </c>
      <c r="D1749" s="296" t="s">
        <v>8237</v>
      </c>
      <c r="E1749" s="297">
        <v>5276</v>
      </c>
    </row>
    <row r="1750" spans="1:5" ht="14.4" x14ac:dyDescent="0.3">
      <c r="A1750" s="294" t="s">
        <v>1983</v>
      </c>
      <c r="B1750" s="295">
        <v>51300</v>
      </c>
      <c r="D1750" s="296" t="s">
        <v>8238</v>
      </c>
      <c r="E1750" s="297">
        <v>51300</v>
      </c>
    </row>
    <row r="1751" spans="1:5" ht="14.4" x14ac:dyDescent="0.3">
      <c r="A1751" s="294" t="s">
        <v>1984</v>
      </c>
      <c r="B1751" s="295">
        <v>11830</v>
      </c>
      <c r="D1751" s="296" t="s">
        <v>8239</v>
      </c>
      <c r="E1751" s="297">
        <v>11830</v>
      </c>
    </row>
    <row r="1752" spans="1:5" ht="14.4" x14ac:dyDescent="0.3">
      <c r="A1752" s="294" t="s">
        <v>1985</v>
      </c>
      <c r="B1752" s="295">
        <v>48638</v>
      </c>
      <c r="D1752" s="296" t="s">
        <v>8240</v>
      </c>
      <c r="E1752" s="297">
        <v>48638</v>
      </c>
    </row>
    <row r="1753" spans="1:5" ht="14.4" x14ac:dyDescent="0.3">
      <c r="A1753" s="294" t="s">
        <v>1986</v>
      </c>
      <c r="B1753" s="295">
        <v>57990.51</v>
      </c>
      <c r="D1753" s="296" t="s">
        <v>8241</v>
      </c>
      <c r="E1753" s="297">
        <v>57990.51</v>
      </c>
    </row>
    <row r="1754" spans="1:5" ht="14.4" x14ac:dyDescent="0.3">
      <c r="A1754" s="294" t="s">
        <v>1987</v>
      </c>
      <c r="B1754" s="295">
        <v>133768</v>
      </c>
      <c r="D1754" s="296" t="s">
        <v>8242</v>
      </c>
      <c r="E1754" s="297">
        <v>133768</v>
      </c>
    </row>
    <row r="1755" spans="1:5" ht="14.4" x14ac:dyDescent="0.3">
      <c r="A1755" s="294" t="s">
        <v>1988</v>
      </c>
      <c r="B1755" s="295">
        <v>54</v>
      </c>
      <c r="D1755" s="296" t="s">
        <v>8243</v>
      </c>
      <c r="E1755" s="297">
        <v>54</v>
      </c>
    </row>
    <row r="1756" spans="1:5" ht="14.4" x14ac:dyDescent="0.3">
      <c r="A1756" s="294" t="s">
        <v>1989</v>
      </c>
      <c r="B1756" s="295">
        <v>132584</v>
      </c>
      <c r="D1756" s="296" t="s">
        <v>8244</v>
      </c>
      <c r="E1756" s="297">
        <v>132584</v>
      </c>
    </row>
    <row r="1757" spans="1:5" ht="14.4" x14ac:dyDescent="0.3">
      <c r="A1757" s="294" t="s">
        <v>1990</v>
      </c>
      <c r="B1757" s="295">
        <v>32497</v>
      </c>
      <c r="D1757" s="296" t="s">
        <v>8245</v>
      </c>
      <c r="E1757" s="297">
        <v>32497</v>
      </c>
    </row>
    <row r="1758" spans="1:5" ht="14.4" x14ac:dyDescent="0.3">
      <c r="A1758" s="294" t="s">
        <v>1991</v>
      </c>
      <c r="B1758" s="295">
        <v>33200</v>
      </c>
      <c r="D1758" s="296" t="s">
        <v>8246</v>
      </c>
      <c r="E1758" s="297">
        <v>33200</v>
      </c>
    </row>
    <row r="1759" spans="1:5" ht="14.4" x14ac:dyDescent="0.3">
      <c r="A1759" s="294" t="s">
        <v>1992</v>
      </c>
      <c r="B1759" s="295">
        <v>20578.169999999998</v>
      </c>
      <c r="D1759" s="296" t="s">
        <v>8247</v>
      </c>
      <c r="E1759" s="297">
        <v>20578.169999999998</v>
      </c>
    </row>
    <row r="1760" spans="1:5" ht="14.4" x14ac:dyDescent="0.3">
      <c r="A1760" s="294" t="s">
        <v>1993</v>
      </c>
      <c r="B1760" s="295">
        <v>66339.42</v>
      </c>
      <c r="D1760" s="296" t="s">
        <v>8248</v>
      </c>
      <c r="E1760" s="297">
        <v>66339.42</v>
      </c>
    </row>
    <row r="1761" spans="1:5" ht="14.4" x14ac:dyDescent="0.3">
      <c r="A1761" s="294" t="s">
        <v>1994</v>
      </c>
      <c r="B1761" s="295">
        <v>181055</v>
      </c>
      <c r="D1761" s="296" t="s">
        <v>8249</v>
      </c>
      <c r="E1761" s="297">
        <v>181055</v>
      </c>
    </row>
    <row r="1762" spans="1:5" ht="14.4" x14ac:dyDescent="0.3">
      <c r="A1762" s="294" t="s">
        <v>1995</v>
      </c>
      <c r="B1762" s="295">
        <v>5276</v>
      </c>
      <c r="D1762" s="296" t="s">
        <v>8250</v>
      </c>
      <c r="E1762" s="297">
        <v>5276</v>
      </c>
    </row>
    <row r="1763" spans="1:5" ht="14.4" x14ac:dyDescent="0.3">
      <c r="A1763" s="294" t="s">
        <v>1996</v>
      </c>
      <c r="B1763" s="295">
        <v>53591.97</v>
      </c>
      <c r="D1763" s="296" t="s">
        <v>8251</v>
      </c>
      <c r="E1763" s="297">
        <v>53591.97</v>
      </c>
    </row>
    <row r="1764" spans="1:5" ht="14.4" x14ac:dyDescent="0.3">
      <c r="A1764" s="294" t="s">
        <v>1997</v>
      </c>
      <c r="B1764" s="295">
        <v>104098</v>
      </c>
      <c r="D1764" s="296" t="s">
        <v>8252</v>
      </c>
      <c r="E1764" s="297">
        <v>104098</v>
      </c>
    </row>
    <row r="1765" spans="1:5" ht="14.4" x14ac:dyDescent="0.3">
      <c r="A1765" s="294" t="s">
        <v>4076</v>
      </c>
      <c r="B1765" s="295">
        <v>2830</v>
      </c>
      <c r="D1765" s="296" t="s">
        <v>10489</v>
      </c>
      <c r="E1765" s="297">
        <v>2830</v>
      </c>
    </row>
    <row r="1766" spans="1:5" ht="14.4" x14ac:dyDescent="0.3">
      <c r="A1766" s="294" t="s">
        <v>1998</v>
      </c>
      <c r="B1766" s="295">
        <v>13136.02</v>
      </c>
      <c r="D1766" s="296" t="s">
        <v>8253</v>
      </c>
      <c r="E1766" s="297">
        <v>13136.02</v>
      </c>
    </row>
    <row r="1767" spans="1:5" ht="14.4" x14ac:dyDescent="0.3">
      <c r="A1767" s="294" t="s">
        <v>1999</v>
      </c>
      <c r="B1767" s="295">
        <v>309254</v>
      </c>
      <c r="D1767" s="296" t="s">
        <v>8254</v>
      </c>
      <c r="E1767" s="297">
        <v>309254</v>
      </c>
    </row>
    <row r="1768" spans="1:5" ht="14.4" x14ac:dyDescent="0.3">
      <c r="A1768" s="294" t="s">
        <v>2000</v>
      </c>
      <c r="B1768" s="295">
        <v>532150.01</v>
      </c>
      <c r="D1768" s="296" t="s">
        <v>8255</v>
      </c>
      <c r="E1768" s="297">
        <v>532150.01</v>
      </c>
    </row>
    <row r="1769" spans="1:5" ht="14.4" x14ac:dyDescent="0.3">
      <c r="A1769" s="294" t="s">
        <v>2001</v>
      </c>
      <c r="B1769" s="295">
        <v>107026</v>
      </c>
      <c r="D1769" s="296" t="s">
        <v>8256</v>
      </c>
      <c r="E1769" s="297">
        <v>107026</v>
      </c>
    </row>
    <row r="1770" spans="1:5" ht="14.4" x14ac:dyDescent="0.3">
      <c r="A1770" s="294" t="s">
        <v>2002</v>
      </c>
      <c r="B1770" s="295">
        <v>12052</v>
      </c>
      <c r="D1770" s="296" t="s">
        <v>8257</v>
      </c>
      <c r="E1770" s="297">
        <v>12052</v>
      </c>
    </row>
    <row r="1771" spans="1:5" ht="14.4" x14ac:dyDescent="0.3">
      <c r="A1771" s="294" t="s">
        <v>2003</v>
      </c>
      <c r="B1771" s="295">
        <v>5397</v>
      </c>
      <c r="D1771" s="296" t="s">
        <v>8258</v>
      </c>
      <c r="E1771" s="297">
        <v>5397</v>
      </c>
    </row>
    <row r="1772" spans="1:5" ht="14.4" x14ac:dyDescent="0.3">
      <c r="A1772" s="294" t="s">
        <v>2004</v>
      </c>
      <c r="B1772" s="295">
        <v>2591.79</v>
      </c>
      <c r="D1772" s="296" t="s">
        <v>8259</v>
      </c>
      <c r="E1772" s="297">
        <v>2591.79</v>
      </c>
    </row>
    <row r="1773" spans="1:5" ht="14.4" x14ac:dyDescent="0.3">
      <c r="A1773" s="294" t="s">
        <v>2005</v>
      </c>
      <c r="B1773" s="295">
        <v>12934.32</v>
      </c>
      <c r="D1773" s="296" t="s">
        <v>8260</v>
      </c>
      <c r="E1773" s="297">
        <v>12934.32</v>
      </c>
    </row>
    <row r="1774" spans="1:5" ht="14.4" x14ac:dyDescent="0.3">
      <c r="A1774" s="294" t="s">
        <v>2006</v>
      </c>
      <c r="B1774" s="295">
        <v>4354</v>
      </c>
      <c r="D1774" s="296" t="s">
        <v>8261</v>
      </c>
      <c r="E1774" s="297">
        <v>4354</v>
      </c>
    </row>
    <row r="1775" spans="1:5" ht="14.4" x14ac:dyDescent="0.3">
      <c r="A1775" s="294" t="s">
        <v>2007</v>
      </c>
      <c r="B1775" s="295">
        <v>338255</v>
      </c>
      <c r="D1775" s="296" t="s">
        <v>8262</v>
      </c>
      <c r="E1775" s="297">
        <v>338255</v>
      </c>
    </row>
    <row r="1776" spans="1:5" ht="14.4" x14ac:dyDescent="0.3">
      <c r="A1776" s="294" t="s">
        <v>2008</v>
      </c>
      <c r="B1776" s="295">
        <v>7580</v>
      </c>
      <c r="D1776" s="296" t="s">
        <v>8263</v>
      </c>
      <c r="E1776" s="297">
        <v>7580</v>
      </c>
    </row>
    <row r="1777" spans="1:5" ht="14.4" x14ac:dyDescent="0.3">
      <c r="A1777" s="294" t="s">
        <v>2009</v>
      </c>
      <c r="B1777" s="295">
        <v>731637.28</v>
      </c>
      <c r="D1777" s="296" t="s">
        <v>8264</v>
      </c>
      <c r="E1777" s="297">
        <v>731637.28</v>
      </c>
    </row>
    <row r="1778" spans="1:5" ht="14.4" x14ac:dyDescent="0.3">
      <c r="A1778" s="294" t="s">
        <v>2010</v>
      </c>
      <c r="B1778" s="295">
        <v>116752.8</v>
      </c>
      <c r="D1778" s="296" t="s">
        <v>2010</v>
      </c>
      <c r="E1778" s="297">
        <v>116752.8</v>
      </c>
    </row>
    <row r="1779" spans="1:5" ht="14.4" x14ac:dyDescent="0.3">
      <c r="A1779" s="294" t="s">
        <v>2011</v>
      </c>
      <c r="B1779" s="295">
        <v>9767</v>
      </c>
      <c r="D1779" s="296" t="s">
        <v>8265</v>
      </c>
      <c r="E1779" s="297">
        <v>9767</v>
      </c>
    </row>
    <row r="1780" spans="1:5" ht="14.4" x14ac:dyDescent="0.3">
      <c r="A1780" s="294" t="s">
        <v>4077</v>
      </c>
      <c r="B1780" s="295">
        <v>6793.55</v>
      </c>
      <c r="D1780" s="296" t="s">
        <v>8266</v>
      </c>
      <c r="E1780" s="297">
        <v>6793.55</v>
      </c>
    </row>
    <row r="1781" spans="1:5" ht="14.4" x14ac:dyDescent="0.3">
      <c r="A1781" s="294" t="s">
        <v>2012</v>
      </c>
      <c r="B1781" s="295">
        <v>2005</v>
      </c>
      <c r="D1781" s="296" t="s">
        <v>8267</v>
      </c>
      <c r="E1781" s="297">
        <v>2005</v>
      </c>
    </row>
    <row r="1782" spans="1:5" ht="14.4" x14ac:dyDescent="0.3">
      <c r="A1782" s="294" t="s">
        <v>4078</v>
      </c>
      <c r="B1782" s="295">
        <v>6829.26</v>
      </c>
      <c r="D1782" s="296" t="s">
        <v>8268</v>
      </c>
      <c r="E1782" s="297">
        <v>6829.26</v>
      </c>
    </row>
    <row r="1783" spans="1:5" ht="14.4" x14ac:dyDescent="0.3">
      <c r="A1783" s="294" t="s">
        <v>2013</v>
      </c>
      <c r="B1783" s="295">
        <v>253230</v>
      </c>
      <c r="D1783" s="296" t="s">
        <v>8269</v>
      </c>
      <c r="E1783" s="297">
        <v>253230</v>
      </c>
    </row>
    <row r="1784" spans="1:5" ht="14.4" x14ac:dyDescent="0.3">
      <c r="A1784" s="294" t="s">
        <v>2014</v>
      </c>
      <c r="B1784" s="295">
        <v>7535.84</v>
      </c>
      <c r="D1784" s="296" t="s">
        <v>8270</v>
      </c>
      <c r="E1784" s="297">
        <v>7535.84</v>
      </c>
    </row>
    <row r="1785" spans="1:5" ht="14.4" x14ac:dyDescent="0.3">
      <c r="A1785" s="294" t="s">
        <v>2015</v>
      </c>
      <c r="B1785" s="295">
        <v>171682</v>
      </c>
      <c r="D1785" s="296" t="s">
        <v>8271</v>
      </c>
      <c r="E1785" s="297">
        <v>171682</v>
      </c>
    </row>
    <row r="1786" spans="1:5" ht="14.4" x14ac:dyDescent="0.3">
      <c r="A1786" s="294" t="s">
        <v>2016</v>
      </c>
      <c r="B1786" s="295">
        <v>3972</v>
      </c>
      <c r="D1786" s="296" t="s">
        <v>8272</v>
      </c>
      <c r="E1786" s="297">
        <v>3972</v>
      </c>
    </row>
    <row r="1787" spans="1:5" ht="14.4" x14ac:dyDescent="0.3">
      <c r="A1787" s="294" t="s">
        <v>2017</v>
      </c>
      <c r="B1787" s="295">
        <v>78610</v>
      </c>
      <c r="D1787" s="296" t="s">
        <v>5246</v>
      </c>
      <c r="E1787" s="297">
        <v>78610</v>
      </c>
    </row>
    <row r="1788" spans="1:5" ht="14.4" x14ac:dyDescent="0.3">
      <c r="A1788" s="294" t="s">
        <v>2018</v>
      </c>
      <c r="B1788" s="295">
        <v>430348</v>
      </c>
      <c r="D1788" s="296" t="s">
        <v>8273</v>
      </c>
      <c r="E1788" s="297">
        <v>430348</v>
      </c>
    </row>
    <row r="1789" spans="1:5" ht="14.4" x14ac:dyDescent="0.3">
      <c r="A1789" s="294" t="s">
        <v>2019</v>
      </c>
      <c r="B1789" s="295">
        <v>38913.949999999997</v>
      </c>
      <c r="D1789" s="296" t="s">
        <v>5623</v>
      </c>
      <c r="E1789" s="297">
        <v>38913.949999999997</v>
      </c>
    </row>
    <row r="1790" spans="1:5" ht="14.4" x14ac:dyDescent="0.3">
      <c r="A1790" s="294" t="s">
        <v>2020</v>
      </c>
      <c r="B1790" s="295">
        <v>75623.72</v>
      </c>
      <c r="D1790" s="296" t="s">
        <v>8274</v>
      </c>
      <c r="E1790" s="297">
        <v>75623.72</v>
      </c>
    </row>
    <row r="1791" spans="1:5" ht="14.4" x14ac:dyDescent="0.3">
      <c r="A1791" s="294" t="s">
        <v>2021</v>
      </c>
      <c r="B1791" s="295">
        <v>76500</v>
      </c>
      <c r="D1791" s="296" t="s">
        <v>8275</v>
      </c>
      <c r="E1791" s="297">
        <v>76500</v>
      </c>
    </row>
    <row r="1792" spans="1:5" ht="14.4" x14ac:dyDescent="0.3">
      <c r="A1792" s="294" t="s">
        <v>2022</v>
      </c>
      <c r="B1792" s="295">
        <v>2252.67</v>
      </c>
      <c r="D1792" s="296" t="s">
        <v>8276</v>
      </c>
      <c r="E1792" s="297">
        <v>2252.67</v>
      </c>
    </row>
    <row r="1793" spans="1:5" ht="14.4" x14ac:dyDescent="0.3">
      <c r="A1793" s="294" t="s">
        <v>4079</v>
      </c>
      <c r="B1793" s="295">
        <v>1726</v>
      </c>
      <c r="D1793" s="296" t="s">
        <v>10490</v>
      </c>
      <c r="E1793" s="297">
        <v>1726</v>
      </c>
    </row>
    <row r="1794" spans="1:5" ht="14.4" x14ac:dyDescent="0.3">
      <c r="A1794" s="294" t="s">
        <v>2023</v>
      </c>
      <c r="B1794" s="295">
        <v>89696.9</v>
      </c>
      <c r="D1794" s="296" t="s">
        <v>8277</v>
      </c>
      <c r="E1794" s="297">
        <v>89696.9</v>
      </c>
    </row>
    <row r="1795" spans="1:5" ht="14.4" x14ac:dyDescent="0.3">
      <c r="A1795" s="294" t="s">
        <v>2024</v>
      </c>
      <c r="B1795" s="295">
        <v>7476</v>
      </c>
      <c r="D1795" s="296" t="s">
        <v>8278</v>
      </c>
      <c r="E1795" s="297">
        <v>7476</v>
      </c>
    </row>
    <row r="1796" spans="1:5" ht="14.4" x14ac:dyDescent="0.3">
      <c r="A1796" s="294" t="s">
        <v>2025</v>
      </c>
      <c r="B1796" s="295">
        <v>24334.65</v>
      </c>
      <c r="D1796" s="296" t="s">
        <v>8279</v>
      </c>
      <c r="E1796" s="297">
        <v>24334.65</v>
      </c>
    </row>
    <row r="1797" spans="1:5" ht="14.4" x14ac:dyDescent="0.3">
      <c r="A1797" s="294" t="s">
        <v>2026</v>
      </c>
      <c r="B1797" s="295">
        <v>36627.120000000003</v>
      </c>
      <c r="D1797" s="296" t="s">
        <v>8280</v>
      </c>
      <c r="E1797" s="297">
        <v>36627.120000000003</v>
      </c>
    </row>
    <row r="1798" spans="1:5" ht="14.4" x14ac:dyDescent="0.3">
      <c r="A1798" s="294" t="s">
        <v>2027</v>
      </c>
      <c r="B1798" s="295">
        <v>411692.05</v>
      </c>
      <c r="D1798" s="296" t="s">
        <v>8281</v>
      </c>
      <c r="E1798" s="297">
        <v>411692.05</v>
      </c>
    </row>
    <row r="1799" spans="1:5" ht="14.4" x14ac:dyDescent="0.3">
      <c r="A1799" s="294" t="s">
        <v>2028</v>
      </c>
      <c r="B1799" s="295">
        <v>11940</v>
      </c>
      <c r="D1799" s="296" t="s">
        <v>8282</v>
      </c>
      <c r="E1799" s="297">
        <v>11940</v>
      </c>
    </row>
    <row r="1800" spans="1:5" ht="14.4" x14ac:dyDescent="0.3">
      <c r="A1800" s="294" t="s">
        <v>2029</v>
      </c>
      <c r="B1800" s="295">
        <v>60728</v>
      </c>
      <c r="D1800" s="296" t="s">
        <v>8283</v>
      </c>
      <c r="E1800" s="297">
        <v>60728</v>
      </c>
    </row>
    <row r="1801" spans="1:5" ht="14.4" x14ac:dyDescent="0.3">
      <c r="A1801" s="294" t="s">
        <v>2030</v>
      </c>
      <c r="B1801" s="295">
        <v>54006.99</v>
      </c>
      <c r="D1801" s="296" t="s">
        <v>8284</v>
      </c>
      <c r="E1801" s="297">
        <v>54006.99</v>
      </c>
    </row>
    <row r="1802" spans="1:5" ht="14.4" x14ac:dyDescent="0.3">
      <c r="A1802" s="294" t="s">
        <v>2031</v>
      </c>
      <c r="B1802" s="295">
        <v>156</v>
      </c>
      <c r="D1802" s="296" t="s">
        <v>8285</v>
      </c>
      <c r="E1802" s="297">
        <v>156</v>
      </c>
    </row>
    <row r="1803" spans="1:5" ht="14.4" x14ac:dyDescent="0.3">
      <c r="A1803" s="294" t="s">
        <v>2032</v>
      </c>
      <c r="B1803" s="295">
        <v>339185.33</v>
      </c>
      <c r="D1803" s="296" t="s">
        <v>8286</v>
      </c>
      <c r="E1803" s="297">
        <v>339185.33</v>
      </c>
    </row>
    <row r="1804" spans="1:5" ht="14.4" x14ac:dyDescent="0.3">
      <c r="A1804" s="294" t="s">
        <v>2033</v>
      </c>
      <c r="B1804" s="295">
        <v>1340729</v>
      </c>
      <c r="D1804" s="296" t="s">
        <v>8287</v>
      </c>
      <c r="E1804" s="297">
        <v>1340729</v>
      </c>
    </row>
    <row r="1805" spans="1:5" ht="14.4" x14ac:dyDescent="0.3">
      <c r="A1805" s="294" t="s">
        <v>2034</v>
      </c>
      <c r="B1805" s="295">
        <v>10195</v>
      </c>
      <c r="D1805" s="296" t="s">
        <v>8288</v>
      </c>
      <c r="E1805" s="297">
        <v>10195</v>
      </c>
    </row>
    <row r="1806" spans="1:5" ht="14.4" x14ac:dyDescent="0.3">
      <c r="A1806" s="294" t="s">
        <v>2035</v>
      </c>
      <c r="B1806" s="295">
        <v>45584.22</v>
      </c>
      <c r="D1806" s="296" t="s">
        <v>8289</v>
      </c>
      <c r="E1806" s="297">
        <v>45584.22</v>
      </c>
    </row>
    <row r="1807" spans="1:5" ht="14.4" x14ac:dyDescent="0.3">
      <c r="A1807" s="294" t="s">
        <v>2036</v>
      </c>
      <c r="B1807" s="295">
        <v>96410.41</v>
      </c>
      <c r="D1807" s="296" t="s">
        <v>8290</v>
      </c>
      <c r="E1807" s="297">
        <v>96410.41</v>
      </c>
    </row>
    <row r="1808" spans="1:5" ht="14.4" x14ac:dyDescent="0.3">
      <c r="A1808" s="294" t="s">
        <v>2037</v>
      </c>
      <c r="B1808" s="295">
        <v>277844.01</v>
      </c>
      <c r="D1808" s="296" t="s">
        <v>8291</v>
      </c>
      <c r="E1808" s="297">
        <v>277844.01</v>
      </c>
    </row>
    <row r="1809" spans="1:5" ht="14.4" x14ac:dyDescent="0.3">
      <c r="A1809" s="294" t="s">
        <v>2038</v>
      </c>
      <c r="B1809" s="295">
        <v>37010.980000000003</v>
      </c>
      <c r="D1809" s="296" t="s">
        <v>8292</v>
      </c>
      <c r="E1809" s="297">
        <v>37010.980000000003</v>
      </c>
    </row>
    <row r="1810" spans="1:5" ht="14.4" x14ac:dyDescent="0.3">
      <c r="A1810" s="294" t="s">
        <v>2039</v>
      </c>
      <c r="B1810" s="295">
        <v>47116.14</v>
      </c>
      <c r="D1810" s="296" t="s">
        <v>8293</v>
      </c>
      <c r="E1810" s="297">
        <v>47116.14</v>
      </c>
    </row>
    <row r="1811" spans="1:5" ht="14.4" x14ac:dyDescent="0.3">
      <c r="A1811" s="294" t="s">
        <v>2040</v>
      </c>
      <c r="B1811" s="295">
        <v>1463</v>
      </c>
      <c r="D1811" s="296" t="s">
        <v>8294</v>
      </c>
      <c r="E1811" s="297">
        <v>1463</v>
      </c>
    </row>
    <row r="1812" spans="1:5" ht="14.4" x14ac:dyDescent="0.3">
      <c r="A1812" s="294" t="s">
        <v>2041</v>
      </c>
      <c r="B1812" s="295">
        <v>6456</v>
      </c>
      <c r="D1812" s="296" t="s">
        <v>8295</v>
      </c>
      <c r="E1812" s="297">
        <v>6456</v>
      </c>
    </row>
    <row r="1813" spans="1:5" ht="14.4" x14ac:dyDescent="0.3">
      <c r="A1813" s="294" t="s">
        <v>2042</v>
      </c>
      <c r="B1813" s="295">
        <v>190096.96</v>
      </c>
      <c r="D1813" s="296" t="s">
        <v>8296</v>
      </c>
      <c r="E1813" s="297">
        <v>190096.96</v>
      </c>
    </row>
    <row r="1814" spans="1:5" ht="14.4" x14ac:dyDescent="0.3">
      <c r="A1814" s="294" t="s">
        <v>2043</v>
      </c>
      <c r="B1814" s="295">
        <v>43910.32</v>
      </c>
      <c r="D1814" s="296" t="s">
        <v>8297</v>
      </c>
      <c r="E1814" s="297">
        <v>43910.32</v>
      </c>
    </row>
    <row r="1815" spans="1:5" ht="14.4" x14ac:dyDescent="0.3">
      <c r="A1815" s="294" t="s">
        <v>2044</v>
      </c>
      <c r="B1815" s="295">
        <v>357396</v>
      </c>
      <c r="D1815" s="296" t="s">
        <v>8298</v>
      </c>
      <c r="E1815" s="297">
        <v>357396</v>
      </c>
    </row>
    <row r="1816" spans="1:5" ht="14.4" x14ac:dyDescent="0.3">
      <c r="A1816" s="294" t="s">
        <v>4080</v>
      </c>
      <c r="B1816" s="295">
        <v>2416</v>
      </c>
      <c r="D1816" s="296" t="s">
        <v>10491</v>
      </c>
      <c r="E1816" s="297">
        <v>2416</v>
      </c>
    </row>
    <row r="1817" spans="1:5" ht="14.4" x14ac:dyDescent="0.3">
      <c r="A1817" s="294" t="s">
        <v>2045</v>
      </c>
      <c r="B1817" s="295">
        <v>16064.59</v>
      </c>
      <c r="D1817" s="296" t="s">
        <v>8299</v>
      </c>
      <c r="E1817" s="297">
        <v>16064.59</v>
      </c>
    </row>
    <row r="1818" spans="1:5" ht="14.4" x14ac:dyDescent="0.3">
      <c r="A1818" s="294" t="s">
        <v>2046</v>
      </c>
      <c r="B1818" s="295">
        <v>23661</v>
      </c>
      <c r="D1818" s="296" t="s">
        <v>8300</v>
      </c>
      <c r="E1818" s="297">
        <v>23661</v>
      </c>
    </row>
    <row r="1819" spans="1:5" ht="14.4" x14ac:dyDescent="0.3">
      <c r="A1819" s="294" t="s">
        <v>2047</v>
      </c>
      <c r="B1819" s="295">
        <v>1636</v>
      </c>
      <c r="D1819" s="296" t="s">
        <v>8301</v>
      </c>
      <c r="E1819" s="297">
        <v>1636</v>
      </c>
    </row>
    <row r="1820" spans="1:5" ht="14.4" x14ac:dyDescent="0.3">
      <c r="A1820" s="294" t="s">
        <v>2048</v>
      </c>
      <c r="B1820" s="295">
        <v>9291.5</v>
      </c>
      <c r="D1820" s="296" t="s">
        <v>8302</v>
      </c>
      <c r="E1820" s="297">
        <v>9291.5</v>
      </c>
    </row>
    <row r="1821" spans="1:5" ht="14.4" x14ac:dyDescent="0.3">
      <c r="A1821" s="294" t="s">
        <v>2049</v>
      </c>
      <c r="B1821" s="295">
        <v>130239.07</v>
      </c>
      <c r="D1821" s="296" t="s">
        <v>8303</v>
      </c>
      <c r="E1821" s="297">
        <v>130239.07</v>
      </c>
    </row>
    <row r="1822" spans="1:5" ht="14.4" x14ac:dyDescent="0.3">
      <c r="A1822" s="294" t="s">
        <v>2050</v>
      </c>
      <c r="B1822" s="295">
        <v>1387190.74</v>
      </c>
      <c r="D1822" s="296" t="s">
        <v>8304</v>
      </c>
      <c r="E1822" s="297">
        <v>1387190.74</v>
      </c>
    </row>
    <row r="1823" spans="1:5" ht="14.4" x14ac:dyDescent="0.3">
      <c r="A1823" s="294" t="s">
        <v>2051</v>
      </c>
      <c r="B1823" s="295">
        <v>19104.63</v>
      </c>
      <c r="D1823" s="296" t="s">
        <v>8305</v>
      </c>
      <c r="E1823" s="297">
        <v>19104.63</v>
      </c>
    </row>
    <row r="1824" spans="1:5" ht="14.4" x14ac:dyDescent="0.3">
      <c r="A1824" s="294" t="s">
        <v>2052</v>
      </c>
      <c r="B1824" s="295">
        <v>8369</v>
      </c>
      <c r="D1824" s="296" t="s">
        <v>8306</v>
      </c>
      <c r="E1824" s="297">
        <v>8369</v>
      </c>
    </row>
    <row r="1825" spans="1:5" ht="14.4" x14ac:dyDescent="0.3">
      <c r="A1825" s="294" t="s">
        <v>4086</v>
      </c>
      <c r="B1825" s="295">
        <v>3897</v>
      </c>
      <c r="D1825" s="296" t="s">
        <v>10492</v>
      </c>
      <c r="E1825" s="297">
        <v>3897</v>
      </c>
    </row>
    <row r="1826" spans="1:5" ht="14.4" x14ac:dyDescent="0.3">
      <c r="A1826" s="294" t="s">
        <v>2053</v>
      </c>
      <c r="B1826" s="295">
        <v>98228.77</v>
      </c>
      <c r="D1826" s="296" t="s">
        <v>8307</v>
      </c>
      <c r="E1826" s="297">
        <v>98228.77</v>
      </c>
    </row>
    <row r="1827" spans="1:5" ht="14.4" x14ac:dyDescent="0.3">
      <c r="A1827" s="294" t="s">
        <v>2054</v>
      </c>
      <c r="B1827" s="295">
        <v>5847</v>
      </c>
      <c r="D1827" s="296" t="s">
        <v>8308</v>
      </c>
      <c r="E1827" s="297">
        <v>5847</v>
      </c>
    </row>
    <row r="1828" spans="1:5" ht="14.4" x14ac:dyDescent="0.3">
      <c r="A1828" s="294" t="s">
        <v>2055</v>
      </c>
      <c r="B1828" s="295">
        <v>819993</v>
      </c>
      <c r="D1828" s="296" t="s">
        <v>8309</v>
      </c>
      <c r="E1828" s="297">
        <v>819993</v>
      </c>
    </row>
    <row r="1829" spans="1:5" ht="14.4" x14ac:dyDescent="0.3">
      <c r="A1829" s="294" t="s">
        <v>2056</v>
      </c>
      <c r="B1829" s="295">
        <v>9601</v>
      </c>
      <c r="D1829" s="296" t="s">
        <v>8310</v>
      </c>
      <c r="E1829" s="297">
        <v>9601</v>
      </c>
    </row>
    <row r="1830" spans="1:5" ht="14.4" x14ac:dyDescent="0.3">
      <c r="A1830" s="294" t="s">
        <v>2057</v>
      </c>
      <c r="B1830" s="295">
        <v>48893</v>
      </c>
      <c r="D1830" s="296" t="s">
        <v>8311</v>
      </c>
      <c r="E1830" s="297">
        <v>48893</v>
      </c>
    </row>
    <row r="1831" spans="1:5" ht="14.4" x14ac:dyDescent="0.3">
      <c r="A1831" s="294" t="s">
        <v>2058</v>
      </c>
      <c r="B1831" s="295">
        <v>1240.51</v>
      </c>
      <c r="D1831" s="296" t="s">
        <v>8312</v>
      </c>
      <c r="E1831" s="297">
        <v>1240.51</v>
      </c>
    </row>
    <row r="1832" spans="1:5" ht="14.4" x14ac:dyDescent="0.3">
      <c r="A1832" s="294" t="s">
        <v>2059</v>
      </c>
      <c r="B1832" s="295">
        <v>51970</v>
      </c>
      <c r="D1832" s="296" t="s">
        <v>8313</v>
      </c>
      <c r="E1832" s="297">
        <v>51970</v>
      </c>
    </row>
    <row r="1833" spans="1:5" ht="14.4" x14ac:dyDescent="0.3">
      <c r="A1833" s="294" t="s">
        <v>2060</v>
      </c>
      <c r="B1833" s="295">
        <v>32955.71</v>
      </c>
      <c r="D1833" s="296" t="s">
        <v>8314</v>
      </c>
      <c r="E1833" s="297">
        <v>32955.71</v>
      </c>
    </row>
    <row r="1834" spans="1:5" ht="14.4" x14ac:dyDescent="0.3">
      <c r="A1834" s="294" t="s">
        <v>2061</v>
      </c>
      <c r="B1834" s="295">
        <v>206938</v>
      </c>
      <c r="D1834" s="296" t="s">
        <v>8315</v>
      </c>
      <c r="E1834" s="297">
        <v>206938</v>
      </c>
    </row>
    <row r="1835" spans="1:5" ht="14.4" x14ac:dyDescent="0.3">
      <c r="A1835" s="294" t="s">
        <v>2062</v>
      </c>
      <c r="B1835" s="295">
        <v>23539.13</v>
      </c>
      <c r="D1835" s="296" t="s">
        <v>8316</v>
      </c>
      <c r="E1835" s="297">
        <v>23539.13</v>
      </c>
    </row>
    <row r="1836" spans="1:5" ht="14.4" x14ac:dyDescent="0.3">
      <c r="A1836" s="294" t="s">
        <v>2063</v>
      </c>
      <c r="B1836" s="295">
        <v>52995</v>
      </c>
      <c r="D1836" s="296" t="s">
        <v>8317</v>
      </c>
      <c r="E1836" s="297">
        <v>52995</v>
      </c>
    </row>
    <row r="1837" spans="1:5" ht="14.4" x14ac:dyDescent="0.3">
      <c r="A1837" s="294" t="s">
        <v>2064</v>
      </c>
      <c r="B1837" s="295">
        <v>1875632.85</v>
      </c>
      <c r="D1837" s="296" t="s">
        <v>8318</v>
      </c>
      <c r="E1837" s="297">
        <v>1875632.85</v>
      </c>
    </row>
    <row r="1838" spans="1:5" ht="14.4" x14ac:dyDescent="0.3">
      <c r="A1838" s="294" t="s">
        <v>2065</v>
      </c>
      <c r="B1838" s="295">
        <v>10665</v>
      </c>
      <c r="D1838" s="296" t="s">
        <v>8319</v>
      </c>
      <c r="E1838" s="297">
        <v>10665</v>
      </c>
    </row>
    <row r="1839" spans="1:5" ht="14.4" x14ac:dyDescent="0.3">
      <c r="A1839" s="294" t="s">
        <v>2066</v>
      </c>
      <c r="B1839" s="295">
        <v>22205</v>
      </c>
      <c r="D1839" s="296" t="s">
        <v>8320</v>
      </c>
      <c r="E1839" s="297">
        <v>22205</v>
      </c>
    </row>
    <row r="1840" spans="1:5" ht="14.4" x14ac:dyDescent="0.3">
      <c r="A1840" s="294" t="s">
        <v>2067</v>
      </c>
      <c r="B1840" s="295">
        <v>1519</v>
      </c>
      <c r="D1840" s="296" t="s">
        <v>8321</v>
      </c>
      <c r="E1840" s="297">
        <v>1519</v>
      </c>
    </row>
    <row r="1841" spans="1:5" ht="14.4" x14ac:dyDescent="0.3">
      <c r="A1841" s="294" t="s">
        <v>2068</v>
      </c>
      <c r="B1841" s="295">
        <v>8012.45</v>
      </c>
      <c r="D1841" s="296" t="s">
        <v>8322</v>
      </c>
      <c r="E1841" s="297">
        <v>8012.45</v>
      </c>
    </row>
    <row r="1842" spans="1:5" ht="14.4" x14ac:dyDescent="0.3">
      <c r="A1842" s="294" t="s">
        <v>2069</v>
      </c>
      <c r="B1842" s="295">
        <v>4594</v>
      </c>
      <c r="D1842" s="296" t="s">
        <v>8323</v>
      </c>
      <c r="E1842" s="297">
        <v>4594</v>
      </c>
    </row>
    <row r="1843" spans="1:5" ht="14.4" x14ac:dyDescent="0.3">
      <c r="A1843" s="294" t="s">
        <v>2070</v>
      </c>
      <c r="B1843" s="295">
        <v>17242</v>
      </c>
      <c r="D1843" s="296" t="s">
        <v>8324</v>
      </c>
      <c r="E1843" s="297">
        <v>17242</v>
      </c>
    </row>
    <row r="1844" spans="1:5" ht="14.4" x14ac:dyDescent="0.3">
      <c r="A1844" s="294" t="s">
        <v>2071</v>
      </c>
      <c r="B1844" s="295">
        <v>974</v>
      </c>
      <c r="D1844" s="296" t="s">
        <v>8325</v>
      </c>
      <c r="E1844" s="297">
        <v>974</v>
      </c>
    </row>
    <row r="1845" spans="1:5" ht="14.4" x14ac:dyDescent="0.3">
      <c r="A1845" s="294" t="s">
        <v>2072</v>
      </c>
      <c r="B1845" s="295">
        <v>71</v>
      </c>
      <c r="D1845" s="296" t="s">
        <v>8326</v>
      </c>
      <c r="E1845" s="297">
        <v>71</v>
      </c>
    </row>
    <row r="1846" spans="1:5" ht="14.4" x14ac:dyDescent="0.3">
      <c r="A1846" s="294" t="s">
        <v>2073</v>
      </c>
      <c r="B1846" s="295">
        <v>63627</v>
      </c>
      <c r="D1846" s="296" t="s">
        <v>8327</v>
      </c>
      <c r="E1846" s="297">
        <v>63627</v>
      </c>
    </row>
    <row r="1847" spans="1:5" ht="14.4" x14ac:dyDescent="0.3">
      <c r="A1847" s="294" t="s">
        <v>2074</v>
      </c>
      <c r="B1847" s="295">
        <v>3661.9</v>
      </c>
      <c r="D1847" s="296" t="s">
        <v>8328</v>
      </c>
      <c r="E1847" s="297">
        <v>3661.9</v>
      </c>
    </row>
    <row r="1848" spans="1:5" ht="14.4" x14ac:dyDescent="0.3">
      <c r="A1848" s="294" t="s">
        <v>2075</v>
      </c>
      <c r="B1848" s="295">
        <v>23584.37</v>
      </c>
      <c r="D1848" s="296" t="s">
        <v>8329</v>
      </c>
      <c r="E1848" s="297">
        <v>23584.37</v>
      </c>
    </row>
    <row r="1849" spans="1:5" ht="14.4" x14ac:dyDescent="0.3">
      <c r="A1849" s="294" t="s">
        <v>2076</v>
      </c>
      <c r="B1849" s="295">
        <v>1978.34</v>
      </c>
      <c r="D1849" s="296" t="s">
        <v>8330</v>
      </c>
      <c r="E1849" s="297">
        <v>1978.34</v>
      </c>
    </row>
    <row r="1850" spans="1:5" ht="14.4" x14ac:dyDescent="0.3">
      <c r="A1850" s="294" t="s">
        <v>2077</v>
      </c>
      <c r="B1850" s="295">
        <v>303314</v>
      </c>
      <c r="D1850" s="296" t="s">
        <v>8331</v>
      </c>
      <c r="E1850" s="297">
        <v>303314</v>
      </c>
    </row>
    <row r="1851" spans="1:5" ht="14.4" x14ac:dyDescent="0.3">
      <c r="A1851" s="294" t="s">
        <v>2078</v>
      </c>
      <c r="B1851" s="295">
        <v>177996.09</v>
      </c>
      <c r="D1851" s="296" t="s">
        <v>8332</v>
      </c>
      <c r="E1851" s="297">
        <v>177996.09</v>
      </c>
    </row>
    <row r="1852" spans="1:5" ht="14.4" x14ac:dyDescent="0.3">
      <c r="A1852" s="294" t="s">
        <v>2079</v>
      </c>
      <c r="B1852" s="295">
        <v>148330.98000000001</v>
      </c>
      <c r="D1852" s="296" t="s">
        <v>8333</v>
      </c>
      <c r="E1852" s="297">
        <v>148330.98000000001</v>
      </c>
    </row>
    <row r="1853" spans="1:5" ht="14.4" x14ac:dyDescent="0.3">
      <c r="A1853" s="294" t="s">
        <v>2080</v>
      </c>
      <c r="B1853" s="295">
        <v>4832</v>
      </c>
      <c r="D1853" s="296" t="s">
        <v>8334</v>
      </c>
      <c r="E1853" s="297">
        <v>4832</v>
      </c>
    </row>
    <row r="1854" spans="1:5" ht="14.4" x14ac:dyDescent="0.3">
      <c r="A1854" s="294" t="s">
        <v>2081</v>
      </c>
      <c r="B1854" s="295">
        <v>5363</v>
      </c>
      <c r="D1854" s="296" t="s">
        <v>8335</v>
      </c>
      <c r="E1854" s="297">
        <v>5363</v>
      </c>
    </row>
    <row r="1855" spans="1:5" ht="14.4" x14ac:dyDescent="0.3">
      <c r="A1855" s="294" t="s">
        <v>2082</v>
      </c>
      <c r="B1855" s="295">
        <v>18604.009999999998</v>
      </c>
      <c r="D1855" s="296" t="s">
        <v>8336</v>
      </c>
      <c r="E1855" s="297">
        <v>18604.009999999998</v>
      </c>
    </row>
    <row r="1856" spans="1:5" ht="14.4" x14ac:dyDescent="0.3">
      <c r="A1856" s="294" t="s">
        <v>2083</v>
      </c>
      <c r="B1856" s="295">
        <v>87457</v>
      </c>
      <c r="D1856" s="296" t="s">
        <v>8337</v>
      </c>
      <c r="E1856" s="297">
        <v>87457</v>
      </c>
    </row>
    <row r="1857" spans="1:5" ht="14.4" x14ac:dyDescent="0.3">
      <c r="A1857" s="294" t="s">
        <v>2084</v>
      </c>
      <c r="B1857" s="295">
        <v>10572.66</v>
      </c>
      <c r="D1857" s="296" t="s">
        <v>8338</v>
      </c>
      <c r="E1857" s="297">
        <v>10572.66</v>
      </c>
    </row>
    <row r="1858" spans="1:5" ht="14.4" x14ac:dyDescent="0.3">
      <c r="A1858" s="294" t="s">
        <v>2085</v>
      </c>
      <c r="B1858" s="295">
        <v>418228</v>
      </c>
      <c r="D1858" s="296" t="s">
        <v>8339</v>
      </c>
      <c r="E1858" s="297">
        <v>418228</v>
      </c>
    </row>
    <row r="1859" spans="1:5" ht="14.4" x14ac:dyDescent="0.3">
      <c r="A1859" s="294" t="s">
        <v>2086</v>
      </c>
      <c r="B1859" s="295">
        <v>132457.88</v>
      </c>
      <c r="D1859" s="296" t="s">
        <v>8340</v>
      </c>
      <c r="E1859" s="297">
        <v>132457.88</v>
      </c>
    </row>
    <row r="1860" spans="1:5" ht="14.4" x14ac:dyDescent="0.3">
      <c r="A1860" s="294" t="s">
        <v>2087</v>
      </c>
      <c r="B1860" s="295">
        <v>184.99</v>
      </c>
      <c r="D1860" s="296" t="s">
        <v>8341</v>
      </c>
      <c r="E1860" s="297">
        <v>184.99</v>
      </c>
    </row>
    <row r="1861" spans="1:5" ht="14.4" x14ac:dyDescent="0.3">
      <c r="A1861" s="294" t="s">
        <v>4081</v>
      </c>
      <c r="B1861" s="295">
        <v>27592.49</v>
      </c>
      <c r="D1861" s="296" t="s">
        <v>8342</v>
      </c>
      <c r="E1861" s="297">
        <v>27592.49</v>
      </c>
    </row>
    <row r="1862" spans="1:5" ht="14.4" x14ac:dyDescent="0.3">
      <c r="A1862" s="294" t="s">
        <v>4082</v>
      </c>
      <c r="B1862" s="295">
        <v>10366.44</v>
      </c>
      <c r="D1862" s="296" t="s">
        <v>8343</v>
      </c>
      <c r="E1862" s="297">
        <v>10366.44</v>
      </c>
    </row>
    <row r="1863" spans="1:5" ht="14.4" x14ac:dyDescent="0.3">
      <c r="A1863" s="294" t="s">
        <v>2088</v>
      </c>
      <c r="B1863" s="295">
        <v>81495.039999999994</v>
      </c>
      <c r="D1863" s="296" t="s">
        <v>8344</v>
      </c>
      <c r="E1863" s="297">
        <v>81495.039999999994</v>
      </c>
    </row>
    <row r="1864" spans="1:5" ht="14.4" x14ac:dyDescent="0.3">
      <c r="A1864" s="294" t="s">
        <v>2089</v>
      </c>
      <c r="B1864" s="295">
        <v>2045</v>
      </c>
      <c r="D1864" s="296" t="s">
        <v>8345</v>
      </c>
      <c r="E1864" s="297">
        <v>2045</v>
      </c>
    </row>
    <row r="1865" spans="1:5" ht="14.4" x14ac:dyDescent="0.3">
      <c r="A1865" s="294" t="s">
        <v>2090</v>
      </c>
      <c r="B1865" s="295">
        <v>421284.99</v>
      </c>
      <c r="D1865" s="296" t="s">
        <v>8346</v>
      </c>
      <c r="E1865" s="297">
        <v>421284.99</v>
      </c>
    </row>
    <row r="1866" spans="1:5" ht="14.4" x14ac:dyDescent="0.3">
      <c r="A1866" s="294" t="s">
        <v>2091</v>
      </c>
      <c r="B1866" s="295">
        <v>4161</v>
      </c>
      <c r="D1866" s="296" t="s">
        <v>8347</v>
      </c>
      <c r="E1866" s="297">
        <v>4161</v>
      </c>
    </row>
    <row r="1867" spans="1:5" ht="14.4" x14ac:dyDescent="0.3">
      <c r="A1867" s="294" t="s">
        <v>2092</v>
      </c>
      <c r="B1867" s="295">
        <v>12227.78</v>
      </c>
      <c r="D1867" s="296" t="s">
        <v>8348</v>
      </c>
      <c r="E1867" s="297">
        <v>12227.78</v>
      </c>
    </row>
    <row r="1868" spans="1:5" ht="14.4" x14ac:dyDescent="0.3">
      <c r="A1868" s="294" t="s">
        <v>2093</v>
      </c>
      <c r="B1868" s="295">
        <v>13496.63</v>
      </c>
      <c r="D1868" s="296" t="s">
        <v>8349</v>
      </c>
      <c r="E1868" s="297">
        <v>13496.63</v>
      </c>
    </row>
    <row r="1869" spans="1:5" ht="14.4" x14ac:dyDescent="0.3">
      <c r="A1869" s="294" t="s">
        <v>2094</v>
      </c>
      <c r="B1869" s="295">
        <v>109043</v>
      </c>
      <c r="D1869" s="296" t="s">
        <v>8350</v>
      </c>
      <c r="E1869" s="297">
        <v>109043</v>
      </c>
    </row>
    <row r="1870" spans="1:5" ht="14.4" x14ac:dyDescent="0.3">
      <c r="A1870" s="294" t="s">
        <v>2095</v>
      </c>
      <c r="B1870" s="295">
        <v>219430.89</v>
      </c>
      <c r="D1870" s="296" t="s">
        <v>8351</v>
      </c>
      <c r="E1870" s="297">
        <v>219430.89</v>
      </c>
    </row>
    <row r="1871" spans="1:5" ht="14.4" x14ac:dyDescent="0.3">
      <c r="A1871" s="294" t="s">
        <v>2096</v>
      </c>
      <c r="B1871" s="295">
        <v>298135.01</v>
      </c>
      <c r="D1871" s="296" t="s">
        <v>8352</v>
      </c>
      <c r="E1871" s="297">
        <v>298135.01</v>
      </c>
    </row>
    <row r="1872" spans="1:5" ht="14.4" x14ac:dyDescent="0.3">
      <c r="A1872" s="294" t="s">
        <v>2097</v>
      </c>
      <c r="B1872" s="295">
        <v>29195</v>
      </c>
      <c r="D1872" s="296" t="s">
        <v>8353</v>
      </c>
      <c r="E1872" s="297">
        <v>29195</v>
      </c>
    </row>
    <row r="1873" spans="1:5" ht="14.4" x14ac:dyDescent="0.3">
      <c r="A1873" s="294" t="s">
        <v>4083</v>
      </c>
      <c r="B1873" s="295">
        <v>1099.57</v>
      </c>
      <c r="D1873" s="296" t="s">
        <v>8354</v>
      </c>
      <c r="E1873" s="297">
        <v>1099.57</v>
      </c>
    </row>
    <row r="1874" spans="1:5" ht="14.4" x14ac:dyDescent="0.3">
      <c r="A1874" s="294" t="s">
        <v>2098</v>
      </c>
      <c r="B1874" s="295">
        <v>131009.45</v>
      </c>
      <c r="D1874" s="296" t="s">
        <v>8355</v>
      </c>
      <c r="E1874" s="297">
        <v>131009.45</v>
      </c>
    </row>
    <row r="1875" spans="1:5" ht="14.4" x14ac:dyDescent="0.3">
      <c r="A1875" s="294" t="s">
        <v>2099</v>
      </c>
      <c r="B1875" s="295">
        <v>68391.02</v>
      </c>
      <c r="D1875" s="296" t="s">
        <v>8356</v>
      </c>
      <c r="E1875" s="297">
        <v>68391.02</v>
      </c>
    </row>
    <row r="1876" spans="1:5" ht="14.4" x14ac:dyDescent="0.3">
      <c r="A1876" s="294" t="s">
        <v>2100</v>
      </c>
      <c r="B1876" s="295">
        <v>133468.13</v>
      </c>
      <c r="D1876" s="296" t="s">
        <v>8357</v>
      </c>
      <c r="E1876" s="297">
        <v>133468.13</v>
      </c>
    </row>
    <row r="1877" spans="1:5" ht="14.4" x14ac:dyDescent="0.3">
      <c r="A1877" s="294" t="s">
        <v>2101</v>
      </c>
      <c r="B1877" s="295">
        <v>5099</v>
      </c>
      <c r="D1877" s="296" t="s">
        <v>8358</v>
      </c>
      <c r="E1877" s="297">
        <v>5099</v>
      </c>
    </row>
    <row r="1878" spans="1:5" ht="14.4" x14ac:dyDescent="0.3">
      <c r="A1878" s="294" t="s">
        <v>2102</v>
      </c>
      <c r="B1878" s="295">
        <v>109433.55</v>
      </c>
      <c r="D1878" s="296" t="s">
        <v>8359</v>
      </c>
      <c r="E1878" s="297">
        <v>109433.55</v>
      </c>
    </row>
    <row r="1879" spans="1:5" ht="14.4" x14ac:dyDescent="0.3">
      <c r="A1879" s="294" t="s">
        <v>2103</v>
      </c>
      <c r="B1879" s="295">
        <v>2746416.39</v>
      </c>
      <c r="D1879" s="296" t="s">
        <v>8360</v>
      </c>
      <c r="E1879" s="297">
        <v>2746416.39</v>
      </c>
    </row>
    <row r="1880" spans="1:5" ht="14.4" x14ac:dyDescent="0.3">
      <c r="A1880" s="294" t="s">
        <v>2104</v>
      </c>
      <c r="B1880" s="295">
        <v>1508</v>
      </c>
      <c r="D1880" s="296" t="s">
        <v>8361</v>
      </c>
      <c r="E1880" s="297">
        <v>1508</v>
      </c>
    </row>
    <row r="1881" spans="1:5" ht="14.4" x14ac:dyDescent="0.3">
      <c r="A1881" s="294" t="s">
        <v>2105</v>
      </c>
      <c r="B1881" s="295">
        <v>18093.310000000001</v>
      </c>
      <c r="D1881" s="296" t="s">
        <v>8362</v>
      </c>
      <c r="E1881" s="297">
        <v>18093.310000000001</v>
      </c>
    </row>
    <row r="1882" spans="1:5" ht="14.4" x14ac:dyDescent="0.3">
      <c r="A1882" s="294" t="s">
        <v>2106</v>
      </c>
      <c r="B1882" s="295">
        <v>20040.59</v>
      </c>
      <c r="D1882" s="296" t="s">
        <v>8363</v>
      </c>
      <c r="E1882" s="297">
        <v>20040.59</v>
      </c>
    </row>
    <row r="1883" spans="1:5" ht="14.4" x14ac:dyDescent="0.3">
      <c r="A1883" s="294" t="s">
        <v>2107</v>
      </c>
      <c r="B1883" s="295">
        <v>19084.919999999998</v>
      </c>
      <c r="D1883" s="296" t="s">
        <v>8364</v>
      </c>
      <c r="E1883" s="297">
        <v>19084.919999999998</v>
      </c>
    </row>
    <row r="1884" spans="1:5" ht="14.4" x14ac:dyDescent="0.3">
      <c r="A1884" s="294" t="s">
        <v>2108</v>
      </c>
      <c r="B1884" s="295">
        <v>11637.91</v>
      </c>
      <c r="D1884" s="296" t="s">
        <v>8365</v>
      </c>
      <c r="E1884" s="297">
        <v>11637.91</v>
      </c>
    </row>
    <row r="1885" spans="1:5" ht="14.4" x14ac:dyDescent="0.3">
      <c r="A1885" s="294" t="s">
        <v>2109</v>
      </c>
      <c r="B1885" s="295">
        <v>1972.16</v>
      </c>
      <c r="D1885" s="296" t="s">
        <v>8366</v>
      </c>
      <c r="E1885" s="297">
        <v>1972.16</v>
      </c>
    </row>
    <row r="1886" spans="1:5" ht="14.4" x14ac:dyDescent="0.3">
      <c r="A1886" s="294" t="s">
        <v>2110</v>
      </c>
      <c r="B1886" s="295">
        <v>25783.85</v>
      </c>
      <c r="D1886" s="296" t="s">
        <v>8367</v>
      </c>
      <c r="E1886" s="297">
        <v>25783.85</v>
      </c>
    </row>
    <row r="1887" spans="1:5" ht="14.4" x14ac:dyDescent="0.3">
      <c r="A1887" s="294" t="s">
        <v>2111</v>
      </c>
      <c r="B1887" s="295">
        <v>7894</v>
      </c>
      <c r="D1887" s="296" t="s">
        <v>8368</v>
      </c>
      <c r="E1887" s="297">
        <v>7894</v>
      </c>
    </row>
    <row r="1888" spans="1:5" ht="14.4" x14ac:dyDescent="0.3">
      <c r="A1888" s="294" t="s">
        <v>2112</v>
      </c>
      <c r="B1888" s="295">
        <v>9442</v>
      </c>
      <c r="D1888" s="296" t="s">
        <v>8369</v>
      </c>
      <c r="E1888" s="297">
        <v>9442</v>
      </c>
    </row>
    <row r="1889" spans="1:5" ht="14.4" x14ac:dyDescent="0.3">
      <c r="A1889" s="294" t="s">
        <v>2113</v>
      </c>
      <c r="B1889" s="295">
        <v>45179</v>
      </c>
      <c r="D1889" s="296" t="s">
        <v>8370</v>
      </c>
      <c r="E1889" s="297">
        <v>45179</v>
      </c>
    </row>
    <row r="1890" spans="1:5" ht="14.4" x14ac:dyDescent="0.3">
      <c r="A1890" s="294" t="s">
        <v>2114</v>
      </c>
      <c r="B1890" s="295">
        <v>1295.54</v>
      </c>
      <c r="D1890" s="296" t="s">
        <v>8371</v>
      </c>
      <c r="E1890" s="297">
        <v>1295.54</v>
      </c>
    </row>
    <row r="1891" spans="1:5" ht="14.4" x14ac:dyDescent="0.3">
      <c r="A1891" s="294" t="s">
        <v>2115</v>
      </c>
      <c r="B1891" s="295">
        <v>9466</v>
      </c>
      <c r="D1891" s="296" t="s">
        <v>8372</v>
      </c>
      <c r="E1891" s="297">
        <v>9466</v>
      </c>
    </row>
    <row r="1892" spans="1:5" ht="14.4" x14ac:dyDescent="0.3">
      <c r="A1892" s="294" t="s">
        <v>2116</v>
      </c>
      <c r="B1892" s="295">
        <v>3563</v>
      </c>
      <c r="D1892" s="296" t="s">
        <v>8373</v>
      </c>
      <c r="E1892" s="297">
        <v>3563</v>
      </c>
    </row>
    <row r="1893" spans="1:5" ht="14.4" x14ac:dyDescent="0.3">
      <c r="A1893" s="294" t="s">
        <v>2117</v>
      </c>
      <c r="B1893" s="295">
        <v>374</v>
      </c>
      <c r="D1893" s="296" t="s">
        <v>8374</v>
      </c>
      <c r="E1893" s="297">
        <v>374</v>
      </c>
    </row>
    <row r="1894" spans="1:5" ht="14.4" x14ac:dyDescent="0.3">
      <c r="A1894" s="294" t="s">
        <v>2118</v>
      </c>
      <c r="B1894" s="295">
        <v>23144.74</v>
      </c>
      <c r="D1894" s="296" t="s">
        <v>8375</v>
      </c>
      <c r="E1894" s="297">
        <v>23144.74</v>
      </c>
    </row>
    <row r="1895" spans="1:5" ht="14.4" x14ac:dyDescent="0.3">
      <c r="A1895" s="294" t="s">
        <v>2119</v>
      </c>
      <c r="B1895" s="295">
        <v>19060.72</v>
      </c>
      <c r="D1895" s="296" t="s">
        <v>8376</v>
      </c>
      <c r="E1895" s="297">
        <v>19060.72</v>
      </c>
    </row>
    <row r="1896" spans="1:5" ht="14.4" x14ac:dyDescent="0.3">
      <c r="A1896" s="294" t="s">
        <v>2120</v>
      </c>
      <c r="B1896" s="295">
        <v>2045</v>
      </c>
      <c r="D1896" s="296" t="s">
        <v>8377</v>
      </c>
      <c r="E1896" s="297">
        <v>2045</v>
      </c>
    </row>
    <row r="1897" spans="1:5" ht="14.4" x14ac:dyDescent="0.3">
      <c r="A1897" s="294" t="s">
        <v>2121</v>
      </c>
      <c r="B1897" s="295">
        <v>397</v>
      </c>
      <c r="D1897" s="296" t="s">
        <v>8378</v>
      </c>
      <c r="E1897" s="297">
        <v>397</v>
      </c>
    </row>
    <row r="1898" spans="1:5" ht="14.4" x14ac:dyDescent="0.3">
      <c r="A1898" s="294" t="s">
        <v>4084</v>
      </c>
      <c r="B1898" s="295">
        <v>2275.4</v>
      </c>
      <c r="D1898" s="296" t="s">
        <v>8379</v>
      </c>
      <c r="E1898" s="297">
        <v>2275.4</v>
      </c>
    </row>
    <row r="1899" spans="1:5" ht="14.4" x14ac:dyDescent="0.3">
      <c r="A1899" s="294" t="s">
        <v>2122</v>
      </c>
      <c r="B1899" s="295">
        <v>84449</v>
      </c>
      <c r="D1899" s="296" t="s">
        <v>8380</v>
      </c>
      <c r="E1899" s="297">
        <v>84449</v>
      </c>
    </row>
    <row r="1900" spans="1:5" ht="14.4" x14ac:dyDescent="0.3">
      <c r="A1900" s="294" t="s">
        <v>2123</v>
      </c>
      <c r="B1900" s="295">
        <v>151545.67000000001</v>
      </c>
      <c r="D1900" s="296" t="s">
        <v>8381</v>
      </c>
      <c r="E1900" s="297">
        <v>151545.67000000001</v>
      </c>
    </row>
    <row r="1901" spans="1:5" ht="14.4" x14ac:dyDescent="0.3">
      <c r="A1901" s="294" t="s">
        <v>2124</v>
      </c>
      <c r="B1901" s="295">
        <v>5383.54</v>
      </c>
      <c r="D1901" s="296" t="s">
        <v>8382</v>
      </c>
      <c r="E1901" s="297">
        <v>5383.54</v>
      </c>
    </row>
    <row r="1902" spans="1:5" ht="14.4" x14ac:dyDescent="0.3">
      <c r="A1902" s="294" t="s">
        <v>2125</v>
      </c>
      <c r="B1902" s="295">
        <v>444.96</v>
      </c>
      <c r="D1902" s="296" t="s">
        <v>8383</v>
      </c>
      <c r="E1902" s="297">
        <v>444.96</v>
      </c>
    </row>
    <row r="1903" spans="1:5" ht="14.4" x14ac:dyDescent="0.3">
      <c r="A1903" s="294" t="s">
        <v>2126</v>
      </c>
      <c r="B1903" s="295">
        <v>276653.7</v>
      </c>
      <c r="D1903" s="296" t="s">
        <v>8384</v>
      </c>
      <c r="E1903" s="297">
        <v>276653.7</v>
      </c>
    </row>
    <row r="1904" spans="1:5" ht="14.4" x14ac:dyDescent="0.3">
      <c r="A1904" s="294" t="s">
        <v>2127</v>
      </c>
      <c r="B1904" s="295">
        <v>12107</v>
      </c>
      <c r="D1904" s="296" t="s">
        <v>8385</v>
      </c>
      <c r="E1904" s="297">
        <v>12107</v>
      </c>
    </row>
    <row r="1905" spans="1:5" ht="14.4" x14ac:dyDescent="0.3">
      <c r="A1905" s="294" t="s">
        <v>2128</v>
      </c>
      <c r="B1905" s="295">
        <v>182739.29</v>
      </c>
      <c r="D1905" s="296" t="s">
        <v>8386</v>
      </c>
      <c r="E1905" s="297">
        <v>182739.29</v>
      </c>
    </row>
    <row r="1906" spans="1:5" ht="14.4" x14ac:dyDescent="0.3">
      <c r="A1906" s="294" t="s">
        <v>2129</v>
      </c>
      <c r="B1906" s="295">
        <v>15940</v>
      </c>
      <c r="D1906" s="296" t="s">
        <v>8387</v>
      </c>
      <c r="E1906" s="297">
        <v>15940</v>
      </c>
    </row>
    <row r="1907" spans="1:5" ht="14.4" x14ac:dyDescent="0.3">
      <c r="A1907" s="294" t="s">
        <v>2130</v>
      </c>
      <c r="B1907" s="295">
        <v>6863</v>
      </c>
      <c r="D1907" s="296" t="s">
        <v>8388</v>
      </c>
      <c r="E1907" s="297">
        <v>6863</v>
      </c>
    </row>
    <row r="1908" spans="1:5" ht="14.4" x14ac:dyDescent="0.3">
      <c r="A1908" s="294" t="s">
        <v>2131</v>
      </c>
      <c r="B1908" s="295">
        <v>7221</v>
      </c>
      <c r="D1908" s="296" t="s">
        <v>8389</v>
      </c>
      <c r="E1908" s="297">
        <v>7221</v>
      </c>
    </row>
    <row r="1909" spans="1:5" ht="14.4" x14ac:dyDescent="0.3">
      <c r="A1909" s="294" t="s">
        <v>2132</v>
      </c>
      <c r="B1909" s="295">
        <v>47448.37</v>
      </c>
      <c r="D1909" s="296" t="s">
        <v>8390</v>
      </c>
      <c r="E1909" s="297">
        <v>47448.37</v>
      </c>
    </row>
    <row r="1910" spans="1:5" ht="14.4" x14ac:dyDescent="0.3">
      <c r="A1910" s="294" t="s">
        <v>2133</v>
      </c>
      <c r="B1910" s="295">
        <v>311228</v>
      </c>
      <c r="D1910" s="296" t="s">
        <v>8391</v>
      </c>
      <c r="E1910" s="297">
        <v>311228</v>
      </c>
    </row>
    <row r="1911" spans="1:5" ht="14.4" x14ac:dyDescent="0.3">
      <c r="A1911" s="294" t="s">
        <v>2134</v>
      </c>
      <c r="B1911" s="295">
        <v>183556.28</v>
      </c>
      <c r="D1911" s="296" t="s">
        <v>8392</v>
      </c>
      <c r="E1911" s="297">
        <v>183556.28</v>
      </c>
    </row>
    <row r="1912" spans="1:5" ht="14.4" x14ac:dyDescent="0.3">
      <c r="A1912" s="294" t="s">
        <v>2135</v>
      </c>
      <c r="B1912" s="295">
        <v>247117</v>
      </c>
      <c r="D1912" s="296" t="s">
        <v>8393</v>
      </c>
      <c r="E1912" s="297">
        <v>247117</v>
      </c>
    </row>
    <row r="1913" spans="1:5" ht="14.4" x14ac:dyDescent="0.3">
      <c r="A1913" s="294" t="s">
        <v>2136</v>
      </c>
      <c r="B1913" s="295">
        <v>515</v>
      </c>
      <c r="D1913" s="296" t="s">
        <v>8394</v>
      </c>
      <c r="E1913" s="297">
        <v>515</v>
      </c>
    </row>
    <row r="1914" spans="1:5" ht="14.4" x14ac:dyDescent="0.3">
      <c r="A1914" s="294" t="s">
        <v>2137</v>
      </c>
      <c r="B1914" s="295">
        <v>5695</v>
      </c>
      <c r="D1914" s="296" t="s">
        <v>8395</v>
      </c>
      <c r="E1914" s="297">
        <v>5695</v>
      </c>
    </row>
    <row r="1915" spans="1:5" ht="14.4" x14ac:dyDescent="0.3">
      <c r="A1915" s="294" t="s">
        <v>2138</v>
      </c>
      <c r="B1915" s="295">
        <v>41835.26</v>
      </c>
      <c r="D1915" s="296" t="s">
        <v>8396</v>
      </c>
      <c r="E1915" s="297">
        <v>41835.26</v>
      </c>
    </row>
    <row r="1916" spans="1:5" ht="14.4" x14ac:dyDescent="0.3">
      <c r="A1916" s="294" t="s">
        <v>2139</v>
      </c>
      <c r="B1916" s="295">
        <v>142371</v>
      </c>
      <c r="D1916" s="296" t="s">
        <v>8397</v>
      </c>
      <c r="E1916" s="297">
        <v>142371</v>
      </c>
    </row>
    <row r="1917" spans="1:5" ht="14.4" x14ac:dyDescent="0.3">
      <c r="A1917" s="294" t="s">
        <v>2140</v>
      </c>
      <c r="B1917" s="295">
        <v>5541.89</v>
      </c>
      <c r="D1917" s="296" t="s">
        <v>8398</v>
      </c>
      <c r="E1917" s="297">
        <v>5541.89</v>
      </c>
    </row>
    <row r="1918" spans="1:5" ht="14.4" x14ac:dyDescent="0.3">
      <c r="A1918" s="294" t="s">
        <v>2141</v>
      </c>
      <c r="B1918" s="295">
        <v>240326</v>
      </c>
      <c r="D1918" s="296" t="s">
        <v>8399</v>
      </c>
      <c r="E1918" s="297">
        <v>240326</v>
      </c>
    </row>
    <row r="1919" spans="1:5" ht="14.4" x14ac:dyDescent="0.3">
      <c r="A1919" s="294" t="s">
        <v>2142</v>
      </c>
      <c r="B1919" s="295">
        <v>38224</v>
      </c>
      <c r="D1919" s="296" t="s">
        <v>8400</v>
      </c>
      <c r="E1919" s="297">
        <v>38224</v>
      </c>
    </row>
    <row r="1920" spans="1:5" ht="14.4" x14ac:dyDescent="0.3">
      <c r="A1920" s="294" t="s">
        <v>2143</v>
      </c>
      <c r="B1920" s="295">
        <v>124255</v>
      </c>
      <c r="D1920" s="296" t="s">
        <v>8401</v>
      </c>
      <c r="E1920" s="297">
        <v>124255</v>
      </c>
    </row>
    <row r="1921" spans="1:5" ht="14.4" x14ac:dyDescent="0.3">
      <c r="A1921" s="294" t="s">
        <v>2144</v>
      </c>
      <c r="B1921" s="295">
        <v>554092</v>
      </c>
      <c r="D1921" s="296" t="s">
        <v>8402</v>
      </c>
      <c r="E1921" s="297">
        <v>554092</v>
      </c>
    </row>
    <row r="1922" spans="1:5" ht="14.4" x14ac:dyDescent="0.3">
      <c r="A1922" s="294" t="s">
        <v>2145</v>
      </c>
      <c r="B1922" s="295">
        <v>14081.82</v>
      </c>
      <c r="D1922" s="296" t="s">
        <v>8403</v>
      </c>
      <c r="E1922" s="297">
        <v>14081.82</v>
      </c>
    </row>
    <row r="1923" spans="1:5" ht="14.4" x14ac:dyDescent="0.3">
      <c r="A1923" s="294" t="s">
        <v>2146</v>
      </c>
      <c r="B1923" s="295">
        <v>5398.68</v>
      </c>
      <c r="D1923" s="296" t="s">
        <v>8404</v>
      </c>
      <c r="E1923" s="297">
        <v>5398.68</v>
      </c>
    </row>
    <row r="1924" spans="1:5" ht="14.4" x14ac:dyDescent="0.3">
      <c r="A1924" s="294" t="s">
        <v>2147</v>
      </c>
      <c r="B1924" s="295">
        <v>58237</v>
      </c>
      <c r="D1924" s="296" t="s">
        <v>8405</v>
      </c>
      <c r="E1924" s="297">
        <v>58237</v>
      </c>
    </row>
    <row r="1925" spans="1:5" ht="14.4" x14ac:dyDescent="0.3">
      <c r="A1925" s="294" t="s">
        <v>2148</v>
      </c>
      <c r="B1925" s="295">
        <v>242505.72</v>
      </c>
      <c r="D1925" s="296" t="s">
        <v>8406</v>
      </c>
      <c r="E1925" s="297">
        <v>242505.72</v>
      </c>
    </row>
    <row r="1926" spans="1:5" ht="14.4" x14ac:dyDescent="0.3">
      <c r="A1926" s="294" t="s">
        <v>2149</v>
      </c>
      <c r="B1926" s="295">
        <v>40651</v>
      </c>
      <c r="D1926" s="296" t="s">
        <v>8407</v>
      </c>
      <c r="E1926" s="297">
        <v>40651</v>
      </c>
    </row>
    <row r="1927" spans="1:5" ht="14.4" x14ac:dyDescent="0.3">
      <c r="A1927" s="294" t="s">
        <v>2150</v>
      </c>
      <c r="B1927" s="295">
        <v>194075</v>
      </c>
      <c r="D1927" s="296" t="s">
        <v>8408</v>
      </c>
      <c r="E1927" s="297">
        <v>194075</v>
      </c>
    </row>
    <row r="1928" spans="1:5" ht="14.4" x14ac:dyDescent="0.3">
      <c r="A1928" s="294" t="s">
        <v>2151</v>
      </c>
      <c r="B1928" s="295">
        <v>754753</v>
      </c>
      <c r="D1928" s="296" t="s">
        <v>8409</v>
      </c>
      <c r="E1928" s="297">
        <v>754753</v>
      </c>
    </row>
    <row r="1929" spans="1:5" ht="14.4" x14ac:dyDescent="0.3">
      <c r="A1929" s="294" t="s">
        <v>2152</v>
      </c>
      <c r="B1929" s="295">
        <v>759</v>
      </c>
      <c r="D1929" s="296" t="s">
        <v>8410</v>
      </c>
      <c r="E1929" s="297">
        <v>759</v>
      </c>
    </row>
    <row r="1930" spans="1:5" ht="14.4" x14ac:dyDescent="0.3">
      <c r="A1930" s="294" t="s">
        <v>2153</v>
      </c>
      <c r="B1930" s="295">
        <v>334640.43</v>
      </c>
      <c r="D1930" s="296" t="s">
        <v>8411</v>
      </c>
      <c r="E1930" s="297">
        <v>334640.43</v>
      </c>
    </row>
    <row r="1931" spans="1:5" ht="14.4" x14ac:dyDescent="0.3">
      <c r="A1931" s="294" t="s">
        <v>2154</v>
      </c>
      <c r="B1931" s="295">
        <v>971</v>
      </c>
      <c r="D1931" s="296" t="s">
        <v>8412</v>
      </c>
      <c r="E1931" s="297">
        <v>971</v>
      </c>
    </row>
    <row r="1932" spans="1:5" ht="14.4" x14ac:dyDescent="0.3">
      <c r="A1932" s="294" t="s">
        <v>2155</v>
      </c>
      <c r="B1932" s="295">
        <v>460700</v>
      </c>
      <c r="D1932" s="296" t="s">
        <v>8413</v>
      </c>
      <c r="E1932" s="297">
        <v>460700</v>
      </c>
    </row>
    <row r="1933" spans="1:5" ht="14.4" x14ac:dyDescent="0.3">
      <c r="A1933" s="294" t="s">
        <v>2156</v>
      </c>
      <c r="B1933" s="295">
        <v>131032</v>
      </c>
      <c r="D1933" s="296" t="s">
        <v>8414</v>
      </c>
      <c r="E1933" s="297">
        <v>131032</v>
      </c>
    </row>
    <row r="1934" spans="1:5" ht="14.4" x14ac:dyDescent="0.3">
      <c r="A1934" s="294" t="s">
        <v>2157</v>
      </c>
      <c r="B1934" s="295">
        <v>1272</v>
      </c>
      <c r="D1934" s="296" t="s">
        <v>8415</v>
      </c>
      <c r="E1934" s="297">
        <v>1272</v>
      </c>
    </row>
    <row r="1935" spans="1:5" ht="14.4" x14ac:dyDescent="0.3">
      <c r="A1935" s="294" t="s">
        <v>2158</v>
      </c>
      <c r="B1935" s="295">
        <v>1813.33</v>
      </c>
      <c r="D1935" s="296" t="s">
        <v>8416</v>
      </c>
      <c r="E1935" s="297">
        <v>1813.33</v>
      </c>
    </row>
    <row r="1936" spans="1:5" ht="14.4" x14ac:dyDescent="0.3">
      <c r="A1936" s="294" t="s">
        <v>2159</v>
      </c>
      <c r="B1936" s="295">
        <v>157901.79</v>
      </c>
      <c r="D1936" s="296" t="s">
        <v>8417</v>
      </c>
      <c r="E1936" s="297">
        <v>157901.79</v>
      </c>
    </row>
    <row r="1937" spans="1:5" ht="14.4" x14ac:dyDescent="0.3">
      <c r="A1937" s="294" t="s">
        <v>2160</v>
      </c>
      <c r="B1937" s="295">
        <v>14718</v>
      </c>
      <c r="D1937" s="296" t="s">
        <v>8418</v>
      </c>
      <c r="E1937" s="297">
        <v>14718</v>
      </c>
    </row>
    <row r="1938" spans="1:5" ht="14.4" x14ac:dyDescent="0.3">
      <c r="A1938" s="294" t="s">
        <v>2161</v>
      </c>
      <c r="B1938" s="295">
        <v>140512.35</v>
      </c>
      <c r="D1938" s="296" t="s">
        <v>8419</v>
      </c>
      <c r="E1938" s="297">
        <v>140512.35</v>
      </c>
    </row>
    <row r="1939" spans="1:5" ht="14.4" x14ac:dyDescent="0.3">
      <c r="A1939" s="294" t="s">
        <v>2162</v>
      </c>
      <c r="B1939" s="295">
        <v>269915.59000000003</v>
      </c>
      <c r="D1939" s="296" t="s">
        <v>8420</v>
      </c>
      <c r="E1939" s="297">
        <v>269915.59000000003</v>
      </c>
    </row>
    <row r="1940" spans="1:5" ht="14.4" x14ac:dyDescent="0.3">
      <c r="A1940" s="294" t="s">
        <v>2163</v>
      </c>
      <c r="B1940" s="295">
        <v>732.59</v>
      </c>
      <c r="D1940" s="296" t="s">
        <v>8421</v>
      </c>
      <c r="E1940" s="297">
        <v>732.59</v>
      </c>
    </row>
    <row r="1941" spans="1:5" ht="14.4" x14ac:dyDescent="0.3">
      <c r="A1941" s="294" t="s">
        <v>2164</v>
      </c>
      <c r="B1941" s="295">
        <v>163437</v>
      </c>
      <c r="D1941" s="296" t="s">
        <v>8422</v>
      </c>
      <c r="E1941" s="297">
        <v>163437</v>
      </c>
    </row>
    <row r="1942" spans="1:5" ht="14.4" x14ac:dyDescent="0.3">
      <c r="A1942" s="294" t="s">
        <v>2165</v>
      </c>
      <c r="B1942" s="295">
        <v>117989.21</v>
      </c>
      <c r="D1942" s="296" t="s">
        <v>8423</v>
      </c>
      <c r="E1942" s="297">
        <v>117989.21</v>
      </c>
    </row>
    <row r="1943" spans="1:5" ht="14.4" x14ac:dyDescent="0.3">
      <c r="A1943" s="294" t="s">
        <v>2166</v>
      </c>
      <c r="B1943" s="295">
        <v>23504</v>
      </c>
      <c r="D1943" s="296" t="s">
        <v>8424</v>
      </c>
      <c r="E1943" s="297">
        <v>23504</v>
      </c>
    </row>
    <row r="1944" spans="1:5" ht="14.4" x14ac:dyDescent="0.3">
      <c r="A1944" s="294" t="s">
        <v>2167</v>
      </c>
      <c r="B1944" s="295">
        <v>9598.2900000000009</v>
      </c>
      <c r="D1944" s="296" t="s">
        <v>8425</v>
      </c>
      <c r="E1944" s="297">
        <v>9598.2900000000009</v>
      </c>
    </row>
    <row r="1945" spans="1:5" ht="14.4" x14ac:dyDescent="0.3">
      <c r="A1945" s="294" t="s">
        <v>2168</v>
      </c>
      <c r="B1945" s="295">
        <v>60963.839999999997</v>
      </c>
      <c r="D1945" s="296" t="s">
        <v>8426</v>
      </c>
      <c r="E1945" s="297">
        <v>60963.839999999997</v>
      </c>
    </row>
    <row r="1946" spans="1:5" ht="14.4" x14ac:dyDescent="0.3">
      <c r="A1946" s="294" t="s">
        <v>2169</v>
      </c>
      <c r="B1946" s="295">
        <v>74879.899999999994</v>
      </c>
      <c r="D1946" s="296" t="s">
        <v>8427</v>
      </c>
      <c r="E1946" s="297">
        <v>74879.899999999994</v>
      </c>
    </row>
    <row r="1947" spans="1:5" ht="14.4" x14ac:dyDescent="0.3">
      <c r="A1947" s="294" t="s">
        <v>2170</v>
      </c>
      <c r="B1947" s="295">
        <v>2283</v>
      </c>
      <c r="D1947" s="296" t="s">
        <v>8428</v>
      </c>
      <c r="E1947" s="297">
        <v>2283</v>
      </c>
    </row>
    <row r="1948" spans="1:5" ht="14.4" x14ac:dyDescent="0.3">
      <c r="A1948" s="294" t="s">
        <v>2171</v>
      </c>
      <c r="B1948" s="295">
        <v>17583</v>
      </c>
      <c r="D1948" s="296" t="s">
        <v>8429</v>
      </c>
      <c r="E1948" s="297">
        <v>17583</v>
      </c>
    </row>
    <row r="1949" spans="1:5" ht="14.4" x14ac:dyDescent="0.3">
      <c r="A1949" s="294" t="s">
        <v>2172</v>
      </c>
      <c r="B1949" s="295">
        <v>783240</v>
      </c>
      <c r="D1949" s="296" t="s">
        <v>8430</v>
      </c>
      <c r="E1949" s="297">
        <v>783240</v>
      </c>
    </row>
    <row r="1950" spans="1:5" ht="14.4" x14ac:dyDescent="0.3">
      <c r="A1950" s="294" t="s">
        <v>2173</v>
      </c>
      <c r="B1950" s="295">
        <v>14932.55</v>
      </c>
      <c r="D1950" s="296" t="s">
        <v>8431</v>
      </c>
      <c r="E1950" s="297">
        <v>14932.55</v>
      </c>
    </row>
    <row r="1951" spans="1:5" ht="14.4" x14ac:dyDescent="0.3">
      <c r="A1951" s="294" t="s">
        <v>2174</v>
      </c>
      <c r="B1951" s="295">
        <v>2779</v>
      </c>
      <c r="D1951" s="296" t="s">
        <v>8432</v>
      </c>
      <c r="E1951" s="297">
        <v>2779</v>
      </c>
    </row>
    <row r="1952" spans="1:5" ht="14.4" x14ac:dyDescent="0.3">
      <c r="A1952" s="294" t="s">
        <v>4085</v>
      </c>
      <c r="B1952" s="295">
        <v>17887.259999999998</v>
      </c>
      <c r="D1952" s="296" t="s">
        <v>8433</v>
      </c>
      <c r="E1952" s="297">
        <v>17887.259999999998</v>
      </c>
    </row>
    <row r="1953" spans="1:5" ht="14.4" x14ac:dyDescent="0.3">
      <c r="A1953" s="294" t="s">
        <v>2175</v>
      </c>
      <c r="B1953" s="295">
        <v>82442.75</v>
      </c>
      <c r="D1953" s="296" t="s">
        <v>8434</v>
      </c>
      <c r="E1953" s="297">
        <v>82442.75</v>
      </c>
    </row>
    <row r="1954" spans="1:5" ht="14.4" x14ac:dyDescent="0.3">
      <c r="A1954" s="294" t="s">
        <v>2176</v>
      </c>
      <c r="B1954" s="295">
        <v>12395</v>
      </c>
      <c r="D1954" s="296" t="s">
        <v>8435</v>
      </c>
      <c r="E1954" s="297">
        <v>12395</v>
      </c>
    </row>
    <row r="1955" spans="1:5" ht="14.4" x14ac:dyDescent="0.3">
      <c r="A1955" s="294" t="s">
        <v>2177</v>
      </c>
      <c r="B1955" s="295">
        <v>3707225.51</v>
      </c>
      <c r="D1955" s="296" t="s">
        <v>8436</v>
      </c>
      <c r="E1955" s="297">
        <v>3707225.51</v>
      </c>
    </row>
    <row r="1956" spans="1:5" ht="14.4" x14ac:dyDescent="0.3">
      <c r="A1956" s="294" t="s">
        <v>2178</v>
      </c>
      <c r="B1956" s="295">
        <v>4469.8900000000003</v>
      </c>
      <c r="D1956" s="296" t="s">
        <v>8437</v>
      </c>
      <c r="E1956" s="297">
        <v>4469.8900000000003</v>
      </c>
    </row>
    <row r="1957" spans="1:5" ht="14.4" x14ac:dyDescent="0.3">
      <c r="A1957" s="294" t="s">
        <v>2179</v>
      </c>
      <c r="B1957" s="295">
        <v>11459.65</v>
      </c>
      <c r="D1957" s="296" t="s">
        <v>8438</v>
      </c>
      <c r="E1957" s="297">
        <v>11459.65</v>
      </c>
    </row>
    <row r="1958" spans="1:5" ht="14.4" x14ac:dyDescent="0.3">
      <c r="A1958" s="294" t="s">
        <v>2180</v>
      </c>
      <c r="B1958" s="295">
        <v>12417</v>
      </c>
      <c r="D1958" s="296" t="s">
        <v>8439</v>
      </c>
      <c r="E1958" s="297">
        <v>12417</v>
      </c>
    </row>
    <row r="1959" spans="1:5" ht="14.4" x14ac:dyDescent="0.3">
      <c r="A1959" s="294" t="s">
        <v>2181</v>
      </c>
      <c r="B1959" s="295">
        <v>21793</v>
      </c>
      <c r="D1959" s="296" t="s">
        <v>8440</v>
      </c>
      <c r="E1959" s="297">
        <v>21793</v>
      </c>
    </row>
    <row r="1960" spans="1:5" ht="14.4" x14ac:dyDescent="0.3">
      <c r="A1960" s="294" t="s">
        <v>2182</v>
      </c>
      <c r="B1960" s="295">
        <v>12056</v>
      </c>
      <c r="D1960" s="296" t="s">
        <v>8441</v>
      </c>
      <c r="E1960" s="297">
        <v>12056</v>
      </c>
    </row>
    <row r="1961" spans="1:5" ht="14.4" x14ac:dyDescent="0.3">
      <c r="A1961" s="294" t="s">
        <v>2183</v>
      </c>
      <c r="B1961" s="295">
        <v>16783.259999999998</v>
      </c>
      <c r="D1961" s="296" t="s">
        <v>8442</v>
      </c>
      <c r="E1961" s="297">
        <v>16783.259999999998</v>
      </c>
    </row>
    <row r="1962" spans="1:5" ht="14.4" x14ac:dyDescent="0.3">
      <c r="A1962" s="294" t="s">
        <v>2184</v>
      </c>
      <c r="B1962" s="295">
        <v>19603.310000000001</v>
      </c>
      <c r="D1962" s="296" t="s">
        <v>10493</v>
      </c>
      <c r="E1962" s="297">
        <v>19603.310000000001</v>
      </c>
    </row>
    <row r="1963" spans="1:5" ht="14.4" x14ac:dyDescent="0.3">
      <c r="A1963" s="294" t="s">
        <v>2185</v>
      </c>
      <c r="B1963" s="295">
        <v>14438</v>
      </c>
      <c r="D1963" s="296" t="s">
        <v>8443</v>
      </c>
      <c r="E1963" s="297">
        <v>14438</v>
      </c>
    </row>
    <row r="1964" spans="1:5" ht="14.4" x14ac:dyDescent="0.3">
      <c r="A1964" s="294" t="s">
        <v>2186</v>
      </c>
      <c r="B1964" s="295">
        <v>3096.95</v>
      </c>
      <c r="D1964" s="296" t="s">
        <v>8444</v>
      </c>
      <c r="E1964" s="297">
        <v>3096.95</v>
      </c>
    </row>
    <row r="1965" spans="1:5" ht="14.4" x14ac:dyDescent="0.3">
      <c r="A1965" s="294" t="s">
        <v>2187</v>
      </c>
      <c r="B1965" s="295">
        <v>14975</v>
      </c>
      <c r="D1965" s="296" t="s">
        <v>8445</v>
      </c>
      <c r="E1965" s="297">
        <v>14975</v>
      </c>
    </row>
    <row r="1966" spans="1:5" ht="14.4" x14ac:dyDescent="0.3">
      <c r="A1966" s="294" t="s">
        <v>2188</v>
      </c>
      <c r="B1966" s="295">
        <v>13608</v>
      </c>
      <c r="D1966" s="296" t="s">
        <v>8446</v>
      </c>
      <c r="E1966" s="297">
        <v>13608</v>
      </c>
    </row>
    <row r="1967" spans="1:5" ht="14.4" x14ac:dyDescent="0.3">
      <c r="A1967" s="294" t="s">
        <v>2189</v>
      </c>
      <c r="B1967" s="295">
        <v>2893</v>
      </c>
      <c r="D1967" s="296" t="s">
        <v>8447</v>
      </c>
      <c r="E1967" s="297">
        <v>2893</v>
      </c>
    </row>
    <row r="1968" spans="1:5" ht="14.4" x14ac:dyDescent="0.3">
      <c r="A1968" s="294" t="s">
        <v>2190</v>
      </c>
      <c r="B1968" s="295">
        <v>32270.63</v>
      </c>
      <c r="D1968" s="296" t="s">
        <v>8448</v>
      </c>
      <c r="E1968" s="297">
        <v>32270.63</v>
      </c>
    </row>
    <row r="1969" spans="1:5" ht="14.4" x14ac:dyDescent="0.3">
      <c r="A1969" s="294" t="s">
        <v>2191</v>
      </c>
      <c r="B1969" s="295">
        <v>7209</v>
      </c>
      <c r="D1969" s="296" t="s">
        <v>8449</v>
      </c>
      <c r="E1969" s="297">
        <v>7209</v>
      </c>
    </row>
    <row r="1970" spans="1:5" ht="14.4" x14ac:dyDescent="0.3">
      <c r="A1970" s="294" t="s">
        <v>2192</v>
      </c>
      <c r="B1970" s="295">
        <v>184514.8</v>
      </c>
      <c r="D1970" s="296" t="s">
        <v>8450</v>
      </c>
      <c r="E1970" s="297">
        <v>184514.8</v>
      </c>
    </row>
    <row r="1971" spans="1:5" ht="14.4" x14ac:dyDescent="0.3">
      <c r="A1971" s="294" t="s">
        <v>2193</v>
      </c>
      <c r="B1971" s="295">
        <v>7443.01</v>
      </c>
      <c r="D1971" s="296" t="s">
        <v>8451</v>
      </c>
      <c r="E1971" s="297">
        <v>7443.01</v>
      </c>
    </row>
    <row r="1972" spans="1:5" ht="14.4" x14ac:dyDescent="0.3">
      <c r="A1972" s="294" t="s">
        <v>2194</v>
      </c>
      <c r="B1972" s="295">
        <v>119895</v>
      </c>
      <c r="D1972" s="296" t="s">
        <v>8452</v>
      </c>
      <c r="E1972" s="297">
        <v>119895</v>
      </c>
    </row>
    <row r="1973" spans="1:5" ht="14.4" x14ac:dyDescent="0.3">
      <c r="A1973" s="294" t="s">
        <v>2195</v>
      </c>
      <c r="B1973" s="295">
        <v>3065</v>
      </c>
      <c r="D1973" s="296" t="s">
        <v>8453</v>
      </c>
      <c r="E1973" s="297">
        <v>3065</v>
      </c>
    </row>
    <row r="1974" spans="1:5" ht="14.4" x14ac:dyDescent="0.3">
      <c r="A1974" s="294" t="s">
        <v>2196</v>
      </c>
      <c r="B1974" s="295">
        <v>102684.53</v>
      </c>
      <c r="D1974" s="296" t="s">
        <v>8454</v>
      </c>
      <c r="E1974" s="297">
        <v>102684.53</v>
      </c>
    </row>
    <row r="1975" spans="1:5" ht="14.4" x14ac:dyDescent="0.3">
      <c r="A1975" s="294" t="s">
        <v>2197</v>
      </c>
      <c r="B1975" s="295">
        <v>11458</v>
      </c>
      <c r="D1975" s="296" t="s">
        <v>8455</v>
      </c>
      <c r="E1975" s="297">
        <v>11458</v>
      </c>
    </row>
    <row r="1976" spans="1:5" ht="14.4" x14ac:dyDescent="0.3">
      <c r="A1976" s="294" t="s">
        <v>2198</v>
      </c>
      <c r="B1976" s="295">
        <v>194352</v>
      </c>
      <c r="D1976" s="296" t="s">
        <v>8456</v>
      </c>
      <c r="E1976" s="297">
        <v>194352</v>
      </c>
    </row>
    <row r="1977" spans="1:5" ht="14.4" x14ac:dyDescent="0.3">
      <c r="A1977" s="294" t="s">
        <v>2199</v>
      </c>
      <c r="B1977" s="295">
        <v>128749.17</v>
      </c>
      <c r="D1977" s="296" t="s">
        <v>8457</v>
      </c>
      <c r="E1977" s="297">
        <v>128749.17</v>
      </c>
    </row>
    <row r="1978" spans="1:5" ht="14.4" x14ac:dyDescent="0.3">
      <c r="A1978" s="294" t="s">
        <v>2200</v>
      </c>
      <c r="B1978" s="295">
        <v>62138</v>
      </c>
      <c r="D1978" s="296" t="s">
        <v>8458</v>
      </c>
      <c r="E1978" s="297">
        <v>62138</v>
      </c>
    </row>
    <row r="1979" spans="1:5" ht="14.4" x14ac:dyDescent="0.3">
      <c r="A1979" s="294" t="s">
        <v>4087</v>
      </c>
      <c r="B1979" s="295">
        <v>108340.53</v>
      </c>
      <c r="D1979" s="296" t="s">
        <v>8459</v>
      </c>
      <c r="E1979" s="297">
        <v>108340.53</v>
      </c>
    </row>
    <row r="1980" spans="1:5" ht="14.4" x14ac:dyDescent="0.3">
      <c r="A1980" s="294" t="s">
        <v>4088</v>
      </c>
      <c r="B1980" s="295">
        <v>202500</v>
      </c>
      <c r="D1980" s="296" t="s">
        <v>8460</v>
      </c>
      <c r="E1980" s="297">
        <v>202500</v>
      </c>
    </row>
    <row r="1981" spans="1:5" ht="14.4" x14ac:dyDescent="0.3">
      <c r="A1981" s="294" t="s">
        <v>4089</v>
      </c>
      <c r="B1981" s="295">
        <v>172865.98</v>
      </c>
      <c r="D1981" s="296" t="s">
        <v>8461</v>
      </c>
      <c r="E1981" s="297">
        <v>172865.98</v>
      </c>
    </row>
    <row r="1982" spans="1:5" ht="14.4" x14ac:dyDescent="0.3">
      <c r="A1982" s="294" t="s">
        <v>4090</v>
      </c>
      <c r="B1982" s="295">
        <v>265565.90999999997</v>
      </c>
      <c r="D1982" s="296" t="s">
        <v>8462</v>
      </c>
      <c r="E1982" s="297">
        <v>265565.90999999997</v>
      </c>
    </row>
    <row r="1983" spans="1:5" ht="14.4" x14ac:dyDescent="0.3">
      <c r="A1983" s="294" t="s">
        <v>4091</v>
      </c>
      <c r="B1983" s="295">
        <v>112000</v>
      </c>
      <c r="D1983" s="296" t="s">
        <v>8463</v>
      </c>
      <c r="E1983" s="297">
        <v>112000</v>
      </c>
    </row>
    <row r="1984" spans="1:5" ht="14.4" x14ac:dyDescent="0.3">
      <c r="A1984" s="294" t="s">
        <v>4092</v>
      </c>
      <c r="B1984" s="295">
        <v>110398.43</v>
      </c>
      <c r="D1984" s="296" t="s">
        <v>8464</v>
      </c>
      <c r="E1984" s="297">
        <v>110398.43</v>
      </c>
    </row>
    <row r="1985" spans="1:5" ht="14.4" x14ac:dyDescent="0.3">
      <c r="A1985" s="294" t="s">
        <v>4093</v>
      </c>
      <c r="B1985" s="295">
        <v>184818.02</v>
      </c>
      <c r="D1985" s="296" t="s">
        <v>8465</v>
      </c>
      <c r="E1985" s="297">
        <v>184818.02</v>
      </c>
    </row>
    <row r="1986" spans="1:5" ht="14.4" x14ac:dyDescent="0.3">
      <c r="A1986" s="294" t="s">
        <v>4094</v>
      </c>
      <c r="B1986" s="295">
        <v>224836</v>
      </c>
      <c r="D1986" s="296" t="s">
        <v>8466</v>
      </c>
      <c r="E1986" s="297">
        <v>224836</v>
      </c>
    </row>
    <row r="1987" spans="1:5" ht="14.4" x14ac:dyDescent="0.3">
      <c r="A1987" s="294" t="s">
        <v>4095</v>
      </c>
      <c r="B1987" s="295">
        <v>153606.85999999999</v>
      </c>
      <c r="D1987" s="296" t="s">
        <v>8467</v>
      </c>
      <c r="E1987" s="297">
        <v>153606.85999999999</v>
      </c>
    </row>
    <row r="1988" spans="1:5" ht="14.4" x14ac:dyDescent="0.3">
      <c r="A1988" s="294" t="s">
        <v>4096</v>
      </c>
      <c r="B1988" s="295">
        <v>295000</v>
      </c>
      <c r="D1988" s="296" t="s">
        <v>8468</v>
      </c>
      <c r="E1988" s="297">
        <v>295000</v>
      </c>
    </row>
    <row r="1989" spans="1:5" ht="14.4" x14ac:dyDescent="0.3">
      <c r="A1989" s="294" t="s">
        <v>4097</v>
      </c>
      <c r="B1989" s="295">
        <v>229076.3</v>
      </c>
      <c r="D1989" s="296" t="s">
        <v>8469</v>
      </c>
      <c r="E1989" s="297">
        <v>229076.3</v>
      </c>
    </row>
    <row r="1990" spans="1:5" ht="14.4" x14ac:dyDescent="0.3">
      <c r="A1990" s="294" t="s">
        <v>4098</v>
      </c>
      <c r="B1990" s="295">
        <v>192512.71</v>
      </c>
      <c r="D1990" s="296" t="s">
        <v>8470</v>
      </c>
      <c r="E1990" s="297">
        <v>192512.71</v>
      </c>
    </row>
    <row r="1991" spans="1:5" ht="14.4" x14ac:dyDescent="0.3">
      <c r="A1991" s="294" t="s">
        <v>4099</v>
      </c>
      <c r="B1991" s="295">
        <v>151511.85999999999</v>
      </c>
      <c r="D1991" s="296" t="s">
        <v>8471</v>
      </c>
      <c r="E1991" s="297">
        <v>151511.85999999999</v>
      </c>
    </row>
    <row r="1992" spans="1:5" ht="14.4" x14ac:dyDescent="0.3">
      <c r="A1992" s="294" t="s">
        <v>4100</v>
      </c>
      <c r="B1992" s="295">
        <v>179041</v>
      </c>
      <c r="D1992" s="296" t="s">
        <v>8472</v>
      </c>
      <c r="E1992" s="297">
        <v>179041</v>
      </c>
    </row>
    <row r="1993" spans="1:5" ht="14.4" x14ac:dyDescent="0.3">
      <c r="A1993" s="294" t="s">
        <v>4101</v>
      </c>
      <c r="B1993" s="295">
        <v>228698</v>
      </c>
      <c r="D1993" s="296" t="s">
        <v>8473</v>
      </c>
      <c r="E1993" s="297">
        <v>228698</v>
      </c>
    </row>
    <row r="1994" spans="1:5" ht="14.4" x14ac:dyDescent="0.3">
      <c r="A1994" s="294" t="s">
        <v>4102</v>
      </c>
      <c r="B1994" s="295">
        <v>51062.55</v>
      </c>
      <c r="D1994" s="296" t="s">
        <v>8474</v>
      </c>
      <c r="E1994" s="297">
        <v>51062.55</v>
      </c>
    </row>
    <row r="1995" spans="1:5" ht="14.4" x14ac:dyDescent="0.3">
      <c r="A1995" s="294" t="s">
        <v>4103</v>
      </c>
      <c r="B1995" s="295">
        <v>92037.11</v>
      </c>
      <c r="D1995" s="296" t="s">
        <v>8475</v>
      </c>
      <c r="E1995" s="297">
        <v>92037.11</v>
      </c>
    </row>
    <row r="1996" spans="1:5" ht="14.4" x14ac:dyDescent="0.3">
      <c r="A1996" s="294" t="s">
        <v>4104</v>
      </c>
      <c r="B1996" s="295">
        <v>80025.88</v>
      </c>
      <c r="D1996" s="296" t="s">
        <v>8476</v>
      </c>
      <c r="E1996" s="297">
        <v>80025.88</v>
      </c>
    </row>
    <row r="1997" spans="1:5" ht="14.4" x14ac:dyDescent="0.3">
      <c r="A1997" s="294" t="s">
        <v>4105</v>
      </c>
      <c r="B1997" s="295">
        <v>48832.59</v>
      </c>
      <c r="D1997" s="296" t="s">
        <v>8477</v>
      </c>
      <c r="E1997" s="297">
        <v>48832.59</v>
      </c>
    </row>
    <row r="1998" spans="1:5" ht="14.4" x14ac:dyDescent="0.3">
      <c r="A1998" s="294" t="s">
        <v>4106</v>
      </c>
      <c r="B1998" s="295">
        <v>200044.13</v>
      </c>
      <c r="D1998" s="296" t="s">
        <v>8478</v>
      </c>
      <c r="E1998" s="297">
        <v>200044.13</v>
      </c>
    </row>
    <row r="1999" spans="1:5" ht="14.4" x14ac:dyDescent="0.3">
      <c r="A1999" s="294" t="s">
        <v>4107</v>
      </c>
      <c r="B1999" s="295">
        <v>186989.5</v>
      </c>
      <c r="D1999" s="296" t="s">
        <v>8479</v>
      </c>
      <c r="E1999" s="297">
        <v>186989.5</v>
      </c>
    </row>
    <row r="2000" spans="1:5" ht="14.4" x14ac:dyDescent="0.3">
      <c r="A2000" s="294" t="s">
        <v>4108</v>
      </c>
      <c r="B2000" s="295">
        <v>79500</v>
      </c>
      <c r="D2000" s="296" t="s">
        <v>8480</v>
      </c>
      <c r="E2000" s="297">
        <v>79500</v>
      </c>
    </row>
    <row r="2001" spans="1:5" ht="14.4" x14ac:dyDescent="0.3">
      <c r="A2001" s="294" t="s">
        <v>4109</v>
      </c>
      <c r="B2001" s="295">
        <v>270000</v>
      </c>
      <c r="D2001" s="296" t="s">
        <v>8481</v>
      </c>
      <c r="E2001" s="297">
        <v>270000</v>
      </c>
    </row>
    <row r="2002" spans="1:5" ht="14.4" x14ac:dyDescent="0.3">
      <c r="A2002" s="294" t="s">
        <v>4110</v>
      </c>
      <c r="B2002" s="295">
        <v>94963.56</v>
      </c>
      <c r="D2002" s="296" t="s">
        <v>8482</v>
      </c>
      <c r="E2002" s="297">
        <v>94963.56</v>
      </c>
    </row>
    <row r="2003" spans="1:5" ht="14.4" x14ac:dyDescent="0.3">
      <c r="A2003" s="294" t="s">
        <v>4111</v>
      </c>
      <c r="B2003" s="295">
        <v>20443.41</v>
      </c>
      <c r="D2003" s="296" t="s">
        <v>8483</v>
      </c>
      <c r="E2003" s="297">
        <v>20443.41</v>
      </c>
    </row>
    <row r="2004" spans="1:5" ht="14.4" x14ac:dyDescent="0.3">
      <c r="A2004" s="294" t="s">
        <v>4112</v>
      </c>
      <c r="B2004" s="295">
        <v>65575</v>
      </c>
      <c r="D2004" s="296" t="s">
        <v>8484</v>
      </c>
      <c r="E2004" s="297">
        <v>65575</v>
      </c>
    </row>
    <row r="2005" spans="1:5" ht="14.4" x14ac:dyDescent="0.3">
      <c r="A2005" s="294" t="s">
        <v>2201</v>
      </c>
      <c r="B2005" s="295">
        <v>1211754</v>
      </c>
      <c r="D2005" s="296" t="s">
        <v>8485</v>
      </c>
      <c r="E2005" s="297">
        <v>1211754</v>
      </c>
    </row>
    <row r="2006" spans="1:5" ht="14.4" x14ac:dyDescent="0.3">
      <c r="A2006" s="294" t="s">
        <v>2202</v>
      </c>
      <c r="B2006" s="295">
        <v>42022</v>
      </c>
      <c r="D2006" s="296" t="s">
        <v>8486</v>
      </c>
      <c r="E2006" s="297">
        <v>42022</v>
      </c>
    </row>
    <row r="2007" spans="1:5" ht="14.4" x14ac:dyDescent="0.3">
      <c r="A2007" s="294" t="s">
        <v>2203</v>
      </c>
      <c r="B2007" s="295">
        <v>5051</v>
      </c>
      <c r="D2007" s="296" t="s">
        <v>8487</v>
      </c>
      <c r="E2007" s="297">
        <v>5051</v>
      </c>
    </row>
    <row r="2008" spans="1:5" ht="14.4" x14ac:dyDescent="0.3">
      <c r="A2008" s="294" t="s">
        <v>2204</v>
      </c>
      <c r="B2008" s="295">
        <v>21682</v>
      </c>
      <c r="D2008" s="296" t="s">
        <v>8488</v>
      </c>
      <c r="E2008" s="297">
        <v>21682</v>
      </c>
    </row>
    <row r="2009" spans="1:5" ht="14.4" x14ac:dyDescent="0.3">
      <c r="A2009" s="294" t="s">
        <v>2205</v>
      </c>
      <c r="B2009" s="295">
        <v>237403</v>
      </c>
      <c r="D2009" s="296" t="s">
        <v>8489</v>
      </c>
      <c r="E2009" s="297">
        <v>237403</v>
      </c>
    </row>
    <row r="2010" spans="1:5" ht="14.4" x14ac:dyDescent="0.3">
      <c r="A2010" s="294" t="s">
        <v>2206</v>
      </c>
      <c r="B2010" s="295">
        <v>385706</v>
      </c>
      <c r="D2010" s="296" t="s">
        <v>8490</v>
      </c>
      <c r="E2010" s="297">
        <v>385706</v>
      </c>
    </row>
    <row r="2011" spans="1:5" ht="14.4" x14ac:dyDescent="0.3">
      <c r="A2011" s="294" t="s">
        <v>2207</v>
      </c>
      <c r="B2011" s="295">
        <v>87266</v>
      </c>
      <c r="D2011" s="296" t="s">
        <v>8491</v>
      </c>
      <c r="E2011" s="297">
        <v>87266</v>
      </c>
    </row>
    <row r="2012" spans="1:5" ht="14.4" x14ac:dyDescent="0.3">
      <c r="A2012" s="294" t="s">
        <v>2208</v>
      </c>
      <c r="B2012" s="295">
        <v>3889</v>
      </c>
      <c r="D2012" s="296" t="s">
        <v>8492</v>
      </c>
      <c r="E2012" s="297">
        <v>3889</v>
      </c>
    </row>
    <row r="2013" spans="1:5" ht="14.4" x14ac:dyDescent="0.3">
      <c r="A2013" s="294" t="s">
        <v>2209</v>
      </c>
      <c r="B2013" s="295">
        <v>185154.51</v>
      </c>
      <c r="D2013" s="296" t="s">
        <v>8493</v>
      </c>
      <c r="E2013" s="297">
        <v>185154.51</v>
      </c>
    </row>
    <row r="2014" spans="1:5" ht="14.4" x14ac:dyDescent="0.3">
      <c r="A2014" s="294" t="s">
        <v>4116</v>
      </c>
      <c r="B2014" s="295">
        <v>7670</v>
      </c>
      <c r="D2014" s="296" t="s">
        <v>10494</v>
      </c>
      <c r="E2014" s="297">
        <v>7670</v>
      </c>
    </row>
    <row r="2015" spans="1:5" ht="14.4" x14ac:dyDescent="0.3">
      <c r="A2015" s="294" t="s">
        <v>2210</v>
      </c>
      <c r="B2015" s="295">
        <v>25031</v>
      </c>
      <c r="D2015" s="296" t="s">
        <v>8494</v>
      </c>
      <c r="E2015" s="297">
        <v>25031</v>
      </c>
    </row>
    <row r="2016" spans="1:5" ht="14.4" x14ac:dyDescent="0.3">
      <c r="A2016" s="294" t="s">
        <v>2211</v>
      </c>
      <c r="B2016" s="295">
        <v>487571</v>
      </c>
      <c r="D2016" s="296" t="s">
        <v>8495</v>
      </c>
      <c r="E2016" s="297">
        <v>487571</v>
      </c>
    </row>
    <row r="2017" spans="1:5" ht="14.4" x14ac:dyDescent="0.3">
      <c r="A2017" s="294" t="s">
        <v>2212</v>
      </c>
      <c r="B2017" s="295">
        <v>15861</v>
      </c>
      <c r="D2017" s="296" t="s">
        <v>8496</v>
      </c>
      <c r="E2017" s="297">
        <v>15861</v>
      </c>
    </row>
    <row r="2018" spans="1:5" ht="14.4" x14ac:dyDescent="0.3">
      <c r="A2018" s="294" t="s">
        <v>2213</v>
      </c>
      <c r="B2018" s="295">
        <v>30535.4</v>
      </c>
      <c r="D2018" s="296" t="s">
        <v>8497</v>
      </c>
      <c r="E2018" s="297">
        <v>30535.4</v>
      </c>
    </row>
    <row r="2019" spans="1:5" ht="14.4" x14ac:dyDescent="0.3">
      <c r="A2019" s="294" t="s">
        <v>2214</v>
      </c>
      <c r="B2019" s="295">
        <v>482185</v>
      </c>
      <c r="D2019" s="296" t="s">
        <v>8498</v>
      </c>
      <c r="E2019" s="297">
        <v>482185</v>
      </c>
    </row>
    <row r="2020" spans="1:5" ht="14.4" x14ac:dyDescent="0.3">
      <c r="A2020" s="294" t="s">
        <v>2215</v>
      </c>
      <c r="B2020" s="295">
        <v>46599.46</v>
      </c>
      <c r="D2020" s="296" t="s">
        <v>8499</v>
      </c>
      <c r="E2020" s="297">
        <v>46599.46</v>
      </c>
    </row>
    <row r="2021" spans="1:5" ht="14.4" x14ac:dyDescent="0.3">
      <c r="A2021" s="294" t="s">
        <v>2216</v>
      </c>
      <c r="B2021" s="295">
        <v>72697.42</v>
      </c>
      <c r="D2021" s="296" t="s">
        <v>8500</v>
      </c>
      <c r="E2021" s="297">
        <v>72697.42</v>
      </c>
    </row>
    <row r="2022" spans="1:5" ht="14.4" x14ac:dyDescent="0.3">
      <c r="A2022" s="294" t="s">
        <v>2217</v>
      </c>
      <c r="B2022" s="295">
        <v>1852</v>
      </c>
      <c r="D2022" s="296" t="s">
        <v>8501</v>
      </c>
      <c r="E2022" s="297">
        <v>1852</v>
      </c>
    </row>
    <row r="2023" spans="1:5" ht="14.4" x14ac:dyDescent="0.3">
      <c r="A2023" s="294" t="s">
        <v>2218</v>
      </c>
      <c r="B2023" s="295">
        <v>56266.89</v>
      </c>
      <c r="D2023" s="296" t="s">
        <v>8502</v>
      </c>
      <c r="E2023" s="297">
        <v>56266.89</v>
      </c>
    </row>
    <row r="2024" spans="1:5" ht="14.4" x14ac:dyDescent="0.3">
      <c r="A2024" s="294" t="s">
        <v>2219</v>
      </c>
      <c r="B2024" s="295">
        <v>543213</v>
      </c>
      <c r="D2024" s="296" t="s">
        <v>8503</v>
      </c>
      <c r="E2024" s="297">
        <v>543213</v>
      </c>
    </row>
    <row r="2025" spans="1:5" ht="14.4" x14ac:dyDescent="0.3">
      <c r="A2025" s="294" t="s">
        <v>2220</v>
      </c>
      <c r="B2025" s="295">
        <v>65703</v>
      </c>
      <c r="D2025" s="296" t="s">
        <v>8504</v>
      </c>
      <c r="E2025" s="297">
        <v>65703</v>
      </c>
    </row>
    <row r="2026" spans="1:5" ht="14.4" x14ac:dyDescent="0.3">
      <c r="A2026" s="294" t="s">
        <v>2221</v>
      </c>
      <c r="B2026" s="295">
        <v>378164</v>
      </c>
      <c r="D2026" s="296" t="s">
        <v>8505</v>
      </c>
      <c r="E2026" s="297">
        <v>378164</v>
      </c>
    </row>
    <row r="2027" spans="1:5" ht="14.4" x14ac:dyDescent="0.3">
      <c r="A2027" s="294" t="s">
        <v>2222</v>
      </c>
      <c r="B2027" s="295">
        <v>128194.09</v>
      </c>
      <c r="D2027" s="296" t="s">
        <v>8506</v>
      </c>
      <c r="E2027" s="297">
        <v>128194.09</v>
      </c>
    </row>
    <row r="2028" spans="1:5" ht="14.4" x14ac:dyDescent="0.3">
      <c r="A2028" s="294" t="s">
        <v>2223</v>
      </c>
      <c r="B2028" s="295">
        <v>8361</v>
      </c>
      <c r="D2028" s="296" t="s">
        <v>8507</v>
      </c>
      <c r="E2028" s="297">
        <v>8361</v>
      </c>
    </row>
    <row r="2029" spans="1:5" ht="14.4" x14ac:dyDescent="0.3">
      <c r="A2029" s="294" t="s">
        <v>2224</v>
      </c>
      <c r="B2029" s="295">
        <v>70684</v>
      </c>
      <c r="D2029" s="296" t="s">
        <v>8508</v>
      </c>
      <c r="E2029" s="297">
        <v>70684</v>
      </c>
    </row>
    <row r="2030" spans="1:5" ht="14.4" x14ac:dyDescent="0.3">
      <c r="A2030" s="294" t="s">
        <v>2225</v>
      </c>
      <c r="B2030" s="295">
        <v>243287.35</v>
      </c>
      <c r="D2030" s="296" t="s">
        <v>8509</v>
      </c>
      <c r="E2030" s="297">
        <v>243287.35</v>
      </c>
    </row>
    <row r="2031" spans="1:5" ht="14.4" x14ac:dyDescent="0.3">
      <c r="A2031" s="294" t="s">
        <v>2226</v>
      </c>
      <c r="B2031" s="295">
        <v>5233656</v>
      </c>
      <c r="D2031" s="296" t="s">
        <v>8510</v>
      </c>
      <c r="E2031" s="297">
        <v>5233656</v>
      </c>
    </row>
    <row r="2032" spans="1:5" ht="14.4" x14ac:dyDescent="0.3">
      <c r="A2032" s="294" t="s">
        <v>2227</v>
      </c>
      <c r="B2032" s="295">
        <v>27486.45</v>
      </c>
      <c r="D2032" s="296" t="s">
        <v>8511</v>
      </c>
      <c r="E2032" s="297">
        <v>27486.45</v>
      </c>
    </row>
    <row r="2033" spans="1:5" ht="14.4" x14ac:dyDescent="0.3">
      <c r="A2033" s="294" t="s">
        <v>2228</v>
      </c>
      <c r="B2033" s="295">
        <v>324135.8</v>
      </c>
      <c r="D2033" s="296" t="s">
        <v>8512</v>
      </c>
      <c r="E2033" s="297">
        <v>324135.8</v>
      </c>
    </row>
    <row r="2034" spans="1:5" ht="14.4" x14ac:dyDescent="0.3">
      <c r="A2034" s="294" t="s">
        <v>2229</v>
      </c>
      <c r="B2034" s="295">
        <v>54310.99</v>
      </c>
      <c r="D2034" s="296" t="s">
        <v>8513</v>
      </c>
      <c r="E2034" s="297">
        <v>54310.99</v>
      </c>
    </row>
    <row r="2035" spans="1:5" ht="14.4" x14ac:dyDescent="0.3">
      <c r="A2035" s="294" t="s">
        <v>2230</v>
      </c>
      <c r="B2035" s="295">
        <v>88340.43</v>
      </c>
      <c r="D2035" s="296" t="s">
        <v>8514</v>
      </c>
      <c r="E2035" s="297">
        <v>88340.43</v>
      </c>
    </row>
    <row r="2036" spans="1:5" ht="14.4" x14ac:dyDescent="0.3">
      <c r="A2036" s="294" t="s">
        <v>2231</v>
      </c>
      <c r="B2036" s="295">
        <v>16775</v>
      </c>
      <c r="D2036" s="296" t="s">
        <v>8515</v>
      </c>
      <c r="E2036" s="297">
        <v>16775</v>
      </c>
    </row>
    <row r="2037" spans="1:5" ht="14.4" x14ac:dyDescent="0.3">
      <c r="A2037" s="294" t="s">
        <v>2232</v>
      </c>
      <c r="B2037" s="295">
        <v>17272</v>
      </c>
      <c r="D2037" s="296" t="s">
        <v>8516</v>
      </c>
      <c r="E2037" s="297">
        <v>17272</v>
      </c>
    </row>
    <row r="2038" spans="1:5" ht="14.4" x14ac:dyDescent="0.3">
      <c r="A2038" s="294" t="s">
        <v>2233</v>
      </c>
      <c r="B2038" s="295">
        <v>331560.57</v>
      </c>
      <c r="D2038" s="296" t="s">
        <v>8517</v>
      </c>
      <c r="E2038" s="297">
        <v>331560.57</v>
      </c>
    </row>
    <row r="2039" spans="1:5" ht="14.4" x14ac:dyDescent="0.3">
      <c r="A2039" s="294" t="s">
        <v>2234</v>
      </c>
      <c r="B2039" s="295">
        <v>1052169.32</v>
      </c>
      <c r="D2039" s="296" t="s">
        <v>8518</v>
      </c>
      <c r="E2039" s="297">
        <v>1052169.32</v>
      </c>
    </row>
    <row r="2040" spans="1:5" ht="14.4" x14ac:dyDescent="0.3">
      <c r="A2040" s="294" t="s">
        <v>2235</v>
      </c>
      <c r="B2040" s="295">
        <v>460561.45</v>
      </c>
      <c r="D2040" s="296" t="s">
        <v>8519</v>
      </c>
      <c r="E2040" s="297">
        <v>460561.45</v>
      </c>
    </row>
    <row r="2041" spans="1:5" ht="14.4" x14ac:dyDescent="0.3">
      <c r="A2041" s="294" t="s">
        <v>2236</v>
      </c>
      <c r="B2041" s="295">
        <v>127877.67</v>
      </c>
      <c r="D2041" s="296" t="s">
        <v>8520</v>
      </c>
      <c r="E2041" s="297">
        <v>127877.67</v>
      </c>
    </row>
    <row r="2042" spans="1:5" ht="14.4" x14ac:dyDescent="0.3">
      <c r="A2042" s="294" t="s">
        <v>2237</v>
      </c>
      <c r="B2042" s="295">
        <v>479054.48</v>
      </c>
      <c r="D2042" s="296" t="s">
        <v>8521</v>
      </c>
      <c r="E2042" s="297">
        <v>479054.48</v>
      </c>
    </row>
    <row r="2043" spans="1:5" ht="14.4" x14ac:dyDescent="0.3">
      <c r="A2043" s="294" t="s">
        <v>2238</v>
      </c>
      <c r="B2043" s="295">
        <v>4782.22</v>
      </c>
      <c r="D2043" s="296" t="s">
        <v>8522</v>
      </c>
      <c r="E2043" s="297">
        <v>4782.22</v>
      </c>
    </row>
    <row r="2044" spans="1:5" ht="14.4" x14ac:dyDescent="0.3">
      <c r="A2044" s="294" t="s">
        <v>2239</v>
      </c>
      <c r="B2044" s="295">
        <v>28365.56</v>
      </c>
      <c r="D2044" s="296" t="s">
        <v>8523</v>
      </c>
      <c r="E2044" s="297">
        <v>28365.56</v>
      </c>
    </row>
    <row r="2045" spans="1:5" ht="14.4" x14ac:dyDescent="0.3">
      <c r="A2045" s="294" t="s">
        <v>2240</v>
      </c>
      <c r="B2045" s="295">
        <v>354659</v>
      </c>
      <c r="D2045" s="296" t="s">
        <v>8524</v>
      </c>
      <c r="E2045" s="297">
        <v>354659</v>
      </c>
    </row>
    <row r="2046" spans="1:5" ht="14.4" x14ac:dyDescent="0.3">
      <c r="A2046" s="294" t="s">
        <v>2241</v>
      </c>
      <c r="B2046" s="295">
        <v>26571</v>
      </c>
      <c r="D2046" s="296" t="s">
        <v>8525</v>
      </c>
      <c r="E2046" s="297">
        <v>26571</v>
      </c>
    </row>
    <row r="2047" spans="1:5" ht="14.4" x14ac:dyDescent="0.3">
      <c r="A2047" s="294" t="s">
        <v>2242</v>
      </c>
      <c r="B2047" s="295">
        <v>30311.49</v>
      </c>
      <c r="D2047" s="296" t="s">
        <v>8526</v>
      </c>
      <c r="E2047" s="297">
        <v>30311.49</v>
      </c>
    </row>
    <row r="2048" spans="1:5" ht="14.4" x14ac:dyDescent="0.3">
      <c r="A2048" s="294" t="s">
        <v>2243</v>
      </c>
      <c r="B2048" s="295">
        <v>2665</v>
      </c>
      <c r="D2048" s="296" t="s">
        <v>8527</v>
      </c>
      <c r="E2048" s="297">
        <v>2665</v>
      </c>
    </row>
    <row r="2049" spans="1:5" ht="14.4" x14ac:dyDescent="0.3">
      <c r="A2049" s="294" t="s">
        <v>2244</v>
      </c>
      <c r="B2049" s="295">
        <v>64519</v>
      </c>
      <c r="D2049" s="296" t="s">
        <v>8528</v>
      </c>
      <c r="E2049" s="297">
        <v>64519</v>
      </c>
    </row>
    <row r="2050" spans="1:5" ht="14.4" x14ac:dyDescent="0.3">
      <c r="A2050" s="294" t="s">
        <v>2245</v>
      </c>
      <c r="B2050" s="295">
        <v>7448.57</v>
      </c>
      <c r="D2050" s="296" t="s">
        <v>8529</v>
      </c>
      <c r="E2050" s="297">
        <v>7448.57</v>
      </c>
    </row>
    <row r="2051" spans="1:5" ht="14.4" x14ac:dyDescent="0.3">
      <c r="A2051" s="294" t="s">
        <v>2246</v>
      </c>
      <c r="B2051" s="295">
        <v>34027.980000000003</v>
      </c>
      <c r="D2051" s="296" t="s">
        <v>8530</v>
      </c>
      <c r="E2051" s="297">
        <v>34027.980000000003</v>
      </c>
    </row>
    <row r="2052" spans="1:5" ht="14.4" x14ac:dyDescent="0.3">
      <c r="A2052" s="294" t="s">
        <v>2247</v>
      </c>
      <c r="B2052" s="295">
        <v>42140</v>
      </c>
      <c r="D2052" s="296" t="s">
        <v>8531</v>
      </c>
      <c r="E2052" s="297">
        <v>42140</v>
      </c>
    </row>
    <row r="2053" spans="1:5" ht="14.4" x14ac:dyDescent="0.3">
      <c r="A2053" s="294" t="s">
        <v>2248</v>
      </c>
      <c r="B2053" s="295">
        <v>31934.799999999999</v>
      </c>
      <c r="D2053" s="296" t="s">
        <v>8532</v>
      </c>
      <c r="E2053" s="297">
        <v>31934.799999999999</v>
      </c>
    </row>
    <row r="2054" spans="1:5" ht="14.4" x14ac:dyDescent="0.3">
      <c r="A2054" s="294" t="s">
        <v>2249</v>
      </c>
      <c r="B2054" s="295">
        <v>175850</v>
      </c>
      <c r="D2054" s="296" t="s">
        <v>8533</v>
      </c>
      <c r="E2054" s="297">
        <v>175850</v>
      </c>
    </row>
    <row r="2055" spans="1:5" ht="14.4" x14ac:dyDescent="0.3">
      <c r="A2055" s="294" t="s">
        <v>2250</v>
      </c>
      <c r="B2055" s="295">
        <v>269567</v>
      </c>
      <c r="D2055" s="296" t="s">
        <v>8534</v>
      </c>
      <c r="E2055" s="297">
        <v>269567</v>
      </c>
    </row>
    <row r="2056" spans="1:5" ht="14.4" x14ac:dyDescent="0.3">
      <c r="A2056" s="294" t="s">
        <v>2251</v>
      </c>
      <c r="B2056" s="295">
        <v>156149.34</v>
      </c>
      <c r="D2056" s="296" t="s">
        <v>8535</v>
      </c>
      <c r="E2056" s="297">
        <v>156149.34</v>
      </c>
    </row>
    <row r="2057" spans="1:5" ht="14.4" x14ac:dyDescent="0.3">
      <c r="A2057" s="294" t="s">
        <v>2252</v>
      </c>
      <c r="B2057" s="295">
        <v>54429.7</v>
      </c>
      <c r="D2057" s="296" t="s">
        <v>8536</v>
      </c>
      <c r="E2057" s="297">
        <v>54429.7</v>
      </c>
    </row>
    <row r="2058" spans="1:5" ht="14.4" x14ac:dyDescent="0.3">
      <c r="A2058" s="294" t="s">
        <v>2253</v>
      </c>
      <c r="B2058" s="295">
        <v>19952</v>
      </c>
      <c r="D2058" s="296" t="s">
        <v>8537</v>
      </c>
      <c r="E2058" s="297">
        <v>19952</v>
      </c>
    </row>
    <row r="2059" spans="1:5" ht="14.4" x14ac:dyDescent="0.3">
      <c r="A2059" s="294" t="s">
        <v>2254</v>
      </c>
      <c r="B2059" s="295">
        <v>1210823</v>
      </c>
      <c r="D2059" s="296" t="s">
        <v>8538</v>
      </c>
      <c r="E2059" s="297">
        <v>1210823</v>
      </c>
    </row>
    <row r="2060" spans="1:5" ht="14.4" x14ac:dyDescent="0.3">
      <c r="A2060" s="294" t="s">
        <v>2255</v>
      </c>
      <c r="B2060" s="295">
        <v>15007</v>
      </c>
      <c r="D2060" s="296" t="s">
        <v>8539</v>
      </c>
      <c r="E2060" s="297">
        <v>15007</v>
      </c>
    </row>
    <row r="2061" spans="1:5" ht="14.4" x14ac:dyDescent="0.3">
      <c r="A2061" s="294" t="s">
        <v>2256</v>
      </c>
      <c r="B2061" s="295">
        <v>931</v>
      </c>
      <c r="D2061" s="296" t="s">
        <v>8540</v>
      </c>
      <c r="E2061" s="297">
        <v>931</v>
      </c>
    </row>
    <row r="2062" spans="1:5" ht="14.4" x14ac:dyDescent="0.3">
      <c r="A2062" s="294" t="s">
        <v>2257</v>
      </c>
      <c r="B2062" s="295">
        <v>234601</v>
      </c>
      <c r="D2062" s="296" t="s">
        <v>8541</v>
      </c>
      <c r="E2062" s="297">
        <v>234601</v>
      </c>
    </row>
    <row r="2063" spans="1:5" ht="14.4" x14ac:dyDescent="0.3">
      <c r="A2063" s="294" t="s">
        <v>2258</v>
      </c>
      <c r="B2063" s="295">
        <v>653059</v>
      </c>
      <c r="D2063" s="296" t="s">
        <v>8542</v>
      </c>
      <c r="E2063" s="297">
        <v>653059</v>
      </c>
    </row>
    <row r="2064" spans="1:5" ht="14.4" x14ac:dyDescent="0.3">
      <c r="A2064" s="294" t="s">
        <v>2259</v>
      </c>
      <c r="B2064" s="295">
        <v>3402884</v>
      </c>
      <c r="D2064" s="296" t="s">
        <v>8543</v>
      </c>
      <c r="E2064" s="297">
        <v>3402884</v>
      </c>
    </row>
    <row r="2065" spans="1:5" ht="14.4" x14ac:dyDescent="0.3">
      <c r="A2065" s="294" t="s">
        <v>2260</v>
      </c>
      <c r="B2065" s="295">
        <v>71251.44</v>
      </c>
      <c r="D2065" s="296" t="s">
        <v>8544</v>
      </c>
      <c r="E2065" s="297">
        <v>71251.44</v>
      </c>
    </row>
    <row r="2066" spans="1:5" ht="14.4" x14ac:dyDescent="0.3">
      <c r="A2066" s="294" t="s">
        <v>2261</v>
      </c>
      <c r="B2066" s="295">
        <v>28247.31</v>
      </c>
      <c r="D2066" s="296" t="s">
        <v>8545</v>
      </c>
      <c r="E2066" s="297">
        <v>28247.31</v>
      </c>
    </row>
    <row r="2067" spans="1:5" ht="14.4" x14ac:dyDescent="0.3">
      <c r="A2067" s="294" t="s">
        <v>2262</v>
      </c>
      <c r="B2067" s="295">
        <v>27699</v>
      </c>
      <c r="D2067" s="296" t="s">
        <v>8546</v>
      </c>
      <c r="E2067" s="297">
        <v>27699</v>
      </c>
    </row>
    <row r="2068" spans="1:5" ht="14.4" x14ac:dyDescent="0.3">
      <c r="A2068" s="294" t="s">
        <v>2263</v>
      </c>
      <c r="B2068" s="295">
        <v>474961</v>
      </c>
      <c r="D2068" s="296" t="s">
        <v>8547</v>
      </c>
      <c r="E2068" s="297">
        <v>474961</v>
      </c>
    </row>
    <row r="2069" spans="1:5" ht="14.4" x14ac:dyDescent="0.3">
      <c r="A2069" s="294" t="s">
        <v>2264</v>
      </c>
      <c r="B2069" s="295">
        <v>11179.6</v>
      </c>
      <c r="D2069" s="296" t="s">
        <v>8548</v>
      </c>
      <c r="E2069" s="297">
        <v>11179.6</v>
      </c>
    </row>
    <row r="2070" spans="1:5" ht="14.4" x14ac:dyDescent="0.3">
      <c r="A2070" s="294" t="s">
        <v>2265</v>
      </c>
      <c r="B2070" s="295">
        <v>6255</v>
      </c>
      <c r="D2070" s="296" t="s">
        <v>8549</v>
      </c>
      <c r="E2070" s="297">
        <v>6255</v>
      </c>
    </row>
    <row r="2071" spans="1:5" ht="14.4" x14ac:dyDescent="0.3">
      <c r="A2071" s="294" t="s">
        <v>2266</v>
      </c>
      <c r="B2071" s="295">
        <v>550110</v>
      </c>
      <c r="D2071" s="296" t="s">
        <v>8550</v>
      </c>
      <c r="E2071" s="297">
        <v>550110</v>
      </c>
    </row>
    <row r="2072" spans="1:5" ht="14.4" x14ac:dyDescent="0.3">
      <c r="A2072" s="294" t="s">
        <v>2267</v>
      </c>
      <c r="B2072" s="295">
        <v>6621</v>
      </c>
      <c r="D2072" s="296" t="s">
        <v>8551</v>
      </c>
      <c r="E2072" s="297">
        <v>6621</v>
      </c>
    </row>
    <row r="2073" spans="1:5" ht="14.4" x14ac:dyDescent="0.3">
      <c r="A2073" s="294" t="s">
        <v>4113</v>
      </c>
      <c r="B2073" s="295">
        <v>1841</v>
      </c>
      <c r="D2073" s="296" t="s">
        <v>10495</v>
      </c>
      <c r="E2073" s="297">
        <v>1841</v>
      </c>
    </row>
    <row r="2074" spans="1:5" ht="14.4" x14ac:dyDescent="0.3">
      <c r="A2074" s="294" t="s">
        <v>2268</v>
      </c>
      <c r="B2074" s="295">
        <v>132433.34</v>
      </c>
      <c r="D2074" s="296" t="s">
        <v>8552</v>
      </c>
      <c r="E2074" s="297">
        <v>132433.34</v>
      </c>
    </row>
    <row r="2075" spans="1:5" ht="14.4" x14ac:dyDescent="0.3">
      <c r="A2075" s="294" t="s">
        <v>2269</v>
      </c>
      <c r="B2075" s="295">
        <v>27406</v>
      </c>
      <c r="D2075" s="296" t="s">
        <v>8553</v>
      </c>
      <c r="E2075" s="297">
        <v>27406</v>
      </c>
    </row>
    <row r="2076" spans="1:5" ht="14.4" x14ac:dyDescent="0.3">
      <c r="A2076" s="294" t="s">
        <v>2270</v>
      </c>
      <c r="B2076" s="295">
        <v>357902.9</v>
      </c>
      <c r="D2076" s="296" t="s">
        <v>8554</v>
      </c>
      <c r="E2076" s="297">
        <v>357902.9</v>
      </c>
    </row>
    <row r="2077" spans="1:5" ht="14.4" x14ac:dyDescent="0.3">
      <c r="A2077" s="294" t="s">
        <v>2271</v>
      </c>
      <c r="B2077" s="295">
        <v>10777</v>
      </c>
      <c r="D2077" s="296" t="s">
        <v>8555</v>
      </c>
      <c r="E2077" s="297">
        <v>10777</v>
      </c>
    </row>
    <row r="2078" spans="1:5" ht="14.4" x14ac:dyDescent="0.3">
      <c r="A2078" s="294" t="s">
        <v>2272</v>
      </c>
      <c r="B2078" s="295">
        <v>194583</v>
      </c>
      <c r="D2078" s="296" t="s">
        <v>8556</v>
      </c>
      <c r="E2078" s="297">
        <v>194583</v>
      </c>
    </row>
    <row r="2079" spans="1:5" ht="14.4" x14ac:dyDescent="0.3">
      <c r="A2079" s="294" t="s">
        <v>2273</v>
      </c>
      <c r="B2079" s="295">
        <v>14839</v>
      </c>
      <c r="D2079" s="296" t="s">
        <v>8557</v>
      </c>
      <c r="E2079" s="297">
        <v>14839</v>
      </c>
    </row>
    <row r="2080" spans="1:5" ht="14.4" x14ac:dyDescent="0.3">
      <c r="A2080" s="294" t="s">
        <v>2274</v>
      </c>
      <c r="B2080" s="295">
        <v>802822.2</v>
      </c>
      <c r="D2080" s="296" t="s">
        <v>8558</v>
      </c>
      <c r="E2080" s="297">
        <v>802822.2</v>
      </c>
    </row>
    <row r="2081" spans="1:5" ht="14.4" x14ac:dyDescent="0.3">
      <c r="A2081" s="294" t="s">
        <v>2275</v>
      </c>
      <c r="B2081" s="295">
        <v>156976</v>
      </c>
      <c r="D2081" s="296" t="s">
        <v>8559</v>
      </c>
      <c r="E2081" s="297">
        <v>156976</v>
      </c>
    </row>
    <row r="2082" spans="1:5" ht="14.4" x14ac:dyDescent="0.3">
      <c r="A2082" s="294" t="s">
        <v>2276</v>
      </c>
      <c r="B2082" s="295">
        <v>91333.69</v>
      </c>
      <c r="D2082" s="296" t="s">
        <v>8560</v>
      </c>
      <c r="E2082" s="297">
        <v>91333.69</v>
      </c>
    </row>
    <row r="2083" spans="1:5" ht="14.4" x14ac:dyDescent="0.3">
      <c r="A2083" s="294" t="s">
        <v>2277</v>
      </c>
      <c r="B2083" s="295">
        <v>1363914</v>
      </c>
      <c r="D2083" s="296" t="s">
        <v>8561</v>
      </c>
      <c r="E2083" s="297">
        <v>1363914</v>
      </c>
    </row>
    <row r="2084" spans="1:5" ht="14.4" x14ac:dyDescent="0.3">
      <c r="A2084" s="294" t="s">
        <v>4117</v>
      </c>
      <c r="B2084" s="295">
        <v>3245</v>
      </c>
      <c r="D2084" s="296" t="s">
        <v>10496</v>
      </c>
      <c r="E2084" s="297">
        <v>3245</v>
      </c>
    </row>
    <row r="2085" spans="1:5" ht="14.4" x14ac:dyDescent="0.3">
      <c r="A2085" s="294" t="s">
        <v>4114</v>
      </c>
      <c r="B2085" s="295">
        <v>2598</v>
      </c>
      <c r="D2085" s="296" t="s">
        <v>10497</v>
      </c>
      <c r="E2085" s="297">
        <v>2598</v>
      </c>
    </row>
    <row r="2086" spans="1:5" ht="14.4" x14ac:dyDescent="0.3">
      <c r="A2086" s="294" t="s">
        <v>2278</v>
      </c>
      <c r="B2086" s="295">
        <v>19161.05</v>
      </c>
      <c r="D2086" s="296" t="s">
        <v>8562</v>
      </c>
      <c r="E2086" s="297">
        <v>19161.05</v>
      </c>
    </row>
    <row r="2087" spans="1:5" ht="14.4" x14ac:dyDescent="0.3">
      <c r="A2087" s="294" t="s">
        <v>2279</v>
      </c>
      <c r="B2087" s="295">
        <v>341089</v>
      </c>
      <c r="D2087" s="296" t="s">
        <v>8563</v>
      </c>
      <c r="E2087" s="297">
        <v>341089</v>
      </c>
    </row>
    <row r="2088" spans="1:5" ht="14.4" x14ac:dyDescent="0.3">
      <c r="A2088" s="294" t="s">
        <v>2280</v>
      </c>
      <c r="B2088" s="295">
        <v>43824</v>
      </c>
      <c r="D2088" s="296" t="s">
        <v>8564</v>
      </c>
      <c r="E2088" s="297">
        <v>43824</v>
      </c>
    </row>
    <row r="2089" spans="1:5" ht="14.4" x14ac:dyDescent="0.3">
      <c r="A2089" s="294" t="s">
        <v>2281</v>
      </c>
      <c r="B2089" s="295">
        <v>357028</v>
      </c>
      <c r="D2089" s="296" t="s">
        <v>8565</v>
      </c>
      <c r="E2089" s="297">
        <v>357028</v>
      </c>
    </row>
    <row r="2090" spans="1:5" ht="14.4" x14ac:dyDescent="0.3">
      <c r="A2090" s="294" t="s">
        <v>2282</v>
      </c>
      <c r="B2090" s="295">
        <v>25691</v>
      </c>
      <c r="D2090" s="296" t="s">
        <v>8566</v>
      </c>
      <c r="E2090" s="297">
        <v>25691</v>
      </c>
    </row>
    <row r="2091" spans="1:5" ht="14.4" x14ac:dyDescent="0.3">
      <c r="A2091" s="294" t="s">
        <v>2283</v>
      </c>
      <c r="B2091" s="295">
        <v>65294</v>
      </c>
      <c r="D2091" s="296" t="s">
        <v>8567</v>
      </c>
      <c r="E2091" s="297">
        <v>65294</v>
      </c>
    </row>
    <row r="2092" spans="1:5" ht="14.4" x14ac:dyDescent="0.3">
      <c r="A2092" s="294" t="s">
        <v>2284</v>
      </c>
      <c r="B2092" s="295">
        <v>24126.98</v>
      </c>
      <c r="D2092" s="296" t="s">
        <v>8568</v>
      </c>
      <c r="E2092" s="297">
        <v>24126.98</v>
      </c>
    </row>
    <row r="2093" spans="1:5" ht="14.4" x14ac:dyDescent="0.3">
      <c r="A2093" s="294" t="s">
        <v>2285</v>
      </c>
      <c r="B2093" s="295">
        <v>16661</v>
      </c>
      <c r="D2093" s="296" t="s">
        <v>8569</v>
      </c>
      <c r="E2093" s="297">
        <v>16661</v>
      </c>
    </row>
    <row r="2094" spans="1:5" ht="14.4" x14ac:dyDescent="0.3">
      <c r="A2094" s="294" t="s">
        <v>2286</v>
      </c>
      <c r="B2094" s="295">
        <v>602125</v>
      </c>
      <c r="D2094" s="296" t="s">
        <v>8570</v>
      </c>
      <c r="E2094" s="297">
        <v>602125</v>
      </c>
    </row>
    <row r="2095" spans="1:5" ht="14.4" x14ac:dyDescent="0.3">
      <c r="A2095" s="294" t="s">
        <v>2287</v>
      </c>
      <c r="B2095" s="295">
        <v>19653</v>
      </c>
      <c r="D2095" s="296" t="s">
        <v>8571</v>
      </c>
      <c r="E2095" s="297">
        <v>19653</v>
      </c>
    </row>
    <row r="2096" spans="1:5" ht="14.4" x14ac:dyDescent="0.3">
      <c r="A2096" s="294" t="s">
        <v>2288</v>
      </c>
      <c r="B2096" s="295">
        <v>1267.56</v>
      </c>
      <c r="D2096" s="296" t="s">
        <v>8572</v>
      </c>
      <c r="E2096" s="297">
        <v>1267.56</v>
      </c>
    </row>
    <row r="2097" spans="1:5" ht="14.4" x14ac:dyDescent="0.3">
      <c r="A2097" s="294" t="s">
        <v>2289</v>
      </c>
      <c r="B2097" s="295">
        <v>1276054.06</v>
      </c>
      <c r="D2097" s="296" t="s">
        <v>8573</v>
      </c>
      <c r="E2097" s="297">
        <v>1276054.06</v>
      </c>
    </row>
    <row r="2098" spans="1:5" ht="14.4" x14ac:dyDescent="0.3">
      <c r="A2098" s="294" t="s">
        <v>2290</v>
      </c>
      <c r="B2098" s="295">
        <v>614668</v>
      </c>
      <c r="D2098" s="296" t="s">
        <v>8574</v>
      </c>
      <c r="E2098" s="297">
        <v>614668</v>
      </c>
    </row>
    <row r="2099" spans="1:5" ht="14.4" x14ac:dyDescent="0.3">
      <c r="A2099" s="294" t="s">
        <v>2291</v>
      </c>
      <c r="B2099" s="295">
        <v>82633</v>
      </c>
      <c r="D2099" s="296" t="s">
        <v>8575</v>
      </c>
      <c r="E2099" s="297">
        <v>82633</v>
      </c>
    </row>
    <row r="2100" spans="1:5" ht="14.4" x14ac:dyDescent="0.3">
      <c r="A2100" s="294" t="s">
        <v>2292</v>
      </c>
      <c r="B2100" s="295">
        <v>492687</v>
      </c>
      <c r="D2100" s="296" t="s">
        <v>8576</v>
      </c>
      <c r="E2100" s="297">
        <v>492687</v>
      </c>
    </row>
    <row r="2101" spans="1:5" ht="14.4" x14ac:dyDescent="0.3">
      <c r="A2101" s="294" t="s">
        <v>2293</v>
      </c>
      <c r="B2101" s="295">
        <v>2638888.8199999998</v>
      </c>
      <c r="D2101" s="296" t="s">
        <v>8577</v>
      </c>
      <c r="E2101" s="297">
        <v>2638888.8199999998</v>
      </c>
    </row>
    <row r="2102" spans="1:5" ht="14.4" x14ac:dyDescent="0.3">
      <c r="A2102" s="294" t="s">
        <v>2294</v>
      </c>
      <c r="B2102" s="295">
        <v>8154</v>
      </c>
      <c r="D2102" s="296" t="s">
        <v>8578</v>
      </c>
      <c r="E2102" s="297">
        <v>8154</v>
      </c>
    </row>
    <row r="2103" spans="1:5" ht="14.4" x14ac:dyDescent="0.3">
      <c r="A2103" s="294" t="s">
        <v>2295</v>
      </c>
      <c r="B2103" s="295">
        <v>4093</v>
      </c>
      <c r="D2103" s="296" t="s">
        <v>8579</v>
      </c>
      <c r="E2103" s="297">
        <v>4093</v>
      </c>
    </row>
    <row r="2104" spans="1:5" ht="14.4" x14ac:dyDescent="0.3">
      <c r="A2104" s="294" t="s">
        <v>4115</v>
      </c>
      <c r="B2104" s="295">
        <v>437193</v>
      </c>
      <c r="D2104" s="296" t="s">
        <v>10498</v>
      </c>
      <c r="E2104" s="297">
        <v>437193</v>
      </c>
    </row>
    <row r="2105" spans="1:5" ht="14.4" x14ac:dyDescent="0.3">
      <c r="A2105" s="294" t="s">
        <v>2296</v>
      </c>
      <c r="B2105" s="295">
        <v>22425.5</v>
      </c>
      <c r="D2105" s="296" t="s">
        <v>8580</v>
      </c>
      <c r="E2105" s="297">
        <v>22425.5</v>
      </c>
    </row>
    <row r="2106" spans="1:5" ht="14.4" x14ac:dyDescent="0.3">
      <c r="A2106" s="294" t="s">
        <v>2297</v>
      </c>
      <c r="B2106" s="295">
        <v>14582</v>
      </c>
      <c r="D2106" s="296" t="s">
        <v>8581</v>
      </c>
      <c r="E2106" s="297">
        <v>14582</v>
      </c>
    </row>
    <row r="2107" spans="1:5" ht="14.4" x14ac:dyDescent="0.3">
      <c r="A2107" s="294" t="s">
        <v>2298</v>
      </c>
      <c r="B2107" s="295">
        <v>436393</v>
      </c>
      <c r="D2107" s="296" t="s">
        <v>8582</v>
      </c>
      <c r="E2107" s="297">
        <v>436393</v>
      </c>
    </row>
    <row r="2108" spans="1:5" ht="14.4" x14ac:dyDescent="0.3">
      <c r="A2108" s="294" t="s">
        <v>2299</v>
      </c>
      <c r="B2108" s="295">
        <v>2915</v>
      </c>
      <c r="D2108" s="296" t="s">
        <v>8583</v>
      </c>
      <c r="E2108" s="297">
        <v>2915</v>
      </c>
    </row>
    <row r="2109" spans="1:5" ht="14.4" x14ac:dyDescent="0.3">
      <c r="A2109" s="294" t="s">
        <v>2300</v>
      </c>
      <c r="B2109" s="295">
        <v>235206</v>
      </c>
      <c r="D2109" s="296" t="s">
        <v>8584</v>
      </c>
      <c r="E2109" s="297">
        <v>235206</v>
      </c>
    </row>
    <row r="2110" spans="1:5" ht="14.4" x14ac:dyDescent="0.3">
      <c r="A2110" s="294" t="s">
        <v>2301</v>
      </c>
      <c r="B2110" s="295">
        <v>6830</v>
      </c>
      <c r="D2110" s="296" t="s">
        <v>8585</v>
      </c>
      <c r="E2110" s="297">
        <v>6830</v>
      </c>
    </row>
    <row r="2111" spans="1:5" ht="14.4" x14ac:dyDescent="0.3">
      <c r="A2111" s="294" t="s">
        <v>2302</v>
      </c>
      <c r="B2111" s="295">
        <v>8360.26</v>
      </c>
      <c r="D2111" s="296" t="s">
        <v>8586</v>
      </c>
      <c r="E2111" s="297">
        <v>8360.26</v>
      </c>
    </row>
    <row r="2112" spans="1:5" ht="14.4" x14ac:dyDescent="0.3">
      <c r="A2112" s="294" t="s">
        <v>2303</v>
      </c>
      <c r="B2112" s="295">
        <v>407638</v>
      </c>
      <c r="D2112" s="296" t="s">
        <v>8587</v>
      </c>
      <c r="E2112" s="297">
        <v>407638</v>
      </c>
    </row>
    <row r="2113" spans="1:5" ht="14.4" x14ac:dyDescent="0.3">
      <c r="A2113" s="294" t="s">
        <v>2304</v>
      </c>
      <c r="B2113" s="295">
        <v>156486</v>
      </c>
      <c r="D2113" s="296" t="s">
        <v>8588</v>
      </c>
      <c r="E2113" s="297">
        <v>156486</v>
      </c>
    </row>
    <row r="2114" spans="1:5" ht="14.4" x14ac:dyDescent="0.3">
      <c r="A2114" s="294" t="s">
        <v>2305</v>
      </c>
      <c r="B2114" s="295">
        <v>507258.64</v>
      </c>
      <c r="D2114" s="296" t="s">
        <v>8589</v>
      </c>
      <c r="E2114" s="297">
        <v>507258.64</v>
      </c>
    </row>
    <row r="2115" spans="1:5" ht="14.4" x14ac:dyDescent="0.3">
      <c r="A2115" s="294" t="s">
        <v>2306</v>
      </c>
      <c r="B2115" s="295">
        <v>306918.24</v>
      </c>
      <c r="D2115" s="296" t="s">
        <v>8590</v>
      </c>
      <c r="E2115" s="297">
        <v>306918.24</v>
      </c>
    </row>
    <row r="2116" spans="1:5" ht="14.4" x14ac:dyDescent="0.3">
      <c r="A2116" s="294" t="s">
        <v>2307</v>
      </c>
      <c r="B2116" s="295">
        <v>39670</v>
      </c>
      <c r="D2116" s="296" t="s">
        <v>8591</v>
      </c>
      <c r="E2116" s="297">
        <v>39670</v>
      </c>
    </row>
    <row r="2117" spans="1:5" ht="14.4" x14ac:dyDescent="0.3">
      <c r="A2117" s="294" t="s">
        <v>2308</v>
      </c>
      <c r="B2117" s="295">
        <v>227882</v>
      </c>
      <c r="D2117" s="296" t="s">
        <v>8592</v>
      </c>
      <c r="E2117" s="297">
        <v>227882</v>
      </c>
    </row>
    <row r="2118" spans="1:5" ht="14.4" x14ac:dyDescent="0.3">
      <c r="A2118" s="294" t="s">
        <v>2309</v>
      </c>
      <c r="B2118" s="295">
        <v>342214.34</v>
      </c>
      <c r="D2118" s="296" t="s">
        <v>8593</v>
      </c>
      <c r="E2118" s="297">
        <v>342214.34</v>
      </c>
    </row>
    <row r="2119" spans="1:5" ht="14.4" x14ac:dyDescent="0.3">
      <c r="A2119" s="294" t="s">
        <v>2310</v>
      </c>
      <c r="B2119" s="295">
        <v>41150</v>
      </c>
      <c r="D2119" s="296" t="s">
        <v>8594</v>
      </c>
      <c r="E2119" s="297">
        <v>41150</v>
      </c>
    </row>
    <row r="2120" spans="1:5" ht="14.4" x14ac:dyDescent="0.3">
      <c r="A2120" s="294" t="s">
        <v>2311</v>
      </c>
      <c r="B2120" s="295">
        <v>94782.58</v>
      </c>
      <c r="D2120" s="296" t="s">
        <v>8595</v>
      </c>
      <c r="E2120" s="297">
        <v>94782.58</v>
      </c>
    </row>
    <row r="2121" spans="1:5" ht="14.4" x14ac:dyDescent="0.3">
      <c r="A2121" s="294" t="s">
        <v>2312</v>
      </c>
      <c r="B2121" s="295">
        <v>28844</v>
      </c>
      <c r="D2121" s="296" t="s">
        <v>8596</v>
      </c>
      <c r="E2121" s="297">
        <v>28844</v>
      </c>
    </row>
    <row r="2122" spans="1:5" ht="14.4" x14ac:dyDescent="0.3">
      <c r="A2122" s="294" t="s">
        <v>2313</v>
      </c>
      <c r="B2122" s="295">
        <v>44566</v>
      </c>
      <c r="D2122" s="296" t="s">
        <v>8597</v>
      </c>
      <c r="E2122" s="297">
        <v>44566</v>
      </c>
    </row>
    <row r="2123" spans="1:5" ht="14.4" x14ac:dyDescent="0.3">
      <c r="A2123" s="294" t="s">
        <v>2314</v>
      </c>
      <c r="B2123" s="295">
        <v>1080</v>
      </c>
      <c r="D2123" s="296" t="s">
        <v>8598</v>
      </c>
      <c r="E2123" s="297">
        <v>1080</v>
      </c>
    </row>
    <row r="2124" spans="1:5" ht="14.4" x14ac:dyDescent="0.3">
      <c r="A2124" s="294" t="s">
        <v>2315</v>
      </c>
      <c r="B2124" s="295">
        <v>30914.31</v>
      </c>
      <c r="D2124" s="296" t="s">
        <v>8599</v>
      </c>
      <c r="E2124" s="297">
        <v>30914.31</v>
      </c>
    </row>
    <row r="2125" spans="1:5" ht="14.4" x14ac:dyDescent="0.3">
      <c r="A2125" s="294" t="s">
        <v>2316</v>
      </c>
      <c r="B2125" s="295">
        <v>234318.84</v>
      </c>
      <c r="D2125" s="296" t="s">
        <v>8600</v>
      </c>
      <c r="E2125" s="297">
        <v>234318.84</v>
      </c>
    </row>
    <row r="2126" spans="1:5" ht="14.4" x14ac:dyDescent="0.3">
      <c r="A2126" s="294" t="s">
        <v>2317</v>
      </c>
      <c r="B2126" s="295">
        <v>16131</v>
      </c>
      <c r="D2126" s="296" t="s">
        <v>8601</v>
      </c>
      <c r="E2126" s="297">
        <v>16131</v>
      </c>
    </row>
    <row r="2127" spans="1:5" ht="14.4" x14ac:dyDescent="0.3">
      <c r="A2127" s="294" t="s">
        <v>2318</v>
      </c>
      <c r="B2127" s="295">
        <v>61909.81</v>
      </c>
      <c r="D2127" s="296" t="s">
        <v>8602</v>
      </c>
      <c r="E2127" s="297">
        <v>61909.81</v>
      </c>
    </row>
    <row r="2128" spans="1:5" ht="14.4" x14ac:dyDescent="0.3">
      <c r="A2128" s="294" t="s">
        <v>2319</v>
      </c>
      <c r="B2128" s="295">
        <v>242825</v>
      </c>
      <c r="D2128" s="296" t="s">
        <v>8603</v>
      </c>
      <c r="E2128" s="297">
        <v>242825</v>
      </c>
    </row>
    <row r="2129" spans="1:5" ht="14.4" x14ac:dyDescent="0.3">
      <c r="A2129" s="294" t="s">
        <v>4118</v>
      </c>
      <c r="B2129" s="295">
        <v>893.68</v>
      </c>
      <c r="D2129" s="296" t="s">
        <v>10499</v>
      </c>
      <c r="E2129" s="297">
        <v>893.68</v>
      </c>
    </row>
    <row r="2130" spans="1:5" ht="14.4" x14ac:dyDescent="0.3">
      <c r="A2130" s="294" t="s">
        <v>2320</v>
      </c>
      <c r="B2130" s="295">
        <v>110949.39</v>
      </c>
      <c r="D2130" s="296" t="s">
        <v>8604</v>
      </c>
      <c r="E2130" s="297">
        <v>110949.39</v>
      </c>
    </row>
    <row r="2131" spans="1:5" ht="14.4" x14ac:dyDescent="0.3">
      <c r="A2131" s="294" t="s">
        <v>2321</v>
      </c>
      <c r="B2131" s="295">
        <v>9457.25</v>
      </c>
      <c r="D2131" s="296" t="s">
        <v>8605</v>
      </c>
      <c r="E2131" s="297">
        <v>9457.25</v>
      </c>
    </row>
    <row r="2132" spans="1:5" ht="14.4" x14ac:dyDescent="0.3">
      <c r="A2132" s="294" t="s">
        <v>2322</v>
      </c>
      <c r="B2132" s="295">
        <v>2342893</v>
      </c>
      <c r="D2132" s="296" t="s">
        <v>8606</v>
      </c>
      <c r="E2132" s="297">
        <v>2342893</v>
      </c>
    </row>
    <row r="2133" spans="1:5" ht="14.4" x14ac:dyDescent="0.3">
      <c r="A2133" s="294" t="s">
        <v>2323</v>
      </c>
      <c r="B2133" s="295">
        <v>18491.759999999998</v>
      </c>
      <c r="D2133" s="296" t="s">
        <v>8607</v>
      </c>
      <c r="E2133" s="297">
        <v>18491.759999999998</v>
      </c>
    </row>
    <row r="2134" spans="1:5" ht="14.4" x14ac:dyDescent="0.3">
      <c r="A2134" s="294" t="s">
        <v>2324</v>
      </c>
      <c r="B2134" s="295">
        <v>19340</v>
      </c>
      <c r="D2134" s="296" t="s">
        <v>8608</v>
      </c>
      <c r="E2134" s="297">
        <v>19340</v>
      </c>
    </row>
    <row r="2135" spans="1:5" ht="14.4" x14ac:dyDescent="0.3">
      <c r="A2135" s="294" t="s">
        <v>2325</v>
      </c>
      <c r="B2135" s="295">
        <v>385696.35</v>
      </c>
      <c r="D2135" s="296" t="s">
        <v>8609</v>
      </c>
      <c r="E2135" s="297">
        <v>385696.35</v>
      </c>
    </row>
    <row r="2136" spans="1:5" ht="14.4" x14ac:dyDescent="0.3">
      <c r="A2136" s="294" t="s">
        <v>2326</v>
      </c>
      <c r="B2136" s="295">
        <v>5441</v>
      </c>
      <c r="D2136" s="296" t="s">
        <v>8610</v>
      </c>
      <c r="E2136" s="297">
        <v>5441</v>
      </c>
    </row>
    <row r="2137" spans="1:5" ht="14.4" x14ac:dyDescent="0.3">
      <c r="A2137" s="294" t="s">
        <v>2327</v>
      </c>
      <c r="B2137" s="295">
        <v>241524.35</v>
      </c>
      <c r="D2137" s="296" t="s">
        <v>8611</v>
      </c>
      <c r="E2137" s="297">
        <v>241524.35</v>
      </c>
    </row>
    <row r="2138" spans="1:5" ht="14.4" x14ac:dyDescent="0.3">
      <c r="A2138" s="294" t="s">
        <v>2328</v>
      </c>
      <c r="B2138" s="295">
        <v>42269</v>
      </c>
      <c r="D2138" s="296" t="s">
        <v>8612</v>
      </c>
      <c r="E2138" s="297">
        <v>42269</v>
      </c>
    </row>
    <row r="2139" spans="1:5" ht="14.4" x14ac:dyDescent="0.3">
      <c r="A2139" s="294" t="s">
        <v>2329</v>
      </c>
      <c r="B2139" s="295">
        <v>41976</v>
      </c>
      <c r="D2139" s="296" t="s">
        <v>8613</v>
      </c>
      <c r="E2139" s="297">
        <v>41976</v>
      </c>
    </row>
    <row r="2140" spans="1:5" ht="14.4" x14ac:dyDescent="0.3">
      <c r="A2140" s="294" t="s">
        <v>2330</v>
      </c>
      <c r="B2140" s="295">
        <v>447953</v>
      </c>
      <c r="D2140" s="296" t="s">
        <v>8614</v>
      </c>
      <c r="E2140" s="297">
        <v>447953</v>
      </c>
    </row>
    <row r="2141" spans="1:5" ht="14.4" x14ac:dyDescent="0.3">
      <c r="A2141" s="294" t="s">
        <v>2331</v>
      </c>
      <c r="B2141" s="295">
        <v>3729</v>
      </c>
      <c r="D2141" s="296" t="s">
        <v>8615</v>
      </c>
      <c r="E2141" s="297">
        <v>3729</v>
      </c>
    </row>
    <row r="2142" spans="1:5" ht="14.4" x14ac:dyDescent="0.3">
      <c r="A2142" s="294" t="s">
        <v>2332</v>
      </c>
      <c r="B2142" s="295">
        <v>44789</v>
      </c>
      <c r="D2142" s="296" t="s">
        <v>8616</v>
      </c>
      <c r="E2142" s="297">
        <v>44789</v>
      </c>
    </row>
    <row r="2143" spans="1:5" ht="14.4" x14ac:dyDescent="0.3">
      <c r="A2143" s="294" t="s">
        <v>2333</v>
      </c>
      <c r="B2143" s="295">
        <v>2000</v>
      </c>
      <c r="D2143" s="296" t="s">
        <v>8617</v>
      </c>
      <c r="E2143" s="297">
        <v>2000</v>
      </c>
    </row>
    <row r="2144" spans="1:5" ht="14.4" x14ac:dyDescent="0.3">
      <c r="A2144" s="294" t="s">
        <v>2334</v>
      </c>
      <c r="B2144" s="295">
        <v>2000</v>
      </c>
      <c r="D2144" s="296" t="s">
        <v>8618</v>
      </c>
      <c r="E2144" s="297">
        <v>2000</v>
      </c>
    </row>
    <row r="2145" spans="1:5" ht="14.4" x14ac:dyDescent="0.3">
      <c r="A2145" s="294" t="s">
        <v>2335</v>
      </c>
      <c r="B2145" s="295">
        <v>768</v>
      </c>
      <c r="D2145" s="296" t="s">
        <v>8619</v>
      </c>
      <c r="E2145" s="297">
        <v>768</v>
      </c>
    </row>
    <row r="2146" spans="1:5" ht="14.4" x14ac:dyDescent="0.3">
      <c r="A2146" s="294" t="s">
        <v>2336</v>
      </c>
      <c r="B2146" s="295">
        <v>1700</v>
      </c>
      <c r="D2146" s="296" t="s">
        <v>8620</v>
      </c>
      <c r="E2146" s="297">
        <v>1700</v>
      </c>
    </row>
    <row r="2147" spans="1:5" ht="14.4" x14ac:dyDescent="0.3">
      <c r="A2147" s="294" t="s">
        <v>2337</v>
      </c>
      <c r="B2147" s="295">
        <v>7700</v>
      </c>
      <c r="D2147" s="296" t="s">
        <v>8621</v>
      </c>
      <c r="E2147" s="297">
        <v>7700</v>
      </c>
    </row>
    <row r="2148" spans="1:5" ht="14.4" x14ac:dyDescent="0.3">
      <c r="A2148" s="294" t="s">
        <v>2338</v>
      </c>
      <c r="B2148" s="295">
        <v>3464</v>
      </c>
      <c r="D2148" s="296" t="s">
        <v>8622</v>
      </c>
      <c r="E2148" s="297">
        <v>3464</v>
      </c>
    </row>
    <row r="2149" spans="1:5" ht="14.4" x14ac:dyDescent="0.3">
      <c r="A2149" s="294" t="s">
        <v>2339</v>
      </c>
      <c r="B2149" s="295">
        <v>8562</v>
      </c>
      <c r="D2149" s="296" t="s">
        <v>8623</v>
      </c>
      <c r="E2149" s="297">
        <v>8562</v>
      </c>
    </row>
    <row r="2150" spans="1:5" ht="14.4" x14ac:dyDescent="0.3">
      <c r="A2150" s="294" t="s">
        <v>2340</v>
      </c>
      <c r="B2150" s="295">
        <v>6855.14</v>
      </c>
      <c r="D2150" s="296" t="s">
        <v>8624</v>
      </c>
      <c r="E2150" s="297">
        <v>6855.14</v>
      </c>
    </row>
    <row r="2151" spans="1:5" ht="14.4" x14ac:dyDescent="0.3">
      <c r="A2151" s="294" t="s">
        <v>2341</v>
      </c>
      <c r="B2151" s="295">
        <v>4616.3999999999996</v>
      </c>
      <c r="D2151" s="296" t="s">
        <v>8625</v>
      </c>
      <c r="E2151" s="297">
        <v>4616.3999999999996</v>
      </c>
    </row>
    <row r="2152" spans="1:5" ht="14.4" x14ac:dyDescent="0.3">
      <c r="A2152" s="294" t="s">
        <v>2342</v>
      </c>
      <c r="B2152" s="295">
        <v>2000</v>
      </c>
      <c r="D2152" s="296" t="s">
        <v>8626</v>
      </c>
      <c r="E2152" s="297">
        <v>2000</v>
      </c>
    </row>
    <row r="2153" spans="1:5" ht="14.4" x14ac:dyDescent="0.3">
      <c r="A2153" s="294" t="s">
        <v>2343</v>
      </c>
      <c r="B2153" s="295">
        <v>16477</v>
      </c>
      <c r="D2153" s="296" t="s">
        <v>8627</v>
      </c>
      <c r="E2153" s="297">
        <v>16477</v>
      </c>
    </row>
    <row r="2154" spans="1:5" ht="14.4" x14ac:dyDescent="0.3">
      <c r="A2154" s="294" t="s">
        <v>2344</v>
      </c>
      <c r="B2154" s="295">
        <v>2000</v>
      </c>
      <c r="D2154" s="296" t="s">
        <v>8628</v>
      </c>
      <c r="E2154" s="297">
        <v>2000</v>
      </c>
    </row>
    <row r="2155" spans="1:5" ht="14.4" x14ac:dyDescent="0.3">
      <c r="A2155" s="294" t="s">
        <v>2345</v>
      </c>
      <c r="B2155" s="295">
        <v>6564</v>
      </c>
      <c r="D2155" s="296" t="s">
        <v>8629</v>
      </c>
      <c r="E2155" s="297">
        <v>6564</v>
      </c>
    </row>
    <row r="2156" spans="1:5" ht="14.4" x14ac:dyDescent="0.3">
      <c r="A2156" s="294" t="s">
        <v>2346</v>
      </c>
      <c r="B2156" s="295">
        <v>2000</v>
      </c>
      <c r="D2156" s="296" t="s">
        <v>8630</v>
      </c>
      <c r="E2156" s="297">
        <v>2000</v>
      </c>
    </row>
    <row r="2157" spans="1:5" ht="14.4" x14ac:dyDescent="0.3">
      <c r="A2157" s="294" t="s">
        <v>2347</v>
      </c>
      <c r="B2157" s="295">
        <v>10710.68</v>
      </c>
      <c r="D2157" s="296" t="s">
        <v>8631</v>
      </c>
      <c r="E2157" s="297">
        <v>10710.68</v>
      </c>
    </row>
    <row r="2158" spans="1:5" ht="14.4" x14ac:dyDescent="0.3">
      <c r="A2158" s="294" t="s">
        <v>4119</v>
      </c>
      <c r="B2158" s="295">
        <v>2000</v>
      </c>
      <c r="D2158" s="296" t="s">
        <v>10500</v>
      </c>
      <c r="E2158" s="297">
        <v>2000</v>
      </c>
    </row>
    <row r="2159" spans="1:5" ht="14.4" x14ac:dyDescent="0.3">
      <c r="A2159" s="294" t="s">
        <v>2348</v>
      </c>
      <c r="B2159" s="295">
        <v>25147</v>
      </c>
      <c r="D2159" s="296" t="s">
        <v>8632</v>
      </c>
      <c r="E2159" s="297">
        <v>25147</v>
      </c>
    </row>
    <row r="2160" spans="1:5" ht="14.4" x14ac:dyDescent="0.3">
      <c r="A2160" s="294" t="s">
        <v>2349</v>
      </c>
      <c r="B2160" s="295">
        <v>2132</v>
      </c>
      <c r="D2160" s="296" t="s">
        <v>8633</v>
      </c>
      <c r="E2160" s="297">
        <v>2132</v>
      </c>
    </row>
    <row r="2161" spans="1:5" ht="14.4" x14ac:dyDescent="0.3">
      <c r="A2161" s="294" t="s">
        <v>2350</v>
      </c>
      <c r="B2161" s="295">
        <v>2000</v>
      </c>
      <c r="D2161" s="296" t="s">
        <v>8634</v>
      </c>
      <c r="E2161" s="297">
        <v>2000</v>
      </c>
    </row>
    <row r="2162" spans="1:5" ht="14.4" x14ac:dyDescent="0.3">
      <c r="A2162" s="294" t="s">
        <v>2351</v>
      </c>
      <c r="B2162" s="295">
        <v>47882.49</v>
      </c>
      <c r="D2162" s="296" t="s">
        <v>8635</v>
      </c>
      <c r="E2162" s="297">
        <v>47882.49</v>
      </c>
    </row>
    <row r="2163" spans="1:5" ht="14.4" x14ac:dyDescent="0.3">
      <c r="A2163" s="294" t="s">
        <v>2352</v>
      </c>
      <c r="B2163" s="295">
        <v>8437</v>
      </c>
      <c r="D2163" s="296" t="s">
        <v>8636</v>
      </c>
      <c r="E2163" s="297">
        <v>8437</v>
      </c>
    </row>
    <row r="2164" spans="1:5" ht="14.4" x14ac:dyDescent="0.3">
      <c r="A2164" s="294" t="s">
        <v>2353</v>
      </c>
      <c r="B2164" s="295">
        <v>2000</v>
      </c>
      <c r="D2164" s="296" t="s">
        <v>8637</v>
      </c>
      <c r="E2164" s="297">
        <v>2000</v>
      </c>
    </row>
    <row r="2165" spans="1:5" ht="14.4" x14ac:dyDescent="0.3">
      <c r="A2165" s="294" t="s">
        <v>2354</v>
      </c>
      <c r="B2165" s="295">
        <v>1533.98</v>
      </c>
      <c r="D2165" s="296" t="s">
        <v>8638</v>
      </c>
      <c r="E2165" s="297">
        <v>1533.98</v>
      </c>
    </row>
    <row r="2166" spans="1:5" ht="14.4" x14ac:dyDescent="0.3">
      <c r="A2166" s="294" t="s">
        <v>2355</v>
      </c>
      <c r="B2166" s="295">
        <v>2000</v>
      </c>
      <c r="D2166" s="296" t="s">
        <v>8639</v>
      </c>
      <c r="E2166" s="297">
        <v>2000</v>
      </c>
    </row>
    <row r="2167" spans="1:5" ht="14.4" x14ac:dyDescent="0.3">
      <c r="A2167" s="294" t="s">
        <v>2356</v>
      </c>
      <c r="B2167" s="295">
        <v>2000</v>
      </c>
      <c r="D2167" s="296" t="s">
        <v>8640</v>
      </c>
      <c r="E2167" s="297">
        <v>2000</v>
      </c>
    </row>
    <row r="2168" spans="1:5" ht="14.4" x14ac:dyDescent="0.3">
      <c r="A2168" s="294" t="s">
        <v>2357</v>
      </c>
      <c r="B2168" s="295">
        <v>22642</v>
      </c>
      <c r="D2168" s="296" t="s">
        <v>8641</v>
      </c>
      <c r="E2168" s="297">
        <v>22642</v>
      </c>
    </row>
    <row r="2169" spans="1:5" ht="14.4" x14ac:dyDescent="0.3">
      <c r="A2169" s="294" t="s">
        <v>2358</v>
      </c>
      <c r="B2169" s="295">
        <v>2000</v>
      </c>
      <c r="D2169" s="296" t="s">
        <v>8642</v>
      </c>
      <c r="E2169" s="297">
        <v>2000</v>
      </c>
    </row>
    <row r="2170" spans="1:5" ht="14.4" x14ac:dyDescent="0.3">
      <c r="A2170" s="294" t="s">
        <v>2359</v>
      </c>
      <c r="B2170" s="295">
        <v>52697.5</v>
      </c>
      <c r="D2170" s="296" t="s">
        <v>8643</v>
      </c>
      <c r="E2170" s="297">
        <v>52697.5</v>
      </c>
    </row>
    <row r="2171" spans="1:5" ht="14.4" x14ac:dyDescent="0.3">
      <c r="A2171" s="294" t="s">
        <v>2360</v>
      </c>
      <c r="B2171" s="295">
        <v>10298.25</v>
      </c>
      <c r="D2171" s="296" t="s">
        <v>8644</v>
      </c>
      <c r="E2171" s="297">
        <v>10298.25</v>
      </c>
    </row>
    <row r="2172" spans="1:5" ht="14.4" x14ac:dyDescent="0.3">
      <c r="A2172" s="294" t="s">
        <v>2361</v>
      </c>
      <c r="B2172" s="295">
        <v>4730</v>
      </c>
      <c r="D2172" s="296" t="s">
        <v>8645</v>
      </c>
      <c r="E2172" s="297">
        <v>4730</v>
      </c>
    </row>
    <row r="2173" spans="1:5" ht="14.4" x14ac:dyDescent="0.3">
      <c r="A2173" s="294" t="s">
        <v>4120</v>
      </c>
      <c r="B2173" s="295">
        <v>1089.5999999999999</v>
      </c>
      <c r="D2173" s="296" t="s">
        <v>8646</v>
      </c>
      <c r="E2173" s="297">
        <v>1089.5999999999999</v>
      </c>
    </row>
    <row r="2174" spans="1:5" ht="14.4" x14ac:dyDescent="0.3">
      <c r="A2174" s="294" t="s">
        <v>2362</v>
      </c>
      <c r="B2174" s="295">
        <v>10126</v>
      </c>
      <c r="D2174" s="296" t="s">
        <v>8647</v>
      </c>
      <c r="E2174" s="297">
        <v>10126</v>
      </c>
    </row>
    <row r="2175" spans="1:5" ht="14.4" x14ac:dyDescent="0.3">
      <c r="A2175" s="294" t="s">
        <v>2363</v>
      </c>
      <c r="B2175" s="295">
        <v>22806</v>
      </c>
      <c r="D2175" s="296" t="s">
        <v>8648</v>
      </c>
      <c r="E2175" s="297">
        <v>22806</v>
      </c>
    </row>
    <row r="2176" spans="1:5" ht="14.4" x14ac:dyDescent="0.3">
      <c r="A2176" s="294" t="s">
        <v>2364</v>
      </c>
      <c r="B2176" s="295">
        <v>2957</v>
      </c>
      <c r="D2176" s="296" t="s">
        <v>8649</v>
      </c>
      <c r="E2176" s="297">
        <v>2957</v>
      </c>
    </row>
    <row r="2177" spans="1:5" ht="14.4" x14ac:dyDescent="0.3">
      <c r="A2177" s="294" t="s">
        <v>2365</v>
      </c>
      <c r="B2177" s="295">
        <v>16674</v>
      </c>
      <c r="D2177" s="296" t="s">
        <v>8650</v>
      </c>
      <c r="E2177" s="297">
        <v>16674</v>
      </c>
    </row>
    <row r="2178" spans="1:5" ht="14.4" x14ac:dyDescent="0.3">
      <c r="A2178" s="294" t="s">
        <v>2366</v>
      </c>
      <c r="B2178" s="295">
        <v>74.989999999999995</v>
      </c>
      <c r="D2178" s="296" t="s">
        <v>8651</v>
      </c>
      <c r="E2178" s="297">
        <v>74.989999999999995</v>
      </c>
    </row>
    <row r="2179" spans="1:5" ht="14.4" x14ac:dyDescent="0.3">
      <c r="A2179" s="294" t="s">
        <v>2367</v>
      </c>
      <c r="B2179" s="295">
        <v>6565</v>
      </c>
      <c r="D2179" s="296" t="s">
        <v>8652</v>
      </c>
      <c r="E2179" s="297">
        <v>6565</v>
      </c>
    </row>
    <row r="2180" spans="1:5" ht="14.4" x14ac:dyDescent="0.3">
      <c r="A2180" s="294" t="s">
        <v>2368</v>
      </c>
      <c r="B2180" s="295">
        <v>26790.28</v>
      </c>
      <c r="D2180" s="296" t="s">
        <v>8653</v>
      </c>
      <c r="E2180" s="297">
        <v>26790.28</v>
      </c>
    </row>
    <row r="2181" spans="1:5" ht="14.4" x14ac:dyDescent="0.3">
      <c r="A2181" s="294" t="s">
        <v>2369</v>
      </c>
      <c r="B2181" s="295">
        <v>9102</v>
      </c>
      <c r="D2181" s="296" t="s">
        <v>8654</v>
      </c>
      <c r="E2181" s="297">
        <v>9102</v>
      </c>
    </row>
    <row r="2182" spans="1:5" ht="14.4" x14ac:dyDescent="0.3">
      <c r="A2182" s="294" t="s">
        <v>2370</v>
      </c>
      <c r="B2182" s="295">
        <v>16031.81</v>
      </c>
      <c r="D2182" s="296" t="s">
        <v>8655</v>
      </c>
      <c r="E2182" s="297">
        <v>16031.81</v>
      </c>
    </row>
    <row r="2183" spans="1:5" ht="14.4" x14ac:dyDescent="0.3">
      <c r="A2183" s="294" t="s">
        <v>2371</v>
      </c>
      <c r="B2183" s="295">
        <v>15592.4</v>
      </c>
      <c r="D2183" s="296" t="s">
        <v>8656</v>
      </c>
      <c r="E2183" s="297">
        <v>15592.4</v>
      </c>
    </row>
    <row r="2184" spans="1:5" ht="14.4" x14ac:dyDescent="0.3">
      <c r="A2184" s="294" t="s">
        <v>2372</v>
      </c>
      <c r="B2184" s="295">
        <v>499.98</v>
      </c>
      <c r="D2184" s="296" t="s">
        <v>8657</v>
      </c>
      <c r="E2184" s="297">
        <v>499.98</v>
      </c>
    </row>
    <row r="2185" spans="1:5" ht="14.4" x14ac:dyDescent="0.3">
      <c r="A2185" s="294" t="s">
        <v>2373</v>
      </c>
      <c r="B2185" s="295">
        <v>7903</v>
      </c>
      <c r="D2185" s="296" t="s">
        <v>8658</v>
      </c>
      <c r="E2185" s="297">
        <v>7903</v>
      </c>
    </row>
    <row r="2186" spans="1:5" ht="14.4" x14ac:dyDescent="0.3">
      <c r="A2186" s="294" t="s">
        <v>2374</v>
      </c>
      <c r="B2186" s="295">
        <v>5787.52</v>
      </c>
      <c r="D2186" s="296" t="s">
        <v>8659</v>
      </c>
      <c r="E2186" s="297">
        <v>5787.52</v>
      </c>
    </row>
    <row r="2187" spans="1:5" ht="14.4" x14ac:dyDescent="0.3">
      <c r="A2187" s="294" t="s">
        <v>2375</v>
      </c>
      <c r="B2187" s="295">
        <v>4918</v>
      </c>
      <c r="D2187" s="296" t="s">
        <v>8660</v>
      </c>
      <c r="E2187" s="297">
        <v>4918</v>
      </c>
    </row>
    <row r="2188" spans="1:5" ht="14.4" x14ac:dyDescent="0.3">
      <c r="A2188" s="294" t="s">
        <v>2376</v>
      </c>
      <c r="B2188" s="295">
        <v>3100.86</v>
      </c>
      <c r="D2188" s="296" t="s">
        <v>8661</v>
      </c>
      <c r="E2188" s="297">
        <v>3100.86</v>
      </c>
    </row>
    <row r="2189" spans="1:5" ht="14.4" x14ac:dyDescent="0.3">
      <c r="A2189" s="294" t="s">
        <v>2377</v>
      </c>
      <c r="B2189" s="295">
        <v>33429</v>
      </c>
      <c r="D2189" s="296" t="s">
        <v>8662</v>
      </c>
      <c r="E2189" s="297">
        <v>33429</v>
      </c>
    </row>
    <row r="2190" spans="1:5" ht="14.4" x14ac:dyDescent="0.3">
      <c r="A2190" s="294" t="s">
        <v>2378</v>
      </c>
      <c r="B2190" s="295">
        <v>2175</v>
      </c>
      <c r="D2190" s="296" t="s">
        <v>8663</v>
      </c>
      <c r="E2190" s="297">
        <v>2175</v>
      </c>
    </row>
    <row r="2191" spans="1:5" ht="14.4" x14ac:dyDescent="0.3">
      <c r="A2191" s="294" t="s">
        <v>2379</v>
      </c>
      <c r="B2191" s="295">
        <v>15491</v>
      </c>
      <c r="D2191" s="296" t="s">
        <v>8664</v>
      </c>
      <c r="E2191" s="297">
        <v>15491</v>
      </c>
    </row>
    <row r="2192" spans="1:5" ht="14.4" x14ac:dyDescent="0.3">
      <c r="A2192" s="294" t="s">
        <v>2380</v>
      </c>
      <c r="B2192" s="295">
        <v>6310</v>
      </c>
      <c r="D2192" s="296" t="s">
        <v>8665</v>
      </c>
      <c r="E2192" s="297">
        <v>6310</v>
      </c>
    </row>
    <row r="2193" spans="1:5" ht="14.4" x14ac:dyDescent="0.3">
      <c r="A2193" s="294" t="s">
        <v>2381</v>
      </c>
      <c r="B2193" s="295">
        <v>2000</v>
      </c>
      <c r="D2193" s="296" t="s">
        <v>8666</v>
      </c>
      <c r="E2193" s="297">
        <v>2000</v>
      </c>
    </row>
    <row r="2194" spans="1:5" ht="14.4" x14ac:dyDescent="0.3">
      <c r="A2194" s="294" t="s">
        <v>2382</v>
      </c>
      <c r="B2194" s="295">
        <v>2000</v>
      </c>
      <c r="D2194" s="296" t="s">
        <v>8667</v>
      </c>
      <c r="E2194" s="297">
        <v>2000</v>
      </c>
    </row>
    <row r="2195" spans="1:5" ht="14.4" x14ac:dyDescent="0.3">
      <c r="A2195" s="294" t="s">
        <v>2383</v>
      </c>
      <c r="B2195" s="295">
        <v>33036.32</v>
      </c>
      <c r="D2195" s="296" t="s">
        <v>8668</v>
      </c>
      <c r="E2195" s="297">
        <v>33036.32</v>
      </c>
    </row>
    <row r="2196" spans="1:5" ht="14.4" x14ac:dyDescent="0.3">
      <c r="A2196" s="294" t="s">
        <v>2384</v>
      </c>
      <c r="B2196" s="295">
        <v>111973.31</v>
      </c>
      <c r="D2196" s="296" t="s">
        <v>8669</v>
      </c>
      <c r="E2196" s="297">
        <v>111973.31</v>
      </c>
    </row>
    <row r="2197" spans="1:5" ht="14.4" x14ac:dyDescent="0.3">
      <c r="A2197" s="294" t="s">
        <v>2385</v>
      </c>
      <c r="B2197" s="295">
        <v>2024</v>
      </c>
      <c r="D2197" s="296" t="s">
        <v>8670</v>
      </c>
      <c r="E2197" s="297">
        <v>2024</v>
      </c>
    </row>
    <row r="2198" spans="1:5" ht="14.4" x14ac:dyDescent="0.3">
      <c r="A2198" s="294" t="s">
        <v>2386</v>
      </c>
      <c r="B2198" s="295">
        <v>2000</v>
      </c>
      <c r="D2198" s="296" t="s">
        <v>8671</v>
      </c>
      <c r="E2198" s="297">
        <v>2000</v>
      </c>
    </row>
    <row r="2199" spans="1:5" ht="14.4" x14ac:dyDescent="0.3">
      <c r="A2199" s="294" t="s">
        <v>2387</v>
      </c>
      <c r="B2199" s="295">
        <v>5530.21</v>
      </c>
      <c r="D2199" s="296" t="s">
        <v>8672</v>
      </c>
      <c r="E2199" s="297">
        <v>5530.21</v>
      </c>
    </row>
    <row r="2200" spans="1:5" ht="14.4" x14ac:dyDescent="0.3">
      <c r="A2200" s="294" t="s">
        <v>2388</v>
      </c>
      <c r="B2200" s="295">
        <v>567.44000000000005</v>
      </c>
      <c r="D2200" s="296" t="s">
        <v>8673</v>
      </c>
      <c r="E2200" s="297">
        <v>567.44000000000005</v>
      </c>
    </row>
    <row r="2201" spans="1:5" ht="14.4" x14ac:dyDescent="0.3">
      <c r="A2201" s="294" t="s">
        <v>2389</v>
      </c>
      <c r="B2201" s="295">
        <v>8990</v>
      </c>
      <c r="D2201" s="296" t="s">
        <v>8674</v>
      </c>
      <c r="E2201" s="297">
        <v>8990</v>
      </c>
    </row>
    <row r="2202" spans="1:5" ht="14.4" x14ac:dyDescent="0.3">
      <c r="A2202" s="294" t="s">
        <v>2390</v>
      </c>
      <c r="B2202" s="295">
        <v>32483.27</v>
      </c>
      <c r="D2202" s="296" t="s">
        <v>8675</v>
      </c>
      <c r="E2202" s="297">
        <v>32483.27</v>
      </c>
    </row>
    <row r="2203" spans="1:5" ht="14.4" x14ac:dyDescent="0.3">
      <c r="A2203" s="294" t="s">
        <v>2391</v>
      </c>
      <c r="B2203" s="295">
        <v>47946</v>
      </c>
      <c r="D2203" s="296" t="s">
        <v>8676</v>
      </c>
      <c r="E2203" s="297">
        <v>47946</v>
      </c>
    </row>
    <row r="2204" spans="1:5" ht="14.4" x14ac:dyDescent="0.3">
      <c r="A2204" s="294" t="s">
        <v>2392</v>
      </c>
      <c r="B2204" s="295">
        <v>6688.43</v>
      </c>
      <c r="D2204" s="296" t="s">
        <v>8677</v>
      </c>
      <c r="E2204" s="297">
        <v>6688.43</v>
      </c>
    </row>
    <row r="2205" spans="1:5" ht="14.4" x14ac:dyDescent="0.3">
      <c r="A2205" s="294" t="s">
        <v>2393</v>
      </c>
      <c r="B2205" s="295">
        <v>3300</v>
      </c>
      <c r="D2205" s="296" t="s">
        <v>8678</v>
      </c>
      <c r="E2205" s="297">
        <v>3300</v>
      </c>
    </row>
    <row r="2206" spans="1:5" ht="14.4" x14ac:dyDescent="0.3">
      <c r="A2206" s="294" t="s">
        <v>2394</v>
      </c>
      <c r="B2206" s="295">
        <v>15884.4</v>
      </c>
      <c r="D2206" s="296" t="s">
        <v>8679</v>
      </c>
      <c r="E2206" s="297">
        <v>15884.4</v>
      </c>
    </row>
    <row r="2207" spans="1:5" ht="14.4" x14ac:dyDescent="0.3">
      <c r="A2207" s="294" t="s">
        <v>2395</v>
      </c>
      <c r="B2207" s="295">
        <v>23395.84</v>
      </c>
      <c r="D2207" s="296" t="s">
        <v>8680</v>
      </c>
      <c r="E2207" s="297">
        <v>23395.84</v>
      </c>
    </row>
    <row r="2208" spans="1:5" ht="14.4" x14ac:dyDescent="0.3">
      <c r="A2208" s="294" t="s">
        <v>2396</v>
      </c>
      <c r="B2208" s="295">
        <v>84564</v>
      </c>
      <c r="D2208" s="296" t="s">
        <v>8681</v>
      </c>
      <c r="E2208" s="297">
        <v>84564</v>
      </c>
    </row>
    <row r="2209" spans="1:5" ht="14.4" x14ac:dyDescent="0.3">
      <c r="A2209" s="294" t="s">
        <v>2397</v>
      </c>
      <c r="B2209" s="295">
        <v>2000</v>
      </c>
      <c r="D2209" s="296" t="s">
        <v>8682</v>
      </c>
      <c r="E2209" s="297">
        <v>2000</v>
      </c>
    </row>
    <row r="2210" spans="1:5" ht="14.4" x14ac:dyDescent="0.3">
      <c r="A2210" s="294" t="s">
        <v>2398</v>
      </c>
      <c r="B2210" s="295">
        <v>2000</v>
      </c>
      <c r="D2210" s="296" t="s">
        <v>8683</v>
      </c>
      <c r="E2210" s="297">
        <v>2000</v>
      </c>
    </row>
    <row r="2211" spans="1:5" ht="14.4" x14ac:dyDescent="0.3">
      <c r="A2211" s="294" t="s">
        <v>2399</v>
      </c>
      <c r="B2211" s="295">
        <v>2000</v>
      </c>
      <c r="D2211" s="296" t="s">
        <v>8684</v>
      </c>
      <c r="E2211" s="297">
        <v>2000</v>
      </c>
    </row>
    <row r="2212" spans="1:5" ht="14.4" x14ac:dyDescent="0.3">
      <c r="A2212" s="294" t="s">
        <v>2400</v>
      </c>
      <c r="B2212" s="295">
        <v>2217</v>
      </c>
      <c r="D2212" s="296" t="s">
        <v>8685</v>
      </c>
      <c r="E2212" s="297">
        <v>2217</v>
      </c>
    </row>
    <row r="2213" spans="1:5" ht="14.4" x14ac:dyDescent="0.3">
      <c r="A2213" s="294" t="s">
        <v>2401</v>
      </c>
      <c r="B2213" s="295">
        <v>2000</v>
      </c>
      <c r="D2213" s="296" t="s">
        <v>8686</v>
      </c>
      <c r="E2213" s="297">
        <v>2000</v>
      </c>
    </row>
    <row r="2214" spans="1:5" ht="14.4" x14ac:dyDescent="0.3">
      <c r="A2214" s="294" t="s">
        <v>2402</v>
      </c>
      <c r="B2214" s="295">
        <v>1841</v>
      </c>
      <c r="D2214" s="296" t="s">
        <v>8687</v>
      </c>
      <c r="E2214" s="297">
        <v>1841</v>
      </c>
    </row>
    <row r="2215" spans="1:5" ht="14.4" x14ac:dyDescent="0.3">
      <c r="A2215" s="294" t="s">
        <v>2403</v>
      </c>
      <c r="B2215" s="295">
        <v>2000</v>
      </c>
      <c r="D2215" s="296" t="s">
        <v>8688</v>
      </c>
      <c r="E2215" s="297">
        <v>2000</v>
      </c>
    </row>
    <row r="2216" spans="1:5" ht="14.4" x14ac:dyDescent="0.3">
      <c r="A2216" s="294" t="s">
        <v>2404</v>
      </c>
      <c r="B2216" s="295">
        <v>249.99</v>
      </c>
      <c r="D2216" s="296" t="s">
        <v>8689</v>
      </c>
      <c r="E2216" s="297">
        <v>249.99</v>
      </c>
    </row>
    <row r="2217" spans="1:5" ht="14.4" x14ac:dyDescent="0.3">
      <c r="A2217" s="294" t="s">
        <v>2405</v>
      </c>
      <c r="B2217" s="295">
        <v>14280.22</v>
      </c>
      <c r="D2217" s="296" t="s">
        <v>8690</v>
      </c>
      <c r="E2217" s="297">
        <v>14280.22</v>
      </c>
    </row>
    <row r="2218" spans="1:5" ht="14.4" x14ac:dyDescent="0.3">
      <c r="A2218" s="294" t="s">
        <v>2406</v>
      </c>
      <c r="B2218" s="295">
        <v>128345.7</v>
      </c>
      <c r="D2218" s="296" t="s">
        <v>8691</v>
      </c>
      <c r="E2218" s="297">
        <v>128345.7</v>
      </c>
    </row>
    <row r="2219" spans="1:5" ht="14.4" x14ac:dyDescent="0.3">
      <c r="A2219" s="294" t="s">
        <v>2407</v>
      </c>
      <c r="B2219" s="295">
        <v>2000</v>
      </c>
      <c r="D2219" s="296" t="s">
        <v>8692</v>
      </c>
      <c r="E2219" s="297">
        <v>2000</v>
      </c>
    </row>
    <row r="2220" spans="1:5" ht="14.4" x14ac:dyDescent="0.3">
      <c r="A2220" s="294" t="s">
        <v>2408</v>
      </c>
      <c r="B2220" s="295">
        <v>35569</v>
      </c>
      <c r="D2220" s="296" t="s">
        <v>8693</v>
      </c>
      <c r="E2220" s="297">
        <v>35569</v>
      </c>
    </row>
    <row r="2221" spans="1:5" ht="14.4" x14ac:dyDescent="0.3">
      <c r="A2221" s="294" t="s">
        <v>2409</v>
      </c>
      <c r="B2221" s="295">
        <v>20260</v>
      </c>
      <c r="D2221" s="296" t="s">
        <v>8694</v>
      </c>
      <c r="E2221" s="297">
        <v>20260</v>
      </c>
    </row>
    <row r="2222" spans="1:5" ht="14.4" x14ac:dyDescent="0.3">
      <c r="A2222" s="294" t="s">
        <v>2410</v>
      </c>
      <c r="B2222" s="295">
        <v>2000</v>
      </c>
      <c r="D2222" s="296" t="s">
        <v>8695</v>
      </c>
      <c r="E2222" s="297">
        <v>2000</v>
      </c>
    </row>
    <row r="2223" spans="1:5" ht="14.4" x14ac:dyDescent="0.3">
      <c r="A2223" s="294" t="s">
        <v>2411</v>
      </c>
      <c r="B2223" s="295">
        <v>67956</v>
      </c>
      <c r="D2223" s="296" t="s">
        <v>8696</v>
      </c>
      <c r="E2223" s="297">
        <v>67956</v>
      </c>
    </row>
    <row r="2224" spans="1:5" ht="14.4" x14ac:dyDescent="0.3">
      <c r="A2224" s="294" t="s">
        <v>2412</v>
      </c>
      <c r="B2224" s="295">
        <v>2954</v>
      </c>
      <c r="D2224" s="296" t="s">
        <v>8697</v>
      </c>
      <c r="E2224" s="297">
        <v>2954</v>
      </c>
    </row>
    <row r="2225" spans="1:5" ht="14.4" x14ac:dyDescent="0.3">
      <c r="A2225" s="294" t="s">
        <v>2413</v>
      </c>
      <c r="B2225" s="295">
        <v>1364.89</v>
      </c>
      <c r="D2225" s="296" t="s">
        <v>8698</v>
      </c>
      <c r="E2225" s="297">
        <v>1364.89</v>
      </c>
    </row>
    <row r="2226" spans="1:5" ht="14.4" x14ac:dyDescent="0.3">
      <c r="A2226" s="294" t="s">
        <v>2414</v>
      </c>
      <c r="B2226" s="295">
        <v>3573</v>
      </c>
      <c r="D2226" s="296" t="s">
        <v>8699</v>
      </c>
      <c r="E2226" s="297">
        <v>3573</v>
      </c>
    </row>
    <row r="2227" spans="1:5" ht="14.4" x14ac:dyDescent="0.3">
      <c r="A2227" s="294" t="s">
        <v>2415</v>
      </c>
      <c r="B2227" s="295">
        <v>2799</v>
      </c>
      <c r="D2227" s="296" t="s">
        <v>8700</v>
      </c>
      <c r="E2227" s="297">
        <v>2799</v>
      </c>
    </row>
    <row r="2228" spans="1:5" ht="14.4" x14ac:dyDescent="0.3">
      <c r="A2228" s="294" t="s">
        <v>2416</v>
      </c>
      <c r="B2228" s="295">
        <v>14550.03</v>
      </c>
      <c r="D2228" s="296" t="s">
        <v>8701</v>
      </c>
      <c r="E2228" s="297">
        <v>14550.03</v>
      </c>
    </row>
    <row r="2229" spans="1:5" ht="14.4" x14ac:dyDescent="0.3">
      <c r="A2229" s="294" t="s">
        <v>2417</v>
      </c>
      <c r="B2229" s="295">
        <v>2401</v>
      </c>
      <c r="D2229" s="296" t="s">
        <v>8702</v>
      </c>
      <c r="E2229" s="297">
        <v>2401</v>
      </c>
    </row>
    <row r="2230" spans="1:5" ht="14.4" x14ac:dyDescent="0.3">
      <c r="A2230" s="294" t="s">
        <v>2418</v>
      </c>
      <c r="B2230" s="295">
        <v>2000</v>
      </c>
      <c r="D2230" s="296" t="s">
        <v>8703</v>
      </c>
      <c r="E2230" s="297">
        <v>2000</v>
      </c>
    </row>
    <row r="2231" spans="1:5" ht="14.4" x14ac:dyDescent="0.3">
      <c r="A2231" s="294" t="s">
        <v>2419</v>
      </c>
      <c r="B2231" s="295">
        <v>9341</v>
      </c>
      <c r="D2231" s="296" t="s">
        <v>8704</v>
      </c>
      <c r="E2231" s="297">
        <v>9341</v>
      </c>
    </row>
    <row r="2232" spans="1:5" ht="14.4" x14ac:dyDescent="0.3">
      <c r="A2232" s="294" t="s">
        <v>2420</v>
      </c>
      <c r="B2232" s="295">
        <v>160590</v>
      </c>
      <c r="D2232" s="296" t="s">
        <v>8705</v>
      </c>
      <c r="E2232" s="297">
        <v>160590</v>
      </c>
    </row>
    <row r="2233" spans="1:5" ht="14.4" x14ac:dyDescent="0.3">
      <c r="A2233" s="294" t="s">
        <v>2421</v>
      </c>
      <c r="B2233" s="295">
        <v>2000</v>
      </c>
      <c r="D2233" s="296" t="s">
        <v>8706</v>
      </c>
      <c r="E2233" s="297">
        <v>2000</v>
      </c>
    </row>
    <row r="2234" spans="1:5" ht="14.4" x14ac:dyDescent="0.3">
      <c r="A2234" s="294" t="s">
        <v>2422</v>
      </c>
      <c r="B2234" s="295">
        <v>2739</v>
      </c>
      <c r="D2234" s="296" t="s">
        <v>8707</v>
      </c>
      <c r="E2234" s="297">
        <v>2739</v>
      </c>
    </row>
    <row r="2235" spans="1:5" ht="14.4" x14ac:dyDescent="0.3">
      <c r="A2235" s="294" t="s">
        <v>2423</v>
      </c>
      <c r="B2235" s="295">
        <v>2713</v>
      </c>
      <c r="D2235" s="296" t="s">
        <v>8708</v>
      </c>
      <c r="E2235" s="297">
        <v>2713</v>
      </c>
    </row>
    <row r="2236" spans="1:5" ht="14.4" x14ac:dyDescent="0.3">
      <c r="A2236" s="294" t="s">
        <v>2424</v>
      </c>
      <c r="B2236" s="295">
        <v>2000</v>
      </c>
      <c r="D2236" s="296" t="s">
        <v>8709</v>
      </c>
      <c r="E2236" s="297">
        <v>2000</v>
      </c>
    </row>
    <row r="2237" spans="1:5" ht="14.4" x14ac:dyDescent="0.3">
      <c r="A2237" s="294" t="s">
        <v>2425</v>
      </c>
      <c r="B2237" s="295">
        <v>645.80999999999995</v>
      </c>
      <c r="D2237" s="296" t="s">
        <v>8710</v>
      </c>
      <c r="E2237" s="297">
        <v>645.80999999999995</v>
      </c>
    </row>
    <row r="2238" spans="1:5" ht="14.4" x14ac:dyDescent="0.3">
      <c r="A2238" s="294" t="s">
        <v>2426</v>
      </c>
      <c r="B2238" s="295">
        <v>2000</v>
      </c>
      <c r="D2238" s="296" t="s">
        <v>8711</v>
      </c>
      <c r="E2238" s="297">
        <v>2000</v>
      </c>
    </row>
    <row r="2239" spans="1:5" ht="14.4" x14ac:dyDescent="0.3">
      <c r="A2239" s="294" t="s">
        <v>2427</v>
      </c>
      <c r="B2239" s="295">
        <v>2000</v>
      </c>
      <c r="D2239" s="296" t="s">
        <v>8712</v>
      </c>
      <c r="E2239" s="297">
        <v>2000</v>
      </c>
    </row>
    <row r="2240" spans="1:5" ht="14.4" x14ac:dyDescent="0.3">
      <c r="A2240" s="294" t="s">
        <v>2428</v>
      </c>
      <c r="B2240" s="295">
        <v>2000</v>
      </c>
      <c r="D2240" s="296" t="s">
        <v>8713</v>
      </c>
      <c r="E2240" s="297">
        <v>2000</v>
      </c>
    </row>
    <row r="2241" spans="1:5" ht="14.4" x14ac:dyDescent="0.3">
      <c r="A2241" s="294" t="s">
        <v>2429</v>
      </c>
      <c r="B2241" s="295">
        <v>22990</v>
      </c>
      <c r="D2241" s="296" t="s">
        <v>8714</v>
      </c>
      <c r="E2241" s="297">
        <v>22990</v>
      </c>
    </row>
    <row r="2242" spans="1:5" ht="14.4" x14ac:dyDescent="0.3">
      <c r="A2242" s="294" t="s">
        <v>2430</v>
      </c>
      <c r="B2242" s="295">
        <v>4345</v>
      </c>
      <c r="D2242" s="296" t="s">
        <v>8715</v>
      </c>
      <c r="E2242" s="297">
        <v>4345</v>
      </c>
    </row>
    <row r="2243" spans="1:5" ht="14.4" x14ac:dyDescent="0.3">
      <c r="A2243" s="294" t="s">
        <v>2431</v>
      </c>
      <c r="B2243" s="295">
        <v>2000</v>
      </c>
      <c r="D2243" s="296" t="s">
        <v>8716</v>
      </c>
      <c r="E2243" s="297">
        <v>2000</v>
      </c>
    </row>
    <row r="2244" spans="1:5" ht="14.4" x14ac:dyDescent="0.3">
      <c r="A2244" s="294" t="s">
        <v>2432</v>
      </c>
      <c r="B2244" s="295">
        <v>55244</v>
      </c>
      <c r="D2244" s="296" t="s">
        <v>8717</v>
      </c>
      <c r="E2244" s="297">
        <v>55244</v>
      </c>
    </row>
    <row r="2245" spans="1:5" ht="14.4" x14ac:dyDescent="0.3">
      <c r="A2245" s="294" t="s">
        <v>4121</v>
      </c>
      <c r="B2245" s="295">
        <v>2000</v>
      </c>
      <c r="D2245" s="296" t="s">
        <v>10501</v>
      </c>
      <c r="E2245" s="297">
        <v>2000</v>
      </c>
    </row>
    <row r="2246" spans="1:5" ht="14.4" x14ac:dyDescent="0.3">
      <c r="A2246" s="294" t="s">
        <v>2433</v>
      </c>
      <c r="B2246" s="295">
        <v>2000</v>
      </c>
      <c r="D2246" s="296" t="s">
        <v>8718</v>
      </c>
      <c r="E2246" s="297">
        <v>2000</v>
      </c>
    </row>
    <row r="2247" spans="1:5" ht="14.4" x14ac:dyDescent="0.3">
      <c r="A2247" s="294" t="s">
        <v>2434</v>
      </c>
      <c r="B2247" s="295">
        <v>15445</v>
      </c>
      <c r="D2247" s="296" t="s">
        <v>8719</v>
      </c>
      <c r="E2247" s="297">
        <v>15445</v>
      </c>
    </row>
    <row r="2248" spans="1:5" ht="14.4" x14ac:dyDescent="0.3">
      <c r="A2248" s="294" t="s">
        <v>2435</v>
      </c>
      <c r="B2248" s="295">
        <v>26098.55</v>
      </c>
      <c r="D2248" s="296" t="s">
        <v>8720</v>
      </c>
      <c r="E2248" s="297">
        <v>26098.55</v>
      </c>
    </row>
    <row r="2249" spans="1:5" ht="14.4" x14ac:dyDescent="0.3">
      <c r="A2249" s="294" t="s">
        <v>2436</v>
      </c>
      <c r="B2249" s="295">
        <v>2000</v>
      </c>
      <c r="D2249" s="296" t="s">
        <v>8721</v>
      </c>
      <c r="E2249" s="297">
        <v>2000</v>
      </c>
    </row>
    <row r="2250" spans="1:5" ht="14.4" x14ac:dyDescent="0.3">
      <c r="A2250" s="294" t="s">
        <v>2437</v>
      </c>
      <c r="B2250" s="295">
        <v>903</v>
      </c>
      <c r="D2250" s="296" t="s">
        <v>8722</v>
      </c>
      <c r="E2250" s="297">
        <v>903</v>
      </c>
    </row>
    <row r="2251" spans="1:5" ht="14.4" x14ac:dyDescent="0.3">
      <c r="A2251" s="294" t="s">
        <v>2438</v>
      </c>
      <c r="B2251" s="295">
        <v>4842.5200000000004</v>
      </c>
      <c r="D2251" s="296" t="s">
        <v>8723</v>
      </c>
      <c r="E2251" s="297">
        <v>4842.5200000000004</v>
      </c>
    </row>
    <row r="2252" spans="1:5" ht="14.4" x14ac:dyDescent="0.3">
      <c r="A2252" s="294" t="s">
        <v>2439</v>
      </c>
      <c r="B2252" s="295">
        <v>7700</v>
      </c>
      <c r="D2252" s="296" t="s">
        <v>8724</v>
      </c>
      <c r="E2252" s="297">
        <v>7700</v>
      </c>
    </row>
    <row r="2253" spans="1:5" ht="14.4" x14ac:dyDescent="0.3">
      <c r="A2253" s="294" t="s">
        <v>2440</v>
      </c>
      <c r="B2253" s="295">
        <v>318.44</v>
      </c>
      <c r="D2253" s="296" t="s">
        <v>8725</v>
      </c>
      <c r="E2253" s="297">
        <v>318.44</v>
      </c>
    </row>
    <row r="2254" spans="1:5" ht="14.4" x14ac:dyDescent="0.3">
      <c r="A2254" s="294" t="s">
        <v>2441</v>
      </c>
      <c r="B2254" s="295">
        <v>27962.53</v>
      </c>
      <c r="D2254" s="296" t="s">
        <v>8726</v>
      </c>
      <c r="E2254" s="297">
        <v>27962.53</v>
      </c>
    </row>
    <row r="2255" spans="1:5" ht="14.4" x14ac:dyDescent="0.3">
      <c r="A2255" s="294" t="s">
        <v>2442</v>
      </c>
      <c r="B2255" s="295">
        <v>9934</v>
      </c>
      <c r="D2255" s="296" t="s">
        <v>8727</v>
      </c>
      <c r="E2255" s="297">
        <v>9934</v>
      </c>
    </row>
    <row r="2256" spans="1:5" ht="14.4" x14ac:dyDescent="0.3">
      <c r="A2256" s="294" t="s">
        <v>2443</v>
      </c>
      <c r="B2256" s="295">
        <v>2000</v>
      </c>
      <c r="D2256" s="296" t="s">
        <v>8728</v>
      </c>
      <c r="E2256" s="297">
        <v>2000</v>
      </c>
    </row>
    <row r="2257" spans="1:5" ht="14.4" x14ac:dyDescent="0.3">
      <c r="A2257" s="294" t="s">
        <v>2444</v>
      </c>
      <c r="B2257" s="295">
        <v>830</v>
      </c>
      <c r="D2257" s="296" t="s">
        <v>8729</v>
      </c>
      <c r="E2257" s="297">
        <v>830</v>
      </c>
    </row>
    <row r="2258" spans="1:5" ht="14.4" x14ac:dyDescent="0.3">
      <c r="A2258" s="294" t="s">
        <v>2445</v>
      </c>
      <c r="B2258" s="295">
        <v>1750</v>
      </c>
      <c r="D2258" s="296" t="s">
        <v>8730</v>
      </c>
      <c r="E2258" s="297">
        <v>1750</v>
      </c>
    </row>
    <row r="2259" spans="1:5" ht="14.4" x14ac:dyDescent="0.3">
      <c r="A2259" s="294" t="s">
        <v>4122</v>
      </c>
      <c r="B2259" s="295">
        <v>3390</v>
      </c>
      <c r="D2259" s="296" t="s">
        <v>8731</v>
      </c>
      <c r="E2259" s="297">
        <v>3390</v>
      </c>
    </row>
    <row r="2260" spans="1:5" ht="14.4" x14ac:dyDescent="0.3">
      <c r="A2260" s="294" t="s">
        <v>2446</v>
      </c>
      <c r="B2260" s="295">
        <v>8298</v>
      </c>
      <c r="D2260" s="296" t="s">
        <v>8732</v>
      </c>
      <c r="E2260" s="297">
        <v>8298</v>
      </c>
    </row>
    <row r="2261" spans="1:5" ht="14.4" x14ac:dyDescent="0.3">
      <c r="A2261" s="294" t="s">
        <v>2447</v>
      </c>
      <c r="B2261" s="295">
        <v>2000</v>
      </c>
      <c r="D2261" s="296" t="s">
        <v>8733</v>
      </c>
      <c r="E2261" s="297">
        <v>2000</v>
      </c>
    </row>
    <row r="2262" spans="1:5" ht="14.4" x14ac:dyDescent="0.3">
      <c r="A2262" s="294" t="s">
        <v>2448</v>
      </c>
      <c r="B2262" s="295">
        <v>72809</v>
      </c>
      <c r="D2262" s="296" t="s">
        <v>8734</v>
      </c>
      <c r="E2262" s="297">
        <v>72809</v>
      </c>
    </row>
    <row r="2263" spans="1:5" ht="14.4" x14ac:dyDescent="0.3">
      <c r="A2263" s="294" t="s">
        <v>2449</v>
      </c>
      <c r="B2263" s="295">
        <v>2000</v>
      </c>
      <c r="D2263" s="296" t="s">
        <v>8735</v>
      </c>
      <c r="E2263" s="297">
        <v>2000</v>
      </c>
    </row>
    <row r="2264" spans="1:5" ht="14.4" x14ac:dyDescent="0.3">
      <c r="A2264" s="294" t="s">
        <v>2450</v>
      </c>
      <c r="B2264" s="295">
        <v>5214</v>
      </c>
      <c r="D2264" s="296" t="s">
        <v>8736</v>
      </c>
      <c r="E2264" s="297">
        <v>5214</v>
      </c>
    </row>
    <row r="2265" spans="1:5" ht="14.4" x14ac:dyDescent="0.3">
      <c r="A2265" s="294" t="s">
        <v>2451</v>
      </c>
      <c r="B2265" s="295">
        <v>21215</v>
      </c>
      <c r="D2265" s="296" t="s">
        <v>8737</v>
      </c>
      <c r="E2265" s="297">
        <v>21215</v>
      </c>
    </row>
    <row r="2266" spans="1:5" ht="14.4" x14ac:dyDescent="0.3">
      <c r="A2266" s="294" t="s">
        <v>2452</v>
      </c>
      <c r="B2266" s="295">
        <v>2000</v>
      </c>
      <c r="D2266" s="296" t="s">
        <v>8738</v>
      </c>
      <c r="E2266" s="297">
        <v>2000</v>
      </c>
    </row>
    <row r="2267" spans="1:5" ht="14.4" x14ac:dyDescent="0.3">
      <c r="A2267" s="294" t="s">
        <v>4123</v>
      </c>
      <c r="B2267" s="295">
        <v>2000</v>
      </c>
      <c r="D2267" s="296" t="s">
        <v>8739</v>
      </c>
      <c r="E2267" s="297">
        <v>2000</v>
      </c>
    </row>
    <row r="2268" spans="1:5" ht="14.4" x14ac:dyDescent="0.3">
      <c r="A2268" s="294" t="s">
        <v>2453</v>
      </c>
      <c r="B2268" s="295">
        <v>17876</v>
      </c>
      <c r="D2268" s="296" t="s">
        <v>8740</v>
      </c>
      <c r="E2268" s="297">
        <v>17876</v>
      </c>
    </row>
    <row r="2269" spans="1:5" ht="14.4" x14ac:dyDescent="0.3">
      <c r="A2269" s="294" t="s">
        <v>2454</v>
      </c>
      <c r="B2269" s="295">
        <v>2696</v>
      </c>
      <c r="D2269" s="296" t="s">
        <v>8741</v>
      </c>
      <c r="E2269" s="297">
        <v>2696</v>
      </c>
    </row>
    <row r="2270" spans="1:5" ht="14.4" x14ac:dyDescent="0.3">
      <c r="A2270" s="294" t="s">
        <v>2455</v>
      </c>
      <c r="B2270" s="295">
        <v>22817</v>
      </c>
      <c r="D2270" s="296" t="s">
        <v>8742</v>
      </c>
      <c r="E2270" s="297">
        <v>22817</v>
      </c>
    </row>
    <row r="2271" spans="1:5" ht="14.4" x14ac:dyDescent="0.3">
      <c r="A2271" s="294" t="s">
        <v>2456</v>
      </c>
      <c r="B2271" s="295">
        <v>5797.5</v>
      </c>
      <c r="D2271" s="296" t="s">
        <v>8743</v>
      </c>
      <c r="E2271" s="297">
        <v>5797.5</v>
      </c>
    </row>
    <row r="2272" spans="1:5" ht="14.4" x14ac:dyDescent="0.3">
      <c r="A2272" s="294" t="s">
        <v>2457</v>
      </c>
      <c r="B2272" s="295">
        <v>1008</v>
      </c>
      <c r="D2272" s="296" t="s">
        <v>8744</v>
      </c>
      <c r="E2272" s="297">
        <v>1008</v>
      </c>
    </row>
    <row r="2273" spans="1:5" ht="14.4" x14ac:dyDescent="0.3">
      <c r="A2273" s="294" t="s">
        <v>2458</v>
      </c>
      <c r="B2273" s="295">
        <v>13940</v>
      </c>
      <c r="D2273" s="296" t="s">
        <v>8745</v>
      </c>
      <c r="E2273" s="297">
        <v>13940</v>
      </c>
    </row>
    <row r="2274" spans="1:5" ht="14.4" x14ac:dyDescent="0.3">
      <c r="A2274" s="294" t="s">
        <v>2459</v>
      </c>
      <c r="B2274" s="295">
        <v>437913</v>
      </c>
      <c r="D2274" s="296" t="s">
        <v>8746</v>
      </c>
      <c r="E2274" s="297">
        <v>437913</v>
      </c>
    </row>
    <row r="2275" spans="1:5" ht="14.4" x14ac:dyDescent="0.3">
      <c r="A2275" s="294" t="s">
        <v>2460</v>
      </c>
      <c r="B2275" s="295">
        <v>24118</v>
      </c>
      <c r="D2275" s="296" t="s">
        <v>8747</v>
      </c>
      <c r="E2275" s="297">
        <v>24118</v>
      </c>
    </row>
    <row r="2276" spans="1:5" ht="14.4" x14ac:dyDescent="0.3">
      <c r="A2276" s="294" t="s">
        <v>2461</v>
      </c>
      <c r="B2276" s="295">
        <v>2400</v>
      </c>
      <c r="D2276" s="296" t="s">
        <v>8748</v>
      </c>
      <c r="E2276" s="297">
        <v>2400</v>
      </c>
    </row>
    <row r="2277" spans="1:5" ht="14.4" x14ac:dyDescent="0.3">
      <c r="A2277" s="294" t="s">
        <v>2462</v>
      </c>
      <c r="B2277" s="295">
        <v>2692</v>
      </c>
      <c r="D2277" s="296" t="s">
        <v>8749</v>
      </c>
      <c r="E2277" s="297">
        <v>2692</v>
      </c>
    </row>
    <row r="2278" spans="1:5" ht="14.4" x14ac:dyDescent="0.3">
      <c r="A2278" s="294" t="s">
        <v>2463</v>
      </c>
      <c r="B2278" s="295">
        <v>8179</v>
      </c>
      <c r="D2278" s="296" t="s">
        <v>8750</v>
      </c>
      <c r="E2278" s="297">
        <v>8179</v>
      </c>
    </row>
    <row r="2279" spans="1:5" ht="14.4" x14ac:dyDescent="0.3">
      <c r="A2279" s="294" t="s">
        <v>2464</v>
      </c>
      <c r="B2279" s="295">
        <v>2000</v>
      </c>
      <c r="D2279" s="296" t="s">
        <v>8751</v>
      </c>
      <c r="E2279" s="297">
        <v>2000</v>
      </c>
    </row>
    <row r="2280" spans="1:5" ht="14.4" x14ac:dyDescent="0.3">
      <c r="A2280" s="294" t="s">
        <v>2465</v>
      </c>
      <c r="B2280" s="295">
        <v>2000</v>
      </c>
      <c r="D2280" s="296" t="s">
        <v>8752</v>
      </c>
      <c r="E2280" s="297">
        <v>2000</v>
      </c>
    </row>
    <row r="2281" spans="1:5" ht="14.4" x14ac:dyDescent="0.3">
      <c r="A2281" s="294" t="s">
        <v>2466</v>
      </c>
      <c r="B2281" s="295">
        <v>2000</v>
      </c>
      <c r="D2281" s="296" t="s">
        <v>8753</v>
      </c>
      <c r="E2281" s="297">
        <v>2000</v>
      </c>
    </row>
    <row r="2282" spans="1:5" ht="14.4" x14ac:dyDescent="0.3">
      <c r="A2282" s="294" t="s">
        <v>2467</v>
      </c>
      <c r="B2282" s="295">
        <v>2000</v>
      </c>
      <c r="D2282" s="296" t="s">
        <v>8754</v>
      </c>
      <c r="E2282" s="297">
        <v>2000</v>
      </c>
    </row>
    <row r="2283" spans="1:5" ht="14.4" x14ac:dyDescent="0.3">
      <c r="A2283" s="294" t="s">
        <v>4124</v>
      </c>
      <c r="B2283" s="295">
        <v>2000</v>
      </c>
      <c r="D2283" s="296" t="s">
        <v>10502</v>
      </c>
      <c r="E2283" s="297">
        <v>2000</v>
      </c>
    </row>
    <row r="2284" spans="1:5" ht="14.4" x14ac:dyDescent="0.3">
      <c r="A2284" s="294" t="s">
        <v>2468</v>
      </c>
      <c r="B2284" s="295">
        <v>3458.7</v>
      </c>
      <c r="D2284" s="296" t="s">
        <v>8755</v>
      </c>
      <c r="E2284" s="297">
        <v>3458.7</v>
      </c>
    </row>
    <row r="2285" spans="1:5" ht="14.4" x14ac:dyDescent="0.3">
      <c r="A2285" s="294" t="s">
        <v>2469</v>
      </c>
      <c r="B2285" s="295">
        <v>2000</v>
      </c>
      <c r="D2285" s="296" t="s">
        <v>8756</v>
      </c>
      <c r="E2285" s="297">
        <v>2000</v>
      </c>
    </row>
    <row r="2286" spans="1:5" ht="14.4" x14ac:dyDescent="0.3">
      <c r="A2286" s="294" t="s">
        <v>2470</v>
      </c>
      <c r="B2286" s="295">
        <v>2000</v>
      </c>
      <c r="D2286" s="296" t="s">
        <v>8757</v>
      </c>
      <c r="E2286" s="297">
        <v>2000</v>
      </c>
    </row>
    <row r="2287" spans="1:5" ht="14.4" x14ac:dyDescent="0.3">
      <c r="A2287" s="294" t="s">
        <v>2471</v>
      </c>
      <c r="B2287" s="295">
        <v>1984.25</v>
      </c>
      <c r="D2287" s="296" t="s">
        <v>8758</v>
      </c>
      <c r="E2287" s="297">
        <v>1984.25</v>
      </c>
    </row>
    <row r="2288" spans="1:5" ht="14.4" x14ac:dyDescent="0.3">
      <c r="A2288" s="294" t="s">
        <v>2472</v>
      </c>
      <c r="B2288" s="295">
        <v>15000</v>
      </c>
      <c r="D2288" s="296" t="s">
        <v>8759</v>
      </c>
      <c r="E2288" s="297">
        <v>15000</v>
      </c>
    </row>
    <row r="2289" spans="1:5" ht="14.4" x14ac:dyDescent="0.3">
      <c r="A2289" s="294" t="s">
        <v>2473</v>
      </c>
      <c r="B2289" s="295">
        <v>2000</v>
      </c>
      <c r="D2289" s="296" t="s">
        <v>8760</v>
      </c>
      <c r="E2289" s="297">
        <v>2000</v>
      </c>
    </row>
    <row r="2290" spans="1:5" ht="14.4" x14ac:dyDescent="0.3">
      <c r="A2290" s="294" t="s">
        <v>4125</v>
      </c>
      <c r="B2290" s="295">
        <v>2000</v>
      </c>
      <c r="D2290" s="296" t="s">
        <v>8761</v>
      </c>
      <c r="E2290" s="297">
        <v>2000</v>
      </c>
    </row>
    <row r="2291" spans="1:5" ht="14.4" x14ac:dyDescent="0.3">
      <c r="A2291" s="294" t="s">
        <v>2474</v>
      </c>
      <c r="B2291" s="295">
        <v>2000</v>
      </c>
      <c r="D2291" s="296" t="s">
        <v>8762</v>
      </c>
      <c r="E2291" s="297">
        <v>2000</v>
      </c>
    </row>
    <row r="2292" spans="1:5" ht="14.4" x14ac:dyDescent="0.3">
      <c r="A2292" s="294" t="s">
        <v>2475</v>
      </c>
      <c r="B2292" s="295">
        <v>9506</v>
      </c>
      <c r="D2292" s="296" t="s">
        <v>8763</v>
      </c>
      <c r="E2292" s="297">
        <v>9506</v>
      </c>
    </row>
    <row r="2293" spans="1:5" ht="14.4" x14ac:dyDescent="0.3">
      <c r="A2293" s="294" t="s">
        <v>2476</v>
      </c>
      <c r="B2293" s="295">
        <v>1150</v>
      </c>
      <c r="D2293" s="296" t="s">
        <v>8764</v>
      </c>
      <c r="E2293" s="297">
        <v>1150</v>
      </c>
    </row>
    <row r="2294" spans="1:5" ht="14.4" x14ac:dyDescent="0.3">
      <c r="A2294" s="294" t="s">
        <v>2477</v>
      </c>
      <c r="B2294" s="295">
        <v>4320</v>
      </c>
      <c r="D2294" s="296" t="s">
        <v>8765</v>
      </c>
      <c r="E2294" s="297">
        <v>4320</v>
      </c>
    </row>
    <row r="2295" spans="1:5" ht="14.4" x14ac:dyDescent="0.3">
      <c r="A2295" s="294" t="s">
        <v>2478</v>
      </c>
      <c r="B2295" s="295">
        <v>64611.81</v>
      </c>
      <c r="D2295" s="296" t="s">
        <v>8766</v>
      </c>
      <c r="E2295" s="297">
        <v>64611.81</v>
      </c>
    </row>
    <row r="2296" spans="1:5" ht="14.4" x14ac:dyDescent="0.3">
      <c r="A2296" s="294" t="s">
        <v>2479</v>
      </c>
      <c r="B2296" s="295">
        <v>35214</v>
      </c>
      <c r="D2296" s="296" t="s">
        <v>8767</v>
      </c>
      <c r="E2296" s="297">
        <v>35214</v>
      </c>
    </row>
    <row r="2297" spans="1:5" ht="14.4" x14ac:dyDescent="0.3">
      <c r="A2297" s="294" t="s">
        <v>2480</v>
      </c>
      <c r="B2297" s="295">
        <v>87030.34</v>
      </c>
      <c r="D2297" s="296" t="s">
        <v>8768</v>
      </c>
      <c r="E2297" s="297">
        <v>87030.34</v>
      </c>
    </row>
    <row r="2298" spans="1:5" ht="14.4" x14ac:dyDescent="0.3">
      <c r="A2298" s="294" t="s">
        <v>2481</v>
      </c>
      <c r="B2298" s="295">
        <v>750</v>
      </c>
      <c r="D2298" s="296" t="s">
        <v>8769</v>
      </c>
      <c r="E2298" s="297">
        <v>750</v>
      </c>
    </row>
    <row r="2299" spans="1:5" ht="14.4" x14ac:dyDescent="0.3">
      <c r="A2299" s="294" t="s">
        <v>2482</v>
      </c>
      <c r="B2299" s="295">
        <v>2000</v>
      </c>
      <c r="D2299" s="296" t="s">
        <v>8770</v>
      </c>
      <c r="E2299" s="297">
        <v>2000</v>
      </c>
    </row>
    <row r="2300" spans="1:5" ht="14.4" x14ac:dyDescent="0.3">
      <c r="A2300" s="294" t="s">
        <v>2483</v>
      </c>
      <c r="B2300" s="295">
        <v>6462</v>
      </c>
      <c r="D2300" s="296" t="s">
        <v>8771</v>
      </c>
      <c r="E2300" s="297">
        <v>6462</v>
      </c>
    </row>
    <row r="2301" spans="1:5" ht="14.4" x14ac:dyDescent="0.3">
      <c r="A2301" s="294" t="s">
        <v>2484</v>
      </c>
      <c r="B2301" s="295">
        <v>2809</v>
      </c>
      <c r="D2301" s="296" t="s">
        <v>8772</v>
      </c>
      <c r="E2301" s="297">
        <v>2809</v>
      </c>
    </row>
    <row r="2302" spans="1:5" ht="14.4" x14ac:dyDescent="0.3">
      <c r="A2302" s="294" t="s">
        <v>2485</v>
      </c>
      <c r="B2302" s="295">
        <v>76385</v>
      </c>
      <c r="D2302" s="296" t="s">
        <v>8773</v>
      </c>
      <c r="E2302" s="297">
        <v>76385</v>
      </c>
    </row>
    <row r="2303" spans="1:5" ht="14.4" x14ac:dyDescent="0.3">
      <c r="A2303" s="294" t="s">
        <v>2486</v>
      </c>
      <c r="B2303" s="295">
        <v>1767</v>
      </c>
      <c r="D2303" s="296" t="s">
        <v>8774</v>
      </c>
      <c r="E2303" s="297">
        <v>1767</v>
      </c>
    </row>
    <row r="2304" spans="1:5" ht="14.4" x14ac:dyDescent="0.3">
      <c r="A2304" s="294" t="s">
        <v>2487</v>
      </c>
      <c r="B2304" s="295">
        <v>2000</v>
      </c>
      <c r="D2304" s="296" t="s">
        <v>8775</v>
      </c>
      <c r="E2304" s="297">
        <v>2000</v>
      </c>
    </row>
    <row r="2305" spans="1:5" ht="14.4" x14ac:dyDescent="0.3">
      <c r="A2305" s="294" t="s">
        <v>2488</v>
      </c>
      <c r="B2305" s="295">
        <v>3467</v>
      </c>
      <c r="D2305" s="296" t="s">
        <v>8776</v>
      </c>
      <c r="E2305" s="297">
        <v>3467</v>
      </c>
    </row>
    <row r="2306" spans="1:5" ht="14.4" x14ac:dyDescent="0.3">
      <c r="A2306" s="294" t="s">
        <v>2489</v>
      </c>
      <c r="B2306" s="295">
        <v>1497.05</v>
      </c>
      <c r="D2306" s="296" t="s">
        <v>8777</v>
      </c>
      <c r="E2306" s="297">
        <v>1497.05</v>
      </c>
    </row>
    <row r="2307" spans="1:5" ht="14.4" x14ac:dyDescent="0.3">
      <c r="A2307" s="294" t="s">
        <v>2490</v>
      </c>
      <c r="B2307" s="295">
        <v>23851.62</v>
      </c>
      <c r="D2307" s="296" t="s">
        <v>8778</v>
      </c>
      <c r="E2307" s="297">
        <v>23851.62</v>
      </c>
    </row>
    <row r="2308" spans="1:5" ht="14.4" x14ac:dyDescent="0.3">
      <c r="A2308" s="294" t="s">
        <v>2491</v>
      </c>
      <c r="B2308" s="295">
        <v>13175</v>
      </c>
      <c r="D2308" s="296" t="s">
        <v>8779</v>
      </c>
      <c r="E2308" s="297">
        <v>13175</v>
      </c>
    </row>
    <row r="2309" spans="1:5" ht="14.4" x14ac:dyDescent="0.3">
      <c r="A2309" s="294" t="s">
        <v>2492</v>
      </c>
      <c r="B2309" s="295">
        <v>4084</v>
      </c>
      <c r="D2309" s="296" t="s">
        <v>8780</v>
      </c>
      <c r="E2309" s="297">
        <v>4084</v>
      </c>
    </row>
    <row r="2310" spans="1:5" ht="14.4" x14ac:dyDescent="0.3">
      <c r="A2310" s="294" t="s">
        <v>2493</v>
      </c>
      <c r="B2310" s="295">
        <v>8683.7199999999993</v>
      </c>
      <c r="D2310" s="296" t="s">
        <v>8781</v>
      </c>
      <c r="E2310" s="297">
        <v>8683.7199999999993</v>
      </c>
    </row>
    <row r="2311" spans="1:5" ht="14.4" x14ac:dyDescent="0.3">
      <c r="A2311" s="294" t="s">
        <v>2494</v>
      </c>
      <c r="B2311" s="295">
        <v>1179.18</v>
      </c>
      <c r="D2311" s="296" t="s">
        <v>8782</v>
      </c>
      <c r="E2311" s="297">
        <v>1179.18</v>
      </c>
    </row>
    <row r="2312" spans="1:5" ht="14.4" x14ac:dyDescent="0.3">
      <c r="A2312" s="294" t="s">
        <v>2495</v>
      </c>
      <c r="B2312" s="295">
        <v>60889</v>
      </c>
      <c r="D2312" s="296" t="s">
        <v>8783</v>
      </c>
      <c r="E2312" s="297">
        <v>60889</v>
      </c>
    </row>
    <row r="2313" spans="1:5" ht="14.4" x14ac:dyDescent="0.3">
      <c r="A2313" s="294" t="s">
        <v>2496</v>
      </c>
      <c r="B2313" s="295">
        <v>2000</v>
      </c>
      <c r="D2313" s="296" t="s">
        <v>8784</v>
      </c>
      <c r="E2313" s="297">
        <v>2000</v>
      </c>
    </row>
    <row r="2314" spans="1:5" ht="14.4" x14ac:dyDescent="0.3">
      <c r="A2314" s="294" t="s">
        <v>2497</v>
      </c>
      <c r="B2314" s="295">
        <v>4621.28</v>
      </c>
      <c r="D2314" s="296" t="s">
        <v>8785</v>
      </c>
      <c r="E2314" s="297">
        <v>4621.28</v>
      </c>
    </row>
    <row r="2315" spans="1:5" ht="14.4" x14ac:dyDescent="0.3">
      <c r="A2315" s="294" t="s">
        <v>2498</v>
      </c>
      <c r="B2315" s="295">
        <v>37560</v>
      </c>
      <c r="D2315" s="296" t="s">
        <v>8786</v>
      </c>
      <c r="E2315" s="297">
        <v>37560</v>
      </c>
    </row>
    <row r="2316" spans="1:5" ht="14.4" x14ac:dyDescent="0.3">
      <c r="A2316" s="294" t="s">
        <v>2499</v>
      </c>
      <c r="B2316" s="295">
        <v>10548</v>
      </c>
      <c r="D2316" s="296" t="s">
        <v>8787</v>
      </c>
      <c r="E2316" s="297">
        <v>10548</v>
      </c>
    </row>
    <row r="2317" spans="1:5" ht="14.4" x14ac:dyDescent="0.3">
      <c r="A2317" s="294" t="s">
        <v>4126</v>
      </c>
      <c r="B2317" s="295">
        <v>3721</v>
      </c>
      <c r="D2317" s="296" t="s">
        <v>10503</v>
      </c>
      <c r="E2317" s="297">
        <v>3721</v>
      </c>
    </row>
    <row r="2318" spans="1:5" ht="14.4" x14ac:dyDescent="0.3">
      <c r="A2318" s="294" t="s">
        <v>2500</v>
      </c>
      <c r="B2318" s="295">
        <v>70151</v>
      </c>
      <c r="D2318" s="296" t="s">
        <v>8788</v>
      </c>
      <c r="E2318" s="297">
        <v>70151</v>
      </c>
    </row>
    <row r="2319" spans="1:5" ht="14.4" x14ac:dyDescent="0.3">
      <c r="A2319" s="294" t="s">
        <v>2501</v>
      </c>
      <c r="B2319" s="295">
        <v>1637.08</v>
      </c>
      <c r="D2319" s="296" t="s">
        <v>8789</v>
      </c>
      <c r="E2319" s="297">
        <v>1637.08</v>
      </c>
    </row>
    <row r="2320" spans="1:5" ht="14.4" x14ac:dyDescent="0.3">
      <c r="A2320" s="294" t="s">
        <v>2502</v>
      </c>
      <c r="B2320" s="295">
        <v>2000</v>
      </c>
      <c r="D2320" s="296" t="s">
        <v>8790</v>
      </c>
      <c r="E2320" s="297">
        <v>2000</v>
      </c>
    </row>
    <row r="2321" spans="1:5" ht="14.4" x14ac:dyDescent="0.3">
      <c r="A2321" s="294" t="s">
        <v>2503</v>
      </c>
      <c r="B2321" s="295">
        <v>25907</v>
      </c>
      <c r="D2321" s="296" t="s">
        <v>8791</v>
      </c>
      <c r="E2321" s="297">
        <v>25907</v>
      </c>
    </row>
    <row r="2322" spans="1:5" ht="14.4" x14ac:dyDescent="0.3">
      <c r="A2322" s="294" t="s">
        <v>2504</v>
      </c>
      <c r="B2322" s="295">
        <v>2000</v>
      </c>
      <c r="D2322" s="296" t="s">
        <v>8792</v>
      </c>
      <c r="E2322" s="297">
        <v>2000</v>
      </c>
    </row>
    <row r="2323" spans="1:5" ht="14.4" x14ac:dyDescent="0.3">
      <c r="A2323" s="294" t="s">
        <v>2505</v>
      </c>
      <c r="B2323" s="295">
        <v>40791</v>
      </c>
      <c r="D2323" s="296" t="s">
        <v>8793</v>
      </c>
      <c r="E2323" s="297">
        <v>40791</v>
      </c>
    </row>
    <row r="2324" spans="1:5" ht="14.4" x14ac:dyDescent="0.3">
      <c r="A2324" s="294" t="s">
        <v>2506</v>
      </c>
      <c r="B2324" s="295">
        <v>158527</v>
      </c>
      <c r="D2324" s="296" t="s">
        <v>8794</v>
      </c>
      <c r="E2324" s="297">
        <v>158527</v>
      </c>
    </row>
    <row r="2325" spans="1:5" ht="14.4" x14ac:dyDescent="0.3">
      <c r="A2325" s="294" t="s">
        <v>2507</v>
      </c>
      <c r="B2325" s="295">
        <v>273</v>
      </c>
      <c r="D2325" s="296" t="s">
        <v>8795</v>
      </c>
      <c r="E2325" s="297">
        <v>273</v>
      </c>
    </row>
    <row r="2326" spans="1:5" ht="14.4" x14ac:dyDescent="0.3">
      <c r="A2326" s="294" t="s">
        <v>2508</v>
      </c>
      <c r="B2326" s="295">
        <v>2000</v>
      </c>
      <c r="D2326" s="296" t="s">
        <v>8796</v>
      </c>
      <c r="E2326" s="297">
        <v>2000</v>
      </c>
    </row>
    <row r="2327" spans="1:5" ht="14.4" x14ac:dyDescent="0.3">
      <c r="A2327" s="294" t="s">
        <v>2509</v>
      </c>
      <c r="B2327" s="295">
        <v>19337.38</v>
      </c>
      <c r="D2327" s="296" t="s">
        <v>8797</v>
      </c>
      <c r="E2327" s="297">
        <v>19337.38</v>
      </c>
    </row>
    <row r="2328" spans="1:5" ht="14.4" x14ac:dyDescent="0.3">
      <c r="A2328" s="294" t="s">
        <v>2510</v>
      </c>
      <c r="B2328" s="295">
        <v>6096</v>
      </c>
      <c r="D2328" s="296" t="s">
        <v>8798</v>
      </c>
      <c r="E2328" s="297">
        <v>6096</v>
      </c>
    </row>
    <row r="2329" spans="1:5" ht="14.4" x14ac:dyDescent="0.3">
      <c r="A2329" s="294" t="s">
        <v>2511</v>
      </c>
      <c r="B2329" s="295">
        <v>15940</v>
      </c>
      <c r="D2329" s="296" t="s">
        <v>8799</v>
      </c>
      <c r="E2329" s="297">
        <v>15940</v>
      </c>
    </row>
    <row r="2330" spans="1:5" ht="14.4" x14ac:dyDescent="0.3">
      <c r="A2330" s="294" t="s">
        <v>2512</v>
      </c>
      <c r="B2330" s="295">
        <v>17467</v>
      </c>
      <c r="D2330" s="296" t="s">
        <v>8800</v>
      </c>
      <c r="E2330" s="297">
        <v>17467</v>
      </c>
    </row>
    <row r="2331" spans="1:5" ht="14.4" x14ac:dyDescent="0.3">
      <c r="A2331" s="294" t="s">
        <v>2513</v>
      </c>
      <c r="B2331" s="295">
        <v>2919.17</v>
      </c>
      <c r="D2331" s="296" t="s">
        <v>8801</v>
      </c>
      <c r="E2331" s="297">
        <v>2919.17</v>
      </c>
    </row>
    <row r="2332" spans="1:5" ht="14.4" x14ac:dyDescent="0.3">
      <c r="A2332" s="294" t="s">
        <v>2514</v>
      </c>
      <c r="B2332" s="295">
        <v>11623</v>
      </c>
      <c r="D2332" s="296" t="s">
        <v>8802</v>
      </c>
      <c r="E2332" s="297">
        <v>11623</v>
      </c>
    </row>
    <row r="2333" spans="1:5" ht="14.4" x14ac:dyDescent="0.3">
      <c r="A2333" s="294" t="s">
        <v>2515</v>
      </c>
      <c r="B2333" s="295">
        <v>13878.72</v>
      </c>
      <c r="D2333" s="296" t="s">
        <v>8803</v>
      </c>
      <c r="E2333" s="297">
        <v>13878.72</v>
      </c>
    </row>
    <row r="2334" spans="1:5" ht="14.4" x14ac:dyDescent="0.3">
      <c r="A2334" s="294" t="s">
        <v>2516</v>
      </c>
      <c r="B2334" s="295">
        <v>2412</v>
      </c>
      <c r="D2334" s="296" t="s">
        <v>8804</v>
      </c>
      <c r="E2334" s="297">
        <v>2412</v>
      </c>
    </row>
    <row r="2335" spans="1:5" ht="14.4" x14ac:dyDescent="0.3">
      <c r="A2335" s="294" t="s">
        <v>2517</v>
      </c>
      <c r="B2335" s="295">
        <v>3635</v>
      </c>
      <c r="D2335" s="296" t="s">
        <v>8805</v>
      </c>
      <c r="E2335" s="297">
        <v>3635</v>
      </c>
    </row>
    <row r="2336" spans="1:5" ht="14.4" x14ac:dyDescent="0.3">
      <c r="A2336" s="294" t="s">
        <v>2518</v>
      </c>
      <c r="B2336" s="295">
        <v>11186</v>
      </c>
      <c r="D2336" s="296" t="s">
        <v>8806</v>
      </c>
      <c r="E2336" s="297">
        <v>11186</v>
      </c>
    </row>
    <row r="2337" spans="1:5" ht="14.4" x14ac:dyDescent="0.3">
      <c r="A2337" s="294" t="s">
        <v>2519</v>
      </c>
      <c r="B2337" s="295">
        <v>2000</v>
      </c>
      <c r="D2337" s="296" t="s">
        <v>8807</v>
      </c>
      <c r="E2337" s="297">
        <v>2000</v>
      </c>
    </row>
    <row r="2338" spans="1:5" ht="14.4" x14ac:dyDescent="0.3">
      <c r="A2338" s="294" t="s">
        <v>2520</v>
      </c>
      <c r="B2338" s="295">
        <v>7781</v>
      </c>
      <c r="D2338" s="296" t="s">
        <v>8808</v>
      </c>
      <c r="E2338" s="297">
        <v>7781</v>
      </c>
    </row>
    <row r="2339" spans="1:5" ht="14.4" x14ac:dyDescent="0.3">
      <c r="A2339" s="294" t="s">
        <v>2521</v>
      </c>
      <c r="B2339" s="295">
        <v>2000</v>
      </c>
      <c r="D2339" s="296" t="s">
        <v>8809</v>
      </c>
      <c r="E2339" s="297">
        <v>2000</v>
      </c>
    </row>
    <row r="2340" spans="1:5" ht="14.4" x14ac:dyDescent="0.3">
      <c r="A2340" s="294" t="s">
        <v>2522</v>
      </c>
      <c r="B2340" s="295">
        <v>2000</v>
      </c>
      <c r="D2340" s="296" t="s">
        <v>8810</v>
      </c>
      <c r="E2340" s="297">
        <v>2000</v>
      </c>
    </row>
    <row r="2341" spans="1:5" ht="14.4" x14ac:dyDescent="0.3">
      <c r="A2341" s="294" t="s">
        <v>2523</v>
      </c>
      <c r="B2341" s="295">
        <v>68757.679999999993</v>
      </c>
      <c r="D2341" s="296" t="s">
        <v>8811</v>
      </c>
      <c r="E2341" s="297">
        <v>68757.679999999993</v>
      </c>
    </row>
    <row r="2342" spans="1:5" ht="14.4" x14ac:dyDescent="0.3">
      <c r="A2342" s="294" t="s">
        <v>2524</v>
      </c>
      <c r="B2342" s="295">
        <v>4257</v>
      </c>
      <c r="D2342" s="296" t="s">
        <v>8812</v>
      </c>
      <c r="E2342" s="297">
        <v>4257</v>
      </c>
    </row>
    <row r="2343" spans="1:5" ht="14.4" x14ac:dyDescent="0.3">
      <c r="A2343" s="294" t="s">
        <v>4127</v>
      </c>
      <c r="B2343" s="295">
        <v>303</v>
      </c>
      <c r="D2343" s="296" t="s">
        <v>10504</v>
      </c>
      <c r="E2343" s="297">
        <v>303</v>
      </c>
    </row>
    <row r="2344" spans="1:5" ht="14.4" x14ac:dyDescent="0.3">
      <c r="A2344" s="294" t="s">
        <v>4128</v>
      </c>
      <c r="B2344" s="295">
        <v>2138.69</v>
      </c>
      <c r="D2344" s="296" t="s">
        <v>8813</v>
      </c>
      <c r="E2344" s="297">
        <v>2138.69</v>
      </c>
    </row>
    <row r="2345" spans="1:5" ht="14.4" x14ac:dyDescent="0.3">
      <c r="A2345" s="294" t="s">
        <v>2525</v>
      </c>
      <c r="B2345" s="295">
        <v>1147</v>
      </c>
      <c r="D2345" s="296" t="s">
        <v>8814</v>
      </c>
      <c r="E2345" s="297">
        <v>1147</v>
      </c>
    </row>
    <row r="2346" spans="1:5" ht="14.4" x14ac:dyDescent="0.3">
      <c r="A2346" s="294" t="s">
        <v>2526</v>
      </c>
      <c r="B2346" s="295">
        <v>20760.849999999999</v>
      </c>
      <c r="D2346" s="296" t="s">
        <v>8815</v>
      </c>
      <c r="E2346" s="297">
        <v>20760.849999999999</v>
      </c>
    </row>
    <row r="2347" spans="1:5" ht="14.4" x14ac:dyDescent="0.3">
      <c r="A2347" s="294" t="s">
        <v>2527</v>
      </c>
      <c r="B2347" s="295">
        <v>2467</v>
      </c>
      <c r="D2347" s="296" t="s">
        <v>8816</v>
      </c>
      <c r="E2347" s="297">
        <v>2467</v>
      </c>
    </row>
    <row r="2348" spans="1:5" ht="14.4" x14ac:dyDescent="0.3">
      <c r="A2348" s="294" t="s">
        <v>2528</v>
      </c>
      <c r="B2348" s="295">
        <v>2903</v>
      </c>
      <c r="D2348" s="296" t="s">
        <v>8817</v>
      </c>
      <c r="E2348" s="297">
        <v>2903</v>
      </c>
    </row>
    <row r="2349" spans="1:5" ht="14.4" x14ac:dyDescent="0.3">
      <c r="A2349" s="294" t="s">
        <v>2529</v>
      </c>
      <c r="B2349" s="295">
        <v>268346</v>
      </c>
      <c r="D2349" s="296" t="s">
        <v>8818</v>
      </c>
      <c r="E2349" s="297">
        <v>268346</v>
      </c>
    </row>
    <row r="2350" spans="1:5" ht="14.4" x14ac:dyDescent="0.3">
      <c r="A2350" s="294" t="s">
        <v>4129</v>
      </c>
      <c r="B2350" s="295">
        <v>1999.25</v>
      </c>
      <c r="D2350" s="296" t="s">
        <v>10505</v>
      </c>
      <c r="E2350" s="297">
        <v>1999.25</v>
      </c>
    </row>
    <row r="2351" spans="1:5" ht="14.4" x14ac:dyDescent="0.3">
      <c r="A2351" s="294" t="s">
        <v>2530</v>
      </c>
      <c r="B2351" s="295">
        <v>2000</v>
      </c>
      <c r="D2351" s="296" t="s">
        <v>8819</v>
      </c>
      <c r="E2351" s="297">
        <v>2000</v>
      </c>
    </row>
    <row r="2352" spans="1:5" ht="14.4" x14ac:dyDescent="0.3">
      <c r="A2352" s="294" t="s">
        <v>2531</v>
      </c>
      <c r="B2352" s="295">
        <v>2000</v>
      </c>
      <c r="D2352" s="296" t="s">
        <v>8820</v>
      </c>
      <c r="E2352" s="297">
        <v>2000</v>
      </c>
    </row>
    <row r="2353" spans="1:5" ht="14.4" x14ac:dyDescent="0.3">
      <c r="A2353" s="294" t="s">
        <v>2532</v>
      </c>
      <c r="B2353" s="295">
        <v>8360.75</v>
      </c>
      <c r="D2353" s="296" t="s">
        <v>8821</v>
      </c>
      <c r="E2353" s="297">
        <v>8360.75</v>
      </c>
    </row>
    <row r="2354" spans="1:5" ht="14.4" x14ac:dyDescent="0.3">
      <c r="A2354" s="294" t="s">
        <v>2533</v>
      </c>
      <c r="B2354" s="295">
        <v>2002</v>
      </c>
      <c r="D2354" s="296" t="s">
        <v>8822</v>
      </c>
      <c r="E2354" s="297">
        <v>2002</v>
      </c>
    </row>
    <row r="2355" spans="1:5" ht="14.4" x14ac:dyDescent="0.3">
      <c r="A2355" s="294" t="s">
        <v>2534</v>
      </c>
      <c r="B2355" s="295">
        <v>2000</v>
      </c>
      <c r="D2355" s="296" t="s">
        <v>8823</v>
      </c>
      <c r="E2355" s="297">
        <v>2000</v>
      </c>
    </row>
    <row r="2356" spans="1:5" ht="14.4" x14ac:dyDescent="0.3">
      <c r="A2356" s="294" t="s">
        <v>2535</v>
      </c>
      <c r="B2356" s="295">
        <v>698</v>
      </c>
      <c r="D2356" s="296" t="s">
        <v>10506</v>
      </c>
      <c r="E2356" s="297">
        <v>698</v>
      </c>
    </row>
    <row r="2357" spans="1:5" ht="14.4" x14ac:dyDescent="0.3">
      <c r="A2357" s="294" t="s">
        <v>2536</v>
      </c>
      <c r="B2357" s="295">
        <v>375</v>
      </c>
      <c r="D2357" s="296" t="s">
        <v>8824</v>
      </c>
      <c r="E2357" s="297">
        <v>375</v>
      </c>
    </row>
    <row r="2358" spans="1:5" ht="14.4" x14ac:dyDescent="0.3">
      <c r="A2358" s="294" t="s">
        <v>2537</v>
      </c>
      <c r="B2358" s="295">
        <v>2000</v>
      </c>
      <c r="D2358" s="296" t="s">
        <v>8825</v>
      </c>
      <c r="E2358" s="297">
        <v>2000</v>
      </c>
    </row>
    <row r="2359" spans="1:5" ht="14.4" x14ac:dyDescent="0.3">
      <c r="A2359" s="294" t="s">
        <v>2538</v>
      </c>
      <c r="B2359" s="295">
        <v>2000</v>
      </c>
      <c r="D2359" s="296" t="s">
        <v>8826</v>
      </c>
      <c r="E2359" s="297">
        <v>2000</v>
      </c>
    </row>
    <row r="2360" spans="1:5" ht="14.4" x14ac:dyDescent="0.3">
      <c r="A2360" s="294" t="s">
        <v>2539</v>
      </c>
      <c r="B2360" s="295">
        <v>2000</v>
      </c>
      <c r="D2360" s="296" t="s">
        <v>8827</v>
      </c>
      <c r="E2360" s="297">
        <v>2000</v>
      </c>
    </row>
    <row r="2361" spans="1:5" ht="14.4" x14ac:dyDescent="0.3">
      <c r="A2361" s="294" t="s">
        <v>4130</v>
      </c>
      <c r="B2361" s="295">
        <v>2000</v>
      </c>
      <c r="D2361" s="296" t="s">
        <v>8828</v>
      </c>
      <c r="E2361" s="297">
        <v>2000</v>
      </c>
    </row>
    <row r="2362" spans="1:5" ht="14.4" x14ac:dyDescent="0.3">
      <c r="A2362" s="294" t="s">
        <v>2540</v>
      </c>
      <c r="B2362" s="295">
        <v>4560</v>
      </c>
      <c r="D2362" s="296" t="s">
        <v>8829</v>
      </c>
      <c r="E2362" s="297">
        <v>4560</v>
      </c>
    </row>
    <row r="2363" spans="1:5" ht="14.4" x14ac:dyDescent="0.3">
      <c r="A2363" s="294" t="s">
        <v>2541</v>
      </c>
      <c r="B2363" s="295">
        <v>2295</v>
      </c>
      <c r="D2363" s="296" t="s">
        <v>8830</v>
      </c>
      <c r="E2363" s="297">
        <v>2295</v>
      </c>
    </row>
    <row r="2364" spans="1:5" ht="14.4" x14ac:dyDescent="0.3">
      <c r="A2364" s="294" t="s">
        <v>2542</v>
      </c>
      <c r="B2364" s="295">
        <v>2000</v>
      </c>
      <c r="D2364" s="296" t="s">
        <v>8831</v>
      </c>
      <c r="E2364" s="297">
        <v>2000</v>
      </c>
    </row>
    <row r="2365" spans="1:5" ht="14.4" x14ac:dyDescent="0.3">
      <c r="A2365" s="294" t="s">
        <v>2543</v>
      </c>
      <c r="B2365" s="295">
        <v>9734</v>
      </c>
      <c r="D2365" s="296" t="s">
        <v>8832</v>
      </c>
      <c r="E2365" s="297">
        <v>9734</v>
      </c>
    </row>
    <row r="2366" spans="1:5" ht="14.4" x14ac:dyDescent="0.3">
      <c r="A2366" s="294" t="s">
        <v>2544</v>
      </c>
      <c r="B2366" s="295">
        <v>45757.07</v>
      </c>
      <c r="D2366" s="296" t="s">
        <v>8833</v>
      </c>
      <c r="E2366" s="297">
        <v>45757.07</v>
      </c>
    </row>
    <row r="2367" spans="1:5" ht="14.4" x14ac:dyDescent="0.3">
      <c r="A2367" s="294" t="s">
        <v>2545</v>
      </c>
      <c r="B2367" s="295">
        <v>2000</v>
      </c>
      <c r="D2367" s="296" t="s">
        <v>8834</v>
      </c>
      <c r="E2367" s="297">
        <v>2000</v>
      </c>
    </row>
    <row r="2368" spans="1:5" ht="14.4" x14ac:dyDescent="0.3">
      <c r="A2368" s="294" t="s">
        <v>2546</v>
      </c>
      <c r="B2368" s="295">
        <v>21134.7</v>
      </c>
      <c r="D2368" s="296" t="s">
        <v>8835</v>
      </c>
      <c r="E2368" s="297">
        <v>21134.7</v>
      </c>
    </row>
    <row r="2369" spans="1:5" ht="14.4" x14ac:dyDescent="0.3">
      <c r="A2369" s="294" t="s">
        <v>2547</v>
      </c>
      <c r="B2369" s="295">
        <v>2000</v>
      </c>
      <c r="D2369" s="296" t="s">
        <v>8836</v>
      </c>
      <c r="E2369" s="297">
        <v>2000</v>
      </c>
    </row>
    <row r="2370" spans="1:5" ht="14.4" x14ac:dyDescent="0.3">
      <c r="A2370" s="294" t="s">
        <v>2548</v>
      </c>
      <c r="B2370" s="295">
        <v>28813</v>
      </c>
      <c r="D2370" s="296" t="s">
        <v>8837</v>
      </c>
      <c r="E2370" s="297">
        <v>28813</v>
      </c>
    </row>
    <row r="2371" spans="1:5" ht="14.4" x14ac:dyDescent="0.3">
      <c r="A2371" s="294" t="s">
        <v>2549</v>
      </c>
      <c r="B2371" s="295">
        <v>21356.81</v>
      </c>
      <c r="D2371" s="296" t="s">
        <v>8838</v>
      </c>
      <c r="E2371" s="297">
        <v>21356.81</v>
      </c>
    </row>
    <row r="2372" spans="1:5" ht="14.4" x14ac:dyDescent="0.3">
      <c r="A2372" s="294" t="s">
        <v>2550</v>
      </c>
      <c r="B2372" s="295">
        <v>7757.41</v>
      </c>
      <c r="D2372" s="296" t="s">
        <v>8839</v>
      </c>
      <c r="E2372" s="297">
        <v>7757.41</v>
      </c>
    </row>
    <row r="2373" spans="1:5" ht="14.4" x14ac:dyDescent="0.3">
      <c r="A2373" s="294" t="s">
        <v>2551</v>
      </c>
      <c r="B2373" s="295">
        <v>5036</v>
      </c>
      <c r="D2373" s="296" t="s">
        <v>8840</v>
      </c>
      <c r="E2373" s="297">
        <v>5036</v>
      </c>
    </row>
    <row r="2374" spans="1:5" ht="14.4" x14ac:dyDescent="0.3">
      <c r="A2374" s="294" t="s">
        <v>2552</v>
      </c>
      <c r="B2374" s="295">
        <v>1000000</v>
      </c>
      <c r="D2374" s="296" t="s">
        <v>8841</v>
      </c>
      <c r="E2374" s="297">
        <v>1000000</v>
      </c>
    </row>
    <row r="2375" spans="1:5" ht="14.4" x14ac:dyDescent="0.3">
      <c r="A2375" s="294" t="s">
        <v>2553</v>
      </c>
      <c r="B2375" s="295">
        <v>107212</v>
      </c>
      <c r="D2375" s="296" t="s">
        <v>8842</v>
      </c>
      <c r="E2375" s="297">
        <v>107212</v>
      </c>
    </row>
    <row r="2376" spans="1:5" ht="14.4" x14ac:dyDescent="0.3">
      <c r="A2376" s="294" t="s">
        <v>2554</v>
      </c>
      <c r="B2376" s="295">
        <v>3961</v>
      </c>
      <c r="D2376" s="296" t="s">
        <v>8843</v>
      </c>
      <c r="E2376" s="297">
        <v>3961</v>
      </c>
    </row>
    <row r="2377" spans="1:5" ht="14.4" x14ac:dyDescent="0.3">
      <c r="A2377" s="294" t="s">
        <v>2555</v>
      </c>
      <c r="B2377" s="295">
        <v>97308</v>
      </c>
      <c r="D2377" s="296" t="s">
        <v>8844</v>
      </c>
      <c r="E2377" s="297">
        <v>97308</v>
      </c>
    </row>
    <row r="2378" spans="1:5" ht="14.4" x14ac:dyDescent="0.3">
      <c r="A2378" s="294" t="s">
        <v>2556</v>
      </c>
      <c r="B2378" s="295">
        <v>99645</v>
      </c>
      <c r="D2378" s="296" t="s">
        <v>8845</v>
      </c>
      <c r="E2378" s="297">
        <v>99645</v>
      </c>
    </row>
    <row r="2379" spans="1:5" ht="14.4" x14ac:dyDescent="0.3">
      <c r="A2379" s="294" t="s">
        <v>2557</v>
      </c>
      <c r="B2379" s="295">
        <v>82529</v>
      </c>
      <c r="D2379" s="296" t="s">
        <v>8846</v>
      </c>
      <c r="E2379" s="297">
        <v>82529</v>
      </c>
    </row>
    <row r="2380" spans="1:5" ht="14.4" x14ac:dyDescent="0.3">
      <c r="A2380" s="294" t="s">
        <v>2558</v>
      </c>
      <c r="B2380" s="295">
        <v>115000</v>
      </c>
      <c r="D2380" s="296" t="s">
        <v>8847</v>
      </c>
      <c r="E2380" s="297">
        <v>115000</v>
      </c>
    </row>
    <row r="2381" spans="1:5" ht="14.4" x14ac:dyDescent="0.3">
      <c r="A2381" s="294" t="s">
        <v>2559</v>
      </c>
      <c r="B2381" s="295">
        <v>34028</v>
      </c>
      <c r="D2381" s="296" t="s">
        <v>8848</v>
      </c>
      <c r="E2381" s="297">
        <v>34028</v>
      </c>
    </row>
    <row r="2382" spans="1:5" ht="14.4" x14ac:dyDescent="0.3">
      <c r="A2382" s="294" t="s">
        <v>2560</v>
      </c>
      <c r="B2382" s="295">
        <v>68258</v>
      </c>
      <c r="D2382" s="296" t="s">
        <v>8849</v>
      </c>
      <c r="E2382" s="297">
        <v>68258</v>
      </c>
    </row>
    <row r="2383" spans="1:5" ht="14.4" x14ac:dyDescent="0.3">
      <c r="A2383" s="294" t="s">
        <v>4131</v>
      </c>
      <c r="B2383" s="295">
        <v>7059</v>
      </c>
      <c r="D2383" s="296" t="s">
        <v>10507</v>
      </c>
      <c r="E2383" s="297">
        <v>7059</v>
      </c>
    </row>
    <row r="2384" spans="1:5" ht="14.4" x14ac:dyDescent="0.3">
      <c r="A2384" s="294" t="s">
        <v>4132</v>
      </c>
      <c r="B2384" s="295">
        <v>1100000</v>
      </c>
      <c r="D2384" s="296" t="s">
        <v>8850</v>
      </c>
      <c r="E2384" s="297">
        <v>1100000</v>
      </c>
    </row>
    <row r="2385" spans="1:5" ht="14.4" x14ac:dyDescent="0.3">
      <c r="A2385" s="294" t="s">
        <v>2561</v>
      </c>
      <c r="B2385" s="295">
        <v>375.22</v>
      </c>
      <c r="D2385" s="296" t="s">
        <v>8851</v>
      </c>
      <c r="E2385" s="297">
        <v>375.22</v>
      </c>
    </row>
    <row r="2386" spans="1:5" ht="14.4" x14ac:dyDescent="0.3">
      <c r="A2386" s="294" t="s">
        <v>2562</v>
      </c>
      <c r="B2386" s="295">
        <v>13880.68</v>
      </c>
      <c r="D2386" s="296" t="s">
        <v>8852</v>
      </c>
      <c r="E2386" s="297">
        <v>13880.68</v>
      </c>
    </row>
    <row r="2387" spans="1:5" ht="14.4" x14ac:dyDescent="0.3">
      <c r="A2387" s="294" t="s">
        <v>2563</v>
      </c>
      <c r="B2387" s="295">
        <v>207905</v>
      </c>
      <c r="D2387" s="296" t="s">
        <v>8853</v>
      </c>
      <c r="E2387" s="297">
        <v>207905</v>
      </c>
    </row>
    <row r="2388" spans="1:5" ht="14.4" x14ac:dyDescent="0.3">
      <c r="A2388" s="294" t="s">
        <v>2564</v>
      </c>
      <c r="B2388" s="295">
        <v>7511</v>
      </c>
      <c r="D2388" s="296" t="s">
        <v>8854</v>
      </c>
      <c r="E2388" s="297">
        <v>7511</v>
      </c>
    </row>
    <row r="2389" spans="1:5" ht="14.4" x14ac:dyDescent="0.3">
      <c r="A2389" s="294" t="s">
        <v>2565</v>
      </c>
      <c r="B2389" s="295">
        <v>1971.88</v>
      </c>
      <c r="D2389" s="296" t="s">
        <v>8855</v>
      </c>
      <c r="E2389" s="297">
        <v>1971.88</v>
      </c>
    </row>
    <row r="2390" spans="1:5" ht="14.4" x14ac:dyDescent="0.3">
      <c r="A2390" s="294" t="s">
        <v>2566</v>
      </c>
      <c r="B2390" s="295">
        <v>17137</v>
      </c>
      <c r="D2390" s="296" t="s">
        <v>8856</v>
      </c>
      <c r="E2390" s="297">
        <v>17137</v>
      </c>
    </row>
    <row r="2391" spans="1:5" ht="14.4" x14ac:dyDescent="0.3">
      <c r="A2391" s="294" t="s">
        <v>2567</v>
      </c>
      <c r="B2391" s="295">
        <v>2785.59</v>
      </c>
      <c r="D2391" s="296" t="s">
        <v>8857</v>
      </c>
      <c r="E2391" s="297">
        <v>2785.59</v>
      </c>
    </row>
    <row r="2392" spans="1:5" ht="14.4" x14ac:dyDescent="0.3">
      <c r="A2392" s="294" t="s">
        <v>2568</v>
      </c>
      <c r="B2392" s="295">
        <v>254247</v>
      </c>
      <c r="D2392" s="296" t="s">
        <v>8858</v>
      </c>
      <c r="E2392" s="297">
        <v>254247</v>
      </c>
    </row>
    <row r="2393" spans="1:5" ht="14.4" x14ac:dyDescent="0.3">
      <c r="A2393" s="294" t="s">
        <v>2569</v>
      </c>
      <c r="B2393" s="295">
        <v>61231</v>
      </c>
      <c r="D2393" s="296" t="s">
        <v>8859</v>
      </c>
      <c r="E2393" s="297">
        <v>61231</v>
      </c>
    </row>
    <row r="2394" spans="1:5" ht="14.4" x14ac:dyDescent="0.3">
      <c r="A2394" s="294" t="s">
        <v>2570</v>
      </c>
      <c r="B2394" s="295">
        <v>29022</v>
      </c>
      <c r="D2394" s="296" t="s">
        <v>8860</v>
      </c>
      <c r="E2394" s="297">
        <v>29022</v>
      </c>
    </row>
    <row r="2395" spans="1:5" ht="14.4" x14ac:dyDescent="0.3">
      <c r="A2395" s="294" t="s">
        <v>2571</v>
      </c>
      <c r="B2395" s="295">
        <v>54326</v>
      </c>
      <c r="D2395" s="296" t="s">
        <v>8861</v>
      </c>
      <c r="E2395" s="297">
        <v>54326</v>
      </c>
    </row>
    <row r="2396" spans="1:5" ht="14.4" x14ac:dyDescent="0.3">
      <c r="A2396" s="294" t="s">
        <v>2572</v>
      </c>
      <c r="B2396" s="295">
        <v>80562.240000000005</v>
      </c>
      <c r="D2396" s="296" t="s">
        <v>8862</v>
      </c>
      <c r="E2396" s="297">
        <v>80562.240000000005</v>
      </c>
    </row>
    <row r="2397" spans="1:5" ht="14.4" x14ac:dyDescent="0.3">
      <c r="A2397" s="294" t="s">
        <v>2573</v>
      </c>
      <c r="B2397" s="295">
        <v>2507</v>
      </c>
      <c r="D2397" s="296" t="s">
        <v>8863</v>
      </c>
      <c r="E2397" s="297">
        <v>2507</v>
      </c>
    </row>
    <row r="2398" spans="1:5" ht="14.4" x14ac:dyDescent="0.3">
      <c r="A2398" s="294" t="s">
        <v>2574</v>
      </c>
      <c r="B2398" s="295">
        <v>118514</v>
      </c>
      <c r="D2398" s="296" t="s">
        <v>8864</v>
      </c>
      <c r="E2398" s="297">
        <v>118514</v>
      </c>
    </row>
    <row r="2399" spans="1:5" ht="14.4" x14ac:dyDescent="0.3">
      <c r="A2399" s="294" t="s">
        <v>2575</v>
      </c>
      <c r="B2399" s="295">
        <v>8013</v>
      </c>
      <c r="D2399" s="296" t="s">
        <v>8865</v>
      </c>
      <c r="E2399" s="297">
        <v>8013</v>
      </c>
    </row>
    <row r="2400" spans="1:5" ht="14.4" x14ac:dyDescent="0.3">
      <c r="A2400" s="294" t="s">
        <v>2576</v>
      </c>
      <c r="B2400" s="295">
        <v>18178.86</v>
      </c>
      <c r="D2400" s="296" t="s">
        <v>8866</v>
      </c>
      <c r="E2400" s="297">
        <v>18178.86</v>
      </c>
    </row>
    <row r="2401" spans="1:5" ht="14.4" x14ac:dyDescent="0.3">
      <c r="A2401" s="294" t="s">
        <v>2577</v>
      </c>
      <c r="B2401" s="295">
        <v>711</v>
      </c>
      <c r="D2401" s="296" t="s">
        <v>8867</v>
      </c>
      <c r="E2401" s="297">
        <v>711</v>
      </c>
    </row>
    <row r="2402" spans="1:5" ht="14.4" x14ac:dyDescent="0.3">
      <c r="A2402" s="294" t="s">
        <v>2578</v>
      </c>
      <c r="B2402" s="295">
        <v>114208.47</v>
      </c>
      <c r="D2402" s="296" t="s">
        <v>8868</v>
      </c>
      <c r="E2402" s="297">
        <v>114208.47</v>
      </c>
    </row>
    <row r="2403" spans="1:5" ht="14.4" x14ac:dyDescent="0.3">
      <c r="A2403" s="294" t="s">
        <v>4134</v>
      </c>
      <c r="B2403" s="295">
        <v>1367</v>
      </c>
      <c r="D2403" s="296" t="s">
        <v>10508</v>
      </c>
      <c r="E2403" s="297">
        <v>1367</v>
      </c>
    </row>
    <row r="2404" spans="1:5" ht="14.4" x14ac:dyDescent="0.3">
      <c r="A2404" s="294" t="s">
        <v>2579</v>
      </c>
      <c r="B2404" s="295">
        <v>12418.29</v>
      </c>
      <c r="D2404" s="296" t="s">
        <v>8869</v>
      </c>
      <c r="E2404" s="297">
        <v>12418.29</v>
      </c>
    </row>
    <row r="2405" spans="1:5" ht="14.4" x14ac:dyDescent="0.3">
      <c r="A2405" s="294" t="s">
        <v>2580</v>
      </c>
      <c r="B2405" s="295">
        <v>533881</v>
      </c>
      <c r="D2405" s="296" t="s">
        <v>8870</v>
      </c>
      <c r="E2405" s="297">
        <v>533881</v>
      </c>
    </row>
    <row r="2406" spans="1:5" ht="14.4" x14ac:dyDescent="0.3">
      <c r="A2406" s="294" t="s">
        <v>2581</v>
      </c>
      <c r="B2406" s="295">
        <v>29845</v>
      </c>
      <c r="D2406" s="296" t="s">
        <v>8871</v>
      </c>
      <c r="E2406" s="297">
        <v>29845</v>
      </c>
    </row>
    <row r="2407" spans="1:5" ht="14.4" x14ac:dyDescent="0.3">
      <c r="A2407" s="294" t="s">
        <v>2582</v>
      </c>
      <c r="B2407" s="295">
        <v>11632</v>
      </c>
      <c r="D2407" s="296" t="s">
        <v>8872</v>
      </c>
      <c r="E2407" s="297">
        <v>11632</v>
      </c>
    </row>
    <row r="2408" spans="1:5" ht="14.4" x14ac:dyDescent="0.3">
      <c r="A2408" s="294" t="s">
        <v>2583</v>
      </c>
      <c r="B2408" s="295">
        <v>644855</v>
      </c>
      <c r="D2408" s="296" t="s">
        <v>8873</v>
      </c>
      <c r="E2408" s="297">
        <v>644855</v>
      </c>
    </row>
    <row r="2409" spans="1:5" ht="14.4" x14ac:dyDescent="0.3">
      <c r="A2409" s="294" t="s">
        <v>2584</v>
      </c>
      <c r="B2409" s="295">
        <v>39468</v>
      </c>
      <c r="D2409" s="296" t="s">
        <v>8874</v>
      </c>
      <c r="E2409" s="297">
        <v>39468</v>
      </c>
    </row>
    <row r="2410" spans="1:5" ht="14.4" x14ac:dyDescent="0.3">
      <c r="A2410" s="294" t="s">
        <v>2585</v>
      </c>
      <c r="B2410" s="295">
        <v>11603.99</v>
      </c>
      <c r="D2410" s="296" t="s">
        <v>8875</v>
      </c>
      <c r="E2410" s="297">
        <v>11603.99</v>
      </c>
    </row>
    <row r="2411" spans="1:5" ht="14.4" x14ac:dyDescent="0.3">
      <c r="A2411" s="294" t="s">
        <v>2586</v>
      </c>
      <c r="B2411" s="295">
        <v>10338</v>
      </c>
      <c r="D2411" s="296" t="s">
        <v>8876</v>
      </c>
      <c r="E2411" s="297">
        <v>10338</v>
      </c>
    </row>
    <row r="2412" spans="1:5" ht="14.4" x14ac:dyDescent="0.3">
      <c r="A2412" s="294" t="s">
        <v>2587</v>
      </c>
      <c r="B2412" s="295">
        <v>505.68</v>
      </c>
      <c r="D2412" s="296" t="s">
        <v>8877</v>
      </c>
      <c r="E2412" s="297">
        <v>505.68</v>
      </c>
    </row>
    <row r="2413" spans="1:5" ht="14.4" x14ac:dyDescent="0.3">
      <c r="A2413" s="294" t="s">
        <v>2588</v>
      </c>
      <c r="B2413" s="295">
        <v>5186</v>
      </c>
      <c r="D2413" s="296" t="s">
        <v>8878</v>
      </c>
      <c r="E2413" s="297">
        <v>5186</v>
      </c>
    </row>
    <row r="2414" spans="1:5" ht="14.4" x14ac:dyDescent="0.3">
      <c r="A2414" s="294" t="s">
        <v>2589</v>
      </c>
      <c r="B2414" s="295">
        <v>1641</v>
      </c>
      <c r="D2414" s="296" t="s">
        <v>8879</v>
      </c>
      <c r="E2414" s="297">
        <v>1641</v>
      </c>
    </row>
    <row r="2415" spans="1:5" ht="14.4" x14ac:dyDescent="0.3">
      <c r="A2415" s="294" t="s">
        <v>2590</v>
      </c>
      <c r="B2415" s="295">
        <v>798020</v>
      </c>
      <c r="D2415" s="296" t="s">
        <v>8880</v>
      </c>
      <c r="E2415" s="297">
        <v>798020</v>
      </c>
    </row>
    <row r="2416" spans="1:5" ht="14.4" x14ac:dyDescent="0.3">
      <c r="A2416" s="294" t="s">
        <v>2591</v>
      </c>
      <c r="B2416" s="295">
        <v>9215</v>
      </c>
      <c r="D2416" s="296" t="s">
        <v>8881</v>
      </c>
      <c r="E2416" s="297">
        <v>9215</v>
      </c>
    </row>
    <row r="2417" spans="1:5" ht="14.4" x14ac:dyDescent="0.3">
      <c r="A2417" s="294" t="s">
        <v>2592</v>
      </c>
      <c r="B2417" s="295">
        <v>757762.29</v>
      </c>
      <c r="D2417" s="296" t="s">
        <v>8882</v>
      </c>
      <c r="E2417" s="297">
        <v>757762.29</v>
      </c>
    </row>
    <row r="2418" spans="1:5" ht="14.4" x14ac:dyDescent="0.3">
      <c r="A2418" s="294" t="s">
        <v>2593</v>
      </c>
      <c r="B2418" s="295">
        <v>184367.76</v>
      </c>
      <c r="D2418" s="296" t="s">
        <v>8883</v>
      </c>
      <c r="E2418" s="297">
        <v>184367.76</v>
      </c>
    </row>
    <row r="2419" spans="1:5" ht="14.4" x14ac:dyDescent="0.3">
      <c r="A2419" s="294" t="s">
        <v>2594</v>
      </c>
      <c r="B2419" s="295">
        <v>12845.79</v>
      </c>
      <c r="D2419" s="296" t="s">
        <v>8884</v>
      </c>
      <c r="E2419" s="297">
        <v>12845.79</v>
      </c>
    </row>
    <row r="2420" spans="1:5" ht="14.4" x14ac:dyDescent="0.3">
      <c r="A2420" s="294" t="s">
        <v>4135</v>
      </c>
      <c r="B2420" s="295">
        <v>20351.48</v>
      </c>
      <c r="D2420" s="296" t="s">
        <v>8885</v>
      </c>
      <c r="E2420" s="297">
        <v>20351.48</v>
      </c>
    </row>
    <row r="2421" spans="1:5" ht="14.4" x14ac:dyDescent="0.3">
      <c r="A2421" s="294" t="s">
        <v>2595</v>
      </c>
      <c r="B2421" s="295">
        <v>8510</v>
      </c>
      <c r="D2421" s="296" t="s">
        <v>8886</v>
      </c>
      <c r="E2421" s="297">
        <v>8510</v>
      </c>
    </row>
    <row r="2422" spans="1:5" ht="14.4" x14ac:dyDescent="0.3">
      <c r="A2422" s="294" t="s">
        <v>4136</v>
      </c>
      <c r="B2422" s="295">
        <v>8644.76</v>
      </c>
      <c r="D2422" s="296" t="s">
        <v>8887</v>
      </c>
      <c r="E2422" s="297">
        <v>8644.76</v>
      </c>
    </row>
    <row r="2423" spans="1:5" ht="14.4" x14ac:dyDescent="0.3">
      <c r="A2423" s="294" t="s">
        <v>2596</v>
      </c>
      <c r="B2423" s="295">
        <v>464669</v>
      </c>
      <c r="D2423" s="296" t="s">
        <v>8888</v>
      </c>
      <c r="E2423" s="297">
        <v>464669</v>
      </c>
    </row>
    <row r="2424" spans="1:5" ht="14.4" x14ac:dyDescent="0.3">
      <c r="A2424" s="294" t="s">
        <v>2597</v>
      </c>
      <c r="B2424" s="295">
        <v>34912.949999999997</v>
      </c>
      <c r="D2424" s="296" t="s">
        <v>8889</v>
      </c>
      <c r="E2424" s="297">
        <v>34912.949999999997</v>
      </c>
    </row>
    <row r="2425" spans="1:5" ht="14.4" x14ac:dyDescent="0.3">
      <c r="A2425" s="294" t="s">
        <v>2598</v>
      </c>
      <c r="B2425" s="295">
        <v>148831</v>
      </c>
      <c r="D2425" s="296" t="s">
        <v>8890</v>
      </c>
      <c r="E2425" s="297">
        <v>148831</v>
      </c>
    </row>
    <row r="2426" spans="1:5" ht="14.4" x14ac:dyDescent="0.3">
      <c r="A2426" s="294" t="s">
        <v>2599</v>
      </c>
      <c r="B2426" s="295">
        <v>2966.66</v>
      </c>
      <c r="D2426" s="296" t="s">
        <v>8891</v>
      </c>
      <c r="E2426" s="297">
        <v>2966.66</v>
      </c>
    </row>
    <row r="2427" spans="1:5" ht="14.4" x14ac:dyDescent="0.3">
      <c r="A2427" s="294" t="s">
        <v>2600</v>
      </c>
      <c r="B2427" s="295">
        <v>38531</v>
      </c>
      <c r="D2427" s="296" t="s">
        <v>8892</v>
      </c>
      <c r="E2427" s="297">
        <v>38531</v>
      </c>
    </row>
    <row r="2428" spans="1:5" ht="14.4" x14ac:dyDescent="0.3">
      <c r="A2428" s="294" t="s">
        <v>2601</v>
      </c>
      <c r="B2428" s="295">
        <v>428495.5</v>
      </c>
      <c r="D2428" s="296" t="s">
        <v>8893</v>
      </c>
      <c r="E2428" s="297">
        <v>428495.5</v>
      </c>
    </row>
    <row r="2429" spans="1:5" ht="14.4" x14ac:dyDescent="0.3">
      <c r="A2429" s="294" t="s">
        <v>2602</v>
      </c>
      <c r="B2429" s="295">
        <v>236480</v>
      </c>
      <c r="D2429" s="296" t="s">
        <v>8894</v>
      </c>
      <c r="E2429" s="297">
        <v>236480</v>
      </c>
    </row>
    <row r="2430" spans="1:5" ht="14.4" x14ac:dyDescent="0.3">
      <c r="A2430" s="294" t="s">
        <v>2603</v>
      </c>
      <c r="B2430" s="295">
        <v>110318.64</v>
      </c>
      <c r="D2430" s="296" t="s">
        <v>8895</v>
      </c>
      <c r="E2430" s="297">
        <v>110318.64</v>
      </c>
    </row>
    <row r="2431" spans="1:5" ht="14.4" x14ac:dyDescent="0.3">
      <c r="A2431" s="294" t="s">
        <v>2604</v>
      </c>
      <c r="B2431" s="295">
        <v>232601.60000000001</v>
      </c>
      <c r="D2431" s="296" t="s">
        <v>8896</v>
      </c>
      <c r="E2431" s="297">
        <v>232601.60000000001</v>
      </c>
    </row>
    <row r="2432" spans="1:5" ht="14.4" x14ac:dyDescent="0.3">
      <c r="A2432" s="294" t="s">
        <v>2605</v>
      </c>
      <c r="B2432" s="295">
        <v>986</v>
      </c>
      <c r="D2432" s="296" t="s">
        <v>8897</v>
      </c>
      <c r="E2432" s="297">
        <v>986</v>
      </c>
    </row>
    <row r="2433" spans="1:5" ht="14.4" x14ac:dyDescent="0.3">
      <c r="A2433" s="294" t="s">
        <v>2606</v>
      </c>
      <c r="B2433" s="295">
        <v>1779.78</v>
      </c>
      <c r="D2433" s="296" t="s">
        <v>8898</v>
      </c>
      <c r="E2433" s="297">
        <v>1779.78</v>
      </c>
    </row>
    <row r="2434" spans="1:5" ht="14.4" x14ac:dyDescent="0.3">
      <c r="A2434" s="294" t="s">
        <v>2607</v>
      </c>
      <c r="B2434" s="295">
        <v>6802</v>
      </c>
      <c r="D2434" s="296" t="s">
        <v>8899</v>
      </c>
      <c r="E2434" s="297">
        <v>6802</v>
      </c>
    </row>
    <row r="2435" spans="1:5" ht="14.4" x14ac:dyDescent="0.3">
      <c r="A2435" s="294" t="s">
        <v>2608</v>
      </c>
      <c r="B2435" s="295">
        <v>4330</v>
      </c>
      <c r="D2435" s="296" t="s">
        <v>8900</v>
      </c>
      <c r="E2435" s="297">
        <v>4330</v>
      </c>
    </row>
    <row r="2436" spans="1:5" ht="14.4" x14ac:dyDescent="0.3">
      <c r="A2436" s="294" t="s">
        <v>2609</v>
      </c>
      <c r="B2436" s="295">
        <v>54443</v>
      </c>
      <c r="D2436" s="296" t="s">
        <v>8901</v>
      </c>
      <c r="E2436" s="297">
        <v>54443</v>
      </c>
    </row>
    <row r="2437" spans="1:5" ht="14.4" x14ac:dyDescent="0.3">
      <c r="A2437" s="294" t="s">
        <v>2610</v>
      </c>
      <c r="B2437" s="295">
        <v>410534</v>
      </c>
      <c r="D2437" s="296" t="s">
        <v>8902</v>
      </c>
      <c r="E2437" s="297">
        <v>410534</v>
      </c>
    </row>
    <row r="2438" spans="1:5" ht="14.4" x14ac:dyDescent="0.3">
      <c r="A2438" s="294" t="s">
        <v>2611</v>
      </c>
      <c r="B2438" s="295">
        <v>12554.83</v>
      </c>
      <c r="D2438" s="296" t="s">
        <v>8903</v>
      </c>
      <c r="E2438" s="297">
        <v>12554.83</v>
      </c>
    </row>
    <row r="2439" spans="1:5" ht="14.4" x14ac:dyDescent="0.3">
      <c r="A2439" s="294" t="s">
        <v>2612</v>
      </c>
      <c r="B2439" s="295">
        <v>38205</v>
      </c>
      <c r="D2439" s="296" t="s">
        <v>8904</v>
      </c>
      <c r="E2439" s="297">
        <v>38205</v>
      </c>
    </row>
    <row r="2440" spans="1:5" ht="14.4" x14ac:dyDescent="0.3">
      <c r="A2440" s="294" t="s">
        <v>2613</v>
      </c>
      <c r="B2440" s="295">
        <v>63948.38</v>
      </c>
      <c r="D2440" s="296" t="s">
        <v>8905</v>
      </c>
      <c r="E2440" s="297">
        <v>63948.38</v>
      </c>
    </row>
    <row r="2441" spans="1:5" ht="14.4" x14ac:dyDescent="0.3">
      <c r="A2441" s="294" t="s">
        <v>2614</v>
      </c>
      <c r="B2441" s="295">
        <v>2434</v>
      </c>
      <c r="D2441" s="296" t="s">
        <v>8906</v>
      </c>
      <c r="E2441" s="297">
        <v>2434</v>
      </c>
    </row>
    <row r="2442" spans="1:5" ht="14.4" x14ac:dyDescent="0.3">
      <c r="A2442" s="294" t="s">
        <v>2615</v>
      </c>
      <c r="B2442" s="295">
        <v>28261</v>
      </c>
      <c r="D2442" s="296" t="s">
        <v>8907</v>
      </c>
      <c r="E2442" s="297">
        <v>28261</v>
      </c>
    </row>
    <row r="2443" spans="1:5" ht="14.4" x14ac:dyDescent="0.3">
      <c r="A2443" s="294" t="s">
        <v>2616</v>
      </c>
      <c r="B2443" s="295">
        <v>187420.32</v>
      </c>
      <c r="D2443" s="296" t="s">
        <v>8908</v>
      </c>
      <c r="E2443" s="297">
        <v>187420.32</v>
      </c>
    </row>
    <row r="2444" spans="1:5" ht="14.4" x14ac:dyDescent="0.3">
      <c r="A2444" s="294" t="s">
        <v>2617</v>
      </c>
      <c r="B2444" s="295">
        <v>603406.67000000004</v>
      </c>
      <c r="D2444" s="296" t="s">
        <v>8909</v>
      </c>
      <c r="E2444" s="297">
        <v>603406.67000000004</v>
      </c>
    </row>
    <row r="2445" spans="1:5" ht="14.4" x14ac:dyDescent="0.3">
      <c r="A2445" s="294" t="s">
        <v>2618</v>
      </c>
      <c r="B2445" s="295">
        <v>8304</v>
      </c>
      <c r="D2445" s="296" t="s">
        <v>8910</v>
      </c>
      <c r="E2445" s="297">
        <v>8304</v>
      </c>
    </row>
    <row r="2446" spans="1:5" ht="14.4" x14ac:dyDescent="0.3">
      <c r="A2446" s="294" t="s">
        <v>2619</v>
      </c>
      <c r="B2446" s="295">
        <v>12375</v>
      </c>
      <c r="D2446" s="296" t="s">
        <v>8911</v>
      </c>
      <c r="E2446" s="297">
        <v>12375</v>
      </c>
    </row>
    <row r="2447" spans="1:5" ht="14.4" x14ac:dyDescent="0.3">
      <c r="A2447" s="294" t="s">
        <v>2620</v>
      </c>
      <c r="B2447" s="295">
        <v>293.45999999999998</v>
      </c>
      <c r="D2447" s="296" t="s">
        <v>8912</v>
      </c>
      <c r="E2447" s="297">
        <v>293.45999999999998</v>
      </c>
    </row>
    <row r="2448" spans="1:5" ht="14.4" x14ac:dyDescent="0.3">
      <c r="A2448" s="294" t="s">
        <v>2621</v>
      </c>
      <c r="B2448" s="295">
        <v>73748.27</v>
      </c>
      <c r="D2448" s="296" t="s">
        <v>8913</v>
      </c>
      <c r="E2448" s="297">
        <v>73748.27</v>
      </c>
    </row>
    <row r="2449" spans="1:5" ht="14.4" x14ac:dyDescent="0.3">
      <c r="A2449" s="294" t="s">
        <v>2622</v>
      </c>
      <c r="B2449" s="295">
        <v>411942.24</v>
      </c>
      <c r="D2449" s="296" t="s">
        <v>8914</v>
      </c>
      <c r="E2449" s="297">
        <v>411942.24</v>
      </c>
    </row>
    <row r="2450" spans="1:5" ht="14.4" x14ac:dyDescent="0.3">
      <c r="A2450" s="294" t="s">
        <v>2623</v>
      </c>
      <c r="B2450" s="295">
        <v>55254.05</v>
      </c>
      <c r="D2450" s="296" t="s">
        <v>8915</v>
      </c>
      <c r="E2450" s="297">
        <v>55254.05</v>
      </c>
    </row>
    <row r="2451" spans="1:5" ht="14.4" x14ac:dyDescent="0.3">
      <c r="A2451" s="294" t="s">
        <v>2624</v>
      </c>
      <c r="B2451" s="295">
        <v>24205.24</v>
      </c>
      <c r="D2451" s="296" t="s">
        <v>8916</v>
      </c>
      <c r="E2451" s="297">
        <v>24205.24</v>
      </c>
    </row>
    <row r="2452" spans="1:5" ht="14.4" x14ac:dyDescent="0.3">
      <c r="A2452" s="294" t="s">
        <v>2625</v>
      </c>
      <c r="B2452" s="295">
        <v>19344.09</v>
      </c>
      <c r="D2452" s="296" t="s">
        <v>8917</v>
      </c>
      <c r="E2452" s="297">
        <v>19344.09</v>
      </c>
    </row>
    <row r="2453" spans="1:5" ht="14.4" x14ac:dyDescent="0.3">
      <c r="A2453" s="294" t="s">
        <v>2626</v>
      </c>
      <c r="B2453" s="295">
        <v>11769</v>
      </c>
      <c r="D2453" s="296" t="s">
        <v>8918</v>
      </c>
      <c r="E2453" s="297">
        <v>11769</v>
      </c>
    </row>
    <row r="2454" spans="1:5" ht="14.4" x14ac:dyDescent="0.3">
      <c r="A2454" s="294" t="s">
        <v>2627</v>
      </c>
      <c r="B2454" s="295">
        <v>167707.94</v>
      </c>
      <c r="D2454" s="296" t="s">
        <v>8919</v>
      </c>
      <c r="E2454" s="297">
        <v>167707.94</v>
      </c>
    </row>
    <row r="2455" spans="1:5" ht="14.4" x14ac:dyDescent="0.3">
      <c r="A2455" s="294" t="s">
        <v>2628</v>
      </c>
      <c r="B2455" s="295">
        <v>217371</v>
      </c>
      <c r="D2455" s="296" t="s">
        <v>8920</v>
      </c>
      <c r="E2455" s="297">
        <v>217371</v>
      </c>
    </row>
    <row r="2456" spans="1:5" ht="14.4" x14ac:dyDescent="0.3">
      <c r="A2456" s="294" t="s">
        <v>2629</v>
      </c>
      <c r="B2456" s="295">
        <v>296070.63</v>
      </c>
      <c r="D2456" s="296" t="s">
        <v>8921</v>
      </c>
      <c r="E2456" s="297">
        <v>296070.63</v>
      </c>
    </row>
    <row r="2457" spans="1:5" ht="14.4" x14ac:dyDescent="0.3">
      <c r="A2457" s="294" t="s">
        <v>2630</v>
      </c>
      <c r="B2457" s="295">
        <v>5834</v>
      </c>
      <c r="D2457" s="296" t="s">
        <v>8922</v>
      </c>
      <c r="E2457" s="297">
        <v>5834</v>
      </c>
    </row>
    <row r="2458" spans="1:5" ht="14.4" x14ac:dyDescent="0.3">
      <c r="A2458" s="294" t="s">
        <v>2631</v>
      </c>
      <c r="B2458" s="295">
        <v>10942</v>
      </c>
      <c r="D2458" s="296" t="s">
        <v>8923</v>
      </c>
      <c r="E2458" s="297">
        <v>10942</v>
      </c>
    </row>
    <row r="2459" spans="1:5" ht="14.4" x14ac:dyDescent="0.3">
      <c r="A2459" s="294" t="s">
        <v>2632</v>
      </c>
      <c r="B2459" s="295">
        <v>5865</v>
      </c>
      <c r="D2459" s="296" t="s">
        <v>8924</v>
      </c>
      <c r="E2459" s="297">
        <v>5865</v>
      </c>
    </row>
    <row r="2460" spans="1:5" ht="14.4" x14ac:dyDescent="0.3">
      <c r="A2460" s="294" t="s">
        <v>2633</v>
      </c>
      <c r="B2460" s="295">
        <v>4566.12</v>
      </c>
      <c r="D2460" s="296" t="s">
        <v>8925</v>
      </c>
      <c r="E2460" s="297">
        <v>4566.12</v>
      </c>
    </row>
    <row r="2461" spans="1:5" ht="14.4" x14ac:dyDescent="0.3">
      <c r="A2461" s="294" t="s">
        <v>2634</v>
      </c>
      <c r="B2461" s="295">
        <v>12207.08</v>
      </c>
      <c r="D2461" s="296" t="s">
        <v>8926</v>
      </c>
      <c r="E2461" s="297">
        <v>12207.08</v>
      </c>
    </row>
    <row r="2462" spans="1:5" ht="14.4" x14ac:dyDescent="0.3">
      <c r="A2462" s="294" t="s">
        <v>2635</v>
      </c>
      <c r="B2462" s="295">
        <v>12543</v>
      </c>
      <c r="D2462" s="296" t="s">
        <v>8927</v>
      </c>
      <c r="E2462" s="297">
        <v>12543</v>
      </c>
    </row>
    <row r="2463" spans="1:5" ht="14.4" x14ac:dyDescent="0.3">
      <c r="A2463" s="294" t="s">
        <v>2636</v>
      </c>
      <c r="B2463" s="295">
        <v>12914</v>
      </c>
      <c r="D2463" s="296" t="s">
        <v>8928</v>
      </c>
      <c r="E2463" s="297">
        <v>12914</v>
      </c>
    </row>
    <row r="2464" spans="1:5" ht="14.4" x14ac:dyDescent="0.3">
      <c r="A2464" s="294" t="s">
        <v>2637</v>
      </c>
      <c r="B2464" s="295">
        <v>1932</v>
      </c>
      <c r="D2464" s="296" t="s">
        <v>8929</v>
      </c>
      <c r="E2464" s="297">
        <v>1932</v>
      </c>
    </row>
    <row r="2465" spans="1:5" ht="14.4" x14ac:dyDescent="0.3">
      <c r="A2465" s="294" t="s">
        <v>2638</v>
      </c>
      <c r="B2465" s="295">
        <v>6566</v>
      </c>
      <c r="D2465" s="296" t="s">
        <v>8930</v>
      </c>
      <c r="E2465" s="297">
        <v>6566</v>
      </c>
    </row>
    <row r="2466" spans="1:5" ht="14.4" x14ac:dyDescent="0.3">
      <c r="A2466" s="294" t="s">
        <v>2639</v>
      </c>
      <c r="B2466" s="295">
        <v>2901</v>
      </c>
      <c r="D2466" s="296" t="s">
        <v>8931</v>
      </c>
      <c r="E2466" s="297">
        <v>2901</v>
      </c>
    </row>
    <row r="2467" spans="1:5" ht="14.4" x14ac:dyDescent="0.3">
      <c r="A2467" s="294" t="s">
        <v>2640</v>
      </c>
      <c r="B2467" s="295">
        <v>10143</v>
      </c>
      <c r="D2467" s="296" t="s">
        <v>8932</v>
      </c>
      <c r="E2467" s="297">
        <v>10143</v>
      </c>
    </row>
    <row r="2468" spans="1:5" ht="14.4" x14ac:dyDescent="0.3">
      <c r="A2468" s="294" t="s">
        <v>2641</v>
      </c>
      <c r="B2468" s="295">
        <v>6528</v>
      </c>
      <c r="D2468" s="296" t="s">
        <v>8933</v>
      </c>
      <c r="E2468" s="297">
        <v>6528</v>
      </c>
    </row>
    <row r="2469" spans="1:5" ht="14.4" x14ac:dyDescent="0.3">
      <c r="A2469" s="294" t="s">
        <v>2642</v>
      </c>
      <c r="B2469" s="295">
        <v>135000</v>
      </c>
      <c r="D2469" s="296" t="s">
        <v>8934</v>
      </c>
      <c r="E2469" s="297">
        <v>135000</v>
      </c>
    </row>
    <row r="2470" spans="1:5" ht="14.4" x14ac:dyDescent="0.3">
      <c r="A2470" s="294" t="s">
        <v>2643</v>
      </c>
      <c r="B2470" s="295">
        <v>23420</v>
      </c>
      <c r="D2470" s="296" t="s">
        <v>8935</v>
      </c>
      <c r="E2470" s="297">
        <v>23420</v>
      </c>
    </row>
    <row r="2471" spans="1:5" ht="14.4" x14ac:dyDescent="0.3">
      <c r="A2471" s="294" t="s">
        <v>2644</v>
      </c>
      <c r="B2471" s="295">
        <v>1555636</v>
      </c>
      <c r="D2471" s="296" t="s">
        <v>8936</v>
      </c>
      <c r="E2471" s="297">
        <v>1555636</v>
      </c>
    </row>
    <row r="2472" spans="1:5" ht="14.4" x14ac:dyDescent="0.3">
      <c r="A2472" s="294" t="s">
        <v>2645</v>
      </c>
      <c r="B2472" s="295">
        <v>7705.79</v>
      </c>
      <c r="D2472" s="296" t="s">
        <v>8937</v>
      </c>
      <c r="E2472" s="297">
        <v>7705.79</v>
      </c>
    </row>
    <row r="2473" spans="1:5" ht="14.4" x14ac:dyDescent="0.3">
      <c r="A2473" s="294" t="s">
        <v>2646</v>
      </c>
      <c r="B2473" s="295">
        <v>14062</v>
      </c>
      <c r="D2473" s="296" t="s">
        <v>8938</v>
      </c>
      <c r="E2473" s="297">
        <v>14062</v>
      </c>
    </row>
    <row r="2474" spans="1:5" ht="14.4" x14ac:dyDescent="0.3">
      <c r="A2474" s="294" t="s">
        <v>2647</v>
      </c>
      <c r="B2474" s="295">
        <v>7865.43</v>
      </c>
      <c r="D2474" s="296" t="s">
        <v>8939</v>
      </c>
      <c r="E2474" s="297">
        <v>7865.43</v>
      </c>
    </row>
    <row r="2475" spans="1:5" ht="14.4" x14ac:dyDescent="0.3">
      <c r="A2475" s="294" t="s">
        <v>2648</v>
      </c>
      <c r="B2475" s="295">
        <v>1074.8599999999999</v>
      </c>
      <c r="D2475" s="296" t="s">
        <v>8940</v>
      </c>
      <c r="E2475" s="297">
        <v>1074.8599999999999</v>
      </c>
    </row>
    <row r="2476" spans="1:5" ht="14.4" x14ac:dyDescent="0.3">
      <c r="A2476" s="294" t="s">
        <v>2649</v>
      </c>
      <c r="B2476" s="295">
        <v>11459</v>
      </c>
      <c r="D2476" s="296" t="s">
        <v>8941</v>
      </c>
      <c r="E2476" s="297">
        <v>11459</v>
      </c>
    </row>
    <row r="2477" spans="1:5" ht="14.4" x14ac:dyDescent="0.3">
      <c r="A2477" s="294" t="s">
        <v>2650</v>
      </c>
      <c r="B2477" s="295">
        <v>5104</v>
      </c>
      <c r="D2477" s="296" t="s">
        <v>8942</v>
      </c>
      <c r="E2477" s="297">
        <v>5104</v>
      </c>
    </row>
    <row r="2478" spans="1:5" ht="14.4" x14ac:dyDescent="0.3">
      <c r="A2478" s="294" t="s">
        <v>2651</v>
      </c>
      <c r="B2478" s="295">
        <v>149086</v>
      </c>
      <c r="D2478" s="296" t="s">
        <v>8943</v>
      </c>
      <c r="E2478" s="297">
        <v>149086</v>
      </c>
    </row>
    <row r="2479" spans="1:5" ht="14.4" x14ac:dyDescent="0.3">
      <c r="A2479" s="294" t="s">
        <v>2652</v>
      </c>
      <c r="B2479" s="295">
        <v>5324.89</v>
      </c>
      <c r="D2479" s="296" t="s">
        <v>8944</v>
      </c>
      <c r="E2479" s="297">
        <v>5324.89</v>
      </c>
    </row>
    <row r="2480" spans="1:5" ht="14.4" x14ac:dyDescent="0.3">
      <c r="A2480" s="294" t="s">
        <v>2653</v>
      </c>
      <c r="B2480" s="295">
        <v>4074</v>
      </c>
      <c r="D2480" s="296" t="s">
        <v>8945</v>
      </c>
      <c r="E2480" s="297">
        <v>4074</v>
      </c>
    </row>
    <row r="2481" spans="1:5" ht="14.4" x14ac:dyDescent="0.3">
      <c r="A2481" s="294" t="s">
        <v>2654</v>
      </c>
      <c r="B2481" s="295">
        <v>937221</v>
      </c>
      <c r="D2481" s="296" t="s">
        <v>8946</v>
      </c>
      <c r="E2481" s="297">
        <v>937221</v>
      </c>
    </row>
    <row r="2482" spans="1:5" ht="14.4" x14ac:dyDescent="0.3">
      <c r="A2482" s="294" t="s">
        <v>2655</v>
      </c>
      <c r="B2482" s="295">
        <v>63663</v>
      </c>
      <c r="D2482" s="296" t="s">
        <v>8947</v>
      </c>
      <c r="E2482" s="297">
        <v>63663</v>
      </c>
    </row>
    <row r="2483" spans="1:5" ht="14.4" x14ac:dyDescent="0.3">
      <c r="A2483" s="294" t="s">
        <v>2656</v>
      </c>
      <c r="B2483" s="295">
        <v>10523</v>
      </c>
      <c r="D2483" s="296" t="s">
        <v>8948</v>
      </c>
      <c r="E2483" s="297">
        <v>10523</v>
      </c>
    </row>
    <row r="2484" spans="1:5" ht="14.4" x14ac:dyDescent="0.3">
      <c r="A2484" s="294" t="s">
        <v>2657</v>
      </c>
      <c r="B2484" s="295">
        <v>5107</v>
      </c>
      <c r="D2484" s="296" t="s">
        <v>8949</v>
      </c>
      <c r="E2484" s="297">
        <v>5107</v>
      </c>
    </row>
    <row r="2485" spans="1:5" ht="14.4" x14ac:dyDescent="0.3">
      <c r="A2485" s="294" t="s">
        <v>2658</v>
      </c>
      <c r="B2485" s="295">
        <v>15550</v>
      </c>
      <c r="D2485" s="296" t="s">
        <v>8950</v>
      </c>
      <c r="E2485" s="297">
        <v>15550</v>
      </c>
    </row>
    <row r="2486" spans="1:5" ht="14.4" x14ac:dyDescent="0.3">
      <c r="A2486" s="294" t="s">
        <v>2659</v>
      </c>
      <c r="B2486" s="295">
        <v>19837.96</v>
      </c>
      <c r="D2486" s="296" t="s">
        <v>8951</v>
      </c>
      <c r="E2486" s="297">
        <v>19837.96</v>
      </c>
    </row>
    <row r="2487" spans="1:5" ht="14.4" x14ac:dyDescent="0.3">
      <c r="A2487" s="294" t="s">
        <v>2660</v>
      </c>
      <c r="B2487" s="295">
        <v>199202.04</v>
      </c>
      <c r="D2487" s="296" t="s">
        <v>8952</v>
      </c>
      <c r="E2487" s="297">
        <v>199202.04</v>
      </c>
    </row>
    <row r="2488" spans="1:5" ht="14.4" x14ac:dyDescent="0.3">
      <c r="A2488" s="294" t="s">
        <v>2661</v>
      </c>
      <c r="B2488" s="295">
        <v>48215</v>
      </c>
      <c r="D2488" s="296" t="s">
        <v>8953</v>
      </c>
      <c r="E2488" s="297">
        <v>48215</v>
      </c>
    </row>
    <row r="2489" spans="1:5" ht="14.4" x14ac:dyDescent="0.3">
      <c r="A2489" s="294" t="s">
        <v>2662</v>
      </c>
      <c r="B2489" s="295">
        <v>11218</v>
      </c>
      <c r="D2489" s="296" t="s">
        <v>8954</v>
      </c>
      <c r="E2489" s="297">
        <v>11218</v>
      </c>
    </row>
    <row r="2490" spans="1:5" ht="14.4" x14ac:dyDescent="0.3">
      <c r="A2490" s="294" t="s">
        <v>2663</v>
      </c>
      <c r="B2490" s="295">
        <v>80285</v>
      </c>
      <c r="D2490" s="296" t="s">
        <v>8955</v>
      </c>
      <c r="E2490" s="297">
        <v>80285</v>
      </c>
    </row>
    <row r="2491" spans="1:5" ht="14.4" x14ac:dyDescent="0.3">
      <c r="A2491" s="294" t="s">
        <v>2664</v>
      </c>
      <c r="B2491" s="295">
        <v>1311220</v>
      </c>
      <c r="D2491" s="296" t="s">
        <v>8956</v>
      </c>
      <c r="E2491" s="297">
        <v>1311220</v>
      </c>
    </row>
    <row r="2492" spans="1:5" ht="14.4" x14ac:dyDescent="0.3">
      <c r="A2492" s="294" t="s">
        <v>2665</v>
      </c>
      <c r="B2492" s="295">
        <v>6025.33</v>
      </c>
      <c r="D2492" s="296" t="s">
        <v>8957</v>
      </c>
      <c r="E2492" s="297">
        <v>6025.33</v>
      </c>
    </row>
    <row r="2493" spans="1:5" ht="14.4" x14ac:dyDescent="0.3">
      <c r="A2493" s="294" t="s">
        <v>2666</v>
      </c>
      <c r="B2493" s="295">
        <v>1123.5899999999999</v>
      </c>
      <c r="D2493" s="296" t="s">
        <v>8958</v>
      </c>
      <c r="E2493" s="297">
        <v>1123.5899999999999</v>
      </c>
    </row>
    <row r="2494" spans="1:5" ht="14.4" x14ac:dyDescent="0.3">
      <c r="A2494" s="294" t="s">
        <v>2667</v>
      </c>
      <c r="B2494" s="295">
        <v>15092</v>
      </c>
      <c r="D2494" s="296" t="s">
        <v>8959</v>
      </c>
      <c r="E2494" s="297">
        <v>15092</v>
      </c>
    </row>
    <row r="2495" spans="1:5" ht="14.4" x14ac:dyDescent="0.3">
      <c r="A2495" s="294" t="s">
        <v>2668</v>
      </c>
      <c r="B2495" s="295">
        <v>13103</v>
      </c>
      <c r="D2495" s="296" t="s">
        <v>8960</v>
      </c>
      <c r="E2495" s="297">
        <v>13103</v>
      </c>
    </row>
    <row r="2496" spans="1:5" ht="14.4" x14ac:dyDescent="0.3">
      <c r="A2496" s="294" t="s">
        <v>2669</v>
      </c>
      <c r="B2496" s="295">
        <v>40519</v>
      </c>
      <c r="D2496" s="296" t="s">
        <v>8961</v>
      </c>
      <c r="E2496" s="297">
        <v>40519</v>
      </c>
    </row>
    <row r="2497" spans="1:5" ht="14.4" x14ac:dyDescent="0.3">
      <c r="A2497" s="294" t="s">
        <v>2670</v>
      </c>
      <c r="B2497" s="295">
        <v>9846</v>
      </c>
      <c r="D2497" s="296" t="s">
        <v>8962</v>
      </c>
      <c r="E2497" s="297">
        <v>9846</v>
      </c>
    </row>
    <row r="2498" spans="1:5" ht="14.4" x14ac:dyDescent="0.3">
      <c r="A2498" s="294" t="s">
        <v>2671</v>
      </c>
      <c r="B2498" s="295">
        <v>5712.04</v>
      </c>
      <c r="D2498" s="296" t="s">
        <v>8963</v>
      </c>
      <c r="E2498" s="297">
        <v>5712.04</v>
      </c>
    </row>
    <row r="2499" spans="1:5" ht="14.4" x14ac:dyDescent="0.3">
      <c r="A2499" s="294" t="s">
        <v>2672</v>
      </c>
      <c r="B2499" s="295">
        <v>17687</v>
      </c>
      <c r="D2499" s="296" t="s">
        <v>8964</v>
      </c>
      <c r="E2499" s="297">
        <v>17687</v>
      </c>
    </row>
    <row r="2500" spans="1:5" ht="14.4" x14ac:dyDescent="0.3">
      <c r="A2500" s="294" t="s">
        <v>2673</v>
      </c>
      <c r="B2500" s="295">
        <v>15176.99</v>
      </c>
      <c r="D2500" s="296" t="s">
        <v>8965</v>
      </c>
      <c r="E2500" s="297">
        <v>15176.99</v>
      </c>
    </row>
    <row r="2501" spans="1:5" ht="14.4" x14ac:dyDescent="0.3">
      <c r="A2501" s="294" t="s">
        <v>2674</v>
      </c>
      <c r="B2501" s="295">
        <v>9353</v>
      </c>
      <c r="D2501" s="296" t="s">
        <v>8966</v>
      </c>
      <c r="E2501" s="297">
        <v>9353</v>
      </c>
    </row>
    <row r="2502" spans="1:5" ht="14.4" x14ac:dyDescent="0.3">
      <c r="A2502" s="294" t="s">
        <v>2675</v>
      </c>
      <c r="B2502" s="295">
        <v>2926</v>
      </c>
      <c r="D2502" s="296" t="s">
        <v>8967</v>
      </c>
      <c r="E2502" s="297">
        <v>2926</v>
      </c>
    </row>
    <row r="2503" spans="1:5" ht="14.4" x14ac:dyDescent="0.3">
      <c r="A2503" s="294" t="s">
        <v>2676</v>
      </c>
      <c r="B2503" s="295">
        <v>13867.25</v>
      </c>
      <c r="D2503" s="296" t="s">
        <v>8968</v>
      </c>
      <c r="E2503" s="297">
        <v>13867.25</v>
      </c>
    </row>
    <row r="2504" spans="1:5" ht="14.4" x14ac:dyDescent="0.3">
      <c r="A2504" s="294" t="s">
        <v>2677</v>
      </c>
      <c r="B2504" s="295">
        <v>6009.51</v>
      </c>
      <c r="D2504" s="296" t="s">
        <v>8969</v>
      </c>
      <c r="E2504" s="297">
        <v>6009.51</v>
      </c>
    </row>
    <row r="2505" spans="1:5" ht="14.4" x14ac:dyDescent="0.3">
      <c r="A2505" s="294" t="s">
        <v>2678</v>
      </c>
      <c r="B2505" s="295">
        <v>5059</v>
      </c>
      <c r="D2505" s="296" t="s">
        <v>8970</v>
      </c>
      <c r="E2505" s="297">
        <v>5059</v>
      </c>
    </row>
    <row r="2506" spans="1:5" ht="14.4" x14ac:dyDescent="0.3">
      <c r="A2506" s="294" t="s">
        <v>2679</v>
      </c>
      <c r="B2506" s="295">
        <v>1009452</v>
      </c>
      <c r="D2506" s="296" t="s">
        <v>8971</v>
      </c>
      <c r="E2506" s="297">
        <v>1009452</v>
      </c>
    </row>
    <row r="2507" spans="1:5" ht="14.4" x14ac:dyDescent="0.3">
      <c r="A2507" s="294" t="s">
        <v>2680</v>
      </c>
      <c r="B2507" s="295">
        <v>7192</v>
      </c>
      <c r="D2507" s="296" t="s">
        <v>8972</v>
      </c>
      <c r="E2507" s="297">
        <v>7192</v>
      </c>
    </row>
    <row r="2508" spans="1:5" ht="14.4" x14ac:dyDescent="0.3">
      <c r="A2508" s="294" t="s">
        <v>2681</v>
      </c>
      <c r="B2508" s="295">
        <v>5385</v>
      </c>
      <c r="D2508" s="296" t="s">
        <v>8973</v>
      </c>
      <c r="E2508" s="297">
        <v>5385</v>
      </c>
    </row>
    <row r="2509" spans="1:5" ht="14.4" x14ac:dyDescent="0.3">
      <c r="A2509" s="294" t="s">
        <v>2682</v>
      </c>
      <c r="B2509" s="295">
        <v>177340.12</v>
      </c>
      <c r="D2509" s="296" t="s">
        <v>8974</v>
      </c>
      <c r="E2509" s="297">
        <v>177340.12</v>
      </c>
    </row>
    <row r="2510" spans="1:5" ht="14.4" x14ac:dyDescent="0.3">
      <c r="A2510" s="294" t="s">
        <v>2683</v>
      </c>
      <c r="B2510" s="295">
        <v>1770</v>
      </c>
      <c r="D2510" s="296" t="s">
        <v>8975</v>
      </c>
      <c r="E2510" s="297">
        <v>1770</v>
      </c>
    </row>
    <row r="2511" spans="1:5" ht="14.4" x14ac:dyDescent="0.3">
      <c r="A2511" s="294" t="s">
        <v>2684</v>
      </c>
      <c r="B2511" s="295">
        <v>304710.55</v>
      </c>
      <c r="D2511" s="296" t="s">
        <v>8976</v>
      </c>
      <c r="E2511" s="297">
        <v>304710.55</v>
      </c>
    </row>
    <row r="2512" spans="1:5" ht="14.4" x14ac:dyDescent="0.3">
      <c r="A2512" s="294" t="s">
        <v>2685</v>
      </c>
      <c r="B2512" s="295">
        <v>3646</v>
      </c>
      <c r="D2512" s="296" t="s">
        <v>8977</v>
      </c>
      <c r="E2512" s="297">
        <v>3646</v>
      </c>
    </row>
    <row r="2513" spans="1:5" ht="14.4" x14ac:dyDescent="0.3">
      <c r="A2513" s="294" t="s">
        <v>2686</v>
      </c>
      <c r="B2513" s="295">
        <v>2981</v>
      </c>
      <c r="D2513" s="296" t="s">
        <v>8978</v>
      </c>
      <c r="E2513" s="297">
        <v>2981</v>
      </c>
    </row>
    <row r="2514" spans="1:5" ht="14.4" x14ac:dyDescent="0.3">
      <c r="A2514" s="294" t="s">
        <v>2687</v>
      </c>
      <c r="B2514" s="295">
        <v>22535.55</v>
      </c>
      <c r="D2514" s="296" t="s">
        <v>8979</v>
      </c>
      <c r="E2514" s="297">
        <v>22535.55</v>
      </c>
    </row>
    <row r="2515" spans="1:5" ht="14.4" x14ac:dyDescent="0.3">
      <c r="A2515" s="294" t="s">
        <v>2688</v>
      </c>
      <c r="B2515" s="295">
        <v>580322</v>
      </c>
      <c r="D2515" s="296" t="s">
        <v>8980</v>
      </c>
      <c r="E2515" s="297">
        <v>580322</v>
      </c>
    </row>
    <row r="2516" spans="1:5" ht="14.4" x14ac:dyDescent="0.3">
      <c r="A2516" s="294" t="s">
        <v>2689</v>
      </c>
      <c r="B2516" s="295">
        <v>8537.86</v>
      </c>
      <c r="D2516" s="296" t="s">
        <v>8981</v>
      </c>
      <c r="E2516" s="297">
        <v>8537.86</v>
      </c>
    </row>
    <row r="2517" spans="1:5" ht="14.4" x14ac:dyDescent="0.3">
      <c r="A2517" s="294" t="s">
        <v>2690</v>
      </c>
      <c r="B2517" s="295">
        <v>467940.96</v>
      </c>
      <c r="D2517" s="296" t="s">
        <v>8982</v>
      </c>
      <c r="E2517" s="297">
        <v>467940.96</v>
      </c>
    </row>
    <row r="2518" spans="1:5" ht="14.4" x14ac:dyDescent="0.3">
      <c r="A2518" s="294" t="s">
        <v>2691</v>
      </c>
      <c r="B2518" s="295">
        <v>157361.1</v>
      </c>
      <c r="D2518" s="296" t="s">
        <v>8983</v>
      </c>
      <c r="E2518" s="297">
        <v>157361.1</v>
      </c>
    </row>
    <row r="2519" spans="1:5" ht="14.4" x14ac:dyDescent="0.3">
      <c r="A2519" s="294" t="s">
        <v>2692</v>
      </c>
      <c r="B2519" s="295">
        <v>2450.09</v>
      </c>
      <c r="D2519" s="296" t="s">
        <v>8984</v>
      </c>
      <c r="E2519" s="297">
        <v>2450.09</v>
      </c>
    </row>
    <row r="2520" spans="1:5" ht="14.4" x14ac:dyDescent="0.3">
      <c r="A2520" s="294" t="s">
        <v>2693</v>
      </c>
      <c r="B2520" s="295">
        <v>5197</v>
      </c>
      <c r="D2520" s="296" t="s">
        <v>8985</v>
      </c>
      <c r="E2520" s="297">
        <v>5197</v>
      </c>
    </row>
    <row r="2521" spans="1:5" ht="14.4" x14ac:dyDescent="0.3">
      <c r="A2521" s="294" t="s">
        <v>2694</v>
      </c>
      <c r="B2521" s="295">
        <v>62093</v>
      </c>
      <c r="D2521" s="296" t="s">
        <v>8986</v>
      </c>
      <c r="E2521" s="297">
        <v>62093</v>
      </c>
    </row>
    <row r="2522" spans="1:5" ht="14.4" x14ac:dyDescent="0.3">
      <c r="A2522" s="294" t="s">
        <v>4137</v>
      </c>
      <c r="B2522" s="295">
        <v>36409</v>
      </c>
      <c r="D2522" s="296" t="s">
        <v>8987</v>
      </c>
      <c r="E2522" s="297">
        <v>36409</v>
      </c>
    </row>
    <row r="2523" spans="1:5" ht="14.4" x14ac:dyDescent="0.3">
      <c r="A2523" s="294" t="s">
        <v>4138</v>
      </c>
      <c r="B2523" s="295">
        <v>11240.23</v>
      </c>
      <c r="D2523" s="296" t="s">
        <v>8988</v>
      </c>
      <c r="E2523" s="297">
        <v>11240.23</v>
      </c>
    </row>
    <row r="2524" spans="1:5" ht="14.4" x14ac:dyDescent="0.3">
      <c r="A2524" s="294" t="s">
        <v>2695</v>
      </c>
      <c r="B2524" s="295">
        <v>98853</v>
      </c>
      <c r="D2524" s="296" t="s">
        <v>8989</v>
      </c>
      <c r="E2524" s="297">
        <v>98853</v>
      </c>
    </row>
    <row r="2525" spans="1:5" ht="14.4" x14ac:dyDescent="0.3">
      <c r="A2525" s="294" t="s">
        <v>2696</v>
      </c>
      <c r="B2525" s="295">
        <v>4253</v>
      </c>
      <c r="D2525" s="296" t="s">
        <v>8990</v>
      </c>
      <c r="E2525" s="297">
        <v>4253</v>
      </c>
    </row>
    <row r="2526" spans="1:5" ht="14.4" x14ac:dyDescent="0.3">
      <c r="A2526" s="294" t="s">
        <v>2697</v>
      </c>
      <c r="B2526" s="295">
        <v>1991</v>
      </c>
      <c r="D2526" s="296" t="s">
        <v>8991</v>
      </c>
      <c r="E2526" s="297">
        <v>1991</v>
      </c>
    </row>
    <row r="2527" spans="1:5" ht="14.4" x14ac:dyDescent="0.3">
      <c r="A2527" s="294" t="s">
        <v>2698</v>
      </c>
      <c r="B2527" s="295">
        <v>554820</v>
      </c>
      <c r="D2527" s="296" t="s">
        <v>8992</v>
      </c>
      <c r="E2527" s="297">
        <v>554820</v>
      </c>
    </row>
    <row r="2528" spans="1:5" ht="14.4" x14ac:dyDescent="0.3">
      <c r="A2528" s="294" t="s">
        <v>2699</v>
      </c>
      <c r="B2528" s="295">
        <v>14387</v>
      </c>
      <c r="D2528" s="296" t="s">
        <v>8993</v>
      </c>
      <c r="E2528" s="297">
        <v>14387</v>
      </c>
    </row>
    <row r="2529" spans="1:5" ht="14.4" x14ac:dyDescent="0.3">
      <c r="A2529" s="294" t="s">
        <v>2700</v>
      </c>
      <c r="B2529" s="295">
        <v>16202</v>
      </c>
      <c r="D2529" s="296" t="s">
        <v>8994</v>
      </c>
      <c r="E2529" s="297">
        <v>16202</v>
      </c>
    </row>
    <row r="2530" spans="1:5" ht="14.4" x14ac:dyDescent="0.3">
      <c r="A2530" s="294" t="s">
        <v>2701</v>
      </c>
      <c r="B2530" s="295">
        <v>45679.92</v>
      </c>
      <c r="D2530" s="296" t="s">
        <v>8995</v>
      </c>
      <c r="E2530" s="297">
        <v>45679.92</v>
      </c>
    </row>
    <row r="2531" spans="1:5" ht="14.4" x14ac:dyDescent="0.3">
      <c r="A2531" s="294" t="s">
        <v>2702</v>
      </c>
      <c r="B2531" s="295">
        <v>277102</v>
      </c>
      <c r="D2531" s="296" t="s">
        <v>8996</v>
      </c>
      <c r="E2531" s="297">
        <v>277102</v>
      </c>
    </row>
    <row r="2532" spans="1:5" ht="14.4" x14ac:dyDescent="0.3">
      <c r="A2532" s="294" t="s">
        <v>2703</v>
      </c>
      <c r="B2532" s="295">
        <v>2917</v>
      </c>
      <c r="D2532" s="296" t="s">
        <v>8997</v>
      </c>
      <c r="E2532" s="297">
        <v>2917</v>
      </c>
    </row>
    <row r="2533" spans="1:5" ht="14.4" x14ac:dyDescent="0.3">
      <c r="A2533" s="294" t="s">
        <v>4139</v>
      </c>
      <c r="B2533" s="295">
        <v>5810.98</v>
      </c>
      <c r="D2533" s="296" t="s">
        <v>8998</v>
      </c>
      <c r="E2533" s="297">
        <v>5810.98</v>
      </c>
    </row>
    <row r="2534" spans="1:5" ht="14.4" x14ac:dyDescent="0.3">
      <c r="A2534" s="294" t="s">
        <v>2704</v>
      </c>
      <c r="B2534" s="295">
        <v>206304</v>
      </c>
      <c r="D2534" s="296" t="s">
        <v>8999</v>
      </c>
      <c r="E2534" s="297">
        <v>206304</v>
      </c>
    </row>
    <row r="2535" spans="1:5" ht="14.4" x14ac:dyDescent="0.3">
      <c r="A2535" s="294" t="s">
        <v>2705</v>
      </c>
      <c r="B2535" s="295">
        <v>1522</v>
      </c>
      <c r="D2535" s="296" t="s">
        <v>9000</v>
      </c>
      <c r="E2535" s="297">
        <v>1522</v>
      </c>
    </row>
    <row r="2536" spans="1:5" ht="14.4" x14ac:dyDescent="0.3">
      <c r="A2536" s="294" t="s">
        <v>2706</v>
      </c>
      <c r="B2536" s="295">
        <v>337911</v>
      </c>
      <c r="D2536" s="296" t="s">
        <v>9001</v>
      </c>
      <c r="E2536" s="297">
        <v>337911</v>
      </c>
    </row>
    <row r="2537" spans="1:5" ht="14.4" x14ac:dyDescent="0.3">
      <c r="A2537" s="294" t="s">
        <v>2707</v>
      </c>
      <c r="B2537" s="295">
        <v>28428</v>
      </c>
      <c r="D2537" s="296" t="s">
        <v>9002</v>
      </c>
      <c r="E2537" s="297">
        <v>28428</v>
      </c>
    </row>
    <row r="2538" spans="1:5" ht="14.4" x14ac:dyDescent="0.3">
      <c r="A2538" s="294" t="s">
        <v>4140</v>
      </c>
      <c r="B2538" s="295">
        <v>3380.37</v>
      </c>
      <c r="D2538" s="296" t="s">
        <v>9003</v>
      </c>
      <c r="E2538" s="297">
        <v>3380.37</v>
      </c>
    </row>
    <row r="2539" spans="1:5" ht="14.4" x14ac:dyDescent="0.3">
      <c r="A2539" s="294" t="s">
        <v>2708</v>
      </c>
      <c r="B2539" s="295">
        <v>103895</v>
      </c>
      <c r="D2539" s="296" t="s">
        <v>9004</v>
      </c>
      <c r="E2539" s="297">
        <v>103895</v>
      </c>
    </row>
    <row r="2540" spans="1:5" ht="14.4" x14ac:dyDescent="0.3">
      <c r="A2540" s="294" t="s">
        <v>2709</v>
      </c>
      <c r="B2540" s="295">
        <v>34612.94</v>
      </c>
      <c r="D2540" s="296" t="s">
        <v>9005</v>
      </c>
      <c r="E2540" s="297">
        <v>34612.94</v>
      </c>
    </row>
    <row r="2541" spans="1:5" ht="14.4" x14ac:dyDescent="0.3">
      <c r="A2541" s="294" t="s">
        <v>2710</v>
      </c>
      <c r="B2541" s="295">
        <v>96402</v>
      </c>
      <c r="D2541" s="296" t="s">
        <v>9006</v>
      </c>
      <c r="E2541" s="297">
        <v>96402</v>
      </c>
    </row>
    <row r="2542" spans="1:5" ht="14.4" x14ac:dyDescent="0.3">
      <c r="A2542" s="294" t="s">
        <v>2711</v>
      </c>
      <c r="B2542" s="295">
        <v>9525</v>
      </c>
      <c r="D2542" s="296" t="s">
        <v>9007</v>
      </c>
      <c r="E2542" s="297">
        <v>9525</v>
      </c>
    </row>
    <row r="2543" spans="1:5" ht="14.4" x14ac:dyDescent="0.3">
      <c r="A2543" s="294" t="s">
        <v>2712</v>
      </c>
      <c r="B2543" s="295">
        <v>190534.73</v>
      </c>
      <c r="D2543" s="296" t="s">
        <v>9008</v>
      </c>
      <c r="E2543" s="297">
        <v>190534.73</v>
      </c>
    </row>
    <row r="2544" spans="1:5" ht="14.4" x14ac:dyDescent="0.3">
      <c r="A2544" s="294" t="s">
        <v>2713</v>
      </c>
      <c r="B2544" s="295">
        <v>1750768</v>
      </c>
      <c r="D2544" s="296" t="s">
        <v>9009</v>
      </c>
      <c r="E2544" s="297">
        <v>1750768</v>
      </c>
    </row>
    <row r="2545" spans="1:5" ht="14.4" x14ac:dyDescent="0.3">
      <c r="A2545" s="294" t="s">
        <v>2714</v>
      </c>
      <c r="B2545" s="295">
        <v>15004.27</v>
      </c>
      <c r="D2545" s="296" t="s">
        <v>9010</v>
      </c>
      <c r="E2545" s="297">
        <v>15004.27</v>
      </c>
    </row>
    <row r="2546" spans="1:5" ht="14.4" x14ac:dyDescent="0.3">
      <c r="A2546" s="294" t="s">
        <v>2715</v>
      </c>
      <c r="B2546" s="295">
        <v>52297</v>
      </c>
      <c r="D2546" s="296" t="s">
        <v>9011</v>
      </c>
      <c r="E2546" s="297">
        <v>52297</v>
      </c>
    </row>
    <row r="2547" spans="1:5" ht="14.4" x14ac:dyDescent="0.3">
      <c r="A2547" s="294" t="s">
        <v>2716</v>
      </c>
      <c r="B2547" s="295">
        <v>7154.01</v>
      </c>
      <c r="D2547" s="296" t="s">
        <v>9012</v>
      </c>
      <c r="E2547" s="297">
        <v>7154.01</v>
      </c>
    </row>
    <row r="2548" spans="1:5" ht="14.4" x14ac:dyDescent="0.3">
      <c r="A2548" s="294" t="s">
        <v>2717</v>
      </c>
      <c r="B2548" s="295">
        <v>23420.400000000001</v>
      </c>
      <c r="D2548" s="296" t="s">
        <v>9013</v>
      </c>
      <c r="E2548" s="297">
        <v>23420.400000000001</v>
      </c>
    </row>
    <row r="2549" spans="1:5" ht="14.4" x14ac:dyDescent="0.3">
      <c r="A2549" s="294" t="s">
        <v>2718</v>
      </c>
      <c r="B2549" s="295">
        <v>33138</v>
      </c>
      <c r="D2549" s="296" t="s">
        <v>9014</v>
      </c>
      <c r="E2549" s="297">
        <v>33138</v>
      </c>
    </row>
    <row r="2550" spans="1:5" ht="14.4" x14ac:dyDescent="0.3">
      <c r="A2550" s="294" t="s">
        <v>2719</v>
      </c>
      <c r="B2550" s="295">
        <v>12652.74</v>
      </c>
      <c r="D2550" s="296" t="s">
        <v>9015</v>
      </c>
      <c r="E2550" s="297">
        <v>12652.74</v>
      </c>
    </row>
    <row r="2551" spans="1:5" ht="14.4" x14ac:dyDescent="0.3">
      <c r="A2551" s="294" t="s">
        <v>2720</v>
      </c>
      <c r="B2551" s="295">
        <v>3386</v>
      </c>
      <c r="D2551" s="296" t="s">
        <v>9016</v>
      </c>
      <c r="E2551" s="297">
        <v>3386</v>
      </c>
    </row>
    <row r="2552" spans="1:5" ht="14.4" x14ac:dyDescent="0.3">
      <c r="A2552" s="294" t="s">
        <v>2721</v>
      </c>
      <c r="B2552" s="295">
        <v>907</v>
      </c>
      <c r="D2552" s="296" t="s">
        <v>9017</v>
      </c>
      <c r="E2552" s="297">
        <v>907</v>
      </c>
    </row>
    <row r="2553" spans="1:5" ht="14.4" x14ac:dyDescent="0.3">
      <c r="A2553" s="294" t="s">
        <v>2722</v>
      </c>
      <c r="B2553" s="295">
        <v>9971.11</v>
      </c>
      <c r="D2553" s="296" t="s">
        <v>9018</v>
      </c>
      <c r="E2553" s="297">
        <v>9971.11</v>
      </c>
    </row>
    <row r="2554" spans="1:5" ht="14.4" x14ac:dyDescent="0.3">
      <c r="A2554" s="294" t="s">
        <v>2723</v>
      </c>
      <c r="B2554" s="295">
        <v>5241</v>
      </c>
      <c r="D2554" s="296" t="s">
        <v>9019</v>
      </c>
      <c r="E2554" s="297">
        <v>5241</v>
      </c>
    </row>
    <row r="2555" spans="1:5" ht="14.4" x14ac:dyDescent="0.3">
      <c r="A2555" s="294" t="s">
        <v>2724</v>
      </c>
      <c r="B2555" s="295">
        <v>155.87</v>
      </c>
      <c r="D2555" s="296" t="s">
        <v>9020</v>
      </c>
      <c r="E2555" s="297">
        <v>155.87</v>
      </c>
    </row>
    <row r="2556" spans="1:5" ht="14.4" x14ac:dyDescent="0.3">
      <c r="A2556" s="294" t="s">
        <v>2725</v>
      </c>
      <c r="B2556" s="295">
        <v>10136</v>
      </c>
      <c r="D2556" s="296" t="s">
        <v>9021</v>
      </c>
      <c r="E2556" s="297">
        <v>10136</v>
      </c>
    </row>
    <row r="2557" spans="1:5" ht="14.4" x14ac:dyDescent="0.3">
      <c r="A2557" s="294" t="s">
        <v>2726</v>
      </c>
      <c r="B2557" s="295">
        <v>27163</v>
      </c>
      <c r="D2557" s="296" t="s">
        <v>9022</v>
      </c>
      <c r="E2557" s="297">
        <v>27163</v>
      </c>
    </row>
    <row r="2558" spans="1:5" ht="14.4" x14ac:dyDescent="0.3">
      <c r="A2558" s="294" t="s">
        <v>2727</v>
      </c>
      <c r="B2558" s="295">
        <v>3354</v>
      </c>
      <c r="D2558" s="296" t="s">
        <v>9023</v>
      </c>
      <c r="E2558" s="297">
        <v>3354</v>
      </c>
    </row>
    <row r="2559" spans="1:5" ht="14.4" x14ac:dyDescent="0.3">
      <c r="A2559" s="294" t="s">
        <v>2728</v>
      </c>
      <c r="B2559" s="295">
        <v>1366</v>
      </c>
      <c r="D2559" s="296" t="s">
        <v>9024</v>
      </c>
      <c r="E2559" s="297">
        <v>1366</v>
      </c>
    </row>
    <row r="2560" spans="1:5" ht="14.4" x14ac:dyDescent="0.3">
      <c r="A2560" s="294" t="s">
        <v>2729</v>
      </c>
      <c r="B2560" s="295">
        <v>42772</v>
      </c>
      <c r="D2560" s="296" t="s">
        <v>9025</v>
      </c>
      <c r="E2560" s="297">
        <v>42772</v>
      </c>
    </row>
    <row r="2561" spans="1:5" ht="14.4" x14ac:dyDescent="0.3">
      <c r="A2561" s="294" t="s">
        <v>2730</v>
      </c>
      <c r="B2561" s="295">
        <v>2383.54</v>
      </c>
      <c r="D2561" s="296" t="s">
        <v>9026</v>
      </c>
      <c r="E2561" s="297">
        <v>2383.54</v>
      </c>
    </row>
    <row r="2562" spans="1:5" ht="14.4" x14ac:dyDescent="0.3">
      <c r="A2562" s="294" t="s">
        <v>2731</v>
      </c>
      <c r="B2562" s="295">
        <v>5885</v>
      </c>
      <c r="D2562" s="296" t="s">
        <v>9027</v>
      </c>
      <c r="E2562" s="297">
        <v>5885</v>
      </c>
    </row>
    <row r="2563" spans="1:5" ht="14.4" x14ac:dyDescent="0.3">
      <c r="A2563" s="294" t="s">
        <v>2732</v>
      </c>
      <c r="B2563" s="295">
        <v>5961</v>
      </c>
      <c r="D2563" s="296" t="s">
        <v>9028</v>
      </c>
      <c r="E2563" s="297">
        <v>5961</v>
      </c>
    </row>
    <row r="2564" spans="1:5" ht="14.4" x14ac:dyDescent="0.3">
      <c r="A2564" s="294" t="s">
        <v>2733</v>
      </c>
      <c r="B2564" s="295">
        <v>13212</v>
      </c>
      <c r="D2564" s="296" t="s">
        <v>9029</v>
      </c>
      <c r="E2564" s="297">
        <v>13212</v>
      </c>
    </row>
    <row r="2565" spans="1:5" ht="14.4" x14ac:dyDescent="0.3">
      <c r="A2565" s="294" t="s">
        <v>2734</v>
      </c>
      <c r="B2565" s="295">
        <v>2826</v>
      </c>
      <c r="D2565" s="296" t="s">
        <v>9030</v>
      </c>
      <c r="E2565" s="297">
        <v>2826</v>
      </c>
    </row>
    <row r="2566" spans="1:5" ht="14.4" x14ac:dyDescent="0.3">
      <c r="A2566" s="294" t="s">
        <v>2735</v>
      </c>
      <c r="B2566" s="295">
        <v>9478.09</v>
      </c>
      <c r="D2566" s="296" t="s">
        <v>9031</v>
      </c>
      <c r="E2566" s="297">
        <v>9478.09</v>
      </c>
    </row>
    <row r="2567" spans="1:5" ht="14.4" x14ac:dyDescent="0.3">
      <c r="A2567" s="294" t="s">
        <v>2736</v>
      </c>
      <c r="B2567" s="295">
        <v>4558</v>
      </c>
      <c r="D2567" s="296" t="s">
        <v>9032</v>
      </c>
      <c r="E2567" s="297">
        <v>4558</v>
      </c>
    </row>
    <row r="2568" spans="1:5" ht="14.4" x14ac:dyDescent="0.3">
      <c r="A2568" s="294" t="s">
        <v>2737</v>
      </c>
      <c r="B2568" s="295">
        <v>9353</v>
      </c>
      <c r="D2568" s="296" t="s">
        <v>9033</v>
      </c>
      <c r="E2568" s="297">
        <v>9353</v>
      </c>
    </row>
    <row r="2569" spans="1:5" ht="14.4" x14ac:dyDescent="0.3">
      <c r="A2569" s="294" t="s">
        <v>2738</v>
      </c>
      <c r="B2569" s="295">
        <v>3281</v>
      </c>
      <c r="D2569" s="296" t="s">
        <v>9034</v>
      </c>
      <c r="E2569" s="297">
        <v>3281</v>
      </c>
    </row>
    <row r="2570" spans="1:5" ht="14.4" x14ac:dyDescent="0.3">
      <c r="A2570" s="294" t="s">
        <v>2739</v>
      </c>
      <c r="B2570" s="295">
        <v>6117</v>
      </c>
      <c r="D2570" s="296" t="s">
        <v>9035</v>
      </c>
      <c r="E2570" s="297">
        <v>6117</v>
      </c>
    </row>
    <row r="2571" spans="1:5" ht="14.4" x14ac:dyDescent="0.3">
      <c r="A2571" s="294" t="s">
        <v>2740</v>
      </c>
      <c r="B2571" s="295">
        <v>13590.76</v>
      </c>
      <c r="D2571" s="296" t="s">
        <v>9036</v>
      </c>
      <c r="E2571" s="297">
        <v>13590.76</v>
      </c>
    </row>
    <row r="2572" spans="1:5" ht="14.4" x14ac:dyDescent="0.3">
      <c r="A2572" s="294" t="s">
        <v>4141</v>
      </c>
      <c r="B2572" s="295">
        <v>4238.96</v>
      </c>
      <c r="D2572" s="296" t="s">
        <v>9037</v>
      </c>
      <c r="E2572" s="297">
        <v>4238.96</v>
      </c>
    </row>
    <row r="2573" spans="1:5" ht="14.4" x14ac:dyDescent="0.3">
      <c r="A2573" s="294" t="s">
        <v>2741</v>
      </c>
      <c r="B2573" s="295">
        <v>34792</v>
      </c>
      <c r="D2573" s="296" t="s">
        <v>9038</v>
      </c>
      <c r="E2573" s="297">
        <v>34792</v>
      </c>
    </row>
    <row r="2574" spans="1:5" ht="14.4" x14ac:dyDescent="0.3">
      <c r="A2574" s="294" t="s">
        <v>2742</v>
      </c>
      <c r="B2574" s="295">
        <v>4246</v>
      </c>
      <c r="D2574" s="296" t="s">
        <v>9039</v>
      </c>
      <c r="E2574" s="297">
        <v>4246</v>
      </c>
    </row>
    <row r="2575" spans="1:5" ht="14.4" x14ac:dyDescent="0.3">
      <c r="A2575" s="294" t="s">
        <v>2743</v>
      </c>
      <c r="B2575" s="295">
        <v>7346</v>
      </c>
      <c r="D2575" s="296" t="s">
        <v>9040</v>
      </c>
      <c r="E2575" s="297">
        <v>7346</v>
      </c>
    </row>
    <row r="2576" spans="1:5" ht="14.4" x14ac:dyDescent="0.3">
      <c r="A2576" s="294" t="s">
        <v>2744</v>
      </c>
      <c r="B2576" s="295">
        <v>376564.28</v>
      </c>
      <c r="D2576" s="296" t="s">
        <v>9041</v>
      </c>
      <c r="E2576" s="297">
        <v>376564.28</v>
      </c>
    </row>
    <row r="2577" spans="1:5" ht="14.4" x14ac:dyDescent="0.3">
      <c r="A2577" s="294" t="s">
        <v>2745</v>
      </c>
      <c r="B2577" s="295">
        <v>15725.98</v>
      </c>
      <c r="D2577" s="296" t="s">
        <v>9042</v>
      </c>
      <c r="E2577" s="297">
        <v>15725.98</v>
      </c>
    </row>
    <row r="2578" spans="1:5" ht="14.4" x14ac:dyDescent="0.3">
      <c r="A2578" s="294" t="s">
        <v>2746</v>
      </c>
      <c r="B2578" s="295">
        <v>10401</v>
      </c>
      <c r="D2578" s="296" t="s">
        <v>9043</v>
      </c>
      <c r="E2578" s="297">
        <v>10401</v>
      </c>
    </row>
    <row r="2579" spans="1:5" ht="14.4" x14ac:dyDescent="0.3">
      <c r="A2579" s="294" t="s">
        <v>2747</v>
      </c>
      <c r="B2579" s="295">
        <v>3540.97</v>
      </c>
      <c r="D2579" s="296" t="s">
        <v>9044</v>
      </c>
      <c r="E2579" s="297">
        <v>3540.97</v>
      </c>
    </row>
    <row r="2580" spans="1:5" ht="14.4" x14ac:dyDescent="0.3">
      <c r="A2580" s="294" t="s">
        <v>2748</v>
      </c>
      <c r="B2580" s="295">
        <v>133946.04999999999</v>
      </c>
      <c r="D2580" s="296" t="s">
        <v>9045</v>
      </c>
      <c r="E2580" s="297">
        <v>133946.04999999999</v>
      </c>
    </row>
    <row r="2581" spans="1:5" ht="14.4" x14ac:dyDescent="0.3">
      <c r="A2581" s="294" t="s">
        <v>2749</v>
      </c>
      <c r="B2581" s="295">
        <v>339</v>
      </c>
      <c r="D2581" s="296" t="s">
        <v>9046</v>
      </c>
      <c r="E2581" s="297">
        <v>339</v>
      </c>
    </row>
    <row r="2582" spans="1:5" ht="14.4" x14ac:dyDescent="0.3">
      <c r="A2582" s="294" t="s">
        <v>2750</v>
      </c>
      <c r="B2582" s="295">
        <v>864096.55</v>
      </c>
      <c r="D2582" s="296" t="s">
        <v>9047</v>
      </c>
      <c r="E2582" s="297">
        <v>864096.55</v>
      </c>
    </row>
    <row r="2583" spans="1:5" ht="14.4" x14ac:dyDescent="0.3">
      <c r="A2583" s="294" t="s">
        <v>2751</v>
      </c>
      <c r="B2583" s="295">
        <v>4302</v>
      </c>
      <c r="D2583" s="296" t="s">
        <v>9048</v>
      </c>
      <c r="E2583" s="297">
        <v>4302</v>
      </c>
    </row>
    <row r="2584" spans="1:5" ht="14.4" x14ac:dyDescent="0.3">
      <c r="A2584" s="294" t="s">
        <v>2752</v>
      </c>
      <c r="B2584" s="295">
        <v>1422</v>
      </c>
      <c r="D2584" s="296" t="s">
        <v>9049</v>
      </c>
      <c r="E2584" s="297">
        <v>1422</v>
      </c>
    </row>
    <row r="2585" spans="1:5" ht="14.4" x14ac:dyDescent="0.3">
      <c r="A2585" s="294" t="s">
        <v>4142</v>
      </c>
      <c r="B2585" s="295">
        <v>2073</v>
      </c>
      <c r="D2585" s="296" t="s">
        <v>10509</v>
      </c>
      <c r="E2585" s="297">
        <v>2073</v>
      </c>
    </row>
    <row r="2586" spans="1:5" ht="14.4" x14ac:dyDescent="0.3">
      <c r="A2586" s="294" t="s">
        <v>2753</v>
      </c>
      <c r="B2586" s="295">
        <v>6700</v>
      </c>
      <c r="D2586" s="296" t="s">
        <v>9050</v>
      </c>
      <c r="E2586" s="297">
        <v>6700</v>
      </c>
    </row>
    <row r="2587" spans="1:5" ht="14.4" x14ac:dyDescent="0.3">
      <c r="A2587" s="294" t="s">
        <v>2754</v>
      </c>
      <c r="B2587" s="295">
        <v>1777</v>
      </c>
      <c r="D2587" s="296" t="s">
        <v>9051</v>
      </c>
      <c r="E2587" s="297">
        <v>1777</v>
      </c>
    </row>
    <row r="2588" spans="1:5" ht="14.4" x14ac:dyDescent="0.3">
      <c r="A2588" s="294" t="s">
        <v>2755</v>
      </c>
      <c r="B2588" s="295">
        <v>3919</v>
      </c>
      <c r="D2588" s="296" t="s">
        <v>9052</v>
      </c>
      <c r="E2588" s="297">
        <v>3919</v>
      </c>
    </row>
    <row r="2589" spans="1:5" ht="14.4" x14ac:dyDescent="0.3">
      <c r="A2589" s="294" t="s">
        <v>2756</v>
      </c>
      <c r="B2589" s="295">
        <v>13918.95</v>
      </c>
      <c r="D2589" s="296" t="s">
        <v>9053</v>
      </c>
      <c r="E2589" s="297">
        <v>13918.95</v>
      </c>
    </row>
    <row r="2590" spans="1:5" ht="14.4" x14ac:dyDescent="0.3">
      <c r="A2590" s="294" t="s">
        <v>2757</v>
      </c>
      <c r="B2590" s="295">
        <v>964116</v>
      </c>
      <c r="D2590" s="296" t="s">
        <v>9054</v>
      </c>
      <c r="E2590" s="297">
        <v>964116</v>
      </c>
    </row>
    <row r="2591" spans="1:5" ht="14.4" x14ac:dyDescent="0.3">
      <c r="A2591" s="294" t="s">
        <v>2758</v>
      </c>
      <c r="B2591" s="295">
        <v>7230</v>
      </c>
      <c r="D2591" s="296" t="s">
        <v>9055</v>
      </c>
      <c r="E2591" s="297">
        <v>7230</v>
      </c>
    </row>
    <row r="2592" spans="1:5" ht="14.4" x14ac:dyDescent="0.3">
      <c r="A2592" s="294" t="s">
        <v>2759</v>
      </c>
      <c r="B2592" s="295">
        <v>234698</v>
      </c>
      <c r="D2592" s="296" t="s">
        <v>9056</v>
      </c>
      <c r="E2592" s="297">
        <v>234698</v>
      </c>
    </row>
    <row r="2593" spans="1:5" ht="14.4" x14ac:dyDescent="0.3">
      <c r="A2593" s="294" t="s">
        <v>2760</v>
      </c>
      <c r="B2593" s="295">
        <v>112617</v>
      </c>
      <c r="D2593" s="296" t="s">
        <v>9057</v>
      </c>
      <c r="E2593" s="297">
        <v>112617</v>
      </c>
    </row>
    <row r="2594" spans="1:5" ht="14.4" x14ac:dyDescent="0.3">
      <c r="A2594" s="294" t="s">
        <v>2761</v>
      </c>
      <c r="B2594" s="295">
        <v>4370.93</v>
      </c>
      <c r="D2594" s="296" t="s">
        <v>9058</v>
      </c>
      <c r="E2594" s="297">
        <v>4370.93</v>
      </c>
    </row>
    <row r="2595" spans="1:5" ht="14.4" x14ac:dyDescent="0.3">
      <c r="A2595" s="294" t="s">
        <v>2762</v>
      </c>
      <c r="B2595" s="295">
        <v>7213</v>
      </c>
      <c r="D2595" s="296" t="s">
        <v>9059</v>
      </c>
      <c r="E2595" s="297">
        <v>7213</v>
      </c>
    </row>
    <row r="2596" spans="1:5" ht="14.4" x14ac:dyDescent="0.3">
      <c r="A2596" s="294" t="s">
        <v>2763</v>
      </c>
      <c r="B2596" s="295">
        <v>37380.959999999999</v>
      </c>
      <c r="D2596" s="296" t="s">
        <v>9060</v>
      </c>
      <c r="E2596" s="297">
        <v>37380.959999999999</v>
      </c>
    </row>
    <row r="2597" spans="1:5" ht="14.4" x14ac:dyDescent="0.3">
      <c r="A2597" s="294" t="s">
        <v>2764</v>
      </c>
      <c r="B2597" s="295">
        <v>3426</v>
      </c>
      <c r="D2597" s="296" t="s">
        <v>9061</v>
      </c>
      <c r="E2597" s="297">
        <v>3426</v>
      </c>
    </row>
    <row r="2598" spans="1:5" ht="14.4" x14ac:dyDescent="0.3">
      <c r="A2598" s="294" t="s">
        <v>2765</v>
      </c>
      <c r="B2598" s="295">
        <v>116234.04</v>
      </c>
      <c r="D2598" s="296" t="s">
        <v>9062</v>
      </c>
      <c r="E2598" s="297">
        <v>116234.04</v>
      </c>
    </row>
    <row r="2599" spans="1:5" ht="14.4" x14ac:dyDescent="0.3">
      <c r="A2599" s="294" t="s">
        <v>2766</v>
      </c>
      <c r="B2599" s="295">
        <v>11594</v>
      </c>
      <c r="D2599" s="296" t="s">
        <v>9063</v>
      </c>
      <c r="E2599" s="297">
        <v>11594</v>
      </c>
    </row>
    <row r="2600" spans="1:5" ht="14.4" x14ac:dyDescent="0.3">
      <c r="A2600" s="294" t="s">
        <v>2767</v>
      </c>
      <c r="B2600" s="295">
        <v>257181</v>
      </c>
      <c r="D2600" s="296" t="s">
        <v>9064</v>
      </c>
      <c r="E2600" s="297">
        <v>257181</v>
      </c>
    </row>
    <row r="2601" spans="1:5" ht="14.4" x14ac:dyDescent="0.3">
      <c r="A2601" s="294" t="s">
        <v>2768</v>
      </c>
      <c r="B2601" s="295">
        <v>37030</v>
      </c>
      <c r="D2601" s="296" t="s">
        <v>9065</v>
      </c>
      <c r="E2601" s="297">
        <v>37030</v>
      </c>
    </row>
    <row r="2602" spans="1:5" ht="14.4" x14ac:dyDescent="0.3">
      <c r="A2602" s="294" t="s">
        <v>2769</v>
      </c>
      <c r="B2602" s="295">
        <v>187883</v>
      </c>
      <c r="D2602" s="296" t="s">
        <v>9066</v>
      </c>
      <c r="E2602" s="297">
        <v>187883</v>
      </c>
    </row>
    <row r="2603" spans="1:5" ht="14.4" x14ac:dyDescent="0.3">
      <c r="A2603" s="294" t="s">
        <v>2770</v>
      </c>
      <c r="B2603" s="295">
        <v>14067</v>
      </c>
      <c r="D2603" s="296" t="s">
        <v>9067</v>
      </c>
      <c r="E2603" s="297">
        <v>14067</v>
      </c>
    </row>
    <row r="2604" spans="1:5" ht="14.4" x14ac:dyDescent="0.3">
      <c r="A2604" s="294" t="s">
        <v>2771</v>
      </c>
      <c r="B2604" s="295">
        <v>19579</v>
      </c>
      <c r="D2604" s="296" t="s">
        <v>9068</v>
      </c>
      <c r="E2604" s="297">
        <v>19579</v>
      </c>
    </row>
    <row r="2605" spans="1:5" ht="14.4" x14ac:dyDescent="0.3">
      <c r="A2605" s="294" t="s">
        <v>2772</v>
      </c>
      <c r="B2605" s="295">
        <v>313916</v>
      </c>
      <c r="D2605" s="296" t="s">
        <v>9069</v>
      </c>
      <c r="E2605" s="297">
        <v>313916</v>
      </c>
    </row>
    <row r="2606" spans="1:5" ht="14.4" x14ac:dyDescent="0.3">
      <c r="A2606" s="294" t="s">
        <v>2773</v>
      </c>
      <c r="B2606" s="295">
        <v>4393.8500000000004</v>
      </c>
      <c r="D2606" s="296" t="s">
        <v>9070</v>
      </c>
      <c r="E2606" s="297">
        <v>4393.8500000000004</v>
      </c>
    </row>
    <row r="2607" spans="1:5" ht="14.4" x14ac:dyDescent="0.3">
      <c r="A2607" s="294" t="s">
        <v>2774</v>
      </c>
      <c r="B2607" s="295">
        <v>2059.89</v>
      </c>
      <c r="D2607" s="296" t="s">
        <v>9071</v>
      </c>
      <c r="E2607" s="297">
        <v>2059.89</v>
      </c>
    </row>
    <row r="2608" spans="1:5" ht="14.4" x14ac:dyDescent="0.3">
      <c r="A2608" s="294" t="s">
        <v>2775</v>
      </c>
      <c r="B2608" s="295">
        <v>75374.05</v>
      </c>
      <c r="D2608" s="296" t="s">
        <v>9072</v>
      </c>
      <c r="E2608" s="297">
        <v>75374.05</v>
      </c>
    </row>
    <row r="2609" spans="1:5" ht="14.4" x14ac:dyDescent="0.3">
      <c r="A2609" s="294" t="s">
        <v>2776</v>
      </c>
      <c r="B2609" s="295">
        <v>196755.45</v>
      </c>
      <c r="D2609" s="296" t="s">
        <v>9073</v>
      </c>
      <c r="E2609" s="297">
        <v>196755.45</v>
      </c>
    </row>
    <row r="2610" spans="1:5" ht="14.4" x14ac:dyDescent="0.3">
      <c r="A2610" s="294" t="s">
        <v>2777</v>
      </c>
      <c r="B2610" s="295">
        <v>47088</v>
      </c>
      <c r="D2610" s="296" t="s">
        <v>9074</v>
      </c>
      <c r="E2610" s="297">
        <v>47088</v>
      </c>
    </row>
    <row r="2611" spans="1:5" ht="14.4" x14ac:dyDescent="0.3">
      <c r="A2611" s="294" t="s">
        <v>2778</v>
      </c>
      <c r="B2611" s="295">
        <v>178035</v>
      </c>
      <c r="D2611" s="296" t="s">
        <v>9075</v>
      </c>
      <c r="E2611" s="297">
        <v>178035</v>
      </c>
    </row>
    <row r="2612" spans="1:5" ht="14.4" x14ac:dyDescent="0.3">
      <c r="A2612" s="294" t="s">
        <v>2779</v>
      </c>
      <c r="B2612" s="295">
        <v>422624</v>
      </c>
      <c r="D2612" s="296" t="s">
        <v>9076</v>
      </c>
      <c r="E2612" s="297">
        <v>422624</v>
      </c>
    </row>
    <row r="2613" spans="1:5" ht="14.4" x14ac:dyDescent="0.3">
      <c r="A2613" s="294" t="s">
        <v>2780</v>
      </c>
      <c r="B2613" s="295">
        <v>904.67</v>
      </c>
      <c r="D2613" s="296" t="s">
        <v>9077</v>
      </c>
      <c r="E2613" s="297">
        <v>904.67</v>
      </c>
    </row>
    <row r="2614" spans="1:5" ht="14.4" x14ac:dyDescent="0.3">
      <c r="A2614" s="294" t="s">
        <v>2781</v>
      </c>
      <c r="B2614" s="295">
        <v>20750</v>
      </c>
      <c r="D2614" s="296" t="s">
        <v>9078</v>
      </c>
      <c r="E2614" s="297">
        <v>20750</v>
      </c>
    </row>
    <row r="2615" spans="1:5" ht="14.4" x14ac:dyDescent="0.3">
      <c r="A2615" s="294" t="s">
        <v>4133</v>
      </c>
      <c r="B2615" s="295">
        <v>264701</v>
      </c>
      <c r="D2615" s="296" t="s">
        <v>10510</v>
      </c>
      <c r="E2615" s="297">
        <v>264701</v>
      </c>
    </row>
    <row r="2616" spans="1:5" ht="14.4" x14ac:dyDescent="0.3">
      <c r="A2616" s="294" t="s">
        <v>2782</v>
      </c>
      <c r="B2616" s="295">
        <v>13727</v>
      </c>
      <c r="D2616" s="296" t="s">
        <v>9079</v>
      </c>
      <c r="E2616" s="297">
        <v>13727</v>
      </c>
    </row>
    <row r="2617" spans="1:5" ht="14.4" x14ac:dyDescent="0.3">
      <c r="A2617" s="294" t="s">
        <v>2783</v>
      </c>
      <c r="B2617" s="295">
        <v>21201</v>
      </c>
      <c r="D2617" s="296" t="s">
        <v>9080</v>
      </c>
      <c r="E2617" s="297">
        <v>21201</v>
      </c>
    </row>
    <row r="2618" spans="1:5" ht="14.4" x14ac:dyDescent="0.3">
      <c r="A2618" s="294" t="s">
        <v>2784</v>
      </c>
      <c r="B2618" s="295">
        <v>683222.68</v>
      </c>
      <c r="D2618" s="296" t="s">
        <v>9081</v>
      </c>
      <c r="E2618" s="297">
        <v>683222.68</v>
      </c>
    </row>
    <row r="2619" spans="1:5" ht="14.4" x14ac:dyDescent="0.3">
      <c r="A2619" s="294" t="s">
        <v>4143</v>
      </c>
      <c r="B2619" s="295">
        <v>3035</v>
      </c>
      <c r="D2619" s="296" t="s">
        <v>9082</v>
      </c>
      <c r="E2619" s="297">
        <v>3035</v>
      </c>
    </row>
    <row r="2620" spans="1:5" ht="14.4" x14ac:dyDescent="0.3">
      <c r="A2620" s="294" t="s">
        <v>2785</v>
      </c>
      <c r="B2620" s="295">
        <v>154060</v>
      </c>
      <c r="D2620" s="296" t="s">
        <v>9083</v>
      </c>
      <c r="E2620" s="297">
        <v>154060</v>
      </c>
    </row>
    <row r="2621" spans="1:5" ht="14.4" x14ac:dyDescent="0.3">
      <c r="A2621" s="294" t="s">
        <v>2786</v>
      </c>
      <c r="B2621" s="295">
        <v>61651</v>
      </c>
      <c r="D2621" s="296" t="s">
        <v>9084</v>
      </c>
      <c r="E2621" s="297">
        <v>61651</v>
      </c>
    </row>
    <row r="2622" spans="1:5" ht="14.4" x14ac:dyDescent="0.3">
      <c r="A2622" s="294" t="s">
        <v>2787</v>
      </c>
      <c r="B2622" s="295">
        <v>17058</v>
      </c>
      <c r="D2622" s="296" t="s">
        <v>9085</v>
      </c>
      <c r="E2622" s="297">
        <v>17058</v>
      </c>
    </row>
    <row r="2623" spans="1:5" ht="14.4" x14ac:dyDescent="0.3">
      <c r="A2623" s="294" t="s">
        <v>2788</v>
      </c>
      <c r="B2623" s="295">
        <v>146789</v>
      </c>
      <c r="D2623" s="296" t="s">
        <v>9086</v>
      </c>
      <c r="E2623" s="297">
        <v>146789</v>
      </c>
    </row>
    <row r="2624" spans="1:5" ht="14.4" x14ac:dyDescent="0.3">
      <c r="A2624" s="294" t="s">
        <v>2789</v>
      </c>
      <c r="B2624" s="295">
        <v>225314</v>
      </c>
      <c r="D2624" s="296" t="s">
        <v>9087</v>
      </c>
      <c r="E2624" s="297">
        <v>225314</v>
      </c>
    </row>
    <row r="2625" spans="1:5" ht="14.4" x14ac:dyDescent="0.3">
      <c r="A2625" s="294" t="s">
        <v>2790</v>
      </c>
      <c r="B2625" s="295">
        <v>61554</v>
      </c>
      <c r="D2625" s="296" t="s">
        <v>9088</v>
      </c>
      <c r="E2625" s="297">
        <v>61554</v>
      </c>
    </row>
    <row r="2626" spans="1:5" ht="14.4" x14ac:dyDescent="0.3">
      <c r="A2626" s="294" t="s">
        <v>2791</v>
      </c>
      <c r="B2626" s="295">
        <v>5293.85</v>
      </c>
      <c r="D2626" s="296" t="s">
        <v>9089</v>
      </c>
      <c r="E2626" s="297">
        <v>5293.85</v>
      </c>
    </row>
    <row r="2627" spans="1:5" ht="14.4" x14ac:dyDescent="0.3">
      <c r="A2627" s="294" t="s">
        <v>2792</v>
      </c>
      <c r="B2627" s="295">
        <v>76843</v>
      </c>
      <c r="D2627" s="296" t="s">
        <v>9090</v>
      </c>
      <c r="E2627" s="297">
        <v>76843</v>
      </c>
    </row>
    <row r="2628" spans="1:5" ht="14.4" x14ac:dyDescent="0.3">
      <c r="A2628" s="294" t="s">
        <v>2793</v>
      </c>
      <c r="B2628" s="295">
        <v>205850.63</v>
      </c>
      <c r="D2628" s="296" t="s">
        <v>9091</v>
      </c>
      <c r="E2628" s="297">
        <v>205850.63</v>
      </c>
    </row>
    <row r="2629" spans="1:5" ht="14.4" x14ac:dyDescent="0.3">
      <c r="A2629" s="294" t="s">
        <v>2794</v>
      </c>
      <c r="B2629" s="295">
        <v>44772.51</v>
      </c>
      <c r="D2629" s="296" t="s">
        <v>9092</v>
      </c>
      <c r="E2629" s="297">
        <v>44772.51</v>
      </c>
    </row>
    <row r="2630" spans="1:5" ht="14.4" x14ac:dyDescent="0.3">
      <c r="A2630" s="294" t="s">
        <v>2795</v>
      </c>
      <c r="B2630" s="295">
        <v>22505</v>
      </c>
      <c r="D2630" s="296" t="s">
        <v>9093</v>
      </c>
      <c r="E2630" s="297">
        <v>22505</v>
      </c>
    </row>
    <row r="2631" spans="1:5" ht="14.4" x14ac:dyDescent="0.3">
      <c r="A2631" s="294" t="s">
        <v>2796</v>
      </c>
      <c r="B2631" s="295">
        <v>23324.959999999999</v>
      </c>
      <c r="D2631" s="296" t="s">
        <v>9094</v>
      </c>
      <c r="E2631" s="297">
        <v>23324.959999999999</v>
      </c>
    </row>
    <row r="2632" spans="1:5" ht="14.4" x14ac:dyDescent="0.3">
      <c r="A2632" s="294" t="s">
        <v>2797</v>
      </c>
      <c r="B2632" s="295">
        <v>2931.47</v>
      </c>
      <c r="D2632" s="296" t="s">
        <v>9095</v>
      </c>
      <c r="E2632" s="297">
        <v>2931.47</v>
      </c>
    </row>
    <row r="2633" spans="1:5" ht="14.4" x14ac:dyDescent="0.3">
      <c r="A2633" s="294" t="s">
        <v>2798</v>
      </c>
      <c r="B2633" s="295">
        <v>62260.15</v>
      </c>
      <c r="D2633" s="296" t="s">
        <v>9096</v>
      </c>
      <c r="E2633" s="297">
        <v>62260.15</v>
      </c>
    </row>
    <row r="2634" spans="1:5" ht="14.4" x14ac:dyDescent="0.3">
      <c r="A2634" s="294" t="s">
        <v>2799</v>
      </c>
      <c r="B2634" s="295">
        <v>11715.06</v>
      </c>
      <c r="D2634" s="296" t="s">
        <v>9097</v>
      </c>
      <c r="E2634" s="297">
        <v>11715.06</v>
      </c>
    </row>
    <row r="2635" spans="1:5" ht="14.4" x14ac:dyDescent="0.3">
      <c r="A2635" s="294" t="s">
        <v>2800</v>
      </c>
      <c r="B2635" s="295">
        <v>12214</v>
      </c>
      <c r="D2635" s="296" t="s">
        <v>9098</v>
      </c>
      <c r="E2635" s="297">
        <v>12214</v>
      </c>
    </row>
    <row r="2636" spans="1:5" ht="14.4" x14ac:dyDescent="0.3">
      <c r="A2636" s="294" t="s">
        <v>2801</v>
      </c>
      <c r="B2636" s="295">
        <v>403274</v>
      </c>
      <c r="D2636" s="296" t="s">
        <v>9099</v>
      </c>
      <c r="E2636" s="297">
        <v>403274</v>
      </c>
    </row>
    <row r="2637" spans="1:5" ht="14.4" x14ac:dyDescent="0.3">
      <c r="A2637" s="294" t="s">
        <v>2802</v>
      </c>
      <c r="B2637" s="295">
        <v>45097</v>
      </c>
      <c r="D2637" s="296" t="s">
        <v>9100</v>
      </c>
      <c r="E2637" s="297">
        <v>45097</v>
      </c>
    </row>
    <row r="2638" spans="1:5" ht="14.4" x14ac:dyDescent="0.3">
      <c r="A2638" s="294" t="s">
        <v>2803</v>
      </c>
      <c r="B2638" s="295">
        <v>12278</v>
      </c>
      <c r="D2638" s="296" t="s">
        <v>9101</v>
      </c>
      <c r="E2638" s="297">
        <v>12278</v>
      </c>
    </row>
    <row r="2639" spans="1:5" ht="14.4" x14ac:dyDescent="0.3">
      <c r="A2639" s="294" t="s">
        <v>4144</v>
      </c>
      <c r="B2639" s="295">
        <v>21110.95</v>
      </c>
      <c r="D2639" s="296" t="s">
        <v>9102</v>
      </c>
      <c r="E2639" s="297">
        <v>21110.95</v>
      </c>
    </row>
    <row r="2640" spans="1:5" ht="14.4" x14ac:dyDescent="0.3">
      <c r="A2640" s="294" t="s">
        <v>2804</v>
      </c>
      <c r="B2640" s="295">
        <v>3847</v>
      </c>
      <c r="D2640" s="296" t="s">
        <v>9103</v>
      </c>
      <c r="E2640" s="297">
        <v>3847</v>
      </c>
    </row>
    <row r="2641" spans="1:5" ht="14.4" x14ac:dyDescent="0.3">
      <c r="A2641" s="294" t="s">
        <v>2805</v>
      </c>
      <c r="B2641" s="295">
        <v>2078</v>
      </c>
      <c r="D2641" s="296" t="s">
        <v>9104</v>
      </c>
      <c r="E2641" s="297">
        <v>2078</v>
      </c>
    </row>
    <row r="2642" spans="1:5" ht="14.4" x14ac:dyDescent="0.3">
      <c r="A2642" s="294" t="s">
        <v>2806</v>
      </c>
      <c r="B2642" s="295">
        <v>50488</v>
      </c>
      <c r="D2642" s="296" t="s">
        <v>9105</v>
      </c>
      <c r="E2642" s="297">
        <v>50488</v>
      </c>
    </row>
    <row r="2643" spans="1:5" ht="14.4" x14ac:dyDescent="0.3">
      <c r="A2643" s="294" t="s">
        <v>2807</v>
      </c>
      <c r="B2643" s="295">
        <v>20863.97</v>
      </c>
      <c r="D2643" s="296" t="s">
        <v>9106</v>
      </c>
      <c r="E2643" s="297">
        <v>20863.97</v>
      </c>
    </row>
    <row r="2644" spans="1:5" ht="14.4" x14ac:dyDescent="0.3">
      <c r="A2644" s="294" t="s">
        <v>2808</v>
      </c>
      <c r="B2644" s="295">
        <v>35719</v>
      </c>
      <c r="D2644" s="296" t="s">
        <v>9107</v>
      </c>
      <c r="E2644" s="297">
        <v>35719</v>
      </c>
    </row>
    <row r="2645" spans="1:5" ht="14.4" x14ac:dyDescent="0.3">
      <c r="A2645" s="294" t="s">
        <v>2809</v>
      </c>
      <c r="B2645" s="295">
        <v>1483411</v>
      </c>
      <c r="D2645" s="296" t="s">
        <v>9108</v>
      </c>
      <c r="E2645" s="297">
        <v>1483411</v>
      </c>
    </row>
    <row r="2646" spans="1:5" ht="14.4" x14ac:dyDescent="0.3">
      <c r="A2646" s="294" t="s">
        <v>2810</v>
      </c>
      <c r="B2646" s="295">
        <v>19516</v>
      </c>
      <c r="D2646" s="296" t="s">
        <v>9109</v>
      </c>
      <c r="E2646" s="297">
        <v>19516</v>
      </c>
    </row>
    <row r="2647" spans="1:5" ht="14.4" x14ac:dyDescent="0.3">
      <c r="A2647" s="294" t="s">
        <v>2811</v>
      </c>
      <c r="B2647" s="295">
        <v>5136.75</v>
      </c>
      <c r="D2647" s="296" t="s">
        <v>9110</v>
      </c>
      <c r="E2647" s="297">
        <v>5136.75</v>
      </c>
    </row>
    <row r="2648" spans="1:5" ht="14.4" x14ac:dyDescent="0.3">
      <c r="A2648" s="294" t="s">
        <v>2812</v>
      </c>
      <c r="B2648" s="295">
        <v>11666</v>
      </c>
      <c r="D2648" s="296" t="s">
        <v>9111</v>
      </c>
      <c r="E2648" s="297">
        <v>11666</v>
      </c>
    </row>
    <row r="2649" spans="1:5" ht="14.4" x14ac:dyDescent="0.3">
      <c r="A2649" s="294" t="s">
        <v>2813</v>
      </c>
      <c r="B2649" s="295">
        <v>34901</v>
      </c>
      <c r="D2649" s="296" t="s">
        <v>9112</v>
      </c>
      <c r="E2649" s="297">
        <v>34901</v>
      </c>
    </row>
    <row r="2650" spans="1:5" ht="14.4" x14ac:dyDescent="0.3">
      <c r="A2650" s="294" t="s">
        <v>2814</v>
      </c>
      <c r="B2650" s="295">
        <v>10285.82</v>
      </c>
      <c r="D2650" s="296" t="s">
        <v>9113</v>
      </c>
      <c r="E2650" s="297">
        <v>10285.82</v>
      </c>
    </row>
    <row r="2651" spans="1:5" ht="14.4" x14ac:dyDescent="0.3">
      <c r="A2651" s="294" t="s">
        <v>2815</v>
      </c>
      <c r="B2651" s="295">
        <v>5114</v>
      </c>
      <c r="D2651" s="296" t="s">
        <v>9114</v>
      </c>
      <c r="E2651" s="297">
        <v>5114</v>
      </c>
    </row>
    <row r="2652" spans="1:5" ht="14.4" x14ac:dyDescent="0.3">
      <c r="A2652" s="294" t="s">
        <v>2816</v>
      </c>
      <c r="B2652" s="295">
        <v>5104</v>
      </c>
      <c r="D2652" s="296" t="s">
        <v>9115</v>
      </c>
      <c r="E2652" s="297">
        <v>5104</v>
      </c>
    </row>
    <row r="2653" spans="1:5" ht="14.4" x14ac:dyDescent="0.3">
      <c r="A2653" s="294" t="s">
        <v>2817</v>
      </c>
      <c r="B2653" s="295">
        <v>8078.21</v>
      </c>
      <c r="D2653" s="296" t="s">
        <v>9116</v>
      </c>
      <c r="E2653" s="297">
        <v>8078.21</v>
      </c>
    </row>
    <row r="2654" spans="1:5" ht="14.4" x14ac:dyDescent="0.3">
      <c r="A2654" s="294" t="s">
        <v>2818</v>
      </c>
      <c r="B2654" s="295">
        <v>9110.74</v>
      </c>
      <c r="D2654" s="296" t="s">
        <v>9117</v>
      </c>
      <c r="E2654" s="297">
        <v>9110.74</v>
      </c>
    </row>
    <row r="2655" spans="1:5" ht="14.4" x14ac:dyDescent="0.3">
      <c r="A2655" s="294" t="s">
        <v>2819</v>
      </c>
      <c r="B2655" s="295">
        <v>18372</v>
      </c>
      <c r="D2655" s="296" t="s">
        <v>9118</v>
      </c>
      <c r="E2655" s="297">
        <v>18372</v>
      </c>
    </row>
    <row r="2656" spans="1:5" ht="14.4" x14ac:dyDescent="0.3">
      <c r="A2656" s="294" t="s">
        <v>2820</v>
      </c>
      <c r="B2656" s="295">
        <v>103.96</v>
      </c>
      <c r="D2656" s="296" t="s">
        <v>9119</v>
      </c>
      <c r="E2656" s="297">
        <v>103.96</v>
      </c>
    </row>
    <row r="2657" spans="1:5" ht="14.4" x14ac:dyDescent="0.3">
      <c r="A2657" s="294" t="s">
        <v>2821</v>
      </c>
      <c r="B2657" s="295">
        <v>696.49</v>
      </c>
      <c r="D2657" s="296" t="s">
        <v>9120</v>
      </c>
      <c r="E2657" s="297">
        <v>696.49</v>
      </c>
    </row>
    <row r="2658" spans="1:5" ht="14.4" x14ac:dyDescent="0.3">
      <c r="A2658" s="294" t="s">
        <v>2822</v>
      </c>
      <c r="B2658" s="295">
        <v>13977</v>
      </c>
      <c r="D2658" s="296" t="s">
        <v>9121</v>
      </c>
      <c r="E2658" s="297">
        <v>13977</v>
      </c>
    </row>
    <row r="2659" spans="1:5" ht="14.4" x14ac:dyDescent="0.3">
      <c r="A2659" s="294" t="s">
        <v>2823</v>
      </c>
      <c r="B2659" s="295">
        <v>6602</v>
      </c>
      <c r="D2659" s="296" t="s">
        <v>9122</v>
      </c>
      <c r="E2659" s="297">
        <v>6602</v>
      </c>
    </row>
    <row r="2660" spans="1:5" ht="14.4" x14ac:dyDescent="0.3">
      <c r="A2660" s="294" t="s">
        <v>2824</v>
      </c>
      <c r="B2660" s="295">
        <v>9320.2900000000009</v>
      </c>
      <c r="D2660" s="296" t="s">
        <v>9123</v>
      </c>
      <c r="E2660" s="297">
        <v>9320.2900000000009</v>
      </c>
    </row>
    <row r="2661" spans="1:5" ht="14.4" x14ac:dyDescent="0.3">
      <c r="A2661" s="294" t="s">
        <v>2825</v>
      </c>
      <c r="B2661" s="295">
        <v>16607.97</v>
      </c>
      <c r="D2661" s="296" t="s">
        <v>10511</v>
      </c>
      <c r="E2661" s="297">
        <v>16607.97</v>
      </c>
    </row>
    <row r="2662" spans="1:5" ht="14.4" x14ac:dyDescent="0.3">
      <c r="A2662" s="294" t="s">
        <v>2826</v>
      </c>
      <c r="B2662" s="295">
        <v>11194</v>
      </c>
      <c r="D2662" s="296" t="s">
        <v>9124</v>
      </c>
      <c r="E2662" s="297">
        <v>11194</v>
      </c>
    </row>
    <row r="2663" spans="1:5" ht="14.4" x14ac:dyDescent="0.3">
      <c r="A2663" s="294" t="s">
        <v>2827</v>
      </c>
      <c r="B2663" s="295">
        <v>3670</v>
      </c>
      <c r="D2663" s="296" t="s">
        <v>9125</v>
      </c>
      <c r="E2663" s="297">
        <v>3670</v>
      </c>
    </row>
    <row r="2664" spans="1:5" ht="14.4" x14ac:dyDescent="0.3">
      <c r="A2664" s="294" t="s">
        <v>2828</v>
      </c>
      <c r="B2664" s="295">
        <v>3719</v>
      </c>
      <c r="D2664" s="296" t="s">
        <v>9126</v>
      </c>
      <c r="E2664" s="297">
        <v>3719</v>
      </c>
    </row>
    <row r="2665" spans="1:5" ht="14.4" x14ac:dyDescent="0.3">
      <c r="A2665" s="294" t="s">
        <v>2829</v>
      </c>
      <c r="B2665" s="295">
        <v>7686</v>
      </c>
      <c r="D2665" s="296" t="s">
        <v>9127</v>
      </c>
      <c r="E2665" s="297">
        <v>7686</v>
      </c>
    </row>
    <row r="2666" spans="1:5" ht="14.4" x14ac:dyDescent="0.3">
      <c r="A2666" s="294" t="s">
        <v>2830</v>
      </c>
      <c r="B2666" s="295">
        <v>7180.64</v>
      </c>
      <c r="D2666" s="296" t="s">
        <v>9128</v>
      </c>
      <c r="E2666" s="297">
        <v>7180.64</v>
      </c>
    </row>
    <row r="2667" spans="1:5" ht="14.4" x14ac:dyDescent="0.3">
      <c r="A2667" s="294" t="s">
        <v>2831</v>
      </c>
      <c r="B2667" s="295">
        <v>5978.71</v>
      </c>
      <c r="D2667" s="296" t="s">
        <v>9129</v>
      </c>
      <c r="E2667" s="297">
        <v>5978.71</v>
      </c>
    </row>
    <row r="2668" spans="1:5" ht="14.4" x14ac:dyDescent="0.3">
      <c r="A2668" s="294" t="s">
        <v>2832</v>
      </c>
      <c r="B2668" s="295">
        <v>4858</v>
      </c>
      <c r="D2668" s="296" t="s">
        <v>9130</v>
      </c>
      <c r="E2668" s="297">
        <v>4858</v>
      </c>
    </row>
    <row r="2669" spans="1:5" ht="14.4" x14ac:dyDescent="0.3">
      <c r="A2669" s="294" t="s">
        <v>2833</v>
      </c>
      <c r="B2669" s="295">
        <v>8442</v>
      </c>
      <c r="D2669" s="296" t="s">
        <v>9131</v>
      </c>
      <c r="E2669" s="297">
        <v>8442</v>
      </c>
    </row>
    <row r="2670" spans="1:5" ht="14.4" x14ac:dyDescent="0.3">
      <c r="A2670" s="294" t="s">
        <v>4145</v>
      </c>
      <c r="B2670" s="295">
        <v>5533.56</v>
      </c>
      <c r="D2670" s="296" t="s">
        <v>9132</v>
      </c>
      <c r="E2670" s="297">
        <v>5533.56</v>
      </c>
    </row>
    <row r="2671" spans="1:5" ht="14.4" x14ac:dyDescent="0.3">
      <c r="A2671" s="294" t="s">
        <v>2834</v>
      </c>
      <c r="B2671" s="295">
        <v>12549</v>
      </c>
      <c r="D2671" s="296" t="s">
        <v>9133</v>
      </c>
      <c r="E2671" s="297">
        <v>12549</v>
      </c>
    </row>
    <row r="2672" spans="1:5" ht="14.4" x14ac:dyDescent="0.3">
      <c r="A2672" s="294" t="s">
        <v>2835</v>
      </c>
      <c r="B2672" s="295">
        <v>1671.56</v>
      </c>
      <c r="D2672" s="296" t="s">
        <v>9134</v>
      </c>
      <c r="E2672" s="297">
        <v>1671.56</v>
      </c>
    </row>
    <row r="2673" spans="1:5" ht="14.4" x14ac:dyDescent="0.3">
      <c r="A2673" s="294" t="s">
        <v>2836</v>
      </c>
      <c r="B2673" s="295">
        <v>1951</v>
      </c>
      <c r="D2673" s="296" t="s">
        <v>9135</v>
      </c>
      <c r="E2673" s="297">
        <v>1951</v>
      </c>
    </row>
    <row r="2674" spans="1:5" ht="14.4" x14ac:dyDescent="0.3">
      <c r="A2674" s="294" t="s">
        <v>2837</v>
      </c>
      <c r="B2674" s="295">
        <v>106965</v>
      </c>
      <c r="D2674" s="296" t="s">
        <v>9136</v>
      </c>
      <c r="E2674" s="297">
        <v>106965</v>
      </c>
    </row>
    <row r="2675" spans="1:5" ht="14.4" x14ac:dyDescent="0.3">
      <c r="A2675" s="294" t="s">
        <v>2838</v>
      </c>
      <c r="B2675" s="295">
        <v>2714.48</v>
      </c>
      <c r="D2675" s="296" t="s">
        <v>9137</v>
      </c>
      <c r="E2675" s="297">
        <v>2714.48</v>
      </c>
    </row>
    <row r="2676" spans="1:5" ht="14.4" x14ac:dyDescent="0.3">
      <c r="A2676" s="294" t="s">
        <v>2839</v>
      </c>
      <c r="B2676" s="295">
        <v>2348.02</v>
      </c>
      <c r="D2676" s="296" t="s">
        <v>9138</v>
      </c>
      <c r="E2676" s="297">
        <v>2348.02</v>
      </c>
    </row>
    <row r="2677" spans="1:5" ht="14.4" x14ac:dyDescent="0.3">
      <c r="A2677" s="294" t="s">
        <v>2840</v>
      </c>
      <c r="B2677" s="295">
        <v>4117</v>
      </c>
      <c r="D2677" s="296" t="s">
        <v>9139</v>
      </c>
      <c r="E2677" s="297">
        <v>4117</v>
      </c>
    </row>
    <row r="2678" spans="1:5" ht="14.4" x14ac:dyDescent="0.3">
      <c r="A2678" s="294" t="s">
        <v>2841</v>
      </c>
      <c r="B2678" s="295">
        <v>23446</v>
      </c>
      <c r="D2678" s="296" t="s">
        <v>9140</v>
      </c>
      <c r="E2678" s="297">
        <v>23446</v>
      </c>
    </row>
    <row r="2679" spans="1:5" ht="14.4" x14ac:dyDescent="0.3">
      <c r="A2679" s="294" t="s">
        <v>2842</v>
      </c>
      <c r="B2679" s="295">
        <v>447430.45</v>
      </c>
      <c r="D2679" s="296" t="s">
        <v>9141</v>
      </c>
      <c r="E2679" s="297">
        <v>447430.45</v>
      </c>
    </row>
    <row r="2680" spans="1:5" ht="14.4" x14ac:dyDescent="0.3">
      <c r="A2680" s="294" t="s">
        <v>2843</v>
      </c>
      <c r="B2680" s="295">
        <v>1568</v>
      </c>
      <c r="D2680" s="296" t="s">
        <v>9142</v>
      </c>
      <c r="E2680" s="297">
        <v>1568</v>
      </c>
    </row>
    <row r="2681" spans="1:5" ht="14.4" x14ac:dyDescent="0.3">
      <c r="A2681" s="294" t="s">
        <v>2844</v>
      </c>
      <c r="B2681" s="295">
        <v>180123.15</v>
      </c>
      <c r="D2681" s="296" t="s">
        <v>9143</v>
      </c>
      <c r="E2681" s="297">
        <v>180123.15</v>
      </c>
    </row>
    <row r="2682" spans="1:5" ht="14.4" x14ac:dyDescent="0.3">
      <c r="A2682" s="294" t="s">
        <v>2845</v>
      </c>
      <c r="B2682" s="295">
        <v>5730</v>
      </c>
      <c r="D2682" s="296" t="s">
        <v>9144</v>
      </c>
      <c r="E2682" s="297">
        <v>5730</v>
      </c>
    </row>
    <row r="2683" spans="1:5" ht="14.4" x14ac:dyDescent="0.3">
      <c r="A2683" s="294" t="s">
        <v>2846</v>
      </c>
      <c r="B2683" s="295">
        <v>6164.8</v>
      </c>
      <c r="D2683" s="296" t="s">
        <v>9145</v>
      </c>
      <c r="E2683" s="297">
        <v>6164.8</v>
      </c>
    </row>
    <row r="2684" spans="1:5" ht="14.4" x14ac:dyDescent="0.3">
      <c r="A2684" s="294" t="s">
        <v>2847</v>
      </c>
      <c r="B2684" s="295">
        <v>25749</v>
      </c>
      <c r="D2684" s="296" t="s">
        <v>9146</v>
      </c>
      <c r="E2684" s="297">
        <v>25749</v>
      </c>
    </row>
    <row r="2685" spans="1:5" ht="14.4" x14ac:dyDescent="0.3">
      <c r="A2685" s="294" t="s">
        <v>2848</v>
      </c>
      <c r="B2685" s="295">
        <v>64032</v>
      </c>
      <c r="D2685" s="296" t="s">
        <v>9147</v>
      </c>
      <c r="E2685" s="297">
        <v>64032</v>
      </c>
    </row>
    <row r="2686" spans="1:5" ht="14.4" x14ac:dyDescent="0.3">
      <c r="A2686" s="294" t="s">
        <v>2849</v>
      </c>
      <c r="B2686" s="295">
        <v>5250</v>
      </c>
      <c r="D2686" s="296" t="s">
        <v>9148</v>
      </c>
      <c r="E2686" s="297">
        <v>5250</v>
      </c>
    </row>
    <row r="2687" spans="1:5" ht="14.4" x14ac:dyDescent="0.3">
      <c r="A2687" s="294" t="s">
        <v>2850</v>
      </c>
      <c r="B2687" s="295">
        <v>5572</v>
      </c>
      <c r="D2687" s="296" t="s">
        <v>9149</v>
      </c>
      <c r="E2687" s="297">
        <v>5572</v>
      </c>
    </row>
    <row r="2688" spans="1:5" ht="14.4" x14ac:dyDescent="0.3">
      <c r="A2688" s="294" t="s">
        <v>2851</v>
      </c>
      <c r="B2688" s="295">
        <v>22354</v>
      </c>
      <c r="D2688" s="296" t="s">
        <v>9150</v>
      </c>
      <c r="E2688" s="297">
        <v>22354</v>
      </c>
    </row>
    <row r="2689" spans="1:5" ht="14.4" x14ac:dyDescent="0.3">
      <c r="A2689" s="294" t="s">
        <v>2852</v>
      </c>
      <c r="B2689" s="295">
        <v>216</v>
      </c>
      <c r="D2689" s="296" t="s">
        <v>9151</v>
      </c>
      <c r="E2689" s="297">
        <v>216</v>
      </c>
    </row>
    <row r="2690" spans="1:5" ht="14.4" x14ac:dyDescent="0.3">
      <c r="A2690" s="294" t="s">
        <v>2853</v>
      </c>
      <c r="B2690" s="295">
        <v>7304</v>
      </c>
      <c r="D2690" s="296" t="s">
        <v>9152</v>
      </c>
      <c r="E2690" s="297">
        <v>7304</v>
      </c>
    </row>
    <row r="2691" spans="1:5" ht="14.4" x14ac:dyDescent="0.3">
      <c r="A2691" s="294" t="s">
        <v>2854</v>
      </c>
      <c r="B2691" s="295">
        <v>37285</v>
      </c>
      <c r="D2691" s="296" t="s">
        <v>9153</v>
      </c>
      <c r="E2691" s="297">
        <v>37285</v>
      </c>
    </row>
    <row r="2692" spans="1:5" ht="14.4" x14ac:dyDescent="0.3">
      <c r="A2692" s="294" t="s">
        <v>2855</v>
      </c>
      <c r="B2692" s="295">
        <v>3149</v>
      </c>
      <c r="D2692" s="296" t="s">
        <v>9154</v>
      </c>
      <c r="E2692" s="297">
        <v>3149</v>
      </c>
    </row>
    <row r="2693" spans="1:5" ht="14.4" x14ac:dyDescent="0.3">
      <c r="A2693" s="294" t="s">
        <v>2856</v>
      </c>
      <c r="B2693" s="295">
        <v>2077</v>
      </c>
      <c r="D2693" s="296" t="s">
        <v>9155</v>
      </c>
      <c r="E2693" s="297">
        <v>2077</v>
      </c>
    </row>
    <row r="2694" spans="1:5" ht="14.4" x14ac:dyDescent="0.3">
      <c r="A2694" s="294" t="s">
        <v>2857</v>
      </c>
      <c r="B2694" s="295">
        <v>21676</v>
      </c>
      <c r="D2694" s="296" t="s">
        <v>9156</v>
      </c>
      <c r="E2694" s="297">
        <v>21676</v>
      </c>
    </row>
    <row r="2695" spans="1:5" ht="14.4" x14ac:dyDescent="0.3">
      <c r="A2695" s="294" t="s">
        <v>2858</v>
      </c>
      <c r="B2695" s="295">
        <v>91595</v>
      </c>
      <c r="D2695" s="296" t="s">
        <v>9157</v>
      </c>
      <c r="E2695" s="297">
        <v>91595</v>
      </c>
    </row>
    <row r="2696" spans="1:5" ht="14.4" x14ac:dyDescent="0.3">
      <c r="A2696" s="294" t="s">
        <v>2859</v>
      </c>
      <c r="B2696" s="295">
        <v>7750</v>
      </c>
      <c r="D2696" s="296" t="s">
        <v>9158</v>
      </c>
      <c r="E2696" s="297">
        <v>7750</v>
      </c>
    </row>
    <row r="2697" spans="1:5" ht="14.4" x14ac:dyDescent="0.3">
      <c r="A2697" s="294" t="s">
        <v>2860</v>
      </c>
      <c r="B2697" s="295">
        <v>12744</v>
      </c>
      <c r="D2697" s="296" t="s">
        <v>9159</v>
      </c>
      <c r="E2697" s="297">
        <v>12744</v>
      </c>
    </row>
    <row r="2698" spans="1:5" ht="14.4" x14ac:dyDescent="0.3">
      <c r="A2698" s="294" t="s">
        <v>2861</v>
      </c>
      <c r="B2698" s="295">
        <v>900</v>
      </c>
      <c r="D2698" s="296" t="s">
        <v>9160</v>
      </c>
      <c r="E2698" s="297">
        <v>900</v>
      </c>
    </row>
    <row r="2699" spans="1:5" ht="14.4" x14ac:dyDescent="0.3">
      <c r="A2699" s="294" t="s">
        <v>2862</v>
      </c>
      <c r="B2699" s="295">
        <v>16405</v>
      </c>
      <c r="D2699" s="296" t="s">
        <v>9161</v>
      </c>
      <c r="E2699" s="297">
        <v>16405</v>
      </c>
    </row>
    <row r="2700" spans="1:5" ht="14.4" x14ac:dyDescent="0.3">
      <c r="A2700" s="294" t="s">
        <v>2863</v>
      </c>
      <c r="B2700" s="295">
        <v>143270</v>
      </c>
      <c r="D2700" s="296" t="s">
        <v>9162</v>
      </c>
      <c r="E2700" s="297">
        <v>143270</v>
      </c>
    </row>
    <row r="2701" spans="1:5" ht="14.4" x14ac:dyDescent="0.3">
      <c r="A2701" s="294" t="s">
        <v>2864</v>
      </c>
      <c r="B2701" s="295">
        <v>1607</v>
      </c>
      <c r="D2701" s="296" t="s">
        <v>9163</v>
      </c>
      <c r="E2701" s="297">
        <v>1607</v>
      </c>
    </row>
    <row r="2702" spans="1:5" ht="14.4" x14ac:dyDescent="0.3">
      <c r="A2702" s="294" t="s">
        <v>2865</v>
      </c>
      <c r="B2702" s="295">
        <v>3903.75</v>
      </c>
      <c r="D2702" s="296" t="s">
        <v>9164</v>
      </c>
      <c r="E2702" s="297">
        <v>3903.75</v>
      </c>
    </row>
    <row r="2703" spans="1:5" ht="14.4" x14ac:dyDescent="0.3">
      <c r="A2703" s="294" t="s">
        <v>2866</v>
      </c>
      <c r="B2703" s="295">
        <v>641</v>
      </c>
      <c r="D2703" s="296" t="s">
        <v>9165</v>
      </c>
      <c r="E2703" s="297">
        <v>641</v>
      </c>
    </row>
    <row r="2704" spans="1:5" ht="14.4" x14ac:dyDescent="0.3">
      <c r="A2704" s="294" t="s">
        <v>2867</v>
      </c>
      <c r="B2704" s="295">
        <v>700</v>
      </c>
      <c r="D2704" s="296" t="s">
        <v>9166</v>
      </c>
      <c r="E2704" s="297">
        <v>700</v>
      </c>
    </row>
    <row r="2705" spans="1:5" ht="14.4" x14ac:dyDescent="0.3">
      <c r="A2705" s="294" t="s">
        <v>2868</v>
      </c>
      <c r="B2705" s="295">
        <v>5145</v>
      </c>
      <c r="D2705" s="296" t="s">
        <v>9167</v>
      </c>
      <c r="E2705" s="297">
        <v>5145</v>
      </c>
    </row>
    <row r="2706" spans="1:5" ht="14.4" x14ac:dyDescent="0.3">
      <c r="A2706" s="294" t="s">
        <v>2869</v>
      </c>
      <c r="B2706" s="295">
        <v>5145</v>
      </c>
      <c r="D2706" s="296" t="s">
        <v>9168</v>
      </c>
      <c r="E2706" s="297">
        <v>5145</v>
      </c>
    </row>
    <row r="2707" spans="1:5" ht="14.4" x14ac:dyDescent="0.3">
      <c r="A2707" s="294" t="s">
        <v>2870</v>
      </c>
      <c r="B2707" s="295">
        <v>7575</v>
      </c>
      <c r="D2707" s="296" t="s">
        <v>9169</v>
      </c>
      <c r="E2707" s="297">
        <v>7575</v>
      </c>
    </row>
    <row r="2708" spans="1:5" ht="14.4" x14ac:dyDescent="0.3">
      <c r="A2708" s="294" t="s">
        <v>2871</v>
      </c>
      <c r="B2708" s="295">
        <v>4875</v>
      </c>
      <c r="D2708" s="296" t="s">
        <v>9170</v>
      </c>
      <c r="E2708" s="297">
        <v>4875</v>
      </c>
    </row>
    <row r="2709" spans="1:5" ht="14.4" x14ac:dyDescent="0.3">
      <c r="A2709" s="294" t="s">
        <v>2872</v>
      </c>
      <c r="B2709" s="295">
        <v>3025.43</v>
      </c>
      <c r="D2709" s="296" t="s">
        <v>9171</v>
      </c>
      <c r="E2709" s="297">
        <v>3025.43</v>
      </c>
    </row>
    <row r="2710" spans="1:5" ht="14.4" x14ac:dyDescent="0.3">
      <c r="A2710" s="294" t="s">
        <v>2873</v>
      </c>
      <c r="B2710" s="295">
        <v>500</v>
      </c>
      <c r="D2710" s="296" t="s">
        <v>9172</v>
      </c>
      <c r="E2710" s="297">
        <v>500</v>
      </c>
    </row>
    <row r="2711" spans="1:5" ht="14.4" x14ac:dyDescent="0.3">
      <c r="A2711" s="294" t="s">
        <v>2874</v>
      </c>
      <c r="B2711" s="295">
        <v>6259.5</v>
      </c>
      <c r="D2711" s="296" t="s">
        <v>9173</v>
      </c>
      <c r="E2711" s="297">
        <v>6259.5</v>
      </c>
    </row>
    <row r="2712" spans="1:5" ht="14.4" x14ac:dyDescent="0.3">
      <c r="A2712" s="294" t="s">
        <v>2875</v>
      </c>
      <c r="B2712" s="295">
        <v>19710</v>
      </c>
      <c r="D2712" s="296" t="s">
        <v>9174</v>
      </c>
      <c r="E2712" s="297">
        <v>19710</v>
      </c>
    </row>
    <row r="2713" spans="1:5" ht="14.4" x14ac:dyDescent="0.3">
      <c r="A2713" s="294" t="s">
        <v>2876</v>
      </c>
      <c r="B2713" s="295">
        <v>8820</v>
      </c>
      <c r="D2713" s="296" t="s">
        <v>9175</v>
      </c>
      <c r="E2713" s="297">
        <v>8820</v>
      </c>
    </row>
    <row r="2714" spans="1:5" ht="14.4" x14ac:dyDescent="0.3">
      <c r="A2714" s="294" t="s">
        <v>2877</v>
      </c>
      <c r="B2714" s="295">
        <v>5002.5</v>
      </c>
      <c r="D2714" s="296" t="s">
        <v>9176</v>
      </c>
      <c r="E2714" s="297">
        <v>5002.5</v>
      </c>
    </row>
    <row r="2715" spans="1:5" ht="14.4" x14ac:dyDescent="0.3">
      <c r="A2715" s="294" t="s">
        <v>2878</v>
      </c>
      <c r="B2715" s="295">
        <v>1187</v>
      </c>
      <c r="D2715" s="296" t="s">
        <v>9177</v>
      </c>
      <c r="E2715" s="297">
        <v>1187</v>
      </c>
    </row>
    <row r="2716" spans="1:5" ht="14.4" x14ac:dyDescent="0.3">
      <c r="A2716" s="294" t="s">
        <v>2879</v>
      </c>
      <c r="B2716" s="295">
        <v>4187.5</v>
      </c>
      <c r="D2716" s="296" t="s">
        <v>9178</v>
      </c>
      <c r="E2716" s="297">
        <v>4187.5</v>
      </c>
    </row>
    <row r="2717" spans="1:5" ht="14.4" x14ac:dyDescent="0.3">
      <c r="A2717" s="294" t="s">
        <v>2880</v>
      </c>
      <c r="B2717" s="295">
        <v>1443.75</v>
      </c>
      <c r="D2717" s="296" t="s">
        <v>9179</v>
      </c>
      <c r="E2717" s="297">
        <v>1443.75</v>
      </c>
    </row>
    <row r="2718" spans="1:5" ht="14.4" x14ac:dyDescent="0.3">
      <c r="A2718" s="294" t="s">
        <v>2881</v>
      </c>
      <c r="B2718" s="295">
        <v>347</v>
      </c>
      <c r="D2718" s="296" t="s">
        <v>9180</v>
      </c>
      <c r="E2718" s="297">
        <v>347</v>
      </c>
    </row>
    <row r="2719" spans="1:5" ht="14.4" x14ac:dyDescent="0.3">
      <c r="A2719" s="294" t="s">
        <v>2882</v>
      </c>
      <c r="B2719" s="295">
        <v>65715</v>
      </c>
      <c r="D2719" s="296" t="s">
        <v>9181</v>
      </c>
      <c r="E2719" s="297">
        <v>65715</v>
      </c>
    </row>
    <row r="2720" spans="1:5" ht="14.4" x14ac:dyDescent="0.3">
      <c r="A2720" s="294" t="s">
        <v>2883</v>
      </c>
      <c r="B2720" s="295">
        <v>1321</v>
      </c>
      <c r="D2720" s="296" t="s">
        <v>9182</v>
      </c>
      <c r="E2720" s="297">
        <v>1321</v>
      </c>
    </row>
    <row r="2721" spans="1:5" ht="14.4" x14ac:dyDescent="0.3">
      <c r="A2721" s="294" t="s">
        <v>2884</v>
      </c>
      <c r="B2721" s="295">
        <v>787</v>
      </c>
      <c r="D2721" s="296" t="s">
        <v>9183</v>
      </c>
      <c r="E2721" s="297">
        <v>787</v>
      </c>
    </row>
    <row r="2722" spans="1:5" ht="14.4" x14ac:dyDescent="0.3">
      <c r="A2722" s="294" t="s">
        <v>2885</v>
      </c>
      <c r="B2722" s="295">
        <v>57095</v>
      </c>
      <c r="D2722" s="296" t="s">
        <v>9184</v>
      </c>
      <c r="E2722" s="297">
        <v>57095</v>
      </c>
    </row>
    <row r="2723" spans="1:5" ht="14.4" x14ac:dyDescent="0.3">
      <c r="A2723" s="294" t="s">
        <v>2886</v>
      </c>
      <c r="B2723" s="295">
        <v>5775</v>
      </c>
      <c r="D2723" s="296" t="s">
        <v>9185</v>
      </c>
      <c r="E2723" s="297">
        <v>5775</v>
      </c>
    </row>
    <row r="2724" spans="1:5" ht="14.4" x14ac:dyDescent="0.3">
      <c r="A2724" s="294" t="s">
        <v>2887</v>
      </c>
      <c r="B2724" s="295">
        <v>12571</v>
      </c>
      <c r="D2724" s="296" t="s">
        <v>9186</v>
      </c>
      <c r="E2724" s="297">
        <v>12571</v>
      </c>
    </row>
    <row r="2725" spans="1:5" ht="14.4" x14ac:dyDescent="0.3">
      <c r="A2725" s="294" t="s">
        <v>2888</v>
      </c>
      <c r="B2725" s="295">
        <v>26952.5</v>
      </c>
      <c r="D2725" s="296" t="s">
        <v>9187</v>
      </c>
      <c r="E2725" s="297">
        <v>26952.5</v>
      </c>
    </row>
    <row r="2726" spans="1:5" ht="14.4" x14ac:dyDescent="0.3">
      <c r="A2726" s="294" t="s">
        <v>2889</v>
      </c>
      <c r="B2726" s="295">
        <v>17765</v>
      </c>
      <c r="D2726" s="296" t="s">
        <v>9188</v>
      </c>
      <c r="E2726" s="297">
        <v>17765</v>
      </c>
    </row>
    <row r="2727" spans="1:5" ht="14.4" x14ac:dyDescent="0.3">
      <c r="A2727" s="294" t="s">
        <v>2890</v>
      </c>
      <c r="B2727" s="295">
        <v>11957</v>
      </c>
      <c r="D2727" s="296" t="s">
        <v>9189</v>
      </c>
      <c r="E2727" s="297">
        <v>11957</v>
      </c>
    </row>
    <row r="2728" spans="1:5" ht="14.4" x14ac:dyDescent="0.3">
      <c r="A2728" s="294" t="s">
        <v>2891</v>
      </c>
      <c r="B2728" s="295">
        <v>2915.75</v>
      </c>
      <c r="D2728" s="296" t="s">
        <v>9190</v>
      </c>
      <c r="E2728" s="297">
        <v>2915.75</v>
      </c>
    </row>
    <row r="2729" spans="1:5" ht="14.4" x14ac:dyDescent="0.3">
      <c r="A2729" s="294" t="s">
        <v>2892</v>
      </c>
      <c r="B2729" s="295">
        <v>12724.6</v>
      </c>
      <c r="D2729" s="296" t="s">
        <v>9191</v>
      </c>
      <c r="E2729" s="297">
        <v>12724.6</v>
      </c>
    </row>
    <row r="2730" spans="1:5" ht="14.4" x14ac:dyDescent="0.3">
      <c r="A2730" s="294" t="s">
        <v>2893</v>
      </c>
      <c r="B2730" s="295">
        <v>132610</v>
      </c>
      <c r="D2730" s="296" t="s">
        <v>9192</v>
      </c>
      <c r="E2730" s="297">
        <v>132610</v>
      </c>
    </row>
    <row r="2731" spans="1:5" ht="14.4" x14ac:dyDescent="0.3">
      <c r="A2731" s="294" t="s">
        <v>2894</v>
      </c>
      <c r="B2731" s="295">
        <v>1452</v>
      </c>
      <c r="D2731" s="296" t="s">
        <v>9193</v>
      </c>
      <c r="E2731" s="297">
        <v>1452</v>
      </c>
    </row>
    <row r="2732" spans="1:5" ht="14.4" x14ac:dyDescent="0.3">
      <c r="A2732" s="294" t="s">
        <v>2895</v>
      </c>
      <c r="B2732" s="295">
        <v>1327</v>
      </c>
      <c r="D2732" s="296" t="s">
        <v>9194</v>
      </c>
      <c r="E2732" s="297">
        <v>1327</v>
      </c>
    </row>
    <row r="2733" spans="1:5" ht="14.4" x14ac:dyDescent="0.3">
      <c r="A2733" s="294" t="s">
        <v>2896</v>
      </c>
      <c r="B2733" s="295">
        <v>4843</v>
      </c>
      <c r="D2733" s="296" t="s">
        <v>9195</v>
      </c>
      <c r="E2733" s="297">
        <v>4843</v>
      </c>
    </row>
    <row r="2734" spans="1:5" ht="14.4" x14ac:dyDescent="0.3">
      <c r="A2734" s="294" t="s">
        <v>2897</v>
      </c>
      <c r="B2734" s="295">
        <v>325</v>
      </c>
      <c r="D2734" s="296" t="s">
        <v>9196</v>
      </c>
      <c r="E2734" s="297">
        <v>325</v>
      </c>
    </row>
    <row r="2735" spans="1:5" ht="14.4" x14ac:dyDescent="0.3">
      <c r="A2735" s="294" t="s">
        <v>2898</v>
      </c>
      <c r="B2735" s="295">
        <v>63030</v>
      </c>
      <c r="D2735" s="296" t="s">
        <v>9197</v>
      </c>
      <c r="E2735" s="297">
        <v>63030</v>
      </c>
    </row>
    <row r="2736" spans="1:5" ht="14.4" x14ac:dyDescent="0.3">
      <c r="A2736" s="294" t="s">
        <v>2899</v>
      </c>
      <c r="B2736" s="295">
        <v>5849</v>
      </c>
      <c r="D2736" s="296" t="s">
        <v>9198</v>
      </c>
      <c r="E2736" s="297">
        <v>5849</v>
      </c>
    </row>
    <row r="2737" spans="1:5" ht="14.4" x14ac:dyDescent="0.3">
      <c r="A2737" s="294" t="s">
        <v>61143</v>
      </c>
      <c r="B2737" s="295">
        <v>793224</v>
      </c>
      <c r="D2737" s="296" t="s">
        <v>61159</v>
      </c>
      <c r="E2737" s="297">
        <v>793224</v>
      </c>
    </row>
    <row r="2738" spans="1:5" ht="14.4" x14ac:dyDescent="0.3">
      <c r="A2738" s="294" t="s">
        <v>61144</v>
      </c>
      <c r="B2738" s="295">
        <v>2740228</v>
      </c>
      <c r="D2738" s="296" t="s">
        <v>61160</v>
      </c>
      <c r="E2738" s="297">
        <v>2740228</v>
      </c>
    </row>
    <row r="2739" spans="1:5" ht="14.4" x14ac:dyDescent="0.3">
      <c r="A2739" s="294" t="s">
        <v>65287</v>
      </c>
      <c r="B2739" s="295">
        <v>348538</v>
      </c>
      <c r="D2739" s="296" t="s">
        <v>61161</v>
      </c>
      <c r="E2739" s="297">
        <v>348538</v>
      </c>
    </row>
    <row r="2740" spans="1:5" ht="14.4" x14ac:dyDescent="0.3">
      <c r="A2740" s="294" t="s">
        <v>49542</v>
      </c>
      <c r="B2740" s="295">
        <v>1404000</v>
      </c>
      <c r="D2740" s="296" t="s">
        <v>49542</v>
      </c>
      <c r="E2740" s="297">
        <v>1404000</v>
      </c>
    </row>
    <row r="2741" spans="1:5" ht="14.4" x14ac:dyDescent="0.3">
      <c r="A2741" s="294" t="s">
        <v>65288</v>
      </c>
      <c r="B2741" s="295">
        <v>264408</v>
      </c>
      <c r="D2741" s="296" t="s">
        <v>61162</v>
      </c>
      <c r="E2741" s="297">
        <v>264408</v>
      </c>
    </row>
    <row r="2742" spans="1:5" ht="14.4" x14ac:dyDescent="0.3">
      <c r="A2742" s="294" t="s">
        <v>49543</v>
      </c>
      <c r="B2742" s="295">
        <v>1132000</v>
      </c>
      <c r="D2742" s="296" t="s">
        <v>49552</v>
      </c>
      <c r="E2742" s="297">
        <v>1132000</v>
      </c>
    </row>
    <row r="2743" spans="1:5" ht="14.4" x14ac:dyDescent="0.3">
      <c r="A2743" s="294" t="s">
        <v>65289</v>
      </c>
      <c r="B2743" s="295">
        <v>1033594</v>
      </c>
      <c r="D2743" s="296" t="s">
        <v>61163</v>
      </c>
      <c r="E2743" s="297">
        <v>1033594</v>
      </c>
    </row>
    <row r="2744" spans="1:5" ht="14.4" x14ac:dyDescent="0.3">
      <c r="A2744" s="294" t="s">
        <v>57168</v>
      </c>
      <c r="B2744" s="295">
        <v>194247.5</v>
      </c>
      <c r="D2744" s="296" t="s">
        <v>57170</v>
      </c>
      <c r="E2744" s="297">
        <v>194247.5</v>
      </c>
    </row>
    <row r="2745" spans="1:5" ht="14.4" x14ac:dyDescent="0.3">
      <c r="A2745" s="294" t="s">
        <v>65290</v>
      </c>
      <c r="B2745" s="295">
        <v>516798</v>
      </c>
      <c r="D2745" s="296" t="s">
        <v>65990</v>
      </c>
      <c r="E2745" s="297">
        <v>516798</v>
      </c>
    </row>
    <row r="2746" spans="1:5" ht="14.4" x14ac:dyDescent="0.3">
      <c r="A2746" s="294" t="s">
        <v>65291</v>
      </c>
      <c r="B2746" s="295">
        <v>3782000</v>
      </c>
      <c r="D2746" s="296" t="s">
        <v>49553</v>
      </c>
      <c r="E2746" s="297">
        <v>3782000</v>
      </c>
    </row>
    <row r="2747" spans="1:5" ht="14.4" x14ac:dyDescent="0.3">
      <c r="A2747" s="294" t="s">
        <v>65292</v>
      </c>
      <c r="B2747" s="295">
        <v>2540000</v>
      </c>
      <c r="D2747" s="296" t="s">
        <v>49554</v>
      </c>
      <c r="E2747" s="297">
        <v>2540000</v>
      </c>
    </row>
    <row r="2748" spans="1:5" ht="14.4" x14ac:dyDescent="0.3">
      <c r="A2748" s="294" t="s">
        <v>49544</v>
      </c>
      <c r="B2748" s="295">
        <v>2370000</v>
      </c>
      <c r="D2748" s="296" t="s">
        <v>49555</v>
      </c>
      <c r="E2748" s="297">
        <v>2370000</v>
      </c>
    </row>
    <row r="2749" spans="1:5" ht="14.4" x14ac:dyDescent="0.3">
      <c r="A2749" s="294" t="s">
        <v>49545</v>
      </c>
      <c r="B2749" s="295">
        <v>3702000</v>
      </c>
      <c r="D2749" s="296" t="s">
        <v>49556</v>
      </c>
      <c r="E2749" s="297">
        <v>3702000</v>
      </c>
    </row>
    <row r="2750" spans="1:5" ht="14.4" x14ac:dyDescent="0.3">
      <c r="A2750" s="294" t="s">
        <v>65293</v>
      </c>
      <c r="B2750" s="295">
        <v>1586446</v>
      </c>
      <c r="D2750" s="296" t="s">
        <v>61164</v>
      </c>
      <c r="E2750" s="297">
        <v>1586446</v>
      </c>
    </row>
    <row r="2751" spans="1:5" ht="14.4" x14ac:dyDescent="0.3">
      <c r="A2751" s="294" t="s">
        <v>49546</v>
      </c>
      <c r="B2751" s="295">
        <v>250041.18</v>
      </c>
      <c r="D2751" s="296" t="s">
        <v>49557</v>
      </c>
      <c r="E2751" s="297">
        <v>250041.18</v>
      </c>
    </row>
    <row r="2752" spans="1:5" ht="14.4" x14ac:dyDescent="0.3">
      <c r="A2752" s="294" t="s">
        <v>65294</v>
      </c>
      <c r="B2752" s="295">
        <v>895381</v>
      </c>
      <c r="D2752" s="296" t="s">
        <v>65991</v>
      </c>
      <c r="E2752" s="297">
        <v>895381</v>
      </c>
    </row>
    <row r="2753" spans="1:5" ht="14.4" x14ac:dyDescent="0.3">
      <c r="A2753" s="294" t="s">
        <v>61145</v>
      </c>
      <c r="B2753" s="295">
        <v>927149</v>
      </c>
      <c r="D2753" s="296" t="s">
        <v>61165</v>
      </c>
      <c r="E2753" s="297">
        <v>927149</v>
      </c>
    </row>
    <row r="2754" spans="1:5" ht="14.4" x14ac:dyDescent="0.3">
      <c r="A2754" s="294" t="s">
        <v>49547</v>
      </c>
      <c r="B2754" s="295">
        <v>704500</v>
      </c>
      <c r="D2754" s="296" t="s">
        <v>49558</v>
      </c>
      <c r="E2754" s="297">
        <v>704500</v>
      </c>
    </row>
    <row r="2755" spans="1:5" ht="14.4" x14ac:dyDescent="0.3">
      <c r="A2755" s="294" t="s">
        <v>57169</v>
      </c>
      <c r="B2755" s="295">
        <v>580460</v>
      </c>
      <c r="D2755" s="296" t="s">
        <v>57171</v>
      </c>
      <c r="E2755" s="297">
        <v>580460</v>
      </c>
    </row>
    <row r="2756" spans="1:5" ht="14.4" x14ac:dyDescent="0.3">
      <c r="A2756" s="294" t="s">
        <v>49548</v>
      </c>
      <c r="B2756" s="295">
        <v>1772268.01</v>
      </c>
      <c r="D2756" s="296" t="s">
        <v>49559</v>
      </c>
      <c r="E2756" s="297">
        <v>1772268.01</v>
      </c>
    </row>
    <row r="2757" spans="1:5" ht="14.4" x14ac:dyDescent="0.3">
      <c r="A2757" s="294" t="s">
        <v>49549</v>
      </c>
      <c r="B2757" s="295">
        <v>3116308.01</v>
      </c>
      <c r="D2757" s="296" t="s">
        <v>49560</v>
      </c>
      <c r="E2757" s="297">
        <v>3116308.01</v>
      </c>
    </row>
    <row r="2758" spans="1:5" ht="14.4" x14ac:dyDescent="0.3">
      <c r="A2758" s="294" t="s">
        <v>49550</v>
      </c>
      <c r="B2758" s="295">
        <v>1460989.4</v>
      </c>
      <c r="D2758" s="296" t="s">
        <v>49561</v>
      </c>
      <c r="E2758" s="297">
        <v>1460989.4</v>
      </c>
    </row>
    <row r="2759" spans="1:5" ht="14.4" x14ac:dyDescent="0.3">
      <c r="A2759" s="294" t="s">
        <v>49551</v>
      </c>
      <c r="B2759" s="295">
        <v>139742</v>
      </c>
      <c r="D2759" s="296" t="s">
        <v>49562</v>
      </c>
      <c r="E2759" s="297">
        <v>139742</v>
      </c>
    </row>
    <row r="2760" spans="1:5" ht="14.4" x14ac:dyDescent="0.3">
      <c r="A2760" s="294" t="s">
        <v>40965</v>
      </c>
      <c r="B2760" s="295">
        <v>216376.5</v>
      </c>
      <c r="D2760" s="296" t="s">
        <v>41506</v>
      </c>
      <c r="E2760" s="297">
        <v>216376.5</v>
      </c>
    </row>
    <row r="2761" spans="1:5" ht="14.4" x14ac:dyDescent="0.3">
      <c r="A2761" s="294" t="s">
        <v>40966</v>
      </c>
      <c r="B2761" s="295">
        <v>252171</v>
      </c>
      <c r="D2761" s="296" t="s">
        <v>41507</v>
      </c>
      <c r="E2761" s="297">
        <v>252171</v>
      </c>
    </row>
    <row r="2762" spans="1:5" ht="14.4" x14ac:dyDescent="0.3">
      <c r="A2762" s="294" t="s">
        <v>44215</v>
      </c>
      <c r="B2762" s="295">
        <v>4421367.1500000004</v>
      </c>
      <c r="D2762" s="296" t="s">
        <v>46301</v>
      </c>
      <c r="E2762" s="297">
        <v>4421367.1500000004</v>
      </c>
    </row>
    <row r="2763" spans="1:5" ht="14.4" x14ac:dyDescent="0.3">
      <c r="A2763" s="294" t="s">
        <v>40967</v>
      </c>
      <c r="B2763" s="295">
        <v>115454.63</v>
      </c>
      <c r="D2763" s="296" t="s">
        <v>41508</v>
      </c>
      <c r="E2763" s="297">
        <v>115454.63</v>
      </c>
    </row>
    <row r="2764" spans="1:5" ht="14.4" x14ac:dyDescent="0.3">
      <c r="A2764" s="294" t="s">
        <v>40968</v>
      </c>
      <c r="B2764" s="295">
        <v>101742.78</v>
      </c>
      <c r="D2764" s="296" t="s">
        <v>41509</v>
      </c>
      <c r="E2764" s="297">
        <v>101742.78</v>
      </c>
    </row>
    <row r="2765" spans="1:5" ht="14.4" x14ac:dyDescent="0.3">
      <c r="A2765" s="294" t="s">
        <v>40969</v>
      </c>
      <c r="B2765" s="295">
        <v>80199.25</v>
      </c>
      <c r="D2765" s="296" t="s">
        <v>41510</v>
      </c>
      <c r="E2765" s="297">
        <v>80199.25</v>
      </c>
    </row>
    <row r="2766" spans="1:5" ht="14.4" x14ac:dyDescent="0.3">
      <c r="A2766" s="294" t="s">
        <v>40970</v>
      </c>
      <c r="B2766" s="295">
        <v>67119.77</v>
      </c>
      <c r="D2766" s="296" t="s">
        <v>41511</v>
      </c>
      <c r="E2766" s="297">
        <v>67119.77</v>
      </c>
    </row>
    <row r="2767" spans="1:5" ht="14.4" x14ac:dyDescent="0.3">
      <c r="A2767" s="294" t="s">
        <v>44216</v>
      </c>
      <c r="B2767" s="295">
        <v>1083944.69</v>
      </c>
      <c r="D2767" s="296" t="s">
        <v>46302</v>
      </c>
      <c r="E2767" s="297">
        <v>1083944.69</v>
      </c>
    </row>
    <row r="2768" spans="1:5" ht="14.4" x14ac:dyDescent="0.3">
      <c r="A2768" s="294" t="s">
        <v>44217</v>
      </c>
      <c r="B2768" s="295">
        <v>370959.74</v>
      </c>
      <c r="D2768" s="296" t="s">
        <v>46303</v>
      </c>
      <c r="E2768" s="297">
        <v>370959.74</v>
      </c>
    </row>
    <row r="2769" spans="1:5" ht="14.4" x14ac:dyDescent="0.3">
      <c r="A2769" s="294" t="s">
        <v>42064</v>
      </c>
      <c r="B2769" s="295">
        <v>713274.56</v>
      </c>
      <c r="D2769" s="296" t="s">
        <v>43455</v>
      </c>
      <c r="E2769" s="297">
        <v>713274.56</v>
      </c>
    </row>
    <row r="2770" spans="1:5" ht="14.4" x14ac:dyDescent="0.3">
      <c r="A2770" s="294" t="s">
        <v>44218</v>
      </c>
      <c r="B2770" s="295">
        <v>676015.13</v>
      </c>
      <c r="D2770" s="296" t="s">
        <v>46304</v>
      </c>
      <c r="E2770" s="297">
        <v>676015.13</v>
      </c>
    </row>
    <row r="2771" spans="1:5" ht="14.4" x14ac:dyDescent="0.3">
      <c r="A2771" s="294" t="s">
        <v>44219</v>
      </c>
      <c r="B2771" s="295">
        <v>504533.3</v>
      </c>
      <c r="D2771" s="296" t="s">
        <v>46305</v>
      </c>
      <c r="E2771" s="297">
        <v>504533.3</v>
      </c>
    </row>
    <row r="2772" spans="1:5" ht="14.4" x14ac:dyDescent="0.3">
      <c r="A2772" s="294" t="s">
        <v>40971</v>
      </c>
      <c r="B2772" s="295">
        <v>38696.629999999997</v>
      </c>
      <c r="D2772" s="296" t="s">
        <v>41512</v>
      </c>
      <c r="E2772" s="297">
        <v>38696.629999999997</v>
      </c>
    </row>
    <row r="2773" spans="1:5" ht="14.4" x14ac:dyDescent="0.3">
      <c r="A2773" s="294" t="s">
        <v>44220</v>
      </c>
      <c r="B2773" s="295">
        <v>1412520.92</v>
      </c>
      <c r="D2773" s="296" t="s">
        <v>46306</v>
      </c>
      <c r="E2773" s="297">
        <v>1412520.92</v>
      </c>
    </row>
    <row r="2774" spans="1:5" ht="14.4" x14ac:dyDescent="0.3">
      <c r="A2774" s="294" t="s">
        <v>40972</v>
      </c>
      <c r="B2774" s="295">
        <v>81812.240000000005</v>
      </c>
      <c r="D2774" s="296" t="s">
        <v>41513</v>
      </c>
      <c r="E2774" s="297">
        <v>81812.240000000005</v>
      </c>
    </row>
    <row r="2775" spans="1:5" ht="14.4" x14ac:dyDescent="0.3">
      <c r="A2775" s="294" t="s">
        <v>44221</v>
      </c>
      <c r="B2775" s="295">
        <v>485924.4</v>
      </c>
      <c r="D2775" s="296" t="s">
        <v>46307</v>
      </c>
      <c r="E2775" s="297">
        <v>485924.4</v>
      </c>
    </row>
    <row r="2776" spans="1:5" ht="14.4" x14ac:dyDescent="0.3">
      <c r="A2776" s="294" t="s">
        <v>40973</v>
      </c>
      <c r="B2776" s="295">
        <v>10765</v>
      </c>
      <c r="D2776" s="296" t="s">
        <v>41514</v>
      </c>
      <c r="E2776" s="297">
        <v>10765</v>
      </c>
    </row>
    <row r="2777" spans="1:5" ht="14.4" x14ac:dyDescent="0.3">
      <c r="A2777" s="294" t="s">
        <v>42065</v>
      </c>
      <c r="B2777" s="295">
        <v>889824.1</v>
      </c>
      <c r="D2777" s="296" t="s">
        <v>43456</v>
      </c>
      <c r="E2777" s="297">
        <v>889824.1</v>
      </c>
    </row>
    <row r="2778" spans="1:5" ht="14.4" x14ac:dyDescent="0.3">
      <c r="A2778" s="294" t="s">
        <v>40974</v>
      </c>
      <c r="B2778" s="295">
        <v>20831</v>
      </c>
      <c r="D2778" s="296" t="s">
        <v>41515</v>
      </c>
      <c r="E2778" s="297">
        <v>20831</v>
      </c>
    </row>
    <row r="2779" spans="1:5" ht="14.4" x14ac:dyDescent="0.3">
      <c r="A2779" s="294" t="s">
        <v>40975</v>
      </c>
      <c r="B2779" s="295">
        <v>109265</v>
      </c>
      <c r="D2779" s="296" t="s">
        <v>41516</v>
      </c>
      <c r="E2779" s="297">
        <v>109265</v>
      </c>
    </row>
    <row r="2780" spans="1:5" ht="14.4" x14ac:dyDescent="0.3">
      <c r="A2780" s="294" t="s">
        <v>42066</v>
      </c>
      <c r="B2780" s="295">
        <v>2668649.94</v>
      </c>
      <c r="D2780" s="296" t="s">
        <v>43457</v>
      </c>
      <c r="E2780" s="297">
        <v>2668649.94</v>
      </c>
    </row>
    <row r="2781" spans="1:5" ht="14.4" x14ac:dyDescent="0.3">
      <c r="A2781" s="294" t="s">
        <v>40976</v>
      </c>
      <c r="B2781" s="295">
        <v>157555.45000000001</v>
      </c>
      <c r="D2781" s="296" t="s">
        <v>41517</v>
      </c>
      <c r="E2781" s="297">
        <v>157555.45000000001</v>
      </c>
    </row>
    <row r="2782" spans="1:5" ht="14.4" x14ac:dyDescent="0.3">
      <c r="A2782" s="294" t="s">
        <v>40977</v>
      </c>
      <c r="B2782" s="295">
        <v>75893.279999999999</v>
      </c>
      <c r="D2782" s="296" t="s">
        <v>41518</v>
      </c>
      <c r="E2782" s="297">
        <v>75893.279999999999</v>
      </c>
    </row>
    <row r="2783" spans="1:5" ht="14.4" x14ac:dyDescent="0.3">
      <c r="A2783" s="294" t="s">
        <v>44222</v>
      </c>
      <c r="B2783" s="295">
        <v>5439454.0700000003</v>
      </c>
      <c r="D2783" s="296" t="s">
        <v>46308</v>
      </c>
      <c r="E2783" s="297">
        <v>5439454.0700000003</v>
      </c>
    </row>
    <row r="2784" spans="1:5" ht="14.4" x14ac:dyDescent="0.3">
      <c r="A2784" s="294" t="s">
        <v>42067</v>
      </c>
      <c r="B2784" s="295">
        <v>1080925.74</v>
      </c>
      <c r="D2784" s="296" t="s">
        <v>43458</v>
      </c>
      <c r="E2784" s="297">
        <v>1080925.74</v>
      </c>
    </row>
    <row r="2785" spans="1:5" ht="14.4" x14ac:dyDescent="0.3">
      <c r="A2785" s="294" t="s">
        <v>40978</v>
      </c>
      <c r="B2785" s="295">
        <v>99657.03</v>
      </c>
      <c r="D2785" s="296" t="s">
        <v>41519</v>
      </c>
      <c r="E2785" s="297">
        <v>99657.03</v>
      </c>
    </row>
    <row r="2786" spans="1:5" ht="14.4" x14ac:dyDescent="0.3">
      <c r="A2786" s="294" t="s">
        <v>40979</v>
      </c>
      <c r="B2786" s="295">
        <v>96346.73</v>
      </c>
      <c r="D2786" s="296" t="s">
        <v>41520</v>
      </c>
      <c r="E2786" s="297">
        <v>96346.73</v>
      </c>
    </row>
    <row r="2787" spans="1:5" ht="14.4" x14ac:dyDescent="0.3">
      <c r="A2787" s="294" t="s">
        <v>40980</v>
      </c>
      <c r="B2787" s="295">
        <v>224988.57</v>
      </c>
      <c r="D2787" s="296" t="s">
        <v>41521</v>
      </c>
      <c r="E2787" s="297">
        <v>224988.57</v>
      </c>
    </row>
    <row r="2788" spans="1:5" ht="14.4" x14ac:dyDescent="0.3">
      <c r="A2788" s="294" t="s">
        <v>40981</v>
      </c>
      <c r="B2788" s="295">
        <v>138733.92000000001</v>
      </c>
      <c r="D2788" s="296" t="s">
        <v>41522</v>
      </c>
      <c r="E2788" s="297">
        <v>138733.92000000001</v>
      </c>
    </row>
    <row r="2789" spans="1:5" ht="14.4" x14ac:dyDescent="0.3">
      <c r="A2789" s="294" t="s">
        <v>40982</v>
      </c>
      <c r="B2789" s="295">
        <v>25655.119999999999</v>
      </c>
      <c r="D2789" s="296" t="s">
        <v>41523</v>
      </c>
      <c r="E2789" s="297">
        <v>25655.119999999999</v>
      </c>
    </row>
    <row r="2790" spans="1:5" ht="14.4" x14ac:dyDescent="0.3">
      <c r="A2790" s="294" t="s">
        <v>40983</v>
      </c>
      <c r="B2790" s="295">
        <v>44542</v>
      </c>
      <c r="D2790" s="296" t="s">
        <v>41524</v>
      </c>
      <c r="E2790" s="297">
        <v>44542</v>
      </c>
    </row>
    <row r="2791" spans="1:5" ht="14.4" x14ac:dyDescent="0.3">
      <c r="A2791" s="294" t="s">
        <v>42068</v>
      </c>
      <c r="B2791" s="295">
        <v>2340592.7400000002</v>
      </c>
      <c r="D2791" s="296" t="s">
        <v>43459</v>
      </c>
      <c r="E2791" s="297">
        <v>2340592.7400000002</v>
      </c>
    </row>
    <row r="2792" spans="1:5" ht="14.4" x14ac:dyDescent="0.3">
      <c r="A2792" s="294" t="s">
        <v>40984</v>
      </c>
      <c r="B2792" s="295">
        <v>104420.5</v>
      </c>
      <c r="D2792" s="296" t="s">
        <v>41525</v>
      </c>
      <c r="E2792" s="297">
        <v>104420.5</v>
      </c>
    </row>
    <row r="2793" spans="1:5" ht="14.4" x14ac:dyDescent="0.3">
      <c r="A2793" s="294" t="s">
        <v>44223</v>
      </c>
      <c r="B2793" s="295">
        <v>6483373.7599999998</v>
      </c>
      <c r="D2793" s="296" t="s">
        <v>46309</v>
      </c>
      <c r="E2793" s="297">
        <v>6483373.7599999998</v>
      </c>
    </row>
    <row r="2794" spans="1:5" ht="14.4" x14ac:dyDescent="0.3">
      <c r="A2794" s="294" t="s">
        <v>42069</v>
      </c>
      <c r="B2794" s="295">
        <v>1149421.29</v>
      </c>
      <c r="D2794" s="296" t="s">
        <v>43460</v>
      </c>
      <c r="E2794" s="297">
        <v>1149421.29</v>
      </c>
    </row>
    <row r="2795" spans="1:5" ht="14.4" x14ac:dyDescent="0.3">
      <c r="A2795" s="294" t="s">
        <v>40985</v>
      </c>
      <c r="B2795" s="295">
        <v>124336</v>
      </c>
      <c r="D2795" s="296" t="s">
        <v>41526</v>
      </c>
      <c r="E2795" s="297">
        <v>124336</v>
      </c>
    </row>
    <row r="2796" spans="1:5" ht="14.4" x14ac:dyDescent="0.3">
      <c r="A2796" s="294" t="s">
        <v>40986</v>
      </c>
      <c r="B2796" s="295">
        <v>128641.75</v>
      </c>
      <c r="D2796" s="296" t="s">
        <v>41527</v>
      </c>
      <c r="E2796" s="297">
        <v>128641.75</v>
      </c>
    </row>
    <row r="2797" spans="1:5" ht="14.4" x14ac:dyDescent="0.3">
      <c r="A2797" s="294" t="s">
        <v>40987</v>
      </c>
      <c r="B2797" s="295">
        <v>88152</v>
      </c>
      <c r="D2797" s="296" t="s">
        <v>41528</v>
      </c>
      <c r="E2797" s="297">
        <v>88152</v>
      </c>
    </row>
    <row r="2798" spans="1:5" ht="14.4" x14ac:dyDescent="0.3">
      <c r="A2798" s="294" t="s">
        <v>40988</v>
      </c>
      <c r="B2798" s="295">
        <v>87829</v>
      </c>
      <c r="D2798" s="296" t="s">
        <v>41529</v>
      </c>
      <c r="E2798" s="297">
        <v>87829</v>
      </c>
    </row>
    <row r="2799" spans="1:5" ht="14.4" x14ac:dyDescent="0.3">
      <c r="A2799" s="294" t="s">
        <v>44224</v>
      </c>
      <c r="B2799" s="295">
        <v>2306567.4300000002</v>
      </c>
      <c r="D2799" s="296" t="s">
        <v>46310</v>
      </c>
      <c r="E2799" s="297">
        <v>2306567.4300000002</v>
      </c>
    </row>
    <row r="2800" spans="1:5" ht="14.4" x14ac:dyDescent="0.3">
      <c r="A2800" s="294" t="s">
        <v>44225</v>
      </c>
      <c r="B2800" s="295">
        <v>394129.4</v>
      </c>
      <c r="D2800" s="296" t="s">
        <v>46311</v>
      </c>
      <c r="E2800" s="297">
        <v>394129.4</v>
      </c>
    </row>
    <row r="2801" spans="1:5" ht="14.4" x14ac:dyDescent="0.3">
      <c r="A2801" s="294" t="s">
        <v>44226</v>
      </c>
      <c r="B2801" s="295">
        <v>1678474.53</v>
      </c>
      <c r="D2801" s="296" t="s">
        <v>46312</v>
      </c>
      <c r="E2801" s="297">
        <v>1678474.53</v>
      </c>
    </row>
    <row r="2802" spans="1:5" ht="14.4" x14ac:dyDescent="0.3">
      <c r="A2802" s="294" t="s">
        <v>40989</v>
      </c>
      <c r="B2802" s="295">
        <v>50528.22</v>
      </c>
      <c r="D2802" s="296" t="s">
        <v>41530</v>
      </c>
      <c r="E2802" s="297">
        <v>50528.22</v>
      </c>
    </row>
    <row r="2803" spans="1:5" ht="14.4" x14ac:dyDescent="0.3">
      <c r="A2803" s="294" t="s">
        <v>44227</v>
      </c>
      <c r="B2803" s="295">
        <v>531836.51</v>
      </c>
      <c r="D2803" s="296" t="s">
        <v>46313</v>
      </c>
      <c r="E2803" s="297">
        <v>531836.51</v>
      </c>
    </row>
    <row r="2804" spans="1:5" ht="14.4" x14ac:dyDescent="0.3">
      <c r="A2804" s="294" t="s">
        <v>44228</v>
      </c>
      <c r="B2804" s="295">
        <v>2990725.42</v>
      </c>
      <c r="D2804" s="296" t="s">
        <v>46314</v>
      </c>
      <c r="E2804" s="297">
        <v>2990725.42</v>
      </c>
    </row>
    <row r="2805" spans="1:5" ht="14.4" x14ac:dyDescent="0.3">
      <c r="A2805" s="294" t="s">
        <v>42070</v>
      </c>
      <c r="B2805" s="295">
        <v>772315.37</v>
      </c>
      <c r="D2805" s="296" t="s">
        <v>43461</v>
      </c>
      <c r="E2805" s="297">
        <v>772315.37</v>
      </c>
    </row>
    <row r="2806" spans="1:5" ht="14.4" x14ac:dyDescent="0.3">
      <c r="A2806" s="294" t="s">
        <v>42071</v>
      </c>
      <c r="B2806" s="295">
        <v>607070.93000000005</v>
      </c>
      <c r="D2806" s="296" t="s">
        <v>43462</v>
      </c>
      <c r="E2806" s="297">
        <v>607070.93000000005</v>
      </c>
    </row>
    <row r="2807" spans="1:5" ht="14.4" x14ac:dyDescent="0.3">
      <c r="A2807" s="294" t="s">
        <v>42072</v>
      </c>
      <c r="B2807" s="295">
        <v>1927845.4</v>
      </c>
      <c r="D2807" s="296" t="s">
        <v>43463</v>
      </c>
      <c r="E2807" s="297">
        <v>1927845.4</v>
      </c>
    </row>
    <row r="2808" spans="1:5" ht="14.4" x14ac:dyDescent="0.3">
      <c r="A2808" s="294" t="s">
        <v>40990</v>
      </c>
      <c r="B2808" s="295">
        <v>114540</v>
      </c>
      <c r="D2808" s="296" t="s">
        <v>41531</v>
      </c>
      <c r="E2808" s="297">
        <v>114540</v>
      </c>
    </row>
    <row r="2809" spans="1:5" ht="14.4" x14ac:dyDescent="0.3">
      <c r="A2809" s="294" t="s">
        <v>40991</v>
      </c>
      <c r="B2809" s="295">
        <v>116968</v>
      </c>
      <c r="D2809" s="296" t="s">
        <v>41532</v>
      </c>
      <c r="E2809" s="297">
        <v>116968</v>
      </c>
    </row>
    <row r="2810" spans="1:5" ht="14.4" x14ac:dyDescent="0.3">
      <c r="A2810" s="294" t="s">
        <v>40992</v>
      </c>
      <c r="B2810" s="295">
        <v>50986</v>
      </c>
      <c r="D2810" s="296" t="s">
        <v>41533</v>
      </c>
      <c r="E2810" s="297">
        <v>50986</v>
      </c>
    </row>
    <row r="2811" spans="1:5" ht="14.4" x14ac:dyDescent="0.3">
      <c r="A2811" s="294" t="s">
        <v>44229</v>
      </c>
      <c r="B2811" s="295">
        <v>726449.17</v>
      </c>
      <c r="D2811" s="296" t="s">
        <v>46315</v>
      </c>
      <c r="E2811" s="297">
        <v>726449.17</v>
      </c>
    </row>
    <row r="2812" spans="1:5" ht="14.4" x14ac:dyDescent="0.3">
      <c r="A2812" s="294" t="s">
        <v>40993</v>
      </c>
      <c r="B2812" s="295">
        <v>60822.25</v>
      </c>
      <c r="D2812" s="296" t="s">
        <v>41534</v>
      </c>
      <c r="E2812" s="297">
        <v>60822.25</v>
      </c>
    </row>
    <row r="2813" spans="1:5" ht="14.4" x14ac:dyDescent="0.3">
      <c r="A2813" s="294" t="s">
        <v>44230</v>
      </c>
      <c r="B2813" s="295">
        <v>458222.14</v>
      </c>
      <c r="D2813" s="296" t="s">
        <v>46316</v>
      </c>
      <c r="E2813" s="297">
        <v>458222.14</v>
      </c>
    </row>
    <row r="2814" spans="1:5" ht="14.4" x14ac:dyDescent="0.3">
      <c r="A2814" s="294" t="s">
        <v>44231</v>
      </c>
      <c r="B2814" s="295">
        <v>306043.63</v>
      </c>
      <c r="D2814" s="296" t="s">
        <v>46317</v>
      </c>
      <c r="E2814" s="297">
        <v>306043.63</v>
      </c>
    </row>
    <row r="2815" spans="1:5" ht="14.4" x14ac:dyDescent="0.3">
      <c r="A2815" s="294" t="s">
        <v>44232</v>
      </c>
      <c r="B2815" s="295">
        <v>3053356.72</v>
      </c>
      <c r="D2815" s="296" t="s">
        <v>46318</v>
      </c>
      <c r="E2815" s="297">
        <v>3053356.72</v>
      </c>
    </row>
    <row r="2816" spans="1:5" ht="14.4" x14ac:dyDescent="0.3">
      <c r="A2816" s="294" t="s">
        <v>40994</v>
      </c>
      <c r="B2816" s="295">
        <v>162134.38</v>
      </c>
      <c r="D2816" s="296" t="s">
        <v>41535</v>
      </c>
      <c r="E2816" s="297">
        <v>162134.38</v>
      </c>
    </row>
    <row r="2817" spans="1:5" ht="14.4" x14ac:dyDescent="0.3">
      <c r="A2817" s="294" t="s">
        <v>42073</v>
      </c>
      <c r="B2817" s="295">
        <v>1076037.43</v>
      </c>
      <c r="D2817" s="296" t="s">
        <v>43464</v>
      </c>
      <c r="E2817" s="297">
        <v>1076037.43</v>
      </c>
    </row>
    <row r="2818" spans="1:5" ht="14.4" x14ac:dyDescent="0.3">
      <c r="A2818" s="294" t="s">
        <v>44233</v>
      </c>
      <c r="B2818" s="295">
        <v>519157.24</v>
      </c>
      <c r="D2818" s="296" t="s">
        <v>46319</v>
      </c>
      <c r="E2818" s="297">
        <v>519157.24</v>
      </c>
    </row>
    <row r="2819" spans="1:5" ht="14.4" x14ac:dyDescent="0.3">
      <c r="A2819" s="294" t="s">
        <v>40995</v>
      </c>
      <c r="B2819" s="295">
        <v>29872.89</v>
      </c>
      <c r="D2819" s="296" t="s">
        <v>41536</v>
      </c>
      <c r="E2819" s="297">
        <v>29872.89</v>
      </c>
    </row>
    <row r="2820" spans="1:5" ht="14.4" x14ac:dyDescent="0.3">
      <c r="A2820" s="294" t="s">
        <v>40996</v>
      </c>
      <c r="B2820" s="295">
        <v>137778.57</v>
      </c>
      <c r="D2820" s="296" t="s">
        <v>41537</v>
      </c>
      <c r="E2820" s="297">
        <v>137778.57</v>
      </c>
    </row>
    <row r="2821" spans="1:5" ht="14.4" x14ac:dyDescent="0.3">
      <c r="A2821" s="294" t="s">
        <v>44234</v>
      </c>
      <c r="B2821" s="295">
        <v>2453462.7599999998</v>
      </c>
      <c r="D2821" s="296" t="s">
        <v>46320</v>
      </c>
      <c r="E2821" s="297">
        <v>2453462.7599999998</v>
      </c>
    </row>
    <row r="2822" spans="1:5" ht="14.4" x14ac:dyDescent="0.3">
      <c r="A2822" s="294" t="s">
        <v>44235</v>
      </c>
      <c r="B2822" s="295">
        <v>10691048.68</v>
      </c>
      <c r="D2822" s="296" t="s">
        <v>46321</v>
      </c>
      <c r="E2822" s="297">
        <v>10691048.68</v>
      </c>
    </row>
    <row r="2823" spans="1:5" ht="14.4" x14ac:dyDescent="0.3">
      <c r="A2823" s="294" t="s">
        <v>40997</v>
      </c>
      <c r="B2823" s="295">
        <v>172293.86</v>
      </c>
      <c r="D2823" s="296" t="s">
        <v>41538</v>
      </c>
      <c r="E2823" s="297">
        <v>172293.86</v>
      </c>
    </row>
    <row r="2824" spans="1:5" ht="14.4" x14ac:dyDescent="0.3">
      <c r="A2824" s="294" t="s">
        <v>40998</v>
      </c>
      <c r="B2824" s="295">
        <v>88811.24</v>
      </c>
      <c r="D2824" s="296" t="s">
        <v>41539</v>
      </c>
      <c r="E2824" s="297">
        <v>88811.24</v>
      </c>
    </row>
    <row r="2825" spans="1:5" ht="14.4" x14ac:dyDescent="0.3">
      <c r="A2825" s="294" t="s">
        <v>44236</v>
      </c>
      <c r="B2825" s="295">
        <v>922000.35</v>
      </c>
      <c r="D2825" s="296" t="s">
        <v>46322</v>
      </c>
      <c r="E2825" s="297">
        <v>922000.35</v>
      </c>
    </row>
    <row r="2826" spans="1:5" ht="14.4" x14ac:dyDescent="0.3">
      <c r="A2826" s="294" t="s">
        <v>40999</v>
      </c>
      <c r="B2826" s="295">
        <v>11303.25</v>
      </c>
      <c r="D2826" s="296" t="s">
        <v>41540</v>
      </c>
      <c r="E2826" s="297">
        <v>11303.25</v>
      </c>
    </row>
    <row r="2827" spans="1:5" ht="14.4" x14ac:dyDescent="0.3">
      <c r="A2827" s="294" t="s">
        <v>42074</v>
      </c>
      <c r="B2827" s="295">
        <v>1235500.3899999999</v>
      </c>
      <c r="D2827" s="296" t="s">
        <v>43465</v>
      </c>
      <c r="E2827" s="297">
        <v>1235500.3899999999</v>
      </c>
    </row>
    <row r="2828" spans="1:5" ht="14.4" x14ac:dyDescent="0.3">
      <c r="A2828" s="294" t="s">
        <v>42075</v>
      </c>
      <c r="B2828" s="295">
        <v>3477633.52</v>
      </c>
      <c r="D2828" s="296" t="s">
        <v>43466</v>
      </c>
      <c r="E2828" s="297">
        <v>3477633.52</v>
      </c>
    </row>
    <row r="2829" spans="1:5" ht="14.4" x14ac:dyDescent="0.3">
      <c r="A2829" s="294" t="s">
        <v>42076</v>
      </c>
      <c r="B2829" s="295">
        <v>659894.59</v>
      </c>
      <c r="D2829" s="296" t="s">
        <v>43467</v>
      </c>
      <c r="E2829" s="297">
        <v>659894.59</v>
      </c>
    </row>
    <row r="2830" spans="1:5" ht="14.4" x14ac:dyDescent="0.3">
      <c r="A2830" s="294" t="s">
        <v>42077</v>
      </c>
      <c r="B2830" s="295">
        <v>461632.08</v>
      </c>
      <c r="D2830" s="296" t="s">
        <v>43468</v>
      </c>
      <c r="E2830" s="297">
        <v>461632.08</v>
      </c>
    </row>
    <row r="2831" spans="1:5" ht="14.4" x14ac:dyDescent="0.3">
      <c r="A2831" s="294" t="s">
        <v>41000</v>
      </c>
      <c r="B2831" s="295">
        <v>42990.42</v>
      </c>
      <c r="D2831" s="296" t="s">
        <v>41541</v>
      </c>
      <c r="E2831" s="297">
        <v>42990.42</v>
      </c>
    </row>
    <row r="2832" spans="1:5" ht="14.4" x14ac:dyDescent="0.3">
      <c r="A2832" s="294" t="s">
        <v>41001</v>
      </c>
      <c r="B2832" s="295">
        <v>76095.09</v>
      </c>
      <c r="D2832" s="296" t="s">
        <v>41542</v>
      </c>
      <c r="E2832" s="297">
        <v>76095.09</v>
      </c>
    </row>
    <row r="2833" spans="1:5" ht="14.4" x14ac:dyDescent="0.3">
      <c r="A2833" s="294" t="s">
        <v>42078</v>
      </c>
      <c r="B2833" s="295">
        <v>1247457.6200000001</v>
      </c>
      <c r="D2833" s="296" t="s">
        <v>43469</v>
      </c>
      <c r="E2833" s="297">
        <v>1247457.6200000001</v>
      </c>
    </row>
    <row r="2834" spans="1:5" ht="14.4" x14ac:dyDescent="0.3">
      <c r="A2834" s="294" t="s">
        <v>44237</v>
      </c>
      <c r="B2834" s="295">
        <v>1867970.64</v>
      </c>
      <c r="D2834" s="296" t="s">
        <v>46323</v>
      </c>
      <c r="E2834" s="297">
        <v>1867970.64</v>
      </c>
    </row>
    <row r="2835" spans="1:5" ht="14.4" x14ac:dyDescent="0.3">
      <c r="A2835" s="294" t="s">
        <v>42079</v>
      </c>
      <c r="B2835" s="295">
        <v>7831574.9299999997</v>
      </c>
      <c r="D2835" s="296" t="s">
        <v>43470</v>
      </c>
      <c r="E2835" s="297">
        <v>7831574.9299999997</v>
      </c>
    </row>
    <row r="2836" spans="1:5" ht="14.4" x14ac:dyDescent="0.3">
      <c r="A2836" s="294" t="s">
        <v>41002</v>
      </c>
      <c r="B2836" s="295">
        <v>168473</v>
      </c>
      <c r="D2836" s="296" t="s">
        <v>41543</v>
      </c>
      <c r="E2836" s="297">
        <v>168473</v>
      </c>
    </row>
    <row r="2837" spans="1:5" ht="14.4" x14ac:dyDescent="0.3">
      <c r="A2837" s="294" t="s">
        <v>41003</v>
      </c>
      <c r="B2837" s="295">
        <v>96374</v>
      </c>
      <c r="D2837" s="296" t="s">
        <v>41544</v>
      </c>
      <c r="E2837" s="297">
        <v>96374</v>
      </c>
    </row>
    <row r="2838" spans="1:5" ht="14.4" x14ac:dyDescent="0.3">
      <c r="A2838" s="294" t="s">
        <v>41004</v>
      </c>
      <c r="B2838" s="295">
        <v>48120</v>
      </c>
      <c r="D2838" s="296" t="s">
        <v>41545</v>
      </c>
      <c r="E2838" s="297">
        <v>48120</v>
      </c>
    </row>
    <row r="2839" spans="1:5" ht="14.4" x14ac:dyDescent="0.3">
      <c r="A2839" s="294" t="s">
        <v>41005</v>
      </c>
      <c r="B2839" s="295">
        <v>83206.34</v>
      </c>
      <c r="D2839" s="296" t="s">
        <v>41546</v>
      </c>
      <c r="E2839" s="297">
        <v>83206.34</v>
      </c>
    </row>
    <row r="2840" spans="1:5" ht="14.4" x14ac:dyDescent="0.3">
      <c r="A2840" s="294" t="s">
        <v>41006</v>
      </c>
      <c r="B2840" s="295">
        <v>81006.63</v>
      </c>
      <c r="D2840" s="296" t="s">
        <v>41547</v>
      </c>
      <c r="E2840" s="297">
        <v>81006.63</v>
      </c>
    </row>
    <row r="2841" spans="1:5" ht="14.4" x14ac:dyDescent="0.3">
      <c r="A2841" s="294" t="s">
        <v>41007</v>
      </c>
      <c r="B2841" s="295">
        <v>129150.25</v>
      </c>
      <c r="D2841" s="296" t="s">
        <v>41548</v>
      </c>
      <c r="E2841" s="297">
        <v>129150.25</v>
      </c>
    </row>
    <row r="2842" spans="1:5" ht="14.4" x14ac:dyDescent="0.3">
      <c r="A2842" s="294" t="s">
        <v>41008</v>
      </c>
      <c r="B2842" s="295">
        <v>212641.67</v>
      </c>
      <c r="D2842" s="296" t="s">
        <v>41549</v>
      </c>
      <c r="E2842" s="297">
        <v>212641.67</v>
      </c>
    </row>
    <row r="2843" spans="1:5" ht="14.4" x14ac:dyDescent="0.3">
      <c r="A2843" s="294" t="s">
        <v>41009</v>
      </c>
      <c r="B2843" s="295">
        <v>55911</v>
      </c>
      <c r="D2843" s="296" t="s">
        <v>41550</v>
      </c>
      <c r="E2843" s="297">
        <v>55911</v>
      </c>
    </row>
    <row r="2844" spans="1:5" ht="14.4" x14ac:dyDescent="0.3">
      <c r="A2844" s="294" t="s">
        <v>41010</v>
      </c>
      <c r="B2844" s="295">
        <v>86389.22</v>
      </c>
      <c r="D2844" s="296" t="s">
        <v>41551</v>
      </c>
      <c r="E2844" s="297">
        <v>86389.22</v>
      </c>
    </row>
    <row r="2845" spans="1:5" ht="14.4" x14ac:dyDescent="0.3">
      <c r="A2845" s="294" t="s">
        <v>41011</v>
      </c>
      <c r="B2845" s="295">
        <v>50058</v>
      </c>
      <c r="D2845" s="296" t="s">
        <v>41552</v>
      </c>
      <c r="E2845" s="297">
        <v>50058</v>
      </c>
    </row>
    <row r="2846" spans="1:5" ht="14.4" x14ac:dyDescent="0.3">
      <c r="A2846" s="294" t="s">
        <v>41012</v>
      </c>
      <c r="B2846" s="295">
        <v>71588</v>
      </c>
      <c r="D2846" s="296" t="s">
        <v>41553</v>
      </c>
      <c r="E2846" s="297">
        <v>71588</v>
      </c>
    </row>
    <row r="2847" spans="1:5" ht="14.4" x14ac:dyDescent="0.3">
      <c r="A2847" s="294" t="s">
        <v>41013</v>
      </c>
      <c r="B2847" s="295">
        <v>163844</v>
      </c>
      <c r="D2847" s="296" t="s">
        <v>41554</v>
      </c>
      <c r="E2847" s="297">
        <v>163844</v>
      </c>
    </row>
    <row r="2848" spans="1:5" ht="14.4" x14ac:dyDescent="0.3">
      <c r="A2848" s="294" t="s">
        <v>41014</v>
      </c>
      <c r="B2848" s="295">
        <v>67231</v>
      </c>
      <c r="D2848" s="296" t="s">
        <v>41555</v>
      </c>
      <c r="E2848" s="297">
        <v>67231</v>
      </c>
    </row>
    <row r="2849" spans="1:5" ht="14.4" x14ac:dyDescent="0.3">
      <c r="A2849" s="294" t="s">
        <v>41015</v>
      </c>
      <c r="B2849" s="295">
        <v>40234.18</v>
      </c>
      <c r="D2849" s="296" t="s">
        <v>41556</v>
      </c>
      <c r="E2849" s="297">
        <v>40234.18</v>
      </c>
    </row>
    <row r="2850" spans="1:5" ht="14.4" x14ac:dyDescent="0.3">
      <c r="A2850" s="294" t="s">
        <v>42080</v>
      </c>
      <c r="B2850" s="295">
        <v>1208654.3999999999</v>
      </c>
      <c r="D2850" s="296" t="s">
        <v>43471</v>
      </c>
      <c r="E2850" s="297">
        <v>1208654.3999999999</v>
      </c>
    </row>
    <row r="2851" spans="1:5" ht="14.4" x14ac:dyDescent="0.3">
      <c r="A2851" s="294" t="s">
        <v>41016</v>
      </c>
      <c r="B2851" s="295">
        <v>176007.52</v>
      </c>
      <c r="D2851" s="296" t="s">
        <v>41557</v>
      </c>
      <c r="E2851" s="297">
        <v>176007.52</v>
      </c>
    </row>
    <row r="2852" spans="1:5" ht="14.4" x14ac:dyDescent="0.3">
      <c r="A2852" s="294" t="s">
        <v>42081</v>
      </c>
      <c r="B2852" s="295">
        <v>10842001.550000001</v>
      </c>
      <c r="D2852" s="296" t="s">
        <v>43472</v>
      </c>
      <c r="E2852" s="297">
        <v>10842001.550000001</v>
      </c>
    </row>
    <row r="2853" spans="1:5" ht="14.4" x14ac:dyDescent="0.3">
      <c r="A2853" s="294" t="s">
        <v>41017</v>
      </c>
      <c r="B2853" s="295">
        <v>156000</v>
      </c>
      <c r="D2853" s="296" t="s">
        <v>41558</v>
      </c>
      <c r="E2853" s="297">
        <v>156000</v>
      </c>
    </row>
    <row r="2854" spans="1:5" ht="14.4" x14ac:dyDescent="0.3">
      <c r="A2854" s="294" t="s">
        <v>41018</v>
      </c>
      <c r="B2854" s="295">
        <v>89747.79</v>
      </c>
      <c r="D2854" s="296" t="s">
        <v>41559</v>
      </c>
      <c r="E2854" s="297">
        <v>89747.79</v>
      </c>
    </row>
    <row r="2855" spans="1:5" ht="14.4" x14ac:dyDescent="0.3">
      <c r="A2855" s="294" t="s">
        <v>41019</v>
      </c>
      <c r="B2855" s="295">
        <v>89887.75</v>
      </c>
      <c r="D2855" s="296" t="s">
        <v>41560</v>
      </c>
      <c r="E2855" s="297">
        <v>89887.75</v>
      </c>
    </row>
    <row r="2856" spans="1:5" ht="14.4" x14ac:dyDescent="0.3">
      <c r="A2856" s="294" t="s">
        <v>41020</v>
      </c>
      <c r="B2856" s="295">
        <v>85048.88</v>
      </c>
      <c r="D2856" s="296" t="s">
        <v>41561</v>
      </c>
      <c r="E2856" s="297">
        <v>85048.88</v>
      </c>
    </row>
    <row r="2857" spans="1:5" ht="14.4" x14ac:dyDescent="0.3">
      <c r="A2857" s="294" t="s">
        <v>41021</v>
      </c>
      <c r="B2857" s="295">
        <v>124803</v>
      </c>
      <c r="D2857" s="296" t="s">
        <v>41562</v>
      </c>
      <c r="E2857" s="297">
        <v>124803</v>
      </c>
    </row>
    <row r="2858" spans="1:5" ht="14.4" x14ac:dyDescent="0.3">
      <c r="A2858" s="294" t="s">
        <v>42082</v>
      </c>
      <c r="B2858" s="295">
        <v>1600179.84</v>
      </c>
      <c r="D2858" s="296" t="s">
        <v>43473</v>
      </c>
      <c r="E2858" s="297">
        <v>1600179.84</v>
      </c>
    </row>
    <row r="2859" spans="1:5" ht="14.4" x14ac:dyDescent="0.3">
      <c r="A2859" s="294" t="s">
        <v>41022</v>
      </c>
      <c r="B2859" s="295">
        <v>69056.12</v>
      </c>
      <c r="D2859" s="296" t="s">
        <v>41563</v>
      </c>
      <c r="E2859" s="297">
        <v>69056.12</v>
      </c>
    </row>
    <row r="2860" spans="1:5" ht="14.4" x14ac:dyDescent="0.3">
      <c r="A2860" s="294" t="s">
        <v>41023</v>
      </c>
      <c r="B2860" s="295">
        <v>65666.5</v>
      </c>
      <c r="D2860" s="296" t="s">
        <v>41564</v>
      </c>
      <c r="E2860" s="297">
        <v>65666.5</v>
      </c>
    </row>
    <row r="2861" spans="1:5" ht="14.4" x14ac:dyDescent="0.3">
      <c r="A2861" s="294" t="s">
        <v>44238</v>
      </c>
      <c r="B2861" s="295">
        <v>5960824.7599999998</v>
      </c>
      <c r="D2861" s="296" t="s">
        <v>46324</v>
      </c>
      <c r="E2861" s="297">
        <v>5960824.7599999998</v>
      </c>
    </row>
    <row r="2862" spans="1:5" ht="14.4" x14ac:dyDescent="0.3">
      <c r="A2862" s="294" t="s">
        <v>41024</v>
      </c>
      <c r="B2862" s="295">
        <v>306776.96000000002</v>
      </c>
      <c r="D2862" s="296" t="s">
        <v>41565</v>
      </c>
      <c r="E2862" s="297">
        <v>306776.96000000002</v>
      </c>
    </row>
    <row r="2863" spans="1:5" ht="14.4" x14ac:dyDescent="0.3">
      <c r="A2863" s="294" t="s">
        <v>41025</v>
      </c>
      <c r="B2863" s="295">
        <v>269017.36</v>
      </c>
      <c r="D2863" s="296" t="s">
        <v>41566</v>
      </c>
      <c r="E2863" s="297">
        <v>269017.36</v>
      </c>
    </row>
    <row r="2864" spans="1:5" ht="14.4" x14ac:dyDescent="0.3">
      <c r="A2864" s="294" t="s">
        <v>41026</v>
      </c>
      <c r="B2864" s="295">
        <v>33318</v>
      </c>
      <c r="D2864" s="296" t="s">
        <v>41567</v>
      </c>
      <c r="E2864" s="297">
        <v>33318</v>
      </c>
    </row>
    <row r="2865" spans="1:5" ht="14.4" x14ac:dyDescent="0.3">
      <c r="A2865" s="294" t="s">
        <v>41027</v>
      </c>
      <c r="B2865" s="295">
        <v>78047</v>
      </c>
      <c r="D2865" s="296" t="s">
        <v>41568</v>
      </c>
      <c r="E2865" s="297">
        <v>78047</v>
      </c>
    </row>
    <row r="2866" spans="1:5" ht="14.4" x14ac:dyDescent="0.3">
      <c r="A2866" s="294" t="s">
        <v>44239</v>
      </c>
      <c r="B2866" s="295">
        <v>451204.29</v>
      </c>
      <c r="D2866" s="296" t="s">
        <v>46325</v>
      </c>
      <c r="E2866" s="297">
        <v>451204.29</v>
      </c>
    </row>
    <row r="2867" spans="1:5" ht="14.4" x14ac:dyDescent="0.3">
      <c r="A2867" s="294" t="s">
        <v>44240</v>
      </c>
      <c r="B2867" s="295">
        <v>332240.2</v>
      </c>
      <c r="D2867" s="296" t="s">
        <v>46326</v>
      </c>
      <c r="E2867" s="297">
        <v>332240.2</v>
      </c>
    </row>
    <row r="2868" spans="1:5" ht="14.4" x14ac:dyDescent="0.3">
      <c r="A2868" s="294" t="s">
        <v>42083</v>
      </c>
      <c r="B2868" s="295">
        <v>1352727.63</v>
      </c>
      <c r="D2868" s="296" t="s">
        <v>43474</v>
      </c>
      <c r="E2868" s="297">
        <v>1352727.63</v>
      </c>
    </row>
    <row r="2869" spans="1:5" ht="14.4" x14ac:dyDescent="0.3">
      <c r="A2869" s="294" t="s">
        <v>41028</v>
      </c>
      <c r="B2869" s="295">
        <v>198075.99</v>
      </c>
      <c r="D2869" s="296" t="s">
        <v>41569</v>
      </c>
      <c r="E2869" s="297">
        <v>198075.99</v>
      </c>
    </row>
    <row r="2870" spans="1:5" ht="14.4" x14ac:dyDescent="0.3">
      <c r="A2870" s="294" t="s">
        <v>41029</v>
      </c>
      <c r="B2870" s="295">
        <v>125951</v>
      </c>
      <c r="D2870" s="296" t="s">
        <v>41570</v>
      </c>
      <c r="E2870" s="297">
        <v>125951</v>
      </c>
    </row>
    <row r="2871" spans="1:5" ht="14.4" x14ac:dyDescent="0.3">
      <c r="A2871" s="294" t="s">
        <v>42084</v>
      </c>
      <c r="B2871" s="295">
        <v>670279</v>
      </c>
      <c r="D2871" s="296" t="s">
        <v>43475</v>
      </c>
      <c r="E2871" s="297">
        <v>670279</v>
      </c>
    </row>
    <row r="2872" spans="1:5" ht="14.4" x14ac:dyDescent="0.3">
      <c r="A2872" s="294" t="s">
        <v>42085</v>
      </c>
      <c r="B2872" s="295">
        <v>15036166.26</v>
      </c>
      <c r="D2872" s="296" t="s">
        <v>43476</v>
      </c>
      <c r="E2872" s="297">
        <v>15036166.26</v>
      </c>
    </row>
    <row r="2873" spans="1:5" ht="14.4" x14ac:dyDescent="0.3">
      <c r="A2873" s="294" t="s">
        <v>41030</v>
      </c>
      <c r="B2873" s="295">
        <v>76700.759999999995</v>
      </c>
      <c r="D2873" s="296" t="s">
        <v>41571</v>
      </c>
      <c r="E2873" s="297">
        <v>76700.759999999995</v>
      </c>
    </row>
    <row r="2874" spans="1:5" ht="14.4" x14ac:dyDescent="0.3">
      <c r="A2874" s="294" t="s">
        <v>41031</v>
      </c>
      <c r="B2874" s="295">
        <v>80737.53</v>
      </c>
      <c r="D2874" s="296" t="s">
        <v>41572</v>
      </c>
      <c r="E2874" s="297">
        <v>80737.53</v>
      </c>
    </row>
    <row r="2875" spans="1:5" ht="14.4" x14ac:dyDescent="0.3">
      <c r="A2875" s="294" t="s">
        <v>41032</v>
      </c>
      <c r="B2875" s="295">
        <v>134723.97</v>
      </c>
      <c r="D2875" s="296" t="s">
        <v>41573</v>
      </c>
      <c r="E2875" s="297">
        <v>134723.97</v>
      </c>
    </row>
    <row r="2876" spans="1:5" ht="14.4" x14ac:dyDescent="0.3">
      <c r="A2876" s="294" t="s">
        <v>41033</v>
      </c>
      <c r="B2876" s="295">
        <v>202383</v>
      </c>
      <c r="D2876" s="296" t="s">
        <v>41574</v>
      </c>
      <c r="E2876" s="297">
        <v>202383</v>
      </c>
    </row>
    <row r="2877" spans="1:5" ht="14.4" x14ac:dyDescent="0.3">
      <c r="A2877" s="294" t="s">
        <v>41034</v>
      </c>
      <c r="B2877" s="295">
        <v>164569.94</v>
      </c>
      <c r="D2877" s="296" t="s">
        <v>41575</v>
      </c>
      <c r="E2877" s="297">
        <v>164569.94</v>
      </c>
    </row>
    <row r="2878" spans="1:5" ht="14.4" x14ac:dyDescent="0.3">
      <c r="A2878" s="294" t="s">
        <v>41035</v>
      </c>
      <c r="B2878" s="295">
        <v>147480.5</v>
      </c>
      <c r="D2878" s="296" t="s">
        <v>41576</v>
      </c>
      <c r="E2878" s="297">
        <v>147480.5</v>
      </c>
    </row>
    <row r="2879" spans="1:5" ht="14.4" x14ac:dyDescent="0.3">
      <c r="A2879" s="294" t="s">
        <v>41036</v>
      </c>
      <c r="B2879" s="295">
        <v>76162.38</v>
      </c>
      <c r="D2879" s="296" t="s">
        <v>41577</v>
      </c>
      <c r="E2879" s="297">
        <v>76162.38</v>
      </c>
    </row>
    <row r="2880" spans="1:5" ht="14.4" x14ac:dyDescent="0.3">
      <c r="A2880" s="294" t="s">
        <v>41037</v>
      </c>
      <c r="B2880" s="295">
        <v>63190.39</v>
      </c>
      <c r="D2880" s="296" t="s">
        <v>41578</v>
      </c>
      <c r="E2880" s="297">
        <v>63190.39</v>
      </c>
    </row>
    <row r="2881" spans="1:5" ht="14.4" x14ac:dyDescent="0.3">
      <c r="A2881" s="294" t="s">
        <v>41038</v>
      </c>
      <c r="B2881" s="295">
        <v>87728.02</v>
      </c>
      <c r="D2881" s="296" t="s">
        <v>41579</v>
      </c>
      <c r="E2881" s="297">
        <v>87728.02</v>
      </c>
    </row>
    <row r="2882" spans="1:5" ht="14.4" x14ac:dyDescent="0.3">
      <c r="A2882" s="294" t="s">
        <v>41039</v>
      </c>
      <c r="B2882" s="295">
        <v>94733</v>
      </c>
      <c r="D2882" s="296" t="s">
        <v>41580</v>
      </c>
      <c r="E2882" s="297">
        <v>94733</v>
      </c>
    </row>
    <row r="2883" spans="1:5" ht="14.4" x14ac:dyDescent="0.3">
      <c r="A2883" s="294" t="s">
        <v>41040</v>
      </c>
      <c r="B2883" s="295">
        <v>60216.69</v>
      </c>
      <c r="D2883" s="296" t="s">
        <v>41581</v>
      </c>
      <c r="E2883" s="297">
        <v>60216.69</v>
      </c>
    </row>
    <row r="2884" spans="1:5" ht="14.4" x14ac:dyDescent="0.3">
      <c r="A2884" s="294" t="s">
        <v>41041</v>
      </c>
      <c r="B2884" s="295">
        <v>67171.520000000004</v>
      </c>
      <c r="D2884" s="296" t="s">
        <v>41582</v>
      </c>
      <c r="E2884" s="297">
        <v>67171.520000000004</v>
      </c>
    </row>
    <row r="2885" spans="1:5" ht="14.4" x14ac:dyDescent="0.3">
      <c r="A2885" s="294" t="s">
        <v>41042</v>
      </c>
      <c r="B2885" s="295">
        <v>45683.97</v>
      </c>
      <c r="D2885" s="296" t="s">
        <v>41583</v>
      </c>
      <c r="E2885" s="297">
        <v>45683.97</v>
      </c>
    </row>
    <row r="2886" spans="1:5" ht="14.4" x14ac:dyDescent="0.3">
      <c r="A2886" s="294" t="s">
        <v>44241</v>
      </c>
      <c r="B2886" s="295">
        <v>580464.05000000005</v>
      </c>
      <c r="D2886" s="296" t="s">
        <v>46327</v>
      </c>
      <c r="E2886" s="297">
        <v>580464.05000000005</v>
      </c>
    </row>
    <row r="2887" spans="1:5" ht="14.4" x14ac:dyDescent="0.3">
      <c r="A2887" s="294" t="s">
        <v>42086</v>
      </c>
      <c r="B2887" s="295">
        <v>567667.31999999995</v>
      </c>
      <c r="D2887" s="296" t="s">
        <v>43477</v>
      </c>
      <c r="E2887" s="297">
        <v>567667.31999999995</v>
      </c>
    </row>
    <row r="2888" spans="1:5" ht="14.4" x14ac:dyDescent="0.3">
      <c r="A2888" s="294" t="s">
        <v>44242</v>
      </c>
      <c r="B2888" s="295">
        <v>234677.02</v>
      </c>
      <c r="D2888" s="296" t="s">
        <v>46328</v>
      </c>
      <c r="E2888" s="297">
        <v>234677.02</v>
      </c>
    </row>
    <row r="2889" spans="1:5" ht="14.4" x14ac:dyDescent="0.3">
      <c r="A2889" s="294" t="s">
        <v>41043</v>
      </c>
      <c r="B2889" s="295">
        <v>132562</v>
      </c>
      <c r="D2889" s="296" t="s">
        <v>41584</v>
      </c>
      <c r="E2889" s="297">
        <v>132562</v>
      </c>
    </row>
    <row r="2890" spans="1:5" ht="14.4" x14ac:dyDescent="0.3">
      <c r="A2890" s="294" t="s">
        <v>41044</v>
      </c>
      <c r="B2890" s="295">
        <v>73740.28</v>
      </c>
      <c r="D2890" s="296" t="s">
        <v>41585</v>
      </c>
      <c r="E2890" s="297">
        <v>73740.28</v>
      </c>
    </row>
    <row r="2891" spans="1:5" ht="14.4" x14ac:dyDescent="0.3">
      <c r="A2891" s="294" t="s">
        <v>44243</v>
      </c>
      <c r="B2891" s="295">
        <v>3764262.14</v>
      </c>
      <c r="D2891" s="296" t="s">
        <v>46329</v>
      </c>
      <c r="E2891" s="297">
        <v>3764262.14</v>
      </c>
    </row>
    <row r="2892" spans="1:5" ht="14.4" x14ac:dyDescent="0.3">
      <c r="A2892" s="294" t="s">
        <v>41045</v>
      </c>
      <c r="B2892" s="295">
        <v>57592.76</v>
      </c>
      <c r="D2892" s="296" t="s">
        <v>41586</v>
      </c>
      <c r="E2892" s="297">
        <v>57592.76</v>
      </c>
    </row>
    <row r="2893" spans="1:5" ht="14.4" x14ac:dyDescent="0.3">
      <c r="A2893" s="294" t="s">
        <v>41046</v>
      </c>
      <c r="B2893" s="295">
        <v>44029</v>
      </c>
      <c r="D2893" s="296" t="s">
        <v>41587</v>
      </c>
      <c r="E2893" s="297">
        <v>44029</v>
      </c>
    </row>
    <row r="2894" spans="1:5" ht="14.4" x14ac:dyDescent="0.3">
      <c r="A2894" s="294" t="s">
        <v>44244</v>
      </c>
      <c r="B2894" s="295">
        <v>1524996.94</v>
      </c>
      <c r="D2894" s="296" t="s">
        <v>46330</v>
      </c>
      <c r="E2894" s="297">
        <v>1524996.94</v>
      </c>
    </row>
    <row r="2895" spans="1:5" ht="14.4" x14ac:dyDescent="0.3">
      <c r="A2895" s="294" t="s">
        <v>41047</v>
      </c>
      <c r="B2895" s="295">
        <v>89282.240000000005</v>
      </c>
      <c r="D2895" s="296" t="s">
        <v>41588</v>
      </c>
      <c r="E2895" s="297">
        <v>89282.240000000005</v>
      </c>
    </row>
    <row r="2896" spans="1:5" ht="14.4" x14ac:dyDescent="0.3">
      <c r="A2896" s="294" t="s">
        <v>44245</v>
      </c>
      <c r="B2896" s="295">
        <v>2616581.37</v>
      </c>
      <c r="D2896" s="296" t="s">
        <v>46331</v>
      </c>
      <c r="E2896" s="297">
        <v>2616581.37</v>
      </c>
    </row>
    <row r="2897" spans="1:5" ht="14.4" x14ac:dyDescent="0.3">
      <c r="A2897" s="294" t="s">
        <v>41048</v>
      </c>
      <c r="B2897" s="295">
        <v>34912.81</v>
      </c>
      <c r="D2897" s="296" t="s">
        <v>41589</v>
      </c>
      <c r="E2897" s="297">
        <v>34912.81</v>
      </c>
    </row>
    <row r="2898" spans="1:5" ht="14.4" x14ac:dyDescent="0.3">
      <c r="A2898" s="294" t="s">
        <v>41049</v>
      </c>
      <c r="B2898" s="295">
        <v>90049.25</v>
      </c>
      <c r="D2898" s="296" t="s">
        <v>41590</v>
      </c>
      <c r="E2898" s="297">
        <v>90049.25</v>
      </c>
    </row>
    <row r="2899" spans="1:5" ht="14.4" x14ac:dyDescent="0.3">
      <c r="A2899" s="294" t="s">
        <v>44246</v>
      </c>
      <c r="B2899" s="295">
        <v>645191.97</v>
      </c>
      <c r="D2899" s="296" t="s">
        <v>46332</v>
      </c>
      <c r="E2899" s="297">
        <v>645191.97</v>
      </c>
    </row>
    <row r="2900" spans="1:5" ht="14.4" x14ac:dyDescent="0.3">
      <c r="A2900" s="294" t="s">
        <v>44247</v>
      </c>
      <c r="B2900" s="295">
        <v>1803137.77</v>
      </c>
      <c r="D2900" s="296" t="s">
        <v>46333</v>
      </c>
      <c r="E2900" s="297">
        <v>1803137.77</v>
      </c>
    </row>
    <row r="2901" spans="1:5" ht="14.4" x14ac:dyDescent="0.3">
      <c r="A2901" s="294" t="s">
        <v>42087</v>
      </c>
      <c r="B2901" s="295">
        <v>204126.64</v>
      </c>
      <c r="D2901" s="296" t="s">
        <v>43478</v>
      </c>
      <c r="E2901" s="297">
        <v>204126.64</v>
      </c>
    </row>
    <row r="2902" spans="1:5" ht="14.4" x14ac:dyDescent="0.3">
      <c r="A2902" s="294" t="s">
        <v>44248</v>
      </c>
      <c r="B2902" s="295">
        <v>3975534.35</v>
      </c>
      <c r="D2902" s="296" t="s">
        <v>46334</v>
      </c>
      <c r="E2902" s="297">
        <v>3975534.35</v>
      </c>
    </row>
    <row r="2903" spans="1:5" ht="14.4" x14ac:dyDescent="0.3">
      <c r="A2903" s="294" t="s">
        <v>44249</v>
      </c>
      <c r="B2903" s="295">
        <v>1188469.9099999999</v>
      </c>
      <c r="D2903" s="296" t="s">
        <v>46335</v>
      </c>
      <c r="E2903" s="297">
        <v>1188469.9099999999</v>
      </c>
    </row>
    <row r="2904" spans="1:5" ht="14.4" x14ac:dyDescent="0.3">
      <c r="A2904" s="294" t="s">
        <v>41050</v>
      </c>
      <c r="B2904" s="295">
        <v>107676.96</v>
      </c>
      <c r="D2904" s="296" t="s">
        <v>41591</v>
      </c>
      <c r="E2904" s="297">
        <v>107676.96</v>
      </c>
    </row>
    <row r="2905" spans="1:5" ht="14.4" x14ac:dyDescent="0.3">
      <c r="A2905" s="294" t="s">
        <v>41051</v>
      </c>
      <c r="B2905" s="295">
        <v>16239.2</v>
      </c>
      <c r="D2905" s="296" t="s">
        <v>41592</v>
      </c>
      <c r="E2905" s="297">
        <v>16239.2</v>
      </c>
    </row>
    <row r="2906" spans="1:5" ht="14.4" x14ac:dyDescent="0.3">
      <c r="A2906" s="294" t="s">
        <v>41052</v>
      </c>
      <c r="B2906" s="295">
        <v>284262</v>
      </c>
      <c r="D2906" s="296" t="s">
        <v>41593</v>
      </c>
      <c r="E2906" s="297">
        <v>284262</v>
      </c>
    </row>
    <row r="2907" spans="1:5" ht="14.4" x14ac:dyDescent="0.3">
      <c r="A2907" s="294" t="s">
        <v>41053</v>
      </c>
      <c r="B2907" s="295">
        <v>206602.56</v>
      </c>
      <c r="D2907" s="296" t="s">
        <v>41594</v>
      </c>
      <c r="E2907" s="297">
        <v>206602.56</v>
      </c>
    </row>
    <row r="2908" spans="1:5" ht="14.4" x14ac:dyDescent="0.3">
      <c r="A2908" s="294" t="s">
        <v>41054</v>
      </c>
      <c r="B2908" s="295">
        <v>102267.5</v>
      </c>
      <c r="D2908" s="296" t="s">
        <v>41595</v>
      </c>
      <c r="E2908" s="297">
        <v>102267.5</v>
      </c>
    </row>
    <row r="2909" spans="1:5" ht="14.4" x14ac:dyDescent="0.3">
      <c r="A2909" s="294" t="s">
        <v>44250</v>
      </c>
      <c r="B2909" s="295">
        <v>860950.98</v>
      </c>
      <c r="D2909" s="296" t="s">
        <v>46336</v>
      </c>
      <c r="E2909" s="297">
        <v>860950.98</v>
      </c>
    </row>
    <row r="2910" spans="1:5" ht="14.4" x14ac:dyDescent="0.3">
      <c r="A2910" s="294" t="s">
        <v>41055</v>
      </c>
      <c r="B2910" s="295">
        <v>64483</v>
      </c>
      <c r="D2910" s="296" t="s">
        <v>41596</v>
      </c>
      <c r="E2910" s="297">
        <v>64483</v>
      </c>
    </row>
    <row r="2911" spans="1:5" ht="14.4" x14ac:dyDescent="0.3">
      <c r="A2911" s="294" t="s">
        <v>44251</v>
      </c>
      <c r="B2911" s="295">
        <v>6653640.9299999997</v>
      </c>
      <c r="D2911" s="296" t="s">
        <v>46337</v>
      </c>
      <c r="E2911" s="297">
        <v>6653640.9299999997</v>
      </c>
    </row>
    <row r="2912" spans="1:5" ht="14.4" x14ac:dyDescent="0.3">
      <c r="A2912" s="294" t="s">
        <v>41056</v>
      </c>
      <c r="B2912" s="295">
        <v>132234.56</v>
      </c>
      <c r="D2912" s="296" t="s">
        <v>41597</v>
      </c>
      <c r="E2912" s="297">
        <v>132234.56</v>
      </c>
    </row>
    <row r="2913" spans="1:5" ht="14.4" x14ac:dyDescent="0.3">
      <c r="A2913" s="294" t="s">
        <v>41057</v>
      </c>
      <c r="B2913" s="295">
        <v>78079.89</v>
      </c>
      <c r="D2913" s="296" t="s">
        <v>41598</v>
      </c>
      <c r="E2913" s="297">
        <v>78079.89</v>
      </c>
    </row>
    <row r="2914" spans="1:5" ht="14.4" x14ac:dyDescent="0.3">
      <c r="A2914" s="294" t="s">
        <v>44252</v>
      </c>
      <c r="B2914" s="295">
        <v>298357.45</v>
      </c>
      <c r="D2914" s="296" t="s">
        <v>46338</v>
      </c>
      <c r="E2914" s="297">
        <v>298357.45</v>
      </c>
    </row>
    <row r="2915" spans="1:5" ht="14.4" x14ac:dyDescent="0.3">
      <c r="A2915" s="294" t="s">
        <v>44253</v>
      </c>
      <c r="B2915" s="295">
        <v>1866046.01</v>
      </c>
      <c r="D2915" s="296" t="s">
        <v>46339</v>
      </c>
      <c r="E2915" s="297">
        <v>1866046.01</v>
      </c>
    </row>
    <row r="2916" spans="1:5" ht="14.4" x14ac:dyDescent="0.3">
      <c r="A2916" s="294" t="s">
        <v>41058</v>
      </c>
      <c r="B2916" s="295">
        <v>73780.62</v>
      </c>
      <c r="D2916" s="296" t="s">
        <v>41599</v>
      </c>
      <c r="E2916" s="297">
        <v>73780.62</v>
      </c>
    </row>
    <row r="2917" spans="1:5" ht="14.4" x14ac:dyDescent="0.3">
      <c r="A2917" s="294" t="s">
        <v>41059</v>
      </c>
      <c r="B2917" s="295">
        <v>71655</v>
      </c>
      <c r="D2917" s="296" t="s">
        <v>41600</v>
      </c>
      <c r="E2917" s="297">
        <v>71655</v>
      </c>
    </row>
    <row r="2918" spans="1:5" ht="14.4" x14ac:dyDescent="0.3">
      <c r="A2918" s="294" t="s">
        <v>44254</v>
      </c>
      <c r="B2918" s="295">
        <v>1649035.5</v>
      </c>
      <c r="D2918" s="296" t="s">
        <v>46340</v>
      </c>
      <c r="E2918" s="297">
        <v>1649035.5</v>
      </c>
    </row>
    <row r="2919" spans="1:5" ht="14.4" x14ac:dyDescent="0.3">
      <c r="A2919" s="294" t="s">
        <v>41060</v>
      </c>
      <c r="B2919" s="295">
        <v>64791.9</v>
      </c>
      <c r="D2919" s="296" t="s">
        <v>41601</v>
      </c>
      <c r="E2919" s="297">
        <v>64791.9</v>
      </c>
    </row>
    <row r="2920" spans="1:5" ht="14.4" x14ac:dyDescent="0.3">
      <c r="A2920" s="294" t="s">
        <v>44255</v>
      </c>
      <c r="B2920" s="295">
        <v>2239199.89</v>
      </c>
      <c r="D2920" s="296" t="s">
        <v>46341</v>
      </c>
      <c r="E2920" s="297">
        <v>2239199.89</v>
      </c>
    </row>
    <row r="2921" spans="1:5" ht="14.4" x14ac:dyDescent="0.3">
      <c r="A2921" s="294" t="s">
        <v>41061</v>
      </c>
      <c r="B2921" s="295">
        <v>344162.43</v>
      </c>
      <c r="D2921" s="296" t="s">
        <v>41602</v>
      </c>
      <c r="E2921" s="297">
        <v>344162.43</v>
      </c>
    </row>
    <row r="2922" spans="1:5" ht="14.4" x14ac:dyDescent="0.3">
      <c r="A2922" s="294" t="s">
        <v>41062</v>
      </c>
      <c r="B2922" s="295">
        <v>71319</v>
      </c>
      <c r="D2922" s="296" t="s">
        <v>41603</v>
      </c>
      <c r="E2922" s="297">
        <v>71319</v>
      </c>
    </row>
    <row r="2923" spans="1:5" ht="14.4" x14ac:dyDescent="0.3">
      <c r="A2923" s="294" t="s">
        <v>44256</v>
      </c>
      <c r="B2923" s="295">
        <v>1105565.72</v>
      </c>
      <c r="D2923" s="296" t="s">
        <v>46342</v>
      </c>
      <c r="E2923" s="297">
        <v>1105565.72</v>
      </c>
    </row>
    <row r="2924" spans="1:5" ht="14.4" x14ac:dyDescent="0.3">
      <c r="A2924" s="294" t="s">
        <v>44257</v>
      </c>
      <c r="B2924" s="295">
        <v>620742.25</v>
      </c>
      <c r="D2924" s="296" t="s">
        <v>46343</v>
      </c>
      <c r="E2924" s="297">
        <v>620742.25</v>
      </c>
    </row>
    <row r="2925" spans="1:5" ht="14.4" x14ac:dyDescent="0.3">
      <c r="A2925" s="294" t="s">
        <v>42088</v>
      </c>
      <c r="B2925" s="295">
        <v>668585.32999999996</v>
      </c>
      <c r="D2925" s="296" t="s">
        <v>43479</v>
      </c>
      <c r="E2925" s="297">
        <v>668585.32999999996</v>
      </c>
    </row>
    <row r="2926" spans="1:5" ht="14.4" x14ac:dyDescent="0.3">
      <c r="A2926" s="294" t="s">
        <v>41063</v>
      </c>
      <c r="B2926" s="295">
        <v>65492</v>
      </c>
      <c r="D2926" s="296" t="s">
        <v>41604</v>
      </c>
      <c r="E2926" s="297">
        <v>65492</v>
      </c>
    </row>
    <row r="2927" spans="1:5" ht="14.4" x14ac:dyDescent="0.3">
      <c r="A2927" s="294" t="s">
        <v>44258</v>
      </c>
      <c r="B2927" s="295">
        <v>1401590.27</v>
      </c>
      <c r="D2927" s="296" t="s">
        <v>46344</v>
      </c>
      <c r="E2927" s="297">
        <v>1401590.27</v>
      </c>
    </row>
    <row r="2928" spans="1:5" ht="14.4" x14ac:dyDescent="0.3">
      <c r="A2928" s="294" t="s">
        <v>44259</v>
      </c>
      <c r="B2928" s="295">
        <v>28426604.609999999</v>
      </c>
      <c r="D2928" s="296" t="s">
        <v>46345</v>
      </c>
      <c r="E2928" s="297">
        <v>28426604.609999999</v>
      </c>
    </row>
    <row r="2929" spans="1:5" ht="14.4" x14ac:dyDescent="0.3">
      <c r="A2929" s="294" t="s">
        <v>41064</v>
      </c>
      <c r="B2929" s="295">
        <v>378579</v>
      </c>
      <c r="D2929" s="296" t="s">
        <v>41605</v>
      </c>
      <c r="E2929" s="297">
        <v>378579</v>
      </c>
    </row>
    <row r="2930" spans="1:5" ht="14.4" x14ac:dyDescent="0.3">
      <c r="A2930" s="294" t="s">
        <v>41065</v>
      </c>
      <c r="B2930" s="295">
        <v>276236.63</v>
      </c>
      <c r="D2930" s="296" t="s">
        <v>41606</v>
      </c>
      <c r="E2930" s="297">
        <v>276236.63</v>
      </c>
    </row>
    <row r="2931" spans="1:5" ht="14.4" x14ac:dyDescent="0.3">
      <c r="A2931" s="294" t="s">
        <v>41066</v>
      </c>
      <c r="B2931" s="295">
        <v>69864.789999999994</v>
      </c>
      <c r="D2931" s="296" t="s">
        <v>41607</v>
      </c>
      <c r="E2931" s="297">
        <v>69864.789999999994</v>
      </c>
    </row>
    <row r="2932" spans="1:5" ht="14.4" x14ac:dyDescent="0.3">
      <c r="A2932" s="294" t="s">
        <v>41067</v>
      </c>
      <c r="B2932" s="295">
        <v>155742.66</v>
      </c>
      <c r="D2932" s="296" t="s">
        <v>41608</v>
      </c>
      <c r="E2932" s="297">
        <v>155742.66</v>
      </c>
    </row>
    <row r="2933" spans="1:5" ht="14.4" x14ac:dyDescent="0.3">
      <c r="A2933" s="294" t="s">
        <v>41068</v>
      </c>
      <c r="B2933" s="295">
        <v>288501.98</v>
      </c>
      <c r="D2933" s="296" t="s">
        <v>41609</v>
      </c>
      <c r="E2933" s="297">
        <v>288501.98</v>
      </c>
    </row>
    <row r="2934" spans="1:5" ht="14.4" x14ac:dyDescent="0.3">
      <c r="A2934" s="294" t="s">
        <v>41069</v>
      </c>
      <c r="B2934" s="295">
        <v>135053.67000000001</v>
      </c>
      <c r="D2934" s="296" t="s">
        <v>41610</v>
      </c>
      <c r="E2934" s="297">
        <v>135053.67000000001</v>
      </c>
    </row>
    <row r="2935" spans="1:5" ht="14.4" x14ac:dyDescent="0.3">
      <c r="A2935" s="294" t="s">
        <v>41070</v>
      </c>
      <c r="B2935" s="295">
        <v>40907</v>
      </c>
      <c r="D2935" s="296" t="s">
        <v>41611</v>
      </c>
      <c r="E2935" s="297">
        <v>40907</v>
      </c>
    </row>
    <row r="2936" spans="1:5" ht="14.4" x14ac:dyDescent="0.3">
      <c r="A2936" s="294" t="s">
        <v>41071</v>
      </c>
      <c r="B2936" s="295">
        <v>152392</v>
      </c>
      <c r="D2936" s="296" t="s">
        <v>41612</v>
      </c>
      <c r="E2936" s="297">
        <v>152392</v>
      </c>
    </row>
    <row r="2937" spans="1:5" ht="14.4" x14ac:dyDescent="0.3">
      <c r="A2937" s="294" t="s">
        <v>41072</v>
      </c>
      <c r="B2937" s="295">
        <v>220029.89</v>
      </c>
      <c r="D2937" s="296" t="s">
        <v>41613</v>
      </c>
      <c r="E2937" s="297">
        <v>220029.89</v>
      </c>
    </row>
    <row r="2938" spans="1:5" ht="14.4" x14ac:dyDescent="0.3">
      <c r="A2938" s="294" t="s">
        <v>41073</v>
      </c>
      <c r="B2938" s="295">
        <v>38500</v>
      </c>
      <c r="D2938" s="296" t="s">
        <v>41614</v>
      </c>
      <c r="E2938" s="297">
        <v>38500</v>
      </c>
    </row>
    <row r="2939" spans="1:5" ht="14.4" x14ac:dyDescent="0.3">
      <c r="A2939" s="294" t="s">
        <v>41074</v>
      </c>
      <c r="B2939" s="295">
        <v>55306</v>
      </c>
      <c r="D2939" s="296" t="s">
        <v>41615</v>
      </c>
      <c r="E2939" s="297">
        <v>55306</v>
      </c>
    </row>
    <row r="2940" spans="1:5" ht="14.4" x14ac:dyDescent="0.3">
      <c r="A2940" s="294" t="s">
        <v>41075</v>
      </c>
      <c r="B2940" s="295">
        <v>59746</v>
      </c>
      <c r="D2940" s="296" t="s">
        <v>41616</v>
      </c>
      <c r="E2940" s="297">
        <v>59746</v>
      </c>
    </row>
    <row r="2941" spans="1:5" ht="14.4" x14ac:dyDescent="0.3">
      <c r="A2941" s="294" t="s">
        <v>41076</v>
      </c>
      <c r="B2941" s="295">
        <v>255376.19</v>
      </c>
      <c r="D2941" s="296" t="s">
        <v>41617</v>
      </c>
      <c r="E2941" s="297">
        <v>255376.19</v>
      </c>
    </row>
    <row r="2942" spans="1:5" ht="14.4" x14ac:dyDescent="0.3">
      <c r="A2942" s="294" t="s">
        <v>41077</v>
      </c>
      <c r="B2942" s="295">
        <v>28528</v>
      </c>
      <c r="D2942" s="296" t="s">
        <v>41618</v>
      </c>
      <c r="E2942" s="297">
        <v>28528</v>
      </c>
    </row>
    <row r="2943" spans="1:5" ht="14.4" x14ac:dyDescent="0.3">
      <c r="A2943" s="294" t="s">
        <v>41078</v>
      </c>
      <c r="B2943" s="295">
        <v>99192.74</v>
      </c>
      <c r="D2943" s="296" t="s">
        <v>41619</v>
      </c>
      <c r="E2943" s="297">
        <v>99192.74</v>
      </c>
    </row>
    <row r="2944" spans="1:5" ht="14.4" x14ac:dyDescent="0.3">
      <c r="A2944" s="294" t="s">
        <v>42089</v>
      </c>
      <c r="B2944" s="295">
        <v>454241.35</v>
      </c>
      <c r="D2944" s="296" t="s">
        <v>43480</v>
      </c>
      <c r="E2944" s="297">
        <v>454241.35</v>
      </c>
    </row>
    <row r="2945" spans="1:5" ht="14.4" x14ac:dyDescent="0.3">
      <c r="A2945" s="294" t="s">
        <v>41079</v>
      </c>
      <c r="B2945" s="295">
        <v>42434.27</v>
      </c>
      <c r="D2945" s="296" t="s">
        <v>41620</v>
      </c>
      <c r="E2945" s="297">
        <v>42434.27</v>
      </c>
    </row>
    <row r="2946" spans="1:5" ht="14.4" x14ac:dyDescent="0.3">
      <c r="A2946" s="294" t="s">
        <v>41080</v>
      </c>
      <c r="B2946" s="295">
        <v>63164</v>
      </c>
      <c r="D2946" s="296" t="s">
        <v>41621</v>
      </c>
      <c r="E2946" s="297">
        <v>63164</v>
      </c>
    </row>
    <row r="2947" spans="1:5" ht="14.4" x14ac:dyDescent="0.3">
      <c r="A2947" s="294" t="s">
        <v>41081</v>
      </c>
      <c r="B2947" s="295">
        <v>22069</v>
      </c>
      <c r="D2947" s="296" t="s">
        <v>41622</v>
      </c>
      <c r="E2947" s="297">
        <v>22069</v>
      </c>
    </row>
    <row r="2948" spans="1:5" ht="14.4" x14ac:dyDescent="0.3">
      <c r="A2948" s="294" t="s">
        <v>41082</v>
      </c>
      <c r="B2948" s="295">
        <v>167988</v>
      </c>
      <c r="D2948" s="296" t="s">
        <v>41623</v>
      </c>
      <c r="E2948" s="297">
        <v>167988</v>
      </c>
    </row>
    <row r="2949" spans="1:5" ht="14.4" x14ac:dyDescent="0.3">
      <c r="A2949" s="294" t="s">
        <v>41083</v>
      </c>
      <c r="B2949" s="295">
        <v>125601.1</v>
      </c>
      <c r="D2949" s="296" t="s">
        <v>41624</v>
      </c>
      <c r="E2949" s="297">
        <v>125601.1</v>
      </c>
    </row>
    <row r="2950" spans="1:5" ht="14.4" x14ac:dyDescent="0.3">
      <c r="A2950" s="294" t="s">
        <v>41084</v>
      </c>
      <c r="B2950" s="295">
        <v>31111</v>
      </c>
      <c r="D2950" s="296" t="s">
        <v>41625</v>
      </c>
      <c r="E2950" s="297">
        <v>31111</v>
      </c>
    </row>
    <row r="2951" spans="1:5" ht="14.4" x14ac:dyDescent="0.3">
      <c r="A2951" s="294" t="s">
        <v>41085</v>
      </c>
      <c r="B2951" s="295">
        <v>125681.36</v>
      </c>
      <c r="D2951" s="296" t="s">
        <v>41626</v>
      </c>
      <c r="E2951" s="297">
        <v>125681.36</v>
      </c>
    </row>
    <row r="2952" spans="1:5" ht="14.4" x14ac:dyDescent="0.3">
      <c r="A2952" s="294" t="s">
        <v>41086</v>
      </c>
      <c r="B2952" s="295">
        <v>85043.51</v>
      </c>
      <c r="D2952" s="296" t="s">
        <v>41627</v>
      </c>
      <c r="E2952" s="297">
        <v>85043.51</v>
      </c>
    </row>
    <row r="2953" spans="1:5" ht="14.4" x14ac:dyDescent="0.3">
      <c r="A2953" s="294" t="s">
        <v>41087</v>
      </c>
      <c r="B2953" s="295">
        <v>66661.710000000006</v>
      </c>
      <c r="D2953" s="296" t="s">
        <v>41628</v>
      </c>
      <c r="E2953" s="297">
        <v>66661.710000000006</v>
      </c>
    </row>
    <row r="2954" spans="1:5" ht="14.4" x14ac:dyDescent="0.3">
      <c r="A2954" s="294" t="s">
        <v>41088</v>
      </c>
      <c r="B2954" s="295">
        <v>112495</v>
      </c>
      <c r="D2954" s="296" t="s">
        <v>41629</v>
      </c>
      <c r="E2954" s="297">
        <v>112495</v>
      </c>
    </row>
    <row r="2955" spans="1:5" ht="14.4" x14ac:dyDescent="0.3">
      <c r="A2955" s="294" t="s">
        <v>41089</v>
      </c>
      <c r="B2955" s="295">
        <v>39830.51</v>
      </c>
      <c r="D2955" s="296" t="s">
        <v>41630</v>
      </c>
      <c r="E2955" s="297">
        <v>39830.51</v>
      </c>
    </row>
    <row r="2956" spans="1:5" ht="14.4" x14ac:dyDescent="0.3">
      <c r="A2956" s="294" t="s">
        <v>41090</v>
      </c>
      <c r="B2956" s="295">
        <v>91000</v>
      </c>
      <c r="D2956" s="296" t="s">
        <v>41631</v>
      </c>
      <c r="E2956" s="297">
        <v>91000</v>
      </c>
    </row>
    <row r="2957" spans="1:5" ht="14.4" x14ac:dyDescent="0.3">
      <c r="A2957" s="294" t="s">
        <v>41091</v>
      </c>
      <c r="B2957" s="295">
        <v>31426.79</v>
      </c>
      <c r="D2957" s="296" t="s">
        <v>41632</v>
      </c>
      <c r="E2957" s="297">
        <v>31426.79</v>
      </c>
    </row>
    <row r="2958" spans="1:5" ht="14.4" x14ac:dyDescent="0.3">
      <c r="A2958" s="294" t="s">
        <v>41092</v>
      </c>
      <c r="B2958" s="295">
        <v>97301.14</v>
      </c>
      <c r="D2958" s="296" t="s">
        <v>41633</v>
      </c>
      <c r="E2958" s="297">
        <v>97301.14</v>
      </c>
    </row>
    <row r="2959" spans="1:5" ht="14.4" x14ac:dyDescent="0.3">
      <c r="A2959" s="294" t="s">
        <v>41093</v>
      </c>
      <c r="B2959" s="295">
        <v>47000</v>
      </c>
      <c r="D2959" s="296" t="s">
        <v>41634</v>
      </c>
      <c r="E2959" s="297">
        <v>47000</v>
      </c>
    </row>
    <row r="2960" spans="1:5" ht="14.4" x14ac:dyDescent="0.3">
      <c r="A2960" s="294" t="s">
        <v>42090</v>
      </c>
      <c r="B2960" s="295">
        <v>823804.12</v>
      </c>
      <c r="D2960" s="296" t="s">
        <v>43481</v>
      </c>
      <c r="E2960" s="297">
        <v>823804.12</v>
      </c>
    </row>
    <row r="2961" spans="1:5" ht="14.4" x14ac:dyDescent="0.3">
      <c r="A2961" s="294" t="s">
        <v>41094</v>
      </c>
      <c r="B2961" s="295">
        <v>18286.7</v>
      </c>
      <c r="D2961" s="296" t="s">
        <v>41635</v>
      </c>
      <c r="E2961" s="297">
        <v>18286.7</v>
      </c>
    </row>
    <row r="2962" spans="1:5" ht="14.4" x14ac:dyDescent="0.3">
      <c r="A2962" s="294" t="s">
        <v>41095</v>
      </c>
      <c r="B2962" s="295">
        <v>87734.75</v>
      </c>
      <c r="D2962" s="296" t="s">
        <v>41636</v>
      </c>
      <c r="E2962" s="297">
        <v>87734.75</v>
      </c>
    </row>
    <row r="2963" spans="1:5" ht="14.4" x14ac:dyDescent="0.3">
      <c r="A2963" s="294" t="s">
        <v>41096</v>
      </c>
      <c r="B2963" s="295">
        <v>57324</v>
      </c>
      <c r="D2963" s="296" t="s">
        <v>41637</v>
      </c>
      <c r="E2963" s="297">
        <v>57324</v>
      </c>
    </row>
    <row r="2964" spans="1:5" ht="14.4" x14ac:dyDescent="0.3">
      <c r="A2964" s="294" t="s">
        <v>41097</v>
      </c>
      <c r="B2964" s="295">
        <v>42623</v>
      </c>
      <c r="D2964" s="296" t="s">
        <v>41638</v>
      </c>
      <c r="E2964" s="297">
        <v>42623</v>
      </c>
    </row>
    <row r="2965" spans="1:5" ht="14.4" x14ac:dyDescent="0.3">
      <c r="A2965" s="294" t="s">
        <v>44260</v>
      </c>
      <c r="B2965" s="295">
        <v>2600671.21</v>
      </c>
      <c r="D2965" s="296" t="s">
        <v>46346</v>
      </c>
      <c r="E2965" s="297">
        <v>2600671.21</v>
      </c>
    </row>
    <row r="2966" spans="1:5" ht="14.4" x14ac:dyDescent="0.3">
      <c r="A2966" s="294" t="s">
        <v>41098</v>
      </c>
      <c r="B2966" s="295">
        <v>81613</v>
      </c>
      <c r="D2966" s="296" t="s">
        <v>41639</v>
      </c>
      <c r="E2966" s="297">
        <v>81613</v>
      </c>
    </row>
    <row r="2967" spans="1:5" ht="14.4" x14ac:dyDescent="0.3">
      <c r="A2967" s="294" t="s">
        <v>41099</v>
      </c>
      <c r="B2967" s="295">
        <v>110314.28</v>
      </c>
      <c r="D2967" s="296" t="s">
        <v>41640</v>
      </c>
      <c r="E2967" s="297">
        <v>110314.28</v>
      </c>
    </row>
    <row r="2968" spans="1:5" ht="14.4" x14ac:dyDescent="0.3">
      <c r="A2968" s="294" t="s">
        <v>41100</v>
      </c>
      <c r="B2968" s="295">
        <v>46208.76</v>
      </c>
      <c r="D2968" s="296" t="s">
        <v>41641</v>
      </c>
      <c r="E2968" s="297">
        <v>46208.76</v>
      </c>
    </row>
    <row r="2969" spans="1:5" ht="14.4" x14ac:dyDescent="0.3">
      <c r="A2969" s="294" t="s">
        <v>44261</v>
      </c>
      <c r="B2969" s="295">
        <v>2917030.71</v>
      </c>
      <c r="D2969" s="296" t="s">
        <v>46347</v>
      </c>
      <c r="E2969" s="297">
        <v>2917030.71</v>
      </c>
    </row>
    <row r="2970" spans="1:5" ht="14.4" x14ac:dyDescent="0.3">
      <c r="A2970" s="294" t="s">
        <v>41101</v>
      </c>
      <c r="B2970" s="295">
        <v>170731.72</v>
      </c>
      <c r="D2970" s="296" t="s">
        <v>41642</v>
      </c>
      <c r="E2970" s="297">
        <v>170731.72</v>
      </c>
    </row>
    <row r="2971" spans="1:5" ht="14.4" x14ac:dyDescent="0.3">
      <c r="A2971" s="294" t="s">
        <v>44262</v>
      </c>
      <c r="B2971" s="295">
        <v>5797088</v>
      </c>
      <c r="D2971" s="296" t="s">
        <v>46348</v>
      </c>
      <c r="E2971" s="297">
        <v>5797088</v>
      </c>
    </row>
    <row r="2972" spans="1:5" ht="14.4" x14ac:dyDescent="0.3">
      <c r="A2972" s="294" t="s">
        <v>41102</v>
      </c>
      <c r="B2972" s="295">
        <v>83268</v>
      </c>
      <c r="D2972" s="296" t="s">
        <v>41643</v>
      </c>
      <c r="E2972" s="297">
        <v>83268</v>
      </c>
    </row>
    <row r="2973" spans="1:5" ht="14.4" x14ac:dyDescent="0.3">
      <c r="A2973" s="294" t="s">
        <v>41103</v>
      </c>
      <c r="B2973" s="295">
        <v>22069</v>
      </c>
      <c r="D2973" s="296" t="s">
        <v>41644</v>
      </c>
      <c r="E2973" s="297">
        <v>22069</v>
      </c>
    </row>
    <row r="2974" spans="1:5" ht="14.4" x14ac:dyDescent="0.3">
      <c r="A2974" s="294" t="s">
        <v>41104</v>
      </c>
      <c r="B2974" s="295">
        <v>27450.799999999999</v>
      </c>
      <c r="D2974" s="296" t="s">
        <v>41645</v>
      </c>
      <c r="E2974" s="297">
        <v>27450.799999999999</v>
      </c>
    </row>
    <row r="2975" spans="1:5" ht="14.4" x14ac:dyDescent="0.3">
      <c r="A2975" s="294" t="s">
        <v>41105</v>
      </c>
      <c r="B2975" s="295">
        <v>58400.14</v>
      </c>
      <c r="D2975" s="296" t="s">
        <v>41646</v>
      </c>
      <c r="E2975" s="297">
        <v>58400.14</v>
      </c>
    </row>
    <row r="2976" spans="1:5" ht="14.4" x14ac:dyDescent="0.3">
      <c r="A2976" s="294" t="s">
        <v>41106</v>
      </c>
      <c r="B2976" s="295">
        <v>95400</v>
      </c>
      <c r="D2976" s="296" t="s">
        <v>41647</v>
      </c>
      <c r="E2976" s="297">
        <v>95400</v>
      </c>
    </row>
    <row r="2977" spans="1:5" ht="14.4" x14ac:dyDescent="0.3">
      <c r="A2977" s="294" t="s">
        <v>41107</v>
      </c>
      <c r="B2977" s="295">
        <v>89619</v>
      </c>
      <c r="D2977" s="296" t="s">
        <v>41648</v>
      </c>
      <c r="E2977" s="297">
        <v>89619</v>
      </c>
    </row>
    <row r="2978" spans="1:5" ht="14.4" x14ac:dyDescent="0.3">
      <c r="A2978" s="294" t="s">
        <v>41108</v>
      </c>
      <c r="B2978" s="295">
        <v>51030.62</v>
      </c>
      <c r="D2978" s="296" t="s">
        <v>41649</v>
      </c>
      <c r="E2978" s="297">
        <v>51030.62</v>
      </c>
    </row>
    <row r="2979" spans="1:5" ht="14.4" x14ac:dyDescent="0.3">
      <c r="A2979" s="294" t="s">
        <v>42091</v>
      </c>
      <c r="B2979" s="295">
        <v>392521.39</v>
      </c>
      <c r="D2979" s="296" t="s">
        <v>43482</v>
      </c>
      <c r="E2979" s="297">
        <v>392521.39</v>
      </c>
    </row>
    <row r="2980" spans="1:5" ht="14.4" x14ac:dyDescent="0.3">
      <c r="A2980" s="294" t="s">
        <v>41109</v>
      </c>
      <c r="B2980" s="295">
        <v>250812</v>
      </c>
      <c r="D2980" s="296" t="s">
        <v>41650</v>
      </c>
      <c r="E2980" s="297">
        <v>250812</v>
      </c>
    </row>
    <row r="2981" spans="1:5" ht="14.4" x14ac:dyDescent="0.3">
      <c r="A2981" s="294" t="s">
        <v>44263</v>
      </c>
      <c r="B2981" s="295">
        <v>5310086.49</v>
      </c>
      <c r="D2981" s="296" t="s">
        <v>46349</v>
      </c>
      <c r="E2981" s="297">
        <v>5310086.49</v>
      </c>
    </row>
    <row r="2982" spans="1:5" ht="14.4" x14ac:dyDescent="0.3">
      <c r="A2982" s="294" t="s">
        <v>41110</v>
      </c>
      <c r="B2982" s="295">
        <v>32725.599999999999</v>
      </c>
      <c r="D2982" s="296" t="s">
        <v>41651</v>
      </c>
      <c r="E2982" s="297">
        <v>32725.599999999999</v>
      </c>
    </row>
    <row r="2983" spans="1:5" ht="14.4" x14ac:dyDescent="0.3">
      <c r="A2983" s="294" t="s">
        <v>42092</v>
      </c>
      <c r="B2983" s="295">
        <v>1610580.23</v>
      </c>
      <c r="D2983" s="296" t="s">
        <v>43483</v>
      </c>
      <c r="E2983" s="297">
        <v>1610580.23</v>
      </c>
    </row>
    <row r="2984" spans="1:5" ht="14.4" x14ac:dyDescent="0.3">
      <c r="A2984" s="294" t="s">
        <v>44264</v>
      </c>
      <c r="B2984" s="295">
        <v>2902196.78</v>
      </c>
      <c r="D2984" s="296" t="s">
        <v>46350</v>
      </c>
      <c r="E2984" s="297">
        <v>2902196.78</v>
      </c>
    </row>
    <row r="2985" spans="1:5" ht="14.4" x14ac:dyDescent="0.3">
      <c r="A2985" s="294" t="s">
        <v>41111</v>
      </c>
      <c r="B2985" s="295">
        <v>121510</v>
      </c>
      <c r="D2985" s="296" t="s">
        <v>41652</v>
      </c>
      <c r="E2985" s="297">
        <v>121510</v>
      </c>
    </row>
    <row r="2986" spans="1:5" ht="14.4" x14ac:dyDescent="0.3">
      <c r="A2986" s="294" t="s">
        <v>41112</v>
      </c>
      <c r="B2986" s="295">
        <v>83549.8</v>
      </c>
      <c r="D2986" s="296" t="s">
        <v>41653</v>
      </c>
      <c r="E2986" s="297">
        <v>83549.8</v>
      </c>
    </row>
    <row r="2987" spans="1:5" ht="14.4" x14ac:dyDescent="0.3">
      <c r="A2987" s="294" t="s">
        <v>44265</v>
      </c>
      <c r="B2987" s="295">
        <v>366192.97</v>
      </c>
      <c r="D2987" s="296" t="s">
        <v>46351</v>
      </c>
      <c r="E2987" s="297">
        <v>366192.97</v>
      </c>
    </row>
    <row r="2988" spans="1:5" ht="14.4" x14ac:dyDescent="0.3">
      <c r="A2988" s="294" t="s">
        <v>41113</v>
      </c>
      <c r="B2988" s="295">
        <v>122586.45</v>
      </c>
      <c r="D2988" s="296" t="s">
        <v>41654</v>
      </c>
      <c r="E2988" s="297">
        <v>122586.45</v>
      </c>
    </row>
    <row r="2989" spans="1:5" ht="14.4" x14ac:dyDescent="0.3">
      <c r="A2989" s="294" t="s">
        <v>44266</v>
      </c>
      <c r="B2989" s="295">
        <v>1126265.43</v>
      </c>
      <c r="D2989" s="296" t="s">
        <v>46352</v>
      </c>
      <c r="E2989" s="297">
        <v>1126265.43</v>
      </c>
    </row>
    <row r="2990" spans="1:5" ht="14.4" x14ac:dyDescent="0.3">
      <c r="A2990" s="294" t="s">
        <v>41114</v>
      </c>
      <c r="B2990" s="295">
        <v>107381</v>
      </c>
      <c r="D2990" s="296" t="s">
        <v>41655</v>
      </c>
      <c r="E2990" s="297">
        <v>107381</v>
      </c>
    </row>
    <row r="2991" spans="1:5" ht="14.4" x14ac:dyDescent="0.3">
      <c r="A2991" s="294" t="s">
        <v>42093</v>
      </c>
      <c r="B2991" s="295">
        <v>1751135.5</v>
      </c>
      <c r="D2991" s="296" t="s">
        <v>43484</v>
      </c>
      <c r="E2991" s="297">
        <v>1751135.5</v>
      </c>
    </row>
    <row r="2992" spans="1:5" ht="14.4" x14ac:dyDescent="0.3">
      <c r="A2992" s="294" t="s">
        <v>44267</v>
      </c>
      <c r="B2992" s="295">
        <v>410836.42</v>
      </c>
      <c r="D2992" s="296" t="s">
        <v>46353</v>
      </c>
      <c r="E2992" s="297">
        <v>410836.42</v>
      </c>
    </row>
    <row r="2993" spans="1:5" ht="14.4" x14ac:dyDescent="0.3">
      <c r="A2993" s="294" t="s">
        <v>42094</v>
      </c>
      <c r="B2993" s="295">
        <v>925483.41</v>
      </c>
      <c r="D2993" s="296" t="s">
        <v>43485</v>
      </c>
      <c r="E2993" s="297">
        <v>925483.41</v>
      </c>
    </row>
    <row r="2994" spans="1:5" ht="14.4" x14ac:dyDescent="0.3">
      <c r="A2994" s="294" t="s">
        <v>41115</v>
      </c>
      <c r="B2994" s="295">
        <v>87196.46</v>
      </c>
      <c r="D2994" s="296" t="s">
        <v>41656</v>
      </c>
      <c r="E2994" s="297">
        <v>87196.46</v>
      </c>
    </row>
    <row r="2995" spans="1:5" ht="14.4" x14ac:dyDescent="0.3">
      <c r="A2995" s="294" t="s">
        <v>41116</v>
      </c>
      <c r="B2995" s="295">
        <v>109333</v>
      </c>
      <c r="D2995" s="296" t="s">
        <v>41657</v>
      </c>
      <c r="E2995" s="297">
        <v>109333</v>
      </c>
    </row>
    <row r="2996" spans="1:5" ht="14.4" x14ac:dyDescent="0.3">
      <c r="A2996" s="294" t="s">
        <v>42095</v>
      </c>
      <c r="B2996" s="295">
        <v>4844204.24</v>
      </c>
      <c r="D2996" s="296" t="s">
        <v>43486</v>
      </c>
      <c r="E2996" s="297">
        <v>4844204.24</v>
      </c>
    </row>
    <row r="2997" spans="1:5" ht="14.4" x14ac:dyDescent="0.3">
      <c r="A2997" s="294" t="s">
        <v>41117</v>
      </c>
      <c r="B2997" s="295">
        <v>76969.75</v>
      </c>
      <c r="D2997" s="296" t="s">
        <v>41658</v>
      </c>
      <c r="E2997" s="297">
        <v>76969.75</v>
      </c>
    </row>
    <row r="2998" spans="1:5" ht="14.4" x14ac:dyDescent="0.3">
      <c r="A2998" s="294" t="s">
        <v>44268</v>
      </c>
      <c r="B2998" s="295">
        <v>590344.53</v>
      </c>
      <c r="D2998" s="296" t="s">
        <v>46354</v>
      </c>
      <c r="E2998" s="297">
        <v>590344.53</v>
      </c>
    </row>
    <row r="2999" spans="1:5" ht="14.4" x14ac:dyDescent="0.3">
      <c r="A2999" s="294" t="s">
        <v>44269</v>
      </c>
      <c r="B2999" s="295">
        <v>3091457.25</v>
      </c>
      <c r="D2999" s="296" t="s">
        <v>46355</v>
      </c>
      <c r="E2999" s="297">
        <v>3091457.25</v>
      </c>
    </row>
    <row r="3000" spans="1:5" ht="14.4" x14ac:dyDescent="0.3">
      <c r="A3000" s="294" t="s">
        <v>44270</v>
      </c>
      <c r="B3000" s="295">
        <v>889796.06</v>
      </c>
      <c r="D3000" s="296" t="s">
        <v>46356</v>
      </c>
      <c r="E3000" s="297">
        <v>889796.06</v>
      </c>
    </row>
    <row r="3001" spans="1:5" ht="14.4" x14ac:dyDescent="0.3">
      <c r="A3001" s="294" t="s">
        <v>41118</v>
      </c>
      <c r="B3001" s="295">
        <v>272614.75</v>
      </c>
      <c r="D3001" s="296" t="s">
        <v>41659</v>
      </c>
      <c r="E3001" s="297">
        <v>272614.75</v>
      </c>
    </row>
    <row r="3002" spans="1:5" ht="14.4" x14ac:dyDescent="0.3">
      <c r="A3002" s="294" t="s">
        <v>44271</v>
      </c>
      <c r="B3002" s="295">
        <v>1529025.02</v>
      </c>
      <c r="D3002" s="296" t="s">
        <v>46357</v>
      </c>
      <c r="E3002" s="297">
        <v>1529025.02</v>
      </c>
    </row>
    <row r="3003" spans="1:5" ht="14.4" x14ac:dyDescent="0.3">
      <c r="A3003" s="294" t="s">
        <v>44272</v>
      </c>
      <c r="B3003" s="295">
        <v>4487138.28</v>
      </c>
      <c r="D3003" s="296" t="s">
        <v>46358</v>
      </c>
      <c r="E3003" s="297">
        <v>4487138.28</v>
      </c>
    </row>
    <row r="3004" spans="1:5" ht="14.4" x14ac:dyDescent="0.3">
      <c r="A3004" s="294" t="s">
        <v>41119</v>
      </c>
      <c r="B3004" s="295">
        <v>28849.119999999999</v>
      </c>
      <c r="D3004" s="296" t="s">
        <v>41660</v>
      </c>
      <c r="E3004" s="297">
        <v>28849.119999999999</v>
      </c>
    </row>
    <row r="3005" spans="1:5" ht="14.4" x14ac:dyDescent="0.3">
      <c r="A3005" s="294" t="s">
        <v>41120</v>
      </c>
      <c r="B3005" s="295">
        <v>38216</v>
      </c>
      <c r="D3005" s="296" t="s">
        <v>41661</v>
      </c>
      <c r="E3005" s="297">
        <v>38216</v>
      </c>
    </row>
    <row r="3006" spans="1:5" ht="14.4" x14ac:dyDescent="0.3">
      <c r="A3006" s="294" t="s">
        <v>41121</v>
      </c>
      <c r="B3006" s="295">
        <v>39056.76</v>
      </c>
      <c r="D3006" s="296" t="s">
        <v>41662</v>
      </c>
      <c r="E3006" s="297">
        <v>39056.76</v>
      </c>
    </row>
    <row r="3007" spans="1:5" ht="14.4" x14ac:dyDescent="0.3">
      <c r="A3007" s="294" t="s">
        <v>44273</v>
      </c>
      <c r="B3007" s="295">
        <v>2356111.8199999998</v>
      </c>
      <c r="D3007" s="296" t="s">
        <v>46359</v>
      </c>
      <c r="E3007" s="297">
        <v>2356111.8199999998</v>
      </c>
    </row>
    <row r="3008" spans="1:5" ht="14.4" x14ac:dyDescent="0.3">
      <c r="A3008" s="294" t="s">
        <v>41122</v>
      </c>
      <c r="B3008" s="295">
        <v>71102.84</v>
      </c>
      <c r="D3008" s="296" t="s">
        <v>41663</v>
      </c>
      <c r="E3008" s="297">
        <v>71102.84</v>
      </c>
    </row>
    <row r="3009" spans="1:5" ht="14.4" x14ac:dyDescent="0.3">
      <c r="A3009" s="294" t="s">
        <v>44274</v>
      </c>
      <c r="B3009" s="295">
        <v>3761814.73</v>
      </c>
      <c r="D3009" s="296" t="s">
        <v>46360</v>
      </c>
      <c r="E3009" s="297">
        <v>3761814.73</v>
      </c>
    </row>
    <row r="3010" spans="1:5" ht="14.4" x14ac:dyDescent="0.3">
      <c r="A3010" s="294" t="s">
        <v>41123</v>
      </c>
      <c r="B3010" s="295">
        <v>79714.84</v>
      </c>
      <c r="D3010" s="296" t="s">
        <v>41664</v>
      </c>
      <c r="E3010" s="297">
        <v>79714.84</v>
      </c>
    </row>
    <row r="3011" spans="1:5" ht="14.4" x14ac:dyDescent="0.3">
      <c r="A3011" s="294" t="s">
        <v>44275</v>
      </c>
      <c r="B3011" s="295">
        <v>2015282.65</v>
      </c>
      <c r="D3011" s="296" t="s">
        <v>46361</v>
      </c>
      <c r="E3011" s="297">
        <v>2015282.65</v>
      </c>
    </row>
    <row r="3012" spans="1:5" ht="14.4" x14ac:dyDescent="0.3">
      <c r="A3012" s="294" t="s">
        <v>41124</v>
      </c>
      <c r="B3012" s="295">
        <v>239922.31</v>
      </c>
      <c r="D3012" s="296" t="s">
        <v>41665</v>
      </c>
      <c r="E3012" s="297">
        <v>239922.31</v>
      </c>
    </row>
    <row r="3013" spans="1:5" ht="14.4" x14ac:dyDescent="0.3">
      <c r="A3013" s="294" t="s">
        <v>41125</v>
      </c>
      <c r="B3013" s="295">
        <v>105592</v>
      </c>
      <c r="D3013" s="296" t="s">
        <v>41666</v>
      </c>
      <c r="E3013" s="297">
        <v>105592</v>
      </c>
    </row>
    <row r="3014" spans="1:5" ht="14.4" x14ac:dyDescent="0.3">
      <c r="A3014" s="294" t="s">
        <v>44276</v>
      </c>
      <c r="B3014" s="295">
        <v>1668559.2</v>
      </c>
      <c r="D3014" s="296" t="s">
        <v>46362</v>
      </c>
      <c r="E3014" s="297">
        <v>1668559.2</v>
      </c>
    </row>
    <row r="3015" spans="1:5" ht="14.4" x14ac:dyDescent="0.3">
      <c r="A3015" s="294" t="s">
        <v>44277</v>
      </c>
      <c r="B3015" s="295">
        <v>606803.59</v>
      </c>
      <c r="D3015" s="296" t="s">
        <v>46363</v>
      </c>
      <c r="E3015" s="297">
        <v>606803.59</v>
      </c>
    </row>
    <row r="3016" spans="1:5" ht="14.4" x14ac:dyDescent="0.3">
      <c r="A3016" s="294" t="s">
        <v>44278</v>
      </c>
      <c r="B3016" s="295">
        <v>1367589.95</v>
      </c>
      <c r="D3016" s="296" t="s">
        <v>46364</v>
      </c>
      <c r="E3016" s="297">
        <v>1367589.95</v>
      </c>
    </row>
    <row r="3017" spans="1:5" ht="14.4" x14ac:dyDescent="0.3">
      <c r="A3017" s="294" t="s">
        <v>44279</v>
      </c>
      <c r="B3017" s="295">
        <v>1619487.54</v>
      </c>
      <c r="D3017" s="296" t="s">
        <v>46365</v>
      </c>
      <c r="E3017" s="297">
        <v>1619487.54</v>
      </c>
    </row>
    <row r="3018" spans="1:5" ht="14.4" x14ac:dyDescent="0.3">
      <c r="A3018" s="294" t="s">
        <v>41126</v>
      </c>
      <c r="B3018" s="295">
        <v>96548.6</v>
      </c>
      <c r="D3018" s="296" t="s">
        <v>41667</v>
      </c>
      <c r="E3018" s="297">
        <v>96548.6</v>
      </c>
    </row>
    <row r="3019" spans="1:5" ht="14.4" x14ac:dyDescent="0.3">
      <c r="A3019" s="294" t="s">
        <v>42096</v>
      </c>
      <c r="B3019" s="295">
        <v>1310373.7</v>
      </c>
      <c r="D3019" s="296" t="s">
        <v>43487</v>
      </c>
      <c r="E3019" s="297">
        <v>1310373.7</v>
      </c>
    </row>
    <row r="3020" spans="1:5" ht="14.4" x14ac:dyDescent="0.3">
      <c r="A3020" s="294" t="s">
        <v>44280</v>
      </c>
      <c r="B3020" s="295">
        <v>1687854.46</v>
      </c>
      <c r="D3020" s="296" t="s">
        <v>46366</v>
      </c>
      <c r="E3020" s="297">
        <v>1687854.46</v>
      </c>
    </row>
    <row r="3021" spans="1:5" ht="14.4" x14ac:dyDescent="0.3">
      <c r="A3021" s="294" t="s">
        <v>44281</v>
      </c>
      <c r="B3021" s="295">
        <v>295693.03000000003</v>
      </c>
      <c r="D3021" s="296" t="s">
        <v>46367</v>
      </c>
      <c r="E3021" s="297">
        <v>295693.03000000003</v>
      </c>
    </row>
    <row r="3022" spans="1:5" ht="14.4" x14ac:dyDescent="0.3">
      <c r="A3022" s="294" t="s">
        <v>44282</v>
      </c>
      <c r="B3022" s="295">
        <v>357938.85</v>
      </c>
      <c r="D3022" s="296" t="s">
        <v>46368</v>
      </c>
      <c r="E3022" s="297">
        <v>357938.85</v>
      </c>
    </row>
    <row r="3023" spans="1:5" ht="14.4" x14ac:dyDescent="0.3">
      <c r="A3023" s="294" t="s">
        <v>41127</v>
      </c>
      <c r="B3023" s="295">
        <v>131203.64000000001</v>
      </c>
      <c r="D3023" s="296" t="s">
        <v>41668</v>
      </c>
      <c r="E3023" s="297">
        <v>131203.64000000001</v>
      </c>
    </row>
    <row r="3024" spans="1:5" ht="14.4" x14ac:dyDescent="0.3">
      <c r="A3024" s="294" t="s">
        <v>42097</v>
      </c>
      <c r="B3024" s="295">
        <v>493426.67</v>
      </c>
      <c r="D3024" s="296" t="s">
        <v>43488</v>
      </c>
      <c r="E3024" s="297">
        <v>493426.67</v>
      </c>
    </row>
    <row r="3025" spans="1:5" ht="14.4" x14ac:dyDescent="0.3">
      <c r="A3025" s="294" t="s">
        <v>41128</v>
      </c>
      <c r="B3025" s="295">
        <v>37920</v>
      </c>
      <c r="D3025" s="296" t="s">
        <v>41669</v>
      </c>
      <c r="E3025" s="297">
        <v>37920</v>
      </c>
    </row>
    <row r="3026" spans="1:5" ht="14.4" x14ac:dyDescent="0.3">
      <c r="A3026" s="294" t="s">
        <v>42098</v>
      </c>
      <c r="B3026" s="295">
        <v>834585.03</v>
      </c>
      <c r="D3026" s="296" t="s">
        <v>43489</v>
      </c>
      <c r="E3026" s="297">
        <v>834585.03</v>
      </c>
    </row>
    <row r="3027" spans="1:5" ht="14.4" x14ac:dyDescent="0.3">
      <c r="A3027" s="294" t="s">
        <v>41129</v>
      </c>
      <c r="B3027" s="295">
        <v>90143.42</v>
      </c>
      <c r="D3027" s="296" t="s">
        <v>41670</v>
      </c>
      <c r="E3027" s="297">
        <v>90143.42</v>
      </c>
    </row>
    <row r="3028" spans="1:5" ht="14.4" x14ac:dyDescent="0.3">
      <c r="A3028" s="294" t="s">
        <v>42099</v>
      </c>
      <c r="B3028" s="295">
        <v>204333.07</v>
      </c>
      <c r="D3028" s="296" t="s">
        <v>43490</v>
      </c>
      <c r="E3028" s="297">
        <v>204333.07</v>
      </c>
    </row>
    <row r="3029" spans="1:5" ht="14.4" x14ac:dyDescent="0.3">
      <c r="A3029" s="294" t="s">
        <v>44283</v>
      </c>
      <c r="B3029" s="295">
        <v>7923399.2699999996</v>
      </c>
      <c r="D3029" s="296" t="s">
        <v>46369</v>
      </c>
      <c r="E3029" s="297">
        <v>7923399.2699999996</v>
      </c>
    </row>
    <row r="3030" spans="1:5" ht="14.4" x14ac:dyDescent="0.3">
      <c r="A3030" s="294" t="s">
        <v>41130</v>
      </c>
      <c r="B3030" s="295">
        <v>339546.47</v>
      </c>
      <c r="D3030" s="296" t="s">
        <v>41671</v>
      </c>
      <c r="E3030" s="297">
        <v>339546.47</v>
      </c>
    </row>
    <row r="3031" spans="1:5" ht="14.4" x14ac:dyDescent="0.3">
      <c r="A3031" s="294" t="s">
        <v>41131</v>
      </c>
      <c r="B3031" s="295">
        <v>110342</v>
      </c>
      <c r="D3031" s="296" t="s">
        <v>41672</v>
      </c>
      <c r="E3031" s="297">
        <v>110342</v>
      </c>
    </row>
    <row r="3032" spans="1:5" ht="14.4" x14ac:dyDescent="0.3">
      <c r="A3032" s="294" t="s">
        <v>41132</v>
      </c>
      <c r="B3032" s="295">
        <v>151688.04999999999</v>
      </c>
      <c r="D3032" s="296" t="s">
        <v>41673</v>
      </c>
      <c r="E3032" s="297">
        <v>151688.04999999999</v>
      </c>
    </row>
    <row r="3033" spans="1:5" ht="14.4" x14ac:dyDescent="0.3">
      <c r="A3033" s="294" t="s">
        <v>41133</v>
      </c>
      <c r="B3033" s="295">
        <v>18772</v>
      </c>
      <c r="D3033" s="296" t="s">
        <v>41674</v>
      </c>
      <c r="E3033" s="297">
        <v>18772</v>
      </c>
    </row>
    <row r="3034" spans="1:5" ht="14.4" x14ac:dyDescent="0.3">
      <c r="A3034" s="294" t="s">
        <v>41134</v>
      </c>
      <c r="B3034" s="295">
        <v>48712</v>
      </c>
      <c r="D3034" s="296" t="s">
        <v>41675</v>
      </c>
      <c r="E3034" s="297">
        <v>48712</v>
      </c>
    </row>
    <row r="3035" spans="1:5" ht="14.4" x14ac:dyDescent="0.3">
      <c r="A3035" s="294" t="s">
        <v>42100</v>
      </c>
      <c r="B3035" s="295">
        <v>1162469.5900000001</v>
      </c>
      <c r="D3035" s="296" t="s">
        <v>43491</v>
      </c>
      <c r="E3035" s="297">
        <v>1162469.5900000001</v>
      </c>
    </row>
    <row r="3036" spans="1:5" ht="14.4" x14ac:dyDescent="0.3">
      <c r="A3036" s="294" t="s">
        <v>41135</v>
      </c>
      <c r="B3036" s="295">
        <v>151728</v>
      </c>
      <c r="D3036" s="296" t="s">
        <v>41676</v>
      </c>
      <c r="E3036" s="297">
        <v>151728</v>
      </c>
    </row>
    <row r="3037" spans="1:5" ht="14.4" x14ac:dyDescent="0.3">
      <c r="A3037" s="294" t="s">
        <v>41136</v>
      </c>
      <c r="B3037" s="295">
        <v>218194</v>
      </c>
      <c r="D3037" s="296" t="s">
        <v>41677</v>
      </c>
      <c r="E3037" s="297">
        <v>218194</v>
      </c>
    </row>
    <row r="3038" spans="1:5" ht="14.4" x14ac:dyDescent="0.3">
      <c r="A3038" s="294" t="s">
        <v>44284</v>
      </c>
      <c r="B3038" s="295">
        <v>30911932.239999998</v>
      </c>
      <c r="D3038" s="296" t="s">
        <v>46370</v>
      </c>
      <c r="E3038" s="297">
        <v>30911932.239999998</v>
      </c>
    </row>
    <row r="3039" spans="1:5" ht="14.4" x14ac:dyDescent="0.3">
      <c r="A3039" s="294" t="s">
        <v>41137</v>
      </c>
      <c r="B3039" s="295">
        <v>89349.5</v>
      </c>
      <c r="D3039" s="296" t="s">
        <v>41678</v>
      </c>
      <c r="E3039" s="297">
        <v>89349.5</v>
      </c>
    </row>
    <row r="3040" spans="1:5" ht="14.4" x14ac:dyDescent="0.3">
      <c r="A3040" s="294" t="s">
        <v>41138</v>
      </c>
      <c r="B3040" s="295">
        <v>65639.58</v>
      </c>
      <c r="D3040" s="296" t="s">
        <v>41679</v>
      </c>
      <c r="E3040" s="297">
        <v>65639.58</v>
      </c>
    </row>
    <row r="3041" spans="1:5" ht="14.4" x14ac:dyDescent="0.3">
      <c r="A3041" s="294" t="s">
        <v>41139</v>
      </c>
      <c r="B3041" s="295">
        <v>138802</v>
      </c>
      <c r="D3041" s="296" t="s">
        <v>41680</v>
      </c>
      <c r="E3041" s="297">
        <v>138802</v>
      </c>
    </row>
    <row r="3042" spans="1:5" ht="14.4" x14ac:dyDescent="0.3">
      <c r="A3042" s="294" t="s">
        <v>41140</v>
      </c>
      <c r="B3042" s="295">
        <v>231829.66</v>
      </c>
      <c r="D3042" s="296" t="s">
        <v>41681</v>
      </c>
      <c r="E3042" s="297">
        <v>231829.66</v>
      </c>
    </row>
    <row r="3043" spans="1:5" ht="14.4" x14ac:dyDescent="0.3">
      <c r="A3043" s="294" t="s">
        <v>41141</v>
      </c>
      <c r="B3043" s="295">
        <v>190540.49</v>
      </c>
      <c r="D3043" s="296" t="s">
        <v>41682</v>
      </c>
      <c r="E3043" s="297">
        <v>190540.49</v>
      </c>
    </row>
    <row r="3044" spans="1:5" ht="14.4" x14ac:dyDescent="0.3">
      <c r="A3044" s="294" t="s">
        <v>41142</v>
      </c>
      <c r="B3044" s="295">
        <v>86120</v>
      </c>
      <c r="D3044" s="296" t="s">
        <v>41683</v>
      </c>
      <c r="E3044" s="297">
        <v>86120</v>
      </c>
    </row>
    <row r="3045" spans="1:5" ht="14.4" x14ac:dyDescent="0.3">
      <c r="A3045" s="294" t="s">
        <v>41143</v>
      </c>
      <c r="B3045" s="295">
        <v>43060</v>
      </c>
      <c r="D3045" s="296" t="s">
        <v>41684</v>
      </c>
      <c r="E3045" s="297">
        <v>43060</v>
      </c>
    </row>
    <row r="3046" spans="1:5" ht="14.4" x14ac:dyDescent="0.3">
      <c r="A3046" s="294" t="s">
        <v>41144</v>
      </c>
      <c r="B3046" s="295">
        <v>93117.25</v>
      </c>
      <c r="D3046" s="296" t="s">
        <v>41685</v>
      </c>
      <c r="E3046" s="297">
        <v>93117.25</v>
      </c>
    </row>
    <row r="3047" spans="1:5" ht="14.4" x14ac:dyDescent="0.3">
      <c r="A3047" s="294" t="s">
        <v>41145</v>
      </c>
      <c r="B3047" s="295">
        <v>23038</v>
      </c>
      <c r="D3047" s="296" t="s">
        <v>41686</v>
      </c>
      <c r="E3047" s="297">
        <v>23038</v>
      </c>
    </row>
    <row r="3048" spans="1:5" ht="14.4" x14ac:dyDescent="0.3">
      <c r="A3048" s="294" t="s">
        <v>41146</v>
      </c>
      <c r="B3048" s="295">
        <v>132410</v>
      </c>
      <c r="D3048" s="296" t="s">
        <v>41687</v>
      </c>
      <c r="E3048" s="297">
        <v>132410</v>
      </c>
    </row>
    <row r="3049" spans="1:5" ht="14.4" x14ac:dyDescent="0.3">
      <c r="A3049" s="294" t="s">
        <v>41147</v>
      </c>
      <c r="B3049" s="295">
        <v>100048</v>
      </c>
      <c r="D3049" s="296" t="s">
        <v>41688</v>
      </c>
      <c r="E3049" s="297">
        <v>100048</v>
      </c>
    </row>
    <row r="3050" spans="1:5" ht="14.4" x14ac:dyDescent="0.3">
      <c r="A3050" s="294" t="s">
        <v>41148</v>
      </c>
      <c r="B3050" s="295">
        <v>112763.38</v>
      </c>
      <c r="D3050" s="296" t="s">
        <v>41689</v>
      </c>
      <c r="E3050" s="297">
        <v>112763.38</v>
      </c>
    </row>
    <row r="3051" spans="1:5" ht="14.4" x14ac:dyDescent="0.3">
      <c r="A3051" s="294" t="s">
        <v>41149</v>
      </c>
      <c r="B3051" s="295">
        <v>142241.29999999999</v>
      </c>
      <c r="D3051" s="296" t="s">
        <v>41690</v>
      </c>
      <c r="E3051" s="297">
        <v>142241.29999999999</v>
      </c>
    </row>
    <row r="3052" spans="1:5" ht="14.4" x14ac:dyDescent="0.3">
      <c r="A3052" s="294" t="s">
        <v>41150</v>
      </c>
      <c r="B3052" s="295">
        <v>64416</v>
      </c>
      <c r="D3052" s="296" t="s">
        <v>41691</v>
      </c>
      <c r="E3052" s="297">
        <v>64416</v>
      </c>
    </row>
    <row r="3053" spans="1:5" ht="14.4" x14ac:dyDescent="0.3">
      <c r="A3053" s="294" t="s">
        <v>41151</v>
      </c>
      <c r="B3053" s="295">
        <v>79512.98</v>
      </c>
      <c r="D3053" s="296" t="s">
        <v>41692</v>
      </c>
      <c r="E3053" s="297">
        <v>79512.98</v>
      </c>
    </row>
    <row r="3054" spans="1:5" ht="14.4" x14ac:dyDescent="0.3">
      <c r="A3054" s="294" t="s">
        <v>41152</v>
      </c>
      <c r="B3054" s="295">
        <v>66743</v>
      </c>
      <c r="D3054" s="296" t="s">
        <v>41693</v>
      </c>
      <c r="E3054" s="297">
        <v>66743</v>
      </c>
    </row>
    <row r="3055" spans="1:5" ht="14.4" x14ac:dyDescent="0.3">
      <c r="A3055" s="294" t="s">
        <v>41153</v>
      </c>
      <c r="B3055" s="295">
        <v>121644.53</v>
      </c>
      <c r="D3055" s="296" t="s">
        <v>41694</v>
      </c>
      <c r="E3055" s="297">
        <v>121644.53</v>
      </c>
    </row>
    <row r="3056" spans="1:5" ht="14.4" x14ac:dyDescent="0.3">
      <c r="A3056" s="294" t="s">
        <v>44285</v>
      </c>
      <c r="B3056" s="295">
        <v>481711.76</v>
      </c>
      <c r="D3056" s="296" t="s">
        <v>46371</v>
      </c>
      <c r="E3056" s="297">
        <v>481711.76</v>
      </c>
    </row>
    <row r="3057" spans="1:5" ht="14.4" x14ac:dyDescent="0.3">
      <c r="A3057" s="294" t="s">
        <v>41154</v>
      </c>
      <c r="B3057" s="295">
        <v>42892</v>
      </c>
      <c r="D3057" s="296" t="s">
        <v>41695</v>
      </c>
      <c r="E3057" s="297">
        <v>42892</v>
      </c>
    </row>
    <row r="3058" spans="1:5" ht="14.4" x14ac:dyDescent="0.3">
      <c r="A3058" s="294" t="s">
        <v>41155</v>
      </c>
      <c r="B3058" s="295">
        <v>88812</v>
      </c>
      <c r="D3058" s="296" t="s">
        <v>41696</v>
      </c>
      <c r="E3058" s="297">
        <v>88812</v>
      </c>
    </row>
    <row r="3059" spans="1:5" ht="14.4" x14ac:dyDescent="0.3">
      <c r="A3059" s="294" t="s">
        <v>41156</v>
      </c>
      <c r="B3059" s="295">
        <v>23683</v>
      </c>
      <c r="D3059" s="296" t="s">
        <v>41697</v>
      </c>
      <c r="E3059" s="297">
        <v>23683</v>
      </c>
    </row>
    <row r="3060" spans="1:5" ht="14.4" x14ac:dyDescent="0.3">
      <c r="A3060" s="294" t="s">
        <v>41157</v>
      </c>
      <c r="B3060" s="295">
        <v>76243.11</v>
      </c>
      <c r="D3060" s="296" t="s">
        <v>41698</v>
      </c>
      <c r="E3060" s="297">
        <v>76243.11</v>
      </c>
    </row>
    <row r="3061" spans="1:5" ht="14.4" x14ac:dyDescent="0.3">
      <c r="A3061" s="294" t="s">
        <v>41158</v>
      </c>
      <c r="B3061" s="295">
        <v>138061.31</v>
      </c>
      <c r="D3061" s="296" t="s">
        <v>41699</v>
      </c>
      <c r="E3061" s="297">
        <v>138061.31</v>
      </c>
    </row>
    <row r="3062" spans="1:5" ht="14.4" x14ac:dyDescent="0.3">
      <c r="A3062" s="294" t="s">
        <v>41159</v>
      </c>
      <c r="B3062" s="295">
        <v>87465.63</v>
      </c>
      <c r="D3062" s="296" t="s">
        <v>41700</v>
      </c>
      <c r="E3062" s="297">
        <v>87465.63</v>
      </c>
    </row>
    <row r="3063" spans="1:5" ht="14.4" x14ac:dyDescent="0.3">
      <c r="A3063" s="294" t="s">
        <v>41160</v>
      </c>
      <c r="B3063" s="295">
        <v>96346.78</v>
      </c>
      <c r="D3063" s="296" t="s">
        <v>41701</v>
      </c>
      <c r="E3063" s="297">
        <v>96346.78</v>
      </c>
    </row>
    <row r="3064" spans="1:5" ht="14.4" x14ac:dyDescent="0.3">
      <c r="A3064" s="294" t="s">
        <v>41161</v>
      </c>
      <c r="B3064" s="295">
        <v>66204.75</v>
      </c>
      <c r="D3064" s="296" t="s">
        <v>41702</v>
      </c>
      <c r="E3064" s="297">
        <v>66204.75</v>
      </c>
    </row>
    <row r="3065" spans="1:5" ht="14.4" x14ac:dyDescent="0.3">
      <c r="A3065" s="294" t="s">
        <v>41162</v>
      </c>
      <c r="B3065" s="295">
        <v>56000</v>
      </c>
      <c r="D3065" s="296" t="s">
        <v>41703</v>
      </c>
      <c r="E3065" s="297">
        <v>56000</v>
      </c>
    </row>
    <row r="3066" spans="1:5" ht="14.4" x14ac:dyDescent="0.3">
      <c r="A3066" s="294" t="s">
        <v>41163</v>
      </c>
      <c r="B3066" s="295">
        <v>29604</v>
      </c>
      <c r="D3066" s="296" t="s">
        <v>41704</v>
      </c>
      <c r="E3066" s="297">
        <v>29604</v>
      </c>
    </row>
    <row r="3067" spans="1:5" ht="14.4" x14ac:dyDescent="0.3">
      <c r="A3067" s="294" t="s">
        <v>42101</v>
      </c>
      <c r="B3067" s="295">
        <v>309441.48</v>
      </c>
      <c r="D3067" s="296" t="s">
        <v>43492</v>
      </c>
      <c r="E3067" s="297">
        <v>309441.48</v>
      </c>
    </row>
    <row r="3068" spans="1:5" ht="14.4" x14ac:dyDescent="0.3">
      <c r="A3068" s="294" t="s">
        <v>41164</v>
      </c>
      <c r="B3068" s="295">
        <v>41041.58</v>
      </c>
      <c r="D3068" s="296" t="s">
        <v>41705</v>
      </c>
      <c r="E3068" s="297">
        <v>41041.58</v>
      </c>
    </row>
    <row r="3069" spans="1:5" ht="14.4" x14ac:dyDescent="0.3">
      <c r="A3069" s="294" t="s">
        <v>41165</v>
      </c>
      <c r="B3069" s="295">
        <v>26912.5</v>
      </c>
      <c r="D3069" s="296" t="s">
        <v>41706</v>
      </c>
      <c r="E3069" s="297">
        <v>26912.5</v>
      </c>
    </row>
    <row r="3070" spans="1:5" ht="14.4" x14ac:dyDescent="0.3">
      <c r="A3070" s="294" t="s">
        <v>44286</v>
      </c>
      <c r="B3070" s="295">
        <v>1135656.52</v>
      </c>
      <c r="D3070" s="296" t="s">
        <v>46372</v>
      </c>
      <c r="E3070" s="297">
        <v>1135656.52</v>
      </c>
    </row>
    <row r="3071" spans="1:5" ht="14.4" x14ac:dyDescent="0.3">
      <c r="A3071" s="294" t="s">
        <v>41166</v>
      </c>
      <c r="B3071" s="295">
        <v>36251.15</v>
      </c>
      <c r="D3071" s="296" t="s">
        <v>41707</v>
      </c>
      <c r="E3071" s="297">
        <v>36251.15</v>
      </c>
    </row>
    <row r="3072" spans="1:5" ht="14.4" x14ac:dyDescent="0.3">
      <c r="A3072" s="294" t="s">
        <v>42102</v>
      </c>
      <c r="B3072" s="295">
        <v>3629271</v>
      </c>
      <c r="D3072" s="296" t="s">
        <v>43493</v>
      </c>
      <c r="E3072" s="297">
        <v>3629271</v>
      </c>
    </row>
    <row r="3073" spans="1:5" ht="14.4" x14ac:dyDescent="0.3">
      <c r="A3073" s="294" t="s">
        <v>41167</v>
      </c>
      <c r="B3073" s="295">
        <v>68007.899999999994</v>
      </c>
      <c r="D3073" s="296" t="s">
        <v>41708</v>
      </c>
      <c r="E3073" s="297">
        <v>68007.899999999994</v>
      </c>
    </row>
    <row r="3074" spans="1:5" ht="14.4" x14ac:dyDescent="0.3">
      <c r="A3074" s="294" t="s">
        <v>41168</v>
      </c>
      <c r="B3074" s="295">
        <v>174998.31</v>
      </c>
      <c r="D3074" s="296" t="s">
        <v>41709</v>
      </c>
      <c r="E3074" s="297">
        <v>174998.31</v>
      </c>
    </row>
    <row r="3075" spans="1:5" ht="14.4" x14ac:dyDescent="0.3">
      <c r="A3075" s="294" t="s">
        <v>44287</v>
      </c>
      <c r="B3075" s="295">
        <v>2015835.8</v>
      </c>
      <c r="D3075" s="296" t="s">
        <v>46373</v>
      </c>
      <c r="E3075" s="297">
        <v>2015835.8</v>
      </c>
    </row>
    <row r="3076" spans="1:5" ht="14.4" x14ac:dyDescent="0.3">
      <c r="A3076" s="294" t="s">
        <v>44288</v>
      </c>
      <c r="B3076" s="295">
        <v>2047775.9</v>
      </c>
      <c r="D3076" s="296" t="s">
        <v>46374</v>
      </c>
      <c r="E3076" s="297">
        <v>2047775.9</v>
      </c>
    </row>
    <row r="3077" spans="1:5" ht="14.4" x14ac:dyDescent="0.3">
      <c r="A3077" s="294" t="s">
        <v>41169</v>
      </c>
      <c r="B3077" s="295">
        <v>237772</v>
      </c>
      <c r="D3077" s="296" t="s">
        <v>41710</v>
      </c>
      <c r="E3077" s="297">
        <v>237772</v>
      </c>
    </row>
    <row r="3078" spans="1:5" ht="14.4" x14ac:dyDescent="0.3">
      <c r="A3078" s="294" t="s">
        <v>41170</v>
      </c>
      <c r="B3078" s="295">
        <v>110072.14</v>
      </c>
      <c r="D3078" s="296" t="s">
        <v>41711</v>
      </c>
      <c r="E3078" s="297">
        <v>110072.14</v>
      </c>
    </row>
    <row r="3079" spans="1:5" ht="14.4" x14ac:dyDescent="0.3">
      <c r="A3079" s="294" t="s">
        <v>44289</v>
      </c>
      <c r="B3079" s="295">
        <v>1177191.24</v>
      </c>
      <c r="D3079" s="296" t="s">
        <v>46375</v>
      </c>
      <c r="E3079" s="297">
        <v>1177191.24</v>
      </c>
    </row>
    <row r="3080" spans="1:5" ht="14.4" x14ac:dyDescent="0.3">
      <c r="A3080" s="294" t="s">
        <v>42103</v>
      </c>
      <c r="B3080" s="295">
        <v>511245</v>
      </c>
      <c r="D3080" s="296" t="s">
        <v>43494</v>
      </c>
      <c r="E3080" s="297">
        <v>511245</v>
      </c>
    </row>
    <row r="3081" spans="1:5" ht="14.4" x14ac:dyDescent="0.3">
      <c r="A3081" s="294" t="s">
        <v>65295</v>
      </c>
      <c r="B3081" s="295">
        <v>300000</v>
      </c>
      <c r="D3081" s="296" t="s">
        <v>65992</v>
      </c>
      <c r="E3081" s="297">
        <v>300000</v>
      </c>
    </row>
    <row r="3082" spans="1:5" ht="14.4" x14ac:dyDescent="0.3">
      <c r="A3082" s="294" t="s">
        <v>65296</v>
      </c>
      <c r="B3082" s="295">
        <v>100000</v>
      </c>
      <c r="D3082" s="296" t="s">
        <v>65993</v>
      </c>
      <c r="E3082" s="297">
        <v>100000</v>
      </c>
    </row>
    <row r="3083" spans="1:5" ht="14.4" x14ac:dyDescent="0.3">
      <c r="A3083" s="294" t="s">
        <v>65297</v>
      </c>
      <c r="B3083" s="295">
        <v>100000</v>
      </c>
      <c r="D3083" s="296" t="s">
        <v>65994</v>
      </c>
      <c r="E3083" s="297">
        <v>100000</v>
      </c>
    </row>
    <row r="3084" spans="1:5" ht="14.4" x14ac:dyDescent="0.3">
      <c r="A3084" s="294" t="s">
        <v>3698</v>
      </c>
      <c r="B3084" s="295">
        <v>861165</v>
      </c>
      <c r="D3084" s="296" t="s">
        <v>10137</v>
      </c>
      <c r="E3084" s="297">
        <v>861165</v>
      </c>
    </row>
    <row r="3085" spans="1:5" ht="14.4" x14ac:dyDescent="0.3">
      <c r="A3085" s="294" t="s">
        <v>3699</v>
      </c>
      <c r="B3085" s="295">
        <v>31104</v>
      </c>
      <c r="D3085" s="296" t="s">
        <v>10138</v>
      </c>
      <c r="E3085" s="297">
        <v>31104</v>
      </c>
    </row>
    <row r="3086" spans="1:5" ht="14.4" x14ac:dyDescent="0.3">
      <c r="A3086" s="294" t="s">
        <v>3700</v>
      </c>
      <c r="B3086" s="295">
        <v>24487</v>
      </c>
      <c r="D3086" s="296" t="s">
        <v>10139</v>
      </c>
      <c r="E3086" s="297">
        <v>24487</v>
      </c>
    </row>
    <row r="3087" spans="1:5" ht="14.4" x14ac:dyDescent="0.3">
      <c r="A3087" s="294" t="s">
        <v>3701</v>
      </c>
      <c r="B3087" s="295">
        <v>11643</v>
      </c>
      <c r="D3087" s="296" t="s">
        <v>10140</v>
      </c>
      <c r="E3087" s="297">
        <v>11643</v>
      </c>
    </row>
    <row r="3088" spans="1:5" ht="14.4" x14ac:dyDescent="0.3">
      <c r="A3088" s="294" t="s">
        <v>3702</v>
      </c>
      <c r="B3088" s="295">
        <v>188880</v>
      </c>
      <c r="D3088" s="296" t="s">
        <v>10141</v>
      </c>
      <c r="E3088" s="297">
        <v>188880</v>
      </c>
    </row>
    <row r="3089" spans="1:5" ht="14.4" x14ac:dyDescent="0.3">
      <c r="A3089" s="294" t="s">
        <v>3703</v>
      </c>
      <c r="B3089" s="295">
        <v>47274</v>
      </c>
      <c r="D3089" s="296" t="s">
        <v>10142</v>
      </c>
      <c r="E3089" s="297">
        <v>47274</v>
      </c>
    </row>
    <row r="3090" spans="1:5" ht="14.4" x14ac:dyDescent="0.3">
      <c r="A3090" s="294" t="s">
        <v>3704</v>
      </c>
      <c r="B3090" s="295">
        <v>115247.82</v>
      </c>
      <c r="D3090" s="296" t="s">
        <v>10143</v>
      </c>
      <c r="E3090" s="297">
        <v>115247.82</v>
      </c>
    </row>
    <row r="3091" spans="1:5" ht="14.4" x14ac:dyDescent="0.3">
      <c r="A3091" s="294" t="s">
        <v>3705</v>
      </c>
      <c r="B3091" s="295">
        <v>93331</v>
      </c>
      <c r="D3091" s="296" t="s">
        <v>10144</v>
      </c>
      <c r="E3091" s="297">
        <v>93331</v>
      </c>
    </row>
    <row r="3092" spans="1:5" ht="14.4" x14ac:dyDescent="0.3">
      <c r="A3092" s="294" t="s">
        <v>3706</v>
      </c>
      <c r="B3092" s="295">
        <v>45090.45</v>
      </c>
      <c r="D3092" s="296" t="s">
        <v>10145</v>
      </c>
      <c r="E3092" s="297">
        <v>45090.45</v>
      </c>
    </row>
    <row r="3093" spans="1:5" ht="14.4" x14ac:dyDescent="0.3">
      <c r="A3093" s="294" t="s">
        <v>3707</v>
      </c>
      <c r="B3093" s="295">
        <v>871</v>
      </c>
      <c r="D3093" s="296" t="s">
        <v>10146</v>
      </c>
      <c r="E3093" s="297">
        <v>871</v>
      </c>
    </row>
    <row r="3094" spans="1:5" ht="14.4" x14ac:dyDescent="0.3">
      <c r="A3094" s="294" t="s">
        <v>3708</v>
      </c>
      <c r="B3094" s="295">
        <v>241961</v>
      </c>
      <c r="D3094" s="296" t="s">
        <v>10147</v>
      </c>
      <c r="E3094" s="297">
        <v>241961</v>
      </c>
    </row>
    <row r="3095" spans="1:5" ht="14.4" x14ac:dyDescent="0.3">
      <c r="A3095" s="294" t="s">
        <v>3709</v>
      </c>
      <c r="B3095" s="295">
        <v>84813</v>
      </c>
      <c r="D3095" s="296" t="s">
        <v>10148</v>
      </c>
      <c r="E3095" s="297">
        <v>84813</v>
      </c>
    </row>
    <row r="3096" spans="1:5" ht="14.4" x14ac:dyDescent="0.3">
      <c r="A3096" s="294" t="s">
        <v>3710</v>
      </c>
      <c r="B3096" s="295">
        <v>3120</v>
      </c>
      <c r="D3096" s="296" t="s">
        <v>10149</v>
      </c>
      <c r="E3096" s="297">
        <v>3120</v>
      </c>
    </row>
    <row r="3097" spans="1:5" ht="14.4" x14ac:dyDescent="0.3">
      <c r="A3097" s="294" t="s">
        <v>3711</v>
      </c>
      <c r="B3097" s="295">
        <v>165711</v>
      </c>
      <c r="D3097" s="296" t="s">
        <v>10150</v>
      </c>
      <c r="E3097" s="297">
        <v>165711</v>
      </c>
    </row>
    <row r="3098" spans="1:5" ht="14.4" x14ac:dyDescent="0.3">
      <c r="A3098" s="294" t="s">
        <v>3712</v>
      </c>
      <c r="B3098" s="295">
        <v>21825</v>
      </c>
      <c r="D3098" s="296" t="s">
        <v>10151</v>
      </c>
      <c r="E3098" s="297">
        <v>21825</v>
      </c>
    </row>
    <row r="3099" spans="1:5" ht="14.4" x14ac:dyDescent="0.3">
      <c r="A3099" s="294" t="s">
        <v>3713</v>
      </c>
      <c r="B3099" s="295">
        <v>372837</v>
      </c>
      <c r="D3099" s="296" t="s">
        <v>10152</v>
      </c>
      <c r="E3099" s="297">
        <v>372837</v>
      </c>
    </row>
    <row r="3100" spans="1:5" ht="14.4" x14ac:dyDescent="0.3">
      <c r="A3100" s="294" t="s">
        <v>3714</v>
      </c>
      <c r="B3100" s="295">
        <v>28000</v>
      </c>
      <c r="D3100" s="296" t="s">
        <v>10153</v>
      </c>
      <c r="E3100" s="297">
        <v>28000</v>
      </c>
    </row>
    <row r="3101" spans="1:5" ht="14.4" x14ac:dyDescent="0.3">
      <c r="A3101" s="294" t="s">
        <v>3715</v>
      </c>
      <c r="B3101" s="295">
        <v>11521</v>
      </c>
      <c r="D3101" s="296" t="s">
        <v>10154</v>
      </c>
      <c r="E3101" s="297">
        <v>11521</v>
      </c>
    </row>
    <row r="3102" spans="1:5" ht="14.4" x14ac:dyDescent="0.3">
      <c r="A3102" s="294" t="s">
        <v>3716</v>
      </c>
      <c r="B3102" s="295">
        <v>699375</v>
      </c>
      <c r="D3102" s="296" t="s">
        <v>10155</v>
      </c>
      <c r="E3102" s="297">
        <v>699375</v>
      </c>
    </row>
    <row r="3103" spans="1:5" ht="14.4" x14ac:dyDescent="0.3">
      <c r="A3103" s="294" t="s">
        <v>3717</v>
      </c>
      <c r="B3103" s="295">
        <v>127860</v>
      </c>
      <c r="D3103" s="296" t="s">
        <v>10156</v>
      </c>
      <c r="E3103" s="297">
        <v>127860</v>
      </c>
    </row>
    <row r="3104" spans="1:5" ht="14.4" x14ac:dyDescent="0.3">
      <c r="A3104" s="294" t="s">
        <v>3718</v>
      </c>
      <c r="B3104" s="295">
        <v>13088</v>
      </c>
      <c r="D3104" s="296" t="s">
        <v>10157</v>
      </c>
      <c r="E3104" s="297">
        <v>13088</v>
      </c>
    </row>
    <row r="3105" spans="1:5" ht="14.4" x14ac:dyDescent="0.3">
      <c r="A3105" s="294" t="s">
        <v>3719</v>
      </c>
      <c r="B3105" s="295">
        <v>11780.97</v>
      </c>
      <c r="D3105" s="296" t="s">
        <v>10158</v>
      </c>
      <c r="E3105" s="297">
        <v>11780.97</v>
      </c>
    </row>
    <row r="3106" spans="1:5" ht="14.4" x14ac:dyDescent="0.3">
      <c r="A3106" s="294" t="s">
        <v>3720</v>
      </c>
      <c r="B3106" s="295">
        <v>34387</v>
      </c>
      <c r="D3106" s="296" t="s">
        <v>10159</v>
      </c>
      <c r="E3106" s="297">
        <v>34387</v>
      </c>
    </row>
    <row r="3107" spans="1:5" ht="14.4" x14ac:dyDescent="0.3">
      <c r="A3107" s="294" t="s">
        <v>3721</v>
      </c>
      <c r="B3107" s="295">
        <v>16808</v>
      </c>
      <c r="D3107" s="296" t="s">
        <v>10160</v>
      </c>
      <c r="E3107" s="297">
        <v>16808</v>
      </c>
    </row>
    <row r="3108" spans="1:5" ht="14.4" x14ac:dyDescent="0.3">
      <c r="A3108" s="294" t="s">
        <v>3722</v>
      </c>
      <c r="B3108" s="295">
        <v>5329</v>
      </c>
      <c r="D3108" s="296" t="s">
        <v>10161</v>
      </c>
      <c r="E3108" s="297">
        <v>5329</v>
      </c>
    </row>
    <row r="3109" spans="1:5" ht="14.4" x14ac:dyDescent="0.3">
      <c r="A3109" s="294" t="s">
        <v>3723</v>
      </c>
      <c r="B3109" s="295">
        <v>473581</v>
      </c>
      <c r="D3109" s="296" t="s">
        <v>10162</v>
      </c>
      <c r="E3109" s="297">
        <v>473581</v>
      </c>
    </row>
    <row r="3110" spans="1:5" ht="14.4" x14ac:dyDescent="0.3">
      <c r="A3110" s="294" t="s">
        <v>3724</v>
      </c>
      <c r="B3110" s="295">
        <v>13411</v>
      </c>
      <c r="D3110" s="296" t="s">
        <v>10163</v>
      </c>
      <c r="E3110" s="297">
        <v>13411</v>
      </c>
    </row>
    <row r="3111" spans="1:5" ht="14.4" x14ac:dyDescent="0.3">
      <c r="A3111" s="294" t="s">
        <v>3725</v>
      </c>
      <c r="B3111" s="295">
        <v>1175010</v>
      </c>
      <c r="D3111" s="296" t="s">
        <v>10164</v>
      </c>
      <c r="E3111" s="297">
        <v>1175010</v>
      </c>
    </row>
    <row r="3112" spans="1:5" ht="14.4" x14ac:dyDescent="0.3">
      <c r="A3112" s="294" t="s">
        <v>3726</v>
      </c>
      <c r="B3112" s="295">
        <v>193606</v>
      </c>
      <c r="D3112" s="296" t="s">
        <v>10165</v>
      </c>
      <c r="E3112" s="297">
        <v>193606</v>
      </c>
    </row>
    <row r="3113" spans="1:5" ht="14.4" x14ac:dyDescent="0.3">
      <c r="A3113" s="294" t="s">
        <v>3727</v>
      </c>
      <c r="B3113" s="295">
        <v>29641.66</v>
      </c>
      <c r="D3113" s="296" t="s">
        <v>10166</v>
      </c>
      <c r="E3113" s="297">
        <v>29641.66</v>
      </c>
    </row>
    <row r="3114" spans="1:5" ht="14.4" x14ac:dyDescent="0.3">
      <c r="A3114" s="294" t="s">
        <v>3728</v>
      </c>
      <c r="B3114" s="295">
        <v>14024</v>
      </c>
      <c r="D3114" s="296" t="s">
        <v>10167</v>
      </c>
      <c r="E3114" s="297">
        <v>14024</v>
      </c>
    </row>
    <row r="3115" spans="1:5" ht="14.4" x14ac:dyDescent="0.3">
      <c r="A3115" s="294" t="s">
        <v>3729</v>
      </c>
      <c r="B3115" s="295">
        <v>450877</v>
      </c>
      <c r="D3115" s="296" t="s">
        <v>10168</v>
      </c>
      <c r="E3115" s="297">
        <v>450877</v>
      </c>
    </row>
    <row r="3116" spans="1:5" ht="14.4" x14ac:dyDescent="0.3">
      <c r="A3116" s="294" t="s">
        <v>3730</v>
      </c>
      <c r="B3116" s="295">
        <v>74049</v>
      </c>
      <c r="D3116" s="296" t="s">
        <v>10169</v>
      </c>
      <c r="E3116" s="297">
        <v>74049</v>
      </c>
    </row>
    <row r="3117" spans="1:5" ht="14.4" x14ac:dyDescent="0.3">
      <c r="A3117" s="294" t="s">
        <v>3731</v>
      </c>
      <c r="B3117" s="295">
        <v>223913</v>
      </c>
      <c r="D3117" s="296" t="s">
        <v>10170</v>
      </c>
      <c r="E3117" s="297">
        <v>223913</v>
      </c>
    </row>
    <row r="3118" spans="1:5" ht="14.4" x14ac:dyDescent="0.3">
      <c r="A3118" s="294" t="s">
        <v>3732</v>
      </c>
      <c r="B3118" s="295">
        <v>5644</v>
      </c>
      <c r="D3118" s="296" t="s">
        <v>10171</v>
      </c>
      <c r="E3118" s="297">
        <v>5644</v>
      </c>
    </row>
    <row r="3119" spans="1:5" ht="14.4" x14ac:dyDescent="0.3">
      <c r="A3119" s="294" t="s">
        <v>3733</v>
      </c>
      <c r="B3119" s="295">
        <v>97572</v>
      </c>
      <c r="D3119" s="296" t="s">
        <v>10172</v>
      </c>
      <c r="E3119" s="297">
        <v>97572</v>
      </c>
    </row>
    <row r="3120" spans="1:5" ht="14.4" x14ac:dyDescent="0.3">
      <c r="A3120" s="294" t="s">
        <v>3734</v>
      </c>
      <c r="B3120" s="295">
        <v>551750</v>
      </c>
      <c r="D3120" s="296" t="s">
        <v>10173</v>
      </c>
      <c r="E3120" s="297">
        <v>551750</v>
      </c>
    </row>
    <row r="3121" spans="1:5" ht="14.4" x14ac:dyDescent="0.3">
      <c r="A3121" s="294" t="s">
        <v>3735</v>
      </c>
      <c r="B3121" s="295">
        <v>141590</v>
      </c>
      <c r="D3121" s="296" t="s">
        <v>10174</v>
      </c>
      <c r="E3121" s="297">
        <v>141590</v>
      </c>
    </row>
    <row r="3122" spans="1:5" ht="14.4" x14ac:dyDescent="0.3">
      <c r="A3122" s="294" t="s">
        <v>3736</v>
      </c>
      <c r="B3122" s="295">
        <v>102569</v>
      </c>
      <c r="D3122" s="296" t="s">
        <v>10175</v>
      </c>
      <c r="E3122" s="297">
        <v>102569</v>
      </c>
    </row>
    <row r="3123" spans="1:5" ht="14.4" x14ac:dyDescent="0.3">
      <c r="A3123" s="294" t="s">
        <v>3737</v>
      </c>
      <c r="B3123" s="295">
        <v>290038</v>
      </c>
      <c r="D3123" s="296" t="s">
        <v>10176</v>
      </c>
      <c r="E3123" s="297">
        <v>290038</v>
      </c>
    </row>
    <row r="3124" spans="1:5" ht="14.4" x14ac:dyDescent="0.3">
      <c r="A3124" s="294" t="s">
        <v>3738</v>
      </c>
      <c r="B3124" s="295">
        <v>18576</v>
      </c>
      <c r="D3124" s="296" t="s">
        <v>10177</v>
      </c>
      <c r="E3124" s="297">
        <v>18576</v>
      </c>
    </row>
    <row r="3125" spans="1:5" ht="14.4" x14ac:dyDescent="0.3">
      <c r="A3125" s="294" t="s">
        <v>3739</v>
      </c>
      <c r="B3125" s="295">
        <v>15359.34</v>
      </c>
      <c r="D3125" s="296" t="s">
        <v>10178</v>
      </c>
      <c r="E3125" s="297">
        <v>15359.34</v>
      </c>
    </row>
    <row r="3126" spans="1:5" ht="14.4" x14ac:dyDescent="0.3">
      <c r="A3126" s="294" t="s">
        <v>3740</v>
      </c>
      <c r="B3126" s="295">
        <v>6983</v>
      </c>
      <c r="D3126" s="296" t="s">
        <v>10179</v>
      </c>
      <c r="E3126" s="297">
        <v>6983</v>
      </c>
    </row>
    <row r="3127" spans="1:5" ht="14.4" x14ac:dyDescent="0.3">
      <c r="A3127" s="294" t="s">
        <v>3741</v>
      </c>
      <c r="B3127" s="295">
        <v>116739.22</v>
      </c>
      <c r="D3127" s="296" t="s">
        <v>10180</v>
      </c>
      <c r="E3127" s="297">
        <v>116739.22</v>
      </c>
    </row>
    <row r="3128" spans="1:5" ht="14.4" x14ac:dyDescent="0.3">
      <c r="A3128" s="294" t="s">
        <v>3742</v>
      </c>
      <c r="B3128" s="295">
        <v>7070</v>
      </c>
      <c r="D3128" s="296" t="s">
        <v>10181</v>
      </c>
      <c r="E3128" s="297">
        <v>7070</v>
      </c>
    </row>
    <row r="3129" spans="1:5" ht="14.4" x14ac:dyDescent="0.3">
      <c r="A3129" s="294" t="s">
        <v>3743</v>
      </c>
      <c r="B3129" s="295">
        <v>44297.33</v>
      </c>
      <c r="D3129" s="296" t="s">
        <v>10182</v>
      </c>
      <c r="E3129" s="297">
        <v>44297.33</v>
      </c>
    </row>
    <row r="3130" spans="1:5" ht="14.4" x14ac:dyDescent="0.3">
      <c r="A3130" s="294" t="s">
        <v>3744</v>
      </c>
      <c r="B3130" s="295">
        <v>560223</v>
      </c>
      <c r="D3130" s="296" t="s">
        <v>10183</v>
      </c>
      <c r="E3130" s="297">
        <v>560223</v>
      </c>
    </row>
    <row r="3131" spans="1:5" ht="14.4" x14ac:dyDescent="0.3">
      <c r="A3131" s="294" t="s">
        <v>3745</v>
      </c>
      <c r="B3131" s="295">
        <v>38340</v>
      </c>
      <c r="D3131" s="296" t="s">
        <v>10184</v>
      </c>
      <c r="E3131" s="297">
        <v>38340</v>
      </c>
    </row>
    <row r="3132" spans="1:5" ht="14.4" x14ac:dyDescent="0.3">
      <c r="A3132" s="294" t="s">
        <v>3746</v>
      </c>
      <c r="B3132" s="295">
        <v>229638</v>
      </c>
      <c r="D3132" s="296" t="s">
        <v>10185</v>
      </c>
      <c r="E3132" s="297">
        <v>229638</v>
      </c>
    </row>
    <row r="3133" spans="1:5" ht="14.4" x14ac:dyDescent="0.3">
      <c r="A3133" s="294" t="s">
        <v>3747</v>
      </c>
      <c r="B3133" s="295">
        <v>92051.32</v>
      </c>
      <c r="D3133" s="296" t="s">
        <v>10186</v>
      </c>
      <c r="E3133" s="297">
        <v>92051.32</v>
      </c>
    </row>
    <row r="3134" spans="1:5" ht="14.4" x14ac:dyDescent="0.3">
      <c r="A3134" s="294" t="s">
        <v>3748</v>
      </c>
      <c r="B3134" s="295">
        <v>3683.84</v>
      </c>
      <c r="D3134" s="296" t="s">
        <v>10187</v>
      </c>
      <c r="E3134" s="297">
        <v>3683.84</v>
      </c>
    </row>
    <row r="3135" spans="1:5" ht="14.4" x14ac:dyDescent="0.3">
      <c r="A3135" s="294" t="s">
        <v>3749</v>
      </c>
      <c r="B3135" s="295">
        <v>31236</v>
      </c>
      <c r="D3135" s="296" t="s">
        <v>10188</v>
      </c>
      <c r="E3135" s="297">
        <v>31236</v>
      </c>
    </row>
    <row r="3136" spans="1:5" ht="14.4" x14ac:dyDescent="0.3">
      <c r="A3136" s="294" t="s">
        <v>3750</v>
      </c>
      <c r="B3136" s="295">
        <v>506002.55</v>
      </c>
      <c r="D3136" s="296" t="s">
        <v>10189</v>
      </c>
      <c r="E3136" s="297">
        <v>506002.55</v>
      </c>
    </row>
    <row r="3137" spans="1:5" ht="14.4" x14ac:dyDescent="0.3">
      <c r="A3137" s="294" t="s">
        <v>3751</v>
      </c>
      <c r="B3137" s="295">
        <v>1924381.91</v>
      </c>
      <c r="D3137" s="296" t="s">
        <v>10190</v>
      </c>
      <c r="E3137" s="297">
        <v>1924381.91</v>
      </c>
    </row>
    <row r="3138" spans="1:5" ht="14.4" x14ac:dyDescent="0.3">
      <c r="A3138" s="294" t="s">
        <v>3752</v>
      </c>
      <c r="B3138" s="295">
        <v>34791</v>
      </c>
      <c r="D3138" s="296" t="s">
        <v>10191</v>
      </c>
      <c r="E3138" s="297">
        <v>34791</v>
      </c>
    </row>
    <row r="3139" spans="1:5" ht="14.4" x14ac:dyDescent="0.3">
      <c r="A3139" s="294" t="s">
        <v>3753</v>
      </c>
      <c r="B3139" s="295">
        <v>21230</v>
      </c>
      <c r="D3139" s="296" t="s">
        <v>10192</v>
      </c>
      <c r="E3139" s="297">
        <v>21230</v>
      </c>
    </row>
    <row r="3140" spans="1:5" ht="14.4" x14ac:dyDescent="0.3">
      <c r="A3140" s="294" t="s">
        <v>3754</v>
      </c>
      <c r="B3140" s="295">
        <v>121114</v>
      </c>
      <c r="D3140" s="296" t="s">
        <v>10193</v>
      </c>
      <c r="E3140" s="297">
        <v>121114</v>
      </c>
    </row>
    <row r="3141" spans="1:5" ht="14.4" x14ac:dyDescent="0.3">
      <c r="A3141" s="294" t="s">
        <v>3755</v>
      </c>
      <c r="B3141" s="295">
        <v>1105</v>
      </c>
      <c r="D3141" s="296" t="s">
        <v>10194</v>
      </c>
      <c r="E3141" s="297">
        <v>1105</v>
      </c>
    </row>
    <row r="3142" spans="1:5" ht="14.4" x14ac:dyDescent="0.3">
      <c r="A3142" s="294" t="s">
        <v>3756</v>
      </c>
      <c r="B3142" s="295">
        <v>92793</v>
      </c>
      <c r="D3142" s="296" t="s">
        <v>10195</v>
      </c>
      <c r="E3142" s="297">
        <v>92793</v>
      </c>
    </row>
    <row r="3143" spans="1:5" ht="14.4" x14ac:dyDescent="0.3">
      <c r="A3143" s="294" t="s">
        <v>3757</v>
      </c>
      <c r="B3143" s="295">
        <v>721087.05</v>
      </c>
      <c r="D3143" s="296" t="s">
        <v>10196</v>
      </c>
      <c r="E3143" s="297">
        <v>721087.05</v>
      </c>
    </row>
    <row r="3144" spans="1:5" ht="14.4" x14ac:dyDescent="0.3">
      <c r="A3144" s="294" t="s">
        <v>3758</v>
      </c>
      <c r="B3144" s="295">
        <v>116031</v>
      </c>
      <c r="D3144" s="296" t="s">
        <v>10197</v>
      </c>
      <c r="E3144" s="297">
        <v>116031</v>
      </c>
    </row>
    <row r="3145" spans="1:5" ht="14.4" x14ac:dyDescent="0.3">
      <c r="A3145" s="294" t="s">
        <v>3759</v>
      </c>
      <c r="B3145" s="295">
        <v>87433</v>
      </c>
      <c r="D3145" s="296" t="s">
        <v>10198</v>
      </c>
      <c r="E3145" s="297">
        <v>87433</v>
      </c>
    </row>
    <row r="3146" spans="1:5" ht="14.4" x14ac:dyDescent="0.3">
      <c r="A3146" s="294" t="s">
        <v>3760</v>
      </c>
      <c r="B3146" s="295">
        <v>9143</v>
      </c>
      <c r="D3146" s="296" t="s">
        <v>10199</v>
      </c>
      <c r="E3146" s="297">
        <v>9143</v>
      </c>
    </row>
    <row r="3147" spans="1:5" ht="14.4" x14ac:dyDescent="0.3">
      <c r="A3147" s="294" t="s">
        <v>3761</v>
      </c>
      <c r="B3147" s="295">
        <v>16948</v>
      </c>
      <c r="D3147" s="296" t="s">
        <v>10200</v>
      </c>
      <c r="E3147" s="297">
        <v>16948</v>
      </c>
    </row>
    <row r="3148" spans="1:5" ht="14.4" x14ac:dyDescent="0.3">
      <c r="A3148" s="294" t="s">
        <v>3762</v>
      </c>
      <c r="B3148" s="295">
        <v>220996</v>
      </c>
      <c r="D3148" s="296" t="s">
        <v>10201</v>
      </c>
      <c r="E3148" s="297">
        <v>220996</v>
      </c>
    </row>
    <row r="3149" spans="1:5" ht="14.4" x14ac:dyDescent="0.3">
      <c r="A3149" s="294" t="s">
        <v>3763</v>
      </c>
      <c r="B3149" s="295">
        <v>390528</v>
      </c>
      <c r="D3149" s="296" t="s">
        <v>10202</v>
      </c>
      <c r="E3149" s="297">
        <v>390528</v>
      </c>
    </row>
    <row r="3150" spans="1:5" ht="14.4" x14ac:dyDescent="0.3">
      <c r="A3150" s="294" t="s">
        <v>3764</v>
      </c>
      <c r="B3150" s="295">
        <v>857370.99</v>
      </c>
      <c r="D3150" s="296" t="s">
        <v>10203</v>
      </c>
      <c r="E3150" s="297">
        <v>857370.99</v>
      </c>
    </row>
    <row r="3151" spans="1:5" ht="14.4" x14ac:dyDescent="0.3">
      <c r="A3151" s="294" t="s">
        <v>3765</v>
      </c>
      <c r="B3151" s="295">
        <v>16902</v>
      </c>
      <c r="D3151" s="296" t="s">
        <v>10204</v>
      </c>
      <c r="E3151" s="297">
        <v>16902</v>
      </c>
    </row>
    <row r="3152" spans="1:5" ht="14.4" x14ac:dyDescent="0.3">
      <c r="A3152" s="294" t="s">
        <v>3766</v>
      </c>
      <c r="B3152" s="295">
        <v>12317</v>
      </c>
      <c r="D3152" s="296" t="s">
        <v>10205</v>
      </c>
      <c r="E3152" s="297">
        <v>12317</v>
      </c>
    </row>
    <row r="3153" spans="1:5" ht="14.4" x14ac:dyDescent="0.3">
      <c r="A3153" s="294" t="s">
        <v>3767</v>
      </c>
      <c r="B3153" s="295">
        <v>5984</v>
      </c>
      <c r="D3153" s="296" t="s">
        <v>10206</v>
      </c>
      <c r="E3153" s="297">
        <v>5984</v>
      </c>
    </row>
    <row r="3154" spans="1:5" ht="14.4" x14ac:dyDescent="0.3">
      <c r="A3154" s="294" t="s">
        <v>3768</v>
      </c>
      <c r="B3154" s="295">
        <v>11561.46</v>
      </c>
      <c r="D3154" s="296" t="s">
        <v>10207</v>
      </c>
      <c r="E3154" s="297">
        <v>11561.46</v>
      </c>
    </row>
    <row r="3155" spans="1:5" ht="14.4" x14ac:dyDescent="0.3">
      <c r="A3155" s="294" t="s">
        <v>3769</v>
      </c>
      <c r="B3155" s="295">
        <v>19201</v>
      </c>
      <c r="D3155" s="296" t="s">
        <v>10208</v>
      </c>
      <c r="E3155" s="297">
        <v>19201</v>
      </c>
    </row>
    <row r="3156" spans="1:5" ht="14.4" x14ac:dyDescent="0.3">
      <c r="A3156" s="294" t="s">
        <v>3770</v>
      </c>
      <c r="B3156" s="295">
        <v>16201</v>
      </c>
      <c r="D3156" s="296" t="s">
        <v>10209</v>
      </c>
      <c r="E3156" s="297">
        <v>16201</v>
      </c>
    </row>
    <row r="3157" spans="1:5" ht="14.4" x14ac:dyDescent="0.3">
      <c r="A3157" s="294" t="s">
        <v>3771</v>
      </c>
      <c r="B3157" s="295">
        <v>35670</v>
      </c>
      <c r="D3157" s="296" t="s">
        <v>10210</v>
      </c>
      <c r="E3157" s="297">
        <v>35670</v>
      </c>
    </row>
    <row r="3158" spans="1:5" ht="14.4" x14ac:dyDescent="0.3">
      <c r="A3158" s="294" t="s">
        <v>3772</v>
      </c>
      <c r="B3158" s="295">
        <v>5601</v>
      </c>
      <c r="D3158" s="296" t="s">
        <v>10211</v>
      </c>
      <c r="E3158" s="297">
        <v>5601</v>
      </c>
    </row>
    <row r="3159" spans="1:5" ht="14.4" x14ac:dyDescent="0.3">
      <c r="A3159" s="294" t="s">
        <v>3773</v>
      </c>
      <c r="B3159" s="295">
        <v>14868</v>
      </c>
      <c r="D3159" s="296" t="s">
        <v>10212</v>
      </c>
      <c r="E3159" s="297">
        <v>14868</v>
      </c>
    </row>
    <row r="3160" spans="1:5" ht="14.4" x14ac:dyDescent="0.3">
      <c r="A3160" s="294" t="s">
        <v>3774</v>
      </c>
      <c r="B3160" s="295">
        <v>9301</v>
      </c>
      <c r="D3160" s="296" t="s">
        <v>10213</v>
      </c>
      <c r="E3160" s="297">
        <v>9301</v>
      </c>
    </row>
    <row r="3161" spans="1:5" ht="14.4" x14ac:dyDescent="0.3">
      <c r="A3161" s="294" t="s">
        <v>3775</v>
      </c>
      <c r="B3161" s="295">
        <v>8967</v>
      </c>
      <c r="D3161" s="296" t="s">
        <v>10214</v>
      </c>
      <c r="E3161" s="297">
        <v>8967</v>
      </c>
    </row>
    <row r="3162" spans="1:5" ht="14.4" x14ac:dyDescent="0.3">
      <c r="A3162" s="294" t="s">
        <v>3776</v>
      </c>
      <c r="B3162" s="295">
        <v>18536</v>
      </c>
      <c r="D3162" s="296" t="s">
        <v>10215</v>
      </c>
      <c r="E3162" s="297">
        <v>18536</v>
      </c>
    </row>
    <row r="3163" spans="1:5" ht="14.4" x14ac:dyDescent="0.3">
      <c r="A3163" s="294" t="s">
        <v>3777</v>
      </c>
      <c r="B3163" s="295">
        <v>9752</v>
      </c>
      <c r="D3163" s="296" t="s">
        <v>10216</v>
      </c>
      <c r="E3163" s="297">
        <v>9752</v>
      </c>
    </row>
    <row r="3164" spans="1:5" ht="14.4" x14ac:dyDescent="0.3">
      <c r="A3164" s="294" t="s">
        <v>3778</v>
      </c>
      <c r="B3164" s="295">
        <v>3027.2</v>
      </c>
      <c r="D3164" s="296" t="s">
        <v>10217</v>
      </c>
      <c r="E3164" s="297">
        <v>3027.2</v>
      </c>
    </row>
    <row r="3165" spans="1:5" ht="14.4" x14ac:dyDescent="0.3">
      <c r="A3165" s="294" t="s">
        <v>3779</v>
      </c>
      <c r="B3165" s="295">
        <v>239112</v>
      </c>
      <c r="D3165" s="296" t="s">
        <v>10218</v>
      </c>
      <c r="E3165" s="297">
        <v>239112</v>
      </c>
    </row>
    <row r="3166" spans="1:5" ht="14.4" x14ac:dyDescent="0.3">
      <c r="A3166" s="294" t="s">
        <v>3780</v>
      </c>
      <c r="B3166" s="295">
        <v>39405</v>
      </c>
      <c r="D3166" s="296" t="s">
        <v>10219</v>
      </c>
      <c r="E3166" s="297">
        <v>39405</v>
      </c>
    </row>
    <row r="3167" spans="1:5" ht="14.4" x14ac:dyDescent="0.3">
      <c r="A3167" s="294" t="s">
        <v>3781</v>
      </c>
      <c r="B3167" s="295">
        <v>1749399</v>
      </c>
      <c r="D3167" s="296" t="s">
        <v>10220</v>
      </c>
      <c r="E3167" s="297">
        <v>1749399</v>
      </c>
    </row>
    <row r="3168" spans="1:5" ht="14.4" x14ac:dyDescent="0.3">
      <c r="A3168" s="294" t="s">
        <v>3782</v>
      </c>
      <c r="B3168" s="295">
        <v>14552.08</v>
      </c>
      <c r="D3168" s="296" t="s">
        <v>10221</v>
      </c>
      <c r="E3168" s="297">
        <v>14552.08</v>
      </c>
    </row>
    <row r="3169" spans="1:5" ht="14.4" x14ac:dyDescent="0.3">
      <c r="A3169" s="294" t="s">
        <v>3783</v>
      </c>
      <c r="B3169" s="295">
        <v>11674</v>
      </c>
      <c r="D3169" s="296" t="s">
        <v>10222</v>
      </c>
      <c r="E3169" s="297">
        <v>11674</v>
      </c>
    </row>
    <row r="3170" spans="1:5" ht="14.4" x14ac:dyDescent="0.3">
      <c r="A3170" s="294" t="s">
        <v>3784</v>
      </c>
      <c r="B3170" s="295">
        <v>23331</v>
      </c>
      <c r="D3170" s="296" t="s">
        <v>10223</v>
      </c>
      <c r="E3170" s="297">
        <v>23331</v>
      </c>
    </row>
    <row r="3171" spans="1:5" ht="14.4" x14ac:dyDescent="0.3">
      <c r="A3171" s="294" t="s">
        <v>3785</v>
      </c>
      <c r="B3171" s="295">
        <v>16840</v>
      </c>
      <c r="D3171" s="296" t="s">
        <v>10224</v>
      </c>
      <c r="E3171" s="297">
        <v>16840</v>
      </c>
    </row>
    <row r="3172" spans="1:5" ht="14.4" x14ac:dyDescent="0.3">
      <c r="A3172" s="294" t="s">
        <v>3786</v>
      </c>
      <c r="B3172" s="295">
        <v>8567.9500000000007</v>
      </c>
      <c r="D3172" s="296" t="s">
        <v>10225</v>
      </c>
      <c r="E3172" s="297">
        <v>8567.9500000000007</v>
      </c>
    </row>
    <row r="3173" spans="1:5" ht="14.4" x14ac:dyDescent="0.3">
      <c r="A3173" s="294" t="s">
        <v>3787</v>
      </c>
      <c r="B3173" s="295">
        <v>322920</v>
      </c>
      <c r="D3173" s="296" t="s">
        <v>10226</v>
      </c>
      <c r="E3173" s="297">
        <v>322920</v>
      </c>
    </row>
    <row r="3174" spans="1:5" ht="14.4" x14ac:dyDescent="0.3">
      <c r="A3174" s="294" t="s">
        <v>3788</v>
      </c>
      <c r="B3174" s="295">
        <v>13086.34</v>
      </c>
      <c r="D3174" s="296" t="s">
        <v>10227</v>
      </c>
      <c r="E3174" s="297">
        <v>13086.34</v>
      </c>
    </row>
    <row r="3175" spans="1:5" ht="14.4" x14ac:dyDescent="0.3">
      <c r="A3175" s="294" t="s">
        <v>3789</v>
      </c>
      <c r="B3175" s="295">
        <v>15390</v>
      </c>
      <c r="D3175" s="296" t="s">
        <v>10228</v>
      </c>
      <c r="E3175" s="297">
        <v>15390</v>
      </c>
    </row>
    <row r="3176" spans="1:5" ht="14.4" x14ac:dyDescent="0.3">
      <c r="A3176" s="294" t="s">
        <v>3692</v>
      </c>
      <c r="B3176" s="295">
        <v>1152623</v>
      </c>
      <c r="D3176" s="296" t="s">
        <v>10229</v>
      </c>
      <c r="E3176" s="297">
        <v>1152623</v>
      </c>
    </row>
    <row r="3177" spans="1:5" ht="14.4" x14ac:dyDescent="0.3">
      <c r="A3177" s="294" t="s">
        <v>3790</v>
      </c>
      <c r="B3177" s="295">
        <v>50141</v>
      </c>
      <c r="D3177" s="296" t="s">
        <v>10230</v>
      </c>
      <c r="E3177" s="297">
        <v>50141</v>
      </c>
    </row>
    <row r="3178" spans="1:5" ht="14.4" x14ac:dyDescent="0.3">
      <c r="A3178" s="294" t="s">
        <v>3791</v>
      </c>
      <c r="B3178" s="295">
        <v>57378</v>
      </c>
      <c r="D3178" s="296" t="s">
        <v>10231</v>
      </c>
      <c r="E3178" s="297">
        <v>57378</v>
      </c>
    </row>
    <row r="3179" spans="1:5" ht="14.4" x14ac:dyDescent="0.3">
      <c r="A3179" s="294" t="s">
        <v>3792</v>
      </c>
      <c r="B3179" s="295">
        <v>6156</v>
      </c>
      <c r="D3179" s="296" t="s">
        <v>10232</v>
      </c>
      <c r="E3179" s="297">
        <v>6156</v>
      </c>
    </row>
    <row r="3180" spans="1:5" ht="14.4" x14ac:dyDescent="0.3">
      <c r="A3180" s="294" t="s">
        <v>3793</v>
      </c>
      <c r="B3180" s="295">
        <v>8777</v>
      </c>
      <c r="D3180" s="296" t="s">
        <v>10233</v>
      </c>
      <c r="E3180" s="297">
        <v>8777</v>
      </c>
    </row>
    <row r="3181" spans="1:5" ht="14.4" x14ac:dyDescent="0.3">
      <c r="A3181" s="294" t="s">
        <v>3794</v>
      </c>
      <c r="B3181" s="295">
        <v>68585</v>
      </c>
      <c r="D3181" s="296" t="s">
        <v>10234</v>
      </c>
      <c r="E3181" s="297">
        <v>68585</v>
      </c>
    </row>
    <row r="3182" spans="1:5" ht="14.4" x14ac:dyDescent="0.3">
      <c r="A3182" s="294" t="s">
        <v>3795</v>
      </c>
      <c r="B3182" s="295">
        <v>41460.800000000003</v>
      </c>
      <c r="D3182" s="296" t="s">
        <v>10235</v>
      </c>
      <c r="E3182" s="297">
        <v>41460.800000000003</v>
      </c>
    </row>
    <row r="3183" spans="1:5" ht="14.4" x14ac:dyDescent="0.3">
      <c r="A3183" s="294" t="s">
        <v>3796</v>
      </c>
      <c r="B3183" s="295">
        <v>298533</v>
      </c>
      <c r="D3183" s="296" t="s">
        <v>10236</v>
      </c>
      <c r="E3183" s="297">
        <v>298533</v>
      </c>
    </row>
    <row r="3184" spans="1:5" ht="14.4" x14ac:dyDescent="0.3">
      <c r="A3184" s="294" t="s">
        <v>3797</v>
      </c>
      <c r="B3184" s="295">
        <v>44121</v>
      </c>
      <c r="D3184" s="296" t="s">
        <v>10237</v>
      </c>
      <c r="E3184" s="297">
        <v>44121</v>
      </c>
    </row>
    <row r="3185" spans="1:5" ht="14.4" x14ac:dyDescent="0.3">
      <c r="A3185" s="294" t="s">
        <v>3798</v>
      </c>
      <c r="B3185" s="295">
        <v>20560</v>
      </c>
      <c r="D3185" s="296" t="s">
        <v>10238</v>
      </c>
      <c r="E3185" s="297">
        <v>20560</v>
      </c>
    </row>
    <row r="3186" spans="1:5" ht="14.4" x14ac:dyDescent="0.3">
      <c r="A3186" s="294" t="s">
        <v>3799</v>
      </c>
      <c r="B3186" s="295">
        <v>122917</v>
      </c>
      <c r="D3186" s="296" t="s">
        <v>10239</v>
      </c>
      <c r="E3186" s="297">
        <v>122917</v>
      </c>
    </row>
    <row r="3187" spans="1:5" ht="14.4" x14ac:dyDescent="0.3">
      <c r="A3187" s="294" t="s">
        <v>3800</v>
      </c>
      <c r="B3187" s="295">
        <v>2378529</v>
      </c>
      <c r="D3187" s="296" t="s">
        <v>10240</v>
      </c>
      <c r="E3187" s="297">
        <v>2378529</v>
      </c>
    </row>
    <row r="3188" spans="1:5" ht="14.4" x14ac:dyDescent="0.3">
      <c r="A3188" s="294" t="s">
        <v>3801</v>
      </c>
      <c r="B3188" s="295">
        <v>25039</v>
      </c>
      <c r="D3188" s="296" t="s">
        <v>10241</v>
      </c>
      <c r="E3188" s="297">
        <v>25039</v>
      </c>
    </row>
    <row r="3189" spans="1:5" ht="14.4" x14ac:dyDescent="0.3">
      <c r="A3189" s="294" t="s">
        <v>3802</v>
      </c>
      <c r="B3189" s="295">
        <v>11265</v>
      </c>
      <c r="D3189" s="296" t="s">
        <v>10242</v>
      </c>
      <c r="E3189" s="297">
        <v>11265</v>
      </c>
    </row>
    <row r="3190" spans="1:5" ht="14.4" x14ac:dyDescent="0.3">
      <c r="A3190" s="294" t="s">
        <v>3803</v>
      </c>
      <c r="B3190" s="295">
        <v>33004</v>
      </c>
      <c r="D3190" s="296" t="s">
        <v>10243</v>
      </c>
      <c r="E3190" s="297">
        <v>33004</v>
      </c>
    </row>
    <row r="3191" spans="1:5" ht="14.4" x14ac:dyDescent="0.3">
      <c r="A3191" s="294" t="s">
        <v>3804</v>
      </c>
      <c r="B3191" s="295">
        <v>1794.13</v>
      </c>
      <c r="D3191" s="296" t="s">
        <v>10244</v>
      </c>
      <c r="E3191" s="297">
        <v>1794.13</v>
      </c>
    </row>
    <row r="3192" spans="1:5" ht="14.4" x14ac:dyDescent="0.3">
      <c r="A3192" s="294" t="s">
        <v>3805</v>
      </c>
      <c r="B3192" s="295">
        <v>40734.58</v>
      </c>
      <c r="D3192" s="296" t="s">
        <v>10245</v>
      </c>
      <c r="E3192" s="297">
        <v>40734.58</v>
      </c>
    </row>
    <row r="3193" spans="1:5" ht="14.4" x14ac:dyDescent="0.3">
      <c r="A3193" s="294" t="s">
        <v>3806</v>
      </c>
      <c r="B3193" s="295">
        <v>25527</v>
      </c>
      <c r="D3193" s="296" t="s">
        <v>10246</v>
      </c>
      <c r="E3193" s="297">
        <v>25527</v>
      </c>
    </row>
    <row r="3194" spans="1:5" ht="14.4" x14ac:dyDescent="0.3">
      <c r="A3194" s="294" t="s">
        <v>3807</v>
      </c>
      <c r="B3194" s="295">
        <v>25947</v>
      </c>
      <c r="D3194" s="296" t="s">
        <v>10247</v>
      </c>
      <c r="E3194" s="297">
        <v>25947</v>
      </c>
    </row>
    <row r="3195" spans="1:5" ht="14.4" x14ac:dyDescent="0.3">
      <c r="A3195" s="294" t="s">
        <v>3808</v>
      </c>
      <c r="B3195" s="295">
        <v>14346</v>
      </c>
      <c r="D3195" s="296" t="s">
        <v>10248</v>
      </c>
      <c r="E3195" s="297">
        <v>14346</v>
      </c>
    </row>
    <row r="3196" spans="1:5" ht="14.4" x14ac:dyDescent="0.3">
      <c r="A3196" s="294" t="s">
        <v>3809</v>
      </c>
      <c r="B3196" s="295">
        <v>22025</v>
      </c>
      <c r="D3196" s="296" t="s">
        <v>10249</v>
      </c>
      <c r="E3196" s="297">
        <v>22025</v>
      </c>
    </row>
    <row r="3197" spans="1:5" ht="14.4" x14ac:dyDescent="0.3">
      <c r="A3197" s="294" t="s">
        <v>3810</v>
      </c>
      <c r="B3197" s="295">
        <v>8638</v>
      </c>
      <c r="D3197" s="296" t="s">
        <v>10250</v>
      </c>
      <c r="E3197" s="297">
        <v>8638</v>
      </c>
    </row>
    <row r="3198" spans="1:5" ht="14.4" x14ac:dyDescent="0.3">
      <c r="A3198" s="294" t="s">
        <v>3811</v>
      </c>
      <c r="B3198" s="295">
        <v>10625</v>
      </c>
      <c r="D3198" s="296" t="s">
        <v>10251</v>
      </c>
      <c r="E3198" s="297">
        <v>10625</v>
      </c>
    </row>
    <row r="3199" spans="1:5" ht="14.4" x14ac:dyDescent="0.3">
      <c r="A3199" s="294" t="s">
        <v>3812</v>
      </c>
      <c r="B3199" s="295">
        <v>51856.87</v>
      </c>
      <c r="D3199" s="296" t="s">
        <v>10252</v>
      </c>
      <c r="E3199" s="297">
        <v>51856.87</v>
      </c>
    </row>
    <row r="3200" spans="1:5" ht="14.4" x14ac:dyDescent="0.3">
      <c r="A3200" s="294" t="s">
        <v>3813</v>
      </c>
      <c r="B3200" s="295">
        <v>112139</v>
      </c>
      <c r="D3200" s="296" t="s">
        <v>10253</v>
      </c>
      <c r="E3200" s="297">
        <v>112139</v>
      </c>
    </row>
    <row r="3201" spans="1:5" ht="14.4" x14ac:dyDescent="0.3">
      <c r="A3201" s="294" t="s">
        <v>3814</v>
      </c>
      <c r="B3201" s="295">
        <v>32095</v>
      </c>
      <c r="D3201" s="296" t="s">
        <v>10254</v>
      </c>
      <c r="E3201" s="297">
        <v>32095</v>
      </c>
    </row>
    <row r="3202" spans="1:5" ht="14.4" x14ac:dyDescent="0.3">
      <c r="A3202" s="294" t="s">
        <v>3815</v>
      </c>
      <c r="B3202" s="295">
        <v>20600</v>
      </c>
      <c r="D3202" s="296" t="s">
        <v>10255</v>
      </c>
      <c r="E3202" s="297">
        <v>20600</v>
      </c>
    </row>
    <row r="3203" spans="1:5" ht="14.4" x14ac:dyDescent="0.3">
      <c r="A3203" s="294" t="s">
        <v>3816</v>
      </c>
      <c r="B3203" s="295">
        <v>6960.65</v>
      </c>
      <c r="D3203" s="296" t="s">
        <v>10256</v>
      </c>
      <c r="E3203" s="297">
        <v>6960.65</v>
      </c>
    </row>
    <row r="3204" spans="1:5" ht="14.4" x14ac:dyDescent="0.3">
      <c r="A3204" s="294" t="s">
        <v>3817</v>
      </c>
      <c r="B3204" s="295">
        <v>836441</v>
      </c>
      <c r="D3204" s="296" t="s">
        <v>10257</v>
      </c>
      <c r="E3204" s="297">
        <v>836441</v>
      </c>
    </row>
    <row r="3205" spans="1:5" ht="14.4" x14ac:dyDescent="0.3">
      <c r="A3205" s="294" t="s">
        <v>3818</v>
      </c>
      <c r="B3205" s="295">
        <v>10706</v>
      </c>
      <c r="D3205" s="296" t="s">
        <v>10258</v>
      </c>
      <c r="E3205" s="297">
        <v>10706</v>
      </c>
    </row>
    <row r="3206" spans="1:5" ht="14.4" x14ac:dyDescent="0.3">
      <c r="A3206" s="294" t="s">
        <v>3819</v>
      </c>
      <c r="B3206" s="295">
        <v>252376</v>
      </c>
      <c r="D3206" s="296" t="s">
        <v>10259</v>
      </c>
      <c r="E3206" s="297">
        <v>252376</v>
      </c>
    </row>
    <row r="3207" spans="1:5" ht="14.4" x14ac:dyDescent="0.3">
      <c r="A3207" s="294" t="s">
        <v>3820</v>
      </c>
      <c r="B3207" s="295">
        <v>11125</v>
      </c>
      <c r="D3207" s="296" t="s">
        <v>10260</v>
      </c>
      <c r="E3207" s="297">
        <v>11125</v>
      </c>
    </row>
    <row r="3208" spans="1:5" ht="14.4" x14ac:dyDescent="0.3">
      <c r="A3208" s="294" t="s">
        <v>3821</v>
      </c>
      <c r="B3208" s="295">
        <v>442135</v>
      </c>
      <c r="D3208" s="296" t="s">
        <v>10261</v>
      </c>
      <c r="E3208" s="297">
        <v>442135</v>
      </c>
    </row>
    <row r="3209" spans="1:5" ht="14.4" x14ac:dyDescent="0.3">
      <c r="A3209" s="294" t="s">
        <v>3822</v>
      </c>
      <c r="B3209" s="295">
        <v>6600</v>
      </c>
      <c r="D3209" s="296" t="s">
        <v>10262</v>
      </c>
      <c r="E3209" s="297">
        <v>6600</v>
      </c>
    </row>
    <row r="3210" spans="1:5" ht="14.4" x14ac:dyDescent="0.3">
      <c r="A3210" s="294" t="s">
        <v>3823</v>
      </c>
      <c r="B3210" s="295">
        <v>10792</v>
      </c>
      <c r="D3210" s="296" t="s">
        <v>10263</v>
      </c>
      <c r="E3210" s="297">
        <v>10792</v>
      </c>
    </row>
    <row r="3211" spans="1:5" ht="14.4" x14ac:dyDescent="0.3">
      <c r="A3211" s="294" t="s">
        <v>3824</v>
      </c>
      <c r="B3211" s="295">
        <v>380502</v>
      </c>
      <c r="D3211" s="296" t="s">
        <v>10264</v>
      </c>
      <c r="E3211" s="297">
        <v>380502</v>
      </c>
    </row>
    <row r="3212" spans="1:5" ht="14.4" x14ac:dyDescent="0.3">
      <c r="A3212" s="294" t="s">
        <v>3825</v>
      </c>
      <c r="B3212" s="295">
        <v>31138.400000000001</v>
      </c>
      <c r="D3212" s="296" t="s">
        <v>10265</v>
      </c>
      <c r="E3212" s="297">
        <v>31138.400000000001</v>
      </c>
    </row>
    <row r="3213" spans="1:5" ht="14.4" x14ac:dyDescent="0.3">
      <c r="A3213" s="294" t="s">
        <v>3826</v>
      </c>
      <c r="B3213" s="295">
        <v>696832</v>
      </c>
      <c r="D3213" s="296" t="s">
        <v>10266</v>
      </c>
      <c r="E3213" s="297">
        <v>696832</v>
      </c>
    </row>
    <row r="3214" spans="1:5" ht="14.4" x14ac:dyDescent="0.3">
      <c r="A3214" s="294" t="s">
        <v>3827</v>
      </c>
      <c r="B3214" s="295">
        <v>205823</v>
      </c>
      <c r="D3214" s="296" t="s">
        <v>10267</v>
      </c>
      <c r="E3214" s="297">
        <v>205823</v>
      </c>
    </row>
    <row r="3215" spans="1:5" ht="14.4" x14ac:dyDescent="0.3">
      <c r="A3215" s="294" t="s">
        <v>3828</v>
      </c>
      <c r="B3215" s="295">
        <v>20069</v>
      </c>
      <c r="D3215" s="296" t="s">
        <v>10268</v>
      </c>
      <c r="E3215" s="297">
        <v>20069</v>
      </c>
    </row>
    <row r="3216" spans="1:5" ht="14.4" x14ac:dyDescent="0.3">
      <c r="A3216" s="294" t="s">
        <v>3829</v>
      </c>
      <c r="B3216" s="295">
        <v>2246.85</v>
      </c>
      <c r="D3216" s="296" t="s">
        <v>10269</v>
      </c>
      <c r="E3216" s="297">
        <v>2246.85</v>
      </c>
    </row>
    <row r="3217" spans="1:5" ht="14.4" x14ac:dyDescent="0.3">
      <c r="A3217" s="294" t="s">
        <v>3830</v>
      </c>
      <c r="B3217" s="295">
        <v>64386</v>
      </c>
      <c r="D3217" s="296" t="s">
        <v>10270</v>
      </c>
      <c r="E3217" s="297">
        <v>64386</v>
      </c>
    </row>
    <row r="3218" spans="1:5" ht="14.4" x14ac:dyDescent="0.3">
      <c r="A3218" s="294" t="s">
        <v>3831</v>
      </c>
      <c r="B3218" s="295">
        <v>95217</v>
      </c>
      <c r="D3218" s="296" t="s">
        <v>10271</v>
      </c>
      <c r="E3218" s="297">
        <v>95217</v>
      </c>
    </row>
    <row r="3219" spans="1:5" ht="14.4" x14ac:dyDescent="0.3">
      <c r="A3219" s="294" t="s">
        <v>3832</v>
      </c>
      <c r="B3219" s="295">
        <v>6167</v>
      </c>
      <c r="D3219" s="296" t="s">
        <v>10272</v>
      </c>
      <c r="E3219" s="297">
        <v>6167</v>
      </c>
    </row>
    <row r="3220" spans="1:5" ht="14.4" x14ac:dyDescent="0.3">
      <c r="A3220" s="294" t="s">
        <v>3833</v>
      </c>
      <c r="B3220" s="295">
        <v>1472408.92</v>
      </c>
      <c r="D3220" s="296" t="s">
        <v>10273</v>
      </c>
      <c r="E3220" s="297">
        <v>1472408.92</v>
      </c>
    </row>
    <row r="3221" spans="1:5" ht="14.4" x14ac:dyDescent="0.3">
      <c r="A3221" s="294" t="s">
        <v>3834</v>
      </c>
      <c r="B3221" s="295">
        <v>37152</v>
      </c>
      <c r="D3221" s="296" t="s">
        <v>10274</v>
      </c>
      <c r="E3221" s="297">
        <v>37152</v>
      </c>
    </row>
    <row r="3222" spans="1:5" ht="14.4" x14ac:dyDescent="0.3">
      <c r="A3222" s="294" t="s">
        <v>3835</v>
      </c>
      <c r="B3222" s="295">
        <v>28051</v>
      </c>
      <c r="D3222" s="296" t="s">
        <v>10275</v>
      </c>
      <c r="E3222" s="297">
        <v>28051</v>
      </c>
    </row>
    <row r="3223" spans="1:5" ht="14.4" x14ac:dyDescent="0.3">
      <c r="A3223" s="294" t="s">
        <v>3836</v>
      </c>
      <c r="B3223" s="295">
        <v>38833.919999999998</v>
      </c>
      <c r="D3223" s="296" t="s">
        <v>10276</v>
      </c>
      <c r="E3223" s="297">
        <v>38833.919999999998</v>
      </c>
    </row>
    <row r="3224" spans="1:5" ht="14.4" x14ac:dyDescent="0.3">
      <c r="A3224" s="294" t="s">
        <v>3693</v>
      </c>
      <c r="B3224" s="295">
        <v>378685</v>
      </c>
      <c r="D3224" s="296" t="s">
        <v>10277</v>
      </c>
      <c r="E3224" s="297">
        <v>378685</v>
      </c>
    </row>
    <row r="3225" spans="1:5" ht="14.4" x14ac:dyDescent="0.3">
      <c r="A3225" s="294" t="s">
        <v>3837</v>
      </c>
      <c r="B3225" s="295">
        <v>12293</v>
      </c>
      <c r="D3225" s="296" t="s">
        <v>10278</v>
      </c>
      <c r="E3225" s="297">
        <v>12293</v>
      </c>
    </row>
    <row r="3226" spans="1:5" ht="14.4" x14ac:dyDescent="0.3">
      <c r="A3226" s="294" t="s">
        <v>3838</v>
      </c>
      <c r="B3226" s="295">
        <v>335449</v>
      </c>
      <c r="D3226" s="296" t="s">
        <v>10279</v>
      </c>
      <c r="E3226" s="297">
        <v>335449</v>
      </c>
    </row>
    <row r="3227" spans="1:5" ht="14.4" x14ac:dyDescent="0.3">
      <c r="A3227" s="294" t="s">
        <v>3839</v>
      </c>
      <c r="B3227" s="295">
        <v>6575.43</v>
      </c>
      <c r="D3227" s="296" t="s">
        <v>10280</v>
      </c>
      <c r="E3227" s="297">
        <v>6575.43</v>
      </c>
    </row>
    <row r="3228" spans="1:5" ht="14.4" x14ac:dyDescent="0.3">
      <c r="A3228" s="294" t="s">
        <v>3840</v>
      </c>
      <c r="B3228" s="295">
        <v>412203</v>
      </c>
      <c r="D3228" s="296" t="s">
        <v>10281</v>
      </c>
      <c r="E3228" s="297">
        <v>412203</v>
      </c>
    </row>
    <row r="3229" spans="1:5" ht="14.4" x14ac:dyDescent="0.3">
      <c r="A3229" s="294" t="s">
        <v>3841</v>
      </c>
      <c r="B3229" s="295">
        <v>77680</v>
      </c>
      <c r="D3229" s="296" t="s">
        <v>10282</v>
      </c>
      <c r="E3229" s="297">
        <v>77680</v>
      </c>
    </row>
    <row r="3230" spans="1:5" ht="14.4" x14ac:dyDescent="0.3">
      <c r="A3230" s="294" t="s">
        <v>3842</v>
      </c>
      <c r="B3230" s="295">
        <v>134198</v>
      </c>
      <c r="D3230" s="296" t="s">
        <v>10283</v>
      </c>
      <c r="E3230" s="297">
        <v>134198</v>
      </c>
    </row>
    <row r="3231" spans="1:5" ht="14.4" x14ac:dyDescent="0.3">
      <c r="A3231" s="294" t="s">
        <v>3843</v>
      </c>
      <c r="B3231" s="295">
        <v>83887</v>
      </c>
      <c r="D3231" s="296" t="s">
        <v>10284</v>
      </c>
      <c r="E3231" s="297">
        <v>83887</v>
      </c>
    </row>
    <row r="3232" spans="1:5" ht="14.4" x14ac:dyDescent="0.3">
      <c r="A3232" s="294" t="s">
        <v>3844</v>
      </c>
      <c r="B3232" s="295">
        <v>117085</v>
      </c>
      <c r="D3232" s="296" t="s">
        <v>10285</v>
      </c>
      <c r="E3232" s="297">
        <v>117085</v>
      </c>
    </row>
    <row r="3233" spans="1:5" ht="14.4" x14ac:dyDescent="0.3">
      <c r="A3233" s="294" t="s">
        <v>3845</v>
      </c>
      <c r="B3233" s="295">
        <v>16509</v>
      </c>
      <c r="D3233" s="296" t="s">
        <v>10286</v>
      </c>
      <c r="E3233" s="297">
        <v>16509</v>
      </c>
    </row>
    <row r="3234" spans="1:5" ht="14.4" x14ac:dyDescent="0.3">
      <c r="A3234" s="294" t="s">
        <v>3846</v>
      </c>
      <c r="B3234" s="295">
        <v>233750</v>
      </c>
      <c r="D3234" s="296" t="s">
        <v>10287</v>
      </c>
      <c r="E3234" s="297">
        <v>233750</v>
      </c>
    </row>
    <row r="3235" spans="1:5" ht="14.4" x14ac:dyDescent="0.3">
      <c r="A3235" s="294" t="s">
        <v>3847</v>
      </c>
      <c r="B3235" s="295">
        <v>2418418.89</v>
      </c>
      <c r="D3235" s="296" t="s">
        <v>10288</v>
      </c>
      <c r="E3235" s="297">
        <v>2418418.89</v>
      </c>
    </row>
    <row r="3236" spans="1:5" ht="14.4" x14ac:dyDescent="0.3">
      <c r="A3236" s="294" t="s">
        <v>3848</v>
      </c>
      <c r="B3236" s="295">
        <v>9197.98</v>
      </c>
      <c r="D3236" s="296" t="s">
        <v>10289</v>
      </c>
      <c r="E3236" s="297">
        <v>9197.98</v>
      </c>
    </row>
    <row r="3237" spans="1:5" ht="14.4" x14ac:dyDescent="0.3">
      <c r="A3237" s="294" t="s">
        <v>3849</v>
      </c>
      <c r="B3237" s="295">
        <v>33913</v>
      </c>
      <c r="D3237" s="296" t="s">
        <v>10290</v>
      </c>
      <c r="E3237" s="297">
        <v>33913</v>
      </c>
    </row>
    <row r="3238" spans="1:5" ht="14.4" x14ac:dyDescent="0.3">
      <c r="A3238" s="294" t="s">
        <v>3850</v>
      </c>
      <c r="B3238" s="295">
        <v>6027</v>
      </c>
      <c r="D3238" s="296" t="s">
        <v>10291</v>
      </c>
      <c r="E3238" s="297">
        <v>6027</v>
      </c>
    </row>
    <row r="3239" spans="1:5" ht="14.4" x14ac:dyDescent="0.3">
      <c r="A3239" s="294" t="s">
        <v>3851</v>
      </c>
      <c r="B3239" s="295">
        <v>19873</v>
      </c>
      <c r="D3239" s="296" t="s">
        <v>10292</v>
      </c>
      <c r="E3239" s="297">
        <v>19873</v>
      </c>
    </row>
    <row r="3240" spans="1:5" ht="14.4" x14ac:dyDescent="0.3">
      <c r="A3240" s="294" t="s">
        <v>3852</v>
      </c>
      <c r="B3240" s="295">
        <v>22554.57</v>
      </c>
      <c r="D3240" s="296" t="s">
        <v>10293</v>
      </c>
      <c r="E3240" s="297">
        <v>22554.57</v>
      </c>
    </row>
    <row r="3241" spans="1:5" ht="14.4" x14ac:dyDescent="0.3">
      <c r="A3241" s="294" t="s">
        <v>3853</v>
      </c>
      <c r="B3241" s="295">
        <v>11888.33</v>
      </c>
      <c r="D3241" s="296" t="s">
        <v>10294</v>
      </c>
      <c r="E3241" s="297">
        <v>11888.33</v>
      </c>
    </row>
    <row r="3242" spans="1:5" ht="14.4" x14ac:dyDescent="0.3">
      <c r="A3242" s="294" t="s">
        <v>3854</v>
      </c>
      <c r="B3242" s="295">
        <v>4426.8999999999996</v>
      </c>
      <c r="D3242" s="296" t="s">
        <v>10295</v>
      </c>
      <c r="E3242" s="297">
        <v>4426.8999999999996</v>
      </c>
    </row>
    <row r="3243" spans="1:5" ht="14.4" x14ac:dyDescent="0.3">
      <c r="A3243" s="294" t="s">
        <v>3855</v>
      </c>
      <c r="B3243" s="295">
        <v>13846</v>
      </c>
      <c r="D3243" s="296" t="s">
        <v>10296</v>
      </c>
      <c r="E3243" s="297">
        <v>13846</v>
      </c>
    </row>
    <row r="3244" spans="1:5" ht="14.4" x14ac:dyDescent="0.3">
      <c r="A3244" s="294" t="s">
        <v>3856</v>
      </c>
      <c r="B3244" s="295">
        <v>16886</v>
      </c>
      <c r="D3244" s="296" t="s">
        <v>10297</v>
      </c>
      <c r="E3244" s="297">
        <v>16886</v>
      </c>
    </row>
    <row r="3245" spans="1:5" ht="14.4" x14ac:dyDescent="0.3">
      <c r="A3245" s="294" t="s">
        <v>3857</v>
      </c>
      <c r="B3245" s="295">
        <v>2197</v>
      </c>
      <c r="D3245" s="296" t="s">
        <v>10298</v>
      </c>
      <c r="E3245" s="297">
        <v>2197</v>
      </c>
    </row>
    <row r="3246" spans="1:5" ht="14.4" x14ac:dyDescent="0.3">
      <c r="A3246" s="294" t="s">
        <v>3858</v>
      </c>
      <c r="B3246" s="295">
        <v>125.96</v>
      </c>
      <c r="D3246" s="296" t="s">
        <v>10299</v>
      </c>
      <c r="E3246" s="297">
        <v>125.96</v>
      </c>
    </row>
    <row r="3247" spans="1:5" ht="14.4" x14ac:dyDescent="0.3">
      <c r="A3247" s="294" t="s">
        <v>3859</v>
      </c>
      <c r="B3247" s="295">
        <v>5720</v>
      </c>
      <c r="D3247" s="296" t="s">
        <v>10300</v>
      </c>
      <c r="E3247" s="297">
        <v>5720</v>
      </c>
    </row>
    <row r="3248" spans="1:5" ht="14.4" x14ac:dyDescent="0.3">
      <c r="A3248" s="294" t="s">
        <v>3860</v>
      </c>
      <c r="B3248" s="295">
        <v>23363</v>
      </c>
      <c r="D3248" s="296" t="s">
        <v>10301</v>
      </c>
      <c r="E3248" s="297">
        <v>23363</v>
      </c>
    </row>
    <row r="3249" spans="1:5" ht="14.4" x14ac:dyDescent="0.3">
      <c r="A3249" s="294" t="s">
        <v>3861</v>
      </c>
      <c r="B3249" s="295">
        <v>5946</v>
      </c>
      <c r="D3249" s="296" t="s">
        <v>10302</v>
      </c>
      <c r="E3249" s="297">
        <v>5946</v>
      </c>
    </row>
    <row r="3250" spans="1:5" ht="14.4" x14ac:dyDescent="0.3">
      <c r="A3250" s="294" t="s">
        <v>3862</v>
      </c>
      <c r="B3250" s="295">
        <v>69873.990000000005</v>
      </c>
      <c r="D3250" s="296" t="s">
        <v>10303</v>
      </c>
      <c r="E3250" s="297">
        <v>69873.990000000005</v>
      </c>
    </row>
    <row r="3251" spans="1:5" ht="14.4" x14ac:dyDescent="0.3">
      <c r="A3251" s="294" t="s">
        <v>3863</v>
      </c>
      <c r="B3251" s="295">
        <v>2477.7800000000002</v>
      </c>
      <c r="D3251" s="296" t="s">
        <v>10304</v>
      </c>
      <c r="E3251" s="297">
        <v>2477.7800000000002</v>
      </c>
    </row>
    <row r="3252" spans="1:5" ht="14.4" x14ac:dyDescent="0.3">
      <c r="A3252" s="294" t="s">
        <v>3864</v>
      </c>
      <c r="B3252" s="295">
        <v>3926</v>
      </c>
      <c r="D3252" s="296" t="s">
        <v>10305</v>
      </c>
      <c r="E3252" s="297">
        <v>3926</v>
      </c>
    </row>
    <row r="3253" spans="1:5" ht="14.4" x14ac:dyDescent="0.3">
      <c r="A3253" s="294" t="s">
        <v>3865</v>
      </c>
      <c r="B3253" s="295">
        <v>3606.25</v>
      </c>
      <c r="D3253" s="296" t="s">
        <v>10306</v>
      </c>
      <c r="E3253" s="297">
        <v>3606.25</v>
      </c>
    </row>
    <row r="3254" spans="1:5" ht="14.4" x14ac:dyDescent="0.3">
      <c r="A3254" s="294" t="s">
        <v>3866</v>
      </c>
      <c r="B3254" s="295">
        <v>2051.1</v>
      </c>
      <c r="D3254" s="296" t="s">
        <v>10307</v>
      </c>
      <c r="E3254" s="297">
        <v>2051.1</v>
      </c>
    </row>
    <row r="3255" spans="1:5" ht="14.4" x14ac:dyDescent="0.3">
      <c r="A3255" s="294" t="s">
        <v>3867</v>
      </c>
      <c r="B3255" s="295">
        <v>2003</v>
      </c>
      <c r="D3255" s="296" t="s">
        <v>10308</v>
      </c>
      <c r="E3255" s="297">
        <v>2003</v>
      </c>
    </row>
    <row r="3256" spans="1:5" ht="14.4" x14ac:dyDescent="0.3">
      <c r="A3256" s="294" t="s">
        <v>3868</v>
      </c>
      <c r="B3256" s="295">
        <v>14493</v>
      </c>
      <c r="D3256" s="296" t="s">
        <v>10309</v>
      </c>
      <c r="E3256" s="297">
        <v>14493</v>
      </c>
    </row>
    <row r="3257" spans="1:5" ht="14.4" x14ac:dyDescent="0.3">
      <c r="A3257" s="294" t="s">
        <v>3869</v>
      </c>
      <c r="B3257" s="295">
        <v>11730</v>
      </c>
      <c r="D3257" s="296" t="s">
        <v>10310</v>
      </c>
      <c r="E3257" s="297">
        <v>11730</v>
      </c>
    </row>
    <row r="3258" spans="1:5" ht="14.4" x14ac:dyDescent="0.3">
      <c r="A3258" s="294" t="s">
        <v>3870</v>
      </c>
      <c r="B3258" s="295">
        <v>3231</v>
      </c>
      <c r="D3258" s="296" t="s">
        <v>10311</v>
      </c>
      <c r="E3258" s="297">
        <v>3231</v>
      </c>
    </row>
    <row r="3259" spans="1:5" ht="14.4" x14ac:dyDescent="0.3">
      <c r="A3259" s="294" t="s">
        <v>3871</v>
      </c>
      <c r="B3259" s="295">
        <v>7836</v>
      </c>
      <c r="D3259" s="296" t="s">
        <v>10312</v>
      </c>
      <c r="E3259" s="297">
        <v>7836</v>
      </c>
    </row>
    <row r="3260" spans="1:5" ht="14.4" x14ac:dyDescent="0.3">
      <c r="A3260" s="294" t="s">
        <v>3872</v>
      </c>
      <c r="B3260" s="295">
        <v>1939</v>
      </c>
      <c r="D3260" s="296" t="s">
        <v>10313</v>
      </c>
      <c r="E3260" s="297">
        <v>1939</v>
      </c>
    </row>
    <row r="3261" spans="1:5" ht="14.4" x14ac:dyDescent="0.3">
      <c r="A3261" s="294" t="s">
        <v>3873</v>
      </c>
      <c r="B3261" s="295">
        <v>2822.13</v>
      </c>
      <c r="D3261" s="296" t="s">
        <v>10314</v>
      </c>
      <c r="E3261" s="297">
        <v>2822.13</v>
      </c>
    </row>
    <row r="3262" spans="1:5" ht="14.4" x14ac:dyDescent="0.3">
      <c r="A3262" s="294" t="s">
        <v>3874</v>
      </c>
      <c r="B3262" s="295">
        <v>2359</v>
      </c>
      <c r="D3262" s="296" t="s">
        <v>10315</v>
      </c>
      <c r="E3262" s="297">
        <v>2359</v>
      </c>
    </row>
    <row r="3263" spans="1:5" ht="14.4" x14ac:dyDescent="0.3">
      <c r="A3263" s="294" t="s">
        <v>3875</v>
      </c>
      <c r="B3263" s="295">
        <v>8030</v>
      </c>
      <c r="D3263" s="296" t="s">
        <v>10316</v>
      </c>
      <c r="E3263" s="297">
        <v>8030</v>
      </c>
    </row>
    <row r="3264" spans="1:5" ht="14.4" x14ac:dyDescent="0.3">
      <c r="A3264" s="294" t="s">
        <v>3876</v>
      </c>
      <c r="B3264" s="295">
        <v>144696</v>
      </c>
      <c r="D3264" s="296" t="s">
        <v>10317</v>
      </c>
      <c r="E3264" s="297">
        <v>144696</v>
      </c>
    </row>
    <row r="3265" spans="1:5" ht="14.4" x14ac:dyDescent="0.3">
      <c r="A3265" s="294" t="s">
        <v>3877</v>
      </c>
      <c r="B3265" s="295">
        <v>2267</v>
      </c>
      <c r="D3265" s="296" t="s">
        <v>10318</v>
      </c>
      <c r="E3265" s="297">
        <v>2267</v>
      </c>
    </row>
    <row r="3266" spans="1:5" ht="14.4" x14ac:dyDescent="0.3">
      <c r="A3266" s="294" t="s">
        <v>3878</v>
      </c>
      <c r="B3266" s="295">
        <v>6899</v>
      </c>
      <c r="D3266" s="296" t="s">
        <v>10319</v>
      </c>
      <c r="E3266" s="297">
        <v>6899</v>
      </c>
    </row>
    <row r="3267" spans="1:5" ht="14.4" x14ac:dyDescent="0.3">
      <c r="A3267" s="294" t="s">
        <v>3879</v>
      </c>
      <c r="B3267" s="295">
        <v>498759.22</v>
      </c>
      <c r="D3267" s="296" t="s">
        <v>10320</v>
      </c>
      <c r="E3267" s="297">
        <v>498759.22</v>
      </c>
    </row>
    <row r="3268" spans="1:5" ht="14.4" x14ac:dyDescent="0.3">
      <c r="A3268" s="294" t="s">
        <v>3880</v>
      </c>
      <c r="B3268" s="295">
        <v>15523</v>
      </c>
      <c r="D3268" s="296" t="s">
        <v>10321</v>
      </c>
      <c r="E3268" s="297">
        <v>15523</v>
      </c>
    </row>
    <row r="3269" spans="1:5" ht="14.4" x14ac:dyDescent="0.3">
      <c r="A3269" s="294" t="s">
        <v>3881</v>
      </c>
      <c r="B3269" s="295">
        <v>19756</v>
      </c>
      <c r="D3269" s="296" t="s">
        <v>10322</v>
      </c>
      <c r="E3269" s="297">
        <v>19756</v>
      </c>
    </row>
    <row r="3270" spans="1:5" ht="14.4" x14ac:dyDescent="0.3">
      <c r="A3270" s="294" t="s">
        <v>3882</v>
      </c>
      <c r="B3270" s="295">
        <v>4066</v>
      </c>
      <c r="D3270" s="296" t="s">
        <v>10323</v>
      </c>
      <c r="E3270" s="297">
        <v>4066</v>
      </c>
    </row>
    <row r="3271" spans="1:5" ht="14.4" x14ac:dyDescent="0.3">
      <c r="A3271" s="294" t="s">
        <v>3883</v>
      </c>
      <c r="B3271" s="295">
        <v>582022</v>
      </c>
      <c r="D3271" s="296" t="s">
        <v>10324</v>
      </c>
      <c r="E3271" s="297">
        <v>582022</v>
      </c>
    </row>
    <row r="3272" spans="1:5" ht="14.4" x14ac:dyDescent="0.3">
      <c r="A3272" s="294" t="s">
        <v>3884</v>
      </c>
      <c r="B3272" s="295">
        <v>41941</v>
      </c>
      <c r="D3272" s="296" t="s">
        <v>10325</v>
      </c>
      <c r="E3272" s="297">
        <v>41941</v>
      </c>
    </row>
    <row r="3273" spans="1:5" ht="14.4" x14ac:dyDescent="0.3">
      <c r="A3273" s="294" t="s">
        <v>3885</v>
      </c>
      <c r="B3273" s="295">
        <v>560880</v>
      </c>
      <c r="D3273" s="296" t="s">
        <v>10326</v>
      </c>
      <c r="E3273" s="297">
        <v>560880</v>
      </c>
    </row>
    <row r="3274" spans="1:5" ht="14.4" x14ac:dyDescent="0.3">
      <c r="A3274" s="294" t="s">
        <v>3886</v>
      </c>
      <c r="B3274" s="295">
        <v>8632</v>
      </c>
      <c r="D3274" s="296" t="s">
        <v>10327</v>
      </c>
      <c r="E3274" s="297">
        <v>8632</v>
      </c>
    </row>
    <row r="3275" spans="1:5" ht="14.4" x14ac:dyDescent="0.3">
      <c r="A3275" s="294" t="s">
        <v>3887</v>
      </c>
      <c r="B3275" s="295">
        <v>2381.75</v>
      </c>
      <c r="D3275" s="296" t="s">
        <v>10328</v>
      </c>
      <c r="E3275" s="297">
        <v>2381.75</v>
      </c>
    </row>
    <row r="3276" spans="1:5" ht="14.4" x14ac:dyDescent="0.3">
      <c r="A3276" s="294" t="s">
        <v>3888</v>
      </c>
      <c r="B3276" s="295">
        <v>2703</v>
      </c>
      <c r="D3276" s="296" t="s">
        <v>10329</v>
      </c>
      <c r="E3276" s="297">
        <v>2703</v>
      </c>
    </row>
    <row r="3277" spans="1:5" ht="14.4" x14ac:dyDescent="0.3">
      <c r="A3277" s="294" t="s">
        <v>3889</v>
      </c>
      <c r="B3277" s="295">
        <v>4678</v>
      </c>
      <c r="D3277" s="296" t="s">
        <v>10330</v>
      </c>
      <c r="E3277" s="297">
        <v>4678</v>
      </c>
    </row>
    <row r="3278" spans="1:5" ht="14.4" x14ac:dyDescent="0.3">
      <c r="A3278" s="294" t="s">
        <v>3890</v>
      </c>
      <c r="B3278" s="295">
        <v>10227.68</v>
      </c>
      <c r="D3278" s="296" t="s">
        <v>10331</v>
      </c>
      <c r="E3278" s="297">
        <v>10227.68</v>
      </c>
    </row>
    <row r="3279" spans="1:5" ht="14.4" x14ac:dyDescent="0.3">
      <c r="A3279" s="294" t="s">
        <v>3891</v>
      </c>
      <c r="B3279" s="295">
        <v>6259</v>
      </c>
      <c r="D3279" s="296" t="s">
        <v>10332</v>
      </c>
      <c r="E3279" s="297">
        <v>6259</v>
      </c>
    </row>
    <row r="3280" spans="1:5" ht="14.4" x14ac:dyDescent="0.3">
      <c r="A3280" s="294" t="s">
        <v>3892</v>
      </c>
      <c r="B3280" s="295">
        <v>4597</v>
      </c>
      <c r="D3280" s="296" t="s">
        <v>10333</v>
      </c>
      <c r="E3280" s="297">
        <v>4597</v>
      </c>
    </row>
    <row r="3281" spans="1:5" ht="14.4" x14ac:dyDescent="0.3">
      <c r="A3281" s="294" t="s">
        <v>3694</v>
      </c>
      <c r="B3281" s="295">
        <v>60772</v>
      </c>
      <c r="D3281" s="296" t="s">
        <v>10334</v>
      </c>
      <c r="E3281" s="297">
        <v>60772</v>
      </c>
    </row>
    <row r="3282" spans="1:5" ht="14.4" x14ac:dyDescent="0.3">
      <c r="A3282" s="294" t="s">
        <v>3893</v>
      </c>
      <c r="B3282" s="295">
        <v>50956</v>
      </c>
      <c r="D3282" s="296" t="s">
        <v>10335</v>
      </c>
      <c r="E3282" s="297">
        <v>50956</v>
      </c>
    </row>
    <row r="3283" spans="1:5" ht="14.4" x14ac:dyDescent="0.3">
      <c r="A3283" s="294" t="s">
        <v>3894</v>
      </c>
      <c r="B3283" s="295">
        <v>1024056</v>
      </c>
      <c r="D3283" s="296" t="s">
        <v>10336</v>
      </c>
      <c r="E3283" s="297">
        <v>1024056</v>
      </c>
    </row>
    <row r="3284" spans="1:5" ht="14.4" x14ac:dyDescent="0.3">
      <c r="A3284" s="294" t="s">
        <v>3895</v>
      </c>
      <c r="B3284" s="295">
        <v>6275</v>
      </c>
      <c r="D3284" s="296" t="s">
        <v>10337</v>
      </c>
      <c r="E3284" s="297">
        <v>6275</v>
      </c>
    </row>
    <row r="3285" spans="1:5" ht="14.4" x14ac:dyDescent="0.3">
      <c r="A3285" s="294" t="s">
        <v>3896</v>
      </c>
      <c r="B3285" s="295">
        <v>226956</v>
      </c>
      <c r="D3285" s="296" t="s">
        <v>10338</v>
      </c>
      <c r="E3285" s="297">
        <v>226956</v>
      </c>
    </row>
    <row r="3286" spans="1:5" ht="14.4" x14ac:dyDescent="0.3">
      <c r="A3286" s="294" t="s">
        <v>3897</v>
      </c>
      <c r="B3286" s="295">
        <v>379530</v>
      </c>
      <c r="D3286" s="296" t="s">
        <v>10339</v>
      </c>
      <c r="E3286" s="297">
        <v>379530</v>
      </c>
    </row>
    <row r="3287" spans="1:5" ht="14.4" x14ac:dyDescent="0.3">
      <c r="A3287" s="294" t="s">
        <v>3898</v>
      </c>
      <c r="B3287" s="295">
        <v>22292</v>
      </c>
      <c r="D3287" s="296" t="s">
        <v>10340</v>
      </c>
      <c r="E3287" s="297">
        <v>22292</v>
      </c>
    </row>
    <row r="3288" spans="1:5" ht="14.4" x14ac:dyDescent="0.3">
      <c r="A3288" s="294" t="s">
        <v>3899</v>
      </c>
      <c r="B3288" s="295">
        <v>11045</v>
      </c>
      <c r="D3288" s="296" t="s">
        <v>10341</v>
      </c>
      <c r="E3288" s="297">
        <v>11045</v>
      </c>
    </row>
    <row r="3289" spans="1:5" ht="14.4" x14ac:dyDescent="0.3">
      <c r="A3289" s="294" t="s">
        <v>3900</v>
      </c>
      <c r="B3289" s="295">
        <v>49879</v>
      </c>
      <c r="D3289" s="296" t="s">
        <v>10342</v>
      </c>
      <c r="E3289" s="297">
        <v>49879</v>
      </c>
    </row>
    <row r="3290" spans="1:5" ht="14.4" x14ac:dyDescent="0.3">
      <c r="A3290" s="294" t="s">
        <v>3901</v>
      </c>
      <c r="B3290" s="295">
        <v>19843</v>
      </c>
      <c r="D3290" s="296" t="s">
        <v>10343</v>
      </c>
      <c r="E3290" s="297">
        <v>19843</v>
      </c>
    </row>
    <row r="3291" spans="1:5" ht="14.4" x14ac:dyDescent="0.3">
      <c r="A3291" s="294" t="s">
        <v>3902</v>
      </c>
      <c r="B3291" s="295">
        <v>210075</v>
      </c>
      <c r="D3291" s="296" t="s">
        <v>10344</v>
      </c>
      <c r="E3291" s="297">
        <v>210075</v>
      </c>
    </row>
    <row r="3292" spans="1:5" ht="14.4" x14ac:dyDescent="0.3">
      <c r="A3292" s="294" t="s">
        <v>3903</v>
      </c>
      <c r="B3292" s="295">
        <v>22799</v>
      </c>
      <c r="D3292" s="296" t="s">
        <v>10345</v>
      </c>
      <c r="E3292" s="297">
        <v>22799</v>
      </c>
    </row>
    <row r="3293" spans="1:5" ht="14.4" x14ac:dyDescent="0.3">
      <c r="A3293" s="294" t="s">
        <v>3904</v>
      </c>
      <c r="B3293" s="295">
        <v>360045</v>
      </c>
      <c r="D3293" s="296" t="s">
        <v>10346</v>
      </c>
      <c r="E3293" s="297">
        <v>360045</v>
      </c>
    </row>
    <row r="3294" spans="1:5" ht="14.4" x14ac:dyDescent="0.3">
      <c r="A3294" s="294" t="s">
        <v>3905</v>
      </c>
      <c r="B3294" s="295">
        <v>57486</v>
      </c>
      <c r="D3294" s="296" t="s">
        <v>10347</v>
      </c>
      <c r="E3294" s="297">
        <v>57486</v>
      </c>
    </row>
    <row r="3295" spans="1:5" ht="14.4" x14ac:dyDescent="0.3">
      <c r="A3295" s="294" t="s">
        <v>3906</v>
      </c>
      <c r="B3295" s="295">
        <v>162690</v>
      </c>
      <c r="D3295" s="296" t="s">
        <v>10348</v>
      </c>
      <c r="E3295" s="297">
        <v>162690</v>
      </c>
    </row>
    <row r="3296" spans="1:5" ht="14.4" x14ac:dyDescent="0.3">
      <c r="A3296" s="294" t="s">
        <v>3907</v>
      </c>
      <c r="B3296" s="295">
        <v>14920</v>
      </c>
      <c r="D3296" s="296" t="s">
        <v>10349</v>
      </c>
      <c r="E3296" s="297">
        <v>14920</v>
      </c>
    </row>
    <row r="3297" spans="1:5" ht="14.4" x14ac:dyDescent="0.3">
      <c r="A3297" s="294" t="s">
        <v>3908</v>
      </c>
      <c r="B3297" s="295">
        <v>26692</v>
      </c>
      <c r="D3297" s="296" t="s">
        <v>10350</v>
      </c>
      <c r="E3297" s="297">
        <v>26692</v>
      </c>
    </row>
    <row r="3298" spans="1:5" ht="14.4" x14ac:dyDescent="0.3">
      <c r="A3298" s="294" t="s">
        <v>3909</v>
      </c>
      <c r="B3298" s="295">
        <v>908038</v>
      </c>
      <c r="D3298" s="296" t="s">
        <v>10351</v>
      </c>
      <c r="E3298" s="297">
        <v>908038</v>
      </c>
    </row>
    <row r="3299" spans="1:5" ht="14.4" x14ac:dyDescent="0.3">
      <c r="A3299" s="294" t="s">
        <v>3910</v>
      </c>
      <c r="B3299" s="295">
        <v>25979</v>
      </c>
      <c r="D3299" s="296" t="s">
        <v>10352</v>
      </c>
      <c r="E3299" s="297">
        <v>25979</v>
      </c>
    </row>
    <row r="3300" spans="1:5" ht="14.4" x14ac:dyDescent="0.3">
      <c r="A3300" s="294" t="s">
        <v>3695</v>
      </c>
      <c r="B3300" s="295">
        <v>4349.26</v>
      </c>
      <c r="D3300" s="296" t="s">
        <v>10353</v>
      </c>
      <c r="E3300" s="297">
        <v>4349.26</v>
      </c>
    </row>
    <row r="3301" spans="1:5" ht="14.4" x14ac:dyDescent="0.3">
      <c r="A3301" s="294" t="s">
        <v>3911</v>
      </c>
      <c r="B3301" s="295">
        <v>68455</v>
      </c>
      <c r="D3301" s="296" t="s">
        <v>10354</v>
      </c>
      <c r="E3301" s="297">
        <v>68455</v>
      </c>
    </row>
    <row r="3302" spans="1:5" ht="14.4" x14ac:dyDescent="0.3">
      <c r="A3302" s="294" t="s">
        <v>3912</v>
      </c>
      <c r="B3302" s="295">
        <v>633698.99</v>
      </c>
      <c r="D3302" s="296" t="s">
        <v>10355</v>
      </c>
      <c r="E3302" s="297">
        <v>633698.99</v>
      </c>
    </row>
    <row r="3303" spans="1:5" ht="14.4" x14ac:dyDescent="0.3">
      <c r="A3303" s="294" t="s">
        <v>3913</v>
      </c>
      <c r="B3303" s="295">
        <v>178446</v>
      </c>
      <c r="D3303" s="296" t="s">
        <v>10356</v>
      </c>
      <c r="E3303" s="297">
        <v>178446</v>
      </c>
    </row>
    <row r="3304" spans="1:5" ht="14.4" x14ac:dyDescent="0.3">
      <c r="A3304" s="294" t="s">
        <v>3914</v>
      </c>
      <c r="B3304" s="295">
        <v>68422</v>
      </c>
      <c r="D3304" s="296" t="s">
        <v>10357</v>
      </c>
      <c r="E3304" s="297">
        <v>68422</v>
      </c>
    </row>
    <row r="3305" spans="1:5" ht="14.4" x14ac:dyDescent="0.3">
      <c r="A3305" s="294" t="s">
        <v>3915</v>
      </c>
      <c r="B3305" s="295">
        <v>290519</v>
      </c>
      <c r="D3305" s="296" t="s">
        <v>10358</v>
      </c>
      <c r="E3305" s="297">
        <v>290519</v>
      </c>
    </row>
    <row r="3306" spans="1:5" ht="14.4" x14ac:dyDescent="0.3">
      <c r="A3306" s="294" t="s">
        <v>3916</v>
      </c>
      <c r="B3306" s="295">
        <v>928919.47</v>
      </c>
      <c r="D3306" s="296" t="s">
        <v>10359</v>
      </c>
      <c r="E3306" s="297">
        <v>928919.47</v>
      </c>
    </row>
    <row r="3307" spans="1:5" ht="14.4" x14ac:dyDescent="0.3">
      <c r="A3307" s="294" t="s">
        <v>3917</v>
      </c>
      <c r="B3307" s="295">
        <v>5132</v>
      </c>
      <c r="D3307" s="296" t="s">
        <v>10360</v>
      </c>
      <c r="E3307" s="297">
        <v>5132</v>
      </c>
    </row>
    <row r="3308" spans="1:5" ht="14.4" x14ac:dyDescent="0.3">
      <c r="A3308" s="294" t="s">
        <v>3918</v>
      </c>
      <c r="B3308" s="295">
        <v>9245</v>
      </c>
      <c r="D3308" s="296" t="s">
        <v>10361</v>
      </c>
      <c r="E3308" s="297">
        <v>9245</v>
      </c>
    </row>
    <row r="3309" spans="1:5" ht="14.4" x14ac:dyDescent="0.3">
      <c r="A3309" s="294" t="s">
        <v>3919</v>
      </c>
      <c r="B3309" s="295">
        <v>457808</v>
      </c>
      <c r="D3309" s="296" t="s">
        <v>10362</v>
      </c>
      <c r="E3309" s="297">
        <v>457808</v>
      </c>
    </row>
    <row r="3310" spans="1:5" ht="14.4" x14ac:dyDescent="0.3">
      <c r="A3310" s="294" t="s">
        <v>3920</v>
      </c>
      <c r="B3310" s="295">
        <v>19796</v>
      </c>
      <c r="D3310" s="296" t="s">
        <v>10363</v>
      </c>
      <c r="E3310" s="297">
        <v>19796</v>
      </c>
    </row>
    <row r="3311" spans="1:5" ht="14.4" x14ac:dyDescent="0.3">
      <c r="A3311" s="294" t="s">
        <v>3921</v>
      </c>
      <c r="B3311" s="295">
        <v>14812.99</v>
      </c>
      <c r="D3311" s="296" t="s">
        <v>10364</v>
      </c>
      <c r="E3311" s="297">
        <v>14812.99</v>
      </c>
    </row>
    <row r="3312" spans="1:5" ht="14.4" x14ac:dyDescent="0.3">
      <c r="A3312" s="294" t="s">
        <v>3922</v>
      </c>
      <c r="B3312" s="295">
        <v>715951</v>
      </c>
      <c r="D3312" s="296" t="s">
        <v>10365</v>
      </c>
      <c r="E3312" s="297">
        <v>715951</v>
      </c>
    </row>
    <row r="3313" spans="1:5" ht="14.4" x14ac:dyDescent="0.3">
      <c r="A3313" s="294" t="s">
        <v>5056</v>
      </c>
      <c r="B3313" s="295">
        <v>4249</v>
      </c>
      <c r="D3313" s="296" t="s">
        <v>10512</v>
      </c>
      <c r="E3313" s="297">
        <v>4249</v>
      </c>
    </row>
    <row r="3314" spans="1:5" ht="14.4" x14ac:dyDescent="0.3">
      <c r="A3314" s="294" t="s">
        <v>3923</v>
      </c>
      <c r="B3314" s="295">
        <v>311607</v>
      </c>
      <c r="D3314" s="296" t="s">
        <v>10366</v>
      </c>
      <c r="E3314" s="297">
        <v>311607</v>
      </c>
    </row>
    <row r="3315" spans="1:5" ht="14.4" x14ac:dyDescent="0.3">
      <c r="A3315" s="294" t="s">
        <v>3924</v>
      </c>
      <c r="B3315" s="295">
        <v>54130</v>
      </c>
      <c r="D3315" s="296" t="s">
        <v>10367</v>
      </c>
      <c r="E3315" s="297">
        <v>54130</v>
      </c>
    </row>
    <row r="3316" spans="1:5" ht="14.4" x14ac:dyDescent="0.3">
      <c r="A3316" s="294" t="s">
        <v>3925</v>
      </c>
      <c r="B3316" s="295">
        <v>20597</v>
      </c>
      <c r="D3316" s="296" t="s">
        <v>10368</v>
      </c>
      <c r="E3316" s="297">
        <v>20597</v>
      </c>
    </row>
    <row r="3317" spans="1:5" ht="14.4" x14ac:dyDescent="0.3">
      <c r="A3317" s="294" t="s">
        <v>3926</v>
      </c>
      <c r="B3317" s="295">
        <v>325517</v>
      </c>
      <c r="D3317" s="296" t="s">
        <v>10369</v>
      </c>
      <c r="E3317" s="297">
        <v>325517</v>
      </c>
    </row>
    <row r="3318" spans="1:5" ht="14.4" x14ac:dyDescent="0.3">
      <c r="A3318" s="294" t="s">
        <v>3927</v>
      </c>
      <c r="B3318" s="295">
        <v>120945</v>
      </c>
      <c r="D3318" s="296" t="s">
        <v>10370</v>
      </c>
      <c r="E3318" s="297">
        <v>120945</v>
      </c>
    </row>
    <row r="3319" spans="1:5" ht="14.4" x14ac:dyDescent="0.3">
      <c r="A3319" s="294" t="s">
        <v>3928</v>
      </c>
      <c r="B3319" s="295">
        <v>231564</v>
      </c>
      <c r="D3319" s="296" t="s">
        <v>10371</v>
      </c>
      <c r="E3319" s="297">
        <v>231564</v>
      </c>
    </row>
    <row r="3320" spans="1:5" ht="14.4" x14ac:dyDescent="0.3">
      <c r="A3320" s="294" t="s">
        <v>3929</v>
      </c>
      <c r="B3320" s="295">
        <v>294846.07</v>
      </c>
      <c r="D3320" s="296" t="s">
        <v>10372</v>
      </c>
      <c r="E3320" s="297">
        <v>294846.07</v>
      </c>
    </row>
    <row r="3321" spans="1:5" ht="14.4" x14ac:dyDescent="0.3">
      <c r="A3321" s="294" t="s">
        <v>3930</v>
      </c>
      <c r="B3321" s="295">
        <v>32192</v>
      </c>
      <c r="D3321" s="296" t="s">
        <v>10373</v>
      </c>
      <c r="E3321" s="297">
        <v>32192</v>
      </c>
    </row>
    <row r="3322" spans="1:5" ht="14.4" x14ac:dyDescent="0.3">
      <c r="A3322" s="294" t="s">
        <v>3931</v>
      </c>
      <c r="B3322" s="295">
        <v>226064</v>
      </c>
      <c r="D3322" s="296" t="s">
        <v>10374</v>
      </c>
      <c r="E3322" s="297">
        <v>226064</v>
      </c>
    </row>
    <row r="3323" spans="1:5" ht="14.4" x14ac:dyDescent="0.3">
      <c r="A3323" s="294" t="s">
        <v>3932</v>
      </c>
      <c r="B3323" s="295">
        <v>300238</v>
      </c>
      <c r="D3323" s="296" t="s">
        <v>10375</v>
      </c>
      <c r="E3323" s="297">
        <v>300238</v>
      </c>
    </row>
    <row r="3324" spans="1:5" ht="14.4" x14ac:dyDescent="0.3">
      <c r="A3324" s="294" t="s">
        <v>3933</v>
      </c>
      <c r="B3324" s="295">
        <v>46805</v>
      </c>
      <c r="D3324" s="296" t="s">
        <v>10376</v>
      </c>
      <c r="E3324" s="297">
        <v>46805</v>
      </c>
    </row>
    <row r="3325" spans="1:5" ht="14.4" x14ac:dyDescent="0.3">
      <c r="A3325" s="294" t="s">
        <v>3934</v>
      </c>
      <c r="B3325" s="295">
        <v>64317.29</v>
      </c>
      <c r="D3325" s="296" t="s">
        <v>10377</v>
      </c>
      <c r="E3325" s="297">
        <v>64317.29</v>
      </c>
    </row>
    <row r="3326" spans="1:5" ht="14.4" x14ac:dyDescent="0.3">
      <c r="A3326" s="294" t="s">
        <v>3935</v>
      </c>
      <c r="B3326" s="295">
        <v>32316</v>
      </c>
      <c r="D3326" s="296" t="s">
        <v>10378</v>
      </c>
      <c r="E3326" s="297">
        <v>32316</v>
      </c>
    </row>
    <row r="3327" spans="1:5" ht="14.4" x14ac:dyDescent="0.3">
      <c r="A3327" s="294" t="s">
        <v>3936</v>
      </c>
      <c r="B3327" s="295">
        <v>76023</v>
      </c>
      <c r="D3327" s="296" t="s">
        <v>10379</v>
      </c>
      <c r="E3327" s="297">
        <v>76023</v>
      </c>
    </row>
    <row r="3328" spans="1:5" ht="14.4" x14ac:dyDescent="0.3">
      <c r="A3328" s="294" t="s">
        <v>3937</v>
      </c>
      <c r="B3328" s="295">
        <v>7029.99</v>
      </c>
      <c r="D3328" s="296" t="s">
        <v>10380</v>
      </c>
      <c r="E3328" s="297">
        <v>7029.99</v>
      </c>
    </row>
    <row r="3329" spans="1:5" ht="14.4" x14ac:dyDescent="0.3">
      <c r="A3329" s="294" t="s">
        <v>3696</v>
      </c>
      <c r="B3329" s="295">
        <v>105152.96000000001</v>
      </c>
      <c r="D3329" s="296" t="s">
        <v>10381</v>
      </c>
      <c r="E3329" s="297">
        <v>105152.96000000001</v>
      </c>
    </row>
    <row r="3330" spans="1:5" ht="14.4" x14ac:dyDescent="0.3">
      <c r="A3330" s="294" t="s">
        <v>3938</v>
      </c>
      <c r="B3330" s="295">
        <v>13359</v>
      </c>
      <c r="D3330" s="296" t="s">
        <v>10382</v>
      </c>
      <c r="E3330" s="297">
        <v>13359</v>
      </c>
    </row>
    <row r="3331" spans="1:5" ht="14.4" x14ac:dyDescent="0.3">
      <c r="A3331" s="294" t="s">
        <v>3939</v>
      </c>
      <c r="B3331" s="295">
        <v>27072</v>
      </c>
      <c r="D3331" s="296" t="s">
        <v>10383</v>
      </c>
      <c r="E3331" s="297">
        <v>27072</v>
      </c>
    </row>
    <row r="3332" spans="1:5" ht="14.4" x14ac:dyDescent="0.3">
      <c r="A3332" s="294" t="s">
        <v>3940</v>
      </c>
      <c r="B3332" s="295">
        <v>1462483</v>
      </c>
      <c r="D3332" s="296" t="s">
        <v>10384</v>
      </c>
      <c r="E3332" s="297">
        <v>1462483</v>
      </c>
    </row>
    <row r="3333" spans="1:5" ht="14.4" x14ac:dyDescent="0.3">
      <c r="A3333" s="294" t="s">
        <v>3941</v>
      </c>
      <c r="B3333" s="295">
        <v>70049</v>
      </c>
      <c r="D3333" s="296" t="s">
        <v>10385</v>
      </c>
      <c r="E3333" s="297">
        <v>70049</v>
      </c>
    </row>
    <row r="3334" spans="1:5" ht="14.4" x14ac:dyDescent="0.3">
      <c r="A3334" s="294" t="s">
        <v>3942</v>
      </c>
      <c r="B3334" s="295">
        <v>15886</v>
      </c>
      <c r="D3334" s="296" t="s">
        <v>10386</v>
      </c>
      <c r="E3334" s="297">
        <v>15886</v>
      </c>
    </row>
    <row r="3335" spans="1:5" ht="14.4" x14ac:dyDescent="0.3">
      <c r="A3335" s="294" t="s">
        <v>3943</v>
      </c>
      <c r="B3335" s="295">
        <v>2769</v>
      </c>
      <c r="D3335" s="296" t="s">
        <v>10387</v>
      </c>
      <c r="E3335" s="297">
        <v>2769</v>
      </c>
    </row>
    <row r="3336" spans="1:5" ht="14.4" x14ac:dyDescent="0.3">
      <c r="A3336" s="294" t="s">
        <v>3944</v>
      </c>
      <c r="B3336" s="295">
        <v>8070</v>
      </c>
      <c r="D3336" s="296" t="s">
        <v>10388</v>
      </c>
      <c r="E3336" s="297">
        <v>8070</v>
      </c>
    </row>
    <row r="3337" spans="1:5" ht="14.4" x14ac:dyDescent="0.3">
      <c r="A3337" s="294" t="s">
        <v>3945</v>
      </c>
      <c r="B3337" s="295">
        <v>228839</v>
      </c>
      <c r="D3337" s="296" t="s">
        <v>10389</v>
      </c>
      <c r="E3337" s="297">
        <v>228839</v>
      </c>
    </row>
    <row r="3338" spans="1:5" ht="14.4" x14ac:dyDescent="0.3">
      <c r="A3338" s="294" t="s">
        <v>3946</v>
      </c>
      <c r="B3338" s="295">
        <v>38550</v>
      </c>
      <c r="D3338" s="296" t="s">
        <v>10390</v>
      </c>
      <c r="E3338" s="297">
        <v>38550</v>
      </c>
    </row>
    <row r="3339" spans="1:5" ht="14.4" x14ac:dyDescent="0.3">
      <c r="A3339" s="294" t="s">
        <v>3947</v>
      </c>
      <c r="B3339" s="295">
        <v>54982</v>
      </c>
      <c r="D3339" s="296" t="s">
        <v>10391</v>
      </c>
      <c r="E3339" s="297">
        <v>54982</v>
      </c>
    </row>
    <row r="3340" spans="1:5" ht="14.4" x14ac:dyDescent="0.3">
      <c r="A3340" s="294" t="s">
        <v>3948</v>
      </c>
      <c r="B3340" s="295">
        <v>3829817</v>
      </c>
      <c r="D3340" s="296" t="s">
        <v>10392</v>
      </c>
      <c r="E3340" s="297">
        <v>3829817</v>
      </c>
    </row>
    <row r="3341" spans="1:5" ht="14.4" x14ac:dyDescent="0.3">
      <c r="A3341" s="294" t="s">
        <v>3949</v>
      </c>
      <c r="B3341" s="295">
        <v>10737</v>
      </c>
      <c r="D3341" s="296" t="s">
        <v>10393</v>
      </c>
      <c r="E3341" s="297">
        <v>10737</v>
      </c>
    </row>
    <row r="3342" spans="1:5" ht="14.4" x14ac:dyDescent="0.3">
      <c r="A3342" s="294" t="s">
        <v>3950</v>
      </c>
      <c r="B3342" s="295">
        <v>3922.98</v>
      </c>
      <c r="D3342" s="296" t="s">
        <v>10394</v>
      </c>
      <c r="E3342" s="297">
        <v>3922.98</v>
      </c>
    </row>
    <row r="3343" spans="1:5" ht="14.4" x14ac:dyDescent="0.3">
      <c r="A3343" s="294" t="s">
        <v>3951</v>
      </c>
      <c r="B3343" s="295">
        <v>14232</v>
      </c>
      <c r="D3343" s="296" t="s">
        <v>10395</v>
      </c>
      <c r="E3343" s="297">
        <v>14232</v>
      </c>
    </row>
    <row r="3344" spans="1:5" ht="14.4" x14ac:dyDescent="0.3">
      <c r="A3344" s="294" t="s">
        <v>3952</v>
      </c>
      <c r="B3344" s="295">
        <v>38820</v>
      </c>
      <c r="D3344" s="296" t="s">
        <v>10396</v>
      </c>
      <c r="E3344" s="297">
        <v>38820</v>
      </c>
    </row>
    <row r="3345" spans="1:5" ht="14.4" x14ac:dyDescent="0.3">
      <c r="A3345" s="294" t="s">
        <v>3953</v>
      </c>
      <c r="B3345" s="295">
        <v>28299</v>
      </c>
      <c r="D3345" s="296" t="s">
        <v>10397</v>
      </c>
      <c r="E3345" s="297">
        <v>28299</v>
      </c>
    </row>
    <row r="3346" spans="1:5" ht="14.4" x14ac:dyDescent="0.3">
      <c r="A3346" s="294" t="s">
        <v>3954</v>
      </c>
      <c r="B3346" s="295">
        <v>13189</v>
      </c>
      <c r="D3346" s="296" t="s">
        <v>10398</v>
      </c>
      <c r="E3346" s="297">
        <v>13189</v>
      </c>
    </row>
    <row r="3347" spans="1:5" ht="14.4" x14ac:dyDescent="0.3">
      <c r="A3347" s="294" t="s">
        <v>3955</v>
      </c>
      <c r="B3347" s="295">
        <v>16037</v>
      </c>
      <c r="D3347" s="296" t="s">
        <v>10399</v>
      </c>
      <c r="E3347" s="297">
        <v>16037</v>
      </c>
    </row>
    <row r="3348" spans="1:5" ht="14.4" x14ac:dyDescent="0.3">
      <c r="A3348" s="294" t="s">
        <v>3956</v>
      </c>
      <c r="B3348" s="295">
        <v>3363</v>
      </c>
      <c r="D3348" s="296" t="s">
        <v>10400</v>
      </c>
      <c r="E3348" s="297">
        <v>3363</v>
      </c>
    </row>
    <row r="3349" spans="1:5" ht="14.4" x14ac:dyDescent="0.3">
      <c r="A3349" s="294" t="s">
        <v>3957</v>
      </c>
      <c r="B3349" s="295">
        <v>18888</v>
      </c>
      <c r="D3349" s="296" t="s">
        <v>10401</v>
      </c>
      <c r="E3349" s="297">
        <v>18888</v>
      </c>
    </row>
    <row r="3350" spans="1:5" ht="14.4" x14ac:dyDescent="0.3">
      <c r="A3350" s="294" t="s">
        <v>3958</v>
      </c>
      <c r="B3350" s="295">
        <v>13353</v>
      </c>
      <c r="D3350" s="296" t="s">
        <v>10402</v>
      </c>
      <c r="E3350" s="297">
        <v>13353</v>
      </c>
    </row>
    <row r="3351" spans="1:5" ht="14.4" x14ac:dyDescent="0.3">
      <c r="A3351" s="294" t="s">
        <v>3959</v>
      </c>
      <c r="B3351" s="295">
        <v>12079</v>
      </c>
      <c r="D3351" s="296" t="s">
        <v>10403</v>
      </c>
      <c r="E3351" s="297">
        <v>12079</v>
      </c>
    </row>
    <row r="3352" spans="1:5" ht="14.4" x14ac:dyDescent="0.3">
      <c r="A3352" s="294" t="s">
        <v>3960</v>
      </c>
      <c r="B3352" s="295">
        <v>2383.88</v>
      </c>
      <c r="D3352" s="296" t="s">
        <v>10404</v>
      </c>
      <c r="E3352" s="297">
        <v>2383.88</v>
      </c>
    </row>
    <row r="3353" spans="1:5" ht="14.4" x14ac:dyDescent="0.3">
      <c r="A3353" s="294" t="s">
        <v>3961</v>
      </c>
      <c r="B3353" s="295">
        <v>8268</v>
      </c>
      <c r="D3353" s="296" t="s">
        <v>10405</v>
      </c>
      <c r="E3353" s="297">
        <v>8268</v>
      </c>
    </row>
    <row r="3354" spans="1:5" ht="14.4" x14ac:dyDescent="0.3">
      <c r="A3354" s="294" t="s">
        <v>3962</v>
      </c>
      <c r="B3354" s="295">
        <v>17927</v>
      </c>
      <c r="D3354" s="296" t="s">
        <v>10406</v>
      </c>
      <c r="E3354" s="297">
        <v>17927</v>
      </c>
    </row>
    <row r="3355" spans="1:5" ht="14.4" x14ac:dyDescent="0.3">
      <c r="A3355" s="294" t="s">
        <v>3963</v>
      </c>
      <c r="B3355" s="295">
        <v>16999</v>
      </c>
      <c r="D3355" s="296" t="s">
        <v>10407</v>
      </c>
      <c r="E3355" s="297">
        <v>16999</v>
      </c>
    </row>
    <row r="3356" spans="1:5" ht="14.4" x14ac:dyDescent="0.3">
      <c r="A3356" s="294" t="s">
        <v>3964</v>
      </c>
      <c r="B3356" s="295">
        <v>69425</v>
      </c>
      <c r="D3356" s="296" t="s">
        <v>10408</v>
      </c>
      <c r="E3356" s="297">
        <v>69425</v>
      </c>
    </row>
    <row r="3357" spans="1:5" ht="14.4" x14ac:dyDescent="0.3">
      <c r="A3357" s="294" t="s">
        <v>3965</v>
      </c>
      <c r="B3357" s="295">
        <v>2083.4699999999998</v>
      </c>
      <c r="D3357" s="296" t="s">
        <v>10409</v>
      </c>
      <c r="E3357" s="297">
        <v>2083.4699999999998</v>
      </c>
    </row>
    <row r="3358" spans="1:5" ht="14.4" x14ac:dyDescent="0.3">
      <c r="A3358" s="294" t="s">
        <v>3966</v>
      </c>
      <c r="B3358" s="295">
        <v>9610</v>
      </c>
      <c r="D3358" s="296" t="s">
        <v>10410</v>
      </c>
      <c r="E3358" s="297">
        <v>9610</v>
      </c>
    </row>
    <row r="3359" spans="1:5" ht="14.4" x14ac:dyDescent="0.3">
      <c r="A3359" s="294" t="s">
        <v>3967</v>
      </c>
      <c r="B3359" s="295">
        <v>17446</v>
      </c>
      <c r="D3359" s="296" t="s">
        <v>10411</v>
      </c>
      <c r="E3359" s="297">
        <v>17446</v>
      </c>
    </row>
    <row r="3360" spans="1:5" ht="14.4" x14ac:dyDescent="0.3">
      <c r="A3360" s="294" t="s">
        <v>3968</v>
      </c>
      <c r="B3360" s="295">
        <v>17994</v>
      </c>
      <c r="D3360" s="296" t="s">
        <v>10412</v>
      </c>
      <c r="E3360" s="297">
        <v>17994</v>
      </c>
    </row>
    <row r="3361" spans="1:5" ht="14.4" x14ac:dyDescent="0.3">
      <c r="A3361" s="294" t="s">
        <v>3969</v>
      </c>
      <c r="B3361" s="295">
        <v>15442</v>
      </c>
      <c r="D3361" s="296" t="s">
        <v>10413</v>
      </c>
      <c r="E3361" s="297">
        <v>15442</v>
      </c>
    </row>
    <row r="3362" spans="1:5" ht="14.4" x14ac:dyDescent="0.3">
      <c r="A3362" s="294" t="s">
        <v>3970</v>
      </c>
      <c r="B3362" s="295">
        <v>10041</v>
      </c>
      <c r="D3362" s="296" t="s">
        <v>10414</v>
      </c>
      <c r="E3362" s="297">
        <v>10041</v>
      </c>
    </row>
    <row r="3363" spans="1:5" ht="14.4" x14ac:dyDescent="0.3">
      <c r="A3363" s="294" t="s">
        <v>3971</v>
      </c>
      <c r="B3363" s="295">
        <v>6494</v>
      </c>
      <c r="D3363" s="296" t="s">
        <v>10415</v>
      </c>
      <c r="E3363" s="297">
        <v>6494</v>
      </c>
    </row>
    <row r="3364" spans="1:5" ht="14.4" x14ac:dyDescent="0.3">
      <c r="A3364" s="294" t="s">
        <v>3972</v>
      </c>
      <c r="B3364" s="295">
        <v>52384</v>
      </c>
      <c r="D3364" s="296" t="s">
        <v>10416</v>
      </c>
      <c r="E3364" s="297">
        <v>52384</v>
      </c>
    </row>
    <row r="3365" spans="1:5" ht="14.4" x14ac:dyDescent="0.3">
      <c r="A3365" s="294" t="s">
        <v>3973</v>
      </c>
      <c r="B3365" s="295">
        <v>5404</v>
      </c>
      <c r="D3365" s="296" t="s">
        <v>10417</v>
      </c>
      <c r="E3365" s="297">
        <v>5404</v>
      </c>
    </row>
    <row r="3366" spans="1:5" ht="14.4" x14ac:dyDescent="0.3">
      <c r="A3366" s="294" t="s">
        <v>3974</v>
      </c>
      <c r="B3366" s="295">
        <v>7504</v>
      </c>
      <c r="D3366" s="296" t="s">
        <v>10418</v>
      </c>
      <c r="E3366" s="297">
        <v>7504</v>
      </c>
    </row>
    <row r="3367" spans="1:5" ht="14.4" x14ac:dyDescent="0.3">
      <c r="A3367" s="294" t="s">
        <v>3975</v>
      </c>
      <c r="B3367" s="295">
        <v>133881</v>
      </c>
      <c r="D3367" s="296" t="s">
        <v>10419</v>
      </c>
      <c r="E3367" s="297">
        <v>133881</v>
      </c>
    </row>
    <row r="3368" spans="1:5" ht="14.4" x14ac:dyDescent="0.3">
      <c r="A3368" s="294" t="s">
        <v>3976</v>
      </c>
      <c r="B3368" s="295">
        <v>4378.1099999999997</v>
      </c>
      <c r="D3368" s="296" t="s">
        <v>10420</v>
      </c>
      <c r="E3368" s="297">
        <v>4378.1099999999997</v>
      </c>
    </row>
    <row r="3369" spans="1:5" ht="14.4" x14ac:dyDescent="0.3">
      <c r="A3369" s="294" t="s">
        <v>3977</v>
      </c>
      <c r="B3369" s="295">
        <v>737783</v>
      </c>
      <c r="D3369" s="296" t="s">
        <v>10421</v>
      </c>
      <c r="E3369" s="297">
        <v>737783</v>
      </c>
    </row>
    <row r="3370" spans="1:5" ht="14.4" x14ac:dyDescent="0.3">
      <c r="A3370" s="294" t="s">
        <v>3978</v>
      </c>
      <c r="B3370" s="295">
        <v>11765</v>
      </c>
      <c r="D3370" s="296" t="s">
        <v>10422</v>
      </c>
      <c r="E3370" s="297">
        <v>11765</v>
      </c>
    </row>
    <row r="3371" spans="1:5" ht="14.4" x14ac:dyDescent="0.3">
      <c r="A3371" s="294" t="s">
        <v>3979</v>
      </c>
      <c r="B3371" s="295">
        <v>34415</v>
      </c>
      <c r="D3371" s="296" t="s">
        <v>10423</v>
      </c>
      <c r="E3371" s="297">
        <v>34415</v>
      </c>
    </row>
    <row r="3372" spans="1:5" ht="14.4" x14ac:dyDescent="0.3">
      <c r="A3372" s="294" t="s">
        <v>3980</v>
      </c>
      <c r="B3372" s="295">
        <v>354997.85</v>
      </c>
      <c r="D3372" s="296" t="s">
        <v>10424</v>
      </c>
      <c r="E3372" s="297">
        <v>354997.85</v>
      </c>
    </row>
    <row r="3373" spans="1:5" ht="14.4" x14ac:dyDescent="0.3">
      <c r="A3373" s="294" t="s">
        <v>3981</v>
      </c>
      <c r="B3373" s="295">
        <v>6709</v>
      </c>
      <c r="D3373" s="296" t="s">
        <v>10425</v>
      </c>
      <c r="E3373" s="297">
        <v>6709</v>
      </c>
    </row>
    <row r="3374" spans="1:5" ht="14.4" x14ac:dyDescent="0.3">
      <c r="A3374" s="294" t="s">
        <v>3982</v>
      </c>
      <c r="B3374" s="295">
        <v>432086</v>
      </c>
      <c r="D3374" s="296" t="s">
        <v>10426</v>
      </c>
      <c r="E3374" s="297">
        <v>432086</v>
      </c>
    </row>
    <row r="3375" spans="1:5" ht="14.4" x14ac:dyDescent="0.3">
      <c r="A3375" s="294" t="s">
        <v>3983</v>
      </c>
      <c r="B3375" s="295">
        <v>40600</v>
      </c>
      <c r="D3375" s="296" t="s">
        <v>10427</v>
      </c>
      <c r="E3375" s="297">
        <v>40600</v>
      </c>
    </row>
    <row r="3376" spans="1:5" ht="14.4" x14ac:dyDescent="0.3">
      <c r="A3376" s="294" t="s">
        <v>3984</v>
      </c>
      <c r="B3376" s="295">
        <v>34927</v>
      </c>
      <c r="D3376" s="296" t="s">
        <v>10428</v>
      </c>
      <c r="E3376" s="297">
        <v>34927</v>
      </c>
    </row>
    <row r="3377" spans="1:5" ht="14.4" x14ac:dyDescent="0.3">
      <c r="A3377" s="294" t="s">
        <v>3985</v>
      </c>
      <c r="B3377" s="295">
        <v>204016</v>
      </c>
      <c r="D3377" s="296" t="s">
        <v>10429</v>
      </c>
      <c r="E3377" s="297">
        <v>204016</v>
      </c>
    </row>
    <row r="3378" spans="1:5" ht="14.4" x14ac:dyDescent="0.3">
      <c r="A3378" s="294" t="s">
        <v>3986</v>
      </c>
      <c r="B3378" s="295">
        <v>76580</v>
      </c>
      <c r="D3378" s="296" t="s">
        <v>10430</v>
      </c>
      <c r="E3378" s="297">
        <v>76580</v>
      </c>
    </row>
    <row r="3379" spans="1:5" ht="14.4" x14ac:dyDescent="0.3">
      <c r="A3379" s="294" t="s">
        <v>3241</v>
      </c>
      <c r="B3379" s="295">
        <v>343180</v>
      </c>
      <c r="D3379" s="296" t="s">
        <v>9199</v>
      </c>
      <c r="E3379" s="297">
        <v>343180</v>
      </c>
    </row>
    <row r="3380" spans="1:5" ht="14.4" x14ac:dyDescent="0.3">
      <c r="A3380" s="294" t="s">
        <v>3314</v>
      </c>
      <c r="B3380" s="295">
        <v>368001</v>
      </c>
      <c r="D3380" s="296" t="s">
        <v>9200</v>
      </c>
      <c r="E3380" s="297">
        <v>368001</v>
      </c>
    </row>
    <row r="3381" spans="1:5" ht="14.4" x14ac:dyDescent="0.3">
      <c r="A3381" s="294" t="s">
        <v>3315</v>
      </c>
      <c r="B3381" s="295">
        <v>5673601.7199999997</v>
      </c>
      <c r="D3381" s="296" t="s">
        <v>9201</v>
      </c>
      <c r="E3381" s="297">
        <v>5673601.7199999997</v>
      </c>
    </row>
    <row r="3382" spans="1:5" ht="14.4" x14ac:dyDescent="0.3">
      <c r="A3382" s="294" t="s">
        <v>3242</v>
      </c>
      <c r="B3382" s="295">
        <v>36862</v>
      </c>
      <c r="D3382" s="296" t="s">
        <v>9202</v>
      </c>
      <c r="E3382" s="297">
        <v>36862</v>
      </c>
    </row>
    <row r="3383" spans="1:5" ht="14.4" x14ac:dyDescent="0.3">
      <c r="A3383" s="294" t="s">
        <v>4146</v>
      </c>
      <c r="B3383" s="295">
        <v>62985</v>
      </c>
      <c r="D3383" s="296" t="s">
        <v>10520</v>
      </c>
      <c r="E3383" s="297">
        <v>62985</v>
      </c>
    </row>
    <row r="3384" spans="1:5" ht="14.4" x14ac:dyDescent="0.3">
      <c r="A3384" s="294" t="s">
        <v>3316</v>
      </c>
      <c r="B3384" s="295">
        <v>936492</v>
      </c>
      <c r="D3384" s="296" t="s">
        <v>9203</v>
      </c>
      <c r="E3384" s="297">
        <v>936492</v>
      </c>
    </row>
    <row r="3385" spans="1:5" ht="14.4" x14ac:dyDescent="0.3">
      <c r="A3385" s="294" t="s">
        <v>3243</v>
      </c>
      <c r="B3385" s="295">
        <v>425485</v>
      </c>
      <c r="D3385" s="296" t="s">
        <v>9204</v>
      </c>
      <c r="E3385" s="297">
        <v>425485</v>
      </c>
    </row>
    <row r="3386" spans="1:5" ht="14.4" x14ac:dyDescent="0.3">
      <c r="A3386" s="294" t="s">
        <v>3317</v>
      </c>
      <c r="B3386" s="295">
        <v>1075179.6599999999</v>
      </c>
      <c r="D3386" s="296" t="s">
        <v>9205</v>
      </c>
      <c r="E3386" s="297">
        <v>1075179.6599999999</v>
      </c>
    </row>
    <row r="3387" spans="1:5" ht="14.4" x14ac:dyDescent="0.3">
      <c r="A3387" s="294" t="s">
        <v>3318</v>
      </c>
      <c r="B3387" s="295">
        <v>784765</v>
      </c>
      <c r="D3387" s="296" t="s">
        <v>9206</v>
      </c>
      <c r="E3387" s="297">
        <v>784765</v>
      </c>
    </row>
    <row r="3388" spans="1:5" ht="14.4" x14ac:dyDescent="0.3">
      <c r="A3388" s="294" t="s">
        <v>3319</v>
      </c>
      <c r="B3388" s="295">
        <v>657371</v>
      </c>
      <c r="D3388" s="296" t="s">
        <v>9207</v>
      </c>
      <c r="E3388" s="297">
        <v>657371</v>
      </c>
    </row>
    <row r="3389" spans="1:5" ht="14.4" x14ac:dyDescent="0.3">
      <c r="A3389" s="294" t="s">
        <v>3244</v>
      </c>
      <c r="B3389" s="295">
        <v>214355</v>
      </c>
      <c r="D3389" s="296" t="s">
        <v>9208</v>
      </c>
      <c r="E3389" s="297">
        <v>214355</v>
      </c>
    </row>
    <row r="3390" spans="1:5" ht="14.4" x14ac:dyDescent="0.3">
      <c r="A3390" s="294" t="s">
        <v>3245</v>
      </c>
      <c r="B3390" s="295">
        <v>1953855</v>
      </c>
      <c r="D3390" s="296" t="s">
        <v>9209</v>
      </c>
      <c r="E3390" s="297">
        <v>1953855</v>
      </c>
    </row>
    <row r="3391" spans="1:5" ht="14.4" x14ac:dyDescent="0.3">
      <c r="A3391" s="294" t="s">
        <v>3246</v>
      </c>
      <c r="B3391" s="295">
        <v>937566</v>
      </c>
      <c r="D3391" s="296" t="s">
        <v>9210</v>
      </c>
      <c r="E3391" s="297">
        <v>937566</v>
      </c>
    </row>
    <row r="3392" spans="1:5" ht="14.4" x14ac:dyDescent="0.3">
      <c r="A3392" s="294" t="s">
        <v>3320</v>
      </c>
      <c r="B3392" s="295">
        <v>137156</v>
      </c>
      <c r="D3392" s="296" t="s">
        <v>9211</v>
      </c>
      <c r="E3392" s="297">
        <v>137156</v>
      </c>
    </row>
    <row r="3393" spans="1:5" ht="14.4" x14ac:dyDescent="0.3">
      <c r="A3393" s="294" t="s">
        <v>3247</v>
      </c>
      <c r="B3393" s="295">
        <v>1593859</v>
      </c>
      <c r="D3393" s="296" t="s">
        <v>9212</v>
      </c>
      <c r="E3393" s="297">
        <v>1593859</v>
      </c>
    </row>
    <row r="3394" spans="1:5" ht="14.4" x14ac:dyDescent="0.3">
      <c r="A3394" s="294" t="s">
        <v>3321</v>
      </c>
      <c r="B3394" s="295">
        <v>69784</v>
      </c>
      <c r="D3394" s="296" t="s">
        <v>9213</v>
      </c>
      <c r="E3394" s="297">
        <v>69784</v>
      </c>
    </row>
    <row r="3395" spans="1:5" ht="14.4" x14ac:dyDescent="0.3">
      <c r="A3395" s="294" t="s">
        <v>3322</v>
      </c>
      <c r="B3395" s="295">
        <v>93402</v>
      </c>
      <c r="D3395" s="296" t="s">
        <v>9214</v>
      </c>
      <c r="E3395" s="297">
        <v>93402</v>
      </c>
    </row>
    <row r="3396" spans="1:5" ht="14.4" x14ac:dyDescent="0.3">
      <c r="A3396" s="294" t="s">
        <v>3323</v>
      </c>
      <c r="B3396" s="295">
        <v>2981235.49</v>
      </c>
      <c r="D3396" s="296" t="s">
        <v>9215</v>
      </c>
      <c r="E3396" s="297">
        <v>2981235.49</v>
      </c>
    </row>
    <row r="3397" spans="1:5" ht="14.4" x14ac:dyDescent="0.3">
      <c r="A3397" s="294" t="s">
        <v>3324</v>
      </c>
      <c r="B3397" s="295">
        <v>161751</v>
      </c>
      <c r="D3397" s="296" t="s">
        <v>9216</v>
      </c>
      <c r="E3397" s="297">
        <v>161751</v>
      </c>
    </row>
    <row r="3398" spans="1:5" ht="14.4" x14ac:dyDescent="0.3">
      <c r="A3398" s="294" t="s">
        <v>3325</v>
      </c>
      <c r="B3398" s="295">
        <v>25053</v>
      </c>
      <c r="D3398" s="296" t="s">
        <v>9217</v>
      </c>
      <c r="E3398" s="297">
        <v>25053</v>
      </c>
    </row>
    <row r="3399" spans="1:5" ht="14.4" x14ac:dyDescent="0.3">
      <c r="A3399" s="294" t="s">
        <v>3326</v>
      </c>
      <c r="B3399" s="295">
        <v>5679169.8700000001</v>
      </c>
      <c r="D3399" s="296" t="s">
        <v>9218</v>
      </c>
      <c r="E3399" s="297">
        <v>5679169.8700000001</v>
      </c>
    </row>
    <row r="3400" spans="1:5" ht="14.4" x14ac:dyDescent="0.3">
      <c r="A3400" s="294" t="s">
        <v>3248</v>
      </c>
      <c r="B3400" s="295">
        <v>880668</v>
      </c>
      <c r="D3400" s="296" t="s">
        <v>9219</v>
      </c>
      <c r="E3400" s="297">
        <v>880668</v>
      </c>
    </row>
    <row r="3401" spans="1:5" ht="14.4" x14ac:dyDescent="0.3">
      <c r="A3401" s="294" t="s">
        <v>4147</v>
      </c>
      <c r="B3401" s="295">
        <v>25411</v>
      </c>
      <c r="D3401" s="296" t="s">
        <v>10521</v>
      </c>
      <c r="E3401" s="297">
        <v>25411</v>
      </c>
    </row>
    <row r="3402" spans="1:5" ht="14.4" x14ac:dyDescent="0.3">
      <c r="A3402" s="294" t="s">
        <v>3327</v>
      </c>
      <c r="B3402" s="295">
        <v>36862</v>
      </c>
      <c r="D3402" s="296" t="s">
        <v>9220</v>
      </c>
      <c r="E3402" s="297">
        <v>36862</v>
      </c>
    </row>
    <row r="3403" spans="1:5" ht="14.4" x14ac:dyDescent="0.3">
      <c r="A3403" s="294" t="s">
        <v>3328</v>
      </c>
      <c r="B3403" s="295">
        <v>56902</v>
      </c>
      <c r="D3403" s="296" t="s">
        <v>9221</v>
      </c>
      <c r="E3403" s="297">
        <v>56902</v>
      </c>
    </row>
    <row r="3404" spans="1:5" ht="14.4" x14ac:dyDescent="0.3">
      <c r="A3404" s="294" t="s">
        <v>3329</v>
      </c>
      <c r="B3404" s="295">
        <v>32926</v>
      </c>
      <c r="D3404" s="296" t="s">
        <v>9222</v>
      </c>
      <c r="E3404" s="297">
        <v>32926</v>
      </c>
    </row>
    <row r="3405" spans="1:5" ht="14.4" x14ac:dyDescent="0.3">
      <c r="A3405" s="294" t="s">
        <v>4148</v>
      </c>
      <c r="B3405" s="295">
        <v>17539</v>
      </c>
      <c r="D3405" s="296" t="s">
        <v>9223</v>
      </c>
      <c r="E3405" s="297">
        <v>17539</v>
      </c>
    </row>
    <row r="3406" spans="1:5" ht="14.4" x14ac:dyDescent="0.3">
      <c r="A3406" s="294" t="s">
        <v>3330</v>
      </c>
      <c r="B3406" s="295">
        <v>2618378</v>
      </c>
      <c r="D3406" s="296" t="s">
        <v>9224</v>
      </c>
      <c r="E3406" s="297">
        <v>2618378</v>
      </c>
    </row>
    <row r="3407" spans="1:5" ht="14.4" x14ac:dyDescent="0.3">
      <c r="A3407" s="294" t="s">
        <v>3249</v>
      </c>
      <c r="B3407" s="295">
        <v>27201</v>
      </c>
      <c r="D3407" s="296" t="s">
        <v>10431</v>
      </c>
      <c r="E3407" s="297">
        <v>27201</v>
      </c>
    </row>
    <row r="3408" spans="1:5" ht="14.4" x14ac:dyDescent="0.3">
      <c r="A3408" s="294" t="s">
        <v>3250</v>
      </c>
      <c r="B3408" s="295">
        <v>3480791.68</v>
      </c>
      <c r="D3408" s="296" t="s">
        <v>9225</v>
      </c>
      <c r="E3408" s="297">
        <v>3480791.68</v>
      </c>
    </row>
    <row r="3409" spans="1:5" ht="14.4" x14ac:dyDescent="0.3">
      <c r="A3409" s="294" t="s">
        <v>3331</v>
      </c>
      <c r="B3409" s="295">
        <v>1368851.61</v>
      </c>
      <c r="D3409" s="296" t="s">
        <v>9226</v>
      </c>
      <c r="E3409" s="297">
        <v>1368851.61</v>
      </c>
    </row>
    <row r="3410" spans="1:5" ht="14.4" x14ac:dyDescent="0.3">
      <c r="A3410" s="294" t="s">
        <v>3251</v>
      </c>
      <c r="B3410" s="295">
        <v>56902</v>
      </c>
      <c r="D3410" s="296" t="s">
        <v>9227</v>
      </c>
      <c r="E3410" s="297">
        <v>56902</v>
      </c>
    </row>
    <row r="3411" spans="1:5" ht="14.4" x14ac:dyDescent="0.3">
      <c r="A3411" s="294" t="s">
        <v>3332</v>
      </c>
      <c r="B3411" s="295">
        <v>67279</v>
      </c>
      <c r="D3411" s="296" t="s">
        <v>9228</v>
      </c>
      <c r="E3411" s="297">
        <v>67279</v>
      </c>
    </row>
    <row r="3412" spans="1:5" ht="14.4" x14ac:dyDescent="0.3">
      <c r="A3412" s="294" t="s">
        <v>3333</v>
      </c>
      <c r="B3412" s="295">
        <v>61196</v>
      </c>
      <c r="D3412" s="296" t="s">
        <v>9229</v>
      </c>
      <c r="E3412" s="297">
        <v>61196</v>
      </c>
    </row>
    <row r="3413" spans="1:5" ht="14.4" x14ac:dyDescent="0.3">
      <c r="A3413" s="294" t="s">
        <v>3334</v>
      </c>
      <c r="B3413" s="295">
        <v>72140.69</v>
      </c>
      <c r="D3413" s="296" t="s">
        <v>9230</v>
      </c>
      <c r="E3413" s="297">
        <v>72140.69</v>
      </c>
    </row>
    <row r="3414" spans="1:5" ht="14.4" x14ac:dyDescent="0.3">
      <c r="A3414" s="294" t="s">
        <v>3252</v>
      </c>
      <c r="B3414" s="295">
        <v>2312061</v>
      </c>
      <c r="D3414" s="296" t="s">
        <v>9231</v>
      </c>
      <c r="E3414" s="297">
        <v>2312061</v>
      </c>
    </row>
    <row r="3415" spans="1:5" ht="14.4" x14ac:dyDescent="0.3">
      <c r="A3415" s="294" t="s">
        <v>3335</v>
      </c>
      <c r="B3415" s="295">
        <v>127756</v>
      </c>
      <c r="D3415" s="296" t="s">
        <v>9232</v>
      </c>
      <c r="E3415" s="297">
        <v>127756</v>
      </c>
    </row>
    <row r="3416" spans="1:5" ht="14.4" x14ac:dyDescent="0.3">
      <c r="A3416" s="294" t="s">
        <v>3253</v>
      </c>
      <c r="B3416" s="295">
        <v>1582506.84</v>
      </c>
      <c r="D3416" s="296" t="s">
        <v>9233</v>
      </c>
      <c r="E3416" s="297">
        <v>1582506.84</v>
      </c>
    </row>
    <row r="3417" spans="1:5" ht="14.4" x14ac:dyDescent="0.3">
      <c r="A3417" s="294" t="s">
        <v>3336</v>
      </c>
      <c r="B3417" s="295">
        <v>28632</v>
      </c>
      <c r="D3417" s="296" t="s">
        <v>9234</v>
      </c>
      <c r="E3417" s="297">
        <v>28632</v>
      </c>
    </row>
    <row r="3418" spans="1:5" ht="14.4" x14ac:dyDescent="0.3">
      <c r="A3418" s="294" t="s">
        <v>3337</v>
      </c>
      <c r="B3418" s="295">
        <v>775461</v>
      </c>
      <c r="D3418" s="296" t="s">
        <v>9235</v>
      </c>
      <c r="E3418" s="297">
        <v>775461</v>
      </c>
    </row>
    <row r="3419" spans="1:5" ht="14.4" x14ac:dyDescent="0.3">
      <c r="A3419" s="294" t="s">
        <v>3338</v>
      </c>
      <c r="B3419" s="295">
        <v>2681360</v>
      </c>
      <c r="D3419" s="296" t="s">
        <v>9236</v>
      </c>
      <c r="E3419" s="297">
        <v>2681360</v>
      </c>
    </row>
    <row r="3420" spans="1:5" ht="14.4" x14ac:dyDescent="0.3">
      <c r="A3420" s="294" t="s">
        <v>3339</v>
      </c>
      <c r="B3420" s="295">
        <v>882815</v>
      </c>
      <c r="D3420" s="296" t="s">
        <v>9237</v>
      </c>
      <c r="E3420" s="297">
        <v>882815</v>
      </c>
    </row>
    <row r="3421" spans="1:5" ht="14.4" x14ac:dyDescent="0.3">
      <c r="A3421" s="294" t="s">
        <v>3340</v>
      </c>
      <c r="B3421" s="295">
        <v>673474</v>
      </c>
      <c r="D3421" s="296" t="s">
        <v>9238</v>
      </c>
      <c r="E3421" s="297">
        <v>673474</v>
      </c>
    </row>
    <row r="3422" spans="1:5" ht="14.4" x14ac:dyDescent="0.3">
      <c r="A3422" s="294" t="s">
        <v>3341</v>
      </c>
      <c r="B3422" s="295">
        <v>1376288</v>
      </c>
      <c r="D3422" s="296" t="s">
        <v>9239</v>
      </c>
      <c r="E3422" s="297">
        <v>1376288</v>
      </c>
    </row>
    <row r="3423" spans="1:5" ht="14.4" x14ac:dyDescent="0.3">
      <c r="A3423" s="294" t="s">
        <v>3342</v>
      </c>
      <c r="B3423" s="295">
        <v>916811</v>
      </c>
      <c r="D3423" s="296" t="s">
        <v>9240</v>
      </c>
      <c r="E3423" s="297">
        <v>916811</v>
      </c>
    </row>
    <row r="3424" spans="1:5" ht="14.4" x14ac:dyDescent="0.3">
      <c r="A3424" s="294" t="s">
        <v>3343</v>
      </c>
      <c r="B3424" s="295">
        <v>39104.839999999997</v>
      </c>
      <c r="D3424" s="296" t="s">
        <v>9241</v>
      </c>
      <c r="E3424" s="297">
        <v>39104.839999999997</v>
      </c>
    </row>
    <row r="3425" spans="1:5" ht="14.4" x14ac:dyDescent="0.3">
      <c r="A3425" s="294" t="s">
        <v>3344</v>
      </c>
      <c r="B3425" s="295">
        <v>577571</v>
      </c>
      <c r="D3425" s="296" t="s">
        <v>9242</v>
      </c>
      <c r="E3425" s="297">
        <v>577571</v>
      </c>
    </row>
    <row r="3426" spans="1:5" ht="14.4" x14ac:dyDescent="0.3">
      <c r="A3426" s="294" t="s">
        <v>3254</v>
      </c>
      <c r="B3426" s="295">
        <v>336040.26</v>
      </c>
      <c r="D3426" s="296" t="s">
        <v>9243</v>
      </c>
      <c r="E3426" s="297">
        <v>336040.26</v>
      </c>
    </row>
    <row r="3427" spans="1:5" ht="14.4" x14ac:dyDescent="0.3">
      <c r="A3427" s="294" t="s">
        <v>3345</v>
      </c>
      <c r="B3427" s="295">
        <v>3908779</v>
      </c>
      <c r="D3427" s="296" t="s">
        <v>9244</v>
      </c>
      <c r="E3427" s="297">
        <v>3908779</v>
      </c>
    </row>
    <row r="3428" spans="1:5" ht="14.4" x14ac:dyDescent="0.3">
      <c r="A3428" s="294" t="s">
        <v>3346</v>
      </c>
      <c r="B3428" s="295">
        <v>1995286.35</v>
      </c>
      <c r="D3428" s="296" t="s">
        <v>9245</v>
      </c>
      <c r="E3428" s="297">
        <v>1995286.35</v>
      </c>
    </row>
    <row r="3429" spans="1:5" ht="14.4" x14ac:dyDescent="0.3">
      <c r="A3429" s="294" t="s">
        <v>3347</v>
      </c>
      <c r="B3429" s="295">
        <v>876007.23</v>
      </c>
      <c r="D3429" s="296" t="s">
        <v>9246</v>
      </c>
      <c r="E3429" s="297">
        <v>876007.23</v>
      </c>
    </row>
    <row r="3430" spans="1:5" ht="14.4" x14ac:dyDescent="0.3">
      <c r="A3430" s="294" t="s">
        <v>3348</v>
      </c>
      <c r="B3430" s="295">
        <v>32210</v>
      </c>
      <c r="D3430" s="296" t="s">
        <v>9247</v>
      </c>
      <c r="E3430" s="297">
        <v>32210</v>
      </c>
    </row>
    <row r="3431" spans="1:5" ht="14.4" x14ac:dyDescent="0.3">
      <c r="A3431" s="294" t="s">
        <v>3349</v>
      </c>
      <c r="B3431" s="295">
        <v>160320</v>
      </c>
      <c r="D3431" s="296" t="s">
        <v>9248</v>
      </c>
      <c r="E3431" s="297">
        <v>160320</v>
      </c>
    </row>
    <row r="3432" spans="1:5" ht="14.4" x14ac:dyDescent="0.3">
      <c r="A3432" s="294" t="s">
        <v>3350</v>
      </c>
      <c r="B3432" s="295">
        <v>3941517.45</v>
      </c>
      <c r="D3432" s="296" t="s">
        <v>9249</v>
      </c>
      <c r="E3432" s="297">
        <v>3941517.45</v>
      </c>
    </row>
    <row r="3433" spans="1:5" ht="14.4" x14ac:dyDescent="0.3">
      <c r="A3433" s="294" t="s">
        <v>3255</v>
      </c>
      <c r="B3433" s="295">
        <v>14474538.949999999</v>
      </c>
      <c r="D3433" s="296" t="s">
        <v>9250</v>
      </c>
      <c r="E3433" s="297">
        <v>14474538.949999999</v>
      </c>
    </row>
    <row r="3434" spans="1:5" ht="14.4" x14ac:dyDescent="0.3">
      <c r="A3434" s="294" t="s">
        <v>3351</v>
      </c>
      <c r="B3434" s="295">
        <v>238641</v>
      </c>
      <c r="D3434" s="296" t="s">
        <v>9251</v>
      </c>
      <c r="E3434" s="297">
        <v>238641</v>
      </c>
    </row>
    <row r="3435" spans="1:5" ht="14.4" x14ac:dyDescent="0.3">
      <c r="A3435" s="294" t="s">
        <v>4149</v>
      </c>
      <c r="B3435" s="295">
        <v>86961</v>
      </c>
      <c r="D3435" s="296" t="s">
        <v>10522</v>
      </c>
      <c r="E3435" s="297">
        <v>86961</v>
      </c>
    </row>
    <row r="3436" spans="1:5" ht="14.4" x14ac:dyDescent="0.3">
      <c r="A3436" s="294" t="s">
        <v>3256</v>
      </c>
      <c r="B3436" s="295">
        <v>459123</v>
      </c>
      <c r="D3436" s="296" t="s">
        <v>9252</v>
      </c>
      <c r="E3436" s="297">
        <v>459123</v>
      </c>
    </row>
    <row r="3437" spans="1:5" ht="14.4" x14ac:dyDescent="0.3">
      <c r="A3437" s="294" t="s">
        <v>3352</v>
      </c>
      <c r="B3437" s="295">
        <v>628027</v>
      </c>
      <c r="D3437" s="296" t="s">
        <v>9253</v>
      </c>
      <c r="E3437" s="297">
        <v>628027</v>
      </c>
    </row>
    <row r="3438" spans="1:5" ht="14.4" x14ac:dyDescent="0.3">
      <c r="A3438" s="294" t="s">
        <v>3353</v>
      </c>
      <c r="B3438" s="295">
        <v>3327991</v>
      </c>
      <c r="D3438" s="296" t="s">
        <v>9254</v>
      </c>
      <c r="E3438" s="297">
        <v>3327991</v>
      </c>
    </row>
    <row r="3439" spans="1:5" ht="14.4" x14ac:dyDescent="0.3">
      <c r="A3439" s="294" t="s">
        <v>3354</v>
      </c>
      <c r="B3439" s="295">
        <v>1194105.01</v>
      </c>
      <c r="D3439" s="296" t="s">
        <v>9255</v>
      </c>
      <c r="E3439" s="297">
        <v>1194105.01</v>
      </c>
    </row>
    <row r="3440" spans="1:5" ht="14.4" x14ac:dyDescent="0.3">
      <c r="A3440" s="294" t="s">
        <v>3257</v>
      </c>
      <c r="B3440" s="295">
        <v>1103231.72</v>
      </c>
      <c r="D3440" s="296" t="s">
        <v>9256</v>
      </c>
      <c r="E3440" s="297">
        <v>1103231.72</v>
      </c>
    </row>
    <row r="3441" spans="1:5" ht="14.4" x14ac:dyDescent="0.3">
      <c r="A3441" s="294" t="s">
        <v>3355</v>
      </c>
      <c r="B3441" s="295">
        <v>46273.120000000003</v>
      </c>
      <c r="D3441" s="296" t="s">
        <v>9257</v>
      </c>
      <c r="E3441" s="297">
        <v>46273.120000000003</v>
      </c>
    </row>
    <row r="3442" spans="1:5" ht="14.4" x14ac:dyDescent="0.3">
      <c r="A3442" s="294" t="s">
        <v>3356</v>
      </c>
      <c r="B3442" s="295">
        <v>42230</v>
      </c>
      <c r="D3442" s="296" t="s">
        <v>9258</v>
      </c>
      <c r="E3442" s="297">
        <v>42230</v>
      </c>
    </row>
    <row r="3443" spans="1:5" ht="14.4" x14ac:dyDescent="0.3">
      <c r="A3443" s="294" t="s">
        <v>3357</v>
      </c>
      <c r="B3443" s="295">
        <v>962786.78</v>
      </c>
      <c r="D3443" s="296" t="s">
        <v>9259</v>
      </c>
      <c r="E3443" s="297">
        <v>962786.78</v>
      </c>
    </row>
    <row r="3444" spans="1:5" ht="14.4" x14ac:dyDescent="0.3">
      <c r="A3444" s="294" t="s">
        <v>3358</v>
      </c>
      <c r="B3444" s="295">
        <v>3009506</v>
      </c>
      <c r="D3444" s="296" t="s">
        <v>9260</v>
      </c>
      <c r="E3444" s="297">
        <v>3009506</v>
      </c>
    </row>
    <row r="3445" spans="1:5" ht="14.4" x14ac:dyDescent="0.3">
      <c r="A3445" s="294" t="s">
        <v>3359</v>
      </c>
      <c r="B3445" s="295">
        <v>11927439</v>
      </c>
      <c r="D3445" s="296" t="s">
        <v>9261</v>
      </c>
      <c r="E3445" s="297">
        <v>11927439</v>
      </c>
    </row>
    <row r="3446" spans="1:5" ht="14.4" x14ac:dyDescent="0.3">
      <c r="A3446" s="294" t="s">
        <v>3360</v>
      </c>
      <c r="B3446" s="295">
        <v>201830</v>
      </c>
      <c r="D3446" s="296" t="s">
        <v>9262</v>
      </c>
      <c r="E3446" s="297">
        <v>201830</v>
      </c>
    </row>
    <row r="3447" spans="1:5" ht="14.4" x14ac:dyDescent="0.3">
      <c r="A3447" s="294" t="s">
        <v>3361</v>
      </c>
      <c r="B3447" s="295">
        <v>166761</v>
      </c>
      <c r="D3447" s="296" t="s">
        <v>9263</v>
      </c>
      <c r="E3447" s="297">
        <v>166761</v>
      </c>
    </row>
    <row r="3448" spans="1:5" ht="14.4" x14ac:dyDescent="0.3">
      <c r="A3448" s="294" t="s">
        <v>3362</v>
      </c>
      <c r="B3448" s="295">
        <v>105211</v>
      </c>
      <c r="D3448" s="296" t="s">
        <v>9264</v>
      </c>
      <c r="E3448" s="297">
        <v>105211</v>
      </c>
    </row>
    <row r="3449" spans="1:5" ht="14.4" x14ac:dyDescent="0.3">
      <c r="A3449" s="294" t="s">
        <v>3363</v>
      </c>
      <c r="B3449" s="295">
        <v>122375.43</v>
      </c>
      <c r="D3449" s="296" t="s">
        <v>9265</v>
      </c>
      <c r="E3449" s="297">
        <v>122375.43</v>
      </c>
    </row>
    <row r="3450" spans="1:5" ht="14.4" x14ac:dyDescent="0.3">
      <c r="A3450" s="294" t="s">
        <v>3364</v>
      </c>
      <c r="B3450" s="295">
        <v>44377</v>
      </c>
      <c r="D3450" s="296" t="s">
        <v>9266</v>
      </c>
      <c r="E3450" s="297">
        <v>44377</v>
      </c>
    </row>
    <row r="3451" spans="1:5" ht="14.4" x14ac:dyDescent="0.3">
      <c r="A3451" s="294" t="s">
        <v>3365</v>
      </c>
      <c r="B3451" s="295">
        <v>56902</v>
      </c>
      <c r="D3451" s="296" t="s">
        <v>9267</v>
      </c>
      <c r="E3451" s="297">
        <v>56902</v>
      </c>
    </row>
    <row r="3452" spans="1:5" ht="14.4" x14ac:dyDescent="0.3">
      <c r="A3452" s="294" t="s">
        <v>3366</v>
      </c>
      <c r="B3452" s="295">
        <v>61554</v>
      </c>
      <c r="D3452" s="296" t="s">
        <v>9268</v>
      </c>
      <c r="E3452" s="297">
        <v>61554</v>
      </c>
    </row>
    <row r="3453" spans="1:5" ht="14.4" x14ac:dyDescent="0.3">
      <c r="A3453" s="294" t="s">
        <v>3258</v>
      </c>
      <c r="B3453" s="295">
        <v>7161</v>
      </c>
      <c r="D3453" s="296" t="s">
        <v>10432</v>
      </c>
      <c r="E3453" s="297">
        <v>7161</v>
      </c>
    </row>
    <row r="3454" spans="1:5" ht="14.4" x14ac:dyDescent="0.3">
      <c r="A3454" s="294" t="s">
        <v>4150</v>
      </c>
      <c r="B3454" s="295">
        <v>112603.36</v>
      </c>
      <c r="D3454" s="296" t="s">
        <v>9269</v>
      </c>
      <c r="E3454" s="297">
        <v>112603.36</v>
      </c>
    </row>
    <row r="3455" spans="1:5" ht="14.4" x14ac:dyDescent="0.3">
      <c r="A3455" s="294" t="s">
        <v>4151</v>
      </c>
      <c r="B3455" s="295">
        <v>33284</v>
      </c>
      <c r="D3455" s="296" t="s">
        <v>10523</v>
      </c>
      <c r="E3455" s="297">
        <v>33284</v>
      </c>
    </row>
    <row r="3456" spans="1:5" ht="14.4" x14ac:dyDescent="0.3">
      <c r="A3456" s="294" t="s">
        <v>3367</v>
      </c>
      <c r="B3456" s="295">
        <v>143501</v>
      </c>
      <c r="D3456" s="296" t="s">
        <v>9270</v>
      </c>
      <c r="E3456" s="297">
        <v>143501</v>
      </c>
    </row>
    <row r="3457" spans="1:5" ht="14.4" x14ac:dyDescent="0.3">
      <c r="A3457" s="294" t="s">
        <v>3259</v>
      </c>
      <c r="B3457" s="295">
        <v>16107</v>
      </c>
      <c r="D3457" s="296" t="s">
        <v>9271</v>
      </c>
      <c r="E3457" s="297">
        <v>16107</v>
      </c>
    </row>
    <row r="3458" spans="1:5" ht="14.4" x14ac:dyDescent="0.3">
      <c r="A3458" s="294" t="s">
        <v>3260</v>
      </c>
      <c r="B3458" s="295">
        <v>2250153</v>
      </c>
      <c r="D3458" s="296" t="s">
        <v>9272</v>
      </c>
      <c r="E3458" s="297">
        <v>2250153</v>
      </c>
    </row>
    <row r="3459" spans="1:5" ht="14.4" x14ac:dyDescent="0.3">
      <c r="A3459" s="294" t="s">
        <v>3368</v>
      </c>
      <c r="B3459" s="295">
        <v>170340</v>
      </c>
      <c r="D3459" s="296" t="s">
        <v>9273</v>
      </c>
      <c r="E3459" s="297">
        <v>170340</v>
      </c>
    </row>
    <row r="3460" spans="1:5" ht="14.4" x14ac:dyDescent="0.3">
      <c r="A3460" s="294" t="s">
        <v>3261</v>
      </c>
      <c r="B3460" s="295">
        <v>16932950.530000001</v>
      </c>
      <c r="D3460" s="296" t="s">
        <v>9274</v>
      </c>
      <c r="E3460" s="297">
        <v>16932950.530000001</v>
      </c>
    </row>
    <row r="3461" spans="1:5" ht="14.4" x14ac:dyDescent="0.3">
      <c r="A3461" s="294" t="s">
        <v>3369</v>
      </c>
      <c r="B3461" s="295">
        <v>213639</v>
      </c>
      <c r="D3461" s="296" t="s">
        <v>9275</v>
      </c>
      <c r="E3461" s="297">
        <v>213639</v>
      </c>
    </row>
    <row r="3462" spans="1:5" ht="14.4" x14ac:dyDescent="0.3">
      <c r="A3462" s="294" t="s">
        <v>3370</v>
      </c>
      <c r="B3462" s="295">
        <v>165330</v>
      </c>
      <c r="D3462" s="296" t="s">
        <v>9276</v>
      </c>
      <c r="E3462" s="297">
        <v>165330</v>
      </c>
    </row>
    <row r="3463" spans="1:5" ht="14.4" x14ac:dyDescent="0.3">
      <c r="A3463" s="294" t="s">
        <v>3371</v>
      </c>
      <c r="B3463" s="295">
        <v>164046.46</v>
      </c>
      <c r="D3463" s="296" t="s">
        <v>9277</v>
      </c>
      <c r="E3463" s="297">
        <v>164046.46</v>
      </c>
    </row>
    <row r="3464" spans="1:5" ht="14.4" x14ac:dyDescent="0.3">
      <c r="A3464" s="294" t="s">
        <v>4152</v>
      </c>
      <c r="B3464" s="295">
        <v>23622</v>
      </c>
      <c r="D3464" s="296" t="s">
        <v>10513</v>
      </c>
      <c r="E3464" s="297">
        <v>23622</v>
      </c>
    </row>
    <row r="3465" spans="1:5" ht="14.4" x14ac:dyDescent="0.3">
      <c r="A3465" s="294" t="s">
        <v>65298</v>
      </c>
      <c r="B3465" s="295">
        <v>0</v>
      </c>
      <c r="D3465" s="296" t="s">
        <v>65995</v>
      </c>
      <c r="E3465" s="297">
        <v>0</v>
      </c>
    </row>
    <row r="3466" spans="1:5" ht="14.4" x14ac:dyDescent="0.3">
      <c r="A3466" s="294" t="s">
        <v>3372</v>
      </c>
      <c r="B3466" s="295">
        <v>145648</v>
      </c>
      <c r="D3466" s="296" t="s">
        <v>9278</v>
      </c>
      <c r="E3466" s="297">
        <v>145648</v>
      </c>
    </row>
    <row r="3467" spans="1:5" ht="14.4" x14ac:dyDescent="0.3">
      <c r="A3467" s="294" t="s">
        <v>3373</v>
      </c>
      <c r="B3467" s="295">
        <v>2309913</v>
      </c>
      <c r="D3467" s="296" t="s">
        <v>9279</v>
      </c>
      <c r="E3467" s="297">
        <v>2309913</v>
      </c>
    </row>
    <row r="3468" spans="1:5" ht="14.4" x14ac:dyDescent="0.3">
      <c r="A3468" s="294" t="s">
        <v>3262</v>
      </c>
      <c r="B3468" s="295">
        <v>45451</v>
      </c>
      <c r="D3468" s="296" t="s">
        <v>9280</v>
      </c>
      <c r="E3468" s="297">
        <v>45451</v>
      </c>
    </row>
    <row r="3469" spans="1:5" ht="14.4" x14ac:dyDescent="0.3">
      <c r="A3469" s="294" t="s">
        <v>3374</v>
      </c>
      <c r="B3469" s="295">
        <v>7939793.6699999999</v>
      </c>
      <c r="D3469" s="296" t="s">
        <v>9281</v>
      </c>
      <c r="E3469" s="297">
        <v>7939793.6699999999</v>
      </c>
    </row>
    <row r="3470" spans="1:5" ht="14.4" x14ac:dyDescent="0.3">
      <c r="A3470" s="294" t="s">
        <v>3375</v>
      </c>
      <c r="B3470" s="295">
        <v>139923</v>
      </c>
      <c r="D3470" s="296" t="s">
        <v>9282</v>
      </c>
      <c r="E3470" s="297">
        <v>139923</v>
      </c>
    </row>
    <row r="3471" spans="1:5" ht="14.4" x14ac:dyDescent="0.3">
      <c r="A3471" s="294" t="s">
        <v>4153</v>
      </c>
      <c r="B3471" s="295">
        <v>26843</v>
      </c>
      <c r="D3471" s="296" t="s">
        <v>10514</v>
      </c>
      <c r="E3471" s="297">
        <v>26843</v>
      </c>
    </row>
    <row r="3472" spans="1:5" ht="14.4" x14ac:dyDescent="0.3">
      <c r="A3472" s="294" t="s">
        <v>3263</v>
      </c>
      <c r="B3472" s="295">
        <v>38294</v>
      </c>
      <c r="D3472" s="296" t="s">
        <v>10433</v>
      </c>
      <c r="E3472" s="297">
        <v>38294</v>
      </c>
    </row>
    <row r="3473" spans="1:5" ht="14.4" x14ac:dyDescent="0.3">
      <c r="A3473" s="294" t="s">
        <v>3376</v>
      </c>
      <c r="B3473" s="295">
        <v>299165</v>
      </c>
      <c r="D3473" s="296" t="s">
        <v>9283</v>
      </c>
      <c r="E3473" s="297">
        <v>299165</v>
      </c>
    </row>
    <row r="3474" spans="1:5" ht="14.4" x14ac:dyDescent="0.3">
      <c r="A3474" s="294" t="s">
        <v>3264</v>
      </c>
      <c r="B3474" s="295">
        <v>334163.46999999997</v>
      </c>
      <c r="D3474" s="296" t="s">
        <v>9284</v>
      </c>
      <c r="E3474" s="297">
        <v>334163.46999999997</v>
      </c>
    </row>
    <row r="3475" spans="1:5" ht="14.4" x14ac:dyDescent="0.3">
      <c r="A3475" s="294" t="s">
        <v>3377</v>
      </c>
      <c r="B3475" s="295">
        <v>1414288.38</v>
      </c>
      <c r="D3475" s="296" t="s">
        <v>9285</v>
      </c>
      <c r="E3475" s="297">
        <v>1414288.38</v>
      </c>
    </row>
    <row r="3476" spans="1:5" ht="14.4" x14ac:dyDescent="0.3">
      <c r="A3476" s="294" t="s">
        <v>3378</v>
      </c>
      <c r="B3476" s="295">
        <v>22191</v>
      </c>
      <c r="D3476" s="296" t="s">
        <v>9286</v>
      </c>
      <c r="E3476" s="297">
        <v>22191</v>
      </c>
    </row>
    <row r="3477" spans="1:5" ht="14.4" x14ac:dyDescent="0.3">
      <c r="A3477" s="294" t="s">
        <v>3265</v>
      </c>
      <c r="B3477" s="295">
        <v>1451436</v>
      </c>
      <c r="D3477" s="296" t="s">
        <v>9287</v>
      </c>
      <c r="E3477" s="297">
        <v>1451436</v>
      </c>
    </row>
    <row r="3478" spans="1:5" ht="14.4" x14ac:dyDescent="0.3">
      <c r="A3478" s="294" t="s">
        <v>3379</v>
      </c>
      <c r="B3478" s="295">
        <v>20919803</v>
      </c>
      <c r="D3478" s="296" t="s">
        <v>9288</v>
      </c>
      <c r="E3478" s="297">
        <v>20919803</v>
      </c>
    </row>
    <row r="3479" spans="1:5" ht="14.4" x14ac:dyDescent="0.3">
      <c r="A3479" s="294" t="s">
        <v>3380</v>
      </c>
      <c r="B3479" s="295">
        <v>10766.32</v>
      </c>
      <c r="D3479" s="296" t="s">
        <v>9289</v>
      </c>
      <c r="E3479" s="297">
        <v>10766.32</v>
      </c>
    </row>
    <row r="3480" spans="1:5" ht="14.4" x14ac:dyDescent="0.3">
      <c r="A3480" s="294" t="s">
        <v>3266</v>
      </c>
      <c r="B3480" s="295">
        <v>107716</v>
      </c>
      <c r="D3480" s="296" t="s">
        <v>9290</v>
      </c>
      <c r="E3480" s="297">
        <v>107716</v>
      </c>
    </row>
    <row r="3481" spans="1:5" ht="14.4" x14ac:dyDescent="0.3">
      <c r="A3481" s="294" t="s">
        <v>3381</v>
      </c>
      <c r="B3481" s="295">
        <v>80162</v>
      </c>
      <c r="D3481" s="296" t="s">
        <v>9291</v>
      </c>
      <c r="E3481" s="297">
        <v>80162</v>
      </c>
    </row>
    <row r="3482" spans="1:5" ht="14.4" x14ac:dyDescent="0.3">
      <c r="A3482" s="294" t="s">
        <v>3382</v>
      </c>
      <c r="B3482" s="295">
        <v>238689</v>
      </c>
      <c r="D3482" s="296" t="s">
        <v>9292</v>
      </c>
      <c r="E3482" s="297">
        <v>238689</v>
      </c>
    </row>
    <row r="3483" spans="1:5" ht="14.4" x14ac:dyDescent="0.3">
      <c r="A3483" s="294" t="s">
        <v>3383</v>
      </c>
      <c r="B3483" s="295">
        <v>242625</v>
      </c>
      <c r="D3483" s="296" t="s">
        <v>9293</v>
      </c>
      <c r="E3483" s="297">
        <v>242625</v>
      </c>
    </row>
    <row r="3484" spans="1:5" ht="14.4" x14ac:dyDescent="0.3">
      <c r="A3484" s="294" t="s">
        <v>3384</v>
      </c>
      <c r="B3484" s="295">
        <v>2278.06</v>
      </c>
      <c r="D3484" s="296" t="s">
        <v>9294</v>
      </c>
      <c r="E3484" s="297">
        <v>2278.06</v>
      </c>
    </row>
    <row r="3485" spans="1:5" ht="14.4" x14ac:dyDescent="0.3">
      <c r="A3485" s="294" t="s">
        <v>3385</v>
      </c>
      <c r="B3485" s="295">
        <v>42946</v>
      </c>
      <c r="D3485" s="296" t="s">
        <v>9295</v>
      </c>
      <c r="E3485" s="297">
        <v>42946</v>
      </c>
    </row>
    <row r="3486" spans="1:5" ht="14.4" x14ac:dyDescent="0.3">
      <c r="A3486" s="294" t="s">
        <v>3386</v>
      </c>
      <c r="B3486" s="295">
        <v>77928.679999999993</v>
      </c>
      <c r="D3486" s="296" t="s">
        <v>9296</v>
      </c>
      <c r="E3486" s="297">
        <v>77928.679999999993</v>
      </c>
    </row>
    <row r="3487" spans="1:5" ht="14.4" x14ac:dyDescent="0.3">
      <c r="A3487" s="294" t="s">
        <v>3387</v>
      </c>
      <c r="B3487" s="295">
        <v>56544</v>
      </c>
      <c r="D3487" s="296" t="s">
        <v>9297</v>
      </c>
      <c r="E3487" s="297">
        <v>56544</v>
      </c>
    </row>
    <row r="3488" spans="1:5" ht="14.4" x14ac:dyDescent="0.3">
      <c r="A3488" s="294" t="s">
        <v>3388</v>
      </c>
      <c r="B3488" s="295">
        <v>1763479</v>
      </c>
      <c r="D3488" s="296" t="s">
        <v>9298</v>
      </c>
      <c r="E3488" s="297">
        <v>1763479</v>
      </c>
    </row>
    <row r="3489" spans="1:5" ht="14.4" x14ac:dyDescent="0.3">
      <c r="A3489" s="294" t="s">
        <v>3267</v>
      </c>
      <c r="B3489" s="295">
        <v>805180.64</v>
      </c>
      <c r="D3489" s="296" t="s">
        <v>9299</v>
      </c>
      <c r="E3489" s="297">
        <v>805180.64</v>
      </c>
    </row>
    <row r="3490" spans="1:5" ht="14.4" x14ac:dyDescent="0.3">
      <c r="A3490" s="294" t="s">
        <v>3389</v>
      </c>
      <c r="B3490" s="295">
        <v>642619.82999999996</v>
      </c>
      <c r="D3490" s="296" t="s">
        <v>9300</v>
      </c>
      <c r="E3490" s="297">
        <v>642619.82999999996</v>
      </c>
    </row>
    <row r="3491" spans="1:5" ht="14.4" x14ac:dyDescent="0.3">
      <c r="A3491" s="294" t="s">
        <v>3268</v>
      </c>
      <c r="B3491" s="295">
        <v>193958</v>
      </c>
      <c r="D3491" s="296" t="s">
        <v>9301</v>
      </c>
      <c r="E3491" s="297">
        <v>193958</v>
      </c>
    </row>
    <row r="3492" spans="1:5" ht="14.4" x14ac:dyDescent="0.3">
      <c r="A3492" s="294" t="s">
        <v>3390</v>
      </c>
      <c r="B3492" s="295">
        <v>18254</v>
      </c>
      <c r="D3492" s="296" t="s">
        <v>9302</v>
      </c>
      <c r="E3492" s="297">
        <v>18254</v>
      </c>
    </row>
    <row r="3493" spans="1:5" ht="14.4" x14ac:dyDescent="0.3">
      <c r="A3493" s="294" t="s">
        <v>3391</v>
      </c>
      <c r="B3493" s="295">
        <v>5494404</v>
      </c>
      <c r="D3493" s="296" t="s">
        <v>9303</v>
      </c>
      <c r="E3493" s="297">
        <v>5494404</v>
      </c>
    </row>
    <row r="3494" spans="1:5" ht="14.4" x14ac:dyDescent="0.3">
      <c r="A3494" s="294" t="s">
        <v>4154</v>
      </c>
      <c r="B3494" s="295">
        <v>9666</v>
      </c>
      <c r="D3494" s="296" t="s">
        <v>10524</v>
      </c>
      <c r="E3494" s="297">
        <v>9666</v>
      </c>
    </row>
    <row r="3495" spans="1:5" ht="14.4" x14ac:dyDescent="0.3">
      <c r="A3495" s="294" t="s">
        <v>3392</v>
      </c>
      <c r="B3495" s="295">
        <v>1606026</v>
      </c>
      <c r="D3495" s="296" t="s">
        <v>9304</v>
      </c>
      <c r="E3495" s="297">
        <v>1606026</v>
      </c>
    </row>
    <row r="3496" spans="1:5" ht="14.4" x14ac:dyDescent="0.3">
      <c r="A3496" s="294" t="s">
        <v>3393</v>
      </c>
      <c r="B3496" s="295">
        <v>44735</v>
      </c>
      <c r="D3496" s="296" t="s">
        <v>9305</v>
      </c>
      <c r="E3496" s="297">
        <v>44735</v>
      </c>
    </row>
    <row r="3497" spans="1:5" ht="14.4" x14ac:dyDescent="0.3">
      <c r="A3497" s="294" t="s">
        <v>3394</v>
      </c>
      <c r="B3497" s="295">
        <v>2677534.3199999998</v>
      </c>
      <c r="D3497" s="296" t="s">
        <v>9306</v>
      </c>
      <c r="E3497" s="297">
        <v>2677534.3199999998</v>
      </c>
    </row>
    <row r="3498" spans="1:5" ht="14.4" x14ac:dyDescent="0.3">
      <c r="A3498" s="294" t="s">
        <v>3395</v>
      </c>
      <c r="B3498" s="295">
        <v>16465</v>
      </c>
      <c r="D3498" s="296" t="s">
        <v>9307</v>
      </c>
      <c r="E3498" s="297">
        <v>16465</v>
      </c>
    </row>
    <row r="3499" spans="1:5" ht="14.4" x14ac:dyDescent="0.3">
      <c r="A3499" s="294" t="s">
        <v>3396</v>
      </c>
      <c r="B3499" s="295">
        <v>1064244</v>
      </c>
      <c r="D3499" s="296" t="s">
        <v>9308</v>
      </c>
      <c r="E3499" s="297">
        <v>1064244</v>
      </c>
    </row>
    <row r="3500" spans="1:5" ht="14.4" x14ac:dyDescent="0.3">
      <c r="A3500" s="294" t="s">
        <v>3269</v>
      </c>
      <c r="B3500" s="295">
        <v>2302041</v>
      </c>
      <c r="D3500" s="296" t="s">
        <v>9309</v>
      </c>
      <c r="E3500" s="297">
        <v>2302041</v>
      </c>
    </row>
    <row r="3501" spans="1:5" ht="14.4" x14ac:dyDescent="0.3">
      <c r="A3501" s="294" t="s">
        <v>3397</v>
      </c>
      <c r="B3501" s="295">
        <v>183222</v>
      </c>
      <c r="D3501" s="296" t="s">
        <v>9310</v>
      </c>
      <c r="E3501" s="297">
        <v>183222</v>
      </c>
    </row>
    <row r="3502" spans="1:5" ht="14.4" x14ac:dyDescent="0.3">
      <c r="A3502" s="294" t="s">
        <v>3398</v>
      </c>
      <c r="B3502" s="295">
        <v>3717330</v>
      </c>
      <c r="D3502" s="296" t="s">
        <v>9311</v>
      </c>
      <c r="E3502" s="297">
        <v>3717330</v>
      </c>
    </row>
    <row r="3503" spans="1:5" ht="14.4" x14ac:dyDescent="0.3">
      <c r="A3503" s="294" t="s">
        <v>3270</v>
      </c>
      <c r="B3503" s="295">
        <v>587700.34</v>
      </c>
      <c r="D3503" s="296" t="s">
        <v>9312</v>
      </c>
      <c r="E3503" s="297">
        <v>587700.34</v>
      </c>
    </row>
    <row r="3504" spans="1:5" ht="14.4" x14ac:dyDescent="0.3">
      <c r="A3504" s="294" t="s">
        <v>3271</v>
      </c>
      <c r="B3504" s="295">
        <v>36862</v>
      </c>
      <c r="D3504" s="296" t="s">
        <v>9313</v>
      </c>
      <c r="E3504" s="297">
        <v>36862</v>
      </c>
    </row>
    <row r="3505" spans="1:5" ht="14.4" x14ac:dyDescent="0.3">
      <c r="A3505" s="294" t="s">
        <v>3399</v>
      </c>
      <c r="B3505" s="295">
        <v>41514</v>
      </c>
      <c r="D3505" s="296" t="s">
        <v>9314</v>
      </c>
      <c r="E3505" s="297">
        <v>41514</v>
      </c>
    </row>
    <row r="3506" spans="1:5" ht="14.4" x14ac:dyDescent="0.3">
      <c r="A3506" s="294" t="s">
        <v>3400</v>
      </c>
      <c r="B3506" s="295">
        <v>18612</v>
      </c>
      <c r="D3506" s="296" t="s">
        <v>9315</v>
      </c>
      <c r="E3506" s="297">
        <v>18612</v>
      </c>
    </row>
    <row r="3507" spans="1:5" ht="14.4" x14ac:dyDescent="0.3">
      <c r="A3507" s="294" t="s">
        <v>4155</v>
      </c>
      <c r="B3507" s="295">
        <v>54755</v>
      </c>
      <c r="D3507" s="296" t="s">
        <v>9316</v>
      </c>
      <c r="E3507" s="297">
        <v>54755</v>
      </c>
    </row>
    <row r="3508" spans="1:5" ht="14.4" x14ac:dyDescent="0.3">
      <c r="A3508" s="294" t="s">
        <v>3272</v>
      </c>
      <c r="B3508" s="295">
        <v>935777</v>
      </c>
      <c r="D3508" s="296" t="s">
        <v>9317</v>
      </c>
      <c r="E3508" s="297">
        <v>935777</v>
      </c>
    </row>
    <row r="3509" spans="1:5" ht="14.4" x14ac:dyDescent="0.3">
      <c r="A3509" s="294" t="s">
        <v>4169</v>
      </c>
      <c r="B3509" s="295">
        <v>720</v>
      </c>
      <c r="D3509" s="296" t="s">
        <v>10515</v>
      </c>
      <c r="E3509" s="297">
        <v>720</v>
      </c>
    </row>
    <row r="3510" spans="1:5" ht="14.4" x14ac:dyDescent="0.3">
      <c r="A3510" s="294" t="s">
        <v>3401</v>
      </c>
      <c r="B3510" s="295">
        <v>7488691</v>
      </c>
      <c r="D3510" s="296" t="s">
        <v>9318</v>
      </c>
      <c r="E3510" s="297">
        <v>7488691</v>
      </c>
    </row>
    <row r="3511" spans="1:5" ht="14.4" x14ac:dyDescent="0.3">
      <c r="A3511" s="294" t="s">
        <v>3402</v>
      </c>
      <c r="B3511" s="295">
        <v>79088</v>
      </c>
      <c r="D3511" s="296" t="s">
        <v>9319</v>
      </c>
      <c r="E3511" s="297">
        <v>79088</v>
      </c>
    </row>
    <row r="3512" spans="1:5" ht="14.4" x14ac:dyDescent="0.3">
      <c r="A3512" s="294" t="s">
        <v>3403</v>
      </c>
      <c r="B3512" s="295">
        <v>24961.86</v>
      </c>
      <c r="D3512" s="296" t="s">
        <v>9320</v>
      </c>
      <c r="E3512" s="297">
        <v>24961.86</v>
      </c>
    </row>
    <row r="3513" spans="1:5" ht="14.4" x14ac:dyDescent="0.3">
      <c r="A3513" s="294" t="s">
        <v>3404</v>
      </c>
      <c r="B3513" s="295">
        <v>405430.47</v>
      </c>
      <c r="D3513" s="296" t="s">
        <v>9321</v>
      </c>
      <c r="E3513" s="297">
        <v>405430.47</v>
      </c>
    </row>
    <row r="3514" spans="1:5" ht="14.4" x14ac:dyDescent="0.3">
      <c r="A3514" s="294" t="s">
        <v>3405</v>
      </c>
      <c r="B3514" s="295">
        <v>2036173.89</v>
      </c>
      <c r="D3514" s="296" t="s">
        <v>9322</v>
      </c>
      <c r="E3514" s="297">
        <v>2036173.89</v>
      </c>
    </row>
    <row r="3515" spans="1:5" ht="14.4" x14ac:dyDescent="0.3">
      <c r="A3515" s="294" t="s">
        <v>3273</v>
      </c>
      <c r="B3515" s="295">
        <v>12171</v>
      </c>
      <c r="D3515" s="296" t="s">
        <v>9323</v>
      </c>
      <c r="E3515" s="297">
        <v>12171</v>
      </c>
    </row>
    <row r="3516" spans="1:5" ht="14.4" x14ac:dyDescent="0.3">
      <c r="A3516" s="294" t="s">
        <v>4156</v>
      </c>
      <c r="B3516" s="295">
        <v>67995</v>
      </c>
      <c r="D3516" s="296" t="s">
        <v>10525</v>
      </c>
      <c r="E3516" s="297">
        <v>67995</v>
      </c>
    </row>
    <row r="3517" spans="1:5" ht="14.4" x14ac:dyDescent="0.3">
      <c r="A3517" s="294" t="s">
        <v>3274</v>
      </c>
      <c r="B3517" s="295">
        <v>3149425</v>
      </c>
      <c r="D3517" s="296" t="s">
        <v>9324</v>
      </c>
      <c r="E3517" s="297">
        <v>3149425</v>
      </c>
    </row>
    <row r="3518" spans="1:5" ht="14.4" x14ac:dyDescent="0.3">
      <c r="A3518" s="294" t="s">
        <v>3275</v>
      </c>
      <c r="B3518" s="295">
        <v>75868</v>
      </c>
      <c r="D3518" s="296" t="s">
        <v>9325</v>
      </c>
      <c r="E3518" s="297">
        <v>75868</v>
      </c>
    </row>
    <row r="3519" spans="1:5" ht="14.4" x14ac:dyDescent="0.3">
      <c r="A3519" s="294" t="s">
        <v>3276</v>
      </c>
      <c r="B3519" s="295">
        <v>1832544</v>
      </c>
      <c r="D3519" s="296" t="s">
        <v>9326</v>
      </c>
      <c r="E3519" s="297">
        <v>1832544</v>
      </c>
    </row>
    <row r="3520" spans="1:5" ht="14.4" x14ac:dyDescent="0.3">
      <c r="A3520" s="294" t="s">
        <v>3406</v>
      </c>
      <c r="B3520" s="295">
        <v>41157</v>
      </c>
      <c r="D3520" s="296" t="s">
        <v>9327</v>
      </c>
      <c r="E3520" s="297">
        <v>41157</v>
      </c>
    </row>
    <row r="3521" spans="1:5" ht="14.4" x14ac:dyDescent="0.3">
      <c r="A3521" s="294" t="s">
        <v>3277</v>
      </c>
      <c r="B3521" s="295">
        <v>1091083</v>
      </c>
      <c r="D3521" s="296" t="s">
        <v>9328</v>
      </c>
      <c r="E3521" s="297">
        <v>1091083</v>
      </c>
    </row>
    <row r="3522" spans="1:5" ht="14.4" x14ac:dyDescent="0.3">
      <c r="A3522" s="294" t="s">
        <v>3278</v>
      </c>
      <c r="B3522" s="295">
        <v>640552</v>
      </c>
      <c r="D3522" s="296" t="s">
        <v>9329</v>
      </c>
      <c r="E3522" s="297">
        <v>640552</v>
      </c>
    </row>
    <row r="3523" spans="1:5" ht="14.4" x14ac:dyDescent="0.3">
      <c r="A3523" s="294" t="s">
        <v>3407</v>
      </c>
      <c r="B3523" s="295">
        <v>1044205</v>
      </c>
      <c r="D3523" s="296" t="s">
        <v>9330</v>
      </c>
      <c r="E3523" s="297">
        <v>1044205</v>
      </c>
    </row>
    <row r="3524" spans="1:5" ht="14.4" x14ac:dyDescent="0.3">
      <c r="A3524" s="294" t="s">
        <v>3279</v>
      </c>
      <c r="B3524" s="295">
        <v>25769</v>
      </c>
      <c r="D3524" s="296" t="s">
        <v>9331</v>
      </c>
      <c r="E3524" s="297">
        <v>25769</v>
      </c>
    </row>
    <row r="3525" spans="1:5" ht="14.4" x14ac:dyDescent="0.3">
      <c r="A3525" s="294" t="s">
        <v>3280</v>
      </c>
      <c r="B3525" s="295">
        <v>1486863</v>
      </c>
      <c r="D3525" s="296" t="s">
        <v>9332</v>
      </c>
      <c r="E3525" s="297">
        <v>1486863</v>
      </c>
    </row>
    <row r="3526" spans="1:5" ht="14.4" x14ac:dyDescent="0.3">
      <c r="A3526" s="294" t="s">
        <v>3281</v>
      </c>
      <c r="B3526" s="295">
        <v>33649613.079999998</v>
      </c>
      <c r="D3526" s="296" t="s">
        <v>9333</v>
      </c>
      <c r="E3526" s="297">
        <v>33649613.079999998</v>
      </c>
    </row>
    <row r="3527" spans="1:5" ht="14.4" x14ac:dyDescent="0.3">
      <c r="A3527" s="294" t="s">
        <v>3282</v>
      </c>
      <c r="B3527" s="295">
        <v>439442</v>
      </c>
      <c r="D3527" s="296" t="s">
        <v>9334</v>
      </c>
      <c r="E3527" s="297">
        <v>439442</v>
      </c>
    </row>
    <row r="3528" spans="1:5" ht="14.4" x14ac:dyDescent="0.3">
      <c r="A3528" s="294" t="s">
        <v>3408</v>
      </c>
      <c r="B3528" s="295">
        <v>22994.6</v>
      </c>
      <c r="D3528" s="296" t="s">
        <v>9335</v>
      </c>
      <c r="E3528" s="297">
        <v>22994.6</v>
      </c>
    </row>
    <row r="3529" spans="1:5" ht="14.4" x14ac:dyDescent="0.3">
      <c r="A3529" s="294" t="s">
        <v>3409</v>
      </c>
      <c r="B3529" s="295">
        <v>11452.99</v>
      </c>
      <c r="D3529" s="296" t="s">
        <v>9336</v>
      </c>
      <c r="E3529" s="297">
        <v>11452.99</v>
      </c>
    </row>
    <row r="3530" spans="1:5" ht="14.4" x14ac:dyDescent="0.3">
      <c r="A3530" s="294" t="s">
        <v>3410</v>
      </c>
      <c r="B3530" s="295">
        <v>43768.75</v>
      </c>
      <c r="D3530" s="296" t="s">
        <v>9337</v>
      </c>
      <c r="E3530" s="297">
        <v>43768.75</v>
      </c>
    </row>
    <row r="3531" spans="1:5" ht="14.4" x14ac:dyDescent="0.3">
      <c r="A3531" s="294" t="s">
        <v>3411</v>
      </c>
      <c r="B3531" s="295">
        <v>302028</v>
      </c>
      <c r="D3531" s="296" t="s">
        <v>9338</v>
      </c>
      <c r="E3531" s="297">
        <v>302028</v>
      </c>
    </row>
    <row r="3532" spans="1:5" ht="14.4" x14ac:dyDescent="0.3">
      <c r="A3532" s="294" t="s">
        <v>4157</v>
      </c>
      <c r="B3532" s="295">
        <v>9973</v>
      </c>
      <c r="D3532" s="296" t="s">
        <v>10526</v>
      </c>
      <c r="E3532" s="297">
        <v>9973</v>
      </c>
    </row>
    <row r="3533" spans="1:5" ht="14.4" x14ac:dyDescent="0.3">
      <c r="A3533" s="294" t="s">
        <v>3283</v>
      </c>
      <c r="B3533" s="295">
        <v>55113</v>
      </c>
      <c r="D3533" s="296" t="s">
        <v>9339</v>
      </c>
      <c r="E3533" s="297">
        <v>55113</v>
      </c>
    </row>
    <row r="3534" spans="1:5" ht="14.4" x14ac:dyDescent="0.3">
      <c r="A3534" s="294" t="s">
        <v>3284</v>
      </c>
      <c r="B3534" s="295">
        <v>41104.239999999998</v>
      </c>
      <c r="D3534" s="296" t="s">
        <v>9340</v>
      </c>
      <c r="E3534" s="297">
        <v>41104.239999999998</v>
      </c>
    </row>
    <row r="3535" spans="1:5" ht="14.4" x14ac:dyDescent="0.3">
      <c r="A3535" s="294" t="s">
        <v>3412</v>
      </c>
      <c r="B3535" s="295">
        <v>172845</v>
      </c>
      <c r="D3535" s="296" t="s">
        <v>9341</v>
      </c>
      <c r="E3535" s="297">
        <v>172845</v>
      </c>
    </row>
    <row r="3536" spans="1:5" ht="14.4" x14ac:dyDescent="0.3">
      <c r="A3536" s="294" t="s">
        <v>3285</v>
      </c>
      <c r="B3536" s="295">
        <v>17896</v>
      </c>
      <c r="D3536" s="296" t="s">
        <v>9342</v>
      </c>
      <c r="E3536" s="297">
        <v>17896</v>
      </c>
    </row>
    <row r="3537" spans="1:5" ht="14.4" x14ac:dyDescent="0.3">
      <c r="A3537" s="294" t="s">
        <v>3413</v>
      </c>
      <c r="B3537" s="295">
        <v>163183</v>
      </c>
      <c r="D3537" s="296" t="s">
        <v>9343</v>
      </c>
      <c r="E3537" s="297">
        <v>163183</v>
      </c>
    </row>
    <row r="3538" spans="1:5" ht="14.4" x14ac:dyDescent="0.3">
      <c r="A3538" s="294" t="s">
        <v>3414</v>
      </c>
      <c r="B3538" s="295">
        <v>5014</v>
      </c>
      <c r="D3538" s="296" t="s">
        <v>9344</v>
      </c>
      <c r="E3538" s="297">
        <v>5014</v>
      </c>
    </row>
    <row r="3539" spans="1:5" ht="14.4" x14ac:dyDescent="0.3">
      <c r="A3539" s="294" t="s">
        <v>4170</v>
      </c>
      <c r="B3539" s="295">
        <v>36862</v>
      </c>
      <c r="D3539" s="296" t="s">
        <v>10527</v>
      </c>
      <c r="E3539" s="297">
        <v>36862</v>
      </c>
    </row>
    <row r="3540" spans="1:5" ht="14.4" x14ac:dyDescent="0.3">
      <c r="A3540" s="294" t="s">
        <v>3286</v>
      </c>
      <c r="B3540" s="295">
        <v>455767.25</v>
      </c>
      <c r="D3540" s="296" t="s">
        <v>9345</v>
      </c>
      <c r="E3540" s="297">
        <v>455767.25</v>
      </c>
    </row>
    <row r="3541" spans="1:5" ht="14.4" x14ac:dyDescent="0.3">
      <c r="A3541" s="294" t="s">
        <v>3415</v>
      </c>
      <c r="B3541" s="295">
        <v>16823</v>
      </c>
      <c r="D3541" s="296" t="s">
        <v>9346</v>
      </c>
      <c r="E3541" s="297">
        <v>16823</v>
      </c>
    </row>
    <row r="3542" spans="1:5" ht="14.4" x14ac:dyDescent="0.3">
      <c r="A3542" s="294" t="s">
        <v>3416</v>
      </c>
      <c r="B3542" s="295">
        <v>65132</v>
      </c>
      <c r="D3542" s="296" t="s">
        <v>9347</v>
      </c>
      <c r="E3542" s="297">
        <v>65132</v>
      </c>
    </row>
    <row r="3543" spans="1:5" ht="14.4" x14ac:dyDescent="0.3">
      <c r="A3543" s="294" t="s">
        <v>3417</v>
      </c>
      <c r="B3543" s="295">
        <v>17539</v>
      </c>
      <c r="D3543" s="296" t="s">
        <v>9348</v>
      </c>
      <c r="E3543" s="297">
        <v>17539</v>
      </c>
    </row>
    <row r="3544" spans="1:5" ht="14.4" x14ac:dyDescent="0.3">
      <c r="A3544" s="294" t="s">
        <v>3418</v>
      </c>
      <c r="B3544" s="295">
        <v>40799</v>
      </c>
      <c r="D3544" s="296" t="s">
        <v>9349</v>
      </c>
      <c r="E3544" s="297">
        <v>40799</v>
      </c>
    </row>
    <row r="3545" spans="1:5" ht="14.4" x14ac:dyDescent="0.3">
      <c r="A3545" s="294" t="s">
        <v>3287</v>
      </c>
      <c r="B3545" s="295">
        <v>16106.6</v>
      </c>
      <c r="D3545" s="296" t="s">
        <v>9350</v>
      </c>
      <c r="E3545" s="297">
        <v>16106.6</v>
      </c>
    </row>
    <row r="3546" spans="1:5" ht="14.4" x14ac:dyDescent="0.3">
      <c r="A3546" s="294" t="s">
        <v>3288</v>
      </c>
      <c r="B3546" s="295">
        <v>40083</v>
      </c>
      <c r="D3546" s="296" t="s">
        <v>10434</v>
      </c>
      <c r="E3546" s="297">
        <v>40083</v>
      </c>
    </row>
    <row r="3547" spans="1:5" ht="14.4" x14ac:dyDescent="0.3">
      <c r="A3547" s="294" t="s">
        <v>3419</v>
      </c>
      <c r="B3547" s="295">
        <v>47691.56</v>
      </c>
      <c r="D3547" s="296" t="s">
        <v>9351</v>
      </c>
      <c r="E3547" s="297">
        <v>47691.56</v>
      </c>
    </row>
    <row r="3548" spans="1:5" ht="14.4" x14ac:dyDescent="0.3">
      <c r="A3548" s="294" t="s">
        <v>3420</v>
      </c>
      <c r="B3548" s="295">
        <v>68711</v>
      </c>
      <c r="D3548" s="296" t="s">
        <v>9352</v>
      </c>
      <c r="E3548" s="297">
        <v>68711</v>
      </c>
    </row>
    <row r="3549" spans="1:5" ht="14.4" x14ac:dyDescent="0.3">
      <c r="A3549" s="294" t="s">
        <v>3421</v>
      </c>
      <c r="B3549" s="295">
        <v>52808.17</v>
      </c>
      <c r="D3549" s="296" t="s">
        <v>9353</v>
      </c>
      <c r="E3549" s="297">
        <v>52808.17</v>
      </c>
    </row>
    <row r="3550" spans="1:5" ht="14.4" x14ac:dyDescent="0.3">
      <c r="A3550" s="294" t="s">
        <v>3422</v>
      </c>
      <c r="B3550" s="295">
        <v>49745</v>
      </c>
      <c r="D3550" s="296" t="s">
        <v>9354</v>
      </c>
      <c r="E3550" s="297">
        <v>49745</v>
      </c>
    </row>
    <row r="3551" spans="1:5" ht="14.4" x14ac:dyDescent="0.3">
      <c r="A3551" s="294" t="s">
        <v>3423</v>
      </c>
      <c r="B3551" s="295">
        <v>13602</v>
      </c>
      <c r="D3551" s="296" t="s">
        <v>9355</v>
      </c>
      <c r="E3551" s="297">
        <v>13602</v>
      </c>
    </row>
    <row r="3552" spans="1:5" ht="14.4" x14ac:dyDescent="0.3">
      <c r="A3552" s="294" t="s">
        <v>65299</v>
      </c>
      <c r="B3552" s="295">
        <v>0</v>
      </c>
      <c r="D3552" s="296" t="s">
        <v>65996</v>
      </c>
      <c r="E3552" s="297">
        <v>0</v>
      </c>
    </row>
    <row r="3553" spans="1:5" ht="14.4" x14ac:dyDescent="0.3">
      <c r="A3553" s="294" t="s">
        <v>4158</v>
      </c>
      <c r="B3553" s="295">
        <v>21238.560000000001</v>
      </c>
      <c r="D3553" s="296" t="s">
        <v>10516</v>
      </c>
      <c r="E3553" s="297">
        <v>21238.560000000001</v>
      </c>
    </row>
    <row r="3554" spans="1:5" ht="14.4" x14ac:dyDescent="0.3">
      <c r="A3554" s="294" t="s">
        <v>3289</v>
      </c>
      <c r="B3554" s="295">
        <v>1091441</v>
      </c>
      <c r="D3554" s="296" t="s">
        <v>9356</v>
      </c>
      <c r="E3554" s="297">
        <v>1091441</v>
      </c>
    </row>
    <row r="3555" spans="1:5" ht="14.4" x14ac:dyDescent="0.3">
      <c r="A3555" s="294" t="s">
        <v>3424</v>
      </c>
      <c r="B3555" s="295">
        <v>11455</v>
      </c>
      <c r="D3555" s="296" t="s">
        <v>9357</v>
      </c>
      <c r="E3555" s="297">
        <v>11455</v>
      </c>
    </row>
    <row r="3556" spans="1:5" ht="14.4" x14ac:dyDescent="0.3">
      <c r="A3556" s="294" t="s">
        <v>4159</v>
      </c>
      <c r="B3556" s="295">
        <v>62627</v>
      </c>
      <c r="D3556" s="296" t="s">
        <v>10517</v>
      </c>
      <c r="E3556" s="297">
        <v>62627</v>
      </c>
    </row>
    <row r="3557" spans="1:5" ht="14.4" x14ac:dyDescent="0.3">
      <c r="A3557" s="294" t="s">
        <v>4160</v>
      </c>
      <c r="B3557" s="295">
        <v>89466</v>
      </c>
      <c r="D3557" s="296" t="s">
        <v>10528</v>
      </c>
      <c r="E3557" s="297">
        <v>89466</v>
      </c>
    </row>
    <row r="3558" spans="1:5" ht="14.4" x14ac:dyDescent="0.3">
      <c r="A3558" s="294" t="s">
        <v>3425</v>
      </c>
      <c r="B3558" s="295">
        <v>2010752</v>
      </c>
      <c r="D3558" s="296" t="s">
        <v>9358</v>
      </c>
      <c r="E3558" s="297">
        <v>2010752</v>
      </c>
    </row>
    <row r="3559" spans="1:5" ht="14.4" x14ac:dyDescent="0.3">
      <c r="A3559" s="294" t="s">
        <v>3290</v>
      </c>
      <c r="B3559" s="295">
        <v>57618</v>
      </c>
      <c r="D3559" s="296" t="s">
        <v>9359</v>
      </c>
      <c r="E3559" s="297">
        <v>57618</v>
      </c>
    </row>
    <row r="3560" spans="1:5" ht="14.4" x14ac:dyDescent="0.3">
      <c r="A3560" s="294" t="s">
        <v>3426</v>
      </c>
      <c r="B3560" s="295">
        <v>4208298</v>
      </c>
      <c r="D3560" s="296" t="s">
        <v>9360</v>
      </c>
      <c r="E3560" s="297">
        <v>4208298</v>
      </c>
    </row>
    <row r="3561" spans="1:5" ht="14.4" x14ac:dyDescent="0.3">
      <c r="A3561" s="294" t="s">
        <v>3291</v>
      </c>
      <c r="B3561" s="295">
        <v>292000.12</v>
      </c>
      <c r="D3561" s="296" t="s">
        <v>9361</v>
      </c>
      <c r="E3561" s="297">
        <v>292000.12</v>
      </c>
    </row>
    <row r="3562" spans="1:5" ht="14.4" x14ac:dyDescent="0.3">
      <c r="A3562" s="294" t="s">
        <v>3427</v>
      </c>
      <c r="B3562" s="295">
        <v>6098451</v>
      </c>
      <c r="D3562" s="296" t="s">
        <v>9362</v>
      </c>
      <c r="E3562" s="297">
        <v>6098451</v>
      </c>
    </row>
    <row r="3563" spans="1:5" ht="14.4" x14ac:dyDescent="0.3">
      <c r="A3563" s="294" t="s">
        <v>3428</v>
      </c>
      <c r="B3563" s="295">
        <v>37578</v>
      </c>
      <c r="D3563" s="296" t="s">
        <v>9363</v>
      </c>
      <c r="E3563" s="297">
        <v>37578</v>
      </c>
    </row>
    <row r="3564" spans="1:5" ht="14.4" x14ac:dyDescent="0.3">
      <c r="A3564" s="294" t="s">
        <v>3429</v>
      </c>
      <c r="B3564" s="295">
        <v>50163</v>
      </c>
      <c r="D3564" s="296" t="s">
        <v>9364</v>
      </c>
      <c r="E3564" s="297">
        <v>50163</v>
      </c>
    </row>
    <row r="3565" spans="1:5" ht="14.4" x14ac:dyDescent="0.3">
      <c r="A3565" s="294" t="s">
        <v>3430</v>
      </c>
      <c r="B3565" s="295">
        <v>76226</v>
      </c>
      <c r="D3565" s="296" t="s">
        <v>9365</v>
      </c>
      <c r="E3565" s="297">
        <v>76226</v>
      </c>
    </row>
    <row r="3566" spans="1:5" ht="14.4" x14ac:dyDescent="0.3">
      <c r="A3566" s="294" t="s">
        <v>4161</v>
      </c>
      <c r="B3566" s="295">
        <v>61912</v>
      </c>
      <c r="D3566" s="296" t="s">
        <v>10518</v>
      </c>
      <c r="E3566" s="297">
        <v>61912</v>
      </c>
    </row>
    <row r="3567" spans="1:5" ht="14.4" x14ac:dyDescent="0.3">
      <c r="A3567" s="294" t="s">
        <v>4162</v>
      </c>
      <c r="B3567" s="295">
        <v>26843</v>
      </c>
      <c r="D3567" s="296" t="s">
        <v>10529</v>
      </c>
      <c r="E3567" s="297">
        <v>26843</v>
      </c>
    </row>
    <row r="3568" spans="1:5" ht="14.4" x14ac:dyDescent="0.3">
      <c r="A3568" s="294" t="s">
        <v>3431</v>
      </c>
      <c r="B3568" s="295">
        <v>104958.09</v>
      </c>
      <c r="D3568" s="296" t="s">
        <v>9366</v>
      </c>
      <c r="E3568" s="297">
        <v>104958.09</v>
      </c>
    </row>
    <row r="3569" spans="1:5" ht="14.4" x14ac:dyDescent="0.3">
      <c r="A3569" s="294" t="s">
        <v>3292</v>
      </c>
      <c r="B3569" s="295">
        <v>1084287.5</v>
      </c>
      <c r="D3569" s="296" t="s">
        <v>9367</v>
      </c>
      <c r="E3569" s="297">
        <v>1084287.5</v>
      </c>
    </row>
    <row r="3570" spans="1:5" ht="14.4" x14ac:dyDescent="0.3">
      <c r="A3570" s="294" t="s">
        <v>3432</v>
      </c>
      <c r="B3570" s="295">
        <v>337455</v>
      </c>
      <c r="D3570" s="296" t="s">
        <v>9368</v>
      </c>
      <c r="E3570" s="297">
        <v>337455</v>
      </c>
    </row>
    <row r="3571" spans="1:5" ht="14.4" x14ac:dyDescent="0.3">
      <c r="A3571" s="294" t="s">
        <v>3433</v>
      </c>
      <c r="B3571" s="295">
        <v>5154090</v>
      </c>
      <c r="D3571" s="296" t="s">
        <v>9369</v>
      </c>
      <c r="E3571" s="297">
        <v>5154090</v>
      </c>
    </row>
    <row r="3572" spans="1:5" ht="14.4" x14ac:dyDescent="0.3">
      <c r="A3572" s="294" t="s">
        <v>3434</v>
      </c>
      <c r="B3572" s="295">
        <v>64775</v>
      </c>
      <c r="D3572" s="296" t="s">
        <v>9370</v>
      </c>
      <c r="E3572" s="297">
        <v>64775</v>
      </c>
    </row>
    <row r="3573" spans="1:5" ht="14.4" x14ac:dyDescent="0.3">
      <c r="A3573" s="294" t="s">
        <v>3435</v>
      </c>
      <c r="B3573" s="295">
        <v>945808.1</v>
      </c>
      <c r="D3573" s="296" t="s">
        <v>9371</v>
      </c>
      <c r="E3573" s="297">
        <v>945808.1</v>
      </c>
    </row>
    <row r="3574" spans="1:5" ht="14.4" x14ac:dyDescent="0.3">
      <c r="A3574" s="294" t="s">
        <v>3436</v>
      </c>
      <c r="B3574" s="295">
        <v>867428</v>
      </c>
      <c r="D3574" s="296" t="s">
        <v>9372</v>
      </c>
      <c r="E3574" s="297">
        <v>867428</v>
      </c>
    </row>
    <row r="3575" spans="1:5" ht="14.4" x14ac:dyDescent="0.3">
      <c r="A3575" s="294" t="s">
        <v>3437</v>
      </c>
      <c r="B3575" s="295">
        <v>395784</v>
      </c>
      <c r="D3575" s="296" t="s">
        <v>9373</v>
      </c>
      <c r="E3575" s="297">
        <v>395784</v>
      </c>
    </row>
    <row r="3576" spans="1:5" ht="14.4" x14ac:dyDescent="0.3">
      <c r="A3576" s="294" t="s">
        <v>3438</v>
      </c>
      <c r="B3576" s="295">
        <v>99127.08</v>
      </c>
      <c r="D3576" s="296" t="s">
        <v>9374</v>
      </c>
      <c r="E3576" s="297">
        <v>99127.08</v>
      </c>
    </row>
    <row r="3577" spans="1:5" ht="14.4" x14ac:dyDescent="0.3">
      <c r="A3577" s="294" t="s">
        <v>3439</v>
      </c>
      <c r="B3577" s="295">
        <v>1725190</v>
      </c>
      <c r="D3577" s="296" t="s">
        <v>9375</v>
      </c>
      <c r="E3577" s="297">
        <v>1725190</v>
      </c>
    </row>
    <row r="3578" spans="1:5" ht="14.4" x14ac:dyDescent="0.3">
      <c r="A3578" s="294" t="s">
        <v>3440</v>
      </c>
      <c r="B3578" s="295">
        <v>25769</v>
      </c>
      <c r="D3578" s="296" t="s">
        <v>9376</v>
      </c>
      <c r="E3578" s="297">
        <v>25769</v>
      </c>
    </row>
    <row r="3579" spans="1:5" ht="14.4" x14ac:dyDescent="0.3">
      <c r="A3579" s="294" t="s">
        <v>3441</v>
      </c>
      <c r="B3579" s="295">
        <v>1564874</v>
      </c>
      <c r="D3579" s="296" t="s">
        <v>9377</v>
      </c>
      <c r="E3579" s="297">
        <v>1564874</v>
      </c>
    </row>
    <row r="3580" spans="1:5" ht="14.4" x14ac:dyDescent="0.3">
      <c r="A3580" s="294" t="s">
        <v>3442</v>
      </c>
      <c r="B3580" s="295">
        <v>473795</v>
      </c>
      <c r="D3580" s="296" t="s">
        <v>9378</v>
      </c>
      <c r="E3580" s="297">
        <v>473795</v>
      </c>
    </row>
    <row r="3581" spans="1:5" ht="14.4" x14ac:dyDescent="0.3">
      <c r="A3581" s="294" t="s">
        <v>3293</v>
      </c>
      <c r="B3581" s="295">
        <v>1113985</v>
      </c>
      <c r="D3581" s="296" t="s">
        <v>9379</v>
      </c>
      <c r="E3581" s="297">
        <v>1113985</v>
      </c>
    </row>
    <row r="3582" spans="1:5" ht="14.4" x14ac:dyDescent="0.3">
      <c r="A3582" s="294" t="s">
        <v>3443</v>
      </c>
      <c r="B3582" s="295">
        <v>36862</v>
      </c>
      <c r="D3582" s="296" t="s">
        <v>9380</v>
      </c>
      <c r="E3582" s="297">
        <v>36862</v>
      </c>
    </row>
    <row r="3583" spans="1:5" ht="14.4" x14ac:dyDescent="0.3">
      <c r="A3583" s="294" t="s">
        <v>3444</v>
      </c>
      <c r="B3583" s="295">
        <v>7789283</v>
      </c>
      <c r="D3583" s="296" t="s">
        <v>9381</v>
      </c>
      <c r="E3583" s="297">
        <v>7789283</v>
      </c>
    </row>
    <row r="3584" spans="1:5" ht="14.4" x14ac:dyDescent="0.3">
      <c r="A3584" s="294" t="s">
        <v>4163</v>
      </c>
      <c r="B3584" s="295">
        <v>79360.61</v>
      </c>
      <c r="D3584" s="296" t="s">
        <v>10530</v>
      </c>
      <c r="E3584" s="297">
        <v>79360.61</v>
      </c>
    </row>
    <row r="3585" spans="1:5" ht="14.4" x14ac:dyDescent="0.3">
      <c r="A3585" s="294" t="s">
        <v>3445</v>
      </c>
      <c r="B3585" s="295">
        <v>23778.27</v>
      </c>
      <c r="D3585" s="296" t="s">
        <v>9382</v>
      </c>
      <c r="E3585" s="297">
        <v>23778.27</v>
      </c>
    </row>
    <row r="3586" spans="1:5" ht="14.4" x14ac:dyDescent="0.3">
      <c r="A3586" s="294" t="s">
        <v>3446</v>
      </c>
      <c r="B3586" s="295">
        <v>450893</v>
      </c>
      <c r="D3586" s="296" t="s">
        <v>9383</v>
      </c>
      <c r="E3586" s="297">
        <v>450893</v>
      </c>
    </row>
    <row r="3587" spans="1:5" ht="14.4" x14ac:dyDescent="0.3">
      <c r="A3587" s="294" t="s">
        <v>3447</v>
      </c>
      <c r="B3587" s="295">
        <v>3623947.32</v>
      </c>
      <c r="D3587" s="296" t="s">
        <v>9384</v>
      </c>
      <c r="E3587" s="297">
        <v>3623947.32</v>
      </c>
    </row>
    <row r="3588" spans="1:5" ht="14.4" x14ac:dyDescent="0.3">
      <c r="A3588" s="294" t="s">
        <v>3294</v>
      </c>
      <c r="B3588" s="295">
        <v>1158358</v>
      </c>
      <c r="D3588" s="296" t="s">
        <v>9385</v>
      </c>
      <c r="E3588" s="297">
        <v>1158358</v>
      </c>
    </row>
    <row r="3589" spans="1:5" ht="14.4" x14ac:dyDescent="0.3">
      <c r="A3589" s="294" t="s">
        <v>4164</v>
      </c>
      <c r="B3589" s="295">
        <v>102706</v>
      </c>
      <c r="D3589" s="296" t="s">
        <v>9386</v>
      </c>
      <c r="E3589" s="297">
        <v>102706</v>
      </c>
    </row>
    <row r="3590" spans="1:5" ht="14.4" x14ac:dyDescent="0.3">
      <c r="A3590" s="294" t="s">
        <v>3448</v>
      </c>
      <c r="B3590" s="295">
        <v>2758297</v>
      </c>
      <c r="D3590" s="296" t="s">
        <v>9387</v>
      </c>
      <c r="E3590" s="297">
        <v>2758297</v>
      </c>
    </row>
    <row r="3591" spans="1:5" ht="14.4" x14ac:dyDescent="0.3">
      <c r="A3591" s="294" t="s">
        <v>3449</v>
      </c>
      <c r="B3591" s="295">
        <v>11432892</v>
      </c>
      <c r="D3591" s="296" t="s">
        <v>9388</v>
      </c>
      <c r="E3591" s="297">
        <v>11432892</v>
      </c>
    </row>
    <row r="3592" spans="1:5" ht="14.4" x14ac:dyDescent="0.3">
      <c r="A3592" s="294" t="s">
        <v>3450</v>
      </c>
      <c r="B3592" s="295">
        <v>31852.86</v>
      </c>
      <c r="D3592" s="296" t="s">
        <v>9389</v>
      </c>
      <c r="E3592" s="297">
        <v>31852.86</v>
      </c>
    </row>
    <row r="3593" spans="1:5" ht="14.4" x14ac:dyDescent="0.3">
      <c r="A3593" s="294" t="s">
        <v>3451</v>
      </c>
      <c r="B3593" s="295">
        <v>3076424</v>
      </c>
      <c r="D3593" s="296" t="s">
        <v>9390</v>
      </c>
      <c r="E3593" s="297">
        <v>3076424</v>
      </c>
    </row>
    <row r="3594" spans="1:5" ht="14.4" x14ac:dyDescent="0.3">
      <c r="A3594" s="294" t="s">
        <v>3295</v>
      </c>
      <c r="B3594" s="295">
        <v>168549.04</v>
      </c>
      <c r="D3594" s="296" t="s">
        <v>9391</v>
      </c>
      <c r="E3594" s="297">
        <v>168549.04</v>
      </c>
    </row>
    <row r="3595" spans="1:5" ht="14.4" x14ac:dyDescent="0.3">
      <c r="A3595" s="294" t="s">
        <v>3452</v>
      </c>
      <c r="B3595" s="295">
        <v>4753502.42</v>
      </c>
      <c r="D3595" s="296" t="s">
        <v>9392</v>
      </c>
      <c r="E3595" s="297">
        <v>4753502.42</v>
      </c>
    </row>
    <row r="3596" spans="1:5" ht="14.4" x14ac:dyDescent="0.3">
      <c r="A3596" s="294" t="s">
        <v>3453</v>
      </c>
      <c r="B3596" s="295">
        <v>30632</v>
      </c>
      <c r="D3596" s="296" t="s">
        <v>9393</v>
      </c>
      <c r="E3596" s="297">
        <v>30632</v>
      </c>
    </row>
    <row r="3597" spans="1:5" ht="14.4" x14ac:dyDescent="0.3">
      <c r="A3597" s="294" t="s">
        <v>3454</v>
      </c>
      <c r="B3597" s="295">
        <v>2308840</v>
      </c>
      <c r="D3597" s="296" t="s">
        <v>9394</v>
      </c>
      <c r="E3597" s="297">
        <v>2308840</v>
      </c>
    </row>
    <row r="3598" spans="1:5" ht="14.4" x14ac:dyDescent="0.3">
      <c r="A3598" s="294" t="s">
        <v>3296</v>
      </c>
      <c r="B3598" s="295">
        <v>75510</v>
      </c>
      <c r="D3598" s="296" t="s">
        <v>9395</v>
      </c>
      <c r="E3598" s="297">
        <v>75510</v>
      </c>
    </row>
    <row r="3599" spans="1:5" ht="14.4" x14ac:dyDescent="0.3">
      <c r="A3599" s="294" t="s">
        <v>3455</v>
      </c>
      <c r="B3599" s="295">
        <v>45809</v>
      </c>
      <c r="D3599" s="296" t="s">
        <v>9396</v>
      </c>
      <c r="E3599" s="297">
        <v>45809</v>
      </c>
    </row>
    <row r="3600" spans="1:5" ht="14.4" x14ac:dyDescent="0.3">
      <c r="A3600" s="294" t="s">
        <v>3297</v>
      </c>
      <c r="B3600" s="295">
        <v>2192539</v>
      </c>
      <c r="D3600" s="296" t="s">
        <v>9397</v>
      </c>
      <c r="E3600" s="297">
        <v>2192539</v>
      </c>
    </row>
    <row r="3601" spans="1:5" ht="14.4" x14ac:dyDescent="0.3">
      <c r="A3601" s="294" t="s">
        <v>3456</v>
      </c>
      <c r="B3601" s="295">
        <v>814108</v>
      </c>
      <c r="D3601" s="296" t="s">
        <v>9398</v>
      </c>
      <c r="E3601" s="297">
        <v>814108</v>
      </c>
    </row>
    <row r="3602" spans="1:5" ht="14.4" x14ac:dyDescent="0.3">
      <c r="A3602" s="294" t="s">
        <v>3298</v>
      </c>
      <c r="B3602" s="295">
        <v>2389808.7000000002</v>
      </c>
      <c r="D3602" s="296" t="s">
        <v>9399</v>
      </c>
      <c r="E3602" s="297">
        <v>2389808.7000000002</v>
      </c>
    </row>
    <row r="3603" spans="1:5" ht="14.4" x14ac:dyDescent="0.3">
      <c r="A3603" s="294" t="s">
        <v>3299</v>
      </c>
      <c r="B3603" s="295">
        <v>1783161</v>
      </c>
      <c r="D3603" s="296" t="s">
        <v>9400</v>
      </c>
      <c r="E3603" s="297">
        <v>1783161</v>
      </c>
    </row>
    <row r="3604" spans="1:5" ht="14.4" x14ac:dyDescent="0.3">
      <c r="A3604" s="294" t="s">
        <v>3457</v>
      </c>
      <c r="B3604" s="295">
        <v>1118637</v>
      </c>
      <c r="D3604" s="296" t="s">
        <v>9401</v>
      </c>
      <c r="E3604" s="297">
        <v>1118637</v>
      </c>
    </row>
    <row r="3605" spans="1:5" ht="14.4" x14ac:dyDescent="0.3">
      <c r="A3605" s="294" t="s">
        <v>3458</v>
      </c>
      <c r="B3605" s="295">
        <v>1775502.72</v>
      </c>
      <c r="D3605" s="296" t="s">
        <v>9402</v>
      </c>
      <c r="E3605" s="297">
        <v>1775502.72</v>
      </c>
    </row>
    <row r="3606" spans="1:5" ht="14.4" x14ac:dyDescent="0.3">
      <c r="A3606" s="294" t="s">
        <v>3459</v>
      </c>
      <c r="B3606" s="295">
        <v>211134</v>
      </c>
      <c r="D3606" s="296" t="s">
        <v>9403</v>
      </c>
      <c r="E3606" s="297">
        <v>211134</v>
      </c>
    </row>
    <row r="3607" spans="1:5" ht="14.4" x14ac:dyDescent="0.3">
      <c r="A3607" s="294" t="s">
        <v>3300</v>
      </c>
      <c r="B3607" s="295">
        <v>355346.68</v>
      </c>
      <c r="D3607" s="296" t="s">
        <v>9404</v>
      </c>
      <c r="E3607" s="297">
        <v>355346.68</v>
      </c>
    </row>
    <row r="3608" spans="1:5" ht="14.4" x14ac:dyDescent="0.3">
      <c r="A3608" s="294" t="s">
        <v>3301</v>
      </c>
      <c r="B3608" s="295">
        <v>365143.98</v>
      </c>
      <c r="D3608" s="296" t="s">
        <v>9405</v>
      </c>
      <c r="E3608" s="297">
        <v>365143.98</v>
      </c>
    </row>
    <row r="3609" spans="1:5" ht="14.4" x14ac:dyDescent="0.3">
      <c r="A3609" s="294" t="s">
        <v>3460</v>
      </c>
      <c r="B3609" s="295">
        <v>19328</v>
      </c>
      <c r="D3609" s="296" t="s">
        <v>9406</v>
      </c>
      <c r="E3609" s="297">
        <v>19328</v>
      </c>
    </row>
    <row r="3610" spans="1:5" ht="14.4" x14ac:dyDescent="0.3">
      <c r="A3610" s="294" t="s">
        <v>3461</v>
      </c>
      <c r="B3610" s="295">
        <v>907839.99</v>
      </c>
      <c r="D3610" s="296" t="s">
        <v>9407</v>
      </c>
      <c r="E3610" s="297">
        <v>907839.99</v>
      </c>
    </row>
    <row r="3611" spans="1:5" ht="14.4" x14ac:dyDescent="0.3">
      <c r="A3611" s="294" t="s">
        <v>3462</v>
      </c>
      <c r="B3611" s="295">
        <v>41872</v>
      </c>
      <c r="D3611" s="296" t="s">
        <v>9408</v>
      </c>
      <c r="E3611" s="297">
        <v>41872</v>
      </c>
    </row>
    <row r="3612" spans="1:5" ht="14.4" x14ac:dyDescent="0.3">
      <c r="A3612" s="294" t="s">
        <v>3463</v>
      </c>
      <c r="B3612" s="295">
        <v>193958</v>
      </c>
      <c r="D3612" s="296" t="s">
        <v>9409</v>
      </c>
      <c r="E3612" s="297">
        <v>193958</v>
      </c>
    </row>
    <row r="3613" spans="1:5" ht="14.4" x14ac:dyDescent="0.3">
      <c r="A3613" s="294" t="s">
        <v>3302</v>
      </c>
      <c r="B3613" s="295">
        <v>4627417.09</v>
      </c>
      <c r="D3613" s="296" t="s">
        <v>9410</v>
      </c>
      <c r="E3613" s="297">
        <v>4627417.09</v>
      </c>
    </row>
    <row r="3614" spans="1:5" ht="14.4" x14ac:dyDescent="0.3">
      <c r="A3614" s="294" t="s">
        <v>3464</v>
      </c>
      <c r="B3614" s="295">
        <v>59765</v>
      </c>
      <c r="D3614" s="296" t="s">
        <v>9411</v>
      </c>
      <c r="E3614" s="297">
        <v>59765</v>
      </c>
    </row>
    <row r="3615" spans="1:5" ht="14.4" x14ac:dyDescent="0.3">
      <c r="A3615" s="294" t="s">
        <v>3303</v>
      </c>
      <c r="B3615" s="295">
        <v>22906</v>
      </c>
      <c r="D3615" s="296" t="s">
        <v>9412</v>
      </c>
      <c r="E3615" s="297">
        <v>22906</v>
      </c>
    </row>
    <row r="3616" spans="1:5" ht="14.4" x14ac:dyDescent="0.3">
      <c r="A3616" s="294" t="s">
        <v>3465</v>
      </c>
      <c r="B3616" s="295">
        <v>8592</v>
      </c>
      <c r="D3616" s="296" t="s">
        <v>9413</v>
      </c>
      <c r="E3616" s="297">
        <v>8592</v>
      </c>
    </row>
    <row r="3617" spans="1:5" ht="14.4" x14ac:dyDescent="0.3">
      <c r="A3617" s="294" t="s">
        <v>3304</v>
      </c>
      <c r="B3617" s="295">
        <v>2796587</v>
      </c>
      <c r="D3617" s="296" t="s">
        <v>9414</v>
      </c>
      <c r="E3617" s="297">
        <v>2796587</v>
      </c>
    </row>
    <row r="3618" spans="1:5" ht="14.4" x14ac:dyDescent="0.3">
      <c r="A3618" s="294" t="s">
        <v>3466</v>
      </c>
      <c r="B3618" s="295">
        <v>49387</v>
      </c>
      <c r="D3618" s="296" t="s">
        <v>9415</v>
      </c>
      <c r="E3618" s="297">
        <v>49387</v>
      </c>
    </row>
    <row r="3619" spans="1:5" ht="14.4" x14ac:dyDescent="0.3">
      <c r="A3619" s="294" t="s">
        <v>3467</v>
      </c>
      <c r="B3619" s="295">
        <v>467711</v>
      </c>
      <c r="D3619" s="296" t="s">
        <v>9416</v>
      </c>
      <c r="E3619" s="297">
        <v>467711</v>
      </c>
    </row>
    <row r="3620" spans="1:5" ht="14.4" x14ac:dyDescent="0.3">
      <c r="A3620" s="294" t="s">
        <v>3468</v>
      </c>
      <c r="B3620" s="295">
        <v>24575123.93</v>
      </c>
      <c r="D3620" s="296" t="s">
        <v>9417</v>
      </c>
      <c r="E3620" s="297">
        <v>24575123.93</v>
      </c>
    </row>
    <row r="3621" spans="1:5" ht="14.4" x14ac:dyDescent="0.3">
      <c r="A3621" s="294" t="s">
        <v>3469</v>
      </c>
      <c r="B3621" s="295">
        <v>29705</v>
      </c>
      <c r="D3621" s="296" t="s">
        <v>9418</v>
      </c>
      <c r="E3621" s="297">
        <v>29705</v>
      </c>
    </row>
    <row r="3622" spans="1:5" ht="14.4" x14ac:dyDescent="0.3">
      <c r="A3622" s="294" t="s">
        <v>4165</v>
      </c>
      <c r="B3622" s="295">
        <v>207198</v>
      </c>
      <c r="D3622" s="296" t="s">
        <v>10531</v>
      </c>
      <c r="E3622" s="297">
        <v>207198</v>
      </c>
    </row>
    <row r="3623" spans="1:5" ht="14.4" x14ac:dyDescent="0.3">
      <c r="A3623" s="294" t="s">
        <v>3470</v>
      </c>
      <c r="B3623" s="295">
        <v>121301.18</v>
      </c>
      <c r="D3623" s="296" t="s">
        <v>9419</v>
      </c>
      <c r="E3623" s="297">
        <v>121301.18</v>
      </c>
    </row>
    <row r="3624" spans="1:5" ht="14.4" x14ac:dyDescent="0.3">
      <c r="A3624" s="294" t="s">
        <v>3471</v>
      </c>
      <c r="B3624" s="295">
        <v>14676</v>
      </c>
      <c r="D3624" s="296" t="s">
        <v>9420</v>
      </c>
      <c r="E3624" s="297">
        <v>14676</v>
      </c>
    </row>
    <row r="3625" spans="1:5" ht="14.4" x14ac:dyDescent="0.3">
      <c r="A3625" s="294" t="s">
        <v>3472</v>
      </c>
      <c r="B3625" s="295">
        <v>8492.68</v>
      </c>
      <c r="D3625" s="296" t="s">
        <v>9421</v>
      </c>
      <c r="E3625" s="297">
        <v>8492.68</v>
      </c>
    </row>
    <row r="3626" spans="1:5" ht="14.4" x14ac:dyDescent="0.3">
      <c r="A3626" s="294" t="s">
        <v>3473</v>
      </c>
      <c r="B3626" s="295">
        <v>17539</v>
      </c>
      <c r="D3626" s="296" t="s">
        <v>9422</v>
      </c>
      <c r="E3626" s="297">
        <v>17539</v>
      </c>
    </row>
    <row r="3627" spans="1:5" ht="14.4" x14ac:dyDescent="0.3">
      <c r="A3627" s="294" t="s">
        <v>3305</v>
      </c>
      <c r="B3627" s="295">
        <v>910012</v>
      </c>
      <c r="D3627" s="296" t="s">
        <v>9423</v>
      </c>
      <c r="E3627" s="297">
        <v>910012</v>
      </c>
    </row>
    <row r="3628" spans="1:5" ht="14.4" x14ac:dyDescent="0.3">
      <c r="A3628" s="294" t="s">
        <v>4166</v>
      </c>
      <c r="B3628" s="295">
        <v>43053.33</v>
      </c>
      <c r="D3628" s="296" t="s">
        <v>10532</v>
      </c>
      <c r="E3628" s="297">
        <v>43053.33</v>
      </c>
    </row>
    <row r="3629" spans="1:5" ht="14.4" x14ac:dyDescent="0.3">
      <c r="A3629" s="294" t="s">
        <v>3474</v>
      </c>
      <c r="B3629" s="295">
        <v>148511</v>
      </c>
      <c r="D3629" s="296" t="s">
        <v>9424</v>
      </c>
      <c r="E3629" s="297">
        <v>148511</v>
      </c>
    </row>
    <row r="3630" spans="1:5" ht="14.4" x14ac:dyDescent="0.3">
      <c r="A3630" s="294" t="s">
        <v>3475</v>
      </c>
      <c r="B3630" s="295">
        <v>61912</v>
      </c>
      <c r="D3630" s="296" t="s">
        <v>9425</v>
      </c>
      <c r="E3630" s="297">
        <v>61912</v>
      </c>
    </row>
    <row r="3631" spans="1:5" ht="14.4" x14ac:dyDescent="0.3">
      <c r="A3631" s="294" t="s">
        <v>3476</v>
      </c>
      <c r="B3631" s="295">
        <v>26364.37</v>
      </c>
      <c r="D3631" s="296" t="s">
        <v>9426</v>
      </c>
      <c r="E3631" s="297">
        <v>26364.37</v>
      </c>
    </row>
    <row r="3632" spans="1:5" ht="14.4" x14ac:dyDescent="0.3">
      <c r="A3632" s="294" t="s">
        <v>3306</v>
      </c>
      <c r="B3632" s="295">
        <v>23622</v>
      </c>
      <c r="D3632" s="296" t="s">
        <v>10435</v>
      </c>
      <c r="E3632" s="297">
        <v>23622</v>
      </c>
    </row>
    <row r="3633" spans="1:5" ht="14.4" x14ac:dyDescent="0.3">
      <c r="A3633" s="294" t="s">
        <v>4167</v>
      </c>
      <c r="B3633" s="295">
        <v>28282.92</v>
      </c>
      <c r="D3633" s="296" t="s">
        <v>10533</v>
      </c>
      <c r="E3633" s="297">
        <v>28282.92</v>
      </c>
    </row>
    <row r="3634" spans="1:5" ht="14.4" x14ac:dyDescent="0.3">
      <c r="A3634" s="294" t="s">
        <v>3307</v>
      </c>
      <c r="B3634" s="295">
        <v>762936</v>
      </c>
      <c r="D3634" s="296" t="s">
        <v>9427</v>
      </c>
      <c r="E3634" s="297">
        <v>762936</v>
      </c>
    </row>
    <row r="3635" spans="1:5" ht="14.4" x14ac:dyDescent="0.3">
      <c r="A3635" s="294" t="s">
        <v>4168</v>
      </c>
      <c r="B3635" s="295">
        <v>16823</v>
      </c>
      <c r="D3635" s="296" t="s">
        <v>10519</v>
      </c>
      <c r="E3635" s="297">
        <v>16823</v>
      </c>
    </row>
    <row r="3636" spans="1:5" ht="14.4" x14ac:dyDescent="0.3">
      <c r="A3636" s="294" t="s">
        <v>3477</v>
      </c>
      <c r="B3636" s="295">
        <v>675263</v>
      </c>
      <c r="D3636" s="296" t="s">
        <v>9428</v>
      </c>
      <c r="E3636" s="297">
        <v>675263</v>
      </c>
    </row>
    <row r="3637" spans="1:5" ht="14.4" x14ac:dyDescent="0.3">
      <c r="A3637" s="294" t="s">
        <v>3478</v>
      </c>
      <c r="B3637" s="295">
        <v>18612</v>
      </c>
      <c r="D3637" s="296" t="s">
        <v>9429</v>
      </c>
      <c r="E3637" s="297">
        <v>18612</v>
      </c>
    </row>
    <row r="3638" spans="1:5" ht="14.4" x14ac:dyDescent="0.3">
      <c r="A3638" s="294" t="s">
        <v>3308</v>
      </c>
      <c r="B3638" s="295">
        <v>6064456</v>
      </c>
      <c r="D3638" s="296" t="s">
        <v>9430</v>
      </c>
      <c r="E3638" s="297">
        <v>6064456</v>
      </c>
    </row>
    <row r="3639" spans="1:5" ht="14.4" x14ac:dyDescent="0.3">
      <c r="A3639" s="294" t="s">
        <v>3479</v>
      </c>
      <c r="B3639" s="295">
        <v>123462</v>
      </c>
      <c r="D3639" s="296" t="s">
        <v>9431</v>
      </c>
      <c r="E3639" s="297">
        <v>123462</v>
      </c>
    </row>
    <row r="3640" spans="1:5" ht="14.4" x14ac:dyDescent="0.3">
      <c r="A3640" s="294" t="s">
        <v>3480</v>
      </c>
      <c r="B3640" s="295">
        <v>120241</v>
      </c>
      <c r="D3640" s="296" t="s">
        <v>9432</v>
      </c>
      <c r="E3640" s="297">
        <v>120241</v>
      </c>
    </row>
    <row r="3641" spans="1:5" ht="14.4" x14ac:dyDescent="0.3">
      <c r="A3641" s="294" t="s">
        <v>3309</v>
      </c>
      <c r="B3641" s="295">
        <v>2300609</v>
      </c>
      <c r="D3641" s="296" t="s">
        <v>9433</v>
      </c>
      <c r="E3641" s="297">
        <v>2300609</v>
      </c>
    </row>
    <row r="3642" spans="1:5" ht="14.4" x14ac:dyDescent="0.3">
      <c r="A3642" s="294" t="s">
        <v>3310</v>
      </c>
      <c r="B3642" s="295">
        <v>50578</v>
      </c>
      <c r="D3642" s="296" t="s">
        <v>10436</v>
      </c>
      <c r="E3642" s="297">
        <v>50578</v>
      </c>
    </row>
    <row r="3643" spans="1:5" ht="14.4" x14ac:dyDescent="0.3">
      <c r="A3643" s="294" t="s">
        <v>3311</v>
      </c>
      <c r="B3643" s="295">
        <v>4257345.0199999996</v>
      </c>
      <c r="D3643" s="296" t="s">
        <v>9434</v>
      </c>
      <c r="E3643" s="297">
        <v>4257345.0199999996</v>
      </c>
    </row>
    <row r="3644" spans="1:5" ht="14.4" x14ac:dyDescent="0.3">
      <c r="A3644" s="294" t="s">
        <v>3481</v>
      </c>
      <c r="B3644" s="295">
        <v>396500</v>
      </c>
      <c r="D3644" s="296" t="s">
        <v>9435</v>
      </c>
      <c r="E3644" s="297">
        <v>396500</v>
      </c>
    </row>
    <row r="3645" spans="1:5" ht="14.4" x14ac:dyDescent="0.3">
      <c r="A3645" s="294" t="s">
        <v>3482</v>
      </c>
      <c r="B3645" s="295">
        <v>25411</v>
      </c>
      <c r="D3645" s="296" t="s">
        <v>9436</v>
      </c>
      <c r="E3645" s="297">
        <v>25411</v>
      </c>
    </row>
    <row r="3646" spans="1:5" ht="14.4" x14ac:dyDescent="0.3">
      <c r="A3646" s="294" t="s">
        <v>3312</v>
      </c>
      <c r="B3646" s="295">
        <v>1033111</v>
      </c>
      <c r="D3646" s="296" t="s">
        <v>9437</v>
      </c>
      <c r="E3646" s="297">
        <v>1033111</v>
      </c>
    </row>
    <row r="3647" spans="1:5" ht="14.4" x14ac:dyDescent="0.3">
      <c r="A3647" s="294" t="s">
        <v>3483</v>
      </c>
      <c r="B3647" s="295">
        <v>551448</v>
      </c>
      <c r="D3647" s="296" t="s">
        <v>9438</v>
      </c>
      <c r="E3647" s="297">
        <v>551448</v>
      </c>
    </row>
    <row r="3648" spans="1:5" ht="14.4" x14ac:dyDescent="0.3">
      <c r="A3648" s="294" t="s">
        <v>4171</v>
      </c>
      <c r="B3648" s="295">
        <v>13874</v>
      </c>
      <c r="D3648" s="296" t="s">
        <v>10534</v>
      </c>
      <c r="E3648" s="297">
        <v>13874</v>
      </c>
    </row>
    <row r="3649" spans="1:5" ht="14.4" x14ac:dyDescent="0.3">
      <c r="A3649" s="294" t="s">
        <v>4172</v>
      </c>
      <c r="B3649" s="295">
        <v>35975</v>
      </c>
      <c r="D3649" s="296" t="s">
        <v>9439</v>
      </c>
      <c r="E3649" s="297">
        <v>35975</v>
      </c>
    </row>
    <row r="3650" spans="1:5" ht="14.4" x14ac:dyDescent="0.3">
      <c r="A3650" s="294" t="s">
        <v>4173</v>
      </c>
      <c r="B3650" s="295">
        <v>23107</v>
      </c>
      <c r="D3650" s="296" t="s">
        <v>9440</v>
      </c>
      <c r="E3650" s="297">
        <v>23107</v>
      </c>
    </row>
    <row r="3651" spans="1:5" ht="14.4" x14ac:dyDescent="0.3">
      <c r="A3651" s="294" t="s">
        <v>4174</v>
      </c>
      <c r="B3651" s="295">
        <v>9684</v>
      </c>
      <c r="D3651" s="296" t="s">
        <v>10535</v>
      </c>
      <c r="E3651" s="297">
        <v>9684</v>
      </c>
    </row>
    <row r="3652" spans="1:5" ht="14.4" x14ac:dyDescent="0.3">
      <c r="A3652" s="294" t="s">
        <v>3484</v>
      </c>
      <c r="B3652" s="295">
        <v>74443</v>
      </c>
      <c r="D3652" s="296" t="s">
        <v>9441</v>
      </c>
      <c r="E3652" s="297">
        <v>74443</v>
      </c>
    </row>
    <row r="3653" spans="1:5" ht="14.4" x14ac:dyDescent="0.3">
      <c r="A3653" s="294" t="s">
        <v>4175</v>
      </c>
      <c r="B3653" s="295">
        <v>77291.399999999994</v>
      </c>
      <c r="D3653" s="296" t="s">
        <v>10536</v>
      </c>
      <c r="E3653" s="297">
        <v>77291.399999999994</v>
      </c>
    </row>
    <row r="3654" spans="1:5" ht="14.4" x14ac:dyDescent="0.3">
      <c r="A3654" s="294" t="s">
        <v>3485</v>
      </c>
      <c r="B3654" s="295">
        <v>4263</v>
      </c>
      <c r="D3654" s="296" t="s">
        <v>9442</v>
      </c>
      <c r="E3654" s="297">
        <v>4263</v>
      </c>
    </row>
    <row r="3655" spans="1:5" ht="14.4" x14ac:dyDescent="0.3">
      <c r="A3655" s="294" t="s">
        <v>4176</v>
      </c>
      <c r="B3655" s="295">
        <v>18281</v>
      </c>
      <c r="D3655" s="296" t="s">
        <v>10537</v>
      </c>
      <c r="E3655" s="297">
        <v>18281</v>
      </c>
    </row>
    <row r="3656" spans="1:5" ht="14.4" x14ac:dyDescent="0.3">
      <c r="A3656" s="294" t="s">
        <v>4177</v>
      </c>
      <c r="B3656" s="295">
        <v>31623</v>
      </c>
      <c r="D3656" s="296" t="s">
        <v>10538</v>
      </c>
      <c r="E3656" s="297">
        <v>31623</v>
      </c>
    </row>
    <row r="3657" spans="1:5" ht="14.4" x14ac:dyDescent="0.3">
      <c r="A3657" s="294" t="s">
        <v>3486</v>
      </c>
      <c r="B3657" s="295">
        <v>42074</v>
      </c>
      <c r="D3657" s="296" t="s">
        <v>9443</v>
      </c>
      <c r="E3657" s="297">
        <v>42074</v>
      </c>
    </row>
    <row r="3658" spans="1:5" ht="14.4" x14ac:dyDescent="0.3">
      <c r="A3658" s="294" t="s">
        <v>4178</v>
      </c>
      <c r="B3658" s="295">
        <v>43154</v>
      </c>
      <c r="D3658" s="296" t="s">
        <v>10539</v>
      </c>
      <c r="E3658" s="297">
        <v>43154</v>
      </c>
    </row>
    <row r="3659" spans="1:5" ht="14.4" x14ac:dyDescent="0.3">
      <c r="A3659" s="294" t="s">
        <v>3487</v>
      </c>
      <c r="B3659" s="295">
        <v>12824</v>
      </c>
      <c r="D3659" s="296" t="s">
        <v>9444</v>
      </c>
      <c r="E3659" s="297">
        <v>12824</v>
      </c>
    </row>
    <row r="3660" spans="1:5" ht="14.4" x14ac:dyDescent="0.3">
      <c r="A3660" s="294" t="s">
        <v>3488</v>
      </c>
      <c r="B3660" s="295">
        <v>27060</v>
      </c>
      <c r="D3660" s="296" t="s">
        <v>9445</v>
      </c>
      <c r="E3660" s="297">
        <v>27060</v>
      </c>
    </row>
    <row r="3661" spans="1:5" ht="14.4" x14ac:dyDescent="0.3">
      <c r="A3661" s="294" t="s">
        <v>3489</v>
      </c>
      <c r="B3661" s="295">
        <v>22881</v>
      </c>
      <c r="D3661" s="296" t="s">
        <v>9446</v>
      </c>
      <c r="E3661" s="297">
        <v>22881</v>
      </c>
    </row>
    <row r="3662" spans="1:5" ht="14.4" x14ac:dyDescent="0.3">
      <c r="A3662" s="294" t="s">
        <v>65300</v>
      </c>
      <c r="B3662" s="295">
        <v>0</v>
      </c>
      <c r="D3662" s="296" t="s">
        <v>65997</v>
      </c>
      <c r="E3662" s="297">
        <v>0</v>
      </c>
    </row>
    <row r="3663" spans="1:5" ht="14.4" x14ac:dyDescent="0.3">
      <c r="A3663" s="294" t="s">
        <v>4179</v>
      </c>
      <c r="B3663" s="295">
        <v>22532</v>
      </c>
      <c r="D3663" s="296" t="s">
        <v>10540</v>
      </c>
      <c r="E3663" s="297">
        <v>22532</v>
      </c>
    </row>
    <row r="3664" spans="1:5" ht="14.4" x14ac:dyDescent="0.3">
      <c r="A3664" s="294" t="s">
        <v>65301</v>
      </c>
      <c r="B3664" s="295">
        <v>0</v>
      </c>
      <c r="D3664" s="296" t="s">
        <v>65998</v>
      </c>
      <c r="E3664" s="297">
        <v>0</v>
      </c>
    </row>
    <row r="3665" spans="1:5" ht="14.4" x14ac:dyDescent="0.3">
      <c r="A3665" s="294" t="s">
        <v>3490</v>
      </c>
      <c r="B3665" s="295">
        <v>10687</v>
      </c>
      <c r="D3665" s="296" t="s">
        <v>9447</v>
      </c>
      <c r="E3665" s="297">
        <v>10687</v>
      </c>
    </row>
    <row r="3666" spans="1:5" ht="14.4" x14ac:dyDescent="0.3">
      <c r="A3666" s="294" t="s">
        <v>3491</v>
      </c>
      <c r="B3666" s="295">
        <v>84411</v>
      </c>
      <c r="D3666" s="296" t="s">
        <v>9448</v>
      </c>
      <c r="E3666" s="297">
        <v>84411</v>
      </c>
    </row>
    <row r="3667" spans="1:5" ht="14.4" x14ac:dyDescent="0.3">
      <c r="A3667" s="294" t="s">
        <v>4180</v>
      </c>
      <c r="B3667" s="295">
        <v>48309.15</v>
      </c>
      <c r="D3667" s="296" t="s">
        <v>10541</v>
      </c>
      <c r="E3667" s="297">
        <v>48309.15</v>
      </c>
    </row>
    <row r="3668" spans="1:5" ht="14.4" x14ac:dyDescent="0.3">
      <c r="A3668" s="294" t="s">
        <v>3492</v>
      </c>
      <c r="B3668" s="295">
        <v>10541</v>
      </c>
      <c r="D3668" s="296" t="s">
        <v>9449</v>
      </c>
      <c r="E3668" s="297">
        <v>10541</v>
      </c>
    </row>
    <row r="3669" spans="1:5" ht="14.4" x14ac:dyDescent="0.3">
      <c r="A3669" s="294" t="s">
        <v>4203</v>
      </c>
      <c r="B3669" s="295">
        <v>1944.8</v>
      </c>
      <c r="D3669" s="296" t="s">
        <v>10542</v>
      </c>
      <c r="E3669" s="297">
        <v>1944.8</v>
      </c>
    </row>
    <row r="3670" spans="1:5" ht="14.4" x14ac:dyDescent="0.3">
      <c r="A3670" s="294" t="s">
        <v>4181</v>
      </c>
      <c r="B3670" s="295">
        <v>4247</v>
      </c>
      <c r="D3670" s="296" t="s">
        <v>10543</v>
      </c>
      <c r="E3670" s="297">
        <v>4247</v>
      </c>
    </row>
    <row r="3671" spans="1:5" ht="14.4" x14ac:dyDescent="0.3">
      <c r="A3671" s="294" t="s">
        <v>4182</v>
      </c>
      <c r="B3671" s="295">
        <v>3729</v>
      </c>
      <c r="D3671" s="296" t="s">
        <v>10544</v>
      </c>
      <c r="E3671" s="297">
        <v>3729</v>
      </c>
    </row>
    <row r="3672" spans="1:5" ht="14.4" x14ac:dyDescent="0.3">
      <c r="A3672" s="294" t="s">
        <v>4183</v>
      </c>
      <c r="B3672" s="295">
        <v>56149</v>
      </c>
      <c r="D3672" s="296" t="s">
        <v>10545</v>
      </c>
      <c r="E3672" s="297">
        <v>56149</v>
      </c>
    </row>
    <row r="3673" spans="1:5" ht="14.4" x14ac:dyDescent="0.3">
      <c r="A3673" s="294" t="s">
        <v>4184</v>
      </c>
      <c r="B3673" s="295">
        <v>5225</v>
      </c>
      <c r="D3673" s="296" t="s">
        <v>10546</v>
      </c>
      <c r="E3673" s="297">
        <v>5225</v>
      </c>
    </row>
    <row r="3674" spans="1:5" ht="14.4" x14ac:dyDescent="0.3">
      <c r="A3674" s="294" t="s">
        <v>4185</v>
      </c>
      <c r="B3674" s="295">
        <v>94525.21</v>
      </c>
      <c r="D3674" s="296" t="s">
        <v>9450</v>
      </c>
      <c r="E3674" s="297">
        <v>94525.21</v>
      </c>
    </row>
    <row r="3675" spans="1:5" ht="14.4" x14ac:dyDescent="0.3">
      <c r="A3675" s="294" t="s">
        <v>4186</v>
      </c>
      <c r="B3675" s="295">
        <v>16801</v>
      </c>
      <c r="D3675" s="296" t="s">
        <v>9451</v>
      </c>
      <c r="E3675" s="297">
        <v>16801</v>
      </c>
    </row>
    <row r="3676" spans="1:5" ht="14.4" x14ac:dyDescent="0.3">
      <c r="A3676" s="294" t="s">
        <v>3493</v>
      </c>
      <c r="B3676" s="295">
        <v>31541</v>
      </c>
      <c r="D3676" s="296" t="s">
        <v>9452</v>
      </c>
      <c r="E3676" s="297">
        <v>31541</v>
      </c>
    </row>
    <row r="3677" spans="1:5" ht="14.4" x14ac:dyDescent="0.3">
      <c r="A3677" s="294" t="s">
        <v>3494</v>
      </c>
      <c r="B3677" s="295">
        <v>62925</v>
      </c>
      <c r="D3677" s="296" t="s">
        <v>9453</v>
      </c>
      <c r="E3677" s="297">
        <v>62925</v>
      </c>
    </row>
    <row r="3678" spans="1:5" ht="14.4" x14ac:dyDescent="0.3">
      <c r="A3678" s="294" t="s">
        <v>4187</v>
      </c>
      <c r="B3678" s="295">
        <v>21892</v>
      </c>
      <c r="D3678" s="296" t="s">
        <v>9454</v>
      </c>
      <c r="E3678" s="297">
        <v>21892</v>
      </c>
    </row>
    <row r="3679" spans="1:5" ht="14.4" x14ac:dyDescent="0.3">
      <c r="A3679" s="294" t="s">
        <v>4188</v>
      </c>
      <c r="B3679" s="295">
        <v>39300</v>
      </c>
      <c r="D3679" s="296" t="s">
        <v>10547</v>
      </c>
      <c r="E3679" s="297">
        <v>39300</v>
      </c>
    </row>
    <row r="3680" spans="1:5" ht="14.4" x14ac:dyDescent="0.3">
      <c r="A3680" s="294" t="s">
        <v>3495</v>
      </c>
      <c r="B3680" s="295">
        <v>46971</v>
      </c>
      <c r="D3680" s="296" t="s">
        <v>9455</v>
      </c>
      <c r="E3680" s="297">
        <v>46971</v>
      </c>
    </row>
    <row r="3681" spans="1:5" ht="14.4" x14ac:dyDescent="0.3">
      <c r="A3681" s="294" t="s">
        <v>3496</v>
      </c>
      <c r="B3681" s="295">
        <v>11589</v>
      </c>
      <c r="D3681" s="296" t="s">
        <v>9456</v>
      </c>
      <c r="E3681" s="297">
        <v>11589</v>
      </c>
    </row>
    <row r="3682" spans="1:5" ht="14.4" x14ac:dyDescent="0.3">
      <c r="A3682" s="294" t="s">
        <v>3497</v>
      </c>
      <c r="B3682" s="295">
        <v>7072</v>
      </c>
      <c r="D3682" s="296" t="s">
        <v>9457</v>
      </c>
      <c r="E3682" s="297">
        <v>7072</v>
      </c>
    </row>
    <row r="3683" spans="1:5" ht="14.4" x14ac:dyDescent="0.3">
      <c r="A3683" s="294" t="s">
        <v>4189</v>
      </c>
      <c r="B3683" s="295">
        <v>12003</v>
      </c>
      <c r="D3683" s="296" t="s">
        <v>9458</v>
      </c>
      <c r="E3683" s="297">
        <v>12003</v>
      </c>
    </row>
    <row r="3684" spans="1:5" ht="14.4" x14ac:dyDescent="0.3">
      <c r="A3684" s="294" t="s">
        <v>4190</v>
      </c>
      <c r="B3684" s="295">
        <v>514</v>
      </c>
      <c r="D3684" s="296" t="s">
        <v>10548</v>
      </c>
      <c r="E3684" s="297">
        <v>514</v>
      </c>
    </row>
    <row r="3685" spans="1:5" ht="14.4" x14ac:dyDescent="0.3">
      <c r="A3685" s="294" t="s">
        <v>3498</v>
      </c>
      <c r="B3685" s="295">
        <v>14129.99</v>
      </c>
      <c r="D3685" s="296" t="s">
        <v>9459</v>
      </c>
      <c r="E3685" s="297">
        <v>14129.99</v>
      </c>
    </row>
    <row r="3686" spans="1:5" ht="14.4" x14ac:dyDescent="0.3">
      <c r="A3686" s="294" t="s">
        <v>4191</v>
      </c>
      <c r="B3686" s="295">
        <v>9178.75</v>
      </c>
      <c r="D3686" s="296" t="s">
        <v>10549</v>
      </c>
      <c r="E3686" s="297">
        <v>9178.75</v>
      </c>
    </row>
    <row r="3687" spans="1:5" ht="14.4" x14ac:dyDescent="0.3">
      <c r="A3687" s="294" t="s">
        <v>3499</v>
      </c>
      <c r="B3687" s="295">
        <v>25290</v>
      </c>
      <c r="D3687" s="296" t="s">
        <v>9460</v>
      </c>
      <c r="E3687" s="297">
        <v>25290</v>
      </c>
    </row>
    <row r="3688" spans="1:5" ht="14.4" x14ac:dyDescent="0.3">
      <c r="A3688" s="294" t="s">
        <v>3500</v>
      </c>
      <c r="B3688" s="295">
        <v>5270</v>
      </c>
      <c r="D3688" s="296" t="s">
        <v>9461</v>
      </c>
      <c r="E3688" s="297">
        <v>5270</v>
      </c>
    </row>
    <row r="3689" spans="1:5" ht="14.4" x14ac:dyDescent="0.3">
      <c r="A3689" s="294" t="s">
        <v>3501</v>
      </c>
      <c r="B3689" s="295">
        <v>16385</v>
      </c>
      <c r="D3689" s="296" t="s">
        <v>9462</v>
      </c>
      <c r="E3689" s="297">
        <v>16385</v>
      </c>
    </row>
    <row r="3690" spans="1:5" ht="14.4" x14ac:dyDescent="0.3">
      <c r="A3690" s="294" t="s">
        <v>3502</v>
      </c>
      <c r="B3690" s="295">
        <v>40606</v>
      </c>
      <c r="D3690" s="296" t="s">
        <v>9463</v>
      </c>
      <c r="E3690" s="297">
        <v>40606</v>
      </c>
    </row>
    <row r="3691" spans="1:5" ht="14.4" x14ac:dyDescent="0.3">
      <c r="A3691" s="294" t="s">
        <v>3503</v>
      </c>
      <c r="B3691" s="295">
        <v>16216</v>
      </c>
      <c r="D3691" s="296" t="s">
        <v>9464</v>
      </c>
      <c r="E3691" s="297">
        <v>16216</v>
      </c>
    </row>
    <row r="3692" spans="1:5" ht="14.4" x14ac:dyDescent="0.3">
      <c r="A3692" s="294" t="s">
        <v>4192</v>
      </c>
      <c r="B3692" s="295">
        <v>843</v>
      </c>
      <c r="D3692" s="296" t="s">
        <v>10550</v>
      </c>
      <c r="E3692" s="297">
        <v>843</v>
      </c>
    </row>
    <row r="3693" spans="1:5" ht="14.4" x14ac:dyDescent="0.3">
      <c r="A3693" s="294" t="s">
        <v>3504</v>
      </c>
      <c r="B3693" s="295">
        <v>32251</v>
      </c>
      <c r="D3693" s="296" t="s">
        <v>9465</v>
      </c>
      <c r="E3693" s="297">
        <v>32251</v>
      </c>
    </row>
    <row r="3694" spans="1:5" ht="14.4" x14ac:dyDescent="0.3">
      <c r="A3694" s="294" t="s">
        <v>4193</v>
      </c>
      <c r="B3694" s="295">
        <v>30277</v>
      </c>
      <c r="D3694" s="296" t="s">
        <v>10551</v>
      </c>
      <c r="E3694" s="297">
        <v>30277</v>
      </c>
    </row>
    <row r="3695" spans="1:5" ht="14.4" x14ac:dyDescent="0.3">
      <c r="A3695" s="294" t="s">
        <v>3505</v>
      </c>
      <c r="B3695" s="295">
        <v>36532</v>
      </c>
      <c r="D3695" s="296" t="s">
        <v>9466</v>
      </c>
      <c r="E3695" s="297">
        <v>36532</v>
      </c>
    </row>
    <row r="3696" spans="1:5" ht="14.4" x14ac:dyDescent="0.3">
      <c r="A3696" s="294" t="s">
        <v>3506</v>
      </c>
      <c r="B3696" s="295">
        <v>65072.78</v>
      </c>
      <c r="D3696" s="296" t="s">
        <v>9467</v>
      </c>
      <c r="E3696" s="297">
        <v>65072.78</v>
      </c>
    </row>
    <row r="3697" spans="1:5" ht="14.4" x14ac:dyDescent="0.3">
      <c r="A3697" s="294" t="s">
        <v>3507</v>
      </c>
      <c r="B3697" s="295">
        <v>89132</v>
      </c>
      <c r="D3697" s="296" t="s">
        <v>9468</v>
      </c>
      <c r="E3697" s="297">
        <v>89132</v>
      </c>
    </row>
    <row r="3698" spans="1:5" ht="14.4" x14ac:dyDescent="0.3">
      <c r="A3698" s="294" t="s">
        <v>3508</v>
      </c>
      <c r="B3698" s="295">
        <v>20225</v>
      </c>
      <c r="D3698" s="296" t="s">
        <v>9469</v>
      </c>
      <c r="E3698" s="297">
        <v>20225</v>
      </c>
    </row>
    <row r="3699" spans="1:5" ht="14.4" x14ac:dyDescent="0.3">
      <c r="A3699" s="294" t="s">
        <v>3509</v>
      </c>
      <c r="B3699" s="295">
        <v>4214</v>
      </c>
      <c r="D3699" s="296" t="s">
        <v>9470</v>
      </c>
      <c r="E3699" s="297">
        <v>4214</v>
      </c>
    </row>
    <row r="3700" spans="1:5" ht="14.4" x14ac:dyDescent="0.3">
      <c r="A3700" s="294" t="s">
        <v>3510</v>
      </c>
      <c r="B3700" s="295">
        <v>20540</v>
      </c>
      <c r="D3700" s="296" t="s">
        <v>9471</v>
      </c>
      <c r="E3700" s="297">
        <v>20540</v>
      </c>
    </row>
    <row r="3701" spans="1:5" ht="14.4" x14ac:dyDescent="0.3">
      <c r="A3701" s="294" t="s">
        <v>4194</v>
      </c>
      <c r="B3701" s="295">
        <v>18288</v>
      </c>
      <c r="D3701" s="296" t="s">
        <v>9472</v>
      </c>
      <c r="E3701" s="297">
        <v>18288</v>
      </c>
    </row>
    <row r="3702" spans="1:5" ht="14.4" x14ac:dyDescent="0.3">
      <c r="A3702" s="294" t="s">
        <v>3511</v>
      </c>
      <c r="B3702" s="295">
        <v>27251</v>
      </c>
      <c r="D3702" s="296" t="s">
        <v>9473</v>
      </c>
      <c r="E3702" s="297">
        <v>27251</v>
      </c>
    </row>
    <row r="3703" spans="1:5" ht="14.4" x14ac:dyDescent="0.3">
      <c r="A3703" s="294" t="s">
        <v>3512</v>
      </c>
      <c r="B3703" s="295">
        <v>74276</v>
      </c>
      <c r="D3703" s="296" t="s">
        <v>9474</v>
      </c>
      <c r="E3703" s="297">
        <v>74276</v>
      </c>
    </row>
    <row r="3704" spans="1:5" ht="14.4" x14ac:dyDescent="0.3">
      <c r="A3704" s="294" t="s">
        <v>3513</v>
      </c>
      <c r="B3704" s="295">
        <v>24585</v>
      </c>
      <c r="D3704" s="296" t="s">
        <v>9475</v>
      </c>
      <c r="E3704" s="297">
        <v>24585</v>
      </c>
    </row>
    <row r="3705" spans="1:5" ht="14.4" x14ac:dyDescent="0.3">
      <c r="A3705" s="294" t="s">
        <v>3514</v>
      </c>
      <c r="B3705" s="295">
        <v>6441</v>
      </c>
      <c r="D3705" s="296" t="s">
        <v>9476</v>
      </c>
      <c r="E3705" s="297">
        <v>6441</v>
      </c>
    </row>
    <row r="3706" spans="1:5" ht="14.4" x14ac:dyDescent="0.3">
      <c r="A3706" s="294" t="s">
        <v>3515</v>
      </c>
      <c r="B3706" s="295">
        <v>36128</v>
      </c>
      <c r="D3706" s="296" t="s">
        <v>9477</v>
      </c>
      <c r="E3706" s="297">
        <v>36128</v>
      </c>
    </row>
    <row r="3707" spans="1:5" ht="14.4" x14ac:dyDescent="0.3">
      <c r="A3707" s="294" t="s">
        <v>4195</v>
      </c>
      <c r="B3707" s="295">
        <v>10981</v>
      </c>
      <c r="D3707" s="296" t="s">
        <v>10552</v>
      </c>
      <c r="E3707" s="297">
        <v>10981</v>
      </c>
    </row>
    <row r="3708" spans="1:5" ht="14.4" x14ac:dyDescent="0.3">
      <c r="A3708" s="294" t="s">
        <v>3516</v>
      </c>
      <c r="B3708" s="295">
        <v>23107</v>
      </c>
      <c r="D3708" s="296" t="s">
        <v>9478</v>
      </c>
      <c r="E3708" s="297">
        <v>23107</v>
      </c>
    </row>
    <row r="3709" spans="1:5" ht="14.4" x14ac:dyDescent="0.3">
      <c r="A3709" s="294" t="s">
        <v>3517</v>
      </c>
      <c r="B3709" s="295">
        <v>40543</v>
      </c>
      <c r="D3709" s="296" t="s">
        <v>9479</v>
      </c>
      <c r="E3709" s="297">
        <v>40543</v>
      </c>
    </row>
    <row r="3710" spans="1:5" ht="14.4" x14ac:dyDescent="0.3">
      <c r="A3710" s="294" t="s">
        <v>3518</v>
      </c>
      <c r="B3710" s="295">
        <v>15811</v>
      </c>
      <c r="D3710" s="296" t="s">
        <v>9480</v>
      </c>
      <c r="E3710" s="297">
        <v>15811</v>
      </c>
    </row>
    <row r="3711" spans="1:5" ht="14.4" x14ac:dyDescent="0.3">
      <c r="A3711" s="294" t="s">
        <v>4196</v>
      </c>
      <c r="B3711" s="295">
        <v>24706</v>
      </c>
      <c r="D3711" s="296" t="s">
        <v>10553</v>
      </c>
      <c r="E3711" s="297">
        <v>24706</v>
      </c>
    </row>
    <row r="3712" spans="1:5" ht="14.4" x14ac:dyDescent="0.3">
      <c r="A3712" s="294" t="s">
        <v>4197</v>
      </c>
      <c r="B3712" s="295">
        <v>22515.75</v>
      </c>
      <c r="D3712" s="296" t="s">
        <v>10554</v>
      </c>
      <c r="E3712" s="297">
        <v>22515.75</v>
      </c>
    </row>
    <row r="3713" spans="1:5" ht="14.4" x14ac:dyDescent="0.3">
      <c r="A3713" s="294" t="s">
        <v>3519</v>
      </c>
      <c r="B3713" s="295">
        <v>32521</v>
      </c>
      <c r="D3713" s="296" t="s">
        <v>9481</v>
      </c>
      <c r="E3713" s="297">
        <v>32521</v>
      </c>
    </row>
    <row r="3714" spans="1:5" ht="14.4" x14ac:dyDescent="0.3">
      <c r="A3714" s="294" t="s">
        <v>4198</v>
      </c>
      <c r="B3714" s="295">
        <v>18338.060000000001</v>
      </c>
      <c r="D3714" s="296" t="s">
        <v>10555</v>
      </c>
      <c r="E3714" s="297">
        <v>18338.060000000001</v>
      </c>
    </row>
    <row r="3715" spans="1:5" ht="14.4" x14ac:dyDescent="0.3">
      <c r="A3715" s="294" t="s">
        <v>3520</v>
      </c>
      <c r="B3715" s="295">
        <v>34413</v>
      </c>
      <c r="D3715" s="296" t="s">
        <v>9482</v>
      </c>
      <c r="E3715" s="297">
        <v>34413</v>
      </c>
    </row>
    <row r="3716" spans="1:5" ht="14.4" x14ac:dyDescent="0.3">
      <c r="A3716" s="294" t="s">
        <v>4199</v>
      </c>
      <c r="B3716" s="295">
        <v>2924.5</v>
      </c>
      <c r="D3716" s="296" t="s">
        <v>10556</v>
      </c>
      <c r="E3716" s="297">
        <v>2924.5</v>
      </c>
    </row>
    <row r="3717" spans="1:5" ht="14.4" x14ac:dyDescent="0.3">
      <c r="A3717" s="294" t="s">
        <v>4200</v>
      </c>
      <c r="B3717" s="295">
        <v>12431</v>
      </c>
      <c r="D3717" s="296" t="s">
        <v>10557</v>
      </c>
      <c r="E3717" s="297">
        <v>12431</v>
      </c>
    </row>
    <row r="3718" spans="1:5" ht="14.4" x14ac:dyDescent="0.3">
      <c r="A3718" s="294" t="s">
        <v>4202</v>
      </c>
      <c r="B3718" s="295">
        <v>12467</v>
      </c>
      <c r="D3718" s="296" t="s">
        <v>10558</v>
      </c>
      <c r="E3718" s="297">
        <v>12467</v>
      </c>
    </row>
    <row r="3719" spans="1:5" ht="14.4" x14ac:dyDescent="0.3">
      <c r="A3719" s="294" t="s">
        <v>4201</v>
      </c>
      <c r="B3719" s="295">
        <v>15337</v>
      </c>
      <c r="D3719" s="296" t="s">
        <v>10559</v>
      </c>
      <c r="E3719" s="297">
        <v>15337</v>
      </c>
    </row>
    <row r="3720" spans="1:5" ht="14.4" x14ac:dyDescent="0.3">
      <c r="A3720" s="294" t="s">
        <v>65302</v>
      </c>
      <c r="B3720" s="295">
        <v>0</v>
      </c>
      <c r="D3720" s="296" t="s">
        <v>65999</v>
      </c>
      <c r="E3720" s="297">
        <v>0</v>
      </c>
    </row>
    <row r="3721" spans="1:5" ht="14.4" x14ac:dyDescent="0.3">
      <c r="A3721" s="294" t="s">
        <v>3521</v>
      </c>
      <c r="B3721" s="295">
        <v>18031</v>
      </c>
      <c r="D3721" s="296" t="s">
        <v>9483</v>
      </c>
      <c r="E3721" s="297">
        <v>18031</v>
      </c>
    </row>
    <row r="3722" spans="1:5" ht="14.4" x14ac:dyDescent="0.3">
      <c r="A3722" s="294" t="s">
        <v>4204</v>
      </c>
      <c r="B3722" s="295">
        <v>160858.54999999999</v>
      </c>
      <c r="D3722" s="296" t="s">
        <v>9484</v>
      </c>
      <c r="E3722" s="297">
        <v>160858.54999999999</v>
      </c>
    </row>
    <row r="3723" spans="1:5" ht="14.4" x14ac:dyDescent="0.3">
      <c r="A3723" s="294" t="s">
        <v>4284</v>
      </c>
      <c r="B3723" s="295">
        <v>4627</v>
      </c>
      <c r="D3723" s="296" t="s">
        <v>10560</v>
      </c>
      <c r="E3723" s="297">
        <v>4627</v>
      </c>
    </row>
    <row r="3724" spans="1:5" ht="14.4" x14ac:dyDescent="0.3">
      <c r="A3724" s="294" t="s">
        <v>4285</v>
      </c>
      <c r="B3724" s="295">
        <v>2196</v>
      </c>
      <c r="D3724" s="296" t="s">
        <v>10561</v>
      </c>
      <c r="E3724" s="297">
        <v>2196</v>
      </c>
    </row>
    <row r="3725" spans="1:5" ht="14.4" x14ac:dyDescent="0.3">
      <c r="A3725" s="294" t="s">
        <v>3522</v>
      </c>
      <c r="B3725" s="295">
        <v>3101</v>
      </c>
      <c r="D3725" s="296" t="s">
        <v>9485</v>
      </c>
      <c r="E3725" s="297">
        <v>3101</v>
      </c>
    </row>
    <row r="3726" spans="1:5" ht="14.4" x14ac:dyDescent="0.3">
      <c r="A3726" s="294" t="s">
        <v>4205</v>
      </c>
      <c r="B3726" s="295">
        <v>34303.769999999997</v>
      </c>
      <c r="D3726" s="296" t="s">
        <v>10562</v>
      </c>
      <c r="E3726" s="297">
        <v>34303.769999999997</v>
      </c>
    </row>
    <row r="3727" spans="1:5" ht="14.4" x14ac:dyDescent="0.3">
      <c r="A3727" s="294" t="s">
        <v>4206</v>
      </c>
      <c r="B3727" s="295">
        <v>22698</v>
      </c>
      <c r="D3727" s="296" t="s">
        <v>10563</v>
      </c>
      <c r="E3727" s="297">
        <v>22698</v>
      </c>
    </row>
    <row r="3728" spans="1:5" ht="14.4" x14ac:dyDescent="0.3">
      <c r="A3728" s="294" t="s">
        <v>4207</v>
      </c>
      <c r="B3728" s="295">
        <v>21244</v>
      </c>
      <c r="D3728" s="296" t="s">
        <v>10564</v>
      </c>
      <c r="E3728" s="297">
        <v>21244</v>
      </c>
    </row>
    <row r="3729" spans="1:5" ht="14.4" x14ac:dyDescent="0.3">
      <c r="A3729" s="294" t="s">
        <v>4208</v>
      </c>
      <c r="B3729" s="295">
        <v>13730</v>
      </c>
      <c r="D3729" s="296" t="s">
        <v>10565</v>
      </c>
      <c r="E3729" s="297">
        <v>13730</v>
      </c>
    </row>
    <row r="3730" spans="1:5" ht="14.4" x14ac:dyDescent="0.3">
      <c r="A3730" s="294" t="s">
        <v>4209</v>
      </c>
      <c r="B3730" s="295">
        <v>46344</v>
      </c>
      <c r="D3730" s="296" t="s">
        <v>9486</v>
      </c>
      <c r="E3730" s="297">
        <v>46344</v>
      </c>
    </row>
    <row r="3731" spans="1:5" ht="14.4" x14ac:dyDescent="0.3">
      <c r="A3731" s="294" t="s">
        <v>4210</v>
      </c>
      <c r="B3731" s="295">
        <v>15049</v>
      </c>
      <c r="D3731" s="296" t="s">
        <v>10566</v>
      </c>
      <c r="E3731" s="297">
        <v>15049</v>
      </c>
    </row>
    <row r="3732" spans="1:5" ht="14.4" x14ac:dyDescent="0.3">
      <c r="A3732" s="294" t="s">
        <v>4286</v>
      </c>
      <c r="B3732" s="295">
        <v>556</v>
      </c>
      <c r="D3732" s="296" t="s">
        <v>10567</v>
      </c>
      <c r="E3732" s="297">
        <v>556</v>
      </c>
    </row>
    <row r="3733" spans="1:5" ht="14.4" x14ac:dyDescent="0.3">
      <c r="A3733" s="294" t="s">
        <v>4211</v>
      </c>
      <c r="B3733" s="295">
        <v>28979.87</v>
      </c>
      <c r="D3733" s="296" t="s">
        <v>10568</v>
      </c>
      <c r="E3733" s="297">
        <v>28979.87</v>
      </c>
    </row>
    <row r="3734" spans="1:5" ht="14.4" x14ac:dyDescent="0.3">
      <c r="A3734" s="294" t="s">
        <v>65303</v>
      </c>
      <c r="B3734" s="295">
        <v>0</v>
      </c>
      <c r="D3734" s="296" t="s">
        <v>66000</v>
      </c>
      <c r="E3734" s="297">
        <v>0</v>
      </c>
    </row>
    <row r="3735" spans="1:5" ht="14.4" x14ac:dyDescent="0.3">
      <c r="A3735" s="294" t="s">
        <v>4287</v>
      </c>
      <c r="B3735" s="295">
        <v>3885</v>
      </c>
      <c r="D3735" s="296" t="s">
        <v>10569</v>
      </c>
      <c r="E3735" s="297">
        <v>3885</v>
      </c>
    </row>
    <row r="3736" spans="1:5" ht="14.4" x14ac:dyDescent="0.3">
      <c r="A3736" s="294" t="s">
        <v>4212</v>
      </c>
      <c r="B3736" s="295">
        <v>91270</v>
      </c>
      <c r="D3736" s="296" t="s">
        <v>10570</v>
      </c>
      <c r="E3736" s="297">
        <v>91270</v>
      </c>
    </row>
    <row r="3737" spans="1:5" ht="14.4" x14ac:dyDescent="0.3">
      <c r="A3737" s="294" t="s">
        <v>3523</v>
      </c>
      <c r="B3737" s="295">
        <v>6858</v>
      </c>
      <c r="D3737" s="296" t="s">
        <v>9487</v>
      </c>
      <c r="E3737" s="297">
        <v>6858</v>
      </c>
    </row>
    <row r="3738" spans="1:5" ht="14.4" x14ac:dyDescent="0.3">
      <c r="A3738" s="294" t="s">
        <v>3524</v>
      </c>
      <c r="B3738" s="295">
        <v>2823</v>
      </c>
      <c r="D3738" s="296" t="s">
        <v>9488</v>
      </c>
      <c r="E3738" s="297">
        <v>2823</v>
      </c>
    </row>
    <row r="3739" spans="1:5" ht="14.4" x14ac:dyDescent="0.3">
      <c r="A3739" s="294" t="s">
        <v>3525</v>
      </c>
      <c r="B3739" s="295">
        <v>168831</v>
      </c>
      <c r="D3739" s="296" t="s">
        <v>9489</v>
      </c>
      <c r="E3739" s="297">
        <v>168831</v>
      </c>
    </row>
    <row r="3740" spans="1:5" ht="14.4" x14ac:dyDescent="0.3">
      <c r="A3740" s="294" t="s">
        <v>4213</v>
      </c>
      <c r="B3740" s="295">
        <v>30868</v>
      </c>
      <c r="D3740" s="296" t="s">
        <v>10571</v>
      </c>
      <c r="E3740" s="297">
        <v>30868</v>
      </c>
    </row>
    <row r="3741" spans="1:5" ht="14.4" x14ac:dyDescent="0.3">
      <c r="A3741" s="294" t="s">
        <v>3526</v>
      </c>
      <c r="B3741" s="295">
        <v>3158</v>
      </c>
      <c r="D3741" s="296" t="s">
        <v>9490</v>
      </c>
      <c r="E3741" s="297">
        <v>3158</v>
      </c>
    </row>
    <row r="3742" spans="1:5" ht="14.4" x14ac:dyDescent="0.3">
      <c r="A3742" s="294" t="s">
        <v>3527</v>
      </c>
      <c r="B3742" s="295">
        <v>2844</v>
      </c>
      <c r="D3742" s="296" t="s">
        <v>9491</v>
      </c>
      <c r="E3742" s="297">
        <v>2844</v>
      </c>
    </row>
    <row r="3743" spans="1:5" ht="14.4" x14ac:dyDescent="0.3">
      <c r="A3743" s="294" t="s">
        <v>4288</v>
      </c>
      <c r="B3743" s="295">
        <v>8298</v>
      </c>
      <c r="D3743" s="296" t="s">
        <v>10572</v>
      </c>
      <c r="E3743" s="297">
        <v>8298</v>
      </c>
    </row>
    <row r="3744" spans="1:5" ht="14.4" x14ac:dyDescent="0.3">
      <c r="A3744" s="294" t="s">
        <v>4289</v>
      </c>
      <c r="B3744" s="295">
        <v>4056</v>
      </c>
      <c r="D3744" s="296" t="s">
        <v>10573</v>
      </c>
      <c r="E3744" s="297">
        <v>4056</v>
      </c>
    </row>
    <row r="3745" spans="1:5" ht="14.4" x14ac:dyDescent="0.3">
      <c r="A3745" s="294" t="s">
        <v>4290</v>
      </c>
      <c r="B3745" s="295">
        <v>1283</v>
      </c>
      <c r="D3745" s="296" t="s">
        <v>10574</v>
      </c>
      <c r="E3745" s="297">
        <v>1283</v>
      </c>
    </row>
    <row r="3746" spans="1:5" ht="14.4" x14ac:dyDescent="0.3">
      <c r="A3746" s="294" t="s">
        <v>4214</v>
      </c>
      <c r="B3746" s="295">
        <v>84797</v>
      </c>
      <c r="D3746" s="296" t="s">
        <v>10575</v>
      </c>
      <c r="E3746" s="297">
        <v>84797</v>
      </c>
    </row>
    <row r="3747" spans="1:5" ht="14.4" x14ac:dyDescent="0.3">
      <c r="A3747" s="294" t="s">
        <v>4291</v>
      </c>
      <c r="B3747" s="295">
        <v>2402</v>
      </c>
      <c r="D3747" s="296" t="s">
        <v>10576</v>
      </c>
      <c r="E3747" s="297">
        <v>2402</v>
      </c>
    </row>
    <row r="3748" spans="1:5" ht="14.4" x14ac:dyDescent="0.3">
      <c r="A3748" s="294" t="s">
        <v>3528</v>
      </c>
      <c r="B3748" s="295">
        <v>239748</v>
      </c>
      <c r="D3748" s="296" t="s">
        <v>9492</v>
      </c>
      <c r="E3748" s="297">
        <v>239748</v>
      </c>
    </row>
    <row r="3749" spans="1:5" ht="14.4" x14ac:dyDescent="0.3">
      <c r="A3749" s="294" t="s">
        <v>5244</v>
      </c>
      <c r="B3749" s="295">
        <v>39501</v>
      </c>
      <c r="D3749" s="296" t="s">
        <v>10577</v>
      </c>
      <c r="E3749" s="297">
        <v>39501</v>
      </c>
    </row>
    <row r="3750" spans="1:5" ht="14.4" x14ac:dyDescent="0.3">
      <c r="A3750" s="294" t="s">
        <v>4292</v>
      </c>
      <c r="B3750" s="295">
        <v>6245</v>
      </c>
      <c r="D3750" s="296" t="s">
        <v>10578</v>
      </c>
      <c r="E3750" s="297">
        <v>6245</v>
      </c>
    </row>
    <row r="3751" spans="1:5" ht="14.4" x14ac:dyDescent="0.3">
      <c r="A3751" s="294" t="s">
        <v>4293</v>
      </c>
      <c r="B3751" s="295">
        <v>6423</v>
      </c>
      <c r="D3751" s="296" t="s">
        <v>9493</v>
      </c>
      <c r="E3751" s="297">
        <v>6423</v>
      </c>
    </row>
    <row r="3752" spans="1:5" ht="14.4" x14ac:dyDescent="0.3">
      <c r="A3752" s="294" t="s">
        <v>4294</v>
      </c>
      <c r="B3752" s="295">
        <v>2859</v>
      </c>
      <c r="D3752" s="296" t="s">
        <v>9494</v>
      </c>
      <c r="E3752" s="297">
        <v>2859</v>
      </c>
    </row>
    <row r="3753" spans="1:5" ht="14.4" x14ac:dyDescent="0.3">
      <c r="A3753" s="294" t="s">
        <v>4295</v>
      </c>
      <c r="B3753" s="295">
        <v>3160.45</v>
      </c>
      <c r="D3753" s="296" t="s">
        <v>10579</v>
      </c>
      <c r="E3753" s="297">
        <v>3160.45</v>
      </c>
    </row>
    <row r="3754" spans="1:5" ht="14.4" x14ac:dyDescent="0.3">
      <c r="A3754" s="294" t="s">
        <v>3529</v>
      </c>
      <c r="B3754" s="295">
        <v>81190</v>
      </c>
      <c r="D3754" s="296" t="s">
        <v>9495</v>
      </c>
      <c r="E3754" s="297">
        <v>81190</v>
      </c>
    </row>
    <row r="3755" spans="1:5" ht="14.4" x14ac:dyDescent="0.3">
      <c r="A3755" s="294" t="s">
        <v>65304</v>
      </c>
      <c r="B3755" s="295">
        <v>0</v>
      </c>
      <c r="D3755" s="296" t="s">
        <v>66001</v>
      </c>
      <c r="E3755" s="297">
        <v>0</v>
      </c>
    </row>
    <row r="3756" spans="1:5" ht="14.4" x14ac:dyDescent="0.3">
      <c r="A3756" s="294" t="s">
        <v>4215</v>
      </c>
      <c r="B3756" s="295">
        <v>57507.56</v>
      </c>
      <c r="D3756" s="296" t="s">
        <v>10580</v>
      </c>
      <c r="E3756" s="297">
        <v>57507.56</v>
      </c>
    </row>
    <row r="3757" spans="1:5" ht="14.4" x14ac:dyDescent="0.3">
      <c r="A3757" s="294" t="s">
        <v>4296</v>
      </c>
      <c r="B3757" s="295">
        <v>1469</v>
      </c>
      <c r="D3757" s="296" t="s">
        <v>10581</v>
      </c>
      <c r="E3757" s="297">
        <v>1469</v>
      </c>
    </row>
    <row r="3758" spans="1:5" ht="14.4" x14ac:dyDescent="0.3">
      <c r="A3758" s="294" t="s">
        <v>4216</v>
      </c>
      <c r="B3758" s="295">
        <v>17644</v>
      </c>
      <c r="D3758" s="296" t="s">
        <v>10582</v>
      </c>
      <c r="E3758" s="297">
        <v>17644</v>
      </c>
    </row>
    <row r="3759" spans="1:5" ht="14.4" x14ac:dyDescent="0.3">
      <c r="A3759" s="294" t="s">
        <v>4217</v>
      </c>
      <c r="B3759" s="295">
        <v>113419</v>
      </c>
      <c r="D3759" s="296" t="s">
        <v>10583</v>
      </c>
      <c r="E3759" s="297">
        <v>113419</v>
      </c>
    </row>
    <row r="3760" spans="1:5" ht="14.4" x14ac:dyDescent="0.3">
      <c r="A3760" s="294" t="s">
        <v>4218</v>
      </c>
      <c r="B3760" s="295">
        <v>29107</v>
      </c>
      <c r="D3760" s="296" t="s">
        <v>10584</v>
      </c>
      <c r="E3760" s="297">
        <v>29107</v>
      </c>
    </row>
    <row r="3761" spans="1:5" ht="14.4" x14ac:dyDescent="0.3">
      <c r="A3761" s="294" t="s">
        <v>3530</v>
      </c>
      <c r="B3761" s="295">
        <v>21087</v>
      </c>
      <c r="D3761" s="296" t="s">
        <v>9496</v>
      </c>
      <c r="E3761" s="297">
        <v>21087</v>
      </c>
    </row>
    <row r="3762" spans="1:5" ht="14.4" x14ac:dyDescent="0.3">
      <c r="A3762" s="294" t="s">
        <v>4219</v>
      </c>
      <c r="B3762" s="295">
        <v>63717</v>
      </c>
      <c r="D3762" s="296" t="s">
        <v>10585</v>
      </c>
      <c r="E3762" s="297">
        <v>63717</v>
      </c>
    </row>
    <row r="3763" spans="1:5" ht="14.4" x14ac:dyDescent="0.3">
      <c r="A3763" s="294" t="s">
        <v>3531</v>
      </c>
      <c r="B3763" s="295">
        <v>4078</v>
      </c>
      <c r="D3763" s="296" t="s">
        <v>9497</v>
      </c>
      <c r="E3763" s="297">
        <v>4078</v>
      </c>
    </row>
    <row r="3764" spans="1:5" ht="14.4" x14ac:dyDescent="0.3">
      <c r="A3764" s="294" t="s">
        <v>4297</v>
      </c>
      <c r="B3764" s="295">
        <v>3657</v>
      </c>
      <c r="D3764" s="296" t="s">
        <v>10586</v>
      </c>
      <c r="E3764" s="297">
        <v>3657</v>
      </c>
    </row>
    <row r="3765" spans="1:5" ht="14.4" x14ac:dyDescent="0.3">
      <c r="A3765" s="294" t="s">
        <v>4298</v>
      </c>
      <c r="B3765" s="295">
        <v>1533</v>
      </c>
      <c r="D3765" s="296" t="s">
        <v>10587</v>
      </c>
      <c r="E3765" s="297">
        <v>1533</v>
      </c>
    </row>
    <row r="3766" spans="1:5" ht="14.4" x14ac:dyDescent="0.3">
      <c r="A3766" s="294" t="s">
        <v>4220</v>
      </c>
      <c r="B3766" s="295">
        <v>22413</v>
      </c>
      <c r="D3766" s="296" t="s">
        <v>10588</v>
      </c>
      <c r="E3766" s="297">
        <v>22413</v>
      </c>
    </row>
    <row r="3767" spans="1:5" ht="14.4" x14ac:dyDescent="0.3">
      <c r="A3767" s="294" t="s">
        <v>3532</v>
      </c>
      <c r="B3767" s="295">
        <v>1354</v>
      </c>
      <c r="D3767" s="296" t="s">
        <v>9498</v>
      </c>
      <c r="E3767" s="297">
        <v>1354</v>
      </c>
    </row>
    <row r="3768" spans="1:5" ht="14.4" x14ac:dyDescent="0.3">
      <c r="A3768" s="294" t="s">
        <v>4221</v>
      </c>
      <c r="B3768" s="295">
        <v>13987</v>
      </c>
      <c r="D3768" s="296" t="s">
        <v>10589</v>
      </c>
      <c r="E3768" s="297">
        <v>13987</v>
      </c>
    </row>
    <row r="3769" spans="1:5" ht="14.4" x14ac:dyDescent="0.3">
      <c r="A3769" s="294" t="s">
        <v>3533</v>
      </c>
      <c r="B3769" s="295">
        <v>9125</v>
      </c>
      <c r="D3769" s="296" t="s">
        <v>9499</v>
      </c>
      <c r="E3769" s="297">
        <v>9125</v>
      </c>
    </row>
    <row r="3770" spans="1:5" ht="14.4" x14ac:dyDescent="0.3">
      <c r="A3770" s="294" t="s">
        <v>4222</v>
      </c>
      <c r="B3770" s="295">
        <v>102433</v>
      </c>
      <c r="D3770" s="296" t="s">
        <v>10590</v>
      </c>
      <c r="E3770" s="297">
        <v>102433</v>
      </c>
    </row>
    <row r="3771" spans="1:5" ht="14.4" x14ac:dyDescent="0.3">
      <c r="A3771" s="294" t="s">
        <v>3534</v>
      </c>
      <c r="B3771" s="295">
        <v>7008</v>
      </c>
      <c r="D3771" s="296" t="s">
        <v>9500</v>
      </c>
      <c r="E3771" s="297">
        <v>7008</v>
      </c>
    </row>
    <row r="3772" spans="1:5" ht="14.4" x14ac:dyDescent="0.3">
      <c r="A3772" s="294" t="s">
        <v>4223</v>
      </c>
      <c r="B3772" s="295">
        <v>39529</v>
      </c>
      <c r="D3772" s="296" t="s">
        <v>10591</v>
      </c>
      <c r="E3772" s="297">
        <v>39529</v>
      </c>
    </row>
    <row r="3773" spans="1:5" ht="14.4" x14ac:dyDescent="0.3">
      <c r="A3773" s="294" t="s">
        <v>3535</v>
      </c>
      <c r="B3773" s="295">
        <v>15878.52</v>
      </c>
      <c r="D3773" s="296" t="s">
        <v>9501</v>
      </c>
      <c r="E3773" s="297">
        <v>15878.52</v>
      </c>
    </row>
    <row r="3774" spans="1:5" ht="14.4" x14ac:dyDescent="0.3">
      <c r="A3774" s="294" t="s">
        <v>4299</v>
      </c>
      <c r="B3774" s="295">
        <v>625.77</v>
      </c>
      <c r="D3774" s="296" t="s">
        <v>10592</v>
      </c>
      <c r="E3774" s="297">
        <v>625.77</v>
      </c>
    </row>
    <row r="3775" spans="1:5" ht="14.4" x14ac:dyDescent="0.3">
      <c r="A3775" s="294" t="s">
        <v>3536</v>
      </c>
      <c r="B3775" s="295">
        <v>5375</v>
      </c>
      <c r="D3775" s="296" t="s">
        <v>9502</v>
      </c>
      <c r="E3775" s="297">
        <v>5375</v>
      </c>
    </row>
    <row r="3776" spans="1:5" ht="14.4" x14ac:dyDescent="0.3">
      <c r="A3776" s="294" t="s">
        <v>3537</v>
      </c>
      <c r="B3776" s="295">
        <v>94235.21</v>
      </c>
      <c r="D3776" s="296" t="s">
        <v>9503</v>
      </c>
      <c r="E3776" s="297">
        <v>94235.21</v>
      </c>
    </row>
    <row r="3777" spans="1:5" ht="14.4" x14ac:dyDescent="0.3">
      <c r="A3777" s="294" t="s">
        <v>3538</v>
      </c>
      <c r="B3777" s="295">
        <v>357549.01</v>
      </c>
      <c r="D3777" s="296" t="s">
        <v>9504</v>
      </c>
      <c r="E3777" s="297">
        <v>357549.01</v>
      </c>
    </row>
    <row r="3778" spans="1:5" ht="14.4" x14ac:dyDescent="0.3">
      <c r="A3778" s="294" t="s">
        <v>65305</v>
      </c>
      <c r="B3778" s="295">
        <v>0</v>
      </c>
      <c r="D3778" s="296" t="s">
        <v>66002</v>
      </c>
      <c r="E3778" s="297">
        <v>0</v>
      </c>
    </row>
    <row r="3779" spans="1:5" ht="14.4" x14ac:dyDescent="0.3">
      <c r="A3779" s="294" t="s">
        <v>3539</v>
      </c>
      <c r="B3779" s="295">
        <v>3964</v>
      </c>
      <c r="D3779" s="296" t="s">
        <v>9505</v>
      </c>
      <c r="E3779" s="297">
        <v>3964</v>
      </c>
    </row>
    <row r="3780" spans="1:5" ht="14.4" x14ac:dyDescent="0.3">
      <c r="A3780" s="294" t="s">
        <v>3540</v>
      </c>
      <c r="B3780" s="295">
        <v>29470</v>
      </c>
      <c r="D3780" s="296" t="s">
        <v>9506</v>
      </c>
      <c r="E3780" s="297">
        <v>29470</v>
      </c>
    </row>
    <row r="3781" spans="1:5" ht="14.4" x14ac:dyDescent="0.3">
      <c r="A3781" s="294" t="s">
        <v>4224</v>
      </c>
      <c r="B3781" s="295">
        <v>36870</v>
      </c>
      <c r="D3781" s="296" t="s">
        <v>10593</v>
      </c>
      <c r="E3781" s="297">
        <v>36870</v>
      </c>
    </row>
    <row r="3782" spans="1:5" ht="14.4" x14ac:dyDescent="0.3">
      <c r="A3782" s="294" t="s">
        <v>4225</v>
      </c>
      <c r="B3782" s="295">
        <v>134285</v>
      </c>
      <c r="D3782" s="296" t="s">
        <v>10594</v>
      </c>
      <c r="E3782" s="297">
        <v>134285</v>
      </c>
    </row>
    <row r="3783" spans="1:5" ht="14.4" x14ac:dyDescent="0.3">
      <c r="A3783" s="294" t="s">
        <v>4226</v>
      </c>
      <c r="B3783" s="295">
        <v>21397.38</v>
      </c>
      <c r="D3783" s="296" t="s">
        <v>9507</v>
      </c>
      <c r="E3783" s="297">
        <v>21397.38</v>
      </c>
    </row>
    <row r="3784" spans="1:5" ht="14.4" x14ac:dyDescent="0.3">
      <c r="A3784" s="294" t="s">
        <v>3541</v>
      </c>
      <c r="B3784" s="295">
        <v>16282</v>
      </c>
      <c r="D3784" s="296" t="s">
        <v>9508</v>
      </c>
      <c r="E3784" s="297">
        <v>16282</v>
      </c>
    </row>
    <row r="3785" spans="1:5" ht="14.4" x14ac:dyDescent="0.3">
      <c r="A3785" s="294" t="s">
        <v>65306</v>
      </c>
      <c r="B3785" s="295">
        <v>0</v>
      </c>
      <c r="D3785" s="296" t="s">
        <v>66003</v>
      </c>
      <c r="E3785" s="297">
        <v>0</v>
      </c>
    </row>
    <row r="3786" spans="1:5" ht="14.4" x14ac:dyDescent="0.3">
      <c r="A3786" s="294" t="s">
        <v>4300</v>
      </c>
      <c r="B3786" s="295">
        <v>3158</v>
      </c>
      <c r="D3786" s="296" t="s">
        <v>10595</v>
      </c>
      <c r="E3786" s="297">
        <v>3158</v>
      </c>
    </row>
    <row r="3787" spans="1:5" ht="14.4" x14ac:dyDescent="0.3">
      <c r="A3787" s="294" t="s">
        <v>4227</v>
      </c>
      <c r="B3787" s="295">
        <v>42846.58</v>
      </c>
      <c r="D3787" s="296" t="s">
        <v>10596</v>
      </c>
      <c r="E3787" s="297">
        <v>42846.58</v>
      </c>
    </row>
    <row r="3788" spans="1:5" ht="14.4" x14ac:dyDescent="0.3">
      <c r="A3788" s="294" t="s">
        <v>3542</v>
      </c>
      <c r="B3788" s="295">
        <v>68001</v>
      </c>
      <c r="D3788" s="296" t="s">
        <v>9509</v>
      </c>
      <c r="E3788" s="297">
        <v>68001</v>
      </c>
    </row>
    <row r="3789" spans="1:5" ht="14.4" x14ac:dyDescent="0.3">
      <c r="A3789" s="294" t="s">
        <v>3543</v>
      </c>
      <c r="B3789" s="295">
        <v>231621</v>
      </c>
      <c r="D3789" s="296" t="s">
        <v>9510</v>
      </c>
      <c r="E3789" s="297">
        <v>231621</v>
      </c>
    </row>
    <row r="3790" spans="1:5" ht="14.4" x14ac:dyDescent="0.3">
      <c r="A3790" s="294" t="s">
        <v>4301</v>
      </c>
      <c r="B3790" s="295">
        <v>4562</v>
      </c>
      <c r="D3790" s="296" t="s">
        <v>10597</v>
      </c>
      <c r="E3790" s="297">
        <v>4562</v>
      </c>
    </row>
    <row r="3791" spans="1:5" ht="14.4" x14ac:dyDescent="0.3">
      <c r="A3791" s="294" t="s">
        <v>4302</v>
      </c>
      <c r="B3791" s="295">
        <v>3329</v>
      </c>
      <c r="D3791" s="296" t="s">
        <v>10598</v>
      </c>
      <c r="E3791" s="297">
        <v>3329</v>
      </c>
    </row>
    <row r="3792" spans="1:5" ht="14.4" x14ac:dyDescent="0.3">
      <c r="A3792" s="294" t="s">
        <v>3544</v>
      </c>
      <c r="B3792" s="295">
        <v>1618</v>
      </c>
      <c r="D3792" s="296" t="s">
        <v>9511</v>
      </c>
      <c r="E3792" s="297">
        <v>1618</v>
      </c>
    </row>
    <row r="3793" spans="1:5" ht="14.4" x14ac:dyDescent="0.3">
      <c r="A3793" s="294" t="s">
        <v>4303</v>
      </c>
      <c r="B3793" s="295">
        <v>3572</v>
      </c>
      <c r="D3793" s="296" t="s">
        <v>10599</v>
      </c>
      <c r="E3793" s="297">
        <v>3572</v>
      </c>
    </row>
    <row r="3794" spans="1:5" ht="14.4" x14ac:dyDescent="0.3">
      <c r="A3794" s="294" t="s">
        <v>4304</v>
      </c>
      <c r="B3794" s="295">
        <v>5190</v>
      </c>
      <c r="D3794" s="296" t="s">
        <v>10600</v>
      </c>
      <c r="E3794" s="297">
        <v>5190</v>
      </c>
    </row>
    <row r="3795" spans="1:5" ht="14.4" x14ac:dyDescent="0.3">
      <c r="A3795" s="294" t="s">
        <v>4305</v>
      </c>
      <c r="B3795" s="295">
        <v>4377</v>
      </c>
      <c r="D3795" s="296" t="s">
        <v>10601</v>
      </c>
      <c r="E3795" s="297">
        <v>4377</v>
      </c>
    </row>
    <row r="3796" spans="1:5" ht="14.4" x14ac:dyDescent="0.3">
      <c r="A3796" s="294" t="s">
        <v>3545</v>
      </c>
      <c r="B3796" s="295">
        <v>9638</v>
      </c>
      <c r="D3796" s="296" t="s">
        <v>9512</v>
      </c>
      <c r="E3796" s="297">
        <v>9638</v>
      </c>
    </row>
    <row r="3797" spans="1:5" ht="14.4" x14ac:dyDescent="0.3">
      <c r="A3797" s="294" t="s">
        <v>4306</v>
      </c>
      <c r="B3797" s="295">
        <v>1511</v>
      </c>
      <c r="D3797" s="296" t="s">
        <v>10602</v>
      </c>
      <c r="E3797" s="297">
        <v>1511</v>
      </c>
    </row>
    <row r="3798" spans="1:5" ht="14.4" x14ac:dyDescent="0.3">
      <c r="A3798" s="294" t="s">
        <v>3546</v>
      </c>
      <c r="B3798" s="295">
        <v>4021</v>
      </c>
      <c r="D3798" s="296" t="s">
        <v>9513</v>
      </c>
      <c r="E3798" s="297">
        <v>4021</v>
      </c>
    </row>
    <row r="3799" spans="1:5" ht="14.4" x14ac:dyDescent="0.3">
      <c r="A3799" s="294" t="s">
        <v>4307</v>
      </c>
      <c r="B3799" s="295">
        <v>2509</v>
      </c>
      <c r="D3799" s="296" t="s">
        <v>10603</v>
      </c>
      <c r="E3799" s="297">
        <v>2509</v>
      </c>
    </row>
    <row r="3800" spans="1:5" ht="14.4" x14ac:dyDescent="0.3">
      <c r="A3800" s="294" t="s">
        <v>4308</v>
      </c>
      <c r="B3800" s="295">
        <v>1750</v>
      </c>
      <c r="D3800" s="296" t="s">
        <v>10604</v>
      </c>
      <c r="E3800" s="297">
        <v>1750</v>
      </c>
    </row>
    <row r="3801" spans="1:5" ht="14.4" x14ac:dyDescent="0.3">
      <c r="A3801" s="294" t="s">
        <v>4309</v>
      </c>
      <c r="B3801" s="295">
        <v>5004</v>
      </c>
      <c r="D3801" s="296" t="s">
        <v>10605</v>
      </c>
      <c r="E3801" s="297">
        <v>5004</v>
      </c>
    </row>
    <row r="3802" spans="1:5" ht="14.4" x14ac:dyDescent="0.3">
      <c r="A3802" s="294" t="s">
        <v>3547</v>
      </c>
      <c r="B3802" s="295">
        <v>2631</v>
      </c>
      <c r="D3802" s="296" t="s">
        <v>9514</v>
      </c>
      <c r="E3802" s="297">
        <v>2631</v>
      </c>
    </row>
    <row r="3803" spans="1:5" ht="14.4" x14ac:dyDescent="0.3">
      <c r="A3803" s="294" t="s">
        <v>4310</v>
      </c>
      <c r="B3803" s="295">
        <v>820</v>
      </c>
      <c r="D3803" s="296" t="s">
        <v>10606</v>
      </c>
      <c r="E3803" s="297">
        <v>820</v>
      </c>
    </row>
    <row r="3804" spans="1:5" ht="14.4" x14ac:dyDescent="0.3">
      <c r="A3804" s="294" t="s">
        <v>4228</v>
      </c>
      <c r="B3804" s="295">
        <v>41604</v>
      </c>
      <c r="D3804" s="296" t="s">
        <v>9515</v>
      </c>
      <c r="E3804" s="297">
        <v>41604</v>
      </c>
    </row>
    <row r="3805" spans="1:5" ht="14.4" x14ac:dyDescent="0.3">
      <c r="A3805" s="294" t="s">
        <v>3548</v>
      </c>
      <c r="B3805" s="295">
        <v>386195</v>
      </c>
      <c r="D3805" s="296" t="s">
        <v>9516</v>
      </c>
      <c r="E3805" s="297">
        <v>386195</v>
      </c>
    </row>
    <row r="3806" spans="1:5" ht="14.4" x14ac:dyDescent="0.3">
      <c r="A3806" s="294" t="s">
        <v>4311</v>
      </c>
      <c r="B3806" s="295">
        <v>2581</v>
      </c>
      <c r="D3806" s="296" t="s">
        <v>10607</v>
      </c>
      <c r="E3806" s="297">
        <v>2581</v>
      </c>
    </row>
    <row r="3807" spans="1:5" ht="14.4" x14ac:dyDescent="0.3">
      <c r="A3807" s="294" t="s">
        <v>4312</v>
      </c>
      <c r="B3807" s="295">
        <v>5154</v>
      </c>
      <c r="D3807" s="296" t="s">
        <v>10608</v>
      </c>
      <c r="E3807" s="297">
        <v>5154</v>
      </c>
    </row>
    <row r="3808" spans="1:5" ht="14.4" x14ac:dyDescent="0.3">
      <c r="A3808" s="294" t="s">
        <v>4313</v>
      </c>
      <c r="B3808" s="295">
        <v>3714</v>
      </c>
      <c r="D3808" s="296" t="s">
        <v>10609</v>
      </c>
      <c r="E3808" s="297">
        <v>3714</v>
      </c>
    </row>
    <row r="3809" spans="1:5" ht="14.4" x14ac:dyDescent="0.3">
      <c r="A3809" s="294" t="s">
        <v>4314</v>
      </c>
      <c r="B3809" s="295">
        <v>6611.53</v>
      </c>
      <c r="D3809" s="296" t="s">
        <v>10610</v>
      </c>
      <c r="E3809" s="297">
        <v>6611.53</v>
      </c>
    </row>
    <row r="3810" spans="1:5" ht="14.4" x14ac:dyDescent="0.3">
      <c r="A3810" s="294" t="s">
        <v>4418</v>
      </c>
      <c r="B3810" s="295">
        <v>1996</v>
      </c>
      <c r="D3810" s="296" t="s">
        <v>10611</v>
      </c>
      <c r="E3810" s="297">
        <v>1996</v>
      </c>
    </row>
    <row r="3811" spans="1:5" ht="14.4" x14ac:dyDescent="0.3">
      <c r="A3811" s="294" t="s">
        <v>4229</v>
      </c>
      <c r="B3811" s="295">
        <v>58299</v>
      </c>
      <c r="D3811" s="296" t="s">
        <v>10612</v>
      </c>
      <c r="E3811" s="297">
        <v>58299</v>
      </c>
    </row>
    <row r="3812" spans="1:5" ht="14.4" x14ac:dyDescent="0.3">
      <c r="A3812" s="294" t="s">
        <v>4315</v>
      </c>
      <c r="B3812" s="295">
        <v>2459</v>
      </c>
      <c r="D3812" s="296" t="s">
        <v>10613</v>
      </c>
      <c r="E3812" s="297">
        <v>2459</v>
      </c>
    </row>
    <row r="3813" spans="1:5" ht="14.4" x14ac:dyDescent="0.3">
      <c r="A3813" s="294" t="s">
        <v>4316</v>
      </c>
      <c r="B3813" s="295">
        <v>2780</v>
      </c>
      <c r="D3813" s="296" t="s">
        <v>10614</v>
      </c>
      <c r="E3813" s="297">
        <v>2780</v>
      </c>
    </row>
    <row r="3814" spans="1:5" ht="14.4" x14ac:dyDescent="0.3">
      <c r="A3814" s="294" t="s">
        <v>4230</v>
      </c>
      <c r="B3814" s="295">
        <v>222083</v>
      </c>
      <c r="D3814" s="296" t="s">
        <v>10615</v>
      </c>
      <c r="E3814" s="297">
        <v>222083</v>
      </c>
    </row>
    <row r="3815" spans="1:5" ht="14.4" x14ac:dyDescent="0.3">
      <c r="A3815" s="294" t="s">
        <v>3549</v>
      </c>
      <c r="B3815" s="295">
        <v>9659</v>
      </c>
      <c r="D3815" s="296" t="s">
        <v>9517</v>
      </c>
      <c r="E3815" s="297">
        <v>9659</v>
      </c>
    </row>
    <row r="3816" spans="1:5" ht="14.4" x14ac:dyDescent="0.3">
      <c r="A3816" s="294" t="s">
        <v>4317</v>
      </c>
      <c r="B3816" s="295">
        <v>11057</v>
      </c>
      <c r="D3816" s="296" t="s">
        <v>9518</v>
      </c>
      <c r="E3816" s="297">
        <v>11057</v>
      </c>
    </row>
    <row r="3817" spans="1:5" ht="14.4" x14ac:dyDescent="0.3">
      <c r="A3817" s="294" t="s">
        <v>4318</v>
      </c>
      <c r="B3817" s="295">
        <v>1183</v>
      </c>
      <c r="D3817" s="296" t="s">
        <v>10616</v>
      </c>
      <c r="E3817" s="297">
        <v>1183</v>
      </c>
    </row>
    <row r="3818" spans="1:5" ht="14.4" x14ac:dyDescent="0.3">
      <c r="A3818" s="294" t="s">
        <v>4319</v>
      </c>
      <c r="B3818" s="295">
        <v>1690</v>
      </c>
      <c r="D3818" s="296" t="s">
        <v>10617</v>
      </c>
      <c r="E3818" s="297">
        <v>1690</v>
      </c>
    </row>
    <row r="3819" spans="1:5" ht="14.4" x14ac:dyDescent="0.3">
      <c r="A3819" s="294" t="s">
        <v>4231</v>
      </c>
      <c r="B3819" s="295">
        <v>7991</v>
      </c>
      <c r="D3819" s="296" t="s">
        <v>10618</v>
      </c>
      <c r="E3819" s="297">
        <v>7991</v>
      </c>
    </row>
    <row r="3820" spans="1:5" ht="14.4" x14ac:dyDescent="0.3">
      <c r="A3820" s="294" t="s">
        <v>4232</v>
      </c>
      <c r="B3820" s="295">
        <v>52618</v>
      </c>
      <c r="D3820" s="296" t="s">
        <v>9519</v>
      </c>
      <c r="E3820" s="297">
        <v>52618</v>
      </c>
    </row>
    <row r="3821" spans="1:5" ht="14.4" x14ac:dyDescent="0.3">
      <c r="A3821" s="294" t="s">
        <v>4320</v>
      </c>
      <c r="B3821" s="295">
        <v>7778</v>
      </c>
      <c r="D3821" s="296" t="s">
        <v>10619</v>
      </c>
      <c r="E3821" s="297">
        <v>7778</v>
      </c>
    </row>
    <row r="3822" spans="1:5" ht="14.4" x14ac:dyDescent="0.3">
      <c r="A3822" s="294" t="s">
        <v>4321</v>
      </c>
      <c r="B3822" s="295">
        <v>3621</v>
      </c>
      <c r="D3822" s="296" t="s">
        <v>10620</v>
      </c>
      <c r="E3822" s="297">
        <v>3621</v>
      </c>
    </row>
    <row r="3823" spans="1:5" ht="14.4" x14ac:dyDescent="0.3">
      <c r="A3823" s="294" t="s">
        <v>3550</v>
      </c>
      <c r="B3823" s="295">
        <v>20930</v>
      </c>
      <c r="D3823" s="296" t="s">
        <v>9520</v>
      </c>
      <c r="E3823" s="297">
        <v>20930</v>
      </c>
    </row>
    <row r="3824" spans="1:5" ht="14.4" x14ac:dyDescent="0.3">
      <c r="A3824" s="294" t="s">
        <v>4233</v>
      </c>
      <c r="B3824" s="295">
        <v>512745</v>
      </c>
      <c r="D3824" s="296" t="s">
        <v>9521</v>
      </c>
      <c r="E3824" s="297">
        <v>512745</v>
      </c>
    </row>
    <row r="3825" spans="1:5" ht="14.4" x14ac:dyDescent="0.3">
      <c r="A3825" s="294" t="s">
        <v>4322</v>
      </c>
      <c r="B3825" s="295">
        <v>5396</v>
      </c>
      <c r="D3825" s="296" t="s">
        <v>10621</v>
      </c>
      <c r="E3825" s="297">
        <v>5396</v>
      </c>
    </row>
    <row r="3826" spans="1:5" ht="14.4" x14ac:dyDescent="0.3">
      <c r="A3826" s="294" t="s">
        <v>4323</v>
      </c>
      <c r="B3826" s="295">
        <v>2431</v>
      </c>
      <c r="D3826" s="296" t="s">
        <v>10622</v>
      </c>
      <c r="E3826" s="297">
        <v>2431</v>
      </c>
    </row>
    <row r="3827" spans="1:5" ht="14.4" x14ac:dyDescent="0.3">
      <c r="A3827" s="294" t="s">
        <v>4324</v>
      </c>
      <c r="B3827" s="295">
        <v>7115</v>
      </c>
      <c r="D3827" s="296" t="s">
        <v>9522</v>
      </c>
      <c r="E3827" s="297">
        <v>7115</v>
      </c>
    </row>
    <row r="3828" spans="1:5" ht="14.4" x14ac:dyDescent="0.3">
      <c r="A3828" s="294" t="s">
        <v>4325</v>
      </c>
      <c r="B3828" s="295">
        <v>8932</v>
      </c>
      <c r="D3828" s="296" t="s">
        <v>10623</v>
      </c>
      <c r="E3828" s="297">
        <v>8932</v>
      </c>
    </row>
    <row r="3829" spans="1:5" ht="14.4" x14ac:dyDescent="0.3">
      <c r="A3829" s="294" t="s">
        <v>4326</v>
      </c>
      <c r="B3829" s="295">
        <v>8840</v>
      </c>
      <c r="D3829" s="296" t="s">
        <v>10624</v>
      </c>
      <c r="E3829" s="297">
        <v>8840</v>
      </c>
    </row>
    <row r="3830" spans="1:5" ht="14.4" x14ac:dyDescent="0.3">
      <c r="A3830" s="294" t="s">
        <v>4327</v>
      </c>
      <c r="B3830" s="295">
        <v>5503</v>
      </c>
      <c r="D3830" s="296" t="s">
        <v>10625</v>
      </c>
      <c r="E3830" s="297">
        <v>5503</v>
      </c>
    </row>
    <row r="3831" spans="1:5" ht="14.4" x14ac:dyDescent="0.3">
      <c r="A3831" s="294" t="s">
        <v>4328</v>
      </c>
      <c r="B3831" s="295">
        <v>5596</v>
      </c>
      <c r="D3831" s="296" t="s">
        <v>10626</v>
      </c>
      <c r="E3831" s="297">
        <v>5596</v>
      </c>
    </row>
    <row r="3832" spans="1:5" ht="14.4" x14ac:dyDescent="0.3">
      <c r="A3832" s="294" t="s">
        <v>4329</v>
      </c>
      <c r="B3832" s="295">
        <v>3094</v>
      </c>
      <c r="D3832" s="296" t="s">
        <v>10627</v>
      </c>
      <c r="E3832" s="297">
        <v>3094</v>
      </c>
    </row>
    <row r="3833" spans="1:5" ht="14.4" x14ac:dyDescent="0.3">
      <c r="A3833" s="294" t="s">
        <v>4330</v>
      </c>
      <c r="B3833" s="295">
        <v>4748</v>
      </c>
      <c r="D3833" s="296" t="s">
        <v>10628</v>
      </c>
      <c r="E3833" s="297">
        <v>4748</v>
      </c>
    </row>
    <row r="3834" spans="1:5" ht="14.4" x14ac:dyDescent="0.3">
      <c r="A3834" s="294" t="s">
        <v>4331</v>
      </c>
      <c r="B3834" s="295">
        <v>1861</v>
      </c>
      <c r="D3834" s="296" t="s">
        <v>10629</v>
      </c>
      <c r="E3834" s="297">
        <v>1861</v>
      </c>
    </row>
    <row r="3835" spans="1:5" ht="14.4" x14ac:dyDescent="0.3">
      <c r="A3835" s="294" t="s">
        <v>4332</v>
      </c>
      <c r="B3835" s="295">
        <v>2837</v>
      </c>
      <c r="D3835" s="296" t="s">
        <v>10630</v>
      </c>
      <c r="E3835" s="297">
        <v>2837</v>
      </c>
    </row>
    <row r="3836" spans="1:5" ht="14.4" x14ac:dyDescent="0.3">
      <c r="A3836" s="294" t="s">
        <v>4234</v>
      </c>
      <c r="B3836" s="295">
        <v>16810</v>
      </c>
      <c r="D3836" s="296" t="s">
        <v>10631</v>
      </c>
      <c r="E3836" s="297">
        <v>16810</v>
      </c>
    </row>
    <row r="3837" spans="1:5" ht="14.4" x14ac:dyDescent="0.3">
      <c r="A3837" s="294" t="s">
        <v>4235</v>
      </c>
      <c r="B3837" s="295">
        <v>20060</v>
      </c>
      <c r="D3837" s="296" t="s">
        <v>10632</v>
      </c>
      <c r="E3837" s="297">
        <v>20060</v>
      </c>
    </row>
    <row r="3838" spans="1:5" ht="14.4" x14ac:dyDescent="0.3">
      <c r="A3838" s="294" t="s">
        <v>4236</v>
      </c>
      <c r="B3838" s="295">
        <v>5739</v>
      </c>
      <c r="D3838" s="296" t="s">
        <v>9523</v>
      </c>
      <c r="E3838" s="297">
        <v>5739</v>
      </c>
    </row>
    <row r="3839" spans="1:5" ht="14.4" x14ac:dyDescent="0.3">
      <c r="A3839" s="294" t="s">
        <v>3551</v>
      </c>
      <c r="B3839" s="295">
        <v>3686</v>
      </c>
      <c r="D3839" s="296" t="s">
        <v>9524</v>
      </c>
      <c r="E3839" s="297">
        <v>3686</v>
      </c>
    </row>
    <row r="3840" spans="1:5" ht="14.4" x14ac:dyDescent="0.3">
      <c r="A3840" s="294" t="s">
        <v>65307</v>
      </c>
      <c r="B3840" s="295">
        <v>0</v>
      </c>
      <c r="D3840" s="296" t="s">
        <v>66004</v>
      </c>
      <c r="E3840" s="297">
        <v>0</v>
      </c>
    </row>
    <row r="3841" spans="1:5" ht="14.4" x14ac:dyDescent="0.3">
      <c r="A3841" s="294" t="s">
        <v>4237</v>
      </c>
      <c r="B3841" s="295">
        <v>146304</v>
      </c>
      <c r="D3841" s="296" t="s">
        <v>10633</v>
      </c>
      <c r="E3841" s="297">
        <v>146304</v>
      </c>
    </row>
    <row r="3842" spans="1:5" ht="14.4" x14ac:dyDescent="0.3">
      <c r="A3842" s="294" t="s">
        <v>65308</v>
      </c>
      <c r="B3842" s="295">
        <v>0</v>
      </c>
      <c r="D3842" s="296" t="s">
        <v>66005</v>
      </c>
      <c r="E3842" s="297">
        <v>0</v>
      </c>
    </row>
    <row r="3843" spans="1:5" ht="14.4" x14ac:dyDescent="0.3">
      <c r="A3843" s="294" t="s">
        <v>4333</v>
      </c>
      <c r="B3843" s="295">
        <v>1155</v>
      </c>
      <c r="D3843" s="296" t="s">
        <v>10634</v>
      </c>
      <c r="E3843" s="297">
        <v>1155</v>
      </c>
    </row>
    <row r="3844" spans="1:5" ht="14.4" x14ac:dyDescent="0.3">
      <c r="A3844" s="294" t="s">
        <v>4238</v>
      </c>
      <c r="B3844" s="295">
        <v>50971</v>
      </c>
      <c r="D3844" s="296" t="s">
        <v>10635</v>
      </c>
      <c r="E3844" s="297">
        <v>50971</v>
      </c>
    </row>
    <row r="3845" spans="1:5" ht="14.4" x14ac:dyDescent="0.3">
      <c r="A3845" s="294" t="s">
        <v>4334</v>
      </c>
      <c r="B3845" s="295">
        <v>2246</v>
      </c>
      <c r="D3845" s="296" t="s">
        <v>10636</v>
      </c>
      <c r="E3845" s="297">
        <v>2246</v>
      </c>
    </row>
    <row r="3846" spans="1:5" ht="14.4" x14ac:dyDescent="0.3">
      <c r="A3846" s="294" t="s">
        <v>3552</v>
      </c>
      <c r="B3846" s="295">
        <v>95070.34</v>
      </c>
      <c r="D3846" s="296" t="s">
        <v>9525</v>
      </c>
      <c r="E3846" s="297">
        <v>95070.34</v>
      </c>
    </row>
    <row r="3847" spans="1:5" ht="14.4" x14ac:dyDescent="0.3">
      <c r="A3847" s="294" t="s">
        <v>4335</v>
      </c>
      <c r="B3847" s="295">
        <v>1426</v>
      </c>
      <c r="D3847" s="296" t="s">
        <v>10637</v>
      </c>
      <c r="E3847" s="297">
        <v>1426</v>
      </c>
    </row>
    <row r="3848" spans="1:5" ht="14.4" x14ac:dyDescent="0.3">
      <c r="A3848" s="294" t="s">
        <v>3553</v>
      </c>
      <c r="B3848" s="295">
        <v>2331</v>
      </c>
      <c r="D3848" s="296" t="s">
        <v>9526</v>
      </c>
      <c r="E3848" s="297">
        <v>2331</v>
      </c>
    </row>
    <row r="3849" spans="1:5" ht="14.4" x14ac:dyDescent="0.3">
      <c r="A3849" s="294" t="s">
        <v>3554</v>
      </c>
      <c r="B3849" s="295">
        <v>19526</v>
      </c>
      <c r="D3849" s="296" t="s">
        <v>9527</v>
      </c>
      <c r="E3849" s="297">
        <v>19526</v>
      </c>
    </row>
    <row r="3850" spans="1:5" ht="14.4" x14ac:dyDescent="0.3">
      <c r="A3850" s="294" t="s">
        <v>4239</v>
      </c>
      <c r="B3850" s="295">
        <v>28600.28</v>
      </c>
      <c r="D3850" s="296" t="s">
        <v>10638</v>
      </c>
      <c r="E3850" s="297">
        <v>28600.28</v>
      </c>
    </row>
    <row r="3851" spans="1:5" ht="14.4" x14ac:dyDescent="0.3">
      <c r="A3851" s="294" t="s">
        <v>4240</v>
      </c>
      <c r="B3851" s="295">
        <v>4213</v>
      </c>
      <c r="D3851" s="296" t="s">
        <v>10639</v>
      </c>
      <c r="E3851" s="297">
        <v>4213</v>
      </c>
    </row>
    <row r="3852" spans="1:5" ht="14.4" x14ac:dyDescent="0.3">
      <c r="A3852" s="294" t="s">
        <v>4241</v>
      </c>
      <c r="B3852" s="295">
        <v>144593</v>
      </c>
      <c r="D3852" s="296" t="s">
        <v>10640</v>
      </c>
      <c r="E3852" s="297">
        <v>144593</v>
      </c>
    </row>
    <row r="3853" spans="1:5" ht="14.4" x14ac:dyDescent="0.3">
      <c r="A3853" s="294" t="s">
        <v>4242</v>
      </c>
      <c r="B3853" s="295">
        <v>42709</v>
      </c>
      <c r="D3853" s="296" t="s">
        <v>10641</v>
      </c>
      <c r="E3853" s="297">
        <v>42709</v>
      </c>
    </row>
    <row r="3854" spans="1:5" ht="14.4" x14ac:dyDescent="0.3">
      <c r="A3854" s="294" t="s">
        <v>3555</v>
      </c>
      <c r="B3854" s="295">
        <v>4163</v>
      </c>
      <c r="D3854" s="296" t="s">
        <v>9528</v>
      </c>
      <c r="E3854" s="297">
        <v>4163</v>
      </c>
    </row>
    <row r="3855" spans="1:5" ht="14.4" x14ac:dyDescent="0.3">
      <c r="A3855" s="294" t="s">
        <v>4336</v>
      </c>
      <c r="B3855" s="295">
        <v>734</v>
      </c>
      <c r="D3855" s="296" t="s">
        <v>10642</v>
      </c>
      <c r="E3855" s="297">
        <v>734</v>
      </c>
    </row>
    <row r="3856" spans="1:5" ht="14.4" x14ac:dyDescent="0.3">
      <c r="A3856" s="294" t="s">
        <v>4337</v>
      </c>
      <c r="B3856" s="295">
        <v>13359</v>
      </c>
      <c r="D3856" s="296" t="s">
        <v>10643</v>
      </c>
      <c r="E3856" s="297">
        <v>13359</v>
      </c>
    </row>
    <row r="3857" spans="1:5" ht="14.4" x14ac:dyDescent="0.3">
      <c r="A3857" s="294" t="s">
        <v>4338</v>
      </c>
      <c r="B3857" s="295">
        <v>11149</v>
      </c>
      <c r="D3857" s="296" t="s">
        <v>10644</v>
      </c>
      <c r="E3857" s="297">
        <v>11149</v>
      </c>
    </row>
    <row r="3858" spans="1:5" ht="14.4" x14ac:dyDescent="0.3">
      <c r="A3858" s="294" t="s">
        <v>4339</v>
      </c>
      <c r="B3858" s="295">
        <v>4691</v>
      </c>
      <c r="D3858" s="296" t="s">
        <v>9529</v>
      </c>
      <c r="E3858" s="297">
        <v>4691</v>
      </c>
    </row>
    <row r="3859" spans="1:5" ht="14.4" x14ac:dyDescent="0.3">
      <c r="A3859" s="294" t="s">
        <v>4243</v>
      </c>
      <c r="B3859" s="295">
        <v>25771</v>
      </c>
      <c r="D3859" s="296" t="s">
        <v>10645</v>
      </c>
      <c r="E3859" s="297">
        <v>25771</v>
      </c>
    </row>
    <row r="3860" spans="1:5" ht="14.4" x14ac:dyDescent="0.3">
      <c r="A3860" s="294" t="s">
        <v>4340</v>
      </c>
      <c r="B3860" s="295">
        <v>1668</v>
      </c>
      <c r="D3860" s="296" t="s">
        <v>10646</v>
      </c>
      <c r="E3860" s="297">
        <v>1668</v>
      </c>
    </row>
    <row r="3861" spans="1:5" ht="14.4" x14ac:dyDescent="0.3">
      <c r="A3861" s="294" t="s">
        <v>4244</v>
      </c>
      <c r="B3861" s="295">
        <v>265973.40999999997</v>
      </c>
      <c r="D3861" s="296" t="s">
        <v>10647</v>
      </c>
      <c r="E3861" s="297">
        <v>265973.40999999997</v>
      </c>
    </row>
    <row r="3862" spans="1:5" ht="14.4" x14ac:dyDescent="0.3">
      <c r="A3862" s="294" t="s">
        <v>4341</v>
      </c>
      <c r="B3862" s="295">
        <v>6715</v>
      </c>
      <c r="D3862" s="296" t="s">
        <v>10648</v>
      </c>
      <c r="E3862" s="297">
        <v>6715</v>
      </c>
    </row>
    <row r="3863" spans="1:5" ht="14.4" x14ac:dyDescent="0.3">
      <c r="A3863" s="294" t="s">
        <v>4342</v>
      </c>
      <c r="B3863" s="295">
        <v>5069</v>
      </c>
      <c r="D3863" s="296" t="s">
        <v>10649</v>
      </c>
      <c r="E3863" s="297">
        <v>5069</v>
      </c>
    </row>
    <row r="3864" spans="1:5" ht="14.4" x14ac:dyDescent="0.3">
      <c r="A3864" s="294" t="s">
        <v>4245</v>
      </c>
      <c r="B3864" s="295">
        <v>7621</v>
      </c>
      <c r="D3864" s="296" t="s">
        <v>10650</v>
      </c>
      <c r="E3864" s="297">
        <v>7621</v>
      </c>
    </row>
    <row r="3865" spans="1:5" ht="14.4" x14ac:dyDescent="0.3">
      <c r="A3865" s="294" t="s">
        <v>4246</v>
      </c>
      <c r="B3865" s="295">
        <v>70347</v>
      </c>
      <c r="D3865" s="296" t="s">
        <v>10651</v>
      </c>
      <c r="E3865" s="297">
        <v>70347</v>
      </c>
    </row>
    <row r="3866" spans="1:5" ht="14.4" x14ac:dyDescent="0.3">
      <c r="A3866" s="294" t="s">
        <v>3556</v>
      </c>
      <c r="B3866" s="295">
        <v>2281</v>
      </c>
      <c r="D3866" s="296" t="s">
        <v>9530</v>
      </c>
      <c r="E3866" s="297">
        <v>2281</v>
      </c>
    </row>
    <row r="3867" spans="1:5" ht="14.4" x14ac:dyDescent="0.3">
      <c r="A3867" s="294" t="s">
        <v>4343</v>
      </c>
      <c r="B3867" s="295">
        <v>1818</v>
      </c>
      <c r="D3867" s="296" t="s">
        <v>9531</v>
      </c>
      <c r="E3867" s="297">
        <v>1818</v>
      </c>
    </row>
    <row r="3868" spans="1:5" ht="14.4" x14ac:dyDescent="0.3">
      <c r="A3868" s="294" t="s">
        <v>4247</v>
      </c>
      <c r="B3868" s="295">
        <v>60637</v>
      </c>
      <c r="D3868" s="296" t="s">
        <v>10652</v>
      </c>
      <c r="E3868" s="297">
        <v>60637</v>
      </c>
    </row>
    <row r="3869" spans="1:5" ht="14.4" x14ac:dyDescent="0.3">
      <c r="A3869" s="294" t="s">
        <v>3557</v>
      </c>
      <c r="B3869" s="295">
        <v>1191</v>
      </c>
      <c r="D3869" s="296" t="s">
        <v>9532</v>
      </c>
      <c r="E3869" s="297">
        <v>1191</v>
      </c>
    </row>
    <row r="3870" spans="1:5" ht="14.4" x14ac:dyDescent="0.3">
      <c r="A3870" s="294" t="s">
        <v>3558</v>
      </c>
      <c r="B3870" s="295">
        <v>81575</v>
      </c>
      <c r="D3870" s="296" t="s">
        <v>9533</v>
      </c>
      <c r="E3870" s="297">
        <v>81575</v>
      </c>
    </row>
    <row r="3871" spans="1:5" ht="14.4" x14ac:dyDescent="0.3">
      <c r="A3871" s="294" t="s">
        <v>4344</v>
      </c>
      <c r="B3871" s="295">
        <v>15370</v>
      </c>
      <c r="D3871" s="296" t="s">
        <v>10653</v>
      </c>
      <c r="E3871" s="297">
        <v>15370</v>
      </c>
    </row>
    <row r="3872" spans="1:5" ht="14.4" x14ac:dyDescent="0.3">
      <c r="A3872" s="294" t="s">
        <v>4345</v>
      </c>
      <c r="B3872" s="295">
        <v>827</v>
      </c>
      <c r="D3872" s="296" t="s">
        <v>9534</v>
      </c>
      <c r="E3872" s="297">
        <v>827</v>
      </c>
    </row>
    <row r="3873" spans="1:5" ht="14.4" x14ac:dyDescent="0.3">
      <c r="A3873" s="294" t="s">
        <v>3559</v>
      </c>
      <c r="B3873" s="295">
        <v>31837</v>
      </c>
      <c r="D3873" s="296" t="s">
        <v>9535</v>
      </c>
      <c r="E3873" s="297">
        <v>31837</v>
      </c>
    </row>
    <row r="3874" spans="1:5" ht="14.4" x14ac:dyDescent="0.3">
      <c r="A3874" s="294" t="s">
        <v>4248</v>
      </c>
      <c r="B3874" s="295">
        <v>16296</v>
      </c>
      <c r="D3874" s="296" t="s">
        <v>10654</v>
      </c>
      <c r="E3874" s="297">
        <v>16296</v>
      </c>
    </row>
    <row r="3875" spans="1:5" ht="14.4" x14ac:dyDescent="0.3">
      <c r="A3875" s="294" t="s">
        <v>4249</v>
      </c>
      <c r="B3875" s="295">
        <v>21144</v>
      </c>
      <c r="D3875" s="296" t="s">
        <v>10655</v>
      </c>
      <c r="E3875" s="297">
        <v>21144</v>
      </c>
    </row>
    <row r="3876" spans="1:5" ht="14.4" x14ac:dyDescent="0.3">
      <c r="A3876" s="294" t="s">
        <v>4346</v>
      </c>
      <c r="B3876" s="295">
        <v>2980</v>
      </c>
      <c r="D3876" s="296" t="s">
        <v>10656</v>
      </c>
      <c r="E3876" s="297">
        <v>2980</v>
      </c>
    </row>
    <row r="3877" spans="1:5" ht="14.4" x14ac:dyDescent="0.3">
      <c r="A3877" s="294" t="s">
        <v>3560</v>
      </c>
      <c r="B3877" s="295">
        <v>42380.99</v>
      </c>
      <c r="D3877" s="296" t="s">
        <v>9536</v>
      </c>
      <c r="E3877" s="297">
        <v>42380.99</v>
      </c>
    </row>
    <row r="3878" spans="1:5" ht="14.4" x14ac:dyDescent="0.3">
      <c r="A3878" s="294" t="s">
        <v>4250</v>
      </c>
      <c r="B3878" s="295">
        <v>1067057</v>
      </c>
      <c r="D3878" s="296" t="s">
        <v>10657</v>
      </c>
      <c r="E3878" s="297">
        <v>1067057</v>
      </c>
    </row>
    <row r="3879" spans="1:5" ht="14.4" x14ac:dyDescent="0.3">
      <c r="A3879" s="294" t="s">
        <v>4347</v>
      </c>
      <c r="B3879" s="295">
        <v>12319</v>
      </c>
      <c r="D3879" s="296" t="s">
        <v>10658</v>
      </c>
      <c r="E3879" s="297">
        <v>12319</v>
      </c>
    </row>
    <row r="3880" spans="1:5" ht="14.4" x14ac:dyDescent="0.3">
      <c r="A3880" s="294" t="s">
        <v>4348</v>
      </c>
      <c r="B3880" s="295">
        <v>14963</v>
      </c>
      <c r="D3880" s="296" t="s">
        <v>10659</v>
      </c>
      <c r="E3880" s="297">
        <v>14963</v>
      </c>
    </row>
    <row r="3881" spans="1:5" ht="14.4" x14ac:dyDescent="0.3">
      <c r="A3881" s="294" t="s">
        <v>4349</v>
      </c>
      <c r="B3881" s="295">
        <v>2659</v>
      </c>
      <c r="D3881" s="296" t="s">
        <v>10660</v>
      </c>
      <c r="E3881" s="297">
        <v>2659</v>
      </c>
    </row>
    <row r="3882" spans="1:5" ht="14.4" x14ac:dyDescent="0.3">
      <c r="A3882" s="294" t="s">
        <v>4350</v>
      </c>
      <c r="B3882" s="295">
        <v>8768</v>
      </c>
      <c r="D3882" s="296" t="s">
        <v>10661</v>
      </c>
      <c r="E3882" s="297">
        <v>8768</v>
      </c>
    </row>
    <row r="3883" spans="1:5" ht="14.4" x14ac:dyDescent="0.3">
      <c r="A3883" s="294" t="s">
        <v>3561</v>
      </c>
      <c r="B3883" s="295">
        <v>9959</v>
      </c>
      <c r="D3883" s="296" t="s">
        <v>9537</v>
      </c>
      <c r="E3883" s="297">
        <v>9959</v>
      </c>
    </row>
    <row r="3884" spans="1:5" ht="14.4" x14ac:dyDescent="0.3">
      <c r="A3884" s="294" t="s">
        <v>4351</v>
      </c>
      <c r="B3884" s="295">
        <v>5268</v>
      </c>
      <c r="D3884" s="296" t="s">
        <v>9538</v>
      </c>
      <c r="E3884" s="297">
        <v>5268</v>
      </c>
    </row>
    <row r="3885" spans="1:5" ht="14.4" x14ac:dyDescent="0.3">
      <c r="A3885" s="294" t="s">
        <v>4352</v>
      </c>
      <c r="B3885" s="295">
        <v>6109</v>
      </c>
      <c r="D3885" s="296" t="s">
        <v>10662</v>
      </c>
      <c r="E3885" s="297">
        <v>6109</v>
      </c>
    </row>
    <row r="3886" spans="1:5" ht="14.4" x14ac:dyDescent="0.3">
      <c r="A3886" s="294" t="s">
        <v>4353</v>
      </c>
      <c r="B3886" s="295">
        <v>7799</v>
      </c>
      <c r="D3886" s="296" t="s">
        <v>10663</v>
      </c>
      <c r="E3886" s="297">
        <v>7799</v>
      </c>
    </row>
    <row r="3887" spans="1:5" ht="14.4" x14ac:dyDescent="0.3">
      <c r="A3887" s="294" t="s">
        <v>3562</v>
      </c>
      <c r="B3887" s="295">
        <v>970</v>
      </c>
      <c r="D3887" s="296" t="s">
        <v>9539</v>
      </c>
      <c r="E3887" s="297">
        <v>970</v>
      </c>
    </row>
    <row r="3888" spans="1:5" ht="14.4" x14ac:dyDescent="0.3">
      <c r="A3888" s="294" t="s">
        <v>65309</v>
      </c>
      <c r="B3888" s="295">
        <v>0</v>
      </c>
      <c r="D3888" s="296" t="s">
        <v>66006</v>
      </c>
      <c r="E3888" s="297">
        <v>0</v>
      </c>
    </row>
    <row r="3889" spans="1:5" ht="14.4" x14ac:dyDescent="0.3">
      <c r="A3889" s="294" t="s">
        <v>4354</v>
      </c>
      <c r="B3889" s="295">
        <v>2524</v>
      </c>
      <c r="D3889" s="296" t="s">
        <v>10664</v>
      </c>
      <c r="E3889" s="297">
        <v>2524</v>
      </c>
    </row>
    <row r="3890" spans="1:5" ht="14.4" x14ac:dyDescent="0.3">
      <c r="A3890" s="294" t="s">
        <v>4355</v>
      </c>
      <c r="B3890" s="295">
        <v>10308</v>
      </c>
      <c r="D3890" s="296" t="s">
        <v>9540</v>
      </c>
      <c r="E3890" s="297">
        <v>10308</v>
      </c>
    </row>
    <row r="3891" spans="1:5" ht="14.4" x14ac:dyDescent="0.3">
      <c r="A3891" s="294" t="s">
        <v>3563</v>
      </c>
      <c r="B3891" s="295">
        <v>2623</v>
      </c>
      <c r="D3891" s="296" t="s">
        <v>9541</v>
      </c>
      <c r="E3891" s="297">
        <v>2623</v>
      </c>
    </row>
    <row r="3892" spans="1:5" ht="14.4" x14ac:dyDescent="0.3">
      <c r="A3892" s="294" t="s">
        <v>4419</v>
      </c>
      <c r="B3892" s="295">
        <v>1069</v>
      </c>
      <c r="D3892" s="296" t="s">
        <v>10665</v>
      </c>
      <c r="E3892" s="297">
        <v>1069</v>
      </c>
    </row>
    <row r="3893" spans="1:5" ht="14.4" x14ac:dyDescent="0.3">
      <c r="A3893" s="294" t="s">
        <v>4251</v>
      </c>
      <c r="B3893" s="295">
        <v>13381</v>
      </c>
      <c r="D3893" s="296" t="s">
        <v>10666</v>
      </c>
      <c r="E3893" s="297">
        <v>13381</v>
      </c>
    </row>
    <row r="3894" spans="1:5" ht="14.4" x14ac:dyDescent="0.3">
      <c r="A3894" s="294" t="s">
        <v>4356</v>
      </c>
      <c r="B3894" s="295">
        <v>1119</v>
      </c>
      <c r="D3894" s="296" t="s">
        <v>10667</v>
      </c>
      <c r="E3894" s="297">
        <v>1119</v>
      </c>
    </row>
    <row r="3895" spans="1:5" ht="14.4" x14ac:dyDescent="0.3">
      <c r="A3895" s="294" t="s">
        <v>4357</v>
      </c>
      <c r="B3895" s="295">
        <v>1689</v>
      </c>
      <c r="D3895" s="296" t="s">
        <v>10668</v>
      </c>
      <c r="E3895" s="297">
        <v>1689</v>
      </c>
    </row>
    <row r="3896" spans="1:5" ht="14.4" x14ac:dyDescent="0.3">
      <c r="A3896" s="294" t="s">
        <v>4358</v>
      </c>
      <c r="B3896" s="295">
        <v>4662</v>
      </c>
      <c r="D3896" s="296" t="s">
        <v>10669</v>
      </c>
      <c r="E3896" s="297">
        <v>4662</v>
      </c>
    </row>
    <row r="3897" spans="1:5" ht="14.4" x14ac:dyDescent="0.3">
      <c r="A3897" s="294" t="s">
        <v>4359</v>
      </c>
      <c r="B3897" s="295">
        <v>4930.5</v>
      </c>
      <c r="D3897" s="296" t="s">
        <v>10670</v>
      </c>
      <c r="E3897" s="297">
        <v>4930.5</v>
      </c>
    </row>
    <row r="3898" spans="1:5" ht="14.4" x14ac:dyDescent="0.3">
      <c r="A3898" s="294" t="s">
        <v>65310</v>
      </c>
      <c r="B3898" s="295">
        <v>0</v>
      </c>
      <c r="D3898" s="296" t="s">
        <v>66007</v>
      </c>
      <c r="E3898" s="297">
        <v>0</v>
      </c>
    </row>
    <row r="3899" spans="1:5" ht="14.4" x14ac:dyDescent="0.3">
      <c r="A3899" s="294" t="s">
        <v>4360</v>
      </c>
      <c r="B3899" s="295">
        <v>6395</v>
      </c>
      <c r="D3899" s="296" t="s">
        <v>10671</v>
      </c>
      <c r="E3899" s="297">
        <v>6395</v>
      </c>
    </row>
    <row r="3900" spans="1:5" ht="14.4" x14ac:dyDescent="0.3">
      <c r="A3900" s="294" t="s">
        <v>4361</v>
      </c>
      <c r="B3900" s="295">
        <v>5175</v>
      </c>
      <c r="D3900" s="296" t="s">
        <v>10672</v>
      </c>
      <c r="E3900" s="297">
        <v>5175</v>
      </c>
    </row>
    <row r="3901" spans="1:5" ht="14.4" x14ac:dyDescent="0.3">
      <c r="A3901" s="294" t="s">
        <v>4362</v>
      </c>
      <c r="B3901" s="295">
        <v>1426</v>
      </c>
      <c r="D3901" s="296" t="s">
        <v>10673</v>
      </c>
      <c r="E3901" s="297">
        <v>1426</v>
      </c>
    </row>
    <row r="3902" spans="1:5" ht="14.4" x14ac:dyDescent="0.3">
      <c r="A3902" s="294" t="s">
        <v>4363</v>
      </c>
      <c r="B3902" s="295">
        <v>3457</v>
      </c>
      <c r="D3902" s="296" t="s">
        <v>9542</v>
      </c>
      <c r="E3902" s="297">
        <v>3457</v>
      </c>
    </row>
    <row r="3903" spans="1:5" ht="14.4" x14ac:dyDescent="0.3">
      <c r="A3903" s="294" t="s">
        <v>65311</v>
      </c>
      <c r="B3903" s="295">
        <v>0</v>
      </c>
      <c r="D3903" s="296" t="s">
        <v>66008</v>
      </c>
      <c r="E3903" s="297">
        <v>0</v>
      </c>
    </row>
    <row r="3904" spans="1:5" ht="14.4" x14ac:dyDescent="0.3">
      <c r="A3904" s="294" t="s">
        <v>4364</v>
      </c>
      <c r="B3904" s="295">
        <v>1668</v>
      </c>
      <c r="D3904" s="296" t="s">
        <v>10674</v>
      </c>
      <c r="E3904" s="297">
        <v>1668</v>
      </c>
    </row>
    <row r="3905" spans="1:5" ht="14.4" x14ac:dyDescent="0.3">
      <c r="A3905" s="294" t="s">
        <v>4365</v>
      </c>
      <c r="B3905" s="295">
        <v>1041</v>
      </c>
      <c r="D3905" s="296" t="s">
        <v>10675</v>
      </c>
      <c r="E3905" s="297">
        <v>1041</v>
      </c>
    </row>
    <row r="3906" spans="1:5" ht="14.4" x14ac:dyDescent="0.3">
      <c r="A3906" s="294" t="s">
        <v>4366</v>
      </c>
      <c r="B3906" s="295">
        <v>3543</v>
      </c>
      <c r="D3906" s="296" t="s">
        <v>10676</v>
      </c>
      <c r="E3906" s="297">
        <v>3543</v>
      </c>
    </row>
    <row r="3907" spans="1:5" ht="14.4" x14ac:dyDescent="0.3">
      <c r="A3907" s="294" t="s">
        <v>4367</v>
      </c>
      <c r="B3907" s="295">
        <v>2659</v>
      </c>
      <c r="D3907" s="296" t="s">
        <v>9543</v>
      </c>
      <c r="E3907" s="297">
        <v>2659</v>
      </c>
    </row>
    <row r="3908" spans="1:5" ht="14.4" x14ac:dyDescent="0.3">
      <c r="A3908" s="294" t="s">
        <v>4252</v>
      </c>
      <c r="B3908" s="295">
        <v>27211</v>
      </c>
      <c r="D3908" s="296" t="s">
        <v>10677</v>
      </c>
      <c r="E3908" s="297">
        <v>27211</v>
      </c>
    </row>
    <row r="3909" spans="1:5" ht="14.4" x14ac:dyDescent="0.3">
      <c r="A3909" s="294" t="s">
        <v>65312</v>
      </c>
      <c r="B3909" s="295">
        <v>0</v>
      </c>
      <c r="D3909" s="296" t="s">
        <v>66009</v>
      </c>
      <c r="E3909" s="297">
        <v>0</v>
      </c>
    </row>
    <row r="3910" spans="1:5" ht="14.4" x14ac:dyDescent="0.3">
      <c r="A3910" s="294" t="s">
        <v>4368</v>
      </c>
      <c r="B3910" s="295">
        <v>3044</v>
      </c>
      <c r="D3910" s="296" t="s">
        <v>10678</v>
      </c>
      <c r="E3910" s="297">
        <v>3044</v>
      </c>
    </row>
    <row r="3911" spans="1:5" ht="14.4" x14ac:dyDescent="0.3">
      <c r="A3911" s="294" t="s">
        <v>4369</v>
      </c>
      <c r="B3911" s="295">
        <v>1354</v>
      </c>
      <c r="D3911" s="296" t="s">
        <v>10679</v>
      </c>
      <c r="E3911" s="297">
        <v>1354</v>
      </c>
    </row>
    <row r="3912" spans="1:5" ht="14.4" x14ac:dyDescent="0.3">
      <c r="A3912" s="294" t="s">
        <v>4253</v>
      </c>
      <c r="B3912" s="295">
        <v>91831.82</v>
      </c>
      <c r="D3912" s="296" t="s">
        <v>10680</v>
      </c>
      <c r="E3912" s="297">
        <v>91831.82</v>
      </c>
    </row>
    <row r="3913" spans="1:5" ht="14.4" x14ac:dyDescent="0.3">
      <c r="A3913" s="294" t="s">
        <v>4370</v>
      </c>
      <c r="B3913" s="295">
        <v>3179</v>
      </c>
      <c r="D3913" s="296" t="s">
        <v>9544</v>
      </c>
      <c r="E3913" s="297">
        <v>3179</v>
      </c>
    </row>
    <row r="3914" spans="1:5" ht="14.4" x14ac:dyDescent="0.3">
      <c r="A3914" s="294" t="s">
        <v>4371</v>
      </c>
      <c r="B3914" s="295">
        <v>834</v>
      </c>
      <c r="D3914" s="296" t="s">
        <v>10681</v>
      </c>
      <c r="E3914" s="297">
        <v>834</v>
      </c>
    </row>
    <row r="3915" spans="1:5" ht="14.4" x14ac:dyDescent="0.3">
      <c r="A3915" s="294" t="s">
        <v>4254</v>
      </c>
      <c r="B3915" s="295">
        <v>105691.33</v>
      </c>
      <c r="D3915" s="296" t="s">
        <v>10682</v>
      </c>
      <c r="E3915" s="297">
        <v>105691.33</v>
      </c>
    </row>
    <row r="3916" spans="1:5" ht="14.4" x14ac:dyDescent="0.3">
      <c r="A3916" s="294" t="s">
        <v>4372</v>
      </c>
      <c r="B3916" s="295">
        <v>7621</v>
      </c>
      <c r="D3916" s="296" t="s">
        <v>10683</v>
      </c>
      <c r="E3916" s="297">
        <v>7621</v>
      </c>
    </row>
    <row r="3917" spans="1:5" ht="14.4" x14ac:dyDescent="0.3">
      <c r="A3917" s="294" t="s">
        <v>4255</v>
      </c>
      <c r="B3917" s="295">
        <v>183071.22</v>
      </c>
      <c r="D3917" s="296" t="s">
        <v>9545</v>
      </c>
      <c r="E3917" s="297">
        <v>183071.22</v>
      </c>
    </row>
    <row r="3918" spans="1:5" ht="14.4" x14ac:dyDescent="0.3">
      <c r="A3918" s="294" t="s">
        <v>4373</v>
      </c>
      <c r="B3918" s="295">
        <v>2880</v>
      </c>
      <c r="D3918" s="296" t="s">
        <v>10684</v>
      </c>
      <c r="E3918" s="297">
        <v>2880</v>
      </c>
    </row>
    <row r="3919" spans="1:5" ht="14.4" x14ac:dyDescent="0.3">
      <c r="A3919" s="294" t="s">
        <v>65313</v>
      </c>
      <c r="B3919" s="295">
        <v>0</v>
      </c>
      <c r="D3919" s="296" t="s">
        <v>66010</v>
      </c>
      <c r="E3919" s="297">
        <v>0</v>
      </c>
    </row>
    <row r="3920" spans="1:5" ht="14.4" x14ac:dyDescent="0.3">
      <c r="A3920" s="294" t="s">
        <v>3564</v>
      </c>
      <c r="B3920" s="295">
        <v>898</v>
      </c>
      <c r="D3920" s="296" t="s">
        <v>9546</v>
      </c>
      <c r="E3920" s="297">
        <v>898</v>
      </c>
    </row>
    <row r="3921" spans="1:5" ht="14.4" x14ac:dyDescent="0.3">
      <c r="A3921" s="294" t="s">
        <v>4374</v>
      </c>
      <c r="B3921" s="295">
        <v>1568</v>
      </c>
      <c r="D3921" s="296" t="s">
        <v>10685</v>
      </c>
      <c r="E3921" s="297">
        <v>1568</v>
      </c>
    </row>
    <row r="3922" spans="1:5" ht="14.4" x14ac:dyDescent="0.3">
      <c r="A3922" s="294" t="s">
        <v>4375</v>
      </c>
      <c r="B3922" s="295">
        <v>3964</v>
      </c>
      <c r="D3922" s="296" t="s">
        <v>10686</v>
      </c>
      <c r="E3922" s="297">
        <v>3964</v>
      </c>
    </row>
    <row r="3923" spans="1:5" ht="14.4" x14ac:dyDescent="0.3">
      <c r="A3923" s="294" t="s">
        <v>3565</v>
      </c>
      <c r="B3923" s="295">
        <v>2096</v>
      </c>
      <c r="D3923" s="296" t="s">
        <v>9547</v>
      </c>
      <c r="E3923" s="297">
        <v>2096</v>
      </c>
    </row>
    <row r="3924" spans="1:5" ht="14.4" x14ac:dyDescent="0.3">
      <c r="A3924" s="294" t="s">
        <v>4376</v>
      </c>
      <c r="B3924" s="295">
        <v>998</v>
      </c>
      <c r="D3924" s="296" t="s">
        <v>9548</v>
      </c>
      <c r="E3924" s="297">
        <v>998</v>
      </c>
    </row>
    <row r="3925" spans="1:5" ht="14.4" x14ac:dyDescent="0.3">
      <c r="A3925" s="294" t="s">
        <v>4420</v>
      </c>
      <c r="B3925" s="295">
        <v>1533</v>
      </c>
      <c r="D3925" s="296" t="s">
        <v>10687</v>
      </c>
      <c r="E3925" s="297">
        <v>1533</v>
      </c>
    </row>
    <row r="3926" spans="1:5" ht="14.4" x14ac:dyDescent="0.3">
      <c r="A3926" s="294" t="s">
        <v>4256</v>
      </c>
      <c r="B3926" s="295">
        <v>10584.42</v>
      </c>
      <c r="D3926" s="296" t="s">
        <v>10688</v>
      </c>
      <c r="E3926" s="297">
        <v>10584.42</v>
      </c>
    </row>
    <row r="3927" spans="1:5" ht="14.4" x14ac:dyDescent="0.3">
      <c r="A3927" s="294" t="s">
        <v>3566</v>
      </c>
      <c r="B3927" s="295">
        <v>9168</v>
      </c>
      <c r="D3927" s="296" t="s">
        <v>9549</v>
      </c>
      <c r="E3927" s="297">
        <v>9168</v>
      </c>
    </row>
    <row r="3928" spans="1:5" ht="14.4" x14ac:dyDescent="0.3">
      <c r="A3928" s="294" t="s">
        <v>4257</v>
      </c>
      <c r="B3928" s="295">
        <v>196740</v>
      </c>
      <c r="D3928" s="296" t="s">
        <v>9550</v>
      </c>
      <c r="E3928" s="297">
        <v>196740</v>
      </c>
    </row>
    <row r="3929" spans="1:5" ht="14.4" x14ac:dyDescent="0.3">
      <c r="A3929" s="294" t="s">
        <v>3567</v>
      </c>
      <c r="B3929" s="295">
        <v>52667</v>
      </c>
      <c r="D3929" s="296" t="s">
        <v>9551</v>
      </c>
      <c r="E3929" s="297">
        <v>52667</v>
      </c>
    </row>
    <row r="3930" spans="1:5" ht="14.4" x14ac:dyDescent="0.3">
      <c r="A3930" s="294" t="s">
        <v>4258</v>
      </c>
      <c r="B3930" s="295">
        <v>85880.11</v>
      </c>
      <c r="D3930" s="296" t="s">
        <v>10689</v>
      </c>
      <c r="E3930" s="297">
        <v>85880.11</v>
      </c>
    </row>
    <row r="3931" spans="1:5" ht="14.4" x14ac:dyDescent="0.3">
      <c r="A3931" s="294" t="s">
        <v>4377</v>
      </c>
      <c r="B3931" s="295">
        <v>5175</v>
      </c>
      <c r="D3931" s="296" t="s">
        <v>10690</v>
      </c>
      <c r="E3931" s="297">
        <v>5175</v>
      </c>
    </row>
    <row r="3932" spans="1:5" ht="14.4" x14ac:dyDescent="0.3">
      <c r="A3932" s="294" t="s">
        <v>3568</v>
      </c>
      <c r="B3932" s="295">
        <v>2566</v>
      </c>
      <c r="D3932" s="296" t="s">
        <v>9552</v>
      </c>
      <c r="E3932" s="297">
        <v>2566</v>
      </c>
    </row>
    <row r="3933" spans="1:5" ht="14.4" x14ac:dyDescent="0.3">
      <c r="A3933" s="294" t="s">
        <v>4378</v>
      </c>
      <c r="B3933" s="295">
        <v>3878</v>
      </c>
      <c r="D3933" s="296" t="s">
        <v>9553</v>
      </c>
      <c r="E3933" s="297">
        <v>3878</v>
      </c>
    </row>
    <row r="3934" spans="1:5" ht="14.4" x14ac:dyDescent="0.3">
      <c r="A3934" s="294" t="s">
        <v>4259</v>
      </c>
      <c r="B3934" s="295">
        <v>38624</v>
      </c>
      <c r="D3934" s="296" t="s">
        <v>10691</v>
      </c>
      <c r="E3934" s="297">
        <v>38624</v>
      </c>
    </row>
    <row r="3935" spans="1:5" ht="14.4" x14ac:dyDescent="0.3">
      <c r="A3935" s="294" t="s">
        <v>3569</v>
      </c>
      <c r="B3935" s="295">
        <v>4192</v>
      </c>
      <c r="D3935" s="296" t="s">
        <v>9554</v>
      </c>
      <c r="E3935" s="297">
        <v>4192</v>
      </c>
    </row>
    <row r="3936" spans="1:5" ht="14.4" x14ac:dyDescent="0.3">
      <c r="A3936" s="294" t="s">
        <v>4260</v>
      </c>
      <c r="B3936" s="295">
        <v>67046</v>
      </c>
      <c r="D3936" s="296" t="s">
        <v>10692</v>
      </c>
      <c r="E3936" s="297">
        <v>67046</v>
      </c>
    </row>
    <row r="3937" spans="1:5" ht="14.4" x14ac:dyDescent="0.3">
      <c r="A3937" s="294" t="s">
        <v>3570</v>
      </c>
      <c r="B3937" s="295">
        <v>11584</v>
      </c>
      <c r="D3937" s="296" t="s">
        <v>9555</v>
      </c>
      <c r="E3937" s="297">
        <v>11584</v>
      </c>
    </row>
    <row r="3938" spans="1:5" ht="14.4" x14ac:dyDescent="0.3">
      <c r="A3938" s="294" t="s">
        <v>4261</v>
      </c>
      <c r="B3938" s="295">
        <v>31124</v>
      </c>
      <c r="D3938" s="296" t="s">
        <v>10693</v>
      </c>
      <c r="E3938" s="297">
        <v>31124</v>
      </c>
    </row>
    <row r="3939" spans="1:5" ht="14.4" x14ac:dyDescent="0.3">
      <c r="A3939" s="294" t="s">
        <v>3571</v>
      </c>
      <c r="B3939" s="295">
        <v>2852</v>
      </c>
      <c r="D3939" s="296" t="s">
        <v>9556</v>
      </c>
      <c r="E3939" s="297">
        <v>2852</v>
      </c>
    </row>
    <row r="3940" spans="1:5" ht="14.4" x14ac:dyDescent="0.3">
      <c r="A3940" s="294" t="s">
        <v>4379</v>
      </c>
      <c r="B3940" s="295">
        <v>5104</v>
      </c>
      <c r="D3940" s="296" t="s">
        <v>10694</v>
      </c>
      <c r="E3940" s="297">
        <v>5104</v>
      </c>
    </row>
    <row r="3941" spans="1:5" ht="14.4" x14ac:dyDescent="0.3">
      <c r="A3941" s="294" t="s">
        <v>4262</v>
      </c>
      <c r="B3941" s="295">
        <v>167861</v>
      </c>
      <c r="D3941" s="296" t="s">
        <v>9557</v>
      </c>
      <c r="E3941" s="297">
        <v>167861</v>
      </c>
    </row>
    <row r="3942" spans="1:5" ht="14.4" x14ac:dyDescent="0.3">
      <c r="A3942" s="294" t="s">
        <v>4380</v>
      </c>
      <c r="B3942" s="295">
        <v>4805</v>
      </c>
      <c r="D3942" s="296" t="s">
        <v>10695</v>
      </c>
      <c r="E3942" s="297">
        <v>4805</v>
      </c>
    </row>
    <row r="3943" spans="1:5" ht="14.4" x14ac:dyDescent="0.3">
      <c r="A3943" s="294" t="s">
        <v>65314</v>
      </c>
      <c r="B3943" s="295">
        <v>0</v>
      </c>
      <c r="D3943" s="296" t="s">
        <v>66011</v>
      </c>
      <c r="E3943" s="297">
        <v>0</v>
      </c>
    </row>
    <row r="3944" spans="1:5" ht="14.4" x14ac:dyDescent="0.3">
      <c r="A3944" s="294" t="s">
        <v>4263</v>
      </c>
      <c r="B3944" s="295">
        <v>15170</v>
      </c>
      <c r="D3944" s="296" t="s">
        <v>10696</v>
      </c>
      <c r="E3944" s="297">
        <v>15170</v>
      </c>
    </row>
    <row r="3945" spans="1:5" ht="14.4" x14ac:dyDescent="0.3">
      <c r="A3945" s="294" t="s">
        <v>4264</v>
      </c>
      <c r="B3945" s="295">
        <v>67957.89</v>
      </c>
      <c r="D3945" s="296" t="s">
        <v>10697</v>
      </c>
      <c r="E3945" s="297">
        <v>67957.89</v>
      </c>
    </row>
    <row r="3946" spans="1:5" ht="14.4" x14ac:dyDescent="0.3">
      <c r="A3946" s="294" t="s">
        <v>4265</v>
      </c>
      <c r="B3946" s="295">
        <v>32022</v>
      </c>
      <c r="D3946" s="296" t="s">
        <v>10698</v>
      </c>
      <c r="E3946" s="297">
        <v>32022</v>
      </c>
    </row>
    <row r="3947" spans="1:5" ht="14.4" x14ac:dyDescent="0.3">
      <c r="A3947" s="294" t="s">
        <v>4381</v>
      </c>
      <c r="B3947" s="295">
        <v>12274.28</v>
      </c>
      <c r="D3947" s="296" t="s">
        <v>10699</v>
      </c>
      <c r="E3947" s="297">
        <v>12274.28</v>
      </c>
    </row>
    <row r="3948" spans="1:5" ht="14.4" x14ac:dyDescent="0.3">
      <c r="A3948" s="294" t="s">
        <v>3572</v>
      </c>
      <c r="B3948" s="295">
        <v>50614</v>
      </c>
      <c r="D3948" s="296" t="s">
        <v>9558</v>
      </c>
      <c r="E3948" s="297">
        <v>50614</v>
      </c>
    </row>
    <row r="3949" spans="1:5" ht="14.4" x14ac:dyDescent="0.3">
      <c r="A3949" s="294" t="s">
        <v>4266</v>
      </c>
      <c r="B3949" s="295">
        <v>82808</v>
      </c>
      <c r="D3949" s="296" t="s">
        <v>10700</v>
      </c>
      <c r="E3949" s="297">
        <v>82808</v>
      </c>
    </row>
    <row r="3950" spans="1:5" ht="14.4" x14ac:dyDescent="0.3">
      <c r="A3950" s="294" t="s">
        <v>4382</v>
      </c>
      <c r="B3950" s="295">
        <v>3579</v>
      </c>
      <c r="D3950" s="296" t="s">
        <v>10701</v>
      </c>
      <c r="E3950" s="297">
        <v>3579</v>
      </c>
    </row>
    <row r="3951" spans="1:5" ht="14.4" x14ac:dyDescent="0.3">
      <c r="A3951" s="294" t="s">
        <v>4421</v>
      </c>
      <c r="B3951" s="295">
        <v>2680</v>
      </c>
      <c r="D3951" s="296" t="s">
        <v>10702</v>
      </c>
      <c r="E3951" s="297">
        <v>2680</v>
      </c>
    </row>
    <row r="3952" spans="1:5" ht="14.4" x14ac:dyDescent="0.3">
      <c r="A3952" s="294" t="s">
        <v>4267</v>
      </c>
      <c r="B3952" s="295">
        <v>133814</v>
      </c>
      <c r="D3952" s="296" t="s">
        <v>10703</v>
      </c>
      <c r="E3952" s="297">
        <v>133814</v>
      </c>
    </row>
    <row r="3953" spans="1:5" ht="14.4" x14ac:dyDescent="0.3">
      <c r="A3953" s="294" t="s">
        <v>65315</v>
      </c>
      <c r="B3953" s="295">
        <v>0</v>
      </c>
      <c r="D3953" s="296" t="s">
        <v>66012</v>
      </c>
      <c r="E3953" s="297">
        <v>0</v>
      </c>
    </row>
    <row r="3954" spans="1:5" ht="14.4" x14ac:dyDescent="0.3">
      <c r="A3954" s="294" t="s">
        <v>4268</v>
      </c>
      <c r="B3954" s="295">
        <v>55940</v>
      </c>
      <c r="D3954" s="296" t="s">
        <v>10704</v>
      </c>
      <c r="E3954" s="297">
        <v>55940</v>
      </c>
    </row>
    <row r="3955" spans="1:5" ht="14.4" x14ac:dyDescent="0.3">
      <c r="A3955" s="294" t="s">
        <v>4383</v>
      </c>
      <c r="B3955" s="295">
        <v>3700</v>
      </c>
      <c r="D3955" s="296" t="s">
        <v>10705</v>
      </c>
      <c r="E3955" s="297">
        <v>3700</v>
      </c>
    </row>
    <row r="3956" spans="1:5" ht="14.4" x14ac:dyDescent="0.3">
      <c r="A3956" s="294" t="s">
        <v>4269</v>
      </c>
      <c r="B3956" s="295">
        <v>57401</v>
      </c>
      <c r="D3956" s="296" t="s">
        <v>10706</v>
      </c>
      <c r="E3956" s="297">
        <v>57401</v>
      </c>
    </row>
    <row r="3957" spans="1:5" ht="14.4" x14ac:dyDescent="0.3">
      <c r="A3957" s="294" t="s">
        <v>4270</v>
      </c>
      <c r="B3957" s="295">
        <v>21329</v>
      </c>
      <c r="D3957" s="296" t="s">
        <v>10707</v>
      </c>
      <c r="E3957" s="297">
        <v>21329</v>
      </c>
    </row>
    <row r="3958" spans="1:5" ht="14.4" x14ac:dyDescent="0.3">
      <c r="A3958" s="294" t="s">
        <v>4271</v>
      </c>
      <c r="B3958" s="295">
        <v>39821</v>
      </c>
      <c r="D3958" s="296" t="s">
        <v>10708</v>
      </c>
      <c r="E3958" s="297">
        <v>39821</v>
      </c>
    </row>
    <row r="3959" spans="1:5" ht="14.4" x14ac:dyDescent="0.3">
      <c r="A3959" s="294" t="s">
        <v>4272</v>
      </c>
      <c r="B3959" s="295">
        <v>43313.04</v>
      </c>
      <c r="D3959" s="296" t="s">
        <v>10709</v>
      </c>
      <c r="E3959" s="297">
        <v>43313.04</v>
      </c>
    </row>
    <row r="3960" spans="1:5" ht="14.4" x14ac:dyDescent="0.3">
      <c r="A3960" s="294" t="s">
        <v>3573</v>
      </c>
      <c r="B3960" s="295">
        <v>5781</v>
      </c>
      <c r="D3960" s="296" t="s">
        <v>9559</v>
      </c>
      <c r="E3960" s="297">
        <v>5781</v>
      </c>
    </row>
    <row r="3961" spans="1:5" ht="14.4" x14ac:dyDescent="0.3">
      <c r="A3961" s="294" t="s">
        <v>4273</v>
      </c>
      <c r="B3961" s="295">
        <v>41482</v>
      </c>
      <c r="D3961" s="296" t="s">
        <v>10710</v>
      </c>
      <c r="E3961" s="297">
        <v>41482</v>
      </c>
    </row>
    <row r="3962" spans="1:5" ht="14.4" x14ac:dyDescent="0.3">
      <c r="A3962" s="294" t="s">
        <v>4274</v>
      </c>
      <c r="B3962" s="295">
        <v>54500</v>
      </c>
      <c r="D3962" s="296" t="s">
        <v>10711</v>
      </c>
      <c r="E3962" s="297">
        <v>54500</v>
      </c>
    </row>
    <row r="3963" spans="1:5" ht="14.4" x14ac:dyDescent="0.3">
      <c r="A3963" s="294" t="s">
        <v>4275</v>
      </c>
      <c r="B3963" s="295">
        <v>8498</v>
      </c>
      <c r="D3963" s="296" t="s">
        <v>10712</v>
      </c>
      <c r="E3963" s="297">
        <v>8498</v>
      </c>
    </row>
    <row r="3964" spans="1:5" ht="14.4" x14ac:dyDescent="0.3">
      <c r="A3964" s="294" t="s">
        <v>3574</v>
      </c>
      <c r="B3964" s="295">
        <v>11677</v>
      </c>
      <c r="D3964" s="296" t="s">
        <v>9560</v>
      </c>
      <c r="E3964" s="297">
        <v>11677</v>
      </c>
    </row>
    <row r="3965" spans="1:5" ht="14.4" x14ac:dyDescent="0.3">
      <c r="A3965" s="294" t="s">
        <v>3575</v>
      </c>
      <c r="B3965" s="295">
        <v>5692</v>
      </c>
      <c r="D3965" s="296" t="s">
        <v>9561</v>
      </c>
      <c r="E3965" s="297">
        <v>5692</v>
      </c>
    </row>
    <row r="3966" spans="1:5" ht="14.4" x14ac:dyDescent="0.3">
      <c r="A3966" s="294" t="s">
        <v>4276</v>
      </c>
      <c r="B3966" s="295">
        <v>13972</v>
      </c>
      <c r="D3966" s="296" t="s">
        <v>10713</v>
      </c>
      <c r="E3966" s="297">
        <v>13972</v>
      </c>
    </row>
    <row r="3967" spans="1:5" ht="14.4" x14ac:dyDescent="0.3">
      <c r="A3967" s="294" t="s">
        <v>4384</v>
      </c>
      <c r="B3967" s="295">
        <v>3030</v>
      </c>
      <c r="D3967" s="296" t="s">
        <v>10714</v>
      </c>
      <c r="E3967" s="297">
        <v>3030</v>
      </c>
    </row>
    <row r="3968" spans="1:5" ht="14.4" x14ac:dyDescent="0.3">
      <c r="A3968" s="294" t="s">
        <v>3576</v>
      </c>
      <c r="B3968" s="295">
        <v>4776</v>
      </c>
      <c r="D3968" s="296" t="s">
        <v>9562</v>
      </c>
      <c r="E3968" s="297">
        <v>4776</v>
      </c>
    </row>
    <row r="3969" spans="1:5" ht="14.4" x14ac:dyDescent="0.3">
      <c r="A3969" s="294" t="s">
        <v>3577</v>
      </c>
      <c r="B3969" s="295">
        <v>294428.57</v>
      </c>
      <c r="D3969" s="296" t="s">
        <v>9563</v>
      </c>
      <c r="E3969" s="297">
        <v>294428.57</v>
      </c>
    </row>
    <row r="3970" spans="1:5" ht="14.4" x14ac:dyDescent="0.3">
      <c r="A3970" s="294" t="s">
        <v>3578</v>
      </c>
      <c r="B3970" s="295">
        <v>14102</v>
      </c>
      <c r="D3970" s="296" t="s">
        <v>9564</v>
      </c>
      <c r="E3970" s="297">
        <v>14102</v>
      </c>
    </row>
    <row r="3971" spans="1:5" ht="14.4" x14ac:dyDescent="0.3">
      <c r="A3971" s="294" t="s">
        <v>4385</v>
      </c>
      <c r="B3971" s="295">
        <v>3201</v>
      </c>
      <c r="D3971" s="296" t="s">
        <v>9565</v>
      </c>
      <c r="E3971" s="297">
        <v>3201</v>
      </c>
    </row>
    <row r="3972" spans="1:5" ht="14.4" x14ac:dyDescent="0.3">
      <c r="A3972" s="294" t="s">
        <v>4386</v>
      </c>
      <c r="B3972" s="295">
        <v>437.94</v>
      </c>
      <c r="D3972" s="296" t="s">
        <v>10715</v>
      </c>
      <c r="E3972" s="297">
        <v>437.94</v>
      </c>
    </row>
    <row r="3973" spans="1:5" ht="14.4" x14ac:dyDescent="0.3">
      <c r="A3973" s="294" t="s">
        <v>4387</v>
      </c>
      <c r="B3973" s="295">
        <v>556</v>
      </c>
      <c r="D3973" s="296" t="s">
        <v>10716</v>
      </c>
      <c r="E3973" s="297">
        <v>556</v>
      </c>
    </row>
    <row r="3974" spans="1:5" ht="14.4" x14ac:dyDescent="0.3">
      <c r="A3974" s="294" t="s">
        <v>3579</v>
      </c>
      <c r="B3974" s="295">
        <v>1625</v>
      </c>
      <c r="D3974" s="296" t="s">
        <v>9566</v>
      </c>
      <c r="E3974" s="297">
        <v>1625</v>
      </c>
    </row>
    <row r="3975" spans="1:5" ht="14.4" x14ac:dyDescent="0.3">
      <c r="A3975" s="294" t="s">
        <v>3580</v>
      </c>
      <c r="B3975" s="295">
        <v>39486</v>
      </c>
      <c r="D3975" s="296" t="s">
        <v>9567</v>
      </c>
      <c r="E3975" s="297">
        <v>39486</v>
      </c>
    </row>
    <row r="3976" spans="1:5" ht="14.4" x14ac:dyDescent="0.3">
      <c r="A3976" s="294" t="s">
        <v>4388</v>
      </c>
      <c r="B3976" s="295">
        <v>9488</v>
      </c>
      <c r="D3976" s="296" t="s">
        <v>10717</v>
      </c>
      <c r="E3976" s="297">
        <v>9488</v>
      </c>
    </row>
    <row r="3977" spans="1:5" ht="14.4" x14ac:dyDescent="0.3">
      <c r="A3977" s="294" t="s">
        <v>4277</v>
      </c>
      <c r="B3977" s="295">
        <v>1160159</v>
      </c>
      <c r="D3977" s="296" t="s">
        <v>10718</v>
      </c>
      <c r="E3977" s="297">
        <v>1160159</v>
      </c>
    </row>
    <row r="3978" spans="1:5" ht="14.4" x14ac:dyDescent="0.3">
      <c r="A3978" s="294" t="s">
        <v>3581</v>
      </c>
      <c r="B3978" s="295">
        <v>3251</v>
      </c>
      <c r="D3978" s="296" t="s">
        <v>9568</v>
      </c>
      <c r="E3978" s="297">
        <v>3251</v>
      </c>
    </row>
    <row r="3979" spans="1:5" ht="14.4" x14ac:dyDescent="0.3">
      <c r="A3979" s="294" t="s">
        <v>4389</v>
      </c>
      <c r="B3979" s="295">
        <v>2894</v>
      </c>
      <c r="D3979" s="296" t="s">
        <v>9569</v>
      </c>
      <c r="E3979" s="297">
        <v>2894</v>
      </c>
    </row>
    <row r="3980" spans="1:5" ht="14.4" x14ac:dyDescent="0.3">
      <c r="A3980" s="294" t="s">
        <v>4390</v>
      </c>
      <c r="B3980" s="295">
        <v>4313</v>
      </c>
      <c r="D3980" s="296" t="s">
        <v>10719</v>
      </c>
      <c r="E3980" s="297">
        <v>4313</v>
      </c>
    </row>
    <row r="3981" spans="1:5" ht="14.4" x14ac:dyDescent="0.3">
      <c r="A3981" s="294" t="s">
        <v>4391</v>
      </c>
      <c r="B3981" s="295">
        <v>8569</v>
      </c>
      <c r="D3981" s="296" t="s">
        <v>9570</v>
      </c>
      <c r="E3981" s="297">
        <v>8569</v>
      </c>
    </row>
    <row r="3982" spans="1:5" ht="14.4" x14ac:dyDescent="0.3">
      <c r="A3982" s="294" t="s">
        <v>4392</v>
      </c>
      <c r="B3982" s="295">
        <v>3999</v>
      </c>
      <c r="D3982" s="296" t="s">
        <v>10720</v>
      </c>
      <c r="E3982" s="297">
        <v>3999</v>
      </c>
    </row>
    <row r="3983" spans="1:5" ht="14.4" x14ac:dyDescent="0.3">
      <c r="A3983" s="294" t="s">
        <v>4393</v>
      </c>
      <c r="B3983" s="295">
        <v>3982</v>
      </c>
      <c r="D3983" s="296" t="s">
        <v>10721</v>
      </c>
      <c r="E3983" s="297">
        <v>3982</v>
      </c>
    </row>
    <row r="3984" spans="1:5" ht="14.4" x14ac:dyDescent="0.3">
      <c r="A3984" s="294" t="s">
        <v>4394</v>
      </c>
      <c r="B3984" s="295">
        <v>4862</v>
      </c>
      <c r="D3984" s="296" t="s">
        <v>10722</v>
      </c>
      <c r="E3984" s="297">
        <v>4862</v>
      </c>
    </row>
    <row r="3985" spans="1:5" ht="14.4" x14ac:dyDescent="0.3">
      <c r="A3985" s="294" t="s">
        <v>4395</v>
      </c>
      <c r="B3985" s="295">
        <v>1019</v>
      </c>
      <c r="D3985" s="296" t="s">
        <v>9571</v>
      </c>
      <c r="E3985" s="297">
        <v>1019</v>
      </c>
    </row>
    <row r="3986" spans="1:5" ht="14.4" x14ac:dyDescent="0.3">
      <c r="A3986" s="294" t="s">
        <v>4396</v>
      </c>
      <c r="B3986" s="295">
        <v>5717</v>
      </c>
      <c r="D3986" s="296" t="s">
        <v>10723</v>
      </c>
      <c r="E3986" s="297">
        <v>5717</v>
      </c>
    </row>
    <row r="3987" spans="1:5" ht="14.4" x14ac:dyDescent="0.3">
      <c r="A3987" s="294" t="s">
        <v>4397</v>
      </c>
      <c r="B3987" s="295">
        <v>4049</v>
      </c>
      <c r="D3987" s="296" t="s">
        <v>10724</v>
      </c>
      <c r="E3987" s="297">
        <v>4049</v>
      </c>
    </row>
    <row r="3988" spans="1:5" ht="14.4" x14ac:dyDescent="0.3">
      <c r="A3988" s="294" t="s">
        <v>3582</v>
      </c>
      <c r="B3988" s="295">
        <v>3657</v>
      </c>
      <c r="D3988" s="296" t="s">
        <v>9572</v>
      </c>
      <c r="E3988" s="297">
        <v>3657</v>
      </c>
    </row>
    <row r="3989" spans="1:5" ht="14.4" x14ac:dyDescent="0.3">
      <c r="A3989" s="294" t="s">
        <v>4398</v>
      </c>
      <c r="B3989" s="295">
        <v>6416</v>
      </c>
      <c r="D3989" s="296" t="s">
        <v>9573</v>
      </c>
      <c r="E3989" s="297">
        <v>6416</v>
      </c>
    </row>
    <row r="3990" spans="1:5" ht="14.4" x14ac:dyDescent="0.3">
      <c r="A3990" s="294" t="s">
        <v>4399</v>
      </c>
      <c r="B3990" s="295">
        <v>2502</v>
      </c>
      <c r="D3990" s="296" t="s">
        <v>10725</v>
      </c>
      <c r="E3990" s="297">
        <v>2502</v>
      </c>
    </row>
    <row r="3991" spans="1:5" ht="14.4" x14ac:dyDescent="0.3">
      <c r="A3991" s="294" t="s">
        <v>4400</v>
      </c>
      <c r="B3991" s="295">
        <v>5432</v>
      </c>
      <c r="D3991" s="296" t="s">
        <v>10726</v>
      </c>
      <c r="E3991" s="297">
        <v>5432</v>
      </c>
    </row>
    <row r="3992" spans="1:5" ht="14.4" x14ac:dyDescent="0.3">
      <c r="A3992" s="294" t="s">
        <v>4401</v>
      </c>
      <c r="B3992" s="295">
        <v>6494</v>
      </c>
      <c r="D3992" s="296" t="s">
        <v>10727</v>
      </c>
      <c r="E3992" s="297">
        <v>6494</v>
      </c>
    </row>
    <row r="3993" spans="1:5" ht="14.4" x14ac:dyDescent="0.3">
      <c r="A3993" s="294" t="s">
        <v>4402</v>
      </c>
      <c r="B3993" s="295">
        <v>5147</v>
      </c>
      <c r="D3993" s="296" t="s">
        <v>10728</v>
      </c>
      <c r="E3993" s="297">
        <v>5147</v>
      </c>
    </row>
    <row r="3994" spans="1:5" ht="14.4" x14ac:dyDescent="0.3">
      <c r="A3994" s="294" t="s">
        <v>4278</v>
      </c>
      <c r="B3994" s="295">
        <v>12000</v>
      </c>
      <c r="D3994" s="296" t="s">
        <v>10729</v>
      </c>
      <c r="E3994" s="297">
        <v>12000</v>
      </c>
    </row>
    <row r="3995" spans="1:5" ht="14.4" x14ac:dyDescent="0.3">
      <c r="A3995" s="294" t="s">
        <v>4403</v>
      </c>
      <c r="B3995" s="295">
        <v>1069</v>
      </c>
      <c r="D3995" s="296" t="s">
        <v>10730</v>
      </c>
      <c r="E3995" s="297">
        <v>1069</v>
      </c>
    </row>
    <row r="3996" spans="1:5" ht="14.4" x14ac:dyDescent="0.3">
      <c r="A3996" s="294" t="s">
        <v>4404</v>
      </c>
      <c r="B3996" s="295">
        <v>2909</v>
      </c>
      <c r="D3996" s="296" t="s">
        <v>9574</v>
      </c>
      <c r="E3996" s="297">
        <v>2909</v>
      </c>
    </row>
    <row r="3997" spans="1:5" ht="14.4" x14ac:dyDescent="0.3">
      <c r="A3997" s="294" t="s">
        <v>4405</v>
      </c>
      <c r="B3997" s="295">
        <v>5282</v>
      </c>
      <c r="D3997" s="296" t="s">
        <v>10731</v>
      </c>
      <c r="E3997" s="297">
        <v>5282</v>
      </c>
    </row>
    <row r="3998" spans="1:5" ht="14.4" x14ac:dyDescent="0.3">
      <c r="A3998" s="294" t="s">
        <v>3583</v>
      </c>
      <c r="B3998" s="295">
        <v>5446</v>
      </c>
      <c r="D3998" s="296" t="s">
        <v>9575</v>
      </c>
      <c r="E3998" s="297">
        <v>5446</v>
      </c>
    </row>
    <row r="3999" spans="1:5" ht="14.4" x14ac:dyDescent="0.3">
      <c r="A3999" s="294" t="s">
        <v>4406</v>
      </c>
      <c r="B3999" s="295">
        <v>4676</v>
      </c>
      <c r="D3999" s="296" t="s">
        <v>10732</v>
      </c>
      <c r="E3999" s="297">
        <v>4676</v>
      </c>
    </row>
    <row r="4000" spans="1:5" ht="14.4" x14ac:dyDescent="0.3">
      <c r="A4000" s="294" t="s">
        <v>4407</v>
      </c>
      <c r="B4000" s="295">
        <v>3037</v>
      </c>
      <c r="D4000" s="296" t="s">
        <v>10733</v>
      </c>
      <c r="E4000" s="297">
        <v>3037</v>
      </c>
    </row>
    <row r="4001" spans="1:5" ht="14.4" x14ac:dyDescent="0.3">
      <c r="A4001" s="294" t="s">
        <v>4408</v>
      </c>
      <c r="B4001" s="295">
        <v>1968</v>
      </c>
      <c r="D4001" s="296" t="s">
        <v>10734</v>
      </c>
      <c r="E4001" s="297">
        <v>1968</v>
      </c>
    </row>
    <row r="4002" spans="1:5" ht="14.4" x14ac:dyDescent="0.3">
      <c r="A4002" s="294" t="s">
        <v>4409</v>
      </c>
      <c r="B4002" s="295">
        <v>1799</v>
      </c>
      <c r="D4002" s="296" t="s">
        <v>9576</v>
      </c>
      <c r="E4002" s="297">
        <v>1799</v>
      </c>
    </row>
    <row r="4003" spans="1:5" ht="14.4" x14ac:dyDescent="0.3">
      <c r="A4003" s="294" t="s">
        <v>4279</v>
      </c>
      <c r="B4003" s="295">
        <v>9581</v>
      </c>
      <c r="D4003" s="296" t="s">
        <v>9577</v>
      </c>
      <c r="E4003" s="297">
        <v>9581</v>
      </c>
    </row>
    <row r="4004" spans="1:5" ht="14.4" x14ac:dyDescent="0.3">
      <c r="A4004" s="294" t="s">
        <v>4410</v>
      </c>
      <c r="B4004" s="295">
        <v>991</v>
      </c>
      <c r="D4004" s="296" t="s">
        <v>10735</v>
      </c>
      <c r="E4004" s="297">
        <v>991</v>
      </c>
    </row>
    <row r="4005" spans="1:5" ht="14.4" x14ac:dyDescent="0.3">
      <c r="A4005" s="294" t="s">
        <v>4417</v>
      </c>
      <c r="B4005" s="295">
        <v>495</v>
      </c>
      <c r="D4005" s="296" t="s">
        <v>10736</v>
      </c>
      <c r="E4005" s="297">
        <v>495</v>
      </c>
    </row>
    <row r="4006" spans="1:5" ht="14.4" x14ac:dyDescent="0.3">
      <c r="A4006" s="294" t="s">
        <v>4280</v>
      </c>
      <c r="B4006" s="295">
        <v>33463</v>
      </c>
      <c r="D4006" s="296" t="s">
        <v>10737</v>
      </c>
      <c r="E4006" s="297">
        <v>33463</v>
      </c>
    </row>
    <row r="4007" spans="1:5" ht="14.4" x14ac:dyDescent="0.3">
      <c r="A4007" s="294" t="s">
        <v>4411</v>
      </c>
      <c r="B4007" s="295">
        <v>1133</v>
      </c>
      <c r="D4007" s="296" t="s">
        <v>9578</v>
      </c>
      <c r="E4007" s="297">
        <v>1133</v>
      </c>
    </row>
    <row r="4008" spans="1:5" ht="14.4" x14ac:dyDescent="0.3">
      <c r="A4008" s="294" t="s">
        <v>3584</v>
      </c>
      <c r="B4008" s="295">
        <v>132346</v>
      </c>
      <c r="D4008" s="296" t="s">
        <v>9579</v>
      </c>
      <c r="E4008" s="297">
        <v>132346</v>
      </c>
    </row>
    <row r="4009" spans="1:5" ht="14.4" x14ac:dyDescent="0.3">
      <c r="A4009" s="294" t="s">
        <v>4412</v>
      </c>
      <c r="B4009" s="295">
        <v>2110</v>
      </c>
      <c r="D4009" s="296" t="s">
        <v>10738</v>
      </c>
      <c r="E4009" s="297">
        <v>2110</v>
      </c>
    </row>
    <row r="4010" spans="1:5" ht="14.4" x14ac:dyDescent="0.3">
      <c r="A4010" s="294" t="s">
        <v>4413</v>
      </c>
      <c r="B4010" s="295">
        <v>6174</v>
      </c>
      <c r="D4010" s="296" t="s">
        <v>10739</v>
      </c>
      <c r="E4010" s="297">
        <v>6174</v>
      </c>
    </row>
    <row r="4011" spans="1:5" ht="14.4" x14ac:dyDescent="0.3">
      <c r="A4011" s="294" t="s">
        <v>3585</v>
      </c>
      <c r="B4011" s="295">
        <v>64772</v>
      </c>
      <c r="D4011" s="296" t="s">
        <v>9580</v>
      </c>
      <c r="E4011" s="297">
        <v>64772</v>
      </c>
    </row>
    <row r="4012" spans="1:5" ht="14.4" x14ac:dyDescent="0.3">
      <c r="A4012" s="294" t="s">
        <v>4414</v>
      </c>
      <c r="B4012" s="295">
        <v>453</v>
      </c>
      <c r="D4012" s="296" t="s">
        <v>9581</v>
      </c>
      <c r="E4012" s="297">
        <v>453</v>
      </c>
    </row>
    <row r="4013" spans="1:5" ht="14.4" x14ac:dyDescent="0.3">
      <c r="A4013" s="294" t="s">
        <v>4281</v>
      </c>
      <c r="B4013" s="295">
        <v>78435.33</v>
      </c>
      <c r="D4013" s="296" t="s">
        <v>10740</v>
      </c>
      <c r="E4013" s="297">
        <v>78435.33</v>
      </c>
    </row>
    <row r="4014" spans="1:5" ht="14.4" x14ac:dyDescent="0.3">
      <c r="A4014" s="294" t="s">
        <v>4415</v>
      </c>
      <c r="B4014" s="295">
        <v>7478</v>
      </c>
      <c r="D4014" s="296" t="s">
        <v>10741</v>
      </c>
      <c r="E4014" s="297">
        <v>7478</v>
      </c>
    </row>
    <row r="4015" spans="1:5" ht="14.4" x14ac:dyDescent="0.3">
      <c r="A4015" s="294" t="s">
        <v>4416</v>
      </c>
      <c r="B4015" s="295">
        <v>6430</v>
      </c>
      <c r="D4015" s="296" t="s">
        <v>10742</v>
      </c>
      <c r="E4015" s="297">
        <v>6430</v>
      </c>
    </row>
    <row r="4016" spans="1:5" ht="14.4" x14ac:dyDescent="0.3">
      <c r="A4016" s="294" t="s">
        <v>4282</v>
      </c>
      <c r="B4016" s="295">
        <v>36941</v>
      </c>
      <c r="D4016" s="296" t="s">
        <v>10743</v>
      </c>
      <c r="E4016" s="297">
        <v>36941</v>
      </c>
    </row>
    <row r="4017" spans="1:5" ht="14.4" x14ac:dyDescent="0.3">
      <c r="A4017" s="294" t="s">
        <v>4283</v>
      </c>
      <c r="B4017" s="295">
        <v>15163</v>
      </c>
      <c r="D4017" s="296" t="s">
        <v>10744</v>
      </c>
      <c r="E4017" s="297">
        <v>15163</v>
      </c>
    </row>
    <row r="4018" spans="1:5" ht="14.4" x14ac:dyDescent="0.3">
      <c r="A4018" s="294" t="s">
        <v>4422</v>
      </c>
      <c r="B4018" s="295">
        <v>48619.86</v>
      </c>
      <c r="D4018" s="296" t="s">
        <v>10745</v>
      </c>
      <c r="E4018" s="297">
        <v>48619.86</v>
      </c>
    </row>
    <row r="4019" spans="1:5" ht="14.4" x14ac:dyDescent="0.3">
      <c r="A4019" s="294" t="s">
        <v>4488</v>
      </c>
      <c r="B4019" s="295">
        <v>2294</v>
      </c>
      <c r="D4019" s="296" t="s">
        <v>10746</v>
      </c>
      <c r="E4019" s="297">
        <v>2294</v>
      </c>
    </row>
    <row r="4020" spans="1:5" ht="14.4" x14ac:dyDescent="0.3">
      <c r="A4020" s="294" t="s">
        <v>4423</v>
      </c>
      <c r="B4020" s="295">
        <v>2066</v>
      </c>
      <c r="D4020" s="296" t="s">
        <v>10747</v>
      </c>
      <c r="E4020" s="297">
        <v>2066</v>
      </c>
    </row>
    <row r="4021" spans="1:5" ht="14.4" x14ac:dyDescent="0.3">
      <c r="A4021" s="294" t="s">
        <v>4424</v>
      </c>
      <c r="B4021" s="295">
        <v>5800</v>
      </c>
      <c r="D4021" s="296" t="s">
        <v>10748</v>
      </c>
      <c r="E4021" s="297">
        <v>5800</v>
      </c>
    </row>
    <row r="4022" spans="1:5" ht="14.4" x14ac:dyDescent="0.3">
      <c r="A4022" s="294" t="s">
        <v>4425</v>
      </c>
      <c r="B4022" s="295">
        <v>7849</v>
      </c>
      <c r="D4022" s="296" t="s">
        <v>10749</v>
      </c>
      <c r="E4022" s="297">
        <v>7849</v>
      </c>
    </row>
    <row r="4023" spans="1:5" ht="14.4" x14ac:dyDescent="0.3">
      <c r="A4023" s="294" t="s">
        <v>4426</v>
      </c>
      <c r="B4023" s="295">
        <v>7480</v>
      </c>
      <c r="D4023" s="296" t="s">
        <v>10750</v>
      </c>
      <c r="E4023" s="297">
        <v>7480</v>
      </c>
    </row>
    <row r="4024" spans="1:5" ht="14.4" x14ac:dyDescent="0.3">
      <c r="A4024" s="294" t="s">
        <v>4427</v>
      </c>
      <c r="B4024" s="295">
        <v>13090</v>
      </c>
      <c r="D4024" s="296" t="s">
        <v>10751</v>
      </c>
      <c r="E4024" s="297">
        <v>13090</v>
      </c>
    </row>
    <row r="4025" spans="1:5" ht="14.4" x14ac:dyDescent="0.3">
      <c r="A4025" s="294" t="s">
        <v>4489</v>
      </c>
      <c r="B4025" s="295">
        <v>2767</v>
      </c>
      <c r="D4025" s="296" t="s">
        <v>10752</v>
      </c>
      <c r="E4025" s="297">
        <v>2767</v>
      </c>
    </row>
    <row r="4026" spans="1:5" ht="14.4" x14ac:dyDescent="0.3">
      <c r="A4026" s="294" t="s">
        <v>4428</v>
      </c>
      <c r="B4026" s="295">
        <v>74800</v>
      </c>
      <c r="D4026" s="296" t="s">
        <v>9582</v>
      </c>
      <c r="E4026" s="297">
        <v>74800</v>
      </c>
    </row>
    <row r="4027" spans="1:5" ht="14.4" x14ac:dyDescent="0.3">
      <c r="A4027" s="294" t="s">
        <v>4429</v>
      </c>
      <c r="B4027" s="295">
        <v>11968</v>
      </c>
      <c r="D4027" s="296" t="s">
        <v>10753</v>
      </c>
      <c r="E4027" s="297">
        <v>11968</v>
      </c>
    </row>
    <row r="4028" spans="1:5" ht="14.4" x14ac:dyDescent="0.3">
      <c r="A4028" s="294" t="s">
        <v>4490</v>
      </c>
      <c r="B4028" s="295">
        <v>2494</v>
      </c>
      <c r="D4028" s="296" t="s">
        <v>10754</v>
      </c>
      <c r="E4028" s="297">
        <v>2494</v>
      </c>
    </row>
    <row r="4029" spans="1:5" ht="14.4" x14ac:dyDescent="0.3">
      <c r="A4029" s="294" t="s">
        <v>4430</v>
      </c>
      <c r="B4029" s="295">
        <v>29920</v>
      </c>
      <c r="D4029" s="296" t="s">
        <v>10755</v>
      </c>
      <c r="E4029" s="297">
        <v>29920</v>
      </c>
    </row>
    <row r="4030" spans="1:5" ht="14.4" x14ac:dyDescent="0.3">
      <c r="A4030" s="294" t="s">
        <v>3586</v>
      </c>
      <c r="B4030" s="295">
        <v>121280.6</v>
      </c>
      <c r="D4030" s="296" t="s">
        <v>9583</v>
      </c>
      <c r="E4030" s="297">
        <v>121280.6</v>
      </c>
    </row>
    <row r="4031" spans="1:5" ht="14.4" x14ac:dyDescent="0.3">
      <c r="A4031" s="294" t="s">
        <v>5036</v>
      </c>
      <c r="B4031" s="295">
        <v>12454</v>
      </c>
      <c r="D4031" s="296" t="s">
        <v>9584</v>
      </c>
      <c r="E4031" s="297">
        <v>12454</v>
      </c>
    </row>
    <row r="4032" spans="1:5" ht="14.4" x14ac:dyDescent="0.3">
      <c r="A4032" s="294" t="s">
        <v>4431</v>
      </c>
      <c r="B4032" s="295">
        <v>14586</v>
      </c>
      <c r="D4032" s="296" t="s">
        <v>10756</v>
      </c>
      <c r="E4032" s="297">
        <v>14586</v>
      </c>
    </row>
    <row r="4033" spans="1:5" ht="14.4" x14ac:dyDescent="0.3">
      <c r="A4033" s="294" t="s">
        <v>65316</v>
      </c>
      <c r="B4033" s="295">
        <v>0</v>
      </c>
      <c r="D4033" s="296" t="s">
        <v>66013</v>
      </c>
      <c r="E4033" s="297">
        <v>0</v>
      </c>
    </row>
    <row r="4034" spans="1:5" ht="14.4" x14ac:dyDescent="0.3">
      <c r="A4034" s="294" t="s">
        <v>4432</v>
      </c>
      <c r="B4034" s="295">
        <v>14960</v>
      </c>
      <c r="D4034" s="296" t="s">
        <v>10757</v>
      </c>
      <c r="E4034" s="297">
        <v>14960</v>
      </c>
    </row>
    <row r="4035" spans="1:5" ht="14.4" x14ac:dyDescent="0.3">
      <c r="A4035" s="294" t="s">
        <v>4433</v>
      </c>
      <c r="B4035" s="295">
        <v>5955.63</v>
      </c>
      <c r="D4035" s="296" t="s">
        <v>10758</v>
      </c>
      <c r="E4035" s="297">
        <v>5955.63</v>
      </c>
    </row>
    <row r="4036" spans="1:5" ht="14.4" x14ac:dyDescent="0.3">
      <c r="A4036" s="294" t="s">
        <v>4434</v>
      </c>
      <c r="B4036" s="295">
        <v>31790</v>
      </c>
      <c r="D4036" s="296" t="s">
        <v>10759</v>
      </c>
      <c r="E4036" s="297">
        <v>31790</v>
      </c>
    </row>
    <row r="4037" spans="1:5" ht="14.4" x14ac:dyDescent="0.3">
      <c r="A4037" s="294" t="s">
        <v>4435</v>
      </c>
      <c r="B4037" s="295">
        <v>8976</v>
      </c>
      <c r="D4037" s="296" t="s">
        <v>10760</v>
      </c>
      <c r="E4037" s="297">
        <v>8976</v>
      </c>
    </row>
    <row r="4038" spans="1:5" ht="14.4" x14ac:dyDescent="0.3">
      <c r="A4038" s="294" t="s">
        <v>3587</v>
      </c>
      <c r="B4038" s="295">
        <v>9724</v>
      </c>
      <c r="D4038" s="296" t="s">
        <v>9585</v>
      </c>
      <c r="E4038" s="297">
        <v>9724</v>
      </c>
    </row>
    <row r="4039" spans="1:5" ht="14.4" x14ac:dyDescent="0.3">
      <c r="A4039" s="294" t="s">
        <v>4436</v>
      </c>
      <c r="B4039" s="295">
        <v>24310</v>
      </c>
      <c r="D4039" s="296" t="s">
        <v>10761</v>
      </c>
      <c r="E4039" s="297">
        <v>24310</v>
      </c>
    </row>
    <row r="4040" spans="1:5" ht="14.4" x14ac:dyDescent="0.3">
      <c r="A4040" s="294" t="s">
        <v>4437</v>
      </c>
      <c r="B4040" s="295">
        <v>7102</v>
      </c>
      <c r="D4040" s="296" t="s">
        <v>10762</v>
      </c>
      <c r="E4040" s="297">
        <v>7102</v>
      </c>
    </row>
    <row r="4041" spans="1:5" ht="14.4" x14ac:dyDescent="0.3">
      <c r="A4041" s="294" t="s">
        <v>4438</v>
      </c>
      <c r="B4041" s="295">
        <v>24310</v>
      </c>
      <c r="D4041" s="296" t="s">
        <v>10763</v>
      </c>
      <c r="E4041" s="297">
        <v>24310</v>
      </c>
    </row>
    <row r="4042" spans="1:5" ht="14.4" x14ac:dyDescent="0.3">
      <c r="A4042" s="294" t="s">
        <v>4439</v>
      </c>
      <c r="B4042" s="295">
        <v>25609.41</v>
      </c>
      <c r="D4042" s="296" t="s">
        <v>10764</v>
      </c>
      <c r="E4042" s="297">
        <v>25609.41</v>
      </c>
    </row>
    <row r="4043" spans="1:5" ht="14.4" x14ac:dyDescent="0.3">
      <c r="A4043" s="294" t="s">
        <v>4440</v>
      </c>
      <c r="B4043" s="295">
        <v>15679.84</v>
      </c>
      <c r="D4043" s="296" t="s">
        <v>10765</v>
      </c>
      <c r="E4043" s="297">
        <v>15679.84</v>
      </c>
    </row>
    <row r="4044" spans="1:5" ht="14.4" x14ac:dyDescent="0.3">
      <c r="A4044" s="294" t="s">
        <v>3588</v>
      </c>
      <c r="B4044" s="295">
        <v>10098</v>
      </c>
      <c r="D4044" s="296" t="s">
        <v>9586</v>
      </c>
      <c r="E4044" s="297">
        <v>10098</v>
      </c>
    </row>
    <row r="4045" spans="1:5" ht="14.4" x14ac:dyDescent="0.3">
      <c r="A4045" s="294" t="s">
        <v>4441</v>
      </c>
      <c r="B4045" s="295">
        <v>7915</v>
      </c>
      <c r="D4045" s="296" t="s">
        <v>10766</v>
      </c>
      <c r="E4045" s="297">
        <v>7915</v>
      </c>
    </row>
    <row r="4046" spans="1:5" ht="14.4" x14ac:dyDescent="0.3">
      <c r="A4046" s="294" t="s">
        <v>4442</v>
      </c>
      <c r="B4046" s="295">
        <v>25058</v>
      </c>
      <c r="D4046" s="296" t="s">
        <v>10767</v>
      </c>
      <c r="E4046" s="297">
        <v>25058</v>
      </c>
    </row>
    <row r="4047" spans="1:5" ht="14.4" x14ac:dyDescent="0.3">
      <c r="A4047" s="294" t="s">
        <v>4443</v>
      </c>
      <c r="B4047" s="295">
        <v>8804.4599999999991</v>
      </c>
      <c r="D4047" s="296" t="s">
        <v>10768</v>
      </c>
      <c r="E4047" s="297">
        <v>8804.4599999999991</v>
      </c>
    </row>
    <row r="4048" spans="1:5" ht="14.4" x14ac:dyDescent="0.3">
      <c r="A4048" s="294" t="s">
        <v>4444</v>
      </c>
      <c r="B4048" s="295">
        <v>5303</v>
      </c>
      <c r="D4048" s="296" t="s">
        <v>10769</v>
      </c>
      <c r="E4048" s="297">
        <v>5303</v>
      </c>
    </row>
    <row r="4049" spans="1:5" ht="14.4" x14ac:dyDescent="0.3">
      <c r="A4049" s="294" t="s">
        <v>4491</v>
      </c>
      <c r="B4049" s="295">
        <v>1960</v>
      </c>
      <c r="D4049" s="296" t="s">
        <v>10770</v>
      </c>
      <c r="E4049" s="297">
        <v>1960</v>
      </c>
    </row>
    <row r="4050" spans="1:5" ht="14.4" x14ac:dyDescent="0.3">
      <c r="A4050" s="294" t="s">
        <v>4445</v>
      </c>
      <c r="B4050" s="295">
        <v>9125</v>
      </c>
      <c r="D4050" s="296" t="s">
        <v>10771</v>
      </c>
      <c r="E4050" s="297">
        <v>9125</v>
      </c>
    </row>
    <row r="4051" spans="1:5" ht="14.4" x14ac:dyDescent="0.3">
      <c r="A4051" s="294" t="s">
        <v>4446</v>
      </c>
      <c r="B4051" s="295">
        <v>18607</v>
      </c>
      <c r="D4051" s="296" t="s">
        <v>10772</v>
      </c>
      <c r="E4051" s="297">
        <v>18607</v>
      </c>
    </row>
    <row r="4052" spans="1:5" ht="14.4" x14ac:dyDescent="0.3">
      <c r="A4052" s="294" t="s">
        <v>4447</v>
      </c>
      <c r="B4052" s="295">
        <v>23188</v>
      </c>
      <c r="D4052" s="296" t="s">
        <v>10773</v>
      </c>
      <c r="E4052" s="297">
        <v>23188</v>
      </c>
    </row>
    <row r="4053" spans="1:5" ht="14.4" x14ac:dyDescent="0.3">
      <c r="A4053" s="294" t="s">
        <v>4492</v>
      </c>
      <c r="B4053" s="295">
        <v>2169</v>
      </c>
      <c r="D4053" s="296" t="s">
        <v>10774</v>
      </c>
      <c r="E4053" s="297">
        <v>2169</v>
      </c>
    </row>
    <row r="4054" spans="1:5" ht="14.4" x14ac:dyDescent="0.3">
      <c r="A4054" s="294" t="s">
        <v>4493</v>
      </c>
      <c r="B4054" s="295">
        <v>784</v>
      </c>
      <c r="D4054" s="296" t="s">
        <v>10775</v>
      </c>
      <c r="E4054" s="297">
        <v>784</v>
      </c>
    </row>
    <row r="4055" spans="1:5" ht="14.4" x14ac:dyDescent="0.3">
      <c r="A4055" s="294" t="s">
        <v>4494</v>
      </c>
      <c r="B4055" s="295">
        <v>2479</v>
      </c>
      <c r="D4055" s="296" t="s">
        <v>10776</v>
      </c>
      <c r="E4055" s="297">
        <v>2479</v>
      </c>
    </row>
    <row r="4056" spans="1:5" ht="14.4" x14ac:dyDescent="0.3">
      <c r="A4056" s="294" t="s">
        <v>4448</v>
      </c>
      <c r="B4056" s="295">
        <v>211680</v>
      </c>
      <c r="D4056" s="296" t="s">
        <v>10777</v>
      </c>
      <c r="E4056" s="297">
        <v>211680</v>
      </c>
    </row>
    <row r="4057" spans="1:5" ht="14.4" x14ac:dyDescent="0.3">
      <c r="A4057" s="294" t="s">
        <v>4495</v>
      </c>
      <c r="B4057" s="295">
        <v>2830</v>
      </c>
      <c r="D4057" s="296" t="s">
        <v>10778</v>
      </c>
      <c r="E4057" s="297">
        <v>2830</v>
      </c>
    </row>
    <row r="4058" spans="1:5" ht="14.4" x14ac:dyDescent="0.3">
      <c r="A4058" s="294" t="s">
        <v>4449</v>
      </c>
      <c r="B4058" s="295">
        <v>20196</v>
      </c>
      <c r="D4058" s="296" t="s">
        <v>10779</v>
      </c>
      <c r="E4058" s="297">
        <v>20196</v>
      </c>
    </row>
    <row r="4059" spans="1:5" ht="14.4" x14ac:dyDescent="0.3">
      <c r="A4059" s="294" t="s">
        <v>4450</v>
      </c>
      <c r="B4059" s="295">
        <v>1870</v>
      </c>
      <c r="D4059" s="296" t="s">
        <v>10780</v>
      </c>
      <c r="E4059" s="297">
        <v>1870</v>
      </c>
    </row>
    <row r="4060" spans="1:5" ht="14.4" x14ac:dyDescent="0.3">
      <c r="A4060" s="294" t="s">
        <v>3589</v>
      </c>
      <c r="B4060" s="295">
        <v>2618</v>
      </c>
      <c r="D4060" s="296" t="s">
        <v>9587</v>
      </c>
      <c r="E4060" s="297">
        <v>2618</v>
      </c>
    </row>
    <row r="4061" spans="1:5" ht="14.4" x14ac:dyDescent="0.3">
      <c r="A4061" s="294" t="s">
        <v>4451</v>
      </c>
      <c r="B4061" s="295">
        <v>1173.6400000000001</v>
      </c>
      <c r="D4061" s="296" t="s">
        <v>10781</v>
      </c>
      <c r="E4061" s="297">
        <v>1173.6400000000001</v>
      </c>
    </row>
    <row r="4062" spans="1:5" ht="14.4" x14ac:dyDescent="0.3">
      <c r="A4062" s="294" t="s">
        <v>3590</v>
      </c>
      <c r="B4062" s="295">
        <v>12959</v>
      </c>
      <c r="D4062" s="296" t="s">
        <v>9588</v>
      </c>
      <c r="E4062" s="297">
        <v>12959</v>
      </c>
    </row>
    <row r="4063" spans="1:5" ht="14.4" x14ac:dyDescent="0.3">
      <c r="A4063" s="294" t="s">
        <v>4452</v>
      </c>
      <c r="B4063" s="295">
        <v>221480</v>
      </c>
      <c r="D4063" s="296" t="s">
        <v>9589</v>
      </c>
      <c r="E4063" s="297">
        <v>221480</v>
      </c>
    </row>
    <row r="4064" spans="1:5" ht="14.4" x14ac:dyDescent="0.3">
      <c r="A4064" s="294" t="s">
        <v>4496</v>
      </c>
      <c r="B4064" s="295">
        <v>1480</v>
      </c>
      <c r="D4064" s="296" t="s">
        <v>10782</v>
      </c>
      <c r="E4064" s="297">
        <v>1480</v>
      </c>
    </row>
    <row r="4065" spans="1:5" ht="14.4" x14ac:dyDescent="0.3">
      <c r="A4065" s="294" t="s">
        <v>4453</v>
      </c>
      <c r="B4065" s="295">
        <v>3031.35</v>
      </c>
      <c r="D4065" s="296" t="s">
        <v>10783</v>
      </c>
      <c r="E4065" s="297">
        <v>3031.35</v>
      </c>
    </row>
    <row r="4066" spans="1:5" ht="14.4" x14ac:dyDescent="0.3">
      <c r="A4066" s="294" t="s">
        <v>4454</v>
      </c>
      <c r="B4066" s="295">
        <v>6405</v>
      </c>
      <c r="D4066" s="296" t="s">
        <v>10784</v>
      </c>
      <c r="E4066" s="297">
        <v>6405</v>
      </c>
    </row>
    <row r="4067" spans="1:5" ht="14.4" x14ac:dyDescent="0.3">
      <c r="A4067" s="294" t="s">
        <v>4455</v>
      </c>
      <c r="B4067" s="295">
        <v>29920</v>
      </c>
      <c r="D4067" s="296" t="s">
        <v>10785</v>
      </c>
      <c r="E4067" s="297">
        <v>29920</v>
      </c>
    </row>
    <row r="4068" spans="1:5" ht="14.4" x14ac:dyDescent="0.3">
      <c r="A4068" s="294" t="s">
        <v>4456</v>
      </c>
      <c r="B4068" s="295">
        <v>2281</v>
      </c>
      <c r="D4068" s="296" t="s">
        <v>10786</v>
      </c>
      <c r="E4068" s="297">
        <v>2281</v>
      </c>
    </row>
    <row r="4069" spans="1:5" ht="14.4" x14ac:dyDescent="0.3">
      <c r="A4069" s="294" t="s">
        <v>3591</v>
      </c>
      <c r="B4069" s="295">
        <v>82082.22</v>
      </c>
      <c r="D4069" s="296" t="s">
        <v>9590</v>
      </c>
      <c r="E4069" s="297">
        <v>82082.22</v>
      </c>
    </row>
    <row r="4070" spans="1:5" ht="14.4" x14ac:dyDescent="0.3">
      <c r="A4070" s="294" t="s">
        <v>4457</v>
      </c>
      <c r="B4070" s="295">
        <v>23520</v>
      </c>
      <c r="D4070" s="296" t="s">
        <v>10787</v>
      </c>
      <c r="E4070" s="297">
        <v>23520</v>
      </c>
    </row>
    <row r="4071" spans="1:5" ht="14.4" x14ac:dyDescent="0.3">
      <c r="A4071" s="294" t="s">
        <v>4497</v>
      </c>
      <c r="B4071" s="295">
        <v>1383</v>
      </c>
      <c r="D4071" s="296" t="s">
        <v>10788</v>
      </c>
      <c r="E4071" s="297">
        <v>1383</v>
      </c>
    </row>
    <row r="4072" spans="1:5" ht="14.4" x14ac:dyDescent="0.3">
      <c r="A4072" s="294" t="s">
        <v>4498</v>
      </c>
      <c r="B4072" s="295">
        <v>6919</v>
      </c>
      <c r="D4072" s="296" t="s">
        <v>10789</v>
      </c>
      <c r="E4072" s="297">
        <v>6919</v>
      </c>
    </row>
    <row r="4073" spans="1:5" ht="14.4" x14ac:dyDescent="0.3">
      <c r="A4073" s="294" t="s">
        <v>4458</v>
      </c>
      <c r="B4073" s="295">
        <v>4463</v>
      </c>
      <c r="D4073" s="296" t="s">
        <v>10790</v>
      </c>
      <c r="E4073" s="297">
        <v>4463</v>
      </c>
    </row>
    <row r="4074" spans="1:5" ht="14.4" x14ac:dyDescent="0.3">
      <c r="A4074" s="294" t="s">
        <v>4459</v>
      </c>
      <c r="B4074" s="295">
        <v>51619</v>
      </c>
      <c r="D4074" s="296" t="s">
        <v>10791</v>
      </c>
      <c r="E4074" s="297">
        <v>51619</v>
      </c>
    </row>
    <row r="4075" spans="1:5" ht="14.4" x14ac:dyDescent="0.3">
      <c r="A4075" s="294" t="s">
        <v>4499</v>
      </c>
      <c r="B4075" s="295">
        <v>3777</v>
      </c>
      <c r="D4075" s="296" t="s">
        <v>10792</v>
      </c>
      <c r="E4075" s="297">
        <v>3777</v>
      </c>
    </row>
    <row r="4076" spans="1:5" ht="14.4" x14ac:dyDescent="0.3">
      <c r="A4076" s="294" t="s">
        <v>3592</v>
      </c>
      <c r="B4076" s="295">
        <v>13889</v>
      </c>
      <c r="D4076" s="296" t="s">
        <v>9591</v>
      </c>
      <c r="E4076" s="297">
        <v>13889</v>
      </c>
    </row>
    <row r="4077" spans="1:5" ht="14.4" x14ac:dyDescent="0.3">
      <c r="A4077" s="294" t="s">
        <v>4500</v>
      </c>
      <c r="B4077" s="295">
        <v>1891</v>
      </c>
      <c r="D4077" s="296" t="s">
        <v>10793</v>
      </c>
      <c r="E4077" s="297">
        <v>1891</v>
      </c>
    </row>
    <row r="4078" spans="1:5" ht="14.4" x14ac:dyDescent="0.3">
      <c r="A4078" s="294" t="s">
        <v>4460</v>
      </c>
      <c r="B4078" s="295">
        <v>19822</v>
      </c>
      <c r="D4078" s="296" t="s">
        <v>10794</v>
      </c>
      <c r="E4078" s="297">
        <v>19822</v>
      </c>
    </row>
    <row r="4079" spans="1:5" ht="14.4" x14ac:dyDescent="0.3">
      <c r="A4079" s="294" t="s">
        <v>4501</v>
      </c>
      <c r="B4079" s="295">
        <v>5074</v>
      </c>
      <c r="D4079" s="296" t="s">
        <v>10795</v>
      </c>
      <c r="E4079" s="297">
        <v>5074</v>
      </c>
    </row>
    <row r="4080" spans="1:5" ht="14.4" x14ac:dyDescent="0.3">
      <c r="A4080" s="294" t="s">
        <v>4461</v>
      </c>
      <c r="B4080" s="295">
        <v>15464</v>
      </c>
      <c r="D4080" s="296" t="s">
        <v>10796</v>
      </c>
      <c r="E4080" s="297">
        <v>15464</v>
      </c>
    </row>
    <row r="4081" spans="1:5" ht="14.4" x14ac:dyDescent="0.3">
      <c r="A4081" s="294" t="s">
        <v>4502</v>
      </c>
      <c r="B4081" s="295">
        <v>7179</v>
      </c>
      <c r="D4081" s="296" t="s">
        <v>10797</v>
      </c>
      <c r="E4081" s="297">
        <v>7179</v>
      </c>
    </row>
    <row r="4082" spans="1:5" ht="14.4" x14ac:dyDescent="0.3">
      <c r="A4082" s="294" t="s">
        <v>3593</v>
      </c>
      <c r="B4082" s="295">
        <v>17578</v>
      </c>
      <c r="D4082" s="296" t="s">
        <v>9592</v>
      </c>
      <c r="E4082" s="297">
        <v>17578</v>
      </c>
    </row>
    <row r="4083" spans="1:5" ht="14.4" x14ac:dyDescent="0.3">
      <c r="A4083" s="294" t="s">
        <v>4462</v>
      </c>
      <c r="B4083" s="295">
        <v>9911</v>
      </c>
      <c r="D4083" s="296" t="s">
        <v>10798</v>
      </c>
      <c r="E4083" s="297">
        <v>9911</v>
      </c>
    </row>
    <row r="4084" spans="1:5" ht="14.4" x14ac:dyDescent="0.3">
      <c r="A4084" s="294" t="s">
        <v>3594</v>
      </c>
      <c r="B4084" s="295">
        <v>10977</v>
      </c>
      <c r="D4084" s="296" t="s">
        <v>9593</v>
      </c>
      <c r="E4084" s="297">
        <v>10977</v>
      </c>
    </row>
    <row r="4085" spans="1:5" ht="14.4" x14ac:dyDescent="0.3">
      <c r="A4085" s="294" t="s">
        <v>4463</v>
      </c>
      <c r="B4085" s="295">
        <v>518925</v>
      </c>
      <c r="D4085" s="296" t="s">
        <v>10799</v>
      </c>
      <c r="E4085" s="297">
        <v>518925</v>
      </c>
    </row>
    <row r="4086" spans="1:5" ht="14.4" x14ac:dyDescent="0.3">
      <c r="A4086" s="294" t="s">
        <v>4503</v>
      </c>
      <c r="B4086" s="295">
        <v>4204</v>
      </c>
      <c r="D4086" s="296" t="s">
        <v>10800</v>
      </c>
      <c r="E4086" s="297">
        <v>4204</v>
      </c>
    </row>
    <row r="4087" spans="1:5" ht="14.4" x14ac:dyDescent="0.3">
      <c r="A4087" s="294" t="s">
        <v>4504</v>
      </c>
      <c r="B4087" s="295">
        <v>510</v>
      </c>
      <c r="D4087" s="296" t="s">
        <v>10801</v>
      </c>
      <c r="E4087" s="297">
        <v>510</v>
      </c>
    </row>
    <row r="4088" spans="1:5" ht="14.4" x14ac:dyDescent="0.3">
      <c r="A4088" s="294" t="s">
        <v>4505</v>
      </c>
      <c r="B4088" s="295">
        <v>3422</v>
      </c>
      <c r="D4088" s="296" t="s">
        <v>10802</v>
      </c>
      <c r="E4088" s="297">
        <v>3422</v>
      </c>
    </row>
    <row r="4089" spans="1:5" ht="14.4" x14ac:dyDescent="0.3">
      <c r="A4089" s="294" t="s">
        <v>4464</v>
      </c>
      <c r="B4089" s="295">
        <v>17017</v>
      </c>
      <c r="D4089" s="296" t="s">
        <v>10803</v>
      </c>
      <c r="E4089" s="297">
        <v>17017</v>
      </c>
    </row>
    <row r="4090" spans="1:5" ht="14.4" x14ac:dyDescent="0.3">
      <c r="A4090" s="294" t="s">
        <v>3595</v>
      </c>
      <c r="B4090" s="295">
        <v>26180</v>
      </c>
      <c r="D4090" s="296" t="s">
        <v>9594</v>
      </c>
      <c r="E4090" s="297">
        <v>26180</v>
      </c>
    </row>
    <row r="4091" spans="1:5" ht="14.4" x14ac:dyDescent="0.3">
      <c r="A4091" s="294" t="s">
        <v>4465</v>
      </c>
      <c r="B4091" s="295">
        <v>31300</v>
      </c>
      <c r="D4091" s="296" t="s">
        <v>10804</v>
      </c>
      <c r="E4091" s="297">
        <v>31300</v>
      </c>
    </row>
    <row r="4092" spans="1:5" ht="14.4" x14ac:dyDescent="0.3">
      <c r="A4092" s="294" t="s">
        <v>4466</v>
      </c>
      <c r="B4092" s="295">
        <v>19822</v>
      </c>
      <c r="D4092" s="296" t="s">
        <v>10805</v>
      </c>
      <c r="E4092" s="297">
        <v>19822</v>
      </c>
    </row>
    <row r="4093" spans="1:5" ht="14.4" x14ac:dyDescent="0.3">
      <c r="A4093" s="294" t="s">
        <v>4506</v>
      </c>
      <c r="B4093" s="295">
        <v>1024</v>
      </c>
      <c r="D4093" s="296" t="s">
        <v>10806</v>
      </c>
      <c r="E4093" s="297">
        <v>1024</v>
      </c>
    </row>
    <row r="4094" spans="1:5" ht="14.4" x14ac:dyDescent="0.3">
      <c r="A4094" s="294" t="s">
        <v>65317</v>
      </c>
      <c r="B4094" s="295">
        <v>0</v>
      </c>
      <c r="D4094" s="296" t="s">
        <v>66014</v>
      </c>
      <c r="E4094" s="297">
        <v>0</v>
      </c>
    </row>
    <row r="4095" spans="1:5" ht="14.4" x14ac:dyDescent="0.3">
      <c r="A4095" s="294" t="s">
        <v>4467</v>
      </c>
      <c r="B4095" s="295">
        <v>26180</v>
      </c>
      <c r="D4095" s="296" t="s">
        <v>10807</v>
      </c>
      <c r="E4095" s="297">
        <v>26180</v>
      </c>
    </row>
    <row r="4096" spans="1:5" ht="14.4" x14ac:dyDescent="0.3">
      <c r="A4096" s="294" t="s">
        <v>4468</v>
      </c>
      <c r="B4096" s="295">
        <v>29920</v>
      </c>
      <c r="D4096" s="296" t="s">
        <v>10808</v>
      </c>
      <c r="E4096" s="297">
        <v>29920</v>
      </c>
    </row>
    <row r="4097" spans="1:5" ht="14.4" x14ac:dyDescent="0.3">
      <c r="A4097" s="294" t="s">
        <v>3596</v>
      </c>
      <c r="B4097" s="295">
        <v>22814</v>
      </c>
      <c r="D4097" s="296" t="s">
        <v>9595</v>
      </c>
      <c r="E4097" s="297">
        <v>22814</v>
      </c>
    </row>
    <row r="4098" spans="1:5" ht="14.4" x14ac:dyDescent="0.3">
      <c r="A4098" s="294" t="s">
        <v>4507</v>
      </c>
      <c r="B4098" s="295">
        <v>2431</v>
      </c>
      <c r="D4098" s="296" t="s">
        <v>10809</v>
      </c>
      <c r="E4098" s="297">
        <v>2431</v>
      </c>
    </row>
    <row r="4099" spans="1:5" ht="14.4" x14ac:dyDescent="0.3">
      <c r="A4099" s="294" t="s">
        <v>4469</v>
      </c>
      <c r="B4099" s="295">
        <v>43700</v>
      </c>
      <c r="D4099" s="296" t="s">
        <v>10810</v>
      </c>
      <c r="E4099" s="297">
        <v>43700</v>
      </c>
    </row>
    <row r="4100" spans="1:5" ht="14.4" x14ac:dyDescent="0.3">
      <c r="A4100" s="294" t="s">
        <v>4470</v>
      </c>
      <c r="B4100" s="295">
        <v>2244</v>
      </c>
      <c r="D4100" s="296" t="s">
        <v>10811</v>
      </c>
      <c r="E4100" s="297">
        <v>2244</v>
      </c>
    </row>
    <row r="4101" spans="1:5" ht="14.4" x14ac:dyDescent="0.3">
      <c r="A4101" s="294" t="s">
        <v>4508</v>
      </c>
      <c r="B4101" s="295">
        <v>2784</v>
      </c>
      <c r="D4101" s="296" t="s">
        <v>10812</v>
      </c>
      <c r="E4101" s="297">
        <v>2784</v>
      </c>
    </row>
    <row r="4102" spans="1:5" ht="14.4" x14ac:dyDescent="0.3">
      <c r="A4102" s="294" t="s">
        <v>4471</v>
      </c>
      <c r="B4102" s="295">
        <v>77462</v>
      </c>
      <c r="D4102" s="296" t="s">
        <v>10813</v>
      </c>
      <c r="E4102" s="297">
        <v>77462</v>
      </c>
    </row>
    <row r="4103" spans="1:5" ht="14.4" x14ac:dyDescent="0.3">
      <c r="A4103" s="294" t="s">
        <v>3597</v>
      </c>
      <c r="B4103" s="295">
        <v>4618</v>
      </c>
      <c r="D4103" s="296" t="s">
        <v>9596</v>
      </c>
      <c r="E4103" s="297">
        <v>4618</v>
      </c>
    </row>
    <row r="4104" spans="1:5" ht="14.4" x14ac:dyDescent="0.3">
      <c r="A4104" s="294" t="s">
        <v>4472</v>
      </c>
      <c r="B4104" s="295">
        <v>66362</v>
      </c>
      <c r="D4104" s="296" t="s">
        <v>10814</v>
      </c>
      <c r="E4104" s="297">
        <v>66362</v>
      </c>
    </row>
    <row r="4105" spans="1:5" ht="14.4" x14ac:dyDescent="0.3">
      <c r="A4105" s="294" t="s">
        <v>4473</v>
      </c>
      <c r="B4105" s="295">
        <v>3303.29</v>
      </c>
      <c r="D4105" s="296" t="s">
        <v>10815</v>
      </c>
      <c r="E4105" s="297">
        <v>3303.29</v>
      </c>
    </row>
    <row r="4106" spans="1:5" ht="14.4" x14ac:dyDescent="0.3">
      <c r="A4106" s="294" t="s">
        <v>4474</v>
      </c>
      <c r="B4106" s="295">
        <v>13613</v>
      </c>
      <c r="D4106" s="296" t="s">
        <v>10816</v>
      </c>
      <c r="E4106" s="297">
        <v>13613</v>
      </c>
    </row>
    <row r="4107" spans="1:5" ht="14.4" x14ac:dyDescent="0.3">
      <c r="A4107" s="294" t="s">
        <v>65318</v>
      </c>
      <c r="B4107" s="295">
        <v>0</v>
      </c>
      <c r="D4107" s="296" t="s">
        <v>66015</v>
      </c>
      <c r="E4107" s="297">
        <v>0</v>
      </c>
    </row>
    <row r="4108" spans="1:5" ht="14.4" x14ac:dyDescent="0.3">
      <c r="A4108" s="294" t="s">
        <v>4475</v>
      </c>
      <c r="B4108" s="295">
        <v>29545.79</v>
      </c>
      <c r="D4108" s="296" t="s">
        <v>10817</v>
      </c>
      <c r="E4108" s="297">
        <v>29545.79</v>
      </c>
    </row>
    <row r="4109" spans="1:5" ht="14.4" x14ac:dyDescent="0.3">
      <c r="A4109" s="294" t="s">
        <v>4476</v>
      </c>
      <c r="B4109" s="295">
        <v>66946</v>
      </c>
      <c r="D4109" s="296" t="s">
        <v>10818</v>
      </c>
      <c r="E4109" s="297">
        <v>66946</v>
      </c>
    </row>
    <row r="4110" spans="1:5" ht="14.4" x14ac:dyDescent="0.3">
      <c r="A4110" s="294" t="s">
        <v>3598</v>
      </c>
      <c r="B4110" s="295">
        <v>37400</v>
      </c>
      <c r="D4110" s="296" t="s">
        <v>9597</v>
      </c>
      <c r="E4110" s="297">
        <v>37400</v>
      </c>
    </row>
    <row r="4111" spans="1:5" ht="14.4" x14ac:dyDescent="0.3">
      <c r="A4111" s="294" t="s">
        <v>4509</v>
      </c>
      <c r="B4111" s="295">
        <v>1348</v>
      </c>
      <c r="D4111" s="296" t="s">
        <v>10819</v>
      </c>
      <c r="E4111" s="297">
        <v>1348</v>
      </c>
    </row>
    <row r="4112" spans="1:5" ht="14.4" x14ac:dyDescent="0.3">
      <c r="A4112" s="294" t="s">
        <v>4477</v>
      </c>
      <c r="B4112" s="295">
        <v>5400</v>
      </c>
      <c r="D4112" s="296" t="s">
        <v>10820</v>
      </c>
      <c r="E4112" s="297">
        <v>5400</v>
      </c>
    </row>
    <row r="4113" spans="1:5" ht="14.4" x14ac:dyDescent="0.3">
      <c r="A4113" s="294" t="s">
        <v>4478</v>
      </c>
      <c r="B4113" s="295">
        <v>14672</v>
      </c>
      <c r="D4113" s="296" t="s">
        <v>10821</v>
      </c>
      <c r="E4113" s="297">
        <v>14672</v>
      </c>
    </row>
    <row r="4114" spans="1:5" ht="14.4" x14ac:dyDescent="0.3">
      <c r="A4114" s="294" t="s">
        <v>3599</v>
      </c>
      <c r="B4114" s="295">
        <v>14118.94</v>
      </c>
      <c r="D4114" s="296" t="s">
        <v>9598</v>
      </c>
      <c r="E4114" s="297">
        <v>14118.94</v>
      </c>
    </row>
    <row r="4115" spans="1:5" ht="14.4" x14ac:dyDescent="0.3">
      <c r="A4115" s="294" t="s">
        <v>4510</v>
      </c>
      <c r="B4115" s="295">
        <v>3268</v>
      </c>
      <c r="D4115" s="296" t="s">
        <v>10822</v>
      </c>
      <c r="E4115" s="297">
        <v>3268</v>
      </c>
    </row>
    <row r="4116" spans="1:5" ht="14.4" x14ac:dyDescent="0.3">
      <c r="A4116" s="294" t="s">
        <v>3600</v>
      </c>
      <c r="B4116" s="295">
        <v>25993</v>
      </c>
      <c r="D4116" s="296" t="s">
        <v>9599</v>
      </c>
      <c r="E4116" s="297">
        <v>25993</v>
      </c>
    </row>
    <row r="4117" spans="1:5" ht="14.4" x14ac:dyDescent="0.3">
      <c r="A4117" s="294" t="s">
        <v>4479</v>
      </c>
      <c r="B4117" s="295">
        <v>4951</v>
      </c>
      <c r="D4117" s="296" t="s">
        <v>10823</v>
      </c>
      <c r="E4117" s="297">
        <v>4951</v>
      </c>
    </row>
    <row r="4118" spans="1:5" ht="14.4" x14ac:dyDescent="0.3">
      <c r="A4118" s="294" t="s">
        <v>3601</v>
      </c>
      <c r="B4118" s="295">
        <v>1785</v>
      </c>
      <c r="D4118" s="296" t="s">
        <v>9600</v>
      </c>
      <c r="E4118" s="297">
        <v>1785</v>
      </c>
    </row>
    <row r="4119" spans="1:5" ht="14.4" x14ac:dyDescent="0.3">
      <c r="A4119" s="294" t="s">
        <v>4480</v>
      </c>
      <c r="B4119" s="295">
        <v>134640</v>
      </c>
      <c r="D4119" s="296" t="s">
        <v>10824</v>
      </c>
      <c r="E4119" s="297">
        <v>134640</v>
      </c>
    </row>
    <row r="4120" spans="1:5" ht="14.4" x14ac:dyDescent="0.3">
      <c r="A4120" s="294" t="s">
        <v>4511</v>
      </c>
      <c r="B4120" s="295">
        <v>7106</v>
      </c>
      <c r="D4120" s="296" t="s">
        <v>10825</v>
      </c>
      <c r="E4120" s="297">
        <v>7106</v>
      </c>
    </row>
    <row r="4121" spans="1:5" ht="14.4" x14ac:dyDescent="0.3">
      <c r="A4121" s="294" t="s">
        <v>65319</v>
      </c>
      <c r="B4121" s="295">
        <v>0</v>
      </c>
      <c r="D4121" s="296" t="s">
        <v>66016</v>
      </c>
      <c r="E4121" s="297">
        <v>0</v>
      </c>
    </row>
    <row r="4122" spans="1:5" ht="14.4" x14ac:dyDescent="0.3">
      <c r="A4122" s="294" t="s">
        <v>65320</v>
      </c>
      <c r="B4122" s="295">
        <v>0</v>
      </c>
      <c r="D4122" s="296" t="s">
        <v>66017</v>
      </c>
      <c r="E4122" s="297">
        <v>0</v>
      </c>
    </row>
    <row r="4123" spans="1:5" ht="14.4" x14ac:dyDescent="0.3">
      <c r="A4123" s="294" t="s">
        <v>4512</v>
      </c>
      <c r="B4123" s="295">
        <v>1422</v>
      </c>
      <c r="D4123" s="296" t="s">
        <v>10826</v>
      </c>
      <c r="E4123" s="297">
        <v>1422</v>
      </c>
    </row>
    <row r="4124" spans="1:5" ht="14.4" x14ac:dyDescent="0.3">
      <c r="A4124" s="294" t="s">
        <v>4481</v>
      </c>
      <c r="B4124" s="295">
        <v>545138</v>
      </c>
      <c r="D4124" s="296" t="s">
        <v>10827</v>
      </c>
      <c r="E4124" s="297">
        <v>545138</v>
      </c>
    </row>
    <row r="4125" spans="1:5" ht="14.4" x14ac:dyDescent="0.3">
      <c r="A4125" s="294" t="s">
        <v>65321</v>
      </c>
      <c r="B4125" s="295">
        <v>0</v>
      </c>
      <c r="D4125" s="296" t="s">
        <v>66018</v>
      </c>
      <c r="E4125" s="297">
        <v>0</v>
      </c>
    </row>
    <row r="4126" spans="1:5" ht="14.4" x14ac:dyDescent="0.3">
      <c r="A4126" s="294" t="s">
        <v>65322</v>
      </c>
      <c r="B4126" s="295">
        <v>0</v>
      </c>
      <c r="D4126" s="296" t="s">
        <v>66019</v>
      </c>
      <c r="E4126" s="297">
        <v>0</v>
      </c>
    </row>
    <row r="4127" spans="1:5" ht="14.4" x14ac:dyDescent="0.3">
      <c r="A4127" s="294" t="s">
        <v>4482</v>
      </c>
      <c r="B4127" s="295">
        <v>6803</v>
      </c>
      <c r="D4127" s="296" t="s">
        <v>10828</v>
      </c>
      <c r="E4127" s="297">
        <v>6803</v>
      </c>
    </row>
    <row r="4128" spans="1:5" ht="14.4" x14ac:dyDescent="0.3">
      <c r="A4128" s="294" t="s">
        <v>4513</v>
      </c>
      <c r="B4128" s="295">
        <v>780</v>
      </c>
      <c r="D4128" s="296" t="s">
        <v>10829</v>
      </c>
      <c r="E4128" s="297">
        <v>780</v>
      </c>
    </row>
    <row r="4129" spans="1:5" ht="14.4" x14ac:dyDescent="0.3">
      <c r="A4129" s="294" t="s">
        <v>4483</v>
      </c>
      <c r="B4129" s="295">
        <v>14328</v>
      </c>
      <c r="D4129" s="296" t="s">
        <v>10830</v>
      </c>
      <c r="E4129" s="297">
        <v>14328</v>
      </c>
    </row>
    <row r="4130" spans="1:5" ht="14.4" x14ac:dyDescent="0.3">
      <c r="A4130" s="294" t="s">
        <v>4484</v>
      </c>
      <c r="B4130" s="295">
        <v>9350</v>
      </c>
      <c r="D4130" s="296" t="s">
        <v>10831</v>
      </c>
      <c r="E4130" s="297">
        <v>9350</v>
      </c>
    </row>
    <row r="4131" spans="1:5" ht="14.4" x14ac:dyDescent="0.3">
      <c r="A4131" s="294" t="s">
        <v>4514</v>
      </c>
      <c r="B4131" s="295">
        <v>6915</v>
      </c>
      <c r="D4131" s="296" t="s">
        <v>10832</v>
      </c>
      <c r="E4131" s="297">
        <v>6915</v>
      </c>
    </row>
    <row r="4132" spans="1:5" ht="14.4" x14ac:dyDescent="0.3">
      <c r="A4132" s="294" t="s">
        <v>4515</v>
      </c>
      <c r="B4132" s="295">
        <v>3944</v>
      </c>
      <c r="D4132" s="296" t="s">
        <v>10833</v>
      </c>
      <c r="E4132" s="297">
        <v>3944</v>
      </c>
    </row>
    <row r="4133" spans="1:5" ht="14.4" x14ac:dyDescent="0.3">
      <c r="A4133" s="294" t="s">
        <v>4485</v>
      </c>
      <c r="B4133" s="295">
        <v>22159</v>
      </c>
      <c r="D4133" s="296" t="s">
        <v>10834</v>
      </c>
      <c r="E4133" s="297">
        <v>22159</v>
      </c>
    </row>
    <row r="4134" spans="1:5" ht="14.4" x14ac:dyDescent="0.3">
      <c r="A4134" s="294" t="s">
        <v>4486</v>
      </c>
      <c r="B4134" s="295">
        <v>51540</v>
      </c>
      <c r="D4134" s="296" t="s">
        <v>10835</v>
      </c>
      <c r="E4134" s="297">
        <v>51540</v>
      </c>
    </row>
    <row r="4135" spans="1:5" ht="14.4" x14ac:dyDescent="0.3">
      <c r="A4135" s="294" t="s">
        <v>4487</v>
      </c>
      <c r="B4135" s="295">
        <v>19074</v>
      </c>
      <c r="D4135" s="296" t="s">
        <v>10836</v>
      </c>
      <c r="E4135" s="297">
        <v>19074</v>
      </c>
    </row>
    <row r="4136" spans="1:5" ht="14.4" x14ac:dyDescent="0.3">
      <c r="A4136" s="294" t="s">
        <v>5143</v>
      </c>
      <c r="B4136" s="295">
        <v>12121</v>
      </c>
      <c r="D4136" s="296" t="s">
        <v>10837</v>
      </c>
      <c r="E4136" s="297">
        <v>12121</v>
      </c>
    </row>
    <row r="4137" spans="1:5" ht="14.4" x14ac:dyDescent="0.3">
      <c r="A4137" s="294" t="s">
        <v>65323</v>
      </c>
      <c r="B4137" s="295">
        <v>0</v>
      </c>
      <c r="D4137" s="296" t="s">
        <v>66020</v>
      </c>
      <c r="E4137" s="297">
        <v>0</v>
      </c>
    </row>
    <row r="4138" spans="1:5" ht="14.4" x14ac:dyDescent="0.3">
      <c r="A4138" s="294" t="s">
        <v>5057</v>
      </c>
      <c r="B4138" s="295">
        <v>137626.34</v>
      </c>
      <c r="D4138" s="296" t="s">
        <v>10838</v>
      </c>
      <c r="E4138" s="297">
        <v>137626.34</v>
      </c>
    </row>
    <row r="4139" spans="1:5" ht="14.4" x14ac:dyDescent="0.3">
      <c r="A4139" s="294" t="s">
        <v>3602</v>
      </c>
      <c r="B4139" s="295">
        <v>40385</v>
      </c>
      <c r="D4139" s="296" t="s">
        <v>9601</v>
      </c>
      <c r="E4139" s="297">
        <v>40385</v>
      </c>
    </row>
    <row r="4140" spans="1:5" ht="14.4" x14ac:dyDescent="0.3">
      <c r="A4140" s="294" t="s">
        <v>5058</v>
      </c>
      <c r="B4140" s="295">
        <v>6142.98</v>
      </c>
      <c r="D4140" s="296" t="s">
        <v>10839</v>
      </c>
      <c r="E4140" s="297">
        <v>6142.98</v>
      </c>
    </row>
    <row r="4141" spans="1:5" ht="14.4" x14ac:dyDescent="0.3">
      <c r="A4141" s="294" t="s">
        <v>5059</v>
      </c>
      <c r="B4141" s="295">
        <v>33550</v>
      </c>
      <c r="D4141" s="296" t="s">
        <v>10840</v>
      </c>
      <c r="E4141" s="297">
        <v>33550</v>
      </c>
    </row>
    <row r="4142" spans="1:5" ht="14.4" x14ac:dyDescent="0.3">
      <c r="A4142" s="294" t="s">
        <v>5060</v>
      </c>
      <c r="B4142" s="295">
        <v>20056</v>
      </c>
      <c r="D4142" s="296" t="s">
        <v>10841</v>
      </c>
      <c r="E4142" s="297">
        <v>20056</v>
      </c>
    </row>
    <row r="4143" spans="1:5" ht="14.4" x14ac:dyDescent="0.3">
      <c r="A4143" s="294" t="s">
        <v>5061</v>
      </c>
      <c r="B4143" s="295">
        <v>16088</v>
      </c>
      <c r="D4143" s="296" t="s">
        <v>10842</v>
      </c>
      <c r="E4143" s="297">
        <v>16088</v>
      </c>
    </row>
    <row r="4144" spans="1:5" ht="14.4" x14ac:dyDescent="0.3">
      <c r="A4144" s="294" t="s">
        <v>5062</v>
      </c>
      <c r="B4144" s="295">
        <v>41900</v>
      </c>
      <c r="D4144" s="296" t="s">
        <v>10843</v>
      </c>
      <c r="E4144" s="297">
        <v>41900</v>
      </c>
    </row>
    <row r="4145" spans="1:5" ht="14.4" x14ac:dyDescent="0.3">
      <c r="A4145" s="294" t="s">
        <v>5063</v>
      </c>
      <c r="B4145" s="295">
        <v>18966</v>
      </c>
      <c r="D4145" s="296" t="s">
        <v>10844</v>
      </c>
      <c r="E4145" s="297">
        <v>18966</v>
      </c>
    </row>
    <row r="4146" spans="1:5" ht="14.4" x14ac:dyDescent="0.3">
      <c r="A4146" s="294" t="s">
        <v>5064</v>
      </c>
      <c r="B4146" s="295">
        <v>34793</v>
      </c>
      <c r="D4146" s="296" t="s">
        <v>10845</v>
      </c>
      <c r="E4146" s="297">
        <v>34793</v>
      </c>
    </row>
    <row r="4147" spans="1:5" ht="14.4" x14ac:dyDescent="0.3">
      <c r="A4147" s="294" t="s">
        <v>5144</v>
      </c>
      <c r="B4147" s="295">
        <v>3314</v>
      </c>
      <c r="D4147" s="296" t="s">
        <v>10846</v>
      </c>
      <c r="E4147" s="297">
        <v>3314</v>
      </c>
    </row>
    <row r="4148" spans="1:5" ht="14.4" x14ac:dyDescent="0.3">
      <c r="A4148" s="294" t="s">
        <v>5065</v>
      </c>
      <c r="B4148" s="295">
        <v>78175</v>
      </c>
      <c r="D4148" s="296" t="s">
        <v>10847</v>
      </c>
      <c r="E4148" s="297">
        <v>78175</v>
      </c>
    </row>
    <row r="4149" spans="1:5" ht="14.4" x14ac:dyDescent="0.3">
      <c r="A4149" s="294" t="s">
        <v>5145</v>
      </c>
      <c r="B4149" s="295">
        <v>5058</v>
      </c>
      <c r="D4149" s="296" t="s">
        <v>10848</v>
      </c>
      <c r="E4149" s="297">
        <v>5058</v>
      </c>
    </row>
    <row r="4150" spans="1:5" ht="14.4" x14ac:dyDescent="0.3">
      <c r="A4150" s="294" t="s">
        <v>5146</v>
      </c>
      <c r="B4150" s="295">
        <v>1526</v>
      </c>
      <c r="D4150" s="296" t="s">
        <v>10849</v>
      </c>
      <c r="E4150" s="297">
        <v>1526</v>
      </c>
    </row>
    <row r="4151" spans="1:5" ht="14.4" x14ac:dyDescent="0.3">
      <c r="A4151" s="294" t="s">
        <v>5066</v>
      </c>
      <c r="B4151" s="295">
        <v>142921</v>
      </c>
      <c r="D4151" s="296" t="s">
        <v>10850</v>
      </c>
      <c r="E4151" s="297">
        <v>142921</v>
      </c>
    </row>
    <row r="4152" spans="1:5" ht="14.4" x14ac:dyDescent="0.3">
      <c r="A4152" s="294" t="s">
        <v>5067</v>
      </c>
      <c r="B4152" s="295">
        <v>23021</v>
      </c>
      <c r="D4152" s="296" t="s">
        <v>10851</v>
      </c>
      <c r="E4152" s="297">
        <v>23021</v>
      </c>
    </row>
    <row r="4153" spans="1:5" ht="14.4" x14ac:dyDescent="0.3">
      <c r="A4153" s="294" t="s">
        <v>5147</v>
      </c>
      <c r="B4153" s="295">
        <v>2616</v>
      </c>
      <c r="D4153" s="296" t="s">
        <v>10852</v>
      </c>
      <c r="E4153" s="297">
        <v>2616</v>
      </c>
    </row>
    <row r="4154" spans="1:5" ht="14.4" x14ac:dyDescent="0.3">
      <c r="A4154" s="294" t="s">
        <v>5148</v>
      </c>
      <c r="B4154" s="295">
        <v>6060</v>
      </c>
      <c r="D4154" s="296" t="s">
        <v>10853</v>
      </c>
      <c r="E4154" s="297">
        <v>6060</v>
      </c>
    </row>
    <row r="4155" spans="1:5" ht="14.4" x14ac:dyDescent="0.3">
      <c r="A4155" s="294" t="s">
        <v>5149</v>
      </c>
      <c r="B4155" s="295">
        <v>3357</v>
      </c>
      <c r="D4155" s="296" t="s">
        <v>10854</v>
      </c>
      <c r="E4155" s="297">
        <v>3357</v>
      </c>
    </row>
    <row r="4156" spans="1:5" ht="14.4" x14ac:dyDescent="0.3">
      <c r="A4156" s="294" t="s">
        <v>5150</v>
      </c>
      <c r="B4156" s="295">
        <v>1046</v>
      </c>
      <c r="D4156" s="296" t="s">
        <v>10855</v>
      </c>
      <c r="E4156" s="297">
        <v>1046</v>
      </c>
    </row>
    <row r="4157" spans="1:5" ht="14.4" x14ac:dyDescent="0.3">
      <c r="A4157" s="294" t="s">
        <v>5068</v>
      </c>
      <c r="B4157" s="295">
        <v>126549</v>
      </c>
      <c r="D4157" s="296" t="s">
        <v>10856</v>
      </c>
      <c r="E4157" s="297">
        <v>126549</v>
      </c>
    </row>
    <row r="4158" spans="1:5" ht="14.4" x14ac:dyDescent="0.3">
      <c r="A4158" s="294" t="s">
        <v>5151</v>
      </c>
      <c r="B4158" s="295">
        <v>2049</v>
      </c>
      <c r="D4158" s="296" t="s">
        <v>10857</v>
      </c>
      <c r="E4158" s="297">
        <v>2049</v>
      </c>
    </row>
    <row r="4159" spans="1:5" ht="14.4" x14ac:dyDescent="0.3">
      <c r="A4159" s="294" t="s">
        <v>5069</v>
      </c>
      <c r="B4159" s="295">
        <v>166115.74</v>
      </c>
      <c r="D4159" s="296" t="s">
        <v>10858</v>
      </c>
      <c r="E4159" s="297">
        <v>166115.74</v>
      </c>
    </row>
    <row r="4160" spans="1:5" ht="14.4" x14ac:dyDescent="0.3">
      <c r="A4160" s="294" t="s">
        <v>5070</v>
      </c>
      <c r="B4160" s="295">
        <v>32262.16</v>
      </c>
      <c r="D4160" s="296" t="s">
        <v>10859</v>
      </c>
      <c r="E4160" s="297">
        <v>32262.16</v>
      </c>
    </row>
    <row r="4161" spans="1:5" ht="14.4" x14ac:dyDescent="0.3">
      <c r="A4161" s="294" t="s">
        <v>5152</v>
      </c>
      <c r="B4161" s="295">
        <v>2180</v>
      </c>
      <c r="D4161" s="296" t="s">
        <v>10860</v>
      </c>
      <c r="E4161" s="297">
        <v>2180</v>
      </c>
    </row>
    <row r="4162" spans="1:5" ht="14.4" x14ac:dyDescent="0.3">
      <c r="A4162" s="294" t="s">
        <v>5071</v>
      </c>
      <c r="B4162" s="295">
        <v>108912.15</v>
      </c>
      <c r="D4162" s="296" t="s">
        <v>10861</v>
      </c>
      <c r="E4162" s="297">
        <v>108912.15</v>
      </c>
    </row>
    <row r="4163" spans="1:5" ht="14.4" x14ac:dyDescent="0.3">
      <c r="A4163" s="294" t="s">
        <v>5072</v>
      </c>
      <c r="B4163" s="295">
        <v>12645.55</v>
      </c>
      <c r="D4163" s="296" t="s">
        <v>10862</v>
      </c>
      <c r="E4163" s="297">
        <v>12645.55</v>
      </c>
    </row>
    <row r="4164" spans="1:5" ht="14.4" x14ac:dyDescent="0.3">
      <c r="A4164" s="294" t="s">
        <v>5073</v>
      </c>
      <c r="B4164" s="295">
        <v>43153.86</v>
      </c>
      <c r="D4164" s="296" t="s">
        <v>10863</v>
      </c>
      <c r="E4164" s="297">
        <v>43153.86</v>
      </c>
    </row>
    <row r="4165" spans="1:5" ht="14.4" x14ac:dyDescent="0.3">
      <c r="A4165" s="294" t="s">
        <v>5074</v>
      </c>
      <c r="B4165" s="295">
        <v>25964</v>
      </c>
      <c r="D4165" s="296" t="s">
        <v>10864</v>
      </c>
      <c r="E4165" s="297">
        <v>25964</v>
      </c>
    </row>
    <row r="4166" spans="1:5" ht="14.4" x14ac:dyDescent="0.3">
      <c r="A4166" s="294" t="s">
        <v>5075</v>
      </c>
      <c r="B4166" s="295">
        <v>86456.72</v>
      </c>
      <c r="D4166" s="296" t="s">
        <v>10865</v>
      </c>
      <c r="E4166" s="297">
        <v>86456.72</v>
      </c>
    </row>
    <row r="4167" spans="1:5" ht="14.4" x14ac:dyDescent="0.3">
      <c r="A4167" s="294" t="s">
        <v>5076</v>
      </c>
      <c r="B4167" s="295">
        <v>24066.639999999999</v>
      </c>
      <c r="D4167" s="296" t="s">
        <v>10866</v>
      </c>
      <c r="E4167" s="297">
        <v>24066.639999999999</v>
      </c>
    </row>
    <row r="4168" spans="1:5" ht="14.4" x14ac:dyDescent="0.3">
      <c r="A4168" s="294" t="s">
        <v>5077</v>
      </c>
      <c r="B4168" s="295">
        <v>17745</v>
      </c>
      <c r="D4168" s="296" t="s">
        <v>10867</v>
      </c>
      <c r="E4168" s="297">
        <v>17745</v>
      </c>
    </row>
    <row r="4169" spans="1:5" ht="14.4" x14ac:dyDescent="0.3">
      <c r="A4169" s="294" t="s">
        <v>5078</v>
      </c>
      <c r="B4169" s="295">
        <v>52189</v>
      </c>
      <c r="D4169" s="296" t="s">
        <v>10868</v>
      </c>
      <c r="E4169" s="297">
        <v>52189</v>
      </c>
    </row>
    <row r="4170" spans="1:5" ht="14.4" x14ac:dyDescent="0.3">
      <c r="A4170" s="294" t="s">
        <v>5153</v>
      </c>
      <c r="B4170" s="295">
        <v>2093</v>
      </c>
      <c r="D4170" s="296" t="s">
        <v>10869</v>
      </c>
      <c r="E4170" s="297">
        <v>2093</v>
      </c>
    </row>
    <row r="4171" spans="1:5" ht="14.4" x14ac:dyDescent="0.3">
      <c r="A4171" s="294" t="s">
        <v>5154</v>
      </c>
      <c r="B4171" s="295">
        <v>3357</v>
      </c>
      <c r="D4171" s="296" t="s">
        <v>10870</v>
      </c>
      <c r="E4171" s="297">
        <v>3357</v>
      </c>
    </row>
    <row r="4172" spans="1:5" ht="14.4" x14ac:dyDescent="0.3">
      <c r="A4172" s="294" t="s">
        <v>5079</v>
      </c>
      <c r="B4172" s="295">
        <v>24154</v>
      </c>
      <c r="D4172" s="296" t="s">
        <v>10871</v>
      </c>
      <c r="E4172" s="297">
        <v>24154</v>
      </c>
    </row>
    <row r="4173" spans="1:5" ht="14.4" x14ac:dyDescent="0.3">
      <c r="A4173" s="294" t="s">
        <v>5155</v>
      </c>
      <c r="B4173" s="295">
        <v>1177.0899999999999</v>
      </c>
      <c r="D4173" s="296" t="s">
        <v>10872</v>
      </c>
      <c r="E4173" s="297">
        <v>1177.0899999999999</v>
      </c>
    </row>
    <row r="4174" spans="1:5" ht="14.4" x14ac:dyDescent="0.3">
      <c r="A4174" s="294" t="s">
        <v>5080</v>
      </c>
      <c r="B4174" s="295">
        <v>122625</v>
      </c>
      <c r="D4174" s="296" t="s">
        <v>10873</v>
      </c>
      <c r="E4174" s="297">
        <v>122625</v>
      </c>
    </row>
    <row r="4175" spans="1:5" ht="14.4" x14ac:dyDescent="0.3">
      <c r="A4175" s="294" t="s">
        <v>3603</v>
      </c>
      <c r="B4175" s="295">
        <v>2965</v>
      </c>
      <c r="D4175" s="296" t="s">
        <v>9602</v>
      </c>
      <c r="E4175" s="297">
        <v>2965</v>
      </c>
    </row>
    <row r="4176" spans="1:5" ht="14.4" x14ac:dyDescent="0.3">
      <c r="A4176" s="294" t="s">
        <v>5081</v>
      </c>
      <c r="B4176" s="295">
        <v>51960</v>
      </c>
      <c r="D4176" s="296" t="s">
        <v>10874</v>
      </c>
      <c r="E4176" s="297">
        <v>51960</v>
      </c>
    </row>
    <row r="4177" spans="1:5" ht="14.4" x14ac:dyDescent="0.3">
      <c r="A4177" s="294" t="s">
        <v>5156</v>
      </c>
      <c r="B4177" s="295">
        <v>916</v>
      </c>
      <c r="D4177" s="296" t="s">
        <v>10875</v>
      </c>
      <c r="E4177" s="297">
        <v>916</v>
      </c>
    </row>
    <row r="4178" spans="1:5" ht="14.4" x14ac:dyDescent="0.3">
      <c r="A4178" s="294" t="s">
        <v>5157</v>
      </c>
      <c r="B4178" s="295">
        <v>4665</v>
      </c>
      <c r="D4178" s="296" t="s">
        <v>10876</v>
      </c>
      <c r="E4178" s="297">
        <v>4665</v>
      </c>
    </row>
    <row r="4179" spans="1:5" ht="14.4" x14ac:dyDescent="0.3">
      <c r="A4179" s="294" t="s">
        <v>5082</v>
      </c>
      <c r="B4179" s="295">
        <v>78043.7</v>
      </c>
      <c r="D4179" s="296" t="s">
        <v>10877</v>
      </c>
      <c r="E4179" s="297">
        <v>78043.7</v>
      </c>
    </row>
    <row r="4180" spans="1:5" ht="14.4" x14ac:dyDescent="0.3">
      <c r="A4180" s="294" t="s">
        <v>5083</v>
      </c>
      <c r="B4180" s="295">
        <v>320241.74</v>
      </c>
      <c r="D4180" s="296" t="s">
        <v>10878</v>
      </c>
      <c r="E4180" s="297">
        <v>320241.74</v>
      </c>
    </row>
    <row r="4181" spans="1:5" ht="14.4" x14ac:dyDescent="0.3">
      <c r="A4181" s="294" t="s">
        <v>5084</v>
      </c>
      <c r="B4181" s="295">
        <v>23675</v>
      </c>
      <c r="D4181" s="296" t="s">
        <v>10879</v>
      </c>
      <c r="E4181" s="297">
        <v>23675</v>
      </c>
    </row>
    <row r="4182" spans="1:5" ht="14.4" x14ac:dyDescent="0.3">
      <c r="A4182" s="294" t="s">
        <v>5085</v>
      </c>
      <c r="B4182" s="295">
        <v>17789</v>
      </c>
      <c r="D4182" s="296" t="s">
        <v>10880</v>
      </c>
      <c r="E4182" s="297">
        <v>17789</v>
      </c>
    </row>
    <row r="4183" spans="1:5" ht="14.4" x14ac:dyDescent="0.3">
      <c r="A4183" s="294" t="s">
        <v>5086</v>
      </c>
      <c r="B4183" s="295">
        <v>10100.540000000001</v>
      </c>
      <c r="D4183" s="296" t="s">
        <v>10881</v>
      </c>
      <c r="E4183" s="297">
        <v>10100.540000000001</v>
      </c>
    </row>
    <row r="4184" spans="1:5" ht="14.4" x14ac:dyDescent="0.3">
      <c r="A4184" s="294" t="s">
        <v>5158</v>
      </c>
      <c r="B4184" s="295">
        <v>1875</v>
      </c>
      <c r="D4184" s="296" t="s">
        <v>10882</v>
      </c>
      <c r="E4184" s="297">
        <v>1875</v>
      </c>
    </row>
    <row r="4185" spans="1:5" ht="14.4" x14ac:dyDescent="0.3">
      <c r="A4185" s="294" t="s">
        <v>5087</v>
      </c>
      <c r="B4185" s="295">
        <v>43623.18</v>
      </c>
      <c r="D4185" s="296" t="s">
        <v>10883</v>
      </c>
      <c r="E4185" s="297">
        <v>43623.18</v>
      </c>
    </row>
    <row r="4186" spans="1:5" ht="14.4" x14ac:dyDescent="0.3">
      <c r="A4186" s="294" t="s">
        <v>5088</v>
      </c>
      <c r="B4186" s="295">
        <v>58468</v>
      </c>
      <c r="D4186" s="296" t="s">
        <v>10884</v>
      </c>
      <c r="E4186" s="297">
        <v>58468</v>
      </c>
    </row>
    <row r="4187" spans="1:5" ht="14.4" x14ac:dyDescent="0.3">
      <c r="A4187" s="294" t="s">
        <v>5089</v>
      </c>
      <c r="B4187" s="295">
        <v>208277</v>
      </c>
      <c r="D4187" s="296" t="s">
        <v>10885</v>
      </c>
      <c r="E4187" s="297">
        <v>208277</v>
      </c>
    </row>
    <row r="4188" spans="1:5" ht="14.4" x14ac:dyDescent="0.3">
      <c r="A4188" s="294" t="s">
        <v>5159</v>
      </c>
      <c r="B4188" s="295">
        <v>3314</v>
      </c>
      <c r="D4188" s="296" t="s">
        <v>10886</v>
      </c>
      <c r="E4188" s="297">
        <v>3314</v>
      </c>
    </row>
    <row r="4189" spans="1:5" ht="14.4" x14ac:dyDescent="0.3">
      <c r="A4189" s="294" t="s">
        <v>5160</v>
      </c>
      <c r="B4189" s="295">
        <v>959</v>
      </c>
      <c r="D4189" s="296" t="s">
        <v>10887</v>
      </c>
      <c r="E4189" s="297">
        <v>959</v>
      </c>
    </row>
    <row r="4190" spans="1:5" ht="14.4" x14ac:dyDescent="0.3">
      <c r="A4190" s="294" t="s">
        <v>5161</v>
      </c>
      <c r="B4190" s="295">
        <v>2660</v>
      </c>
      <c r="D4190" s="296" t="s">
        <v>10888</v>
      </c>
      <c r="E4190" s="297">
        <v>2660</v>
      </c>
    </row>
    <row r="4191" spans="1:5" ht="14.4" x14ac:dyDescent="0.3">
      <c r="A4191" s="294" t="s">
        <v>5162</v>
      </c>
      <c r="B4191" s="295">
        <v>5363</v>
      </c>
      <c r="D4191" s="296" t="s">
        <v>10889</v>
      </c>
      <c r="E4191" s="297">
        <v>5363</v>
      </c>
    </row>
    <row r="4192" spans="1:5" ht="14.4" x14ac:dyDescent="0.3">
      <c r="A4192" s="294" t="s">
        <v>5163</v>
      </c>
      <c r="B4192" s="295">
        <v>8239.99</v>
      </c>
      <c r="D4192" s="296" t="s">
        <v>10890</v>
      </c>
      <c r="E4192" s="297">
        <v>8239.99</v>
      </c>
    </row>
    <row r="4193" spans="1:5" ht="14.4" x14ac:dyDescent="0.3">
      <c r="A4193" s="294" t="s">
        <v>5037</v>
      </c>
      <c r="B4193" s="295">
        <v>1482</v>
      </c>
      <c r="D4193" s="296" t="s">
        <v>9603</v>
      </c>
      <c r="E4193" s="297">
        <v>1482</v>
      </c>
    </row>
    <row r="4194" spans="1:5" ht="14.4" x14ac:dyDescent="0.3">
      <c r="A4194" s="294" t="s">
        <v>5164</v>
      </c>
      <c r="B4194" s="295">
        <v>1700</v>
      </c>
      <c r="D4194" s="296" t="s">
        <v>10891</v>
      </c>
      <c r="E4194" s="297">
        <v>1700</v>
      </c>
    </row>
    <row r="4195" spans="1:5" ht="14.4" x14ac:dyDescent="0.3">
      <c r="A4195" s="294" t="s">
        <v>65324</v>
      </c>
      <c r="B4195" s="295">
        <v>0</v>
      </c>
      <c r="D4195" s="296" t="s">
        <v>66021</v>
      </c>
      <c r="E4195" s="297">
        <v>0</v>
      </c>
    </row>
    <row r="4196" spans="1:5" ht="14.4" x14ac:dyDescent="0.3">
      <c r="A4196" s="294" t="s">
        <v>5165</v>
      </c>
      <c r="B4196" s="295">
        <v>3226</v>
      </c>
      <c r="D4196" s="296" t="s">
        <v>10892</v>
      </c>
      <c r="E4196" s="297">
        <v>3226</v>
      </c>
    </row>
    <row r="4197" spans="1:5" ht="14.4" x14ac:dyDescent="0.3">
      <c r="A4197" s="294" t="s">
        <v>65325</v>
      </c>
      <c r="B4197" s="295">
        <v>0</v>
      </c>
      <c r="D4197" s="296" t="s">
        <v>66022</v>
      </c>
      <c r="E4197" s="297">
        <v>0</v>
      </c>
    </row>
    <row r="4198" spans="1:5" ht="14.4" x14ac:dyDescent="0.3">
      <c r="A4198" s="294" t="s">
        <v>5090</v>
      </c>
      <c r="B4198" s="295">
        <v>64855</v>
      </c>
      <c r="D4198" s="296" t="s">
        <v>10893</v>
      </c>
      <c r="E4198" s="297">
        <v>64855</v>
      </c>
    </row>
    <row r="4199" spans="1:5" ht="14.4" x14ac:dyDescent="0.3">
      <c r="A4199" s="294" t="s">
        <v>5166</v>
      </c>
      <c r="B4199" s="295">
        <v>4622</v>
      </c>
      <c r="D4199" s="296" t="s">
        <v>10894</v>
      </c>
      <c r="E4199" s="297">
        <v>4622</v>
      </c>
    </row>
    <row r="4200" spans="1:5" ht="14.4" x14ac:dyDescent="0.3">
      <c r="A4200" s="294" t="s">
        <v>5038</v>
      </c>
      <c r="B4200" s="295">
        <v>323512</v>
      </c>
      <c r="D4200" s="296" t="s">
        <v>9604</v>
      </c>
      <c r="E4200" s="297">
        <v>323512</v>
      </c>
    </row>
    <row r="4201" spans="1:5" ht="14.4" x14ac:dyDescent="0.3">
      <c r="A4201" s="294" t="s">
        <v>5167</v>
      </c>
      <c r="B4201" s="295">
        <v>3183</v>
      </c>
      <c r="D4201" s="296" t="s">
        <v>10895</v>
      </c>
      <c r="E4201" s="297">
        <v>3183</v>
      </c>
    </row>
    <row r="4202" spans="1:5" ht="14.4" x14ac:dyDescent="0.3">
      <c r="A4202" s="294" t="s">
        <v>5168</v>
      </c>
      <c r="B4202" s="295">
        <v>1221</v>
      </c>
      <c r="D4202" s="296" t="s">
        <v>10896</v>
      </c>
      <c r="E4202" s="297">
        <v>1221</v>
      </c>
    </row>
    <row r="4203" spans="1:5" ht="14.4" x14ac:dyDescent="0.3">
      <c r="A4203" s="294" t="s">
        <v>5039</v>
      </c>
      <c r="B4203" s="295">
        <v>198336</v>
      </c>
      <c r="D4203" s="296" t="s">
        <v>9605</v>
      </c>
      <c r="E4203" s="297">
        <v>198336</v>
      </c>
    </row>
    <row r="4204" spans="1:5" ht="14.4" x14ac:dyDescent="0.3">
      <c r="A4204" s="294" t="s">
        <v>5040</v>
      </c>
      <c r="B4204" s="295">
        <v>6104</v>
      </c>
      <c r="D4204" s="296" t="s">
        <v>9606</v>
      </c>
      <c r="E4204" s="297">
        <v>6104</v>
      </c>
    </row>
    <row r="4205" spans="1:5" ht="14.4" x14ac:dyDescent="0.3">
      <c r="A4205" s="294" t="s">
        <v>5169</v>
      </c>
      <c r="B4205" s="295">
        <v>4186</v>
      </c>
      <c r="D4205" s="296" t="s">
        <v>10897</v>
      </c>
      <c r="E4205" s="297">
        <v>4186</v>
      </c>
    </row>
    <row r="4206" spans="1:5" ht="14.4" x14ac:dyDescent="0.3">
      <c r="A4206" s="294" t="s">
        <v>5170</v>
      </c>
      <c r="B4206" s="295">
        <v>741</v>
      </c>
      <c r="D4206" s="296" t="s">
        <v>10898</v>
      </c>
      <c r="E4206" s="297">
        <v>741</v>
      </c>
    </row>
    <row r="4207" spans="1:5" ht="14.4" x14ac:dyDescent="0.3">
      <c r="A4207" s="294" t="s">
        <v>5041</v>
      </c>
      <c r="B4207" s="295">
        <v>18247</v>
      </c>
      <c r="D4207" s="296" t="s">
        <v>9607</v>
      </c>
      <c r="E4207" s="297">
        <v>18247</v>
      </c>
    </row>
    <row r="4208" spans="1:5" ht="14.4" x14ac:dyDescent="0.3">
      <c r="A4208" s="294" t="s">
        <v>5091</v>
      </c>
      <c r="B4208" s="295">
        <v>73305.820000000007</v>
      </c>
      <c r="D4208" s="296" t="s">
        <v>10899</v>
      </c>
      <c r="E4208" s="297">
        <v>73305.820000000007</v>
      </c>
    </row>
    <row r="4209" spans="1:5" ht="14.4" x14ac:dyDescent="0.3">
      <c r="A4209" s="294" t="s">
        <v>5171</v>
      </c>
      <c r="B4209" s="295">
        <v>5755</v>
      </c>
      <c r="D4209" s="296" t="s">
        <v>10900</v>
      </c>
      <c r="E4209" s="297">
        <v>5755</v>
      </c>
    </row>
    <row r="4210" spans="1:5" ht="14.4" x14ac:dyDescent="0.3">
      <c r="A4210" s="294" t="s">
        <v>5092</v>
      </c>
      <c r="B4210" s="295">
        <v>21364</v>
      </c>
      <c r="D4210" s="296" t="s">
        <v>10901</v>
      </c>
      <c r="E4210" s="297">
        <v>21364</v>
      </c>
    </row>
    <row r="4211" spans="1:5" ht="14.4" x14ac:dyDescent="0.3">
      <c r="A4211" s="294" t="s">
        <v>5093</v>
      </c>
      <c r="B4211" s="295">
        <v>438703</v>
      </c>
      <c r="D4211" s="296" t="s">
        <v>10902</v>
      </c>
      <c r="E4211" s="297">
        <v>438703</v>
      </c>
    </row>
    <row r="4212" spans="1:5" ht="14.4" x14ac:dyDescent="0.3">
      <c r="A4212" s="294" t="s">
        <v>5172</v>
      </c>
      <c r="B4212" s="295">
        <v>5319</v>
      </c>
      <c r="D4212" s="296" t="s">
        <v>10903</v>
      </c>
      <c r="E4212" s="297">
        <v>5319</v>
      </c>
    </row>
    <row r="4213" spans="1:5" ht="14.4" x14ac:dyDescent="0.3">
      <c r="A4213" s="294" t="s">
        <v>65326</v>
      </c>
      <c r="B4213" s="295">
        <v>0</v>
      </c>
      <c r="D4213" s="296" t="s">
        <v>66023</v>
      </c>
      <c r="E4213" s="297">
        <v>0</v>
      </c>
    </row>
    <row r="4214" spans="1:5" ht="14.4" x14ac:dyDescent="0.3">
      <c r="A4214" s="294" t="s">
        <v>5094</v>
      </c>
      <c r="B4214" s="295">
        <v>4796</v>
      </c>
      <c r="D4214" s="296" t="s">
        <v>10904</v>
      </c>
      <c r="E4214" s="297">
        <v>4796</v>
      </c>
    </row>
    <row r="4215" spans="1:5" ht="14.4" x14ac:dyDescent="0.3">
      <c r="A4215" s="294" t="s">
        <v>65327</v>
      </c>
      <c r="B4215" s="295">
        <v>0</v>
      </c>
      <c r="D4215" s="296" t="s">
        <v>66024</v>
      </c>
      <c r="E4215" s="297">
        <v>0</v>
      </c>
    </row>
    <row r="4216" spans="1:5" ht="14.4" x14ac:dyDescent="0.3">
      <c r="A4216" s="294" t="s">
        <v>5095</v>
      </c>
      <c r="B4216" s="295">
        <v>187469</v>
      </c>
      <c r="D4216" s="296" t="s">
        <v>10905</v>
      </c>
      <c r="E4216" s="297">
        <v>187469</v>
      </c>
    </row>
    <row r="4217" spans="1:5" ht="14.4" x14ac:dyDescent="0.3">
      <c r="A4217" s="294" t="s">
        <v>5096</v>
      </c>
      <c r="B4217" s="295">
        <v>56375</v>
      </c>
      <c r="D4217" s="296" t="s">
        <v>10906</v>
      </c>
      <c r="E4217" s="297">
        <v>56375</v>
      </c>
    </row>
    <row r="4218" spans="1:5" ht="14.4" x14ac:dyDescent="0.3">
      <c r="A4218" s="294" t="s">
        <v>5173</v>
      </c>
      <c r="B4218" s="295">
        <v>1909.88</v>
      </c>
      <c r="D4218" s="296" t="s">
        <v>10907</v>
      </c>
      <c r="E4218" s="297">
        <v>1909.88</v>
      </c>
    </row>
    <row r="4219" spans="1:5" ht="14.4" x14ac:dyDescent="0.3">
      <c r="A4219" s="294" t="s">
        <v>3604</v>
      </c>
      <c r="B4219" s="295">
        <v>82273</v>
      </c>
      <c r="D4219" s="296" t="s">
        <v>9608</v>
      </c>
      <c r="E4219" s="297">
        <v>82273</v>
      </c>
    </row>
    <row r="4220" spans="1:5" ht="14.4" x14ac:dyDescent="0.3">
      <c r="A4220" s="294" t="s">
        <v>5174</v>
      </c>
      <c r="B4220" s="295">
        <v>2006</v>
      </c>
      <c r="D4220" s="296" t="s">
        <v>10908</v>
      </c>
      <c r="E4220" s="297">
        <v>2006</v>
      </c>
    </row>
    <row r="4221" spans="1:5" ht="14.4" x14ac:dyDescent="0.3">
      <c r="A4221" s="294" t="s">
        <v>5042</v>
      </c>
      <c r="B4221" s="295">
        <v>2398</v>
      </c>
      <c r="D4221" s="296" t="s">
        <v>9609</v>
      </c>
      <c r="E4221" s="297">
        <v>2398</v>
      </c>
    </row>
    <row r="4222" spans="1:5" ht="14.4" x14ac:dyDescent="0.3">
      <c r="A4222" s="294" t="s">
        <v>5097</v>
      </c>
      <c r="B4222" s="295">
        <v>6162.8</v>
      </c>
      <c r="D4222" s="296" t="s">
        <v>10909</v>
      </c>
      <c r="E4222" s="297">
        <v>6162.8</v>
      </c>
    </row>
    <row r="4223" spans="1:5" ht="14.4" x14ac:dyDescent="0.3">
      <c r="A4223" s="294" t="s">
        <v>5098</v>
      </c>
      <c r="B4223" s="295">
        <v>86656.87</v>
      </c>
      <c r="D4223" s="296" t="s">
        <v>10910</v>
      </c>
      <c r="E4223" s="297">
        <v>86656.87</v>
      </c>
    </row>
    <row r="4224" spans="1:5" ht="14.4" x14ac:dyDescent="0.3">
      <c r="A4224" s="294" t="s">
        <v>5099</v>
      </c>
      <c r="B4224" s="295">
        <v>3837</v>
      </c>
      <c r="D4224" s="296" t="s">
        <v>10911</v>
      </c>
      <c r="E4224" s="297">
        <v>3837</v>
      </c>
    </row>
    <row r="4225" spans="1:5" ht="14.4" x14ac:dyDescent="0.3">
      <c r="A4225" s="294" t="s">
        <v>5100</v>
      </c>
      <c r="B4225" s="295">
        <v>97097</v>
      </c>
      <c r="D4225" s="296" t="s">
        <v>10912</v>
      </c>
      <c r="E4225" s="297">
        <v>97097</v>
      </c>
    </row>
    <row r="4226" spans="1:5" ht="14.4" x14ac:dyDescent="0.3">
      <c r="A4226" s="294" t="s">
        <v>5101</v>
      </c>
      <c r="B4226" s="295">
        <v>36232</v>
      </c>
      <c r="D4226" s="296" t="s">
        <v>10913</v>
      </c>
      <c r="E4226" s="297">
        <v>36232</v>
      </c>
    </row>
    <row r="4227" spans="1:5" ht="14.4" x14ac:dyDescent="0.3">
      <c r="A4227" s="294" t="s">
        <v>5175</v>
      </c>
      <c r="B4227" s="295">
        <v>3575</v>
      </c>
      <c r="D4227" s="296" t="s">
        <v>10914</v>
      </c>
      <c r="E4227" s="297">
        <v>3575</v>
      </c>
    </row>
    <row r="4228" spans="1:5" ht="14.4" x14ac:dyDescent="0.3">
      <c r="A4228" s="294" t="s">
        <v>5176</v>
      </c>
      <c r="B4228" s="295">
        <v>7586</v>
      </c>
      <c r="D4228" s="296" t="s">
        <v>10915</v>
      </c>
      <c r="E4228" s="297">
        <v>7586</v>
      </c>
    </row>
    <row r="4229" spans="1:5" ht="14.4" x14ac:dyDescent="0.3">
      <c r="A4229" s="294" t="s">
        <v>5102</v>
      </c>
      <c r="B4229" s="295">
        <v>25070</v>
      </c>
      <c r="D4229" s="296" t="s">
        <v>10916</v>
      </c>
      <c r="E4229" s="297">
        <v>25070</v>
      </c>
    </row>
    <row r="4230" spans="1:5" ht="14.4" x14ac:dyDescent="0.3">
      <c r="A4230" s="294" t="s">
        <v>5177</v>
      </c>
      <c r="B4230" s="295">
        <v>519.87</v>
      </c>
      <c r="D4230" s="296" t="s">
        <v>10917</v>
      </c>
      <c r="E4230" s="297">
        <v>519.87</v>
      </c>
    </row>
    <row r="4231" spans="1:5" ht="14.4" x14ac:dyDescent="0.3">
      <c r="A4231" s="294" t="s">
        <v>5103</v>
      </c>
      <c r="B4231" s="295">
        <v>317061</v>
      </c>
      <c r="D4231" s="296" t="s">
        <v>10918</v>
      </c>
      <c r="E4231" s="297">
        <v>317061</v>
      </c>
    </row>
    <row r="4232" spans="1:5" ht="14.4" x14ac:dyDescent="0.3">
      <c r="A4232" s="294" t="s">
        <v>5178</v>
      </c>
      <c r="B4232" s="295">
        <v>4229</v>
      </c>
      <c r="D4232" s="296" t="s">
        <v>10919</v>
      </c>
      <c r="E4232" s="297">
        <v>4229</v>
      </c>
    </row>
    <row r="4233" spans="1:5" ht="14.4" x14ac:dyDescent="0.3">
      <c r="A4233" s="294" t="s">
        <v>5104</v>
      </c>
      <c r="B4233" s="295">
        <v>7773.24</v>
      </c>
      <c r="D4233" s="296" t="s">
        <v>10920</v>
      </c>
      <c r="E4233" s="297">
        <v>7773.24</v>
      </c>
    </row>
    <row r="4234" spans="1:5" ht="14.4" x14ac:dyDescent="0.3">
      <c r="A4234" s="294" t="s">
        <v>5105</v>
      </c>
      <c r="B4234" s="295">
        <v>68125</v>
      </c>
      <c r="D4234" s="296" t="s">
        <v>10921</v>
      </c>
      <c r="E4234" s="297">
        <v>68125</v>
      </c>
    </row>
    <row r="4235" spans="1:5" ht="14.4" x14ac:dyDescent="0.3">
      <c r="A4235" s="294" t="s">
        <v>5106</v>
      </c>
      <c r="B4235" s="295">
        <v>73558.850000000006</v>
      </c>
      <c r="D4235" s="296" t="s">
        <v>10922</v>
      </c>
      <c r="E4235" s="297">
        <v>73558.850000000006</v>
      </c>
    </row>
    <row r="4236" spans="1:5" ht="14.4" x14ac:dyDescent="0.3">
      <c r="A4236" s="294" t="s">
        <v>5107</v>
      </c>
      <c r="B4236" s="295">
        <v>69673</v>
      </c>
      <c r="D4236" s="296" t="s">
        <v>10923</v>
      </c>
      <c r="E4236" s="297">
        <v>69673</v>
      </c>
    </row>
    <row r="4237" spans="1:5" ht="14.4" x14ac:dyDescent="0.3">
      <c r="A4237" s="294" t="s">
        <v>5179</v>
      </c>
      <c r="B4237" s="295">
        <v>6540</v>
      </c>
      <c r="D4237" s="296" t="s">
        <v>10924</v>
      </c>
      <c r="E4237" s="297">
        <v>6540</v>
      </c>
    </row>
    <row r="4238" spans="1:5" ht="14.4" x14ac:dyDescent="0.3">
      <c r="A4238" s="294" t="s">
        <v>5108</v>
      </c>
      <c r="B4238" s="295">
        <v>31218</v>
      </c>
      <c r="D4238" s="296" t="s">
        <v>10925</v>
      </c>
      <c r="E4238" s="297">
        <v>31218</v>
      </c>
    </row>
    <row r="4239" spans="1:5" ht="14.4" x14ac:dyDescent="0.3">
      <c r="A4239" s="294" t="s">
        <v>5109</v>
      </c>
      <c r="B4239" s="295">
        <v>16176</v>
      </c>
      <c r="D4239" s="296" t="s">
        <v>10926</v>
      </c>
      <c r="E4239" s="297">
        <v>16176</v>
      </c>
    </row>
    <row r="4240" spans="1:5" ht="14.4" x14ac:dyDescent="0.3">
      <c r="A4240" s="294" t="s">
        <v>65328</v>
      </c>
      <c r="B4240" s="295">
        <v>0</v>
      </c>
      <c r="D4240" s="296" t="s">
        <v>66025</v>
      </c>
      <c r="E4240" s="297">
        <v>0</v>
      </c>
    </row>
    <row r="4241" spans="1:5" ht="14.4" x14ac:dyDescent="0.3">
      <c r="A4241" s="294" t="s">
        <v>5180</v>
      </c>
      <c r="B4241" s="295">
        <v>1788</v>
      </c>
      <c r="D4241" s="296" t="s">
        <v>10927</v>
      </c>
      <c r="E4241" s="297">
        <v>1788</v>
      </c>
    </row>
    <row r="4242" spans="1:5" ht="14.4" x14ac:dyDescent="0.3">
      <c r="A4242" s="294" t="s">
        <v>5043</v>
      </c>
      <c r="B4242" s="295">
        <v>59460</v>
      </c>
      <c r="D4242" s="296" t="s">
        <v>9610</v>
      </c>
      <c r="E4242" s="297">
        <v>59460</v>
      </c>
    </row>
    <row r="4243" spans="1:5" ht="14.4" x14ac:dyDescent="0.3">
      <c r="A4243" s="294" t="s">
        <v>5110</v>
      </c>
      <c r="B4243" s="295">
        <v>649553</v>
      </c>
      <c r="D4243" s="296" t="s">
        <v>10928</v>
      </c>
      <c r="E4243" s="297">
        <v>649553</v>
      </c>
    </row>
    <row r="4244" spans="1:5" ht="14.4" x14ac:dyDescent="0.3">
      <c r="A4244" s="294" t="s">
        <v>5044</v>
      </c>
      <c r="B4244" s="295">
        <v>4404</v>
      </c>
      <c r="D4244" s="296" t="s">
        <v>9611</v>
      </c>
      <c r="E4244" s="297">
        <v>4404</v>
      </c>
    </row>
    <row r="4245" spans="1:5" ht="14.4" x14ac:dyDescent="0.3">
      <c r="A4245" s="294" t="s">
        <v>5181</v>
      </c>
      <c r="B4245" s="295">
        <v>6148</v>
      </c>
      <c r="D4245" s="296" t="s">
        <v>10929</v>
      </c>
      <c r="E4245" s="297">
        <v>6148</v>
      </c>
    </row>
    <row r="4246" spans="1:5" ht="14.4" x14ac:dyDescent="0.3">
      <c r="A4246" s="294" t="s">
        <v>5182</v>
      </c>
      <c r="B4246" s="295">
        <v>349</v>
      </c>
      <c r="D4246" s="296" t="s">
        <v>10930</v>
      </c>
      <c r="E4246" s="297">
        <v>349</v>
      </c>
    </row>
    <row r="4247" spans="1:5" ht="14.4" x14ac:dyDescent="0.3">
      <c r="A4247" s="294" t="s">
        <v>5183</v>
      </c>
      <c r="B4247" s="295">
        <v>7761</v>
      </c>
      <c r="D4247" s="296" t="s">
        <v>10931</v>
      </c>
      <c r="E4247" s="297">
        <v>7761</v>
      </c>
    </row>
    <row r="4248" spans="1:5" ht="14.4" x14ac:dyDescent="0.3">
      <c r="A4248" s="294" t="s">
        <v>5184</v>
      </c>
      <c r="B4248" s="295">
        <v>2703</v>
      </c>
      <c r="D4248" s="296" t="s">
        <v>10932</v>
      </c>
      <c r="E4248" s="297">
        <v>2703</v>
      </c>
    </row>
    <row r="4249" spans="1:5" ht="14.4" x14ac:dyDescent="0.3">
      <c r="A4249" s="294" t="s">
        <v>5185</v>
      </c>
      <c r="B4249" s="295">
        <v>6059.99</v>
      </c>
      <c r="D4249" s="296" t="s">
        <v>10933</v>
      </c>
      <c r="E4249" s="297">
        <v>6059.99</v>
      </c>
    </row>
    <row r="4250" spans="1:5" ht="14.4" x14ac:dyDescent="0.3">
      <c r="A4250" s="294" t="s">
        <v>5186</v>
      </c>
      <c r="B4250" s="295">
        <v>1264</v>
      </c>
      <c r="D4250" s="296" t="s">
        <v>10934</v>
      </c>
      <c r="E4250" s="297">
        <v>1264</v>
      </c>
    </row>
    <row r="4251" spans="1:5" ht="14.4" x14ac:dyDescent="0.3">
      <c r="A4251" s="294" t="s">
        <v>5187</v>
      </c>
      <c r="B4251" s="295">
        <v>6235</v>
      </c>
      <c r="D4251" s="296" t="s">
        <v>10935</v>
      </c>
      <c r="E4251" s="297">
        <v>6235</v>
      </c>
    </row>
    <row r="4252" spans="1:5" ht="14.4" x14ac:dyDescent="0.3">
      <c r="A4252" s="294" t="s">
        <v>5188</v>
      </c>
      <c r="B4252" s="295">
        <v>2398</v>
      </c>
      <c r="D4252" s="296" t="s">
        <v>10936</v>
      </c>
      <c r="E4252" s="297">
        <v>2398</v>
      </c>
    </row>
    <row r="4253" spans="1:5" ht="14.4" x14ac:dyDescent="0.3">
      <c r="A4253" s="294" t="s">
        <v>5111</v>
      </c>
      <c r="B4253" s="295">
        <v>13267.11</v>
      </c>
      <c r="D4253" s="296" t="s">
        <v>10937</v>
      </c>
      <c r="E4253" s="297">
        <v>13267.11</v>
      </c>
    </row>
    <row r="4254" spans="1:5" ht="14.4" x14ac:dyDescent="0.3">
      <c r="A4254" s="294" t="s">
        <v>5189</v>
      </c>
      <c r="B4254" s="295">
        <v>959</v>
      </c>
      <c r="D4254" s="296" t="s">
        <v>10938</v>
      </c>
      <c r="E4254" s="297">
        <v>959</v>
      </c>
    </row>
    <row r="4255" spans="1:5" ht="14.4" x14ac:dyDescent="0.3">
      <c r="A4255" s="294" t="s">
        <v>65329</v>
      </c>
      <c r="B4255" s="295">
        <v>0</v>
      </c>
      <c r="D4255" s="296" t="s">
        <v>66026</v>
      </c>
      <c r="E4255" s="297">
        <v>0</v>
      </c>
    </row>
    <row r="4256" spans="1:5" ht="14.4" x14ac:dyDescent="0.3">
      <c r="A4256" s="294" t="s">
        <v>5190</v>
      </c>
      <c r="B4256" s="295">
        <v>2529</v>
      </c>
      <c r="D4256" s="296" t="s">
        <v>10939</v>
      </c>
      <c r="E4256" s="297">
        <v>2529</v>
      </c>
    </row>
    <row r="4257" spans="1:5" ht="14.4" x14ac:dyDescent="0.3">
      <c r="A4257" s="294" t="s">
        <v>5191</v>
      </c>
      <c r="B4257" s="295">
        <v>523</v>
      </c>
      <c r="D4257" s="296" t="s">
        <v>10940</v>
      </c>
      <c r="E4257" s="297">
        <v>523</v>
      </c>
    </row>
    <row r="4258" spans="1:5" ht="14.4" x14ac:dyDescent="0.3">
      <c r="A4258" s="294" t="s">
        <v>5192</v>
      </c>
      <c r="B4258" s="295">
        <v>3357</v>
      </c>
      <c r="D4258" s="296" t="s">
        <v>10941</v>
      </c>
      <c r="E4258" s="297">
        <v>3357</v>
      </c>
    </row>
    <row r="4259" spans="1:5" ht="14.4" x14ac:dyDescent="0.3">
      <c r="A4259" s="294" t="s">
        <v>5193</v>
      </c>
      <c r="B4259" s="295">
        <v>523</v>
      </c>
      <c r="D4259" s="296" t="s">
        <v>10942</v>
      </c>
      <c r="E4259" s="297">
        <v>523</v>
      </c>
    </row>
    <row r="4260" spans="1:5" ht="14.4" x14ac:dyDescent="0.3">
      <c r="A4260" s="294" t="s">
        <v>65330</v>
      </c>
      <c r="B4260" s="295">
        <v>0</v>
      </c>
      <c r="D4260" s="296" t="s">
        <v>66027</v>
      </c>
      <c r="E4260" s="297">
        <v>0</v>
      </c>
    </row>
    <row r="4261" spans="1:5" ht="14.4" x14ac:dyDescent="0.3">
      <c r="A4261" s="294" t="s">
        <v>65331</v>
      </c>
      <c r="B4261" s="295">
        <v>0</v>
      </c>
      <c r="D4261" s="296" t="s">
        <v>66028</v>
      </c>
      <c r="E4261" s="297">
        <v>0</v>
      </c>
    </row>
    <row r="4262" spans="1:5" ht="14.4" x14ac:dyDescent="0.3">
      <c r="A4262" s="294" t="s">
        <v>5194</v>
      </c>
      <c r="B4262" s="295">
        <v>131</v>
      </c>
      <c r="D4262" s="296" t="s">
        <v>10943</v>
      </c>
      <c r="E4262" s="297">
        <v>131</v>
      </c>
    </row>
    <row r="4263" spans="1:5" ht="14.4" x14ac:dyDescent="0.3">
      <c r="A4263" s="294" t="s">
        <v>5195</v>
      </c>
      <c r="B4263" s="295">
        <v>349</v>
      </c>
      <c r="D4263" s="296" t="s">
        <v>10944</v>
      </c>
      <c r="E4263" s="297">
        <v>349</v>
      </c>
    </row>
    <row r="4264" spans="1:5" ht="14.4" x14ac:dyDescent="0.3">
      <c r="A4264" s="294" t="s">
        <v>5196</v>
      </c>
      <c r="B4264" s="295">
        <v>916</v>
      </c>
      <c r="D4264" s="296" t="s">
        <v>10945</v>
      </c>
      <c r="E4264" s="297">
        <v>916</v>
      </c>
    </row>
    <row r="4265" spans="1:5" ht="14.4" x14ac:dyDescent="0.3">
      <c r="A4265" s="294" t="s">
        <v>5112</v>
      </c>
      <c r="B4265" s="295">
        <v>73161</v>
      </c>
      <c r="D4265" s="296" t="s">
        <v>10946</v>
      </c>
      <c r="E4265" s="297">
        <v>73161</v>
      </c>
    </row>
    <row r="4266" spans="1:5" ht="14.4" x14ac:dyDescent="0.3">
      <c r="A4266" s="294" t="s">
        <v>5197</v>
      </c>
      <c r="B4266" s="295">
        <v>698</v>
      </c>
      <c r="D4266" s="296" t="s">
        <v>10947</v>
      </c>
      <c r="E4266" s="297">
        <v>698</v>
      </c>
    </row>
    <row r="4267" spans="1:5" ht="14.4" x14ac:dyDescent="0.3">
      <c r="A4267" s="294" t="s">
        <v>5113</v>
      </c>
      <c r="B4267" s="295">
        <v>122561.34</v>
      </c>
      <c r="D4267" s="296" t="s">
        <v>10948</v>
      </c>
      <c r="E4267" s="297">
        <v>122561.34</v>
      </c>
    </row>
    <row r="4268" spans="1:5" ht="14.4" x14ac:dyDescent="0.3">
      <c r="A4268" s="294" t="s">
        <v>5198</v>
      </c>
      <c r="B4268" s="295">
        <v>5624</v>
      </c>
      <c r="D4268" s="296" t="s">
        <v>10949</v>
      </c>
      <c r="E4268" s="297">
        <v>5624</v>
      </c>
    </row>
    <row r="4269" spans="1:5" ht="14.4" x14ac:dyDescent="0.3">
      <c r="A4269" s="294" t="s">
        <v>5199</v>
      </c>
      <c r="B4269" s="295">
        <v>2660</v>
      </c>
      <c r="D4269" s="296" t="s">
        <v>10950</v>
      </c>
      <c r="E4269" s="297">
        <v>2660</v>
      </c>
    </row>
    <row r="4270" spans="1:5" ht="14.4" x14ac:dyDescent="0.3">
      <c r="A4270" s="294" t="s">
        <v>5045</v>
      </c>
      <c r="B4270" s="295">
        <v>1439</v>
      </c>
      <c r="D4270" s="296" t="s">
        <v>9612</v>
      </c>
      <c r="E4270" s="297">
        <v>1439</v>
      </c>
    </row>
    <row r="4271" spans="1:5" ht="14.4" x14ac:dyDescent="0.3">
      <c r="A4271" s="294" t="s">
        <v>5200</v>
      </c>
      <c r="B4271" s="295">
        <v>1744</v>
      </c>
      <c r="D4271" s="296" t="s">
        <v>10951</v>
      </c>
      <c r="E4271" s="297">
        <v>1744</v>
      </c>
    </row>
    <row r="4272" spans="1:5" ht="14.4" x14ac:dyDescent="0.3">
      <c r="A4272" s="294" t="s">
        <v>5114</v>
      </c>
      <c r="B4272" s="295">
        <v>12035</v>
      </c>
      <c r="D4272" s="296" t="s">
        <v>10952</v>
      </c>
      <c r="E4272" s="297">
        <v>12035</v>
      </c>
    </row>
    <row r="4273" spans="1:5" ht="14.4" x14ac:dyDescent="0.3">
      <c r="A4273" s="294" t="s">
        <v>65332</v>
      </c>
      <c r="B4273" s="295">
        <v>0</v>
      </c>
      <c r="D4273" s="296" t="s">
        <v>66029</v>
      </c>
      <c r="E4273" s="297">
        <v>0</v>
      </c>
    </row>
    <row r="4274" spans="1:5" ht="14.4" x14ac:dyDescent="0.3">
      <c r="A4274" s="294" t="s">
        <v>5115</v>
      </c>
      <c r="B4274" s="295">
        <v>184132</v>
      </c>
      <c r="D4274" s="296" t="s">
        <v>10953</v>
      </c>
      <c r="E4274" s="297">
        <v>184132</v>
      </c>
    </row>
    <row r="4275" spans="1:5" ht="14.4" x14ac:dyDescent="0.3">
      <c r="A4275" s="294" t="s">
        <v>5116</v>
      </c>
      <c r="B4275" s="295">
        <v>44428</v>
      </c>
      <c r="D4275" s="296" t="s">
        <v>10954</v>
      </c>
      <c r="E4275" s="297">
        <v>44428</v>
      </c>
    </row>
    <row r="4276" spans="1:5" ht="14.4" x14ac:dyDescent="0.3">
      <c r="A4276" s="294" t="s">
        <v>5117</v>
      </c>
      <c r="B4276" s="295">
        <v>58107.76</v>
      </c>
      <c r="D4276" s="296" t="s">
        <v>10955</v>
      </c>
      <c r="E4276" s="297">
        <v>58107.76</v>
      </c>
    </row>
    <row r="4277" spans="1:5" ht="14.4" x14ac:dyDescent="0.3">
      <c r="A4277" s="294" t="s">
        <v>5201</v>
      </c>
      <c r="B4277" s="295">
        <v>3837</v>
      </c>
      <c r="D4277" s="296" t="s">
        <v>10956</v>
      </c>
      <c r="E4277" s="297">
        <v>3837</v>
      </c>
    </row>
    <row r="4278" spans="1:5" ht="14.4" x14ac:dyDescent="0.3">
      <c r="A4278" s="294" t="s">
        <v>5202</v>
      </c>
      <c r="B4278" s="295">
        <v>1439</v>
      </c>
      <c r="D4278" s="296" t="s">
        <v>10957</v>
      </c>
      <c r="E4278" s="297">
        <v>1439</v>
      </c>
    </row>
    <row r="4279" spans="1:5" ht="14.4" x14ac:dyDescent="0.3">
      <c r="A4279" s="294" t="s">
        <v>5118</v>
      </c>
      <c r="B4279" s="295">
        <v>9242.26</v>
      </c>
      <c r="D4279" s="296" t="s">
        <v>10958</v>
      </c>
      <c r="E4279" s="297">
        <v>9242.26</v>
      </c>
    </row>
    <row r="4280" spans="1:5" ht="14.4" x14ac:dyDescent="0.3">
      <c r="A4280" s="294" t="s">
        <v>5046</v>
      </c>
      <c r="B4280" s="295">
        <v>45453</v>
      </c>
      <c r="D4280" s="296" t="s">
        <v>9613</v>
      </c>
      <c r="E4280" s="297">
        <v>45453</v>
      </c>
    </row>
    <row r="4281" spans="1:5" ht="14.4" x14ac:dyDescent="0.3">
      <c r="A4281" s="294" t="s">
        <v>5203</v>
      </c>
      <c r="B4281" s="295">
        <v>2093</v>
      </c>
      <c r="D4281" s="296" t="s">
        <v>10959</v>
      </c>
      <c r="E4281" s="297">
        <v>2093</v>
      </c>
    </row>
    <row r="4282" spans="1:5" ht="14.4" x14ac:dyDescent="0.3">
      <c r="A4282" s="294" t="s">
        <v>5119</v>
      </c>
      <c r="B4282" s="295">
        <v>13690</v>
      </c>
      <c r="D4282" s="296" t="s">
        <v>10960</v>
      </c>
      <c r="E4282" s="297">
        <v>13690</v>
      </c>
    </row>
    <row r="4283" spans="1:5" ht="14.4" x14ac:dyDescent="0.3">
      <c r="A4283" s="294" t="s">
        <v>5204</v>
      </c>
      <c r="B4283" s="295">
        <v>1352</v>
      </c>
      <c r="D4283" s="296" t="s">
        <v>10961</v>
      </c>
      <c r="E4283" s="297">
        <v>1352</v>
      </c>
    </row>
    <row r="4284" spans="1:5" ht="14.4" x14ac:dyDescent="0.3">
      <c r="A4284" s="294" t="s">
        <v>5120</v>
      </c>
      <c r="B4284" s="295">
        <v>164209</v>
      </c>
      <c r="D4284" s="296" t="s">
        <v>10962</v>
      </c>
      <c r="E4284" s="297">
        <v>164209</v>
      </c>
    </row>
    <row r="4285" spans="1:5" ht="14.4" x14ac:dyDescent="0.3">
      <c r="A4285" s="294" t="s">
        <v>5047</v>
      </c>
      <c r="B4285" s="295">
        <v>13254</v>
      </c>
      <c r="D4285" s="296" t="s">
        <v>9614</v>
      </c>
      <c r="E4285" s="297">
        <v>13254</v>
      </c>
    </row>
    <row r="4286" spans="1:5" ht="14.4" x14ac:dyDescent="0.3">
      <c r="A4286" s="294" t="s">
        <v>5048</v>
      </c>
      <c r="B4286" s="295">
        <v>133456.42000000001</v>
      </c>
      <c r="D4286" s="296" t="s">
        <v>9615</v>
      </c>
      <c r="E4286" s="297">
        <v>133456.42000000001</v>
      </c>
    </row>
    <row r="4287" spans="1:5" ht="14.4" x14ac:dyDescent="0.3">
      <c r="A4287" s="294" t="s">
        <v>5121</v>
      </c>
      <c r="B4287" s="295">
        <v>28166</v>
      </c>
      <c r="D4287" s="296" t="s">
        <v>10963</v>
      </c>
      <c r="E4287" s="297">
        <v>28166</v>
      </c>
    </row>
    <row r="4288" spans="1:5" ht="14.4" x14ac:dyDescent="0.3">
      <c r="A4288" s="294" t="s">
        <v>5122</v>
      </c>
      <c r="B4288" s="295">
        <v>79505</v>
      </c>
      <c r="D4288" s="296" t="s">
        <v>10964</v>
      </c>
      <c r="E4288" s="297">
        <v>79505</v>
      </c>
    </row>
    <row r="4289" spans="1:5" ht="14.4" x14ac:dyDescent="0.3">
      <c r="A4289" s="294" t="s">
        <v>5123</v>
      </c>
      <c r="B4289" s="295">
        <v>278800</v>
      </c>
      <c r="D4289" s="296" t="s">
        <v>10965</v>
      </c>
      <c r="E4289" s="297">
        <v>278800</v>
      </c>
    </row>
    <row r="4290" spans="1:5" ht="14.4" x14ac:dyDescent="0.3">
      <c r="A4290" s="294" t="s">
        <v>5124</v>
      </c>
      <c r="B4290" s="295">
        <v>102267.61</v>
      </c>
      <c r="D4290" s="296" t="s">
        <v>10966</v>
      </c>
      <c r="E4290" s="297">
        <v>102267.61</v>
      </c>
    </row>
    <row r="4291" spans="1:5" ht="14.4" x14ac:dyDescent="0.3">
      <c r="A4291" s="294" t="s">
        <v>5205</v>
      </c>
      <c r="B4291" s="295">
        <v>2572</v>
      </c>
      <c r="D4291" s="296" t="s">
        <v>10967</v>
      </c>
      <c r="E4291" s="297">
        <v>2572</v>
      </c>
    </row>
    <row r="4292" spans="1:5" ht="14.4" x14ac:dyDescent="0.3">
      <c r="A4292" s="294" t="s">
        <v>5206</v>
      </c>
      <c r="B4292" s="295">
        <v>2980.5</v>
      </c>
      <c r="D4292" s="296" t="s">
        <v>10968</v>
      </c>
      <c r="E4292" s="297">
        <v>2980.5</v>
      </c>
    </row>
    <row r="4293" spans="1:5" ht="14.4" x14ac:dyDescent="0.3">
      <c r="A4293" s="294" t="s">
        <v>5125</v>
      </c>
      <c r="B4293" s="295">
        <v>64943.09</v>
      </c>
      <c r="D4293" s="296" t="s">
        <v>10969</v>
      </c>
      <c r="E4293" s="297">
        <v>64943.09</v>
      </c>
    </row>
    <row r="4294" spans="1:5" ht="14.4" x14ac:dyDescent="0.3">
      <c r="A4294" s="294" t="s">
        <v>65333</v>
      </c>
      <c r="B4294" s="295">
        <v>0</v>
      </c>
      <c r="D4294" s="296" t="s">
        <v>66030</v>
      </c>
      <c r="E4294" s="297">
        <v>0</v>
      </c>
    </row>
    <row r="4295" spans="1:5" ht="14.4" x14ac:dyDescent="0.3">
      <c r="A4295" s="294" t="s">
        <v>5126</v>
      </c>
      <c r="B4295" s="295">
        <v>90383</v>
      </c>
      <c r="D4295" s="296" t="s">
        <v>10970</v>
      </c>
      <c r="E4295" s="297">
        <v>90383</v>
      </c>
    </row>
    <row r="4296" spans="1:5" ht="14.4" x14ac:dyDescent="0.3">
      <c r="A4296" s="294" t="s">
        <v>5207</v>
      </c>
      <c r="B4296" s="295">
        <v>3924</v>
      </c>
      <c r="D4296" s="296" t="s">
        <v>10971</v>
      </c>
      <c r="E4296" s="297">
        <v>3924</v>
      </c>
    </row>
    <row r="4297" spans="1:5" ht="14.4" x14ac:dyDescent="0.3">
      <c r="A4297" s="294" t="s">
        <v>5208</v>
      </c>
      <c r="B4297" s="295">
        <v>2790</v>
      </c>
      <c r="D4297" s="296" t="s">
        <v>10972</v>
      </c>
      <c r="E4297" s="297">
        <v>2790</v>
      </c>
    </row>
    <row r="4298" spans="1:5" ht="14.4" x14ac:dyDescent="0.3">
      <c r="A4298" s="294" t="s">
        <v>5127</v>
      </c>
      <c r="B4298" s="295">
        <v>54347</v>
      </c>
      <c r="D4298" s="296" t="s">
        <v>10973</v>
      </c>
      <c r="E4298" s="297">
        <v>54347</v>
      </c>
    </row>
    <row r="4299" spans="1:5" ht="14.4" x14ac:dyDescent="0.3">
      <c r="A4299" s="294" t="s">
        <v>3605</v>
      </c>
      <c r="B4299" s="295">
        <v>76974.289999999994</v>
      </c>
      <c r="D4299" s="296" t="s">
        <v>9616</v>
      </c>
      <c r="E4299" s="297">
        <v>76974.289999999994</v>
      </c>
    </row>
    <row r="4300" spans="1:5" ht="14.4" x14ac:dyDescent="0.3">
      <c r="A4300" s="294" t="s">
        <v>5128</v>
      </c>
      <c r="B4300" s="295">
        <v>83108.83</v>
      </c>
      <c r="D4300" s="296" t="s">
        <v>10974</v>
      </c>
      <c r="E4300" s="297">
        <v>83108.83</v>
      </c>
    </row>
    <row r="4301" spans="1:5" ht="14.4" x14ac:dyDescent="0.3">
      <c r="A4301" s="294" t="s">
        <v>5209</v>
      </c>
      <c r="B4301" s="295">
        <v>479.99</v>
      </c>
      <c r="D4301" s="296" t="s">
        <v>10975</v>
      </c>
      <c r="E4301" s="297">
        <v>479.99</v>
      </c>
    </row>
    <row r="4302" spans="1:5" ht="14.4" x14ac:dyDescent="0.3">
      <c r="A4302" s="294" t="s">
        <v>5129</v>
      </c>
      <c r="B4302" s="295">
        <v>60332</v>
      </c>
      <c r="D4302" s="296" t="s">
        <v>10976</v>
      </c>
      <c r="E4302" s="297">
        <v>60332</v>
      </c>
    </row>
    <row r="4303" spans="1:5" ht="14.4" x14ac:dyDescent="0.3">
      <c r="A4303" s="294" t="s">
        <v>5130</v>
      </c>
      <c r="B4303" s="295">
        <v>51518.37</v>
      </c>
      <c r="D4303" s="296" t="s">
        <v>10977</v>
      </c>
      <c r="E4303" s="297">
        <v>51518.37</v>
      </c>
    </row>
    <row r="4304" spans="1:5" ht="14.4" x14ac:dyDescent="0.3">
      <c r="A4304" s="294" t="s">
        <v>3606</v>
      </c>
      <c r="B4304" s="295">
        <v>6532.56</v>
      </c>
      <c r="D4304" s="296" t="s">
        <v>9617</v>
      </c>
      <c r="E4304" s="297">
        <v>6532.56</v>
      </c>
    </row>
    <row r="4305" spans="1:5" ht="14.4" x14ac:dyDescent="0.3">
      <c r="A4305" s="294" t="s">
        <v>5131</v>
      </c>
      <c r="B4305" s="295">
        <v>10725.24</v>
      </c>
      <c r="D4305" s="296" t="s">
        <v>10978</v>
      </c>
      <c r="E4305" s="297">
        <v>10725.24</v>
      </c>
    </row>
    <row r="4306" spans="1:5" ht="14.4" x14ac:dyDescent="0.3">
      <c r="A4306" s="294" t="s">
        <v>5132</v>
      </c>
      <c r="B4306" s="295">
        <v>18639</v>
      </c>
      <c r="D4306" s="296" t="s">
        <v>10979</v>
      </c>
      <c r="E4306" s="297">
        <v>18639</v>
      </c>
    </row>
    <row r="4307" spans="1:5" ht="14.4" x14ac:dyDescent="0.3">
      <c r="A4307" s="294" t="s">
        <v>5210</v>
      </c>
      <c r="B4307" s="295">
        <v>1177</v>
      </c>
      <c r="D4307" s="296" t="s">
        <v>10980</v>
      </c>
      <c r="E4307" s="297">
        <v>1177</v>
      </c>
    </row>
    <row r="4308" spans="1:5" ht="14.4" x14ac:dyDescent="0.3">
      <c r="A4308" s="294" t="s">
        <v>5133</v>
      </c>
      <c r="B4308" s="295">
        <v>21384.86</v>
      </c>
      <c r="D4308" s="296" t="s">
        <v>10981</v>
      </c>
      <c r="E4308" s="297">
        <v>21384.86</v>
      </c>
    </row>
    <row r="4309" spans="1:5" ht="14.4" x14ac:dyDescent="0.3">
      <c r="A4309" s="294" t="s">
        <v>5211</v>
      </c>
      <c r="B4309" s="295">
        <v>2049</v>
      </c>
      <c r="D4309" s="296" t="s">
        <v>10982</v>
      </c>
      <c r="E4309" s="297">
        <v>2049</v>
      </c>
    </row>
    <row r="4310" spans="1:5" ht="14.4" x14ac:dyDescent="0.3">
      <c r="A4310" s="294" t="s">
        <v>5134</v>
      </c>
      <c r="B4310" s="295">
        <v>5690</v>
      </c>
      <c r="D4310" s="296" t="s">
        <v>10983</v>
      </c>
      <c r="E4310" s="297">
        <v>5690</v>
      </c>
    </row>
    <row r="4311" spans="1:5" ht="14.4" x14ac:dyDescent="0.3">
      <c r="A4311" s="294" t="s">
        <v>5135</v>
      </c>
      <c r="B4311" s="295">
        <v>181986.2</v>
      </c>
      <c r="D4311" s="296" t="s">
        <v>10984</v>
      </c>
      <c r="E4311" s="297">
        <v>181986.2</v>
      </c>
    </row>
    <row r="4312" spans="1:5" ht="14.4" x14ac:dyDescent="0.3">
      <c r="A4312" s="294" t="s">
        <v>5212</v>
      </c>
      <c r="B4312" s="295">
        <v>7848</v>
      </c>
      <c r="D4312" s="296" t="s">
        <v>10985</v>
      </c>
      <c r="E4312" s="297">
        <v>7848</v>
      </c>
    </row>
    <row r="4313" spans="1:5" ht="14.4" x14ac:dyDescent="0.3">
      <c r="A4313" s="294" t="s">
        <v>5213</v>
      </c>
      <c r="B4313" s="295">
        <v>2136</v>
      </c>
      <c r="D4313" s="296" t="s">
        <v>10986</v>
      </c>
      <c r="E4313" s="297">
        <v>2136</v>
      </c>
    </row>
    <row r="4314" spans="1:5" ht="14.4" x14ac:dyDescent="0.3">
      <c r="A4314" s="294" t="s">
        <v>5214</v>
      </c>
      <c r="B4314" s="295">
        <v>959</v>
      </c>
      <c r="D4314" s="296" t="s">
        <v>10987</v>
      </c>
      <c r="E4314" s="297">
        <v>959</v>
      </c>
    </row>
    <row r="4315" spans="1:5" ht="14.4" x14ac:dyDescent="0.3">
      <c r="A4315" s="294" t="s">
        <v>5136</v>
      </c>
      <c r="B4315" s="295">
        <v>57454</v>
      </c>
      <c r="D4315" s="296" t="s">
        <v>10988</v>
      </c>
      <c r="E4315" s="297">
        <v>57454</v>
      </c>
    </row>
    <row r="4316" spans="1:5" ht="14.4" x14ac:dyDescent="0.3">
      <c r="A4316" s="294" t="s">
        <v>5215</v>
      </c>
      <c r="B4316" s="295">
        <v>3793</v>
      </c>
      <c r="D4316" s="296" t="s">
        <v>10989</v>
      </c>
      <c r="E4316" s="297">
        <v>3793</v>
      </c>
    </row>
    <row r="4317" spans="1:5" ht="14.4" x14ac:dyDescent="0.3">
      <c r="A4317" s="294" t="s">
        <v>5137</v>
      </c>
      <c r="B4317" s="295">
        <v>873527.01</v>
      </c>
      <c r="D4317" s="296" t="s">
        <v>10990</v>
      </c>
      <c r="E4317" s="297">
        <v>873527.01</v>
      </c>
    </row>
    <row r="4318" spans="1:5" ht="14.4" x14ac:dyDescent="0.3">
      <c r="A4318" s="294" t="s">
        <v>3607</v>
      </c>
      <c r="B4318" s="295">
        <v>2878</v>
      </c>
      <c r="D4318" s="296" t="s">
        <v>9618</v>
      </c>
      <c r="E4318" s="297">
        <v>2878</v>
      </c>
    </row>
    <row r="4319" spans="1:5" ht="14.4" x14ac:dyDescent="0.3">
      <c r="A4319" s="294" t="s">
        <v>5216</v>
      </c>
      <c r="B4319" s="295">
        <v>3183</v>
      </c>
      <c r="D4319" s="296" t="s">
        <v>10991</v>
      </c>
      <c r="E4319" s="297">
        <v>3183</v>
      </c>
    </row>
    <row r="4320" spans="1:5" ht="14.4" x14ac:dyDescent="0.3">
      <c r="A4320" s="294" t="s">
        <v>5217</v>
      </c>
      <c r="B4320" s="295">
        <v>4491</v>
      </c>
      <c r="D4320" s="296" t="s">
        <v>10992</v>
      </c>
      <c r="E4320" s="297">
        <v>4491</v>
      </c>
    </row>
    <row r="4321" spans="1:5" ht="14.4" x14ac:dyDescent="0.3">
      <c r="A4321" s="294" t="s">
        <v>5218</v>
      </c>
      <c r="B4321" s="295">
        <v>9854</v>
      </c>
      <c r="D4321" s="296" t="s">
        <v>10993</v>
      </c>
      <c r="E4321" s="297">
        <v>9854</v>
      </c>
    </row>
    <row r="4322" spans="1:5" ht="14.4" x14ac:dyDescent="0.3">
      <c r="A4322" s="294" t="s">
        <v>5138</v>
      </c>
      <c r="B4322" s="295">
        <v>14344</v>
      </c>
      <c r="D4322" s="296" t="s">
        <v>10994</v>
      </c>
      <c r="E4322" s="297">
        <v>14344</v>
      </c>
    </row>
    <row r="4323" spans="1:5" ht="14.4" x14ac:dyDescent="0.3">
      <c r="A4323" s="294" t="s">
        <v>5219</v>
      </c>
      <c r="B4323" s="295">
        <v>1700</v>
      </c>
      <c r="D4323" s="296" t="s">
        <v>10995</v>
      </c>
      <c r="E4323" s="297">
        <v>1700</v>
      </c>
    </row>
    <row r="4324" spans="1:5" ht="14.4" x14ac:dyDescent="0.3">
      <c r="A4324" s="294" t="s">
        <v>5220</v>
      </c>
      <c r="B4324" s="295">
        <v>1352</v>
      </c>
      <c r="D4324" s="296" t="s">
        <v>10996</v>
      </c>
      <c r="E4324" s="297">
        <v>1352</v>
      </c>
    </row>
    <row r="4325" spans="1:5" ht="14.4" x14ac:dyDescent="0.3">
      <c r="A4325" s="294" t="s">
        <v>5221</v>
      </c>
      <c r="B4325" s="295">
        <v>872</v>
      </c>
      <c r="D4325" s="296" t="s">
        <v>10997</v>
      </c>
      <c r="E4325" s="297">
        <v>872</v>
      </c>
    </row>
    <row r="4326" spans="1:5" ht="14.4" x14ac:dyDescent="0.3">
      <c r="A4326" s="294" t="s">
        <v>5139</v>
      </c>
      <c r="B4326" s="295">
        <v>9483</v>
      </c>
      <c r="D4326" s="296" t="s">
        <v>10998</v>
      </c>
      <c r="E4326" s="297">
        <v>9483</v>
      </c>
    </row>
    <row r="4327" spans="1:5" ht="14.4" x14ac:dyDescent="0.3">
      <c r="A4327" s="294" t="s">
        <v>5222</v>
      </c>
      <c r="B4327" s="295">
        <v>741</v>
      </c>
      <c r="D4327" s="296" t="s">
        <v>10999</v>
      </c>
      <c r="E4327" s="297">
        <v>741</v>
      </c>
    </row>
    <row r="4328" spans="1:5" ht="14.4" x14ac:dyDescent="0.3">
      <c r="A4328" s="294" t="s">
        <v>5049</v>
      </c>
      <c r="B4328" s="295">
        <v>38760</v>
      </c>
      <c r="D4328" s="296" t="s">
        <v>9619</v>
      </c>
      <c r="E4328" s="297">
        <v>38760</v>
      </c>
    </row>
    <row r="4329" spans="1:5" ht="14.4" x14ac:dyDescent="0.3">
      <c r="A4329" s="294" t="s">
        <v>5223</v>
      </c>
      <c r="B4329" s="295">
        <v>1177</v>
      </c>
      <c r="D4329" s="296" t="s">
        <v>11000</v>
      </c>
      <c r="E4329" s="297">
        <v>1177</v>
      </c>
    </row>
    <row r="4330" spans="1:5" ht="14.4" x14ac:dyDescent="0.3">
      <c r="A4330" s="294" t="s">
        <v>5050</v>
      </c>
      <c r="B4330" s="295">
        <v>163239.12</v>
      </c>
      <c r="D4330" s="296" t="s">
        <v>9620</v>
      </c>
      <c r="E4330" s="297">
        <v>163239.12</v>
      </c>
    </row>
    <row r="4331" spans="1:5" ht="14.4" x14ac:dyDescent="0.3">
      <c r="A4331" s="294" t="s">
        <v>5051</v>
      </c>
      <c r="B4331" s="295">
        <v>2006</v>
      </c>
      <c r="D4331" s="296" t="s">
        <v>9621</v>
      </c>
      <c r="E4331" s="297">
        <v>2006</v>
      </c>
    </row>
    <row r="4332" spans="1:5" ht="14.4" x14ac:dyDescent="0.3">
      <c r="A4332" s="294" t="s">
        <v>5224</v>
      </c>
      <c r="B4332" s="295">
        <v>5276</v>
      </c>
      <c r="D4332" s="296" t="s">
        <v>11001</v>
      </c>
      <c r="E4332" s="297">
        <v>5276</v>
      </c>
    </row>
    <row r="4333" spans="1:5" ht="14.4" x14ac:dyDescent="0.3">
      <c r="A4333" s="294" t="s">
        <v>5140</v>
      </c>
      <c r="B4333" s="295">
        <v>70905</v>
      </c>
      <c r="D4333" s="296" t="s">
        <v>11002</v>
      </c>
      <c r="E4333" s="297">
        <v>70905</v>
      </c>
    </row>
    <row r="4334" spans="1:5" ht="14.4" x14ac:dyDescent="0.3">
      <c r="A4334" s="294" t="s">
        <v>5052</v>
      </c>
      <c r="B4334" s="295">
        <v>57225</v>
      </c>
      <c r="D4334" s="296" t="s">
        <v>9622</v>
      </c>
      <c r="E4334" s="297">
        <v>57225</v>
      </c>
    </row>
    <row r="4335" spans="1:5" ht="14.4" x14ac:dyDescent="0.3">
      <c r="A4335" s="294" t="s">
        <v>5225</v>
      </c>
      <c r="B4335" s="295">
        <v>4360</v>
      </c>
      <c r="D4335" s="296" t="s">
        <v>11003</v>
      </c>
      <c r="E4335" s="297">
        <v>4360</v>
      </c>
    </row>
    <row r="4336" spans="1:5" ht="14.4" x14ac:dyDescent="0.3">
      <c r="A4336" s="294" t="s">
        <v>5141</v>
      </c>
      <c r="B4336" s="295">
        <v>42674</v>
      </c>
      <c r="D4336" s="296" t="s">
        <v>11004</v>
      </c>
      <c r="E4336" s="297">
        <v>42674</v>
      </c>
    </row>
    <row r="4337" spans="1:5" ht="14.4" x14ac:dyDescent="0.3">
      <c r="A4337" s="294" t="s">
        <v>5142</v>
      </c>
      <c r="B4337" s="295">
        <v>13778</v>
      </c>
      <c r="D4337" s="296" t="s">
        <v>11005</v>
      </c>
      <c r="E4337" s="297">
        <v>13778</v>
      </c>
    </row>
    <row r="4338" spans="1:5" ht="14.4" x14ac:dyDescent="0.3">
      <c r="A4338" s="294" t="s">
        <v>5053</v>
      </c>
      <c r="B4338" s="295">
        <v>193619.8</v>
      </c>
      <c r="D4338" s="296" t="s">
        <v>9623</v>
      </c>
      <c r="E4338" s="297">
        <v>193619.8</v>
      </c>
    </row>
    <row r="4339" spans="1:5" ht="14.4" x14ac:dyDescent="0.3">
      <c r="A4339" s="294" t="s">
        <v>3608</v>
      </c>
      <c r="B4339" s="295">
        <v>346095.15</v>
      </c>
      <c r="D4339" s="296" t="s">
        <v>9624</v>
      </c>
      <c r="E4339" s="297">
        <v>346095.15</v>
      </c>
    </row>
    <row r="4340" spans="1:5" ht="14.4" x14ac:dyDescent="0.3">
      <c r="A4340" s="294" t="s">
        <v>3609</v>
      </c>
      <c r="B4340" s="295">
        <v>200000</v>
      </c>
      <c r="D4340" s="296" t="s">
        <v>9625</v>
      </c>
      <c r="E4340" s="297">
        <v>200000</v>
      </c>
    </row>
    <row r="4341" spans="1:5" ht="14.4" x14ac:dyDescent="0.3">
      <c r="A4341" s="294" t="s">
        <v>3610</v>
      </c>
      <c r="B4341" s="295">
        <v>286244.81</v>
      </c>
      <c r="D4341" s="296" t="s">
        <v>9626</v>
      </c>
      <c r="E4341" s="297">
        <v>286244.81</v>
      </c>
    </row>
    <row r="4342" spans="1:5" ht="14.4" x14ac:dyDescent="0.3">
      <c r="A4342" s="294" t="s">
        <v>3611</v>
      </c>
      <c r="B4342" s="295">
        <v>408090.18</v>
      </c>
      <c r="D4342" s="296" t="s">
        <v>9627</v>
      </c>
      <c r="E4342" s="297">
        <v>408090.18</v>
      </c>
    </row>
    <row r="4343" spans="1:5" ht="14.4" x14ac:dyDescent="0.3">
      <c r="A4343" s="294" t="s">
        <v>3612</v>
      </c>
      <c r="B4343" s="295">
        <v>499701.69</v>
      </c>
      <c r="D4343" s="296" t="s">
        <v>9628</v>
      </c>
      <c r="E4343" s="297">
        <v>499701.69</v>
      </c>
    </row>
    <row r="4344" spans="1:5" ht="14.4" x14ac:dyDescent="0.3">
      <c r="A4344" s="294" t="s">
        <v>3613</v>
      </c>
      <c r="B4344" s="295">
        <v>350000</v>
      </c>
      <c r="D4344" s="296" t="s">
        <v>9629</v>
      </c>
      <c r="E4344" s="297">
        <v>350000</v>
      </c>
    </row>
    <row r="4345" spans="1:5" ht="14.4" x14ac:dyDescent="0.3">
      <c r="A4345" s="294" t="s">
        <v>3614</v>
      </c>
      <c r="B4345" s="295">
        <v>350000</v>
      </c>
      <c r="D4345" s="296" t="s">
        <v>9630</v>
      </c>
      <c r="E4345" s="297">
        <v>350000</v>
      </c>
    </row>
    <row r="4346" spans="1:5" ht="14.4" x14ac:dyDescent="0.3">
      <c r="A4346" s="294" t="s">
        <v>5054</v>
      </c>
      <c r="B4346" s="295">
        <v>350000</v>
      </c>
      <c r="D4346" s="296" t="s">
        <v>9631</v>
      </c>
      <c r="E4346" s="297">
        <v>350000</v>
      </c>
    </row>
    <row r="4347" spans="1:5" ht="14.4" x14ac:dyDescent="0.3">
      <c r="A4347" s="294" t="s">
        <v>3615</v>
      </c>
      <c r="B4347" s="295">
        <v>241975</v>
      </c>
      <c r="D4347" s="296" t="s">
        <v>9632</v>
      </c>
      <c r="E4347" s="297">
        <v>241975</v>
      </c>
    </row>
    <row r="4348" spans="1:5" ht="14.4" x14ac:dyDescent="0.3">
      <c r="A4348" s="294" t="s">
        <v>5055</v>
      </c>
      <c r="B4348" s="295">
        <v>200000</v>
      </c>
      <c r="D4348" s="296" t="s">
        <v>9633</v>
      </c>
      <c r="E4348" s="297">
        <v>200000</v>
      </c>
    </row>
    <row r="4349" spans="1:5" ht="14.4" x14ac:dyDescent="0.3">
      <c r="A4349" s="294" t="s">
        <v>3616</v>
      </c>
      <c r="B4349" s="295">
        <v>350000</v>
      </c>
      <c r="D4349" s="296" t="s">
        <v>9634</v>
      </c>
      <c r="E4349" s="297">
        <v>350000</v>
      </c>
    </row>
    <row r="4350" spans="1:5" ht="14.4" x14ac:dyDescent="0.3">
      <c r="A4350" s="294" t="s">
        <v>3617</v>
      </c>
      <c r="B4350" s="295">
        <v>350000</v>
      </c>
      <c r="D4350" s="296" t="s">
        <v>9635</v>
      </c>
      <c r="E4350" s="297">
        <v>350000</v>
      </c>
    </row>
    <row r="4351" spans="1:5" ht="14.4" x14ac:dyDescent="0.3">
      <c r="A4351" s="294" t="s">
        <v>4606</v>
      </c>
      <c r="B4351" s="295">
        <v>44435</v>
      </c>
      <c r="D4351" s="296" t="s">
        <v>11006</v>
      </c>
      <c r="E4351" s="297">
        <v>44435</v>
      </c>
    </row>
    <row r="4352" spans="1:5" ht="14.4" x14ac:dyDescent="0.3">
      <c r="A4352" s="294" t="s">
        <v>12319</v>
      </c>
      <c r="B4352" s="295">
        <v>60729.97</v>
      </c>
      <c r="D4352" s="296" t="s">
        <v>12320</v>
      </c>
      <c r="E4352" s="297">
        <v>60729.97</v>
      </c>
    </row>
    <row r="4353" spans="1:5" ht="14.4" x14ac:dyDescent="0.3">
      <c r="A4353" s="294" t="s">
        <v>4516</v>
      </c>
      <c r="B4353" s="295">
        <v>516041.88</v>
      </c>
      <c r="D4353" s="296" t="s">
        <v>11007</v>
      </c>
      <c r="E4353" s="297">
        <v>516041.88</v>
      </c>
    </row>
    <row r="4354" spans="1:5" ht="14.4" x14ac:dyDescent="0.3">
      <c r="A4354" s="294" t="s">
        <v>4607</v>
      </c>
      <c r="B4354" s="295">
        <v>16708</v>
      </c>
      <c r="D4354" s="296" t="s">
        <v>11008</v>
      </c>
      <c r="E4354" s="297">
        <v>16708</v>
      </c>
    </row>
    <row r="4355" spans="1:5" ht="14.4" x14ac:dyDescent="0.3">
      <c r="A4355" s="294" t="s">
        <v>4608</v>
      </c>
      <c r="B4355" s="295">
        <v>11199</v>
      </c>
      <c r="D4355" s="296" t="s">
        <v>11009</v>
      </c>
      <c r="E4355" s="297">
        <v>11199</v>
      </c>
    </row>
    <row r="4356" spans="1:5" ht="14.4" x14ac:dyDescent="0.3">
      <c r="A4356" s="294" t="s">
        <v>3618</v>
      </c>
      <c r="B4356" s="295">
        <v>146418.95000000001</v>
      </c>
      <c r="D4356" s="296" t="s">
        <v>9636</v>
      </c>
      <c r="E4356" s="297">
        <v>146418.95000000001</v>
      </c>
    </row>
    <row r="4357" spans="1:5" ht="14.4" x14ac:dyDescent="0.3">
      <c r="A4357" s="294" t="s">
        <v>4517</v>
      </c>
      <c r="B4357" s="295">
        <v>68827</v>
      </c>
      <c r="D4357" s="296" t="s">
        <v>11010</v>
      </c>
      <c r="E4357" s="297">
        <v>68827</v>
      </c>
    </row>
    <row r="4358" spans="1:5" ht="14.4" x14ac:dyDescent="0.3">
      <c r="A4358" s="294" t="s">
        <v>4518</v>
      </c>
      <c r="B4358" s="295">
        <v>59044.35</v>
      </c>
      <c r="D4358" s="296" t="s">
        <v>11011</v>
      </c>
      <c r="E4358" s="297">
        <v>59044.35</v>
      </c>
    </row>
    <row r="4359" spans="1:5" ht="14.4" x14ac:dyDescent="0.3">
      <c r="A4359" s="294" t="s">
        <v>4519</v>
      </c>
      <c r="B4359" s="295">
        <v>77049.710000000006</v>
      </c>
      <c r="D4359" s="296" t="s">
        <v>9637</v>
      </c>
      <c r="E4359" s="297">
        <v>77049.710000000006</v>
      </c>
    </row>
    <row r="4360" spans="1:5" ht="14.4" x14ac:dyDescent="0.3">
      <c r="A4360" s="294" t="s">
        <v>4520</v>
      </c>
      <c r="B4360" s="295">
        <v>81793</v>
      </c>
      <c r="D4360" s="296" t="s">
        <v>11012</v>
      </c>
      <c r="E4360" s="297">
        <v>81793</v>
      </c>
    </row>
    <row r="4361" spans="1:5" ht="14.4" x14ac:dyDescent="0.3">
      <c r="A4361" s="294" t="s">
        <v>4521</v>
      </c>
      <c r="B4361" s="295">
        <v>210750</v>
      </c>
      <c r="D4361" s="296" t="s">
        <v>9638</v>
      </c>
      <c r="E4361" s="297">
        <v>210750</v>
      </c>
    </row>
    <row r="4362" spans="1:5" ht="14.4" x14ac:dyDescent="0.3">
      <c r="A4362" s="294" t="s">
        <v>4522</v>
      </c>
      <c r="B4362" s="295">
        <v>85935.15</v>
      </c>
      <c r="D4362" s="296" t="s">
        <v>11013</v>
      </c>
      <c r="E4362" s="297">
        <v>85935.15</v>
      </c>
    </row>
    <row r="4363" spans="1:5" ht="14.4" x14ac:dyDescent="0.3">
      <c r="A4363" s="294" t="s">
        <v>4609</v>
      </c>
      <c r="B4363" s="295">
        <v>9666</v>
      </c>
      <c r="D4363" s="296" t="s">
        <v>11014</v>
      </c>
      <c r="E4363" s="297">
        <v>9666</v>
      </c>
    </row>
    <row r="4364" spans="1:5" ht="14.4" x14ac:dyDescent="0.3">
      <c r="A4364" s="294" t="s">
        <v>4523</v>
      </c>
      <c r="B4364" s="295">
        <v>143126.99</v>
      </c>
      <c r="D4364" s="296" t="s">
        <v>11206</v>
      </c>
      <c r="E4364" s="297">
        <v>143126.99</v>
      </c>
    </row>
    <row r="4365" spans="1:5" ht="14.4" x14ac:dyDescent="0.3">
      <c r="A4365" s="294" t="s">
        <v>4610</v>
      </c>
      <c r="B4365" s="295">
        <v>19320</v>
      </c>
      <c r="D4365" s="296" t="s">
        <v>11015</v>
      </c>
      <c r="E4365" s="297">
        <v>19320</v>
      </c>
    </row>
    <row r="4366" spans="1:5" ht="14.4" x14ac:dyDescent="0.3">
      <c r="A4366" s="294" t="s">
        <v>4611</v>
      </c>
      <c r="B4366" s="295">
        <v>12807</v>
      </c>
      <c r="D4366" s="296" t="s">
        <v>11016</v>
      </c>
      <c r="E4366" s="297">
        <v>12807</v>
      </c>
    </row>
    <row r="4367" spans="1:5" ht="14.4" x14ac:dyDescent="0.3">
      <c r="A4367" s="294" t="s">
        <v>4524</v>
      </c>
      <c r="B4367" s="295">
        <v>325357.48</v>
      </c>
      <c r="D4367" s="296" t="s">
        <v>9639</v>
      </c>
      <c r="E4367" s="297">
        <v>325357.48</v>
      </c>
    </row>
    <row r="4368" spans="1:5" ht="14.4" x14ac:dyDescent="0.3">
      <c r="A4368" s="294" t="s">
        <v>4612</v>
      </c>
      <c r="B4368" s="295">
        <v>6300</v>
      </c>
      <c r="D4368" s="296" t="s">
        <v>11017</v>
      </c>
      <c r="E4368" s="297">
        <v>6300</v>
      </c>
    </row>
    <row r="4369" spans="1:5" ht="14.4" x14ac:dyDescent="0.3">
      <c r="A4369" s="294" t="s">
        <v>4613</v>
      </c>
      <c r="B4369" s="295">
        <v>862.5</v>
      </c>
      <c r="D4369" s="296" t="s">
        <v>11018</v>
      </c>
      <c r="E4369" s="297">
        <v>862.5</v>
      </c>
    </row>
    <row r="4370" spans="1:5" ht="14.4" x14ac:dyDescent="0.3">
      <c r="A4370" s="294" t="s">
        <v>4525</v>
      </c>
      <c r="B4370" s="295">
        <v>568185.43000000005</v>
      </c>
      <c r="D4370" s="296" t="s">
        <v>11019</v>
      </c>
      <c r="E4370" s="297">
        <v>568185.43000000005</v>
      </c>
    </row>
    <row r="4371" spans="1:5" ht="14.4" x14ac:dyDescent="0.3">
      <c r="A4371" s="294" t="s">
        <v>4526</v>
      </c>
      <c r="B4371" s="295">
        <v>135626</v>
      </c>
      <c r="D4371" s="296" t="s">
        <v>11020</v>
      </c>
      <c r="E4371" s="297">
        <v>135626</v>
      </c>
    </row>
    <row r="4372" spans="1:5" ht="14.4" x14ac:dyDescent="0.3">
      <c r="A4372" s="294" t="s">
        <v>4614</v>
      </c>
      <c r="B4372" s="295">
        <v>11405</v>
      </c>
      <c r="D4372" s="296" t="s">
        <v>11021</v>
      </c>
      <c r="E4372" s="297">
        <v>11405</v>
      </c>
    </row>
    <row r="4373" spans="1:5" ht="14.4" x14ac:dyDescent="0.3">
      <c r="A4373" s="294" t="s">
        <v>3619</v>
      </c>
      <c r="B4373" s="295">
        <v>10272</v>
      </c>
      <c r="D4373" s="296" t="s">
        <v>9640</v>
      </c>
      <c r="E4373" s="297">
        <v>10272</v>
      </c>
    </row>
    <row r="4374" spans="1:5" ht="14.4" x14ac:dyDescent="0.3">
      <c r="A4374" s="294" t="s">
        <v>4615</v>
      </c>
      <c r="B4374" s="295">
        <v>29967</v>
      </c>
      <c r="D4374" s="296" t="s">
        <v>11022</v>
      </c>
      <c r="E4374" s="297">
        <v>29967</v>
      </c>
    </row>
    <row r="4375" spans="1:5" ht="14.4" x14ac:dyDescent="0.3">
      <c r="A4375" s="294" t="s">
        <v>3620</v>
      </c>
      <c r="B4375" s="295">
        <v>14649</v>
      </c>
      <c r="D4375" s="296" t="s">
        <v>9641</v>
      </c>
      <c r="E4375" s="297">
        <v>14649</v>
      </c>
    </row>
    <row r="4376" spans="1:5" ht="14.4" x14ac:dyDescent="0.3">
      <c r="A4376" s="294" t="s">
        <v>4616</v>
      </c>
      <c r="B4376" s="295">
        <v>2880</v>
      </c>
      <c r="D4376" s="296" t="s">
        <v>11023</v>
      </c>
      <c r="E4376" s="297">
        <v>2880</v>
      </c>
    </row>
    <row r="4377" spans="1:5" ht="14.4" x14ac:dyDescent="0.3">
      <c r="A4377" s="294" t="s">
        <v>4527</v>
      </c>
      <c r="B4377" s="295">
        <v>304159.75</v>
      </c>
      <c r="D4377" s="296" t="s">
        <v>11024</v>
      </c>
      <c r="E4377" s="297">
        <v>304159.75</v>
      </c>
    </row>
    <row r="4378" spans="1:5" ht="14.4" x14ac:dyDescent="0.3">
      <c r="A4378" s="294" t="s">
        <v>4617</v>
      </c>
      <c r="B4378" s="295">
        <v>9666</v>
      </c>
      <c r="D4378" s="296" t="s">
        <v>11025</v>
      </c>
      <c r="E4378" s="297">
        <v>9666</v>
      </c>
    </row>
    <row r="4379" spans="1:5" ht="14.4" x14ac:dyDescent="0.3">
      <c r="A4379" s="294" t="s">
        <v>3621</v>
      </c>
      <c r="B4379" s="295">
        <v>791763.63</v>
      </c>
      <c r="D4379" s="296" t="s">
        <v>9642</v>
      </c>
      <c r="E4379" s="297">
        <v>791763.63</v>
      </c>
    </row>
    <row r="4380" spans="1:5" ht="14.4" x14ac:dyDescent="0.3">
      <c r="A4380" s="294" t="s">
        <v>5245</v>
      </c>
      <c r="B4380" s="295">
        <v>162744</v>
      </c>
      <c r="D4380" s="296" t="s">
        <v>11026</v>
      </c>
      <c r="E4380" s="297">
        <v>162744</v>
      </c>
    </row>
    <row r="4381" spans="1:5" ht="14.4" x14ac:dyDescent="0.3">
      <c r="A4381" s="294" t="s">
        <v>4618</v>
      </c>
      <c r="B4381" s="295">
        <v>22552</v>
      </c>
      <c r="D4381" s="296" t="s">
        <v>11027</v>
      </c>
      <c r="E4381" s="297">
        <v>22552</v>
      </c>
    </row>
    <row r="4382" spans="1:5" ht="14.4" x14ac:dyDescent="0.3">
      <c r="A4382" s="294" t="s">
        <v>4619</v>
      </c>
      <c r="B4382" s="295">
        <v>23196</v>
      </c>
      <c r="D4382" s="296" t="s">
        <v>11028</v>
      </c>
      <c r="E4382" s="297">
        <v>23196</v>
      </c>
    </row>
    <row r="4383" spans="1:5" ht="14.4" x14ac:dyDescent="0.3">
      <c r="A4383" s="294" t="s">
        <v>4620</v>
      </c>
      <c r="B4383" s="295">
        <v>10324</v>
      </c>
      <c r="D4383" s="296" t="s">
        <v>11029</v>
      </c>
      <c r="E4383" s="297">
        <v>10324</v>
      </c>
    </row>
    <row r="4384" spans="1:5" ht="14.4" x14ac:dyDescent="0.3">
      <c r="A4384" s="294" t="s">
        <v>4621</v>
      </c>
      <c r="B4384" s="295">
        <v>8704.0400000000009</v>
      </c>
      <c r="D4384" s="296" t="s">
        <v>11030</v>
      </c>
      <c r="E4384" s="297">
        <v>8704.0400000000009</v>
      </c>
    </row>
    <row r="4385" spans="1:5" ht="14.4" x14ac:dyDescent="0.3">
      <c r="A4385" s="294" t="s">
        <v>4528</v>
      </c>
      <c r="B4385" s="295">
        <v>216211</v>
      </c>
      <c r="D4385" s="296" t="s">
        <v>11031</v>
      </c>
      <c r="E4385" s="297">
        <v>216211</v>
      </c>
    </row>
    <row r="4386" spans="1:5" ht="14.4" x14ac:dyDescent="0.3">
      <c r="A4386" s="294" t="s">
        <v>4529</v>
      </c>
      <c r="B4386" s="295">
        <v>25400</v>
      </c>
      <c r="D4386" s="296" t="s">
        <v>11032</v>
      </c>
      <c r="E4386" s="297">
        <v>25400</v>
      </c>
    </row>
    <row r="4387" spans="1:5" ht="14.4" x14ac:dyDescent="0.3">
      <c r="A4387" s="294" t="s">
        <v>4530</v>
      </c>
      <c r="B4387" s="295">
        <v>221481</v>
      </c>
      <c r="D4387" s="296" t="s">
        <v>11033</v>
      </c>
      <c r="E4387" s="297">
        <v>221481</v>
      </c>
    </row>
    <row r="4388" spans="1:5" ht="14.4" x14ac:dyDescent="0.3">
      <c r="A4388" s="294" t="s">
        <v>4622</v>
      </c>
      <c r="B4388" s="295">
        <v>9666</v>
      </c>
      <c r="D4388" s="296" t="s">
        <v>11034</v>
      </c>
      <c r="E4388" s="297">
        <v>9666</v>
      </c>
    </row>
    <row r="4389" spans="1:5" ht="14.4" x14ac:dyDescent="0.3">
      <c r="A4389" s="294" t="s">
        <v>4531</v>
      </c>
      <c r="B4389" s="295">
        <v>94087</v>
      </c>
      <c r="D4389" s="296" t="s">
        <v>11035</v>
      </c>
      <c r="E4389" s="297">
        <v>94087</v>
      </c>
    </row>
    <row r="4390" spans="1:5" ht="14.4" x14ac:dyDescent="0.3">
      <c r="A4390" s="294" t="s">
        <v>4532</v>
      </c>
      <c r="B4390" s="295">
        <v>394937</v>
      </c>
      <c r="D4390" s="296" t="s">
        <v>11036</v>
      </c>
      <c r="E4390" s="297">
        <v>394937</v>
      </c>
    </row>
    <row r="4391" spans="1:5" ht="14.4" x14ac:dyDescent="0.3">
      <c r="A4391" s="294" t="s">
        <v>4533</v>
      </c>
      <c r="B4391" s="295">
        <v>130095</v>
      </c>
      <c r="D4391" s="296" t="s">
        <v>11037</v>
      </c>
      <c r="E4391" s="297">
        <v>130095</v>
      </c>
    </row>
    <row r="4392" spans="1:5" ht="14.4" x14ac:dyDescent="0.3">
      <c r="A4392" s="294" t="s">
        <v>3622</v>
      </c>
      <c r="B4392" s="295">
        <v>104903</v>
      </c>
      <c r="D4392" s="296" t="s">
        <v>9643</v>
      </c>
      <c r="E4392" s="297">
        <v>104903</v>
      </c>
    </row>
    <row r="4393" spans="1:5" ht="14.4" x14ac:dyDescent="0.3">
      <c r="A4393" s="294" t="s">
        <v>4534</v>
      </c>
      <c r="B4393" s="295">
        <v>238813</v>
      </c>
      <c r="D4393" s="296" t="s">
        <v>11038</v>
      </c>
      <c r="E4393" s="297">
        <v>238813</v>
      </c>
    </row>
    <row r="4394" spans="1:5" ht="14.4" x14ac:dyDescent="0.3">
      <c r="A4394" s="294" t="s">
        <v>4623</v>
      </c>
      <c r="B4394" s="295">
        <v>14726</v>
      </c>
      <c r="D4394" s="296" t="s">
        <v>11039</v>
      </c>
      <c r="E4394" s="297">
        <v>14726</v>
      </c>
    </row>
    <row r="4395" spans="1:5" ht="14.4" x14ac:dyDescent="0.3">
      <c r="A4395" s="294" t="s">
        <v>4624</v>
      </c>
      <c r="B4395" s="295">
        <v>13207</v>
      </c>
      <c r="D4395" s="296" t="s">
        <v>11040</v>
      </c>
      <c r="E4395" s="297">
        <v>13207</v>
      </c>
    </row>
    <row r="4396" spans="1:5" ht="14.4" x14ac:dyDescent="0.3">
      <c r="A4396" s="294" t="s">
        <v>4535</v>
      </c>
      <c r="B4396" s="295">
        <v>109068</v>
      </c>
      <c r="D4396" s="296" t="s">
        <v>11041</v>
      </c>
      <c r="E4396" s="297">
        <v>109068</v>
      </c>
    </row>
    <row r="4397" spans="1:5" ht="14.4" x14ac:dyDescent="0.3">
      <c r="A4397" s="294" t="s">
        <v>4625</v>
      </c>
      <c r="B4397" s="295">
        <v>9666</v>
      </c>
      <c r="D4397" s="296" t="s">
        <v>11042</v>
      </c>
      <c r="E4397" s="297">
        <v>9666</v>
      </c>
    </row>
    <row r="4398" spans="1:5" ht="14.4" x14ac:dyDescent="0.3">
      <c r="A4398" s="294" t="s">
        <v>4536</v>
      </c>
      <c r="B4398" s="295">
        <v>82575.28</v>
      </c>
      <c r="D4398" s="296" t="s">
        <v>11043</v>
      </c>
      <c r="E4398" s="297">
        <v>82575.28</v>
      </c>
    </row>
    <row r="4399" spans="1:5" ht="14.4" x14ac:dyDescent="0.3">
      <c r="A4399" s="294" t="s">
        <v>4537</v>
      </c>
      <c r="B4399" s="295">
        <v>31405.03</v>
      </c>
      <c r="D4399" s="296" t="s">
        <v>11044</v>
      </c>
      <c r="E4399" s="297">
        <v>31405.03</v>
      </c>
    </row>
    <row r="4400" spans="1:5" ht="14.4" x14ac:dyDescent="0.3">
      <c r="A4400" s="294" t="s">
        <v>4538</v>
      </c>
      <c r="B4400" s="295">
        <v>360430</v>
      </c>
      <c r="D4400" s="296" t="s">
        <v>11045</v>
      </c>
      <c r="E4400" s="297">
        <v>360430</v>
      </c>
    </row>
    <row r="4401" spans="1:5" ht="14.4" x14ac:dyDescent="0.3">
      <c r="A4401" s="294" t="s">
        <v>3623</v>
      </c>
      <c r="B4401" s="295">
        <v>25306.99</v>
      </c>
      <c r="D4401" s="296" t="s">
        <v>9644</v>
      </c>
      <c r="E4401" s="297">
        <v>25306.99</v>
      </c>
    </row>
    <row r="4402" spans="1:5" ht="14.4" x14ac:dyDescent="0.3">
      <c r="A4402" s="294" t="s">
        <v>4539</v>
      </c>
      <c r="B4402" s="295">
        <v>173953</v>
      </c>
      <c r="D4402" s="296" t="s">
        <v>11046</v>
      </c>
      <c r="E4402" s="297">
        <v>173953</v>
      </c>
    </row>
    <row r="4403" spans="1:5" ht="14.4" x14ac:dyDescent="0.3">
      <c r="A4403" s="294" t="s">
        <v>4540</v>
      </c>
      <c r="B4403" s="295">
        <v>60812.11</v>
      </c>
      <c r="D4403" s="296" t="s">
        <v>11047</v>
      </c>
      <c r="E4403" s="297">
        <v>60812.11</v>
      </c>
    </row>
    <row r="4404" spans="1:5" ht="14.4" x14ac:dyDescent="0.3">
      <c r="A4404" s="294" t="s">
        <v>4626</v>
      </c>
      <c r="B4404" s="295">
        <v>9666</v>
      </c>
      <c r="D4404" s="296" t="s">
        <v>11048</v>
      </c>
      <c r="E4404" s="297">
        <v>9666</v>
      </c>
    </row>
    <row r="4405" spans="1:5" ht="14.4" x14ac:dyDescent="0.3">
      <c r="A4405" s="294" t="s">
        <v>4627</v>
      </c>
      <c r="B4405" s="295">
        <v>2812.5</v>
      </c>
      <c r="D4405" s="296" t="s">
        <v>11049</v>
      </c>
      <c r="E4405" s="297">
        <v>2812.5</v>
      </c>
    </row>
    <row r="4406" spans="1:5" ht="14.4" x14ac:dyDescent="0.3">
      <c r="A4406" s="294" t="s">
        <v>4541</v>
      </c>
      <c r="B4406" s="295">
        <v>343265.94</v>
      </c>
      <c r="D4406" s="296" t="s">
        <v>9645</v>
      </c>
      <c r="E4406" s="297">
        <v>343265.94</v>
      </c>
    </row>
    <row r="4407" spans="1:5" ht="14.4" x14ac:dyDescent="0.3">
      <c r="A4407" s="294" t="s">
        <v>4542</v>
      </c>
      <c r="B4407" s="295">
        <v>1162775.8400000001</v>
      </c>
      <c r="D4407" s="296" t="s">
        <v>11050</v>
      </c>
      <c r="E4407" s="297">
        <v>1162775.8400000001</v>
      </c>
    </row>
    <row r="4408" spans="1:5" ht="14.4" x14ac:dyDescent="0.3">
      <c r="A4408" s="294" t="s">
        <v>65334</v>
      </c>
      <c r="B4408" s="295">
        <v>0</v>
      </c>
      <c r="D4408" s="296" t="s">
        <v>66031</v>
      </c>
      <c r="E4408" s="297">
        <v>0</v>
      </c>
    </row>
    <row r="4409" spans="1:5" ht="14.4" x14ac:dyDescent="0.3">
      <c r="A4409" s="294" t="s">
        <v>4628</v>
      </c>
      <c r="B4409" s="295">
        <v>14314</v>
      </c>
      <c r="D4409" s="296" t="s">
        <v>11051</v>
      </c>
      <c r="E4409" s="297">
        <v>14314</v>
      </c>
    </row>
    <row r="4410" spans="1:5" ht="14.4" x14ac:dyDescent="0.3">
      <c r="A4410" s="294" t="s">
        <v>4543</v>
      </c>
      <c r="B4410" s="295">
        <v>131237</v>
      </c>
      <c r="D4410" s="296" t="s">
        <v>11052</v>
      </c>
      <c r="E4410" s="297">
        <v>131237</v>
      </c>
    </row>
    <row r="4411" spans="1:5" ht="14.4" x14ac:dyDescent="0.3">
      <c r="A4411" s="294" t="s">
        <v>4629</v>
      </c>
      <c r="B4411" s="295">
        <v>9666</v>
      </c>
      <c r="D4411" s="296" t="s">
        <v>11053</v>
      </c>
      <c r="E4411" s="297">
        <v>9666</v>
      </c>
    </row>
    <row r="4412" spans="1:5" ht="14.4" x14ac:dyDescent="0.3">
      <c r="A4412" s="294" t="s">
        <v>4544</v>
      </c>
      <c r="B4412" s="295">
        <v>154480.67000000001</v>
      </c>
      <c r="D4412" s="296" t="s">
        <v>11054</v>
      </c>
      <c r="E4412" s="297">
        <v>154480.67000000001</v>
      </c>
    </row>
    <row r="4413" spans="1:5" ht="14.4" x14ac:dyDescent="0.3">
      <c r="A4413" s="294" t="s">
        <v>3624</v>
      </c>
      <c r="B4413" s="295">
        <v>460482</v>
      </c>
      <c r="D4413" s="296" t="s">
        <v>9646</v>
      </c>
      <c r="E4413" s="297">
        <v>460482</v>
      </c>
    </row>
    <row r="4414" spans="1:5" ht="14.4" x14ac:dyDescent="0.3">
      <c r="A4414" s="294" t="s">
        <v>4545</v>
      </c>
      <c r="B4414" s="295">
        <v>106465.59</v>
      </c>
      <c r="D4414" s="296" t="s">
        <v>9647</v>
      </c>
      <c r="E4414" s="297">
        <v>106465.59</v>
      </c>
    </row>
    <row r="4415" spans="1:5" ht="14.4" x14ac:dyDescent="0.3">
      <c r="A4415" s="294" t="s">
        <v>4546</v>
      </c>
      <c r="B4415" s="295">
        <v>89810</v>
      </c>
      <c r="D4415" s="296" t="s">
        <v>9648</v>
      </c>
      <c r="E4415" s="297">
        <v>89810</v>
      </c>
    </row>
    <row r="4416" spans="1:5" ht="14.4" x14ac:dyDescent="0.3">
      <c r="A4416" s="294" t="s">
        <v>65335</v>
      </c>
      <c r="B4416" s="295">
        <v>0</v>
      </c>
      <c r="D4416" s="296" t="s">
        <v>66032</v>
      </c>
      <c r="E4416" s="297">
        <v>0</v>
      </c>
    </row>
    <row r="4417" spans="1:5" ht="14.4" x14ac:dyDescent="0.3">
      <c r="A4417" s="294" t="s">
        <v>4630</v>
      </c>
      <c r="B4417" s="295">
        <v>11405</v>
      </c>
      <c r="D4417" s="296" t="s">
        <v>11055</v>
      </c>
      <c r="E4417" s="297">
        <v>11405</v>
      </c>
    </row>
    <row r="4418" spans="1:5" ht="14.4" x14ac:dyDescent="0.3">
      <c r="A4418" s="294" t="s">
        <v>3625</v>
      </c>
      <c r="B4418" s="295">
        <v>176000</v>
      </c>
      <c r="D4418" s="296" t="s">
        <v>9649</v>
      </c>
      <c r="E4418" s="297">
        <v>176000</v>
      </c>
    </row>
    <row r="4419" spans="1:5" ht="14.4" x14ac:dyDescent="0.3">
      <c r="A4419" s="294" t="s">
        <v>4547</v>
      </c>
      <c r="B4419" s="295">
        <v>252271</v>
      </c>
      <c r="D4419" s="296" t="s">
        <v>11056</v>
      </c>
      <c r="E4419" s="297">
        <v>252271</v>
      </c>
    </row>
    <row r="4420" spans="1:5" ht="14.4" x14ac:dyDescent="0.3">
      <c r="A4420" s="294" t="s">
        <v>4548</v>
      </c>
      <c r="B4420" s="295">
        <v>766236</v>
      </c>
      <c r="D4420" s="296" t="s">
        <v>11057</v>
      </c>
      <c r="E4420" s="297">
        <v>766236</v>
      </c>
    </row>
    <row r="4421" spans="1:5" ht="14.4" x14ac:dyDescent="0.3">
      <c r="A4421" s="294" t="s">
        <v>4631</v>
      </c>
      <c r="B4421" s="295">
        <v>16476</v>
      </c>
      <c r="D4421" s="296" t="s">
        <v>11058</v>
      </c>
      <c r="E4421" s="297">
        <v>16476</v>
      </c>
    </row>
    <row r="4422" spans="1:5" ht="14.4" x14ac:dyDescent="0.3">
      <c r="A4422" s="294" t="s">
        <v>4632</v>
      </c>
      <c r="B4422" s="295">
        <v>12023</v>
      </c>
      <c r="D4422" s="296" t="s">
        <v>11059</v>
      </c>
      <c r="E4422" s="297">
        <v>12023</v>
      </c>
    </row>
    <row r="4423" spans="1:5" ht="14.4" x14ac:dyDescent="0.3">
      <c r="A4423" s="294" t="s">
        <v>4633</v>
      </c>
      <c r="B4423" s="295">
        <v>9666</v>
      </c>
      <c r="D4423" s="296" t="s">
        <v>11060</v>
      </c>
      <c r="E4423" s="297">
        <v>9666</v>
      </c>
    </row>
    <row r="4424" spans="1:5" ht="14.4" x14ac:dyDescent="0.3">
      <c r="A4424" s="294" t="s">
        <v>4634</v>
      </c>
      <c r="B4424" s="295">
        <v>12898</v>
      </c>
      <c r="D4424" s="296" t="s">
        <v>11061</v>
      </c>
      <c r="E4424" s="297">
        <v>12898</v>
      </c>
    </row>
    <row r="4425" spans="1:5" ht="14.4" x14ac:dyDescent="0.3">
      <c r="A4425" s="294" t="s">
        <v>65336</v>
      </c>
      <c r="B4425" s="295">
        <v>0</v>
      </c>
      <c r="D4425" s="296" t="s">
        <v>66033</v>
      </c>
      <c r="E4425" s="297">
        <v>0</v>
      </c>
    </row>
    <row r="4426" spans="1:5" ht="14.4" x14ac:dyDescent="0.3">
      <c r="A4426" s="294" t="s">
        <v>4635</v>
      </c>
      <c r="B4426" s="295">
        <v>11444.52</v>
      </c>
      <c r="D4426" s="296" t="s">
        <v>11062</v>
      </c>
      <c r="E4426" s="297">
        <v>11444.52</v>
      </c>
    </row>
    <row r="4427" spans="1:5" ht="14.4" x14ac:dyDescent="0.3">
      <c r="A4427" s="294" t="s">
        <v>4636</v>
      </c>
      <c r="B4427" s="295">
        <v>34806</v>
      </c>
      <c r="D4427" s="296" t="s">
        <v>11063</v>
      </c>
      <c r="E4427" s="297">
        <v>34806</v>
      </c>
    </row>
    <row r="4428" spans="1:5" ht="14.4" x14ac:dyDescent="0.3">
      <c r="A4428" s="294" t="s">
        <v>4637</v>
      </c>
      <c r="B4428" s="295">
        <v>9666</v>
      </c>
      <c r="D4428" s="296" t="s">
        <v>11064</v>
      </c>
      <c r="E4428" s="297">
        <v>9666</v>
      </c>
    </row>
    <row r="4429" spans="1:5" ht="14.4" x14ac:dyDescent="0.3">
      <c r="A4429" s="294" t="s">
        <v>4638</v>
      </c>
      <c r="B4429" s="295">
        <v>14520</v>
      </c>
      <c r="D4429" s="296" t="s">
        <v>11065</v>
      </c>
      <c r="E4429" s="297">
        <v>14520</v>
      </c>
    </row>
    <row r="4430" spans="1:5" ht="14.4" x14ac:dyDescent="0.3">
      <c r="A4430" s="294" t="s">
        <v>12309</v>
      </c>
      <c r="B4430" s="295">
        <v>1092.5</v>
      </c>
      <c r="D4430" s="296" t="s">
        <v>12065</v>
      </c>
      <c r="E4430" s="297">
        <v>1092.5</v>
      </c>
    </row>
    <row r="4431" spans="1:5" ht="14.4" x14ac:dyDescent="0.3">
      <c r="A4431" s="294" t="s">
        <v>4639</v>
      </c>
      <c r="B4431" s="295">
        <v>9666</v>
      </c>
      <c r="D4431" s="296" t="s">
        <v>11066</v>
      </c>
      <c r="E4431" s="297">
        <v>9666</v>
      </c>
    </row>
    <row r="4432" spans="1:5" ht="14.4" x14ac:dyDescent="0.3">
      <c r="A4432" s="294" t="s">
        <v>12310</v>
      </c>
      <c r="B4432" s="295">
        <v>18073</v>
      </c>
      <c r="D4432" s="296" t="s">
        <v>12064</v>
      </c>
      <c r="E4432" s="297">
        <v>18073</v>
      </c>
    </row>
    <row r="4433" spans="1:5" ht="14.4" x14ac:dyDescent="0.3">
      <c r="A4433" s="294" t="s">
        <v>65337</v>
      </c>
      <c r="B4433" s="295">
        <v>0</v>
      </c>
      <c r="D4433" s="296" t="s">
        <v>66034</v>
      </c>
      <c r="E4433" s="297">
        <v>0</v>
      </c>
    </row>
    <row r="4434" spans="1:5" ht="14.4" x14ac:dyDescent="0.3">
      <c r="A4434" s="294" t="s">
        <v>4640</v>
      </c>
      <c r="B4434" s="295">
        <v>9666</v>
      </c>
      <c r="D4434" s="296" t="s">
        <v>9650</v>
      </c>
      <c r="E4434" s="297">
        <v>9666</v>
      </c>
    </row>
    <row r="4435" spans="1:5" ht="14.4" x14ac:dyDescent="0.3">
      <c r="A4435" s="294" t="s">
        <v>4549</v>
      </c>
      <c r="B4435" s="295">
        <v>165800</v>
      </c>
      <c r="D4435" s="296" t="s">
        <v>11067</v>
      </c>
      <c r="E4435" s="297">
        <v>165800</v>
      </c>
    </row>
    <row r="4436" spans="1:5" ht="14.4" x14ac:dyDescent="0.3">
      <c r="A4436" s="294" t="s">
        <v>4641</v>
      </c>
      <c r="B4436" s="295">
        <v>24766</v>
      </c>
      <c r="D4436" s="296" t="s">
        <v>11068</v>
      </c>
      <c r="E4436" s="297">
        <v>24766</v>
      </c>
    </row>
    <row r="4437" spans="1:5" ht="14.4" x14ac:dyDescent="0.3">
      <c r="A4437" s="294" t="s">
        <v>3626</v>
      </c>
      <c r="B4437" s="295">
        <v>1248046.97</v>
      </c>
      <c r="D4437" s="296" t="s">
        <v>9651</v>
      </c>
      <c r="E4437" s="297">
        <v>1248046.97</v>
      </c>
    </row>
    <row r="4438" spans="1:5" ht="14.4" x14ac:dyDescent="0.3">
      <c r="A4438" s="294" t="s">
        <v>4642</v>
      </c>
      <c r="B4438" s="295">
        <v>14546</v>
      </c>
      <c r="D4438" s="296" t="s">
        <v>11069</v>
      </c>
      <c r="E4438" s="297">
        <v>14546</v>
      </c>
    </row>
    <row r="4439" spans="1:5" ht="14.4" x14ac:dyDescent="0.3">
      <c r="A4439" s="294" t="s">
        <v>4643</v>
      </c>
      <c r="B4439" s="295">
        <v>9666</v>
      </c>
      <c r="D4439" s="296" t="s">
        <v>11070</v>
      </c>
      <c r="E4439" s="297">
        <v>9666</v>
      </c>
    </row>
    <row r="4440" spans="1:5" ht="14.4" x14ac:dyDescent="0.3">
      <c r="A4440" s="294" t="s">
        <v>65338</v>
      </c>
      <c r="B4440" s="295">
        <v>0</v>
      </c>
      <c r="D4440" s="296" t="s">
        <v>66035</v>
      </c>
      <c r="E4440" s="297">
        <v>0</v>
      </c>
    </row>
    <row r="4441" spans="1:5" ht="14.4" x14ac:dyDescent="0.3">
      <c r="A4441" s="294" t="s">
        <v>4644</v>
      </c>
      <c r="B4441" s="295">
        <v>13413</v>
      </c>
      <c r="D4441" s="296" t="s">
        <v>11071</v>
      </c>
      <c r="E4441" s="297">
        <v>13413</v>
      </c>
    </row>
    <row r="4442" spans="1:5" ht="14.4" x14ac:dyDescent="0.3">
      <c r="A4442" s="294" t="s">
        <v>4645</v>
      </c>
      <c r="B4442" s="295">
        <v>24045</v>
      </c>
      <c r="D4442" s="296" t="s">
        <v>11072</v>
      </c>
      <c r="E4442" s="297">
        <v>24045</v>
      </c>
    </row>
    <row r="4443" spans="1:5" ht="14.4" x14ac:dyDescent="0.3">
      <c r="A4443" s="294" t="s">
        <v>4749</v>
      </c>
      <c r="B4443" s="295">
        <v>56218.02</v>
      </c>
      <c r="D4443" s="296" t="s">
        <v>11073</v>
      </c>
      <c r="E4443" s="297">
        <v>56218.02</v>
      </c>
    </row>
    <row r="4444" spans="1:5" ht="14.4" x14ac:dyDescent="0.3">
      <c r="A4444" s="294" t="s">
        <v>4550</v>
      </c>
      <c r="B4444" s="295">
        <v>221794</v>
      </c>
      <c r="D4444" s="296" t="s">
        <v>9652</v>
      </c>
      <c r="E4444" s="297">
        <v>221794</v>
      </c>
    </row>
    <row r="4445" spans="1:5" ht="14.4" x14ac:dyDescent="0.3">
      <c r="A4445" s="294" t="s">
        <v>4551</v>
      </c>
      <c r="B4445" s="295">
        <v>736274</v>
      </c>
      <c r="D4445" s="296" t="s">
        <v>9653</v>
      </c>
      <c r="E4445" s="297">
        <v>736274</v>
      </c>
    </row>
    <row r="4446" spans="1:5" ht="14.4" x14ac:dyDescent="0.3">
      <c r="A4446" s="294" t="s">
        <v>4646</v>
      </c>
      <c r="B4446" s="295">
        <v>29775</v>
      </c>
      <c r="D4446" s="296" t="s">
        <v>11074</v>
      </c>
      <c r="E4446" s="297">
        <v>29775</v>
      </c>
    </row>
    <row r="4447" spans="1:5" ht="14.4" x14ac:dyDescent="0.3">
      <c r="A4447" s="294" t="s">
        <v>4647</v>
      </c>
      <c r="B4447" s="295">
        <v>39930</v>
      </c>
      <c r="D4447" s="296" t="s">
        <v>11075</v>
      </c>
      <c r="E4447" s="297">
        <v>39930</v>
      </c>
    </row>
    <row r="4448" spans="1:5" ht="14.4" x14ac:dyDescent="0.3">
      <c r="A4448" s="294" t="s">
        <v>4648</v>
      </c>
      <c r="B4448" s="295">
        <v>9666</v>
      </c>
      <c r="D4448" s="296" t="s">
        <v>11076</v>
      </c>
      <c r="E4448" s="297">
        <v>9666</v>
      </c>
    </row>
    <row r="4449" spans="1:5" ht="14.4" x14ac:dyDescent="0.3">
      <c r="A4449" s="294" t="s">
        <v>4649</v>
      </c>
      <c r="B4449" s="295">
        <v>9666</v>
      </c>
      <c r="D4449" s="296" t="s">
        <v>11077</v>
      </c>
      <c r="E4449" s="297">
        <v>9666</v>
      </c>
    </row>
    <row r="4450" spans="1:5" ht="14.4" x14ac:dyDescent="0.3">
      <c r="A4450" s="294" t="s">
        <v>4552</v>
      </c>
      <c r="B4450" s="295">
        <v>76867</v>
      </c>
      <c r="D4450" s="296" t="s">
        <v>9654</v>
      </c>
      <c r="E4450" s="297">
        <v>76867</v>
      </c>
    </row>
    <row r="4451" spans="1:5" ht="14.4" x14ac:dyDescent="0.3">
      <c r="A4451" s="294" t="s">
        <v>3627</v>
      </c>
      <c r="B4451" s="295">
        <v>22893.88</v>
      </c>
      <c r="D4451" s="296" t="s">
        <v>9655</v>
      </c>
      <c r="E4451" s="297">
        <v>22893.88</v>
      </c>
    </row>
    <row r="4452" spans="1:5" ht="14.4" x14ac:dyDescent="0.3">
      <c r="A4452" s="294" t="s">
        <v>4553</v>
      </c>
      <c r="B4452" s="295">
        <v>203947</v>
      </c>
      <c r="D4452" s="296" t="s">
        <v>9656</v>
      </c>
      <c r="E4452" s="297">
        <v>203947</v>
      </c>
    </row>
    <row r="4453" spans="1:5" ht="14.4" x14ac:dyDescent="0.3">
      <c r="A4453" s="294" t="s">
        <v>4650</v>
      </c>
      <c r="B4453" s="295">
        <v>13078</v>
      </c>
      <c r="D4453" s="296" t="s">
        <v>11078</v>
      </c>
      <c r="E4453" s="297">
        <v>13078</v>
      </c>
    </row>
    <row r="4454" spans="1:5" ht="14.4" x14ac:dyDescent="0.3">
      <c r="A4454" s="294" t="s">
        <v>4554</v>
      </c>
      <c r="B4454" s="295">
        <v>107410</v>
      </c>
      <c r="D4454" s="296" t="s">
        <v>9657</v>
      </c>
      <c r="E4454" s="297">
        <v>107410</v>
      </c>
    </row>
    <row r="4455" spans="1:5" ht="14.4" x14ac:dyDescent="0.3">
      <c r="A4455" s="294" t="s">
        <v>4555</v>
      </c>
      <c r="B4455" s="295">
        <v>1645793.53</v>
      </c>
      <c r="D4455" s="296" t="s">
        <v>11079</v>
      </c>
      <c r="E4455" s="297">
        <v>1645793.53</v>
      </c>
    </row>
    <row r="4456" spans="1:5" ht="14.4" x14ac:dyDescent="0.3">
      <c r="A4456" s="294" t="s">
        <v>65339</v>
      </c>
      <c r="B4456" s="295">
        <v>0</v>
      </c>
      <c r="D4456" s="296" t="s">
        <v>66036</v>
      </c>
      <c r="E4456" s="297">
        <v>0</v>
      </c>
    </row>
    <row r="4457" spans="1:5" ht="14.4" x14ac:dyDescent="0.3">
      <c r="A4457" s="294" t="s">
        <v>4651</v>
      </c>
      <c r="B4457" s="295">
        <v>9666</v>
      </c>
      <c r="D4457" s="296" t="s">
        <v>11080</v>
      </c>
      <c r="E4457" s="297">
        <v>9666</v>
      </c>
    </row>
    <row r="4458" spans="1:5" ht="14.4" x14ac:dyDescent="0.3">
      <c r="A4458" s="294" t="s">
        <v>4652</v>
      </c>
      <c r="B4458" s="295">
        <v>16685.25</v>
      </c>
      <c r="D4458" s="296" t="s">
        <v>11081</v>
      </c>
      <c r="E4458" s="297">
        <v>16685.25</v>
      </c>
    </row>
    <row r="4459" spans="1:5" ht="14.4" x14ac:dyDescent="0.3">
      <c r="A4459" s="294" t="s">
        <v>65340</v>
      </c>
      <c r="B4459" s="295">
        <v>0</v>
      </c>
      <c r="D4459" s="296" t="s">
        <v>66037</v>
      </c>
      <c r="E4459" s="297">
        <v>0</v>
      </c>
    </row>
    <row r="4460" spans="1:5" ht="14.4" x14ac:dyDescent="0.3">
      <c r="A4460" s="294" t="s">
        <v>65341</v>
      </c>
      <c r="B4460" s="295">
        <v>0</v>
      </c>
      <c r="D4460" s="296" t="s">
        <v>66038</v>
      </c>
      <c r="E4460" s="297">
        <v>0</v>
      </c>
    </row>
    <row r="4461" spans="1:5" ht="14.4" x14ac:dyDescent="0.3">
      <c r="A4461" s="294" t="s">
        <v>4653</v>
      </c>
      <c r="B4461" s="295">
        <v>19875</v>
      </c>
      <c r="D4461" s="296" t="s">
        <v>11082</v>
      </c>
      <c r="E4461" s="297">
        <v>19875</v>
      </c>
    </row>
    <row r="4462" spans="1:5" ht="14.4" x14ac:dyDescent="0.3">
      <c r="A4462" s="294" t="s">
        <v>65342</v>
      </c>
      <c r="B4462" s="295">
        <v>0</v>
      </c>
      <c r="D4462" s="296" t="s">
        <v>66039</v>
      </c>
      <c r="E4462" s="297">
        <v>0</v>
      </c>
    </row>
    <row r="4463" spans="1:5" ht="14.4" x14ac:dyDescent="0.3">
      <c r="A4463" s="294" t="s">
        <v>4654</v>
      </c>
      <c r="B4463" s="295">
        <v>11173</v>
      </c>
      <c r="D4463" s="296" t="s">
        <v>11083</v>
      </c>
      <c r="E4463" s="297">
        <v>11173</v>
      </c>
    </row>
    <row r="4464" spans="1:5" ht="14.4" x14ac:dyDescent="0.3">
      <c r="A4464" s="294" t="s">
        <v>65343</v>
      </c>
      <c r="B4464" s="295">
        <v>0</v>
      </c>
      <c r="D4464" s="296" t="s">
        <v>66040</v>
      </c>
      <c r="E4464" s="297">
        <v>0</v>
      </c>
    </row>
    <row r="4465" spans="1:5" ht="14.4" x14ac:dyDescent="0.3">
      <c r="A4465" s="294" t="s">
        <v>4655</v>
      </c>
      <c r="B4465" s="295">
        <v>9666</v>
      </c>
      <c r="D4465" s="296" t="s">
        <v>11084</v>
      </c>
      <c r="E4465" s="297">
        <v>9666</v>
      </c>
    </row>
    <row r="4466" spans="1:5" ht="14.4" x14ac:dyDescent="0.3">
      <c r="A4466" s="294" t="s">
        <v>12311</v>
      </c>
      <c r="B4466" s="295">
        <v>9666</v>
      </c>
      <c r="D4466" s="296" t="s">
        <v>12063</v>
      </c>
      <c r="E4466" s="297">
        <v>9666</v>
      </c>
    </row>
    <row r="4467" spans="1:5" ht="14.4" x14ac:dyDescent="0.3">
      <c r="A4467" s="294" t="s">
        <v>4556</v>
      </c>
      <c r="B4467" s="295">
        <v>91467</v>
      </c>
      <c r="D4467" s="296" t="s">
        <v>11085</v>
      </c>
      <c r="E4467" s="297">
        <v>91467</v>
      </c>
    </row>
    <row r="4468" spans="1:5" ht="14.4" x14ac:dyDescent="0.3">
      <c r="A4468" s="294" t="s">
        <v>4557</v>
      </c>
      <c r="B4468" s="295">
        <v>101528.87</v>
      </c>
      <c r="D4468" s="296" t="s">
        <v>11086</v>
      </c>
      <c r="E4468" s="297">
        <v>101528.87</v>
      </c>
    </row>
    <row r="4469" spans="1:5" ht="14.4" x14ac:dyDescent="0.3">
      <c r="A4469" s="294" t="s">
        <v>4558</v>
      </c>
      <c r="B4469" s="295">
        <v>56465.27</v>
      </c>
      <c r="D4469" s="296" t="s">
        <v>9658</v>
      </c>
      <c r="E4469" s="297">
        <v>56465.27</v>
      </c>
    </row>
    <row r="4470" spans="1:5" ht="14.4" x14ac:dyDescent="0.3">
      <c r="A4470" s="294" t="s">
        <v>65344</v>
      </c>
      <c r="B4470" s="295">
        <v>0</v>
      </c>
      <c r="D4470" s="296" t="s">
        <v>66041</v>
      </c>
      <c r="E4470" s="297">
        <v>0</v>
      </c>
    </row>
    <row r="4471" spans="1:5" ht="14.4" x14ac:dyDescent="0.3">
      <c r="A4471" s="294" t="s">
        <v>4559</v>
      </c>
      <c r="B4471" s="295">
        <v>498236</v>
      </c>
      <c r="D4471" s="296" t="s">
        <v>11087</v>
      </c>
      <c r="E4471" s="297">
        <v>498236</v>
      </c>
    </row>
    <row r="4472" spans="1:5" ht="14.4" x14ac:dyDescent="0.3">
      <c r="A4472" s="294" t="s">
        <v>65345</v>
      </c>
      <c r="B4472" s="295">
        <v>0</v>
      </c>
      <c r="D4472" s="296" t="s">
        <v>66042</v>
      </c>
      <c r="E4472" s="297">
        <v>0</v>
      </c>
    </row>
    <row r="4473" spans="1:5" ht="14.4" x14ac:dyDescent="0.3">
      <c r="A4473" s="294" t="s">
        <v>65346</v>
      </c>
      <c r="B4473" s="295">
        <v>0</v>
      </c>
      <c r="D4473" s="296" t="s">
        <v>66043</v>
      </c>
      <c r="E4473" s="297">
        <v>0</v>
      </c>
    </row>
    <row r="4474" spans="1:5" ht="14.4" x14ac:dyDescent="0.3">
      <c r="A4474" s="294" t="s">
        <v>4560</v>
      </c>
      <c r="B4474" s="295">
        <v>198773.72</v>
      </c>
      <c r="D4474" s="296" t="s">
        <v>11088</v>
      </c>
      <c r="E4474" s="297">
        <v>198773.72</v>
      </c>
    </row>
    <row r="4475" spans="1:5" ht="14.4" x14ac:dyDescent="0.3">
      <c r="A4475" s="294" t="s">
        <v>65347</v>
      </c>
      <c r="B4475" s="295">
        <v>0</v>
      </c>
      <c r="D4475" s="296" t="s">
        <v>66044</v>
      </c>
      <c r="E4475" s="297">
        <v>0</v>
      </c>
    </row>
    <row r="4476" spans="1:5" ht="14.4" x14ac:dyDescent="0.3">
      <c r="A4476" s="294" t="s">
        <v>4561</v>
      </c>
      <c r="B4476" s="295">
        <v>331887.82</v>
      </c>
      <c r="D4476" s="296" t="s">
        <v>9659</v>
      </c>
      <c r="E4476" s="297">
        <v>331887.82</v>
      </c>
    </row>
    <row r="4477" spans="1:5" ht="14.4" x14ac:dyDescent="0.3">
      <c r="A4477" s="294" t="s">
        <v>4656</v>
      </c>
      <c r="B4477" s="295">
        <v>9666</v>
      </c>
      <c r="D4477" s="296" t="s">
        <v>11089</v>
      </c>
      <c r="E4477" s="297">
        <v>9666</v>
      </c>
    </row>
    <row r="4478" spans="1:5" ht="14.4" x14ac:dyDescent="0.3">
      <c r="A4478" s="294" t="s">
        <v>4657</v>
      </c>
      <c r="B4478" s="295">
        <v>9666</v>
      </c>
      <c r="D4478" s="296" t="s">
        <v>9660</v>
      </c>
      <c r="E4478" s="297">
        <v>9666</v>
      </c>
    </row>
    <row r="4479" spans="1:5" ht="14.4" x14ac:dyDescent="0.3">
      <c r="A4479" s="294" t="s">
        <v>4562</v>
      </c>
      <c r="B4479" s="295">
        <v>99999</v>
      </c>
      <c r="D4479" s="296" t="s">
        <v>11090</v>
      </c>
      <c r="E4479" s="297">
        <v>99999</v>
      </c>
    </row>
    <row r="4480" spans="1:5" ht="14.4" x14ac:dyDescent="0.3">
      <c r="A4480" s="294" t="s">
        <v>4563</v>
      </c>
      <c r="B4480" s="295">
        <v>241633.63</v>
      </c>
      <c r="D4480" s="296" t="s">
        <v>11091</v>
      </c>
      <c r="E4480" s="297">
        <v>241633.63</v>
      </c>
    </row>
    <row r="4481" spans="1:5" ht="14.4" x14ac:dyDescent="0.3">
      <c r="A4481" s="294" t="s">
        <v>4564</v>
      </c>
      <c r="B4481" s="295">
        <v>51897.8</v>
      </c>
      <c r="D4481" s="296" t="s">
        <v>11092</v>
      </c>
      <c r="E4481" s="297">
        <v>51897.8</v>
      </c>
    </row>
    <row r="4482" spans="1:5" ht="14.4" x14ac:dyDescent="0.3">
      <c r="A4482" s="294" t="s">
        <v>4565</v>
      </c>
      <c r="B4482" s="295">
        <v>492862</v>
      </c>
      <c r="D4482" s="296" t="s">
        <v>11093</v>
      </c>
      <c r="E4482" s="297">
        <v>492862</v>
      </c>
    </row>
    <row r="4483" spans="1:5" ht="14.4" x14ac:dyDescent="0.3">
      <c r="A4483" s="294" t="s">
        <v>4566</v>
      </c>
      <c r="B4483" s="295">
        <v>111678.48</v>
      </c>
      <c r="D4483" s="296" t="s">
        <v>11094</v>
      </c>
      <c r="E4483" s="297">
        <v>111678.48</v>
      </c>
    </row>
    <row r="4484" spans="1:5" ht="14.4" x14ac:dyDescent="0.3">
      <c r="A4484" s="294" t="s">
        <v>4658</v>
      </c>
      <c r="B4484" s="295">
        <v>15035</v>
      </c>
      <c r="D4484" s="296" t="s">
        <v>11095</v>
      </c>
      <c r="E4484" s="297">
        <v>15035</v>
      </c>
    </row>
    <row r="4485" spans="1:5" ht="14.4" x14ac:dyDescent="0.3">
      <c r="A4485" s="294" t="s">
        <v>4659</v>
      </c>
      <c r="B4485" s="295">
        <v>13363</v>
      </c>
      <c r="D4485" s="296" t="s">
        <v>11212</v>
      </c>
      <c r="E4485" s="297">
        <v>13363</v>
      </c>
    </row>
    <row r="4486" spans="1:5" ht="14.4" x14ac:dyDescent="0.3">
      <c r="A4486" s="294" t="s">
        <v>4660</v>
      </c>
      <c r="B4486" s="295">
        <v>48245</v>
      </c>
      <c r="D4486" s="296" t="s">
        <v>11096</v>
      </c>
      <c r="E4486" s="297">
        <v>48245</v>
      </c>
    </row>
    <row r="4487" spans="1:5" ht="14.4" x14ac:dyDescent="0.3">
      <c r="A4487" s="294" t="s">
        <v>4661</v>
      </c>
      <c r="B4487" s="295">
        <v>40264</v>
      </c>
      <c r="D4487" s="296" t="s">
        <v>9661</v>
      </c>
      <c r="E4487" s="297">
        <v>40264</v>
      </c>
    </row>
    <row r="4488" spans="1:5" ht="14.4" x14ac:dyDescent="0.3">
      <c r="A4488" s="294" t="s">
        <v>4662</v>
      </c>
      <c r="B4488" s="295">
        <v>16940</v>
      </c>
      <c r="D4488" s="296" t="s">
        <v>11097</v>
      </c>
      <c r="E4488" s="297">
        <v>16940</v>
      </c>
    </row>
    <row r="4489" spans="1:5" ht="14.4" x14ac:dyDescent="0.3">
      <c r="A4489" s="294" t="s">
        <v>4567</v>
      </c>
      <c r="B4489" s="295">
        <v>119615</v>
      </c>
      <c r="D4489" s="296" t="s">
        <v>11098</v>
      </c>
      <c r="E4489" s="297">
        <v>119615</v>
      </c>
    </row>
    <row r="4490" spans="1:5" ht="14.4" x14ac:dyDescent="0.3">
      <c r="A4490" s="294" t="s">
        <v>4663</v>
      </c>
      <c r="B4490" s="295">
        <v>9666</v>
      </c>
      <c r="D4490" s="296" t="s">
        <v>11099</v>
      </c>
      <c r="E4490" s="297">
        <v>9666</v>
      </c>
    </row>
    <row r="4491" spans="1:5" ht="14.4" x14ac:dyDescent="0.3">
      <c r="A4491" s="294" t="s">
        <v>4568</v>
      </c>
      <c r="B4491" s="295">
        <v>873083.21</v>
      </c>
      <c r="D4491" s="296" t="s">
        <v>11100</v>
      </c>
      <c r="E4491" s="297">
        <v>873083.21</v>
      </c>
    </row>
    <row r="4492" spans="1:5" ht="14.4" x14ac:dyDescent="0.3">
      <c r="A4492" s="294" t="s">
        <v>4664</v>
      </c>
      <c r="B4492" s="295">
        <v>24251</v>
      </c>
      <c r="D4492" s="296" t="s">
        <v>11101</v>
      </c>
      <c r="E4492" s="297">
        <v>24251</v>
      </c>
    </row>
    <row r="4493" spans="1:5" ht="14.4" x14ac:dyDescent="0.3">
      <c r="A4493" s="294" t="s">
        <v>4665</v>
      </c>
      <c r="B4493" s="295">
        <v>4624.8</v>
      </c>
      <c r="D4493" s="296" t="s">
        <v>11102</v>
      </c>
      <c r="E4493" s="297">
        <v>4624.8</v>
      </c>
    </row>
    <row r="4494" spans="1:5" ht="14.4" x14ac:dyDescent="0.3">
      <c r="A4494" s="294" t="s">
        <v>3628</v>
      </c>
      <c r="B4494" s="295">
        <v>62602</v>
      </c>
      <c r="D4494" s="296" t="s">
        <v>9662</v>
      </c>
      <c r="E4494" s="297">
        <v>62602</v>
      </c>
    </row>
    <row r="4495" spans="1:5" ht="14.4" x14ac:dyDescent="0.3">
      <c r="A4495" s="294" t="s">
        <v>4569</v>
      </c>
      <c r="B4495" s="295">
        <v>259638</v>
      </c>
      <c r="D4495" s="296" t="s">
        <v>11103</v>
      </c>
      <c r="E4495" s="297">
        <v>259638</v>
      </c>
    </row>
    <row r="4496" spans="1:5" ht="14.4" x14ac:dyDescent="0.3">
      <c r="A4496" s="294" t="s">
        <v>4666</v>
      </c>
      <c r="B4496" s="295">
        <v>9666</v>
      </c>
      <c r="D4496" s="296" t="s">
        <v>9663</v>
      </c>
      <c r="E4496" s="297">
        <v>9666</v>
      </c>
    </row>
    <row r="4497" spans="1:5" ht="14.4" x14ac:dyDescent="0.3">
      <c r="A4497" s="294" t="s">
        <v>4667</v>
      </c>
      <c r="B4497" s="295">
        <v>9666</v>
      </c>
      <c r="D4497" s="296" t="s">
        <v>11104</v>
      </c>
      <c r="E4497" s="297">
        <v>9666</v>
      </c>
    </row>
    <row r="4498" spans="1:5" ht="14.4" x14ac:dyDescent="0.3">
      <c r="A4498" s="294" t="s">
        <v>4570</v>
      </c>
      <c r="B4498" s="295">
        <v>314497.87</v>
      </c>
      <c r="D4498" s="296" t="s">
        <v>11105</v>
      </c>
      <c r="E4498" s="297">
        <v>314497.87</v>
      </c>
    </row>
    <row r="4499" spans="1:5" ht="14.4" x14ac:dyDescent="0.3">
      <c r="A4499" s="294" t="s">
        <v>4668</v>
      </c>
      <c r="B4499" s="295">
        <v>27666</v>
      </c>
      <c r="D4499" s="296" t="s">
        <v>11106</v>
      </c>
      <c r="E4499" s="297">
        <v>27666</v>
      </c>
    </row>
    <row r="4500" spans="1:5" ht="14.4" x14ac:dyDescent="0.3">
      <c r="A4500" s="294" t="s">
        <v>3629</v>
      </c>
      <c r="B4500" s="295">
        <v>294908</v>
      </c>
      <c r="D4500" s="296" t="s">
        <v>9664</v>
      </c>
      <c r="E4500" s="297">
        <v>294908</v>
      </c>
    </row>
    <row r="4501" spans="1:5" ht="14.4" x14ac:dyDescent="0.3">
      <c r="A4501" s="294" t="s">
        <v>4669</v>
      </c>
      <c r="B4501" s="295">
        <v>55505</v>
      </c>
      <c r="D4501" s="296" t="s">
        <v>11107</v>
      </c>
      <c r="E4501" s="297">
        <v>55505</v>
      </c>
    </row>
    <row r="4502" spans="1:5" ht="14.4" x14ac:dyDescent="0.3">
      <c r="A4502" s="294" t="s">
        <v>4670</v>
      </c>
      <c r="B4502" s="295">
        <v>9666</v>
      </c>
      <c r="D4502" s="296" t="s">
        <v>11108</v>
      </c>
      <c r="E4502" s="297">
        <v>9666</v>
      </c>
    </row>
    <row r="4503" spans="1:5" ht="14.4" x14ac:dyDescent="0.3">
      <c r="A4503" s="294" t="s">
        <v>4571</v>
      </c>
      <c r="B4503" s="295">
        <v>138671</v>
      </c>
      <c r="D4503" s="296" t="s">
        <v>11109</v>
      </c>
      <c r="E4503" s="297">
        <v>138671</v>
      </c>
    </row>
    <row r="4504" spans="1:5" ht="14.4" x14ac:dyDescent="0.3">
      <c r="A4504" s="294" t="s">
        <v>4572</v>
      </c>
      <c r="B4504" s="295">
        <v>89854</v>
      </c>
      <c r="D4504" s="296" t="s">
        <v>11110</v>
      </c>
      <c r="E4504" s="297">
        <v>89854</v>
      </c>
    </row>
    <row r="4505" spans="1:5" ht="14.4" x14ac:dyDescent="0.3">
      <c r="A4505" s="294" t="s">
        <v>4573</v>
      </c>
      <c r="B4505" s="295">
        <v>89383.78</v>
      </c>
      <c r="D4505" s="296" t="s">
        <v>11111</v>
      </c>
      <c r="E4505" s="297">
        <v>89383.78</v>
      </c>
    </row>
    <row r="4506" spans="1:5" ht="14.4" x14ac:dyDescent="0.3">
      <c r="A4506" s="294" t="s">
        <v>4671</v>
      </c>
      <c r="B4506" s="295">
        <v>10761</v>
      </c>
      <c r="D4506" s="296" t="s">
        <v>11112</v>
      </c>
      <c r="E4506" s="297">
        <v>10761</v>
      </c>
    </row>
    <row r="4507" spans="1:5" ht="14.4" x14ac:dyDescent="0.3">
      <c r="A4507" s="294" t="s">
        <v>4574</v>
      </c>
      <c r="B4507" s="295">
        <v>171791</v>
      </c>
      <c r="D4507" s="296" t="s">
        <v>9665</v>
      </c>
      <c r="E4507" s="297">
        <v>171791</v>
      </c>
    </row>
    <row r="4508" spans="1:5" ht="14.4" x14ac:dyDescent="0.3">
      <c r="A4508" s="294" t="s">
        <v>3630</v>
      </c>
      <c r="B4508" s="295">
        <v>3353415.51</v>
      </c>
      <c r="D4508" s="296" t="s">
        <v>9666</v>
      </c>
      <c r="E4508" s="297">
        <v>3353415.51</v>
      </c>
    </row>
    <row r="4509" spans="1:5" ht="14.4" x14ac:dyDescent="0.3">
      <c r="A4509" s="294" t="s">
        <v>4672</v>
      </c>
      <c r="B4509" s="295">
        <v>44486</v>
      </c>
      <c r="D4509" s="296" t="s">
        <v>11113</v>
      </c>
      <c r="E4509" s="297">
        <v>44486</v>
      </c>
    </row>
    <row r="4510" spans="1:5" ht="14.4" x14ac:dyDescent="0.3">
      <c r="A4510" s="294" t="s">
        <v>4673</v>
      </c>
      <c r="B4510" s="295">
        <v>49000</v>
      </c>
      <c r="D4510" s="296" t="s">
        <v>11114</v>
      </c>
      <c r="E4510" s="297">
        <v>49000</v>
      </c>
    </row>
    <row r="4511" spans="1:5" ht="14.4" x14ac:dyDescent="0.3">
      <c r="A4511" s="294" t="s">
        <v>4674</v>
      </c>
      <c r="B4511" s="295">
        <v>9666</v>
      </c>
      <c r="D4511" s="296" t="s">
        <v>11115</v>
      </c>
      <c r="E4511" s="297">
        <v>9666</v>
      </c>
    </row>
    <row r="4512" spans="1:5" ht="14.4" x14ac:dyDescent="0.3">
      <c r="A4512" s="294" t="s">
        <v>4675</v>
      </c>
      <c r="B4512" s="295">
        <v>12151.51</v>
      </c>
      <c r="D4512" s="296" t="s">
        <v>11116</v>
      </c>
      <c r="E4512" s="297">
        <v>12151.51</v>
      </c>
    </row>
    <row r="4513" spans="1:5" ht="14.4" x14ac:dyDescent="0.3">
      <c r="A4513" s="294" t="s">
        <v>3631</v>
      </c>
      <c r="B4513" s="295">
        <v>35965</v>
      </c>
      <c r="D4513" s="296" t="s">
        <v>9667</v>
      </c>
      <c r="E4513" s="297">
        <v>35965</v>
      </c>
    </row>
    <row r="4514" spans="1:5" ht="14.4" x14ac:dyDescent="0.3">
      <c r="A4514" s="294" t="s">
        <v>4676</v>
      </c>
      <c r="B4514" s="295">
        <v>19025</v>
      </c>
      <c r="D4514" s="296" t="s">
        <v>11117</v>
      </c>
      <c r="E4514" s="297">
        <v>19025</v>
      </c>
    </row>
    <row r="4515" spans="1:5" ht="14.4" x14ac:dyDescent="0.3">
      <c r="A4515" s="294" t="s">
        <v>4677</v>
      </c>
      <c r="B4515" s="295">
        <v>63708.35</v>
      </c>
      <c r="D4515" s="296" t="s">
        <v>11118</v>
      </c>
      <c r="E4515" s="297">
        <v>63708.35</v>
      </c>
    </row>
    <row r="4516" spans="1:5" ht="14.4" x14ac:dyDescent="0.3">
      <c r="A4516" s="294" t="s">
        <v>4678</v>
      </c>
      <c r="B4516" s="295">
        <v>5084.5</v>
      </c>
      <c r="D4516" s="296" t="s">
        <v>11119</v>
      </c>
      <c r="E4516" s="297">
        <v>5084.5</v>
      </c>
    </row>
    <row r="4517" spans="1:5" ht="14.4" x14ac:dyDescent="0.3">
      <c r="A4517" s="294" t="s">
        <v>4679</v>
      </c>
      <c r="B4517" s="295">
        <v>2760</v>
      </c>
      <c r="D4517" s="296" t="s">
        <v>11120</v>
      </c>
      <c r="E4517" s="297">
        <v>2760</v>
      </c>
    </row>
    <row r="4518" spans="1:5" ht="14.4" x14ac:dyDescent="0.3">
      <c r="A4518" s="294" t="s">
        <v>4680</v>
      </c>
      <c r="B4518" s="295">
        <v>9666</v>
      </c>
      <c r="D4518" s="296" t="s">
        <v>11121</v>
      </c>
      <c r="E4518" s="297">
        <v>9666</v>
      </c>
    </row>
    <row r="4519" spans="1:5" ht="14.4" x14ac:dyDescent="0.3">
      <c r="A4519" s="294" t="s">
        <v>4681</v>
      </c>
      <c r="B4519" s="295">
        <v>37226</v>
      </c>
      <c r="D4519" s="296" t="s">
        <v>11122</v>
      </c>
      <c r="E4519" s="297">
        <v>37226</v>
      </c>
    </row>
    <row r="4520" spans="1:5" ht="14.4" x14ac:dyDescent="0.3">
      <c r="A4520" s="294" t="s">
        <v>4682</v>
      </c>
      <c r="B4520" s="295">
        <v>9002</v>
      </c>
      <c r="D4520" s="296" t="s">
        <v>11123</v>
      </c>
      <c r="E4520" s="297">
        <v>9002</v>
      </c>
    </row>
    <row r="4521" spans="1:5" ht="14.4" x14ac:dyDescent="0.3">
      <c r="A4521" s="294" t="s">
        <v>4683</v>
      </c>
      <c r="B4521" s="295">
        <v>9666</v>
      </c>
      <c r="D4521" s="296" t="s">
        <v>11124</v>
      </c>
      <c r="E4521" s="297">
        <v>9666</v>
      </c>
    </row>
    <row r="4522" spans="1:5" ht="14.4" x14ac:dyDescent="0.3">
      <c r="A4522" s="294" t="s">
        <v>4750</v>
      </c>
      <c r="B4522" s="295">
        <v>9360.64</v>
      </c>
      <c r="D4522" s="296" t="s">
        <v>11125</v>
      </c>
      <c r="E4522" s="297">
        <v>9360.64</v>
      </c>
    </row>
    <row r="4523" spans="1:5" ht="14.4" x14ac:dyDescent="0.3">
      <c r="A4523" s="294" t="s">
        <v>4575</v>
      </c>
      <c r="B4523" s="295">
        <v>80692.94</v>
      </c>
      <c r="D4523" s="296" t="s">
        <v>9668</v>
      </c>
      <c r="E4523" s="297">
        <v>80692.94</v>
      </c>
    </row>
    <row r="4524" spans="1:5" ht="14.4" x14ac:dyDescent="0.3">
      <c r="A4524" s="294" t="s">
        <v>4684</v>
      </c>
      <c r="B4524" s="295">
        <v>9666</v>
      </c>
      <c r="D4524" s="296" t="s">
        <v>11126</v>
      </c>
      <c r="E4524" s="297">
        <v>9666</v>
      </c>
    </row>
    <row r="4525" spans="1:5" ht="14.4" x14ac:dyDescent="0.3">
      <c r="A4525" s="294" t="s">
        <v>4685</v>
      </c>
      <c r="B4525" s="295">
        <v>9666</v>
      </c>
      <c r="D4525" s="296" t="s">
        <v>11127</v>
      </c>
      <c r="E4525" s="297">
        <v>9666</v>
      </c>
    </row>
    <row r="4526" spans="1:5" ht="14.4" x14ac:dyDescent="0.3">
      <c r="A4526" s="294" t="s">
        <v>4686</v>
      </c>
      <c r="B4526" s="295">
        <v>9002</v>
      </c>
      <c r="D4526" s="296" t="s">
        <v>11128</v>
      </c>
      <c r="E4526" s="297">
        <v>9002</v>
      </c>
    </row>
    <row r="4527" spans="1:5" ht="14.4" x14ac:dyDescent="0.3">
      <c r="A4527" s="294" t="s">
        <v>4687</v>
      </c>
      <c r="B4527" s="295">
        <v>16837</v>
      </c>
      <c r="D4527" s="296" t="s">
        <v>11129</v>
      </c>
      <c r="E4527" s="297">
        <v>16837</v>
      </c>
    </row>
    <row r="4528" spans="1:5" ht="14.4" x14ac:dyDescent="0.3">
      <c r="A4528" s="294" t="s">
        <v>65348</v>
      </c>
      <c r="B4528" s="295">
        <v>0</v>
      </c>
      <c r="D4528" s="296" t="s">
        <v>66045</v>
      </c>
      <c r="E4528" s="297">
        <v>0</v>
      </c>
    </row>
    <row r="4529" spans="1:5" ht="14.4" x14ac:dyDescent="0.3">
      <c r="A4529" s="294" t="s">
        <v>4688</v>
      </c>
      <c r="B4529" s="295">
        <v>9666</v>
      </c>
      <c r="D4529" s="296" t="s">
        <v>11130</v>
      </c>
      <c r="E4529" s="297">
        <v>9666</v>
      </c>
    </row>
    <row r="4530" spans="1:5" ht="14.4" x14ac:dyDescent="0.3">
      <c r="A4530" s="294" t="s">
        <v>4689</v>
      </c>
      <c r="B4530" s="295">
        <v>23093</v>
      </c>
      <c r="D4530" s="296" t="s">
        <v>11131</v>
      </c>
      <c r="E4530" s="297">
        <v>23093</v>
      </c>
    </row>
    <row r="4531" spans="1:5" ht="14.4" x14ac:dyDescent="0.3">
      <c r="A4531" s="294" t="s">
        <v>65349</v>
      </c>
      <c r="B4531" s="295">
        <v>0</v>
      </c>
      <c r="D4531" s="296" t="s">
        <v>66046</v>
      </c>
      <c r="E4531" s="297">
        <v>0</v>
      </c>
    </row>
    <row r="4532" spans="1:5" ht="14.4" x14ac:dyDescent="0.3">
      <c r="A4532" s="294" t="s">
        <v>4690</v>
      </c>
      <c r="B4532" s="295">
        <v>9666</v>
      </c>
      <c r="D4532" s="296" t="s">
        <v>11132</v>
      </c>
      <c r="E4532" s="297">
        <v>9666</v>
      </c>
    </row>
    <row r="4533" spans="1:5" ht="14.4" x14ac:dyDescent="0.3">
      <c r="A4533" s="294" t="s">
        <v>4691</v>
      </c>
      <c r="B4533" s="295">
        <v>12486</v>
      </c>
      <c r="D4533" s="296" t="s">
        <v>11133</v>
      </c>
      <c r="E4533" s="297">
        <v>12486</v>
      </c>
    </row>
    <row r="4534" spans="1:5" ht="14.4" x14ac:dyDescent="0.3">
      <c r="A4534" s="294" t="s">
        <v>65350</v>
      </c>
      <c r="B4534" s="295">
        <v>0</v>
      </c>
      <c r="D4534" s="296" t="s">
        <v>66047</v>
      </c>
      <c r="E4534" s="297">
        <v>0</v>
      </c>
    </row>
    <row r="4535" spans="1:5" ht="14.4" x14ac:dyDescent="0.3">
      <c r="A4535" s="294" t="s">
        <v>4692</v>
      </c>
      <c r="B4535" s="295">
        <v>9666</v>
      </c>
      <c r="D4535" s="296" t="s">
        <v>11134</v>
      </c>
      <c r="E4535" s="297">
        <v>9666</v>
      </c>
    </row>
    <row r="4536" spans="1:5" ht="14.4" x14ac:dyDescent="0.3">
      <c r="A4536" s="294" t="s">
        <v>4693</v>
      </c>
      <c r="B4536" s="295">
        <v>8335.6299999999992</v>
      </c>
      <c r="D4536" s="296" t="s">
        <v>11135</v>
      </c>
      <c r="E4536" s="297">
        <v>8335.6299999999992</v>
      </c>
    </row>
    <row r="4537" spans="1:5" ht="14.4" x14ac:dyDescent="0.3">
      <c r="A4537" s="294" t="s">
        <v>4694</v>
      </c>
      <c r="B4537" s="295">
        <v>12795</v>
      </c>
      <c r="D4537" s="296" t="s">
        <v>11136</v>
      </c>
      <c r="E4537" s="297">
        <v>12795</v>
      </c>
    </row>
    <row r="4538" spans="1:5" ht="14.4" x14ac:dyDescent="0.3">
      <c r="A4538" s="294" t="s">
        <v>4695</v>
      </c>
      <c r="B4538" s="295">
        <v>8837.25</v>
      </c>
      <c r="D4538" s="296" t="s">
        <v>11137</v>
      </c>
      <c r="E4538" s="297">
        <v>8837.25</v>
      </c>
    </row>
    <row r="4539" spans="1:5" ht="14.4" x14ac:dyDescent="0.3">
      <c r="A4539" s="294" t="s">
        <v>4576</v>
      </c>
      <c r="B4539" s="295">
        <v>125940</v>
      </c>
      <c r="D4539" s="296" t="s">
        <v>9669</v>
      </c>
      <c r="E4539" s="297">
        <v>125940</v>
      </c>
    </row>
    <row r="4540" spans="1:5" ht="14.4" x14ac:dyDescent="0.3">
      <c r="A4540" s="294" t="s">
        <v>4696</v>
      </c>
      <c r="B4540" s="295">
        <v>9547.06</v>
      </c>
      <c r="D4540" s="296" t="s">
        <v>11138</v>
      </c>
      <c r="E4540" s="297">
        <v>9547.06</v>
      </c>
    </row>
    <row r="4541" spans="1:5" ht="14.4" x14ac:dyDescent="0.3">
      <c r="A4541" s="294" t="s">
        <v>4697</v>
      </c>
      <c r="B4541" s="295">
        <v>10993</v>
      </c>
      <c r="D4541" s="296" t="s">
        <v>11139</v>
      </c>
      <c r="E4541" s="297">
        <v>10993</v>
      </c>
    </row>
    <row r="4542" spans="1:5" ht="14.4" x14ac:dyDescent="0.3">
      <c r="A4542" s="294" t="s">
        <v>4698</v>
      </c>
      <c r="B4542" s="295">
        <v>9666</v>
      </c>
      <c r="D4542" s="296" t="s">
        <v>11140</v>
      </c>
      <c r="E4542" s="297">
        <v>9666</v>
      </c>
    </row>
    <row r="4543" spans="1:5" ht="14.4" x14ac:dyDescent="0.3">
      <c r="A4543" s="294" t="s">
        <v>4577</v>
      </c>
      <c r="B4543" s="295">
        <v>327131</v>
      </c>
      <c r="D4543" s="296" t="s">
        <v>9670</v>
      </c>
      <c r="E4543" s="297">
        <v>327131</v>
      </c>
    </row>
    <row r="4544" spans="1:5" ht="14.4" x14ac:dyDescent="0.3">
      <c r="A4544" s="294" t="s">
        <v>4699</v>
      </c>
      <c r="B4544" s="295">
        <v>11482</v>
      </c>
      <c r="D4544" s="296" t="s">
        <v>11141</v>
      </c>
      <c r="E4544" s="297">
        <v>11482</v>
      </c>
    </row>
    <row r="4545" spans="1:5" ht="14.4" x14ac:dyDescent="0.3">
      <c r="A4545" s="294" t="s">
        <v>4700</v>
      </c>
      <c r="B4545" s="295">
        <v>14803</v>
      </c>
      <c r="D4545" s="296" t="s">
        <v>11142</v>
      </c>
      <c r="E4545" s="297">
        <v>14803</v>
      </c>
    </row>
    <row r="4546" spans="1:5" ht="14.4" x14ac:dyDescent="0.3">
      <c r="A4546" s="294" t="s">
        <v>4701</v>
      </c>
      <c r="B4546" s="295">
        <v>9666</v>
      </c>
      <c r="D4546" s="296" t="s">
        <v>11143</v>
      </c>
      <c r="E4546" s="297">
        <v>9666</v>
      </c>
    </row>
    <row r="4547" spans="1:5" ht="14.4" x14ac:dyDescent="0.3">
      <c r="A4547" s="294" t="s">
        <v>4578</v>
      </c>
      <c r="B4547" s="295">
        <v>255501.59</v>
      </c>
      <c r="D4547" s="296" t="s">
        <v>11144</v>
      </c>
      <c r="E4547" s="297">
        <v>255501.59</v>
      </c>
    </row>
    <row r="4548" spans="1:5" ht="14.4" x14ac:dyDescent="0.3">
      <c r="A4548" s="294" t="s">
        <v>4702</v>
      </c>
      <c r="B4548" s="295">
        <v>27521</v>
      </c>
      <c r="D4548" s="296" t="s">
        <v>11145</v>
      </c>
      <c r="E4548" s="297">
        <v>27521</v>
      </c>
    </row>
    <row r="4549" spans="1:5" ht="14.4" x14ac:dyDescent="0.3">
      <c r="A4549" s="294" t="s">
        <v>4579</v>
      </c>
      <c r="B4549" s="295">
        <v>627422</v>
      </c>
      <c r="D4549" s="296" t="s">
        <v>9671</v>
      </c>
      <c r="E4549" s="297">
        <v>627422</v>
      </c>
    </row>
    <row r="4550" spans="1:5" ht="14.4" x14ac:dyDescent="0.3">
      <c r="A4550" s="294" t="s">
        <v>4703</v>
      </c>
      <c r="B4550" s="295">
        <v>10401</v>
      </c>
      <c r="D4550" s="296" t="s">
        <v>9672</v>
      </c>
      <c r="E4550" s="297">
        <v>10401</v>
      </c>
    </row>
    <row r="4551" spans="1:5" ht="14.4" x14ac:dyDescent="0.3">
      <c r="A4551" s="294" t="s">
        <v>65351</v>
      </c>
      <c r="B4551" s="295">
        <v>0</v>
      </c>
      <c r="D4551" s="296" t="s">
        <v>66048</v>
      </c>
      <c r="E4551" s="297">
        <v>0</v>
      </c>
    </row>
    <row r="4552" spans="1:5" ht="14.4" x14ac:dyDescent="0.3">
      <c r="A4552" s="294" t="s">
        <v>65352</v>
      </c>
      <c r="B4552" s="295">
        <v>0</v>
      </c>
      <c r="D4552" s="296" t="s">
        <v>66049</v>
      </c>
      <c r="E4552" s="297">
        <v>0</v>
      </c>
    </row>
    <row r="4553" spans="1:5" ht="14.4" x14ac:dyDescent="0.3">
      <c r="A4553" s="294" t="s">
        <v>4704</v>
      </c>
      <c r="B4553" s="295">
        <v>9292</v>
      </c>
      <c r="D4553" s="296" t="s">
        <v>11146</v>
      </c>
      <c r="E4553" s="297">
        <v>9292</v>
      </c>
    </row>
    <row r="4554" spans="1:5" ht="14.4" x14ac:dyDescent="0.3">
      <c r="A4554" s="294" t="s">
        <v>4705</v>
      </c>
      <c r="B4554" s="295">
        <v>14314</v>
      </c>
      <c r="D4554" s="296" t="s">
        <v>11147</v>
      </c>
      <c r="E4554" s="297">
        <v>14314</v>
      </c>
    </row>
    <row r="4555" spans="1:5" ht="14.4" x14ac:dyDescent="0.3">
      <c r="A4555" s="294" t="s">
        <v>4706</v>
      </c>
      <c r="B4555" s="295">
        <v>9666</v>
      </c>
      <c r="D4555" s="296" t="s">
        <v>11148</v>
      </c>
      <c r="E4555" s="297">
        <v>9666</v>
      </c>
    </row>
    <row r="4556" spans="1:5" ht="14.4" x14ac:dyDescent="0.3">
      <c r="A4556" s="294" t="s">
        <v>4707</v>
      </c>
      <c r="B4556" s="295">
        <v>7732.5</v>
      </c>
      <c r="D4556" s="296" t="s">
        <v>11149</v>
      </c>
      <c r="E4556" s="297">
        <v>7732.5</v>
      </c>
    </row>
    <row r="4557" spans="1:5" ht="14.4" x14ac:dyDescent="0.3">
      <c r="A4557" s="294" t="s">
        <v>4751</v>
      </c>
      <c r="B4557" s="295">
        <v>2491</v>
      </c>
      <c r="D4557" s="296" t="s">
        <v>11150</v>
      </c>
      <c r="E4557" s="297">
        <v>2491</v>
      </c>
    </row>
    <row r="4558" spans="1:5" ht="14.4" x14ac:dyDescent="0.3">
      <c r="A4558" s="294" t="s">
        <v>4580</v>
      </c>
      <c r="B4558" s="295">
        <v>60867.839999999997</v>
      </c>
      <c r="D4558" s="296" t="s">
        <v>11207</v>
      </c>
      <c r="E4558" s="297">
        <v>60867.839999999997</v>
      </c>
    </row>
    <row r="4559" spans="1:5" ht="14.4" x14ac:dyDescent="0.3">
      <c r="A4559" s="294" t="s">
        <v>4708</v>
      </c>
      <c r="B4559" s="295">
        <v>28595.73</v>
      </c>
      <c r="D4559" s="296" t="s">
        <v>11151</v>
      </c>
      <c r="E4559" s="297">
        <v>28595.73</v>
      </c>
    </row>
    <row r="4560" spans="1:5" ht="14.4" x14ac:dyDescent="0.3">
      <c r="A4560" s="294" t="s">
        <v>4581</v>
      </c>
      <c r="B4560" s="295">
        <v>656667</v>
      </c>
      <c r="D4560" s="296" t="s">
        <v>11152</v>
      </c>
      <c r="E4560" s="297">
        <v>656667</v>
      </c>
    </row>
    <row r="4561" spans="1:5" ht="14.4" x14ac:dyDescent="0.3">
      <c r="A4561" s="294" t="s">
        <v>4709</v>
      </c>
      <c r="B4561" s="295">
        <v>9666</v>
      </c>
      <c r="D4561" s="296" t="s">
        <v>11153</v>
      </c>
      <c r="E4561" s="297">
        <v>9666</v>
      </c>
    </row>
    <row r="4562" spans="1:5" ht="14.4" x14ac:dyDescent="0.3">
      <c r="A4562" s="294" t="s">
        <v>3632</v>
      </c>
      <c r="B4562" s="295">
        <v>204104</v>
      </c>
      <c r="D4562" s="296" t="s">
        <v>9673</v>
      </c>
      <c r="E4562" s="297">
        <v>204104</v>
      </c>
    </row>
    <row r="4563" spans="1:5" ht="14.4" x14ac:dyDescent="0.3">
      <c r="A4563" s="294" t="s">
        <v>4582</v>
      </c>
      <c r="B4563" s="295">
        <v>223383.91</v>
      </c>
      <c r="D4563" s="296" t="s">
        <v>11208</v>
      </c>
      <c r="E4563" s="297">
        <v>223383.91</v>
      </c>
    </row>
    <row r="4564" spans="1:5" ht="14.4" x14ac:dyDescent="0.3">
      <c r="A4564" s="294" t="s">
        <v>4710</v>
      </c>
      <c r="B4564" s="295">
        <v>9666</v>
      </c>
      <c r="D4564" s="296" t="s">
        <v>11154</v>
      </c>
      <c r="E4564" s="297">
        <v>9666</v>
      </c>
    </row>
    <row r="4565" spans="1:5" ht="14.4" x14ac:dyDescent="0.3">
      <c r="A4565" s="294" t="s">
        <v>4583</v>
      </c>
      <c r="B4565" s="295">
        <v>100330</v>
      </c>
      <c r="D4565" s="296" t="s">
        <v>11155</v>
      </c>
      <c r="E4565" s="297">
        <v>100330</v>
      </c>
    </row>
    <row r="4566" spans="1:5" ht="14.4" x14ac:dyDescent="0.3">
      <c r="A4566" s="294" t="s">
        <v>4711</v>
      </c>
      <c r="B4566" s="295">
        <v>14004.78</v>
      </c>
      <c r="D4566" s="296" t="s">
        <v>11156</v>
      </c>
      <c r="E4566" s="297">
        <v>14004.78</v>
      </c>
    </row>
    <row r="4567" spans="1:5" ht="14.4" x14ac:dyDescent="0.3">
      <c r="A4567" s="294" t="s">
        <v>3633</v>
      </c>
      <c r="B4567" s="295">
        <v>165767</v>
      </c>
      <c r="D4567" s="296" t="s">
        <v>9674</v>
      </c>
      <c r="E4567" s="297">
        <v>165767</v>
      </c>
    </row>
    <row r="4568" spans="1:5" ht="14.4" x14ac:dyDescent="0.3">
      <c r="A4568" s="294" t="s">
        <v>4584</v>
      </c>
      <c r="B4568" s="295">
        <v>249271</v>
      </c>
      <c r="D4568" s="296" t="s">
        <v>11157</v>
      </c>
      <c r="E4568" s="297">
        <v>249271</v>
      </c>
    </row>
    <row r="4569" spans="1:5" ht="14.4" x14ac:dyDescent="0.3">
      <c r="A4569" s="294" t="s">
        <v>3634</v>
      </c>
      <c r="B4569" s="295">
        <v>79833</v>
      </c>
      <c r="D4569" s="296" t="s">
        <v>9675</v>
      </c>
      <c r="E4569" s="297">
        <v>79833</v>
      </c>
    </row>
    <row r="4570" spans="1:5" ht="14.4" x14ac:dyDescent="0.3">
      <c r="A4570" s="294" t="s">
        <v>3635</v>
      </c>
      <c r="B4570" s="295">
        <v>136097.73000000001</v>
      </c>
      <c r="D4570" s="296" t="s">
        <v>9676</v>
      </c>
      <c r="E4570" s="297">
        <v>136097.73000000001</v>
      </c>
    </row>
    <row r="4571" spans="1:5" ht="14.4" x14ac:dyDescent="0.3">
      <c r="A4571" s="294" t="s">
        <v>65353</v>
      </c>
      <c r="B4571" s="295">
        <v>0</v>
      </c>
      <c r="D4571" s="296" t="s">
        <v>66050</v>
      </c>
      <c r="E4571" s="297">
        <v>0</v>
      </c>
    </row>
    <row r="4572" spans="1:5" ht="14.4" x14ac:dyDescent="0.3">
      <c r="A4572" s="294" t="s">
        <v>3636</v>
      </c>
      <c r="B4572" s="295">
        <v>565953</v>
      </c>
      <c r="D4572" s="296" t="s">
        <v>9677</v>
      </c>
      <c r="E4572" s="297">
        <v>565953</v>
      </c>
    </row>
    <row r="4573" spans="1:5" ht="14.4" x14ac:dyDescent="0.3">
      <c r="A4573" s="294" t="s">
        <v>65354</v>
      </c>
      <c r="B4573" s="295">
        <v>0</v>
      </c>
      <c r="D4573" s="296" t="s">
        <v>66051</v>
      </c>
      <c r="E4573" s="297">
        <v>0</v>
      </c>
    </row>
    <row r="4574" spans="1:5" ht="14.4" x14ac:dyDescent="0.3">
      <c r="A4574" s="294" t="s">
        <v>4752</v>
      </c>
      <c r="B4574" s="295">
        <v>9665.73</v>
      </c>
      <c r="D4574" s="296" t="s">
        <v>11158</v>
      </c>
      <c r="E4574" s="297">
        <v>9665.73</v>
      </c>
    </row>
    <row r="4575" spans="1:5" ht="14.4" x14ac:dyDescent="0.3">
      <c r="A4575" s="294" t="s">
        <v>4585</v>
      </c>
      <c r="B4575" s="295">
        <v>86316</v>
      </c>
      <c r="D4575" s="296" t="s">
        <v>11159</v>
      </c>
      <c r="E4575" s="297">
        <v>86316</v>
      </c>
    </row>
    <row r="4576" spans="1:5" ht="14.4" x14ac:dyDescent="0.3">
      <c r="A4576" s="294" t="s">
        <v>4586</v>
      </c>
      <c r="B4576" s="295">
        <v>108804.82</v>
      </c>
      <c r="D4576" s="296" t="s">
        <v>11160</v>
      </c>
      <c r="E4576" s="297">
        <v>108804.82</v>
      </c>
    </row>
    <row r="4577" spans="1:5" ht="14.4" x14ac:dyDescent="0.3">
      <c r="A4577" s="294" t="s">
        <v>4587</v>
      </c>
      <c r="B4577" s="295">
        <v>135932.19</v>
      </c>
      <c r="D4577" s="296" t="s">
        <v>11161</v>
      </c>
      <c r="E4577" s="297">
        <v>135932.19</v>
      </c>
    </row>
    <row r="4578" spans="1:5" ht="14.4" x14ac:dyDescent="0.3">
      <c r="A4578" s="294" t="s">
        <v>4712</v>
      </c>
      <c r="B4578" s="295">
        <v>44332</v>
      </c>
      <c r="D4578" s="296" t="s">
        <v>11162</v>
      </c>
      <c r="E4578" s="297">
        <v>44332</v>
      </c>
    </row>
    <row r="4579" spans="1:5" ht="14.4" x14ac:dyDescent="0.3">
      <c r="A4579" s="294" t="s">
        <v>4588</v>
      </c>
      <c r="B4579" s="295">
        <v>270061</v>
      </c>
      <c r="D4579" s="296" t="s">
        <v>11163</v>
      </c>
      <c r="E4579" s="297">
        <v>270061</v>
      </c>
    </row>
    <row r="4580" spans="1:5" ht="14.4" x14ac:dyDescent="0.3">
      <c r="A4580" s="294" t="s">
        <v>4589</v>
      </c>
      <c r="B4580" s="295">
        <v>880058</v>
      </c>
      <c r="D4580" s="296" t="s">
        <v>11164</v>
      </c>
      <c r="E4580" s="297">
        <v>880058</v>
      </c>
    </row>
    <row r="4581" spans="1:5" ht="14.4" x14ac:dyDescent="0.3">
      <c r="A4581" s="294" t="s">
        <v>4590</v>
      </c>
      <c r="B4581" s="295">
        <v>139215.06</v>
      </c>
      <c r="D4581" s="296" t="s">
        <v>11209</v>
      </c>
      <c r="E4581" s="297">
        <v>139215.06</v>
      </c>
    </row>
    <row r="4582" spans="1:5" ht="14.4" x14ac:dyDescent="0.3">
      <c r="A4582" s="294" t="s">
        <v>4753</v>
      </c>
      <c r="B4582" s="295">
        <v>7121.84</v>
      </c>
      <c r="D4582" s="296" t="s">
        <v>11165</v>
      </c>
      <c r="E4582" s="297">
        <v>7121.84</v>
      </c>
    </row>
    <row r="4583" spans="1:5" ht="14.4" x14ac:dyDescent="0.3">
      <c r="A4583" s="294" t="s">
        <v>4591</v>
      </c>
      <c r="B4583" s="295">
        <v>459003.64</v>
      </c>
      <c r="D4583" s="296" t="s">
        <v>11210</v>
      </c>
      <c r="E4583" s="297">
        <v>459003.64</v>
      </c>
    </row>
    <row r="4584" spans="1:5" ht="14.4" x14ac:dyDescent="0.3">
      <c r="A4584" s="294" t="s">
        <v>4713</v>
      </c>
      <c r="B4584" s="295">
        <v>966</v>
      </c>
      <c r="D4584" s="296" t="s">
        <v>11166</v>
      </c>
      <c r="E4584" s="297">
        <v>966</v>
      </c>
    </row>
    <row r="4585" spans="1:5" ht="14.4" x14ac:dyDescent="0.3">
      <c r="A4585" s="294" t="s">
        <v>3637</v>
      </c>
      <c r="B4585" s="295">
        <v>250407</v>
      </c>
      <c r="D4585" s="296" t="s">
        <v>9678</v>
      </c>
      <c r="E4585" s="297">
        <v>250407</v>
      </c>
    </row>
    <row r="4586" spans="1:5" ht="14.4" x14ac:dyDescent="0.3">
      <c r="A4586" s="294" t="s">
        <v>4714</v>
      </c>
      <c r="B4586" s="295">
        <v>31866.35</v>
      </c>
      <c r="D4586" s="296" t="s">
        <v>9679</v>
      </c>
      <c r="E4586" s="297">
        <v>31866.35</v>
      </c>
    </row>
    <row r="4587" spans="1:5" ht="14.4" x14ac:dyDescent="0.3">
      <c r="A4587" s="294" t="s">
        <v>4715</v>
      </c>
      <c r="B4587" s="295">
        <v>13361</v>
      </c>
      <c r="D4587" s="296" t="s">
        <v>11167</v>
      </c>
      <c r="E4587" s="297">
        <v>13361</v>
      </c>
    </row>
    <row r="4588" spans="1:5" ht="14.4" x14ac:dyDescent="0.3">
      <c r="A4588" s="294" t="s">
        <v>4592</v>
      </c>
      <c r="B4588" s="295">
        <v>145774.93</v>
      </c>
      <c r="D4588" s="296" t="s">
        <v>9680</v>
      </c>
      <c r="E4588" s="297">
        <v>145774.93</v>
      </c>
    </row>
    <row r="4589" spans="1:5" ht="14.4" x14ac:dyDescent="0.3">
      <c r="A4589" s="294" t="s">
        <v>3638</v>
      </c>
      <c r="B4589" s="295">
        <v>105664</v>
      </c>
      <c r="D4589" s="296" t="s">
        <v>9681</v>
      </c>
      <c r="E4589" s="297">
        <v>105664</v>
      </c>
    </row>
    <row r="4590" spans="1:5" ht="14.4" x14ac:dyDescent="0.3">
      <c r="A4590" s="294" t="s">
        <v>4593</v>
      </c>
      <c r="B4590" s="295">
        <v>70208.600000000006</v>
      </c>
      <c r="D4590" s="296" t="s">
        <v>11168</v>
      </c>
      <c r="E4590" s="297">
        <v>70208.600000000006</v>
      </c>
    </row>
    <row r="4591" spans="1:5" ht="14.4" x14ac:dyDescent="0.3">
      <c r="A4591" s="294" t="s">
        <v>4594</v>
      </c>
      <c r="B4591" s="295">
        <v>149416.85999999999</v>
      </c>
      <c r="D4591" s="296" t="s">
        <v>9682</v>
      </c>
      <c r="E4591" s="297">
        <v>149416.85999999999</v>
      </c>
    </row>
    <row r="4592" spans="1:5" ht="14.4" x14ac:dyDescent="0.3">
      <c r="A4592" s="294" t="s">
        <v>4716</v>
      </c>
      <c r="B4592" s="295">
        <v>20879</v>
      </c>
      <c r="D4592" s="296" t="s">
        <v>11169</v>
      </c>
      <c r="E4592" s="297">
        <v>20879</v>
      </c>
    </row>
    <row r="4593" spans="1:5" ht="14.4" x14ac:dyDescent="0.3">
      <c r="A4593" s="294" t="s">
        <v>4595</v>
      </c>
      <c r="B4593" s="295">
        <v>168969</v>
      </c>
      <c r="D4593" s="296" t="s">
        <v>9683</v>
      </c>
      <c r="E4593" s="297">
        <v>168969</v>
      </c>
    </row>
    <row r="4594" spans="1:5" ht="14.4" x14ac:dyDescent="0.3">
      <c r="A4594" s="294" t="s">
        <v>4596</v>
      </c>
      <c r="B4594" s="295">
        <v>204266.37</v>
      </c>
      <c r="D4594" s="296" t="s">
        <v>9684</v>
      </c>
      <c r="E4594" s="297">
        <v>204266.37</v>
      </c>
    </row>
    <row r="4595" spans="1:5" ht="14.4" x14ac:dyDescent="0.3">
      <c r="A4595" s="294" t="s">
        <v>4597</v>
      </c>
      <c r="B4595" s="295">
        <v>65355.13</v>
      </c>
      <c r="D4595" s="296" t="s">
        <v>11170</v>
      </c>
      <c r="E4595" s="297">
        <v>65355.13</v>
      </c>
    </row>
    <row r="4596" spans="1:5" ht="14.4" x14ac:dyDescent="0.3">
      <c r="A4596" s="294" t="s">
        <v>3639</v>
      </c>
      <c r="B4596" s="295">
        <v>75344</v>
      </c>
      <c r="D4596" s="296" t="s">
        <v>9685</v>
      </c>
      <c r="E4596" s="297">
        <v>75344</v>
      </c>
    </row>
    <row r="4597" spans="1:5" ht="14.4" x14ac:dyDescent="0.3">
      <c r="A4597" s="294" t="s">
        <v>4598</v>
      </c>
      <c r="B4597" s="295">
        <v>82554</v>
      </c>
      <c r="D4597" s="296" t="s">
        <v>11171</v>
      </c>
      <c r="E4597" s="297">
        <v>82554</v>
      </c>
    </row>
    <row r="4598" spans="1:5" ht="14.4" x14ac:dyDescent="0.3">
      <c r="A4598" s="294" t="s">
        <v>3640</v>
      </c>
      <c r="B4598" s="295">
        <v>113591</v>
      </c>
      <c r="D4598" s="296" t="s">
        <v>9686</v>
      </c>
      <c r="E4598" s="297">
        <v>113591</v>
      </c>
    </row>
    <row r="4599" spans="1:5" ht="14.4" x14ac:dyDescent="0.3">
      <c r="A4599" s="294" t="s">
        <v>4717</v>
      </c>
      <c r="B4599" s="295">
        <v>10941</v>
      </c>
      <c r="D4599" s="296" t="s">
        <v>11172</v>
      </c>
      <c r="E4599" s="297">
        <v>10941</v>
      </c>
    </row>
    <row r="4600" spans="1:5" ht="14.4" x14ac:dyDescent="0.3">
      <c r="A4600" s="294" t="s">
        <v>4599</v>
      </c>
      <c r="B4600" s="295">
        <v>55667</v>
      </c>
      <c r="D4600" s="296" t="s">
        <v>9687</v>
      </c>
      <c r="E4600" s="297">
        <v>55667</v>
      </c>
    </row>
    <row r="4601" spans="1:5" ht="14.4" x14ac:dyDescent="0.3">
      <c r="A4601" s="294" t="s">
        <v>4600</v>
      </c>
      <c r="B4601" s="295">
        <v>915357.78</v>
      </c>
      <c r="D4601" s="296" t="s">
        <v>11173</v>
      </c>
      <c r="E4601" s="297">
        <v>915357.78</v>
      </c>
    </row>
    <row r="4602" spans="1:5" ht="14.4" x14ac:dyDescent="0.3">
      <c r="A4602" s="294" t="s">
        <v>4718</v>
      </c>
      <c r="B4602" s="295">
        <v>48703.49</v>
      </c>
      <c r="D4602" s="296" t="s">
        <v>11174</v>
      </c>
      <c r="E4602" s="297">
        <v>48703.49</v>
      </c>
    </row>
    <row r="4603" spans="1:5" ht="14.4" x14ac:dyDescent="0.3">
      <c r="A4603" s="294" t="s">
        <v>4719</v>
      </c>
      <c r="B4603" s="295">
        <v>11559</v>
      </c>
      <c r="D4603" s="296" t="s">
        <v>11175</v>
      </c>
      <c r="E4603" s="297">
        <v>11559</v>
      </c>
    </row>
    <row r="4604" spans="1:5" ht="14.4" x14ac:dyDescent="0.3">
      <c r="A4604" s="294" t="s">
        <v>4720</v>
      </c>
      <c r="B4604" s="295">
        <v>24869</v>
      </c>
      <c r="D4604" s="296" t="s">
        <v>11176</v>
      </c>
      <c r="E4604" s="297">
        <v>24869</v>
      </c>
    </row>
    <row r="4605" spans="1:5" ht="14.4" x14ac:dyDescent="0.3">
      <c r="A4605" s="294" t="s">
        <v>4721</v>
      </c>
      <c r="B4605" s="295">
        <v>9666</v>
      </c>
      <c r="D4605" s="296" t="s">
        <v>11177</v>
      </c>
      <c r="E4605" s="297">
        <v>9666</v>
      </c>
    </row>
    <row r="4606" spans="1:5" ht="14.4" x14ac:dyDescent="0.3">
      <c r="A4606" s="294" t="s">
        <v>4722</v>
      </c>
      <c r="B4606" s="295">
        <v>9666</v>
      </c>
      <c r="D4606" s="296" t="s">
        <v>9688</v>
      </c>
      <c r="E4606" s="297">
        <v>9666</v>
      </c>
    </row>
    <row r="4607" spans="1:5" ht="14.4" x14ac:dyDescent="0.3">
      <c r="A4607" s="294" t="s">
        <v>4601</v>
      </c>
      <c r="B4607" s="295">
        <v>162699</v>
      </c>
      <c r="D4607" s="296" t="s">
        <v>11178</v>
      </c>
      <c r="E4607" s="297">
        <v>162699</v>
      </c>
    </row>
    <row r="4608" spans="1:5" ht="14.4" x14ac:dyDescent="0.3">
      <c r="A4608" s="294" t="s">
        <v>4723</v>
      </c>
      <c r="B4608" s="295">
        <v>34266</v>
      </c>
      <c r="D4608" s="296" t="s">
        <v>11179</v>
      </c>
      <c r="E4608" s="297">
        <v>34266</v>
      </c>
    </row>
    <row r="4609" spans="1:5" ht="14.4" x14ac:dyDescent="0.3">
      <c r="A4609" s="294" t="s">
        <v>3641</v>
      </c>
      <c r="B4609" s="295">
        <v>3682974</v>
      </c>
      <c r="D4609" s="296" t="s">
        <v>9689</v>
      </c>
      <c r="E4609" s="297">
        <v>3682974</v>
      </c>
    </row>
    <row r="4610" spans="1:5" ht="14.4" x14ac:dyDescent="0.3">
      <c r="A4610" s="294" t="s">
        <v>4724</v>
      </c>
      <c r="B4610" s="295">
        <v>11739</v>
      </c>
      <c r="D4610" s="296" t="s">
        <v>11180</v>
      </c>
      <c r="E4610" s="297">
        <v>11739</v>
      </c>
    </row>
    <row r="4611" spans="1:5" ht="14.4" x14ac:dyDescent="0.3">
      <c r="A4611" s="294" t="s">
        <v>4725</v>
      </c>
      <c r="B4611" s="295">
        <v>10452</v>
      </c>
      <c r="D4611" s="296" t="s">
        <v>11181</v>
      </c>
      <c r="E4611" s="297">
        <v>10452</v>
      </c>
    </row>
    <row r="4612" spans="1:5" ht="14.4" x14ac:dyDescent="0.3">
      <c r="A4612" s="294" t="s">
        <v>4726</v>
      </c>
      <c r="B4612" s="295">
        <v>15575</v>
      </c>
      <c r="D4612" s="296" t="s">
        <v>11182</v>
      </c>
      <c r="E4612" s="297">
        <v>15575</v>
      </c>
    </row>
    <row r="4613" spans="1:5" ht="14.4" x14ac:dyDescent="0.3">
      <c r="A4613" s="294" t="s">
        <v>4727</v>
      </c>
      <c r="B4613" s="295">
        <v>30945</v>
      </c>
      <c r="D4613" s="296" t="s">
        <v>9690</v>
      </c>
      <c r="E4613" s="297">
        <v>30945</v>
      </c>
    </row>
    <row r="4614" spans="1:5" ht="14.4" x14ac:dyDescent="0.3">
      <c r="A4614" s="294" t="s">
        <v>65355</v>
      </c>
      <c r="B4614" s="295">
        <v>0</v>
      </c>
      <c r="D4614" s="296" t="s">
        <v>66052</v>
      </c>
      <c r="E4614" s="297">
        <v>0</v>
      </c>
    </row>
    <row r="4615" spans="1:5" ht="14.4" x14ac:dyDescent="0.3">
      <c r="A4615" s="294" t="s">
        <v>4728</v>
      </c>
      <c r="B4615" s="295">
        <v>14417</v>
      </c>
      <c r="D4615" s="296" t="s">
        <v>11183</v>
      </c>
      <c r="E4615" s="297">
        <v>14417</v>
      </c>
    </row>
    <row r="4616" spans="1:5" ht="14.4" x14ac:dyDescent="0.3">
      <c r="A4616" s="294" t="s">
        <v>65356</v>
      </c>
      <c r="B4616" s="295">
        <v>0</v>
      </c>
      <c r="D4616" s="296" t="s">
        <v>66053</v>
      </c>
      <c r="E4616" s="297">
        <v>0</v>
      </c>
    </row>
    <row r="4617" spans="1:5" ht="14.4" x14ac:dyDescent="0.3">
      <c r="A4617" s="294" t="s">
        <v>4729</v>
      </c>
      <c r="B4617" s="295">
        <v>20647</v>
      </c>
      <c r="D4617" s="296" t="s">
        <v>11184</v>
      </c>
      <c r="E4617" s="297">
        <v>20647</v>
      </c>
    </row>
    <row r="4618" spans="1:5" ht="14.4" x14ac:dyDescent="0.3">
      <c r="A4618" s="294" t="s">
        <v>4730</v>
      </c>
      <c r="B4618" s="295">
        <v>14623</v>
      </c>
      <c r="D4618" s="296" t="s">
        <v>11185</v>
      </c>
      <c r="E4618" s="297">
        <v>14623</v>
      </c>
    </row>
    <row r="4619" spans="1:5" ht="14.4" x14ac:dyDescent="0.3">
      <c r="A4619" s="294" t="s">
        <v>4731</v>
      </c>
      <c r="B4619" s="295">
        <v>13207</v>
      </c>
      <c r="D4619" s="296" t="s">
        <v>11186</v>
      </c>
      <c r="E4619" s="297">
        <v>13207</v>
      </c>
    </row>
    <row r="4620" spans="1:5" ht="14.4" x14ac:dyDescent="0.3">
      <c r="A4620" s="294" t="s">
        <v>65357</v>
      </c>
      <c r="B4620" s="295">
        <v>0</v>
      </c>
      <c r="D4620" s="296" t="s">
        <v>66054</v>
      </c>
      <c r="E4620" s="297">
        <v>0</v>
      </c>
    </row>
    <row r="4621" spans="1:5" ht="14.4" x14ac:dyDescent="0.3">
      <c r="A4621" s="294" t="s">
        <v>4732</v>
      </c>
      <c r="B4621" s="295">
        <v>9666</v>
      </c>
      <c r="D4621" s="296" t="s">
        <v>11187</v>
      </c>
      <c r="E4621" s="297">
        <v>9666</v>
      </c>
    </row>
    <row r="4622" spans="1:5" ht="14.4" x14ac:dyDescent="0.3">
      <c r="A4622" s="294" t="s">
        <v>65358</v>
      </c>
      <c r="B4622" s="295">
        <v>0</v>
      </c>
      <c r="D4622" s="296" t="s">
        <v>66055</v>
      </c>
      <c r="E4622" s="297">
        <v>0</v>
      </c>
    </row>
    <row r="4623" spans="1:5" ht="14.4" x14ac:dyDescent="0.3">
      <c r="A4623" s="294" t="s">
        <v>4733</v>
      </c>
      <c r="B4623" s="295">
        <v>14855.7</v>
      </c>
      <c r="D4623" s="296" t="s">
        <v>11188</v>
      </c>
      <c r="E4623" s="297">
        <v>14855.7</v>
      </c>
    </row>
    <row r="4624" spans="1:5" ht="14.4" x14ac:dyDescent="0.3">
      <c r="A4624" s="294" t="s">
        <v>4734</v>
      </c>
      <c r="B4624" s="295">
        <v>18587</v>
      </c>
      <c r="D4624" s="296" t="s">
        <v>11189</v>
      </c>
      <c r="E4624" s="297">
        <v>18587</v>
      </c>
    </row>
    <row r="4625" spans="1:5" ht="14.4" x14ac:dyDescent="0.3">
      <c r="A4625" s="294" t="s">
        <v>4602</v>
      </c>
      <c r="B4625" s="295">
        <v>48840</v>
      </c>
      <c r="D4625" s="296" t="s">
        <v>11211</v>
      </c>
      <c r="E4625" s="297">
        <v>48840</v>
      </c>
    </row>
    <row r="4626" spans="1:5" ht="14.4" x14ac:dyDescent="0.3">
      <c r="A4626" s="294" t="s">
        <v>65359</v>
      </c>
      <c r="B4626" s="295">
        <v>0</v>
      </c>
      <c r="D4626" s="296" t="s">
        <v>66056</v>
      </c>
      <c r="E4626" s="297">
        <v>0</v>
      </c>
    </row>
    <row r="4627" spans="1:5" ht="14.4" x14ac:dyDescent="0.3">
      <c r="A4627" s="294" t="s">
        <v>4735</v>
      </c>
      <c r="B4627" s="295">
        <v>10504</v>
      </c>
      <c r="D4627" s="296" t="s">
        <v>11190</v>
      </c>
      <c r="E4627" s="297">
        <v>10504</v>
      </c>
    </row>
    <row r="4628" spans="1:5" ht="14.4" x14ac:dyDescent="0.3">
      <c r="A4628" s="294" t="s">
        <v>4736</v>
      </c>
      <c r="B4628" s="295">
        <v>9666</v>
      </c>
      <c r="D4628" s="296" t="s">
        <v>11191</v>
      </c>
      <c r="E4628" s="297">
        <v>9666</v>
      </c>
    </row>
    <row r="4629" spans="1:5" ht="14.4" x14ac:dyDescent="0.3">
      <c r="A4629" s="294" t="s">
        <v>65360</v>
      </c>
      <c r="B4629" s="295">
        <v>0</v>
      </c>
      <c r="D4629" s="296" t="s">
        <v>66057</v>
      </c>
      <c r="E4629" s="297">
        <v>0</v>
      </c>
    </row>
    <row r="4630" spans="1:5" ht="14.4" x14ac:dyDescent="0.3">
      <c r="A4630" s="294" t="s">
        <v>4737</v>
      </c>
      <c r="B4630" s="295">
        <v>19668.96</v>
      </c>
      <c r="D4630" s="296" t="s">
        <v>9691</v>
      </c>
      <c r="E4630" s="297">
        <v>19668.96</v>
      </c>
    </row>
    <row r="4631" spans="1:5" ht="14.4" x14ac:dyDescent="0.3">
      <c r="A4631" s="294" t="s">
        <v>4738</v>
      </c>
      <c r="B4631" s="295">
        <v>3994.8</v>
      </c>
      <c r="D4631" s="296" t="s">
        <v>11192</v>
      </c>
      <c r="E4631" s="297">
        <v>3994.8</v>
      </c>
    </row>
    <row r="4632" spans="1:5" ht="14.4" x14ac:dyDescent="0.3">
      <c r="A4632" s="294" t="s">
        <v>4739</v>
      </c>
      <c r="B4632" s="295">
        <v>10967</v>
      </c>
      <c r="D4632" s="296" t="s">
        <v>11193</v>
      </c>
      <c r="E4632" s="297">
        <v>10967</v>
      </c>
    </row>
    <row r="4633" spans="1:5" ht="14.4" x14ac:dyDescent="0.3">
      <c r="A4633" s="294" t="s">
        <v>4740</v>
      </c>
      <c r="B4633" s="295">
        <v>9666</v>
      </c>
      <c r="D4633" s="296" t="s">
        <v>11194</v>
      </c>
      <c r="E4633" s="297">
        <v>9666</v>
      </c>
    </row>
    <row r="4634" spans="1:5" ht="14.4" x14ac:dyDescent="0.3">
      <c r="A4634" s="294" t="s">
        <v>4741</v>
      </c>
      <c r="B4634" s="295">
        <v>15833</v>
      </c>
      <c r="D4634" s="296" t="s">
        <v>11195</v>
      </c>
      <c r="E4634" s="297">
        <v>15833</v>
      </c>
    </row>
    <row r="4635" spans="1:5" ht="14.4" x14ac:dyDescent="0.3">
      <c r="A4635" s="294" t="s">
        <v>3642</v>
      </c>
      <c r="B4635" s="295">
        <v>68380.62</v>
      </c>
      <c r="D4635" s="296" t="s">
        <v>9692</v>
      </c>
      <c r="E4635" s="297">
        <v>68380.62</v>
      </c>
    </row>
    <row r="4636" spans="1:5" ht="14.4" x14ac:dyDescent="0.3">
      <c r="A4636" s="294" t="s">
        <v>4742</v>
      </c>
      <c r="B4636" s="295">
        <v>9666</v>
      </c>
      <c r="D4636" s="296" t="s">
        <v>11196</v>
      </c>
      <c r="E4636" s="297">
        <v>9666</v>
      </c>
    </row>
    <row r="4637" spans="1:5" ht="14.4" x14ac:dyDescent="0.3">
      <c r="A4637" s="294" t="s">
        <v>4748</v>
      </c>
      <c r="B4637" s="295">
        <v>6876.25</v>
      </c>
      <c r="D4637" s="296" t="s">
        <v>11197</v>
      </c>
      <c r="E4637" s="297">
        <v>6876.25</v>
      </c>
    </row>
    <row r="4638" spans="1:5" ht="14.4" x14ac:dyDescent="0.3">
      <c r="A4638" s="294" t="s">
        <v>3643</v>
      </c>
      <c r="B4638" s="295">
        <v>143777</v>
      </c>
      <c r="D4638" s="296" t="s">
        <v>9693</v>
      </c>
      <c r="E4638" s="297">
        <v>143777</v>
      </c>
    </row>
    <row r="4639" spans="1:5" ht="14.4" x14ac:dyDescent="0.3">
      <c r="A4639" s="294" t="s">
        <v>4743</v>
      </c>
      <c r="B4639" s="295">
        <v>2760</v>
      </c>
      <c r="D4639" s="296" t="s">
        <v>11198</v>
      </c>
      <c r="E4639" s="297">
        <v>2760</v>
      </c>
    </row>
    <row r="4640" spans="1:5" ht="14.4" x14ac:dyDescent="0.3">
      <c r="A4640" s="294" t="s">
        <v>3644</v>
      </c>
      <c r="B4640" s="295">
        <v>472391</v>
      </c>
      <c r="D4640" s="296" t="s">
        <v>9694</v>
      </c>
      <c r="E4640" s="297">
        <v>472391</v>
      </c>
    </row>
    <row r="4641" spans="1:5" ht="14.4" x14ac:dyDescent="0.3">
      <c r="A4641" s="294" t="s">
        <v>4744</v>
      </c>
      <c r="B4641" s="295">
        <v>9666</v>
      </c>
      <c r="D4641" s="296" t="s">
        <v>11199</v>
      </c>
      <c r="E4641" s="297">
        <v>9666</v>
      </c>
    </row>
    <row r="4642" spans="1:5" ht="14.4" x14ac:dyDescent="0.3">
      <c r="A4642" s="294" t="s">
        <v>4745</v>
      </c>
      <c r="B4642" s="295">
        <v>22295</v>
      </c>
      <c r="D4642" s="296" t="s">
        <v>11200</v>
      </c>
      <c r="E4642" s="297">
        <v>22295</v>
      </c>
    </row>
    <row r="4643" spans="1:5" ht="14.4" x14ac:dyDescent="0.3">
      <c r="A4643" s="294" t="s">
        <v>3645</v>
      </c>
      <c r="B4643" s="295">
        <v>230371.17</v>
      </c>
      <c r="D4643" s="296" t="s">
        <v>9695</v>
      </c>
      <c r="E4643" s="297">
        <v>230371.17</v>
      </c>
    </row>
    <row r="4644" spans="1:5" ht="14.4" x14ac:dyDescent="0.3">
      <c r="A4644" s="294" t="s">
        <v>65361</v>
      </c>
      <c r="B4644" s="295">
        <v>0</v>
      </c>
      <c r="D4644" s="296" t="s">
        <v>66058</v>
      </c>
      <c r="E4644" s="297">
        <v>0</v>
      </c>
    </row>
    <row r="4645" spans="1:5" ht="14.4" x14ac:dyDescent="0.3">
      <c r="A4645" s="294" t="s">
        <v>4603</v>
      </c>
      <c r="B4645" s="295">
        <v>286679.56</v>
      </c>
      <c r="D4645" s="296" t="s">
        <v>11201</v>
      </c>
      <c r="E4645" s="297">
        <v>286679.56</v>
      </c>
    </row>
    <row r="4646" spans="1:5" ht="14.4" x14ac:dyDescent="0.3">
      <c r="A4646" s="294" t="s">
        <v>4746</v>
      </c>
      <c r="B4646" s="295">
        <v>27006</v>
      </c>
      <c r="D4646" s="296" t="s">
        <v>11202</v>
      </c>
      <c r="E4646" s="297">
        <v>27006</v>
      </c>
    </row>
    <row r="4647" spans="1:5" ht="14.4" x14ac:dyDescent="0.3">
      <c r="A4647" s="294" t="s">
        <v>4747</v>
      </c>
      <c r="B4647" s="295">
        <v>23221</v>
      </c>
      <c r="D4647" s="296" t="s">
        <v>11203</v>
      </c>
      <c r="E4647" s="297">
        <v>23221</v>
      </c>
    </row>
    <row r="4648" spans="1:5" ht="14.4" x14ac:dyDescent="0.3">
      <c r="A4648" s="294" t="s">
        <v>4604</v>
      </c>
      <c r="B4648" s="295">
        <v>154705</v>
      </c>
      <c r="D4648" s="296" t="s">
        <v>11204</v>
      </c>
      <c r="E4648" s="297">
        <v>154705</v>
      </c>
    </row>
    <row r="4649" spans="1:5" ht="14.4" x14ac:dyDescent="0.3">
      <c r="A4649" s="294" t="s">
        <v>4605</v>
      </c>
      <c r="B4649" s="295">
        <v>86294</v>
      </c>
      <c r="D4649" s="296" t="s">
        <v>11205</v>
      </c>
      <c r="E4649" s="297">
        <v>86294</v>
      </c>
    </row>
    <row r="4650" spans="1:5" ht="14.4" x14ac:dyDescent="0.3">
      <c r="A4650" s="294" t="s">
        <v>4848</v>
      </c>
      <c r="B4650" s="295">
        <v>22206</v>
      </c>
      <c r="D4650" s="296" t="s">
        <v>11213</v>
      </c>
      <c r="E4650" s="297">
        <v>22206</v>
      </c>
    </row>
    <row r="4651" spans="1:5" ht="14.4" x14ac:dyDescent="0.3">
      <c r="A4651" s="294" t="s">
        <v>65362</v>
      </c>
      <c r="B4651" s="295">
        <v>0</v>
      </c>
      <c r="D4651" s="296" t="s">
        <v>66059</v>
      </c>
      <c r="E4651" s="297">
        <v>0</v>
      </c>
    </row>
    <row r="4652" spans="1:5" ht="14.4" x14ac:dyDescent="0.3">
      <c r="A4652" s="294" t="s">
        <v>4754</v>
      </c>
      <c r="B4652" s="295">
        <v>282575.02</v>
      </c>
      <c r="D4652" s="296" t="s">
        <v>11214</v>
      </c>
      <c r="E4652" s="297">
        <v>282575.02</v>
      </c>
    </row>
    <row r="4653" spans="1:5" ht="14.4" x14ac:dyDescent="0.3">
      <c r="A4653" s="294" t="s">
        <v>65363</v>
      </c>
      <c r="B4653" s="295">
        <v>0</v>
      </c>
      <c r="D4653" s="296" t="s">
        <v>66060</v>
      </c>
      <c r="E4653" s="297">
        <v>0</v>
      </c>
    </row>
    <row r="4654" spans="1:5" ht="14.4" x14ac:dyDescent="0.3">
      <c r="A4654" s="294" t="s">
        <v>4849</v>
      </c>
      <c r="B4654" s="295">
        <v>8349</v>
      </c>
      <c r="D4654" s="296" t="s">
        <v>11215</v>
      </c>
      <c r="E4654" s="297">
        <v>8349</v>
      </c>
    </row>
    <row r="4655" spans="1:5" ht="14.4" x14ac:dyDescent="0.3">
      <c r="A4655" s="294" t="s">
        <v>4850</v>
      </c>
      <c r="B4655" s="295">
        <v>5610</v>
      </c>
      <c r="D4655" s="296" t="s">
        <v>11216</v>
      </c>
      <c r="E4655" s="297">
        <v>5610</v>
      </c>
    </row>
    <row r="4656" spans="1:5" ht="14.4" x14ac:dyDescent="0.3">
      <c r="A4656" s="294" t="s">
        <v>4755</v>
      </c>
      <c r="B4656" s="295">
        <v>55776</v>
      </c>
      <c r="D4656" s="296" t="s">
        <v>11217</v>
      </c>
      <c r="E4656" s="297">
        <v>55776</v>
      </c>
    </row>
    <row r="4657" spans="1:5" ht="14.4" x14ac:dyDescent="0.3">
      <c r="A4657" s="294" t="s">
        <v>4756</v>
      </c>
      <c r="B4657" s="295">
        <v>4977.6400000000003</v>
      </c>
      <c r="D4657" s="296" t="s">
        <v>11218</v>
      </c>
      <c r="E4657" s="297">
        <v>4977.6400000000003</v>
      </c>
    </row>
    <row r="4658" spans="1:5" ht="14.4" x14ac:dyDescent="0.3">
      <c r="A4658" s="294" t="s">
        <v>4757</v>
      </c>
      <c r="B4658" s="295">
        <v>65523.92</v>
      </c>
      <c r="D4658" s="296" t="s">
        <v>11219</v>
      </c>
      <c r="E4658" s="297">
        <v>65523.92</v>
      </c>
    </row>
    <row r="4659" spans="1:5" ht="14.4" x14ac:dyDescent="0.3">
      <c r="A4659" s="294" t="s">
        <v>4758</v>
      </c>
      <c r="B4659" s="295">
        <v>28362.34</v>
      </c>
      <c r="D4659" s="296" t="s">
        <v>11220</v>
      </c>
      <c r="E4659" s="297">
        <v>28362.34</v>
      </c>
    </row>
    <row r="4660" spans="1:5" ht="14.4" x14ac:dyDescent="0.3">
      <c r="A4660" s="294" t="s">
        <v>4759</v>
      </c>
      <c r="B4660" s="295">
        <v>26416</v>
      </c>
      <c r="D4660" s="296" t="s">
        <v>11221</v>
      </c>
      <c r="E4660" s="297">
        <v>26416</v>
      </c>
    </row>
    <row r="4661" spans="1:5" ht="14.4" x14ac:dyDescent="0.3">
      <c r="A4661" s="294" t="s">
        <v>4760</v>
      </c>
      <c r="B4661" s="295">
        <v>107885.99</v>
      </c>
      <c r="D4661" s="296" t="s">
        <v>11222</v>
      </c>
      <c r="E4661" s="297">
        <v>107885.99</v>
      </c>
    </row>
    <row r="4662" spans="1:5" ht="14.4" x14ac:dyDescent="0.3">
      <c r="A4662" s="294" t="s">
        <v>4761</v>
      </c>
      <c r="B4662" s="295">
        <v>36464.65</v>
      </c>
      <c r="D4662" s="296" t="s">
        <v>11223</v>
      </c>
      <c r="E4662" s="297">
        <v>36464.65</v>
      </c>
    </row>
    <row r="4663" spans="1:5" ht="14.4" x14ac:dyDescent="0.3">
      <c r="A4663" s="294" t="s">
        <v>4851</v>
      </c>
      <c r="B4663" s="295">
        <v>1013</v>
      </c>
      <c r="D4663" s="296" t="s">
        <v>11224</v>
      </c>
      <c r="E4663" s="297">
        <v>1013</v>
      </c>
    </row>
    <row r="4664" spans="1:5" ht="14.4" x14ac:dyDescent="0.3">
      <c r="A4664" s="294" t="s">
        <v>4762</v>
      </c>
      <c r="B4664" s="295">
        <v>73352</v>
      </c>
      <c r="D4664" s="296" t="s">
        <v>11440</v>
      </c>
      <c r="E4664" s="297">
        <v>73352</v>
      </c>
    </row>
    <row r="4665" spans="1:5" ht="14.4" x14ac:dyDescent="0.3">
      <c r="A4665" s="294" t="s">
        <v>4852</v>
      </c>
      <c r="B4665" s="295">
        <v>1930</v>
      </c>
      <c r="D4665" s="296" t="s">
        <v>11225</v>
      </c>
      <c r="E4665" s="297">
        <v>1930</v>
      </c>
    </row>
    <row r="4666" spans="1:5" ht="14.4" x14ac:dyDescent="0.3">
      <c r="A4666" s="294" t="s">
        <v>4853</v>
      </c>
      <c r="B4666" s="295">
        <v>7027</v>
      </c>
      <c r="D4666" s="296" t="s">
        <v>11226</v>
      </c>
      <c r="E4666" s="297">
        <v>7027</v>
      </c>
    </row>
    <row r="4667" spans="1:5" ht="14.4" x14ac:dyDescent="0.3">
      <c r="A4667" s="294" t="s">
        <v>3646</v>
      </c>
      <c r="B4667" s="295">
        <v>163856.98000000001</v>
      </c>
      <c r="D4667" s="296" t="s">
        <v>9696</v>
      </c>
      <c r="E4667" s="297">
        <v>163856.98000000001</v>
      </c>
    </row>
    <row r="4668" spans="1:5" ht="14.4" x14ac:dyDescent="0.3">
      <c r="A4668" s="294" t="s">
        <v>4854</v>
      </c>
      <c r="B4668" s="295">
        <v>12202.45</v>
      </c>
      <c r="D4668" s="296" t="s">
        <v>11227</v>
      </c>
      <c r="E4668" s="297">
        <v>12202.45</v>
      </c>
    </row>
    <row r="4669" spans="1:5" ht="14.4" x14ac:dyDescent="0.3">
      <c r="A4669" s="294" t="s">
        <v>4855</v>
      </c>
      <c r="B4669" s="295">
        <v>5103</v>
      </c>
      <c r="D4669" s="296" t="s">
        <v>11228</v>
      </c>
      <c r="E4669" s="297">
        <v>5103</v>
      </c>
    </row>
    <row r="4670" spans="1:5" ht="14.4" x14ac:dyDescent="0.3">
      <c r="A4670" s="294" t="s">
        <v>4763</v>
      </c>
      <c r="B4670" s="295">
        <v>294181.93</v>
      </c>
      <c r="D4670" s="296" t="s">
        <v>11229</v>
      </c>
      <c r="E4670" s="297">
        <v>294181.93</v>
      </c>
    </row>
    <row r="4671" spans="1:5" ht="14.4" x14ac:dyDescent="0.3">
      <c r="A4671" s="294" t="s">
        <v>4764</v>
      </c>
      <c r="B4671" s="295">
        <v>51198</v>
      </c>
      <c r="D4671" s="296" t="s">
        <v>11230</v>
      </c>
      <c r="E4671" s="297">
        <v>51198</v>
      </c>
    </row>
    <row r="4672" spans="1:5" ht="14.4" x14ac:dyDescent="0.3">
      <c r="A4672" s="294" t="s">
        <v>4856</v>
      </c>
      <c r="B4672" s="295">
        <v>5689</v>
      </c>
      <c r="D4672" s="296" t="s">
        <v>11231</v>
      </c>
      <c r="E4672" s="297">
        <v>5689</v>
      </c>
    </row>
    <row r="4673" spans="1:5" ht="14.4" x14ac:dyDescent="0.3">
      <c r="A4673" s="294" t="s">
        <v>4857</v>
      </c>
      <c r="B4673" s="295">
        <v>5122</v>
      </c>
      <c r="D4673" s="296" t="s">
        <v>11232</v>
      </c>
      <c r="E4673" s="297">
        <v>5122</v>
      </c>
    </row>
    <row r="4674" spans="1:5" ht="14.4" x14ac:dyDescent="0.3">
      <c r="A4674" s="294" t="s">
        <v>4858</v>
      </c>
      <c r="B4674" s="295">
        <v>14985</v>
      </c>
      <c r="D4674" s="296" t="s">
        <v>11233</v>
      </c>
      <c r="E4674" s="297">
        <v>14985</v>
      </c>
    </row>
    <row r="4675" spans="1:5" ht="14.4" x14ac:dyDescent="0.3">
      <c r="A4675" s="294" t="s">
        <v>3647</v>
      </c>
      <c r="B4675" s="295">
        <v>7323</v>
      </c>
      <c r="D4675" s="296" t="s">
        <v>9697</v>
      </c>
      <c r="E4675" s="297">
        <v>7323</v>
      </c>
    </row>
    <row r="4676" spans="1:5" ht="14.4" x14ac:dyDescent="0.3">
      <c r="A4676" s="294" t="s">
        <v>4859</v>
      </c>
      <c r="B4676" s="295">
        <v>2323</v>
      </c>
      <c r="D4676" s="296" t="s">
        <v>9698</v>
      </c>
      <c r="E4676" s="297">
        <v>2323</v>
      </c>
    </row>
    <row r="4677" spans="1:5" ht="14.4" x14ac:dyDescent="0.3">
      <c r="A4677" s="294" t="s">
        <v>4765</v>
      </c>
      <c r="B4677" s="295">
        <v>187370</v>
      </c>
      <c r="D4677" s="296" t="s">
        <v>11234</v>
      </c>
      <c r="E4677" s="297">
        <v>187370</v>
      </c>
    </row>
    <row r="4678" spans="1:5" ht="14.4" x14ac:dyDescent="0.3">
      <c r="A4678" s="294" t="s">
        <v>4860</v>
      </c>
      <c r="B4678" s="295">
        <v>4326</v>
      </c>
      <c r="D4678" s="296" t="s">
        <v>11235</v>
      </c>
      <c r="E4678" s="297">
        <v>4326</v>
      </c>
    </row>
    <row r="4679" spans="1:5" ht="14.4" x14ac:dyDescent="0.3">
      <c r="A4679" s="294" t="s">
        <v>3648</v>
      </c>
      <c r="B4679" s="295">
        <v>323705.74</v>
      </c>
      <c r="D4679" s="296" t="s">
        <v>9699</v>
      </c>
      <c r="E4679" s="297">
        <v>323705.74</v>
      </c>
    </row>
    <row r="4680" spans="1:5" ht="14.4" x14ac:dyDescent="0.3">
      <c r="A4680" s="294" t="s">
        <v>5246</v>
      </c>
      <c r="B4680" s="295">
        <v>78489.25</v>
      </c>
      <c r="D4680" s="296" t="s">
        <v>2017</v>
      </c>
      <c r="E4680" s="297">
        <v>78489.25</v>
      </c>
    </row>
    <row r="4681" spans="1:5" ht="14.4" x14ac:dyDescent="0.3">
      <c r="A4681" s="294" t="s">
        <v>4861</v>
      </c>
      <c r="B4681" s="295">
        <v>11286</v>
      </c>
      <c r="D4681" s="296" t="s">
        <v>11236</v>
      </c>
      <c r="E4681" s="297">
        <v>11286</v>
      </c>
    </row>
    <row r="4682" spans="1:5" ht="14.4" x14ac:dyDescent="0.3">
      <c r="A4682" s="294" t="s">
        <v>4862</v>
      </c>
      <c r="B4682" s="295">
        <v>11589</v>
      </c>
      <c r="D4682" s="296" t="s">
        <v>11237</v>
      </c>
      <c r="E4682" s="297">
        <v>11589</v>
      </c>
    </row>
    <row r="4683" spans="1:5" ht="14.4" x14ac:dyDescent="0.3">
      <c r="A4683" s="294" t="s">
        <v>4863</v>
      </c>
      <c r="B4683" s="295">
        <v>5164</v>
      </c>
      <c r="D4683" s="296" t="s">
        <v>11238</v>
      </c>
      <c r="E4683" s="297">
        <v>5164</v>
      </c>
    </row>
    <row r="4684" spans="1:5" ht="14.4" x14ac:dyDescent="0.3">
      <c r="A4684" s="294" t="s">
        <v>4864</v>
      </c>
      <c r="B4684" s="295">
        <v>6000</v>
      </c>
      <c r="D4684" s="296" t="s">
        <v>11239</v>
      </c>
      <c r="E4684" s="297">
        <v>6000</v>
      </c>
    </row>
    <row r="4685" spans="1:5" ht="14.4" x14ac:dyDescent="0.3">
      <c r="A4685" s="294" t="s">
        <v>4766</v>
      </c>
      <c r="B4685" s="295">
        <v>67600</v>
      </c>
      <c r="D4685" s="296" t="s">
        <v>11240</v>
      </c>
      <c r="E4685" s="297">
        <v>67600</v>
      </c>
    </row>
    <row r="4686" spans="1:5" ht="14.4" x14ac:dyDescent="0.3">
      <c r="A4686" s="294" t="s">
        <v>4767</v>
      </c>
      <c r="B4686" s="295">
        <v>249.6</v>
      </c>
      <c r="D4686" s="296" t="s">
        <v>11241</v>
      </c>
      <c r="E4686" s="297">
        <v>249.6</v>
      </c>
    </row>
    <row r="4687" spans="1:5" ht="14.4" x14ac:dyDescent="0.3">
      <c r="A4687" s="294" t="s">
        <v>4768</v>
      </c>
      <c r="B4687" s="295">
        <v>102949</v>
      </c>
      <c r="D4687" s="296" t="s">
        <v>11242</v>
      </c>
      <c r="E4687" s="297">
        <v>102949</v>
      </c>
    </row>
    <row r="4688" spans="1:5" ht="14.4" x14ac:dyDescent="0.3">
      <c r="A4688" s="294" t="s">
        <v>4865</v>
      </c>
      <c r="B4688" s="295">
        <v>2660</v>
      </c>
      <c r="D4688" s="296" t="s">
        <v>11243</v>
      </c>
      <c r="E4688" s="297">
        <v>2660</v>
      </c>
    </row>
    <row r="4689" spans="1:5" ht="14.4" x14ac:dyDescent="0.3">
      <c r="A4689" s="294" t="s">
        <v>3649</v>
      </c>
      <c r="B4689" s="295">
        <v>39968</v>
      </c>
      <c r="D4689" s="296" t="s">
        <v>3649</v>
      </c>
      <c r="E4689" s="297">
        <v>39968</v>
      </c>
    </row>
    <row r="4690" spans="1:5" ht="14.4" x14ac:dyDescent="0.3">
      <c r="A4690" s="294" t="s">
        <v>3650</v>
      </c>
      <c r="B4690" s="295">
        <v>181667.97</v>
      </c>
      <c r="D4690" s="296" t="s">
        <v>9700</v>
      </c>
      <c r="E4690" s="297">
        <v>181667.97</v>
      </c>
    </row>
    <row r="4691" spans="1:5" ht="14.4" x14ac:dyDescent="0.3">
      <c r="A4691" s="294" t="s">
        <v>3651</v>
      </c>
      <c r="B4691" s="295">
        <v>55285</v>
      </c>
      <c r="D4691" s="296" t="s">
        <v>5628</v>
      </c>
      <c r="E4691" s="297">
        <v>55285</v>
      </c>
    </row>
    <row r="4692" spans="1:5" ht="14.4" x14ac:dyDescent="0.3">
      <c r="A4692" s="294" t="s">
        <v>3652</v>
      </c>
      <c r="B4692" s="295">
        <v>37344</v>
      </c>
      <c r="D4692" s="296" t="s">
        <v>9701</v>
      </c>
      <c r="E4692" s="297">
        <v>37344</v>
      </c>
    </row>
    <row r="4693" spans="1:5" ht="14.4" x14ac:dyDescent="0.3">
      <c r="A4693" s="294" t="s">
        <v>4769</v>
      </c>
      <c r="B4693" s="295">
        <v>101205</v>
      </c>
      <c r="D4693" s="296" t="s">
        <v>11244</v>
      </c>
      <c r="E4693" s="297">
        <v>101205</v>
      </c>
    </row>
    <row r="4694" spans="1:5" ht="14.4" x14ac:dyDescent="0.3">
      <c r="A4694" s="294" t="s">
        <v>4866</v>
      </c>
      <c r="B4694" s="295">
        <v>7371</v>
      </c>
      <c r="D4694" s="296" t="s">
        <v>11245</v>
      </c>
      <c r="E4694" s="297">
        <v>7371</v>
      </c>
    </row>
    <row r="4695" spans="1:5" ht="14.4" x14ac:dyDescent="0.3">
      <c r="A4695" s="294" t="s">
        <v>4867</v>
      </c>
      <c r="B4695" s="295">
        <v>6594</v>
      </c>
      <c r="D4695" s="296" t="s">
        <v>11246</v>
      </c>
      <c r="E4695" s="297">
        <v>6594</v>
      </c>
    </row>
    <row r="4696" spans="1:5" ht="14.4" x14ac:dyDescent="0.3">
      <c r="A4696" s="294" t="s">
        <v>4770</v>
      </c>
      <c r="B4696" s="295">
        <v>47907</v>
      </c>
      <c r="D4696" s="296" t="s">
        <v>11247</v>
      </c>
      <c r="E4696" s="297">
        <v>47907</v>
      </c>
    </row>
    <row r="4697" spans="1:5" ht="14.4" x14ac:dyDescent="0.3">
      <c r="A4697" s="294" t="s">
        <v>65364</v>
      </c>
      <c r="B4697" s="295">
        <v>0</v>
      </c>
      <c r="D4697" s="296" t="s">
        <v>66061</v>
      </c>
      <c r="E4697" s="297">
        <v>0</v>
      </c>
    </row>
    <row r="4698" spans="1:5" ht="14.4" x14ac:dyDescent="0.3">
      <c r="A4698" s="294" t="s">
        <v>4771</v>
      </c>
      <c r="B4698" s="295">
        <v>29543</v>
      </c>
      <c r="D4698" s="296" t="s">
        <v>9702</v>
      </c>
      <c r="E4698" s="297">
        <v>29543</v>
      </c>
    </row>
    <row r="4699" spans="1:5" ht="14.4" x14ac:dyDescent="0.3">
      <c r="A4699" s="294" t="s">
        <v>4772</v>
      </c>
      <c r="B4699" s="295">
        <v>18626</v>
      </c>
      <c r="D4699" s="296" t="s">
        <v>11248</v>
      </c>
      <c r="E4699" s="297">
        <v>18626</v>
      </c>
    </row>
    <row r="4700" spans="1:5" ht="14.4" x14ac:dyDescent="0.3">
      <c r="A4700" s="294" t="s">
        <v>4773</v>
      </c>
      <c r="B4700" s="295">
        <v>205011.99</v>
      </c>
      <c r="D4700" s="296" t="s">
        <v>11249</v>
      </c>
      <c r="E4700" s="297">
        <v>205011.99</v>
      </c>
    </row>
    <row r="4701" spans="1:5" ht="14.4" x14ac:dyDescent="0.3">
      <c r="A4701" s="294" t="s">
        <v>3653</v>
      </c>
      <c r="B4701" s="295">
        <v>12656</v>
      </c>
      <c r="D4701" s="296" t="s">
        <v>9703</v>
      </c>
      <c r="E4701" s="297">
        <v>12656</v>
      </c>
    </row>
    <row r="4702" spans="1:5" ht="14.4" x14ac:dyDescent="0.3">
      <c r="A4702" s="294" t="s">
        <v>4774</v>
      </c>
      <c r="B4702" s="295">
        <v>99307</v>
      </c>
      <c r="D4702" s="296" t="s">
        <v>11250</v>
      </c>
      <c r="E4702" s="297">
        <v>99307</v>
      </c>
    </row>
    <row r="4703" spans="1:5" ht="14.4" x14ac:dyDescent="0.3">
      <c r="A4703" s="294" t="s">
        <v>4775</v>
      </c>
      <c r="B4703" s="295">
        <v>37933.22</v>
      </c>
      <c r="D4703" s="296" t="s">
        <v>9704</v>
      </c>
      <c r="E4703" s="297">
        <v>37933.22</v>
      </c>
    </row>
    <row r="4704" spans="1:5" ht="14.4" x14ac:dyDescent="0.3">
      <c r="A4704" s="294" t="s">
        <v>3654</v>
      </c>
      <c r="B4704" s="295">
        <v>1141</v>
      </c>
      <c r="D4704" s="296" t="s">
        <v>9705</v>
      </c>
      <c r="E4704" s="297">
        <v>1141</v>
      </c>
    </row>
    <row r="4705" spans="1:5" ht="14.4" x14ac:dyDescent="0.3">
      <c r="A4705" s="294" t="s">
        <v>4868</v>
      </c>
      <c r="B4705" s="295">
        <v>9706</v>
      </c>
      <c r="D4705" s="296" t="s">
        <v>11251</v>
      </c>
      <c r="E4705" s="297">
        <v>9706</v>
      </c>
    </row>
    <row r="4706" spans="1:5" ht="14.4" x14ac:dyDescent="0.3">
      <c r="A4706" s="294" t="s">
        <v>4776</v>
      </c>
      <c r="B4706" s="295">
        <v>202026.54</v>
      </c>
      <c r="D4706" s="296" t="s">
        <v>9706</v>
      </c>
      <c r="E4706" s="297">
        <v>202026.54</v>
      </c>
    </row>
    <row r="4707" spans="1:5" ht="14.4" x14ac:dyDescent="0.3">
      <c r="A4707" s="294" t="s">
        <v>4777</v>
      </c>
      <c r="B4707" s="295">
        <v>687608.28</v>
      </c>
      <c r="D4707" s="296" t="s">
        <v>9707</v>
      </c>
      <c r="E4707" s="297">
        <v>687608.28</v>
      </c>
    </row>
    <row r="4708" spans="1:5" ht="14.4" x14ac:dyDescent="0.3">
      <c r="A4708" s="294" t="s">
        <v>65365</v>
      </c>
      <c r="B4708" s="295">
        <v>0</v>
      </c>
      <c r="D4708" s="296" t="s">
        <v>66062</v>
      </c>
      <c r="E4708" s="297">
        <v>0</v>
      </c>
    </row>
    <row r="4709" spans="1:5" ht="14.4" x14ac:dyDescent="0.3">
      <c r="A4709" s="294" t="s">
        <v>4869</v>
      </c>
      <c r="B4709" s="295">
        <v>7154</v>
      </c>
      <c r="D4709" s="296" t="s">
        <v>11252</v>
      </c>
      <c r="E4709" s="297">
        <v>7154</v>
      </c>
    </row>
    <row r="4710" spans="1:5" ht="14.4" x14ac:dyDescent="0.3">
      <c r="A4710" s="294" t="s">
        <v>4778</v>
      </c>
      <c r="B4710" s="295">
        <v>43666.07</v>
      </c>
      <c r="D4710" s="296" t="s">
        <v>11253</v>
      </c>
      <c r="E4710" s="297">
        <v>43666.07</v>
      </c>
    </row>
    <row r="4711" spans="1:5" ht="14.4" x14ac:dyDescent="0.3">
      <c r="A4711" s="294" t="s">
        <v>4779</v>
      </c>
      <c r="B4711" s="295">
        <v>54602</v>
      </c>
      <c r="D4711" s="296" t="s">
        <v>11254</v>
      </c>
      <c r="E4711" s="297">
        <v>54602</v>
      </c>
    </row>
    <row r="4712" spans="1:5" ht="14.4" x14ac:dyDescent="0.3">
      <c r="A4712" s="294" t="s">
        <v>4780</v>
      </c>
      <c r="B4712" s="295">
        <v>218925.99</v>
      </c>
      <c r="D4712" s="296" t="s">
        <v>11255</v>
      </c>
      <c r="E4712" s="297">
        <v>218925.99</v>
      </c>
    </row>
    <row r="4713" spans="1:5" ht="14.4" x14ac:dyDescent="0.3">
      <c r="A4713" s="294" t="s">
        <v>3655</v>
      </c>
      <c r="B4713" s="295">
        <v>48096.88</v>
      </c>
      <c r="D4713" s="296" t="s">
        <v>9708</v>
      </c>
      <c r="E4713" s="297">
        <v>48096.88</v>
      </c>
    </row>
    <row r="4714" spans="1:5" ht="14.4" x14ac:dyDescent="0.3">
      <c r="A4714" s="294" t="s">
        <v>4781</v>
      </c>
      <c r="B4714" s="295">
        <v>40442</v>
      </c>
      <c r="D4714" s="296" t="s">
        <v>11256</v>
      </c>
      <c r="E4714" s="297">
        <v>40442</v>
      </c>
    </row>
    <row r="4715" spans="1:5" ht="14.4" x14ac:dyDescent="0.3">
      <c r="A4715" s="294" t="s">
        <v>65366</v>
      </c>
      <c r="B4715" s="295">
        <v>0</v>
      </c>
      <c r="D4715" s="296" t="s">
        <v>66063</v>
      </c>
      <c r="E4715" s="297">
        <v>0</v>
      </c>
    </row>
    <row r="4716" spans="1:5" ht="14.4" x14ac:dyDescent="0.3">
      <c r="A4716" s="294" t="s">
        <v>4870</v>
      </c>
      <c r="B4716" s="295">
        <v>5689</v>
      </c>
      <c r="D4716" s="296" t="s">
        <v>11257</v>
      </c>
      <c r="E4716" s="297">
        <v>5689</v>
      </c>
    </row>
    <row r="4717" spans="1:5" ht="14.4" x14ac:dyDescent="0.3">
      <c r="A4717" s="294" t="s">
        <v>4782</v>
      </c>
      <c r="B4717" s="295">
        <v>71374</v>
      </c>
      <c r="D4717" s="296" t="s">
        <v>11258</v>
      </c>
      <c r="E4717" s="297">
        <v>71374</v>
      </c>
    </row>
    <row r="4718" spans="1:5" ht="14.4" x14ac:dyDescent="0.3">
      <c r="A4718" s="294" t="s">
        <v>4783</v>
      </c>
      <c r="B4718" s="295">
        <v>143388</v>
      </c>
      <c r="D4718" s="296" t="s">
        <v>11259</v>
      </c>
      <c r="E4718" s="297">
        <v>143388</v>
      </c>
    </row>
    <row r="4719" spans="1:5" ht="14.4" x14ac:dyDescent="0.3">
      <c r="A4719" s="294" t="s">
        <v>4784</v>
      </c>
      <c r="B4719" s="295">
        <v>520290</v>
      </c>
      <c r="D4719" s="296" t="s">
        <v>11260</v>
      </c>
      <c r="E4719" s="297">
        <v>520290</v>
      </c>
    </row>
    <row r="4720" spans="1:5" ht="14.4" x14ac:dyDescent="0.3">
      <c r="A4720" s="294" t="s">
        <v>4871</v>
      </c>
      <c r="B4720" s="295">
        <v>8234</v>
      </c>
      <c r="D4720" s="296" t="s">
        <v>11261</v>
      </c>
      <c r="E4720" s="297">
        <v>8234</v>
      </c>
    </row>
    <row r="4721" spans="1:5" ht="14.4" x14ac:dyDescent="0.3">
      <c r="A4721" s="294" t="s">
        <v>4872</v>
      </c>
      <c r="B4721" s="295">
        <v>6014</v>
      </c>
      <c r="D4721" s="296" t="s">
        <v>11262</v>
      </c>
      <c r="E4721" s="297">
        <v>6014</v>
      </c>
    </row>
    <row r="4722" spans="1:5" ht="14.4" x14ac:dyDescent="0.3">
      <c r="A4722" s="294" t="s">
        <v>4873</v>
      </c>
      <c r="B4722" s="295">
        <v>2908</v>
      </c>
      <c r="D4722" s="296" t="s">
        <v>11263</v>
      </c>
      <c r="E4722" s="297">
        <v>2908</v>
      </c>
    </row>
    <row r="4723" spans="1:5" ht="14.4" x14ac:dyDescent="0.3">
      <c r="A4723" s="294" t="s">
        <v>4874</v>
      </c>
      <c r="B4723" s="295">
        <v>6459</v>
      </c>
      <c r="D4723" s="296" t="s">
        <v>11264</v>
      </c>
      <c r="E4723" s="297">
        <v>6459</v>
      </c>
    </row>
    <row r="4724" spans="1:5" ht="14.4" x14ac:dyDescent="0.3">
      <c r="A4724" s="294" t="s">
        <v>4875</v>
      </c>
      <c r="B4724" s="295">
        <v>889.63</v>
      </c>
      <c r="D4724" s="296" t="s">
        <v>11265</v>
      </c>
      <c r="E4724" s="297">
        <v>889.63</v>
      </c>
    </row>
    <row r="4725" spans="1:5" ht="14.4" x14ac:dyDescent="0.3">
      <c r="A4725" s="294" t="s">
        <v>4876</v>
      </c>
      <c r="B4725" s="295">
        <v>6889.8</v>
      </c>
      <c r="D4725" s="296" t="s">
        <v>11266</v>
      </c>
      <c r="E4725" s="297">
        <v>6889.8</v>
      </c>
    </row>
    <row r="4726" spans="1:5" ht="14.4" x14ac:dyDescent="0.3">
      <c r="A4726" s="294" t="s">
        <v>4877</v>
      </c>
      <c r="B4726" s="295">
        <v>17415</v>
      </c>
      <c r="D4726" s="296" t="s">
        <v>11267</v>
      </c>
      <c r="E4726" s="297">
        <v>17415</v>
      </c>
    </row>
    <row r="4727" spans="1:5" ht="14.4" x14ac:dyDescent="0.3">
      <c r="A4727" s="294" t="s">
        <v>4878</v>
      </c>
      <c r="B4727" s="295">
        <v>2726</v>
      </c>
      <c r="D4727" s="296" t="s">
        <v>11268</v>
      </c>
      <c r="E4727" s="297">
        <v>2726</v>
      </c>
    </row>
    <row r="4728" spans="1:5" ht="14.4" x14ac:dyDescent="0.3">
      <c r="A4728" s="294" t="s">
        <v>4879</v>
      </c>
      <c r="B4728" s="295">
        <v>7263</v>
      </c>
      <c r="D4728" s="296" t="s">
        <v>11269</v>
      </c>
      <c r="E4728" s="297">
        <v>7263</v>
      </c>
    </row>
    <row r="4729" spans="1:5" ht="14.4" x14ac:dyDescent="0.3">
      <c r="A4729" s="294" t="s">
        <v>65367</v>
      </c>
      <c r="B4729" s="295">
        <v>0</v>
      </c>
      <c r="D4729" s="296" t="s">
        <v>66064</v>
      </c>
      <c r="E4729" s="297">
        <v>0</v>
      </c>
    </row>
    <row r="4730" spans="1:5" ht="14.4" x14ac:dyDescent="0.3">
      <c r="A4730" s="294" t="s">
        <v>4880</v>
      </c>
      <c r="B4730" s="295">
        <v>4373</v>
      </c>
      <c r="D4730" s="296" t="s">
        <v>11270</v>
      </c>
      <c r="E4730" s="297">
        <v>4373</v>
      </c>
    </row>
    <row r="4731" spans="1:5" ht="14.4" x14ac:dyDescent="0.3">
      <c r="A4731" s="294" t="s">
        <v>12312</v>
      </c>
      <c r="B4731" s="295">
        <v>8709.6299999999992</v>
      </c>
      <c r="D4731" s="296" t="s">
        <v>12066</v>
      </c>
      <c r="E4731" s="297">
        <v>8709.6299999999992</v>
      </c>
    </row>
    <row r="4732" spans="1:5" ht="14.4" x14ac:dyDescent="0.3">
      <c r="A4732" s="294" t="s">
        <v>4881</v>
      </c>
      <c r="B4732" s="295">
        <v>3873.79</v>
      </c>
      <c r="D4732" s="296" t="s">
        <v>11271</v>
      </c>
      <c r="E4732" s="297">
        <v>3873.79</v>
      </c>
    </row>
    <row r="4733" spans="1:5" ht="14.4" x14ac:dyDescent="0.3">
      <c r="A4733" s="294" t="s">
        <v>4882</v>
      </c>
      <c r="B4733" s="295">
        <v>1478</v>
      </c>
      <c r="D4733" s="296" t="s">
        <v>11272</v>
      </c>
      <c r="E4733" s="297">
        <v>1478</v>
      </c>
    </row>
    <row r="4734" spans="1:5" ht="14.4" x14ac:dyDescent="0.3">
      <c r="A4734" s="294" t="s">
        <v>4785</v>
      </c>
      <c r="B4734" s="295">
        <v>96838.06</v>
      </c>
      <c r="D4734" s="296" t="s">
        <v>11273</v>
      </c>
      <c r="E4734" s="297">
        <v>96838.06</v>
      </c>
    </row>
    <row r="4735" spans="1:5" ht="14.4" x14ac:dyDescent="0.3">
      <c r="A4735" s="294" t="s">
        <v>4883</v>
      </c>
      <c r="B4735" s="295">
        <v>12379</v>
      </c>
      <c r="D4735" s="296" t="s">
        <v>11274</v>
      </c>
      <c r="E4735" s="297">
        <v>12379</v>
      </c>
    </row>
    <row r="4736" spans="1:5" ht="14.4" x14ac:dyDescent="0.3">
      <c r="A4736" s="294" t="s">
        <v>3656</v>
      </c>
      <c r="B4736" s="295">
        <v>507033.15</v>
      </c>
      <c r="D4736" s="296" t="s">
        <v>9709</v>
      </c>
      <c r="E4736" s="297">
        <v>507033.15</v>
      </c>
    </row>
    <row r="4737" spans="1:5" ht="14.4" x14ac:dyDescent="0.3">
      <c r="A4737" s="294" t="s">
        <v>4884</v>
      </c>
      <c r="B4737" s="295">
        <v>7269</v>
      </c>
      <c r="D4737" s="296" t="s">
        <v>11275</v>
      </c>
      <c r="E4737" s="297">
        <v>7269</v>
      </c>
    </row>
    <row r="4738" spans="1:5" ht="14.4" x14ac:dyDescent="0.3">
      <c r="A4738" s="294" t="s">
        <v>4885</v>
      </c>
      <c r="B4738" s="295">
        <v>4657</v>
      </c>
      <c r="D4738" s="296" t="s">
        <v>11276</v>
      </c>
      <c r="E4738" s="297">
        <v>4657</v>
      </c>
    </row>
    <row r="4739" spans="1:5" ht="14.4" x14ac:dyDescent="0.3">
      <c r="A4739" s="294" t="s">
        <v>4886</v>
      </c>
      <c r="B4739" s="295">
        <v>882.81</v>
      </c>
      <c r="D4739" s="296" t="s">
        <v>11277</v>
      </c>
      <c r="E4739" s="297">
        <v>882.81</v>
      </c>
    </row>
    <row r="4740" spans="1:5" ht="14.4" x14ac:dyDescent="0.3">
      <c r="A4740" s="294" t="s">
        <v>65368</v>
      </c>
      <c r="B4740" s="295">
        <v>0</v>
      </c>
      <c r="D4740" s="296" t="s">
        <v>66065</v>
      </c>
      <c r="E4740" s="297">
        <v>0</v>
      </c>
    </row>
    <row r="4741" spans="1:5" ht="14.4" x14ac:dyDescent="0.3">
      <c r="A4741" s="294" t="s">
        <v>4887</v>
      </c>
      <c r="B4741" s="295">
        <v>8517.5400000000009</v>
      </c>
      <c r="D4741" s="296" t="s">
        <v>11278</v>
      </c>
      <c r="E4741" s="297">
        <v>8517.5400000000009</v>
      </c>
    </row>
    <row r="4742" spans="1:5" ht="14.4" x14ac:dyDescent="0.3">
      <c r="A4742" s="294" t="s">
        <v>5005</v>
      </c>
      <c r="B4742" s="295">
        <v>43590</v>
      </c>
      <c r="D4742" s="296" t="s">
        <v>11279</v>
      </c>
      <c r="E4742" s="297">
        <v>43590</v>
      </c>
    </row>
    <row r="4743" spans="1:5" ht="14.4" x14ac:dyDescent="0.3">
      <c r="A4743" s="294" t="s">
        <v>4786</v>
      </c>
      <c r="B4743" s="295">
        <v>124327</v>
      </c>
      <c r="D4743" s="296" t="s">
        <v>11280</v>
      </c>
      <c r="E4743" s="297">
        <v>124327</v>
      </c>
    </row>
    <row r="4744" spans="1:5" ht="14.4" x14ac:dyDescent="0.3">
      <c r="A4744" s="294" t="s">
        <v>4787</v>
      </c>
      <c r="B4744" s="295">
        <v>417508</v>
      </c>
      <c r="D4744" s="296" t="s">
        <v>9710</v>
      </c>
      <c r="E4744" s="297">
        <v>417508</v>
      </c>
    </row>
    <row r="4745" spans="1:5" ht="14.4" x14ac:dyDescent="0.3">
      <c r="A4745" s="294" t="s">
        <v>4888</v>
      </c>
      <c r="B4745" s="295">
        <v>17434</v>
      </c>
      <c r="D4745" s="296" t="s">
        <v>11281</v>
      </c>
      <c r="E4745" s="297">
        <v>17434</v>
      </c>
    </row>
    <row r="4746" spans="1:5" ht="14.4" x14ac:dyDescent="0.3">
      <c r="A4746" s="294" t="s">
        <v>4889</v>
      </c>
      <c r="B4746" s="295">
        <v>19972</v>
      </c>
      <c r="D4746" s="296" t="s">
        <v>11282</v>
      </c>
      <c r="E4746" s="297">
        <v>19972</v>
      </c>
    </row>
    <row r="4747" spans="1:5" ht="14.4" x14ac:dyDescent="0.3">
      <c r="A4747" s="294" t="s">
        <v>4890</v>
      </c>
      <c r="B4747" s="295">
        <v>2146</v>
      </c>
      <c r="D4747" s="296" t="s">
        <v>11283</v>
      </c>
      <c r="E4747" s="297">
        <v>2146</v>
      </c>
    </row>
    <row r="4748" spans="1:5" ht="14.4" x14ac:dyDescent="0.3">
      <c r="A4748" s="294" t="s">
        <v>4891</v>
      </c>
      <c r="B4748" s="295">
        <v>3058</v>
      </c>
      <c r="D4748" s="296" t="s">
        <v>11284</v>
      </c>
      <c r="E4748" s="297">
        <v>3058</v>
      </c>
    </row>
    <row r="4749" spans="1:5" ht="14.4" x14ac:dyDescent="0.3">
      <c r="A4749" s="294" t="s">
        <v>4788</v>
      </c>
      <c r="B4749" s="295">
        <v>21253.759999999998</v>
      </c>
      <c r="D4749" s="296" t="s">
        <v>9711</v>
      </c>
      <c r="E4749" s="297">
        <v>21253.759999999998</v>
      </c>
    </row>
    <row r="4750" spans="1:5" ht="14.4" x14ac:dyDescent="0.3">
      <c r="A4750" s="294" t="s">
        <v>4789</v>
      </c>
      <c r="B4750" s="295">
        <v>15019.89</v>
      </c>
      <c r="D4750" s="296" t="s">
        <v>11285</v>
      </c>
      <c r="E4750" s="297">
        <v>15019.89</v>
      </c>
    </row>
    <row r="4751" spans="1:5" ht="14.4" x14ac:dyDescent="0.3">
      <c r="A4751" s="294" t="s">
        <v>4790</v>
      </c>
      <c r="B4751" s="295">
        <v>67212.22</v>
      </c>
      <c r="D4751" s="296" t="s">
        <v>11286</v>
      </c>
      <c r="E4751" s="297">
        <v>67212.22</v>
      </c>
    </row>
    <row r="4752" spans="1:5" ht="14.4" x14ac:dyDescent="0.3">
      <c r="A4752" s="294" t="s">
        <v>12313</v>
      </c>
      <c r="B4752" s="295">
        <v>14032</v>
      </c>
      <c r="D4752" s="296" t="s">
        <v>12067</v>
      </c>
      <c r="E4752" s="297">
        <v>14032</v>
      </c>
    </row>
    <row r="4753" spans="1:5" ht="14.4" x14ac:dyDescent="0.3">
      <c r="A4753" s="294" t="s">
        <v>4892</v>
      </c>
      <c r="B4753" s="295">
        <v>5038.0200000000004</v>
      </c>
      <c r="D4753" s="296" t="s">
        <v>11287</v>
      </c>
      <c r="E4753" s="297">
        <v>5038.0200000000004</v>
      </c>
    </row>
    <row r="4754" spans="1:5" ht="14.4" x14ac:dyDescent="0.3">
      <c r="A4754" s="294" t="s">
        <v>4791</v>
      </c>
      <c r="B4754" s="295">
        <v>87141</v>
      </c>
      <c r="D4754" s="296" t="s">
        <v>9712</v>
      </c>
      <c r="E4754" s="297">
        <v>87141</v>
      </c>
    </row>
    <row r="4755" spans="1:5" ht="14.4" x14ac:dyDescent="0.3">
      <c r="A4755" s="294" t="s">
        <v>4792</v>
      </c>
      <c r="B4755" s="295">
        <v>900821</v>
      </c>
      <c r="D4755" s="296" t="s">
        <v>11288</v>
      </c>
      <c r="E4755" s="297">
        <v>900821</v>
      </c>
    </row>
    <row r="4756" spans="1:5" ht="14.4" x14ac:dyDescent="0.3">
      <c r="A4756" s="294" t="s">
        <v>4893</v>
      </c>
      <c r="B4756" s="295">
        <v>2238.46</v>
      </c>
      <c r="D4756" s="296" t="s">
        <v>11289</v>
      </c>
      <c r="E4756" s="297">
        <v>2238.46</v>
      </c>
    </row>
    <row r="4757" spans="1:5" ht="14.4" x14ac:dyDescent="0.3">
      <c r="A4757" s="294" t="s">
        <v>4894</v>
      </c>
      <c r="B4757" s="295">
        <v>4380</v>
      </c>
      <c r="D4757" s="296" t="s">
        <v>11290</v>
      </c>
      <c r="E4757" s="297">
        <v>4380</v>
      </c>
    </row>
    <row r="4758" spans="1:5" ht="14.4" x14ac:dyDescent="0.3">
      <c r="A4758" s="294" t="s">
        <v>4895</v>
      </c>
      <c r="B4758" s="295">
        <v>12837</v>
      </c>
      <c r="D4758" s="296" t="s">
        <v>11291</v>
      </c>
      <c r="E4758" s="297">
        <v>12837</v>
      </c>
    </row>
    <row r="4759" spans="1:5" ht="14.4" x14ac:dyDescent="0.3">
      <c r="A4759" s="294" t="s">
        <v>65369</v>
      </c>
      <c r="B4759" s="295">
        <v>0</v>
      </c>
      <c r="D4759" s="296" t="s">
        <v>66066</v>
      </c>
      <c r="E4759" s="297">
        <v>0</v>
      </c>
    </row>
    <row r="4760" spans="1:5" ht="14.4" x14ac:dyDescent="0.3">
      <c r="A4760" s="294" t="s">
        <v>65370</v>
      </c>
      <c r="B4760" s="295">
        <v>0</v>
      </c>
      <c r="D4760" s="296" t="s">
        <v>66067</v>
      </c>
      <c r="E4760" s="297">
        <v>0</v>
      </c>
    </row>
    <row r="4761" spans="1:5" ht="14.4" x14ac:dyDescent="0.3">
      <c r="A4761" s="294" t="s">
        <v>4896</v>
      </c>
      <c r="B4761" s="295">
        <v>9936</v>
      </c>
      <c r="D4761" s="296" t="s">
        <v>11292</v>
      </c>
      <c r="E4761" s="297">
        <v>9936</v>
      </c>
    </row>
    <row r="4762" spans="1:5" ht="14.4" x14ac:dyDescent="0.3">
      <c r="A4762" s="294" t="s">
        <v>4897</v>
      </c>
      <c r="B4762" s="295">
        <v>581.91</v>
      </c>
      <c r="D4762" s="296" t="s">
        <v>11293</v>
      </c>
      <c r="E4762" s="297">
        <v>581.91</v>
      </c>
    </row>
    <row r="4763" spans="1:5" ht="14.4" x14ac:dyDescent="0.3">
      <c r="A4763" s="294" t="s">
        <v>4898</v>
      </c>
      <c r="B4763" s="295">
        <v>5574</v>
      </c>
      <c r="D4763" s="296" t="s">
        <v>11294</v>
      </c>
      <c r="E4763" s="297">
        <v>5574</v>
      </c>
    </row>
    <row r="4764" spans="1:5" ht="14.4" x14ac:dyDescent="0.3">
      <c r="A4764" s="294" t="s">
        <v>4899</v>
      </c>
      <c r="B4764" s="295">
        <v>588.1</v>
      </c>
      <c r="D4764" s="296" t="s">
        <v>11295</v>
      </c>
      <c r="E4764" s="297">
        <v>588.1</v>
      </c>
    </row>
    <row r="4765" spans="1:5" ht="14.4" x14ac:dyDescent="0.3">
      <c r="A4765" s="294" t="s">
        <v>4900</v>
      </c>
      <c r="B4765" s="295">
        <v>3355</v>
      </c>
      <c r="D4765" s="296" t="s">
        <v>11296</v>
      </c>
      <c r="E4765" s="297">
        <v>3355</v>
      </c>
    </row>
    <row r="4766" spans="1:5" ht="14.4" x14ac:dyDescent="0.3">
      <c r="A4766" s="294" t="s">
        <v>12314</v>
      </c>
      <c r="B4766" s="295">
        <v>4138</v>
      </c>
      <c r="D4766" s="296" t="s">
        <v>12068</v>
      </c>
      <c r="E4766" s="297">
        <v>4138</v>
      </c>
    </row>
    <row r="4767" spans="1:5" ht="14.4" x14ac:dyDescent="0.3">
      <c r="A4767" s="294" t="s">
        <v>4793</v>
      </c>
      <c r="B4767" s="295">
        <v>65697</v>
      </c>
      <c r="D4767" s="296" t="s">
        <v>11297</v>
      </c>
      <c r="E4767" s="297">
        <v>65697</v>
      </c>
    </row>
    <row r="4768" spans="1:5" ht="14.4" x14ac:dyDescent="0.3">
      <c r="A4768" s="294" t="s">
        <v>4794</v>
      </c>
      <c r="B4768" s="295">
        <v>41639</v>
      </c>
      <c r="D4768" s="296" t="s">
        <v>11298</v>
      </c>
      <c r="E4768" s="297">
        <v>41639</v>
      </c>
    </row>
    <row r="4769" spans="1:5" ht="14.4" x14ac:dyDescent="0.3">
      <c r="A4769" s="294" t="s">
        <v>4795</v>
      </c>
      <c r="B4769" s="295">
        <v>20539.580000000002</v>
      </c>
      <c r="D4769" s="296" t="s">
        <v>9713</v>
      </c>
      <c r="E4769" s="297">
        <v>20539.580000000002</v>
      </c>
    </row>
    <row r="4770" spans="1:5" ht="14.4" x14ac:dyDescent="0.3">
      <c r="A4770" s="294" t="s">
        <v>4901</v>
      </c>
      <c r="B4770" s="295">
        <v>5808.63</v>
      </c>
      <c r="D4770" s="296" t="s">
        <v>11299</v>
      </c>
      <c r="E4770" s="297">
        <v>5808.63</v>
      </c>
    </row>
    <row r="4771" spans="1:5" ht="14.4" x14ac:dyDescent="0.3">
      <c r="A4771" s="294" t="s">
        <v>4902</v>
      </c>
      <c r="B4771" s="295">
        <v>2848</v>
      </c>
      <c r="D4771" s="296" t="s">
        <v>11300</v>
      </c>
      <c r="E4771" s="297">
        <v>2848</v>
      </c>
    </row>
    <row r="4772" spans="1:5" ht="14.4" x14ac:dyDescent="0.3">
      <c r="A4772" s="294" t="s">
        <v>4796</v>
      </c>
      <c r="B4772" s="295">
        <v>287562</v>
      </c>
      <c r="D4772" s="296" t="s">
        <v>11301</v>
      </c>
      <c r="E4772" s="297">
        <v>287562</v>
      </c>
    </row>
    <row r="4773" spans="1:5" ht="14.4" x14ac:dyDescent="0.3">
      <c r="A4773" s="294" t="s">
        <v>65371</v>
      </c>
      <c r="B4773" s="295">
        <v>0</v>
      </c>
      <c r="D4773" s="296" t="s">
        <v>66068</v>
      </c>
      <c r="E4773" s="297">
        <v>0</v>
      </c>
    </row>
    <row r="4774" spans="1:5" ht="14.4" x14ac:dyDescent="0.3">
      <c r="A4774" s="294" t="s">
        <v>4903</v>
      </c>
      <c r="B4774" s="295">
        <v>2093</v>
      </c>
      <c r="D4774" s="296" t="s">
        <v>11302</v>
      </c>
      <c r="E4774" s="297">
        <v>2093</v>
      </c>
    </row>
    <row r="4775" spans="1:5" ht="14.4" x14ac:dyDescent="0.3">
      <c r="A4775" s="294" t="s">
        <v>4797</v>
      </c>
      <c r="B4775" s="295">
        <v>94321.98</v>
      </c>
      <c r="D4775" s="296" t="s">
        <v>11303</v>
      </c>
      <c r="E4775" s="297">
        <v>94321.98</v>
      </c>
    </row>
    <row r="4776" spans="1:5" ht="14.4" x14ac:dyDescent="0.3">
      <c r="A4776" s="294" t="s">
        <v>4904</v>
      </c>
      <c r="B4776" s="295">
        <v>4042</v>
      </c>
      <c r="D4776" s="296" t="s">
        <v>11304</v>
      </c>
      <c r="E4776" s="297">
        <v>4042</v>
      </c>
    </row>
    <row r="4777" spans="1:5" ht="14.4" x14ac:dyDescent="0.3">
      <c r="A4777" s="294" t="s">
        <v>4798</v>
      </c>
      <c r="B4777" s="295">
        <v>103763.68</v>
      </c>
      <c r="D4777" s="296" t="s">
        <v>11305</v>
      </c>
      <c r="E4777" s="297">
        <v>103763.68</v>
      </c>
    </row>
    <row r="4778" spans="1:5" ht="14.4" x14ac:dyDescent="0.3">
      <c r="A4778" s="294" t="s">
        <v>4905</v>
      </c>
      <c r="B4778" s="295">
        <v>2564</v>
      </c>
      <c r="D4778" s="296" t="s">
        <v>11306</v>
      </c>
      <c r="E4778" s="297">
        <v>2564</v>
      </c>
    </row>
    <row r="4779" spans="1:5" ht="14.4" x14ac:dyDescent="0.3">
      <c r="A4779" s="294" t="s">
        <v>4906</v>
      </c>
      <c r="B4779" s="295">
        <v>4205</v>
      </c>
      <c r="D4779" s="296" t="s">
        <v>11307</v>
      </c>
      <c r="E4779" s="297">
        <v>4205</v>
      </c>
    </row>
    <row r="4780" spans="1:5" ht="14.4" x14ac:dyDescent="0.3">
      <c r="A4780" s="294" t="s">
        <v>4799</v>
      </c>
      <c r="B4780" s="295">
        <v>48792</v>
      </c>
      <c r="D4780" s="296" t="s">
        <v>11308</v>
      </c>
      <c r="E4780" s="297">
        <v>48792</v>
      </c>
    </row>
    <row r="4781" spans="1:5" ht="14.4" x14ac:dyDescent="0.3">
      <c r="A4781" s="294" t="s">
        <v>4800</v>
      </c>
      <c r="B4781" s="295">
        <v>100657.3</v>
      </c>
      <c r="D4781" s="296" t="s">
        <v>11309</v>
      </c>
      <c r="E4781" s="297">
        <v>100657.3</v>
      </c>
    </row>
    <row r="4782" spans="1:5" ht="14.4" x14ac:dyDescent="0.3">
      <c r="A4782" s="294" t="s">
        <v>4801</v>
      </c>
      <c r="B4782" s="295">
        <v>9167.94</v>
      </c>
      <c r="D4782" s="296" t="s">
        <v>11310</v>
      </c>
      <c r="E4782" s="297">
        <v>9167.94</v>
      </c>
    </row>
    <row r="4783" spans="1:5" ht="14.4" x14ac:dyDescent="0.3">
      <c r="A4783" s="294" t="s">
        <v>4802</v>
      </c>
      <c r="B4783" s="295">
        <v>238791</v>
      </c>
      <c r="D4783" s="296" t="s">
        <v>11311</v>
      </c>
      <c r="E4783" s="297">
        <v>238791</v>
      </c>
    </row>
    <row r="4784" spans="1:5" ht="14.4" x14ac:dyDescent="0.3">
      <c r="A4784" s="294" t="s">
        <v>4803</v>
      </c>
      <c r="B4784" s="295">
        <v>60089.57</v>
      </c>
      <c r="D4784" s="296" t="s">
        <v>11312</v>
      </c>
      <c r="E4784" s="297">
        <v>60089.57</v>
      </c>
    </row>
    <row r="4785" spans="1:5" ht="14.4" x14ac:dyDescent="0.3">
      <c r="A4785" s="294" t="s">
        <v>4907</v>
      </c>
      <c r="B4785" s="295">
        <v>7505</v>
      </c>
      <c r="D4785" s="296" t="s">
        <v>11313</v>
      </c>
      <c r="E4785" s="297">
        <v>7505</v>
      </c>
    </row>
    <row r="4786" spans="1:5" ht="14.4" x14ac:dyDescent="0.3">
      <c r="A4786" s="294" t="s">
        <v>4908</v>
      </c>
      <c r="B4786" s="295">
        <v>2396</v>
      </c>
      <c r="D4786" s="296" t="s">
        <v>11446</v>
      </c>
      <c r="E4786" s="297">
        <v>2396</v>
      </c>
    </row>
    <row r="4787" spans="1:5" ht="14.4" x14ac:dyDescent="0.3">
      <c r="A4787" s="294" t="s">
        <v>4909</v>
      </c>
      <c r="B4787" s="295">
        <v>24123</v>
      </c>
      <c r="D4787" s="296" t="s">
        <v>11314</v>
      </c>
      <c r="E4787" s="297">
        <v>24123</v>
      </c>
    </row>
    <row r="4788" spans="1:5" ht="14.4" x14ac:dyDescent="0.3">
      <c r="A4788" s="294" t="s">
        <v>4910</v>
      </c>
      <c r="B4788" s="295">
        <v>20141</v>
      </c>
      <c r="D4788" s="296" t="s">
        <v>11315</v>
      </c>
      <c r="E4788" s="297">
        <v>20141</v>
      </c>
    </row>
    <row r="4789" spans="1:5" ht="14.4" x14ac:dyDescent="0.3">
      <c r="A4789" s="294" t="s">
        <v>4911</v>
      </c>
      <c r="B4789" s="295">
        <v>6646.25</v>
      </c>
      <c r="D4789" s="296" t="s">
        <v>11316</v>
      </c>
      <c r="E4789" s="297">
        <v>6646.25</v>
      </c>
    </row>
    <row r="4790" spans="1:5" ht="14.4" x14ac:dyDescent="0.3">
      <c r="A4790" s="294" t="s">
        <v>4804</v>
      </c>
      <c r="B4790" s="295">
        <v>50343</v>
      </c>
      <c r="D4790" s="296" t="s">
        <v>11317</v>
      </c>
      <c r="E4790" s="297">
        <v>50343</v>
      </c>
    </row>
    <row r="4791" spans="1:5" ht="14.4" x14ac:dyDescent="0.3">
      <c r="A4791" s="294" t="s">
        <v>4912</v>
      </c>
      <c r="B4791" s="295">
        <v>3010</v>
      </c>
      <c r="D4791" s="296" t="s">
        <v>11318</v>
      </c>
      <c r="E4791" s="297">
        <v>3010</v>
      </c>
    </row>
    <row r="4792" spans="1:5" ht="14.4" x14ac:dyDescent="0.3">
      <c r="A4792" s="294" t="s">
        <v>4805</v>
      </c>
      <c r="B4792" s="295">
        <v>447465.65</v>
      </c>
      <c r="D4792" s="296" t="s">
        <v>11319</v>
      </c>
      <c r="E4792" s="297">
        <v>447465.65</v>
      </c>
    </row>
    <row r="4793" spans="1:5" ht="14.4" x14ac:dyDescent="0.3">
      <c r="A4793" s="294" t="s">
        <v>4913</v>
      </c>
      <c r="B4793" s="295">
        <v>6648.54</v>
      </c>
      <c r="D4793" s="296" t="s">
        <v>11320</v>
      </c>
      <c r="E4793" s="297">
        <v>6648.54</v>
      </c>
    </row>
    <row r="4794" spans="1:5" ht="14.4" x14ac:dyDescent="0.3">
      <c r="A4794" s="294" t="s">
        <v>4914</v>
      </c>
      <c r="B4794" s="295">
        <v>1532.11</v>
      </c>
      <c r="D4794" s="296" t="s">
        <v>11321</v>
      </c>
      <c r="E4794" s="297">
        <v>1532.11</v>
      </c>
    </row>
    <row r="4795" spans="1:5" ht="14.4" x14ac:dyDescent="0.3">
      <c r="A4795" s="294" t="s">
        <v>4806</v>
      </c>
      <c r="B4795" s="295">
        <v>21519.5</v>
      </c>
      <c r="D4795" s="296" t="s">
        <v>11322</v>
      </c>
      <c r="E4795" s="297">
        <v>21519.5</v>
      </c>
    </row>
    <row r="4796" spans="1:5" ht="14.4" x14ac:dyDescent="0.3">
      <c r="A4796" s="294" t="s">
        <v>4807</v>
      </c>
      <c r="B4796" s="295">
        <v>129839</v>
      </c>
      <c r="D4796" s="296" t="s">
        <v>11323</v>
      </c>
      <c r="E4796" s="297">
        <v>129839</v>
      </c>
    </row>
    <row r="4797" spans="1:5" ht="14.4" x14ac:dyDescent="0.3">
      <c r="A4797" s="294" t="s">
        <v>4915</v>
      </c>
      <c r="B4797" s="295">
        <v>4132</v>
      </c>
      <c r="D4797" s="296" t="s">
        <v>9714</v>
      </c>
      <c r="E4797" s="297">
        <v>4132</v>
      </c>
    </row>
    <row r="4798" spans="1:5" ht="14.4" x14ac:dyDescent="0.3">
      <c r="A4798" s="294" t="s">
        <v>4916</v>
      </c>
      <c r="B4798" s="295">
        <v>3287</v>
      </c>
      <c r="D4798" s="296" t="s">
        <v>11324</v>
      </c>
      <c r="E4798" s="297">
        <v>3287</v>
      </c>
    </row>
    <row r="4799" spans="1:5" ht="14.4" x14ac:dyDescent="0.3">
      <c r="A4799" s="294" t="s">
        <v>4808</v>
      </c>
      <c r="B4799" s="295">
        <v>143807</v>
      </c>
      <c r="D4799" s="296" t="s">
        <v>11325</v>
      </c>
      <c r="E4799" s="297">
        <v>143807</v>
      </c>
    </row>
    <row r="4800" spans="1:5" ht="14.4" x14ac:dyDescent="0.3">
      <c r="A4800" s="294" t="s">
        <v>4917</v>
      </c>
      <c r="B4800" s="295">
        <v>2307</v>
      </c>
      <c r="D4800" s="296" t="s">
        <v>11326</v>
      </c>
      <c r="E4800" s="297">
        <v>2307</v>
      </c>
    </row>
    <row r="4801" spans="1:5" ht="14.4" x14ac:dyDescent="0.3">
      <c r="A4801" s="294" t="s">
        <v>3657</v>
      </c>
      <c r="B4801" s="295">
        <v>127204</v>
      </c>
      <c r="D4801" s="296" t="s">
        <v>9715</v>
      </c>
      <c r="E4801" s="297">
        <v>127204</v>
      </c>
    </row>
    <row r="4802" spans="1:5" ht="14.4" x14ac:dyDescent="0.3">
      <c r="A4802" s="294" t="s">
        <v>4918</v>
      </c>
      <c r="B4802" s="295">
        <v>27755</v>
      </c>
      <c r="D4802" s="296" t="s">
        <v>11327</v>
      </c>
      <c r="E4802" s="297">
        <v>27755</v>
      </c>
    </row>
    <row r="4803" spans="1:5" ht="14.4" x14ac:dyDescent="0.3">
      <c r="A4803" s="294" t="s">
        <v>4919</v>
      </c>
      <c r="B4803" s="295">
        <v>1485</v>
      </c>
      <c r="D4803" s="296" t="s">
        <v>11328</v>
      </c>
      <c r="E4803" s="297">
        <v>1485</v>
      </c>
    </row>
    <row r="4804" spans="1:5" ht="14.4" x14ac:dyDescent="0.3">
      <c r="A4804" s="294" t="s">
        <v>4809</v>
      </c>
      <c r="B4804" s="295">
        <v>62461</v>
      </c>
      <c r="D4804" s="296" t="s">
        <v>11329</v>
      </c>
      <c r="E4804" s="297">
        <v>62461</v>
      </c>
    </row>
    <row r="4805" spans="1:5" ht="14.4" x14ac:dyDescent="0.3">
      <c r="A4805" s="294" t="s">
        <v>4810</v>
      </c>
      <c r="B4805" s="295">
        <v>32622</v>
      </c>
      <c r="D4805" s="296" t="s">
        <v>11330</v>
      </c>
      <c r="E4805" s="297">
        <v>32622</v>
      </c>
    </row>
    <row r="4806" spans="1:5" ht="14.4" x14ac:dyDescent="0.3">
      <c r="A4806" s="294" t="s">
        <v>4811</v>
      </c>
      <c r="B4806" s="295">
        <v>46103.040000000001</v>
      </c>
      <c r="D4806" s="296" t="s">
        <v>11331</v>
      </c>
      <c r="E4806" s="297">
        <v>46103.040000000001</v>
      </c>
    </row>
    <row r="4807" spans="1:5" ht="14.4" x14ac:dyDescent="0.3">
      <c r="A4807" s="294" t="s">
        <v>4920</v>
      </c>
      <c r="B4807" s="295">
        <v>5386</v>
      </c>
      <c r="D4807" s="296" t="s">
        <v>11332</v>
      </c>
      <c r="E4807" s="297">
        <v>5386</v>
      </c>
    </row>
    <row r="4808" spans="1:5" ht="14.4" x14ac:dyDescent="0.3">
      <c r="A4808" s="294" t="s">
        <v>3658</v>
      </c>
      <c r="B4808" s="295">
        <v>85064</v>
      </c>
      <c r="D4808" s="296" t="s">
        <v>9716</v>
      </c>
      <c r="E4808" s="297">
        <v>85064</v>
      </c>
    </row>
    <row r="4809" spans="1:5" ht="14.4" x14ac:dyDescent="0.3">
      <c r="A4809" s="294" t="s">
        <v>4812</v>
      </c>
      <c r="B4809" s="295">
        <v>1763222</v>
      </c>
      <c r="D4809" s="296" t="s">
        <v>11333</v>
      </c>
      <c r="E4809" s="297">
        <v>1763222</v>
      </c>
    </row>
    <row r="4810" spans="1:5" ht="14.4" x14ac:dyDescent="0.3">
      <c r="A4810" s="294" t="s">
        <v>4921</v>
      </c>
      <c r="B4810" s="295">
        <v>22248</v>
      </c>
      <c r="D4810" s="296" t="s">
        <v>11334</v>
      </c>
      <c r="E4810" s="297">
        <v>22248</v>
      </c>
    </row>
    <row r="4811" spans="1:5" ht="14.4" x14ac:dyDescent="0.3">
      <c r="A4811" s="294" t="s">
        <v>4922</v>
      </c>
      <c r="B4811" s="295">
        <v>21520.54</v>
      </c>
      <c r="D4811" s="296" t="s">
        <v>11335</v>
      </c>
      <c r="E4811" s="297">
        <v>21520.54</v>
      </c>
    </row>
    <row r="4812" spans="1:5" ht="14.4" x14ac:dyDescent="0.3">
      <c r="A4812" s="294" t="s">
        <v>4923</v>
      </c>
      <c r="B4812" s="295">
        <v>4813</v>
      </c>
      <c r="D4812" s="296" t="s">
        <v>11336</v>
      </c>
      <c r="E4812" s="297">
        <v>4813</v>
      </c>
    </row>
    <row r="4813" spans="1:5" ht="14.4" x14ac:dyDescent="0.3">
      <c r="A4813" s="294" t="s">
        <v>4924</v>
      </c>
      <c r="B4813" s="295">
        <v>7622.7</v>
      </c>
      <c r="D4813" s="296" t="s">
        <v>11337</v>
      </c>
      <c r="E4813" s="297">
        <v>7622.7</v>
      </c>
    </row>
    <row r="4814" spans="1:5" ht="14.4" x14ac:dyDescent="0.3">
      <c r="A4814" s="294" t="s">
        <v>3659</v>
      </c>
      <c r="B4814" s="295">
        <v>17987.990000000002</v>
      </c>
      <c r="D4814" s="296" t="s">
        <v>9717</v>
      </c>
      <c r="E4814" s="297">
        <v>17987.990000000002</v>
      </c>
    </row>
    <row r="4815" spans="1:5" ht="14.4" x14ac:dyDescent="0.3">
      <c r="A4815" s="294" t="s">
        <v>4925</v>
      </c>
      <c r="B4815" s="295">
        <v>8123.43</v>
      </c>
      <c r="D4815" s="296" t="s">
        <v>11338</v>
      </c>
      <c r="E4815" s="297">
        <v>8123.43</v>
      </c>
    </row>
    <row r="4816" spans="1:5" ht="14.4" x14ac:dyDescent="0.3">
      <c r="A4816" s="294" t="s">
        <v>4926</v>
      </c>
      <c r="B4816" s="295">
        <v>3523</v>
      </c>
      <c r="D4816" s="296" t="s">
        <v>11339</v>
      </c>
      <c r="E4816" s="297">
        <v>3523</v>
      </c>
    </row>
    <row r="4817" spans="1:5" ht="14.4" x14ac:dyDescent="0.3">
      <c r="A4817" s="294" t="s">
        <v>4927</v>
      </c>
      <c r="B4817" s="295">
        <v>11022</v>
      </c>
      <c r="D4817" s="296" t="s">
        <v>11340</v>
      </c>
      <c r="E4817" s="297">
        <v>11022</v>
      </c>
    </row>
    <row r="4818" spans="1:5" ht="14.4" x14ac:dyDescent="0.3">
      <c r="A4818" s="294" t="s">
        <v>4928</v>
      </c>
      <c r="B4818" s="295">
        <v>1755</v>
      </c>
      <c r="D4818" s="296" t="s">
        <v>11341</v>
      </c>
      <c r="E4818" s="297">
        <v>1755</v>
      </c>
    </row>
    <row r="4819" spans="1:5" ht="14.4" x14ac:dyDescent="0.3">
      <c r="A4819" s="294" t="s">
        <v>4929</v>
      </c>
      <c r="B4819" s="295">
        <v>1211.0899999999999</v>
      </c>
      <c r="D4819" s="296" t="s">
        <v>9718</v>
      </c>
      <c r="E4819" s="297">
        <v>1211.0899999999999</v>
      </c>
    </row>
    <row r="4820" spans="1:5" ht="14.4" x14ac:dyDescent="0.3">
      <c r="A4820" s="294" t="s">
        <v>4930</v>
      </c>
      <c r="B4820" s="295">
        <v>4549</v>
      </c>
      <c r="D4820" s="296" t="s">
        <v>11342</v>
      </c>
      <c r="E4820" s="297">
        <v>4549</v>
      </c>
    </row>
    <row r="4821" spans="1:5" ht="14.4" x14ac:dyDescent="0.3">
      <c r="A4821" s="294" t="s">
        <v>4931</v>
      </c>
      <c r="B4821" s="295">
        <v>18616</v>
      </c>
      <c r="D4821" s="296" t="s">
        <v>11343</v>
      </c>
      <c r="E4821" s="297">
        <v>18616</v>
      </c>
    </row>
    <row r="4822" spans="1:5" ht="14.4" x14ac:dyDescent="0.3">
      <c r="A4822" s="294" t="s">
        <v>4932</v>
      </c>
      <c r="B4822" s="295">
        <v>1814.9</v>
      </c>
      <c r="D4822" s="296" t="s">
        <v>11344</v>
      </c>
      <c r="E4822" s="297">
        <v>1814.9</v>
      </c>
    </row>
    <row r="4823" spans="1:5" ht="14.4" x14ac:dyDescent="0.3">
      <c r="A4823" s="294" t="s">
        <v>4933</v>
      </c>
      <c r="B4823" s="295">
        <v>4724</v>
      </c>
      <c r="D4823" s="296" t="s">
        <v>11345</v>
      </c>
      <c r="E4823" s="297">
        <v>4724</v>
      </c>
    </row>
    <row r="4824" spans="1:5" ht="14.4" x14ac:dyDescent="0.3">
      <c r="A4824" s="294" t="s">
        <v>5006</v>
      </c>
      <c r="B4824" s="295">
        <v>1928.13</v>
      </c>
      <c r="D4824" s="296" t="s">
        <v>11346</v>
      </c>
      <c r="E4824" s="297">
        <v>1928.13</v>
      </c>
    </row>
    <row r="4825" spans="1:5" ht="14.4" x14ac:dyDescent="0.3">
      <c r="A4825" s="294" t="s">
        <v>4813</v>
      </c>
      <c r="B4825" s="295">
        <v>25278</v>
      </c>
      <c r="D4825" s="296" t="s">
        <v>11347</v>
      </c>
      <c r="E4825" s="297">
        <v>25278</v>
      </c>
    </row>
    <row r="4826" spans="1:5" ht="14.4" x14ac:dyDescent="0.3">
      <c r="A4826" s="294" t="s">
        <v>4934</v>
      </c>
      <c r="B4826" s="295">
        <v>2032</v>
      </c>
      <c r="D4826" s="296" t="s">
        <v>11348</v>
      </c>
      <c r="E4826" s="297">
        <v>2032</v>
      </c>
    </row>
    <row r="4827" spans="1:5" ht="14.4" x14ac:dyDescent="0.3">
      <c r="A4827" s="294" t="s">
        <v>4935</v>
      </c>
      <c r="B4827" s="295">
        <v>3125</v>
      </c>
      <c r="D4827" s="296" t="s">
        <v>11349</v>
      </c>
      <c r="E4827" s="297">
        <v>3125</v>
      </c>
    </row>
    <row r="4828" spans="1:5" ht="14.4" x14ac:dyDescent="0.3">
      <c r="A4828" s="294" t="s">
        <v>4936</v>
      </c>
      <c r="B4828" s="295">
        <v>2220</v>
      </c>
      <c r="D4828" s="296" t="s">
        <v>11350</v>
      </c>
      <c r="E4828" s="297">
        <v>2220</v>
      </c>
    </row>
    <row r="4829" spans="1:5" ht="14.4" x14ac:dyDescent="0.3">
      <c r="A4829" s="294" t="s">
        <v>4937</v>
      </c>
      <c r="B4829" s="295">
        <v>8409</v>
      </c>
      <c r="D4829" s="296" t="s">
        <v>11351</v>
      </c>
      <c r="E4829" s="297">
        <v>8409</v>
      </c>
    </row>
    <row r="4830" spans="1:5" ht="14.4" x14ac:dyDescent="0.3">
      <c r="A4830" s="294" t="s">
        <v>65372</v>
      </c>
      <c r="B4830" s="295">
        <v>0</v>
      </c>
      <c r="D4830" s="296" t="s">
        <v>66069</v>
      </c>
      <c r="E4830" s="297">
        <v>0</v>
      </c>
    </row>
    <row r="4831" spans="1:5" ht="14.4" x14ac:dyDescent="0.3">
      <c r="A4831" s="294" t="s">
        <v>4938</v>
      </c>
      <c r="B4831" s="295">
        <v>1593</v>
      </c>
      <c r="D4831" s="296" t="s">
        <v>11352</v>
      </c>
      <c r="E4831" s="297">
        <v>1593</v>
      </c>
    </row>
    <row r="4832" spans="1:5" ht="14.4" x14ac:dyDescent="0.3">
      <c r="A4832" s="294" t="s">
        <v>4939</v>
      </c>
      <c r="B4832" s="295">
        <v>11534</v>
      </c>
      <c r="D4832" s="296" t="s">
        <v>11353</v>
      </c>
      <c r="E4832" s="297">
        <v>11534</v>
      </c>
    </row>
    <row r="4833" spans="1:5" ht="14.4" x14ac:dyDescent="0.3">
      <c r="A4833" s="294" t="s">
        <v>4940</v>
      </c>
      <c r="B4833" s="295">
        <v>766.84</v>
      </c>
      <c r="D4833" s="296" t="s">
        <v>11354</v>
      </c>
      <c r="E4833" s="297">
        <v>766.84</v>
      </c>
    </row>
    <row r="4834" spans="1:5" ht="14.4" x14ac:dyDescent="0.3">
      <c r="A4834" s="294" t="s">
        <v>4941</v>
      </c>
      <c r="B4834" s="295">
        <v>2564</v>
      </c>
      <c r="D4834" s="296" t="s">
        <v>11355</v>
      </c>
      <c r="E4834" s="297">
        <v>2564</v>
      </c>
    </row>
    <row r="4835" spans="1:5" ht="14.4" x14ac:dyDescent="0.3">
      <c r="A4835" s="294" t="s">
        <v>4942</v>
      </c>
      <c r="B4835" s="295">
        <v>6244</v>
      </c>
      <c r="D4835" s="296" t="s">
        <v>11356</v>
      </c>
      <c r="E4835" s="297">
        <v>6244</v>
      </c>
    </row>
    <row r="4836" spans="1:5" ht="14.4" x14ac:dyDescent="0.3">
      <c r="A4836" s="294" t="s">
        <v>65373</v>
      </c>
      <c r="B4836" s="295">
        <v>0</v>
      </c>
      <c r="D4836" s="296" t="s">
        <v>66070</v>
      </c>
      <c r="E4836" s="297">
        <v>0</v>
      </c>
    </row>
    <row r="4837" spans="1:5" ht="14.4" x14ac:dyDescent="0.3">
      <c r="A4837" s="294" t="s">
        <v>4943</v>
      </c>
      <c r="B4837" s="295">
        <v>1600</v>
      </c>
      <c r="D4837" s="296" t="s">
        <v>11357</v>
      </c>
      <c r="E4837" s="297">
        <v>1600</v>
      </c>
    </row>
    <row r="4838" spans="1:5" ht="14.4" x14ac:dyDescent="0.3">
      <c r="A4838" s="294" t="s">
        <v>4944</v>
      </c>
      <c r="B4838" s="295">
        <v>1877</v>
      </c>
      <c r="D4838" s="296" t="s">
        <v>11358</v>
      </c>
      <c r="E4838" s="297">
        <v>1877</v>
      </c>
    </row>
    <row r="4839" spans="1:5" ht="14.4" x14ac:dyDescent="0.3">
      <c r="A4839" s="294" t="s">
        <v>65374</v>
      </c>
      <c r="B4839" s="295">
        <v>0</v>
      </c>
      <c r="D4839" s="296" t="s">
        <v>66071</v>
      </c>
      <c r="E4839" s="297">
        <v>0</v>
      </c>
    </row>
    <row r="4840" spans="1:5" ht="14.4" x14ac:dyDescent="0.3">
      <c r="A4840" s="294" t="s">
        <v>4945</v>
      </c>
      <c r="B4840" s="295">
        <v>4813</v>
      </c>
      <c r="D4840" s="296" t="s">
        <v>11359</v>
      </c>
      <c r="E4840" s="297">
        <v>4813</v>
      </c>
    </row>
    <row r="4841" spans="1:5" ht="14.4" x14ac:dyDescent="0.3">
      <c r="A4841" s="294" t="s">
        <v>4814</v>
      </c>
      <c r="B4841" s="295">
        <v>57773</v>
      </c>
      <c r="D4841" s="296" t="s">
        <v>11360</v>
      </c>
      <c r="E4841" s="297">
        <v>57773</v>
      </c>
    </row>
    <row r="4842" spans="1:5" ht="14.4" x14ac:dyDescent="0.3">
      <c r="A4842" s="294" t="s">
        <v>4946</v>
      </c>
      <c r="B4842" s="295">
        <v>783</v>
      </c>
      <c r="D4842" s="296" t="s">
        <v>11361</v>
      </c>
      <c r="E4842" s="297">
        <v>783</v>
      </c>
    </row>
    <row r="4843" spans="1:5" ht="14.4" x14ac:dyDescent="0.3">
      <c r="A4843" s="294" t="s">
        <v>4947</v>
      </c>
      <c r="B4843" s="295">
        <v>5501</v>
      </c>
      <c r="D4843" s="296" t="s">
        <v>11362</v>
      </c>
      <c r="E4843" s="297">
        <v>5501</v>
      </c>
    </row>
    <row r="4844" spans="1:5" ht="14.4" x14ac:dyDescent="0.3">
      <c r="A4844" s="294" t="s">
        <v>4948</v>
      </c>
      <c r="B4844" s="295">
        <v>2443</v>
      </c>
      <c r="D4844" s="296" t="s">
        <v>11363</v>
      </c>
      <c r="E4844" s="297">
        <v>2443</v>
      </c>
    </row>
    <row r="4845" spans="1:5" ht="14.4" x14ac:dyDescent="0.3">
      <c r="A4845" s="294" t="s">
        <v>4815</v>
      </c>
      <c r="B4845" s="295">
        <v>133616.5</v>
      </c>
      <c r="D4845" s="296" t="s">
        <v>11364</v>
      </c>
      <c r="E4845" s="297">
        <v>133616.5</v>
      </c>
    </row>
    <row r="4846" spans="1:5" ht="14.4" x14ac:dyDescent="0.3">
      <c r="A4846" s="294" t="s">
        <v>4949</v>
      </c>
      <c r="B4846" s="295">
        <v>5738</v>
      </c>
      <c r="D4846" s="296" t="s">
        <v>11365</v>
      </c>
      <c r="E4846" s="297">
        <v>5738</v>
      </c>
    </row>
    <row r="4847" spans="1:5" ht="14.4" x14ac:dyDescent="0.3">
      <c r="A4847" s="294" t="s">
        <v>4950</v>
      </c>
      <c r="B4847" s="295">
        <v>7391</v>
      </c>
      <c r="D4847" s="296" t="s">
        <v>11366</v>
      </c>
      <c r="E4847" s="297">
        <v>7391</v>
      </c>
    </row>
    <row r="4848" spans="1:5" ht="14.4" x14ac:dyDescent="0.3">
      <c r="A4848" s="294" t="s">
        <v>4951</v>
      </c>
      <c r="B4848" s="295">
        <v>1519</v>
      </c>
      <c r="D4848" s="296" t="s">
        <v>11367</v>
      </c>
      <c r="E4848" s="297">
        <v>1519</v>
      </c>
    </row>
    <row r="4849" spans="1:5" ht="14.4" x14ac:dyDescent="0.3">
      <c r="A4849" s="294" t="s">
        <v>4816</v>
      </c>
      <c r="B4849" s="295">
        <v>211200.82</v>
      </c>
      <c r="D4849" s="296" t="s">
        <v>11368</v>
      </c>
      <c r="E4849" s="297">
        <v>211200.82</v>
      </c>
    </row>
    <row r="4850" spans="1:5" ht="14.4" x14ac:dyDescent="0.3">
      <c r="A4850" s="294" t="s">
        <v>4952</v>
      </c>
      <c r="B4850" s="295">
        <v>13748</v>
      </c>
      <c r="D4850" s="296" t="s">
        <v>11369</v>
      </c>
      <c r="E4850" s="297">
        <v>13748</v>
      </c>
    </row>
    <row r="4851" spans="1:5" ht="14.4" x14ac:dyDescent="0.3">
      <c r="A4851" s="294" t="s">
        <v>4817</v>
      </c>
      <c r="B4851" s="295">
        <v>336537.47</v>
      </c>
      <c r="D4851" s="296" t="s">
        <v>11370</v>
      </c>
      <c r="E4851" s="297">
        <v>336537.47</v>
      </c>
    </row>
    <row r="4852" spans="1:5" ht="14.4" x14ac:dyDescent="0.3">
      <c r="A4852" s="294" t="s">
        <v>4953</v>
      </c>
      <c r="B4852" s="295">
        <v>5211</v>
      </c>
      <c r="D4852" s="296" t="s">
        <v>11371</v>
      </c>
      <c r="E4852" s="297">
        <v>5211</v>
      </c>
    </row>
    <row r="4853" spans="1:5" ht="14.4" x14ac:dyDescent="0.3">
      <c r="A4853" s="294" t="s">
        <v>65375</v>
      </c>
      <c r="B4853" s="295">
        <v>0</v>
      </c>
      <c r="D4853" s="296" t="s">
        <v>66072</v>
      </c>
      <c r="E4853" s="297">
        <v>0</v>
      </c>
    </row>
    <row r="4854" spans="1:5" ht="14.4" x14ac:dyDescent="0.3">
      <c r="A4854" s="294" t="s">
        <v>4954</v>
      </c>
      <c r="B4854" s="295">
        <v>1634</v>
      </c>
      <c r="D4854" s="296" t="s">
        <v>11372</v>
      </c>
      <c r="E4854" s="297">
        <v>1634</v>
      </c>
    </row>
    <row r="4855" spans="1:5" ht="14.4" x14ac:dyDescent="0.3">
      <c r="A4855" s="294" t="s">
        <v>4955</v>
      </c>
      <c r="B4855" s="295">
        <v>2835</v>
      </c>
      <c r="D4855" s="296" t="s">
        <v>11373</v>
      </c>
      <c r="E4855" s="297">
        <v>2835</v>
      </c>
    </row>
    <row r="4856" spans="1:5" ht="14.4" x14ac:dyDescent="0.3">
      <c r="A4856" s="294" t="s">
        <v>4956</v>
      </c>
      <c r="B4856" s="295">
        <v>715.4</v>
      </c>
      <c r="D4856" s="296" t="s">
        <v>11374</v>
      </c>
      <c r="E4856" s="297">
        <v>715.4</v>
      </c>
    </row>
    <row r="4857" spans="1:5" ht="14.4" x14ac:dyDescent="0.3">
      <c r="A4857" s="294" t="s">
        <v>4957</v>
      </c>
      <c r="B4857" s="295">
        <v>3794</v>
      </c>
      <c r="D4857" s="296" t="s">
        <v>11375</v>
      </c>
      <c r="E4857" s="297">
        <v>3794</v>
      </c>
    </row>
    <row r="4858" spans="1:5" ht="14.4" x14ac:dyDescent="0.3">
      <c r="A4858" s="294" t="s">
        <v>4958</v>
      </c>
      <c r="B4858" s="295">
        <v>1800</v>
      </c>
      <c r="D4858" s="296" t="s">
        <v>11376</v>
      </c>
      <c r="E4858" s="297">
        <v>1800</v>
      </c>
    </row>
    <row r="4859" spans="1:5" ht="14.4" x14ac:dyDescent="0.3">
      <c r="A4859" s="294" t="s">
        <v>5007</v>
      </c>
      <c r="B4859" s="295">
        <v>2490</v>
      </c>
      <c r="D4859" s="296" t="s">
        <v>11377</v>
      </c>
      <c r="E4859" s="297">
        <v>2490</v>
      </c>
    </row>
    <row r="4860" spans="1:5" ht="14.4" x14ac:dyDescent="0.3">
      <c r="A4860" s="294" t="s">
        <v>4818</v>
      </c>
      <c r="B4860" s="295">
        <v>35840.699999999997</v>
      </c>
      <c r="D4860" s="296" t="s">
        <v>11441</v>
      </c>
      <c r="E4860" s="297">
        <v>35840.699999999997</v>
      </c>
    </row>
    <row r="4861" spans="1:5" ht="14.4" x14ac:dyDescent="0.3">
      <c r="A4861" s="294" t="s">
        <v>4959</v>
      </c>
      <c r="B4861" s="295">
        <v>14300.19</v>
      </c>
      <c r="D4861" s="296" t="s">
        <v>11378</v>
      </c>
      <c r="E4861" s="297">
        <v>14300.19</v>
      </c>
    </row>
    <row r="4862" spans="1:5" ht="14.4" x14ac:dyDescent="0.3">
      <c r="A4862" s="294" t="s">
        <v>4819</v>
      </c>
      <c r="B4862" s="295">
        <v>309938</v>
      </c>
      <c r="D4862" s="296" t="s">
        <v>11379</v>
      </c>
      <c r="E4862" s="297">
        <v>309938</v>
      </c>
    </row>
    <row r="4863" spans="1:5" ht="14.4" x14ac:dyDescent="0.3">
      <c r="A4863" s="294" t="s">
        <v>4960</v>
      </c>
      <c r="B4863" s="295">
        <v>2166</v>
      </c>
      <c r="D4863" s="296" t="s">
        <v>11380</v>
      </c>
      <c r="E4863" s="297">
        <v>2166</v>
      </c>
    </row>
    <row r="4864" spans="1:5" ht="14.4" x14ac:dyDescent="0.3">
      <c r="A4864" s="294" t="s">
        <v>4820</v>
      </c>
      <c r="B4864" s="295">
        <v>77209</v>
      </c>
      <c r="D4864" s="296" t="s">
        <v>11381</v>
      </c>
      <c r="E4864" s="297">
        <v>77209</v>
      </c>
    </row>
    <row r="4865" spans="1:5" ht="14.4" x14ac:dyDescent="0.3">
      <c r="A4865" s="294" t="s">
        <v>4821</v>
      </c>
      <c r="B4865" s="295">
        <v>112185</v>
      </c>
      <c r="D4865" s="296" t="s">
        <v>11442</v>
      </c>
      <c r="E4865" s="297">
        <v>112185</v>
      </c>
    </row>
    <row r="4866" spans="1:5" ht="14.4" x14ac:dyDescent="0.3">
      <c r="A4866" s="294" t="s">
        <v>4961</v>
      </c>
      <c r="B4866" s="295">
        <v>4644</v>
      </c>
      <c r="D4866" s="296" t="s">
        <v>11382</v>
      </c>
      <c r="E4866" s="297">
        <v>4644</v>
      </c>
    </row>
    <row r="4867" spans="1:5" ht="14.4" x14ac:dyDescent="0.3">
      <c r="A4867" s="294" t="s">
        <v>4822</v>
      </c>
      <c r="B4867" s="295">
        <v>20605</v>
      </c>
      <c r="D4867" s="296" t="s">
        <v>11383</v>
      </c>
      <c r="E4867" s="297">
        <v>20605</v>
      </c>
    </row>
    <row r="4868" spans="1:5" ht="14.4" x14ac:dyDescent="0.3">
      <c r="A4868" s="294" t="s">
        <v>4962</v>
      </c>
      <c r="B4868" s="295">
        <v>6992</v>
      </c>
      <c r="D4868" s="296" t="s">
        <v>11384</v>
      </c>
      <c r="E4868" s="297">
        <v>6992</v>
      </c>
    </row>
    <row r="4869" spans="1:5" ht="14.4" x14ac:dyDescent="0.3">
      <c r="A4869" s="294" t="s">
        <v>4823</v>
      </c>
      <c r="B4869" s="295">
        <v>90921</v>
      </c>
      <c r="D4869" s="296" t="s">
        <v>9719</v>
      </c>
      <c r="E4869" s="297">
        <v>90921</v>
      </c>
    </row>
    <row r="4870" spans="1:5" ht="14.4" x14ac:dyDescent="0.3">
      <c r="A4870" s="294" t="s">
        <v>4824</v>
      </c>
      <c r="B4870" s="295">
        <v>107009.17</v>
      </c>
      <c r="D4870" s="296" t="s">
        <v>11385</v>
      </c>
      <c r="E4870" s="297">
        <v>107009.17</v>
      </c>
    </row>
    <row r="4871" spans="1:5" ht="14.4" x14ac:dyDescent="0.3">
      <c r="A4871" s="294" t="s">
        <v>3660</v>
      </c>
      <c r="B4871" s="295">
        <v>20602.66</v>
      </c>
      <c r="D4871" s="296" t="s">
        <v>9720</v>
      </c>
      <c r="E4871" s="297">
        <v>20602.66</v>
      </c>
    </row>
    <row r="4872" spans="1:5" ht="14.4" x14ac:dyDescent="0.3">
      <c r="A4872" s="294" t="s">
        <v>3661</v>
      </c>
      <c r="B4872" s="295">
        <v>62498</v>
      </c>
      <c r="D4872" s="296" t="s">
        <v>9721</v>
      </c>
      <c r="E4872" s="297">
        <v>62498</v>
      </c>
    </row>
    <row r="4873" spans="1:5" ht="14.4" x14ac:dyDescent="0.3">
      <c r="A4873" s="294" t="s">
        <v>4963</v>
      </c>
      <c r="B4873" s="295">
        <v>5157</v>
      </c>
      <c r="D4873" s="296" t="s">
        <v>11386</v>
      </c>
      <c r="E4873" s="297">
        <v>5157</v>
      </c>
    </row>
    <row r="4874" spans="1:5" ht="14.4" x14ac:dyDescent="0.3">
      <c r="A4874" s="294" t="s">
        <v>4964</v>
      </c>
      <c r="B4874" s="295">
        <v>9206</v>
      </c>
      <c r="D4874" s="296" t="s">
        <v>11387</v>
      </c>
      <c r="E4874" s="297">
        <v>9206</v>
      </c>
    </row>
    <row r="4875" spans="1:5" ht="14.4" x14ac:dyDescent="0.3">
      <c r="A4875" s="294" t="s">
        <v>4825</v>
      </c>
      <c r="B4875" s="295">
        <v>366455</v>
      </c>
      <c r="D4875" s="296" t="s">
        <v>9722</v>
      </c>
      <c r="E4875" s="297">
        <v>366455</v>
      </c>
    </row>
    <row r="4876" spans="1:5" ht="14.4" x14ac:dyDescent="0.3">
      <c r="A4876" s="294" t="s">
        <v>4965</v>
      </c>
      <c r="B4876" s="295">
        <v>294.25</v>
      </c>
      <c r="D4876" s="296" t="s">
        <v>11388</v>
      </c>
      <c r="E4876" s="297">
        <v>294.25</v>
      </c>
    </row>
    <row r="4877" spans="1:5" ht="14.4" x14ac:dyDescent="0.3">
      <c r="A4877" s="294" t="s">
        <v>65376</v>
      </c>
      <c r="B4877" s="295">
        <v>0</v>
      </c>
      <c r="D4877" s="296" t="s">
        <v>66073</v>
      </c>
      <c r="E4877" s="297">
        <v>0</v>
      </c>
    </row>
    <row r="4878" spans="1:5" ht="14.4" x14ac:dyDescent="0.3">
      <c r="A4878" s="294" t="s">
        <v>4826</v>
      </c>
      <c r="B4878" s="295">
        <v>24492.95</v>
      </c>
      <c r="D4878" s="296" t="s">
        <v>11389</v>
      </c>
      <c r="E4878" s="297">
        <v>24492.95</v>
      </c>
    </row>
    <row r="4879" spans="1:5" ht="14.4" x14ac:dyDescent="0.3">
      <c r="A4879" s="294" t="s">
        <v>4827</v>
      </c>
      <c r="B4879" s="295">
        <v>208787</v>
      </c>
      <c r="D4879" s="296" t="s">
        <v>11390</v>
      </c>
      <c r="E4879" s="297">
        <v>208787</v>
      </c>
    </row>
    <row r="4880" spans="1:5" ht="14.4" x14ac:dyDescent="0.3">
      <c r="A4880" s="294" t="s">
        <v>4828</v>
      </c>
      <c r="B4880" s="295">
        <v>64189</v>
      </c>
      <c r="D4880" s="296" t="s">
        <v>11391</v>
      </c>
      <c r="E4880" s="297">
        <v>64189</v>
      </c>
    </row>
    <row r="4881" spans="1:5" ht="14.4" x14ac:dyDescent="0.3">
      <c r="A4881" s="294" t="s">
        <v>4966</v>
      </c>
      <c r="B4881" s="295">
        <v>22152</v>
      </c>
      <c r="D4881" s="296" t="s">
        <v>11392</v>
      </c>
      <c r="E4881" s="297">
        <v>22152</v>
      </c>
    </row>
    <row r="4882" spans="1:5" ht="14.4" x14ac:dyDescent="0.3">
      <c r="A4882" s="294" t="s">
        <v>4829</v>
      </c>
      <c r="B4882" s="295">
        <v>121518</v>
      </c>
      <c r="D4882" s="296" t="s">
        <v>11393</v>
      </c>
      <c r="E4882" s="297">
        <v>121518</v>
      </c>
    </row>
    <row r="4883" spans="1:5" ht="14.4" x14ac:dyDescent="0.3">
      <c r="A4883" s="294" t="s">
        <v>4830</v>
      </c>
      <c r="B4883" s="295">
        <v>674463</v>
      </c>
      <c r="D4883" s="296" t="s">
        <v>11394</v>
      </c>
      <c r="E4883" s="297">
        <v>674463</v>
      </c>
    </row>
    <row r="4884" spans="1:5" ht="14.4" x14ac:dyDescent="0.3">
      <c r="A4884" s="294" t="s">
        <v>4831</v>
      </c>
      <c r="B4884" s="295">
        <v>158705.94</v>
      </c>
      <c r="D4884" s="296" t="s">
        <v>11443</v>
      </c>
      <c r="E4884" s="297">
        <v>158705.94</v>
      </c>
    </row>
    <row r="4885" spans="1:5" ht="14.4" x14ac:dyDescent="0.3">
      <c r="A4885" s="294" t="s">
        <v>4967</v>
      </c>
      <c r="B4885" s="295">
        <v>1291.8</v>
      </c>
      <c r="D4885" s="296" t="s">
        <v>11395</v>
      </c>
      <c r="E4885" s="297">
        <v>1291.8</v>
      </c>
    </row>
    <row r="4886" spans="1:5" ht="14.4" x14ac:dyDescent="0.3">
      <c r="A4886" s="294" t="s">
        <v>5008</v>
      </c>
      <c r="B4886" s="295">
        <v>4832</v>
      </c>
      <c r="D4886" s="296" t="s">
        <v>11396</v>
      </c>
      <c r="E4886" s="297">
        <v>4832</v>
      </c>
    </row>
    <row r="4887" spans="1:5" ht="14.4" x14ac:dyDescent="0.3">
      <c r="A4887" s="294" t="s">
        <v>4832</v>
      </c>
      <c r="B4887" s="295">
        <v>237069.73</v>
      </c>
      <c r="D4887" s="296" t="s">
        <v>11444</v>
      </c>
      <c r="E4887" s="297">
        <v>237069.73</v>
      </c>
    </row>
    <row r="4888" spans="1:5" ht="14.4" x14ac:dyDescent="0.3">
      <c r="A4888" s="294" t="s">
        <v>4968</v>
      </c>
      <c r="B4888" s="295">
        <v>1424</v>
      </c>
      <c r="D4888" s="296" t="s">
        <v>11397</v>
      </c>
      <c r="E4888" s="297">
        <v>1424</v>
      </c>
    </row>
    <row r="4889" spans="1:5" ht="14.4" x14ac:dyDescent="0.3">
      <c r="A4889" s="294" t="s">
        <v>3662</v>
      </c>
      <c r="B4889" s="295">
        <v>155952</v>
      </c>
      <c r="D4889" s="296" t="s">
        <v>9723</v>
      </c>
      <c r="E4889" s="297">
        <v>155952</v>
      </c>
    </row>
    <row r="4890" spans="1:5" ht="14.4" x14ac:dyDescent="0.3">
      <c r="A4890" s="294" t="s">
        <v>4969</v>
      </c>
      <c r="B4890" s="295">
        <v>17542</v>
      </c>
      <c r="D4890" s="296" t="s">
        <v>9724</v>
      </c>
      <c r="E4890" s="297">
        <v>17542</v>
      </c>
    </row>
    <row r="4891" spans="1:5" ht="14.4" x14ac:dyDescent="0.3">
      <c r="A4891" s="294" t="s">
        <v>4970</v>
      </c>
      <c r="B4891" s="295">
        <v>6689</v>
      </c>
      <c r="D4891" s="296" t="s">
        <v>11398</v>
      </c>
      <c r="E4891" s="297">
        <v>6689</v>
      </c>
    </row>
    <row r="4892" spans="1:5" ht="14.4" x14ac:dyDescent="0.3">
      <c r="A4892" s="294" t="s">
        <v>4833</v>
      </c>
      <c r="B4892" s="295">
        <v>118666.29</v>
      </c>
      <c r="D4892" s="296" t="s">
        <v>9725</v>
      </c>
      <c r="E4892" s="297">
        <v>118666.29</v>
      </c>
    </row>
    <row r="4893" spans="1:5" ht="14.4" x14ac:dyDescent="0.3">
      <c r="A4893" s="294" t="s">
        <v>3663</v>
      </c>
      <c r="B4893" s="295">
        <v>42495.02</v>
      </c>
      <c r="D4893" s="296" t="s">
        <v>9726</v>
      </c>
      <c r="E4893" s="297">
        <v>42495.02</v>
      </c>
    </row>
    <row r="4894" spans="1:5" ht="14.4" x14ac:dyDescent="0.3">
      <c r="A4894" s="294" t="s">
        <v>4834</v>
      </c>
      <c r="B4894" s="295">
        <v>68884.850000000006</v>
      </c>
      <c r="D4894" s="296" t="s">
        <v>11399</v>
      </c>
      <c r="E4894" s="297">
        <v>68884.850000000006</v>
      </c>
    </row>
    <row r="4895" spans="1:5" ht="14.4" x14ac:dyDescent="0.3">
      <c r="A4895" s="294" t="s">
        <v>3664</v>
      </c>
      <c r="B4895" s="295">
        <v>106772</v>
      </c>
      <c r="D4895" s="296" t="s">
        <v>9727</v>
      </c>
      <c r="E4895" s="297">
        <v>106772</v>
      </c>
    </row>
    <row r="4896" spans="1:5" ht="14.4" x14ac:dyDescent="0.3">
      <c r="A4896" s="294" t="s">
        <v>4971</v>
      </c>
      <c r="B4896" s="295">
        <v>10442</v>
      </c>
      <c r="D4896" s="296" t="s">
        <v>11400</v>
      </c>
      <c r="E4896" s="297">
        <v>10442</v>
      </c>
    </row>
    <row r="4897" spans="1:5" ht="14.4" x14ac:dyDescent="0.3">
      <c r="A4897" s="294" t="s">
        <v>4835</v>
      </c>
      <c r="B4897" s="295">
        <v>70800</v>
      </c>
      <c r="D4897" s="296" t="s">
        <v>11401</v>
      </c>
      <c r="E4897" s="297">
        <v>70800</v>
      </c>
    </row>
    <row r="4898" spans="1:5" ht="14.4" x14ac:dyDescent="0.3">
      <c r="A4898" s="294" t="s">
        <v>4836</v>
      </c>
      <c r="B4898" s="295">
        <v>100708.94</v>
      </c>
      <c r="D4898" s="296" t="s">
        <v>11402</v>
      </c>
      <c r="E4898" s="297">
        <v>100708.94</v>
      </c>
    </row>
    <row r="4899" spans="1:5" ht="14.4" x14ac:dyDescent="0.3">
      <c r="A4899" s="294" t="s">
        <v>4837</v>
      </c>
      <c r="B4899" s="295">
        <v>14115</v>
      </c>
      <c r="D4899" s="296" t="s">
        <v>11403</v>
      </c>
      <c r="E4899" s="297">
        <v>14115</v>
      </c>
    </row>
    <row r="4900" spans="1:5" ht="14.4" x14ac:dyDescent="0.3">
      <c r="A4900" s="294" t="s">
        <v>3665</v>
      </c>
      <c r="B4900" s="295">
        <v>21639</v>
      </c>
      <c r="D4900" s="296" t="s">
        <v>9728</v>
      </c>
      <c r="E4900" s="297">
        <v>21639</v>
      </c>
    </row>
    <row r="4901" spans="1:5" ht="14.4" x14ac:dyDescent="0.3">
      <c r="A4901" s="294" t="s">
        <v>4972</v>
      </c>
      <c r="B4901" s="295">
        <v>10399.06</v>
      </c>
      <c r="D4901" s="296" t="s">
        <v>11404</v>
      </c>
      <c r="E4901" s="297">
        <v>10399.06</v>
      </c>
    </row>
    <row r="4902" spans="1:5" ht="14.4" x14ac:dyDescent="0.3">
      <c r="A4902" s="294" t="s">
        <v>3666</v>
      </c>
      <c r="B4902" s="295">
        <v>21944.79</v>
      </c>
      <c r="D4902" s="296" t="s">
        <v>9729</v>
      </c>
      <c r="E4902" s="297">
        <v>21944.79</v>
      </c>
    </row>
    <row r="4903" spans="1:5" ht="14.4" x14ac:dyDescent="0.3">
      <c r="A4903" s="294" t="s">
        <v>4838</v>
      </c>
      <c r="B4903" s="295">
        <v>42240.31</v>
      </c>
      <c r="D4903" s="296" t="s">
        <v>11405</v>
      </c>
      <c r="E4903" s="297">
        <v>42240.31</v>
      </c>
    </row>
    <row r="4904" spans="1:5" ht="14.4" x14ac:dyDescent="0.3">
      <c r="A4904" s="294" t="s">
        <v>4973</v>
      </c>
      <c r="B4904" s="295">
        <v>5460</v>
      </c>
      <c r="D4904" s="296" t="s">
        <v>9730</v>
      </c>
      <c r="E4904" s="297">
        <v>5460</v>
      </c>
    </row>
    <row r="4905" spans="1:5" ht="14.4" x14ac:dyDescent="0.3">
      <c r="A4905" s="294" t="s">
        <v>4839</v>
      </c>
      <c r="B4905" s="295">
        <v>9790</v>
      </c>
      <c r="D4905" s="296" t="s">
        <v>11406</v>
      </c>
      <c r="E4905" s="297">
        <v>9790</v>
      </c>
    </row>
    <row r="4906" spans="1:5" ht="14.4" x14ac:dyDescent="0.3">
      <c r="A4906" s="294" t="s">
        <v>3667</v>
      </c>
      <c r="B4906" s="295">
        <v>410007.87</v>
      </c>
      <c r="D4906" s="296" t="s">
        <v>9731</v>
      </c>
      <c r="E4906" s="297">
        <v>410007.87</v>
      </c>
    </row>
    <row r="4907" spans="1:5" ht="14.4" x14ac:dyDescent="0.3">
      <c r="A4907" s="294" t="s">
        <v>4974</v>
      </c>
      <c r="B4907" s="295">
        <v>25480</v>
      </c>
      <c r="D4907" s="296" t="s">
        <v>11407</v>
      </c>
      <c r="E4907" s="297">
        <v>25480</v>
      </c>
    </row>
    <row r="4908" spans="1:5" ht="14.4" x14ac:dyDescent="0.3">
      <c r="A4908" s="294" t="s">
        <v>4975</v>
      </c>
      <c r="B4908" s="295">
        <v>2814.59</v>
      </c>
      <c r="D4908" s="296" t="s">
        <v>11408</v>
      </c>
      <c r="E4908" s="297">
        <v>2814.59</v>
      </c>
    </row>
    <row r="4909" spans="1:5" ht="14.4" x14ac:dyDescent="0.3">
      <c r="A4909" s="294" t="s">
        <v>4976</v>
      </c>
      <c r="B4909" s="295">
        <v>12433</v>
      </c>
      <c r="D4909" s="296" t="s">
        <v>11409</v>
      </c>
      <c r="E4909" s="297">
        <v>12433</v>
      </c>
    </row>
    <row r="4910" spans="1:5" ht="14.4" x14ac:dyDescent="0.3">
      <c r="A4910" s="294" t="s">
        <v>65377</v>
      </c>
      <c r="B4910" s="295">
        <v>0</v>
      </c>
      <c r="D4910" s="296" t="s">
        <v>66074</v>
      </c>
      <c r="E4910" s="297">
        <v>0</v>
      </c>
    </row>
    <row r="4911" spans="1:5" ht="14.4" x14ac:dyDescent="0.3">
      <c r="A4911" s="294" t="s">
        <v>4977</v>
      </c>
      <c r="B4911" s="295">
        <v>2943</v>
      </c>
      <c r="D4911" s="296" t="s">
        <v>9732</v>
      </c>
      <c r="E4911" s="297">
        <v>2943</v>
      </c>
    </row>
    <row r="4912" spans="1:5" ht="14.4" x14ac:dyDescent="0.3">
      <c r="A4912" s="294" t="s">
        <v>4840</v>
      </c>
      <c r="B4912" s="295">
        <v>113387</v>
      </c>
      <c r="D4912" s="296" t="s">
        <v>9733</v>
      </c>
      <c r="E4912" s="297">
        <v>113387</v>
      </c>
    </row>
    <row r="4913" spans="1:5" ht="14.4" x14ac:dyDescent="0.3">
      <c r="A4913" s="294" t="s">
        <v>4978</v>
      </c>
      <c r="B4913" s="295">
        <v>17137</v>
      </c>
      <c r="D4913" s="296" t="s">
        <v>11410</v>
      </c>
      <c r="E4913" s="297">
        <v>17137</v>
      </c>
    </row>
    <row r="4914" spans="1:5" ht="14.4" x14ac:dyDescent="0.3">
      <c r="A4914" s="294" t="s">
        <v>3668</v>
      </c>
      <c r="B4914" s="295">
        <v>1650410.01</v>
      </c>
      <c r="D4914" s="296" t="s">
        <v>9734</v>
      </c>
      <c r="E4914" s="297">
        <v>1650410.01</v>
      </c>
    </row>
    <row r="4915" spans="1:5" ht="14.4" x14ac:dyDescent="0.3">
      <c r="A4915" s="294" t="s">
        <v>4979</v>
      </c>
      <c r="B4915" s="295">
        <v>5858</v>
      </c>
      <c r="D4915" s="296" t="s">
        <v>11411</v>
      </c>
      <c r="E4915" s="297">
        <v>5858</v>
      </c>
    </row>
    <row r="4916" spans="1:5" ht="14.4" x14ac:dyDescent="0.3">
      <c r="A4916" s="294" t="s">
        <v>4980</v>
      </c>
      <c r="B4916" s="295">
        <v>5224</v>
      </c>
      <c r="D4916" s="296" t="s">
        <v>11412</v>
      </c>
      <c r="E4916" s="297">
        <v>5224</v>
      </c>
    </row>
    <row r="4917" spans="1:5" ht="14.4" x14ac:dyDescent="0.3">
      <c r="A4917" s="294" t="s">
        <v>4981</v>
      </c>
      <c r="B4917" s="295">
        <v>5076.08</v>
      </c>
      <c r="D4917" s="296" t="s">
        <v>11413</v>
      </c>
      <c r="E4917" s="297">
        <v>5076.08</v>
      </c>
    </row>
    <row r="4918" spans="1:5" ht="14.4" x14ac:dyDescent="0.3">
      <c r="A4918" s="294" t="s">
        <v>4982</v>
      </c>
      <c r="B4918" s="295">
        <v>15484</v>
      </c>
      <c r="D4918" s="296" t="s">
        <v>9735</v>
      </c>
      <c r="E4918" s="297">
        <v>15484</v>
      </c>
    </row>
    <row r="4919" spans="1:5" ht="14.4" x14ac:dyDescent="0.3">
      <c r="A4919" s="294" t="s">
        <v>65378</v>
      </c>
      <c r="B4919" s="295">
        <v>0</v>
      </c>
      <c r="D4919" s="296" t="s">
        <v>66075</v>
      </c>
      <c r="E4919" s="297">
        <v>0</v>
      </c>
    </row>
    <row r="4920" spans="1:5" ht="14.4" x14ac:dyDescent="0.3">
      <c r="A4920" s="294" t="s">
        <v>4983</v>
      </c>
      <c r="B4920" s="295">
        <v>7208</v>
      </c>
      <c r="D4920" s="296" t="s">
        <v>11414</v>
      </c>
      <c r="E4920" s="297">
        <v>7208</v>
      </c>
    </row>
    <row r="4921" spans="1:5" ht="14.4" x14ac:dyDescent="0.3">
      <c r="A4921" s="294" t="s">
        <v>4984</v>
      </c>
      <c r="B4921" s="295">
        <v>884.82</v>
      </c>
      <c r="D4921" s="296" t="s">
        <v>11415</v>
      </c>
      <c r="E4921" s="297">
        <v>884.82</v>
      </c>
    </row>
    <row r="4922" spans="1:5" ht="14.4" x14ac:dyDescent="0.3">
      <c r="A4922" s="294" t="s">
        <v>4985</v>
      </c>
      <c r="B4922" s="295">
        <v>1828</v>
      </c>
      <c r="D4922" s="296" t="s">
        <v>11416</v>
      </c>
      <c r="E4922" s="297">
        <v>1828</v>
      </c>
    </row>
    <row r="4923" spans="1:5" ht="14.4" x14ac:dyDescent="0.3">
      <c r="A4923" s="294" t="s">
        <v>4986</v>
      </c>
      <c r="B4923" s="295">
        <v>10327</v>
      </c>
      <c r="D4923" s="296" t="s">
        <v>11417</v>
      </c>
      <c r="E4923" s="297">
        <v>10327</v>
      </c>
    </row>
    <row r="4924" spans="1:5" ht="14.4" x14ac:dyDescent="0.3">
      <c r="A4924" s="294" t="s">
        <v>4987</v>
      </c>
      <c r="B4924" s="295">
        <v>7317</v>
      </c>
      <c r="D4924" s="296" t="s">
        <v>11418</v>
      </c>
      <c r="E4924" s="297">
        <v>7317</v>
      </c>
    </row>
    <row r="4925" spans="1:5" ht="14.4" x14ac:dyDescent="0.3">
      <c r="A4925" s="294" t="s">
        <v>4988</v>
      </c>
      <c r="B4925" s="295">
        <v>6594</v>
      </c>
      <c r="D4925" s="296" t="s">
        <v>11419</v>
      </c>
      <c r="E4925" s="297">
        <v>6594</v>
      </c>
    </row>
    <row r="4926" spans="1:5" ht="14.4" x14ac:dyDescent="0.3">
      <c r="A4926" s="294" t="s">
        <v>65379</v>
      </c>
      <c r="B4926" s="295">
        <v>0</v>
      </c>
      <c r="D4926" s="296" t="s">
        <v>66076</v>
      </c>
      <c r="E4926" s="297">
        <v>0</v>
      </c>
    </row>
    <row r="4927" spans="1:5" ht="14.4" x14ac:dyDescent="0.3">
      <c r="A4927" s="294" t="s">
        <v>4989</v>
      </c>
      <c r="B4927" s="295">
        <v>4530</v>
      </c>
      <c r="D4927" s="296" t="s">
        <v>11420</v>
      </c>
      <c r="E4927" s="297">
        <v>4530</v>
      </c>
    </row>
    <row r="4928" spans="1:5" ht="14.4" x14ac:dyDescent="0.3">
      <c r="A4928" s="294" t="s">
        <v>4990</v>
      </c>
      <c r="B4928" s="295">
        <v>938.57</v>
      </c>
      <c r="D4928" s="296" t="s">
        <v>11421</v>
      </c>
      <c r="E4928" s="297">
        <v>938.57</v>
      </c>
    </row>
    <row r="4929" spans="1:5" ht="14.4" x14ac:dyDescent="0.3">
      <c r="A4929" s="294" t="s">
        <v>65380</v>
      </c>
      <c r="B4929" s="295">
        <v>0</v>
      </c>
      <c r="D4929" s="296" t="s">
        <v>66077</v>
      </c>
      <c r="E4929" s="297">
        <v>0</v>
      </c>
    </row>
    <row r="4930" spans="1:5" ht="14.4" x14ac:dyDescent="0.3">
      <c r="A4930" s="294" t="s">
        <v>4991</v>
      </c>
      <c r="B4930" s="295">
        <v>9302</v>
      </c>
      <c r="D4930" s="296" t="s">
        <v>11422</v>
      </c>
      <c r="E4930" s="297">
        <v>9302</v>
      </c>
    </row>
    <row r="4931" spans="1:5" ht="14.4" x14ac:dyDescent="0.3">
      <c r="A4931" s="294" t="s">
        <v>4841</v>
      </c>
      <c r="B4931" s="295">
        <v>76043.05</v>
      </c>
      <c r="D4931" s="296" t="s">
        <v>11445</v>
      </c>
      <c r="E4931" s="297">
        <v>76043.05</v>
      </c>
    </row>
    <row r="4932" spans="1:5" ht="14.4" x14ac:dyDescent="0.3">
      <c r="A4932" s="294" t="s">
        <v>65381</v>
      </c>
      <c r="B4932" s="295">
        <v>0</v>
      </c>
      <c r="D4932" s="296" t="s">
        <v>66078</v>
      </c>
      <c r="E4932" s="297">
        <v>0</v>
      </c>
    </row>
    <row r="4933" spans="1:5" ht="14.4" x14ac:dyDescent="0.3">
      <c r="A4933" s="294" t="s">
        <v>65382</v>
      </c>
      <c r="B4933" s="295">
        <v>0</v>
      </c>
      <c r="D4933" s="296" t="s">
        <v>66079</v>
      </c>
      <c r="E4933" s="297">
        <v>0</v>
      </c>
    </row>
    <row r="4934" spans="1:5" ht="14.4" x14ac:dyDescent="0.3">
      <c r="A4934" s="294" t="s">
        <v>4992</v>
      </c>
      <c r="B4934" s="295">
        <v>2323</v>
      </c>
      <c r="D4934" s="296" t="s">
        <v>11423</v>
      </c>
      <c r="E4934" s="297">
        <v>2323</v>
      </c>
    </row>
    <row r="4935" spans="1:5" ht="14.4" x14ac:dyDescent="0.3">
      <c r="A4935" s="294" t="s">
        <v>4993</v>
      </c>
      <c r="B4935" s="295">
        <v>576.20000000000005</v>
      </c>
      <c r="D4935" s="296" t="s">
        <v>11424</v>
      </c>
      <c r="E4935" s="297">
        <v>576.20000000000005</v>
      </c>
    </row>
    <row r="4936" spans="1:5" ht="14.4" x14ac:dyDescent="0.3">
      <c r="A4936" s="294" t="s">
        <v>4994</v>
      </c>
      <c r="B4936" s="295">
        <v>9826.8799999999992</v>
      </c>
      <c r="D4936" s="296" t="s">
        <v>9736</v>
      </c>
      <c r="E4936" s="297">
        <v>9826.8799999999992</v>
      </c>
    </row>
    <row r="4937" spans="1:5" ht="14.4" x14ac:dyDescent="0.3">
      <c r="A4937" s="294" t="s">
        <v>4995</v>
      </c>
      <c r="B4937" s="295">
        <v>4787.6400000000003</v>
      </c>
      <c r="D4937" s="296" t="s">
        <v>11425</v>
      </c>
      <c r="E4937" s="297">
        <v>4787.6400000000003</v>
      </c>
    </row>
    <row r="4938" spans="1:5" ht="14.4" x14ac:dyDescent="0.3">
      <c r="A4938" s="294" t="s">
        <v>4996</v>
      </c>
      <c r="B4938" s="295">
        <v>5495</v>
      </c>
      <c r="D4938" s="296" t="s">
        <v>11426</v>
      </c>
      <c r="E4938" s="297">
        <v>5495</v>
      </c>
    </row>
    <row r="4939" spans="1:5" ht="14.4" x14ac:dyDescent="0.3">
      <c r="A4939" s="294" t="s">
        <v>4997</v>
      </c>
      <c r="B4939" s="295">
        <v>3564</v>
      </c>
      <c r="D4939" s="296" t="s">
        <v>11427</v>
      </c>
      <c r="E4939" s="297">
        <v>3564</v>
      </c>
    </row>
    <row r="4940" spans="1:5" ht="14.4" x14ac:dyDescent="0.3">
      <c r="A4940" s="294" t="s">
        <v>4998</v>
      </c>
      <c r="B4940" s="295">
        <v>7903</v>
      </c>
      <c r="D4940" s="296" t="s">
        <v>11428</v>
      </c>
      <c r="E4940" s="297">
        <v>7903</v>
      </c>
    </row>
    <row r="4941" spans="1:5" ht="14.4" x14ac:dyDescent="0.3">
      <c r="A4941" s="294" t="s">
        <v>4842</v>
      </c>
      <c r="B4941" s="295">
        <v>28455.58</v>
      </c>
      <c r="D4941" s="296" t="s">
        <v>11429</v>
      </c>
      <c r="E4941" s="297">
        <v>28455.58</v>
      </c>
    </row>
    <row r="4942" spans="1:5" ht="14.4" x14ac:dyDescent="0.3">
      <c r="A4942" s="294" t="s">
        <v>4999</v>
      </c>
      <c r="B4942" s="295">
        <v>1803</v>
      </c>
      <c r="D4942" s="296" t="s">
        <v>11430</v>
      </c>
      <c r="E4942" s="297">
        <v>1803</v>
      </c>
    </row>
    <row r="4943" spans="1:5" ht="14.4" x14ac:dyDescent="0.3">
      <c r="A4943" s="294" t="s">
        <v>5004</v>
      </c>
      <c r="B4943" s="295">
        <v>2491</v>
      </c>
      <c r="D4943" s="296" t="s">
        <v>11431</v>
      </c>
      <c r="E4943" s="297">
        <v>2491</v>
      </c>
    </row>
    <row r="4944" spans="1:5" ht="14.4" x14ac:dyDescent="0.3">
      <c r="A4944" s="294" t="s">
        <v>4843</v>
      </c>
      <c r="B4944" s="295">
        <v>53001</v>
      </c>
      <c r="D4944" s="296" t="s">
        <v>11432</v>
      </c>
      <c r="E4944" s="297">
        <v>53001</v>
      </c>
    </row>
    <row r="4945" spans="1:5" ht="14.4" x14ac:dyDescent="0.3">
      <c r="A4945" s="294" t="s">
        <v>5000</v>
      </c>
      <c r="B4945" s="295">
        <v>2045</v>
      </c>
      <c r="D4945" s="296" t="s">
        <v>11433</v>
      </c>
      <c r="E4945" s="297">
        <v>2045</v>
      </c>
    </row>
    <row r="4946" spans="1:5" ht="14.4" x14ac:dyDescent="0.3">
      <c r="A4946" s="294" t="s">
        <v>3669</v>
      </c>
      <c r="B4946" s="295">
        <v>290087</v>
      </c>
      <c r="D4946" s="296" t="s">
        <v>9737</v>
      </c>
      <c r="E4946" s="297">
        <v>290087</v>
      </c>
    </row>
    <row r="4947" spans="1:5" ht="14.4" x14ac:dyDescent="0.3">
      <c r="A4947" s="294" t="s">
        <v>5001</v>
      </c>
      <c r="B4947" s="295">
        <v>3807</v>
      </c>
      <c r="D4947" s="296" t="s">
        <v>11434</v>
      </c>
      <c r="E4947" s="297">
        <v>3807</v>
      </c>
    </row>
    <row r="4948" spans="1:5" ht="14.4" x14ac:dyDescent="0.3">
      <c r="A4948" s="294" t="s">
        <v>5002</v>
      </c>
      <c r="B4948" s="295">
        <v>11137</v>
      </c>
      <c r="D4948" s="296" t="s">
        <v>11435</v>
      </c>
      <c r="E4948" s="297">
        <v>11137</v>
      </c>
    </row>
    <row r="4949" spans="1:5" ht="14.4" x14ac:dyDescent="0.3">
      <c r="A4949" s="294" t="s">
        <v>4844</v>
      </c>
      <c r="B4949" s="295">
        <v>127219</v>
      </c>
      <c r="D4949" s="296" t="s">
        <v>11436</v>
      </c>
      <c r="E4949" s="297">
        <v>127219</v>
      </c>
    </row>
    <row r="4950" spans="1:5" ht="14.4" x14ac:dyDescent="0.3">
      <c r="A4950" s="294" t="s">
        <v>65383</v>
      </c>
      <c r="B4950" s="295">
        <v>0</v>
      </c>
      <c r="D4950" s="296" t="s">
        <v>66080</v>
      </c>
      <c r="E4950" s="297">
        <v>0</v>
      </c>
    </row>
    <row r="4951" spans="1:5" ht="14.4" x14ac:dyDescent="0.3">
      <c r="A4951" s="294" t="s">
        <v>4845</v>
      </c>
      <c r="B4951" s="295">
        <v>176592.76</v>
      </c>
      <c r="D4951" s="296" t="s">
        <v>11437</v>
      </c>
      <c r="E4951" s="297">
        <v>176592.76</v>
      </c>
    </row>
    <row r="4952" spans="1:5" ht="14.4" x14ac:dyDescent="0.3">
      <c r="A4952" s="294" t="s">
        <v>5003</v>
      </c>
      <c r="B4952" s="295">
        <v>13506</v>
      </c>
      <c r="D4952" s="296" t="s">
        <v>11438</v>
      </c>
      <c r="E4952" s="297">
        <v>13506</v>
      </c>
    </row>
    <row r="4953" spans="1:5" ht="14.4" x14ac:dyDescent="0.3">
      <c r="A4953" s="294" t="s">
        <v>65384</v>
      </c>
      <c r="B4953" s="295">
        <v>0</v>
      </c>
      <c r="D4953" s="296" t="s">
        <v>66081</v>
      </c>
      <c r="E4953" s="297">
        <v>0</v>
      </c>
    </row>
    <row r="4954" spans="1:5" ht="14.4" x14ac:dyDescent="0.3">
      <c r="A4954" s="294" t="s">
        <v>4846</v>
      </c>
      <c r="B4954" s="295">
        <v>66757</v>
      </c>
      <c r="D4954" s="296" t="s">
        <v>11439</v>
      </c>
      <c r="E4954" s="297">
        <v>66757</v>
      </c>
    </row>
    <row r="4955" spans="1:5" ht="14.4" x14ac:dyDescent="0.3">
      <c r="A4955" s="294" t="s">
        <v>4847</v>
      </c>
      <c r="B4955" s="295">
        <v>30265</v>
      </c>
      <c r="D4955" s="296" t="s">
        <v>9738</v>
      </c>
      <c r="E4955" s="297">
        <v>30265</v>
      </c>
    </row>
    <row r="4956" spans="1:5" ht="14.4" x14ac:dyDescent="0.3">
      <c r="A4956" s="294" t="s">
        <v>5311</v>
      </c>
      <c r="B4956" s="295">
        <v>1343599.75</v>
      </c>
      <c r="D4956" s="296" t="s">
        <v>11511</v>
      </c>
      <c r="E4956" s="297">
        <v>1343599.75</v>
      </c>
    </row>
    <row r="4957" spans="1:5" ht="14.4" x14ac:dyDescent="0.3">
      <c r="A4957" s="294" t="s">
        <v>5312</v>
      </c>
      <c r="B4957" s="295">
        <v>1462195.49</v>
      </c>
      <c r="D4957" s="296" t="s">
        <v>11512</v>
      </c>
      <c r="E4957" s="297">
        <v>1462195.49</v>
      </c>
    </row>
    <row r="4958" spans="1:5" ht="14.4" x14ac:dyDescent="0.3">
      <c r="A4958" s="294" t="s">
        <v>5247</v>
      </c>
      <c r="B4958" s="295">
        <v>22213194.48</v>
      </c>
      <c r="D4958" s="296" t="s">
        <v>11447</v>
      </c>
      <c r="E4958" s="297">
        <v>22213194.48</v>
      </c>
    </row>
    <row r="4959" spans="1:5" ht="14.4" x14ac:dyDescent="0.3">
      <c r="A4959" s="294" t="s">
        <v>5248</v>
      </c>
      <c r="B4959" s="295">
        <v>124370.96</v>
      </c>
      <c r="D4959" s="296" t="s">
        <v>11448</v>
      </c>
      <c r="E4959" s="297">
        <v>124370.96</v>
      </c>
    </row>
    <row r="4960" spans="1:5" ht="14.4" x14ac:dyDescent="0.3">
      <c r="A4960" s="294" t="s">
        <v>5249</v>
      </c>
      <c r="B4960" s="295">
        <v>319166</v>
      </c>
      <c r="D4960" s="296" t="s">
        <v>11449</v>
      </c>
      <c r="E4960" s="297">
        <v>319166</v>
      </c>
    </row>
    <row r="4961" spans="1:5" ht="14.4" x14ac:dyDescent="0.3">
      <c r="A4961" s="294" t="s">
        <v>5250</v>
      </c>
      <c r="B4961" s="295">
        <v>3663999.85</v>
      </c>
      <c r="D4961" s="296" t="s">
        <v>11450</v>
      </c>
      <c r="E4961" s="297">
        <v>3663999.85</v>
      </c>
    </row>
    <row r="4962" spans="1:5" ht="14.4" x14ac:dyDescent="0.3">
      <c r="A4962" s="294" t="s">
        <v>5251</v>
      </c>
      <c r="B4962" s="295">
        <v>1666123.63</v>
      </c>
      <c r="D4962" s="296" t="s">
        <v>11451</v>
      </c>
      <c r="E4962" s="297">
        <v>1666123.63</v>
      </c>
    </row>
    <row r="4963" spans="1:5" ht="14.4" x14ac:dyDescent="0.3">
      <c r="A4963" s="294" t="s">
        <v>5252</v>
      </c>
      <c r="B4963" s="295">
        <v>4238891.26</v>
      </c>
      <c r="D4963" s="296" t="s">
        <v>11452</v>
      </c>
      <c r="E4963" s="297">
        <v>4238891.26</v>
      </c>
    </row>
    <row r="4964" spans="1:5" ht="14.4" x14ac:dyDescent="0.3">
      <c r="A4964" s="294" t="s">
        <v>5253</v>
      </c>
      <c r="B4964" s="295">
        <v>3071923.87</v>
      </c>
      <c r="D4964" s="296" t="s">
        <v>11453</v>
      </c>
      <c r="E4964" s="297">
        <v>3071923.87</v>
      </c>
    </row>
    <row r="4965" spans="1:5" ht="14.4" x14ac:dyDescent="0.3">
      <c r="A4965" s="294" t="s">
        <v>5254</v>
      </c>
      <c r="B4965" s="295">
        <v>2572952.9500000002</v>
      </c>
      <c r="D4965" s="296" t="s">
        <v>11454</v>
      </c>
      <c r="E4965" s="297">
        <v>2572952.9500000002</v>
      </c>
    </row>
    <row r="4966" spans="1:5" ht="14.4" x14ac:dyDescent="0.3">
      <c r="A4966" s="294" t="s">
        <v>5255</v>
      </c>
      <c r="B4966" s="295">
        <v>838841.54</v>
      </c>
      <c r="D4966" s="296" t="s">
        <v>11455</v>
      </c>
      <c r="E4966" s="297">
        <v>838841.54</v>
      </c>
    </row>
    <row r="4967" spans="1:5" ht="14.4" x14ac:dyDescent="0.3">
      <c r="A4967" s="294" t="s">
        <v>5256</v>
      </c>
      <c r="B4967" s="295">
        <v>7648008.9800000004</v>
      </c>
      <c r="D4967" s="296" t="s">
        <v>11456</v>
      </c>
      <c r="E4967" s="297">
        <v>7648008.9800000004</v>
      </c>
    </row>
    <row r="4968" spans="1:5" ht="14.4" x14ac:dyDescent="0.3">
      <c r="A4968" s="294" t="s">
        <v>5257</v>
      </c>
      <c r="B4968" s="295">
        <v>3666354.3</v>
      </c>
      <c r="D4968" s="296" t="s">
        <v>11457</v>
      </c>
      <c r="E4968" s="297">
        <v>3666354.3</v>
      </c>
    </row>
    <row r="4969" spans="1:5" ht="14.4" x14ac:dyDescent="0.3">
      <c r="A4969" s="294" t="s">
        <v>5258</v>
      </c>
      <c r="B4969" s="295">
        <v>9288100.2899999991</v>
      </c>
      <c r="D4969" s="296" t="s">
        <v>11458</v>
      </c>
      <c r="E4969" s="297">
        <v>9288100.2899999991</v>
      </c>
    </row>
    <row r="4970" spans="1:5" ht="14.4" x14ac:dyDescent="0.3">
      <c r="A4970" s="294" t="s">
        <v>5259</v>
      </c>
      <c r="B4970" s="295">
        <v>247307.92</v>
      </c>
      <c r="D4970" s="296" t="s">
        <v>11459</v>
      </c>
      <c r="E4970" s="297">
        <v>247307.92</v>
      </c>
    </row>
    <row r="4971" spans="1:5" ht="14.4" x14ac:dyDescent="0.3">
      <c r="A4971" s="294" t="s">
        <v>5260</v>
      </c>
      <c r="B4971" s="295">
        <v>313835.52000000002</v>
      </c>
      <c r="D4971" s="296" t="s">
        <v>11460</v>
      </c>
      <c r="E4971" s="297">
        <v>313835.52000000002</v>
      </c>
    </row>
    <row r="4972" spans="1:5" ht="14.4" x14ac:dyDescent="0.3">
      <c r="A4972" s="294" t="s">
        <v>5261</v>
      </c>
      <c r="B4972" s="295">
        <v>11668713.800000001</v>
      </c>
      <c r="D4972" s="296" t="s">
        <v>11461</v>
      </c>
      <c r="E4972" s="297">
        <v>11668713.800000001</v>
      </c>
    </row>
    <row r="4973" spans="1:5" ht="14.4" x14ac:dyDescent="0.3">
      <c r="A4973" s="294" t="s">
        <v>5262</v>
      </c>
      <c r="B4973" s="295">
        <v>543795.69999999995</v>
      </c>
      <c r="D4973" s="296" t="s">
        <v>11462</v>
      </c>
      <c r="E4973" s="297">
        <v>543795.69999999995</v>
      </c>
    </row>
    <row r="4974" spans="1:5" ht="14.4" x14ac:dyDescent="0.3">
      <c r="A4974" s="294" t="s">
        <v>5263</v>
      </c>
      <c r="B4974" s="295">
        <v>89659.57</v>
      </c>
      <c r="D4974" s="296" t="s">
        <v>11463</v>
      </c>
      <c r="E4974" s="297">
        <v>89659.57</v>
      </c>
    </row>
    <row r="4975" spans="1:5" ht="14.4" x14ac:dyDescent="0.3">
      <c r="A4975" s="294" t="s">
        <v>5264</v>
      </c>
      <c r="B4975" s="295">
        <v>22233912.440000001</v>
      </c>
      <c r="D4975" s="296" t="s">
        <v>11464</v>
      </c>
      <c r="E4975" s="297">
        <v>22233912.440000001</v>
      </c>
    </row>
    <row r="4976" spans="1:5" ht="14.4" x14ac:dyDescent="0.3">
      <c r="A4976" s="294" t="s">
        <v>5269</v>
      </c>
      <c r="B4976" s="295">
        <v>3131222.24</v>
      </c>
      <c r="D4976" s="296" t="s">
        <v>11469</v>
      </c>
      <c r="E4976" s="297">
        <v>3131222.24</v>
      </c>
    </row>
    <row r="4977" spans="1:5" ht="14.4" x14ac:dyDescent="0.3">
      <c r="A4977" s="294" t="s">
        <v>5265</v>
      </c>
      <c r="B4977" s="295">
        <v>92552.69</v>
      </c>
      <c r="D4977" s="296" t="s">
        <v>11465</v>
      </c>
      <c r="E4977" s="297">
        <v>92552.69</v>
      </c>
    </row>
    <row r="4978" spans="1:5" ht="14.4" x14ac:dyDescent="0.3">
      <c r="A4978" s="294" t="s">
        <v>5266</v>
      </c>
      <c r="B4978" s="295">
        <v>122924.9</v>
      </c>
      <c r="D4978" s="296" t="s">
        <v>11466</v>
      </c>
      <c r="E4978" s="297">
        <v>122924.9</v>
      </c>
    </row>
    <row r="4979" spans="1:5" ht="14.4" x14ac:dyDescent="0.3">
      <c r="A4979" s="294" t="s">
        <v>5267</v>
      </c>
      <c r="B4979" s="295">
        <v>118585.73</v>
      </c>
      <c r="D4979" s="296" t="s">
        <v>11467</v>
      </c>
      <c r="E4979" s="297">
        <v>118585.73</v>
      </c>
    </row>
    <row r="4980" spans="1:5" ht="14.4" x14ac:dyDescent="0.3">
      <c r="A4980" s="294" t="s">
        <v>5268</v>
      </c>
      <c r="B4980" s="295">
        <v>128709.13</v>
      </c>
      <c r="D4980" s="296" t="s">
        <v>11468</v>
      </c>
      <c r="E4980" s="297">
        <v>128709.13</v>
      </c>
    </row>
    <row r="4981" spans="1:5" ht="14.4" x14ac:dyDescent="0.3">
      <c r="A4981" s="294" t="s">
        <v>46388</v>
      </c>
      <c r="B4981" s="295">
        <v>137387.24</v>
      </c>
      <c r="D4981" s="296" t="s">
        <v>46492</v>
      </c>
      <c r="E4981" s="297">
        <v>137387.24</v>
      </c>
    </row>
    <row r="4982" spans="1:5" ht="14.4" x14ac:dyDescent="0.3">
      <c r="A4982" s="294" t="s">
        <v>5270</v>
      </c>
      <c r="B4982" s="295">
        <v>60735.48</v>
      </c>
      <c r="D4982" s="296" t="s">
        <v>11470</v>
      </c>
      <c r="E4982" s="297">
        <v>60735.48</v>
      </c>
    </row>
    <row r="4983" spans="1:5" ht="14.4" x14ac:dyDescent="0.3">
      <c r="A4983" s="294" t="s">
        <v>5271</v>
      </c>
      <c r="B4983" s="295">
        <v>10243361.66</v>
      </c>
      <c r="D4983" s="296" t="s">
        <v>11471</v>
      </c>
      <c r="E4983" s="297">
        <v>10243361.66</v>
      </c>
    </row>
    <row r="4984" spans="1:5" ht="14.4" x14ac:dyDescent="0.3">
      <c r="A4984" s="294" t="s">
        <v>5272</v>
      </c>
      <c r="B4984" s="295">
        <v>107015.27</v>
      </c>
      <c r="D4984" s="296" t="s">
        <v>11472</v>
      </c>
      <c r="E4984" s="297">
        <v>107015.27</v>
      </c>
    </row>
    <row r="4985" spans="1:5" ht="14.4" x14ac:dyDescent="0.3">
      <c r="A4985" s="294" t="s">
        <v>5273</v>
      </c>
      <c r="B4985" s="295">
        <v>13321830.92</v>
      </c>
      <c r="D4985" s="296" t="s">
        <v>11473</v>
      </c>
      <c r="E4985" s="297">
        <v>13321830.92</v>
      </c>
    </row>
    <row r="4986" spans="1:5" ht="14.4" x14ac:dyDescent="0.3">
      <c r="A4986" s="294" t="s">
        <v>5278</v>
      </c>
      <c r="B4986" s="295">
        <v>5357374.13</v>
      </c>
      <c r="D4986" s="296" t="s">
        <v>11478</v>
      </c>
      <c r="E4986" s="297">
        <v>5357374.13</v>
      </c>
    </row>
    <row r="4987" spans="1:5" ht="14.4" x14ac:dyDescent="0.3">
      <c r="A4987" s="294" t="s">
        <v>5274</v>
      </c>
      <c r="B4987" s="295">
        <v>234289.35</v>
      </c>
      <c r="D4987" s="296" t="s">
        <v>11474</v>
      </c>
      <c r="E4987" s="297">
        <v>234289.35</v>
      </c>
    </row>
    <row r="4988" spans="1:5" ht="14.4" x14ac:dyDescent="0.3">
      <c r="A4988" s="294" t="s">
        <v>5275</v>
      </c>
      <c r="B4988" s="295">
        <v>264663.62</v>
      </c>
      <c r="D4988" s="296" t="s">
        <v>11475</v>
      </c>
      <c r="E4988" s="297">
        <v>264663.62</v>
      </c>
    </row>
    <row r="4989" spans="1:5" ht="14.4" x14ac:dyDescent="0.3">
      <c r="A4989" s="294" t="s">
        <v>5276</v>
      </c>
      <c r="B4989" s="295">
        <v>206809.25</v>
      </c>
      <c r="D4989" s="296" t="s">
        <v>11476</v>
      </c>
      <c r="E4989" s="297">
        <v>206809.25</v>
      </c>
    </row>
    <row r="4990" spans="1:5" ht="14.4" x14ac:dyDescent="0.3">
      <c r="A4990" s="294" t="s">
        <v>5277</v>
      </c>
      <c r="B4990" s="295">
        <v>256240.93</v>
      </c>
      <c r="D4990" s="296" t="s">
        <v>11477</v>
      </c>
      <c r="E4990" s="297">
        <v>256240.93</v>
      </c>
    </row>
    <row r="4991" spans="1:5" ht="14.4" x14ac:dyDescent="0.3">
      <c r="A4991" s="294" t="s">
        <v>5279</v>
      </c>
      <c r="B4991" s="295">
        <v>9108767.3599999994</v>
      </c>
      <c r="D4991" s="296" t="s">
        <v>11479</v>
      </c>
      <c r="E4991" s="297">
        <v>9108767.3599999994</v>
      </c>
    </row>
    <row r="4992" spans="1:5" ht="14.4" x14ac:dyDescent="0.3">
      <c r="A4992" s="294" t="s">
        <v>5280</v>
      </c>
      <c r="B4992" s="295">
        <v>500406.97</v>
      </c>
      <c r="D4992" s="296" t="s">
        <v>11480</v>
      </c>
      <c r="E4992" s="297">
        <v>500406.97</v>
      </c>
    </row>
    <row r="4993" spans="1:5" ht="14.4" x14ac:dyDescent="0.3">
      <c r="A4993" s="294" t="s">
        <v>5281</v>
      </c>
      <c r="B4993" s="295">
        <v>6195924.8300000001</v>
      </c>
      <c r="D4993" s="296" t="s">
        <v>11481</v>
      </c>
      <c r="E4993" s="297">
        <v>6195924.8300000001</v>
      </c>
    </row>
    <row r="4994" spans="1:5" ht="14.4" x14ac:dyDescent="0.3">
      <c r="A4994" s="294" t="s">
        <v>5282</v>
      </c>
      <c r="B4994" s="295">
        <v>95444.800000000003</v>
      </c>
      <c r="D4994" s="296" t="s">
        <v>11482</v>
      </c>
      <c r="E4994" s="297">
        <v>95444.800000000003</v>
      </c>
    </row>
    <row r="4995" spans="1:5" ht="14.4" x14ac:dyDescent="0.3">
      <c r="A4995" s="294" t="s">
        <v>5283</v>
      </c>
      <c r="B4995" s="295">
        <v>3037213.49</v>
      </c>
      <c r="D4995" s="296" t="s">
        <v>11483</v>
      </c>
      <c r="E4995" s="297">
        <v>3037213.49</v>
      </c>
    </row>
    <row r="4996" spans="1:5" ht="14.4" x14ac:dyDescent="0.3">
      <c r="A4996" s="294" t="s">
        <v>5284</v>
      </c>
      <c r="B4996" s="295">
        <v>12121403.880000001</v>
      </c>
      <c r="D4996" s="296" t="s">
        <v>11484</v>
      </c>
      <c r="E4996" s="297">
        <v>12121403.880000001</v>
      </c>
    </row>
    <row r="4997" spans="1:5" ht="14.4" x14ac:dyDescent="0.3">
      <c r="A4997" s="294" t="s">
        <v>5285</v>
      </c>
      <c r="B4997" s="295">
        <v>3822551.9</v>
      </c>
      <c r="D4997" s="296" t="s">
        <v>11485</v>
      </c>
      <c r="E4997" s="297">
        <v>3822551.9</v>
      </c>
    </row>
    <row r="4998" spans="1:5" ht="14.4" x14ac:dyDescent="0.3">
      <c r="A4998" s="294" t="s">
        <v>5286</v>
      </c>
      <c r="B4998" s="295">
        <v>2460140.39</v>
      </c>
      <c r="D4998" s="296" t="s">
        <v>11486</v>
      </c>
      <c r="E4998" s="297">
        <v>2460140.39</v>
      </c>
    </row>
    <row r="4999" spans="1:5" ht="14.4" x14ac:dyDescent="0.3">
      <c r="A4999" s="294" t="s">
        <v>5287</v>
      </c>
      <c r="B4999" s="295">
        <v>5387445.5</v>
      </c>
      <c r="D4999" s="296" t="s">
        <v>11487</v>
      </c>
      <c r="E4999" s="297">
        <v>5387445.5</v>
      </c>
    </row>
    <row r="5000" spans="1:5" ht="14.4" x14ac:dyDescent="0.3">
      <c r="A5000" s="294" t="s">
        <v>5288</v>
      </c>
      <c r="B5000" s="295">
        <v>3588600.57</v>
      </c>
      <c r="D5000" s="296" t="s">
        <v>11488</v>
      </c>
      <c r="E5000" s="297">
        <v>3588600.57</v>
      </c>
    </row>
    <row r="5001" spans="1:5" ht="14.4" x14ac:dyDescent="0.3">
      <c r="A5001" s="294" t="s">
        <v>5289</v>
      </c>
      <c r="B5001" s="295">
        <v>154572.07</v>
      </c>
      <c r="D5001" s="296" t="s">
        <v>11489</v>
      </c>
      <c r="E5001" s="297">
        <v>154572.07</v>
      </c>
    </row>
    <row r="5002" spans="1:5" ht="14.4" x14ac:dyDescent="0.3">
      <c r="A5002" s="294" t="s">
        <v>5290</v>
      </c>
      <c r="B5002" s="295">
        <v>2260551.42</v>
      </c>
      <c r="D5002" s="296" t="s">
        <v>11490</v>
      </c>
      <c r="E5002" s="297">
        <v>2260551.42</v>
      </c>
    </row>
    <row r="5003" spans="1:5" ht="14.4" x14ac:dyDescent="0.3">
      <c r="A5003" s="294" t="s">
        <v>5291</v>
      </c>
      <c r="B5003" s="295">
        <v>1314673.6000000001</v>
      </c>
      <c r="D5003" s="296" t="s">
        <v>11491</v>
      </c>
      <c r="E5003" s="297">
        <v>1314673.6000000001</v>
      </c>
    </row>
    <row r="5004" spans="1:5" ht="14.4" x14ac:dyDescent="0.3">
      <c r="A5004" s="294" t="s">
        <v>5292</v>
      </c>
      <c r="B5004" s="295">
        <v>17064849.710000001</v>
      </c>
      <c r="D5004" s="296" t="s">
        <v>11492</v>
      </c>
      <c r="E5004" s="297">
        <v>17064849.710000001</v>
      </c>
    </row>
    <row r="5005" spans="1:5" ht="14.4" x14ac:dyDescent="0.3">
      <c r="A5005" s="294" t="s">
        <v>5293</v>
      </c>
      <c r="B5005" s="295">
        <v>319620.75</v>
      </c>
      <c r="D5005" s="296" t="s">
        <v>11493</v>
      </c>
      <c r="E5005" s="297">
        <v>319620.75</v>
      </c>
    </row>
    <row r="5006" spans="1:5" ht="14.4" x14ac:dyDescent="0.3">
      <c r="A5006" s="294" t="s">
        <v>5294</v>
      </c>
      <c r="B5006" s="295">
        <v>8067434.7300000004</v>
      </c>
      <c r="D5006" s="296" t="s">
        <v>11494</v>
      </c>
      <c r="E5006" s="297">
        <v>8067434.7300000004</v>
      </c>
    </row>
    <row r="5007" spans="1:5" ht="14.4" x14ac:dyDescent="0.3">
      <c r="A5007" s="294" t="s">
        <v>5296</v>
      </c>
      <c r="B5007" s="295">
        <v>3687306.44</v>
      </c>
      <c r="D5007" s="296" t="s">
        <v>11496</v>
      </c>
      <c r="E5007" s="297">
        <v>3687306.44</v>
      </c>
    </row>
    <row r="5008" spans="1:5" ht="14.4" x14ac:dyDescent="0.3">
      <c r="A5008" s="294" t="s">
        <v>5295</v>
      </c>
      <c r="B5008" s="295">
        <v>114248.61</v>
      </c>
      <c r="D5008" s="296" t="s">
        <v>11495</v>
      </c>
      <c r="E5008" s="297">
        <v>114248.61</v>
      </c>
    </row>
    <row r="5009" spans="1:5" ht="14.4" x14ac:dyDescent="0.3">
      <c r="A5009" s="294" t="s">
        <v>5297</v>
      </c>
      <c r="B5009" s="295">
        <v>1245251.83</v>
      </c>
      <c r="D5009" s="296" t="s">
        <v>11497</v>
      </c>
      <c r="E5009" s="297">
        <v>1245251.83</v>
      </c>
    </row>
    <row r="5010" spans="1:5" ht="14.4" x14ac:dyDescent="0.3">
      <c r="A5010" s="294" t="s">
        <v>5298</v>
      </c>
      <c r="B5010" s="295">
        <v>15450620.98</v>
      </c>
      <c r="D5010" s="296" t="s">
        <v>11498</v>
      </c>
      <c r="E5010" s="297">
        <v>15450620.98</v>
      </c>
    </row>
    <row r="5011" spans="1:5" ht="14.4" x14ac:dyDescent="0.3">
      <c r="A5011" s="294" t="s">
        <v>5299</v>
      </c>
      <c r="B5011" s="295">
        <v>56689046.810000002</v>
      </c>
      <c r="D5011" s="296" t="s">
        <v>11499</v>
      </c>
      <c r="E5011" s="297">
        <v>56689046.810000002</v>
      </c>
    </row>
    <row r="5012" spans="1:5" ht="14.4" x14ac:dyDescent="0.3">
      <c r="A5012" s="294" t="s">
        <v>5300</v>
      </c>
      <c r="B5012" s="295">
        <v>869215.81</v>
      </c>
      <c r="D5012" s="296" t="s">
        <v>11500</v>
      </c>
      <c r="E5012" s="297">
        <v>869215.81</v>
      </c>
    </row>
    <row r="5013" spans="1:5" ht="14.4" x14ac:dyDescent="0.3">
      <c r="A5013" s="294" t="s">
        <v>5301</v>
      </c>
      <c r="B5013" s="295">
        <v>327831</v>
      </c>
      <c r="D5013" s="296" t="s">
        <v>11501</v>
      </c>
      <c r="E5013" s="297">
        <v>327831</v>
      </c>
    </row>
    <row r="5014" spans="1:5" ht="14.4" x14ac:dyDescent="0.3">
      <c r="A5014" s="294" t="s">
        <v>5302</v>
      </c>
      <c r="B5014" s="295">
        <v>1796291.88</v>
      </c>
      <c r="D5014" s="296" t="s">
        <v>11502</v>
      </c>
      <c r="E5014" s="297">
        <v>1796291.88</v>
      </c>
    </row>
    <row r="5015" spans="1:5" ht="14.4" x14ac:dyDescent="0.3">
      <c r="A5015" s="294" t="s">
        <v>5303</v>
      </c>
      <c r="B5015" s="295">
        <v>2329973.19</v>
      </c>
      <c r="D5015" s="296" t="s">
        <v>11503</v>
      </c>
      <c r="E5015" s="297">
        <v>2329973.19</v>
      </c>
    </row>
    <row r="5016" spans="1:5" ht="14.4" x14ac:dyDescent="0.3">
      <c r="A5016" s="294" t="s">
        <v>5304</v>
      </c>
      <c r="B5016" s="295">
        <v>13136705.529999999</v>
      </c>
      <c r="D5016" s="296" t="s">
        <v>11504</v>
      </c>
      <c r="E5016" s="297">
        <v>13136705.529999999</v>
      </c>
    </row>
    <row r="5017" spans="1:5" ht="14.4" x14ac:dyDescent="0.3">
      <c r="A5017" s="294" t="s">
        <v>5306</v>
      </c>
      <c r="B5017" s="295">
        <v>4674420.97</v>
      </c>
      <c r="D5017" s="296" t="s">
        <v>11506</v>
      </c>
      <c r="E5017" s="297">
        <v>4674420.97</v>
      </c>
    </row>
    <row r="5018" spans="1:5" ht="14.4" x14ac:dyDescent="0.3">
      <c r="A5018" s="294" t="s">
        <v>5307</v>
      </c>
      <c r="B5018" s="295">
        <v>4179849.19</v>
      </c>
      <c r="D5018" s="296" t="s">
        <v>11507</v>
      </c>
      <c r="E5018" s="297">
        <v>4179849.19</v>
      </c>
    </row>
    <row r="5019" spans="1:5" ht="14.4" x14ac:dyDescent="0.3">
      <c r="A5019" s="294" t="s">
        <v>5456</v>
      </c>
      <c r="B5019" s="295">
        <v>360707.96</v>
      </c>
      <c r="D5019" s="296" t="s">
        <v>11658</v>
      </c>
      <c r="E5019" s="297">
        <v>360707.96</v>
      </c>
    </row>
    <row r="5020" spans="1:5" ht="14.4" x14ac:dyDescent="0.3">
      <c r="A5020" s="294" t="s">
        <v>5305</v>
      </c>
      <c r="B5020" s="295">
        <v>164866.57</v>
      </c>
      <c r="D5020" s="296" t="s">
        <v>11505</v>
      </c>
      <c r="E5020" s="297">
        <v>164866.57</v>
      </c>
    </row>
    <row r="5021" spans="1:5" ht="14.4" x14ac:dyDescent="0.3">
      <c r="A5021" s="294" t="s">
        <v>5308</v>
      </c>
      <c r="B5021" s="295">
        <v>3596930.89</v>
      </c>
      <c r="D5021" s="296" t="s">
        <v>11508</v>
      </c>
      <c r="E5021" s="297">
        <v>3596930.89</v>
      </c>
    </row>
    <row r="5022" spans="1:5" ht="14.4" x14ac:dyDescent="0.3">
      <c r="A5022" s="294" t="s">
        <v>5309</v>
      </c>
      <c r="B5022" s="295">
        <v>11600412.050000001</v>
      </c>
      <c r="D5022" s="296" t="s">
        <v>11509</v>
      </c>
      <c r="E5022" s="297">
        <v>11600412.050000001</v>
      </c>
    </row>
    <row r="5023" spans="1:5" ht="14.4" x14ac:dyDescent="0.3">
      <c r="A5023" s="294" t="s">
        <v>5310</v>
      </c>
      <c r="B5023" s="295">
        <v>46666209.890000001</v>
      </c>
      <c r="D5023" s="296" t="s">
        <v>11510</v>
      </c>
      <c r="E5023" s="297">
        <v>46666209.890000001</v>
      </c>
    </row>
    <row r="5024" spans="1:5" ht="14.4" x14ac:dyDescent="0.3">
      <c r="A5024" s="294" t="s">
        <v>5313</v>
      </c>
      <c r="B5024" s="295">
        <v>789667.58</v>
      </c>
      <c r="D5024" s="296" t="s">
        <v>11513</v>
      </c>
      <c r="E5024" s="297">
        <v>789667.58</v>
      </c>
    </row>
    <row r="5025" spans="1:5" ht="14.4" x14ac:dyDescent="0.3">
      <c r="A5025" s="294" t="s">
        <v>5314</v>
      </c>
      <c r="B5025" s="295">
        <v>756403.25</v>
      </c>
      <c r="D5025" s="296" t="s">
        <v>11514</v>
      </c>
      <c r="E5025" s="297">
        <v>756403.25</v>
      </c>
    </row>
    <row r="5026" spans="1:5" ht="14.4" x14ac:dyDescent="0.3">
      <c r="A5026" s="294" t="s">
        <v>5315</v>
      </c>
      <c r="B5026" s="295">
        <v>410738.45</v>
      </c>
      <c r="D5026" s="296" t="s">
        <v>11515</v>
      </c>
      <c r="E5026" s="297">
        <v>410738.45</v>
      </c>
    </row>
    <row r="5027" spans="1:5" ht="14.4" x14ac:dyDescent="0.3">
      <c r="A5027" s="294" t="s">
        <v>5316</v>
      </c>
      <c r="B5027" s="295">
        <v>305157.18</v>
      </c>
      <c r="D5027" s="296" t="s">
        <v>11516</v>
      </c>
      <c r="E5027" s="297">
        <v>305157.18</v>
      </c>
    </row>
    <row r="5028" spans="1:5" ht="14.4" x14ac:dyDescent="0.3">
      <c r="A5028" s="294" t="s">
        <v>5317</v>
      </c>
      <c r="B5028" s="295">
        <v>551029.05000000005</v>
      </c>
      <c r="D5028" s="296" t="s">
        <v>11517</v>
      </c>
      <c r="E5028" s="297">
        <v>551029.05000000005</v>
      </c>
    </row>
    <row r="5029" spans="1:5" ht="14.4" x14ac:dyDescent="0.3">
      <c r="A5029" s="294" t="s">
        <v>5318</v>
      </c>
      <c r="B5029" s="295">
        <v>161976.51999999999</v>
      </c>
      <c r="D5029" s="296" t="s">
        <v>11518</v>
      </c>
      <c r="E5029" s="297">
        <v>161976.51999999999</v>
      </c>
    </row>
    <row r="5030" spans="1:5" ht="14.4" x14ac:dyDescent="0.3">
      <c r="A5030" s="294" t="s">
        <v>5319</v>
      </c>
      <c r="B5030" s="295">
        <v>222718.88</v>
      </c>
      <c r="D5030" s="296" t="s">
        <v>11519</v>
      </c>
      <c r="E5030" s="297">
        <v>222718.88</v>
      </c>
    </row>
    <row r="5031" spans="1:5" ht="14.4" x14ac:dyDescent="0.3">
      <c r="A5031" s="294" t="s">
        <v>5320</v>
      </c>
      <c r="B5031" s="295">
        <v>363011.54</v>
      </c>
      <c r="D5031" s="296" t="s">
        <v>11520</v>
      </c>
      <c r="E5031" s="297">
        <v>363011.54</v>
      </c>
    </row>
    <row r="5032" spans="1:5" ht="14.4" x14ac:dyDescent="0.3">
      <c r="A5032" s="294" t="s">
        <v>5321</v>
      </c>
      <c r="B5032" s="295">
        <v>559379.78</v>
      </c>
      <c r="D5032" s="296" t="s">
        <v>11521</v>
      </c>
      <c r="E5032" s="297">
        <v>559379.78</v>
      </c>
    </row>
    <row r="5033" spans="1:5" ht="14.4" x14ac:dyDescent="0.3">
      <c r="A5033" s="294" t="s">
        <v>5322</v>
      </c>
      <c r="B5033" s="295">
        <v>114246.55</v>
      </c>
      <c r="D5033" s="296" t="s">
        <v>11522</v>
      </c>
      <c r="E5033" s="297">
        <v>114246.55</v>
      </c>
    </row>
    <row r="5034" spans="1:5" ht="14.4" x14ac:dyDescent="0.3">
      <c r="A5034" s="294" t="s">
        <v>5323</v>
      </c>
      <c r="B5034" s="295">
        <v>569830.80000000005</v>
      </c>
      <c r="D5034" s="296" t="s">
        <v>11523</v>
      </c>
      <c r="E5034" s="297">
        <v>569830.80000000005</v>
      </c>
    </row>
    <row r="5035" spans="1:5" ht="14.4" x14ac:dyDescent="0.3">
      <c r="A5035" s="294" t="s">
        <v>5324</v>
      </c>
      <c r="B5035" s="295">
        <v>105571.27</v>
      </c>
      <c r="D5035" s="296" t="s">
        <v>11524</v>
      </c>
      <c r="E5035" s="297">
        <v>105571.27</v>
      </c>
    </row>
    <row r="5036" spans="1:5" ht="14.4" x14ac:dyDescent="0.3">
      <c r="A5036" s="294" t="s">
        <v>5325</v>
      </c>
      <c r="B5036" s="295">
        <v>8590292.2100000009</v>
      </c>
      <c r="D5036" s="296" t="s">
        <v>11525</v>
      </c>
      <c r="E5036" s="297">
        <v>8590292.2100000009</v>
      </c>
    </row>
    <row r="5037" spans="1:5" ht="14.4" x14ac:dyDescent="0.3">
      <c r="A5037" s="294" t="s">
        <v>5326</v>
      </c>
      <c r="B5037" s="295">
        <v>757849.31</v>
      </c>
      <c r="D5037" s="296" t="s">
        <v>11526</v>
      </c>
      <c r="E5037" s="297">
        <v>757849.31</v>
      </c>
    </row>
    <row r="5038" spans="1:5" ht="14.4" x14ac:dyDescent="0.3">
      <c r="A5038" s="294" t="s">
        <v>5327</v>
      </c>
      <c r="B5038" s="295">
        <v>66344527.119999997</v>
      </c>
      <c r="D5038" s="296" t="s">
        <v>11527</v>
      </c>
      <c r="E5038" s="297">
        <v>66344527.119999997</v>
      </c>
    </row>
    <row r="5039" spans="1:5" ht="14.4" x14ac:dyDescent="0.3">
      <c r="A5039" s="294" t="s">
        <v>5328</v>
      </c>
      <c r="B5039" s="295">
        <v>921382.18</v>
      </c>
      <c r="D5039" s="296" t="s">
        <v>11528</v>
      </c>
      <c r="E5039" s="297">
        <v>921382.18</v>
      </c>
    </row>
    <row r="5040" spans="1:5" ht="14.4" x14ac:dyDescent="0.3">
      <c r="A5040" s="294" t="s">
        <v>5329</v>
      </c>
      <c r="B5040" s="295">
        <v>653518.71</v>
      </c>
      <c r="D5040" s="296" t="s">
        <v>11529</v>
      </c>
      <c r="E5040" s="297">
        <v>653518.71</v>
      </c>
    </row>
    <row r="5041" spans="1:5" ht="14.4" x14ac:dyDescent="0.3">
      <c r="A5041" s="294" t="s">
        <v>5330</v>
      </c>
      <c r="B5041" s="295">
        <v>699994.94</v>
      </c>
      <c r="D5041" s="296" t="s">
        <v>11530</v>
      </c>
      <c r="E5041" s="297">
        <v>699994.94</v>
      </c>
    </row>
    <row r="5042" spans="1:5" ht="14.4" x14ac:dyDescent="0.3">
      <c r="A5042" s="294" t="s">
        <v>5331</v>
      </c>
      <c r="B5042" s="295">
        <v>92421</v>
      </c>
      <c r="D5042" s="296" t="s">
        <v>11531</v>
      </c>
      <c r="E5042" s="297">
        <v>92421</v>
      </c>
    </row>
    <row r="5043" spans="1:5" ht="14.4" x14ac:dyDescent="0.3">
      <c r="A5043" s="294" t="s">
        <v>5332</v>
      </c>
      <c r="B5043" s="295">
        <v>569830.80000000005</v>
      </c>
      <c r="D5043" s="296" t="s">
        <v>11532</v>
      </c>
      <c r="E5043" s="297">
        <v>569830.80000000005</v>
      </c>
    </row>
    <row r="5044" spans="1:5" ht="14.4" x14ac:dyDescent="0.3">
      <c r="A5044" s="294" t="s">
        <v>5333</v>
      </c>
      <c r="B5044" s="295">
        <v>9037898.5299999993</v>
      </c>
      <c r="D5044" s="296" t="s">
        <v>11533</v>
      </c>
      <c r="E5044" s="297">
        <v>9037898.5299999993</v>
      </c>
    </row>
    <row r="5045" spans="1:5" ht="14.4" x14ac:dyDescent="0.3">
      <c r="A5045" s="294" t="s">
        <v>5334</v>
      </c>
      <c r="B5045" s="295">
        <v>163843.68</v>
      </c>
      <c r="D5045" s="296" t="s">
        <v>11534</v>
      </c>
      <c r="E5045" s="297">
        <v>163843.68</v>
      </c>
    </row>
    <row r="5046" spans="1:5" ht="14.4" x14ac:dyDescent="0.3">
      <c r="A5046" s="294" t="s">
        <v>5335</v>
      </c>
      <c r="B5046" s="295">
        <v>31073682.120000001</v>
      </c>
      <c r="D5046" s="296" t="s">
        <v>11535</v>
      </c>
      <c r="E5046" s="297">
        <v>31073682.120000001</v>
      </c>
    </row>
    <row r="5047" spans="1:5" ht="14.4" x14ac:dyDescent="0.3">
      <c r="A5047" s="294" t="s">
        <v>5336</v>
      </c>
      <c r="B5047" s="295">
        <v>555368.22</v>
      </c>
      <c r="D5047" s="296" t="s">
        <v>11536</v>
      </c>
      <c r="E5047" s="297">
        <v>555368.22</v>
      </c>
    </row>
    <row r="5048" spans="1:5" ht="14.4" x14ac:dyDescent="0.3">
      <c r="A5048" s="294" t="s">
        <v>5337</v>
      </c>
      <c r="B5048" s="295">
        <v>105569.21</v>
      </c>
      <c r="D5048" s="296" t="s">
        <v>11537</v>
      </c>
      <c r="E5048" s="297">
        <v>105569.21</v>
      </c>
    </row>
    <row r="5049" spans="1:5" ht="14.4" x14ac:dyDescent="0.3">
      <c r="A5049" s="294" t="s">
        <v>5338</v>
      </c>
      <c r="B5049" s="295">
        <v>419416.8</v>
      </c>
      <c r="D5049" s="296" t="s">
        <v>11538</v>
      </c>
      <c r="E5049" s="297">
        <v>419416.8</v>
      </c>
    </row>
    <row r="5050" spans="1:5" ht="14.4" x14ac:dyDescent="0.3">
      <c r="A5050" s="294" t="s">
        <v>5339</v>
      </c>
      <c r="B5050" s="295">
        <v>1169169.0900000001</v>
      </c>
      <c r="D5050" s="296" t="s">
        <v>11539</v>
      </c>
      <c r="E5050" s="297">
        <v>1169169.0900000001</v>
      </c>
    </row>
    <row r="5051" spans="1:5" ht="14.4" x14ac:dyDescent="0.3">
      <c r="A5051" s="294" t="s">
        <v>5340</v>
      </c>
      <c r="B5051" s="295">
        <v>1255307.6599999999</v>
      </c>
      <c r="D5051" s="296" t="s">
        <v>11540</v>
      </c>
      <c r="E5051" s="297">
        <v>1255307.6599999999</v>
      </c>
    </row>
    <row r="5052" spans="1:5" ht="14.4" x14ac:dyDescent="0.3">
      <c r="A5052" s="294" t="s">
        <v>5341</v>
      </c>
      <c r="B5052" s="295">
        <v>5960515.0800000001</v>
      </c>
      <c r="D5052" s="296" t="s">
        <v>11541</v>
      </c>
      <c r="E5052" s="297">
        <v>5960515.0800000001</v>
      </c>
    </row>
    <row r="5053" spans="1:5" ht="14.4" x14ac:dyDescent="0.3">
      <c r="A5053" s="294" t="s">
        <v>5342</v>
      </c>
      <c r="B5053" s="295">
        <v>75196.990000000005</v>
      </c>
      <c r="D5053" s="296" t="s">
        <v>11542</v>
      </c>
      <c r="E5053" s="297">
        <v>75196.990000000005</v>
      </c>
    </row>
    <row r="5054" spans="1:5" ht="14.4" x14ac:dyDescent="0.3">
      <c r="A5054" s="294" t="s">
        <v>5343</v>
      </c>
      <c r="B5054" s="295">
        <v>5682489.2800000003</v>
      </c>
      <c r="D5054" s="296" t="s">
        <v>11543</v>
      </c>
      <c r="E5054" s="297">
        <v>5682489.2800000003</v>
      </c>
    </row>
    <row r="5055" spans="1:5" ht="14.4" x14ac:dyDescent="0.3">
      <c r="A5055" s="294" t="s">
        <v>5344</v>
      </c>
      <c r="B5055" s="295">
        <v>88775146.420000002</v>
      </c>
      <c r="D5055" s="296" t="s">
        <v>11544</v>
      </c>
      <c r="E5055" s="297">
        <v>88775146.420000002</v>
      </c>
    </row>
    <row r="5056" spans="1:5" ht="14.4" x14ac:dyDescent="0.3">
      <c r="A5056" s="294" t="s">
        <v>5345</v>
      </c>
      <c r="B5056" s="295">
        <v>59287</v>
      </c>
      <c r="D5056" s="296" t="s">
        <v>11545</v>
      </c>
      <c r="E5056" s="297">
        <v>59287</v>
      </c>
    </row>
    <row r="5057" spans="1:5" ht="14.4" x14ac:dyDescent="0.3">
      <c r="A5057" s="294" t="s">
        <v>5346</v>
      </c>
      <c r="B5057" s="295">
        <v>530781.24</v>
      </c>
      <c r="D5057" s="296" t="s">
        <v>11546</v>
      </c>
      <c r="E5057" s="297">
        <v>530781.24</v>
      </c>
    </row>
    <row r="5058" spans="1:5" ht="14.4" x14ac:dyDescent="0.3">
      <c r="A5058" s="294" t="s">
        <v>65385</v>
      </c>
      <c r="B5058" s="295">
        <v>298136.46000000002</v>
      </c>
      <c r="D5058" s="296" t="s">
        <v>11547</v>
      </c>
      <c r="E5058" s="297">
        <v>298136.46000000002</v>
      </c>
    </row>
    <row r="5059" spans="1:5" ht="14.4" x14ac:dyDescent="0.3">
      <c r="A5059" s="294" t="s">
        <v>5347</v>
      </c>
      <c r="B5059" s="295">
        <v>1194631.8</v>
      </c>
      <c r="D5059" s="296" t="s">
        <v>11548</v>
      </c>
      <c r="E5059" s="297">
        <v>1194631.8</v>
      </c>
    </row>
    <row r="5060" spans="1:5" ht="14.4" x14ac:dyDescent="0.3">
      <c r="A5060" s="294" t="s">
        <v>5348</v>
      </c>
      <c r="B5060" s="295">
        <v>1188844.52</v>
      </c>
      <c r="D5060" s="296" t="s">
        <v>11549</v>
      </c>
      <c r="E5060" s="297">
        <v>1188844.52</v>
      </c>
    </row>
    <row r="5061" spans="1:5" ht="14.4" x14ac:dyDescent="0.3">
      <c r="A5061" s="294" t="s">
        <v>5349</v>
      </c>
      <c r="B5061" s="295">
        <v>50610.01</v>
      </c>
      <c r="D5061" s="296" t="s">
        <v>11550</v>
      </c>
      <c r="E5061" s="297">
        <v>50610.01</v>
      </c>
    </row>
    <row r="5062" spans="1:5" ht="14.4" x14ac:dyDescent="0.3">
      <c r="A5062" s="294" t="s">
        <v>5350</v>
      </c>
      <c r="B5062" s="295">
        <v>177883.09</v>
      </c>
      <c r="D5062" s="296" t="s">
        <v>11551</v>
      </c>
      <c r="E5062" s="297">
        <v>177883.09</v>
      </c>
    </row>
    <row r="5063" spans="1:5" ht="14.4" x14ac:dyDescent="0.3">
      <c r="A5063" s="294" t="s">
        <v>5351</v>
      </c>
      <c r="B5063" s="295">
        <v>484499.39</v>
      </c>
      <c r="D5063" s="296" t="s">
        <v>11552</v>
      </c>
      <c r="E5063" s="297">
        <v>484499.39</v>
      </c>
    </row>
    <row r="5064" spans="1:5" ht="14.4" x14ac:dyDescent="0.3">
      <c r="A5064" s="294" t="s">
        <v>5352</v>
      </c>
      <c r="B5064" s="295">
        <v>413041</v>
      </c>
      <c r="D5064" s="296" t="s">
        <v>11553</v>
      </c>
      <c r="E5064" s="297">
        <v>413041</v>
      </c>
    </row>
    <row r="5065" spans="1:5" ht="14.4" x14ac:dyDescent="0.3">
      <c r="A5065" s="294" t="s">
        <v>5353</v>
      </c>
      <c r="B5065" s="295">
        <v>293157.40999999997</v>
      </c>
      <c r="D5065" s="296" t="s">
        <v>11554</v>
      </c>
      <c r="E5065" s="297">
        <v>293157.40999999997</v>
      </c>
    </row>
    <row r="5066" spans="1:5" ht="14.4" x14ac:dyDescent="0.3">
      <c r="A5066" s="294" t="s">
        <v>5354</v>
      </c>
      <c r="B5066" s="295">
        <v>6903166.1399999997</v>
      </c>
      <c r="D5066" s="296" t="s">
        <v>11555</v>
      </c>
      <c r="E5066" s="297">
        <v>6903166.1399999997</v>
      </c>
    </row>
    <row r="5067" spans="1:5" ht="14.4" x14ac:dyDescent="0.3">
      <c r="A5067" s="294" t="s">
        <v>5357</v>
      </c>
      <c r="B5067" s="295">
        <v>3141292.67</v>
      </c>
      <c r="D5067" s="296" t="s">
        <v>11558</v>
      </c>
      <c r="E5067" s="297">
        <v>3141292.67</v>
      </c>
    </row>
    <row r="5068" spans="1:5" ht="14.4" x14ac:dyDescent="0.3">
      <c r="A5068" s="294" t="s">
        <v>5358</v>
      </c>
      <c r="B5068" s="295">
        <v>2496244.83</v>
      </c>
      <c r="D5068" s="296" t="s">
        <v>11559</v>
      </c>
      <c r="E5068" s="297">
        <v>2496244.83</v>
      </c>
    </row>
    <row r="5069" spans="1:5" ht="14.4" x14ac:dyDescent="0.3">
      <c r="A5069" s="294" t="s">
        <v>5355</v>
      </c>
      <c r="B5069" s="295">
        <v>759295.37</v>
      </c>
      <c r="D5069" s="296" t="s">
        <v>11556</v>
      </c>
      <c r="E5069" s="297">
        <v>759295.37</v>
      </c>
    </row>
    <row r="5070" spans="1:5" ht="14.4" x14ac:dyDescent="0.3">
      <c r="A5070" s="294" t="s">
        <v>5356</v>
      </c>
      <c r="B5070" s="295">
        <v>72303.88</v>
      </c>
      <c r="D5070" s="296" t="s">
        <v>11557</v>
      </c>
      <c r="E5070" s="297">
        <v>72303.88</v>
      </c>
    </row>
    <row r="5071" spans="1:5" ht="14.4" x14ac:dyDescent="0.3">
      <c r="A5071" s="294" t="s">
        <v>5359</v>
      </c>
      <c r="B5071" s="295">
        <v>23051452.23</v>
      </c>
      <c r="D5071" s="296" t="s">
        <v>11560</v>
      </c>
      <c r="E5071" s="297">
        <v>23051452.23</v>
      </c>
    </row>
    <row r="5072" spans="1:5" ht="14.4" x14ac:dyDescent="0.3">
      <c r="A5072" s="294" t="s">
        <v>5360</v>
      </c>
      <c r="B5072" s="295">
        <v>37595.550000000003</v>
      </c>
      <c r="D5072" s="296" t="s">
        <v>11561</v>
      </c>
      <c r="E5072" s="297">
        <v>37595.550000000003</v>
      </c>
    </row>
    <row r="5073" spans="1:5" ht="14.4" x14ac:dyDescent="0.3">
      <c r="A5073" s="294" t="s">
        <v>5361</v>
      </c>
      <c r="B5073" s="295">
        <v>6287041.4699999997</v>
      </c>
      <c r="D5073" s="296" t="s">
        <v>11562</v>
      </c>
      <c r="E5073" s="297">
        <v>6287041.4699999997</v>
      </c>
    </row>
    <row r="5074" spans="1:5" ht="14.4" x14ac:dyDescent="0.3">
      <c r="A5074" s="294" t="s">
        <v>5362</v>
      </c>
      <c r="B5074" s="295">
        <v>150404</v>
      </c>
      <c r="D5074" s="296" t="s">
        <v>11563</v>
      </c>
      <c r="E5074" s="297">
        <v>150404</v>
      </c>
    </row>
    <row r="5075" spans="1:5" ht="14.4" x14ac:dyDescent="0.3">
      <c r="A5075" s="294" t="s">
        <v>5363</v>
      </c>
      <c r="B5075" s="295">
        <v>9957745.3399999999</v>
      </c>
      <c r="D5075" s="296" t="s">
        <v>11564</v>
      </c>
      <c r="E5075" s="297">
        <v>9957745.3399999999</v>
      </c>
    </row>
    <row r="5076" spans="1:5" ht="14.4" x14ac:dyDescent="0.3">
      <c r="A5076" s="294" t="s">
        <v>5364</v>
      </c>
      <c r="B5076" s="295">
        <v>64980</v>
      </c>
      <c r="D5076" s="296" t="s">
        <v>11565</v>
      </c>
      <c r="E5076" s="297">
        <v>64980</v>
      </c>
    </row>
    <row r="5077" spans="1:5" ht="14.4" x14ac:dyDescent="0.3">
      <c r="A5077" s="294" t="s">
        <v>5365</v>
      </c>
      <c r="B5077" s="295">
        <v>4165325.64</v>
      </c>
      <c r="D5077" s="296" t="s">
        <v>11566</v>
      </c>
      <c r="E5077" s="297">
        <v>4165325.64</v>
      </c>
    </row>
    <row r="5078" spans="1:5" ht="14.4" x14ac:dyDescent="0.3">
      <c r="A5078" s="294" t="s">
        <v>5366</v>
      </c>
      <c r="B5078" s="295">
        <v>9019768.5999999996</v>
      </c>
      <c r="D5078" s="296" t="s">
        <v>11567</v>
      </c>
      <c r="E5078" s="297">
        <v>9019768.5999999996</v>
      </c>
    </row>
    <row r="5079" spans="1:5" ht="14.4" x14ac:dyDescent="0.3">
      <c r="A5079" s="294" t="s">
        <v>5367</v>
      </c>
      <c r="B5079" s="295">
        <v>796898.87</v>
      </c>
      <c r="D5079" s="296" t="s">
        <v>11568</v>
      </c>
      <c r="E5079" s="297">
        <v>796898.87</v>
      </c>
    </row>
    <row r="5080" spans="1:5" ht="14.4" x14ac:dyDescent="0.3">
      <c r="A5080" s="294" t="s">
        <v>5368</v>
      </c>
      <c r="B5080" s="295">
        <v>14452270.6</v>
      </c>
      <c r="D5080" s="296" t="s">
        <v>11569</v>
      </c>
      <c r="E5080" s="297">
        <v>14452270.6</v>
      </c>
    </row>
    <row r="5081" spans="1:5" ht="14.4" x14ac:dyDescent="0.3">
      <c r="A5081" s="294" t="s">
        <v>5373</v>
      </c>
      <c r="B5081" s="295">
        <v>2327081</v>
      </c>
      <c r="D5081" s="296" t="s">
        <v>11574</v>
      </c>
      <c r="E5081" s="297">
        <v>2327081</v>
      </c>
    </row>
    <row r="5082" spans="1:5" ht="14.4" x14ac:dyDescent="0.3">
      <c r="A5082" s="294" t="s">
        <v>5369</v>
      </c>
      <c r="B5082" s="295">
        <v>143174.76999999999</v>
      </c>
      <c r="D5082" s="296" t="s">
        <v>11570</v>
      </c>
      <c r="E5082" s="297">
        <v>143174.76999999999</v>
      </c>
    </row>
    <row r="5083" spans="1:5" ht="14.4" x14ac:dyDescent="0.3">
      <c r="A5083" s="294" t="s">
        <v>5370</v>
      </c>
      <c r="B5083" s="295">
        <v>163420.51999999999</v>
      </c>
      <c r="D5083" s="296" t="s">
        <v>11571</v>
      </c>
      <c r="E5083" s="297">
        <v>163420.51999999999</v>
      </c>
    </row>
    <row r="5084" spans="1:5" ht="14.4" x14ac:dyDescent="0.3">
      <c r="A5084" s="294" t="s">
        <v>5371</v>
      </c>
      <c r="B5084" s="295">
        <v>67965.710000000006</v>
      </c>
      <c r="D5084" s="296" t="s">
        <v>11572</v>
      </c>
      <c r="E5084" s="297">
        <v>67965.710000000006</v>
      </c>
    </row>
    <row r="5085" spans="1:5" ht="14.4" x14ac:dyDescent="0.3">
      <c r="A5085" s="294" t="s">
        <v>5372</v>
      </c>
      <c r="B5085" s="295">
        <v>214040.54</v>
      </c>
      <c r="D5085" s="296" t="s">
        <v>11573</v>
      </c>
      <c r="E5085" s="297">
        <v>214040.54</v>
      </c>
    </row>
    <row r="5086" spans="1:5" ht="14.4" x14ac:dyDescent="0.3">
      <c r="A5086" s="294" t="s">
        <v>5374</v>
      </c>
      <c r="B5086" s="295">
        <v>3475442.04</v>
      </c>
      <c r="D5086" s="296" t="s">
        <v>11575</v>
      </c>
      <c r="E5086" s="297">
        <v>3475442.04</v>
      </c>
    </row>
    <row r="5087" spans="1:5" ht="14.4" x14ac:dyDescent="0.3">
      <c r="A5087" s="294" t="s">
        <v>5375</v>
      </c>
      <c r="B5087" s="295">
        <v>2882.11</v>
      </c>
      <c r="D5087" s="296" t="s">
        <v>11576</v>
      </c>
      <c r="E5087" s="297">
        <v>2882.11</v>
      </c>
    </row>
    <row r="5088" spans="1:5" ht="14.4" x14ac:dyDescent="0.3">
      <c r="A5088" s="294" t="s">
        <v>5376</v>
      </c>
      <c r="B5088" s="295">
        <v>29299074.100000001</v>
      </c>
      <c r="D5088" s="296" t="s">
        <v>11577</v>
      </c>
      <c r="E5088" s="297">
        <v>29299074.100000001</v>
      </c>
    </row>
    <row r="5089" spans="1:5" ht="14.4" x14ac:dyDescent="0.3">
      <c r="A5089" s="294" t="s">
        <v>5377</v>
      </c>
      <c r="B5089" s="295">
        <v>264663.62</v>
      </c>
      <c r="D5089" s="296" t="s">
        <v>11578</v>
      </c>
      <c r="E5089" s="297">
        <v>264663.62</v>
      </c>
    </row>
    <row r="5090" spans="1:5" ht="14.4" x14ac:dyDescent="0.3">
      <c r="A5090" s="294" t="s">
        <v>65386</v>
      </c>
      <c r="B5090" s="295">
        <v>72303.88</v>
      </c>
      <c r="D5090" s="296" t="s">
        <v>11579</v>
      </c>
      <c r="E5090" s="297">
        <v>72303.88</v>
      </c>
    </row>
    <row r="5091" spans="1:5" ht="14.4" x14ac:dyDescent="0.3">
      <c r="A5091" s="294" t="s">
        <v>5378</v>
      </c>
      <c r="B5091" s="295">
        <v>1593808.74</v>
      </c>
      <c r="D5091" s="296" t="s">
        <v>11580</v>
      </c>
      <c r="E5091" s="297">
        <v>1593808.74</v>
      </c>
    </row>
    <row r="5092" spans="1:5" ht="14.4" x14ac:dyDescent="0.3">
      <c r="A5092" s="294" t="s">
        <v>5379</v>
      </c>
      <c r="B5092" s="295">
        <v>8463718.5500000007</v>
      </c>
      <c r="D5092" s="296" t="s">
        <v>11581</v>
      </c>
      <c r="E5092" s="297">
        <v>8463718.5500000007</v>
      </c>
    </row>
    <row r="5093" spans="1:5" ht="14.4" x14ac:dyDescent="0.3">
      <c r="A5093" s="294" t="s">
        <v>5380</v>
      </c>
      <c r="B5093" s="295">
        <v>28760</v>
      </c>
      <c r="D5093" s="296" t="s">
        <v>11582</v>
      </c>
      <c r="E5093" s="297">
        <v>28760</v>
      </c>
    </row>
    <row r="5094" spans="1:5" ht="14.4" x14ac:dyDescent="0.3">
      <c r="A5094" s="294" t="s">
        <v>5381</v>
      </c>
      <c r="B5094" s="295">
        <v>331190.21999999997</v>
      </c>
      <c r="D5094" s="296" t="s">
        <v>11583</v>
      </c>
      <c r="E5094" s="297">
        <v>331190.21999999997</v>
      </c>
    </row>
    <row r="5095" spans="1:5" ht="14.4" x14ac:dyDescent="0.3">
      <c r="A5095" s="294" t="s">
        <v>5382</v>
      </c>
      <c r="B5095" s="295">
        <v>14329901.279999999</v>
      </c>
      <c r="D5095" s="296" t="s">
        <v>11584</v>
      </c>
      <c r="E5095" s="297">
        <v>14329901.279999999</v>
      </c>
    </row>
    <row r="5096" spans="1:5" ht="14.4" x14ac:dyDescent="0.3">
      <c r="A5096" s="294" t="s">
        <v>5383</v>
      </c>
      <c r="B5096" s="295">
        <v>309496.34999999998</v>
      </c>
      <c r="D5096" s="296" t="s">
        <v>11585</v>
      </c>
      <c r="E5096" s="297">
        <v>309496.34999999998</v>
      </c>
    </row>
    <row r="5097" spans="1:5" ht="14.4" x14ac:dyDescent="0.3">
      <c r="A5097" s="294" t="s">
        <v>5384</v>
      </c>
      <c r="B5097" s="295">
        <v>6979818.1900000004</v>
      </c>
      <c r="D5097" s="296" t="s">
        <v>11586</v>
      </c>
      <c r="E5097" s="297">
        <v>6979818.1900000004</v>
      </c>
    </row>
    <row r="5098" spans="1:5" ht="14.4" x14ac:dyDescent="0.3">
      <c r="A5098" s="294" t="s">
        <v>5385</v>
      </c>
      <c r="B5098" s="295">
        <v>160528.4</v>
      </c>
      <c r="D5098" s="296" t="s">
        <v>11587</v>
      </c>
      <c r="E5098" s="297">
        <v>160528.4</v>
      </c>
    </row>
    <row r="5099" spans="1:5" ht="14.4" x14ac:dyDescent="0.3">
      <c r="A5099" s="294" t="s">
        <v>5386</v>
      </c>
      <c r="B5099" s="295">
        <v>75184.539999999994</v>
      </c>
      <c r="D5099" s="296" t="s">
        <v>11588</v>
      </c>
      <c r="E5099" s="297">
        <v>75184.539999999994</v>
      </c>
    </row>
    <row r="5100" spans="1:5" ht="14.4" x14ac:dyDescent="0.3">
      <c r="A5100" s="294" t="s">
        <v>5387</v>
      </c>
      <c r="B5100" s="295">
        <v>4681654.32</v>
      </c>
      <c r="D5100" s="296" t="s">
        <v>11589</v>
      </c>
      <c r="E5100" s="297">
        <v>4681654.32</v>
      </c>
    </row>
    <row r="5101" spans="1:5" ht="14.4" x14ac:dyDescent="0.3">
      <c r="A5101" s="294" t="s">
        <v>5388</v>
      </c>
      <c r="B5101" s="295">
        <v>2506423.29</v>
      </c>
      <c r="D5101" s="296" t="s">
        <v>11590</v>
      </c>
      <c r="E5101" s="297">
        <v>2506423.29</v>
      </c>
    </row>
    <row r="5102" spans="1:5" ht="14.4" x14ac:dyDescent="0.3">
      <c r="A5102" s="294" t="s">
        <v>5389</v>
      </c>
      <c r="B5102" s="295">
        <v>4079950.98</v>
      </c>
      <c r="D5102" s="296" t="s">
        <v>11591</v>
      </c>
      <c r="E5102" s="297">
        <v>4079950.98</v>
      </c>
    </row>
    <row r="5103" spans="1:5" ht="14.4" x14ac:dyDescent="0.3">
      <c r="A5103" s="294" t="s">
        <v>5390</v>
      </c>
      <c r="B5103" s="295">
        <v>99786.03</v>
      </c>
      <c r="D5103" s="296" t="s">
        <v>11592</v>
      </c>
      <c r="E5103" s="297">
        <v>99786.03</v>
      </c>
    </row>
    <row r="5104" spans="1:5" ht="14.4" x14ac:dyDescent="0.3">
      <c r="A5104" s="294" t="s">
        <v>5391</v>
      </c>
      <c r="B5104" s="295">
        <v>5819888.8200000003</v>
      </c>
      <c r="D5104" s="296" t="s">
        <v>11593</v>
      </c>
      <c r="E5104" s="297">
        <v>5819888.8200000003</v>
      </c>
    </row>
    <row r="5105" spans="1:5" ht="14.4" x14ac:dyDescent="0.3">
      <c r="A5105" s="294" t="s">
        <v>5392</v>
      </c>
      <c r="B5105" s="295">
        <v>142011339.56999999</v>
      </c>
      <c r="D5105" s="296" t="s">
        <v>11594</v>
      </c>
      <c r="E5105" s="297">
        <v>142011339.56999999</v>
      </c>
    </row>
    <row r="5106" spans="1:5" ht="14.4" x14ac:dyDescent="0.3">
      <c r="A5106" s="294" t="s">
        <v>5393</v>
      </c>
      <c r="B5106" s="295">
        <v>2056622.22</v>
      </c>
      <c r="D5106" s="296" t="s">
        <v>11595</v>
      </c>
      <c r="E5106" s="297">
        <v>2056622.22</v>
      </c>
    </row>
    <row r="5107" spans="1:5" ht="14.4" x14ac:dyDescent="0.3">
      <c r="A5107" s="294" t="s">
        <v>5394</v>
      </c>
      <c r="B5107" s="295">
        <v>206437.95</v>
      </c>
      <c r="D5107" s="296" t="s">
        <v>11596</v>
      </c>
      <c r="E5107" s="297">
        <v>206437.95</v>
      </c>
    </row>
    <row r="5108" spans="1:5" ht="14.4" x14ac:dyDescent="0.3">
      <c r="A5108" s="294" t="s">
        <v>5395</v>
      </c>
      <c r="B5108" s="295">
        <v>26164.49</v>
      </c>
      <c r="D5108" s="296" t="s">
        <v>11597</v>
      </c>
      <c r="E5108" s="297">
        <v>26164.49</v>
      </c>
    </row>
    <row r="5109" spans="1:5" ht="14.4" x14ac:dyDescent="0.3">
      <c r="A5109" s="294" t="s">
        <v>5396</v>
      </c>
      <c r="B5109" s="295">
        <v>161976.51999999999</v>
      </c>
      <c r="D5109" s="296" t="s">
        <v>11598</v>
      </c>
      <c r="E5109" s="297">
        <v>161976.51999999999</v>
      </c>
    </row>
    <row r="5110" spans="1:5" ht="14.4" x14ac:dyDescent="0.3">
      <c r="A5110" s="294" t="s">
        <v>5397</v>
      </c>
      <c r="B5110" s="295">
        <v>1392773.72</v>
      </c>
      <c r="D5110" s="296" t="s">
        <v>11599</v>
      </c>
      <c r="E5110" s="297">
        <v>1392773.72</v>
      </c>
    </row>
    <row r="5111" spans="1:5" ht="14.4" x14ac:dyDescent="0.3">
      <c r="A5111" s="294" t="s">
        <v>5398</v>
      </c>
      <c r="B5111" s="295">
        <v>216933.65</v>
      </c>
      <c r="D5111" s="296" t="s">
        <v>11600</v>
      </c>
      <c r="E5111" s="297">
        <v>216933.65</v>
      </c>
    </row>
    <row r="5112" spans="1:5" ht="14.4" x14ac:dyDescent="0.3">
      <c r="A5112" s="294" t="s">
        <v>5399</v>
      </c>
      <c r="B5112" s="295">
        <v>144148.38</v>
      </c>
      <c r="D5112" s="296" t="s">
        <v>11601</v>
      </c>
      <c r="E5112" s="297">
        <v>144148.38</v>
      </c>
    </row>
    <row r="5113" spans="1:5" ht="14.4" x14ac:dyDescent="0.3">
      <c r="A5113" s="294" t="s">
        <v>5400</v>
      </c>
      <c r="B5113" s="295">
        <v>656608.27</v>
      </c>
      <c r="D5113" s="296" t="s">
        <v>11602</v>
      </c>
      <c r="E5113" s="297">
        <v>656608.27</v>
      </c>
    </row>
    <row r="5114" spans="1:5" ht="14.4" x14ac:dyDescent="0.3">
      <c r="A5114" s="294" t="s">
        <v>5401</v>
      </c>
      <c r="B5114" s="295">
        <v>579955.21</v>
      </c>
      <c r="D5114" s="296" t="s">
        <v>11603</v>
      </c>
      <c r="E5114" s="297">
        <v>579955.21</v>
      </c>
    </row>
    <row r="5115" spans="1:5" ht="14.4" x14ac:dyDescent="0.3">
      <c r="A5115" s="294" t="s">
        <v>5402</v>
      </c>
      <c r="B5115" s="295">
        <v>26023.03</v>
      </c>
      <c r="D5115" s="296" t="s">
        <v>11604</v>
      </c>
      <c r="E5115" s="297">
        <v>26023.03</v>
      </c>
    </row>
    <row r="5116" spans="1:5" ht="14.4" x14ac:dyDescent="0.3">
      <c r="A5116" s="294" t="s">
        <v>5403</v>
      </c>
      <c r="B5116" s="295">
        <v>144618.76999999999</v>
      </c>
      <c r="D5116" s="296" t="s">
        <v>11605</v>
      </c>
      <c r="E5116" s="297">
        <v>144618.76999999999</v>
      </c>
    </row>
    <row r="5117" spans="1:5" ht="14.4" x14ac:dyDescent="0.3">
      <c r="A5117" s="294" t="s">
        <v>5419</v>
      </c>
      <c r="B5117" s="295">
        <v>1789058.54</v>
      </c>
      <c r="D5117" s="296" t="s">
        <v>11621</v>
      </c>
      <c r="E5117" s="297">
        <v>1789058.54</v>
      </c>
    </row>
    <row r="5118" spans="1:5" ht="14.4" x14ac:dyDescent="0.3">
      <c r="A5118" s="294" t="s">
        <v>5404</v>
      </c>
      <c r="B5118" s="295">
        <v>73750.94</v>
      </c>
      <c r="D5118" s="296" t="s">
        <v>11606</v>
      </c>
      <c r="E5118" s="297">
        <v>73750.94</v>
      </c>
    </row>
    <row r="5119" spans="1:5" ht="14.4" x14ac:dyDescent="0.3">
      <c r="A5119" s="294" t="s">
        <v>5405</v>
      </c>
      <c r="B5119" s="295">
        <v>218381.77</v>
      </c>
      <c r="D5119" s="296" t="s">
        <v>11607</v>
      </c>
      <c r="E5119" s="297">
        <v>218381.77</v>
      </c>
    </row>
    <row r="5120" spans="1:5" ht="14.4" x14ac:dyDescent="0.3">
      <c r="A5120" s="294" t="s">
        <v>5406</v>
      </c>
      <c r="B5120" s="295">
        <v>59287.360000000001</v>
      </c>
      <c r="D5120" s="296" t="s">
        <v>11608</v>
      </c>
      <c r="E5120" s="297">
        <v>59287.360000000001</v>
      </c>
    </row>
    <row r="5121" spans="1:5" ht="14.4" x14ac:dyDescent="0.3">
      <c r="A5121" s="294" t="s">
        <v>5407</v>
      </c>
      <c r="B5121" s="295">
        <v>160528.4</v>
      </c>
      <c r="D5121" s="296" t="s">
        <v>11609</v>
      </c>
      <c r="E5121" s="297">
        <v>160528.4</v>
      </c>
    </row>
    <row r="5122" spans="1:5" ht="14.4" x14ac:dyDescent="0.3">
      <c r="A5122" s="294" t="s">
        <v>5408</v>
      </c>
      <c r="B5122" s="295">
        <v>111354.44</v>
      </c>
      <c r="D5122" s="296" t="s">
        <v>11610</v>
      </c>
      <c r="E5122" s="297">
        <v>111354.44</v>
      </c>
    </row>
    <row r="5123" spans="1:5" ht="14.4" x14ac:dyDescent="0.3">
      <c r="A5123" s="294" t="s">
        <v>5409</v>
      </c>
      <c r="B5123" s="295">
        <v>216935.71</v>
      </c>
      <c r="D5123" s="296" t="s">
        <v>11611</v>
      </c>
      <c r="E5123" s="297">
        <v>216935.71</v>
      </c>
    </row>
    <row r="5124" spans="1:5" ht="14.4" x14ac:dyDescent="0.3">
      <c r="A5124" s="294" t="s">
        <v>5410</v>
      </c>
      <c r="B5124" s="295">
        <v>208257.37</v>
      </c>
      <c r="D5124" s="296" t="s">
        <v>11612</v>
      </c>
      <c r="E5124" s="297">
        <v>208257.37</v>
      </c>
    </row>
    <row r="5125" spans="1:5" ht="14.4" x14ac:dyDescent="0.3">
      <c r="A5125" s="294" t="s">
        <v>5411</v>
      </c>
      <c r="B5125" s="295">
        <v>652268.04</v>
      </c>
      <c r="D5125" s="296" t="s">
        <v>11613</v>
      </c>
      <c r="E5125" s="297">
        <v>652268.04</v>
      </c>
    </row>
    <row r="5126" spans="1:5" ht="14.4" x14ac:dyDescent="0.3">
      <c r="A5126" s="294" t="s">
        <v>5412</v>
      </c>
      <c r="B5126" s="295">
        <v>191157.05</v>
      </c>
      <c r="D5126" s="296" t="s">
        <v>11614</v>
      </c>
      <c r="E5126" s="297">
        <v>191157.05</v>
      </c>
    </row>
    <row r="5127" spans="1:5" ht="14.4" x14ac:dyDescent="0.3">
      <c r="A5127" s="294" t="s">
        <v>5413</v>
      </c>
      <c r="B5127" s="295">
        <v>175360.46</v>
      </c>
      <c r="D5127" s="296" t="s">
        <v>11615</v>
      </c>
      <c r="E5127" s="297">
        <v>175360.46</v>
      </c>
    </row>
    <row r="5128" spans="1:5" ht="14.4" x14ac:dyDescent="0.3">
      <c r="A5128" s="294" t="s">
        <v>5414</v>
      </c>
      <c r="B5128" s="295">
        <v>53502.13</v>
      </c>
      <c r="D5128" s="296" t="s">
        <v>11616</v>
      </c>
      <c r="E5128" s="297">
        <v>53502.13</v>
      </c>
    </row>
    <row r="5129" spans="1:5" ht="14.4" x14ac:dyDescent="0.3">
      <c r="A5129" s="294" t="s">
        <v>5415</v>
      </c>
      <c r="B5129" s="295">
        <v>46270.84</v>
      </c>
      <c r="D5129" s="296" t="s">
        <v>11617</v>
      </c>
      <c r="E5129" s="297">
        <v>46270.84</v>
      </c>
    </row>
    <row r="5130" spans="1:5" ht="14.4" x14ac:dyDescent="0.3">
      <c r="A5130" s="294" t="s">
        <v>5416</v>
      </c>
      <c r="B5130" s="295">
        <v>534147.5</v>
      </c>
      <c r="D5130" s="296" t="s">
        <v>11618</v>
      </c>
      <c r="E5130" s="297">
        <v>534147.5</v>
      </c>
    </row>
    <row r="5131" spans="1:5" ht="14.4" x14ac:dyDescent="0.3">
      <c r="A5131" s="294" t="s">
        <v>5420</v>
      </c>
      <c r="B5131" s="295">
        <v>4224258.37</v>
      </c>
      <c r="D5131" s="296" t="s">
        <v>11622</v>
      </c>
      <c r="E5131" s="297">
        <v>4224258.37</v>
      </c>
    </row>
    <row r="5132" spans="1:5" ht="14.4" x14ac:dyDescent="0.3">
      <c r="A5132" s="294" t="s">
        <v>5421</v>
      </c>
      <c r="B5132" s="295">
        <v>117139.67</v>
      </c>
      <c r="D5132" s="296" t="s">
        <v>11623</v>
      </c>
      <c r="E5132" s="297">
        <v>117139.67</v>
      </c>
    </row>
    <row r="5133" spans="1:5" ht="14.4" x14ac:dyDescent="0.3">
      <c r="A5133" s="294" t="s">
        <v>5417</v>
      </c>
      <c r="B5133" s="295">
        <v>245859.81</v>
      </c>
      <c r="D5133" s="296" t="s">
        <v>11619</v>
      </c>
      <c r="E5133" s="297">
        <v>245859.81</v>
      </c>
    </row>
    <row r="5134" spans="1:5" ht="14.4" x14ac:dyDescent="0.3">
      <c r="A5134" s="294" t="s">
        <v>5418</v>
      </c>
      <c r="B5134" s="295">
        <v>348547.97</v>
      </c>
      <c r="D5134" s="296" t="s">
        <v>11620</v>
      </c>
      <c r="E5134" s="297">
        <v>348547.97</v>
      </c>
    </row>
    <row r="5135" spans="1:5" ht="14.4" x14ac:dyDescent="0.3">
      <c r="A5135" s="294" t="s">
        <v>5422</v>
      </c>
      <c r="B5135" s="295">
        <v>7866787.8099999996</v>
      </c>
      <c r="D5135" s="296" t="s">
        <v>11624</v>
      </c>
      <c r="E5135" s="297">
        <v>7866787.8099999996</v>
      </c>
    </row>
    <row r="5136" spans="1:5" ht="14.4" x14ac:dyDescent="0.3">
      <c r="A5136" s="294" t="s">
        <v>5423</v>
      </c>
      <c r="B5136" s="295">
        <v>201024.02</v>
      </c>
      <c r="D5136" s="296" t="s">
        <v>11625</v>
      </c>
      <c r="E5136" s="297">
        <v>201024.02</v>
      </c>
    </row>
    <row r="5137" spans="1:5" ht="14.4" x14ac:dyDescent="0.3">
      <c r="A5137" s="294" t="s">
        <v>5424</v>
      </c>
      <c r="B5137" s="295">
        <v>16473311.98</v>
      </c>
      <c r="D5137" s="296" t="s">
        <v>11626</v>
      </c>
      <c r="E5137" s="297">
        <v>16473311.98</v>
      </c>
    </row>
    <row r="5138" spans="1:5" ht="14.4" x14ac:dyDescent="0.3">
      <c r="A5138" s="294" t="s">
        <v>5425</v>
      </c>
      <c r="B5138" s="295">
        <v>1070250.8400000001</v>
      </c>
      <c r="D5138" s="296" t="s">
        <v>11627</v>
      </c>
      <c r="E5138" s="297">
        <v>1070250.8400000001</v>
      </c>
    </row>
    <row r="5139" spans="1:5" ht="14.4" x14ac:dyDescent="0.3">
      <c r="A5139" s="294" t="s">
        <v>5426</v>
      </c>
      <c r="B5139" s="295">
        <v>25537256.620000001</v>
      </c>
      <c r="D5139" s="296" t="s">
        <v>11628</v>
      </c>
      <c r="E5139" s="297">
        <v>25537256.620000001</v>
      </c>
    </row>
    <row r="5140" spans="1:5" ht="14.4" x14ac:dyDescent="0.3">
      <c r="A5140" s="294" t="s">
        <v>5427</v>
      </c>
      <c r="B5140" s="295">
        <v>125817.02</v>
      </c>
      <c r="D5140" s="296" t="s">
        <v>11629</v>
      </c>
      <c r="E5140" s="297">
        <v>125817.02</v>
      </c>
    </row>
    <row r="5141" spans="1:5" ht="14.4" x14ac:dyDescent="0.3">
      <c r="A5141" s="294" t="s">
        <v>5428</v>
      </c>
      <c r="B5141" s="295">
        <v>270448.84999999998</v>
      </c>
      <c r="D5141" s="296" t="s">
        <v>11630</v>
      </c>
      <c r="E5141" s="297">
        <v>270448.84999999998</v>
      </c>
    </row>
    <row r="5142" spans="1:5" ht="14.4" x14ac:dyDescent="0.3">
      <c r="A5142" s="294" t="s">
        <v>5429</v>
      </c>
      <c r="B5142" s="295">
        <v>428092.08</v>
      </c>
      <c r="D5142" s="296" t="s">
        <v>11631</v>
      </c>
      <c r="E5142" s="297">
        <v>428092.08</v>
      </c>
    </row>
    <row r="5143" spans="1:5" ht="14.4" x14ac:dyDescent="0.3">
      <c r="A5143" s="294" t="s">
        <v>5430</v>
      </c>
      <c r="B5143" s="295">
        <v>147511.88</v>
      </c>
      <c r="D5143" s="296" t="s">
        <v>11632</v>
      </c>
      <c r="E5143" s="297">
        <v>147511.88</v>
      </c>
    </row>
    <row r="5144" spans="1:5" ht="14.4" x14ac:dyDescent="0.3">
      <c r="A5144" s="294" t="s">
        <v>5431</v>
      </c>
      <c r="B5144" s="295">
        <v>406400.28</v>
      </c>
      <c r="D5144" s="296" t="s">
        <v>11633</v>
      </c>
      <c r="E5144" s="297">
        <v>406400.28</v>
      </c>
    </row>
    <row r="5145" spans="1:5" ht="14.4" x14ac:dyDescent="0.3">
      <c r="A5145" s="294" t="s">
        <v>5432</v>
      </c>
      <c r="B5145" s="295">
        <v>4246317.37</v>
      </c>
      <c r="D5145" s="296" t="s">
        <v>11634</v>
      </c>
      <c r="E5145" s="297">
        <v>4246317.37</v>
      </c>
    </row>
    <row r="5146" spans="1:5" ht="14.4" x14ac:dyDescent="0.3">
      <c r="A5146" s="294" t="s">
        <v>5433</v>
      </c>
      <c r="B5146" s="295">
        <v>1290084.56</v>
      </c>
      <c r="D5146" s="296" t="s">
        <v>11635</v>
      </c>
      <c r="E5146" s="297">
        <v>1290084.56</v>
      </c>
    </row>
    <row r="5147" spans="1:5" ht="14.4" x14ac:dyDescent="0.3">
      <c r="A5147" s="294" t="s">
        <v>5434</v>
      </c>
      <c r="B5147" s="295">
        <v>24412038.629999999</v>
      </c>
      <c r="D5147" s="296" t="s">
        <v>11636</v>
      </c>
      <c r="E5147" s="297">
        <v>24412038.629999999</v>
      </c>
    </row>
    <row r="5148" spans="1:5" ht="14.4" x14ac:dyDescent="0.3">
      <c r="A5148" s="294" t="s">
        <v>5435</v>
      </c>
      <c r="B5148" s="295">
        <v>253093.16</v>
      </c>
      <c r="D5148" s="296" t="s">
        <v>11637</v>
      </c>
      <c r="E5148" s="297">
        <v>253093.16</v>
      </c>
    </row>
    <row r="5149" spans="1:5" ht="14.4" x14ac:dyDescent="0.3">
      <c r="A5149" s="294" t="s">
        <v>5436</v>
      </c>
      <c r="B5149" s="295">
        <v>3703956.17</v>
      </c>
      <c r="D5149" s="296" t="s">
        <v>11638</v>
      </c>
      <c r="E5149" s="297">
        <v>3703956.17</v>
      </c>
    </row>
    <row r="5150" spans="1:5" ht="14.4" x14ac:dyDescent="0.3">
      <c r="A5150" s="294" t="s">
        <v>5437</v>
      </c>
      <c r="B5150" s="295">
        <v>3232464.34</v>
      </c>
      <c r="D5150" s="296" t="s">
        <v>11639</v>
      </c>
      <c r="E5150" s="297">
        <v>3232464.34</v>
      </c>
    </row>
    <row r="5151" spans="1:5" ht="14.4" x14ac:dyDescent="0.3">
      <c r="A5151" s="294" t="s">
        <v>5438</v>
      </c>
      <c r="B5151" s="295">
        <v>1550420.01</v>
      </c>
      <c r="D5151" s="296" t="s">
        <v>11640</v>
      </c>
      <c r="E5151" s="297">
        <v>1550420.01</v>
      </c>
    </row>
    <row r="5152" spans="1:5" ht="14.4" x14ac:dyDescent="0.3">
      <c r="A5152" s="294" t="s">
        <v>5439</v>
      </c>
      <c r="B5152" s="295">
        <v>603096.13</v>
      </c>
      <c r="D5152" s="296" t="s">
        <v>11641</v>
      </c>
      <c r="E5152" s="297">
        <v>603096.13</v>
      </c>
    </row>
    <row r="5153" spans="1:5" ht="14.4" x14ac:dyDescent="0.3">
      <c r="A5153" s="294" t="s">
        <v>5440</v>
      </c>
      <c r="B5153" s="295">
        <v>6750842.21</v>
      </c>
      <c r="D5153" s="296" t="s">
        <v>11642</v>
      </c>
      <c r="E5153" s="297">
        <v>6750842.21</v>
      </c>
    </row>
    <row r="5154" spans="1:5" ht="14.4" x14ac:dyDescent="0.3">
      <c r="A5154" s="294" t="s">
        <v>5441</v>
      </c>
      <c r="B5154" s="295">
        <v>104122.15</v>
      </c>
      <c r="D5154" s="296" t="s">
        <v>11643</v>
      </c>
      <c r="E5154" s="297">
        <v>104122.15</v>
      </c>
    </row>
    <row r="5155" spans="1:5" ht="14.4" x14ac:dyDescent="0.3">
      <c r="A5155" s="294" t="s">
        <v>5442</v>
      </c>
      <c r="B5155" s="295">
        <v>7452715.3899999997</v>
      </c>
      <c r="D5155" s="296" t="s">
        <v>11644</v>
      </c>
      <c r="E5155" s="297">
        <v>7452715.3899999997</v>
      </c>
    </row>
    <row r="5156" spans="1:5" ht="14.4" x14ac:dyDescent="0.3">
      <c r="A5156" s="294" t="s">
        <v>5443</v>
      </c>
      <c r="B5156" s="295">
        <v>1855587.19</v>
      </c>
      <c r="D5156" s="296" t="s">
        <v>11645</v>
      </c>
      <c r="E5156" s="297">
        <v>1855587.19</v>
      </c>
    </row>
    <row r="5157" spans="1:5" ht="14.4" x14ac:dyDescent="0.3">
      <c r="A5157" s="294" t="s">
        <v>5444</v>
      </c>
      <c r="B5157" s="295">
        <v>4765539.67</v>
      </c>
      <c r="D5157" s="296" t="s">
        <v>11646</v>
      </c>
      <c r="E5157" s="297">
        <v>4765539.67</v>
      </c>
    </row>
    <row r="5158" spans="1:5" ht="14.4" x14ac:dyDescent="0.3">
      <c r="A5158" s="294" t="s">
        <v>5445</v>
      </c>
      <c r="B5158" s="295">
        <v>137387.48000000001</v>
      </c>
      <c r="D5158" s="296" t="s">
        <v>11647</v>
      </c>
      <c r="E5158" s="297">
        <v>137387.48000000001</v>
      </c>
    </row>
    <row r="5159" spans="1:5" ht="14.4" x14ac:dyDescent="0.3">
      <c r="A5159" s="294" t="s">
        <v>5446</v>
      </c>
      <c r="B5159" s="295">
        <v>30489377.739999998</v>
      </c>
      <c r="D5159" s="296" t="s">
        <v>11648</v>
      </c>
      <c r="E5159" s="297">
        <v>30489377.739999998</v>
      </c>
    </row>
    <row r="5160" spans="1:5" ht="14.4" x14ac:dyDescent="0.3">
      <c r="A5160" s="294" t="s">
        <v>5447</v>
      </c>
      <c r="B5160" s="295">
        <v>256496.73</v>
      </c>
      <c r="D5160" s="296" t="s">
        <v>11649</v>
      </c>
      <c r="E5160" s="297">
        <v>256496.73</v>
      </c>
    </row>
    <row r="5161" spans="1:5" ht="14.4" x14ac:dyDescent="0.3">
      <c r="A5161" s="294" t="s">
        <v>5448</v>
      </c>
      <c r="B5161" s="295">
        <v>201023.77</v>
      </c>
      <c r="D5161" s="296" t="s">
        <v>11650</v>
      </c>
      <c r="E5161" s="297">
        <v>201023.77</v>
      </c>
    </row>
    <row r="5162" spans="1:5" ht="14.4" x14ac:dyDescent="0.3">
      <c r="A5162" s="294" t="s">
        <v>5449</v>
      </c>
      <c r="B5162" s="295">
        <v>1761904.48</v>
      </c>
      <c r="D5162" s="296" t="s">
        <v>11651</v>
      </c>
      <c r="E5162" s="297">
        <v>1761904.48</v>
      </c>
    </row>
    <row r="5163" spans="1:5" ht="14.4" x14ac:dyDescent="0.3">
      <c r="A5163" s="294" t="s">
        <v>5450</v>
      </c>
      <c r="B5163" s="295">
        <v>14181098.74</v>
      </c>
      <c r="D5163" s="296" t="s">
        <v>11652</v>
      </c>
      <c r="E5163" s="297">
        <v>14181098.74</v>
      </c>
    </row>
    <row r="5164" spans="1:5" ht="14.4" x14ac:dyDescent="0.3">
      <c r="A5164" s="294" t="s">
        <v>5452</v>
      </c>
      <c r="B5164" s="295">
        <v>4525599.18</v>
      </c>
      <c r="D5164" s="296" t="s">
        <v>11654</v>
      </c>
      <c r="E5164" s="297">
        <v>4525599.18</v>
      </c>
    </row>
    <row r="5165" spans="1:5" ht="14.4" x14ac:dyDescent="0.3">
      <c r="A5165" s="294" t="s">
        <v>5451</v>
      </c>
      <c r="B5165" s="295">
        <v>432431.26</v>
      </c>
      <c r="D5165" s="296" t="s">
        <v>11653</v>
      </c>
      <c r="E5165" s="297">
        <v>432431.26</v>
      </c>
    </row>
    <row r="5166" spans="1:5" ht="14.4" x14ac:dyDescent="0.3">
      <c r="A5166" s="294" t="s">
        <v>5453</v>
      </c>
      <c r="B5166" s="295">
        <v>10472846.17</v>
      </c>
      <c r="D5166" s="296" t="s">
        <v>11655</v>
      </c>
      <c r="E5166" s="297">
        <v>10472846.17</v>
      </c>
    </row>
    <row r="5167" spans="1:5" ht="14.4" x14ac:dyDescent="0.3">
      <c r="A5167" s="294" t="s">
        <v>5454</v>
      </c>
      <c r="B5167" s="295">
        <v>44385436.810000002</v>
      </c>
      <c r="D5167" s="296" t="s">
        <v>11656</v>
      </c>
      <c r="E5167" s="297">
        <v>44385436.810000002</v>
      </c>
    </row>
    <row r="5168" spans="1:5" ht="14.4" x14ac:dyDescent="0.3">
      <c r="A5168" s="294" t="s">
        <v>5455</v>
      </c>
      <c r="B5168" s="295">
        <v>113855.96</v>
      </c>
      <c r="D5168" s="296" t="s">
        <v>11657</v>
      </c>
      <c r="E5168" s="297">
        <v>113855.96</v>
      </c>
    </row>
    <row r="5169" spans="1:5" ht="14.4" x14ac:dyDescent="0.3">
      <c r="A5169" s="294" t="s">
        <v>46389</v>
      </c>
      <c r="B5169" s="295">
        <v>89659.57</v>
      </c>
      <c r="D5169" s="296" t="s">
        <v>46493</v>
      </c>
      <c r="E5169" s="297">
        <v>89659.57</v>
      </c>
    </row>
    <row r="5170" spans="1:5" ht="14.4" x14ac:dyDescent="0.3">
      <c r="A5170" s="294" t="s">
        <v>5457</v>
      </c>
      <c r="B5170" s="295">
        <v>12006848.23</v>
      </c>
      <c r="D5170" s="296" t="s">
        <v>11659</v>
      </c>
      <c r="E5170" s="297">
        <v>12006848.23</v>
      </c>
    </row>
    <row r="5171" spans="1:5" ht="14.4" x14ac:dyDescent="0.3">
      <c r="A5171" s="294" t="s">
        <v>5458</v>
      </c>
      <c r="B5171" s="295">
        <v>590047.77</v>
      </c>
      <c r="D5171" s="296" t="s">
        <v>11660</v>
      </c>
      <c r="E5171" s="297">
        <v>590047.77</v>
      </c>
    </row>
    <row r="5172" spans="1:5" ht="14.4" x14ac:dyDescent="0.3">
      <c r="A5172" s="294" t="s">
        <v>5459</v>
      </c>
      <c r="B5172" s="295">
        <v>20401786.66</v>
      </c>
      <c r="D5172" s="296" t="s">
        <v>11661</v>
      </c>
      <c r="E5172" s="297">
        <v>20401786.66</v>
      </c>
    </row>
    <row r="5173" spans="1:5" ht="14.4" x14ac:dyDescent="0.3">
      <c r="A5173" s="294" t="s">
        <v>46390</v>
      </c>
      <c r="B5173" s="295">
        <v>234289.35</v>
      </c>
      <c r="D5173" s="296" t="s">
        <v>46494</v>
      </c>
      <c r="E5173" s="297">
        <v>234289.35</v>
      </c>
    </row>
    <row r="5174" spans="1:5" ht="14.4" x14ac:dyDescent="0.3">
      <c r="A5174" s="294" t="s">
        <v>5460</v>
      </c>
      <c r="B5174" s="295">
        <v>9831918.3499999996</v>
      </c>
      <c r="D5174" s="296" t="s">
        <v>11662</v>
      </c>
      <c r="E5174" s="297">
        <v>9831918.3499999996</v>
      </c>
    </row>
    <row r="5175" spans="1:5" ht="14.4" x14ac:dyDescent="0.3">
      <c r="A5175" s="294" t="s">
        <v>5461</v>
      </c>
      <c r="B5175" s="295">
        <v>295035.83</v>
      </c>
      <c r="D5175" s="296" t="s">
        <v>11663</v>
      </c>
      <c r="E5175" s="297">
        <v>295035.83</v>
      </c>
    </row>
    <row r="5176" spans="1:5" ht="14.4" x14ac:dyDescent="0.3">
      <c r="A5176" s="294" t="s">
        <v>5462</v>
      </c>
      <c r="B5176" s="295">
        <v>203917.13</v>
      </c>
      <c r="D5176" s="296" t="s">
        <v>11664</v>
      </c>
      <c r="E5176" s="297">
        <v>203917.13</v>
      </c>
    </row>
    <row r="5177" spans="1:5" ht="14.4" x14ac:dyDescent="0.3">
      <c r="A5177" s="294" t="s">
        <v>5463</v>
      </c>
      <c r="B5177" s="295">
        <v>11565549.17</v>
      </c>
      <c r="D5177" s="296" t="s">
        <v>11665</v>
      </c>
      <c r="E5177" s="297">
        <v>11565549.17</v>
      </c>
    </row>
    <row r="5178" spans="1:5" ht="14.4" x14ac:dyDescent="0.3">
      <c r="A5178" s="294" t="s">
        <v>5464</v>
      </c>
      <c r="B5178" s="295">
        <v>3281980.06</v>
      </c>
      <c r="D5178" s="296" t="s">
        <v>11666</v>
      </c>
      <c r="E5178" s="297">
        <v>3281980.06</v>
      </c>
    </row>
    <row r="5179" spans="1:5" ht="14.4" x14ac:dyDescent="0.3">
      <c r="A5179" s="294" t="s">
        <v>5465</v>
      </c>
      <c r="B5179" s="295">
        <v>9366917.0700000003</v>
      </c>
      <c r="D5179" s="296" t="s">
        <v>11667</v>
      </c>
      <c r="E5179" s="297">
        <v>9366917.0700000003</v>
      </c>
    </row>
    <row r="5180" spans="1:5" ht="14.4" x14ac:dyDescent="0.3">
      <c r="A5180" s="294" t="s">
        <v>5466</v>
      </c>
      <c r="B5180" s="295">
        <v>7197682.2400000002</v>
      </c>
      <c r="D5180" s="296" t="s">
        <v>11668</v>
      </c>
      <c r="E5180" s="297">
        <v>7197682.2400000002</v>
      </c>
    </row>
    <row r="5181" spans="1:5" ht="14.4" x14ac:dyDescent="0.3">
      <c r="A5181" s="294" t="s">
        <v>5467</v>
      </c>
      <c r="B5181" s="295">
        <v>4146521.84</v>
      </c>
      <c r="D5181" s="296" t="s">
        <v>11669</v>
      </c>
      <c r="E5181" s="297">
        <v>4146521.84</v>
      </c>
    </row>
    <row r="5182" spans="1:5" ht="14.4" x14ac:dyDescent="0.3">
      <c r="A5182" s="294" t="s">
        <v>5468</v>
      </c>
      <c r="B5182" s="295">
        <v>6949067.7699999996</v>
      </c>
      <c r="D5182" s="296" t="s">
        <v>11670</v>
      </c>
      <c r="E5182" s="297">
        <v>6949067.7699999996</v>
      </c>
    </row>
    <row r="5183" spans="1:5" ht="14.4" x14ac:dyDescent="0.3">
      <c r="A5183" s="294" t="s">
        <v>5469</v>
      </c>
      <c r="B5183" s="295">
        <v>804129.15</v>
      </c>
      <c r="D5183" s="296" t="s">
        <v>11671</v>
      </c>
      <c r="E5183" s="297">
        <v>804129.15</v>
      </c>
    </row>
    <row r="5184" spans="1:5" ht="14.4" x14ac:dyDescent="0.3">
      <c r="A5184" s="294" t="s">
        <v>5470</v>
      </c>
      <c r="B5184" s="295">
        <v>1821991.89</v>
      </c>
      <c r="D5184" s="296" t="s">
        <v>11672</v>
      </c>
      <c r="E5184" s="297">
        <v>1821991.89</v>
      </c>
    </row>
    <row r="5185" spans="1:5" ht="14.4" x14ac:dyDescent="0.3">
      <c r="A5185" s="294" t="s">
        <v>5471</v>
      </c>
      <c r="B5185" s="295">
        <v>1430107.47</v>
      </c>
      <c r="D5185" s="296" t="s">
        <v>11673</v>
      </c>
      <c r="E5185" s="297">
        <v>1430107.47</v>
      </c>
    </row>
    <row r="5186" spans="1:5" ht="14.4" x14ac:dyDescent="0.3">
      <c r="A5186" s="294" t="s">
        <v>5472</v>
      </c>
      <c r="B5186" s="295">
        <v>75196.990000000005</v>
      </c>
      <c r="D5186" s="296" t="s">
        <v>11674</v>
      </c>
      <c r="E5186" s="297">
        <v>75196.990000000005</v>
      </c>
    </row>
    <row r="5187" spans="1:5" ht="14.4" x14ac:dyDescent="0.3">
      <c r="A5187" s="294" t="s">
        <v>5473</v>
      </c>
      <c r="B5187" s="295">
        <v>3194763.96</v>
      </c>
      <c r="D5187" s="296" t="s">
        <v>11675</v>
      </c>
      <c r="E5187" s="297">
        <v>3194763.96</v>
      </c>
    </row>
    <row r="5188" spans="1:5" ht="14.4" x14ac:dyDescent="0.3">
      <c r="A5188" s="294" t="s">
        <v>5474</v>
      </c>
      <c r="B5188" s="295">
        <v>146064.82</v>
      </c>
      <c r="D5188" s="296" t="s">
        <v>11676</v>
      </c>
      <c r="E5188" s="297">
        <v>146064.82</v>
      </c>
    </row>
    <row r="5189" spans="1:5" ht="14.4" x14ac:dyDescent="0.3">
      <c r="A5189" s="294" t="s">
        <v>5475</v>
      </c>
      <c r="B5189" s="295">
        <v>808469.33</v>
      </c>
      <c r="D5189" s="296" t="s">
        <v>11677</v>
      </c>
      <c r="E5189" s="297">
        <v>808469.33</v>
      </c>
    </row>
    <row r="5190" spans="1:5" ht="14.4" x14ac:dyDescent="0.3">
      <c r="A5190" s="294" t="s">
        <v>5476</v>
      </c>
      <c r="B5190" s="295">
        <v>17622740.960000001</v>
      </c>
      <c r="D5190" s="296" t="s">
        <v>11678</v>
      </c>
      <c r="E5190" s="297">
        <v>17622740.960000001</v>
      </c>
    </row>
    <row r="5191" spans="1:5" ht="14.4" x14ac:dyDescent="0.3">
      <c r="A5191" s="294" t="s">
        <v>5477</v>
      </c>
      <c r="B5191" s="295">
        <v>199580.02</v>
      </c>
      <c r="D5191" s="296" t="s">
        <v>11679</v>
      </c>
      <c r="E5191" s="297">
        <v>199580.02</v>
      </c>
    </row>
    <row r="5192" spans="1:5" ht="14.4" x14ac:dyDescent="0.3">
      <c r="A5192" s="294" t="s">
        <v>5478</v>
      </c>
      <c r="B5192" s="295">
        <v>96890.86</v>
      </c>
      <c r="D5192" s="296" t="s">
        <v>11680</v>
      </c>
      <c r="E5192" s="297">
        <v>96890.86</v>
      </c>
    </row>
    <row r="5193" spans="1:5" ht="14.4" x14ac:dyDescent="0.3">
      <c r="A5193" s="294" t="s">
        <v>5479</v>
      </c>
      <c r="B5193" s="295">
        <v>53229</v>
      </c>
      <c r="D5193" s="296" t="s">
        <v>11681</v>
      </c>
      <c r="E5193" s="297">
        <v>53229</v>
      </c>
    </row>
    <row r="5194" spans="1:5" ht="14.4" x14ac:dyDescent="0.3">
      <c r="A5194" s="294" t="s">
        <v>5480</v>
      </c>
      <c r="B5194" s="295">
        <v>10946888.029999999</v>
      </c>
      <c r="D5194" s="296" t="s">
        <v>11682</v>
      </c>
      <c r="E5194" s="297">
        <v>10946888.029999999</v>
      </c>
    </row>
    <row r="5195" spans="1:5" ht="14.4" x14ac:dyDescent="0.3">
      <c r="A5195" s="294" t="s">
        <v>5481</v>
      </c>
      <c r="B5195" s="295">
        <v>219827.83</v>
      </c>
      <c r="D5195" s="296" t="s">
        <v>11683</v>
      </c>
      <c r="E5195" s="297">
        <v>219827.83</v>
      </c>
    </row>
    <row r="5196" spans="1:5" ht="14.4" x14ac:dyDescent="0.3">
      <c r="A5196" s="294" t="s">
        <v>5482</v>
      </c>
      <c r="B5196" s="295">
        <v>2092781.72</v>
      </c>
      <c r="D5196" s="296" t="s">
        <v>11684</v>
      </c>
      <c r="E5196" s="297">
        <v>2092781.72</v>
      </c>
    </row>
    <row r="5197" spans="1:5" ht="14.4" x14ac:dyDescent="0.3">
      <c r="A5197" s="294" t="s">
        <v>5483</v>
      </c>
      <c r="B5197" s="295">
        <v>96189387.489999995</v>
      </c>
      <c r="D5197" s="296" t="s">
        <v>11685</v>
      </c>
      <c r="E5197" s="297">
        <v>96189387.489999995</v>
      </c>
    </row>
    <row r="5198" spans="1:5" ht="14.4" x14ac:dyDescent="0.3">
      <c r="A5198" s="294" t="s">
        <v>5484</v>
      </c>
      <c r="B5198" s="295">
        <v>27469.09</v>
      </c>
      <c r="D5198" s="296" t="s">
        <v>11686</v>
      </c>
      <c r="E5198" s="297">
        <v>27469.09</v>
      </c>
    </row>
    <row r="5199" spans="1:5" ht="14.4" x14ac:dyDescent="0.3">
      <c r="A5199" s="294" t="s">
        <v>5485</v>
      </c>
      <c r="B5199" s="295">
        <v>99642</v>
      </c>
      <c r="D5199" s="296" t="s">
        <v>11687</v>
      </c>
      <c r="E5199" s="297">
        <v>99642</v>
      </c>
    </row>
    <row r="5200" spans="1:5" ht="14.4" x14ac:dyDescent="0.3">
      <c r="A5200" s="294" t="s">
        <v>65387</v>
      </c>
      <c r="B5200" s="295">
        <v>0</v>
      </c>
      <c r="D5200" s="296" t="s">
        <v>66082</v>
      </c>
      <c r="E5200" s="297">
        <v>0</v>
      </c>
    </row>
    <row r="5201" spans="1:5" ht="14.4" x14ac:dyDescent="0.3">
      <c r="A5201" s="294" t="s">
        <v>5486</v>
      </c>
      <c r="B5201" s="295">
        <v>590077.55000000005</v>
      </c>
      <c r="D5201" s="296" t="s">
        <v>11688</v>
      </c>
      <c r="E5201" s="297">
        <v>590077.55000000005</v>
      </c>
    </row>
    <row r="5202" spans="1:5" ht="14.4" x14ac:dyDescent="0.3">
      <c r="A5202" s="294" t="s">
        <v>5487</v>
      </c>
      <c r="B5202" s="295">
        <v>49163.96</v>
      </c>
      <c r="D5202" s="296" t="s">
        <v>11689</v>
      </c>
      <c r="E5202" s="297">
        <v>49163.96</v>
      </c>
    </row>
    <row r="5203" spans="1:5" ht="14.4" x14ac:dyDescent="0.3">
      <c r="A5203" s="294" t="s">
        <v>5488</v>
      </c>
      <c r="B5203" s="295">
        <v>62180.480000000003</v>
      </c>
      <c r="D5203" s="296" t="s">
        <v>11690</v>
      </c>
      <c r="E5203" s="297">
        <v>62180.480000000003</v>
      </c>
    </row>
    <row r="5204" spans="1:5" ht="14.4" x14ac:dyDescent="0.3">
      <c r="A5204" s="294" t="s">
        <v>5489</v>
      </c>
      <c r="B5204" s="295">
        <v>39041.61</v>
      </c>
      <c r="D5204" s="296" t="s">
        <v>11691</v>
      </c>
      <c r="E5204" s="297">
        <v>39041.61</v>
      </c>
    </row>
    <row r="5205" spans="1:5" ht="14.4" x14ac:dyDescent="0.3">
      <c r="A5205" s="294" t="s">
        <v>5490</v>
      </c>
      <c r="B5205" s="295">
        <v>61222.05</v>
      </c>
      <c r="D5205" s="296" t="s">
        <v>11692</v>
      </c>
      <c r="E5205" s="297">
        <v>61222.05</v>
      </c>
    </row>
    <row r="5206" spans="1:5" ht="14.4" x14ac:dyDescent="0.3">
      <c r="A5206" s="294" t="s">
        <v>5497</v>
      </c>
      <c r="B5206" s="295">
        <v>3382877.29</v>
      </c>
      <c r="D5206" s="296" t="s">
        <v>11699</v>
      </c>
      <c r="E5206" s="297">
        <v>3382877.29</v>
      </c>
    </row>
    <row r="5207" spans="1:5" ht="14.4" x14ac:dyDescent="0.3">
      <c r="A5207" s="294" t="s">
        <v>5498</v>
      </c>
      <c r="B5207" s="295">
        <v>255134.97</v>
      </c>
      <c r="D5207" s="296" t="s">
        <v>11700</v>
      </c>
      <c r="E5207" s="297">
        <v>255134.97</v>
      </c>
    </row>
    <row r="5208" spans="1:5" ht="14.4" x14ac:dyDescent="0.3">
      <c r="A5208" s="294" t="s">
        <v>5491</v>
      </c>
      <c r="B5208" s="295">
        <v>611773.48</v>
      </c>
      <c r="D5208" s="296" t="s">
        <v>11693</v>
      </c>
      <c r="E5208" s="297">
        <v>611773.48</v>
      </c>
    </row>
    <row r="5209" spans="1:5" ht="14.4" x14ac:dyDescent="0.3">
      <c r="A5209" s="294" t="s">
        <v>5492</v>
      </c>
      <c r="B5209" s="295">
        <v>219825.77</v>
      </c>
      <c r="D5209" s="296" t="s">
        <v>11694</v>
      </c>
      <c r="E5209" s="297">
        <v>219825.77</v>
      </c>
    </row>
    <row r="5210" spans="1:5" ht="14.4" x14ac:dyDescent="0.3">
      <c r="A5210" s="294" t="s">
        <v>5493</v>
      </c>
      <c r="B5210" s="295">
        <v>66518.649999999994</v>
      </c>
      <c r="D5210" s="296" t="s">
        <v>11695</v>
      </c>
      <c r="E5210" s="297">
        <v>66518.649999999994</v>
      </c>
    </row>
    <row r="5211" spans="1:5" ht="14.4" x14ac:dyDescent="0.3">
      <c r="A5211" s="294" t="s">
        <v>5494</v>
      </c>
      <c r="B5211" s="295">
        <v>92552.69</v>
      </c>
      <c r="D5211" s="296" t="s">
        <v>11696</v>
      </c>
      <c r="E5211" s="297">
        <v>92552.69</v>
      </c>
    </row>
    <row r="5212" spans="1:5" ht="14.4" x14ac:dyDescent="0.3">
      <c r="A5212" s="294" t="s">
        <v>5495</v>
      </c>
      <c r="B5212" s="295">
        <v>23129.919999999998</v>
      </c>
      <c r="D5212" s="296" t="s">
        <v>11697</v>
      </c>
      <c r="E5212" s="297">
        <v>23129.919999999998</v>
      </c>
    </row>
    <row r="5213" spans="1:5" ht="14.4" x14ac:dyDescent="0.3">
      <c r="A5213" s="294" t="s">
        <v>5496</v>
      </c>
      <c r="B5213" s="295">
        <v>156189.23000000001</v>
      </c>
      <c r="D5213" s="296" t="s">
        <v>11698</v>
      </c>
      <c r="E5213" s="297">
        <v>156189.23000000001</v>
      </c>
    </row>
    <row r="5214" spans="1:5" ht="14.4" x14ac:dyDescent="0.3">
      <c r="A5214" s="294" t="s">
        <v>46391</v>
      </c>
      <c r="B5214" s="295">
        <v>79535.17</v>
      </c>
      <c r="D5214" s="296" t="s">
        <v>46495</v>
      </c>
      <c r="E5214" s="297">
        <v>79535.17</v>
      </c>
    </row>
    <row r="5215" spans="1:5" ht="14.4" x14ac:dyDescent="0.3">
      <c r="A5215" s="294" t="s">
        <v>5499</v>
      </c>
      <c r="B5215" s="295">
        <v>2931450.99</v>
      </c>
      <c r="D5215" s="296" t="s">
        <v>11701</v>
      </c>
      <c r="E5215" s="297">
        <v>2931450.99</v>
      </c>
    </row>
    <row r="5216" spans="1:5" ht="14.4" x14ac:dyDescent="0.3">
      <c r="A5216" s="294" t="s">
        <v>5500</v>
      </c>
      <c r="B5216" s="295">
        <v>66518.649999999994</v>
      </c>
      <c r="D5216" s="296" t="s">
        <v>11702</v>
      </c>
      <c r="E5216" s="297">
        <v>66518.649999999994</v>
      </c>
    </row>
    <row r="5217" spans="1:5" ht="14.4" x14ac:dyDescent="0.3">
      <c r="A5217" s="294" t="s">
        <v>5512</v>
      </c>
      <c r="B5217" s="295">
        <v>41931.67</v>
      </c>
      <c r="D5217" s="296" t="s">
        <v>11714</v>
      </c>
      <c r="E5217" s="297">
        <v>41931.67</v>
      </c>
    </row>
    <row r="5218" spans="1:5" ht="14.4" x14ac:dyDescent="0.3">
      <c r="A5218" s="294" t="s">
        <v>5501</v>
      </c>
      <c r="B5218" s="295">
        <v>2643819.7200000002</v>
      </c>
      <c r="D5218" s="296" t="s">
        <v>11703</v>
      </c>
      <c r="E5218" s="297">
        <v>2643819.7200000002</v>
      </c>
    </row>
    <row r="5219" spans="1:5" ht="14.4" x14ac:dyDescent="0.3">
      <c r="A5219" s="294" t="s">
        <v>5502</v>
      </c>
      <c r="B5219" s="295">
        <v>61959.3</v>
      </c>
      <c r="D5219" s="296" t="s">
        <v>11704</v>
      </c>
      <c r="E5219" s="297">
        <v>61959.3</v>
      </c>
    </row>
    <row r="5220" spans="1:5" ht="14.4" x14ac:dyDescent="0.3">
      <c r="A5220" s="294" t="s">
        <v>5503</v>
      </c>
      <c r="B5220" s="295">
        <v>24882032.77</v>
      </c>
      <c r="D5220" s="296" t="s">
        <v>11705</v>
      </c>
      <c r="E5220" s="297">
        <v>24882032.77</v>
      </c>
    </row>
    <row r="5221" spans="1:5" ht="14.4" x14ac:dyDescent="0.3">
      <c r="A5221" s="294" t="s">
        <v>5504</v>
      </c>
      <c r="B5221" s="295">
        <v>483053.34</v>
      </c>
      <c r="D5221" s="296" t="s">
        <v>11706</v>
      </c>
      <c r="E5221" s="297">
        <v>483053.34</v>
      </c>
    </row>
    <row r="5222" spans="1:5" ht="14.4" x14ac:dyDescent="0.3">
      <c r="A5222" s="294" t="s">
        <v>5505</v>
      </c>
      <c r="B5222" s="295">
        <v>470034.76</v>
      </c>
      <c r="D5222" s="296" t="s">
        <v>11707</v>
      </c>
      <c r="E5222" s="297">
        <v>470034.76</v>
      </c>
    </row>
    <row r="5223" spans="1:5" ht="14.4" x14ac:dyDescent="0.3">
      <c r="A5223" s="294" t="s">
        <v>5506</v>
      </c>
      <c r="B5223" s="295">
        <v>10630271.23</v>
      </c>
      <c r="D5223" s="296" t="s">
        <v>11708</v>
      </c>
      <c r="E5223" s="297">
        <v>10630271.23</v>
      </c>
    </row>
    <row r="5224" spans="1:5" ht="14.4" x14ac:dyDescent="0.3">
      <c r="A5224" s="294" t="s">
        <v>5507</v>
      </c>
      <c r="B5224" s="295">
        <v>16668562.810000001</v>
      </c>
      <c r="D5224" s="296" t="s">
        <v>11709</v>
      </c>
      <c r="E5224" s="297">
        <v>16668562.810000001</v>
      </c>
    </row>
    <row r="5225" spans="1:5" ht="14.4" x14ac:dyDescent="0.3">
      <c r="A5225" s="294" t="s">
        <v>5508</v>
      </c>
      <c r="B5225" s="295">
        <v>1603934.2</v>
      </c>
      <c r="D5225" s="296" t="s">
        <v>11710</v>
      </c>
      <c r="E5225" s="297">
        <v>1603934.2</v>
      </c>
    </row>
    <row r="5226" spans="1:5" ht="14.4" x14ac:dyDescent="0.3">
      <c r="A5226" s="294" t="s">
        <v>5509</v>
      </c>
      <c r="B5226" s="295">
        <v>163420.51999999999</v>
      </c>
      <c r="D5226" s="296" t="s">
        <v>11711</v>
      </c>
      <c r="E5226" s="297">
        <v>163420.51999999999</v>
      </c>
    </row>
    <row r="5227" spans="1:5" ht="14.4" x14ac:dyDescent="0.3">
      <c r="A5227" s="294" t="s">
        <v>5510</v>
      </c>
      <c r="B5227" s="295">
        <v>4145077.83</v>
      </c>
      <c r="D5227" s="296" t="s">
        <v>11712</v>
      </c>
      <c r="E5227" s="297">
        <v>4145077.83</v>
      </c>
    </row>
    <row r="5228" spans="1:5" ht="14.4" x14ac:dyDescent="0.3">
      <c r="A5228" s="294" t="s">
        <v>5511</v>
      </c>
      <c r="B5228" s="295">
        <v>2157864.3199999998</v>
      </c>
      <c r="D5228" s="296" t="s">
        <v>11713</v>
      </c>
      <c r="E5228" s="297">
        <v>2157864.3199999998</v>
      </c>
    </row>
    <row r="5229" spans="1:5" ht="14.4" x14ac:dyDescent="0.3">
      <c r="A5229" s="294" t="s">
        <v>5513</v>
      </c>
      <c r="B5229" s="295">
        <v>69243</v>
      </c>
      <c r="D5229" s="296" t="s">
        <v>11715</v>
      </c>
      <c r="E5229" s="297">
        <v>69243</v>
      </c>
    </row>
    <row r="5230" spans="1:5" ht="14.4" x14ac:dyDescent="0.3">
      <c r="A5230" s="294" t="s">
        <v>5514</v>
      </c>
      <c r="B5230" s="295">
        <v>57960</v>
      </c>
      <c r="D5230" s="296" t="s">
        <v>11716</v>
      </c>
      <c r="E5230" s="297">
        <v>57960</v>
      </c>
    </row>
    <row r="5231" spans="1:5" ht="14.4" x14ac:dyDescent="0.3">
      <c r="A5231" s="294" t="s">
        <v>5515</v>
      </c>
      <c r="B5231" s="295">
        <v>55242</v>
      </c>
      <c r="D5231" s="296" t="s">
        <v>11717</v>
      </c>
      <c r="E5231" s="297">
        <v>55242</v>
      </c>
    </row>
    <row r="5232" spans="1:5" ht="14.4" x14ac:dyDescent="0.3">
      <c r="A5232" s="294" t="s">
        <v>5516</v>
      </c>
      <c r="B5232" s="295">
        <v>115999</v>
      </c>
      <c r="D5232" s="296" t="s">
        <v>11718</v>
      </c>
      <c r="E5232" s="297">
        <v>115999</v>
      </c>
    </row>
    <row r="5233" spans="1:5" ht="14.4" x14ac:dyDescent="0.3">
      <c r="A5233" s="294" t="s">
        <v>5517</v>
      </c>
      <c r="B5233" s="295">
        <v>108000</v>
      </c>
      <c r="D5233" s="296" t="s">
        <v>11719</v>
      </c>
      <c r="E5233" s="297">
        <v>108000</v>
      </c>
    </row>
    <row r="5234" spans="1:5" ht="14.4" x14ac:dyDescent="0.3">
      <c r="A5234" s="294" t="s">
        <v>5518</v>
      </c>
      <c r="B5234" s="295">
        <v>92520</v>
      </c>
      <c r="D5234" s="296" t="s">
        <v>11720</v>
      </c>
      <c r="E5234" s="297">
        <v>92520</v>
      </c>
    </row>
    <row r="5235" spans="1:5" ht="14.4" x14ac:dyDescent="0.3">
      <c r="A5235" s="294" t="s">
        <v>5519</v>
      </c>
      <c r="B5235" s="295">
        <v>49860</v>
      </c>
      <c r="D5235" s="296" t="s">
        <v>11721</v>
      </c>
      <c r="E5235" s="297">
        <v>49860</v>
      </c>
    </row>
    <row r="5236" spans="1:5" ht="14.4" x14ac:dyDescent="0.3">
      <c r="A5236" s="294" t="s">
        <v>5520</v>
      </c>
      <c r="B5236" s="295">
        <v>7380</v>
      </c>
      <c r="D5236" s="296" t="s">
        <v>11722</v>
      </c>
      <c r="E5236" s="297">
        <v>7380</v>
      </c>
    </row>
    <row r="5237" spans="1:5" ht="14.4" x14ac:dyDescent="0.3">
      <c r="A5237" s="294" t="s">
        <v>5521</v>
      </c>
      <c r="B5237" s="295">
        <v>25327</v>
      </c>
      <c r="D5237" s="296" t="s">
        <v>11723</v>
      </c>
      <c r="E5237" s="297">
        <v>25327</v>
      </c>
    </row>
    <row r="5238" spans="1:5" ht="14.4" x14ac:dyDescent="0.3">
      <c r="A5238" s="294" t="s">
        <v>5522</v>
      </c>
      <c r="B5238" s="295">
        <v>105840</v>
      </c>
      <c r="D5238" s="296" t="s">
        <v>11724</v>
      </c>
      <c r="E5238" s="297">
        <v>105840</v>
      </c>
    </row>
    <row r="5239" spans="1:5" ht="14.4" x14ac:dyDescent="0.3">
      <c r="A5239" s="294" t="s">
        <v>5523</v>
      </c>
      <c r="B5239" s="295">
        <v>151745.85</v>
      </c>
      <c r="D5239" s="296" t="s">
        <v>11725</v>
      </c>
      <c r="E5239" s="297">
        <v>151745.85</v>
      </c>
    </row>
    <row r="5240" spans="1:5" ht="14.4" x14ac:dyDescent="0.3">
      <c r="A5240" s="294" t="s">
        <v>5524</v>
      </c>
      <c r="B5240" s="295">
        <v>791</v>
      </c>
      <c r="D5240" s="296" t="s">
        <v>11726</v>
      </c>
      <c r="E5240" s="297">
        <v>791</v>
      </c>
    </row>
    <row r="5241" spans="1:5" ht="14.4" x14ac:dyDescent="0.3">
      <c r="A5241" s="294" t="s">
        <v>5525</v>
      </c>
      <c r="B5241" s="295">
        <v>183960</v>
      </c>
      <c r="D5241" s="296" t="s">
        <v>11727</v>
      </c>
      <c r="E5241" s="297">
        <v>183960</v>
      </c>
    </row>
    <row r="5242" spans="1:5" ht="14.4" x14ac:dyDescent="0.3">
      <c r="A5242" s="294" t="s">
        <v>5526</v>
      </c>
      <c r="B5242" s="295">
        <v>81000</v>
      </c>
      <c r="D5242" s="296" t="s">
        <v>11728</v>
      </c>
      <c r="E5242" s="297">
        <v>81000</v>
      </c>
    </row>
    <row r="5243" spans="1:5" ht="14.4" x14ac:dyDescent="0.3">
      <c r="A5243" s="294" t="s">
        <v>5527</v>
      </c>
      <c r="B5243" s="295">
        <v>186559</v>
      </c>
      <c r="D5243" s="296" t="s">
        <v>11729</v>
      </c>
      <c r="E5243" s="297">
        <v>186559</v>
      </c>
    </row>
    <row r="5244" spans="1:5" ht="14.4" x14ac:dyDescent="0.3">
      <c r="A5244" s="294" t="s">
        <v>5528</v>
      </c>
      <c r="B5244" s="295">
        <v>64080</v>
      </c>
      <c r="D5244" s="296" t="s">
        <v>11730</v>
      </c>
      <c r="E5244" s="297">
        <v>64080</v>
      </c>
    </row>
    <row r="5245" spans="1:5" ht="14.4" x14ac:dyDescent="0.3">
      <c r="A5245" s="294" t="s">
        <v>5529</v>
      </c>
      <c r="B5245" s="295">
        <v>121559</v>
      </c>
      <c r="D5245" s="296" t="s">
        <v>11731</v>
      </c>
      <c r="E5245" s="297">
        <v>121559</v>
      </c>
    </row>
    <row r="5246" spans="1:5" ht="14.4" x14ac:dyDescent="0.3">
      <c r="A5246" s="294" t="s">
        <v>5530</v>
      </c>
      <c r="B5246" s="295">
        <v>132480</v>
      </c>
      <c r="D5246" s="296" t="s">
        <v>11732</v>
      </c>
      <c r="E5246" s="297">
        <v>132480</v>
      </c>
    </row>
    <row r="5247" spans="1:5" ht="14.4" x14ac:dyDescent="0.3">
      <c r="A5247" s="294" t="s">
        <v>5531</v>
      </c>
      <c r="B5247" s="295">
        <v>77810.52</v>
      </c>
      <c r="D5247" s="296" t="s">
        <v>11733</v>
      </c>
      <c r="E5247" s="297">
        <v>77810.52</v>
      </c>
    </row>
    <row r="5248" spans="1:5" ht="14.4" x14ac:dyDescent="0.3">
      <c r="A5248" s="294" t="s">
        <v>5532</v>
      </c>
      <c r="B5248" s="295">
        <v>235800</v>
      </c>
      <c r="D5248" s="296" t="s">
        <v>11734</v>
      </c>
      <c r="E5248" s="297">
        <v>235800</v>
      </c>
    </row>
    <row r="5249" spans="1:5" ht="14.4" x14ac:dyDescent="0.3">
      <c r="A5249" s="294" t="s">
        <v>5533</v>
      </c>
      <c r="B5249" s="295">
        <v>90950</v>
      </c>
      <c r="D5249" s="296" t="s">
        <v>11735</v>
      </c>
      <c r="E5249" s="297">
        <v>90950</v>
      </c>
    </row>
    <row r="5250" spans="1:5" ht="14.4" x14ac:dyDescent="0.3">
      <c r="A5250" s="294" t="s">
        <v>5534</v>
      </c>
      <c r="B5250" s="295">
        <v>61560</v>
      </c>
      <c r="D5250" s="296" t="s">
        <v>11736</v>
      </c>
      <c r="E5250" s="297">
        <v>61560</v>
      </c>
    </row>
    <row r="5251" spans="1:5" ht="14.4" x14ac:dyDescent="0.3">
      <c r="A5251" s="294" t="s">
        <v>5535</v>
      </c>
      <c r="B5251" s="295">
        <v>65136.2</v>
      </c>
      <c r="D5251" s="296" t="s">
        <v>11737</v>
      </c>
      <c r="E5251" s="297">
        <v>65136.2</v>
      </c>
    </row>
    <row r="5252" spans="1:5" ht="14.4" x14ac:dyDescent="0.3">
      <c r="A5252" s="294" t="s">
        <v>5536</v>
      </c>
      <c r="B5252" s="295">
        <v>40037.94</v>
      </c>
      <c r="D5252" s="296" t="s">
        <v>11738</v>
      </c>
      <c r="E5252" s="297">
        <v>40037.94</v>
      </c>
    </row>
    <row r="5253" spans="1:5" ht="14.4" x14ac:dyDescent="0.3">
      <c r="A5253" s="294" t="s">
        <v>5537</v>
      </c>
      <c r="B5253" s="295">
        <v>36900</v>
      </c>
      <c r="D5253" s="296" t="s">
        <v>11739</v>
      </c>
      <c r="E5253" s="297">
        <v>36900</v>
      </c>
    </row>
    <row r="5254" spans="1:5" ht="14.4" x14ac:dyDescent="0.3">
      <c r="A5254" s="294" t="s">
        <v>5538</v>
      </c>
      <c r="B5254" s="295">
        <v>4378</v>
      </c>
      <c r="D5254" s="296" t="s">
        <v>11740</v>
      </c>
      <c r="E5254" s="297">
        <v>4378</v>
      </c>
    </row>
    <row r="5255" spans="1:5" ht="14.4" x14ac:dyDescent="0.3">
      <c r="A5255" s="294" t="s">
        <v>5539</v>
      </c>
      <c r="B5255" s="295">
        <v>340200</v>
      </c>
      <c r="D5255" s="296" t="s">
        <v>11741</v>
      </c>
      <c r="E5255" s="297">
        <v>340200</v>
      </c>
    </row>
    <row r="5256" spans="1:5" ht="14.4" x14ac:dyDescent="0.3">
      <c r="A5256" s="294" t="s">
        <v>5540</v>
      </c>
      <c r="B5256" s="295">
        <v>213893</v>
      </c>
      <c r="D5256" s="296" t="s">
        <v>11742</v>
      </c>
      <c r="E5256" s="297">
        <v>213893</v>
      </c>
    </row>
    <row r="5257" spans="1:5" ht="14.4" x14ac:dyDescent="0.3">
      <c r="A5257" s="294" t="s">
        <v>5541</v>
      </c>
      <c r="B5257" s="295">
        <v>42660</v>
      </c>
      <c r="D5257" s="296" t="s">
        <v>11743</v>
      </c>
      <c r="E5257" s="297">
        <v>42660</v>
      </c>
    </row>
    <row r="5258" spans="1:5" ht="14.4" x14ac:dyDescent="0.3">
      <c r="A5258" s="294" t="s">
        <v>5542</v>
      </c>
      <c r="B5258" s="295">
        <v>7768</v>
      </c>
      <c r="D5258" s="296" t="s">
        <v>11744</v>
      </c>
      <c r="E5258" s="297">
        <v>7768</v>
      </c>
    </row>
    <row r="5259" spans="1:5" ht="14.4" x14ac:dyDescent="0.3">
      <c r="A5259" s="294" t="s">
        <v>5543</v>
      </c>
      <c r="B5259" s="295">
        <v>63424</v>
      </c>
      <c r="D5259" s="296" t="s">
        <v>11745</v>
      </c>
      <c r="E5259" s="297">
        <v>63424</v>
      </c>
    </row>
    <row r="5260" spans="1:5" ht="14.4" x14ac:dyDescent="0.3">
      <c r="A5260" s="294" t="s">
        <v>5544</v>
      </c>
      <c r="B5260" s="295">
        <v>42881</v>
      </c>
      <c r="D5260" s="296" t="s">
        <v>11746</v>
      </c>
      <c r="E5260" s="297">
        <v>42881</v>
      </c>
    </row>
    <row r="5261" spans="1:5" ht="14.4" x14ac:dyDescent="0.3">
      <c r="A5261" s="294" t="s">
        <v>5545</v>
      </c>
      <c r="B5261" s="295">
        <v>239500</v>
      </c>
      <c r="D5261" s="296" t="s">
        <v>11747</v>
      </c>
      <c r="E5261" s="297">
        <v>239500</v>
      </c>
    </row>
    <row r="5262" spans="1:5" ht="14.4" x14ac:dyDescent="0.3">
      <c r="A5262" s="294" t="s">
        <v>65388</v>
      </c>
      <c r="B5262" s="295">
        <v>3640</v>
      </c>
      <c r="D5262" s="296" t="s">
        <v>11748</v>
      </c>
      <c r="E5262" s="297">
        <v>3640</v>
      </c>
    </row>
    <row r="5263" spans="1:5" ht="14.4" x14ac:dyDescent="0.3">
      <c r="A5263" s="294" t="s">
        <v>5546</v>
      </c>
      <c r="B5263" s="295">
        <v>399600</v>
      </c>
      <c r="D5263" s="296" t="s">
        <v>11749</v>
      </c>
      <c r="E5263" s="297">
        <v>399600</v>
      </c>
    </row>
    <row r="5264" spans="1:5" ht="14.4" x14ac:dyDescent="0.3">
      <c r="A5264" s="294" t="s">
        <v>5547</v>
      </c>
      <c r="B5264" s="295">
        <v>71640</v>
      </c>
      <c r="D5264" s="296" t="s">
        <v>11750</v>
      </c>
      <c r="E5264" s="297">
        <v>71640</v>
      </c>
    </row>
    <row r="5265" spans="1:5" ht="14.4" x14ac:dyDescent="0.3">
      <c r="A5265" s="294" t="s">
        <v>5548</v>
      </c>
      <c r="B5265" s="295">
        <v>7906.86</v>
      </c>
      <c r="D5265" s="296" t="s">
        <v>11751</v>
      </c>
      <c r="E5265" s="297">
        <v>7906.86</v>
      </c>
    </row>
    <row r="5266" spans="1:5" ht="14.4" x14ac:dyDescent="0.3">
      <c r="A5266" s="294" t="s">
        <v>5549</v>
      </c>
      <c r="B5266" s="295">
        <v>256140</v>
      </c>
      <c r="D5266" s="296" t="s">
        <v>11752</v>
      </c>
      <c r="E5266" s="297">
        <v>256140</v>
      </c>
    </row>
    <row r="5267" spans="1:5" ht="14.4" x14ac:dyDescent="0.3">
      <c r="A5267" s="294" t="s">
        <v>5550</v>
      </c>
      <c r="B5267" s="295">
        <v>97964</v>
      </c>
      <c r="D5267" s="296" t="s">
        <v>11753</v>
      </c>
      <c r="E5267" s="297">
        <v>97964</v>
      </c>
    </row>
    <row r="5268" spans="1:5" ht="14.4" x14ac:dyDescent="0.3">
      <c r="A5268" s="294" t="s">
        <v>5551</v>
      </c>
      <c r="B5268" s="295">
        <v>216900</v>
      </c>
      <c r="D5268" s="296" t="s">
        <v>11754</v>
      </c>
      <c r="E5268" s="297">
        <v>216900</v>
      </c>
    </row>
    <row r="5269" spans="1:5" ht="14.4" x14ac:dyDescent="0.3">
      <c r="A5269" s="294" t="s">
        <v>5552</v>
      </c>
      <c r="B5269" s="295">
        <v>284940</v>
      </c>
      <c r="D5269" s="296" t="s">
        <v>11755</v>
      </c>
      <c r="E5269" s="297">
        <v>284940</v>
      </c>
    </row>
    <row r="5270" spans="1:5" ht="14.4" x14ac:dyDescent="0.3">
      <c r="A5270" s="294" t="s">
        <v>5553</v>
      </c>
      <c r="B5270" s="295">
        <v>53319</v>
      </c>
      <c r="D5270" s="296" t="s">
        <v>11756</v>
      </c>
      <c r="E5270" s="297">
        <v>53319</v>
      </c>
    </row>
    <row r="5271" spans="1:5" ht="14.4" x14ac:dyDescent="0.3">
      <c r="A5271" s="294" t="s">
        <v>5554</v>
      </c>
      <c r="B5271" s="295">
        <v>35534.78</v>
      </c>
      <c r="D5271" s="296" t="s">
        <v>11757</v>
      </c>
      <c r="E5271" s="297">
        <v>35534.78</v>
      </c>
    </row>
    <row r="5272" spans="1:5" ht="14.4" x14ac:dyDescent="0.3">
      <c r="A5272" s="294" t="s">
        <v>5555</v>
      </c>
      <c r="B5272" s="295">
        <v>92755</v>
      </c>
      <c r="D5272" s="296" t="s">
        <v>11758</v>
      </c>
      <c r="E5272" s="297">
        <v>92755</v>
      </c>
    </row>
    <row r="5273" spans="1:5" ht="14.4" x14ac:dyDescent="0.3">
      <c r="A5273" s="294" t="s">
        <v>5556</v>
      </c>
      <c r="B5273" s="295">
        <v>44100</v>
      </c>
      <c r="D5273" s="296" t="s">
        <v>11759</v>
      </c>
      <c r="E5273" s="297">
        <v>44100</v>
      </c>
    </row>
    <row r="5274" spans="1:5" ht="14.4" x14ac:dyDescent="0.3">
      <c r="A5274" s="294" t="s">
        <v>5557</v>
      </c>
      <c r="B5274" s="295">
        <v>69164.66</v>
      </c>
      <c r="D5274" s="296" t="s">
        <v>11760</v>
      </c>
      <c r="E5274" s="297">
        <v>69164.66</v>
      </c>
    </row>
    <row r="5275" spans="1:5" ht="14.4" x14ac:dyDescent="0.3">
      <c r="A5275" s="294" t="s">
        <v>5558</v>
      </c>
      <c r="B5275" s="295">
        <v>84960</v>
      </c>
      <c r="D5275" s="296" t="s">
        <v>11761</v>
      </c>
      <c r="E5275" s="297">
        <v>84960</v>
      </c>
    </row>
    <row r="5276" spans="1:5" ht="14.4" x14ac:dyDescent="0.3">
      <c r="A5276" s="294" t="s">
        <v>5559</v>
      </c>
      <c r="B5276" s="295">
        <v>25920</v>
      </c>
      <c r="D5276" s="296" t="s">
        <v>11762</v>
      </c>
      <c r="E5276" s="297">
        <v>25920</v>
      </c>
    </row>
    <row r="5277" spans="1:5" ht="14.4" x14ac:dyDescent="0.3">
      <c r="A5277" s="294" t="s">
        <v>5560</v>
      </c>
      <c r="B5277" s="295">
        <v>40500</v>
      </c>
      <c r="D5277" s="296" t="s">
        <v>11763</v>
      </c>
      <c r="E5277" s="297">
        <v>40500</v>
      </c>
    </row>
    <row r="5278" spans="1:5" ht="14.4" x14ac:dyDescent="0.3">
      <c r="A5278" s="294" t="s">
        <v>5561</v>
      </c>
      <c r="B5278" s="295">
        <v>127080</v>
      </c>
      <c r="D5278" s="296" t="s">
        <v>11764</v>
      </c>
      <c r="E5278" s="297">
        <v>127080</v>
      </c>
    </row>
    <row r="5279" spans="1:5" ht="14.4" x14ac:dyDescent="0.3">
      <c r="A5279" s="294" t="s">
        <v>5562</v>
      </c>
      <c r="B5279" s="295">
        <v>147600</v>
      </c>
      <c r="D5279" s="296" t="s">
        <v>11765</v>
      </c>
      <c r="E5279" s="297">
        <v>147600</v>
      </c>
    </row>
    <row r="5280" spans="1:5" ht="14.4" x14ac:dyDescent="0.3">
      <c r="A5280" s="294" t="s">
        <v>5563</v>
      </c>
      <c r="B5280" s="295">
        <v>67500</v>
      </c>
      <c r="D5280" s="296" t="s">
        <v>11766</v>
      </c>
      <c r="E5280" s="297">
        <v>67500</v>
      </c>
    </row>
    <row r="5281" spans="1:5" ht="14.4" x14ac:dyDescent="0.3">
      <c r="A5281" s="294" t="s">
        <v>5564</v>
      </c>
      <c r="B5281" s="295">
        <v>29053</v>
      </c>
      <c r="D5281" s="296" t="s">
        <v>11767</v>
      </c>
      <c r="E5281" s="297">
        <v>29053</v>
      </c>
    </row>
    <row r="5282" spans="1:5" ht="14.4" x14ac:dyDescent="0.3">
      <c r="A5282" s="294" t="s">
        <v>5565</v>
      </c>
      <c r="B5282" s="295">
        <v>132300</v>
      </c>
      <c r="D5282" s="296" t="s">
        <v>11768</v>
      </c>
      <c r="E5282" s="297">
        <v>132300</v>
      </c>
    </row>
    <row r="5283" spans="1:5" ht="14.4" x14ac:dyDescent="0.3">
      <c r="A5283" s="294" t="s">
        <v>5566</v>
      </c>
      <c r="B5283" s="295">
        <v>39240</v>
      </c>
      <c r="D5283" s="296" t="s">
        <v>11769</v>
      </c>
      <c r="E5283" s="297">
        <v>39240</v>
      </c>
    </row>
    <row r="5284" spans="1:5" ht="14.4" x14ac:dyDescent="0.3">
      <c r="A5284" s="294" t="s">
        <v>5567</v>
      </c>
      <c r="B5284" s="295">
        <v>102060</v>
      </c>
      <c r="D5284" s="296" t="s">
        <v>11770</v>
      </c>
      <c r="E5284" s="297">
        <v>102060</v>
      </c>
    </row>
    <row r="5285" spans="1:5" ht="14.4" x14ac:dyDescent="0.3">
      <c r="A5285" s="294" t="s">
        <v>5568</v>
      </c>
      <c r="B5285" s="295">
        <v>148140</v>
      </c>
      <c r="D5285" s="296" t="s">
        <v>11771</v>
      </c>
      <c r="E5285" s="297">
        <v>148140</v>
      </c>
    </row>
    <row r="5286" spans="1:5" ht="14.4" x14ac:dyDescent="0.3">
      <c r="A5286" s="294" t="s">
        <v>5569</v>
      </c>
      <c r="B5286" s="295">
        <v>144750.97</v>
      </c>
      <c r="D5286" s="296" t="s">
        <v>11772</v>
      </c>
      <c r="E5286" s="297">
        <v>144750.97</v>
      </c>
    </row>
    <row r="5287" spans="1:5" ht="14.4" x14ac:dyDescent="0.3">
      <c r="A5287" s="294" t="s">
        <v>5570</v>
      </c>
      <c r="B5287" s="295">
        <v>357474.61</v>
      </c>
      <c r="D5287" s="296" t="s">
        <v>11773</v>
      </c>
      <c r="E5287" s="297">
        <v>357474.61</v>
      </c>
    </row>
    <row r="5288" spans="1:5" ht="14.4" x14ac:dyDescent="0.3">
      <c r="A5288" s="294" t="s">
        <v>5571</v>
      </c>
      <c r="B5288" s="295">
        <v>101700</v>
      </c>
      <c r="D5288" s="296" t="s">
        <v>11774</v>
      </c>
      <c r="E5288" s="297">
        <v>101700</v>
      </c>
    </row>
    <row r="5289" spans="1:5" ht="14.4" x14ac:dyDescent="0.3">
      <c r="A5289" s="294" t="s">
        <v>5572</v>
      </c>
      <c r="B5289" s="295">
        <v>55837</v>
      </c>
      <c r="D5289" s="296" t="s">
        <v>11775</v>
      </c>
      <c r="E5289" s="297">
        <v>55837</v>
      </c>
    </row>
    <row r="5290" spans="1:5" ht="14.4" x14ac:dyDescent="0.3">
      <c r="A5290" s="294" t="s">
        <v>5573</v>
      </c>
      <c r="B5290" s="295">
        <v>73440</v>
      </c>
      <c r="D5290" s="296" t="s">
        <v>11776</v>
      </c>
      <c r="E5290" s="297">
        <v>73440</v>
      </c>
    </row>
    <row r="5291" spans="1:5" ht="14.4" x14ac:dyDescent="0.3">
      <c r="A5291" s="294" t="s">
        <v>5574</v>
      </c>
      <c r="B5291" s="295">
        <v>110880</v>
      </c>
      <c r="D5291" s="296" t="s">
        <v>11777</v>
      </c>
      <c r="E5291" s="297">
        <v>110880</v>
      </c>
    </row>
    <row r="5292" spans="1:5" ht="14.4" x14ac:dyDescent="0.3">
      <c r="A5292" s="294" t="s">
        <v>5575</v>
      </c>
      <c r="B5292" s="295">
        <v>299700</v>
      </c>
      <c r="D5292" s="296" t="s">
        <v>11778</v>
      </c>
      <c r="E5292" s="297">
        <v>299700</v>
      </c>
    </row>
    <row r="5293" spans="1:5" ht="14.4" x14ac:dyDescent="0.3">
      <c r="A5293" s="294" t="s">
        <v>5576</v>
      </c>
      <c r="B5293" s="295">
        <v>119227</v>
      </c>
      <c r="D5293" s="296" t="s">
        <v>11779</v>
      </c>
      <c r="E5293" s="297">
        <v>119227</v>
      </c>
    </row>
    <row r="5294" spans="1:5" ht="14.4" x14ac:dyDescent="0.3">
      <c r="A5294" s="294" t="s">
        <v>65389</v>
      </c>
      <c r="B5294" s="295">
        <v>0</v>
      </c>
      <c r="D5294" s="296" t="s">
        <v>66083</v>
      </c>
      <c r="E5294" s="297">
        <v>0</v>
      </c>
    </row>
    <row r="5295" spans="1:5" ht="14.4" x14ac:dyDescent="0.3">
      <c r="A5295" s="294" t="s">
        <v>5577</v>
      </c>
      <c r="B5295" s="295">
        <v>25920</v>
      </c>
      <c r="D5295" s="296" t="s">
        <v>11780</v>
      </c>
      <c r="E5295" s="297">
        <v>25920</v>
      </c>
    </row>
    <row r="5296" spans="1:5" ht="14.4" x14ac:dyDescent="0.3">
      <c r="A5296" s="294" t="s">
        <v>5578</v>
      </c>
      <c r="B5296" s="295">
        <v>156600</v>
      </c>
      <c r="D5296" s="296" t="s">
        <v>11781</v>
      </c>
      <c r="E5296" s="297">
        <v>156600</v>
      </c>
    </row>
    <row r="5297" spans="1:5" ht="14.4" x14ac:dyDescent="0.3">
      <c r="A5297" s="294" t="s">
        <v>5579</v>
      </c>
      <c r="B5297" s="295">
        <v>50263.360000000001</v>
      </c>
      <c r="D5297" s="296" t="s">
        <v>11782</v>
      </c>
      <c r="E5297" s="297">
        <v>50263.360000000001</v>
      </c>
    </row>
    <row r="5298" spans="1:5" ht="14.4" x14ac:dyDescent="0.3">
      <c r="A5298" s="294" t="s">
        <v>5580</v>
      </c>
      <c r="B5298" s="295">
        <v>100800</v>
      </c>
      <c r="D5298" s="296" t="s">
        <v>11783</v>
      </c>
      <c r="E5298" s="297">
        <v>100800</v>
      </c>
    </row>
    <row r="5299" spans="1:5" ht="14.4" x14ac:dyDescent="0.3">
      <c r="A5299" s="294" t="s">
        <v>5581</v>
      </c>
      <c r="B5299" s="295">
        <v>109136</v>
      </c>
      <c r="D5299" s="296" t="s">
        <v>11784</v>
      </c>
      <c r="E5299" s="297">
        <v>109136</v>
      </c>
    </row>
    <row r="5300" spans="1:5" ht="14.4" x14ac:dyDescent="0.3">
      <c r="A5300" s="294" t="s">
        <v>5582</v>
      </c>
      <c r="B5300" s="295">
        <v>67320</v>
      </c>
      <c r="D5300" s="296" t="s">
        <v>11785</v>
      </c>
      <c r="E5300" s="297">
        <v>67320</v>
      </c>
    </row>
    <row r="5301" spans="1:5" ht="14.4" x14ac:dyDescent="0.3">
      <c r="A5301" s="294" t="s">
        <v>5583</v>
      </c>
      <c r="B5301" s="295">
        <v>95876.51</v>
      </c>
      <c r="D5301" s="296" t="s">
        <v>11786</v>
      </c>
      <c r="E5301" s="297">
        <v>95876.51</v>
      </c>
    </row>
    <row r="5302" spans="1:5" ht="14.4" x14ac:dyDescent="0.3">
      <c r="A5302" s="294" t="s">
        <v>5584</v>
      </c>
      <c r="B5302" s="295">
        <v>77242.38</v>
      </c>
      <c r="D5302" s="296" t="s">
        <v>11787</v>
      </c>
      <c r="E5302" s="297">
        <v>77242.38</v>
      </c>
    </row>
    <row r="5303" spans="1:5" ht="14.4" x14ac:dyDescent="0.3">
      <c r="A5303" s="294" t="s">
        <v>5585</v>
      </c>
      <c r="B5303" s="295">
        <v>133200</v>
      </c>
      <c r="D5303" s="296" t="s">
        <v>11788</v>
      </c>
      <c r="E5303" s="297">
        <v>133200</v>
      </c>
    </row>
    <row r="5304" spans="1:5" ht="14.4" x14ac:dyDescent="0.3">
      <c r="A5304" s="294" t="s">
        <v>5586</v>
      </c>
      <c r="B5304" s="295">
        <v>137880</v>
      </c>
      <c r="D5304" s="296" t="s">
        <v>11789</v>
      </c>
      <c r="E5304" s="297">
        <v>137880</v>
      </c>
    </row>
    <row r="5305" spans="1:5" ht="14.4" x14ac:dyDescent="0.3">
      <c r="A5305" s="294" t="s">
        <v>5587</v>
      </c>
      <c r="B5305" s="295">
        <v>148859.99</v>
      </c>
      <c r="D5305" s="296" t="s">
        <v>11790</v>
      </c>
      <c r="E5305" s="297">
        <v>148859.99</v>
      </c>
    </row>
    <row r="5306" spans="1:5" ht="14.4" x14ac:dyDescent="0.3">
      <c r="A5306" s="294" t="s">
        <v>5588</v>
      </c>
      <c r="B5306" s="295">
        <v>66477</v>
      </c>
      <c r="D5306" s="296" t="s">
        <v>11791</v>
      </c>
      <c r="E5306" s="297">
        <v>66477</v>
      </c>
    </row>
    <row r="5307" spans="1:5" ht="14.4" x14ac:dyDescent="0.3">
      <c r="A5307" s="294" t="s">
        <v>5589</v>
      </c>
      <c r="B5307" s="295">
        <v>32435</v>
      </c>
      <c r="D5307" s="296" t="s">
        <v>11792</v>
      </c>
      <c r="E5307" s="297">
        <v>32435</v>
      </c>
    </row>
    <row r="5308" spans="1:5" ht="14.4" x14ac:dyDescent="0.3">
      <c r="A5308" s="294" t="s">
        <v>5590</v>
      </c>
      <c r="B5308" s="295">
        <v>12880</v>
      </c>
      <c r="D5308" s="296" t="s">
        <v>11793</v>
      </c>
      <c r="E5308" s="297">
        <v>12880</v>
      </c>
    </row>
    <row r="5309" spans="1:5" ht="14.4" x14ac:dyDescent="0.3">
      <c r="A5309" s="294" t="s">
        <v>12415</v>
      </c>
      <c r="B5309" s="295">
        <v>15882</v>
      </c>
      <c r="D5309" s="296" t="s">
        <v>12636</v>
      </c>
      <c r="E5309" s="297">
        <v>15882</v>
      </c>
    </row>
    <row r="5310" spans="1:5" ht="14.4" x14ac:dyDescent="0.3">
      <c r="A5310" s="294" t="s">
        <v>65390</v>
      </c>
      <c r="B5310" s="295">
        <v>0</v>
      </c>
      <c r="D5310" s="296" t="s">
        <v>12637</v>
      </c>
      <c r="E5310" s="297">
        <v>0</v>
      </c>
    </row>
    <row r="5311" spans="1:5" ht="14.4" x14ac:dyDescent="0.3">
      <c r="A5311" s="294" t="s">
        <v>65391</v>
      </c>
      <c r="B5311" s="295">
        <v>59223</v>
      </c>
      <c r="D5311" s="296" t="s">
        <v>12533</v>
      </c>
      <c r="E5311" s="297">
        <v>59223</v>
      </c>
    </row>
    <row r="5312" spans="1:5" ht="14.4" x14ac:dyDescent="0.3">
      <c r="A5312" s="294" t="s">
        <v>12416</v>
      </c>
      <c r="B5312" s="295">
        <v>4184</v>
      </c>
      <c r="D5312" s="296" t="s">
        <v>12638</v>
      </c>
      <c r="E5312" s="297">
        <v>4184</v>
      </c>
    </row>
    <row r="5313" spans="1:5" ht="14.4" x14ac:dyDescent="0.3">
      <c r="A5313" s="294" t="s">
        <v>12417</v>
      </c>
      <c r="B5313" s="295">
        <v>2159</v>
      </c>
      <c r="D5313" s="296" t="s">
        <v>12639</v>
      </c>
      <c r="E5313" s="297">
        <v>2159</v>
      </c>
    </row>
    <row r="5314" spans="1:5" ht="14.4" x14ac:dyDescent="0.3">
      <c r="A5314" s="294" t="s">
        <v>12321</v>
      </c>
      <c r="B5314" s="295">
        <v>30913.97</v>
      </c>
      <c r="D5314" s="296" t="s">
        <v>12534</v>
      </c>
      <c r="E5314" s="297">
        <v>30913.97</v>
      </c>
    </row>
    <row r="5315" spans="1:5" ht="14.4" x14ac:dyDescent="0.3">
      <c r="A5315" s="294" t="s">
        <v>12322</v>
      </c>
      <c r="B5315" s="295">
        <v>20161</v>
      </c>
      <c r="D5315" s="296" t="s">
        <v>12535</v>
      </c>
      <c r="E5315" s="297">
        <v>20161</v>
      </c>
    </row>
    <row r="5316" spans="1:5" ht="14.4" x14ac:dyDescent="0.3">
      <c r="A5316" s="294" t="s">
        <v>12323</v>
      </c>
      <c r="B5316" s="295">
        <v>18817</v>
      </c>
      <c r="D5316" s="296" t="s">
        <v>12536</v>
      </c>
      <c r="E5316" s="297">
        <v>18817</v>
      </c>
    </row>
    <row r="5317" spans="1:5" ht="14.4" x14ac:dyDescent="0.3">
      <c r="A5317" s="294" t="s">
        <v>65392</v>
      </c>
      <c r="B5317" s="295">
        <v>12000</v>
      </c>
      <c r="D5317" s="296" t="s">
        <v>12537</v>
      </c>
      <c r="E5317" s="297">
        <v>12000</v>
      </c>
    </row>
    <row r="5318" spans="1:5" ht="14.4" x14ac:dyDescent="0.3">
      <c r="A5318" s="294" t="s">
        <v>12324</v>
      </c>
      <c r="B5318" s="295">
        <v>40323</v>
      </c>
      <c r="D5318" s="296" t="s">
        <v>12538</v>
      </c>
      <c r="E5318" s="297">
        <v>40323</v>
      </c>
    </row>
    <row r="5319" spans="1:5" ht="14.4" x14ac:dyDescent="0.3">
      <c r="A5319" s="294" t="s">
        <v>12418</v>
      </c>
      <c r="B5319" s="295">
        <v>720</v>
      </c>
      <c r="D5319" s="296" t="s">
        <v>12640</v>
      </c>
      <c r="E5319" s="297">
        <v>720</v>
      </c>
    </row>
    <row r="5320" spans="1:5" ht="14.4" x14ac:dyDescent="0.3">
      <c r="A5320" s="294" t="s">
        <v>12325</v>
      </c>
      <c r="B5320" s="295">
        <v>13441</v>
      </c>
      <c r="D5320" s="296" t="s">
        <v>12539</v>
      </c>
      <c r="E5320" s="297">
        <v>13441</v>
      </c>
    </row>
    <row r="5321" spans="1:5" ht="14.4" x14ac:dyDescent="0.3">
      <c r="A5321" s="294" t="s">
        <v>65393</v>
      </c>
      <c r="B5321" s="295">
        <v>0</v>
      </c>
      <c r="D5321" s="296" t="s">
        <v>66084</v>
      </c>
      <c r="E5321" s="297">
        <v>0</v>
      </c>
    </row>
    <row r="5322" spans="1:5" ht="14.4" x14ac:dyDescent="0.3">
      <c r="A5322" s="294" t="s">
        <v>12326</v>
      </c>
      <c r="B5322" s="295">
        <v>8775</v>
      </c>
      <c r="D5322" s="296" t="s">
        <v>12540</v>
      </c>
      <c r="E5322" s="297">
        <v>8775</v>
      </c>
    </row>
    <row r="5323" spans="1:5" ht="14.4" x14ac:dyDescent="0.3">
      <c r="A5323" s="294" t="s">
        <v>12419</v>
      </c>
      <c r="B5323" s="295">
        <v>4057</v>
      </c>
      <c r="D5323" s="296" t="s">
        <v>12641</v>
      </c>
      <c r="E5323" s="297">
        <v>4057</v>
      </c>
    </row>
    <row r="5324" spans="1:5" ht="14.4" x14ac:dyDescent="0.3">
      <c r="A5324" s="294" t="s">
        <v>12327</v>
      </c>
      <c r="B5324" s="295">
        <v>81989</v>
      </c>
      <c r="D5324" s="296" t="s">
        <v>12541</v>
      </c>
      <c r="E5324" s="297">
        <v>81989</v>
      </c>
    </row>
    <row r="5325" spans="1:5" ht="14.4" x14ac:dyDescent="0.3">
      <c r="A5325" s="294" t="s">
        <v>12420</v>
      </c>
      <c r="B5325" s="295">
        <v>6631</v>
      </c>
      <c r="D5325" s="296" t="s">
        <v>12642</v>
      </c>
      <c r="E5325" s="297">
        <v>6631</v>
      </c>
    </row>
    <row r="5326" spans="1:5" ht="14.4" x14ac:dyDescent="0.3">
      <c r="A5326" s="294" t="s">
        <v>12421</v>
      </c>
      <c r="B5326" s="295">
        <v>3079</v>
      </c>
      <c r="D5326" s="296" t="s">
        <v>12643</v>
      </c>
      <c r="E5326" s="297">
        <v>3079</v>
      </c>
    </row>
    <row r="5327" spans="1:5" ht="14.4" x14ac:dyDescent="0.3">
      <c r="A5327" s="294" t="s">
        <v>12328</v>
      </c>
      <c r="B5327" s="295">
        <v>124967.45</v>
      </c>
      <c r="D5327" s="296" t="s">
        <v>12542</v>
      </c>
      <c r="E5327" s="297">
        <v>124967.45</v>
      </c>
    </row>
    <row r="5328" spans="1:5" ht="14.4" x14ac:dyDescent="0.3">
      <c r="A5328" s="294" t="s">
        <v>12329</v>
      </c>
      <c r="B5328" s="295">
        <v>28226</v>
      </c>
      <c r="D5328" s="296" t="s">
        <v>12543</v>
      </c>
      <c r="E5328" s="297">
        <v>28226</v>
      </c>
    </row>
    <row r="5329" spans="1:5" ht="14.4" x14ac:dyDescent="0.3">
      <c r="A5329" s="294" t="s">
        <v>12422</v>
      </c>
      <c r="B5329" s="295">
        <v>2894</v>
      </c>
      <c r="D5329" s="296" t="s">
        <v>12644</v>
      </c>
      <c r="E5329" s="297">
        <v>2894</v>
      </c>
    </row>
    <row r="5330" spans="1:5" ht="14.4" x14ac:dyDescent="0.3">
      <c r="A5330" s="294" t="s">
        <v>12423</v>
      </c>
      <c r="B5330" s="295">
        <v>2651</v>
      </c>
      <c r="D5330" s="296" t="s">
        <v>12645</v>
      </c>
      <c r="E5330" s="297">
        <v>2651</v>
      </c>
    </row>
    <row r="5331" spans="1:5" ht="14.4" x14ac:dyDescent="0.3">
      <c r="A5331" s="294" t="s">
        <v>12424</v>
      </c>
      <c r="B5331" s="295">
        <v>6300</v>
      </c>
      <c r="D5331" s="296" t="s">
        <v>12646</v>
      </c>
      <c r="E5331" s="297">
        <v>6300</v>
      </c>
    </row>
    <row r="5332" spans="1:5" ht="14.4" x14ac:dyDescent="0.3">
      <c r="A5332" s="294" t="s">
        <v>65394</v>
      </c>
      <c r="B5332" s="295">
        <v>366.69</v>
      </c>
      <c r="D5332" s="296" t="s">
        <v>12647</v>
      </c>
      <c r="E5332" s="297">
        <v>366.69</v>
      </c>
    </row>
    <row r="5333" spans="1:5" ht="14.4" x14ac:dyDescent="0.3">
      <c r="A5333" s="294" t="s">
        <v>12425</v>
      </c>
      <c r="B5333" s="295">
        <v>1278</v>
      </c>
      <c r="D5333" s="296" t="s">
        <v>12648</v>
      </c>
      <c r="E5333" s="297">
        <v>1278</v>
      </c>
    </row>
    <row r="5334" spans="1:5" ht="14.4" x14ac:dyDescent="0.3">
      <c r="A5334" s="294" t="s">
        <v>12330</v>
      </c>
      <c r="B5334" s="295">
        <v>76613</v>
      </c>
      <c r="D5334" s="296" t="s">
        <v>12544</v>
      </c>
      <c r="E5334" s="297">
        <v>76613</v>
      </c>
    </row>
    <row r="5335" spans="1:5" ht="14.4" x14ac:dyDescent="0.3">
      <c r="A5335" s="294" t="s">
        <v>12426</v>
      </c>
      <c r="B5335" s="295">
        <v>2453</v>
      </c>
      <c r="D5335" s="296" t="s">
        <v>12649</v>
      </c>
      <c r="E5335" s="297">
        <v>2453</v>
      </c>
    </row>
    <row r="5336" spans="1:5" ht="14.4" x14ac:dyDescent="0.3">
      <c r="A5336" s="294" t="s">
        <v>12331</v>
      </c>
      <c r="B5336" s="295">
        <v>220430</v>
      </c>
      <c r="D5336" s="296" t="s">
        <v>12545</v>
      </c>
      <c r="E5336" s="297">
        <v>220430</v>
      </c>
    </row>
    <row r="5337" spans="1:5" ht="14.4" x14ac:dyDescent="0.3">
      <c r="A5337" s="294" t="s">
        <v>12332</v>
      </c>
      <c r="B5337" s="295">
        <v>34946</v>
      </c>
      <c r="D5337" s="296" t="s">
        <v>12546</v>
      </c>
      <c r="E5337" s="297">
        <v>34946</v>
      </c>
    </row>
    <row r="5338" spans="1:5" ht="14.4" x14ac:dyDescent="0.3">
      <c r="A5338" s="294" t="s">
        <v>12427</v>
      </c>
      <c r="B5338" s="295">
        <v>5596</v>
      </c>
      <c r="D5338" s="296" t="s">
        <v>12650</v>
      </c>
      <c r="E5338" s="297">
        <v>5596</v>
      </c>
    </row>
    <row r="5339" spans="1:5" ht="14.4" x14ac:dyDescent="0.3">
      <c r="A5339" s="294" t="s">
        <v>12428</v>
      </c>
      <c r="B5339" s="295">
        <v>5751</v>
      </c>
      <c r="D5339" s="296" t="s">
        <v>12651</v>
      </c>
      <c r="E5339" s="297">
        <v>5751</v>
      </c>
    </row>
    <row r="5340" spans="1:5" ht="14.4" x14ac:dyDescent="0.3">
      <c r="A5340" s="294" t="s">
        <v>12429</v>
      </c>
      <c r="B5340" s="295">
        <v>2560</v>
      </c>
      <c r="D5340" s="296" t="s">
        <v>12652</v>
      </c>
      <c r="E5340" s="297">
        <v>2560</v>
      </c>
    </row>
    <row r="5341" spans="1:5" ht="14.4" x14ac:dyDescent="0.3">
      <c r="A5341" s="294" t="s">
        <v>65395</v>
      </c>
      <c r="B5341" s="295">
        <v>52.5</v>
      </c>
      <c r="D5341" s="296" t="s">
        <v>12653</v>
      </c>
      <c r="E5341" s="297">
        <v>52.5</v>
      </c>
    </row>
    <row r="5342" spans="1:5" ht="14.4" x14ac:dyDescent="0.3">
      <c r="A5342" s="294" t="s">
        <v>12333</v>
      </c>
      <c r="B5342" s="295">
        <v>72581</v>
      </c>
      <c r="D5342" s="296" t="s">
        <v>12547</v>
      </c>
      <c r="E5342" s="297">
        <v>72581</v>
      </c>
    </row>
    <row r="5343" spans="1:5" ht="14.4" x14ac:dyDescent="0.3">
      <c r="A5343" s="294" t="s">
        <v>12334</v>
      </c>
      <c r="B5343" s="295">
        <v>52419</v>
      </c>
      <c r="D5343" s="296" t="s">
        <v>12548</v>
      </c>
      <c r="E5343" s="297">
        <v>52419</v>
      </c>
    </row>
    <row r="5344" spans="1:5" ht="14.4" x14ac:dyDescent="0.3">
      <c r="A5344" s="294" t="s">
        <v>12430</v>
      </c>
      <c r="B5344" s="295">
        <v>1533</v>
      </c>
      <c r="D5344" s="296" t="s">
        <v>12654</v>
      </c>
      <c r="E5344" s="297">
        <v>1533</v>
      </c>
    </row>
    <row r="5345" spans="1:5" ht="14.4" x14ac:dyDescent="0.3">
      <c r="A5345" s="294" t="s">
        <v>12335</v>
      </c>
      <c r="B5345" s="295">
        <v>14785</v>
      </c>
      <c r="D5345" s="296" t="s">
        <v>12549</v>
      </c>
      <c r="E5345" s="297">
        <v>14785</v>
      </c>
    </row>
    <row r="5346" spans="1:5" ht="14.4" x14ac:dyDescent="0.3">
      <c r="A5346" s="294" t="s">
        <v>65396</v>
      </c>
      <c r="B5346" s="295">
        <v>100806</v>
      </c>
      <c r="D5346" s="296" t="s">
        <v>12550</v>
      </c>
      <c r="E5346" s="297">
        <v>100806</v>
      </c>
    </row>
    <row r="5347" spans="1:5" ht="14.4" x14ac:dyDescent="0.3">
      <c r="A5347" s="294" t="s">
        <v>12336</v>
      </c>
      <c r="B5347" s="295">
        <v>26882</v>
      </c>
      <c r="D5347" s="296" t="s">
        <v>12551</v>
      </c>
      <c r="E5347" s="297">
        <v>26882</v>
      </c>
    </row>
    <row r="5348" spans="1:5" ht="14.4" x14ac:dyDescent="0.3">
      <c r="A5348" s="294" t="s">
        <v>12337</v>
      </c>
      <c r="B5348" s="295">
        <v>18817</v>
      </c>
      <c r="D5348" s="296" t="s">
        <v>12552</v>
      </c>
      <c r="E5348" s="297">
        <v>18817</v>
      </c>
    </row>
    <row r="5349" spans="1:5" ht="14.4" x14ac:dyDescent="0.3">
      <c r="A5349" s="294" t="s">
        <v>12338</v>
      </c>
      <c r="B5349" s="295">
        <v>57796</v>
      </c>
      <c r="D5349" s="296" t="s">
        <v>12553</v>
      </c>
      <c r="E5349" s="297">
        <v>57796</v>
      </c>
    </row>
    <row r="5350" spans="1:5" ht="14.4" x14ac:dyDescent="0.3">
      <c r="A5350" s="294" t="s">
        <v>65397</v>
      </c>
      <c r="B5350" s="295">
        <v>0</v>
      </c>
      <c r="D5350" s="296" t="s">
        <v>66085</v>
      </c>
      <c r="E5350" s="297">
        <v>0</v>
      </c>
    </row>
    <row r="5351" spans="1:5" ht="14.4" x14ac:dyDescent="0.3">
      <c r="A5351" s="294" t="s">
        <v>12431</v>
      </c>
      <c r="B5351" s="295">
        <v>3284</v>
      </c>
      <c r="D5351" s="296" t="s">
        <v>12655</v>
      </c>
      <c r="E5351" s="297">
        <v>3284</v>
      </c>
    </row>
    <row r="5352" spans="1:5" ht="14.4" x14ac:dyDescent="0.3">
      <c r="A5352" s="294" t="s">
        <v>12432</v>
      </c>
      <c r="B5352" s="295">
        <v>1770</v>
      </c>
      <c r="D5352" s="296" t="s">
        <v>12656</v>
      </c>
      <c r="E5352" s="297">
        <v>1770</v>
      </c>
    </row>
    <row r="5353" spans="1:5" ht="14.4" x14ac:dyDescent="0.3">
      <c r="A5353" s="294" t="s">
        <v>65398</v>
      </c>
      <c r="B5353" s="295">
        <v>0</v>
      </c>
      <c r="D5353" s="296" t="s">
        <v>66086</v>
      </c>
      <c r="E5353" s="297">
        <v>0</v>
      </c>
    </row>
    <row r="5354" spans="1:5" ht="14.4" x14ac:dyDescent="0.3">
      <c r="A5354" s="294" t="s">
        <v>12433</v>
      </c>
      <c r="B5354" s="295">
        <v>1239</v>
      </c>
      <c r="D5354" s="296" t="s">
        <v>12657</v>
      </c>
      <c r="E5354" s="297">
        <v>1239</v>
      </c>
    </row>
    <row r="5355" spans="1:5" ht="14.4" x14ac:dyDescent="0.3">
      <c r="A5355" s="294" t="s">
        <v>65399</v>
      </c>
      <c r="B5355" s="295">
        <v>12097</v>
      </c>
      <c r="D5355" s="296" t="s">
        <v>66087</v>
      </c>
      <c r="E5355" s="297">
        <v>12097</v>
      </c>
    </row>
    <row r="5356" spans="1:5" ht="14.4" x14ac:dyDescent="0.3">
      <c r="A5356" s="294" t="s">
        <v>12339</v>
      </c>
      <c r="B5356" s="295">
        <v>90054</v>
      </c>
      <c r="D5356" s="296" t="s">
        <v>12554</v>
      </c>
      <c r="E5356" s="297">
        <v>90054</v>
      </c>
    </row>
    <row r="5357" spans="1:5" ht="14.4" x14ac:dyDescent="0.3">
      <c r="A5357" s="294" t="s">
        <v>12434</v>
      </c>
      <c r="B5357" s="295">
        <v>7538</v>
      </c>
      <c r="D5357" s="296" t="s">
        <v>12658</v>
      </c>
      <c r="E5357" s="297">
        <v>7538</v>
      </c>
    </row>
    <row r="5358" spans="1:5" ht="14.4" x14ac:dyDescent="0.3">
      <c r="A5358" s="294" t="s">
        <v>12340</v>
      </c>
      <c r="B5358" s="295">
        <v>34946</v>
      </c>
      <c r="D5358" s="296" t="s">
        <v>12555</v>
      </c>
      <c r="E5358" s="297">
        <v>34946</v>
      </c>
    </row>
    <row r="5359" spans="1:5" ht="14.4" x14ac:dyDescent="0.3">
      <c r="A5359" s="294" t="s">
        <v>12341</v>
      </c>
      <c r="B5359" s="295">
        <v>14785</v>
      </c>
      <c r="D5359" s="296" t="s">
        <v>12556</v>
      </c>
      <c r="E5359" s="297">
        <v>14785</v>
      </c>
    </row>
    <row r="5360" spans="1:5" ht="14.4" x14ac:dyDescent="0.3">
      <c r="A5360" s="294" t="s">
        <v>65400</v>
      </c>
      <c r="B5360" s="295">
        <v>0</v>
      </c>
      <c r="D5360" s="296" t="s">
        <v>66088</v>
      </c>
      <c r="E5360" s="297">
        <v>0</v>
      </c>
    </row>
    <row r="5361" spans="1:5" ht="14.4" x14ac:dyDescent="0.3">
      <c r="A5361" s="294" t="s">
        <v>12435</v>
      </c>
      <c r="B5361" s="295">
        <v>1575</v>
      </c>
      <c r="D5361" s="296" t="s">
        <v>12659</v>
      </c>
      <c r="E5361" s="297">
        <v>1575</v>
      </c>
    </row>
    <row r="5362" spans="1:5" ht="14.4" x14ac:dyDescent="0.3">
      <c r="A5362" s="294" t="s">
        <v>12342</v>
      </c>
      <c r="B5362" s="295">
        <v>84677</v>
      </c>
      <c r="D5362" s="296" t="s">
        <v>12557</v>
      </c>
      <c r="E5362" s="297">
        <v>84677</v>
      </c>
    </row>
    <row r="5363" spans="1:5" ht="14.4" x14ac:dyDescent="0.3">
      <c r="A5363" s="294" t="s">
        <v>12343</v>
      </c>
      <c r="B5363" s="295">
        <v>321237</v>
      </c>
      <c r="D5363" s="296" t="s">
        <v>12558</v>
      </c>
      <c r="E5363" s="297">
        <v>321237</v>
      </c>
    </row>
    <row r="5364" spans="1:5" ht="14.4" x14ac:dyDescent="0.3">
      <c r="A5364" s="294" t="s">
        <v>12436</v>
      </c>
      <c r="B5364" s="295">
        <v>5896</v>
      </c>
      <c r="D5364" s="296" t="s">
        <v>12660</v>
      </c>
      <c r="E5364" s="297">
        <v>5896</v>
      </c>
    </row>
    <row r="5365" spans="1:5" ht="14.4" x14ac:dyDescent="0.3">
      <c r="A5365" s="294" t="s">
        <v>12437</v>
      </c>
      <c r="B5365" s="295">
        <v>262</v>
      </c>
      <c r="D5365" s="296" t="s">
        <v>12661</v>
      </c>
      <c r="E5365" s="297">
        <v>262</v>
      </c>
    </row>
    <row r="5366" spans="1:5" ht="14.4" x14ac:dyDescent="0.3">
      <c r="A5366" s="294" t="s">
        <v>65401</v>
      </c>
      <c r="B5366" s="295">
        <v>33601</v>
      </c>
      <c r="D5366" s="296" t="s">
        <v>12559</v>
      </c>
      <c r="E5366" s="297">
        <v>33601</v>
      </c>
    </row>
    <row r="5367" spans="1:5" ht="14.4" x14ac:dyDescent="0.3">
      <c r="A5367" s="294" t="s">
        <v>12344</v>
      </c>
      <c r="B5367" s="295">
        <v>119624</v>
      </c>
      <c r="D5367" s="296" t="s">
        <v>12560</v>
      </c>
      <c r="E5367" s="297">
        <v>119624</v>
      </c>
    </row>
    <row r="5368" spans="1:5" ht="14.4" x14ac:dyDescent="0.3">
      <c r="A5368" s="294" t="s">
        <v>12345</v>
      </c>
      <c r="B5368" s="295">
        <v>20161</v>
      </c>
      <c r="D5368" s="296" t="s">
        <v>12561</v>
      </c>
      <c r="E5368" s="297">
        <v>20161</v>
      </c>
    </row>
    <row r="5369" spans="1:5" ht="14.4" x14ac:dyDescent="0.3">
      <c r="A5369" s="294" t="s">
        <v>12346</v>
      </c>
      <c r="B5369" s="295">
        <v>14785</v>
      </c>
      <c r="D5369" s="296" t="s">
        <v>12562</v>
      </c>
      <c r="E5369" s="297">
        <v>14785</v>
      </c>
    </row>
    <row r="5370" spans="1:5" ht="14.4" x14ac:dyDescent="0.3">
      <c r="A5370" s="294" t="s">
        <v>65402</v>
      </c>
      <c r="B5370" s="295">
        <v>0</v>
      </c>
      <c r="D5370" s="296" t="s">
        <v>66089</v>
      </c>
      <c r="E5370" s="297">
        <v>0</v>
      </c>
    </row>
    <row r="5371" spans="1:5" ht="14.4" x14ac:dyDescent="0.3">
      <c r="A5371" s="294" t="s">
        <v>12438</v>
      </c>
      <c r="B5371" s="295">
        <v>3399</v>
      </c>
      <c r="D5371" s="296" t="s">
        <v>12662</v>
      </c>
      <c r="E5371" s="297">
        <v>3399</v>
      </c>
    </row>
    <row r="5372" spans="1:5" ht="14.4" x14ac:dyDescent="0.3">
      <c r="A5372" s="294" t="s">
        <v>12347</v>
      </c>
      <c r="B5372" s="295">
        <v>38978</v>
      </c>
      <c r="D5372" s="296" t="s">
        <v>12563</v>
      </c>
      <c r="E5372" s="297">
        <v>38978</v>
      </c>
    </row>
    <row r="5373" spans="1:5" ht="14.4" x14ac:dyDescent="0.3">
      <c r="A5373" s="294" t="s">
        <v>65403</v>
      </c>
      <c r="B5373" s="295">
        <v>61828</v>
      </c>
      <c r="D5373" s="296" t="s">
        <v>12564</v>
      </c>
      <c r="E5373" s="297">
        <v>61828</v>
      </c>
    </row>
    <row r="5374" spans="1:5" ht="14.4" x14ac:dyDescent="0.3">
      <c r="A5374" s="294" t="s">
        <v>12348</v>
      </c>
      <c r="B5374" s="295">
        <v>211679.88</v>
      </c>
      <c r="D5374" s="296" t="s">
        <v>12565</v>
      </c>
      <c r="E5374" s="297">
        <v>211679.88</v>
      </c>
    </row>
    <row r="5375" spans="1:5" ht="14.4" x14ac:dyDescent="0.3">
      <c r="A5375" s="294" t="s">
        <v>12439</v>
      </c>
      <c r="B5375" s="295">
        <v>4127</v>
      </c>
      <c r="D5375" s="296" t="s">
        <v>12663</v>
      </c>
      <c r="E5375" s="297">
        <v>4127</v>
      </c>
    </row>
    <row r="5376" spans="1:5" ht="14.4" x14ac:dyDescent="0.3">
      <c r="A5376" s="294" t="s">
        <v>65404</v>
      </c>
      <c r="B5376" s="295">
        <v>0</v>
      </c>
      <c r="D5376" s="296" t="s">
        <v>66090</v>
      </c>
      <c r="E5376" s="297">
        <v>0</v>
      </c>
    </row>
    <row r="5377" spans="1:5" ht="14.4" x14ac:dyDescent="0.3">
      <c r="A5377" s="294" t="s">
        <v>12440</v>
      </c>
      <c r="B5377" s="295">
        <v>1602</v>
      </c>
      <c r="D5377" s="296" t="s">
        <v>12664</v>
      </c>
      <c r="E5377" s="297">
        <v>1602</v>
      </c>
    </row>
    <row r="5378" spans="1:5" ht="14.4" x14ac:dyDescent="0.3">
      <c r="A5378" s="294" t="s">
        <v>65405</v>
      </c>
      <c r="B5378" s="295">
        <v>0</v>
      </c>
      <c r="D5378" s="296" t="s">
        <v>66091</v>
      </c>
      <c r="E5378" s="297">
        <v>0</v>
      </c>
    </row>
    <row r="5379" spans="1:5" ht="14.4" x14ac:dyDescent="0.3">
      <c r="A5379" s="294" t="s">
        <v>12441</v>
      </c>
      <c r="B5379" s="295">
        <v>8765</v>
      </c>
      <c r="D5379" s="296" t="s">
        <v>12665</v>
      </c>
      <c r="E5379" s="297">
        <v>8765</v>
      </c>
    </row>
    <row r="5380" spans="1:5" ht="14.4" x14ac:dyDescent="0.3">
      <c r="A5380" s="294" t="s">
        <v>65406</v>
      </c>
      <c r="B5380" s="295">
        <v>1437</v>
      </c>
      <c r="D5380" s="296" t="s">
        <v>12666</v>
      </c>
      <c r="E5380" s="297">
        <v>1437</v>
      </c>
    </row>
    <row r="5381" spans="1:5" ht="14.4" x14ac:dyDescent="0.3">
      <c r="A5381" s="294" t="s">
        <v>12442</v>
      </c>
      <c r="B5381" s="295">
        <v>3756</v>
      </c>
      <c r="D5381" s="296" t="s">
        <v>12667</v>
      </c>
      <c r="E5381" s="297">
        <v>3756</v>
      </c>
    </row>
    <row r="5382" spans="1:5" ht="14.4" x14ac:dyDescent="0.3">
      <c r="A5382" s="294" t="s">
        <v>65407</v>
      </c>
      <c r="B5382" s="295">
        <v>2428</v>
      </c>
      <c r="D5382" s="296" t="s">
        <v>12668</v>
      </c>
      <c r="E5382" s="297">
        <v>2428</v>
      </c>
    </row>
    <row r="5383" spans="1:5" ht="14.4" x14ac:dyDescent="0.3">
      <c r="A5383" s="294" t="s">
        <v>12443</v>
      </c>
      <c r="B5383" s="295">
        <v>2450</v>
      </c>
      <c r="D5383" s="296" t="s">
        <v>12669</v>
      </c>
      <c r="E5383" s="297">
        <v>2450</v>
      </c>
    </row>
    <row r="5384" spans="1:5" ht="14.4" x14ac:dyDescent="0.3">
      <c r="A5384" s="294" t="s">
        <v>12444</v>
      </c>
      <c r="B5384" s="295">
        <v>1195</v>
      </c>
      <c r="D5384" s="296" t="s">
        <v>12670</v>
      </c>
      <c r="E5384" s="297">
        <v>1195</v>
      </c>
    </row>
    <row r="5385" spans="1:5" ht="14.4" x14ac:dyDescent="0.3">
      <c r="A5385" s="294" t="s">
        <v>12349</v>
      </c>
      <c r="B5385" s="295">
        <v>290</v>
      </c>
      <c r="D5385" s="296" t="s">
        <v>12566</v>
      </c>
      <c r="E5385" s="297">
        <v>290</v>
      </c>
    </row>
    <row r="5386" spans="1:5" ht="14.4" x14ac:dyDescent="0.3">
      <c r="A5386" s="294" t="s">
        <v>12445</v>
      </c>
      <c r="B5386" s="295">
        <v>6146</v>
      </c>
      <c r="D5386" s="296" t="s">
        <v>12671</v>
      </c>
      <c r="E5386" s="297">
        <v>6146</v>
      </c>
    </row>
    <row r="5387" spans="1:5" ht="14.4" x14ac:dyDescent="0.3">
      <c r="A5387" s="294" t="s">
        <v>12350</v>
      </c>
      <c r="B5387" s="295">
        <v>264086</v>
      </c>
      <c r="D5387" s="296" t="s">
        <v>12567</v>
      </c>
      <c r="E5387" s="297">
        <v>264086</v>
      </c>
    </row>
    <row r="5388" spans="1:5" ht="14.4" x14ac:dyDescent="0.3">
      <c r="A5388" s="294" t="s">
        <v>12446</v>
      </c>
      <c r="B5388" s="295">
        <v>4440</v>
      </c>
      <c r="D5388" s="296" t="s">
        <v>12672</v>
      </c>
      <c r="E5388" s="297">
        <v>4440</v>
      </c>
    </row>
    <row r="5389" spans="1:5" ht="14.4" x14ac:dyDescent="0.3">
      <c r="A5389" s="294" t="s">
        <v>12447</v>
      </c>
      <c r="B5389" s="295">
        <v>2773</v>
      </c>
      <c r="D5389" s="296" t="s">
        <v>12673</v>
      </c>
      <c r="E5389" s="297">
        <v>2773</v>
      </c>
    </row>
    <row r="5390" spans="1:5" ht="14.4" x14ac:dyDescent="0.3">
      <c r="A5390" s="294" t="s">
        <v>12448</v>
      </c>
      <c r="B5390" s="295">
        <v>3348</v>
      </c>
      <c r="D5390" s="296" t="s">
        <v>12674</v>
      </c>
      <c r="E5390" s="297">
        <v>3348</v>
      </c>
    </row>
    <row r="5391" spans="1:5" ht="14.4" x14ac:dyDescent="0.3">
      <c r="A5391" s="294" t="s">
        <v>12449</v>
      </c>
      <c r="B5391" s="295">
        <v>6529</v>
      </c>
      <c r="D5391" s="296" t="s">
        <v>12675</v>
      </c>
      <c r="E5391" s="297">
        <v>6529</v>
      </c>
    </row>
    <row r="5392" spans="1:5" ht="14.4" x14ac:dyDescent="0.3">
      <c r="A5392" s="294" t="s">
        <v>12531</v>
      </c>
      <c r="B5392" s="295">
        <v>937.33</v>
      </c>
      <c r="D5392" s="296" t="s">
        <v>12769</v>
      </c>
      <c r="E5392" s="297">
        <v>937.33</v>
      </c>
    </row>
    <row r="5393" spans="1:5" ht="14.4" x14ac:dyDescent="0.3">
      <c r="A5393" s="294" t="s">
        <v>12351</v>
      </c>
      <c r="B5393" s="295">
        <v>52419</v>
      </c>
      <c r="D5393" s="296" t="s">
        <v>12568</v>
      </c>
      <c r="E5393" s="297">
        <v>52419</v>
      </c>
    </row>
    <row r="5394" spans="1:5" ht="14.4" x14ac:dyDescent="0.3">
      <c r="A5394" s="294" t="s">
        <v>65408</v>
      </c>
      <c r="B5394" s="295">
        <v>0</v>
      </c>
      <c r="D5394" s="296" t="s">
        <v>66092</v>
      </c>
      <c r="E5394" s="297">
        <v>0</v>
      </c>
    </row>
    <row r="5395" spans="1:5" ht="14.4" x14ac:dyDescent="0.3">
      <c r="A5395" s="294" t="s">
        <v>12352</v>
      </c>
      <c r="B5395" s="295">
        <v>197581</v>
      </c>
      <c r="D5395" s="296" t="s">
        <v>12569</v>
      </c>
      <c r="E5395" s="297">
        <v>197581</v>
      </c>
    </row>
    <row r="5396" spans="1:5" ht="14.4" x14ac:dyDescent="0.3">
      <c r="A5396" s="294" t="s">
        <v>12450</v>
      </c>
      <c r="B5396" s="295">
        <v>11557</v>
      </c>
      <c r="D5396" s="296" t="s">
        <v>12676</v>
      </c>
      <c r="E5396" s="297">
        <v>11557</v>
      </c>
    </row>
    <row r="5397" spans="1:5" ht="14.4" x14ac:dyDescent="0.3">
      <c r="A5397" s="294" t="s">
        <v>12451</v>
      </c>
      <c r="B5397" s="295">
        <v>10349</v>
      </c>
      <c r="D5397" s="296" t="s">
        <v>12677</v>
      </c>
      <c r="E5397" s="297">
        <v>10349</v>
      </c>
    </row>
    <row r="5398" spans="1:5" ht="14.4" x14ac:dyDescent="0.3">
      <c r="A5398" s="294" t="s">
        <v>12452</v>
      </c>
      <c r="B5398" s="295">
        <v>1246</v>
      </c>
      <c r="D5398" s="296" t="s">
        <v>12678</v>
      </c>
      <c r="E5398" s="297">
        <v>1246</v>
      </c>
    </row>
    <row r="5399" spans="1:5" ht="14.4" x14ac:dyDescent="0.3">
      <c r="A5399" s="294" t="s">
        <v>12453</v>
      </c>
      <c r="B5399" s="295">
        <v>2274</v>
      </c>
      <c r="D5399" s="296" t="s">
        <v>12679</v>
      </c>
      <c r="E5399" s="297">
        <v>2274</v>
      </c>
    </row>
    <row r="5400" spans="1:5" ht="14.4" x14ac:dyDescent="0.3">
      <c r="A5400" s="294" t="s">
        <v>12353</v>
      </c>
      <c r="B5400" s="295">
        <v>10753</v>
      </c>
      <c r="D5400" s="296" t="s">
        <v>12570</v>
      </c>
      <c r="E5400" s="297">
        <v>10753</v>
      </c>
    </row>
    <row r="5401" spans="1:5" ht="14.4" x14ac:dyDescent="0.3">
      <c r="A5401" s="294" t="s">
        <v>12354</v>
      </c>
      <c r="B5401" s="295">
        <v>1680</v>
      </c>
      <c r="D5401" s="296" t="s">
        <v>12571</v>
      </c>
      <c r="E5401" s="297">
        <v>1680</v>
      </c>
    </row>
    <row r="5402" spans="1:5" ht="14.4" x14ac:dyDescent="0.3">
      <c r="A5402" s="294" t="s">
        <v>12355</v>
      </c>
      <c r="B5402" s="295">
        <v>47043</v>
      </c>
      <c r="D5402" s="296" t="s">
        <v>12572</v>
      </c>
      <c r="E5402" s="297">
        <v>47043</v>
      </c>
    </row>
    <row r="5403" spans="1:5" ht="14.4" x14ac:dyDescent="0.3">
      <c r="A5403" s="294" t="s">
        <v>12454</v>
      </c>
      <c r="B5403" s="295">
        <v>6970</v>
      </c>
      <c r="D5403" s="296" t="s">
        <v>12680</v>
      </c>
      <c r="E5403" s="297">
        <v>6970</v>
      </c>
    </row>
    <row r="5404" spans="1:5" ht="14.4" x14ac:dyDescent="0.3">
      <c r="A5404" s="294" t="s">
        <v>12455</v>
      </c>
      <c r="B5404" s="295">
        <v>4702</v>
      </c>
      <c r="D5404" s="296" t="s">
        <v>12681</v>
      </c>
      <c r="E5404" s="297">
        <v>4702</v>
      </c>
    </row>
    <row r="5405" spans="1:5" ht="14.4" x14ac:dyDescent="0.3">
      <c r="A5405" s="294" t="s">
        <v>12356</v>
      </c>
      <c r="B5405" s="295">
        <v>18817</v>
      </c>
      <c r="D5405" s="296" t="s">
        <v>12573</v>
      </c>
      <c r="E5405" s="297">
        <v>18817</v>
      </c>
    </row>
    <row r="5406" spans="1:5" ht="14.4" x14ac:dyDescent="0.3">
      <c r="A5406" s="294" t="s">
        <v>12357</v>
      </c>
      <c r="B5406" s="295">
        <v>455645</v>
      </c>
      <c r="D5406" s="296" t="s">
        <v>12574</v>
      </c>
      <c r="E5406" s="297">
        <v>455645</v>
      </c>
    </row>
    <row r="5407" spans="1:5" ht="14.4" x14ac:dyDescent="0.3">
      <c r="A5407" s="294" t="s">
        <v>12456</v>
      </c>
      <c r="B5407" s="295">
        <v>2613</v>
      </c>
      <c r="D5407" s="296" t="s">
        <v>12682</v>
      </c>
      <c r="E5407" s="297">
        <v>2613</v>
      </c>
    </row>
    <row r="5408" spans="1:5" ht="14.4" x14ac:dyDescent="0.3">
      <c r="A5408" s="294" t="s">
        <v>12457</v>
      </c>
      <c r="B5408" s="295">
        <v>6951</v>
      </c>
      <c r="D5408" s="296" t="s">
        <v>12683</v>
      </c>
      <c r="E5408" s="297">
        <v>6951</v>
      </c>
    </row>
    <row r="5409" spans="1:5" ht="14.4" x14ac:dyDescent="0.3">
      <c r="A5409" s="294" t="s">
        <v>12458</v>
      </c>
      <c r="B5409" s="295">
        <v>8139</v>
      </c>
      <c r="D5409" s="296" t="s">
        <v>12684</v>
      </c>
      <c r="E5409" s="297">
        <v>8139</v>
      </c>
    </row>
    <row r="5410" spans="1:5" ht="14.4" x14ac:dyDescent="0.3">
      <c r="A5410" s="294" t="s">
        <v>65409</v>
      </c>
      <c r="B5410" s="295">
        <v>0</v>
      </c>
      <c r="D5410" s="296" t="s">
        <v>66093</v>
      </c>
      <c r="E5410" s="297">
        <v>0</v>
      </c>
    </row>
    <row r="5411" spans="1:5" ht="14.4" x14ac:dyDescent="0.3">
      <c r="A5411" s="294" t="s">
        <v>12459</v>
      </c>
      <c r="B5411" s="295">
        <v>5302</v>
      </c>
      <c r="D5411" s="296" t="s">
        <v>12685</v>
      </c>
      <c r="E5411" s="297">
        <v>5302</v>
      </c>
    </row>
    <row r="5412" spans="1:5" ht="14.4" x14ac:dyDescent="0.3">
      <c r="A5412" s="294" t="s">
        <v>12460</v>
      </c>
      <c r="B5412" s="295">
        <v>875</v>
      </c>
      <c r="D5412" s="296" t="s">
        <v>12686</v>
      </c>
      <c r="E5412" s="297">
        <v>875</v>
      </c>
    </row>
    <row r="5413" spans="1:5" ht="14.4" x14ac:dyDescent="0.3">
      <c r="A5413" s="294" t="s">
        <v>65410</v>
      </c>
      <c r="B5413" s="295">
        <v>0</v>
      </c>
      <c r="D5413" s="296" t="s">
        <v>66094</v>
      </c>
      <c r="E5413" s="297">
        <v>0</v>
      </c>
    </row>
    <row r="5414" spans="1:5" ht="14.4" x14ac:dyDescent="0.3">
      <c r="A5414" s="294" t="s">
        <v>12461</v>
      </c>
      <c r="B5414" s="295">
        <v>2185</v>
      </c>
      <c r="D5414" s="296" t="s">
        <v>12687</v>
      </c>
      <c r="E5414" s="297">
        <v>2185</v>
      </c>
    </row>
    <row r="5415" spans="1:5" ht="14.4" x14ac:dyDescent="0.3">
      <c r="A5415" s="294" t="s">
        <v>65411</v>
      </c>
      <c r="B5415" s="295">
        <v>14784.96</v>
      </c>
      <c r="D5415" s="296" t="s">
        <v>12575</v>
      </c>
      <c r="E5415" s="297">
        <v>14784.96</v>
      </c>
    </row>
    <row r="5416" spans="1:5" ht="14.4" x14ac:dyDescent="0.3">
      <c r="A5416" s="294" t="s">
        <v>12358</v>
      </c>
      <c r="B5416" s="295">
        <v>17471.25</v>
      </c>
      <c r="D5416" s="296" t="s">
        <v>12576</v>
      </c>
      <c r="E5416" s="297">
        <v>17471.25</v>
      </c>
    </row>
    <row r="5417" spans="1:5" ht="14.4" x14ac:dyDescent="0.3">
      <c r="A5417" s="294" t="s">
        <v>65412</v>
      </c>
      <c r="B5417" s="295">
        <v>5376</v>
      </c>
      <c r="D5417" s="296" t="s">
        <v>12577</v>
      </c>
      <c r="E5417" s="297">
        <v>5376</v>
      </c>
    </row>
    <row r="5418" spans="1:5" ht="14.4" x14ac:dyDescent="0.3">
      <c r="A5418" s="294" t="s">
        <v>12462</v>
      </c>
      <c r="B5418" s="295">
        <v>4152</v>
      </c>
      <c r="D5418" s="296" t="s">
        <v>12688</v>
      </c>
      <c r="E5418" s="297">
        <v>4152</v>
      </c>
    </row>
    <row r="5419" spans="1:5" ht="14.4" x14ac:dyDescent="0.3">
      <c r="A5419" s="294" t="s">
        <v>12359</v>
      </c>
      <c r="B5419" s="295">
        <v>133065</v>
      </c>
      <c r="D5419" s="296" t="s">
        <v>12578</v>
      </c>
      <c r="E5419" s="297">
        <v>133065</v>
      </c>
    </row>
    <row r="5420" spans="1:5" ht="14.4" x14ac:dyDescent="0.3">
      <c r="A5420" s="294" t="s">
        <v>65413</v>
      </c>
      <c r="B5420" s="295">
        <v>0</v>
      </c>
      <c r="D5420" s="296" t="s">
        <v>66095</v>
      </c>
      <c r="E5420" s="297">
        <v>0</v>
      </c>
    </row>
    <row r="5421" spans="1:5" ht="14.4" x14ac:dyDescent="0.3">
      <c r="A5421" s="294" t="s">
        <v>12463</v>
      </c>
      <c r="B5421" s="295">
        <v>175</v>
      </c>
      <c r="D5421" s="296" t="s">
        <v>12689</v>
      </c>
      <c r="E5421" s="297">
        <v>175</v>
      </c>
    </row>
    <row r="5422" spans="1:5" ht="14.4" x14ac:dyDescent="0.3">
      <c r="A5422" s="294" t="s">
        <v>12360</v>
      </c>
      <c r="B5422" s="295">
        <v>45699</v>
      </c>
      <c r="D5422" s="296" t="s">
        <v>12579</v>
      </c>
      <c r="E5422" s="297">
        <v>45699</v>
      </c>
    </row>
    <row r="5423" spans="1:5" ht="14.4" x14ac:dyDescent="0.3">
      <c r="A5423" s="294" t="s">
        <v>65414</v>
      </c>
      <c r="B5423" s="295">
        <v>0</v>
      </c>
      <c r="D5423" s="296" t="s">
        <v>66096</v>
      </c>
      <c r="E5423" s="297">
        <v>0</v>
      </c>
    </row>
    <row r="5424" spans="1:5" ht="14.4" x14ac:dyDescent="0.3">
      <c r="A5424" s="294" t="s">
        <v>12361</v>
      </c>
      <c r="B5424" s="295">
        <v>86021</v>
      </c>
      <c r="D5424" s="296" t="s">
        <v>12580</v>
      </c>
      <c r="E5424" s="297">
        <v>86021</v>
      </c>
    </row>
    <row r="5425" spans="1:5" ht="14.4" x14ac:dyDescent="0.3">
      <c r="A5425" s="294" t="s">
        <v>12464</v>
      </c>
      <c r="B5425" s="295">
        <v>1310</v>
      </c>
      <c r="D5425" s="296" t="s">
        <v>12690</v>
      </c>
      <c r="E5425" s="297">
        <v>1310</v>
      </c>
    </row>
    <row r="5426" spans="1:5" ht="14.4" x14ac:dyDescent="0.3">
      <c r="A5426" s="294" t="s">
        <v>12465</v>
      </c>
      <c r="B5426" s="295">
        <v>2450</v>
      </c>
      <c r="D5426" s="296" t="s">
        <v>12691</v>
      </c>
      <c r="E5426" s="297">
        <v>2450</v>
      </c>
    </row>
    <row r="5427" spans="1:5" ht="14.4" x14ac:dyDescent="0.3">
      <c r="A5427" s="294" t="s">
        <v>65415</v>
      </c>
      <c r="B5427" s="295">
        <v>17000</v>
      </c>
      <c r="D5427" s="296" t="s">
        <v>12581</v>
      </c>
      <c r="E5427" s="297">
        <v>17000</v>
      </c>
    </row>
    <row r="5428" spans="1:5" ht="14.4" x14ac:dyDescent="0.3">
      <c r="A5428" s="294" t="s">
        <v>12362</v>
      </c>
      <c r="B5428" s="295">
        <v>13936.4</v>
      </c>
      <c r="D5428" s="296" t="s">
        <v>12582</v>
      </c>
      <c r="E5428" s="297">
        <v>13936.4</v>
      </c>
    </row>
    <row r="5429" spans="1:5" ht="14.4" x14ac:dyDescent="0.3">
      <c r="A5429" s="294" t="s">
        <v>12363</v>
      </c>
      <c r="B5429" s="295">
        <v>4032</v>
      </c>
      <c r="D5429" s="296" t="s">
        <v>12583</v>
      </c>
      <c r="E5429" s="297">
        <v>4032</v>
      </c>
    </row>
    <row r="5430" spans="1:5" ht="14.4" x14ac:dyDescent="0.3">
      <c r="A5430" s="294" t="s">
        <v>12364</v>
      </c>
      <c r="B5430" s="295">
        <v>131720</v>
      </c>
      <c r="D5430" s="296" t="s">
        <v>12584</v>
      </c>
      <c r="E5430" s="297">
        <v>131720</v>
      </c>
    </row>
    <row r="5431" spans="1:5" ht="14.4" x14ac:dyDescent="0.3">
      <c r="A5431" s="294" t="s">
        <v>12365</v>
      </c>
      <c r="B5431" s="295">
        <v>37550.480000000003</v>
      </c>
      <c r="D5431" s="296" t="s">
        <v>12585</v>
      </c>
      <c r="E5431" s="297">
        <v>37550.480000000003</v>
      </c>
    </row>
    <row r="5432" spans="1:5" ht="14.4" x14ac:dyDescent="0.3">
      <c r="A5432" s="294" t="s">
        <v>12466</v>
      </c>
      <c r="B5432" s="295">
        <v>1695.27</v>
      </c>
      <c r="D5432" s="296" t="s">
        <v>12692</v>
      </c>
      <c r="E5432" s="297">
        <v>1695.27</v>
      </c>
    </row>
    <row r="5433" spans="1:5" ht="14.4" x14ac:dyDescent="0.3">
      <c r="A5433" s="294" t="s">
        <v>12467</v>
      </c>
      <c r="B5433" s="295">
        <v>12074</v>
      </c>
      <c r="D5433" s="296" t="s">
        <v>12693</v>
      </c>
      <c r="E5433" s="297">
        <v>12074</v>
      </c>
    </row>
    <row r="5434" spans="1:5" ht="14.4" x14ac:dyDescent="0.3">
      <c r="A5434" s="294" t="s">
        <v>12468</v>
      </c>
      <c r="B5434" s="295">
        <v>9991</v>
      </c>
      <c r="D5434" s="296" t="s">
        <v>12694</v>
      </c>
      <c r="E5434" s="297">
        <v>9991</v>
      </c>
    </row>
    <row r="5435" spans="1:5" ht="14.4" x14ac:dyDescent="0.3">
      <c r="A5435" s="294" t="s">
        <v>65416</v>
      </c>
      <c r="B5435" s="295">
        <v>918.75</v>
      </c>
      <c r="D5435" s="296" t="s">
        <v>12695</v>
      </c>
      <c r="E5435" s="297">
        <v>918.75</v>
      </c>
    </row>
    <row r="5436" spans="1:5" ht="14.4" x14ac:dyDescent="0.3">
      <c r="A5436" s="294" t="s">
        <v>12366</v>
      </c>
      <c r="B5436" s="295">
        <v>22849</v>
      </c>
      <c r="D5436" s="296" t="s">
        <v>12586</v>
      </c>
      <c r="E5436" s="297">
        <v>22849</v>
      </c>
    </row>
    <row r="5437" spans="1:5" ht="14.4" x14ac:dyDescent="0.3">
      <c r="A5437" s="294" t="s">
        <v>12469</v>
      </c>
      <c r="B5437" s="295">
        <v>1514</v>
      </c>
      <c r="D5437" s="296" t="s">
        <v>12696</v>
      </c>
      <c r="E5437" s="297">
        <v>1514</v>
      </c>
    </row>
    <row r="5438" spans="1:5" ht="14.4" x14ac:dyDescent="0.3">
      <c r="A5438" s="294" t="s">
        <v>65417</v>
      </c>
      <c r="B5438" s="295">
        <v>0</v>
      </c>
      <c r="D5438" s="296" t="s">
        <v>66097</v>
      </c>
      <c r="E5438" s="297">
        <v>0</v>
      </c>
    </row>
    <row r="5439" spans="1:5" ht="14.4" x14ac:dyDescent="0.3">
      <c r="A5439" s="294" t="s">
        <v>12367</v>
      </c>
      <c r="B5439" s="295">
        <v>241934.9</v>
      </c>
      <c r="D5439" s="296" t="s">
        <v>12587</v>
      </c>
      <c r="E5439" s="297">
        <v>241934.9</v>
      </c>
    </row>
    <row r="5440" spans="1:5" ht="14.4" x14ac:dyDescent="0.3">
      <c r="A5440" s="294" t="s">
        <v>12470</v>
      </c>
      <c r="B5440" s="295">
        <v>1300</v>
      </c>
      <c r="D5440" s="296" t="s">
        <v>12697</v>
      </c>
      <c r="E5440" s="297">
        <v>1300</v>
      </c>
    </row>
    <row r="5441" spans="1:5" ht="14.4" x14ac:dyDescent="0.3">
      <c r="A5441" s="294" t="s">
        <v>65418</v>
      </c>
      <c r="B5441" s="295">
        <v>4804</v>
      </c>
      <c r="D5441" s="296" t="s">
        <v>12698</v>
      </c>
      <c r="E5441" s="297">
        <v>4804</v>
      </c>
    </row>
    <row r="5442" spans="1:5" ht="14.4" x14ac:dyDescent="0.3">
      <c r="A5442" s="294" t="s">
        <v>65419</v>
      </c>
      <c r="B5442" s="295">
        <v>0</v>
      </c>
      <c r="D5442" s="296" t="s">
        <v>66098</v>
      </c>
      <c r="E5442" s="297">
        <v>0</v>
      </c>
    </row>
    <row r="5443" spans="1:5" ht="14.4" x14ac:dyDescent="0.3">
      <c r="A5443" s="294" t="s">
        <v>12368</v>
      </c>
      <c r="B5443" s="295">
        <v>63172</v>
      </c>
      <c r="D5443" s="296" t="s">
        <v>12588</v>
      </c>
      <c r="E5443" s="297">
        <v>63172</v>
      </c>
    </row>
    <row r="5444" spans="1:5" ht="14.4" x14ac:dyDescent="0.3">
      <c r="A5444" s="294" t="s">
        <v>12471</v>
      </c>
      <c r="B5444" s="295">
        <v>2543</v>
      </c>
      <c r="D5444" s="296" t="s">
        <v>12699</v>
      </c>
      <c r="E5444" s="297">
        <v>2543</v>
      </c>
    </row>
    <row r="5445" spans="1:5" ht="14.4" x14ac:dyDescent="0.3">
      <c r="A5445" s="294" t="s">
        <v>12472</v>
      </c>
      <c r="B5445" s="295">
        <v>1559</v>
      </c>
      <c r="D5445" s="296" t="s">
        <v>12700</v>
      </c>
      <c r="E5445" s="297">
        <v>1559</v>
      </c>
    </row>
    <row r="5446" spans="1:5" ht="14.4" x14ac:dyDescent="0.3">
      <c r="A5446" s="294" t="s">
        <v>12369</v>
      </c>
      <c r="B5446" s="295">
        <v>55108</v>
      </c>
      <c r="D5446" s="296" t="s">
        <v>12589</v>
      </c>
      <c r="E5446" s="297">
        <v>55108</v>
      </c>
    </row>
    <row r="5447" spans="1:5" ht="14.4" x14ac:dyDescent="0.3">
      <c r="A5447" s="294" t="s">
        <v>12473</v>
      </c>
      <c r="B5447" s="295">
        <v>1067</v>
      </c>
      <c r="D5447" s="296" t="s">
        <v>12701</v>
      </c>
      <c r="E5447" s="297">
        <v>1067</v>
      </c>
    </row>
    <row r="5448" spans="1:5" ht="14.4" x14ac:dyDescent="0.3">
      <c r="A5448" s="294" t="s">
        <v>12370</v>
      </c>
      <c r="B5448" s="295">
        <v>72581</v>
      </c>
      <c r="D5448" s="296" t="s">
        <v>12590</v>
      </c>
      <c r="E5448" s="297">
        <v>72581</v>
      </c>
    </row>
    <row r="5449" spans="1:5" ht="14.4" x14ac:dyDescent="0.3">
      <c r="A5449" s="294" t="s">
        <v>12474</v>
      </c>
      <c r="B5449" s="295">
        <v>14169</v>
      </c>
      <c r="D5449" s="296" t="s">
        <v>12702</v>
      </c>
      <c r="E5449" s="297">
        <v>14169</v>
      </c>
    </row>
    <row r="5450" spans="1:5" ht="14.4" x14ac:dyDescent="0.3">
      <c r="A5450" s="294" t="s">
        <v>12475</v>
      </c>
      <c r="B5450" s="295">
        <v>1149</v>
      </c>
      <c r="D5450" s="296" t="s">
        <v>12703</v>
      </c>
      <c r="E5450" s="297">
        <v>1149</v>
      </c>
    </row>
    <row r="5451" spans="1:5" ht="14.4" x14ac:dyDescent="0.3">
      <c r="A5451" s="294" t="s">
        <v>12371</v>
      </c>
      <c r="B5451" s="295">
        <v>29570</v>
      </c>
      <c r="D5451" s="296" t="s">
        <v>12591</v>
      </c>
      <c r="E5451" s="297">
        <v>29570</v>
      </c>
    </row>
    <row r="5452" spans="1:5" ht="14.4" x14ac:dyDescent="0.3">
      <c r="A5452" s="294" t="s">
        <v>12372</v>
      </c>
      <c r="B5452" s="295">
        <v>14785</v>
      </c>
      <c r="D5452" s="296" t="s">
        <v>12592</v>
      </c>
      <c r="E5452" s="297">
        <v>14785</v>
      </c>
    </row>
    <row r="5453" spans="1:5" ht="14.4" x14ac:dyDescent="0.3">
      <c r="A5453" s="294" t="s">
        <v>65420</v>
      </c>
      <c r="B5453" s="295">
        <v>0</v>
      </c>
      <c r="D5453" s="296" t="s">
        <v>66099</v>
      </c>
      <c r="E5453" s="297">
        <v>0</v>
      </c>
    </row>
    <row r="5454" spans="1:5" ht="14.4" x14ac:dyDescent="0.3">
      <c r="A5454" s="294" t="s">
        <v>12476</v>
      </c>
      <c r="B5454" s="295">
        <v>2683</v>
      </c>
      <c r="D5454" s="296" t="s">
        <v>12704</v>
      </c>
      <c r="E5454" s="297">
        <v>2683</v>
      </c>
    </row>
    <row r="5455" spans="1:5" ht="14.4" x14ac:dyDescent="0.3">
      <c r="A5455" s="294" t="s">
        <v>12373</v>
      </c>
      <c r="B5455" s="295">
        <v>37634</v>
      </c>
      <c r="D5455" s="296" t="s">
        <v>12593</v>
      </c>
      <c r="E5455" s="297">
        <v>37634</v>
      </c>
    </row>
    <row r="5456" spans="1:5" ht="14.4" x14ac:dyDescent="0.3">
      <c r="A5456" s="294" t="s">
        <v>12374</v>
      </c>
      <c r="B5456" s="295">
        <v>947581</v>
      </c>
      <c r="D5456" s="296" t="s">
        <v>12594</v>
      </c>
      <c r="E5456" s="297">
        <v>947581</v>
      </c>
    </row>
    <row r="5457" spans="1:5" ht="14.4" x14ac:dyDescent="0.3">
      <c r="A5457" s="294" t="s">
        <v>12477</v>
      </c>
      <c r="B5457" s="295">
        <v>11180</v>
      </c>
      <c r="D5457" s="296" t="s">
        <v>12705</v>
      </c>
      <c r="E5457" s="297">
        <v>11180</v>
      </c>
    </row>
    <row r="5458" spans="1:5" ht="14.4" x14ac:dyDescent="0.3">
      <c r="A5458" s="294" t="s">
        <v>12478</v>
      </c>
      <c r="B5458" s="295">
        <v>14182</v>
      </c>
      <c r="D5458" s="296" t="s">
        <v>12706</v>
      </c>
      <c r="E5458" s="297">
        <v>14182</v>
      </c>
    </row>
    <row r="5459" spans="1:5" ht="14.4" x14ac:dyDescent="0.3">
      <c r="A5459" s="294" t="s">
        <v>12479</v>
      </c>
      <c r="B5459" s="295">
        <v>2543</v>
      </c>
      <c r="D5459" s="296" t="s">
        <v>12707</v>
      </c>
      <c r="E5459" s="297">
        <v>2543</v>
      </c>
    </row>
    <row r="5460" spans="1:5" ht="14.4" x14ac:dyDescent="0.3">
      <c r="A5460" s="294" t="s">
        <v>12480</v>
      </c>
      <c r="B5460" s="295">
        <v>1475</v>
      </c>
      <c r="D5460" s="296" t="s">
        <v>12708</v>
      </c>
      <c r="E5460" s="297">
        <v>1475</v>
      </c>
    </row>
    <row r="5461" spans="1:5" ht="14.4" x14ac:dyDescent="0.3">
      <c r="A5461" s="294" t="s">
        <v>12481</v>
      </c>
      <c r="B5461" s="295">
        <v>8945</v>
      </c>
      <c r="D5461" s="296" t="s">
        <v>12709</v>
      </c>
      <c r="E5461" s="297">
        <v>8945</v>
      </c>
    </row>
    <row r="5462" spans="1:5" ht="14.4" x14ac:dyDescent="0.3">
      <c r="A5462" s="294" t="s">
        <v>65421</v>
      </c>
      <c r="B5462" s="295">
        <v>0</v>
      </c>
      <c r="D5462" s="296" t="s">
        <v>66100</v>
      </c>
      <c r="E5462" s="297">
        <v>0</v>
      </c>
    </row>
    <row r="5463" spans="1:5" ht="14.4" x14ac:dyDescent="0.3">
      <c r="A5463" s="294" t="s">
        <v>65422</v>
      </c>
      <c r="B5463" s="295">
        <v>1200</v>
      </c>
      <c r="D5463" s="296" t="s">
        <v>12710</v>
      </c>
      <c r="E5463" s="297">
        <v>1200</v>
      </c>
    </row>
    <row r="5464" spans="1:5" ht="14.4" x14ac:dyDescent="0.3">
      <c r="A5464" s="294" t="s">
        <v>12482</v>
      </c>
      <c r="B5464" s="295">
        <v>5762</v>
      </c>
      <c r="D5464" s="296" t="s">
        <v>12711</v>
      </c>
      <c r="E5464" s="297">
        <v>5762</v>
      </c>
    </row>
    <row r="5465" spans="1:5" ht="14.4" x14ac:dyDescent="0.3">
      <c r="A5465" s="294" t="s">
        <v>12483</v>
      </c>
      <c r="B5465" s="295">
        <v>7698</v>
      </c>
      <c r="D5465" s="296" t="s">
        <v>12712</v>
      </c>
      <c r="E5465" s="297">
        <v>7698</v>
      </c>
    </row>
    <row r="5466" spans="1:5" ht="14.4" x14ac:dyDescent="0.3">
      <c r="A5466" s="294" t="s">
        <v>65423</v>
      </c>
      <c r="B5466" s="295">
        <v>0</v>
      </c>
      <c r="D5466" s="296" t="s">
        <v>66101</v>
      </c>
      <c r="E5466" s="297">
        <v>0</v>
      </c>
    </row>
    <row r="5467" spans="1:5" ht="14.4" x14ac:dyDescent="0.3">
      <c r="A5467" s="294" t="s">
        <v>12484</v>
      </c>
      <c r="B5467" s="295">
        <v>2408</v>
      </c>
      <c r="D5467" s="296" t="s">
        <v>12713</v>
      </c>
      <c r="E5467" s="297">
        <v>2408</v>
      </c>
    </row>
    <row r="5468" spans="1:5" ht="14.4" x14ac:dyDescent="0.3">
      <c r="A5468" s="294" t="s">
        <v>12485</v>
      </c>
      <c r="B5468" s="295">
        <v>10113</v>
      </c>
      <c r="D5468" s="296" t="s">
        <v>12714</v>
      </c>
      <c r="E5468" s="297">
        <v>10113</v>
      </c>
    </row>
    <row r="5469" spans="1:5" ht="14.4" x14ac:dyDescent="0.3">
      <c r="A5469" s="294" t="s">
        <v>12486</v>
      </c>
      <c r="B5469" s="295">
        <v>2811</v>
      </c>
      <c r="D5469" s="296" t="s">
        <v>12715</v>
      </c>
      <c r="E5469" s="297">
        <v>2811</v>
      </c>
    </row>
    <row r="5470" spans="1:5" ht="14.4" x14ac:dyDescent="0.3">
      <c r="A5470" s="294" t="s">
        <v>12375</v>
      </c>
      <c r="B5470" s="295">
        <v>12097</v>
      </c>
      <c r="D5470" s="296" t="s">
        <v>12595</v>
      </c>
      <c r="E5470" s="297">
        <v>12097</v>
      </c>
    </row>
    <row r="5471" spans="1:5" ht="14.4" x14ac:dyDescent="0.3">
      <c r="A5471" s="294" t="s">
        <v>12487</v>
      </c>
      <c r="B5471" s="295">
        <v>1303</v>
      </c>
      <c r="D5471" s="296" t="s">
        <v>12716</v>
      </c>
      <c r="E5471" s="297">
        <v>1303</v>
      </c>
    </row>
    <row r="5472" spans="1:5" ht="14.4" x14ac:dyDescent="0.3">
      <c r="A5472" s="294" t="s">
        <v>12488</v>
      </c>
      <c r="B5472" s="295">
        <v>1610</v>
      </c>
      <c r="D5472" s="296" t="s">
        <v>12717</v>
      </c>
      <c r="E5472" s="297">
        <v>1610</v>
      </c>
    </row>
    <row r="5473" spans="1:5" ht="14.4" x14ac:dyDescent="0.3">
      <c r="A5473" s="294" t="s">
        <v>65424</v>
      </c>
      <c r="B5473" s="295">
        <v>0</v>
      </c>
      <c r="D5473" s="296" t="s">
        <v>66102</v>
      </c>
      <c r="E5473" s="297">
        <v>0</v>
      </c>
    </row>
    <row r="5474" spans="1:5" ht="14.4" x14ac:dyDescent="0.3">
      <c r="A5474" s="294" t="s">
        <v>12489</v>
      </c>
      <c r="B5474" s="295">
        <v>5092</v>
      </c>
      <c r="D5474" s="296" t="s">
        <v>12718</v>
      </c>
      <c r="E5474" s="297">
        <v>5092</v>
      </c>
    </row>
    <row r="5475" spans="1:5" ht="14.4" x14ac:dyDescent="0.3">
      <c r="A5475" s="294" t="s">
        <v>12490</v>
      </c>
      <c r="B5475" s="295">
        <v>6024</v>
      </c>
      <c r="D5475" s="296" t="s">
        <v>12719</v>
      </c>
      <c r="E5475" s="297">
        <v>6024</v>
      </c>
    </row>
    <row r="5476" spans="1:5" ht="14.4" x14ac:dyDescent="0.3">
      <c r="A5476" s="294" t="s">
        <v>12491</v>
      </c>
      <c r="B5476" s="295">
        <v>1565</v>
      </c>
      <c r="D5476" s="296" t="s">
        <v>12720</v>
      </c>
      <c r="E5476" s="297">
        <v>1565</v>
      </c>
    </row>
    <row r="5477" spans="1:5" ht="14.4" x14ac:dyDescent="0.3">
      <c r="A5477" s="294" t="s">
        <v>12492</v>
      </c>
      <c r="B5477" s="295">
        <v>3715</v>
      </c>
      <c r="D5477" s="296" t="s">
        <v>12721</v>
      </c>
      <c r="E5477" s="297">
        <v>3715</v>
      </c>
    </row>
    <row r="5478" spans="1:5" ht="14.4" x14ac:dyDescent="0.3">
      <c r="A5478" s="294" t="s">
        <v>65425</v>
      </c>
      <c r="B5478" s="295">
        <v>0</v>
      </c>
      <c r="D5478" s="296" t="s">
        <v>66103</v>
      </c>
      <c r="E5478" s="297">
        <v>0</v>
      </c>
    </row>
    <row r="5479" spans="1:5" ht="14.4" x14ac:dyDescent="0.3">
      <c r="A5479" s="294" t="s">
        <v>65426</v>
      </c>
      <c r="B5479" s="295">
        <v>0</v>
      </c>
      <c r="D5479" s="296" t="s">
        <v>66104</v>
      </c>
      <c r="E5479" s="297">
        <v>0</v>
      </c>
    </row>
    <row r="5480" spans="1:5" ht="14.4" x14ac:dyDescent="0.3">
      <c r="A5480" s="294" t="s">
        <v>65427</v>
      </c>
      <c r="B5480" s="295">
        <v>933</v>
      </c>
      <c r="D5480" s="296" t="s">
        <v>12722</v>
      </c>
      <c r="E5480" s="297">
        <v>933</v>
      </c>
    </row>
    <row r="5481" spans="1:5" ht="14.4" x14ac:dyDescent="0.3">
      <c r="A5481" s="294" t="s">
        <v>12493</v>
      </c>
      <c r="B5481" s="295">
        <v>4089</v>
      </c>
      <c r="D5481" s="296" t="s">
        <v>12723</v>
      </c>
      <c r="E5481" s="297">
        <v>4089</v>
      </c>
    </row>
    <row r="5482" spans="1:5" ht="14.4" x14ac:dyDescent="0.3">
      <c r="A5482" s="294" t="s">
        <v>65428</v>
      </c>
      <c r="B5482" s="295">
        <v>0</v>
      </c>
      <c r="D5482" s="296" t="s">
        <v>66105</v>
      </c>
      <c r="E5482" s="297">
        <v>0</v>
      </c>
    </row>
    <row r="5483" spans="1:5" ht="14.4" x14ac:dyDescent="0.3">
      <c r="A5483" s="294" t="s">
        <v>12376</v>
      </c>
      <c r="B5483" s="295">
        <v>24194</v>
      </c>
      <c r="D5483" s="296" t="s">
        <v>12596</v>
      </c>
      <c r="E5483" s="297">
        <v>24194</v>
      </c>
    </row>
    <row r="5484" spans="1:5" ht="14.4" x14ac:dyDescent="0.3">
      <c r="A5484" s="294" t="s">
        <v>12494</v>
      </c>
      <c r="B5484" s="295">
        <v>4121</v>
      </c>
      <c r="D5484" s="296" t="s">
        <v>12725</v>
      </c>
      <c r="E5484" s="297">
        <v>4121</v>
      </c>
    </row>
    <row r="5485" spans="1:5" ht="14.4" x14ac:dyDescent="0.3">
      <c r="A5485" s="294" t="s">
        <v>65429</v>
      </c>
      <c r="B5485" s="295">
        <v>1150</v>
      </c>
      <c r="D5485" s="296" t="s">
        <v>12724</v>
      </c>
      <c r="E5485" s="297">
        <v>1150</v>
      </c>
    </row>
    <row r="5486" spans="1:5" ht="14.4" x14ac:dyDescent="0.3">
      <c r="A5486" s="294" t="s">
        <v>12377</v>
      </c>
      <c r="B5486" s="295">
        <v>83333</v>
      </c>
      <c r="D5486" s="296" t="s">
        <v>12597</v>
      </c>
      <c r="E5486" s="297">
        <v>83333</v>
      </c>
    </row>
    <row r="5487" spans="1:5" ht="14.4" x14ac:dyDescent="0.3">
      <c r="A5487" s="294" t="s">
        <v>12495</v>
      </c>
      <c r="B5487" s="295">
        <v>4753</v>
      </c>
      <c r="D5487" s="296" t="s">
        <v>12726</v>
      </c>
      <c r="E5487" s="297">
        <v>4753</v>
      </c>
    </row>
    <row r="5488" spans="1:5" ht="14.4" x14ac:dyDescent="0.3">
      <c r="A5488" s="294" t="s">
        <v>12496</v>
      </c>
      <c r="B5488" s="295">
        <v>920</v>
      </c>
      <c r="D5488" s="296" t="s">
        <v>12727</v>
      </c>
      <c r="E5488" s="297">
        <v>920</v>
      </c>
    </row>
    <row r="5489" spans="1:5" ht="14.4" x14ac:dyDescent="0.3">
      <c r="A5489" s="294" t="s">
        <v>12378</v>
      </c>
      <c r="B5489" s="295">
        <v>43434.6</v>
      </c>
      <c r="D5489" s="296" t="s">
        <v>12598</v>
      </c>
      <c r="E5489" s="297">
        <v>43434.6</v>
      </c>
    </row>
    <row r="5490" spans="1:5" ht="14.4" x14ac:dyDescent="0.3">
      <c r="A5490" s="294" t="s">
        <v>12379</v>
      </c>
      <c r="B5490" s="295">
        <v>68884.899999999994</v>
      </c>
      <c r="D5490" s="296" t="s">
        <v>12599</v>
      </c>
      <c r="E5490" s="297">
        <v>68884.899999999994</v>
      </c>
    </row>
    <row r="5491" spans="1:5" ht="14.4" x14ac:dyDescent="0.3">
      <c r="A5491" s="294" t="s">
        <v>12497</v>
      </c>
      <c r="B5491" s="295">
        <v>2606</v>
      </c>
      <c r="D5491" s="296" t="s">
        <v>12728</v>
      </c>
      <c r="E5491" s="297">
        <v>2606</v>
      </c>
    </row>
    <row r="5492" spans="1:5" ht="14.4" x14ac:dyDescent="0.3">
      <c r="A5492" s="294" t="s">
        <v>65430</v>
      </c>
      <c r="B5492" s="295">
        <v>0</v>
      </c>
      <c r="D5492" s="296" t="s">
        <v>66106</v>
      </c>
      <c r="E5492" s="297">
        <v>0</v>
      </c>
    </row>
    <row r="5493" spans="1:5" ht="14.4" x14ac:dyDescent="0.3">
      <c r="A5493" s="294" t="s">
        <v>12498</v>
      </c>
      <c r="B5493" s="295">
        <v>3750</v>
      </c>
      <c r="D5493" s="296" t="s">
        <v>12729</v>
      </c>
      <c r="E5493" s="297">
        <v>3750</v>
      </c>
    </row>
    <row r="5494" spans="1:5" ht="14.4" x14ac:dyDescent="0.3">
      <c r="A5494" s="294" t="s">
        <v>12499</v>
      </c>
      <c r="B5494" s="295">
        <v>2185</v>
      </c>
      <c r="D5494" s="296" t="s">
        <v>12730</v>
      </c>
      <c r="E5494" s="297">
        <v>2185</v>
      </c>
    </row>
    <row r="5495" spans="1:5" ht="14.4" x14ac:dyDescent="0.3">
      <c r="A5495" s="294" t="s">
        <v>12500</v>
      </c>
      <c r="B5495" s="295">
        <v>843</v>
      </c>
      <c r="D5495" s="296" t="s">
        <v>12731</v>
      </c>
      <c r="E5495" s="297">
        <v>843</v>
      </c>
    </row>
    <row r="5496" spans="1:5" ht="14.4" x14ac:dyDescent="0.3">
      <c r="A5496" s="294" t="s">
        <v>12532</v>
      </c>
      <c r="B5496" s="295">
        <v>1374</v>
      </c>
      <c r="D5496" s="296" t="s">
        <v>12770</v>
      </c>
      <c r="E5496" s="297">
        <v>1374</v>
      </c>
    </row>
    <row r="5497" spans="1:5" ht="14.4" x14ac:dyDescent="0.3">
      <c r="A5497" s="294" t="s">
        <v>65431</v>
      </c>
      <c r="B5497" s="295">
        <v>15840</v>
      </c>
      <c r="D5497" s="296" t="s">
        <v>12600</v>
      </c>
      <c r="E5497" s="297">
        <v>15840</v>
      </c>
    </row>
    <row r="5498" spans="1:5" ht="14.4" x14ac:dyDescent="0.3">
      <c r="A5498" s="294" t="s">
        <v>12501</v>
      </c>
      <c r="B5498" s="295">
        <v>8298</v>
      </c>
      <c r="D5498" s="296" t="s">
        <v>12732</v>
      </c>
      <c r="E5498" s="297">
        <v>8298</v>
      </c>
    </row>
    <row r="5499" spans="1:5" ht="14.4" x14ac:dyDescent="0.3">
      <c r="A5499" s="294" t="s">
        <v>12380</v>
      </c>
      <c r="B5499" s="295">
        <v>176075</v>
      </c>
      <c r="D5499" s="296" t="s">
        <v>12601</v>
      </c>
      <c r="E5499" s="297">
        <v>176075</v>
      </c>
    </row>
    <row r="5500" spans="1:5" ht="14.4" x14ac:dyDescent="0.3">
      <c r="A5500" s="294" t="s">
        <v>65432</v>
      </c>
      <c r="B5500" s="295">
        <v>0</v>
      </c>
      <c r="D5500" s="296" t="s">
        <v>66107</v>
      </c>
      <c r="E5500" s="297">
        <v>0</v>
      </c>
    </row>
    <row r="5501" spans="1:5" ht="14.4" x14ac:dyDescent="0.3">
      <c r="A5501" s="294" t="s">
        <v>12381</v>
      </c>
      <c r="B5501" s="295">
        <v>47043</v>
      </c>
      <c r="D5501" s="296" t="s">
        <v>12602</v>
      </c>
      <c r="E5501" s="297">
        <v>47043</v>
      </c>
    </row>
    <row r="5502" spans="1:5" ht="14.4" x14ac:dyDescent="0.3">
      <c r="A5502" s="294" t="s">
        <v>12382</v>
      </c>
      <c r="B5502" s="295">
        <v>79301</v>
      </c>
      <c r="D5502" s="296" t="s">
        <v>12603</v>
      </c>
      <c r="E5502" s="297">
        <v>79301</v>
      </c>
    </row>
    <row r="5503" spans="1:5" ht="14.4" x14ac:dyDescent="0.3">
      <c r="A5503" s="294" t="s">
        <v>12502</v>
      </c>
      <c r="B5503" s="295">
        <v>2396</v>
      </c>
      <c r="D5503" s="296" t="s">
        <v>12733</v>
      </c>
      <c r="E5503" s="297">
        <v>2396</v>
      </c>
    </row>
    <row r="5504" spans="1:5" ht="14.4" x14ac:dyDescent="0.3">
      <c r="A5504" s="294" t="s">
        <v>12383</v>
      </c>
      <c r="B5504" s="295">
        <v>8065</v>
      </c>
      <c r="D5504" s="296" t="s">
        <v>12604</v>
      </c>
      <c r="E5504" s="297">
        <v>8065</v>
      </c>
    </row>
    <row r="5505" spans="1:5" ht="14.4" x14ac:dyDescent="0.3">
      <c r="A5505" s="294" t="s">
        <v>12503</v>
      </c>
      <c r="B5505" s="295">
        <v>3420</v>
      </c>
      <c r="D5505" s="296" t="s">
        <v>12734</v>
      </c>
      <c r="E5505" s="297">
        <v>3420</v>
      </c>
    </row>
    <row r="5506" spans="1:5" ht="14.4" x14ac:dyDescent="0.3">
      <c r="A5506" s="294" t="s">
        <v>12384</v>
      </c>
      <c r="B5506" s="295">
        <v>33602</v>
      </c>
      <c r="D5506" s="296" t="s">
        <v>12605</v>
      </c>
      <c r="E5506" s="297">
        <v>33602</v>
      </c>
    </row>
    <row r="5507" spans="1:5" ht="14.4" x14ac:dyDescent="0.3">
      <c r="A5507" s="294" t="s">
        <v>12385</v>
      </c>
      <c r="B5507" s="295">
        <v>64516</v>
      </c>
      <c r="D5507" s="296" t="s">
        <v>12606</v>
      </c>
      <c r="E5507" s="297">
        <v>64516</v>
      </c>
    </row>
    <row r="5508" spans="1:5" ht="14.4" x14ac:dyDescent="0.3">
      <c r="A5508" s="294" t="s">
        <v>12386</v>
      </c>
      <c r="B5508" s="295">
        <v>10753</v>
      </c>
      <c r="D5508" s="296" t="s">
        <v>12607</v>
      </c>
      <c r="E5508" s="297">
        <v>10753</v>
      </c>
    </row>
    <row r="5509" spans="1:5" ht="14.4" x14ac:dyDescent="0.3">
      <c r="A5509" s="294" t="s">
        <v>12387</v>
      </c>
      <c r="B5509" s="295">
        <v>28226</v>
      </c>
      <c r="D5509" s="296" t="s">
        <v>12608</v>
      </c>
      <c r="E5509" s="297">
        <v>28226</v>
      </c>
    </row>
    <row r="5510" spans="1:5" ht="14.4" x14ac:dyDescent="0.3">
      <c r="A5510" s="294" t="s">
        <v>12504</v>
      </c>
      <c r="B5510" s="295">
        <v>4695</v>
      </c>
      <c r="D5510" s="296" t="s">
        <v>12735</v>
      </c>
      <c r="E5510" s="297">
        <v>4695</v>
      </c>
    </row>
    <row r="5511" spans="1:5" ht="14.4" x14ac:dyDescent="0.3">
      <c r="A5511" s="294" t="s">
        <v>12388</v>
      </c>
      <c r="B5511" s="295">
        <v>151882</v>
      </c>
      <c r="D5511" s="296" t="s">
        <v>12609</v>
      </c>
      <c r="E5511" s="297">
        <v>151882</v>
      </c>
    </row>
    <row r="5512" spans="1:5" ht="14.4" x14ac:dyDescent="0.3">
      <c r="A5512" s="294" t="s">
        <v>12389</v>
      </c>
      <c r="B5512" s="295">
        <v>13441</v>
      </c>
      <c r="D5512" s="296" t="s">
        <v>12610</v>
      </c>
      <c r="E5512" s="297">
        <v>13441</v>
      </c>
    </row>
    <row r="5513" spans="1:5" ht="14.4" x14ac:dyDescent="0.3">
      <c r="A5513" s="294" t="s">
        <v>12390</v>
      </c>
      <c r="B5513" s="295">
        <v>100806</v>
      </c>
      <c r="D5513" s="296" t="s">
        <v>12611</v>
      </c>
      <c r="E5513" s="297">
        <v>100806</v>
      </c>
    </row>
    <row r="5514" spans="1:5" ht="14.4" x14ac:dyDescent="0.3">
      <c r="A5514" s="294" t="s">
        <v>12391</v>
      </c>
      <c r="B5514" s="295">
        <v>29570</v>
      </c>
      <c r="D5514" s="296" t="s">
        <v>12612</v>
      </c>
      <c r="E5514" s="297">
        <v>29570</v>
      </c>
    </row>
    <row r="5515" spans="1:5" ht="14.4" x14ac:dyDescent="0.3">
      <c r="A5515" s="294" t="s">
        <v>12505</v>
      </c>
      <c r="B5515" s="295">
        <v>11390</v>
      </c>
      <c r="D5515" s="296" t="s">
        <v>12736</v>
      </c>
      <c r="E5515" s="297">
        <v>11390</v>
      </c>
    </row>
    <row r="5516" spans="1:5" ht="14.4" x14ac:dyDescent="0.3">
      <c r="A5516" s="294" t="s">
        <v>12392</v>
      </c>
      <c r="B5516" s="295">
        <v>17500</v>
      </c>
      <c r="D5516" s="296" t="s">
        <v>12613</v>
      </c>
      <c r="E5516" s="297">
        <v>17500</v>
      </c>
    </row>
    <row r="5517" spans="1:5" ht="14.4" x14ac:dyDescent="0.3">
      <c r="A5517" s="294" t="s">
        <v>65433</v>
      </c>
      <c r="B5517" s="295">
        <v>0</v>
      </c>
      <c r="D5517" s="296" t="s">
        <v>66108</v>
      </c>
      <c r="E5517" s="297">
        <v>0</v>
      </c>
    </row>
    <row r="5518" spans="1:5" ht="14.4" x14ac:dyDescent="0.3">
      <c r="A5518" s="294" t="s">
        <v>65434</v>
      </c>
      <c r="B5518" s="295">
        <v>0</v>
      </c>
      <c r="D5518" s="296" t="s">
        <v>66109</v>
      </c>
      <c r="E5518" s="297">
        <v>0</v>
      </c>
    </row>
    <row r="5519" spans="1:5" ht="14.4" x14ac:dyDescent="0.3">
      <c r="A5519" s="294" t="s">
        <v>12393</v>
      </c>
      <c r="B5519" s="295">
        <v>91836.01</v>
      </c>
      <c r="D5519" s="296" t="s">
        <v>12614</v>
      </c>
      <c r="E5519" s="297">
        <v>91836.01</v>
      </c>
    </row>
    <row r="5520" spans="1:5" ht="14.4" x14ac:dyDescent="0.3">
      <c r="A5520" s="294" t="s">
        <v>12394</v>
      </c>
      <c r="B5520" s="295">
        <v>9130</v>
      </c>
      <c r="D5520" s="296" t="s">
        <v>12615</v>
      </c>
      <c r="E5520" s="297">
        <v>9130</v>
      </c>
    </row>
    <row r="5521" spans="1:5" ht="14.4" x14ac:dyDescent="0.3">
      <c r="A5521" s="294" t="s">
        <v>12506</v>
      </c>
      <c r="B5521" s="295">
        <v>8707</v>
      </c>
      <c r="D5521" s="296" t="s">
        <v>12737</v>
      </c>
      <c r="E5521" s="297">
        <v>8707</v>
      </c>
    </row>
    <row r="5522" spans="1:5" ht="14.4" x14ac:dyDescent="0.3">
      <c r="A5522" s="294" t="s">
        <v>65435</v>
      </c>
      <c r="B5522" s="295">
        <v>3316</v>
      </c>
      <c r="D5522" s="296" t="s">
        <v>12738</v>
      </c>
      <c r="E5522" s="297">
        <v>3316</v>
      </c>
    </row>
    <row r="5523" spans="1:5" ht="14.4" x14ac:dyDescent="0.3">
      <c r="A5523" s="294" t="s">
        <v>12395</v>
      </c>
      <c r="B5523" s="295">
        <v>43542.03</v>
      </c>
      <c r="D5523" s="296" t="s">
        <v>12616</v>
      </c>
      <c r="E5523" s="297">
        <v>43542.03</v>
      </c>
    </row>
    <row r="5524" spans="1:5" ht="14.4" x14ac:dyDescent="0.3">
      <c r="A5524" s="294" t="s">
        <v>12396</v>
      </c>
      <c r="B5524" s="295">
        <v>18817</v>
      </c>
      <c r="D5524" s="296" t="s">
        <v>12617</v>
      </c>
      <c r="E5524" s="297">
        <v>18817</v>
      </c>
    </row>
    <row r="5525" spans="1:5" ht="14.4" x14ac:dyDescent="0.3">
      <c r="A5525" s="294" t="s">
        <v>12397</v>
      </c>
      <c r="B5525" s="295">
        <v>11826.1</v>
      </c>
      <c r="D5525" s="296" t="s">
        <v>12618</v>
      </c>
      <c r="E5525" s="297">
        <v>11826.1</v>
      </c>
    </row>
    <row r="5526" spans="1:5" ht="14.4" x14ac:dyDescent="0.3">
      <c r="A5526" s="294" t="s">
        <v>12398</v>
      </c>
      <c r="B5526" s="295">
        <v>53762</v>
      </c>
      <c r="D5526" s="296" t="s">
        <v>12619</v>
      </c>
      <c r="E5526" s="297">
        <v>53762</v>
      </c>
    </row>
    <row r="5527" spans="1:5" ht="14.4" x14ac:dyDescent="0.3">
      <c r="A5527" s="294" t="s">
        <v>65436</v>
      </c>
      <c r="B5527" s="295">
        <v>5258</v>
      </c>
      <c r="D5527" s="296" t="s">
        <v>12739</v>
      </c>
      <c r="E5527" s="297">
        <v>5258</v>
      </c>
    </row>
    <row r="5528" spans="1:5" ht="14.4" x14ac:dyDescent="0.3">
      <c r="A5528" s="294" t="s">
        <v>12399</v>
      </c>
      <c r="B5528" s="295">
        <v>37634</v>
      </c>
      <c r="D5528" s="296" t="s">
        <v>12620</v>
      </c>
      <c r="E5528" s="297">
        <v>37634</v>
      </c>
    </row>
    <row r="5529" spans="1:5" ht="14.4" x14ac:dyDescent="0.3">
      <c r="A5529" s="294" t="s">
        <v>12400</v>
      </c>
      <c r="B5529" s="295">
        <v>10676.6</v>
      </c>
      <c r="D5529" s="296" t="s">
        <v>12621</v>
      </c>
      <c r="E5529" s="297">
        <v>10676.6</v>
      </c>
    </row>
    <row r="5530" spans="1:5" ht="14.4" x14ac:dyDescent="0.3">
      <c r="A5530" s="294" t="s">
        <v>12401</v>
      </c>
      <c r="B5530" s="295">
        <v>8065</v>
      </c>
      <c r="D5530" s="296" t="s">
        <v>12622</v>
      </c>
      <c r="E5530" s="297">
        <v>8065</v>
      </c>
    </row>
    <row r="5531" spans="1:5" ht="14.4" x14ac:dyDescent="0.3">
      <c r="A5531" s="294" t="s">
        <v>12402</v>
      </c>
      <c r="B5531" s="295">
        <v>10287.67</v>
      </c>
      <c r="D5531" s="296" t="s">
        <v>12623</v>
      </c>
      <c r="E5531" s="297">
        <v>10287.67</v>
      </c>
    </row>
    <row r="5532" spans="1:5" ht="14.4" x14ac:dyDescent="0.3">
      <c r="A5532" s="294" t="s">
        <v>12403</v>
      </c>
      <c r="B5532" s="295">
        <v>12097</v>
      </c>
      <c r="D5532" s="296" t="s">
        <v>12624</v>
      </c>
      <c r="E5532" s="297">
        <v>12097</v>
      </c>
    </row>
    <row r="5533" spans="1:5" ht="14.4" x14ac:dyDescent="0.3">
      <c r="A5533" s="294" t="s">
        <v>12507</v>
      </c>
      <c r="B5533" s="295">
        <v>1239</v>
      </c>
      <c r="D5533" s="296" t="s">
        <v>12740</v>
      </c>
      <c r="E5533" s="297">
        <v>1239</v>
      </c>
    </row>
    <row r="5534" spans="1:5" ht="14.4" x14ac:dyDescent="0.3">
      <c r="A5534" s="294" t="s">
        <v>65437</v>
      </c>
      <c r="B5534" s="295">
        <v>0</v>
      </c>
      <c r="D5534" s="296" t="s">
        <v>66110</v>
      </c>
      <c r="E5534" s="297">
        <v>0</v>
      </c>
    </row>
    <row r="5535" spans="1:5" ht="14.4" x14ac:dyDescent="0.3">
      <c r="A5535" s="294" t="s">
        <v>12508</v>
      </c>
      <c r="B5535" s="295">
        <v>2875</v>
      </c>
      <c r="D5535" s="296" t="s">
        <v>12741</v>
      </c>
      <c r="E5535" s="297">
        <v>2875</v>
      </c>
    </row>
    <row r="5536" spans="1:5" ht="14.4" x14ac:dyDescent="0.3">
      <c r="A5536" s="294" t="s">
        <v>12404</v>
      </c>
      <c r="B5536" s="295">
        <v>4032</v>
      </c>
      <c r="D5536" s="296" t="s">
        <v>12625</v>
      </c>
      <c r="E5536" s="297">
        <v>4032</v>
      </c>
    </row>
    <row r="5537" spans="1:5" ht="14.4" x14ac:dyDescent="0.3">
      <c r="A5537" s="294" t="s">
        <v>12405</v>
      </c>
      <c r="B5537" s="295">
        <v>180015.99</v>
      </c>
      <c r="D5537" s="296" t="s">
        <v>12626</v>
      </c>
      <c r="E5537" s="297">
        <v>180015.99</v>
      </c>
    </row>
    <row r="5538" spans="1:5" ht="14.4" x14ac:dyDescent="0.3">
      <c r="A5538" s="294" t="s">
        <v>12509</v>
      </c>
      <c r="B5538" s="295">
        <v>12687</v>
      </c>
      <c r="D5538" s="296" t="s">
        <v>12742</v>
      </c>
      <c r="E5538" s="297">
        <v>12687</v>
      </c>
    </row>
    <row r="5539" spans="1:5" ht="14.4" x14ac:dyDescent="0.3">
      <c r="A5539" s="294" t="s">
        <v>12510</v>
      </c>
      <c r="B5539" s="295">
        <v>3512.97</v>
      </c>
      <c r="D5539" s="296" t="s">
        <v>12743</v>
      </c>
      <c r="E5539" s="297">
        <v>3512.97</v>
      </c>
    </row>
    <row r="5540" spans="1:5" ht="14.4" x14ac:dyDescent="0.3">
      <c r="A5540" s="294" t="s">
        <v>65438</v>
      </c>
      <c r="B5540" s="295">
        <v>761.25</v>
      </c>
      <c r="D5540" s="296" t="s">
        <v>12744</v>
      </c>
      <c r="E5540" s="297">
        <v>761.25</v>
      </c>
    </row>
    <row r="5541" spans="1:5" ht="14.4" x14ac:dyDescent="0.3">
      <c r="A5541" s="294" t="s">
        <v>12511</v>
      </c>
      <c r="B5541" s="295">
        <v>658</v>
      </c>
      <c r="D5541" s="296" t="s">
        <v>12745</v>
      </c>
      <c r="E5541" s="297">
        <v>658</v>
      </c>
    </row>
    <row r="5542" spans="1:5" ht="14.4" x14ac:dyDescent="0.3">
      <c r="A5542" s="294" t="s">
        <v>65439</v>
      </c>
      <c r="B5542" s="295">
        <v>0</v>
      </c>
      <c r="D5542" s="296" t="s">
        <v>66111</v>
      </c>
      <c r="E5542" s="297">
        <v>0</v>
      </c>
    </row>
    <row r="5543" spans="1:5" ht="14.4" x14ac:dyDescent="0.3">
      <c r="A5543" s="294" t="s">
        <v>12406</v>
      </c>
      <c r="B5543" s="295">
        <v>12797.62</v>
      </c>
      <c r="D5543" s="296" t="s">
        <v>12627</v>
      </c>
      <c r="E5543" s="297">
        <v>12797.62</v>
      </c>
    </row>
    <row r="5544" spans="1:5" ht="14.4" x14ac:dyDescent="0.3">
      <c r="A5544" s="294" t="s">
        <v>65440</v>
      </c>
      <c r="B5544" s="295">
        <v>8509</v>
      </c>
      <c r="D5544" s="296" t="s">
        <v>12746</v>
      </c>
      <c r="E5544" s="297">
        <v>8509</v>
      </c>
    </row>
    <row r="5545" spans="1:5" ht="14.4" x14ac:dyDescent="0.3">
      <c r="A5545" s="294" t="s">
        <v>12407</v>
      </c>
      <c r="B5545" s="295">
        <v>1039358.93</v>
      </c>
      <c r="D5545" s="296" t="s">
        <v>12628</v>
      </c>
      <c r="E5545" s="297">
        <v>1039358.93</v>
      </c>
    </row>
    <row r="5546" spans="1:5" ht="14.4" x14ac:dyDescent="0.3">
      <c r="A5546" s="294" t="s">
        <v>12512</v>
      </c>
      <c r="B5546" s="295">
        <v>2951</v>
      </c>
      <c r="D5546" s="296" t="s">
        <v>12747</v>
      </c>
      <c r="E5546" s="297">
        <v>2951</v>
      </c>
    </row>
    <row r="5547" spans="1:5" ht="14.4" x14ac:dyDescent="0.3">
      <c r="A5547" s="294" t="s">
        <v>12513</v>
      </c>
      <c r="B5547" s="295">
        <v>2606</v>
      </c>
      <c r="D5547" s="296" t="s">
        <v>12748</v>
      </c>
      <c r="E5547" s="297">
        <v>2606</v>
      </c>
    </row>
    <row r="5548" spans="1:5" ht="14.4" x14ac:dyDescent="0.3">
      <c r="A5548" s="294" t="s">
        <v>12514</v>
      </c>
      <c r="B5548" s="295">
        <v>3935</v>
      </c>
      <c r="D5548" s="296" t="s">
        <v>12749</v>
      </c>
      <c r="E5548" s="297">
        <v>3935</v>
      </c>
    </row>
    <row r="5549" spans="1:5" ht="14.4" x14ac:dyDescent="0.3">
      <c r="A5549" s="294" t="s">
        <v>12515</v>
      </c>
      <c r="B5549" s="295">
        <v>7755</v>
      </c>
      <c r="D5549" s="296" t="s">
        <v>12750</v>
      </c>
      <c r="E5549" s="297">
        <v>7755</v>
      </c>
    </row>
    <row r="5550" spans="1:5" ht="14.4" x14ac:dyDescent="0.3">
      <c r="A5550" s="294" t="s">
        <v>65441</v>
      </c>
      <c r="B5550" s="295">
        <v>0</v>
      </c>
      <c r="D5550" s="296" t="s">
        <v>66112</v>
      </c>
      <c r="E5550" s="297">
        <v>0</v>
      </c>
    </row>
    <row r="5551" spans="1:5" ht="14.4" x14ac:dyDescent="0.3">
      <c r="A5551" s="294" t="s">
        <v>65442</v>
      </c>
      <c r="B5551" s="295">
        <v>0</v>
      </c>
      <c r="D5551" s="296" t="s">
        <v>66113</v>
      </c>
      <c r="E5551" s="297">
        <v>0</v>
      </c>
    </row>
    <row r="5552" spans="1:5" ht="14.4" x14ac:dyDescent="0.3">
      <c r="A5552" s="294" t="s">
        <v>65443</v>
      </c>
      <c r="B5552" s="295">
        <v>0</v>
      </c>
      <c r="D5552" s="296" t="s">
        <v>66114</v>
      </c>
      <c r="E5552" s="297">
        <v>0</v>
      </c>
    </row>
    <row r="5553" spans="1:5" ht="14.4" x14ac:dyDescent="0.3">
      <c r="A5553" s="294" t="s">
        <v>12516</v>
      </c>
      <c r="B5553" s="295">
        <v>3577</v>
      </c>
      <c r="D5553" s="296" t="s">
        <v>12751</v>
      </c>
      <c r="E5553" s="297">
        <v>3577</v>
      </c>
    </row>
    <row r="5554" spans="1:5" ht="14.4" x14ac:dyDescent="0.3">
      <c r="A5554" s="294" t="s">
        <v>12517</v>
      </c>
      <c r="B5554" s="295">
        <v>6069</v>
      </c>
      <c r="D5554" s="296" t="s">
        <v>12752</v>
      </c>
      <c r="E5554" s="297">
        <v>6069</v>
      </c>
    </row>
    <row r="5555" spans="1:5" ht="14.4" x14ac:dyDescent="0.3">
      <c r="A5555" s="294" t="s">
        <v>65444</v>
      </c>
      <c r="B5555" s="295">
        <v>0</v>
      </c>
      <c r="D5555" s="296" t="s">
        <v>66115</v>
      </c>
      <c r="E5555" s="297">
        <v>0</v>
      </c>
    </row>
    <row r="5556" spans="1:5" ht="14.4" x14ac:dyDescent="0.3">
      <c r="A5556" s="294" t="s">
        <v>12518</v>
      </c>
      <c r="B5556" s="295">
        <v>5847</v>
      </c>
      <c r="D5556" s="296" t="s">
        <v>12753</v>
      </c>
      <c r="E5556" s="297">
        <v>5847</v>
      </c>
    </row>
    <row r="5557" spans="1:5" ht="14.4" x14ac:dyDescent="0.3">
      <c r="A5557" s="294" t="s">
        <v>12519</v>
      </c>
      <c r="B5557" s="295">
        <v>4727</v>
      </c>
      <c r="D5557" s="296" t="s">
        <v>12754</v>
      </c>
      <c r="E5557" s="297">
        <v>4727</v>
      </c>
    </row>
    <row r="5558" spans="1:5" ht="14.4" x14ac:dyDescent="0.3">
      <c r="A5558" s="294" t="s">
        <v>12408</v>
      </c>
      <c r="B5558" s="295">
        <v>9662.4</v>
      </c>
      <c r="D5558" s="296" t="s">
        <v>12629</v>
      </c>
      <c r="E5558" s="297">
        <v>9662.4</v>
      </c>
    </row>
    <row r="5559" spans="1:5" ht="14.4" x14ac:dyDescent="0.3">
      <c r="A5559" s="294" t="s">
        <v>65445</v>
      </c>
      <c r="B5559" s="295">
        <v>971</v>
      </c>
      <c r="D5559" s="296" t="s">
        <v>12755</v>
      </c>
      <c r="E5559" s="297">
        <v>971</v>
      </c>
    </row>
    <row r="5560" spans="1:5" ht="14.4" x14ac:dyDescent="0.3">
      <c r="A5560" s="294" t="s">
        <v>12520</v>
      </c>
      <c r="B5560" s="295">
        <v>2681</v>
      </c>
      <c r="D5560" s="296" t="s">
        <v>12756</v>
      </c>
      <c r="E5560" s="297">
        <v>2681</v>
      </c>
    </row>
    <row r="5561" spans="1:5" ht="14.4" x14ac:dyDescent="0.3">
      <c r="A5561" s="294" t="s">
        <v>12521</v>
      </c>
      <c r="B5561" s="295">
        <v>5279</v>
      </c>
      <c r="D5561" s="296" t="s">
        <v>12757</v>
      </c>
      <c r="E5561" s="297">
        <v>5279</v>
      </c>
    </row>
    <row r="5562" spans="1:5" ht="14.4" x14ac:dyDescent="0.3">
      <c r="A5562" s="294" t="s">
        <v>65446</v>
      </c>
      <c r="B5562" s="295">
        <v>4708</v>
      </c>
      <c r="D5562" s="296" t="s">
        <v>12758</v>
      </c>
      <c r="E5562" s="297">
        <v>4708</v>
      </c>
    </row>
    <row r="5563" spans="1:5" ht="14.4" x14ac:dyDescent="0.3">
      <c r="A5563" s="294" t="s">
        <v>12522</v>
      </c>
      <c r="B5563" s="295">
        <v>3143</v>
      </c>
      <c r="D5563" s="296" t="s">
        <v>12759</v>
      </c>
      <c r="E5563" s="297">
        <v>3143</v>
      </c>
    </row>
    <row r="5564" spans="1:5" ht="14.4" x14ac:dyDescent="0.3">
      <c r="A5564" s="294" t="s">
        <v>12523</v>
      </c>
      <c r="B5564" s="295">
        <v>1968</v>
      </c>
      <c r="D5564" s="296" t="s">
        <v>12760</v>
      </c>
      <c r="E5564" s="297">
        <v>1968</v>
      </c>
    </row>
    <row r="5565" spans="1:5" ht="14.4" x14ac:dyDescent="0.3">
      <c r="A5565" s="294" t="s">
        <v>65447</v>
      </c>
      <c r="B5565" s="295">
        <v>262.5</v>
      </c>
      <c r="D5565" s="296" t="s">
        <v>12761</v>
      </c>
      <c r="E5565" s="297">
        <v>262.5</v>
      </c>
    </row>
    <row r="5566" spans="1:5" ht="14.4" x14ac:dyDescent="0.3">
      <c r="A5566" s="294" t="s">
        <v>12409</v>
      </c>
      <c r="B5566" s="295">
        <v>7291.32</v>
      </c>
      <c r="D5566" s="296" t="s">
        <v>12630</v>
      </c>
      <c r="E5566" s="297">
        <v>7291.32</v>
      </c>
    </row>
    <row r="5567" spans="1:5" ht="14.4" x14ac:dyDescent="0.3">
      <c r="A5567" s="294" t="s">
        <v>12524</v>
      </c>
      <c r="B5567" s="295">
        <v>1150</v>
      </c>
      <c r="D5567" s="296" t="s">
        <v>12762</v>
      </c>
      <c r="E5567" s="297">
        <v>1150</v>
      </c>
    </row>
    <row r="5568" spans="1:5" ht="14.4" x14ac:dyDescent="0.3">
      <c r="A5568" s="294" t="s">
        <v>12530</v>
      </c>
      <c r="B5568" s="295">
        <v>1169</v>
      </c>
      <c r="D5568" s="296" t="s">
        <v>12768</v>
      </c>
      <c r="E5568" s="297">
        <v>1169</v>
      </c>
    </row>
    <row r="5569" spans="1:5" ht="14.4" x14ac:dyDescent="0.3">
      <c r="A5569" s="294" t="s">
        <v>65448</v>
      </c>
      <c r="B5569" s="295">
        <v>0</v>
      </c>
      <c r="D5569" s="296" t="s">
        <v>66116</v>
      </c>
      <c r="E5569" s="297">
        <v>0</v>
      </c>
    </row>
    <row r="5570" spans="1:5" ht="14.4" x14ac:dyDescent="0.3">
      <c r="A5570" s="294" t="s">
        <v>12525</v>
      </c>
      <c r="B5570" s="295">
        <v>1144</v>
      </c>
      <c r="D5570" s="296" t="s">
        <v>12763</v>
      </c>
      <c r="E5570" s="297">
        <v>1144</v>
      </c>
    </row>
    <row r="5571" spans="1:5" ht="14.4" x14ac:dyDescent="0.3">
      <c r="A5571" s="294" t="s">
        <v>12410</v>
      </c>
      <c r="B5571" s="295">
        <v>115591</v>
      </c>
      <c r="D5571" s="296" t="s">
        <v>12631</v>
      </c>
      <c r="E5571" s="297">
        <v>115591</v>
      </c>
    </row>
    <row r="5572" spans="1:5" ht="14.4" x14ac:dyDescent="0.3">
      <c r="A5572" s="294" t="s">
        <v>12526</v>
      </c>
      <c r="B5572" s="295">
        <v>717.59</v>
      </c>
      <c r="D5572" s="296" t="s">
        <v>12764</v>
      </c>
      <c r="E5572" s="297">
        <v>717.59</v>
      </c>
    </row>
    <row r="5573" spans="1:5" ht="14.4" x14ac:dyDescent="0.3">
      <c r="A5573" s="294" t="s">
        <v>12527</v>
      </c>
      <c r="B5573" s="295">
        <v>6107</v>
      </c>
      <c r="D5573" s="296" t="s">
        <v>12765</v>
      </c>
      <c r="E5573" s="297">
        <v>6107</v>
      </c>
    </row>
    <row r="5574" spans="1:5" ht="14.4" x14ac:dyDescent="0.3">
      <c r="A5574" s="294" t="s">
        <v>12411</v>
      </c>
      <c r="B5574" s="295">
        <v>57796</v>
      </c>
      <c r="D5574" s="296" t="s">
        <v>12632</v>
      </c>
      <c r="E5574" s="297">
        <v>57796</v>
      </c>
    </row>
    <row r="5575" spans="1:5" ht="14.4" x14ac:dyDescent="0.3">
      <c r="A5575" s="294" t="s">
        <v>12412</v>
      </c>
      <c r="B5575" s="295">
        <v>69892</v>
      </c>
      <c r="D5575" s="296" t="s">
        <v>12633</v>
      </c>
      <c r="E5575" s="297">
        <v>69892</v>
      </c>
    </row>
    <row r="5576" spans="1:5" ht="14.4" x14ac:dyDescent="0.3">
      <c r="A5576" s="294" t="s">
        <v>12528</v>
      </c>
      <c r="B5576" s="295">
        <v>6995</v>
      </c>
      <c r="D5576" s="296" t="s">
        <v>12766</v>
      </c>
      <c r="E5576" s="297">
        <v>6995</v>
      </c>
    </row>
    <row r="5577" spans="1:5" ht="14.4" x14ac:dyDescent="0.3">
      <c r="A5577" s="294" t="s">
        <v>12529</v>
      </c>
      <c r="B5577" s="295">
        <v>1229</v>
      </c>
      <c r="D5577" s="296" t="s">
        <v>12767</v>
      </c>
      <c r="E5577" s="297">
        <v>1229</v>
      </c>
    </row>
    <row r="5578" spans="1:5" ht="14.4" x14ac:dyDescent="0.3">
      <c r="A5578" s="294" t="s">
        <v>12413</v>
      </c>
      <c r="B5578" s="295">
        <v>24921.5</v>
      </c>
      <c r="D5578" s="296" t="s">
        <v>12634</v>
      </c>
      <c r="E5578" s="297">
        <v>24921.5</v>
      </c>
    </row>
    <row r="5579" spans="1:5" ht="14.4" x14ac:dyDescent="0.3">
      <c r="A5579" s="294" t="s">
        <v>12414</v>
      </c>
      <c r="B5579" s="295">
        <v>13441</v>
      </c>
      <c r="D5579" s="296" t="s">
        <v>12635</v>
      </c>
      <c r="E5579" s="297">
        <v>13441</v>
      </c>
    </row>
    <row r="5580" spans="1:5" ht="14.4" x14ac:dyDescent="0.3">
      <c r="A5580" s="294" t="s">
        <v>36933</v>
      </c>
      <c r="B5580" s="295">
        <v>142454.69</v>
      </c>
      <c r="D5580" s="296" t="s">
        <v>37839</v>
      </c>
      <c r="E5580" s="297">
        <v>142454.69</v>
      </c>
    </row>
    <row r="5581" spans="1:5" ht="14.4" x14ac:dyDescent="0.3">
      <c r="A5581" s="294" t="s">
        <v>36934</v>
      </c>
      <c r="B5581" s="295">
        <v>33118</v>
      </c>
      <c r="D5581" s="296" t="s">
        <v>37850</v>
      </c>
      <c r="E5581" s="297">
        <v>33118</v>
      </c>
    </row>
    <row r="5582" spans="1:5" ht="14.4" x14ac:dyDescent="0.3">
      <c r="A5582" s="294" t="s">
        <v>36935</v>
      </c>
      <c r="B5582" s="295">
        <v>9816</v>
      </c>
      <c r="D5582" s="296" t="s">
        <v>37855</v>
      </c>
      <c r="E5582" s="297">
        <v>9816</v>
      </c>
    </row>
    <row r="5583" spans="1:5" ht="14.4" x14ac:dyDescent="0.3">
      <c r="A5583" s="294" t="s">
        <v>36936</v>
      </c>
      <c r="B5583" s="295">
        <v>21910</v>
      </c>
      <c r="D5583" s="296" t="s">
        <v>37860</v>
      </c>
      <c r="E5583" s="297">
        <v>21910</v>
      </c>
    </row>
    <row r="5584" spans="1:5" ht="14.4" x14ac:dyDescent="0.3">
      <c r="A5584" s="294" t="s">
        <v>36937</v>
      </c>
      <c r="B5584" s="295">
        <v>20440</v>
      </c>
      <c r="D5584" s="296" t="s">
        <v>37865</v>
      </c>
      <c r="E5584" s="297">
        <v>20440</v>
      </c>
    </row>
    <row r="5585" spans="1:5" ht="14.4" x14ac:dyDescent="0.3">
      <c r="A5585" s="294" t="s">
        <v>36938</v>
      </c>
      <c r="B5585" s="295">
        <v>13213.65</v>
      </c>
      <c r="D5585" s="296" t="s">
        <v>37870</v>
      </c>
      <c r="E5585" s="297">
        <v>13213.65</v>
      </c>
    </row>
    <row r="5586" spans="1:5" ht="14.4" x14ac:dyDescent="0.3">
      <c r="A5586" s="294" t="s">
        <v>65449</v>
      </c>
      <c r="B5586" s="295">
        <v>0</v>
      </c>
      <c r="D5586" s="296" t="s">
        <v>66117</v>
      </c>
      <c r="E5586" s="297">
        <v>0</v>
      </c>
    </row>
    <row r="5587" spans="1:5" ht="14.4" x14ac:dyDescent="0.3">
      <c r="A5587" s="294" t="s">
        <v>36939</v>
      </c>
      <c r="B5587" s="295">
        <v>44215</v>
      </c>
      <c r="D5587" s="296" t="s">
        <v>37876</v>
      </c>
      <c r="E5587" s="297">
        <v>44215</v>
      </c>
    </row>
    <row r="5588" spans="1:5" ht="14.4" x14ac:dyDescent="0.3">
      <c r="A5588" s="294" t="s">
        <v>36940</v>
      </c>
      <c r="B5588" s="295">
        <v>13834</v>
      </c>
      <c r="D5588" s="296" t="s">
        <v>37883</v>
      </c>
      <c r="E5588" s="297">
        <v>13834</v>
      </c>
    </row>
    <row r="5589" spans="1:5" ht="14.4" x14ac:dyDescent="0.3">
      <c r="A5589" s="294" t="s">
        <v>36941</v>
      </c>
      <c r="B5589" s="295">
        <v>89468</v>
      </c>
      <c r="D5589" s="296" t="s">
        <v>37894</v>
      </c>
      <c r="E5589" s="297">
        <v>89468</v>
      </c>
    </row>
    <row r="5590" spans="1:5" ht="14.4" x14ac:dyDescent="0.3">
      <c r="A5590" s="294" t="s">
        <v>36942</v>
      </c>
      <c r="B5590" s="295">
        <v>164169.88</v>
      </c>
      <c r="D5590" s="296" t="s">
        <v>37903</v>
      </c>
      <c r="E5590" s="297">
        <v>164169.88</v>
      </c>
    </row>
    <row r="5591" spans="1:5" ht="14.4" x14ac:dyDescent="0.3">
      <c r="A5591" s="294" t="s">
        <v>36943</v>
      </c>
      <c r="B5591" s="295">
        <v>30151.81</v>
      </c>
      <c r="D5591" s="296" t="s">
        <v>37908</v>
      </c>
      <c r="E5591" s="297">
        <v>30151.81</v>
      </c>
    </row>
    <row r="5592" spans="1:5" ht="14.4" x14ac:dyDescent="0.3">
      <c r="A5592" s="294" t="s">
        <v>36944</v>
      </c>
      <c r="B5592" s="295">
        <v>82903</v>
      </c>
      <c r="D5592" s="296" t="s">
        <v>37923</v>
      </c>
      <c r="E5592" s="297">
        <v>82903</v>
      </c>
    </row>
    <row r="5593" spans="1:5" ht="14.4" x14ac:dyDescent="0.3">
      <c r="A5593" s="294" t="s">
        <v>36945</v>
      </c>
      <c r="B5593" s="295">
        <v>239894.61</v>
      </c>
      <c r="D5593" s="296" t="s">
        <v>37930</v>
      </c>
      <c r="E5593" s="297">
        <v>239894.61</v>
      </c>
    </row>
    <row r="5594" spans="1:5" ht="14.4" x14ac:dyDescent="0.3">
      <c r="A5594" s="294" t="s">
        <v>36946</v>
      </c>
      <c r="B5594" s="295">
        <v>37632.379999999997</v>
      </c>
      <c r="D5594" s="296" t="s">
        <v>37935</v>
      </c>
      <c r="E5594" s="297">
        <v>37632.379999999997</v>
      </c>
    </row>
    <row r="5595" spans="1:5" ht="14.4" x14ac:dyDescent="0.3">
      <c r="A5595" s="294" t="s">
        <v>36947</v>
      </c>
      <c r="B5595" s="295">
        <v>3136.5</v>
      </c>
      <c r="D5595" s="296" t="s">
        <v>37941</v>
      </c>
      <c r="E5595" s="297">
        <v>3136.5</v>
      </c>
    </row>
    <row r="5596" spans="1:5" ht="14.4" x14ac:dyDescent="0.3">
      <c r="A5596" s="294" t="s">
        <v>36948</v>
      </c>
      <c r="B5596" s="295">
        <v>1622.48</v>
      </c>
      <c r="D5596" s="296" t="s">
        <v>37949</v>
      </c>
      <c r="E5596" s="297">
        <v>1622.48</v>
      </c>
    </row>
    <row r="5597" spans="1:5" ht="14.4" x14ac:dyDescent="0.3">
      <c r="A5597" s="294" t="s">
        <v>36949</v>
      </c>
      <c r="B5597" s="295">
        <v>78188</v>
      </c>
      <c r="D5597" s="296" t="s">
        <v>37952</v>
      </c>
      <c r="E5597" s="297">
        <v>78188</v>
      </c>
    </row>
    <row r="5598" spans="1:5" ht="14.4" x14ac:dyDescent="0.3">
      <c r="A5598" s="294" t="s">
        <v>36950</v>
      </c>
      <c r="B5598" s="295">
        <v>13142.7</v>
      </c>
      <c r="D5598" s="296" t="s">
        <v>37957</v>
      </c>
      <c r="E5598" s="297">
        <v>13142.7</v>
      </c>
    </row>
    <row r="5599" spans="1:5" ht="14.4" x14ac:dyDescent="0.3">
      <c r="A5599" s="294" t="s">
        <v>36951</v>
      </c>
      <c r="B5599" s="295">
        <v>55739.07</v>
      </c>
      <c r="D5599" s="296" t="s">
        <v>37962</v>
      </c>
      <c r="E5599" s="297">
        <v>55739.07</v>
      </c>
    </row>
    <row r="5600" spans="1:5" ht="14.4" x14ac:dyDescent="0.3">
      <c r="A5600" s="294" t="s">
        <v>36952</v>
      </c>
      <c r="B5600" s="295">
        <v>16402</v>
      </c>
      <c r="D5600" s="296" t="s">
        <v>37968</v>
      </c>
      <c r="E5600" s="297">
        <v>16402</v>
      </c>
    </row>
    <row r="5601" spans="1:5" ht="14.4" x14ac:dyDescent="0.3">
      <c r="A5601" s="294" t="s">
        <v>36953</v>
      </c>
      <c r="B5601" s="295">
        <v>109630</v>
      </c>
      <c r="D5601" s="296" t="s">
        <v>37973</v>
      </c>
      <c r="E5601" s="297">
        <v>109630</v>
      </c>
    </row>
    <row r="5602" spans="1:5" ht="14.4" x14ac:dyDescent="0.3">
      <c r="A5602" s="294" t="s">
        <v>36954</v>
      </c>
      <c r="B5602" s="295">
        <v>28681.27</v>
      </c>
      <c r="D5602" s="296" t="s">
        <v>37978</v>
      </c>
      <c r="E5602" s="297">
        <v>28681.27</v>
      </c>
    </row>
    <row r="5603" spans="1:5" ht="14.4" x14ac:dyDescent="0.3">
      <c r="A5603" s="294" t="s">
        <v>36955</v>
      </c>
      <c r="B5603" s="295">
        <v>20392</v>
      </c>
      <c r="D5603" s="296" t="s">
        <v>37983</v>
      </c>
      <c r="E5603" s="297">
        <v>20392</v>
      </c>
    </row>
    <row r="5604" spans="1:5" ht="14.4" x14ac:dyDescent="0.3">
      <c r="A5604" s="294" t="s">
        <v>36956</v>
      </c>
      <c r="B5604" s="295">
        <v>63151</v>
      </c>
      <c r="D5604" s="296" t="s">
        <v>37988</v>
      </c>
      <c r="E5604" s="297">
        <v>63151</v>
      </c>
    </row>
    <row r="5605" spans="1:5" ht="14.4" x14ac:dyDescent="0.3">
      <c r="A5605" s="294" t="s">
        <v>36957</v>
      </c>
      <c r="B5605" s="295">
        <v>21519</v>
      </c>
      <c r="D5605" s="296" t="s">
        <v>37996</v>
      </c>
      <c r="E5605" s="297">
        <v>21519</v>
      </c>
    </row>
    <row r="5606" spans="1:5" ht="14.4" x14ac:dyDescent="0.3">
      <c r="A5606" s="294" t="s">
        <v>36958</v>
      </c>
      <c r="B5606" s="295">
        <v>1350</v>
      </c>
      <c r="D5606" s="296" t="s">
        <v>38001</v>
      </c>
      <c r="E5606" s="297">
        <v>1350</v>
      </c>
    </row>
    <row r="5607" spans="1:5" ht="14.4" x14ac:dyDescent="0.3">
      <c r="A5607" s="294" t="s">
        <v>36959</v>
      </c>
      <c r="B5607" s="295">
        <v>12810.38</v>
      </c>
      <c r="D5607" s="296" t="s">
        <v>38003</v>
      </c>
      <c r="E5607" s="297">
        <v>12810.38</v>
      </c>
    </row>
    <row r="5608" spans="1:5" ht="14.4" x14ac:dyDescent="0.3">
      <c r="A5608" s="294" t="s">
        <v>36960</v>
      </c>
      <c r="B5608" s="295">
        <v>8872.15</v>
      </c>
      <c r="D5608" s="296" t="s">
        <v>38009</v>
      </c>
      <c r="E5608" s="297">
        <v>8872.15</v>
      </c>
    </row>
    <row r="5609" spans="1:5" ht="14.4" x14ac:dyDescent="0.3">
      <c r="A5609" s="294" t="s">
        <v>36961</v>
      </c>
      <c r="B5609" s="295">
        <v>98400</v>
      </c>
      <c r="D5609" s="296" t="s">
        <v>38013</v>
      </c>
      <c r="E5609" s="297">
        <v>98400</v>
      </c>
    </row>
    <row r="5610" spans="1:5" ht="14.4" x14ac:dyDescent="0.3">
      <c r="A5610" s="294" t="s">
        <v>36962</v>
      </c>
      <c r="B5610" s="295">
        <v>37560</v>
      </c>
      <c r="D5610" s="296" t="s">
        <v>38020</v>
      </c>
      <c r="E5610" s="297">
        <v>37560</v>
      </c>
    </row>
    <row r="5611" spans="1:5" ht="14.4" x14ac:dyDescent="0.3">
      <c r="A5611" s="294" t="s">
        <v>36963</v>
      </c>
      <c r="B5611" s="295">
        <v>15256.82</v>
      </c>
      <c r="D5611" s="296" t="s">
        <v>38025</v>
      </c>
      <c r="E5611" s="297">
        <v>15256.82</v>
      </c>
    </row>
    <row r="5612" spans="1:5" ht="14.4" x14ac:dyDescent="0.3">
      <c r="A5612" s="294" t="s">
        <v>65450</v>
      </c>
      <c r="B5612" s="295">
        <v>0</v>
      </c>
      <c r="D5612" s="296" t="s">
        <v>66118</v>
      </c>
      <c r="E5612" s="297">
        <v>0</v>
      </c>
    </row>
    <row r="5613" spans="1:5" ht="14.4" x14ac:dyDescent="0.3">
      <c r="A5613" s="294" t="s">
        <v>36964</v>
      </c>
      <c r="B5613" s="295">
        <v>92417.64</v>
      </c>
      <c r="D5613" s="296" t="s">
        <v>38033</v>
      </c>
      <c r="E5613" s="297">
        <v>92417.64</v>
      </c>
    </row>
    <row r="5614" spans="1:5" ht="14.4" x14ac:dyDescent="0.3">
      <c r="A5614" s="294" t="s">
        <v>36965</v>
      </c>
      <c r="B5614" s="295">
        <v>346831</v>
      </c>
      <c r="D5614" s="296" t="s">
        <v>38038</v>
      </c>
      <c r="E5614" s="297">
        <v>346831</v>
      </c>
    </row>
    <row r="5615" spans="1:5" ht="14.4" x14ac:dyDescent="0.3">
      <c r="A5615" s="294" t="s">
        <v>35934</v>
      </c>
      <c r="B5615" s="295">
        <v>3871</v>
      </c>
      <c r="D5615" s="296" t="s">
        <v>36929</v>
      </c>
      <c r="E5615" s="297">
        <v>3871</v>
      </c>
    </row>
    <row r="5616" spans="1:5" ht="14.4" x14ac:dyDescent="0.3">
      <c r="A5616" s="294" t="s">
        <v>36966</v>
      </c>
      <c r="B5616" s="295">
        <v>30159</v>
      </c>
      <c r="D5616" s="296" t="s">
        <v>38046</v>
      </c>
      <c r="E5616" s="297">
        <v>30159</v>
      </c>
    </row>
    <row r="5617" spans="1:5" ht="14.4" x14ac:dyDescent="0.3">
      <c r="A5617" s="294" t="s">
        <v>36967</v>
      </c>
      <c r="B5617" s="295">
        <v>35956.839999999997</v>
      </c>
      <c r="D5617" s="296" t="s">
        <v>38052</v>
      </c>
      <c r="E5617" s="297">
        <v>35956.839999999997</v>
      </c>
    </row>
    <row r="5618" spans="1:5" ht="14.4" x14ac:dyDescent="0.3">
      <c r="A5618" s="294" t="s">
        <v>36968</v>
      </c>
      <c r="B5618" s="295">
        <v>129513</v>
      </c>
      <c r="D5618" s="296" t="s">
        <v>38057</v>
      </c>
      <c r="E5618" s="297">
        <v>129513</v>
      </c>
    </row>
    <row r="5619" spans="1:5" ht="14.4" x14ac:dyDescent="0.3">
      <c r="A5619" s="294" t="s">
        <v>36969</v>
      </c>
      <c r="B5619" s="295">
        <v>21289</v>
      </c>
      <c r="D5619" s="296" t="s">
        <v>38062</v>
      </c>
      <c r="E5619" s="297">
        <v>21289</v>
      </c>
    </row>
    <row r="5620" spans="1:5" ht="14.4" x14ac:dyDescent="0.3">
      <c r="A5620" s="294" t="s">
        <v>36970</v>
      </c>
      <c r="B5620" s="295">
        <v>42482</v>
      </c>
      <c r="D5620" s="296" t="s">
        <v>38073</v>
      </c>
      <c r="E5620" s="297">
        <v>42482</v>
      </c>
    </row>
    <row r="5621" spans="1:5" ht="14.4" x14ac:dyDescent="0.3">
      <c r="A5621" s="294" t="s">
        <v>36971</v>
      </c>
      <c r="B5621" s="295">
        <v>66904.75</v>
      </c>
      <c r="D5621" s="296" t="s">
        <v>38078</v>
      </c>
      <c r="E5621" s="297">
        <v>66904.75</v>
      </c>
    </row>
    <row r="5622" spans="1:5" ht="14.4" x14ac:dyDescent="0.3">
      <c r="A5622" s="294" t="s">
        <v>36972</v>
      </c>
      <c r="B5622" s="295">
        <v>234256</v>
      </c>
      <c r="D5622" s="296" t="s">
        <v>38083</v>
      </c>
      <c r="E5622" s="297">
        <v>234256</v>
      </c>
    </row>
    <row r="5623" spans="1:5" ht="14.4" x14ac:dyDescent="0.3">
      <c r="A5623" s="294" t="s">
        <v>36973</v>
      </c>
      <c r="B5623" s="295">
        <v>4497</v>
      </c>
      <c r="D5623" s="296" t="s">
        <v>38088</v>
      </c>
      <c r="E5623" s="297">
        <v>4497</v>
      </c>
    </row>
    <row r="5624" spans="1:5" ht="14.4" x14ac:dyDescent="0.3">
      <c r="A5624" s="294" t="s">
        <v>65451</v>
      </c>
      <c r="B5624" s="295">
        <v>0</v>
      </c>
      <c r="D5624" s="296" t="s">
        <v>66119</v>
      </c>
      <c r="E5624" s="297">
        <v>0</v>
      </c>
    </row>
    <row r="5625" spans="1:5" ht="14.4" x14ac:dyDescent="0.3">
      <c r="A5625" s="294" t="s">
        <v>36974</v>
      </c>
      <c r="B5625" s="295">
        <v>4594.9799999999996</v>
      </c>
      <c r="D5625" s="296" t="s">
        <v>38097</v>
      </c>
      <c r="E5625" s="297">
        <v>4594.9799999999996</v>
      </c>
    </row>
    <row r="5626" spans="1:5" ht="14.4" x14ac:dyDescent="0.3">
      <c r="A5626" s="294" t="s">
        <v>36975</v>
      </c>
      <c r="B5626" s="295">
        <v>1567</v>
      </c>
      <c r="D5626" s="296" t="s">
        <v>38103</v>
      </c>
      <c r="E5626" s="297">
        <v>1567</v>
      </c>
    </row>
    <row r="5627" spans="1:5" ht="14.4" x14ac:dyDescent="0.3">
      <c r="A5627" s="294" t="s">
        <v>36976</v>
      </c>
      <c r="B5627" s="295">
        <v>3084</v>
      </c>
      <c r="D5627" s="296" t="s">
        <v>38113</v>
      </c>
      <c r="E5627" s="297">
        <v>3084</v>
      </c>
    </row>
    <row r="5628" spans="1:5" ht="14.4" x14ac:dyDescent="0.3">
      <c r="A5628" s="294" t="s">
        <v>36977</v>
      </c>
      <c r="B5628" s="295">
        <v>38383.86</v>
      </c>
      <c r="D5628" s="296" t="s">
        <v>38118</v>
      </c>
      <c r="E5628" s="297">
        <v>38383.86</v>
      </c>
    </row>
    <row r="5629" spans="1:5" ht="14.4" x14ac:dyDescent="0.3">
      <c r="A5629" s="294" t="s">
        <v>36978</v>
      </c>
      <c r="B5629" s="295">
        <v>6697.8</v>
      </c>
      <c r="D5629" s="296" t="s">
        <v>38123</v>
      </c>
      <c r="E5629" s="297">
        <v>6697.8</v>
      </c>
    </row>
    <row r="5630" spans="1:5" ht="14.4" x14ac:dyDescent="0.3">
      <c r="A5630" s="294" t="s">
        <v>36979</v>
      </c>
      <c r="B5630" s="295">
        <v>299870.43</v>
      </c>
      <c r="D5630" s="296" t="s">
        <v>38125</v>
      </c>
      <c r="E5630" s="297">
        <v>299870.43</v>
      </c>
    </row>
    <row r="5631" spans="1:5" ht="14.4" x14ac:dyDescent="0.3">
      <c r="A5631" s="294" t="s">
        <v>36980</v>
      </c>
      <c r="B5631" s="295">
        <v>4836.21</v>
      </c>
      <c r="D5631" s="296" t="s">
        <v>38131</v>
      </c>
      <c r="E5631" s="297">
        <v>4836.21</v>
      </c>
    </row>
    <row r="5632" spans="1:5" ht="14.4" x14ac:dyDescent="0.3">
      <c r="A5632" s="294" t="s">
        <v>36981</v>
      </c>
      <c r="B5632" s="295">
        <v>3022</v>
      </c>
      <c r="D5632" s="296" t="s">
        <v>38133</v>
      </c>
      <c r="E5632" s="297">
        <v>3022</v>
      </c>
    </row>
    <row r="5633" spans="1:5" ht="14.4" x14ac:dyDescent="0.3">
      <c r="A5633" s="294" t="s">
        <v>36982</v>
      </c>
      <c r="B5633" s="295">
        <v>56107</v>
      </c>
      <c r="D5633" s="296" t="s">
        <v>38145</v>
      </c>
      <c r="E5633" s="297">
        <v>56107</v>
      </c>
    </row>
    <row r="5634" spans="1:5" ht="14.4" x14ac:dyDescent="0.3">
      <c r="A5634" s="294" t="s">
        <v>36983</v>
      </c>
      <c r="B5634" s="295">
        <v>215647</v>
      </c>
      <c r="D5634" s="296" t="s">
        <v>38152</v>
      </c>
      <c r="E5634" s="297">
        <v>215647</v>
      </c>
    </row>
    <row r="5635" spans="1:5" ht="14.4" x14ac:dyDescent="0.3">
      <c r="A5635" s="294" t="s">
        <v>36984</v>
      </c>
      <c r="B5635" s="295">
        <v>11242.52</v>
      </c>
      <c r="D5635" s="296" t="s">
        <v>38159</v>
      </c>
      <c r="E5635" s="297">
        <v>11242.52</v>
      </c>
    </row>
    <row r="5636" spans="1:5" ht="14.4" x14ac:dyDescent="0.3">
      <c r="A5636" s="294" t="s">
        <v>36985</v>
      </c>
      <c r="B5636" s="295">
        <v>1357</v>
      </c>
      <c r="D5636" s="296" t="s">
        <v>38164</v>
      </c>
      <c r="E5636" s="297">
        <v>1357</v>
      </c>
    </row>
    <row r="5637" spans="1:5" ht="14.4" x14ac:dyDescent="0.3">
      <c r="A5637" s="294" t="s">
        <v>36986</v>
      </c>
      <c r="B5637" s="295">
        <v>11105</v>
      </c>
      <c r="D5637" s="296" t="s">
        <v>38169</v>
      </c>
      <c r="E5637" s="297">
        <v>11105</v>
      </c>
    </row>
    <row r="5638" spans="1:5" ht="14.4" x14ac:dyDescent="0.3">
      <c r="A5638" s="294" t="s">
        <v>36987</v>
      </c>
      <c r="B5638" s="295">
        <v>7807.95</v>
      </c>
      <c r="D5638" s="296" t="s">
        <v>38174</v>
      </c>
      <c r="E5638" s="297">
        <v>7807.95</v>
      </c>
    </row>
    <row r="5639" spans="1:5" ht="14.4" x14ac:dyDescent="0.3">
      <c r="A5639" s="294" t="s">
        <v>36988</v>
      </c>
      <c r="B5639" s="295">
        <v>48840.63</v>
      </c>
      <c r="D5639" s="296" t="s">
        <v>38179</v>
      </c>
      <c r="E5639" s="297">
        <v>48840.63</v>
      </c>
    </row>
    <row r="5640" spans="1:5" ht="14.4" x14ac:dyDescent="0.3">
      <c r="A5640" s="294" t="s">
        <v>36989</v>
      </c>
      <c r="B5640" s="295">
        <v>20057</v>
      </c>
      <c r="D5640" s="296" t="s">
        <v>38190</v>
      </c>
      <c r="E5640" s="297">
        <v>20057</v>
      </c>
    </row>
    <row r="5641" spans="1:5" ht="14.4" x14ac:dyDescent="0.3">
      <c r="A5641" s="294" t="s">
        <v>36990</v>
      </c>
      <c r="B5641" s="295">
        <v>496603</v>
      </c>
      <c r="D5641" s="296" t="s">
        <v>38195</v>
      </c>
      <c r="E5641" s="297">
        <v>496603</v>
      </c>
    </row>
    <row r="5642" spans="1:5" ht="14.4" x14ac:dyDescent="0.3">
      <c r="A5642" s="294" t="s">
        <v>65452</v>
      </c>
      <c r="B5642" s="295">
        <v>0</v>
      </c>
      <c r="D5642" s="296" t="s">
        <v>66120</v>
      </c>
      <c r="E5642" s="297">
        <v>0</v>
      </c>
    </row>
    <row r="5643" spans="1:5" ht="14.4" x14ac:dyDescent="0.3">
      <c r="A5643" s="294" t="s">
        <v>36991</v>
      </c>
      <c r="B5643" s="295">
        <v>1817</v>
      </c>
      <c r="D5643" s="296" t="s">
        <v>38215</v>
      </c>
      <c r="E5643" s="297">
        <v>1817</v>
      </c>
    </row>
    <row r="5644" spans="1:5" ht="14.4" x14ac:dyDescent="0.3">
      <c r="A5644" s="294" t="s">
        <v>36992</v>
      </c>
      <c r="B5644" s="295">
        <v>15274</v>
      </c>
      <c r="D5644" s="296" t="s">
        <v>38220</v>
      </c>
      <c r="E5644" s="297">
        <v>15274</v>
      </c>
    </row>
    <row r="5645" spans="1:5" ht="14.4" x14ac:dyDescent="0.3">
      <c r="A5645" s="294" t="s">
        <v>36993</v>
      </c>
      <c r="B5645" s="295">
        <v>19241.89</v>
      </c>
      <c r="D5645" s="296" t="s">
        <v>38225</v>
      </c>
      <c r="E5645" s="297">
        <v>19241.89</v>
      </c>
    </row>
    <row r="5646" spans="1:5" ht="14.4" x14ac:dyDescent="0.3">
      <c r="A5646" s="294" t="s">
        <v>36994</v>
      </c>
      <c r="B5646" s="295">
        <v>5255</v>
      </c>
      <c r="D5646" s="296" t="s">
        <v>38230</v>
      </c>
      <c r="E5646" s="297">
        <v>5255</v>
      </c>
    </row>
    <row r="5647" spans="1:5" ht="14.4" x14ac:dyDescent="0.3">
      <c r="A5647" s="294" t="s">
        <v>36995</v>
      </c>
      <c r="B5647" s="295">
        <v>4525</v>
      </c>
      <c r="D5647" s="296" t="s">
        <v>38235</v>
      </c>
      <c r="E5647" s="297">
        <v>4525</v>
      </c>
    </row>
    <row r="5648" spans="1:5" ht="14.4" x14ac:dyDescent="0.3">
      <c r="A5648" s="294" t="s">
        <v>36996</v>
      </c>
      <c r="B5648" s="295">
        <v>144027.87</v>
      </c>
      <c r="D5648" s="296" t="s">
        <v>38240</v>
      </c>
      <c r="E5648" s="297">
        <v>144027.87</v>
      </c>
    </row>
    <row r="5649" spans="1:5" ht="14.4" x14ac:dyDescent="0.3">
      <c r="A5649" s="294" t="s">
        <v>36997</v>
      </c>
      <c r="B5649" s="295">
        <v>46086</v>
      </c>
      <c r="D5649" s="296" t="s">
        <v>38248</v>
      </c>
      <c r="E5649" s="297">
        <v>46086</v>
      </c>
    </row>
    <row r="5650" spans="1:5" ht="14.4" x14ac:dyDescent="0.3">
      <c r="A5650" s="294" t="s">
        <v>36998</v>
      </c>
      <c r="B5650" s="295">
        <v>93729</v>
      </c>
      <c r="D5650" s="296" t="s">
        <v>38255</v>
      </c>
      <c r="E5650" s="297">
        <v>93729</v>
      </c>
    </row>
    <row r="5651" spans="1:5" ht="14.4" x14ac:dyDescent="0.3">
      <c r="A5651" s="294" t="s">
        <v>36999</v>
      </c>
      <c r="B5651" s="295">
        <v>18422</v>
      </c>
      <c r="D5651" s="296" t="s">
        <v>38263</v>
      </c>
      <c r="E5651" s="297">
        <v>18422</v>
      </c>
    </row>
    <row r="5652" spans="1:5" ht="14.4" x14ac:dyDescent="0.3">
      <c r="A5652" s="294" t="s">
        <v>37000</v>
      </c>
      <c r="B5652" s="295">
        <v>62943</v>
      </c>
      <c r="D5652" s="296" t="s">
        <v>38268</v>
      </c>
      <c r="E5652" s="297">
        <v>62943</v>
      </c>
    </row>
    <row r="5653" spans="1:5" ht="14.4" x14ac:dyDescent="0.3">
      <c r="A5653" s="294" t="s">
        <v>37001</v>
      </c>
      <c r="B5653" s="295">
        <v>3766</v>
      </c>
      <c r="D5653" s="296" t="s">
        <v>38273</v>
      </c>
      <c r="E5653" s="297">
        <v>3766</v>
      </c>
    </row>
    <row r="5654" spans="1:5" ht="14.4" x14ac:dyDescent="0.3">
      <c r="A5654" s="294" t="s">
        <v>37002</v>
      </c>
      <c r="B5654" s="295">
        <v>144008</v>
      </c>
      <c r="D5654" s="296" t="s">
        <v>38278</v>
      </c>
      <c r="E5654" s="297">
        <v>144008</v>
      </c>
    </row>
    <row r="5655" spans="1:5" ht="14.4" x14ac:dyDescent="0.3">
      <c r="A5655" s="294" t="s">
        <v>37003</v>
      </c>
      <c r="B5655" s="295">
        <v>42425.9</v>
      </c>
      <c r="D5655" s="296" t="s">
        <v>38283</v>
      </c>
      <c r="E5655" s="297">
        <v>42425.9</v>
      </c>
    </row>
    <row r="5656" spans="1:5" ht="14.4" x14ac:dyDescent="0.3">
      <c r="A5656" s="294" t="s">
        <v>37004</v>
      </c>
      <c r="B5656" s="295">
        <v>5401.97</v>
      </c>
      <c r="D5656" s="296" t="s">
        <v>38297</v>
      </c>
      <c r="E5656" s="297">
        <v>5401.97</v>
      </c>
    </row>
    <row r="5657" spans="1:5" ht="14.4" x14ac:dyDescent="0.3">
      <c r="A5657" s="294" t="s">
        <v>37005</v>
      </c>
      <c r="B5657" s="295">
        <v>2290.5</v>
      </c>
      <c r="D5657" s="296" t="s">
        <v>38299</v>
      </c>
      <c r="E5657" s="297">
        <v>2290.5</v>
      </c>
    </row>
    <row r="5658" spans="1:5" ht="14.4" x14ac:dyDescent="0.3">
      <c r="A5658" s="294" t="s">
        <v>37006</v>
      </c>
      <c r="B5658" s="295">
        <v>25153</v>
      </c>
      <c r="D5658" s="296" t="s">
        <v>38302</v>
      </c>
      <c r="E5658" s="297">
        <v>25153</v>
      </c>
    </row>
    <row r="5659" spans="1:5" ht="14.4" x14ac:dyDescent="0.3">
      <c r="A5659" s="294" t="s">
        <v>37007</v>
      </c>
      <c r="B5659" s="295">
        <v>263419</v>
      </c>
      <c r="D5659" s="296" t="s">
        <v>38309</v>
      </c>
      <c r="E5659" s="297">
        <v>263419</v>
      </c>
    </row>
    <row r="5660" spans="1:5" ht="14.4" x14ac:dyDescent="0.3">
      <c r="A5660" s="294" t="s">
        <v>37008</v>
      </c>
      <c r="B5660" s="295">
        <v>7178</v>
      </c>
      <c r="D5660" s="296" t="s">
        <v>38317</v>
      </c>
      <c r="E5660" s="297">
        <v>7178</v>
      </c>
    </row>
    <row r="5661" spans="1:5" ht="14.4" x14ac:dyDescent="0.3">
      <c r="A5661" s="294" t="s">
        <v>37009</v>
      </c>
      <c r="B5661" s="295">
        <v>68916</v>
      </c>
      <c r="D5661" s="296" t="s">
        <v>38322</v>
      </c>
      <c r="E5661" s="297">
        <v>68916</v>
      </c>
    </row>
    <row r="5662" spans="1:5" ht="14.4" x14ac:dyDescent="0.3">
      <c r="A5662" s="294" t="s">
        <v>37010</v>
      </c>
      <c r="B5662" s="295">
        <v>1698</v>
      </c>
      <c r="D5662" s="296" t="s">
        <v>38330</v>
      </c>
      <c r="E5662" s="297">
        <v>1698</v>
      </c>
    </row>
    <row r="5663" spans="1:5" ht="14.4" x14ac:dyDescent="0.3">
      <c r="A5663" s="294" t="s">
        <v>37011</v>
      </c>
      <c r="B5663" s="295">
        <v>59003.82</v>
      </c>
      <c r="D5663" s="296" t="s">
        <v>38333</v>
      </c>
      <c r="E5663" s="297">
        <v>59003.82</v>
      </c>
    </row>
    <row r="5664" spans="1:5" ht="14.4" x14ac:dyDescent="0.3">
      <c r="A5664" s="294" t="s">
        <v>37012</v>
      </c>
      <c r="B5664" s="295">
        <v>1162</v>
      </c>
      <c r="D5664" s="296" t="s">
        <v>38338</v>
      </c>
      <c r="E5664" s="297">
        <v>1162</v>
      </c>
    </row>
    <row r="5665" spans="1:5" ht="14.4" x14ac:dyDescent="0.3">
      <c r="A5665" s="294" t="s">
        <v>37013</v>
      </c>
      <c r="B5665" s="295">
        <v>79407</v>
      </c>
      <c r="D5665" s="296" t="s">
        <v>38340</v>
      </c>
      <c r="E5665" s="297">
        <v>79407</v>
      </c>
    </row>
    <row r="5666" spans="1:5" ht="14.4" x14ac:dyDescent="0.3">
      <c r="A5666" s="294" t="s">
        <v>37014</v>
      </c>
      <c r="B5666" s="295">
        <v>626.51</v>
      </c>
      <c r="D5666" s="296" t="s">
        <v>38349</v>
      </c>
      <c r="E5666" s="297">
        <v>626.51</v>
      </c>
    </row>
    <row r="5667" spans="1:5" ht="14.4" x14ac:dyDescent="0.3">
      <c r="A5667" s="294" t="s">
        <v>37015</v>
      </c>
      <c r="B5667" s="295">
        <v>31245</v>
      </c>
      <c r="D5667" s="296" t="s">
        <v>38354</v>
      </c>
      <c r="E5667" s="297">
        <v>31245</v>
      </c>
    </row>
    <row r="5668" spans="1:5" ht="14.4" x14ac:dyDescent="0.3">
      <c r="A5668" s="294" t="s">
        <v>37016</v>
      </c>
      <c r="B5668" s="295">
        <v>15677.92</v>
      </c>
      <c r="D5668" s="296" t="s">
        <v>38359</v>
      </c>
      <c r="E5668" s="297">
        <v>15677.92</v>
      </c>
    </row>
    <row r="5669" spans="1:5" ht="14.4" x14ac:dyDescent="0.3">
      <c r="A5669" s="294" t="s">
        <v>37017</v>
      </c>
      <c r="B5669" s="295">
        <v>19856</v>
      </c>
      <c r="D5669" s="296" t="s">
        <v>38364</v>
      </c>
      <c r="E5669" s="297">
        <v>19856</v>
      </c>
    </row>
    <row r="5670" spans="1:5" ht="14.4" x14ac:dyDescent="0.3">
      <c r="A5670" s="294" t="s">
        <v>37018</v>
      </c>
      <c r="B5670" s="295">
        <v>41325.919999999998</v>
      </c>
      <c r="D5670" s="296" t="s">
        <v>38370</v>
      </c>
      <c r="E5670" s="297">
        <v>41325.919999999998</v>
      </c>
    </row>
    <row r="5671" spans="1:5" ht="14.4" x14ac:dyDescent="0.3">
      <c r="A5671" s="294" t="s">
        <v>37019</v>
      </c>
      <c r="B5671" s="295">
        <v>1033390</v>
      </c>
      <c r="D5671" s="296" t="s">
        <v>38375</v>
      </c>
      <c r="E5671" s="297">
        <v>1033390</v>
      </c>
    </row>
    <row r="5672" spans="1:5" ht="14.4" x14ac:dyDescent="0.3">
      <c r="A5672" s="294" t="s">
        <v>37020</v>
      </c>
      <c r="B5672" s="295">
        <v>12000</v>
      </c>
      <c r="D5672" s="296" t="s">
        <v>38380</v>
      </c>
      <c r="E5672" s="297">
        <v>12000</v>
      </c>
    </row>
    <row r="5673" spans="1:5" ht="14.4" x14ac:dyDescent="0.3">
      <c r="A5673" s="294" t="s">
        <v>37021</v>
      </c>
      <c r="B5673" s="295">
        <v>1232</v>
      </c>
      <c r="D5673" s="296" t="s">
        <v>38395</v>
      </c>
      <c r="E5673" s="297">
        <v>1232</v>
      </c>
    </row>
    <row r="5674" spans="1:5" ht="14.4" x14ac:dyDescent="0.3">
      <c r="A5674" s="294" t="s">
        <v>37022</v>
      </c>
      <c r="B5674" s="295">
        <v>919</v>
      </c>
      <c r="D5674" s="296" t="s">
        <v>38398</v>
      </c>
      <c r="E5674" s="297">
        <v>919</v>
      </c>
    </row>
    <row r="5675" spans="1:5" ht="14.4" x14ac:dyDescent="0.3">
      <c r="A5675" s="294" t="s">
        <v>37023</v>
      </c>
      <c r="B5675" s="295">
        <v>12354.05</v>
      </c>
      <c r="D5675" s="296" t="s">
        <v>38407</v>
      </c>
      <c r="E5675" s="297">
        <v>12354.05</v>
      </c>
    </row>
    <row r="5676" spans="1:5" ht="14.4" x14ac:dyDescent="0.3">
      <c r="A5676" s="294" t="s">
        <v>65453</v>
      </c>
      <c r="B5676" s="295">
        <v>0</v>
      </c>
      <c r="D5676" s="296" t="s">
        <v>66121</v>
      </c>
      <c r="E5676" s="297">
        <v>0</v>
      </c>
    </row>
    <row r="5677" spans="1:5" ht="14.4" x14ac:dyDescent="0.3">
      <c r="A5677" s="294" t="s">
        <v>37024</v>
      </c>
      <c r="B5677" s="295">
        <v>6565</v>
      </c>
      <c r="D5677" s="296" t="s">
        <v>38420</v>
      </c>
      <c r="E5677" s="297">
        <v>6565</v>
      </c>
    </row>
    <row r="5678" spans="1:5" ht="14.4" x14ac:dyDescent="0.3">
      <c r="A5678" s="294" t="s">
        <v>65454</v>
      </c>
      <c r="B5678" s="295">
        <v>0</v>
      </c>
      <c r="D5678" s="296" t="s">
        <v>66122</v>
      </c>
      <c r="E5678" s="297">
        <v>0</v>
      </c>
    </row>
    <row r="5679" spans="1:5" ht="14.4" x14ac:dyDescent="0.3">
      <c r="A5679" s="294" t="s">
        <v>37025</v>
      </c>
      <c r="B5679" s="295">
        <v>1402.5</v>
      </c>
      <c r="D5679" s="296" t="s">
        <v>38436</v>
      </c>
      <c r="E5679" s="297">
        <v>1402.5</v>
      </c>
    </row>
    <row r="5680" spans="1:5" ht="14.4" x14ac:dyDescent="0.3">
      <c r="A5680" s="294" t="s">
        <v>37026</v>
      </c>
      <c r="B5680" s="295">
        <v>25683.32</v>
      </c>
      <c r="D5680" s="296" t="s">
        <v>38440</v>
      </c>
      <c r="E5680" s="297">
        <v>25683.32</v>
      </c>
    </row>
    <row r="5681" spans="1:5" ht="14.4" x14ac:dyDescent="0.3">
      <c r="A5681" s="294" t="s">
        <v>37027</v>
      </c>
      <c r="B5681" s="295">
        <v>4490</v>
      </c>
      <c r="D5681" s="296" t="s">
        <v>38446</v>
      </c>
      <c r="E5681" s="297">
        <v>4490</v>
      </c>
    </row>
    <row r="5682" spans="1:5" ht="14.4" x14ac:dyDescent="0.3">
      <c r="A5682" s="294" t="s">
        <v>37028</v>
      </c>
      <c r="B5682" s="295">
        <v>90515.58</v>
      </c>
      <c r="D5682" s="296" t="s">
        <v>38452</v>
      </c>
      <c r="E5682" s="297">
        <v>90515.58</v>
      </c>
    </row>
    <row r="5683" spans="1:5" ht="14.4" x14ac:dyDescent="0.3">
      <c r="A5683" s="294" t="s">
        <v>37029</v>
      </c>
      <c r="B5683" s="295">
        <v>104534</v>
      </c>
      <c r="D5683" s="296" t="s">
        <v>38463</v>
      </c>
      <c r="E5683" s="297">
        <v>104534</v>
      </c>
    </row>
    <row r="5684" spans="1:5" ht="14.4" x14ac:dyDescent="0.3">
      <c r="A5684" s="294" t="s">
        <v>37030</v>
      </c>
      <c r="B5684" s="295">
        <v>181024</v>
      </c>
      <c r="D5684" s="296" t="s">
        <v>38469</v>
      </c>
      <c r="E5684" s="297">
        <v>181024</v>
      </c>
    </row>
    <row r="5685" spans="1:5" ht="14.4" x14ac:dyDescent="0.3">
      <c r="A5685" s="294" t="s">
        <v>65455</v>
      </c>
      <c r="B5685" s="295">
        <v>0</v>
      </c>
      <c r="D5685" s="296" t="s">
        <v>66123</v>
      </c>
      <c r="E5685" s="297">
        <v>0</v>
      </c>
    </row>
    <row r="5686" spans="1:5" ht="14.4" x14ac:dyDescent="0.3">
      <c r="A5686" s="294" t="s">
        <v>37031</v>
      </c>
      <c r="B5686" s="295">
        <v>2381</v>
      </c>
      <c r="D5686" s="296" t="s">
        <v>38482</v>
      </c>
      <c r="E5686" s="297">
        <v>2381</v>
      </c>
    </row>
    <row r="5687" spans="1:5" ht="14.4" x14ac:dyDescent="0.3">
      <c r="A5687" s="294" t="s">
        <v>37032</v>
      </c>
      <c r="B5687" s="295">
        <v>9792.5</v>
      </c>
      <c r="D5687" s="296" t="s">
        <v>38487</v>
      </c>
      <c r="E5687" s="297">
        <v>9792.5</v>
      </c>
    </row>
    <row r="5688" spans="1:5" ht="14.4" x14ac:dyDescent="0.3">
      <c r="A5688" s="294" t="s">
        <v>37033</v>
      </c>
      <c r="B5688" s="295">
        <v>9044</v>
      </c>
      <c r="D5688" s="296" t="s">
        <v>38492</v>
      </c>
      <c r="E5688" s="297">
        <v>9044</v>
      </c>
    </row>
    <row r="5689" spans="1:5" ht="14.4" x14ac:dyDescent="0.3">
      <c r="A5689" s="294" t="s">
        <v>37034</v>
      </c>
      <c r="B5689" s="295">
        <v>192205</v>
      </c>
      <c r="D5689" s="296" t="s">
        <v>38495</v>
      </c>
      <c r="E5689" s="297">
        <v>192205</v>
      </c>
    </row>
    <row r="5690" spans="1:5" ht="14.4" x14ac:dyDescent="0.3">
      <c r="A5690" s="294" t="s">
        <v>37035</v>
      </c>
      <c r="B5690" s="295">
        <v>1168</v>
      </c>
      <c r="D5690" s="296" t="s">
        <v>38500</v>
      </c>
      <c r="E5690" s="297">
        <v>1168</v>
      </c>
    </row>
    <row r="5691" spans="1:5" ht="14.4" x14ac:dyDescent="0.3">
      <c r="A5691" s="294" t="s">
        <v>37036</v>
      </c>
      <c r="B5691" s="295">
        <v>30249.67</v>
      </c>
      <c r="D5691" s="296" t="s">
        <v>38502</v>
      </c>
      <c r="E5691" s="297">
        <v>30249.67</v>
      </c>
    </row>
    <row r="5692" spans="1:5" ht="14.4" x14ac:dyDescent="0.3">
      <c r="A5692" s="294" t="s">
        <v>37037</v>
      </c>
      <c r="B5692" s="295">
        <v>79706.17</v>
      </c>
      <c r="D5692" s="296" t="s">
        <v>38507</v>
      </c>
      <c r="E5692" s="297">
        <v>79706.17</v>
      </c>
    </row>
    <row r="5693" spans="1:5" ht="14.4" x14ac:dyDescent="0.3">
      <c r="A5693" s="294" t="s">
        <v>37038</v>
      </c>
      <c r="B5693" s="295">
        <v>8681</v>
      </c>
      <c r="D5693" s="296" t="s">
        <v>38517</v>
      </c>
      <c r="E5693" s="297">
        <v>8681</v>
      </c>
    </row>
    <row r="5694" spans="1:5" ht="14.4" x14ac:dyDescent="0.3">
      <c r="A5694" s="294" t="s">
        <v>37039</v>
      </c>
      <c r="B5694" s="295">
        <v>3787</v>
      </c>
      <c r="D5694" s="296" t="s">
        <v>38521</v>
      </c>
      <c r="E5694" s="297">
        <v>3787</v>
      </c>
    </row>
    <row r="5695" spans="1:5" ht="14.4" x14ac:dyDescent="0.3">
      <c r="A5695" s="294" t="s">
        <v>37040</v>
      </c>
      <c r="B5695" s="295">
        <v>36466</v>
      </c>
      <c r="D5695" s="296" t="s">
        <v>38525</v>
      </c>
      <c r="E5695" s="297">
        <v>36466</v>
      </c>
    </row>
    <row r="5696" spans="1:5" ht="14.4" x14ac:dyDescent="0.3">
      <c r="A5696" s="294" t="s">
        <v>37041</v>
      </c>
      <c r="B5696" s="295">
        <v>68206.850000000006</v>
      </c>
      <c r="D5696" s="296" t="s">
        <v>38533</v>
      </c>
      <c r="E5696" s="297">
        <v>68206.850000000006</v>
      </c>
    </row>
    <row r="5697" spans="1:5" ht="14.4" x14ac:dyDescent="0.3">
      <c r="A5697" s="294" t="s">
        <v>37042</v>
      </c>
      <c r="B5697" s="295">
        <v>11376</v>
      </c>
      <c r="D5697" s="296" t="s">
        <v>38539</v>
      </c>
      <c r="E5697" s="297">
        <v>11376</v>
      </c>
    </row>
    <row r="5698" spans="1:5" ht="14.4" x14ac:dyDescent="0.3">
      <c r="A5698" s="294" t="s">
        <v>37043</v>
      </c>
      <c r="B5698" s="295">
        <v>29946.85</v>
      </c>
      <c r="D5698" s="296" t="s">
        <v>38544</v>
      </c>
      <c r="E5698" s="297">
        <v>29946.85</v>
      </c>
    </row>
    <row r="5699" spans="1:5" ht="14.4" x14ac:dyDescent="0.3">
      <c r="A5699" s="294" t="s">
        <v>37044</v>
      </c>
      <c r="B5699" s="295">
        <v>2785</v>
      </c>
      <c r="D5699" s="296" t="s">
        <v>38549</v>
      </c>
      <c r="E5699" s="297">
        <v>2785</v>
      </c>
    </row>
    <row r="5700" spans="1:5" ht="14.4" x14ac:dyDescent="0.3">
      <c r="A5700" s="294" t="s">
        <v>37045</v>
      </c>
      <c r="B5700" s="295">
        <v>165875</v>
      </c>
      <c r="D5700" s="296" t="s">
        <v>38553</v>
      </c>
      <c r="E5700" s="297">
        <v>165875</v>
      </c>
    </row>
    <row r="5701" spans="1:5" ht="14.4" x14ac:dyDescent="0.3">
      <c r="A5701" s="294" t="s">
        <v>37046</v>
      </c>
      <c r="B5701" s="295">
        <v>14580.86</v>
      </c>
      <c r="D5701" s="296" t="s">
        <v>38560</v>
      </c>
      <c r="E5701" s="297">
        <v>14580.86</v>
      </c>
    </row>
    <row r="5702" spans="1:5" ht="14.4" x14ac:dyDescent="0.3">
      <c r="A5702" s="294" t="s">
        <v>37047</v>
      </c>
      <c r="B5702" s="295">
        <v>110117</v>
      </c>
      <c r="D5702" s="296" t="s">
        <v>38565</v>
      </c>
      <c r="E5702" s="297">
        <v>110117</v>
      </c>
    </row>
    <row r="5703" spans="1:5" ht="14.4" x14ac:dyDescent="0.3">
      <c r="A5703" s="294" t="s">
        <v>37048</v>
      </c>
      <c r="B5703" s="295">
        <v>31982</v>
      </c>
      <c r="D5703" s="296" t="s">
        <v>38570</v>
      </c>
      <c r="E5703" s="297">
        <v>31982</v>
      </c>
    </row>
    <row r="5704" spans="1:5" ht="14.4" x14ac:dyDescent="0.3">
      <c r="A5704" s="294" t="s">
        <v>37049</v>
      </c>
      <c r="B5704" s="295">
        <v>48859</v>
      </c>
      <c r="D5704" s="296" t="s">
        <v>38576</v>
      </c>
      <c r="E5704" s="297">
        <v>48859</v>
      </c>
    </row>
    <row r="5705" spans="1:5" ht="14.4" x14ac:dyDescent="0.3">
      <c r="A5705" s="294" t="s">
        <v>37050</v>
      </c>
      <c r="B5705" s="295">
        <v>148286.25</v>
      </c>
      <c r="D5705" s="296" t="s">
        <v>38581</v>
      </c>
      <c r="E5705" s="297">
        <v>148286.25</v>
      </c>
    </row>
    <row r="5706" spans="1:5" ht="14.4" x14ac:dyDescent="0.3">
      <c r="A5706" s="294" t="s">
        <v>37051</v>
      </c>
      <c r="B5706" s="295">
        <v>130578</v>
      </c>
      <c r="D5706" s="296" t="s">
        <v>38595</v>
      </c>
      <c r="E5706" s="297">
        <v>130578</v>
      </c>
    </row>
    <row r="5707" spans="1:5" ht="14.4" x14ac:dyDescent="0.3">
      <c r="A5707" s="294" t="s">
        <v>37052</v>
      </c>
      <c r="B5707" s="295">
        <v>53015</v>
      </c>
      <c r="D5707" s="296" t="s">
        <v>38601</v>
      </c>
      <c r="E5707" s="297">
        <v>53015</v>
      </c>
    </row>
    <row r="5708" spans="1:5" ht="14.4" x14ac:dyDescent="0.3">
      <c r="A5708" s="294" t="s">
        <v>37053</v>
      </c>
      <c r="B5708" s="295">
        <v>55707.34</v>
      </c>
      <c r="D5708" s="296" t="s">
        <v>38610</v>
      </c>
      <c r="E5708" s="297">
        <v>55707.34</v>
      </c>
    </row>
    <row r="5709" spans="1:5" ht="14.4" x14ac:dyDescent="0.3">
      <c r="A5709" s="294" t="s">
        <v>37054</v>
      </c>
      <c r="B5709" s="295">
        <v>20538</v>
      </c>
      <c r="D5709" s="296" t="s">
        <v>38615</v>
      </c>
      <c r="E5709" s="297">
        <v>20538</v>
      </c>
    </row>
    <row r="5710" spans="1:5" ht="14.4" x14ac:dyDescent="0.3">
      <c r="A5710" s="294" t="s">
        <v>37055</v>
      </c>
      <c r="B5710" s="295">
        <v>38966</v>
      </c>
      <c r="D5710" s="296" t="s">
        <v>38618</v>
      </c>
      <c r="E5710" s="297">
        <v>38966</v>
      </c>
    </row>
    <row r="5711" spans="1:5" ht="14.4" x14ac:dyDescent="0.3">
      <c r="A5711" s="294" t="s">
        <v>37056</v>
      </c>
      <c r="B5711" s="295">
        <v>58118</v>
      </c>
      <c r="D5711" s="296" t="s">
        <v>38623</v>
      </c>
      <c r="E5711" s="297">
        <v>58118</v>
      </c>
    </row>
    <row r="5712" spans="1:5" ht="14.4" x14ac:dyDescent="0.3">
      <c r="A5712" s="294" t="s">
        <v>37057</v>
      </c>
      <c r="B5712" s="295">
        <v>40456</v>
      </c>
      <c r="D5712" s="296" t="s">
        <v>38629</v>
      </c>
      <c r="E5712" s="297">
        <v>40456</v>
      </c>
    </row>
    <row r="5713" spans="1:5" ht="14.4" x14ac:dyDescent="0.3">
      <c r="A5713" s="294" t="s">
        <v>37058</v>
      </c>
      <c r="B5713" s="295">
        <v>51341.41</v>
      </c>
      <c r="D5713" s="296" t="s">
        <v>38634</v>
      </c>
      <c r="E5713" s="297">
        <v>51341.41</v>
      </c>
    </row>
    <row r="5714" spans="1:5" ht="14.4" x14ac:dyDescent="0.3">
      <c r="A5714" s="294" t="s">
        <v>37059</v>
      </c>
      <c r="B5714" s="295">
        <v>7807</v>
      </c>
      <c r="D5714" s="296" t="s">
        <v>38639</v>
      </c>
      <c r="E5714" s="297">
        <v>7807</v>
      </c>
    </row>
    <row r="5715" spans="1:5" ht="14.4" x14ac:dyDescent="0.3">
      <c r="A5715" s="294" t="s">
        <v>37060</v>
      </c>
      <c r="B5715" s="295">
        <v>11152.73</v>
      </c>
      <c r="D5715" s="296" t="s">
        <v>38644</v>
      </c>
      <c r="E5715" s="297">
        <v>11152.73</v>
      </c>
    </row>
    <row r="5716" spans="1:5" ht="14.4" x14ac:dyDescent="0.3">
      <c r="A5716" s="294" t="s">
        <v>37061</v>
      </c>
      <c r="B5716" s="295">
        <v>13545.63</v>
      </c>
      <c r="D5716" s="296" t="s">
        <v>38650</v>
      </c>
      <c r="E5716" s="297">
        <v>13545.63</v>
      </c>
    </row>
    <row r="5717" spans="1:5" ht="14.4" x14ac:dyDescent="0.3">
      <c r="A5717" s="294" t="s">
        <v>37062</v>
      </c>
      <c r="B5717" s="295">
        <v>22961.77</v>
      </c>
      <c r="D5717" s="296" t="s">
        <v>38657</v>
      </c>
      <c r="E5717" s="297">
        <v>22961.77</v>
      </c>
    </row>
    <row r="5718" spans="1:5" ht="14.4" x14ac:dyDescent="0.3">
      <c r="A5718" s="294" t="s">
        <v>37063</v>
      </c>
      <c r="B5718" s="295">
        <v>4379</v>
      </c>
      <c r="D5718" s="296" t="s">
        <v>38664</v>
      </c>
      <c r="E5718" s="297">
        <v>4379</v>
      </c>
    </row>
    <row r="5719" spans="1:5" ht="14.4" x14ac:dyDescent="0.3">
      <c r="A5719" s="294" t="s">
        <v>37064</v>
      </c>
      <c r="B5719" s="295">
        <v>283106.3</v>
      </c>
      <c r="D5719" s="296" t="s">
        <v>38669</v>
      </c>
      <c r="E5719" s="297">
        <v>283106.3</v>
      </c>
    </row>
    <row r="5720" spans="1:5" ht="14.4" x14ac:dyDescent="0.3">
      <c r="A5720" s="294" t="s">
        <v>37065</v>
      </c>
      <c r="B5720" s="295">
        <v>7247</v>
      </c>
      <c r="D5720" s="296" t="s">
        <v>38678</v>
      </c>
      <c r="E5720" s="297">
        <v>7247</v>
      </c>
    </row>
    <row r="5721" spans="1:5" ht="14.4" x14ac:dyDescent="0.3">
      <c r="A5721" s="294" t="s">
        <v>37066</v>
      </c>
      <c r="B5721" s="295">
        <v>36821</v>
      </c>
      <c r="D5721" s="296" t="s">
        <v>38685</v>
      </c>
      <c r="E5721" s="297">
        <v>36821</v>
      </c>
    </row>
    <row r="5722" spans="1:5" ht="14.4" x14ac:dyDescent="0.3">
      <c r="A5722" s="294" t="s">
        <v>37067</v>
      </c>
      <c r="B5722" s="295">
        <v>9273</v>
      </c>
      <c r="D5722" s="296" t="s">
        <v>38692</v>
      </c>
      <c r="E5722" s="297">
        <v>9273</v>
      </c>
    </row>
    <row r="5723" spans="1:5" ht="14.4" x14ac:dyDescent="0.3">
      <c r="A5723" s="294" t="s">
        <v>37068</v>
      </c>
      <c r="B5723" s="295">
        <v>1034944.79</v>
      </c>
      <c r="D5723" s="296" t="s">
        <v>38697</v>
      </c>
      <c r="E5723" s="297">
        <v>1034944.79</v>
      </c>
    </row>
    <row r="5724" spans="1:5" ht="14.4" x14ac:dyDescent="0.3">
      <c r="A5724" s="294" t="s">
        <v>65456</v>
      </c>
      <c r="B5724" s="295">
        <v>0</v>
      </c>
      <c r="D5724" s="296" t="s">
        <v>66124</v>
      </c>
      <c r="E5724" s="297">
        <v>0</v>
      </c>
    </row>
    <row r="5725" spans="1:5" ht="14.4" x14ac:dyDescent="0.3">
      <c r="A5725" s="294" t="s">
        <v>37069</v>
      </c>
      <c r="B5725" s="295">
        <v>2454</v>
      </c>
      <c r="D5725" s="296" t="s">
        <v>38716</v>
      </c>
      <c r="E5725" s="297">
        <v>2454</v>
      </c>
    </row>
    <row r="5726" spans="1:5" ht="14.4" x14ac:dyDescent="0.3">
      <c r="A5726" s="294" t="s">
        <v>37070</v>
      </c>
      <c r="B5726" s="295">
        <v>12406.64</v>
      </c>
      <c r="D5726" s="296" t="s">
        <v>38722</v>
      </c>
      <c r="E5726" s="297">
        <v>12406.64</v>
      </c>
    </row>
    <row r="5727" spans="1:5" ht="14.4" x14ac:dyDescent="0.3">
      <c r="A5727" s="294" t="s">
        <v>65457</v>
      </c>
      <c r="B5727" s="295">
        <v>1059</v>
      </c>
      <c r="D5727" s="296" t="s">
        <v>38727</v>
      </c>
      <c r="E5727" s="297">
        <v>1059</v>
      </c>
    </row>
    <row r="5728" spans="1:5" ht="14.4" x14ac:dyDescent="0.3">
      <c r="A5728" s="294" t="s">
        <v>65458</v>
      </c>
      <c r="B5728" s="295">
        <v>0</v>
      </c>
      <c r="D5728" s="296" t="s">
        <v>66125</v>
      </c>
      <c r="E5728" s="297">
        <v>0</v>
      </c>
    </row>
    <row r="5729" spans="1:5" ht="14.4" x14ac:dyDescent="0.3">
      <c r="A5729" s="294" t="s">
        <v>37071</v>
      </c>
      <c r="B5729" s="295">
        <v>2307.52</v>
      </c>
      <c r="D5729" s="296" t="s">
        <v>38737</v>
      </c>
      <c r="E5729" s="297">
        <v>2307.52</v>
      </c>
    </row>
    <row r="5730" spans="1:5" ht="14.4" x14ac:dyDescent="0.3">
      <c r="A5730" s="294" t="s">
        <v>37072</v>
      </c>
      <c r="B5730" s="295">
        <v>8230.1</v>
      </c>
      <c r="D5730" s="296" t="s">
        <v>38741</v>
      </c>
      <c r="E5730" s="297">
        <v>8230.1</v>
      </c>
    </row>
    <row r="5731" spans="1:5" ht="14.4" x14ac:dyDescent="0.3">
      <c r="A5731" s="294" t="s">
        <v>37073</v>
      </c>
      <c r="B5731" s="295">
        <v>33083</v>
      </c>
      <c r="D5731" s="296" t="s">
        <v>38750</v>
      </c>
      <c r="E5731" s="297">
        <v>33083</v>
      </c>
    </row>
    <row r="5732" spans="1:5" ht="14.4" x14ac:dyDescent="0.3">
      <c r="A5732" s="294" t="s">
        <v>37074</v>
      </c>
      <c r="B5732" s="295">
        <v>125538</v>
      </c>
      <c r="D5732" s="296" t="s">
        <v>38755</v>
      </c>
      <c r="E5732" s="297">
        <v>125538</v>
      </c>
    </row>
    <row r="5733" spans="1:5" ht="14.4" x14ac:dyDescent="0.3">
      <c r="A5733" s="294" t="s">
        <v>37075</v>
      </c>
      <c r="B5733" s="295">
        <v>2061</v>
      </c>
      <c r="D5733" s="296" t="s">
        <v>38760</v>
      </c>
      <c r="E5733" s="297">
        <v>2061</v>
      </c>
    </row>
    <row r="5734" spans="1:5" ht="14.4" x14ac:dyDescent="0.3">
      <c r="A5734" s="294" t="s">
        <v>37076</v>
      </c>
      <c r="B5734" s="295">
        <v>62678</v>
      </c>
      <c r="D5734" s="296" t="s">
        <v>38763</v>
      </c>
      <c r="E5734" s="297">
        <v>62678</v>
      </c>
    </row>
    <row r="5735" spans="1:5" ht="14.4" x14ac:dyDescent="0.3">
      <c r="A5735" s="294" t="s">
        <v>37077</v>
      </c>
      <c r="B5735" s="295">
        <v>76300.88</v>
      </c>
      <c r="D5735" s="296" t="s">
        <v>38768</v>
      </c>
      <c r="E5735" s="297">
        <v>76300.88</v>
      </c>
    </row>
    <row r="5736" spans="1:5" ht="14.4" x14ac:dyDescent="0.3">
      <c r="A5736" s="294" t="s">
        <v>37078</v>
      </c>
      <c r="B5736" s="295">
        <v>7623</v>
      </c>
      <c r="D5736" s="296" t="s">
        <v>38773</v>
      </c>
      <c r="E5736" s="297">
        <v>7623</v>
      </c>
    </row>
    <row r="5737" spans="1:5" ht="14.4" x14ac:dyDescent="0.3">
      <c r="A5737" s="294" t="s">
        <v>37079</v>
      </c>
      <c r="B5737" s="295">
        <v>35353</v>
      </c>
      <c r="D5737" s="296" t="s">
        <v>38777</v>
      </c>
      <c r="E5737" s="297">
        <v>35353</v>
      </c>
    </row>
    <row r="5738" spans="1:5" ht="14.4" x14ac:dyDescent="0.3">
      <c r="A5738" s="294" t="s">
        <v>37080</v>
      </c>
      <c r="B5738" s="295">
        <v>14558</v>
      </c>
      <c r="D5738" s="296" t="s">
        <v>38782</v>
      </c>
      <c r="E5738" s="297">
        <v>14558</v>
      </c>
    </row>
    <row r="5739" spans="1:5" ht="14.4" x14ac:dyDescent="0.3">
      <c r="A5739" s="294" t="s">
        <v>41171</v>
      </c>
      <c r="B5739" s="295">
        <v>546726.54</v>
      </c>
      <c r="D5739" s="296" t="s">
        <v>41712</v>
      </c>
      <c r="E5739" s="297">
        <v>546726.54</v>
      </c>
    </row>
    <row r="5740" spans="1:5" ht="14.4" x14ac:dyDescent="0.3">
      <c r="A5740" s="294" t="s">
        <v>41172</v>
      </c>
      <c r="B5740" s="295">
        <v>1000000</v>
      </c>
      <c r="D5740" s="296" t="s">
        <v>41713</v>
      </c>
      <c r="E5740" s="297">
        <v>1000000</v>
      </c>
    </row>
    <row r="5741" spans="1:5" ht="14.4" x14ac:dyDescent="0.3">
      <c r="A5741" s="294" t="s">
        <v>41173</v>
      </c>
      <c r="B5741" s="295">
        <v>1000000</v>
      </c>
      <c r="D5741" s="296" t="s">
        <v>41714</v>
      </c>
      <c r="E5741" s="297">
        <v>1000000</v>
      </c>
    </row>
    <row r="5742" spans="1:5" ht="14.4" x14ac:dyDescent="0.3">
      <c r="A5742" s="294" t="s">
        <v>41174</v>
      </c>
      <c r="B5742" s="295">
        <v>517500</v>
      </c>
      <c r="D5742" s="296" t="s">
        <v>41715</v>
      </c>
      <c r="E5742" s="297">
        <v>517500</v>
      </c>
    </row>
    <row r="5743" spans="1:5" ht="14.4" x14ac:dyDescent="0.3">
      <c r="A5743" s="294" t="s">
        <v>41175</v>
      </c>
      <c r="B5743" s="295">
        <v>1000000</v>
      </c>
      <c r="D5743" s="296" t="s">
        <v>41716</v>
      </c>
      <c r="E5743" s="297">
        <v>1000000</v>
      </c>
    </row>
    <row r="5744" spans="1:5" ht="14.4" x14ac:dyDescent="0.3">
      <c r="A5744" s="294" t="s">
        <v>41176</v>
      </c>
      <c r="B5744" s="295">
        <v>590373.67000000004</v>
      </c>
      <c r="D5744" s="296" t="s">
        <v>41717</v>
      </c>
      <c r="E5744" s="297">
        <v>590373.67000000004</v>
      </c>
    </row>
    <row r="5745" spans="1:5" ht="14.4" x14ac:dyDescent="0.3">
      <c r="A5745" s="294" t="s">
        <v>43563</v>
      </c>
      <c r="B5745" s="295">
        <v>311475.20000000001</v>
      </c>
      <c r="D5745" s="296" t="s">
        <v>43877</v>
      </c>
      <c r="E5745" s="297">
        <v>311475.20000000001</v>
      </c>
    </row>
    <row r="5746" spans="1:5" ht="14.4" x14ac:dyDescent="0.3">
      <c r="A5746" s="294" t="s">
        <v>41177</v>
      </c>
      <c r="B5746" s="295">
        <v>1000000</v>
      </c>
      <c r="D5746" s="296" t="s">
        <v>41718</v>
      </c>
      <c r="E5746" s="297">
        <v>1000000</v>
      </c>
    </row>
    <row r="5747" spans="1:5" ht="14.4" x14ac:dyDescent="0.3">
      <c r="A5747" s="294" t="s">
        <v>43564</v>
      </c>
      <c r="B5747" s="295">
        <v>652554.1</v>
      </c>
      <c r="D5747" s="296" t="s">
        <v>43878</v>
      </c>
      <c r="E5747" s="297">
        <v>652554.1</v>
      </c>
    </row>
    <row r="5748" spans="1:5" ht="14.4" x14ac:dyDescent="0.3">
      <c r="A5748" s="294" t="s">
        <v>43565</v>
      </c>
      <c r="B5748" s="295">
        <v>685139.96</v>
      </c>
      <c r="D5748" s="296" t="s">
        <v>43879</v>
      </c>
      <c r="E5748" s="297">
        <v>685139.96</v>
      </c>
    </row>
    <row r="5749" spans="1:5" ht="14.4" x14ac:dyDescent="0.3">
      <c r="A5749" s="294" t="s">
        <v>41178</v>
      </c>
      <c r="B5749" s="295">
        <v>737080.22</v>
      </c>
      <c r="D5749" s="296" t="s">
        <v>41719</v>
      </c>
      <c r="E5749" s="297">
        <v>737080.22</v>
      </c>
    </row>
    <row r="5750" spans="1:5" ht="14.4" x14ac:dyDescent="0.3">
      <c r="A5750" s="294" t="s">
        <v>41179</v>
      </c>
      <c r="B5750" s="295">
        <v>227902.55</v>
      </c>
      <c r="D5750" s="296" t="s">
        <v>41720</v>
      </c>
      <c r="E5750" s="297">
        <v>227902.55</v>
      </c>
    </row>
    <row r="5751" spans="1:5" ht="14.4" x14ac:dyDescent="0.3">
      <c r="A5751" s="294" t="s">
        <v>41180</v>
      </c>
      <c r="B5751" s="295">
        <v>999186.58</v>
      </c>
      <c r="D5751" s="296" t="s">
        <v>41721</v>
      </c>
      <c r="E5751" s="297">
        <v>999186.58</v>
      </c>
    </row>
    <row r="5752" spans="1:5" ht="14.4" x14ac:dyDescent="0.3">
      <c r="A5752" s="294" t="s">
        <v>43566</v>
      </c>
      <c r="B5752" s="295">
        <v>496427.86</v>
      </c>
      <c r="D5752" s="296" t="s">
        <v>43880</v>
      </c>
      <c r="E5752" s="297">
        <v>496427.86</v>
      </c>
    </row>
    <row r="5753" spans="1:5" ht="14.4" x14ac:dyDescent="0.3">
      <c r="A5753" s="294" t="s">
        <v>41181</v>
      </c>
      <c r="B5753" s="295">
        <v>678284.2</v>
      </c>
      <c r="D5753" s="296" t="s">
        <v>41722</v>
      </c>
      <c r="E5753" s="297">
        <v>678284.2</v>
      </c>
    </row>
    <row r="5754" spans="1:5" ht="14.4" x14ac:dyDescent="0.3">
      <c r="A5754" s="294" t="s">
        <v>41182</v>
      </c>
      <c r="B5754" s="295">
        <v>919566.5</v>
      </c>
      <c r="D5754" s="296" t="s">
        <v>41723</v>
      </c>
      <c r="E5754" s="297">
        <v>919566.5</v>
      </c>
    </row>
    <row r="5755" spans="1:5" ht="14.4" x14ac:dyDescent="0.3">
      <c r="A5755" s="294" t="s">
        <v>43567</v>
      </c>
      <c r="B5755" s="295">
        <v>101202.87</v>
      </c>
      <c r="D5755" s="296" t="s">
        <v>43881</v>
      </c>
      <c r="E5755" s="297">
        <v>101202.87</v>
      </c>
    </row>
    <row r="5756" spans="1:5" ht="14.4" x14ac:dyDescent="0.3">
      <c r="A5756" s="294" t="s">
        <v>43568</v>
      </c>
      <c r="B5756" s="295">
        <v>827515.78</v>
      </c>
      <c r="D5756" s="296" t="s">
        <v>43882</v>
      </c>
      <c r="E5756" s="297">
        <v>827515.78</v>
      </c>
    </row>
    <row r="5757" spans="1:5" ht="14.4" x14ac:dyDescent="0.3">
      <c r="A5757" s="294" t="s">
        <v>41183</v>
      </c>
      <c r="B5757" s="295">
        <v>405507.85</v>
      </c>
      <c r="D5757" s="296" t="s">
        <v>41724</v>
      </c>
      <c r="E5757" s="297">
        <v>405507.85</v>
      </c>
    </row>
    <row r="5758" spans="1:5" ht="14.4" x14ac:dyDescent="0.3">
      <c r="A5758" s="294" t="s">
        <v>37081</v>
      </c>
      <c r="B5758" s="295">
        <v>551220.53</v>
      </c>
      <c r="D5758" s="296" t="s">
        <v>37840</v>
      </c>
      <c r="E5758" s="297">
        <v>551220.53</v>
      </c>
    </row>
    <row r="5759" spans="1:5" ht="14.4" x14ac:dyDescent="0.3">
      <c r="A5759" s="294" t="s">
        <v>37082</v>
      </c>
      <c r="B5759" s="295">
        <v>8588</v>
      </c>
      <c r="D5759" s="296" t="s">
        <v>37848</v>
      </c>
      <c r="E5759" s="297">
        <v>8588</v>
      </c>
    </row>
    <row r="5760" spans="1:5" ht="14.4" x14ac:dyDescent="0.3">
      <c r="A5760" s="294" t="s">
        <v>37083</v>
      </c>
      <c r="B5760" s="295">
        <v>139897</v>
      </c>
      <c r="D5760" s="296" t="s">
        <v>37851</v>
      </c>
      <c r="E5760" s="297">
        <v>139897</v>
      </c>
    </row>
    <row r="5761" spans="1:5" ht="14.4" x14ac:dyDescent="0.3">
      <c r="A5761" s="294" t="s">
        <v>37084</v>
      </c>
      <c r="B5761" s="295">
        <v>21542.15</v>
      </c>
      <c r="D5761" s="296" t="s">
        <v>37856</v>
      </c>
      <c r="E5761" s="297">
        <v>21542.15</v>
      </c>
    </row>
    <row r="5762" spans="1:5" ht="14.4" x14ac:dyDescent="0.3">
      <c r="A5762" s="294" t="s">
        <v>37085</v>
      </c>
      <c r="B5762" s="295">
        <v>72638.759999999995</v>
      </c>
      <c r="D5762" s="296" t="s">
        <v>37861</v>
      </c>
      <c r="E5762" s="297">
        <v>72638.759999999995</v>
      </c>
    </row>
    <row r="5763" spans="1:5" ht="14.4" x14ac:dyDescent="0.3">
      <c r="A5763" s="294" t="s">
        <v>37086</v>
      </c>
      <c r="B5763" s="295">
        <v>80472</v>
      </c>
      <c r="D5763" s="296" t="s">
        <v>37866</v>
      </c>
      <c r="E5763" s="297">
        <v>80472</v>
      </c>
    </row>
    <row r="5764" spans="1:5" ht="14.4" x14ac:dyDescent="0.3">
      <c r="A5764" s="294" t="s">
        <v>37087</v>
      </c>
      <c r="B5764" s="295">
        <v>48257.84</v>
      </c>
      <c r="D5764" s="296" t="s">
        <v>37871</v>
      </c>
      <c r="E5764" s="297">
        <v>48257.84</v>
      </c>
    </row>
    <row r="5765" spans="1:5" ht="14.4" x14ac:dyDescent="0.3">
      <c r="A5765" s="294" t="s">
        <v>37088</v>
      </c>
      <c r="B5765" s="295">
        <v>161368.6</v>
      </c>
      <c r="D5765" s="296" t="s">
        <v>37877</v>
      </c>
      <c r="E5765" s="297">
        <v>161368.6</v>
      </c>
    </row>
    <row r="5766" spans="1:5" ht="14.4" x14ac:dyDescent="0.3">
      <c r="A5766" s="294" t="s">
        <v>37089</v>
      </c>
      <c r="B5766" s="295">
        <v>50487</v>
      </c>
      <c r="D5766" s="296" t="s">
        <v>37884</v>
      </c>
      <c r="E5766" s="297">
        <v>50487</v>
      </c>
    </row>
    <row r="5767" spans="1:5" ht="14.4" x14ac:dyDescent="0.3">
      <c r="A5767" s="294" t="s">
        <v>65459</v>
      </c>
      <c r="B5767" s="295">
        <v>0</v>
      </c>
      <c r="D5767" s="296" t="s">
        <v>66126</v>
      </c>
      <c r="E5767" s="297">
        <v>0</v>
      </c>
    </row>
    <row r="5768" spans="1:5" ht="14.4" x14ac:dyDescent="0.3">
      <c r="A5768" s="294" t="s">
        <v>37090</v>
      </c>
      <c r="B5768" s="295">
        <v>120399</v>
      </c>
      <c r="D5768" s="296" t="s">
        <v>37889</v>
      </c>
      <c r="E5768" s="297">
        <v>120399</v>
      </c>
    </row>
    <row r="5769" spans="1:5" ht="14.4" x14ac:dyDescent="0.3">
      <c r="A5769" s="294" t="s">
        <v>37091</v>
      </c>
      <c r="B5769" s="295">
        <v>377930</v>
      </c>
      <c r="D5769" s="296" t="s">
        <v>37895</v>
      </c>
      <c r="E5769" s="297">
        <v>377930</v>
      </c>
    </row>
    <row r="5770" spans="1:5" ht="14.4" x14ac:dyDescent="0.3">
      <c r="A5770" s="294" t="s">
        <v>37092</v>
      </c>
      <c r="B5770" s="295">
        <v>650078</v>
      </c>
      <c r="D5770" s="296" t="s">
        <v>37904</v>
      </c>
      <c r="E5770" s="297">
        <v>650078</v>
      </c>
    </row>
    <row r="5771" spans="1:5" ht="14.4" x14ac:dyDescent="0.3">
      <c r="A5771" s="294" t="s">
        <v>37093</v>
      </c>
      <c r="B5771" s="295">
        <v>110046</v>
      </c>
      <c r="D5771" s="296" t="s">
        <v>37909</v>
      </c>
      <c r="E5771" s="297">
        <v>110046</v>
      </c>
    </row>
    <row r="5772" spans="1:5" ht="14.4" x14ac:dyDescent="0.3">
      <c r="A5772" s="294" t="s">
        <v>37094</v>
      </c>
      <c r="B5772" s="295">
        <v>38231</v>
      </c>
      <c r="D5772" s="296" t="s">
        <v>37916</v>
      </c>
      <c r="E5772" s="297">
        <v>38231</v>
      </c>
    </row>
    <row r="5773" spans="1:5" ht="14.4" x14ac:dyDescent="0.3">
      <c r="A5773" s="294" t="s">
        <v>37095</v>
      </c>
      <c r="B5773" s="295">
        <v>326383</v>
      </c>
      <c r="D5773" s="296" t="s">
        <v>37924</v>
      </c>
      <c r="E5773" s="297">
        <v>326383</v>
      </c>
    </row>
    <row r="5774" spans="1:5" ht="14.4" x14ac:dyDescent="0.3">
      <c r="A5774" s="294" t="s">
        <v>37096</v>
      </c>
      <c r="B5774" s="295">
        <v>1012828.01</v>
      </c>
      <c r="D5774" s="296" t="s">
        <v>37931</v>
      </c>
      <c r="E5774" s="297">
        <v>1012828.01</v>
      </c>
    </row>
    <row r="5775" spans="1:5" ht="14.4" x14ac:dyDescent="0.3">
      <c r="A5775" s="294" t="s">
        <v>37097</v>
      </c>
      <c r="B5775" s="295">
        <v>159336</v>
      </c>
      <c r="D5775" s="296" t="s">
        <v>37936</v>
      </c>
      <c r="E5775" s="297">
        <v>159336</v>
      </c>
    </row>
    <row r="5776" spans="1:5" ht="14.4" x14ac:dyDescent="0.3">
      <c r="A5776" s="294" t="s">
        <v>37098</v>
      </c>
      <c r="B5776" s="295">
        <v>23620</v>
      </c>
      <c r="D5776" s="296" t="s">
        <v>37942</v>
      </c>
      <c r="E5776" s="297">
        <v>23620</v>
      </c>
    </row>
    <row r="5777" spans="1:5" ht="14.4" x14ac:dyDescent="0.3">
      <c r="A5777" s="294" t="s">
        <v>65460</v>
      </c>
      <c r="B5777" s="295">
        <v>11793</v>
      </c>
      <c r="D5777" s="296" t="s">
        <v>37945</v>
      </c>
      <c r="E5777" s="297">
        <v>11793</v>
      </c>
    </row>
    <row r="5778" spans="1:5" ht="14.4" x14ac:dyDescent="0.3">
      <c r="A5778" s="294" t="s">
        <v>37099</v>
      </c>
      <c r="B5778" s="295">
        <v>11841</v>
      </c>
      <c r="D5778" s="296" t="s">
        <v>37950</v>
      </c>
      <c r="E5778" s="297">
        <v>11841</v>
      </c>
    </row>
    <row r="5779" spans="1:5" ht="14.4" x14ac:dyDescent="0.3">
      <c r="A5779" s="294" t="s">
        <v>37100</v>
      </c>
      <c r="B5779" s="295">
        <v>281785.11</v>
      </c>
      <c r="D5779" s="296" t="s">
        <v>37953</v>
      </c>
      <c r="E5779" s="297">
        <v>281785.11</v>
      </c>
    </row>
    <row r="5780" spans="1:5" ht="14.4" x14ac:dyDescent="0.3">
      <c r="A5780" s="294" t="s">
        <v>37101</v>
      </c>
      <c r="B5780" s="295">
        <v>46714.05</v>
      </c>
      <c r="D5780" s="296" t="s">
        <v>37958</v>
      </c>
      <c r="E5780" s="297">
        <v>46714.05</v>
      </c>
    </row>
    <row r="5781" spans="1:5" ht="14.4" x14ac:dyDescent="0.3">
      <c r="A5781" s="294" t="s">
        <v>37102</v>
      </c>
      <c r="B5781" s="295">
        <v>221763</v>
      </c>
      <c r="D5781" s="296" t="s">
        <v>37963</v>
      </c>
      <c r="E5781" s="297">
        <v>221763</v>
      </c>
    </row>
    <row r="5782" spans="1:5" ht="14.4" x14ac:dyDescent="0.3">
      <c r="A5782" s="294" t="s">
        <v>37103</v>
      </c>
      <c r="B5782" s="295">
        <v>69286</v>
      </c>
      <c r="D5782" s="296" t="s">
        <v>37969</v>
      </c>
      <c r="E5782" s="297">
        <v>69286</v>
      </c>
    </row>
    <row r="5783" spans="1:5" ht="14.4" x14ac:dyDescent="0.3">
      <c r="A5783" s="294" t="s">
        <v>37104</v>
      </c>
      <c r="B5783" s="295">
        <v>400110</v>
      </c>
      <c r="D5783" s="296" t="s">
        <v>37974</v>
      </c>
      <c r="E5783" s="297">
        <v>400110</v>
      </c>
    </row>
    <row r="5784" spans="1:5" ht="14.4" x14ac:dyDescent="0.3">
      <c r="A5784" s="294" t="s">
        <v>37105</v>
      </c>
      <c r="B5784" s="295">
        <v>104684</v>
      </c>
      <c r="D5784" s="296" t="s">
        <v>37979</v>
      </c>
      <c r="E5784" s="297">
        <v>104684</v>
      </c>
    </row>
    <row r="5785" spans="1:5" ht="14.4" x14ac:dyDescent="0.3">
      <c r="A5785" s="294" t="s">
        <v>37106</v>
      </c>
      <c r="B5785" s="295">
        <v>80280</v>
      </c>
      <c r="D5785" s="296" t="s">
        <v>37984</v>
      </c>
      <c r="E5785" s="297">
        <v>80280</v>
      </c>
    </row>
    <row r="5786" spans="1:5" ht="14.4" x14ac:dyDescent="0.3">
      <c r="A5786" s="294" t="s">
        <v>37107</v>
      </c>
      <c r="B5786" s="295">
        <v>266766</v>
      </c>
      <c r="D5786" s="296" t="s">
        <v>37989</v>
      </c>
      <c r="E5786" s="297">
        <v>266766</v>
      </c>
    </row>
    <row r="5787" spans="1:5" ht="14.4" x14ac:dyDescent="0.3">
      <c r="A5787" s="294" t="s">
        <v>37108</v>
      </c>
      <c r="B5787" s="295">
        <v>85021</v>
      </c>
      <c r="D5787" s="296" t="s">
        <v>37997</v>
      </c>
      <c r="E5787" s="297">
        <v>85021</v>
      </c>
    </row>
    <row r="5788" spans="1:5" ht="14.4" x14ac:dyDescent="0.3">
      <c r="A5788" s="294" t="s">
        <v>65461</v>
      </c>
      <c r="B5788" s="295">
        <v>0</v>
      </c>
      <c r="D5788" s="296" t="s">
        <v>66127</v>
      </c>
      <c r="E5788" s="297">
        <v>0</v>
      </c>
    </row>
    <row r="5789" spans="1:5" ht="14.4" x14ac:dyDescent="0.3">
      <c r="A5789" s="294" t="s">
        <v>37109</v>
      </c>
      <c r="B5789" s="295">
        <v>55288</v>
      </c>
      <c r="D5789" s="296" t="s">
        <v>38004</v>
      </c>
      <c r="E5789" s="297">
        <v>55288</v>
      </c>
    </row>
    <row r="5790" spans="1:5" ht="14.4" x14ac:dyDescent="0.3">
      <c r="A5790" s="294" t="s">
        <v>65462</v>
      </c>
      <c r="B5790" s="295">
        <v>0</v>
      </c>
      <c r="D5790" s="296" t="s">
        <v>66128</v>
      </c>
      <c r="E5790" s="297">
        <v>0</v>
      </c>
    </row>
    <row r="5791" spans="1:5" ht="14.4" x14ac:dyDescent="0.3">
      <c r="A5791" s="294" t="s">
        <v>37110</v>
      </c>
      <c r="B5791" s="295">
        <v>415662</v>
      </c>
      <c r="D5791" s="296" t="s">
        <v>38014</v>
      </c>
      <c r="E5791" s="297">
        <v>415662</v>
      </c>
    </row>
    <row r="5792" spans="1:5" ht="14.4" x14ac:dyDescent="0.3">
      <c r="A5792" s="294" t="s">
        <v>37111</v>
      </c>
      <c r="B5792" s="295">
        <v>137079</v>
      </c>
      <c r="D5792" s="296" t="s">
        <v>38021</v>
      </c>
      <c r="E5792" s="297">
        <v>137079</v>
      </c>
    </row>
    <row r="5793" spans="1:5" ht="14.4" x14ac:dyDescent="0.3">
      <c r="A5793" s="294" t="s">
        <v>37112</v>
      </c>
      <c r="B5793" s="295">
        <v>60439.72</v>
      </c>
      <c r="D5793" s="296" t="s">
        <v>38026</v>
      </c>
      <c r="E5793" s="297">
        <v>60439.72</v>
      </c>
    </row>
    <row r="5794" spans="1:5" ht="14.4" x14ac:dyDescent="0.3">
      <c r="A5794" s="294" t="s">
        <v>37113</v>
      </c>
      <c r="B5794" s="295">
        <v>282297.12</v>
      </c>
      <c r="D5794" s="296" t="s">
        <v>38034</v>
      </c>
      <c r="E5794" s="297">
        <v>282297.12</v>
      </c>
    </row>
    <row r="5795" spans="1:5" ht="14.4" x14ac:dyDescent="0.3">
      <c r="A5795" s="294" t="s">
        <v>37114</v>
      </c>
      <c r="B5795" s="295">
        <v>1379779</v>
      </c>
      <c r="D5795" s="296" t="s">
        <v>38039</v>
      </c>
      <c r="E5795" s="297">
        <v>1379779</v>
      </c>
    </row>
    <row r="5796" spans="1:5" ht="14.4" x14ac:dyDescent="0.3">
      <c r="A5796" s="294" t="s">
        <v>37115</v>
      </c>
      <c r="B5796" s="295">
        <v>16352</v>
      </c>
      <c r="D5796" s="296" t="s">
        <v>38043</v>
      </c>
      <c r="E5796" s="297">
        <v>16352</v>
      </c>
    </row>
    <row r="5797" spans="1:5" ht="14.4" x14ac:dyDescent="0.3">
      <c r="A5797" s="294" t="s">
        <v>37116</v>
      </c>
      <c r="B5797" s="295">
        <v>45726.37</v>
      </c>
      <c r="D5797" s="296" t="s">
        <v>38047</v>
      </c>
      <c r="E5797" s="297">
        <v>45726.37</v>
      </c>
    </row>
    <row r="5798" spans="1:5" ht="14.4" x14ac:dyDescent="0.3">
      <c r="A5798" s="294" t="s">
        <v>37117</v>
      </c>
      <c r="B5798" s="295">
        <v>134537.37</v>
      </c>
      <c r="D5798" s="296" t="s">
        <v>38053</v>
      </c>
      <c r="E5798" s="297">
        <v>134537.37</v>
      </c>
    </row>
    <row r="5799" spans="1:5" ht="14.4" x14ac:dyDescent="0.3">
      <c r="A5799" s="294" t="s">
        <v>37118</v>
      </c>
      <c r="B5799" s="295">
        <v>547089</v>
      </c>
      <c r="D5799" s="296" t="s">
        <v>38058</v>
      </c>
      <c r="E5799" s="297">
        <v>547089</v>
      </c>
    </row>
    <row r="5800" spans="1:5" ht="14.4" x14ac:dyDescent="0.3">
      <c r="A5800" s="294" t="s">
        <v>37119</v>
      </c>
      <c r="B5800" s="295">
        <v>84186.32</v>
      </c>
      <c r="D5800" s="296" t="s">
        <v>38063</v>
      </c>
      <c r="E5800" s="297">
        <v>84186.32</v>
      </c>
    </row>
    <row r="5801" spans="1:5" ht="14.4" x14ac:dyDescent="0.3">
      <c r="A5801" s="294" t="s">
        <v>37120</v>
      </c>
      <c r="B5801" s="295">
        <v>62245</v>
      </c>
      <c r="D5801" s="296" t="s">
        <v>38067</v>
      </c>
      <c r="E5801" s="297">
        <v>62245</v>
      </c>
    </row>
    <row r="5802" spans="1:5" ht="14.4" x14ac:dyDescent="0.3">
      <c r="A5802" s="294" t="s">
        <v>65463</v>
      </c>
      <c r="B5802" s="295">
        <v>0</v>
      </c>
      <c r="D5802" s="296" t="s">
        <v>66129</v>
      </c>
      <c r="E5802" s="297">
        <v>0</v>
      </c>
    </row>
    <row r="5803" spans="1:5" ht="14.4" x14ac:dyDescent="0.3">
      <c r="A5803" s="294" t="s">
        <v>37121</v>
      </c>
      <c r="B5803" s="295">
        <v>167248</v>
      </c>
      <c r="D5803" s="296" t="s">
        <v>38074</v>
      </c>
      <c r="E5803" s="297">
        <v>167248</v>
      </c>
    </row>
    <row r="5804" spans="1:5" ht="14.4" x14ac:dyDescent="0.3">
      <c r="A5804" s="294" t="s">
        <v>37122</v>
      </c>
      <c r="B5804" s="295">
        <v>240727.64</v>
      </c>
      <c r="D5804" s="296" t="s">
        <v>38079</v>
      </c>
      <c r="E5804" s="297">
        <v>240727.64</v>
      </c>
    </row>
    <row r="5805" spans="1:5" ht="14.4" x14ac:dyDescent="0.3">
      <c r="A5805" s="294" t="s">
        <v>37123</v>
      </c>
      <c r="B5805" s="295">
        <v>920541.6</v>
      </c>
      <c r="D5805" s="296" t="s">
        <v>38084</v>
      </c>
      <c r="E5805" s="297">
        <v>920541.6</v>
      </c>
    </row>
    <row r="5806" spans="1:5" ht="14.4" x14ac:dyDescent="0.3">
      <c r="A5806" s="294" t="s">
        <v>37124</v>
      </c>
      <c r="B5806" s="295">
        <v>19410</v>
      </c>
      <c r="D5806" s="296" t="s">
        <v>38098</v>
      </c>
      <c r="E5806" s="297">
        <v>19410</v>
      </c>
    </row>
    <row r="5807" spans="1:5" ht="14.4" x14ac:dyDescent="0.3">
      <c r="A5807" s="294" t="s">
        <v>37125</v>
      </c>
      <c r="B5807" s="295">
        <v>40349</v>
      </c>
      <c r="D5807" s="296" t="s">
        <v>38100</v>
      </c>
      <c r="E5807" s="297">
        <v>40349</v>
      </c>
    </row>
    <row r="5808" spans="1:5" ht="14.4" x14ac:dyDescent="0.3">
      <c r="A5808" s="294" t="s">
        <v>37126</v>
      </c>
      <c r="B5808" s="295">
        <v>17292</v>
      </c>
      <c r="D5808" s="296" t="s">
        <v>38105</v>
      </c>
      <c r="E5808" s="297">
        <v>17292</v>
      </c>
    </row>
    <row r="5809" spans="1:5" ht="14.4" x14ac:dyDescent="0.3">
      <c r="A5809" s="294" t="s">
        <v>37127</v>
      </c>
      <c r="B5809" s="295">
        <v>11175</v>
      </c>
      <c r="D5809" s="296" t="s">
        <v>38109</v>
      </c>
      <c r="E5809" s="297">
        <v>11175</v>
      </c>
    </row>
    <row r="5810" spans="1:5" ht="14.4" x14ac:dyDescent="0.3">
      <c r="A5810" s="294" t="s">
        <v>65464</v>
      </c>
      <c r="B5810" s="295">
        <v>0</v>
      </c>
      <c r="D5810" s="296" t="s">
        <v>66130</v>
      </c>
      <c r="E5810" s="297">
        <v>0</v>
      </c>
    </row>
    <row r="5811" spans="1:5" ht="14.4" x14ac:dyDescent="0.3">
      <c r="A5811" s="294" t="s">
        <v>37128</v>
      </c>
      <c r="B5811" s="295">
        <v>4563.75</v>
      </c>
      <c r="D5811" s="296" t="s">
        <v>38115</v>
      </c>
      <c r="E5811" s="297">
        <v>4563.75</v>
      </c>
    </row>
    <row r="5812" spans="1:5" ht="14.4" x14ac:dyDescent="0.3">
      <c r="A5812" s="294" t="s">
        <v>37129</v>
      </c>
      <c r="B5812" s="295">
        <v>142822</v>
      </c>
      <c r="D5812" s="296" t="s">
        <v>38119</v>
      </c>
      <c r="E5812" s="297">
        <v>142822</v>
      </c>
    </row>
    <row r="5813" spans="1:5" ht="14.4" x14ac:dyDescent="0.3">
      <c r="A5813" s="294" t="s">
        <v>37130</v>
      </c>
      <c r="B5813" s="295">
        <v>1366313.37</v>
      </c>
      <c r="D5813" s="296" t="s">
        <v>38126</v>
      </c>
      <c r="E5813" s="297">
        <v>1366313.37</v>
      </c>
    </row>
    <row r="5814" spans="1:5" ht="14.4" x14ac:dyDescent="0.3">
      <c r="A5814" s="294" t="s">
        <v>37131</v>
      </c>
      <c r="B5814" s="295">
        <v>11896</v>
      </c>
      <c r="D5814" s="296" t="s">
        <v>38134</v>
      </c>
      <c r="E5814" s="297">
        <v>11896</v>
      </c>
    </row>
    <row r="5815" spans="1:5" ht="14.4" x14ac:dyDescent="0.3">
      <c r="A5815" s="294" t="s">
        <v>37132</v>
      </c>
      <c r="B5815" s="295">
        <v>15410</v>
      </c>
      <c r="D5815" s="296" t="s">
        <v>38138</v>
      </c>
      <c r="E5815" s="297">
        <v>15410</v>
      </c>
    </row>
    <row r="5816" spans="1:5" ht="14.4" x14ac:dyDescent="0.3">
      <c r="A5816" s="294" t="s">
        <v>37133</v>
      </c>
      <c r="B5816" s="295">
        <v>28011</v>
      </c>
      <c r="D5816" s="296" t="s">
        <v>38141</v>
      </c>
      <c r="E5816" s="297">
        <v>28011</v>
      </c>
    </row>
    <row r="5817" spans="1:5" ht="14.4" x14ac:dyDescent="0.3">
      <c r="A5817" s="294" t="s">
        <v>65465</v>
      </c>
      <c r="B5817" s="295">
        <v>7453.22</v>
      </c>
      <c r="D5817" s="296" t="s">
        <v>38143</v>
      </c>
      <c r="E5817" s="297">
        <v>7453.22</v>
      </c>
    </row>
    <row r="5818" spans="1:5" ht="14.4" x14ac:dyDescent="0.3">
      <c r="A5818" s="294" t="s">
        <v>37134</v>
      </c>
      <c r="B5818" s="295">
        <v>220861.7</v>
      </c>
      <c r="D5818" s="296" t="s">
        <v>38146</v>
      </c>
      <c r="E5818" s="297">
        <v>220861.7</v>
      </c>
    </row>
    <row r="5819" spans="1:5" ht="14.4" x14ac:dyDescent="0.3">
      <c r="A5819" s="294" t="s">
        <v>37135</v>
      </c>
      <c r="B5819" s="295">
        <v>848982.64</v>
      </c>
      <c r="D5819" s="296" t="s">
        <v>38153</v>
      </c>
      <c r="E5819" s="297">
        <v>848982.64</v>
      </c>
    </row>
    <row r="5820" spans="1:5" ht="14.4" x14ac:dyDescent="0.3">
      <c r="A5820" s="294" t="s">
        <v>37136</v>
      </c>
      <c r="B5820" s="295">
        <v>47641</v>
      </c>
      <c r="D5820" s="296" t="s">
        <v>38160</v>
      </c>
      <c r="E5820" s="297">
        <v>47641</v>
      </c>
    </row>
    <row r="5821" spans="1:5" ht="14.4" x14ac:dyDescent="0.3">
      <c r="A5821" s="294" t="s">
        <v>37137</v>
      </c>
      <c r="B5821" s="295">
        <v>5734</v>
      </c>
      <c r="D5821" s="296" t="s">
        <v>38165</v>
      </c>
      <c r="E5821" s="297">
        <v>5734</v>
      </c>
    </row>
    <row r="5822" spans="1:5" ht="14.4" x14ac:dyDescent="0.3">
      <c r="A5822" s="294" t="s">
        <v>37138</v>
      </c>
      <c r="B5822" s="295">
        <v>8400</v>
      </c>
      <c r="D5822" s="296" t="s">
        <v>38167</v>
      </c>
      <c r="E5822" s="297">
        <v>8400</v>
      </c>
    </row>
    <row r="5823" spans="1:5" ht="14.4" x14ac:dyDescent="0.3">
      <c r="A5823" s="294" t="s">
        <v>37139</v>
      </c>
      <c r="B5823" s="295">
        <v>46907</v>
      </c>
      <c r="D5823" s="296" t="s">
        <v>38170</v>
      </c>
      <c r="E5823" s="297">
        <v>46907</v>
      </c>
    </row>
    <row r="5824" spans="1:5" ht="14.4" x14ac:dyDescent="0.3">
      <c r="A5824" s="294" t="s">
        <v>37140</v>
      </c>
      <c r="B5824" s="295">
        <v>27940.71</v>
      </c>
      <c r="D5824" s="296" t="s">
        <v>38175</v>
      </c>
      <c r="E5824" s="297">
        <v>27940.71</v>
      </c>
    </row>
    <row r="5825" spans="1:5" ht="14.4" x14ac:dyDescent="0.3">
      <c r="A5825" s="294" t="s">
        <v>37141</v>
      </c>
      <c r="B5825" s="295">
        <v>183601.79</v>
      </c>
      <c r="D5825" s="296" t="s">
        <v>38180</v>
      </c>
      <c r="E5825" s="297">
        <v>183601.79</v>
      </c>
    </row>
    <row r="5826" spans="1:5" ht="14.4" x14ac:dyDescent="0.3">
      <c r="A5826" s="294" t="s">
        <v>37142</v>
      </c>
      <c r="B5826" s="295">
        <v>27721</v>
      </c>
      <c r="D5826" s="296" t="s">
        <v>38184</v>
      </c>
      <c r="E5826" s="297">
        <v>27721</v>
      </c>
    </row>
    <row r="5827" spans="1:5" ht="14.4" x14ac:dyDescent="0.3">
      <c r="A5827" s="294" t="s">
        <v>37143</v>
      </c>
      <c r="B5827" s="295">
        <v>17318.740000000002</v>
      </c>
      <c r="D5827" s="296" t="s">
        <v>38187</v>
      </c>
      <c r="E5827" s="297">
        <v>17318.740000000002</v>
      </c>
    </row>
    <row r="5828" spans="1:5" ht="14.4" x14ac:dyDescent="0.3">
      <c r="A5828" s="294" t="s">
        <v>37144</v>
      </c>
      <c r="B5828" s="295">
        <v>78963</v>
      </c>
      <c r="D5828" s="296" t="s">
        <v>38191</v>
      </c>
      <c r="E5828" s="297">
        <v>78963</v>
      </c>
    </row>
    <row r="5829" spans="1:5" ht="14.4" x14ac:dyDescent="0.3">
      <c r="A5829" s="294" t="s">
        <v>37145</v>
      </c>
      <c r="B5829" s="295">
        <v>2097749</v>
      </c>
      <c r="D5829" s="296" t="s">
        <v>38196</v>
      </c>
      <c r="E5829" s="297">
        <v>2097749</v>
      </c>
    </row>
    <row r="5830" spans="1:5" ht="14.4" x14ac:dyDescent="0.3">
      <c r="A5830" s="294" t="s">
        <v>37146</v>
      </c>
      <c r="B5830" s="295">
        <v>12028</v>
      </c>
      <c r="D5830" s="296" t="s">
        <v>38201</v>
      </c>
      <c r="E5830" s="297">
        <v>12028</v>
      </c>
    </row>
    <row r="5831" spans="1:5" ht="14.4" x14ac:dyDescent="0.3">
      <c r="A5831" s="294" t="s">
        <v>37147</v>
      </c>
      <c r="B5831" s="295">
        <v>22749</v>
      </c>
      <c r="D5831" s="296" t="s">
        <v>38207</v>
      </c>
      <c r="E5831" s="297">
        <v>22749</v>
      </c>
    </row>
    <row r="5832" spans="1:5" ht="14.4" x14ac:dyDescent="0.3">
      <c r="A5832" s="294" t="s">
        <v>37148</v>
      </c>
      <c r="B5832" s="295">
        <v>12764</v>
      </c>
      <c r="D5832" s="296" t="s">
        <v>38211</v>
      </c>
      <c r="E5832" s="297">
        <v>12764</v>
      </c>
    </row>
    <row r="5833" spans="1:5" ht="14.4" x14ac:dyDescent="0.3">
      <c r="A5833" s="294" t="s">
        <v>65466</v>
      </c>
      <c r="B5833" s="295">
        <v>0</v>
      </c>
      <c r="D5833" s="296" t="s">
        <v>66131</v>
      </c>
      <c r="E5833" s="297">
        <v>0</v>
      </c>
    </row>
    <row r="5834" spans="1:5" ht="14.4" x14ac:dyDescent="0.3">
      <c r="A5834" s="294" t="s">
        <v>37149</v>
      </c>
      <c r="B5834" s="295">
        <v>64523</v>
      </c>
      <c r="D5834" s="296" t="s">
        <v>38221</v>
      </c>
      <c r="E5834" s="297">
        <v>64523</v>
      </c>
    </row>
    <row r="5835" spans="1:5" ht="14.4" x14ac:dyDescent="0.3">
      <c r="A5835" s="294" t="s">
        <v>37150</v>
      </c>
      <c r="B5835" s="295">
        <v>70230</v>
      </c>
      <c r="D5835" s="296" t="s">
        <v>38226</v>
      </c>
      <c r="E5835" s="297">
        <v>70230</v>
      </c>
    </row>
    <row r="5836" spans="1:5" ht="14.4" x14ac:dyDescent="0.3">
      <c r="A5836" s="294" t="s">
        <v>65467</v>
      </c>
      <c r="B5836" s="295">
        <v>5745.96</v>
      </c>
      <c r="D5836" s="296" t="s">
        <v>38231</v>
      </c>
      <c r="E5836" s="297">
        <v>5745.96</v>
      </c>
    </row>
    <row r="5837" spans="1:5" ht="14.4" x14ac:dyDescent="0.3">
      <c r="A5837" s="294" t="s">
        <v>37151</v>
      </c>
      <c r="B5837" s="295">
        <v>17816</v>
      </c>
      <c r="D5837" s="296" t="s">
        <v>38236</v>
      </c>
      <c r="E5837" s="297">
        <v>17816</v>
      </c>
    </row>
    <row r="5838" spans="1:5" ht="14.4" x14ac:dyDescent="0.3">
      <c r="A5838" s="294" t="s">
        <v>37152</v>
      </c>
      <c r="B5838" s="295">
        <v>567030</v>
      </c>
      <c r="D5838" s="296" t="s">
        <v>38241</v>
      </c>
      <c r="E5838" s="297">
        <v>567030</v>
      </c>
    </row>
    <row r="5839" spans="1:5" ht="14.4" x14ac:dyDescent="0.3">
      <c r="A5839" s="294" t="s">
        <v>37153</v>
      </c>
      <c r="B5839" s="295">
        <v>181495</v>
      </c>
      <c r="D5839" s="296" t="s">
        <v>38249</v>
      </c>
      <c r="E5839" s="297">
        <v>181495</v>
      </c>
    </row>
    <row r="5840" spans="1:5" ht="14.4" x14ac:dyDescent="0.3">
      <c r="A5840" s="294" t="s">
        <v>37154</v>
      </c>
      <c r="B5840" s="295">
        <v>322359.31</v>
      </c>
      <c r="D5840" s="296" t="s">
        <v>38256</v>
      </c>
      <c r="E5840" s="297">
        <v>322359.31</v>
      </c>
    </row>
    <row r="5841" spans="1:5" ht="14.4" x14ac:dyDescent="0.3">
      <c r="A5841" s="294" t="s">
        <v>37155</v>
      </c>
      <c r="B5841" s="295">
        <v>71899.39</v>
      </c>
      <c r="D5841" s="296" t="s">
        <v>38264</v>
      </c>
      <c r="E5841" s="297">
        <v>71899.39</v>
      </c>
    </row>
    <row r="5842" spans="1:5" ht="14.4" x14ac:dyDescent="0.3">
      <c r="A5842" s="294" t="s">
        <v>37156</v>
      </c>
      <c r="B5842" s="295">
        <v>247801</v>
      </c>
      <c r="D5842" s="296" t="s">
        <v>38269</v>
      </c>
      <c r="E5842" s="297">
        <v>247801</v>
      </c>
    </row>
    <row r="5843" spans="1:5" ht="14.4" x14ac:dyDescent="0.3">
      <c r="A5843" s="294" t="s">
        <v>37157</v>
      </c>
      <c r="B5843" s="295">
        <v>12619.87</v>
      </c>
      <c r="D5843" s="296" t="s">
        <v>38274</v>
      </c>
      <c r="E5843" s="297">
        <v>12619.87</v>
      </c>
    </row>
    <row r="5844" spans="1:5" ht="14.4" x14ac:dyDescent="0.3">
      <c r="A5844" s="294" t="s">
        <v>37158</v>
      </c>
      <c r="B5844" s="295">
        <v>490881.53</v>
      </c>
      <c r="D5844" s="296" t="s">
        <v>38279</v>
      </c>
      <c r="E5844" s="297">
        <v>490881.53</v>
      </c>
    </row>
    <row r="5845" spans="1:5" ht="14.4" x14ac:dyDescent="0.3">
      <c r="A5845" s="294" t="s">
        <v>37159</v>
      </c>
      <c r="B5845" s="295">
        <v>141850.28</v>
      </c>
      <c r="D5845" s="296" t="s">
        <v>38284</v>
      </c>
      <c r="E5845" s="297">
        <v>141850.28</v>
      </c>
    </row>
    <row r="5846" spans="1:5" ht="14.4" x14ac:dyDescent="0.3">
      <c r="A5846" s="294" t="s">
        <v>37160</v>
      </c>
      <c r="B5846" s="295">
        <v>18527</v>
      </c>
      <c r="D5846" s="296" t="s">
        <v>38288</v>
      </c>
      <c r="E5846" s="297">
        <v>18527</v>
      </c>
    </row>
    <row r="5847" spans="1:5" ht="14.4" x14ac:dyDescent="0.3">
      <c r="A5847" s="294" t="s">
        <v>37161</v>
      </c>
      <c r="B5847" s="295">
        <v>55582</v>
      </c>
      <c r="D5847" s="296" t="s">
        <v>38294</v>
      </c>
      <c r="E5847" s="297">
        <v>55582</v>
      </c>
    </row>
    <row r="5848" spans="1:5" ht="14.4" x14ac:dyDescent="0.3">
      <c r="A5848" s="294" t="s">
        <v>37162</v>
      </c>
      <c r="B5848" s="295">
        <v>16719</v>
      </c>
      <c r="D5848" s="296" t="s">
        <v>38300</v>
      </c>
      <c r="E5848" s="297">
        <v>16719</v>
      </c>
    </row>
    <row r="5849" spans="1:5" ht="14.4" x14ac:dyDescent="0.3">
      <c r="A5849" s="294" t="s">
        <v>37163</v>
      </c>
      <c r="B5849" s="295">
        <v>106254</v>
      </c>
      <c r="D5849" s="296" t="s">
        <v>38303</v>
      </c>
      <c r="E5849" s="297">
        <v>106254</v>
      </c>
    </row>
    <row r="5850" spans="1:5" ht="14.4" x14ac:dyDescent="0.3">
      <c r="A5850" s="294" t="s">
        <v>37164</v>
      </c>
      <c r="B5850" s="295">
        <v>800386.47</v>
      </c>
      <c r="D5850" s="296" t="s">
        <v>38310</v>
      </c>
      <c r="E5850" s="297">
        <v>800386.47</v>
      </c>
    </row>
    <row r="5851" spans="1:5" ht="14.4" x14ac:dyDescent="0.3">
      <c r="A5851" s="294" t="s">
        <v>65468</v>
      </c>
      <c r="B5851" s="295">
        <v>0</v>
      </c>
      <c r="D5851" s="296" t="s">
        <v>66132</v>
      </c>
      <c r="E5851" s="297">
        <v>0</v>
      </c>
    </row>
    <row r="5852" spans="1:5" ht="14.4" x14ac:dyDescent="0.3">
      <c r="A5852" s="294" t="s">
        <v>37165</v>
      </c>
      <c r="B5852" s="295">
        <v>28259</v>
      </c>
      <c r="D5852" s="296" t="s">
        <v>38318</v>
      </c>
      <c r="E5852" s="297">
        <v>28259</v>
      </c>
    </row>
    <row r="5853" spans="1:5" ht="14.4" x14ac:dyDescent="0.3">
      <c r="A5853" s="294" t="s">
        <v>37166</v>
      </c>
      <c r="B5853" s="295">
        <v>251521</v>
      </c>
      <c r="D5853" s="296" t="s">
        <v>38323</v>
      </c>
      <c r="E5853" s="297">
        <v>251521</v>
      </c>
    </row>
    <row r="5854" spans="1:5" ht="14.4" x14ac:dyDescent="0.3">
      <c r="A5854" s="294" t="s">
        <v>37167</v>
      </c>
      <c r="B5854" s="295">
        <v>10500</v>
      </c>
      <c r="D5854" s="296" t="s">
        <v>38327</v>
      </c>
      <c r="E5854" s="297">
        <v>10500</v>
      </c>
    </row>
    <row r="5855" spans="1:5" ht="14.4" x14ac:dyDescent="0.3">
      <c r="A5855" s="294" t="s">
        <v>37168</v>
      </c>
      <c r="B5855" s="295">
        <v>215618</v>
      </c>
      <c r="D5855" s="296" t="s">
        <v>38334</v>
      </c>
      <c r="E5855" s="297">
        <v>215618</v>
      </c>
    </row>
    <row r="5856" spans="1:5" ht="14.4" x14ac:dyDescent="0.3">
      <c r="A5856" s="294" t="s">
        <v>37169</v>
      </c>
      <c r="B5856" s="295">
        <v>312623</v>
      </c>
      <c r="D5856" s="296" t="s">
        <v>38341</v>
      </c>
      <c r="E5856" s="297">
        <v>312623</v>
      </c>
    </row>
    <row r="5857" spans="1:5" ht="14.4" x14ac:dyDescent="0.3">
      <c r="A5857" s="294" t="s">
        <v>37170</v>
      </c>
      <c r="B5857" s="295">
        <v>56356</v>
      </c>
      <c r="D5857" s="296" t="s">
        <v>38345</v>
      </c>
      <c r="E5857" s="297">
        <v>56356</v>
      </c>
    </row>
    <row r="5858" spans="1:5" ht="14.4" x14ac:dyDescent="0.3">
      <c r="A5858" s="294" t="s">
        <v>37171</v>
      </c>
      <c r="B5858" s="295">
        <v>5293</v>
      </c>
      <c r="D5858" s="296" t="s">
        <v>38350</v>
      </c>
      <c r="E5858" s="297">
        <v>5293</v>
      </c>
    </row>
    <row r="5859" spans="1:5" ht="14.4" x14ac:dyDescent="0.3">
      <c r="A5859" s="294" t="s">
        <v>37172</v>
      </c>
      <c r="B5859" s="295">
        <v>131986</v>
      </c>
      <c r="D5859" s="296" t="s">
        <v>38355</v>
      </c>
      <c r="E5859" s="297">
        <v>131986</v>
      </c>
    </row>
    <row r="5860" spans="1:5" ht="14.4" x14ac:dyDescent="0.3">
      <c r="A5860" s="294" t="s">
        <v>37173</v>
      </c>
      <c r="B5860" s="295">
        <v>66228</v>
      </c>
      <c r="D5860" s="296" t="s">
        <v>38360</v>
      </c>
      <c r="E5860" s="297">
        <v>66228</v>
      </c>
    </row>
    <row r="5861" spans="1:5" ht="14.4" x14ac:dyDescent="0.3">
      <c r="A5861" s="294" t="s">
        <v>37174</v>
      </c>
      <c r="B5861" s="295">
        <v>72465</v>
      </c>
      <c r="D5861" s="296" t="s">
        <v>38365</v>
      </c>
      <c r="E5861" s="297">
        <v>72465</v>
      </c>
    </row>
    <row r="5862" spans="1:5" ht="14.4" x14ac:dyDescent="0.3">
      <c r="A5862" s="294" t="s">
        <v>65469</v>
      </c>
      <c r="B5862" s="295">
        <v>0</v>
      </c>
      <c r="D5862" s="296" t="s">
        <v>66133</v>
      </c>
      <c r="E5862" s="297">
        <v>0</v>
      </c>
    </row>
    <row r="5863" spans="1:5" ht="14.4" x14ac:dyDescent="0.3">
      <c r="A5863" s="294" t="s">
        <v>37175</v>
      </c>
      <c r="B5863" s="295">
        <v>150827</v>
      </c>
      <c r="D5863" s="296" t="s">
        <v>38371</v>
      </c>
      <c r="E5863" s="297">
        <v>150827</v>
      </c>
    </row>
    <row r="5864" spans="1:5" ht="14.4" x14ac:dyDescent="0.3">
      <c r="A5864" s="294" t="s">
        <v>37176</v>
      </c>
      <c r="B5864" s="295">
        <v>4068375</v>
      </c>
      <c r="D5864" s="296" t="s">
        <v>38376</v>
      </c>
      <c r="E5864" s="297">
        <v>4068375</v>
      </c>
    </row>
    <row r="5865" spans="1:5" ht="14.4" x14ac:dyDescent="0.3">
      <c r="A5865" s="294" t="s">
        <v>37177</v>
      </c>
      <c r="B5865" s="295">
        <v>44465</v>
      </c>
      <c r="D5865" s="296" t="s">
        <v>38381</v>
      </c>
      <c r="E5865" s="297">
        <v>44465</v>
      </c>
    </row>
    <row r="5866" spans="1:5" ht="14.4" x14ac:dyDescent="0.3">
      <c r="A5866" s="294" t="s">
        <v>37178</v>
      </c>
      <c r="B5866" s="295">
        <v>41848</v>
      </c>
      <c r="D5866" s="296" t="s">
        <v>38387</v>
      </c>
      <c r="E5866" s="297">
        <v>41848</v>
      </c>
    </row>
    <row r="5867" spans="1:5" ht="14.4" x14ac:dyDescent="0.3">
      <c r="A5867" s="294" t="s">
        <v>37179</v>
      </c>
      <c r="B5867" s="295">
        <v>22918</v>
      </c>
      <c r="D5867" s="296" t="s">
        <v>38391</v>
      </c>
      <c r="E5867" s="297">
        <v>22918</v>
      </c>
    </row>
    <row r="5868" spans="1:5" ht="14.4" x14ac:dyDescent="0.3">
      <c r="A5868" s="294" t="s">
        <v>37180</v>
      </c>
      <c r="B5868" s="295">
        <v>4555.2</v>
      </c>
      <c r="D5868" s="296" t="s">
        <v>38396</v>
      </c>
      <c r="E5868" s="297">
        <v>4555.2</v>
      </c>
    </row>
    <row r="5869" spans="1:5" ht="14.4" x14ac:dyDescent="0.3">
      <c r="A5869" s="294" t="s">
        <v>37181</v>
      </c>
      <c r="B5869" s="295">
        <v>10333</v>
      </c>
      <c r="D5869" s="296" t="s">
        <v>38399</v>
      </c>
      <c r="E5869" s="297">
        <v>10333</v>
      </c>
    </row>
    <row r="5870" spans="1:5" ht="14.4" x14ac:dyDescent="0.3">
      <c r="A5870" s="294" t="s">
        <v>37182</v>
      </c>
      <c r="B5870" s="295">
        <v>12939</v>
      </c>
      <c r="D5870" s="296" t="s">
        <v>38403</v>
      </c>
      <c r="E5870" s="297">
        <v>12939</v>
      </c>
    </row>
    <row r="5871" spans="1:5" ht="14.4" x14ac:dyDescent="0.3">
      <c r="A5871" s="294" t="s">
        <v>37183</v>
      </c>
      <c r="B5871" s="295">
        <v>54053</v>
      </c>
      <c r="D5871" s="296" t="s">
        <v>38408</v>
      </c>
      <c r="E5871" s="297">
        <v>54053</v>
      </c>
    </row>
    <row r="5872" spans="1:5" ht="14.4" x14ac:dyDescent="0.3">
      <c r="A5872" s="294" t="s">
        <v>37184</v>
      </c>
      <c r="B5872" s="295">
        <v>5184</v>
      </c>
      <c r="D5872" s="296" t="s">
        <v>38412</v>
      </c>
      <c r="E5872" s="297">
        <v>5184</v>
      </c>
    </row>
    <row r="5873" spans="1:5" ht="14.4" x14ac:dyDescent="0.3">
      <c r="A5873" s="294" t="s">
        <v>65470</v>
      </c>
      <c r="B5873" s="295">
        <v>0</v>
      </c>
      <c r="D5873" s="296" t="s">
        <v>66134</v>
      </c>
      <c r="E5873" s="297">
        <v>0</v>
      </c>
    </row>
    <row r="5874" spans="1:5" ht="14.4" x14ac:dyDescent="0.3">
      <c r="A5874" s="294" t="s">
        <v>37185</v>
      </c>
      <c r="B5874" s="295">
        <v>27732</v>
      </c>
      <c r="D5874" s="296" t="s">
        <v>38421</v>
      </c>
      <c r="E5874" s="297">
        <v>27732</v>
      </c>
    </row>
    <row r="5875" spans="1:5" ht="14.4" x14ac:dyDescent="0.3">
      <c r="A5875" s="294" t="s">
        <v>37186</v>
      </c>
      <c r="B5875" s="295">
        <v>12177.6</v>
      </c>
      <c r="D5875" s="296" t="s">
        <v>38429</v>
      </c>
      <c r="E5875" s="297">
        <v>12177.6</v>
      </c>
    </row>
    <row r="5876" spans="1:5" ht="14.4" x14ac:dyDescent="0.3">
      <c r="A5876" s="294" t="s">
        <v>37187</v>
      </c>
      <c r="B5876" s="295">
        <v>3709</v>
      </c>
      <c r="D5876" s="296" t="s">
        <v>38431</v>
      </c>
      <c r="E5876" s="297">
        <v>3709</v>
      </c>
    </row>
    <row r="5877" spans="1:5" ht="14.4" x14ac:dyDescent="0.3">
      <c r="A5877" s="294" t="s">
        <v>37188</v>
      </c>
      <c r="B5877" s="295">
        <v>10240</v>
      </c>
      <c r="D5877" s="296" t="s">
        <v>38437</v>
      </c>
      <c r="E5877" s="297">
        <v>10240</v>
      </c>
    </row>
    <row r="5878" spans="1:5" ht="14.4" x14ac:dyDescent="0.3">
      <c r="A5878" s="294" t="s">
        <v>37189</v>
      </c>
      <c r="B5878" s="295">
        <v>102582.12</v>
      </c>
      <c r="D5878" s="296" t="s">
        <v>38441</v>
      </c>
      <c r="E5878" s="297">
        <v>102582.12</v>
      </c>
    </row>
    <row r="5879" spans="1:5" ht="14.4" x14ac:dyDescent="0.3">
      <c r="A5879" s="294" t="s">
        <v>37190</v>
      </c>
      <c r="B5879" s="295">
        <v>16389</v>
      </c>
      <c r="D5879" s="296" t="s">
        <v>38447</v>
      </c>
      <c r="E5879" s="297">
        <v>16389</v>
      </c>
    </row>
    <row r="5880" spans="1:5" ht="14.4" x14ac:dyDescent="0.3">
      <c r="A5880" s="294" t="s">
        <v>37191</v>
      </c>
      <c r="B5880" s="295">
        <v>330389</v>
      </c>
      <c r="D5880" s="296" t="s">
        <v>38453</v>
      </c>
      <c r="E5880" s="297">
        <v>330389</v>
      </c>
    </row>
    <row r="5881" spans="1:5" ht="14.4" x14ac:dyDescent="0.3">
      <c r="A5881" s="294" t="s">
        <v>37192</v>
      </c>
      <c r="B5881" s="295">
        <v>381511</v>
      </c>
      <c r="D5881" s="296" t="s">
        <v>38464</v>
      </c>
      <c r="E5881" s="297">
        <v>381511</v>
      </c>
    </row>
    <row r="5882" spans="1:5" ht="14.4" x14ac:dyDescent="0.3">
      <c r="A5882" s="294" t="s">
        <v>37193</v>
      </c>
      <c r="B5882" s="295">
        <v>333450</v>
      </c>
      <c r="D5882" s="296" t="s">
        <v>38470</v>
      </c>
      <c r="E5882" s="297">
        <v>333450</v>
      </c>
    </row>
    <row r="5883" spans="1:5" ht="14.4" x14ac:dyDescent="0.3">
      <c r="A5883" s="294" t="s">
        <v>37194</v>
      </c>
      <c r="B5883" s="295">
        <v>4200</v>
      </c>
      <c r="D5883" s="296" t="s">
        <v>38480</v>
      </c>
      <c r="E5883" s="297">
        <v>4200</v>
      </c>
    </row>
    <row r="5884" spans="1:5" ht="14.4" x14ac:dyDescent="0.3">
      <c r="A5884" s="294" t="s">
        <v>37195</v>
      </c>
      <c r="B5884" s="295">
        <v>6946</v>
      </c>
      <c r="D5884" s="296" t="s">
        <v>38483</v>
      </c>
      <c r="E5884" s="297">
        <v>6946</v>
      </c>
    </row>
    <row r="5885" spans="1:5" ht="14.4" x14ac:dyDescent="0.3">
      <c r="A5885" s="294" t="s">
        <v>37196</v>
      </c>
      <c r="B5885" s="295">
        <v>38563</v>
      </c>
      <c r="D5885" s="296" t="s">
        <v>38488</v>
      </c>
      <c r="E5885" s="297">
        <v>38563</v>
      </c>
    </row>
    <row r="5886" spans="1:5" ht="14.4" x14ac:dyDescent="0.3">
      <c r="A5886" s="294" t="s">
        <v>37197</v>
      </c>
      <c r="B5886" s="295">
        <v>35604</v>
      </c>
      <c r="D5886" s="296" t="s">
        <v>38493</v>
      </c>
      <c r="E5886" s="297">
        <v>35604</v>
      </c>
    </row>
    <row r="5887" spans="1:5" ht="14.4" x14ac:dyDescent="0.3">
      <c r="A5887" s="294" t="s">
        <v>37198</v>
      </c>
      <c r="B5887" s="295">
        <v>811913</v>
      </c>
      <c r="D5887" s="296" t="s">
        <v>38496</v>
      </c>
      <c r="E5887" s="297">
        <v>811913</v>
      </c>
    </row>
    <row r="5888" spans="1:5" ht="14.4" x14ac:dyDescent="0.3">
      <c r="A5888" s="294" t="s">
        <v>37199</v>
      </c>
      <c r="B5888" s="295">
        <v>187542</v>
      </c>
      <c r="D5888" s="296" t="s">
        <v>38503</v>
      </c>
      <c r="E5888" s="297">
        <v>187542</v>
      </c>
    </row>
    <row r="5889" spans="1:5" ht="14.4" x14ac:dyDescent="0.3">
      <c r="A5889" s="294" t="s">
        <v>37200</v>
      </c>
      <c r="B5889" s="295">
        <v>362079</v>
      </c>
      <c r="D5889" s="296" t="s">
        <v>38508</v>
      </c>
      <c r="E5889" s="297">
        <v>362079</v>
      </c>
    </row>
    <row r="5890" spans="1:5" ht="14.4" x14ac:dyDescent="0.3">
      <c r="A5890" s="294" t="s">
        <v>37201</v>
      </c>
      <c r="B5890" s="295">
        <v>11026.5</v>
      </c>
      <c r="D5890" s="296" t="s">
        <v>38514</v>
      </c>
      <c r="E5890" s="297">
        <v>11026.5</v>
      </c>
    </row>
    <row r="5891" spans="1:5" ht="14.4" x14ac:dyDescent="0.3">
      <c r="A5891" s="294" t="s">
        <v>37202</v>
      </c>
      <c r="B5891" s="295">
        <v>34178.5</v>
      </c>
      <c r="D5891" s="296" t="s">
        <v>38518</v>
      </c>
      <c r="E5891" s="297">
        <v>34178.5</v>
      </c>
    </row>
    <row r="5892" spans="1:5" ht="14.4" x14ac:dyDescent="0.3">
      <c r="A5892" s="294" t="s">
        <v>37203</v>
      </c>
      <c r="B5892" s="295">
        <v>15998</v>
      </c>
      <c r="D5892" s="296" t="s">
        <v>38522</v>
      </c>
      <c r="E5892" s="297">
        <v>15998</v>
      </c>
    </row>
    <row r="5893" spans="1:5" ht="14.4" x14ac:dyDescent="0.3">
      <c r="A5893" s="294" t="s">
        <v>37204</v>
      </c>
      <c r="B5893" s="295">
        <v>133090</v>
      </c>
      <c r="D5893" s="296" t="s">
        <v>38526</v>
      </c>
      <c r="E5893" s="297">
        <v>133090</v>
      </c>
    </row>
    <row r="5894" spans="1:5" ht="14.4" x14ac:dyDescent="0.3">
      <c r="A5894" s="294" t="s">
        <v>37205</v>
      </c>
      <c r="B5894" s="295">
        <v>14815.46</v>
      </c>
      <c r="D5894" s="296" t="s">
        <v>38530</v>
      </c>
      <c r="E5894" s="297">
        <v>14815.46</v>
      </c>
    </row>
    <row r="5895" spans="1:5" ht="14.4" x14ac:dyDescent="0.3">
      <c r="A5895" s="294" t="s">
        <v>37206</v>
      </c>
      <c r="B5895" s="295">
        <v>253401</v>
      </c>
      <c r="D5895" s="296" t="s">
        <v>38534</v>
      </c>
      <c r="E5895" s="297">
        <v>253401</v>
      </c>
    </row>
    <row r="5896" spans="1:5" ht="14.4" x14ac:dyDescent="0.3">
      <c r="A5896" s="294" t="s">
        <v>37207</v>
      </c>
      <c r="B5896" s="295">
        <v>41518</v>
      </c>
      <c r="D5896" s="296" t="s">
        <v>38540</v>
      </c>
      <c r="E5896" s="297">
        <v>41518</v>
      </c>
    </row>
    <row r="5897" spans="1:5" ht="14.4" x14ac:dyDescent="0.3">
      <c r="A5897" s="294" t="s">
        <v>37208</v>
      </c>
      <c r="B5897" s="295">
        <v>125363.49</v>
      </c>
      <c r="D5897" s="296" t="s">
        <v>38545</v>
      </c>
      <c r="E5897" s="297">
        <v>125363.49</v>
      </c>
    </row>
    <row r="5898" spans="1:5" ht="14.4" x14ac:dyDescent="0.3">
      <c r="A5898" s="294" t="s">
        <v>65471</v>
      </c>
      <c r="B5898" s="295">
        <v>0</v>
      </c>
      <c r="D5898" s="296" t="s">
        <v>66135</v>
      </c>
      <c r="E5898" s="297">
        <v>0</v>
      </c>
    </row>
    <row r="5899" spans="1:5" ht="14.4" x14ac:dyDescent="0.3">
      <c r="A5899" s="294" t="s">
        <v>37209</v>
      </c>
      <c r="B5899" s="295">
        <v>653039</v>
      </c>
      <c r="D5899" s="296" t="s">
        <v>38554</v>
      </c>
      <c r="E5899" s="297">
        <v>653039</v>
      </c>
    </row>
    <row r="5900" spans="1:5" ht="14.4" x14ac:dyDescent="0.3">
      <c r="A5900" s="294" t="s">
        <v>37210</v>
      </c>
      <c r="B5900" s="295">
        <v>57815.26</v>
      </c>
      <c r="D5900" s="296" t="s">
        <v>38561</v>
      </c>
      <c r="E5900" s="297">
        <v>57815.26</v>
      </c>
    </row>
    <row r="5901" spans="1:5" ht="14.4" x14ac:dyDescent="0.3">
      <c r="A5901" s="294" t="s">
        <v>37211</v>
      </c>
      <c r="B5901" s="295">
        <v>226686.14</v>
      </c>
      <c r="D5901" s="296" t="s">
        <v>38566</v>
      </c>
      <c r="E5901" s="297">
        <v>226686.14</v>
      </c>
    </row>
    <row r="5902" spans="1:5" ht="14.4" x14ac:dyDescent="0.3">
      <c r="A5902" s="294" t="s">
        <v>37212</v>
      </c>
      <c r="B5902" s="295">
        <v>116727</v>
      </c>
      <c r="D5902" s="296" t="s">
        <v>38571</v>
      </c>
      <c r="E5902" s="297">
        <v>116727</v>
      </c>
    </row>
    <row r="5903" spans="1:5" ht="14.4" x14ac:dyDescent="0.3">
      <c r="A5903" s="294" t="s">
        <v>37213</v>
      </c>
      <c r="B5903" s="295">
        <v>178149.76000000001</v>
      </c>
      <c r="D5903" s="296" t="s">
        <v>38577</v>
      </c>
      <c r="E5903" s="297">
        <v>178149.76000000001</v>
      </c>
    </row>
    <row r="5904" spans="1:5" ht="14.4" x14ac:dyDescent="0.3">
      <c r="A5904" s="294" t="s">
        <v>37214</v>
      </c>
      <c r="B5904" s="295">
        <v>326228.19</v>
      </c>
      <c r="D5904" s="296" t="s">
        <v>38582</v>
      </c>
      <c r="E5904" s="297">
        <v>326228.19</v>
      </c>
    </row>
    <row r="5905" spans="1:5" ht="14.4" x14ac:dyDescent="0.3">
      <c r="A5905" s="294" t="s">
        <v>37215</v>
      </c>
      <c r="B5905" s="295">
        <v>294258</v>
      </c>
      <c r="D5905" s="296" t="s">
        <v>38588</v>
      </c>
      <c r="E5905" s="297">
        <v>294258</v>
      </c>
    </row>
    <row r="5906" spans="1:5" ht="14.4" x14ac:dyDescent="0.3">
      <c r="A5906" s="294" t="s">
        <v>37216</v>
      </c>
      <c r="B5906" s="295">
        <v>2618.9299999999998</v>
      </c>
      <c r="D5906" s="296" t="s">
        <v>38593</v>
      </c>
      <c r="E5906" s="297">
        <v>2618.9299999999998</v>
      </c>
    </row>
    <row r="5907" spans="1:5" ht="14.4" x14ac:dyDescent="0.3">
      <c r="A5907" s="294" t="s">
        <v>37217</v>
      </c>
      <c r="B5907" s="295">
        <v>546152.25</v>
      </c>
      <c r="D5907" s="296" t="s">
        <v>38596</v>
      </c>
      <c r="E5907" s="297">
        <v>546152.25</v>
      </c>
    </row>
    <row r="5908" spans="1:5" ht="14.4" x14ac:dyDescent="0.3">
      <c r="A5908" s="294" t="s">
        <v>37218</v>
      </c>
      <c r="B5908" s="295">
        <v>193487</v>
      </c>
      <c r="D5908" s="296" t="s">
        <v>38602</v>
      </c>
      <c r="E5908" s="297">
        <v>193487</v>
      </c>
    </row>
    <row r="5909" spans="1:5" ht="14.4" x14ac:dyDescent="0.3">
      <c r="A5909" s="294" t="s">
        <v>37219</v>
      </c>
      <c r="B5909" s="295">
        <v>219324</v>
      </c>
      <c r="D5909" s="296" t="s">
        <v>38611</v>
      </c>
      <c r="E5909" s="297">
        <v>219324</v>
      </c>
    </row>
    <row r="5910" spans="1:5" ht="14.4" x14ac:dyDescent="0.3">
      <c r="A5910" s="294" t="s">
        <v>37220</v>
      </c>
      <c r="B5910" s="295">
        <v>80856</v>
      </c>
      <c r="D5910" s="296" t="s">
        <v>38616</v>
      </c>
      <c r="E5910" s="297">
        <v>80856</v>
      </c>
    </row>
    <row r="5911" spans="1:5" ht="15.6" x14ac:dyDescent="0.3">
      <c r="A5911" s="294" t="s">
        <v>37221</v>
      </c>
      <c r="B5911" s="295">
        <v>164600</v>
      </c>
      <c r="C5911" s="122"/>
      <c r="D5911" s="296" t="s">
        <v>38619</v>
      </c>
      <c r="E5911" s="297">
        <v>164600</v>
      </c>
    </row>
    <row r="5912" spans="1:5" ht="15.6" x14ac:dyDescent="0.3">
      <c r="A5912" s="294" t="s">
        <v>37222</v>
      </c>
      <c r="B5912" s="295">
        <v>227882.67</v>
      </c>
      <c r="C5912" s="122"/>
      <c r="D5912" s="296" t="s">
        <v>38624</v>
      </c>
      <c r="E5912" s="297">
        <v>227882.67</v>
      </c>
    </row>
    <row r="5913" spans="1:5" ht="15.6" x14ac:dyDescent="0.3">
      <c r="A5913" s="294" t="s">
        <v>37223</v>
      </c>
      <c r="B5913" s="295">
        <v>170894</v>
      </c>
      <c r="C5913" s="122"/>
      <c r="D5913" s="296" t="s">
        <v>38630</v>
      </c>
      <c r="E5913" s="297">
        <v>170894</v>
      </c>
    </row>
    <row r="5914" spans="1:5" ht="15.6" x14ac:dyDescent="0.3">
      <c r="A5914" s="294" t="s">
        <v>37224</v>
      </c>
      <c r="B5914" s="295">
        <v>203013.75</v>
      </c>
      <c r="C5914" s="122"/>
      <c r="D5914" s="296" t="s">
        <v>38635</v>
      </c>
      <c r="E5914" s="297">
        <v>203013.75</v>
      </c>
    </row>
    <row r="5915" spans="1:5" ht="15.6" x14ac:dyDescent="0.3">
      <c r="A5915" s="294" t="s">
        <v>37225</v>
      </c>
      <c r="B5915" s="295">
        <v>33000</v>
      </c>
      <c r="C5915" s="122"/>
      <c r="D5915" s="296" t="s">
        <v>38640</v>
      </c>
      <c r="E5915" s="297">
        <v>33000</v>
      </c>
    </row>
    <row r="5916" spans="1:5" ht="15.6" x14ac:dyDescent="0.3">
      <c r="A5916" s="294" t="s">
        <v>37226</v>
      </c>
      <c r="B5916" s="295">
        <v>47367.55</v>
      </c>
      <c r="C5916" s="122"/>
      <c r="D5916" s="296" t="s">
        <v>38645</v>
      </c>
      <c r="E5916" s="297">
        <v>47367.55</v>
      </c>
    </row>
    <row r="5917" spans="1:5" ht="15.6" x14ac:dyDescent="0.3">
      <c r="A5917" s="294" t="s">
        <v>37227</v>
      </c>
      <c r="B5917" s="295">
        <v>51150.81</v>
      </c>
      <c r="C5917" s="122"/>
      <c r="D5917" s="296" t="s">
        <v>38651</v>
      </c>
      <c r="E5917" s="297">
        <v>51150.81</v>
      </c>
    </row>
    <row r="5918" spans="1:5" ht="15.6" x14ac:dyDescent="0.3">
      <c r="A5918" s="294" t="s">
        <v>37228</v>
      </c>
      <c r="B5918" s="295">
        <v>78088.539999999994</v>
      </c>
      <c r="C5918" s="122"/>
      <c r="D5918" s="296" t="s">
        <v>38658</v>
      </c>
      <c r="E5918" s="297">
        <v>78088.539999999994</v>
      </c>
    </row>
    <row r="5919" spans="1:5" ht="15.6" x14ac:dyDescent="0.3">
      <c r="A5919" s="294" t="s">
        <v>37229</v>
      </c>
      <c r="B5919" s="295">
        <v>18498</v>
      </c>
      <c r="C5919" s="122"/>
      <c r="D5919" s="296" t="s">
        <v>38665</v>
      </c>
      <c r="E5919" s="297">
        <v>18498</v>
      </c>
    </row>
    <row r="5920" spans="1:5" ht="15.6" x14ac:dyDescent="0.3">
      <c r="A5920" s="294" t="s">
        <v>37230</v>
      </c>
      <c r="B5920" s="295">
        <v>1065031.53</v>
      </c>
      <c r="C5920" s="122"/>
      <c r="D5920" s="296" t="s">
        <v>38670</v>
      </c>
      <c r="E5920" s="297">
        <v>1065031.53</v>
      </c>
    </row>
    <row r="5921" spans="1:5" ht="15.6" x14ac:dyDescent="0.3">
      <c r="A5921" s="294" t="s">
        <v>37231</v>
      </c>
      <c r="B5921" s="295">
        <v>58232.45</v>
      </c>
      <c r="C5921" s="122"/>
      <c r="D5921" s="296" t="s">
        <v>38673</v>
      </c>
      <c r="E5921" s="297">
        <v>58232.45</v>
      </c>
    </row>
    <row r="5922" spans="1:5" ht="15.6" x14ac:dyDescent="0.3">
      <c r="A5922" s="294" t="s">
        <v>37232</v>
      </c>
      <c r="B5922" s="295">
        <v>26450</v>
      </c>
      <c r="C5922" s="122"/>
      <c r="D5922" s="296" t="s">
        <v>38679</v>
      </c>
      <c r="E5922" s="297">
        <v>26450</v>
      </c>
    </row>
    <row r="5923" spans="1:5" ht="15.6" x14ac:dyDescent="0.3">
      <c r="A5923" s="294" t="s">
        <v>37233</v>
      </c>
      <c r="B5923" s="295">
        <v>7647</v>
      </c>
      <c r="C5923" s="122"/>
      <c r="D5923" s="296" t="s">
        <v>38682</v>
      </c>
      <c r="E5923" s="297">
        <v>7647</v>
      </c>
    </row>
    <row r="5924" spans="1:5" ht="15.6" x14ac:dyDescent="0.3">
      <c r="A5924" s="294" t="s">
        <v>37234</v>
      </c>
      <c r="B5924" s="295">
        <v>144965</v>
      </c>
      <c r="C5924" s="122"/>
      <c r="D5924" s="296" t="s">
        <v>38686</v>
      </c>
      <c r="E5924" s="297">
        <v>144965</v>
      </c>
    </row>
    <row r="5925" spans="1:5" ht="15.6" x14ac:dyDescent="0.3">
      <c r="A5925" s="294" t="s">
        <v>65472</v>
      </c>
      <c r="B5925" s="295">
        <v>33845</v>
      </c>
      <c r="C5925" s="122"/>
      <c r="D5925" s="296" t="s">
        <v>38693</v>
      </c>
      <c r="E5925" s="297">
        <v>33845</v>
      </c>
    </row>
    <row r="5926" spans="1:5" ht="15.6" x14ac:dyDescent="0.3">
      <c r="A5926" s="294" t="s">
        <v>37235</v>
      </c>
      <c r="B5926" s="295">
        <v>1625381.4</v>
      </c>
      <c r="C5926" s="122"/>
      <c r="D5926" s="296" t="s">
        <v>38698</v>
      </c>
      <c r="E5926" s="297">
        <v>1625381.4</v>
      </c>
    </row>
    <row r="5927" spans="1:5" ht="15.6" x14ac:dyDescent="0.3">
      <c r="A5927" s="294" t="s">
        <v>65473</v>
      </c>
      <c r="B5927" s="295">
        <v>0</v>
      </c>
      <c r="C5927" s="122"/>
      <c r="D5927" s="296" t="s">
        <v>66136</v>
      </c>
      <c r="E5927" s="297">
        <v>0</v>
      </c>
    </row>
    <row r="5928" spans="1:5" ht="15.6" x14ac:dyDescent="0.3">
      <c r="A5928" s="294" t="s">
        <v>65474</v>
      </c>
      <c r="B5928" s="295">
        <v>0</v>
      </c>
      <c r="C5928" s="122"/>
      <c r="D5928" s="296" t="s">
        <v>66137</v>
      </c>
      <c r="E5928" s="297">
        <v>0</v>
      </c>
    </row>
    <row r="5929" spans="1:5" ht="15.6" x14ac:dyDescent="0.3">
      <c r="A5929" s="294" t="s">
        <v>65475</v>
      </c>
      <c r="B5929" s="295">
        <v>0</v>
      </c>
      <c r="C5929" s="122"/>
      <c r="D5929" s="296" t="s">
        <v>66138</v>
      </c>
      <c r="E5929" s="297">
        <v>0</v>
      </c>
    </row>
    <row r="5930" spans="1:5" ht="15.6" x14ac:dyDescent="0.3">
      <c r="A5930" s="294" t="s">
        <v>37236</v>
      </c>
      <c r="B5930" s="295">
        <v>26939</v>
      </c>
      <c r="C5930" s="122"/>
      <c r="D5930" s="296" t="s">
        <v>38717</v>
      </c>
      <c r="E5930" s="297">
        <v>26939</v>
      </c>
    </row>
    <row r="5931" spans="1:5" ht="15.6" x14ac:dyDescent="0.3">
      <c r="A5931" s="294" t="s">
        <v>37237</v>
      </c>
      <c r="B5931" s="295">
        <v>20283</v>
      </c>
      <c r="C5931" s="122"/>
      <c r="D5931" s="296" t="s">
        <v>38719</v>
      </c>
      <c r="E5931" s="297">
        <v>20283</v>
      </c>
    </row>
    <row r="5932" spans="1:5" ht="15.6" x14ac:dyDescent="0.3">
      <c r="A5932" s="294" t="s">
        <v>37238</v>
      </c>
      <c r="B5932" s="295">
        <v>52494</v>
      </c>
      <c r="C5932" s="122"/>
      <c r="D5932" s="296" t="s">
        <v>38723</v>
      </c>
      <c r="E5932" s="297">
        <v>52494</v>
      </c>
    </row>
    <row r="5933" spans="1:5" ht="15.6" x14ac:dyDescent="0.3">
      <c r="A5933" s="294" t="s">
        <v>65476</v>
      </c>
      <c r="B5933" s="295">
        <v>7826</v>
      </c>
      <c r="C5933" s="122"/>
      <c r="D5933" s="296" t="s">
        <v>38735</v>
      </c>
      <c r="E5933" s="297">
        <v>7826</v>
      </c>
    </row>
    <row r="5934" spans="1:5" ht="15.6" x14ac:dyDescent="0.3">
      <c r="A5934" s="294" t="s">
        <v>37239</v>
      </c>
      <c r="B5934" s="295">
        <v>16846</v>
      </c>
      <c r="C5934" s="122"/>
      <c r="D5934" s="296" t="s">
        <v>38738</v>
      </c>
      <c r="E5934" s="297">
        <v>16846</v>
      </c>
    </row>
    <row r="5935" spans="1:5" ht="15.6" x14ac:dyDescent="0.3">
      <c r="A5935" s="294" t="s">
        <v>37240</v>
      </c>
      <c r="B5935" s="295">
        <v>33329</v>
      </c>
      <c r="C5935" s="122"/>
      <c r="D5935" s="296" t="s">
        <v>38742</v>
      </c>
      <c r="E5935" s="297">
        <v>33329</v>
      </c>
    </row>
    <row r="5936" spans="1:5" ht="15.6" x14ac:dyDescent="0.3">
      <c r="A5936" s="294" t="s">
        <v>37241</v>
      </c>
      <c r="B5936" s="295">
        <v>5293</v>
      </c>
      <c r="C5936" s="122"/>
      <c r="D5936" s="296" t="s">
        <v>38746</v>
      </c>
      <c r="E5936" s="297">
        <v>5293</v>
      </c>
    </row>
    <row r="5937" spans="1:5" ht="15.6" x14ac:dyDescent="0.3">
      <c r="A5937" s="294" t="s">
        <v>37242</v>
      </c>
      <c r="B5937" s="295">
        <v>96493.47</v>
      </c>
      <c r="C5937" s="122"/>
      <c r="D5937" s="296" t="s">
        <v>38751</v>
      </c>
      <c r="E5937" s="297">
        <v>96493.47</v>
      </c>
    </row>
    <row r="5938" spans="1:5" ht="15.6" x14ac:dyDescent="0.3">
      <c r="A5938" s="294" t="s">
        <v>37243</v>
      </c>
      <c r="B5938" s="295">
        <v>494190.23</v>
      </c>
      <c r="C5938" s="122"/>
      <c r="D5938" s="296" t="s">
        <v>38756</v>
      </c>
      <c r="E5938" s="297">
        <v>494190.23</v>
      </c>
    </row>
    <row r="5939" spans="1:5" ht="15.6" x14ac:dyDescent="0.3">
      <c r="A5939" s="294" t="s">
        <v>37244</v>
      </c>
      <c r="B5939" s="295">
        <v>228754</v>
      </c>
      <c r="C5939" s="122"/>
      <c r="D5939" s="296" t="s">
        <v>38764</v>
      </c>
      <c r="E5939" s="297">
        <v>228754</v>
      </c>
    </row>
    <row r="5940" spans="1:5" ht="15.6" x14ac:dyDescent="0.3">
      <c r="A5940" s="294" t="s">
        <v>37245</v>
      </c>
      <c r="B5940" s="295">
        <v>276658.05</v>
      </c>
      <c r="C5940" s="122"/>
      <c r="D5940" s="296" t="s">
        <v>38769</v>
      </c>
      <c r="E5940" s="297">
        <v>276658.05</v>
      </c>
    </row>
    <row r="5941" spans="1:5" ht="15.6" x14ac:dyDescent="0.3">
      <c r="A5941" s="294" t="s">
        <v>37246</v>
      </c>
      <c r="B5941" s="295">
        <v>32202</v>
      </c>
      <c r="C5941" s="122"/>
      <c r="D5941" s="296" t="s">
        <v>38774</v>
      </c>
      <c r="E5941" s="297">
        <v>32202</v>
      </c>
    </row>
    <row r="5942" spans="1:5" ht="15.6" x14ac:dyDescent="0.3">
      <c r="A5942" s="294" t="s">
        <v>37247</v>
      </c>
      <c r="B5942" s="295">
        <v>149337</v>
      </c>
      <c r="C5942" s="122"/>
      <c r="D5942" s="296" t="s">
        <v>38778</v>
      </c>
      <c r="E5942" s="297">
        <v>149337</v>
      </c>
    </row>
    <row r="5943" spans="1:5" ht="15.6" x14ac:dyDescent="0.3">
      <c r="A5943" s="294" t="s">
        <v>37248</v>
      </c>
      <c r="B5943" s="295">
        <v>61493</v>
      </c>
      <c r="C5943" s="122"/>
      <c r="D5943" s="296" t="s">
        <v>38783</v>
      </c>
      <c r="E5943" s="297">
        <v>61493</v>
      </c>
    </row>
    <row r="5944" spans="1:5" ht="15.6" x14ac:dyDescent="0.3">
      <c r="A5944" s="294" t="s">
        <v>37249</v>
      </c>
      <c r="B5944" s="295">
        <v>400358.59</v>
      </c>
      <c r="C5944" s="122"/>
      <c r="D5944" s="296" t="s">
        <v>37841</v>
      </c>
      <c r="E5944" s="297">
        <v>400358.59</v>
      </c>
    </row>
    <row r="5945" spans="1:5" ht="15.6" x14ac:dyDescent="0.3">
      <c r="A5945" s="294" t="s">
        <v>37250</v>
      </c>
      <c r="B5945" s="295">
        <v>90233</v>
      </c>
      <c r="C5945" s="122"/>
      <c r="D5945" s="296" t="s">
        <v>37852</v>
      </c>
      <c r="E5945" s="297">
        <v>90233</v>
      </c>
    </row>
    <row r="5946" spans="1:5" ht="15.6" x14ac:dyDescent="0.3">
      <c r="A5946" s="294" t="s">
        <v>37251</v>
      </c>
      <c r="B5946" s="295">
        <v>16027.82</v>
      </c>
      <c r="C5946" s="122"/>
      <c r="D5946" s="296" t="s">
        <v>37857</v>
      </c>
      <c r="E5946" s="297">
        <v>16027.82</v>
      </c>
    </row>
    <row r="5947" spans="1:5" ht="15.6" x14ac:dyDescent="0.3">
      <c r="A5947" s="294" t="s">
        <v>37252</v>
      </c>
      <c r="B5947" s="295">
        <v>39837.64</v>
      </c>
      <c r="C5947" s="122"/>
      <c r="D5947" s="296" t="s">
        <v>37862</v>
      </c>
      <c r="E5947" s="297">
        <v>39837.64</v>
      </c>
    </row>
    <row r="5948" spans="1:5" ht="15.6" x14ac:dyDescent="0.3">
      <c r="A5948" s="294" t="s">
        <v>37253</v>
      </c>
      <c r="B5948" s="295">
        <v>54697</v>
      </c>
      <c r="C5948" s="122"/>
      <c r="D5948" s="296" t="s">
        <v>37867</v>
      </c>
      <c r="E5948" s="297">
        <v>54697</v>
      </c>
    </row>
    <row r="5949" spans="1:5" ht="15.6" x14ac:dyDescent="0.3">
      <c r="A5949" s="294" t="s">
        <v>37254</v>
      </c>
      <c r="B5949" s="295">
        <v>30600.83</v>
      </c>
      <c r="C5949" s="122"/>
      <c r="D5949" s="296" t="s">
        <v>37872</v>
      </c>
      <c r="E5949" s="297">
        <v>30600.83</v>
      </c>
    </row>
    <row r="5950" spans="1:5" ht="15.6" x14ac:dyDescent="0.3">
      <c r="A5950" s="294" t="s">
        <v>37255</v>
      </c>
      <c r="B5950" s="295">
        <v>108704</v>
      </c>
      <c r="C5950" s="122"/>
      <c r="D5950" s="296" t="s">
        <v>37878</v>
      </c>
      <c r="E5950" s="297">
        <v>108704</v>
      </c>
    </row>
    <row r="5951" spans="1:5" ht="15.6" x14ac:dyDescent="0.3">
      <c r="A5951" s="294" t="s">
        <v>37256</v>
      </c>
      <c r="B5951" s="295">
        <v>33893</v>
      </c>
      <c r="C5951" s="122"/>
      <c r="D5951" s="296" t="s">
        <v>37885</v>
      </c>
      <c r="E5951" s="297">
        <v>33893</v>
      </c>
    </row>
    <row r="5952" spans="1:5" ht="15.6" x14ac:dyDescent="0.3">
      <c r="A5952" s="294" t="s">
        <v>65477</v>
      </c>
      <c r="B5952" s="295">
        <v>0</v>
      </c>
      <c r="C5952" s="122"/>
      <c r="D5952" s="296" t="s">
        <v>66139</v>
      </c>
      <c r="E5952" s="297">
        <v>0</v>
      </c>
    </row>
    <row r="5953" spans="1:5" ht="15.6" x14ac:dyDescent="0.3">
      <c r="A5953" s="294" t="s">
        <v>37257</v>
      </c>
      <c r="B5953" s="295">
        <v>82052</v>
      </c>
      <c r="C5953" s="122"/>
      <c r="D5953" s="296" t="s">
        <v>37890</v>
      </c>
      <c r="E5953" s="297">
        <v>82052</v>
      </c>
    </row>
    <row r="5954" spans="1:5" ht="15.6" x14ac:dyDescent="0.3">
      <c r="A5954" s="294" t="s">
        <v>37258</v>
      </c>
      <c r="B5954" s="295">
        <v>255136</v>
      </c>
      <c r="C5954" s="122"/>
      <c r="D5954" s="296" t="s">
        <v>37896</v>
      </c>
      <c r="E5954" s="297">
        <v>255136</v>
      </c>
    </row>
    <row r="5955" spans="1:5" ht="15.6" x14ac:dyDescent="0.3">
      <c r="A5955" s="294" t="s">
        <v>37259</v>
      </c>
      <c r="B5955" s="295">
        <v>427604</v>
      </c>
      <c r="C5955" s="122"/>
      <c r="D5955" s="296" t="s">
        <v>37905</v>
      </c>
      <c r="E5955" s="297">
        <v>427604</v>
      </c>
    </row>
    <row r="5956" spans="1:5" ht="15.6" x14ac:dyDescent="0.3">
      <c r="A5956" s="294" t="s">
        <v>37260</v>
      </c>
      <c r="B5956" s="295">
        <v>72223</v>
      </c>
      <c r="C5956" s="122"/>
      <c r="D5956" s="296" t="s">
        <v>37910</v>
      </c>
      <c r="E5956" s="297">
        <v>72223</v>
      </c>
    </row>
    <row r="5957" spans="1:5" ht="15.6" x14ac:dyDescent="0.3">
      <c r="A5957" s="294" t="s">
        <v>37261</v>
      </c>
      <c r="B5957" s="295">
        <v>21828</v>
      </c>
      <c r="C5957" s="122"/>
      <c r="D5957" s="296" t="s">
        <v>37917</v>
      </c>
      <c r="E5957" s="297">
        <v>21828</v>
      </c>
    </row>
    <row r="5958" spans="1:5" ht="15.6" x14ac:dyDescent="0.3">
      <c r="A5958" s="294" t="s">
        <v>37262</v>
      </c>
      <c r="B5958" s="295">
        <v>219413</v>
      </c>
      <c r="C5958" s="122"/>
      <c r="D5958" s="296" t="s">
        <v>37925</v>
      </c>
      <c r="E5958" s="297">
        <v>219413</v>
      </c>
    </row>
    <row r="5959" spans="1:5" ht="15.6" x14ac:dyDescent="0.3">
      <c r="A5959" s="294" t="s">
        <v>37263</v>
      </c>
      <c r="B5959" s="295">
        <v>678915.88</v>
      </c>
      <c r="C5959" s="122"/>
      <c r="D5959" s="296" t="s">
        <v>37932</v>
      </c>
      <c r="E5959" s="297">
        <v>678915.88</v>
      </c>
    </row>
    <row r="5960" spans="1:5" ht="15.6" x14ac:dyDescent="0.3">
      <c r="A5960" s="294" t="s">
        <v>37264</v>
      </c>
      <c r="B5960" s="295">
        <v>103112.89</v>
      </c>
      <c r="C5960" s="122"/>
      <c r="D5960" s="296" t="s">
        <v>37937</v>
      </c>
      <c r="E5960" s="297">
        <v>103112.89</v>
      </c>
    </row>
    <row r="5961" spans="1:5" ht="15.6" x14ac:dyDescent="0.3">
      <c r="A5961" s="294" t="s">
        <v>37265</v>
      </c>
      <c r="B5961" s="295">
        <v>2080</v>
      </c>
      <c r="C5961" s="122"/>
      <c r="D5961" s="296" t="s">
        <v>37943</v>
      </c>
      <c r="E5961" s="297">
        <v>2080</v>
      </c>
    </row>
    <row r="5962" spans="1:5" ht="15.6" x14ac:dyDescent="0.3">
      <c r="A5962" s="294" t="s">
        <v>37266</v>
      </c>
      <c r="B5962" s="295">
        <v>4943</v>
      </c>
      <c r="C5962" s="122"/>
      <c r="D5962" s="296" t="s">
        <v>37946</v>
      </c>
      <c r="E5962" s="297">
        <v>4943</v>
      </c>
    </row>
    <row r="5963" spans="1:5" ht="15.6" x14ac:dyDescent="0.3">
      <c r="A5963" s="294" t="s">
        <v>65478</v>
      </c>
      <c r="B5963" s="295">
        <v>0</v>
      </c>
      <c r="C5963" s="122"/>
      <c r="D5963" s="296" t="s">
        <v>66140</v>
      </c>
      <c r="E5963" s="297">
        <v>0</v>
      </c>
    </row>
    <row r="5964" spans="1:5" ht="15.6" x14ac:dyDescent="0.3">
      <c r="A5964" s="294" t="s">
        <v>37267</v>
      </c>
      <c r="B5964" s="295">
        <v>183341.51</v>
      </c>
      <c r="C5964" s="122"/>
      <c r="D5964" s="296" t="s">
        <v>37954</v>
      </c>
      <c r="E5964" s="297">
        <v>183341.51</v>
      </c>
    </row>
    <row r="5965" spans="1:5" ht="15.6" x14ac:dyDescent="0.3">
      <c r="A5965" s="294" t="s">
        <v>37268</v>
      </c>
      <c r="B5965" s="295">
        <v>31952.47</v>
      </c>
      <c r="C5965" s="122"/>
      <c r="D5965" s="296" t="s">
        <v>37959</v>
      </c>
      <c r="E5965" s="297">
        <v>31952.47</v>
      </c>
    </row>
    <row r="5966" spans="1:5" ht="15.6" x14ac:dyDescent="0.3">
      <c r="A5966" s="294" t="s">
        <v>37269</v>
      </c>
      <c r="B5966" s="295">
        <v>151033</v>
      </c>
      <c r="C5966" s="122"/>
      <c r="D5966" s="296" t="s">
        <v>37964</v>
      </c>
      <c r="E5966" s="297">
        <v>151033</v>
      </c>
    </row>
    <row r="5967" spans="1:5" ht="15.6" x14ac:dyDescent="0.3">
      <c r="A5967" s="294" t="s">
        <v>37270</v>
      </c>
      <c r="B5967" s="295">
        <v>44351</v>
      </c>
      <c r="C5967" s="122"/>
      <c r="D5967" s="296" t="s">
        <v>37970</v>
      </c>
      <c r="E5967" s="297">
        <v>44351</v>
      </c>
    </row>
    <row r="5968" spans="1:5" ht="15.6" x14ac:dyDescent="0.3">
      <c r="A5968" s="294" t="s">
        <v>37271</v>
      </c>
      <c r="B5968" s="295">
        <v>271729</v>
      </c>
      <c r="C5968" s="122"/>
      <c r="D5968" s="296" t="s">
        <v>37975</v>
      </c>
      <c r="E5968" s="297">
        <v>271729</v>
      </c>
    </row>
    <row r="5969" spans="1:5" ht="15.6" x14ac:dyDescent="0.3">
      <c r="A5969" s="294" t="s">
        <v>37272</v>
      </c>
      <c r="B5969" s="295">
        <v>68510.820000000007</v>
      </c>
      <c r="C5969" s="122"/>
      <c r="D5969" s="296" t="s">
        <v>37980</v>
      </c>
      <c r="E5969" s="297">
        <v>68510.820000000007</v>
      </c>
    </row>
    <row r="5970" spans="1:5" ht="15.6" x14ac:dyDescent="0.3">
      <c r="A5970" s="294" t="s">
        <v>37273</v>
      </c>
      <c r="B5970" s="295">
        <v>54205</v>
      </c>
      <c r="C5970" s="122"/>
      <c r="D5970" s="296" t="s">
        <v>37985</v>
      </c>
      <c r="E5970" s="297">
        <v>54205</v>
      </c>
    </row>
    <row r="5971" spans="1:5" ht="15.6" x14ac:dyDescent="0.3">
      <c r="A5971" s="294" t="s">
        <v>37274</v>
      </c>
      <c r="B5971" s="295">
        <v>177385.64</v>
      </c>
      <c r="C5971" s="122"/>
      <c r="D5971" s="296" t="s">
        <v>37990</v>
      </c>
      <c r="E5971" s="297">
        <v>177385.64</v>
      </c>
    </row>
    <row r="5972" spans="1:5" ht="15.6" x14ac:dyDescent="0.3">
      <c r="A5972" s="294" t="s">
        <v>37275</v>
      </c>
      <c r="B5972" s="295">
        <v>59816</v>
      </c>
      <c r="C5972" s="122"/>
      <c r="D5972" s="296" t="s">
        <v>37998</v>
      </c>
      <c r="E5972" s="297">
        <v>59816</v>
      </c>
    </row>
    <row r="5973" spans="1:5" ht="15.6" x14ac:dyDescent="0.3">
      <c r="A5973" s="294" t="s">
        <v>65479</v>
      </c>
      <c r="B5973" s="295">
        <v>0</v>
      </c>
      <c r="C5973" s="122"/>
      <c r="D5973" s="296" t="s">
        <v>66141</v>
      </c>
      <c r="E5973" s="297">
        <v>0</v>
      </c>
    </row>
    <row r="5974" spans="1:5" ht="15.6" x14ac:dyDescent="0.3">
      <c r="A5974" s="294" t="s">
        <v>37276</v>
      </c>
      <c r="B5974" s="295">
        <v>35629.550000000003</v>
      </c>
      <c r="C5974" s="122"/>
      <c r="D5974" s="296" t="s">
        <v>38005</v>
      </c>
      <c r="E5974" s="297">
        <v>35629.550000000003</v>
      </c>
    </row>
    <row r="5975" spans="1:5" ht="15.6" x14ac:dyDescent="0.3">
      <c r="A5975" s="294" t="s">
        <v>37277</v>
      </c>
      <c r="B5975" s="295">
        <v>25064</v>
      </c>
      <c r="C5975" s="122"/>
      <c r="D5975" s="296" t="s">
        <v>38010</v>
      </c>
      <c r="E5975" s="297">
        <v>25064</v>
      </c>
    </row>
    <row r="5976" spans="1:5" ht="15.6" x14ac:dyDescent="0.3">
      <c r="A5976" s="294" t="s">
        <v>37278</v>
      </c>
      <c r="B5976" s="295">
        <v>221391.14</v>
      </c>
      <c r="C5976" s="122"/>
      <c r="D5976" s="296" t="s">
        <v>38015</v>
      </c>
      <c r="E5976" s="297">
        <v>221391.14</v>
      </c>
    </row>
    <row r="5977" spans="1:5" ht="15.6" x14ac:dyDescent="0.3">
      <c r="A5977" s="294" t="s">
        <v>37279</v>
      </c>
      <c r="B5977" s="295">
        <v>94716</v>
      </c>
      <c r="C5977" s="122"/>
      <c r="D5977" s="296" t="s">
        <v>38022</v>
      </c>
      <c r="E5977" s="297">
        <v>94716</v>
      </c>
    </row>
    <row r="5978" spans="1:5" ht="15.6" x14ac:dyDescent="0.3">
      <c r="A5978" s="294" t="s">
        <v>37280</v>
      </c>
      <c r="B5978" s="295">
        <v>29507.68</v>
      </c>
      <c r="C5978" s="122"/>
      <c r="D5978" s="296" t="s">
        <v>38027</v>
      </c>
      <c r="E5978" s="297">
        <v>29507.68</v>
      </c>
    </row>
    <row r="5979" spans="1:5" ht="15.6" x14ac:dyDescent="0.3">
      <c r="A5979" s="294" t="s">
        <v>37281</v>
      </c>
      <c r="B5979" s="295">
        <v>232276</v>
      </c>
      <c r="C5979" s="122"/>
      <c r="D5979" s="296" t="s">
        <v>38035</v>
      </c>
      <c r="E5979" s="297">
        <v>232276</v>
      </c>
    </row>
    <row r="5980" spans="1:5" ht="15.6" x14ac:dyDescent="0.3">
      <c r="A5980" s="294" t="s">
        <v>37282</v>
      </c>
      <c r="B5980" s="295">
        <v>884115</v>
      </c>
      <c r="C5980" s="122"/>
      <c r="D5980" s="296" t="s">
        <v>38040</v>
      </c>
      <c r="E5980" s="297">
        <v>884115</v>
      </c>
    </row>
    <row r="5981" spans="1:5" ht="15.6" x14ac:dyDescent="0.3">
      <c r="A5981" s="294" t="s">
        <v>37283</v>
      </c>
      <c r="B5981" s="295">
        <v>4559.5200000000004</v>
      </c>
      <c r="C5981" s="122"/>
      <c r="D5981" s="296" t="s">
        <v>38044</v>
      </c>
      <c r="E5981" s="297">
        <v>4559.5200000000004</v>
      </c>
    </row>
    <row r="5982" spans="1:5" ht="15.6" x14ac:dyDescent="0.3">
      <c r="A5982" s="294" t="s">
        <v>37284</v>
      </c>
      <c r="B5982" s="295">
        <v>22887.61</v>
      </c>
      <c r="C5982" s="122"/>
      <c r="D5982" s="296" t="s">
        <v>38048</v>
      </c>
      <c r="E5982" s="297">
        <v>22887.61</v>
      </c>
    </row>
    <row r="5983" spans="1:5" ht="15.6" x14ac:dyDescent="0.3">
      <c r="A5983" s="294" t="s">
        <v>65480</v>
      </c>
      <c r="B5983" s="295">
        <v>21184.84</v>
      </c>
      <c r="C5983" s="122"/>
      <c r="D5983" s="296" t="s">
        <v>38054</v>
      </c>
      <c r="E5983" s="297">
        <v>21184.84</v>
      </c>
    </row>
    <row r="5984" spans="1:5" ht="15.6" x14ac:dyDescent="0.3">
      <c r="A5984" s="294" t="s">
        <v>37285</v>
      </c>
      <c r="B5984" s="295">
        <v>365344.3</v>
      </c>
      <c r="C5984" s="122"/>
      <c r="D5984" s="296" t="s">
        <v>38059</v>
      </c>
      <c r="E5984" s="297">
        <v>365344.3</v>
      </c>
    </row>
    <row r="5985" spans="1:5" ht="15.6" x14ac:dyDescent="0.3">
      <c r="A5985" s="294" t="s">
        <v>37286</v>
      </c>
      <c r="B5985" s="295">
        <v>57405</v>
      </c>
      <c r="C5985" s="122"/>
      <c r="D5985" s="296" t="s">
        <v>38064</v>
      </c>
      <c r="E5985" s="297">
        <v>57405</v>
      </c>
    </row>
    <row r="5986" spans="1:5" ht="15.6" x14ac:dyDescent="0.3">
      <c r="A5986" s="294" t="s">
        <v>37287</v>
      </c>
      <c r="B5986" s="295">
        <v>37041.82</v>
      </c>
      <c r="C5986" s="122"/>
      <c r="D5986" s="296" t="s">
        <v>38068</v>
      </c>
      <c r="E5986" s="297">
        <v>37041.82</v>
      </c>
    </row>
    <row r="5987" spans="1:5" ht="15.6" x14ac:dyDescent="0.3">
      <c r="A5987" s="294" t="s">
        <v>37288</v>
      </c>
      <c r="B5987" s="295">
        <v>111134</v>
      </c>
      <c r="C5987" s="122"/>
      <c r="D5987" s="296" t="s">
        <v>38075</v>
      </c>
      <c r="E5987" s="297">
        <v>111134</v>
      </c>
    </row>
    <row r="5988" spans="1:5" ht="15.6" x14ac:dyDescent="0.3">
      <c r="A5988" s="294" t="s">
        <v>37289</v>
      </c>
      <c r="B5988" s="295">
        <v>158434</v>
      </c>
      <c r="C5988" s="122"/>
      <c r="D5988" s="296" t="s">
        <v>38080</v>
      </c>
      <c r="E5988" s="297">
        <v>158434</v>
      </c>
    </row>
    <row r="5989" spans="1:5" ht="15.6" x14ac:dyDescent="0.3">
      <c r="A5989" s="294" t="s">
        <v>37290</v>
      </c>
      <c r="B5989" s="295">
        <v>597551.92000000004</v>
      </c>
      <c r="C5989" s="122"/>
      <c r="D5989" s="296" t="s">
        <v>38085</v>
      </c>
      <c r="E5989" s="297">
        <v>597551.92000000004</v>
      </c>
    </row>
    <row r="5990" spans="1:5" ht="15.6" x14ac:dyDescent="0.3">
      <c r="A5990" s="294" t="s">
        <v>37291</v>
      </c>
      <c r="B5990" s="295">
        <v>4282</v>
      </c>
      <c r="C5990" s="122"/>
      <c r="D5990" s="296" t="s">
        <v>38110</v>
      </c>
      <c r="E5990" s="297">
        <v>4282</v>
      </c>
    </row>
    <row r="5991" spans="1:5" ht="15.6" x14ac:dyDescent="0.3">
      <c r="A5991" s="294" t="s">
        <v>37292</v>
      </c>
      <c r="B5991" s="295">
        <v>5762</v>
      </c>
      <c r="C5991" s="122"/>
      <c r="D5991" s="296" t="s">
        <v>38116</v>
      </c>
      <c r="E5991" s="297">
        <v>5762</v>
      </c>
    </row>
    <row r="5992" spans="1:5" ht="15.6" x14ac:dyDescent="0.3">
      <c r="A5992" s="294" t="s">
        <v>37293</v>
      </c>
      <c r="B5992" s="295">
        <v>93161.45</v>
      </c>
      <c r="C5992" s="122"/>
      <c r="D5992" s="296" t="s">
        <v>38120</v>
      </c>
      <c r="E5992" s="297">
        <v>93161.45</v>
      </c>
    </row>
    <row r="5993" spans="1:5" ht="15.6" x14ac:dyDescent="0.3">
      <c r="A5993" s="294" t="s">
        <v>37294</v>
      </c>
      <c r="B5993" s="295">
        <v>903315.78</v>
      </c>
      <c r="C5993" s="122"/>
      <c r="D5993" s="296" t="s">
        <v>38127</v>
      </c>
      <c r="E5993" s="297">
        <v>903315.78</v>
      </c>
    </row>
    <row r="5994" spans="1:5" ht="15.6" x14ac:dyDescent="0.3">
      <c r="A5994" s="294" t="s">
        <v>37295</v>
      </c>
      <c r="B5994" s="295">
        <v>7251</v>
      </c>
      <c r="C5994" s="122"/>
      <c r="D5994" s="296" t="s">
        <v>38135</v>
      </c>
      <c r="E5994" s="297">
        <v>7251</v>
      </c>
    </row>
    <row r="5995" spans="1:5" ht="15.6" x14ac:dyDescent="0.3">
      <c r="A5995" s="294" t="s">
        <v>37296</v>
      </c>
      <c r="B5995" s="295">
        <v>5000</v>
      </c>
      <c r="C5995" s="122"/>
      <c r="D5995" s="296" t="s">
        <v>38139</v>
      </c>
      <c r="E5995" s="297">
        <v>5000</v>
      </c>
    </row>
    <row r="5996" spans="1:5" ht="15.6" x14ac:dyDescent="0.3">
      <c r="A5996" s="294" t="s">
        <v>37297</v>
      </c>
      <c r="B5996" s="295">
        <v>152572.93</v>
      </c>
      <c r="C5996" s="122"/>
      <c r="D5996" s="296" t="s">
        <v>38147</v>
      </c>
      <c r="E5996" s="297">
        <v>152572.93</v>
      </c>
    </row>
    <row r="5997" spans="1:5" ht="15.6" x14ac:dyDescent="0.3">
      <c r="A5997" s="294" t="s">
        <v>37298</v>
      </c>
      <c r="B5997" s="295">
        <v>563084</v>
      </c>
      <c r="C5997" s="122"/>
      <c r="D5997" s="296" t="s">
        <v>38154</v>
      </c>
      <c r="E5997" s="297">
        <v>563084</v>
      </c>
    </row>
    <row r="5998" spans="1:5" ht="15.6" x14ac:dyDescent="0.3">
      <c r="A5998" s="294" t="s">
        <v>37299</v>
      </c>
      <c r="B5998" s="295">
        <v>33036</v>
      </c>
      <c r="C5998" s="122"/>
      <c r="D5998" s="296" t="s">
        <v>38161</v>
      </c>
      <c r="E5998" s="297">
        <v>33036</v>
      </c>
    </row>
    <row r="5999" spans="1:5" ht="15.6" x14ac:dyDescent="0.3">
      <c r="A5999" s="294" t="s">
        <v>65481</v>
      </c>
      <c r="B5999" s="295">
        <v>0</v>
      </c>
      <c r="C5999" s="122"/>
      <c r="D5999" s="296" t="s">
        <v>66142</v>
      </c>
      <c r="E5999" s="297">
        <v>0</v>
      </c>
    </row>
    <row r="6000" spans="1:5" ht="15.6" x14ac:dyDescent="0.3">
      <c r="A6000" s="294" t="s">
        <v>37300</v>
      </c>
      <c r="B6000" s="295">
        <v>30553.91</v>
      </c>
      <c r="C6000" s="122"/>
      <c r="D6000" s="296" t="s">
        <v>38171</v>
      </c>
      <c r="E6000" s="297">
        <v>30553.91</v>
      </c>
    </row>
    <row r="6001" spans="1:5" ht="15.6" x14ac:dyDescent="0.3">
      <c r="A6001" s="294" t="s">
        <v>37301</v>
      </c>
      <c r="B6001" s="295">
        <v>21008.959999999999</v>
      </c>
      <c r="C6001" s="122"/>
      <c r="D6001" s="296" t="s">
        <v>38176</v>
      </c>
      <c r="E6001" s="297">
        <v>21008.959999999999</v>
      </c>
    </row>
    <row r="6002" spans="1:5" ht="15.6" x14ac:dyDescent="0.3">
      <c r="A6002" s="294" t="s">
        <v>37302</v>
      </c>
      <c r="B6002" s="295">
        <v>126209.25</v>
      </c>
      <c r="C6002" s="122"/>
      <c r="D6002" s="296" t="s">
        <v>38181</v>
      </c>
      <c r="E6002" s="297">
        <v>126209.25</v>
      </c>
    </row>
    <row r="6003" spans="1:5" ht="15.6" x14ac:dyDescent="0.3">
      <c r="A6003" s="294" t="s">
        <v>37303</v>
      </c>
      <c r="B6003" s="295">
        <v>17567.310000000001</v>
      </c>
      <c r="C6003" s="122"/>
      <c r="D6003" s="296" t="s">
        <v>38185</v>
      </c>
      <c r="E6003" s="297">
        <v>17567.310000000001</v>
      </c>
    </row>
    <row r="6004" spans="1:5" ht="15.6" x14ac:dyDescent="0.3">
      <c r="A6004" s="294" t="s">
        <v>37304</v>
      </c>
      <c r="B6004" s="295">
        <v>12661.67</v>
      </c>
      <c r="C6004" s="122"/>
      <c r="D6004" s="296" t="s">
        <v>38188</v>
      </c>
      <c r="E6004" s="297">
        <v>12661.67</v>
      </c>
    </row>
    <row r="6005" spans="1:5" ht="15.6" x14ac:dyDescent="0.3">
      <c r="A6005" s="294" t="s">
        <v>37305</v>
      </c>
      <c r="B6005" s="295">
        <v>53647</v>
      </c>
      <c r="C6005" s="122"/>
      <c r="D6005" s="296" t="s">
        <v>38192</v>
      </c>
      <c r="E6005" s="297">
        <v>53647</v>
      </c>
    </row>
    <row r="6006" spans="1:5" ht="15.6" x14ac:dyDescent="0.3">
      <c r="A6006" s="294" t="s">
        <v>37306</v>
      </c>
      <c r="B6006" s="295">
        <v>1379107</v>
      </c>
      <c r="C6006" s="122"/>
      <c r="D6006" s="296" t="s">
        <v>38197</v>
      </c>
      <c r="E6006" s="297">
        <v>1379107</v>
      </c>
    </row>
    <row r="6007" spans="1:5" ht="15.6" x14ac:dyDescent="0.3">
      <c r="A6007" s="294" t="s">
        <v>37307</v>
      </c>
      <c r="B6007" s="295">
        <v>5326</v>
      </c>
      <c r="C6007" s="122"/>
      <c r="D6007" s="296" t="s">
        <v>38202</v>
      </c>
      <c r="E6007" s="297">
        <v>5326</v>
      </c>
    </row>
    <row r="6008" spans="1:5" ht="15.6" x14ac:dyDescent="0.3">
      <c r="A6008" s="294" t="s">
        <v>37308</v>
      </c>
      <c r="B6008" s="295">
        <v>11353</v>
      </c>
      <c r="C6008" s="122"/>
      <c r="D6008" s="296" t="s">
        <v>38208</v>
      </c>
      <c r="E6008" s="297">
        <v>11353</v>
      </c>
    </row>
    <row r="6009" spans="1:5" ht="15.6" x14ac:dyDescent="0.3">
      <c r="A6009" s="294" t="s">
        <v>37309</v>
      </c>
      <c r="B6009" s="295">
        <v>15108</v>
      </c>
      <c r="C6009" s="122"/>
      <c r="D6009" s="296" t="s">
        <v>38212</v>
      </c>
      <c r="E6009" s="297">
        <v>15108</v>
      </c>
    </row>
    <row r="6010" spans="1:5" ht="15.6" x14ac:dyDescent="0.3">
      <c r="A6010" s="294" t="s">
        <v>37310</v>
      </c>
      <c r="B6010" s="295">
        <v>38328</v>
      </c>
      <c r="C6010" s="122"/>
      <c r="D6010" s="296" t="s">
        <v>38222</v>
      </c>
      <c r="E6010" s="297">
        <v>38328</v>
      </c>
    </row>
    <row r="6011" spans="1:5" ht="15.6" x14ac:dyDescent="0.3">
      <c r="A6011" s="294" t="s">
        <v>37311</v>
      </c>
      <c r="B6011" s="295">
        <v>49198.42</v>
      </c>
      <c r="C6011" s="122"/>
      <c r="D6011" s="296" t="s">
        <v>38227</v>
      </c>
      <c r="E6011" s="297">
        <v>49198.42</v>
      </c>
    </row>
    <row r="6012" spans="1:5" ht="15.6" x14ac:dyDescent="0.3">
      <c r="A6012" s="294" t="s">
        <v>37312</v>
      </c>
      <c r="B6012" s="295">
        <v>14174</v>
      </c>
      <c r="C6012" s="122"/>
      <c r="D6012" s="296" t="s">
        <v>38232</v>
      </c>
      <c r="E6012" s="297">
        <v>14174</v>
      </c>
    </row>
    <row r="6013" spans="1:5" ht="15.6" x14ac:dyDescent="0.3">
      <c r="A6013" s="294" t="s">
        <v>37313</v>
      </c>
      <c r="B6013" s="295">
        <v>357191.04</v>
      </c>
      <c r="C6013" s="122"/>
      <c r="D6013" s="296" t="s">
        <v>38242</v>
      </c>
      <c r="E6013" s="297">
        <v>357191.04</v>
      </c>
    </row>
    <row r="6014" spans="1:5" ht="15.6" x14ac:dyDescent="0.3">
      <c r="A6014" s="294" t="s">
        <v>37314</v>
      </c>
      <c r="B6014" s="295">
        <v>118404.21</v>
      </c>
      <c r="C6014" s="122"/>
      <c r="D6014" s="296" t="s">
        <v>38250</v>
      </c>
      <c r="E6014" s="297">
        <v>118404.21</v>
      </c>
    </row>
    <row r="6015" spans="1:5" ht="15.6" x14ac:dyDescent="0.3">
      <c r="A6015" s="294" t="s">
        <v>37315</v>
      </c>
      <c r="B6015" s="295">
        <v>82820.45</v>
      </c>
      <c r="C6015" s="122"/>
      <c r="D6015" s="296" t="s">
        <v>38257</v>
      </c>
      <c r="E6015" s="297">
        <v>82820.45</v>
      </c>
    </row>
    <row r="6016" spans="1:5" ht="15.6" x14ac:dyDescent="0.3">
      <c r="A6016" s="294" t="s">
        <v>37316</v>
      </c>
      <c r="B6016" s="295">
        <v>49153</v>
      </c>
      <c r="C6016" s="122"/>
      <c r="D6016" s="296" t="s">
        <v>38265</v>
      </c>
      <c r="E6016" s="297">
        <v>49153</v>
      </c>
    </row>
    <row r="6017" spans="1:5" ht="15.6" x14ac:dyDescent="0.3">
      <c r="A6017" s="294" t="s">
        <v>37317</v>
      </c>
      <c r="B6017" s="295">
        <v>151066</v>
      </c>
      <c r="C6017" s="122"/>
      <c r="D6017" s="296" t="s">
        <v>38270</v>
      </c>
      <c r="E6017" s="297">
        <v>151066</v>
      </c>
    </row>
    <row r="6018" spans="1:5" ht="15.6" x14ac:dyDescent="0.3">
      <c r="A6018" s="294" t="s">
        <v>37318</v>
      </c>
      <c r="B6018" s="295">
        <v>2215.7600000000002</v>
      </c>
      <c r="C6018" s="122"/>
      <c r="D6018" s="296" t="s">
        <v>38275</v>
      </c>
      <c r="E6018" s="297">
        <v>2215.7600000000002</v>
      </c>
    </row>
    <row r="6019" spans="1:5" ht="15.6" x14ac:dyDescent="0.3">
      <c r="A6019" s="294" t="s">
        <v>37319</v>
      </c>
      <c r="B6019" s="295">
        <v>367308</v>
      </c>
      <c r="C6019" s="122"/>
      <c r="D6019" s="296" t="s">
        <v>38280</v>
      </c>
      <c r="E6019" s="297">
        <v>367308</v>
      </c>
    </row>
    <row r="6020" spans="1:5" ht="15.6" x14ac:dyDescent="0.3">
      <c r="A6020" s="294" t="s">
        <v>37320</v>
      </c>
      <c r="B6020" s="295">
        <v>106330.98</v>
      </c>
      <c r="C6020" s="122"/>
      <c r="D6020" s="296" t="s">
        <v>38285</v>
      </c>
      <c r="E6020" s="297">
        <v>106330.98</v>
      </c>
    </row>
    <row r="6021" spans="1:5" ht="15.6" x14ac:dyDescent="0.3">
      <c r="A6021" s="294" t="s">
        <v>37321</v>
      </c>
      <c r="B6021" s="295">
        <v>6614</v>
      </c>
      <c r="C6021" s="122"/>
      <c r="D6021" s="296" t="s">
        <v>38289</v>
      </c>
      <c r="E6021" s="297">
        <v>6614</v>
      </c>
    </row>
    <row r="6022" spans="1:5" ht="15.6" x14ac:dyDescent="0.3">
      <c r="A6022" s="294" t="s">
        <v>65482</v>
      </c>
      <c r="B6022" s="295">
        <v>0</v>
      </c>
      <c r="C6022" s="122"/>
      <c r="D6022" s="296" t="s">
        <v>66143</v>
      </c>
      <c r="E6022" s="297">
        <v>0</v>
      </c>
    </row>
    <row r="6023" spans="1:5" ht="15.6" x14ac:dyDescent="0.3">
      <c r="A6023" s="294" t="s">
        <v>37322</v>
      </c>
      <c r="B6023" s="295">
        <v>70455.850000000006</v>
      </c>
      <c r="C6023" s="122"/>
      <c r="D6023" s="296" t="s">
        <v>38304</v>
      </c>
      <c r="E6023" s="297">
        <v>70455.850000000006</v>
      </c>
    </row>
    <row r="6024" spans="1:5" ht="15.6" x14ac:dyDescent="0.3">
      <c r="A6024" s="294" t="s">
        <v>37323</v>
      </c>
      <c r="B6024" s="295">
        <v>427033</v>
      </c>
      <c r="C6024" s="122"/>
      <c r="D6024" s="296" t="s">
        <v>38311</v>
      </c>
      <c r="E6024" s="297">
        <v>427033</v>
      </c>
    </row>
    <row r="6025" spans="1:5" ht="15.6" x14ac:dyDescent="0.3">
      <c r="A6025" s="294" t="s">
        <v>65483</v>
      </c>
      <c r="B6025" s="295">
        <v>0</v>
      </c>
      <c r="C6025" s="122"/>
      <c r="D6025" s="296" t="s">
        <v>66144</v>
      </c>
      <c r="E6025" s="297">
        <v>0</v>
      </c>
    </row>
    <row r="6026" spans="1:5" ht="15.6" x14ac:dyDescent="0.3">
      <c r="A6026" s="294" t="s">
        <v>37324</v>
      </c>
      <c r="B6026" s="295">
        <v>17901.93</v>
      </c>
      <c r="C6026" s="122"/>
      <c r="D6026" s="296" t="s">
        <v>38319</v>
      </c>
      <c r="E6026" s="297">
        <v>17901.93</v>
      </c>
    </row>
    <row r="6027" spans="1:5" ht="15.6" x14ac:dyDescent="0.3">
      <c r="A6027" s="294" t="s">
        <v>37325</v>
      </c>
      <c r="B6027" s="295">
        <v>164750</v>
      </c>
      <c r="C6027" s="122"/>
      <c r="D6027" s="296" t="s">
        <v>38324</v>
      </c>
      <c r="E6027" s="297">
        <v>164750</v>
      </c>
    </row>
    <row r="6028" spans="1:5" ht="15.6" x14ac:dyDescent="0.3">
      <c r="A6028" s="294" t="s">
        <v>37326</v>
      </c>
      <c r="B6028" s="295">
        <v>12870.92</v>
      </c>
      <c r="C6028" s="122"/>
      <c r="D6028" s="296" t="s">
        <v>38328</v>
      </c>
      <c r="E6028" s="297">
        <v>12870.92</v>
      </c>
    </row>
    <row r="6029" spans="1:5" ht="15.6" x14ac:dyDescent="0.3">
      <c r="A6029" s="294" t="s">
        <v>37327</v>
      </c>
      <c r="B6029" s="295">
        <v>140441</v>
      </c>
      <c r="C6029" s="122"/>
      <c r="D6029" s="296" t="s">
        <v>38335</v>
      </c>
      <c r="E6029" s="297">
        <v>140441</v>
      </c>
    </row>
    <row r="6030" spans="1:5" ht="15.6" x14ac:dyDescent="0.3">
      <c r="A6030" s="294" t="s">
        <v>37328</v>
      </c>
      <c r="B6030" s="295">
        <v>208027</v>
      </c>
      <c r="C6030" s="122"/>
      <c r="D6030" s="296" t="s">
        <v>38342</v>
      </c>
      <c r="E6030" s="297">
        <v>208027</v>
      </c>
    </row>
    <row r="6031" spans="1:5" ht="15.6" x14ac:dyDescent="0.3">
      <c r="A6031" s="294" t="s">
        <v>37329</v>
      </c>
      <c r="B6031" s="295">
        <v>41165</v>
      </c>
      <c r="C6031" s="122"/>
      <c r="D6031" s="296" t="s">
        <v>38346</v>
      </c>
      <c r="E6031" s="297">
        <v>41165</v>
      </c>
    </row>
    <row r="6032" spans="1:5" ht="15.6" x14ac:dyDescent="0.3">
      <c r="A6032" s="294" t="s">
        <v>65484</v>
      </c>
      <c r="B6032" s="295">
        <v>735.79</v>
      </c>
      <c r="C6032" s="122"/>
      <c r="D6032" s="296" t="s">
        <v>38351</v>
      </c>
      <c r="E6032" s="297">
        <v>735.79</v>
      </c>
    </row>
    <row r="6033" spans="1:5" ht="15.6" x14ac:dyDescent="0.3">
      <c r="A6033" s="294" t="s">
        <v>37330</v>
      </c>
      <c r="B6033" s="295">
        <v>86473</v>
      </c>
      <c r="C6033" s="122"/>
      <c r="D6033" s="296" t="s">
        <v>38356</v>
      </c>
      <c r="E6033" s="297">
        <v>86473</v>
      </c>
    </row>
    <row r="6034" spans="1:5" ht="15.6" x14ac:dyDescent="0.3">
      <c r="A6034" s="294" t="s">
        <v>37331</v>
      </c>
      <c r="B6034" s="295">
        <v>43758</v>
      </c>
      <c r="C6034" s="122"/>
      <c r="D6034" s="296" t="s">
        <v>38361</v>
      </c>
      <c r="E6034" s="297">
        <v>43758</v>
      </c>
    </row>
    <row r="6035" spans="1:5" ht="15.6" x14ac:dyDescent="0.3">
      <c r="A6035" s="294" t="s">
        <v>37332</v>
      </c>
      <c r="B6035" s="295">
        <v>44738</v>
      </c>
      <c r="C6035" s="122"/>
      <c r="D6035" s="296" t="s">
        <v>38366</v>
      </c>
      <c r="E6035" s="297">
        <v>44738</v>
      </c>
    </row>
    <row r="6036" spans="1:5" ht="15.6" x14ac:dyDescent="0.3">
      <c r="A6036" s="294" t="s">
        <v>65485</v>
      </c>
      <c r="B6036" s="295">
        <v>0</v>
      </c>
      <c r="C6036" s="122"/>
      <c r="D6036" s="296" t="s">
        <v>66145</v>
      </c>
      <c r="E6036" s="297">
        <v>0</v>
      </c>
    </row>
    <row r="6037" spans="1:5" ht="15.6" x14ac:dyDescent="0.3">
      <c r="A6037" s="294" t="s">
        <v>37333</v>
      </c>
      <c r="B6037" s="295">
        <v>100293</v>
      </c>
      <c r="C6037" s="122"/>
      <c r="D6037" s="296" t="s">
        <v>38372</v>
      </c>
      <c r="E6037" s="297">
        <v>100293</v>
      </c>
    </row>
    <row r="6038" spans="1:5" ht="15.6" x14ac:dyDescent="0.3">
      <c r="A6038" s="294" t="s">
        <v>37334</v>
      </c>
      <c r="B6038" s="295">
        <v>2624883</v>
      </c>
      <c r="C6038" s="122"/>
      <c r="D6038" s="296" t="s">
        <v>38377</v>
      </c>
      <c r="E6038" s="297">
        <v>2624883</v>
      </c>
    </row>
    <row r="6039" spans="1:5" ht="15.6" x14ac:dyDescent="0.3">
      <c r="A6039" s="294" t="s">
        <v>37335</v>
      </c>
      <c r="B6039" s="295">
        <v>28562</v>
      </c>
      <c r="C6039" s="122"/>
      <c r="D6039" s="296" t="s">
        <v>38382</v>
      </c>
      <c r="E6039" s="297">
        <v>28562</v>
      </c>
    </row>
    <row r="6040" spans="1:5" ht="15.6" x14ac:dyDescent="0.3">
      <c r="A6040" s="294" t="s">
        <v>65486</v>
      </c>
      <c r="B6040" s="295">
        <v>0</v>
      </c>
      <c r="C6040" s="122"/>
      <c r="D6040" s="296" t="s">
        <v>66146</v>
      </c>
      <c r="E6040" s="297">
        <v>0</v>
      </c>
    </row>
    <row r="6041" spans="1:5" ht="15.6" x14ac:dyDescent="0.3">
      <c r="A6041" s="294" t="s">
        <v>65487</v>
      </c>
      <c r="B6041" s="295">
        <v>0</v>
      </c>
      <c r="C6041" s="122"/>
      <c r="D6041" s="296" t="s">
        <v>66147</v>
      </c>
      <c r="E6041" s="297">
        <v>0</v>
      </c>
    </row>
    <row r="6042" spans="1:5" ht="15.6" x14ac:dyDescent="0.3">
      <c r="A6042" s="294" t="s">
        <v>37336</v>
      </c>
      <c r="B6042" s="295">
        <v>5971</v>
      </c>
      <c r="C6042" s="122"/>
      <c r="D6042" s="296" t="s">
        <v>38400</v>
      </c>
      <c r="E6042" s="297">
        <v>5971</v>
      </c>
    </row>
    <row r="6043" spans="1:5" ht="15.6" x14ac:dyDescent="0.3">
      <c r="A6043" s="294" t="s">
        <v>37337</v>
      </c>
      <c r="B6043" s="295">
        <v>4664</v>
      </c>
      <c r="C6043" s="122"/>
      <c r="D6043" s="296" t="s">
        <v>38404</v>
      </c>
      <c r="E6043" s="297">
        <v>4664</v>
      </c>
    </row>
    <row r="6044" spans="1:5" ht="15.6" x14ac:dyDescent="0.3">
      <c r="A6044" s="294" t="s">
        <v>37338</v>
      </c>
      <c r="B6044" s="295">
        <v>37423</v>
      </c>
      <c r="C6044" s="122"/>
      <c r="D6044" s="296" t="s">
        <v>38409</v>
      </c>
      <c r="E6044" s="297">
        <v>37423</v>
      </c>
    </row>
    <row r="6045" spans="1:5" ht="15.6" x14ac:dyDescent="0.3">
      <c r="A6045" s="294" t="s">
        <v>65488</v>
      </c>
      <c r="B6045" s="295">
        <v>0</v>
      </c>
      <c r="C6045" s="122"/>
      <c r="D6045" s="296" t="s">
        <v>66148</v>
      </c>
      <c r="E6045" s="297">
        <v>0</v>
      </c>
    </row>
    <row r="6046" spans="1:5" ht="15.6" x14ac:dyDescent="0.3">
      <c r="A6046" s="294" t="s">
        <v>37339</v>
      </c>
      <c r="B6046" s="295">
        <v>10966</v>
      </c>
      <c r="C6046" s="122"/>
      <c r="D6046" s="296" t="s">
        <v>38422</v>
      </c>
      <c r="E6046" s="297">
        <v>10966</v>
      </c>
    </row>
    <row r="6047" spans="1:5" ht="15.6" x14ac:dyDescent="0.3">
      <c r="A6047" s="294" t="s">
        <v>65489</v>
      </c>
      <c r="B6047" s="295">
        <v>0</v>
      </c>
      <c r="C6047" s="122"/>
      <c r="D6047" s="296" t="s">
        <v>66149</v>
      </c>
      <c r="E6047" s="297">
        <v>0</v>
      </c>
    </row>
    <row r="6048" spans="1:5" ht="15.6" x14ac:dyDescent="0.3">
      <c r="A6048" s="294" t="s">
        <v>37340</v>
      </c>
      <c r="B6048" s="295">
        <v>431</v>
      </c>
      <c r="C6048" s="122"/>
      <c r="D6048" s="296" t="s">
        <v>38432</v>
      </c>
      <c r="E6048" s="297">
        <v>431</v>
      </c>
    </row>
    <row r="6049" spans="1:5" ht="15.6" x14ac:dyDescent="0.3">
      <c r="A6049" s="294" t="s">
        <v>65490</v>
      </c>
      <c r="B6049" s="295">
        <v>0</v>
      </c>
      <c r="C6049" s="122"/>
      <c r="D6049" s="296" t="s">
        <v>66150</v>
      </c>
      <c r="E6049" s="297">
        <v>0</v>
      </c>
    </row>
    <row r="6050" spans="1:5" ht="15.6" x14ac:dyDescent="0.3">
      <c r="A6050" s="294" t="s">
        <v>37341</v>
      </c>
      <c r="B6050" s="295">
        <v>69659</v>
      </c>
      <c r="C6050" s="122"/>
      <c r="D6050" s="296" t="s">
        <v>38442</v>
      </c>
      <c r="E6050" s="297">
        <v>69659</v>
      </c>
    </row>
    <row r="6051" spans="1:5" ht="15.6" x14ac:dyDescent="0.3">
      <c r="A6051" s="294" t="s">
        <v>37342</v>
      </c>
      <c r="B6051" s="295">
        <v>6008</v>
      </c>
      <c r="C6051" s="122"/>
      <c r="D6051" s="296" t="s">
        <v>38448</v>
      </c>
      <c r="E6051" s="297">
        <v>6008</v>
      </c>
    </row>
    <row r="6052" spans="1:5" ht="15.6" x14ac:dyDescent="0.3">
      <c r="A6052" s="294" t="s">
        <v>37343</v>
      </c>
      <c r="B6052" s="295">
        <v>107853.64</v>
      </c>
      <c r="C6052" s="122"/>
      <c r="D6052" s="296" t="s">
        <v>38454</v>
      </c>
      <c r="E6052" s="297">
        <v>107853.64</v>
      </c>
    </row>
    <row r="6053" spans="1:5" ht="15.6" x14ac:dyDescent="0.3">
      <c r="A6053" s="294" t="s">
        <v>37344</v>
      </c>
      <c r="B6053" s="295">
        <v>251701</v>
      </c>
      <c r="C6053" s="122"/>
      <c r="D6053" s="296" t="s">
        <v>38465</v>
      </c>
      <c r="E6053" s="297">
        <v>251701</v>
      </c>
    </row>
    <row r="6054" spans="1:5" ht="15.6" x14ac:dyDescent="0.3">
      <c r="A6054" s="294" t="s">
        <v>37345</v>
      </c>
      <c r="B6054" s="295">
        <v>277661.21000000002</v>
      </c>
      <c r="C6054" s="122"/>
      <c r="D6054" s="296" t="s">
        <v>38471</v>
      </c>
      <c r="E6054" s="297">
        <v>277661.21000000002</v>
      </c>
    </row>
    <row r="6055" spans="1:5" ht="15.6" x14ac:dyDescent="0.3">
      <c r="A6055" s="294" t="s">
        <v>65491</v>
      </c>
      <c r="B6055" s="295">
        <v>0</v>
      </c>
      <c r="C6055" s="122"/>
      <c r="D6055" s="296" t="s">
        <v>66151</v>
      </c>
      <c r="E6055" s="297">
        <v>0</v>
      </c>
    </row>
    <row r="6056" spans="1:5" ht="15.6" x14ac:dyDescent="0.3">
      <c r="A6056" s="294" t="s">
        <v>65492</v>
      </c>
      <c r="B6056" s="295">
        <v>0</v>
      </c>
      <c r="C6056" s="122"/>
      <c r="D6056" s="296" t="s">
        <v>66152</v>
      </c>
      <c r="E6056" s="297">
        <v>0</v>
      </c>
    </row>
    <row r="6057" spans="1:5" ht="15.6" x14ac:dyDescent="0.3">
      <c r="A6057" s="294" t="s">
        <v>37346</v>
      </c>
      <c r="B6057" s="295">
        <v>24641</v>
      </c>
      <c r="C6057" s="122"/>
      <c r="D6057" s="296" t="s">
        <v>38489</v>
      </c>
      <c r="E6057" s="297">
        <v>24641</v>
      </c>
    </row>
    <row r="6058" spans="1:5" ht="15.6" x14ac:dyDescent="0.3">
      <c r="A6058" s="294" t="s">
        <v>37347</v>
      </c>
      <c r="B6058" s="295">
        <v>486878</v>
      </c>
      <c r="C6058" s="122"/>
      <c r="D6058" s="296" t="s">
        <v>38497</v>
      </c>
      <c r="E6058" s="297">
        <v>486878</v>
      </c>
    </row>
    <row r="6059" spans="1:5" ht="15.6" x14ac:dyDescent="0.3">
      <c r="A6059" s="294" t="s">
        <v>37348</v>
      </c>
      <c r="B6059" s="295">
        <v>128146</v>
      </c>
      <c r="C6059" s="122"/>
      <c r="D6059" s="296" t="s">
        <v>38504</v>
      </c>
      <c r="E6059" s="297">
        <v>128146</v>
      </c>
    </row>
    <row r="6060" spans="1:5" ht="15.6" x14ac:dyDescent="0.3">
      <c r="A6060" s="294" t="s">
        <v>37349</v>
      </c>
      <c r="B6060" s="295">
        <v>107608.14</v>
      </c>
      <c r="C6060" s="122"/>
      <c r="D6060" s="296" t="s">
        <v>38509</v>
      </c>
      <c r="E6060" s="297">
        <v>107608.14</v>
      </c>
    </row>
    <row r="6061" spans="1:5" ht="15.6" x14ac:dyDescent="0.3">
      <c r="A6061" s="294" t="s">
        <v>37350</v>
      </c>
      <c r="B6061" s="295">
        <v>4158.3</v>
      </c>
      <c r="C6061" s="122"/>
      <c r="D6061" s="296" t="s">
        <v>38515</v>
      </c>
      <c r="E6061" s="297">
        <v>4158.3</v>
      </c>
    </row>
    <row r="6062" spans="1:5" ht="15.6" x14ac:dyDescent="0.3">
      <c r="A6062" s="294" t="s">
        <v>37351</v>
      </c>
      <c r="B6062" s="295">
        <v>24182</v>
      </c>
      <c r="C6062" s="122"/>
      <c r="D6062" s="296" t="s">
        <v>38519</v>
      </c>
      <c r="E6062" s="297">
        <v>24182</v>
      </c>
    </row>
    <row r="6063" spans="1:5" ht="15.6" x14ac:dyDescent="0.3">
      <c r="A6063" s="294" t="s">
        <v>37352</v>
      </c>
      <c r="B6063" s="295">
        <v>9979.1</v>
      </c>
      <c r="C6063" s="122"/>
      <c r="D6063" s="296" t="s">
        <v>38523</v>
      </c>
      <c r="E6063" s="297">
        <v>9979.1</v>
      </c>
    </row>
    <row r="6064" spans="1:5" ht="15.6" x14ac:dyDescent="0.3">
      <c r="A6064" s="294" t="s">
        <v>37353</v>
      </c>
      <c r="B6064" s="295">
        <v>82699</v>
      </c>
      <c r="C6064" s="122"/>
      <c r="D6064" s="296" t="s">
        <v>38527</v>
      </c>
      <c r="E6064" s="297">
        <v>82699</v>
      </c>
    </row>
    <row r="6065" spans="1:5" ht="15.6" x14ac:dyDescent="0.3">
      <c r="A6065" s="294" t="s">
        <v>37354</v>
      </c>
      <c r="B6065" s="295">
        <v>20540</v>
      </c>
      <c r="C6065" s="122"/>
      <c r="D6065" s="296" t="s">
        <v>38531</v>
      </c>
      <c r="E6065" s="297">
        <v>20540</v>
      </c>
    </row>
    <row r="6066" spans="1:5" ht="15.6" x14ac:dyDescent="0.3">
      <c r="A6066" s="294" t="s">
        <v>37355</v>
      </c>
      <c r="B6066" s="295">
        <v>169126</v>
      </c>
      <c r="C6066" s="122"/>
      <c r="D6066" s="296" t="s">
        <v>38535</v>
      </c>
      <c r="E6066" s="297">
        <v>169126</v>
      </c>
    </row>
    <row r="6067" spans="1:5" ht="15.6" x14ac:dyDescent="0.3">
      <c r="A6067" s="294" t="s">
        <v>37356</v>
      </c>
      <c r="B6067" s="295">
        <v>27022</v>
      </c>
      <c r="C6067" s="122"/>
      <c r="D6067" s="296" t="s">
        <v>38541</v>
      </c>
      <c r="E6067" s="297">
        <v>27022</v>
      </c>
    </row>
    <row r="6068" spans="1:5" ht="15.6" x14ac:dyDescent="0.3">
      <c r="A6068" s="294" t="s">
        <v>37357</v>
      </c>
      <c r="B6068" s="295">
        <v>75333</v>
      </c>
      <c r="C6068" s="122"/>
      <c r="D6068" s="296" t="s">
        <v>38546</v>
      </c>
      <c r="E6068" s="297">
        <v>75333</v>
      </c>
    </row>
    <row r="6069" spans="1:5" ht="15.6" x14ac:dyDescent="0.3">
      <c r="A6069" s="294" t="s">
        <v>37358</v>
      </c>
      <c r="B6069" s="295">
        <v>313393.01</v>
      </c>
      <c r="C6069" s="122"/>
      <c r="D6069" s="296" t="s">
        <v>38555</v>
      </c>
      <c r="E6069" s="297">
        <v>313393.01</v>
      </c>
    </row>
    <row r="6070" spans="1:5" ht="15.6" x14ac:dyDescent="0.3">
      <c r="A6070" s="294" t="s">
        <v>37359</v>
      </c>
      <c r="B6070" s="295">
        <v>38534.25</v>
      </c>
      <c r="C6070" s="122"/>
      <c r="D6070" s="296" t="s">
        <v>38562</v>
      </c>
      <c r="E6070" s="297">
        <v>38534.25</v>
      </c>
    </row>
    <row r="6071" spans="1:5" ht="15.6" x14ac:dyDescent="0.3">
      <c r="A6071" s="294" t="s">
        <v>37360</v>
      </c>
      <c r="B6071" s="295">
        <v>290481.5</v>
      </c>
      <c r="C6071" s="122"/>
      <c r="D6071" s="296" t="s">
        <v>38567</v>
      </c>
      <c r="E6071" s="297">
        <v>290481.5</v>
      </c>
    </row>
    <row r="6072" spans="1:5" ht="15.6" x14ac:dyDescent="0.3">
      <c r="A6072" s="294" t="s">
        <v>37361</v>
      </c>
      <c r="B6072" s="295">
        <v>76136</v>
      </c>
      <c r="C6072" s="122"/>
      <c r="D6072" s="296" t="s">
        <v>38572</v>
      </c>
      <c r="E6072" s="297">
        <v>76136</v>
      </c>
    </row>
    <row r="6073" spans="1:5" ht="15.6" x14ac:dyDescent="0.3">
      <c r="A6073" s="294" t="s">
        <v>37362</v>
      </c>
      <c r="B6073" s="295">
        <v>120627</v>
      </c>
      <c r="C6073" s="122"/>
      <c r="D6073" s="296" t="s">
        <v>38578</v>
      </c>
      <c r="E6073" s="297">
        <v>120627</v>
      </c>
    </row>
    <row r="6074" spans="1:5" ht="15.6" x14ac:dyDescent="0.3">
      <c r="A6074" s="294" t="s">
        <v>37363</v>
      </c>
      <c r="B6074" s="295">
        <v>285621.99</v>
      </c>
      <c r="C6074" s="122"/>
      <c r="D6074" s="296" t="s">
        <v>38583</v>
      </c>
      <c r="E6074" s="297">
        <v>285621.99</v>
      </c>
    </row>
    <row r="6075" spans="1:5" ht="15.6" x14ac:dyDescent="0.3">
      <c r="A6075" s="294" t="s">
        <v>37364</v>
      </c>
      <c r="B6075" s="295">
        <v>193556.91</v>
      </c>
      <c r="C6075" s="122"/>
      <c r="D6075" s="296" t="s">
        <v>38589</v>
      </c>
      <c r="E6075" s="297">
        <v>193556.91</v>
      </c>
    </row>
    <row r="6076" spans="1:5" ht="15.6" x14ac:dyDescent="0.3">
      <c r="A6076" s="294" t="s">
        <v>37365</v>
      </c>
      <c r="B6076" s="295">
        <v>347141.97</v>
      </c>
      <c r="C6076" s="122"/>
      <c r="D6076" s="296" t="s">
        <v>38597</v>
      </c>
      <c r="E6076" s="297">
        <v>347141.97</v>
      </c>
    </row>
    <row r="6077" spans="1:5" ht="15.6" x14ac:dyDescent="0.3">
      <c r="A6077" s="294" t="s">
        <v>37366</v>
      </c>
      <c r="B6077" s="295">
        <v>28460.03</v>
      </c>
      <c r="C6077" s="122"/>
      <c r="D6077" s="296" t="s">
        <v>38603</v>
      </c>
      <c r="E6077" s="297">
        <v>28460.03</v>
      </c>
    </row>
    <row r="6078" spans="1:5" ht="15.6" x14ac:dyDescent="0.3">
      <c r="A6078" s="294" t="s">
        <v>37367</v>
      </c>
      <c r="B6078" s="295">
        <v>142238.99</v>
      </c>
      <c r="C6078" s="122"/>
      <c r="D6078" s="296" t="s">
        <v>38612</v>
      </c>
      <c r="E6078" s="297">
        <v>142238.99</v>
      </c>
    </row>
    <row r="6079" spans="1:5" ht="15.6" x14ac:dyDescent="0.3">
      <c r="A6079" s="294" t="s">
        <v>37368</v>
      </c>
      <c r="B6079" s="295">
        <v>49939.99</v>
      </c>
      <c r="C6079" s="122"/>
      <c r="D6079" s="296" t="s">
        <v>38617</v>
      </c>
      <c r="E6079" s="297">
        <v>49939.99</v>
      </c>
    </row>
    <row r="6080" spans="1:5" ht="15.6" x14ac:dyDescent="0.3">
      <c r="A6080" s="294" t="s">
        <v>37369</v>
      </c>
      <c r="B6080" s="295">
        <v>99756.03</v>
      </c>
      <c r="C6080" s="122"/>
      <c r="D6080" s="296" t="s">
        <v>38620</v>
      </c>
      <c r="E6080" s="297">
        <v>99756.03</v>
      </c>
    </row>
    <row r="6081" spans="1:5" ht="15.6" x14ac:dyDescent="0.3">
      <c r="A6081" s="294" t="s">
        <v>37370</v>
      </c>
      <c r="B6081" s="295">
        <v>130762.6</v>
      </c>
      <c r="C6081" s="122"/>
      <c r="D6081" s="296" t="s">
        <v>38625</v>
      </c>
      <c r="E6081" s="297">
        <v>130762.6</v>
      </c>
    </row>
    <row r="6082" spans="1:5" ht="15.6" x14ac:dyDescent="0.3">
      <c r="A6082" s="294" t="s">
        <v>37371</v>
      </c>
      <c r="B6082" s="295">
        <v>115227</v>
      </c>
      <c r="C6082" s="122"/>
      <c r="D6082" s="296" t="s">
        <v>38631</v>
      </c>
      <c r="E6082" s="297">
        <v>115227</v>
      </c>
    </row>
    <row r="6083" spans="1:5" ht="15.6" x14ac:dyDescent="0.3">
      <c r="A6083" s="294" t="s">
        <v>37372</v>
      </c>
      <c r="B6083" s="295">
        <v>134258.81</v>
      </c>
      <c r="C6083" s="122"/>
      <c r="D6083" s="296" t="s">
        <v>38636</v>
      </c>
      <c r="E6083" s="297">
        <v>134258.81</v>
      </c>
    </row>
    <row r="6084" spans="1:5" ht="15.6" x14ac:dyDescent="0.3">
      <c r="A6084" s="294" t="s">
        <v>37373</v>
      </c>
      <c r="B6084" s="295">
        <v>19513.05</v>
      </c>
      <c r="C6084" s="122"/>
      <c r="D6084" s="296" t="s">
        <v>38641</v>
      </c>
      <c r="E6084" s="297">
        <v>19513.05</v>
      </c>
    </row>
    <row r="6085" spans="1:5" ht="15.6" x14ac:dyDescent="0.3">
      <c r="A6085" s="294" t="s">
        <v>37374</v>
      </c>
      <c r="B6085" s="295">
        <v>33280</v>
      </c>
      <c r="C6085" s="122"/>
      <c r="D6085" s="296" t="s">
        <v>38646</v>
      </c>
      <c r="E6085" s="297">
        <v>33280</v>
      </c>
    </row>
    <row r="6086" spans="1:5" ht="15.6" x14ac:dyDescent="0.3">
      <c r="A6086" s="294" t="s">
        <v>37375</v>
      </c>
      <c r="B6086" s="295">
        <v>34420</v>
      </c>
      <c r="C6086" s="122"/>
      <c r="D6086" s="296" t="s">
        <v>38652</v>
      </c>
      <c r="E6086" s="297">
        <v>34420</v>
      </c>
    </row>
    <row r="6087" spans="1:5" ht="15.6" x14ac:dyDescent="0.3">
      <c r="A6087" s="294" t="s">
        <v>37376</v>
      </c>
      <c r="B6087" s="295">
        <v>15492.02</v>
      </c>
      <c r="C6087" s="122"/>
      <c r="D6087" s="296" t="s">
        <v>38659</v>
      </c>
      <c r="E6087" s="297">
        <v>15492.02</v>
      </c>
    </row>
    <row r="6088" spans="1:5" ht="15.6" x14ac:dyDescent="0.3">
      <c r="A6088" s="294" t="s">
        <v>37377</v>
      </c>
      <c r="B6088" s="295">
        <v>12739.99</v>
      </c>
      <c r="C6088" s="122"/>
      <c r="D6088" s="296" t="s">
        <v>38666</v>
      </c>
      <c r="E6088" s="297">
        <v>12739.99</v>
      </c>
    </row>
    <row r="6089" spans="1:5" ht="15.6" x14ac:dyDescent="0.3">
      <c r="A6089" s="294" t="s">
        <v>37378</v>
      </c>
      <c r="B6089" s="295">
        <v>432466.3</v>
      </c>
      <c r="C6089" s="122"/>
      <c r="D6089" s="296" t="s">
        <v>38671</v>
      </c>
      <c r="E6089" s="297">
        <v>432466.3</v>
      </c>
    </row>
    <row r="6090" spans="1:5" ht="15.6" x14ac:dyDescent="0.3">
      <c r="A6090" s="294" t="s">
        <v>65493</v>
      </c>
      <c r="B6090" s="295">
        <v>0</v>
      </c>
      <c r="C6090" s="122"/>
      <c r="D6090" s="296" t="s">
        <v>66153</v>
      </c>
      <c r="E6090" s="297">
        <v>0</v>
      </c>
    </row>
    <row r="6091" spans="1:5" ht="15.6" x14ac:dyDescent="0.3">
      <c r="A6091" s="294" t="s">
        <v>37379</v>
      </c>
      <c r="B6091" s="295">
        <v>9154</v>
      </c>
      <c r="C6091" s="122"/>
      <c r="D6091" s="296" t="s">
        <v>38683</v>
      </c>
      <c r="E6091" s="297">
        <v>9154</v>
      </c>
    </row>
    <row r="6092" spans="1:5" ht="15.6" x14ac:dyDescent="0.3">
      <c r="A6092" s="294" t="s">
        <v>37380</v>
      </c>
      <c r="B6092" s="295">
        <v>82358</v>
      </c>
      <c r="C6092" s="122"/>
      <c r="D6092" s="296" t="s">
        <v>38687</v>
      </c>
      <c r="E6092" s="297">
        <v>82358</v>
      </c>
    </row>
    <row r="6093" spans="1:5" ht="15.6" x14ac:dyDescent="0.3">
      <c r="A6093" s="294" t="s">
        <v>65494</v>
      </c>
      <c r="B6093" s="295">
        <v>21846</v>
      </c>
      <c r="C6093" s="122"/>
      <c r="D6093" s="296" t="s">
        <v>38694</v>
      </c>
      <c r="E6093" s="297">
        <v>21846</v>
      </c>
    </row>
    <row r="6094" spans="1:5" ht="15.6" x14ac:dyDescent="0.3">
      <c r="A6094" s="294" t="s">
        <v>37381</v>
      </c>
      <c r="B6094" s="295">
        <v>1630157.46</v>
      </c>
      <c r="C6094" s="122"/>
      <c r="D6094" s="296" t="s">
        <v>38699</v>
      </c>
      <c r="E6094" s="297">
        <v>1630157.46</v>
      </c>
    </row>
    <row r="6095" spans="1:5" ht="15.6" x14ac:dyDescent="0.3">
      <c r="A6095" s="294" t="s">
        <v>65495</v>
      </c>
      <c r="B6095" s="295">
        <v>0</v>
      </c>
      <c r="C6095" s="122"/>
      <c r="D6095" s="296" t="s">
        <v>66154</v>
      </c>
      <c r="E6095" s="297">
        <v>0</v>
      </c>
    </row>
    <row r="6096" spans="1:5" ht="15.6" x14ac:dyDescent="0.3">
      <c r="A6096" s="294" t="s">
        <v>65496</v>
      </c>
      <c r="B6096" s="295">
        <v>0</v>
      </c>
      <c r="C6096" s="122"/>
      <c r="D6096" s="296" t="s">
        <v>66155</v>
      </c>
      <c r="E6096" s="297">
        <v>0</v>
      </c>
    </row>
    <row r="6097" spans="1:5" ht="15.6" x14ac:dyDescent="0.3">
      <c r="A6097" s="294" t="s">
        <v>65497</v>
      </c>
      <c r="B6097" s="295">
        <v>0</v>
      </c>
      <c r="C6097" s="122"/>
      <c r="D6097" s="296" t="s">
        <v>66156</v>
      </c>
      <c r="E6097" s="297">
        <v>0</v>
      </c>
    </row>
    <row r="6098" spans="1:5" ht="15.6" x14ac:dyDescent="0.3">
      <c r="A6098" s="294" t="s">
        <v>37382</v>
      </c>
      <c r="B6098" s="295">
        <v>8137</v>
      </c>
      <c r="C6098" s="122"/>
      <c r="D6098" s="296" t="s">
        <v>38720</v>
      </c>
      <c r="E6098" s="297">
        <v>8137</v>
      </c>
    </row>
    <row r="6099" spans="1:5" ht="15.6" x14ac:dyDescent="0.3">
      <c r="A6099" s="294" t="s">
        <v>37383</v>
      </c>
      <c r="B6099" s="295">
        <v>34219</v>
      </c>
      <c r="C6099" s="122"/>
      <c r="D6099" s="296" t="s">
        <v>38724</v>
      </c>
      <c r="E6099" s="297">
        <v>34219</v>
      </c>
    </row>
    <row r="6100" spans="1:5" ht="15.6" x14ac:dyDescent="0.3">
      <c r="A6100" s="294" t="s">
        <v>65498</v>
      </c>
      <c r="B6100" s="295">
        <v>0</v>
      </c>
      <c r="C6100" s="122"/>
      <c r="D6100" s="296" t="s">
        <v>66157</v>
      </c>
      <c r="E6100" s="297">
        <v>0</v>
      </c>
    </row>
    <row r="6101" spans="1:5" ht="15.6" x14ac:dyDescent="0.3">
      <c r="A6101" s="294" t="s">
        <v>65499</v>
      </c>
      <c r="B6101" s="295">
        <v>0</v>
      </c>
      <c r="C6101" s="122"/>
      <c r="D6101" s="296" t="s">
        <v>66158</v>
      </c>
      <c r="E6101" s="297">
        <v>0</v>
      </c>
    </row>
    <row r="6102" spans="1:5" ht="15.6" x14ac:dyDescent="0.3">
      <c r="A6102" s="294" t="s">
        <v>37384</v>
      </c>
      <c r="B6102" s="295">
        <v>21871.73</v>
      </c>
      <c r="C6102" s="122"/>
      <c r="D6102" s="296" t="s">
        <v>38743</v>
      </c>
      <c r="E6102" s="297">
        <v>21871.73</v>
      </c>
    </row>
    <row r="6103" spans="1:5" ht="15.6" x14ac:dyDescent="0.3">
      <c r="A6103" s="294" t="s">
        <v>37385</v>
      </c>
      <c r="B6103" s="295">
        <v>2020</v>
      </c>
      <c r="C6103" s="122"/>
      <c r="D6103" s="296" t="s">
        <v>38747</v>
      </c>
      <c r="E6103" s="297">
        <v>2020</v>
      </c>
    </row>
    <row r="6104" spans="1:5" ht="15.6" x14ac:dyDescent="0.3">
      <c r="A6104" s="294" t="s">
        <v>65500</v>
      </c>
      <c r="B6104" s="295">
        <v>0</v>
      </c>
      <c r="C6104" s="122"/>
      <c r="D6104" s="296" t="s">
        <v>66159</v>
      </c>
      <c r="E6104" s="297">
        <v>0</v>
      </c>
    </row>
    <row r="6105" spans="1:5" ht="15.6" x14ac:dyDescent="0.3">
      <c r="A6105" s="294" t="s">
        <v>37386</v>
      </c>
      <c r="B6105" s="295">
        <v>315335.34999999998</v>
      </c>
      <c r="C6105" s="122"/>
      <c r="D6105" s="296" t="s">
        <v>38757</v>
      </c>
      <c r="E6105" s="297">
        <v>315335.34999999998</v>
      </c>
    </row>
    <row r="6106" spans="1:5" ht="15.6" x14ac:dyDescent="0.3">
      <c r="A6106" s="294" t="s">
        <v>37387</v>
      </c>
      <c r="B6106" s="295">
        <v>155722</v>
      </c>
      <c r="C6106" s="122"/>
      <c r="D6106" s="296" t="s">
        <v>38765</v>
      </c>
      <c r="E6106" s="297">
        <v>155722</v>
      </c>
    </row>
    <row r="6107" spans="1:5" ht="15.6" x14ac:dyDescent="0.3">
      <c r="A6107" s="294" t="s">
        <v>37388</v>
      </c>
      <c r="B6107" s="295">
        <v>186554.3</v>
      </c>
      <c r="C6107" s="122"/>
      <c r="D6107" s="296" t="s">
        <v>38770</v>
      </c>
      <c r="E6107" s="297">
        <v>186554.3</v>
      </c>
    </row>
    <row r="6108" spans="1:5" ht="15.6" x14ac:dyDescent="0.3">
      <c r="A6108" s="294" t="s">
        <v>65501</v>
      </c>
      <c r="B6108" s="295">
        <v>0</v>
      </c>
      <c r="C6108" s="122"/>
      <c r="D6108" s="296" t="s">
        <v>66160</v>
      </c>
      <c r="E6108" s="297">
        <v>0</v>
      </c>
    </row>
    <row r="6109" spans="1:5" ht="15.6" x14ac:dyDescent="0.3">
      <c r="A6109" s="294" t="s">
        <v>37389</v>
      </c>
      <c r="B6109" s="295">
        <v>97648</v>
      </c>
      <c r="C6109" s="122"/>
      <c r="D6109" s="296" t="s">
        <v>38779</v>
      </c>
      <c r="E6109" s="297">
        <v>97648</v>
      </c>
    </row>
    <row r="6110" spans="1:5" ht="15.6" x14ac:dyDescent="0.3">
      <c r="A6110" s="294" t="s">
        <v>37390</v>
      </c>
      <c r="B6110" s="295">
        <v>40068</v>
      </c>
      <c r="C6110" s="122"/>
      <c r="D6110" s="296" t="s">
        <v>38784</v>
      </c>
      <c r="E6110" s="297">
        <v>40068</v>
      </c>
    </row>
    <row r="6111" spans="1:5" ht="15.6" x14ac:dyDescent="0.3">
      <c r="A6111" s="294" t="s">
        <v>12086</v>
      </c>
      <c r="B6111" s="295">
        <v>133397</v>
      </c>
      <c r="C6111" s="122"/>
      <c r="D6111" s="296" t="s">
        <v>12182</v>
      </c>
      <c r="E6111" s="297">
        <v>133397</v>
      </c>
    </row>
    <row r="6112" spans="1:5" ht="15.6" x14ac:dyDescent="0.3">
      <c r="A6112" s="294" t="s">
        <v>12087</v>
      </c>
      <c r="B6112" s="295">
        <v>27636</v>
      </c>
      <c r="C6112" s="122"/>
      <c r="D6112" s="296" t="s">
        <v>12183</v>
      </c>
      <c r="E6112" s="297">
        <v>27636</v>
      </c>
    </row>
    <row r="6113" spans="1:5" ht="15.6" x14ac:dyDescent="0.3">
      <c r="A6113" s="294" t="s">
        <v>12088</v>
      </c>
      <c r="B6113" s="295">
        <v>8203</v>
      </c>
      <c r="C6113" s="122"/>
      <c r="D6113" s="296" t="s">
        <v>12184</v>
      </c>
      <c r="E6113" s="297">
        <v>8203</v>
      </c>
    </row>
    <row r="6114" spans="1:5" ht="15.6" x14ac:dyDescent="0.3">
      <c r="A6114" s="294" t="s">
        <v>12089</v>
      </c>
      <c r="B6114" s="295">
        <v>18427</v>
      </c>
      <c r="C6114" s="122"/>
      <c r="D6114" s="296" t="s">
        <v>12185</v>
      </c>
      <c r="E6114" s="297">
        <v>18427</v>
      </c>
    </row>
    <row r="6115" spans="1:5" ht="15.6" x14ac:dyDescent="0.3">
      <c r="A6115" s="294" t="s">
        <v>12090</v>
      </c>
      <c r="B6115" s="295">
        <v>16888</v>
      </c>
      <c r="C6115" s="122"/>
      <c r="D6115" s="296" t="s">
        <v>12186</v>
      </c>
      <c r="E6115" s="297">
        <v>16888</v>
      </c>
    </row>
    <row r="6116" spans="1:5" ht="15.6" x14ac:dyDescent="0.3">
      <c r="A6116" s="294" t="s">
        <v>12091</v>
      </c>
      <c r="B6116" s="295">
        <v>11181</v>
      </c>
      <c r="C6116" s="122"/>
      <c r="D6116" s="296" t="s">
        <v>12187</v>
      </c>
      <c r="E6116" s="297">
        <v>11181</v>
      </c>
    </row>
    <row r="6117" spans="1:5" ht="15.6" x14ac:dyDescent="0.3">
      <c r="A6117" s="294" t="s">
        <v>12092</v>
      </c>
      <c r="B6117" s="295">
        <v>35938.99</v>
      </c>
      <c r="C6117" s="122"/>
      <c r="D6117" s="296" t="s">
        <v>12188</v>
      </c>
      <c r="E6117" s="297">
        <v>35938.99</v>
      </c>
    </row>
    <row r="6118" spans="1:5" ht="15.6" x14ac:dyDescent="0.3">
      <c r="A6118" s="294" t="s">
        <v>12093</v>
      </c>
      <c r="B6118" s="295">
        <v>11347</v>
      </c>
      <c r="C6118" s="122"/>
      <c r="D6118" s="296" t="s">
        <v>12189</v>
      </c>
      <c r="E6118" s="297">
        <v>11347</v>
      </c>
    </row>
    <row r="6119" spans="1:5" ht="15.6" x14ac:dyDescent="0.3">
      <c r="A6119" s="294" t="s">
        <v>12094</v>
      </c>
      <c r="B6119" s="295">
        <v>22318.1</v>
      </c>
      <c r="C6119" s="122"/>
      <c r="D6119" s="296" t="s">
        <v>12190</v>
      </c>
      <c r="E6119" s="297">
        <v>22318.1</v>
      </c>
    </row>
    <row r="6120" spans="1:5" ht="15.6" x14ac:dyDescent="0.3">
      <c r="A6120" s="294" t="s">
        <v>12095</v>
      </c>
      <c r="B6120" s="295">
        <v>72127</v>
      </c>
      <c r="C6120" s="122"/>
      <c r="D6120" s="296" t="s">
        <v>12191</v>
      </c>
      <c r="E6120" s="297">
        <v>72127</v>
      </c>
    </row>
    <row r="6121" spans="1:5" ht="15.6" x14ac:dyDescent="0.3">
      <c r="A6121" s="294" t="s">
        <v>12096</v>
      </c>
      <c r="B6121" s="295">
        <v>8021.79</v>
      </c>
      <c r="C6121" s="122"/>
      <c r="D6121" s="296" t="s">
        <v>12192</v>
      </c>
      <c r="E6121" s="297">
        <v>8021.79</v>
      </c>
    </row>
    <row r="6122" spans="1:5" ht="15.6" x14ac:dyDescent="0.3">
      <c r="A6122" s="294" t="s">
        <v>12097</v>
      </c>
      <c r="B6122" s="295">
        <v>18036.97</v>
      </c>
      <c r="C6122" s="122"/>
      <c r="D6122" s="296" t="s">
        <v>12193</v>
      </c>
      <c r="E6122" s="297">
        <v>18036.97</v>
      </c>
    </row>
    <row r="6123" spans="1:5" ht="15.6" x14ac:dyDescent="0.3">
      <c r="A6123" s="294" t="s">
        <v>12098</v>
      </c>
      <c r="B6123" s="295">
        <v>63950</v>
      </c>
      <c r="C6123" s="122"/>
      <c r="D6123" s="296" t="s">
        <v>12194</v>
      </c>
      <c r="E6123" s="297">
        <v>63950</v>
      </c>
    </row>
    <row r="6124" spans="1:5" ht="15.6" x14ac:dyDescent="0.3">
      <c r="A6124" s="294" t="s">
        <v>12099</v>
      </c>
      <c r="B6124" s="295">
        <v>18679</v>
      </c>
      <c r="C6124" s="122"/>
      <c r="D6124" s="296" t="s">
        <v>12195</v>
      </c>
      <c r="E6124" s="297">
        <v>18679</v>
      </c>
    </row>
    <row r="6125" spans="1:5" ht="15.6" x14ac:dyDescent="0.3">
      <c r="A6125" s="294" t="s">
        <v>12100</v>
      </c>
      <c r="B6125" s="295">
        <v>26030</v>
      </c>
      <c r="C6125" s="122"/>
      <c r="D6125" s="296" t="s">
        <v>12196</v>
      </c>
      <c r="E6125" s="297">
        <v>26030</v>
      </c>
    </row>
    <row r="6126" spans="1:5" ht="15.6" x14ac:dyDescent="0.3">
      <c r="A6126" s="294" t="s">
        <v>12101</v>
      </c>
      <c r="B6126" s="295">
        <v>63192</v>
      </c>
      <c r="C6126" s="122"/>
      <c r="D6126" s="296" t="s">
        <v>12197</v>
      </c>
      <c r="E6126" s="297">
        <v>63192</v>
      </c>
    </row>
    <row r="6127" spans="1:5" ht="15.6" x14ac:dyDescent="0.3">
      <c r="A6127" s="294" t="s">
        <v>12102</v>
      </c>
      <c r="B6127" s="295">
        <v>10401.61</v>
      </c>
      <c r="C6127" s="122"/>
      <c r="D6127" s="296" t="s">
        <v>12198</v>
      </c>
      <c r="E6127" s="297">
        <v>10401.61</v>
      </c>
    </row>
    <row r="6128" spans="1:5" ht="15.6" x14ac:dyDescent="0.3">
      <c r="A6128" s="294" t="s">
        <v>65502</v>
      </c>
      <c r="B6128" s="295">
        <v>0</v>
      </c>
      <c r="C6128" s="122"/>
      <c r="D6128" s="296" t="s">
        <v>66161</v>
      </c>
      <c r="E6128" s="297">
        <v>0</v>
      </c>
    </row>
    <row r="6129" spans="1:5" ht="15.6" x14ac:dyDescent="0.3">
      <c r="A6129" s="294" t="s">
        <v>65503</v>
      </c>
      <c r="B6129" s="295">
        <v>12272.82</v>
      </c>
      <c r="C6129" s="122"/>
      <c r="D6129" s="296" t="s">
        <v>12199</v>
      </c>
      <c r="E6129" s="297">
        <v>12272.82</v>
      </c>
    </row>
    <row r="6130" spans="1:5" ht="15.6" x14ac:dyDescent="0.3">
      <c r="A6130" s="294" t="s">
        <v>12103</v>
      </c>
      <c r="B6130" s="295">
        <v>84189.82</v>
      </c>
      <c r="C6130" s="122"/>
      <c r="D6130" s="296" t="s">
        <v>12200</v>
      </c>
      <c r="E6130" s="297">
        <v>84189.82</v>
      </c>
    </row>
    <row r="6131" spans="1:5" ht="15.6" x14ac:dyDescent="0.3">
      <c r="A6131" s="294" t="s">
        <v>12104</v>
      </c>
      <c r="B6131" s="295">
        <v>24184</v>
      </c>
      <c r="C6131" s="122"/>
      <c r="D6131" s="296" t="s">
        <v>12201</v>
      </c>
      <c r="E6131" s="297">
        <v>24184</v>
      </c>
    </row>
    <row r="6132" spans="1:5" ht="15.6" x14ac:dyDescent="0.3">
      <c r="A6132" s="294" t="s">
        <v>12105</v>
      </c>
      <c r="B6132" s="295">
        <v>16455</v>
      </c>
      <c r="C6132" s="122"/>
      <c r="D6132" s="296" t="s">
        <v>12202</v>
      </c>
      <c r="E6132" s="297">
        <v>16455</v>
      </c>
    </row>
    <row r="6133" spans="1:5" ht="15.6" x14ac:dyDescent="0.3">
      <c r="A6133" s="294" t="s">
        <v>12106</v>
      </c>
      <c r="B6133" s="295">
        <v>51354</v>
      </c>
      <c r="C6133" s="122"/>
      <c r="D6133" s="296" t="s">
        <v>12203</v>
      </c>
      <c r="E6133" s="297">
        <v>51354</v>
      </c>
    </row>
    <row r="6134" spans="1:5" ht="15.6" x14ac:dyDescent="0.3">
      <c r="A6134" s="294" t="s">
        <v>12107</v>
      </c>
      <c r="B6134" s="295">
        <v>17054</v>
      </c>
      <c r="C6134" s="122"/>
      <c r="D6134" s="296" t="s">
        <v>12204</v>
      </c>
      <c r="E6134" s="297">
        <v>17054</v>
      </c>
    </row>
    <row r="6135" spans="1:5" ht="15.6" x14ac:dyDescent="0.3">
      <c r="A6135" s="294" t="s">
        <v>12108</v>
      </c>
      <c r="B6135" s="295">
        <v>11023</v>
      </c>
      <c r="C6135" s="122"/>
      <c r="D6135" s="296" t="s">
        <v>12205</v>
      </c>
      <c r="E6135" s="297">
        <v>11023</v>
      </c>
    </row>
    <row r="6136" spans="1:5" ht="15.6" x14ac:dyDescent="0.3">
      <c r="A6136" s="294" t="s">
        <v>65504</v>
      </c>
      <c r="B6136" s="295">
        <v>0</v>
      </c>
      <c r="C6136" s="122"/>
      <c r="D6136" s="296" t="s">
        <v>66162</v>
      </c>
      <c r="E6136" s="297">
        <v>0</v>
      </c>
    </row>
    <row r="6137" spans="1:5" ht="15.6" x14ac:dyDescent="0.3">
      <c r="A6137" s="294" t="s">
        <v>12109</v>
      </c>
      <c r="B6137" s="295">
        <v>80854</v>
      </c>
      <c r="C6137" s="122"/>
      <c r="D6137" s="296" t="s">
        <v>12206</v>
      </c>
      <c r="E6137" s="297">
        <v>80854</v>
      </c>
    </row>
    <row r="6138" spans="1:5" ht="15.6" x14ac:dyDescent="0.3">
      <c r="A6138" s="294" t="s">
        <v>12110</v>
      </c>
      <c r="B6138" s="295">
        <v>29375</v>
      </c>
      <c r="C6138" s="122"/>
      <c r="D6138" s="296" t="s">
        <v>12207</v>
      </c>
      <c r="E6138" s="297">
        <v>29375</v>
      </c>
    </row>
    <row r="6139" spans="1:5" ht="15.6" x14ac:dyDescent="0.3">
      <c r="A6139" s="294" t="s">
        <v>12111</v>
      </c>
      <c r="B6139" s="295">
        <v>12046.25</v>
      </c>
      <c r="C6139" s="122"/>
      <c r="D6139" s="296" t="s">
        <v>12208</v>
      </c>
      <c r="E6139" s="297">
        <v>12046.25</v>
      </c>
    </row>
    <row r="6140" spans="1:5" ht="15.6" x14ac:dyDescent="0.3">
      <c r="A6140" s="294" t="s">
        <v>12112</v>
      </c>
      <c r="B6140" s="295">
        <v>77694.61</v>
      </c>
      <c r="C6140" s="122"/>
      <c r="D6140" s="296" t="s">
        <v>12209</v>
      </c>
      <c r="E6140" s="297">
        <v>77694.61</v>
      </c>
    </row>
    <row r="6141" spans="1:5" ht="15.6" x14ac:dyDescent="0.3">
      <c r="A6141" s="294" t="s">
        <v>12113</v>
      </c>
      <c r="B6141" s="295">
        <v>292709</v>
      </c>
      <c r="C6141" s="122"/>
      <c r="D6141" s="296" t="s">
        <v>12210</v>
      </c>
      <c r="E6141" s="297">
        <v>292709</v>
      </c>
    </row>
    <row r="6142" spans="1:5" ht="15.6" x14ac:dyDescent="0.3">
      <c r="A6142" s="294" t="s">
        <v>12114</v>
      </c>
      <c r="B6142" s="295">
        <v>6264.05</v>
      </c>
      <c r="C6142" s="122"/>
      <c r="D6142" s="296" t="s">
        <v>12211</v>
      </c>
      <c r="E6142" s="297">
        <v>6264.05</v>
      </c>
    </row>
    <row r="6143" spans="1:5" ht="15.6" x14ac:dyDescent="0.3">
      <c r="A6143" s="294" t="s">
        <v>12115</v>
      </c>
      <c r="B6143" s="295">
        <v>29599</v>
      </c>
      <c r="C6143" s="122"/>
      <c r="D6143" s="296" t="s">
        <v>12212</v>
      </c>
      <c r="E6143" s="297">
        <v>29599</v>
      </c>
    </row>
    <row r="6144" spans="1:5" ht="15.6" x14ac:dyDescent="0.3">
      <c r="A6144" s="294" t="s">
        <v>12116</v>
      </c>
      <c r="B6144" s="295">
        <v>103806</v>
      </c>
      <c r="C6144" s="122"/>
      <c r="D6144" s="296" t="s">
        <v>12213</v>
      </c>
      <c r="E6144" s="297">
        <v>103806</v>
      </c>
    </row>
    <row r="6145" spans="1:5" ht="15.6" x14ac:dyDescent="0.3">
      <c r="A6145" s="294" t="s">
        <v>12117</v>
      </c>
      <c r="B6145" s="295">
        <v>18468</v>
      </c>
      <c r="C6145" s="122"/>
      <c r="D6145" s="296" t="s">
        <v>12214</v>
      </c>
      <c r="E6145" s="297">
        <v>18468</v>
      </c>
    </row>
    <row r="6146" spans="1:5" ht="15.6" x14ac:dyDescent="0.3">
      <c r="A6146" s="294" t="s">
        <v>12118</v>
      </c>
      <c r="B6146" s="295">
        <v>13510</v>
      </c>
      <c r="C6146" s="122"/>
      <c r="D6146" s="296" t="s">
        <v>12215</v>
      </c>
      <c r="E6146" s="297">
        <v>13510</v>
      </c>
    </row>
    <row r="6147" spans="1:5" ht="15.6" x14ac:dyDescent="0.3">
      <c r="A6147" s="294" t="s">
        <v>12119</v>
      </c>
      <c r="B6147" s="295">
        <v>34982</v>
      </c>
      <c r="C6147" s="122"/>
      <c r="D6147" s="296" t="s">
        <v>12216</v>
      </c>
      <c r="E6147" s="297">
        <v>34982</v>
      </c>
    </row>
    <row r="6148" spans="1:5" ht="15.6" x14ac:dyDescent="0.3">
      <c r="A6148" s="294" t="s">
        <v>12120</v>
      </c>
      <c r="B6148" s="295">
        <v>57219</v>
      </c>
      <c r="C6148" s="122"/>
      <c r="D6148" s="296" t="s">
        <v>12217</v>
      </c>
      <c r="E6148" s="297">
        <v>57219</v>
      </c>
    </row>
    <row r="6149" spans="1:5" ht="15.6" x14ac:dyDescent="0.3">
      <c r="A6149" s="294" t="s">
        <v>12121</v>
      </c>
      <c r="B6149" s="295">
        <v>190441</v>
      </c>
      <c r="C6149" s="122"/>
      <c r="D6149" s="296" t="s">
        <v>12218</v>
      </c>
      <c r="E6149" s="297">
        <v>190441</v>
      </c>
    </row>
    <row r="6150" spans="1:5" ht="15.6" x14ac:dyDescent="0.3">
      <c r="A6150" s="294" t="s">
        <v>12122</v>
      </c>
      <c r="B6150" s="295">
        <v>32353</v>
      </c>
      <c r="C6150" s="122"/>
      <c r="D6150" s="296" t="s">
        <v>12219</v>
      </c>
      <c r="E6150" s="297">
        <v>32353</v>
      </c>
    </row>
    <row r="6151" spans="1:5" ht="15.6" x14ac:dyDescent="0.3">
      <c r="A6151" s="294" t="s">
        <v>12123</v>
      </c>
      <c r="B6151" s="295">
        <v>309580</v>
      </c>
      <c r="C6151" s="122"/>
      <c r="D6151" s="296" t="s">
        <v>12220</v>
      </c>
      <c r="E6151" s="297">
        <v>309580</v>
      </c>
    </row>
    <row r="6152" spans="1:5" ht="15.6" x14ac:dyDescent="0.3">
      <c r="A6152" s="294" t="s">
        <v>12124</v>
      </c>
      <c r="B6152" s="295">
        <v>44898</v>
      </c>
      <c r="C6152" s="122"/>
      <c r="D6152" s="296" t="s">
        <v>12221</v>
      </c>
      <c r="E6152" s="297">
        <v>44898</v>
      </c>
    </row>
    <row r="6153" spans="1:5" ht="15.6" x14ac:dyDescent="0.3">
      <c r="A6153" s="294" t="s">
        <v>12125</v>
      </c>
      <c r="B6153" s="295">
        <v>177330.99</v>
      </c>
      <c r="C6153" s="122"/>
      <c r="D6153" s="296" t="s">
        <v>12222</v>
      </c>
      <c r="E6153" s="297">
        <v>177330.99</v>
      </c>
    </row>
    <row r="6154" spans="1:5" ht="15.6" x14ac:dyDescent="0.3">
      <c r="A6154" s="294" t="s">
        <v>12126</v>
      </c>
      <c r="B6154" s="295">
        <v>9226</v>
      </c>
      <c r="C6154" s="122"/>
      <c r="D6154" s="296" t="s">
        <v>12223</v>
      </c>
      <c r="E6154" s="297">
        <v>9226</v>
      </c>
    </row>
    <row r="6155" spans="1:5" ht="15.6" x14ac:dyDescent="0.3">
      <c r="A6155" s="294" t="s">
        <v>12127</v>
      </c>
      <c r="B6155" s="295">
        <v>6347</v>
      </c>
      <c r="C6155" s="122"/>
      <c r="D6155" s="296" t="s">
        <v>12224</v>
      </c>
      <c r="E6155" s="297">
        <v>6347</v>
      </c>
    </row>
    <row r="6156" spans="1:5" ht="15.6" x14ac:dyDescent="0.3">
      <c r="A6156" s="294" t="s">
        <v>12128</v>
      </c>
      <c r="B6156" s="295">
        <v>40622</v>
      </c>
      <c r="C6156" s="122"/>
      <c r="D6156" s="296" t="s">
        <v>12225</v>
      </c>
      <c r="E6156" s="297">
        <v>40622</v>
      </c>
    </row>
    <row r="6157" spans="1:5" ht="15.6" x14ac:dyDescent="0.3">
      <c r="A6157" s="294" t="s">
        <v>12129</v>
      </c>
      <c r="B6157" s="295">
        <v>16447</v>
      </c>
      <c r="C6157" s="122"/>
      <c r="D6157" s="296" t="s">
        <v>12226</v>
      </c>
      <c r="E6157" s="297">
        <v>16447</v>
      </c>
    </row>
    <row r="6158" spans="1:5" ht="15.6" x14ac:dyDescent="0.3">
      <c r="A6158" s="294" t="s">
        <v>12130</v>
      </c>
      <c r="B6158" s="295">
        <v>403212</v>
      </c>
      <c r="C6158" s="122"/>
      <c r="D6158" s="296" t="s">
        <v>12227</v>
      </c>
      <c r="E6158" s="297">
        <v>403212</v>
      </c>
    </row>
    <row r="6159" spans="1:5" ht="15.6" x14ac:dyDescent="0.3">
      <c r="A6159" s="294" t="s">
        <v>65505</v>
      </c>
      <c r="B6159" s="295">
        <v>13535</v>
      </c>
      <c r="C6159" s="122"/>
      <c r="D6159" s="296" t="s">
        <v>12228</v>
      </c>
      <c r="E6159" s="297">
        <v>13535</v>
      </c>
    </row>
    <row r="6160" spans="1:5" ht="15.6" x14ac:dyDescent="0.3">
      <c r="A6160" s="294" t="s">
        <v>12131</v>
      </c>
      <c r="B6160" s="295">
        <v>15723</v>
      </c>
      <c r="C6160" s="122"/>
      <c r="D6160" s="296" t="s">
        <v>12229</v>
      </c>
      <c r="E6160" s="297">
        <v>15723</v>
      </c>
    </row>
    <row r="6161" spans="1:5" ht="15.6" x14ac:dyDescent="0.3">
      <c r="A6161" s="294" t="s">
        <v>65506</v>
      </c>
      <c r="B6161" s="295">
        <v>0</v>
      </c>
      <c r="C6161" s="122"/>
      <c r="D6161" s="296" t="s">
        <v>66163</v>
      </c>
      <c r="E6161" s="297">
        <v>0</v>
      </c>
    </row>
    <row r="6162" spans="1:5" ht="15.6" x14ac:dyDescent="0.3">
      <c r="A6162" s="294" t="s">
        <v>12132</v>
      </c>
      <c r="B6162" s="295">
        <v>120823.27</v>
      </c>
      <c r="C6162" s="122"/>
      <c r="D6162" s="296" t="s">
        <v>12230</v>
      </c>
      <c r="E6162" s="297">
        <v>120823.27</v>
      </c>
    </row>
    <row r="6163" spans="1:5" ht="15.6" x14ac:dyDescent="0.3">
      <c r="A6163" s="294" t="s">
        <v>12133</v>
      </c>
      <c r="B6163" s="295">
        <v>5290</v>
      </c>
      <c r="C6163" s="122"/>
      <c r="D6163" s="296" t="s">
        <v>12231</v>
      </c>
      <c r="E6163" s="297">
        <v>5290</v>
      </c>
    </row>
    <row r="6164" spans="1:5" ht="15.6" x14ac:dyDescent="0.3">
      <c r="A6164" s="294" t="s">
        <v>12134</v>
      </c>
      <c r="B6164" s="295">
        <v>25539.25</v>
      </c>
      <c r="C6164" s="122"/>
      <c r="D6164" s="296" t="s">
        <v>12232</v>
      </c>
      <c r="E6164" s="297">
        <v>25539.25</v>
      </c>
    </row>
    <row r="6165" spans="1:5" ht="15.6" x14ac:dyDescent="0.3">
      <c r="A6165" s="294" t="s">
        <v>65507</v>
      </c>
      <c r="B6165" s="295">
        <v>8980.2999999999993</v>
      </c>
      <c r="C6165" s="122"/>
      <c r="D6165" s="296" t="s">
        <v>12233</v>
      </c>
      <c r="E6165" s="297">
        <v>8980.2999999999993</v>
      </c>
    </row>
    <row r="6166" spans="1:5" ht="15.6" x14ac:dyDescent="0.3">
      <c r="A6166" s="294" t="s">
        <v>12135</v>
      </c>
      <c r="B6166" s="295">
        <v>53116.11</v>
      </c>
      <c r="C6166" s="122"/>
      <c r="D6166" s="296" t="s">
        <v>12234</v>
      </c>
      <c r="E6166" s="297">
        <v>53116.11</v>
      </c>
    </row>
    <row r="6167" spans="1:5" ht="15.6" x14ac:dyDescent="0.3">
      <c r="A6167" s="294" t="s">
        <v>65508</v>
      </c>
      <c r="B6167" s="295">
        <v>3311</v>
      </c>
      <c r="C6167" s="122"/>
      <c r="D6167" s="296" t="s">
        <v>12235</v>
      </c>
      <c r="E6167" s="297">
        <v>3311</v>
      </c>
    </row>
    <row r="6168" spans="1:5" ht="15.6" x14ac:dyDescent="0.3">
      <c r="A6168" s="294" t="s">
        <v>12136</v>
      </c>
      <c r="B6168" s="295">
        <v>113602.88</v>
      </c>
      <c r="C6168" s="122"/>
      <c r="D6168" s="296" t="s">
        <v>12236</v>
      </c>
      <c r="E6168" s="297">
        <v>113602.88</v>
      </c>
    </row>
    <row r="6169" spans="1:5" ht="15.6" x14ac:dyDescent="0.3">
      <c r="A6169" s="294" t="s">
        <v>12137</v>
      </c>
      <c r="B6169" s="295">
        <v>34211.800000000003</v>
      </c>
      <c r="C6169" s="122"/>
      <c r="D6169" s="296" t="s">
        <v>12237</v>
      </c>
      <c r="E6169" s="297">
        <v>34211.800000000003</v>
      </c>
    </row>
    <row r="6170" spans="1:5" ht="15.6" x14ac:dyDescent="0.3">
      <c r="A6170" s="294" t="s">
        <v>12138</v>
      </c>
      <c r="B6170" s="295">
        <v>20340</v>
      </c>
      <c r="C6170" s="122"/>
      <c r="D6170" s="296" t="s">
        <v>12238</v>
      </c>
      <c r="E6170" s="297">
        <v>20340</v>
      </c>
    </row>
    <row r="6171" spans="1:5" ht="15.6" x14ac:dyDescent="0.3">
      <c r="A6171" s="294" t="s">
        <v>12139</v>
      </c>
      <c r="B6171" s="295">
        <v>215207.99</v>
      </c>
      <c r="C6171" s="122"/>
      <c r="D6171" s="296" t="s">
        <v>12239</v>
      </c>
      <c r="E6171" s="297">
        <v>215207.99</v>
      </c>
    </row>
    <row r="6172" spans="1:5" ht="15.6" x14ac:dyDescent="0.3">
      <c r="A6172" s="294" t="s">
        <v>12140</v>
      </c>
      <c r="B6172" s="295">
        <v>6023</v>
      </c>
      <c r="C6172" s="122"/>
      <c r="D6172" s="296" t="s">
        <v>12240</v>
      </c>
      <c r="E6172" s="297">
        <v>6023</v>
      </c>
    </row>
    <row r="6173" spans="1:5" ht="15.6" x14ac:dyDescent="0.3">
      <c r="A6173" s="294" t="s">
        <v>12141</v>
      </c>
      <c r="B6173" s="295">
        <v>57219</v>
      </c>
      <c r="C6173" s="122"/>
      <c r="D6173" s="296" t="s">
        <v>12241</v>
      </c>
      <c r="E6173" s="297">
        <v>57219</v>
      </c>
    </row>
    <row r="6174" spans="1:5" ht="15.6" x14ac:dyDescent="0.3">
      <c r="A6174" s="294" t="s">
        <v>12142</v>
      </c>
      <c r="B6174" s="295">
        <v>50198</v>
      </c>
      <c r="C6174" s="122"/>
      <c r="D6174" s="296" t="s">
        <v>12242</v>
      </c>
      <c r="E6174" s="297">
        <v>50198</v>
      </c>
    </row>
    <row r="6175" spans="1:5" ht="15.6" x14ac:dyDescent="0.3">
      <c r="A6175" s="294" t="s">
        <v>12143</v>
      </c>
      <c r="B6175" s="295">
        <v>64704</v>
      </c>
      <c r="C6175" s="122"/>
      <c r="D6175" s="296" t="s">
        <v>12243</v>
      </c>
      <c r="E6175" s="297">
        <v>64704</v>
      </c>
    </row>
    <row r="6176" spans="1:5" ht="15.6" x14ac:dyDescent="0.3">
      <c r="A6176" s="294" t="s">
        <v>12144</v>
      </c>
      <c r="B6176" s="295">
        <v>25947</v>
      </c>
      <c r="C6176" s="122"/>
      <c r="D6176" s="296" t="s">
        <v>12244</v>
      </c>
      <c r="E6176" s="297">
        <v>25947</v>
      </c>
    </row>
    <row r="6177" spans="1:5" ht="15.6" x14ac:dyDescent="0.3">
      <c r="A6177" s="294" t="s">
        <v>12145</v>
      </c>
      <c r="B6177" s="295">
        <v>8529.7000000000007</v>
      </c>
      <c r="C6177" s="122"/>
      <c r="D6177" s="296" t="s">
        <v>12245</v>
      </c>
      <c r="E6177" s="297">
        <v>8529.7000000000007</v>
      </c>
    </row>
    <row r="6178" spans="1:5" ht="15.6" x14ac:dyDescent="0.3">
      <c r="A6178" s="294" t="s">
        <v>65509</v>
      </c>
      <c r="B6178" s="295">
        <v>0</v>
      </c>
      <c r="C6178" s="122"/>
      <c r="D6178" s="296" t="s">
        <v>66164</v>
      </c>
      <c r="E6178" s="297">
        <v>0</v>
      </c>
    </row>
    <row r="6179" spans="1:5" ht="15.6" x14ac:dyDescent="0.3">
      <c r="A6179" s="294" t="s">
        <v>65510</v>
      </c>
      <c r="B6179" s="295">
        <v>0</v>
      </c>
      <c r="C6179" s="122"/>
      <c r="D6179" s="296" t="s">
        <v>66165</v>
      </c>
      <c r="E6179" s="297">
        <v>0</v>
      </c>
    </row>
    <row r="6180" spans="1:5" ht="15.6" x14ac:dyDescent="0.3">
      <c r="A6180" s="294" t="s">
        <v>12146</v>
      </c>
      <c r="B6180" s="295">
        <v>9775</v>
      </c>
      <c r="C6180" s="122"/>
      <c r="D6180" s="296" t="s">
        <v>12246</v>
      </c>
      <c r="E6180" s="297">
        <v>9775</v>
      </c>
    </row>
    <row r="6181" spans="1:5" ht="15.6" x14ac:dyDescent="0.3">
      <c r="A6181" s="294" t="s">
        <v>12147</v>
      </c>
      <c r="B6181" s="295">
        <v>21588</v>
      </c>
      <c r="C6181" s="122"/>
      <c r="D6181" s="296" t="s">
        <v>12247</v>
      </c>
      <c r="E6181" s="297">
        <v>21588</v>
      </c>
    </row>
    <row r="6182" spans="1:5" ht="15.6" x14ac:dyDescent="0.3">
      <c r="A6182" s="294" t="s">
        <v>12148</v>
      </c>
      <c r="B6182" s="295">
        <v>73646.19</v>
      </c>
      <c r="C6182" s="122"/>
      <c r="D6182" s="296" t="s">
        <v>12248</v>
      </c>
      <c r="E6182" s="297">
        <v>73646.19</v>
      </c>
    </row>
    <row r="6183" spans="1:5" ht="15.6" x14ac:dyDescent="0.3">
      <c r="A6183" s="294" t="s">
        <v>65511</v>
      </c>
      <c r="B6183" s="295">
        <v>0</v>
      </c>
      <c r="C6183" s="122"/>
      <c r="D6183" s="296" t="s">
        <v>66166</v>
      </c>
      <c r="E6183" s="297">
        <v>0</v>
      </c>
    </row>
    <row r="6184" spans="1:5" ht="15.6" x14ac:dyDescent="0.3">
      <c r="A6184" s="294" t="s">
        <v>12149</v>
      </c>
      <c r="B6184" s="295">
        <v>6067.05</v>
      </c>
      <c r="C6184" s="122"/>
      <c r="D6184" s="296" t="s">
        <v>12249</v>
      </c>
      <c r="E6184" s="297">
        <v>6067.05</v>
      </c>
    </row>
    <row r="6185" spans="1:5" ht="15.6" x14ac:dyDescent="0.3">
      <c r="A6185" s="294" t="s">
        <v>12150</v>
      </c>
      <c r="B6185" s="295">
        <v>8045</v>
      </c>
      <c r="C6185" s="122"/>
      <c r="D6185" s="296" t="s">
        <v>12250</v>
      </c>
      <c r="E6185" s="297">
        <v>8045</v>
      </c>
    </row>
    <row r="6186" spans="1:5" ht="15.6" x14ac:dyDescent="0.3">
      <c r="A6186" s="294" t="s">
        <v>12151</v>
      </c>
      <c r="B6186" s="295">
        <v>168055</v>
      </c>
      <c r="C6186" s="122"/>
      <c r="D6186" s="296" t="s">
        <v>12251</v>
      </c>
      <c r="E6186" s="297">
        <v>168055</v>
      </c>
    </row>
    <row r="6187" spans="1:5" ht="15.6" x14ac:dyDescent="0.3">
      <c r="A6187" s="294" t="s">
        <v>12152</v>
      </c>
      <c r="B6187" s="295">
        <v>17350</v>
      </c>
      <c r="C6187" s="122"/>
      <c r="D6187" s="296" t="s">
        <v>12252</v>
      </c>
      <c r="E6187" s="297">
        <v>17350</v>
      </c>
    </row>
    <row r="6188" spans="1:5" ht="15.6" x14ac:dyDescent="0.3">
      <c r="A6188" s="294" t="s">
        <v>65512</v>
      </c>
      <c r="B6188" s="295">
        <v>69755.69</v>
      </c>
      <c r="C6188" s="122"/>
      <c r="D6188" s="296" t="s">
        <v>12253</v>
      </c>
      <c r="E6188" s="297">
        <v>69755.69</v>
      </c>
    </row>
    <row r="6189" spans="1:5" ht="15.6" x14ac:dyDescent="0.3">
      <c r="A6189" s="294" t="s">
        <v>12153</v>
      </c>
      <c r="B6189" s="295">
        <v>6630</v>
      </c>
      <c r="C6189" s="122"/>
      <c r="D6189" s="296" t="s">
        <v>12254</v>
      </c>
      <c r="E6189" s="297">
        <v>6630</v>
      </c>
    </row>
    <row r="6190" spans="1:5" ht="15.6" x14ac:dyDescent="0.3">
      <c r="A6190" s="294" t="s">
        <v>12154</v>
      </c>
      <c r="B6190" s="295">
        <v>31455</v>
      </c>
      <c r="C6190" s="122"/>
      <c r="D6190" s="296" t="s">
        <v>12255</v>
      </c>
      <c r="E6190" s="297">
        <v>31455</v>
      </c>
    </row>
    <row r="6191" spans="1:5" ht="15.6" x14ac:dyDescent="0.3">
      <c r="A6191" s="294" t="s">
        <v>65513</v>
      </c>
      <c r="B6191" s="295">
        <v>57577</v>
      </c>
      <c r="C6191" s="122"/>
      <c r="D6191" s="296" t="s">
        <v>12256</v>
      </c>
      <c r="E6191" s="297">
        <v>57577</v>
      </c>
    </row>
    <row r="6192" spans="1:5" ht="15.6" x14ac:dyDescent="0.3">
      <c r="A6192" s="294" t="s">
        <v>12155</v>
      </c>
      <c r="B6192" s="295">
        <v>9783</v>
      </c>
      <c r="C6192" s="122"/>
      <c r="D6192" s="296" t="s">
        <v>12257</v>
      </c>
      <c r="E6192" s="297">
        <v>9783</v>
      </c>
    </row>
    <row r="6193" spans="1:5" ht="15.6" x14ac:dyDescent="0.3">
      <c r="A6193" s="294" t="s">
        <v>12156</v>
      </c>
      <c r="B6193" s="295">
        <v>19919.29</v>
      </c>
      <c r="C6193" s="122"/>
      <c r="D6193" s="296" t="s">
        <v>12258</v>
      </c>
      <c r="E6193" s="297">
        <v>19919.29</v>
      </c>
    </row>
    <row r="6194" spans="1:5" ht="15.6" x14ac:dyDescent="0.3">
      <c r="A6194" s="294" t="s">
        <v>12157</v>
      </c>
      <c r="B6194" s="295">
        <v>137598</v>
      </c>
      <c r="C6194" s="122"/>
      <c r="D6194" s="296" t="s">
        <v>12259</v>
      </c>
      <c r="E6194" s="297">
        <v>137598</v>
      </c>
    </row>
    <row r="6195" spans="1:5" ht="15.6" x14ac:dyDescent="0.3">
      <c r="A6195" s="294" t="s">
        <v>12158</v>
      </c>
      <c r="B6195" s="295">
        <v>11855</v>
      </c>
      <c r="C6195" s="122"/>
      <c r="D6195" s="296" t="s">
        <v>12260</v>
      </c>
      <c r="E6195" s="297">
        <v>11855</v>
      </c>
    </row>
    <row r="6196" spans="1:5" ht="15.6" x14ac:dyDescent="0.3">
      <c r="A6196" s="294" t="s">
        <v>65514</v>
      </c>
      <c r="B6196" s="295">
        <v>0</v>
      </c>
      <c r="C6196" s="122"/>
      <c r="D6196" s="296" t="s">
        <v>66167</v>
      </c>
      <c r="E6196" s="297">
        <v>0</v>
      </c>
    </row>
    <row r="6197" spans="1:5" ht="15.6" x14ac:dyDescent="0.3">
      <c r="A6197" s="294" t="s">
        <v>12159</v>
      </c>
      <c r="B6197" s="295">
        <v>19474</v>
      </c>
      <c r="C6197" s="122"/>
      <c r="D6197" s="296" t="s">
        <v>12261</v>
      </c>
      <c r="E6197" s="297">
        <v>19474</v>
      </c>
    </row>
    <row r="6198" spans="1:5" ht="15.6" x14ac:dyDescent="0.3">
      <c r="A6198" s="294" t="s">
        <v>12160</v>
      </c>
      <c r="B6198" s="295">
        <v>12485.37</v>
      </c>
      <c r="C6198" s="122"/>
      <c r="D6198" s="296" t="s">
        <v>12262</v>
      </c>
      <c r="E6198" s="297">
        <v>12485.37</v>
      </c>
    </row>
    <row r="6199" spans="1:5" ht="15.6" x14ac:dyDescent="0.3">
      <c r="A6199" s="294" t="s">
        <v>65515</v>
      </c>
      <c r="B6199" s="295">
        <v>0</v>
      </c>
      <c r="C6199" s="122"/>
      <c r="D6199" s="296" t="s">
        <v>66168</v>
      </c>
      <c r="E6199" s="297">
        <v>0</v>
      </c>
    </row>
    <row r="6200" spans="1:5" ht="15.6" x14ac:dyDescent="0.3">
      <c r="A6200" s="294" t="s">
        <v>12161</v>
      </c>
      <c r="B6200" s="295">
        <v>66503</v>
      </c>
      <c r="C6200" s="122"/>
      <c r="D6200" s="296" t="s">
        <v>12263</v>
      </c>
      <c r="E6200" s="297">
        <v>66503</v>
      </c>
    </row>
    <row r="6201" spans="1:5" ht="15.6" x14ac:dyDescent="0.3">
      <c r="A6201" s="294" t="s">
        <v>12162</v>
      </c>
      <c r="B6201" s="295">
        <v>106693</v>
      </c>
      <c r="C6201" s="122"/>
      <c r="D6201" s="296" t="s">
        <v>12264</v>
      </c>
      <c r="E6201" s="297">
        <v>106693</v>
      </c>
    </row>
    <row r="6202" spans="1:5" ht="15.6" x14ac:dyDescent="0.3">
      <c r="A6202" s="294" t="s">
        <v>12163</v>
      </c>
      <c r="B6202" s="295">
        <v>43251</v>
      </c>
      <c r="C6202" s="122"/>
      <c r="D6202" s="296" t="s">
        <v>12265</v>
      </c>
      <c r="E6202" s="297">
        <v>43251</v>
      </c>
    </row>
    <row r="6203" spans="1:5" ht="15.6" x14ac:dyDescent="0.3">
      <c r="A6203" s="294" t="s">
        <v>12164</v>
      </c>
      <c r="B6203" s="295">
        <v>46213</v>
      </c>
      <c r="C6203" s="122"/>
      <c r="D6203" s="296" t="s">
        <v>12266</v>
      </c>
      <c r="E6203" s="297">
        <v>46213</v>
      </c>
    </row>
    <row r="6204" spans="1:5" ht="15.6" x14ac:dyDescent="0.3">
      <c r="A6204" s="294" t="s">
        <v>12165</v>
      </c>
      <c r="B6204" s="295">
        <v>17753</v>
      </c>
      <c r="C6204" s="122"/>
      <c r="D6204" s="296" t="s">
        <v>12267</v>
      </c>
      <c r="E6204" s="297">
        <v>17753</v>
      </c>
    </row>
    <row r="6205" spans="1:5" ht="15.6" x14ac:dyDescent="0.3">
      <c r="A6205" s="294" t="s">
        <v>12166</v>
      </c>
      <c r="B6205" s="295">
        <v>17691.36</v>
      </c>
      <c r="C6205" s="122"/>
      <c r="D6205" s="296" t="s">
        <v>12268</v>
      </c>
      <c r="E6205" s="297">
        <v>17691.36</v>
      </c>
    </row>
    <row r="6206" spans="1:5" ht="15.6" x14ac:dyDescent="0.3">
      <c r="A6206" s="294" t="s">
        <v>12167</v>
      </c>
      <c r="B6206" s="295">
        <v>45034.91</v>
      </c>
      <c r="C6206" s="122"/>
      <c r="D6206" s="296" t="s">
        <v>12269</v>
      </c>
      <c r="E6206" s="297">
        <v>45034.91</v>
      </c>
    </row>
    <row r="6207" spans="1:5" ht="15.6" x14ac:dyDescent="0.3">
      <c r="A6207" s="294" t="s">
        <v>12168</v>
      </c>
      <c r="B6207" s="295">
        <v>32461</v>
      </c>
      <c r="C6207" s="122"/>
      <c r="D6207" s="296" t="s">
        <v>12270</v>
      </c>
      <c r="E6207" s="297">
        <v>32461</v>
      </c>
    </row>
    <row r="6208" spans="1:5" ht="15.6" x14ac:dyDescent="0.3">
      <c r="A6208" s="294" t="s">
        <v>12169</v>
      </c>
      <c r="B6208" s="295">
        <v>41554</v>
      </c>
      <c r="C6208" s="122"/>
      <c r="D6208" s="296" t="s">
        <v>12271</v>
      </c>
      <c r="E6208" s="297">
        <v>41554</v>
      </c>
    </row>
    <row r="6209" spans="1:5" ht="15.6" x14ac:dyDescent="0.3">
      <c r="A6209" s="294" t="s">
        <v>65516</v>
      </c>
      <c r="B6209" s="295">
        <v>7038</v>
      </c>
      <c r="C6209" s="122"/>
      <c r="D6209" s="296" t="s">
        <v>12272</v>
      </c>
      <c r="E6209" s="297">
        <v>7038</v>
      </c>
    </row>
    <row r="6210" spans="1:5" ht="15.6" x14ac:dyDescent="0.3">
      <c r="A6210" s="294" t="s">
        <v>65517</v>
      </c>
      <c r="B6210" s="295">
        <v>0</v>
      </c>
      <c r="C6210" s="122"/>
      <c r="D6210" s="296" t="s">
        <v>66169</v>
      </c>
      <c r="E6210" s="297">
        <v>0</v>
      </c>
    </row>
    <row r="6211" spans="1:5" ht="15.6" x14ac:dyDescent="0.3">
      <c r="A6211" s="294" t="s">
        <v>12170</v>
      </c>
      <c r="B6211" s="295">
        <v>18743</v>
      </c>
      <c r="C6211" s="122"/>
      <c r="D6211" s="296" t="s">
        <v>12273</v>
      </c>
      <c r="E6211" s="297">
        <v>18743</v>
      </c>
    </row>
    <row r="6212" spans="1:5" ht="15.6" x14ac:dyDescent="0.3">
      <c r="A6212" s="294" t="s">
        <v>12171</v>
      </c>
      <c r="B6212" s="295">
        <v>2955.06</v>
      </c>
      <c r="C6212" s="122"/>
      <c r="D6212" s="296" t="s">
        <v>12274</v>
      </c>
      <c r="E6212" s="297">
        <v>2955.06</v>
      </c>
    </row>
    <row r="6213" spans="1:5" ht="15.6" x14ac:dyDescent="0.3">
      <c r="A6213" s="294" t="s">
        <v>12172</v>
      </c>
      <c r="B6213" s="295">
        <v>219307.58</v>
      </c>
      <c r="C6213" s="122"/>
      <c r="D6213" s="296" t="s">
        <v>12275</v>
      </c>
      <c r="E6213" s="297">
        <v>219307.58</v>
      </c>
    </row>
    <row r="6214" spans="1:5" ht="15.6" x14ac:dyDescent="0.3">
      <c r="A6214" s="294" t="s">
        <v>12173</v>
      </c>
      <c r="B6214" s="295">
        <v>32994</v>
      </c>
      <c r="C6214" s="122"/>
      <c r="D6214" s="296" t="s">
        <v>12276</v>
      </c>
      <c r="E6214" s="297">
        <v>32994</v>
      </c>
    </row>
    <row r="6215" spans="1:5" ht="15.6" x14ac:dyDescent="0.3">
      <c r="A6215" s="294" t="s">
        <v>12174</v>
      </c>
      <c r="B6215" s="295">
        <v>207318.88</v>
      </c>
      <c r="C6215" s="122"/>
      <c r="D6215" s="296" t="s">
        <v>12277</v>
      </c>
      <c r="E6215" s="297">
        <v>207318.88</v>
      </c>
    </row>
    <row r="6216" spans="1:5" ht="15.6" x14ac:dyDescent="0.3">
      <c r="A6216" s="294" t="s">
        <v>65518</v>
      </c>
      <c r="B6216" s="295">
        <v>0</v>
      </c>
      <c r="C6216" s="122"/>
      <c r="D6216" s="296" t="s">
        <v>66170</v>
      </c>
      <c r="E6216" s="297">
        <v>0</v>
      </c>
    </row>
    <row r="6217" spans="1:5" ht="15.6" x14ac:dyDescent="0.3">
      <c r="A6217" s="294" t="s">
        <v>65519</v>
      </c>
      <c r="B6217" s="295">
        <v>5096.18</v>
      </c>
      <c r="C6217" s="122"/>
      <c r="D6217" s="296" t="s">
        <v>12278</v>
      </c>
      <c r="E6217" s="297">
        <v>5096.18</v>
      </c>
    </row>
    <row r="6218" spans="1:5" ht="15.6" x14ac:dyDescent="0.3">
      <c r="A6218" s="294" t="s">
        <v>12175</v>
      </c>
      <c r="B6218" s="295">
        <v>26962</v>
      </c>
      <c r="C6218" s="122"/>
      <c r="D6218" s="296" t="s">
        <v>12279</v>
      </c>
      <c r="E6218" s="297">
        <v>26962</v>
      </c>
    </row>
    <row r="6219" spans="1:5" ht="15.6" x14ac:dyDescent="0.3">
      <c r="A6219" s="294" t="s">
        <v>12176</v>
      </c>
      <c r="B6219" s="295">
        <v>104239.57</v>
      </c>
      <c r="C6219" s="122"/>
      <c r="D6219" s="296" t="s">
        <v>12280</v>
      </c>
      <c r="E6219" s="297">
        <v>104239.57</v>
      </c>
    </row>
    <row r="6220" spans="1:5" ht="15.6" x14ac:dyDescent="0.3">
      <c r="A6220" s="294" t="s">
        <v>12177</v>
      </c>
      <c r="B6220" s="295">
        <v>51371</v>
      </c>
      <c r="C6220" s="122"/>
      <c r="D6220" s="296" t="s">
        <v>12281</v>
      </c>
      <c r="E6220" s="297">
        <v>51371</v>
      </c>
    </row>
    <row r="6221" spans="1:5" ht="15.6" x14ac:dyDescent="0.3">
      <c r="A6221" s="294" t="s">
        <v>12178</v>
      </c>
      <c r="B6221" s="295">
        <v>62202</v>
      </c>
      <c r="C6221" s="122"/>
      <c r="D6221" s="296" t="s">
        <v>12282</v>
      </c>
      <c r="E6221" s="297">
        <v>62202</v>
      </c>
    </row>
    <row r="6222" spans="1:5" ht="15.6" x14ac:dyDescent="0.3">
      <c r="A6222" s="294" t="s">
        <v>12179</v>
      </c>
      <c r="B6222" s="295">
        <v>28867</v>
      </c>
      <c r="C6222" s="122"/>
      <c r="D6222" s="296" t="s">
        <v>12283</v>
      </c>
      <c r="E6222" s="297">
        <v>28867</v>
      </c>
    </row>
    <row r="6223" spans="1:5" ht="15.6" x14ac:dyDescent="0.3">
      <c r="A6223" s="294" t="s">
        <v>12180</v>
      </c>
      <c r="B6223" s="295">
        <v>12163</v>
      </c>
      <c r="C6223" s="122"/>
      <c r="D6223" s="296" t="s">
        <v>12284</v>
      </c>
      <c r="E6223" s="297">
        <v>12163</v>
      </c>
    </row>
    <row r="6224" spans="1:5" ht="15.6" x14ac:dyDescent="0.3">
      <c r="A6224" s="294" t="s">
        <v>5656</v>
      </c>
      <c r="B6224" s="295">
        <v>3016345.29</v>
      </c>
      <c r="C6224" s="122"/>
      <c r="D6224" s="296" t="s">
        <v>11856</v>
      </c>
      <c r="E6224" s="297">
        <v>3016345.29</v>
      </c>
    </row>
    <row r="6225" spans="1:5" ht="15.6" x14ac:dyDescent="0.3">
      <c r="A6225" s="294" t="s">
        <v>5657</v>
      </c>
      <c r="B6225" s="295">
        <v>3282587.59</v>
      </c>
      <c r="C6225" s="122"/>
      <c r="D6225" s="296" t="s">
        <v>11857</v>
      </c>
      <c r="E6225" s="297">
        <v>3282587.59</v>
      </c>
    </row>
    <row r="6226" spans="1:5" ht="15.6" x14ac:dyDescent="0.3">
      <c r="A6226" s="294" t="s">
        <v>5591</v>
      </c>
      <c r="B6226" s="295">
        <v>49907507.950000003</v>
      </c>
      <c r="C6226" s="122"/>
      <c r="D6226" s="296" t="s">
        <v>11794</v>
      </c>
      <c r="E6226" s="297">
        <v>49907507.950000003</v>
      </c>
    </row>
    <row r="6227" spans="1:5" ht="15.6" x14ac:dyDescent="0.3">
      <c r="A6227" s="294" t="s">
        <v>5592</v>
      </c>
      <c r="B6227" s="295">
        <v>275999.17</v>
      </c>
      <c r="C6227" s="122"/>
      <c r="D6227" s="296" t="s">
        <v>11795</v>
      </c>
      <c r="E6227" s="297">
        <v>275999.17</v>
      </c>
    </row>
    <row r="6228" spans="1:5" ht="15.6" x14ac:dyDescent="0.3">
      <c r="A6228" s="294" t="s">
        <v>5593</v>
      </c>
      <c r="B6228" s="295">
        <v>717570.83</v>
      </c>
      <c r="C6228" s="122"/>
      <c r="D6228" s="296" t="s">
        <v>11796</v>
      </c>
      <c r="E6228" s="297">
        <v>717570.83</v>
      </c>
    </row>
    <row r="6229" spans="1:5" ht="15.6" x14ac:dyDescent="0.3">
      <c r="A6229" s="294" t="s">
        <v>5594</v>
      </c>
      <c r="B6229" s="295">
        <v>8227555.2599999998</v>
      </c>
      <c r="C6229" s="122"/>
      <c r="D6229" s="296" t="s">
        <v>11797</v>
      </c>
      <c r="E6229" s="297">
        <v>8227555.2599999998</v>
      </c>
    </row>
    <row r="6230" spans="1:5" ht="15.6" x14ac:dyDescent="0.3">
      <c r="A6230" s="294" t="s">
        <v>5595</v>
      </c>
      <c r="B6230" s="295">
        <v>3740393.48</v>
      </c>
      <c r="C6230" s="122"/>
      <c r="D6230" s="296" t="s">
        <v>11798</v>
      </c>
      <c r="E6230" s="297">
        <v>3740393.48</v>
      </c>
    </row>
    <row r="6231" spans="1:5" ht="15.6" x14ac:dyDescent="0.3">
      <c r="A6231" s="294" t="s">
        <v>5596</v>
      </c>
      <c r="B6231" s="295">
        <v>9513313.5099999998</v>
      </c>
      <c r="C6231" s="122"/>
      <c r="D6231" s="296" t="s">
        <v>11799</v>
      </c>
      <c r="E6231" s="297">
        <v>9513313.5099999998</v>
      </c>
    </row>
    <row r="6232" spans="1:5" ht="15.6" x14ac:dyDescent="0.3">
      <c r="A6232" s="294" t="s">
        <v>5597</v>
      </c>
      <c r="B6232" s="295">
        <v>6893099.54</v>
      </c>
      <c r="C6232" s="122"/>
      <c r="D6232" s="296" t="s">
        <v>11800</v>
      </c>
      <c r="E6232" s="297">
        <v>6893099.54</v>
      </c>
    </row>
    <row r="6233" spans="1:5" ht="15.6" x14ac:dyDescent="0.3">
      <c r="A6233" s="294" t="s">
        <v>5598</v>
      </c>
      <c r="B6233" s="295">
        <v>5776178.1500000004</v>
      </c>
      <c r="C6233" s="122"/>
      <c r="D6233" s="296" t="s">
        <v>11801</v>
      </c>
      <c r="E6233" s="297">
        <v>5776178.1500000004</v>
      </c>
    </row>
    <row r="6234" spans="1:5" ht="14.4" x14ac:dyDescent="0.3">
      <c r="A6234" s="294" t="s">
        <v>5599</v>
      </c>
      <c r="B6234" s="295">
        <v>1883189.67</v>
      </c>
      <c r="D6234" s="296" t="s">
        <v>11802</v>
      </c>
      <c r="E6234" s="297">
        <v>1883189.67</v>
      </c>
    </row>
    <row r="6235" spans="1:5" ht="14.4" x14ac:dyDescent="0.3">
      <c r="A6235" s="294" t="s">
        <v>5600</v>
      </c>
      <c r="B6235" s="295">
        <v>17166164.079999998</v>
      </c>
      <c r="D6235" s="296" t="s">
        <v>11803</v>
      </c>
      <c r="E6235" s="297">
        <v>17166164.079999998</v>
      </c>
    </row>
    <row r="6236" spans="1:5" ht="14.4" x14ac:dyDescent="0.3">
      <c r="A6236" s="294" t="s">
        <v>5601</v>
      </c>
      <c r="B6236" s="295">
        <v>8234048.75</v>
      </c>
      <c r="D6236" s="296" t="s">
        <v>11804</v>
      </c>
      <c r="E6236" s="297">
        <v>8234048.75</v>
      </c>
    </row>
    <row r="6237" spans="1:5" ht="14.4" x14ac:dyDescent="0.3">
      <c r="A6237" s="294" t="s">
        <v>5602</v>
      </c>
      <c r="B6237" s="295">
        <v>71667.16</v>
      </c>
      <c r="D6237" s="296" t="s">
        <v>11805</v>
      </c>
      <c r="E6237" s="297">
        <v>71667.16</v>
      </c>
    </row>
    <row r="6238" spans="1:5" ht="14.4" x14ac:dyDescent="0.3">
      <c r="A6238" s="294" t="s">
        <v>5603</v>
      </c>
      <c r="B6238" s="295">
        <v>20848107.469999999</v>
      </c>
      <c r="D6238" s="296" t="s">
        <v>11806</v>
      </c>
      <c r="E6238" s="297">
        <v>20848107.469999999</v>
      </c>
    </row>
    <row r="6239" spans="1:5" ht="14.4" x14ac:dyDescent="0.3">
      <c r="A6239" s="294" t="s">
        <v>5604</v>
      </c>
      <c r="B6239" s="295">
        <v>555228.44999999995</v>
      </c>
      <c r="D6239" s="296" t="s">
        <v>11807</v>
      </c>
      <c r="E6239" s="297">
        <v>555228.44999999995</v>
      </c>
    </row>
    <row r="6240" spans="1:5" ht="14.4" x14ac:dyDescent="0.3">
      <c r="A6240" s="294" t="s">
        <v>5605</v>
      </c>
      <c r="B6240" s="295">
        <v>704577.59</v>
      </c>
      <c r="D6240" s="296" t="s">
        <v>11808</v>
      </c>
      <c r="E6240" s="297">
        <v>704577.59</v>
      </c>
    </row>
    <row r="6241" spans="1:5" ht="14.4" x14ac:dyDescent="0.3">
      <c r="A6241" s="294" t="s">
        <v>5606</v>
      </c>
      <c r="B6241" s="295">
        <v>26192438.579999998</v>
      </c>
      <c r="D6241" s="296" t="s">
        <v>11809</v>
      </c>
      <c r="E6241" s="297">
        <v>26192438.579999998</v>
      </c>
    </row>
    <row r="6242" spans="1:5" ht="14.4" x14ac:dyDescent="0.3">
      <c r="A6242" s="294" t="s">
        <v>5607</v>
      </c>
      <c r="B6242" s="295">
        <v>1220826.94</v>
      </c>
      <c r="D6242" s="296" t="s">
        <v>11810</v>
      </c>
      <c r="E6242" s="297">
        <v>1220826.94</v>
      </c>
    </row>
    <row r="6243" spans="1:5" ht="14.4" x14ac:dyDescent="0.3">
      <c r="A6243" s="294" t="s">
        <v>5608</v>
      </c>
      <c r="B6243" s="295">
        <v>201316.23</v>
      </c>
      <c r="D6243" s="296" t="s">
        <v>11811</v>
      </c>
      <c r="E6243" s="297">
        <v>201316.23</v>
      </c>
    </row>
    <row r="6244" spans="1:5" ht="14.4" x14ac:dyDescent="0.3">
      <c r="A6244" s="294" t="s">
        <v>5609</v>
      </c>
      <c r="B6244" s="295">
        <v>49904260.700000003</v>
      </c>
      <c r="D6244" s="296" t="s">
        <v>11812</v>
      </c>
      <c r="E6244" s="297">
        <v>49904260.700000003</v>
      </c>
    </row>
    <row r="6245" spans="1:5" ht="14.4" x14ac:dyDescent="0.3">
      <c r="A6245" s="294" t="s">
        <v>5614</v>
      </c>
      <c r="B6245" s="295">
        <v>7026220.6900000004</v>
      </c>
      <c r="D6245" s="296" t="s">
        <v>11817</v>
      </c>
      <c r="E6245" s="297">
        <v>7026220.6900000004</v>
      </c>
    </row>
    <row r="6246" spans="1:5" ht="14.4" x14ac:dyDescent="0.3">
      <c r="A6246" s="294" t="s">
        <v>5610</v>
      </c>
      <c r="B6246" s="295">
        <v>207809.72</v>
      </c>
      <c r="D6246" s="296" t="s">
        <v>11813</v>
      </c>
      <c r="E6246" s="297">
        <v>207809.72</v>
      </c>
    </row>
    <row r="6247" spans="1:5" ht="14.4" x14ac:dyDescent="0.3">
      <c r="A6247" s="294" t="s">
        <v>5611</v>
      </c>
      <c r="B6247" s="295">
        <v>275993.92</v>
      </c>
      <c r="D6247" s="296" t="s">
        <v>11814</v>
      </c>
      <c r="E6247" s="297">
        <v>275993.92</v>
      </c>
    </row>
    <row r="6248" spans="1:5" ht="14.4" x14ac:dyDescent="0.3">
      <c r="A6248" s="294" t="s">
        <v>5612</v>
      </c>
      <c r="B6248" s="295">
        <v>266253.18</v>
      </c>
      <c r="D6248" s="296" t="s">
        <v>11815</v>
      </c>
      <c r="E6248" s="297">
        <v>266253.18</v>
      </c>
    </row>
    <row r="6249" spans="1:5" ht="14.4" x14ac:dyDescent="0.3">
      <c r="A6249" s="294" t="s">
        <v>5613</v>
      </c>
      <c r="B6249" s="295">
        <v>288980.90999999997</v>
      </c>
      <c r="D6249" s="296" t="s">
        <v>11816</v>
      </c>
      <c r="E6249" s="297">
        <v>288980.90999999997</v>
      </c>
    </row>
    <row r="6250" spans="1:5" ht="14.4" x14ac:dyDescent="0.3">
      <c r="A6250" s="294" t="s">
        <v>46392</v>
      </c>
      <c r="B6250" s="295">
        <v>308462.39</v>
      </c>
      <c r="D6250" s="296" t="s">
        <v>46496</v>
      </c>
      <c r="E6250" s="297">
        <v>308462.39</v>
      </c>
    </row>
    <row r="6251" spans="1:5" ht="14.4" x14ac:dyDescent="0.3">
      <c r="A6251" s="294" t="s">
        <v>5615</v>
      </c>
      <c r="B6251" s="295">
        <v>136384.51999999999</v>
      </c>
      <c r="D6251" s="296" t="s">
        <v>11818</v>
      </c>
      <c r="E6251" s="297">
        <v>136384.51999999999</v>
      </c>
    </row>
    <row r="6252" spans="1:5" ht="14.4" x14ac:dyDescent="0.3">
      <c r="A6252" s="294" t="s">
        <v>5616</v>
      </c>
      <c r="B6252" s="295">
        <v>23007268.300000001</v>
      </c>
      <c r="D6252" s="296" t="s">
        <v>11819</v>
      </c>
      <c r="E6252" s="297">
        <v>23007268.300000001</v>
      </c>
    </row>
    <row r="6253" spans="1:5" ht="14.4" x14ac:dyDescent="0.3">
      <c r="A6253" s="294" t="s">
        <v>5617</v>
      </c>
      <c r="B6253" s="295">
        <v>240278.2</v>
      </c>
      <c r="D6253" s="296" t="s">
        <v>11820</v>
      </c>
      <c r="E6253" s="297">
        <v>240278.2</v>
      </c>
    </row>
    <row r="6254" spans="1:5" ht="14.4" x14ac:dyDescent="0.3">
      <c r="A6254" s="294" t="s">
        <v>5618</v>
      </c>
      <c r="B6254" s="295">
        <v>29903597.949999999</v>
      </c>
      <c r="D6254" s="296" t="s">
        <v>11821</v>
      </c>
      <c r="E6254" s="297">
        <v>29903597.949999999</v>
      </c>
    </row>
    <row r="6255" spans="1:5" ht="14.4" x14ac:dyDescent="0.3">
      <c r="A6255" s="294" t="s">
        <v>5623</v>
      </c>
      <c r="B6255" s="295">
        <v>12029631.810000001</v>
      </c>
      <c r="D6255" s="296" t="s">
        <v>2019</v>
      </c>
      <c r="E6255" s="297">
        <v>12029631.810000001</v>
      </c>
    </row>
    <row r="6256" spans="1:5" ht="14.4" x14ac:dyDescent="0.3">
      <c r="A6256" s="294" t="s">
        <v>5619</v>
      </c>
      <c r="B6256" s="295">
        <v>526000.98</v>
      </c>
      <c r="D6256" s="296" t="s">
        <v>11822</v>
      </c>
      <c r="E6256" s="297">
        <v>526000.98</v>
      </c>
    </row>
    <row r="6257" spans="1:5" ht="14.4" x14ac:dyDescent="0.3">
      <c r="A6257" s="294" t="s">
        <v>5620</v>
      </c>
      <c r="B6257" s="295">
        <v>594190.42000000004</v>
      </c>
      <c r="D6257" s="296" t="s">
        <v>11823</v>
      </c>
      <c r="E6257" s="297">
        <v>594190.42000000004</v>
      </c>
    </row>
    <row r="6258" spans="1:5" ht="14.4" x14ac:dyDescent="0.3">
      <c r="A6258" s="294" t="s">
        <v>5621</v>
      </c>
      <c r="B6258" s="295">
        <v>464311.27</v>
      </c>
      <c r="D6258" s="296" t="s">
        <v>11824</v>
      </c>
      <c r="E6258" s="297">
        <v>464311.27</v>
      </c>
    </row>
    <row r="6259" spans="1:5" ht="14.4" x14ac:dyDescent="0.3">
      <c r="A6259" s="294" t="s">
        <v>5622</v>
      </c>
      <c r="B6259" s="295">
        <v>584444.43000000005</v>
      </c>
      <c r="D6259" s="296" t="s">
        <v>11825</v>
      </c>
      <c r="E6259" s="297">
        <v>584444.43000000005</v>
      </c>
    </row>
    <row r="6260" spans="1:5" ht="14.4" x14ac:dyDescent="0.3">
      <c r="A6260" s="294" t="s">
        <v>5624</v>
      </c>
      <c r="B6260" s="295">
        <v>20445493.539999999</v>
      </c>
      <c r="D6260" s="296" t="s">
        <v>11826</v>
      </c>
      <c r="E6260" s="297">
        <v>20445493.539999999</v>
      </c>
    </row>
    <row r="6261" spans="1:5" ht="14.4" x14ac:dyDescent="0.3">
      <c r="A6261" s="294" t="s">
        <v>5625</v>
      </c>
      <c r="B6261" s="295">
        <v>1123421.51</v>
      </c>
      <c r="D6261" s="296" t="s">
        <v>11827</v>
      </c>
      <c r="E6261" s="297">
        <v>1123421.51</v>
      </c>
    </row>
    <row r="6262" spans="1:5" ht="14.4" x14ac:dyDescent="0.3">
      <c r="A6262" s="294" t="s">
        <v>5626</v>
      </c>
      <c r="B6262" s="295">
        <v>13906316.1</v>
      </c>
      <c r="D6262" s="296" t="s">
        <v>11828</v>
      </c>
      <c r="E6262" s="297">
        <v>13906316.1</v>
      </c>
    </row>
    <row r="6263" spans="1:5" ht="14.4" x14ac:dyDescent="0.3">
      <c r="A6263" s="294" t="s">
        <v>5627</v>
      </c>
      <c r="B6263" s="295">
        <v>214303.22</v>
      </c>
      <c r="D6263" s="296" t="s">
        <v>11829</v>
      </c>
      <c r="E6263" s="297">
        <v>214303.22</v>
      </c>
    </row>
    <row r="6264" spans="1:5" ht="14.4" x14ac:dyDescent="0.3">
      <c r="A6264" s="294" t="s">
        <v>5628</v>
      </c>
      <c r="B6264" s="295">
        <v>6818417.5999999996</v>
      </c>
      <c r="D6264" s="296" t="s">
        <v>3651</v>
      </c>
      <c r="E6264" s="297">
        <v>6818417.5999999996</v>
      </c>
    </row>
    <row r="6265" spans="1:5" ht="14.4" x14ac:dyDescent="0.3">
      <c r="A6265" s="294" t="s">
        <v>5629</v>
      </c>
      <c r="B6265" s="295">
        <v>27208702.039999999</v>
      </c>
      <c r="D6265" s="296" t="s">
        <v>11830</v>
      </c>
      <c r="E6265" s="297">
        <v>27208702.039999999</v>
      </c>
    </row>
    <row r="6266" spans="1:5" ht="14.4" x14ac:dyDescent="0.3">
      <c r="A6266" s="294" t="s">
        <v>5630</v>
      </c>
      <c r="B6266" s="295">
        <v>8578220.2300000004</v>
      </c>
      <c r="D6266" s="296" t="s">
        <v>5630</v>
      </c>
      <c r="E6266" s="297">
        <v>8578220.2300000004</v>
      </c>
    </row>
    <row r="6267" spans="1:5" ht="14.4" x14ac:dyDescent="0.3">
      <c r="A6267" s="294" t="s">
        <v>5631</v>
      </c>
      <c r="B6267" s="295">
        <v>5522918.5999999996</v>
      </c>
      <c r="D6267" s="296" t="s">
        <v>11831</v>
      </c>
      <c r="E6267" s="297">
        <v>5522918.5999999996</v>
      </c>
    </row>
    <row r="6268" spans="1:5" ht="14.4" x14ac:dyDescent="0.3">
      <c r="A6268" s="294" t="s">
        <v>5632</v>
      </c>
      <c r="B6268" s="295">
        <v>12091322.51</v>
      </c>
      <c r="D6268" s="296" t="s">
        <v>11832</v>
      </c>
      <c r="E6268" s="297">
        <v>12091322.51</v>
      </c>
    </row>
    <row r="6269" spans="1:5" ht="14.4" x14ac:dyDescent="0.3">
      <c r="A6269" s="294" t="s">
        <v>5633</v>
      </c>
      <c r="B6269" s="295">
        <v>8055472.1399999997</v>
      </c>
      <c r="D6269" s="296" t="s">
        <v>11833</v>
      </c>
      <c r="E6269" s="297">
        <v>8055472.1399999997</v>
      </c>
    </row>
    <row r="6270" spans="1:5" ht="14.4" x14ac:dyDescent="0.3">
      <c r="A6270" s="294" t="s">
        <v>5634</v>
      </c>
      <c r="B6270" s="295">
        <v>365722.1</v>
      </c>
      <c r="D6270" s="296" t="s">
        <v>11834</v>
      </c>
      <c r="E6270" s="297">
        <v>365722.1</v>
      </c>
    </row>
    <row r="6271" spans="1:5" ht="14.4" x14ac:dyDescent="0.3">
      <c r="A6271" s="294" t="s">
        <v>5635</v>
      </c>
      <c r="B6271" s="295">
        <v>5074853.45</v>
      </c>
      <c r="D6271" s="296" t="s">
        <v>11835</v>
      </c>
      <c r="E6271" s="297">
        <v>5074853.45</v>
      </c>
    </row>
    <row r="6272" spans="1:5" ht="14.4" x14ac:dyDescent="0.3">
      <c r="A6272" s="294" t="s">
        <v>5636</v>
      </c>
      <c r="B6272" s="295">
        <v>2951408.35</v>
      </c>
      <c r="D6272" s="296" t="s">
        <v>11836</v>
      </c>
      <c r="E6272" s="297">
        <v>2951408.35</v>
      </c>
    </row>
    <row r="6273" spans="1:5" ht="14.4" x14ac:dyDescent="0.3">
      <c r="A6273" s="294" t="s">
        <v>5637</v>
      </c>
      <c r="B6273" s="295">
        <v>38306471.689999998</v>
      </c>
      <c r="D6273" s="296" t="s">
        <v>11837</v>
      </c>
      <c r="E6273" s="297">
        <v>38306471.689999998</v>
      </c>
    </row>
    <row r="6274" spans="1:5" ht="14.4" x14ac:dyDescent="0.3">
      <c r="A6274" s="294" t="s">
        <v>5638</v>
      </c>
      <c r="B6274" s="295">
        <v>714323.58</v>
      </c>
      <c r="D6274" s="296" t="s">
        <v>11838</v>
      </c>
      <c r="E6274" s="297">
        <v>714323.58</v>
      </c>
    </row>
    <row r="6275" spans="1:5" ht="14.4" x14ac:dyDescent="0.3">
      <c r="A6275" s="294" t="s">
        <v>5639</v>
      </c>
      <c r="B6275" s="295">
        <v>18107756.100000001</v>
      </c>
      <c r="D6275" s="296" t="s">
        <v>11839</v>
      </c>
      <c r="E6275" s="297">
        <v>18107756.100000001</v>
      </c>
    </row>
    <row r="6276" spans="1:5" ht="14.4" x14ac:dyDescent="0.3">
      <c r="A6276" s="294" t="s">
        <v>5641</v>
      </c>
      <c r="B6276" s="295">
        <v>8279505.2199999997</v>
      </c>
      <c r="D6276" s="296" t="s">
        <v>11841</v>
      </c>
      <c r="E6276" s="297">
        <v>8279505.2199999997</v>
      </c>
    </row>
    <row r="6277" spans="1:5" ht="14.4" x14ac:dyDescent="0.3">
      <c r="A6277" s="294" t="s">
        <v>5640</v>
      </c>
      <c r="B6277" s="295">
        <v>256517.68</v>
      </c>
      <c r="D6277" s="296" t="s">
        <v>11840</v>
      </c>
      <c r="E6277" s="297">
        <v>256517.68</v>
      </c>
    </row>
    <row r="6278" spans="1:5" ht="14.4" x14ac:dyDescent="0.3">
      <c r="A6278" s="294" t="s">
        <v>5642</v>
      </c>
      <c r="B6278" s="295">
        <v>2795559.47</v>
      </c>
      <c r="D6278" s="296" t="s">
        <v>11842</v>
      </c>
      <c r="E6278" s="297">
        <v>2795559.47</v>
      </c>
    </row>
    <row r="6279" spans="1:5" ht="14.4" x14ac:dyDescent="0.3">
      <c r="A6279" s="294" t="s">
        <v>5643</v>
      </c>
      <c r="B6279" s="295">
        <v>34679729.75</v>
      </c>
      <c r="D6279" s="296" t="s">
        <v>11843</v>
      </c>
      <c r="E6279" s="297">
        <v>34679729.75</v>
      </c>
    </row>
    <row r="6280" spans="1:5" ht="14.4" x14ac:dyDescent="0.3">
      <c r="A6280" s="294" t="s">
        <v>5644</v>
      </c>
      <c r="B6280" s="295">
        <v>127241239</v>
      </c>
      <c r="D6280" s="296" t="s">
        <v>11844</v>
      </c>
      <c r="E6280" s="297">
        <v>127241239</v>
      </c>
    </row>
    <row r="6281" spans="1:5" ht="14.4" x14ac:dyDescent="0.3">
      <c r="A6281" s="294" t="s">
        <v>5645</v>
      </c>
      <c r="B6281" s="295">
        <v>1951379.12</v>
      </c>
      <c r="D6281" s="296" t="s">
        <v>11845</v>
      </c>
      <c r="E6281" s="297">
        <v>1951379.12</v>
      </c>
    </row>
    <row r="6282" spans="1:5" ht="14.4" x14ac:dyDescent="0.3">
      <c r="A6282" s="294" t="s">
        <v>5646</v>
      </c>
      <c r="B6282" s="295">
        <v>737051.31</v>
      </c>
      <c r="D6282" s="296" t="s">
        <v>11846</v>
      </c>
      <c r="E6282" s="297">
        <v>737051.31</v>
      </c>
    </row>
    <row r="6283" spans="1:5" ht="14.4" x14ac:dyDescent="0.3">
      <c r="A6283" s="294" t="s">
        <v>5647</v>
      </c>
      <c r="B6283" s="295">
        <v>4032615.01</v>
      </c>
      <c r="D6283" s="296" t="s">
        <v>11847</v>
      </c>
      <c r="E6283" s="297">
        <v>4032615.01</v>
      </c>
    </row>
    <row r="6284" spans="1:5" ht="14.4" x14ac:dyDescent="0.3">
      <c r="A6284" s="294" t="s">
        <v>5648</v>
      </c>
      <c r="B6284" s="295">
        <v>5227460.33</v>
      </c>
      <c r="D6284" s="296" t="s">
        <v>11848</v>
      </c>
      <c r="E6284" s="297">
        <v>5227460.33</v>
      </c>
    </row>
    <row r="6285" spans="1:5" ht="14.4" x14ac:dyDescent="0.3">
      <c r="A6285" s="294" t="s">
        <v>5649</v>
      </c>
      <c r="B6285" s="295">
        <v>29488001.280000001</v>
      </c>
      <c r="D6285" s="296" t="s">
        <v>11849</v>
      </c>
      <c r="E6285" s="297">
        <v>29488001.280000001</v>
      </c>
    </row>
    <row r="6286" spans="1:5" ht="14.4" x14ac:dyDescent="0.3">
      <c r="A6286" s="294" t="s">
        <v>5651</v>
      </c>
      <c r="B6286" s="295">
        <v>10490620.25</v>
      </c>
      <c r="D6286" s="296" t="s">
        <v>11851</v>
      </c>
      <c r="E6286" s="297">
        <v>10490620.25</v>
      </c>
    </row>
    <row r="6287" spans="1:5" ht="14.4" x14ac:dyDescent="0.3">
      <c r="A6287" s="294" t="s">
        <v>5652</v>
      </c>
      <c r="B6287" s="295">
        <v>9698383.6199999992</v>
      </c>
      <c r="D6287" s="296" t="s">
        <v>11852</v>
      </c>
      <c r="E6287" s="297">
        <v>9698383.6199999992</v>
      </c>
    </row>
    <row r="6288" spans="1:5" ht="14.4" x14ac:dyDescent="0.3">
      <c r="A6288" s="294" t="s">
        <v>5803</v>
      </c>
      <c r="B6288" s="295">
        <v>712088.15</v>
      </c>
      <c r="D6288" s="296" t="s">
        <v>12003</v>
      </c>
      <c r="E6288" s="297">
        <v>712088.15</v>
      </c>
    </row>
    <row r="6289" spans="1:5" ht="14.4" x14ac:dyDescent="0.3">
      <c r="A6289" s="294" t="s">
        <v>5650</v>
      </c>
      <c r="B6289" s="295">
        <v>370152.1</v>
      </c>
      <c r="D6289" s="296" t="s">
        <v>11850</v>
      </c>
      <c r="E6289" s="297">
        <v>370152.1</v>
      </c>
    </row>
    <row r="6290" spans="1:5" ht="14.4" x14ac:dyDescent="0.3">
      <c r="A6290" s="294" t="s">
        <v>5653</v>
      </c>
      <c r="B6290" s="295">
        <v>8071706.3799999999</v>
      </c>
      <c r="D6290" s="296" t="s">
        <v>11853</v>
      </c>
      <c r="E6290" s="297">
        <v>8071706.3799999999</v>
      </c>
    </row>
    <row r="6291" spans="1:5" ht="14.4" x14ac:dyDescent="0.3">
      <c r="A6291" s="294" t="s">
        <v>5654</v>
      </c>
      <c r="B6291" s="295">
        <v>26237894.050000001</v>
      </c>
      <c r="D6291" s="296" t="s">
        <v>11854</v>
      </c>
      <c r="E6291" s="297">
        <v>26237894.050000001</v>
      </c>
    </row>
    <row r="6292" spans="1:5" ht="14.4" x14ac:dyDescent="0.3">
      <c r="A6292" s="294" t="s">
        <v>5655</v>
      </c>
      <c r="B6292" s="295">
        <v>104746984.69</v>
      </c>
      <c r="D6292" s="296" t="s">
        <v>11855</v>
      </c>
      <c r="E6292" s="297">
        <v>104746984.69</v>
      </c>
    </row>
    <row r="6293" spans="1:5" ht="14.4" x14ac:dyDescent="0.3">
      <c r="A6293" s="294" t="s">
        <v>5658</v>
      </c>
      <c r="B6293" s="295">
        <v>1772797.26</v>
      </c>
      <c r="D6293" s="296" t="s">
        <v>11858</v>
      </c>
      <c r="E6293" s="297">
        <v>1772797.26</v>
      </c>
    </row>
    <row r="6294" spans="1:5" ht="14.4" x14ac:dyDescent="0.3">
      <c r="A6294" s="294" t="s">
        <v>5659</v>
      </c>
      <c r="B6294" s="295">
        <v>1698119.57</v>
      </c>
      <c r="D6294" s="296" t="s">
        <v>11859</v>
      </c>
      <c r="E6294" s="297">
        <v>1698119.57</v>
      </c>
    </row>
    <row r="6295" spans="1:5" ht="14.4" x14ac:dyDescent="0.3">
      <c r="A6295" s="294" t="s">
        <v>5660</v>
      </c>
      <c r="B6295" s="295">
        <v>922122.42</v>
      </c>
      <c r="D6295" s="296" t="s">
        <v>11860</v>
      </c>
      <c r="E6295" s="297">
        <v>922122.42</v>
      </c>
    </row>
    <row r="6296" spans="1:5" ht="14.4" x14ac:dyDescent="0.3">
      <c r="A6296" s="294" t="s">
        <v>5661</v>
      </c>
      <c r="B6296" s="295">
        <v>685097.1</v>
      </c>
      <c r="D6296" s="296" t="s">
        <v>11861</v>
      </c>
      <c r="E6296" s="297">
        <v>685097.1</v>
      </c>
    </row>
    <row r="6297" spans="1:5" ht="14.4" x14ac:dyDescent="0.3">
      <c r="A6297" s="294" t="s">
        <v>5662</v>
      </c>
      <c r="B6297" s="295">
        <v>1237066.42</v>
      </c>
      <c r="D6297" s="296" t="s">
        <v>11862</v>
      </c>
      <c r="E6297" s="297">
        <v>1237066.42</v>
      </c>
    </row>
    <row r="6298" spans="1:5" ht="14.4" x14ac:dyDescent="0.3">
      <c r="A6298" s="294" t="s">
        <v>5663</v>
      </c>
      <c r="B6298" s="295">
        <v>363663.85</v>
      </c>
      <c r="D6298" s="296" t="s">
        <v>11863</v>
      </c>
      <c r="E6298" s="297">
        <v>363663.85</v>
      </c>
    </row>
    <row r="6299" spans="1:5" ht="14.4" x14ac:dyDescent="0.3">
      <c r="A6299" s="294" t="s">
        <v>5664</v>
      </c>
      <c r="B6299" s="295">
        <v>500026</v>
      </c>
      <c r="D6299" s="296" t="s">
        <v>11864</v>
      </c>
      <c r="E6299" s="297">
        <v>500026</v>
      </c>
    </row>
    <row r="6300" spans="1:5" ht="14.4" x14ac:dyDescent="0.3">
      <c r="A6300" s="294" t="s">
        <v>5665</v>
      </c>
      <c r="B6300" s="295">
        <v>814976.25</v>
      </c>
      <c r="D6300" s="296" t="s">
        <v>11865</v>
      </c>
      <c r="E6300" s="297">
        <v>814976.25</v>
      </c>
    </row>
    <row r="6301" spans="1:5" ht="14.4" x14ac:dyDescent="0.3">
      <c r="A6301" s="294" t="s">
        <v>5666</v>
      </c>
      <c r="B6301" s="295">
        <v>1259788.9099999999</v>
      </c>
      <c r="D6301" s="296" t="s">
        <v>11866</v>
      </c>
      <c r="E6301" s="297">
        <v>1259788.9099999999</v>
      </c>
    </row>
    <row r="6302" spans="1:5" ht="14.4" x14ac:dyDescent="0.3">
      <c r="A6302" s="294" t="s">
        <v>5667</v>
      </c>
      <c r="B6302" s="295">
        <v>256512.43</v>
      </c>
      <c r="D6302" s="296" t="s">
        <v>11867</v>
      </c>
      <c r="E6302" s="297">
        <v>256512.43</v>
      </c>
    </row>
    <row r="6303" spans="1:5" ht="14.4" x14ac:dyDescent="0.3">
      <c r="A6303" s="294" t="s">
        <v>5668</v>
      </c>
      <c r="B6303" s="295">
        <v>1279275.6399999999</v>
      </c>
      <c r="D6303" s="296" t="s">
        <v>11868</v>
      </c>
      <c r="E6303" s="297">
        <v>1279275.6399999999</v>
      </c>
    </row>
    <row r="6304" spans="1:5" ht="14.4" x14ac:dyDescent="0.3">
      <c r="A6304" s="294" t="s">
        <v>5669</v>
      </c>
      <c r="B6304" s="295">
        <v>237037.2</v>
      </c>
      <c r="D6304" s="296" t="s">
        <v>11869</v>
      </c>
      <c r="E6304" s="297">
        <v>237037.2</v>
      </c>
    </row>
    <row r="6305" spans="1:5" ht="14.4" x14ac:dyDescent="0.3">
      <c r="A6305" s="294" t="s">
        <v>5670</v>
      </c>
      <c r="B6305" s="295">
        <v>19620793.670000002</v>
      </c>
      <c r="D6305" s="296" t="s">
        <v>11870</v>
      </c>
      <c r="E6305" s="297">
        <v>19620793.670000002</v>
      </c>
    </row>
    <row r="6306" spans="1:5" ht="14.4" x14ac:dyDescent="0.3">
      <c r="A6306" s="294" t="s">
        <v>5671</v>
      </c>
      <c r="B6306" s="295">
        <v>1701365.81</v>
      </c>
      <c r="D6306" s="296" t="s">
        <v>11871</v>
      </c>
      <c r="E6306" s="297">
        <v>1701365.81</v>
      </c>
    </row>
    <row r="6307" spans="1:5" ht="14.4" x14ac:dyDescent="0.3">
      <c r="A6307" s="294" t="s">
        <v>5672</v>
      </c>
      <c r="B6307" s="295">
        <v>148917276.46000001</v>
      </c>
      <c r="D6307" s="296" t="s">
        <v>11872</v>
      </c>
      <c r="E6307" s="297">
        <v>148917276.46000001</v>
      </c>
    </row>
    <row r="6308" spans="1:5" ht="14.4" x14ac:dyDescent="0.3">
      <c r="A6308" s="294" t="s">
        <v>5673</v>
      </c>
      <c r="B6308" s="295">
        <v>2107222.75</v>
      </c>
      <c r="D6308" s="296" t="s">
        <v>11873</v>
      </c>
      <c r="E6308" s="297">
        <v>2107222.75</v>
      </c>
    </row>
    <row r="6309" spans="1:5" ht="14.4" x14ac:dyDescent="0.3">
      <c r="A6309" s="294" t="s">
        <v>5674</v>
      </c>
      <c r="B6309" s="295">
        <v>1467593</v>
      </c>
      <c r="D6309" s="296" t="s">
        <v>11874</v>
      </c>
      <c r="E6309" s="297">
        <v>1467593</v>
      </c>
    </row>
    <row r="6310" spans="1:5" ht="14.4" x14ac:dyDescent="0.3">
      <c r="A6310" s="294" t="s">
        <v>5675</v>
      </c>
      <c r="B6310" s="295">
        <v>1568245.67</v>
      </c>
      <c r="D6310" s="296" t="s">
        <v>11875</v>
      </c>
      <c r="E6310" s="297">
        <v>1568245.67</v>
      </c>
    </row>
    <row r="6311" spans="1:5" ht="14.4" x14ac:dyDescent="0.3">
      <c r="A6311" s="294" t="s">
        <v>5676</v>
      </c>
      <c r="B6311" s="295">
        <v>207814.97</v>
      </c>
      <c r="D6311" s="296" t="s">
        <v>11876</v>
      </c>
      <c r="E6311" s="297">
        <v>207814.97</v>
      </c>
    </row>
    <row r="6312" spans="1:5" ht="14.4" x14ac:dyDescent="0.3">
      <c r="A6312" s="294" t="s">
        <v>5677</v>
      </c>
      <c r="B6312" s="295">
        <v>1279275.6399999999</v>
      </c>
      <c r="D6312" s="296" t="s">
        <v>11877</v>
      </c>
      <c r="E6312" s="297">
        <v>1279275.6399999999</v>
      </c>
    </row>
    <row r="6313" spans="1:5" ht="14.4" x14ac:dyDescent="0.3">
      <c r="A6313" s="294" t="s">
        <v>5678</v>
      </c>
      <c r="B6313" s="295">
        <v>20286397.41</v>
      </c>
      <c r="D6313" s="296" t="s">
        <v>11878</v>
      </c>
      <c r="E6313" s="297">
        <v>20286397.41</v>
      </c>
    </row>
    <row r="6314" spans="1:5" ht="14.4" x14ac:dyDescent="0.3">
      <c r="A6314" s="294" t="s">
        <v>5679</v>
      </c>
      <c r="B6314" s="295">
        <v>399374.32</v>
      </c>
      <c r="D6314" s="296" t="s">
        <v>11879</v>
      </c>
      <c r="E6314" s="297">
        <v>399374.32</v>
      </c>
    </row>
    <row r="6315" spans="1:5" ht="14.4" x14ac:dyDescent="0.3">
      <c r="A6315" s="294" t="s">
        <v>5680</v>
      </c>
      <c r="B6315" s="295">
        <v>69745828.319999993</v>
      </c>
      <c r="D6315" s="296" t="s">
        <v>11880</v>
      </c>
      <c r="E6315" s="297">
        <v>69745828.319999993</v>
      </c>
    </row>
    <row r="6316" spans="1:5" ht="14.4" x14ac:dyDescent="0.3">
      <c r="A6316" s="294" t="s">
        <v>5681</v>
      </c>
      <c r="B6316" s="295">
        <v>1246807.17</v>
      </c>
      <c r="D6316" s="296" t="s">
        <v>11881</v>
      </c>
      <c r="E6316" s="297">
        <v>1246807.17</v>
      </c>
    </row>
    <row r="6317" spans="1:5" ht="14.4" x14ac:dyDescent="0.3">
      <c r="A6317" s="294" t="s">
        <v>5682</v>
      </c>
      <c r="B6317" s="295">
        <v>237031.95</v>
      </c>
      <c r="D6317" s="296" t="s">
        <v>11882</v>
      </c>
      <c r="E6317" s="297">
        <v>237031.95</v>
      </c>
    </row>
    <row r="6318" spans="1:5" ht="14.4" x14ac:dyDescent="0.3">
      <c r="A6318" s="294" t="s">
        <v>5683</v>
      </c>
      <c r="B6318" s="295">
        <v>941602.9</v>
      </c>
      <c r="D6318" s="296" t="s">
        <v>11883</v>
      </c>
      <c r="E6318" s="297">
        <v>941602.9</v>
      </c>
    </row>
    <row r="6319" spans="1:5" ht="14.4" x14ac:dyDescent="0.3">
      <c r="A6319" s="294" t="s">
        <v>5684</v>
      </c>
      <c r="B6319" s="295">
        <v>2629965.6</v>
      </c>
      <c r="D6319" s="296" t="s">
        <v>11884</v>
      </c>
      <c r="E6319" s="297">
        <v>2629965.6</v>
      </c>
    </row>
    <row r="6320" spans="1:5" ht="14.4" x14ac:dyDescent="0.3">
      <c r="A6320" s="294" t="s">
        <v>5685</v>
      </c>
      <c r="B6320" s="295">
        <v>2818282.95</v>
      </c>
      <c r="D6320" s="296" t="s">
        <v>11885</v>
      </c>
      <c r="E6320" s="297">
        <v>2818282.95</v>
      </c>
    </row>
    <row r="6321" spans="1:5" ht="14.4" x14ac:dyDescent="0.3">
      <c r="A6321" s="294" t="s">
        <v>5686</v>
      </c>
      <c r="B6321" s="295">
        <v>13396556</v>
      </c>
      <c r="D6321" s="296" t="s">
        <v>11886</v>
      </c>
      <c r="E6321" s="297">
        <v>13396556</v>
      </c>
    </row>
    <row r="6322" spans="1:5" ht="14.4" x14ac:dyDescent="0.3">
      <c r="A6322" s="294" t="s">
        <v>5687</v>
      </c>
      <c r="B6322" s="295">
        <v>168847.75</v>
      </c>
      <c r="D6322" s="296" t="s">
        <v>11887</v>
      </c>
      <c r="E6322" s="297">
        <v>168847.75</v>
      </c>
    </row>
    <row r="6323" spans="1:5" ht="14.4" x14ac:dyDescent="0.3">
      <c r="A6323" s="294" t="s">
        <v>5688</v>
      </c>
      <c r="B6323" s="295">
        <v>12753680</v>
      </c>
      <c r="D6323" s="296" t="s">
        <v>11888</v>
      </c>
      <c r="E6323" s="297">
        <v>12753680</v>
      </c>
    </row>
    <row r="6324" spans="1:5" ht="14.4" x14ac:dyDescent="0.3">
      <c r="A6324" s="294" t="s">
        <v>5689</v>
      </c>
      <c r="B6324" s="295">
        <v>199263097.93000001</v>
      </c>
      <c r="D6324" s="296" t="s">
        <v>11889</v>
      </c>
      <c r="E6324" s="297">
        <v>199263097.93000001</v>
      </c>
    </row>
    <row r="6325" spans="1:5" ht="14.4" x14ac:dyDescent="0.3">
      <c r="A6325" s="294" t="s">
        <v>5690</v>
      </c>
      <c r="B6325" s="295">
        <v>133132.03</v>
      </c>
      <c r="D6325" s="296" t="s">
        <v>11890</v>
      </c>
      <c r="E6325" s="297">
        <v>133132.03</v>
      </c>
    </row>
    <row r="6326" spans="1:5" ht="14.4" x14ac:dyDescent="0.3">
      <c r="A6326" s="294" t="s">
        <v>5691</v>
      </c>
      <c r="B6326" s="295">
        <v>1191610.96</v>
      </c>
      <c r="D6326" s="296" t="s">
        <v>11891</v>
      </c>
      <c r="E6326" s="297">
        <v>1191610.96</v>
      </c>
    </row>
    <row r="6327" spans="1:5" ht="14.4" x14ac:dyDescent="0.3">
      <c r="A6327" s="294" t="s">
        <v>5692</v>
      </c>
      <c r="B6327" s="295">
        <v>753285.55</v>
      </c>
      <c r="D6327" s="296" t="s">
        <v>11892</v>
      </c>
      <c r="E6327" s="297">
        <v>753285.55</v>
      </c>
    </row>
    <row r="6328" spans="1:5" ht="14.4" x14ac:dyDescent="0.3">
      <c r="A6328" s="294" t="s">
        <v>5693</v>
      </c>
      <c r="B6328" s="295">
        <v>2681919.7999999998</v>
      </c>
      <c r="D6328" s="296" t="s">
        <v>11893</v>
      </c>
      <c r="E6328" s="297">
        <v>2681919.7999999998</v>
      </c>
    </row>
    <row r="6329" spans="1:5" ht="14.4" x14ac:dyDescent="0.3">
      <c r="A6329" s="294" t="s">
        <v>5694</v>
      </c>
      <c r="B6329" s="295">
        <v>2665685.5699999998</v>
      </c>
      <c r="D6329" s="296" t="s">
        <v>11894</v>
      </c>
      <c r="E6329" s="297">
        <v>2665685.5699999998</v>
      </c>
    </row>
    <row r="6330" spans="1:5" ht="14.4" x14ac:dyDescent="0.3">
      <c r="A6330" s="294" t="s">
        <v>5695</v>
      </c>
      <c r="B6330" s="295">
        <v>113651.55</v>
      </c>
      <c r="D6330" s="296" t="s">
        <v>11895</v>
      </c>
      <c r="E6330" s="297">
        <v>113651.55</v>
      </c>
    </row>
    <row r="6331" spans="1:5" ht="14.4" x14ac:dyDescent="0.3">
      <c r="A6331" s="294" t="s">
        <v>5696</v>
      </c>
      <c r="B6331" s="295">
        <v>399374.32</v>
      </c>
      <c r="D6331" s="296" t="s">
        <v>11896</v>
      </c>
      <c r="E6331" s="297">
        <v>399374.32</v>
      </c>
    </row>
    <row r="6332" spans="1:5" ht="14.4" x14ac:dyDescent="0.3">
      <c r="A6332" s="294" t="s">
        <v>5697</v>
      </c>
      <c r="B6332" s="295">
        <v>1087711.04</v>
      </c>
      <c r="D6332" s="296" t="s">
        <v>11897</v>
      </c>
      <c r="E6332" s="297">
        <v>1087711.04</v>
      </c>
    </row>
    <row r="6333" spans="1:5" ht="14.4" x14ac:dyDescent="0.3">
      <c r="A6333" s="294" t="s">
        <v>5698</v>
      </c>
      <c r="B6333" s="295">
        <v>928615.91</v>
      </c>
      <c r="D6333" s="296" t="s">
        <v>11898</v>
      </c>
      <c r="E6333" s="297">
        <v>928615.91</v>
      </c>
    </row>
    <row r="6334" spans="1:5" ht="14.4" x14ac:dyDescent="0.3">
      <c r="A6334" s="294" t="s">
        <v>5699</v>
      </c>
      <c r="B6334" s="295">
        <v>701336.59</v>
      </c>
      <c r="D6334" s="296" t="s">
        <v>11899</v>
      </c>
      <c r="E6334" s="297">
        <v>701336.59</v>
      </c>
    </row>
    <row r="6335" spans="1:5" ht="14.4" x14ac:dyDescent="0.3">
      <c r="A6335" s="294" t="s">
        <v>5700</v>
      </c>
      <c r="B6335" s="295">
        <v>15494031.369999999</v>
      </c>
      <c r="D6335" s="296" t="s">
        <v>11900</v>
      </c>
      <c r="E6335" s="297">
        <v>15494031.369999999</v>
      </c>
    </row>
    <row r="6336" spans="1:5" ht="14.4" x14ac:dyDescent="0.3">
      <c r="A6336" s="294" t="s">
        <v>5703</v>
      </c>
      <c r="B6336" s="295">
        <v>7071671.9000000004</v>
      </c>
      <c r="D6336" s="296" t="s">
        <v>11903</v>
      </c>
      <c r="E6336" s="297">
        <v>7071671.9000000004</v>
      </c>
    </row>
    <row r="6337" spans="1:5" ht="14.4" x14ac:dyDescent="0.3">
      <c r="A6337" s="294" t="s">
        <v>5704</v>
      </c>
      <c r="B6337" s="295">
        <v>5659287</v>
      </c>
      <c r="D6337" s="296" t="s">
        <v>11904</v>
      </c>
      <c r="E6337" s="297">
        <v>5659287</v>
      </c>
    </row>
    <row r="6338" spans="1:5" ht="14.4" x14ac:dyDescent="0.3">
      <c r="A6338" s="294" t="s">
        <v>5701</v>
      </c>
      <c r="B6338" s="295">
        <v>1704613.06</v>
      </c>
      <c r="D6338" s="296" t="s">
        <v>11901</v>
      </c>
      <c r="E6338" s="297">
        <v>1704613.06</v>
      </c>
    </row>
    <row r="6339" spans="1:5" ht="14.4" x14ac:dyDescent="0.3">
      <c r="A6339" s="294" t="s">
        <v>5702</v>
      </c>
      <c r="B6339" s="295">
        <v>162354.26</v>
      </c>
      <c r="D6339" s="296" t="s">
        <v>11902</v>
      </c>
      <c r="E6339" s="297">
        <v>162354.26</v>
      </c>
    </row>
    <row r="6340" spans="1:5" ht="14.4" x14ac:dyDescent="0.3">
      <c r="A6340" s="294" t="s">
        <v>5705</v>
      </c>
      <c r="B6340" s="295">
        <v>48274337.210000001</v>
      </c>
      <c r="D6340" s="296" t="s">
        <v>11905</v>
      </c>
      <c r="E6340" s="297">
        <v>48274337.210000001</v>
      </c>
    </row>
    <row r="6341" spans="1:5" ht="14.4" x14ac:dyDescent="0.3">
      <c r="A6341" s="294" t="s">
        <v>5706</v>
      </c>
      <c r="B6341" s="295">
        <v>84434.57</v>
      </c>
      <c r="D6341" s="296" t="s">
        <v>11906</v>
      </c>
      <c r="E6341" s="297">
        <v>84434.57</v>
      </c>
    </row>
    <row r="6342" spans="1:5" ht="14.4" x14ac:dyDescent="0.3">
      <c r="A6342" s="294" t="s">
        <v>5707</v>
      </c>
      <c r="B6342" s="295">
        <v>14110867.699999999</v>
      </c>
      <c r="D6342" s="296" t="s">
        <v>11907</v>
      </c>
      <c r="E6342" s="297">
        <v>14110867.699999999</v>
      </c>
    </row>
    <row r="6343" spans="1:5" ht="14.4" x14ac:dyDescent="0.3">
      <c r="A6343" s="294" t="s">
        <v>5708</v>
      </c>
      <c r="B6343" s="295">
        <v>337683.62</v>
      </c>
      <c r="D6343" s="296" t="s">
        <v>11908</v>
      </c>
      <c r="E6343" s="297">
        <v>337683.62</v>
      </c>
    </row>
    <row r="6344" spans="1:5" ht="14.4" x14ac:dyDescent="0.3">
      <c r="A6344" s="294" t="s">
        <v>5709</v>
      </c>
      <c r="B6344" s="295">
        <v>22351404.309999999</v>
      </c>
      <c r="D6344" s="296" t="s">
        <v>11909</v>
      </c>
      <c r="E6344" s="297">
        <v>22351404.309999999</v>
      </c>
    </row>
    <row r="6345" spans="1:5" ht="14.4" x14ac:dyDescent="0.3">
      <c r="A6345" s="294" t="s">
        <v>5710</v>
      </c>
      <c r="B6345" s="295">
        <v>146120.01999999999</v>
      </c>
      <c r="D6345" s="296" t="s">
        <v>11910</v>
      </c>
      <c r="E6345" s="297">
        <v>146120.01999999999</v>
      </c>
    </row>
    <row r="6346" spans="1:5" ht="14.4" x14ac:dyDescent="0.3">
      <c r="A6346" s="294" t="s">
        <v>5711</v>
      </c>
      <c r="B6346" s="295">
        <v>9350970.1300000008</v>
      </c>
      <c r="D6346" s="296" t="s">
        <v>11911</v>
      </c>
      <c r="E6346" s="297">
        <v>9350970.1300000008</v>
      </c>
    </row>
    <row r="6347" spans="1:5" ht="14.4" x14ac:dyDescent="0.3">
      <c r="A6347" s="294" t="s">
        <v>5712</v>
      </c>
      <c r="B6347" s="295">
        <v>20562379.449999999</v>
      </c>
      <c r="D6347" s="296" t="s">
        <v>11912</v>
      </c>
      <c r="E6347" s="297">
        <v>20562379.449999999</v>
      </c>
    </row>
    <row r="6348" spans="1:5" ht="14.4" x14ac:dyDescent="0.3">
      <c r="A6348" s="294" t="s">
        <v>5713</v>
      </c>
      <c r="B6348" s="295">
        <v>1789031.5</v>
      </c>
      <c r="D6348" s="296" t="s">
        <v>11913</v>
      </c>
      <c r="E6348" s="297">
        <v>1789031.5</v>
      </c>
    </row>
    <row r="6349" spans="1:5" ht="14.4" x14ac:dyDescent="0.3">
      <c r="A6349" s="294" t="s">
        <v>5714</v>
      </c>
      <c r="B6349" s="295">
        <v>32449133.23</v>
      </c>
      <c r="D6349" s="296" t="s">
        <v>11914</v>
      </c>
      <c r="E6349" s="297">
        <v>32449133.23</v>
      </c>
    </row>
    <row r="6350" spans="1:5" ht="14.4" x14ac:dyDescent="0.3">
      <c r="A6350" s="294" t="s">
        <v>5719</v>
      </c>
      <c r="B6350" s="295">
        <v>5224208.83</v>
      </c>
      <c r="D6350" s="296" t="s">
        <v>11919</v>
      </c>
      <c r="E6350" s="297">
        <v>5224208.83</v>
      </c>
    </row>
    <row r="6351" spans="1:5" ht="14.4" x14ac:dyDescent="0.3">
      <c r="A6351" s="294" t="s">
        <v>5715</v>
      </c>
      <c r="B6351" s="295">
        <v>321454.63</v>
      </c>
      <c r="D6351" s="296" t="s">
        <v>11915</v>
      </c>
      <c r="E6351" s="297">
        <v>321454.63</v>
      </c>
    </row>
    <row r="6352" spans="1:5" ht="14.4" x14ac:dyDescent="0.3">
      <c r="A6352" s="294" t="s">
        <v>5716</v>
      </c>
      <c r="B6352" s="295">
        <v>366905.85</v>
      </c>
      <c r="D6352" s="296" t="s">
        <v>11916</v>
      </c>
      <c r="E6352" s="297">
        <v>366905.85</v>
      </c>
    </row>
    <row r="6353" spans="1:5" ht="14.4" x14ac:dyDescent="0.3">
      <c r="A6353" s="294" t="s">
        <v>5717</v>
      </c>
      <c r="B6353" s="295">
        <v>152613.51</v>
      </c>
      <c r="D6353" s="296" t="s">
        <v>11917</v>
      </c>
      <c r="E6353" s="297">
        <v>152613.51</v>
      </c>
    </row>
    <row r="6354" spans="1:5" ht="14.4" x14ac:dyDescent="0.3">
      <c r="A6354" s="294" t="s">
        <v>5718</v>
      </c>
      <c r="B6354" s="295">
        <v>480545.51</v>
      </c>
      <c r="D6354" s="296" t="s">
        <v>11918</v>
      </c>
      <c r="E6354" s="297">
        <v>480545.51</v>
      </c>
    </row>
    <row r="6355" spans="1:5" ht="14.4" x14ac:dyDescent="0.3">
      <c r="A6355" s="294" t="s">
        <v>5720</v>
      </c>
      <c r="B6355" s="295">
        <v>7802217.8399999999</v>
      </c>
      <c r="D6355" s="296" t="s">
        <v>11920</v>
      </c>
      <c r="E6355" s="297">
        <v>7802217.8399999999</v>
      </c>
    </row>
    <row r="6356" spans="1:5" ht="14.4" x14ac:dyDescent="0.3">
      <c r="A6356" s="294" t="s">
        <v>5721</v>
      </c>
      <c r="B6356" s="295">
        <v>6505.38</v>
      </c>
      <c r="D6356" s="296" t="s">
        <v>11921</v>
      </c>
      <c r="E6356" s="297">
        <v>6505.38</v>
      </c>
    </row>
    <row r="6357" spans="1:5" ht="14.4" x14ac:dyDescent="0.3">
      <c r="A6357" s="294" t="s">
        <v>5722</v>
      </c>
      <c r="B6357" s="295">
        <v>65765175.159999996</v>
      </c>
      <c r="D6357" s="296" t="s">
        <v>11922</v>
      </c>
      <c r="E6357" s="297">
        <v>65765175.159999996</v>
      </c>
    </row>
    <row r="6358" spans="1:5" ht="14.4" x14ac:dyDescent="0.3">
      <c r="A6358" s="294" t="s">
        <v>5723</v>
      </c>
      <c r="B6358" s="295">
        <v>594190.42000000004</v>
      </c>
      <c r="D6358" s="296" t="s">
        <v>11923</v>
      </c>
      <c r="E6358" s="297">
        <v>594190.42000000004</v>
      </c>
    </row>
    <row r="6359" spans="1:5" ht="14.4" x14ac:dyDescent="0.3">
      <c r="A6359" s="294" t="s">
        <v>5724</v>
      </c>
      <c r="B6359" s="295">
        <v>162354.26</v>
      </c>
      <c r="D6359" s="296" t="s">
        <v>11924</v>
      </c>
      <c r="E6359" s="297">
        <v>162354.26</v>
      </c>
    </row>
    <row r="6360" spans="1:5" ht="14.4" x14ac:dyDescent="0.3">
      <c r="A6360" s="294" t="s">
        <v>5725</v>
      </c>
      <c r="B6360" s="295">
        <v>3578050.11</v>
      </c>
      <c r="D6360" s="296" t="s">
        <v>11925</v>
      </c>
      <c r="E6360" s="297">
        <v>3578050.11</v>
      </c>
    </row>
    <row r="6361" spans="1:5" ht="14.4" x14ac:dyDescent="0.3">
      <c r="A6361" s="294" t="s">
        <v>5726</v>
      </c>
      <c r="B6361" s="295">
        <v>18997392.91</v>
      </c>
      <c r="D6361" s="296" t="s">
        <v>11926</v>
      </c>
      <c r="E6361" s="297">
        <v>18997392.91</v>
      </c>
    </row>
    <row r="6362" spans="1:5" ht="14.4" x14ac:dyDescent="0.3">
      <c r="A6362" s="294" t="s">
        <v>5727</v>
      </c>
      <c r="B6362" s="295">
        <v>64948.83</v>
      </c>
      <c r="D6362" s="296" t="s">
        <v>11927</v>
      </c>
      <c r="E6362" s="297">
        <v>64948.83</v>
      </c>
    </row>
    <row r="6363" spans="1:5" ht="14.4" x14ac:dyDescent="0.3">
      <c r="A6363" s="294" t="s">
        <v>5728</v>
      </c>
      <c r="B6363" s="295">
        <v>743540.56</v>
      </c>
      <c r="D6363" s="296" t="s">
        <v>11928</v>
      </c>
      <c r="E6363" s="297">
        <v>743540.56</v>
      </c>
    </row>
    <row r="6364" spans="1:5" ht="14.4" x14ac:dyDescent="0.3">
      <c r="A6364" s="294" t="s">
        <v>5729</v>
      </c>
      <c r="B6364" s="295">
        <v>32163415.699999999</v>
      </c>
      <c r="D6364" s="296" t="s">
        <v>11929</v>
      </c>
      <c r="E6364" s="297">
        <v>32163415.699999999</v>
      </c>
    </row>
    <row r="6365" spans="1:5" ht="14.4" x14ac:dyDescent="0.3">
      <c r="A6365" s="294" t="s">
        <v>5730</v>
      </c>
      <c r="B6365" s="295">
        <v>694837.85</v>
      </c>
      <c r="D6365" s="296" t="s">
        <v>11930</v>
      </c>
      <c r="E6365" s="297">
        <v>694837.85</v>
      </c>
    </row>
    <row r="6366" spans="1:5" ht="14.4" x14ac:dyDescent="0.3">
      <c r="A6366" s="294" t="s">
        <v>5731</v>
      </c>
      <c r="B6366" s="295">
        <v>15666114.49</v>
      </c>
      <c r="D6366" s="296" t="s">
        <v>11931</v>
      </c>
      <c r="E6366" s="297">
        <v>15666114.49</v>
      </c>
    </row>
    <row r="6367" spans="1:5" ht="14.4" x14ac:dyDescent="0.3">
      <c r="A6367" s="294" t="s">
        <v>5732</v>
      </c>
      <c r="B6367" s="295">
        <v>360412.35</v>
      </c>
      <c r="D6367" s="296" t="s">
        <v>11932</v>
      </c>
      <c r="E6367" s="297">
        <v>360412.35</v>
      </c>
    </row>
    <row r="6368" spans="1:5" ht="14.4" x14ac:dyDescent="0.3">
      <c r="A6368" s="294" t="s">
        <v>5733</v>
      </c>
      <c r="B6368" s="295">
        <v>178588.49</v>
      </c>
      <c r="D6368" s="296" t="s">
        <v>11933</v>
      </c>
      <c r="E6368" s="297">
        <v>178588.49</v>
      </c>
    </row>
    <row r="6369" spans="1:5" ht="14.4" x14ac:dyDescent="0.3">
      <c r="A6369" s="294" t="s">
        <v>5734</v>
      </c>
      <c r="B6369" s="295">
        <v>10510095.49</v>
      </c>
      <c r="D6369" s="296" t="s">
        <v>11934</v>
      </c>
      <c r="E6369" s="297">
        <v>10510095.49</v>
      </c>
    </row>
    <row r="6370" spans="1:5" ht="14.4" x14ac:dyDescent="0.3">
      <c r="A6370" s="294" t="s">
        <v>5735</v>
      </c>
      <c r="B6370" s="295">
        <v>5626823.7699999996</v>
      </c>
      <c r="D6370" s="296" t="s">
        <v>11935</v>
      </c>
      <c r="E6370" s="297">
        <v>5626823.7699999996</v>
      </c>
    </row>
    <row r="6371" spans="1:5" ht="14.4" x14ac:dyDescent="0.3">
      <c r="A6371" s="294" t="s">
        <v>5736</v>
      </c>
      <c r="B6371" s="295">
        <v>9175640.7699999996</v>
      </c>
      <c r="D6371" s="296" t="s">
        <v>11936</v>
      </c>
      <c r="E6371" s="297">
        <v>9175640.7699999996</v>
      </c>
    </row>
    <row r="6372" spans="1:5" ht="14.4" x14ac:dyDescent="0.3">
      <c r="A6372" s="294" t="s">
        <v>5737</v>
      </c>
      <c r="B6372" s="295">
        <v>224049.21</v>
      </c>
      <c r="D6372" s="296" t="s">
        <v>11937</v>
      </c>
      <c r="E6372" s="297">
        <v>224049.21</v>
      </c>
    </row>
    <row r="6373" spans="1:5" ht="14.4" x14ac:dyDescent="0.3">
      <c r="A6373" s="294" t="s">
        <v>5738</v>
      </c>
      <c r="B6373" s="295">
        <v>13065376.76</v>
      </c>
      <c r="D6373" s="296" t="s">
        <v>11938</v>
      </c>
      <c r="E6373" s="297">
        <v>13065376.76</v>
      </c>
    </row>
    <row r="6374" spans="1:5" ht="14.4" x14ac:dyDescent="0.3">
      <c r="A6374" s="294" t="s">
        <v>5739</v>
      </c>
      <c r="B6374" s="295">
        <v>319133950.01999998</v>
      </c>
      <c r="D6374" s="296" t="s">
        <v>11939</v>
      </c>
      <c r="E6374" s="297">
        <v>319133950.01999998</v>
      </c>
    </row>
    <row r="6375" spans="1:5" ht="14.4" x14ac:dyDescent="0.3">
      <c r="A6375" s="294" t="s">
        <v>5740</v>
      </c>
      <c r="B6375" s="295">
        <v>4613801.3099999996</v>
      </c>
      <c r="D6375" s="296" t="s">
        <v>11940</v>
      </c>
      <c r="E6375" s="297">
        <v>4613801.3099999996</v>
      </c>
    </row>
    <row r="6376" spans="1:5" ht="14.4" x14ac:dyDescent="0.3">
      <c r="A6376" s="294" t="s">
        <v>5741</v>
      </c>
      <c r="B6376" s="295">
        <v>467562.77</v>
      </c>
      <c r="D6376" s="296" t="s">
        <v>11941</v>
      </c>
      <c r="E6376" s="297">
        <v>467562.77</v>
      </c>
    </row>
    <row r="6377" spans="1:5" ht="14.4" x14ac:dyDescent="0.3">
      <c r="A6377" s="294" t="s">
        <v>5742</v>
      </c>
      <c r="B6377" s="295">
        <v>87676.57</v>
      </c>
      <c r="D6377" s="296" t="s">
        <v>11942</v>
      </c>
      <c r="E6377" s="297">
        <v>87676.57</v>
      </c>
    </row>
    <row r="6378" spans="1:5" ht="14.4" x14ac:dyDescent="0.3">
      <c r="A6378" s="294" t="s">
        <v>5743</v>
      </c>
      <c r="B6378" s="295">
        <v>363663.85</v>
      </c>
      <c r="D6378" s="296" t="s">
        <v>11943</v>
      </c>
      <c r="E6378" s="297">
        <v>363663.85</v>
      </c>
    </row>
    <row r="6379" spans="1:5" ht="14.4" x14ac:dyDescent="0.3">
      <c r="A6379" s="294" t="s">
        <v>5744</v>
      </c>
      <c r="B6379" s="295">
        <v>3126738.71</v>
      </c>
      <c r="D6379" s="296" t="s">
        <v>11944</v>
      </c>
      <c r="E6379" s="297">
        <v>3126738.71</v>
      </c>
    </row>
    <row r="6380" spans="1:5" ht="14.4" x14ac:dyDescent="0.3">
      <c r="A6380" s="294" t="s">
        <v>5745</v>
      </c>
      <c r="B6380" s="295">
        <v>487039.01</v>
      </c>
      <c r="D6380" s="296" t="s">
        <v>11945</v>
      </c>
      <c r="E6380" s="297">
        <v>487039.01</v>
      </c>
    </row>
    <row r="6381" spans="1:5" ht="14.4" x14ac:dyDescent="0.3">
      <c r="A6381" s="294" t="s">
        <v>5746</v>
      </c>
      <c r="B6381" s="295">
        <v>431848.05</v>
      </c>
      <c r="D6381" s="296" t="s">
        <v>11946</v>
      </c>
      <c r="E6381" s="297">
        <v>431848.05</v>
      </c>
    </row>
    <row r="6382" spans="1:5" ht="14.4" x14ac:dyDescent="0.3">
      <c r="A6382" s="294" t="s">
        <v>5747</v>
      </c>
      <c r="B6382" s="295">
        <v>1474086.49</v>
      </c>
      <c r="D6382" s="296" t="s">
        <v>11947</v>
      </c>
      <c r="E6382" s="297">
        <v>1474086.49</v>
      </c>
    </row>
    <row r="6383" spans="1:5" ht="14.4" x14ac:dyDescent="0.3">
      <c r="A6383" s="294" t="s">
        <v>5748</v>
      </c>
      <c r="B6383" s="295">
        <v>1302003.3700000001</v>
      </c>
      <c r="D6383" s="296" t="s">
        <v>11948</v>
      </c>
      <c r="E6383" s="297">
        <v>1302003.3700000001</v>
      </c>
    </row>
    <row r="6384" spans="1:5" ht="14.4" x14ac:dyDescent="0.3">
      <c r="A6384" s="294" t="s">
        <v>5749</v>
      </c>
      <c r="B6384" s="295">
        <v>58455.34</v>
      </c>
      <c r="D6384" s="296" t="s">
        <v>11949</v>
      </c>
      <c r="E6384" s="297">
        <v>58455.34</v>
      </c>
    </row>
    <row r="6385" spans="1:5" ht="14.4" x14ac:dyDescent="0.3">
      <c r="A6385" s="294" t="s">
        <v>5750</v>
      </c>
      <c r="B6385" s="295">
        <v>324696.63</v>
      </c>
      <c r="D6385" s="296" t="s">
        <v>11950</v>
      </c>
      <c r="E6385" s="297">
        <v>324696.63</v>
      </c>
    </row>
    <row r="6386" spans="1:5" ht="14.4" x14ac:dyDescent="0.3">
      <c r="A6386" s="294" t="s">
        <v>5766</v>
      </c>
      <c r="B6386" s="295">
        <v>4013133.52</v>
      </c>
      <c r="D6386" s="296" t="s">
        <v>11966</v>
      </c>
      <c r="E6386" s="297">
        <v>4013133.52</v>
      </c>
    </row>
    <row r="6387" spans="1:5" ht="14.4" x14ac:dyDescent="0.3">
      <c r="A6387" s="294" t="s">
        <v>5751</v>
      </c>
      <c r="B6387" s="295">
        <v>165600.5</v>
      </c>
      <c r="D6387" s="296" t="s">
        <v>11951</v>
      </c>
      <c r="E6387" s="297">
        <v>165600.5</v>
      </c>
    </row>
    <row r="6388" spans="1:5" ht="14.4" x14ac:dyDescent="0.3">
      <c r="A6388" s="294" t="s">
        <v>5752</v>
      </c>
      <c r="B6388" s="295">
        <v>490291.5</v>
      </c>
      <c r="D6388" s="296" t="s">
        <v>11952</v>
      </c>
      <c r="E6388" s="297">
        <v>490291.5</v>
      </c>
    </row>
    <row r="6389" spans="1:5" ht="14.4" x14ac:dyDescent="0.3">
      <c r="A6389" s="294" t="s">
        <v>5753</v>
      </c>
      <c r="B6389" s="295">
        <v>133132.03</v>
      </c>
      <c r="D6389" s="296" t="s">
        <v>11953</v>
      </c>
      <c r="E6389" s="297">
        <v>133132.03</v>
      </c>
    </row>
    <row r="6390" spans="1:5" ht="14.4" x14ac:dyDescent="0.3">
      <c r="A6390" s="294" t="s">
        <v>5754</v>
      </c>
      <c r="B6390" s="295">
        <v>360412.35</v>
      </c>
      <c r="D6390" s="296" t="s">
        <v>11954</v>
      </c>
      <c r="E6390" s="297">
        <v>360412.35</v>
      </c>
    </row>
    <row r="6391" spans="1:5" ht="14.4" x14ac:dyDescent="0.3">
      <c r="A6391" s="294" t="s">
        <v>5755</v>
      </c>
      <c r="B6391" s="295">
        <v>250018.94</v>
      </c>
      <c r="D6391" s="296" t="s">
        <v>11955</v>
      </c>
      <c r="E6391" s="297">
        <v>250018.94</v>
      </c>
    </row>
    <row r="6392" spans="1:5" ht="14.4" x14ac:dyDescent="0.3">
      <c r="A6392" s="294" t="s">
        <v>5756</v>
      </c>
      <c r="B6392" s="295">
        <v>487044.25</v>
      </c>
      <c r="D6392" s="296" t="s">
        <v>11956</v>
      </c>
      <c r="E6392" s="297">
        <v>487044.25</v>
      </c>
    </row>
    <row r="6393" spans="1:5" ht="14.4" x14ac:dyDescent="0.3">
      <c r="A6393" s="294" t="s">
        <v>5757</v>
      </c>
      <c r="B6393" s="295">
        <v>467562.77</v>
      </c>
      <c r="D6393" s="296" t="s">
        <v>11957</v>
      </c>
      <c r="E6393" s="297">
        <v>467562.77</v>
      </c>
    </row>
    <row r="6394" spans="1:5" ht="14.4" x14ac:dyDescent="0.3">
      <c r="A6394" s="294" t="s">
        <v>5758</v>
      </c>
      <c r="B6394" s="295">
        <v>1461099.5</v>
      </c>
      <c r="D6394" s="296" t="s">
        <v>11958</v>
      </c>
      <c r="E6394" s="297">
        <v>1461099.5</v>
      </c>
    </row>
    <row r="6395" spans="1:5" ht="14.4" x14ac:dyDescent="0.3">
      <c r="A6395" s="294" t="s">
        <v>5759</v>
      </c>
      <c r="B6395" s="295">
        <v>332706.07</v>
      </c>
      <c r="D6395" s="296" t="s">
        <v>11959</v>
      </c>
      <c r="E6395" s="297">
        <v>332706.07</v>
      </c>
    </row>
    <row r="6396" spans="1:5" ht="14.4" x14ac:dyDescent="0.3">
      <c r="A6396" s="294" t="s">
        <v>5760</v>
      </c>
      <c r="B6396" s="295">
        <v>435094.29</v>
      </c>
      <c r="D6396" s="296" t="s">
        <v>11960</v>
      </c>
      <c r="E6396" s="297">
        <v>435094.29</v>
      </c>
    </row>
    <row r="6397" spans="1:5" ht="14.4" x14ac:dyDescent="0.3">
      <c r="A6397" s="294" t="s">
        <v>5761</v>
      </c>
      <c r="B6397" s="295">
        <v>120145.04</v>
      </c>
      <c r="D6397" s="296" t="s">
        <v>11961</v>
      </c>
      <c r="E6397" s="297">
        <v>120145.04</v>
      </c>
    </row>
    <row r="6398" spans="1:5" ht="14.4" x14ac:dyDescent="0.3">
      <c r="A6398" s="294" t="s">
        <v>5762</v>
      </c>
      <c r="B6398" s="295">
        <v>103910.8</v>
      </c>
      <c r="D6398" s="296" t="s">
        <v>11962</v>
      </c>
      <c r="E6398" s="297">
        <v>103910.8</v>
      </c>
    </row>
    <row r="6399" spans="1:5" ht="14.4" x14ac:dyDescent="0.3">
      <c r="A6399" s="294" t="s">
        <v>5763</v>
      </c>
      <c r="B6399" s="295">
        <v>1811764.48</v>
      </c>
      <c r="D6399" s="296" t="s">
        <v>11963</v>
      </c>
      <c r="E6399" s="297">
        <v>1811764.48</v>
      </c>
    </row>
    <row r="6400" spans="1:5" ht="14.4" x14ac:dyDescent="0.3">
      <c r="A6400" s="294" t="s">
        <v>5767</v>
      </c>
      <c r="B6400" s="295">
        <v>9480844.0299999993</v>
      </c>
      <c r="D6400" s="296" t="s">
        <v>11967</v>
      </c>
      <c r="E6400" s="297">
        <v>9480844.0299999993</v>
      </c>
    </row>
    <row r="6401" spans="1:5" ht="14.4" x14ac:dyDescent="0.3">
      <c r="A6401" s="294" t="s">
        <v>5768</v>
      </c>
      <c r="B6401" s="295">
        <v>263005.93</v>
      </c>
      <c r="D6401" s="296" t="s">
        <v>11968</v>
      </c>
      <c r="E6401" s="297">
        <v>263005.93</v>
      </c>
    </row>
    <row r="6402" spans="1:5" ht="14.4" x14ac:dyDescent="0.3">
      <c r="A6402" s="294" t="s">
        <v>5764</v>
      </c>
      <c r="B6402" s="295">
        <v>551975.96</v>
      </c>
      <c r="D6402" s="296" t="s">
        <v>11964</v>
      </c>
      <c r="E6402" s="297">
        <v>551975.96</v>
      </c>
    </row>
    <row r="6403" spans="1:5" ht="14.4" x14ac:dyDescent="0.3">
      <c r="A6403" s="294" t="s">
        <v>5765</v>
      </c>
      <c r="B6403" s="295">
        <v>782507.78</v>
      </c>
      <c r="D6403" s="296" t="s">
        <v>11965</v>
      </c>
      <c r="E6403" s="297">
        <v>782507.78</v>
      </c>
    </row>
    <row r="6404" spans="1:5" ht="14.4" x14ac:dyDescent="0.3">
      <c r="A6404" s="294" t="s">
        <v>5769</v>
      </c>
      <c r="B6404" s="295">
        <v>17669426.440000001</v>
      </c>
      <c r="D6404" s="296" t="s">
        <v>11969</v>
      </c>
      <c r="E6404" s="297">
        <v>17669426.440000001</v>
      </c>
    </row>
    <row r="6405" spans="1:5" ht="14.4" x14ac:dyDescent="0.3">
      <c r="A6405" s="294" t="s">
        <v>5770</v>
      </c>
      <c r="B6405" s="295">
        <v>451323.28</v>
      </c>
      <c r="D6405" s="296" t="s">
        <v>11970</v>
      </c>
      <c r="E6405" s="297">
        <v>451323.28</v>
      </c>
    </row>
    <row r="6406" spans="1:5" ht="14.4" x14ac:dyDescent="0.3">
      <c r="A6406" s="294" t="s">
        <v>5771</v>
      </c>
      <c r="B6406" s="295">
        <v>36975263.219999999</v>
      </c>
      <c r="D6406" s="296" t="s">
        <v>11971</v>
      </c>
      <c r="E6406" s="297">
        <v>36975263.219999999</v>
      </c>
    </row>
    <row r="6407" spans="1:5" ht="14.4" x14ac:dyDescent="0.3">
      <c r="A6407" s="294" t="s">
        <v>5772</v>
      </c>
      <c r="B6407" s="295">
        <v>2402690.52</v>
      </c>
      <c r="D6407" s="296" t="s">
        <v>11972</v>
      </c>
      <c r="E6407" s="297">
        <v>2402690.52</v>
      </c>
    </row>
    <row r="6408" spans="1:5" ht="14.4" x14ac:dyDescent="0.3">
      <c r="A6408" s="294" t="s">
        <v>5773</v>
      </c>
      <c r="B6408" s="295">
        <v>57320092.200000003</v>
      </c>
      <c r="D6408" s="296" t="s">
        <v>11973</v>
      </c>
      <c r="E6408" s="297">
        <v>57320092.200000003</v>
      </c>
    </row>
    <row r="6409" spans="1:5" ht="14.4" x14ac:dyDescent="0.3">
      <c r="A6409" s="294" t="s">
        <v>5774</v>
      </c>
      <c r="B6409" s="295">
        <v>282487.40999999997</v>
      </c>
      <c r="D6409" s="296" t="s">
        <v>11974</v>
      </c>
      <c r="E6409" s="297">
        <v>282487.40999999997</v>
      </c>
    </row>
    <row r="6410" spans="1:5" ht="14.4" x14ac:dyDescent="0.3">
      <c r="A6410" s="294" t="s">
        <v>5775</v>
      </c>
      <c r="B6410" s="295">
        <v>607177.41</v>
      </c>
      <c r="D6410" s="296" t="s">
        <v>11975</v>
      </c>
      <c r="E6410" s="297">
        <v>607177.41</v>
      </c>
    </row>
    <row r="6411" spans="1:5" ht="14.4" x14ac:dyDescent="0.3">
      <c r="A6411" s="294" t="s">
        <v>5776</v>
      </c>
      <c r="B6411" s="295">
        <v>961079.14</v>
      </c>
      <c r="D6411" s="296" t="s">
        <v>11976</v>
      </c>
      <c r="E6411" s="297">
        <v>961079.14</v>
      </c>
    </row>
    <row r="6412" spans="1:5" ht="14.4" x14ac:dyDescent="0.3">
      <c r="A6412" s="294" t="s">
        <v>5777</v>
      </c>
      <c r="B6412" s="295">
        <v>331190.13</v>
      </c>
      <c r="D6412" s="296" t="s">
        <v>11977</v>
      </c>
      <c r="E6412" s="297">
        <v>331190.13</v>
      </c>
    </row>
    <row r="6413" spans="1:5" ht="14.4" x14ac:dyDescent="0.3">
      <c r="A6413" s="294" t="s">
        <v>5778</v>
      </c>
      <c r="B6413" s="295">
        <v>912381.67</v>
      </c>
      <c r="D6413" s="296" t="s">
        <v>11978</v>
      </c>
      <c r="E6413" s="297">
        <v>912381.67</v>
      </c>
    </row>
    <row r="6414" spans="1:5" ht="14.4" x14ac:dyDescent="0.3">
      <c r="A6414" s="294" t="s">
        <v>5779</v>
      </c>
      <c r="B6414" s="295">
        <v>9532793.9900000002</v>
      </c>
      <c r="D6414" s="296" t="s">
        <v>11979</v>
      </c>
      <c r="E6414" s="297">
        <v>9532793.9900000002</v>
      </c>
    </row>
    <row r="6415" spans="1:5" ht="14.4" x14ac:dyDescent="0.3">
      <c r="A6415" s="294" t="s">
        <v>5780</v>
      </c>
      <c r="B6415" s="295">
        <v>2892964.89</v>
      </c>
      <c r="D6415" s="296" t="s">
        <v>11980</v>
      </c>
      <c r="E6415" s="297">
        <v>2892964.89</v>
      </c>
    </row>
    <row r="6416" spans="1:5" ht="14.4" x14ac:dyDescent="0.3">
      <c r="A6416" s="294" t="s">
        <v>5781</v>
      </c>
      <c r="B6416" s="295">
        <v>54794033.159999996</v>
      </c>
      <c r="D6416" s="296" t="s">
        <v>11981</v>
      </c>
      <c r="E6416" s="297">
        <v>54794033.159999996</v>
      </c>
    </row>
    <row r="6417" spans="1:5" ht="14.4" x14ac:dyDescent="0.3">
      <c r="A6417" s="294" t="s">
        <v>5782</v>
      </c>
      <c r="B6417" s="295">
        <v>568210.18999999994</v>
      </c>
      <c r="D6417" s="296" t="s">
        <v>11982</v>
      </c>
      <c r="E6417" s="297">
        <v>568210.18999999994</v>
      </c>
    </row>
    <row r="6418" spans="1:5" ht="14.4" x14ac:dyDescent="0.3">
      <c r="A6418" s="294" t="s">
        <v>5783</v>
      </c>
      <c r="B6418" s="295">
        <v>8311978.9400000004</v>
      </c>
      <c r="D6418" s="296" t="s">
        <v>11983</v>
      </c>
      <c r="E6418" s="297">
        <v>8311978.9400000004</v>
      </c>
    </row>
    <row r="6419" spans="1:5" ht="14.4" x14ac:dyDescent="0.3">
      <c r="A6419" s="294" t="s">
        <v>5784</v>
      </c>
      <c r="B6419" s="295">
        <v>7256747.2599999998</v>
      </c>
      <c r="D6419" s="296" t="s">
        <v>11984</v>
      </c>
      <c r="E6419" s="297">
        <v>7256747.2599999998</v>
      </c>
    </row>
    <row r="6420" spans="1:5" ht="14.4" x14ac:dyDescent="0.3">
      <c r="A6420" s="294" t="s">
        <v>5785</v>
      </c>
      <c r="B6420" s="295">
        <v>3477403.69</v>
      </c>
      <c r="D6420" s="296" t="s">
        <v>11985</v>
      </c>
      <c r="E6420" s="297">
        <v>3477403.69</v>
      </c>
    </row>
    <row r="6421" spans="1:5" ht="14.4" x14ac:dyDescent="0.3">
      <c r="A6421" s="294" t="s">
        <v>5786</v>
      </c>
      <c r="B6421" s="295">
        <v>1353953.33</v>
      </c>
      <c r="D6421" s="296" t="s">
        <v>11986</v>
      </c>
      <c r="E6421" s="297">
        <v>1353953.33</v>
      </c>
    </row>
    <row r="6422" spans="1:5" ht="14.4" x14ac:dyDescent="0.3">
      <c r="A6422" s="294" t="s">
        <v>5787</v>
      </c>
      <c r="B6422" s="295">
        <v>15156358.630000001</v>
      </c>
      <c r="D6422" s="296" t="s">
        <v>11987</v>
      </c>
      <c r="E6422" s="297">
        <v>15156358.630000001</v>
      </c>
    </row>
    <row r="6423" spans="1:5" ht="14.4" x14ac:dyDescent="0.3">
      <c r="A6423" s="294" t="s">
        <v>5788</v>
      </c>
      <c r="B6423" s="295">
        <v>233784.7</v>
      </c>
      <c r="D6423" s="296" t="s">
        <v>11988</v>
      </c>
      <c r="E6423" s="297">
        <v>233784.7</v>
      </c>
    </row>
    <row r="6424" spans="1:5" ht="14.4" x14ac:dyDescent="0.3">
      <c r="A6424" s="294" t="s">
        <v>5789</v>
      </c>
      <c r="B6424" s="295">
        <v>16727839.67</v>
      </c>
      <c r="D6424" s="296" t="s">
        <v>11989</v>
      </c>
      <c r="E6424" s="297">
        <v>16727839.67</v>
      </c>
    </row>
    <row r="6425" spans="1:5" ht="14.4" x14ac:dyDescent="0.3">
      <c r="A6425" s="294" t="s">
        <v>5790</v>
      </c>
      <c r="B6425" s="295">
        <v>4165729.91</v>
      </c>
      <c r="D6425" s="296" t="s">
        <v>11990</v>
      </c>
      <c r="E6425" s="297">
        <v>4165729.91</v>
      </c>
    </row>
    <row r="6426" spans="1:5" ht="14.4" x14ac:dyDescent="0.3">
      <c r="A6426" s="294" t="s">
        <v>5791</v>
      </c>
      <c r="B6426" s="295">
        <v>10698412.84</v>
      </c>
      <c r="D6426" s="296" t="s">
        <v>11991</v>
      </c>
      <c r="E6426" s="297">
        <v>10698412.84</v>
      </c>
    </row>
    <row r="6427" spans="1:5" ht="14.4" x14ac:dyDescent="0.3">
      <c r="A6427" s="294" t="s">
        <v>5792</v>
      </c>
      <c r="B6427" s="295">
        <v>308462.39</v>
      </c>
      <c r="D6427" s="296" t="s">
        <v>11992</v>
      </c>
      <c r="E6427" s="297">
        <v>308462.39</v>
      </c>
    </row>
    <row r="6428" spans="1:5" ht="14.4" x14ac:dyDescent="0.3">
      <c r="A6428" s="294" t="s">
        <v>5793</v>
      </c>
      <c r="B6428" s="295">
        <v>68437338.090000004</v>
      </c>
      <c r="D6428" s="296" t="s">
        <v>11993</v>
      </c>
      <c r="E6428" s="297">
        <v>68437338.090000004</v>
      </c>
    </row>
    <row r="6429" spans="1:5" ht="14.4" x14ac:dyDescent="0.3">
      <c r="A6429" s="294" t="s">
        <v>5794</v>
      </c>
      <c r="B6429" s="295">
        <v>603931.16</v>
      </c>
      <c r="D6429" s="296" t="s">
        <v>11994</v>
      </c>
      <c r="E6429" s="297">
        <v>603931.16</v>
      </c>
    </row>
    <row r="6430" spans="1:5" ht="14.4" x14ac:dyDescent="0.3">
      <c r="A6430" s="294" t="s">
        <v>5795</v>
      </c>
      <c r="B6430" s="295">
        <v>451323.28</v>
      </c>
      <c r="D6430" s="296" t="s">
        <v>11995</v>
      </c>
      <c r="E6430" s="297">
        <v>451323.28</v>
      </c>
    </row>
    <row r="6431" spans="1:5" ht="14.4" x14ac:dyDescent="0.3">
      <c r="A6431" s="294" t="s">
        <v>5796</v>
      </c>
      <c r="B6431" s="295">
        <v>3961179.31</v>
      </c>
      <c r="D6431" s="296" t="s">
        <v>11996</v>
      </c>
      <c r="E6431" s="297">
        <v>3961179.31</v>
      </c>
    </row>
    <row r="6432" spans="1:5" ht="14.4" x14ac:dyDescent="0.3">
      <c r="A6432" s="294" t="s">
        <v>5797</v>
      </c>
      <c r="B6432" s="295">
        <v>31841978.199999999</v>
      </c>
      <c r="D6432" s="296" t="s">
        <v>11997</v>
      </c>
      <c r="E6432" s="297">
        <v>31841978.199999999</v>
      </c>
    </row>
    <row r="6433" spans="1:5" ht="14.4" x14ac:dyDescent="0.3">
      <c r="A6433" s="294" t="s">
        <v>5799</v>
      </c>
      <c r="B6433" s="295">
        <v>10178917.24</v>
      </c>
      <c r="D6433" s="296" t="s">
        <v>11999</v>
      </c>
      <c r="E6433" s="297">
        <v>10178917.24</v>
      </c>
    </row>
    <row r="6434" spans="1:5" ht="14.4" x14ac:dyDescent="0.3">
      <c r="A6434" s="294" t="s">
        <v>5798</v>
      </c>
      <c r="B6434" s="295">
        <v>970819.88</v>
      </c>
      <c r="D6434" s="296" t="s">
        <v>11998</v>
      </c>
      <c r="E6434" s="297">
        <v>970819.88</v>
      </c>
    </row>
    <row r="6435" spans="1:5" ht="14.4" x14ac:dyDescent="0.3">
      <c r="A6435" s="294" t="s">
        <v>5800</v>
      </c>
      <c r="B6435" s="295">
        <v>22036455.050000001</v>
      </c>
      <c r="D6435" s="296" t="s">
        <v>12000</v>
      </c>
      <c r="E6435" s="297">
        <v>22036455.050000001</v>
      </c>
    </row>
    <row r="6436" spans="1:5" ht="14.4" x14ac:dyDescent="0.3">
      <c r="A6436" s="294" t="s">
        <v>5801</v>
      </c>
      <c r="B6436" s="295">
        <v>100448145.52</v>
      </c>
      <c r="D6436" s="296" t="s">
        <v>12001</v>
      </c>
      <c r="E6436" s="297">
        <v>100448145.52</v>
      </c>
    </row>
    <row r="6437" spans="1:5" ht="14.4" x14ac:dyDescent="0.3">
      <c r="A6437" s="294" t="s">
        <v>5802</v>
      </c>
      <c r="B6437" s="295">
        <v>256512.43</v>
      </c>
      <c r="D6437" s="296" t="s">
        <v>12002</v>
      </c>
      <c r="E6437" s="297">
        <v>256512.43</v>
      </c>
    </row>
    <row r="6438" spans="1:5" ht="14.4" x14ac:dyDescent="0.3">
      <c r="A6438" s="294" t="s">
        <v>46393</v>
      </c>
      <c r="B6438" s="295">
        <v>201316.23</v>
      </c>
      <c r="D6438" s="296" t="s">
        <v>46497</v>
      </c>
      <c r="E6438" s="297">
        <v>201316.23</v>
      </c>
    </row>
    <row r="6439" spans="1:5" ht="14.4" x14ac:dyDescent="0.3">
      <c r="A6439" s="294" t="s">
        <v>5804</v>
      </c>
      <c r="B6439" s="295">
        <v>28059382.129999999</v>
      </c>
      <c r="D6439" s="296" t="s">
        <v>12004</v>
      </c>
      <c r="E6439" s="297">
        <v>28059382.129999999</v>
      </c>
    </row>
    <row r="6440" spans="1:5" ht="14.4" x14ac:dyDescent="0.3">
      <c r="A6440" s="294" t="s">
        <v>5805</v>
      </c>
      <c r="B6440" s="295">
        <v>1480579.99</v>
      </c>
      <c r="D6440" s="296" t="s">
        <v>12005</v>
      </c>
      <c r="E6440" s="297">
        <v>1480579.99</v>
      </c>
    </row>
    <row r="6441" spans="1:5" ht="14.4" x14ac:dyDescent="0.3">
      <c r="A6441" s="294" t="s">
        <v>5806</v>
      </c>
      <c r="B6441" s="295">
        <v>45839194.350000001</v>
      </c>
      <c r="D6441" s="296" t="s">
        <v>12006</v>
      </c>
      <c r="E6441" s="297">
        <v>45839194.350000001</v>
      </c>
    </row>
    <row r="6442" spans="1:5" ht="14.4" x14ac:dyDescent="0.3">
      <c r="A6442" s="294" t="s">
        <v>46394</v>
      </c>
      <c r="B6442" s="295">
        <v>526000.98</v>
      </c>
      <c r="D6442" s="296" t="s">
        <v>46498</v>
      </c>
      <c r="E6442" s="297">
        <v>526000.98</v>
      </c>
    </row>
    <row r="6443" spans="1:5" ht="14.4" x14ac:dyDescent="0.3">
      <c r="A6443" s="294" t="s">
        <v>5807</v>
      </c>
      <c r="B6443" s="295">
        <v>22068923.530000001</v>
      </c>
      <c r="D6443" s="296" t="s">
        <v>12007</v>
      </c>
      <c r="E6443" s="297">
        <v>22068923.530000001</v>
      </c>
    </row>
    <row r="6444" spans="1:5" ht="14.4" x14ac:dyDescent="0.3">
      <c r="A6444" s="294" t="s">
        <v>5808</v>
      </c>
      <c r="B6444" s="295">
        <v>662374.62</v>
      </c>
      <c r="D6444" s="296" t="s">
        <v>12008</v>
      </c>
      <c r="E6444" s="297">
        <v>662374.62</v>
      </c>
    </row>
    <row r="6445" spans="1:5" ht="14.4" x14ac:dyDescent="0.3">
      <c r="A6445" s="294" t="s">
        <v>5809</v>
      </c>
      <c r="B6445" s="295">
        <v>454575.78</v>
      </c>
      <c r="D6445" s="296" t="s">
        <v>12009</v>
      </c>
      <c r="E6445" s="297">
        <v>454575.78</v>
      </c>
    </row>
    <row r="6446" spans="1:5" ht="14.4" x14ac:dyDescent="0.3">
      <c r="A6446" s="294" t="s">
        <v>5810</v>
      </c>
      <c r="B6446" s="295">
        <v>26172957.100000001</v>
      </c>
      <c r="D6446" s="296" t="s">
        <v>12010</v>
      </c>
      <c r="E6446" s="297">
        <v>26172957.100000001</v>
      </c>
    </row>
    <row r="6447" spans="1:5" ht="14.4" x14ac:dyDescent="0.3">
      <c r="A6447" s="294" t="s">
        <v>5811</v>
      </c>
      <c r="B6447" s="295">
        <v>7363888.1799999997</v>
      </c>
      <c r="D6447" s="296" t="s">
        <v>12011</v>
      </c>
      <c r="E6447" s="297">
        <v>7363888.1799999997</v>
      </c>
    </row>
    <row r="6448" spans="1:5" ht="14.4" x14ac:dyDescent="0.3">
      <c r="A6448" s="294" t="s">
        <v>5812</v>
      </c>
      <c r="B6448" s="295">
        <v>21029931.329999998</v>
      </c>
      <c r="D6448" s="296" t="s">
        <v>12012</v>
      </c>
      <c r="E6448" s="297">
        <v>21029931.329999998</v>
      </c>
    </row>
    <row r="6449" spans="1:5" ht="14.4" x14ac:dyDescent="0.3">
      <c r="A6449" s="294" t="s">
        <v>5813</v>
      </c>
      <c r="B6449" s="295">
        <v>15666114.49</v>
      </c>
      <c r="D6449" s="296" t="s">
        <v>12013</v>
      </c>
      <c r="E6449" s="297">
        <v>15666114.49</v>
      </c>
    </row>
    <row r="6450" spans="1:5" ht="14.4" x14ac:dyDescent="0.3">
      <c r="A6450" s="294" t="s">
        <v>5814</v>
      </c>
      <c r="B6450" s="295">
        <v>9305514.6699999999</v>
      </c>
      <c r="D6450" s="296" t="s">
        <v>12014</v>
      </c>
      <c r="E6450" s="297">
        <v>9305514.6699999999</v>
      </c>
    </row>
    <row r="6451" spans="1:5" ht="14.4" x14ac:dyDescent="0.3">
      <c r="A6451" s="294" t="s">
        <v>5815</v>
      </c>
      <c r="B6451" s="295">
        <v>15601177.539999999</v>
      </c>
      <c r="D6451" s="296" t="s">
        <v>12015</v>
      </c>
      <c r="E6451" s="297">
        <v>15601177.539999999</v>
      </c>
    </row>
    <row r="6452" spans="1:5" ht="14.4" x14ac:dyDescent="0.3">
      <c r="A6452" s="294" t="s">
        <v>5816</v>
      </c>
      <c r="B6452" s="295">
        <v>1805265.73</v>
      </c>
      <c r="D6452" s="296" t="s">
        <v>12016</v>
      </c>
      <c r="E6452" s="297">
        <v>1805265.73</v>
      </c>
    </row>
    <row r="6453" spans="1:5" ht="14.4" x14ac:dyDescent="0.3">
      <c r="A6453" s="294" t="s">
        <v>5817</v>
      </c>
      <c r="B6453" s="295">
        <v>4094304.71</v>
      </c>
      <c r="D6453" s="296" t="s">
        <v>12017</v>
      </c>
      <c r="E6453" s="297">
        <v>4094304.71</v>
      </c>
    </row>
    <row r="6454" spans="1:5" ht="14.4" x14ac:dyDescent="0.3">
      <c r="A6454" s="294" t="s">
        <v>5818</v>
      </c>
      <c r="B6454" s="295">
        <v>3211156.14</v>
      </c>
      <c r="D6454" s="296" t="s">
        <v>12018</v>
      </c>
      <c r="E6454" s="297">
        <v>3211156.14</v>
      </c>
    </row>
    <row r="6455" spans="1:5" ht="14.4" x14ac:dyDescent="0.3">
      <c r="A6455" s="294" t="s">
        <v>5819</v>
      </c>
      <c r="B6455" s="295">
        <v>168847.75</v>
      </c>
      <c r="D6455" s="296" t="s">
        <v>12019</v>
      </c>
      <c r="E6455" s="297">
        <v>168847.75</v>
      </c>
    </row>
    <row r="6456" spans="1:5" ht="14.4" x14ac:dyDescent="0.3">
      <c r="A6456" s="294" t="s">
        <v>5820</v>
      </c>
      <c r="B6456" s="295">
        <v>7350905.4299999997</v>
      </c>
      <c r="D6456" s="296" t="s">
        <v>12020</v>
      </c>
      <c r="E6456" s="297">
        <v>7350905.4299999997</v>
      </c>
    </row>
    <row r="6457" spans="1:5" ht="14.4" x14ac:dyDescent="0.3">
      <c r="A6457" s="294" t="s">
        <v>5821</v>
      </c>
      <c r="B6457" s="295">
        <v>327943.88</v>
      </c>
      <c r="D6457" s="296" t="s">
        <v>12021</v>
      </c>
      <c r="E6457" s="297">
        <v>327943.88</v>
      </c>
    </row>
    <row r="6458" spans="1:5" ht="14.4" x14ac:dyDescent="0.3">
      <c r="A6458" s="294" t="s">
        <v>5822</v>
      </c>
      <c r="B6458" s="295">
        <v>1815005.48</v>
      </c>
      <c r="D6458" s="296" t="s">
        <v>12022</v>
      </c>
      <c r="E6458" s="297">
        <v>1815005.48</v>
      </c>
    </row>
    <row r="6459" spans="1:5" ht="14.4" x14ac:dyDescent="0.3">
      <c r="A6459" s="294" t="s">
        <v>5823</v>
      </c>
      <c r="B6459" s="295">
        <v>39595481.439999998</v>
      </c>
      <c r="D6459" s="296" t="s">
        <v>12023</v>
      </c>
      <c r="E6459" s="297">
        <v>39595481.439999998</v>
      </c>
    </row>
    <row r="6460" spans="1:5" ht="14.4" x14ac:dyDescent="0.3">
      <c r="A6460" s="294" t="s">
        <v>5824</v>
      </c>
      <c r="B6460" s="295">
        <v>448082.28</v>
      </c>
      <c r="D6460" s="296" t="s">
        <v>12024</v>
      </c>
      <c r="E6460" s="297">
        <v>448082.28</v>
      </c>
    </row>
    <row r="6461" spans="1:5" ht="14.4" x14ac:dyDescent="0.3">
      <c r="A6461" s="294" t="s">
        <v>5825</v>
      </c>
      <c r="B6461" s="295">
        <v>217550.46</v>
      </c>
      <c r="D6461" s="296" t="s">
        <v>12025</v>
      </c>
      <c r="E6461" s="297">
        <v>217550.46</v>
      </c>
    </row>
    <row r="6462" spans="1:5" ht="14.4" x14ac:dyDescent="0.3">
      <c r="A6462" s="294" t="s">
        <v>5826</v>
      </c>
      <c r="B6462" s="295">
        <v>120145.04</v>
      </c>
      <c r="D6462" s="296" t="s">
        <v>12026</v>
      </c>
      <c r="E6462" s="297">
        <v>120145.04</v>
      </c>
    </row>
    <row r="6463" spans="1:5" ht="14.4" x14ac:dyDescent="0.3">
      <c r="A6463" s="294" t="s">
        <v>5827</v>
      </c>
      <c r="B6463" s="295">
        <v>24572249.59</v>
      </c>
      <c r="D6463" s="296" t="s">
        <v>12027</v>
      </c>
      <c r="E6463" s="297">
        <v>24572249.59</v>
      </c>
    </row>
    <row r="6464" spans="1:5" ht="14.4" x14ac:dyDescent="0.3">
      <c r="A6464" s="294" t="s">
        <v>5828</v>
      </c>
      <c r="B6464" s="295">
        <v>493537.75</v>
      </c>
      <c r="D6464" s="296" t="s">
        <v>12028</v>
      </c>
      <c r="E6464" s="297">
        <v>493537.75</v>
      </c>
    </row>
    <row r="6465" spans="1:5" ht="14.4" x14ac:dyDescent="0.3">
      <c r="A6465" s="294" t="s">
        <v>5829</v>
      </c>
      <c r="B6465" s="295">
        <v>4698218.74</v>
      </c>
      <c r="D6465" s="296" t="s">
        <v>12029</v>
      </c>
      <c r="E6465" s="297">
        <v>4698218.74</v>
      </c>
    </row>
    <row r="6466" spans="1:5" ht="14.4" x14ac:dyDescent="0.3">
      <c r="A6466" s="294" t="s">
        <v>5830</v>
      </c>
      <c r="B6466" s="295">
        <v>215922742.52000001</v>
      </c>
      <c r="D6466" s="296" t="s">
        <v>12030</v>
      </c>
      <c r="E6466" s="297">
        <v>215922742.52000001</v>
      </c>
    </row>
    <row r="6467" spans="1:5" ht="14.4" x14ac:dyDescent="0.3">
      <c r="A6467" s="294" t="s">
        <v>5831</v>
      </c>
      <c r="B6467" s="295">
        <v>61701.59</v>
      </c>
      <c r="D6467" s="296" t="s">
        <v>12031</v>
      </c>
      <c r="E6467" s="297">
        <v>61701.59</v>
      </c>
    </row>
    <row r="6468" spans="1:5" ht="14.4" x14ac:dyDescent="0.3">
      <c r="A6468" s="294" t="s">
        <v>5832</v>
      </c>
      <c r="B6468" s="295">
        <v>224043.96</v>
      </c>
      <c r="D6468" s="296" t="s">
        <v>12032</v>
      </c>
      <c r="E6468" s="297">
        <v>224043.96</v>
      </c>
    </row>
    <row r="6469" spans="1:5" ht="14.4" x14ac:dyDescent="0.3">
      <c r="A6469" s="294" t="s">
        <v>65520</v>
      </c>
      <c r="B6469" s="295">
        <v>0</v>
      </c>
      <c r="D6469" s="296" t="s">
        <v>66171</v>
      </c>
      <c r="E6469" s="297">
        <v>0</v>
      </c>
    </row>
    <row r="6470" spans="1:5" ht="14.4" x14ac:dyDescent="0.3">
      <c r="A6470" s="294" t="s">
        <v>5833</v>
      </c>
      <c r="B6470" s="295">
        <v>1324725.8600000001</v>
      </c>
      <c r="D6470" s="296" t="s">
        <v>12033</v>
      </c>
      <c r="E6470" s="297">
        <v>1324725.8600000001</v>
      </c>
    </row>
    <row r="6471" spans="1:5" ht="14.4" x14ac:dyDescent="0.3">
      <c r="A6471" s="294" t="s">
        <v>5834</v>
      </c>
      <c r="B6471" s="295">
        <v>110404.3</v>
      </c>
      <c r="D6471" s="296" t="s">
        <v>12034</v>
      </c>
      <c r="E6471" s="297">
        <v>110404.3</v>
      </c>
    </row>
    <row r="6472" spans="1:5" ht="14.4" x14ac:dyDescent="0.3">
      <c r="A6472" s="294" t="s">
        <v>5835</v>
      </c>
      <c r="B6472" s="295">
        <v>139626.51999999999</v>
      </c>
      <c r="D6472" s="296" t="s">
        <v>12035</v>
      </c>
      <c r="E6472" s="297">
        <v>139626.51999999999</v>
      </c>
    </row>
    <row r="6473" spans="1:5" ht="14.4" x14ac:dyDescent="0.3">
      <c r="A6473" s="294" t="s">
        <v>5836</v>
      </c>
      <c r="B6473" s="295">
        <v>87681.81</v>
      </c>
      <c r="D6473" s="296" t="s">
        <v>12036</v>
      </c>
      <c r="E6473" s="297">
        <v>87681.81</v>
      </c>
    </row>
    <row r="6474" spans="1:5" ht="14.4" x14ac:dyDescent="0.3">
      <c r="A6474" s="294" t="s">
        <v>5837</v>
      </c>
      <c r="B6474" s="295">
        <v>149366.26999999999</v>
      </c>
      <c r="D6474" s="296" t="s">
        <v>12037</v>
      </c>
      <c r="E6474" s="297">
        <v>149366.26999999999</v>
      </c>
    </row>
    <row r="6475" spans="1:5" ht="14.4" x14ac:dyDescent="0.3">
      <c r="A6475" s="294" t="s">
        <v>5844</v>
      </c>
      <c r="B6475" s="295">
        <v>7591172.75</v>
      </c>
      <c r="D6475" s="296" t="s">
        <v>12044</v>
      </c>
      <c r="E6475" s="297">
        <v>7591172.75</v>
      </c>
    </row>
    <row r="6476" spans="1:5" ht="14.4" x14ac:dyDescent="0.3">
      <c r="A6476" s="294" t="s">
        <v>5845</v>
      </c>
      <c r="B6476" s="295">
        <v>584449.68000000005</v>
      </c>
      <c r="D6476" s="296" t="s">
        <v>12045</v>
      </c>
      <c r="E6476" s="297">
        <v>584449.68000000005</v>
      </c>
    </row>
    <row r="6477" spans="1:5" ht="14.4" x14ac:dyDescent="0.3">
      <c r="A6477" s="294" t="s">
        <v>5838</v>
      </c>
      <c r="B6477" s="295">
        <v>1373433.82</v>
      </c>
      <c r="D6477" s="296" t="s">
        <v>12038</v>
      </c>
      <c r="E6477" s="297">
        <v>1373433.82</v>
      </c>
    </row>
    <row r="6478" spans="1:5" ht="14.4" x14ac:dyDescent="0.3">
      <c r="A6478" s="294" t="s">
        <v>5839</v>
      </c>
      <c r="B6478" s="295">
        <v>493532.5</v>
      </c>
      <c r="D6478" s="296" t="s">
        <v>12039</v>
      </c>
      <c r="E6478" s="297">
        <v>493532.5</v>
      </c>
    </row>
    <row r="6479" spans="1:5" ht="14.4" x14ac:dyDescent="0.3">
      <c r="A6479" s="294" t="s">
        <v>5840</v>
      </c>
      <c r="B6479" s="295">
        <v>149366.26999999999</v>
      </c>
      <c r="D6479" s="296" t="s">
        <v>12040</v>
      </c>
      <c r="E6479" s="297">
        <v>149366.26999999999</v>
      </c>
    </row>
    <row r="6480" spans="1:5" ht="14.4" x14ac:dyDescent="0.3">
      <c r="A6480" s="294" t="s">
        <v>5841</v>
      </c>
      <c r="B6480" s="295">
        <v>207809.72</v>
      </c>
      <c r="D6480" s="296" t="s">
        <v>12041</v>
      </c>
      <c r="E6480" s="297">
        <v>207809.72</v>
      </c>
    </row>
    <row r="6481" spans="1:5" ht="14.4" x14ac:dyDescent="0.3">
      <c r="A6481" s="294" t="s">
        <v>5842</v>
      </c>
      <c r="B6481" s="295">
        <v>51960.84</v>
      </c>
      <c r="D6481" s="296" t="s">
        <v>12042</v>
      </c>
      <c r="E6481" s="297">
        <v>51960.84</v>
      </c>
    </row>
    <row r="6482" spans="1:5" ht="14.4" x14ac:dyDescent="0.3">
      <c r="A6482" s="294" t="s">
        <v>5843</v>
      </c>
      <c r="B6482" s="295">
        <v>350671.61</v>
      </c>
      <c r="D6482" s="296" t="s">
        <v>12043</v>
      </c>
      <c r="E6482" s="297">
        <v>350671.61</v>
      </c>
    </row>
    <row r="6483" spans="1:5" ht="14.4" x14ac:dyDescent="0.3">
      <c r="A6483" s="294" t="s">
        <v>46395</v>
      </c>
      <c r="B6483" s="295">
        <v>178588.49</v>
      </c>
      <c r="D6483" s="296" t="s">
        <v>46499</v>
      </c>
      <c r="E6483" s="297">
        <v>178588.49</v>
      </c>
    </row>
    <row r="6484" spans="1:5" ht="14.4" x14ac:dyDescent="0.3">
      <c r="A6484" s="294" t="s">
        <v>5846</v>
      </c>
      <c r="B6484" s="295">
        <v>6704776.9400000004</v>
      </c>
      <c r="D6484" s="296" t="s">
        <v>12046</v>
      </c>
      <c r="E6484" s="297">
        <v>6704776.9400000004</v>
      </c>
    </row>
    <row r="6485" spans="1:5" ht="14.4" x14ac:dyDescent="0.3">
      <c r="A6485" s="294" t="s">
        <v>5847</v>
      </c>
      <c r="B6485" s="295">
        <v>149366.26999999999</v>
      </c>
      <c r="D6485" s="296" t="s">
        <v>12047</v>
      </c>
      <c r="E6485" s="297">
        <v>149366.26999999999</v>
      </c>
    </row>
    <row r="6486" spans="1:5" ht="14.4" x14ac:dyDescent="0.3">
      <c r="A6486" s="294" t="s">
        <v>5859</v>
      </c>
      <c r="B6486" s="295">
        <v>94170.06</v>
      </c>
      <c r="D6486" s="296" t="s">
        <v>12059</v>
      </c>
      <c r="E6486" s="297">
        <v>94170.06</v>
      </c>
    </row>
    <row r="6487" spans="1:5" ht="14.4" x14ac:dyDescent="0.3">
      <c r="A6487" s="294" t="s">
        <v>5848</v>
      </c>
      <c r="B6487" s="295">
        <v>5932027.0300000003</v>
      </c>
      <c r="D6487" s="296" t="s">
        <v>12048</v>
      </c>
      <c r="E6487" s="297">
        <v>5932027.0300000003</v>
      </c>
    </row>
    <row r="6488" spans="1:5" ht="14.4" x14ac:dyDescent="0.3">
      <c r="A6488" s="294" t="s">
        <v>5849</v>
      </c>
      <c r="B6488" s="295">
        <v>139626.51999999999</v>
      </c>
      <c r="D6488" s="296" t="s">
        <v>12049</v>
      </c>
      <c r="E6488" s="297">
        <v>139626.51999999999</v>
      </c>
    </row>
    <row r="6489" spans="1:5" ht="14.4" x14ac:dyDescent="0.3">
      <c r="A6489" s="294" t="s">
        <v>5850</v>
      </c>
      <c r="B6489" s="295">
        <v>55930435.030000001</v>
      </c>
      <c r="D6489" s="296" t="s">
        <v>12050</v>
      </c>
      <c r="E6489" s="297">
        <v>55930435.030000001</v>
      </c>
    </row>
    <row r="6490" spans="1:5" ht="14.4" x14ac:dyDescent="0.3">
      <c r="A6490" s="294" t="s">
        <v>5851</v>
      </c>
      <c r="B6490" s="295">
        <v>1084464.79</v>
      </c>
      <c r="D6490" s="296" t="s">
        <v>12051</v>
      </c>
      <c r="E6490" s="297">
        <v>1084464.79</v>
      </c>
    </row>
    <row r="6491" spans="1:5" ht="14.4" x14ac:dyDescent="0.3">
      <c r="A6491" s="294" t="s">
        <v>5852</v>
      </c>
      <c r="B6491" s="295">
        <v>1055237.32</v>
      </c>
      <c r="D6491" s="296" t="s">
        <v>12052</v>
      </c>
      <c r="E6491" s="297">
        <v>1055237.32</v>
      </c>
    </row>
    <row r="6492" spans="1:5" ht="14.4" x14ac:dyDescent="0.3">
      <c r="A6492" s="294" t="s">
        <v>5853</v>
      </c>
      <c r="B6492" s="295">
        <v>23861189.390000001</v>
      </c>
      <c r="D6492" s="296" t="s">
        <v>12053</v>
      </c>
      <c r="E6492" s="297">
        <v>23861189.390000001</v>
      </c>
    </row>
    <row r="6493" spans="1:5" ht="14.4" x14ac:dyDescent="0.3">
      <c r="A6493" s="294" t="s">
        <v>5854</v>
      </c>
      <c r="B6493" s="295">
        <v>37413587.630000003</v>
      </c>
      <c r="D6493" s="296" t="s">
        <v>12054</v>
      </c>
      <c r="E6493" s="297">
        <v>37413587.630000003</v>
      </c>
    </row>
    <row r="6494" spans="1:5" ht="14.4" x14ac:dyDescent="0.3">
      <c r="A6494" s="294" t="s">
        <v>5855</v>
      </c>
      <c r="B6494" s="295">
        <v>3600778.84</v>
      </c>
      <c r="D6494" s="296" t="s">
        <v>12055</v>
      </c>
      <c r="E6494" s="297">
        <v>3600778.84</v>
      </c>
    </row>
    <row r="6495" spans="1:5" ht="14.4" x14ac:dyDescent="0.3">
      <c r="A6495" s="294" t="s">
        <v>5856</v>
      </c>
      <c r="B6495" s="295">
        <v>366905.85</v>
      </c>
      <c r="D6495" s="296" t="s">
        <v>12056</v>
      </c>
      <c r="E6495" s="297">
        <v>366905.85</v>
      </c>
    </row>
    <row r="6496" spans="1:5" ht="14.4" x14ac:dyDescent="0.3">
      <c r="A6496" s="294" t="s">
        <v>5857</v>
      </c>
      <c r="B6496" s="295">
        <v>9305514.6699999999</v>
      </c>
      <c r="D6496" s="296" t="s">
        <v>12057</v>
      </c>
      <c r="E6496" s="297">
        <v>9305514.6699999999</v>
      </c>
    </row>
    <row r="6497" spans="1:5" ht="14.4" x14ac:dyDescent="0.3">
      <c r="A6497" s="294" t="s">
        <v>5858</v>
      </c>
      <c r="B6497" s="295">
        <v>4844326.88</v>
      </c>
      <c r="D6497" s="296" t="s">
        <v>12058</v>
      </c>
      <c r="E6497" s="297">
        <v>4844326.88</v>
      </c>
    </row>
    <row r="6498" spans="1:5" ht="14.4" x14ac:dyDescent="0.3">
      <c r="A6498" s="294" t="s">
        <v>12772</v>
      </c>
      <c r="B6498" s="295">
        <v>350000</v>
      </c>
      <c r="D6498" s="296" t="s">
        <v>12849</v>
      </c>
      <c r="E6498" s="297">
        <v>350000</v>
      </c>
    </row>
    <row r="6499" spans="1:5" ht="14.4" x14ac:dyDescent="0.3">
      <c r="A6499" s="294" t="s">
        <v>12773</v>
      </c>
      <c r="B6499" s="295">
        <v>128800</v>
      </c>
      <c r="D6499" s="296" t="s">
        <v>12850</v>
      </c>
      <c r="E6499" s="297">
        <v>128800</v>
      </c>
    </row>
    <row r="6500" spans="1:5" ht="14.4" x14ac:dyDescent="0.3">
      <c r="A6500" s="294" t="s">
        <v>12774</v>
      </c>
      <c r="B6500" s="295">
        <v>168800</v>
      </c>
      <c r="D6500" s="296" t="s">
        <v>12851</v>
      </c>
      <c r="E6500" s="297">
        <v>168800</v>
      </c>
    </row>
    <row r="6501" spans="1:5" ht="14.4" x14ac:dyDescent="0.3">
      <c r="A6501" s="294" t="s">
        <v>12775</v>
      </c>
      <c r="B6501" s="295">
        <v>255671</v>
      </c>
      <c r="D6501" s="296" t="s">
        <v>12852</v>
      </c>
      <c r="E6501" s="297">
        <v>255671</v>
      </c>
    </row>
    <row r="6502" spans="1:5" ht="14.4" x14ac:dyDescent="0.3">
      <c r="A6502" s="294" t="s">
        <v>12776</v>
      </c>
      <c r="B6502" s="295">
        <v>240000</v>
      </c>
      <c r="D6502" s="296" t="s">
        <v>12853</v>
      </c>
      <c r="E6502" s="297">
        <v>240000</v>
      </c>
    </row>
    <row r="6503" spans="1:5" ht="14.4" x14ac:dyDescent="0.3">
      <c r="A6503" s="294" t="s">
        <v>12777</v>
      </c>
      <c r="B6503" s="295">
        <v>205600</v>
      </c>
      <c r="D6503" s="296" t="s">
        <v>12854</v>
      </c>
      <c r="E6503" s="297">
        <v>205600</v>
      </c>
    </row>
    <row r="6504" spans="1:5" ht="14.4" x14ac:dyDescent="0.3">
      <c r="A6504" s="294" t="s">
        <v>12778</v>
      </c>
      <c r="B6504" s="295">
        <v>110800</v>
      </c>
      <c r="D6504" s="296" t="s">
        <v>12855</v>
      </c>
      <c r="E6504" s="297">
        <v>110800</v>
      </c>
    </row>
    <row r="6505" spans="1:5" ht="14.4" x14ac:dyDescent="0.3">
      <c r="A6505" s="294" t="s">
        <v>12779</v>
      </c>
      <c r="B6505" s="295">
        <v>16400</v>
      </c>
      <c r="D6505" s="296" t="s">
        <v>12856</v>
      </c>
      <c r="E6505" s="297">
        <v>16400</v>
      </c>
    </row>
    <row r="6506" spans="1:5" ht="14.4" x14ac:dyDescent="0.3">
      <c r="A6506" s="294" t="s">
        <v>12780</v>
      </c>
      <c r="B6506" s="295">
        <v>52314</v>
      </c>
      <c r="D6506" s="296" t="s">
        <v>12857</v>
      </c>
      <c r="E6506" s="297">
        <v>52314</v>
      </c>
    </row>
    <row r="6507" spans="1:5" ht="14.4" x14ac:dyDescent="0.3">
      <c r="A6507" s="294" t="s">
        <v>12781</v>
      </c>
      <c r="B6507" s="295">
        <v>235200</v>
      </c>
      <c r="D6507" s="296" t="s">
        <v>12858</v>
      </c>
      <c r="E6507" s="297">
        <v>235200</v>
      </c>
    </row>
    <row r="6508" spans="1:5" ht="14.4" x14ac:dyDescent="0.3">
      <c r="A6508" s="294" t="s">
        <v>12782</v>
      </c>
      <c r="B6508" s="295">
        <v>337600</v>
      </c>
      <c r="D6508" s="296" t="s">
        <v>12859</v>
      </c>
      <c r="E6508" s="297">
        <v>337600</v>
      </c>
    </row>
    <row r="6509" spans="1:5" ht="14.4" x14ac:dyDescent="0.3">
      <c r="A6509" s="294" t="s">
        <v>12783</v>
      </c>
      <c r="B6509" s="295">
        <v>84</v>
      </c>
      <c r="D6509" s="296" t="s">
        <v>12860</v>
      </c>
      <c r="E6509" s="297">
        <v>84</v>
      </c>
    </row>
    <row r="6510" spans="1:5" ht="14.4" x14ac:dyDescent="0.3">
      <c r="A6510" s="294" t="s">
        <v>12784</v>
      </c>
      <c r="B6510" s="295">
        <v>408800</v>
      </c>
      <c r="D6510" s="296" t="s">
        <v>12861</v>
      </c>
      <c r="E6510" s="297">
        <v>408800</v>
      </c>
    </row>
    <row r="6511" spans="1:5" ht="14.4" x14ac:dyDescent="0.3">
      <c r="A6511" s="294" t="s">
        <v>12785</v>
      </c>
      <c r="B6511" s="295">
        <v>180000</v>
      </c>
      <c r="D6511" s="296" t="s">
        <v>12862</v>
      </c>
      <c r="E6511" s="297">
        <v>180000</v>
      </c>
    </row>
    <row r="6512" spans="1:5" ht="14.4" x14ac:dyDescent="0.3">
      <c r="A6512" s="294" t="s">
        <v>12786</v>
      </c>
      <c r="B6512" s="295">
        <v>412695</v>
      </c>
      <c r="D6512" s="296" t="s">
        <v>12863</v>
      </c>
      <c r="E6512" s="297">
        <v>412695</v>
      </c>
    </row>
    <row r="6513" spans="1:5" ht="14.4" x14ac:dyDescent="0.3">
      <c r="A6513" s="294" t="s">
        <v>12787</v>
      </c>
      <c r="B6513" s="295">
        <v>142400</v>
      </c>
      <c r="D6513" s="296" t="s">
        <v>12864</v>
      </c>
      <c r="E6513" s="297">
        <v>142400</v>
      </c>
    </row>
    <row r="6514" spans="1:5" ht="14.4" x14ac:dyDescent="0.3">
      <c r="A6514" s="294" t="s">
        <v>12788</v>
      </c>
      <c r="B6514" s="295">
        <v>268801</v>
      </c>
      <c r="D6514" s="296" t="s">
        <v>12865</v>
      </c>
      <c r="E6514" s="297">
        <v>268801</v>
      </c>
    </row>
    <row r="6515" spans="1:5" ht="14.4" x14ac:dyDescent="0.3">
      <c r="A6515" s="294" t="s">
        <v>12789</v>
      </c>
      <c r="B6515" s="295">
        <v>294400</v>
      </c>
      <c r="D6515" s="296" t="s">
        <v>12866</v>
      </c>
      <c r="E6515" s="297">
        <v>294400</v>
      </c>
    </row>
    <row r="6516" spans="1:5" ht="14.4" x14ac:dyDescent="0.3">
      <c r="A6516" s="294" t="s">
        <v>12790</v>
      </c>
      <c r="B6516" s="295">
        <v>171866</v>
      </c>
      <c r="D6516" s="296" t="s">
        <v>12867</v>
      </c>
      <c r="E6516" s="297">
        <v>171866</v>
      </c>
    </row>
    <row r="6517" spans="1:5" ht="14.4" x14ac:dyDescent="0.3">
      <c r="A6517" s="294" t="s">
        <v>12791</v>
      </c>
      <c r="B6517" s="295">
        <v>524000</v>
      </c>
      <c r="D6517" s="296" t="s">
        <v>12868</v>
      </c>
      <c r="E6517" s="297">
        <v>524000</v>
      </c>
    </row>
    <row r="6518" spans="1:5" ht="14.4" x14ac:dyDescent="0.3">
      <c r="A6518" s="294" t="s">
        <v>12792</v>
      </c>
      <c r="B6518" s="295">
        <v>201211</v>
      </c>
      <c r="D6518" s="296" t="s">
        <v>12869</v>
      </c>
      <c r="E6518" s="297">
        <v>201211</v>
      </c>
    </row>
    <row r="6519" spans="1:5" ht="14.4" x14ac:dyDescent="0.3">
      <c r="A6519" s="294" t="s">
        <v>12793</v>
      </c>
      <c r="B6519" s="295">
        <v>136800</v>
      </c>
      <c r="D6519" s="296" t="s">
        <v>12870</v>
      </c>
      <c r="E6519" s="297">
        <v>136800</v>
      </c>
    </row>
    <row r="6520" spans="1:5" ht="14.4" x14ac:dyDescent="0.3">
      <c r="A6520" s="294" t="s">
        <v>12794</v>
      </c>
      <c r="B6520" s="295">
        <v>144800</v>
      </c>
      <c r="D6520" s="296" t="s">
        <v>12871</v>
      </c>
      <c r="E6520" s="297">
        <v>144800</v>
      </c>
    </row>
    <row r="6521" spans="1:5" ht="14.4" x14ac:dyDescent="0.3">
      <c r="A6521" s="294" t="s">
        <v>65521</v>
      </c>
      <c r="B6521" s="295">
        <v>126400</v>
      </c>
      <c r="D6521" s="296" t="s">
        <v>65260</v>
      </c>
      <c r="E6521" s="297">
        <v>126400</v>
      </c>
    </row>
    <row r="6522" spans="1:5" ht="14.4" x14ac:dyDescent="0.3">
      <c r="A6522" s="294" t="s">
        <v>12795</v>
      </c>
      <c r="B6522" s="295">
        <v>82000</v>
      </c>
      <c r="D6522" s="296" t="s">
        <v>12872</v>
      </c>
      <c r="E6522" s="297">
        <v>82000</v>
      </c>
    </row>
    <row r="6523" spans="1:5" ht="14.4" x14ac:dyDescent="0.3">
      <c r="A6523" s="294" t="s">
        <v>12796</v>
      </c>
      <c r="B6523" s="295">
        <v>8567</v>
      </c>
      <c r="D6523" s="296" t="s">
        <v>12873</v>
      </c>
      <c r="E6523" s="297">
        <v>8567</v>
      </c>
    </row>
    <row r="6524" spans="1:5" ht="14.4" x14ac:dyDescent="0.3">
      <c r="A6524" s="294" t="s">
        <v>12797</v>
      </c>
      <c r="B6524" s="295">
        <v>756000</v>
      </c>
      <c r="D6524" s="296" t="s">
        <v>12874</v>
      </c>
      <c r="E6524" s="297">
        <v>756000</v>
      </c>
    </row>
    <row r="6525" spans="1:5" ht="14.4" x14ac:dyDescent="0.3">
      <c r="A6525" s="294" t="s">
        <v>12798</v>
      </c>
      <c r="B6525" s="295">
        <v>474111</v>
      </c>
      <c r="D6525" s="296" t="s">
        <v>12875</v>
      </c>
      <c r="E6525" s="297">
        <v>474111</v>
      </c>
    </row>
    <row r="6526" spans="1:5" ht="14.4" x14ac:dyDescent="0.3">
      <c r="A6526" s="294" t="s">
        <v>12799</v>
      </c>
      <c r="B6526" s="295">
        <v>94800</v>
      </c>
      <c r="D6526" s="296" t="s">
        <v>12876</v>
      </c>
      <c r="E6526" s="297">
        <v>94800</v>
      </c>
    </row>
    <row r="6527" spans="1:5" ht="14.4" x14ac:dyDescent="0.3">
      <c r="A6527" s="294" t="s">
        <v>12800</v>
      </c>
      <c r="B6527" s="295">
        <v>17211</v>
      </c>
      <c r="D6527" s="296" t="s">
        <v>12877</v>
      </c>
      <c r="E6527" s="297">
        <v>17211</v>
      </c>
    </row>
    <row r="6528" spans="1:5" ht="14.4" x14ac:dyDescent="0.3">
      <c r="A6528" s="294" t="s">
        <v>12801</v>
      </c>
      <c r="B6528" s="295">
        <v>139646</v>
      </c>
      <c r="D6528" s="296" t="s">
        <v>12878</v>
      </c>
      <c r="E6528" s="297">
        <v>139646</v>
      </c>
    </row>
    <row r="6529" spans="1:5" ht="14.4" x14ac:dyDescent="0.3">
      <c r="A6529" s="294" t="s">
        <v>12802</v>
      </c>
      <c r="B6529" s="295">
        <v>94776</v>
      </c>
      <c r="D6529" s="296" t="s">
        <v>12879</v>
      </c>
      <c r="E6529" s="297">
        <v>94776</v>
      </c>
    </row>
    <row r="6530" spans="1:5" ht="14.4" x14ac:dyDescent="0.3">
      <c r="A6530" s="294" t="s">
        <v>12803</v>
      </c>
      <c r="B6530" s="295">
        <v>529370</v>
      </c>
      <c r="D6530" s="296" t="s">
        <v>12880</v>
      </c>
      <c r="E6530" s="297">
        <v>529370</v>
      </c>
    </row>
    <row r="6531" spans="1:5" ht="14.4" x14ac:dyDescent="0.3">
      <c r="A6531" s="294" t="s">
        <v>65522</v>
      </c>
      <c r="B6531" s="295">
        <v>7574</v>
      </c>
      <c r="D6531" s="296" t="s">
        <v>65261</v>
      </c>
      <c r="E6531" s="297">
        <v>7574</v>
      </c>
    </row>
    <row r="6532" spans="1:5" ht="14.4" x14ac:dyDescent="0.3">
      <c r="A6532" s="294" t="s">
        <v>12804</v>
      </c>
      <c r="B6532" s="295">
        <v>888000</v>
      </c>
      <c r="D6532" s="296" t="s">
        <v>12881</v>
      </c>
      <c r="E6532" s="297">
        <v>888000</v>
      </c>
    </row>
    <row r="6533" spans="1:5" ht="14.4" x14ac:dyDescent="0.3">
      <c r="A6533" s="294" t="s">
        <v>12805</v>
      </c>
      <c r="B6533" s="295">
        <v>159200</v>
      </c>
      <c r="D6533" s="296" t="s">
        <v>12882</v>
      </c>
      <c r="E6533" s="297">
        <v>159200</v>
      </c>
    </row>
    <row r="6534" spans="1:5" ht="14.4" x14ac:dyDescent="0.3">
      <c r="A6534" s="294" t="s">
        <v>12806</v>
      </c>
      <c r="B6534" s="295">
        <v>40538</v>
      </c>
      <c r="D6534" s="296" t="s">
        <v>12883</v>
      </c>
      <c r="E6534" s="297">
        <v>40538</v>
      </c>
    </row>
    <row r="6535" spans="1:5" ht="14.4" x14ac:dyDescent="0.3">
      <c r="A6535" s="294" t="s">
        <v>12807</v>
      </c>
      <c r="B6535" s="295">
        <v>569200</v>
      </c>
      <c r="D6535" s="296" t="s">
        <v>12884</v>
      </c>
      <c r="E6535" s="297">
        <v>569200</v>
      </c>
    </row>
    <row r="6536" spans="1:5" ht="14.4" x14ac:dyDescent="0.3">
      <c r="A6536" s="294" t="s">
        <v>12808</v>
      </c>
      <c r="B6536" s="295">
        <v>217003</v>
      </c>
      <c r="D6536" s="296" t="s">
        <v>12885</v>
      </c>
      <c r="E6536" s="297">
        <v>217003</v>
      </c>
    </row>
    <row r="6537" spans="1:5" ht="14.4" x14ac:dyDescent="0.3">
      <c r="A6537" s="294" t="s">
        <v>12809</v>
      </c>
      <c r="B6537" s="295">
        <v>482000</v>
      </c>
      <c r="D6537" s="296" t="s">
        <v>12886</v>
      </c>
      <c r="E6537" s="297">
        <v>482000</v>
      </c>
    </row>
    <row r="6538" spans="1:5" ht="14.4" x14ac:dyDescent="0.3">
      <c r="A6538" s="294" t="s">
        <v>12810</v>
      </c>
      <c r="B6538" s="295">
        <v>633200</v>
      </c>
      <c r="D6538" s="296" t="s">
        <v>12887</v>
      </c>
      <c r="E6538" s="297">
        <v>633200</v>
      </c>
    </row>
    <row r="6539" spans="1:5" ht="14.4" x14ac:dyDescent="0.3">
      <c r="A6539" s="294" t="s">
        <v>12811</v>
      </c>
      <c r="B6539" s="295">
        <v>118021</v>
      </c>
      <c r="D6539" s="296" t="s">
        <v>12888</v>
      </c>
      <c r="E6539" s="297">
        <v>118021</v>
      </c>
    </row>
    <row r="6540" spans="1:5" ht="14.4" x14ac:dyDescent="0.3">
      <c r="A6540" s="294" t="s">
        <v>12812</v>
      </c>
      <c r="B6540" s="295">
        <v>81600</v>
      </c>
      <c r="D6540" s="296" t="s">
        <v>12889</v>
      </c>
      <c r="E6540" s="297">
        <v>81600</v>
      </c>
    </row>
    <row r="6541" spans="1:5" ht="14.4" x14ac:dyDescent="0.3">
      <c r="A6541" s="294" t="s">
        <v>12813</v>
      </c>
      <c r="B6541" s="295">
        <v>205068</v>
      </c>
      <c r="D6541" s="296" t="s">
        <v>12890</v>
      </c>
      <c r="E6541" s="297">
        <v>205068</v>
      </c>
    </row>
    <row r="6542" spans="1:5" ht="14.4" x14ac:dyDescent="0.3">
      <c r="A6542" s="294" t="s">
        <v>12814</v>
      </c>
      <c r="B6542" s="295">
        <v>98000</v>
      </c>
      <c r="D6542" s="296" t="s">
        <v>12891</v>
      </c>
      <c r="E6542" s="297">
        <v>98000</v>
      </c>
    </row>
    <row r="6543" spans="1:5" ht="14.4" x14ac:dyDescent="0.3">
      <c r="A6543" s="294" t="s">
        <v>12815</v>
      </c>
      <c r="B6543" s="295">
        <v>152883</v>
      </c>
      <c r="D6543" s="296" t="s">
        <v>12892</v>
      </c>
      <c r="E6543" s="297">
        <v>152883</v>
      </c>
    </row>
    <row r="6544" spans="1:5" ht="14.4" x14ac:dyDescent="0.3">
      <c r="A6544" s="294" t="s">
        <v>12816</v>
      </c>
      <c r="B6544" s="295">
        <v>188800</v>
      </c>
      <c r="D6544" s="296" t="s">
        <v>12893</v>
      </c>
      <c r="E6544" s="297">
        <v>188800</v>
      </c>
    </row>
    <row r="6545" spans="1:5" ht="14.4" x14ac:dyDescent="0.3">
      <c r="A6545" s="294" t="s">
        <v>12817</v>
      </c>
      <c r="B6545" s="295">
        <v>57600</v>
      </c>
      <c r="D6545" s="296" t="s">
        <v>12894</v>
      </c>
      <c r="E6545" s="297">
        <v>57600</v>
      </c>
    </row>
    <row r="6546" spans="1:5" ht="14.4" x14ac:dyDescent="0.3">
      <c r="A6546" s="294" t="s">
        <v>12818</v>
      </c>
      <c r="B6546" s="295">
        <v>90000</v>
      </c>
      <c r="D6546" s="296" t="s">
        <v>12895</v>
      </c>
      <c r="E6546" s="297">
        <v>90000</v>
      </c>
    </row>
    <row r="6547" spans="1:5" ht="14.4" x14ac:dyDescent="0.3">
      <c r="A6547" s="294" t="s">
        <v>12819</v>
      </c>
      <c r="B6547" s="295">
        <v>282400</v>
      </c>
      <c r="D6547" s="296" t="s">
        <v>12896</v>
      </c>
      <c r="E6547" s="297">
        <v>282400</v>
      </c>
    </row>
    <row r="6548" spans="1:5" ht="14.4" x14ac:dyDescent="0.3">
      <c r="A6548" s="294" t="s">
        <v>12820</v>
      </c>
      <c r="B6548" s="295">
        <v>328000</v>
      </c>
      <c r="D6548" s="296" t="s">
        <v>12897</v>
      </c>
      <c r="E6548" s="297">
        <v>328000</v>
      </c>
    </row>
    <row r="6549" spans="1:5" ht="14.4" x14ac:dyDescent="0.3">
      <c r="A6549" s="294" t="s">
        <v>12821</v>
      </c>
      <c r="B6549" s="295">
        <v>150000</v>
      </c>
      <c r="D6549" s="296" t="s">
        <v>12898</v>
      </c>
      <c r="E6549" s="297">
        <v>150000</v>
      </c>
    </row>
    <row r="6550" spans="1:5" ht="14.4" x14ac:dyDescent="0.3">
      <c r="A6550" s="294" t="s">
        <v>12822</v>
      </c>
      <c r="B6550" s="295">
        <v>62711</v>
      </c>
      <c r="D6550" s="296" t="s">
        <v>12899</v>
      </c>
      <c r="E6550" s="297">
        <v>62711</v>
      </c>
    </row>
    <row r="6551" spans="1:5" ht="14.4" x14ac:dyDescent="0.3">
      <c r="A6551" s="294" t="s">
        <v>12823</v>
      </c>
      <c r="B6551" s="295">
        <v>294000</v>
      </c>
      <c r="D6551" s="296" t="s">
        <v>12900</v>
      </c>
      <c r="E6551" s="297">
        <v>294000</v>
      </c>
    </row>
    <row r="6552" spans="1:5" ht="14.4" x14ac:dyDescent="0.3">
      <c r="A6552" s="294" t="s">
        <v>12824</v>
      </c>
      <c r="B6552" s="295">
        <v>87200</v>
      </c>
      <c r="D6552" s="296" t="s">
        <v>12901</v>
      </c>
      <c r="E6552" s="297">
        <v>87200</v>
      </c>
    </row>
    <row r="6553" spans="1:5" ht="14.4" x14ac:dyDescent="0.3">
      <c r="A6553" s="294" t="s">
        <v>12825</v>
      </c>
      <c r="B6553" s="295">
        <v>226800</v>
      </c>
      <c r="D6553" s="296" t="s">
        <v>12902</v>
      </c>
      <c r="E6553" s="297">
        <v>226800</v>
      </c>
    </row>
    <row r="6554" spans="1:5" ht="14.4" x14ac:dyDescent="0.3">
      <c r="A6554" s="294" t="s">
        <v>12826</v>
      </c>
      <c r="B6554" s="295">
        <v>329200</v>
      </c>
      <c r="D6554" s="296" t="s">
        <v>12903</v>
      </c>
      <c r="E6554" s="297">
        <v>329200</v>
      </c>
    </row>
    <row r="6555" spans="1:5" ht="14.4" x14ac:dyDescent="0.3">
      <c r="A6555" s="294" t="s">
        <v>12827</v>
      </c>
      <c r="B6555" s="295">
        <v>329200</v>
      </c>
      <c r="D6555" s="296" t="s">
        <v>12904</v>
      </c>
      <c r="E6555" s="297">
        <v>329200</v>
      </c>
    </row>
    <row r="6556" spans="1:5" ht="14.4" x14ac:dyDescent="0.3">
      <c r="A6556" s="294" t="s">
        <v>12828</v>
      </c>
      <c r="B6556" s="295">
        <v>794400</v>
      </c>
      <c r="D6556" s="296" t="s">
        <v>12905</v>
      </c>
      <c r="E6556" s="297">
        <v>794400</v>
      </c>
    </row>
    <row r="6557" spans="1:5" ht="14.4" x14ac:dyDescent="0.3">
      <c r="A6557" s="294" t="s">
        <v>12829</v>
      </c>
      <c r="B6557" s="295">
        <v>226000</v>
      </c>
      <c r="D6557" s="296" t="s">
        <v>12906</v>
      </c>
      <c r="E6557" s="297">
        <v>226000</v>
      </c>
    </row>
    <row r="6558" spans="1:5" ht="14.4" x14ac:dyDescent="0.3">
      <c r="A6558" s="294" t="s">
        <v>12830</v>
      </c>
      <c r="B6558" s="295">
        <v>123599</v>
      </c>
      <c r="D6558" s="296" t="s">
        <v>12907</v>
      </c>
      <c r="E6558" s="297">
        <v>123599</v>
      </c>
    </row>
    <row r="6559" spans="1:5" ht="14.4" x14ac:dyDescent="0.3">
      <c r="A6559" s="294" t="s">
        <v>12831</v>
      </c>
      <c r="B6559" s="295">
        <v>163200</v>
      </c>
      <c r="D6559" s="296" t="s">
        <v>12908</v>
      </c>
      <c r="E6559" s="297">
        <v>163200</v>
      </c>
    </row>
    <row r="6560" spans="1:5" ht="14.4" x14ac:dyDescent="0.3">
      <c r="A6560" s="294" t="s">
        <v>12832</v>
      </c>
      <c r="B6560" s="295">
        <v>246400</v>
      </c>
      <c r="D6560" s="296" t="s">
        <v>12909</v>
      </c>
      <c r="E6560" s="297">
        <v>246400</v>
      </c>
    </row>
    <row r="6561" spans="1:5" ht="14.4" x14ac:dyDescent="0.3">
      <c r="A6561" s="294" t="s">
        <v>12833</v>
      </c>
      <c r="B6561" s="295">
        <v>666000</v>
      </c>
      <c r="D6561" s="296" t="s">
        <v>12910</v>
      </c>
      <c r="E6561" s="297">
        <v>666000</v>
      </c>
    </row>
    <row r="6562" spans="1:5" ht="14.4" x14ac:dyDescent="0.3">
      <c r="A6562" s="294" t="s">
        <v>12834</v>
      </c>
      <c r="B6562" s="295">
        <v>263183</v>
      </c>
      <c r="D6562" s="296" t="s">
        <v>12911</v>
      </c>
      <c r="E6562" s="297">
        <v>263183</v>
      </c>
    </row>
    <row r="6563" spans="1:5" ht="14.4" x14ac:dyDescent="0.3">
      <c r="A6563" s="294" t="s">
        <v>12835</v>
      </c>
      <c r="B6563" s="295">
        <v>57600</v>
      </c>
      <c r="D6563" s="296" t="s">
        <v>12912</v>
      </c>
      <c r="E6563" s="297">
        <v>57600</v>
      </c>
    </row>
    <row r="6564" spans="1:5" ht="14.4" x14ac:dyDescent="0.3">
      <c r="A6564" s="294" t="s">
        <v>12836</v>
      </c>
      <c r="B6564" s="295">
        <v>348000</v>
      </c>
      <c r="D6564" s="296" t="s">
        <v>12913</v>
      </c>
      <c r="E6564" s="297">
        <v>348000</v>
      </c>
    </row>
    <row r="6565" spans="1:5" ht="14.4" x14ac:dyDescent="0.3">
      <c r="A6565" s="294" t="s">
        <v>12837</v>
      </c>
      <c r="B6565" s="295">
        <v>117633</v>
      </c>
      <c r="D6565" s="296" t="s">
        <v>12914</v>
      </c>
      <c r="E6565" s="297">
        <v>117633</v>
      </c>
    </row>
    <row r="6566" spans="1:5" ht="14.4" x14ac:dyDescent="0.3">
      <c r="A6566" s="294" t="s">
        <v>12838</v>
      </c>
      <c r="B6566" s="295">
        <v>224000</v>
      </c>
      <c r="D6566" s="296" t="s">
        <v>12915</v>
      </c>
      <c r="E6566" s="297">
        <v>224000</v>
      </c>
    </row>
    <row r="6567" spans="1:5" ht="14.4" x14ac:dyDescent="0.3">
      <c r="A6567" s="294" t="s">
        <v>12839</v>
      </c>
      <c r="B6567" s="295">
        <v>241414</v>
      </c>
      <c r="D6567" s="296" t="s">
        <v>12916</v>
      </c>
      <c r="E6567" s="297">
        <v>241414</v>
      </c>
    </row>
    <row r="6568" spans="1:5" ht="14.4" x14ac:dyDescent="0.3">
      <c r="A6568" s="294" t="s">
        <v>12840</v>
      </c>
      <c r="B6568" s="295">
        <v>149600</v>
      </c>
      <c r="D6568" s="296" t="s">
        <v>12917</v>
      </c>
      <c r="E6568" s="297">
        <v>149600</v>
      </c>
    </row>
    <row r="6569" spans="1:5" ht="14.4" x14ac:dyDescent="0.3">
      <c r="A6569" s="294" t="s">
        <v>12841</v>
      </c>
      <c r="B6569" s="295">
        <v>215379</v>
      </c>
      <c r="D6569" s="296" t="s">
        <v>12918</v>
      </c>
      <c r="E6569" s="297">
        <v>215379</v>
      </c>
    </row>
    <row r="6570" spans="1:5" ht="14.4" x14ac:dyDescent="0.3">
      <c r="A6570" s="294" t="s">
        <v>12842</v>
      </c>
      <c r="B6570" s="295">
        <v>218145</v>
      </c>
      <c r="D6570" s="296" t="s">
        <v>12919</v>
      </c>
      <c r="E6570" s="297">
        <v>218145</v>
      </c>
    </row>
    <row r="6571" spans="1:5" ht="14.4" x14ac:dyDescent="0.3">
      <c r="A6571" s="294" t="s">
        <v>12843</v>
      </c>
      <c r="B6571" s="295">
        <v>296000</v>
      </c>
      <c r="D6571" s="296" t="s">
        <v>12920</v>
      </c>
      <c r="E6571" s="297">
        <v>296000</v>
      </c>
    </row>
    <row r="6572" spans="1:5" ht="14.4" x14ac:dyDescent="0.3">
      <c r="A6572" s="294" t="s">
        <v>12844</v>
      </c>
      <c r="B6572" s="295">
        <v>306400</v>
      </c>
      <c r="D6572" s="296" t="s">
        <v>12921</v>
      </c>
      <c r="E6572" s="297">
        <v>306400</v>
      </c>
    </row>
    <row r="6573" spans="1:5" ht="14.4" x14ac:dyDescent="0.3">
      <c r="A6573" s="294" t="s">
        <v>12845</v>
      </c>
      <c r="B6573" s="295">
        <v>330800</v>
      </c>
      <c r="D6573" s="296" t="s">
        <v>12922</v>
      </c>
      <c r="E6573" s="297">
        <v>330800</v>
      </c>
    </row>
    <row r="6574" spans="1:5" ht="14.4" x14ac:dyDescent="0.3">
      <c r="A6574" s="294" t="s">
        <v>12846</v>
      </c>
      <c r="B6574" s="295">
        <v>146545</v>
      </c>
      <c r="D6574" s="296" t="s">
        <v>12923</v>
      </c>
      <c r="E6574" s="297">
        <v>146545</v>
      </c>
    </row>
    <row r="6575" spans="1:5" s="122" customFormat="1" ht="15.6" x14ac:dyDescent="0.3">
      <c r="A6575" s="294" t="s">
        <v>12847</v>
      </c>
      <c r="B6575" s="295">
        <v>71672</v>
      </c>
      <c r="D6575" s="296" t="s">
        <v>12924</v>
      </c>
      <c r="E6575" s="297">
        <v>71672</v>
      </c>
    </row>
    <row r="6576" spans="1:5" s="122" customFormat="1" ht="15.6" x14ac:dyDescent="0.3">
      <c r="A6576" s="294" t="s">
        <v>12848</v>
      </c>
      <c r="B6576" s="295">
        <v>25721</v>
      </c>
      <c r="D6576" s="296" t="s">
        <v>12925</v>
      </c>
      <c r="E6576" s="297">
        <v>25721</v>
      </c>
    </row>
    <row r="6577" spans="1:5" s="122" customFormat="1" ht="15.6" x14ac:dyDescent="0.3">
      <c r="A6577" s="294" t="s">
        <v>39676</v>
      </c>
      <c r="B6577" s="295">
        <v>8000</v>
      </c>
      <c r="D6577" s="296" t="s">
        <v>39873</v>
      </c>
      <c r="E6577" s="297">
        <v>8000</v>
      </c>
    </row>
    <row r="6578" spans="1:5" s="122" customFormat="1" ht="15.6" x14ac:dyDescent="0.3">
      <c r="A6578" s="294" t="s">
        <v>39677</v>
      </c>
      <c r="B6578" s="295">
        <v>8000</v>
      </c>
      <c r="D6578" s="296" t="s">
        <v>39874</v>
      </c>
      <c r="E6578" s="297">
        <v>8000</v>
      </c>
    </row>
    <row r="6579" spans="1:5" s="122" customFormat="1" ht="15.6" x14ac:dyDescent="0.3">
      <c r="A6579" s="294" t="s">
        <v>39678</v>
      </c>
      <c r="B6579" s="295">
        <v>120000</v>
      </c>
      <c r="D6579" s="296" t="s">
        <v>39875</v>
      </c>
      <c r="E6579" s="297">
        <v>120000</v>
      </c>
    </row>
    <row r="6580" spans="1:5" s="122" customFormat="1" ht="15.6" x14ac:dyDescent="0.3">
      <c r="A6580" s="294" t="s">
        <v>39679</v>
      </c>
      <c r="B6580" s="295">
        <v>30000</v>
      </c>
      <c r="D6580" s="296" t="s">
        <v>39876</v>
      </c>
      <c r="E6580" s="297">
        <v>30000</v>
      </c>
    </row>
    <row r="6581" spans="1:5" s="122" customFormat="1" ht="15.6" x14ac:dyDescent="0.3">
      <c r="A6581" s="294" t="s">
        <v>39680</v>
      </c>
      <c r="B6581" s="295">
        <v>20000</v>
      </c>
      <c r="D6581" s="296" t="s">
        <v>39877</v>
      </c>
      <c r="E6581" s="297">
        <v>20000</v>
      </c>
    </row>
    <row r="6582" spans="1:5" s="122" customFormat="1" ht="15.6" x14ac:dyDescent="0.3">
      <c r="A6582" s="294" t="s">
        <v>65523</v>
      </c>
      <c r="B6582" s="295">
        <v>30000</v>
      </c>
      <c r="D6582" s="296" t="s">
        <v>39878</v>
      </c>
      <c r="E6582" s="297">
        <v>30000</v>
      </c>
    </row>
    <row r="6583" spans="1:5" s="122" customFormat="1" ht="15.6" x14ac:dyDescent="0.3">
      <c r="A6583" s="294" t="s">
        <v>39681</v>
      </c>
      <c r="B6583" s="295">
        <v>20000</v>
      </c>
      <c r="D6583" s="296" t="s">
        <v>39879</v>
      </c>
      <c r="E6583" s="297">
        <v>20000</v>
      </c>
    </row>
    <row r="6584" spans="1:5" s="122" customFormat="1" ht="15.6" x14ac:dyDescent="0.3">
      <c r="A6584" s="294" t="s">
        <v>39682</v>
      </c>
      <c r="B6584" s="295">
        <v>8000</v>
      </c>
      <c r="D6584" s="296" t="s">
        <v>39880</v>
      </c>
      <c r="E6584" s="297">
        <v>8000</v>
      </c>
    </row>
    <row r="6585" spans="1:5" s="122" customFormat="1" ht="15.6" x14ac:dyDescent="0.3">
      <c r="A6585" s="294" t="s">
        <v>39683</v>
      </c>
      <c r="B6585" s="295">
        <v>20000</v>
      </c>
      <c r="D6585" s="296" t="s">
        <v>39881</v>
      </c>
      <c r="E6585" s="297">
        <v>20000</v>
      </c>
    </row>
    <row r="6586" spans="1:5" s="122" customFormat="1" ht="15.6" x14ac:dyDescent="0.3">
      <c r="A6586" s="294" t="s">
        <v>39684</v>
      </c>
      <c r="B6586" s="295">
        <v>90000</v>
      </c>
      <c r="D6586" s="296" t="s">
        <v>39882</v>
      </c>
      <c r="E6586" s="297">
        <v>90000</v>
      </c>
    </row>
    <row r="6587" spans="1:5" s="122" customFormat="1" ht="15.6" x14ac:dyDescent="0.3">
      <c r="A6587" s="294" t="s">
        <v>39685</v>
      </c>
      <c r="B6587" s="295">
        <v>60000</v>
      </c>
      <c r="D6587" s="296" t="s">
        <v>39883</v>
      </c>
      <c r="E6587" s="297">
        <v>60000</v>
      </c>
    </row>
    <row r="6588" spans="1:5" s="122" customFormat="1" ht="15.6" x14ac:dyDescent="0.3">
      <c r="A6588" s="294" t="s">
        <v>65524</v>
      </c>
      <c r="B6588" s="295">
        <v>8000</v>
      </c>
      <c r="D6588" s="296" t="s">
        <v>66172</v>
      </c>
      <c r="E6588" s="297">
        <v>8000</v>
      </c>
    </row>
    <row r="6589" spans="1:5" s="122" customFormat="1" ht="15.6" x14ac:dyDescent="0.3">
      <c r="A6589" s="294" t="s">
        <v>39686</v>
      </c>
      <c r="B6589" s="295">
        <v>30000</v>
      </c>
      <c r="D6589" s="296" t="s">
        <v>39884</v>
      </c>
      <c r="E6589" s="297">
        <v>30000</v>
      </c>
    </row>
    <row r="6590" spans="1:5" s="122" customFormat="1" ht="15.6" x14ac:dyDescent="0.3">
      <c r="A6590" s="294" t="s">
        <v>39687</v>
      </c>
      <c r="B6590" s="295">
        <v>90000</v>
      </c>
      <c r="D6590" s="296" t="s">
        <v>39885</v>
      </c>
      <c r="E6590" s="297">
        <v>90000</v>
      </c>
    </row>
    <row r="6591" spans="1:5" s="122" customFormat="1" ht="15.6" x14ac:dyDescent="0.3">
      <c r="A6591" s="294" t="s">
        <v>39688</v>
      </c>
      <c r="B6591" s="295">
        <v>60000</v>
      </c>
      <c r="D6591" s="296" t="s">
        <v>39886</v>
      </c>
      <c r="E6591" s="297">
        <v>60000</v>
      </c>
    </row>
    <row r="6592" spans="1:5" s="122" customFormat="1" ht="15.6" x14ac:dyDescent="0.3">
      <c r="A6592" s="294" t="s">
        <v>65525</v>
      </c>
      <c r="B6592" s="295">
        <v>8000</v>
      </c>
      <c r="D6592" s="296" t="s">
        <v>66173</v>
      </c>
      <c r="E6592" s="297">
        <v>8000</v>
      </c>
    </row>
    <row r="6593" spans="1:5" s="122" customFormat="1" ht="15.6" x14ac:dyDescent="0.3">
      <c r="A6593" s="294" t="s">
        <v>65526</v>
      </c>
      <c r="B6593" s="295">
        <v>8000</v>
      </c>
      <c r="D6593" s="296" t="s">
        <v>66174</v>
      </c>
      <c r="E6593" s="297">
        <v>8000</v>
      </c>
    </row>
    <row r="6594" spans="1:5" ht="14.4" x14ac:dyDescent="0.3">
      <c r="A6594" s="294" t="s">
        <v>39689</v>
      </c>
      <c r="B6594" s="295">
        <v>8000</v>
      </c>
      <c r="D6594" s="296" t="s">
        <v>39887</v>
      </c>
      <c r="E6594" s="297">
        <v>8000</v>
      </c>
    </row>
    <row r="6595" spans="1:5" ht="14.4" x14ac:dyDescent="0.3">
      <c r="A6595" s="294" t="s">
        <v>65527</v>
      </c>
      <c r="B6595" s="295">
        <v>8000</v>
      </c>
      <c r="D6595" s="296" t="s">
        <v>66175</v>
      </c>
      <c r="E6595" s="297">
        <v>8000</v>
      </c>
    </row>
    <row r="6596" spans="1:5" ht="14.4" x14ac:dyDescent="0.3">
      <c r="A6596" s="294" t="s">
        <v>39690</v>
      </c>
      <c r="B6596" s="295">
        <v>60000</v>
      </c>
      <c r="D6596" s="296" t="s">
        <v>39888</v>
      </c>
      <c r="E6596" s="297">
        <v>60000</v>
      </c>
    </row>
    <row r="6597" spans="1:5" ht="14.4" x14ac:dyDescent="0.3">
      <c r="A6597" s="294" t="s">
        <v>39691</v>
      </c>
      <c r="B6597" s="295">
        <v>120000</v>
      </c>
      <c r="D6597" s="296" t="s">
        <v>39889</v>
      </c>
      <c r="E6597" s="297">
        <v>120000</v>
      </c>
    </row>
    <row r="6598" spans="1:5" ht="14.4" x14ac:dyDescent="0.3">
      <c r="A6598" s="294" t="s">
        <v>39692</v>
      </c>
      <c r="B6598" s="295">
        <v>60000</v>
      </c>
      <c r="D6598" s="296" t="s">
        <v>39890</v>
      </c>
      <c r="E6598" s="297">
        <v>60000</v>
      </c>
    </row>
    <row r="6599" spans="1:5" ht="14.4" x14ac:dyDescent="0.3">
      <c r="A6599" s="294" t="s">
        <v>39693</v>
      </c>
      <c r="B6599" s="295">
        <v>30000</v>
      </c>
      <c r="D6599" s="296" t="s">
        <v>39891</v>
      </c>
      <c r="E6599" s="297">
        <v>30000</v>
      </c>
    </row>
    <row r="6600" spans="1:5" ht="14.4" x14ac:dyDescent="0.3">
      <c r="A6600" s="294" t="s">
        <v>39694</v>
      </c>
      <c r="B6600" s="295">
        <v>20000</v>
      </c>
      <c r="D6600" s="296" t="s">
        <v>39892</v>
      </c>
      <c r="E6600" s="297">
        <v>20000</v>
      </c>
    </row>
    <row r="6601" spans="1:5" ht="14.4" x14ac:dyDescent="0.3">
      <c r="A6601" s="294" t="s">
        <v>39695</v>
      </c>
      <c r="B6601" s="295">
        <v>90000</v>
      </c>
      <c r="D6601" s="296" t="s">
        <v>39893</v>
      </c>
      <c r="E6601" s="297">
        <v>90000</v>
      </c>
    </row>
    <row r="6602" spans="1:5" ht="14.4" x14ac:dyDescent="0.3">
      <c r="A6602" s="294" t="s">
        <v>39696</v>
      </c>
      <c r="B6602" s="295">
        <v>60000</v>
      </c>
      <c r="D6602" s="296" t="s">
        <v>39894</v>
      </c>
      <c r="E6602" s="297">
        <v>60000</v>
      </c>
    </row>
    <row r="6603" spans="1:5" ht="14.4" x14ac:dyDescent="0.3">
      <c r="A6603" s="294" t="s">
        <v>39697</v>
      </c>
      <c r="B6603" s="295">
        <v>8000</v>
      </c>
      <c r="D6603" s="296" t="s">
        <v>39895</v>
      </c>
      <c r="E6603" s="297">
        <v>8000</v>
      </c>
    </row>
    <row r="6604" spans="1:5" ht="14.4" x14ac:dyDescent="0.3">
      <c r="A6604" s="294" t="s">
        <v>39698</v>
      </c>
      <c r="B6604" s="295">
        <v>20000</v>
      </c>
      <c r="D6604" s="296" t="s">
        <v>39896</v>
      </c>
      <c r="E6604" s="297">
        <v>20000</v>
      </c>
    </row>
    <row r="6605" spans="1:5" ht="14.4" x14ac:dyDescent="0.3">
      <c r="A6605" s="294" t="s">
        <v>39699</v>
      </c>
      <c r="B6605" s="295">
        <v>8000</v>
      </c>
      <c r="D6605" s="296" t="s">
        <v>39897</v>
      </c>
      <c r="E6605" s="297">
        <v>8000</v>
      </c>
    </row>
    <row r="6606" spans="1:5" ht="14.4" x14ac:dyDescent="0.3">
      <c r="A6606" s="294" t="s">
        <v>39700</v>
      </c>
      <c r="B6606" s="295">
        <v>120000</v>
      </c>
      <c r="D6606" s="296" t="s">
        <v>39898</v>
      </c>
      <c r="E6606" s="297">
        <v>120000</v>
      </c>
    </row>
    <row r="6607" spans="1:5" ht="14.4" x14ac:dyDescent="0.3">
      <c r="A6607" s="294" t="s">
        <v>39701</v>
      </c>
      <c r="B6607" s="295">
        <v>8000</v>
      </c>
      <c r="D6607" s="296" t="s">
        <v>39899</v>
      </c>
      <c r="E6607" s="297">
        <v>8000</v>
      </c>
    </row>
    <row r="6608" spans="1:5" ht="14.4" x14ac:dyDescent="0.3">
      <c r="A6608" s="294" t="s">
        <v>39702</v>
      </c>
      <c r="B6608" s="295">
        <v>30000</v>
      </c>
      <c r="D6608" s="296" t="s">
        <v>39900</v>
      </c>
      <c r="E6608" s="297">
        <v>30000</v>
      </c>
    </row>
    <row r="6609" spans="1:5" ht="14.4" x14ac:dyDescent="0.3">
      <c r="A6609" s="294" t="s">
        <v>39703</v>
      </c>
      <c r="B6609" s="295">
        <v>20000</v>
      </c>
      <c r="D6609" s="296" t="s">
        <v>39901</v>
      </c>
      <c r="E6609" s="297">
        <v>20000</v>
      </c>
    </row>
    <row r="6610" spans="1:5" ht="14.4" x14ac:dyDescent="0.3">
      <c r="A6610" s="294" t="s">
        <v>39704</v>
      </c>
      <c r="B6610" s="295">
        <v>30000</v>
      </c>
      <c r="D6610" s="296" t="s">
        <v>39902</v>
      </c>
      <c r="E6610" s="297">
        <v>30000</v>
      </c>
    </row>
    <row r="6611" spans="1:5" ht="14.4" x14ac:dyDescent="0.3">
      <c r="A6611" s="294" t="s">
        <v>39705</v>
      </c>
      <c r="B6611" s="295">
        <v>30000</v>
      </c>
      <c r="D6611" s="296" t="s">
        <v>39903</v>
      </c>
      <c r="E6611" s="297">
        <v>30000</v>
      </c>
    </row>
    <row r="6612" spans="1:5" ht="14.4" x14ac:dyDescent="0.3">
      <c r="A6612" s="294" t="s">
        <v>65528</v>
      </c>
      <c r="B6612" s="295">
        <v>0</v>
      </c>
      <c r="D6612" s="296" t="s">
        <v>66176</v>
      </c>
      <c r="E6612" s="297">
        <v>0</v>
      </c>
    </row>
    <row r="6613" spans="1:5" ht="14.4" x14ac:dyDescent="0.3">
      <c r="A6613" s="294" t="s">
        <v>39706</v>
      </c>
      <c r="B6613" s="295">
        <v>60000</v>
      </c>
      <c r="D6613" s="296" t="s">
        <v>39904</v>
      </c>
      <c r="E6613" s="297">
        <v>60000</v>
      </c>
    </row>
    <row r="6614" spans="1:5" ht="14.4" x14ac:dyDescent="0.3">
      <c r="A6614" s="294" t="s">
        <v>39707</v>
      </c>
      <c r="B6614" s="295">
        <v>150000</v>
      </c>
      <c r="D6614" s="296" t="s">
        <v>39905</v>
      </c>
      <c r="E6614" s="297">
        <v>150000</v>
      </c>
    </row>
    <row r="6615" spans="1:5" ht="14.4" x14ac:dyDescent="0.3">
      <c r="A6615" s="294" t="s">
        <v>39708</v>
      </c>
      <c r="B6615" s="295">
        <v>8000</v>
      </c>
      <c r="D6615" s="296" t="s">
        <v>39906</v>
      </c>
      <c r="E6615" s="297">
        <v>8000</v>
      </c>
    </row>
    <row r="6616" spans="1:5" ht="14.4" x14ac:dyDescent="0.3">
      <c r="A6616" s="294" t="s">
        <v>39709</v>
      </c>
      <c r="B6616" s="295">
        <v>8000</v>
      </c>
      <c r="D6616" s="296" t="s">
        <v>39907</v>
      </c>
      <c r="E6616" s="297">
        <v>8000</v>
      </c>
    </row>
    <row r="6617" spans="1:5" ht="14.4" x14ac:dyDescent="0.3">
      <c r="A6617" s="294" t="s">
        <v>65529</v>
      </c>
      <c r="B6617" s="295">
        <v>8000</v>
      </c>
      <c r="D6617" s="296" t="s">
        <v>66177</v>
      </c>
      <c r="E6617" s="297">
        <v>8000</v>
      </c>
    </row>
    <row r="6618" spans="1:5" ht="14.4" x14ac:dyDescent="0.3">
      <c r="A6618" s="294" t="s">
        <v>39710</v>
      </c>
      <c r="B6618" s="295">
        <v>8000</v>
      </c>
      <c r="D6618" s="296" t="s">
        <v>39908</v>
      </c>
      <c r="E6618" s="297">
        <v>8000</v>
      </c>
    </row>
    <row r="6619" spans="1:5" ht="14.4" x14ac:dyDescent="0.3">
      <c r="A6619" s="294" t="s">
        <v>65530</v>
      </c>
      <c r="B6619" s="295">
        <v>8000</v>
      </c>
      <c r="D6619" s="296" t="s">
        <v>66178</v>
      </c>
      <c r="E6619" s="297">
        <v>8000</v>
      </c>
    </row>
    <row r="6620" spans="1:5" ht="14.4" x14ac:dyDescent="0.3">
      <c r="A6620" s="294" t="s">
        <v>39711</v>
      </c>
      <c r="B6620" s="295">
        <v>120000</v>
      </c>
      <c r="D6620" s="296" t="s">
        <v>39909</v>
      </c>
      <c r="E6620" s="297">
        <v>120000</v>
      </c>
    </row>
    <row r="6621" spans="1:5" ht="14.4" x14ac:dyDescent="0.3">
      <c r="A6621" s="294" t="s">
        <v>39712</v>
      </c>
      <c r="B6621" s="295">
        <v>60000</v>
      </c>
      <c r="D6621" s="296" t="s">
        <v>39910</v>
      </c>
      <c r="E6621" s="297">
        <v>60000</v>
      </c>
    </row>
    <row r="6622" spans="1:5" ht="14.4" x14ac:dyDescent="0.3">
      <c r="A6622" s="294" t="s">
        <v>39713</v>
      </c>
      <c r="B6622" s="295">
        <v>120000</v>
      </c>
      <c r="D6622" s="296" t="s">
        <v>39911</v>
      </c>
      <c r="E6622" s="297">
        <v>120000</v>
      </c>
    </row>
    <row r="6623" spans="1:5" ht="14.4" x14ac:dyDescent="0.3">
      <c r="A6623" s="294" t="s">
        <v>39714</v>
      </c>
      <c r="B6623" s="295">
        <v>20000</v>
      </c>
      <c r="D6623" s="296" t="s">
        <v>39912</v>
      </c>
      <c r="E6623" s="297">
        <v>20000</v>
      </c>
    </row>
    <row r="6624" spans="1:5" ht="14.4" x14ac:dyDescent="0.3">
      <c r="A6624" s="294" t="s">
        <v>39715</v>
      </c>
      <c r="B6624" s="295">
        <v>30000</v>
      </c>
      <c r="D6624" s="296" t="s">
        <v>39913</v>
      </c>
      <c r="E6624" s="297">
        <v>30000</v>
      </c>
    </row>
    <row r="6625" spans="1:5" ht="14.4" x14ac:dyDescent="0.3">
      <c r="A6625" s="294" t="s">
        <v>65531</v>
      </c>
      <c r="B6625" s="295">
        <v>30000</v>
      </c>
      <c r="D6625" s="296" t="s">
        <v>66179</v>
      </c>
      <c r="E6625" s="297">
        <v>30000</v>
      </c>
    </row>
    <row r="6626" spans="1:5" ht="14.4" x14ac:dyDescent="0.3">
      <c r="A6626" s="294" t="s">
        <v>39716</v>
      </c>
      <c r="B6626" s="295">
        <v>150000</v>
      </c>
      <c r="D6626" s="296" t="s">
        <v>39914</v>
      </c>
      <c r="E6626" s="297">
        <v>150000</v>
      </c>
    </row>
    <row r="6627" spans="1:5" ht="14.4" x14ac:dyDescent="0.3">
      <c r="A6627" s="294" t="s">
        <v>39717</v>
      </c>
      <c r="B6627" s="295">
        <v>8000</v>
      </c>
      <c r="D6627" s="296" t="s">
        <v>39915</v>
      </c>
      <c r="E6627" s="297">
        <v>8000</v>
      </c>
    </row>
    <row r="6628" spans="1:5" ht="14.4" x14ac:dyDescent="0.3">
      <c r="A6628" s="294" t="s">
        <v>65532</v>
      </c>
      <c r="B6628" s="295">
        <v>8000</v>
      </c>
      <c r="D6628" s="296" t="s">
        <v>39916</v>
      </c>
      <c r="E6628" s="297">
        <v>8000</v>
      </c>
    </row>
    <row r="6629" spans="1:5" ht="14.4" x14ac:dyDescent="0.3">
      <c r="A6629" s="294" t="s">
        <v>65533</v>
      </c>
      <c r="B6629" s="295">
        <v>20000</v>
      </c>
      <c r="D6629" s="296" t="s">
        <v>66180</v>
      </c>
      <c r="E6629" s="297">
        <v>20000</v>
      </c>
    </row>
    <row r="6630" spans="1:5" ht="14.4" x14ac:dyDescent="0.3">
      <c r="A6630" s="294" t="s">
        <v>39718</v>
      </c>
      <c r="B6630" s="295">
        <v>30000</v>
      </c>
      <c r="D6630" s="296" t="s">
        <v>39917</v>
      </c>
      <c r="E6630" s="297">
        <v>30000</v>
      </c>
    </row>
    <row r="6631" spans="1:5" ht="14.4" x14ac:dyDescent="0.3">
      <c r="A6631" s="294" t="s">
        <v>39719</v>
      </c>
      <c r="B6631" s="295">
        <v>20000</v>
      </c>
      <c r="D6631" s="296" t="s">
        <v>39918</v>
      </c>
      <c r="E6631" s="297">
        <v>20000</v>
      </c>
    </row>
    <row r="6632" spans="1:5" ht="14.4" x14ac:dyDescent="0.3">
      <c r="A6632" s="294" t="s">
        <v>39720</v>
      </c>
      <c r="B6632" s="295">
        <v>60000</v>
      </c>
      <c r="D6632" s="296" t="s">
        <v>39919</v>
      </c>
      <c r="E6632" s="297">
        <v>60000</v>
      </c>
    </row>
    <row r="6633" spans="1:5" ht="14.4" x14ac:dyDescent="0.3">
      <c r="A6633" s="294" t="s">
        <v>39721</v>
      </c>
      <c r="B6633" s="295">
        <v>60000</v>
      </c>
      <c r="D6633" s="296" t="s">
        <v>39920</v>
      </c>
      <c r="E6633" s="297">
        <v>60000</v>
      </c>
    </row>
    <row r="6634" spans="1:5" ht="14.4" x14ac:dyDescent="0.3">
      <c r="A6634" s="294" t="s">
        <v>39722</v>
      </c>
      <c r="B6634" s="295">
        <v>60000</v>
      </c>
      <c r="D6634" s="296" t="s">
        <v>39921</v>
      </c>
      <c r="E6634" s="297">
        <v>60000</v>
      </c>
    </row>
    <row r="6635" spans="1:5" ht="14.4" x14ac:dyDescent="0.3">
      <c r="A6635" s="294" t="s">
        <v>39723</v>
      </c>
      <c r="B6635" s="295">
        <v>60000</v>
      </c>
      <c r="D6635" s="296" t="s">
        <v>39922</v>
      </c>
      <c r="E6635" s="297">
        <v>60000</v>
      </c>
    </row>
    <row r="6636" spans="1:5" ht="14.4" x14ac:dyDescent="0.3">
      <c r="A6636" s="294" t="s">
        <v>39724</v>
      </c>
      <c r="B6636" s="295">
        <v>60000</v>
      </c>
      <c r="D6636" s="296" t="s">
        <v>39923</v>
      </c>
      <c r="E6636" s="297">
        <v>60000</v>
      </c>
    </row>
    <row r="6637" spans="1:5" ht="14.4" x14ac:dyDescent="0.3">
      <c r="A6637" s="294" t="s">
        <v>65534</v>
      </c>
      <c r="B6637" s="295">
        <v>30000</v>
      </c>
      <c r="D6637" s="296" t="s">
        <v>39924</v>
      </c>
      <c r="E6637" s="297">
        <v>30000</v>
      </c>
    </row>
    <row r="6638" spans="1:5" ht="14.4" x14ac:dyDescent="0.3">
      <c r="A6638" s="294" t="s">
        <v>39725</v>
      </c>
      <c r="B6638" s="295">
        <v>8000</v>
      </c>
      <c r="D6638" s="296" t="s">
        <v>39925</v>
      </c>
      <c r="E6638" s="297">
        <v>8000</v>
      </c>
    </row>
    <row r="6639" spans="1:5" ht="14.4" x14ac:dyDescent="0.3">
      <c r="A6639" s="294" t="s">
        <v>65535</v>
      </c>
      <c r="B6639" s="295">
        <v>8000</v>
      </c>
      <c r="D6639" s="296" t="s">
        <v>66181</v>
      </c>
      <c r="E6639" s="297">
        <v>8000</v>
      </c>
    </row>
    <row r="6640" spans="1:5" ht="14.4" x14ac:dyDescent="0.3">
      <c r="A6640" s="294" t="s">
        <v>39726</v>
      </c>
      <c r="B6640" s="295">
        <v>30000</v>
      </c>
      <c r="D6640" s="296" t="s">
        <v>39926</v>
      </c>
      <c r="E6640" s="297">
        <v>30000</v>
      </c>
    </row>
    <row r="6641" spans="1:5" ht="14.4" x14ac:dyDescent="0.3">
      <c r="A6641" s="294" t="s">
        <v>39727</v>
      </c>
      <c r="B6641" s="295">
        <v>90000</v>
      </c>
      <c r="D6641" s="296" t="s">
        <v>39927</v>
      </c>
      <c r="E6641" s="297">
        <v>90000</v>
      </c>
    </row>
    <row r="6642" spans="1:5" ht="14.4" x14ac:dyDescent="0.3">
      <c r="A6642" s="294" t="s">
        <v>39728</v>
      </c>
      <c r="B6642" s="295">
        <v>60000</v>
      </c>
      <c r="D6642" s="296" t="s">
        <v>39928</v>
      </c>
      <c r="E6642" s="297">
        <v>60000</v>
      </c>
    </row>
    <row r="6643" spans="1:5" ht="14.4" x14ac:dyDescent="0.3">
      <c r="A6643" s="294" t="s">
        <v>39729</v>
      </c>
      <c r="B6643" s="295">
        <v>30000</v>
      </c>
      <c r="D6643" s="296" t="s">
        <v>39929</v>
      </c>
      <c r="E6643" s="297">
        <v>30000</v>
      </c>
    </row>
    <row r="6644" spans="1:5" ht="14.4" x14ac:dyDescent="0.3">
      <c r="A6644" s="294" t="s">
        <v>39730</v>
      </c>
      <c r="B6644" s="295">
        <v>8000</v>
      </c>
      <c r="D6644" s="296" t="s">
        <v>39930</v>
      </c>
      <c r="E6644" s="297">
        <v>8000</v>
      </c>
    </row>
    <row r="6645" spans="1:5" ht="14.4" x14ac:dyDescent="0.3">
      <c r="A6645" s="294" t="s">
        <v>39731</v>
      </c>
      <c r="B6645" s="295">
        <v>20000</v>
      </c>
      <c r="D6645" s="296" t="s">
        <v>39931</v>
      </c>
      <c r="E6645" s="297">
        <v>20000</v>
      </c>
    </row>
    <row r="6646" spans="1:5" ht="14.4" x14ac:dyDescent="0.3">
      <c r="A6646" s="294" t="s">
        <v>39732</v>
      </c>
      <c r="B6646" s="295">
        <v>90000</v>
      </c>
      <c r="D6646" s="296" t="s">
        <v>39932</v>
      </c>
      <c r="E6646" s="297">
        <v>90000</v>
      </c>
    </row>
    <row r="6647" spans="1:5" ht="14.4" x14ac:dyDescent="0.3">
      <c r="A6647" s="294" t="s">
        <v>39733</v>
      </c>
      <c r="B6647" s="295">
        <v>150000</v>
      </c>
      <c r="D6647" s="296" t="s">
        <v>39933</v>
      </c>
      <c r="E6647" s="297">
        <v>150000</v>
      </c>
    </row>
    <row r="6648" spans="1:5" ht="14.4" x14ac:dyDescent="0.3">
      <c r="A6648" s="294" t="s">
        <v>39734</v>
      </c>
      <c r="B6648" s="295">
        <v>8000</v>
      </c>
      <c r="D6648" s="296" t="s">
        <v>39934</v>
      </c>
      <c r="E6648" s="297">
        <v>8000</v>
      </c>
    </row>
    <row r="6649" spans="1:5" ht="14.4" x14ac:dyDescent="0.3">
      <c r="A6649" s="294" t="s">
        <v>65536</v>
      </c>
      <c r="B6649" s="295">
        <v>0</v>
      </c>
      <c r="D6649" s="296" t="s">
        <v>66182</v>
      </c>
      <c r="E6649" s="297">
        <v>0</v>
      </c>
    </row>
    <row r="6650" spans="1:5" ht="14.4" x14ac:dyDescent="0.3">
      <c r="A6650" s="294" t="s">
        <v>65537</v>
      </c>
      <c r="B6650" s="295">
        <v>8000</v>
      </c>
      <c r="D6650" s="296" t="s">
        <v>66183</v>
      </c>
      <c r="E6650" s="297">
        <v>8000</v>
      </c>
    </row>
    <row r="6651" spans="1:5" ht="14.4" x14ac:dyDescent="0.3">
      <c r="A6651" s="294" t="s">
        <v>39735</v>
      </c>
      <c r="B6651" s="295">
        <v>8000</v>
      </c>
      <c r="D6651" s="296" t="s">
        <v>39935</v>
      </c>
      <c r="E6651" s="297">
        <v>8000</v>
      </c>
    </row>
    <row r="6652" spans="1:5" ht="14.4" x14ac:dyDescent="0.3">
      <c r="A6652" s="294" t="s">
        <v>39736</v>
      </c>
      <c r="B6652" s="295">
        <v>8000</v>
      </c>
      <c r="D6652" s="296" t="s">
        <v>39936</v>
      </c>
      <c r="E6652" s="297">
        <v>8000</v>
      </c>
    </row>
    <row r="6653" spans="1:5" ht="14.4" x14ac:dyDescent="0.3">
      <c r="A6653" s="294" t="s">
        <v>39737</v>
      </c>
      <c r="B6653" s="295">
        <v>8000</v>
      </c>
      <c r="D6653" s="296" t="s">
        <v>39937</v>
      </c>
      <c r="E6653" s="297">
        <v>8000</v>
      </c>
    </row>
    <row r="6654" spans="1:5" ht="14.4" x14ac:dyDescent="0.3">
      <c r="A6654" s="294" t="s">
        <v>39738</v>
      </c>
      <c r="B6654" s="295">
        <v>8000</v>
      </c>
      <c r="D6654" s="296" t="s">
        <v>39938</v>
      </c>
      <c r="E6654" s="297">
        <v>8000</v>
      </c>
    </row>
    <row r="6655" spans="1:5" ht="14.4" x14ac:dyDescent="0.3">
      <c r="A6655" s="294" t="s">
        <v>39739</v>
      </c>
      <c r="B6655" s="295">
        <v>20000</v>
      </c>
      <c r="D6655" s="296" t="s">
        <v>39939</v>
      </c>
      <c r="E6655" s="297">
        <v>20000</v>
      </c>
    </row>
    <row r="6656" spans="1:5" ht="14.4" x14ac:dyDescent="0.3">
      <c r="A6656" s="294" t="s">
        <v>39740</v>
      </c>
      <c r="B6656" s="295">
        <v>60000</v>
      </c>
      <c r="D6656" s="296" t="s">
        <v>39940</v>
      </c>
      <c r="E6656" s="297">
        <v>60000</v>
      </c>
    </row>
    <row r="6657" spans="1:5" ht="14.4" x14ac:dyDescent="0.3">
      <c r="A6657" s="294" t="s">
        <v>39741</v>
      </c>
      <c r="B6657" s="295">
        <v>60000</v>
      </c>
      <c r="D6657" s="296" t="s">
        <v>39941</v>
      </c>
      <c r="E6657" s="297">
        <v>60000</v>
      </c>
    </row>
    <row r="6658" spans="1:5" ht="14.4" x14ac:dyDescent="0.3">
      <c r="A6658" s="294" t="s">
        <v>39742</v>
      </c>
      <c r="B6658" s="295">
        <v>150000</v>
      </c>
      <c r="D6658" s="296" t="s">
        <v>39942</v>
      </c>
      <c r="E6658" s="297">
        <v>150000</v>
      </c>
    </row>
    <row r="6659" spans="1:5" ht="14.4" x14ac:dyDescent="0.3">
      <c r="A6659" s="294" t="s">
        <v>39743</v>
      </c>
      <c r="B6659" s="295">
        <v>8000</v>
      </c>
      <c r="D6659" s="296" t="s">
        <v>39943</v>
      </c>
      <c r="E6659" s="297">
        <v>8000</v>
      </c>
    </row>
    <row r="6660" spans="1:5" ht="14.4" x14ac:dyDescent="0.3">
      <c r="A6660" s="294" t="s">
        <v>39744</v>
      </c>
      <c r="B6660" s="295">
        <v>8000</v>
      </c>
      <c r="D6660" s="296" t="s">
        <v>39944</v>
      </c>
      <c r="E6660" s="297">
        <v>8000</v>
      </c>
    </row>
    <row r="6661" spans="1:5" ht="14.4" x14ac:dyDescent="0.3">
      <c r="A6661" s="294" t="s">
        <v>39745</v>
      </c>
      <c r="B6661" s="295">
        <v>150000</v>
      </c>
      <c r="D6661" s="296" t="s">
        <v>39945</v>
      </c>
      <c r="E6661" s="297">
        <v>150000</v>
      </c>
    </row>
    <row r="6662" spans="1:5" ht="14.4" x14ac:dyDescent="0.3">
      <c r="A6662" s="294" t="s">
        <v>39746</v>
      </c>
      <c r="B6662" s="295">
        <v>20000</v>
      </c>
      <c r="D6662" s="296" t="s">
        <v>39946</v>
      </c>
      <c r="E6662" s="297">
        <v>20000</v>
      </c>
    </row>
    <row r="6663" spans="1:5" ht="14.4" x14ac:dyDescent="0.3">
      <c r="A6663" s="294" t="s">
        <v>39747</v>
      </c>
      <c r="B6663" s="295">
        <v>30000</v>
      </c>
      <c r="D6663" s="296" t="s">
        <v>39947</v>
      </c>
      <c r="E6663" s="297">
        <v>30000</v>
      </c>
    </row>
    <row r="6664" spans="1:5" ht="14.4" x14ac:dyDescent="0.3">
      <c r="A6664" s="294" t="s">
        <v>39748</v>
      </c>
      <c r="B6664" s="295">
        <v>30000</v>
      </c>
      <c r="D6664" s="296" t="s">
        <v>39948</v>
      </c>
      <c r="E6664" s="297">
        <v>30000</v>
      </c>
    </row>
    <row r="6665" spans="1:5" ht="14.4" x14ac:dyDescent="0.3">
      <c r="A6665" s="294" t="s">
        <v>39749</v>
      </c>
      <c r="B6665" s="295">
        <v>30000</v>
      </c>
      <c r="D6665" s="296" t="s">
        <v>39949</v>
      </c>
      <c r="E6665" s="297">
        <v>30000</v>
      </c>
    </row>
    <row r="6666" spans="1:5" ht="14.4" x14ac:dyDescent="0.3">
      <c r="A6666" s="294" t="s">
        <v>39750</v>
      </c>
      <c r="B6666" s="295">
        <v>8000</v>
      </c>
      <c r="D6666" s="296" t="s">
        <v>39950</v>
      </c>
      <c r="E6666" s="297">
        <v>8000</v>
      </c>
    </row>
    <row r="6667" spans="1:5" ht="14.4" x14ac:dyDescent="0.3">
      <c r="A6667" s="294" t="s">
        <v>39751</v>
      </c>
      <c r="B6667" s="295">
        <v>150000</v>
      </c>
      <c r="D6667" s="296" t="s">
        <v>39951</v>
      </c>
      <c r="E6667" s="297">
        <v>150000</v>
      </c>
    </row>
    <row r="6668" spans="1:5" ht="14.4" x14ac:dyDescent="0.3">
      <c r="A6668" s="294" t="s">
        <v>39752</v>
      </c>
      <c r="B6668" s="295">
        <v>30000</v>
      </c>
      <c r="D6668" s="296" t="s">
        <v>39952</v>
      </c>
      <c r="E6668" s="297">
        <v>30000</v>
      </c>
    </row>
    <row r="6669" spans="1:5" ht="14.4" x14ac:dyDescent="0.3">
      <c r="A6669" s="294" t="s">
        <v>39753</v>
      </c>
      <c r="B6669" s="295">
        <v>20000</v>
      </c>
      <c r="D6669" s="296" t="s">
        <v>39953</v>
      </c>
      <c r="E6669" s="297">
        <v>20000</v>
      </c>
    </row>
    <row r="6670" spans="1:5" ht="14.4" x14ac:dyDescent="0.3">
      <c r="A6670" s="294" t="s">
        <v>39754</v>
      </c>
      <c r="B6670" s="295">
        <v>20000</v>
      </c>
      <c r="D6670" s="296" t="s">
        <v>39954</v>
      </c>
      <c r="E6670" s="297">
        <v>20000</v>
      </c>
    </row>
    <row r="6671" spans="1:5" ht="14.4" x14ac:dyDescent="0.3">
      <c r="A6671" s="294" t="s">
        <v>39755</v>
      </c>
      <c r="B6671" s="295">
        <v>60000</v>
      </c>
      <c r="D6671" s="296" t="s">
        <v>39955</v>
      </c>
      <c r="E6671" s="297">
        <v>60000</v>
      </c>
    </row>
    <row r="6672" spans="1:5" ht="14.4" x14ac:dyDescent="0.3">
      <c r="A6672" s="294" t="s">
        <v>39756</v>
      </c>
      <c r="B6672" s="295">
        <v>60000</v>
      </c>
      <c r="D6672" s="296" t="s">
        <v>39956</v>
      </c>
      <c r="E6672" s="297">
        <v>60000</v>
      </c>
    </row>
    <row r="6673" spans="1:5" ht="14.4" x14ac:dyDescent="0.3">
      <c r="A6673" s="294" t="s">
        <v>39757</v>
      </c>
      <c r="B6673" s="295">
        <v>30000</v>
      </c>
      <c r="D6673" s="296" t="s">
        <v>39957</v>
      </c>
      <c r="E6673" s="297">
        <v>30000</v>
      </c>
    </row>
    <row r="6674" spans="1:5" ht="14.4" x14ac:dyDescent="0.3">
      <c r="A6674" s="294" t="s">
        <v>39758</v>
      </c>
      <c r="B6674" s="295">
        <v>60000</v>
      </c>
      <c r="D6674" s="296" t="s">
        <v>39958</v>
      </c>
      <c r="E6674" s="297">
        <v>60000</v>
      </c>
    </row>
    <row r="6675" spans="1:5" ht="14.4" x14ac:dyDescent="0.3">
      <c r="A6675" s="294" t="s">
        <v>39759</v>
      </c>
      <c r="B6675" s="295">
        <v>60000</v>
      </c>
      <c r="D6675" s="296" t="s">
        <v>39959</v>
      </c>
      <c r="E6675" s="297">
        <v>60000</v>
      </c>
    </row>
    <row r="6676" spans="1:5" ht="14.4" x14ac:dyDescent="0.3">
      <c r="A6676" s="294" t="s">
        <v>39760</v>
      </c>
      <c r="B6676" s="295">
        <v>8000</v>
      </c>
      <c r="D6676" s="296" t="s">
        <v>39960</v>
      </c>
      <c r="E6676" s="297">
        <v>8000</v>
      </c>
    </row>
    <row r="6677" spans="1:5" ht="14.4" x14ac:dyDescent="0.3">
      <c r="A6677" s="294" t="s">
        <v>39761</v>
      </c>
      <c r="B6677" s="295">
        <v>60000</v>
      </c>
      <c r="D6677" s="296" t="s">
        <v>39961</v>
      </c>
      <c r="E6677" s="297">
        <v>60000</v>
      </c>
    </row>
    <row r="6678" spans="1:5" ht="14.4" x14ac:dyDescent="0.3">
      <c r="A6678" s="294" t="s">
        <v>39762</v>
      </c>
      <c r="B6678" s="295">
        <v>20000</v>
      </c>
      <c r="D6678" s="296" t="s">
        <v>39962</v>
      </c>
      <c r="E6678" s="297">
        <v>20000</v>
      </c>
    </row>
    <row r="6679" spans="1:5" ht="14.4" x14ac:dyDescent="0.3">
      <c r="A6679" s="294" t="s">
        <v>39763</v>
      </c>
      <c r="B6679" s="295">
        <v>20000</v>
      </c>
      <c r="D6679" s="296" t="s">
        <v>39963</v>
      </c>
      <c r="E6679" s="297">
        <v>20000</v>
      </c>
    </row>
    <row r="6680" spans="1:5" ht="14.4" x14ac:dyDescent="0.3">
      <c r="A6680" s="294" t="s">
        <v>39764</v>
      </c>
      <c r="B6680" s="295">
        <v>60000</v>
      </c>
      <c r="D6680" s="296" t="s">
        <v>39964</v>
      </c>
      <c r="E6680" s="297">
        <v>60000</v>
      </c>
    </row>
    <row r="6681" spans="1:5" ht="14.4" x14ac:dyDescent="0.3">
      <c r="A6681" s="294" t="s">
        <v>39765</v>
      </c>
      <c r="B6681" s="295">
        <v>20000</v>
      </c>
      <c r="D6681" s="296" t="s">
        <v>39965</v>
      </c>
      <c r="E6681" s="297">
        <v>20000</v>
      </c>
    </row>
    <row r="6682" spans="1:5" ht="14.4" x14ac:dyDescent="0.3">
      <c r="A6682" s="294" t="s">
        <v>39766</v>
      </c>
      <c r="B6682" s="295">
        <v>60000</v>
      </c>
      <c r="D6682" s="296" t="s">
        <v>39966</v>
      </c>
      <c r="E6682" s="297">
        <v>60000</v>
      </c>
    </row>
    <row r="6683" spans="1:5" ht="14.4" x14ac:dyDescent="0.3">
      <c r="A6683" s="294" t="s">
        <v>39767</v>
      </c>
      <c r="B6683" s="295">
        <v>8000</v>
      </c>
      <c r="D6683" s="296" t="s">
        <v>39967</v>
      </c>
      <c r="E6683" s="297">
        <v>8000</v>
      </c>
    </row>
    <row r="6684" spans="1:5" ht="14.4" x14ac:dyDescent="0.3">
      <c r="A6684" s="294" t="s">
        <v>65538</v>
      </c>
      <c r="B6684" s="295">
        <v>8000</v>
      </c>
      <c r="D6684" s="296" t="s">
        <v>39968</v>
      </c>
      <c r="E6684" s="297">
        <v>8000</v>
      </c>
    </row>
    <row r="6685" spans="1:5" ht="14.4" x14ac:dyDescent="0.3">
      <c r="A6685" s="294" t="s">
        <v>39768</v>
      </c>
      <c r="B6685" s="295">
        <v>8000</v>
      </c>
      <c r="D6685" s="296" t="s">
        <v>39969</v>
      </c>
      <c r="E6685" s="297">
        <v>8000</v>
      </c>
    </row>
    <row r="6686" spans="1:5" ht="14.4" x14ac:dyDescent="0.3">
      <c r="A6686" s="294" t="s">
        <v>39769</v>
      </c>
      <c r="B6686" s="295">
        <v>20000</v>
      </c>
      <c r="D6686" s="296" t="s">
        <v>39970</v>
      </c>
      <c r="E6686" s="297">
        <v>20000</v>
      </c>
    </row>
    <row r="6687" spans="1:5" ht="14.4" x14ac:dyDescent="0.3">
      <c r="A6687" s="294" t="s">
        <v>39770</v>
      </c>
      <c r="B6687" s="295">
        <v>60000</v>
      </c>
      <c r="D6687" s="296" t="s">
        <v>39971</v>
      </c>
      <c r="E6687" s="297">
        <v>60000</v>
      </c>
    </row>
    <row r="6688" spans="1:5" ht="14.4" x14ac:dyDescent="0.3">
      <c r="A6688" s="294" t="s">
        <v>39771</v>
      </c>
      <c r="B6688" s="295">
        <v>20000</v>
      </c>
      <c r="D6688" s="296" t="s">
        <v>39972</v>
      </c>
      <c r="E6688" s="297">
        <v>20000</v>
      </c>
    </row>
    <row r="6689" spans="1:5" ht="14.4" x14ac:dyDescent="0.3">
      <c r="A6689" s="294" t="s">
        <v>39772</v>
      </c>
      <c r="B6689" s="295">
        <v>30000</v>
      </c>
      <c r="D6689" s="296" t="s">
        <v>39973</v>
      </c>
      <c r="E6689" s="297">
        <v>30000</v>
      </c>
    </row>
    <row r="6690" spans="1:5" ht="14.4" x14ac:dyDescent="0.3">
      <c r="A6690" s="294" t="s">
        <v>39773</v>
      </c>
      <c r="B6690" s="295">
        <v>12044</v>
      </c>
      <c r="D6690" s="296" t="s">
        <v>39974</v>
      </c>
      <c r="E6690" s="297">
        <v>12044</v>
      </c>
    </row>
    <row r="6691" spans="1:5" ht="14.4" x14ac:dyDescent="0.3">
      <c r="A6691" s="294" t="s">
        <v>39774</v>
      </c>
      <c r="B6691" s="295">
        <v>19122</v>
      </c>
      <c r="D6691" s="296" t="s">
        <v>39975</v>
      </c>
      <c r="E6691" s="297">
        <v>19122</v>
      </c>
    </row>
    <row r="6692" spans="1:5" ht="14.4" x14ac:dyDescent="0.3">
      <c r="A6692" s="294" t="s">
        <v>39775</v>
      </c>
      <c r="B6692" s="295">
        <v>237014</v>
      </c>
      <c r="D6692" s="296" t="s">
        <v>39976</v>
      </c>
      <c r="E6692" s="297">
        <v>237014</v>
      </c>
    </row>
    <row r="6693" spans="1:5" ht="14.4" x14ac:dyDescent="0.3">
      <c r="A6693" s="294" t="s">
        <v>39776</v>
      </c>
      <c r="B6693" s="295">
        <v>33352</v>
      </c>
      <c r="D6693" s="296" t="s">
        <v>39977</v>
      </c>
      <c r="E6693" s="297">
        <v>33352</v>
      </c>
    </row>
    <row r="6694" spans="1:5" ht="14.4" x14ac:dyDescent="0.3">
      <c r="A6694" s="294" t="s">
        <v>39777</v>
      </c>
      <c r="B6694" s="295">
        <v>36210</v>
      </c>
      <c r="D6694" s="296" t="s">
        <v>39978</v>
      </c>
      <c r="E6694" s="297">
        <v>36210</v>
      </c>
    </row>
    <row r="6695" spans="1:5" ht="14.4" x14ac:dyDescent="0.3">
      <c r="A6695" s="294" t="s">
        <v>39778</v>
      </c>
      <c r="B6695" s="295">
        <v>47760</v>
      </c>
      <c r="D6695" s="296" t="s">
        <v>39979</v>
      </c>
      <c r="E6695" s="297">
        <v>47760</v>
      </c>
    </row>
    <row r="6696" spans="1:5" ht="14.4" x14ac:dyDescent="0.3">
      <c r="A6696" s="294" t="s">
        <v>39779</v>
      </c>
      <c r="B6696" s="295">
        <v>14931</v>
      </c>
      <c r="D6696" s="296" t="s">
        <v>39980</v>
      </c>
      <c r="E6696" s="297">
        <v>14931</v>
      </c>
    </row>
    <row r="6697" spans="1:5" ht="14.4" x14ac:dyDescent="0.3">
      <c r="A6697" s="294" t="s">
        <v>39780</v>
      </c>
      <c r="B6697" s="295">
        <v>56839</v>
      </c>
      <c r="D6697" s="296" t="s">
        <v>39981</v>
      </c>
      <c r="E6697" s="297">
        <v>56839</v>
      </c>
    </row>
    <row r="6698" spans="1:5" ht="14.4" x14ac:dyDescent="0.3">
      <c r="A6698" s="294" t="s">
        <v>39781</v>
      </c>
      <c r="B6698" s="295">
        <v>19816</v>
      </c>
      <c r="D6698" s="296" t="s">
        <v>39982</v>
      </c>
      <c r="E6698" s="297">
        <v>19816</v>
      </c>
    </row>
    <row r="6699" spans="1:5" ht="14.4" x14ac:dyDescent="0.3">
      <c r="A6699" s="294" t="s">
        <v>39782</v>
      </c>
      <c r="B6699" s="295">
        <v>58909</v>
      </c>
      <c r="D6699" s="296" t="s">
        <v>39983</v>
      </c>
      <c r="E6699" s="297">
        <v>58909</v>
      </c>
    </row>
    <row r="6700" spans="1:5" ht="14.4" x14ac:dyDescent="0.3">
      <c r="A6700" s="294" t="s">
        <v>39783</v>
      </c>
      <c r="B6700" s="295">
        <v>145401</v>
      </c>
      <c r="D6700" s="296" t="s">
        <v>39984</v>
      </c>
      <c r="E6700" s="297">
        <v>145401</v>
      </c>
    </row>
    <row r="6701" spans="1:5" ht="14.4" x14ac:dyDescent="0.3">
      <c r="A6701" s="294" t="s">
        <v>39784</v>
      </c>
      <c r="B6701" s="295">
        <v>232236</v>
      </c>
      <c r="D6701" s="296" t="s">
        <v>39985</v>
      </c>
      <c r="E6701" s="297">
        <v>232236</v>
      </c>
    </row>
    <row r="6702" spans="1:5" ht="14.4" x14ac:dyDescent="0.3">
      <c r="A6702" s="294" t="s">
        <v>39785</v>
      </c>
      <c r="B6702" s="295">
        <v>56070</v>
      </c>
      <c r="D6702" s="296" t="s">
        <v>39986</v>
      </c>
      <c r="E6702" s="297">
        <v>56070</v>
      </c>
    </row>
    <row r="6703" spans="1:5" ht="14.4" x14ac:dyDescent="0.3">
      <c r="A6703" s="294" t="s">
        <v>39786</v>
      </c>
      <c r="B6703" s="295">
        <v>143907</v>
      </c>
      <c r="D6703" s="296" t="s">
        <v>39987</v>
      </c>
      <c r="E6703" s="297">
        <v>143907</v>
      </c>
    </row>
    <row r="6704" spans="1:5" ht="14.4" x14ac:dyDescent="0.3">
      <c r="A6704" s="294" t="s">
        <v>39787</v>
      </c>
      <c r="B6704" s="295">
        <v>51914</v>
      </c>
      <c r="D6704" s="296" t="s">
        <v>39988</v>
      </c>
      <c r="E6704" s="297">
        <v>51914</v>
      </c>
    </row>
    <row r="6705" spans="1:5" ht="14.4" x14ac:dyDescent="0.3">
      <c r="A6705" s="294" t="s">
        <v>39788</v>
      </c>
      <c r="B6705" s="295">
        <v>89501</v>
      </c>
      <c r="D6705" s="296" t="s">
        <v>39989</v>
      </c>
      <c r="E6705" s="297">
        <v>89501</v>
      </c>
    </row>
    <row r="6706" spans="1:5" ht="14.4" x14ac:dyDescent="0.3">
      <c r="A6706" s="294" t="s">
        <v>39789</v>
      </c>
      <c r="B6706" s="295">
        <v>182422</v>
      </c>
      <c r="D6706" s="296" t="s">
        <v>39990</v>
      </c>
      <c r="E6706" s="297">
        <v>182422</v>
      </c>
    </row>
    <row r="6707" spans="1:5" ht="14.4" x14ac:dyDescent="0.3">
      <c r="A6707" s="294" t="s">
        <v>39790</v>
      </c>
      <c r="B6707" s="295">
        <v>92118</v>
      </c>
      <c r="D6707" s="296" t="s">
        <v>39991</v>
      </c>
      <c r="E6707" s="297">
        <v>92118</v>
      </c>
    </row>
    <row r="6708" spans="1:5" ht="14.4" x14ac:dyDescent="0.3">
      <c r="A6708" s="294" t="s">
        <v>39791</v>
      </c>
      <c r="B6708" s="295">
        <v>35280</v>
      </c>
      <c r="D6708" s="296" t="s">
        <v>39992</v>
      </c>
      <c r="E6708" s="297">
        <v>35280</v>
      </c>
    </row>
    <row r="6709" spans="1:5" ht="14.4" x14ac:dyDescent="0.3">
      <c r="A6709" s="294" t="s">
        <v>39792</v>
      </c>
      <c r="B6709" s="295">
        <v>21809</v>
      </c>
      <c r="D6709" s="296" t="s">
        <v>39993</v>
      </c>
      <c r="E6709" s="297">
        <v>21809</v>
      </c>
    </row>
    <row r="6710" spans="1:5" ht="14.4" x14ac:dyDescent="0.3">
      <c r="A6710" s="294" t="s">
        <v>39793</v>
      </c>
      <c r="B6710" s="295">
        <v>111405</v>
      </c>
      <c r="D6710" s="296" t="s">
        <v>39994</v>
      </c>
      <c r="E6710" s="297">
        <v>111405</v>
      </c>
    </row>
    <row r="6711" spans="1:5" ht="14.4" x14ac:dyDescent="0.3">
      <c r="A6711" s="294" t="s">
        <v>39794</v>
      </c>
      <c r="B6711" s="295">
        <v>20950</v>
      </c>
      <c r="D6711" s="296" t="s">
        <v>39995</v>
      </c>
      <c r="E6711" s="297">
        <v>20950</v>
      </c>
    </row>
    <row r="6712" spans="1:5" ht="14.4" x14ac:dyDescent="0.3">
      <c r="A6712" s="294" t="s">
        <v>39795</v>
      </c>
      <c r="B6712" s="295">
        <v>149406</v>
      </c>
      <c r="D6712" s="296" t="s">
        <v>39996</v>
      </c>
      <c r="E6712" s="297">
        <v>149406</v>
      </c>
    </row>
    <row r="6713" spans="1:5" ht="14.4" x14ac:dyDescent="0.3">
      <c r="A6713" s="294" t="s">
        <v>39796</v>
      </c>
      <c r="B6713" s="295">
        <v>43280</v>
      </c>
      <c r="D6713" s="296" t="s">
        <v>39997</v>
      </c>
      <c r="E6713" s="297">
        <v>43280</v>
      </c>
    </row>
    <row r="6714" spans="1:5" ht="14.4" x14ac:dyDescent="0.3">
      <c r="A6714" s="294" t="s">
        <v>39797</v>
      </c>
      <c r="B6714" s="295">
        <v>28506</v>
      </c>
      <c r="D6714" s="296" t="s">
        <v>39998</v>
      </c>
      <c r="E6714" s="297">
        <v>28506</v>
      </c>
    </row>
    <row r="6715" spans="1:5" ht="14.4" x14ac:dyDescent="0.3">
      <c r="A6715" s="294" t="s">
        <v>39798</v>
      </c>
      <c r="B6715" s="295">
        <v>442010</v>
      </c>
      <c r="D6715" s="296" t="s">
        <v>39999</v>
      </c>
      <c r="E6715" s="297">
        <v>442010</v>
      </c>
    </row>
    <row r="6716" spans="1:5" ht="14.4" x14ac:dyDescent="0.3">
      <c r="A6716" s="294" t="s">
        <v>39799</v>
      </c>
      <c r="B6716" s="295">
        <v>24991</v>
      </c>
      <c r="D6716" s="296" t="s">
        <v>40000</v>
      </c>
      <c r="E6716" s="297">
        <v>24991</v>
      </c>
    </row>
    <row r="6717" spans="1:5" ht="14.4" x14ac:dyDescent="0.3">
      <c r="A6717" s="294" t="s">
        <v>65539</v>
      </c>
      <c r="B6717" s="295">
        <v>52455</v>
      </c>
      <c r="D6717" s="296" t="s">
        <v>40001</v>
      </c>
      <c r="E6717" s="297">
        <v>52455</v>
      </c>
    </row>
    <row r="6718" spans="1:5" ht="14.4" x14ac:dyDescent="0.3">
      <c r="A6718" s="294" t="s">
        <v>39800</v>
      </c>
      <c r="B6718" s="295">
        <v>98711</v>
      </c>
      <c r="D6718" s="296" t="s">
        <v>40002</v>
      </c>
      <c r="E6718" s="297">
        <v>98711</v>
      </c>
    </row>
    <row r="6719" spans="1:5" ht="14.4" x14ac:dyDescent="0.3">
      <c r="A6719" s="294" t="s">
        <v>39801</v>
      </c>
      <c r="B6719" s="295">
        <v>45061</v>
      </c>
      <c r="D6719" s="296" t="s">
        <v>40003</v>
      </c>
      <c r="E6719" s="297">
        <v>45061</v>
      </c>
    </row>
    <row r="6720" spans="1:5" ht="14.4" x14ac:dyDescent="0.3">
      <c r="A6720" s="294" t="s">
        <v>39802</v>
      </c>
      <c r="B6720" s="295">
        <v>45972</v>
      </c>
      <c r="D6720" s="296" t="s">
        <v>40004</v>
      </c>
      <c r="E6720" s="297">
        <v>45972</v>
      </c>
    </row>
    <row r="6721" spans="1:5" ht="14.4" x14ac:dyDescent="0.3">
      <c r="A6721" s="294" t="s">
        <v>39803</v>
      </c>
      <c r="B6721" s="295">
        <v>43886</v>
      </c>
      <c r="D6721" s="296" t="s">
        <v>40005</v>
      </c>
      <c r="E6721" s="297">
        <v>43886</v>
      </c>
    </row>
    <row r="6722" spans="1:5" ht="14.4" x14ac:dyDescent="0.3">
      <c r="A6722" s="294" t="s">
        <v>39804</v>
      </c>
      <c r="B6722" s="295">
        <v>114965</v>
      </c>
      <c r="D6722" s="296" t="s">
        <v>40006</v>
      </c>
      <c r="E6722" s="297">
        <v>114965</v>
      </c>
    </row>
    <row r="6723" spans="1:5" ht="14.4" x14ac:dyDescent="0.3">
      <c r="A6723" s="294" t="s">
        <v>39805</v>
      </c>
      <c r="B6723" s="295">
        <v>434218</v>
      </c>
      <c r="D6723" s="296" t="s">
        <v>40007</v>
      </c>
      <c r="E6723" s="297">
        <v>434218</v>
      </c>
    </row>
    <row r="6724" spans="1:5" ht="14.4" x14ac:dyDescent="0.3">
      <c r="A6724" s="294" t="s">
        <v>39806</v>
      </c>
      <c r="B6724" s="295">
        <v>68016</v>
      </c>
      <c r="D6724" s="296" t="s">
        <v>40008</v>
      </c>
      <c r="E6724" s="297">
        <v>68016</v>
      </c>
    </row>
    <row r="6725" spans="1:5" ht="14.4" x14ac:dyDescent="0.3">
      <c r="A6725" s="294" t="s">
        <v>39807</v>
      </c>
      <c r="B6725" s="295">
        <v>467638</v>
      </c>
      <c r="D6725" s="296" t="s">
        <v>40009</v>
      </c>
      <c r="E6725" s="297">
        <v>467638</v>
      </c>
    </row>
    <row r="6726" spans="1:5" ht="14.4" x14ac:dyDescent="0.3">
      <c r="A6726" s="294" t="s">
        <v>65540</v>
      </c>
      <c r="B6726" s="295">
        <v>5739</v>
      </c>
      <c r="D6726" s="296" t="s">
        <v>66184</v>
      </c>
      <c r="E6726" s="297">
        <v>5739</v>
      </c>
    </row>
    <row r="6727" spans="1:5" ht="14.4" x14ac:dyDescent="0.3">
      <c r="A6727" s="294" t="s">
        <v>39808</v>
      </c>
      <c r="B6727" s="295">
        <v>76935</v>
      </c>
      <c r="D6727" s="296" t="s">
        <v>40010</v>
      </c>
      <c r="E6727" s="297">
        <v>76935</v>
      </c>
    </row>
    <row r="6728" spans="1:5" ht="14.4" x14ac:dyDescent="0.3">
      <c r="A6728" s="294" t="s">
        <v>39809</v>
      </c>
      <c r="B6728" s="295">
        <v>306467</v>
      </c>
      <c r="D6728" s="296" t="s">
        <v>40011</v>
      </c>
      <c r="E6728" s="297">
        <v>306467</v>
      </c>
    </row>
    <row r="6729" spans="1:5" ht="14.4" x14ac:dyDescent="0.3">
      <c r="A6729" s="294" t="s">
        <v>65541</v>
      </c>
      <c r="B6729" s="295">
        <v>10039</v>
      </c>
      <c r="D6729" s="296" t="s">
        <v>40012</v>
      </c>
      <c r="E6729" s="297">
        <v>10039</v>
      </c>
    </row>
    <row r="6730" spans="1:5" ht="14.4" x14ac:dyDescent="0.3">
      <c r="A6730" s="294" t="s">
        <v>39810</v>
      </c>
      <c r="B6730" s="295">
        <v>45217</v>
      </c>
      <c r="D6730" s="296" t="s">
        <v>40013</v>
      </c>
      <c r="E6730" s="297">
        <v>45217</v>
      </c>
    </row>
    <row r="6731" spans="1:5" ht="14.4" x14ac:dyDescent="0.3">
      <c r="A6731" s="294" t="s">
        <v>39811</v>
      </c>
      <c r="B6731" s="295">
        <v>47035</v>
      </c>
      <c r="D6731" s="296" t="s">
        <v>40014</v>
      </c>
      <c r="E6731" s="297">
        <v>47035</v>
      </c>
    </row>
    <row r="6732" spans="1:5" ht="14.4" x14ac:dyDescent="0.3">
      <c r="A6732" s="294" t="s">
        <v>39812</v>
      </c>
      <c r="B6732" s="295">
        <v>997047</v>
      </c>
      <c r="D6732" s="296" t="s">
        <v>40015</v>
      </c>
      <c r="E6732" s="297">
        <v>997047</v>
      </c>
    </row>
    <row r="6733" spans="1:5" ht="14.4" x14ac:dyDescent="0.3">
      <c r="A6733" s="294" t="s">
        <v>39813</v>
      </c>
      <c r="B6733" s="295">
        <v>47017</v>
      </c>
      <c r="D6733" s="296" t="s">
        <v>40016</v>
      </c>
      <c r="E6733" s="297">
        <v>47017</v>
      </c>
    </row>
    <row r="6734" spans="1:5" ht="14.4" x14ac:dyDescent="0.3">
      <c r="A6734" s="294" t="s">
        <v>39814</v>
      </c>
      <c r="B6734" s="295">
        <v>31738</v>
      </c>
      <c r="D6734" s="296" t="s">
        <v>40017</v>
      </c>
      <c r="E6734" s="297">
        <v>31738</v>
      </c>
    </row>
    <row r="6735" spans="1:5" ht="14.4" x14ac:dyDescent="0.3">
      <c r="A6735" s="294" t="s">
        <v>39815</v>
      </c>
      <c r="B6735" s="295">
        <v>21728</v>
      </c>
      <c r="D6735" s="296" t="s">
        <v>40018</v>
      </c>
      <c r="E6735" s="297">
        <v>21728</v>
      </c>
    </row>
    <row r="6736" spans="1:5" ht="14.4" x14ac:dyDescent="0.3">
      <c r="A6736" s="294" t="s">
        <v>39816</v>
      </c>
      <c r="B6736" s="295">
        <v>152658</v>
      </c>
      <c r="D6736" s="296" t="s">
        <v>40019</v>
      </c>
      <c r="E6736" s="297">
        <v>152658</v>
      </c>
    </row>
    <row r="6737" spans="1:5" ht="14.4" x14ac:dyDescent="0.3">
      <c r="A6737" s="294" t="s">
        <v>39817</v>
      </c>
      <c r="B6737" s="295">
        <v>80202</v>
      </c>
      <c r="D6737" s="296" t="s">
        <v>40020</v>
      </c>
      <c r="E6737" s="297">
        <v>80202</v>
      </c>
    </row>
    <row r="6738" spans="1:5" ht="14.4" x14ac:dyDescent="0.3">
      <c r="A6738" s="294" t="s">
        <v>39818</v>
      </c>
      <c r="B6738" s="295">
        <v>117785</v>
      </c>
      <c r="D6738" s="296" t="s">
        <v>40021</v>
      </c>
      <c r="E6738" s="297">
        <v>117785</v>
      </c>
    </row>
    <row r="6739" spans="1:5" ht="14.4" x14ac:dyDescent="0.3">
      <c r="A6739" s="294" t="s">
        <v>39819</v>
      </c>
      <c r="B6739" s="295">
        <v>81555</v>
      </c>
      <c r="D6739" s="296" t="s">
        <v>40022</v>
      </c>
      <c r="E6739" s="297">
        <v>81555</v>
      </c>
    </row>
    <row r="6740" spans="1:5" ht="14.4" x14ac:dyDescent="0.3">
      <c r="A6740" s="294" t="s">
        <v>39820</v>
      </c>
      <c r="B6740" s="295">
        <v>141547</v>
      </c>
      <c r="D6740" s="296" t="s">
        <v>40023</v>
      </c>
      <c r="E6740" s="297">
        <v>141547</v>
      </c>
    </row>
    <row r="6741" spans="1:5" ht="14.4" x14ac:dyDescent="0.3">
      <c r="A6741" s="294" t="s">
        <v>39821</v>
      </c>
      <c r="B6741" s="295">
        <v>24771</v>
      </c>
      <c r="D6741" s="296" t="s">
        <v>40024</v>
      </c>
      <c r="E6741" s="297">
        <v>24771</v>
      </c>
    </row>
    <row r="6742" spans="1:5" ht="14.4" x14ac:dyDescent="0.3">
      <c r="A6742" s="294" t="s">
        <v>39822</v>
      </c>
      <c r="B6742" s="295">
        <v>38325</v>
      </c>
      <c r="D6742" s="296" t="s">
        <v>40025</v>
      </c>
      <c r="E6742" s="297">
        <v>38325</v>
      </c>
    </row>
    <row r="6743" spans="1:5" ht="14.4" x14ac:dyDescent="0.3">
      <c r="A6743" s="294" t="s">
        <v>39823</v>
      </c>
      <c r="B6743" s="295">
        <v>223000</v>
      </c>
      <c r="D6743" s="296" t="s">
        <v>40026</v>
      </c>
      <c r="E6743" s="297">
        <v>223000</v>
      </c>
    </row>
    <row r="6744" spans="1:5" ht="14.4" x14ac:dyDescent="0.3">
      <c r="A6744" s="294" t="s">
        <v>39824</v>
      </c>
      <c r="B6744" s="295">
        <v>16915</v>
      </c>
      <c r="D6744" s="296" t="s">
        <v>40027</v>
      </c>
      <c r="E6744" s="297">
        <v>16915</v>
      </c>
    </row>
    <row r="6745" spans="1:5" ht="14.4" x14ac:dyDescent="0.3">
      <c r="A6745" s="294" t="s">
        <v>39825</v>
      </c>
      <c r="B6745" s="295">
        <v>114529</v>
      </c>
      <c r="D6745" s="296" t="s">
        <v>40028</v>
      </c>
      <c r="E6745" s="297">
        <v>114529</v>
      </c>
    </row>
    <row r="6746" spans="1:5" ht="14.4" x14ac:dyDescent="0.3">
      <c r="A6746" s="294" t="s">
        <v>39826</v>
      </c>
      <c r="B6746" s="295">
        <v>96642</v>
      </c>
      <c r="D6746" s="296" t="s">
        <v>40029</v>
      </c>
      <c r="E6746" s="297">
        <v>96642</v>
      </c>
    </row>
    <row r="6747" spans="1:5" ht="14.4" x14ac:dyDescent="0.3">
      <c r="A6747" s="294" t="s">
        <v>39827</v>
      </c>
      <c r="B6747" s="295">
        <v>37659</v>
      </c>
      <c r="D6747" s="296" t="s">
        <v>40030</v>
      </c>
      <c r="E6747" s="297">
        <v>37659</v>
      </c>
    </row>
    <row r="6748" spans="1:5" ht="14.4" x14ac:dyDescent="0.3">
      <c r="A6748" s="294" t="s">
        <v>39828</v>
      </c>
      <c r="B6748" s="295">
        <v>23816</v>
      </c>
      <c r="D6748" s="296" t="s">
        <v>40031</v>
      </c>
      <c r="E6748" s="297">
        <v>23816</v>
      </c>
    </row>
    <row r="6749" spans="1:5" ht="14.4" x14ac:dyDescent="0.3">
      <c r="A6749" s="294" t="s">
        <v>39829</v>
      </c>
      <c r="B6749" s="295">
        <v>125206</v>
      </c>
      <c r="D6749" s="296" t="s">
        <v>40032</v>
      </c>
      <c r="E6749" s="297">
        <v>125206</v>
      </c>
    </row>
    <row r="6750" spans="1:5" ht="14.4" x14ac:dyDescent="0.3">
      <c r="A6750" s="294" t="s">
        <v>39830</v>
      </c>
      <c r="B6750" s="295">
        <v>1602079</v>
      </c>
      <c r="D6750" s="296" t="s">
        <v>40033</v>
      </c>
      <c r="E6750" s="297">
        <v>1602079</v>
      </c>
    </row>
    <row r="6751" spans="1:5" ht="14.4" x14ac:dyDescent="0.3">
      <c r="A6751" s="294" t="s">
        <v>39831</v>
      </c>
      <c r="B6751" s="295">
        <v>22657</v>
      </c>
      <c r="D6751" s="296" t="s">
        <v>40034</v>
      </c>
      <c r="E6751" s="297">
        <v>22657</v>
      </c>
    </row>
    <row r="6752" spans="1:5" ht="14.4" x14ac:dyDescent="0.3">
      <c r="A6752" s="294" t="s">
        <v>39832</v>
      </c>
      <c r="B6752" s="295">
        <v>5945</v>
      </c>
      <c r="D6752" s="296" t="s">
        <v>40035</v>
      </c>
      <c r="E6752" s="297">
        <v>5945</v>
      </c>
    </row>
    <row r="6753" spans="1:5" ht="14.4" x14ac:dyDescent="0.3">
      <c r="A6753" s="294" t="s">
        <v>39833</v>
      </c>
      <c r="B6753" s="295">
        <v>15597</v>
      </c>
      <c r="D6753" s="296" t="s">
        <v>40036</v>
      </c>
      <c r="E6753" s="297">
        <v>15597</v>
      </c>
    </row>
    <row r="6754" spans="1:5" ht="14.4" x14ac:dyDescent="0.3">
      <c r="A6754" s="294" t="s">
        <v>39834</v>
      </c>
      <c r="B6754" s="295">
        <v>9356</v>
      </c>
      <c r="D6754" s="296" t="s">
        <v>40037</v>
      </c>
      <c r="E6754" s="297">
        <v>9356</v>
      </c>
    </row>
    <row r="6755" spans="1:5" ht="15.6" x14ac:dyDescent="0.3">
      <c r="A6755" s="294" t="s">
        <v>39835</v>
      </c>
      <c r="B6755" s="295">
        <v>33276</v>
      </c>
      <c r="C6755" s="122"/>
      <c r="D6755" s="296" t="s">
        <v>40038</v>
      </c>
      <c r="E6755" s="297">
        <v>33276</v>
      </c>
    </row>
    <row r="6756" spans="1:5" ht="15.6" x14ac:dyDescent="0.3">
      <c r="A6756" s="294" t="s">
        <v>39836</v>
      </c>
      <c r="B6756" s="295">
        <v>106234</v>
      </c>
      <c r="C6756" s="122"/>
      <c r="D6756" s="296" t="s">
        <v>40039</v>
      </c>
      <c r="E6756" s="297">
        <v>106234</v>
      </c>
    </row>
    <row r="6757" spans="1:5" ht="15.6" x14ac:dyDescent="0.3">
      <c r="A6757" s="294" t="s">
        <v>39837</v>
      </c>
      <c r="B6757" s="295">
        <v>158475</v>
      </c>
      <c r="C6757" s="122"/>
      <c r="D6757" s="296" t="s">
        <v>40040</v>
      </c>
      <c r="E6757" s="297">
        <v>158475</v>
      </c>
    </row>
    <row r="6758" spans="1:5" ht="15.6" x14ac:dyDescent="0.3">
      <c r="A6758" s="294" t="s">
        <v>39838</v>
      </c>
      <c r="B6758" s="295">
        <v>417797</v>
      </c>
      <c r="C6758" s="122"/>
      <c r="D6758" s="296" t="s">
        <v>40041</v>
      </c>
      <c r="E6758" s="297">
        <v>417797</v>
      </c>
    </row>
    <row r="6759" spans="1:5" ht="15.6" x14ac:dyDescent="0.3">
      <c r="A6759" s="294" t="s">
        <v>39839</v>
      </c>
      <c r="B6759" s="295">
        <v>24037</v>
      </c>
      <c r="C6759" s="122"/>
      <c r="D6759" s="296" t="s">
        <v>40042</v>
      </c>
      <c r="E6759" s="297">
        <v>24037</v>
      </c>
    </row>
    <row r="6760" spans="1:5" ht="15.6" x14ac:dyDescent="0.3">
      <c r="A6760" s="294" t="s">
        <v>39840</v>
      </c>
      <c r="B6760" s="295">
        <v>383943</v>
      </c>
      <c r="C6760" s="122"/>
      <c r="D6760" s="296" t="s">
        <v>40043</v>
      </c>
      <c r="E6760" s="297">
        <v>383943</v>
      </c>
    </row>
    <row r="6761" spans="1:5" ht="15.6" x14ac:dyDescent="0.3">
      <c r="A6761" s="294" t="s">
        <v>39841</v>
      </c>
      <c r="B6761" s="295">
        <v>46139</v>
      </c>
      <c r="C6761" s="122"/>
      <c r="D6761" s="296" t="s">
        <v>40044</v>
      </c>
      <c r="E6761" s="297">
        <v>46139</v>
      </c>
    </row>
    <row r="6762" spans="1:5" ht="15.6" x14ac:dyDescent="0.3">
      <c r="A6762" s="294" t="s">
        <v>65542</v>
      </c>
      <c r="B6762" s="295">
        <v>35969</v>
      </c>
      <c r="C6762" s="122"/>
      <c r="D6762" s="296" t="s">
        <v>65262</v>
      </c>
      <c r="E6762" s="297">
        <v>35969</v>
      </c>
    </row>
    <row r="6763" spans="1:5" ht="15.6" x14ac:dyDescent="0.3">
      <c r="A6763" s="294" t="s">
        <v>65543</v>
      </c>
      <c r="B6763" s="295">
        <v>33491</v>
      </c>
      <c r="C6763" s="122"/>
      <c r="D6763" s="296" t="s">
        <v>65263</v>
      </c>
      <c r="E6763" s="297">
        <v>33491</v>
      </c>
    </row>
    <row r="6764" spans="1:5" ht="15.6" x14ac:dyDescent="0.3">
      <c r="A6764" s="294" t="s">
        <v>39842</v>
      </c>
      <c r="B6764" s="295">
        <v>57714</v>
      </c>
      <c r="C6764" s="122"/>
      <c r="D6764" s="296" t="s">
        <v>40045</v>
      </c>
      <c r="E6764" s="297">
        <v>57714</v>
      </c>
    </row>
    <row r="6765" spans="1:5" ht="15.6" x14ac:dyDescent="0.3">
      <c r="A6765" s="294" t="s">
        <v>39843</v>
      </c>
      <c r="B6765" s="295">
        <v>229340</v>
      </c>
      <c r="C6765" s="122"/>
      <c r="D6765" s="296" t="s">
        <v>40046</v>
      </c>
      <c r="E6765" s="297">
        <v>229340</v>
      </c>
    </row>
    <row r="6766" spans="1:5" ht="15.6" x14ac:dyDescent="0.3">
      <c r="A6766" s="294" t="s">
        <v>39844</v>
      </c>
      <c r="B6766" s="295">
        <v>19174</v>
      </c>
      <c r="C6766" s="122"/>
      <c r="D6766" s="296" t="s">
        <v>40047</v>
      </c>
      <c r="E6766" s="297">
        <v>19174</v>
      </c>
    </row>
    <row r="6767" spans="1:5" ht="15.6" x14ac:dyDescent="0.3">
      <c r="A6767" s="294" t="s">
        <v>39845</v>
      </c>
      <c r="B6767" s="295">
        <v>33305</v>
      </c>
      <c r="C6767" s="122"/>
      <c r="D6767" s="296" t="s">
        <v>40048</v>
      </c>
      <c r="E6767" s="297">
        <v>33305</v>
      </c>
    </row>
    <row r="6768" spans="1:5" ht="15.6" x14ac:dyDescent="0.3">
      <c r="A6768" s="294" t="s">
        <v>39846</v>
      </c>
      <c r="B6768" s="295">
        <v>216337</v>
      </c>
      <c r="C6768" s="122"/>
      <c r="D6768" s="296" t="s">
        <v>40049</v>
      </c>
      <c r="E6768" s="297">
        <v>216337</v>
      </c>
    </row>
    <row r="6769" spans="1:5" ht="15.6" x14ac:dyDescent="0.3">
      <c r="A6769" s="294" t="s">
        <v>39847</v>
      </c>
      <c r="B6769" s="295">
        <v>11853</v>
      </c>
      <c r="C6769" s="122"/>
      <c r="D6769" s="296" t="s">
        <v>40050</v>
      </c>
      <c r="E6769" s="297">
        <v>11853</v>
      </c>
    </row>
    <row r="6770" spans="1:5" ht="15.6" x14ac:dyDescent="0.3">
      <c r="A6770" s="294" t="s">
        <v>39848</v>
      </c>
      <c r="B6770" s="295">
        <v>124744</v>
      </c>
      <c r="C6770" s="122"/>
      <c r="D6770" s="296" t="s">
        <v>40051</v>
      </c>
      <c r="E6770" s="297">
        <v>124744</v>
      </c>
    </row>
    <row r="6771" spans="1:5" ht="15.6" x14ac:dyDescent="0.3">
      <c r="A6771" s="294" t="s">
        <v>65544</v>
      </c>
      <c r="B6771" s="295">
        <v>32916</v>
      </c>
      <c r="C6771" s="122"/>
      <c r="D6771" s="296" t="s">
        <v>66185</v>
      </c>
      <c r="E6771" s="297">
        <v>32916</v>
      </c>
    </row>
    <row r="6772" spans="1:5" ht="15.6" x14ac:dyDescent="0.3">
      <c r="A6772" s="294" t="s">
        <v>39849</v>
      </c>
      <c r="B6772" s="295">
        <v>83112</v>
      </c>
      <c r="C6772" s="122"/>
      <c r="D6772" s="296" t="s">
        <v>40052</v>
      </c>
      <c r="E6772" s="297">
        <v>83112</v>
      </c>
    </row>
    <row r="6773" spans="1:5" ht="15.6" x14ac:dyDescent="0.3">
      <c r="A6773" s="294" t="s">
        <v>39850</v>
      </c>
      <c r="B6773" s="295">
        <v>280392</v>
      </c>
      <c r="C6773" s="122"/>
      <c r="D6773" s="296" t="s">
        <v>40053</v>
      </c>
      <c r="E6773" s="297">
        <v>280392</v>
      </c>
    </row>
    <row r="6774" spans="1:5" ht="15.6" x14ac:dyDescent="0.3">
      <c r="A6774" s="294" t="s">
        <v>39851</v>
      </c>
      <c r="B6774" s="295">
        <v>85611</v>
      </c>
      <c r="C6774" s="122"/>
      <c r="D6774" s="296" t="s">
        <v>40054</v>
      </c>
      <c r="E6774" s="297">
        <v>85611</v>
      </c>
    </row>
    <row r="6775" spans="1:5" ht="15.6" x14ac:dyDescent="0.3">
      <c r="A6775" s="294" t="s">
        <v>39852</v>
      </c>
      <c r="B6775" s="295">
        <v>6723</v>
      </c>
      <c r="C6775" s="122"/>
      <c r="D6775" s="296" t="s">
        <v>40055</v>
      </c>
      <c r="E6775" s="297">
        <v>6723</v>
      </c>
    </row>
    <row r="6776" spans="1:5" ht="15.6" x14ac:dyDescent="0.3">
      <c r="A6776" s="294" t="s">
        <v>39853</v>
      </c>
      <c r="B6776" s="295">
        <v>163473</v>
      </c>
      <c r="C6776" s="122"/>
      <c r="D6776" s="296" t="s">
        <v>40056</v>
      </c>
      <c r="E6776" s="297">
        <v>163473</v>
      </c>
    </row>
    <row r="6777" spans="1:5" ht="15.6" x14ac:dyDescent="0.3">
      <c r="A6777" s="294" t="s">
        <v>39854</v>
      </c>
      <c r="B6777" s="295">
        <v>100552</v>
      </c>
      <c r="C6777" s="122"/>
      <c r="D6777" s="296" t="s">
        <v>40057</v>
      </c>
      <c r="E6777" s="297">
        <v>100552</v>
      </c>
    </row>
    <row r="6778" spans="1:5" ht="15.6" x14ac:dyDescent="0.3">
      <c r="A6778" s="294" t="s">
        <v>39855</v>
      </c>
      <c r="B6778" s="295">
        <v>72071</v>
      </c>
      <c r="C6778" s="122"/>
      <c r="D6778" s="296" t="s">
        <v>40058</v>
      </c>
      <c r="E6778" s="297">
        <v>72071</v>
      </c>
    </row>
    <row r="6779" spans="1:5" ht="15.6" x14ac:dyDescent="0.3">
      <c r="A6779" s="294" t="s">
        <v>39856</v>
      </c>
      <c r="B6779" s="295">
        <v>78395</v>
      </c>
      <c r="C6779" s="122"/>
      <c r="D6779" s="296" t="s">
        <v>40059</v>
      </c>
      <c r="E6779" s="297">
        <v>78395</v>
      </c>
    </row>
    <row r="6780" spans="1:5" ht="15.6" x14ac:dyDescent="0.3">
      <c r="A6780" s="294" t="s">
        <v>39857</v>
      </c>
      <c r="B6780" s="295">
        <v>72397</v>
      </c>
      <c r="C6780" s="122"/>
      <c r="D6780" s="296" t="s">
        <v>40060</v>
      </c>
      <c r="E6780" s="297">
        <v>72397</v>
      </c>
    </row>
    <row r="6781" spans="1:5" ht="15.6" x14ac:dyDescent="0.3">
      <c r="A6781" s="294" t="s">
        <v>39858</v>
      </c>
      <c r="B6781" s="295">
        <v>33079</v>
      </c>
      <c r="C6781" s="122"/>
      <c r="D6781" s="296" t="s">
        <v>40061</v>
      </c>
      <c r="E6781" s="297">
        <v>33079</v>
      </c>
    </row>
    <row r="6782" spans="1:5" ht="15.6" x14ac:dyDescent="0.3">
      <c r="A6782" s="294" t="s">
        <v>39859</v>
      </c>
      <c r="B6782" s="295">
        <v>48967</v>
      </c>
      <c r="C6782" s="122"/>
      <c r="D6782" s="296" t="s">
        <v>40062</v>
      </c>
      <c r="E6782" s="297">
        <v>48967</v>
      </c>
    </row>
    <row r="6783" spans="1:5" ht="15.6" x14ac:dyDescent="0.3">
      <c r="A6783" s="294" t="s">
        <v>65545</v>
      </c>
      <c r="B6783" s="295">
        <v>9161</v>
      </c>
      <c r="C6783" s="122"/>
      <c r="D6783" s="296" t="s">
        <v>40063</v>
      </c>
      <c r="E6783" s="297">
        <v>9161</v>
      </c>
    </row>
    <row r="6784" spans="1:5" ht="15.6" x14ac:dyDescent="0.3">
      <c r="A6784" s="294" t="s">
        <v>39860</v>
      </c>
      <c r="B6784" s="295">
        <v>17492</v>
      </c>
      <c r="C6784" s="122"/>
      <c r="D6784" s="296" t="s">
        <v>40064</v>
      </c>
      <c r="E6784" s="297">
        <v>17492</v>
      </c>
    </row>
    <row r="6785" spans="1:5" ht="15.6" x14ac:dyDescent="0.3">
      <c r="A6785" s="294" t="s">
        <v>39861</v>
      </c>
      <c r="B6785" s="295">
        <v>16486</v>
      </c>
      <c r="C6785" s="122"/>
      <c r="D6785" s="296" t="s">
        <v>40065</v>
      </c>
      <c r="E6785" s="297">
        <v>16486</v>
      </c>
    </row>
    <row r="6786" spans="1:5" ht="15.6" x14ac:dyDescent="0.3">
      <c r="A6786" s="294" t="s">
        <v>39862</v>
      </c>
      <c r="B6786" s="295">
        <v>45910</v>
      </c>
      <c r="C6786" s="122"/>
      <c r="D6786" s="296" t="s">
        <v>40066</v>
      </c>
      <c r="E6786" s="297">
        <v>45910</v>
      </c>
    </row>
    <row r="6787" spans="1:5" ht="15.6" x14ac:dyDescent="0.3">
      <c r="A6787" s="294" t="s">
        <v>65546</v>
      </c>
      <c r="B6787" s="295">
        <v>5749</v>
      </c>
      <c r="C6787" s="122"/>
      <c r="D6787" s="296" t="s">
        <v>66186</v>
      </c>
      <c r="E6787" s="297">
        <v>5749</v>
      </c>
    </row>
    <row r="6788" spans="1:5" ht="15.6" x14ac:dyDescent="0.3">
      <c r="A6788" s="294" t="s">
        <v>39863</v>
      </c>
      <c r="B6788" s="295">
        <v>141588</v>
      </c>
      <c r="C6788" s="122"/>
      <c r="D6788" s="296" t="s">
        <v>40067</v>
      </c>
      <c r="E6788" s="297">
        <v>141588</v>
      </c>
    </row>
    <row r="6789" spans="1:5" ht="15.6" x14ac:dyDescent="0.3">
      <c r="A6789" s="294" t="s">
        <v>65547</v>
      </c>
      <c r="B6789" s="295">
        <v>17955</v>
      </c>
      <c r="C6789" s="122"/>
      <c r="D6789" s="296" t="s">
        <v>66187</v>
      </c>
      <c r="E6789" s="297">
        <v>17955</v>
      </c>
    </row>
    <row r="6790" spans="1:5" ht="15.6" x14ac:dyDescent="0.3">
      <c r="A6790" s="294" t="s">
        <v>39864</v>
      </c>
      <c r="B6790" s="295">
        <v>100385</v>
      </c>
      <c r="C6790" s="122"/>
      <c r="D6790" s="296" t="s">
        <v>40068</v>
      </c>
      <c r="E6790" s="297">
        <v>100385</v>
      </c>
    </row>
    <row r="6791" spans="1:5" ht="15.6" x14ac:dyDescent="0.3">
      <c r="A6791" s="294" t="s">
        <v>39865</v>
      </c>
      <c r="B6791" s="295">
        <v>1298569</v>
      </c>
      <c r="C6791" s="122"/>
      <c r="D6791" s="296" t="s">
        <v>40069</v>
      </c>
      <c r="E6791" s="297">
        <v>1298569</v>
      </c>
    </row>
    <row r="6792" spans="1:5" ht="15.6" x14ac:dyDescent="0.3">
      <c r="A6792" s="294" t="s">
        <v>39866</v>
      </c>
      <c r="B6792" s="295">
        <v>32514</v>
      </c>
      <c r="C6792" s="122"/>
      <c r="D6792" s="296" t="s">
        <v>40070</v>
      </c>
      <c r="E6792" s="297">
        <v>32514</v>
      </c>
    </row>
    <row r="6793" spans="1:5" ht="15.6" x14ac:dyDescent="0.3">
      <c r="A6793" s="294" t="s">
        <v>39867</v>
      </c>
      <c r="B6793" s="295">
        <v>17563</v>
      </c>
      <c r="C6793" s="122"/>
      <c r="D6793" s="296" t="s">
        <v>40071</v>
      </c>
      <c r="E6793" s="297">
        <v>17563</v>
      </c>
    </row>
    <row r="6794" spans="1:5" ht="15.6" x14ac:dyDescent="0.3">
      <c r="A6794" s="294" t="s">
        <v>39868</v>
      </c>
      <c r="B6794" s="295">
        <v>115982</v>
      </c>
      <c r="C6794" s="122"/>
      <c r="D6794" s="296" t="s">
        <v>40072</v>
      </c>
      <c r="E6794" s="297">
        <v>115982</v>
      </c>
    </row>
    <row r="6795" spans="1:5" ht="15.6" x14ac:dyDescent="0.3">
      <c r="A6795" s="294" t="s">
        <v>39869</v>
      </c>
      <c r="B6795" s="295">
        <v>118225</v>
      </c>
      <c r="C6795" s="122"/>
      <c r="D6795" s="296" t="s">
        <v>40073</v>
      </c>
      <c r="E6795" s="297">
        <v>118225</v>
      </c>
    </row>
    <row r="6796" spans="1:5" ht="15.6" x14ac:dyDescent="0.3">
      <c r="A6796" s="294" t="s">
        <v>39870</v>
      </c>
      <c r="B6796" s="295">
        <v>32122</v>
      </c>
      <c r="C6796" s="122"/>
      <c r="D6796" s="296" t="s">
        <v>40074</v>
      </c>
      <c r="E6796" s="297">
        <v>32122</v>
      </c>
    </row>
    <row r="6797" spans="1:5" ht="15.6" x14ac:dyDescent="0.3">
      <c r="A6797" s="294" t="s">
        <v>65548</v>
      </c>
      <c r="B6797" s="295">
        <v>14007</v>
      </c>
      <c r="C6797" s="122"/>
      <c r="D6797" s="296" t="s">
        <v>40075</v>
      </c>
      <c r="E6797" s="297">
        <v>14007</v>
      </c>
    </row>
    <row r="6798" spans="1:5" ht="15.6" x14ac:dyDescent="0.3">
      <c r="A6798" s="294" t="s">
        <v>37391</v>
      </c>
      <c r="B6798" s="295">
        <v>120758</v>
      </c>
      <c r="C6798" s="122"/>
      <c r="D6798" s="296" t="s">
        <v>37836</v>
      </c>
      <c r="E6798" s="297">
        <v>120758</v>
      </c>
    </row>
    <row r="6799" spans="1:5" ht="15.6" x14ac:dyDescent="0.3">
      <c r="A6799" s="294" t="s">
        <v>37392</v>
      </c>
      <c r="B6799" s="295">
        <v>110219</v>
      </c>
      <c r="C6799" s="122"/>
      <c r="D6799" s="296" t="s">
        <v>37838</v>
      </c>
      <c r="E6799" s="297">
        <v>110219</v>
      </c>
    </row>
    <row r="6800" spans="1:5" ht="15.6" x14ac:dyDescent="0.3">
      <c r="A6800" s="294" t="s">
        <v>37393</v>
      </c>
      <c r="B6800" s="295">
        <v>1225378</v>
      </c>
      <c r="C6800" s="122"/>
      <c r="D6800" s="296" t="s">
        <v>37842</v>
      </c>
      <c r="E6800" s="297">
        <v>1225378</v>
      </c>
    </row>
    <row r="6801" spans="1:5" ht="15.6" x14ac:dyDescent="0.3">
      <c r="A6801" s="294" t="s">
        <v>37394</v>
      </c>
      <c r="B6801" s="295">
        <v>36171</v>
      </c>
      <c r="C6801" s="122"/>
      <c r="D6801" s="296" t="s">
        <v>37844</v>
      </c>
      <c r="E6801" s="297">
        <v>36171</v>
      </c>
    </row>
    <row r="6802" spans="1:5" ht="15.6" x14ac:dyDescent="0.3">
      <c r="A6802" s="294" t="s">
        <v>37395</v>
      </c>
      <c r="B6802" s="295">
        <v>23412</v>
      </c>
      <c r="C6802" s="122"/>
      <c r="D6802" s="296" t="s">
        <v>37845</v>
      </c>
      <c r="E6802" s="297">
        <v>23412</v>
      </c>
    </row>
    <row r="6803" spans="1:5" ht="15.6" x14ac:dyDescent="0.3">
      <c r="A6803" s="294" t="s">
        <v>37396</v>
      </c>
      <c r="B6803" s="295">
        <v>22160</v>
      </c>
      <c r="C6803" s="122"/>
      <c r="D6803" s="296" t="s">
        <v>37847</v>
      </c>
      <c r="E6803" s="297">
        <v>22160</v>
      </c>
    </row>
    <row r="6804" spans="1:5" ht="15.6" x14ac:dyDescent="0.3">
      <c r="A6804" s="294" t="s">
        <v>37397</v>
      </c>
      <c r="B6804" s="295">
        <v>19595</v>
      </c>
      <c r="C6804" s="122"/>
      <c r="D6804" s="296" t="s">
        <v>37849</v>
      </c>
      <c r="E6804" s="297">
        <v>19595</v>
      </c>
    </row>
    <row r="6805" spans="1:5" ht="15.6" x14ac:dyDescent="0.3">
      <c r="A6805" s="294" t="s">
        <v>37398</v>
      </c>
      <c r="B6805" s="295">
        <v>244794</v>
      </c>
      <c r="C6805" s="122"/>
      <c r="D6805" s="296" t="s">
        <v>37853</v>
      </c>
      <c r="E6805" s="297">
        <v>244794</v>
      </c>
    </row>
    <row r="6806" spans="1:5" ht="15.6" x14ac:dyDescent="0.3">
      <c r="A6806" s="294" t="s">
        <v>37399</v>
      </c>
      <c r="B6806" s="295">
        <v>77602.91</v>
      </c>
      <c r="C6806" s="122"/>
      <c r="D6806" s="296" t="s">
        <v>37858</v>
      </c>
      <c r="E6806" s="297">
        <v>77602.91</v>
      </c>
    </row>
    <row r="6807" spans="1:5" ht="15.6" x14ac:dyDescent="0.3">
      <c r="A6807" s="294" t="s">
        <v>37400</v>
      </c>
      <c r="B6807" s="295">
        <v>210565</v>
      </c>
      <c r="C6807" s="122"/>
      <c r="D6807" s="296" t="s">
        <v>37863</v>
      </c>
      <c r="E6807" s="297">
        <v>210565</v>
      </c>
    </row>
    <row r="6808" spans="1:5" ht="15.6" x14ac:dyDescent="0.3">
      <c r="A6808" s="294" t="s">
        <v>37401</v>
      </c>
      <c r="B6808" s="295">
        <v>157894</v>
      </c>
      <c r="C6808" s="122"/>
      <c r="D6808" s="296" t="s">
        <v>37868</v>
      </c>
      <c r="E6808" s="297">
        <v>157894</v>
      </c>
    </row>
    <row r="6809" spans="1:5" ht="15.6" x14ac:dyDescent="0.3">
      <c r="A6809" s="294" t="s">
        <v>37402</v>
      </c>
      <c r="B6809" s="295">
        <v>121203</v>
      </c>
      <c r="C6809" s="122"/>
      <c r="D6809" s="296" t="s">
        <v>37873</v>
      </c>
      <c r="E6809" s="297">
        <v>121203</v>
      </c>
    </row>
    <row r="6810" spans="1:5" ht="15.6" x14ac:dyDescent="0.3">
      <c r="A6810" s="294" t="s">
        <v>37403</v>
      </c>
      <c r="B6810" s="295">
        <v>6239</v>
      </c>
      <c r="C6810" s="122"/>
      <c r="D6810" s="296" t="s">
        <v>37875</v>
      </c>
      <c r="E6810" s="297">
        <v>6239</v>
      </c>
    </row>
    <row r="6811" spans="1:5" ht="15.6" x14ac:dyDescent="0.3">
      <c r="A6811" s="294" t="s">
        <v>37404</v>
      </c>
      <c r="B6811" s="295">
        <v>348422</v>
      </c>
      <c r="C6811" s="122"/>
      <c r="D6811" s="296" t="s">
        <v>37879</v>
      </c>
      <c r="E6811" s="297">
        <v>348422</v>
      </c>
    </row>
    <row r="6812" spans="1:5" ht="15.6" x14ac:dyDescent="0.3">
      <c r="A6812" s="294" t="s">
        <v>37405</v>
      </c>
      <c r="B6812" s="295">
        <v>15765</v>
      </c>
      <c r="C6812" s="122"/>
      <c r="D6812" s="296" t="s">
        <v>37882</v>
      </c>
      <c r="E6812" s="297">
        <v>15765</v>
      </c>
    </row>
    <row r="6813" spans="1:5" ht="15.6" x14ac:dyDescent="0.3">
      <c r="A6813" s="294" t="s">
        <v>37406</v>
      </c>
      <c r="B6813" s="295">
        <v>117213</v>
      </c>
      <c r="C6813" s="122"/>
      <c r="D6813" s="296" t="s">
        <v>37886</v>
      </c>
      <c r="E6813" s="297">
        <v>117213</v>
      </c>
    </row>
    <row r="6814" spans="1:5" ht="15.6" x14ac:dyDescent="0.3">
      <c r="A6814" s="294" t="s">
        <v>37407</v>
      </c>
      <c r="B6814" s="295">
        <v>242230.48</v>
      </c>
      <c r="C6814" s="122"/>
      <c r="D6814" s="296" t="s">
        <v>37891</v>
      </c>
      <c r="E6814" s="297">
        <v>242230.48</v>
      </c>
    </row>
    <row r="6815" spans="1:5" ht="15.6" x14ac:dyDescent="0.3">
      <c r="A6815" s="294" t="s">
        <v>65549</v>
      </c>
      <c r="B6815" s="295">
        <v>0</v>
      </c>
      <c r="C6815" s="122"/>
      <c r="D6815" s="296" t="s">
        <v>66188</v>
      </c>
      <c r="E6815" s="297">
        <v>0</v>
      </c>
    </row>
    <row r="6816" spans="1:5" ht="15.6" x14ac:dyDescent="0.3">
      <c r="A6816" s="294" t="s">
        <v>37408</v>
      </c>
      <c r="B6816" s="295">
        <v>36998</v>
      </c>
      <c r="C6816" s="122"/>
      <c r="D6816" s="296" t="s">
        <v>37893</v>
      </c>
      <c r="E6816" s="297">
        <v>36998</v>
      </c>
    </row>
    <row r="6817" spans="1:5" ht="15.6" x14ac:dyDescent="0.3">
      <c r="A6817" s="294" t="s">
        <v>37409</v>
      </c>
      <c r="B6817" s="295">
        <v>727792.74</v>
      </c>
      <c r="C6817" s="122"/>
      <c r="D6817" s="296" t="s">
        <v>37897</v>
      </c>
      <c r="E6817" s="297">
        <v>727792.74</v>
      </c>
    </row>
    <row r="6818" spans="1:5" ht="15.6" x14ac:dyDescent="0.3">
      <c r="A6818" s="294" t="s">
        <v>37410</v>
      </c>
      <c r="B6818" s="295">
        <v>43708</v>
      </c>
      <c r="C6818" s="122"/>
      <c r="D6818" s="296" t="s">
        <v>37899</v>
      </c>
      <c r="E6818" s="297">
        <v>43708</v>
      </c>
    </row>
    <row r="6819" spans="1:5" ht="15.6" x14ac:dyDescent="0.3">
      <c r="A6819" s="294" t="s">
        <v>37411</v>
      </c>
      <c r="B6819" s="295">
        <v>20141</v>
      </c>
      <c r="C6819" s="122"/>
      <c r="D6819" s="296" t="s">
        <v>37901</v>
      </c>
      <c r="E6819" s="297">
        <v>20141</v>
      </c>
    </row>
    <row r="6820" spans="1:5" ht="15.6" x14ac:dyDescent="0.3">
      <c r="A6820" s="294" t="s">
        <v>37412</v>
      </c>
      <c r="B6820" s="295">
        <v>1308909</v>
      </c>
      <c r="C6820" s="122"/>
      <c r="D6820" s="296" t="s">
        <v>37906</v>
      </c>
      <c r="E6820" s="297">
        <v>1308909</v>
      </c>
    </row>
    <row r="6821" spans="1:5" ht="15.6" x14ac:dyDescent="0.3">
      <c r="A6821" s="294" t="s">
        <v>37413</v>
      </c>
      <c r="B6821" s="295">
        <v>251881</v>
      </c>
      <c r="C6821" s="122"/>
      <c r="D6821" s="296" t="s">
        <v>37911</v>
      </c>
      <c r="E6821" s="297">
        <v>251881</v>
      </c>
    </row>
    <row r="6822" spans="1:5" ht="15.6" x14ac:dyDescent="0.3">
      <c r="A6822" s="294" t="s">
        <v>37414</v>
      </c>
      <c r="B6822" s="295">
        <v>17642</v>
      </c>
      <c r="C6822" s="122"/>
      <c r="D6822" s="296" t="s">
        <v>37913</v>
      </c>
      <c r="E6822" s="297">
        <v>17642</v>
      </c>
    </row>
    <row r="6823" spans="1:5" ht="15.6" x14ac:dyDescent="0.3">
      <c r="A6823" s="294" t="s">
        <v>37415</v>
      </c>
      <c r="B6823" s="295">
        <v>15896</v>
      </c>
      <c r="C6823" s="122"/>
      <c r="D6823" s="296" t="s">
        <v>37915</v>
      </c>
      <c r="E6823" s="297">
        <v>15896</v>
      </c>
    </row>
    <row r="6824" spans="1:5" ht="15.6" x14ac:dyDescent="0.3">
      <c r="A6824" s="294" t="s">
        <v>37416</v>
      </c>
      <c r="B6824" s="295">
        <v>49071</v>
      </c>
      <c r="C6824" s="122"/>
      <c r="D6824" s="296" t="s">
        <v>37918</v>
      </c>
      <c r="E6824" s="297">
        <v>49071</v>
      </c>
    </row>
    <row r="6825" spans="1:5" ht="15.6" x14ac:dyDescent="0.3">
      <c r="A6825" s="294" t="s">
        <v>37417</v>
      </c>
      <c r="B6825" s="295">
        <v>29333</v>
      </c>
      <c r="C6825" s="122"/>
      <c r="D6825" s="296" t="s">
        <v>37919</v>
      </c>
      <c r="E6825" s="297">
        <v>29333</v>
      </c>
    </row>
    <row r="6826" spans="1:5" ht="15.6" x14ac:dyDescent="0.3">
      <c r="A6826" s="294" t="s">
        <v>37418</v>
      </c>
      <c r="B6826" s="295">
        <v>4118</v>
      </c>
      <c r="C6826" s="122"/>
      <c r="D6826" s="296" t="s">
        <v>37920</v>
      </c>
      <c r="E6826" s="297">
        <v>4118</v>
      </c>
    </row>
    <row r="6827" spans="1:5" ht="15.6" x14ac:dyDescent="0.3">
      <c r="A6827" s="294" t="s">
        <v>37419</v>
      </c>
      <c r="B6827" s="295">
        <v>8027</v>
      </c>
      <c r="C6827" s="122"/>
      <c r="D6827" s="296" t="s">
        <v>37921</v>
      </c>
      <c r="E6827" s="297">
        <v>8027</v>
      </c>
    </row>
    <row r="6828" spans="1:5" ht="15.6" x14ac:dyDescent="0.3">
      <c r="A6828" s="294" t="s">
        <v>37420</v>
      </c>
      <c r="B6828" s="295">
        <v>675215</v>
      </c>
      <c r="C6828" s="122"/>
      <c r="D6828" s="296" t="s">
        <v>37926</v>
      </c>
      <c r="E6828" s="297">
        <v>675215</v>
      </c>
    </row>
    <row r="6829" spans="1:5" ht="15.6" x14ac:dyDescent="0.3">
      <c r="A6829" s="294" t="s">
        <v>37421</v>
      </c>
      <c r="B6829" s="295">
        <v>17154</v>
      </c>
      <c r="C6829" s="122"/>
      <c r="D6829" s="296" t="s">
        <v>37928</v>
      </c>
      <c r="E6829" s="297">
        <v>17154</v>
      </c>
    </row>
    <row r="6830" spans="1:5" ht="15.6" x14ac:dyDescent="0.3">
      <c r="A6830" s="294" t="s">
        <v>37422</v>
      </c>
      <c r="B6830" s="295">
        <v>1565835.81</v>
      </c>
      <c r="C6830" s="122"/>
      <c r="D6830" s="296" t="s">
        <v>37933</v>
      </c>
      <c r="E6830" s="297">
        <v>1565835.81</v>
      </c>
    </row>
    <row r="6831" spans="1:5" ht="15.6" x14ac:dyDescent="0.3">
      <c r="A6831" s="294" t="s">
        <v>37423</v>
      </c>
      <c r="B6831" s="295">
        <v>304750.52</v>
      </c>
      <c r="C6831" s="122"/>
      <c r="D6831" s="296" t="s">
        <v>37938</v>
      </c>
      <c r="E6831" s="297">
        <v>304750.52</v>
      </c>
    </row>
    <row r="6832" spans="1:5" ht="15.6" x14ac:dyDescent="0.3">
      <c r="A6832" s="294" t="s">
        <v>37424</v>
      </c>
      <c r="B6832" s="295">
        <v>31778</v>
      </c>
      <c r="C6832" s="122"/>
      <c r="D6832" s="296" t="s">
        <v>37940</v>
      </c>
      <c r="E6832" s="297">
        <v>31778</v>
      </c>
    </row>
    <row r="6833" spans="1:5" ht="15.6" x14ac:dyDescent="0.3">
      <c r="A6833" s="294" t="s">
        <v>65550</v>
      </c>
      <c r="B6833" s="295">
        <v>12720</v>
      </c>
      <c r="C6833" s="122"/>
      <c r="D6833" s="296" t="s">
        <v>37944</v>
      </c>
      <c r="E6833" s="297">
        <v>12720</v>
      </c>
    </row>
    <row r="6834" spans="1:5" ht="15.6" x14ac:dyDescent="0.3">
      <c r="A6834" s="294" t="s">
        <v>37425</v>
      </c>
      <c r="B6834" s="295">
        <v>18294</v>
      </c>
      <c r="C6834" s="122"/>
      <c r="D6834" s="296" t="s">
        <v>37947</v>
      </c>
      <c r="E6834" s="297">
        <v>18294</v>
      </c>
    </row>
    <row r="6835" spans="1:5" ht="15.6" x14ac:dyDescent="0.3">
      <c r="A6835" s="294" t="s">
        <v>37426</v>
      </c>
      <c r="B6835" s="295">
        <v>12507.18</v>
      </c>
      <c r="C6835" s="122"/>
      <c r="D6835" s="296" t="s">
        <v>37951</v>
      </c>
      <c r="E6835" s="297">
        <v>12507.18</v>
      </c>
    </row>
    <row r="6836" spans="1:5" ht="15.6" x14ac:dyDescent="0.3">
      <c r="A6836" s="294" t="s">
        <v>37427</v>
      </c>
      <c r="B6836" s="295">
        <v>393588.95</v>
      </c>
      <c r="C6836" s="122"/>
      <c r="D6836" s="296" t="s">
        <v>37955</v>
      </c>
      <c r="E6836" s="297">
        <v>393588.95</v>
      </c>
    </row>
    <row r="6837" spans="1:5" ht="15.6" x14ac:dyDescent="0.3">
      <c r="A6837" s="294" t="s">
        <v>37428</v>
      </c>
      <c r="B6837" s="295">
        <v>78000.759999999995</v>
      </c>
      <c r="C6837" s="122"/>
      <c r="D6837" s="296" t="s">
        <v>37960</v>
      </c>
      <c r="E6837" s="297">
        <v>78000.759999999995</v>
      </c>
    </row>
    <row r="6838" spans="1:5" ht="15.6" x14ac:dyDescent="0.3">
      <c r="A6838" s="294" t="s">
        <v>37429</v>
      </c>
      <c r="B6838" s="295">
        <v>428799.19</v>
      </c>
      <c r="C6838" s="122"/>
      <c r="D6838" s="296" t="s">
        <v>37965</v>
      </c>
      <c r="E6838" s="297">
        <v>428799.19</v>
      </c>
    </row>
    <row r="6839" spans="1:5" ht="15.6" x14ac:dyDescent="0.3">
      <c r="A6839" s="294" t="s">
        <v>37430</v>
      </c>
      <c r="B6839" s="295">
        <v>8932</v>
      </c>
      <c r="C6839" s="122"/>
      <c r="D6839" s="296" t="s">
        <v>37967</v>
      </c>
      <c r="E6839" s="297">
        <v>8932</v>
      </c>
    </row>
    <row r="6840" spans="1:5" ht="15.6" x14ac:dyDescent="0.3">
      <c r="A6840" s="294" t="s">
        <v>37431</v>
      </c>
      <c r="B6840" s="295">
        <v>142671.67000000001</v>
      </c>
      <c r="C6840" s="122"/>
      <c r="D6840" s="296" t="s">
        <v>37971</v>
      </c>
      <c r="E6840" s="297">
        <v>142671.67000000001</v>
      </c>
    </row>
    <row r="6841" spans="1:5" ht="15.6" x14ac:dyDescent="0.3">
      <c r="A6841" s="294" t="s">
        <v>37432</v>
      </c>
      <c r="B6841" s="295">
        <v>809077</v>
      </c>
      <c r="C6841" s="122"/>
      <c r="D6841" s="296" t="s">
        <v>37976</v>
      </c>
      <c r="E6841" s="297">
        <v>809077</v>
      </c>
    </row>
    <row r="6842" spans="1:5" ht="15.6" x14ac:dyDescent="0.3">
      <c r="A6842" s="294" t="s">
        <v>37433</v>
      </c>
      <c r="B6842" s="295">
        <v>243669.16</v>
      </c>
      <c r="C6842" s="122"/>
      <c r="D6842" s="296" t="s">
        <v>37981</v>
      </c>
      <c r="E6842" s="297">
        <v>243669.16</v>
      </c>
    </row>
    <row r="6843" spans="1:5" ht="15.6" x14ac:dyDescent="0.3">
      <c r="A6843" s="294" t="s">
        <v>37434</v>
      </c>
      <c r="B6843" s="295">
        <v>159242</v>
      </c>
      <c r="C6843" s="122"/>
      <c r="D6843" s="296" t="s">
        <v>37986</v>
      </c>
      <c r="E6843" s="297">
        <v>159242</v>
      </c>
    </row>
    <row r="6844" spans="1:5" ht="15.6" x14ac:dyDescent="0.3">
      <c r="A6844" s="294" t="s">
        <v>37435</v>
      </c>
      <c r="B6844" s="295">
        <v>445051</v>
      </c>
      <c r="C6844" s="122"/>
      <c r="D6844" s="296" t="s">
        <v>37991</v>
      </c>
      <c r="E6844" s="297">
        <v>445051</v>
      </c>
    </row>
    <row r="6845" spans="1:5" ht="15.6" x14ac:dyDescent="0.3">
      <c r="A6845" s="294" t="s">
        <v>37436</v>
      </c>
      <c r="B6845" s="295">
        <v>25322</v>
      </c>
      <c r="C6845" s="122"/>
      <c r="D6845" s="296" t="s">
        <v>37993</v>
      </c>
      <c r="E6845" s="297">
        <v>25322</v>
      </c>
    </row>
    <row r="6846" spans="1:5" ht="15.6" x14ac:dyDescent="0.3">
      <c r="A6846" s="294" t="s">
        <v>37437</v>
      </c>
      <c r="B6846" s="295">
        <v>18674</v>
      </c>
      <c r="C6846" s="122"/>
      <c r="D6846" s="296" t="s">
        <v>37994</v>
      </c>
      <c r="E6846" s="297">
        <v>18674</v>
      </c>
    </row>
    <row r="6847" spans="1:5" ht="15.6" x14ac:dyDescent="0.3">
      <c r="A6847" s="294" t="s">
        <v>37438</v>
      </c>
      <c r="B6847" s="295">
        <v>10862</v>
      </c>
      <c r="C6847" s="122"/>
      <c r="D6847" s="296" t="s">
        <v>37995</v>
      </c>
      <c r="E6847" s="297">
        <v>10862</v>
      </c>
    </row>
    <row r="6848" spans="1:5" ht="15.6" x14ac:dyDescent="0.3">
      <c r="A6848" s="294" t="s">
        <v>37439</v>
      </c>
      <c r="B6848" s="295">
        <v>187860</v>
      </c>
      <c r="C6848" s="122"/>
      <c r="D6848" s="296" t="s">
        <v>37999</v>
      </c>
      <c r="E6848" s="297">
        <v>187860</v>
      </c>
    </row>
    <row r="6849" spans="1:5" ht="15.6" x14ac:dyDescent="0.3">
      <c r="A6849" s="294" t="s">
        <v>37440</v>
      </c>
      <c r="B6849" s="295">
        <v>7008.15</v>
      </c>
      <c r="C6849" s="122"/>
      <c r="D6849" s="296" t="s">
        <v>38002</v>
      </c>
      <c r="E6849" s="297">
        <v>7008.15</v>
      </c>
    </row>
    <row r="6850" spans="1:5" ht="15.6" x14ac:dyDescent="0.3">
      <c r="A6850" s="294" t="s">
        <v>37441</v>
      </c>
      <c r="B6850" s="295">
        <v>86850</v>
      </c>
      <c r="C6850" s="122"/>
      <c r="D6850" s="296" t="s">
        <v>38006</v>
      </c>
      <c r="E6850" s="297">
        <v>86850</v>
      </c>
    </row>
    <row r="6851" spans="1:5" ht="15.6" x14ac:dyDescent="0.3">
      <c r="A6851" s="294" t="s">
        <v>37442</v>
      </c>
      <c r="B6851" s="295">
        <v>53483.4</v>
      </c>
      <c r="C6851" s="122"/>
      <c r="D6851" s="296" t="s">
        <v>38011</v>
      </c>
      <c r="E6851" s="297">
        <v>53483.4</v>
      </c>
    </row>
    <row r="6852" spans="1:5" ht="15.6" x14ac:dyDescent="0.3">
      <c r="A6852" s="294" t="s">
        <v>37443</v>
      </c>
      <c r="B6852" s="295">
        <v>827736</v>
      </c>
      <c r="C6852" s="122"/>
      <c r="D6852" s="296" t="s">
        <v>38016</v>
      </c>
      <c r="E6852" s="297">
        <v>827736</v>
      </c>
    </row>
    <row r="6853" spans="1:5" ht="15.6" x14ac:dyDescent="0.3">
      <c r="A6853" s="294" t="s">
        <v>37444</v>
      </c>
      <c r="B6853" s="295">
        <v>44286</v>
      </c>
      <c r="C6853" s="122"/>
      <c r="D6853" s="296" t="s">
        <v>38018</v>
      </c>
      <c r="E6853" s="297">
        <v>44286</v>
      </c>
    </row>
    <row r="6854" spans="1:5" ht="15.6" x14ac:dyDescent="0.3">
      <c r="A6854" s="294" t="s">
        <v>37445</v>
      </c>
      <c r="B6854" s="295">
        <v>320426</v>
      </c>
      <c r="C6854" s="122"/>
      <c r="D6854" s="296" t="s">
        <v>38023</v>
      </c>
      <c r="E6854" s="297">
        <v>320426</v>
      </c>
    </row>
    <row r="6855" spans="1:5" ht="15.6" x14ac:dyDescent="0.3">
      <c r="A6855" s="294" t="s">
        <v>37446</v>
      </c>
      <c r="B6855" s="295">
        <v>139660.94</v>
      </c>
      <c r="C6855" s="122"/>
      <c r="D6855" s="296" t="s">
        <v>38028</v>
      </c>
      <c r="E6855" s="297">
        <v>139660.94</v>
      </c>
    </row>
    <row r="6856" spans="1:5" ht="15.6" x14ac:dyDescent="0.3">
      <c r="A6856" s="294" t="s">
        <v>37447</v>
      </c>
      <c r="B6856" s="295">
        <v>4943</v>
      </c>
      <c r="C6856" s="122"/>
      <c r="D6856" s="296" t="s">
        <v>38030</v>
      </c>
      <c r="E6856" s="297">
        <v>4943</v>
      </c>
    </row>
    <row r="6857" spans="1:5" ht="15.6" x14ac:dyDescent="0.3">
      <c r="A6857" s="294" t="s">
        <v>37448</v>
      </c>
      <c r="B6857" s="295">
        <v>43678</v>
      </c>
      <c r="C6857" s="122"/>
      <c r="D6857" s="296" t="s">
        <v>38031</v>
      </c>
      <c r="E6857" s="297">
        <v>43678</v>
      </c>
    </row>
    <row r="6858" spans="1:5" ht="15.6" x14ac:dyDescent="0.3">
      <c r="A6858" s="294" t="s">
        <v>37449</v>
      </c>
      <c r="B6858" s="295">
        <v>764155.59</v>
      </c>
      <c r="C6858" s="122"/>
      <c r="D6858" s="296" t="s">
        <v>38036</v>
      </c>
      <c r="E6858" s="297">
        <v>764155.59</v>
      </c>
    </row>
    <row r="6859" spans="1:5" ht="15.6" x14ac:dyDescent="0.3">
      <c r="A6859" s="294" t="s">
        <v>37450</v>
      </c>
      <c r="B6859" s="295">
        <v>2827811.83</v>
      </c>
      <c r="C6859" s="122"/>
      <c r="D6859" s="296" t="s">
        <v>38041</v>
      </c>
      <c r="E6859" s="297">
        <v>2827811.83</v>
      </c>
    </row>
    <row r="6860" spans="1:5" ht="15.6" x14ac:dyDescent="0.3">
      <c r="A6860" s="294" t="s">
        <v>65551</v>
      </c>
      <c r="B6860" s="295">
        <v>0</v>
      </c>
      <c r="C6860" s="122"/>
      <c r="D6860" s="296" t="s">
        <v>66189</v>
      </c>
      <c r="E6860" s="297">
        <v>0</v>
      </c>
    </row>
    <row r="6861" spans="1:5" ht="15.6" x14ac:dyDescent="0.3">
      <c r="A6861" s="294" t="s">
        <v>37451</v>
      </c>
      <c r="B6861" s="295">
        <v>29735</v>
      </c>
      <c r="C6861" s="122"/>
      <c r="D6861" s="296" t="s">
        <v>38045</v>
      </c>
      <c r="E6861" s="297">
        <v>29735</v>
      </c>
    </row>
    <row r="6862" spans="1:5" ht="15.6" x14ac:dyDescent="0.3">
      <c r="A6862" s="294" t="s">
        <v>37452</v>
      </c>
      <c r="B6862" s="295">
        <v>201222</v>
      </c>
      <c r="C6862" s="122"/>
      <c r="D6862" s="296" t="s">
        <v>38049</v>
      </c>
      <c r="E6862" s="297">
        <v>201222</v>
      </c>
    </row>
    <row r="6863" spans="1:5" ht="15.6" x14ac:dyDescent="0.3">
      <c r="A6863" s="294" t="s">
        <v>37453</v>
      </c>
      <c r="B6863" s="295">
        <v>1590</v>
      </c>
      <c r="C6863" s="122"/>
      <c r="D6863" s="296" t="s">
        <v>38051</v>
      </c>
      <c r="E6863" s="297">
        <v>1590</v>
      </c>
    </row>
    <row r="6864" spans="1:5" ht="15.6" x14ac:dyDescent="0.3">
      <c r="A6864" s="294" t="s">
        <v>37454</v>
      </c>
      <c r="B6864" s="295">
        <v>251415</v>
      </c>
      <c r="C6864" s="122"/>
      <c r="D6864" s="296" t="s">
        <v>38055</v>
      </c>
      <c r="E6864" s="297">
        <v>251415</v>
      </c>
    </row>
    <row r="6865" spans="1:5" ht="15.6" x14ac:dyDescent="0.3">
      <c r="A6865" s="294" t="s">
        <v>37455</v>
      </c>
      <c r="B6865" s="295">
        <v>947885</v>
      </c>
      <c r="C6865" s="122"/>
      <c r="D6865" s="296" t="s">
        <v>38060</v>
      </c>
      <c r="E6865" s="297">
        <v>947885</v>
      </c>
    </row>
    <row r="6866" spans="1:5" ht="15.6" x14ac:dyDescent="0.3">
      <c r="A6866" s="294" t="s">
        <v>37456</v>
      </c>
      <c r="B6866" s="295">
        <v>185860.74</v>
      </c>
      <c r="C6866" s="122"/>
      <c r="D6866" s="296" t="s">
        <v>38065</v>
      </c>
      <c r="E6866" s="297">
        <v>185860.74</v>
      </c>
    </row>
    <row r="6867" spans="1:5" ht="15.6" x14ac:dyDescent="0.3">
      <c r="A6867" s="294" t="s">
        <v>37457</v>
      </c>
      <c r="B6867" s="295">
        <v>117235.32</v>
      </c>
      <c r="C6867" s="122"/>
      <c r="D6867" s="296" t="s">
        <v>38069</v>
      </c>
      <c r="E6867" s="297">
        <v>117235.32</v>
      </c>
    </row>
    <row r="6868" spans="1:5" ht="15.6" x14ac:dyDescent="0.3">
      <c r="A6868" s="294" t="s">
        <v>37458</v>
      </c>
      <c r="B6868" s="295">
        <v>6929.95</v>
      </c>
      <c r="C6868" s="122"/>
      <c r="D6868" s="296" t="s">
        <v>38071</v>
      </c>
      <c r="E6868" s="297">
        <v>6929.95</v>
      </c>
    </row>
    <row r="6869" spans="1:5" ht="15.6" x14ac:dyDescent="0.3">
      <c r="A6869" s="294" t="s">
        <v>37459</v>
      </c>
      <c r="B6869" s="295">
        <v>24129</v>
      </c>
      <c r="C6869" s="122"/>
      <c r="D6869" s="296" t="s">
        <v>38072</v>
      </c>
      <c r="E6869" s="297">
        <v>24129</v>
      </c>
    </row>
    <row r="6870" spans="1:5" ht="15.6" x14ac:dyDescent="0.3">
      <c r="A6870" s="294" t="s">
        <v>37460</v>
      </c>
      <c r="B6870" s="295">
        <v>299280</v>
      </c>
      <c r="C6870" s="122"/>
      <c r="D6870" s="296" t="s">
        <v>38076</v>
      </c>
      <c r="E6870" s="297">
        <v>299280</v>
      </c>
    </row>
    <row r="6871" spans="1:5" ht="15.6" x14ac:dyDescent="0.3">
      <c r="A6871" s="294" t="s">
        <v>37461</v>
      </c>
      <c r="B6871" s="295">
        <v>456561.23</v>
      </c>
      <c r="C6871" s="122"/>
      <c r="D6871" s="296" t="s">
        <v>38081</v>
      </c>
      <c r="E6871" s="297">
        <v>456561.23</v>
      </c>
    </row>
    <row r="6872" spans="1:5" ht="15.6" x14ac:dyDescent="0.3">
      <c r="A6872" s="294" t="s">
        <v>37462</v>
      </c>
      <c r="B6872" s="295">
        <v>1870743</v>
      </c>
      <c r="C6872" s="122"/>
      <c r="D6872" s="296" t="s">
        <v>38086</v>
      </c>
      <c r="E6872" s="297">
        <v>1870743</v>
      </c>
    </row>
    <row r="6873" spans="1:5" ht="15.6" x14ac:dyDescent="0.3">
      <c r="A6873" s="294" t="s">
        <v>37463</v>
      </c>
      <c r="B6873" s="295">
        <v>28543</v>
      </c>
      <c r="C6873" s="122"/>
      <c r="D6873" s="296" t="s">
        <v>38089</v>
      </c>
      <c r="E6873" s="297">
        <v>28543</v>
      </c>
    </row>
    <row r="6874" spans="1:5" ht="15.6" x14ac:dyDescent="0.3">
      <c r="A6874" s="294" t="s">
        <v>37464</v>
      </c>
      <c r="B6874" s="295">
        <v>27183</v>
      </c>
      <c r="C6874" s="122"/>
      <c r="D6874" s="296" t="s">
        <v>38091</v>
      </c>
      <c r="E6874" s="297">
        <v>27183</v>
      </c>
    </row>
    <row r="6875" spans="1:5" ht="15.6" x14ac:dyDescent="0.3">
      <c r="A6875" s="294" t="s">
        <v>65552</v>
      </c>
      <c r="B6875" s="295">
        <v>12376</v>
      </c>
      <c r="C6875" s="122"/>
      <c r="D6875" s="296" t="s">
        <v>38093</v>
      </c>
      <c r="E6875" s="297">
        <v>12376</v>
      </c>
    </row>
    <row r="6876" spans="1:5" ht="15.6" x14ac:dyDescent="0.3">
      <c r="A6876" s="294" t="s">
        <v>65553</v>
      </c>
      <c r="B6876" s="295">
        <v>19501.8</v>
      </c>
      <c r="C6876" s="122"/>
      <c r="D6876" s="296" t="s">
        <v>38094</v>
      </c>
      <c r="E6876" s="297">
        <v>19501.8</v>
      </c>
    </row>
    <row r="6877" spans="1:5" ht="15.6" x14ac:dyDescent="0.3">
      <c r="A6877" s="294" t="s">
        <v>37465</v>
      </c>
      <c r="B6877" s="295">
        <v>33020.550000000003</v>
      </c>
      <c r="C6877" s="122"/>
      <c r="D6877" s="296" t="s">
        <v>38096</v>
      </c>
      <c r="E6877" s="297">
        <v>33020.550000000003</v>
      </c>
    </row>
    <row r="6878" spans="1:5" ht="15.6" x14ac:dyDescent="0.3">
      <c r="A6878" s="294" t="s">
        <v>37466</v>
      </c>
      <c r="B6878" s="295">
        <v>25446</v>
      </c>
      <c r="C6878" s="122"/>
      <c r="D6878" s="296" t="s">
        <v>38099</v>
      </c>
      <c r="E6878" s="297">
        <v>25446</v>
      </c>
    </row>
    <row r="6879" spans="1:5" ht="15.6" x14ac:dyDescent="0.3">
      <c r="A6879" s="294" t="s">
        <v>37467</v>
      </c>
      <c r="B6879" s="295">
        <v>50741</v>
      </c>
      <c r="C6879" s="122"/>
      <c r="D6879" s="296" t="s">
        <v>38101</v>
      </c>
      <c r="E6879" s="297">
        <v>50741</v>
      </c>
    </row>
    <row r="6880" spans="1:5" ht="15.6" x14ac:dyDescent="0.3">
      <c r="A6880" s="294" t="s">
        <v>65554</v>
      </c>
      <c r="B6880" s="295">
        <v>10746</v>
      </c>
      <c r="C6880" s="122"/>
      <c r="D6880" s="296" t="s">
        <v>38104</v>
      </c>
      <c r="E6880" s="297">
        <v>10746</v>
      </c>
    </row>
    <row r="6881" spans="1:5" ht="15.6" x14ac:dyDescent="0.3">
      <c r="A6881" s="294" t="s">
        <v>37468</v>
      </c>
      <c r="B6881" s="295">
        <v>21453</v>
      </c>
      <c r="C6881" s="122"/>
      <c r="D6881" s="296" t="s">
        <v>38106</v>
      </c>
      <c r="E6881" s="297">
        <v>21453</v>
      </c>
    </row>
    <row r="6882" spans="1:5" ht="15.6" x14ac:dyDescent="0.3">
      <c r="A6882" s="294" t="s">
        <v>37469</v>
      </c>
      <c r="B6882" s="295">
        <v>20963</v>
      </c>
      <c r="C6882" s="122"/>
      <c r="D6882" s="296" t="s">
        <v>38107</v>
      </c>
      <c r="E6882" s="297">
        <v>20963</v>
      </c>
    </row>
    <row r="6883" spans="1:5" ht="15.6" x14ac:dyDescent="0.3">
      <c r="A6883" s="294" t="s">
        <v>65555</v>
      </c>
      <c r="B6883" s="295">
        <v>15083</v>
      </c>
      <c r="C6883" s="122"/>
      <c r="D6883" s="296" t="s">
        <v>38111</v>
      </c>
      <c r="E6883" s="297">
        <v>15083</v>
      </c>
    </row>
    <row r="6884" spans="1:5" ht="15.6" x14ac:dyDescent="0.3">
      <c r="A6884" s="294" t="s">
        <v>37470</v>
      </c>
      <c r="B6884" s="295">
        <v>34467</v>
      </c>
      <c r="C6884" s="122"/>
      <c r="D6884" s="296" t="s">
        <v>38112</v>
      </c>
      <c r="E6884" s="297">
        <v>34467</v>
      </c>
    </row>
    <row r="6885" spans="1:5" ht="15.6" x14ac:dyDescent="0.3">
      <c r="A6885" s="294" t="s">
        <v>37471</v>
      </c>
      <c r="B6885" s="295">
        <v>20256</v>
      </c>
      <c r="C6885" s="122"/>
      <c r="D6885" s="296" t="s">
        <v>38114</v>
      </c>
      <c r="E6885" s="297">
        <v>20256</v>
      </c>
    </row>
    <row r="6886" spans="1:5" ht="15.6" x14ac:dyDescent="0.3">
      <c r="A6886" s="294" t="s">
        <v>37472</v>
      </c>
      <c r="B6886" s="295">
        <v>13252</v>
      </c>
      <c r="C6886" s="122"/>
      <c r="D6886" s="296" t="s">
        <v>38117</v>
      </c>
      <c r="E6886" s="297">
        <v>13252</v>
      </c>
    </row>
    <row r="6887" spans="1:5" ht="15.6" x14ac:dyDescent="0.3">
      <c r="A6887" s="294" t="s">
        <v>37473</v>
      </c>
      <c r="B6887" s="295">
        <v>333686.24</v>
      </c>
      <c r="C6887" s="122"/>
      <c r="D6887" s="296" t="s">
        <v>38121</v>
      </c>
      <c r="E6887" s="297">
        <v>333686.24</v>
      </c>
    </row>
    <row r="6888" spans="1:5" ht="15.6" x14ac:dyDescent="0.3">
      <c r="A6888" s="294" t="s">
        <v>37474</v>
      </c>
      <c r="B6888" s="295">
        <v>49388</v>
      </c>
      <c r="C6888" s="122"/>
      <c r="D6888" s="296" t="s">
        <v>38124</v>
      </c>
      <c r="E6888" s="297">
        <v>49388</v>
      </c>
    </row>
    <row r="6889" spans="1:5" ht="15.6" x14ac:dyDescent="0.3">
      <c r="A6889" s="294" t="s">
        <v>37475</v>
      </c>
      <c r="B6889" s="295">
        <v>2274104.5299999998</v>
      </c>
      <c r="C6889" s="122"/>
      <c r="D6889" s="296" t="s">
        <v>38128</v>
      </c>
      <c r="E6889" s="297">
        <v>2274104.5299999998</v>
      </c>
    </row>
    <row r="6890" spans="1:5" ht="15.6" x14ac:dyDescent="0.3">
      <c r="A6890" s="294" t="s">
        <v>37476</v>
      </c>
      <c r="B6890" s="295">
        <v>35387</v>
      </c>
      <c r="C6890" s="122"/>
      <c r="D6890" s="296" t="s">
        <v>38132</v>
      </c>
      <c r="E6890" s="297">
        <v>35387</v>
      </c>
    </row>
    <row r="6891" spans="1:5" ht="15.6" x14ac:dyDescent="0.3">
      <c r="A6891" s="294" t="s">
        <v>37477</v>
      </c>
      <c r="B6891" s="295">
        <v>24166</v>
      </c>
      <c r="C6891" s="122"/>
      <c r="D6891" s="296" t="s">
        <v>38136</v>
      </c>
      <c r="E6891" s="297">
        <v>24166</v>
      </c>
    </row>
    <row r="6892" spans="1:5" ht="15.6" x14ac:dyDescent="0.3">
      <c r="A6892" s="294" t="s">
        <v>37478</v>
      </c>
      <c r="B6892" s="295">
        <v>36155</v>
      </c>
      <c r="C6892" s="122"/>
      <c r="D6892" s="296" t="s">
        <v>38137</v>
      </c>
      <c r="E6892" s="297">
        <v>36155</v>
      </c>
    </row>
    <row r="6893" spans="1:5" ht="15.6" x14ac:dyDescent="0.3">
      <c r="A6893" s="294" t="s">
        <v>37479</v>
      </c>
      <c r="B6893" s="295">
        <v>19528</v>
      </c>
      <c r="C6893" s="122"/>
      <c r="D6893" s="296" t="s">
        <v>38140</v>
      </c>
      <c r="E6893" s="297">
        <v>19528</v>
      </c>
    </row>
    <row r="6894" spans="1:5" ht="15.6" x14ac:dyDescent="0.3">
      <c r="A6894" s="294" t="s">
        <v>37480</v>
      </c>
      <c r="B6894" s="295">
        <v>42519.1</v>
      </c>
      <c r="C6894" s="122"/>
      <c r="D6894" s="296" t="s">
        <v>38142</v>
      </c>
      <c r="E6894" s="297">
        <v>42519.1</v>
      </c>
    </row>
    <row r="6895" spans="1:5" ht="15.6" x14ac:dyDescent="0.3">
      <c r="A6895" s="294" t="s">
        <v>37481</v>
      </c>
      <c r="B6895" s="295">
        <v>12803.31</v>
      </c>
      <c r="C6895" s="122"/>
      <c r="D6895" s="296" t="s">
        <v>38144</v>
      </c>
      <c r="E6895" s="297">
        <v>12803.31</v>
      </c>
    </row>
    <row r="6896" spans="1:5" ht="15.6" x14ac:dyDescent="0.3">
      <c r="A6896" s="294" t="s">
        <v>37482</v>
      </c>
      <c r="B6896" s="295">
        <v>407297.13</v>
      </c>
      <c r="C6896" s="122"/>
      <c r="D6896" s="296" t="s">
        <v>38148</v>
      </c>
      <c r="E6896" s="297">
        <v>407297.13</v>
      </c>
    </row>
    <row r="6897" spans="1:5" ht="15.6" x14ac:dyDescent="0.3">
      <c r="A6897" s="294" t="s">
        <v>37483</v>
      </c>
      <c r="B6897" s="295">
        <v>19559</v>
      </c>
      <c r="C6897" s="122"/>
      <c r="D6897" s="296" t="s">
        <v>38150</v>
      </c>
      <c r="E6897" s="297">
        <v>19559</v>
      </c>
    </row>
    <row r="6898" spans="1:5" ht="15.6" x14ac:dyDescent="0.3">
      <c r="A6898" s="294" t="s">
        <v>37484</v>
      </c>
      <c r="B6898" s="295">
        <v>19666</v>
      </c>
      <c r="C6898" s="122"/>
      <c r="D6898" s="296" t="s">
        <v>38151</v>
      </c>
      <c r="E6898" s="297">
        <v>19666</v>
      </c>
    </row>
    <row r="6899" spans="1:5" ht="15.6" x14ac:dyDescent="0.3">
      <c r="A6899" s="294" t="s">
        <v>37485</v>
      </c>
      <c r="B6899" s="295">
        <v>1694762.98</v>
      </c>
      <c r="C6899" s="122"/>
      <c r="D6899" s="296" t="s">
        <v>38155</v>
      </c>
      <c r="E6899" s="297">
        <v>1694762.98</v>
      </c>
    </row>
    <row r="6900" spans="1:5" ht="15.6" x14ac:dyDescent="0.3">
      <c r="A6900" s="294" t="s">
        <v>37486</v>
      </c>
      <c r="B6900" s="295">
        <v>43830.53</v>
      </c>
      <c r="C6900" s="122"/>
      <c r="D6900" s="296" t="s">
        <v>38157</v>
      </c>
      <c r="E6900" s="297">
        <v>43830.53</v>
      </c>
    </row>
    <row r="6901" spans="1:5" ht="15.6" x14ac:dyDescent="0.3">
      <c r="A6901" s="294" t="s">
        <v>37487</v>
      </c>
      <c r="B6901" s="295">
        <v>61440</v>
      </c>
      <c r="C6901" s="122"/>
      <c r="D6901" s="296" t="s">
        <v>38162</v>
      </c>
      <c r="E6901" s="297">
        <v>61440</v>
      </c>
    </row>
    <row r="6902" spans="1:5" ht="15.6" x14ac:dyDescent="0.3">
      <c r="A6902" s="294" t="s">
        <v>37488</v>
      </c>
      <c r="B6902" s="295">
        <v>12355.94</v>
      </c>
      <c r="C6902" s="122"/>
      <c r="D6902" s="296" t="s">
        <v>38166</v>
      </c>
      <c r="E6902" s="297">
        <v>12355.94</v>
      </c>
    </row>
    <row r="6903" spans="1:5" ht="15.6" x14ac:dyDescent="0.3">
      <c r="A6903" s="294" t="s">
        <v>37489</v>
      </c>
      <c r="B6903" s="295">
        <v>20774</v>
      </c>
      <c r="C6903" s="122"/>
      <c r="D6903" s="296" t="s">
        <v>38168</v>
      </c>
      <c r="E6903" s="297">
        <v>20774</v>
      </c>
    </row>
    <row r="6904" spans="1:5" ht="15.6" x14ac:dyDescent="0.3">
      <c r="A6904" s="294" t="s">
        <v>37490</v>
      </c>
      <c r="B6904" s="295">
        <v>85099</v>
      </c>
      <c r="C6904" s="122"/>
      <c r="D6904" s="296" t="s">
        <v>38172</v>
      </c>
      <c r="E6904" s="297">
        <v>85099</v>
      </c>
    </row>
    <row r="6905" spans="1:5" ht="15.6" x14ac:dyDescent="0.3">
      <c r="A6905" s="294" t="s">
        <v>37491</v>
      </c>
      <c r="B6905" s="295">
        <v>62538</v>
      </c>
      <c r="C6905" s="122"/>
      <c r="D6905" s="296" t="s">
        <v>38177</v>
      </c>
      <c r="E6905" s="297">
        <v>62538</v>
      </c>
    </row>
    <row r="6906" spans="1:5" ht="15.6" x14ac:dyDescent="0.3">
      <c r="A6906" s="294" t="s">
        <v>37492</v>
      </c>
      <c r="B6906" s="295">
        <v>363627.89</v>
      </c>
      <c r="C6906" s="122"/>
      <c r="D6906" s="296" t="s">
        <v>38182</v>
      </c>
      <c r="E6906" s="297">
        <v>363627.89</v>
      </c>
    </row>
    <row r="6907" spans="1:5" ht="15.6" x14ac:dyDescent="0.3">
      <c r="A6907" s="294" t="s">
        <v>37493</v>
      </c>
      <c r="B6907" s="295">
        <v>46345</v>
      </c>
      <c r="C6907" s="122"/>
      <c r="D6907" s="296" t="s">
        <v>38186</v>
      </c>
      <c r="E6907" s="297">
        <v>46345</v>
      </c>
    </row>
    <row r="6908" spans="1:5" ht="15.6" x14ac:dyDescent="0.3">
      <c r="A6908" s="294" t="s">
        <v>37494</v>
      </c>
      <c r="B6908" s="295">
        <v>33179</v>
      </c>
      <c r="C6908" s="122"/>
      <c r="D6908" s="296" t="s">
        <v>38189</v>
      </c>
      <c r="E6908" s="297">
        <v>33179</v>
      </c>
    </row>
    <row r="6909" spans="1:5" ht="15.6" x14ac:dyDescent="0.3">
      <c r="A6909" s="294" t="s">
        <v>37495</v>
      </c>
      <c r="B6909" s="295">
        <v>182319</v>
      </c>
      <c r="C6909" s="122"/>
      <c r="D6909" s="296" t="s">
        <v>38193</v>
      </c>
      <c r="E6909" s="297">
        <v>182319</v>
      </c>
    </row>
    <row r="6910" spans="1:5" ht="15.6" x14ac:dyDescent="0.3">
      <c r="A6910" s="294" t="s">
        <v>37496</v>
      </c>
      <c r="B6910" s="295">
        <v>3939968</v>
      </c>
      <c r="C6910" s="122"/>
      <c r="D6910" s="296" t="s">
        <v>38198</v>
      </c>
      <c r="E6910" s="297">
        <v>3939968</v>
      </c>
    </row>
    <row r="6911" spans="1:5" ht="15.6" x14ac:dyDescent="0.3">
      <c r="A6911" s="294" t="s">
        <v>37497</v>
      </c>
      <c r="B6911" s="295">
        <v>31390.68</v>
      </c>
      <c r="C6911" s="122"/>
      <c r="D6911" s="296" t="s">
        <v>38200</v>
      </c>
      <c r="E6911" s="297">
        <v>31390.68</v>
      </c>
    </row>
    <row r="6912" spans="1:5" ht="15.6" x14ac:dyDescent="0.3">
      <c r="A6912" s="294" t="s">
        <v>37498</v>
      </c>
      <c r="B6912" s="295">
        <v>21724</v>
      </c>
      <c r="C6912" s="122"/>
      <c r="D6912" s="296" t="s">
        <v>38203</v>
      </c>
      <c r="E6912" s="297">
        <v>21724</v>
      </c>
    </row>
    <row r="6913" spans="1:5" ht="15.6" x14ac:dyDescent="0.3">
      <c r="A6913" s="294" t="s">
        <v>65556</v>
      </c>
      <c r="B6913" s="295">
        <v>0</v>
      </c>
      <c r="C6913" s="122"/>
      <c r="D6913" s="296" t="s">
        <v>66190</v>
      </c>
      <c r="E6913" s="297">
        <v>0</v>
      </c>
    </row>
    <row r="6914" spans="1:5" ht="15.6" x14ac:dyDescent="0.3">
      <c r="A6914" s="294" t="s">
        <v>37499</v>
      </c>
      <c r="B6914" s="295">
        <v>55292</v>
      </c>
      <c r="C6914" s="122"/>
      <c r="D6914" s="296" t="s">
        <v>38204</v>
      </c>
      <c r="E6914" s="297">
        <v>55292</v>
      </c>
    </row>
    <row r="6915" spans="1:5" ht="15.6" x14ac:dyDescent="0.3">
      <c r="A6915" s="294" t="s">
        <v>37500</v>
      </c>
      <c r="B6915" s="295">
        <v>48053</v>
      </c>
      <c r="C6915" s="122"/>
      <c r="D6915" s="296" t="s">
        <v>38205</v>
      </c>
      <c r="E6915" s="297">
        <v>48053</v>
      </c>
    </row>
    <row r="6916" spans="1:5" ht="15.6" x14ac:dyDescent="0.3">
      <c r="A6916" s="294" t="s">
        <v>37501</v>
      </c>
      <c r="B6916" s="295">
        <v>28089.99</v>
      </c>
      <c r="C6916" s="122"/>
      <c r="D6916" s="296" t="s">
        <v>38209</v>
      </c>
      <c r="E6916" s="297">
        <v>28089.99</v>
      </c>
    </row>
    <row r="6917" spans="1:5" ht="15.6" x14ac:dyDescent="0.3">
      <c r="A6917" s="294" t="s">
        <v>37502</v>
      </c>
      <c r="B6917" s="295">
        <v>32749.15</v>
      </c>
      <c r="C6917" s="122"/>
      <c r="D6917" s="296" t="s">
        <v>38210</v>
      </c>
      <c r="E6917" s="297">
        <v>32749.15</v>
      </c>
    </row>
    <row r="6918" spans="1:5" ht="15.6" x14ac:dyDescent="0.3">
      <c r="A6918" s="294" t="s">
        <v>37503</v>
      </c>
      <c r="B6918" s="295">
        <v>21703</v>
      </c>
      <c r="C6918" s="122"/>
      <c r="D6918" s="296" t="s">
        <v>38213</v>
      </c>
      <c r="E6918" s="297">
        <v>21703</v>
      </c>
    </row>
    <row r="6919" spans="1:5" ht="15.6" x14ac:dyDescent="0.3">
      <c r="A6919" s="294" t="s">
        <v>37504</v>
      </c>
      <c r="B6919" s="295">
        <v>37872</v>
      </c>
      <c r="C6919" s="122"/>
      <c r="D6919" s="296" t="s">
        <v>38214</v>
      </c>
      <c r="E6919" s="297">
        <v>37872</v>
      </c>
    </row>
    <row r="6920" spans="1:5" ht="15.6" x14ac:dyDescent="0.3">
      <c r="A6920" s="294" t="s">
        <v>37505</v>
      </c>
      <c r="B6920" s="295">
        <v>12379.74</v>
      </c>
      <c r="C6920" s="122"/>
      <c r="D6920" s="296" t="s">
        <v>38216</v>
      </c>
      <c r="E6920" s="297">
        <v>12379.74</v>
      </c>
    </row>
    <row r="6921" spans="1:5" ht="15.6" x14ac:dyDescent="0.3">
      <c r="A6921" s="294" t="s">
        <v>37506</v>
      </c>
      <c r="B6921" s="295">
        <v>15944</v>
      </c>
      <c r="C6921" s="122"/>
      <c r="D6921" s="296" t="s">
        <v>38217</v>
      </c>
      <c r="E6921" s="297">
        <v>15944</v>
      </c>
    </row>
    <row r="6922" spans="1:5" ht="15.6" x14ac:dyDescent="0.3">
      <c r="A6922" s="294" t="s">
        <v>37507</v>
      </c>
      <c r="B6922" s="295">
        <v>25056</v>
      </c>
      <c r="C6922" s="122"/>
      <c r="D6922" s="296" t="s">
        <v>38218</v>
      </c>
      <c r="E6922" s="297">
        <v>25056</v>
      </c>
    </row>
    <row r="6923" spans="1:5" ht="15.6" x14ac:dyDescent="0.3">
      <c r="A6923" s="294" t="s">
        <v>37508</v>
      </c>
      <c r="B6923" s="295">
        <v>20457</v>
      </c>
      <c r="C6923" s="122"/>
      <c r="D6923" s="296" t="s">
        <v>38219</v>
      </c>
      <c r="E6923" s="297">
        <v>20457</v>
      </c>
    </row>
    <row r="6924" spans="1:5" ht="15.6" x14ac:dyDescent="0.3">
      <c r="A6924" s="294" t="s">
        <v>37509</v>
      </c>
      <c r="B6924" s="295">
        <v>149439.22</v>
      </c>
      <c r="C6924" s="122"/>
      <c r="D6924" s="296" t="s">
        <v>38223</v>
      </c>
      <c r="E6924" s="297">
        <v>149439.22</v>
      </c>
    </row>
    <row r="6925" spans="1:5" ht="15.6" x14ac:dyDescent="0.3">
      <c r="A6925" s="294" t="s">
        <v>37510</v>
      </c>
      <c r="B6925" s="295">
        <v>139270.65</v>
      </c>
      <c r="C6925" s="122"/>
      <c r="D6925" s="296" t="s">
        <v>38228</v>
      </c>
      <c r="E6925" s="297">
        <v>139270.65</v>
      </c>
    </row>
    <row r="6926" spans="1:5" ht="15.6" x14ac:dyDescent="0.3">
      <c r="A6926" s="294" t="s">
        <v>37511</v>
      </c>
      <c r="B6926" s="295">
        <v>48499.13</v>
      </c>
      <c r="C6926" s="122"/>
      <c r="D6926" s="296" t="s">
        <v>38233</v>
      </c>
      <c r="E6926" s="297">
        <v>48499.13</v>
      </c>
    </row>
    <row r="6927" spans="1:5" ht="15.6" x14ac:dyDescent="0.3">
      <c r="A6927" s="294" t="s">
        <v>37512</v>
      </c>
      <c r="B6927" s="295">
        <v>38795</v>
      </c>
      <c r="C6927" s="122"/>
      <c r="D6927" s="296" t="s">
        <v>38237</v>
      </c>
      <c r="E6927" s="297">
        <v>38795</v>
      </c>
    </row>
    <row r="6928" spans="1:5" ht="15.6" x14ac:dyDescent="0.3">
      <c r="A6928" s="294" t="s">
        <v>37513</v>
      </c>
      <c r="B6928" s="295">
        <v>15440</v>
      </c>
      <c r="C6928" s="122"/>
      <c r="D6928" s="296" t="s">
        <v>38238</v>
      </c>
      <c r="E6928" s="297">
        <v>15440</v>
      </c>
    </row>
    <row r="6929" spans="1:5" ht="15.6" x14ac:dyDescent="0.3">
      <c r="A6929" s="294" t="s">
        <v>37514</v>
      </c>
      <c r="B6929" s="295">
        <v>955341.32</v>
      </c>
      <c r="C6929" s="122"/>
      <c r="D6929" s="296" t="s">
        <v>38243</v>
      </c>
      <c r="E6929" s="297">
        <v>955341.32</v>
      </c>
    </row>
    <row r="6930" spans="1:5" ht="15.6" x14ac:dyDescent="0.3">
      <c r="A6930" s="294" t="s">
        <v>37515</v>
      </c>
      <c r="B6930" s="295">
        <v>10838</v>
      </c>
      <c r="C6930" s="122"/>
      <c r="D6930" s="296" t="s">
        <v>38245</v>
      </c>
      <c r="E6930" s="297">
        <v>10838</v>
      </c>
    </row>
    <row r="6931" spans="1:5" ht="15.6" x14ac:dyDescent="0.3">
      <c r="A6931" s="294" t="s">
        <v>37516</v>
      </c>
      <c r="B6931" s="295">
        <v>7347</v>
      </c>
      <c r="C6931" s="122"/>
      <c r="D6931" s="296" t="s">
        <v>38246</v>
      </c>
      <c r="E6931" s="297">
        <v>7347</v>
      </c>
    </row>
    <row r="6932" spans="1:5" ht="15.6" x14ac:dyDescent="0.3">
      <c r="A6932" s="294" t="s">
        <v>37517</v>
      </c>
      <c r="B6932" s="295">
        <v>387131</v>
      </c>
      <c r="C6932" s="122"/>
      <c r="D6932" s="296" t="s">
        <v>38251</v>
      </c>
      <c r="E6932" s="297">
        <v>387131</v>
      </c>
    </row>
    <row r="6933" spans="1:5" ht="15.6" x14ac:dyDescent="0.3">
      <c r="A6933" s="294" t="s">
        <v>37518</v>
      </c>
      <c r="B6933" s="295">
        <v>17729</v>
      </c>
      <c r="C6933" s="122"/>
      <c r="D6933" s="296" t="s">
        <v>38253</v>
      </c>
      <c r="E6933" s="297">
        <v>17729</v>
      </c>
    </row>
    <row r="6934" spans="1:5" ht="15.6" x14ac:dyDescent="0.3">
      <c r="A6934" s="294" t="s">
        <v>37519</v>
      </c>
      <c r="B6934" s="295">
        <v>683150</v>
      </c>
      <c r="C6934" s="122"/>
      <c r="D6934" s="296" t="s">
        <v>38258</v>
      </c>
      <c r="E6934" s="297">
        <v>683150</v>
      </c>
    </row>
    <row r="6935" spans="1:5" ht="15.6" x14ac:dyDescent="0.3">
      <c r="A6935" s="294" t="s">
        <v>37520</v>
      </c>
      <c r="B6935" s="295">
        <v>8186</v>
      </c>
      <c r="C6935" s="122"/>
      <c r="D6935" s="296" t="s">
        <v>38260</v>
      </c>
      <c r="E6935" s="297">
        <v>8186</v>
      </c>
    </row>
    <row r="6936" spans="1:5" ht="15.6" x14ac:dyDescent="0.3">
      <c r="A6936" s="294" t="s">
        <v>37521</v>
      </c>
      <c r="B6936" s="295">
        <v>19302</v>
      </c>
      <c r="C6936" s="122"/>
      <c r="D6936" s="296" t="s">
        <v>38261</v>
      </c>
      <c r="E6936" s="297">
        <v>19302</v>
      </c>
    </row>
    <row r="6937" spans="1:5" ht="15.6" x14ac:dyDescent="0.3">
      <c r="A6937" s="294" t="s">
        <v>37522</v>
      </c>
      <c r="B6937" s="295">
        <v>175649.87</v>
      </c>
      <c r="C6937" s="122"/>
      <c r="D6937" s="296" t="s">
        <v>38266</v>
      </c>
      <c r="E6937" s="297">
        <v>175649.87</v>
      </c>
    </row>
    <row r="6938" spans="1:5" ht="15.6" x14ac:dyDescent="0.3">
      <c r="A6938" s="294" t="s">
        <v>37523</v>
      </c>
      <c r="B6938" s="295">
        <v>443450.22</v>
      </c>
      <c r="C6938" s="122"/>
      <c r="D6938" s="296" t="s">
        <v>38271</v>
      </c>
      <c r="E6938" s="297">
        <v>443450.22</v>
      </c>
    </row>
    <row r="6939" spans="1:5" ht="15.6" x14ac:dyDescent="0.3">
      <c r="A6939" s="294" t="s">
        <v>37524</v>
      </c>
      <c r="B6939" s="295">
        <v>33799</v>
      </c>
      <c r="C6939" s="122"/>
      <c r="D6939" s="296" t="s">
        <v>38276</v>
      </c>
      <c r="E6939" s="297">
        <v>33799</v>
      </c>
    </row>
    <row r="6940" spans="1:5" ht="15.6" x14ac:dyDescent="0.3">
      <c r="A6940" s="294" t="s">
        <v>37525</v>
      </c>
      <c r="B6940" s="295">
        <v>1003173</v>
      </c>
      <c r="C6940" s="122"/>
      <c r="D6940" s="296" t="s">
        <v>38281</v>
      </c>
      <c r="E6940" s="297">
        <v>1003173</v>
      </c>
    </row>
    <row r="6941" spans="1:5" ht="15.6" x14ac:dyDescent="0.3">
      <c r="A6941" s="294" t="s">
        <v>37526</v>
      </c>
      <c r="B6941" s="295">
        <v>263895.78000000003</v>
      </c>
      <c r="C6941" s="122"/>
      <c r="D6941" s="296" t="s">
        <v>38286</v>
      </c>
      <c r="E6941" s="297">
        <v>263895.78000000003</v>
      </c>
    </row>
    <row r="6942" spans="1:5" ht="15.6" x14ac:dyDescent="0.3">
      <c r="A6942" s="294" t="s">
        <v>37527</v>
      </c>
      <c r="B6942" s="295">
        <v>27026</v>
      </c>
      <c r="C6942" s="122"/>
      <c r="D6942" s="296" t="s">
        <v>38290</v>
      </c>
      <c r="E6942" s="297">
        <v>27026</v>
      </c>
    </row>
    <row r="6943" spans="1:5" ht="15.6" x14ac:dyDescent="0.3">
      <c r="A6943" s="294" t="s">
        <v>37528</v>
      </c>
      <c r="B6943" s="295">
        <v>7358</v>
      </c>
      <c r="C6943" s="122"/>
      <c r="D6943" s="296" t="s">
        <v>38292</v>
      </c>
      <c r="E6943" s="297">
        <v>7358</v>
      </c>
    </row>
    <row r="6944" spans="1:5" ht="15.6" x14ac:dyDescent="0.3">
      <c r="A6944" s="294" t="s">
        <v>37529</v>
      </c>
      <c r="B6944" s="295">
        <v>66797</v>
      </c>
      <c r="C6944" s="122"/>
      <c r="D6944" s="296" t="s">
        <v>38295</v>
      </c>
      <c r="E6944" s="297">
        <v>66797</v>
      </c>
    </row>
    <row r="6945" spans="1:5" ht="15.6" x14ac:dyDescent="0.3">
      <c r="A6945" s="294" t="s">
        <v>37530</v>
      </c>
      <c r="B6945" s="295">
        <v>52092</v>
      </c>
      <c r="C6945" s="122"/>
      <c r="D6945" s="296" t="s">
        <v>38298</v>
      </c>
      <c r="E6945" s="297">
        <v>52092</v>
      </c>
    </row>
    <row r="6946" spans="1:5" ht="15.6" x14ac:dyDescent="0.3">
      <c r="A6946" s="294" t="s">
        <v>37531</v>
      </c>
      <c r="B6946" s="295">
        <v>35500</v>
      </c>
      <c r="C6946" s="122"/>
      <c r="D6946" s="296" t="s">
        <v>38301</v>
      </c>
      <c r="E6946" s="297">
        <v>35500</v>
      </c>
    </row>
    <row r="6947" spans="1:5" ht="15.6" x14ac:dyDescent="0.3">
      <c r="A6947" s="294" t="s">
        <v>37532</v>
      </c>
      <c r="B6947" s="295">
        <v>198955</v>
      </c>
      <c r="C6947" s="122"/>
      <c r="D6947" s="296" t="s">
        <v>38305</v>
      </c>
      <c r="E6947" s="297">
        <v>198955</v>
      </c>
    </row>
    <row r="6948" spans="1:5" ht="15.6" x14ac:dyDescent="0.3">
      <c r="A6948" s="294" t="s">
        <v>37533</v>
      </c>
      <c r="B6948" s="295">
        <v>10292</v>
      </c>
      <c r="C6948" s="122"/>
      <c r="D6948" s="296" t="s">
        <v>38307</v>
      </c>
      <c r="E6948" s="297">
        <v>10292</v>
      </c>
    </row>
    <row r="6949" spans="1:5" ht="15.6" x14ac:dyDescent="0.3">
      <c r="A6949" s="294" t="s">
        <v>37534</v>
      </c>
      <c r="B6949" s="295">
        <v>2531</v>
      </c>
      <c r="C6949" s="122"/>
      <c r="D6949" s="296" t="s">
        <v>38308</v>
      </c>
      <c r="E6949" s="297">
        <v>2531</v>
      </c>
    </row>
    <row r="6950" spans="1:5" ht="15.6" x14ac:dyDescent="0.3">
      <c r="A6950" s="294" t="s">
        <v>37535</v>
      </c>
      <c r="B6950" s="295">
        <v>1652388.59</v>
      </c>
      <c r="C6950" s="122"/>
      <c r="D6950" s="296" t="s">
        <v>38312</v>
      </c>
      <c r="E6950" s="297">
        <v>1652388.59</v>
      </c>
    </row>
    <row r="6951" spans="1:5" ht="15.6" x14ac:dyDescent="0.3">
      <c r="A6951" s="294" t="s">
        <v>37536</v>
      </c>
      <c r="B6951" s="295">
        <v>39825</v>
      </c>
      <c r="C6951" s="122"/>
      <c r="D6951" s="296" t="s">
        <v>38314</v>
      </c>
      <c r="E6951" s="297">
        <v>39825</v>
      </c>
    </row>
    <row r="6952" spans="1:5" ht="15.6" x14ac:dyDescent="0.3">
      <c r="A6952" s="294" t="s">
        <v>37537</v>
      </c>
      <c r="B6952" s="295">
        <v>34131.72</v>
      </c>
      <c r="C6952" s="122"/>
      <c r="D6952" s="296" t="s">
        <v>38316</v>
      </c>
      <c r="E6952" s="297">
        <v>34131.72</v>
      </c>
    </row>
    <row r="6953" spans="1:5" ht="15.6" x14ac:dyDescent="0.3">
      <c r="A6953" s="294" t="s">
        <v>37538</v>
      </c>
      <c r="B6953" s="295">
        <v>68697</v>
      </c>
      <c r="C6953" s="122"/>
      <c r="D6953" s="296" t="s">
        <v>38320</v>
      </c>
      <c r="E6953" s="297">
        <v>68697</v>
      </c>
    </row>
    <row r="6954" spans="1:5" ht="15.6" x14ac:dyDescent="0.3">
      <c r="A6954" s="294" t="s">
        <v>37539</v>
      </c>
      <c r="B6954" s="295">
        <v>456498.9</v>
      </c>
      <c r="C6954" s="122"/>
      <c r="D6954" s="296" t="s">
        <v>38325</v>
      </c>
      <c r="E6954" s="297">
        <v>456498.9</v>
      </c>
    </row>
    <row r="6955" spans="1:5" ht="15.6" x14ac:dyDescent="0.3">
      <c r="A6955" s="294" t="s">
        <v>37540</v>
      </c>
      <c r="B6955" s="295">
        <v>19010</v>
      </c>
      <c r="C6955" s="122"/>
      <c r="D6955" s="296" t="s">
        <v>38329</v>
      </c>
      <c r="E6955" s="297">
        <v>19010</v>
      </c>
    </row>
    <row r="6956" spans="1:5" ht="15.6" x14ac:dyDescent="0.3">
      <c r="A6956" s="294" t="s">
        <v>37541</v>
      </c>
      <c r="B6956" s="295">
        <v>15833</v>
      </c>
      <c r="C6956" s="122"/>
      <c r="D6956" s="296" t="s">
        <v>38331</v>
      </c>
      <c r="E6956" s="297">
        <v>15833</v>
      </c>
    </row>
    <row r="6957" spans="1:5" ht="15.6" x14ac:dyDescent="0.3">
      <c r="A6957" s="294" t="s">
        <v>37542</v>
      </c>
      <c r="B6957" s="295">
        <v>323924.43</v>
      </c>
      <c r="C6957" s="122"/>
      <c r="D6957" s="296" t="s">
        <v>38336</v>
      </c>
      <c r="E6957" s="297">
        <v>323924.43</v>
      </c>
    </row>
    <row r="6958" spans="1:5" ht="15.6" x14ac:dyDescent="0.3">
      <c r="A6958" s="294" t="s">
        <v>37543</v>
      </c>
      <c r="B6958" s="295">
        <v>10437</v>
      </c>
      <c r="C6958" s="122"/>
      <c r="D6958" s="296" t="s">
        <v>38339</v>
      </c>
      <c r="E6958" s="297">
        <v>10437</v>
      </c>
    </row>
    <row r="6959" spans="1:5" ht="15.6" x14ac:dyDescent="0.3">
      <c r="A6959" s="294" t="s">
        <v>37544</v>
      </c>
      <c r="B6959" s="295">
        <v>561991.27</v>
      </c>
      <c r="C6959" s="122"/>
      <c r="D6959" s="296" t="s">
        <v>38343</v>
      </c>
      <c r="E6959" s="297">
        <v>561991.27</v>
      </c>
    </row>
    <row r="6960" spans="1:5" ht="15.6" x14ac:dyDescent="0.3">
      <c r="A6960" s="294" t="s">
        <v>37545</v>
      </c>
      <c r="B6960" s="295">
        <v>78638</v>
      </c>
      <c r="C6960" s="122"/>
      <c r="D6960" s="296" t="s">
        <v>38347</v>
      </c>
      <c r="E6960" s="297">
        <v>78638</v>
      </c>
    </row>
    <row r="6961" spans="1:5" ht="15.6" x14ac:dyDescent="0.3">
      <c r="A6961" s="294" t="s">
        <v>65557</v>
      </c>
      <c r="B6961" s="295">
        <v>18104</v>
      </c>
      <c r="C6961" s="122"/>
      <c r="D6961" s="296" t="s">
        <v>38352</v>
      </c>
      <c r="E6961" s="297">
        <v>18104</v>
      </c>
    </row>
    <row r="6962" spans="1:5" ht="15.6" x14ac:dyDescent="0.3">
      <c r="A6962" s="294" t="s">
        <v>37546</v>
      </c>
      <c r="B6962" s="295">
        <v>239463.97</v>
      </c>
      <c r="C6962" s="122"/>
      <c r="D6962" s="296" t="s">
        <v>38357</v>
      </c>
      <c r="E6962" s="297">
        <v>239463.97</v>
      </c>
    </row>
    <row r="6963" spans="1:5" ht="15.6" x14ac:dyDescent="0.3">
      <c r="A6963" s="294" t="s">
        <v>37547</v>
      </c>
      <c r="B6963" s="295">
        <v>122676</v>
      </c>
      <c r="C6963" s="122"/>
      <c r="D6963" s="296" t="s">
        <v>38362</v>
      </c>
      <c r="E6963" s="297">
        <v>122676</v>
      </c>
    </row>
    <row r="6964" spans="1:5" ht="15.6" x14ac:dyDescent="0.3">
      <c r="A6964" s="294" t="s">
        <v>37548</v>
      </c>
      <c r="B6964" s="295">
        <v>154352</v>
      </c>
      <c r="C6964" s="122"/>
      <c r="D6964" s="296" t="s">
        <v>38367</v>
      </c>
      <c r="E6964" s="297">
        <v>154352</v>
      </c>
    </row>
    <row r="6965" spans="1:5" ht="15.6" x14ac:dyDescent="0.3">
      <c r="A6965" s="294" t="s">
        <v>37549</v>
      </c>
      <c r="B6965" s="295">
        <v>15882</v>
      </c>
      <c r="C6965" s="122"/>
      <c r="D6965" s="296" t="s">
        <v>38369</v>
      </c>
      <c r="E6965" s="297">
        <v>15882</v>
      </c>
    </row>
    <row r="6966" spans="1:5" ht="15.6" x14ac:dyDescent="0.3">
      <c r="A6966" s="294" t="s">
        <v>37550</v>
      </c>
      <c r="B6966" s="295">
        <v>309411.26</v>
      </c>
      <c r="C6966" s="122"/>
      <c r="D6966" s="296" t="s">
        <v>38373</v>
      </c>
      <c r="E6966" s="297">
        <v>309411.26</v>
      </c>
    </row>
    <row r="6967" spans="1:5" ht="15.6" x14ac:dyDescent="0.3">
      <c r="A6967" s="294" t="s">
        <v>37551</v>
      </c>
      <c r="B6967" s="295">
        <v>7266959.0800000001</v>
      </c>
      <c r="C6967" s="122"/>
      <c r="D6967" s="296" t="s">
        <v>38378</v>
      </c>
      <c r="E6967" s="297">
        <v>7266959.0800000001</v>
      </c>
    </row>
    <row r="6968" spans="1:5" ht="15.6" x14ac:dyDescent="0.3">
      <c r="A6968" s="294" t="s">
        <v>37552</v>
      </c>
      <c r="B6968" s="295">
        <v>80390</v>
      </c>
      <c r="C6968" s="122"/>
      <c r="D6968" s="296" t="s">
        <v>38383</v>
      </c>
      <c r="E6968" s="297">
        <v>80390</v>
      </c>
    </row>
    <row r="6969" spans="1:5" ht="15.6" x14ac:dyDescent="0.3">
      <c r="A6969" s="294" t="s">
        <v>37553</v>
      </c>
      <c r="B6969" s="295">
        <v>76353</v>
      </c>
      <c r="C6969" s="122"/>
      <c r="D6969" s="296" t="s">
        <v>38384</v>
      </c>
      <c r="E6969" s="297">
        <v>76353</v>
      </c>
    </row>
    <row r="6970" spans="1:5" ht="15.6" x14ac:dyDescent="0.3">
      <c r="A6970" s="294" t="s">
        <v>37554</v>
      </c>
      <c r="B6970" s="295">
        <v>14082.07</v>
      </c>
      <c r="C6970" s="122"/>
      <c r="D6970" s="296" t="s">
        <v>38385</v>
      </c>
      <c r="E6970" s="297">
        <v>14082.07</v>
      </c>
    </row>
    <row r="6971" spans="1:5" ht="15.6" x14ac:dyDescent="0.3">
      <c r="A6971" s="294" t="s">
        <v>37555</v>
      </c>
      <c r="B6971" s="295">
        <v>31847.85</v>
      </c>
      <c r="C6971" s="122"/>
      <c r="D6971" s="296" t="s">
        <v>38386</v>
      </c>
      <c r="E6971" s="297">
        <v>31847.85</v>
      </c>
    </row>
    <row r="6972" spans="1:5" ht="15.6" x14ac:dyDescent="0.3">
      <c r="A6972" s="294" t="s">
        <v>37556</v>
      </c>
      <c r="B6972" s="295">
        <v>56401</v>
      </c>
      <c r="C6972" s="122"/>
      <c r="D6972" s="296" t="s">
        <v>38388</v>
      </c>
      <c r="E6972" s="297">
        <v>56401</v>
      </c>
    </row>
    <row r="6973" spans="1:5" ht="15.6" x14ac:dyDescent="0.3">
      <c r="A6973" s="294" t="s">
        <v>37557</v>
      </c>
      <c r="B6973" s="295">
        <v>29222</v>
      </c>
      <c r="C6973" s="122"/>
      <c r="D6973" s="296" t="s">
        <v>38389</v>
      </c>
      <c r="E6973" s="297">
        <v>29222</v>
      </c>
    </row>
    <row r="6974" spans="1:5" ht="15.6" x14ac:dyDescent="0.3">
      <c r="A6974" s="294" t="s">
        <v>37558</v>
      </c>
      <c r="B6974" s="295">
        <v>10132</v>
      </c>
      <c r="C6974" s="122"/>
      <c r="D6974" s="296" t="s">
        <v>38390</v>
      </c>
      <c r="E6974" s="297">
        <v>10132</v>
      </c>
    </row>
    <row r="6975" spans="1:5" ht="15.6" x14ac:dyDescent="0.3">
      <c r="A6975" s="294" t="s">
        <v>37559</v>
      </c>
      <c r="B6975" s="295">
        <v>43992</v>
      </c>
      <c r="C6975" s="122"/>
      <c r="D6975" s="296" t="s">
        <v>38392</v>
      </c>
      <c r="E6975" s="297">
        <v>43992</v>
      </c>
    </row>
    <row r="6976" spans="1:5" ht="15.6" x14ac:dyDescent="0.3">
      <c r="A6976" s="294" t="s">
        <v>37560</v>
      </c>
      <c r="B6976" s="295">
        <v>49922</v>
      </c>
      <c r="C6976" s="122"/>
      <c r="D6976" s="296" t="s">
        <v>38394</v>
      </c>
      <c r="E6976" s="297">
        <v>49922</v>
      </c>
    </row>
    <row r="6977" spans="1:5" ht="15.6" x14ac:dyDescent="0.3">
      <c r="A6977" s="294" t="s">
        <v>37561</v>
      </c>
      <c r="B6977" s="295">
        <v>8600</v>
      </c>
      <c r="C6977" s="122"/>
      <c r="D6977" s="296" t="s">
        <v>38397</v>
      </c>
      <c r="E6977" s="297">
        <v>8600</v>
      </c>
    </row>
    <row r="6978" spans="1:5" ht="15.6" x14ac:dyDescent="0.3">
      <c r="A6978" s="294" t="s">
        <v>65558</v>
      </c>
      <c r="B6978" s="295">
        <v>0</v>
      </c>
      <c r="C6978" s="122"/>
      <c r="D6978" s="296" t="s">
        <v>66191</v>
      </c>
      <c r="E6978" s="297">
        <v>0</v>
      </c>
    </row>
    <row r="6979" spans="1:5" ht="15.6" x14ac:dyDescent="0.3">
      <c r="A6979" s="294" t="s">
        <v>37562</v>
      </c>
      <c r="B6979" s="295">
        <v>20339</v>
      </c>
      <c r="C6979" s="122"/>
      <c r="D6979" s="296" t="s">
        <v>38401</v>
      </c>
      <c r="E6979" s="297">
        <v>20339</v>
      </c>
    </row>
    <row r="6980" spans="1:5" ht="15.6" x14ac:dyDescent="0.3">
      <c r="A6980" s="294" t="s">
        <v>37563</v>
      </c>
      <c r="B6980" s="295">
        <v>60687.69</v>
      </c>
      <c r="C6980" s="122"/>
      <c r="D6980" s="296" t="s">
        <v>38402</v>
      </c>
      <c r="E6980" s="297">
        <v>60687.69</v>
      </c>
    </row>
    <row r="6981" spans="1:5" ht="15.6" x14ac:dyDescent="0.3">
      <c r="A6981" s="294" t="s">
        <v>37564</v>
      </c>
      <c r="B6981" s="295">
        <v>16714</v>
      </c>
      <c r="C6981" s="122"/>
      <c r="D6981" s="296" t="s">
        <v>38405</v>
      </c>
      <c r="E6981" s="297">
        <v>16714</v>
      </c>
    </row>
    <row r="6982" spans="1:5" ht="15.6" x14ac:dyDescent="0.3">
      <c r="A6982" s="294" t="s">
        <v>37565</v>
      </c>
      <c r="B6982" s="295">
        <v>4259.67</v>
      </c>
      <c r="C6982" s="122"/>
      <c r="D6982" s="296" t="s">
        <v>38406</v>
      </c>
      <c r="E6982" s="297">
        <v>4259.67</v>
      </c>
    </row>
    <row r="6983" spans="1:5" ht="15.6" x14ac:dyDescent="0.3">
      <c r="A6983" s="294" t="s">
        <v>37566</v>
      </c>
      <c r="B6983" s="295">
        <v>103184.77</v>
      </c>
      <c r="C6983" s="122"/>
      <c r="D6983" s="296" t="s">
        <v>38410</v>
      </c>
      <c r="E6983" s="297">
        <v>103184.77</v>
      </c>
    </row>
    <row r="6984" spans="1:5" ht="15.6" x14ac:dyDescent="0.3">
      <c r="A6984" s="294" t="s">
        <v>37567</v>
      </c>
      <c r="B6984" s="295">
        <v>10148</v>
      </c>
      <c r="C6984" s="122"/>
      <c r="D6984" s="296" t="s">
        <v>38413</v>
      </c>
      <c r="E6984" s="297">
        <v>10148</v>
      </c>
    </row>
    <row r="6985" spans="1:5" ht="15.6" x14ac:dyDescent="0.3">
      <c r="A6985" s="294" t="s">
        <v>65559</v>
      </c>
      <c r="B6985" s="295">
        <v>10562.99</v>
      </c>
      <c r="C6985" s="122"/>
      <c r="D6985" s="296" t="s">
        <v>38415</v>
      </c>
      <c r="E6985" s="297">
        <v>10562.99</v>
      </c>
    </row>
    <row r="6986" spans="1:5" ht="15.6" x14ac:dyDescent="0.3">
      <c r="A6986" s="294" t="s">
        <v>37568</v>
      </c>
      <c r="B6986" s="295">
        <v>33829</v>
      </c>
      <c r="C6986" s="122"/>
      <c r="D6986" s="296" t="s">
        <v>38416</v>
      </c>
      <c r="E6986" s="297">
        <v>33829</v>
      </c>
    </row>
    <row r="6987" spans="1:5" ht="15.6" x14ac:dyDescent="0.3">
      <c r="A6987" s="294" t="s">
        <v>37569</v>
      </c>
      <c r="B6987" s="295">
        <v>32936</v>
      </c>
      <c r="C6987" s="122"/>
      <c r="D6987" s="296" t="s">
        <v>38418</v>
      </c>
      <c r="E6987" s="297">
        <v>32936</v>
      </c>
    </row>
    <row r="6988" spans="1:5" ht="15.6" x14ac:dyDescent="0.3">
      <c r="A6988" s="294" t="s">
        <v>37570</v>
      </c>
      <c r="B6988" s="295">
        <v>6353</v>
      </c>
      <c r="C6988" s="122"/>
      <c r="D6988" s="296" t="s">
        <v>38419</v>
      </c>
      <c r="E6988" s="297">
        <v>6353</v>
      </c>
    </row>
    <row r="6989" spans="1:5" ht="15.6" x14ac:dyDescent="0.3">
      <c r="A6989" s="294" t="s">
        <v>37571</v>
      </c>
      <c r="B6989" s="295">
        <v>38159</v>
      </c>
      <c r="C6989" s="122"/>
      <c r="D6989" s="296" t="s">
        <v>38423</v>
      </c>
      <c r="E6989" s="297">
        <v>38159</v>
      </c>
    </row>
    <row r="6990" spans="1:5" ht="15.6" x14ac:dyDescent="0.3">
      <c r="A6990" s="294" t="s">
        <v>37572</v>
      </c>
      <c r="B6990" s="295">
        <v>36141.64</v>
      </c>
      <c r="C6990" s="122"/>
      <c r="D6990" s="296" t="s">
        <v>38424</v>
      </c>
      <c r="E6990" s="297">
        <v>36141.64</v>
      </c>
    </row>
    <row r="6991" spans="1:5" ht="15.6" x14ac:dyDescent="0.3">
      <c r="A6991" s="294" t="s">
        <v>37573</v>
      </c>
      <c r="B6991" s="295">
        <v>11740</v>
      </c>
      <c r="C6991" s="122"/>
      <c r="D6991" s="296" t="s">
        <v>38425</v>
      </c>
      <c r="E6991" s="297">
        <v>11740</v>
      </c>
    </row>
    <row r="6992" spans="1:5" ht="15.6" x14ac:dyDescent="0.3">
      <c r="A6992" s="294" t="s">
        <v>37574</v>
      </c>
      <c r="B6992" s="295">
        <v>30317</v>
      </c>
      <c r="C6992" s="122"/>
      <c r="D6992" s="296" t="s">
        <v>38426</v>
      </c>
      <c r="E6992" s="297">
        <v>30317</v>
      </c>
    </row>
    <row r="6993" spans="1:5" ht="15.6" x14ac:dyDescent="0.3">
      <c r="A6993" s="294" t="s">
        <v>37575</v>
      </c>
      <c r="B6993" s="295">
        <v>6340.55</v>
      </c>
      <c r="C6993" s="122"/>
      <c r="D6993" s="296" t="s">
        <v>38428</v>
      </c>
      <c r="E6993" s="297">
        <v>6340.55</v>
      </c>
    </row>
    <row r="6994" spans="1:5" ht="15.6" x14ac:dyDescent="0.3">
      <c r="A6994" s="294" t="s">
        <v>37576</v>
      </c>
      <c r="B6994" s="295">
        <v>34057</v>
      </c>
      <c r="C6994" s="122"/>
      <c r="D6994" s="296" t="s">
        <v>38430</v>
      </c>
      <c r="E6994" s="297">
        <v>34057</v>
      </c>
    </row>
    <row r="6995" spans="1:5" ht="15.6" x14ac:dyDescent="0.3">
      <c r="A6995" s="294" t="s">
        <v>37577</v>
      </c>
      <c r="B6995" s="295">
        <v>5697</v>
      </c>
      <c r="C6995" s="122"/>
      <c r="D6995" s="296" t="s">
        <v>38433</v>
      </c>
      <c r="E6995" s="297">
        <v>5697</v>
      </c>
    </row>
    <row r="6996" spans="1:5" ht="15.6" x14ac:dyDescent="0.3">
      <c r="A6996" s="294" t="s">
        <v>37578</v>
      </c>
      <c r="B6996" s="295">
        <v>30169</v>
      </c>
      <c r="C6996" s="122"/>
      <c r="D6996" s="296" t="s">
        <v>38434</v>
      </c>
      <c r="E6996" s="297">
        <v>30169</v>
      </c>
    </row>
    <row r="6997" spans="1:5" ht="15.6" x14ac:dyDescent="0.3">
      <c r="A6997" s="294" t="s">
        <v>65560</v>
      </c>
      <c r="B6997" s="295">
        <v>9110.98</v>
      </c>
      <c r="C6997" s="122"/>
      <c r="D6997" s="296" t="s">
        <v>38438</v>
      </c>
      <c r="E6997" s="297">
        <v>9110.98</v>
      </c>
    </row>
    <row r="6998" spans="1:5" ht="15.6" x14ac:dyDescent="0.3">
      <c r="A6998" s="294" t="s">
        <v>37579</v>
      </c>
      <c r="B6998" s="295">
        <v>210827</v>
      </c>
      <c r="C6998" s="122"/>
      <c r="D6998" s="296" t="s">
        <v>38443</v>
      </c>
      <c r="E6998" s="297">
        <v>210827</v>
      </c>
    </row>
    <row r="6999" spans="1:5" ht="15.6" x14ac:dyDescent="0.3">
      <c r="A6999" s="294" t="s">
        <v>37580</v>
      </c>
      <c r="B6999" s="295">
        <v>7494</v>
      </c>
      <c r="C6999" s="122"/>
      <c r="D6999" s="296" t="s">
        <v>38445</v>
      </c>
      <c r="E6999" s="297">
        <v>7494</v>
      </c>
    </row>
    <row r="7000" spans="1:5" ht="15.6" x14ac:dyDescent="0.3">
      <c r="A7000" s="294" t="s">
        <v>37581</v>
      </c>
      <c r="B7000" s="295">
        <v>30607</v>
      </c>
      <c r="C7000" s="122"/>
      <c r="D7000" s="296" t="s">
        <v>38449</v>
      </c>
      <c r="E7000" s="297">
        <v>30607</v>
      </c>
    </row>
    <row r="7001" spans="1:5" ht="15.6" x14ac:dyDescent="0.3">
      <c r="A7001" s="294" t="s">
        <v>37582</v>
      </c>
      <c r="B7001" s="295">
        <v>9987</v>
      </c>
      <c r="C7001" s="122"/>
      <c r="D7001" s="296" t="s">
        <v>38450</v>
      </c>
      <c r="E7001" s="297">
        <v>9987</v>
      </c>
    </row>
    <row r="7002" spans="1:5" ht="15.6" x14ac:dyDescent="0.3">
      <c r="A7002" s="294" t="s">
        <v>37583</v>
      </c>
      <c r="B7002" s="295">
        <v>7583</v>
      </c>
      <c r="C7002" s="122"/>
      <c r="D7002" s="296" t="s">
        <v>38451</v>
      </c>
      <c r="E7002" s="297">
        <v>7583</v>
      </c>
    </row>
    <row r="7003" spans="1:5" ht="15.6" x14ac:dyDescent="0.3">
      <c r="A7003" s="294" t="s">
        <v>37584</v>
      </c>
      <c r="B7003" s="295">
        <v>531484.44999999995</v>
      </c>
      <c r="C7003" s="122"/>
      <c r="D7003" s="296" t="s">
        <v>38455</v>
      </c>
      <c r="E7003" s="297">
        <v>531484.44999999995</v>
      </c>
    </row>
    <row r="7004" spans="1:5" ht="15.6" x14ac:dyDescent="0.3">
      <c r="A7004" s="294" t="s">
        <v>37585</v>
      </c>
      <c r="B7004" s="295">
        <v>18871</v>
      </c>
      <c r="C7004" s="122"/>
      <c r="D7004" s="296" t="s">
        <v>38458</v>
      </c>
      <c r="E7004" s="297">
        <v>18871</v>
      </c>
    </row>
    <row r="7005" spans="1:5" ht="15.6" x14ac:dyDescent="0.3">
      <c r="A7005" s="294" t="s">
        <v>37586</v>
      </c>
      <c r="B7005" s="295">
        <v>35256</v>
      </c>
      <c r="C7005" s="122"/>
      <c r="D7005" s="296" t="s">
        <v>38460</v>
      </c>
      <c r="E7005" s="297">
        <v>35256</v>
      </c>
    </row>
    <row r="7006" spans="1:5" ht="15.6" x14ac:dyDescent="0.3">
      <c r="A7006" s="294" t="s">
        <v>37587</v>
      </c>
      <c r="B7006" s="295">
        <v>7091</v>
      </c>
      <c r="C7006" s="122"/>
      <c r="D7006" s="296" t="s">
        <v>38461</v>
      </c>
      <c r="E7006" s="297">
        <v>7091</v>
      </c>
    </row>
    <row r="7007" spans="1:5" ht="15.6" x14ac:dyDescent="0.3">
      <c r="A7007" s="294" t="s">
        <v>37588</v>
      </c>
      <c r="B7007" s="295">
        <v>887244.58</v>
      </c>
      <c r="C7007" s="122"/>
      <c r="D7007" s="296" t="s">
        <v>38466</v>
      </c>
      <c r="E7007" s="297">
        <v>887244.58</v>
      </c>
    </row>
    <row r="7008" spans="1:5" ht="15.6" x14ac:dyDescent="0.3">
      <c r="A7008" s="294" t="s">
        <v>37589</v>
      </c>
      <c r="B7008" s="295">
        <v>47909</v>
      </c>
      <c r="C7008" s="122"/>
      <c r="D7008" s="296" t="s">
        <v>38468</v>
      </c>
      <c r="E7008" s="297">
        <v>47909</v>
      </c>
    </row>
    <row r="7009" spans="1:5" ht="15.6" x14ac:dyDescent="0.3">
      <c r="A7009" s="294" t="s">
        <v>37590</v>
      </c>
      <c r="B7009" s="295">
        <v>1197481</v>
      </c>
      <c r="C7009" s="122"/>
      <c r="D7009" s="296" t="s">
        <v>38472</v>
      </c>
      <c r="E7009" s="297">
        <v>1197481</v>
      </c>
    </row>
    <row r="7010" spans="1:5" ht="15.6" x14ac:dyDescent="0.3">
      <c r="A7010" s="294" t="s">
        <v>37591</v>
      </c>
      <c r="B7010" s="295">
        <v>14324</v>
      </c>
      <c r="C7010" s="122"/>
      <c r="D7010" s="296" t="s">
        <v>38475</v>
      </c>
      <c r="E7010" s="297">
        <v>14324</v>
      </c>
    </row>
    <row r="7011" spans="1:5" ht="15.6" x14ac:dyDescent="0.3">
      <c r="A7011" s="294" t="s">
        <v>37592</v>
      </c>
      <c r="B7011" s="295">
        <v>6263.48</v>
      </c>
      <c r="C7011" s="122"/>
      <c r="D7011" s="296" t="s">
        <v>38476</v>
      </c>
      <c r="E7011" s="297">
        <v>6263.48</v>
      </c>
    </row>
    <row r="7012" spans="1:5" ht="15.6" x14ac:dyDescent="0.3">
      <c r="A7012" s="294" t="s">
        <v>37593</v>
      </c>
      <c r="B7012" s="295">
        <v>7136</v>
      </c>
      <c r="C7012" s="122"/>
      <c r="D7012" s="296" t="s">
        <v>38477</v>
      </c>
      <c r="E7012" s="297">
        <v>7136</v>
      </c>
    </row>
    <row r="7013" spans="1:5" ht="15.6" x14ac:dyDescent="0.3">
      <c r="A7013" s="294" t="s">
        <v>37594</v>
      </c>
      <c r="B7013" s="295">
        <v>8075</v>
      </c>
      <c r="C7013" s="122"/>
      <c r="D7013" s="296" t="s">
        <v>38479</v>
      </c>
      <c r="E7013" s="297">
        <v>8075</v>
      </c>
    </row>
    <row r="7014" spans="1:5" ht="15.6" x14ac:dyDescent="0.3">
      <c r="A7014" s="294" t="s">
        <v>37595</v>
      </c>
      <c r="B7014" s="295">
        <v>30410</v>
      </c>
      <c r="C7014" s="122"/>
      <c r="D7014" s="296" t="s">
        <v>38481</v>
      </c>
      <c r="E7014" s="297">
        <v>30410</v>
      </c>
    </row>
    <row r="7015" spans="1:5" ht="15.6" x14ac:dyDescent="0.3">
      <c r="A7015" s="294" t="s">
        <v>65561</v>
      </c>
      <c r="B7015" s="295">
        <v>19868</v>
      </c>
      <c r="C7015" s="122"/>
      <c r="D7015" s="296" t="s">
        <v>38484</v>
      </c>
      <c r="E7015" s="297">
        <v>19868</v>
      </c>
    </row>
    <row r="7016" spans="1:5" ht="15.6" x14ac:dyDescent="0.3">
      <c r="A7016" s="294" t="s">
        <v>37596</v>
      </c>
      <c r="B7016" s="295">
        <v>7393</v>
      </c>
      <c r="C7016" s="122"/>
      <c r="D7016" s="296" t="s">
        <v>38485</v>
      </c>
      <c r="E7016" s="297">
        <v>7393</v>
      </c>
    </row>
    <row r="7017" spans="1:5" ht="15.6" x14ac:dyDescent="0.3">
      <c r="A7017" s="294" t="s">
        <v>65562</v>
      </c>
      <c r="B7017" s="295">
        <v>143.28</v>
      </c>
      <c r="C7017" s="122"/>
      <c r="D7017" s="296" t="s">
        <v>38486</v>
      </c>
      <c r="E7017" s="297">
        <v>143.28</v>
      </c>
    </row>
    <row r="7018" spans="1:5" ht="15.6" x14ac:dyDescent="0.3">
      <c r="A7018" s="294" t="s">
        <v>37597</v>
      </c>
      <c r="B7018" s="295">
        <v>118167.17</v>
      </c>
      <c r="C7018" s="122"/>
      <c r="D7018" s="296" t="s">
        <v>38490</v>
      </c>
      <c r="E7018" s="297">
        <v>118167.17</v>
      </c>
    </row>
    <row r="7019" spans="1:5" ht="15.6" x14ac:dyDescent="0.3">
      <c r="A7019" s="294" t="s">
        <v>37598</v>
      </c>
      <c r="B7019" s="295">
        <v>55361</v>
      </c>
      <c r="C7019" s="122"/>
      <c r="D7019" s="296" t="s">
        <v>38494</v>
      </c>
      <c r="E7019" s="297">
        <v>55361</v>
      </c>
    </row>
    <row r="7020" spans="1:5" ht="15.6" x14ac:dyDescent="0.3">
      <c r="A7020" s="294" t="s">
        <v>37599</v>
      </c>
      <c r="B7020" s="295">
        <v>1309041</v>
      </c>
      <c r="C7020" s="122"/>
      <c r="D7020" s="296" t="s">
        <v>38498</v>
      </c>
      <c r="E7020" s="297">
        <v>1309041</v>
      </c>
    </row>
    <row r="7021" spans="1:5" ht="15.6" x14ac:dyDescent="0.3">
      <c r="A7021" s="294" t="s">
        <v>37600</v>
      </c>
      <c r="B7021" s="295">
        <v>8655.31</v>
      </c>
      <c r="C7021" s="122"/>
      <c r="D7021" s="296" t="s">
        <v>38501</v>
      </c>
      <c r="E7021" s="297">
        <v>8655.31</v>
      </c>
    </row>
    <row r="7022" spans="1:5" ht="15.6" x14ac:dyDescent="0.3">
      <c r="A7022" s="294" t="s">
        <v>37601</v>
      </c>
      <c r="B7022" s="295">
        <v>417962</v>
      </c>
      <c r="C7022" s="122"/>
      <c r="D7022" s="296" t="s">
        <v>38505</v>
      </c>
      <c r="E7022" s="297">
        <v>417962</v>
      </c>
    </row>
    <row r="7023" spans="1:5" ht="15.6" x14ac:dyDescent="0.3">
      <c r="A7023" s="294" t="s">
        <v>37602</v>
      </c>
      <c r="B7023" s="295">
        <v>481514</v>
      </c>
      <c r="C7023" s="122"/>
      <c r="D7023" s="296" t="s">
        <v>38510</v>
      </c>
      <c r="E7023" s="297">
        <v>481514</v>
      </c>
    </row>
    <row r="7024" spans="1:5" ht="15.6" x14ac:dyDescent="0.3">
      <c r="A7024" s="294" t="s">
        <v>37603</v>
      </c>
      <c r="B7024" s="295">
        <v>39944</v>
      </c>
      <c r="C7024" s="122"/>
      <c r="D7024" s="296" t="s">
        <v>38513</v>
      </c>
      <c r="E7024" s="297">
        <v>39944</v>
      </c>
    </row>
    <row r="7025" spans="1:5" ht="15.6" x14ac:dyDescent="0.3">
      <c r="A7025" s="294" t="s">
        <v>37604</v>
      </c>
      <c r="B7025" s="295">
        <v>13953</v>
      </c>
      <c r="C7025" s="122"/>
      <c r="D7025" s="296" t="s">
        <v>38516</v>
      </c>
      <c r="E7025" s="297">
        <v>13953</v>
      </c>
    </row>
    <row r="7026" spans="1:5" ht="15.6" x14ac:dyDescent="0.3">
      <c r="A7026" s="294" t="s">
        <v>37605</v>
      </c>
      <c r="B7026" s="295">
        <v>88613</v>
      </c>
      <c r="C7026" s="122"/>
      <c r="D7026" s="296" t="s">
        <v>38520</v>
      </c>
      <c r="E7026" s="297">
        <v>88613</v>
      </c>
    </row>
    <row r="7027" spans="1:5" ht="15.6" x14ac:dyDescent="0.3">
      <c r="A7027" s="294" t="s">
        <v>37606</v>
      </c>
      <c r="B7027" s="295">
        <v>26337</v>
      </c>
      <c r="C7027" s="122"/>
      <c r="D7027" s="296" t="s">
        <v>38524</v>
      </c>
      <c r="E7027" s="297">
        <v>26337</v>
      </c>
    </row>
    <row r="7028" spans="1:5" ht="15.6" x14ac:dyDescent="0.3">
      <c r="A7028" s="294" t="s">
        <v>37607</v>
      </c>
      <c r="B7028" s="295">
        <v>307999</v>
      </c>
      <c r="C7028" s="122"/>
      <c r="D7028" s="296" t="s">
        <v>38528</v>
      </c>
      <c r="E7028" s="297">
        <v>307999</v>
      </c>
    </row>
    <row r="7029" spans="1:5" ht="15.6" x14ac:dyDescent="0.3">
      <c r="A7029" s="294" t="s">
        <v>37608</v>
      </c>
      <c r="B7029" s="295">
        <v>30941</v>
      </c>
      <c r="C7029" s="122"/>
      <c r="D7029" s="296" t="s">
        <v>38532</v>
      </c>
      <c r="E7029" s="297">
        <v>30941</v>
      </c>
    </row>
    <row r="7030" spans="1:5" ht="15.6" x14ac:dyDescent="0.3">
      <c r="A7030" s="294" t="s">
        <v>37609</v>
      </c>
      <c r="B7030" s="295">
        <v>394775</v>
      </c>
      <c r="C7030" s="122"/>
      <c r="D7030" s="296" t="s">
        <v>38536</v>
      </c>
      <c r="E7030" s="297">
        <v>394775</v>
      </c>
    </row>
    <row r="7031" spans="1:5" ht="15.6" x14ac:dyDescent="0.3">
      <c r="A7031" s="294" t="s">
        <v>37610</v>
      </c>
      <c r="B7031" s="295">
        <v>90111</v>
      </c>
      <c r="C7031" s="122"/>
      <c r="D7031" s="296" t="s">
        <v>38542</v>
      </c>
      <c r="E7031" s="297">
        <v>90111</v>
      </c>
    </row>
    <row r="7032" spans="1:5" ht="15.6" x14ac:dyDescent="0.3">
      <c r="A7032" s="294" t="s">
        <v>37611</v>
      </c>
      <c r="B7032" s="295">
        <v>266904</v>
      </c>
      <c r="C7032" s="122"/>
      <c r="D7032" s="296" t="s">
        <v>38547</v>
      </c>
      <c r="E7032" s="297">
        <v>266904</v>
      </c>
    </row>
    <row r="7033" spans="1:5" ht="15.6" x14ac:dyDescent="0.3">
      <c r="A7033" s="294" t="s">
        <v>37612</v>
      </c>
      <c r="B7033" s="295">
        <v>16764</v>
      </c>
      <c r="C7033" s="122"/>
      <c r="D7033" s="296" t="s">
        <v>38550</v>
      </c>
      <c r="E7033" s="297">
        <v>16764</v>
      </c>
    </row>
    <row r="7034" spans="1:5" ht="15.6" x14ac:dyDescent="0.3">
      <c r="A7034" s="294" t="s">
        <v>37613</v>
      </c>
      <c r="B7034" s="295">
        <v>26646</v>
      </c>
      <c r="C7034" s="122"/>
      <c r="D7034" s="296" t="s">
        <v>38552</v>
      </c>
      <c r="E7034" s="297">
        <v>26646</v>
      </c>
    </row>
    <row r="7035" spans="1:5" ht="15.6" x14ac:dyDescent="0.3">
      <c r="A7035" s="294" t="s">
        <v>37614</v>
      </c>
      <c r="B7035" s="295">
        <v>1307240</v>
      </c>
      <c r="C7035" s="122"/>
      <c r="D7035" s="296" t="s">
        <v>38556</v>
      </c>
      <c r="E7035" s="297">
        <v>1307240</v>
      </c>
    </row>
    <row r="7036" spans="1:5" ht="15.6" x14ac:dyDescent="0.3">
      <c r="A7036" s="294" t="s">
        <v>65563</v>
      </c>
      <c r="B7036" s="295">
        <v>20979.37</v>
      </c>
      <c r="C7036" s="122"/>
      <c r="D7036" s="296" t="s">
        <v>38558</v>
      </c>
      <c r="E7036" s="297">
        <v>20979.37</v>
      </c>
    </row>
    <row r="7037" spans="1:5" ht="15.6" x14ac:dyDescent="0.3">
      <c r="A7037" s="294" t="s">
        <v>37615</v>
      </c>
      <c r="B7037" s="295">
        <v>7420</v>
      </c>
      <c r="C7037" s="122"/>
      <c r="D7037" s="296" t="s">
        <v>38559</v>
      </c>
      <c r="E7037" s="297">
        <v>7420</v>
      </c>
    </row>
    <row r="7038" spans="1:5" ht="15.6" x14ac:dyDescent="0.3">
      <c r="A7038" s="294" t="s">
        <v>37616</v>
      </c>
      <c r="B7038" s="295">
        <v>118150</v>
      </c>
      <c r="C7038" s="122"/>
      <c r="D7038" s="296" t="s">
        <v>38563</v>
      </c>
      <c r="E7038" s="297">
        <v>118150</v>
      </c>
    </row>
    <row r="7039" spans="1:5" ht="15.6" x14ac:dyDescent="0.3">
      <c r="A7039" s="294" t="s">
        <v>37617</v>
      </c>
      <c r="B7039" s="295">
        <v>836297</v>
      </c>
      <c r="C7039" s="122"/>
      <c r="D7039" s="296" t="s">
        <v>38568</v>
      </c>
      <c r="E7039" s="297">
        <v>836297</v>
      </c>
    </row>
    <row r="7040" spans="1:5" ht="15.6" x14ac:dyDescent="0.3">
      <c r="A7040" s="294" t="s">
        <v>37618</v>
      </c>
      <c r="B7040" s="295">
        <v>239940.11</v>
      </c>
      <c r="C7040" s="122"/>
      <c r="D7040" s="296" t="s">
        <v>38573</v>
      </c>
      <c r="E7040" s="297">
        <v>239940.11</v>
      </c>
    </row>
    <row r="7041" spans="1:5" ht="15.6" x14ac:dyDescent="0.3">
      <c r="A7041" s="294" t="s">
        <v>37619</v>
      </c>
      <c r="B7041" s="295">
        <v>78887</v>
      </c>
      <c r="C7041" s="122"/>
      <c r="D7041" s="296" t="s">
        <v>38575</v>
      </c>
      <c r="E7041" s="297">
        <v>78887</v>
      </c>
    </row>
    <row r="7042" spans="1:5" ht="15.6" x14ac:dyDescent="0.3">
      <c r="A7042" s="294" t="s">
        <v>37620</v>
      </c>
      <c r="B7042" s="295">
        <v>430658</v>
      </c>
      <c r="C7042" s="122"/>
      <c r="D7042" s="296" t="s">
        <v>38579</v>
      </c>
      <c r="E7042" s="297">
        <v>430658</v>
      </c>
    </row>
    <row r="7043" spans="1:5" ht="15.6" x14ac:dyDescent="0.3">
      <c r="A7043" s="294" t="s">
        <v>37621</v>
      </c>
      <c r="B7043" s="295">
        <v>1302733.97</v>
      </c>
      <c r="C7043" s="122"/>
      <c r="D7043" s="296" t="s">
        <v>38584</v>
      </c>
      <c r="E7043" s="297">
        <v>1302733.97</v>
      </c>
    </row>
    <row r="7044" spans="1:5" ht="15.6" x14ac:dyDescent="0.3">
      <c r="A7044" s="294" t="s">
        <v>37622</v>
      </c>
      <c r="B7044" s="295">
        <v>7986</v>
      </c>
      <c r="C7044" s="122"/>
      <c r="D7044" s="296" t="s">
        <v>38586</v>
      </c>
      <c r="E7044" s="297">
        <v>7986</v>
      </c>
    </row>
    <row r="7045" spans="1:5" ht="15.6" x14ac:dyDescent="0.3">
      <c r="A7045" s="294" t="s">
        <v>65564</v>
      </c>
      <c r="B7045" s="295">
        <v>0</v>
      </c>
      <c r="C7045" s="122"/>
      <c r="D7045" s="296" t="s">
        <v>38587</v>
      </c>
      <c r="E7045" s="297">
        <v>0</v>
      </c>
    </row>
    <row r="7046" spans="1:5" ht="15.6" x14ac:dyDescent="0.3">
      <c r="A7046" s="294" t="s">
        <v>37623</v>
      </c>
      <c r="B7046" s="295">
        <v>556303.81999999995</v>
      </c>
      <c r="C7046" s="122"/>
      <c r="D7046" s="296" t="s">
        <v>38590</v>
      </c>
      <c r="E7046" s="297">
        <v>556303.81999999995</v>
      </c>
    </row>
    <row r="7047" spans="1:5" ht="15.6" x14ac:dyDescent="0.3">
      <c r="A7047" s="294" t="s">
        <v>37624</v>
      </c>
      <c r="B7047" s="295">
        <v>30788</v>
      </c>
      <c r="C7047" s="122"/>
      <c r="D7047" s="296" t="s">
        <v>38592</v>
      </c>
      <c r="E7047" s="297">
        <v>30788</v>
      </c>
    </row>
    <row r="7048" spans="1:5" ht="15.6" x14ac:dyDescent="0.3">
      <c r="A7048" s="294" t="s">
        <v>37625</v>
      </c>
      <c r="B7048" s="295">
        <v>8162.82</v>
      </c>
      <c r="C7048" s="122"/>
      <c r="D7048" s="296" t="s">
        <v>38594</v>
      </c>
      <c r="E7048" s="297">
        <v>8162.82</v>
      </c>
    </row>
    <row r="7049" spans="1:5" ht="15.6" x14ac:dyDescent="0.3">
      <c r="A7049" s="294" t="s">
        <v>37626</v>
      </c>
      <c r="B7049" s="295">
        <v>1053266</v>
      </c>
      <c r="C7049" s="122"/>
      <c r="D7049" s="296" t="s">
        <v>38598</v>
      </c>
      <c r="E7049" s="297">
        <v>1053266</v>
      </c>
    </row>
    <row r="7050" spans="1:5" ht="15.6" x14ac:dyDescent="0.3">
      <c r="A7050" s="294" t="s">
        <v>37627</v>
      </c>
      <c r="B7050" s="295">
        <v>22665</v>
      </c>
      <c r="C7050" s="122"/>
      <c r="D7050" s="296" t="s">
        <v>38600</v>
      </c>
      <c r="E7050" s="297">
        <v>22665</v>
      </c>
    </row>
    <row r="7051" spans="1:5" ht="15.6" x14ac:dyDescent="0.3">
      <c r="A7051" s="294" t="s">
        <v>37628</v>
      </c>
      <c r="B7051" s="295">
        <v>473987</v>
      </c>
      <c r="C7051" s="122"/>
      <c r="D7051" s="296" t="s">
        <v>38604</v>
      </c>
      <c r="E7051" s="297">
        <v>473987</v>
      </c>
    </row>
    <row r="7052" spans="1:5" ht="15.6" x14ac:dyDescent="0.3">
      <c r="A7052" s="294" t="s">
        <v>37629</v>
      </c>
      <c r="B7052" s="295">
        <v>53179</v>
      </c>
      <c r="C7052" s="122"/>
      <c r="D7052" s="296" t="s">
        <v>38606</v>
      </c>
      <c r="E7052" s="297">
        <v>53179</v>
      </c>
    </row>
    <row r="7053" spans="1:5" ht="15.6" x14ac:dyDescent="0.3">
      <c r="A7053" s="294" t="s">
        <v>65565</v>
      </c>
      <c r="B7053" s="295">
        <v>22418</v>
      </c>
      <c r="C7053" s="122"/>
      <c r="D7053" s="296" t="s">
        <v>38608</v>
      </c>
      <c r="E7053" s="297">
        <v>22418</v>
      </c>
    </row>
    <row r="7054" spans="1:5" ht="15.6" x14ac:dyDescent="0.3">
      <c r="A7054" s="294" t="s">
        <v>37630</v>
      </c>
      <c r="B7054" s="295">
        <v>465790.86</v>
      </c>
      <c r="C7054" s="122"/>
      <c r="D7054" s="296" t="s">
        <v>38613</v>
      </c>
      <c r="E7054" s="297">
        <v>465790.86</v>
      </c>
    </row>
    <row r="7055" spans="1:5" ht="15.6" x14ac:dyDescent="0.3">
      <c r="A7055" s="294" t="s">
        <v>65566</v>
      </c>
      <c r="B7055" s="295">
        <v>0</v>
      </c>
      <c r="C7055" s="122"/>
      <c r="D7055" s="296" t="s">
        <v>66192</v>
      </c>
      <c r="E7055" s="297">
        <v>0</v>
      </c>
    </row>
    <row r="7056" spans="1:5" ht="15.6" x14ac:dyDescent="0.3">
      <c r="A7056" s="294" t="s">
        <v>37631</v>
      </c>
      <c r="B7056" s="295">
        <v>359235.94</v>
      </c>
      <c r="C7056" s="122"/>
      <c r="D7056" s="296" t="s">
        <v>38621</v>
      </c>
      <c r="E7056" s="297">
        <v>359235.94</v>
      </c>
    </row>
    <row r="7057" spans="1:5" ht="15.6" x14ac:dyDescent="0.3">
      <c r="A7057" s="294" t="s">
        <v>37632</v>
      </c>
      <c r="B7057" s="295">
        <v>493706</v>
      </c>
      <c r="C7057" s="122"/>
      <c r="D7057" s="296" t="s">
        <v>38626</v>
      </c>
      <c r="E7057" s="297">
        <v>493706</v>
      </c>
    </row>
    <row r="7058" spans="1:5" ht="15.6" x14ac:dyDescent="0.3">
      <c r="A7058" s="294" t="s">
        <v>37633</v>
      </c>
      <c r="B7058" s="295">
        <v>30146</v>
      </c>
      <c r="C7058" s="122"/>
      <c r="D7058" s="296" t="s">
        <v>38628</v>
      </c>
      <c r="E7058" s="297">
        <v>30146</v>
      </c>
    </row>
    <row r="7059" spans="1:5" ht="15.6" x14ac:dyDescent="0.3">
      <c r="A7059" s="294" t="s">
        <v>37634</v>
      </c>
      <c r="B7059" s="295">
        <v>335867.29</v>
      </c>
      <c r="C7059" s="122"/>
      <c r="D7059" s="296" t="s">
        <v>38632</v>
      </c>
      <c r="E7059" s="297">
        <v>335867.29</v>
      </c>
    </row>
    <row r="7060" spans="1:5" ht="15.6" x14ac:dyDescent="0.3">
      <c r="A7060" s="294" t="s">
        <v>37635</v>
      </c>
      <c r="B7060" s="295">
        <v>405696</v>
      </c>
      <c r="C7060" s="122"/>
      <c r="D7060" s="296" t="s">
        <v>38637</v>
      </c>
      <c r="E7060" s="297">
        <v>405696</v>
      </c>
    </row>
    <row r="7061" spans="1:5" ht="15.6" x14ac:dyDescent="0.3">
      <c r="A7061" s="294" t="s">
        <v>37636</v>
      </c>
      <c r="B7061" s="295">
        <v>58254</v>
      </c>
      <c r="C7061" s="122"/>
      <c r="D7061" s="296" t="s">
        <v>38642</v>
      </c>
      <c r="E7061" s="297">
        <v>58254</v>
      </c>
    </row>
    <row r="7062" spans="1:5" ht="15.6" x14ac:dyDescent="0.3">
      <c r="A7062" s="294" t="s">
        <v>37637</v>
      </c>
      <c r="B7062" s="295">
        <v>97860</v>
      </c>
      <c r="C7062" s="122"/>
      <c r="D7062" s="296" t="s">
        <v>38647</v>
      </c>
      <c r="E7062" s="297">
        <v>97860</v>
      </c>
    </row>
    <row r="7063" spans="1:5" ht="15.6" x14ac:dyDescent="0.3">
      <c r="A7063" s="294" t="s">
        <v>37638</v>
      </c>
      <c r="B7063" s="295">
        <v>35620.559999999998</v>
      </c>
      <c r="C7063" s="122"/>
      <c r="D7063" s="296" t="s">
        <v>38649</v>
      </c>
      <c r="E7063" s="297">
        <v>35620.559999999998</v>
      </c>
    </row>
    <row r="7064" spans="1:5" ht="15.6" x14ac:dyDescent="0.3">
      <c r="A7064" s="294" t="s">
        <v>37639</v>
      </c>
      <c r="B7064" s="295">
        <v>108525.28</v>
      </c>
      <c r="C7064" s="122"/>
      <c r="D7064" s="296" t="s">
        <v>38653</v>
      </c>
      <c r="E7064" s="297">
        <v>108525.28</v>
      </c>
    </row>
    <row r="7065" spans="1:5" ht="15.6" x14ac:dyDescent="0.3">
      <c r="A7065" s="294" t="s">
        <v>37640</v>
      </c>
      <c r="B7065" s="295">
        <v>8508</v>
      </c>
      <c r="C7065" s="122"/>
      <c r="D7065" s="296" t="s">
        <v>38655</v>
      </c>
      <c r="E7065" s="297">
        <v>8508</v>
      </c>
    </row>
    <row r="7066" spans="1:5" ht="15.6" x14ac:dyDescent="0.3">
      <c r="A7066" s="294" t="s">
        <v>37641</v>
      </c>
      <c r="B7066" s="295">
        <v>173449</v>
      </c>
      <c r="C7066" s="122"/>
      <c r="D7066" s="296" t="s">
        <v>38660</v>
      </c>
      <c r="E7066" s="297">
        <v>173449</v>
      </c>
    </row>
    <row r="7067" spans="1:5" ht="15.6" x14ac:dyDescent="0.3">
      <c r="A7067" s="294" t="s">
        <v>37642</v>
      </c>
      <c r="B7067" s="295">
        <v>16783</v>
      </c>
      <c r="C7067" s="122"/>
      <c r="D7067" s="296" t="s">
        <v>38662</v>
      </c>
      <c r="E7067" s="297">
        <v>16783</v>
      </c>
    </row>
    <row r="7068" spans="1:5" ht="15.6" x14ac:dyDescent="0.3">
      <c r="A7068" s="294" t="s">
        <v>37643</v>
      </c>
      <c r="B7068" s="295">
        <v>38860.29</v>
      </c>
      <c r="C7068" s="122"/>
      <c r="D7068" s="296" t="s">
        <v>38667</v>
      </c>
      <c r="E7068" s="297">
        <v>38860.29</v>
      </c>
    </row>
    <row r="7069" spans="1:5" ht="15.6" x14ac:dyDescent="0.3">
      <c r="A7069" s="294" t="s">
        <v>37644</v>
      </c>
      <c r="B7069" s="295">
        <v>1805033.96</v>
      </c>
      <c r="C7069" s="122"/>
      <c r="D7069" s="296" t="s">
        <v>38672</v>
      </c>
      <c r="E7069" s="297">
        <v>1805033.96</v>
      </c>
    </row>
    <row r="7070" spans="1:5" ht="15.6" x14ac:dyDescent="0.3">
      <c r="A7070" s="294" t="s">
        <v>37645</v>
      </c>
      <c r="B7070" s="295">
        <v>77876.77</v>
      </c>
      <c r="C7070" s="122"/>
      <c r="D7070" s="296" t="s">
        <v>38674</v>
      </c>
      <c r="E7070" s="297">
        <v>77876.77</v>
      </c>
    </row>
    <row r="7071" spans="1:5" ht="15.6" x14ac:dyDescent="0.3">
      <c r="A7071" s="294" t="s">
        <v>37646</v>
      </c>
      <c r="B7071" s="295">
        <v>25604.79</v>
      </c>
      <c r="C7071" s="122"/>
      <c r="D7071" s="296" t="s">
        <v>38676</v>
      </c>
      <c r="E7071" s="297">
        <v>25604.79</v>
      </c>
    </row>
    <row r="7072" spans="1:5" ht="15.6" x14ac:dyDescent="0.3">
      <c r="A7072" s="294" t="s">
        <v>65567</v>
      </c>
      <c r="B7072" s="295">
        <v>40154</v>
      </c>
      <c r="C7072" s="122"/>
      <c r="D7072" s="296" t="s">
        <v>38680</v>
      </c>
      <c r="E7072" s="297">
        <v>40154</v>
      </c>
    </row>
    <row r="7073" spans="1:5" ht="15.6" x14ac:dyDescent="0.3">
      <c r="A7073" s="294" t="s">
        <v>37647</v>
      </c>
      <c r="B7073" s="295">
        <v>5363</v>
      </c>
      <c r="C7073" s="122"/>
      <c r="D7073" s="296" t="s">
        <v>38681</v>
      </c>
      <c r="E7073" s="297">
        <v>5363</v>
      </c>
    </row>
    <row r="7074" spans="1:5" ht="15.6" x14ac:dyDescent="0.3">
      <c r="A7074" s="294" t="s">
        <v>37648</v>
      </c>
      <c r="B7074" s="295">
        <v>14186</v>
      </c>
      <c r="C7074" s="122"/>
      <c r="D7074" s="296" t="s">
        <v>38684</v>
      </c>
      <c r="E7074" s="297">
        <v>14186</v>
      </c>
    </row>
    <row r="7075" spans="1:5" ht="15.6" x14ac:dyDescent="0.3">
      <c r="A7075" s="294" t="s">
        <v>37649</v>
      </c>
      <c r="B7075" s="295">
        <v>315622.06</v>
      </c>
      <c r="C7075" s="122"/>
      <c r="D7075" s="296" t="s">
        <v>38688</v>
      </c>
      <c r="E7075" s="297">
        <v>315622.06</v>
      </c>
    </row>
    <row r="7076" spans="1:5" ht="15.6" x14ac:dyDescent="0.3">
      <c r="A7076" s="294" t="s">
        <v>37650</v>
      </c>
      <c r="B7076" s="295">
        <v>37841</v>
      </c>
      <c r="C7076" s="122"/>
      <c r="D7076" s="296" t="s">
        <v>38690</v>
      </c>
      <c r="E7076" s="297">
        <v>37841</v>
      </c>
    </row>
    <row r="7077" spans="1:5" ht="15.6" x14ac:dyDescent="0.3">
      <c r="A7077" s="294" t="s">
        <v>37651</v>
      </c>
      <c r="B7077" s="295">
        <v>61655</v>
      </c>
      <c r="C7077" s="122"/>
      <c r="D7077" s="296" t="s">
        <v>38695</v>
      </c>
      <c r="E7077" s="297">
        <v>61655</v>
      </c>
    </row>
    <row r="7078" spans="1:5" ht="15.6" x14ac:dyDescent="0.3">
      <c r="A7078" s="294" t="s">
        <v>37652</v>
      </c>
      <c r="B7078" s="295">
        <v>6518560.7800000003</v>
      </c>
      <c r="C7078" s="122"/>
      <c r="D7078" s="296" t="s">
        <v>38700</v>
      </c>
      <c r="E7078" s="297">
        <v>6518560.7800000003</v>
      </c>
    </row>
    <row r="7079" spans="1:5" ht="15.6" x14ac:dyDescent="0.3">
      <c r="A7079" s="294" t="s">
        <v>37653</v>
      </c>
      <c r="B7079" s="295">
        <v>18347</v>
      </c>
      <c r="C7079" s="122"/>
      <c r="D7079" s="296" t="s">
        <v>38702</v>
      </c>
      <c r="E7079" s="297">
        <v>18347</v>
      </c>
    </row>
    <row r="7080" spans="1:5" ht="15.6" x14ac:dyDescent="0.3">
      <c r="A7080" s="294" t="s">
        <v>37654</v>
      </c>
      <c r="B7080" s="295">
        <v>17412</v>
      </c>
      <c r="C7080" s="122"/>
      <c r="D7080" s="296" t="s">
        <v>38703</v>
      </c>
      <c r="E7080" s="297">
        <v>17412</v>
      </c>
    </row>
    <row r="7081" spans="1:5" ht="15.6" x14ac:dyDescent="0.3">
      <c r="A7081" s="294" t="s">
        <v>37655</v>
      </c>
      <c r="B7081" s="295">
        <v>26987</v>
      </c>
      <c r="C7081" s="122"/>
      <c r="D7081" s="296" t="s">
        <v>38704</v>
      </c>
      <c r="E7081" s="297">
        <v>26987</v>
      </c>
    </row>
    <row r="7082" spans="1:5" ht="15.6" x14ac:dyDescent="0.3">
      <c r="A7082" s="294" t="s">
        <v>37656</v>
      </c>
      <c r="B7082" s="295">
        <v>61595</v>
      </c>
      <c r="C7082" s="122"/>
      <c r="D7082" s="296" t="s">
        <v>38705</v>
      </c>
      <c r="E7082" s="297">
        <v>61595</v>
      </c>
    </row>
    <row r="7083" spans="1:5" ht="15.6" x14ac:dyDescent="0.3">
      <c r="A7083" s="294" t="s">
        <v>37657</v>
      </c>
      <c r="B7083" s="295">
        <v>51407</v>
      </c>
      <c r="C7083" s="122"/>
      <c r="D7083" s="296" t="s">
        <v>38706</v>
      </c>
      <c r="E7083" s="297">
        <v>51407</v>
      </c>
    </row>
    <row r="7084" spans="1:5" ht="15.6" x14ac:dyDescent="0.3">
      <c r="A7084" s="294" t="s">
        <v>65568</v>
      </c>
      <c r="B7084" s="295">
        <v>0</v>
      </c>
      <c r="C7084" s="122"/>
      <c r="D7084" s="296" t="s">
        <v>66193</v>
      </c>
      <c r="E7084" s="297">
        <v>0</v>
      </c>
    </row>
    <row r="7085" spans="1:5" ht="15.6" x14ac:dyDescent="0.3">
      <c r="A7085" s="294" t="s">
        <v>37658</v>
      </c>
      <c r="B7085" s="295">
        <v>33890.5</v>
      </c>
      <c r="C7085" s="122"/>
      <c r="D7085" s="296" t="s">
        <v>38708</v>
      </c>
      <c r="E7085" s="297">
        <v>33890.5</v>
      </c>
    </row>
    <row r="7086" spans="1:5" ht="15.6" x14ac:dyDescent="0.3">
      <c r="A7086" s="294" t="s">
        <v>37659</v>
      </c>
      <c r="B7086" s="295">
        <v>5066</v>
      </c>
      <c r="C7086" s="122"/>
      <c r="D7086" s="296" t="s">
        <v>38709</v>
      </c>
      <c r="E7086" s="297">
        <v>5066</v>
      </c>
    </row>
    <row r="7087" spans="1:5" ht="15.6" x14ac:dyDescent="0.3">
      <c r="A7087" s="294" t="s">
        <v>37660</v>
      </c>
      <c r="B7087" s="295">
        <v>37095</v>
      </c>
      <c r="C7087" s="122"/>
      <c r="D7087" s="296" t="s">
        <v>38710</v>
      </c>
      <c r="E7087" s="297">
        <v>37095</v>
      </c>
    </row>
    <row r="7088" spans="1:5" ht="15.6" x14ac:dyDescent="0.3">
      <c r="A7088" s="294" t="s">
        <v>37661</v>
      </c>
      <c r="B7088" s="295">
        <v>21568</v>
      </c>
      <c r="C7088" s="122"/>
      <c r="D7088" s="296" t="s">
        <v>38711</v>
      </c>
      <c r="E7088" s="297">
        <v>21568</v>
      </c>
    </row>
    <row r="7089" spans="1:5" ht="15.6" x14ac:dyDescent="0.3">
      <c r="A7089" s="294" t="s">
        <v>37662</v>
      </c>
      <c r="B7089" s="295">
        <v>26930</v>
      </c>
      <c r="C7089" s="122"/>
      <c r="D7089" s="296" t="s">
        <v>38712</v>
      </c>
      <c r="E7089" s="297">
        <v>26930</v>
      </c>
    </row>
    <row r="7090" spans="1:5" ht="15.6" x14ac:dyDescent="0.3">
      <c r="A7090" s="294" t="s">
        <v>37663</v>
      </c>
      <c r="B7090" s="295">
        <v>35987</v>
      </c>
      <c r="C7090" s="122"/>
      <c r="D7090" s="296" t="s">
        <v>38713</v>
      </c>
      <c r="E7090" s="297">
        <v>35987</v>
      </c>
    </row>
    <row r="7091" spans="1:5" ht="15.6" x14ac:dyDescent="0.3">
      <c r="A7091" s="294" t="s">
        <v>37664</v>
      </c>
      <c r="B7091" s="295">
        <v>17012</v>
      </c>
      <c r="C7091" s="122"/>
      <c r="D7091" s="296" t="s">
        <v>38714</v>
      </c>
      <c r="E7091" s="297">
        <v>17012</v>
      </c>
    </row>
    <row r="7092" spans="1:5" ht="15.6" x14ac:dyDescent="0.3">
      <c r="A7092" s="294" t="s">
        <v>37665</v>
      </c>
      <c r="B7092" s="295">
        <v>31639.64</v>
      </c>
      <c r="C7092" s="122"/>
      <c r="D7092" s="296" t="s">
        <v>38715</v>
      </c>
      <c r="E7092" s="297">
        <v>31639.64</v>
      </c>
    </row>
    <row r="7093" spans="1:5" ht="15.6" x14ac:dyDescent="0.3">
      <c r="A7093" s="294" t="s">
        <v>37666</v>
      </c>
      <c r="B7093" s="295">
        <v>38162</v>
      </c>
      <c r="C7093" s="122"/>
      <c r="D7093" s="296" t="s">
        <v>38718</v>
      </c>
      <c r="E7093" s="297">
        <v>38162</v>
      </c>
    </row>
    <row r="7094" spans="1:5" ht="15.6" x14ac:dyDescent="0.3">
      <c r="A7094" s="294" t="s">
        <v>37667</v>
      </c>
      <c r="B7094" s="295">
        <v>27616</v>
      </c>
      <c r="C7094" s="122"/>
      <c r="D7094" s="296" t="s">
        <v>38721</v>
      </c>
      <c r="E7094" s="297">
        <v>27616</v>
      </c>
    </row>
    <row r="7095" spans="1:5" ht="15.6" x14ac:dyDescent="0.3">
      <c r="A7095" s="294" t="s">
        <v>37668</v>
      </c>
      <c r="B7095" s="295">
        <v>116620.59</v>
      </c>
      <c r="C7095" s="122"/>
      <c r="D7095" s="296" t="s">
        <v>38725</v>
      </c>
      <c r="E7095" s="297">
        <v>116620.59</v>
      </c>
    </row>
    <row r="7096" spans="1:5" ht="15.6" x14ac:dyDescent="0.3">
      <c r="A7096" s="294" t="s">
        <v>37669</v>
      </c>
      <c r="B7096" s="295">
        <v>7486</v>
      </c>
      <c r="C7096" s="122"/>
      <c r="D7096" s="296" t="s">
        <v>38728</v>
      </c>
      <c r="E7096" s="297">
        <v>7486</v>
      </c>
    </row>
    <row r="7097" spans="1:5" ht="15.6" x14ac:dyDescent="0.3">
      <c r="A7097" s="294" t="s">
        <v>37670</v>
      </c>
      <c r="B7097" s="295">
        <v>23577</v>
      </c>
      <c r="C7097" s="122"/>
      <c r="D7097" s="296" t="s">
        <v>38729</v>
      </c>
      <c r="E7097" s="297">
        <v>23577</v>
      </c>
    </row>
    <row r="7098" spans="1:5" ht="15.6" x14ac:dyDescent="0.3">
      <c r="A7098" s="294" t="s">
        <v>65569</v>
      </c>
      <c r="B7098" s="295">
        <v>33439.089999999997</v>
      </c>
      <c r="C7098" s="122"/>
      <c r="D7098" s="296" t="s">
        <v>38730</v>
      </c>
      <c r="E7098" s="297">
        <v>33439.089999999997</v>
      </c>
    </row>
    <row r="7099" spans="1:5" ht="15.6" x14ac:dyDescent="0.3">
      <c r="A7099" s="294" t="s">
        <v>37671</v>
      </c>
      <c r="B7099" s="295">
        <v>34629</v>
      </c>
      <c r="C7099" s="122"/>
      <c r="D7099" s="296" t="s">
        <v>38731</v>
      </c>
      <c r="E7099" s="297">
        <v>34629</v>
      </c>
    </row>
    <row r="7100" spans="1:5" ht="15.6" x14ac:dyDescent="0.3">
      <c r="A7100" s="294" t="s">
        <v>37672</v>
      </c>
      <c r="B7100" s="295">
        <v>28863.66</v>
      </c>
      <c r="C7100" s="122"/>
      <c r="D7100" s="296" t="s">
        <v>38732</v>
      </c>
      <c r="E7100" s="297">
        <v>28863.66</v>
      </c>
    </row>
    <row r="7101" spans="1:5" ht="15.6" x14ac:dyDescent="0.3">
      <c r="A7101" s="294" t="s">
        <v>37673</v>
      </c>
      <c r="B7101" s="295">
        <v>22293</v>
      </c>
      <c r="C7101" s="122"/>
      <c r="D7101" s="296" t="s">
        <v>38733</v>
      </c>
      <c r="E7101" s="297">
        <v>22293</v>
      </c>
    </row>
    <row r="7102" spans="1:5" ht="15.6" x14ac:dyDescent="0.3">
      <c r="A7102" s="294" t="s">
        <v>37674</v>
      </c>
      <c r="B7102" s="295">
        <v>14945</v>
      </c>
      <c r="C7102" s="122"/>
      <c r="D7102" s="296" t="s">
        <v>38736</v>
      </c>
      <c r="E7102" s="297">
        <v>14945</v>
      </c>
    </row>
    <row r="7103" spans="1:5" ht="15.6" x14ac:dyDescent="0.3">
      <c r="A7103" s="294" t="s">
        <v>37675</v>
      </c>
      <c r="B7103" s="295">
        <v>27486</v>
      </c>
      <c r="C7103" s="122"/>
      <c r="D7103" s="296" t="s">
        <v>38739</v>
      </c>
      <c r="E7103" s="297">
        <v>27486</v>
      </c>
    </row>
    <row r="7104" spans="1:5" ht="15.6" x14ac:dyDescent="0.3">
      <c r="A7104" s="294" t="s">
        <v>37676</v>
      </c>
      <c r="B7104" s="295">
        <v>7283</v>
      </c>
      <c r="C7104" s="122"/>
      <c r="D7104" s="296" t="s">
        <v>38740</v>
      </c>
      <c r="E7104" s="297">
        <v>7283</v>
      </c>
    </row>
    <row r="7105" spans="1:5" ht="15.6" x14ac:dyDescent="0.3">
      <c r="A7105" s="294" t="s">
        <v>37677</v>
      </c>
      <c r="B7105" s="295">
        <v>80912.55</v>
      </c>
      <c r="C7105" s="122"/>
      <c r="D7105" s="296" t="s">
        <v>38744</v>
      </c>
      <c r="E7105" s="297">
        <v>80912.55</v>
      </c>
    </row>
    <row r="7106" spans="1:5" ht="15.6" x14ac:dyDescent="0.3">
      <c r="A7106" s="294" t="s">
        <v>37678</v>
      </c>
      <c r="B7106" s="295">
        <v>13473</v>
      </c>
      <c r="C7106" s="122"/>
      <c r="D7106" s="296" t="s">
        <v>38748</v>
      </c>
      <c r="E7106" s="297">
        <v>13473</v>
      </c>
    </row>
    <row r="7107" spans="1:5" ht="15.6" x14ac:dyDescent="0.3">
      <c r="A7107" s="294" t="s">
        <v>37679</v>
      </c>
      <c r="B7107" s="295">
        <v>6055</v>
      </c>
      <c r="C7107" s="122"/>
      <c r="D7107" s="296" t="s">
        <v>38749</v>
      </c>
      <c r="E7107" s="297">
        <v>6055</v>
      </c>
    </row>
    <row r="7108" spans="1:5" ht="15.6" x14ac:dyDescent="0.3">
      <c r="A7108" s="294" t="s">
        <v>37680</v>
      </c>
      <c r="B7108" s="295">
        <v>245021</v>
      </c>
      <c r="C7108" s="122"/>
      <c r="D7108" s="296" t="s">
        <v>38752</v>
      </c>
      <c r="E7108" s="297">
        <v>245021</v>
      </c>
    </row>
    <row r="7109" spans="1:5" ht="15.6" x14ac:dyDescent="0.3">
      <c r="A7109" s="294" t="s">
        <v>37681</v>
      </c>
      <c r="B7109" s="295">
        <v>6797</v>
      </c>
      <c r="C7109" s="122"/>
      <c r="D7109" s="296" t="s">
        <v>38754</v>
      </c>
      <c r="E7109" s="297">
        <v>6797</v>
      </c>
    </row>
    <row r="7110" spans="1:5" ht="15.6" x14ac:dyDescent="0.3">
      <c r="A7110" s="294" t="s">
        <v>37682</v>
      </c>
      <c r="B7110" s="295">
        <v>483823.34</v>
      </c>
      <c r="C7110" s="122"/>
      <c r="D7110" s="296" t="s">
        <v>38758</v>
      </c>
      <c r="E7110" s="297">
        <v>483823.34</v>
      </c>
    </row>
    <row r="7111" spans="1:5" ht="15.6" x14ac:dyDescent="0.3">
      <c r="A7111" s="294" t="s">
        <v>37683</v>
      </c>
      <c r="B7111" s="295">
        <v>14071</v>
      </c>
      <c r="C7111" s="122"/>
      <c r="D7111" s="296" t="s">
        <v>38761</v>
      </c>
      <c r="E7111" s="297">
        <v>14071</v>
      </c>
    </row>
    <row r="7112" spans="1:5" ht="15.6" x14ac:dyDescent="0.3">
      <c r="A7112" s="294" t="s">
        <v>37684</v>
      </c>
      <c r="B7112" s="295">
        <v>53645</v>
      </c>
      <c r="C7112" s="122"/>
      <c r="D7112" s="296" t="s">
        <v>38762</v>
      </c>
      <c r="E7112" s="297">
        <v>53645</v>
      </c>
    </row>
    <row r="7113" spans="1:5" ht="15.6" x14ac:dyDescent="0.3">
      <c r="A7113" s="294" t="s">
        <v>37685</v>
      </c>
      <c r="B7113" s="295">
        <v>478187.99</v>
      </c>
      <c r="C7113" s="122"/>
      <c r="D7113" s="296" t="s">
        <v>38766</v>
      </c>
      <c r="E7113" s="297">
        <v>478187.99</v>
      </c>
    </row>
    <row r="7114" spans="1:5" ht="15.6" x14ac:dyDescent="0.3">
      <c r="A7114" s="294" t="s">
        <v>37686</v>
      </c>
      <c r="B7114" s="295">
        <v>592255.24</v>
      </c>
      <c r="C7114" s="122"/>
      <c r="D7114" s="296" t="s">
        <v>38771</v>
      </c>
      <c r="E7114" s="297">
        <v>592255.24</v>
      </c>
    </row>
    <row r="7115" spans="1:5" ht="15.6" x14ac:dyDescent="0.3">
      <c r="A7115" s="294" t="s">
        <v>37687</v>
      </c>
      <c r="B7115" s="295">
        <v>58418</v>
      </c>
      <c r="C7115" s="122"/>
      <c r="D7115" s="296" t="s">
        <v>38775</v>
      </c>
      <c r="E7115" s="297">
        <v>58418</v>
      </c>
    </row>
    <row r="7116" spans="1:5" ht="15.6" x14ac:dyDescent="0.3">
      <c r="A7116" s="294" t="s">
        <v>37688</v>
      </c>
      <c r="B7116" s="295">
        <v>36336</v>
      </c>
      <c r="C7116" s="122"/>
      <c r="D7116" s="296" t="s">
        <v>38776</v>
      </c>
      <c r="E7116" s="297">
        <v>36336</v>
      </c>
    </row>
    <row r="7117" spans="1:5" ht="15.6" x14ac:dyDescent="0.3">
      <c r="A7117" s="294" t="s">
        <v>37689</v>
      </c>
      <c r="B7117" s="295">
        <v>283510</v>
      </c>
      <c r="C7117" s="122"/>
      <c r="D7117" s="296" t="s">
        <v>38780</v>
      </c>
      <c r="E7117" s="297">
        <v>283510</v>
      </c>
    </row>
    <row r="7118" spans="1:5" ht="15.6" x14ac:dyDescent="0.3">
      <c r="A7118" s="294" t="s">
        <v>37690</v>
      </c>
      <c r="B7118" s="295">
        <v>116535</v>
      </c>
      <c r="C7118" s="122"/>
      <c r="D7118" s="296" t="s">
        <v>38785</v>
      </c>
      <c r="E7118" s="297">
        <v>116535</v>
      </c>
    </row>
    <row r="7119" spans="1:5" ht="15.6" x14ac:dyDescent="0.3">
      <c r="A7119" s="294" t="s">
        <v>37691</v>
      </c>
      <c r="B7119" s="295">
        <v>4655</v>
      </c>
      <c r="C7119" s="122"/>
      <c r="D7119" s="296" t="s">
        <v>37837</v>
      </c>
      <c r="E7119" s="297">
        <v>4655</v>
      </c>
    </row>
    <row r="7120" spans="1:5" ht="15.6" x14ac:dyDescent="0.3">
      <c r="A7120" s="294" t="s">
        <v>37692</v>
      </c>
      <c r="B7120" s="295">
        <v>87093.15</v>
      </c>
      <c r="C7120" s="122"/>
      <c r="D7120" s="296" t="s">
        <v>37843</v>
      </c>
      <c r="E7120" s="297">
        <v>87093.15</v>
      </c>
    </row>
    <row r="7121" spans="1:5" ht="15.6" x14ac:dyDescent="0.3">
      <c r="A7121" s="294" t="s">
        <v>65570</v>
      </c>
      <c r="B7121" s="295">
        <v>0</v>
      </c>
      <c r="C7121" s="122"/>
      <c r="D7121" s="296" t="s">
        <v>66194</v>
      </c>
      <c r="E7121" s="297">
        <v>0</v>
      </c>
    </row>
    <row r="7122" spans="1:5" ht="15.6" x14ac:dyDescent="0.3">
      <c r="A7122" s="294" t="s">
        <v>65571</v>
      </c>
      <c r="B7122" s="295">
        <v>1514</v>
      </c>
      <c r="C7122" s="122"/>
      <c r="D7122" s="296" t="s">
        <v>37846</v>
      </c>
      <c r="E7122" s="297">
        <v>1514</v>
      </c>
    </row>
    <row r="7123" spans="1:5" ht="15.6" x14ac:dyDescent="0.3">
      <c r="A7123" s="294" t="s">
        <v>37693</v>
      </c>
      <c r="B7123" s="295">
        <v>18540</v>
      </c>
      <c r="C7123" s="122"/>
      <c r="D7123" s="296" t="s">
        <v>37854</v>
      </c>
      <c r="E7123" s="297">
        <v>18540</v>
      </c>
    </row>
    <row r="7124" spans="1:5" ht="15.6" x14ac:dyDescent="0.3">
      <c r="A7124" s="294" t="s">
        <v>37694</v>
      </c>
      <c r="B7124" s="295">
        <v>10141</v>
      </c>
      <c r="C7124" s="122"/>
      <c r="D7124" s="296" t="s">
        <v>37859</v>
      </c>
      <c r="E7124" s="297">
        <v>10141</v>
      </c>
    </row>
    <row r="7125" spans="1:5" ht="15.6" x14ac:dyDescent="0.3">
      <c r="A7125" s="294" t="s">
        <v>37695</v>
      </c>
      <c r="B7125" s="295">
        <v>24880</v>
      </c>
      <c r="C7125" s="122"/>
      <c r="D7125" s="296" t="s">
        <v>37864</v>
      </c>
      <c r="E7125" s="297">
        <v>24880</v>
      </c>
    </row>
    <row r="7126" spans="1:5" ht="15.6" x14ac:dyDescent="0.3">
      <c r="A7126" s="294" t="s">
        <v>65572</v>
      </c>
      <c r="B7126" s="295">
        <v>9177.49</v>
      </c>
      <c r="C7126" s="122"/>
      <c r="D7126" s="296" t="s">
        <v>37869</v>
      </c>
      <c r="E7126" s="297">
        <v>9177.49</v>
      </c>
    </row>
    <row r="7127" spans="1:5" ht="15.6" x14ac:dyDescent="0.3">
      <c r="A7127" s="294" t="s">
        <v>37696</v>
      </c>
      <c r="B7127" s="295">
        <v>22260</v>
      </c>
      <c r="C7127" s="122"/>
      <c r="D7127" s="296" t="s">
        <v>37874</v>
      </c>
      <c r="E7127" s="297">
        <v>22260</v>
      </c>
    </row>
    <row r="7128" spans="1:5" ht="15.6" x14ac:dyDescent="0.3">
      <c r="A7128" s="294" t="s">
        <v>37697</v>
      </c>
      <c r="B7128" s="295">
        <v>43098</v>
      </c>
      <c r="C7128" s="122"/>
      <c r="D7128" s="296" t="s">
        <v>37880</v>
      </c>
      <c r="E7128" s="297">
        <v>43098</v>
      </c>
    </row>
    <row r="7129" spans="1:5" ht="15.6" x14ac:dyDescent="0.3">
      <c r="A7129" s="294" t="s">
        <v>37698</v>
      </c>
      <c r="B7129" s="295">
        <v>18857.740000000002</v>
      </c>
      <c r="C7129" s="122"/>
      <c r="D7129" s="296" t="s">
        <v>37887</v>
      </c>
      <c r="E7129" s="297">
        <v>18857.740000000002</v>
      </c>
    </row>
    <row r="7130" spans="1:5" ht="15.6" x14ac:dyDescent="0.3">
      <c r="A7130" s="294" t="s">
        <v>37699</v>
      </c>
      <c r="B7130" s="295">
        <v>15068.1</v>
      </c>
      <c r="C7130" s="122"/>
      <c r="D7130" s="296" t="s">
        <v>37892</v>
      </c>
      <c r="E7130" s="297">
        <v>15068.1</v>
      </c>
    </row>
    <row r="7131" spans="1:5" ht="15.6" x14ac:dyDescent="0.3">
      <c r="A7131" s="294" t="s">
        <v>65573</v>
      </c>
      <c r="B7131" s="295">
        <v>0</v>
      </c>
      <c r="C7131" s="122"/>
      <c r="D7131" s="296" t="s">
        <v>66195</v>
      </c>
      <c r="E7131" s="297">
        <v>0</v>
      </c>
    </row>
    <row r="7132" spans="1:5" ht="15.6" x14ac:dyDescent="0.3">
      <c r="A7132" s="294" t="s">
        <v>37700</v>
      </c>
      <c r="B7132" s="295">
        <v>46456.53</v>
      </c>
      <c r="C7132" s="122"/>
      <c r="D7132" s="296" t="s">
        <v>37898</v>
      </c>
      <c r="E7132" s="297">
        <v>46456.53</v>
      </c>
    </row>
    <row r="7133" spans="1:5" ht="15.6" x14ac:dyDescent="0.3">
      <c r="A7133" s="294" t="s">
        <v>37701</v>
      </c>
      <c r="B7133" s="295">
        <v>1600.68</v>
      </c>
      <c r="C7133" s="122"/>
      <c r="D7133" s="296" t="s">
        <v>37900</v>
      </c>
      <c r="E7133" s="297">
        <v>1600.68</v>
      </c>
    </row>
    <row r="7134" spans="1:5" ht="15.6" x14ac:dyDescent="0.3">
      <c r="A7134" s="294" t="s">
        <v>37702</v>
      </c>
      <c r="B7134" s="295">
        <v>279.99</v>
      </c>
      <c r="C7134" s="122"/>
      <c r="D7134" s="296" t="s">
        <v>37902</v>
      </c>
      <c r="E7134" s="297">
        <v>279.99</v>
      </c>
    </row>
    <row r="7135" spans="1:5" ht="15.6" x14ac:dyDescent="0.3">
      <c r="A7135" s="294" t="s">
        <v>37703</v>
      </c>
      <c r="B7135" s="295">
        <v>112639.99</v>
      </c>
      <c r="C7135" s="122"/>
      <c r="D7135" s="296" t="s">
        <v>37907</v>
      </c>
      <c r="E7135" s="297">
        <v>112639.99</v>
      </c>
    </row>
    <row r="7136" spans="1:5" ht="15.6" x14ac:dyDescent="0.3">
      <c r="A7136" s="294" t="s">
        <v>37704</v>
      </c>
      <c r="B7136" s="295">
        <v>35246</v>
      </c>
      <c r="C7136" s="122"/>
      <c r="D7136" s="296" t="s">
        <v>37912</v>
      </c>
      <c r="E7136" s="297">
        <v>35246</v>
      </c>
    </row>
    <row r="7137" spans="1:5" ht="15.6" x14ac:dyDescent="0.3">
      <c r="A7137" s="294" t="s">
        <v>37705</v>
      </c>
      <c r="B7137" s="295">
        <v>921</v>
      </c>
      <c r="C7137" s="122"/>
      <c r="D7137" s="296" t="s">
        <v>37914</v>
      </c>
      <c r="E7137" s="297">
        <v>921</v>
      </c>
    </row>
    <row r="7138" spans="1:5" ht="15.6" x14ac:dyDescent="0.3">
      <c r="A7138" s="294" t="s">
        <v>37706</v>
      </c>
      <c r="B7138" s="295">
        <v>1643</v>
      </c>
      <c r="C7138" s="122"/>
      <c r="D7138" s="296" t="s">
        <v>37922</v>
      </c>
      <c r="E7138" s="297">
        <v>1643</v>
      </c>
    </row>
    <row r="7139" spans="1:5" ht="15.6" x14ac:dyDescent="0.3">
      <c r="A7139" s="294" t="s">
        <v>37707</v>
      </c>
      <c r="B7139" s="295">
        <v>43787.46</v>
      </c>
      <c r="C7139" s="122"/>
      <c r="D7139" s="296" t="s">
        <v>37927</v>
      </c>
      <c r="E7139" s="297">
        <v>43787.46</v>
      </c>
    </row>
    <row r="7140" spans="1:5" ht="15.6" x14ac:dyDescent="0.3">
      <c r="A7140" s="294" t="s">
        <v>37708</v>
      </c>
      <c r="B7140" s="295">
        <v>882</v>
      </c>
      <c r="C7140" s="122"/>
      <c r="D7140" s="296" t="s">
        <v>37929</v>
      </c>
      <c r="E7140" s="297">
        <v>882</v>
      </c>
    </row>
    <row r="7141" spans="1:5" ht="15.6" x14ac:dyDescent="0.3">
      <c r="A7141" s="294" t="s">
        <v>37709</v>
      </c>
      <c r="B7141" s="295">
        <v>97470</v>
      </c>
      <c r="C7141" s="122"/>
      <c r="D7141" s="296" t="s">
        <v>37934</v>
      </c>
      <c r="E7141" s="297">
        <v>97470</v>
      </c>
    </row>
    <row r="7142" spans="1:5" ht="15.6" x14ac:dyDescent="0.3">
      <c r="A7142" s="294" t="s">
        <v>37710</v>
      </c>
      <c r="B7142" s="295">
        <v>24511.19</v>
      </c>
      <c r="C7142" s="122"/>
      <c r="D7142" s="296" t="s">
        <v>37939</v>
      </c>
      <c r="E7142" s="297">
        <v>24511.19</v>
      </c>
    </row>
    <row r="7143" spans="1:5" ht="15.6" x14ac:dyDescent="0.3">
      <c r="A7143" s="294" t="s">
        <v>65574</v>
      </c>
      <c r="B7143" s="295">
        <v>0</v>
      </c>
      <c r="C7143" s="122"/>
      <c r="D7143" s="296" t="s">
        <v>66196</v>
      </c>
      <c r="E7143" s="297">
        <v>0</v>
      </c>
    </row>
    <row r="7144" spans="1:5" ht="15.6" x14ac:dyDescent="0.3">
      <c r="A7144" s="294" t="s">
        <v>65575</v>
      </c>
      <c r="B7144" s="295">
        <v>993</v>
      </c>
      <c r="C7144" s="122"/>
      <c r="D7144" s="296" t="s">
        <v>37948</v>
      </c>
      <c r="E7144" s="297">
        <v>993</v>
      </c>
    </row>
    <row r="7145" spans="1:5" ht="15.6" x14ac:dyDescent="0.3">
      <c r="A7145" s="294" t="s">
        <v>65576</v>
      </c>
      <c r="B7145" s="295">
        <v>0</v>
      </c>
      <c r="C7145" s="122"/>
      <c r="D7145" s="296" t="s">
        <v>66197</v>
      </c>
      <c r="E7145" s="297">
        <v>0</v>
      </c>
    </row>
    <row r="7146" spans="1:5" ht="15.6" x14ac:dyDescent="0.3">
      <c r="A7146" s="294" t="s">
        <v>37711</v>
      </c>
      <c r="B7146" s="295">
        <v>45407.28</v>
      </c>
      <c r="C7146" s="122"/>
      <c r="D7146" s="296" t="s">
        <v>37956</v>
      </c>
      <c r="E7146" s="297">
        <v>45407.28</v>
      </c>
    </row>
    <row r="7147" spans="1:5" ht="15.6" x14ac:dyDescent="0.3">
      <c r="A7147" s="294" t="s">
        <v>65577</v>
      </c>
      <c r="B7147" s="295">
        <v>5413.66</v>
      </c>
      <c r="C7147" s="122"/>
      <c r="D7147" s="296" t="s">
        <v>37961</v>
      </c>
      <c r="E7147" s="297">
        <v>5413.66</v>
      </c>
    </row>
    <row r="7148" spans="1:5" ht="15.6" x14ac:dyDescent="0.3">
      <c r="A7148" s="294" t="s">
        <v>37712</v>
      </c>
      <c r="B7148" s="295">
        <v>37642.5</v>
      </c>
      <c r="C7148" s="122"/>
      <c r="D7148" s="296" t="s">
        <v>37966</v>
      </c>
      <c r="E7148" s="297">
        <v>37642.5</v>
      </c>
    </row>
    <row r="7149" spans="1:5" ht="15.6" x14ac:dyDescent="0.3">
      <c r="A7149" s="294" t="s">
        <v>37713</v>
      </c>
      <c r="B7149" s="295">
        <v>20773</v>
      </c>
      <c r="C7149" s="122"/>
      <c r="D7149" s="296" t="s">
        <v>37972</v>
      </c>
      <c r="E7149" s="297">
        <v>20773</v>
      </c>
    </row>
    <row r="7150" spans="1:5" ht="15.6" x14ac:dyDescent="0.3">
      <c r="A7150" s="294" t="s">
        <v>37714</v>
      </c>
      <c r="B7150" s="295">
        <v>61992</v>
      </c>
      <c r="C7150" s="122"/>
      <c r="D7150" s="296" t="s">
        <v>37977</v>
      </c>
      <c r="E7150" s="297">
        <v>61992</v>
      </c>
    </row>
    <row r="7151" spans="1:5" ht="15.6" x14ac:dyDescent="0.3">
      <c r="A7151" s="294" t="s">
        <v>65578</v>
      </c>
      <c r="B7151" s="295">
        <v>26718.13</v>
      </c>
      <c r="C7151" s="122"/>
      <c r="D7151" s="296" t="s">
        <v>37982</v>
      </c>
      <c r="E7151" s="297">
        <v>26718.13</v>
      </c>
    </row>
    <row r="7152" spans="1:5" ht="15.6" x14ac:dyDescent="0.3">
      <c r="A7152" s="294" t="s">
        <v>37715</v>
      </c>
      <c r="B7152" s="295">
        <v>12300</v>
      </c>
      <c r="C7152" s="122"/>
      <c r="D7152" s="296" t="s">
        <v>37987</v>
      </c>
      <c r="E7152" s="297">
        <v>12300</v>
      </c>
    </row>
    <row r="7153" spans="1:5" ht="15.6" x14ac:dyDescent="0.3">
      <c r="A7153" s="294" t="s">
        <v>37716</v>
      </c>
      <c r="B7153" s="295">
        <v>35783</v>
      </c>
      <c r="C7153" s="122"/>
      <c r="D7153" s="296" t="s">
        <v>37992</v>
      </c>
      <c r="E7153" s="297">
        <v>35783</v>
      </c>
    </row>
    <row r="7154" spans="1:5" ht="15.6" x14ac:dyDescent="0.3">
      <c r="A7154" s="294" t="s">
        <v>65579</v>
      </c>
      <c r="B7154" s="295">
        <v>0</v>
      </c>
      <c r="C7154" s="122"/>
      <c r="D7154" s="296" t="s">
        <v>66198</v>
      </c>
      <c r="E7154" s="297">
        <v>0</v>
      </c>
    </row>
    <row r="7155" spans="1:5" ht="15.6" x14ac:dyDescent="0.3">
      <c r="A7155" s="294" t="s">
        <v>37717</v>
      </c>
      <c r="B7155" s="295">
        <v>29894</v>
      </c>
      <c r="C7155" s="122"/>
      <c r="D7155" s="296" t="s">
        <v>38000</v>
      </c>
      <c r="E7155" s="297">
        <v>29894</v>
      </c>
    </row>
    <row r="7156" spans="1:5" ht="15.6" x14ac:dyDescent="0.3">
      <c r="A7156" s="294" t="s">
        <v>65580</v>
      </c>
      <c r="B7156" s="295">
        <v>0</v>
      </c>
      <c r="C7156" s="122"/>
      <c r="D7156" s="296" t="s">
        <v>66199</v>
      </c>
      <c r="E7156" s="297">
        <v>0</v>
      </c>
    </row>
    <row r="7157" spans="1:5" ht="15.6" x14ac:dyDescent="0.3">
      <c r="A7157" s="294" t="s">
        <v>37718</v>
      </c>
      <c r="B7157" s="295">
        <v>12906</v>
      </c>
      <c r="C7157" s="122"/>
      <c r="D7157" s="296" t="s">
        <v>38007</v>
      </c>
      <c r="E7157" s="297">
        <v>12906</v>
      </c>
    </row>
    <row r="7158" spans="1:5" ht="15.6" x14ac:dyDescent="0.3">
      <c r="A7158" s="294" t="s">
        <v>37719</v>
      </c>
      <c r="B7158" s="295">
        <v>3229.12</v>
      </c>
      <c r="C7158" s="122"/>
      <c r="D7158" s="296" t="s">
        <v>38012</v>
      </c>
      <c r="E7158" s="297">
        <v>3229.12</v>
      </c>
    </row>
    <row r="7159" spans="1:5" ht="15.6" x14ac:dyDescent="0.3">
      <c r="A7159" s="294" t="s">
        <v>37720</v>
      </c>
      <c r="B7159" s="295">
        <v>124608</v>
      </c>
      <c r="C7159" s="122"/>
      <c r="D7159" s="296" t="s">
        <v>38017</v>
      </c>
      <c r="E7159" s="297">
        <v>124608</v>
      </c>
    </row>
    <row r="7160" spans="1:5" ht="15.6" x14ac:dyDescent="0.3">
      <c r="A7160" s="294" t="s">
        <v>37721</v>
      </c>
      <c r="B7160" s="295">
        <v>5032</v>
      </c>
      <c r="C7160" s="122"/>
      <c r="D7160" s="296" t="s">
        <v>38019</v>
      </c>
      <c r="E7160" s="297">
        <v>5032</v>
      </c>
    </row>
    <row r="7161" spans="1:5" ht="15.6" x14ac:dyDescent="0.3">
      <c r="A7161" s="294" t="s">
        <v>37722</v>
      </c>
      <c r="B7161" s="295">
        <v>25878.99</v>
      </c>
      <c r="C7161" s="122"/>
      <c r="D7161" s="296" t="s">
        <v>38024</v>
      </c>
      <c r="E7161" s="297">
        <v>25878.99</v>
      </c>
    </row>
    <row r="7162" spans="1:5" ht="15.6" x14ac:dyDescent="0.3">
      <c r="A7162" s="294" t="s">
        <v>37723</v>
      </c>
      <c r="B7162" s="295">
        <v>11888.56</v>
      </c>
      <c r="C7162" s="122"/>
      <c r="D7162" s="296" t="s">
        <v>38029</v>
      </c>
      <c r="E7162" s="297">
        <v>11888.56</v>
      </c>
    </row>
    <row r="7163" spans="1:5" ht="15.6" x14ac:dyDescent="0.3">
      <c r="A7163" s="294" t="s">
        <v>37724</v>
      </c>
      <c r="B7163" s="295">
        <v>3333.32</v>
      </c>
      <c r="C7163" s="122"/>
      <c r="D7163" s="296" t="s">
        <v>38032</v>
      </c>
      <c r="E7163" s="297">
        <v>3333.32</v>
      </c>
    </row>
    <row r="7164" spans="1:5" ht="15.6" x14ac:dyDescent="0.3">
      <c r="A7164" s="294" t="s">
        <v>37725</v>
      </c>
      <c r="B7164" s="295">
        <v>69590</v>
      </c>
      <c r="C7164" s="122"/>
      <c r="D7164" s="296" t="s">
        <v>38037</v>
      </c>
      <c r="E7164" s="297">
        <v>69590</v>
      </c>
    </row>
    <row r="7165" spans="1:5" ht="15.6" x14ac:dyDescent="0.3">
      <c r="A7165" s="294" t="s">
        <v>37726</v>
      </c>
      <c r="B7165" s="295">
        <v>201503.6</v>
      </c>
      <c r="C7165" s="122"/>
      <c r="D7165" s="296" t="s">
        <v>38042</v>
      </c>
      <c r="E7165" s="297">
        <v>201503.6</v>
      </c>
    </row>
    <row r="7166" spans="1:5" ht="15.6" x14ac:dyDescent="0.3">
      <c r="A7166" s="294" t="s">
        <v>37727</v>
      </c>
      <c r="B7166" s="295">
        <v>13918</v>
      </c>
      <c r="C7166" s="122"/>
      <c r="D7166" s="296" t="s">
        <v>38050</v>
      </c>
      <c r="E7166" s="297">
        <v>13918</v>
      </c>
    </row>
    <row r="7167" spans="1:5" ht="15.6" x14ac:dyDescent="0.3">
      <c r="A7167" s="294" t="s">
        <v>37728</v>
      </c>
      <c r="B7167" s="295">
        <v>18847</v>
      </c>
      <c r="C7167" s="122"/>
      <c r="D7167" s="296" t="s">
        <v>38056</v>
      </c>
      <c r="E7167" s="297">
        <v>18847</v>
      </c>
    </row>
    <row r="7168" spans="1:5" ht="15.6" x14ac:dyDescent="0.3">
      <c r="A7168" s="294" t="s">
        <v>37729</v>
      </c>
      <c r="B7168" s="295">
        <v>74083</v>
      </c>
      <c r="C7168" s="122"/>
      <c r="D7168" s="296" t="s">
        <v>38061</v>
      </c>
      <c r="E7168" s="297">
        <v>74083</v>
      </c>
    </row>
    <row r="7169" spans="1:5" ht="15.6" x14ac:dyDescent="0.3">
      <c r="A7169" s="294" t="s">
        <v>37730</v>
      </c>
      <c r="B7169" s="295">
        <v>24864</v>
      </c>
      <c r="C7169" s="122"/>
      <c r="D7169" s="296" t="s">
        <v>38066</v>
      </c>
      <c r="E7169" s="297">
        <v>24864</v>
      </c>
    </row>
    <row r="7170" spans="1:5" ht="15.6" x14ac:dyDescent="0.3">
      <c r="A7170" s="294" t="s">
        <v>37731</v>
      </c>
      <c r="B7170" s="295">
        <v>11515.49</v>
      </c>
      <c r="C7170" s="122"/>
      <c r="D7170" s="296" t="s">
        <v>38070</v>
      </c>
      <c r="E7170" s="297">
        <v>11515.49</v>
      </c>
    </row>
    <row r="7171" spans="1:5" ht="15.6" x14ac:dyDescent="0.3">
      <c r="A7171" s="294" t="s">
        <v>65581</v>
      </c>
      <c r="B7171" s="295">
        <v>0</v>
      </c>
      <c r="C7171" s="122"/>
      <c r="D7171" s="296" t="s">
        <v>66200</v>
      </c>
      <c r="E7171" s="297">
        <v>0</v>
      </c>
    </row>
    <row r="7172" spans="1:5" ht="15.6" x14ac:dyDescent="0.3">
      <c r="A7172" s="294" t="s">
        <v>37732</v>
      </c>
      <c r="B7172" s="295">
        <v>27630</v>
      </c>
      <c r="C7172" s="122"/>
      <c r="D7172" s="296" t="s">
        <v>38077</v>
      </c>
      <c r="E7172" s="297">
        <v>27630</v>
      </c>
    </row>
    <row r="7173" spans="1:5" ht="15.6" x14ac:dyDescent="0.3">
      <c r="A7173" s="294" t="s">
        <v>37733</v>
      </c>
      <c r="B7173" s="295">
        <v>32269.32</v>
      </c>
      <c r="C7173" s="122"/>
      <c r="D7173" s="296" t="s">
        <v>38082</v>
      </c>
      <c r="E7173" s="297">
        <v>32269.32</v>
      </c>
    </row>
    <row r="7174" spans="1:5" ht="15.6" x14ac:dyDescent="0.3">
      <c r="A7174" s="294" t="s">
        <v>37734</v>
      </c>
      <c r="B7174" s="295">
        <v>122007</v>
      </c>
      <c r="C7174" s="122"/>
      <c r="D7174" s="296" t="s">
        <v>38087</v>
      </c>
      <c r="E7174" s="297">
        <v>122007</v>
      </c>
    </row>
    <row r="7175" spans="1:5" ht="15.6" x14ac:dyDescent="0.3">
      <c r="A7175" s="294" t="s">
        <v>65582</v>
      </c>
      <c r="B7175" s="295">
        <v>1332.18</v>
      </c>
      <c r="C7175" s="122"/>
      <c r="D7175" s="296" t="s">
        <v>38090</v>
      </c>
      <c r="E7175" s="297">
        <v>1332.18</v>
      </c>
    </row>
    <row r="7176" spans="1:5" ht="15.6" x14ac:dyDescent="0.3">
      <c r="A7176" s="294" t="s">
        <v>65583</v>
      </c>
      <c r="B7176" s="295">
        <v>1312</v>
      </c>
      <c r="C7176" s="122"/>
      <c r="D7176" s="296" t="s">
        <v>38092</v>
      </c>
      <c r="E7176" s="297">
        <v>1312</v>
      </c>
    </row>
    <row r="7177" spans="1:5" ht="15.6" x14ac:dyDescent="0.3">
      <c r="A7177" s="294" t="s">
        <v>65584</v>
      </c>
      <c r="B7177" s="295">
        <v>1001.96</v>
      </c>
      <c r="C7177" s="122"/>
      <c r="D7177" s="296" t="s">
        <v>38095</v>
      </c>
      <c r="E7177" s="297">
        <v>1001.96</v>
      </c>
    </row>
    <row r="7178" spans="1:5" ht="15.6" x14ac:dyDescent="0.3">
      <c r="A7178" s="294" t="s">
        <v>37735</v>
      </c>
      <c r="B7178" s="295">
        <v>2486</v>
      </c>
      <c r="C7178" s="122"/>
      <c r="D7178" s="296" t="s">
        <v>38102</v>
      </c>
      <c r="E7178" s="297">
        <v>2486</v>
      </c>
    </row>
    <row r="7179" spans="1:5" ht="15.6" x14ac:dyDescent="0.3">
      <c r="A7179" s="294" t="s">
        <v>65585</v>
      </c>
      <c r="B7179" s="295">
        <v>0</v>
      </c>
      <c r="C7179" s="122"/>
      <c r="D7179" s="296" t="s">
        <v>38108</v>
      </c>
      <c r="E7179" s="297">
        <v>0</v>
      </c>
    </row>
    <row r="7180" spans="1:5" ht="15.6" x14ac:dyDescent="0.3">
      <c r="A7180" s="294" t="s">
        <v>65586</v>
      </c>
      <c r="B7180" s="295">
        <v>0</v>
      </c>
      <c r="C7180" s="122"/>
      <c r="D7180" s="296" t="s">
        <v>66201</v>
      </c>
      <c r="E7180" s="297">
        <v>0</v>
      </c>
    </row>
    <row r="7181" spans="1:5" ht="15.6" x14ac:dyDescent="0.3">
      <c r="A7181" s="294" t="s">
        <v>37736</v>
      </c>
      <c r="B7181" s="295">
        <v>35764.78</v>
      </c>
      <c r="C7181" s="122"/>
      <c r="D7181" s="296" t="s">
        <v>38122</v>
      </c>
      <c r="E7181" s="297">
        <v>35764.78</v>
      </c>
    </row>
    <row r="7182" spans="1:5" ht="15.6" x14ac:dyDescent="0.3">
      <c r="A7182" s="294" t="s">
        <v>37737</v>
      </c>
      <c r="B7182" s="295">
        <v>206713</v>
      </c>
      <c r="C7182" s="122"/>
      <c r="D7182" s="296" t="s">
        <v>38129</v>
      </c>
      <c r="E7182" s="297">
        <v>206713</v>
      </c>
    </row>
    <row r="7183" spans="1:5" ht="15.6" x14ac:dyDescent="0.3">
      <c r="A7183" s="294" t="s">
        <v>37738</v>
      </c>
      <c r="B7183" s="295">
        <v>31163.72</v>
      </c>
      <c r="C7183" s="122"/>
      <c r="D7183" s="296" t="s">
        <v>38149</v>
      </c>
      <c r="E7183" s="297">
        <v>31163.72</v>
      </c>
    </row>
    <row r="7184" spans="1:5" ht="15.6" x14ac:dyDescent="0.3">
      <c r="A7184" s="294" t="s">
        <v>65587</v>
      </c>
      <c r="B7184" s="295">
        <v>0</v>
      </c>
      <c r="C7184" s="122"/>
      <c r="D7184" s="296" t="s">
        <v>66202</v>
      </c>
      <c r="E7184" s="297">
        <v>0</v>
      </c>
    </row>
    <row r="7185" spans="1:5" ht="15.6" x14ac:dyDescent="0.3">
      <c r="A7185" s="294" t="s">
        <v>65588</v>
      </c>
      <c r="B7185" s="295">
        <v>87113.23</v>
      </c>
      <c r="C7185" s="122"/>
      <c r="D7185" s="296" t="s">
        <v>38156</v>
      </c>
      <c r="E7185" s="297">
        <v>87113.23</v>
      </c>
    </row>
    <row r="7186" spans="1:5" ht="15.6" x14ac:dyDescent="0.3">
      <c r="A7186" s="294" t="s">
        <v>37739</v>
      </c>
      <c r="B7186" s="295">
        <v>763.7</v>
      </c>
      <c r="C7186" s="122"/>
      <c r="D7186" s="296" t="s">
        <v>38158</v>
      </c>
      <c r="E7186" s="297">
        <v>763.7</v>
      </c>
    </row>
    <row r="7187" spans="1:5" ht="15.6" x14ac:dyDescent="0.3">
      <c r="A7187" s="294" t="s">
        <v>37740</v>
      </c>
      <c r="B7187" s="295">
        <v>3867</v>
      </c>
      <c r="C7187" s="122"/>
      <c r="D7187" s="296" t="s">
        <v>38163</v>
      </c>
      <c r="E7187" s="297">
        <v>3867</v>
      </c>
    </row>
    <row r="7188" spans="1:5" ht="15.6" x14ac:dyDescent="0.3">
      <c r="A7188" s="294" t="s">
        <v>37741</v>
      </c>
      <c r="B7188" s="295">
        <v>12732</v>
      </c>
      <c r="C7188" s="122"/>
      <c r="D7188" s="296" t="s">
        <v>38173</v>
      </c>
      <c r="E7188" s="297">
        <v>12732</v>
      </c>
    </row>
    <row r="7189" spans="1:5" ht="15.6" x14ac:dyDescent="0.3">
      <c r="A7189" s="294" t="s">
        <v>37742</v>
      </c>
      <c r="B7189" s="295">
        <v>10979</v>
      </c>
      <c r="C7189" s="122"/>
      <c r="D7189" s="296" t="s">
        <v>38178</v>
      </c>
      <c r="E7189" s="297">
        <v>10979</v>
      </c>
    </row>
    <row r="7190" spans="1:5" ht="15.6" x14ac:dyDescent="0.3">
      <c r="A7190" s="294" t="s">
        <v>37743</v>
      </c>
      <c r="B7190" s="295">
        <v>33711.61</v>
      </c>
      <c r="C7190" s="122"/>
      <c r="D7190" s="296" t="s">
        <v>38183</v>
      </c>
      <c r="E7190" s="297">
        <v>33711.61</v>
      </c>
    </row>
    <row r="7191" spans="1:5" ht="15.6" x14ac:dyDescent="0.3">
      <c r="A7191" s="294" t="s">
        <v>65589</v>
      </c>
      <c r="B7191" s="295">
        <v>0</v>
      </c>
      <c r="C7191" s="122"/>
      <c r="D7191" s="296" t="s">
        <v>66203</v>
      </c>
      <c r="E7191" s="297">
        <v>0</v>
      </c>
    </row>
    <row r="7192" spans="1:5" ht="15.6" x14ac:dyDescent="0.3">
      <c r="A7192" s="294" t="s">
        <v>37744</v>
      </c>
      <c r="B7192" s="295">
        <v>21615</v>
      </c>
      <c r="C7192" s="122"/>
      <c r="D7192" s="296" t="s">
        <v>38194</v>
      </c>
      <c r="E7192" s="297">
        <v>21615</v>
      </c>
    </row>
    <row r="7193" spans="1:5" ht="15.6" x14ac:dyDescent="0.3">
      <c r="A7193" s="294" t="s">
        <v>37745</v>
      </c>
      <c r="B7193" s="295">
        <v>245865</v>
      </c>
      <c r="C7193" s="122"/>
      <c r="D7193" s="296" t="s">
        <v>38199</v>
      </c>
      <c r="E7193" s="297">
        <v>245865</v>
      </c>
    </row>
    <row r="7194" spans="1:5" ht="15.6" x14ac:dyDescent="0.3">
      <c r="A7194" s="294" t="s">
        <v>65590</v>
      </c>
      <c r="B7194" s="295">
        <v>0</v>
      </c>
      <c r="C7194" s="122"/>
      <c r="D7194" s="296" t="s">
        <v>66204</v>
      </c>
      <c r="E7194" s="297">
        <v>0</v>
      </c>
    </row>
    <row r="7195" spans="1:5" ht="15.6" x14ac:dyDescent="0.3">
      <c r="A7195" s="294" t="s">
        <v>65591</v>
      </c>
      <c r="B7195" s="295">
        <v>2270</v>
      </c>
      <c r="C7195" s="122"/>
      <c r="D7195" s="296" t="s">
        <v>38206</v>
      </c>
      <c r="E7195" s="297">
        <v>2270</v>
      </c>
    </row>
    <row r="7196" spans="1:5" ht="15.6" x14ac:dyDescent="0.3">
      <c r="A7196" s="294" t="s">
        <v>65592</v>
      </c>
      <c r="B7196" s="295">
        <v>22591.86</v>
      </c>
      <c r="C7196" s="122"/>
      <c r="D7196" s="296" t="s">
        <v>38224</v>
      </c>
      <c r="E7196" s="297">
        <v>22591.86</v>
      </c>
    </row>
    <row r="7197" spans="1:5" ht="15.6" x14ac:dyDescent="0.3">
      <c r="A7197" s="294" t="s">
        <v>37746</v>
      </c>
      <c r="B7197" s="295">
        <v>5677</v>
      </c>
      <c r="C7197" s="122"/>
      <c r="D7197" s="296" t="s">
        <v>38229</v>
      </c>
      <c r="E7197" s="297">
        <v>5677</v>
      </c>
    </row>
    <row r="7198" spans="1:5" ht="15.6" x14ac:dyDescent="0.3">
      <c r="A7198" s="294" t="s">
        <v>37747</v>
      </c>
      <c r="B7198" s="295">
        <v>6631.13</v>
      </c>
      <c r="C7198" s="122"/>
      <c r="D7198" s="296" t="s">
        <v>38234</v>
      </c>
      <c r="E7198" s="297">
        <v>6631.13</v>
      </c>
    </row>
    <row r="7199" spans="1:5" ht="15.6" x14ac:dyDescent="0.3">
      <c r="A7199" s="294" t="s">
        <v>65593</v>
      </c>
      <c r="B7199" s="295">
        <v>0</v>
      </c>
      <c r="C7199" s="122"/>
      <c r="D7199" s="296" t="s">
        <v>66205</v>
      </c>
      <c r="E7199" s="297">
        <v>0</v>
      </c>
    </row>
    <row r="7200" spans="1:5" ht="15.6" x14ac:dyDescent="0.3">
      <c r="A7200" s="294" t="s">
        <v>37748</v>
      </c>
      <c r="B7200" s="295">
        <v>1415</v>
      </c>
      <c r="C7200" s="122"/>
      <c r="D7200" s="296" t="s">
        <v>38239</v>
      </c>
      <c r="E7200" s="297">
        <v>1415</v>
      </c>
    </row>
    <row r="7201" spans="1:5" ht="15.6" x14ac:dyDescent="0.3">
      <c r="A7201" s="294" t="s">
        <v>37749</v>
      </c>
      <c r="B7201" s="295">
        <v>58383</v>
      </c>
      <c r="C7201" s="122"/>
      <c r="D7201" s="296" t="s">
        <v>38244</v>
      </c>
      <c r="E7201" s="297">
        <v>58383</v>
      </c>
    </row>
    <row r="7202" spans="1:5" ht="15.6" x14ac:dyDescent="0.3">
      <c r="A7202" s="294" t="s">
        <v>37750</v>
      </c>
      <c r="B7202" s="295">
        <v>631</v>
      </c>
      <c r="C7202" s="122"/>
      <c r="D7202" s="296" t="s">
        <v>38247</v>
      </c>
      <c r="E7202" s="297">
        <v>631</v>
      </c>
    </row>
    <row r="7203" spans="1:5" ht="15.6" x14ac:dyDescent="0.3">
      <c r="A7203" s="294" t="s">
        <v>37751</v>
      </c>
      <c r="B7203" s="295">
        <v>32991.56</v>
      </c>
      <c r="C7203" s="122"/>
      <c r="D7203" s="296" t="s">
        <v>38252</v>
      </c>
      <c r="E7203" s="297">
        <v>32991.56</v>
      </c>
    </row>
    <row r="7204" spans="1:5" ht="15.6" x14ac:dyDescent="0.3">
      <c r="A7204" s="294" t="s">
        <v>37752</v>
      </c>
      <c r="B7204" s="295">
        <v>1308</v>
      </c>
      <c r="C7204" s="122"/>
      <c r="D7204" s="296" t="s">
        <v>38254</v>
      </c>
      <c r="E7204" s="297">
        <v>1308</v>
      </c>
    </row>
    <row r="7205" spans="1:5" ht="15.6" x14ac:dyDescent="0.3">
      <c r="A7205" s="294" t="s">
        <v>37753</v>
      </c>
      <c r="B7205" s="295">
        <v>50476.07</v>
      </c>
      <c r="C7205" s="122"/>
      <c r="D7205" s="296" t="s">
        <v>38259</v>
      </c>
      <c r="E7205" s="297">
        <v>50476.07</v>
      </c>
    </row>
    <row r="7206" spans="1:5" ht="15.6" x14ac:dyDescent="0.3">
      <c r="A7206" s="294" t="s">
        <v>65594</v>
      </c>
      <c r="B7206" s="295">
        <v>0</v>
      </c>
      <c r="C7206" s="122"/>
      <c r="D7206" s="296" t="s">
        <v>66206</v>
      </c>
      <c r="E7206" s="297">
        <v>0</v>
      </c>
    </row>
    <row r="7207" spans="1:5" ht="15.6" x14ac:dyDescent="0.3">
      <c r="A7207" s="294" t="s">
        <v>37754</v>
      </c>
      <c r="B7207" s="295">
        <v>906</v>
      </c>
      <c r="C7207" s="122"/>
      <c r="D7207" s="296" t="s">
        <v>38262</v>
      </c>
      <c r="E7207" s="297">
        <v>906</v>
      </c>
    </row>
    <row r="7208" spans="1:5" ht="15.6" x14ac:dyDescent="0.3">
      <c r="A7208" s="294" t="s">
        <v>37755</v>
      </c>
      <c r="B7208" s="295">
        <v>12148.81</v>
      </c>
      <c r="C7208" s="122"/>
      <c r="D7208" s="296" t="s">
        <v>38267</v>
      </c>
      <c r="E7208" s="297">
        <v>12148.81</v>
      </c>
    </row>
    <row r="7209" spans="1:5" ht="15.6" x14ac:dyDescent="0.3">
      <c r="A7209" s="294" t="s">
        <v>37756</v>
      </c>
      <c r="B7209" s="295">
        <v>33667.31</v>
      </c>
      <c r="C7209" s="122"/>
      <c r="D7209" s="296" t="s">
        <v>38272</v>
      </c>
      <c r="E7209" s="297">
        <v>33667.31</v>
      </c>
    </row>
    <row r="7210" spans="1:5" ht="15.6" x14ac:dyDescent="0.3">
      <c r="A7210" s="294" t="s">
        <v>37757</v>
      </c>
      <c r="B7210" s="295">
        <v>4558.8999999999996</v>
      </c>
      <c r="C7210" s="122"/>
      <c r="D7210" s="296" t="s">
        <v>38277</v>
      </c>
      <c r="E7210" s="297">
        <v>4558.8999999999996</v>
      </c>
    </row>
    <row r="7211" spans="1:5" ht="15.6" x14ac:dyDescent="0.3">
      <c r="A7211" s="294" t="s">
        <v>37758</v>
      </c>
      <c r="B7211" s="295">
        <v>74075.990000000005</v>
      </c>
      <c r="C7211" s="122"/>
      <c r="D7211" s="296" t="s">
        <v>38282</v>
      </c>
      <c r="E7211" s="297">
        <v>74075.990000000005</v>
      </c>
    </row>
    <row r="7212" spans="1:5" ht="15.6" x14ac:dyDescent="0.3">
      <c r="A7212" s="294" t="s">
        <v>37759</v>
      </c>
      <c r="B7212" s="295">
        <v>24444.38</v>
      </c>
      <c r="C7212" s="122"/>
      <c r="D7212" s="296" t="s">
        <v>38287</v>
      </c>
      <c r="E7212" s="297">
        <v>24444.38</v>
      </c>
    </row>
    <row r="7213" spans="1:5" ht="15.6" x14ac:dyDescent="0.3">
      <c r="A7213" s="294" t="s">
        <v>37760</v>
      </c>
      <c r="B7213" s="295">
        <v>1563</v>
      </c>
      <c r="C7213" s="122"/>
      <c r="D7213" s="296" t="s">
        <v>38291</v>
      </c>
      <c r="E7213" s="297">
        <v>1563</v>
      </c>
    </row>
    <row r="7214" spans="1:5" ht="15.6" x14ac:dyDescent="0.3">
      <c r="A7214" s="294" t="s">
        <v>65595</v>
      </c>
      <c r="B7214" s="295">
        <v>426</v>
      </c>
      <c r="C7214" s="122"/>
      <c r="D7214" s="296" t="s">
        <v>38293</v>
      </c>
      <c r="E7214" s="297">
        <v>426</v>
      </c>
    </row>
    <row r="7215" spans="1:5" ht="15.6" x14ac:dyDescent="0.3">
      <c r="A7215" s="294" t="s">
        <v>37761</v>
      </c>
      <c r="B7215" s="295">
        <v>3763</v>
      </c>
      <c r="C7215" s="122"/>
      <c r="D7215" s="296" t="s">
        <v>38296</v>
      </c>
      <c r="E7215" s="297">
        <v>3763</v>
      </c>
    </row>
    <row r="7216" spans="1:5" ht="15.6" x14ac:dyDescent="0.3">
      <c r="A7216" s="294" t="s">
        <v>65596</v>
      </c>
      <c r="B7216" s="295">
        <v>0</v>
      </c>
      <c r="C7216" s="122"/>
      <c r="D7216" s="296" t="s">
        <v>66207</v>
      </c>
      <c r="E7216" s="297">
        <v>0</v>
      </c>
    </row>
    <row r="7217" spans="1:5" ht="15.6" x14ac:dyDescent="0.3">
      <c r="A7217" s="294" t="s">
        <v>37762</v>
      </c>
      <c r="B7217" s="295">
        <v>23950</v>
      </c>
      <c r="C7217" s="122"/>
      <c r="D7217" s="296" t="s">
        <v>38306</v>
      </c>
      <c r="E7217" s="297">
        <v>23950</v>
      </c>
    </row>
    <row r="7218" spans="1:5" ht="15.6" x14ac:dyDescent="0.3">
      <c r="A7218" s="294" t="s">
        <v>37763</v>
      </c>
      <c r="B7218" s="295">
        <v>112634.58</v>
      </c>
      <c r="C7218" s="122"/>
      <c r="D7218" s="296" t="s">
        <v>38313</v>
      </c>
      <c r="E7218" s="297">
        <v>112634.58</v>
      </c>
    </row>
    <row r="7219" spans="1:5" ht="15.6" x14ac:dyDescent="0.3">
      <c r="A7219" s="294" t="s">
        <v>65597</v>
      </c>
      <c r="B7219" s="295">
        <v>2261</v>
      </c>
      <c r="C7219" s="122"/>
      <c r="D7219" s="296" t="s">
        <v>38315</v>
      </c>
      <c r="E7219" s="297">
        <v>2261</v>
      </c>
    </row>
    <row r="7220" spans="1:5" ht="15.6" x14ac:dyDescent="0.3">
      <c r="A7220" s="294" t="s">
        <v>37764</v>
      </c>
      <c r="B7220" s="295">
        <v>8731</v>
      </c>
      <c r="C7220" s="122"/>
      <c r="D7220" s="296" t="s">
        <v>38321</v>
      </c>
      <c r="E7220" s="297">
        <v>8731</v>
      </c>
    </row>
    <row r="7221" spans="1:5" ht="15.6" x14ac:dyDescent="0.3">
      <c r="A7221" s="294" t="s">
        <v>37765</v>
      </c>
      <c r="B7221" s="295">
        <v>11029.19</v>
      </c>
      <c r="C7221" s="122"/>
      <c r="D7221" s="296" t="s">
        <v>38326</v>
      </c>
      <c r="E7221" s="297">
        <v>11029.19</v>
      </c>
    </row>
    <row r="7222" spans="1:5" ht="15.6" x14ac:dyDescent="0.3">
      <c r="A7222" s="294" t="s">
        <v>65598</v>
      </c>
      <c r="B7222" s="295">
        <v>1237</v>
      </c>
      <c r="C7222" s="122"/>
      <c r="D7222" s="296" t="s">
        <v>38332</v>
      </c>
      <c r="E7222" s="297">
        <v>1237</v>
      </c>
    </row>
    <row r="7223" spans="1:5" ht="15.6" x14ac:dyDescent="0.3">
      <c r="A7223" s="294" t="s">
        <v>37766</v>
      </c>
      <c r="B7223" s="295">
        <v>24480.75</v>
      </c>
      <c r="C7223" s="122"/>
      <c r="D7223" s="296" t="s">
        <v>38337</v>
      </c>
      <c r="E7223" s="297">
        <v>24480.75</v>
      </c>
    </row>
    <row r="7224" spans="1:5" ht="15.6" x14ac:dyDescent="0.3">
      <c r="A7224" s="294" t="s">
        <v>37767</v>
      </c>
      <c r="B7224" s="295">
        <v>54681.53</v>
      </c>
      <c r="C7224" s="122"/>
      <c r="D7224" s="296" t="s">
        <v>38344</v>
      </c>
      <c r="E7224" s="297">
        <v>54681.53</v>
      </c>
    </row>
    <row r="7225" spans="1:5" ht="15.6" x14ac:dyDescent="0.3">
      <c r="A7225" s="294" t="s">
        <v>37768</v>
      </c>
      <c r="B7225" s="295">
        <v>4059</v>
      </c>
      <c r="C7225" s="122"/>
      <c r="D7225" s="296" t="s">
        <v>38348</v>
      </c>
      <c r="E7225" s="297">
        <v>4059</v>
      </c>
    </row>
    <row r="7226" spans="1:5" ht="15.6" x14ac:dyDescent="0.3">
      <c r="A7226" s="294" t="s">
        <v>65599</v>
      </c>
      <c r="B7226" s="295">
        <v>934</v>
      </c>
      <c r="C7226" s="122"/>
      <c r="D7226" s="296" t="s">
        <v>38353</v>
      </c>
      <c r="E7226" s="297">
        <v>934</v>
      </c>
    </row>
    <row r="7227" spans="1:5" ht="15.6" x14ac:dyDescent="0.3">
      <c r="A7227" s="294" t="s">
        <v>37769</v>
      </c>
      <c r="B7227" s="295">
        <v>30439</v>
      </c>
      <c r="C7227" s="122"/>
      <c r="D7227" s="296" t="s">
        <v>38358</v>
      </c>
      <c r="E7227" s="297">
        <v>30439</v>
      </c>
    </row>
    <row r="7228" spans="1:5" ht="15.6" x14ac:dyDescent="0.3">
      <c r="A7228" s="294" t="s">
        <v>37770</v>
      </c>
      <c r="B7228" s="295">
        <v>12634</v>
      </c>
      <c r="C7228" s="122"/>
      <c r="D7228" s="296" t="s">
        <v>38363</v>
      </c>
      <c r="E7228" s="297">
        <v>12634</v>
      </c>
    </row>
    <row r="7229" spans="1:5" ht="15.6" x14ac:dyDescent="0.3">
      <c r="A7229" s="294" t="s">
        <v>65600</v>
      </c>
      <c r="B7229" s="295">
        <v>30761</v>
      </c>
      <c r="C7229" s="122"/>
      <c r="D7229" s="296" t="s">
        <v>38368</v>
      </c>
      <c r="E7229" s="297">
        <v>30761</v>
      </c>
    </row>
    <row r="7230" spans="1:5" ht="15.6" x14ac:dyDescent="0.3">
      <c r="A7230" s="294" t="s">
        <v>37771</v>
      </c>
      <c r="B7230" s="295">
        <v>24097.33</v>
      </c>
      <c r="C7230" s="122"/>
      <c r="D7230" s="296" t="s">
        <v>38374</v>
      </c>
      <c r="E7230" s="297">
        <v>24097.33</v>
      </c>
    </row>
    <row r="7231" spans="1:5" ht="15.6" x14ac:dyDescent="0.3">
      <c r="A7231" s="294" t="s">
        <v>37772</v>
      </c>
      <c r="B7231" s="295">
        <v>436800</v>
      </c>
      <c r="C7231" s="122"/>
      <c r="D7231" s="296" t="s">
        <v>38379</v>
      </c>
      <c r="E7231" s="297">
        <v>436800</v>
      </c>
    </row>
    <row r="7232" spans="1:5" ht="15.6" x14ac:dyDescent="0.3">
      <c r="A7232" s="294" t="s">
        <v>65601</v>
      </c>
      <c r="B7232" s="295">
        <v>0</v>
      </c>
      <c r="C7232" s="122"/>
      <c r="D7232" s="296" t="s">
        <v>66208</v>
      </c>
      <c r="E7232" s="297">
        <v>0</v>
      </c>
    </row>
    <row r="7233" spans="1:5" ht="15.6" x14ac:dyDescent="0.3">
      <c r="A7233" s="294" t="s">
        <v>37773</v>
      </c>
      <c r="B7233" s="295">
        <v>1823</v>
      </c>
      <c r="C7233" s="122"/>
      <c r="D7233" s="296" t="s">
        <v>38393</v>
      </c>
      <c r="E7233" s="297">
        <v>1823</v>
      </c>
    </row>
    <row r="7234" spans="1:5" ht="15.6" x14ac:dyDescent="0.3">
      <c r="A7234" s="294" t="s">
        <v>65602</v>
      </c>
      <c r="B7234" s="295">
        <v>0</v>
      </c>
      <c r="C7234" s="122"/>
      <c r="D7234" s="296" t="s">
        <v>66209</v>
      </c>
      <c r="E7234" s="297">
        <v>0</v>
      </c>
    </row>
    <row r="7235" spans="1:5" ht="15.6" x14ac:dyDescent="0.3">
      <c r="A7235" s="294" t="s">
        <v>37774</v>
      </c>
      <c r="B7235" s="295">
        <v>13330.8</v>
      </c>
      <c r="C7235" s="122"/>
      <c r="D7235" s="296" t="s">
        <v>38411</v>
      </c>
      <c r="E7235" s="297">
        <v>13330.8</v>
      </c>
    </row>
    <row r="7236" spans="1:5" ht="15.6" x14ac:dyDescent="0.3">
      <c r="A7236" s="294" t="s">
        <v>37775</v>
      </c>
      <c r="B7236" s="295">
        <v>512</v>
      </c>
      <c r="C7236" s="122"/>
      <c r="D7236" s="296" t="s">
        <v>38414</v>
      </c>
      <c r="E7236" s="297">
        <v>512</v>
      </c>
    </row>
    <row r="7237" spans="1:5" ht="15.6" x14ac:dyDescent="0.3">
      <c r="A7237" s="294" t="s">
        <v>37776</v>
      </c>
      <c r="B7237" s="295">
        <v>1598</v>
      </c>
      <c r="C7237" s="122"/>
      <c r="D7237" s="296" t="s">
        <v>38417</v>
      </c>
      <c r="E7237" s="297">
        <v>1598</v>
      </c>
    </row>
    <row r="7238" spans="1:5" ht="15.6" x14ac:dyDescent="0.3">
      <c r="A7238" s="294" t="s">
        <v>37777</v>
      </c>
      <c r="B7238" s="295">
        <v>1344</v>
      </c>
      <c r="C7238" s="122"/>
      <c r="D7238" s="296" t="s">
        <v>38427</v>
      </c>
      <c r="E7238" s="297">
        <v>1344</v>
      </c>
    </row>
    <row r="7239" spans="1:5" ht="15.6" x14ac:dyDescent="0.3">
      <c r="A7239" s="294" t="s">
        <v>65603</v>
      </c>
      <c r="B7239" s="295">
        <v>0</v>
      </c>
      <c r="C7239" s="122"/>
      <c r="D7239" s="296" t="s">
        <v>66210</v>
      </c>
      <c r="E7239" s="297">
        <v>0</v>
      </c>
    </row>
    <row r="7240" spans="1:5" ht="15.6" x14ac:dyDescent="0.3">
      <c r="A7240" s="294" t="s">
        <v>37778</v>
      </c>
      <c r="B7240" s="295">
        <v>1397</v>
      </c>
      <c r="C7240" s="122"/>
      <c r="D7240" s="296" t="s">
        <v>38435</v>
      </c>
      <c r="E7240" s="297">
        <v>1397</v>
      </c>
    </row>
    <row r="7241" spans="1:5" ht="15.6" x14ac:dyDescent="0.3">
      <c r="A7241" s="294" t="s">
        <v>65604</v>
      </c>
      <c r="B7241" s="295">
        <v>1551</v>
      </c>
      <c r="C7241" s="122"/>
      <c r="D7241" s="296" t="s">
        <v>38439</v>
      </c>
      <c r="E7241" s="297">
        <v>1551</v>
      </c>
    </row>
    <row r="7242" spans="1:5" ht="15.6" x14ac:dyDescent="0.3">
      <c r="A7242" s="294" t="s">
        <v>37779</v>
      </c>
      <c r="B7242" s="295">
        <v>17608</v>
      </c>
      <c r="C7242" s="122"/>
      <c r="D7242" s="296" t="s">
        <v>38444</v>
      </c>
      <c r="E7242" s="297">
        <v>17608</v>
      </c>
    </row>
    <row r="7243" spans="1:5" ht="15.6" x14ac:dyDescent="0.3">
      <c r="A7243" s="294" t="s">
        <v>65605</v>
      </c>
      <c r="B7243" s="295">
        <v>0</v>
      </c>
      <c r="C7243" s="122"/>
      <c r="D7243" s="296" t="s">
        <v>66211</v>
      </c>
      <c r="E7243" s="297">
        <v>0</v>
      </c>
    </row>
    <row r="7244" spans="1:5" ht="15.6" x14ac:dyDescent="0.3">
      <c r="A7244" s="294" t="s">
        <v>37780</v>
      </c>
      <c r="B7244" s="295">
        <v>74878</v>
      </c>
      <c r="C7244" s="122"/>
      <c r="D7244" s="296" t="s">
        <v>38456</v>
      </c>
      <c r="E7244" s="297">
        <v>74878</v>
      </c>
    </row>
    <row r="7245" spans="1:5" ht="15.6" x14ac:dyDescent="0.3">
      <c r="A7245" s="294" t="s">
        <v>37781</v>
      </c>
      <c r="B7245" s="295">
        <v>1067</v>
      </c>
      <c r="C7245" s="122"/>
      <c r="D7245" s="296" t="s">
        <v>38459</v>
      </c>
      <c r="E7245" s="297">
        <v>1067</v>
      </c>
    </row>
    <row r="7246" spans="1:5" ht="15.6" x14ac:dyDescent="0.3">
      <c r="A7246" s="294" t="s">
        <v>37782</v>
      </c>
      <c r="B7246" s="295">
        <v>1388</v>
      </c>
      <c r="C7246" s="122"/>
      <c r="D7246" s="296" t="s">
        <v>38462</v>
      </c>
      <c r="E7246" s="297">
        <v>1388</v>
      </c>
    </row>
    <row r="7247" spans="1:5" ht="15.6" x14ac:dyDescent="0.3">
      <c r="A7247" s="294" t="s">
        <v>65606</v>
      </c>
      <c r="B7247" s="295">
        <v>70385.820000000007</v>
      </c>
      <c r="C7247" s="122"/>
      <c r="D7247" s="296" t="s">
        <v>38467</v>
      </c>
      <c r="E7247" s="297">
        <v>70385.820000000007</v>
      </c>
    </row>
    <row r="7248" spans="1:5" ht="15.6" x14ac:dyDescent="0.3">
      <c r="A7248" s="294" t="s">
        <v>37783</v>
      </c>
      <c r="B7248" s="295">
        <v>96310</v>
      </c>
      <c r="C7248" s="122"/>
      <c r="D7248" s="296" t="s">
        <v>38473</v>
      </c>
      <c r="E7248" s="297">
        <v>96310</v>
      </c>
    </row>
    <row r="7249" spans="1:5" ht="15.6" x14ac:dyDescent="0.3">
      <c r="A7249" s="294" t="s">
        <v>37784</v>
      </c>
      <c r="B7249" s="295">
        <v>637</v>
      </c>
      <c r="C7249" s="122"/>
      <c r="D7249" s="296" t="s">
        <v>38478</v>
      </c>
      <c r="E7249" s="297">
        <v>637</v>
      </c>
    </row>
    <row r="7250" spans="1:5" ht="15.6" x14ac:dyDescent="0.3">
      <c r="A7250" s="294" t="s">
        <v>37785</v>
      </c>
      <c r="B7250" s="295">
        <v>12817.94</v>
      </c>
      <c r="C7250" s="122"/>
      <c r="D7250" s="296" t="s">
        <v>38491</v>
      </c>
      <c r="E7250" s="297">
        <v>12817.94</v>
      </c>
    </row>
    <row r="7251" spans="1:5" ht="15.6" x14ac:dyDescent="0.3">
      <c r="A7251" s="294" t="s">
        <v>65607</v>
      </c>
      <c r="B7251" s="295">
        <v>0</v>
      </c>
      <c r="C7251" s="122"/>
      <c r="D7251" s="296" t="s">
        <v>66212</v>
      </c>
      <c r="E7251" s="297">
        <v>0</v>
      </c>
    </row>
    <row r="7252" spans="1:5" ht="15.6" x14ac:dyDescent="0.3">
      <c r="A7252" s="294" t="s">
        <v>37786</v>
      </c>
      <c r="B7252" s="295">
        <v>88773</v>
      </c>
      <c r="C7252" s="122"/>
      <c r="D7252" s="296" t="s">
        <v>38499</v>
      </c>
      <c r="E7252" s="297">
        <v>88773</v>
      </c>
    </row>
    <row r="7253" spans="1:5" ht="15.6" x14ac:dyDescent="0.3">
      <c r="A7253" s="294" t="s">
        <v>37787</v>
      </c>
      <c r="B7253" s="295">
        <v>33568</v>
      </c>
      <c r="C7253" s="122"/>
      <c r="D7253" s="296" t="s">
        <v>38506</v>
      </c>
      <c r="E7253" s="297">
        <v>33568</v>
      </c>
    </row>
    <row r="7254" spans="1:5" ht="15.6" x14ac:dyDescent="0.3">
      <c r="A7254" s="294" t="s">
        <v>37788</v>
      </c>
      <c r="B7254" s="295">
        <v>33865</v>
      </c>
      <c r="C7254" s="122"/>
      <c r="D7254" s="296" t="s">
        <v>38511</v>
      </c>
      <c r="E7254" s="297">
        <v>33865</v>
      </c>
    </row>
    <row r="7255" spans="1:5" ht="15.6" x14ac:dyDescent="0.3">
      <c r="A7255" s="294" t="s">
        <v>65608</v>
      </c>
      <c r="B7255" s="295">
        <v>0</v>
      </c>
      <c r="C7255" s="122"/>
      <c r="D7255" s="296" t="s">
        <v>66213</v>
      </c>
      <c r="E7255" s="297">
        <v>0</v>
      </c>
    </row>
    <row r="7256" spans="1:5" ht="15.6" x14ac:dyDescent="0.3">
      <c r="A7256" s="294" t="s">
        <v>37789</v>
      </c>
      <c r="B7256" s="295">
        <v>27770</v>
      </c>
      <c r="C7256" s="122"/>
      <c r="D7256" s="296" t="s">
        <v>38529</v>
      </c>
      <c r="E7256" s="297">
        <v>27770</v>
      </c>
    </row>
    <row r="7257" spans="1:5" ht="15.6" x14ac:dyDescent="0.3">
      <c r="A7257" s="294" t="s">
        <v>37790</v>
      </c>
      <c r="B7257" s="295">
        <v>33214</v>
      </c>
      <c r="C7257" s="122"/>
      <c r="D7257" s="296" t="s">
        <v>38537</v>
      </c>
      <c r="E7257" s="297">
        <v>33214</v>
      </c>
    </row>
    <row r="7258" spans="1:5" ht="15.6" x14ac:dyDescent="0.3">
      <c r="A7258" s="294" t="s">
        <v>37791</v>
      </c>
      <c r="B7258" s="295">
        <v>10651</v>
      </c>
      <c r="C7258" s="122"/>
      <c r="D7258" s="296" t="s">
        <v>38543</v>
      </c>
      <c r="E7258" s="297">
        <v>10651</v>
      </c>
    </row>
    <row r="7259" spans="1:5" ht="15.6" x14ac:dyDescent="0.3">
      <c r="A7259" s="294" t="s">
        <v>37792</v>
      </c>
      <c r="B7259" s="295">
        <v>25320</v>
      </c>
      <c r="C7259" s="122"/>
      <c r="D7259" s="296" t="s">
        <v>38548</v>
      </c>
      <c r="E7259" s="297">
        <v>25320</v>
      </c>
    </row>
    <row r="7260" spans="1:5" ht="15.6" x14ac:dyDescent="0.3">
      <c r="A7260" s="294" t="s">
        <v>37793</v>
      </c>
      <c r="B7260" s="295">
        <v>1901</v>
      </c>
      <c r="C7260" s="122"/>
      <c r="D7260" s="296" t="s">
        <v>38551</v>
      </c>
      <c r="E7260" s="297">
        <v>1901</v>
      </c>
    </row>
    <row r="7261" spans="1:5" ht="15.6" x14ac:dyDescent="0.3">
      <c r="A7261" s="294" t="s">
        <v>37794</v>
      </c>
      <c r="B7261" s="295">
        <v>98473</v>
      </c>
      <c r="C7261" s="122"/>
      <c r="D7261" s="296" t="s">
        <v>38557</v>
      </c>
      <c r="E7261" s="297">
        <v>98473</v>
      </c>
    </row>
    <row r="7262" spans="1:5" ht="15.6" x14ac:dyDescent="0.3">
      <c r="A7262" s="294" t="s">
        <v>37795</v>
      </c>
      <c r="B7262" s="295">
        <v>9386</v>
      </c>
      <c r="C7262" s="122"/>
      <c r="D7262" s="296" t="s">
        <v>38564</v>
      </c>
      <c r="E7262" s="297">
        <v>9386</v>
      </c>
    </row>
    <row r="7263" spans="1:5" ht="15.6" x14ac:dyDescent="0.3">
      <c r="A7263" s="294" t="s">
        <v>37796</v>
      </c>
      <c r="B7263" s="295">
        <v>40407.06</v>
      </c>
      <c r="C7263" s="122"/>
      <c r="D7263" s="296" t="s">
        <v>38569</v>
      </c>
      <c r="E7263" s="297">
        <v>40407.06</v>
      </c>
    </row>
    <row r="7264" spans="1:5" ht="15.6" x14ac:dyDescent="0.3">
      <c r="A7264" s="294" t="s">
        <v>65609</v>
      </c>
      <c r="B7264" s="295">
        <v>16299.74</v>
      </c>
      <c r="C7264" s="122"/>
      <c r="D7264" s="296" t="s">
        <v>38574</v>
      </c>
      <c r="E7264" s="297">
        <v>16299.74</v>
      </c>
    </row>
    <row r="7265" spans="1:5" ht="15.6" x14ac:dyDescent="0.3">
      <c r="A7265" s="294" t="s">
        <v>37797</v>
      </c>
      <c r="B7265" s="295">
        <v>39424</v>
      </c>
      <c r="C7265" s="122"/>
      <c r="D7265" s="296" t="s">
        <v>38580</v>
      </c>
      <c r="E7265" s="297">
        <v>39424</v>
      </c>
    </row>
    <row r="7266" spans="1:5" ht="15.6" x14ac:dyDescent="0.3">
      <c r="A7266" s="294" t="s">
        <v>37798</v>
      </c>
      <c r="B7266" s="295">
        <v>119046</v>
      </c>
      <c r="C7266" s="122"/>
      <c r="D7266" s="296" t="s">
        <v>38585</v>
      </c>
      <c r="E7266" s="297">
        <v>119046</v>
      </c>
    </row>
    <row r="7267" spans="1:5" ht="15.6" x14ac:dyDescent="0.3">
      <c r="A7267" s="294" t="s">
        <v>37799</v>
      </c>
      <c r="B7267" s="295">
        <v>121274</v>
      </c>
      <c r="C7267" s="122"/>
      <c r="D7267" s="296" t="s">
        <v>38591</v>
      </c>
      <c r="E7267" s="297">
        <v>121274</v>
      </c>
    </row>
    <row r="7268" spans="1:5" ht="15.6" x14ac:dyDescent="0.3">
      <c r="A7268" s="294" t="s">
        <v>37800</v>
      </c>
      <c r="B7268" s="295">
        <v>74465</v>
      </c>
      <c r="C7268" s="122"/>
      <c r="D7268" s="296" t="s">
        <v>38599</v>
      </c>
      <c r="E7268" s="297">
        <v>74465</v>
      </c>
    </row>
    <row r="7269" spans="1:5" ht="15.6" x14ac:dyDescent="0.3">
      <c r="A7269" s="294" t="s">
        <v>37801</v>
      </c>
      <c r="B7269" s="295">
        <v>44786</v>
      </c>
      <c r="C7269" s="122"/>
      <c r="D7269" s="296" t="s">
        <v>38605</v>
      </c>
      <c r="E7269" s="297">
        <v>44786</v>
      </c>
    </row>
    <row r="7270" spans="1:5" ht="15.6" x14ac:dyDescent="0.3">
      <c r="A7270" s="294" t="s">
        <v>37802</v>
      </c>
      <c r="B7270" s="295">
        <v>3736</v>
      </c>
      <c r="C7270" s="122"/>
      <c r="D7270" s="296" t="s">
        <v>38607</v>
      </c>
      <c r="E7270" s="297">
        <v>3736</v>
      </c>
    </row>
    <row r="7271" spans="1:5" ht="15.6" x14ac:dyDescent="0.3">
      <c r="A7271" s="294" t="s">
        <v>37803</v>
      </c>
      <c r="B7271" s="295">
        <v>2659</v>
      </c>
      <c r="C7271" s="122"/>
      <c r="D7271" s="296" t="s">
        <v>38609</v>
      </c>
      <c r="E7271" s="297">
        <v>2659</v>
      </c>
    </row>
    <row r="7272" spans="1:5" ht="15.6" x14ac:dyDescent="0.3">
      <c r="A7272" s="294" t="s">
        <v>37804</v>
      </c>
      <c r="B7272" s="295">
        <v>37388.89</v>
      </c>
      <c r="C7272" s="122"/>
      <c r="D7272" s="296" t="s">
        <v>38614</v>
      </c>
      <c r="E7272" s="297">
        <v>37388.89</v>
      </c>
    </row>
    <row r="7273" spans="1:5" ht="15.6" x14ac:dyDescent="0.3">
      <c r="A7273" s="294" t="s">
        <v>65610</v>
      </c>
      <c r="B7273" s="295">
        <v>0</v>
      </c>
      <c r="C7273" s="122"/>
      <c r="D7273" s="296" t="s">
        <v>66214</v>
      </c>
      <c r="E7273" s="297">
        <v>0</v>
      </c>
    </row>
    <row r="7274" spans="1:5" ht="15.6" x14ac:dyDescent="0.3">
      <c r="A7274" s="294" t="s">
        <v>37805</v>
      </c>
      <c r="B7274" s="295">
        <v>17354.47</v>
      </c>
      <c r="C7274" s="122"/>
      <c r="D7274" s="296" t="s">
        <v>38622</v>
      </c>
      <c r="E7274" s="297">
        <v>17354.47</v>
      </c>
    </row>
    <row r="7275" spans="1:5" ht="15.6" x14ac:dyDescent="0.3">
      <c r="A7275" s="294" t="s">
        <v>37806</v>
      </c>
      <c r="B7275" s="295">
        <v>43892</v>
      </c>
      <c r="C7275" s="122"/>
      <c r="D7275" s="296" t="s">
        <v>38627</v>
      </c>
      <c r="E7275" s="297">
        <v>43892</v>
      </c>
    </row>
    <row r="7276" spans="1:5" ht="15.6" x14ac:dyDescent="0.3">
      <c r="A7276" s="294" t="s">
        <v>37807</v>
      </c>
      <c r="B7276" s="295">
        <v>35058.49</v>
      </c>
      <c r="C7276" s="122"/>
      <c r="D7276" s="296" t="s">
        <v>38633</v>
      </c>
      <c r="E7276" s="297">
        <v>35058.49</v>
      </c>
    </row>
    <row r="7277" spans="1:5" ht="15.6" x14ac:dyDescent="0.3">
      <c r="A7277" s="294" t="s">
        <v>37808</v>
      </c>
      <c r="B7277" s="295">
        <v>16328.23</v>
      </c>
      <c r="C7277" s="122"/>
      <c r="D7277" s="296" t="s">
        <v>38638</v>
      </c>
      <c r="E7277" s="297">
        <v>16328.23</v>
      </c>
    </row>
    <row r="7278" spans="1:5" ht="15.6" x14ac:dyDescent="0.3">
      <c r="A7278" s="294" t="s">
        <v>37809</v>
      </c>
      <c r="B7278" s="295">
        <v>5457.13</v>
      </c>
      <c r="C7278" s="122"/>
      <c r="D7278" s="296" t="s">
        <v>38643</v>
      </c>
      <c r="E7278" s="297">
        <v>5457.13</v>
      </c>
    </row>
    <row r="7279" spans="1:5" ht="15.6" x14ac:dyDescent="0.3">
      <c r="A7279" s="294" t="s">
        <v>37810</v>
      </c>
      <c r="B7279" s="295">
        <v>9616</v>
      </c>
      <c r="C7279" s="122"/>
      <c r="D7279" s="296" t="s">
        <v>38648</v>
      </c>
      <c r="E7279" s="297">
        <v>9616</v>
      </c>
    </row>
    <row r="7280" spans="1:5" ht="15.6" x14ac:dyDescent="0.3">
      <c r="A7280" s="294" t="s">
        <v>37811</v>
      </c>
      <c r="B7280" s="295">
        <v>11321</v>
      </c>
      <c r="C7280" s="122"/>
      <c r="D7280" s="296" t="s">
        <v>38654</v>
      </c>
      <c r="E7280" s="297">
        <v>11321</v>
      </c>
    </row>
    <row r="7281" spans="1:5" ht="15.6" x14ac:dyDescent="0.3">
      <c r="A7281" s="294" t="s">
        <v>37812</v>
      </c>
      <c r="B7281" s="295">
        <v>544.99</v>
      </c>
      <c r="C7281" s="122"/>
      <c r="D7281" s="296" t="s">
        <v>38656</v>
      </c>
      <c r="E7281" s="297">
        <v>544.99</v>
      </c>
    </row>
    <row r="7282" spans="1:5" ht="15.6" x14ac:dyDescent="0.3">
      <c r="A7282" s="294" t="s">
        <v>37813</v>
      </c>
      <c r="B7282" s="295">
        <v>23494.7</v>
      </c>
      <c r="C7282" s="122"/>
      <c r="D7282" s="296" t="s">
        <v>38661</v>
      </c>
      <c r="E7282" s="297">
        <v>23494.7</v>
      </c>
    </row>
    <row r="7283" spans="1:5" ht="15.6" x14ac:dyDescent="0.3">
      <c r="A7283" s="294" t="s">
        <v>37814</v>
      </c>
      <c r="B7283" s="295">
        <v>1063</v>
      </c>
      <c r="C7283" s="122"/>
      <c r="D7283" s="296" t="s">
        <v>38663</v>
      </c>
      <c r="E7283" s="297">
        <v>1063</v>
      </c>
    </row>
    <row r="7284" spans="1:5" ht="15.6" x14ac:dyDescent="0.3">
      <c r="A7284" s="294" t="s">
        <v>37815</v>
      </c>
      <c r="B7284" s="295">
        <v>5828.34</v>
      </c>
      <c r="C7284" s="122"/>
      <c r="D7284" s="296" t="s">
        <v>38668</v>
      </c>
      <c r="E7284" s="297">
        <v>5828.34</v>
      </c>
    </row>
    <row r="7285" spans="1:5" ht="15.6" x14ac:dyDescent="0.3">
      <c r="A7285" s="294" t="s">
        <v>65611</v>
      </c>
      <c r="B7285" s="295">
        <v>0</v>
      </c>
      <c r="C7285" s="122"/>
      <c r="D7285" s="296" t="s">
        <v>66215</v>
      </c>
      <c r="E7285" s="297">
        <v>0</v>
      </c>
    </row>
    <row r="7286" spans="1:5" ht="15.6" x14ac:dyDescent="0.3">
      <c r="A7286" s="294" t="s">
        <v>37816</v>
      </c>
      <c r="B7286" s="295">
        <v>3676</v>
      </c>
      <c r="C7286" s="122"/>
      <c r="D7286" s="296" t="s">
        <v>38675</v>
      </c>
      <c r="E7286" s="297">
        <v>3676</v>
      </c>
    </row>
    <row r="7287" spans="1:5" ht="15.6" x14ac:dyDescent="0.3">
      <c r="A7287" s="294" t="s">
        <v>65612</v>
      </c>
      <c r="B7287" s="295">
        <v>1255</v>
      </c>
      <c r="C7287" s="122"/>
      <c r="D7287" s="296" t="s">
        <v>38677</v>
      </c>
      <c r="E7287" s="297">
        <v>1255</v>
      </c>
    </row>
    <row r="7288" spans="1:5" ht="15.6" x14ac:dyDescent="0.3">
      <c r="A7288" s="294" t="s">
        <v>65613</v>
      </c>
      <c r="B7288" s="295">
        <v>0</v>
      </c>
      <c r="C7288" s="122"/>
      <c r="D7288" s="296" t="s">
        <v>66216</v>
      </c>
      <c r="E7288" s="297">
        <v>0</v>
      </c>
    </row>
    <row r="7289" spans="1:5" ht="15.6" x14ac:dyDescent="0.3">
      <c r="A7289" s="294" t="s">
        <v>37817</v>
      </c>
      <c r="B7289" s="295">
        <v>9302.0499999999993</v>
      </c>
      <c r="C7289" s="122"/>
      <c r="D7289" s="296" t="s">
        <v>38689</v>
      </c>
      <c r="E7289" s="297">
        <v>9302.0499999999993</v>
      </c>
    </row>
    <row r="7290" spans="1:5" ht="15.6" x14ac:dyDescent="0.3">
      <c r="A7290" s="294" t="s">
        <v>65614</v>
      </c>
      <c r="B7290" s="295">
        <v>2341</v>
      </c>
      <c r="C7290" s="122"/>
      <c r="D7290" s="296" t="s">
        <v>38691</v>
      </c>
      <c r="E7290" s="297">
        <v>2341</v>
      </c>
    </row>
    <row r="7291" spans="1:5" ht="15.6" x14ac:dyDescent="0.3">
      <c r="A7291" s="294" t="s">
        <v>65615</v>
      </c>
      <c r="B7291" s="295">
        <v>4000</v>
      </c>
      <c r="C7291" s="122"/>
      <c r="D7291" s="296" t="s">
        <v>38696</v>
      </c>
      <c r="E7291" s="297">
        <v>4000</v>
      </c>
    </row>
    <row r="7292" spans="1:5" ht="15.6" x14ac:dyDescent="0.3">
      <c r="A7292" s="294" t="s">
        <v>37818</v>
      </c>
      <c r="B7292" s="295">
        <v>437501.89</v>
      </c>
      <c r="C7292" s="122"/>
      <c r="D7292" s="296" t="s">
        <v>38701</v>
      </c>
      <c r="E7292" s="297">
        <v>437501.89</v>
      </c>
    </row>
    <row r="7293" spans="1:5" ht="15.6" x14ac:dyDescent="0.3">
      <c r="A7293" s="294" t="s">
        <v>37819</v>
      </c>
      <c r="B7293" s="295">
        <v>2262</v>
      </c>
      <c r="C7293" s="122"/>
      <c r="D7293" s="296" t="s">
        <v>38707</v>
      </c>
      <c r="E7293" s="297">
        <v>2262</v>
      </c>
    </row>
    <row r="7294" spans="1:5" ht="15.6" x14ac:dyDescent="0.3">
      <c r="A7294" s="294" t="s">
        <v>65616</v>
      </c>
      <c r="B7294" s="295">
        <v>0</v>
      </c>
      <c r="C7294" s="122"/>
      <c r="D7294" s="296" t="s">
        <v>66217</v>
      </c>
      <c r="E7294" s="297">
        <v>0</v>
      </c>
    </row>
    <row r="7295" spans="1:5" ht="15.6" x14ac:dyDescent="0.3">
      <c r="A7295" s="294" t="s">
        <v>37820</v>
      </c>
      <c r="B7295" s="295">
        <v>3931.86</v>
      </c>
      <c r="C7295" s="122"/>
      <c r="D7295" s="296" t="s">
        <v>38726</v>
      </c>
      <c r="E7295" s="297">
        <v>3931.86</v>
      </c>
    </row>
    <row r="7296" spans="1:5" ht="15.6" x14ac:dyDescent="0.3">
      <c r="A7296" s="294" t="s">
        <v>37821</v>
      </c>
      <c r="B7296" s="295">
        <v>1040</v>
      </c>
      <c r="C7296" s="122"/>
      <c r="D7296" s="296" t="s">
        <v>38734</v>
      </c>
      <c r="E7296" s="297">
        <v>1040</v>
      </c>
    </row>
    <row r="7297" spans="1:5" ht="15.6" x14ac:dyDescent="0.3">
      <c r="A7297" s="294" t="s">
        <v>65617</v>
      </c>
      <c r="B7297" s="295">
        <v>0</v>
      </c>
      <c r="C7297" s="122"/>
      <c r="D7297" s="296" t="s">
        <v>66218</v>
      </c>
      <c r="E7297" s="297">
        <v>0</v>
      </c>
    </row>
    <row r="7298" spans="1:5" ht="15.6" x14ac:dyDescent="0.3">
      <c r="A7298" s="294" t="s">
        <v>37822</v>
      </c>
      <c r="B7298" s="295">
        <v>20189.36</v>
      </c>
      <c r="C7298" s="122"/>
      <c r="D7298" s="296" t="s">
        <v>38745</v>
      </c>
      <c r="E7298" s="297">
        <v>20189.36</v>
      </c>
    </row>
    <row r="7299" spans="1:5" ht="15.6" x14ac:dyDescent="0.3">
      <c r="A7299" s="294" t="s">
        <v>37823</v>
      </c>
      <c r="B7299" s="295">
        <v>21450</v>
      </c>
      <c r="C7299" s="122"/>
      <c r="D7299" s="296" t="s">
        <v>38753</v>
      </c>
      <c r="E7299" s="297">
        <v>21450</v>
      </c>
    </row>
    <row r="7300" spans="1:5" ht="15.6" x14ac:dyDescent="0.3">
      <c r="A7300" s="294" t="s">
        <v>37824</v>
      </c>
      <c r="B7300" s="295">
        <v>83872</v>
      </c>
      <c r="C7300" s="122"/>
      <c r="D7300" s="296" t="s">
        <v>38759</v>
      </c>
      <c r="E7300" s="297">
        <v>83872</v>
      </c>
    </row>
    <row r="7301" spans="1:5" ht="15.6" x14ac:dyDescent="0.3">
      <c r="A7301" s="294" t="s">
        <v>37825</v>
      </c>
      <c r="B7301" s="295">
        <v>43785.63</v>
      </c>
      <c r="C7301" s="122"/>
      <c r="D7301" s="296" t="s">
        <v>38767</v>
      </c>
      <c r="E7301" s="297">
        <v>43785.63</v>
      </c>
    </row>
    <row r="7302" spans="1:5" ht="15.6" x14ac:dyDescent="0.3">
      <c r="A7302" s="294" t="s">
        <v>37826</v>
      </c>
      <c r="B7302" s="295">
        <v>52944</v>
      </c>
      <c r="C7302" s="122"/>
      <c r="D7302" s="296" t="s">
        <v>38772</v>
      </c>
      <c r="E7302" s="297">
        <v>52944</v>
      </c>
    </row>
    <row r="7303" spans="1:5" ht="15.6" x14ac:dyDescent="0.3">
      <c r="A7303" s="294" t="s">
        <v>37827</v>
      </c>
      <c r="B7303" s="295">
        <v>38531.78</v>
      </c>
      <c r="C7303" s="122"/>
      <c r="D7303" s="296" t="s">
        <v>38781</v>
      </c>
      <c r="E7303" s="297">
        <v>38531.78</v>
      </c>
    </row>
    <row r="7304" spans="1:5" ht="15.6" x14ac:dyDescent="0.3">
      <c r="A7304" s="294" t="s">
        <v>37828</v>
      </c>
      <c r="B7304" s="295">
        <v>12258</v>
      </c>
      <c r="C7304" s="122"/>
      <c r="D7304" s="296" t="s">
        <v>38786</v>
      </c>
      <c r="E7304" s="297">
        <v>12258</v>
      </c>
    </row>
    <row r="7305" spans="1:5" ht="15.6" x14ac:dyDescent="0.3">
      <c r="A7305" s="294" t="s">
        <v>37829</v>
      </c>
      <c r="B7305" s="295">
        <v>65133</v>
      </c>
      <c r="C7305" s="122"/>
      <c r="D7305" s="296" t="s">
        <v>37881</v>
      </c>
      <c r="E7305" s="297">
        <v>65133</v>
      </c>
    </row>
    <row r="7306" spans="1:5" ht="15.6" x14ac:dyDescent="0.3">
      <c r="A7306" s="294" t="s">
        <v>37830</v>
      </c>
      <c r="B7306" s="295">
        <v>22079.35</v>
      </c>
      <c r="C7306" s="122"/>
      <c r="D7306" s="296" t="s">
        <v>37888</v>
      </c>
      <c r="E7306" s="297">
        <v>22079.35</v>
      </c>
    </row>
    <row r="7307" spans="1:5" ht="15.6" x14ac:dyDescent="0.3">
      <c r="A7307" s="294" t="s">
        <v>37831</v>
      </c>
      <c r="B7307" s="295">
        <v>10291.14</v>
      </c>
      <c r="C7307" s="122"/>
      <c r="D7307" s="296" t="s">
        <v>38008</v>
      </c>
      <c r="E7307" s="297">
        <v>10291.14</v>
      </c>
    </row>
    <row r="7308" spans="1:5" ht="15.6" x14ac:dyDescent="0.3">
      <c r="A7308" s="294" t="s">
        <v>37832</v>
      </c>
      <c r="B7308" s="295">
        <v>446066</v>
      </c>
      <c r="C7308" s="122"/>
      <c r="D7308" s="296" t="s">
        <v>38130</v>
      </c>
      <c r="E7308" s="297">
        <v>446066</v>
      </c>
    </row>
    <row r="7309" spans="1:5" ht="15.6" x14ac:dyDescent="0.3">
      <c r="A7309" s="294" t="s">
        <v>65618</v>
      </c>
      <c r="B7309" s="295">
        <v>13842</v>
      </c>
      <c r="C7309" s="122"/>
      <c r="D7309" s="296" t="s">
        <v>57172</v>
      </c>
      <c r="E7309" s="297">
        <v>13842</v>
      </c>
    </row>
    <row r="7310" spans="1:5" ht="15.6" x14ac:dyDescent="0.3">
      <c r="A7310" s="294" t="s">
        <v>37833</v>
      </c>
      <c r="B7310" s="295">
        <v>83396.039999999994</v>
      </c>
      <c r="C7310" s="122"/>
      <c r="D7310" s="296" t="s">
        <v>38457</v>
      </c>
      <c r="E7310" s="297">
        <v>83396.039999999994</v>
      </c>
    </row>
    <row r="7311" spans="1:5" ht="15.6" x14ac:dyDescent="0.3">
      <c r="A7311" s="294" t="s">
        <v>37834</v>
      </c>
      <c r="B7311" s="295">
        <v>219470</v>
      </c>
      <c r="C7311" s="122"/>
      <c r="D7311" s="296" t="s">
        <v>38474</v>
      </c>
      <c r="E7311" s="297">
        <v>219470</v>
      </c>
    </row>
    <row r="7312" spans="1:5" ht="15.6" x14ac:dyDescent="0.3">
      <c r="A7312" s="294" t="s">
        <v>65619</v>
      </c>
      <c r="B7312" s="295">
        <v>87837.96</v>
      </c>
      <c r="C7312" s="122"/>
      <c r="D7312" s="296" t="s">
        <v>38512</v>
      </c>
      <c r="E7312" s="297">
        <v>87837.96</v>
      </c>
    </row>
    <row r="7313" spans="1:5" ht="15.6" x14ac:dyDescent="0.3">
      <c r="A7313" s="294" t="s">
        <v>37835</v>
      </c>
      <c r="B7313" s="295">
        <v>72477</v>
      </c>
      <c r="C7313" s="122"/>
      <c r="D7313" s="296" t="s">
        <v>38538</v>
      </c>
      <c r="E7313" s="297">
        <v>72477</v>
      </c>
    </row>
    <row r="7314" spans="1:5" ht="15.6" x14ac:dyDescent="0.3">
      <c r="A7314" s="294" t="s">
        <v>50880</v>
      </c>
      <c r="B7314" s="295">
        <v>75444</v>
      </c>
      <c r="C7314" s="122"/>
      <c r="D7314" s="296" t="s">
        <v>51121</v>
      </c>
      <c r="E7314" s="297">
        <v>75444</v>
      </c>
    </row>
    <row r="7315" spans="1:5" ht="15.6" x14ac:dyDescent="0.3">
      <c r="A7315" s="294" t="s">
        <v>65620</v>
      </c>
      <c r="B7315" s="295">
        <v>573553</v>
      </c>
      <c r="C7315" s="122"/>
      <c r="D7315" s="296" t="s">
        <v>66219</v>
      </c>
      <c r="E7315" s="297">
        <v>573553</v>
      </c>
    </row>
    <row r="7316" spans="1:5" ht="15.6" x14ac:dyDescent="0.3">
      <c r="A7316" s="294" t="s">
        <v>50881</v>
      </c>
      <c r="B7316" s="295">
        <v>119353</v>
      </c>
      <c r="C7316" s="122"/>
      <c r="D7316" s="296" t="s">
        <v>51122</v>
      </c>
      <c r="E7316" s="297">
        <v>119353</v>
      </c>
    </row>
    <row r="7317" spans="1:5" ht="15.6" x14ac:dyDescent="0.3">
      <c r="A7317" s="294" t="s">
        <v>65621</v>
      </c>
      <c r="B7317" s="295">
        <v>32164</v>
      </c>
      <c r="C7317" s="122"/>
      <c r="D7317" s="296" t="s">
        <v>66220</v>
      </c>
      <c r="E7317" s="297">
        <v>32164</v>
      </c>
    </row>
    <row r="7318" spans="1:5" ht="15.6" x14ac:dyDescent="0.3">
      <c r="A7318" s="294" t="s">
        <v>50882</v>
      </c>
      <c r="B7318" s="295">
        <v>75264</v>
      </c>
      <c r="C7318" s="122"/>
      <c r="D7318" s="296" t="s">
        <v>51123</v>
      </c>
      <c r="E7318" s="297">
        <v>75264</v>
      </c>
    </row>
    <row r="7319" spans="1:5" ht="15.6" x14ac:dyDescent="0.3">
      <c r="A7319" s="294" t="s">
        <v>50883</v>
      </c>
      <c r="B7319" s="295">
        <v>73786</v>
      </c>
      <c r="C7319" s="122"/>
      <c r="D7319" s="296" t="s">
        <v>51124</v>
      </c>
      <c r="E7319" s="297">
        <v>73786</v>
      </c>
    </row>
    <row r="7320" spans="1:5" ht="15.6" x14ac:dyDescent="0.3">
      <c r="A7320" s="294" t="s">
        <v>65622</v>
      </c>
      <c r="B7320" s="295">
        <v>47905</v>
      </c>
      <c r="C7320" s="122"/>
      <c r="D7320" s="296" t="s">
        <v>51125</v>
      </c>
      <c r="E7320" s="297">
        <v>47905</v>
      </c>
    </row>
    <row r="7321" spans="1:5" ht="15.6" x14ac:dyDescent="0.3">
      <c r="A7321" s="294" t="s">
        <v>50884</v>
      </c>
      <c r="B7321" s="295">
        <v>158418</v>
      </c>
      <c r="C7321" s="122"/>
      <c r="D7321" s="296" t="s">
        <v>51126</v>
      </c>
      <c r="E7321" s="297">
        <v>158418</v>
      </c>
    </row>
    <row r="7322" spans="1:5" ht="15.6" x14ac:dyDescent="0.3">
      <c r="A7322" s="294" t="s">
        <v>50885</v>
      </c>
      <c r="B7322" s="295">
        <v>49881</v>
      </c>
      <c r="C7322" s="122"/>
      <c r="D7322" s="296" t="s">
        <v>51127</v>
      </c>
      <c r="E7322" s="297">
        <v>49881</v>
      </c>
    </row>
    <row r="7323" spans="1:5" ht="15.6" x14ac:dyDescent="0.3">
      <c r="A7323" s="294" t="s">
        <v>50886</v>
      </c>
      <c r="B7323" s="295">
        <v>102982</v>
      </c>
      <c r="C7323" s="122"/>
      <c r="D7323" s="296" t="s">
        <v>51128</v>
      </c>
      <c r="E7323" s="297">
        <v>102982</v>
      </c>
    </row>
    <row r="7324" spans="1:5" ht="15.6" x14ac:dyDescent="0.3">
      <c r="A7324" s="294" t="s">
        <v>65623</v>
      </c>
      <c r="B7324" s="295">
        <v>5165</v>
      </c>
      <c r="C7324" s="122"/>
      <c r="D7324" s="296" t="s">
        <v>66221</v>
      </c>
      <c r="E7324" s="297">
        <v>5165</v>
      </c>
    </row>
    <row r="7325" spans="1:5" ht="15.6" x14ac:dyDescent="0.3">
      <c r="A7325" s="294" t="s">
        <v>65624</v>
      </c>
      <c r="B7325" s="295">
        <v>334231</v>
      </c>
      <c r="C7325" s="122"/>
      <c r="D7325" s="296" t="s">
        <v>66222</v>
      </c>
      <c r="E7325" s="297">
        <v>334231</v>
      </c>
    </row>
    <row r="7326" spans="1:5" ht="15.6" x14ac:dyDescent="0.3">
      <c r="A7326" s="294" t="s">
        <v>50887</v>
      </c>
      <c r="B7326" s="295">
        <v>579921</v>
      </c>
      <c r="C7326" s="122"/>
      <c r="D7326" s="296" t="s">
        <v>51129</v>
      </c>
      <c r="E7326" s="297">
        <v>579921</v>
      </c>
    </row>
    <row r="7327" spans="1:5" ht="15.6" x14ac:dyDescent="0.3">
      <c r="A7327" s="294" t="s">
        <v>50888</v>
      </c>
      <c r="B7327" s="295">
        <v>113477</v>
      </c>
      <c r="C7327" s="122"/>
      <c r="D7327" s="296" t="s">
        <v>51130</v>
      </c>
      <c r="E7327" s="297">
        <v>113477</v>
      </c>
    </row>
    <row r="7328" spans="1:5" ht="15.6" x14ac:dyDescent="0.3">
      <c r="A7328" s="294" t="s">
        <v>65625</v>
      </c>
      <c r="B7328" s="295">
        <v>6151</v>
      </c>
      <c r="C7328" s="122"/>
      <c r="D7328" s="296" t="s">
        <v>66223</v>
      </c>
      <c r="E7328" s="297">
        <v>6151</v>
      </c>
    </row>
    <row r="7329" spans="1:5" ht="15.6" x14ac:dyDescent="0.3">
      <c r="A7329" s="294" t="s">
        <v>65626</v>
      </c>
      <c r="B7329" s="295">
        <v>27812</v>
      </c>
      <c r="C7329" s="122"/>
      <c r="D7329" s="296" t="s">
        <v>51131</v>
      </c>
      <c r="E7329" s="297">
        <v>27812</v>
      </c>
    </row>
    <row r="7330" spans="1:5" ht="15.6" x14ac:dyDescent="0.3">
      <c r="A7330" s="294" t="s">
        <v>65627</v>
      </c>
      <c r="B7330" s="295">
        <v>298844</v>
      </c>
      <c r="C7330" s="122"/>
      <c r="D7330" s="296" t="s">
        <v>51132</v>
      </c>
      <c r="E7330" s="297">
        <v>298844</v>
      </c>
    </row>
    <row r="7331" spans="1:5" ht="15.6" x14ac:dyDescent="0.3">
      <c r="A7331" s="294" t="s">
        <v>65628</v>
      </c>
      <c r="B7331" s="295">
        <v>5209</v>
      </c>
      <c r="C7331" s="122"/>
      <c r="D7331" s="296" t="s">
        <v>66224</v>
      </c>
      <c r="E7331" s="297">
        <v>5209</v>
      </c>
    </row>
    <row r="7332" spans="1:5" ht="15.6" x14ac:dyDescent="0.3">
      <c r="A7332" s="294" t="s">
        <v>50889</v>
      </c>
      <c r="B7332" s="295">
        <v>892572</v>
      </c>
      <c r="C7332" s="122"/>
      <c r="D7332" s="296" t="s">
        <v>51133</v>
      </c>
      <c r="E7332" s="297">
        <v>892572</v>
      </c>
    </row>
    <row r="7333" spans="1:5" ht="15.6" x14ac:dyDescent="0.3">
      <c r="A7333" s="294" t="s">
        <v>65629</v>
      </c>
      <c r="B7333" s="295">
        <v>133885</v>
      </c>
      <c r="C7333" s="122"/>
      <c r="D7333" s="296" t="s">
        <v>51134</v>
      </c>
      <c r="E7333" s="297">
        <v>133885</v>
      </c>
    </row>
    <row r="7334" spans="1:5" ht="15.6" x14ac:dyDescent="0.3">
      <c r="A7334" s="294" t="s">
        <v>65630</v>
      </c>
      <c r="B7334" s="295">
        <v>17767</v>
      </c>
      <c r="C7334" s="122"/>
      <c r="D7334" s="296" t="s">
        <v>51135</v>
      </c>
      <c r="E7334" s="297">
        <v>17767</v>
      </c>
    </row>
    <row r="7335" spans="1:5" ht="15.6" x14ac:dyDescent="0.3">
      <c r="A7335" s="294" t="s">
        <v>65631</v>
      </c>
      <c r="B7335" s="295">
        <v>14359</v>
      </c>
      <c r="C7335" s="122"/>
      <c r="D7335" s="296" t="s">
        <v>66225</v>
      </c>
      <c r="E7335" s="297">
        <v>14359</v>
      </c>
    </row>
    <row r="7336" spans="1:5" ht="15.6" x14ac:dyDescent="0.3">
      <c r="A7336" s="294" t="s">
        <v>50890</v>
      </c>
      <c r="B7336" s="295">
        <v>6195</v>
      </c>
      <c r="C7336" s="122"/>
      <c r="D7336" s="296" t="s">
        <v>51136</v>
      </c>
      <c r="E7336" s="297">
        <v>6195</v>
      </c>
    </row>
    <row r="7337" spans="1:5" ht="15.6" x14ac:dyDescent="0.3">
      <c r="A7337" s="294" t="s">
        <v>65632</v>
      </c>
      <c r="B7337" s="295">
        <v>4581</v>
      </c>
      <c r="C7337" s="122"/>
      <c r="D7337" s="296" t="s">
        <v>66226</v>
      </c>
      <c r="E7337" s="297">
        <v>4581</v>
      </c>
    </row>
    <row r="7338" spans="1:5" ht="15.6" x14ac:dyDescent="0.3">
      <c r="A7338" s="294" t="s">
        <v>65633</v>
      </c>
      <c r="B7338" s="295">
        <v>286330</v>
      </c>
      <c r="C7338" s="122"/>
      <c r="D7338" s="296" t="s">
        <v>51137</v>
      </c>
      <c r="E7338" s="297">
        <v>286330</v>
      </c>
    </row>
    <row r="7339" spans="1:5" ht="15.6" x14ac:dyDescent="0.3">
      <c r="A7339" s="294" t="s">
        <v>65634</v>
      </c>
      <c r="B7339" s="295">
        <v>46963</v>
      </c>
      <c r="C7339" s="122"/>
      <c r="D7339" s="296" t="s">
        <v>66227</v>
      </c>
      <c r="E7339" s="297">
        <v>46963</v>
      </c>
    </row>
    <row r="7340" spans="1:5" ht="15.6" x14ac:dyDescent="0.3">
      <c r="A7340" s="294" t="s">
        <v>65635</v>
      </c>
      <c r="B7340" s="295">
        <v>208604</v>
      </c>
      <c r="C7340" s="122"/>
      <c r="D7340" s="296" t="s">
        <v>51138</v>
      </c>
      <c r="E7340" s="297">
        <v>208604</v>
      </c>
    </row>
    <row r="7341" spans="1:5" ht="15.6" x14ac:dyDescent="0.3">
      <c r="A7341" s="294" t="s">
        <v>50891</v>
      </c>
      <c r="B7341" s="295">
        <v>57953</v>
      </c>
      <c r="C7341" s="122"/>
      <c r="D7341" s="296" t="s">
        <v>51139</v>
      </c>
      <c r="E7341" s="297">
        <v>57953</v>
      </c>
    </row>
    <row r="7342" spans="1:5" ht="15.6" x14ac:dyDescent="0.3">
      <c r="A7342" s="294" t="s">
        <v>50892</v>
      </c>
      <c r="B7342" s="295">
        <v>394016</v>
      </c>
      <c r="C7342" s="122"/>
      <c r="D7342" s="296" t="s">
        <v>51140</v>
      </c>
      <c r="E7342" s="297">
        <v>394016</v>
      </c>
    </row>
    <row r="7343" spans="1:5" ht="15.6" x14ac:dyDescent="0.3">
      <c r="A7343" s="294" t="s">
        <v>65636</v>
      </c>
      <c r="B7343" s="295">
        <v>99977</v>
      </c>
      <c r="C7343" s="122"/>
      <c r="D7343" s="296" t="s">
        <v>51141</v>
      </c>
      <c r="E7343" s="297">
        <v>99977</v>
      </c>
    </row>
    <row r="7344" spans="1:5" ht="15.6" x14ac:dyDescent="0.3">
      <c r="A7344" s="294" t="s">
        <v>65637</v>
      </c>
      <c r="B7344" s="295">
        <v>74189</v>
      </c>
      <c r="C7344" s="122"/>
      <c r="D7344" s="296" t="s">
        <v>51142</v>
      </c>
      <c r="E7344" s="297">
        <v>74189</v>
      </c>
    </row>
    <row r="7345" spans="1:5" ht="15.6" x14ac:dyDescent="0.3">
      <c r="A7345" s="294" t="s">
        <v>65638</v>
      </c>
      <c r="B7345" s="295">
        <v>234842</v>
      </c>
      <c r="C7345" s="122"/>
      <c r="D7345" s="296" t="s">
        <v>66228</v>
      </c>
      <c r="E7345" s="297">
        <v>234842</v>
      </c>
    </row>
    <row r="7346" spans="1:5" ht="15.6" x14ac:dyDescent="0.3">
      <c r="A7346" s="294" t="s">
        <v>50893</v>
      </c>
      <c r="B7346" s="295">
        <v>82397</v>
      </c>
      <c r="C7346" s="122"/>
      <c r="D7346" s="296" t="s">
        <v>51143</v>
      </c>
      <c r="E7346" s="297">
        <v>82397</v>
      </c>
    </row>
    <row r="7347" spans="1:5" ht="15.6" x14ac:dyDescent="0.3">
      <c r="A7347" s="294" t="s">
        <v>65639</v>
      </c>
      <c r="B7347" s="295">
        <v>44499</v>
      </c>
      <c r="C7347" s="122"/>
      <c r="D7347" s="296" t="s">
        <v>51144</v>
      </c>
      <c r="E7347" s="297">
        <v>44499</v>
      </c>
    </row>
    <row r="7348" spans="1:5" ht="15.6" x14ac:dyDescent="0.3">
      <c r="A7348" s="294" t="s">
        <v>65640</v>
      </c>
      <c r="B7348" s="295">
        <v>354189</v>
      </c>
      <c r="C7348" s="122"/>
      <c r="D7348" s="296" t="s">
        <v>51145</v>
      </c>
      <c r="E7348" s="297">
        <v>354189</v>
      </c>
    </row>
    <row r="7349" spans="1:5" ht="15.6" x14ac:dyDescent="0.3">
      <c r="A7349" s="294" t="s">
        <v>50894</v>
      </c>
      <c r="B7349" s="295">
        <v>135319</v>
      </c>
      <c r="C7349" s="122"/>
      <c r="D7349" s="296" t="s">
        <v>51146</v>
      </c>
      <c r="E7349" s="297">
        <v>135319</v>
      </c>
    </row>
    <row r="7350" spans="1:5" ht="15.6" x14ac:dyDescent="0.3">
      <c r="A7350" s="294" t="s">
        <v>65641</v>
      </c>
      <c r="B7350" s="295">
        <v>56025</v>
      </c>
      <c r="C7350" s="122"/>
      <c r="D7350" s="296" t="s">
        <v>66229</v>
      </c>
      <c r="E7350" s="297">
        <v>56025</v>
      </c>
    </row>
    <row r="7351" spans="1:5" ht="15.6" x14ac:dyDescent="0.3">
      <c r="A7351" s="294" t="s">
        <v>65642</v>
      </c>
      <c r="B7351" s="295">
        <v>5073</v>
      </c>
      <c r="C7351" s="122"/>
      <c r="D7351" s="296" t="s">
        <v>66230</v>
      </c>
      <c r="E7351" s="297">
        <v>5073</v>
      </c>
    </row>
    <row r="7352" spans="1:5" ht="15.6" x14ac:dyDescent="0.3">
      <c r="A7352" s="294" t="s">
        <v>50895</v>
      </c>
      <c r="B7352" s="295">
        <v>324857</v>
      </c>
      <c r="C7352" s="122"/>
      <c r="D7352" s="296" t="s">
        <v>51147</v>
      </c>
      <c r="E7352" s="297">
        <v>324857</v>
      </c>
    </row>
    <row r="7353" spans="1:5" ht="15.6" x14ac:dyDescent="0.3">
      <c r="A7353" s="294" t="s">
        <v>50896</v>
      </c>
      <c r="B7353" s="295">
        <v>1215316</v>
      </c>
      <c r="C7353" s="122"/>
      <c r="D7353" s="296" t="s">
        <v>51148</v>
      </c>
      <c r="E7353" s="297">
        <v>1215316</v>
      </c>
    </row>
    <row r="7354" spans="1:5" ht="15.6" x14ac:dyDescent="0.3">
      <c r="A7354" s="294" t="s">
        <v>50897</v>
      </c>
      <c r="B7354" s="295">
        <v>8394</v>
      </c>
      <c r="C7354" s="122"/>
      <c r="D7354" s="296" t="s">
        <v>51149</v>
      </c>
      <c r="E7354" s="297">
        <v>8394</v>
      </c>
    </row>
    <row r="7355" spans="1:5" ht="15.6" x14ac:dyDescent="0.3">
      <c r="A7355" s="294" t="s">
        <v>65643</v>
      </c>
      <c r="B7355" s="295">
        <v>98631</v>
      </c>
      <c r="C7355" s="122"/>
      <c r="D7355" s="296" t="s">
        <v>66231</v>
      </c>
      <c r="E7355" s="297">
        <v>98631</v>
      </c>
    </row>
    <row r="7356" spans="1:5" ht="15.6" x14ac:dyDescent="0.3">
      <c r="A7356" s="294" t="s">
        <v>50898</v>
      </c>
      <c r="B7356" s="295">
        <v>136037</v>
      </c>
      <c r="C7356" s="122"/>
      <c r="D7356" s="296" t="s">
        <v>51150</v>
      </c>
      <c r="E7356" s="297">
        <v>136037</v>
      </c>
    </row>
    <row r="7357" spans="1:5" ht="15.6" x14ac:dyDescent="0.3">
      <c r="A7357" s="294" t="s">
        <v>50899</v>
      </c>
      <c r="B7357" s="295">
        <v>480128</v>
      </c>
      <c r="C7357" s="122"/>
      <c r="D7357" s="296" t="s">
        <v>51151</v>
      </c>
      <c r="E7357" s="297">
        <v>480128</v>
      </c>
    </row>
    <row r="7358" spans="1:5" ht="15.6" x14ac:dyDescent="0.3">
      <c r="A7358" s="294" t="s">
        <v>50900</v>
      </c>
      <c r="B7358" s="295">
        <v>75264</v>
      </c>
      <c r="C7358" s="122"/>
      <c r="D7358" s="296" t="s">
        <v>51152</v>
      </c>
      <c r="E7358" s="297">
        <v>75264</v>
      </c>
    </row>
    <row r="7359" spans="1:5" ht="15.6" x14ac:dyDescent="0.3">
      <c r="A7359" s="294" t="s">
        <v>50901</v>
      </c>
      <c r="B7359" s="295">
        <v>52078</v>
      </c>
      <c r="C7359" s="122"/>
      <c r="D7359" s="296" t="s">
        <v>51153</v>
      </c>
      <c r="E7359" s="297">
        <v>52078</v>
      </c>
    </row>
    <row r="7360" spans="1:5" ht="15.6" x14ac:dyDescent="0.3">
      <c r="A7360" s="294" t="s">
        <v>65644</v>
      </c>
      <c r="B7360" s="295">
        <v>153664</v>
      </c>
      <c r="C7360" s="122"/>
      <c r="D7360" s="296" t="s">
        <v>51154</v>
      </c>
      <c r="E7360" s="297">
        <v>153664</v>
      </c>
    </row>
    <row r="7361" spans="1:5" ht="15.6" x14ac:dyDescent="0.3">
      <c r="A7361" s="294" t="s">
        <v>50902</v>
      </c>
      <c r="B7361" s="295">
        <v>231927</v>
      </c>
      <c r="C7361" s="122"/>
      <c r="D7361" s="296" t="s">
        <v>51155</v>
      </c>
      <c r="E7361" s="297">
        <v>231927</v>
      </c>
    </row>
    <row r="7362" spans="1:5" ht="15.6" x14ac:dyDescent="0.3">
      <c r="A7362" s="294" t="s">
        <v>65645</v>
      </c>
      <c r="B7362" s="295">
        <v>799553</v>
      </c>
      <c r="C7362" s="122"/>
      <c r="D7362" s="296" t="s">
        <v>66232</v>
      </c>
      <c r="E7362" s="297">
        <v>799553</v>
      </c>
    </row>
    <row r="7363" spans="1:5" ht="15.6" x14ac:dyDescent="0.3">
      <c r="A7363" s="294" t="s">
        <v>50903</v>
      </c>
      <c r="B7363" s="295">
        <v>9469</v>
      </c>
      <c r="C7363" s="122"/>
      <c r="D7363" s="296" t="s">
        <v>51156</v>
      </c>
      <c r="E7363" s="297">
        <v>9469</v>
      </c>
    </row>
    <row r="7364" spans="1:5" ht="15.6" x14ac:dyDescent="0.3">
      <c r="A7364" s="294" t="s">
        <v>65646</v>
      </c>
      <c r="B7364" s="295">
        <v>3012</v>
      </c>
      <c r="C7364" s="122"/>
      <c r="D7364" s="296" t="s">
        <v>66233</v>
      </c>
      <c r="E7364" s="297">
        <v>3012</v>
      </c>
    </row>
    <row r="7365" spans="1:5" ht="15.6" x14ac:dyDescent="0.3">
      <c r="A7365" s="294" t="s">
        <v>65647</v>
      </c>
      <c r="B7365" s="295">
        <v>5165</v>
      </c>
      <c r="C7365" s="122"/>
      <c r="D7365" s="296" t="s">
        <v>66234</v>
      </c>
      <c r="E7365" s="297">
        <v>5165</v>
      </c>
    </row>
    <row r="7366" spans="1:5" ht="15.6" x14ac:dyDescent="0.3">
      <c r="A7366" s="294" t="s">
        <v>50904</v>
      </c>
      <c r="B7366" s="295">
        <v>11756</v>
      </c>
      <c r="C7366" s="122"/>
      <c r="D7366" s="296" t="s">
        <v>51157</v>
      </c>
      <c r="E7366" s="297">
        <v>11756</v>
      </c>
    </row>
    <row r="7367" spans="1:5" ht="15.6" x14ac:dyDescent="0.3">
      <c r="A7367" s="294" t="s">
        <v>50905</v>
      </c>
      <c r="B7367" s="295">
        <v>132672</v>
      </c>
      <c r="C7367" s="122"/>
      <c r="D7367" s="296" t="s">
        <v>51158</v>
      </c>
      <c r="E7367" s="297">
        <v>132672</v>
      </c>
    </row>
    <row r="7368" spans="1:5" ht="15.6" x14ac:dyDescent="0.3">
      <c r="A7368" s="294" t="s">
        <v>50906</v>
      </c>
      <c r="B7368" s="295">
        <v>24091</v>
      </c>
      <c r="C7368" s="122"/>
      <c r="D7368" s="296" t="s">
        <v>51159</v>
      </c>
      <c r="E7368" s="297">
        <v>24091</v>
      </c>
    </row>
    <row r="7369" spans="1:5" ht="15.6" x14ac:dyDescent="0.3">
      <c r="A7369" s="294" t="s">
        <v>65648</v>
      </c>
      <c r="B7369" s="295">
        <v>1345247</v>
      </c>
      <c r="C7369" s="122"/>
      <c r="D7369" s="296" t="s">
        <v>51160</v>
      </c>
      <c r="E7369" s="297">
        <v>1345247</v>
      </c>
    </row>
    <row r="7370" spans="1:5" ht="15.6" x14ac:dyDescent="0.3">
      <c r="A7370" s="294" t="s">
        <v>65649</v>
      </c>
      <c r="B7370" s="295">
        <v>10814</v>
      </c>
      <c r="C7370" s="122"/>
      <c r="D7370" s="296" t="s">
        <v>51161</v>
      </c>
      <c r="E7370" s="297">
        <v>10814</v>
      </c>
    </row>
    <row r="7371" spans="1:5" ht="15.6" x14ac:dyDescent="0.3">
      <c r="A7371" s="294" t="s">
        <v>65650</v>
      </c>
      <c r="B7371" s="295">
        <v>6645</v>
      </c>
      <c r="C7371" s="122"/>
      <c r="D7371" s="296" t="s">
        <v>66235</v>
      </c>
      <c r="E7371" s="297">
        <v>6645</v>
      </c>
    </row>
    <row r="7372" spans="1:5" ht="15.6" x14ac:dyDescent="0.3">
      <c r="A7372" s="294" t="s">
        <v>50907</v>
      </c>
      <c r="B7372" s="295">
        <v>217351</v>
      </c>
      <c r="C7372" s="122"/>
      <c r="D7372" s="296" t="s">
        <v>51162</v>
      </c>
      <c r="E7372" s="297">
        <v>217351</v>
      </c>
    </row>
    <row r="7373" spans="1:5" ht="15.6" x14ac:dyDescent="0.3">
      <c r="A7373" s="294" t="s">
        <v>50908</v>
      </c>
      <c r="B7373" s="295">
        <v>784392</v>
      </c>
      <c r="C7373" s="122"/>
      <c r="D7373" s="296" t="s">
        <v>51163</v>
      </c>
      <c r="E7373" s="297">
        <v>784392</v>
      </c>
    </row>
    <row r="7374" spans="1:5" ht="15.6" x14ac:dyDescent="0.3">
      <c r="A7374" s="294" t="s">
        <v>65651</v>
      </c>
      <c r="B7374" s="295">
        <v>42165</v>
      </c>
      <c r="C7374" s="122"/>
      <c r="D7374" s="296" t="s">
        <v>51164</v>
      </c>
      <c r="E7374" s="297">
        <v>42165</v>
      </c>
    </row>
    <row r="7375" spans="1:5" ht="15.6" x14ac:dyDescent="0.3">
      <c r="A7375" s="294" t="s">
        <v>65652</v>
      </c>
      <c r="B7375" s="295">
        <v>1396</v>
      </c>
      <c r="C7375" s="122"/>
      <c r="D7375" s="296" t="s">
        <v>66236</v>
      </c>
      <c r="E7375" s="297">
        <v>1396</v>
      </c>
    </row>
    <row r="7376" spans="1:5" ht="15.6" x14ac:dyDescent="0.3">
      <c r="A7376" s="294" t="s">
        <v>65653</v>
      </c>
      <c r="B7376" s="295">
        <v>38623</v>
      </c>
      <c r="C7376" s="122"/>
      <c r="D7376" s="296" t="s">
        <v>51165</v>
      </c>
      <c r="E7376" s="297">
        <v>38623</v>
      </c>
    </row>
    <row r="7377" spans="1:5" ht="15.6" x14ac:dyDescent="0.3">
      <c r="A7377" s="294" t="s">
        <v>50909</v>
      </c>
      <c r="B7377" s="295">
        <v>181067</v>
      </c>
      <c r="C7377" s="122"/>
      <c r="D7377" s="296" t="s">
        <v>51166</v>
      </c>
      <c r="E7377" s="297">
        <v>181067</v>
      </c>
    </row>
    <row r="7378" spans="1:5" ht="15.6" x14ac:dyDescent="0.3">
      <c r="A7378" s="294" t="s">
        <v>50910</v>
      </c>
      <c r="B7378" s="295">
        <v>72081</v>
      </c>
      <c r="C7378" s="122"/>
      <c r="D7378" s="296" t="s">
        <v>51167</v>
      </c>
      <c r="E7378" s="297">
        <v>72081</v>
      </c>
    </row>
    <row r="7379" spans="1:5" ht="15.6" x14ac:dyDescent="0.3">
      <c r="A7379" s="294" t="s">
        <v>50911</v>
      </c>
      <c r="B7379" s="295">
        <v>1809176</v>
      </c>
      <c r="C7379" s="122"/>
      <c r="D7379" s="296" t="s">
        <v>51168</v>
      </c>
      <c r="E7379" s="297">
        <v>1809176</v>
      </c>
    </row>
    <row r="7380" spans="1:5" ht="15.6" x14ac:dyDescent="0.3">
      <c r="A7380" s="294" t="s">
        <v>50912</v>
      </c>
      <c r="B7380" s="295">
        <v>8035</v>
      </c>
      <c r="C7380" s="122"/>
      <c r="D7380" s="296" t="s">
        <v>51169</v>
      </c>
      <c r="E7380" s="297">
        <v>8035</v>
      </c>
    </row>
    <row r="7381" spans="1:5" ht="15.6" x14ac:dyDescent="0.3">
      <c r="A7381" s="294" t="s">
        <v>65654</v>
      </c>
      <c r="B7381" s="295">
        <v>31940</v>
      </c>
      <c r="C7381" s="122"/>
      <c r="D7381" s="296" t="s">
        <v>66237</v>
      </c>
      <c r="E7381" s="297">
        <v>31940</v>
      </c>
    </row>
    <row r="7382" spans="1:5" ht="15.6" x14ac:dyDescent="0.3">
      <c r="A7382" s="294" t="s">
        <v>50913</v>
      </c>
      <c r="B7382" s="295">
        <v>17273</v>
      </c>
      <c r="C7382" s="122"/>
      <c r="D7382" s="296" t="s">
        <v>51170</v>
      </c>
      <c r="E7382" s="297">
        <v>17273</v>
      </c>
    </row>
    <row r="7383" spans="1:5" ht="15.6" x14ac:dyDescent="0.3">
      <c r="A7383" s="294" t="s">
        <v>65655</v>
      </c>
      <c r="B7383" s="295">
        <v>18978</v>
      </c>
      <c r="C7383" s="122"/>
      <c r="D7383" s="296" t="s">
        <v>66238</v>
      </c>
      <c r="E7383" s="297">
        <v>18978</v>
      </c>
    </row>
    <row r="7384" spans="1:5" ht="15.6" x14ac:dyDescent="0.3">
      <c r="A7384" s="294" t="s">
        <v>50914</v>
      </c>
      <c r="B7384" s="295">
        <v>48803</v>
      </c>
      <c r="C7384" s="122"/>
      <c r="D7384" s="296" t="s">
        <v>51171</v>
      </c>
      <c r="E7384" s="297">
        <v>48803</v>
      </c>
    </row>
    <row r="7385" spans="1:5" ht="15.6" x14ac:dyDescent="0.3">
      <c r="A7385" s="294" t="s">
        <v>50915</v>
      </c>
      <c r="B7385" s="295">
        <v>72888</v>
      </c>
      <c r="C7385" s="122"/>
      <c r="D7385" s="296" t="s">
        <v>51172</v>
      </c>
      <c r="E7385" s="297">
        <v>72888</v>
      </c>
    </row>
    <row r="7386" spans="1:5" ht="15.6" x14ac:dyDescent="0.3">
      <c r="A7386" s="294" t="s">
        <v>50916</v>
      </c>
      <c r="B7386" s="295">
        <v>19695</v>
      </c>
      <c r="C7386" s="122"/>
      <c r="D7386" s="296" t="s">
        <v>51173</v>
      </c>
      <c r="E7386" s="297">
        <v>19695</v>
      </c>
    </row>
    <row r="7387" spans="1:5" ht="15.6" x14ac:dyDescent="0.3">
      <c r="A7387" s="294" t="s">
        <v>65656</v>
      </c>
      <c r="B7387" s="295">
        <v>508699</v>
      </c>
      <c r="C7387" s="122"/>
      <c r="D7387" s="296" t="s">
        <v>51174</v>
      </c>
      <c r="E7387" s="297">
        <v>508699</v>
      </c>
    </row>
    <row r="7388" spans="1:5" ht="15.6" x14ac:dyDescent="0.3">
      <c r="A7388" s="294" t="s">
        <v>65657</v>
      </c>
      <c r="B7388" s="295">
        <v>173261</v>
      </c>
      <c r="C7388" s="122"/>
      <c r="D7388" s="296" t="s">
        <v>66239</v>
      </c>
      <c r="E7388" s="297">
        <v>173261</v>
      </c>
    </row>
    <row r="7389" spans="1:5" ht="15.6" x14ac:dyDescent="0.3">
      <c r="A7389" s="294" t="s">
        <v>65658</v>
      </c>
      <c r="B7389" s="295">
        <v>339613</v>
      </c>
      <c r="C7389" s="122"/>
      <c r="D7389" s="296" t="s">
        <v>51175</v>
      </c>
      <c r="E7389" s="297">
        <v>339613</v>
      </c>
    </row>
    <row r="7390" spans="1:5" ht="15.6" x14ac:dyDescent="0.3">
      <c r="A7390" s="294" t="s">
        <v>65659</v>
      </c>
      <c r="B7390" s="295">
        <v>2966</v>
      </c>
      <c r="C7390" s="122"/>
      <c r="D7390" s="296" t="s">
        <v>66240</v>
      </c>
      <c r="E7390" s="297">
        <v>2966</v>
      </c>
    </row>
    <row r="7391" spans="1:5" ht="15.6" x14ac:dyDescent="0.3">
      <c r="A7391" s="294" t="s">
        <v>65660</v>
      </c>
      <c r="B7391" s="295">
        <v>5703</v>
      </c>
      <c r="C7391" s="122"/>
      <c r="D7391" s="296" t="s">
        <v>66241</v>
      </c>
      <c r="E7391" s="297">
        <v>5703</v>
      </c>
    </row>
    <row r="7392" spans="1:5" ht="15.6" x14ac:dyDescent="0.3">
      <c r="A7392" s="294" t="s">
        <v>65661</v>
      </c>
      <c r="B7392" s="295">
        <v>67148</v>
      </c>
      <c r="C7392" s="122"/>
      <c r="D7392" s="296" t="s">
        <v>66242</v>
      </c>
      <c r="E7392" s="297">
        <v>67148</v>
      </c>
    </row>
    <row r="7393" spans="1:5" ht="15.6" x14ac:dyDescent="0.3">
      <c r="A7393" s="294" t="s">
        <v>50917</v>
      </c>
      <c r="B7393" s="295">
        <v>206721</v>
      </c>
      <c r="C7393" s="122"/>
      <c r="D7393" s="296" t="s">
        <v>51176</v>
      </c>
      <c r="E7393" s="297">
        <v>206721</v>
      </c>
    </row>
    <row r="7394" spans="1:5" ht="15.6" x14ac:dyDescent="0.3">
      <c r="A7394" s="294" t="s">
        <v>50918</v>
      </c>
      <c r="B7394" s="295">
        <v>13596</v>
      </c>
      <c r="C7394" s="122"/>
      <c r="D7394" s="296" t="s">
        <v>51177</v>
      </c>
      <c r="E7394" s="297">
        <v>13596</v>
      </c>
    </row>
    <row r="7395" spans="1:5" ht="15.6" x14ac:dyDescent="0.3">
      <c r="A7395" s="294" t="s">
        <v>50919</v>
      </c>
      <c r="B7395" s="295">
        <v>534532</v>
      </c>
      <c r="C7395" s="122"/>
      <c r="D7395" s="296" t="s">
        <v>51178</v>
      </c>
      <c r="E7395" s="297">
        <v>534532</v>
      </c>
    </row>
    <row r="7396" spans="1:5" ht="15.6" x14ac:dyDescent="0.3">
      <c r="A7396" s="294" t="s">
        <v>50920</v>
      </c>
      <c r="B7396" s="295">
        <v>155412</v>
      </c>
      <c r="C7396" s="122"/>
      <c r="D7396" s="296" t="s">
        <v>51179</v>
      </c>
      <c r="E7396" s="297">
        <v>155412</v>
      </c>
    </row>
    <row r="7397" spans="1:5" ht="15.6" x14ac:dyDescent="0.3">
      <c r="A7397" s="294" t="s">
        <v>65662</v>
      </c>
      <c r="B7397" s="295">
        <v>7720</v>
      </c>
      <c r="C7397" s="122"/>
      <c r="D7397" s="296" t="s">
        <v>66243</v>
      </c>
      <c r="E7397" s="297">
        <v>7720</v>
      </c>
    </row>
    <row r="7398" spans="1:5" ht="15.6" x14ac:dyDescent="0.3">
      <c r="A7398" s="294" t="s">
        <v>65663</v>
      </c>
      <c r="B7398" s="295">
        <v>52257</v>
      </c>
      <c r="C7398" s="122"/>
      <c r="D7398" s="296" t="s">
        <v>63587</v>
      </c>
      <c r="E7398" s="297">
        <v>52257</v>
      </c>
    </row>
    <row r="7399" spans="1:5" ht="15.6" x14ac:dyDescent="0.3">
      <c r="A7399" s="294" t="s">
        <v>65664</v>
      </c>
      <c r="B7399" s="295">
        <v>33106</v>
      </c>
      <c r="C7399" s="122"/>
      <c r="D7399" s="296" t="s">
        <v>66244</v>
      </c>
      <c r="E7399" s="297">
        <v>33106</v>
      </c>
    </row>
    <row r="7400" spans="1:5" ht="15.6" x14ac:dyDescent="0.3">
      <c r="A7400" s="294" t="s">
        <v>65665</v>
      </c>
      <c r="B7400" s="295">
        <v>7272</v>
      </c>
      <c r="C7400" s="122"/>
      <c r="D7400" s="296" t="s">
        <v>66245</v>
      </c>
      <c r="E7400" s="297">
        <v>7272</v>
      </c>
    </row>
    <row r="7401" spans="1:5" ht="15.6" x14ac:dyDescent="0.3">
      <c r="A7401" s="294" t="s">
        <v>50921</v>
      </c>
      <c r="B7401" s="295">
        <v>90155</v>
      </c>
      <c r="C7401" s="122"/>
      <c r="D7401" s="296" t="s">
        <v>51180</v>
      </c>
      <c r="E7401" s="297">
        <v>90155</v>
      </c>
    </row>
    <row r="7402" spans="1:5" ht="15.6" x14ac:dyDescent="0.3">
      <c r="A7402" s="294" t="s">
        <v>50922</v>
      </c>
      <c r="B7402" s="295">
        <v>5388</v>
      </c>
      <c r="C7402" s="122"/>
      <c r="D7402" s="296" t="s">
        <v>51181</v>
      </c>
      <c r="E7402" s="297">
        <v>5388</v>
      </c>
    </row>
    <row r="7403" spans="1:5" ht="15.6" x14ac:dyDescent="0.3">
      <c r="A7403" s="294" t="s">
        <v>65666</v>
      </c>
      <c r="B7403" s="295">
        <v>938408</v>
      </c>
      <c r="C7403" s="122"/>
      <c r="D7403" s="296" t="s">
        <v>51182</v>
      </c>
      <c r="E7403" s="297">
        <v>938408</v>
      </c>
    </row>
    <row r="7404" spans="1:5" ht="15.6" x14ac:dyDescent="0.3">
      <c r="A7404" s="294" t="s">
        <v>50923</v>
      </c>
      <c r="B7404" s="295">
        <v>24406</v>
      </c>
      <c r="C7404" s="122"/>
      <c r="D7404" s="296" t="s">
        <v>51183</v>
      </c>
      <c r="E7404" s="297">
        <v>24406</v>
      </c>
    </row>
    <row r="7405" spans="1:5" ht="15.6" x14ac:dyDescent="0.3">
      <c r="A7405" s="294" t="s">
        <v>50924</v>
      </c>
      <c r="B7405" s="295">
        <v>243094</v>
      </c>
      <c r="C7405" s="122"/>
      <c r="D7405" s="296" t="s">
        <v>51184</v>
      </c>
      <c r="E7405" s="297">
        <v>243094</v>
      </c>
    </row>
    <row r="7406" spans="1:5" ht="15.6" x14ac:dyDescent="0.3">
      <c r="A7406" s="294" t="s">
        <v>65667</v>
      </c>
      <c r="B7406" s="295">
        <v>21177</v>
      </c>
      <c r="C7406" s="122"/>
      <c r="D7406" s="296" t="s">
        <v>66246</v>
      </c>
      <c r="E7406" s="297">
        <v>21177</v>
      </c>
    </row>
    <row r="7407" spans="1:5" ht="15.6" x14ac:dyDescent="0.3">
      <c r="A7407" s="294" t="s">
        <v>50925</v>
      </c>
      <c r="B7407" s="295">
        <v>204345</v>
      </c>
      <c r="C7407" s="122"/>
      <c r="D7407" s="296" t="s">
        <v>51185</v>
      </c>
      <c r="E7407" s="297">
        <v>204345</v>
      </c>
    </row>
    <row r="7408" spans="1:5" ht="15.6" x14ac:dyDescent="0.3">
      <c r="A7408" s="294" t="s">
        <v>50926</v>
      </c>
      <c r="B7408" s="295">
        <v>2653</v>
      </c>
      <c r="C7408" s="122"/>
      <c r="D7408" s="296" t="s">
        <v>51186</v>
      </c>
      <c r="E7408" s="297">
        <v>2653</v>
      </c>
    </row>
    <row r="7409" spans="1:5" ht="15.6" x14ac:dyDescent="0.3">
      <c r="A7409" s="294" t="s">
        <v>50927</v>
      </c>
      <c r="B7409" s="295">
        <v>287810</v>
      </c>
      <c r="C7409" s="122"/>
      <c r="D7409" s="296" t="s">
        <v>51187</v>
      </c>
      <c r="E7409" s="297">
        <v>287810</v>
      </c>
    </row>
    <row r="7410" spans="1:5" ht="15.6" x14ac:dyDescent="0.3">
      <c r="A7410" s="294" t="s">
        <v>65668</v>
      </c>
      <c r="B7410" s="295">
        <v>59478</v>
      </c>
      <c r="C7410" s="122"/>
      <c r="D7410" s="296" t="s">
        <v>51188</v>
      </c>
      <c r="E7410" s="297">
        <v>59478</v>
      </c>
    </row>
    <row r="7411" spans="1:5" ht="15.6" x14ac:dyDescent="0.3">
      <c r="A7411" s="294" t="s">
        <v>65669</v>
      </c>
      <c r="B7411" s="295">
        <v>3595</v>
      </c>
      <c r="C7411" s="122"/>
      <c r="D7411" s="296" t="s">
        <v>66247</v>
      </c>
      <c r="E7411" s="297">
        <v>3595</v>
      </c>
    </row>
    <row r="7412" spans="1:5" ht="15.6" x14ac:dyDescent="0.3">
      <c r="A7412" s="294" t="s">
        <v>50928</v>
      </c>
      <c r="B7412" s="295">
        <v>111638</v>
      </c>
      <c r="C7412" s="122"/>
      <c r="D7412" s="296" t="s">
        <v>51189</v>
      </c>
      <c r="E7412" s="297">
        <v>111638</v>
      </c>
    </row>
    <row r="7413" spans="1:5" ht="15.6" x14ac:dyDescent="0.3">
      <c r="A7413" s="294" t="s">
        <v>65670</v>
      </c>
      <c r="B7413" s="295">
        <v>54635</v>
      </c>
      <c r="C7413" s="122"/>
      <c r="D7413" s="296" t="s">
        <v>51190</v>
      </c>
      <c r="E7413" s="297">
        <v>54635</v>
      </c>
    </row>
    <row r="7414" spans="1:5" ht="15.6" x14ac:dyDescent="0.3">
      <c r="A7414" s="294" t="s">
        <v>50929</v>
      </c>
      <c r="B7414" s="295">
        <v>65666</v>
      </c>
      <c r="C7414" s="122"/>
      <c r="D7414" s="296" t="s">
        <v>51191</v>
      </c>
      <c r="E7414" s="297">
        <v>65666</v>
      </c>
    </row>
    <row r="7415" spans="1:5" ht="15.6" x14ac:dyDescent="0.3">
      <c r="A7415" s="294" t="s">
        <v>65671</v>
      </c>
      <c r="B7415" s="295">
        <v>146218</v>
      </c>
      <c r="C7415" s="122"/>
      <c r="D7415" s="296" t="s">
        <v>51192</v>
      </c>
      <c r="E7415" s="297">
        <v>146218</v>
      </c>
    </row>
    <row r="7416" spans="1:5" ht="15.6" x14ac:dyDescent="0.3">
      <c r="A7416" s="294" t="s">
        <v>65672</v>
      </c>
      <c r="B7416" s="295">
        <v>3583724</v>
      </c>
      <c r="C7416" s="122"/>
      <c r="D7416" s="296" t="s">
        <v>66248</v>
      </c>
      <c r="E7416" s="297">
        <v>3583724</v>
      </c>
    </row>
    <row r="7417" spans="1:5" ht="15.6" x14ac:dyDescent="0.3">
      <c r="A7417" s="294" t="s">
        <v>50930</v>
      </c>
      <c r="B7417" s="295">
        <v>38847</v>
      </c>
      <c r="C7417" s="122"/>
      <c r="D7417" s="296" t="s">
        <v>51193</v>
      </c>
      <c r="E7417" s="297">
        <v>38847</v>
      </c>
    </row>
    <row r="7418" spans="1:5" ht="15.6" x14ac:dyDescent="0.3">
      <c r="A7418" s="294" t="s">
        <v>50931</v>
      </c>
      <c r="B7418" s="295">
        <v>34496</v>
      </c>
      <c r="C7418" s="122"/>
      <c r="D7418" s="296" t="s">
        <v>51194</v>
      </c>
      <c r="E7418" s="297">
        <v>34496</v>
      </c>
    </row>
    <row r="7419" spans="1:5" ht="15.6" x14ac:dyDescent="0.3">
      <c r="A7419" s="294" t="s">
        <v>50932</v>
      </c>
      <c r="B7419" s="295">
        <v>7766</v>
      </c>
      <c r="C7419" s="122"/>
      <c r="D7419" s="296" t="s">
        <v>51195</v>
      </c>
      <c r="E7419" s="297">
        <v>7766</v>
      </c>
    </row>
    <row r="7420" spans="1:5" ht="15.6" x14ac:dyDescent="0.3">
      <c r="A7420" s="294" t="s">
        <v>50933</v>
      </c>
      <c r="B7420" s="295">
        <v>47682</v>
      </c>
      <c r="C7420" s="122"/>
      <c r="D7420" s="296" t="s">
        <v>51196</v>
      </c>
      <c r="E7420" s="297">
        <v>47682</v>
      </c>
    </row>
    <row r="7421" spans="1:5" ht="15.6" x14ac:dyDescent="0.3">
      <c r="A7421" s="294" t="s">
        <v>65673</v>
      </c>
      <c r="B7421" s="295">
        <v>2382</v>
      </c>
      <c r="C7421" s="122"/>
      <c r="D7421" s="296" t="s">
        <v>51197</v>
      </c>
      <c r="E7421" s="297">
        <v>2382</v>
      </c>
    </row>
    <row r="7422" spans="1:5" ht="15.6" x14ac:dyDescent="0.3">
      <c r="A7422" s="294" t="s">
        <v>65674</v>
      </c>
      <c r="B7422" s="295">
        <v>18530</v>
      </c>
      <c r="C7422" s="122"/>
      <c r="D7422" s="296" t="s">
        <v>66249</v>
      </c>
      <c r="E7422" s="297">
        <v>18530</v>
      </c>
    </row>
    <row r="7423" spans="1:5" ht="15.6" x14ac:dyDescent="0.3">
      <c r="A7423" s="294" t="s">
        <v>65675</v>
      </c>
      <c r="B7423" s="295">
        <v>11041</v>
      </c>
      <c r="C7423" s="122"/>
      <c r="D7423" s="296" t="s">
        <v>66250</v>
      </c>
      <c r="E7423" s="297">
        <v>11041</v>
      </c>
    </row>
    <row r="7424" spans="1:5" ht="15.6" x14ac:dyDescent="0.3">
      <c r="A7424" s="294" t="s">
        <v>50934</v>
      </c>
      <c r="B7424" s="295">
        <v>12519</v>
      </c>
      <c r="C7424" s="122"/>
      <c r="D7424" s="296" t="s">
        <v>51198</v>
      </c>
      <c r="E7424" s="297">
        <v>12519</v>
      </c>
    </row>
    <row r="7425" spans="1:5" ht="15.6" x14ac:dyDescent="0.3">
      <c r="A7425" s="294" t="s">
        <v>65676</v>
      </c>
      <c r="B7425" s="295">
        <v>3504</v>
      </c>
      <c r="C7425" s="122"/>
      <c r="D7425" s="296" t="s">
        <v>66251</v>
      </c>
      <c r="E7425" s="297">
        <v>3504</v>
      </c>
    </row>
    <row r="7426" spans="1:5" ht="15.6" x14ac:dyDescent="0.3">
      <c r="A7426" s="294" t="s">
        <v>50935</v>
      </c>
      <c r="B7426" s="295">
        <v>769</v>
      </c>
      <c r="C7426" s="122"/>
      <c r="D7426" s="296" t="s">
        <v>51199</v>
      </c>
      <c r="E7426" s="297">
        <v>769</v>
      </c>
    </row>
    <row r="7427" spans="1:5" ht="15.6" x14ac:dyDescent="0.3">
      <c r="A7427" s="294" t="s">
        <v>65677</v>
      </c>
      <c r="B7427" s="295">
        <v>6465</v>
      </c>
      <c r="C7427" s="122"/>
      <c r="D7427" s="296" t="s">
        <v>66252</v>
      </c>
      <c r="E7427" s="297">
        <v>6465</v>
      </c>
    </row>
    <row r="7428" spans="1:5" ht="15.6" x14ac:dyDescent="0.3">
      <c r="A7428" s="294" t="s">
        <v>50936</v>
      </c>
      <c r="B7428" s="295">
        <v>90290</v>
      </c>
      <c r="C7428" s="122"/>
      <c r="D7428" s="296" t="s">
        <v>51200</v>
      </c>
      <c r="E7428" s="297">
        <v>90290</v>
      </c>
    </row>
    <row r="7429" spans="1:5" ht="15.6" x14ac:dyDescent="0.3">
      <c r="A7429" s="294" t="s">
        <v>65678</v>
      </c>
      <c r="B7429" s="295">
        <v>12654</v>
      </c>
      <c r="C7429" s="122"/>
      <c r="D7429" s="296" t="s">
        <v>66253</v>
      </c>
      <c r="E7429" s="297">
        <v>12654</v>
      </c>
    </row>
    <row r="7430" spans="1:5" ht="15.6" x14ac:dyDescent="0.3">
      <c r="A7430" s="294" t="s">
        <v>65679</v>
      </c>
      <c r="B7430" s="295">
        <v>332751</v>
      </c>
      <c r="C7430" s="122"/>
      <c r="D7430" s="296" t="s">
        <v>66254</v>
      </c>
      <c r="E7430" s="297">
        <v>332751</v>
      </c>
    </row>
    <row r="7431" spans="1:5" ht="15.6" x14ac:dyDescent="0.3">
      <c r="A7431" s="294" t="s">
        <v>65680</v>
      </c>
      <c r="B7431" s="295">
        <v>361903</v>
      </c>
      <c r="C7431" s="122"/>
      <c r="D7431" s="296" t="s">
        <v>66255</v>
      </c>
      <c r="E7431" s="297">
        <v>361903</v>
      </c>
    </row>
    <row r="7432" spans="1:5" ht="15.6" x14ac:dyDescent="0.3">
      <c r="A7432" s="294" t="s">
        <v>65681</v>
      </c>
      <c r="B7432" s="295">
        <v>23418</v>
      </c>
      <c r="C7432" s="122"/>
      <c r="D7432" s="296" t="s">
        <v>66256</v>
      </c>
      <c r="E7432" s="297">
        <v>23418</v>
      </c>
    </row>
    <row r="7433" spans="1:5" ht="15.6" x14ac:dyDescent="0.3">
      <c r="A7433" s="294" t="s">
        <v>50937</v>
      </c>
      <c r="B7433" s="295">
        <v>675363</v>
      </c>
      <c r="C7433" s="122"/>
      <c r="D7433" s="296" t="s">
        <v>51201</v>
      </c>
      <c r="E7433" s="297">
        <v>675363</v>
      </c>
    </row>
    <row r="7434" spans="1:5" ht="15.6" x14ac:dyDescent="0.3">
      <c r="A7434" s="294" t="s">
        <v>65682</v>
      </c>
      <c r="B7434" s="295">
        <v>16555</v>
      </c>
      <c r="C7434" s="122"/>
      <c r="D7434" s="296" t="s">
        <v>51202</v>
      </c>
      <c r="E7434" s="297">
        <v>16555</v>
      </c>
    </row>
    <row r="7435" spans="1:5" ht="15.6" x14ac:dyDescent="0.3">
      <c r="A7435" s="294" t="s">
        <v>65683</v>
      </c>
      <c r="B7435" s="295">
        <v>30639</v>
      </c>
      <c r="C7435" s="122"/>
      <c r="D7435" s="296" t="s">
        <v>51203</v>
      </c>
      <c r="E7435" s="297">
        <v>30639</v>
      </c>
    </row>
    <row r="7436" spans="1:5" ht="15.6" x14ac:dyDescent="0.3">
      <c r="A7436" s="294" t="s">
        <v>50938</v>
      </c>
      <c r="B7436" s="295">
        <v>642217</v>
      </c>
      <c r="C7436" s="122"/>
      <c r="D7436" s="296" t="s">
        <v>51204</v>
      </c>
      <c r="E7436" s="297">
        <v>642217</v>
      </c>
    </row>
    <row r="7437" spans="1:5" ht="15.6" x14ac:dyDescent="0.3">
      <c r="A7437" s="294" t="s">
        <v>65684</v>
      </c>
      <c r="B7437" s="295">
        <v>1666</v>
      </c>
      <c r="C7437" s="122"/>
      <c r="D7437" s="296" t="s">
        <v>66257</v>
      </c>
      <c r="E7437" s="297">
        <v>1666</v>
      </c>
    </row>
    <row r="7438" spans="1:5" ht="15.6" x14ac:dyDescent="0.3">
      <c r="A7438" s="294" t="s">
        <v>50939</v>
      </c>
      <c r="B7438" s="295">
        <v>185553</v>
      </c>
      <c r="C7438" s="122"/>
      <c r="D7438" s="296" t="s">
        <v>51205</v>
      </c>
      <c r="E7438" s="297">
        <v>185553</v>
      </c>
    </row>
    <row r="7439" spans="1:5" ht="15.6" x14ac:dyDescent="0.3">
      <c r="A7439" s="294" t="s">
        <v>50940</v>
      </c>
      <c r="B7439" s="295">
        <v>323242</v>
      </c>
      <c r="C7439" s="122"/>
      <c r="D7439" s="296" t="s">
        <v>51206</v>
      </c>
      <c r="E7439" s="297">
        <v>323242</v>
      </c>
    </row>
    <row r="7440" spans="1:5" ht="15.6" x14ac:dyDescent="0.3">
      <c r="A7440" s="294" t="s">
        <v>50941</v>
      </c>
      <c r="B7440" s="295">
        <v>5209</v>
      </c>
      <c r="C7440" s="122"/>
      <c r="D7440" s="296" t="s">
        <v>51207</v>
      </c>
      <c r="E7440" s="297">
        <v>5209</v>
      </c>
    </row>
    <row r="7441" spans="1:5" ht="15.6" x14ac:dyDescent="0.3">
      <c r="A7441" s="294" t="s">
        <v>65685</v>
      </c>
      <c r="B7441" s="295">
        <v>34004</v>
      </c>
      <c r="C7441" s="122"/>
      <c r="D7441" s="296" t="s">
        <v>51208</v>
      </c>
      <c r="E7441" s="297">
        <v>34004</v>
      </c>
    </row>
    <row r="7442" spans="1:5" ht="15.6" x14ac:dyDescent="0.3">
      <c r="A7442" s="294" t="s">
        <v>65686</v>
      </c>
      <c r="B7442" s="295">
        <v>11712</v>
      </c>
      <c r="C7442" s="122"/>
      <c r="D7442" s="296" t="s">
        <v>51209</v>
      </c>
      <c r="E7442" s="297">
        <v>11712</v>
      </c>
    </row>
    <row r="7443" spans="1:5" ht="15.6" x14ac:dyDescent="0.3">
      <c r="A7443" s="294" t="s">
        <v>50942</v>
      </c>
      <c r="B7443" s="295">
        <v>124376</v>
      </c>
      <c r="C7443" s="122"/>
      <c r="D7443" s="296" t="s">
        <v>51210</v>
      </c>
      <c r="E7443" s="297">
        <v>124376</v>
      </c>
    </row>
    <row r="7444" spans="1:5" ht="15.6" x14ac:dyDescent="0.3">
      <c r="A7444" s="294" t="s">
        <v>65687</v>
      </c>
      <c r="B7444" s="295">
        <v>28442</v>
      </c>
      <c r="C7444" s="122"/>
      <c r="D7444" s="296" t="s">
        <v>66258</v>
      </c>
      <c r="E7444" s="297">
        <v>28442</v>
      </c>
    </row>
    <row r="7445" spans="1:5" ht="15.6" x14ac:dyDescent="0.3">
      <c r="A7445" s="294" t="s">
        <v>50943</v>
      </c>
      <c r="B7445" s="295">
        <v>248746</v>
      </c>
      <c r="C7445" s="122"/>
      <c r="D7445" s="296" t="s">
        <v>51211</v>
      </c>
      <c r="E7445" s="297">
        <v>248746</v>
      </c>
    </row>
    <row r="7446" spans="1:5" ht="15.6" x14ac:dyDescent="0.3">
      <c r="A7446" s="294" t="s">
        <v>65688</v>
      </c>
      <c r="B7446" s="295">
        <v>39430</v>
      </c>
      <c r="C7446" s="122"/>
      <c r="D7446" s="296" t="s">
        <v>66259</v>
      </c>
      <c r="E7446" s="297">
        <v>39430</v>
      </c>
    </row>
    <row r="7447" spans="1:5" ht="15.6" x14ac:dyDescent="0.3">
      <c r="A7447" s="294" t="s">
        <v>65689</v>
      </c>
      <c r="B7447" s="295">
        <v>99843</v>
      </c>
      <c r="C7447" s="122"/>
      <c r="D7447" s="296" t="s">
        <v>51212</v>
      </c>
      <c r="E7447" s="297">
        <v>99843</v>
      </c>
    </row>
    <row r="7448" spans="1:5" ht="15.6" x14ac:dyDescent="0.3">
      <c r="A7448" s="294" t="s">
        <v>65690</v>
      </c>
      <c r="B7448" s="295">
        <v>588488</v>
      </c>
      <c r="C7448" s="122"/>
      <c r="D7448" s="296" t="s">
        <v>66260</v>
      </c>
      <c r="E7448" s="297">
        <v>588488</v>
      </c>
    </row>
    <row r="7449" spans="1:5" ht="15.6" x14ac:dyDescent="0.3">
      <c r="A7449" s="294" t="s">
        <v>65691</v>
      </c>
      <c r="B7449" s="295">
        <v>385987</v>
      </c>
      <c r="C7449" s="122"/>
      <c r="D7449" s="296" t="s">
        <v>51213</v>
      </c>
      <c r="E7449" s="297">
        <v>385987</v>
      </c>
    </row>
    <row r="7450" spans="1:5" ht="15.6" x14ac:dyDescent="0.3">
      <c r="A7450" s="294" t="s">
        <v>65692</v>
      </c>
      <c r="B7450" s="295">
        <v>105897</v>
      </c>
      <c r="C7450" s="122"/>
      <c r="D7450" s="296" t="s">
        <v>51214</v>
      </c>
      <c r="E7450" s="297">
        <v>105897</v>
      </c>
    </row>
    <row r="7451" spans="1:5" ht="15.6" x14ac:dyDescent="0.3">
      <c r="A7451" s="294" t="s">
        <v>50944</v>
      </c>
      <c r="B7451" s="295">
        <v>51765</v>
      </c>
      <c r="C7451" s="122"/>
      <c r="D7451" s="296" t="s">
        <v>51215</v>
      </c>
      <c r="E7451" s="297">
        <v>51765</v>
      </c>
    </row>
    <row r="7452" spans="1:5" ht="15.6" x14ac:dyDescent="0.3">
      <c r="A7452" s="294" t="s">
        <v>65693</v>
      </c>
      <c r="B7452" s="295">
        <v>175640</v>
      </c>
      <c r="C7452" s="122"/>
      <c r="D7452" s="296" t="s">
        <v>51216</v>
      </c>
      <c r="E7452" s="297">
        <v>175640</v>
      </c>
    </row>
    <row r="7453" spans="1:5" ht="15.6" x14ac:dyDescent="0.3">
      <c r="A7453" s="294" t="s">
        <v>65694</v>
      </c>
      <c r="B7453" s="295">
        <v>511254</v>
      </c>
      <c r="C7453" s="122"/>
      <c r="D7453" s="296" t="s">
        <v>51217</v>
      </c>
      <c r="E7453" s="297">
        <v>511254</v>
      </c>
    </row>
    <row r="7454" spans="1:5" ht="15.6" x14ac:dyDescent="0.3">
      <c r="A7454" s="294" t="s">
        <v>50945</v>
      </c>
      <c r="B7454" s="295">
        <v>274983</v>
      </c>
      <c r="C7454" s="122"/>
      <c r="D7454" s="296" t="s">
        <v>51218</v>
      </c>
      <c r="E7454" s="297">
        <v>274983</v>
      </c>
    </row>
    <row r="7455" spans="1:5" ht="15.6" x14ac:dyDescent="0.3">
      <c r="A7455" s="294" t="s">
        <v>50946</v>
      </c>
      <c r="B7455" s="295">
        <v>471876</v>
      </c>
      <c r="C7455" s="122"/>
      <c r="D7455" s="296" t="s">
        <v>51219</v>
      </c>
      <c r="E7455" s="297">
        <v>471876</v>
      </c>
    </row>
    <row r="7456" spans="1:5" ht="15.6" x14ac:dyDescent="0.3">
      <c r="A7456" s="294" t="s">
        <v>65695</v>
      </c>
      <c r="B7456" s="295">
        <v>187391</v>
      </c>
      <c r="C7456" s="122"/>
      <c r="D7456" s="296" t="s">
        <v>66261</v>
      </c>
      <c r="E7456" s="297">
        <v>187391</v>
      </c>
    </row>
    <row r="7457" spans="1:5" ht="15.6" x14ac:dyDescent="0.3">
      <c r="A7457" s="294" t="s">
        <v>65696</v>
      </c>
      <c r="B7457" s="295">
        <v>13102</v>
      </c>
      <c r="C7457" s="122"/>
      <c r="D7457" s="296" t="s">
        <v>66262</v>
      </c>
      <c r="E7457" s="297">
        <v>13102</v>
      </c>
    </row>
    <row r="7458" spans="1:5" ht="15.6" x14ac:dyDescent="0.3">
      <c r="A7458" s="294" t="s">
        <v>50947</v>
      </c>
      <c r="B7458" s="295">
        <v>192235</v>
      </c>
      <c r="C7458" s="122"/>
      <c r="D7458" s="296" t="s">
        <v>51220</v>
      </c>
      <c r="E7458" s="297">
        <v>192235</v>
      </c>
    </row>
    <row r="7459" spans="1:5" ht="15.6" x14ac:dyDescent="0.3">
      <c r="A7459" s="294" t="s">
        <v>50948</v>
      </c>
      <c r="B7459" s="295">
        <v>68402</v>
      </c>
      <c r="C7459" s="122"/>
      <c r="D7459" s="296" t="s">
        <v>51221</v>
      </c>
      <c r="E7459" s="297">
        <v>68402</v>
      </c>
    </row>
    <row r="7460" spans="1:5" ht="15.6" x14ac:dyDescent="0.3">
      <c r="A7460" s="294" t="s">
        <v>50949</v>
      </c>
      <c r="B7460" s="295">
        <v>133929</v>
      </c>
      <c r="C7460" s="122"/>
      <c r="D7460" s="296" t="s">
        <v>51222</v>
      </c>
      <c r="E7460" s="297">
        <v>133929</v>
      </c>
    </row>
    <row r="7461" spans="1:5" ht="15.6" x14ac:dyDescent="0.3">
      <c r="A7461" s="294" t="s">
        <v>65697</v>
      </c>
      <c r="B7461" s="295">
        <v>198603</v>
      </c>
      <c r="C7461" s="122"/>
      <c r="D7461" s="296" t="s">
        <v>51223</v>
      </c>
      <c r="E7461" s="297">
        <v>198603</v>
      </c>
    </row>
    <row r="7462" spans="1:5" ht="15.6" x14ac:dyDescent="0.3">
      <c r="A7462" s="294" t="s">
        <v>50950</v>
      </c>
      <c r="B7462" s="295">
        <v>33779</v>
      </c>
      <c r="C7462" s="122"/>
      <c r="D7462" s="296" t="s">
        <v>51224</v>
      </c>
      <c r="E7462" s="297">
        <v>33779</v>
      </c>
    </row>
    <row r="7463" spans="1:5" ht="15.6" x14ac:dyDescent="0.3">
      <c r="A7463" s="294" t="s">
        <v>50951</v>
      </c>
      <c r="B7463" s="295">
        <v>144872</v>
      </c>
      <c r="C7463" s="122"/>
      <c r="D7463" s="296" t="s">
        <v>51225</v>
      </c>
      <c r="E7463" s="297">
        <v>144872</v>
      </c>
    </row>
    <row r="7464" spans="1:5" ht="15.6" x14ac:dyDescent="0.3">
      <c r="A7464" s="294" t="s">
        <v>50952</v>
      </c>
      <c r="B7464" s="295">
        <v>192010</v>
      </c>
      <c r="C7464" s="122"/>
      <c r="D7464" s="296" t="s">
        <v>51226</v>
      </c>
      <c r="E7464" s="297">
        <v>192010</v>
      </c>
    </row>
    <row r="7465" spans="1:5" ht="15.6" x14ac:dyDescent="0.3">
      <c r="A7465" s="294" t="s">
        <v>50953</v>
      </c>
      <c r="B7465" s="295">
        <v>30236</v>
      </c>
      <c r="C7465" s="122"/>
      <c r="D7465" s="296" t="s">
        <v>51227</v>
      </c>
      <c r="E7465" s="297">
        <v>30236</v>
      </c>
    </row>
    <row r="7466" spans="1:5" ht="15.6" x14ac:dyDescent="0.3">
      <c r="A7466" s="294" t="s">
        <v>65698</v>
      </c>
      <c r="B7466" s="295">
        <v>42838</v>
      </c>
      <c r="C7466" s="122"/>
      <c r="D7466" s="296" t="s">
        <v>51228</v>
      </c>
      <c r="E7466" s="297">
        <v>42838</v>
      </c>
    </row>
    <row r="7467" spans="1:5" ht="15.6" x14ac:dyDescent="0.3">
      <c r="A7467" s="294" t="s">
        <v>50954</v>
      </c>
      <c r="B7467" s="295">
        <v>48085</v>
      </c>
      <c r="C7467" s="122"/>
      <c r="D7467" s="296" t="s">
        <v>51229</v>
      </c>
      <c r="E7467" s="297">
        <v>48085</v>
      </c>
    </row>
    <row r="7468" spans="1:5" ht="15.6" x14ac:dyDescent="0.3">
      <c r="A7468" s="294" t="s">
        <v>50955</v>
      </c>
      <c r="B7468" s="295">
        <v>85895</v>
      </c>
      <c r="C7468" s="122"/>
      <c r="D7468" s="296" t="s">
        <v>51230</v>
      </c>
      <c r="E7468" s="297">
        <v>85895</v>
      </c>
    </row>
    <row r="7469" spans="1:5" ht="15.6" x14ac:dyDescent="0.3">
      <c r="A7469" s="294" t="s">
        <v>50956</v>
      </c>
      <c r="B7469" s="295">
        <v>16377</v>
      </c>
      <c r="C7469" s="122"/>
      <c r="D7469" s="296" t="s">
        <v>51231</v>
      </c>
      <c r="E7469" s="297">
        <v>16377</v>
      </c>
    </row>
    <row r="7470" spans="1:5" ht="15.6" x14ac:dyDescent="0.3">
      <c r="A7470" s="294" t="s">
        <v>65699</v>
      </c>
      <c r="B7470" s="295">
        <v>1110724</v>
      </c>
      <c r="C7470" s="122"/>
      <c r="D7470" s="296" t="s">
        <v>66263</v>
      </c>
      <c r="E7470" s="297">
        <v>1110724</v>
      </c>
    </row>
    <row r="7471" spans="1:5" ht="15.6" x14ac:dyDescent="0.3">
      <c r="A7471" s="294" t="s">
        <v>50957</v>
      </c>
      <c r="B7471" s="295">
        <v>46963</v>
      </c>
      <c r="C7471" s="122"/>
      <c r="D7471" s="296" t="s">
        <v>51232</v>
      </c>
      <c r="E7471" s="297">
        <v>46963</v>
      </c>
    </row>
    <row r="7472" spans="1:5" ht="15.6" x14ac:dyDescent="0.3">
      <c r="A7472" s="294" t="s">
        <v>65700</v>
      </c>
      <c r="B7472" s="295">
        <v>8302</v>
      </c>
      <c r="C7472" s="122"/>
      <c r="D7472" s="296" t="s">
        <v>66264</v>
      </c>
      <c r="E7472" s="297">
        <v>8302</v>
      </c>
    </row>
    <row r="7473" spans="1:5" ht="15.6" x14ac:dyDescent="0.3">
      <c r="A7473" s="294" t="s">
        <v>65701</v>
      </c>
      <c r="B7473" s="295">
        <v>14897</v>
      </c>
      <c r="C7473" s="122"/>
      <c r="D7473" s="296" t="s">
        <v>66265</v>
      </c>
      <c r="E7473" s="297">
        <v>14897</v>
      </c>
    </row>
    <row r="7474" spans="1:5" ht="15.6" x14ac:dyDescent="0.3">
      <c r="A7474" s="294" t="s">
        <v>50958</v>
      </c>
      <c r="B7474" s="295">
        <v>11668</v>
      </c>
      <c r="C7474" s="122"/>
      <c r="D7474" s="296" t="s">
        <v>51233</v>
      </c>
      <c r="E7474" s="297">
        <v>11668</v>
      </c>
    </row>
    <row r="7475" spans="1:5" ht="15.6" x14ac:dyDescent="0.3">
      <c r="A7475" s="294" t="s">
        <v>50959</v>
      </c>
      <c r="B7475" s="295">
        <v>114688</v>
      </c>
      <c r="C7475" s="122"/>
      <c r="D7475" s="296" t="s">
        <v>51234</v>
      </c>
      <c r="E7475" s="297">
        <v>114688</v>
      </c>
    </row>
    <row r="7476" spans="1:5" ht="15.6" x14ac:dyDescent="0.3">
      <c r="A7476" s="294" t="s">
        <v>65702</v>
      </c>
      <c r="B7476" s="295">
        <v>31581</v>
      </c>
      <c r="C7476" s="122"/>
      <c r="D7476" s="296" t="s">
        <v>66266</v>
      </c>
      <c r="E7476" s="297">
        <v>31581</v>
      </c>
    </row>
    <row r="7477" spans="1:5" ht="15.6" x14ac:dyDescent="0.3">
      <c r="A7477" s="294" t="s">
        <v>50960</v>
      </c>
      <c r="B7477" s="295">
        <v>4064968</v>
      </c>
      <c r="C7477" s="122"/>
      <c r="D7477" s="296" t="s">
        <v>51235</v>
      </c>
      <c r="E7477" s="297">
        <v>4064968</v>
      </c>
    </row>
    <row r="7478" spans="1:5" ht="15.6" x14ac:dyDescent="0.3">
      <c r="A7478" s="294" t="s">
        <v>65703</v>
      </c>
      <c r="B7478" s="295">
        <v>27006</v>
      </c>
      <c r="C7478" s="122"/>
      <c r="D7478" s="296" t="s">
        <v>66267</v>
      </c>
      <c r="E7478" s="297">
        <v>27006</v>
      </c>
    </row>
    <row r="7479" spans="1:5" ht="15.6" x14ac:dyDescent="0.3">
      <c r="A7479" s="294" t="s">
        <v>65704</v>
      </c>
      <c r="B7479" s="295">
        <v>13192</v>
      </c>
      <c r="C7479" s="122"/>
      <c r="D7479" s="296" t="s">
        <v>66268</v>
      </c>
      <c r="E7479" s="297">
        <v>13192</v>
      </c>
    </row>
    <row r="7480" spans="1:5" ht="15.6" x14ac:dyDescent="0.3">
      <c r="A7480" s="294" t="s">
        <v>50961</v>
      </c>
      <c r="B7480" s="295">
        <v>10814</v>
      </c>
      <c r="C7480" s="122"/>
      <c r="D7480" s="296" t="s">
        <v>51236</v>
      </c>
      <c r="E7480" s="297">
        <v>10814</v>
      </c>
    </row>
    <row r="7481" spans="1:5" ht="15.6" x14ac:dyDescent="0.3">
      <c r="A7481" s="294" t="s">
        <v>50962</v>
      </c>
      <c r="B7481" s="295">
        <v>43330</v>
      </c>
      <c r="C7481" s="122"/>
      <c r="D7481" s="296" t="s">
        <v>51237</v>
      </c>
      <c r="E7481" s="297">
        <v>43330</v>
      </c>
    </row>
    <row r="7482" spans="1:5" ht="15.6" x14ac:dyDescent="0.3">
      <c r="A7482" s="294" t="s">
        <v>65705</v>
      </c>
      <c r="B7482" s="295">
        <v>7316</v>
      </c>
      <c r="C7482" s="122"/>
      <c r="D7482" s="296" t="s">
        <v>66269</v>
      </c>
      <c r="E7482" s="297">
        <v>7316</v>
      </c>
    </row>
    <row r="7483" spans="1:5" ht="15.6" x14ac:dyDescent="0.3">
      <c r="A7483" s="294" t="s">
        <v>50963</v>
      </c>
      <c r="B7483" s="295">
        <v>30639</v>
      </c>
      <c r="C7483" s="122"/>
      <c r="D7483" s="296" t="s">
        <v>51238</v>
      </c>
      <c r="E7483" s="297">
        <v>30639</v>
      </c>
    </row>
    <row r="7484" spans="1:5" ht="15.6" x14ac:dyDescent="0.3">
      <c r="A7484" s="294" t="s">
        <v>65706</v>
      </c>
      <c r="B7484" s="295">
        <v>5659</v>
      </c>
      <c r="C7484" s="122"/>
      <c r="D7484" s="296" t="s">
        <v>66270</v>
      </c>
      <c r="E7484" s="297">
        <v>5659</v>
      </c>
    </row>
    <row r="7485" spans="1:5" ht="15.6" x14ac:dyDescent="0.3">
      <c r="A7485" s="294" t="s">
        <v>50964</v>
      </c>
      <c r="B7485" s="295">
        <v>431466</v>
      </c>
      <c r="C7485" s="122"/>
      <c r="D7485" s="296" t="s">
        <v>51239</v>
      </c>
      <c r="E7485" s="297">
        <v>431466</v>
      </c>
    </row>
    <row r="7486" spans="1:5" ht="15.6" x14ac:dyDescent="0.3">
      <c r="A7486" s="294" t="s">
        <v>65707</v>
      </c>
      <c r="B7486" s="295">
        <v>225424</v>
      </c>
      <c r="C7486" s="122"/>
      <c r="D7486" s="296" t="s">
        <v>51240</v>
      </c>
      <c r="E7486" s="297">
        <v>225424</v>
      </c>
    </row>
    <row r="7487" spans="1:5" ht="15.6" x14ac:dyDescent="0.3">
      <c r="A7487" s="294" t="s">
        <v>65708</v>
      </c>
      <c r="B7487" s="295">
        <v>273190</v>
      </c>
      <c r="C7487" s="122"/>
      <c r="D7487" s="296" t="s">
        <v>51241</v>
      </c>
      <c r="E7487" s="297">
        <v>273190</v>
      </c>
    </row>
    <row r="7488" spans="1:5" ht="15.6" x14ac:dyDescent="0.3">
      <c r="A7488" s="294" t="s">
        <v>65709</v>
      </c>
      <c r="B7488" s="295">
        <v>22163</v>
      </c>
      <c r="C7488" s="122"/>
      <c r="D7488" s="296" t="s">
        <v>66271</v>
      </c>
      <c r="E7488" s="297">
        <v>22163</v>
      </c>
    </row>
    <row r="7489" spans="1:5" ht="15.6" x14ac:dyDescent="0.3">
      <c r="A7489" s="294" t="s">
        <v>65710</v>
      </c>
      <c r="B7489" s="295">
        <v>127694</v>
      </c>
      <c r="C7489" s="122"/>
      <c r="D7489" s="296" t="s">
        <v>51242</v>
      </c>
      <c r="E7489" s="297">
        <v>127694</v>
      </c>
    </row>
    <row r="7490" spans="1:5" ht="15.6" x14ac:dyDescent="0.3">
      <c r="A7490" s="294" t="s">
        <v>50965</v>
      </c>
      <c r="B7490" s="295">
        <v>53637</v>
      </c>
      <c r="C7490" s="122"/>
      <c r="D7490" s="296" t="s">
        <v>51243</v>
      </c>
      <c r="E7490" s="297">
        <v>53637</v>
      </c>
    </row>
    <row r="7491" spans="1:5" ht="15.6" x14ac:dyDescent="0.3">
      <c r="A7491" s="294" t="s">
        <v>50966</v>
      </c>
      <c r="B7491" s="295">
        <v>107801</v>
      </c>
      <c r="C7491" s="122"/>
      <c r="D7491" s="296" t="s">
        <v>51244</v>
      </c>
      <c r="E7491" s="297">
        <v>107801</v>
      </c>
    </row>
    <row r="7492" spans="1:5" ht="15.6" x14ac:dyDescent="0.3">
      <c r="A7492" s="294" t="s">
        <v>50967</v>
      </c>
      <c r="B7492" s="295">
        <v>29219</v>
      </c>
      <c r="C7492" s="122"/>
      <c r="D7492" s="296" t="s">
        <v>51245</v>
      </c>
      <c r="E7492" s="297">
        <v>29219</v>
      </c>
    </row>
    <row r="7493" spans="1:5" ht="15.6" x14ac:dyDescent="0.3">
      <c r="A7493" s="294" t="s">
        <v>50968</v>
      </c>
      <c r="B7493" s="295">
        <v>70618</v>
      </c>
      <c r="C7493" s="122"/>
      <c r="D7493" s="296" t="s">
        <v>51246</v>
      </c>
      <c r="E7493" s="297">
        <v>70618</v>
      </c>
    </row>
    <row r="7494" spans="1:5" ht="15.6" x14ac:dyDescent="0.3">
      <c r="A7494" s="294" t="s">
        <v>50969</v>
      </c>
      <c r="B7494" s="295">
        <v>68510</v>
      </c>
      <c r="C7494" s="122"/>
      <c r="D7494" s="296" t="s">
        <v>51247</v>
      </c>
      <c r="E7494" s="297">
        <v>68510</v>
      </c>
    </row>
    <row r="7495" spans="1:5" ht="15.6" x14ac:dyDescent="0.3">
      <c r="A7495" s="294" t="s">
        <v>50970</v>
      </c>
      <c r="B7495" s="295">
        <v>43448</v>
      </c>
      <c r="C7495" s="122"/>
      <c r="D7495" s="296" t="s">
        <v>51248</v>
      </c>
      <c r="E7495" s="297">
        <v>43448</v>
      </c>
    </row>
    <row r="7496" spans="1:5" ht="15.6" x14ac:dyDescent="0.3">
      <c r="A7496" s="294" t="s">
        <v>50971</v>
      </c>
      <c r="B7496" s="295">
        <v>144866</v>
      </c>
      <c r="C7496" s="122"/>
      <c r="D7496" s="296" t="s">
        <v>51249</v>
      </c>
      <c r="E7496" s="297">
        <v>144866</v>
      </c>
    </row>
    <row r="7497" spans="1:5" ht="15.6" x14ac:dyDescent="0.3">
      <c r="A7497" s="294" t="s">
        <v>50972</v>
      </c>
      <c r="B7497" s="295">
        <v>45146</v>
      </c>
      <c r="C7497" s="122"/>
      <c r="D7497" s="296" t="s">
        <v>51250</v>
      </c>
      <c r="E7497" s="297">
        <v>45146</v>
      </c>
    </row>
    <row r="7498" spans="1:5" ht="15.6" x14ac:dyDescent="0.3">
      <c r="A7498" s="294" t="s">
        <v>50973</v>
      </c>
      <c r="B7498" s="295">
        <v>86194</v>
      </c>
      <c r="C7498" s="122"/>
      <c r="D7498" s="296" t="s">
        <v>51251</v>
      </c>
      <c r="E7498" s="297">
        <v>86194</v>
      </c>
    </row>
    <row r="7499" spans="1:5" ht="15.6" x14ac:dyDescent="0.3">
      <c r="A7499" s="294" t="s">
        <v>50974</v>
      </c>
      <c r="B7499" s="295">
        <v>2342</v>
      </c>
      <c r="C7499" s="122"/>
      <c r="D7499" s="296" t="s">
        <v>51252</v>
      </c>
      <c r="E7499" s="297">
        <v>2342</v>
      </c>
    </row>
    <row r="7500" spans="1:5" ht="15.6" x14ac:dyDescent="0.3">
      <c r="A7500" s="294" t="s">
        <v>50975</v>
      </c>
      <c r="B7500" s="295">
        <v>299921</v>
      </c>
      <c r="C7500" s="122"/>
      <c r="D7500" s="296" t="s">
        <v>51253</v>
      </c>
      <c r="E7500" s="297">
        <v>299921</v>
      </c>
    </row>
    <row r="7501" spans="1:5" ht="15.6" x14ac:dyDescent="0.3">
      <c r="A7501" s="294" t="s">
        <v>50976</v>
      </c>
      <c r="B7501" s="295">
        <v>28751</v>
      </c>
      <c r="C7501" s="122"/>
      <c r="D7501" s="296" t="s">
        <v>51254</v>
      </c>
      <c r="E7501" s="297">
        <v>28751</v>
      </c>
    </row>
    <row r="7502" spans="1:5" ht="15.6" x14ac:dyDescent="0.3">
      <c r="A7502" s="294" t="s">
        <v>50977</v>
      </c>
      <c r="B7502" s="295">
        <v>11243</v>
      </c>
      <c r="C7502" s="122"/>
      <c r="D7502" s="296" t="s">
        <v>51255</v>
      </c>
      <c r="E7502" s="297">
        <v>11243</v>
      </c>
    </row>
    <row r="7503" spans="1:5" ht="15.6" x14ac:dyDescent="0.3">
      <c r="A7503" s="294" t="s">
        <v>50978</v>
      </c>
      <c r="B7503" s="295">
        <v>527292</v>
      </c>
      <c r="C7503" s="122"/>
      <c r="D7503" s="296" t="s">
        <v>51256</v>
      </c>
      <c r="E7503" s="297">
        <v>527292</v>
      </c>
    </row>
    <row r="7504" spans="1:5" ht="15.6" x14ac:dyDescent="0.3">
      <c r="A7504" s="294" t="s">
        <v>50979</v>
      </c>
      <c r="B7504" s="295">
        <v>98197</v>
      </c>
      <c r="C7504" s="122"/>
      <c r="D7504" s="296" t="s">
        <v>51257</v>
      </c>
      <c r="E7504" s="297">
        <v>98197</v>
      </c>
    </row>
    <row r="7505" spans="1:5" ht="15.6" x14ac:dyDescent="0.3">
      <c r="A7505" s="294" t="s">
        <v>50980</v>
      </c>
      <c r="B7505" s="295">
        <v>14346</v>
      </c>
      <c r="C7505" s="122"/>
      <c r="D7505" s="296" t="s">
        <v>51258</v>
      </c>
      <c r="E7505" s="297">
        <v>14346</v>
      </c>
    </row>
    <row r="7506" spans="1:5" ht="15.6" x14ac:dyDescent="0.3">
      <c r="A7506" s="294" t="s">
        <v>50981</v>
      </c>
      <c r="B7506" s="295">
        <v>13761</v>
      </c>
      <c r="C7506" s="122"/>
      <c r="D7506" s="296" t="s">
        <v>51259</v>
      </c>
      <c r="E7506" s="297">
        <v>13761</v>
      </c>
    </row>
    <row r="7507" spans="1:5" ht="15.6" x14ac:dyDescent="0.3">
      <c r="A7507" s="294" t="s">
        <v>65711</v>
      </c>
      <c r="B7507" s="295">
        <v>30917</v>
      </c>
      <c r="C7507" s="122"/>
      <c r="D7507" s="296" t="s">
        <v>51260</v>
      </c>
      <c r="E7507" s="297">
        <v>30917</v>
      </c>
    </row>
    <row r="7508" spans="1:5" ht="15.6" x14ac:dyDescent="0.3">
      <c r="A7508" s="294" t="s">
        <v>50982</v>
      </c>
      <c r="B7508" s="295">
        <v>21314</v>
      </c>
      <c r="C7508" s="122"/>
      <c r="D7508" s="296" t="s">
        <v>51261</v>
      </c>
      <c r="E7508" s="297">
        <v>21314</v>
      </c>
    </row>
    <row r="7509" spans="1:5" ht="15.6" x14ac:dyDescent="0.3">
      <c r="A7509" s="294" t="s">
        <v>65712</v>
      </c>
      <c r="B7509" s="295">
        <v>270058</v>
      </c>
      <c r="C7509" s="122"/>
      <c r="D7509" s="296" t="s">
        <v>51262</v>
      </c>
      <c r="E7509" s="297">
        <v>270058</v>
      </c>
    </row>
    <row r="7510" spans="1:5" ht="15.6" x14ac:dyDescent="0.3">
      <c r="A7510" s="294" t="s">
        <v>50983</v>
      </c>
      <c r="B7510" s="295">
        <v>12472</v>
      </c>
      <c r="C7510" s="122"/>
      <c r="D7510" s="296" t="s">
        <v>51263</v>
      </c>
      <c r="E7510" s="297">
        <v>12472</v>
      </c>
    </row>
    <row r="7511" spans="1:5" ht="15.6" x14ac:dyDescent="0.3">
      <c r="A7511" s="294" t="s">
        <v>50984</v>
      </c>
      <c r="B7511" s="295">
        <v>806660</v>
      </c>
      <c r="C7511" s="122"/>
      <c r="D7511" s="296" t="s">
        <v>51264</v>
      </c>
      <c r="E7511" s="297">
        <v>806660</v>
      </c>
    </row>
    <row r="7512" spans="1:5" ht="15.6" x14ac:dyDescent="0.3">
      <c r="A7512" s="294" t="s">
        <v>50985</v>
      </c>
      <c r="B7512" s="295">
        <v>129583</v>
      </c>
      <c r="C7512" s="122"/>
      <c r="D7512" s="296" t="s">
        <v>51265</v>
      </c>
      <c r="E7512" s="297">
        <v>129583</v>
      </c>
    </row>
    <row r="7513" spans="1:5" ht="15.6" x14ac:dyDescent="0.3">
      <c r="A7513" s="294" t="s">
        <v>50986</v>
      </c>
      <c r="B7513" s="295">
        <v>19499</v>
      </c>
      <c r="C7513" s="122"/>
      <c r="D7513" s="296" t="s">
        <v>51266</v>
      </c>
      <c r="E7513" s="297">
        <v>19499</v>
      </c>
    </row>
    <row r="7514" spans="1:5" ht="15.6" x14ac:dyDescent="0.3">
      <c r="A7514" s="294" t="s">
        <v>65713</v>
      </c>
      <c r="B7514" s="295">
        <v>15986</v>
      </c>
      <c r="C7514" s="122"/>
      <c r="D7514" s="296" t="s">
        <v>66272</v>
      </c>
      <c r="E7514" s="297">
        <v>15986</v>
      </c>
    </row>
    <row r="7515" spans="1:5" ht="15.6" x14ac:dyDescent="0.3">
      <c r="A7515" s="294" t="s">
        <v>50987</v>
      </c>
      <c r="B7515" s="295">
        <v>13234</v>
      </c>
      <c r="C7515" s="122"/>
      <c r="D7515" s="296" t="s">
        <v>51267</v>
      </c>
      <c r="E7515" s="297">
        <v>13234</v>
      </c>
    </row>
    <row r="7516" spans="1:5" ht="15.6" x14ac:dyDescent="0.3">
      <c r="A7516" s="294" t="s">
        <v>65714</v>
      </c>
      <c r="B7516" s="295">
        <v>12824</v>
      </c>
      <c r="C7516" s="122"/>
      <c r="D7516" s="296" t="s">
        <v>66273</v>
      </c>
      <c r="E7516" s="297">
        <v>12824</v>
      </c>
    </row>
    <row r="7517" spans="1:5" ht="15.6" x14ac:dyDescent="0.3">
      <c r="A7517" s="294" t="s">
        <v>50988</v>
      </c>
      <c r="B7517" s="295">
        <v>252725</v>
      </c>
      <c r="C7517" s="122"/>
      <c r="D7517" s="296" t="s">
        <v>51268</v>
      </c>
      <c r="E7517" s="297">
        <v>252725</v>
      </c>
    </row>
    <row r="7518" spans="1:5" ht="15.6" x14ac:dyDescent="0.3">
      <c r="A7518" s="294" t="s">
        <v>65715</v>
      </c>
      <c r="B7518" s="295">
        <v>38998</v>
      </c>
      <c r="C7518" s="122"/>
      <c r="D7518" s="296" t="s">
        <v>65264</v>
      </c>
      <c r="E7518" s="297">
        <v>38998</v>
      </c>
    </row>
    <row r="7519" spans="1:5" ht="15.6" x14ac:dyDescent="0.3">
      <c r="A7519" s="294" t="s">
        <v>50989</v>
      </c>
      <c r="B7519" s="295">
        <v>187026</v>
      </c>
      <c r="C7519" s="122"/>
      <c r="D7519" s="296" t="s">
        <v>51269</v>
      </c>
      <c r="E7519" s="297">
        <v>187026</v>
      </c>
    </row>
    <row r="7520" spans="1:5" ht="15.6" x14ac:dyDescent="0.3">
      <c r="A7520" s="294" t="s">
        <v>50990</v>
      </c>
      <c r="B7520" s="295">
        <v>3689</v>
      </c>
      <c r="C7520" s="122"/>
      <c r="D7520" s="296" t="s">
        <v>51270</v>
      </c>
      <c r="E7520" s="297">
        <v>3689</v>
      </c>
    </row>
    <row r="7521" spans="1:5" ht="15.6" x14ac:dyDescent="0.3">
      <c r="A7521" s="294" t="s">
        <v>50991</v>
      </c>
      <c r="B7521" s="295">
        <v>53754</v>
      </c>
      <c r="C7521" s="122"/>
      <c r="D7521" s="296" t="s">
        <v>51271</v>
      </c>
      <c r="E7521" s="297">
        <v>53754</v>
      </c>
    </row>
    <row r="7522" spans="1:5" ht="15.6" x14ac:dyDescent="0.3">
      <c r="A7522" s="294" t="s">
        <v>50992</v>
      </c>
      <c r="B7522" s="295">
        <v>358184</v>
      </c>
      <c r="C7522" s="122"/>
      <c r="D7522" s="296" t="s">
        <v>51272</v>
      </c>
      <c r="E7522" s="297">
        <v>358184</v>
      </c>
    </row>
    <row r="7523" spans="1:5" ht="15.6" x14ac:dyDescent="0.3">
      <c r="A7523" s="294" t="s">
        <v>65716</v>
      </c>
      <c r="B7523" s="295">
        <v>92576</v>
      </c>
      <c r="C7523" s="122"/>
      <c r="D7523" s="296" t="s">
        <v>51273</v>
      </c>
      <c r="E7523" s="297">
        <v>92576</v>
      </c>
    </row>
    <row r="7524" spans="1:5" ht="15.6" x14ac:dyDescent="0.3">
      <c r="A7524" s="294" t="s">
        <v>50993</v>
      </c>
      <c r="B7524" s="295">
        <v>65524</v>
      </c>
      <c r="C7524" s="122"/>
      <c r="D7524" s="296" t="s">
        <v>51274</v>
      </c>
      <c r="E7524" s="297">
        <v>65524</v>
      </c>
    </row>
    <row r="7525" spans="1:5" ht="15.6" x14ac:dyDescent="0.3">
      <c r="A7525" s="294" t="s">
        <v>50994</v>
      </c>
      <c r="B7525" s="295">
        <v>211561</v>
      </c>
      <c r="C7525" s="122"/>
      <c r="D7525" s="296" t="s">
        <v>51275</v>
      </c>
      <c r="E7525" s="297">
        <v>211561</v>
      </c>
    </row>
    <row r="7526" spans="1:5" ht="15.6" x14ac:dyDescent="0.3">
      <c r="A7526" s="294" t="s">
        <v>65717</v>
      </c>
      <c r="B7526" s="295">
        <v>6851</v>
      </c>
      <c r="C7526" s="122"/>
      <c r="D7526" s="296" t="s">
        <v>66274</v>
      </c>
      <c r="E7526" s="297">
        <v>6851</v>
      </c>
    </row>
    <row r="7527" spans="1:5" ht="15.6" x14ac:dyDescent="0.3">
      <c r="A7527" s="294" t="s">
        <v>65718</v>
      </c>
      <c r="B7527" s="295">
        <v>71789</v>
      </c>
      <c r="C7527" s="122"/>
      <c r="D7527" s="296" t="s">
        <v>51276</v>
      </c>
      <c r="E7527" s="297">
        <v>71789</v>
      </c>
    </row>
    <row r="7528" spans="1:5" ht="15.6" x14ac:dyDescent="0.3">
      <c r="A7528" s="294" t="s">
        <v>50995</v>
      </c>
      <c r="B7528" s="295">
        <v>42101</v>
      </c>
      <c r="C7528" s="122"/>
      <c r="D7528" s="296" t="s">
        <v>51277</v>
      </c>
      <c r="E7528" s="297">
        <v>42101</v>
      </c>
    </row>
    <row r="7529" spans="1:5" ht="15.6" x14ac:dyDescent="0.3">
      <c r="A7529" s="294" t="s">
        <v>50996</v>
      </c>
      <c r="B7529" s="295">
        <v>29395</v>
      </c>
      <c r="C7529" s="122"/>
      <c r="D7529" s="296" t="s">
        <v>51278</v>
      </c>
      <c r="E7529" s="297">
        <v>29395</v>
      </c>
    </row>
    <row r="7530" spans="1:5" ht="15.6" x14ac:dyDescent="0.3">
      <c r="A7530" s="294" t="s">
        <v>50997</v>
      </c>
      <c r="B7530" s="295">
        <v>328320</v>
      </c>
      <c r="C7530" s="122"/>
      <c r="D7530" s="296" t="s">
        <v>51279</v>
      </c>
      <c r="E7530" s="297">
        <v>328320</v>
      </c>
    </row>
    <row r="7531" spans="1:5" ht="15.6" x14ac:dyDescent="0.3">
      <c r="A7531" s="294" t="s">
        <v>50998</v>
      </c>
      <c r="B7531" s="295">
        <v>114476</v>
      </c>
      <c r="C7531" s="122"/>
      <c r="D7531" s="296" t="s">
        <v>51280</v>
      </c>
      <c r="E7531" s="297">
        <v>114476</v>
      </c>
    </row>
    <row r="7532" spans="1:5" ht="15.6" x14ac:dyDescent="0.3">
      <c r="A7532" s="294" t="s">
        <v>65719</v>
      </c>
      <c r="B7532" s="295">
        <v>50826</v>
      </c>
      <c r="C7532" s="122"/>
      <c r="D7532" s="296" t="s">
        <v>65265</v>
      </c>
      <c r="E7532" s="297">
        <v>50826</v>
      </c>
    </row>
    <row r="7533" spans="1:5" ht="15.6" x14ac:dyDescent="0.3">
      <c r="A7533" s="294" t="s">
        <v>50999</v>
      </c>
      <c r="B7533" s="295">
        <v>2049</v>
      </c>
      <c r="C7533" s="122"/>
      <c r="D7533" s="296" t="s">
        <v>51281</v>
      </c>
      <c r="E7533" s="297">
        <v>2049</v>
      </c>
    </row>
    <row r="7534" spans="1:5" ht="15.6" x14ac:dyDescent="0.3">
      <c r="A7534" s="294" t="s">
        <v>51000</v>
      </c>
      <c r="B7534" s="295">
        <v>28458</v>
      </c>
      <c r="C7534" s="122"/>
      <c r="D7534" s="296" t="s">
        <v>51282</v>
      </c>
      <c r="E7534" s="297">
        <v>28458</v>
      </c>
    </row>
    <row r="7535" spans="1:5" ht="15.6" x14ac:dyDescent="0.3">
      <c r="A7535" s="294" t="s">
        <v>51001</v>
      </c>
      <c r="B7535" s="295">
        <v>307006</v>
      </c>
      <c r="C7535" s="122"/>
      <c r="D7535" s="296" t="s">
        <v>51283</v>
      </c>
      <c r="E7535" s="297">
        <v>307006</v>
      </c>
    </row>
    <row r="7536" spans="1:5" ht="15.6" x14ac:dyDescent="0.3">
      <c r="A7536" s="294" t="s">
        <v>51002</v>
      </c>
      <c r="B7536" s="295">
        <v>1158637</v>
      </c>
      <c r="C7536" s="122"/>
      <c r="D7536" s="296" t="s">
        <v>51284</v>
      </c>
      <c r="E7536" s="297">
        <v>1158637</v>
      </c>
    </row>
    <row r="7537" spans="1:5" ht="15.6" x14ac:dyDescent="0.3">
      <c r="A7537" s="294" t="s">
        <v>65720</v>
      </c>
      <c r="B7537" s="295">
        <v>26291</v>
      </c>
      <c r="C7537" s="122"/>
      <c r="D7537" s="296" t="s">
        <v>66275</v>
      </c>
      <c r="E7537" s="297">
        <v>26291</v>
      </c>
    </row>
    <row r="7538" spans="1:5" ht="15.6" x14ac:dyDescent="0.3">
      <c r="A7538" s="294" t="s">
        <v>51003</v>
      </c>
      <c r="B7538" s="295">
        <v>18679</v>
      </c>
      <c r="C7538" s="122"/>
      <c r="D7538" s="296" t="s">
        <v>51285</v>
      </c>
      <c r="E7538" s="297">
        <v>18679</v>
      </c>
    </row>
    <row r="7539" spans="1:5" ht="15.6" x14ac:dyDescent="0.3">
      <c r="A7539" s="294" t="s">
        <v>51004</v>
      </c>
      <c r="B7539" s="295">
        <v>95387</v>
      </c>
      <c r="C7539" s="122"/>
      <c r="D7539" s="296" t="s">
        <v>51286</v>
      </c>
      <c r="E7539" s="297">
        <v>95387</v>
      </c>
    </row>
    <row r="7540" spans="1:5" ht="15.6" x14ac:dyDescent="0.3">
      <c r="A7540" s="294" t="s">
        <v>51005</v>
      </c>
      <c r="B7540" s="295">
        <v>119453</v>
      </c>
      <c r="C7540" s="122"/>
      <c r="D7540" s="296" t="s">
        <v>51287</v>
      </c>
      <c r="E7540" s="297">
        <v>119453</v>
      </c>
    </row>
    <row r="7541" spans="1:5" ht="15.6" x14ac:dyDescent="0.3">
      <c r="A7541" s="294" t="s">
        <v>51006</v>
      </c>
      <c r="B7541" s="295">
        <v>422302</v>
      </c>
      <c r="C7541" s="122"/>
      <c r="D7541" s="296" t="s">
        <v>51288</v>
      </c>
      <c r="E7541" s="297">
        <v>422302</v>
      </c>
    </row>
    <row r="7542" spans="1:5" ht="15.6" x14ac:dyDescent="0.3">
      <c r="A7542" s="294" t="s">
        <v>51007</v>
      </c>
      <c r="B7542" s="295">
        <v>73604</v>
      </c>
      <c r="C7542" s="122"/>
      <c r="D7542" s="296" t="s">
        <v>51289</v>
      </c>
      <c r="E7542" s="297">
        <v>73604</v>
      </c>
    </row>
    <row r="7543" spans="1:5" ht="15.6" x14ac:dyDescent="0.3">
      <c r="A7543" s="294" t="s">
        <v>51008</v>
      </c>
      <c r="B7543" s="295">
        <v>51704</v>
      </c>
      <c r="C7543" s="122"/>
      <c r="D7543" s="296" t="s">
        <v>51290</v>
      </c>
      <c r="E7543" s="297">
        <v>51704</v>
      </c>
    </row>
    <row r="7544" spans="1:5" ht="15.6" x14ac:dyDescent="0.3">
      <c r="A7544" s="294" t="s">
        <v>51009</v>
      </c>
      <c r="B7544" s="295">
        <v>12180</v>
      </c>
      <c r="C7544" s="122"/>
      <c r="D7544" s="296" t="s">
        <v>51291</v>
      </c>
      <c r="E7544" s="297">
        <v>12180</v>
      </c>
    </row>
    <row r="7545" spans="1:5" ht="15.6" x14ac:dyDescent="0.3">
      <c r="A7545" s="294" t="s">
        <v>51010</v>
      </c>
      <c r="B7545" s="295">
        <v>223096</v>
      </c>
      <c r="C7545" s="122"/>
      <c r="D7545" s="296" t="s">
        <v>51292</v>
      </c>
      <c r="E7545" s="297">
        <v>223096</v>
      </c>
    </row>
    <row r="7546" spans="1:5" ht="15.6" x14ac:dyDescent="0.3">
      <c r="A7546" s="294" t="s">
        <v>51011</v>
      </c>
      <c r="B7546" s="295">
        <v>718885</v>
      </c>
      <c r="C7546" s="122"/>
      <c r="D7546" s="296" t="s">
        <v>51293</v>
      </c>
      <c r="E7546" s="297">
        <v>718885</v>
      </c>
    </row>
    <row r="7547" spans="1:5" ht="15.6" x14ac:dyDescent="0.3">
      <c r="A7547" s="294" t="s">
        <v>51012</v>
      </c>
      <c r="B7547" s="295">
        <v>20319</v>
      </c>
      <c r="C7547" s="122"/>
      <c r="D7547" s="296" t="s">
        <v>51294</v>
      </c>
      <c r="E7547" s="297">
        <v>20319</v>
      </c>
    </row>
    <row r="7548" spans="1:5" ht="15.6" x14ac:dyDescent="0.3">
      <c r="A7548" s="294" t="s">
        <v>65721</v>
      </c>
      <c r="B7548" s="295">
        <v>15576</v>
      </c>
      <c r="C7548" s="122"/>
      <c r="D7548" s="296" t="s">
        <v>66276</v>
      </c>
      <c r="E7548" s="297">
        <v>15576</v>
      </c>
    </row>
    <row r="7549" spans="1:5" ht="15.6" x14ac:dyDescent="0.3">
      <c r="A7549" s="294" t="s">
        <v>51013</v>
      </c>
      <c r="B7549" s="295">
        <v>14522</v>
      </c>
      <c r="C7549" s="122"/>
      <c r="D7549" s="296" t="s">
        <v>51295</v>
      </c>
      <c r="E7549" s="297">
        <v>14522</v>
      </c>
    </row>
    <row r="7550" spans="1:5" ht="15.6" x14ac:dyDescent="0.3">
      <c r="A7550" s="294" t="s">
        <v>65722</v>
      </c>
      <c r="B7550" s="295">
        <v>20729</v>
      </c>
      <c r="C7550" s="122"/>
      <c r="D7550" s="296" t="s">
        <v>66277</v>
      </c>
      <c r="E7550" s="297">
        <v>20729</v>
      </c>
    </row>
    <row r="7551" spans="1:5" ht="15.6" x14ac:dyDescent="0.3">
      <c r="A7551" s="294" t="s">
        <v>51014</v>
      </c>
      <c r="B7551" s="295">
        <v>20904</v>
      </c>
      <c r="C7551" s="122"/>
      <c r="D7551" s="296" t="s">
        <v>51296</v>
      </c>
      <c r="E7551" s="297">
        <v>20904</v>
      </c>
    </row>
    <row r="7552" spans="1:5" ht="15.6" x14ac:dyDescent="0.3">
      <c r="A7552" s="294" t="s">
        <v>51015</v>
      </c>
      <c r="B7552" s="295">
        <v>30449</v>
      </c>
      <c r="C7552" s="122"/>
      <c r="D7552" s="296" t="s">
        <v>51297</v>
      </c>
      <c r="E7552" s="297">
        <v>30449</v>
      </c>
    </row>
    <row r="7553" spans="1:5" ht="15.6" x14ac:dyDescent="0.3">
      <c r="A7553" s="294" t="s">
        <v>51016</v>
      </c>
      <c r="B7553" s="295">
        <v>6265</v>
      </c>
      <c r="C7553" s="122"/>
      <c r="D7553" s="296" t="s">
        <v>51298</v>
      </c>
      <c r="E7553" s="297">
        <v>6265</v>
      </c>
    </row>
    <row r="7554" spans="1:5" ht="15.6" x14ac:dyDescent="0.3">
      <c r="A7554" s="294" t="s">
        <v>65723</v>
      </c>
      <c r="B7554" s="295">
        <v>11653</v>
      </c>
      <c r="C7554" s="122"/>
      <c r="D7554" s="296" t="s">
        <v>66278</v>
      </c>
      <c r="E7554" s="297">
        <v>11653</v>
      </c>
    </row>
    <row r="7555" spans="1:5" ht="15.6" x14ac:dyDescent="0.3">
      <c r="A7555" s="294" t="s">
        <v>51017</v>
      </c>
      <c r="B7555" s="295">
        <v>25355</v>
      </c>
      <c r="C7555" s="122"/>
      <c r="D7555" s="296" t="s">
        <v>51299</v>
      </c>
      <c r="E7555" s="297">
        <v>25355</v>
      </c>
    </row>
    <row r="7556" spans="1:5" ht="15.6" x14ac:dyDescent="0.3">
      <c r="A7556" s="294" t="s">
        <v>51018</v>
      </c>
      <c r="B7556" s="295">
        <v>15342</v>
      </c>
      <c r="C7556" s="122"/>
      <c r="D7556" s="296" t="s">
        <v>51300</v>
      </c>
      <c r="E7556" s="297">
        <v>15342</v>
      </c>
    </row>
    <row r="7557" spans="1:5" ht="15.6" x14ac:dyDescent="0.3">
      <c r="A7557" s="294" t="s">
        <v>51019</v>
      </c>
      <c r="B7557" s="295">
        <v>126948</v>
      </c>
      <c r="C7557" s="122"/>
      <c r="D7557" s="296" t="s">
        <v>51301</v>
      </c>
      <c r="E7557" s="297">
        <v>126948</v>
      </c>
    </row>
    <row r="7558" spans="1:5" ht="15.6" x14ac:dyDescent="0.3">
      <c r="A7558" s="294" t="s">
        <v>51020</v>
      </c>
      <c r="B7558" s="295">
        <v>1256483</v>
      </c>
      <c r="C7558" s="122"/>
      <c r="D7558" s="296" t="s">
        <v>51302</v>
      </c>
      <c r="E7558" s="297">
        <v>1256483</v>
      </c>
    </row>
    <row r="7559" spans="1:5" ht="15.6" x14ac:dyDescent="0.3">
      <c r="A7559" s="294" t="s">
        <v>65724</v>
      </c>
      <c r="B7559" s="295">
        <v>14170</v>
      </c>
      <c r="C7559" s="122"/>
      <c r="D7559" s="296" t="s">
        <v>66279</v>
      </c>
      <c r="E7559" s="297">
        <v>14170</v>
      </c>
    </row>
    <row r="7560" spans="1:5" ht="15.6" x14ac:dyDescent="0.3">
      <c r="A7560" s="294" t="s">
        <v>51021</v>
      </c>
      <c r="B7560" s="295">
        <v>11008</v>
      </c>
      <c r="C7560" s="122"/>
      <c r="D7560" s="296" t="s">
        <v>51303</v>
      </c>
      <c r="E7560" s="297">
        <v>11008</v>
      </c>
    </row>
    <row r="7561" spans="1:5" ht="15.6" x14ac:dyDescent="0.3">
      <c r="A7561" s="294" t="s">
        <v>65725</v>
      </c>
      <c r="B7561" s="295">
        <v>22778</v>
      </c>
      <c r="C7561" s="122"/>
      <c r="D7561" s="296" t="s">
        <v>66280</v>
      </c>
      <c r="E7561" s="297">
        <v>22778</v>
      </c>
    </row>
    <row r="7562" spans="1:5" ht="15.6" x14ac:dyDescent="0.3">
      <c r="A7562" s="294" t="s">
        <v>51022</v>
      </c>
      <c r="B7562" s="295">
        <v>15459</v>
      </c>
      <c r="C7562" s="122"/>
      <c r="D7562" s="296" t="s">
        <v>51304</v>
      </c>
      <c r="E7562" s="297">
        <v>15459</v>
      </c>
    </row>
    <row r="7563" spans="1:5" ht="15.6" x14ac:dyDescent="0.3">
      <c r="A7563" s="294" t="s">
        <v>51023</v>
      </c>
      <c r="B7563" s="295">
        <v>194638</v>
      </c>
      <c r="C7563" s="122"/>
      <c r="D7563" s="296" t="s">
        <v>51305</v>
      </c>
      <c r="E7563" s="297">
        <v>194638</v>
      </c>
    </row>
    <row r="7564" spans="1:5" ht="15.6" x14ac:dyDescent="0.3">
      <c r="A7564" s="294" t="s">
        <v>51024</v>
      </c>
      <c r="B7564" s="295">
        <v>12824</v>
      </c>
      <c r="C7564" s="122"/>
      <c r="D7564" s="296" t="s">
        <v>51306</v>
      </c>
      <c r="E7564" s="297">
        <v>12824</v>
      </c>
    </row>
    <row r="7565" spans="1:5" ht="15.6" x14ac:dyDescent="0.3">
      <c r="A7565" s="294" t="s">
        <v>51025</v>
      </c>
      <c r="B7565" s="295">
        <v>733817</v>
      </c>
      <c r="C7565" s="122"/>
      <c r="D7565" s="296" t="s">
        <v>51307</v>
      </c>
      <c r="E7565" s="297">
        <v>733817</v>
      </c>
    </row>
    <row r="7566" spans="1:5" ht="15.6" x14ac:dyDescent="0.3">
      <c r="A7566" s="294" t="s">
        <v>51026</v>
      </c>
      <c r="B7566" s="295">
        <v>35016</v>
      </c>
      <c r="C7566" s="122"/>
      <c r="D7566" s="296" t="s">
        <v>51308</v>
      </c>
      <c r="E7566" s="297">
        <v>35016</v>
      </c>
    </row>
    <row r="7567" spans="1:5" ht="15.6" x14ac:dyDescent="0.3">
      <c r="A7567" s="294" t="s">
        <v>51027</v>
      </c>
      <c r="B7567" s="295">
        <v>4684</v>
      </c>
      <c r="C7567" s="122"/>
      <c r="D7567" s="296" t="s">
        <v>51309</v>
      </c>
      <c r="E7567" s="297">
        <v>4684</v>
      </c>
    </row>
    <row r="7568" spans="1:5" ht="15.6" x14ac:dyDescent="0.3">
      <c r="A7568" s="294" t="s">
        <v>51028</v>
      </c>
      <c r="B7568" s="295">
        <v>35836</v>
      </c>
      <c r="C7568" s="122"/>
      <c r="D7568" s="296" t="s">
        <v>51310</v>
      </c>
      <c r="E7568" s="297">
        <v>35836</v>
      </c>
    </row>
    <row r="7569" spans="1:5" ht="15.6" x14ac:dyDescent="0.3">
      <c r="A7569" s="294" t="s">
        <v>65726</v>
      </c>
      <c r="B7569" s="295">
        <v>161672</v>
      </c>
      <c r="C7569" s="122"/>
      <c r="D7569" s="296" t="s">
        <v>66281</v>
      </c>
      <c r="E7569" s="297">
        <v>161672</v>
      </c>
    </row>
    <row r="7570" spans="1:5" ht="15.6" x14ac:dyDescent="0.3">
      <c r="A7570" s="294" t="s">
        <v>51029</v>
      </c>
      <c r="B7570" s="295">
        <v>23598</v>
      </c>
      <c r="C7570" s="122"/>
      <c r="D7570" s="296" t="s">
        <v>51311</v>
      </c>
      <c r="E7570" s="297">
        <v>23598</v>
      </c>
    </row>
    <row r="7571" spans="1:5" ht="15.6" x14ac:dyDescent="0.3">
      <c r="A7571" s="294" t="s">
        <v>65727</v>
      </c>
      <c r="B7571" s="295">
        <v>70267</v>
      </c>
      <c r="C7571" s="122"/>
      <c r="D7571" s="296" t="s">
        <v>51312</v>
      </c>
      <c r="E7571" s="297">
        <v>70267</v>
      </c>
    </row>
    <row r="7572" spans="1:5" ht="15.6" x14ac:dyDescent="0.3">
      <c r="A7572" s="294" t="s">
        <v>51030</v>
      </c>
      <c r="B7572" s="295">
        <v>1594640</v>
      </c>
      <c r="C7572" s="122"/>
      <c r="D7572" s="296" t="s">
        <v>51313</v>
      </c>
      <c r="E7572" s="297">
        <v>1594640</v>
      </c>
    </row>
    <row r="7573" spans="1:5" ht="15.6" x14ac:dyDescent="0.3">
      <c r="A7573" s="294" t="s">
        <v>65728</v>
      </c>
      <c r="B7573" s="295">
        <v>24710</v>
      </c>
      <c r="C7573" s="122"/>
      <c r="D7573" s="296" t="s">
        <v>66282</v>
      </c>
      <c r="E7573" s="297">
        <v>24710</v>
      </c>
    </row>
    <row r="7574" spans="1:5" ht="15.6" x14ac:dyDescent="0.3">
      <c r="A7574" s="294" t="s">
        <v>51031</v>
      </c>
      <c r="B7574" s="295">
        <v>16278</v>
      </c>
      <c r="C7574" s="122"/>
      <c r="D7574" s="296" t="s">
        <v>51314</v>
      </c>
      <c r="E7574" s="297">
        <v>16278</v>
      </c>
    </row>
    <row r="7575" spans="1:5" ht="15.6" x14ac:dyDescent="0.3">
      <c r="A7575" s="294" t="s">
        <v>65729</v>
      </c>
      <c r="B7575" s="295">
        <v>33494</v>
      </c>
      <c r="C7575" s="122"/>
      <c r="D7575" s="296" t="s">
        <v>66283</v>
      </c>
      <c r="E7575" s="297">
        <v>33494</v>
      </c>
    </row>
    <row r="7576" spans="1:5" ht="15.6" x14ac:dyDescent="0.3">
      <c r="A7576" s="294" t="s">
        <v>65730</v>
      </c>
      <c r="B7576" s="295">
        <v>32030</v>
      </c>
      <c r="C7576" s="122"/>
      <c r="D7576" s="296" t="s">
        <v>66284</v>
      </c>
      <c r="E7576" s="297">
        <v>32030</v>
      </c>
    </row>
    <row r="7577" spans="1:5" ht="15.6" x14ac:dyDescent="0.3">
      <c r="A7577" s="294" t="s">
        <v>51032</v>
      </c>
      <c r="B7577" s="295">
        <v>23539</v>
      </c>
      <c r="C7577" s="122"/>
      <c r="D7577" s="296" t="s">
        <v>51315</v>
      </c>
      <c r="E7577" s="297">
        <v>23539</v>
      </c>
    </row>
    <row r="7578" spans="1:5" ht="15.6" x14ac:dyDescent="0.3">
      <c r="A7578" s="294" t="s">
        <v>65731</v>
      </c>
      <c r="B7578" s="295">
        <v>25120</v>
      </c>
      <c r="C7578" s="122"/>
      <c r="D7578" s="296" t="s">
        <v>66285</v>
      </c>
      <c r="E7578" s="297">
        <v>25120</v>
      </c>
    </row>
    <row r="7579" spans="1:5" ht="15.6" x14ac:dyDescent="0.3">
      <c r="A7579" s="294" t="s">
        <v>65732</v>
      </c>
      <c r="B7579" s="295">
        <v>21080</v>
      </c>
      <c r="C7579" s="122"/>
      <c r="D7579" s="296" t="s">
        <v>66286</v>
      </c>
      <c r="E7579" s="297">
        <v>21080</v>
      </c>
    </row>
    <row r="7580" spans="1:5" ht="15.6" x14ac:dyDescent="0.3">
      <c r="A7580" s="294" t="s">
        <v>65733</v>
      </c>
      <c r="B7580" s="295">
        <v>4392</v>
      </c>
      <c r="C7580" s="122"/>
      <c r="D7580" s="296" t="s">
        <v>66287</v>
      </c>
      <c r="E7580" s="297">
        <v>4392</v>
      </c>
    </row>
    <row r="7581" spans="1:5" ht="15.6" x14ac:dyDescent="0.3">
      <c r="A7581" s="294" t="s">
        <v>65734</v>
      </c>
      <c r="B7581" s="295">
        <v>6910</v>
      </c>
      <c r="C7581" s="122"/>
      <c r="D7581" s="296" t="s">
        <v>66288</v>
      </c>
      <c r="E7581" s="297">
        <v>6910</v>
      </c>
    </row>
    <row r="7582" spans="1:5" ht="15.6" x14ac:dyDescent="0.3">
      <c r="A7582" s="294" t="s">
        <v>51033</v>
      </c>
      <c r="B7582" s="295">
        <v>51060</v>
      </c>
      <c r="C7582" s="122"/>
      <c r="D7582" s="296" t="s">
        <v>51316</v>
      </c>
      <c r="E7582" s="297">
        <v>51060</v>
      </c>
    </row>
    <row r="7583" spans="1:5" ht="15.6" x14ac:dyDescent="0.3">
      <c r="A7583" s="294" t="s">
        <v>51034</v>
      </c>
      <c r="B7583" s="295">
        <v>66343</v>
      </c>
      <c r="C7583" s="122"/>
      <c r="D7583" s="296" t="s">
        <v>51317</v>
      </c>
      <c r="E7583" s="297">
        <v>66343</v>
      </c>
    </row>
    <row r="7584" spans="1:5" ht="15.6" x14ac:dyDescent="0.3">
      <c r="A7584" s="294" t="s">
        <v>65735</v>
      </c>
      <c r="B7584" s="295">
        <v>15459</v>
      </c>
      <c r="C7584" s="122"/>
      <c r="D7584" s="296" t="s">
        <v>51318</v>
      </c>
      <c r="E7584" s="297">
        <v>15459</v>
      </c>
    </row>
    <row r="7585" spans="1:5" ht="15.6" x14ac:dyDescent="0.3">
      <c r="A7585" s="294" t="s">
        <v>51035</v>
      </c>
      <c r="B7585" s="295">
        <v>479042</v>
      </c>
      <c r="C7585" s="122"/>
      <c r="D7585" s="296" t="s">
        <v>51319</v>
      </c>
      <c r="E7585" s="297">
        <v>479042</v>
      </c>
    </row>
    <row r="7586" spans="1:5" ht="15.6" x14ac:dyDescent="0.3">
      <c r="A7586" s="294" t="s">
        <v>65736</v>
      </c>
      <c r="B7586" s="295">
        <v>156460</v>
      </c>
      <c r="C7586" s="122"/>
      <c r="D7586" s="296" t="s">
        <v>51320</v>
      </c>
      <c r="E7586" s="297">
        <v>156460</v>
      </c>
    </row>
    <row r="7587" spans="1:5" ht="15.6" x14ac:dyDescent="0.3">
      <c r="A7587" s="294" t="s">
        <v>51036</v>
      </c>
      <c r="B7587" s="295">
        <v>307533</v>
      </c>
      <c r="C7587" s="122"/>
      <c r="D7587" s="296" t="s">
        <v>51321</v>
      </c>
      <c r="E7587" s="297">
        <v>307533</v>
      </c>
    </row>
    <row r="7588" spans="1:5" ht="15.6" x14ac:dyDescent="0.3">
      <c r="A7588" s="294" t="s">
        <v>51037</v>
      </c>
      <c r="B7588" s="295">
        <v>6558</v>
      </c>
      <c r="C7588" s="122"/>
      <c r="D7588" s="296" t="s">
        <v>51322</v>
      </c>
      <c r="E7588" s="297">
        <v>6558</v>
      </c>
    </row>
    <row r="7589" spans="1:5" ht="15.6" x14ac:dyDescent="0.3">
      <c r="A7589" s="294" t="s">
        <v>65737</v>
      </c>
      <c r="B7589" s="295">
        <v>12999</v>
      </c>
      <c r="C7589" s="122"/>
      <c r="D7589" s="296" t="s">
        <v>66289</v>
      </c>
      <c r="E7589" s="297">
        <v>12999</v>
      </c>
    </row>
    <row r="7590" spans="1:5" ht="15.6" x14ac:dyDescent="0.3">
      <c r="A7590" s="294" t="s">
        <v>65738</v>
      </c>
      <c r="B7590" s="295">
        <v>57619</v>
      </c>
      <c r="C7590" s="122"/>
      <c r="D7590" s="296" t="s">
        <v>65266</v>
      </c>
      <c r="E7590" s="297">
        <v>57619</v>
      </c>
    </row>
    <row r="7591" spans="1:5" ht="15.6" x14ac:dyDescent="0.3">
      <c r="A7591" s="294" t="s">
        <v>51038</v>
      </c>
      <c r="B7591" s="295">
        <v>210448</v>
      </c>
      <c r="C7591" s="122"/>
      <c r="D7591" s="296" t="s">
        <v>51323</v>
      </c>
      <c r="E7591" s="297">
        <v>210448</v>
      </c>
    </row>
    <row r="7592" spans="1:5" ht="15.6" x14ac:dyDescent="0.3">
      <c r="A7592" s="294" t="s">
        <v>51039</v>
      </c>
      <c r="B7592" s="295">
        <v>13234</v>
      </c>
      <c r="C7592" s="122"/>
      <c r="D7592" s="296" t="s">
        <v>51324</v>
      </c>
      <c r="E7592" s="297">
        <v>13234</v>
      </c>
    </row>
    <row r="7593" spans="1:5" ht="15.6" x14ac:dyDescent="0.3">
      <c r="A7593" s="294" t="s">
        <v>51040</v>
      </c>
      <c r="B7593" s="295">
        <v>451697</v>
      </c>
      <c r="C7593" s="122"/>
      <c r="D7593" s="296" t="s">
        <v>51325</v>
      </c>
      <c r="E7593" s="297">
        <v>451697</v>
      </c>
    </row>
    <row r="7594" spans="1:5" ht="15.6" x14ac:dyDescent="0.3">
      <c r="A7594" s="294" t="s">
        <v>51041</v>
      </c>
      <c r="B7594" s="295">
        <v>140006</v>
      </c>
      <c r="C7594" s="122"/>
      <c r="D7594" s="296" t="s">
        <v>51326</v>
      </c>
      <c r="E7594" s="297">
        <v>140006</v>
      </c>
    </row>
    <row r="7595" spans="1:5" ht="15.6" x14ac:dyDescent="0.3">
      <c r="A7595" s="294" t="s">
        <v>65739</v>
      </c>
      <c r="B7595" s="295">
        <v>17332</v>
      </c>
      <c r="C7595" s="122"/>
      <c r="D7595" s="296" t="s">
        <v>66290</v>
      </c>
      <c r="E7595" s="297">
        <v>17332</v>
      </c>
    </row>
    <row r="7596" spans="1:5" ht="15.6" x14ac:dyDescent="0.3">
      <c r="A7596" s="294" t="s">
        <v>65740</v>
      </c>
      <c r="B7596" s="295">
        <v>43155</v>
      </c>
      <c r="C7596" s="122"/>
      <c r="D7596" s="296" t="s">
        <v>63588</v>
      </c>
      <c r="E7596" s="297">
        <v>43155</v>
      </c>
    </row>
    <row r="7597" spans="1:5" ht="15.6" x14ac:dyDescent="0.3">
      <c r="A7597" s="294" t="s">
        <v>65741</v>
      </c>
      <c r="B7597" s="295">
        <v>34372</v>
      </c>
      <c r="C7597" s="122"/>
      <c r="D7597" s="296" t="s">
        <v>66291</v>
      </c>
      <c r="E7597" s="297">
        <v>34372</v>
      </c>
    </row>
    <row r="7598" spans="1:5" ht="15.6" x14ac:dyDescent="0.3">
      <c r="A7598" s="294" t="s">
        <v>65742</v>
      </c>
      <c r="B7598" s="295">
        <v>17742</v>
      </c>
      <c r="C7598" s="122"/>
      <c r="D7598" s="296" t="s">
        <v>66292</v>
      </c>
      <c r="E7598" s="297">
        <v>17742</v>
      </c>
    </row>
    <row r="7599" spans="1:5" ht="15.6" x14ac:dyDescent="0.3">
      <c r="A7599" s="294" t="s">
        <v>51042</v>
      </c>
      <c r="B7599" s="295">
        <v>6265</v>
      </c>
      <c r="C7599" s="122"/>
      <c r="D7599" s="296" t="s">
        <v>51327</v>
      </c>
      <c r="E7599" s="297">
        <v>6265</v>
      </c>
    </row>
    <row r="7600" spans="1:5" ht="15.6" x14ac:dyDescent="0.3">
      <c r="A7600" s="294" t="s">
        <v>51043</v>
      </c>
      <c r="B7600" s="295">
        <v>3045</v>
      </c>
      <c r="C7600" s="122"/>
      <c r="D7600" s="296" t="s">
        <v>51328</v>
      </c>
      <c r="E7600" s="297">
        <v>3045</v>
      </c>
    </row>
    <row r="7601" spans="1:5" ht="15.6" x14ac:dyDescent="0.3">
      <c r="A7601" s="294" t="s">
        <v>65743</v>
      </c>
      <c r="B7601" s="295">
        <v>844779</v>
      </c>
      <c r="C7601" s="122"/>
      <c r="D7601" s="296" t="s">
        <v>51329</v>
      </c>
      <c r="E7601" s="297">
        <v>844779</v>
      </c>
    </row>
    <row r="7602" spans="1:5" ht="15.6" x14ac:dyDescent="0.3">
      <c r="A7602" s="294" t="s">
        <v>65744</v>
      </c>
      <c r="B7602" s="295">
        <v>22837</v>
      </c>
      <c r="C7602" s="122"/>
      <c r="D7602" s="296" t="s">
        <v>66293</v>
      </c>
      <c r="E7602" s="297">
        <v>22837</v>
      </c>
    </row>
    <row r="7603" spans="1:5" ht="15.6" x14ac:dyDescent="0.3">
      <c r="A7603" s="294" t="s">
        <v>51044</v>
      </c>
      <c r="B7603" s="295">
        <v>24769</v>
      </c>
      <c r="C7603" s="122"/>
      <c r="D7603" s="296" t="s">
        <v>51330</v>
      </c>
      <c r="E7603" s="297">
        <v>24769</v>
      </c>
    </row>
    <row r="7604" spans="1:5" ht="15.6" x14ac:dyDescent="0.3">
      <c r="A7604" s="294" t="s">
        <v>51045</v>
      </c>
      <c r="B7604" s="295">
        <v>230006</v>
      </c>
      <c r="C7604" s="122"/>
      <c r="D7604" s="296" t="s">
        <v>51331</v>
      </c>
      <c r="E7604" s="297">
        <v>230006</v>
      </c>
    </row>
    <row r="7605" spans="1:5" ht="15.6" x14ac:dyDescent="0.3">
      <c r="A7605" s="294" t="s">
        <v>51046</v>
      </c>
      <c r="B7605" s="295">
        <v>15400</v>
      </c>
      <c r="C7605" s="122"/>
      <c r="D7605" s="296" t="s">
        <v>51332</v>
      </c>
      <c r="E7605" s="297">
        <v>15400</v>
      </c>
    </row>
    <row r="7606" spans="1:5" ht="15.6" x14ac:dyDescent="0.3">
      <c r="A7606" s="294" t="s">
        <v>65745</v>
      </c>
      <c r="B7606" s="295">
        <v>6910</v>
      </c>
      <c r="C7606" s="122"/>
      <c r="D7606" s="296" t="s">
        <v>66294</v>
      </c>
      <c r="E7606" s="297">
        <v>6910</v>
      </c>
    </row>
    <row r="7607" spans="1:5" ht="15.6" x14ac:dyDescent="0.3">
      <c r="A7607" s="294" t="s">
        <v>51047</v>
      </c>
      <c r="B7607" s="295">
        <v>195400</v>
      </c>
      <c r="C7607" s="122"/>
      <c r="D7607" s="296" t="s">
        <v>51333</v>
      </c>
      <c r="E7607" s="297">
        <v>195400</v>
      </c>
    </row>
    <row r="7608" spans="1:5" ht="15.6" x14ac:dyDescent="0.3">
      <c r="A7608" s="294" t="s">
        <v>51048</v>
      </c>
      <c r="B7608" s="295">
        <v>5153</v>
      </c>
      <c r="C7608" s="122"/>
      <c r="D7608" s="296" t="s">
        <v>51334</v>
      </c>
      <c r="E7608" s="297">
        <v>5153</v>
      </c>
    </row>
    <row r="7609" spans="1:5" ht="15.6" x14ac:dyDescent="0.3">
      <c r="A7609" s="294" t="s">
        <v>51049</v>
      </c>
      <c r="B7609" s="295">
        <v>254306</v>
      </c>
      <c r="C7609" s="122"/>
      <c r="D7609" s="296" t="s">
        <v>51335</v>
      </c>
      <c r="E7609" s="297">
        <v>254306</v>
      </c>
    </row>
    <row r="7610" spans="1:5" ht="15.6" x14ac:dyDescent="0.3">
      <c r="A7610" s="294" t="s">
        <v>65746</v>
      </c>
      <c r="B7610" s="295">
        <v>54105</v>
      </c>
      <c r="C7610" s="122"/>
      <c r="D7610" s="296" t="s">
        <v>51336</v>
      </c>
      <c r="E7610" s="297">
        <v>54105</v>
      </c>
    </row>
    <row r="7611" spans="1:5" ht="15.6" x14ac:dyDescent="0.3">
      <c r="A7611" s="294" t="s">
        <v>65747</v>
      </c>
      <c r="B7611" s="295">
        <v>9310</v>
      </c>
      <c r="C7611" s="122"/>
      <c r="D7611" s="296" t="s">
        <v>66295</v>
      </c>
      <c r="E7611" s="297">
        <v>9310</v>
      </c>
    </row>
    <row r="7612" spans="1:5" ht="15.6" x14ac:dyDescent="0.3">
      <c r="A7612" s="294" t="s">
        <v>51050</v>
      </c>
      <c r="B7612" s="295">
        <v>101184</v>
      </c>
      <c r="C7612" s="122"/>
      <c r="D7612" s="296" t="s">
        <v>51337</v>
      </c>
      <c r="E7612" s="297">
        <v>101184</v>
      </c>
    </row>
    <row r="7613" spans="1:5" ht="15.6" x14ac:dyDescent="0.3">
      <c r="A7613" s="294" t="s">
        <v>51051</v>
      </c>
      <c r="B7613" s="295">
        <v>46025</v>
      </c>
      <c r="C7613" s="122"/>
      <c r="D7613" s="296" t="s">
        <v>51338</v>
      </c>
      <c r="E7613" s="297">
        <v>46025</v>
      </c>
    </row>
    <row r="7614" spans="1:5" ht="15.6" x14ac:dyDescent="0.3">
      <c r="A7614" s="294" t="s">
        <v>51052</v>
      </c>
      <c r="B7614" s="295">
        <v>62889</v>
      </c>
      <c r="C7614" s="122"/>
      <c r="D7614" s="296" t="s">
        <v>51339</v>
      </c>
      <c r="E7614" s="297">
        <v>62889</v>
      </c>
    </row>
    <row r="7615" spans="1:5" ht="15.6" x14ac:dyDescent="0.3">
      <c r="A7615" s="294" t="s">
        <v>51053</v>
      </c>
      <c r="B7615" s="295">
        <v>137605</v>
      </c>
      <c r="C7615" s="122"/>
      <c r="D7615" s="296" t="s">
        <v>51340</v>
      </c>
      <c r="E7615" s="297">
        <v>137605</v>
      </c>
    </row>
    <row r="7616" spans="1:5" ht="15.6" x14ac:dyDescent="0.3">
      <c r="A7616" s="294" t="s">
        <v>51054</v>
      </c>
      <c r="B7616" s="295">
        <v>3385383</v>
      </c>
      <c r="C7616" s="122"/>
      <c r="D7616" s="296" t="s">
        <v>51341</v>
      </c>
      <c r="E7616" s="297">
        <v>3385383</v>
      </c>
    </row>
    <row r="7617" spans="1:5" ht="15.6" x14ac:dyDescent="0.3">
      <c r="A7617" s="294" t="s">
        <v>51055</v>
      </c>
      <c r="B7617" s="295">
        <v>44678</v>
      </c>
      <c r="C7617" s="122"/>
      <c r="D7617" s="296" t="s">
        <v>51342</v>
      </c>
      <c r="E7617" s="297">
        <v>44678</v>
      </c>
    </row>
    <row r="7618" spans="1:5" ht="15.6" x14ac:dyDescent="0.3">
      <c r="A7618" s="294" t="s">
        <v>65748</v>
      </c>
      <c r="B7618" s="295">
        <v>24476</v>
      </c>
      <c r="C7618" s="122"/>
      <c r="D7618" s="296" t="s">
        <v>66296</v>
      </c>
      <c r="E7618" s="297">
        <v>24476</v>
      </c>
    </row>
    <row r="7619" spans="1:5" ht="15.6" x14ac:dyDescent="0.3">
      <c r="A7619" s="294" t="s">
        <v>51056</v>
      </c>
      <c r="B7619" s="295">
        <v>30976</v>
      </c>
      <c r="C7619" s="122"/>
      <c r="D7619" s="296" t="s">
        <v>51343</v>
      </c>
      <c r="E7619" s="297">
        <v>30976</v>
      </c>
    </row>
    <row r="7620" spans="1:5" ht="15.6" x14ac:dyDescent="0.3">
      <c r="A7620" s="294" t="s">
        <v>65749</v>
      </c>
      <c r="B7620" s="295">
        <v>23129</v>
      </c>
      <c r="C7620" s="122"/>
      <c r="D7620" s="296" t="s">
        <v>66297</v>
      </c>
      <c r="E7620" s="297">
        <v>23129</v>
      </c>
    </row>
    <row r="7621" spans="1:5" ht="15.6" x14ac:dyDescent="0.3">
      <c r="A7621" s="294" t="s">
        <v>51057</v>
      </c>
      <c r="B7621" s="295">
        <v>29395</v>
      </c>
      <c r="C7621" s="122"/>
      <c r="D7621" s="296" t="s">
        <v>51344</v>
      </c>
      <c r="E7621" s="297">
        <v>29395</v>
      </c>
    </row>
    <row r="7622" spans="1:5" ht="15.6" x14ac:dyDescent="0.3">
      <c r="A7622" s="294" t="s">
        <v>65750</v>
      </c>
      <c r="B7622" s="295">
        <v>8256</v>
      </c>
      <c r="C7622" s="122"/>
      <c r="D7622" s="296" t="s">
        <v>66298</v>
      </c>
      <c r="E7622" s="297">
        <v>8256</v>
      </c>
    </row>
    <row r="7623" spans="1:5" ht="15.6" x14ac:dyDescent="0.3">
      <c r="A7623" s="294" t="s">
        <v>51058</v>
      </c>
      <c r="B7623" s="295">
        <v>11301</v>
      </c>
      <c r="C7623" s="122"/>
      <c r="D7623" s="296" t="s">
        <v>51345</v>
      </c>
      <c r="E7623" s="297">
        <v>11301</v>
      </c>
    </row>
    <row r="7624" spans="1:5" ht="15.6" x14ac:dyDescent="0.3">
      <c r="A7624" s="294" t="s">
        <v>51059</v>
      </c>
      <c r="B7624" s="295">
        <v>38647</v>
      </c>
      <c r="C7624" s="122"/>
      <c r="D7624" s="296" t="s">
        <v>51346</v>
      </c>
      <c r="E7624" s="297">
        <v>38647</v>
      </c>
    </row>
    <row r="7625" spans="1:5" ht="15.6" x14ac:dyDescent="0.3">
      <c r="A7625" s="294" t="s">
        <v>51060</v>
      </c>
      <c r="B7625" s="295">
        <v>39056</v>
      </c>
      <c r="C7625" s="122"/>
      <c r="D7625" s="296" t="s">
        <v>51347</v>
      </c>
      <c r="E7625" s="297">
        <v>39056</v>
      </c>
    </row>
    <row r="7626" spans="1:5" ht="15.6" x14ac:dyDescent="0.3">
      <c r="A7626" s="294" t="s">
        <v>51061</v>
      </c>
      <c r="B7626" s="295">
        <v>5738</v>
      </c>
      <c r="C7626" s="122"/>
      <c r="D7626" s="296" t="s">
        <v>51348</v>
      </c>
      <c r="E7626" s="297">
        <v>5738</v>
      </c>
    </row>
    <row r="7627" spans="1:5" ht="15.6" x14ac:dyDescent="0.3">
      <c r="A7627" s="294" t="s">
        <v>51062</v>
      </c>
      <c r="B7627" s="295">
        <v>27404</v>
      </c>
      <c r="C7627" s="122"/>
      <c r="D7627" s="296" t="s">
        <v>51349</v>
      </c>
      <c r="E7627" s="297">
        <v>27404</v>
      </c>
    </row>
    <row r="7628" spans="1:5" ht="15.6" x14ac:dyDescent="0.3">
      <c r="A7628" s="294" t="s">
        <v>65751</v>
      </c>
      <c r="B7628" s="295">
        <v>17977</v>
      </c>
      <c r="C7628" s="122"/>
      <c r="D7628" s="296" t="s">
        <v>66299</v>
      </c>
      <c r="E7628" s="297">
        <v>17977</v>
      </c>
    </row>
    <row r="7629" spans="1:5" ht="15.6" x14ac:dyDescent="0.3">
      <c r="A7629" s="294" t="s">
        <v>65752</v>
      </c>
      <c r="B7629" s="295">
        <v>4040</v>
      </c>
      <c r="C7629" s="122"/>
      <c r="D7629" s="296" t="s">
        <v>66300</v>
      </c>
      <c r="E7629" s="297">
        <v>4040</v>
      </c>
    </row>
    <row r="7630" spans="1:5" ht="15.6" x14ac:dyDescent="0.3">
      <c r="A7630" s="294" t="s">
        <v>51063</v>
      </c>
      <c r="B7630" s="295">
        <v>29395</v>
      </c>
      <c r="C7630" s="122"/>
      <c r="D7630" s="296" t="s">
        <v>51350</v>
      </c>
      <c r="E7630" s="297">
        <v>29395</v>
      </c>
    </row>
    <row r="7631" spans="1:5" ht="15.6" x14ac:dyDescent="0.3">
      <c r="A7631" s="294" t="s">
        <v>65753</v>
      </c>
      <c r="B7631" s="295">
        <v>24652</v>
      </c>
      <c r="C7631" s="122"/>
      <c r="D7631" s="296" t="s">
        <v>66301</v>
      </c>
      <c r="E7631" s="297">
        <v>24652</v>
      </c>
    </row>
    <row r="7632" spans="1:5" ht="15.6" x14ac:dyDescent="0.3">
      <c r="A7632" s="294" t="s">
        <v>51064</v>
      </c>
      <c r="B7632" s="295">
        <v>5973</v>
      </c>
      <c r="C7632" s="122"/>
      <c r="D7632" s="296" t="s">
        <v>51351</v>
      </c>
      <c r="E7632" s="297">
        <v>5973</v>
      </c>
    </row>
    <row r="7633" spans="1:5" ht="15.6" x14ac:dyDescent="0.3">
      <c r="A7633" s="294" t="s">
        <v>65754</v>
      </c>
      <c r="B7633" s="295">
        <v>13175</v>
      </c>
      <c r="C7633" s="122"/>
      <c r="D7633" s="296" t="s">
        <v>66302</v>
      </c>
      <c r="E7633" s="297">
        <v>13175</v>
      </c>
    </row>
    <row r="7634" spans="1:5" ht="15.6" x14ac:dyDescent="0.3">
      <c r="A7634" s="294" t="s">
        <v>51065</v>
      </c>
      <c r="B7634" s="295">
        <v>2986</v>
      </c>
      <c r="C7634" s="122"/>
      <c r="D7634" s="296" t="s">
        <v>51352</v>
      </c>
      <c r="E7634" s="297">
        <v>2986</v>
      </c>
    </row>
    <row r="7635" spans="1:5" ht="15.6" x14ac:dyDescent="0.3">
      <c r="A7635" s="294" t="s">
        <v>51066</v>
      </c>
      <c r="B7635" s="295">
        <v>18445</v>
      </c>
      <c r="C7635" s="122"/>
      <c r="D7635" s="296" t="s">
        <v>51353</v>
      </c>
      <c r="E7635" s="297">
        <v>18445</v>
      </c>
    </row>
    <row r="7636" spans="1:5" ht="15.6" x14ac:dyDescent="0.3">
      <c r="A7636" s="294" t="s">
        <v>65755</v>
      </c>
      <c r="B7636" s="295">
        <v>14756</v>
      </c>
      <c r="C7636" s="122"/>
      <c r="D7636" s="296" t="s">
        <v>66303</v>
      </c>
      <c r="E7636" s="297">
        <v>14756</v>
      </c>
    </row>
    <row r="7637" spans="1:5" ht="15.6" x14ac:dyDescent="0.3">
      <c r="A7637" s="294" t="s">
        <v>51067</v>
      </c>
      <c r="B7637" s="295">
        <v>85842</v>
      </c>
      <c r="C7637" s="122"/>
      <c r="D7637" s="296" t="s">
        <v>51354</v>
      </c>
      <c r="E7637" s="297">
        <v>85842</v>
      </c>
    </row>
    <row r="7638" spans="1:5" ht="15.6" x14ac:dyDescent="0.3">
      <c r="A7638" s="294" t="s">
        <v>51068</v>
      </c>
      <c r="B7638" s="295">
        <v>1347</v>
      </c>
      <c r="C7638" s="122"/>
      <c r="D7638" s="296" t="s">
        <v>51355</v>
      </c>
      <c r="E7638" s="297">
        <v>1347</v>
      </c>
    </row>
    <row r="7639" spans="1:5" ht="15.6" x14ac:dyDescent="0.3">
      <c r="A7639" s="294" t="s">
        <v>51069</v>
      </c>
      <c r="B7639" s="295">
        <v>25296</v>
      </c>
      <c r="C7639" s="122"/>
      <c r="D7639" s="296" t="s">
        <v>51356</v>
      </c>
      <c r="E7639" s="297">
        <v>25296</v>
      </c>
    </row>
    <row r="7640" spans="1:5" ht="15.6" x14ac:dyDescent="0.3">
      <c r="A7640" s="294" t="s">
        <v>51070</v>
      </c>
      <c r="B7640" s="295">
        <v>290376</v>
      </c>
      <c r="C7640" s="122"/>
      <c r="D7640" s="296" t="s">
        <v>51357</v>
      </c>
      <c r="E7640" s="297">
        <v>290376</v>
      </c>
    </row>
    <row r="7641" spans="1:5" ht="15.6" x14ac:dyDescent="0.3">
      <c r="A7641" s="294" t="s">
        <v>51071</v>
      </c>
      <c r="B7641" s="295">
        <v>336577</v>
      </c>
      <c r="C7641" s="122"/>
      <c r="D7641" s="296" t="s">
        <v>51358</v>
      </c>
      <c r="E7641" s="297">
        <v>336577</v>
      </c>
    </row>
    <row r="7642" spans="1:5" ht="15.6" x14ac:dyDescent="0.3">
      <c r="A7642" s="294" t="s">
        <v>51072</v>
      </c>
      <c r="B7642" s="295">
        <v>25530</v>
      </c>
      <c r="C7642" s="122"/>
      <c r="D7642" s="296" t="s">
        <v>51359</v>
      </c>
      <c r="E7642" s="297">
        <v>25530</v>
      </c>
    </row>
    <row r="7643" spans="1:5" ht="15.6" x14ac:dyDescent="0.3">
      <c r="A7643" s="294" t="s">
        <v>65756</v>
      </c>
      <c r="B7643" s="295">
        <v>598144</v>
      </c>
      <c r="C7643" s="122"/>
      <c r="D7643" s="296" t="s">
        <v>51360</v>
      </c>
      <c r="E7643" s="297">
        <v>598144</v>
      </c>
    </row>
    <row r="7644" spans="1:5" ht="15.6" x14ac:dyDescent="0.3">
      <c r="A7644" s="294" t="s">
        <v>51073</v>
      </c>
      <c r="B7644" s="295">
        <v>13819</v>
      </c>
      <c r="C7644" s="122"/>
      <c r="D7644" s="296" t="s">
        <v>51361</v>
      </c>
      <c r="E7644" s="297">
        <v>13819</v>
      </c>
    </row>
    <row r="7645" spans="1:5" ht="15.6" x14ac:dyDescent="0.3">
      <c r="A7645" s="294" t="s">
        <v>51074</v>
      </c>
      <c r="B7645" s="295">
        <v>1874</v>
      </c>
      <c r="C7645" s="122"/>
      <c r="D7645" s="296" t="s">
        <v>51362</v>
      </c>
      <c r="E7645" s="297">
        <v>1874</v>
      </c>
    </row>
    <row r="7646" spans="1:5" ht="15.6" x14ac:dyDescent="0.3">
      <c r="A7646" s="294" t="s">
        <v>51075</v>
      </c>
      <c r="B7646" s="295">
        <v>13409</v>
      </c>
      <c r="C7646" s="122"/>
      <c r="D7646" s="296" t="s">
        <v>51363</v>
      </c>
      <c r="E7646" s="297">
        <v>13409</v>
      </c>
    </row>
    <row r="7647" spans="1:5" ht="15.6" x14ac:dyDescent="0.3">
      <c r="A7647" s="294" t="s">
        <v>65757</v>
      </c>
      <c r="B7647" s="295">
        <v>7261</v>
      </c>
      <c r="C7647" s="122"/>
      <c r="D7647" s="296" t="s">
        <v>51364</v>
      </c>
      <c r="E7647" s="297">
        <v>7261</v>
      </c>
    </row>
    <row r="7648" spans="1:5" ht="15.6" x14ac:dyDescent="0.3">
      <c r="A7648" s="294" t="s">
        <v>65758</v>
      </c>
      <c r="B7648" s="295">
        <v>30332</v>
      </c>
      <c r="C7648" s="122"/>
      <c r="D7648" s="296" t="s">
        <v>66304</v>
      </c>
      <c r="E7648" s="297">
        <v>30332</v>
      </c>
    </row>
    <row r="7649" spans="1:5" ht="15.6" x14ac:dyDescent="0.3">
      <c r="A7649" s="294" t="s">
        <v>51076</v>
      </c>
      <c r="B7649" s="295">
        <v>645047</v>
      </c>
      <c r="C7649" s="122"/>
      <c r="D7649" s="296" t="s">
        <v>51365</v>
      </c>
      <c r="E7649" s="297">
        <v>645047</v>
      </c>
    </row>
    <row r="7650" spans="1:5" ht="15.6" x14ac:dyDescent="0.3">
      <c r="A7650" s="294" t="s">
        <v>65759</v>
      </c>
      <c r="B7650" s="295">
        <v>3630</v>
      </c>
      <c r="C7650" s="122"/>
      <c r="D7650" s="296" t="s">
        <v>66305</v>
      </c>
      <c r="E7650" s="297">
        <v>3630</v>
      </c>
    </row>
    <row r="7651" spans="1:5" ht="15.6" x14ac:dyDescent="0.3">
      <c r="A7651" s="294" t="s">
        <v>51077</v>
      </c>
      <c r="B7651" s="295">
        <v>165712</v>
      </c>
      <c r="C7651" s="122"/>
      <c r="D7651" s="296" t="s">
        <v>51366</v>
      </c>
      <c r="E7651" s="297">
        <v>165712</v>
      </c>
    </row>
    <row r="7652" spans="1:5" ht="15.6" x14ac:dyDescent="0.3">
      <c r="A7652" s="294" t="s">
        <v>51078</v>
      </c>
      <c r="B7652" s="295">
        <v>295939</v>
      </c>
      <c r="C7652" s="122"/>
      <c r="D7652" s="296" t="s">
        <v>51367</v>
      </c>
      <c r="E7652" s="297">
        <v>295939</v>
      </c>
    </row>
    <row r="7653" spans="1:5" ht="15.6" x14ac:dyDescent="0.3">
      <c r="A7653" s="294" t="s">
        <v>51079</v>
      </c>
      <c r="B7653" s="295">
        <v>11594</v>
      </c>
      <c r="C7653" s="122"/>
      <c r="D7653" s="296" t="s">
        <v>51368</v>
      </c>
      <c r="E7653" s="297">
        <v>11594</v>
      </c>
    </row>
    <row r="7654" spans="1:5" ht="15.6" x14ac:dyDescent="0.3">
      <c r="A7654" s="294" t="s">
        <v>51080</v>
      </c>
      <c r="B7654" s="295">
        <v>27872</v>
      </c>
      <c r="C7654" s="122"/>
      <c r="D7654" s="296" t="s">
        <v>51369</v>
      </c>
      <c r="E7654" s="297">
        <v>27872</v>
      </c>
    </row>
    <row r="7655" spans="1:5" ht="15.6" x14ac:dyDescent="0.3">
      <c r="A7655" s="294" t="s">
        <v>51081</v>
      </c>
      <c r="B7655" s="295">
        <v>14053</v>
      </c>
      <c r="C7655" s="122"/>
      <c r="D7655" s="296" t="s">
        <v>51370</v>
      </c>
      <c r="E7655" s="297">
        <v>14053</v>
      </c>
    </row>
    <row r="7656" spans="1:5" ht="15.6" x14ac:dyDescent="0.3">
      <c r="A7656" s="294" t="s">
        <v>51082</v>
      </c>
      <c r="B7656" s="295">
        <v>121327</v>
      </c>
      <c r="C7656" s="122"/>
      <c r="D7656" s="296" t="s">
        <v>51371</v>
      </c>
      <c r="E7656" s="297">
        <v>121327</v>
      </c>
    </row>
    <row r="7657" spans="1:5" ht="15.6" x14ac:dyDescent="0.3">
      <c r="A7657" s="294" t="s">
        <v>51083</v>
      </c>
      <c r="B7657" s="295">
        <v>24828</v>
      </c>
      <c r="C7657" s="122"/>
      <c r="D7657" s="296" t="s">
        <v>51372</v>
      </c>
      <c r="E7657" s="297">
        <v>24828</v>
      </c>
    </row>
    <row r="7658" spans="1:5" ht="15.6" x14ac:dyDescent="0.3">
      <c r="A7658" s="294" t="s">
        <v>65760</v>
      </c>
      <c r="B7658" s="295">
        <v>228308</v>
      </c>
      <c r="C7658" s="122"/>
      <c r="D7658" s="296" t="s">
        <v>51373</v>
      </c>
      <c r="E7658" s="297">
        <v>228308</v>
      </c>
    </row>
    <row r="7659" spans="1:5" ht="15.6" x14ac:dyDescent="0.3">
      <c r="A7659" s="294" t="s">
        <v>51084</v>
      </c>
      <c r="B7659" s="295">
        <v>37593</v>
      </c>
      <c r="C7659" s="122"/>
      <c r="D7659" s="296" t="s">
        <v>51374</v>
      </c>
      <c r="E7659" s="297">
        <v>37593</v>
      </c>
    </row>
    <row r="7660" spans="1:5" ht="15.6" x14ac:dyDescent="0.3">
      <c r="A7660" s="294" t="s">
        <v>51085</v>
      </c>
      <c r="B7660" s="295">
        <v>93806</v>
      </c>
      <c r="C7660" s="122"/>
      <c r="D7660" s="296" t="s">
        <v>51375</v>
      </c>
      <c r="E7660" s="297">
        <v>93806</v>
      </c>
    </row>
    <row r="7661" spans="1:5" ht="15.6" x14ac:dyDescent="0.3">
      <c r="A7661" s="294" t="s">
        <v>51086</v>
      </c>
      <c r="B7661" s="295">
        <v>7085</v>
      </c>
      <c r="C7661" s="122"/>
      <c r="D7661" s="296" t="s">
        <v>51376</v>
      </c>
      <c r="E7661" s="297">
        <v>7085</v>
      </c>
    </row>
    <row r="7662" spans="1:5" ht="15.6" x14ac:dyDescent="0.3">
      <c r="A7662" s="294" t="s">
        <v>51087</v>
      </c>
      <c r="B7662" s="295">
        <v>549250</v>
      </c>
      <c r="C7662" s="122"/>
      <c r="D7662" s="296" t="s">
        <v>51377</v>
      </c>
      <c r="E7662" s="297">
        <v>549250</v>
      </c>
    </row>
    <row r="7663" spans="1:5" ht="15.6" x14ac:dyDescent="0.3">
      <c r="A7663" s="294" t="s">
        <v>65761</v>
      </c>
      <c r="B7663" s="295">
        <v>18386</v>
      </c>
      <c r="C7663" s="122"/>
      <c r="D7663" s="296" t="s">
        <v>66306</v>
      </c>
      <c r="E7663" s="297">
        <v>18386</v>
      </c>
    </row>
    <row r="7664" spans="1:5" ht="15.6" x14ac:dyDescent="0.3">
      <c r="A7664" s="294" t="s">
        <v>51088</v>
      </c>
      <c r="B7664" s="295">
        <v>347000</v>
      </c>
      <c r="C7664" s="122"/>
      <c r="D7664" s="296" t="s">
        <v>51378</v>
      </c>
      <c r="E7664" s="297">
        <v>347000</v>
      </c>
    </row>
    <row r="7665" spans="1:5" ht="15.6" x14ac:dyDescent="0.3">
      <c r="A7665" s="294" t="s">
        <v>65762</v>
      </c>
      <c r="B7665" s="295">
        <v>102999</v>
      </c>
      <c r="C7665" s="122"/>
      <c r="D7665" s="296" t="s">
        <v>65267</v>
      </c>
      <c r="E7665" s="297">
        <v>102999</v>
      </c>
    </row>
    <row r="7666" spans="1:5" ht="15.6" x14ac:dyDescent="0.3">
      <c r="A7666" s="294" t="s">
        <v>51089</v>
      </c>
      <c r="B7666" s="295">
        <v>45263</v>
      </c>
      <c r="C7666" s="122"/>
      <c r="D7666" s="296" t="s">
        <v>51379</v>
      </c>
      <c r="E7666" s="297">
        <v>45263</v>
      </c>
    </row>
    <row r="7667" spans="1:5" ht="15.6" x14ac:dyDescent="0.3">
      <c r="A7667" s="294" t="s">
        <v>51090</v>
      </c>
      <c r="B7667" s="295">
        <v>163780</v>
      </c>
      <c r="C7667" s="122"/>
      <c r="D7667" s="296" t="s">
        <v>51380</v>
      </c>
      <c r="E7667" s="297">
        <v>163780</v>
      </c>
    </row>
    <row r="7668" spans="1:5" ht="15.6" x14ac:dyDescent="0.3">
      <c r="A7668" s="294" t="s">
        <v>51091</v>
      </c>
      <c r="B7668" s="295">
        <v>493564</v>
      </c>
      <c r="C7668" s="122"/>
      <c r="D7668" s="296" t="s">
        <v>51381</v>
      </c>
      <c r="E7668" s="297">
        <v>493564</v>
      </c>
    </row>
    <row r="7669" spans="1:5" ht="15.6" x14ac:dyDescent="0.3">
      <c r="A7669" s="294" t="s">
        <v>65763</v>
      </c>
      <c r="B7669" s="295">
        <v>2401</v>
      </c>
      <c r="C7669" s="122"/>
      <c r="D7669" s="296" t="s">
        <v>66307</v>
      </c>
      <c r="E7669" s="297">
        <v>2401</v>
      </c>
    </row>
    <row r="7670" spans="1:5" ht="15.6" x14ac:dyDescent="0.3">
      <c r="A7670" s="294" t="s">
        <v>51092</v>
      </c>
      <c r="B7670" s="295">
        <v>257702</v>
      </c>
      <c r="C7670" s="122"/>
      <c r="D7670" s="296" t="s">
        <v>51382</v>
      </c>
      <c r="E7670" s="297">
        <v>257702</v>
      </c>
    </row>
    <row r="7671" spans="1:5" ht="15.6" x14ac:dyDescent="0.3">
      <c r="A7671" s="294" t="s">
        <v>51093</v>
      </c>
      <c r="B7671" s="295">
        <v>7202</v>
      </c>
      <c r="C7671" s="122"/>
      <c r="D7671" s="296" t="s">
        <v>51383</v>
      </c>
      <c r="E7671" s="297">
        <v>7202</v>
      </c>
    </row>
    <row r="7672" spans="1:5" ht="15.6" x14ac:dyDescent="0.3">
      <c r="A7672" s="294" t="s">
        <v>51094</v>
      </c>
      <c r="B7672" s="295">
        <v>419667</v>
      </c>
      <c r="C7672" s="122"/>
      <c r="D7672" s="296" t="s">
        <v>51384</v>
      </c>
      <c r="E7672" s="297">
        <v>419667</v>
      </c>
    </row>
    <row r="7673" spans="1:5" ht="15.6" x14ac:dyDescent="0.3">
      <c r="A7673" s="294" t="s">
        <v>51095</v>
      </c>
      <c r="B7673" s="295">
        <v>172797</v>
      </c>
      <c r="C7673" s="122"/>
      <c r="D7673" s="296" t="s">
        <v>51385</v>
      </c>
      <c r="E7673" s="297">
        <v>172797</v>
      </c>
    </row>
    <row r="7674" spans="1:5" ht="15.6" x14ac:dyDescent="0.3">
      <c r="A7674" s="294" t="s">
        <v>51096</v>
      </c>
      <c r="B7674" s="295">
        <v>12472</v>
      </c>
      <c r="C7674" s="122"/>
      <c r="D7674" s="296" t="s">
        <v>51386</v>
      </c>
      <c r="E7674" s="297">
        <v>12472</v>
      </c>
    </row>
    <row r="7675" spans="1:5" ht="15.6" x14ac:dyDescent="0.3">
      <c r="A7675" s="294" t="s">
        <v>51097</v>
      </c>
      <c r="B7675" s="295">
        <v>180878</v>
      </c>
      <c r="C7675" s="122"/>
      <c r="D7675" s="296" t="s">
        <v>51387</v>
      </c>
      <c r="E7675" s="297">
        <v>180878</v>
      </c>
    </row>
    <row r="7676" spans="1:5" ht="15.6" x14ac:dyDescent="0.3">
      <c r="A7676" s="294" t="s">
        <v>51098</v>
      </c>
      <c r="B7676" s="295">
        <v>69505</v>
      </c>
      <c r="C7676" s="122"/>
      <c r="D7676" s="296" t="s">
        <v>51388</v>
      </c>
      <c r="E7676" s="297">
        <v>69505</v>
      </c>
    </row>
    <row r="7677" spans="1:5" ht="15.6" x14ac:dyDescent="0.3">
      <c r="A7677" s="294" t="s">
        <v>65764</v>
      </c>
      <c r="B7677" s="295">
        <v>134151</v>
      </c>
      <c r="C7677" s="122"/>
      <c r="D7677" s="296" t="s">
        <v>65268</v>
      </c>
      <c r="E7677" s="297">
        <v>134151</v>
      </c>
    </row>
    <row r="7678" spans="1:5" ht="15.6" x14ac:dyDescent="0.3">
      <c r="A7678" s="294" t="s">
        <v>65765</v>
      </c>
      <c r="B7678" s="295">
        <v>189485</v>
      </c>
      <c r="C7678" s="122"/>
      <c r="D7678" s="296" t="s">
        <v>66308</v>
      </c>
      <c r="E7678" s="297">
        <v>189485</v>
      </c>
    </row>
    <row r="7679" spans="1:5" ht="15.6" x14ac:dyDescent="0.3">
      <c r="A7679" s="294" t="s">
        <v>51099</v>
      </c>
      <c r="B7679" s="295">
        <v>20260</v>
      </c>
      <c r="C7679" s="122"/>
      <c r="D7679" s="296" t="s">
        <v>51389</v>
      </c>
      <c r="E7679" s="297">
        <v>20260</v>
      </c>
    </row>
    <row r="7680" spans="1:5" ht="15.6" x14ac:dyDescent="0.3">
      <c r="A7680" s="294" t="s">
        <v>51100</v>
      </c>
      <c r="B7680" s="295">
        <v>129525</v>
      </c>
      <c r="C7680" s="122"/>
      <c r="D7680" s="296" t="s">
        <v>51390</v>
      </c>
      <c r="E7680" s="297">
        <v>129525</v>
      </c>
    </row>
    <row r="7681" spans="1:5" ht="15.6" x14ac:dyDescent="0.3">
      <c r="A7681" s="294" t="s">
        <v>51101</v>
      </c>
      <c r="B7681" s="295">
        <v>173734</v>
      </c>
      <c r="C7681" s="122"/>
      <c r="D7681" s="296" t="s">
        <v>51391</v>
      </c>
      <c r="E7681" s="297">
        <v>173734</v>
      </c>
    </row>
    <row r="7682" spans="1:5" ht="15.6" x14ac:dyDescent="0.3">
      <c r="A7682" s="294" t="s">
        <v>65766</v>
      </c>
      <c r="B7682" s="295">
        <v>27931</v>
      </c>
      <c r="C7682" s="122"/>
      <c r="D7682" s="296" t="s">
        <v>66309</v>
      </c>
      <c r="E7682" s="297">
        <v>27931</v>
      </c>
    </row>
    <row r="7683" spans="1:5" ht="15.6" x14ac:dyDescent="0.3">
      <c r="A7683" s="294" t="s">
        <v>51102</v>
      </c>
      <c r="B7683" s="295">
        <v>37827</v>
      </c>
      <c r="C7683" s="122"/>
      <c r="D7683" s="296" t="s">
        <v>51392</v>
      </c>
      <c r="E7683" s="297">
        <v>37827</v>
      </c>
    </row>
    <row r="7684" spans="1:5" ht="15.6" x14ac:dyDescent="0.3">
      <c r="A7684" s="294" t="s">
        <v>65767</v>
      </c>
      <c r="B7684" s="295">
        <v>5504</v>
      </c>
      <c r="C7684" s="122"/>
      <c r="D7684" s="296" t="s">
        <v>66310</v>
      </c>
      <c r="E7684" s="297">
        <v>5504</v>
      </c>
    </row>
    <row r="7685" spans="1:5" ht="15.6" x14ac:dyDescent="0.3">
      <c r="A7685" s="294" t="s">
        <v>51103</v>
      </c>
      <c r="B7685" s="295">
        <v>74073</v>
      </c>
      <c r="C7685" s="122"/>
      <c r="D7685" s="296" t="s">
        <v>51393</v>
      </c>
      <c r="E7685" s="297">
        <v>74073</v>
      </c>
    </row>
    <row r="7686" spans="1:5" ht="15.6" x14ac:dyDescent="0.3">
      <c r="A7686" s="294" t="s">
        <v>51104</v>
      </c>
      <c r="B7686" s="295">
        <v>14463</v>
      </c>
      <c r="C7686" s="122"/>
      <c r="D7686" s="296" t="s">
        <v>51394</v>
      </c>
      <c r="E7686" s="297">
        <v>14463</v>
      </c>
    </row>
    <row r="7687" spans="1:5" ht="15.6" x14ac:dyDescent="0.3">
      <c r="A7687" s="294" t="s">
        <v>65768</v>
      </c>
      <c r="B7687" s="295">
        <v>959899</v>
      </c>
      <c r="C7687" s="122"/>
      <c r="D7687" s="296" t="s">
        <v>66311</v>
      </c>
      <c r="E7687" s="297">
        <v>959899</v>
      </c>
    </row>
    <row r="7688" spans="1:5" ht="15.6" x14ac:dyDescent="0.3">
      <c r="A7688" s="294" t="s">
        <v>51105</v>
      </c>
      <c r="B7688" s="295">
        <v>48015</v>
      </c>
      <c r="C7688" s="122"/>
      <c r="D7688" s="296" t="s">
        <v>51395</v>
      </c>
      <c r="E7688" s="297">
        <v>48015</v>
      </c>
    </row>
    <row r="7689" spans="1:5" ht="15.6" x14ac:dyDescent="0.3">
      <c r="A7689" s="294" t="s">
        <v>51106</v>
      </c>
      <c r="B7689" s="295">
        <v>20553</v>
      </c>
      <c r="C7689" s="122"/>
      <c r="D7689" s="296" t="s">
        <v>51396</v>
      </c>
      <c r="E7689" s="297">
        <v>20553</v>
      </c>
    </row>
    <row r="7690" spans="1:5" ht="15.6" x14ac:dyDescent="0.3">
      <c r="A7690" s="294" t="s">
        <v>65769</v>
      </c>
      <c r="B7690" s="295">
        <v>33904</v>
      </c>
      <c r="C7690" s="122"/>
      <c r="D7690" s="296" t="s">
        <v>66312</v>
      </c>
      <c r="E7690" s="297">
        <v>33904</v>
      </c>
    </row>
    <row r="7691" spans="1:5" ht="15.6" x14ac:dyDescent="0.3">
      <c r="A7691" s="294" t="s">
        <v>65770</v>
      </c>
      <c r="B7691" s="295">
        <v>1932</v>
      </c>
      <c r="C7691" s="122"/>
      <c r="D7691" s="296" t="s">
        <v>66313</v>
      </c>
      <c r="E7691" s="297">
        <v>1932</v>
      </c>
    </row>
    <row r="7692" spans="1:5" ht="15.6" x14ac:dyDescent="0.3">
      <c r="A7692" s="294" t="s">
        <v>51107</v>
      </c>
      <c r="B7692" s="295">
        <v>118106</v>
      </c>
      <c r="C7692" s="122"/>
      <c r="D7692" s="296" t="s">
        <v>51397</v>
      </c>
      <c r="E7692" s="297">
        <v>118106</v>
      </c>
    </row>
    <row r="7693" spans="1:5" ht="15.6" x14ac:dyDescent="0.3">
      <c r="A7693" s="294" t="s">
        <v>65771</v>
      </c>
      <c r="B7693" s="295">
        <v>31151</v>
      </c>
      <c r="C7693" s="122"/>
      <c r="D7693" s="296" t="s">
        <v>66314</v>
      </c>
      <c r="E7693" s="297">
        <v>31151</v>
      </c>
    </row>
    <row r="7694" spans="1:5" ht="15.6" x14ac:dyDescent="0.3">
      <c r="A7694" s="294" t="s">
        <v>51108</v>
      </c>
      <c r="B7694" s="295">
        <v>3724360</v>
      </c>
      <c r="C7694" s="122"/>
      <c r="D7694" s="296" t="s">
        <v>51398</v>
      </c>
      <c r="E7694" s="297">
        <v>3724360</v>
      </c>
    </row>
    <row r="7695" spans="1:5" ht="15.6" x14ac:dyDescent="0.3">
      <c r="A7695" s="294" t="s">
        <v>51109</v>
      </c>
      <c r="B7695" s="295">
        <v>17332</v>
      </c>
      <c r="C7695" s="122"/>
      <c r="D7695" s="296" t="s">
        <v>51399</v>
      </c>
      <c r="E7695" s="297">
        <v>17332</v>
      </c>
    </row>
    <row r="7696" spans="1:5" ht="15.6" x14ac:dyDescent="0.3">
      <c r="A7696" s="294" t="s">
        <v>51110</v>
      </c>
      <c r="B7696" s="295">
        <v>19792</v>
      </c>
      <c r="C7696" s="122"/>
      <c r="D7696" s="296" t="s">
        <v>51400</v>
      </c>
      <c r="E7696" s="297">
        <v>19792</v>
      </c>
    </row>
    <row r="7697" spans="1:5" ht="15.6" x14ac:dyDescent="0.3">
      <c r="A7697" s="294" t="s">
        <v>65772</v>
      </c>
      <c r="B7697" s="295">
        <v>20494</v>
      </c>
      <c r="C7697" s="122"/>
      <c r="D7697" s="296" t="s">
        <v>66315</v>
      </c>
      <c r="E7697" s="297">
        <v>20494</v>
      </c>
    </row>
    <row r="7698" spans="1:5" ht="15.6" x14ac:dyDescent="0.3">
      <c r="A7698" s="294" t="s">
        <v>65773</v>
      </c>
      <c r="B7698" s="295">
        <v>26350</v>
      </c>
      <c r="C7698" s="122"/>
      <c r="D7698" s="296" t="s">
        <v>66316</v>
      </c>
      <c r="E7698" s="297">
        <v>26350</v>
      </c>
    </row>
    <row r="7699" spans="1:5" ht="15.6" x14ac:dyDescent="0.3">
      <c r="A7699" s="294" t="s">
        <v>65774</v>
      </c>
      <c r="B7699" s="295">
        <v>22895</v>
      </c>
      <c r="C7699" s="122"/>
      <c r="D7699" s="296" t="s">
        <v>66317</v>
      </c>
      <c r="E7699" s="297">
        <v>22895</v>
      </c>
    </row>
    <row r="7700" spans="1:5" ht="15.6" x14ac:dyDescent="0.3">
      <c r="A7700" s="294" t="s">
        <v>65775</v>
      </c>
      <c r="B7700" s="295">
        <v>28809</v>
      </c>
      <c r="C7700" s="122"/>
      <c r="D7700" s="296" t="s">
        <v>66318</v>
      </c>
      <c r="E7700" s="297">
        <v>28809</v>
      </c>
    </row>
    <row r="7701" spans="1:5" ht="15.6" x14ac:dyDescent="0.3">
      <c r="A7701" s="294" t="s">
        <v>51111</v>
      </c>
      <c r="B7701" s="295">
        <v>24183</v>
      </c>
      <c r="C7701" s="122"/>
      <c r="D7701" s="296" t="s">
        <v>51401</v>
      </c>
      <c r="E7701" s="297">
        <v>24183</v>
      </c>
    </row>
    <row r="7702" spans="1:5" ht="15.6" x14ac:dyDescent="0.3">
      <c r="A7702" s="294" t="s">
        <v>65776</v>
      </c>
      <c r="B7702" s="295">
        <v>39642</v>
      </c>
      <c r="C7702" s="122"/>
      <c r="D7702" s="296" t="s">
        <v>66319</v>
      </c>
      <c r="E7702" s="297">
        <v>39642</v>
      </c>
    </row>
    <row r="7703" spans="1:5" ht="15.6" x14ac:dyDescent="0.3">
      <c r="A7703" s="294" t="s">
        <v>65777</v>
      </c>
      <c r="B7703" s="295">
        <v>23949</v>
      </c>
      <c r="C7703" s="122"/>
      <c r="D7703" s="296" t="s">
        <v>66320</v>
      </c>
      <c r="E7703" s="297">
        <v>23949</v>
      </c>
    </row>
    <row r="7704" spans="1:5" ht="15.6" x14ac:dyDescent="0.3">
      <c r="A7704" s="294" t="s">
        <v>51112</v>
      </c>
      <c r="B7704" s="295">
        <v>35133</v>
      </c>
      <c r="C7704" s="122"/>
      <c r="D7704" s="296" t="s">
        <v>51402</v>
      </c>
      <c r="E7704" s="297">
        <v>35133</v>
      </c>
    </row>
    <row r="7705" spans="1:5" ht="15.6" x14ac:dyDescent="0.3">
      <c r="A7705" s="294" t="s">
        <v>65778</v>
      </c>
      <c r="B7705" s="295">
        <v>22837</v>
      </c>
      <c r="C7705" s="122"/>
      <c r="D7705" s="296" t="s">
        <v>66321</v>
      </c>
      <c r="E7705" s="297">
        <v>22837</v>
      </c>
    </row>
    <row r="7706" spans="1:5" ht="15.6" x14ac:dyDescent="0.3">
      <c r="A7706" s="294" t="s">
        <v>51113</v>
      </c>
      <c r="B7706" s="295">
        <v>18152</v>
      </c>
      <c r="C7706" s="122"/>
      <c r="D7706" s="296" t="s">
        <v>51403</v>
      </c>
      <c r="E7706" s="297">
        <v>18152</v>
      </c>
    </row>
    <row r="7707" spans="1:5" ht="15.6" x14ac:dyDescent="0.3">
      <c r="A7707" s="294" t="s">
        <v>65779</v>
      </c>
      <c r="B7707" s="295">
        <v>6090</v>
      </c>
      <c r="C7707" s="122"/>
      <c r="D7707" s="296" t="s">
        <v>66322</v>
      </c>
      <c r="E7707" s="297">
        <v>6090</v>
      </c>
    </row>
    <row r="7708" spans="1:5" ht="15.6" x14ac:dyDescent="0.3">
      <c r="A7708" s="294" t="s">
        <v>65780</v>
      </c>
      <c r="B7708" s="295">
        <v>19558</v>
      </c>
      <c r="C7708" s="122"/>
      <c r="D7708" s="296" t="s">
        <v>66323</v>
      </c>
      <c r="E7708" s="297">
        <v>19558</v>
      </c>
    </row>
    <row r="7709" spans="1:5" ht="15.6" x14ac:dyDescent="0.3">
      <c r="A7709" s="294" t="s">
        <v>65781</v>
      </c>
      <c r="B7709" s="295">
        <v>26526</v>
      </c>
      <c r="C7709" s="122"/>
      <c r="D7709" s="296" t="s">
        <v>66324</v>
      </c>
      <c r="E7709" s="297">
        <v>26526</v>
      </c>
    </row>
    <row r="7710" spans="1:5" ht="15.6" x14ac:dyDescent="0.3">
      <c r="A7710" s="294" t="s">
        <v>51114</v>
      </c>
      <c r="B7710" s="295">
        <v>5504</v>
      </c>
      <c r="C7710" s="122"/>
      <c r="D7710" s="296" t="s">
        <v>51404</v>
      </c>
      <c r="E7710" s="297">
        <v>5504</v>
      </c>
    </row>
    <row r="7711" spans="1:5" ht="15.6" x14ac:dyDescent="0.3">
      <c r="A7711" s="294" t="s">
        <v>65782</v>
      </c>
      <c r="B7711" s="295">
        <v>406668</v>
      </c>
      <c r="C7711" s="122"/>
      <c r="D7711" s="296" t="s">
        <v>51405</v>
      </c>
      <c r="E7711" s="297">
        <v>406668</v>
      </c>
    </row>
    <row r="7712" spans="1:5" ht="15.6" x14ac:dyDescent="0.3">
      <c r="A7712" s="294" t="s">
        <v>51115</v>
      </c>
      <c r="B7712" s="295">
        <v>8198</v>
      </c>
      <c r="C7712" s="122"/>
      <c r="D7712" s="296" t="s">
        <v>51406</v>
      </c>
      <c r="E7712" s="297">
        <v>8198</v>
      </c>
    </row>
    <row r="7713" spans="1:5" ht="15.6" x14ac:dyDescent="0.3">
      <c r="A7713" s="294" t="s">
        <v>65783</v>
      </c>
      <c r="B7713" s="295">
        <v>24476</v>
      </c>
      <c r="C7713" s="122"/>
      <c r="D7713" s="296" t="s">
        <v>66325</v>
      </c>
      <c r="E7713" s="297">
        <v>24476</v>
      </c>
    </row>
    <row r="7714" spans="1:5" ht="15.6" x14ac:dyDescent="0.3">
      <c r="A7714" s="294" t="s">
        <v>51116</v>
      </c>
      <c r="B7714" s="295">
        <v>200787</v>
      </c>
      <c r="C7714" s="122"/>
      <c r="D7714" s="296" t="s">
        <v>51407</v>
      </c>
      <c r="E7714" s="297">
        <v>200787</v>
      </c>
    </row>
    <row r="7715" spans="1:5" ht="15.6" x14ac:dyDescent="0.3">
      <c r="A7715" s="294" t="s">
        <v>51117</v>
      </c>
      <c r="B7715" s="295">
        <v>248568</v>
      </c>
      <c r="C7715" s="122"/>
      <c r="D7715" s="296" t="s">
        <v>51408</v>
      </c>
      <c r="E7715" s="297">
        <v>248568</v>
      </c>
    </row>
    <row r="7716" spans="1:5" ht="15.6" x14ac:dyDescent="0.3">
      <c r="A7716" s="294" t="s">
        <v>65784</v>
      </c>
      <c r="B7716" s="295">
        <v>30624</v>
      </c>
      <c r="C7716" s="122"/>
      <c r="D7716" s="296" t="s">
        <v>66326</v>
      </c>
      <c r="E7716" s="297">
        <v>30624</v>
      </c>
    </row>
    <row r="7717" spans="1:5" ht="15.6" x14ac:dyDescent="0.3">
      <c r="A7717" s="294" t="s">
        <v>65785</v>
      </c>
      <c r="B7717" s="295">
        <v>23715</v>
      </c>
      <c r="C7717" s="122"/>
      <c r="D7717" s="296" t="s">
        <v>66327</v>
      </c>
      <c r="E7717" s="297">
        <v>23715</v>
      </c>
    </row>
    <row r="7718" spans="1:5" ht="15.6" x14ac:dyDescent="0.3">
      <c r="A7718" s="294" t="s">
        <v>51118</v>
      </c>
      <c r="B7718" s="295">
        <v>115940</v>
      </c>
      <c r="C7718" s="122"/>
      <c r="D7718" s="296" t="s">
        <v>51409</v>
      </c>
      <c r="E7718" s="297">
        <v>115940</v>
      </c>
    </row>
    <row r="7719" spans="1:5" ht="15.6" x14ac:dyDescent="0.3">
      <c r="A7719" s="294" t="s">
        <v>49552</v>
      </c>
      <c r="B7719" s="295">
        <v>169534</v>
      </c>
      <c r="C7719" s="122"/>
      <c r="D7719" s="296" t="s">
        <v>49543</v>
      </c>
      <c r="E7719" s="297">
        <v>169534</v>
      </c>
    </row>
    <row r="7720" spans="1:5" ht="15.6" x14ac:dyDescent="0.3">
      <c r="A7720" s="294" t="s">
        <v>56927</v>
      </c>
      <c r="B7720" s="295">
        <v>60000</v>
      </c>
      <c r="C7720" s="122"/>
      <c r="D7720" s="296" t="s">
        <v>56927</v>
      </c>
      <c r="E7720" s="297">
        <v>60000</v>
      </c>
    </row>
    <row r="7721" spans="1:5" ht="15.6" x14ac:dyDescent="0.3">
      <c r="A7721" s="294" t="s">
        <v>56928</v>
      </c>
      <c r="B7721" s="295">
        <v>60000</v>
      </c>
      <c r="C7721" s="122"/>
      <c r="D7721" s="296" t="s">
        <v>57044</v>
      </c>
      <c r="E7721" s="297">
        <v>60000</v>
      </c>
    </row>
    <row r="7722" spans="1:5" ht="15.6" x14ac:dyDescent="0.3">
      <c r="A7722" s="294" t="s">
        <v>56929</v>
      </c>
      <c r="B7722" s="295">
        <v>60000</v>
      </c>
      <c r="C7722" s="122"/>
      <c r="D7722" s="296" t="s">
        <v>57045</v>
      </c>
      <c r="E7722" s="297">
        <v>60000</v>
      </c>
    </row>
    <row r="7723" spans="1:5" ht="15.6" x14ac:dyDescent="0.3">
      <c r="A7723" s="294" t="s">
        <v>56930</v>
      </c>
      <c r="B7723" s="295">
        <v>60000</v>
      </c>
      <c r="C7723" s="122"/>
      <c r="D7723" s="296" t="s">
        <v>57046</v>
      </c>
      <c r="E7723" s="297">
        <v>60000</v>
      </c>
    </row>
    <row r="7724" spans="1:5" ht="15.6" x14ac:dyDescent="0.3">
      <c r="A7724" s="294" t="s">
        <v>65786</v>
      </c>
      <c r="B7724" s="295">
        <v>0</v>
      </c>
      <c r="C7724" s="122"/>
      <c r="D7724" s="296" t="s">
        <v>66328</v>
      </c>
      <c r="E7724" s="297">
        <v>0</v>
      </c>
    </row>
    <row r="7725" spans="1:5" ht="15.6" x14ac:dyDescent="0.3">
      <c r="A7725" s="294" t="s">
        <v>46396</v>
      </c>
      <c r="B7725" s="295">
        <v>20879</v>
      </c>
      <c r="C7725" s="122"/>
      <c r="D7725" s="296" t="s">
        <v>46500</v>
      </c>
      <c r="E7725" s="297">
        <v>20879</v>
      </c>
    </row>
    <row r="7726" spans="1:5" ht="15.6" x14ac:dyDescent="0.3">
      <c r="A7726" s="294" t="s">
        <v>46397</v>
      </c>
      <c r="B7726" s="295">
        <v>7200</v>
      </c>
      <c r="C7726" s="122"/>
      <c r="D7726" s="296" t="s">
        <v>46501</v>
      </c>
      <c r="E7726" s="297">
        <v>7200</v>
      </c>
    </row>
    <row r="7727" spans="1:5" ht="15.6" x14ac:dyDescent="0.3">
      <c r="A7727" s="294" t="s">
        <v>46398</v>
      </c>
      <c r="B7727" s="295">
        <v>38158</v>
      </c>
      <c r="C7727" s="122"/>
      <c r="D7727" s="296" t="s">
        <v>46502</v>
      </c>
      <c r="E7727" s="297">
        <v>38158</v>
      </c>
    </row>
    <row r="7728" spans="1:5" ht="15.6" x14ac:dyDescent="0.3">
      <c r="A7728" s="294" t="s">
        <v>65787</v>
      </c>
      <c r="B7728" s="295">
        <v>53997</v>
      </c>
      <c r="C7728" s="122"/>
      <c r="D7728" s="296" t="s">
        <v>65269</v>
      </c>
      <c r="E7728" s="297">
        <v>53997</v>
      </c>
    </row>
    <row r="7729" spans="1:5" ht="15.6" x14ac:dyDescent="0.3">
      <c r="A7729" s="294" t="s">
        <v>65788</v>
      </c>
      <c r="B7729" s="295">
        <v>233987</v>
      </c>
      <c r="C7729" s="122"/>
      <c r="D7729" s="296" t="s">
        <v>66329</v>
      </c>
      <c r="E7729" s="297">
        <v>233987</v>
      </c>
    </row>
    <row r="7730" spans="1:5" ht="15.6" x14ac:dyDescent="0.3">
      <c r="A7730" s="294" t="s">
        <v>46399</v>
      </c>
      <c r="B7730" s="295">
        <v>45358</v>
      </c>
      <c r="C7730" s="122"/>
      <c r="D7730" s="296" t="s">
        <v>46503</v>
      </c>
      <c r="E7730" s="297">
        <v>45358</v>
      </c>
    </row>
    <row r="7731" spans="1:5" ht="15.6" x14ac:dyDescent="0.3">
      <c r="A7731" s="294" t="s">
        <v>65789</v>
      </c>
      <c r="B7731" s="295">
        <v>5760</v>
      </c>
      <c r="C7731" s="122"/>
      <c r="D7731" s="296" t="s">
        <v>46504</v>
      </c>
      <c r="E7731" s="297">
        <v>5760</v>
      </c>
    </row>
    <row r="7732" spans="1:5" ht="15.6" x14ac:dyDescent="0.3">
      <c r="A7732" s="294" t="s">
        <v>46400</v>
      </c>
      <c r="B7732" s="295">
        <v>20159</v>
      </c>
      <c r="C7732" s="122"/>
      <c r="D7732" s="296" t="s">
        <v>46505</v>
      </c>
      <c r="E7732" s="297">
        <v>20159</v>
      </c>
    </row>
    <row r="7733" spans="1:5" ht="15.6" x14ac:dyDescent="0.3">
      <c r="A7733" s="294" t="s">
        <v>46401</v>
      </c>
      <c r="B7733" s="295">
        <v>28798</v>
      </c>
      <c r="C7733" s="122"/>
      <c r="D7733" s="296" t="s">
        <v>46506</v>
      </c>
      <c r="E7733" s="297">
        <v>28798</v>
      </c>
    </row>
    <row r="7734" spans="1:5" ht="15.6" x14ac:dyDescent="0.3">
      <c r="A7734" s="294" t="s">
        <v>65790</v>
      </c>
      <c r="B7734" s="295">
        <v>133193</v>
      </c>
      <c r="C7734" s="122"/>
      <c r="D7734" s="296" t="s">
        <v>46507</v>
      </c>
      <c r="E7734" s="297">
        <v>133193</v>
      </c>
    </row>
    <row r="7735" spans="1:5" ht="15.6" x14ac:dyDescent="0.3">
      <c r="A7735" s="294" t="s">
        <v>65791</v>
      </c>
      <c r="B7735" s="295">
        <v>30958</v>
      </c>
      <c r="C7735" s="122"/>
      <c r="D7735" s="296" t="s">
        <v>66330</v>
      </c>
      <c r="E7735" s="297">
        <v>30958</v>
      </c>
    </row>
    <row r="7736" spans="1:5" ht="15.6" x14ac:dyDescent="0.3">
      <c r="A7736" s="294" t="s">
        <v>46402</v>
      </c>
      <c r="B7736" s="295">
        <v>19439</v>
      </c>
      <c r="C7736" s="122"/>
      <c r="D7736" s="296" t="s">
        <v>46508</v>
      </c>
      <c r="E7736" s="297">
        <v>19439</v>
      </c>
    </row>
    <row r="7737" spans="1:5" ht="15.6" x14ac:dyDescent="0.3">
      <c r="A7737" s="294" t="s">
        <v>46403</v>
      </c>
      <c r="B7737" s="295">
        <v>720</v>
      </c>
      <c r="C7737" s="122"/>
      <c r="D7737" s="296" t="s">
        <v>46509</v>
      </c>
      <c r="E7737" s="297">
        <v>720</v>
      </c>
    </row>
    <row r="7738" spans="1:5" ht="15.6" x14ac:dyDescent="0.3">
      <c r="A7738" s="294" t="s">
        <v>65792</v>
      </c>
      <c r="B7738" s="295">
        <v>127433</v>
      </c>
      <c r="C7738" s="122"/>
      <c r="D7738" s="296" t="s">
        <v>46510</v>
      </c>
      <c r="E7738" s="297">
        <v>127433</v>
      </c>
    </row>
    <row r="7739" spans="1:5" ht="15.6" x14ac:dyDescent="0.3">
      <c r="A7739" s="294" t="s">
        <v>65793</v>
      </c>
      <c r="B7739" s="295">
        <v>12239</v>
      </c>
      <c r="C7739" s="122"/>
      <c r="D7739" s="296" t="s">
        <v>66331</v>
      </c>
      <c r="E7739" s="297">
        <v>12239</v>
      </c>
    </row>
    <row r="7740" spans="1:5" ht="15.6" x14ac:dyDescent="0.3">
      <c r="A7740" s="294" t="s">
        <v>46404</v>
      </c>
      <c r="B7740" s="295">
        <v>30238</v>
      </c>
      <c r="C7740" s="122"/>
      <c r="D7740" s="296" t="s">
        <v>46511</v>
      </c>
      <c r="E7740" s="297">
        <v>30238</v>
      </c>
    </row>
    <row r="7741" spans="1:5" ht="15.6" x14ac:dyDescent="0.3">
      <c r="A7741" s="294" t="s">
        <v>46405</v>
      </c>
      <c r="B7741" s="295">
        <v>35278</v>
      </c>
      <c r="C7741" s="122"/>
      <c r="D7741" s="296" t="s">
        <v>46512</v>
      </c>
      <c r="E7741" s="297">
        <v>35278</v>
      </c>
    </row>
    <row r="7742" spans="1:5" ht="15.6" x14ac:dyDescent="0.3">
      <c r="A7742" s="294" t="s">
        <v>46406</v>
      </c>
      <c r="B7742" s="295">
        <v>77756</v>
      </c>
      <c r="C7742" s="122"/>
      <c r="D7742" s="296" t="s">
        <v>46513</v>
      </c>
      <c r="E7742" s="297">
        <v>77756</v>
      </c>
    </row>
    <row r="7743" spans="1:5" ht="15.6" x14ac:dyDescent="0.3">
      <c r="A7743" s="294" t="s">
        <v>65794</v>
      </c>
      <c r="B7743" s="295">
        <v>299504</v>
      </c>
      <c r="C7743" s="122"/>
      <c r="D7743" s="296" t="s">
        <v>46514</v>
      </c>
      <c r="E7743" s="297">
        <v>299504</v>
      </c>
    </row>
    <row r="7744" spans="1:5" ht="15.6" x14ac:dyDescent="0.3">
      <c r="A7744" s="294" t="s">
        <v>65795</v>
      </c>
      <c r="B7744" s="295">
        <v>30958</v>
      </c>
      <c r="C7744" s="122"/>
      <c r="D7744" s="296" t="s">
        <v>66332</v>
      </c>
      <c r="E7744" s="297">
        <v>30958</v>
      </c>
    </row>
    <row r="7745" spans="1:5" ht="15.6" x14ac:dyDescent="0.3">
      <c r="A7745" s="294" t="s">
        <v>46407</v>
      </c>
      <c r="B7745" s="295">
        <v>382300</v>
      </c>
      <c r="C7745" s="122"/>
      <c r="D7745" s="296" t="s">
        <v>46515</v>
      </c>
      <c r="E7745" s="297">
        <v>382300</v>
      </c>
    </row>
    <row r="7746" spans="1:5" ht="15.6" x14ac:dyDescent="0.3">
      <c r="A7746" s="294" t="s">
        <v>46408</v>
      </c>
      <c r="B7746" s="295">
        <v>41758</v>
      </c>
      <c r="C7746" s="122"/>
      <c r="D7746" s="296" t="s">
        <v>46516</v>
      </c>
      <c r="E7746" s="297">
        <v>41758</v>
      </c>
    </row>
    <row r="7747" spans="1:5" ht="15.6" x14ac:dyDescent="0.3">
      <c r="A7747" s="294" t="s">
        <v>65796</v>
      </c>
      <c r="B7747" s="295">
        <v>179990</v>
      </c>
      <c r="C7747" s="122"/>
      <c r="D7747" s="296" t="s">
        <v>66333</v>
      </c>
      <c r="E7747" s="297">
        <v>179990</v>
      </c>
    </row>
    <row r="7748" spans="1:5" ht="15.6" x14ac:dyDescent="0.3">
      <c r="A7748" s="294" t="s">
        <v>65797</v>
      </c>
      <c r="B7748" s="295">
        <v>55437</v>
      </c>
      <c r="C7748" s="122"/>
      <c r="D7748" s="296" t="s">
        <v>66334</v>
      </c>
      <c r="E7748" s="297">
        <v>55437</v>
      </c>
    </row>
    <row r="7749" spans="1:5" ht="15.6" x14ac:dyDescent="0.3">
      <c r="A7749" s="294" t="s">
        <v>65798</v>
      </c>
      <c r="B7749" s="295">
        <v>6480</v>
      </c>
      <c r="C7749" s="122"/>
      <c r="D7749" s="296" t="s">
        <v>66335</v>
      </c>
      <c r="E7749" s="297">
        <v>6480</v>
      </c>
    </row>
    <row r="7750" spans="1:5" ht="15.6" x14ac:dyDescent="0.3">
      <c r="A7750" s="294" t="s">
        <v>46409</v>
      </c>
      <c r="B7750" s="295">
        <v>494613</v>
      </c>
      <c r="C7750" s="122"/>
      <c r="D7750" s="296" t="s">
        <v>46517</v>
      </c>
      <c r="E7750" s="297">
        <v>494613</v>
      </c>
    </row>
    <row r="7751" spans="1:5" ht="15.6" x14ac:dyDescent="0.3">
      <c r="A7751" s="294" t="s">
        <v>65799</v>
      </c>
      <c r="B7751" s="295">
        <v>61197</v>
      </c>
      <c r="C7751" s="122"/>
      <c r="D7751" s="296" t="s">
        <v>66336</v>
      </c>
      <c r="E7751" s="297">
        <v>61197</v>
      </c>
    </row>
    <row r="7752" spans="1:5" ht="15.6" x14ac:dyDescent="0.3">
      <c r="A7752" s="294" t="s">
        <v>46410</v>
      </c>
      <c r="B7752" s="295">
        <v>135353</v>
      </c>
      <c r="C7752" s="122"/>
      <c r="D7752" s="296" t="s">
        <v>46518</v>
      </c>
      <c r="E7752" s="297">
        <v>135353</v>
      </c>
    </row>
    <row r="7753" spans="1:5" ht="15.6" x14ac:dyDescent="0.3">
      <c r="A7753" s="294" t="s">
        <v>46411</v>
      </c>
      <c r="B7753" s="295">
        <v>182870</v>
      </c>
      <c r="C7753" s="122"/>
      <c r="D7753" s="296" t="s">
        <v>46519</v>
      </c>
      <c r="E7753" s="297">
        <v>182870</v>
      </c>
    </row>
    <row r="7754" spans="1:5" ht="15.6" x14ac:dyDescent="0.3">
      <c r="A7754" s="294" t="s">
        <v>46412</v>
      </c>
      <c r="B7754" s="295">
        <v>38878</v>
      </c>
      <c r="C7754" s="122"/>
      <c r="D7754" s="296" t="s">
        <v>46520</v>
      </c>
      <c r="E7754" s="297">
        <v>38878</v>
      </c>
    </row>
    <row r="7755" spans="1:5" ht="15.6" x14ac:dyDescent="0.3">
      <c r="A7755" s="294" t="s">
        <v>46413</v>
      </c>
      <c r="B7755" s="295">
        <v>20879</v>
      </c>
      <c r="C7755" s="122"/>
      <c r="D7755" s="296" t="s">
        <v>46521</v>
      </c>
      <c r="E7755" s="297">
        <v>20879</v>
      </c>
    </row>
    <row r="7756" spans="1:5" ht="15.6" x14ac:dyDescent="0.3">
      <c r="A7756" s="294" t="s">
        <v>65800</v>
      </c>
      <c r="B7756" s="295">
        <v>46078</v>
      </c>
      <c r="C7756" s="122"/>
      <c r="D7756" s="296" t="s">
        <v>66337</v>
      </c>
      <c r="E7756" s="297">
        <v>46078</v>
      </c>
    </row>
    <row r="7757" spans="1:5" ht="15.6" x14ac:dyDescent="0.3">
      <c r="A7757" s="294" t="s">
        <v>46414</v>
      </c>
      <c r="B7757" s="295">
        <v>693323</v>
      </c>
      <c r="C7757" s="122"/>
      <c r="D7757" s="296" t="s">
        <v>46522</v>
      </c>
      <c r="E7757" s="297">
        <v>693323</v>
      </c>
    </row>
    <row r="7758" spans="1:5" ht="15.6" x14ac:dyDescent="0.3">
      <c r="A7758" s="294" t="s">
        <v>46415</v>
      </c>
      <c r="B7758" s="295">
        <v>16559</v>
      </c>
      <c r="C7758" s="122"/>
      <c r="D7758" s="296" t="s">
        <v>46523</v>
      </c>
      <c r="E7758" s="297">
        <v>16559</v>
      </c>
    </row>
    <row r="7759" spans="1:5" ht="15.6" x14ac:dyDescent="0.3">
      <c r="A7759" s="294" t="s">
        <v>46416</v>
      </c>
      <c r="B7759" s="295">
        <v>10799</v>
      </c>
      <c r="C7759" s="122"/>
      <c r="D7759" s="296" t="s">
        <v>46524</v>
      </c>
      <c r="E7759" s="297">
        <v>10799</v>
      </c>
    </row>
    <row r="7760" spans="1:5" ht="15.6" x14ac:dyDescent="0.3">
      <c r="A7760" s="294" t="s">
        <v>65801</v>
      </c>
      <c r="B7760" s="295">
        <v>0</v>
      </c>
      <c r="C7760" s="122"/>
      <c r="D7760" s="296" t="s">
        <v>66338</v>
      </c>
      <c r="E7760" s="297">
        <v>0</v>
      </c>
    </row>
    <row r="7761" spans="1:5" ht="15.6" x14ac:dyDescent="0.3">
      <c r="A7761" s="294" t="s">
        <v>46417</v>
      </c>
      <c r="B7761" s="295">
        <v>33118</v>
      </c>
      <c r="C7761" s="122"/>
      <c r="D7761" s="296" t="s">
        <v>46525</v>
      </c>
      <c r="E7761" s="297">
        <v>33118</v>
      </c>
    </row>
    <row r="7762" spans="1:5" ht="15.6" x14ac:dyDescent="0.3">
      <c r="A7762" s="294" t="s">
        <v>65802</v>
      </c>
      <c r="B7762" s="295">
        <v>9359</v>
      </c>
      <c r="C7762" s="122"/>
      <c r="D7762" s="296" t="s">
        <v>66339</v>
      </c>
      <c r="E7762" s="297">
        <v>9359</v>
      </c>
    </row>
    <row r="7763" spans="1:5" ht="15.6" x14ac:dyDescent="0.3">
      <c r="A7763" s="294" t="s">
        <v>46418</v>
      </c>
      <c r="B7763" s="295">
        <v>28798</v>
      </c>
      <c r="C7763" s="122"/>
      <c r="D7763" s="296" t="s">
        <v>46526</v>
      </c>
      <c r="E7763" s="297">
        <v>28798</v>
      </c>
    </row>
    <row r="7764" spans="1:5" ht="15.6" x14ac:dyDescent="0.3">
      <c r="A7764" s="294" t="s">
        <v>65803</v>
      </c>
      <c r="B7764" s="295">
        <v>0</v>
      </c>
      <c r="C7764" s="122"/>
      <c r="D7764" s="296" t="s">
        <v>66340</v>
      </c>
      <c r="E7764" s="297">
        <v>0</v>
      </c>
    </row>
    <row r="7765" spans="1:5" ht="15.6" x14ac:dyDescent="0.3">
      <c r="A7765" s="294" t="s">
        <v>65804</v>
      </c>
      <c r="B7765" s="295">
        <v>25919</v>
      </c>
      <c r="C7765" s="122"/>
      <c r="D7765" s="296" t="s">
        <v>66341</v>
      </c>
      <c r="E7765" s="297">
        <v>25919</v>
      </c>
    </row>
    <row r="7766" spans="1:5" ht="15.6" x14ac:dyDescent="0.3">
      <c r="A7766" s="294" t="s">
        <v>46419</v>
      </c>
      <c r="B7766" s="295">
        <v>99355</v>
      </c>
      <c r="C7766" s="122"/>
      <c r="D7766" s="296" t="s">
        <v>46527</v>
      </c>
      <c r="E7766" s="297">
        <v>99355</v>
      </c>
    </row>
    <row r="7767" spans="1:5" ht="15.6" x14ac:dyDescent="0.3">
      <c r="A7767" s="294" t="s">
        <v>46420</v>
      </c>
      <c r="B7767" s="295">
        <v>56157</v>
      </c>
      <c r="C7767" s="122"/>
      <c r="D7767" s="296" t="s">
        <v>46528</v>
      </c>
      <c r="E7767" s="297">
        <v>56157</v>
      </c>
    </row>
    <row r="7768" spans="1:5" ht="15.6" x14ac:dyDescent="0.3">
      <c r="A7768" s="294" t="s">
        <v>65805</v>
      </c>
      <c r="B7768" s="295">
        <v>25919</v>
      </c>
      <c r="C7768" s="122"/>
      <c r="D7768" s="296" t="s">
        <v>66342</v>
      </c>
      <c r="E7768" s="297">
        <v>25919</v>
      </c>
    </row>
    <row r="7769" spans="1:5" ht="15.6" x14ac:dyDescent="0.3">
      <c r="A7769" s="294" t="s">
        <v>46421</v>
      </c>
      <c r="B7769" s="295">
        <v>48957</v>
      </c>
      <c r="C7769" s="122"/>
      <c r="D7769" s="296" t="s">
        <v>46529</v>
      </c>
      <c r="E7769" s="297">
        <v>48957</v>
      </c>
    </row>
    <row r="7770" spans="1:5" ht="15.6" x14ac:dyDescent="0.3">
      <c r="A7770" s="294" t="s">
        <v>46422</v>
      </c>
      <c r="B7770" s="295">
        <v>55437</v>
      </c>
      <c r="C7770" s="122"/>
      <c r="D7770" s="296" t="s">
        <v>46530</v>
      </c>
      <c r="E7770" s="297">
        <v>55437</v>
      </c>
    </row>
    <row r="7771" spans="1:5" ht="15.6" x14ac:dyDescent="0.3">
      <c r="A7771" s="294" t="s">
        <v>65806</v>
      </c>
      <c r="B7771" s="295">
        <v>68396</v>
      </c>
      <c r="C7771" s="122"/>
      <c r="D7771" s="296" t="s">
        <v>66343</v>
      </c>
      <c r="E7771" s="297">
        <v>68396</v>
      </c>
    </row>
    <row r="7772" spans="1:5" ht="15.6" x14ac:dyDescent="0.3">
      <c r="A7772" s="294" t="s">
        <v>46423</v>
      </c>
      <c r="B7772" s="295">
        <v>3600</v>
      </c>
      <c r="C7772" s="122"/>
      <c r="D7772" s="296" t="s">
        <v>46531</v>
      </c>
      <c r="E7772" s="297">
        <v>3600</v>
      </c>
    </row>
    <row r="7773" spans="1:5" ht="15.6" x14ac:dyDescent="0.3">
      <c r="A7773" s="294" t="s">
        <v>65807</v>
      </c>
      <c r="B7773" s="295">
        <v>10799</v>
      </c>
      <c r="C7773" s="122"/>
      <c r="D7773" s="296" t="s">
        <v>66344</v>
      </c>
      <c r="E7773" s="297">
        <v>10799</v>
      </c>
    </row>
    <row r="7774" spans="1:5" ht="15.6" x14ac:dyDescent="0.3">
      <c r="A7774" s="294" t="s">
        <v>46424</v>
      </c>
      <c r="B7774" s="295">
        <v>13679</v>
      </c>
      <c r="C7774" s="122"/>
      <c r="D7774" s="296" t="s">
        <v>46532</v>
      </c>
      <c r="E7774" s="297">
        <v>13679</v>
      </c>
    </row>
    <row r="7775" spans="1:5" ht="15.6" x14ac:dyDescent="0.3">
      <c r="A7775" s="294" t="s">
        <v>46425</v>
      </c>
      <c r="B7775" s="295">
        <v>496053</v>
      </c>
      <c r="C7775" s="122"/>
      <c r="D7775" s="296" t="s">
        <v>46533</v>
      </c>
      <c r="E7775" s="297">
        <v>496053</v>
      </c>
    </row>
    <row r="7776" spans="1:5" ht="15.6" x14ac:dyDescent="0.3">
      <c r="A7776" s="294" t="s">
        <v>65808</v>
      </c>
      <c r="B7776" s="295">
        <v>16559</v>
      </c>
      <c r="C7776" s="122"/>
      <c r="D7776" s="296" t="s">
        <v>66345</v>
      </c>
      <c r="E7776" s="297">
        <v>16559</v>
      </c>
    </row>
    <row r="7777" spans="1:5" ht="15.6" x14ac:dyDescent="0.3">
      <c r="A7777" s="294" t="s">
        <v>46426</v>
      </c>
      <c r="B7777" s="295">
        <v>3600</v>
      </c>
      <c r="C7777" s="122"/>
      <c r="D7777" s="296" t="s">
        <v>46534</v>
      </c>
      <c r="E7777" s="297">
        <v>3600</v>
      </c>
    </row>
    <row r="7778" spans="1:5" ht="15.6" x14ac:dyDescent="0.3">
      <c r="A7778" s="294" t="s">
        <v>46427</v>
      </c>
      <c r="B7778" s="295">
        <v>173511</v>
      </c>
      <c r="C7778" s="122"/>
      <c r="D7778" s="296" t="s">
        <v>46535</v>
      </c>
      <c r="E7778" s="297">
        <v>173511</v>
      </c>
    </row>
    <row r="7779" spans="1:5" ht="15.6" x14ac:dyDescent="0.3">
      <c r="A7779" s="294" t="s">
        <v>46428</v>
      </c>
      <c r="B7779" s="295">
        <v>56877</v>
      </c>
      <c r="C7779" s="122"/>
      <c r="D7779" s="296" t="s">
        <v>46536</v>
      </c>
      <c r="E7779" s="297">
        <v>56877</v>
      </c>
    </row>
    <row r="7780" spans="1:5" ht="15.6" x14ac:dyDescent="0.3">
      <c r="A7780" s="294" t="s">
        <v>46429</v>
      </c>
      <c r="B7780" s="295">
        <v>100795</v>
      </c>
      <c r="C7780" s="122"/>
      <c r="D7780" s="296" t="s">
        <v>46537</v>
      </c>
      <c r="E7780" s="297">
        <v>100795</v>
      </c>
    </row>
    <row r="7781" spans="1:5" ht="15.6" x14ac:dyDescent="0.3">
      <c r="A7781" s="294" t="s">
        <v>43569</v>
      </c>
      <c r="B7781" s="295">
        <v>238081</v>
      </c>
      <c r="C7781" s="122"/>
      <c r="D7781" s="296" t="s">
        <v>43883</v>
      </c>
      <c r="E7781" s="297">
        <v>238081</v>
      </c>
    </row>
    <row r="7782" spans="1:5" ht="15.6" x14ac:dyDescent="0.3">
      <c r="A7782" s="294" t="s">
        <v>65809</v>
      </c>
      <c r="B7782" s="295">
        <v>6771</v>
      </c>
      <c r="C7782" s="122"/>
      <c r="D7782" s="296" t="s">
        <v>66346</v>
      </c>
      <c r="E7782" s="297">
        <v>6771</v>
      </c>
    </row>
    <row r="7783" spans="1:5" ht="15.6" x14ac:dyDescent="0.3">
      <c r="A7783" s="294" t="s">
        <v>43570</v>
      </c>
      <c r="B7783" s="295">
        <v>4528</v>
      </c>
      <c r="C7783" s="122"/>
      <c r="D7783" s="296" t="s">
        <v>43884</v>
      </c>
      <c r="E7783" s="297">
        <v>4528</v>
      </c>
    </row>
    <row r="7784" spans="1:5" ht="15.6" x14ac:dyDescent="0.3">
      <c r="A7784" s="294" t="s">
        <v>43571</v>
      </c>
      <c r="B7784" s="295">
        <v>48205</v>
      </c>
      <c r="C7784" s="122"/>
      <c r="D7784" s="296" t="s">
        <v>43885</v>
      </c>
      <c r="E7784" s="297">
        <v>48205</v>
      </c>
    </row>
    <row r="7785" spans="1:5" ht="15.6" x14ac:dyDescent="0.3">
      <c r="A7785" s="294" t="s">
        <v>43572</v>
      </c>
      <c r="B7785" s="295">
        <v>13832</v>
      </c>
      <c r="C7785" s="122"/>
      <c r="D7785" s="296" t="s">
        <v>43886</v>
      </c>
      <c r="E7785" s="297">
        <v>13832</v>
      </c>
    </row>
    <row r="7786" spans="1:5" ht="15.6" x14ac:dyDescent="0.3">
      <c r="A7786" s="294" t="s">
        <v>43573</v>
      </c>
      <c r="B7786" s="295">
        <v>31706</v>
      </c>
      <c r="C7786" s="122"/>
      <c r="D7786" s="296" t="s">
        <v>43887</v>
      </c>
      <c r="E7786" s="297">
        <v>31706</v>
      </c>
    </row>
    <row r="7787" spans="1:5" ht="15.6" x14ac:dyDescent="0.3">
      <c r="A7787" s="294" t="s">
        <v>65810</v>
      </c>
      <c r="B7787" s="295">
        <v>29876</v>
      </c>
      <c r="C7787" s="122"/>
      <c r="D7787" s="296" t="s">
        <v>43888</v>
      </c>
      <c r="E7787" s="297">
        <v>29876</v>
      </c>
    </row>
    <row r="7788" spans="1:5" ht="15.6" x14ac:dyDescent="0.3">
      <c r="A7788" s="294" t="s">
        <v>43574</v>
      </c>
      <c r="B7788" s="295">
        <v>19094</v>
      </c>
      <c r="C7788" s="122"/>
      <c r="D7788" s="296" t="s">
        <v>43889</v>
      </c>
      <c r="E7788" s="297">
        <v>19094</v>
      </c>
    </row>
    <row r="7789" spans="1:5" ht="15.6" x14ac:dyDescent="0.3">
      <c r="A7789" s="294" t="s">
        <v>43575</v>
      </c>
      <c r="B7789" s="295">
        <v>64084</v>
      </c>
      <c r="C7789" s="122"/>
      <c r="D7789" s="296" t="s">
        <v>43890</v>
      </c>
      <c r="E7789" s="297">
        <v>64084</v>
      </c>
    </row>
    <row r="7790" spans="1:5" ht="15.6" x14ac:dyDescent="0.3">
      <c r="A7790" s="294" t="s">
        <v>65811</v>
      </c>
      <c r="B7790" s="295">
        <v>19818</v>
      </c>
      <c r="C7790" s="122"/>
      <c r="D7790" s="296" t="s">
        <v>66347</v>
      </c>
      <c r="E7790" s="297">
        <v>19818</v>
      </c>
    </row>
    <row r="7791" spans="1:5" ht="15.6" x14ac:dyDescent="0.3">
      <c r="A7791" s="294" t="s">
        <v>65812</v>
      </c>
      <c r="B7791" s="295">
        <v>40545</v>
      </c>
      <c r="C7791" s="122"/>
      <c r="D7791" s="296" t="s">
        <v>66348</v>
      </c>
      <c r="E7791" s="297">
        <v>40545</v>
      </c>
    </row>
    <row r="7792" spans="1:5" ht="15.6" x14ac:dyDescent="0.3">
      <c r="A7792" s="294" t="s">
        <v>65813</v>
      </c>
      <c r="B7792" s="295">
        <v>1468</v>
      </c>
      <c r="C7792" s="122"/>
      <c r="D7792" s="296" t="s">
        <v>66349</v>
      </c>
      <c r="E7792" s="297">
        <v>1468</v>
      </c>
    </row>
    <row r="7793" spans="1:5" ht="15.6" x14ac:dyDescent="0.3">
      <c r="A7793" s="294" t="s">
        <v>43576</v>
      </c>
      <c r="B7793" s="295">
        <v>131839</v>
      </c>
      <c r="C7793" s="122"/>
      <c r="D7793" s="296" t="s">
        <v>43891</v>
      </c>
      <c r="E7793" s="297">
        <v>131839</v>
      </c>
    </row>
    <row r="7794" spans="1:5" ht="15.6" x14ac:dyDescent="0.3">
      <c r="A7794" s="294" t="s">
        <v>43577</v>
      </c>
      <c r="B7794" s="295">
        <v>241275</v>
      </c>
      <c r="C7794" s="122"/>
      <c r="D7794" s="296" t="s">
        <v>43892</v>
      </c>
      <c r="E7794" s="297">
        <v>241275</v>
      </c>
    </row>
    <row r="7795" spans="1:5" ht="15.6" x14ac:dyDescent="0.3">
      <c r="A7795" s="294" t="s">
        <v>43578</v>
      </c>
      <c r="B7795" s="295">
        <v>47110</v>
      </c>
      <c r="C7795" s="122"/>
      <c r="D7795" s="296" t="s">
        <v>43893</v>
      </c>
      <c r="E7795" s="297">
        <v>47110</v>
      </c>
    </row>
    <row r="7796" spans="1:5" ht="15.6" x14ac:dyDescent="0.3">
      <c r="A7796" s="294" t="s">
        <v>43579</v>
      </c>
      <c r="B7796" s="295">
        <v>4590</v>
      </c>
      <c r="C7796" s="122"/>
      <c r="D7796" s="296" t="s">
        <v>43894</v>
      </c>
      <c r="E7796" s="297">
        <v>4590</v>
      </c>
    </row>
    <row r="7797" spans="1:5" ht="15.6" x14ac:dyDescent="0.3">
      <c r="A7797" s="294" t="s">
        <v>43580</v>
      </c>
      <c r="B7797" s="295">
        <v>4239</v>
      </c>
      <c r="C7797" s="122"/>
      <c r="D7797" s="296" t="s">
        <v>43895</v>
      </c>
      <c r="E7797" s="297">
        <v>4239</v>
      </c>
    </row>
    <row r="7798" spans="1:5" ht="15.6" x14ac:dyDescent="0.3">
      <c r="A7798" s="294" t="s">
        <v>43581</v>
      </c>
      <c r="B7798" s="295">
        <v>13698</v>
      </c>
      <c r="C7798" s="122"/>
      <c r="D7798" s="296" t="s">
        <v>43896</v>
      </c>
      <c r="E7798" s="297">
        <v>13698</v>
      </c>
    </row>
    <row r="7799" spans="1:5" ht="15.6" x14ac:dyDescent="0.3">
      <c r="A7799" s="294" t="s">
        <v>43582</v>
      </c>
      <c r="B7799" s="295">
        <v>6895</v>
      </c>
      <c r="C7799" s="122"/>
      <c r="D7799" s="296" t="s">
        <v>43897</v>
      </c>
      <c r="E7799" s="297">
        <v>6895</v>
      </c>
    </row>
    <row r="7800" spans="1:5" ht="15.6" x14ac:dyDescent="0.3">
      <c r="A7800" s="294" t="s">
        <v>43583</v>
      </c>
      <c r="B7800" s="295">
        <v>837</v>
      </c>
      <c r="C7800" s="122"/>
      <c r="D7800" s="296" t="s">
        <v>43898</v>
      </c>
      <c r="E7800" s="297">
        <v>837</v>
      </c>
    </row>
    <row r="7801" spans="1:5" ht="15.6" x14ac:dyDescent="0.3">
      <c r="A7801" s="294" t="s">
        <v>43584</v>
      </c>
      <c r="B7801" s="295">
        <v>120963</v>
      </c>
      <c r="C7801" s="122"/>
      <c r="D7801" s="296" t="s">
        <v>43899</v>
      </c>
      <c r="E7801" s="297">
        <v>120963</v>
      </c>
    </row>
    <row r="7802" spans="1:5" ht="15.6" x14ac:dyDescent="0.3">
      <c r="A7802" s="294" t="s">
        <v>43585</v>
      </c>
      <c r="B7802" s="295">
        <v>4838</v>
      </c>
      <c r="C7802" s="122"/>
      <c r="D7802" s="296" t="s">
        <v>43900</v>
      </c>
      <c r="E7802" s="297">
        <v>4838</v>
      </c>
    </row>
    <row r="7803" spans="1:5" ht="15.6" x14ac:dyDescent="0.3">
      <c r="A7803" s="294" t="s">
        <v>43586</v>
      </c>
      <c r="B7803" s="295">
        <v>355002</v>
      </c>
      <c r="C7803" s="122"/>
      <c r="D7803" s="296" t="s">
        <v>43901</v>
      </c>
      <c r="E7803" s="297">
        <v>355002</v>
      </c>
    </row>
    <row r="7804" spans="1:5" ht="15.6" x14ac:dyDescent="0.3">
      <c r="A7804" s="294" t="s">
        <v>43587</v>
      </c>
      <c r="B7804" s="295">
        <v>56383</v>
      </c>
      <c r="C7804" s="122"/>
      <c r="D7804" s="296" t="s">
        <v>43902</v>
      </c>
      <c r="E7804" s="297">
        <v>56383</v>
      </c>
    </row>
    <row r="7805" spans="1:5" ht="15.6" x14ac:dyDescent="0.3">
      <c r="A7805" s="294" t="s">
        <v>43588</v>
      </c>
      <c r="B7805" s="295">
        <v>8787</v>
      </c>
      <c r="C7805" s="122"/>
      <c r="D7805" s="296" t="s">
        <v>43903</v>
      </c>
      <c r="E7805" s="297">
        <v>8787</v>
      </c>
    </row>
    <row r="7806" spans="1:5" ht="15.6" x14ac:dyDescent="0.3">
      <c r="A7806" s="294" t="s">
        <v>43589</v>
      </c>
      <c r="B7806" s="295">
        <v>4166</v>
      </c>
      <c r="C7806" s="122"/>
      <c r="D7806" s="296" t="s">
        <v>43904</v>
      </c>
      <c r="E7806" s="297">
        <v>4166</v>
      </c>
    </row>
    <row r="7807" spans="1:5" ht="15.6" x14ac:dyDescent="0.3">
      <c r="A7807" s="294" t="s">
        <v>65814</v>
      </c>
      <c r="B7807" s="295">
        <v>4394</v>
      </c>
      <c r="C7807" s="122"/>
      <c r="D7807" s="296" t="s">
        <v>66350</v>
      </c>
      <c r="E7807" s="297">
        <v>4394</v>
      </c>
    </row>
    <row r="7808" spans="1:5" ht="15.6" x14ac:dyDescent="0.3">
      <c r="A7808" s="294" t="s">
        <v>43590</v>
      </c>
      <c r="B7808" s="295">
        <v>114533</v>
      </c>
      <c r="C7808" s="122"/>
      <c r="D7808" s="296" t="s">
        <v>43905</v>
      </c>
      <c r="E7808" s="297">
        <v>114533</v>
      </c>
    </row>
    <row r="7809" spans="1:5" ht="15.6" x14ac:dyDescent="0.3">
      <c r="A7809" s="294" t="s">
        <v>43591</v>
      </c>
      <c r="B7809" s="295">
        <v>18887</v>
      </c>
      <c r="C7809" s="122"/>
      <c r="D7809" s="296" t="s">
        <v>43906</v>
      </c>
      <c r="E7809" s="297">
        <v>18887</v>
      </c>
    </row>
    <row r="7810" spans="1:5" ht="15.6" x14ac:dyDescent="0.3">
      <c r="A7810" s="294" t="s">
        <v>43592</v>
      </c>
      <c r="B7810" s="295">
        <v>83065</v>
      </c>
      <c r="C7810" s="122"/>
      <c r="D7810" s="296" t="s">
        <v>43907</v>
      </c>
      <c r="E7810" s="297">
        <v>83065</v>
      </c>
    </row>
    <row r="7811" spans="1:5" ht="15.6" x14ac:dyDescent="0.3">
      <c r="A7811" s="294" t="s">
        <v>65815</v>
      </c>
      <c r="B7811" s="295">
        <v>2192</v>
      </c>
      <c r="C7811" s="122"/>
      <c r="D7811" s="296" t="s">
        <v>66351</v>
      </c>
      <c r="E7811" s="297">
        <v>2192</v>
      </c>
    </row>
    <row r="7812" spans="1:5" ht="15.6" x14ac:dyDescent="0.3">
      <c r="A7812" s="294" t="s">
        <v>43593</v>
      </c>
      <c r="B7812" s="295">
        <v>24025</v>
      </c>
      <c r="C7812" s="122"/>
      <c r="D7812" s="296" t="s">
        <v>43908</v>
      </c>
      <c r="E7812" s="297">
        <v>24025</v>
      </c>
    </row>
    <row r="7813" spans="1:5" ht="15.6" x14ac:dyDescent="0.3">
      <c r="A7813" s="294" t="s">
        <v>43594</v>
      </c>
      <c r="B7813" s="295">
        <v>161291</v>
      </c>
      <c r="C7813" s="122"/>
      <c r="D7813" s="296" t="s">
        <v>43909</v>
      </c>
      <c r="E7813" s="297">
        <v>161291</v>
      </c>
    </row>
    <row r="7814" spans="1:5" ht="15.6" x14ac:dyDescent="0.3">
      <c r="A7814" s="294" t="s">
        <v>43595</v>
      </c>
      <c r="B7814" s="295">
        <v>41486</v>
      </c>
      <c r="C7814" s="122"/>
      <c r="D7814" s="296" t="s">
        <v>43910</v>
      </c>
      <c r="E7814" s="297">
        <v>41486</v>
      </c>
    </row>
    <row r="7815" spans="1:5" ht="15.6" x14ac:dyDescent="0.3">
      <c r="A7815" s="294" t="s">
        <v>43596</v>
      </c>
      <c r="B7815" s="295">
        <v>29773</v>
      </c>
      <c r="C7815" s="122"/>
      <c r="D7815" s="296" t="s">
        <v>43911</v>
      </c>
      <c r="E7815" s="297">
        <v>29773</v>
      </c>
    </row>
    <row r="7816" spans="1:5" ht="15.6" x14ac:dyDescent="0.3">
      <c r="A7816" s="294" t="s">
        <v>43597</v>
      </c>
      <c r="B7816" s="295">
        <v>94405</v>
      </c>
      <c r="C7816" s="122"/>
      <c r="D7816" s="296" t="s">
        <v>43912</v>
      </c>
      <c r="E7816" s="297">
        <v>94405</v>
      </c>
    </row>
    <row r="7817" spans="1:5" ht="15.6" x14ac:dyDescent="0.3">
      <c r="A7817" s="294" t="s">
        <v>43598</v>
      </c>
      <c r="B7817" s="295">
        <v>5996</v>
      </c>
      <c r="C7817" s="122"/>
      <c r="D7817" s="296" t="s">
        <v>43913</v>
      </c>
      <c r="E7817" s="297">
        <v>5996</v>
      </c>
    </row>
    <row r="7818" spans="1:5" ht="15.6" x14ac:dyDescent="0.3">
      <c r="A7818" s="294" t="s">
        <v>65816</v>
      </c>
      <c r="B7818" s="295">
        <v>3050</v>
      </c>
      <c r="C7818" s="122"/>
      <c r="D7818" s="296" t="s">
        <v>66352</v>
      </c>
      <c r="E7818" s="297">
        <v>3050</v>
      </c>
    </row>
    <row r="7819" spans="1:5" ht="15.6" x14ac:dyDescent="0.3">
      <c r="A7819" s="294" t="s">
        <v>65817</v>
      </c>
      <c r="B7819" s="295">
        <v>0</v>
      </c>
      <c r="C7819" s="122"/>
      <c r="D7819" s="296" t="s">
        <v>66353</v>
      </c>
      <c r="E7819" s="297">
        <v>0</v>
      </c>
    </row>
    <row r="7820" spans="1:5" ht="15.6" x14ac:dyDescent="0.3">
      <c r="A7820" s="294" t="s">
        <v>65818</v>
      </c>
      <c r="B7820" s="295">
        <v>18825</v>
      </c>
      <c r="C7820" s="122"/>
      <c r="D7820" s="296" t="s">
        <v>43914</v>
      </c>
      <c r="E7820" s="297">
        <v>18825</v>
      </c>
    </row>
    <row r="7821" spans="1:5" ht="15.6" x14ac:dyDescent="0.3">
      <c r="A7821" s="294" t="s">
        <v>43599</v>
      </c>
      <c r="B7821" s="295">
        <v>13212</v>
      </c>
      <c r="C7821" s="122"/>
      <c r="D7821" s="296" t="s">
        <v>43915</v>
      </c>
      <c r="E7821" s="297">
        <v>13212</v>
      </c>
    </row>
    <row r="7822" spans="1:5" ht="15.6" x14ac:dyDescent="0.3">
      <c r="A7822" s="294" t="s">
        <v>43600</v>
      </c>
      <c r="B7822" s="295">
        <v>144554</v>
      </c>
      <c r="C7822" s="122"/>
      <c r="D7822" s="296" t="s">
        <v>43916</v>
      </c>
      <c r="E7822" s="297">
        <v>144554</v>
      </c>
    </row>
    <row r="7823" spans="1:5" ht="15.6" x14ac:dyDescent="0.3">
      <c r="A7823" s="294" t="s">
        <v>43601</v>
      </c>
      <c r="B7823" s="295">
        <v>12199</v>
      </c>
      <c r="C7823" s="122"/>
      <c r="D7823" s="296" t="s">
        <v>43917</v>
      </c>
      <c r="E7823" s="297">
        <v>12199</v>
      </c>
    </row>
    <row r="7824" spans="1:5" ht="15.6" x14ac:dyDescent="0.3">
      <c r="A7824" s="294" t="s">
        <v>43602</v>
      </c>
      <c r="B7824" s="295">
        <v>54625</v>
      </c>
      <c r="C7824" s="122"/>
      <c r="D7824" s="296" t="s">
        <v>43918</v>
      </c>
      <c r="E7824" s="297">
        <v>54625</v>
      </c>
    </row>
    <row r="7825" spans="1:5" ht="15.6" x14ac:dyDescent="0.3">
      <c r="A7825" s="294" t="s">
        <v>43603</v>
      </c>
      <c r="B7825" s="295">
        <v>22960</v>
      </c>
      <c r="C7825" s="122"/>
      <c r="D7825" s="296" t="s">
        <v>43919</v>
      </c>
      <c r="E7825" s="297">
        <v>22960</v>
      </c>
    </row>
    <row r="7826" spans="1:5" ht="15.6" x14ac:dyDescent="0.3">
      <c r="A7826" s="294" t="s">
        <v>43604</v>
      </c>
      <c r="B7826" s="295">
        <v>1168</v>
      </c>
      <c r="C7826" s="122"/>
      <c r="D7826" s="296" t="s">
        <v>43920</v>
      </c>
      <c r="E7826" s="297">
        <v>1168</v>
      </c>
    </row>
    <row r="7827" spans="1:5" ht="15.6" x14ac:dyDescent="0.3">
      <c r="A7827" s="294" t="s">
        <v>43605</v>
      </c>
      <c r="B7827" s="295">
        <v>136512</v>
      </c>
      <c r="C7827" s="122"/>
      <c r="D7827" s="296" t="s">
        <v>43921</v>
      </c>
      <c r="E7827" s="297">
        <v>136512</v>
      </c>
    </row>
    <row r="7828" spans="1:5" ht="15.6" x14ac:dyDescent="0.3">
      <c r="A7828" s="294" t="s">
        <v>65819</v>
      </c>
      <c r="B7828" s="295">
        <v>516170</v>
      </c>
      <c r="C7828" s="122"/>
      <c r="D7828" s="296" t="s">
        <v>43922</v>
      </c>
      <c r="E7828" s="297">
        <v>516170</v>
      </c>
    </row>
    <row r="7829" spans="1:5" ht="15.6" x14ac:dyDescent="0.3">
      <c r="A7829" s="294" t="s">
        <v>65820</v>
      </c>
      <c r="B7829" s="295">
        <v>9676</v>
      </c>
      <c r="C7829" s="122"/>
      <c r="D7829" s="296" t="s">
        <v>66354</v>
      </c>
      <c r="E7829" s="297">
        <v>9676</v>
      </c>
    </row>
    <row r="7830" spans="1:5" ht="15.6" x14ac:dyDescent="0.3">
      <c r="A7830" s="294" t="s">
        <v>43606</v>
      </c>
      <c r="B7830" s="295">
        <v>43626</v>
      </c>
      <c r="C7830" s="122"/>
      <c r="D7830" s="296" t="s">
        <v>43923</v>
      </c>
      <c r="E7830" s="297">
        <v>43626</v>
      </c>
    </row>
    <row r="7831" spans="1:5" ht="15.6" x14ac:dyDescent="0.3">
      <c r="A7831" s="294" t="s">
        <v>43607</v>
      </c>
      <c r="B7831" s="295">
        <v>54997</v>
      </c>
      <c r="C7831" s="122"/>
      <c r="D7831" s="296" t="s">
        <v>43924</v>
      </c>
      <c r="E7831" s="297">
        <v>54997</v>
      </c>
    </row>
    <row r="7832" spans="1:5" ht="15.6" x14ac:dyDescent="0.3">
      <c r="A7832" s="294" t="s">
        <v>43608</v>
      </c>
      <c r="B7832" s="295">
        <v>190827</v>
      </c>
      <c r="C7832" s="122"/>
      <c r="D7832" s="296" t="s">
        <v>43925</v>
      </c>
      <c r="E7832" s="297">
        <v>190827</v>
      </c>
    </row>
    <row r="7833" spans="1:5" ht="15.6" x14ac:dyDescent="0.3">
      <c r="A7833" s="294" t="s">
        <v>43609</v>
      </c>
      <c r="B7833" s="295">
        <v>31603</v>
      </c>
      <c r="C7833" s="122"/>
      <c r="D7833" s="296" t="s">
        <v>43926</v>
      </c>
      <c r="E7833" s="297">
        <v>31603</v>
      </c>
    </row>
    <row r="7834" spans="1:5" ht="15.6" x14ac:dyDescent="0.3">
      <c r="A7834" s="294" t="s">
        <v>43610</v>
      </c>
      <c r="B7834" s="295">
        <v>23053</v>
      </c>
      <c r="C7834" s="122"/>
      <c r="D7834" s="296" t="s">
        <v>43927</v>
      </c>
      <c r="E7834" s="297">
        <v>23053</v>
      </c>
    </row>
    <row r="7835" spans="1:5" ht="15.6" x14ac:dyDescent="0.3">
      <c r="A7835" s="294" t="s">
        <v>65821</v>
      </c>
      <c r="B7835" s="295">
        <v>0</v>
      </c>
      <c r="C7835" s="122"/>
      <c r="D7835" s="296" t="s">
        <v>66355</v>
      </c>
      <c r="E7835" s="297">
        <v>0</v>
      </c>
    </row>
    <row r="7836" spans="1:5" ht="15.6" x14ac:dyDescent="0.3">
      <c r="A7836" s="294" t="s">
        <v>43611</v>
      </c>
      <c r="B7836" s="295">
        <v>5820</v>
      </c>
      <c r="C7836" s="122"/>
      <c r="D7836" s="296" t="s">
        <v>43928</v>
      </c>
      <c r="E7836" s="297">
        <v>5820</v>
      </c>
    </row>
    <row r="7837" spans="1:5" ht="15.6" x14ac:dyDescent="0.3">
      <c r="A7837" s="294" t="s">
        <v>43612</v>
      </c>
      <c r="B7837" s="295">
        <v>62451</v>
      </c>
      <c r="C7837" s="122"/>
      <c r="D7837" s="296" t="s">
        <v>43929</v>
      </c>
      <c r="E7837" s="297">
        <v>62451</v>
      </c>
    </row>
    <row r="7838" spans="1:5" ht="15.6" x14ac:dyDescent="0.3">
      <c r="A7838" s="294" t="s">
        <v>43613</v>
      </c>
      <c r="B7838" s="295">
        <v>98716</v>
      </c>
      <c r="C7838" s="122"/>
      <c r="D7838" s="296" t="s">
        <v>43930</v>
      </c>
      <c r="E7838" s="297">
        <v>98716</v>
      </c>
    </row>
    <row r="7839" spans="1:5" ht="15.6" x14ac:dyDescent="0.3">
      <c r="A7839" s="294" t="s">
        <v>43614</v>
      </c>
      <c r="B7839" s="295">
        <v>335877</v>
      </c>
      <c r="C7839" s="122"/>
      <c r="D7839" s="296" t="s">
        <v>43931</v>
      </c>
      <c r="E7839" s="297">
        <v>335877</v>
      </c>
    </row>
    <row r="7840" spans="1:5" ht="15.6" x14ac:dyDescent="0.3">
      <c r="A7840" s="294" t="s">
        <v>43615</v>
      </c>
      <c r="B7840" s="295">
        <v>6668</v>
      </c>
      <c r="C7840" s="122"/>
      <c r="D7840" s="296" t="s">
        <v>43932</v>
      </c>
      <c r="E7840" s="297">
        <v>6668</v>
      </c>
    </row>
    <row r="7841" spans="1:5" ht="15.6" x14ac:dyDescent="0.3">
      <c r="A7841" s="294" t="s">
        <v>65822</v>
      </c>
      <c r="B7841" s="295">
        <v>5169</v>
      </c>
      <c r="C7841" s="122"/>
      <c r="D7841" s="296" t="s">
        <v>66356</v>
      </c>
      <c r="E7841" s="297">
        <v>5169</v>
      </c>
    </row>
    <row r="7842" spans="1:5" ht="15.6" x14ac:dyDescent="0.3">
      <c r="A7842" s="294" t="s">
        <v>43616</v>
      </c>
      <c r="B7842" s="295">
        <v>2305</v>
      </c>
      <c r="C7842" s="122"/>
      <c r="D7842" s="296" t="s">
        <v>43933</v>
      </c>
      <c r="E7842" s="297">
        <v>2305</v>
      </c>
    </row>
    <row r="7843" spans="1:5" ht="15.6" x14ac:dyDescent="0.3">
      <c r="A7843" s="294" t="s">
        <v>43617</v>
      </c>
      <c r="B7843" s="295">
        <v>4445</v>
      </c>
      <c r="C7843" s="122"/>
      <c r="D7843" s="296" t="s">
        <v>43934</v>
      </c>
      <c r="E7843" s="297">
        <v>4445</v>
      </c>
    </row>
    <row r="7844" spans="1:5" ht="15.6" x14ac:dyDescent="0.3">
      <c r="A7844" s="294" t="s">
        <v>43618</v>
      </c>
      <c r="B7844" s="295">
        <v>14184</v>
      </c>
      <c r="C7844" s="122"/>
      <c r="D7844" s="296" t="s">
        <v>43935</v>
      </c>
      <c r="E7844" s="297">
        <v>14184</v>
      </c>
    </row>
    <row r="7845" spans="1:5" ht="15.6" x14ac:dyDescent="0.3">
      <c r="A7845" s="294" t="s">
        <v>65823</v>
      </c>
      <c r="B7845" s="295">
        <v>4290</v>
      </c>
      <c r="C7845" s="122"/>
      <c r="D7845" s="296" t="s">
        <v>43936</v>
      </c>
      <c r="E7845" s="297">
        <v>4290</v>
      </c>
    </row>
    <row r="7846" spans="1:5" ht="15.6" x14ac:dyDescent="0.3">
      <c r="A7846" s="294" t="s">
        <v>43619</v>
      </c>
      <c r="B7846" s="295">
        <v>10297</v>
      </c>
      <c r="C7846" s="122"/>
      <c r="D7846" s="296" t="s">
        <v>43937</v>
      </c>
      <c r="E7846" s="297">
        <v>10297</v>
      </c>
    </row>
    <row r="7847" spans="1:5" ht="15.6" x14ac:dyDescent="0.3">
      <c r="A7847" s="294" t="s">
        <v>65824</v>
      </c>
      <c r="B7847" s="295">
        <v>3928</v>
      </c>
      <c r="C7847" s="122"/>
      <c r="D7847" s="296" t="s">
        <v>66357</v>
      </c>
      <c r="E7847" s="297">
        <v>3928</v>
      </c>
    </row>
    <row r="7848" spans="1:5" ht="15.6" x14ac:dyDescent="0.3">
      <c r="A7848" s="294" t="s">
        <v>43620</v>
      </c>
      <c r="B7848" s="295">
        <v>2709</v>
      </c>
      <c r="C7848" s="122"/>
      <c r="D7848" s="296" t="s">
        <v>43938</v>
      </c>
      <c r="E7848" s="297">
        <v>2709</v>
      </c>
    </row>
    <row r="7849" spans="1:5" ht="15.6" x14ac:dyDescent="0.3">
      <c r="A7849" s="294" t="s">
        <v>43621</v>
      </c>
      <c r="B7849" s="295">
        <v>9800</v>
      </c>
      <c r="C7849" s="122"/>
      <c r="D7849" s="296" t="s">
        <v>43939</v>
      </c>
      <c r="E7849" s="297">
        <v>9800</v>
      </c>
    </row>
    <row r="7850" spans="1:5" ht="15.6" x14ac:dyDescent="0.3">
      <c r="A7850" s="294" t="s">
        <v>43622</v>
      </c>
      <c r="B7850" s="295">
        <v>558679</v>
      </c>
      <c r="C7850" s="122"/>
      <c r="D7850" s="296" t="s">
        <v>43940</v>
      </c>
      <c r="E7850" s="297">
        <v>558679</v>
      </c>
    </row>
    <row r="7851" spans="1:5" ht="15.6" x14ac:dyDescent="0.3">
      <c r="A7851" s="294" t="s">
        <v>43623</v>
      </c>
      <c r="B7851" s="295">
        <v>5417</v>
      </c>
      <c r="C7851" s="122"/>
      <c r="D7851" s="296" t="s">
        <v>43941</v>
      </c>
      <c r="E7851" s="297">
        <v>5417</v>
      </c>
    </row>
    <row r="7852" spans="1:5" ht="15.6" x14ac:dyDescent="0.3">
      <c r="A7852" s="294" t="s">
        <v>43624</v>
      </c>
      <c r="B7852" s="295">
        <v>81845</v>
      </c>
      <c r="C7852" s="122"/>
      <c r="D7852" s="296" t="s">
        <v>43942</v>
      </c>
      <c r="E7852" s="297">
        <v>81845</v>
      </c>
    </row>
    <row r="7853" spans="1:5" ht="15.6" x14ac:dyDescent="0.3">
      <c r="A7853" s="294" t="s">
        <v>43625</v>
      </c>
      <c r="B7853" s="295">
        <v>320763</v>
      </c>
      <c r="C7853" s="122"/>
      <c r="D7853" s="296" t="s">
        <v>43943</v>
      </c>
      <c r="E7853" s="297">
        <v>320763</v>
      </c>
    </row>
    <row r="7854" spans="1:5" ht="15.6" x14ac:dyDescent="0.3">
      <c r="A7854" s="294" t="s">
        <v>43626</v>
      </c>
      <c r="B7854" s="295">
        <v>19466</v>
      </c>
      <c r="C7854" s="122"/>
      <c r="D7854" s="296" t="s">
        <v>43944</v>
      </c>
      <c r="E7854" s="297">
        <v>19466</v>
      </c>
    </row>
    <row r="7855" spans="1:5" ht="15.6" x14ac:dyDescent="0.3">
      <c r="A7855" s="294" t="s">
        <v>43627</v>
      </c>
      <c r="B7855" s="295">
        <v>17574</v>
      </c>
      <c r="C7855" s="122"/>
      <c r="D7855" s="296" t="s">
        <v>43945</v>
      </c>
      <c r="E7855" s="297">
        <v>17574</v>
      </c>
    </row>
    <row r="7856" spans="1:5" ht="15.6" x14ac:dyDescent="0.3">
      <c r="A7856" s="294" t="s">
        <v>43628</v>
      </c>
      <c r="B7856" s="295">
        <v>4910</v>
      </c>
      <c r="C7856" s="122"/>
      <c r="D7856" s="296" t="s">
        <v>43946</v>
      </c>
      <c r="E7856" s="297">
        <v>4910</v>
      </c>
    </row>
    <row r="7857" spans="1:5" ht="15.6" x14ac:dyDescent="0.3">
      <c r="A7857" s="294" t="s">
        <v>43629</v>
      </c>
      <c r="B7857" s="295">
        <v>16168</v>
      </c>
      <c r="C7857" s="122"/>
      <c r="D7857" s="296" t="s">
        <v>43947</v>
      </c>
      <c r="E7857" s="297">
        <v>16168</v>
      </c>
    </row>
    <row r="7858" spans="1:5" ht="15.6" x14ac:dyDescent="0.3">
      <c r="A7858" s="294" t="s">
        <v>43630</v>
      </c>
      <c r="B7858" s="295">
        <v>11599</v>
      </c>
      <c r="C7858" s="122"/>
      <c r="D7858" s="296" t="s">
        <v>43948</v>
      </c>
      <c r="E7858" s="297">
        <v>11599</v>
      </c>
    </row>
    <row r="7859" spans="1:5" ht="15.6" x14ac:dyDescent="0.3">
      <c r="A7859" s="294" t="s">
        <v>43631</v>
      </c>
      <c r="B7859" s="295">
        <v>72851</v>
      </c>
      <c r="C7859" s="122"/>
      <c r="D7859" s="296" t="s">
        <v>43949</v>
      </c>
      <c r="E7859" s="297">
        <v>72851</v>
      </c>
    </row>
    <row r="7860" spans="1:5" ht="15.6" x14ac:dyDescent="0.3">
      <c r="A7860" s="294" t="s">
        <v>43632</v>
      </c>
      <c r="B7860" s="295">
        <v>8818</v>
      </c>
      <c r="C7860" s="122"/>
      <c r="D7860" s="296" t="s">
        <v>43950</v>
      </c>
      <c r="E7860" s="297">
        <v>8818</v>
      </c>
    </row>
    <row r="7861" spans="1:5" ht="15.6" x14ac:dyDescent="0.3">
      <c r="A7861" s="294" t="s">
        <v>43633</v>
      </c>
      <c r="B7861" s="295">
        <v>29339</v>
      </c>
      <c r="C7861" s="122"/>
      <c r="D7861" s="296" t="s">
        <v>43951</v>
      </c>
      <c r="E7861" s="297">
        <v>29339</v>
      </c>
    </row>
    <row r="7862" spans="1:5" ht="15.6" x14ac:dyDescent="0.3">
      <c r="A7862" s="294" t="s">
        <v>43634</v>
      </c>
      <c r="B7862" s="295">
        <v>731507</v>
      </c>
      <c r="C7862" s="122"/>
      <c r="D7862" s="296" t="s">
        <v>43952</v>
      </c>
      <c r="E7862" s="297">
        <v>731507</v>
      </c>
    </row>
    <row r="7863" spans="1:5" ht="15.6" x14ac:dyDescent="0.3">
      <c r="A7863" s="294" t="s">
        <v>43635</v>
      </c>
      <c r="B7863" s="295">
        <v>4983</v>
      </c>
      <c r="C7863" s="122"/>
      <c r="D7863" s="296" t="s">
        <v>43953</v>
      </c>
      <c r="E7863" s="297">
        <v>4983</v>
      </c>
    </row>
    <row r="7864" spans="1:5" ht="15.6" x14ac:dyDescent="0.3">
      <c r="A7864" s="294" t="s">
        <v>65825</v>
      </c>
      <c r="B7864" s="295">
        <v>12054</v>
      </c>
      <c r="C7864" s="122"/>
      <c r="D7864" s="296" t="s">
        <v>66358</v>
      </c>
      <c r="E7864" s="297">
        <v>12054</v>
      </c>
    </row>
    <row r="7865" spans="1:5" ht="15.6" x14ac:dyDescent="0.3">
      <c r="A7865" s="294" t="s">
        <v>43636</v>
      </c>
      <c r="B7865" s="295">
        <v>13181</v>
      </c>
      <c r="C7865" s="122"/>
      <c r="D7865" s="296" t="s">
        <v>43954</v>
      </c>
      <c r="E7865" s="297">
        <v>13181</v>
      </c>
    </row>
    <row r="7866" spans="1:5" ht="15.6" x14ac:dyDescent="0.3">
      <c r="A7866" s="294" t="s">
        <v>43637</v>
      </c>
      <c r="B7866" s="295">
        <v>13594</v>
      </c>
      <c r="C7866" s="122"/>
      <c r="D7866" s="296" t="s">
        <v>43955</v>
      </c>
      <c r="E7866" s="297">
        <v>13594</v>
      </c>
    </row>
    <row r="7867" spans="1:5" ht="15.6" x14ac:dyDescent="0.3">
      <c r="A7867" s="294" t="s">
        <v>43638</v>
      </c>
      <c r="B7867" s="295">
        <v>4373</v>
      </c>
      <c r="C7867" s="122"/>
      <c r="D7867" s="296" t="s">
        <v>43956</v>
      </c>
      <c r="E7867" s="297">
        <v>4373</v>
      </c>
    </row>
    <row r="7868" spans="1:5" ht="15.6" x14ac:dyDescent="0.3">
      <c r="A7868" s="294" t="s">
        <v>65826</v>
      </c>
      <c r="B7868" s="295">
        <v>3401</v>
      </c>
      <c r="C7868" s="122"/>
      <c r="D7868" s="296" t="s">
        <v>66359</v>
      </c>
      <c r="E7868" s="297">
        <v>3401</v>
      </c>
    </row>
    <row r="7869" spans="1:5" ht="15.6" x14ac:dyDescent="0.3">
      <c r="A7869" s="294" t="s">
        <v>43639</v>
      </c>
      <c r="B7869" s="295">
        <v>6327</v>
      </c>
      <c r="C7869" s="122"/>
      <c r="D7869" s="296" t="s">
        <v>43957</v>
      </c>
      <c r="E7869" s="297">
        <v>6327</v>
      </c>
    </row>
    <row r="7870" spans="1:5" ht="15.6" x14ac:dyDescent="0.3">
      <c r="A7870" s="294" t="s">
        <v>65827</v>
      </c>
      <c r="B7870" s="295">
        <v>21348</v>
      </c>
      <c r="C7870" s="122"/>
      <c r="D7870" s="296" t="s">
        <v>43958</v>
      </c>
      <c r="E7870" s="297">
        <v>21348</v>
      </c>
    </row>
    <row r="7871" spans="1:5" ht="15.6" x14ac:dyDescent="0.3">
      <c r="A7871" s="294" t="s">
        <v>65828</v>
      </c>
      <c r="B7871" s="295">
        <v>28605</v>
      </c>
      <c r="C7871" s="122"/>
      <c r="D7871" s="296" t="s">
        <v>66360</v>
      </c>
      <c r="E7871" s="297">
        <v>28605</v>
      </c>
    </row>
    <row r="7872" spans="1:5" ht="15.6" x14ac:dyDescent="0.3">
      <c r="A7872" s="294" t="s">
        <v>65829</v>
      </c>
      <c r="B7872" s="295">
        <v>6720</v>
      </c>
      <c r="C7872" s="122"/>
      <c r="D7872" s="296" t="s">
        <v>66361</v>
      </c>
      <c r="E7872" s="297">
        <v>6720</v>
      </c>
    </row>
    <row r="7873" spans="1:5" ht="15.6" x14ac:dyDescent="0.3">
      <c r="A7873" s="294" t="s">
        <v>43640</v>
      </c>
      <c r="B7873" s="295">
        <v>210014</v>
      </c>
      <c r="C7873" s="122"/>
      <c r="D7873" s="296" t="s">
        <v>43959</v>
      </c>
      <c r="E7873" s="297">
        <v>210014</v>
      </c>
    </row>
    <row r="7874" spans="1:5" ht="15.6" x14ac:dyDescent="0.3">
      <c r="A7874" s="294" t="s">
        <v>43641</v>
      </c>
      <c r="B7874" s="295">
        <v>1757</v>
      </c>
      <c r="C7874" s="122"/>
      <c r="D7874" s="296" t="s">
        <v>43960</v>
      </c>
      <c r="E7874" s="297">
        <v>1757</v>
      </c>
    </row>
    <row r="7875" spans="1:5" ht="15.6" x14ac:dyDescent="0.3">
      <c r="A7875" s="294" t="s">
        <v>43642</v>
      </c>
      <c r="B7875" s="295">
        <v>72065</v>
      </c>
      <c r="C7875" s="122"/>
      <c r="D7875" s="296" t="s">
        <v>43961</v>
      </c>
      <c r="E7875" s="297">
        <v>72065</v>
      </c>
    </row>
    <row r="7876" spans="1:5" ht="15.6" x14ac:dyDescent="0.3">
      <c r="A7876" s="294" t="s">
        <v>65830</v>
      </c>
      <c r="B7876" s="295">
        <v>5489</v>
      </c>
      <c r="C7876" s="122"/>
      <c r="D7876" s="296" t="s">
        <v>66362</v>
      </c>
      <c r="E7876" s="297">
        <v>5489</v>
      </c>
    </row>
    <row r="7877" spans="1:5" ht="15.6" x14ac:dyDescent="0.3">
      <c r="A7877" s="294" t="s">
        <v>43643</v>
      </c>
      <c r="B7877" s="295">
        <v>137700</v>
      </c>
      <c r="C7877" s="122"/>
      <c r="D7877" s="296" t="s">
        <v>43962</v>
      </c>
      <c r="E7877" s="297">
        <v>137700</v>
      </c>
    </row>
    <row r="7878" spans="1:5" ht="15.6" x14ac:dyDescent="0.3">
      <c r="A7878" s="294" t="s">
        <v>43644</v>
      </c>
      <c r="B7878" s="295">
        <v>26827</v>
      </c>
      <c r="C7878" s="122"/>
      <c r="D7878" s="296" t="s">
        <v>43963</v>
      </c>
      <c r="E7878" s="297">
        <v>26827</v>
      </c>
    </row>
    <row r="7879" spans="1:5" ht="15.6" x14ac:dyDescent="0.3">
      <c r="A7879" s="294" t="s">
        <v>43645</v>
      </c>
      <c r="B7879" s="295">
        <v>92162</v>
      </c>
      <c r="C7879" s="122"/>
      <c r="D7879" s="296" t="s">
        <v>43964</v>
      </c>
      <c r="E7879" s="297">
        <v>92162</v>
      </c>
    </row>
    <row r="7880" spans="1:5" ht="15.6" x14ac:dyDescent="0.3">
      <c r="A7880" s="294" t="s">
        <v>43646</v>
      </c>
      <c r="B7880" s="295">
        <v>5769</v>
      </c>
      <c r="C7880" s="122"/>
      <c r="D7880" s="296" t="s">
        <v>43965</v>
      </c>
      <c r="E7880" s="297">
        <v>5769</v>
      </c>
    </row>
    <row r="7881" spans="1:5" ht="15.6" x14ac:dyDescent="0.3">
      <c r="A7881" s="294" t="s">
        <v>43647</v>
      </c>
      <c r="B7881" s="295">
        <v>208308</v>
      </c>
      <c r="C7881" s="122"/>
      <c r="D7881" s="296" t="s">
        <v>43966</v>
      </c>
      <c r="E7881" s="297">
        <v>208308</v>
      </c>
    </row>
    <row r="7882" spans="1:5" ht="15.6" x14ac:dyDescent="0.3">
      <c r="A7882" s="294" t="s">
        <v>43648</v>
      </c>
      <c r="B7882" s="295">
        <v>62224</v>
      </c>
      <c r="C7882" s="122"/>
      <c r="D7882" s="296" t="s">
        <v>43967</v>
      </c>
      <c r="E7882" s="297">
        <v>62224</v>
      </c>
    </row>
    <row r="7883" spans="1:5" ht="15.6" x14ac:dyDescent="0.3">
      <c r="A7883" s="294" t="s">
        <v>43649</v>
      </c>
      <c r="B7883" s="295">
        <v>6513</v>
      </c>
      <c r="C7883" s="122"/>
      <c r="D7883" s="296" t="s">
        <v>43968</v>
      </c>
      <c r="E7883" s="297">
        <v>6513</v>
      </c>
    </row>
    <row r="7884" spans="1:5" ht="15.6" x14ac:dyDescent="0.3">
      <c r="A7884" s="294" t="s">
        <v>65831</v>
      </c>
      <c r="B7884" s="295">
        <v>13925</v>
      </c>
      <c r="C7884" s="122"/>
      <c r="D7884" s="296" t="s">
        <v>66363</v>
      </c>
      <c r="E7884" s="297">
        <v>13925</v>
      </c>
    </row>
    <row r="7885" spans="1:5" ht="15.6" x14ac:dyDescent="0.3">
      <c r="A7885" s="294" t="s">
        <v>65832</v>
      </c>
      <c r="B7885" s="295">
        <v>6585</v>
      </c>
      <c r="C7885" s="122"/>
      <c r="D7885" s="296" t="s">
        <v>66364</v>
      </c>
      <c r="E7885" s="297">
        <v>6585</v>
      </c>
    </row>
    <row r="7886" spans="1:5" ht="15.6" x14ac:dyDescent="0.3">
      <c r="A7886" s="294" t="s">
        <v>43650</v>
      </c>
      <c r="B7886" s="295">
        <v>37165</v>
      </c>
      <c r="C7886" s="122"/>
      <c r="D7886" s="296" t="s">
        <v>43969</v>
      </c>
      <c r="E7886" s="297">
        <v>37165</v>
      </c>
    </row>
    <row r="7887" spans="1:5" ht="15.6" x14ac:dyDescent="0.3">
      <c r="A7887" s="294" t="s">
        <v>43651</v>
      </c>
      <c r="B7887" s="295">
        <v>2605</v>
      </c>
      <c r="C7887" s="122"/>
      <c r="D7887" s="296" t="s">
        <v>43970</v>
      </c>
      <c r="E7887" s="297">
        <v>2605</v>
      </c>
    </row>
    <row r="7888" spans="1:5" ht="15.6" x14ac:dyDescent="0.3">
      <c r="A7888" s="294" t="s">
        <v>43652</v>
      </c>
      <c r="B7888" s="295">
        <v>538</v>
      </c>
      <c r="C7888" s="122"/>
      <c r="D7888" s="296" t="s">
        <v>43971</v>
      </c>
      <c r="E7888" s="297">
        <v>538</v>
      </c>
    </row>
    <row r="7889" spans="1:5" ht="15.6" x14ac:dyDescent="0.3">
      <c r="A7889" s="294" t="s">
        <v>65833</v>
      </c>
      <c r="B7889" s="295">
        <v>378231</v>
      </c>
      <c r="C7889" s="122"/>
      <c r="D7889" s="296" t="s">
        <v>43972</v>
      </c>
      <c r="E7889" s="297">
        <v>378231</v>
      </c>
    </row>
    <row r="7890" spans="1:5" ht="15.6" x14ac:dyDescent="0.3">
      <c r="A7890" s="294" t="s">
        <v>43653</v>
      </c>
      <c r="B7890" s="295">
        <v>9635</v>
      </c>
      <c r="C7890" s="122"/>
      <c r="D7890" s="296" t="s">
        <v>43973</v>
      </c>
      <c r="E7890" s="297">
        <v>9635</v>
      </c>
    </row>
    <row r="7891" spans="1:5" ht="15.6" x14ac:dyDescent="0.3">
      <c r="A7891" s="294" t="s">
        <v>43654</v>
      </c>
      <c r="B7891" s="295">
        <v>10493</v>
      </c>
      <c r="C7891" s="122"/>
      <c r="D7891" s="296" t="s">
        <v>43974</v>
      </c>
      <c r="E7891" s="297">
        <v>10493</v>
      </c>
    </row>
    <row r="7892" spans="1:5" ht="15.6" x14ac:dyDescent="0.3">
      <c r="A7892" s="294" t="s">
        <v>43655</v>
      </c>
      <c r="B7892" s="295">
        <v>101849</v>
      </c>
      <c r="C7892" s="122"/>
      <c r="D7892" s="296" t="s">
        <v>43975</v>
      </c>
      <c r="E7892" s="297">
        <v>101849</v>
      </c>
    </row>
    <row r="7893" spans="1:5" ht="15.6" x14ac:dyDescent="0.3">
      <c r="A7893" s="294" t="s">
        <v>43656</v>
      </c>
      <c r="B7893" s="295">
        <v>4941</v>
      </c>
      <c r="C7893" s="122"/>
      <c r="D7893" s="296" t="s">
        <v>43976</v>
      </c>
      <c r="E7893" s="297">
        <v>4941</v>
      </c>
    </row>
    <row r="7894" spans="1:5" ht="15.6" x14ac:dyDescent="0.3">
      <c r="A7894" s="294" t="s">
        <v>43657</v>
      </c>
      <c r="B7894" s="295">
        <v>85670</v>
      </c>
      <c r="C7894" s="122"/>
      <c r="D7894" s="296" t="s">
        <v>43977</v>
      </c>
      <c r="E7894" s="297">
        <v>85670</v>
      </c>
    </row>
    <row r="7895" spans="1:5" ht="15.6" x14ac:dyDescent="0.3">
      <c r="A7895" s="294" t="s">
        <v>43658</v>
      </c>
      <c r="B7895" s="295">
        <v>1592</v>
      </c>
      <c r="C7895" s="122"/>
      <c r="D7895" s="296" t="s">
        <v>43978</v>
      </c>
      <c r="E7895" s="297">
        <v>1592</v>
      </c>
    </row>
    <row r="7896" spans="1:5" ht="15.6" x14ac:dyDescent="0.3">
      <c r="A7896" s="294" t="s">
        <v>43659</v>
      </c>
      <c r="B7896" s="295">
        <v>116694</v>
      </c>
      <c r="C7896" s="122"/>
      <c r="D7896" s="296" t="s">
        <v>43979</v>
      </c>
      <c r="E7896" s="297">
        <v>116694</v>
      </c>
    </row>
    <row r="7897" spans="1:5" ht="15.6" x14ac:dyDescent="0.3">
      <c r="A7897" s="294" t="s">
        <v>43660</v>
      </c>
      <c r="B7897" s="295">
        <v>22929</v>
      </c>
      <c r="C7897" s="122"/>
      <c r="D7897" s="296" t="s">
        <v>43980</v>
      </c>
      <c r="E7897" s="297">
        <v>22929</v>
      </c>
    </row>
    <row r="7898" spans="1:5" ht="15.6" x14ac:dyDescent="0.3">
      <c r="A7898" s="294" t="s">
        <v>65834</v>
      </c>
      <c r="B7898" s="295">
        <v>4414</v>
      </c>
      <c r="C7898" s="122"/>
      <c r="D7898" s="296" t="s">
        <v>66365</v>
      </c>
      <c r="E7898" s="297">
        <v>4414</v>
      </c>
    </row>
    <row r="7899" spans="1:5" ht="15.6" x14ac:dyDescent="0.3">
      <c r="A7899" s="294" t="s">
        <v>65835</v>
      </c>
      <c r="B7899" s="295">
        <v>46045</v>
      </c>
      <c r="C7899" s="122"/>
      <c r="D7899" s="296" t="s">
        <v>66366</v>
      </c>
      <c r="E7899" s="297">
        <v>46045</v>
      </c>
    </row>
    <row r="7900" spans="1:5" ht="15.6" x14ac:dyDescent="0.3">
      <c r="A7900" s="294" t="s">
        <v>43661</v>
      </c>
      <c r="B7900" s="295">
        <v>4342</v>
      </c>
      <c r="C7900" s="122"/>
      <c r="D7900" s="296" t="s">
        <v>43981</v>
      </c>
      <c r="E7900" s="297">
        <v>4342</v>
      </c>
    </row>
    <row r="7901" spans="1:5" ht="15.6" x14ac:dyDescent="0.3">
      <c r="A7901" s="294" t="s">
        <v>65836</v>
      </c>
      <c r="B7901" s="295">
        <v>60208</v>
      </c>
      <c r="C7901" s="122"/>
      <c r="D7901" s="296" t="s">
        <v>66367</v>
      </c>
      <c r="E7901" s="297">
        <v>60208</v>
      </c>
    </row>
    <row r="7902" spans="1:5" ht="15.6" x14ac:dyDescent="0.3">
      <c r="A7902" s="294" t="s">
        <v>43662</v>
      </c>
      <c r="B7902" s="295">
        <v>1505400</v>
      </c>
      <c r="C7902" s="122"/>
      <c r="D7902" s="296" t="s">
        <v>43982</v>
      </c>
      <c r="E7902" s="297">
        <v>1505400</v>
      </c>
    </row>
    <row r="7903" spans="1:5" ht="15.6" x14ac:dyDescent="0.3">
      <c r="A7903" s="294" t="s">
        <v>43663</v>
      </c>
      <c r="B7903" s="295">
        <v>17833</v>
      </c>
      <c r="C7903" s="122"/>
      <c r="D7903" s="296" t="s">
        <v>43983</v>
      </c>
      <c r="E7903" s="297">
        <v>17833</v>
      </c>
    </row>
    <row r="7904" spans="1:5" ht="15.6" x14ac:dyDescent="0.3">
      <c r="A7904" s="294" t="s">
        <v>43664</v>
      </c>
      <c r="B7904" s="295">
        <v>22950</v>
      </c>
      <c r="C7904" s="122"/>
      <c r="D7904" s="296" t="s">
        <v>43984</v>
      </c>
      <c r="E7904" s="297">
        <v>22950</v>
      </c>
    </row>
    <row r="7905" spans="1:5" ht="15.6" x14ac:dyDescent="0.3">
      <c r="A7905" s="294" t="s">
        <v>43665</v>
      </c>
      <c r="B7905" s="295">
        <v>4290</v>
      </c>
      <c r="C7905" s="122"/>
      <c r="D7905" s="296" t="s">
        <v>43985</v>
      </c>
      <c r="E7905" s="297">
        <v>4290</v>
      </c>
    </row>
    <row r="7906" spans="1:5" ht="15.6" x14ac:dyDescent="0.3">
      <c r="A7906" s="294" t="s">
        <v>65837</v>
      </c>
      <c r="B7906" s="295">
        <v>9883</v>
      </c>
      <c r="C7906" s="122"/>
      <c r="D7906" s="296" t="s">
        <v>66368</v>
      </c>
      <c r="E7906" s="297">
        <v>9883</v>
      </c>
    </row>
    <row r="7907" spans="1:5" ht="15.6" x14ac:dyDescent="0.3">
      <c r="A7907" s="294" t="s">
        <v>43666</v>
      </c>
      <c r="B7907" s="295">
        <v>13346</v>
      </c>
      <c r="C7907" s="122"/>
      <c r="D7907" s="296" t="s">
        <v>43986</v>
      </c>
      <c r="E7907" s="297">
        <v>13346</v>
      </c>
    </row>
    <row r="7908" spans="1:5" ht="15.6" x14ac:dyDescent="0.3">
      <c r="A7908" s="294" t="s">
        <v>43667</v>
      </c>
      <c r="B7908" s="295">
        <v>2109</v>
      </c>
      <c r="C7908" s="122"/>
      <c r="D7908" s="296" t="s">
        <v>43987</v>
      </c>
      <c r="E7908" s="297">
        <v>2109</v>
      </c>
    </row>
    <row r="7909" spans="1:5" ht="15.6" x14ac:dyDescent="0.3">
      <c r="A7909" s="294" t="s">
        <v>43668</v>
      </c>
      <c r="B7909" s="295">
        <v>3897</v>
      </c>
      <c r="C7909" s="122"/>
      <c r="D7909" s="296" t="s">
        <v>43988</v>
      </c>
      <c r="E7909" s="297">
        <v>3897</v>
      </c>
    </row>
    <row r="7910" spans="1:5" ht="15.6" x14ac:dyDescent="0.3">
      <c r="A7910" s="294" t="s">
        <v>65838</v>
      </c>
      <c r="B7910" s="295">
        <v>0</v>
      </c>
      <c r="C7910" s="122"/>
      <c r="D7910" s="296" t="s">
        <v>66369</v>
      </c>
      <c r="E7910" s="297">
        <v>0</v>
      </c>
    </row>
    <row r="7911" spans="1:5" ht="15.6" x14ac:dyDescent="0.3">
      <c r="A7911" s="294" t="s">
        <v>43669</v>
      </c>
      <c r="B7911" s="295">
        <v>2254</v>
      </c>
      <c r="C7911" s="122"/>
      <c r="D7911" s="296" t="s">
        <v>43989</v>
      </c>
      <c r="E7911" s="297">
        <v>2254</v>
      </c>
    </row>
    <row r="7912" spans="1:5" ht="15.6" x14ac:dyDescent="0.3">
      <c r="A7912" s="294" t="s">
        <v>43670</v>
      </c>
      <c r="B7912" s="295">
        <v>10079</v>
      </c>
      <c r="C7912" s="122"/>
      <c r="D7912" s="296" t="s">
        <v>43990</v>
      </c>
      <c r="E7912" s="297">
        <v>10079</v>
      </c>
    </row>
    <row r="7913" spans="1:5" ht="15.6" x14ac:dyDescent="0.3">
      <c r="A7913" s="294" t="s">
        <v>43671</v>
      </c>
      <c r="B7913" s="295">
        <v>8239</v>
      </c>
      <c r="C7913" s="122"/>
      <c r="D7913" s="296" t="s">
        <v>43991</v>
      </c>
      <c r="E7913" s="297">
        <v>8239</v>
      </c>
    </row>
    <row r="7914" spans="1:5" ht="15.6" x14ac:dyDescent="0.3">
      <c r="A7914" s="294" t="s">
        <v>43672</v>
      </c>
      <c r="B7914" s="295">
        <v>3711</v>
      </c>
      <c r="C7914" s="122"/>
      <c r="D7914" s="296" t="s">
        <v>43992</v>
      </c>
      <c r="E7914" s="297">
        <v>3711</v>
      </c>
    </row>
    <row r="7915" spans="1:5" ht="15.6" x14ac:dyDescent="0.3">
      <c r="A7915" s="294" t="s">
        <v>43673</v>
      </c>
      <c r="B7915" s="295">
        <v>6771</v>
      </c>
      <c r="C7915" s="122"/>
      <c r="D7915" s="296" t="s">
        <v>43993</v>
      </c>
      <c r="E7915" s="297">
        <v>6771</v>
      </c>
    </row>
    <row r="7916" spans="1:5" ht="15.6" x14ac:dyDescent="0.3">
      <c r="A7916" s="294" t="s">
        <v>65839</v>
      </c>
      <c r="B7916" s="295">
        <v>0</v>
      </c>
      <c r="C7916" s="122"/>
      <c r="D7916" s="296" t="s">
        <v>66370</v>
      </c>
      <c r="E7916" s="297">
        <v>0</v>
      </c>
    </row>
    <row r="7917" spans="1:5" ht="15.6" x14ac:dyDescent="0.3">
      <c r="A7917" s="294" t="s">
        <v>43674</v>
      </c>
      <c r="B7917" s="295">
        <v>8642</v>
      </c>
      <c r="C7917" s="122"/>
      <c r="D7917" s="296" t="s">
        <v>43994</v>
      </c>
      <c r="E7917" s="297">
        <v>8642</v>
      </c>
    </row>
    <row r="7918" spans="1:5" ht="15.6" x14ac:dyDescent="0.3">
      <c r="A7918" s="294" t="s">
        <v>43675</v>
      </c>
      <c r="B7918" s="295">
        <v>1261</v>
      </c>
      <c r="C7918" s="122"/>
      <c r="D7918" s="296" t="s">
        <v>43995</v>
      </c>
      <c r="E7918" s="297">
        <v>1261</v>
      </c>
    </row>
    <row r="7919" spans="1:5" ht="15.6" x14ac:dyDescent="0.3">
      <c r="A7919" s="294" t="s">
        <v>43676</v>
      </c>
      <c r="B7919" s="295">
        <v>7939</v>
      </c>
      <c r="C7919" s="122"/>
      <c r="D7919" s="296" t="s">
        <v>43996</v>
      </c>
      <c r="E7919" s="297">
        <v>7939</v>
      </c>
    </row>
    <row r="7920" spans="1:5" ht="15.6" x14ac:dyDescent="0.3">
      <c r="A7920" s="294" t="s">
        <v>65840</v>
      </c>
      <c r="B7920" s="295">
        <v>5893</v>
      </c>
      <c r="C7920" s="122"/>
      <c r="D7920" s="296" t="s">
        <v>66371</v>
      </c>
      <c r="E7920" s="297">
        <v>5893</v>
      </c>
    </row>
    <row r="7921" spans="1:5" ht="15.6" x14ac:dyDescent="0.3">
      <c r="A7921" s="294" t="s">
        <v>65841</v>
      </c>
      <c r="B7921" s="295">
        <v>37816</v>
      </c>
      <c r="C7921" s="122"/>
      <c r="D7921" s="296" t="s">
        <v>43997</v>
      </c>
      <c r="E7921" s="297">
        <v>37816</v>
      </c>
    </row>
    <row r="7922" spans="1:5" ht="15.6" x14ac:dyDescent="0.3">
      <c r="A7922" s="294" t="s">
        <v>65842</v>
      </c>
      <c r="B7922" s="295">
        <v>7991</v>
      </c>
      <c r="C7922" s="122"/>
      <c r="D7922" s="296" t="s">
        <v>66372</v>
      </c>
      <c r="E7922" s="297">
        <v>7991</v>
      </c>
    </row>
    <row r="7923" spans="1:5" ht="15.6" x14ac:dyDescent="0.3">
      <c r="A7923" s="294" t="s">
        <v>65843</v>
      </c>
      <c r="B7923" s="295">
        <v>2946</v>
      </c>
      <c r="C7923" s="122"/>
      <c r="D7923" s="296" t="s">
        <v>43998</v>
      </c>
      <c r="E7923" s="297">
        <v>2946</v>
      </c>
    </row>
    <row r="7924" spans="1:5" ht="15.6" x14ac:dyDescent="0.3">
      <c r="A7924" s="294" t="s">
        <v>43677</v>
      </c>
      <c r="B7924" s="295">
        <v>2336</v>
      </c>
      <c r="C7924" s="122"/>
      <c r="D7924" s="296" t="s">
        <v>43999</v>
      </c>
      <c r="E7924" s="297">
        <v>2336</v>
      </c>
    </row>
    <row r="7925" spans="1:5" ht="15.6" x14ac:dyDescent="0.3">
      <c r="A7925" s="294" t="s">
        <v>43678</v>
      </c>
      <c r="B7925" s="295">
        <v>131673</v>
      </c>
      <c r="C7925" s="122"/>
      <c r="D7925" s="296" t="s">
        <v>44000</v>
      </c>
      <c r="E7925" s="297">
        <v>131673</v>
      </c>
    </row>
    <row r="7926" spans="1:5" ht="15.6" x14ac:dyDescent="0.3">
      <c r="A7926" s="294" t="s">
        <v>43679</v>
      </c>
      <c r="B7926" s="295">
        <v>5169</v>
      </c>
      <c r="C7926" s="122"/>
      <c r="D7926" s="296" t="s">
        <v>44001</v>
      </c>
      <c r="E7926" s="297">
        <v>5169</v>
      </c>
    </row>
    <row r="7927" spans="1:5" ht="15.6" x14ac:dyDescent="0.3">
      <c r="A7927" s="294" t="s">
        <v>43680</v>
      </c>
      <c r="B7927" s="295">
        <v>149868</v>
      </c>
      <c r="C7927" s="122"/>
      <c r="D7927" s="296" t="s">
        <v>44002</v>
      </c>
      <c r="E7927" s="297">
        <v>149868</v>
      </c>
    </row>
    <row r="7928" spans="1:5" ht="15.6" x14ac:dyDescent="0.3">
      <c r="A7928" s="294" t="s">
        <v>65844</v>
      </c>
      <c r="B7928" s="295">
        <v>10317</v>
      </c>
      <c r="C7928" s="122"/>
      <c r="D7928" s="296" t="s">
        <v>44003</v>
      </c>
      <c r="E7928" s="297">
        <v>10317</v>
      </c>
    </row>
    <row r="7929" spans="1:5" ht="15.6" x14ac:dyDescent="0.3">
      <c r="A7929" s="294" t="s">
        <v>43681</v>
      </c>
      <c r="B7929" s="295">
        <v>275411</v>
      </c>
      <c r="C7929" s="122"/>
      <c r="D7929" s="296" t="s">
        <v>44004</v>
      </c>
      <c r="E7929" s="297">
        <v>275411</v>
      </c>
    </row>
    <row r="7930" spans="1:5" ht="15.6" x14ac:dyDescent="0.3">
      <c r="A7930" s="294" t="s">
        <v>43682</v>
      </c>
      <c r="B7930" s="295">
        <v>4218</v>
      </c>
      <c r="C7930" s="122"/>
      <c r="D7930" s="296" t="s">
        <v>44005</v>
      </c>
      <c r="E7930" s="297">
        <v>4218</v>
      </c>
    </row>
    <row r="7931" spans="1:5" ht="15.6" x14ac:dyDescent="0.3">
      <c r="A7931" s="294" t="s">
        <v>43683</v>
      </c>
      <c r="B7931" s="295">
        <v>7516</v>
      </c>
      <c r="C7931" s="122"/>
      <c r="D7931" s="296" t="s">
        <v>44006</v>
      </c>
      <c r="E7931" s="297">
        <v>7516</v>
      </c>
    </row>
    <row r="7932" spans="1:5" ht="15.6" x14ac:dyDescent="0.3">
      <c r="A7932" s="294" t="s">
        <v>43684</v>
      </c>
      <c r="B7932" s="295">
        <v>3815</v>
      </c>
      <c r="C7932" s="122"/>
      <c r="D7932" s="296" t="s">
        <v>44007</v>
      </c>
      <c r="E7932" s="297">
        <v>3815</v>
      </c>
    </row>
    <row r="7933" spans="1:5" ht="15.6" x14ac:dyDescent="0.3">
      <c r="A7933" s="294" t="s">
        <v>65845</v>
      </c>
      <c r="B7933" s="295">
        <v>1850</v>
      </c>
      <c r="C7933" s="122"/>
      <c r="D7933" s="296" t="s">
        <v>66373</v>
      </c>
      <c r="E7933" s="297">
        <v>1850</v>
      </c>
    </row>
    <row r="7934" spans="1:5" ht="15.6" x14ac:dyDescent="0.3">
      <c r="A7934" s="294" t="s">
        <v>43685</v>
      </c>
      <c r="B7934" s="295">
        <v>13315</v>
      </c>
      <c r="C7934" s="122"/>
      <c r="D7934" s="296" t="s">
        <v>44008</v>
      </c>
      <c r="E7934" s="297">
        <v>13315</v>
      </c>
    </row>
    <row r="7935" spans="1:5" ht="15.6" x14ac:dyDescent="0.3">
      <c r="A7935" s="294" t="s">
        <v>65846</v>
      </c>
      <c r="B7935" s="295">
        <v>13863</v>
      </c>
      <c r="C7935" s="122"/>
      <c r="D7935" s="296" t="s">
        <v>66374</v>
      </c>
      <c r="E7935" s="297">
        <v>13863</v>
      </c>
    </row>
    <row r="7936" spans="1:5" ht="15.6" x14ac:dyDescent="0.3">
      <c r="A7936" s="294" t="s">
        <v>43686</v>
      </c>
      <c r="B7936" s="295">
        <v>281862</v>
      </c>
      <c r="C7936" s="122"/>
      <c r="D7936" s="296" t="s">
        <v>44009</v>
      </c>
      <c r="E7936" s="297">
        <v>281862</v>
      </c>
    </row>
    <row r="7937" spans="1:5" ht="15.6" x14ac:dyDescent="0.3">
      <c r="A7937" s="294" t="s">
        <v>65847</v>
      </c>
      <c r="B7937" s="295">
        <v>1664</v>
      </c>
      <c r="C7937" s="122"/>
      <c r="D7937" s="296" t="s">
        <v>66375</v>
      </c>
      <c r="E7937" s="297">
        <v>1664</v>
      </c>
    </row>
    <row r="7938" spans="1:5" ht="15.6" x14ac:dyDescent="0.3">
      <c r="A7938" s="294" t="s">
        <v>65848</v>
      </c>
      <c r="B7938" s="295">
        <v>75456</v>
      </c>
      <c r="C7938" s="122"/>
      <c r="D7938" s="296" t="s">
        <v>66376</v>
      </c>
      <c r="E7938" s="297">
        <v>75456</v>
      </c>
    </row>
    <row r="7939" spans="1:5" ht="15.6" x14ac:dyDescent="0.3">
      <c r="A7939" s="294" t="s">
        <v>43687</v>
      </c>
      <c r="B7939" s="295">
        <v>128737</v>
      </c>
      <c r="C7939" s="122"/>
      <c r="D7939" s="296" t="s">
        <v>44010</v>
      </c>
      <c r="E7939" s="297">
        <v>128737</v>
      </c>
    </row>
    <row r="7940" spans="1:5" ht="15.6" x14ac:dyDescent="0.3">
      <c r="A7940" s="294" t="s">
        <v>43688</v>
      </c>
      <c r="B7940" s="295">
        <v>3928</v>
      </c>
      <c r="C7940" s="122"/>
      <c r="D7940" s="296" t="s">
        <v>44011</v>
      </c>
      <c r="E7940" s="297">
        <v>3928</v>
      </c>
    </row>
    <row r="7941" spans="1:5" ht="15.6" x14ac:dyDescent="0.3">
      <c r="A7941" s="294" t="s">
        <v>65849</v>
      </c>
      <c r="B7941" s="295">
        <v>12705</v>
      </c>
      <c r="C7941" s="122"/>
      <c r="D7941" s="296" t="s">
        <v>66377</v>
      </c>
      <c r="E7941" s="297">
        <v>12705</v>
      </c>
    </row>
    <row r="7942" spans="1:5" ht="15.6" x14ac:dyDescent="0.3">
      <c r="A7942" s="294" t="s">
        <v>43689</v>
      </c>
      <c r="B7942" s="295">
        <v>5314</v>
      </c>
      <c r="C7942" s="122"/>
      <c r="D7942" s="296" t="s">
        <v>44012</v>
      </c>
      <c r="E7942" s="297">
        <v>5314</v>
      </c>
    </row>
    <row r="7943" spans="1:5" ht="15.6" x14ac:dyDescent="0.3">
      <c r="A7943" s="294" t="s">
        <v>43690</v>
      </c>
      <c r="B7943" s="295">
        <v>53488</v>
      </c>
      <c r="C7943" s="122"/>
      <c r="D7943" s="296" t="s">
        <v>44013</v>
      </c>
      <c r="E7943" s="297">
        <v>53488</v>
      </c>
    </row>
    <row r="7944" spans="1:5" ht="15.6" x14ac:dyDescent="0.3">
      <c r="A7944" s="294" t="s">
        <v>43691</v>
      </c>
      <c r="B7944" s="295">
        <v>7753</v>
      </c>
      <c r="C7944" s="122"/>
      <c r="D7944" s="296" t="s">
        <v>44014</v>
      </c>
      <c r="E7944" s="297">
        <v>7753</v>
      </c>
    </row>
    <row r="7945" spans="1:5" ht="15.6" x14ac:dyDescent="0.3">
      <c r="A7945" s="294" t="s">
        <v>43692</v>
      </c>
      <c r="B7945" s="295">
        <v>100505</v>
      </c>
      <c r="C7945" s="122"/>
      <c r="D7945" s="296" t="s">
        <v>44015</v>
      </c>
      <c r="E7945" s="297">
        <v>100505</v>
      </c>
    </row>
    <row r="7946" spans="1:5" ht="15.6" x14ac:dyDescent="0.3">
      <c r="A7946" s="294" t="s">
        <v>65850</v>
      </c>
      <c r="B7946" s="295">
        <v>16334</v>
      </c>
      <c r="C7946" s="122"/>
      <c r="D7946" s="296" t="s">
        <v>44016</v>
      </c>
      <c r="E7946" s="297">
        <v>16334</v>
      </c>
    </row>
    <row r="7947" spans="1:5" ht="15.6" x14ac:dyDescent="0.3">
      <c r="A7947" s="294" t="s">
        <v>43693</v>
      </c>
      <c r="B7947" s="295">
        <v>44070</v>
      </c>
      <c r="C7947" s="122"/>
      <c r="D7947" s="296" t="s">
        <v>44017</v>
      </c>
      <c r="E7947" s="297">
        <v>44070</v>
      </c>
    </row>
    <row r="7948" spans="1:5" ht="15.6" x14ac:dyDescent="0.3">
      <c r="A7948" s="294" t="s">
        <v>43694</v>
      </c>
      <c r="B7948" s="295">
        <v>4135</v>
      </c>
      <c r="C7948" s="122"/>
      <c r="D7948" s="296" t="s">
        <v>44018</v>
      </c>
      <c r="E7948" s="297">
        <v>4135</v>
      </c>
    </row>
    <row r="7949" spans="1:5" ht="15.6" x14ac:dyDescent="0.3">
      <c r="A7949" s="294" t="s">
        <v>43695</v>
      </c>
      <c r="B7949" s="295">
        <v>7547</v>
      </c>
      <c r="C7949" s="122"/>
      <c r="D7949" s="296" t="s">
        <v>44019</v>
      </c>
      <c r="E7949" s="297">
        <v>7547</v>
      </c>
    </row>
    <row r="7950" spans="1:5" ht="15.6" x14ac:dyDescent="0.3">
      <c r="A7950" s="294" t="s">
        <v>43696</v>
      </c>
      <c r="B7950" s="295">
        <v>21430</v>
      </c>
      <c r="C7950" s="122"/>
      <c r="D7950" s="296" t="s">
        <v>44020</v>
      </c>
      <c r="E7950" s="297">
        <v>21430</v>
      </c>
    </row>
    <row r="7951" spans="1:5" ht="15.6" x14ac:dyDescent="0.3">
      <c r="A7951" s="294" t="s">
        <v>43697</v>
      </c>
      <c r="B7951" s="295">
        <v>158242</v>
      </c>
      <c r="C7951" s="122"/>
      <c r="D7951" s="296" t="s">
        <v>44021</v>
      </c>
      <c r="E7951" s="297">
        <v>158242</v>
      </c>
    </row>
    <row r="7952" spans="1:5" ht="15.6" x14ac:dyDescent="0.3">
      <c r="A7952" s="294" t="s">
        <v>65851</v>
      </c>
      <c r="B7952" s="295">
        <v>46221</v>
      </c>
      <c r="C7952" s="122"/>
      <c r="D7952" s="296" t="s">
        <v>66378</v>
      </c>
      <c r="E7952" s="297">
        <v>46221</v>
      </c>
    </row>
    <row r="7953" spans="1:5" ht="15.6" x14ac:dyDescent="0.3">
      <c r="A7953" s="294" t="s">
        <v>43698</v>
      </c>
      <c r="B7953" s="295">
        <v>18587</v>
      </c>
      <c r="C7953" s="122"/>
      <c r="D7953" s="296" t="s">
        <v>44022</v>
      </c>
      <c r="E7953" s="297">
        <v>18587</v>
      </c>
    </row>
    <row r="7954" spans="1:5" ht="15.6" x14ac:dyDescent="0.3">
      <c r="A7954" s="294" t="s">
        <v>43699</v>
      </c>
      <c r="B7954" s="295">
        <v>71373</v>
      </c>
      <c r="C7954" s="122"/>
      <c r="D7954" s="296" t="s">
        <v>44023</v>
      </c>
      <c r="E7954" s="297">
        <v>71373</v>
      </c>
    </row>
    <row r="7955" spans="1:5" ht="15.6" x14ac:dyDescent="0.3">
      <c r="A7955" s="294" t="s">
        <v>43700</v>
      </c>
      <c r="B7955" s="295">
        <v>216692</v>
      </c>
      <c r="C7955" s="122"/>
      <c r="D7955" s="296" t="s">
        <v>44024</v>
      </c>
      <c r="E7955" s="297">
        <v>216692</v>
      </c>
    </row>
    <row r="7956" spans="1:5" ht="15.6" x14ac:dyDescent="0.3">
      <c r="A7956" s="294" t="s">
        <v>65852</v>
      </c>
      <c r="B7956" s="295">
        <v>115557</v>
      </c>
      <c r="C7956" s="122"/>
      <c r="D7956" s="296" t="s">
        <v>44025</v>
      </c>
      <c r="E7956" s="297">
        <v>115557</v>
      </c>
    </row>
    <row r="7957" spans="1:5" ht="15.6" x14ac:dyDescent="0.3">
      <c r="A7957" s="294" t="s">
        <v>65853</v>
      </c>
      <c r="B7957" s="295">
        <v>190237</v>
      </c>
      <c r="C7957" s="122"/>
      <c r="D7957" s="296" t="s">
        <v>66379</v>
      </c>
      <c r="E7957" s="297">
        <v>190237</v>
      </c>
    </row>
    <row r="7958" spans="1:5" ht="15.6" x14ac:dyDescent="0.3">
      <c r="A7958" s="294" t="s">
        <v>65854</v>
      </c>
      <c r="B7958" s="295">
        <v>5128</v>
      </c>
      <c r="C7958" s="122"/>
      <c r="D7958" s="296" t="s">
        <v>66380</v>
      </c>
      <c r="E7958" s="297">
        <v>5128</v>
      </c>
    </row>
    <row r="7959" spans="1:5" ht="15.6" x14ac:dyDescent="0.3">
      <c r="A7959" s="294" t="s">
        <v>43701</v>
      </c>
      <c r="B7959" s="295">
        <v>78041</v>
      </c>
      <c r="C7959" s="122"/>
      <c r="D7959" s="296" t="s">
        <v>44026</v>
      </c>
      <c r="E7959" s="297">
        <v>78041</v>
      </c>
    </row>
    <row r="7960" spans="1:5" ht="15.6" x14ac:dyDescent="0.3">
      <c r="A7960" s="294" t="s">
        <v>43702</v>
      </c>
      <c r="B7960" s="295">
        <v>14070</v>
      </c>
      <c r="C7960" s="122"/>
      <c r="D7960" s="296" t="s">
        <v>44027</v>
      </c>
      <c r="E7960" s="297">
        <v>14070</v>
      </c>
    </row>
    <row r="7961" spans="1:5" ht="15.6" x14ac:dyDescent="0.3">
      <c r="A7961" s="294" t="s">
        <v>65855</v>
      </c>
      <c r="B7961" s="295">
        <v>5334</v>
      </c>
      <c r="C7961" s="122"/>
      <c r="D7961" s="296" t="s">
        <v>44028</v>
      </c>
      <c r="E7961" s="297">
        <v>5334</v>
      </c>
    </row>
    <row r="7962" spans="1:5" ht="15.6" x14ac:dyDescent="0.3">
      <c r="A7962" s="294" t="s">
        <v>43703</v>
      </c>
      <c r="B7962" s="295">
        <v>81349</v>
      </c>
      <c r="C7962" s="122"/>
      <c r="D7962" s="296" t="s">
        <v>44029</v>
      </c>
      <c r="E7962" s="297">
        <v>81349</v>
      </c>
    </row>
    <row r="7963" spans="1:5" ht="15.6" x14ac:dyDescent="0.3">
      <c r="A7963" s="294" t="s">
        <v>43704</v>
      </c>
      <c r="B7963" s="295">
        <v>30290</v>
      </c>
      <c r="C7963" s="122"/>
      <c r="D7963" s="296" t="s">
        <v>44030</v>
      </c>
      <c r="E7963" s="297">
        <v>30290</v>
      </c>
    </row>
    <row r="7964" spans="1:5" ht="15.6" x14ac:dyDescent="0.3">
      <c r="A7964" s="294" t="s">
        <v>43705</v>
      </c>
      <c r="B7964" s="295">
        <v>56703</v>
      </c>
      <c r="C7964" s="122"/>
      <c r="D7964" s="296" t="s">
        <v>44031</v>
      </c>
      <c r="E7964" s="297">
        <v>56703</v>
      </c>
    </row>
    <row r="7965" spans="1:5" ht="15.6" x14ac:dyDescent="0.3">
      <c r="A7965" s="294" t="s">
        <v>43706</v>
      </c>
      <c r="B7965" s="295">
        <v>84874</v>
      </c>
      <c r="C7965" s="122"/>
      <c r="D7965" s="296" t="s">
        <v>44032</v>
      </c>
      <c r="E7965" s="297">
        <v>84874</v>
      </c>
    </row>
    <row r="7966" spans="1:5" ht="15.6" x14ac:dyDescent="0.3">
      <c r="A7966" s="294" t="s">
        <v>43707</v>
      </c>
      <c r="B7966" s="295">
        <v>58026</v>
      </c>
      <c r="C7966" s="122"/>
      <c r="D7966" s="296" t="s">
        <v>44033</v>
      </c>
      <c r="E7966" s="297">
        <v>58026</v>
      </c>
    </row>
    <row r="7967" spans="1:5" ht="15.6" x14ac:dyDescent="0.3">
      <c r="A7967" s="294" t="s">
        <v>43708</v>
      </c>
      <c r="B7967" s="295">
        <v>75652</v>
      </c>
      <c r="C7967" s="122"/>
      <c r="D7967" s="296" t="s">
        <v>44034</v>
      </c>
      <c r="E7967" s="297">
        <v>75652</v>
      </c>
    </row>
    <row r="7968" spans="1:5" ht="15.6" x14ac:dyDescent="0.3">
      <c r="A7968" s="294" t="s">
        <v>43709</v>
      </c>
      <c r="B7968" s="295">
        <v>12592</v>
      </c>
      <c r="C7968" s="122"/>
      <c r="D7968" s="296" t="s">
        <v>44035</v>
      </c>
      <c r="E7968" s="297">
        <v>12592</v>
      </c>
    </row>
    <row r="7969" spans="1:5" ht="15.6" x14ac:dyDescent="0.3">
      <c r="A7969" s="294" t="s">
        <v>65856</v>
      </c>
      <c r="B7969" s="295">
        <v>16985</v>
      </c>
      <c r="C7969" s="122"/>
      <c r="D7969" s="296" t="s">
        <v>44036</v>
      </c>
      <c r="E7969" s="297">
        <v>16985</v>
      </c>
    </row>
    <row r="7970" spans="1:5" ht="15.6" x14ac:dyDescent="0.3">
      <c r="A7970" s="294" t="s">
        <v>43710</v>
      </c>
      <c r="B7970" s="295">
        <v>20024</v>
      </c>
      <c r="C7970" s="122"/>
      <c r="D7970" s="296" t="s">
        <v>44037</v>
      </c>
      <c r="E7970" s="297">
        <v>20024</v>
      </c>
    </row>
    <row r="7971" spans="1:5" ht="15.6" x14ac:dyDescent="0.3">
      <c r="A7971" s="294" t="s">
        <v>43711</v>
      </c>
      <c r="B7971" s="295">
        <v>34063</v>
      </c>
      <c r="C7971" s="122"/>
      <c r="D7971" s="296" t="s">
        <v>44038</v>
      </c>
      <c r="E7971" s="297">
        <v>34063</v>
      </c>
    </row>
    <row r="7972" spans="1:5" ht="15.6" x14ac:dyDescent="0.3">
      <c r="A7972" s="294" t="s">
        <v>43712</v>
      </c>
      <c r="B7972" s="295">
        <v>4652</v>
      </c>
      <c r="C7972" s="122"/>
      <c r="D7972" s="296" t="s">
        <v>44039</v>
      </c>
      <c r="E7972" s="297">
        <v>4652</v>
      </c>
    </row>
    <row r="7973" spans="1:5" ht="15.6" x14ac:dyDescent="0.3">
      <c r="A7973" s="294" t="s">
        <v>43713</v>
      </c>
      <c r="B7973" s="295">
        <v>6409</v>
      </c>
      <c r="C7973" s="122"/>
      <c r="D7973" s="296" t="s">
        <v>44040</v>
      </c>
      <c r="E7973" s="297">
        <v>6409</v>
      </c>
    </row>
    <row r="7974" spans="1:5" ht="15.6" x14ac:dyDescent="0.3">
      <c r="A7974" s="294" t="s">
        <v>43714</v>
      </c>
      <c r="B7974" s="295">
        <v>7288</v>
      </c>
      <c r="C7974" s="122"/>
      <c r="D7974" s="296" t="s">
        <v>44041</v>
      </c>
      <c r="E7974" s="297">
        <v>7288</v>
      </c>
    </row>
    <row r="7975" spans="1:5" ht="15.6" x14ac:dyDescent="0.3">
      <c r="A7975" s="294" t="s">
        <v>65857</v>
      </c>
      <c r="B7975" s="295">
        <v>10834</v>
      </c>
      <c r="C7975" s="122"/>
      <c r="D7975" s="296" t="s">
        <v>66381</v>
      </c>
      <c r="E7975" s="297">
        <v>10834</v>
      </c>
    </row>
    <row r="7976" spans="1:5" ht="15.6" x14ac:dyDescent="0.3">
      <c r="A7976" s="294" t="s">
        <v>43715</v>
      </c>
      <c r="B7976" s="295">
        <v>1230</v>
      </c>
      <c r="C7976" s="122"/>
      <c r="D7976" s="296" t="s">
        <v>44042</v>
      </c>
      <c r="E7976" s="297">
        <v>1230</v>
      </c>
    </row>
    <row r="7977" spans="1:5" ht="15.6" x14ac:dyDescent="0.3">
      <c r="A7977" s="294" t="s">
        <v>43716</v>
      </c>
      <c r="B7977" s="295">
        <v>2884</v>
      </c>
      <c r="C7977" s="122"/>
      <c r="D7977" s="296" t="s">
        <v>44043</v>
      </c>
      <c r="E7977" s="297">
        <v>2884</v>
      </c>
    </row>
    <row r="7978" spans="1:5" ht="15.6" x14ac:dyDescent="0.3">
      <c r="A7978" s="294" t="s">
        <v>65858</v>
      </c>
      <c r="B7978" s="295">
        <v>52465</v>
      </c>
      <c r="C7978" s="122"/>
      <c r="D7978" s="296" t="s">
        <v>66382</v>
      </c>
      <c r="E7978" s="297">
        <v>52465</v>
      </c>
    </row>
    <row r="7979" spans="1:5" ht="15.6" x14ac:dyDescent="0.3">
      <c r="A7979" s="294" t="s">
        <v>65859</v>
      </c>
      <c r="B7979" s="295">
        <v>9873</v>
      </c>
      <c r="C7979" s="122"/>
      <c r="D7979" s="296" t="s">
        <v>44044</v>
      </c>
      <c r="E7979" s="297">
        <v>9873</v>
      </c>
    </row>
    <row r="7980" spans="1:5" ht="15.6" x14ac:dyDescent="0.3">
      <c r="A7980" s="294" t="s">
        <v>65860</v>
      </c>
      <c r="B7980" s="295">
        <v>13749</v>
      </c>
      <c r="C7980" s="122"/>
      <c r="D7980" s="296" t="s">
        <v>66383</v>
      </c>
      <c r="E7980" s="297">
        <v>13749</v>
      </c>
    </row>
    <row r="7981" spans="1:5" ht="15.6" x14ac:dyDescent="0.3">
      <c r="A7981" s="294" t="s">
        <v>43717</v>
      </c>
      <c r="B7981" s="295">
        <v>1667405</v>
      </c>
      <c r="C7981" s="122"/>
      <c r="D7981" s="296" t="s">
        <v>44045</v>
      </c>
      <c r="E7981" s="297">
        <v>1667405</v>
      </c>
    </row>
    <row r="7982" spans="1:5" ht="15.6" x14ac:dyDescent="0.3">
      <c r="A7982" s="294" t="s">
        <v>43718</v>
      </c>
      <c r="B7982" s="295">
        <v>4714</v>
      </c>
      <c r="C7982" s="122"/>
      <c r="D7982" s="296" t="s">
        <v>44046</v>
      </c>
      <c r="E7982" s="297">
        <v>4714</v>
      </c>
    </row>
    <row r="7983" spans="1:5" ht="15.6" x14ac:dyDescent="0.3">
      <c r="A7983" s="294" t="s">
        <v>65861</v>
      </c>
      <c r="B7983" s="295">
        <v>18091</v>
      </c>
      <c r="C7983" s="122"/>
      <c r="D7983" s="296" t="s">
        <v>44047</v>
      </c>
      <c r="E7983" s="297">
        <v>18091</v>
      </c>
    </row>
    <row r="7984" spans="1:5" ht="15.6" x14ac:dyDescent="0.3">
      <c r="A7984" s="294" t="s">
        <v>65862</v>
      </c>
      <c r="B7984" s="295">
        <v>12581</v>
      </c>
      <c r="C7984" s="122"/>
      <c r="D7984" s="296" t="s">
        <v>66384</v>
      </c>
      <c r="E7984" s="297">
        <v>12581</v>
      </c>
    </row>
    <row r="7985" spans="1:5" ht="15.6" x14ac:dyDescent="0.3">
      <c r="A7985" s="294" t="s">
        <v>65863</v>
      </c>
      <c r="B7985" s="295">
        <v>0</v>
      </c>
      <c r="C7985" s="122"/>
      <c r="D7985" s="296" t="s">
        <v>66385</v>
      </c>
      <c r="E7985" s="297">
        <v>0</v>
      </c>
    </row>
    <row r="7986" spans="1:5" ht="15.6" x14ac:dyDescent="0.3">
      <c r="A7986" s="294" t="s">
        <v>43719</v>
      </c>
      <c r="B7986" s="295">
        <v>10617</v>
      </c>
      <c r="C7986" s="122"/>
      <c r="D7986" s="296" t="s">
        <v>44048</v>
      </c>
      <c r="E7986" s="297">
        <v>10617</v>
      </c>
    </row>
    <row r="7987" spans="1:5" ht="15.6" x14ac:dyDescent="0.3">
      <c r="A7987" s="294" t="s">
        <v>65864</v>
      </c>
      <c r="B7987" s="295">
        <v>9500</v>
      </c>
      <c r="C7987" s="122"/>
      <c r="D7987" s="296" t="s">
        <v>66386</v>
      </c>
      <c r="E7987" s="297">
        <v>9500</v>
      </c>
    </row>
    <row r="7988" spans="1:5" ht="15.6" x14ac:dyDescent="0.3">
      <c r="A7988" s="294" t="s">
        <v>43720</v>
      </c>
      <c r="B7988" s="295">
        <v>7567</v>
      </c>
      <c r="C7988" s="122"/>
      <c r="D7988" s="296" t="s">
        <v>44049</v>
      </c>
      <c r="E7988" s="297">
        <v>7567</v>
      </c>
    </row>
    <row r="7989" spans="1:5" ht="15.6" x14ac:dyDescent="0.3">
      <c r="A7989" s="294" t="s">
        <v>65865</v>
      </c>
      <c r="B7989" s="295">
        <v>17853</v>
      </c>
      <c r="C7989" s="122"/>
      <c r="D7989" s="296" t="s">
        <v>66387</v>
      </c>
      <c r="E7989" s="297">
        <v>17853</v>
      </c>
    </row>
    <row r="7990" spans="1:5" ht="15.6" x14ac:dyDescent="0.3">
      <c r="A7990" s="294" t="s">
        <v>43721</v>
      </c>
      <c r="B7990" s="295">
        <v>1571</v>
      </c>
      <c r="C7990" s="122"/>
      <c r="D7990" s="296" t="s">
        <v>44050</v>
      </c>
      <c r="E7990" s="297">
        <v>1571</v>
      </c>
    </row>
    <row r="7991" spans="1:5" ht="15.6" x14ac:dyDescent="0.3">
      <c r="A7991" s="294" t="s">
        <v>43722</v>
      </c>
      <c r="B7991" s="295">
        <v>11113</v>
      </c>
      <c r="C7991" s="122"/>
      <c r="D7991" s="296" t="s">
        <v>44051</v>
      </c>
      <c r="E7991" s="297">
        <v>11113</v>
      </c>
    </row>
    <row r="7992" spans="1:5" ht="15.6" x14ac:dyDescent="0.3">
      <c r="A7992" s="294" t="s">
        <v>43723</v>
      </c>
      <c r="B7992" s="295">
        <v>6616</v>
      </c>
      <c r="C7992" s="122"/>
      <c r="D7992" s="296" t="s">
        <v>44052</v>
      </c>
      <c r="E7992" s="297">
        <v>6616</v>
      </c>
    </row>
    <row r="7993" spans="1:5" ht="15.6" x14ac:dyDescent="0.3">
      <c r="A7993" s="294" t="s">
        <v>43724</v>
      </c>
      <c r="B7993" s="295">
        <v>3184</v>
      </c>
      <c r="C7993" s="122"/>
      <c r="D7993" s="296" t="s">
        <v>44053</v>
      </c>
      <c r="E7993" s="297">
        <v>3184</v>
      </c>
    </row>
    <row r="7994" spans="1:5" ht="15.6" x14ac:dyDescent="0.3">
      <c r="A7994" s="294" t="s">
        <v>65866</v>
      </c>
      <c r="B7994" s="295">
        <v>7433</v>
      </c>
      <c r="C7994" s="122"/>
      <c r="D7994" s="296" t="s">
        <v>66388</v>
      </c>
      <c r="E7994" s="297">
        <v>7433</v>
      </c>
    </row>
    <row r="7995" spans="1:5" ht="15.6" x14ac:dyDescent="0.3">
      <c r="A7995" s="294" t="s">
        <v>43725</v>
      </c>
      <c r="B7995" s="295">
        <v>1985</v>
      </c>
      <c r="C7995" s="122"/>
      <c r="D7995" s="296" t="s">
        <v>44054</v>
      </c>
      <c r="E7995" s="297">
        <v>1985</v>
      </c>
    </row>
    <row r="7996" spans="1:5" ht="15.6" x14ac:dyDescent="0.3">
      <c r="A7996" s="294" t="s">
        <v>43726</v>
      </c>
      <c r="B7996" s="295">
        <v>11692</v>
      </c>
      <c r="C7996" s="122"/>
      <c r="D7996" s="296" t="s">
        <v>44055</v>
      </c>
      <c r="E7996" s="297">
        <v>11692</v>
      </c>
    </row>
    <row r="7997" spans="1:5" ht="15.6" x14ac:dyDescent="0.3">
      <c r="A7997" s="294" t="s">
        <v>43727</v>
      </c>
      <c r="B7997" s="295">
        <v>2347</v>
      </c>
      <c r="C7997" s="122"/>
      <c r="D7997" s="296" t="s">
        <v>44056</v>
      </c>
      <c r="E7997" s="297">
        <v>2347</v>
      </c>
    </row>
    <row r="7998" spans="1:5" ht="15.6" x14ac:dyDescent="0.3">
      <c r="A7998" s="294" t="s">
        <v>43728</v>
      </c>
      <c r="B7998" s="295">
        <v>1675</v>
      </c>
      <c r="C7998" s="122"/>
      <c r="D7998" s="296" t="s">
        <v>44057</v>
      </c>
      <c r="E7998" s="297">
        <v>1675</v>
      </c>
    </row>
    <row r="7999" spans="1:5" ht="15.6" x14ac:dyDescent="0.3">
      <c r="A7999" s="294" t="s">
        <v>43729</v>
      </c>
      <c r="B7999" s="295">
        <v>49208</v>
      </c>
      <c r="C7999" s="122"/>
      <c r="D7999" s="296" t="s">
        <v>44058</v>
      </c>
      <c r="E7999" s="297">
        <v>49208</v>
      </c>
    </row>
    <row r="8000" spans="1:5" ht="15.6" x14ac:dyDescent="0.3">
      <c r="A8000" s="294" t="s">
        <v>43730</v>
      </c>
      <c r="B8000" s="295">
        <v>185389</v>
      </c>
      <c r="C8000" s="122"/>
      <c r="D8000" s="296" t="s">
        <v>44059</v>
      </c>
      <c r="E8000" s="297">
        <v>185389</v>
      </c>
    </row>
    <row r="8001" spans="1:5" ht="15.6" x14ac:dyDescent="0.3">
      <c r="A8001" s="294" t="s">
        <v>43731</v>
      </c>
      <c r="B8001" s="295">
        <v>2843</v>
      </c>
      <c r="C8001" s="122"/>
      <c r="D8001" s="296" t="s">
        <v>44060</v>
      </c>
      <c r="E8001" s="297">
        <v>2843</v>
      </c>
    </row>
    <row r="8002" spans="1:5" ht="15.6" x14ac:dyDescent="0.3">
      <c r="A8002" s="294" t="s">
        <v>65867</v>
      </c>
      <c r="B8002" s="295">
        <v>9883</v>
      </c>
      <c r="C8002" s="122"/>
      <c r="D8002" s="296" t="s">
        <v>66389</v>
      </c>
      <c r="E8002" s="297">
        <v>9883</v>
      </c>
    </row>
    <row r="8003" spans="1:5" ht="15.6" x14ac:dyDescent="0.3">
      <c r="A8003" s="294" t="s">
        <v>43732</v>
      </c>
      <c r="B8003" s="295">
        <v>91159</v>
      </c>
      <c r="C8003" s="122"/>
      <c r="D8003" s="296" t="s">
        <v>44061</v>
      </c>
      <c r="E8003" s="297">
        <v>91159</v>
      </c>
    </row>
    <row r="8004" spans="1:5" ht="15.6" x14ac:dyDescent="0.3">
      <c r="A8004" s="294" t="s">
        <v>43733</v>
      </c>
      <c r="B8004" s="295">
        <v>110398</v>
      </c>
      <c r="C8004" s="122"/>
      <c r="D8004" s="296" t="s">
        <v>44062</v>
      </c>
      <c r="E8004" s="297">
        <v>110398</v>
      </c>
    </row>
    <row r="8005" spans="1:5" ht="15.6" x14ac:dyDescent="0.3">
      <c r="A8005" s="294" t="s">
        <v>65868</v>
      </c>
      <c r="B8005" s="295">
        <v>11320</v>
      </c>
      <c r="C8005" s="122"/>
      <c r="D8005" s="296" t="s">
        <v>66390</v>
      </c>
      <c r="E8005" s="297">
        <v>11320</v>
      </c>
    </row>
    <row r="8006" spans="1:5" ht="15.6" x14ac:dyDescent="0.3">
      <c r="A8006" s="294" t="s">
        <v>43734</v>
      </c>
      <c r="B8006" s="295">
        <v>52061</v>
      </c>
      <c r="C8006" s="122"/>
      <c r="D8006" s="296" t="s">
        <v>44063</v>
      </c>
      <c r="E8006" s="297">
        <v>52061</v>
      </c>
    </row>
    <row r="8007" spans="1:5" ht="15.6" x14ac:dyDescent="0.3">
      <c r="A8007" s="294" t="s">
        <v>43735</v>
      </c>
      <c r="B8007" s="295">
        <v>21410</v>
      </c>
      <c r="C8007" s="122"/>
      <c r="D8007" s="296" t="s">
        <v>44064</v>
      </c>
      <c r="E8007" s="297">
        <v>21410</v>
      </c>
    </row>
    <row r="8008" spans="1:5" ht="15.6" x14ac:dyDescent="0.3">
      <c r="A8008" s="294" t="s">
        <v>65869</v>
      </c>
      <c r="B8008" s="295">
        <v>2116</v>
      </c>
      <c r="C8008" s="122"/>
      <c r="D8008" s="296" t="s">
        <v>66391</v>
      </c>
      <c r="E8008" s="297">
        <v>2116</v>
      </c>
    </row>
    <row r="8009" spans="1:5" ht="15.6" x14ac:dyDescent="0.3">
      <c r="A8009" s="294" t="s">
        <v>43736</v>
      </c>
      <c r="B8009" s="295">
        <v>1415</v>
      </c>
      <c r="C8009" s="122"/>
      <c r="D8009" s="296" t="s">
        <v>44065</v>
      </c>
      <c r="E8009" s="297">
        <v>1415</v>
      </c>
    </row>
    <row r="8010" spans="1:5" ht="15.6" x14ac:dyDescent="0.3">
      <c r="A8010" s="294" t="s">
        <v>43737</v>
      </c>
      <c r="B8010" s="295">
        <v>4323</v>
      </c>
      <c r="C8010" s="122"/>
      <c r="D8010" s="296" t="s">
        <v>44066</v>
      </c>
      <c r="E8010" s="297">
        <v>4323</v>
      </c>
    </row>
    <row r="8011" spans="1:5" ht="15.6" x14ac:dyDescent="0.3">
      <c r="A8011" s="294" t="s">
        <v>43738</v>
      </c>
      <c r="B8011" s="295">
        <v>9336</v>
      </c>
      <c r="C8011" s="122"/>
      <c r="D8011" s="296" t="s">
        <v>44067</v>
      </c>
      <c r="E8011" s="297">
        <v>9336</v>
      </c>
    </row>
    <row r="8012" spans="1:5" ht="15.6" x14ac:dyDescent="0.3">
      <c r="A8012" s="294" t="s">
        <v>43739</v>
      </c>
      <c r="B8012" s="295">
        <v>5967</v>
      </c>
      <c r="C8012" s="122"/>
      <c r="D8012" s="296" t="s">
        <v>44068</v>
      </c>
      <c r="E8012" s="297">
        <v>5967</v>
      </c>
    </row>
    <row r="8013" spans="1:5" ht="15.6" x14ac:dyDescent="0.3">
      <c r="A8013" s="294" t="s">
        <v>43740</v>
      </c>
      <c r="B8013" s="295">
        <v>20026</v>
      </c>
      <c r="C8013" s="122"/>
      <c r="D8013" s="296" t="s">
        <v>44069</v>
      </c>
      <c r="E8013" s="297">
        <v>20026</v>
      </c>
    </row>
    <row r="8014" spans="1:5" ht="15.6" x14ac:dyDescent="0.3">
      <c r="A8014" s="294" t="s">
        <v>65870</v>
      </c>
      <c r="B8014" s="295">
        <v>12670</v>
      </c>
      <c r="C8014" s="122"/>
      <c r="D8014" s="296" t="s">
        <v>66392</v>
      </c>
      <c r="E8014" s="297">
        <v>12670</v>
      </c>
    </row>
    <row r="8015" spans="1:5" ht="15.6" x14ac:dyDescent="0.3">
      <c r="A8015" s="294" t="s">
        <v>65871</v>
      </c>
      <c r="B8015" s="295">
        <v>459</v>
      </c>
      <c r="C8015" s="122"/>
      <c r="D8015" s="296" t="s">
        <v>66393</v>
      </c>
      <c r="E8015" s="297">
        <v>459</v>
      </c>
    </row>
    <row r="8016" spans="1:5" ht="15.6" x14ac:dyDescent="0.3">
      <c r="A8016" s="294" t="s">
        <v>43741</v>
      </c>
      <c r="B8016" s="295">
        <v>41200</v>
      </c>
      <c r="C8016" s="122"/>
      <c r="D8016" s="296" t="s">
        <v>44070</v>
      </c>
      <c r="E8016" s="297">
        <v>41200</v>
      </c>
    </row>
    <row r="8017" spans="1:5" ht="15.6" x14ac:dyDescent="0.3">
      <c r="A8017" s="294" t="s">
        <v>43742</v>
      </c>
      <c r="B8017" s="295">
        <v>14722</v>
      </c>
      <c r="C8017" s="122"/>
      <c r="D8017" s="296" t="s">
        <v>44071</v>
      </c>
      <c r="E8017" s="297">
        <v>14722</v>
      </c>
    </row>
    <row r="8018" spans="1:5" ht="15.6" x14ac:dyDescent="0.3">
      <c r="A8018" s="294" t="s">
        <v>43743</v>
      </c>
      <c r="B8018" s="295">
        <v>1325</v>
      </c>
      <c r="C8018" s="122"/>
      <c r="D8018" s="296" t="s">
        <v>44072</v>
      </c>
      <c r="E8018" s="297">
        <v>1325</v>
      </c>
    </row>
    <row r="8019" spans="1:5" ht="15.6" x14ac:dyDescent="0.3">
      <c r="A8019" s="294" t="s">
        <v>43744</v>
      </c>
      <c r="B8019" s="295">
        <v>2155</v>
      </c>
      <c r="C8019" s="122"/>
      <c r="D8019" s="296" t="s">
        <v>44073</v>
      </c>
      <c r="E8019" s="297">
        <v>2155</v>
      </c>
    </row>
    <row r="8020" spans="1:5" ht="15.6" x14ac:dyDescent="0.3">
      <c r="A8020" s="294" t="s">
        <v>43745</v>
      </c>
      <c r="B8020" s="295">
        <v>37801</v>
      </c>
      <c r="C8020" s="122"/>
      <c r="D8020" s="296" t="s">
        <v>44074</v>
      </c>
      <c r="E8020" s="297">
        <v>37801</v>
      </c>
    </row>
    <row r="8021" spans="1:5" ht="15.6" x14ac:dyDescent="0.3">
      <c r="A8021" s="294" t="s">
        <v>43746</v>
      </c>
      <c r="B8021" s="295">
        <v>1512</v>
      </c>
      <c r="C8021" s="122"/>
      <c r="D8021" s="296" t="s">
        <v>44075</v>
      </c>
      <c r="E8021" s="297">
        <v>1512</v>
      </c>
    </row>
    <row r="8022" spans="1:5" ht="15.6" x14ac:dyDescent="0.3">
      <c r="A8022" s="294" t="s">
        <v>43747</v>
      </c>
      <c r="B8022" s="295">
        <v>110938</v>
      </c>
      <c r="C8022" s="122"/>
      <c r="D8022" s="296" t="s">
        <v>44076</v>
      </c>
      <c r="E8022" s="297">
        <v>110938</v>
      </c>
    </row>
    <row r="8023" spans="1:5" ht="15.6" x14ac:dyDescent="0.3">
      <c r="A8023" s="294" t="s">
        <v>43748</v>
      </c>
      <c r="B8023" s="295">
        <v>17620</v>
      </c>
      <c r="C8023" s="122"/>
      <c r="D8023" s="296" t="s">
        <v>44077</v>
      </c>
      <c r="E8023" s="297">
        <v>17620</v>
      </c>
    </row>
    <row r="8024" spans="1:5" ht="15.6" x14ac:dyDescent="0.3">
      <c r="A8024" s="294" t="s">
        <v>43749</v>
      </c>
      <c r="B8024" s="295">
        <v>2746</v>
      </c>
      <c r="C8024" s="122"/>
      <c r="D8024" s="296" t="s">
        <v>44078</v>
      </c>
      <c r="E8024" s="297">
        <v>2746</v>
      </c>
    </row>
    <row r="8025" spans="1:5" ht="15.6" x14ac:dyDescent="0.3">
      <c r="A8025" s="294" t="s">
        <v>43750</v>
      </c>
      <c r="B8025" s="295">
        <v>1302</v>
      </c>
      <c r="C8025" s="122"/>
      <c r="D8025" s="296" t="s">
        <v>44079</v>
      </c>
      <c r="E8025" s="297">
        <v>1302</v>
      </c>
    </row>
    <row r="8026" spans="1:5" ht="15.6" x14ac:dyDescent="0.3">
      <c r="A8026" s="294" t="s">
        <v>65872</v>
      </c>
      <c r="B8026" s="295">
        <v>1373</v>
      </c>
      <c r="C8026" s="122"/>
      <c r="D8026" s="296" t="s">
        <v>66394</v>
      </c>
      <c r="E8026" s="297">
        <v>1373</v>
      </c>
    </row>
    <row r="8027" spans="1:5" ht="15.6" x14ac:dyDescent="0.3">
      <c r="A8027" s="294" t="s">
        <v>65873</v>
      </c>
      <c r="B8027" s="295">
        <v>25958</v>
      </c>
      <c r="C8027" s="122"/>
      <c r="D8027" s="296" t="s">
        <v>66395</v>
      </c>
      <c r="E8027" s="297">
        <v>25958</v>
      </c>
    </row>
    <row r="8028" spans="1:5" ht="15.6" x14ac:dyDescent="0.3">
      <c r="A8028" s="294" t="s">
        <v>43751</v>
      </c>
      <c r="B8028" s="295">
        <v>685</v>
      </c>
      <c r="C8028" s="122"/>
      <c r="D8028" s="296" t="s">
        <v>44080</v>
      </c>
      <c r="E8028" s="297">
        <v>685</v>
      </c>
    </row>
    <row r="8029" spans="1:5" ht="15.6" x14ac:dyDescent="0.3">
      <c r="A8029" s="294" t="s">
        <v>65874</v>
      </c>
      <c r="B8029" s="295">
        <v>7508</v>
      </c>
      <c r="C8029" s="122"/>
      <c r="D8029" s="296" t="s">
        <v>66396</v>
      </c>
      <c r="E8029" s="297">
        <v>7508</v>
      </c>
    </row>
    <row r="8030" spans="1:5" ht="15.6" x14ac:dyDescent="0.3">
      <c r="A8030" s="294" t="s">
        <v>43752</v>
      </c>
      <c r="B8030" s="295">
        <v>9304</v>
      </c>
      <c r="C8030" s="122"/>
      <c r="D8030" s="296" t="s">
        <v>44081</v>
      </c>
      <c r="E8030" s="297">
        <v>9304</v>
      </c>
    </row>
    <row r="8031" spans="1:5" ht="15.6" x14ac:dyDescent="0.3">
      <c r="A8031" s="294" t="s">
        <v>43753</v>
      </c>
      <c r="B8031" s="295">
        <v>29502</v>
      </c>
      <c r="C8031" s="122"/>
      <c r="D8031" s="296" t="s">
        <v>44082</v>
      </c>
      <c r="E8031" s="297">
        <v>29502</v>
      </c>
    </row>
    <row r="8032" spans="1:5" ht="15.6" x14ac:dyDescent="0.3">
      <c r="A8032" s="294" t="s">
        <v>65875</v>
      </c>
      <c r="B8032" s="295">
        <v>1874</v>
      </c>
      <c r="C8032" s="122"/>
      <c r="D8032" s="296" t="s">
        <v>66397</v>
      </c>
      <c r="E8032" s="297">
        <v>1874</v>
      </c>
    </row>
    <row r="8033" spans="1:5" ht="15.6" x14ac:dyDescent="0.3">
      <c r="A8033" s="294" t="s">
        <v>43754</v>
      </c>
      <c r="B8033" s="295">
        <v>4129</v>
      </c>
      <c r="C8033" s="122"/>
      <c r="D8033" s="296" t="s">
        <v>44083</v>
      </c>
      <c r="E8033" s="297">
        <v>4129</v>
      </c>
    </row>
    <row r="8034" spans="1:5" ht="15.6" x14ac:dyDescent="0.3">
      <c r="A8034" s="294" t="s">
        <v>43755</v>
      </c>
      <c r="B8034" s="295">
        <v>45173</v>
      </c>
      <c r="C8034" s="122"/>
      <c r="D8034" s="296" t="s">
        <v>44084</v>
      </c>
      <c r="E8034" s="297">
        <v>45173</v>
      </c>
    </row>
    <row r="8035" spans="1:5" ht="15.6" x14ac:dyDescent="0.3">
      <c r="A8035" s="294" t="s">
        <v>43756</v>
      </c>
      <c r="B8035" s="295">
        <v>17070</v>
      </c>
      <c r="C8035" s="122"/>
      <c r="D8035" s="296" t="s">
        <v>44085</v>
      </c>
      <c r="E8035" s="297">
        <v>17070</v>
      </c>
    </row>
    <row r="8036" spans="1:5" ht="15.6" x14ac:dyDescent="0.3">
      <c r="A8036" s="294" t="s">
        <v>43757</v>
      </c>
      <c r="B8036" s="295">
        <v>7175</v>
      </c>
      <c r="C8036" s="122"/>
      <c r="D8036" s="296" t="s">
        <v>44086</v>
      </c>
      <c r="E8036" s="297">
        <v>7175</v>
      </c>
    </row>
    <row r="8037" spans="1:5" ht="15.6" x14ac:dyDescent="0.3">
      <c r="A8037" s="294" t="s">
        <v>43758</v>
      </c>
      <c r="B8037" s="295">
        <v>365</v>
      </c>
      <c r="C8037" s="122"/>
      <c r="D8037" s="296" t="s">
        <v>44087</v>
      </c>
      <c r="E8037" s="297">
        <v>365</v>
      </c>
    </row>
    <row r="8038" spans="1:5" ht="15.6" x14ac:dyDescent="0.3">
      <c r="A8038" s="294" t="s">
        <v>65876</v>
      </c>
      <c r="B8038" s="295">
        <v>161303</v>
      </c>
      <c r="C8038" s="122"/>
      <c r="D8038" s="296" t="s">
        <v>66398</v>
      </c>
      <c r="E8038" s="297">
        <v>161303</v>
      </c>
    </row>
    <row r="8039" spans="1:5" ht="15.6" x14ac:dyDescent="0.3">
      <c r="A8039" s="294" t="s">
        <v>65877</v>
      </c>
      <c r="B8039" s="295">
        <v>3024</v>
      </c>
      <c r="C8039" s="122"/>
      <c r="D8039" s="296" t="s">
        <v>66399</v>
      </c>
      <c r="E8039" s="297">
        <v>3024</v>
      </c>
    </row>
    <row r="8040" spans="1:5" ht="15.6" x14ac:dyDescent="0.3">
      <c r="A8040" s="294" t="s">
        <v>43759</v>
      </c>
      <c r="B8040" s="295">
        <v>59633</v>
      </c>
      <c r="C8040" s="122"/>
      <c r="D8040" s="296" t="s">
        <v>44088</v>
      </c>
      <c r="E8040" s="297">
        <v>59633</v>
      </c>
    </row>
    <row r="8041" spans="1:5" ht="15.6" x14ac:dyDescent="0.3">
      <c r="A8041" s="294" t="s">
        <v>43760</v>
      </c>
      <c r="B8041" s="295">
        <v>9876</v>
      </c>
      <c r="C8041" s="122"/>
      <c r="D8041" s="296" t="s">
        <v>44089</v>
      </c>
      <c r="E8041" s="297">
        <v>9876</v>
      </c>
    </row>
    <row r="8042" spans="1:5" ht="15.6" x14ac:dyDescent="0.3">
      <c r="A8042" s="294" t="s">
        <v>43761</v>
      </c>
      <c r="B8042" s="295">
        <v>7204</v>
      </c>
      <c r="C8042" s="122"/>
      <c r="D8042" s="296" t="s">
        <v>44090</v>
      </c>
      <c r="E8042" s="297">
        <v>7204</v>
      </c>
    </row>
    <row r="8043" spans="1:5" ht="15.6" x14ac:dyDescent="0.3">
      <c r="A8043" s="294" t="s">
        <v>65878</v>
      </c>
      <c r="B8043" s="295">
        <v>0</v>
      </c>
      <c r="C8043" s="122"/>
      <c r="D8043" s="296" t="s">
        <v>66400</v>
      </c>
      <c r="E8043" s="297">
        <v>0</v>
      </c>
    </row>
    <row r="8044" spans="1:5" ht="15.6" x14ac:dyDescent="0.3">
      <c r="A8044" s="294" t="s">
        <v>43762</v>
      </c>
      <c r="B8044" s="295">
        <v>30849</v>
      </c>
      <c r="C8044" s="122"/>
      <c r="D8044" s="296" t="s">
        <v>44091</v>
      </c>
      <c r="E8044" s="297">
        <v>30849</v>
      </c>
    </row>
    <row r="8045" spans="1:5" ht="15.6" x14ac:dyDescent="0.3">
      <c r="A8045" s="294" t="s">
        <v>65879</v>
      </c>
      <c r="B8045" s="295">
        <v>104962</v>
      </c>
      <c r="C8045" s="122"/>
      <c r="D8045" s="296" t="s">
        <v>66401</v>
      </c>
      <c r="E8045" s="297">
        <v>104962</v>
      </c>
    </row>
    <row r="8046" spans="1:5" ht="15.6" x14ac:dyDescent="0.3">
      <c r="A8046" s="294" t="s">
        <v>65880</v>
      </c>
      <c r="B8046" s="295">
        <v>2084</v>
      </c>
      <c r="C8046" s="122"/>
      <c r="D8046" s="296" t="s">
        <v>66402</v>
      </c>
      <c r="E8046" s="297">
        <v>2084</v>
      </c>
    </row>
    <row r="8047" spans="1:5" ht="15.6" x14ac:dyDescent="0.3">
      <c r="A8047" s="294" t="s">
        <v>43763</v>
      </c>
      <c r="B8047" s="295">
        <v>720</v>
      </c>
      <c r="C8047" s="122"/>
      <c r="D8047" s="296" t="s">
        <v>44092</v>
      </c>
      <c r="E8047" s="297">
        <v>720</v>
      </c>
    </row>
    <row r="8048" spans="1:5" ht="15.6" x14ac:dyDescent="0.3">
      <c r="A8048" s="294" t="s">
        <v>43764</v>
      </c>
      <c r="B8048" s="295">
        <v>1389</v>
      </c>
      <c r="C8048" s="122"/>
      <c r="D8048" s="296" t="s">
        <v>44093</v>
      </c>
      <c r="E8048" s="297">
        <v>1389</v>
      </c>
    </row>
    <row r="8049" spans="1:5" ht="15.6" x14ac:dyDescent="0.3">
      <c r="A8049" s="294" t="s">
        <v>43765</v>
      </c>
      <c r="B8049" s="295">
        <v>1341</v>
      </c>
      <c r="C8049" s="122"/>
      <c r="D8049" s="296" t="s">
        <v>44094</v>
      </c>
      <c r="E8049" s="297">
        <v>1341</v>
      </c>
    </row>
    <row r="8050" spans="1:5" ht="15.6" x14ac:dyDescent="0.3">
      <c r="A8050" s="294" t="s">
        <v>43766</v>
      </c>
      <c r="B8050" s="295">
        <v>3218</v>
      </c>
      <c r="C8050" s="122"/>
      <c r="D8050" s="296" t="s">
        <v>44095</v>
      </c>
      <c r="E8050" s="297">
        <v>3218</v>
      </c>
    </row>
    <row r="8051" spans="1:5" ht="15.6" x14ac:dyDescent="0.3">
      <c r="A8051" s="294" t="s">
        <v>43767</v>
      </c>
      <c r="B8051" s="295">
        <v>846</v>
      </c>
      <c r="C8051" s="122"/>
      <c r="D8051" s="296" t="s">
        <v>44096</v>
      </c>
      <c r="E8051" s="297">
        <v>846</v>
      </c>
    </row>
    <row r="8052" spans="1:5" ht="15.6" x14ac:dyDescent="0.3">
      <c r="A8052" s="294" t="s">
        <v>43768</v>
      </c>
      <c r="B8052" s="295">
        <v>3063</v>
      </c>
      <c r="C8052" s="122"/>
      <c r="D8052" s="296" t="s">
        <v>44097</v>
      </c>
      <c r="E8052" s="297">
        <v>3063</v>
      </c>
    </row>
    <row r="8053" spans="1:5" ht="15.6" x14ac:dyDescent="0.3">
      <c r="A8053" s="294" t="s">
        <v>65881</v>
      </c>
      <c r="B8053" s="295">
        <v>174587</v>
      </c>
      <c r="C8053" s="122"/>
      <c r="D8053" s="296" t="s">
        <v>66403</v>
      </c>
      <c r="E8053" s="297">
        <v>174587</v>
      </c>
    </row>
    <row r="8054" spans="1:5" ht="15.6" x14ac:dyDescent="0.3">
      <c r="A8054" s="294" t="s">
        <v>43769</v>
      </c>
      <c r="B8054" s="295">
        <v>1693</v>
      </c>
      <c r="C8054" s="122"/>
      <c r="D8054" s="296" t="s">
        <v>44098</v>
      </c>
      <c r="E8054" s="297">
        <v>1693</v>
      </c>
    </row>
    <row r="8055" spans="1:5" ht="15.6" x14ac:dyDescent="0.3">
      <c r="A8055" s="294" t="s">
        <v>43770</v>
      </c>
      <c r="B8055" s="295">
        <v>100238</v>
      </c>
      <c r="C8055" s="122"/>
      <c r="D8055" s="296" t="s">
        <v>44099</v>
      </c>
      <c r="E8055" s="297">
        <v>100238</v>
      </c>
    </row>
    <row r="8056" spans="1:5" ht="15.6" x14ac:dyDescent="0.3">
      <c r="A8056" s="294" t="s">
        <v>43771</v>
      </c>
      <c r="B8056" s="295">
        <v>6083</v>
      </c>
      <c r="C8056" s="122"/>
      <c r="D8056" s="296" t="s">
        <v>44100</v>
      </c>
      <c r="E8056" s="297">
        <v>6083</v>
      </c>
    </row>
    <row r="8057" spans="1:5" ht="15.6" x14ac:dyDescent="0.3">
      <c r="A8057" s="294" t="s">
        <v>43772</v>
      </c>
      <c r="B8057" s="295">
        <v>5492</v>
      </c>
      <c r="C8057" s="122"/>
      <c r="D8057" s="296" t="s">
        <v>44101</v>
      </c>
      <c r="E8057" s="297">
        <v>5492</v>
      </c>
    </row>
    <row r="8058" spans="1:5" ht="15.6" x14ac:dyDescent="0.3">
      <c r="A8058" s="294" t="s">
        <v>43773</v>
      </c>
      <c r="B8058" s="295">
        <v>5053</v>
      </c>
      <c r="C8058" s="122"/>
      <c r="D8058" s="296" t="s">
        <v>44102</v>
      </c>
      <c r="E8058" s="297">
        <v>5053</v>
      </c>
    </row>
    <row r="8059" spans="1:5" ht="15.6" x14ac:dyDescent="0.3">
      <c r="A8059" s="294" t="s">
        <v>43774</v>
      </c>
      <c r="B8059" s="295">
        <v>22766</v>
      </c>
      <c r="C8059" s="122"/>
      <c r="D8059" s="296" t="s">
        <v>44103</v>
      </c>
      <c r="E8059" s="297">
        <v>22766</v>
      </c>
    </row>
    <row r="8060" spans="1:5" ht="15.6" x14ac:dyDescent="0.3">
      <c r="A8060" s="294" t="s">
        <v>43775</v>
      </c>
      <c r="B8060" s="295">
        <v>2756</v>
      </c>
      <c r="C8060" s="122"/>
      <c r="D8060" s="296" t="s">
        <v>44104</v>
      </c>
      <c r="E8060" s="297">
        <v>2756</v>
      </c>
    </row>
    <row r="8061" spans="1:5" ht="15.6" x14ac:dyDescent="0.3">
      <c r="A8061" s="294" t="s">
        <v>65882</v>
      </c>
      <c r="B8061" s="295">
        <v>0</v>
      </c>
      <c r="C8061" s="122"/>
      <c r="D8061" s="296" t="s">
        <v>66404</v>
      </c>
      <c r="E8061" s="297">
        <v>0</v>
      </c>
    </row>
    <row r="8062" spans="1:5" ht="15.6" x14ac:dyDescent="0.3">
      <c r="A8062" s="294" t="s">
        <v>43776</v>
      </c>
      <c r="B8062" s="295">
        <v>1557</v>
      </c>
      <c r="C8062" s="122"/>
      <c r="D8062" s="296" t="s">
        <v>44105</v>
      </c>
      <c r="E8062" s="297">
        <v>1557</v>
      </c>
    </row>
    <row r="8063" spans="1:5" ht="15.6" x14ac:dyDescent="0.3">
      <c r="A8063" s="294" t="s">
        <v>65883</v>
      </c>
      <c r="B8063" s="295">
        <v>3767</v>
      </c>
      <c r="C8063" s="122"/>
      <c r="D8063" s="296" t="s">
        <v>66405</v>
      </c>
      <c r="E8063" s="297">
        <v>3767</v>
      </c>
    </row>
    <row r="8064" spans="1:5" ht="15.6" x14ac:dyDescent="0.3">
      <c r="A8064" s="294" t="s">
        <v>43777</v>
      </c>
      <c r="B8064" s="295">
        <v>4248</v>
      </c>
      <c r="C8064" s="122"/>
      <c r="D8064" s="296" t="s">
        <v>44106</v>
      </c>
      <c r="E8064" s="297">
        <v>4248</v>
      </c>
    </row>
    <row r="8065" spans="1:5" ht="15.6" x14ac:dyDescent="0.3">
      <c r="A8065" s="294" t="s">
        <v>65884</v>
      </c>
      <c r="B8065" s="295">
        <v>1367</v>
      </c>
      <c r="C8065" s="122"/>
      <c r="D8065" s="296" t="s">
        <v>66406</v>
      </c>
      <c r="E8065" s="297">
        <v>1367</v>
      </c>
    </row>
    <row r="8066" spans="1:5" ht="15.6" x14ac:dyDescent="0.3">
      <c r="A8066" s="294" t="s">
        <v>43778</v>
      </c>
      <c r="B8066" s="295">
        <v>6671</v>
      </c>
      <c r="C8066" s="122"/>
      <c r="D8066" s="296" t="s">
        <v>44107</v>
      </c>
      <c r="E8066" s="297">
        <v>6671</v>
      </c>
    </row>
    <row r="8067" spans="1:5" ht="15.6" x14ac:dyDescent="0.3">
      <c r="A8067" s="294" t="s">
        <v>65885</v>
      </c>
      <c r="B8067" s="295">
        <v>8939</v>
      </c>
      <c r="C8067" s="122"/>
      <c r="D8067" s="296" t="s">
        <v>66407</v>
      </c>
      <c r="E8067" s="297">
        <v>8939</v>
      </c>
    </row>
    <row r="8068" spans="1:5" ht="15.6" x14ac:dyDescent="0.3">
      <c r="A8068" s="294" t="s">
        <v>43779</v>
      </c>
      <c r="B8068" s="295">
        <v>549</v>
      </c>
      <c r="C8068" s="122"/>
      <c r="D8068" s="296" t="s">
        <v>44108</v>
      </c>
      <c r="E8068" s="297">
        <v>549</v>
      </c>
    </row>
    <row r="8069" spans="1:5" ht="15.6" x14ac:dyDescent="0.3">
      <c r="A8069" s="294" t="s">
        <v>43780</v>
      </c>
      <c r="B8069" s="295">
        <v>43031</v>
      </c>
      <c r="C8069" s="122"/>
      <c r="D8069" s="296" t="s">
        <v>44109</v>
      </c>
      <c r="E8069" s="297">
        <v>43031</v>
      </c>
    </row>
    <row r="8070" spans="1:5" ht="15.6" x14ac:dyDescent="0.3">
      <c r="A8070" s="294" t="s">
        <v>65886</v>
      </c>
      <c r="B8070" s="295">
        <v>8383</v>
      </c>
      <c r="C8070" s="122"/>
      <c r="D8070" s="296" t="s">
        <v>66408</v>
      </c>
      <c r="E8070" s="297">
        <v>8383</v>
      </c>
    </row>
    <row r="8071" spans="1:5" ht="15.6" x14ac:dyDescent="0.3">
      <c r="A8071" s="294" t="s">
        <v>43781</v>
      </c>
      <c r="B8071" s="295">
        <v>28801</v>
      </c>
      <c r="C8071" s="122"/>
      <c r="D8071" s="296" t="s">
        <v>44110</v>
      </c>
      <c r="E8071" s="297">
        <v>28801</v>
      </c>
    </row>
    <row r="8072" spans="1:5" ht="15.6" x14ac:dyDescent="0.3">
      <c r="A8072" s="294" t="s">
        <v>43782</v>
      </c>
      <c r="B8072" s="295">
        <v>1803</v>
      </c>
      <c r="C8072" s="122"/>
      <c r="D8072" s="296" t="s">
        <v>44111</v>
      </c>
      <c r="E8072" s="297">
        <v>1803</v>
      </c>
    </row>
    <row r="8073" spans="1:5" ht="15.6" x14ac:dyDescent="0.3">
      <c r="A8073" s="294" t="s">
        <v>43783</v>
      </c>
      <c r="B8073" s="295">
        <v>65096</v>
      </c>
      <c r="C8073" s="122"/>
      <c r="D8073" s="296" t="s">
        <v>44112</v>
      </c>
      <c r="E8073" s="297">
        <v>65096</v>
      </c>
    </row>
    <row r="8074" spans="1:5" ht="15.6" x14ac:dyDescent="0.3">
      <c r="A8074" s="294" t="s">
        <v>43784</v>
      </c>
      <c r="B8074" s="295">
        <v>19445</v>
      </c>
      <c r="C8074" s="122"/>
      <c r="D8074" s="296" t="s">
        <v>44113</v>
      </c>
      <c r="E8074" s="297">
        <v>19445</v>
      </c>
    </row>
    <row r="8075" spans="1:5" ht="15.6" x14ac:dyDescent="0.3">
      <c r="A8075" s="294" t="s">
        <v>43785</v>
      </c>
      <c r="B8075" s="295">
        <v>2035</v>
      </c>
      <c r="C8075" s="122"/>
      <c r="D8075" s="296" t="s">
        <v>44114</v>
      </c>
      <c r="E8075" s="297">
        <v>2035</v>
      </c>
    </row>
    <row r="8076" spans="1:5" ht="15.6" x14ac:dyDescent="0.3">
      <c r="A8076" s="294" t="s">
        <v>65887</v>
      </c>
      <c r="B8076" s="295">
        <v>4352</v>
      </c>
      <c r="C8076" s="122"/>
      <c r="D8076" s="296" t="s">
        <v>66409</v>
      </c>
      <c r="E8076" s="297">
        <v>4352</v>
      </c>
    </row>
    <row r="8077" spans="1:5" ht="15.6" x14ac:dyDescent="0.3">
      <c r="A8077" s="294" t="s">
        <v>65888</v>
      </c>
      <c r="B8077" s="295">
        <v>2058</v>
      </c>
      <c r="C8077" s="122"/>
      <c r="D8077" s="296" t="s">
        <v>66410</v>
      </c>
      <c r="E8077" s="297">
        <v>2058</v>
      </c>
    </row>
    <row r="8078" spans="1:5" ht="15.6" x14ac:dyDescent="0.3">
      <c r="A8078" s="294" t="s">
        <v>43786</v>
      </c>
      <c r="B8078" s="295">
        <v>11614</v>
      </c>
      <c r="C8078" s="122"/>
      <c r="D8078" s="296" t="s">
        <v>44115</v>
      </c>
      <c r="E8078" s="297">
        <v>11614</v>
      </c>
    </row>
    <row r="8079" spans="1:5" ht="15.6" x14ac:dyDescent="0.3">
      <c r="A8079" s="294" t="s">
        <v>43787</v>
      </c>
      <c r="B8079" s="295">
        <v>168</v>
      </c>
      <c r="C8079" s="122"/>
      <c r="D8079" s="296" t="s">
        <v>44116</v>
      </c>
      <c r="E8079" s="297">
        <v>168</v>
      </c>
    </row>
    <row r="8080" spans="1:5" ht="15.6" x14ac:dyDescent="0.3">
      <c r="A8080" s="294" t="s">
        <v>43788</v>
      </c>
      <c r="B8080" s="295">
        <v>118197</v>
      </c>
      <c r="C8080" s="122"/>
      <c r="D8080" s="296" t="s">
        <v>44117</v>
      </c>
      <c r="E8080" s="297">
        <v>118197</v>
      </c>
    </row>
    <row r="8081" spans="1:5" ht="15.6" x14ac:dyDescent="0.3">
      <c r="A8081" s="294" t="s">
        <v>43789</v>
      </c>
      <c r="B8081" s="295">
        <v>3279</v>
      </c>
      <c r="C8081" s="122"/>
      <c r="D8081" s="296" t="s">
        <v>44118</v>
      </c>
      <c r="E8081" s="297">
        <v>3279</v>
      </c>
    </row>
    <row r="8082" spans="1:5" ht="15.6" x14ac:dyDescent="0.3">
      <c r="A8082" s="294" t="s">
        <v>43790</v>
      </c>
      <c r="B8082" s="295">
        <v>1544</v>
      </c>
      <c r="C8082" s="122"/>
      <c r="D8082" s="296" t="s">
        <v>44119</v>
      </c>
      <c r="E8082" s="297">
        <v>1544</v>
      </c>
    </row>
    <row r="8083" spans="1:5" ht="15.6" x14ac:dyDescent="0.3">
      <c r="A8083" s="294" t="s">
        <v>43791</v>
      </c>
      <c r="B8083" s="295">
        <v>498</v>
      </c>
      <c r="C8083" s="122"/>
      <c r="D8083" s="296" t="s">
        <v>44120</v>
      </c>
      <c r="E8083" s="297">
        <v>498</v>
      </c>
    </row>
    <row r="8084" spans="1:5" ht="15.6" x14ac:dyDescent="0.3">
      <c r="A8084" s="294" t="s">
        <v>65889</v>
      </c>
      <c r="B8084" s="295">
        <v>1379</v>
      </c>
      <c r="C8084" s="122"/>
      <c r="D8084" s="296" t="s">
        <v>66411</v>
      </c>
      <c r="E8084" s="297">
        <v>1379</v>
      </c>
    </row>
    <row r="8085" spans="1:5" ht="15.6" x14ac:dyDescent="0.3">
      <c r="A8085" s="294" t="s">
        <v>43792</v>
      </c>
      <c r="B8085" s="295">
        <v>14389</v>
      </c>
      <c r="C8085" s="122"/>
      <c r="D8085" s="296" t="s">
        <v>44121</v>
      </c>
      <c r="E8085" s="297">
        <v>14389</v>
      </c>
    </row>
    <row r="8086" spans="1:5" ht="15.6" x14ac:dyDescent="0.3">
      <c r="A8086" s="294" t="s">
        <v>43793</v>
      </c>
      <c r="B8086" s="295">
        <v>1357</v>
      </c>
      <c r="C8086" s="122"/>
      <c r="D8086" s="296" t="s">
        <v>44122</v>
      </c>
      <c r="E8086" s="297">
        <v>1357</v>
      </c>
    </row>
    <row r="8087" spans="1:5" ht="15.6" x14ac:dyDescent="0.3">
      <c r="A8087" s="294" t="s">
        <v>43794</v>
      </c>
      <c r="B8087" s="295">
        <v>18815</v>
      </c>
      <c r="C8087" s="122"/>
      <c r="D8087" s="296" t="s">
        <v>44123</v>
      </c>
      <c r="E8087" s="297">
        <v>18815</v>
      </c>
    </row>
    <row r="8088" spans="1:5" ht="15.6" x14ac:dyDescent="0.3">
      <c r="A8088" s="294" t="s">
        <v>43795</v>
      </c>
      <c r="B8088" s="295">
        <v>470437</v>
      </c>
      <c r="C8088" s="122"/>
      <c r="D8088" s="296" t="s">
        <v>44124</v>
      </c>
      <c r="E8088" s="297">
        <v>470437</v>
      </c>
    </row>
    <row r="8089" spans="1:5" ht="15.6" x14ac:dyDescent="0.3">
      <c r="A8089" s="294" t="s">
        <v>43796</v>
      </c>
      <c r="B8089" s="295">
        <v>5573</v>
      </c>
      <c r="C8089" s="122"/>
      <c r="D8089" s="296" t="s">
        <v>44125</v>
      </c>
      <c r="E8089" s="297">
        <v>5573</v>
      </c>
    </row>
    <row r="8090" spans="1:5" ht="15.6" x14ac:dyDescent="0.3">
      <c r="A8090" s="294" t="s">
        <v>65890</v>
      </c>
      <c r="B8090" s="295">
        <v>7172</v>
      </c>
      <c r="C8090" s="122"/>
      <c r="D8090" s="296" t="s">
        <v>44126</v>
      </c>
      <c r="E8090" s="297">
        <v>7172</v>
      </c>
    </row>
    <row r="8091" spans="1:5" ht="15.6" x14ac:dyDescent="0.3">
      <c r="A8091" s="294" t="s">
        <v>43797</v>
      </c>
      <c r="B8091" s="295">
        <v>1341</v>
      </c>
      <c r="C8091" s="122"/>
      <c r="D8091" s="296" t="s">
        <v>44127</v>
      </c>
      <c r="E8091" s="297">
        <v>1341</v>
      </c>
    </row>
    <row r="8092" spans="1:5" ht="15.6" x14ac:dyDescent="0.3">
      <c r="A8092" s="294" t="s">
        <v>65891</v>
      </c>
      <c r="B8092" s="295">
        <v>4171</v>
      </c>
      <c r="C8092" s="122"/>
      <c r="D8092" s="296" t="s">
        <v>44128</v>
      </c>
      <c r="E8092" s="297">
        <v>4171</v>
      </c>
    </row>
    <row r="8093" spans="1:5" ht="15.6" x14ac:dyDescent="0.3">
      <c r="A8093" s="294" t="s">
        <v>65892</v>
      </c>
      <c r="B8093" s="295">
        <v>1218</v>
      </c>
      <c r="C8093" s="122"/>
      <c r="D8093" s="296" t="s">
        <v>66412</v>
      </c>
      <c r="E8093" s="297">
        <v>1218</v>
      </c>
    </row>
    <row r="8094" spans="1:5" ht="15.6" x14ac:dyDescent="0.3">
      <c r="A8094" s="294" t="s">
        <v>43798</v>
      </c>
      <c r="B8094" s="295">
        <v>3150</v>
      </c>
      <c r="C8094" s="122"/>
      <c r="D8094" s="296" t="s">
        <v>44129</v>
      </c>
      <c r="E8094" s="297">
        <v>3150</v>
      </c>
    </row>
    <row r="8095" spans="1:5" ht="15.6" x14ac:dyDescent="0.3">
      <c r="A8095" s="294" t="s">
        <v>43799</v>
      </c>
      <c r="B8095" s="295">
        <v>2116</v>
      </c>
      <c r="C8095" s="122"/>
      <c r="D8095" s="296" t="s">
        <v>44130</v>
      </c>
      <c r="E8095" s="297">
        <v>2116</v>
      </c>
    </row>
    <row r="8096" spans="1:5" ht="15.6" x14ac:dyDescent="0.3">
      <c r="A8096" s="294" t="s">
        <v>43800</v>
      </c>
      <c r="B8096" s="295">
        <v>394</v>
      </c>
      <c r="C8096" s="122"/>
      <c r="D8096" s="296" t="s">
        <v>44131</v>
      </c>
      <c r="E8096" s="297">
        <v>394</v>
      </c>
    </row>
    <row r="8097" spans="1:5" ht="15.6" x14ac:dyDescent="0.3">
      <c r="A8097" s="294" t="s">
        <v>65893</v>
      </c>
      <c r="B8097" s="295">
        <v>2481</v>
      </c>
      <c r="C8097" s="122"/>
      <c r="D8097" s="296" t="s">
        <v>66413</v>
      </c>
      <c r="E8097" s="297">
        <v>2481</v>
      </c>
    </row>
    <row r="8098" spans="1:5" ht="15.6" x14ac:dyDescent="0.3">
      <c r="A8098" s="294" t="s">
        <v>65894</v>
      </c>
      <c r="B8098" s="295">
        <v>1841</v>
      </c>
      <c r="C8098" s="122"/>
      <c r="D8098" s="296" t="s">
        <v>66414</v>
      </c>
      <c r="E8098" s="297">
        <v>1841</v>
      </c>
    </row>
    <row r="8099" spans="1:5" ht="15.6" x14ac:dyDescent="0.3">
      <c r="A8099" s="294" t="s">
        <v>65895</v>
      </c>
      <c r="B8099" s="295">
        <v>2497</v>
      </c>
      <c r="C8099" s="122"/>
      <c r="D8099" s="296" t="s">
        <v>66415</v>
      </c>
      <c r="E8099" s="297">
        <v>2497</v>
      </c>
    </row>
    <row r="8100" spans="1:5" ht="15.6" x14ac:dyDescent="0.3">
      <c r="A8100" s="294" t="s">
        <v>43801</v>
      </c>
      <c r="B8100" s="295">
        <v>921</v>
      </c>
      <c r="C8100" s="122"/>
      <c r="D8100" s="296" t="s">
        <v>44132</v>
      </c>
      <c r="E8100" s="297">
        <v>921</v>
      </c>
    </row>
    <row r="8101" spans="1:5" ht="15.6" x14ac:dyDescent="0.3">
      <c r="A8101" s="294" t="s">
        <v>65896</v>
      </c>
      <c r="B8101" s="295">
        <v>730</v>
      </c>
      <c r="C8101" s="122"/>
      <c r="D8101" s="296" t="s">
        <v>66416</v>
      </c>
      <c r="E8101" s="297">
        <v>730</v>
      </c>
    </row>
    <row r="8102" spans="1:5" ht="15.6" x14ac:dyDescent="0.3">
      <c r="A8102" s="294" t="s">
        <v>65897</v>
      </c>
      <c r="B8102" s="295">
        <v>3224</v>
      </c>
      <c r="C8102" s="122"/>
      <c r="D8102" s="296" t="s">
        <v>65270</v>
      </c>
      <c r="E8102" s="297">
        <v>3224</v>
      </c>
    </row>
    <row r="8103" spans="1:5" ht="15.6" x14ac:dyDescent="0.3">
      <c r="A8103" s="294" t="s">
        <v>43802</v>
      </c>
      <c r="B8103" s="295">
        <v>1318</v>
      </c>
      <c r="C8103" s="122"/>
      <c r="D8103" s="296" t="s">
        <v>44133</v>
      </c>
      <c r="E8103" s="297">
        <v>1318</v>
      </c>
    </row>
    <row r="8104" spans="1:5" ht="15.6" x14ac:dyDescent="0.3">
      <c r="A8104" s="294" t="s">
        <v>43803</v>
      </c>
      <c r="B8104" s="295">
        <v>1192</v>
      </c>
      <c r="C8104" s="122"/>
      <c r="D8104" s="296" t="s">
        <v>44134</v>
      </c>
      <c r="E8104" s="297">
        <v>1192</v>
      </c>
    </row>
    <row r="8105" spans="1:5" ht="15.6" x14ac:dyDescent="0.3">
      <c r="A8105" s="294" t="s">
        <v>65898</v>
      </c>
      <c r="B8105" s="295">
        <v>578</v>
      </c>
      <c r="C8105" s="122"/>
      <c r="D8105" s="296" t="s">
        <v>66417</v>
      </c>
      <c r="E8105" s="297">
        <v>578</v>
      </c>
    </row>
    <row r="8106" spans="1:5" ht="15.6" x14ac:dyDescent="0.3">
      <c r="A8106" s="294" t="s">
        <v>65899</v>
      </c>
      <c r="B8106" s="295">
        <v>4161</v>
      </c>
      <c r="C8106" s="122"/>
      <c r="D8106" s="296" t="s">
        <v>66418</v>
      </c>
      <c r="E8106" s="297">
        <v>4161</v>
      </c>
    </row>
    <row r="8107" spans="1:5" ht="15.6" x14ac:dyDescent="0.3">
      <c r="A8107" s="294" t="s">
        <v>43804</v>
      </c>
      <c r="B8107" s="295">
        <v>88082</v>
      </c>
      <c r="C8107" s="122"/>
      <c r="D8107" s="296" t="s">
        <v>44135</v>
      </c>
      <c r="E8107" s="297">
        <v>88082</v>
      </c>
    </row>
    <row r="8108" spans="1:5" ht="15.6" x14ac:dyDescent="0.3">
      <c r="A8108" s="294" t="s">
        <v>65900</v>
      </c>
      <c r="B8108" s="295">
        <v>23580</v>
      </c>
      <c r="C8108" s="122"/>
      <c r="D8108" s="296" t="s">
        <v>44136</v>
      </c>
      <c r="E8108" s="297">
        <v>23580</v>
      </c>
    </row>
    <row r="8109" spans="1:5" ht="15.6" x14ac:dyDescent="0.3">
      <c r="A8109" s="294" t="s">
        <v>65901</v>
      </c>
      <c r="B8109" s="295">
        <v>3970</v>
      </c>
      <c r="C8109" s="122"/>
      <c r="D8109" s="296" t="s">
        <v>66419</v>
      </c>
      <c r="E8109" s="297">
        <v>3970</v>
      </c>
    </row>
    <row r="8110" spans="1:5" ht="15.6" x14ac:dyDescent="0.3">
      <c r="A8110" s="294" t="s">
        <v>43805</v>
      </c>
      <c r="B8110" s="295">
        <v>16715</v>
      </c>
      <c r="C8110" s="122"/>
      <c r="D8110" s="296" t="s">
        <v>44137</v>
      </c>
      <c r="E8110" s="297">
        <v>16715</v>
      </c>
    </row>
    <row r="8111" spans="1:5" ht="15.6" x14ac:dyDescent="0.3">
      <c r="A8111" s="294" t="s">
        <v>43806</v>
      </c>
      <c r="B8111" s="295">
        <v>2423</v>
      </c>
      <c r="C8111" s="122"/>
      <c r="D8111" s="296" t="s">
        <v>44138</v>
      </c>
      <c r="E8111" s="297">
        <v>2423</v>
      </c>
    </row>
    <row r="8112" spans="1:5" ht="15.6" x14ac:dyDescent="0.3">
      <c r="A8112" s="294" t="s">
        <v>43807</v>
      </c>
      <c r="B8112" s="295">
        <v>31408</v>
      </c>
      <c r="C8112" s="122"/>
      <c r="D8112" s="296" t="s">
        <v>44139</v>
      </c>
      <c r="E8112" s="297">
        <v>31408</v>
      </c>
    </row>
    <row r="8113" spans="1:5" ht="15.6" x14ac:dyDescent="0.3">
      <c r="A8113" s="294" t="s">
        <v>65902</v>
      </c>
      <c r="B8113" s="295">
        <v>1292</v>
      </c>
      <c r="C8113" s="122"/>
      <c r="D8113" s="296" t="s">
        <v>66420</v>
      </c>
      <c r="E8113" s="297">
        <v>1292</v>
      </c>
    </row>
    <row r="8114" spans="1:5" ht="15.6" x14ac:dyDescent="0.3">
      <c r="A8114" s="294" t="s">
        <v>43808</v>
      </c>
      <c r="B8114" s="295">
        <v>6697</v>
      </c>
      <c r="C8114" s="122"/>
      <c r="D8114" s="296" t="s">
        <v>44140</v>
      </c>
      <c r="E8114" s="297">
        <v>6697</v>
      </c>
    </row>
    <row r="8115" spans="1:5" ht="15.6" x14ac:dyDescent="0.3">
      <c r="A8115" s="294" t="s">
        <v>43809</v>
      </c>
      <c r="B8115" s="295">
        <v>49450</v>
      </c>
      <c r="C8115" s="122"/>
      <c r="D8115" s="296" t="s">
        <v>44141</v>
      </c>
      <c r="E8115" s="297">
        <v>49450</v>
      </c>
    </row>
    <row r="8116" spans="1:5" ht="15.6" x14ac:dyDescent="0.3">
      <c r="A8116" s="294" t="s">
        <v>43810</v>
      </c>
      <c r="B8116" s="295">
        <v>14444</v>
      </c>
      <c r="C8116" s="122"/>
      <c r="D8116" s="296" t="s">
        <v>44142</v>
      </c>
      <c r="E8116" s="297">
        <v>14444</v>
      </c>
    </row>
    <row r="8117" spans="1:5" ht="15.6" x14ac:dyDescent="0.3">
      <c r="A8117" s="294" t="s">
        <v>43811</v>
      </c>
      <c r="B8117" s="295">
        <v>67716</v>
      </c>
      <c r="C8117" s="122"/>
      <c r="D8117" s="296" t="s">
        <v>44143</v>
      </c>
      <c r="E8117" s="297">
        <v>67716</v>
      </c>
    </row>
    <row r="8118" spans="1:5" ht="15.6" x14ac:dyDescent="0.3">
      <c r="A8118" s="294" t="s">
        <v>65903</v>
      </c>
      <c r="B8118" s="295">
        <v>36111</v>
      </c>
      <c r="C8118" s="122"/>
      <c r="D8118" s="296" t="s">
        <v>44144</v>
      </c>
      <c r="E8118" s="297">
        <v>36111</v>
      </c>
    </row>
    <row r="8119" spans="1:5" ht="15.6" x14ac:dyDescent="0.3">
      <c r="A8119" s="294" t="s">
        <v>43812</v>
      </c>
      <c r="B8119" s="295">
        <v>59449</v>
      </c>
      <c r="C8119" s="122"/>
      <c r="D8119" s="296" t="s">
        <v>44145</v>
      </c>
      <c r="E8119" s="297">
        <v>59449</v>
      </c>
    </row>
    <row r="8120" spans="1:5" ht="15.6" x14ac:dyDescent="0.3">
      <c r="A8120" s="294" t="s">
        <v>65904</v>
      </c>
      <c r="B8120" s="295">
        <v>1602</v>
      </c>
      <c r="C8120" s="122"/>
      <c r="D8120" s="296" t="s">
        <v>66421</v>
      </c>
      <c r="E8120" s="297">
        <v>1602</v>
      </c>
    </row>
    <row r="8121" spans="1:5" ht="15.6" x14ac:dyDescent="0.3">
      <c r="A8121" s="294" t="s">
        <v>43813</v>
      </c>
      <c r="B8121" s="295">
        <v>1667</v>
      </c>
      <c r="C8121" s="122"/>
      <c r="D8121" s="296" t="s">
        <v>44146</v>
      </c>
      <c r="E8121" s="297">
        <v>1667</v>
      </c>
    </row>
    <row r="8122" spans="1:5" ht="15.6" x14ac:dyDescent="0.3">
      <c r="A8122" s="294" t="s">
        <v>43814</v>
      </c>
      <c r="B8122" s="295">
        <v>26523</v>
      </c>
      <c r="C8122" s="122"/>
      <c r="D8122" s="296" t="s">
        <v>44147</v>
      </c>
      <c r="E8122" s="297">
        <v>26523</v>
      </c>
    </row>
    <row r="8123" spans="1:5" ht="15.6" x14ac:dyDescent="0.3">
      <c r="A8123" s="294" t="s">
        <v>43815</v>
      </c>
      <c r="B8123" s="295">
        <v>18133</v>
      </c>
      <c r="C8123" s="122"/>
      <c r="D8123" s="296" t="s">
        <v>44148</v>
      </c>
      <c r="E8123" s="297">
        <v>18133</v>
      </c>
    </row>
    <row r="8124" spans="1:5" ht="15.6" x14ac:dyDescent="0.3">
      <c r="A8124" s="294" t="s">
        <v>43816</v>
      </c>
      <c r="B8124" s="295">
        <v>23641</v>
      </c>
      <c r="C8124" s="122"/>
      <c r="D8124" s="296" t="s">
        <v>44149</v>
      </c>
      <c r="E8124" s="297">
        <v>23641</v>
      </c>
    </row>
    <row r="8125" spans="1:5" ht="15.6" x14ac:dyDescent="0.3">
      <c r="A8125" s="294" t="s">
        <v>43817</v>
      </c>
      <c r="B8125" s="295">
        <v>3935</v>
      </c>
      <c r="C8125" s="122"/>
      <c r="D8125" s="296" t="s">
        <v>44150</v>
      </c>
      <c r="E8125" s="297">
        <v>3935</v>
      </c>
    </row>
    <row r="8126" spans="1:5" ht="15.6" x14ac:dyDescent="0.3">
      <c r="A8126" s="294" t="s">
        <v>65905</v>
      </c>
      <c r="B8126" s="295">
        <v>5308</v>
      </c>
      <c r="C8126" s="122"/>
      <c r="D8126" s="296" t="s">
        <v>66422</v>
      </c>
      <c r="E8126" s="297">
        <v>5308</v>
      </c>
    </row>
    <row r="8127" spans="1:5" ht="15.6" x14ac:dyDescent="0.3">
      <c r="A8127" s="294" t="s">
        <v>43818</v>
      </c>
      <c r="B8127" s="295">
        <v>6258</v>
      </c>
      <c r="C8127" s="122"/>
      <c r="D8127" s="296" t="s">
        <v>44151</v>
      </c>
      <c r="E8127" s="297">
        <v>6258</v>
      </c>
    </row>
    <row r="8128" spans="1:5" ht="15.6" x14ac:dyDescent="0.3">
      <c r="A8128" s="294" t="s">
        <v>43819</v>
      </c>
      <c r="B8128" s="295">
        <v>10645</v>
      </c>
      <c r="C8128" s="122"/>
      <c r="D8128" s="296" t="s">
        <v>44152</v>
      </c>
      <c r="E8128" s="297">
        <v>10645</v>
      </c>
    </row>
    <row r="8129" spans="1:5" ht="15.6" x14ac:dyDescent="0.3">
      <c r="A8129" s="294" t="s">
        <v>43820</v>
      </c>
      <c r="B8129" s="295">
        <v>1454</v>
      </c>
      <c r="C8129" s="122"/>
      <c r="D8129" s="296" t="s">
        <v>44153</v>
      </c>
      <c r="E8129" s="297">
        <v>1454</v>
      </c>
    </row>
    <row r="8130" spans="1:5" ht="15.6" x14ac:dyDescent="0.3">
      <c r="A8130" s="294" t="s">
        <v>43821</v>
      </c>
      <c r="B8130" s="295">
        <v>2003</v>
      </c>
      <c r="C8130" s="122"/>
      <c r="D8130" s="296" t="s">
        <v>44154</v>
      </c>
      <c r="E8130" s="297">
        <v>2003</v>
      </c>
    </row>
    <row r="8131" spans="1:5" ht="15.6" x14ac:dyDescent="0.3">
      <c r="A8131" s="294" t="s">
        <v>65906</v>
      </c>
      <c r="B8131" s="295">
        <v>2278</v>
      </c>
      <c r="C8131" s="122"/>
      <c r="D8131" s="296" t="s">
        <v>44155</v>
      </c>
      <c r="E8131" s="297">
        <v>2278</v>
      </c>
    </row>
    <row r="8132" spans="1:5" ht="15.6" x14ac:dyDescent="0.3">
      <c r="A8132" s="294" t="s">
        <v>65907</v>
      </c>
      <c r="B8132" s="295">
        <v>3386</v>
      </c>
      <c r="C8132" s="122"/>
      <c r="D8132" s="296" t="s">
        <v>66423</v>
      </c>
      <c r="E8132" s="297">
        <v>3386</v>
      </c>
    </row>
    <row r="8133" spans="1:5" ht="15.6" x14ac:dyDescent="0.3">
      <c r="A8133" s="294" t="s">
        <v>43822</v>
      </c>
      <c r="B8133" s="295">
        <v>384</v>
      </c>
      <c r="C8133" s="122"/>
      <c r="D8133" s="296" t="s">
        <v>44156</v>
      </c>
      <c r="E8133" s="297">
        <v>384</v>
      </c>
    </row>
    <row r="8134" spans="1:5" ht="15.6" x14ac:dyDescent="0.3">
      <c r="A8134" s="294" t="s">
        <v>43823</v>
      </c>
      <c r="B8134" s="295">
        <v>16395</v>
      </c>
      <c r="C8134" s="122"/>
      <c r="D8134" s="296" t="s">
        <v>44157</v>
      </c>
      <c r="E8134" s="297">
        <v>16395</v>
      </c>
    </row>
    <row r="8135" spans="1:5" ht="15.6" x14ac:dyDescent="0.3">
      <c r="A8135" s="294" t="s">
        <v>43824</v>
      </c>
      <c r="B8135" s="295">
        <v>3085</v>
      </c>
      <c r="C8135" s="122"/>
      <c r="D8135" s="296" t="s">
        <v>44158</v>
      </c>
      <c r="E8135" s="297">
        <v>3085</v>
      </c>
    </row>
    <row r="8136" spans="1:5" ht="15.6" x14ac:dyDescent="0.3">
      <c r="A8136" s="294" t="s">
        <v>65908</v>
      </c>
      <c r="B8136" s="295">
        <v>521063</v>
      </c>
      <c r="C8136" s="122"/>
      <c r="D8136" s="296" t="s">
        <v>66424</v>
      </c>
      <c r="E8136" s="297">
        <v>521063</v>
      </c>
    </row>
    <row r="8137" spans="1:5" ht="15.6" x14ac:dyDescent="0.3">
      <c r="A8137" s="294" t="s">
        <v>65909</v>
      </c>
      <c r="B8137" s="295">
        <v>1473</v>
      </c>
      <c r="C8137" s="122"/>
      <c r="D8137" s="296" t="s">
        <v>44159</v>
      </c>
      <c r="E8137" s="297">
        <v>1473</v>
      </c>
    </row>
    <row r="8138" spans="1:5" ht="15.6" x14ac:dyDescent="0.3">
      <c r="A8138" s="294" t="s">
        <v>43825</v>
      </c>
      <c r="B8138" s="295">
        <v>5654</v>
      </c>
      <c r="C8138" s="122"/>
      <c r="D8138" s="296" t="s">
        <v>44160</v>
      </c>
      <c r="E8138" s="297">
        <v>5654</v>
      </c>
    </row>
    <row r="8139" spans="1:5" ht="15.6" x14ac:dyDescent="0.3">
      <c r="A8139" s="294" t="s">
        <v>65910</v>
      </c>
      <c r="B8139" s="295">
        <v>2969</v>
      </c>
      <c r="C8139" s="122"/>
      <c r="D8139" s="296" t="s">
        <v>66425</v>
      </c>
      <c r="E8139" s="297">
        <v>2969</v>
      </c>
    </row>
    <row r="8140" spans="1:5" ht="15.6" x14ac:dyDescent="0.3">
      <c r="A8140" s="294" t="s">
        <v>43826</v>
      </c>
      <c r="B8140" s="295">
        <v>2365</v>
      </c>
      <c r="C8140" s="122"/>
      <c r="D8140" s="296" t="s">
        <v>44161</v>
      </c>
      <c r="E8140" s="297">
        <v>2365</v>
      </c>
    </row>
    <row r="8141" spans="1:5" ht="15.6" x14ac:dyDescent="0.3">
      <c r="A8141" s="294" t="s">
        <v>65911</v>
      </c>
      <c r="B8141" s="295">
        <v>5579</v>
      </c>
      <c r="C8141" s="122"/>
      <c r="D8141" s="296" t="s">
        <v>66426</v>
      </c>
      <c r="E8141" s="297">
        <v>5579</v>
      </c>
    </row>
    <row r="8142" spans="1:5" ht="15.6" x14ac:dyDescent="0.3">
      <c r="A8142" s="294" t="s">
        <v>43827</v>
      </c>
      <c r="B8142" s="295">
        <v>491</v>
      </c>
      <c r="C8142" s="122"/>
      <c r="D8142" s="296" t="s">
        <v>44162</v>
      </c>
      <c r="E8142" s="297">
        <v>491</v>
      </c>
    </row>
    <row r="8143" spans="1:5" ht="15.6" x14ac:dyDescent="0.3">
      <c r="A8143" s="294" t="s">
        <v>43828</v>
      </c>
      <c r="B8143" s="295">
        <v>2068</v>
      </c>
      <c r="C8143" s="122"/>
      <c r="D8143" s="296" t="s">
        <v>44163</v>
      </c>
      <c r="E8143" s="297">
        <v>2068</v>
      </c>
    </row>
    <row r="8144" spans="1:5" ht="15.6" x14ac:dyDescent="0.3">
      <c r="A8144" s="294" t="s">
        <v>43829</v>
      </c>
      <c r="B8144" s="295">
        <v>995</v>
      </c>
      <c r="C8144" s="122"/>
      <c r="D8144" s="296" t="s">
        <v>44164</v>
      </c>
      <c r="E8144" s="297">
        <v>995</v>
      </c>
    </row>
    <row r="8145" spans="1:5" ht="15.6" x14ac:dyDescent="0.3">
      <c r="A8145" s="294" t="s">
        <v>65912</v>
      </c>
      <c r="B8145" s="295">
        <v>2323</v>
      </c>
      <c r="C8145" s="122"/>
      <c r="D8145" s="296" t="s">
        <v>66427</v>
      </c>
      <c r="E8145" s="297">
        <v>2323</v>
      </c>
    </row>
    <row r="8146" spans="1:5" ht="15.6" x14ac:dyDescent="0.3">
      <c r="A8146" s="294" t="s">
        <v>43830</v>
      </c>
      <c r="B8146" s="295">
        <v>3654</v>
      </c>
      <c r="C8146" s="122"/>
      <c r="D8146" s="296" t="s">
        <v>44165</v>
      </c>
      <c r="E8146" s="297">
        <v>3654</v>
      </c>
    </row>
    <row r="8147" spans="1:5" ht="15.6" x14ac:dyDescent="0.3">
      <c r="A8147" s="294" t="s">
        <v>43831</v>
      </c>
      <c r="B8147" s="295">
        <v>15378</v>
      </c>
      <c r="C8147" s="122"/>
      <c r="D8147" s="296" t="s">
        <v>44166</v>
      </c>
      <c r="E8147" s="297">
        <v>15378</v>
      </c>
    </row>
    <row r="8148" spans="1:5" ht="15.6" x14ac:dyDescent="0.3">
      <c r="A8148" s="294" t="s">
        <v>43832</v>
      </c>
      <c r="B8148" s="295">
        <v>57934</v>
      </c>
      <c r="C8148" s="122"/>
      <c r="D8148" s="296" t="s">
        <v>44167</v>
      </c>
      <c r="E8148" s="297">
        <v>57934</v>
      </c>
    </row>
    <row r="8149" spans="1:5" ht="15.6" x14ac:dyDescent="0.3">
      <c r="A8149" s="294" t="s">
        <v>65913</v>
      </c>
      <c r="B8149" s="295">
        <v>888</v>
      </c>
      <c r="C8149" s="122"/>
      <c r="D8149" s="296" t="s">
        <v>66428</v>
      </c>
      <c r="E8149" s="297">
        <v>888</v>
      </c>
    </row>
    <row r="8150" spans="1:5" ht="15.6" x14ac:dyDescent="0.3">
      <c r="A8150" s="294" t="s">
        <v>65914</v>
      </c>
      <c r="B8150" s="295">
        <v>3088</v>
      </c>
      <c r="C8150" s="122"/>
      <c r="D8150" s="296" t="s">
        <v>66429</v>
      </c>
      <c r="E8150" s="297">
        <v>3088</v>
      </c>
    </row>
    <row r="8151" spans="1:5" ht="15.6" x14ac:dyDescent="0.3">
      <c r="A8151" s="294" t="s">
        <v>43833</v>
      </c>
      <c r="B8151" s="295">
        <v>28487</v>
      </c>
      <c r="C8151" s="122"/>
      <c r="D8151" s="296" t="s">
        <v>44168</v>
      </c>
      <c r="E8151" s="297">
        <v>28487</v>
      </c>
    </row>
    <row r="8152" spans="1:5" ht="15.6" x14ac:dyDescent="0.3">
      <c r="A8152" s="294" t="s">
        <v>43834</v>
      </c>
      <c r="B8152" s="295">
        <v>34499</v>
      </c>
      <c r="C8152" s="122"/>
      <c r="D8152" s="296" t="s">
        <v>44169</v>
      </c>
      <c r="E8152" s="297">
        <v>34499</v>
      </c>
    </row>
    <row r="8153" spans="1:5" ht="15.6" x14ac:dyDescent="0.3">
      <c r="A8153" s="294" t="s">
        <v>65915</v>
      </c>
      <c r="B8153" s="295">
        <v>3537</v>
      </c>
      <c r="C8153" s="122"/>
      <c r="D8153" s="296" t="s">
        <v>66430</v>
      </c>
      <c r="E8153" s="297">
        <v>3537</v>
      </c>
    </row>
    <row r="8154" spans="1:5" ht="15.6" x14ac:dyDescent="0.3">
      <c r="A8154" s="294" t="s">
        <v>46430</v>
      </c>
      <c r="B8154" s="295">
        <v>7168</v>
      </c>
      <c r="C8154" s="122"/>
      <c r="D8154" s="296" t="s">
        <v>46538</v>
      </c>
      <c r="E8154" s="297">
        <v>7168</v>
      </c>
    </row>
    <row r="8155" spans="1:5" ht="15.6" x14ac:dyDescent="0.3">
      <c r="A8155" s="294" t="s">
        <v>46431</v>
      </c>
      <c r="B8155" s="295">
        <v>2635</v>
      </c>
      <c r="C8155" s="122"/>
      <c r="D8155" s="296" t="s">
        <v>46539</v>
      </c>
      <c r="E8155" s="297">
        <v>2635</v>
      </c>
    </row>
    <row r="8156" spans="1:5" ht="15.6" x14ac:dyDescent="0.3">
      <c r="A8156" s="294" t="s">
        <v>65916</v>
      </c>
      <c r="B8156" s="295">
        <v>3742</v>
      </c>
      <c r="C8156" s="122"/>
      <c r="D8156" s="296" t="s">
        <v>46540</v>
      </c>
      <c r="E8156" s="297">
        <v>3742</v>
      </c>
    </row>
    <row r="8157" spans="1:5" ht="15.6" x14ac:dyDescent="0.3">
      <c r="A8157" s="294" t="s">
        <v>46432</v>
      </c>
      <c r="B8157" s="295">
        <v>2609</v>
      </c>
      <c r="C8157" s="122"/>
      <c r="D8157" s="296" t="s">
        <v>46541</v>
      </c>
      <c r="E8157" s="297">
        <v>2609</v>
      </c>
    </row>
    <row r="8158" spans="1:5" ht="15.6" x14ac:dyDescent="0.3">
      <c r="A8158" s="294" t="s">
        <v>46433</v>
      </c>
      <c r="B8158" s="295">
        <v>5956</v>
      </c>
      <c r="C8158" s="122"/>
      <c r="D8158" s="296" t="s">
        <v>46542</v>
      </c>
      <c r="E8158" s="297">
        <v>5956</v>
      </c>
    </row>
    <row r="8159" spans="1:5" ht="15.6" x14ac:dyDescent="0.3">
      <c r="A8159" s="294" t="s">
        <v>46434</v>
      </c>
      <c r="B8159" s="295">
        <v>5982</v>
      </c>
      <c r="C8159" s="122"/>
      <c r="D8159" s="296" t="s">
        <v>46543</v>
      </c>
      <c r="E8159" s="297">
        <v>5982</v>
      </c>
    </row>
    <row r="8160" spans="1:5" ht="15.6" x14ac:dyDescent="0.3">
      <c r="A8160" s="294" t="s">
        <v>46435</v>
      </c>
      <c r="B8160" s="295">
        <v>12624</v>
      </c>
      <c r="C8160" s="122"/>
      <c r="D8160" s="296" t="s">
        <v>46544</v>
      </c>
      <c r="E8160" s="297">
        <v>12624</v>
      </c>
    </row>
    <row r="8161" spans="1:5" ht="15.6" x14ac:dyDescent="0.3">
      <c r="A8161" s="294" t="s">
        <v>65917</v>
      </c>
      <c r="B8161" s="295">
        <v>1291</v>
      </c>
      <c r="C8161" s="122"/>
      <c r="D8161" s="296" t="s">
        <v>66431</v>
      </c>
      <c r="E8161" s="297">
        <v>1291</v>
      </c>
    </row>
    <row r="8162" spans="1:5" ht="15.6" x14ac:dyDescent="0.3">
      <c r="A8162" s="294" t="s">
        <v>46436</v>
      </c>
      <c r="B8162" s="295">
        <v>606</v>
      </c>
      <c r="C8162" s="122"/>
      <c r="D8162" s="296" t="s">
        <v>46545</v>
      </c>
      <c r="E8162" s="297">
        <v>606</v>
      </c>
    </row>
    <row r="8163" spans="1:5" ht="15.6" x14ac:dyDescent="0.3">
      <c r="A8163" s="294" t="s">
        <v>65918</v>
      </c>
      <c r="B8163" s="295">
        <v>527</v>
      </c>
      <c r="C8163" s="122"/>
      <c r="D8163" s="296" t="s">
        <v>66432</v>
      </c>
      <c r="E8163" s="297">
        <v>527</v>
      </c>
    </row>
    <row r="8164" spans="1:5" ht="15.6" x14ac:dyDescent="0.3">
      <c r="A8164" s="294" t="s">
        <v>46437</v>
      </c>
      <c r="B8164" s="295">
        <v>15760</v>
      </c>
      <c r="C8164" s="122"/>
      <c r="D8164" s="296" t="s">
        <v>46546</v>
      </c>
      <c r="E8164" s="297">
        <v>15760</v>
      </c>
    </row>
    <row r="8165" spans="1:5" ht="15.6" x14ac:dyDescent="0.3">
      <c r="A8165" s="294" t="s">
        <v>46438</v>
      </c>
      <c r="B8165" s="295">
        <v>3426</v>
      </c>
      <c r="C8165" s="122"/>
      <c r="D8165" s="296" t="s">
        <v>46547</v>
      </c>
      <c r="E8165" s="297">
        <v>3426</v>
      </c>
    </row>
    <row r="8166" spans="1:5" ht="15.6" x14ac:dyDescent="0.3">
      <c r="A8166" s="294" t="s">
        <v>46439</v>
      </c>
      <c r="B8166" s="295">
        <v>15865</v>
      </c>
      <c r="C8166" s="122"/>
      <c r="D8166" s="296" t="s">
        <v>46548</v>
      </c>
      <c r="E8166" s="297">
        <v>15865</v>
      </c>
    </row>
    <row r="8167" spans="1:5" ht="15.6" x14ac:dyDescent="0.3">
      <c r="A8167" s="294" t="s">
        <v>65919</v>
      </c>
      <c r="B8167" s="295">
        <v>10621</v>
      </c>
      <c r="C8167" s="122"/>
      <c r="D8167" s="296" t="s">
        <v>46549</v>
      </c>
      <c r="E8167" s="297">
        <v>10621</v>
      </c>
    </row>
    <row r="8168" spans="1:5" ht="15.6" x14ac:dyDescent="0.3">
      <c r="A8168" s="294" t="s">
        <v>46440</v>
      </c>
      <c r="B8168" s="295">
        <v>7537</v>
      </c>
      <c r="C8168" s="122"/>
      <c r="D8168" s="296" t="s">
        <v>46550</v>
      </c>
      <c r="E8168" s="297">
        <v>7537</v>
      </c>
    </row>
    <row r="8169" spans="1:5" ht="15.6" x14ac:dyDescent="0.3">
      <c r="A8169" s="294" t="s">
        <v>46441</v>
      </c>
      <c r="B8169" s="295">
        <v>2609</v>
      </c>
      <c r="C8169" s="122"/>
      <c r="D8169" s="296" t="s">
        <v>46551</v>
      </c>
      <c r="E8169" s="297">
        <v>2609</v>
      </c>
    </row>
    <row r="8170" spans="1:5" ht="15.6" x14ac:dyDescent="0.3">
      <c r="A8170" s="294" t="s">
        <v>65920</v>
      </c>
      <c r="B8170" s="295">
        <v>1028</v>
      </c>
      <c r="C8170" s="122"/>
      <c r="D8170" s="296" t="s">
        <v>66433</v>
      </c>
      <c r="E8170" s="297">
        <v>1028</v>
      </c>
    </row>
    <row r="8171" spans="1:5" ht="15.6" x14ac:dyDescent="0.3">
      <c r="A8171" s="294" t="s">
        <v>46442</v>
      </c>
      <c r="B8171" s="295">
        <v>3400</v>
      </c>
      <c r="C8171" s="122"/>
      <c r="D8171" s="296" t="s">
        <v>46552</v>
      </c>
      <c r="E8171" s="297">
        <v>3400</v>
      </c>
    </row>
    <row r="8172" spans="1:5" ht="15.6" x14ac:dyDescent="0.3">
      <c r="A8172" s="294" t="s">
        <v>46443</v>
      </c>
      <c r="B8172" s="295">
        <v>3031</v>
      </c>
      <c r="C8172" s="122"/>
      <c r="D8172" s="296" t="s">
        <v>46553</v>
      </c>
      <c r="E8172" s="297">
        <v>3031</v>
      </c>
    </row>
    <row r="8173" spans="1:5" ht="15.6" x14ac:dyDescent="0.3">
      <c r="A8173" s="294" t="s">
        <v>46444</v>
      </c>
      <c r="B8173" s="295">
        <v>791</v>
      </c>
      <c r="C8173" s="122"/>
      <c r="D8173" s="296" t="s">
        <v>46554</v>
      </c>
      <c r="E8173" s="297">
        <v>791</v>
      </c>
    </row>
    <row r="8174" spans="1:5" ht="15.6" x14ac:dyDescent="0.3">
      <c r="A8174" s="294" t="s">
        <v>46445</v>
      </c>
      <c r="B8174" s="295">
        <v>14337</v>
      </c>
      <c r="C8174" s="122"/>
      <c r="D8174" s="296" t="s">
        <v>46555</v>
      </c>
      <c r="E8174" s="297">
        <v>14337</v>
      </c>
    </row>
    <row r="8175" spans="1:5" ht="15.6" x14ac:dyDescent="0.3">
      <c r="A8175" s="294" t="s">
        <v>65921</v>
      </c>
      <c r="B8175" s="295">
        <v>9066</v>
      </c>
      <c r="C8175" s="122"/>
      <c r="D8175" s="296" t="s">
        <v>46556</v>
      </c>
      <c r="E8175" s="297">
        <v>9066</v>
      </c>
    </row>
    <row r="8176" spans="1:5" ht="15.6" x14ac:dyDescent="0.3">
      <c r="A8176" s="294" t="s">
        <v>65922</v>
      </c>
      <c r="B8176" s="295">
        <v>10647</v>
      </c>
      <c r="C8176" s="122"/>
      <c r="D8176" s="296" t="s">
        <v>46557</v>
      </c>
      <c r="E8176" s="297">
        <v>10647</v>
      </c>
    </row>
    <row r="8177" spans="1:5" ht="15.6" x14ac:dyDescent="0.3">
      <c r="A8177" s="294" t="s">
        <v>46446</v>
      </c>
      <c r="B8177" s="295">
        <v>1291</v>
      </c>
      <c r="C8177" s="122"/>
      <c r="D8177" s="296" t="s">
        <v>46558</v>
      </c>
      <c r="E8177" s="297">
        <v>1291</v>
      </c>
    </row>
    <row r="8178" spans="1:5" ht="15.6" x14ac:dyDescent="0.3">
      <c r="A8178" s="294" t="s">
        <v>65923</v>
      </c>
      <c r="B8178" s="295">
        <v>8802</v>
      </c>
      <c r="C8178" s="122"/>
      <c r="D8178" s="296" t="s">
        <v>46559</v>
      </c>
      <c r="E8178" s="297">
        <v>8802</v>
      </c>
    </row>
    <row r="8179" spans="1:5" ht="15.6" x14ac:dyDescent="0.3">
      <c r="A8179" s="294" t="s">
        <v>46447</v>
      </c>
      <c r="B8179" s="295">
        <v>264</v>
      </c>
      <c r="C8179" s="122"/>
      <c r="D8179" s="296" t="s">
        <v>46560</v>
      </c>
      <c r="E8179" s="297">
        <v>264</v>
      </c>
    </row>
    <row r="8180" spans="1:5" ht="15.6" x14ac:dyDescent="0.3">
      <c r="A8180" s="294" t="s">
        <v>46448</v>
      </c>
      <c r="B8180" s="295">
        <v>16787</v>
      </c>
      <c r="C8180" s="122"/>
      <c r="D8180" s="296" t="s">
        <v>46561</v>
      </c>
      <c r="E8180" s="297">
        <v>16787</v>
      </c>
    </row>
    <row r="8181" spans="1:5" ht="15.6" x14ac:dyDescent="0.3">
      <c r="A8181" s="294" t="s">
        <v>46449</v>
      </c>
      <c r="B8181" s="295">
        <v>5508</v>
      </c>
      <c r="C8181" s="122"/>
      <c r="D8181" s="296" t="s">
        <v>46562</v>
      </c>
      <c r="E8181" s="297">
        <v>5508</v>
      </c>
    </row>
    <row r="8182" spans="1:5" ht="15.6" x14ac:dyDescent="0.3">
      <c r="A8182" s="294" t="s">
        <v>46450</v>
      </c>
      <c r="B8182" s="295">
        <v>6747</v>
      </c>
      <c r="C8182" s="122"/>
      <c r="D8182" s="296" t="s">
        <v>46563</v>
      </c>
      <c r="E8182" s="297">
        <v>6747</v>
      </c>
    </row>
    <row r="8183" spans="1:5" ht="15.6" x14ac:dyDescent="0.3">
      <c r="A8183" s="294" t="s">
        <v>46451</v>
      </c>
      <c r="B8183" s="295">
        <v>5350</v>
      </c>
      <c r="C8183" s="122"/>
      <c r="D8183" s="296" t="s">
        <v>46564</v>
      </c>
      <c r="E8183" s="297">
        <v>5350</v>
      </c>
    </row>
    <row r="8184" spans="1:5" ht="15.6" x14ac:dyDescent="0.3">
      <c r="A8184" s="294" t="s">
        <v>46452</v>
      </c>
      <c r="B8184" s="295">
        <v>10146</v>
      </c>
      <c r="C8184" s="122"/>
      <c r="D8184" s="296" t="s">
        <v>46565</v>
      </c>
      <c r="E8184" s="297">
        <v>10146</v>
      </c>
    </row>
    <row r="8185" spans="1:5" ht="15.6" x14ac:dyDescent="0.3">
      <c r="A8185" s="294" t="s">
        <v>46453</v>
      </c>
      <c r="B8185" s="295">
        <v>1001</v>
      </c>
      <c r="C8185" s="122"/>
      <c r="D8185" s="296" t="s">
        <v>46566</v>
      </c>
      <c r="E8185" s="297">
        <v>1001</v>
      </c>
    </row>
    <row r="8186" spans="1:5" ht="15.6" x14ac:dyDescent="0.3">
      <c r="A8186" s="294" t="s">
        <v>65924</v>
      </c>
      <c r="B8186" s="295">
        <v>2082</v>
      </c>
      <c r="C8186" s="122"/>
      <c r="D8186" s="296" t="s">
        <v>66434</v>
      </c>
      <c r="E8186" s="297">
        <v>2082</v>
      </c>
    </row>
    <row r="8187" spans="1:5" ht="15.6" x14ac:dyDescent="0.3">
      <c r="A8187" s="294" t="s">
        <v>46454</v>
      </c>
      <c r="B8187" s="295">
        <v>21847</v>
      </c>
      <c r="C8187" s="122"/>
      <c r="D8187" s="296" t="s">
        <v>46567</v>
      </c>
      <c r="E8187" s="297">
        <v>21847</v>
      </c>
    </row>
    <row r="8188" spans="1:5" ht="15.6" x14ac:dyDescent="0.3">
      <c r="A8188" s="294" t="s">
        <v>46455</v>
      </c>
      <c r="B8188" s="295">
        <v>213443</v>
      </c>
      <c r="C8188" s="122"/>
      <c r="D8188" s="296" t="s">
        <v>46568</v>
      </c>
      <c r="E8188" s="297">
        <v>213443</v>
      </c>
    </row>
    <row r="8189" spans="1:5" ht="15.6" x14ac:dyDescent="0.3">
      <c r="A8189" s="294" t="s">
        <v>46456</v>
      </c>
      <c r="B8189" s="295">
        <v>145261</v>
      </c>
      <c r="C8189" s="122"/>
      <c r="D8189" s="296" t="s">
        <v>46569</v>
      </c>
      <c r="E8189" s="297">
        <v>145261</v>
      </c>
    </row>
    <row r="8190" spans="1:5" ht="15.6" x14ac:dyDescent="0.3">
      <c r="A8190" s="294" t="s">
        <v>46457</v>
      </c>
      <c r="B8190" s="295">
        <v>47849</v>
      </c>
      <c r="C8190" s="122"/>
      <c r="D8190" s="296" t="s">
        <v>46570</v>
      </c>
      <c r="E8190" s="297">
        <v>47849</v>
      </c>
    </row>
    <row r="8191" spans="1:5" ht="15.6" x14ac:dyDescent="0.3">
      <c r="A8191" s="294" t="s">
        <v>46458</v>
      </c>
      <c r="B8191" s="295">
        <v>50254</v>
      </c>
      <c r="C8191" s="122"/>
      <c r="D8191" s="296" t="s">
        <v>46571</v>
      </c>
      <c r="E8191" s="297">
        <v>50254</v>
      </c>
    </row>
    <row r="8192" spans="1:5" ht="15.6" x14ac:dyDescent="0.3">
      <c r="A8192" s="294" t="s">
        <v>46459</v>
      </c>
      <c r="B8192" s="295">
        <v>121245</v>
      </c>
      <c r="C8192" s="122"/>
      <c r="D8192" s="296" t="s">
        <v>46572</v>
      </c>
      <c r="E8192" s="297">
        <v>121245</v>
      </c>
    </row>
    <row r="8193" spans="1:5" ht="15.6" x14ac:dyDescent="0.3">
      <c r="A8193" s="294" t="s">
        <v>46460</v>
      </c>
      <c r="B8193" s="295">
        <v>106303</v>
      </c>
      <c r="C8193" s="122"/>
      <c r="D8193" s="296" t="s">
        <v>46573</v>
      </c>
      <c r="E8193" s="297">
        <v>106303</v>
      </c>
    </row>
    <row r="8194" spans="1:5" ht="15.6" x14ac:dyDescent="0.3">
      <c r="A8194" s="294" t="s">
        <v>46461</v>
      </c>
      <c r="B8194" s="295">
        <v>635414</v>
      </c>
      <c r="C8194" s="122"/>
      <c r="D8194" s="296" t="s">
        <v>46574</v>
      </c>
      <c r="E8194" s="297">
        <v>635414</v>
      </c>
    </row>
    <row r="8195" spans="1:5" ht="15.6" x14ac:dyDescent="0.3">
      <c r="A8195" s="294" t="s">
        <v>46462</v>
      </c>
      <c r="B8195" s="295">
        <v>84802</v>
      </c>
      <c r="C8195" s="122"/>
      <c r="D8195" s="296" t="s">
        <v>46575</v>
      </c>
      <c r="E8195" s="297">
        <v>84802</v>
      </c>
    </row>
    <row r="8196" spans="1:5" ht="15.6" x14ac:dyDescent="0.3">
      <c r="A8196" s="294" t="s">
        <v>46463</v>
      </c>
      <c r="B8196" s="295">
        <v>443615</v>
      </c>
      <c r="C8196" s="122"/>
      <c r="D8196" s="296" t="s">
        <v>46576</v>
      </c>
      <c r="E8196" s="297">
        <v>443615</v>
      </c>
    </row>
    <row r="8197" spans="1:5" ht="15.6" x14ac:dyDescent="0.3">
      <c r="A8197" s="294" t="s">
        <v>46464</v>
      </c>
      <c r="B8197" s="295">
        <v>87171</v>
      </c>
      <c r="C8197" s="122"/>
      <c r="D8197" s="296" t="s">
        <v>46577</v>
      </c>
      <c r="E8197" s="297">
        <v>87171</v>
      </c>
    </row>
    <row r="8198" spans="1:5" ht="15.6" x14ac:dyDescent="0.3">
      <c r="A8198" s="294" t="s">
        <v>46465</v>
      </c>
      <c r="B8198" s="295">
        <v>48833</v>
      </c>
      <c r="C8198" s="122"/>
      <c r="D8198" s="296" t="s">
        <v>46578</v>
      </c>
      <c r="E8198" s="297">
        <v>48833</v>
      </c>
    </row>
    <row r="8199" spans="1:5" ht="15.6" x14ac:dyDescent="0.3">
      <c r="A8199" s="294" t="s">
        <v>46466</v>
      </c>
      <c r="B8199" s="295">
        <v>73943</v>
      </c>
      <c r="C8199" s="122"/>
      <c r="D8199" s="296" t="s">
        <v>46579</v>
      </c>
      <c r="E8199" s="297">
        <v>73943</v>
      </c>
    </row>
    <row r="8200" spans="1:5" ht="15.6" x14ac:dyDescent="0.3">
      <c r="A8200" s="294" t="s">
        <v>46467</v>
      </c>
      <c r="B8200" s="295">
        <v>65232</v>
      </c>
      <c r="C8200" s="122"/>
      <c r="D8200" s="296" t="s">
        <v>46580</v>
      </c>
      <c r="E8200" s="297">
        <v>65232</v>
      </c>
    </row>
    <row r="8201" spans="1:5" ht="15.6" x14ac:dyDescent="0.3">
      <c r="A8201" s="294" t="s">
        <v>65925</v>
      </c>
      <c r="B8201" s="295">
        <v>160420</v>
      </c>
      <c r="C8201" s="122"/>
      <c r="D8201" s="296" t="s">
        <v>46581</v>
      </c>
      <c r="E8201" s="297">
        <v>160420</v>
      </c>
    </row>
    <row r="8202" spans="1:5" ht="15.6" x14ac:dyDescent="0.3">
      <c r="A8202" s="294" t="s">
        <v>46468</v>
      </c>
      <c r="B8202" s="295">
        <v>75946</v>
      </c>
      <c r="C8202" s="122"/>
      <c r="D8202" s="296" t="s">
        <v>46582</v>
      </c>
      <c r="E8202" s="297">
        <v>75946</v>
      </c>
    </row>
    <row r="8203" spans="1:5" ht="15.6" x14ac:dyDescent="0.3">
      <c r="A8203" s="294" t="s">
        <v>46469</v>
      </c>
      <c r="B8203" s="295">
        <v>81486</v>
      </c>
      <c r="C8203" s="122"/>
      <c r="D8203" s="296" t="s">
        <v>46583</v>
      </c>
      <c r="E8203" s="297">
        <v>81486</v>
      </c>
    </row>
    <row r="8204" spans="1:5" ht="15.6" x14ac:dyDescent="0.3">
      <c r="A8204" s="294" t="s">
        <v>46470</v>
      </c>
      <c r="B8204" s="295">
        <v>407136</v>
      </c>
      <c r="C8204" s="122"/>
      <c r="D8204" s="296" t="s">
        <v>46584</v>
      </c>
      <c r="E8204" s="297">
        <v>407136</v>
      </c>
    </row>
    <row r="8205" spans="1:5" ht="14.4" x14ac:dyDescent="0.3">
      <c r="A8205" s="294" t="s">
        <v>46471</v>
      </c>
      <c r="B8205" s="295">
        <v>585381</v>
      </c>
      <c r="D8205" s="296" t="s">
        <v>46585</v>
      </c>
      <c r="E8205" s="297">
        <v>585381</v>
      </c>
    </row>
    <row r="8206" spans="1:5" ht="14.4" x14ac:dyDescent="0.3">
      <c r="A8206" s="294" t="s">
        <v>46472</v>
      </c>
      <c r="B8206" s="295">
        <v>50910</v>
      </c>
      <c r="D8206" s="296" t="s">
        <v>46586</v>
      </c>
      <c r="E8206" s="297">
        <v>50910</v>
      </c>
    </row>
    <row r="8207" spans="1:5" ht="14.4" x14ac:dyDescent="0.3">
      <c r="A8207" s="294" t="s">
        <v>46473</v>
      </c>
      <c r="B8207" s="295">
        <v>68695</v>
      </c>
      <c r="D8207" s="296" t="s">
        <v>46587</v>
      </c>
      <c r="E8207" s="297">
        <v>68695</v>
      </c>
    </row>
    <row r="8208" spans="1:5" ht="14.4" x14ac:dyDescent="0.3">
      <c r="A8208" s="294" t="s">
        <v>46474</v>
      </c>
      <c r="B8208" s="295">
        <v>118001</v>
      </c>
      <c r="D8208" s="296" t="s">
        <v>46588</v>
      </c>
      <c r="E8208" s="297">
        <v>118001</v>
      </c>
    </row>
    <row r="8209" spans="1:5" ht="14.4" x14ac:dyDescent="0.3">
      <c r="A8209" s="294" t="s">
        <v>46475</v>
      </c>
      <c r="B8209" s="295">
        <v>56158</v>
      </c>
      <c r="D8209" s="296" t="s">
        <v>46589</v>
      </c>
      <c r="E8209" s="297">
        <v>56158</v>
      </c>
    </row>
    <row r="8210" spans="1:5" ht="14.4" x14ac:dyDescent="0.3">
      <c r="A8210" s="294" t="s">
        <v>46476</v>
      </c>
      <c r="B8210" s="295">
        <v>483630</v>
      </c>
      <c r="D8210" s="296" t="s">
        <v>46590</v>
      </c>
      <c r="E8210" s="297">
        <v>483630</v>
      </c>
    </row>
    <row r="8211" spans="1:5" ht="14.4" x14ac:dyDescent="0.3">
      <c r="A8211" s="294" t="s">
        <v>46477</v>
      </c>
      <c r="B8211" s="295">
        <v>197992</v>
      </c>
      <c r="D8211" s="296" t="s">
        <v>46591</v>
      </c>
      <c r="E8211" s="297">
        <v>197992</v>
      </c>
    </row>
    <row r="8212" spans="1:5" ht="14.4" x14ac:dyDescent="0.3">
      <c r="A8212" s="294" t="s">
        <v>46478</v>
      </c>
      <c r="B8212" s="295">
        <v>146426</v>
      </c>
      <c r="D8212" s="296" t="s">
        <v>46592</v>
      </c>
      <c r="E8212" s="297">
        <v>146426</v>
      </c>
    </row>
    <row r="8213" spans="1:5" ht="14.4" x14ac:dyDescent="0.3">
      <c r="A8213" s="294" t="s">
        <v>46479</v>
      </c>
      <c r="B8213" s="295">
        <v>118329</v>
      </c>
      <c r="D8213" s="296" t="s">
        <v>46593</v>
      </c>
      <c r="E8213" s="297">
        <v>118329</v>
      </c>
    </row>
    <row r="8214" spans="1:5" ht="14.4" x14ac:dyDescent="0.3">
      <c r="A8214" s="294" t="s">
        <v>56931</v>
      </c>
      <c r="B8214" s="295">
        <v>60000</v>
      </c>
      <c r="D8214" s="296" t="s">
        <v>57047</v>
      </c>
      <c r="E8214" s="297">
        <v>60000</v>
      </c>
    </row>
    <row r="8215" spans="1:5" ht="14.4" x14ac:dyDescent="0.3">
      <c r="A8215" s="294" t="s">
        <v>55732</v>
      </c>
      <c r="B8215" s="295">
        <v>51000</v>
      </c>
      <c r="D8215" s="296" t="s">
        <v>56924</v>
      </c>
      <c r="E8215" s="297">
        <v>51000</v>
      </c>
    </row>
    <row r="8216" spans="1:5" ht="14.4" x14ac:dyDescent="0.3">
      <c r="A8216" s="294" t="s">
        <v>56932</v>
      </c>
      <c r="B8216" s="295">
        <v>30000</v>
      </c>
      <c r="D8216" s="296" t="s">
        <v>57048</v>
      </c>
      <c r="E8216" s="297">
        <v>30000</v>
      </c>
    </row>
    <row r="8217" spans="1:5" ht="14.4" x14ac:dyDescent="0.3">
      <c r="A8217" s="294" t="s">
        <v>56933</v>
      </c>
      <c r="B8217" s="295">
        <v>29880</v>
      </c>
      <c r="D8217" s="296" t="s">
        <v>57049</v>
      </c>
      <c r="E8217" s="297">
        <v>29880</v>
      </c>
    </row>
    <row r="8218" spans="1:5" ht="14.4" x14ac:dyDescent="0.3">
      <c r="A8218" s="294" t="s">
        <v>56934</v>
      </c>
      <c r="B8218" s="295">
        <v>27000</v>
      </c>
      <c r="D8218" s="296" t="s">
        <v>57050</v>
      </c>
      <c r="E8218" s="297">
        <v>27000</v>
      </c>
    </row>
    <row r="8219" spans="1:5" ht="14.4" x14ac:dyDescent="0.3">
      <c r="A8219" s="294" t="s">
        <v>56935</v>
      </c>
      <c r="B8219" s="295">
        <v>43500</v>
      </c>
      <c r="D8219" s="296" t="s">
        <v>57051</v>
      </c>
      <c r="E8219" s="297">
        <v>43500</v>
      </c>
    </row>
    <row r="8220" spans="1:5" ht="14.4" x14ac:dyDescent="0.3">
      <c r="A8220" s="294" t="s">
        <v>56936</v>
      </c>
      <c r="B8220" s="295">
        <v>152280</v>
      </c>
      <c r="D8220" s="296" t="s">
        <v>57052</v>
      </c>
      <c r="E8220" s="297">
        <v>152280</v>
      </c>
    </row>
    <row r="8221" spans="1:5" ht="14.4" x14ac:dyDescent="0.3">
      <c r="A8221" s="294" t="s">
        <v>56937</v>
      </c>
      <c r="B8221" s="295">
        <v>48000</v>
      </c>
      <c r="D8221" s="296" t="s">
        <v>57053</v>
      </c>
      <c r="E8221" s="297">
        <v>48000</v>
      </c>
    </row>
    <row r="8222" spans="1:5" ht="14.4" x14ac:dyDescent="0.3">
      <c r="A8222" s="294" t="s">
        <v>56938</v>
      </c>
      <c r="B8222" s="295">
        <v>90240</v>
      </c>
      <c r="D8222" s="296" t="s">
        <v>57054</v>
      </c>
      <c r="E8222" s="297">
        <v>90240</v>
      </c>
    </row>
    <row r="8223" spans="1:5" ht="14.4" x14ac:dyDescent="0.3">
      <c r="A8223" s="294" t="s">
        <v>56939</v>
      </c>
      <c r="B8223" s="295">
        <v>9000</v>
      </c>
      <c r="D8223" s="296" t="s">
        <v>57055</v>
      </c>
      <c r="E8223" s="297">
        <v>9000</v>
      </c>
    </row>
    <row r="8224" spans="1:5" ht="14.4" x14ac:dyDescent="0.3">
      <c r="A8224" s="294" t="s">
        <v>56940</v>
      </c>
      <c r="B8224" s="295">
        <v>28920</v>
      </c>
      <c r="D8224" s="296" t="s">
        <v>57056</v>
      </c>
      <c r="E8224" s="297">
        <v>28920</v>
      </c>
    </row>
    <row r="8225" spans="1:5" ht="14.4" x14ac:dyDescent="0.3">
      <c r="A8225" s="294" t="s">
        <v>56941</v>
      </c>
      <c r="B8225" s="295">
        <v>55800</v>
      </c>
      <c r="D8225" s="296" t="s">
        <v>57057</v>
      </c>
      <c r="E8225" s="297">
        <v>55800</v>
      </c>
    </row>
    <row r="8226" spans="1:5" ht="14.4" x14ac:dyDescent="0.3">
      <c r="A8226" s="294" t="s">
        <v>56942</v>
      </c>
      <c r="B8226" s="295">
        <v>126000</v>
      </c>
      <c r="D8226" s="296" t="s">
        <v>57058</v>
      </c>
      <c r="E8226" s="297">
        <v>126000</v>
      </c>
    </row>
    <row r="8227" spans="1:5" ht="14.4" x14ac:dyDescent="0.3">
      <c r="A8227" s="294" t="s">
        <v>56943</v>
      </c>
      <c r="B8227" s="295">
        <v>45000</v>
      </c>
      <c r="D8227" s="296" t="s">
        <v>57059</v>
      </c>
      <c r="E8227" s="297">
        <v>45000</v>
      </c>
    </row>
    <row r="8228" spans="1:5" ht="14.4" x14ac:dyDescent="0.3">
      <c r="A8228" s="294" t="s">
        <v>56944</v>
      </c>
      <c r="B8228" s="295">
        <v>10800</v>
      </c>
      <c r="D8228" s="296" t="s">
        <v>57060</v>
      </c>
      <c r="E8228" s="297">
        <v>10800</v>
      </c>
    </row>
    <row r="8229" spans="1:5" ht="14.4" x14ac:dyDescent="0.3">
      <c r="A8229" s="294" t="s">
        <v>56945</v>
      </c>
      <c r="B8229" s="295">
        <v>31800</v>
      </c>
      <c r="D8229" s="296" t="s">
        <v>57061</v>
      </c>
      <c r="E8229" s="297">
        <v>31800</v>
      </c>
    </row>
    <row r="8230" spans="1:5" ht="14.4" x14ac:dyDescent="0.3">
      <c r="A8230" s="294" t="s">
        <v>56946</v>
      </c>
      <c r="B8230" s="295">
        <v>3000</v>
      </c>
      <c r="D8230" s="296" t="s">
        <v>57062</v>
      </c>
      <c r="E8230" s="297">
        <v>3000</v>
      </c>
    </row>
    <row r="8231" spans="1:5" ht="14.4" x14ac:dyDescent="0.3">
      <c r="A8231" s="294" t="s">
        <v>56947</v>
      </c>
      <c r="B8231" s="295">
        <v>24000</v>
      </c>
      <c r="D8231" s="296" t="s">
        <v>57063</v>
      </c>
      <c r="E8231" s="297">
        <v>24000</v>
      </c>
    </row>
    <row r="8232" spans="1:5" ht="14.4" x14ac:dyDescent="0.3">
      <c r="A8232" s="294" t="s">
        <v>56948</v>
      </c>
      <c r="B8232" s="295">
        <v>792000</v>
      </c>
      <c r="D8232" s="296" t="s">
        <v>57064</v>
      </c>
      <c r="E8232" s="297">
        <v>792000</v>
      </c>
    </row>
    <row r="8233" spans="1:5" ht="14.4" x14ac:dyDescent="0.3">
      <c r="A8233" s="294" t="s">
        <v>56949</v>
      </c>
      <c r="B8233" s="295">
        <v>30000</v>
      </c>
      <c r="D8233" s="296" t="s">
        <v>57065</v>
      </c>
      <c r="E8233" s="297">
        <v>30000</v>
      </c>
    </row>
    <row r="8234" spans="1:5" ht="14.4" x14ac:dyDescent="0.3">
      <c r="A8234" s="294" t="s">
        <v>56950</v>
      </c>
      <c r="B8234" s="295">
        <v>74280</v>
      </c>
      <c r="D8234" s="296" t="s">
        <v>57066</v>
      </c>
      <c r="E8234" s="297">
        <v>74280</v>
      </c>
    </row>
    <row r="8235" spans="1:5" ht="14.4" x14ac:dyDescent="0.3">
      <c r="A8235" s="294" t="s">
        <v>56951</v>
      </c>
      <c r="B8235" s="295">
        <v>26400</v>
      </c>
      <c r="D8235" s="296" t="s">
        <v>57067</v>
      </c>
      <c r="E8235" s="297">
        <v>26400</v>
      </c>
    </row>
    <row r="8236" spans="1:5" ht="14.4" x14ac:dyDescent="0.3">
      <c r="A8236" s="294" t="s">
        <v>46480</v>
      </c>
      <c r="B8236" s="295">
        <v>621500</v>
      </c>
      <c r="D8236" s="296" t="s">
        <v>46594</v>
      </c>
      <c r="E8236" s="297">
        <v>621500</v>
      </c>
    </row>
    <row r="8237" spans="1:5" ht="14.4" x14ac:dyDescent="0.3">
      <c r="A8237" s="294" t="s">
        <v>46481</v>
      </c>
      <c r="B8237" s="295">
        <v>105500</v>
      </c>
      <c r="D8237" s="296" t="s">
        <v>46595</v>
      </c>
      <c r="E8237" s="297">
        <v>105500</v>
      </c>
    </row>
    <row r="8238" spans="1:5" ht="14.4" x14ac:dyDescent="0.3">
      <c r="A8238" s="294" t="s">
        <v>46482</v>
      </c>
      <c r="B8238" s="295">
        <v>158750</v>
      </c>
      <c r="D8238" s="296" t="s">
        <v>46596</v>
      </c>
      <c r="E8238" s="297">
        <v>158750</v>
      </c>
    </row>
    <row r="8239" spans="1:5" ht="14.4" x14ac:dyDescent="0.3">
      <c r="A8239" s="294" t="s">
        <v>65926</v>
      </c>
      <c r="B8239" s="295">
        <v>81250</v>
      </c>
      <c r="D8239" s="296" t="s">
        <v>46597</v>
      </c>
      <c r="E8239" s="297">
        <v>81250</v>
      </c>
    </row>
    <row r="8240" spans="1:5" ht="14.4" x14ac:dyDescent="0.3">
      <c r="A8240" s="294" t="s">
        <v>46483</v>
      </c>
      <c r="B8240" s="295">
        <v>29250</v>
      </c>
      <c r="D8240" s="296" t="s">
        <v>46598</v>
      </c>
      <c r="E8240" s="297">
        <v>29250</v>
      </c>
    </row>
    <row r="8241" spans="1:5" ht="14.4" x14ac:dyDescent="0.3">
      <c r="A8241" s="294" t="s">
        <v>46484</v>
      </c>
      <c r="B8241" s="295">
        <v>13000</v>
      </c>
      <c r="D8241" s="296" t="s">
        <v>46599</v>
      </c>
      <c r="E8241" s="297">
        <v>13000</v>
      </c>
    </row>
    <row r="8242" spans="1:5" ht="14.4" x14ac:dyDescent="0.3">
      <c r="A8242" s="294" t="s">
        <v>46485</v>
      </c>
      <c r="B8242" s="295">
        <v>33500</v>
      </c>
      <c r="D8242" s="296" t="s">
        <v>46600</v>
      </c>
      <c r="E8242" s="297">
        <v>33500</v>
      </c>
    </row>
    <row r="8243" spans="1:5" ht="14.4" x14ac:dyDescent="0.3">
      <c r="A8243" s="294" t="s">
        <v>46486</v>
      </c>
      <c r="B8243" s="295">
        <v>501500</v>
      </c>
      <c r="D8243" s="296" t="s">
        <v>46601</v>
      </c>
      <c r="E8243" s="297">
        <v>501500</v>
      </c>
    </row>
    <row r="8244" spans="1:5" ht="14.4" x14ac:dyDescent="0.3">
      <c r="A8244" s="294" t="s">
        <v>65927</v>
      </c>
      <c r="B8244" s="295">
        <v>117000</v>
      </c>
      <c r="D8244" s="296" t="s">
        <v>66435</v>
      </c>
      <c r="E8244" s="297">
        <v>117000</v>
      </c>
    </row>
    <row r="8245" spans="1:5" ht="14.4" x14ac:dyDescent="0.3">
      <c r="A8245" s="294" t="s">
        <v>65928</v>
      </c>
      <c r="B8245" s="295">
        <v>10000</v>
      </c>
      <c r="D8245" s="296" t="s">
        <v>66436</v>
      </c>
      <c r="E8245" s="297">
        <v>10000</v>
      </c>
    </row>
    <row r="8246" spans="1:5" ht="14.4" x14ac:dyDescent="0.3">
      <c r="A8246" s="294" t="s">
        <v>46487</v>
      </c>
      <c r="B8246" s="295">
        <v>42750</v>
      </c>
      <c r="D8246" s="296" t="s">
        <v>46602</v>
      </c>
      <c r="E8246" s="297">
        <v>42750</v>
      </c>
    </row>
    <row r="8247" spans="1:5" ht="14.4" x14ac:dyDescent="0.3">
      <c r="A8247" s="294" t="s">
        <v>56952</v>
      </c>
      <c r="B8247" s="295">
        <v>10725</v>
      </c>
      <c r="D8247" s="296" t="s">
        <v>57068</v>
      </c>
      <c r="E8247" s="297">
        <v>10725</v>
      </c>
    </row>
    <row r="8248" spans="1:5" ht="14.4" x14ac:dyDescent="0.3">
      <c r="A8248" s="294" t="s">
        <v>56953</v>
      </c>
      <c r="B8248" s="295">
        <v>97285</v>
      </c>
      <c r="D8248" s="296" t="s">
        <v>57069</v>
      </c>
      <c r="E8248" s="297">
        <v>97285</v>
      </c>
    </row>
    <row r="8249" spans="1:5" ht="14.4" x14ac:dyDescent="0.3">
      <c r="A8249" s="294" t="s">
        <v>56954</v>
      </c>
      <c r="B8249" s="295">
        <v>50146</v>
      </c>
      <c r="D8249" s="296" t="s">
        <v>57070</v>
      </c>
      <c r="E8249" s="297">
        <v>50146</v>
      </c>
    </row>
    <row r="8250" spans="1:5" ht="14.4" x14ac:dyDescent="0.3">
      <c r="A8250" s="294" t="s">
        <v>56955</v>
      </c>
      <c r="B8250" s="295">
        <v>34975</v>
      </c>
      <c r="D8250" s="296" t="s">
        <v>57071</v>
      </c>
      <c r="E8250" s="297">
        <v>34975</v>
      </c>
    </row>
    <row r="8251" spans="1:5" ht="14.4" x14ac:dyDescent="0.3">
      <c r="A8251" s="294" t="s">
        <v>56956</v>
      </c>
      <c r="B8251" s="295">
        <v>21185</v>
      </c>
      <c r="D8251" s="296" t="s">
        <v>57072</v>
      </c>
      <c r="E8251" s="297">
        <v>21185</v>
      </c>
    </row>
    <row r="8252" spans="1:5" ht="14.4" x14ac:dyDescent="0.3">
      <c r="A8252" s="294" t="s">
        <v>56957</v>
      </c>
      <c r="B8252" s="295">
        <v>5225</v>
      </c>
      <c r="D8252" s="296" t="s">
        <v>57073</v>
      </c>
      <c r="E8252" s="297">
        <v>5225</v>
      </c>
    </row>
    <row r="8253" spans="1:5" ht="14.4" x14ac:dyDescent="0.3">
      <c r="A8253" s="294" t="s">
        <v>56958</v>
      </c>
      <c r="B8253" s="295">
        <v>27899</v>
      </c>
      <c r="D8253" s="296" t="s">
        <v>57074</v>
      </c>
      <c r="E8253" s="297">
        <v>27899</v>
      </c>
    </row>
    <row r="8254" spans="1:5" ht="14.4" x14ac:dyDescent="0.3">
      <c r="A8254" s="294" t="s">
        <v>56959</v>
      </c>
      <c r="B8254" s="295">
        <v>1200</v>
      </c>
      <c r="D8254" s="296" t="s">
        <v>57075</v>
      </c>
      <c r="E8254" s="297">
        <v>1200</v>
      </c>
    </row>
    <row r="8255" spans="1:5" ht="14.4" x14ac:dyDescent="0.3">
      <c r="A8255" s="294" t="s">
        <v>56960</v>
      </c>
      <c r="B8255" s="295">
        <v>12413</v>
      </c>
      <c r="D8255" s="296" t="s">
        <v>57076</v>
      </c>
      <c r="E8255" s="297">
        <v>12413</v>
      </c>
    </row>
    <row r="8256" spans="1:5" ht="14.4" x14ac:dyDescent="0.3">
      <c r="A8256" s="294" t="s">
        <v>56961</v>
      </c>
      <c r="B8256" s="295">
        <v>52516</v>
      </c>
      <c r="D8256" s="296" t="s">
        <v>57077</v>
      </c>
      <c r="E8256" s="297">
        <v>52516</v>
      </c>
    </row>
    <row r="8257" spans="1:5" ht="14.4" x14ac:dyDescent="0.3">
      <c r="A8257" s="294" t="s">
        <v>65929</v>
      </c>
      <c r="B8257" s="295">
        <v>67184</v>
      </c>
      <c r="D8257" s="296" t="s">
        <v>57078</v>
      </c>
      <c r="E8257" s="297">
        <v>67184</v>
      </c>
    </row>
    <row r="8258" spans="1:5" ht="14.4" x14ac:dyDescent="0.3">
      <c r="A8258" s="294" t="s">
        <v>56962</v>
      </c>
      <c r="B8258" s="295">
        <v>187065</v>
      </c>
      <c r="D8258" s="296" t="s">
        <v>57079</v>
      </c>
      <c r="E8258" s="297">
        <v>187065</v>
      </c>
    </row>
    <row r="8259" spans="1:5" ht="14.4" x14ac:dyDescent="0.3">
      <c r="A8259" s="294" t="s">
        <v>56963</v>
      </c>
      <c r="B8259" s="295">
        <v>6700</v>
      </c>
      <c r="D8259" s="296" t="s">
        <v>57080</v>
      </c>
      <c r="E8259" s="297">
        <v>6700</v>
      </c>
    </row>
    <row r="8260" spans="1:5" ht="14.4" x14ac:dyDescent="0.3">
      <c r="A8260" s="294" t="s">
        <v>56964</v>
      </c>
      <c r="B8260" s="295">
        <v>81419</v>
      </c>
      <c r="D8260" s="296" t="s">
        <v>57081</v>
      </c>
      <c r="E8260" s="297">
        <v>81419</v>
      </c>
    </row>
    <row r="8261" spans="1:5" ht="14.4" x14ac:dyDescent="0.3">
      <c r="A8261" s="294" t="s">
        <v>56965</v>
      </c>
      <c r="B8261" s="295">
        <v>115611</v>
      </c>
      <c r="D8261" s="296" t="s">
        <v>57082</v>
      </c>
      <c r="E8261" s="297">
        <v>115611</v>
      </c>
    </row>
    <row r="8262" spans="1:5" ht="14.4" x14ac:dyDescent="0.3">
      <c r="A8262" s="294" t="s">
        <v>56966</v>
      </c>
      <c r="B8262" s="295">
        <v>35625</v>
      </c>
      <c r="D8262" s="296" t="s">
        <v>57083</v>
      </c>
      <c r="E8262" s="297">
        <v>35625</v>
      </c>
    </row>
    <row r="8263" spans="1:5" ht="14.4" x14ac:dyDescent="0.3">
      <c r="A8263" s="294" t="s">
        <v>56967</v>
      </c>
      <c r="B8263" s="295">
        <v>15005</v>
      </c>
      <c r="D8263" s="296" t="s">
        <v>57084</v>
      </c>
      <c r="E8263" s="297">
        <v>15005</v>
      </c>
    </row>
    <row r="8264" spans="1:5" ht="14.4" x14ac:dyDescent="0.3">
      <c r="A8264" s="294" t="s">
        <v>56968</v>
      </c>
      <c r="B8264" s="295">
        <v>13464</v>
      </c>
      <c r="D8264" s="296" t="s">
        <v>57085</v>
      </c>
      <c r="E8264" s="297">
        <v>13464</v>
      </c>
    </row>
    <row r="8265" spans="1:5" ht="14.4" x14ac:dyDescent="0.3">
      <c r="A8265" s="294" t="s">
        <v>56969</v>
      </c>
      <c r="B8265" s="295">
        <v>13300</v>
      </c>
      <c r="D8265" s="296" t="s">
        <v>57086</v>
      </c>
      <c r="E8265" s="297">
        <v>13300</v>
      </c>
    </row>
    <row r="8266" spans="1:5" ht="14.4" x14ac:dyDescent="0.3">
      <c r="A8266" s="294" t="s">
        <v>65930</v>
      </c>
      <c r="B8266" s="295">
        <v>19465</v>
      </c>
      <c r="D8266" s="296" t="s">
        <v>57087</v>
      </c>
      <c r="E8266" s="297">
        <v>19465</v>
      </c>
    </row>
    <row r="8267" spans="1:5" ht="14.4" x14ac:dyDescent="0.3">
      <c r="A8267" s="294" t="s">
        <v>56970</v>
      </c>
      <c r="B8267" s="295">
        <v>23464</v>
      </c>
      <c r="D8267" s="296" t="s">
        <v>57088</v>
      </c>
      <c r="E8267" s="297">
        <v>23464</v>
      </c>
    </row>
    <row r="8268" spans="1:5" ht="14.4" x14ac:dyDescent="0.3">
      <c r="A8268" s="294" t="s">
        <v>56971</v>
      </c>
      <c r="B8268" s="295">
        <v>15200</v>
      </c>
      <c r="D8268" s="296" t="s">
        <v>57089</v>
      </c>
      <c r="E8268" s="297">
        <v>15200</v>
      </c>
    </row>
    <row r="8269" spans="1:5" ht="14.4" x14ac:dyDescent="0.3">
      <c r="A8269" s="294" t="s">
        <v>56972</v>
      </c>
      <c r="B8269" s="295">
        <v>15810</v>
      </c>
      <c r="D8269" s="296" t="s">
        <v>57090</v>
      </c>
      <c r="E8269" s="297">
        <v>15810</v>
      </c>
    </row>
    <row r="8270" spans="1:5" ht="14.4" x14ac:dyDescent="0.3">
      <c r="A8270" s="294" t="s">
        <v>56973</v>
      </c>
      <c r="B8270" s="295">
        <v>3075</v>
      </c>
      <c r="D8270" s="296" t="s">
        <v>57091</v>
      </c>
      <c r="E8270" s="297">
        <v>3075</v>
      </c>
    </row>
    <row r="8271" spans="1:5" ht="14.4" x14ac:dyDescent="0.3">
      <c r="A8271" s="294" t="s">
        <v>56974</v>
      </c>
      <c r="B8271" s="295">
        <v>13300</v>
      </c>
      <c r="D8271" s="296" t="s">
        <v>57092</v>
      </c>
      <c r="E8271" s="297">
        <v>13300</v>
      </c>
    </row>
    <row r="8272" spans="1:5" ht="14.4" x14ac:dyDescent="0.3">
      <c r="A8272" s="294" t="s">
        <v>56975</v>
      </c>
      <c r="B8272" s="295">
        <v>72794</v>
      </c>
      <c r="D8272" s="296" t="s">
        <v>57093</v>
      </c>
      <c r="E8272" s="297">
        <v>72794</v>
      </c>
    </row>
    <row r="8273" spans="1:5" ht="14.4" x14ac:dyDescent="0.3">
      <c r="A8273" s="294" t="s">
        <v>56976</v>
      </c>
      <c r="B8273" s="295">
        <v>10200</v>
      </c>
      <c r="D8273" s="296" t="s">
        <v>57094</v>
      </c>
      <c r="E8273" s="297">
        <v>10200</v>
      </c>
    </row>
    <row r="8274" spans="1:5" ht="14.4" x14ac:dyDescent="0.3">
      <c r="A8274" s="294" t="s">
        <v>56977</v>
      </c>
      <c r="B8274" s="295">
        <v>36986</v>
      </c>
      <c r="D8274" s="296" t="s">
        <v>57095</v>
      </c>
      <c r="E8274" s="297">
        <v>36986</v>
      </c>
    </row>
    <row r="8275" spans="1:5" ht="14.4" x14ac:dyDescent="0.3">
      <c r="A8275" s="294" t="s">
        <v>56978</v>
      </c>
      <c r="B8275" s="295">
        <v>3685</v>
      </c>
      <c r="D8275" s="296" t="s">
        <v>57096</v>
      </c>
      <c r="E8275" s="297">
        <v>3685</v>
      </c>
    </row>
    <row r="8276" spans="1:5" ht="14.4" x14ac:dyDescent="0.3">
      <c r="A8276" s="294" t="s">
        <v>65931</v>
      </c>
      <c r="B8276" s="295">
        <v>3000</v>
      </c>
      <c r="D8276" s="296" t="s">
        <v>66437</v>
      </c>
      <c r="E8276" s="297">
        <v>3000</v>
      </c>
    </row>
    <row r="8277" spans="1:5" ht="14.4" x14ac:dyDescent="0.3">
      <c r="A8277" s="294" t="s">
        <v>65932</v>
      </c>
      <c r="B8277" s="295">
        <v>325</v>
      </c>
      <c r="D8277" s="296" t="s">
        <v>66438</v>
      </c>
      <c r="E8277" s="297">
        <v>325</v>
      </c>
    </row>
    <row r="8278" spans="1:5" ht="14.4" x14ac:dyDescent="0.3">
      <c r="A8278" s="294" t="s">
        <v>56979</v>
      </c>
      <c r="B8278" s="295">
        <v>22868</v>
      </c>
      <c r="D8278" s="296" t="s">
        <v>57097</v>
      </c>
      <c r="E8278" s="297">
        <v>22868</v>
      </c>
    </row>
    <row r="8279" spans="1:5" ht="14.4" x14ac:dyDescent="0.3">
      <c r="A8279" s="294" t="s">
        <v>65933</v>
      </c>
      <c r="B8279" s="295">
        <v>2341</v>
      </c>
      <c r="D8279" s="296" t="s">
        <v>66439</v>
      </c>
      <c r="E8279" s="297">
        <v>2341</v>
      </c>
    </row>
    <row r="8280" spans="1:5" ht="14.4" x14ac:dyDescent="0.3">
      <c r="A8280" s="294" t="s">
        <v>65934</v>
      </c>
      <c r="B8280" s="295">
        <v>28544</v>
      </c>
      <c r="D8280" s="296" t="s">
        <v>66440</v>
      </c>
      <c r="E8280" s="297">
        <v>28544</v>
      </c>
    </row>
    <row r="8281" spans="1:5" ht="14.4" x14ac:dyDescent="0.3">
      <c r="A8281" s="294" t="s">
        <v>56980</v>
      </c>
      <c r="B8281" s="295">
        <v>56350</v>
      </c>
      <c r="D8281" s="296" t="s">
        <v>57098</v>
      </c>
      <c r="E8281" s="297">
        <v>56350</v>
      </c>
    </row>
    <row r="8282" spans="1:5" ht="14.4" x14ac:dyDescent="0.3">
      <c r="A8282" s="294" t="s">
        <v>65935</v>
      </c>
      <c r="B8282" s="295">
        <v>6000</v>
      </c>
      <c r="D8282" s="296" t="s">
        <v>66441</v>
      </c>
      <c r="E8282" s="297">
        <v>6000</v>
      </c>
    </row>
    <row r="8283" spans="1:5" ht="14.4" x14ac:dyDescent="0.3">
      <c r="A8283" s="294" t="s">
        <v>56981</v>
      </c>
      <c r="B8283" s="295">
        <v>15751</v>
      </c>
      <c r="D8283" s="296" t="s">
        <v>57099</v>
      </c>
      <c r="E8283" s="297">
        <v>15751</v>
      </c>
    </row>
    <row r="8284" spans="1:5" ht="14.4" x14ac:dyDescent="0.3">
      <c r="A8284" s="294" t="s">
        <v>56982</v>
      </c>
      <c r="B8284" s="295">
        <v>1900</v>
      </c>
      <c r="D8284" s="296" t="s">
        <v>57100</v>
      </c>
      <c r="E8284" s="297">
        <v>1900</v>
      </c>
    </row>
    <row r="8285" spans="1:5" ht="14.4" x14ac:dyDescent="0.3">
      <c r="A8285" s="294" t="s">
        <v>56983</v>
      </c>
      <c r="B8285" s="295">
        <v>70430</v>
      </c>
      <c r="D8285" s="296" t="s">
        <v>57101</v>
      </c>
      <c r="E8285" s="297">
        <v>70430</v>
      </c>
    </row>
    <row r="8286" spans="1:5" ht="14.4" x14ac:dyDescent="0.3">
      <c r="A8286" s="294" t="s">
        <v>56984</v>
      </c>
      <c r="B8286" s="295">
        <v>36758</v>
      </c>
      <c r="D8286" s="296" t="s">
        <v>57102</v>
      </c>
      <c r="E8286" s="297">
        <v>36758</v>
      </c>
    </row>
    <row r="8287" spans="1:5" ht="14.4" x14ac:dyDescent="0.3">
      <c r="A8287" s="294" t="s">
        <v>56985</v>
      </c>
      <c r="B8287" s="295">
        <v>24600</v>
      </c>
      <c r="D8287" s="296" t="s">
        <v>57103</v>
      </c>
      <c r="E8287" s="297">
        <v>24600</v>
      </c>
    </row>
    <row r="8288" spans="1:5" ht="14.4" x14ac:dyDescent="0.3">
      <c r="A8288" s="294" t="s">
        <v>56986</v>
      </c>
      <c r="B8288" s="295">
        <v>78305.5</v>
      </c>
      <c r="D8288" s="296" t="s">
        <v>57104</v>
      </c>
      <c r="E8288" s="297">
        <v>78305.5</v>
      </c>
    </row>
    <row r="8289" spans="1:5" ht="14.4" x14ac:dyDescent="0.3">
      <c r="A8289" s="294" t="s">
        <v>56987</v>
      </c>
      <c r="B8289" s="295">
        <v>20000</v>
      </c>
      <c r="D8289" s="296" t="s">
        <v>57105</v>
      </c>
      <c r="E8289" s="297">
        <v>20000</v>
      </c>
    </row>
    <row r="8290" spans="1:5" ht="14.4" x14ac:dyDescent="0.3">
      <c r="A8290" s="294" t="s">
        <v>56988</v>
      </c>
      <c r="B8290" s="295">
        <v>51431</v>
      </c>
      <c r="D8290" s="296" t="s">
        <v>57106</v>
      </c>
      <c r="E8290" s="297">
        <v>51431</v>
      </c>
    </row>
    <row r="8291" spans="1:5" ht="14.4" x14ac:dyDescent="0.3">
      <c r="A8291" s="294" t="s">
        <v>56989</v>
      </c>
      <c r="B8291" s="295">
        <v>204690</v>
      </c>
      <c r="D8291" s="296" t="s">
        <v>57107</v>
      </c>
      <c r="E8291" s="297">
        <v>204690</v>
      </c>
    </row>
    <row r="8292" spans="1:5" ht="14.4" x14ac:dyDescent="0.3">
      <c r="A8292" s="294" t="s">
        <v>56990</v>
      </c>
      <c r="B8292" s="295">
        <v>82260</v>
      </c>
      <c r="D8292" s="296" t="s">
        <v>57108</v>
      </c>
      <c r="E8292" s="297">
        <v>82260</v>
      </c>
    </row>
    <row r="8293" spans="1:5" ht="14.4" x14ac:dyDescent="0.3">
      <c r="A8293" s="294" t="s">
        <v>56991</v>
      </c>
      <c r="B8293" s="295">
        <v>206487.61</v>
      </c>
      <c r="D8293" s="296" t="s">
        <v>57109</v>
      </c>
      <c r="E8293" s="297">
        <v>206487.61</v>
      </c>
    </row>
    <row r="8294" spans="1:5" ht="14.4" x14ac:dyDescent="0.3">
      <c r="A8294" s="294" t="s">
        <v>56992</v>
      </c>
      <c r="B8294" s="295">
        <v>30000</v>
      </c>
      <c r="D8294" s="296" t="s">
        <v>57110</v>
      </c>
      <c r="E8294" s="297">
        <v>30000</v>
      </c>
    </row>
    <row r="8295" spans="1:5" ht="14.4" x14ac:dyDescent="0.3">
      <c r="A8295" s="294" t="s">
        <v>56993</v>
      </c>
      <c r="B8295" s="295">
        <v>22155</v>
      </c>
      <c r="D8295" s="296" t="s">
        <v>57111</v>
      </c>
      <c r="E8295" s="297">
        <v>22155</v>
      </c>
    </row>
    <row r="8296" spans="1:5" ht="14.4" x14ac:dyDescent="0.3">
      <c r="A8296" s="294" t="s">
        <v>56994</v>
      </c>
      <c r="B8296" s="295">
        <v>62304.12</v>
      </c>
      <c r="D8296" s="296" t="s">
        <v>57112</v>
      </c>
      <c r="E8296" s="297">
        <v>62304.12</v>
      </c>
    </row>
    <row r="8297" spans="1:5" ht="14.4" x14ac:dyDescent="0.3">
      <c r="A8297" s="294" t="s">
        <v>56995</v>
      </c>
      <c r="B8297" s="295">
        <v>45550</v>
      </c>
      <c r="D8297" s="296" t="s">
        <v>57113</v>
      </c>
      <c r="E8297" s="297">
        <v>45550</v>
      </c>
    </row>
    <row r="8298" spans="1:5" ht="14.4" x14ac:dyDescent="0.3">
      <c r="A8298" s="294" t="s">
        <v>56996</v>
      </c>
      <c r="B8298" s="295">
        <v>243056</v>
      </c>
      <c r="D8298" s="296" t="s">
        <v>57114</v>
      </c>
      <c r="E8298" s="297">
        <v>243056</v>
      </c>
    </row>
    <row r="8299" spans="1:5" ht="14.4" x14ac:dyDescent="0.3">
      <c r="A8299" s="294" t="s">
        <v>56997</v>
      </c>
      <c r="B8299" s="295">
        <v>58980</v>
      </c>
      <c r="D8299" s="296" t="s">
        <v>57115</v>
      </c>
      <c r="E8299" s="297">
        <v>58980</v>
      </c>
    </row>
    <row r="8300" spans="1:5" ht="14.4" x14ac:dyDescent="0.3">
      <c r="A8300" s="294" t="s">
        <v>56998</v>
      </c>
      <c r="B8300" s="295">
        <v>100000</v>
      </c>
      <c r="D8300" s="296" t="s">
        <v>57116</v>
      </c>
      <c r="E8300" s="297">
        <v>100000</v>
      </c>
    </row>
    <row r="8301" spans="1:5" ht="14.4" x14ac:dyDescent="0.3">
      <c r="A8301" s="294" t="s">
        <v>56999</v>
      </c>
      <c r="B8301" s="295">
        <v>120383.22</v>
      </c>
      <c r="D8301" s="296" t="s">
        <v>57117</v>
      </c>
      <c r="E8301" s="297">
        <v>120383.22</v>
      </c>
    </row>
    <row r="8302" spans="1:5" ht="14.4" x14ac:dyDescent="0.3">
      <c r="A8302" s="294" t="s">
        <v>57000</v>
      </c>
      <c r="B8302" s="295">
        <v>49025</v>
      </c>
      <c r="D8302" s="296" t="s">
        <v>57118</v>
      </c>
      <c r="E8302" s="297">
        <v>49025</v>
      </c>
    </row>
    <row r="8303" spans="1:5" ht="14.4" x14ac:dyDescent="0.3">
      <c r="A8303" s="294" t="s">
        <v>57001</v>
      </c>
      <c r="B8303" s="295">
        <v>83660</v>
      </c>
      <c r="D8303" s="296" t="s">
        <v>57119</v>
      </c>
      <c r="E8303" s="297">
        <v>83660</v>
      </c>
    </row>
    <row r="8304" spans="1:5" ht="14.4" x14ac:dyDescent="0.3">
      <c r="A8304" s="294" t="s">
        <v>43495</v>
      </c>
      <c r="B8304" s="295">
        <v>7800</v>
      </c>
      <c r="D8304" s="296" t="s">
        <v>43514</v>
      </c>
      <c r="E8304" s="297">
        <v>7800</v>
      </c>
    </row>
    <row r="8305" spans="1:5" ht="14.4" x14ac:dyDescent="0.3">
      <c r="A8305" s="294" t="s">
        <v>43496</v>
      </c>
      <c r="B8305" s="295">
        <v>4200</v>
      </c>
      <c r="D8305" s="296" t="s">
        <v>43515</v>
      </c>
      <c r="E8305" s="297">
        <v>4200</v>
      </c>
    </row>
    <row r="8306" spans="1:5" ht="14.4" x14ac:dyDescent="0.3">
      <c r="A8306" s="294" t="s">
        <v>65936</v>
      </c>
      <c r="B8306" s="295">
        <v>128400</v>
      </c>
      <c r="D8306" s="296" t="s">
        <v>66442</v>
      </c>
      <c r="E8306" s="297">
        <v>128400</v>
      </c>
    </row>
    <row r="8307" spans="1:5" ht="14.4" x14ac:dyDescent="0.3">
      <c r="A8307" s="294" t="s">
        <v>65937</v>
      </c>
      <c r="B8307" s="295">
        <v>27000</v>
      </c>
      <c r="D8307" s="296" t="s">
        <v>43516</v>
      </c>
      <c r="E8307" s="297">
        <v>27000</v>
      </c>
    </row>
    <row r="8308" spans="1:5" ht="14.4" x14ac:dyDescent="0.3">
      <c r="A8308" s="294" t="s">
        <v>43497</v>
      </c>
      <c r="B8308" s="295">
        <v>12600</v>
      </c>
      <c r="D8308" s="296" t="s">
        <v>43517</v>
      </c>
      <c r="E8308" s="297">
        <v>12600</v>
      </c>
    </row>
    <row r="8309" spans="1:5" ht="14.4" x14ac:dyDescent="0.3">
      <c r="A8309" s="294" t="s">
        <v>65938</v>
      </c>
      <c r="B8309" s="295">
        <v>4200</v>
      </c>
      <c r="D8309" s="296" t="s">
        <v>66443</v>
      </c>
      <c r="E8309" s="297">
        <v>4200</v>
      </c>
    </row>
    <row r="8310" spans="1:5" ht="14.4" x14ac:dyDescent="0.3">
      <c r="A8310" s="294" t="s">
        <v>65939</v>
      </c>
      <c r="B8310" s="295">
        <v>1800</v>
      </c>
      <c r="D8310" s="296" t="s">
        <v>43518</v>
      </c>
      <c r="E8310" s="297">
        <v>1800</v>
      </c>
    </row>
    <row r="8311" spans="1:5" ht="14.4" x14ac:dyDescent="0.3">
      <c r="A8311" s="294" t="s">
        <v>65940</v>
      </c>
      <c r="B8311" s="295">
        <v>1200</v>
      </c>
      <c r="D8311" s="296" t="s">
        <v>66444</v>
      </c>
      <c r="E8311" s="297">
        <v>1200</v>
      </c>
    </row>
    <row r="8312" spans="1:5" ht="14.4" x14ac:dyDescent="0.3">
      <c r="A8312" s="294" t="s">
        <v>65941</v>
      </c>
      <c r="B8312" s="295">
        <v>6600</v>
      </c>
      <c r="D8312" s="296" t="s">
        <v>66445</v>
      </c>
      <c r="E8312" s="297">
        <v>6600</v>
      </c>
    </row>
    <row r="8313" spans="1:5" ht="14.4" x14ac:dyDescent="0.3">
      <c r="A8313" s="294" t="s">
        <v>43498</v>
      </c>
      <c r="B8313" s="295">
        <v>136200</v>
      </c>
      <c r="D8313" s="296" t="s">
        <v>43519</v>
      </c>
      <c r="E8313" s="297">
        <v>136200</v>
      </c>
    </row>
    <row r="8314" spans="1:5" ht="14.4" x14ac:dyDescent="0.3">
      <c r="A8314" s="294" t="s">
        <v>43499</v>
      </c>
      <c r="B8314" s="295">
        <v>7200</v>
      </c>
      <c r="D8314" s="296" t="s">
        <v>43520</v>
      </c>
      <c r="E8314" s="297">
        <v>7200</v>
      </c>
    </row>
    <row r="8315" spans="1:5" ht="14.4" x14ac:dyDescent="0.3">
      <c r="A8315" s="294" t="s">
        <v>43500</v>
      </c>
      <c r="B8315" s="295">
        <v>1800</v>
      </c>
      <c r="D8315" s="296" t="s">
        <v>43521</v>
      </c>
      <c r="E8315" s="297">
        <v>1800</v>
      </c>
    </row>
    <row r="8316" spans="1:5" ht="14.4" x14ac:dyDescent="0.3">
      <c r="A8316" s="294" t="s">
        <v>65942</v>
      </c>
      <c r="B8316" s="295">
        <v>3600</v>
      </c>
      <c r="D8316" s="296" t="s">
        <v>66446</v>
      </c>
      <c r="E8316" s="297">
        <v>3600</v>
      </c>
    </row>
    <row r="8317" spans="1:5" ht="14.4" x14ac:dyDescent="0.3">
      <c r="A8317" s="294" t="s">
        <v>43501</v>
      </c>
      <c r="B8317" s="295">
        <v>4800</v>
      </c>
      <c r="D8317" s="296" t="s">
        <v>43522</v>
      </c>
      <c r="E8317" s="297">
        <v>4800</v>
      </c>
    </row>
    <row r="8318" spans="1:5" ht="14.4" x14ac:dyDescent="0.3">
      <c r="A8318" s="294" t="s">
        <v>43502</v>
      </c>
      <c r="B8318" s="295">
        <v>2400</v>
      </c>
      <c r="D8318" s="296" t="s">
        <v>43523</v>
      </c>
      <c r="E8318" s="297">
        <v>2400</v>
      </c>
    </row>
    <row r="8319" spans="1:5" ht="14.4" x14ac:dyDescent="0.3">
      <c r="A8319" s="294" t="s">
        <v>43503</v>
      </c>
      <c r="B8319" s="295">
        <v>3000</v>
      </c>
      <c r="D8319" s="296" t="s">
        <v>43524</v>
      </c>
      <c r="E8319" s="297">
        <v>3000</v>
      </c>
    </row>
    <row r="8320" spans="1:5" ht="14.4" x14ac:dyDescent="0.3">
      <c r="A8320" s="294" t="s">
        <v>43504</v>
      </c>
      <c r="B8320" s="295">
        <v>7800</v>
      </c>
      <c r="D8320" s="296" t="s">
        <v>43525</v>
      </c>
      <c r="E8320" s="297">
        <v>7800</v>
      </c>
    </row>
    <row r="8321" spans="1:5" ht="14.4" x14ac:dyDescent="0.3">
      <c r="A8321" s="294" t="s">
        <v>65943</v>
      </c>
      <c r="B8321" s="295">
        <v>600</v>
      </c>
      <c r="D8321" s="296" t="s">
        <v>66447</v>
      </c>
      <c r="E8321" s="297">
        <v>600</v>
      </c>
    </row>
    <row r="8322" spans="1:5" ht="14.4" x14ac:dyDescent="0.3">
      <c r="A8322" s="294" t="s">
        <v>43505</v>
      </c>
      <c r="B8322" s="295">
        <v>54600</v>
      </c>
      <c r="D8322" s="296" t="s">
        <v>43526</v>
      </c>
      <c r="E8322" s="297">
        <v>54600</v>
      </c>
    </row>
    <row r="8323" spans="1:5" ht="14.4" x14ac:dyDescent="0.3">
      <c r="A8323" s="294" t="s">
        <v>43506</v>
      </c>
      <c r="B8323" s="295">
        <v>21600</v>
      </c>
      <c r="D8323" s="296" t="s">
        <v>43527</v>
      </c>
      <c r="E8323" s="297">
        <v>21600</v>
      </c>
    </row>
    <row r="8324" spans="1:5" ht="14.4" x14ac:dyDescent="0.3">
      <c r="A8324" s="294" t="s">
        <v>65944</v>
      </c>
      <c r="B8324" s="295">
        <v>252000</v>
      </c>
      <c r="D8324" s="296" t="s">
        <v>66448</v>
      </c>
      <c r="E8324" s="297">
        <v>252000</v>
      </c>
    </row>
    <row r="8325" spans="1:5" ht="14.4" x14ac:dyDescent="0.3">
      <c r="A8325" s="294" t="s">
        <v>65945</v>
      </c>
      <c r="B8325" s="295">
        <v>600</v>
      </c>
      <c r="D8325" s="296" t="s">
        <v>43528</v>
      </c>
      <c r="E8325" s="297">
        <v>600</v>
      </c>
    </row>
    <row r="8326" spans="1:5" ht="14.4" x14ac:dyDescent="0.3">
      <c r="A8326" s="294" t="s">
        <v>43507</v>
      </c>
      <c r="B8326" s="295">
        <v>9000</v>
      </c>
      <c r="D8326" s="296" t="s">
        <v>43529</v>
      </c>
      <c r="E8326" s="297">
        <v>9000</v>
      </c>
    </row>
    <row r="8327" spans="1:5" ht="14.4" x14ac:dyDescent="0.3">
      <c r="A8327" s="294" t="s">
        <v>43508</v>
      </c>
      <c r="B8327" s="295">
        <v>18000</v>
      </c>
      <c r="D8327" s="296" t="s">
        <v>43530</v>
      </c>
      <c r="E8327" s="297">
        <v>18000</v>
      </c>
    </row>
    <row r="8328" spans="1:5" ht="14.4" x14ac:dyDescent="0.3">
      <c r="A8328" s="294" t="s">
        <v>43509</v>
      </c>
      <c r="B8328" s="295">
        <v>1200</v>
      </c>
      <c r="D8328" s="296" t="s">
        <v>43531</v>
      </c>
      <c r="E8328" s="297">
        <v>1200</v>
      </c>
    </row>
    <row r="8329" spans="1:5" ht="14.4" x14ac:dyDescent="0.3">
      <c r="A8329" s="294" t="s">
        <v>65946</v>
      </c>
      <c r="B8329" s="295">
        <v>45000</v>
      </c>
      <c r="D8329" s="296" t="s">
        <v>43532</v>
      </c>
      <c r="E8329" s="297">
        <v>45000</v>
      </c>
    </row>
    <row r="8330" spans="1:5" ht="14.4" x14ac:dyDescent="0.3">
      <c r="A8330" s="294" t="s">
        <v>65947</v>
      </c>
      <c r="B8330" s="295">
        <v>153000</v>
      </c>
      <c r="D8330" s="296" t="s">
        <v>43533</v>
      </c>
      <c r="E8330" s="297">
        <v>153000</v>
      </c>
    </row>
    <row r="8331" spans="1:5" ht="14.4" x14ac:dyDescent="0.3">
      <c r="A8331" s="294" t="s">
        <v>43510</v>
      </c>
      <c r="B8331" s="295">
        <v>106800</v>
      </c>
      <c r="D8331" s="296" t="s">
        <v>43534</v>
      </c>
      <c r="E8331" s="297">
        <v>106800</v>
      </c>
    </row>
    <row r="8332" spans="1:5" ht="14.4" x14ac:dyDescent="0.3">
      <c r="A8332" s="294" t="s">
        <v>65948</v>
      </c>
      <c r="B8332" s="295">
        <v>9000</v>
      </c>
      <c r="D8332" s="296" t="s">
        <v>66449</v>
      </c>
      <c r="E8332" s="297">
        <v>9000</v>
      </c>
    </row>
    <row r="8333" spans="1:5" ht="14.4" x14ac:dyDescent="0.3">
      <c r="A8333" s="294" t="s">
        <v>65949</v>
      </c>
      <c r="B8333" s="295">
        <v>3600</v>
      </c>
      <c r="D8333" s="296" t="s">
        <v>66450</v>
      </c>
      <c r="E8333" s="297">
        <v>3600</v>
      </c>
    </row>
    <row r="8334" spans="1:5" ht="14.4" x14ac:dyDescent="0.3">
      <c r="A8334" s="294" t="s">
        <v>65950</v>
      </c>
      <c r="B8334" s="295">
        <v>15600</v>
      </c>
      <c r="D8334" s="296" t="s">
        <v>66451</v>
      </c>
      <c r="E8334" s="297">
        <v>15600</v>
      </c>
    </row>
    <row r="8335" spans="1:5" ht="14.4" x14ac:dyDescent="0.3">
      <c r="A8335" s="294" t="s">
        <v>65951</v>
      </c>
      <c r="B8335" s="295">
        <v>14400</v>
      </c>
      <c r="D8335" s="296" t="s">
        <v>66452</v>
      </c>
      <c r="E8335" s="297">
        <v>14400</v>
      </c>
    </row>
    <row r="8336" spans="1:5" ht="14.4" x14ac:dyDescent="0.3">
      <c r="A8336" s="294" t="s">
        <v>43511</v>
      </c>
      <c r="B8336" s="295">
        <v>24600</v>
      </c>
      <c r="D8336" s="296" t="s">
        <v>43535</v>
      </c>
      <c r="E8336" s="297">
        <v>24600</v>
      </c>
    </row>
    <row r="8337" spans="1:5" ht="14.4" x14ac:dyDescent="0.3">
      <c r="A8337" s="294" t="s">
        <v>65952</v>
      </c>
      <c r="B8337" s="295">
        <v>1200</v>
      </c>
      <c r="D8337" s="296" t="s">
        <v>66453</v>
      </c>
      <c r="E8337" s="297">
        <v>1200</v>
      </c>
    </row>
    <row r="8338" spans="1:5" ht="14.4" x14ac:dyDescent="0.3">
      <c r="A8338" s="294" t="s">
        <v>43512</v>
      </c>
      <c r="B8338" s="295">
        <v>27000</v>
      </c>
      <c r="D8338" s="296" t="s">
        <v>43536</v>
      </c>
      <c r="E8338" s="297">
        <v>27000</v>
      </c>
    </row>
    <row r="8339" spans="1:5" ht="14.4" x14ac:dyDescent="0.3">
      <c r="A8339" s="294" t="s">
        <v>41184</v>
      </c>
      <c r="B8339" s="295">
        <v>89349.5</v>
      </c>
      <c r="D8339" s="296" t="s">
        <v>41725</v>
      </c>
      <c r="E8339" s="297">
        <v>89349.5</v>
      </c>
    </row>
    <row r="8340" spans="1:5" ht="14.4" x14ac:dyDescent="0.3">
      <c r="A8340" s="294" t="s">
        <v>41185</v>
      </c>
      <c r="B8340" s="295">
        <v>128163</v>
      </c>
      <c r="D8340" s="296" t="s">
        <v>41726</v>
      </c>
      <c r="E8340" s="297">
        <v>128163</v>
      </c>
    </row>
    <row r="8341" spans="1:5" ht="14.4" x14ac:dyDescent="0.3">
      <c r="A8341" s="294" t="s">
        <v>41186</v>
      </c>
      <c r="B8341" s="295">
        <v>1680684.99</v>
      </c>
      <c r="D8341" s="296" t="s">
        <v>41727</v>
      </c>
      <c r="E8341" s="297">
        <v>1680684.99</v>
      </c>
    </row>
    <row r="8342" spans="1:5" ht="14.4" x14ac:dyDescent="0.3">
      <c r="A8342" s="294" t="s">
        <v>41187</v>
      </c>
      <c r="B8342" s="295">
        <v>50355</v>
      </c>
      <c r="D8342" s="296" t="s">
        <v>41728</v>
      </c>
      <c r="E8342" s="297">
        <v>50355</v>
      </c>
    </row>
    <row r="8343" spans="1:5" ht="14.4" x14ac:dyDescent="0.3">
      <c r="A8343" s="294" t="s">
        <v>41188</v>
      </c>
      <c r="B8343" s="295">
        <v>47366</v>
      </c>
      <c r="D8343" s="296" t="s">
        <v>41729</v>
      </c>
      <c r="E8343" s="297">
        <v>47366</v>
      </c>
    </row>
    <row r="8344" spans="1:5" ht="14.4" x14ac:dyDescent="0.3">
      <c r="A8344" s="294" t="s">
        <v>41189</v>
      </c>
      <c r="B8344" s="295">
        <v>29403</v>
      </c>
      <c r="D8344" s="296" t="s">
        <v>41730</v>
      </c>
      <c r="E8344" s="297">
        <v>29403</v>
      </c>
    </row>
    <row r="8345" spans="1:5" ht="14.4" x14ac:dyDescent="0.3">
      <c r="A8345" s="294" t="s">
        <v>41190</v>
      </c>
      <c r="B8345" s="295">
        <v>344392.5</v>
      </c>
      <c r="D8345" s="296" t="s">
        <v>41731</v>
      </c>
      <c r="E8345" s="297">
        <v>344392.5</v>
      </c>
    </row>
    <row r="8346" spans="1:5" ht="14.4" x14ac:dyDescent="0.3">
      <c r="A8346" s="294" t="s">
        <v>41191</v>
      </c>
      <c r="B8346" s="295">
        <v>123580</v>
      </c>
      <c r="D8346" s="296" t="s">
        <v>41732</v>
      </c>
      <c r="E8346" s="297">
        <v>123580</v>
      </c>
    </row>
    <row r="8347" spans="1:5" ht="14.4" x14ac:dyDescent="0.3">
      <c r="A8347" s="294" t="s">
        <v>41192</v>
      </c>
      <c r="B8347" s="295">
        <v>220671.09</v>
      </c>
      <c r="D8347" s="296" t="s">
        <v>41733</v>
      </c>
      <c r="E8347" s="297">
        <v>220671.09</v>
      </c>
    </row>
    <row r="8348" spans="1:5" ht="14.4" x14ac:dyDescent="0.3">
      <c r="A8348" s="294" t="s">
        <v>41193</v>
      </c>
      <c r="B8348" s="295">
        <v>214977.04</v>
      </c>
      <c r="D8348" s="296" t="s">
        <v>41734</v>
      </c>
      <c r="E8348" s="297">
        <v>214977.04</v>
      </c>
    </row>
    <row r="8349" spans="1:5" ht="14.4" x14ac:dyDescent="0.3">
      <c r="A8349" s="294" t="s">
        <v>41194</v>
      </c>
      <c r="B8349" s="295">
        <v>116236.01</v>
      </c>
      <c r="D8349" s="296" t="s">
        <v>41735</v>
      </c>
      <c r="E8349" s="297">
        <v>116236.01</v>
      </c>
    </row>
    <row r="8350" spans="1:5" ht="14.4" x14ac:dyDescent="0.3">
      <c r="A8350" s="294" t="s">
        <v>41195</v>
      </c>
      <c r="B8350" s="295">
        <v>3229.5</v>
      </c>
      <c r="D8350" s="296" t="s">
        <v>41736</v>
      </c>
      <c r="E8350" s="297">
        <v>3229.5</v>
      </c>
    </row>
    <row r="8351" spans="1:5" ht="14.4" x14ac:dyDescent="0.3">
      <c r="A8351" s="294" t="s">
        <v>41196</v>
      </c>
      <c r="B8351" s="295">
        <v>424848</v>
      </c>
      <c r="D8351" s="296" t="s">
        <v>41737</v>
      </c>
      <c r="E8351" s="297">
        <v>424848</v>
      </c>
    </row>
    <row r="8352" spans="1:5" ht="14.4" x14ac:dyDescent="0.3">
      <c r="A8352" s="294" t="s">
        <v>41197</v>
      </c>
      <c r="B8352" s="295">
        <v>40583</v>
      </c>
      <c r="D8352" s="296" t="s">
        <v>41738</v>
      </c>
      <c r="E8352" s="297">
        <v>40583</v>
      </c>
    </row>
    <row r="8353" spans="1:5" ht="14.4" x14ac:dyDescent="0.3">
      <c r="A8353" s="294" t="s">
        <v>41198</v>
      </c>
      <c r="B8353" s="295">
        <v>162336</v>
      </c>
      <c r="D8353" s="296" t="s">
        <v>41739</v>
      </c>
      <c r="E8353" s="297">
        <v>162336</v>
      </c>
    </row>
    <row r="8354" spans="1:5" ht="14.4" x14ac:dyDescent="0.3">
      <c r="A8354" s="294" t="s">
        <v>41199</v>
      </c>
      <c r="B8354" s="295">
        <v>268938.21999999997</v>
      </c>
      <c r="D8354" s="296" t="s">
        <v>41740</v>
      </c>
      <c r="E8354" s="297">
        <v>268938.21999999997</v>
      </c>
    </row>
    <row r="8355" spans="1:5" ht="14.4" x14ac:dyDescent="0.3">
      <c r="A8355" s="294" t="s">
        <v>41200</v>
      </c>
      <c r="B8355" s="295">
        <v>5382.5</v>
      </c>
      <c r="D8355" s="296" t="s">
        <v>41741</v>
      </c>
      <c r="E8355" s="297">
        <v>5382.5</v>
      </c>
    </row>
    <row r="8356" spans="1:5" ht="14.4" x14ac:dyDescent="0.3">
      <c r="A8356" s="294" t="s">
        <v>41201</v>
      </c>
      <c r="B8356" s="295">
        <v>44533</v>
      </c>
      <c r="D8356" s="296" t="s">
        <v>41742</v>
      </c>
      <c r="E8356" s="297">
        <v>44533</v>
      </c>
    </row>
    <row r="8357" spans="1:5" ht="14.4" x14ac:dyDescent="0.3">
      <c r="A8357" s="294" t="s">
        <v>41202</v>
      </c>
      <c r="B8357" s="295">
        <v>859783</v>
      </c>
      <c r="D8357" s="296" t="s">
        <v>41743</v>
      </c>
      <c r="E8357" s="297">
        <v>859783</v>
      </c>
    </row>
    <row r="8358" spans="1:5" ht="14.4" x14ac:dyDescent="0.3">
      <c r="A8358" s="294" t="s">
        <v>41203</v>
      </c>
      <c r="B8358" s="295">
        <v>32310</v>
      </c>
      <c r="D8358" s="296" t="s">
        <v>41744</v>
      </c>
      <c r="E8358" s="297">
        <v>32310</v>
      </c>
    </row>
    <row r="8359" spans="1:5" ht="14.4" x14ac:dyDescent="0.3">
      <c r="A8359" s="294" t="s">
        <v>41204</v>
      </c>
      <c r="B8359" s="295">
        <v>16155</v>
      </c>
      <c r="D8359" s="296" t="s">
        <v>41745</v>
      </c>
      <c r="E8359" s="297">
        <v>16155</v>
      </c>
    </row>
    <row r="8360" spans="1:5" ht="14.4" x14ac:dyDescent="0.3">
      <c r="A8360" s="294" t="s">
        <v>41205</v>
      </c>
      <c r="B8360" s="295">
        <v>1727170.32</v>
      </c>
      <c r="D8360" s="296" t="s">
        <v>41746</v>
      </c>
      <c r="E8360" s="297">
        <v>1727170.32</v>
      </c>
    </row>
    <row r="8361" spans="1:5" ht="14.4" x14ac:dyDescent="0.3">
      <c r="A8361" s="294" t="s">
        <v>41206</v>
      </c>
      <c r="B8361" s="295">
        <v>412544</v>
      </c>
      <c r="D8361" s="296" t="s">
        <v>41747</v>
      </c>
      <c r="E8361" s="297">
        <v>412544</v>
      </c>
    </row>
    <row r="8362" spans="1:5" ht="14.4" x14ac:dyDescent="0.3">
      <c r="A8362" s="294" t="s">
        <v>41207</v>
      </c>
      <c r="B8362" s="295">
        <v>28887</v>
      </c>
      <c r="D8362" s="296" t="s">
        <v>41748</v>
      </c>
      <c r="E8362" s="297">
        <v>28887</v>
      </c>
    </row>
    <row r="8363" spans="1:5" ht="14.4" x14ac:dyDescent="0.3">
      <c r="A8363" s="294" t="s">
        <v>41208</v>
      </c>
      <c r="B8363" s="295">
        <v>32880</v>
      </c>
      <c r="D8363" s="296" t="s">
        <v>41749</v>
      </c>
      <c r="E8363" s="297">
        <v>32880</v>
      </c>
    </row>
    <row r="8364" spans="1:5" ht="14.4" x14ac:dyDescent="0.3">
      <c r="A8364" s="294" t="s">
        <v>41209</v>
      </c>
      <c r="B8364" s="295">
        <v>98269</v>
      </c>
      <c r="D8364" s="296" t="s">
        <v>41750</v>
      </c>
      <c r="E8364" s="297">
        <v>98269</v>
      </c>
    </row>
    <row r="8365" spans="1:5" ht="14.4" x14ac:dyDescent="0.3">
      <c r="A8365" s="294" t="s">
        <v>41210</v>
      </c>
      <c r="B8365" s="295">
        <v>66679</v>
      </c>
      <c r="D8365" s="296" t="s">
        <v>41751</v>
      </c>
      <c r="E8365" s="297">
        <v>66679</v>
      </c>
    </row>
    <row r="8366" spans="1:5" ht="14.4" x14ac:dyDescent="0.3">
      <c r="A8366" s="294" t="s">
        <v>41211</v>
      </c>
      <c r="B8366" s="295">
        <v>4298.43</v>
      </c>
      <c r="D8366" s="296" t="s">
        <v>41752</v>
      </c>
      <c r="E8366" s="297">
        <v>4298.43</v>
      </c>
    </row>
    <row r="8367" spans="1:5" ht="14.4" x14ac:dyDescent="0.3">
      <c r="A8367" s="294" t="s">
        <v>41212</v>
      </c>
      <c r="B8367" s="295">
        <v>15142</v>
      </c>
      <c r="D8367" s="296" t="s">
        <v>41753</v>
      </c>
      <c r="E8367" s="297">
        <v>15142</v>
      </c>
    </row>
    <row r="8368" spans="1:5" ht="14.4" x14ac:dyDescent="0.3">
      <c r="A8368" s="294" t="s">
        <v>41213</v>
      </c>
      <c r="B8368" s="295">
        <v>697027</v>
      </c>
      <c r="D8368" s="296" t="s">
        <v>41754</v>
      </c>
      <c r="E8368" s="297">
        <v>697027</v>
      </c>
    </row>
    <row r="8369" spans="1:5" ht="14.4" x14ac:dyDescent="0.3">
      <c r="A8369" s="294" t="s">
        <v>41214</v>
      </c>
      <c r="B8369" s="295">
        <v>29079</v>
      </c>
      <c r="D8369" s="296" t="s">
        <v>41755</v>
      </c>
      <c r="E8369" s="297">
        <v>29079</v>
      </c>
    </row>
    <row r="8370" spans="1:5" ht="14.4" x14ac:dyDescent="0.3">
      <c r="A8370" s="294" t="s">
        <v>41215</v>
      </c>
      <c r="B8370" s="295">
        <v>2266105</v>
      </c>
      <c r="D8370" s="296" t="s">
        <v>41756</v>
      </c>
      <c r="E8370" s="297">
        <v>2266105</v>
      </c>
    </row>
    <row r="8371" spans="1:5" ht="14.4" x14ac:dyDescent="0.3">
      <c r="A8371" s="294" t="s">
        <v>41216</v>
      </c>
      <c r="B8371" s="295">
        <v>294960.84999999998</v>
      </c>
      <c r="D8371" s="296" t="s">
        <v>41757</v>
      </c>
      <c r="E8371" s="297">
        <v>294960.84999999998</v>
      </c>
    </row>
    <row r="8372" spans="1:5" ht="14.4" x14ac:dyDescent="0.3">
      <c r="A8372" s="294" t="s">
        <v>41217</v>
      </c>
      <c r="B8372" s="295">
        <v>53490</v>
      </c>
      <c r="D8372" s="296" t="s">
        <v>41758</v>
      </c>
      <c r="E8372" s="297">
        <v>53490</v>
      </c>
    </row>
    <row r="8373" spans="1:5" ht="14.4" x14ac:dyDescent="0.3">
      <c r="A8373" s="294" t="s">
        <v>41218</v>
      </c>
      <c r="B8373" s="295">
        <v>50619</v>
      </c>
      <c r="D8373" s="296" t="s">
        <v>41759</v>
      </c>
      <c r="E8373" s="297">
        <v>50619</v>
      </c>
    </row>
    <row r="8374" spans="1:5" ht="14.4" x14ac:dyDescent="0.3">
      <c r="A8374" s="294" t="s">
        <v>41219</v>
      </c>
      <c r="B8374" s="295">
        <v>27497</v>
      </c>
      <c r="D8374" s="296" t="s">
        <v>41760</v>
      </c>
      <c r="E8374" s="297">
        <v>27497</v>
      </c>
    </row>
    <row r="8375" spans="1:5" ht="14.4" x14ac:dyDescent="0.3">
      <c r="A8375" s="294" t="s">
        <v>41220</v>
      </c>
      <c r="B8375" s="295">
        <v>45980.75</v>
      </c>
      <c r="D8375" s="296" t="s">
        <v>41761</v>
      </c>
      <c r="E8375" s="297">
        <v>45980.75</v>
      </c>
    </row>
    <row r="8376" spans="1:5" ht="14.4" x14ac:dyDescent="0.3">
      <c r="A8376" s="294" t="s">
        <v>41221</v>
      </c>
      <c r="B8376" s="295">
        <v>809426.9</v>
      </c>
      <c r="D8376" s="296" t="s">
        <v>41762</v>
      </c>
      <c r="E8376" s="297">
        <v>809426.9</v>
      </c>
    </row>
    <row r="8377" spans="1:5" ht="14.4" x14ac:dyDescent="0.3">
      <c r="A8377" s="294" t="s">
        <v>41222</v>
      </c>
      <c r="B8377" s="295">
        <v>163637</v>
      </c>
      <c r="D8377" s="296" t="s">
        <v>41763</v>
      </c>
      <c r="E8377" s="297">
        <v>163637</v>
      </c>
    </row>
    <row r="8378" spans="1:5" ht="14.4" x14ac:dyDescent="0.3">
      <c r="A8378" s="294" t="s">
        <v>41223</v>
      </c>
      <c r="B8378" s="295">
        <v>703695</v>
      </c>
      <c r="D8378" s="296" t="s">
        <v>41764</v>
      </c>
      <c r="E8378" s="297">
        <v>703695</v>
      </c>
    </row>
    <row r="8379" spans="1:5" ht="14.4" x14ac:dyDescent="0.3">
      <c r="A8379" s="294" t="s">
        <v>41224</v>
      </c>
      <c r="B8379" s="295">
        <v>16155</v>
      </c>
      <c r="D8379" s="296" t="s">
        <v>41765</v>
      </c>
      <c r="E8379" s="297">
        <v>16155</v>
      </c>
    </row>
    <row r="8380" spans="1:5" ht="14.4" x14ac:dyDescent="0.3">
      <c r="A8380" s="294" t="s">
        <v>41225</v>
      </c>
      <c r="B8380" s="295">
        <v>151786.5</v>
      </c>
      <c r="D8380" s="296" t="s">
        <v>41766</v>
      </c>
      <c r="E8380" s="297">
        <v>151786.5</v>
      </c>
    </row>
    <row r="8381" spans="1:5" ht="14.4" x14ac:dyDescent="0.3">
      <c r="A8381" s="294" t="s">
        <v>41226</v>
      </c>
      <c r="B8381" s="295">
        <v>1065653.92</v>
      </c>
      <c r="D8381" s="296" t="s">
        <v>41767</v>
      </c>
      <c r="E8381" s="297">
        <v>1065653.92</v>
      </c>
    </row>
    <row r="8382" spans="1:5" ht="14.4" x14ac:dyDescent="0.3">
      <c r="A8382" s="294" t="s">
        <v>41227</v>
      </c>
      <c r="B8382" s="295">
        <v>283118</v>
      </c>
      <c r="D8382" s="296" t="s">
        <v>41768</v>
      </c>
      <c r="E8382" s="297">
        <v>283118</v>
      </c>
    </row>
    <row r="8383" spans="1:5" ht="14.4" x14ac:dyDescent="0.3">
      <c r="A8383" s="294" t="s">
        <v>41228</v>
      </c>
      <c r="B8383" s="295">
        <v>200546</v>
      </c>
      <c r="D8383" s="296" t="s">
        <v>41769</v>
      </c>
      <c r="E8383" s="297">
        <v>200546</v>
      </c>
    </row>
    <row r="8384" spans="1:5" ht="14.4" x14ac:dyDescent="0.3">
      <c r="A8384" s="294" t="s">
        <v>41229</v>
      </c>
      <c r="B8384" s="295">
        <v>656482</v>
      </c>
      <c r="D8384" s="296" t="s">
        <v>41770</v>
      </c>
      <c r="E8384" s="297">
        <v>656482</v>
      </c>
    </row>
    <row r="8385" spans="1:5" ht="14.4" x14ac:dyDescent="0.3">
      <c r="A8385" s="294" t="s">
        <v>41230</v>
      </c>
      <c r="B8385" s="295">
        <v>39848</v>
      </c>
      <c r="D8385" s="296" t="s">
        <v>41771</v>
      </c>
      <c r="E8385" s="297">
        <v>39848</v>
      </c>
    </row>
    <row r="8386" spans="1:5" ht="14.4" x14ac:dyDescent="0.3">
      <c r="A8386" s="294" t="s">
        <v>41231</v>
      </c>
      <c r="B8386" s="295">
        <v>37677.5</v>
      </c>
      <c r="D8386" s="296" t="s">
        <v>41772</v>
      </c>
      <c r="E8386" s="297">
        <v>37677.5</v>
      </c>
    </row>
    <row r="8387" spans="1:5" ht="14.4" x14ac:dyDescent="0.3">
      <c r="A8387" s="294" t="s">
        <v>41232</v>
      </c>
      <c r="B8387" s="295">
        <v>23683</v>
      </c>
      <c r="D8387" s="296" t="s">
        <v>41773</v>
      </c>
      <c r="E8387" s="297">
        <v>23683</v>
      </c>
    </row>
    <row r="8388" spans="1:5" ht="14.4" x14ac:dyDescent="0.3">
      <c r="A8388" s="294" t="s">
        <v>41233</v>
      </c>
      <c r="B8388" s="295">
        <v>243558.11</v>
      </c>
      <c r="D8388" s="296" t="s">
        <v>41774</v>
      </c>
      <c r="E8388" s="297">
        <v>243558.11</v>
      </c>
    </row>
    <row r="8389" spans="1:5" ht="14.4" x14ac:dyDescent="0.3">
      <c r="A8389" s="294" t="s">
        <v>65953</v>
      </c>
      <c r="B8389" s="295">
        <v>0</v>
      </c>
      <c r="D8389" s="296" t="s">
        <v>66454</v>
      </c>
      <c r="E8389" s="297">
        <v>0</v>
      </c>
    </row>
    <row r="8390" spans="1:5" ht="14.4" x14ac:dyDescent="0.3">
      <c r="A8390" s="294" t="s">
        <v>41234</v>
      </c>
      <c r="B8390" s="295">
        <v>15071</v>
      </c>
      <c r="D8390" s="296" t="s">
        <v>41775</v>
      </c>
      <c r="E8390" s="297">
        <v>15071</v>
      </c>
    </row>
    <row r="8391" spans="1:5" ht="14.4" x14ac:dyDescent="0.3">
      <c r="A8391" s="294" t="s">
        <v>41235</v>
      </c>
      <c r="B8391" s="295">
        <v>141893</v>
      </c>
      <c r="D8391" s="296" t="s">
        <v>41776</v>
      </c>
      <c r="E8391" s="297">
        <v>141893</v>
      </c>
    </row>
    <row r="8392" spans="1:5" ht="14.4" x14ac:dyDescent="0.3">
      <c r="A8392" s="294" t="s">
        <v>41236</v>
      </c>
      <c r="B8392" s="295">
        <v>97477.09</v>
      </c>
      <c r="D8392" s="296" t="s">
        <v>41777</v>
      </c>
      <c r="E8392" s="297">
        <v>97477.09</v>
      </c>
    </row>
    <row r="8393" spans="1:5" ht="14.4" x14ac:dyDescent="0.3">
      <c r="A8393" s="294" t="s">
        <v>41237</v>
      </c>
      <c r="B8393" s="295">
        <v>1034868</v>
      </c>
      <c r="D8393" s="296" t="s">
        <v>41778</v>
      </c>
      <c r="E8393" s="297">
        <v>1034868</v>
      </c>
    </row>
    <row r="8394" spans="1:5" ht="14.4" x14ac:dyDescent="0.3">
      <c r="A8394" s="294" t="s">
        <v>41238</v>
      </c>
      <c r="B8394" s="295">
        <v>44845</v>
      </c>
      <c r="D8394" s="296" t="s">
        <v>41779</v>
      </c>
      <c r="E8394" s="297">
        <v>44845</v>
      </c>
    </row>
    <row r="8395" spans="1:5" ht="14.4" x14ac:dyDescent="0.3">
      <c r="A8395" s="294" t="s">
        <v>41239</v>
      </c>
      <c r="B8395" s="295">
        <v>361662.49</v>
      </c>
      <c r="D8395" s="296" t="s">
        <v>41780</v>
      </c>
      <c r="E8395" s="297">
        <v>361662.49</v>
      </c>
    </row>
    <row r="8396" spans="1:5" ht="14.4" x14ac:dyDescent="0.3">
      <c r="A8396" s="294" t="s">
        <v>41240</v>
      </c>
      <c r="B8396" s="295">
        <v>130256.47</v>
      </c>
      <c r="D8396" s="296" t="s">
        <v>41781</v>
      </c>
      <c r="E8396" s="297">
        <v>130256.47</v>
      </c>
    </row>
    <row r="8397" spans="1:5" ht="14.4" x14ac:dyDescent="0.3">
      <c r="A8397" s="294" t="s">
        <v>41241</v>
      </c>
      <c r="B8397" s="295">
        <v>7535.5</v>
      </c>
      <c r="D8397" s="296" t="s">
        <v>41782</v>
      </c>
      <c r="E8397" s="297">
        <v>7535.5</v>
      </c>
    </row>
    <row r="8398" spans="1:5" ht="14.4" x14ac:dyDescent="0.3">
      <c r="A8398" s="294" t="s">
        <v>41242</v>
      </c>
      <c r="B8398" s="295">
        <v>18309</v>
      </c>
      <c r="D8398" s="296" t="s">
        <v>41783</v>
      </c>
      <c r="E8398" s="297">
        <v>18309</v>
      </c>
    </row>
    <row r="8399" spans="1:5" ht="14.4" x14ac:dyDescent="0.3">
      <c r="A8399" s="294" t="s">
        <v>41243</v>
      </c>
      <c r="B8399" s="295">
        <v>920299.96</v>
      </c>
      <c r="D8399" s="296" t="s">
        <v>41784</v>
      </c>
      <c r="E8399" s="297">
        <v>920299.96</v>
      </c>
    </row>
    <row r="8400" spans="1:5" ht="14.4" x14ac:dyDescent="0.3">
      <c r="A8400" s="294" t="s">
        <v>41244</v>
      </c>
      <c r="B8400" s="295">
        <v>3685993.26</v>
      </c>
      <c r="D8400" s="296" t="s">
        <v>41785</v>
      </c>
      <c r="E8400" s="297">
        <v>3685993.26</v>
      </c>
    </row>
    <row r="8401" spans="1:5" ht="14.4" x14ac:dyDescent="0.3">
      <c r="A8401" s="294" t="s">
        <v>41245</v>
      </c>
      <c r="B8401" s="295">
        <v>50595.55</v>
      </c>
      <c r="D8401" s="296" t="s">
        <v>41786</v>
      </c>
      <c r="E8401" s="297">
        <v>50595.55</v>
      </c>
    </row>
    <row r="8402" spans="1:5" ht="14.4" x14ac:dyDescent="0.3">
      <c r="A8402" s="294" t="s">
        <v>41246</v>
      </c>
      <c r="B8402" s="295">
        <v>33683</v>
      </c>
      <c r="D8402" s="296" t="s">
        <v>41787</v>
      </c>
      <c r="E8402" s="297">
        <v>33683</v>
      </c>
    </row>
    <row r="8403" spans="1:5" ht="14.4" x14ac:dyDescent="0.3">
      <c r="A8403" s="294" t="s">
        <v>41247</v>
      </c>
      <c r="B8403" s="295">
        <v>337310</v>
      </c>
      <c r="D8403" s="296" t="s">
        <v>41788</v>
      </c>
      <c r="E8403" s="297">
        <v>337310</v>
      </c>
    </row>
    <row r="8404" spans="1:5" ht="14.4" x14ac:dyDescent="0.3">
      <c r="A8404" s="294" t="s">
        <v>41248</v>
      </c>
      <c r="B8404" s="295">
        <v>5382.5</v>
      </c>
      <c r="D8404" s="296" t="s">
        <v>41789</v>
      </c>
      <c r="E8404" s="297">
        <v>5382.5</v>
      </c>
    </row>
    <row r="8405" spans="1:5" ht="14.4" x14ac:dyDescent="0.3">
      <c r="A8405" s="294" t="s">
        <v>41249</v>
      </c>
      <c r="B8405" s="295">
        <v>362162</v>
      </c>
      <c r="D8405" s="296" t="s">
        <v>41790</v>
      </c>
      <c r="E8405" s="297">
        <v>362162</v>
      </c>
    </row>
    <row r="8406" spans="1:5" ht="14.4" x14ac:dyDescent="0.3">
      <c r="A8406" s="294" t="s">
        <v>41250</v>
      </c>
      <c r="B8406" s="295">
        <v>1281674</v>
      </c>
      <c r="D8406" s="296" t="s">
        <v>41791</v>
      </c>
      <c r="E8406" s="297">
        <v>1281674</v>
      </c>
    </row>
    <row r="8407" spans="1:5" ht="14.4" x14ac:dyDescent="0.3">
      <c r="A8407" s="294" t="s">
        <v>41251</v>
      </c>
      <c r="B8407" s="295">
        <v>205709</v>
      </c>
      <c r="D8407" s="296" t="s">
        <v>41792</v>
      </c>
      <c r="E8407" s="297">
        <v>205709</v>
      </c>
    </row>
    <row r="8408" spans="1:5" ht="14.4" x14ac:dyDescent="0.3">
      <c r="A8408" s="294" t="s">
        <v>41252</v>
      </c>
      <c r="B8408" s="295">
        <v>134562.44</v>
      </c>
      <c r="D8408" s="296" t="s">
        <v>41793</v>
      </c>
      <c r="E8408" s="297">
        <v>134562.44</v>
      </c>
    </row>
    <row r="8409" spans="1:5" ht="14.4" x14ac:dyDescent="0.3">
      <c r="A8409" s="294" t="s">
        <v>41253</v>
      </c>
      <c r="B8409" s="295">
        <v>8594.35</v>
      </c>
      <c r="D8409" s="296" t="s">
        <v>41794</v>
      </c>
      <c r="E8409" s="297">
        <v>8594.35</v>
      </c>
    </row>
    <row r="8410" spans="1:5" ht="14.4" x14ac:dyDescent="0.3">
      <c r="A8410" s="294" t="s">
        <v>41254</v>
      </c>
      <c r="B8410" s="295">
        <v>32174</v>
      </c>
      <c r="D8410" s="296" t="s">
        <v>41795</v>
      </c>
      <c r="E8410" s="297">
        <v>32174</v>
      </c>
    </row>
    <row r="8411" spans="1:5" ht="14.4" x14ac:dyDescent="0.3">
      <c r="A8411" s="294" t="s">
        <v>41255</v>
      </c>
      <c r="B8411" s="295">
        <v>458304</v>
      </c>
      <c r="D8411" s="296" t="s">
        <v>41796</v>
      </c>
      <c r="E8411" s="297">
        <v>458304</v>
      </c>
    </row>
    <row r="8412" spans="1:5" ht="14.4" x14ac:dyDescent="0.3">
      <c r="A8412" s="294" t="s">
        <v>41256</v>
      </c>
      <c r="B8412" s="295">
        <v>669095</v>
      </c>
      <c r="D8412" s="296" t="s">
        <v>41797</v>
      </c>
      <c r="E8412" s="297">
        <v>669095</v>
      </c>
    </row>
    <row r="8413" spans="1:5" ht="14.4" x14ac:dyDescent="0.3">
      <c r="A8413" s="294" t="s">
        <v>41257</v>
      </c>
      <c r="B8413" s="295">
        <v>3012593</v>
      </c>
      <c r="D8413" s="296" t="s">
        <v>41798</v>
      </c>
      <c r="E8413" s="297">
        <v>3012593</v>
      </c>
    </row>
    <row r="8414" spans="1:5" ht="14.4" x14ac:dyDescent="0.3">
      <c r="A8414" s="294" t="s">
        <v>41258</v>
      </c>
      <c r="B8414" s="295">
        <v>61508</v>
      </c>
      <c r="D8414" s="296" t="s">
        <v>41799</v>
      </c>
      <c r="E8414" s="297">
        <v>61508</v>
      </c>
    </row>
    <row r="8415" spans="1:5" ht="14.4" x14ac:dyDescent="0.3">
      <c r="A8415" s="294" t="s">
        <v>41259</v>
      </c>
      <c r="B8415" s="295">
        <v>33371.5</v>
      </c>
      <c r="D8415" s="296" t="s">
        <v>41800</v>
      </c>
      <c r="E8415" s="297">
        <v>33371.5</v>
      </c>
    </row>
    <row r="8416" spans="1:5" ht="14.4" x14ac:dyDescent="0.3">
      <c r="A8416" s="294" t="s">
        <v>41260</v>
      </c>
      <c r="B8416" s="295">
        <v>18309</v>
      </c>
      <c r="D8416" s="296" t="s">
        <v>41801</v>
      </c>
      <c r="E8416" s="297">
        <v>18309</v>
      </c>
    </row>
    <row r="8417" spans="1:5" ht="14.4" x14ac:dyDescent="0.3">
      <c r="A8417" s="294" t="s">
        <v>41261</v>
      </c>
      <c r="B8417" s="295">
        <v>26723</v>
      </c>
      <c r="D8417" s="296" t="s">
        <v>41802</v>
      </c>
      <c r="E8417" s="297">
        <v>26723</v>
      </c>
    </row>
    <row r="8418" spans="1:5" ht="14.4" x14ac:dyDescent="0.3">
      <c r="A8418" s="294" t="s">
        <v>41262</v>
      </c>
      <c r="B8418" s="295">
        <v>9688.5</v>
      </c>
      <c r="D8418" s="296" t="s">
        <v>41803</v>
      </c>
      <c r="E8418" s="297">
        <v>9688.5</v>
      </c>
    </row>
    <row r="8419" spans="1:5" ht="14.4" x14ac:dyDescent="0.3">
      <c r="A8419" s="294" t="s">
        <v>41263</v>
      </c>
      <c r="B8419" s="295">
        <v>60934</v>
      </c>
      <c r="D8419" s="296" t="s">
        <v>41804</v>
      </c>
      <c r="E8419" s="297">
        <v>60934</v>
      </c>
    </row>
    <row r="8420" spans="1:5" ht="14.4" x14ac:dyDescent="0.3">
      <c r="A8420" s="294" t="s">
        <v>41264</v>
      </c>
      <c r="B8420" s="295">
        <v>97600</v>
      </c>
      <c r="D8420" s="296" t="s">
        <v>41805</v>
      </c>
      <c r="E8420" s="297">
        <v>97600</v>
      </c>
    </row>
    <row r="8421" spans="1:5" ht="14.4" x14ac:dyDescent="0.3">
      <c r="A8421" s="294" t="s">
        <v>41265</v>
      </c>
      <c r="B8421" s="295">
        <v>35696</v>
      </c>
      <c r="D8421" s="296" t="s">
        <v>41806</v>
      </c>
      <c r="E8421" s="297">
        <v>35696</v>
      </c>
    </row>
    <row r="8422" spans="1:5" ht="14.4" x14ac:dyDescent="0.3">
      <c r="A8422" s="294" t="s">
        <v>41266</v>
      </c>
      <c r="B8422" s="295">
        <v>45213</v>
      </c>
      <c r="D8422" s="296" t="s">
        <v>41807</v>
      </c>
      <c r="E8422" s="297">
        <v>45213</v>
      </c>
    </row>
    <row r="8423" spans="1:5" ht="14.4" x14ac:dyDescent="0.3">
      <c r="A8423" s="294" t="s">
        <v>41267</v>
      </c>
      <c r="B8423" s="295">
        <v>19386</v>
      </c>
      <c r="D8423" s="296" t="s">
        <v>41808</v>
      </c>
      <c r="E8423" s="297">
        <v>19386</v>
      </c>
    </row>
    <row r="8424" spans="1:5" ht="14.4" x14ac:dyDescent="0.3">
      <c r="A8424" s="294" t="s">
        <v>41268</v>
      </c>
      <c r="B8424" s="295">
        <v>26925</v>
      </c>
      <c r="D8424" s="296" t="s">
        <v>41809</v>
      </c>
      <c r="E8424" s="297">
        <v>26925</v>
      </c>
    </row>
    <row r="8425" spans="1:5" ht="14.4" x14ac:dyDescent="0.3">
      <c r="A8425" s="294" t="s">
        <v>41269</v>
      </c>
      <c r="B8425" s="295">
        <v>54765.67</v>
      </c>
      <c r="D8425" s="296" t="s">
        <v>41810</v>
      </c>
      <c r="E8425" s="297">
        <v>54765.67</v>
      </c>
    </row>
    <row r="8426" spans="1:5" ht="14.4" x14ac:dyDescent="0.3">
      <c r="A8426" s="294" t="s">
        <v>41270</v>
      </c>
      <c r="B8426" s="295">
        <v>21540</v>
      </c>
      <c r="D8426" s="296" t="s">
        <v>41811</v>
      </c>
      <c r="E8426" s="297">
        <v>21540</v>
      </c>
    </row>
    <row r="8427" spans="1:5" ht="14.4" x14ac:dyDescent="0.3">
      <c r="A8427" s="294" t="s">
        <v>41271</v>
      </c>
      <c r="B8427" s="295">
        <v>21161</v>
      </c>
      <c r="D8427" s="296" t="s">
        <v>41812</v>
      </c>
      <c r="E8427" s="297">
        <v>21161</v>
      </c>
    </row>
    <row r="8428" spans="1:5" ht="14.4" x14ac:dyDescent="0.3">
      <c r="A8428" s="294" t="s">
        <v>41272</v>
      </c>
      <c r="B8428" s="295">
        <v>355104.17</v>
      </c>
      <c r="D8428" s="296" t="s">
        <v>41813</v>
      </c>
      <c r="E8428" s="297">
        <v>355104.17</v>
      </c>
    </row>
    <row r="8429" spans="1:5" ht="14.4" x14ac:dyDescent="0.3">
      <c r="A8429" s="294" t="s">
        <v>41273</v>
      </c>
      <c r="B8429" s="295">
        <v>64590</v>
      </c>
      <c r="D8429" s="296" t="s">
        <v>41814</v>
      </c>
      <c r="E8429" s="297">
        <v>64590</v>
      </c>
    </row>
    <row r="8430" spans="1:5" ht="14.4" x14ac:dyDescent="0.3">
      <c r="A8430" s="294" t="s">
        <v>41274</v>
      </c>
      <c r="B8430" s="295">
        <v>3643036.92</v>
      </c>
      <c r="D8430" s="296" t="s">
        <v>41815</v>
      </c>
      <c r="E8430" s="297">
        <v>3643036.92</v>
      </c>
    </row>
    <row r="8431" spans="1:5" ht="14.4" x14ac:dyDescent="0.3">
      <c r="A8431" s="294" t="s">
        <v>41275</v>
      </c>
      <c r="B8431" s="295">
        <v>70836</v>
      </c>
      <c r="D8431" s="296" t="s">
        <v>41816</v>
      </c>
      <c r="E8431" s="297">
        <v>70836</v>
      </c>
    </row>
    <row r="8432" spans="1:5" ht="14.4" x14ac:dyDescent="0.3">
      <c r="A8432" s="294" t="s">
        <v>41276</v>
      </c>
      <c r="B8432" s="295">
        <v>6888</v>
      </c>
      <c r="D8432" s="296" t="s">
        <v>41817</v>
      </c>
      <c r="E8432" s="297">
        <v>6888</v>
      </c>
    </row>
    <row r="8433" spans="1:5" ht="14.4" x14ac:dyDescent="0.3">
      <c r="A8433" s="294" t="s">
        <v>41277</v>
      </c>
      <c r="B8433" s="295">
        <v>36601</v>
      </c>
      <c r="D8433" s="296" t="s">
        <v>41818</v>
      </c>
      <c r="E8433" s="297">
        <v>36601</v>
      </c>
    </row>
    <row r="8434" spans="1:5" ht="14.4" x14ac:dyDescent="0.3">
      <c r="A8434" s="294" t="s">
        <v>41278</v>
      </c>
      <c r="B8434" s="295">
        <v>38386</v>
      </c>
      <c r="D8434" s="296" t="s">
        <v>41819</v>
      </c>
      <c r="E8434" s="297">
        <v>38386</v>
      </c>
    </row>
    <row r="8435" spans="1:5" ht="14.4" x14ac:dyDescent="0.3">
      <c r="A8435" s="294" t="s">
        <v>41279</v>
      </c>
      <c r="B8435" s="295">
        <v>45237</v>
      </c>
      <c r="D8435" s="296" t="s">
        <v>41820</v>
      </c>
      <c r="E8435" s="297">
        <v>45237</v>
      </c>
    </row>
    <row r="8436" spans="1:5" ht="14.4" x14ac:dyDescent="0.3">
      <c r="A8436" s="294" t="s">
        <v>41280</v>
      </c>
      <c r="B8436" s="295">
        <v>15046.99</v>
      </c>
      <c r="D8436" s="296" t="s">
        <v>41821</v>
      </c>
      <c r="E8436" s="297">
        <v>15046.99</v>
      </c>
    </row>
    <row r="8437" spans="1:5" ht="14.4" x14ac:dyDescent="0.3">
      <c r="A8437" s="294" t="s">
        <v>41281</v>
      </c>
      <c r="B8437" s="295">
        <v>607478</v>
      </c>
      <c r="D8437" s="296" t="s">
        <v>41822</v>
      </c>
      <c r="E8437" s="297">
        <v>607478</v>
      </c>
    </row>
    <row r="8438" spans="1:5" ht="14.4" x14ac:dyDescent="0.3">
      <c r="A8438" s="294" t="s">
        <v>41282</v>
      </c>
      <c r="B8438" s="295">
        <v>32279</v>
      </c>
      <c r="D8438" s="296" t="s">
        <v>41823</v>
      </c>
      <c r="E8438" s="297">
        <v>32279</v>
      </c>
    </row>
    <row r="8439" spans="1:5" ht="14.4" x14ac:dyDescent="0.3">
      <c r="A8439" s="294" t="s">
        <v>41283</v>
      </c>
      <c r="B8439" s="295">
        <v>2304676</v>
      </c>
      <c r="D8439" s="296" t="s">
        <v>41824</v>
      </c>
      <c r="E8439" s="297">
        <v>2304676</v>
      </c>
    </row>
    <row r="8440" spans="1:5" ht="14.4" x14ac:dyDescent="0.3">
      <c r="A8440" s="294" t="s">
        <v>41284</v>
      </c>
      <c r="B8440" s="295">
        <v>115286</v>
      </c>
      <c r="D8440" s="296" t="s">
        <v>41825</v>
      </c>
      <c r="E8440" s="297">
        <v>115286</v>
      </c>
    </row>
    <row r="8441" spans="1:5" ht="14.4" x14ac:dyDescent="0.3">
      <c r="A8441" s="294" t="s">
        <v>41285</v>
      </c>
      <c r="B8441" s="295">
        <v>97810</v>
      </c>
      <c r="D8441" s="296" t="s">
        <v>41826</v>
      </c>
      <c r="E8441" s="297">
        <v>97810</v>
      </c>
    </row>
    <row r="8442" spans="1:5" ht="14.4" x14ac:dyDescent="0.3">
      <c r="A8442" s="294" t="s">
        <v>41286</v>
      </c>
      <c r="B8442" s="295">
        <v>4306</v>
      </c>
      <c r="D8442" s="296" t="s">
        <v>41827</v>
      </c>
      <c r="E8442" s="297">
        <v>4306</v>
      </c>
    </row>
    <row r="8443" spans="1:5" ht="14.4" x14ac:dyDescent="0.3">
      <c r="A8443" s="294" t="s">
        <v>41287</v>
      </c>
      <c r="B8443" s="295">
        <v>39753</v>
      </c>
      <c r="D8443" s="296" t="s">
        <v>41828</v>
      </c>
      <c r="E8443" s="297">
        <v>39753</v>
      </c>
    </row>
    <row r="8444" spans="1:5" ht="14.4" x14ac:dyDescent="0.3">
      <c r="A8444" s="294" t="s">
        <v>41288</v>
      </c>
      <c r="B8444" s="295">
        <v>135513</v>
      </c>
      <c r="D8444" s="296" t="s">
        <v>41829</v>
      </c>
      <c r="E8444" s="297">
        <v>135513</v>
      </c>
    </row>
    <row r="8445" spans="1:5" ht="14.4" x14ac:dyDescent="0.3">
      <c r="A8445" s="294" t="s">
        <v>41289</v>
      </c>
      <c r="B8445" s="295">
        <v>105927.6</v>
      </c>
      <c r="D8445" s="296" t="s">
        <v>41830</v>
      </c>
      <c r="E8445" s="297">
        <v>105927.6</v>
      </c>
    </row>
    <row r="8446" spans="1:5" ht="14.4" x14ac:dyDescent="0.3">
      <c r="A8446" s="294" t="s">
        <v>41290</v>
      </c>
      <c r="B8446" s="295">
        <v>465653</v>
      </c>
      <c r="D8446" s="296" t="s">
        <v>41831</v>
      </c>
      <c r="E8446" s="297">
        <v>465653</v>
      </c>
    </row>
    <row r="8447" spans="1:5" ht="14.4" x14ac:dyDescent="0.3">
      <c r="A8447" s="294" t="s">
        <v>41291</v>
      </c>
      <c r="B8447" s="295">
        <v>90610</v>
      </c>
      <c r="D8447" s="296" t="s">
        <v>41832</v>
      </c>
      <c r="E8447" s="297">
        <v>90610</v>
      </c>
    </row>
    <row r="8448" spans="1:5" ht="14.4" x14ac:dyDescent="0.3">
      <c r="A8448" s="294" t="s">
        <v>41292</v>
      </c>
      <c r="B8448" s="295">
        <v>49519</v>
      </c>
      <c r="D8448" s="296" t="s">
        <v>41833</v>
      </c>
      <c r="E8448" s="297">
        <v>49519</v>
      </c>
    </row>
    <row r="8449" spans="1:5" ht="14.4" x14ac:dyDescent="0.3">
      <c r="A8449" s="294" t="s">
        <v>41293</v>
      </c>
      <c r="B8449" s="295">
        <v>221589</v>
      </c>
      <c r="D8449" s="296" t="s">
        <v>41834</v>
      </c>
      <c r="E8449" s="297">
        <v>221589</v>
      </c>
    </row>
    <row r="8450" spans="1:5" ht="14.4" x14ac:dyDescent="0.3">
      <c r="A8450" s="294" t="s">
        <v>41294</v>
      </c>
      <c r="B8450" s="295">
        <v>4713723</v>
      </c>
      <c r="D8450" s="296" t="s">
        <v>41835</v>
      </c>
      <c r="E8450" s="297">
        <v>4713723</v>
      </c>
    </row>
    <row r="8451" spans="1:5" ht="14.4" x14ac:dyDescent="0.3">
      <c r="A8451" s="294" t="s">
        <v>41295</v>
      </c>
      <c r="B8451" s="295">
        <v>24759.5</v>
      </c>
      <c r="D8451" s="296" t="s">
        <v>41836</v>
      </c>
      <c r="E8451" s="297">
        <v>24759.5</v>
      </c>
    </row>
    <row r="8452" spans="1:5" ht="14.4" x14ac:dyDescent="0.3">
      <c r="A8452" s="294" t="s">
        <v>41296</v>
      </c>
      <c r="B8452" s="295">
        <v>31233</v>
      </c>
      <c r="D8452" s="296" t="s">
        <v>41837</v>
      </c>
      <c r="E8452" s="297">
        <v>31233</v>
      </c>
    </row>
    <row r="8453" spans="1:5" ht="14.4" x14ac:dyDescent="0.3">
      <c r="A8453" s="294" t="s">
        <v>41297</v>
      </c>
      <c r="B8453" s="295">
        <v>59235</v>
      </c>
      <c r="D8453" s="296" t="s">
        <v>41838</v>
      </c>
      <c r="E8453" s="297">
        <v>59235</v>
      </c>
    </row>
    <row r="8454" spans="1:5" ht="14.4" x14ac:dyDescent="0.3">
      <c r="A8454" s="294" t="s">
        <v>41298</v>
      </c>
      <c r="B8454" s="295">
        <v>88579</v>
      </c>
      <c r="D8454" s="296" t="s">
        <v>41839</v>
      </c>
      <c r="E8454" s="297">
        <v>88579</v>
      </c>
    </row>
    <row r="8455" spans="1:5" ht="14.4" x14ac:dyDescent="0.3">
      <c r="A8455" s="294" t="s">
        <v>41299</v>
      </c>
      <c r="B8455" s="295">
        <v>66743</v>
      </c>
      <c r="D8455" s="296" t="s">
        <v>41840</v>
      </c>
      <c r="E8455" s="297">
        <v>66743</v>
      </c>
    </row>
    <row r="8456" spans="1:5" ht="14.4" x14ac:dyDescent="0.3">
      <c r="A8456" s="294" t="s">
        <v>65954</v>
      </c>
      <c r="B8456" s="295">
        <v>0</v>
      </c>
      <c r="D8456" s="296" t="s">
        <v>66455</v>
      </c>
      <c r="E8456" s="297">
        <v>0</v>
      </c>
    </row>
    <row r="8457" spans="1:5" ht="14.4" x14ac:dyDescent="0.3">
      <c r="A8457" s="294" t="s">
        <v>41300</v>
      </c>
      <c r="B8457" s="295">
        <v>24759.5</v>
      </c>
      <c r="D8457" s="296" t="s">
        <v>41841</v>
      </c>
      <c r="E8457" s="297">
        <v>24759.5</v>
      </c>
    </row>
    <row r="8458" spans="1:5" ht="14.4" x14ac:dyDescent="0.3">
      <c r="A8458" s="294" t="s">
        <v>41301</v>
      </c>
      <c r="B8458" s="295">
        <v>26925</v>
      </c>
      <c r="D8458" s="296" t="s">
        <v>41842</v>
      </c>
      <c r="E8458" s="297">
        <v>26925</v>
      </c>
    </row>
    <row r="8459" spans="1:5" ht="14.4" x14ac:dyDescent="0.3">
      <c r="A8459" s="294" t="s">
        <v>41302</v>
      </c>
      <c r="B8459" s="295">
        <v>15071</v>
      </c>
      <c r="D8459" s="296" t="s">
        <v>41843</v>
      </c>
      <c r="E8459" s="297">
        <v>15071</v>
      </c>
    </row>
    <row r="8460" spans="1:5" ht="14.4" x14ac:dyDescent="0.3">
      <c r="A8460" s="294" t="s">
        <v>41303</v>
      </c>
      <c r="B8460" s="295">
        <v>21540</v>
      </c>
      <c r="D8460" s="296" t="s">
        <v>41844</v>
      </c>
      <c r="E8460" s="297">
        <v>21540</v>
      </c>
    </row>
    <row r="8461" spans="1:5" ht="14.4" x14ac:dyDescent="0.3">
      <c r="A8461" s="294" t="s">
        <v>41304</v>
      </c>
      <c r="B8461" s="295">
        <v>24138.880000000001</v>
      </c>
      <c r="D8461" s="296" t="s">
        <v>41845</v>
      </c>
      <c r="E8461" s="297">
        <v>24138.880000000001</v>
      </c>
    </row>
    <row r="8462" spans="1:5" ht="14.4" x14ac:dyDescent="0.3">
      <c r="A8462" s="294" t="s">
        <v>41305</v>
      </c>
      <c r="B8462" s="295">
        <v>18249.46</v>
      </c>
      <c r="D8462" s="296" t="s">
        <v>41846</v>
      </c>
      <c r="E8462" s="297">
        <v>18249.46</v>
      </c>
    </row>
    <row r="8463" spans="1:5" ht="14.4" x14ac:dyDescent="0.3">
      <c r="A8463" s="294" t="s">
        <v>41306</v>
      </c>
      <c r="B8463" s="295">
        <v>16147.5</v>
      </c>
      <c r="D8463" s="296" t="s">
        <v>41847</v>
      </c>
      <c r="E8463" s="297">
        <v>16147.5</v>
      </c>
    </row>
    <row r="8464" spans="1:5" ht="14.4" x14ac:dyDescent="0.3">
      <c r="A8464" s="294" t="s">
        <v>41307</v>
      </c>
      <c r="B8464" s="295">
        <v>131797.51</v>
      </c>
      <c r="D8464" s="296" t="s">
        <v>41848</v>
      </c>
      <c r="E8464" s="297">
        <v>131797.51</v>
      </c>
    </row>
    <row r="8465" spans="1:5" ht="14.4" x14ac:dyDescent="0.3">
      <c r="A8465" s="294" t="s">
        <v>41308</v>
      </c>
      <c r="B8465" s="295">
        <v>193611</v>
      </c>
      <c r="D8465" s="296" t="s">
        <v>41849</v>
      </c>
      <c r="E8465" s="297">
        <v>193611</v>
      </c>
    </row>
    <row r="8466" spans="1:5" ht="14.4" x14ac:dyDescent="0.3">
      <c r="A8466" s="294" t="s">
        <v>41309</v>
      </c>
      <c r="B8466" s="295">
        <v>45234</v>
      </c>
      <c r="D8466" s="296" t="s">
        <v>41850</v>
      </c>
      <c r="E8466" s="297">
        <v>45234</v>
      </c>
    </row>
    <row r="8467" spans="1:5" ht="14.4" x14ac:dyDescent="0.3">
      <c r="A8467" s="294" t="s">
        <v>41310</v>
      </c>
      <c r="B8467" s="295">
        <v>39366</v>
      </c>
      <c r="D8467" s="296" t="s">
        <v>41851</v>
      </c>
      <c r="E8467" s="297">
        <v>39366</v>
      </c>
    </row>
    <row r="8468" spans="1:5" ht="14.4" x14ac:dyDescent="0.3">
      <c r="A8468" s="294" t="s">
        <v>41311</v>
      </c>
      <c r="B8468" s="295">
        <v>29527</v>
      </c>
      <c r="D8468" s="296" t="s">
        <v>41852</v>
      </c>
      <c r="E8468" s="297">
        <v>29527</v>
      </c>
    </row>
    <row r="8469" spans="1:5" ht="14.4" x14ac:dyDescent="0.3">
      <c r="A8469" s="294" t="s">
        <v>41312</v>
      </c>
      <c r="B8469" s="295">
        <v>1172561.33</v>
      </c>
      <c r="D8469" s="296" t="s">
        <v>41853</v>
      </c>
      <c r="E8469" s="297">
        <v>1172561.33</v>
      </c>
    </row>
    <row r="8470" spans="1:5" ht="14.4" x14ac:dyDescent="0.3">
      <c r="A8470" s="294" t="s">
        <v>41313</v>
      </c>
      <c r="B8470" s="295">
        <v>7535.5</v>
      </c>
      <c r="D8470" s="296" t="s">
        <v>41854</v>
      </c>
      <c r="E8470" s="297">
        <v>7535.5</v>
      </c>
    </row>
    <row r="8471" spans="1:5" ht="14.4" x14ac:dyDescent="0.3">
      <c r="A8471" s="294" t="s">
        <v>41314</v>
      </c>
      <c r="B8471" s="295">
        <v>10770</v>
      </c>
      <c r="D8471" s="296" t="s">
        <v>41855</v>
      </c>
      <c r="E8471" s="297">
        <v>10770</v>
      </c>
    </row>
    <row r="8472" spans="1:5" ht="14.4" x14ac:dyDescent="0.3">
      <c r="A8472" s="294" t="s">
        <v>41315</v>
      </c>
      <c r="B8472" s="295">
        <v>420911.5</v>
      </c>
      <c r="D8472" s="296" t="s">
        <v>41856</v>
      </c>
      <c r="E8472" s="297">
        <v>420911.5</v>
      </c>
    </row>
    <row r="8473" spans="1:5" ht="14.4" x14ac:dyDescent="0.3">
      <c r="A8473" s="294" t="s">
        <v>41316</v>
      </c>
      <c r="B8473" s="295">
        <v>42782</v>
      </c>
      <c r="D8473" s="296" t="s">
        <v>41857</v>
      </c>
      <c r="E8473" s="297">
        <v>42782</v>
      </c>
    </row>
    <row r="8474" spans="1:5" ht="14.4" x14ac:dyDescent="0.3">
      <c r="A8474" s="294" t="s">
        <v>41317</v>
      </c>
      <c r="B8474" s="295">
        <v>948252</v>
      </c>
      <c r="D8474" s="296" t="s">
        <v>41858</v>
      </c>
      <c r="E8474" s="297">
        <v>948252</v>
      </c>
    </row>
    <row r="8475" spans="1:5" ht="14.4" x14ac:dyDescent="0.3">
      <c r="A8475" s="294" t="s">
        <v>41318</v>
      </c>
      <c r="B8475" s="295">
        <v>11847</v>
      </c>
      <c r="D8475" s="296" t="s">
        <v>41859</v>
      </c>
      <c r="E8475" s="297">
        <v>11847</v>
      </c>
    </row>
    <row r="8476" spans="1:5" ht="14.4" x14ac:dyDescent="0.3">
      <c r="A8476" s="294" t="s">
        <v>41319</v>
      </c>
      <c r="B8476" s="295">
        <v>35246</v>
      </c>
      <c r="D8476" s="296" t="s">
        <v>41860</v>
      </c>
      <c r="E8476" s="297">
        <v>35246</v>
      </c>
    </row>
    <row r="8477" spans="1:5" ht="14.4" x14ac:dyDescent="0.3">
      <c r="A8477" s="294" t="s">
        <v>41320</v>
      </c>
      <c r="B8477" s="295">
        <v>184917.14</v>
      </c>
      <c r="D8477" s="296" t="s">
        <v>41861</v>
      </c>
      <c r="E8477" s="297">
        <v>184917.14</v>
      </c>
    </row>
    <row r="8478" spans="1:5" ht="14.4" x14ac:dyDescent="0.3">
      <c r="A8478" s="294" t="s">
        <v>41321</v>
      </c>
      <c r="B8478" s="295">
        <v>654512</v>
      </c>
      <c r="D8478" s="296" t="s">
        <v>41862</v>
      </c>
      <c r="E8478" s="297">
        <v>654512</v>
      </c>
    </row>
    <row r="8479" spans="1:5" ht="14.4" x14ac:dyDescent="0.3">
      <c r="A8479" s="294" t="s">
        <v>41322</v>
      </c>
      <c r="B8479" s="295">
        <v>47366.04</v>
      </c>
      <c r="D8479" s="296" t="s">
        <v>41863</v>
      </c>
      <c r="E8479" s="297">
        <v>47366.04</v>
      </c>
    </row>
    <row r="8480" spans="1:5" ht="14.4" x14ac:dyDescent="0.3">
      <c r="A8480" s="294" t="s">
        <v>41323</v>
      </c>
      <c r="B8480" s="295">
        <v>1486897</v>
      </c>
      <c r="D8480" s="296" t="s">
        <v>41864</v>
      </c>
      <c r="E8480" s="297">
        <v>1486897</v>
      </c>
    </row>
    <row r="8481" spans="1:5" ht="14.4" x14ac:dyDescent="0.3">
      <c r="A8481" s="294" t="s">
        <v>41324</v>
      </c>
      <c r="B8481" s="295">
        <v>341694</v>
      </c>
      <c r="D8481" s="296" t="s">
        <v>41865</v>
      </c>
      <c r="E8481" s="297">
        <v>341694</v>
      </c>
    </row>
    <row r="8482" spans="1:5" ht="14.4" x14ac:dyDescent="0.3">
      <c r="A8482" s="294" t="s">
        <v>41325</v>
      </c>
      <c r="B8482" s="295">
        <v>43060</v>
      </c>
      <c r="D8482" s="296" t="s">
        <v>41866</v>
      </c>
      <c r="E8482" s="297">
        <v>43060</v>
      </c>
    </row>
    <row r="8483" spans="1:5" ht="14.4" x14ac:dyDescent="0.3">
      <c r="A8483" s="294" t="s">
        <v>41326</v>
      </c>
      <c r="B8483" s="295">
        <v>4306</v>
      </c>
      <c r="D8483" s="296" t="s">
        <v>41867</v>
      </c>
      <c r="E8483" s="297">
        <v>4306</v>
      </c>
    </row>
    <row r="8484" spans="1:5" ht="14.4" x14ac:dyDescent="0.3">
      <c r="A8484" s="294" t="s">
        <v>41327</v>
      </c>
      <c r="B8484" s="295">
        <v>120070</v>
      </c>
      <c r="D8484" s="296" t="s">
        <v>41868</v>
      </c>
      <c r="E8484" s="297">
        <v>120070</v>
      </c>
    </row>
    <row r="8485" spans="1:5" ht="14.4" x14ac:dyDescent="0.3">
      <c r="A8485" s="294" t="s">
        <v>41328</v>
      </c>
      <c r="B8485" s="295">
        <v>86160</v>
      </c>
      <c r="D8485" s="296" t="s">
        <v>41869</v>
      </c>
      <c r="E8485" s="297">
        <v>86160</v>
      </c>
    </row>
    <row r="8486" spans="1:5" ht="14.4" x14ac:dyDescent="0.3">
      <c r="A8486" s="294" t="s">
        <v>41329</v>
      </c>
      <c r="B8486" s="295">
        <v>39849</v>
      </c>
      <c r="D8486" s="296" t="s">
        <v>41870</v>
      </c>
      <c r="E8486" s="297">
        <v>39849</v>
      </c>
    </row>
    <row r="8487" spans="1:5" ht="14.4" x14ac:dyDescent="0.3">
      <c r="A8487" s="294" t="s">
        <v>41330</v>
      </c>
      <c r="B8487" s="295">
        <v>270442</v>
      </c>
      <c r="D8487" s="296" t="s">
        <v>41871</v>
      </c>
      <c r="E8487" s="297">
        <v>270442</v>
      </c>
    </row>
    <row r="8488" spans="1:5" ht="14.4" x14ac:dyDescent="0.3">
      <c r="A8488" s="294" t="s">
        <v>41331</v>
      </c>
      <c r="B8488" s="295">
        <v>16155</v>
      </c>
      <c r="D8488" s="296" t="s">
        <v>41872</v>
      </c>
      <c r="E8488" s="297">
        <v>16155</v>
      </c>
    </row>
    <row r="8489" spans="1:5" ht="14.4" x14ac:dyDescent="0.3">
      <c r="A8489" s="294" t="s">
        <v>41332</v>
      </c>
      <c r="B8489" s="295">
        <v>5368.73</v>
      </c>
      <c r="D8489" s="296" t="s">
        <v>41873</v>
      </c>
      <c r="E8489" s="297">
        <v>5368.73</v>
      </c>
    </row>
    <row r="8490" spans="1:5" ht="14.4" x14ac:dyDescent="0.3">
      <c r="A8490" s="294" t="s">
        <v>41333</v>
      </c>
      <c r="B8490" s="295">
        <v>2336930.79</v>
      </c>
      <c r="D8490" s="296" t="s">
        <v>41874</v>
      </c>
      <c r="E8490" s="297">
        <v>2336930.79</v>
      </c>
    </row>
    <row r="8491" spans="1:5" ht="14.4" x14ac:dyDescent="0.3">
      <c r="A8491" s="294" t="s">
        <v>41334</v>
      </c>
      <c r="B8491" s="295">
        <v>56564</v>
      </c>
      <c r="D8491" s="296" t="s">
        <v>41875</v>
      </c>
      <c r="E8491" s="297">
        <v>56564</v>
      </c>
    </row>
    <row r="8492" spans="1:5" ht="14.4" x14ac:dyDescent="0.3">
      <c r="A8492" s="294" t="s">
        <v>41335</v>
      </c>
      <c r="B8492" s="295">
        <v>30142</v>
      </c>
      <c r="D8492" s="296" t="s">
        <v>41876</v>
      </c>
      <c r="E8492" s="297">
        <v>30142</v>
      </c>
    </row>
    <row r="8493" spans="1:5" ht="14.4" x14ac:dyDescent="0.3">
      <c r="A8493" s="294" t="s">
        <v>41336</v>
      </c>
      <c r="B8493" s="295">
        <v>103367</v>
      </c>
      <c r="D8493" s="296" t="s">
        <v>41877</v>
      </c>
      <c r="E8493" s="297">
        <v>103367</v>
      </c>
    </row>
    <row r="8494" spans="1:5" ht="14.4" x14ac:dyDescent="0.3">
      <c r="A8494" s="294" t="s">
        <v>41337</v>
      </c>
      <c r="B8494" s="295">
        <v>772756</v>
      </c>
      <c r="D8494" s="296" t="s">
        <v>41878</v>
      </c>
      <c r="E8494" s="297">
        <v>772756</v>
      </c>
    </row>
    <row r="8495" spans="1:5" ht="14.4" x14ac:dyDescent="0.3">
      <c r="A8495" s="294" t="s">
        <v>41338</v>
      </c>
      <c r="B8495" s="295">
        <v>33003</v>
      </c>
      <c r="D8495" s="296" t="s">
        <v>41879</v>
      </c>
      <c r="E8495" s="297">
        <v>33003</v>
      </c>
    </row>
    <row r="8496" spans="1:5" ht="14.4" x14ac:dyDescent="0.3">
      <c r="A8496" s="294" t="s">
        <v>41339</v>
      </c>
      <c r="B8496" s="295">
        <v>26925</v>
      </c>
      <c r="D8496" s="296" t="s">
        <v>41880</v>
      </c>
      <c r="E8496" s="297">
        <v>26925</v>
      </c>
    </row>
    <row r="8497" spans="1:5" ht="14.4" x14ac:dyDescent="0.3">
      <c r="A8497" s="294" t="s">
        <v>41340</v>
      </c>
      <c r="B8497" s="295">
        <v>498677</v>
      </c>
      <c r="D8497" s="296" t="s">
        <v>41881</v>
      </c>
      <c r="E8497" s="297">
        <v>498677</v>
      </c>
    </row>
    <row r="8498" spans="1:5" ht="14.4" x14ac:dyDescent="0.3">
      <c r="A8498" s="294" t="s">
        <v>41341</v>
      </c>
      <c r="B8498" s="295">
        <v>8366</v>
      </c>
      <c r="D8498" s="296" t="s">
        <v>41882</v>
      </c>
      <c r="E8498" s="297">
        <v>8366</v>
      </c>
    </row>
    <row r="8499" spans="1:5" ht="14.4" x14ac:dyDescent="0.3">
      <c r="A8499" s="294" t="s">
        <v>41342</v>
      </c>
      <c r="B8499" s="295">
        <v>809711</v>
      </c>
      <c r="D8499" s="296" t="s">
        <v>41883</v>
      </c>
      <c r="E8499" s="297">
        <v>809711</v>
      </c>
    </row>
    <row r="8500" spans="1:5" ht="14.4" x14ac:dyDescent="0.3">
      <c r="A8500" s="294" t="s">
        <v>41343</v>
      </c>
      <c r="B8500" s="295">
        <v>153477</v>
      </c>
      <c r="D8500" s="296" t="s">
        <v>41884</v>
      </c>
      <c r="E8500" s="297">
        <v>153477</v>
      </c>
    </row>
    <row r="8501" spans="1:5" ht="14.4" x14ac:dyDescent="0.3">
      <c r="A8501" s="294" t="s">
        <v>41344</v>
      </c>
      <c r="B8501" s="295">
        <v>23683</v>
      </c>
      <c r="D8501" s="296" t="s">
        <v>41885</v>
      </c>
      <c r="E8501" s="297">
        <v>23683</v>
      </c>
    </row>
    <row r="8502" spans="1:5" ht="14.4" x14ac:dyDescent="0.3">
      <c r="A8502" s="294" t="s">
        <v>41345</v>
      </c>
      <c r="B8502" s="295">
        <v>331206.78000000003</v>
      </c>
      <c r="D8502" s="296" t="s">
        <v>41886</v>
      </c>
      <c r="E8502" s="297">
        <v>331206.78000000003</v>
      </c>
    </row>
    <row r="8503" spans="1:5" ht="14.4" x14ac:dyDescent="0.3">
      <c r="A8503" s="294" t="s">
        <v>41346</v>
      </c>
      <c r="B8503" s="295">
        <v>195707.71</v>
      </c>
      <c r="D8503" s="296" t="s">
        <v>41887</v>
      </c>
      <c r="E8503" s="297">
        <v>195707.71</v>
      </c>
    </row>
    <row r="8504" spans="1:5" ht="14.4" x14ac:dyDescent="0.3">
      <c r="A8504" s="294" t="s">
        <v>41347</v>
      </c>
      <c r="B8504" s="295">
        <v>245442.05</v>
      </c>
      <c r="D8504" s="296" t="s">
        <v>41888</v>
      </c>
      <c r="E8504" s="297">
        <v>245442.05</v>
      </c>
    </row>
    <row r="8505" spans="1:5" ht="14.4" x14ac:dyDescent="0.3">
      <c r="A8505" s="294" t="s">
        <v>41348</v>
      </c>
      <c r="B8505" s="295">
        <v>24759.5</v>
      </c>
      <c r="D8505" s="296" t="s">
        <v>41889</v>
      </c>
      <c r="E8505" s="297">
        <v>24759.5</v>
      </c>
    </row>
    <row r="8506" spans="1:5" ht="14.4" x14ac:dyDescent="0.3">
      <c r="A8506" s="294" t="s">
        <v>41349</v>
      </c>
      <c r="B8506" s="295">
        <v>436942</v>
      </c>
      <c r="D8506" s="296" t="s">
        <v>41890</v>
      </c>
      <c r="E8506" s="297">
        <v>436942</v>
      </c>
    </row>
    <row r="8507" spans="1:5" ht="14.4" x14ac:dyDescent="0.3">
      <c r="A8507" s="294" t="s">
        <v>41350</v>
      </c>
      <c r="B8507" s="295">
        <v>10667789</v>
      </c>
      <c r="D8507" s="296" t="s">
        <v>41891</v>
      </c>
      <c r="E8507" s="297">
        <v>10667789</v>
      </c>
    </row>
    <row r="8508" spans="1:5" ht="14.4" x14ac:dyDescent="0.3">
      <c r="A8508" s="294" t="s">
        <v>41351</v>
      </c>
      <c r="B8508" s="295">
        <v>110434</v>
      </c>
      <c r="D8508" s="296" t="s">
        <v>41892</v>
      </c>
      <c r="E8508" s="297">
        <v>110434</v>
      </c>
    </row>
    <row r="8509" spans="1:5" ht="14.4" x14ac:dyDescent="0.3">
      <c r="A8509" s="294" t="s">
        <v>41352</v>
      </c>
      <c r="B8509" s="295">
        <v>134593.98000000001</v>
      </c>
      <c r="D8509" s="296" t="s">
        <v>41893</v>
      </c>
      <c r="E8509" s="297">
        <v>134593.98000000001</v>
      </c>
    </row>
    <row r="8510" spans="1:5" ht="14.4" x14ac:dyDescent="0.3">
      <c r="A8510" s="294" t="s">
        <v>41353</v>
      </c>
      <c r="B8510" s="295">
        <v>35123</v>
      </c>
      <c r="D8510" s="296" t="s">
        <v>41894</v>
      </c>
      <c r="E8510" s="297">
        <v>35123</v>
      </c>
    </row>
    <row r="8511" spans="1:5" ht="14.4" x14ac:dyDescent="0.3">
      <c r="A8511" s="294" t="s">
        <v>41354</v>
      </c>
      <c r="B8511" s="295">
        <v>53825</v>
      </c>
      <c r="D8511" s="296" t="s">
        <v>41895</v>
      </c>
      <c r="E8511" s="297">
        <v>53825</v>
      </c>
    </row>
    <row r="8512" spans="1:5" ht="14.4" x14ac:dyDescent="0.3">
      <c r="A8512" s="294" t="s">
        <v>41355</v>
      </c>
      <c r="B8512" s="295">
        <v>118191</v>
      </c>
      <c r="D8512" s="296" t="s">
        <v>41896</v>
      </c>
      <c r="E8512" s="297">
        <v>118191</v>
      </c>
    </row>
    <row r="8513" spans="1:5" ht="14.4" x14ac:dyDescent="0.3">
      <c r="A8513" s="294" t="s">
        <v>41356</v>
      </c>
      <c r="B8513" s="295">
        <v>45213</v>
      </c>
      <c r="D8513" s="296" t="s">
        <v>41897</v>
      </c>
      <c r="E8513" s="297">
        <v>45213</v>
      </c>
    </row>
    <row r="8514" spans="1:5" ht="14.4" x14ac:dyDescent="0.3">
      <c r="A8514" s="294" t="s">
        <v>41357</v>
      </c>
      <c r="B8514" s="295">
        <v>16147.47</v>
      </c>
      <c r="D8514" s="296" t="s">
        <v>41898</v>
      </c>
      <c r="E8514" s="297">
        <v>16147.47</v>
      </c>
    </row>
    <row r="8515" spans="1:5" ht="14.4" x14ac:dyDescent="0.3">
      <c r="A8515" s="294" t="s">
        <v>41358</v>
      </c>
      <c r="B8515" s="295">
        <v>51520</v>
      </c>
      <c r="D8515" s="296" t="s">
        <v>41899</v>
      </c>
      <c r="E8515" s="297">
        <v>51520</v>
      </c>
    </row>
    <row r="8516" spans="1:5" ht="14.4" x14ac:dyDescent="0.3">
      <c r="A8516" s="294" t="s">
        <v>41359</v>
      </c>
      <c r="B8516" s="295">
        <v>96344</v>
      </c>
      <c r="D8516" s="296" t="s">
        <v>41900</v>
      </c>
      <c r="E8516" s="297">
        <v>96344</v>
      </c>
    </row>
    <row r="8517" spans="1:5" ht="14.4" x14ac:dyDescent="0.3">
      <c r="A8517" s="294" t="s">
        <v>41360</v>
      </c>
      <c r="B8517" s="295">
        <v>10500</v>
      </c>
      <c r="D8517" s="296" t="s">
        <v>41901</v>
      </c>
      <c r="E8517" s="297">
        <v>10500</v>
      </c>
    </row>
    <row r="8518" spans="1:5" ht="14.4" x14ac:dyDescent="0.3">
      <c r="A8518" s="294" t="s">
        <v>41361</v>
      </c>
      <c r="B8518" s="295">
        <v>16155</v>
      </c>
      <c r="D8518" s="296" t="s">
        <v>41902</v>
      </c>
      <c r="E8518" s="297">
        <v>16155</v>
      </c>
    </row>
    <row r="8519" spans="1:5" ht="14.4" x14ac:dyDescent="0.3">
      <c r="A8519" s="294" t="s">
        <v>41362</v>
      </c>
      <c r="B8519" s="295">
        <v>11847</v>
      </c>
      <c r="D8519" s="296" t="s">
        <v>41903</v>
      </c>
      <c r="E8519" s="297">
        <v>11847</v>
      </c>
    </row>
    <row r="8520" spans="1:5" ht="14.4" x14ac:dyDescent="0.3">
      <c r="A8520" s="294" t="s">
        <v>41363</v>
      </c>
      <c r="B8520" s="295">
        <v>71789.14</v>
      </c>
      <c r="D8520" s="296" t="s">
        <v>41904</v>
      </c>
      <c r="E8520" s="297">
        <v>71789.14</v>
      </c>
    </row>
    <row r="8521" spans="1:5" ht="14.4" x14ac:dyDescent="0.3">
      <c r="A8521" s="294" t="s">
        <v>41364</v>
      </c>
      <c r="B8521" s="295">
        <v>5833</v>
      </c>
      <c r="D8521" s="296" t="s">
        <v>41905</v>
      </c>
      <c r="E8521" s="297">
        <v>5833</v>
      </c>
    </row>
    <row r="8522" spans="1:5" ht="14.4" x14ac:dyDescent="0.3">
      <c r="A8522" s="294" t="s">
        <v>41365</v>
      </c>
      <c r="B8522" s="295">
        <v>47088</v>
      </c>
      <c r="D8522" s="296" t="s">
        <v>41906</v>
      </c>
      <c r="E8522" s="297">
        <v>47088</v>
      </c>
    </row>
    <row r="8523" spans="1:5" ht="14.4" x14ac:dyDescent="0.3">
      <c r="A8523" s="294" t="s">
        <v>41366</v>
      </c>
      <c r="B8523" s="295">
        <v>4304.33</v>
      </c>
      <c r="D8523" s="296" t="s">
        <v>41907</v>
      </c>
      <c r="E8523" s="297">
        <v>4304.33</v>
      </c>
    </row>
    <row r="8524" spans="1:5" ht="14.4" x14ac:dyDescent="0.3">
      <c r="A8524" s="294" t="s">
        <v>41367</v>
      </c>
      <c r="B8524" s="295">
        <v>131817</v>
      </c>
      <c r="D8524" s="296" t="s">
        <v>41908</v>
      </c>
      <c r="E8524" s="297">
        <v>131817</v>
      </c>
    </row>
    <row r="8525" spans="1:5" ht="14.4" x14ac:dyDescent="0.3">
      <c r="A8525" s="294" t="s">
        <v>41368</v>
      </c>
      <c r="B8525" s="295">
        <v>19314</v>
      </c>
      <c r="D8525" s="296" t="s">
        <v>41909</v>
      </c>
      <c r="E8525" s="297">
        <v>19314</v>
      </c>
    </row>
    <row r="8526" spans="1:5" ht="14.4" x14ac:dyDescent="0.3">
      <c r="A8526" s="294" t="s">
        <v>41369</v>
      </c>
      <c r="B8526" s="295">
        <v>5833</v>
      </c>
      <c r="D8526" s="296" t="s">
        <v>41910</v>
      </c>
      <c r="E8526" s="297">
        <v>5833</v>
      </c>
    </row>
    <row r="8527" spans="1:5" ht="14.4" x14ac:dyDescent="0.3">
      <c r="A8527" s="294" t="s">
        <v>41370</v>
      </c>
      <c r="B8527" s="295">
        <v>56087</v>
      </c>
      <c r="D8527" s="296" t="s">
        <v>41911</v>
      </c>
      <c r="E8527" s="297">
        <v>56087</v>
      </c>
    </row>
    <row r="8528" spans="1:5" ht="14.4" x14ac:dyDescent="0.3">
      <c r="A8528" s="294" t="s">
        <v>41371</v>
      </c>
      <c r="B8528" s="295">
        <v>54892</v>
      </c>
      <c r="D8528" s="296" t="s">
        <v>41912</v>
      </c>
      <c r="E8528" s="297">
        <v>54892</v>
      </c>
    </row>
    <row r="8529" spans="1:5" ht="14.4" x14ac:dyDescent="0.3">
      <c r="A8529" s="294" t="s">
        <v>41372</v>
      </c>
      <c r="B8529" s="295">
        <v>12372</v>
      </c>
      <c r="D8529" s="296" t="s">
        <v>41913</v>
      </c>
      <c r="E8529" s="297">
        <v>12372</v>
      </c>
    </row>
    <row r="8530" spans="1:5" ht="14.4" x14ac:dyDescent="0.3">
      <c r="A8530" s="294" t="s">
        <v>41373</v>
      </c>
      <c r="B8530" s="295">
        <v>65849</v>
      </c>
      <c r="D8530" s="296" t="s">
        <v>41914</v>
      </c>
      <c r="E8530" s="297">
        <v>65849</v>
      </c>
    </row>
    <row r="8531" spans="1:5" ht="14.4" x14ac:dyDescent="0.3">
      <c r="A8531" s="294" t="s">
        <v>41374</v>
      </c>
      <c r="B8531" s="295">
        <v>21530</v>
      </c>
      <c r="D8531" s="296" t="s">
        <v>41915</v>
      </c>
      <c r="E8531" s="297">
        <v>21530</v>
      </c>
    </row>
    <row r="8532" spans="1:5" ht="14.4" x14ac:dyDescent="0.3">
      <c r="A8532" s="294" t="s">
        <v>41375</v>
      </c>
      <c r="B8532" s="295">
        <v>16124.09</v>
      </c>
      <c r="D8532" s="296" t="s">
        <v>41916</v>
      </c>
      <c r="E8532" s="297">
        <v>16124.09</v>
      </c>
    </row>
    <row r="8533" spans="1:5" ht="14.4" x14ac:dyDescent="0.3">
      <c r="A8533" s="294" t="s">
        <v>41376</v>
      </c>
      <c r="B8533" s="295">
        <v>56705</v>
      </c>
      <c r="D8533" s="296" t="s">
        <v>41917</v>
      </c>
      <c r="E8533" s="297">
        <v>56705</v>
      </c>
    </row>
    <row r="8534" spans="1:5" ht="14.4" x14ac:dyDescent="0.3">
      <c r="A8534" s="294" t="s">
        <v>41377</v>
      </c>
      <c r="B8534" s="295">
        <v>4306</v>
      </c>
      <c r="D8534" s="296" t="s">
        <v>41918</v>
      </c>
      <c r="E8534" s="297">
        <v>4306</v>
      </c>
    </row>
    <row r="8535" spans="1:5" ht="14.4" x14ac:dyDescent="0.3">
      <c r="A8535" s="294" t="s">
        <v>41378</v>
      </c>
      <c r="B8535" s="295">
        <v>41066</v>
      </c>
      <c r="D8535" s="296" t="s">
        <v>41919</v>
      </c>
      <c r="E8535" s="297">
        <v>41066</v>
      </c>
    </row>
    <row r="8536" spans="1:5" ht="14.4" x14ac:dyDescent="0.3">
      <c r="A8536" s="294" t="s">
        <v>41379</v>
      </c>
      <c r="B8536" s="295">
        <v>3229.5</v>
      </c>
      <c r="D8536" s="296" t="s">
        <v>41920</v>
      </c>
      <c r="E8536" s="297">
        <v>3229.5</v>
      </c>
    </row>
    <row r="8537" spans="1:5" ht="14.4" x14ac:dyDescent="0.3">
      <c r="A8537" s="294" t="s">
        <v>41380</v>
      </c>
      <c r="B8537" s="295">
        <v>46483</v>
      </c>
      <c r="D8537" s="296" t="s">
        <v>41921</v>
      </c>
      <c r="E8537" s="297">
        <v>46483</v>
      </c>
    </row>
    <row r="8538" spans="1:5" ht="14.4" x14ac:dyDescent="0.3">
      <c r="A8538" s="294" t="s">
        <v>41381</v>
      </c>
      <c r="B8538" s="295">
        <v>19600</v>
      </c>
      <c r="D8538" s="296" t="s">
        <v>41922</v>
      </c>
      <c r="E8538" s="297">
        <v>19600</v>
      </c>
    </row>
    <row r="8539" spans="1:5" ht="14.4" x14ac:dyDescent="0.3">
      <c r="A8539" s="294" t="s">
        <v>41382</v>
      </c>
      <c r="B8539" s="295">
        <v>285137</v>
      </c>
      <c r="D8539" s="296" t="s">
        <v>41923</v>
      </c>
      <c r="E8539" s="297">
        <v>285137</v>
      </c>
    </row>
    <row r="8540" spans="1:5" ht="14.4" x14ac:dyDescent="0.3">
      <c r="A8540" s="294" t="s">
        <v>41383</v>
      </c>
      <c r="B8540" s="295">
        <v>7539</v>
      </c>
      <c r="D8540" s="296" t="s">
        <v>41924</v>
      </c>
      <c r="E8540" s="297">
        <v>7539</v>
      </c>
    </row>
    <row r="8541" spans="1:5" ht="14.4" x14ac:dyDescent="0.3">
      <c r="A8541" s="294" t="s">
        <v>41384</v>
      </c>
      <c r="B8541" s="295">
        <v>47211</v>
      </c>
      <c r="D8541" s="296" t="s">
        <v>41925</v>
      </c>
      <c r="E8541" s="297">
        <v>47211</v>
      </c>
    </row>
    <row r="8542" spans="1:5" ht="14.4" x14ac:dyDescent="0.3">
      <c r="A8542" s="294" t="s">
        <v>41385</v>
      </c>
      <c r="B8542" s="295">
        <v>17232</v>
      </c>
      <c r="D8542" s="296" t="s">
        <v>41926</v>
      </c>
      <c r="E8542" s="297">
        <v>17232</v>
      </c>
    </row>
    <row r="8543" spans="1:5" ht="14.4" x14ac:dyDescent="0.3">
      <c r="A8543" s="294" t="s">
        <v>41386</v>
      </c>
      <c r="B8543" s="295">
        <v>14001</v>
      </c>
      <c r="D8543" s="296" t="s">
        <v>41927</v>
      </c>
      <c r="E8543" s="297">
        <v>14001</v>
      </c>
    </row>
    <row r="8544" spans="1:5" ht="14.4" x14ac:dyDescent="0.3">
      <c r="A8544" s="294" t="s">
        <v>41387</v>
      </c>
      <c r="B8544" s="295">
        <v>841064.94</v>
      </c>
      <c r="D8544" s="296" t="s">
        <v>41928</v>
      </c>
      <c r="E8544" s="297">
        <v>841064.94</v>
      </c>
    </row>
    <row r="8545" spans="1:5" ht="14.4" x14ac:dyDescent="0.3">
      <c r="A8545" s="294" t="s">
        <v>41388</v>
      </c>
      <c r="B8545" s="295">
        <v>26925</v>
      </c>
      <c r="D8545" s="296" t="s">
        <v>41929</v>
      </c>
      <c r="E8545" s="297">
        <v>26925</v>
      </c>
    </row>
    <row r="8546" spans="1:5" ht="14.4" x14ac:dyDescent="0.3">
      <c r="A8546" s="294" t="s">
        <v>41389</v>
      </c>
      <c r="B8546" s="295">
        <v>75402</v>
      </c>
      <c r="D8546" s="296" t="s">
        <v>41930</v>
      </c>
      <c r="E8546" s="297">
        <v>75402</v>
      </c>
    </row>
    <row r="8547" spans="1:5" ht="14.4" x14ac:dyDescent="0.3">
      <c r="A8547" s="294" t="s">
        <v>41390</v>
      </c>
      <c r="B8547" s="295">
        <v>11841.5</v>
      </c>
      <c r="D8547" s="296" t="s">
        <v>41931</v>
      </c>
      <c r="E8547" s="297">
        <v>11841.5</v>
      </c>
    </row>
    <row r="8548" spans="1:5" ht="14.4" x14ac:dyDescent="0.3">
      <c r="A8548" s="294" t="s">
        <v>41391</v>
      </c>
      <c r="B8548" s="295">
        <v>1041966</v>
      </c>
      <c r="D8548" s="296" t="s">
        <v>41932</v>
      </c>
      <c r="E8548" s="297">
        <v>1041966</v>
      </c>
    </row>
    <row r="8549" spans="1:5" ht="14.4" x14ac:dyDescent="0.3">
      <c r="A8549" s="294" t="s">
        <v>41392</v>
      </c>
      <c r="B8549" s="295">
        <v>50016</v>
      </c>
      <c r="D8549" s="296" t="s">
        <v>41933</v>
      </c>
      <c r="E8549" s="297">
        <v>50016</v>
      </c>
    </row>
    <row r="8550" spans="1:5" ht="14.4" x14ac:dyDescent="0.3">
      <c r="A8550" s="294" t="s">
        <v>41393</v>
      </c>
      <c r="B8550" s="295">
        <v>2205837</v>
      </c>
      <c r="D8550" s="296" t="s">
        <v>41934</v>
      </c>
      <c r="E8550" s="297">
        <v>2205837</v>
      </c>
    </row>
    <row r="8551" spans="1:5" ht="14.4" x14ac:dyDescent="0.3">
      <c r="A8551" s="294" t="s">
        <v>41394</v>
      </c>
      <c r="B8551" s="295">
        <v>29079</v>
      </c>
      <c r="D8551" s="296" t="s">
        <v>41935</v>
      </c>
      <c r="E8551" s="297">
        <v>29079</v>
      </c>
    </row>
    <row r="8552" spans="1:5" ht="14.4" x14ac:dyDescent="0.3">
      <c r="A8552" s="294" t="s">
        <v>41395</v>
      </c>
      <c r="B8552" s="295">
        <v>9428.7000000000007</v>
      </c>
      <c r="D8552" s="296" t="s">
        <v>41936</v>
      </c>
      <c r="E8552" s="297">
        <v>9428.7000000000007</v>
      </c>
    </row>
    <row r="8553" spans="1:5" ht="14.4" x14ac:dyDescent="0.3">
      <c r="A8553" s="294" t="s">
        <v>41396</v>
      </c>
      <c r="B8553" s="295">
        <v>3229.5</v>
      </c>
      <c r="D8553" s="296" t="s">
        <v>41937</v>
      </c>
      <c r="E8553" s="297">
        <v>3229.5</v>
      </c>
    </row>
    <row r="8554" spans="1:5" ht="14.4" x14ac:dyDescent="0.3">
      <c r="A8554" s="294" t="s">
        <v>41397</v>
      </c>
      <c r="B8554" s="295">
        <v>12553</v>
      </c>
      <c r="D8554" s="296" t="s">
        <v>41938</v>
      </c>
      <c r="E8554" s="297">
        <v>12553</v>
      </c>
    </row>
    <row r="8555" spans="1:5" ht="14.4" x14ac:dyDescent="0.3">
      <c r="A8555" s="294" t="s">
        <v>41398</v>
      </c>
      <c r="B8555" s="295">
        <v>43644</v>
      </c>
      <c r="D8555" s="296" t="s">
        <v>41939</v>
      </c>
      <c r="E8555" s="297">
        <v>43644</v>
      </c>
    </row>
    <row r="8556" spans="1:5" ht="14.4" x14ac:dyDescent="0.3">
      <c r="A8556" s="294" t="s">
        <v>41399</v>
      </c>
      <c r="B8556" s="295">
        <v>40135</v>
      </c>
      <c r="D8556" s="296" t="s">
        <v>41940</v>
      </c>
      <c r="E8556" s="297">
        <v>40135</v>
      </c>
    </row>
    <row r="8557" spans="1:5" ht="14.4" x14ac:dyDescent="0.3">
      <c r="A8557" s="294" t="s">
        <v>41400</v>
      </c>
      <c r="B8557" s="295">
        <v>14001</v>
      </c>
      <c r="D8557" s="296" t="s">
        <v>41941</v>
      </c>
      <c r="E8557" s="297">
        <v>14001</v>
      </c>
    </row>
    <row r="8558" spans="1:5" ht="14.4" x14ac:dyDescent="0.3">
      <c r="A8558" s="294" t="s">
        <v>41401</v>
      </c>
      <c r="B8558" s="295">
        <v>10734.36</v>
      </c>
      <c r="D8558" s="296" t="s">
        <v>41942</v>
      </c>
      <c r="E8558" s="297">
        <v>10734.36</v>
      </c>
    </row>
    <row r="8559" spans="1:5" ht="14.4" x14ac:dyDescent="0.3">
      <c r="A8559" s="294" t="s">
        <v>41402</v>
      </c>
      <c r="B8559" s="295">
        <v>78049</v>
      </c>
      <c r="D8559" s="296" t="s">
        <v>41943</v>
      </c>
      <c r="E8559" s="297">
        <v>78049</v>
      </c>
    </row>
    <row r="8560" spans="1:5" ht="14.4" x14ac:dyDescent="0.3">
      <c r="A8560" s="294" t="s">
        <v>41403</v>
      </c>
      <c r="B8560" s="295">
        <v>70005</v>
      </c>
      <c r="D8560" s="296" t="s">
        <v>41944</v>
      </c>
      <c r="E8560" s="297">
        <v>70005</v>
      </c>
    </row>
    <row r="8561" spans="1:5" ht="14.4" x14ac:dyDescent="0.3">
      <c r="A8561" s="294" t="s">
        <v>41404</v>
      </c>
      <c r="B8561" s="295">
        <v>1941835</v>
      </c>
      <c r="D8561" s="296" t="s">
        <v>41945</v>
      </c>
      <c r="E8561" s="297">
        <v>1941835</v>
      </c>
    </row>
    <row r="8562" spans="1:5" ht="14.4" x14ac:dyDescent="0.3">
      <c r="A8562" s="294" t="s">
        <v>41405</v>
      </c>
      <c r="B8562" s="295">
        <v>4308</v>
      </c>
      <c r="D8562" s="296" t="s">
        <v>41946</v>
      </c>
      <c r="E8562" s="297">
        <v>4308</v>
      </c>
    </row>
    <row r="8563" spans="1:5" ht="14.4" x14ac:dyDescent="0.3">
      <c r="A8563" s="294" t="s">
        <v>41406</v>
      </c>
      <c r="B8563" s="295">
        <v>529667.5</v>
      </c>
      <c r="D8563" s="296" t="s">
        <v>41947</v>
      </c>
      <c r="E8563" s="297">
        <v>529667.5</v>
      </c>
    </row>
    <row r="8564" spans="1:5" ht="14.4" x14ac:dyDescent="0.3">
      <c r="A8564" s="294" t="s">
        <v>41407</v>
      </c>
      <c r="B8564" s="295">
        <v>803738</v>
      </c>
      <c r="D8564" s="296" t="s">
        <v>41948</v>
      </c>
      <c r="E8564" s="297">
        <v>803738</v>
      </c>
    </row>
    <row r="8565" spans="1:5" ht="14.4" x14ac:dyDescent="0.3">
      <c r="A8565" s="294" t="s">
        <v>41408</v>
      </c>
      <c r="B8565" s="295">
        <v>67420</v>
      </c>
      <c r="D8565" s="296" t="s">
        <v>41949</v>
      </c>
      <c r="E8565" s="297">
        <v>67420</v>
      </c>
    </row>
    <row r="8566" spans="1:5" ht="14.4" x14ac:dyDescent="0.3">
      <c r="A8566" s="294" t="s">
        <v>41409</v>
      </c>
      <c r="B8566" s="295">
        <v>25848</v>
      </c>
      <c r="D8566" s="296" t="s">
        <v>41950</v>
      </c>
      <c r="E8566" s="297">
        <v>25848</v>
      </c>
    </row>
    <row r="8567" spans="1:5" ht="14.4" x14ac:dyDescent="0.3">
      <c r="A8567" s="294" t="s">
        <v>41410</v>
      </c>
      <c r="B8567" s="295">
        <v>118445</v>
      </c>
      <c r="D8567" s="296" t="s">
        <v>41951</v>
      </c>
      <c r="E8567" s="297">
        <v>118445</v>
      </c>
    </row>
    <row r="8568" spans="1:5" ht="14.4" x14ac:dyDescent="0.3">
      <c r="A8568" s="294" t="s">
        <v>41411</v>
      </c>
      <c r="B8568" s="295">
        <v>49043</v>
      </c>
      <c r="D8568" s="296" t="s">
        <v>41952</v>
      </c>
      <c r="E8568" s="297">
        <v>49043</v>
      </c>
    </row>
    <row r="8569" spans="1:5" ht="14.4" x14ac:dyDescent="0.3">
      <c r="A8569" s="294" t="s">
        <v>41412</v>
      </c>
      <c r="B8569" s="295">
        <v>348247</v>
      </c>
      <c r="D8569" s="296" t="s">
        <v>41953</v>
      </c>
      <c r="E8569" s="297">
        <v>348247</v>
      </c>
    </row>
    <row r="8570" spans="1:5" ht="14.4" x14ac:dyDescent="0.3">
      <c r="A8570" s="294" t="s">
        <v>41413</v>
      </c>
      <c r="B8570" s="295">
        <v>35258</v>
      </c>
      <c r="D8570" s="296" t="s">
        <v>41954</v>
      </c>
      <c r="E8570" s="297">
        <v>35258</v>
      </c>
    </row>
    <row r="8571" spans="1:5" ht="14.4" x14ac:dyDescent="0.3">
      <c r="A8571" s="294" t="s">
        <v>41414</v>
      </c>
      <c r="B8571" s="295">
        <v>656674.24</v>
      </c>
      <c r="D8571" s="296" t="s">
        <v>41955</v>
      </c>
      <c r="E8571" s="297">
        <v>656674.24</v>
      </c>
    </row>
    <row r="8572" spans="1:5" ht="14.4" x14ac:dyDescent="0.3">
      <c r="A8572" s="294" t="s">
        <v>41415</v>
      </c>
      <c r="B8572" s="295">
        <v>130869</v>
      </c>
      <c r="D8572" s="296" t="s">
        <v>41956</v>
      </c>
      <c r="E8572" s="297">
        <v>130869</v>
      </c>
    </row>
    <row r="8573" spans="1:5" ht="14.4" x14ac:dyDescent="0.3">
      <c r="A8573" s="294" t="s">
        <v>41416</v>
      </c>
      <c r="B8573" s="295">
        <v>316322</v>
      </c>
      <c r="D8573" s="296" t="s">
        <v>41957</v>
      </c>
      <c r="E8573" s="297">
        <v>316322</v>
      </c>
    </row>
    <row r="8574" spans="1:5" ht="14.4" x14ac:dyDescent="0.3">
      <c r="A8574" s="294" t="s">
        <v>41417</v>
      </c>
      <c r="B8574" s="295">
        <v>23694</v>
      </c>
      <c r="D8574" s="296" t="s">
        <v>41958</v>
      </c>
      <c r="E8574" s="297">
        <v>23694</v>
      </c>
    </row>
    <row r="8575" spans="1:5" ht="14.4" x14ac:dyDescent="0.3">
      <c r="A8575" s="294" t="s">
        <v>41418</v>
      </c>
      <c r="B8575" s="295">
        <v>51201</v>
      </c>
      <c r="D8575" s="296" t="s">
        <v>41959</v>
      </c>
      <c r="E8575" s="297">
        <v>51201</v>
      </c>
    </row>
    <row r="8576" spans="1:5" ht="14.4" x14ac:dyDescent="0.3">
      <c r="A8576" s="294" t="s">
        <v>41419</v>
      </c>
      <c r="B8576" s="295">
        <v>1861212</v>
      </c>
      <c r="D8576" s="296" t="s">
        <v>41960</v>
      </c>
      <c r="E8576" s="297">
        <v>1861212</v>
      </c>
    </row>
    <row r="8577" spans="1:5" ht="14.4" x14ac:dyDescent="0.3">
      <c r="A8577" s="294" t="s">
        <v>41420</v>
      </c>
      <c r="B8577" s="295">
        <v>18300.5</v>
      </c>
      <c r="D8577" s="296" t="s">
        <v>41961</v>
      </c>
      <c r="E8577" s="297">
        <v>18300.5</v>
      </c>
    </row>
    <row r="8578" spans="1:5" ht="14.4" x14ac:dyDescent="0.3">
      <c r="A8578" s="294" t="s">
        <v>65955</v>
      </c>
      <c r="B8578" s="295">
        <v>0</v>
      </c>
      <c r="D8578" s="296" t="s">
        <v>66456</v>
      </c>
      <c r="E8578" s="297">
        <v>0</v>
      </c>
    </row>
    <row r="8579" spans="1:5" ht="14.4" x14ac:dyDescent="0.3">
      <c r="A8579" s="294" t="s">
        <v>41421</v>
      </c>
      <c r="B8579" s="295">
        <v>182952</v>
      </c>
      <c r="D8579" s="296" t="s">
        <v>41962</v>
      </c>
      <c r="E8579" s="297">
        <v>182952</v>
      </c>
    </row>
    <row r="8580" spans="1:5" ht="14.4" x14ac:dyDescent="0.3">
      <c r="A8580" s="294" t="s">
        <v>41422</v>
      </c>
      <c r="B8580" s="295">
        <v>1084897.8</v>
      </c>
      <c r="D8580" s="296" t="s">
        <v>41963</v>
      </c>
      <c r="E8580" s="297">
        <v>1084897.8</v>
      </c>
    </row>
    <row r="8581" spans="1:5" ht="14.4" x14ac:dyDescent="0.3">
      <c r="A8581" s="294" t="s">
        <v>41423</v>
      </c>
      <c r="B8581" s="295">
        <v>373814.63</v>
      </c>
      <c r="D8581" s="296" t="s">
        <v>41964</v>
      </c>
      <c r="E8581" s="297">
        <v>373814.63</v>
      </c>
    </row>
    <row r="8582" spans="1:5" ht="14.4" x14ac:dyDescent="0.3">
      <c r="A8582" s="294" t="s">
        <v>41424</v>
      </c>
      <c r="B8582" s="295">
        <v>98303</v>
      </c>
      <c r="D8582" s="296" t="s">
        <v>41965</v>
      </c>
      <c r="E8582" s="297">
        <v>98303</v>
      </c>
    </row>
    <row r="8583" spans="1:5" ht="14.4" x14ac:dyDescent="0.3">
      <c r="A8583" s="294" t="s">
        <v>41425</v>
      </c>
      <c r="B8583" s="295">
        <v>465420</v>
      </c>
      <c r="D8583" s="296" t="s">
        <v>41966</v>
      </c>
      <c r="E8583" s="297">
        <v>465420</v>
      </c>
    </row>
    <row r="8584" spans="1:5" ht="14.4" x14ac:dyDescent="0.3">
      <c r="A8584" s="294" t="s">
        <v>41426</v>
      </c>
      <c r="B8584" s="295">
        <v>1488046.62</v>
      </c>
      <c r="D8584" s="296" t="s">
        <v>41967</v>
      </c>
      <c r="E8584" s="297">
        <v>1488046.62</v>
      </c>
    </row>
    <row r="8585" spans="1:5" ht="14.4" x14ac:dyDescent="0.3">
      <c r="A8585" s="294" t="s">
        <v>41427</v>
      </c>
      <c r="B8585" s="295">
        <v>8934.82</v>
      </c>
      <c r="D8585" s="296" t="s">
        <v>41968</v>
      </c>
      <c r="E8585" s="297">
        <v>8934.82</v>
      </c>
    </row>
    <row r="8586" spans="1:5" ht="14.4" x14ac:dyDescent="0.3">
      <c r="A8586" s="294" t="s">
        <v>41428</v>
      </c>
      <c r="B8586" s="295">
        <v>19377</v>
      </c>
      <c r="D8586" s="296" t="s">
        <v>41969</v>
      </c>
      <c r="E8586" s="297">
        <v>19377</v>
      </c>
    </row>
    <row r="8587" spans="1:5" ht="14.4" x14ac:dyDescent="0.3">
      <c r="A8587" s="294" t="s">
        <v>41429</v>
      </c>
      <c r="B8587" s="295">
        <v>890616</v>
      </c>
      <c r="D8587" s="296" t="s">
        <v>41970</v>
      </c>
      <c r="E8587" s="297">
        <v>890616</v>
      </c>
    </row>
    <row r="8588" spans="1:5" ht="14.4" x14ac:dyDescent="0.3">
      <c r="A8588" s="294" t="s">
        <v>41430</v>
      </c>
      <c r="B8588" s="295">
        <v>29065.5</v>
      </c>
      <c r="D8588" s="296" t="s">
        <v>41971</v>
      </c>
      <c r="E8588" s="297">
        <v>29065.5</v>
      </c>
    </row>
    <row r="8589" spans="1:5" ht="14.4" x14ac:dyDescent="0.3">
      <c r="A8589" s="294" t="s">
        <v>41431</v>
      </c>
      <c r="B8589" s="295">
        <v>32205.65</v>
      </c>
      <c r="D8589" s="296" t="s">
        <v>41972</v>
      </c>
      <c r="E8589" s="297">
        <v>32205.65</v>
      </c>
    </row>
    <row r="8590" spans="1:5" ht="14.4" x14ac:dyDescent="0.3">
      <c r="A8590" s="294" t="s">
        <v>41432</v>
      </c>
      <c r="B8590" s="295">
        <v>1409589</v>
      </c>
      <c r="D8590" s="296" t="s">
        <v>41973</v>
      </c>
      <c r="E8590" s="297">
        <v>1409589</v>
      </c>
    </row>
    <row r="8591" spans="1:5" ht="14.4" x14ac:dyDescent="0.3">
      <c r="A8591" s="294" t="s">
        <v>41433</v>
      </c>
      <c r="B8591" s="295">
        <v>41952</v>
      </c>
      <c r="D8591" s="296" t="s">
        <v>41974</v>
      </c>
      <c r="E8591" s="297">
        <v>41952</v>
      </c>
    </row>
    <row r="8592" spans="1:5" ht="14.4" x14ac:dyDescent="0.3">
      <c r="A8592" s="294" t="s">
        <v>41434</v>
      </c>
      <c r="B8592" s="295">
        <v>513534</v>
      </c>
      <c r="D8592" s="296" t="s">
        <v>41975</v>
      </c>
      <c r="E8592" s="297">
        <v>513534</v>
      </c>
    </row>
    <row r="8593" spans="1:5" ht="14.4" x14ac:dyDescent="0.3">
      <c r="A8593" s="294" t="s">
        <v>41435</v>
      </c>
      <c r="B8593" s="295">
        <v>68896</v>
      </c>
      <c r="D8593" s="296" t="s">
        <v>41976</v>
      </c>
      <c r="E8593" s="297">
        <v>68896</v>
      </c>
    </row>
    <row r="8594" spans="1:5" ht="14.4" x14ac:dyDescent="0.3">
      <c r="A8594" s="294" t="s">
        <v>41436</v>
      </c>
      <c r="B8594" s="295">
        <v>31233</v>
      </c>
      <c r="D8594" s="296" t="s">
        <v>41977</v>
      </c>
      <c r="E8594" s="297">
        <v>31233</v>
      </c>
    </row>
    <row r="8595" spans="1:5" ht="14.4" x14ac:dyDescent="0.3">
      <c r="A8595" s="294" t="s">
        <v>41437</v>
      </c>
      <c r="B8595" s="295">
        <v>536779</v>
      </c>
      <c r="D8595" s="296" t="s">
        <v>41978</v>
      </c>
      <c r="E8595" s="297">
        <v>536779</v>
      </c>
    </row>
    <row r="8596" spans="1:5" ht="14.4" x14ac:dyDescent="0.3">
      <c r="A8596" s="294" t="s">
        <v>41438</v>
      </c>
      <c r="B8596" s="295">
        <v>198977</v>
      </c>
      <c r="D8596" s="296" t="s">
        <v>41979</v>
      </c>
      <c r="E8596" s="297">
        <v>198977</v>
      </c>
    </row>
    <row r="8597" spans="1:5" ht="14.4" x14ac:dyDescent="0.3">
      <c r="A8597" s="294" t="s">
        <v>41439</v>
      </c>
      <c r="B8597" s="295">
        <v>381334</v>
      </c>
      <c r="D8597" s="296" t="s">
        <v>41980</v>
      </c>
      <c r="E8597" s="297">
        <v>381334</v>
      </c>
    </row>
    <row r="8598" spans="1:5" ht="14.4" x14ac:dyDescent="0.3">
      <c r="A8598" s="294" t="s">
        <v>41440</v>
      </c>
      <c r="B8598" s="295">
        <v>657333</v>
      </c>
      <c r="D8598" s="296" t="s">
        <v>41981</v>
      </c>
      <c r="E8598" s="297">
        <v>657333</v>
      </c>
    </row>
    <row r="8599" spans="1:5" ht="14.4" x14ac:dyDescent="0.3">
      <c r="A8599" s="294" t="s">
        <v>41441</v>
      </c>
      <c r="B8599" s="295">
        <v>53304</v>
      </c>
      <c r="D8599" s="296" t="s">
        <v>41982</v>
      </c>
      <c r="E8599" s="297">
        <v>53304</v>
      </c>
    </row>
    <row r="8600" spans="1:5" ht="14.4" x14ac:dyDescent="0.3">
      <c r="A8600" s="294" t="s">
        <v>41442</v>
      </c>
      <c r="B8600" s="295">
        <v>371442</v>
      </c>
      <c r="D8600" s="296" t="s">
        <v>41983</v>
      </c>
      <c r="E8600" s="297">
        <v>371442</v>
      </c>
    </row>
    <row r="8601" spans="1:5" ht="14.4" x14ac:dyDescent="0.3">
      <c r="A8601" s="294" t="s">
        <v>41443</v>
      </c>
      <c r="B8601" s="295">
        <v>447864.67</v>
      </c>
      <c r="D8601" s="296" t="s">
        <v>41984</v>
      </c>
      <c r="E8601" s="297">
        <v>447864.67</v>
      </c>
    </row>
    <row r="8602" spans="1:5" ht="14.4" x14ac:dyDescent="0.3">
      <c r="A8602" s="294" t="s">
        <v>41444</v>
      </c>
      <c r="B8602" s="295">
        <v>91618</v>
      </c>
      <c r="D8602" s="296" t="s">
        <v>41985</v>
      </c>
      <c r="E8602" s="297">
        <v>91618</v>
      </c>
    </row>
    <row r="8603" spans="1:5" ht="14.4" x14ac:dyDescent="0.3">
      <c r="A8603" s="294" t="s">
        <v>41445</v>
      </c>
      <c r="B8603" s="295">
        <v>116484.86</v>
      </c>
      <c r="D8603" s="296" t="s">
        <v>41986</v>
      </c>
      <c r="E8603" s="297">
        <v>116484.86</v>
      </c>
    </row>
    <row r="8604" spans="1:5" ht="14.4" x14ac:dyDescent="0.3">
      <c r="A8604" s="294" t="s">
        <v>41446</v>
      </c>
      <c r="B8604" s="295">
        <v>57592.75</v>
      </c>
      <c r="D8604" s="296" t="s">
        <v>41987</v>
      </c>
      <c r="E8604" s="297">
        <v>57592.75</v>
      </c>
    </row>
    <row r="8605" spans="1:5" ht="14.4" x14ac:dyDescent="0.3">
      <c r="A8605" s="294" t="s">
        <v>41447</v>
      </c>
      <c r="B8605" s="295">
        <v>150710</v>
      </c>
      <c r="D8605" s="296" t="s">
        <v>41988</v>
      </c>
      <c r="E8605" s="297">
        <v>150710</v>
      </c>
    </row>
    <row r="8606" spans="1:5" ht="14.4" x14ac:dyDescent="0.3">
      <c r="A8606" s="294" t="s">
        <v>41448</v>
      </c>
      <c r="B8606" s="295">
        <v>15531</v>
      </c>
      <c r="D8606" s="296" t="s">
        <v>41989</v>
      </c>
      <c r="E8606" s="297">
        <v>15531</v>
      </c>
    </row>
    <row r="8607" spans="1:5" ht="14.4" x14ac:dyDescent="0.3">
      <c r="A8607" s="294" t="s">
        <v>41449</v>
      </c>
      <c r="B8607" s="295">
        <v>246112.74</v>
      </c>
      <c r="D8607" s="296" t="s">
        <v>41990</v>
      </c>
      <c r="E8607" s="297">
        <v>246112.74</v>
      </c>
    </row>
    <row r="8608" spans="1:5" ht="14.4" x14ac:dyDescent="0.3">
      <c r="A8608" s="294" t="s">
        <v>41450</v>
      </c>
      <c r="B8608" s="295">
        <v>27989</v>
      </c>
      <c r="D8608" s="296" t="s">
        <v>41991</v>
      </c>
      <c r="E8608" s="297">
        <v>27989</v>
      </c>
    </row>
    <row r="8609" spans="1:5" ht="14.4" x14ac:dyDescent="0.3">
      <c r="A8609" s="294" t="s">
        <v>41451</v>
      </c>
      <c r="B8609" s="295">
        <v>63513.5</v>
      </c>
      <c r="D8609" s="296" t="s">
        <v>41992</v>
      </c>
      <c r="E8609" s="297">
        <v>63513.5</v>
      </c>
    </row>
    <row r="8610" spans="1:5" ht="14.4" x14ac:dyDescent="0.3">
      <c r="A8610" s="294" t="s">
        <v>41452</v>
      </c>
      <c r="B8610" s="295">
        <v>2991757.5</v>
      </c>
      <c r="D8610" s="296" t="s">
        <v>41993</v>
      </c>
      <c r="E8610" s="297">
        <v>2991757.5</v>
      </c>
    </row>
    <row r="8611" spans="1:5" ht="14.4" x14ac:dyDescent="0.3">
      <c r="A8611" s="294" t="s">
        <v>41453</v>
      </c>
      <c r="B8611" s="295">
        <v>132424</v>
      </c>
      <c r="D8611" s="296" t="s">
        <v>41994</v>
      </c>
      <c r="E8611" s="297">
        <v>132424</v>
      </c>
    </row>
    <row r="8612" spans="1:5" ht="14.4" x14ac:dyDescent="0.3">
      <c r="A8612" s="294" t="s">
        <v>41454</v>
      </c>
      <c r="B8612" s="295">
        <v>22617</v>
      </c>
      <c r="D8612" s="296" t="s">
        <v>41995</v>
      </c>
      <c r="E8612" s="297">
        <v>22617</v>
      </c>
    </row>
    <row r="8613" spans="1:5" ht="14.4" x14ac:dyDescent="0.3">
      <c r="A8613" s="294" t="s">
        <v>41455</v>
      </c>
      <c r="B8613" s="295">
        <v>39980.75</v>
      </c>
      <c r="D8613" s="296" t="s">
        <v>41996</v>
      </c>
      <c r="E8613" s="297">
        <v>39980.75</v>
      </c>
    </row>
    <row r="8614" spans="1:5" ht="14.4" x14ac:dyDescent="0.3">
      <c r="A8614" s="294" t="s">
        <v>41456</v>
      </c>
      <c r="B8614" s="295">
        <v>8369</v>
      </c>
      <c r="D8614" s="296" t="s">
        <v>41997</v>
      </c>
      <c r="E8614" s="297">
        <v>8369</v>
      </c>
    </row>
    <row r="8615" spans="1:5" ht="14.4" x14ac:dyDescent="0.3">
      <c r="A8615" s="294" t="s">
        <v>41457</v>
      </c>
      <c r="B8615" s="295">
        <v>16155</v>
      </c>
      <c r="D8615" s="296" t="s">
        <v>41998</v>
      </c>
      <c r="E8615" s="297">
        <v>16155</v>
      </c>
    </row>
    <row r="8616" spans="1:5" ht="14.4" x14ac:dyDescent="0.3">
      <c r="A8616" s="294" t="s">
        <v>41458</v>
      </c>
      <c r="B8616" s="295">
        <v>310731.73</v>
      </c>
      <c r="D8616" s="296" t="s">
        <v>41999</v>
      </c>
      <c r="E8616" s="297">
        <v>310731.73</v>
      </c>
    </row>
    <row r="8617" spans="1:5" ht="14.4" x14ac:dyDescent="0.3">
      <c r="A8617" s="294" t="s">
        <v>41459</v>
      </c>
      <c r="B8617" s="295">
        <v>64605.1</v>
      </c>
      <c r="D8617" s="296" t="s">
        <v>42000</v>
      </c>
      <c r="E8617" s="297">
        <v>64605.1</v>
      </c>
    </row>
    <row r="8618" spans="1:5" ht="14.4" x14ac:dyDescent="0.3">
      <c r="A8618" s="294" t="s">
        <v>41460</v>
      </c>
      <c r="B8618" s="295">
        <v>77544</v>
      </c>
      <c r="D8618" s="296" t="s">
        <v>42001</v>
      </c>
      <c r="E8618" s="297">
        <v>77544</v>
      </c>
    </row>
    <row r="8619" spans="1:5" ht="14.4" x14ac:dyDescent="0.3">
      <c r="A8619" s="294" t="s">
        <v>41461</v>
      </c>
      <c r="B8619" s="295">
        <v>10410250</v>
      </c>
      <c r="D8619" s="296" t="s">
        <v>42002</v>
      </c>
      <c r="E8619" s="297">
        <v>10410250</v>
      </c>
    </row>
    <row r="8620" spans="1:5" ht="14.4" x14ac:dyDescent="0.3">
      <c r="A8620" s="294" t="s">
        <v>41462</v>
      </c>
      <c r="B8620" s="295">
        <v>40046</v>
      </c>
      <c r="D8620" s="296" t="s">
        <v>42003</v>
      </c>
      <c r="E8620" s="297">
        <v>40046</v>
      </c>
    </row>
    <row r="8621" spans="1:5" ht="14.4" x14ac:dyDescent="0.3">
      <c r="A8621" s="294" t="s">
        <v>41463</v>
      </c>
      <c r="B8621" s="295">
        <v>32431</v>
      </c>
      <c r="D8621" s="296" t="s">
        <v>42004</v>
      </c>
      <c r="E8621" s="297">
        <v>32431</v>
      </c>
    </row>
    <row r="8622" spans="1:5" ht="14.4" x14ac:dyDescent="0.3">
      <c r="A8622" s="294" t="s">
        <v>41464</v>
      </c>
      <c r="B8622" s="295">
        <v>34448</v>
      </c>
      <c r="D8622" s="296" t="s">
        <v>42005</v>
      </c>
      <c r="E8622" s="297">
        <v>34448</v>
      </c>
    </row>
    <row r="8623" spans="1:5" ht="14.4" x14ac:dyDescent="0.3">
      <c r="A8623" s="294" t="s">
        <v>41465</v>
      </c>
      <c r="B8623" s="295">
        <v>127372</v>
      </c>
      <c r="D8623" s="296" t="s">
        <v>42006</v>
      </c>
      <c r="E8623" s="297">
        <v>127372</v>
      </c>
    </row>
    <row r="8624" spans="1:5" ht="14.4" x14ac:dyDescent="0.3">
      <c r="A8624" s="294" t="s">
        <v>41466</v>
      </c>
      <c r="B8624" s="295">
        <v>89383.5</v>
      </c>
      <c r="D8624" s="296" t="s">
        <v>42007</v>
      </c>
      <c r="E8624" s="297">
        <v>89383.5</v>
      </c>
    </row>
    <row r="8625" spans="1:5" ht="14.4" x14ac:dyDescent="0.3">
      <c r="A8625" s="294" t="s">
        <v>41467</v>
      </c>
      <c r="B8625" s="295">
        <v>37677.5</v>
      </c>
      <c r="D8625" s="296" t="s">
        <v>42008</v>
      </c>
      <c r="E8625" s="297">
        <v>37677.5</v>
      </c>
    </row>
    <row r="8626" spans="1:5" ht="14.4" x14ac:dyDescent="0.3">
      <c r="A8626" s="294" t="s">
        <v>41468</v>
      </c>
      <c r="B8626" s="295">
        <v>17224</v>
      </c>
      <c r="D8626" s="296" t="s">
        <v>42009</v>
      </c>
      <c r="E8626" s="297">
        <v>17224</v>
      </c>
    </row>
    <row r="8627" spans="1:5" ht="14.4" x14ac:dyDescent="0.3">
      <c r="A8627" s="294" t="s">
        <v>41469</v>
      </c>
      <c r="B8627" s="295">
        <v>8616</v>
      </c>
      <c r="D8627" s="296" t="s">
        <v>42010</v>
      </c>
      <c r="E8627" s="297">
        <v>8616</v>
      </c>
    </row>
    <row r="8628" spans="1:5" ht="14.4" x14ac:dyDescent="0.3">
      <c r="A8628" s="294" t="s">
        <v>41470</v>
      </c>
      <c r="B8628" s="295">
        <v>53850</v>
      </c>
      <c r="D8628" s="296" t="s">
        <v>42011</v>
      </c>
      <c r="E8628" s="297">
        <v>53850</v>
      </c>
    </row>
    <row r="8629" spans="1:5" ht="14.4" x14ac:dyDescent="0.3">
      <c r="A8629" s="294" t="s">
        <v>41471</v>
      </c>
      <c r="B8629" s="295">
        <v>30658</v>
      </c>
      <c r="D8629" s="296" t="s">
        <v>42012</v>
      </c>
      <c r="E8629" s="297">
        <v>30658</v>
      </c>
    </row>
    <row r="8630" spans="1:5" ht="14.4" x14ac:dyDescent="0.3">
      <c r="A8630" s="294" t="s">
        <v>41472</v>
      </c>
      <c r="B8630" s="295">
        <v>53087</v>
      </c>
      <c r="D8630" s="296" t="s">
        <v>42013</v>
      </c>
      <c r="E8630" s="297">
        <v>53087</v>
      </c>
    </row>
    <row r="8631" spans="1:5" ht="14.4" x14ac:dyDescent="0.3">
      <c r="A8631" s="294" t="s">
        <v>41473</v>
      </c>
      <c r="B8631" s="295">
        <v>69209</v>
      </c>
      <c r="D8631" s="296" t="s">
        <v>42014</v>
      </c>
      <c r="E8631" s="297">
        <v>69209</v>
      </c>
    </row>
    <row r="8632" spans="1:5" ht="14.4" x14ac:dyDescent="0.3">
      <c r="A8632" s="294" t="s">
        <v>41474</v>
      </c>
      <c r="B8632" s="295">
        <v>35863</v>
      </c>
      <c r="D8632" s="296" t="s">
        <v>42015</v>
      </c>
      <c r="E8632" s="297">
        <v>35863</v>
      </c>
    </row>
    <row r="8633" spans="1:5" ht="14.4" x14ac:dyDescent="0.3">
      <c r="A8633" s="294" t="s">
        <v>41475</v>
      </c>
      <c r="B8633" s="295">
        <v>19377</v>
      </c>
      <c r="D8633" s="296" t="s">
        <v>42016</v>
      </c>
      <c r="E8633" s="297">
        <v>19377</v>
      </c>
    </row>
    <row r="8634" spans="1:5" ht="14.4" x14ac:dyDescent="0.3">
      <c r="A8634" s="294" t="s">
        <v>41476</v>
      </c>
      <c r="B8634" s="295">
        <v>49542</v>
      </c>
      <c r="D8634" s="296" t="s">
        <v>42017</v>
      </c>
      <c r="E8634" s="297">
        <v>49542</v>
      </c>
    </row>
    <row r="8635" spans="1:5" ht="14.4" x14ac:dyDescent="0.3">
      <c r="A8635" s="294" t="s">
        <v>41477</v>
      </c>
      <c r="B8635" s="295">
        <v>61360.5</v>
      </c>
      <c r="D8635" s="296" t="s">
        <v>42018</v>
      </c>
      <c r="E8635" s="297">
        <v>61360.5</v>
      </c>
    </row>
    <row r="8636" spans="1:5" ht="14.4" x14ac:dyDescent="0.3">
      <c r="A8636" s="294" t="s">
        <v>41478</v>
      </c>
      <c r="B8636" s="295">
        <v>109802.46</v>
      </c>
      <c r="D8636" s="296" t="s">
        <v>42019</v>
      </c>
      <c r="E8636" s="297">
        <v>109802.46</v>
      </c>
    </row>
    <row r="8637" spans="1:5" ht="14.4" x14ac:dyDescent="0.3">
      <c r="A8637" s="294" t="s">
        <v>41479</v>
      </c>
      <c r="B8637" s="295">
        <v>8612</v>
      </c>
      <c r="D8637" s="296" t="s">
        <v>42020</v>
      </c>
      <c r="E8637" s="297">
        <v>8612</v>
      </c>
    </row>
    <row r="8638" spans="1:5" ht="14.4" x14ac:dyDescent="0.3">
      <c r="A8638" s="294" t="s">
        <v>41480</v>
      </c>
      <c r="B8638" s="295">
        <v>33371.5</v>
      </c>
      <c r="D8638" s="296" t="s">
        <v>42021</v>
      </c>
      <c r="E8638" s="297">
        <v>33371.5</v>
      </c>
    </row>
    <row r="8639" spans="1:5" ht="14.4" x14ac:dyDescent="0.3">
      <c r="A8639" s="294" t="s">
        <v>41481</v>
      </c>
      <c r="B8639" s="295">
        <v>6462</v>
      </c>
      <c r="D8639" s="296" t="s">
        <v>42022</v>
      </c>
      <c r="E8639" s="297">
        <v>6462</v>
      </c>
    </row>
    <row r="8640" spans="1:5" ht="14.4" x14ac:dyDescent="0.3">
      <c r="A8640" s="294" t="s">
        <v>41482</v>
      </c>
      <c r="B8640" s="295">
        <v>25836</v>
      </c>
      <c r="D8640" s="296" t="s">
        <v>42023</v>
      </c>
      <c r="E8640" s="297">
        <v>25836</v>
      </c>
    </row>
    <row r="8641" spans="1:5" ht="14.4" x14ac:dyDescent="0.3">
      <c r="A8641" s="294" t="s">
        <v>41483</v>
      </c>
      <c r="B8641" s="295">
        <v>58410</v>
      </c>
      <c r="D8641" s="296" t="s">
        <v>42024</v>
      </c>
      <c r="E8641" s="297">
        <v>58410</v>
      </c>
    </row>
    <row r="8642" spans="1:5" ht="14.4" x14ac:dyDescent="0.3">
      <c r="A8642" s="294" t="s">
        <v>41484</v>
      </c>
      <c r="B8642" s="295">
        <v>21530</v>
      </c>
      <c r="D8642" s="296" t="s">
        <v>42025</v>
      </c>
      <c r="E8642" s="297">
        <v>21530</v>
      </c>
    </row>
    <row r="8643" spans="1:5" ht="14.4" x14ac:dyDescent="0.3">
      <c r="A8643" s="294" t="s">
        <v>41485</v>
      </c>
      <c r="B8643" s="295">
        <v>38772</v>
      </c>
      <c r="D8643" s="296" t="s">
        <v>42026</v>
      </c>
      <c r="E8643" s="297">
        <v>38772</v>
      </c>
    </row>
    <row r="8644" spans="1:5" ht="14.4" x14ac:dyDescent="0.3">
      <c r="A8644" s="294" t="s">
        <v>41486</v>
      </c>
      <c r="B8644" s="295">
        <v>26912.5</v>
      </c>
      <c r="D8644" s="296" t="s">
        <v>42027</v>
      </c>
      <c r="E8644" s="297">
        <v>26912.5</v>
      </c>
    </row>
    <row r="8645" spans="1:5" ht="14.4" x14ac:dyDescent="0.3">
      <c r="A8645" s="294" t="s">
        <v>41487</v>
      </c>
      <c r="B8645" s="295">
        <v>27603.75</v>
      </c>
      <c r="D8645" s="296" t="s">
        <v>42028</v>
      </c>
      <c r="E8645" s="297">
        <v>27603.75</v>
      </c>
    </row>
    <row r="8646" spans="1:5" ht="14.4" x14ac:dyDescent="0.3">
      <c r="A8646" s="294" t="s">
        <v>41488</v>
      </c>
      <c r="B8646" s="295">
        <v>13188.5</v>
      </c>
      <c r="D8646" s="296" t="s">
        <v>42029</v>
      </c>
      <c r="E8646" s="297">
        <v>13188.5</v>
      </c>
    </row>
    <row r="8647" spans="1:5" ht="14.4" x14ac:dyDescent="0.3">
      <c r="A8647" s="294" t="s">
        <v>41489</v>
      </c>
      <c r="B8647" s="295">
        <v>89431</v>
      </c>
      <c r="D8647" s="296" t="s">
        <v>42030</v>
      </c>
      <c r="E8647" s="297">
        <v>89431</v>
      </c>
    </row>
    <row r="8648" spans="1:5" ht="14.4" x14ac:dyDescent="0.3">
      <c r="A8648" s="294" t="s">
        <v>41490</v>
      </c>
      <c r="B8648" s="295">
        <v>18885</v>
      </c>
      <c r="D8648" s="296" t="s">
        <v>42031</v>
      </c>
      <c r="E8648" s="297">
        <v>18885</v>
      </c>
    </row>
    <row r="8649" spans="1:5" ht="14.4" x14ac:dyDescent="0.3">
      <c r="A8649" s="294" t="s">
        <v>41491</v>
      </c>
      <c r="B8649" s="295">
        <v>10396</v>
      </c>
      <c r="D8649" s="296" t="s">
        <v>42032</v>
      </c>
      <c r="E8649" s="297">
        <v>10396</v>
      </c>
    </row>
    <row r="8650" spans="1:5" ht="14.4" x14ac:dyDescent="0.3">
      <c r="A8650" s="294" t="s">
        <v>41492</v>
      </c>
      <c r="B8650" s="295">
        <v>338678</v>
      </c>
      <c r="D8650" s="296" t="s">
        <v>42033</v>
      </c>
      <c r="E8650" s="297">
        <v>338678</v>
      </c>
    </row>
    <row r="8651" spans="1:5" ht="14.4" x14ac:dyDescent="0.3">
      <c r="A8651" s="294" t="s">
        <v>41493</v>
      </c>
      <c r="B8651" s="295">
        <v>15580</v>
      </c>
      <c r="D8651" s="296" t="s">
        <v>42034</v>
      </c>
      <c r="E8651" s="297">
        <v>15580</v>
      </c>
    </row>
    <row r="8652" spans="1:5" ht="14.4" x14ac:dyDescent="0.3">
      <c r="A8652" s="294" t="s">
        <v>41494</v>
      </c>
      <c r="B8652" s="295">
        <v>1318276.17</v>
      </c>
      <c r="D8652" s="296" t="s">
        <v>42035</v>
      </c>
      <c r="E8652" s="297">
        <v>1318276.17</v>
      </c>
    </row>
    <row r="8653" spans="1:5" ht="14.4" x14ac:dyDescent="0.3">
      <c r="A8653" s="294" t="s">
        <v>41495</v>
      </c>
      <c r="B8653" s="295">
        <v>19377</v>
      </c>
      <c r="D8653" s="296" t="s">
        <v>42036</v>
      </c>
      <c r="E8653" s="297">
        <v>19377</v>
      </c>
    </row>
    <row r="8654" spans="1:5" ht="14.4" x14ac:dyDescent="0.3">
      <c r="A8654" s="294" t="s">
        <v>41496</v>
      </c>
      <c r="B8654" s="295">
        <v>63513.5</v>
      </c>
      <c r="D8654" s="296" t="s">
        <v>42037</v>
      </c>
      <c r="E8654" s="297">
        <v>63513.5</v>
      </c>
    </row>
    <row r="8655" spans="1:5" ht="14.4" x14ac:dyDescent="0.3">
      <c r="A8655" s="294" t="s">
        <v>41497</v>
      </c>
      <c r="B8655" s="295">
        <v>706943.07</v>
      </c>
      <c r="D8655" s="296" t="s">
        <v>42038</v>
      </c>
      <c r="E8655" s="297">
        <v>706943.07</v>
      </c>
    </row>
    <row r="8656" spans="1:5" ht="14.4" x14ac:dyDescent="0.3">
      <c r="A8656" s="294" t="s">
        <v>41498</v>
      </c>
      <c r="B8656" s="295">
        <v>592350</v>
      </c>
      <c r="D8656" s="296" t="s">
        <v>42039</v>
      </c>
      <c r="E8656" s="297">
        <v>592350</v>
      </c>
    </row>
    <row r="8657" spans="1:5" ht="14.4" x14ac:dyDescent="0.3">
      <c r="A8657" s="294" t="s">
        <v>41499</v>
      </c>
      <c r="B8657" s="295">
        <v>84699</v>
      </c>
      <c r="D8657" s="296" t="s">
        <v>42040</v>
      </c>
      <c r="E8657" s="297">
        <v>84699</v>
      </c>
    </row>
    <row r="8658" spans="1:5" ht="14.4" x14ac:dyDescent="0.3">
      <c r="A8658" s="294" t="s">
        <v>41500</v>
      </c>
      <c r="B8658" s="295">
        <v>44157</v>
      </c>
      <c r="D8658" s="296" t="s">
        <v>42041</v>
      </c>
      <c r="E8658" s="297">
        <v>44157</v>
      </c>
    </row>
    <row r="8659" spans="1:5" ht="14.4" x14ac:dyDescent="0.3">
      <c r="A8659" s="294" t="s">
        <v>41501</v>
      </c>
      <c r="B8659" s="295">
        <v>369388</v>
      </c>
      <c r="D8659" s="296" t="s">
        <v>42042</v>
      </c>
      <c r="E8659" s="297">
        <v>369388</v>
      </c>
    </row>
    <row r="8660" spans="1:5" ht="14.4" x14ac:dyDescent="0.3">
      <c r="A8660" s="294" t="s">
        <v>41502</v>
      </c>
      <c r="B8660" s="295">
        <v>140010</v>
      </c>
      <c r="D8660" s="296" t="s">
        <v>42043</v>
      </c>
      <c r="E8660" s="297">
        <v>140010</v>
      </c>
    </row>
    <row r="8661" spans="1:5" ht="14.4" x14ac:dyDescent="0.3">
      <c r="A8661" s="294" t="s">
        <v>65956</v>
      </c>
      <c r="B8661" s="295">
        <v>13400</v>
      </c>
      <c r="D8661" s="296" t="s">
        <v>57120</v>
      </c>
      <c r="E8661" s="297">
        <v>13400</v>
      </c>
    </row>
    <row r="8662" spans="1:5" ht="14.4" x14ac:dyDescent="0.3">
      <c r="A8662" s="294" t="s">
        <v>57002</v>
      </c>
      <c r="B8662" s="295">
        <v>2840</v>
      </c>
      <c r="D8662" s="296" t="s">
        <v>57121</v>
      </c>
      <c r="E8662" s="297">
        <v>2840</v>
      </c>
    </row>
    <row r="8663" spans="1:5" ht="14.4" x14ac:dyDescent="0.3">
      <c r="A8663" s="294" t="s">
        <v>65957</v>
      </c>
      <c r="B8663" s="295">
        <v>21000</v>
      </c>
      <c r="D8663" s="296" t="s">
        <v>66457</v>
      </c>
      <c r="E8663" s="297">
        <v>21000</v>
      </c>
    </row>
    <row r="8664" spans="1:5" ht="14.4" x14ac:dyDescent="0.3">
      <c r="A8664" s="294" t="s">
        <v>65958</v>
      </c>
      <c r="B8664" s="295">
        <v>5000</v>
      </c>
      <c r="D8664" s="296" t="s">
        <v>66458</v>
      </c>
      <c r="E8664" s="297">
        <v>5000</v>
      </c>
    </row>
    <row r="8665" spans="1:5" ht="14.4" x14ac:dyDescent="0.3">
      <c r="A8665" s="294" t="s">
        <v>57003</v>
      </c>
      <c r="B8665" s="295">
        <v>4966</v>
      </c>
      <c r="D8665" s="296" t="s">
        <v>57122</v>
      </c>
      <c r="E8665" s="297">
        <v>4966</v>
      </c>
    </row>
    <row r="8666" spans="1:5" ht="14.4" x14ac:dyDescent="0.3">
      <c r="A8666" s="294" t="s">
        <v>57004</v>
      </c>
      <c r="B8666" s="295">
        <v>229150</v>
      </c>
      <c r="D8666" s="296" t="s">
        <v>57123</v>
      </c>
      <c r="E8666" s="297">
        <v>229150</v>
      </c>
    </row>
    <row r="8667" spans="1:5" ht="14.4" x14ac:dyDescent="0.3">
      <c r="A8667" s="294" t="s">
        <v>57005</v>
      </c>
      <c r="B8667" s="295">
        <v>15000</v>
      </c>
      <c r="D8667" s="296" t="s">
        <v>57124</v>
      </c>
      <c r="E8667" s="297">
        <v>15000</v>
      </c>
    </row>
    <row r="8668" spans="1:5" ht="14.4" x14ac:dyDescent="0.3">
      <c r="A8668" s="294" t="s">
        <v>57006</v>
      </c>
      <c r="B8668" s="295">
        <v>30000</v>
      </c>
      <c r="D8668" s="296" t="s">
        <v>57125</v>
      </c>
      <c r="E8668" s="297">
        <v>30000</v>
      </c>
    </row>
    <row r="8669" spans="1:5" ht="14.4" x14ac:dyDescent="0.3">
      <c r="A8669" s="294" t="s">
        <v>57007</v>
      </c>
      <c r="B8669" s="295">
        <v>31960</v>
      </c>
      <c r="D8669" s="296" t="s">
        <v>57126</v>
      </c>
      <c r="E8669" s="297">
        <v>31960</v>
      </c>
    </row>
    <row r="8670" spans="1:5" ht="14.4" x14ac:dyDescent="0.3">
      <c r="A8670" s="294" t="s">
        <v>57008</v>
      </c>
      <c r="B8670" s="295">
        <v>13440</v>
      </c>
      <c r="D8670" s="296" t="s">
        <v>57127</v>
      </c>
      <c r="E8670" s="297">
        <v>13440</v>
      </c>
    </row>
    <row r="8671" spans="1:5" ht="14.4" x14ac:dyDescent="0.3">
      <c r="A8671" s="294" t="s">
        <v>57009</v>
      </c>
      <c r="B8671" s="295">
        <v>41000</v>
      </c>
      <c r="D8671" s="296" t="s">
        <v>57128</v>
      </c>
      <c r="E8671" s="297">
        <v>41000</v>
      </c>
    </row>
    <row r="8672" spans="1:5" ht="14.4" x14ac:dyDescent="0.3">
      <c r="A8672" s="294" t="s">
        <v>57010</v>
      </c>
      <c r="B8672" s="295">
        <v>41622</v>
      </c>
      <c r="D8672" s="296" t="s">
        <v>57129</v>
      </c>
      <c r="E8672" s="297">
        <v>41622</v>
      </c>
    </row>
    <row r="8673" spans="1:5" ht="14.4" x14ac:dyDescent="0.3">
      <c r="A8673" s="294" t="s">
        <v>57011</v>
      </c>
      <c r="B8673" s="295">
        <v>7870</v>
      </c>
      <c r="D8673" s="296" t="s">
        <v>57130</v>
      </c>
      <c r="E8673" s="297">
        <v>7870</v>
      </c>
    </row>
    <row r="8674" spans="1:5" ht="14.4" x14ac:dyDescent="0.3">
      <c r="A8674" s="294" t="s">
        <v>57012</v>
      </c>
      <c r="B8674" s="295">
        <v>7000</v>
      </c>
      <c r="D8674" s="296" t="s">
        <v>57131</v>
      </c>
      <c r="E8674" s="297">
        <v>7000</v>
      </c>
    </row>
    <row r="8675" spans="1:5" ht="14.4" x14ac:dyDescent="0.3">
      <c r="A8675" s="294" t="s">
        <v>57013</v>
      </c>
      <c r="B8675" s="295">
        <v>105000</v>
      </c>
      <c r="D8675" s="296" t="s">
        <v>57132</v>
      </c>
      <c r="E8675" s="297">
        <v>105000</v>
      </c>
    </row>
    <row r="8676" spans="1:5" ht="14.4" x14ac:dyDescent="0.3">
      <c r="A8676" s="294" t="s">
        <v>57014</v>
      </c>
      <c r="B8676" s="295">
        <v>75000</v>
      </c>
      <c r="D8676" s="296" t="s">
        <v>57133</v>
      </c>
      <c r="E8676" s="297">
        <v>75000</v>
      </c>
    </row>
    <row r="8677" spans="1:5" ht="14.4" x14ac:dyDescent="0.3">
      <c r="A8677" s="294" t="s">
        <v>57015</v>
      </c>
      <c r="B8677" s="295">
        <v>10000</v>
      </c>
      <c r="D8677" s="296" t="s">
        <v>57134</v>
      </c>
      <c r="E8677" s="297">
        <v>10000</v>
      </c>
    </row>
    <row r="8678" spans="1:5" ht="14.4" x14ac:dyDescent="0.3">
      <c r="A8678" s="294" t="s">
        <v>57016</v>
      </c>
      <c r="B8678" s="295">
        <v>20000</v>
      </c>
      <c r="D8678" s="296" t="s">
        <v>57135</v>
      </c>
      <c r="E8678" s="297">
        <v>20000</v>
      </c>
    </row>
    <row r="8679" spans="1:5" ht="14.4" x14ac:dyDescent="0.3">
      <c r="A8679" s="294" t="s">
        <v>57017</v>
      </c>
      <c r="B8679" s="295">
        <v>6500</v>
      </c>
      <c r="D8679" s="296" t="s">
        <v>57136</v>
      </c>
      <c r="E8679" s="297">
        <v>6500</v>
      </c>
    </row>
    <row r="8680" spans="1:5" ht="14.4" x14ac:dyDescent="0.3">
      <c r="A8680" s="294" t="s">
        <v>57018</v>
      </c>
      <c r="B8680" s="295">
        <v>35400</v>
      </c>
      <c r="D8680" s="296" t="s">
        <v>57137</v>
      </c>
      <c r="E8680" s="297">
        <v>35400</v>
      </c>
    </row>
    <row r="8681" spans="1:5" ht="14.4" x14ac:dyDescent="0.3">
      <c r="A8681" s="294" t="s">
        <v>57019</v>
      </c>
      <c r="B8681" s="295">
        <v>10000</v>
      </c>
      <c r="D8681" s="296" t="s">
        <v>57138</v>
      </c>
      <c r="E8681" s="297">
        <v>10000</v>
      </c>
    </row>
    <row r="8682" spans="1:5" ht="14.4" x14ac:dyDescent="0.3">
      <c r="A8682" s="294" t="s">
        <v>65959</v>
      </c>
      <c r="B8682" s="295">
        <v>6000</v>
      </c>
      <c r="D8682" s="296" t="s">
        <v>57139</v>
      </c>
      <c r="E8682" s="297">
        <v>6000</v>
      </c>
    </row>
    <row r="8683" spans="1:5" ht="14.4" x14ac:dyDescent="0.3">
      <c r="A8683" s="294" t="s">
        <v>57020</v>
      </c>
      <c r="B8683" s="295">
        <v>43565</v>
      </c>
      <c r="D8683" s="296" t="s">
        <v>57140</v>
      </c>
      <c r="E8683" s="297">
        <v>43565</v>
      </c>
    </row>
    <row r="8684" spans="1:5" ht="14.4" x14ac:dyDescent="0.3">
      <c r="A8684" s="294" t="s">
        <v>65960</v>
      </c>
      <c r="B8684" s="295">
        <v>5000</v>
      </c>
      <c r="D8684" s="296" t="s">
        <v>66459</v>
      </c>
      <c r="E8684" s="297">
        <v>5000</v>
      </c>
    </row>
    <row r="8685" spans="1:5" ht="14.4" x14ac:dyDescent="0.3">
      <c r="A8685" s="294" t="s">
        <v>57021</v>
      </c>
      <c r="B8685" s="295">
        <v>18640</v>
      </c>
      <c r="D8685" s="296" t="s">
        <v>57141</v>
      </c>
      <c r="E8685" s="297">
        <v>18640</v>
      </c>
    </row>
    <row r="8686" spans="1:5" ht="14.4" x14ac:dyDescent="0.3">
      <c r="A8686" s="294" t="s">
        <v>57022</v>
      </c>
      <c r="B8686" s="295">
        <v>33000</v>
      </c>
      <c r="D8686" s="296" t="s">
        <v>57142</v>
      </c>
      <c r="E8686" s="297">
        <v>33000</v>
      </c>
    </row>
    <row r="8687" spans="1:5" ht="14.4" x14ac:dyDescent="0.3">
      <c r="A8687" s="294" t="s">
        <v>57023</v>
      </c>
      <c r="B8687" s="295">
        <v>3150</v>
      </c>
      <c r="D8687" s="296" t="s">
        <v>57143</v>
      </c>
      <c r="E8687" s="297">
        <v>3150</v>
      </c>
    </row>
    <row r="8688" spans="1:5" ht="14.4" x14ac:dyDescent="0.3">
      <c r="A8688" s="294" t="s">
        <v>57024</v>
      </c>
      <c r="B8688" s="295">
        <v>10900</v>
      </c>
      <c r="D8688" s="296" t="s">
        <v>57144</v>
      </c>
      <c r="E8688" s="297">
        <v>10900</v>
      </c>
    </row>
    <row r="8689" spans="1:5" ht="14.4" x14ac:dyDescent="0.3">
      <c r="A8689" s="294" t="s">
        <v>65961</v>
      </c>
      <c r="B8689" s="295">
        <v>15000</v>
      </c>
      <c r="D8689" s="296" t="s">
        <v>57145</v>
      </c>
      <c r="E8689" s="297">
        <v>15000</v>
      </c>
    </row>
    <row r="8690" spans="1:5" ht="14.4" x14ac:dyDescent="0.3">
      <c r="A8690" s="294" t="s">
        <v>57025</v>
      </c>
      <c r="B8690" s="295">
        <v>10600</v>
      </c>
      <c r="D8690" s="296" t="s">
        <v>57146</v>
      </c>
      <c r="E8690" s="297">
        <v>10600</v>
      </c>
    </row>
    <row r="8691" spans="1:5" ht="14.4" x14ac:dyDescent="0.3">
      <c r="A8691" s="294" t="s">
        <v>65962</v>
      </c>
      <c r="B8691" s="295">
        <v>12200</v>
      </c>
      <c r="D8691" s="296" t="s">
        <v>66460</v>
      </c>
      <c r="E8691" s="297">
        <v>12200</v>
      </c>
    </row>
    <row r="8692" spans="1:5" ht="14.4" x14ac:dyDescent="0.3">
      <c r="A8692" s="294" t="s">
        <v>57026</v>
      </c>
      <c r="B8692" s="295">
        <v>15556</v>
      </c>
      <c r="D8692" s="296" t="s">
        <v>57147</v>
      </c>
      <c r="E8692" s="297">
        <v>15556</v>
      </c>
    </row>
    <row r="8693" spans="1:5" ht="14.4" x14ac:dyDescent="0.3">
      <c r="A8693" s="294" t="s">
        <v>57027</v>
      </c>
      <c r="B8693" s="295">
        <v>20000</v>
      </c>
      <c r="D8693" s="296" t="s">
        <v>57148</v>
      </c>
      <c r="E8693" s="297">
        <v>20000</v>
      </c>
    </row>
    <row r="8694" spans="1:5" ht="14.4" x14ac:dyDescent="0.3">
      <c r="A8694" s="294" t="s">
        <v>65963</v>
      </c>
      <c r="B8694" s="295">
        <v>20000</v>
      </c>
      <c r="D8694" s="296" t="s">
        <v>66461</v>
      </c>
      <c r="E8694" s="297">
        <v>20000</v>
      </c>
    </row>
    <row r="8695" spans="1:5" ht="14.4" x14ac:dyDescent="0.3">
      <c r="A8695" s="294" t="s">
        <v>65964</v>
      </c>
      <c r="B8695" s="295">
        <v>5250</v>
      </c>
      <c r="D8695" s="296" t="s">
        <v>66462</v>
      </c>
      <c r="E8695" s="297">
        <v>5250</v>
      </c>
    </row>
    <row r="8696" spans="1:5" ht="14.4" x14ac:dyDescent="0.3">
      <c r="A8696" s="294" t="s">
        <v>57028</v>
      </c>
      <c r="B8696" s="295">
        <v>6090</v>
      </c>
      <c r="D8696" s="296" t="s">
        <v>57149</v>
      </c>
      <c r="E8696" s="297">
        <v>6090</v>
      </c>
    </row>
    <row r="8697" spans="1:5" ht="14.4" x14ac:dyDescent="0.3">
      <c r="A8697" s="294" t="s">
        <v>57029</v>
      </c>
      <c r="B8697" s="295">
        <v>31000</v>
      </c>
      <c r="D8697" s="296" t="s">
        <v>57150</v>
      </c>
      <c r="E8697" s="297">
        <v>31000</v>
      </c>
    </row>
    <row r="8698" spans="1:5" ht="14.4" x14ac:dyDescent="0.3">
      <c r="A8698" s="294" t="s">
        <v>57030</v>
      </c>
      <c r="B8698" s="295">
        <v>73485</v>
      </c>
      <c r="D8698" s="296" t="s">
        <v>57151</v>
      </c>
      <c r="E8698" s="297">
        <v>73485</v>
      </c>
    </row>
    <row r="8699" spans="1:5" ht="14.4" x14ac:dyDescent="0.3">
      <c r="A8699" s="294" t="s">
        <v>65965</v>
      </c>
      <c r="B8699" s="295">
        <v>6000</v>
      </c>
      <c r="D8699" s="296" t="s">
        <v>66463</v>
      </c>
      <c r="E8699" s="297">
        <v>6000</v>
      </c>
    </row>
    <row r="8700" spans="1:5" ht="14.4" x14ac:dyDescent="0.3">
      <c r="A8700" s="294" t="s">
        <v>65966</v>
      </c>
      <c r="B8700" s="295">
        <v>6000</v>
      </c>
      <c r="D8700" s="296" t="s">
        <v>66464</v>
      </c>
      <c r="E8700" s="297">
        <v>6000</v>
      </c>
    </row>
    <row r="8701" spans="1:5" ht="14.4" x14ac:dyDescent="0.3">
      <c r="A8701" s="294" t="s">
        <v>65967</v>
      </c>
      <c r="B8701" s="295">
        <v>10000</v>
      </c>
      <c r="D8701" s="296" t="s">
        <v>57152</v>
      </c>
      <c r="E8701" s="297">
        <v>10000</v>
      </c>
    </row>
    <row r="8702" spans="1:5" ht="14.4" x14ac:dyDescent="0.3">
      <c r="A8702" s="294" t="s">
        <v>57031</v>
      </c>
      <c r="B8702" s="295">
        <v>21600</v>
      </c>
      <c r="D8702" s="296" t="s">
        <v>57153</v>
      </c>
      <c r="E8702" s="297">
        <v>21600</v>
      </c>
    </row>
    <row r="8703" spans="1:5" ht="14.4" x14ac:dyDescent="0.3">
      <c r="A8703" s="294" t="s">
        <v>57032</v>
      </c>
      <c r="B8703" s="295">
        <v>44000</v>
      </c>
      <c r="D8703" s="296" t="s">
        <v>57154</v>
      </c>
      <c r="E8703" s="297">
        <v>44000</v>
      </c>
    </row>
    <row r="8704" spans="1:5" ht="14.4" x14ac:dyDescent="0.3">
      <c r="A8704" s="294" t="s">
        <v>57033</v>
      </c>
      <c r="B8704" s="295">
        <v>3700</v>
      </c>
      <c r="D8704" s="296" t="s">
        <v>57155</v>
      </c>
      <c r="E8704" s="297">
        <v>3700</v>
      </c>
    </row>
    <row r="8705" spans="1:5" ht="14.4" x14ac:dyDescent="0.3">
      <c r="A8705" s="294" t="s">
        <v>57034</v>
      </c>
      <c r="B8705" s="295">
        <v>55000</v>
      </c>
      <c r="D8705" s="296" t="s">
        <v>57156</v>
      </c>
      <c r="E8705" s="297">
        <v>55000</v>
      </c>
    </row>
    <row r="8706" spans="1:5" ht="14.4" x14ac:dyDescent="0.3">
      <c r="A8706" s="294" t="s">
        <v>65968</v>
      </c>
      <c r="B8706" s="295">
        <v>45000</v>
      </c>
      <c r="D8706" s="296" t="s">
        <v>66465</v>
      </c>
      <c r="E8706" s="297">
        <v>45000</v>
      </c>
    </row>
    <row r="8707" spans="1:5" ht="14.4" x14ac:dyDescent="0.3">
      <c r="A8707" s="294" t="s">
        <v>57035</v>
      </c>
      <c r="B8707" s="295">
        <v>10000</v>
      </c>
      <c r="D8707" s="296" t="s">
        <v>57157</v>
      </c>
      <c r="E8707" s="297">
        <v>10000</v>
      </c>
    </row>
    <row r="8708" spans="1:5" ht="14.4" x14ac:dyDescent="0.3">
      <c r="A8708" s="294" t="s">
        <v>57036</v>
      </c>
      <c r="B8708" s="295">
        <v>10000</v>
      </c>
      <c r="D8708" s="296" t="s">
        <v>57158</v>
      </c>
      <c r="E8708" s="297">
        <v>10000</v>
      </c>
    </row>
    <row r="8709" spans="1:5" ht="14.4" x14ac:dyDescent="0.3">
      <c r="A8709" s="294" t="s">
        <v>57037</v>
      </c>
      <c r="B8709" s="295">
        <v>28000</v>
      </c>
      <c r="D8709" s="296" t="s">
        <v>57159</v>
      </c>
      <c r="E8709" s="297">
        <v>28000</v>
      </c>
    </row>
    <row r="8710" spans="1:5" ht="14.4" x14ac:dyDescent="0.3">
      <c r="A8710" s="294" t="s">
        <v>57038</v>
      </c>
      <c r="B8710" s="295">
        <v>16895</v>
      </c>
      <c r="D8710" s="296" t="s">
        <v>57160</v>
      </c>
      <c r="E8710" s="297">
        <v>16895</v>
      </c>
    </row>
    <row r="8711" spans="1:5" ht="14.4" x14ac:dyDescent="0.3">
      <c r="A8711" s="294" t="s">
        <v>57039</v>
      </c>
      <c r="B8711" s="295">
        <v>7640</v>
      </c>
      <c r="D8711" s="296" t="s">
        <v>57161</v>
      </c>
      <c r="E8711" s="297">
        <v>7640</v>
      </c>
    </row>
    <row r="8712" spans="1:5" ht="14.4" x14ac:dyDescent="0.3">
      <c r="A8712" s="294" t="s">
        <v>65969</v>
      </c>
      <c r="B8712" s="295">
        <v>7500</v>
      </c>
      <c r="D8712" s="296" t="s">
        <v>57162</v>
      </c>
      <c r="E8712" s="297">
        <v>7500</v>
      </c>
    </row>
    <row r="8713" spans="1:5" ht="14.4" x14ac:dyDescent="0.3">
      <c r="A8713" s="294" t="s">
        <v>65970</v>
      </c>
      <c r="B8713" s="295">
        <v>8315</v>
      </c>
      <c r="D8713" s="296" t="s">
        <v>66466</v>
      </c>
      <c r="E8713" s="297">
        <v>8315</v>
      </c>
    </row>
    <row r="8714" spans="1:5" ht="14.4" x14ac:dyDescent="0.3">
      <c r="A8714" s="294" t="s">
        <v>65971</v>
      </c>
      <c r="B8714" s="295">
        <v>15000</v>
      </c>
      <c r="D8714" s="296" t="s">
        <v>66467</v>
      </c>
      <c r="E8714" s="297">
        <v>15000</v>
      </c>
    </row>
    <row r="8715" spans="1:5" ht="14.4" x14ac:dyDescent="0.3">
      <c r="A8715" s="294" t="s">
        <v>65972</v>
      </c>
      <c r="B8715" s="295">
        <v>5000</v>
      </c>
      <c r="D8715" s="296" t="s">
        <v>66468</v>
      </c>
      <c r="E8715" s="297">
        <v>5000</v>
      </c>
    </row>
    <row r="8716" spans="1:5" ht="14.4" x14ac:dyDescent="0.3">
      <c r="A8716" s="294" t="s">
        <v>65973</v>
      </c>
      <c r="B8716" s="295">
        <v>12500</v>
      </c>
      <c r="D8716" s="296" t="s">
        <v>57163</v>
      </c>
      <c r="E8716" s="297">
        <v>12500</v>
      </c>
    </row>
    <row r="8717" spans="1:5" ht="14.4" x14ac:dyDescent="0.3">
      <c r="A8717" s="294" t="s">
        <v>57040</v>
      </c>
      <c r="B8717" s="295">
        <v>17050</v>
      </c>
      <c r="D8717" s="296" t="s">
        <v>57164</v>
      </c>
      <c r="E8717" s="297">
        <v>17050</v>
      </c>
    </row>
    <row r="8718" spans="1:5" ht="14.4" x14ac:dyDescent="0.3">
      <c r="A8718" s="294" t="s">
        <v>65974</v>
      </c>
      <c r="B8718" s="295">
        <v>2500</v>
      </c>
      <c r="D8718" s="296" t="s">
        <v>66469</v>
      </c>
      <c r="E8718" s="297">
        <v>2500</v>
      </c>
    </row>
    <row r="8719" spans="1:5" ht="14.4" x14ac:dyDescent="0.3">
      <c r="A8719" s="294" t="s">
        <v>43835</v>
      </c>
      <c r="B8719" s="295">
        <v>6620</v>
      </c>
      <c r="D8719" s="296" t="s">
        <v>44170</v>
      </c>
      <c r="E8719" s="297">
        <v>6620</v>
      </c>
    </row>
    <row r="8720" spans="1:5" ht="14.4" x14ac:dyDescent="0.3">
      <c r="A8720" s="294" t="s">
        <v>43836</v>
      </c>
      <c r="B8720" s="295">
        <v>1161</v>
      </c>
      <c r="D8720" s="296" t="s">
        <v>44171</v>
      </c>
      <c r="E8720" s="297">
        <v>1161</v>
      </c>
    </row>
    <row r="8721" spans="1:5" ht="14.4" x14ac:dyDescent="0.3">
      <c r="A8721" s="294" t="s">
        <v>43837</v>
      </c>
      <c r="B8721" s="295">
        <v>509</v>
      </c>
      <c r="D8721" s="296" t="s">
        <v>44172</v>
      </c>
      <c r="E8721" s="297">
        <v>509</v>
      </c>
    </row>
    <row r="8722" spans="1:5" ht="14.4" x14ac:dyDescent="0.3">
      <c r="A8722" s="294" t="s">
        <v>43838</v>
      </c>
      <c r="B8722" s="295">
        <v>1701</v>
      </c>
      <c r="D8722" s="296" t="s">
        <v>44173</v>
      </c>
      <c r="E8722" s="297">
        <v>1701</v>
      </c>
    </row>
    <row r="8723" spans="1:5" ht="14.4" x14ac:dyDescent="0.3">
      <c r="A8723" s="294" t="s">
        <v>43839</v>
      </c>
      <c r="B8723" s="295">
        <v>1243</v>
      </c>
      <c r="D8723" s="296" t="s">
        <v>44174</v>
      </c>
      <c r="E8723" s="297">
        <v>1243</v>
      </c>
    </row>
    <row r="8724" spans="1:5" ht="14.4" x14ac:dyDescent="0.3">
      <c r="A8724" s="294" t="s">
        <v>43840</v>
      </c>
      <c r="B8724" s="295">
        <v>7108</v>
      </c>
      <c r="D8724" s="296" t="s">
        <v>44175</v>
      </c>
      <c r="E8724" s="297">
        <v>7108</v>
      </c>
    </row>
    <row r="8725" spans="1:5" ht="14.4" x14ac:dyDescent="0.3">
      <c r="A8725" s="294" t="s">
        <v>43841</v>
      </c>
      <c r="B8725" s="295">
        <v>1419</v>
      </c>
      <c r="D8725" s="296" t="s">
        <v>44176</v>
      </c>
      <c r="E8725" s="297">
        <v>1419</v>
      </c>
    </row>
    <row r="8726" spans="1:5" ht="14.4" x14ac:dyDescent="0.3">
      <c r="A8726" s="294" t="s">
        <v>43842</v>
      </c>
      <c r="B8726" s="295">
        <v>2941</v>
      </c>
      <c r="D8726" s="296" t="s">
        <v>44177</v>
      </c>
      <c r="E8726" s="297">
        <v>2941</v>
      </c>
    </row>
    <row r="8727" spans="1:5" ht="14.4" x14ac:dyDescent="0.3">
      <c r="A8727" s="294" t="s">
        <v>43843</v>
      </c>
      <c r="B8727" s="295">
        <v>9441</v>
      </c>
      <c r="D8727" s="296" t="s">
        <v>44178</v>
      </c>
      <c r="E8727" s="297">
        <v>9441</v>
      </c>
    </row>
    <row r="8728" spans="1:5" ht="14.4" x14ac:dyDescent="0.3">
      <c r="A8728" s="294" t="s">
        <v>43844</v>
      </c>
      <c r="B8728" s="295">
        <v>828</v>
      </c>
      <c r="D8728" s="296" t="s">
        <v>44179</v>
      </c>
      <c r="E8728" s="297">
        <v>828</v>
      </c>
    </row>
    <row r="8729" spans="1:5" ht="14.4" x14ac:dyDescent="0.3">
      <c r="A8729" s="294" t="s">
        <v>43845</v>
      </c>
      <c r="B8729" s="295">
        <v>3584</v>
      </c>
      <c r="D8729" s="296" t="s">
        <v>44180</v>
      </c>
      <c r="E8729" s="297">
        <v>3584</v>
      </c>
    </row>
    <row r="8730" spans="1:5" ht="14.4" x14ac:dyDescent="0.3">
      <c r="A8730" s="294" t="s">
        <v>43846</v>
      </c>
      <c r="B8730" s="295">
        <v>3408</v>
      </c>
      <c r="D8730" s="296" t="s">
        <v>44181</v>
      </c>
      <c r="E8730" s="297">
        <v>3408</v>
      </c>
    </row>
    <row r="8731" spans="1:5" ht="14.4" x14ac:dyDescent="0.3">
      <c r="A8731" s="294" t="s">
        <v>65975</v>
      </c>
      <c r="B8731" s="295">
        <v>13352</v>
      </c>
      <c r="D8731" s="296" t="s">
        <v>66470</v>
      </c>
      <c r="E8731" s="297">
        <v>13352</v>
      </c>
    </row>
    <row r="8732" spans="1:5" ht="14.4" x14ac:dyDescent="0.3">
      <c r="A8732" s="294" t="s">
        <v>43847</v>
      </c>
      <c r="B8732" s="295">
        <v>2497</v>
      </c>
      <c r="D8732" s="296" t="s">
        <v>44182</v>
      </c>
      <c r="E8732" s="297">
        <v>2497</v>
      </c>
    </row>
    <row r="8733" spans="1:5" ht="14.4" x14ac:dyDescent="0.3">
      <c r="A8733" s="294" t="s">
        <v>43848</v>
      </c>
      <c r="B8733" s="295">
        <v>12206</v>
      </c>
      <c r="D8733" s="296" t="s">
        <v>44183</v>
      </c>
      <c r="E8733" s="297">
        <v>12206</v>
      </c>
    </row>
    <row r="8734" spans="1:5" ht="14.4" x14ac:dyDescent="0.3">
      <c r="A8734" s="294" t="s">
        <v>65976</v>
      </c>
      <c r="B8734" s="295">
        <v>0</v>
      </c>
      <c r="D8734" s="296" t="s">
        <v>66471</v>
      </c>
      <c r="E8734" s="297">
        <v>0</v>
      </c>
    </row>
    <row r="8735" spans="1:5" ht="14.4" x14ac:dyDescent="0.3">
      <c r="A8735" s="294" t="s">
        <v>43849</v>
      </c>
      <c r="B8735" s="295">
        <v>2139</v>
      </c>
      <c r="D8735" s="296" t="s">
        <v>44184</v>
      </c>
      <c r="E8735" s="297">
        <v>2139</v>
      </c>
    </row>
    <row r="8736" spans="1:5" ht="14.4" x14ac:dyDescent="0.3">
      <c r="A8736" s="294" t="s">
        <v>43850</v>
      </c>
      <c r="B8736" s="295">
        <v>410</v>
      </c>
      <c r="D8736" s="296" t="s">
        <v>44185</v>
      </c>
      <c r="E8736" s="297">
        <v>410</v>
      </c>
    </row>
    <row r="8737" spans="1:5" ht="14.4" x14ac:dyDescent="0.3">
      <c r="A8737" s="294" t="s">
        <v>43851</v>
      </c>
      <c r="B8737" s="295">
        <v>2461</v>
      </c>
      <c r="D8737" s="296" t="s">
        <v>44186</v>
      </c>
      <c r="E8737" s="297">
        <v>2461</v>
      </c>
    </row>
    <row r="8738" spans="1:5" ht="14.4" x14ac:dyDescent="0.3">
      <c r="A8738" s="294" t="s">
        <v>43852</v>
      </c>
      <c r="B8738" s="295">
        <v>20771</v>
      </c>
      <c r="D8738" s="296" t="s">
        <v>44187</v>
      </c>
      <c r="E8738" s="297">
        <v>20771</v>
      </c>
    </row>
    <row r="8739" spans="1:5" ht="14.4" x14ac:dyDescent="0.3">
      <c r="A8739" s="294" t="s">
        <v>65977</v>
      </c>
      <c r="B8739" s="295">
        <v>597</v>
      </c>
      <c r="D8739" s="296" t="s">
        <v>66472</v>
      </c>
      <c r="E8739" s="297">
        <v>597</v>
      </c>
    </row>
    <row r="8740" spans="1:5" ht="14.4" x14ac:dyDescent="0.3">
      <c r="A8740" s="294" t="s">
        <v>65978</v>
      </c>
      <c r="B8740" s="295">
        <v>703</v>
      </c>
      <c r="D8740" s="296" t="s">
        <v>66473</v>
      </c>
      <c r="E8740" s="297">
        <v>703</v>
      </c>
    </row>
    <row r="8741" spans="1:5" ht="14.4" x14ac:dyDescent="0.3">
      <c r="A8741" s="294" t="s">
        <v>43853</v>
      </c>
      <c r="B8741" s="295">
        <v>1826</v>
      </c>
      <c r="D8741" s="296" t="s">
        <v>44188</v>
      </c>
      <c r="E8741" s="297">
        <v>1826</v>
      </c>
    </row>
    <row r="8742" spans="1:5" ht="14.4" x14ac:dyDescent="0.3">
      <c r="A8742" s="294" t="s">
        <v>43854</v>
      </c>
      <c r="B8742" s="295">
        <v>3445</v>
      </c>
      <c r="D8742" s="296" t="s">
        <v>44189</v>
      </c>
      <c r="E8742" s="297">
        <v>3445</v>
      </c>
    </row>
    <row r="8743" spans="1:5" ht="14.4" x14ac:dyDescent="0.3">
      <c r="A8743" s="294" t="s">
        <v>43855</v>
      </c>
      <c r="B8743" s="295">
        <v>6676</v>
      </c>
      <c r="D8743" s="296" t="s">
        <v>44190</v>
      </c>
      <c r="E8743" s="297">
        <v>6676</v>
      </c>
    </row>
    <row r="8744" spans="1:5" ht="14.4" x14ac:dyDescent="0.3">
      <c r="A8744" s="294" t="s">
        <v>43856</v>
      </c>
      <c r="B8744" s="295">
        <v>942</v>
      </c>
      <c r="D8744" s="296" t="s">
        <v>44191</v>
      </c>
      <c r="E8744" s="297">
        <v>942</v>
      </c>
    </row>
    <row r="8745" spans="1:5" ht="14.4" x14ac:dyDescent="0.3">
      <c r="A8745" s="294" t="s">
        <v>65979</v>
      </c>
      <c r="B8745" s="295">
        <v>9703</v>
      </c>
      <c r="D8745" s="296" t="s">
        <v>44192</v>
      </c>
      <c r="E8745" s="297">
        <v>9703</v>
      </c>
    </row>
    <row r="8746" spans="1:5" ht="14.4" x14ac:dyDescent="0.3">
      <c r="A8746" s="294" t="s">
        <v>43857</v>
      </c>
      <c r="B8746" s="295">
        <v>2537</v>
      </c>
      <c r="D8746" s="296" t="s">
        <v>44193</v>
      </c>
      <c r="E8746" s="297">
        <v>2537</v>
      </c>
    </row>
    <row r="8747" spans="1:5" ht="14.4" x14ac:dyDescent="0.3">
      <c r="A8747" s="294" t="s">
        <v>43858</v>
      </c>
      <c r="B8747" s="295">
        <v>3439</v>
      </c>
      <c r="D8747" s="296" t="s">
        <v>44194</v>
      </c>
      <c r="E8747" s="297">
        <v>3439</v>
      </c>
    </row>
    <row r="8748" spans="1:5" ht="14.4" x14ac:dyDescent="0.3">
      <c r="A8748" s="294" t="s">
        <v>43859</v>
      </c>
      <c r="B8748" s="295">
        <v>501</v>
      </c>
      <c r="D8748" s="296" t="s">
        <v>44195</v>
      </c>
      <c r="E8748" s="297">
        <v>501</v>
      </c>
    </row>
    <row r="8749" spans="1:5" ht="14.4" x14ac:dyDescent="0.3">
      <c r="A8749" s="294" t="s">
        <v>65980</v>
      </c>
      <c r="B8749" s="295">
        <v>45222</v>
      </c>
      <c r="D8749" s="296" t="s">
        <v>44196</v>
      </c>
      <c r="E8749" s="297">
        <v>45222</v>
      </c>
    </row>
    <row r="8750" spans="1:5" ht="14.4" x14ac:dyDescent="0.3">
      <c r="A8750" s="294" t="s">
        <v>43860</v>
      </c>
      <c r="B8750" s="295">
        <v>455</v>
      </c>
      <c r="D8750" s="296" t="s">
        <v>44197</v>
      </c>
      <c r="E8750" s="297">
        <v>455</v>
      </c>
    </row>
    <row r="8751" spans="1:5" ht="14.4" x14ac:dyDescent="0.3">
      <c r="A8751" s="294" t="s">
        <v>65981</v>
      </c>
      <c r="B8751" s="295">
        <v>3914</v>
      </c>
      <c r="D8751" s="296" t="s">
        <v>66474</v>
      </c>
      <c r="E8751" s="297">
        <v>3914</v>
      </c>
    </row>
    <row r="8752" spans="1:5" ht="14.4" x14ac:dyDescent="0.3">
      <c r="A8752" s="294" t="s">
        <v>43861</v>
      </c>
      <c r="B8752" s="295">
        <v>680</v>
      </c>
      <c r="D8752" s="296" t="s">
        <v>44198</v>
      </c>
      <c r="E8752" s="297">
        <v>680</v>
      </c>
    </row>
    <row r="8753" spans="1:5" ht="14.4" x14ac:dyDescent="0.3">
      <c r="A8753" s="294" t="s">
        <v>65982</v>
      </c>
      <c r="B8753" s="295">
        <v>2367</v>
      </c>
      <c r="D8753" s="296" t="s">
        <v>66475</v>
      </c>
      <c r="E8753" s="297">
        <v>2367</v>
      </c>
    </row>
    <row r="8754" spans="1:5" ht="14.4" x14ac:dyDescent="0.3">
      <c r="A8754" s="294" t="s">
        <v>43862</v>
      </c>
      <c r="B8754" s="295">
        <v>3118</v>
      </c>
      <c r="D8754" s="296" t="s">
        <v>44199</v>
      </c>
      <c r="E8754" s="297">
        <v>3118</v>
      </c>
    </row>
    <row r="8755" spans="1:5" ht="14.4" x14ac:dyDescent="0.3">
      <c r="A8755" s="294" t="s">
        <v>43863</v>
      </c>
      <c r="B8755" s="295">
        <v>1354</v>
      </c>
      <c r="D8755" s="296" t="s">
        <v>44200</v>
      </c>
      <c r="E8755" s="297">
        <v>1354</v>
      </c>
    </row>
    <row r="8756" spans="1:5" ht="14.4" x14ac:dyDescent="0.3">
      <c r="A8756" s="294" t="s">
        <v>43864</v>
      </c>
      <c r="B8756" s="295">
        <v>478</v>
      </c>
      <c r="D8756" s="296" t="s">
        <v>44201</v>
      </c>
      <c r="E8756" s="297">
        <v>478</v>
      </c>
    </row>
    <row r="8757" spans="1:5" ht="14.4" x14ac:dyDescent="0.3">
      <c r="A8757" s="294" t="s">
        <v>65983</v>
      </c>
      <c r="B8757" s="295">
        <v>1712</v>
      </c>
      <c r="D8757" s="296" t="s">
        <v>65271</v>
      </c>
      <c r="E8757" s="297">
        <v>1712</v>
      </c>
    </row>
    <row r="8758" spans="1:5" ht="14.4" x14ac:dyDescent="0.3">
      <c r="A8758" s="294" t="s">
        <v>65984</v>
      </c>
      <c r="B8758" s="295">
        <v>4910</v>
      </c>
      <c r="D8758" s="296" t="s">
        <v>66476</v>
      </c>
      <c r="E8758" s="297">
        <v>4910</v>
      </c>
    </row>
    <row r="8759" spans="1:5" ht="14.4" x14ac:dyDescent="0.3">
      <c r="A8759" s="294" t="s">
        <v>43865</v>
      </c>
      <c r="B8759" s="295">
        <v>2256</v>
      </c>
      <c r="D8759" s="296" t="s">
        <v>44202</v>
      </c>
      <c r="E8759" s="297">
        <v>2256</v>
      </c>
    </row>
    <row r="8760" spans="1:5" ht="14.4" x14ac:dyDescent="0.3">
      <c r="A8760" s="294" t="s">
        <v>65985</v>
      </c>
      <c r="B8760" s="295">
        <v>1399</v>
      </c>
      <c r="D8760" s="296" t="s">
        <v>65272</v>
      </c>
      <c r="E8760" s="297">
        <v>1399</v>
      </c>
    </row>
    <row r="8761" spans="1:5" ht="14.4" x14ac:dyDescent="0.3">
      <c r="A8761" s="294" t="s">
        <v>43866</v>
      </c>
      <c r="B8761" s="295">
        <v>1439</v>
      </c>
      <c r="D8761" s="296" t="s">
        <v>44203</v>
      </c>
      <c r="E8761" s="297">
        <v>1439</v>
      </c>
    </row>
    <row r="8762" spans="1:5" ht="14.4" x14ac:dyDescent="0.3">
      <c r="A8762" s="294" t="s">
        <v>43867</v>
      </c>
      <c r="B8762" s="295">
        <v>1835</v>
      </c>
      <c r="D8762" s="296" t="s">
        <v>44204</v>
      </c>
      <c r="E8762" s="297">
        <v>1835</v>
      </c>
    </row>
    <row r="8763" spans="1:5" ht="14.4" x14ac:dyDescent="0.3">
      <c r="A8763" s="294" t="s">
        <v>65986</v>
      </c>
      <c r="B8763" s="295">
        <v>572</v>
      </c>
      <c r="D8763" s="296" t="s">
        <v>66477</v>
      </c>
      <c r="E8763" s="297">
        <v>572</v>
      </c>
    </row>
    <row r="8764" spans="1:5" ht="14.4" x14ac:dyDescent="0.3">
      <c r="A8764" s="294" t="s">
        <v>43868</v>
      </c>
      <c r="B8764" s="295">
        <v>939</v>
      </c>
      <c r="D8764" s="296" t="s">
        <v>44205</v>
      </c>
      <c r="E8764" s="297">
        <v>939</v>
      </c>
    </row>
    <row r="8765" spans="1:5" ht="14.4" x14ac:dyDescent="0.3">
      <c r="A8765" s="294" t="s">
        <v>43869</v>
      </c>
      <c r="B8765" s="295">
        <v>12226</v>
      </c>
      <c r="D8765" s="296" t="s">
        <v>44206</v>
      </c>
      <c r="E8765" s="297">
        <v>12226</v>
      </c>
    </row>
    <row r="8766" spans="1:5" ht="14.4" x14ac:dyDescent="0.3">
      <c r="A8766" s="294" t="s">
        <v>65987</v>
      </c>
      <c r="B8766" s="295">
        <v>1875</v>
      </c>
      <c r="D8766" s="296" t="s">
        <v>66478</v>
      </c>
      <c r="E8766" s="297">
        <v>1875</v>
      </c>
    </row>
    <row r="8767" spans="1:5" ht="14.4" x14ac:dyDescent="0.3">
      <c r="A8767" s="294" t="s">
        <v>43870</v>
      </c>
      <c r="B8767" s="295">
        <v>46587</v>
      </c>
      <c r="D8767" s="296" t="s">
        <v>44207</v>
      </c>
      <c r="E8767" s="297">
        <v>46587</v>
      </c>
    </row>
    <row r="8768" spans="1:5" ht="14.4" x14ac:dyDescent="0.3">
      <c r="A8768" s="294" t="s">
        <v>65988</v>
      </c>
      <c r="B8768" s="295">
        <v>509</v>
      </c>
      <c r="D8768" s="296" t="s">
        <v>66479</v>
      </c>
      <c r="E8768" s="297">
        <v>509</v>
      </c>
    </row>
    <row r="8769" spans="1:5" ht="14.4" x14ac:dyDescent="0.3">
      <c r="A8769" s="294" t="s">
        <v>43871</v>
      </c>
      <c r="B8769" s="295">
        <v>2193</v>
      </c>
      <c r="D8769" s="296" t="s">
        <v>44208</v>
      </c>
      <c r="E8769" s="297">
        <v>2193</v>
      </c>
    </row>
    <row r="8770" spans="1:5" ht="14.4" x14ac:dyDescent="0.3">
      <c r="A8770" s="294" t="s">
        <v>43872</v>
      </c>
      <c r="B8770" s="295">
        <v>3442</v>
      </c>
      <c r="D8770" s="296" t="s">
        <v>44209</v>
      </c>
      <c r="E8770" s="297">
        <v>3442</v>
      </c>
    </row>
    <row r="8771" spans="1:5" ht="14.4" x14ac:dyDescent="0.3">
      <c r="A8771" s="294" t="s">
        <v>43873</v>
      </c>
      <c r="B8771" s="295">
        <v>495</v>
      </c>
      <c r="D8771" s="296" t="s">
        <v>44210</v>
      </c>
      <c r="E8771" s="297">
        <v>495</v>
      </c>
    </row>
    <row r="8772" spans="1:5" ht="14.4" x14ac:dyDescent="0.3">
      <c r="A8772" s="294" t="s">
        <v>60105</v>
      </c>
      <c r="B8772" s="295">
        <v>24489.040000000001</v>
      </c>
      <c r="D8772" s="296" t="s">
        <v>61000</v>
      </c>
      <c r="E8772" s="297">
        <v>24489.040000000001</v>
      </c>
    </row>
    <row r="8773" spans="1:5" ht="14.4" x14ac:dyDescent="0.3">
      <c r="A8773" s="294" t="s">
        <v>60106</v>
      </c>
      <c r="B8773" s="295">
        <v>6900.25</v>
      </c>
      <c r="D8773" s="296" t="s">
        <v>61001</v>
      </c>
      <c r="E8773" s="297">
        <v>6900.25</v>
      </c>
    </row>
    <row r="8774" spans="1:5" ht="14.4" x14ac:dyDescent="0.3">
      <c r="A8774" s="294" t="s">
        <v>60107</v>
      </c>
      <c r="B8774" s="295">
        <v>10557.94</v>
      </c>
      <c r="D8774" s="296" t="s">
        <v>61002</v>
      </c>
      <c r="E8774" s="297">
        <v>10557.94</v>
      </c>
    </row>
    <row r="8775" spans="1:5" ht="14.4" x14ac:dyDescent="0.3">
      <c r="A8775" s="294" t="s">
        <v>60108</v>
      </c>
      <c r="B8775" s="295">
        <v>17975.48</v>
      </c>
      <c r="D8775" s="296" t="s">
        <v>61003</v>
      </c>
      <c r="E8775" s="297">
        <v>17975.48</v>
      </c>
    </row>
    <row r="8776" spans="1:5" ht="14.4" x14ac:dyDescent="0.3">
      <c r="A8776" s="294" t="s">
        <v>61146</v>
      </c>
      <c r="B8776" s="295">
        <v>5998.04</v>
      </c>
      <c r="D8776" s="296" t="s">
        <v>61166</v>
      </c>
      <c r="E8776" s="297">
        <v>5998.04</v>
      </c>
    </row>
    <row r="8777" spans="1:5" ht="14.4" x14ac:dyDescent="0.3">
      <c r="A8777" s="294" t="s">
        <v>60109</v>
      </c>
      <c r="B8777" s="295">
        <v>33000.1</v>
      </c>
      <c r="D8777" s="296" t="s">
        <v>61004</v>
      </c>
      <c r="E8777" s="297">
        <v>33000.1</v>
      </c>
    </row>
    <row r="8778" spans="1:5" ht="14.4" x14ac:dyDescent="0.3">
      <c r="A8778" s="294" t="s">
        <v>60110</v>
      </c>
      <c r="B8778" s="295">
        <v>17795.97</v>
      </c>
      <c r="D8778" s="296" t="s">
        <v>61005</v>
      </c>
      <c r="E8778" s="297">
        <v>17795.97</v>
      </c>
    </row>
    <row r="8779" spans="1:5" ht="14.4" x14ac:dyDescent="0.3">
      <c r="A8779" s="294" t="s">
        <v>61147</v>
      </c>
      <c r="B8779" s="295">
        <v>51111.98</v>
      </c>
      <c r="D8779" s="296" t="s">
        <v>61167</v>
      </c>
      <c r="E8779" s="297">
        <v>51111.98</v>
      </c>
    </row>
    <row r="8780" spans="1:5" ht="14.4" x14ac:dyDescent="0.3">
      <c r="A8780" s="294" t="s">
        <v>60111</v>
      </c>
      <c r="B8780" s="295">
        <v>34964.400000000001</v>
      </c>
      <c r="D8780" s="296" t="s">
        <v>61006</v>
      </c>
      <c r="E8780" s="297">
        <v>34964.400000000001</v>
      </c>
    </row>
    <row r="8781" spans="1:5" ht="14.4" x14ac:dyDescent="0.3">
      <c r="A8781" s="294" t="s">
        <v>60112</v>
      </c>
      <c r="B8781" s="295">
        <v>60892.1</v>
      </c>
      <c r="D8781" s="296" t="s">
        <v>61007</v>
      </c>
      <c r="E8781" s="297">
        <v>60892.1</v>
      </c>
    </row>
    <row r="8782" spans="1:5" ht="14.4" x14ac:dyDescent="0.3">
      <c r="A8782" s="294" t="s">
        <v>60113</v>
      </c>
      <c r="B8782" s="295">
        <v>10557</v>
      </c>
      <c r="D8782" s="296" t="s">
        <v>61008</v>
      </c>
      <c r="E8782" s="297">
        <v>10557</v>
      </c>
    </row>
    <row r="8783" spans="1:5" ht="14.4" x14ac:dyDescent="0.3">
      <c r="A8783" s="294" t="s">
        <v>60114</v>
      </c>
      <c r="B8783" s="295">
        <v>42227</v>
      </c>
      <c r="D8783" s="296" t="s">
        <v>61009</v>
      </c>
      <c r="E8783" s="297">
        <v>42227</v>
      </c>
    </row>
    <row r="8784" spans="1:5" ht="14.4" x14ac:dyDescent="0.3">
      <c r="A8784" s="294" t="s">
        <v>60115</v>
      </c>
      <c r="B8784" s="295">
        <v>10524.96</v>
      </c>
      <c r="D8784" s="296" t="s">
        <v>61010</v>
      </c>
      <c r="E8784" s="297">
        <v>10524.96</v>
      </c>
    </row>
    <row r="8785" spans="1:5" ht="14.4" x14ac:dyDescent="0.3">
      <c r="A8785" s="294" t="s">
        <v>60116</v>
      </c>
      <c r="B8785" s="295">
        <v>38049.919999999998</v>
      </c>
      <c r="D8785" s="296" t="s">
        <v>61011</v>
      </c>
      <c r="E8785" s="297">
        <v>38049.919999999998</v>
      </c>
    </row>
    <row r="8786" spans="1:5" ht="14.4" x14ac:dyDescent="0.3">
      <c r="A8786" s="294" t="s">
        <v>60117</v>
      </c>
      <c r="B8786" s="295">
        <v>21942.83</v>
      </c>
      <c r="D8786" s="296" t="s">
        <v>61012</v>
      </c>
      <c r="E8786" s="297">
        <v>21942.83</v>
      </c>
    </row>
    <row r="8787" spans="1:5" ht="14.4" x14ac:dyDescent="0.3">
      <c r="A8787" s="294" t="s">
        <v>60118</v>
      </c>
      <c r="B8787" s="295">
        <v>94827.34</v>
      </c>
      <c r="D8787" s="296" t="s">
        <v>61013</v>
      </c>
      <c r="E8787" s="297">
        <v>94827.34</v>
      </c>
    </row>
    <row r="8788" spans="1:5" ht="14.4" x14ac:dyDescent="0.3">
      <c r="A8788" s="294" t="s">
        <v>60119</v>
      </c>
      <c r="B8788" s="295">
        <v>2257.13</v>
      </c>
      <c r="D8788" s="296" t="s">
        <v>61014</v>
      </c>
      <c r="E8788" s="297">
        <v>2257.13</v>
      </c>
    </row>
    <row r="8789" spans="1:5" ht="14.4" x14ac:dyDescent="0.3">
      <c r="A8789" s="294" t="s">
        <v>60120</v>
      </c>
      <c r="B8789" s="295">
        <v>10686.99</v>
      </c>
      <c r="D8789" s="296" t="s">
        <v>61015</v>
      </c>
      <c r="E8789" s="297">
        <v>10686.99</v>
      </c>
    </row>
    <row r="8790" spans="1:5" ht="14.4" x14ac:dyDescent="0.3">
      <c r="A8790" s="294" t="s">
        <v>60121</v>
      </c>
      <c r="B8790" s="295">
        <v>8218.8799999999992</v>
      </c>
      <c r="D8790" s="296" t="s">
        <v>61016</v>
      </c>
      <c r="E8790" s="297">
        <v>8218.8799999999992</v>
      </c>
    </row>
    <row r="8791" spans="1:5" ht="14.4" x14ac:dyDescent="0.3">
      <c r="A8791" s="294" t="s">
        <v>60122</v>
      </c>
      <c r="B8791" s="295">
        <v>52303</v>
      </c>
      <c r="D8791" s="296" t="s">
        <v>61017</v>
      </c>
      <c r="E8791" s="297">
        <v>52303</v>
      </c>
    </row>
    <row r="8792" spans="1:5" ht="14.4" x14ac:dyDescent="0.3">
      <c r="A8792" s="294" t="s">
        <v>60123</v>
      </c>
      <c r="B8792" s="295">
        <v>30229.14</v>
      </c>
      <c r="D8792" s="296" t="s">
        <v>61018</v>
      </c>
      <c r="E8792" s="297">
        <v>30229.14</v>
      </c>
    </row>
    <row r="8793" spans="1:5" ht="14.4" x14ac:dyDescent="0.3">
      <c r="A8793" s="294" t="s">
        <v>60124</v>
      </c>
      <c r="B8793" s="295">
        <v>5278.08</v>
      </c>
      <c r="D8793" s="296" t="s">
        <v>61019</v>
      </c>
      <c r="E8793" s="297">
        <v>5278.08</v>
      </c>
    </row>
    <row r="8794" spans="1:5" ht="14.4" x14ac:dyDescent="0.3">
      <c r="A8794" s="294" t="s">
        <v>60125</v>
      </c>
      <c r="B8794" s="295">
        <v>49036.07</v>
      </c>
      <c r="D8794" s="296" t="s">
        <v>61020</v>
      </c>
      <c r="E8794" s="297">
        <v>49036.07</v>
      </c>
    </row>
    <row r="8795" spans="1:5" ht="14.4" x14ac:dyDescent="0.3">
      <c r="A8795" s="294" t="s">
        <v>60126</v>
      </c>
      <c r="B8795" s="295">
        <v>21083.86</v>
      </c>
      <c r="D8795" s="296" t="s">
        <v>61021</v>
      </c>
      <c r="E8795" s="297">
        <v>21083.86</v>
      </c>
    </row>
    <row r="8796" spans="1:5" ht="14.4" x14ac:dyDescent="0.3">
      <c r="A8796" s="294" t="s">
        <v>60127</v>
      </c>
      <c r="B8796" s="295">
        <v>81118.789999999994</v>
      </c>
      <c r="D8796" s="296" t="s">
        <v>61022</v>
      </c>
      <c r="E8796" s="297">
        <v>81118.789999999994</v>
      </c>
    </row>
    <row r="8797" spans="1:5" ht="14.4" x14ac:dyDescent="0.3">
      <c r="A8797" s="294" t="s">
        <v>60128</v>
      </c>
      <c r="B8797" s="295">
        <v>42227</v>
      </c>
      <c r="D8797" s="296" t="s">
        <v>61023</v>
      </c>
      <c r="E8797" s="297">
        <v>42227</v>
      </c>
    </row>
    <row r="8798" spans="1:5" ht="14.4" x14ac:dyDescent="0.3">
      <c r="A8798" s="294" t="s">
        <v>61148</v>
      </c>
      <c r="B8798" s="295">
        <v>55181</v>
      </c>
      <c r="D8798" s="296" t="s">
        <v>61168</v>
      </c>
      <c r="E8798" s="297">
        <v>55181</v>
      </c>
    </row>
    <row r="8799" spans="1:5" ht="14.4" x14ac:dyDescent="0.3">
      <c r="A8799" s="294" t="s">
        <v>60129</v>
      </c>
      <c r="B8799" s="295">
        <v>58061</v>
      </c>
      <c r="D8799" s="296" t="s">
        <v>61024</v>
      </c>
      <c r="E8799" s="297">
        <v>58061</v>
      </c>
    </row>
    <row r="8800" spans="1:5" ht="14.4" x14ac:dyDescent="0.3">
      <c r="A8800" s="294" t="s">
        <v>60130</v>
      </c>
      <c r="B8800" s="295">
        <v>51642.51</v>
      </c>
      <c r="D8800" s="296" t="s">
        <v>61025</v>
      </c>
      <c r="E8800" s="297">
        <v>51642.51</v>
      </c>
    </row>
    <row r="8801" spans="1:5" ht="14.4" x14ac:dyDescent="0.3">
      <c r="A8801" s="294" t="s">
        <v>60131</v>
      </c>
      <c r="B8801" s="295">
        <v>132095.35999999999</v>
      </c>
      <c r="D8801" s="296" t="s">
        <v>61026</v>
      </c>
      <c r="E8801" s="297">
        <v>132095.35999999999</v>
      </c>
    </row>
    <row r="8802" spans="1:5" ht="14.4" x14ac:dyDescent="0.3">
      <c r="A8802" s="294" t="s">
        <v>60132</v>
      </c>
      <c r="B8802" s="295">
        <v>203938</v>
      </c>
      <c r="D8802" s="296" t="s">
        <v>61027</v>
      </c>
      <c r="E8802" s="297">
        <v>203938</v>
      </c>
    </row>
    <row r="8803" spans="1:5" ht="14.4" x14ac:dyDescent="0.3">
      <c r="A8803" s="294" t="s">
        <v>60133</v>
      </c>
      <c r="B8803" s="295">
        <v>10558</v>
      </c>
      <c r="D8803" s="296" t="s">
        <v>61028</v>
      </c>
      <c r="E8803" s="297">
        <v>10558</v>
      </c>
    </row>
    <row r="8804" spans="1:5" ht="14.4" x14ac:dyDescent="0.3">
      <c r="A8804" s="294" t="s">
        <v>60134</v>
      </c>
      <c r="B8804" s="295">
        <v>10557</v>
      </c>
      <c r="D8804" s="296" t="s">
        <v>61029</v>
      </c>
      <c r="E8804" s="297">
        <v>10557</v>
      </c>
    </row>
    <row r="8805" spans="1:5" ht="14.4" x14ac:dyDescent="0.3">
      <c r="A8805" s="294" t="s">
        <v>60135</v>
      </c>
      <c r="B8805" s="295">
        <v>10558</v>
      </c>
      <c r="D8805" s="296" t="s">
        <v>61030</v>
      </c>
      <c r="E8805" s="297">
        <v>10558</v>
      </c>
    </row>
    <row r="8806" spans="1:5" ht="14.4" x14ac:dyDescent="0.3">
      <c r="A8806" s="294" t="s">
        <v>60136</v>
      </c>
      <c r="B8806" s="295">
        <v>13830.21</v>
      </c>
      <c r="D8806" s="296" t="s">
        <v>61031</v>
      </c>
      <c r="E8806" s="297">
        <v>13830.21</v>
      </c>
    </row>
    <row r="8807" spans="1:5" ht="14.4" x14ac:dyDescent="0.3">
      <c r="A8807" s="294" t="s">
        <v>61149</v>
      </c>
      <c r="B8807" s="295">
        <v>230583.43</v>
      </c>
      <c r="D8807" s="296" t="s">
        <v>61169</v>
      </c>
      <c r="E8807" s="297">
        <v>230583.43</v>
      </c>
    </row>
    <row r="8808" spans="1:5" ht="14.4" x14ac:dyDescent="0.3">
      <c r="A8808" s="294" t="s">
        <v>60137</v>
      </c>
      <c r="B8808" s="295">
        <v>47555.17</v>
      </c>
      <c r="D8808" s="296" t="s">
        <v>61032</v>
      </c>
      <c r="E8808" s="297">
        <v>47555.17</v>
      </c>
    </row>
    <row r="8809" spans="1:5" ht="14.4" x14ac:dyDescent="0.3">
      <c r="A8809" s="294" t="s">
        <v>61150</v>
      </c>
      <c r="B8809" s="295">
        <v>6197.78</v>
      </c>
      <c r="D8809" s="296" t="s">
        <v>61170</v>
      </c>
      <c r="E8809" s="297">
        <v>6197.78</v>
      </c>
    </row>
    <row r="8810" spans="1:5" ht="14.4" x14ac:dyDescent="0.3">
      <c r="A8810" s="294" t="s">
        <v>60138</v>
      </c>
      <c r="B8810" s="295">
        <v>63339</v>
      </c>
      <c r="D8810" s="296" t="s">
        <v>61033</v>
      </c>
      <c r="E8810" s="297">
        <v>63339</v>
      </c>
    </row>
    <row r="8811" spans="1:5" ht="14.4" x14ac:dyDescent="0.3">
      <c r="A8811" s="294" t="s">
        <v>60139</v>
      </c>
      <c r="B8811" s="295">
        <v>174439.83</v>
      </c>
      <c r="D8811" s="296" t="s">
        <v>61034</v>
      </c>
      <c r="E8811" s="297">
        <v>174439.83</v>
      </c>
    </row>
    <row r="8812" spans="1:5" ht="14.4" x14ac:dyDescent="0.3">
      <c r="A8812" s="294" t="s">
        <v>60140</v>
      </c>
      <c r="B8812" s="295">
        <v>10558</v>
      </c>
      <c r="D8812" s="296" t="s">
        <v>61035</v>
      </c>
      <c r="E8812" s="297">
        <v>10558</v>
      </c>
    </row>
    <row r="8813" spans="1:5" ht="14.4" x14ac:dyDescent="0.3">
      <c r="A8813" s="294" t="s">
        <v>60141</v>
      </c>
      <c r="B8813" s="295">
        <v>21072.01</v>
      </c>
      <c r="D8813" s="296" t="s">
        <v>61036</v>
      </c>
      <c r="E8813" s="297">
        <v>21072.01</v>
      </c>
    </row>
    <row r="8814" spans="1:5" ht="14.4" x14ac:dyDescent="0.3">
      <c r="A8814" s="294" t="s">
        <v>60142</v>
      </c>
      <c r="B8814" s="295">
        <v>7059.14</v>
      </c>
      <c r="D8814" s="296" t="s">
        <v>61037</v>
      </c>
      <c r="E8814" s="297">
        <v>7059.14</v>
      </c>
    </row>
    <row r="8815" spans="1:5" ht="14.4" x14ac:dyDescent="0.3">
      <c r="A8815" s="294" t="s">
        <v>60143</v>
      </c>
      <c r="B8815" s="295">
        <v>21594</v>
      </c>
      <c r="D8815" s="296" t="s">
        <v>61038</v>
      </c>
      <c r="E8815" s="297">
        <v>21594</v>
      </c>
    </row>
    <row r="8816" spans="1:5" ht="14.4" x14ac:dyDescent="0.3">
      <c r="A8816" s="294" t="s">
        <v>60144</v>
      </c>
      <c r="B8816" s="295">
        <v>65608.72</v>
      </c>
      <c r="D8816" s="296" t="s">
        <v>61039</v>
      </c>
      <c r="E8816" s="297">
        <v>65608.72</v>
      </c>
    </row>
    <row r="8817" spans="1:5" ht="14.4" x14ac:dyDescent="0.3">
      <c r="A8817" s="294" t="s">
        <v>60145</v>
      </c>
      <c r="B8817" s="295">
        <v>16457.98</v>
      </c>
      <c r="D8817" s="296" t="s">
        <v>61040</v>
      </c>
      <c r="E8817" s="297">
        <v>16457.98</v>
      </c>
    </row>
    <row r="8818" spans="1:5" ht="14.4" x14ac:dyDescent="0.3">
      <c r="A8818" s="294" t="s">
        <v>61151</v>
      </c>
      <c r="B8818" s="295">
        <v>10077</v>
      </c>
      <c r="D8818" s="296" t="s">
        <v>61171</v>
      </c>
      <c r="E8818" s="297">
        <v>10077</v>
      </c>
    </row>
    <row r="8819" spans="1:5" ht="14.4" x14ac:dyDescent="0.3">
      <c r="A8819" s="294" t="s">
        <v>60146</v>
      </c>
      <c r="B8819" s="295">
        <v>15309.98</v>
      </c>
      <c r="D8819" s="296" t="s">
        <v>61041</v>
      </c>
      <c r="E8819" s="297">
        <v>15309.98</v>
      </c>
    </row>
    <row r="8820" spans="1:5" ht="14.4" x14ac:dyDescent="0.3">
      <c r="A8820" s="294" t="s">
        <v>61152</v>
      </c>
      <c r="B8820" s="295">
        <v>10077</v>
      </c>
      <c r="D8820" s="296" t="s">
        <v>61172</v>
      </c>
      <c r="E8820" s="297">
        <v>10077</v>
      </c>
    </row>
    <row r="8821" spans="1:5" ht="14.4" x14ac:dyDescent="0.3">
      <c r="A8821" s="294" t="s">
        <v>61153</v>
      </c>
      <c r="B8821" s="295">
        <v>124414.73</v>
      </c>
      <c r="D8821" s="296" t="s">
        <v>61173</v>
      </c>
      <c r="E8821" s="297">
        <v>124414.73</v>
      </c>
    </row>
    <row r="8822" spans="1:5" ht="14.4" x14ac:dyDescent="0.3">
      <c r="A8822" s="294" t="s">
        <v>60147</v>
      </c>
      <c r="B8822" s="295">
        <v>16034.76</v>
      </c>
      <c r="D8822" s="296" t="s">
        <v>61042</v>
      </c>
      <c r="E8822" s="297">
        <v>16034.76</v>
      </c>
    </row>
    <row r="8823" spans="1:5" ht="14.4" x14ac:dyDescent="0.3">
      <c r="A8823" s="294" t="s">
        <v>60148</v>
      </c>
      <c r="B8823" s="295">
        <v>41032.769999999997</v>
      </c>
      <c r="D8823" s="296" t="s">
        <v>61043</v>
      </c>
      <c r="E8823" s="297">
        <v>41032.769999999997</v>
      </c>
    </row>
    <row r="8824" spans="1:5" ht="14.4" x14ac:dyDescent="0.3">
      <c r="A8824" s="294" t="s">
        <v>61154</v>
      </c>
      <c r="B8824" s="295">
        <v>12971.3</v>
      </c>
      <c r="D8824" s="296" t="s">
        <v>61174</v>
      </c>
      <c r="E8824" s="297">
        <v>12971.3</v>
      </c>
    </row>
    <row r="8825" spans="1:5" ht="14.4" x14ac:dyDescent="0.3">
      <c r="A8825" s="294" t="s">
        <v>60149</v>
      </c>
      <c r="B8825" s="295">
        <v>76834.570000000007</v>
      </c>
      <c r="D8825" s="296" t="s">
        <v>61044</v>
      </c>
      <c r="E8825" s="297">
        <v>76834.570000000007</v>
      </c>
    </row>
    <row r="8826" spans="1:5" ht="14.4" x14ac:dyDescent="0.3">
      <c r="A8826" s="294" t="s">
        <v>60150</v>
      </c>
      <c r="B8826" s="295">
        <v>174558.99</v>
      </c>
      <c r="D8826" s="296" t="s">
        <v>61045</v>
      </c>
      <c r="E8826" s="297">
        <v>174558.99</v>
      </c>
    </row>
    <row r="8827" spans="1:5" ht="14.4" x14ac:dyDescent="0.3">
      <c r="A8827" s="294" t="s">
        <v>60151</v>
      </c>
      <c r="B8827" s="295">
        <v>5734.05</v>
      </c>
      <c r="D8827" s="296" t="s">
        <v>61046</v>
      </c>
      <c r="E8827" s="297">
        <v>5734.05</v>
      </c>
    </row>
    <row r="8828" spans="1:5" ht="14.4" x14ac:dyDescent="0.3">
      <c r="A8828" s="294" t="s">
        <v>62990</v>
      </c>
      <c r="B8828" s="295">
        <v>10077</v>
      </c>
      <c r="D8828" s="296" t="s">
        <v>62991</v>
      </c>
      <c r="E8828" s="297">
        <v>10077</v>
      </c>
    </row>
    <row r="8829" spans="1:5" ht="14.4" x14ac:dyDescent="0.3">
      <c r="A8829" s="294" t="s">
        <v>60152</v>
      </c>
      <c r="B8829" s="295">
        <v>18338.47</v>
      </c>
      <c r="D8829" s="296" t="s">
        <v>61047</v>
      </c>
      <c r="E8829" s="297">
        <v>18338.47</v>
      </c>
    </row>
    <row r="8830" spans="1:5" ht="14.4" x14ac:dyDescent="0.3">
      <c r="A8830" s="294" t="s">
        <v>60153</v>
      </c>
      <c r="B8830" s="295">
        <v>64778</v>
      </c>
      <c r="D8830" s="296" t="s">
        <v>61048</v>
      </c>
      <c r="E8830" s="297">
        <v>64778</v>
      </c>
    </row>
    <row r="8831" spans="1:5" ht="14.4" x14ac:dyDescent="0.3">
      <c r="A8831" s="294" t="s">
        <v>60154</v>
      </c>
      <c r="B8831" s="295">
        <v>109828.56</v>
      </c>
      <c r="D8831" s="296" t="s">
        <v>61049</v>
      </c>
      <c r="E8831" s="297">
        <v>109828.56</v>
      </c>
    </row>
    <row r="8832" spans="1:5" ht="14.4" x14ac:dyDescent="0.3">
      <c r="A8832" s="294" t="s">
        <v>61155</v>
      </c>
      <c r="B8832" s="295">
        <v>10536.69</v>
      </c>
      <c r="D8832" s="296" t="s">
        <v>61175</v>
      </c>
      <c r="E8832" s="297">
        <v>10536.69</v>
      </c>
    </row>
    <row r="8833" spans="1:5" ht="14.4" x14ac:dyDescent="0.3">
      <c r="A8833" s="294" t="s">
        <v>60155</v>
      </c>
      <c r="B8833" s="295">
        <v>20633.88</v>
      </c>
      <c r="D8833" s="296" t="s">
        <v>61050</v>
      </c>
      <c r="E8833" s="297">
        <v>20633.88</v>
      </c>
    </row>
    <row r="8834" spans="1:5" ht="14.4" x14ac:dyDescent="0.3">
      <c r="A8834" s="294" t="s">
        <v>61156</v>
      </c>
      <c r="B8834" s="295">
        <v>34007.480000000003</v>
      </c>
      <c r="D8834" s="296" t="s">
        <v>61176</v>
      </c>
      <c r="E8834" s="297">
        <v>34007.480000000003</v>
      </c>
    </row>
    <row r="8835" spans="1:5" ht="14.4" x14ac:dyDescent="0.3">
      <c r="A8835" s="294" t="s">
        <v>60156</v>
      </c>
      <c r="B8835" s="295">
        <v>22072</v>
      </c>
      <c r="D8835" s="296" t="s">
        <v>61051</v>
      </c>
      <c r="E8835" s="297">
        <v>22072</v>
      </c>
    </row>
    <row r="8836" spans="1:5" ht="14.4" x14ac:dyDescent="0.3">
      <c r="A8836" s="294" t="s">
        <v>61157</v>
      </c>
      <c r="B8836" s="295">
        <v>10076.52</v>
      </c>
      <c r="D8836" s="296" t="s">
        <v>61177</v>
      </c>
      <c r="E8836" s="297">
        <v>10076.52</v>
      </c>
    </row>
    <row r="8837" spans="1:5" ht="14.4" x14ac:dyDescent="0.3">
      <c r="A8837" s="294" t="s">
        <v>60157</v>
      </c>
      <c r="B8837" s="295">
        <v>10557</v>
      </c>
      <c r="D8837" s="296" t="s">
        <v>61052</v>
      </c>
      <c r="E8837" s="297">
        <v>10557</v>
      </c>
    </row>
    <row r="8838" spans="1:5" ht="14.4" x14ac:dyDescent="0.3">
      <c r="A8838" s="294" t="s">
        <v>60158</v>
      </c>
      <c r="B8838" s="295">
        <v>28030.959999999999</v>
      </c>
      <c r="D8838" s="296" t="s">
        <v>61053</v>
      </c>
      <c r="E8838" s="297">
        <v>28030.959999999999</v>
      </c>
    </row>
    <row r="8839" spans="1:5" ht="14.4" x14ac:dyDescent="0.3">
      <c r="A8839" s="294" t="s">
        <v>60159</v>
      </c>
      <c r="B8839" s="295">
        <v>26856.79</v>
      </c>
      <c r="D8839" s="296" t="s">
        <v>61054</v>
      </c>
      <c r="E8839" s="297">
        <v>26856.79</v>
      </c>
    </row>
    <row r="8840" spans="1:5" ht="14.4" x14ac:dyDescent="0.3">
      <c r="A8840" s="294" t="s">
        <v>61158</v>
      </c>
      <c r="B8840" s="295">
        <v>12813</v>
      </c>
      <c r="D8840" s="296" t="s">
        <v>61178</v>
      </c>
      <c r="E8840" s="297">
        <v>12813</v>
      </c>
    </row>
    <row r="8841" spans="1:5" ht="14.4" x14ac:dyDescent="0.3">
      <c r="A8841" s="294" t="s">
        <v>60160</v>
      </c>
      <c r="B8841" s="295">
        <v>29147.87</v>
      </c>
      <c r="D8841" s="296" t="s">
        <v>61055</v>
      </c>
      <c r="E8841" s="297">
        <v>29147.87</v>
      </c>
    </row>
    <row r="8842" spans="1:5" ht="14.4" x14ac:dyDescent="0.3">
      <c r="A8842" s="294" t="s">
        <v>62508</v>
      </c>
      <c r="B8842" s="295">
        <v>10076.94</v>
      </c>
      <c r="D8842" s="296" t="s">
        <v>62940</v>
      </c>
      <c r="E8842" s="297">
        <v>10076.94</v>
      </c>
    </row>
    <row r="8843" spans="1:5" ht="14.4" x14ac:dyDescent="0.3">
      <c r="A8843" s="294" t="s">
        <v>60161</v>
      </c>
      <c r="B8843" s="295">
        <v>41375.65</v>
      </c>
      <c r="D8843" s="296" t="s">
        <v>61056</v>
      </c>
      <c r="E8843" s="297">
        <v>41375.65</v>
      </c>
    </row>
    <row r="8844" spans="1:5" ht="14.4" x14ac:dyDescent="0.3">
      <c r="A8844" s="294" t="s">
        <v>60162</v>
      </c>
      <c r="B8844" s="295">
        <v>10557.36</v>
      </c>
      <c r="D8844" s="296" t="s">
        <v>61057</v>
      </c>
      <c r="E8844" s="297">
        <v>10557.36</v>
      </c>
    </row>
    <row r="8845" spans="1:5" ht="14.4" x14ac:dyDescent="0.3">
      <c r="A8845" s="294" t="s">
        <v>60163</v>
      </c>
      <c r="B8845" s="295">
        <v>184548.22</v>
      </c>
      <c r="D8845" s="296" t="s">
        <v>61058</v>
      </c>
      <c r="E8845" s="297">
        <v>184548.22</v>
      </c>
    </row>
    <row r="8846" spans="1:5" ht="14.4" x14ac:dyDescent="0.3">
      <c r="A8846" s="294" t="s">
        <v>60164</v>
      </c>
      <c r="B8846" s="295">
        <v>20153</v>
      </c>
      <c r="D8846" s="296" t="s">
        <v>61059</v>
      </c>
      <c r="E8846" s="297">
        <v>20153</v>
      </c>
    </row>
    <row r="8847" spans="1:5" ht="14.4" x14ac:dyDescent="0.3">
      <c r="A8847" s="294" t="s">
        <v>60165</v>
      </c>
      <c r="B8847" s="295">
        <v>147083.9</v>
      </c>
      <c r="D8847" s="296" t="s">
        <v>61060</v>
      </c>
      <c r="E8847" s="297">
        <v>147083.9</v>
      </c>
    </row>
    <row r="8848" spans="1:5" ht="14.4" x14ac:dyDescent="0.3">
      <c r="A8848" s="294" t="s">
        <v>60166</v>
      </c>
      <c r="B8848" s="295">
        <v>61900</v>
      </c>
      <c r="D8848" s="296" t="s">
        <v>61061</v>
      </c>
      <c r="E8848" s="297">
        <v>61900</v>
      </c>
    </row>
    <row r="8849" spans="1:5" ht="14.4" x14ac:dyDescent="0.3">
      <c r="A8849" s="294" t="s">
        <v>60167</v>
      </c>
      <c r="B8849" s="295">
        <v>17284.52</v>
      </c>
      <c r="D8849" s="296" t="s">
        <v>61062</v>
      </c>
      <c r="E8849" s="297">
        <v>17284.52</v>
      </c>
    </row>
    <row r="8850" spans="1:5" ht="14.4" x14ac:dyDescent="0.3">
      <c r="A8850" s="294" t="s">
        <v>60168</v>
      </c>
      <c r="B8850" s="295">
        <v>11974.99</v>
      </c>
      <c r="D8850" s="296" t="s">
        <v>61063</v>
      </c>
      <c r="E8850" s="297">
        <v>11974.99</v>
      </c>
    </row>
    <row r="8851" spans="1:5" ht="14.4" x14ac:dyDescent="0.3">
      <c r="A8851" s="294" t="s">
        <v>60169</v>
      </c>
      <c r="B8851" s="295">
        <v>35467.120000000003</v>
      </c>
      <c r="D8851" s="296" t="s">
        <v>61064</v>
      </c>
      <c r="E8851" s="297">
        <v>35467.120000000003</v>
      </c>
    </row>
    <row r="8852" spans="1:5" ht="14.4" x14ac:dyDescent="0.3">
      <c r="A8852" s="294" t="s">
        <v>325</v>
      </c>
      <c r="B8852" s="295">
        <v>58718669.060000002</v>
      </c>
      <c r="D8852" s="296" t="s">
        <v>9739</v>
      </c>
      <c r="E8852" s="298">
        <v>5554393.2400000002</v>
      </c>
    </row>
    <row r="8853" spans="1:5" ht="14.4" x14ac:dyDescent="0.3">
      <c r="A8853" s="294" t="s">
        <v>2900</v>
      </c>
      <c r="B8853" s="295">
        <v>5421005.5700000003</v>
      </c>
      <c r="D8853" s="296" t="s">
        <v>9740</v>
      </c>
      <c r="E8853" s="298">
        <v>6019408.2199999997</v>
      </c>
    </row>
    <row r="8854" spans="1:5" ht="14.4" x14ac:dyDescent="0.3">
      <c r="A8854" s="294" t="s">
        <v>2901</v>
      </c>
      <c r="B8854" s="295">
        <v>3158519.97</v>
      </c>
      <c r="D8854" s="296" t="s">
        <v>9741</v>
      </c>
      <c r="E8854" s="298">
        <v>95690672.5</v>
      </c>
    </row>
    <row r="8855" spans="1:5" ht="14.4" x14ac:dyDescent="0.3">
      <c r="A8855" s="294" t="s">
        <v>263</v>
      </c>
      <c r="B8855" s="295">
        <v>44992801.649999999</v>
      </c>
      <c r="D8855" s="296" t="s">
        <v>9742</v>
      </c>
      <c r="E8855" s="298">
        <v>722312.17</v>
      </c>
    </row>
    <row r="8856" spans="1:5" ht="14.4" x14ac:dyDescent="0.3">
      <c r="A8856" s="294" t="s">
        <v>264</v>
      </c>
      <c r="B8856" s="295">
        <v>68718124.739999995</v>
      </c>
      <c r="D8856" s="296" t="s">
        <v>9743</v>
      </c>
      <c r="E8856" s="298">
        <v>723673.4</v>
      </c>
    </row>
    <row r="8857" spans="1:5" ht="14.4" x14ac:dyDescent="0.3">
      <c r="A8857" s="294" t="s">
        <v>265</v>
      </c>
      <c r="B8857" s="295">
        <v>9100419.5299999993</v>
      </c>
      <c r="D8857" s="296" t="s">
        <v>9744</v>
      </c>
      <c r="E8857" s="298">
        <v>403547.25</v>
      </c>
    </row>
    <row r="8858" spans="1:5" ht="14.4" x14ac:dyDescent="0.3">
      <c r="A8858" s="294" t="s">
        <v>2902</v>
      </c>
      <c r="B8858" s="295">
        <v>438269.87</v>
      </c>
      <c r="D8858" s="296" t="s">
        <v>9745</v>
      </c>
      <c r="E8858" s="298">
        <v>1289472.6599999999</v>
      </c>
    </row>
    <row r="8859" spans="1:5" ht="14.4" x14ac:dyDescent="0.3">
      <c r="A8859" s="294" t="s">
        <v>266</v>
      </c>
      <c r="B8859" s="295">
        <v>9446875.4499999993</v>
      </c>
      <c r="D8859" s="296" t="s">
        <v>9746</v>
      </c>
      <c r="E8859" s="298">
        <v>16827846.52</v>
      </c>
    </row>
    <row r="8860" spans="1:5" ht="14.4" x14ac:dyDescent="0.3">
      <c r="A8860" s="294" t="s">
        <v>2903</v>
      </c>
      <c r="B8860" s="295">
        <v>1272500.46</v>
      </c>
      <c r="D8860" s="296" t="s">
        <v>9747</v>
      </c>
      <c r="E8860" s="298">
        <v>6980769.8700000001</v>
      </c>
    </row>
    <row r="8861" spans="1:5" ht="14.4" x14ac:dyDescent="0.3">
      <c r="A8861" s="294" t="s">
        <v>2904</v>
      </c>
      <c r="B8861" s="295">
        <v>30265024.82</v>
      </c>
      <c r="D8861" s="296" t="s">
        <v>9748</v>
      </c>
      <c r="E8861" s="298">
        <v>17670659.059999999</v>
      </c>
    </row>
    <row r="8862" spans="1:5" ht="14.4" x14ac:dyDescent="0.3">
      <c r="A8862" s="294" t="s">
        <v>3988</v>
      </c>
      <c r="B8862" s="295">
        <v>4000245.33</v>
      </c>
      <c r="D8862" s="296" t="s">
        <v>9749</v>
      </c>
      <c r="E8862" s="298">
        <v>13290720.859999999</v>
      </c>
    </row>
    <row r="8863" spans="1:5" ht="14.4" x14ac:dyDescent="0.3">
      <c r="A8863" s="294" t="s">
        <v>2905</v>
      </c>
      <c r="B8863" s="295">
        <v>38463153.189999998</v>
      </c>
      <c r="D8863" s="296" t="s">
        <v>9750</v>
      </c>
      <c r="E8863" s="298">
        <v>10647359.27</v>
      </c>
    </row>
    <row r="8864" spans="1:5" ht="14.4" x14ac:dyDescent="0.3">
      <c r="A8864" s="294" t="s">
        <v>2906</v>
      </c>
      <c r="B8864" s="295">
        <v>3732602.79</v>
      </c>
      <c r="D8864" s="296" t="s">
        <v>10437</v>
      </c>
      <c r="E8864" s="298">
        <v>871</v>
      </c>
    </row>
    <row r="8865" spans="1:5" ht="14.4" x14ac:dyDescent="0.3">
      <c r="A8865" s="294" t="s">
        <v>2907</v>
      </c>
      <c r="B8865" s="295">
        <v>2715000</v>
      </c>
      <c r="D8865" s="296" t="s">
        <v>9751</v>
      </c>
      <c r="E8865" s="298">
        <v>3021041.34</v>
      </c>
    </row>
    <row r="8866" spans="1:5" ht="14.4" x14ac:dyDescent="0.3">
      <c r="A8866" s="294" t="s">
        <v>2908</v>
      </c>
      <c r="B8866" s="295">
        <v>30443235.710000001</v>
      </c>
      <c r="D8866" s="296" t="s">
        <v>9752</v>
      </c>
      <c r="E8866" s="298">
        <v>32240916.329999998</v>
      </c>
    </row>
    <row r="8867" spans="1:5" ht="14.4" x14ac:dyDescent="0.3">
      <c r="A8867" s="294" t="s">
        <v>2909</v>
      </c>
      <c r="B8867" s="295">
        <v>882636.28</v>
      </c>
      <c r="D8867" s="296" t="s">
        <v>9753</v>
      </c>
      <c r="E8867" s="298">
        <v>425353.97</v>
      </c>
    </row>
    <row r="8868" spans="1:5" ht="14.4" x14ac:dyDescent="0.3">
      <c r="A8868" s="294" t="s">
        <v>9776</v>
      </c>
      <c r="B8868" s="295">
        <v>32254322.100000001</v>
      </c>
      <c r="D8868" s="296" t="s">
        <v>9754</v>
      </c>
      <c r="E8868" s="298">
        <v>14868839</v>
      </c>
    </row>
    <row r="8869" spans="1:5" ht="14.4" x14ac:dyDescent="0.3">
      <c r="A8869" s="294" t="s">
        <v>41503</v>
      </c>
      <c r="B8869" s="295">
        <v>312195827.75</v>
      </c>
      <c r="D8869" s="296" t="s">
        <v>9755</v>
      </c>
      <c r="E8869" s="298">
        <v>271708.15999999997</v>
      </c>
    </row>
    <row r="8870" spans="1:5" ht="14.4" x14ac:dyDescent="0.3">
      <c r="A8870" s="294" t="s">
        <v>65989</v>
      </c>
      <c r="B8870" s="295">
        <v>500000</v>
      </c>
      <c r="D8870" s="296" t="s">
        <v>9756</v>
      </c>
      <c r="E8870" s="298">
        <v>36166810.840000004</v>
      </c>
    </row>
    <row r="8871" spans="1:5" ht="14.4" x14ac:dyDescent="0.3">
      <c r="A8871" s="294" t="s">
        <v>3697</v>
      </c>
      <c r="B8871" s="295">
        <v>49364660.869999997</v>
      </c>
      <c r="D8871" s="296" t="s">
        <v>9757</v>
      </c>
      <c r="E8871" s="298">
        <v>960945.74</v>
      </c>
    </row>
    <row r="8872" spans="1:5" ht="14.4" x14ac:dyDescent="0.3">
      <c r="A8872" s="294" t="s">
        <v>3313</v>
      </c>
      <c r="B8872" s="295">
        <v>357164723.77999997</v>
      </c>
      <c r="D8872" s="296" t="s">
        <v>9758</v>
      </c>
      <c r="E8872" s="298">
        <v>1441004.18</v>
      </c>
    </row>
    <row r="8873" spans="1:5" ht="14.4" x14ac:dyDescent="0.3">
      <c r="A8873" s="294" t="s">
        <v>3670</v>
      </c>
      <c r="B8873" s="295">
        <v>1908669.39</v>
      </c>
      <c r="D8873" s="296" t="s">
        <v>9759</v>
      </c>
      <c r="E8873" s="298">
        <v>50860111.229999997</v>
      </c>
    </row>
    <row r="8874" spans="1:5" ht="14.4" x14ac:dyDescent="0.3">
      <c r="A8874" s="294" t="s">
        <v>3671</v>
      </c>
      <c r="B8874" s="295">
        <v>10626448.67</v>
      </c>
      <c r="D8874" s="296" t="s">
        <v>9760</v>
      </c>
      <c r="E8874" s="298">
        <v>2360411.88</v>
      </c>
    </row>
    <row r="8875" spans="1:5" ht="14.4" x14ac:dyDescent="0.3">
      <c r="A8875" s="294" t="s">
        <v>3672</v>
      </c>
      <c r="B8875" s="295">
        <v>3381310.03</v>
      </c>
      <c r="D8875" s="296" t="s">
        <v>9761</v>
      </c>
      <c r="E8875" s="298">
        <v>522863.72</v>
      </c>
    </row>
    <row r="8876" spans="1:5" ht="14.4" x14ac:dyDescent="0.3">
      <c r="A8876" s="294" t="s">
        <v>3673</v>
      </c>
      <c r="B8876" s="295">
        <v>8990315.2599999998</v>
      </c>
      <c r="D8876" s="296" t="s">
        <v>9762</v>
      </c>
      <c r="E8876" s="298">
        <v>98524035.739999995</v>
      </c>
    </row>
    <row r="8877" spans="1:5" ht="14.4" x14ac:dyDescent="0.3">
      <c r="A8877" s="294" t="s">
        <v>3674</v>
      </c>
      <c r="B8877" s="295">
        <v>4125726.63</v>
      </c>
      <c r="D8877" s="296" t="s">
        <v>9763</v>
      </c>
      <c r="E8877" s="298">
        <v>14858649.77</v>
      </c>
    </row>
    <row r="8878" spans="1:5" ht="14.4" x14ac:dyDescent="0.3">
      <c r="A8878" s="294" t="s">
        <v>3675</v>
      </c>
      <c r="B8878" s="295">
        <v>38257355.020000003</v>
      </c>
      <c r="D8878" s="296" t="s">
        <v>9764</v>
      </c>
      <c r="E8878" s="298">
        <v>594279.81000000006</v>
      </c>
    </row>
    <row r="8879" spans="1:5" ht="14.4" x14ac:dyDescent="0.3">
      <c r="A8879" s="294" t="s">
        <v>3676</v>
      </c>
      <c r="B8879" s="295">
        <v>19461549.5</v>
      </c>
      <c r="D8879" s="296" t="s">
        <v>9765</v>
      </c>
      <c r="E8879" s="298">
        <v>689596.57</v>
      </c>
    </row>
    <row r="8880" spans="1:5" ht="14.4" x14ac:dyDescent="0.3">
      <c r="A8880" s="294" t="s">
        <v>5860</v>
      </c>
      <c r="B8880" s="295">
        <v>1444121949.1300001</v>
      </c>
      <c r="D8880" s="296" t="s">
        <v>9766</v>
      </c>
      <c r="E8880" s="298">
        <v>1552428.72</v>
      </c>
    </row>
    <row r="8881" spans="1:5" ht="14.4" x14ac:dyDescent="0.3">
      <c r="A8881" s="294" t="s">
        <v>5861</v>
      </c>
      <c r="B8881" s="295">
        <v>8228301.6299999999</v>
      </c>
      <c r="D8881" s="296" t="s">
        <v>9767</v>
      </c>
      <c r="E8881" s="298">
        <v>812042.37</v>
      </c>
    </row>
    <row r="8882" spans="1:5" ht="14.4" x14ac:dyDescent="0.3">
      <c r="A8882" s="294" t="s">
        <v>12771</v>
      </c>
      <c r="B8882" s="295">
        <v>8601409.8100000005</v>
      </c>
      <c r="D8882" s="296" t="s">
        <v>38787</v>
      </c>
      <c r="E8882" s="298">
        <v>480758.18</v>
      </c>
    </row>
    <row r="8883" spans="1:5" ht="14.4" x14ac:dyDescent="0.3">
      <c r="A8883" s="294" t="s">
        <v>35935</v>
      </c>
      <c r="B8883" s="295">
        <v>9735171.0099999998</v>
      </c>
      <c r="D8883" s="296" t="s">
        <v>9768</v>
      </c>
      <c r="E8883" s="298">
        <v>330096</v>
      </c>
    </row>
    <row r="8884" spans="1:5" ht="14.4" x14ac:dyDescent="0.3">
      <c r="A8884" s="294" t="s">
        <v>41504</v>
      </c>
      <c r="B8884" s="295">
        <v>12696443.880000001</v>
      </c>
      <c r="D8884" s="296" t="s">
        <v>9769</v>
      </c>
      <c r="E8884" s="298">
        <v>45509152.130000003</v>
      </c>
    </row>
    <row r="8885" spans="1:5" ht="14.4" x14ac:dyDescent="0.3">
      <c r="A8885" s="294" t="s">
        <v>38791</v>
      </c>
      <c r="B8885" s="295">
        <v>35812631.770000003</v>
      </c>
      <c r="D8885" s="296" t="s">
        <v>9770</v>
      </c>
      <c r="E8885" s="298">
        <v>652168.97</v>
      </c>
    </row>
    <row r="8886" spans="1:5" ht="14.4" x14ac:dyDescent="0.3">
      <c r="A8886" s="294" t="s">
        <v>38792</v>
      </c>
      <c r="B8886" s="295">
        <v>22828913.75</v>
      </c>
      <c r="D8886" s="296" t="s">
        <v>9771</v>
      </c>
      <c r="E8886" s="298">
        <v>71003436.200000003</v>
      </c>
    </row>
    <row r="8887" spans="1:5" ht="14.4" x14ac:dyDescent="0.3">
      <c r="A8887" s="294" t="s">
        <v>12181</v>
      </c>
      <c r="B8887" s="295">
        <v>5489062.4299999997</v>
      </c>
      <c r="D8887" s="296" t="s">
        <v>2904</v>
      </c>
      <c r="E8887" s="298">
        <v>23111841.27</v>
      </c>
    </row>
    <row r="8888" spans="1:5" ht="14.4" x14ac:dyDescent="0.3">
      <c r="A8888" s="294" t="s">
        <v>5862</v>
      </c>
      <c r="B8888" s="295">
        <v>3241602328</v>
      </c>
      <c r="D8888" s="296" t="s">
        <v>9772</v>
      </c>
      <c r="E8888" s="298">
        <v>1247162.07</v>
      </c>
    </row>
    <row r="8889" spans="1:5" ht="14.4" x14ac:dyDescent="0.3">
      <c r="A8889" s="294" t="s">
        <v>9781</v>
      </c>
      <c r="B8889" s="295">
        <v>18619812</v>
      </c>
      <c r="D8889" s="296" t="s">
        <v>9773</v>
      </c>
      <c r="E8889" s="298">
        <v>1374284.37</v>
      </c>
    </row>
    <row r="8890" spans="1:5" ht="14.4" x14ac:dyDescent="0.3">
      <c r="A8890" s="294" t="s">
        <v>39871</v>
      </c>
      <c r="B8890" s="295">
        <v>4552000</v>
      </c>
      <c r="D8890" s="296" t="s">
        <v>9774</v>
      </c>
      <c r="E8890" s="298">
        <v>1237271.42</v>
      </c>
    </row>
    <row r="8891" spans="1:5" ht="14.4" x14ac:dyDescent="0.3">
      <c r="A8891" s="294" t="s">
        <v>39872</v>
      </c>
      <c r="B8891" s="295">
        <v>13270555</v>
      </c>
      <c r="D8891" s="296" t="s">
        <v>9775</v>
      </c>
      <c r="E8891" s="298">
        <v>1206517.26</v>
      </c>
    </row>
    <row r="8892" spans="1:5" ht="14.4" x14ac:dyDescent="0.3">
      <c r="A8892" s="294" t="s">
        <v>38793</v>
      </c>
      <c r="B8892" s="295">
        <v>76427679.239999995</v>
      </c>
      <c r="D8892" s="296" t="s">
        <v>9776</v>
      </c>
      <c r="E8892" s="298">
        <v>42031328.740000002</v>
      </c>
    </row>
    <row r="8893" spans="1:5" ht="14.4" x14ac:dyDescent="0.3">
      <c r="A8893" s="294" t="s">
        <v>38794</v>
      </c>
      <c r="B8893" s="295">
        <v>5561173.0300000003</v>
      </c>
      <c r="D8893" s="296" t="s">
        <v>9777</v>
      </c>
      <c r="E8893" s="298">
        <v>3369926.24</v>
      </c>
    </row>
    <row r="8894" spans="1:5" ht="14.4" x14ac:dyDescent="0.3">
      <c r="A8894" s="294" t="s">
        <v>38795</v>
      </c>
      <c r="B8894" s="295">
        <v>1020592.49</v>
      </c>
      <c r="D8894" s="296" t="s">
        <v>9778</v>
      </c>
      <c r="E8894" s="298">
        <v>28068550.559999999</v>
      </c>
    </row>
    <row r="8895" spans="1:5" ht="14.4" x14ac:dyDescent="0.3">
      <c r="A8895" s="294" t="s">
        <v>51119</v>
      </c>
      <c r="B8895" s="295">
        <v>36315616</v>
      </c>
      <c r="D8895" s="296" t="s">
        <v>9779</v>
      </c>
      <c r="E8895" s="298">
        <v>478922.79</v>
      </c>
    </row>
    <row r="8896" spans="1:5" ht="14.4" x14ac:dyDescent="0.3">
      <c r="A8896" s="294" t="s">
        <v>51120</v>
      </c>
      <c r="B8896" s="295">
        <v>33837317</v>
      </c>
      <c r="D8896" s="296" t="s">
        <v>3676</v>
      </c>
      <c r="E8896" s="298">
        <v>12654829.16</v>
      </c>
    </row>
    <row r="8897" spans="1:5" ht="14.4" x14ac:dyDescent="0.3">
      <c r="A8897" s="294" t="s">
        <v>9782</v>
      </c>
      <c r="B8897" s="295">
        <v>409534</v>
      </c>
      <c r="D8897" s="296" t="s">
        <v>9780</v>
      </c>
      <c r="E8897" s="298">
        <v>54151716.740000002</v>
      </c>
    </row>
    <row r="8898" spans="1:5" ht="14.4" x14ac:dyDescent="0.3">
      <c r="A8898" s="294" t="s">
        <v>46488</v>
      </c>
      <c r="B8898" s="295">
        <v>4945414</v>
      </c>
      <c r="D8898" s="296" t="s">
        <v>5862</v>
      </c>
      <c r="E8898" s="298">
        <v>16449251.23</v>
      </c>
    </row>
    <row r="8899" spans="1:5" ht="14.4" x14ac:dyDescent="0.3">
      <c r="A8899" s="294" t="s">
        <v>43874</v>
      </c>
      <c r="B8899" s="295">
        <v>14569172</v>
      </c>
      <c r="D8899" s="296" t="s">
        <v>9781</v>
      </c>
      <c r="E8899" s="298">
        <v>11103405.59</v>
      </c>
    </row>
    <row r="8900" spans="1:5" ht="14.4" x14ac:dyDescent="0.3">
      <c r="A8900" s="294" t="s">
        <v>43875</v>
      </c>
      <c r="B8900" s="295">
        <v>3254265</v>
      </c>
      <c r="D8900" s="296" t="s">
        <v>9782</v>
      </c>
      <c r="E8900" s="298">
        <v>26852712.109999999</v>
      </c>
    </row>
    <row r="8901" spans="1:5" ht="14.4" x14ac:dyDescent="0.3">
      <c r="A8901" s="294" t="s">
        <v>46489</v>
      </c>
      <c r="B8901" s="295">
        <v>221083</v>
      </c>
      <c r="D8901" s="296" t="s">
        <v>9783</v>
      </c>
      <c r="E8901" s="298">
        <v>676654.19</v>
      </c>
    </row>
    <row r="8902" spans="1:5" ht="14.4" x14ac:dyDescent="0.3">
      <c r="A8902" s="294" t="s">
        <v>46490</v>
      </c>
      <c r="B8902" s="295">
        <v>4673875</v>
      </c>
      <c r="D8902" s="296" t="s">
        <v>9784</v>
      </c>
      <c r="E8902" s="298">
        <v>596656.99</v>
      </c>
    </row>
    <row r="8903" spans="1:5" ht="14.4" x14ac:dyDescent="0.3">
      <c r="A8903" s="294" t="s">
        <v>55733</v>
      </c>
      <c r="B8903" s="295">
        <v>1788900</v>
      </c>
      <c r="D8903" s="296" t="s">
        <v>9785</v>
      </c>
      <c r="E8903" s="298">
        <v>312457.98</v>
      </c>
    </row>
    <row r="8904" spans="1:5" ht="14.4" x14ac:dyDescent="0.3">
      <c r="A8904" s="294" t="s">
        <v>46491</v>
      </c>
      <c r="B8904" s="295">
        <v>1714000</v>
      </c>
      <c r="D8904" s="296" t="s">
        <v>9786</v>
      </c>
      <c r="E8904" s="298">
        <v>15093791.310000001</v>
      </c>
    </row>
    <row r="8905" spans="1:5" ht="14.4" x14ac:dyDescent="0.3">
      <c r="A8905" s="294" t="s">
        <v>57041</v>
      </c>
      <c r="B8905" s="295">
        <v>1200000</v>
      </c>
      <c r="D8905" s="296" t="s">
        <v>43876</v>
      </c>
      <c r="E8905" s="298">
        <v>0</v>
      </c>
    </row>
    <row r="8906" spans="1:5" ht="14.4" x14ac:dyDescent="0.3">
      <c r="A8906" s="294" t="s">
        <v>57042</v>
      </c>
      <c r="B8906" s="295">
        <v>1590075.45</v>
      </c>
      <c r="D8906" s="296" t="s">
        <v>9787</v>
      </c>
      <c r="E8906" s="298">
        <v>716213.02</v>
      </c>
    </row>
    <row r="8907" spans="1:5" ht="14.4" x14ac:dyDescent="0.3">
      <c r="A8907" s="294" t="s">
        <v>43513</v>
      </c>
      <c r="B8907" s="295">
        <v>1118400</v>
      </c>
      <c r="D8907" s="296" t="s">
        <v>9788</v>
      </c>
      <c r="E8907" s="298">
        <v>9527964.3599999994</v>
      </c>
    </row>
    <row r="8908" spans="1:5" ht="14.4" x14ac:dyDescent="0.3">
      <c r="A8908" s="294" t="s">
        <v>41505</v>
      </c>
      <c r="B8908" s="295">
        <v>108028372.33</v>
      </c>
      <c r="D8908" s="296" t="s">
        <v>9789</v>
      </c>
      <c r="E8908" s="298">
        <v>5490527.1500000004</v>
      </c>
    </row>
    <row r="8909" spans="1:5" ht="14.4" x14ac:dyDescent="0.3">
      <c r="A8909" s="294" t="s">
        <v>57043</v>
      </c>
      <c r="B8909" s="295">
        <v>1387284</v>
      </c>
      <c r="D8909" s="296" t="s">
        <v>9790</v>
      </c>
      <c r="E8909" s="298">
        <v>71267954.090000004</v>
      </c>
    </row>
    <row r="8910" spans="1:5" ht="14.4" x14ac:dyDescent="0.3">
      <c r="A8910" s="294" t="s">
        <v>43876</v>
      </c>
      <c r="B8910" s="295">
        <v>264145</v>
      </c>
      <c r="D8910" s="296" t="s">
        <v>9791</v>
      </c>
      <c r="E8910" s="298">
        <v>1637380.53</v>
      </c>
    </row>
    <row r="8911" spans="1:5" ht="14.4" x14ac:dyDescent="0.3">
      <c r="A8911" s="294" t="s">
        <v>60170</v>
      </c>
      <c r="B8911" s="295">
        <v>3430360.5</v>
      </c>
      <c r="D8911" s="296" t="s">
        <v>9792</v>
      </c>
      <c r="E8911" s="298">
        <v>34082907.75</v>
      </c>
    </row>
    <row r="8912" spans="1:5" ht="14.4" x14ac:dyDescent="0.3">
      <c r="A8912" s="287"/>
      <c r="B8912" s="288"/>
      <c r="D8912" s="296" t="s">
        <v>9793</v>
      </c>
      <c r="E8912" s="298">
        <v>15136819.699999999</v>
      </c>
    </row>
    <row r="8913" spans="1:5" ht="14.4" x14ac:dyDescent="0.3">
      <c r="A8913" s="287"/>
      <c r="B8913" s="288"/>
      <c r="D8913" s="296" t="s">
        <v>9794</v>
      </c>
      <c r="E8913" s="298">
        <v>499280.29</v>
      </c>
    </row>
    <row r="8914" spans="1:5" ht="14.4" x14ac:dyDescent="0.3">
      <c r="A8914" s="287"/>
      <c r="B8914" s="288"/>
      <c r="D8914" s="296" t="s">
        <v>9795</v>
      </c>
      <c r="E8914" s="298">
        <v>4705916.21</v>
      </c>
    </row>
    <row r="8915" spans="1:5" ht="14.4" x14ac:dyDescent="0.3">
      <c r="A8915" s="259"/>
      <c r="B8915" s="260"/>
      <c r="D8915" s="296" t="s">
        <v>9796</v>
      </c>
      <c r="E8915" s="298">
        <v>64128002.520000003</v>
      </c>
    </row>
    <row r="8916" spans="1:5" ht="14.4" x14ac:dyDescent="0.3">
      <c r="A8916" s="259"/>
      <c r="B8916" s="260"/>
      <c r="D8916" s="296" t="s">
        <v>9797</v>
      </c>
      <c r="E8916" s="298">
        <v>239243714.33000001</v>
      </c>
    </row>
    <row r="8917" spans="1:5" ht="14.4" x14ac:dyDescent="0.3">
      <c r="A8917" s="259"/>
      <c r="B8917" s="260"/>
      <c r="D8917" s="296" t="s">
        <v>9798</v>
      </c>
      <c r="E8917" s="298">
        <v>3900374.29</v>
      </c>
    </row>
    <row r="8918" spans="1:5" ht="14.4" x14ac:dyDescent="0.3">
      <c r="A8918" s="259"/>
      <c r="B8918" s="260"/>
      <c r="D8918" s="296" t="s">
        <v>9799</v>
      </c>
      <c r="E8918" s="298">
        <v>1548675.77</v>
      </c>
    </row>
    <row r="8919" spans="1:5" ht="14.4" x14ac:dyDescent="0.3">
      <c r="A8919" s="259"/>
      <c r="B8919" s="260"/>
      <c r="D8919" s="296" t="s">
        <v>9800</v>
      </c>
      <c r="E8919" s="298">
        <v>9667341.6699999999</v>
      </c>
    </row>
    <row r="8920" spans="1:5" ht="14.4" x14ac:dyDescent="0.3">
      <c r="A8920" s="259"/>
      <c r="B8920" s="260"/>
      <c r="D8920" s="296" t="s">
        <v>9801</v>
      </c>
      <c r="E8920" s="298">
        <v>72500.649999999994</v>
      </c>
    </row>
    <row r="8921" spans="1:5" ht="14.4" x14ac:dyDescent="0.3">
      <c r="A8921" s="257"/>
      <c r="B8921" s="258"/>
      <c r="D8921" s="296" t="s">
        <v>9802</v>
      </c>
      <c r="E8921" s="298">
        <v>11875162.369999999</v>
      </c>
    </row>
    <row r="8922" spans="1:5" ht="14.4" x14ac:dyDescent="0.3">
      <c r="A8922" s="257"/>
      <c r="B8922" s="258"/>
      <c r="D8922" s="296" t="s">
        <v>9803</v>
      </c>
      <c r="E8922" s="298">
        <v>59547480.280000001</v>
      </c>
    </row>
    <row r="8923" spans="1:5" ht="14.4" x14ac:dyDescent="0.3">
      <c r="A8923" s="257"/>
      <c r="B8923" s="258"/>
      <c r="D8923" s="296" t="s">
        <v>9804</v>
      </c>
      <c r="E8923" s="298">
        <v>19005530.850000001</v>
      </c>
    </row>
    <row r="8924" spans="1:5" ht="14.4" x14ac:dyDescent="0.3">
      <c r="A8924" s="257"/>
      <c r="B8924" s="258"/>
      <c r="D8924" s="296" t="s">
        <v>9805</v>
      </c>
      <c r="E8924" s="298">
        <v>16933374.170000002</v>
      </c>
    </row>
    <row r="8925" spans="1:5" ht="14.4" x14ac:dyDescent="0.3">
      <c r="A8925" s="257"/>
      <c r="B8925" s="258"/>
      <c r="D8925" s="296" t="s">
        <v>9806</v>
      </c>
      <c r="E8925" s="298">
        <v>1242035.95</v>
      </c>
    </row>
    <row r="8926" spans="1:5" ht="14.4" x14ac:dyDescent="0.3">
      <c r="A8926" s="257"/>
      <c r="B8926" s="258"/>
      <c r="D8926" s="296" t="s">
        <v>9807</v>
      </c>
      <c r="E8926" s="298">
        <v>824340.76</v>
      </c>
    </row>
    <row r="8927" spans="1:5" ht="14.4" x14ac:dyDescent="0.3">
      <c r="A8927" s="257"/>
      <c r="B8927" s="258"/>
      <c r="D8927" s="296" t="s">
        <v>9808</v>
      </c>
      <c r="E8927" s="298">
        <v>17212725.699999999</v>
      </c>
    </row>
    <row r="8928" spans="1:5" ht="14.4" x14ac:dyDescent="0.3">
      <c r="A8928" s="257"/>
      <c r="B8928" s="258"/>
      <c r="D8928" s="296" t="s">
        <v>9809</v>
      </c>
      <c r="E8928" s="298">
        <v>49077471.68</v>
      </c>
    </row>
    <row r="8929" spans="1:5" ht="14.4" x14ac:dyDescent="0.3">
      <c r="A8929" s="257"/>
      <c r="B8929" s="258"/>
      <c r="D8929" s="296" t="s">
        <v>9810</v>
      </c>
      <c r="E8929" s="298">
        <v>190550199.59999999</v>
      </c>
    </row>
    <row r="8930" spans="1:5" ht="14.4" x14ac:dyDescent="0.3">
      <c r="A8930" s="257"/>
      <c r="B8930" s="258"/>
      <c r="D8930" s="296" t="s">
        <v>9811</v>
      </c>
      <c r="E8930" s="298">
        <v>3239708.52</v>
      </c>
    </row>
    <row r="8931" spans="1:5" ht="14.4" x14ac:dyDescent="0.3">
      <c r="A8931" s="257"/>
      <c r="B8931" s="258"/>
      <c r="D8931" s="296" t="s">
        <v>9812</v>
      </c>
      <c r="E8931" s="298">
        <v>2950373.03</v>
      </c>
    </row>
    <row r="8932" spans="1:5" ht="14.4" x14ac:dyDescent="0.3">
      <c r="A8932" s="257"/>
      <c r="B8932" s="258"/>
      <c r="D8932" s="296" t="s">
        <v>9813</v>
      </c>
      <c r="E8932" s="298">
        <v>1601208.87</v>
      </c>
    </row>
    <row r="8933" spans="1:5" ht="14.4" x14ac:dyDescent="0.3">
      <c r="A8933" s="257"/>
      <c r="B8933" s="258"/>
      <c r="D8933" s="296" t="s">
        <v>9814</v>
      </c>
      <c r="E8933" s="298">
        <v>1345403.85</v>
      </c>
    </row>
    <row r="8934" spans="1:5" ht="14.4" x14ac:dyDescent="0.3">
      <c r="A8934" s="257"/>
      <c r="B8934" s="258"/>
      <c r="D8934" s="296" t="s">
        <v>9815</v>
      </c>
      <c r="E8934" s="298">
        <v>2258762.6800000002</v>
      </c>
    </row>
    <row r="8935" spans="1:5" ht="14.4" x14ac:dyDescent="0.3">
      <c r="A8935" s="257"/>
      <c r="B8935" s="258"/>
      <c r="D8935" s="296" t="s">
        <v>9816</v>
      </c>
      <c r="E8935" s="298">
        <v>959600.66</v>
      </c>
    </row>
    <row r="8936" spans="1:5" ht="14.4" x14ac:dyDescent="0.3">
      <c r="A8936" s="257"/>
      <c r="B8936" s="258"/>
      <c r="D8936" s="296" t="s">
        <v>9817</v>
      </c>
      <c r="E8936" s="298">
        <v>1576375.29</v>
      </c>
    </row>
    <row r="8937" spans="1:5" ht="14.4" x14ac:dyDescent="0.3">
      <c r="A8937" s="257"/>
      <c r="B8937" s="258"/>
      <c r="D8937" s="296" t="s">
        <v>9818</v>
      </c>
      <c r="E8937" s="298">
        <v>1434740.15</v>
      </c>
    </row>
    <row r="8938" spans="1:5" ht="14.4" x14ac:dyDescent="0.3">
      <c r="A8938" s="257"/>
      <c r="B8938" s="258"/>
      <c r="D8938" s="296" t="s">
        <v>9819</v>
      </c>
      <c r="E8938" s="298">
        <v>611281.22</v>
      </c>
    </row>
    <row r="8939" spans="1:5" ht="14.4" x14ac:dyDescent="0.3">
      <c r="A8939" s="257"/>
      <c r="B8939" s="258"/>
      <c r="D8939" s="296" t="s">
        <v>9820</v>
      </c>
      <c r="E8939" s="298">
        <v>2107303.5499999998</v>
      </c>
    </row>
    <row r="8940" spans="1:5" ht="14.4" x14ac:dyDescent="0.3">
      <c r="A8940" s="257"/>
      <c r="B8940" s="258"/>
      <c r="D8940" s="296" t="s">
        <v>9821</v>
      </c>
      <c r="E8940" s="298">
        <v>692099.98</v>
      </c>
    </row>
    <row r="8941" spans="1:5" ht="14.4" x14ac:dyDescent="0.3">
      <c r="A8941" s="257"/>
      <c r="B8941" s="258"/>
      <c r="D8941" s="296" t="s">
        <v>9822</v>
      </c>
      <c r="E8941" s="298">
        <v>980048.08</v>
      </c>
    </row>
    <row r="8942" spans="1:5" ht="14.4" x14ac:dyDescent="0.3">
      <c r="A8942" s="257"/>
      <c r="B8942" s="258"/>
      <c r="D8942" s="296" t="s">
        <v>9823</v>
      </c>
      <c r="E8942" s="298">
        <v>2186750.23</v>
      </c>
    </row>
    <row r="8943" spans="1:5" ht="14.4" x14ac:dyDescent="0.3">
      <c r="A8943" s="257"/>
      <c r="B8943" s="258"/>
      <c r="D8943" s="296" t="s">
        <v>9824</v>
      </c>
      <c r="E8943" s="298">
        <v>512924.59</v>
      </c>
    </row>
    <row r="8944" spans="1:5" ht="14.4" x14ac:dyDescent="0.3">
      <c r="A8944" s="257"/>
      <c r="B8944" s="258"/>
      <c r="D8944" s="296" t="s">
        <v>9825</v>
      </c>
      <c r="E8944" s="298">
        <v>35584468.289999999</v>
      </c>
    </row>
    <row r="8945" spans="1:5" ht="14.4" x14ac:dyDescent="0.3">
      <c r="A8945" s="257"/>
      <c r="B8945" s="258"/>
      <c r="D8945" s="296" t="s">
        <v>9826</v>
      </c>
      <c r="E8945" s="298">
        <v>3269192.9</v>
      </c>
    </row>
    <row r="8946" spans="1:5" ht="14.4" x14ac:dyDescent="0.3">
      <c r="A8946" s="257"/>
      <c r="B8946" s="258"/>
      <c r="D8946" s="296" t="s">
        <v>9827</v>
      </c>
      <c r="E8946" s="298">
        <v>277558008.62</v>
      </c>
    </row>
    <row r="8947" spans="1:5" ht="14.4" x14ac:dyDescent="0.3">
      <c r="A8947" s="257"/>
      <c r="B8947" s="258"/>
      <c r="D8947" s="296" t="s">
        <v>9828</v>
      </c>
      <c r="E8947" s="298">
        <v>3699839.7</v>
      </c>
    </row>
    <row r="8948" spans="1:5" ht="14.4" x14ac:dyDescent="0.3">
      <c r="A8948" s="257"/>
      <c r="B8948" s="258"/>
      <c r="D8948" s="296" t="s">
        <v>9829</v>
      </c>
      <c r="E8948" s="298">
        <v>2582026</v>
      </c>
    </row>
    <row r="8949" spans="1:5" ht="14.4" x14ac:dyDescent="0.3">
      <c r="A8949" s="257"/>
      <c r="B8949" s="258"/>
      <c r="D8949" s="296" t="s">
        <v>9830</v>
      </c>
      <c r="E8949" s="298">
        <v>2806005.35</v>
      </c>
    </row>
    <row r="8950" spans="1:5" ht="14.4" x14ac:dyDescent="0.3">
      <c r="A8950" s="257"/>
      <c r="B8950" s="258"/>
      <c r="D8950" s="296" t="s">
        <v>9831</v>
      </c>
      <c r="E8950" s="298">
        <v>628756.22</v>
      </c>
    </row>
    <row r="8951" spans="1:5" ht="14.4" x14ac:dyDescent="0.3">
      <c r="A8951" s="257"/>
      <c r="B8951" s="258"/>
      <c r="D8951" s="296" t="s">
        <v>9832</v>
      </c>
      <c r="E8951" s="298">
        <v>1016125.98</v>
      </c>
    </row>
    <row r="8952" spans="1:5" ht="14.4" x14ac:dyDescent="0.3">
      <c r="A8952" s="257"/>
      <c r="B8952" s="258"/>
      <c r="D8952" s="296" t="s">
        <v>66480</v>
      </c>
      <c r="E8952" s="298">
        <v>0</v>
      </c>
    </row>
    <row r="8953" spans="1:5" ht="14.4" x14ac:dyDescent="0.3">
      <c r="A8953" s="257"/>
      <c r="B8953" s="258"/>
      <c r="D8953" s="296" t="s">
        <v>9833</v>
      </c>
      <c r="E8953" s="298">
        <v>2153385.2599999998</v>
      </c>
    </row>
    <row r="8954" spans="1:5" ht="14.4" x14ac:dyDescent="0.3">
      <c r="A8954" s="257"/>
      <c r="B8954" s="258"/>
      <c r="D8954" s="296" t="s">
        <v>9834</v>
      </c>
      <c r="E8954" s="298">
        <v>38068300.450000003</v>
      </c>
    </row>
    <row r="8955" spans="1:5" ht="14.4" x14ac:dyDescent="0.3">
      <c r="A8955" s="257"/>
      <c r="B8955" s="258"/>
      <c r="D8955" s="296" t="s">
        <v>9835</v>
      </c>
      <c r="E8955" s="298">
        <v>769442.12</v>
      </c>
    </row>
    <row r="8956" spans="1:5" ht="14.4" x14ac:dyDescent="0.3">
      <c r="A8956" s="257"/>
      <c r="B8956" s="258"/>
      <c r="D8956" s="296" t="s">
        <v>9836</v>
      </c>
      <c r="E8956" s="298">
        <v>440180.06</v>
      </c>
    </row>
    <row r="8957" spans="1:5" ht="14.4" x14ac:dyDescent="0.3">
      <c r="A8957" s="257"/>
      <c r="B8957" s="258"/>
      <c r="D8957" s="296" t="s">
        <v>9837</v>
      </c>
      <c r="E8957" s="298">
        <v>135932551.71000001</v>
      </c>
    </row>
    <row r="8958" spans="1:5" ht="14.4" x14ac:dyDescent="0.3">
      <c r="A8958" s="257"/>
      <c r="B8958" s="258"/>
      <c r="D8958" s="296" t="s">
        <v>9838</v>
      </c>
      <c r="E8958" s="298">
        <v>2744296.58</v>
      </c>
    </row>
    <row r="8959" spans="1:5" ht="14.4" x14ac:dyDescent="0.3">
      <c r="A8959" s="257"/>
      <c r="B8959" s="258"/>
      <c r="D8959" s="296" t="s">
        <v>9839</v>
      </c>
      <c r="E8959" s="298">
        <v>1994438.53</v>
      </c>
    </row>
    <row r="8960" spans="1:5" ht="14.4" x14ac:dyDescent="0.3">
      <c r="A8960" s="257"/>
      <c r="B8960" s="258"/>
      <c r="D8960" s="296" t="s">
        <v>9840</v>
      </c>
      <c r="E8960" s="298">
        <v>1521839.12</v>
      </c>
    </row>
    <row r="8961" spans="1:5" ht="14.4" x14ac:dyDescent="0.3">
      <c r="A8961" s="257"/>
      <c r="B8961" s="258"/>
      <c r="D8961" s="296" t="s">
        <v>9841</v>
      </c>
      <c r="E8961" s="298">
        <v>463802.66</v>
      </c>
    </row>
    <row r="8962" spans="1:5" ht="14.4" x14ac:dyDescent="0.3">
      <c r="A8962" s="257"/>
      <c r="B8962" s="258"/>
      <c r="D8962" s="296" t="s">
        <v>9842</v>
      </c>
      <c r="E8962" s="298">
        <v>5633063.6500000004</v>
      </c>
    </row>
    <row r="8963" spans="1:5" ht="14.4" x14ac:dyDescent="0.3">
      <c r="A8963" s="257"/>
      <c r="B8963" s="258"/>
      <c r="D8963" s="296" t="s">
        <v>9843</v>
      </c>
      <c r="E8963" s="298">
        <v>5276168.21</v>
      </c>
    </row>
    <row r="8964" spans="1:5" ht="14.4" x14ac:dyDescent="0.3">
      <c r="A8964" s="257"/>
      <c r="B8964" s="258"/>
      <c r="D8964" s="296" t="s">
        <v>9844</v>
      </c>
      <c r="E8964" s="298">
        <v>27076847.5</v>
      </c>
    </row>
    <row r="8965" spans="1:5" ht="14.4" x14ac:dyDescent="0.3">
      <c r="A8965" s="257"/>
      <c r="B8965" s="258"/>
      <c r="D8965" s="296" t="s">
        <v>9845</v>
      </c>
      <c r="E8965" s="298">
        <v>1351247.35</v>
      </c>
    </row>
    <row r="8966" spans="1:5" ht="14.4" x14ac:dyDescent="0.3">
      <c r="A8966" s="257"/>
      <c r="B8966" s="258"/>
      <c r="D8966" s="296" t="s">
        <v>9846</v>
      </c>
      <c r="E8966" s="298">
        <v>815035.03</v>
      </c>
    </row>
    <row r="8967" spans="1:5" ht="14.4" x14ac:dyDescent="0.3">
      <c r="A8967" s="257"/>
      <c r="B8967" s="258"/>
      <c r="D8967" s="296" t="s">
        <v>9847</v>
      </c>
      <c r="E8967" s="298">
        <v>22720032.489999998</v>
      </c>
    </row>
    <row r="8968" spans="1:5" ht="14.4" x14ac:dyDescent="0.3">
      <c r="A8968" s="257"/>
      <c r="B8968" s="258"/>
      <c r="D8968" s="296" t="s">
        <v>9848</v>
      </c>
      <c r="E8968" s="298">
        <v>367466441.06999999</v>
      </c>
    </row>
    <row r="8969" spans="1:5" ht="14.4" x14ac:dyDescent="0.3">
      <c r="A8969" s="257"/>
      <c r="B8969" s="258"/>
      <c r="D8969" s="296" t="s">
        <v>9849</v>
      </c>
      <c r="E8969" s="298">
        <v>711770.54</v>
      </c>
    </row>
    <row r="8970" spans="1:5" ht="14.4" x14ac:dyDescent="0.3">
      <c r="A8970" s="257"/>
      <c r="B8970" s="258"/>
      <c r="D8970" s="296" t="s">
        <v>9850</v>
      </c>
      <c r="E8970" s="298">
        <v>2116445.15</v>
      </c>
    </row>
    <row r="8971" spans="1:5" ht="14.4" x14ac:dyDescent="0.3">
      <c r="A8971" s="257"/>
      <c r="B8971" s="258"/>
      <c r="D8971" s="296" t="s">
        <v>9851</v>
      </c>
      <c r="E8971" s="298">
        <v>1578262.93</v>
      </c>
    </row>
    <row r="8972" spans="1:5" ht="14.4" x14ac:dyDescent="0.3">
      <c r="A8972" s="257"/>
      <c r="B8972" s="258"/>
      <c r="D8972" s="296" t="s">
        <v>9852</v>
      </c>
      <c r="E8972" s="298">
        <v>4767140.72</v>
      </c>
    </row>
    <row r="8973" spans="1:5" ht="14.4" x14ac:dyDescent="0.3">
      <c r="A8973" s="257"/>
      <c r="B8973" s="258"/>
      <c r="D8973" s="296" t="s">
        <v>9853</v>
      </c>
      <c r="E8973" s="298">
        <v>1226752.52</v>
      </c>
    </row>
    <row r="8974" spans="1:5" ht="14.4" x14ac:dyDescent="0.3">
      <c r="A8974" s="257"/>
      <c r="B8974" s="258"/>
      <c r="D8974" s="296" t="s">
        <v>9854</v>
      </c>
      <c r="E8974" s="298">
        <v>4553221.54</v>
      </c>
    </row>
    <row r="8975" spans="1:5" ht="14.4" x14ac:dyDescent="0.3">
      <c r="A8975" s="257"/>
      <c r="B8975" s="258"/>
      <c r="D8975" s="296" t="s">
        <v>9855</v>
      </c>
      <c r="E8975" s="298">
        <v>747649.85</v>
      </c>
    </row>
    <row r="8976" spans="1:5" ht="14.4" x14ac:dyDescent="0.3">
      <c r="A8976" s="257"/>
      <c r="B8976" s="258"/>
      <c r="D8976" s="296" t="s">
        <v>9856</v>
      </c>
      <c r="E8976" s="298">
        <v>865677.75</v>
      </c>
    </row>
    <row r="8977" spans="1:5" ht="14.4" x14ac:dyDescent="0.3">
      <c r="A8977" s="257"/>
      <c r="B8977" s="258"/>
      <c r="D8977" s="296" t="s">
        <v>9857</v>
      </c>
      <c r="E8977" s="298">
        <v>1991773.65</v>
      </c>
    </row>
    <row r="8978" spans="1:5" ht="14.4" x14ac:dyDescent="0.3">
      <c r="A8978" s="257"/>
      <c r="B8978" s="258"/>
      <c r="D8978" s="296" t="s">
        <v>9858</v>
      </c>
      <c r="E8978" s="298">
        <v>1627563.65</v>
      </c>
    </row>
    <row r="8979" spans="1:5" ht="14.4" x14ac:dyDescent="0.3">
      <c r="A8979" s="257"/>
      <c r="B8979" s="258"/>
      <c r="D8979" s="296" t="s">
        <v>9859</v>
      </c>
      <c r="E8979" s="298">
        <v>375010.11</v>
      </c>
    </row>
    <row r="8980" spans="1:5" ht="14.4" x14ac:dyDescent="0.3">
      <c r="A8980" s="257"/>
      <c r="B8980" s="258"/>
      <c r="D8980" s="296" t="s">
        <v>9860</v>
      </c>
      <c r="E8980" s="298">
        <v>493654.43</v>
      </c>
    </row>
    <row r="8981" spans="1:5" ht="14.4" x14ac:dyDescent="0.3">
      <c r="A8981" s="257"/>
      <c r="B8981" s="258"/>
      <c r="D8981" s="296" t="s">
        <v>12060</v>
      </c>
      <c r="E8981" s="298">
        <v>1083692.47</v>
      </c>
    </row>
    <row r="8982" spans="1:5" ht="14.4" x14ac:dyDescent="0.3">
      <c r="A8982" s="257"/>
      <c r="B8982" s="258"/>
      <c r="D8982" s="296" t="s">
        <v>9861</v>
      </c>
      <c r="E8982" s="298">
        <v>26497354.98</v>
      </c>
    </row>
    <row r="8983" spans="1:5" ht="14.4" x14ac:dyDescent="0.3">
      <c r="A8983" s="257"/>
      <c r="B8983" s="258"/>
      <c r="D8983" s="296" t="s">
        <v>9862</v>
      </c>
      <c r="E8983" s="298">
        <v>13278061.41</v>
      </c>
    </row>
    <row r="8984" spans="1:5" ht="14.4" x14ac:dyDescent="0.3">
      <c r="A8984" s="257"/>
      <c r="B8984" s="258"/>
      <c r="D8984" s="296" t="s">
        <v>9863</v>
      </c>
      <c r="E8984" s="298">
        <v>9707064.7699999996</v>
      </c>
    </row>
    <row r="8985" spans="1:5" ht="14.4" x14ac:dyDescent="0.3">
      <c r="A8985" s="257"/>
      <c r="B8985" s="258"/>
      <c r="D8985" s="296" t="s">
        <v>9864</v>
      </c>
      <c r="E8985" s="298">
        <v>3083642.28</v>
      </c>
    </row>
    <row r="8986" spans="1:5" ht="14.4" x14ac:dyDescent="0.3">
      <c r="A8986" s="257"/>
      <c r="B8986" s="258"/>
      <c r="D8986" s="296" t="s">
        <v>9865</v>
      </c>
      <c r="E8986" s="298">
        <v>433605.41</v>
      </c>
    </row>
    <row r="8987" spans="1:5" ht="14.4" x14ac:dyDescent="0.3">
      <c r="A8987" s="257"/>
      <c r="B8987" s="258"/>
      <c r="D8987" s="296" t="s">
        <v>9866</v>
      </c>
      <c r="E8987" s="298">
        <v>93366550.590000004</v>
      </c>
    </row>
    <row r="8988" spans="1:5" ht="14.4" x14ac:dyDescent="0.3">
      <c r="A8988" s="257"/>
      <c r="B8988" s="258"/>
      <c r="D8988" s="296" t="s">
        <v>9867</v>
      </c>
      <c r="E8988" s="298">
        <v>295138.37</v>
      </c>
    </row>
    <row r="8989" spans="1:5" ht="14.4" x14ac:dyDescent="0.3">
      <c r="A8989" s="257"/>
      <c r="B8989" s="258"/>
      <c r="D8989" s="296" t="s">
        <v>9868</v>
      </c>
      <c r="E8989" s="298">
        <v>236089.12</v>
      </c>
    </row>
    <row r="8990" spans="1:5" ht="14.4" x14ac:dyDescent="0.3">
      <c r="A8990" s="257"/>
      <c r="B8990" s="258"/>
      <c r="D8990" s="296" t="s">
        <v>9869</v>
      </c>
      <c r="E8990" s="298">
        <v>27404434.07</v>
      </c>
    </row>
    <row r="8991" spans="1:5" ht="14.4" x14ac:dyDescent="0.3">
      <c r="A8991" s="257"/>
      <c r="B8991" s="258"/>
      <c r="D8991" s="296" t="s">
        <v>9870</v>
      </c>
      <c r="E8991" s="298">
        <v>767166.49</v>
      </c>
    </row>
    <row r="8992" spans="1:5" ht="14.4" x14ac:dyDescent="0.3">
      <c r="A8992" s="257"/>
      <c r="B8992" s="258"/>
      <c r="D8992" s="296" t="s">
        <v>9871</v>
      </c>
      <c r="E8992" s="298">
        <v>44951331.289999999</v>
      </c>
    </row>
    <row r="8993" spans="1:5" ht="14.4" x14ac:dyDescent="0.3">
      <c r="A8993" s="257"/>
      <c r="B8993" s="258"/>
      <c r="D8993" s="296" t="s">
        <v>9872</v>
      </c>
      <c r="E8993" s="298">
        <v>253106.81</v>
      </c>
    </row>
    <row r="8994" spans="1:5" ht="14.4" x14ac:dyDescent="0.3">
      <c r="A8994" s="257"/>
      <c r="B8994" s="258"/>
      <c r="D8994" s="296" t="s">
        <v>9873</v>
      </c>
      <c r="E8994" s="298">
        <v>481531.27</v>
      </c>
    </row>
    <row r="8995" spans="1:5" ht="14.4" x14ac:dyDescent="0.3">
      <c r="A8995" s="257"/>
      <c r="B8995" s="258"/>
      <c r="D8995" s="296" t="s">
        <v>9874</v>
      </c>
      <c r="E8995" s="298">
        <v>16914846.289999999</v>
      </c>
    </row>
    <row r="8996" spans="1:5" ht="14.4" x14ac:dyDescent="0.3">
      <c r="A8996" s="257"/>
      <c r="B8996" s="258"/>
      <c r="D8996" s="296" t="s">
        <v>9875</v>
      </c>
      <c r="E8996" s="298">
        <v>39906579.170000002</v>
      </c>
    </row>
    <row r="8997" spans="1:5" ht="14.4" x14ac:dyDescent="0.3">
      <c r="A8997" s="257"/>
      <c r="B8997" s="258"/>
      <c r="D8997" s="296" t="s">
        <v>9876</v>
      </c>
      <c r="E8997" s="298">
        <v>3451431.92</v>
      </c>
    </row>
    <row r="8998" spans="1:5" ht="14.4" x14ac:dyDescent="0.3">
      <c r="A8998" s="257"/>
      <c r="B8998" s="258"/>
      <c r="D8998" s="296" t="s">
        <v>9877</v>
      </c>
      <c r="E8998" s="298">
        <v>67718276.030000001</v>
      </c>
    </row>
    <row r="8999" spans="1:5" ht="14.4" x14ac:dyDescent="0.3">
      <c r="A8999" s="257"/>
      <c r="B8999" s="258"/>
      <c r="D8999" s="296" t="s">
        <v>9878</v>
      </c>
      <c r="E8999" s="298">
        <v>12180925.91</v>
      </c>
    </row>
    <row r="9000" spans="1:5" ht="14.4" x14ac:dyDescent="0.3">
      <c r="A9000" s="257"/>
      <c r="B9000" s="258"/>
      <c r="D9000" s="296" t="s">
        <v>9879</v>
      </c>
      <c r="E9000" s="298">
        <v>876963.8</v>
      </c>
    </row>
    <row r="9001" spans="1:5" ht="14.4" x14ac:dyDescent="0.3">
      <c r="A9001" s="257"/>
      <c r="B9001" s="258"/>
      <c r="D9001" s="296" t="s">
        <v>9880</v>
      </c>
      <c r="E9001" s="298">
        <v>658996.30000000005</v>
      </c>
    </row>
    <row r="9002" spans="1:5" ht="14.4" x14ac:dyDescent="0.3">
      <c r="A9002" s="257"/>
      <c r="B9002" s="258"/>
      <c r="D9002" s="296" t="s">
        <v>9881</v>
      </c>
      <c r="E9002" s="298">
        <v>2121734</v>
      </c>
    </row>
    <row r="9003" spans="1:5" ht="14.4" x14ac:dyDescent="0.3">
      <c r="A9003" s="257"/>
      <c r="B9003" s="258"/>
      <c r="D9003" s="296" t="s">
        <v>9882</v>
      </c>
      <c r="E9003" s="298">
        <v>1686799.33</v>
      </c>
    </row>
    <row r="9004" spans="1:5" ht="14.4" x14ac:dyDescent="0.3">
      <c r="A9004" s="257"/>
      <c r="B9004" s="258"/>
      <c r="D9004" s="296" t="s">
        <v>9883</v>
      </c>
      <c r="E9004" s="298">
        <v>1106474.79</v>
      </c>
    </row>
    <row r="9005" spans="1:5" ht="14.4" x14ac:dyDescent="0.3">
      <c r="A9005" s="257"/>
      <c r="B9005" s="258"/>
      <c r="D9005" s="296" t="s">
        <v>9884</v>
      </c>
      <c r="E9005" s="298">
        <v>15085614.710000001</v>
      </c>
    </row>
    <row r="9006" spans="1:5" ht="14.4" x14ac:dyDescent="0.3">
      <c r="A9006" s="257"/>
      <c r="B9006" s="258"/>
      <c r="D9006" s="296" t="s">
        <v>9885</v>
      </c>
      <c r="E9006" s="298">
        <v>312090</v>
      </c>
    </row>
    <row r="9007" spans="1:5" ht="14.4" x14ac:dyDescent="0.3">
      <c r="A9007" s="257"/>
      <c r="B9007" s="258"/>
      <c r="D9007" s="296" t="s">
        <v>9886</v>
      </c>
      <c r="E9007" s="298">
        <v>53237.89</v>
      </c>
    </row>
    <row r="9008" spans="1:5" ht="14.4" x14ac:dyDescent="0.3">
      <c r="A9008" s="257"/>
      <c r="B9008" s="258"/>
      <c r="D9008" s="296" t="s">
        <v>9887</v>
      </c>
      <c r="E9008" s="298">
        <v>133636549.03</v>
      </c>
    </row>
    <row r="9009" spans="1:5" ht="14.4" x14ac:dyDescent="0.3">
      <c r="A9009" s="257"/>
      <c r="B9009" s="258"/>
      <c r="D9009" s="296" t="s">
        <v>9888</v>
      </c>
      <c r="E9009" s="298">
        <v>1413652.25</v>
      </c>
    </row>
    <row r="9010" spans="1:5" ht="14.4" x14ac:dyDescent="0.3">
      <c r="A9010" s="257"/>
      <c r="B9010" s="258"/>
      <c r="D9010" s="296" t="s">
        <v>9889</v>
      </c>
      <c r="E9010" s="298">
        <v>811510.36</v>
      </c>
    </row>
    <row r="9011" spans="1:5" ht="14.4" x14ac:dyDescent="0.3">
      <c r="A9011" s="257"/>
      <c r="B9011" s="258"/>
      <c r="D9011" s="296" t="s">
        <v>9890</v>
      </c>
      <c r="E9011" s="298">
        <v>6628144.04</v>
      </c>
    </row>
    <row r="9012" spans="1:5" ht="14.4" x14ac:dyDescent="0.3">
      <c r="A9012" s="257"/>
      <c r="B9012" s="258"/>
      <c r="D9012" s="296" t="s">
        <v>9891</v>
      </c>
      <c r="E9012" s="298">
        <v>37021485.140000001</v>
      </c>
    </row>
    <row r="9013" spans="1:5" ht="14.4" x14ac:dyDescent="0.3">
      <c r="A9013" s="257"/>
      <c r="B9013" s="258"/>
      <c r="D9013" s="296" t="s">
        <v>9892</v>
      </c>
      <c r="E9013" s="298">
        <v>508601.97</v>
      </c>
    </row>
    <row r="9014" spans="1:5" ht="14.4" x14ac:dyDescent="0.3">
      <c r="A9014" s="257"/>
      <c r="B9014" s="258"/>
      <c r="D9014" s="296" t="s">
        <v>9893</v>
      </c>
      <c r="E9014" s="298">
        <v>1310391.3600000001</v>
      </c>
    </row>
    <row r="9015" spans="1:5" ht="14.4" x14ac:dyDescent="0.3">
      <c r="A9015" s="257"/>
      <c r="B9015" s="258"/>
      <c r="D9015" s="296" t="s">
        <v>9894</v>
      </c>
      <c r="E9015" s="298">
        <v>58322045.340000004</v>
      </c>
    </row>
    <row r="9016" spans="1:5" ht="14.4" x14ac:dyDescent="0.3">
      <c r="A9016" s="257"/>
      <c r="B9016" s="258"/>
      <c r="D9016" s="296" t="s">
        <v>9895</v>
      </c>
      <c r="E9016" s="298">
        <v>1624692.53</v>
      </c>
    </row>
    <row r="9017" spans="1:5" ht="14.4" x14ac:dyDescent="0.3">
      <c r="A9017" s="257"/>
      <c r="B9017" s="258"/>
      <c r="D9017" s="296" t="s">
        <v>9896</v>
      </c>
      <c r="E9017" s="298">
        <v>32686678.170000002</v>
      </c>
    </row>
    <row r="9018" spans="1:5" ht="14.4" x14ac:dyDescent="0.3">
      <c r="A9018" s="257"/>
      <c r="B9018" s="258"/>
      <c r="D9018" s="296" t="s">
        <v>9897</v>
      </c>
      <c r="E9018" s="298">
        <v>2613597.1800000002</v>
      </c>
    </row>
    <row r="9019" spans="1:5" ht="14.4" x14ac:dyDescent="0.3">
      <c r="A9019" s="257"/>
      <c r="B9019" s="258"/>
      <c r="D9019" s="296" t="s">
        <v>9898</v>
      </c>
      <c r="E9019" s="298">
        <v>455444.84</v>
      </c>
    </row>
    <row r="9020" spans="1:5" ht="14.4" x14ac:dyDescent="0.3">
      <c r="A9020" s="257"/>
      <c r="B9020" s="258"/>
      <c r="D9020" s="296" t="s">
        <v>9899</v>
      </c>
      <c r="E9020" s="298">
        <v>19998779.02</v>
      </c>
    </row>
    <row r="9021" spans="1:5" ht="14.4" x14ac:dyDescent="0.3">
      <c r="A9021" s="257"/>
      <c r="B9021" s="258"/>
      <c r="D9021" s="296" t="s">
        <v>9900</v>
      </c>
      <c r="E9021" s="298">
        <v>10627533.92</v>
      </c>
    </row>
    <row r="9022" spans="1:5" ht="14.4" x14ac:dyDescent="0.3">
      <c r="A9022" s="257"/>
      <c r="B9022" s="258"/>
      <c r="D9022" s="296" t="s">
        <v>9901</v>
      </c>
      <c r="E9022" s="298">
        <v>16879546.390000001</v>
      </c>
    </row>
    <row r="9023" spans="1:5" ht="14.4" x14ac:dyDescent="0.3">
      <c r="A9023" s="257"/>
      <c r="B9023" s="258"/>
      <c r="D9023" s="296" t="s">
        <v>9902</v>
      </c>
      <c r="E9023" s="298">
        <v>562861.74</v>
      </c>
    </row>
    <row r="9024" spans="1:5" ht="14.4" x14ac:dyDescent="0.3">
      <c r="A9024" s="257"/>
      <c r="B9024" s="258"/>
      <c r="D9024" s="296" t="s">
        <v>9903</v>
      </c>
      <c r="E9024" s="298">
        <v>25659529.359999999</v>
      </c>
    </row>
    <row r="9025" spans="1:5" ht="14.4" x14ac:dyDescent="0.3">
      <c r="A9025" s="257"/>
      <c r="B9025" s="258"/>
      <c r="D9025" s="296" t="s">
        <v>9904</v>
      </c>
      <c r="E9025" s="298">
        <v>595557929.75</v>
      </c>
    </row>
    <row r="9026" spans="1:5" ht="14.4" x14ac:dyDescent="0.3">
      <c r="A9026" s="257"/>
      <c r="B9026" s="258"/>
      <c r="D9026" s="296" t="s">
        <v>9905</v>
      </c>
      <c r="E9026" s="298">
        <v>8649540.6500000004</v>
      </c>
    </row>
    <row r="9027" spans="1:5" ht="14.4" x14ac:dyDescent="0.3">
      <c r="A9027" s="257"/>
      <c r="B9027" s="258"/>
      <c r="D9027" s="296" t="s">
        <v>9906</v>
      </c>
      <c r="E9027" s="298">
        <v>2213418.87</v>
      </c>
    </row>
    <row r="9028" spans="1:5" ht="14.4" x14ac:dyDescent="0.3">
      <c r="A9028" s="257"/>
      <c r="B9028" s="258"/>
      <c r="D9028" s="296" t="s">
        <v>9907</v>
      </c>
      <c r="E9028" s="298">
        <v>437520.02</v>
      </c>
    </row>
    <row r="9029" spans="1:5" ht="14.4" x14ac:dyDescent="0.3">
      <c r="A9029" s="257"/>
      <c r="B9029" s="258"/>
      <c r="D9029" s="296" t="s">
        <v>9908</v>
      </c>
      <c r="E9029" s="298">
        <v>1258746.81</v>
      </c>
    </row>
    <row r="9030" spans="1:5" ht="14.4" x14ac:dyDescent="0.3">
      <c r="A9030" s="257"/>
      <c r="B9030" s="258"/>
      <c r="D9030" s="296" t="s">
        <v>9909</v>
      </c>
      <c r="E9030" s="298">
        <v>1797941.97</v>
      </c>
    </row>
    <row r="9031" spans="1:5" ht="14.4" x14ac:dyDescent="0.3">
      <c r="A9031" s="257"/>
      <c r="B9031" s="258"/>
      <c r="D9031" s="296" t="s">
        <v>9910</v>
      </c>
      <c r="E9031" s="298">
        <v>802859.51</v>
      </c>
    </row>
    <row r="9032" spans="1:5" ht="14.4" x14ac:dyDescent="0.3">
      <c r="A9032" s="257"/>
      <c r="B9032" s="258"/>
      <c r="D9032" s="296" t="s">
        <v>9911</v>
      </c>
      <c r="E9032" s="298">
        <v>667813.63</v>
      </c>
    </row>
    <row r="9033" spans="1:5" ht="14.4" x14ac:dyDescent="0.3">
      <c r="A9033" s="257"/>
      <c r="B9033" s="258"/>
      <c r="D9033" s="296" t="s">
        <v>9912</v>
      </c>
      <c r="E9033" s="298">
        <v>5328441.34</v>
      </c>
    </row>
    <row r="9034" spans="1:5" ht="14.4" x14ac:dyDescent="0.3">
      <c r="A9034" s="257"/>
      <c r="B9034" s="258"/>
      <c r="D9034" s="296" t="s">
        <v>9913</v>
      </c>
      <c r="E9034" s="298">
        <v>1351993.64</v>
      </c>
    </row>
    <row r="9035" spans="1:5" ht="14.4" x14ac:dyDescent="0.3">
      <c r="A9035" s="257"/>
      <c r="B9035" s="258"/>
      <c r="D9035" s="296" t="s">
        <v>9914</v>
      </c>
      <c r="E9035" s="298">
        <v>883911.36</v>
      </c>
    </row>
    <row r="9036" spans="1:5" ht="14.4" x14ac:dyDescent="0.3">
      <c r="A9036" s="257"/>
      <c r="B9036" s="258"/>
      <c r="D9036" s="296" t="s">
        <v>9915</v>
      </c>
      <c r="E9036" s="298">
        <v>754561.59</v>
      </c>
    </row>
    <row r="9037" spans="1:5" ht="14.4" x14ac:dyDescent="0.3">
      <c r="A9037" s="257"/>
      <c r="B9037" s="258"/>
      <c r="D9037" s="296" t="s">
        <v>9916</v>
      </c>
      <c r="E9037" s="298">
        <v>2543506.77</v>
      </c>
    </row>
    <row r="9038" spans="1:5" ht="14.4" x14ac:dyDescent="0.3">
      <c r="A9038" s="257"/>
      <c r="B9038" s="258"/>
      <c r="D9038" s="296" t="s">
        <v>9917</v>
      </c>
      <c r="E9038" s="298">
        <v>1693657.02</v>
      </c>
    </row>
    <row r="9039" spans="1:5" ht="14.4" x14ac:dyDescent="0.3">
      <c r="A9039" s="257"/>
      <c r="B9039" s="258"/>
      <c r="D9039" s="296" t="s">
        <v>9918</v>
      </c>
      <c r="E9039" s="298">
        <v>2099304.48</v>
      </c>
    </row>
    <row r="9040" spans="1:5" ht="14.4" x14ac:dyDescent="0.3">
      <c r="A9040" s="257"/>
      <c r="B9040" s="258"/>
      <c r="D9040" s="296" t="s">
        <v>9919</v>
      </c>
      <c r="E9040" s="298">
        <v>532907.11</v>
      </c>
    </row>
    <row r="9041" spans="1:5" ht="14.4" x14ac:dyDescent="0.3">
      <c r="A9041" s="257"/>
      <c r="B9041" s="258"/>
      <c r="D9041" s="296" t="s">
        <v>9920</v>
      </c>
      <c r="E9041" s="298">
        <v>536465.17000000004</v>
      </c>
    </row>
    <row r="9042" spans="1:5" ht="14.4" x14ac:dyDescent="0.3">
      <c r="A9042" s="257"/>
      <c r="B9042" s="258"/>
      <c r="D9042" s="296" t="s">
        <v>9921</v>
      </c>
      <c r="E9042" s="298">
        <v>7756013.1699999999</v>
      </c>
    </row>
    <row r="9043" spans="1:5" ht="14.4" x14ac:dyDescent="0.3">
      <c r="A9043" s="257"/>
      <c r="B9043" s="258"/>
      <c r="D9043" s="296" t="s">
        <v>9922</v>
      </c>
      <c r="E9043" s="298">
        <v>263951.90999999997</v>
      </c>
    </row>
    <row r="9044" spans="1:5" ht="14.4" x14ac:dyDescent="0.3">
      <c r="A9044" s="257"/>
      <c r="B9044" s="258"/>
      <c r="D9044" s="296" t="s">
        <v>9923</v>
      </c>
      <c r="E9044" s="298">
        <v>382649.43</v>
      </c>
    </row>
    <row r="9045" spans="1:5" ht="14.4" x14ac:dyDescent="0.3">
      <c r="A9045" s="257"/>
      <c r="B9045" s="258"/>
      <c r="D9045" s="296" t="s">
        <v>9924</v>
      </c>
      <c r="E9045" s="298">
        <v>823481.27</v>
      </c>
    </row>
    <row r="9046" spans="1:5" ht="14.4" x14ac:dyDescent="0.3">
      <c r="A9046" s="257"/>
      <c r="B9046" s="258"/>
      <c r="D9046" s="296" t="s">
        <v>9925</v>
      </c>
      <c r="E9046" s="298">
        <v>943241.64</v>
      </c>
    </row>
    <row r="9047" spans="1:5" ht="14.4" x14ac:dyDescent="0.3">
      <c r="A9047" s="257"/>
      <c r="B9047" s="258"/>
      <c r="D9047" s="296" t="s">
        <v>9926</v>
      </c>
      <c r="E9047" s="298">
        <v>900212.45</v>
      </c>
    </row>
    <row r="9048" spans="1:5" ht="14.4" x14ac:dyDescent="0.3">
      <c r="A9048" s="257"/>
      <c r="B9048" s="258"/>
      <c r="D9048" s="296" t="s">
        <v>9927</v>
      </c>
      <c r="E9048" s="298">
        <v>538134.23</v>
      </c>
    </row>
    <row r="9049" spans="1:5" ht="14.4" x14ac:dyDescent="0.3">
      <c r="A9049" s="257"/>
      <c r="B9049" s="258"/>
      <c r="D9049" s="296" t="s">
        <v>9928</v>
      </c>
      <c r="E9049" s="298">
        <v>1289626</v>
      </c>
    </row>
    <row r="9050" spans="1:5" ht="14.4" x14ac:dyDescent="0.3">
      <c r="A9050" s="257"/>
      <c r="B9050" s="258"/>
      <c r="D9050" s="296" t="s">
        <v>9929</v>
      </c>
      <c r="E9050" s="298">
        <v>1037883.3</v>
      </c>
    </row>
    <row r="9051" spans="1:5" ht="14.4" x14ac:dyDescent="0.3">
      <c r="A9051" s="257"/>
      <c r="B9051" s="258"/>
      <c r="D9051" s="296" t="s">
        <v>9930</v>
      </c>
      <c r="E9051" s="298">
        <v>318075.78999999998</v>
      </c>
    </row>
    <row r="9052" spans="1:5" ht="14.4" x14ac:dyDescent="0.3">
      <c r="A9052" s="257"/>
      <c r="B9052" s="258"/>
      <c r="D9052" s="296" t="s">
        <v>9931</v>
      </c>
      <c r="E9052" s="298">
        <v>2595426.77</v>
      </c>
    </row>
    <row r="9053" spans="1:5" ht="14.4" x14ac:dyDescent="0.3">
      <c r="A9053" s="257"/>
      <c r="B9053" s="258"/>
      <c r="D9053" s="296" t="s">
        <v>9932</v>
      </c>
      <c r="E9053" s="298">
        <v>648304.35</v>
      </c>
    </row>
    <row r="9054" spans="1:5" ht="14.4" x14ac:dyDescent="0.3">
      <c r="A9054" s="257"/>
      <c r="B9054" s="258"/>
      <c r="D9054" s="296" t="s">
        <v>9933</v>
      </c>
      <c r="E9054" s="298">
        <v>911397.34</v>
      </c>
    </row>
    <row r="9055" spans="1:5" ht="14.4" x14ac:dyDescent="0.3">
      <c r="A9055" s="257"/>
      <c r="B9055" s="258"/>
      <c r="D9055" s="296" t="s">
        <v>9934</v>
      </c>
      <c r="E9055" s="298">
        <v>286332.53999999998</v>
      </c>
    </row>
    <row r="9056" spans="1:5" ht="14.4" x14ac:dyDescent="0.3">
      <c r="A9056" s="257"/>
      <c r="B9056" s="258"/>
      <c r="D9056" s="296" t="s">
        <v>9935</v>
      </c>
      <c r="E9056" s="298">
        <v>652462.86</v>
      </c>
    </row>
    <row r="9057" spans="1:5" ht="14.4" x14ac:dyDescent="0.3">
      <c r="A9057" s="257"/>
      <c r="B9057" s="258"/>
      <c r="D9057" s="296" t="s">
        <v>9936</v>
      </c>
      <c r="E9057" s="298">
        <v>2798034.63</v>
      </c>
    </row>
    <row r="9058" spans="1:5" ht="14.4" x14ac:dyDescent="0.3">
      <c r="A9058" s="257"/>
      <c r="B9058" s="258"/>
      <c r="D9058" s="296" t="s">
        <v>9937</v>
      </c>
      <c r="E9058" s="298">
        <v>17903214.960000001</v>
      </c>
    </row>
    <row r="9059" spans="1:5" ht="14.4" x14ac:dyDescent="0.3">
      <c r="A9059" s="257"/>
      <c r="B9059" s="258"/>
      <c r="D9059" s="296" t="s">
        <v>9938</v>
      </c>
      <c r="E9059" s="298">
        <v>464066.36</v>
      </c>
    </row>
    <row r="9060" spans="1:5" ht="14.4" x14ac:dyDescent="0.3">
      <c r="A9060" s="257"/>
      <c r="B9060" s="258"/>
      <c r="D9060" s="296" t="s">
        <v>9939</v>
      </c>
      <c r="E9060" s="298">
        <v>1199511.3600000001</v>
      </c>
    </row>
    <row r="9061" spans="1:5" ht="14.4" x14ac:dyDescent="0.3">
      <c r="A9061" s="257"/>
      <c r="B9061" s="258"/>
      <c r="D9061" s="296" t="s">
        <v>9940</v>
      </c>
      <c r="E9061" s="298">
        <v>1345682.19</v>
      </c>
    </row>
    <row r="9062" spans="1:5" ht="14.4" x14ac:dyDescent="0.3">
      <c r="A9062" s="257"/>
      <c r="B9062" s="258"/>
      <c r="D9062" s="296" t="s">
        <v>38788</v>
      </c>
      <c r="E9062" s="298">
        <v>67273</v>
      </c>
    </row>
    <row r="9063" spans="1:5" ht="14.4" x14ac:dyDescent="0.3">
      <c r="A9063" s="257"/>
      <c r="B9063" s="258"/>
      <c r="D9063" s="296" t="s">
        <v>9941</v>
      </c>
      <c r="E9063" s="298">
        <v>36797171.979999997</v>
      </c>
    </row>
    <row r="9064" spans="1:5" ht="14.4" x14ac:dyDescent="0.3">
      <c r="A9064" s="257"/>
      <c r="B9064" s="258"/>
      <c r="D9064" s="296" t="s">
        <v>9942</v>
      </c>
      <c r="E9064" s="298">
        <v>518687.97</v>
      </c>
    </row>
    <row r="9065" spans="1:5" ht="14.4" x14ac:dyDescent="0.3">
      <c r="A9065" s="257"/>
      <c r="B9065" s="258"/>
      <c r="D9065" s="296" t="s">
        <v>9943</v>
      </c>
      <c r="E9065" s="298">
        <v>1040951.12</v>
      </c>
    </row>
    <row r="9066" spans="1:5" ht="14.4" x14ac:dyDescent="0.3">
      <c r="A9066" s="257"/>
      <c r="B9066" s="258"/>
      <c r="D9066" s="296" t="s">
        <v>9944</v>
      </c>
      <c r="E9066" s="298">
        <v>202854.91</v>
      </c>
    </row>
    <row r="9067" spans="1:5" ht="14.4" x14ac:dyDescent="0.3">
      <c r="A9067" s="257"/>
      <c r="B9067" s="258"/>
      <c r="D9067" s="296" t="s">
        <v>9945</v>
      </c>
      <c r="E9067" s="298">
        <v>70442304.450000003</v>
      </c>
    </row>
    <row r="9068" spans="1:5" ht="14.4" x14ac:dyDescent="0.3">
      <c r="A9068" s="257"/>
      <c r="B9068" s="258"/>
      <c r="D9068" s="296" t="s">
        <v>9946</v>
      </c>
      <c r="E9068" s="298">
        <v>4461798.13</v>
      </c>
    </row>
    <row r="9069" spans="1:5" ht="14.4" x14ac:dyDescent="0.3">
      <c r="A9069" s="257"/>
      <c r="B9069" s="258"/>
      <c r="D9069" s="296" t="s">
        <v>9947</v>
      </c>
      <c r="E9069" s="298">
        <v>108378770.45</v>
      </c>
    </row>
    <row r="9070" spans="1:5" ht="14.4" x14ac:dyDescent="0.3">
      <c r="A9070" s="257"/>
      <c r="B9070" s="258"/>
      <c r="D9070" s="296" t="s">
        <v>9948</v>
      </c>
      <c r="E9070" s="298">
        <v>682946.05</v>
      </c>
    </row>
    <row r="9071" spans="1:5" ht="14.4" x14ac:dyDescent="0.3">
      <c r="A9071" s="257"/>
      <c r="B9071" s="258"/>
      <c r="D9071" s="296" t="s">
        <v>9949</v>
      </c>
      <c r="E9071" s="298">
        <v>103920.18</v>
      </c>
    </row>
    <row r="9072" spans="1:5" ht="14.4" x14ac:dyDescent="0.3">
      <c r="A9072" s="257"/>
      <c r="B9072" s="258"/>
      <c r="D9072" s="296" t="s">
        <v>9950</v>
      </c>
      <c r="E9072" s="298">
        <v>1046042.62</v>
      </c>
    </row>
    <row r="9073" spans="1:5" ht="14.4" x14ac:dyDescent="0.3">
      <c r="A9073" s="257"/>
      <c r="B9073" s="258"/>
      <c r="D9073" s="296" t="s">
        <v>9951</v>
      </c>
      <c r="E9073" s="298">
        <v>284813.14</v>
      </c>
    </row>
    <row r="9074" spans="1:5" ht="14.4" x14ac:dyDescent="0.3">
      <c r="A9074" s="257"/>
      <c r="B9074" s="258"/>
      <c r="D9074" s="296" t="s">
        <v>9952</v>
      </c>
      <c r="E9074" s="298">
        <v>772579.88</v>
      </c>
    </row>
    <row r="9075" spans="1:5" ht="14.4" x14ac:dyDescent="0.3">
      <c r="A9075" s="257"/>
      <c r="B9075" s="258"/>
      <c r="D9075" s="296" t="s">
        <v>9953</v>
      </c>
      <c r="E9075" s="298">
        <v>1734576.22</v>
      </c>
    </row>
    <row r="9076" spans="1:5" ht="14.4" x14ac:dyDescent="0.3">
      <c r="A9076" s="257"/>
      <c r="B9076" s="258"/>
      <c r="D9076" s="296" t="s">
        <v>9954</v>
      </c>
      <c r="E9076" s="298">
        <v>603337.13</v>
      </c>
    </row>
    <row r="9077" spans="1:5" ht="14.4" x14ac:dyDescent="0.3">
      <c r="A9077" s="257"/>
      <c r="B9077" s="258"/>
      <c r="D9077" s="296" t="s">
        <v>9955</v>
      </c>
      <c r="E9077" s="298">
        <v>1466882.68</v>
      </c>
    </row>
    <row r="9078" spans="1:5" ht="14.4" x14ac:dyDescent="0.3">
      <c r="A9078" s="257"/>
      <c r="B9078" s="258"/>
      <c r="D9078" s="296" t="s">
        <v>9956</v>
      </c>
      <c r="E9078" s="298">
        <v>16513324.939999999</v>
      </c>
    </row>
    <row r="9079" spans="1:5" ht="14.4" x14ac:dyDescent="0.3">
      <c r="A9079" s="257"/>
      <c r="B9079" s="258"/>
      <c r="D9079" s="296" t="s">
        <v>9957</v>
      </c>
      <c r="E9079" s="298">
        <v>6286484.3700000001</v>
      </c>
    </row>
    <row r="9080" spans="1:5" ht="14.4" x14ac:dyDescent="0.3">
      <c r="A9080" s="257"/>
      <c r="B9080" s="258"/>
      <c r="D9080" s="296" t="s">
        <v>9958</v>
      </c>
      <c r="E9080" s="298">
        <v>105395740.75</v>
      </c>
    </row>
    <row r="9081" spans="1:5" ht="14.4" x14ac:dyDescent="0.3">
      <c r="A9081" s="257"/>
      <c r="B9081" s="258"/>
      <c r="D9081" s="296" t="s">
        <v>9959</v>
      </c>
      <c r="E9081" s="298">
        <v>1016289.02</v>
      </c>
    </row>
    <row r="9082" spans="1:5" ht="14.4" x14ac:dyDescent="0.3">
      <c r="A9082" s="257"/>
      <c r="B9082" s="258"/>
      <c r="D9082" s="296" t="s">
        <v>9960</v>
      </c>
      <c r="E9082" s="298">
        <v>18378468.859999999</v>
      </c>
    </row>
    <row r="9083" spans="1:5" ht="14.4" x14ac:dyDescent="0.3">
      <c r="A9083" s="257"/>
      <c r="B9083" s="258"/>
      <c r="D9083" s="296" t="s">
        <v>9961</v>
      </c>
      <c r="E9083" s="298">
        <v>19596833.41</v>
      </c>
    </row>
    <row r="9084" spans="1:5" ht="14.4" x14ac:dyDescent="0.3">
      <c r="A9084" s="257"/>
      <c r="B9084" s="258"/>
      <c r="D9084" s="296" t="s">
        <v>9962</v>
      </c>
      <c r="E9084" s="298">
        <v>814676.4</v>
      </c>
    </row>
    <row r="9085" spans="1:5" ht="14.4" x14ac:dyDescent="0.3">
      <c r="A9085" s="257"/>
      <c r="B9085" s="258"/>
      <c r="D9085" s="296" t="s">
        <v>9963</v>
      </c>
      <c r="E9085" s="298">
        <v>466700.24</v>
      </c>
    </row>
    <row r="9086" spans="1:5" ht="14.4" x14ac:dyDescent="0.3">
      <c r="A9086" s="257"/>
      <c r="B9086" s="258"/>
      <c r="D9086" s="296" t="s">
        <v>9964</v>
      </c>
      <c r="E9086" s="298">
        <v>6673283.1399999997</v>
      </c>
    </row>
    <row r="9087" spans="1:5" ht="14.4" x14ac:dyDescent="0.3">
      <c r="A9087" s="257"/>
      <c r="B9087" s="258"/>
      <c r="D9087" s="296" t="s">
        <v>9965</v>
      </c>
      <c r="E9087" s="298">
        <v>2475643.06</v>
      </c>
    </row>
    <row r="9088" spans="1:5" ht="14.4" x14ac:dyDescent="0.3">
      <c r="A9088" s="257"/>
      <c r="B9088" s="258"/>
      <c r="D9088" s="296" t="s">
        <v>9966</v>
      </c>
      <c r="E9088" s="298">
        <v>28289021.98</v>
      </c>
    </row>
    <row r="9089" spans="1:5" ht="14.4" x14ac:dyDescent="0.3">
      <c r="A9089" s="257"/>
      <c r="B9089" s="258"/>
      <c r="D9089" s="296" t="s">
        <v>9967</v>
      </c>
      <c r="E9089" s="298">
        <v>840778.9</v>
      </c>
    </row>
    <row r="9090" spans="1:5" ht="14.4" x14ac:dyDescent="0.3">
      <c r="A9090" s="257"/>
      <c r="B9090" s="258"/>
      <c r="D9090" s="296" t="s">
        <v>9968</v>
      </c>
      <c r="E9090" s="298">
        <v>33258340.02</v>
      </c>
    </row>
    <row r="9091" spans="1:5" ht="14.4" x14ac:dyDescent="0.3">
      <c r="A9091" s="257"/>
      <c r="B9091" s="258"/>
      <c r="D9091" s="296" t="s">
        <v>9969</v>
      </c>
      <c r="E9091" s="298">
        <v>8027924.3700000001</v>
      </c>
    </row>
    <row r="9092" spans="1:5" ht="14.4" x14ac:dyDescent="0.3">
      <c r="A9092" s="257"/>
      <c r="B9092" s="258"/>
      <c r="D9092" s="296" t="s">
        <v>9970</v>
      </c>
      <c r="E9092" s="298">
        <v>20114832.800000001</v>
      </c>
    </row>
    <row r="9093" spans="1:5" ht="14.4" x14ac:dyDescent="0.3">
      <c r="A9093" s="257"/>
      <c r="B9093" s="258"/>
      <c r="D9093" s="296" t="s">
        <v>9971</v>
      </c>
      <c r="E9093" s="298">
        <v>728325.42</v>
      </c>
    </row>
    <row r="9094" spans="1:5" ht="14.4" x14ac:dyDescent="0.3">
      <c r="A9094" s="257"/>
      <c r="B9094" s="258"/>
      <c r="D9094" s="296" t="s">
        <v>9972</v>
      </c>
      <c r="E9094" s="298">
        <v>765221.89</v>
      </c>
    </row>
    <row r="9095" spans="1:5" ht="14.4" x14ac:dyDescent="0.3">
      <c r="A9095" s="257"/>
      <c r="B9095" s="258"/>
      <c r="D9095" s="296" t="s">
        <v>9973</v>
      </c>
      <c r="E9095" s="298">
        <v>125626053.12</v>
      </c>
    </row>
    <row r="9096" spans="1:5" ht="14.4" x14ac:dyDescent="0.3">
      <c r="A9096" s="257"/>
      <c r="B9096" s="258"/>
      <c r="D9096" s="296" t="s">
        <v>9974</v>
      </c>
      <c r="E9096" s="298">
        <v>1233556.6499999999</v>
      </c>
    </row>
    <row r="9097" spans="1:5" ht="14.4" x14ac:dyDescent="0.3">
      <c r="A9097" s="257"/>
      <c r="B9097" s="258"/>
      <c r="D9097" s="296" t="s">
        <v>9975</v>
      </c>
      <c r="E9097" s="298">
        <v>706286.44</v>
      </c>
    </row>
    <row r="9098" spans="1:5" ht="14.4" x14ac:dyDescent="0.3">
      <c r="A9098" s="257"/>
      <c r="B9098" s="258"/>
      <c r="D9098" s="296" t="s">
        <v>9976</v>
      </c>
      <c r="E9098" s="298">
        <v>7869062.8799999999</v>
      </c>
    </row>
    <row r="9099" spans="1:5" ht="14.4" x14ac:dyDescent="0.3">
      <c r="A9099" s="257"/>
      <c r="B9099" s="258"/>
      <c r="D9099" s="296" t="s">
        <v>9977</v>
      </c>
      <c r="E9099" s="298">
        <v>61348693.93</v>
      </c>
    </row>
    <row r="9100" spans="1:5" ht="14.4" x14ac:dyDescent="0.3">
      <c r="A9100" s="257"/>
      <c r="B9100" s="258"/>
      <c r="D9100" s="296" t="s">
        <v>9978</v>
      </c>
      <c r="E9100" s="298">
        <v>19647331.129999999</v>
      </c>
    </row>
    <row r="9101" spans="1:5" ht="14.4" x14ac:dyDescent="0.3">
      <c r="A9101" s="257"/>
      <c r="B9101" s="258"/>
      <c r="D9101" s="296" t="s">
        <v>9979</v>
      </c>
      <c r="E9101" s="298">
        <v>2465148.12</v>
      </c>
    </row>
    <row r="9102" spans="1:5" ht="14.4" x14ac:dyDescent="0.3">
      <c r="A9102" s="257"/>
      <c r="B9102" s="258"/>
      <c r="D9102" s="296" t="s">
        <v>9980</v>
      </c>
      <c r="E9102" s="298">
        <v>41552530.030000001</v>
      </c>
    </row>
    <row r="9103" spans="1:5" ht="14.4" x14ac:dyDescent="0.3">
      <c r="A9103" s="257"/>
      <c r="B9103" s="258"/>
      <c r="D9103" s="296" t="s">
        <v>9981</v>
      </c>
      <c r="E9103" s="298">
        <v>176248839.40000001</v>
      </c>
    </row>
    <row r="9104" spans="1:5" ht="14.4" x14ac:dyDescent="0.3">
      <c r="A9104" s="257"/>
      <c r="B9104" s="258"/>
      <c r="D9104" s="296" t="s">
        <v>9982</v>
      </c>
      <c r="E9104" s="298">
        <v>460123.73</v>
      </c>
    </row>
    <row r="9105" spans="1:5" ht="14.4" x14ac:dyDescent="0.3">
      <c r="A9105" s="257"/>
      <c r="B9105" s="258"/>
      <c r="D9105" s="296" t="s">
        <v>9983</v>
      </c>
      <c r="E9105" s="298">
        <v>231629.25</v>
      </c>
    </row>
    <row r="9106" spans="1:5" ht="14.4" x14ac:dyDescent="0.3">
      <c r="A9106" s="257"/>
      <c r="B9106" s="258"/>
      <c r="D9106" s="296" t="s">
        <v>36930</v>
      </c>
      <c r="E9106" s="298">
        <v>351810.56</v>
      </c>
    </row>
    <row r="9107" spans="1:5" ht="14.4" x14ac:dyDescent="0.3">
      <c r="A9107" s="257"/>
      <c r="B9107" s="258"/>
      <c r="D9107" s="296" t="s">
        <v>9984</v>
      </c>
      <c r="E9107" s="298">
        <v>52800931.100000001</v>
      </c>
    </row>
    <row r="9108" spans="1:5" ht="14.4" x14ac:dyDescent="0.3">
      <c r="A9108" s="257"/>
      <c r="B9108" s="258"/>
      <c r="D9108" s="296" t="s">
        <v>9985</v>
      </c>
      <c r="E9108" s="298">
        <v>585487.64</v>
      </c>
    </row>
    <row r="9109" spans="1:5" ht="14.4" x14ac:dyDescent="0.3">
      <c r="A9109" s="257"/>
      <c r="B9109" s="258"/>
      <c r="D9109" s="296" t="s">
        <v>9986</v>
      </c>
      <c r="E9109" s="298">
        <v>2365270.5299999998</v>
      </c>
    </row>
    <row r="9110" spans="1:5" ht="14.4" x14ac:dyDescent="0.3">
      <c r="A9110" s="257"/>
      <c r="B9110" s="258"/>
      <c r="D9110" s="296" t="s">
        <v>9987</v>
      </c>
      <c r="E9110" s="298">
        <v>85925797.909999996</v>
      </c>
    </row>
    <row r="9111" spans="1:5" ht="14.4" x14ac:dyDescent="0.3">
      <c r="A9111" s="257"/>
      <c r="B9111" s="258"/>
      <c r="D9111" s="296" t="s">
        <v>9988</v>
      </c>
      <c r="E9111" s="298">
        <v>72912</v>
      </c>
    </row>
    <row r="9112" spans="1:5" ht="14.4" x14ac:dyDescent="0.3">
      <c r="A9112" s="257"/>
      <c r="B9112" s="258"/>
      <c r="D9112" s="296" t="s">
        <v>38789</v>
      </c>
      <c r="E9112" s="298">
        <v>911352.17</v>
      </c>
    </row>
    <row r="9113" spans="1:5" ht="14.4" x14ac:dyDescent="0.3">
      <c r="A9113" s="257"/>
      <c r="B9113" s="258"/>
      <c r="D9113" s="296" t="s">
        <v>9989</v>
      </c>
      <c r="E9113" s="298">
        <v>40889381.560000002</v>
      </c>
    </row>
    <row r="9114" spans="1:5" ht="14.4" x14ac:dyDescent="0.3">
      <c r="A9114" s="257"/>
      <c r="B9114" s="258"/>
      <c r="D9114" s="296" t="s">
        <v>9990</v>
      </c>
      <c r="E9114" s="298">
        <v>1695217.11</v>
      </c>
    </row>
    <row r="9115" spans="1:5" ht="14.4" x14ac:dyDescent="0.3">
      <c r="A9115" s="257"/>
      <c r="B9115" s="258"/>
      <c r="D9115" s="296" t="s">
        <v>9991</v>
      </c>
      <c r="E9115" s="298">
        <v>1042758.5</v>
      </c>
    </row>
    <row r="9116" spans="1:5" ht="14.4" x14ac:dyDescent="0.3">
      <c r="A9116" s="257"/>
      <c r="B9116" s="258"/>
      <c r="D9116" s="296" t="s">
        <v>9992</v>
      </c>
      <c r="E9116" s="298">
        <v>46636712.920000002</v>
      </c>
    </row>
    <row r="9117" spans="1:5" ht="14.4" x14ac:dyDescent="0.3">
      <c r="A9117" s="257"/>
      <c r="B9117" s="258"/>
      <c r="D9117" s="296" t="s">
        <v>9993</v>
      </c>
      <c r="E9117" s="298">
        <v>14510779.619999999</v>
      </c>
    </row>
    <row r="9118" spans="1:5" ht="14.4" x14ac:dyDescent="0.3">
      <c r="A9118" s="257"/>
      <c r="B9118" s="258"/>
      <c r="D9118" s="296" t="s">
        <v>9994</v>
      </c>
      <c r="E9118" s="298">
        <v>38018959.68</v>
      </c>
    </row>
    <row r="9119" spans="1:5" ht="14.4" x14ac:dyDescent="0.3">
      <c r="A9119" s="257"/>
      <c r="B9119" s="258"/>
      <c r="D9119" s="296" t="s">
        <v>9995</v>
      </c>
      <c r="E9119" s="298">
        <v>31208801.359999999</v>
      </c>
    </row>
    <row r="9120" spans="1:5" ht="14.4" x14ac:dyDescent="0.3">
      <c r="A9120" s="257"/>
      <c r="B9120" s="258"/>
      <c r="D9120" s="296" t="s">
        <v>9996</v>
      </c>
      <c r="E9120" s="298">
        <v>894407.2</v>
      </c>
    </row>
    <row r="9121" spans="1:5" ht="14.4" x14ac:dyDescent="0.3">
      <c r="A9121" s="257"/>
      <c r="B9121" s="258"/>
      <c r="D9121" s="296" t="s">
        <v>9997</v>
      </c>
      <c r="E9121" s="298">
        <v>19595024.829999998</v>
      </c>
    </row>
    <row r="9122" spans="1:5" ht="14.4" x14ac:dyDescent="0.3">
      <c r="A9122" s="257"/>
      <c r="B9122" s="258"/>
      <c r="D9122" s="296" t="s">
        <v>9998</v>
      </c>
      <c r="E9122" s="298">
        <v>31047717.98</v>
      </c>
    </row>
    <row r="9123" spans="1:5" ht="14.4" x14ac:dyDescent="0.3">
      <c r="A9123" s="257"/>
      <c r="B9123" s="258"/>
      <c r="D9123" s="296" t="s">
        <v>9999</v>
      </c>
      <c r="E9123" s="298">
        <v>5632041.9900000002</v>
      </c>
    </row>
    <row r="9124" spans="1:5" ht="14.4" x14ac:dyDescent="0.3">
      <c r="A9124" s="257"/>
      <c r="B9124" s="258"/>
      <c r="D9124" s="296" t="s">
        <v>10000</v>
      </c>
      <c r="E9124" s="298">
        <v>7999562.9400000004</v>
      </c>
    </row>
    <row r="9125" spans="1:5" ht="14.4" x14ac:dyDescent="0.3">
      <c r="A9125" s="257"/>
      <c r="B9125" s="258"/>
      <c r="D9125" s="296" t="s">
        <v>10001</v>
      </c>
      <c r="E9125" s="298">
        <v>935101.73</v>
      </c>
    </row>
    <row r="9126" spans="1:5" ht="14.4" x14ac:dyDescent="0.3">
      <c r="A9126" s="257"/>
      <c r="B9126" s="258"/>
      <c r="D9126" s="296" t="s">
        <v>10002</v>
      </c>
      <c r="E9126" s="298">
        <v>6907386.0800000001</v>
      </c>
    </row>
    <row r="9127" spans="1:5" ht="14.4" x14ac:dyDescent="0.3">
      <c r="A9127" s="257"/>
      <c r="B9127" s="258"/>
      <c r="D9127" s="296" t="s">
        <v>10003</v>
      </c>
      <c r="E9127" s="298">
        <v>373839.19</v>
      </c>
    </row>
    <row r="9128" spans="1:5" ht="14.4" x14ac:dyDescent="0.3">
      <c r="A9128" s="257"/>
      <c r="B9128" s="258"/>
      <c r="D9128" s="296" t="s">
        <v>10004</v>
      </c>
      <c r="E9128" s="298">
        <v>14085880.869999999</v>
      </c>
    </row>
    <row r="9129" spans="1:5" ht="14.4" x14ac:dyDescent="0.3">
      <c r="A9129" s="257"/>
      <c r="B9129" s="258"/>
      <c r="D9129" s="296" t="s">
        <v>10005</v>
      </c>
      <c r="E9129" s="298">
        <v>752939.69</v>
      </c>
    </row>
    <row r="9130" spans="1:5" ht="14.4" x14ac:dyDescent="0.3">
      <c r="A9130" s="257"/>
      <c r="B9130" s="258"/>
      <c r="D9130" s="296" t="s">
        <v>10006</v>
      </c>
      <c r="E9130" s="298">
        <v>3659490.96</v>
      </c>
    </row>
    <row r="9131" spans="1:5" ht="14.4" x14ac:dyDescent="0.3">
      <c r="A9131" s="257"/>
      <c r="B9131" s="258"/>
      <c r="D9131" s="296" t="s">
        <v>10007</v>
      </c>
      <c r="E9131" s="298">
        <v>91412675.930000007</v>
      </c>
    </row>
    <row r="9132" spans="1:5" ht="14.4" x14ac:dyDescent="0.3">
      <c r="A9132" s="257"/>
      <c r="B9132" s="258"/>
      <c r="D9132" s="296" t="s">
        <v>10008</v>
      </c>
      <c r="E9132" s="298">
        <v>2358466.9</v>
      </c>
    </row>
    <row r="9133" spans="1:5" ht="14.4" x14ac:dyDescent="0.3">
      <c r="A9133" s="257"/>
      <c r="B9133" s="258"/>
      <c r="D9133" s="296" t="s">
        <v>10009</v>
      </c>
      <c r="E9133" s="298">
        <v>755219.52</v>
      </c>
    </row>
    <row r="9134" spans="1:5" ht="14.4" x14ac:dyDescent="0.3">
      <c r="A9134" s="257"/>
      <c r="B9134" s="258"/>
      <c r="D9134" s="296" t="s">
        <v>10010</v>
      </c>
      <c r="E9134" s="298">
        <v>1254163.3</v>
      </c>
    </row>
    <row r="9135" spans="1:5" ht="14.4" x14ac:dyDescent="0.3">
      <c r="A9135" s="257"/>
      <c r="B9135" s="258"/>
      <c r="D9135" s="296" t="s">
        <v>10011</v>
      </c>
      <c r="E9135" s="298">
        <v>414490.18</v>
      </c>
    </row>
    <row r="9136" spans="1:5" ht="14.4" x14ac:dyDescent="0.3">
      <c r="A9136" s="257"/>
      <c r="B9136" s="258"/>
      <c r="D9136" s="296" t="s">
        <v>10012</v>
      </c>
      <c r="E9136" s="298">
        <v>336212.04</v>
      </c>
    </row>
    <row r="9137" spans="1:5" ht="14.4" x14ac:dyDescent="0.3">
      <c r="A9137" s="257"/>
      <c r="B9137" s="258"/>
      <c r="D9137" s="296" t="s">
        <v>10013</v>
      </c>
      <c r="E9137" s="298">
        <v>43458900.979999997</v>
      </c>
    </row>
    <row r="9138" spans="1:5" ht="14.4" x14ac:dyDescent="0.3">
      <c r="A9138" s="257"/>
      <c r="B9138" s="258"/>
      <c r="D9138" s="296" t="s">
        <v>10014</v>
      </c>
      <c r="E9138" s="298">
        <v>1219715.56</v>
      </c>
    </row>
    <row r="9139" spans="1:5" ht="14.4" x14ac:dyDescent="0.3">
      <c r="A9139" s="257"/>
      <c r="B9139" s="258"/>
      <c r="D9139" s="296" t="s">
        <v>10015</v>
      </c>
      <c r="E9139" s="298">
        <v>8232956.8099999996</v>
      </c>
    </row>
    <row r="9140" spans="1:5" ht="14.4" x14ac:dyDescent="0.3">
      <c r="A9140" s="257"/>
      <c r="B9140" s="258"/>
      <c r="D9140" s="296" t="s">
        <v>10016</v>
      </c>
      <c r="E9140" s="298">
        <v>437286459.14999998</v>
      </c>
    </row>
    <row r="9141" spans="1:5" ht="14.4" x14ac:dyDescent="0.3">
      <c r="A9141" s="257"/>
      <c r="B9141" s="258"/>
      <c r="D9141" s="296" t="s">
        <v>10017</v>
      </c>
      <c r="E9141" s="298">
        <v>550947.23</v>
      </c>
    </row>
    <row r="9142" spans="1:5" ht="14.4" x14ac:dyDescent="0.3">
      <c r="A9142" s="257"/>
      <c r="B9142" s="258"/>
      <c r="D9142" s="296" t="s">
        <v>10018</v>
      </c>
      <c r="E9142" s="298">
        <v>457372.31</v>
      </c>
    </row>
    <row r="9143" spans="1:5" ht="14.4" x14ac:dyDescent="0.3">
      <c r="A9143" s="257"/>
      <c r="B9143" s="258"/>
      <c r="D9143" s="296" t="s">
        <v>10019</v>
      </c>
      <c r="E9143" s="298">
        <v>691299.1</v>
      </c>
    </row>
    <row r="9144" spans="1:5" ht="14.4" x14ac:dyDescent="0.3">
      <c r="A9144" s="257"/>
      <c r="B9144" s="258"/>
      <c r="D9144" s="296" t="s">
        <v>10020</v>
      </c>
      <c r="E9144" s="298">
        <v>1657126.66</v>
      </c>
    </row>
    <row r="9145" spans="1:5" ht="14.4" x14ac:dyDescent="0.3">
      <c r="A9145" s="257"/>
      <c r="B9145" s="258"/>
      <c r="D9145" s="296" t="s">
        <v>10021</v>
      </c>
      <c r="E9145" s="298">
        <v>1315765.4099999999</v>
      </c>
    </row>
    <row r="9146" spans="1:5" ht="14.4" x14ac:dyDescent="0.3">
      <c r="A9146" s="257"/>
      <c r="B9146" s="258"/>
      <c r="D9146" s="296" t="s">
        <v>10022</v>
      </c>
      <c r="E9146" s="298">
        <v>151892.09</v>
      </c>
    </row>
    <row r="9147" spans="1:5" ht="14.4" x14ac:dyDescent="0.3">
      <c r="A9147" s="257"/>
      <c r="B9147" s="258"/>
      <c r="D9147" s="296" t="s">
        <v>10023</v>
      </c>
      <c r="E9147" s="298">
        <v>422271</v>
      </c>
    </row>
    <row r="9148" spans="1:5" ht="14.4" x14ac:dyDescent="0.3">
      <c r="A9148" s="257"/>
      <c r="B9148" s="258"/>
      <c r="D9148" s="296" t="s">
        <v>10024</v>
      </c>
      <c r="E9148" s="298">
        <v>2390004.37</v>
      </c>
    </row>
    <row r="9149" spans="1:5" ht="14.4" x14ac:dyDescent="0.3">
      <c r="A9149" s="257"/>
      <c r="B9149" s="258"/>
      <c r="D9149" s="296" t="s">
        <v>10025</v>
      </c>
      <c r="E9149" s="298">
        <v>160319.09</v>
      </c>
    </row>
    <row r="9150" spans="1:5" ht="14.4" x14ac:dyDescent="0.3">
      <c r="A9150" s="257"/>
      <c r="B9150" s="258"/>
      <c r="D9150" s="296" t="s">
        <v>10026</v>
      </c>
      <c r="E9150" s="298">
        <v>878779.98</v>
      </c>
    </row>
    <row r="9151" spans="1:5" ht="14.4" x14ac:dyDescent="0.3">
      <c r="A9151" s="257"/>
      <c r="B9151" s="258"/>
      <c r="D9151" s="296" t="s">
        <v>10027</v>
      </c>
      <c r="E9151" s="298">
        <v>574543.32999999996</v>
      </c>
    </row>
    <row r="9152" spans="1:5" ht="14.4" x14ac:dyDescent="0.3">
      <c r="A9152" s="257"/>
      <c r="B9152" s="258"/>
      <c r="D9152" s="296" t="s">
        <v>10028</v>
      </c>
      <c r="E9152" s="298">
        <v>632753.78</v>
      </c>
    </row>
    <row r="9153" spans="1:5" ht="14.4" x14ac:dyDescent="0.3">
      <c r="A9153" s="257"/>
      <c r="B9153" s="258"/>
      <c r="D9153" s="296" t="s">
        <v>10029</v>
      </c>
      <c r="E9153" s="298">
        <v>993791.18</v>
      </c>
    </row>
    <row r="9154" spans="1:5" ht="14.4" x14ac:dyDescent="0.3">
      <c r="A9154" s="257"/>
      <c r="B9154" s="258"/>
      <c r="D9154" s="296" t="s">
        <v>10030</v>
      </c>
      <c r="E9154" s="298">
        <v>394180</v>
      </c>
    </row>
    <row r="9155" spans="1:5" ht="14.4" x14ac:dyDescent="0.3">
      <c r="A9155" s="257"/>
      <c r="B9155" s="258"/>
      <c r="D9155" s="296" t="s">
        <v>10031</v>
      </c>
      <c r="E9155" s="298">
        <v>758017.54</v>
      </c>
    </row>
    <row r="9156" spans="1:5" ht="14.4" x14ac:dyDescent="0.3">
      <c r="A9156" s="257"/>
      <c r="B9156" s="258"/>
      <c r="D9156" s="296" t="s">
        <v>10032</v>
      </c>
      <c r="E9156" s="298">
        <v>946865.78</v>
      </c>
    </row>
    <row r="9157" spans="1:5" ht="14.4" x14ac:dyDescent="0.3">
      <c r="A9157" s="257"/>
      <c r="B9157" s="258"/>
      <c r="D9157" s="296" t="s">
        <v>10033</v>
      </c>
      <c r="E9157" s="298">
        <v>871092.03</v>
      </c>
    </row>
    <row r="9158" spans="1:5" ht="14.4" x14ac:dyDescent="0.3">
      <c r="A9158" s="257"/>
      <c r="B9158" s="258"/>
      <c r="D9158" s="296" t="s">
        <v>10034</v>
      </c>
      <c r="E9158" s="298">
        <v>13634239.460000001</v>
      </c>
    </row>
    <row r="9159" spans="1:5" ht="14.4" x14ac:dyDescent="0.3">
      <c r="A9159" s="257"/>
      <c r="B9159" s="258"/>
      <c r="D9159" s="296" t="s">
        <v>10035</v>
      </c>
      <c r="E9159" s="298">
        <v>1011952.18</v>
      </c>
    </row>
    <row r="9160" spans="1:5" ht="14.4" x14ac:dyDescent="0.3">
      <c r="A9160" s="257"/>
      <c r="B9160" s="258"/>
      <c r="D9160" s="296" t="s">
        <v>10036</v>
      </c>
      <c r="E9160" s="298">
        <v>2419095.7999999998</v>
      </c>
    </row>
    <row r="9161" spans="1:5" ht="14.4" x14ac:dyDescent="0.3">
      <c r="A9161" s="257"/>
      <c r="B9161" s="258"/>
      <c r="D9161" s="296" t="s">
        <v>10037</v>
      </c>
      <c r="E9161" s="298">
        <v>836221.27</v>
      </c>
    </row>
    <row r="9162" spans="1:5" ht="14.4" x14ac:dyDescent="0.3">
      <c r="A9162" s="257"/>
      <c r="B9162" s="258"/>
      <c r="D9162" s="296" t="s">
        <v>10038</v>
      </c>
      <c r="E9162" s="298">
        <v>750829.9</v>
      </c>
    </row>
    <row r="9163" spans="1:5" ht="14.4" x14ac:dyDescent="0.3">
      <c r="A9163" s="257"/>
      <c r="B9163" s="258"/>
      <c r="D9163" s="296" t="s">
        <v>10039</v>
      </c>
      <c r="E9163" s="298">
        <v>926602.57</v>
      </c>
    </row>
    <row r="9164" spans="1:5" ht="14.4" x14ac:dyDescent="0.3">
      <c r="A9164" s="257"/>
      <c r="B9164" s="258"/>
      <c r="D9164" s="296" t="s">
        <v>10040</v>
      </c>
      <c r="E9164" s="298">
        <v>763648.23</v>
      </c>
    </row>
    <row r="9165" spans="1:5" ht="14.4" x14ac:dyDescent="0.3">
      <c r="A9165" s="257"/>
      <c r="B9165" s="258"/>
      <c r="D9165" s="296" t="s">
        <v>10041</v>
      </c>
      <c r="E9165" s="298">
        <v>600416.67000000004</v>
      </c>
    </row>
    <row r="9166" spans="1:5" ht="14.4" x14ac:dyDescent="0.3">
      <c r="A9166" s="257"/>
      <c r="B9166" s="258"/>
      <c r="D9166" s="296" t="s">
        <v>10042</v>
      </c>
      <c r="E9166" s="298">
        <v>391663.76</v>
      </c>
    </row>
    <row r="9167" spans="1:5" ht="14.4" x14ac:dyDescent="0.3">
      <c r="A9167" s="257"/>
      <c r="B9167" s="258"/>
      <c r="D9167" s="296" t="s">
        <v>10043</v>
      </c>
      <c r="E9167" s="298">
        <v>759815.19</v>
      </c>
    </row>
    <row r="9168" spans="1:5" ht="14.4" x14ac:dyDescent="0.3">
      <c r="A9168" s="257"/>
      <c r="B9168" s="258"/>
      <c r="D9168" s="296" t="s">
        <v>38790</v>
      </c>
      <c r="E9168" s="298">
        <v>310184.15999999997</v>
      </c>
    </row>
    <row r="9169" spans="1:5" ht="14.4" x14ac:dyDescent="0.3">
      <c r="A9169" s="257"/>
      <c r="B9169" s="258"/>
      <c r="D9169" s="296" t="s">
        <v>10044</v>
      </c>
      <c r="E9169" s="298">
        <v>11700551.960000001</v>
      </c>
    </row>
    <row r="9170" spans="1:5" ht="14.4" x14ac:dyDescent="0.3">
      <c r="A9170" s="257"/>
      <c r="B9170" s="258"/>
      <c r="D9170" s="296" t="s">
        <v>10045</v>
      </c>
      <c r="E9170" s="298">
        <v>416625.48</v>
      </c>
    </row>
    <row r="9171" spans="1:5" ht="14.4" x14ac:dyDescent="0.3">
      <c r="A9171" s="257"/>
      <c r="B9171" s="258"/>
      <c r="D9171" s="296" t="s">
        <v>10046</v>
      </c>
      <c r="E9171" s="298">
        <v>230481.48</v>
      </c>
    </row>
    <row r="9172" spans="1:5" ht="14.4" x14ac:dyDescent="0.3">
      <c r="A9172" s="257"/>
      <c r="B9172" s="258"/>
      <c r="D9172" s="296" t="s">
        <v>10047</v>
      </c>
      <c r="E9172" s="298">
        <v>12431322.949999999</v>
      </c>
    </row>
    <row r="9173" spans="1:5" ht="14.4" x14ac:dyDescent="0.3">
      <c r="A9173" s="257"/>
      <c r="B9173" s="258"/>
      <c r="D9173" s="296" t="s">
        <v>10048</v>
      </c>
      <c r="E9173" s="298">
        <v>328552.63</v>
      </c>
    </row>
    <row r="9174" spans="1:5" ht="14.4" x14ac:dyDescent="0.3">
      <c r="A9174" s="257"/>
      <c r="B9174" s="258"/>
      <c r="D9174" s="296" t="s">
        <v>10049</v>
      </c>
      <c r="E9174" s="298">
        <v>103160148.73999999</v>
      </c>
    </row>
    <row r="9175" spans="1:5" ht="14.4" x14ac:dyDescent="0.3">
      <c r="A9175" s="257"/>
      <c r="B9175" s="258"/>
      <c r="D9175" s="296" t="s">
        <v>10050</v>
      </c>
      <c r="E9175" s="298">
        <v>1941853.52</v>
      </c>
    </row>
    <row r="9176" spans="1:5" ht="14.4" x14ac:dyDescent="0.3">
      <c r="A9176" s="257"/>
      <c r="B9176" s="258"/>
      <c r="D9176" s="296" t="s">
        <v>10051</v>
      </c>
      <c r="E9176" s="298">
        <v>2301217.37</v>
      </c>
    </row>
    <row r="9177" spans="1:5" ht="14.4" x14ac:dyDescent="0.3">
      <c r="A9177" s="257"/>
      <c r="B9177" s="258"/>
      <c r="D9177" s="296" t="s">
        <v>10052</v>
      </c>
      <c r="E9177" s="298">
        <v>44356837.079999998</v>
      </c>
    </row>
    <row r="9178" spans="1:5" ht="14.4" x14ac:dyDescent="0.3">
      <c r="A9178" s="257"/>
      <c r="B9178" s="258"/>
      <c r="D9178" s="296" t="s">
        <v>10053</v>
      </c>
      <c r="E9178" s="298">
        <v>115861</v>
      </c>
    </row>
    <row r="9179" spans="1:5" ht="14.4" x14ac:dyDescent="0.3">
      <c r="A9179" s="257"/>
      <c r="B9179" s="258"/>
      <c r="D9179" s="296" t="s">
        <v>10054</v>
      </c>
      <c r="E9179" s="298">
        <v>67120485.140000001</v>
      </c>
    </row>
    <row r="9180" spans="1:5" ht="14.4" x14ac:dyDescent="0.3">
      <c r="A9180" s="257"/>
      <c r="B9180" s="258"/>
      <c r="D9180" s="296" t="s">
        <v>10055</v>
      </c>
      <c r="E9180" s="298">
        <v>6608047.3799999999</v>
      </c>
    </row>
    <row r="9181" spans="1:5" ht="14.4" x14ac:dyDescent="0.3">
      <c r="A9181" s="257"/>
      <c r="B9181" s="258"/>
      <c r="D9181" s="296" t="s">
        <v>10056</v>
      </c>
      <c r="E9181" s="298">
        <v>1029355.22</v>
      </c>
    </row>
    <row r="9182" spans="1:5" ht="14.4" x14ac:dyDescent="0.3">
      <c r="A9182" s="257"/>
      <c r="B9182" s="258"/>
      <c r="D9182" s="296" t="s">
        <v>10057</v>
      </c>
      <c r="E9182" s="298">
        <v>18827412.469999999</v>
      </c>
    </row>
    <row r="9183" spans="1:5" ht="14.4" x14ac:dyDescent="0.3">
      <c r="A9183" s="257"/>
      <c r="B9183" s="258"/>
      <c r="D9183" s="296" t="s">
        <v>10058</v>
      </c>
      <c r="E9183" s="298">
        <v>9129284.1999999993</v>
      </c>
    </row>
    <row r="9184" spans="1:5" ht="14.4" x14ac:dyDescent="0.3">
      <c r="A9184" s="257"/>
      <c r="B9184" s="258"/>
      <c r="D9184" s="296" t="s">
        <v>10059</v>
      </c>
      <c r="E9184" s="298">
        <v>655067.06999999995</v>
      </c>
    </row>
    <row r="9185" spans="1:5" ht="14.4" x14ac:dyDescent="0.3">
      <c r="A9185" s="257"/>
      <c r="B9185" s="258"/>
      <c r="D9185" s="296" t="s">
        <v>10060</v>
      </c>
      <c r="E9185" s="298">
        <v>202500</v>
      </c>
    </row>
    <row r="9186" spans="1:5" ht="14.4" x14ac:dyDescent="0.3">
      <c r="A9186" s="257"/>
      <c r="B9186" s="258"/>
      <c r="D9186" s="296" t="s">
        <v>42044</v>
      </c>
      <c r="E9186" s="298">
        <v>1000000</v>
      </c>
    </row>
    <row r="9187" spans="1:5" ht="14.4" x14ac:dyDescent="0.3">
      <c r="A9187" s="257"/>
      <c r="B9187" s="258"/>
      <c r="D9187" s="296" t="s">
        <v>10061</v>
      </c>
      <c r="E9187" s="298">
        <v>1172865.98</v>
      </c>
    </row>
    <row r="9188" spans="1:5" ht="14.4" x14ac:dyDescent="0.3">
      <c r="A9188" s="257"/>
      <c r="B9188" s="258"/>
      <c r="D9188" s="296" t="s">
        <v>10062</v>
      </c>
      <c r="E9188" s="298">
        <v>265565.90999999997</v>
      </c>
    </row>
    <row r="9189" spans="1:5" ht="14.4" x14ac:dyDescent="0.3">
      <c r="A9189" s="257"/>
      <c r="B9189" s="258"/>
      <c r="D9189" s="296" t="s">
        <v>10063</v>
      </c>
      <c r="E9189" s="298">
        <v>112000</v>
      </c>
    </row>
    <row r="9190" spans="1:5" ht="14.4" x14ac:dyDescent="0.3">
      <c r="A9190" s="257"/>
      <c r="B9190" s="258"/>
      <c r="D9190" s="296" t="s">
        <v>10064</v>
      </c>
      <c r="E9190" s="298">
        <v>627898.43000000005</v>
      </c>
    </row>
    <row r="9191" spans="1:5" ht="14.4" x14ac:dyDescent="0.3">
      <c r="A9191" s="257"/>
      <c r="B9191" s="258"/>
      <c r="D9191" s="296" t="s">
        <v>10065</v>
      </c>
      <c r="E9191" s="298">
        <v>184818.02</v>
      </c>
    </row>
    <row r="9192" spans="1:5" ht="14.4" x14ac:dyDescent="0.3">
      <c r="A9192" s="257"/>
      <c r="B9192" s="258"/>
      <c r="D9192" s="296" t="s">
        <v>10066</v>
      </c>
      <c r="E9192" s="298">
        <v>1224836</v>
      </c>
    </row>
    <row r="9193" spans="1:5" ht="14.4" x14ac:dyDescent="0.3">
      <c r="A9193" s="257"/>
      <c r="B9193" s="258"/>
      <c r="D9193" s="296" t="s">
        <v>10067</v>
      </c>
      <c r="E9193" s="298">
        <v>153606.85999999999</v>
      </c>
    </row>
    <row r="9194" spans="1:5" ht="14.4" x14ac:dyDescent="0.3">
      <c r="A9194" s="257"/>
      <c r="B9194" s="258"/>
      <c r="D9194" s="296" t="s">
        <v>42045</v>
      </c>
      <c r="E9194" s="298">
        <v>590373.67000000004</v>
      </c>
    </row>
    <row r="9195" spans="1:5" ht="14.4" x14ac:dyDescent="0.3">
      <c r="A9195" s="257"/>
      <c r="B9195" s="258"/>
      <c r="D9195" s="296" t="s">
        <v>44211</v>
      </c>
      <c r="E9195" s="298">
        <v>311475.20000000001</v>
      </c>
    </row>
    <row r="9196" spans="1:5" ht="14.4" x14ac:dyDescent="0.3">
      <c r="A9196" s="257"/>
      <c r="B9196" s="258"/>
      <c r="D9196" s="296" t="s">
        <v>10068</v>
      </c>
      <c r="E9196" s="298">
        <v>1295000</v>
      </c>
    </row>
    <row r="9197" spans="1:5" ht="14.4" x14ac:dyDescent="0.3">
      <c r="A9197" s="257"/>
      <c r="B9197" s="258"/>
      <c r="D9197" s="296" t="s">
        <v>10069</v>
      </c>
      <c r="E9197" s="298">
        <v>881630.4</v>
      </c>
    </row>
    <row r="9198" spans="1:5" ht="14.4" x14ac:dyDescent="0.3">
      <c r="A9198" s="257"/>
      <c r="B9198" s="258"/>
      <c r="D9198" s="296" t="s">
        <v>44212</v>
      </c>
      <c r="E9198" s="298">
        <v>685139.96</v>
      </c>
    </row>
    <row r="9199" spans="1:5" ht="14.4" x14ac:dyDescent="0.3">
      <c r="A9199" s="257"/>
      <c r="B9199" s="258"/>
      <c r="D9199" s="296" t="s">
        <v>10070</v>
      </c>
      <c r="E9199" s="298">
        <v>929592.93</v>
      </c>
    </row>
    <row r="9200" spans="1:5" ht="14.4" x14ac:dyDescent="0.3">
      <c r="A9200" s="257"/>
      <c r="B9200" s="258"/>
      <c r="D9200" s="296" t="s">
        <v>10071</v>
      </c>
      <c r="E9200" s="298">
        <v>151511.85999999999</v>
      </c>
    </row>
    <row r="9201" spans="1:5" ht="14.4" x14ac:dyDescent="0.3">
      <c r="A9201" s="257"/>
      <c r="B9201" s="258"/>
      <c r="D9201" s="296" t="s">
        <v>10072</v>
      </c>
      <c r="E9201" s="298">
        <v>1327902.55</v>
      </c>
    </row>
    <row r="9202" spans="1:5" ht="14.4" x14ac:dyDescent="0.3">
      <c r="A9202" s="257"/>
      <c r="B9202" s="258"/>
      <c r="D9202" s="296" t="s">
        <v>10073</v>
      </c>
      <c r="E9202" s="298">
        <v>1178227.58</v>
      </c>
    </row>
    <row r="9203" spans="1:5" ht="14.4" x14ac:dyDescent="0.3">
      <c r="A9203" s="257"/>
      <c r="B9203" s="258"/>
      <c r="D9203" s="296" t="s">
        <v>66481</v>
      </c>
      <c r="E9203" s="298">
        <v>300000</v>
      </c>
    </row>
    <row r="9204" spans="1:5" ht="14.4" x14ac:dyDescent="0.3">
      <c r="A9204" s="257"/>
      <c r="B9204" s="258"/>
      <c r="D9204" s="296" t="s">
        <v>66482</v>
      </c>
      <c r="E9204" s="298">
        <v>100000</v>
      </c>
    </row>
    <row r="9205" spans="1:5" ht="14.4" x14ac:dyDescent="0.3">
      <c r="A9205" s="257"/>
      <c r="B9205" s="258"/>
      <c r="D9205" s="296" t="s">
        <v>66483</v>
      </c>
      <c r="E9205" s="298">
        <v>100000</v>
      </c>
    </row>
    <row r="9206" spans="1:5" ht="14.4" x14ac:dyDescent="0.3">
      <c r="A9206" s="257"/>
      <c r="B9206" s="258"/>
      <c r="D9206" s="296" t="s">
        <v>10074</v>
      </c>
      <c r="E9206" s="298">
        <v>228698</v>
      </c>
    </row>
    <row r="9207" spans="1:5" ht="14.4" x14ac:dyDescent="0.3">
      <c r="A9207" s="251"/>
      <c r="B9207" s="252"/>
      <c r="D9207" s="296" t="s">
        <v>10075</v>
      </c>
      <c r="E9207" s="298">
        <v>51062.55</v>
      </c>
    </row>
    <row r="9208" spans="1:5" ht="14.4" x14ac:dyDescent="0.3">
      <c r="A9208" s="251"/>
      <c r="B9208" s="252"/>
      <c r="D9208" s="296" t="s">
        <v>10076</v>
      </c>
      <c r="E9208" s="298">
        <v>92037.11</v>
      </c>
    </row>
    <row r="9209" spans="1:5" ht="14.4" x14ac:dyDescent="0.3">
      <c r="A9209" s="251"/>
      <c r="B9209" s="252"/>
      <c r="D9209" s="296" t="s">
        <v>10077</v>
      </c>
      <c r="E9209" s="298">
        <v>576453.74</v>
      </c>
    </row>
    <row r="9210" spans="1:5" ht="14.4" x14ac:dyDescent="0.3">
      <c r="A9210" s="251"/>
      <c r="B9210" s="252"/>
      <c r="D9210" s="296" t="s">
        <v>10078</v>
      </c>
      <c r="E9210" s="298">
        <v>48832.59</v>
      </c>
    </row>
    <row r="9211" spans="1:5" ht="14.4" x14ac:dyDescent="0.3">
      <c r="A9211" s="251"/>
      <c r="B9211" s="252"/>
      <c r="D9211" s="296" t="s">
        <v>10079</v>
      </c>
      <c r="E9211" s="298">
        <v>878328.33</v>
      </c>
    </row>
    <row r="9212" spans="1:5" ht="14.4" x14ac:dyDescent="0.3">
      <c r="A9212" s="251"/>
      <c r="B9212" s="252"/>
      <c r="D9212" s="296" t="s">
        <v>10080</v>
      </c>
      <c r="E9212" s="298">
        <v>186989.5</v>
      </c>
    </row>
    <row r="9213" spans="1:5" ht="14.4" x14ac:dyDescent="0.3">
      <c r="A9213" s="251"/>
      <c r="B9213" s="252"/>
      <c r="D9213" s="296" t="s">
        <v>10081</v>
      </c>
      <c r="E9213" s="298">
        <v>79500</v>
      </c>
    </row>
    <row r="9214" spans="1:5" ht="14.4" x14ac:dyDescent="0.3">
      <c r="A9214" s="251"/>
      <c r="B9214" s="252"/>
      <c r="D9214" s="296" t="s">
        <v>10082</v>
      </c>
      <c r="E9214" s="298">
        <v>270000</v>
      </c>
    </row>
    <row r="9215" spans="1:5" ht="14.4" x14ac:dyDescent="0.3">
      <c r="A9215" s="251"/>
      <c r="B9215" s="252"/>
      <c r="D9215" s="296" t="s">
        <v>10083</v>
      </c>
      <c r="E9215" s="298">
        <v>94963.56</v>
      </c>
    </row>
    <row r="9216" spans="1:5" ht="14.4" x14ac:dyDescent="0.3">
      <c r="A9216" s="251"/>
      <c r="B9216" s="252"/>
      <c r="D9216" s="296" t="s">
        <v>10084</v>
      </c>
      <c r="E9216" s="298">
        <v>20443.41</v>
      </c>
    </row>
    <row r="9217" spans="1:5" ht="14.4" x14ac:dyDescent="0.3">
      <c r="A9217" s="251"/>
      <c r="B9217" s="252"/>
      <c r="D9217" s="296" t="s">
        <v>10085</v>
      </c>
      <c r="E9217" s="298">
        <v>65575</v>
      </c>
    </row>
    <row r="9218" spans="1:5" ht="14.4" x14ac:dyDescent="0.3">
      <c r="A9218" s="251"/>
      <c r="B9218" s="252"/>
      <c r="D9218" s="296" t="s">
        <v>42046</v>
      </c>
      <c r="E9218" s="298">
        <v>919566.5</v>
      </c>
    </row>
    <row r="9219" spans="1:5" ht="14.4" x14ac:dyDescent="0.3">
      <c r="A9219" s="251"/>
      <c r="B9219" s="252"/>
      <c r="D9219" s="296" t="s">
        <v>44213</v>
      </c>
      <c r="E9219" s="298">
        <v>101202.87</v>
      </c>
    </row>
    <row r="9220" spans="1:5" ht="14.4" x14ac:dyDescent="0.3">
      <c r="A9220" s="251"/>
      <c r="B9220" s="252"/>
      <c r="D9220" s="296" t="s">
        <v>44214</v>
      </c>
      <c r="E9220" s="298">
        <v>827515.78</v>
      </c>
    </row>
    <row r="9221" spans="1:5" ht="14.4" x14ac:dyDescent="0.3">
      <c r="A9221" s="251"/>
      <c r="B9221" s="252"/>
      <c r="D9221" s="296" t="s">
        <v>42047</v>
      </c>
      <c r="E9221" s="298">
        <v>405507.85</v>
      </c>
    </row>
    <row r="9222" spans="1:5" ht="14.4" x14ac:dyDescent="0.3">
      <c r="A9222" s="251"/>
      <c r="B9222" s="252"/>
      <c r="D9222" s="289"/>
      <c r="E9222" s="290"/>
    </row>
    <row r="9223" spans="1:5" ht="14.4" x14ac:dyDescent="0.3">
      <c r="A9223" s="251"/>
      <c r="B9223" s="252"/>
      <c r="D9223" s="289"/>
      <c r="E9223" s="290"/>
    </row>
    <row r="9224" spans="1:5" ht="14.4" x14ac:dyDescent="0.3">
      <c r="A9224" s="251"/>
      <c r="B9224" s="252"/>
      <c r="D9224" s="289"/>
      <c r="E9224" s="290"/>
    </row>
    <row r="9225" spans="1:5" ht="14.4" x14ac:dyDescent="0.3">
      <c r="A9225" s="251"/>
      <c r="B9225" s="252"/>
      <c r="D9225" s="261"/>
      <c r="E9225" s="262"/>
    </row>
    <row r="9226" spans="1:5" ht="14.4" x14ac:dyDescent="0.3">
      <c r="A9226" s="251"/>
      <c r="B9226" s="252"/>
      <c r="D9226" s="261"/>
      <c r="E9226" s="262"/>
    </row>
    <row r="9227" spans="1:5" ht="14.4" x14ac:dyDescent="0.3">
      <c r="A9227" s="251"/>
      <c r="B9227" s="252"/>
      <c r="D9227" s="261"/>
      <c r="E9227" s="262"/>
    </row>
    <row r="9228" spans="1:5" ht="14.4" x14ac:dyDescent="0.3">
      <c r="A9228" s="251"/>
      <c r="B9228" s="252"/>
      <c r="D9228" s="261"/>
      <c r="E9228" s="262"/>
    </row>
    <row r="9229" spans="1:5" ht="14.4" x14ac:dyDescent="0.3">
      <c r="A9229" s="251"/>
      <c r="B9229" s="252"/>
      <c r="D9229" s="261"/>
      <c r="E9229" s="262"/>
    </row>
    <row r="9230" spans="1:5" ht="14.4" x14ac:dyDescent="0.3">
      <c r="A9230" s="251"/>
      <c r="B9230" s="252"/>
      <c r="D9230" s="261"/>
      <c r="E9230" s="262"/>
    </row>
    <row r="9231" spans="1:5" ht="14.4" x14ac:dyDescent="0.3">
      <c r="A9231" s="251"/>
      <c r="B9231" s="252"/>
      <c r="D9231" s="249"/>
      <c r="E9231" s="250"/>
    </row>
    <row r="9232" spans="1:5" ht="14.4" x14ac:dyDescent="0.3">
      <c r="A9232" s="251"/>
      <c r="B9232" s="252"/>
      <c r="D9232" s="249"/>
      <c r="E9232" s="250"/>
    </row>
    <row r="9233" spans="1:5" ht="14.4" x14ac:dyDescent="0.3">
      <c r="A9233" s="251"/>
      <c r="B9233" s="252"/>
      <c r="D9233" s="249"/>
      <c r="E9233" s="250"/>
    </row>
    <row r="9234" spans="1:5" ht="14.4" x14ac:dyDescent="0.3">
      <c r="A9234" s="251"/>
      <c r="B9234" s="252"/>
      <c r="D9234" s="249"/>
      <c r="E9234" s="250"/>
    </row>
    <row r="9235" spans="1:5" ht="14.4" x14ac:dyDescent="0.3">
      <c r="A9235" s="251"/>
      <c r="B9235" s="252"/>
      <c r="D9235" s="249"/>
      <c r="E9235" s="250"/>
    </row>
    <row r="9236" spans="1:5" ht="14.4" x14ac:dyDescent="0.3">
      <c r="A9236" s="251"/>
      <c r="B9236" s="252"/>
      <c r="D9236" s="249"/>
      <c r="E9236" s="250"/>
    </row>
    <row r="9237" spans="1:5" ht="14.4" x14ac:dyDescent="0.3">
      <c r="A9237" s="251"/>
      <c r="B9237" s="252"/>
      <c r="D9237" s="249"/>
      <c r="E9237" s="250"/>
    </row>
    <row r="9238" spans="1:5" ht="14.4" x14ac:dyDescent="0.3">
      <c r="A9238" s="251"/>
      <c r="B9238" s="252"/>
      <c r="D9238" s="249"/>
      <c r="E9238" s="250"/>
    </row>
    <row r="9239" spans="1:5" ht="14.4" x14ac:dyDescent="0.3">
      <c r="A9239" s="251"/>
      <c r="B9239" s="252"/>
      <c r="D9239" s="249"/>
      <c r="E9239" s="250"/>
    </row>
    <row r="9240" spans="1:5" ht="14.4" x14ac:dyDescent="0.3">
      <c r="A9240" s="251"/>
      <c r="B9240" s="252"/>
      <c r="D9240" s="249"/>
      <c r="E9240" s="250"/>
    </row>
    <row r="9241" spans="1:5" ht="14.4" x14ac:dyDescent="0.3">
      <c r="A9241" s="251"/>
      <c r="B9241" s="252"/>
      <c r="D9241" s="249"/>
      <c r="E9241" s="250"/>
    </row>
    <row r="9242" spans="1:5" ht="14.4" x14ac:dyDescent="0.3">
      <c r="A9242" s="251"/>
      <c r="B9242" s="252"/>
      <c r="D9242" s="249"/>
      <c r="E9242" s="250"/>
    </row>
    <row r="9243" spans="1:5" ht="14.4" x14ac:dyDescent="0.3">
      <c r="A9243" s="251"/>
      <c r="B9243" s="252"/>
      <c r="D9243" s="249"/>
      <c r="E9243" s="250"/>
    </row>
    <row r="9244" spans="1:5" ht="14.4" x14ac:dyDescent="0.3">
      <c r="A9244" s="251"/>
      <c r="B9244" s="252"/>
      <c r="D9244" s="249"/>
      <c r="E9244" s="250"/>
    </row>
    <row r="9245" spans="1:5" ht="14.4" x14ac:dyDescent="0.3">
      <c r="A9245" s="251"/>
      <c r="B9245" s="252"/>
      <c r="D9245" s="249"/>
      <c r="E9245" s="250"/>
    </row>
    <row r="9246" spans="1:5" ht="14.4" x14ac:dyDescent="0.3">
      <c r="A9246" s="251"/>
      <c r="B9246" s="252"/>
      <c r="D9246" s="249"/>
      <c r="E9246" s="250"/>
    </row>
    <row r="9247" spans="1:5" ht="14.4" x14ac:dyDescent="0.3">
      <c r="A9247" s="251"/>
      <c r="B9247" s="252"/>
      <c r="D9247" s="249"/>
      <c r="E9247" s="250"/>
    </row>
    <row r="9248" spans="1:5" ht="14.4" x14ac:dyDescent="0.3">
      <c r="A9248" s="251"/>
      <c r="B9248" s="252"/>
      <c r="D9248" s="249"/>
      <c r="E9248" s="250"/>
    </row>
    <row r="9249" spans="1:5" ht="14.4" x14ac:dyDescent="0.3">
      <c r="A9249" s="251"/>
      <c r="B9249" s="252"/>
      <c r="D9249" s="249"/>
      <c r="E9249" s="250"/>
    </row>
    <row r="9250" spans="1:5" ht="14.4" x14ac:dyDescent="0.3">
      <c r="A9250" s="251"/>
      <c r="B9250" s="252"/>
      <c r="D9250" s="249"/>
      <c r="E9250" s="250"/>
    </row>
    <row r="9251" spans="1:5" ht="14.4" x14ac:dyDescent="0.3">
      <c r="A9251" s="251"/>
      <c r="B9251" s="252"/>
      <c r="D9251" s="249"/>
      <c r="E9251" s="250"/>
    </row>
    <row r="9252" spans="1:5" ht="14.4" x14ac:dyDescent="0.3">
      <c r="A9252" s="251"/>
      <c r="B9252" s="252"/>
      <c r="D9252" s="249"/>
      <c r="E9252" s="250"/>
    </row>
    <row r="9253" spans="1:5" ht="14.4" x14ac:dyDescent="0.3">
      <c r="A9253" s="251"/>
      <c r="B9253" s="252"/>
      <c r="D9253" s="249"/>
      <c r="E9253" s="250"/>
    </row>
    <row r="9254" spans="1:5" ht="14.4" x14ac:dyDescent="0.3">
      <c r="A9254" s="251"/>
      <c r="B9254" s="252"/>
      <c r="D9254" s="249"/>
      <c r="E9254" s="250"/>
    </row>
    <row r="9255" spans="1:5" ht="14.4" x14ac:dyDescent="0.3">
      <c r="A9255" s="251"/>
      <c r="B9255" s="252"/>
      <c r="D9255" s="249"/>
      <c r="E9255" s="250"/>
    </row>
    <row r="9256" spans="1:5" ht="14.4" x14ac:dyDescent="0.3">
      <c r="A9256" s="251"/>
      <c r="B9256" s="252"/>
      <c r="D9256" s="249"/>
      <c r="E9256" s="250"/>
    </row>
    <row r="9257" spans="1:5" ht="14.4" x14ac:dyDescent="0.3">
      <c r="A9257" s="251"/>
      <c r="B9257" s="252"/>
      <c r="D9257" s="249"/>
      <c r="E9257" s="250"/>
    </row>
    <row r="9258" spans="1:5" ht="14.4" x14ac:dyDescent="0.3">
      <c r="A9258" s="251"/>
      <c r="B9258" s="252"/>
      <c r="D9258" s="249"/>
      <c r="E9258" s="250"/>
    </row>
    <row r="9259" spans="1:5" ht="14.4" x14ac:dyDescent="0.3">
      <c r="A9259" s="251"/>
      <c r="B9259" s="252"/>
      <c r="D9259" s="249"/>
      <c r="E9259" s="250"/>
    </row>
    <row r="9260" spans="1:5" ht="14.4" x14ac:dyDescent="0.3">
      <c r="A9260" s="251"/>
      <c r="B9260" s="252"/>
      <c r="D9260" s="249"/>
      <c r="E9260" s="250"/>
    </row>
    <row r="9261" spans="1:5" ht="14.4" x14ac:dyDescent="0.3">
      <c r="A9261" s="251"/>
      <c r="B9261" s="252"/>
      <c r="D9261" s="249"/>
      <c r="E9261" s="250"/>
    </row>
    <row r="9262" spans="1:5" ht="14.4" x14ac:dyDescent="0.3">
      <c r="A9262" s="251"/>
      <c r="B9262" s="252"/>
      <c r="D9262" s="249"/>
      <c r="E9262" s="250"/>
    </row>
    <row r="9263" spans="1:5" ht="14.4" x14ac:dyDescent="0.3">
      <c r="A9263" s="251"/>
      <c r="B9263" s="252"/>
      <c r="D9263" s="249"/>
      <c r="E9263" s="250"/>
    </row>
    <row r="9264" spans="1:5" ht="14.4" x14ac:dyDescent="0.3">
      <c r="A9264" s="251"/>
      <c r="B9264" s="252"/>
      <c r="D9264" s="249"/>
      <c r="E9264" s="250"/>
    </row>
    <row r="9265" spans="1:5" ht="14.4" x14ac:dyDescent="0.3">
      <c r="A9265" s="251"/>
      <c r="B9265" s="252"/>
      <c r="D9265" s="249"/>
      <c r="E9265" s="250"/>
    </row>
    <row r="9266" spans="1:5" ht="14.4" x14ac:dyDescent="0.3">
      <c r="A9266" s="251"/>
      <c r="B9266" s="252"/>
      <c r="D9266" s="249"/>
      <c r="E9266" s="250"/>
    </row>
    <row r="9267" spans="1:5" ht="14.4" x14ac:dyDescent="0.3">
      <c r="A9267" s="251"/>
      <c r="B9267" s="252"/>
      <c r="D9267" s="249"/>
      <c r="E9267" s="250"/>
    </row>
    <row r="9268" spans="1:5" ht="14.4" x14ac:dyDescent="0.3">
      <c r="A9268" s="251"/>
      <c r="B9268" s="252"/>
      <c r="D9268" s="249"/>
      <c r="E9268" s="250"/>
    </row>
    <row r="9269" spans="1:5" ht="14.4" x14ac:dyDescent="0.3">
      <c r="A9269" s="251"/>
      <c r="B9269" s="252"/>
      <c r="D9269" s="249"/>
      <c r="E9269" s="250"/>
    </row>
    <row r="9270" spans="1:5" ht="14.4" x14ac:dyDescent="0.3">
      <c r="A9270" s="251"/>
      <c r="B9270" s="252"/>
      <c r="D9270" s="249"/>
      <c r="E9270" s="250"/>
    </row>
    <row r="9271" spans="1:5" ht="14.4" x14ac:dyDescent="0.3">
      <c r="A9271" s="251"/>
      <c r="B9271" s="252"/>
      <c r="D9271" s="249"/>
      <c r="E9271" s="250"/>
    </row>
    <row r="9272" spans="1:5" ht="14.4" x14ac:dyDescent="0.3">
      <c r="A9272" s="251"/>
      <c r="B9272" s="252"/>
      <c r="D9272" s="249"/>
      <c r="E9272" s="250"/>
    </row>
    <row r="9273" spans="1:5" ht="14.4" x14ac:dyDescent="0.3">
      <c r="A9273" s="251"/>
      <c r="B9273" s="252"/>
      <c r="D9273" s="249"/>
      <c r="E9273" s="250"/>
    </row>
    <row r="9274" spans="1:5" ht="14.4" x14ac:dyDescent="0.3">
      <c r="A9274" s="251"/>
      <c r="B9274" s="252"/>
      <c r="D9274" s="249"/>
      <c r="E9274" s="250"/>
    </row>
    <row r="9275" spans="1:5" ht="14.4" x14ac:dyDescent="0.3">
      <c r="A9275" s="251"/>
      <c r="B9275" s="252"/>
      <c r="D9275" s="249"/>
      <c r="E9275" s="250"/>
    </row>
    <row r="9276" spans="1:5" ht="14.4" x14ac:dyDescent="0.3">
      <c r="A9276" s="251"/>
      <c r="B9276" s="252"/>
      <c r="D9276" s="249"/>
      <c r="E9276" s="250"/>
    </row>
    <row r="9277" spans="1:5" ht="14.4" x14ac:dyDescent="0.3">
      <c r="A9277" s="251"/>
      <c r="B9277" s="252"/>
      <c r="D9277" s="249"/>
      <c r="E9277" s="250"/>
    </row>
    <row r="9278" spans="1:5" ht="14.4" x14ac:dyDescent="0.3">
      <c r="A9278" s="251"/>
      <c r="B9278" s="252"/>
      <c r="D9278" s="249"/>
      <c r="E9278" s="250"/>
    </row>
    <row r="9279" spans="1:5" ht="14.4" x14ac:dyDescent="0.3">
      <c r="A9279" s="251"/>
      <c r="B9279" s="252"/>
      <c r="D9279" s="249"/>
      <c r="E9279" s="250"/>
    </row>
    <row r="9280" spans="1:5" ht="14.4" x14ac:dyDescent="0.3">
      <c r="A9280" s="251"/>
      <c r="B9280" s="252"/>
      <c r="D9280" s="249"/>
      <c r="E9280" s="250"/>
    </row>
    <row r="9281" spans="1:5" ht="14.4" x14ac:dyDescent="0.3">
      <c r="A9281" s="251"/>
      <c r="B9281" s="252"/>
      <c r="D9281" s="249"/>
      <c r="E9281" s="250"/>
    </row>
    <row r="9282" spans="1:5" ht="14.4" x14ac:dyDescent="0.3">
      <c r="A9282" s="251"/>
      <c r="B9282" s="252"/>
      <c r="D9282" s="249"/>
      <c r="E9282" s="250"/>
    </row>
    <row r="9283" spans="1:5" ht="14.4" x14ac:dyDescent="0.3">
      <c r="A9283" s="245"/>
      <c r="B9283" s="246"/>
      <c r="D9283" s="249"/>
      <c r="E9283" s="250"/>
    </row>
    <row r="9284" spans="1:5" ht="14.4" x14ac:dyDescent="0.3">
      <c r="A9284" s="237"/>
      <c r="B9284" s="238"/>
      <c r="D9284" s="249"/>
      <c r="E9284" s="250"/>
    </row>
    <row r="9285" spans="1:5" ht="14.4" x14ac:dyDescent="0.3">
      <c r="A9285" s="237"/>
      <c r="B9285" s="238"/>
      <c r="D9285" s="249"/>
      <c r="E9285" s="250"/>
    </row>
    <row r="9286" spans="1:5" ht="14.4" x14ac:dyDescent="0.3">
      <c r="A9286" s="237"/>
      <c r="B9286" s="238"/>
      <c r="D9286" s="249"/>
      <c r="E9286" s="250"/>
    </row>
    <row r="9287" spans="1:5" ht="14.4" x14ac:dyDescent="0.3">
      <c r="A9287" s="237"/>
      <c r="B9287" s="238"/>
      <c r="D9287" s="249"/>
      <c r="E9287" s="250"/>
    </row>
    <row r="9288" spans="1:5" ht="14.4" x14ac:dyDescent="0.3">
      <c r="A9288" s="237"/>
      <c r="B9288" s="238"/>
      <c r="D9288" s="249"/>
      <c r="E9288" s="250"/>
    </row>
    <row r="9289" spans="1:5" ht="14.4" x14ac:dyDescent="0.3">
      <c r="A9289" s="237"/>
      <c r="B9289" s="238"/>
      <c r="D9289" s="249"/>
      <c r="E9289" s="250"/>
    </row>
    <row r="9290" spans="1:5" ht="14.4" x14ac:dyDescent="0.3">
      <c r="A9290" s="237"/>
      <c r="B9290" s="238"/>
      <c r="D9290" s="249"/>
      <c r="E9290" s="250"/>
    </row>
    <row r="9291" spans="1:5" ht="14.4" x14ac:dyDescent="0.3">
      <c r="A9291" s="237"/>
      <c r="B9291" s="238"/>
      <c r="D9291" s="249"/>
      <c r="E9291" s="250"/>
    </row>
    <row r="9292" spans="1:5" ht="14.4" x14ac:dyDescent="0.3">
      <c r="A9292" s="237"/>
      <c r="B9292" s="238"/>
      <c r="D9292" s="249"/>
      <c r="E9292" s="250"/>
    </row>
    <row r="9293" spans="1:5" ht="14.4" x14ac:dyDescent="0.3">
      <c r="A9293" s="237"/>
      <c r="B9293" s="238"/>
      <c r="D9293" s="249"/>
      <c r="E9293" s="250"/>
    </row>
    <row r="9294" spans="1:5" ht="14.4" x14ac:dyDescent="0.3">
      <c r="A9294" s="237"/>
      <c r="B9294" s="238"/>
      <c r="D9294" s="249"/>
      <c r="E9294" s="250"/>
    </row>
    <row r="9295" spans="1:5" ht="14.4" x14ac:dyDescent="0.3">
      <c r="A9295" s="237"/>
      <c r="B9295" s="238"/>
      <c r="D9295" s="249"/>
      <c r="E9295" s="250"/>
    </row>
    <row r="9296" spans="1:5" ht="14.4" x14ac:dyDescent="0.3">
      <c r="A9296" s="237"/>
      <c r="B9296" s="238"/>
      <c r="D9296" s="249"/>
      <c r="E9296" s="250"/>
    </row>
    <row r="9297" spans="1:5" ht="14.4" x14ac:dyDescent="0.3">
      <c r="A9297" s="237"/>
      <c r="B9297" s="238"/>
      <c r="D9297" s="249"/>
      <c r="E9297" s="250"/>
    </row>
    <row r="9298" spans="1:5" ht="14.4" x14ac:dyDescent="0.3">
      <c r="A9298" s="237"/>
      <c r="B9298" s="238"/>
      <c r="D9298" s="249"/>
      <c r="E9298" s="250"/>
    </row>
    <row r="9299" spans="1:5" ht="14.4" x14ac:dyDescent="0.3">
      <c r="A9299" s="237"/>
      <c r="B9299" s="238"/>
      <c r="D9299" s="249"/>
      <c r="E9299" s="250"/>
    </row>
    <row r="9300" spans="1:5" ht="14.4" x14ac:dyDescent="0.3">
      <c r="A9300" s="237"/>
      <c r="B9300" s="238"/>
      <c r="D9300" s="249"/>
      <c r="E9300" s="250"/>
    </row>
    <row r="9301" spans="1:5" ht="14.4" x14ac:dyDescent="0.3">
      <c r="A9301" s="237"/>
      <c r="B9301" s="238"/>
      <c r="D9301" s="249"/>
      <c r="E9301" s="250"/>
    </row>
    <row r="9302" spans="1:5" ht="14.4" x14ac:dyDescent="0.3">
      <c r="A9302" s="237"/>
      <c r="B9302" s="238"/>
      <c r="D9302" s="249"/>
      <c r="E9302" s="250"/>
    </row>
    <row r="9303" spans="1:5" ht="14.4" x14ac:dyDescent="0.3">
      <c r="A9303" s="237"/>
      <c r="B9303" s="238"/>
      <c r="D9303" s="249"/>
      <c r="E9303" s="250"/>
    </row>
    <row r="9304" spans="1:5" ht="14.4" x14ac:dyDescent="0.3">
      <c r="A9304" s="237"/>
      <c r="B9304" s="238"/>
      <c r="D9304" s="249"/>
      <c r="E9304" s="250"/>
    </row>
    <row r="9305" spans="1:5" ht="14.4" x14ac:dyDescent="0.3">
      <c r="A9305" s="237"/>
      <c r="B9305" s="238"/>
      <c r="D9305" s="249"/>
      <c r="E9305" s="250"/>
    </row>
    <row r="9306" spans="1:5" ht="14.4" x14ac:dyDescent="0.3">
      <c r="A9306" s="237"/>
      <c r="B9306" s="238"/>
      <c r="D9306" s="249"/>
      <c r="E9306" s="250"/>
    </row>
    <row r="9307" spans="1:5" ht="14.4" x14ac:dyDescent="0.3">
      <c r="A9307" s="237"/>
      <c r="B9307" s="238"/>
      <c r="D9307" s="249"/>
      <c r="E9307" s="250"/>
    </row>
    <row r="9308" spans="1:5" ht="14.4" x14ac:dyDescent="0.3">
      <c r="A9308" s="237"/>
      <c r="B9308" s="238"/>
      <c r="D9308" s="249"/>
      <c r="E9308" s="250"/>
    </row>
    <row r="9309" spans="1:5" ht="14.4" x14ac:dyDescent="0.3">
      <c r="A9309" s="237"/>
      <c r="B9309" s="238"/>
      <c r="D9309" s="249"/>
      <c r="E9309" s="250"/>
    </row>
    <row r="9310" spans="1:5" ht="14.4" x14ac:dyDescent="0.3">
      <c r="A9310" s="237"/>
      <c r="B9310" s="238"/>
      <c r="D9310" s="249"/>
      <c r="E9310" s="250"/>
    </row>
    <row r="9311" spans="1:5" ht="14.4" x14ac:dyDescent="0.3">
      <c r="A9311" s="237"/>
      <c r="B9311" s="238"/>
      <c r="D9311" s="249"/>
      <c r="E9311" s="250"/>
    </row>
    <row r="9312" spans="1:5" ht="14.4" x14ac:dyDescent="0.3">
      <c r="A9312" s="237"/>
      <c r="B9312" s="238"/>
      <c r="D9312" s="249"/>
      <c r="E9312" s="250"/>
    </row>
    <row r="9313" spans="1:5" ht="14.4" x14ac:dyDescent="0.3">
      <c r="A9313" s="237"/>
      <c r="B9313" s="238"/>
      <c r="D9313" s="249"/>
      <c r="E9313" s="250"/>
    </row>
    <row r="9314" spans="1:5" ht="14.4" x14ac:dyDescent="0.3">
      <c r="A9314" s="237"/>
      <c r="B9314" s="238"/>
      <c r="D9314" s="249"/>
      <c r="E9314" s="250"/>
    </row>
    <row r="9315" spans="1:5" ht="14.4" x14ac:dyDescent="0.3">
      <c r="A9315" s="237"/>
      <c r="B9315" s="238"/>
      <c r="D9315" s="249"/>
      <c r="E9315" s="250"/>
    </row>
    <row r="9316" spans="1:5" ht="14.4" x14ac:dyDescent="0.3">
      <c r="A9316" s="237"/>
      <c r="B9316" s="238"/>
      <c r="D9316" s="249"/>
      <c r="E9316" s="250"/>
    </row>
    <row r="9317" spans="1:5" ht="14.4" x14ac:dyDescent="0.3">
      <c r="A9317" s="237"/>
      <c r="B9317" s="238"/>
      <c r="D9317" s="249"/>
      <c r="E9317" s="250"/>
    </row>
    <row r="9318" spans="1:5" ht="14.4" x14ac:dyDescent="0.3">
      <c r="A9318" s="237"/>
      <c r="B9318" s="238"/>
      <c r="D9318" s="249"/>
      <c r="E9318" s="250"/>
    </row>
    <row r="9319" spans="1:5" ht="14.4" x14ac:dyDescent="0.3">
      <c r="A9319" s="237"/>
      <c r="B9319" s="238"/>
      <c r="D9319" s="249"/>
      <c r="E9319" s="250"/>
    </row>
    <row r="9320" spans="1:5" ht="14.4" x14ac:dyDescent="0.3">
      <c r="A9320" s="237"/>
      <c r="B9320" s="238"/>
      <c r="D9320" s="249"/>
      <c r="E9320" s="250"/>
    </row>
    <row r="9321" spans="1:5" ht="14.4" x14ac:dyDescent="0.3">
      <c r="A9321" s="237"/>
      <c r="B9321" s="238"/>
      <c r="D9321" s="249"/>
      <c r="E9321" s="250"/>
    </row>
    <row r="9322" spans="1:5" ht="14.4" x14ac:dyDescent="0.3">
      <c r="A9322" s="237"/>
      <c r="B9322" s="238"/>
      <c r="D9322" s="249"/>
      <c r="E9322" s="250"/>
    </row>
    <row r="9323" spans="1:5" ht="14.4" x14ac:dyDescent="0.3">
      <c r="A9323" s="237"/>
      <c r="B9323" s="238"/>
      <c r="D9323" s="249"/>
      <c r="E9323" s="250"/>
    </row>
    <row r="9324" spans="1:5" ht="14.4" x14ac:dyDescent="0.3">
      <c r="A9324" s="237"/>
      <c r="B9324" s="238"/>
      <c r="D9324" s="249"/>
      <c r="E9324" s="250"/>
    </row>
    <row r="9325" spans="1:5" ht="14.4" x14ac:dyDescent="0.3">
      <c r="A9325" s="237"/>
      <c r="B9325" s="238"/>
      <c r="D9325" s="249"/>
      <c r="E9325" s="250"/>
    </row>
    <row r="9326" spans="1:5" ht="14.4" x14ac:dyDescent="0.3">
      <c r="A9326" s="237"/>
      <c r="B9326" s="238"/>
      <c r="D9326" s="249"/>
      <c r="E9326" s="250"/>
    </row>
    <row r="9327" spans="1:5" ht="14.4" x14ac:dyDescent="0.3">
      <c r="A9327" s="237"/>
      <c r="B9327" s="238"/>
      <c r="D9327" s="249"/>
      <c r="E9327" s="250"/>
    </row>
    <row r="9328" spans="1:5" ht="14.4" x14ac:dyDescent="0.3">
      <c r="A9328" s="237"/>
      <c r="B9328" s="238"/>
      <c r="D9328" s="249"/>
      <c r="E9328" s="250"/>
    </row>
    <row r="9329" spans="1:5" ht="14.4" x14ac:dyDescent="0.3">
      <c r="A9329" s="237"/>
      <c r="B9329" s="238"/>
      <c r="D9329" s="249"/>
      <c r="E9329" s="250"/>
    </row>
    <row r="9330" spans="1:5" ht="14.4" x14ac:dyDescent="0.3">
      <c r="A9330" s="237"/>
      <c r="B9330" s="238"/>
      <c r="D9330" s="249"/>
      <c r="E9330" s="250"/>
    </row>
    <row r="9331" spans="1:5" ht="14.4" x14ac:dyDescent="0.3">
      <c r="A9331" s="237"/>
      <c r="B9331" s="238"/>
      <c r="D9331" s="249"/>
      <c r="E9331" s="250"/>
    </row>
    <row r="9332" spans="1:5" ht="14.4" x14ac:dyDescent="0.3">
      <c r="A9332" s="237"/>
      <c r="B9332" s="238"/>
      <c r="D9332" s="249"/>
      <c r="E9332" s="250"/>
    </row>
    <row r="9333" spans="1:5" ht="14.4" x14ac:dyDescent="0.3">
      <c r="A9333" s="237"/>
      <c r="B9333" s="238"/>
      <c r="D9333" s="249"/>
      <c r="E9333" s="250"/>
    </row>
    <row r="9334" spans="1:5" ht="14.4" x14ac:dyDescent="0.3">
      <c r="A9334" s="237"/>
      <c r="B9334" s="238"/>
      <c r="D9334" s="249"/>
      <c r="E9334" s="250"/>
    </row>
    <row r="9335" spans="1:5" ht="14.4" x14ac:dyDescent="0.3">
      <c r="A9335" s="237"/>
      <c r="B9335" s="238"/>
      <c r="D9335" s="249"/>
      <c r="E9335" s="250"/>
    </row>
    <row r="9336" spans="1:5" ht="14.4" x14ac:dyDescent="0.3">
      <c r="A9336" s="237"/>
      <c r="B9336" s="238"/>
      <c r="D9336" s="249"/>
      <c r="E9336" s="250"/>
    </row>
    <row r="9337" spans="1:5" ht="14.4" x14ac:dyDescent="0.3">
      <c r="A9337" s="237"/>
      <c r="B9337" s="238"/>
      <c r="D9337" s="249"/>
      <c r="E9337" s="250"/>
    </row>
    <row r="9338" spans="1:5" ht="14.4" x14ac:dyDescent="0.3">
      <c r="A9338" s="237"/>
      <c r="B9338" s="238"/>
      <c r="D9338" s="249"/>
      <c r="E9338" s="250"/>
    </row>
    <row r="9339" spans="1:5" ht="14.4" x14ac:dyDescent="0.3">
      <c r="A9339" s="237"/>
      <c r="B9339" s="238"/>
      <c r="D9339" s="249"/>
      <c r="E9339" s="250"/>
    </row>
    <row r="9340" spans="1:5" ht="14.4" x14ac:dyDescent="0.3">
      <c r="A9340" s="237"/>
      <c r="B9340" s="238"/>
      <c r="D9340" s="249"/>
      <c r="E9340" s="250"/>
    </row>
    <row r="9341" spans="1:5" ht="14.4" x14ac:dyDescent="0.3">
      <c r="A9341" s="237"/>
      <c r="B9341" s="238"/>
      <c r="D9341" s="249"/>
      <c r="E9341" s="250"/>
    </row>
    <row r="9342" spans="1:5" ht="14.4" x14ac:dyDescent="0.3">
      <c r="A9342" s="237"/>
      <c r="B9342" s="238"/>
      <c r="D9342" s="249"/>
      <c r="E9342" s="250"/>
    </row>
    <row r="9343" spans="1:5" ht="14.4" x14ac:dyDescent="0.3">
      <c r="A9343" s="237"/>
      <c r="B9343" s="238"/>
      <c r="D9343" s="249"/>
      <c r="E9343" s="250"/>
    </row>
    <row r="9344" spans="1:5" ht="14.4" x14ac:dyDescent="0.3">
      <c r="A9344" s="237"/>
      <c r="B9344" s="238"/>
      <c r="D9344" s="249"/>
      <c r="E9344" s="250"/>
    </row>
    <row r="9345" spans="1:5" ht="14.4" x14ac:dyDescent="0.3">
      <c r="A9345" s="237"/>
      <c r="B9345" s="238"/>
      <c r="D9345" s="249"/>
      <c r="E9345" s="250"/>
    </row>
    <row r="9346" spans="1:5" ht="14.4" x14ac:dyDescent="0.3">
      <c r="A9346" s="237"/>
      <c r="B9346" s="238"/>
      <c r="D9346" s="249"/>
      <c r="E9346" s="250"/>
    </row>
    <row r="9347" spans="1:5" ht="14.4" x14ac:dyDescent="0.3">
      <c r="A9347" s="237"/>
      <c r="B9347" s="238"/>
      <c r="D9347" s="249"/>
      <c r="E9347" s="250"/>
    </row>
    <row r="9348" spans="1:5" ht="14.4" x14ac:dyDescent="0.3">
      <c r="A9348" s="237"/>
      <c r="B9348" s="238"/>
      <c r="D9348" s="249"/>
      <c r="E9348" s="250"/>
    </row>
    <row r="9349" spans="1:5" ht="14.4" x14ac:dyDescent="0.3">
      <c r="A9349" s="237"/>
      <c r="B9349" s="238"/>
      <c r="D9349" s="249"/>
      <c r="E9349" s="250"/>
    </row>
    <row r="9350" spans="1:5" ht="14.4" x14ac:dyDescent="0.3">
      <c r="A9350" s="237"/>
      <c r="B9350" s="238"/>
      <c r="D9350" s="249"/>
      <c r="E9350" s="250"/>
    </row>
    <row r="9351" spans="1:5" ht="14.4" x14ac:dyDescent="0.3">
      <c r="A9351" s="237"/>
      <c r="B9351" s="238"/>
      <c r="D9351" s="249"/>
      <c r="E9351" s="250"/>
    </row>
    <row r="9352" spans="1:5" ht="14.4" x14ac:dyDescent="0.3">
      <c r="A9352" s="237"/>
      <c r="B9352" s="238"/>
      <c r="D9352" s="249"/>
      <c r="E9352" s="250"/>
    </row>
    <row r="9353" spans="1:5" ht="14.4" x14ac:dyDescent="0.3">
      <c r="A9353" s="237"/>
      <c r="B9353" s="238"/>
      <c r="D9353" s="249"/>
      <c r="E9353" s="250"/>
    </row>
    <row r="9354" spans="1:5" ht="14.4" x14ac:dyDescent="0.3">
      <c r="A9354" s="237"/>
      <c r="B9354" s="238"/>
      <c r="D9354" s="249"/>
      <c r="E9354" s="250"/>
    </row>
    <row r="9355" spans="1:5" ht="14.4" x14ac:dyDescent="0.3">
      <c r="A9355" s="237"/>
      <c r="B9355" s="238"/>
      <c r="D9355" s="249"/>
      <c r="E9355" s="250"/>
    </row>
    <row r="9356" spans="1:5" ht="14.4" x14ac:dyDescent="0.3">
      <c r="A9356" s="237"/>
      <c r="B9356" s="238"/>
      <c r="D9356" s="249"/>
      <c r="E9356" s="250"/>
    </row>
    <row r="9357" spans="1:5" ht="14.4" x14ac:dyDescent="0.3">
      <c r="A9357" s="237"/>
      <c r="B9357" s="238"/>
      <c r="D9357" s="249"/>
      <c r="E9357" s="250"/>
    </row>
    <row r="9358" spans="1:5" ht="14.4" x14ac:dyDescent="0.3">
      <c r="A9358" s="237"/>
      <c r="B9358" s="238"/>
      <c r="D9358" s="249"/>
      <c r="E9358" s="250"/>
    </row>
    <row r="9359" spans="1:5" ht="14.4" x14ac:dyDescent="0.3">
      <c r="A9359" s="237"/>
      <c r="B9359" s="238"/>
      <c r="D9359" s="249"/>
      <c r="E9359" s="250"/>
    </row>
    <row r="9360" spans="1:5" ht="14.4" x14ac:dyDescent="0.3">
      <c r="A9360" s="237"/>
      <c r="B9360" s="238"/>
      <c r="D9360" s="249"/>
      <c r="E9360" s="250"/>
    </row>
    <row r="9361" spans="1:5" ht="14.4" x14ac:dyDescent="0.3">
      <c r="A9361" s="237"/>
      <c r="B9361" s="238"/>
      <c r="D9361" s="249"/>
      <c r="E9361" s="250"/>
    </row>
    <row r="9362" spans="1:5" ht="14.4" x14ac:dyDescent="0.3">
      <c r="A9362" s="237"/>
      <c r="B9362" s="238"/>
      <c r="D9362" s="249"/>
      <c r="E9362" s="250"/>
    </row>
    <row r="9363" spans="1:5" ht="14.4" x14ac:dyDescent="0.3">
      <c r="A9363" s="237"/>
      <c r="B9363" s="238"/>
      <c r="D9363" s="249"/>
      <c r="E9363" s="250"/>
    </row>
    <row r="9364" spans="1:5" ht="14.4" x14ac:dyDescent="0.3">
      <c r="A9364" s="237"/>
      <c r="B9364" s="238"/>
      <c r="D9364" s="249"/>
      <c r="E9364" s="250"/>
    </row>
    <row r="9365" spans="1:5" ht="14.4" x14ac:dyDescent="0.3">
      <c r="A9365" s="237"/>
      <c r="B9365" s="238"/>
      <c r="D9365" s="249"/>
      <c r="E9365" s="250"/>
    </row>
    <row r="9366" spans="1:5" ht="14.4" x14ac:dyDescent="0.3">
      <c r="A9366" s="237"/>
      <c r="B9366" s="238"/>
      <c r="D9366" s="249"/>
      <c r="E9366" s="250"/>
    </row>
    <row r="9367" spans="1:5" ht="14.4" x14ac:dyDescent="0.3">
      <c r="A9367" s="237"/>
      <c r="B9367" s="238"/>
      <c r="D9367" s="249"/>
      <c r="E9367" s="250"/>
    </row>
    <row r="9368" spans="1:5" ht="14.4" x14ac:dyDescent="0.3">
      <c r="A9368" s="237"/>
      <c r="B9368" s="238"/>
      <c r="D9368" s="249"/>
      <c r="E9368" s="250"/>
    </row>
    <row r="9369" spans="1:5" ht="14.4" x14ac:dyDescent="0.3">
      <c r="A9369" s="237"/>
      <c r="B9369" s="238"/>
      <c r="D9369" s="249"/>
      <c r="E9369" s="250"/>
    </row>
    <row r="9370" spans="1:5" ht="14.4" x14ac:dyDescent="0.3">
      <c r="A9370" s="237"/>
      <c r="B9370" s="238"/>
      <c r="D9370" s="249"/>
      <c r="E9370" s="250"/>
    </row>
    <row r="9371" spans="1:5" ht="14.4" x14ac:dyDescent="0.3">
      <c r="A9371" s="237"/>
      <c r="B9371" s="238"/>
      <c r="D9371" s="249"/>
      <c r="E9371" s="250"/>
    </row>
    <row r="9372" spans="1:5" ht="14.4" x14ac:dyDescent="0.3">
      <c r="A9372" s="237"/>
      <c r="B9372" s="238"/>
      <c r="D9372" s="249"/>
      <c r="E9372" s="250"/>
    </row>
    <row r="9373" spans="1:5" ht="14.4" x14ac:dyDescent="0.3">
      <c r="A9373" s="237"/>
      <c r="B9373" s="238"/>
      <c r="D9373" s="249"/>
      <c r="E9373" s="250"/>
    </row>
    <row r="9374" spans="1:5" ht="14.4" x14ac:dyDescent="0.3">
      <c r="A9374" s="237"/>
      <c r="B9374" s="238"/>
      <c r="D9374" s="249"/>
      <c r="E9374" s="250"/>
    </row>
    <row r="9375" spans="1:5" ht="14.4" x14ac:dyDescent="0.3">
      <c r="A9375" s="237"/>
      <c r="B9375" s="238"/>
      <c r="D9375" s="249"/>
      <c r="E9375" s="250"/>
    </row>
    <row r="9376" spans="1:5" ht="14.4" x14ac:dyDescent="0.3">
      <c r="A9376" s="237"/>
      <c r="B9376" s="238"/>
      <c r="D9376" s="249"/>
      <c r="E9376" s="250"/>
    </row>
    <row r="9377" spans="1:5" ht="14.4" x14ac:dyDescent="0.3">
      <c r="A9377" s="237"/>
      <c r="B9377" s="238"/>
      <c r="D9377" s="249"/>
      <c r="E9377" s="250"/>
    </row>
    <row r="9378" spans="1:5" ht="14.4" x14ac:dyDescent="0.3">
      <c r="A9378" s="237"/>
      <c r="B9378" s="238"/>
      <c r="D9378" s="249"/>
      <c r="E9378" s="250"/>
    </row>
    <row r="9379" spans="1:5" ht="14.4" x14ac:dyDescent="0.3">
      <c r="A9379" s="237"/>
      <c r="B9379" s="238"/>
      <c r="D9379" s="249"/>
      <c r="E9379" s="250"/>
    </row>
    <row r="9380" spans="1:5" ht="14.4" x14ac:dyDescent="0.3">
      <c r="A9380" s="237"/>
      <c r="B9380" s="238"/>
      <c r="D9380" s="249"/>
      <c r="E9380" s="250"/>
    </row>
    <row r="9381" spans="1:5" ht="14.4" x14ac:dyDescent="0.3">
      <c r="A9381" s="237"/>
      <c r="B9381" s="238"/>
      <c r="D9381" s="249"/>
      <c r="E9381" s="250"/>
    </row>
    <row r="9382" spans="1:5" ht="14.4" x14ac:dyDescent="0.3">
      <c r="A9382" s="237"/>
      <c r="B9382" s="238"/>
      <c r="D9382" s="249"/>
      <c r="E9382" s="250"/>
    </row>
    <row r="9383" spans="1:5" ht="14.4" x14ac:dyDescent="0.3">
      <c r="A9383" s="237"/>
      <c r="B9383" s="238"/>
      <c r="D9383" s="249"/>
      <c r="E9383" s="250"/>
    </row>
    <row r="9384" spans="1:5" ht="14.4" x14ac:dyDescent="0.3">
      <c r="A9384" s="237"/>
      <c r="B9384" s="238"/>
      <c r="D9384" s="249"/>
      <c r="E9384" s="250"/>
    </row>
    <row r="9385" spans="1:5" ht="14.4" x14ac:dyDescent="0.3">
      <c r="A9385" s="237"/>
      <c r="B9385" s="238"/>
      <c r="D9385" s="249"/>
      <c r="E9385" s="250"/>
    </row>
    <row r="9386" spans="1:5" ht="14.4" x14ac:dyDescent="0.3">
      <c r="A9386" s="237"/>
      <c r="B9386" s="238"/>
      <c r="D9386" s="249"/>
      <c r="E9386" s="250"/>
    </row>
    <row r="9387" spans="1:5" ht="14.4" x14ac:dyDescent="0.3">
      <c r="A9387" s="237"/>
      <c r="B9387" s="238"/>
      <c r="D9387" s="249"/>
      <c r="E9387" s="250"/>
    </row>
    <row r="9388" spans="1:5" ht="14.4" x14ac:dyDescent="0.3">
      <c r="A9388" s="237"/>
      <c r="B9388" s="238"/>
      <c r="D9388" s="249"/>
      <c r="E9388" s="250"/>
    </row>
    <row r="9389" spans="1:5" ht="14.4" x14ac:dyDescent="0.3">
      <c r="A9389" s="237"/>
      <c r="B9389" s="238"/>
      <c r="D9389" s="249"/>
      <c r="E9389" s="250"/>
    </row>
    <row r="9390" spans="1:5" ht="14.4" x14ac:dyDescent="0.3">
      <c r="A9390" s="237"/>
      <c r="B9390" s="238"/>
      <c r="D9390" s="249"/>
      <c r="E9390" s="250"/>
    </row>
    <row r="9391" spans="1:5" ht="14.4" x14ac:dyDescent="0.3">
      <c r="A9391" s="237"/>
      <c r="B9391" s="238"/>
      <c r="D9391" s="249"/>
      <c r="E9391" s="250"/>
    </row>
    <row r="9392" spans="1:5" ht="14.4" x14ac:dyDescent="0.3">
      <c r="A9392" s="237"/>
      <c r="B9392" s="238"/>
      <c r="D9392" s="249"/>
      <c r="E9392" s="250"/>
    </row>
    <row r="9393" spans="1:5" ht="14.4" x14ac:dyDescent="0.3">
      <c r="A9393" s="237"/>
      <c r="B9393" s="238"/>
      <c r="D9393" s="249"/>
      <c r="E9393" s="250"/>
    </row>
    <row r="9394" spans="1:5" ht="14.4" x14ac:dyDescent="0.3">
      <c r="A9394" s="237"/>
      <c r="B9394" s="238"/>
      <c r="D9394" s="249"/>
      <c r="E9394" s="250"/>
    </row>
    <row r="9395" spans="1:5" ht="14.4" x14ac:dyDescent="0.3">
      <c r="A9395" s="237"/>
      <c r="B9395" s="238"/>
      <c r="D9395" s="249"/>
      <c r="E9395" s="250"/>
    </row>
    <row r="9396" spans="1:5" ht="14.4" x14ac:dyDescent="0.3">
      <c r="A9396" s="237"/>
      <c r="B9396" s="238"/>
      <c r="D9396" s="249"/>
      <c r="E9396" s="250"/>
    </row>
    <row r="9397" spans="1:5" ht="14.4" x14ac:dyDescent="0.3">
      <c r="A9397" s="237"/>
      <c r="B9397" s="238"/>
      <c r="D9397" s="249"/>
      <c r="E9397" s="250"/>
    </row>
    <row r="9398" spans="1:5" ht="14.4" x14ac:dyDescent="0.3">
      <c r="A9398" s="237"/>
      <c r="B9398" s="238"/>
      <c r="D9398" s="249"/>
      <c r="E9398" s="250"/>
    </row>
    <row r="9399" spans="1:5" ht="14.4" x14ac:dyDescent="0.3">
      <c r="A9399" s="237"/>
      <c r="B9399" s="238"/>
      <c r="D9399" s="249"/>
      <c r="E9399" s="250"/>
    </row>
    <row r="9400" spans="1:5" ht="14.4" x14ac:dyDescent="0.3">
      <c r="A9400" s="237"/>
      <c r="B9400" s="238"/>
      <c r="D9400" s="249"/>
      <c r="E9400" s="250"/>
    </row>
    <row r="9401" spans="1:5" ht="14.4" x14ac:dyDescent="0.3">
      <c r="A9401" s="237"/>
      <c r="B9401" s="238"/>
      <c r="D9401" s="249"/>
      <c r="E9401" s="250"/>
    </row>
    <row r="9402" spans="1:5" ht="14.4" x14ac:dyDescent="0.3">
      <c r="A9402" s="237"/>
      <c r="B9402" s="238"/>
      <c r="D9402" s="249"/>
      <c r="E9402" s="250"/>
    </row>
    <row r="9403" spans="1:5" ht="14.4" x14ac:dyDescent="0.3">
      <c r="A9403" s="237"/>
      <c r="B9403" s="238"/>
      <c r="D9403" s="249"/>
      <c r="E9403" s="250"/>
    </row>
    <row r="9404" spans="1:5" ht="14.4" x14ac:dyDescent="0.3">
      <c r="A9404" s="237"/>
      <c r="B9404" s="238"/>
      <c r="D9404" s="249"/>
      <c r="E9404" s="250"/>
    </row>
    <row r="9405" spans="1:5" ht="14.4" x14ac:dyDescent="0.3">
      <c r="A9405" s="237"/>
      <c r="B9405" s="238"/>
      <c r="D9405" s="249"/>
      <c r="E9405" s="250"/>
    </row>
    <row r="9406" spans="1:5" ht="14.4" x14ac:dyDescent="0.3">
      <c r="A9406" s="237"/>
      <c r="B9406" s="238"/>
      <c r="D9406" s="249"/>
      <c r="E9406" s="250"/>
    </row>
    <row r="9407" spans="1:5" ht="14.4" x14ac:dyDescent="0.3">
      <c r="A9407" s="237"/>
      <c r="B9407" s="238"/>
      <c r="D9407" s="249"/>
      <c r="E9407" s="250"/>
    </row>
    <row r="9408" spans="1:5" ht="14.4" x14ac:dyDescent="0.3">
      <c r="A9408" s="237"/>
      <c r="B9408" s="238"/>
      <c r="D9408" s="249"/>
      <c r="E9408" s="250"/>
    </row>
    <row r="9409" spans="1:5" ht="14.4" x14ac:dyDescent="0.3">
      <c r="A9409" s="237"/>
      <c r="B9409" s="238"/>
      <c r="D9409" s="249"/>
      <c r="E9409" s="250"/>
    </row>
    <row r="9410" spans="1:5" ht="14.4" x14ac:dyDescent="0.3">
      <c r="A9410" s="237"/>
      <c r="B9410" s="238"/>
      <c r="D9410" s="249"/>
      <c r="E9410" s="250"/>
    </row>
    <row r="9411" spans="1:5" ht="14.4" x14ac:dyDescent="0.3">
      <c r="A9411" s="237"/>
      <c r="B9411" s="238"/>
      <c r="D9411" s="249"/>
      <c r="E9411" s="250"/>
    </row>
    <row r="9412" spans="1:5" ht="14.4" x14ac:dyDescent="0.3">
      <c r="A9412" s="237"/>
      <c r="B9412" s="238"/>
      <c r="D9412" s="249"/>
      <c r="E9412" s="250"/>
    </row>
    <row r="9413" spans="1:5" ht="14.4" x14ac:dyDescent="0.3">
      <c r="A9413" s="237"/>
      <c r="B9413" s="238"/>
      <c r="D9413" s="249"/>
      <c r="E9413" s="250"/>
    </row>
    <row r="9414" spans="1:5" ht="14.4" x14ac:dyDescent="0.3">
      <c r="A9414" s="237"/>
      <c r="B9414" s="238"/>
      <c r="D9414" s="249"/>
      <c r="E9414" s="250"/>
    </row>
    <row r="9415" spans="1:5" ht="14.4" x14ac:dyDescent="0.3">
      <c r="A9415" s="237"/>
      <c r="B9415" s="238"/>
      <c r="D9415" s="249"/>
      <c r="E9415" s="250"/>
    </row>
    <row r="9416" spans="1:5" ht="14.4" x14ac:dyDescent="0.3">
      <c r="A9416" s="237"/>
      <c r="B9416" s="238"/>
      <c r="D9416" s="249"/>
      <c r="E9416" s="250"/>
    </row>
    <row r="9417" spans="1:5" ht="14.4" x14ac:dyDescent="0.3">
      <c r="A9417" s="237"/>
      <c r="B9417" s="238"/>
      <c r="D9417" s="249"/>
      <c r="E9417" s="250"/>
    </row>
    <row r="9418" spans="1:5" ht="14.4" x14ac:dyDescent="0.3">
      <c r="A9418" s="237"/>
      <c r="B9418" s="238"/>
      <c r="D9418" s="249"/>
      <c r="E9418" s="250"/>
    </row>
    <row r="9419" spans="1:5" ht="14.4" x14ac:dyDescent="0.3">
      <c r="A9419" s="237"/>
      <c r="B9419" s="238"/>
      <c r="D9419" s="249"/>
      <c r="E9419" s="250"/>
    </row>
    <row r="9420" spans="1:5" ht="14.4" x14ac:dyDescent="0.3">
      <c r="A9420" s="237"/>
      <c r="B9420" s="238"/>
      <c r="D9420" s="249"/>
      <c r="E9420" s="250"/>
    </row>
    <row r="9421" spans="1:5" ht="14.4" x14ac:dyDescent="0.3">
      <c r="A9421" s="237"/>
      <c r="B9421" s="238"/>
      <c r="D9421" s="249"/>
      <c r="E9421" s="250"/>
    </row>
    <row r="9422" spans="1:5" ht="14.4" x14ac:dyDescent="0.3">
      <c r="A9422" s="237"/>
      <c r="B9422" s="238"/>
      <c r="D9422" s="249"/>
      <c r="E9422" s="250"/>
    </row>
    <row r="9423" spans="1:5" ht="14.4" x14ac:dyDescent="0.3">
      <c r="A9423" s="237"/>
      <c r="B9423" s="238"/>
      <c r="D9423" s="249"/>
      <c r="E9423" s="250"/>
    </row>
    <row r="9424" spans="1:5" ht="14.4" x14ac:dyDescent="0.3">
      <c r="A9424" s="237"/>
      <c r="B9424" s="238"/>
      <c r="D9424" s="249"/>
      <c r="E9424" s="250"/>
    </row>
    <row r="9425" spans="1:5" ht="14.4" x14ac:dyDescent="0.3">
      <c r="A9425" s="237"/>
      <c r="B9425" s="238"/>
      <c r="D9425" s="249"/>
      <c r="E9425" s="250"/>
    </row>
    <row r="9426" spans="1:5" ht="14.4" x14ac:dyDescent="0.3">
      <c r="A9426" s="237"/>
      <c r="B9426" s="238"/>
      <c r="D9426" s="249"/>
      <c r="E9426" s="250"/>
    </row>
    <row r="9427" spans="1:5" ht="14.4" x14ac:dyDescent="0.3">
      <c r="A9427" s="237"/>
      <c r="B9427" s="238"/>
      <c r="D9427" s="249"/>
      <c r="E9427" s="250"/>
    </row>
    <row r="9428" spans="1:5" ht="14.4" x14ac:dyDescent="0.3">
      <c r="A9428" s="237"/>
      <c r="B9428" s="238"/>
      <c r="D9428" s="249"/>
      <c r="E9428" s="250"/>
    </row>
    <row r="9429" spans="1:5" ht="14.4" x14ac:dyDescent="0.3">
      <c r="A9429" s="237"/>
      <c r="B9429" s="238"/>
      <c r="D9429" s="249"/>
      <c r="E9429" s="250"/>
    </row>
    <row r="9430" spans="1:5" ht="14.4" x14ac:dyDescent="0.3">
      <c r="A9430" s="237"/>
      <c r="B9430" s="238"/>
      <c r="D9430" s="249"/>
      <c r="E9430" s="250"/>
    </row>
    <row r="9431" spans="1:5" ht="14.4" x14ac:dyDescent="0.3">
      <c r="A9431" s="237"/>
      <c r="B9431" s="238"/>
      <c r="D9431" s="249"/>
      <c r="E9431" s="250"/>
    </row>
    <row r="9432" spans="1:5" ht="14.4" x14ac:dyDescent="0.3">
      <c r="A9432" s="237"/>
      <c r="B9432" s="238"/>
      <c r="D9432" s="249"/>
      <c r="E9432" s="250"/>
    </row>
    <row r="9433" spans="1:5" ht="14.4" x14ac:dyDescent="0.3">
      <c r="A9433" s="237"/>
      <c r="B9433" s="238"/>
      <c r="D9433" s="249"/>
      <c r="E9433" s="250"/>
    </row>
    <row r="9434" spans="1:5" ht="14.4" x14ac:dyDescent="0.3">
      <c r="A9434" s="237"/>
      <c r="B9434" s="238"/>
      <c r="D9434" s="249"/>
      <c r="E9434" s="250"/>
    </row>
    <row r="9435" spans="1:5" ht="14.4" x14ac:dyDescent="0.3">
      <c r="A9435" s="237"/>
      <c r="B9435" s="238"/>
      <c r="D9435" s="249"/>
      <c r="E9435" s="250"/>
    </row>
    <row r="9436" spans="1:5" ht="14.4" x14ac:dyDescent="0.3">
      <c r="A9436" s="237"/>
      <c r="B9436" s="238"/>
      <c r="D9436" s="249"/>
      <c r="E9436" s="250"/>
    </row>
    <row r="9437" spans="1:5" ht="14.4" x14ac:dyDescent="0.3">
      <c r="A9437" s="237"/>
      <c r="B9437" s="238"/>
      <c r="D9437" s="249"/>
      <c r="E9437" s="250"/>
    </row>
    <row r="9438" spans="1:5" ht="14.4" x14ac:dyDescent="0.3">
      <c r="A9438" s="237"/>
      <c r="B9438" s="238"/>
      <c r="D9438" s="249"/>
      <c r="E9438" s="250"/>
    </row>
    <row r="9439" spans="1:5" ht="14.4" x14ac:dyDescent="0.3">
      <c r="A9439" s="237"/>
      <c r="B9439" s="238"/>
      <c r="D9439" s="249"/>
      <c r="E9439" s="250"/>
    </row>
    <row r="9440" spans="1:5" ht="14.4" x14ac:dyDescent="0.3">
      <c r="A9440" s="237"/>
      <c r="B9440" s="238"/>
      <c r="D9440" s="249"/>
      <c r="E9440" s="250"/>
    </row>
    <row r="9441" spans="1:5" ht="14.4" x14ac:dyDescent="0.3">
      <c r="A9441" s="237"/>
      <c r="B9441" s="238"/>
      <c r="D9441" s="249"/>
      <c r="E9441" s="250"/>
    </row>
    <row r="9442" spans="1:5" ht="14.4" x14ac:dyDescent="0.3">
      <c r="A9442" s="237"/>
      <c r="B9442" s="238"/>
      <c r="D9442" s="249"/>
      <c r="E9442" s="250"/>
    </row>
    <row r="9443" spans="1:5" ht="14.4" x14ac:dyDescent="0.3">
      <c r="A9443" s="237"/>
      <c r="B9443" s="238"/>
      <c r="D9443" s="249"/>
      <c r="E9443" s="250"/>
    </row>
    <row r="9444" spans="1:5" ht="14.4" x14ac:dyDescent="0.3">
      <c r="A9444" s="237"/>
      <c r="B9444" s="238"/>
      <c r="D9444" s="249"/>
      <c r="E9444" s="250"/>
    </row>
    <row r="9445" spans="1:5" ht="14.4" x14ac:dyDescent="0.3">
      <c r="A9445" s="237"/>
      <c r="B9445" s="238"/>
      <c r="D9445" s="249"/>
      <c r="E9445" s="250"/>
    </row>
    <row r="9446" spans="1:5" ht="14.4" x14ac:dyDescent="0.3">
      <c r="A9446" s="237"/>
      <c r="B9446" s="238"/>
      <c r="D9446" s="249"/>
      <c r="E9446" s="250"/>
    </row>
    <row r="9447" spans="1:5" ht="14.4" x14ac:dyDescent="0.3">
      <c r="A9447" s="237"/>
      <c r="B9447" s="238"/>
      <c r="D9447" s="249"/>
      <c r="E9447" s="250"/>
    </row>
    <row r="9448" spans="1:5" ht="14.4" x14ac:dyDescent="0.3">
      <c r="A9448" s="237"/>
      <c r="B9448" s="238"/>
      <c r="D9448" s="249"/>
      <c r="E9448" s="250"/>
    </row>
    <row r="9449" spans="1:5" ht="14.4" x14ac:dyDescent="0.3">
      <c r="A9449" s="237"/>
      <c r="B9449" s="238"/>
      <c r="D9449" s="249"/>
      <c r="E9449" s="250"/>
    </row>
    <row r="9450" spans="1:5" ht="14.4" x14ac:dyDescent="0.3">
      <c r="A9450" s="237"/>
      <c r="B9450" s="238"/>
      <c r="D9450" s="249"/>
      <c r="E9450" s="250"/>
    </row>
    <row r="9451" spans="1:5" ht="14.4" x14ac:dyDescent="0.3">
      <c r="A9451" s="237"/>
      <c r="B9451" s="238"/>
      <c r="D9451" s="249"/>
      <c r="E9451" s="250"/>
    </row>
    <row r="9452" spans="1:5" ht="14.4" x14ac:dyDescent="0.3">
      <c r="A9452" s="237"/>
      <c r="B9452" s="238"/>
      <c r="D9452" s="249"/>
      <c r="E9452" s="250"/>
    </row>
    <row r="9453" spans="1:5" ht="14.4" x14ac:dyDescent="0.3">
      <c r="A9453" s="237"/>
      <c r="B9453" s="238"/>
      <c r="D9453" s="249"/>
      <c r="E9453" s="250"/>
    </row>
    <row r="9454" spans="1:5" ht="14.4" x14ac:dyDescent="0.3">
      <c r="A9454" s="237"/>
      <c r="B9454" s="238"/>
      <c r="D9454" s="249"/>
      <c r="E9454" s="250"/>
    </row>
    <row r="9455" spans="1:5" ht="14.4" x14ac:dyDescent="0.3">
      <c r="A9455" s="237"/>
      <c r="B9455" s="238"/>
      <c r="D9455" s="249"/>
      <c r="E9455" s="250"/>
    </row>
    <row r="9456" spans="1:5" ht="14.4" x14ac:dyDescent="0.3">
      <c r="A9456" s="237"/>
      <c r="B9456" s="238"/>
      <c r="D9456" s="249"/>
      <c r="E9456" s="250"/>
    </row>
    <row r="9457" spans="1:5" ht="14.4" x14ac:dyDescent="0.3">
      <c r="A9457" s="237"/>
      <c r="B9457" s="238"/>
      <c r="D9457" s="249"/>
      <c r="E9457" s="250"/>
    </row>
    <row r="9458" spans="1:5" ht="14.4" x14ac:dyDescent="0.3">
      <c r="A9458" s="237"/>
      <c r="B9458" s="238"/>
      <c r="D9458" s="249"/>
      <c r="E9458" s="250"/>
    </row>
    <row r="9459" spans="1:5" ht="14.4" x14ac:dyDescent="0.3">
      <c r="A9459" s="237"/>
      <c r="B9459" s="238"/>
      <c r="D9459" s="249"/>
      <c r="E9459" s="250"/>
    </row>
    <row r="9460" spans="1:5" ht="14.4" x14ac:dyDescent="0.3">
      <c r="A9460" s="237"/>
      <c r="B9460" s="238"/>
      <c r="D9460" s="249"/>
      <c r="E9460" s="250"/>
    </row>
    <row r="9461" spans="1:5" ht="14.4" x14ac:dyDescent="0.3">
      <c r="A9461" s="237"/>
      <c r="B9461" s="238"/>
      <c r="D9461" s="249"/>
      <c r="E9461" s="250"/>
    </row>
    <row r="9462" spans="1:5" ht="14.4" x14ac:dyDescent="0.3">
      <c r="A9462" s="237"/>
      <c r="B9462" s="238"/>
      <c r="D9462" s="249"/>
      <c r="E9462" s="250"/>
    </row>
    <row r="9463" spans="1:5" ht="14.4" x14ac:dyDescent="0.3">
      <c r="A9463" s="237"/>
      <c r="B9463" s="238"/>
      <c r="D9463" s="249"/>
      <c r="E9463" s="250"/>
    </row>
    <row r="9464" spans="1:5" ht="14.4" x14ac:dyDescent="0.3">
      <c r="A9464" s="237"/>
      <c r="B9464" s="238"/>
      <c r="D9464" s="249"/>
      <c r="E9464" s="250"/>
    </row>
    <row r="9465" spans="1:5" ht="14.4" x14ac:dyDescent="0.3">
      <c r="A9465" s="237"/>
      <c r="B9465" s="238"/>
      <c r="D9465" s="249"/>
      <c r="E9465" s="250"/>
    </row>
    <row r="9466" spans="1:5" ht="14.4" x14ac:dyDescent="0.3">
      <c r="A9466" s="237"/>
      <c r="B9466" s="238"/>
      <c r="D9466" s="249"/>
      <c r="E9466" s="250"/>
    </row>
    <row r="9467" spans="1:5" ht="14.4" x14ac:dyDescent="0.3">
      <c r="A9467" s="237"/>
      <c r="B9467" s="238"/>
      <c r="D9467" s="249"/>
      <c r="E9467" s="250"/>
    </row>
    <row r="9468" spans="1:5" ht="14.4" x14ac:dyDescent="0.3">
      <c r="A9468" s="237"/>
      <c r="B9468" s="238"/>
      <c r="D9468" s="249"/>
      <c r="E9468" s="250"/>
    </row>
    <row r="9469" spans="1:5" ht="14.4" x14ac:dyDescent="0.3">
      <c r="A9469" s="237"/>
      <c r="B9469" s="238"/>
      <c r="D9469" s="249"/>
      <c r="E9469" s="250"/>
    </row>
    <row r="9470" spans="1:5" ht="14.4" x14ac:dyDescent="0.3">
      <c r="A9470" s="237"/>
      <c r="B9470" s="238"/>
      <c r="D9470" s="249"/>
      <c r="E9470" s="250"/>
    </row>
    <row r="9471" spans="1:5" ht="14.4" x14ac:dyDescent="0.3">
      <c r="A9471" s="237"/>
      <c r="B9471" s="238"/>
      <c r="D9471" s="249"/>
      <c r="E9471" s="250"/>
    </row>
    <row r="9472" spans="1:5" ht="14.4" x14ac:dyDescent="0.3">
      <c r="A9472" s="237"/>
      <c r="B9472" s="238"/>
      <c r="D9472" s="249"/>
      <c r="E9472" s="250"/>
    </row>
    <row r="9473" spans="1:5" ht="14.4" x14ac:dyDescent="0.3">
      <c r="A9473" s="237"/>
      <c r="B9473" s="238"/>
      <c r="D9473" s="249"/>
      <c r="E9473" s="250"/>
    </row>
    <row r="9474" spans="1:5" ht="14.4" x14ac:dyDescent="0.3">
      <c r="A9474" s="237"/>
      <c r="B9474" s="238"/>
      <c r="D9474" s="249"/>
      <c r="E9474" s="250"/>
    </row>
    <row r="9475" spans="1:5" ht="14.4" x14ac:dyDescent="0.3">
      <c r="A9475" s="237"/>
      <c r="B9475" s="238"/>
      <c r="D9475" s="249"/>
      <c r="E9475" s="250"/>
    </row>
    <row r="9476" spans="1:5" ht="14.4" x14ac:dyDescent="0.3">
      <c r="A9476" s="237"/>
      <c r="B9476" s="238"/>
      <c r="D9476" s="249"/>
      <c r="E9476" s="250"/>
    </row>
    <row r="9477" spans="1:5" ht="14.4" x14ac:dyDescent="0.3">
      <c r="A9477" s="237"/>
      <c r="B9477" s="238"/>
      <c r="D9477" s="249"/>
      <c r="E9477" s="250"/>
    </row>
    <row r="9478" spans="1:5" ht="14.4" x14ac:dyDescent="0.3">
      <c r="A9478" s="237"/>
      <c r="B9478" s="238"/>
      <c r="D9478" s="249"/>
      <c r="E9478" s="250"/>
    </row>
    <row r="9479" spans="1:5" ht="14.4" x14ac:dyDescent="0.3">
      <c r="A9479" s="237"/>
      <c r="B9479" s="238"/>
      <c r="D9479" s="249"/>
      <c r="E9479" s="250"/>
    </row>
    <row r="9480" spans="1:5" ht="14.4" x14ac:dyDescent="0.3">
      <c r="A9480" s="237"/>
      <c r="B9480" s="238"/>
      <c r="D9480" s="249"/>
      <c r="E9480" s="250"/>
    </row>
    <row r="9481" spans="1:5" ht="14.4" x14ac:dyDescent="0.3">
      <c r="A9481" s="237"/>
      <c r="B9481" s="238"/>
      <c r="D9481" s="249"/>
      <c r="E9481" s="250"/>
    </row>
    <row r="9482" spans="1:5" ht="14.4" x14ac:dyDescent="0.3">
      <c r="A9482" s="237"/>
      <c r="B9482" s="238"/>
      <c r="D9482" s="249"/>
      <c r="E9482" s="250"/>
    </row>
    <row r="9483" spans="1:5" ht="14.4" x14ac:dyDescent="0.3">
      <c r="A9483" s="237"/>
      <c r="B9483" s="238"/>
      <c r="D9483" s="249"/>
      <c r="E9483" s="250"/>
    </row>
    <row r="9484" spans="1:5" ht="14.4" x14ac:dyDescent="0.3">
      <c r="A9484" s="237"/>
      <c r="B9484" s="238"/>
      <c r="D9484" s="249"/>
      <c r="E9484" s="250"/>
    </row>
    <row r="9485" spans="1:5" ht="14.4" x14ac:dyDescent="0.3">
      <c r="A9485" s="237"/>
      <c r="B9485" s="238"/>
      <c r="D9485" s="249"/>
      <c r="E9485" s="250"/>
    </row>
    <row r="9486" spans="1:5" ht="14.4" x14ac:dyDescent="0.3">
      <c r="A9486" s="237"/>
      <c r="B9486" s="238"/>
      <c r="D9486" s="249"/>
      <c r="E9486" s="250"/>
    </row>
    <row r="9487" spans="1:5" ht="14.4" x14ac:dyDescent="0.3">
      <c r="A9487" s="237"/>
      <c r="B9487" s="238"/>
      <c r="D9487" s="249"/>
      <c r="E9487" s="250"/>
    </row>
    <row r="9488" spans="1:5" ht="14.4" x14ac:dyDescent="0.3">
      <c r="A9488" s="237"/>
      <c r="B9488" s="238"/>
      <c r="D9488" s="249"/>
      <c r="E9488" s="250"/>
    </row>
    <row r="9489" spans="1:5" ht="14.4" x14ac:dyDescent="0.3">
      <c r="A9489" s="237"/>
      <c r="B9489" s="238"/>
      <c r="D9489" s="249"/>
      <c r="E9489" s="250"/>
    </row>
    <row r="9490" spans="1:5" ht="14.4" x14ac:dyDescent="0.3">
      <c r="A9490" s="237"/>
      <c r="B9490" s="238"/>
      <c r="D9490" s="249"/>
      <c r="E9490" s="250"/>
    </row>
    <row r="9491" spans="1:5" ht="14.4" x14ac:dyDescent="0.3">
      <c r="A9491" s="237"/>
      <c r="B9491" s="238"/>
      <c r="D9491" s="249"/>
      <c r="E9491" s="250"/>
    </row>
    <row r="9492" spans="1:5" ht="14.4" x14ac:dyDescent="0.3">
      <c r="A9492" s="237"/>
      <c r="B9492" s="238"/>
      <c r="D9492" s="249"/>
      <c r="E9492" s="250"/>
    </row>
    <row r="9493" spans="1:5" ht="14.4" x14ac:dyDescent="0.3">
      <c r="A9493" s="237"/>
      <c r="B9493" s="238"/>
      <c r="D9493" s="249"/>
      <c r="E9493" s="250"/>
    </row>
    <row r="9494" spans="1:5" ht="14.4" x14ac:dyDescent="0.3">
      <c r="A9494" s="237"/>
      <c r="B9494" s="238"/>
      <c r="D9494" s="249"/>
      <c r="E9494" s="250"/>
    </row>
    <row r="9495" spans="1:5" ht="14.4" x14ac:dyDescent="0.3">
      <c r="A9495" s="237"/>
      <c r="B9495" s="238"/>
      <c r="D9495" s="249"/>
      <c r="E9495" s="250"/>
    </row>
    <row r="9496" spans="1:5" ht="14.4" x14ac:dyDescent="0.3">
      <c r="A9496" s="237"/>
      <c r="B9496" s="238"/>
      <c r="D9496" s="249"/>
      <c r="E9496" s="250"/>
    </row>
    <row r="9497" spans="1:5" ht="14.4" x14ac:dyDescent="0.3">
      <c r="A9497" s="237"/>
      <c r="B9497" s="238"/>
      <c r="D9497" s="249"/>
      <c r="E9497" s="250"/>
    </row>
    <row r="9498" spans="1:5" ht="14.4" x14ac:dyDescent="0.3">
      <c r="A9498" s="237"/>
      <c r="B9498" s="238"/>
      <c r="D9498" s="249"/>
      <c r="E9498" s="250"/>
    </row>
    <row r="9499" spans="1:5" ht="14.4" x14ac:dyDescent="0.3">
      <c r="A9499" s="237"/>
      <c r="B9499" s="238"/>
      <c r="D9499" s="249"/>
      <c r="E9499" s="250"/>
    </row>
    <row r="9500" spans="1:5" ht="14.4" x14ac:dyDescent="0.3">
      <c r="A9500" s="237"/>
      <c r="B9500" s="238"/>
      <c r="D9500" s="249"/>
      <c r="E9500" s="250"/>
    </row>
    <row r="9501" spans="1:5" ht="14.4" x14ac:dyDescent="0.3">
      <c r="A9501" s="237"/>
      <c r="B9501" s="238"/>
      <c r="D9501" s="249"/>
      <c r="E9501" s="250"/>
    </row>
    <row r="9502" spans="1:5" ht="14.4" x14ac:dyDescent="0.3">
      <c r="A9502" s="237"/>
      <c r="B9502" s="238"/>
      <c r="D9502" s="249"/>
      <c r="E9502" s="250"/>
    </row>
    <row r="9503" spans="1:5" ht="14.4" x14ac:dyDescent="0.3">
      <c r="A9503" s="237"/>
      <c r="B9503" s="238"/>
      <c r="D9503" s="249"/>
      <c r="E9503" s="250"/>
    </row>
    <row r="9504" spans="1:5" ht="14.4" x14ac:dyDescent="0.3">
      <c r="A9504" s="237"/>
      <c r="B9504" s="238"/>
      <c r="D9504" s="249"/>
      <c r="E9504" s="250"/>
    </row>
    <row r="9505" spans="1:5" ht="14.4" x14ac:dyDescent="0.3">
      <c r="A9505" s="237"/>
      <c r="B9505" s="238"/>
      <c r="D9505" s="249"/>
      <c r="E9505" s="250"/>
    </row>
    <row r="9506" spans="1:5" ht="14.4" x14ac:dyDescent="0.3">
      <c r="A9506" s="237"/>
      <c r="B9506" s="238"/>
      <c r="D9506" s="249"/>
      <c r="E9506" s="250"/>
    </row>
    <row r="9507" spans="1:5" ht="14.4" x14ac:dyDescent="0.3">
      <c r="A9507" s="237"/>
      <c r="B9507" s="238"/>
      <c r="D9507" s="249"/>
      <c r="E9507" s="250"/>
    </row>
    <row r="9508" spans="1:5" ht="14.4" x14ac:dyDescent="0.3">
      <c r="A9508" s="237"/>
      <c r="B9508" s="238"/>
      <c r="D9508" s="249"/>
      <c r="E9508" s="250"/>
    </row>
    <row r="9509" spans="1:5" ht="14.4" x14ac:dyDescent="0.3">
      <c r="A9509" s="237"/>
      <c r="B9509" s="238"/>
      <c r="D9509" s="249"/>
      <c r="E9509" s="250"/>
    </row>
    <row r="9510" spans="1:5" ht="14.4" x14ac:dyDescent="0.3">
      <c r="A9510" s="237"/>
      <c r="B9510" s="238"/>
      <c r="D9510" s="249"/>
      <c r="E9510" s="250"/>
    </row>
    <row r="9511" spans="1:5" ht="14.4" x14ac:dyDescent="0.3">
      <c r="A9511" s="237"/>
      <c r="B9511" s="238"/>
      <c r="D9511" s="249"/>
      <c r="E9511" s="250"/>
    </row>
    <row r="9512" spans="1:5" ht="14.4" x14ac:dyDescent="0.3">
      <c r="A9512" s="237"/>
      <c r="B9512" s="238"/>
      <c r="D9512" s="249"/>
      <c r="E9512" s="250"/>
    </row>
    <row r="9513" spans="1:5" ht="14.4" x14ac:dyDescent="0.3">
      <c r="A9513" s="237"/>
      <c r="B9513" s="238"/>
      <c r="D9513" s="249"/>
      <c r="E9513" s="250"/>
    </row>
    <row r="9514" spans="1:5" ht="14.4" x14ac:dyDescent="0.3">
      <c r="A9514" s="237"/>
      <c r="B9514" s="238"/>
      <c r="D9514" s="249"/>
      <c r="E9514" s="250"/>
    </row>
    <row r="9515" spans="1:5" ht="14.4" x14ac:dyDescent="0.3">
      <c r="A9515" s="237"/>
      <c r="B9515" s="238"/>
      <c r="D9515" s="249"/>
      <c r="E9515" s="250"/>
    </row>
    <row r="9516" spans="1:5" ht="14.4" x14ac:dyDescent="0.3">
      <c r="A9516" s="237"/>
      <c r="B9516" s="238"/>
      <c r="D9516" s="253"/>
      <c r="E9516" s="254"/>
    </row>
    <row r="9517" spans="1:5" ht="14.4" x14ac:dyDescent="0.3">
      <c r="A9517" s="237"/>
      <c r="B9517" s="238"/>
      <c r="D9517" s="253"/>
      <c r="E9517" s="254"/>
    </row>
    <row r="9518" spans="1:5" ht="14.4" x14ac:dyDescent="0.3">
      <c r="A9518" s="237"/>
      <c r="B9518" s="238"/>
      <c r="D9518" s="253"/>
      <c r="E9518" s="254"/>
    </row>
    <row r="9519" spans="1:5" ht="14.4" x14ac:dyDescent="0.3">
      <c r="A9519" s="237"/>
      <c r="B9519" s="238"/>
      <c r="D9519" s="253"/>
      <c r="E9519" s="254"/>
    </row>
    <row r="9520" spans="1:5" ht="14.4" x14ac:dyDescent="0.3">
      <c r="A9520" s="237"/>
      <c r="B9520" s="238"/>
      <c r="D9520" s="253"/>
      <c r="E9520" s="254"/>
    </row>
    <row r="9521" spans="1:5" ht="14.4" x14ac:dyDescent="0.3">
      <c r="A9521" s="237"/>
      <c r="B9521" s="238"/>
      <c r="D9521" s="253"/>
      <c r="E9521" s="254"/>
    </row>
    <row r="9522" spans="1:5" ht="14.4" x14ac:dyDescent="0.3">
      <c r="A9522" s="237"/>
      <c r="B9522" s="238"/>
      <c r="D9522" s="253"/>
      <c r="E9522" s="254"/>
    </row>
    <row r="9523" spans="1:5" ht="14.4" x14ac:dyDescent="0.3">
      <c r="A9523" s="237"/>
      <c r="B9523" s="238"/>
      <c r="D9523" s="253"/>
      <c r="E9523" s="254"/>
    </row>
    <row r="9524" spans="1:5" ht="14.4" x14ac:dyDescent="0.3">
      <c r="A9524" s="237"/>
      <c r="B9524" s="238"/>
      <c r="D9524" s="253"/>
      <c r="E9524" s="254"/>
    </row>
    <row r="9525" spans="1:5" ht="14.4" x14ac:dyDescent="0.3">
      <c r="A9525" s="237"/>
      <c r="B9525" s="238"/>
      <c r="D9525" s="253"/>
      <c r="E9525" s="254"/>
    </row>
    <row r="9526" spans="1:5" ht="14.4" x14ac:dyDescent="0.3">
      <c r="A9526" s="237"/>
      <c r="B9526" s="238"/>
      <c r="D9526" s="253"/>
      <c r="E9526" s="254"/>
    </row>
    <row r="9527" spans="1:5" ht="14.4" x14ac:dyDescent="0.3">
      <c r="A9527" s="237"/>
      <c r="B9527" s="238"/>
      <c r="D9527" s="253"/>
      <c r="E9527" s="254"/>
    </row>
    <row r="9528" spans="1:5" ht="14.4" x14ac:dyDescent="0.3">
      <c r="A9528" s="237"/>
      <c r="B9528" s="238"/>
      <c r="D9528" s="253"/>
      <c r="E9528" s="254"/>
    </row>
    <row r="9529" spans="1:5" ht="14.4" x14ac:dyDescent="0.3">
      <c r="A9529" s="237"/>
      <c r="B9529" s="238"/>
      <c r="D9529" s="253"/>
      <c r="E9529" s="254"/>
    </row>
    <row r="9530" spans="1:5" ht="14.4" x14ac:dyDescent="0.3">
      <c r="A9530" s="237"/>
      <c r="B9530" s="238"/>
      <c r="D9530" s="253"/>
      <c r="E9530" s="254"/>
    </row>
    <row r="9531" spans="1:5" ht="14.4" x14ac:dyDescent="0.3">
      <c r="A9531" s="237"/>
      <c r="B9531" s="238"/>
      <c r="D9531" s="253"/>
      <c r="E9531" s="254"/>
    </row>
    <row r="9532" spans="1:5" ht="14.4" x14ac:dyDescent="0.3">
      <c r="A9532" s="237"/>
      <c r="B9532" s="238"/>
      <c r="D9532" s="253"/>
      <c r="E9532" s="254"/>
    </row>
    <row r="9533" spans="1:5" ht="14.4" x14ac:dyDescent="0.3">
      <c r="A9533" s="237"/>
      <c r="B9533" s="238"/>
      <c r="D9533" s="253"/>
      <c r="E9533" s="254"/>
    </row>
    <row r="9534" spans="1:5" ht="14.4" x14ac:dyDescent="0.3">
      <c r="A9534" s="237"/>
      <c r="B9534" s="238"/>
      <c r="D9534" s="253"/>
      <c r="E9534" s="254"/>
    </row>
    <row r="9535" spans="1:5" ht="14.4" x14ac:dyDescent="0.3">
      <c r="A9535" s="237"/>
      <c r="B9535" s="238"/>
      <c r="D9535" s="253"/>
      <c r="E9535" s="254"/>
    </row>
    <row r="9536" spans="1:5" ht="14.4" x14ac:dyDescent="0.3">
      <c r="A9536" s="237"/>
      <c r="B9536" s="238"/>
      <c r="D9536" s="253"/>
      <c r="E9536" s="254"/>
    </row>
    <row r="9537" spans="1:5" ht="14.4" x14ac:dyDescent="0.3">
      <c r="A9537" s="237"/>
      <c r="B9537" s="238"/>
      <c r="D9537" s="253"/>
      <c r="E9537" s="254"/>
    </row>
    <row r="9538" spans="1:5" ht="14.4" x14ac:dyDescent="0.3">
      <c r="A9538" s="237"/>
      <c r="B9538" s="238"/>
      <c r="D9538" s="253"/>
      <c r="E9538" s="254"/>
    </row>
    <row r="9539" spans="1:5" ht="14.4" x14ac:dyDescent="0.3">
      <c r="A9539" s="237"/>
      <c r="B9539" s="238"/>
      <c r="D9539" s="253"/>
      <c r="E9539" s="254"/>
    </row>
    <row r="9540" spans="1:5" ht="14.4" x14ac:dyDescent="0.3">
      <c r="A9540" s="237"/>
      <c r="B9540" s="238"/>
      <c r="D9540" s="253"/>
      <c r="E9540" s="254"/>
    </row>
    <row r="9541" spans="1:5" ht="14.4" x14ac:dyDescent="0.3">
      <c r="A9541" s="237"/>
      <c r="B9541" s="238"/>
      <c r="D9541" s="253"/>
      <c r="E9541" s="254"/>
    </row>
    <row r="9542" spans="1:5" ht="14.4" x14ac:dyDescent="0.3">
      <c r="A9542" s="237"/>
      <c r="B9542" s="238"/>
      <c r="D9542" s="253"/>
      <c r="E9542" s="254"/>
    </row>
    <row r="9543" spans="1:5" ht="14.4" x14ac:dyDescent="0.3">
      <c r="A9543" s="237"/>
      <c r="B9543" s="238"/>
      <c r="D9543" s="253"/>
      <c r="E9543" s="254"/>
    </row>
    <row r="9544" spans="1:5" ht="14.4" x14ac:dyDescent="0.3">
      <c r="A9544" s="237"/>
      <c r="B9544" s="238"/>
      <c r="D9544" s="253"/>
      <c r="E9544" s="254"/>
    </row>
    <row r="9545" spans="1:5" ht="14.4" x14ac:dyDescent="0.3">
      <c r="A9545" s="237"/>
      <c r="B9545" s="238"/>
      <c r="D9545" s="253"/>
      <c r="E9545" s="254"/>
    </row>
    <row r="9546" spans="1:5" ht="14.4" x14ac:dyDescent="0.3">
      <c r="A9546" s="237"/>
      <c r="B9546" s="238"/>
      <c r="D9546" s="253"/>
      <c r="E9546" s="254"/>
    </row>
    <row r="9547" spans="1:5" ht="14.4" x14ac:dyDescent="0.3">
      <c r="A9547" s="237"/>
      <c r="B9547" s="238"/>
      <c r="D9547" s="253"/>
      <c r="E9547" s="254"/>
    </row>
    <row r="9548" spans="1:5" ht="14.4" x14ac:dyDescent="0.3">
      <c r="A9548" s="237"/>
      <c r="B9548" s="238"/>
      <c r="D9548" s="253"/>
      <c r="E9548" s="254"/>
    </row>
    <row r="9549" spans="1:5" ht="14.4" x14ac:dyDescent="0.3">
      <c r="A9549" s="237"/>
      <c r="B9549" s="238"/>
      <c r="D9549" s="253"/>
      <c r="E9549" s="254"/>
    </row>
    <row r="9550" spans="1:5" ht="14.4" x14ac:dyDescent="0.3">
      <c r="A9550" s="237"/>
      <c r="B9550" s="238"/>
      <c r="D9550" s="253"/>
      <c r="E9550" s="254"/>
    </row>
    <row r="9551" spans="1:5" ht="14.4" x14ac:dyDescent="0.3">
      <c r="A9551" s="237"/>
      <c r="B9551" s="238"/>
      <c r="D9551" s="253"/>
      <c r="E9551" s="254"/>
    </row>
    <row r="9552" spans="1:5" ht="14.4" x14ac:dyDescent="0.3">
      <c r="A9552" s="237"/>
      <c r="B9552" s="238"/>
      <c r="D9552" s="253"/>
      <c r="E9552" s="254"/>
    </row>
    <row r="9553" spans="1:5" ht="14.4" x14ac:dyDescent="0.3">
      <c r="A9553" s="237"/>
      <c r="B9553" s="238"/>
      <c r="D9553" s="253"/>
      <c r="E9553" s="254"/>
    </row>
    <row r="9554" spans="1:5" ht="14.4" x14ac:dyDescent="0.3">
      <c r="A9554" s="237"/>
      <c r="B9554" s="238"/>
      <c r="D9554" s="253"/>
      <c r="E9554" s="254"/>
    </row>
    <row r="9555" spans="1:5" ht="14.4" x14ac:dyDescent="0.3">
      <c r="A9555" s="237"/>
      <c r="B9555" s="238"/>
      <c r="D9555" s="253"/>
      <c r="E9555" s="254"/>
    </row>
    <row r="9556" spans="1:5" ht="14.4" x14ac:dyDescent="0.3">
      <c r="A9556" s="237"/>
      <c r="B9556" s="238"/>
      <c r="D9556" s="253"/>
      <c r="E9556" s="254"/>
    </row>
    <row r="9557" spans="1:5" ht="14.4" x14ac:dyDescent="0.3">
      <c r="A9557" s="237"/>
      <c r="B9557" s="238"/>
      <c r="D9557" s="253"/>
      <c r="E9557" s="254"/>
    </row>
    <row r="9558" spans="1:5" ht="14.4" x14ac:dyDescent="0.3">
      <c r="A9558" s="237"/>
      <c r="B9558" s="238"/>
      <c r="D9558" s="253"/>
      <c r="E9558" s="254"/>
    </row>
    <row r="9559" spans="1:5" ht="14.4" x14ac:dyDescent="0.3">
      <c r="A9559" s="237"/>
      <c r="B9559" s="238"/>
      <c r="D9559" s="253"/>
      <c r="E9559" s="254"/>
    </row>
    <row r="9560" spans="1:5" ht="14.4" x14ac:dyDescent="0.3">
      <c r="A9560" s="237"/>
      <c r="B9560" s="238"/>
      <c r="D9560" s="253"/>
      <c r="E9560" s="254"/>
    </row>
    <row r="9561" spans="1:5" ht="14.4" x14ac:dyDescent="0.3">
      <c r="A9561" s="237"/>
      <c r="B9561" s="238"/>
      <c r="D9561" s="253"/>
      <c r="E9561" s="254"/>
    </row>
    <row r="9562" spans="1:5" ht="14.4" x14ac:dyDescent="0.3">
      <c r="A9562" s="237"/>
      <c r="B9562" s="238"/>
      <c r="D9562" s="253"/>
      <c r="E9562" s="254"/>
    </row>
    <row r="9563" spans="1:5" ht="14.4" x14ac:dyDescent="0.3">
      <c r="A9563" s="237"/>
      <c r="B9563" s="238"/>
      <c r="D9563" s="253"/>
      <c r="E9563" s="254"/>
    </row>
    <row r="9564" spans="1:5" ht="14.4" x14ac:dyDescent="0.3">
      <c r="A9564" s="237"/>
      <c r="B9564" s="238"/>
      <c r="D9564" s="253"/>
      <c r="E9564" s="254"/>
    </row>
    <row r="9565" spans="1:5" ht="14.4" x14ac:dyDescent="0.3">
      <c r="A9565" s="237"/>
      <c r="B9565" s="238"/>
      <c r="D9565" s="253"/>
      <c r="E9565" s="254"/>
    </row>
    <row r="9566" spans="1:5" ht="14.4" x14ac:dyDescent="0.3">
      <c r="A9566" s="237"/>
      <c r="B9566" s="238"/>
      <c r="D9566" s="253"/>
      <c r="E9566" s="254"/>
    </row>
    <row r="9567" spans="1:5" ht="14.4" x14ac:dyDescent="0.3">
      <c r="A9567" s="237"/>
      <c r="B9567" s="238"/>
      <c r="D9567" s="253"/>
      <c r="E9567" s="254"/>
    </row>
    <row r="9568" spans="1:5" ht="14.4" x14ac:dyDescent="0.3">
      <c r="A9568" s="237"/>
      <c r="B9568" s="238"/>
      <c r="D9568" s="253"/>
      <c r="E9568" s="254"/>
    </row>
    <row r="9569" spans="1:5" ht="14.4" x14ac:dyDescent="0.3">
      <c r="A9569" s="237"/>
      <c r="B9569" s="238"/>
      <c r="D9569" s="253"/>
      <c r="E9569" s="254"/>
    </row>
    <row r="9570" spans="1:5" ht="14.4" x14ac:dyDescent="0.3">
      <c r="A9570" s="237"/>
      <c r="B9570" s="238"/>
      <c r="D9570" s="253"/>
      <c r="E9570" s="254"/>
    </row>
    <row r="9571" spans="1:5" ht="14.4" x14ac:dyDescent="0.3">
      <c r="A9571" s="237"/>
      <c r="B9571" s="238"/>
      <c r="D9571" s="253"/>
      <c r="E9571" s="254"/>
    </row>
    <row r="9572" spans="1:5" ht="14.4" x14ac:dyDescent="0.3">
      <c r="A9572" s="237"/>
      <c r="B9572" s="238"/>
      <c r="D9572" s="253"/>
      <c r="E9572" s="254"/>
    </row>
    <row r="9573" spans="1:5" ht="14.4" x14ac:dyDescent="0.3">
      <c r="A9573" s="237"/>
      <c r="B9573" s="238"/>
      <c r="D9573" s="253"/>
      <c r="E9573" s="254"/>
    </row>
    <row r="9574" spans="1:5" ht="14.4" x14ac:dyDescent="0.3">
      <c r="A9574" s="237"/>
      <c r="B9574" s="238"/>
      <c r="D9574" s="253"/>
      <c r="E9574" s="254"/>
    </row>
    <row r="9575" spans="1:5" ht="14.4" x14ac:dyDescent="0.3">
      <c r="A9575" s="237"/>
      <c r="B9575" s="238"/>
      <c r="D9575" s="253"/>
      <c r="E9575" s="254"/>
    </row>
    <row r="9576" spans="1:5" ht="14.4" x14ac:dyDescent="0.3">
      <c r="A9576" s="237"/>
      <c r="B9576" s="238"/>
      <c r="D9576" s="253"/>
      <c r="E9576" s="254"/>
    </row>
    <row r="9577" spans="1:5" ht="14.4" x14ac:dyDescent="0.3">
      <c r="A9577" s="237"/>
      <c r="B9577" s="238"/>
      <c r="D9577" s="253"/>
      <c r="E9577" s="254"/>
    </row>
    <row r="9578" spans="1:5" ht="14.4" x14ac:dyDescent="0.3">
      <c r="A9578" s="237"/>
      <c r="B9578" s="238"/>
      <c r="D9578" s="253"/>
      <c r="E9578" s="254"/>
    </row>
    <row r="9579" spans="1:5" ht="14.4" x14ac:dyDescent="0.3">
      <c r="A9579" s="237"/>
      <c r="B9579" s="238"/>
      <c r="D9579" s="253"/>
      <c r="E9579" s="254"/>
    </row>
    <row r="9580" spans="1:5" ht="14.4" x14ac:dyDescent="0.3">
      <c r="A9580" s="237"/>
      <c r="B9580" s="238"/>
      <c r="D9580" s="253"/>
      <c r="E9580" s="254"/>
    </row>
    <row r="9581" spans="1:5" ht="14.4" x14ac:dyDescent="0.3">
      <c r="A9581" s="237"/>
      <c r="B9581" s="238"/>
      <c r="D9581" s="253"/>
      <c r="E9581" s="254"/>
    </row>
    <row r="9582" spans="1:5" ht="14.4" x14ac:dyDescent="0.3">
      <c r="A9582" s="237"/>
      <c r="B9582" s="238"/>
      <c r="D9582" s="253"/>
      <c r="E9582" s="254"/>
    </row>
    <row r="9583" spans="1:5" ht="14.4" x14ac:dyDescent="0.3">
      <c r="A9583" s="237"/>
      <c r="B9583" s="238"/>
      <c r="D9583" s="253"/>
      <c r="E9583" s="254"/>
    </row>
    <row r="9584" spans="1:5" ht="14.4" x14ac:dyDescent="0.3">
      <c r="A9584" s="237"/>
      <c r="B9584" s="238"/>
      <c r="D9584" s="253"/>
      <c r="E9584" s="254"/>
    </row>
    <row r="9585" spans="1:5" ht="14.4" x14ac:dyDescent="0.3">
      <c r="A9585" s="237"/>
      <c r="B9585" s="238"/>
      <c r="D9585" s="253"/>
      <c r="E9585" s="254"/>
    </row>
    <row r="9586" spans="1:5" ht="14.4" x14ac:dyDescent="0.3">
      <c r="A9586" s="237"/>
      <c r="B9586" s="238"/>
      <c r="D9586" s="253"/>
      <c r="E9586" s="254"/>
    </row>
    <row r="9587" spans="1:5" ht="14.4" x14ac:dyDescent="0.3">
      <c r="A9587" s="237"/>
      <c r="B9587" s="238"/>
      <c r="D9587" s="253"/>
      <c r="E9587" s="254"/>
    </row>
    <row r="9588" spans="1:5" ht="14.4" x14ac:dyDescent="0.3">
      <c r="A9588" s="237"/>
      <c r="B9588" s="238"/>
      <c r="D9588" s="253"/>
      <c r="E9588" s="254"/>
    </row>
    <row r="9589" spans="1:5" ht="14.4" x14ac:dyDescent="0.3">
      <c r="A9589" s="237"/>
      <c r="B9589" s="238"/>
      <c r="D9589" s="253"/>
      <c r="E9589" s="254"/>
    </row>
    <row r="9590" spans="1:5" ht="14.4" x14ac:dyDescent="0.3">
      <c r="A9590" s="237"/>
      <c r="B9590" s="238"/>
      <c r="D9590" s="253"/>
      <c r="E9590" s="254"/>
    </row>
    <row r="9591" spans="1:5" ht="14.4" x14ac:dyDescent="0.3">
      <c r="A9591" s="237"/>
      <c r="B9591" s="238"/>
      <c r="D9591" s="247"/>
      <c r="E9591" s="248"/>
    </row>
    <row r="9592" spans="1:5" ht="14.4" x14ac:dyDescent="0.3">
      <c r="A9592" s="237"/>
      <c r="B9592" s="238"/>
      <c r="D9592" s="247"/>
      <c r="E9592" s="248"/>
    </row>
    <row r="9593" spans="1:5" ht="14.4" x14ac:dyDescent="0.3">
      <c r="A9593" s="237"/>
      <c r="B9593" s="238"/>
      <c r="D9593" s="237"/>
      <c r="E9593" s="238"/>
    </row>
    <row r="9594" spans="1:5" ht="14.4" x14ac:dyDescent="0.3">
      <c r="A9594" s="237"/>
      <c r="B9594" s="238"/>
      <c r="D9594" s="237"/>
      <c r="E9594" s="238"/>
    </row>
    <row r="9595" spans="1:5" ht="14.4" x14ac:dyDescent="0.3">
      <c r="A9595" s="237"/>
      <c r="B9595" s="238"/>
      <c r="D9595" s="237"/>
      <c r="E9595" s="238"/>
    </row>
    <row r="9596" spans="1:5" ht="14.4" x14ac:dyDescent="0.3">
      <c r="A9596" s="237"/>
      <c r="B9596" s="238"/>
      <c r="D9596" s="237"/>
      <c r="E9596" s="238"/>
    </row>
    <row r="9597" spans="1:5" ht="14.4" x14ac:dyDescent="0.3">
      <c r="A9597" s="237"/>
      <c r="B9597" s="238"/>
      <c r="D9597" s="237"/>
      <c r="E9597" s="238"/>
    </row>
    <row r="9598" spans="1:5" ht="14.4" x14ac:dyDescent="0.3">
      <c r="A9598" s="237"/>
      <c r="B9598" s="238"/>
      <c r="D9598" s="237"/>
      <c r="E9598" s="238"/>
    </row>
    <row r="9599" spans="1:5" ht="14.4" x14ac:dyDescent="0.3">
      <c r="A9599" s="237"/>
      <c r="B9599" s="238"/>
      <c r="D9599" s="237"/>
      <c r="E9599" s="238"/>
    </row>
    <row r="9600" spans="1:5" ht="14.4" x14ac:dyDescent="0.3">
      <c r="A9600" s="237"/>
      <c r="B9600" s="238"/>
      <c r="D9600" s="237"/>
      <c r="E9600" s="238"/>
    </row>
    <row r="9601" spans="1:5" ht="14.4" x14ac:dyDescent="0.3">
      <c r="A9601" s="237"/>
      <c r="B9601" s="238"/>
      <c r="D9601" s="237"/>
      <c r="E9601" s="238"/>
    </row>
    <row r="9602" spans="1:5" ht="14.4" x14ac:dyDescent="0.3">
      <c r="A9602" s="237"/>
      <c r="B9602" s="238"/>
      <c r="D9602" s="237"/>
      <c r="E9602" s="238"/>
    </row>
    <row r="9603" spans="1:5" ht="14.4" x14ac:dyDescent="0.3">
      <c r="A9603" s="237"/>
      <c r="B9603" s="238"/>
      <c r="D9603" s="237"/>
      <c r="E9603" s="238"/>
    </row>
    <row r="9604" spans="1:5" ht="14.4" x14ac:dyDescent="0.3">
      <c r="A9604" s="237"/>
      <c r="B9604" s="238"/>
      <c r="D9604" s="237"/>
      <c r="E9604" s="238"/>
    </row>
    <row r="9605" spans="1:5" ht="14.4" x14ac:dyDescent="0.3">
      <c r="A9605" s="237"/>
      <c r="B9605" s="238"/>
      <c r="D9605" s="237"/>
      <c r="E9605" s="238"/>
    </row>
    <row r="9606" spans="1:5" ht="14.4" x14ac:dyDescent="0.3">
      <c r="A9606" s="237"/>
      <c r="B9606" s="238"/>
      <c r="D9606" s="237"/>
      <c r="E9606" s="238"/>
    </row>
    <row r="9607" spans="1:5" ht="14.4" x14ac:dyDescent="0.3">
      <c r="A9607" s="237"/>
      <c r="B9607" s="238"/>
      <c r="D9607" s="237"/>
      <c r="E9607" s="238"/>
    </row>
    <row r="9608" spans="1:5" ht="14.4" x14ac:dyDescent="0.3">
      <c r="A9608" s="237"/>
      <c r="B9608" s="238"/>
      <c r="D9608" s="237"/>
      <c r="E9608" s="238"/>
    </row>
    <row r="9609" spans="1:5" ht="14.4" x14ac:dyDescent="0.3">
      <c r="A9609" s="237"/>
      <c r="B9609" s="238"/>
      <c r="D9609" s="237"/>
      <c r="E9609" s="238"/>
    </row>
    <row r="9610" spans="1:5" ht="14.4" x14ac:dyDescent="0.3">
      <c r="A9610" s="237"/>
      <c r="B9610" s="238"/>
      <c r="D9610" s="237"/>
      <c r="E9610" s="238"/>
    </row>
    <row r="9611" spans="1:5" ht="14.4" x14ac:dyDescent="0.3">
      <c r="A9611" s="237"/>
      <c r="B9611" s="238"/>
      <c r="D9611" s="237"/>
      <c r="E9611" s="238"/>
    </row>
    <row r="9612" spans="1:5" ht="14.4" x14ac:dyDescent="0.3">
      <c r="A9612" s="237"/>
      <c r="B9612" s="238"/>
      <c r="D9612" s="237"/>
      <c r="E9612" s="238"/>
    </row>
    <row r="9613" spans="1:5" ht="14.4" x14ac:dyDescent="0.3">
      <c r="A9613" s="237"/>
      <c r="B9613" s="238"/>
      <c r="D9613" s="237"/>
      <c r="E9613" s="238"/>
    </row>
    <row r="9614" spans="1:5" ht="14.4" x14ac:dyDescent="0.3">
      <c r="A9614" s="237"/>
      <c r="B9614" s="238"/>
      <c r="D9614" s="237"/>
      <c r="E9614" s="238"/>
    </row>
    <row r="9615" spans="1:5" ht="14.4" x14ac:dyDescent="0.3">
      <c r="A9615" s="237"/>
      <c r="B9615" s="238"/>
      <c r="D9615" s="237"/>
      <c r="E9615" s="238"/>
    </row>
    <row r="9616" spans="1:5" ht="14.4" x14ac:dyDescent="0.3">
      <c r="A9616" s="237"/>
      <c r="B9616" s="238"/>
      <c r="D9616" s="237"/>
      <c r="E9616" s="238"/>
    </row>
    <row r="9617" spans="1:5" ht="14.4" x14ac:dyDescent="0.3">
      <c r="A9617" s="237"/>
      <c r="B9617" s="238"/>
      <c r="D9617" s="237"/>
      <c r="E9617" s="238"/>
    </row>
    <row r="9618" spans="1:5" ht="14.4" x14ac:dyDescent="0.3">
      <c r="A9618" s="237"/>
      <c r="B9618" s="238"/>
      <c r="D9618" s="237"/>
      <c r="E9618" s="238"/>
    </row>
    <row r="9619" spans="1:5" ht="14.4" x14ac:dyDescent="0.3">
      <c r="A9619" s="237"/>
      <c r="B9619" s="238"/>
      <c r="D9619" s="237"/>
      <c r="E9619" s="238"/>
    </row>
    <row r="9620" spans="1:5" ht="14.4" x14ac:dyDescent="0.3">
      <c r="A9620" s="237"/>
      <c r="B9620" s="238"/>
      <c r="D9620" s="237"/>
      <c r="E9620" s="238"/>
    </row>
    <row r="9621" spans="1:5" ht="14.4" x14ac:dyDescent="0.3">
      <c r="A9621" s="237"/>
      <c r="B9621" s="238"/>
      <c r="D9621" s="237"/>
      <c r="E9621" s="238"/>
    </row>
    <row r="9622" spans="1:5" ht="14.4" x14ac:dyDescent="0.3">
      <c r="A9622" s="237"/>
      <c r="B9622" s="238"/>
      <c r="D9622" s="237"/>
      <c r="E9622" s="238"/>
    </row>
    <row r="9623" spans="1:5" ht="14.4" x14ac:dyDescent="0.3">
      <c r="A9623" s="237"/>
      <c r="B9623" s="238"/>
      <c r="D9623" s="237"/>
      <c r="E9623" s="238"/>
    </row>
    <row r="9624" spans="1:5" ht="14.4" x14ac:dyDescent="0.3">
      <c r="A9624" s="237"/>
      <c r="B9624" s="238"/>
      <c r="D9624" s="237"/>
      <c r="E9624" s="238"/>
    </row>
    <row r="9625" spans="1:5" ht="14.4" x14ac:dyDescent="0.3">
      <c r="A9625" s="237"/>
      <c r="B9625" s="238"/>
      <c r="D9625" s="237"/>
      <c r="E9625" s="238"/>
    </row>
    <row r="9626" spans="1:5" ht="14.4" x14ac:dyDescent="0.3">
      <c r="A9626" s="237"/>
      <c r="B9626" s="238"/>
      <c r="D9626" s="237"/>
      <c r="E9626" s="238"/>
    </row>
    <row r="9627" spans="1:5" ht="14.4" x14ac:dyDescent="0.3">
      <c r="A9627" s="237"/>
      <c r="B9627" s="238"/>
      <c r="D9627" s="237"/>
      <c r="E9627" s="238"/>
    </row>
    <row r="9628" spans="1:5" ht="14.4" x14ac:dyDescent="0.3">
      <c r="A9628" s="237"/>
      <c r="B9628" s="238"/>
      <c r="D9628" s="237"/>
      <c r="E9628" s="238"/>
    </row>
    <row r="9629" spans="1:5" ht="14.4" x14ac:dyDescent="0.3">
      <c r="A9629" s="235"/>
      <c r="B9629" s="236"/>
      <c r="D9629" s="237"/>
      <c r="E9629" s="238"/>
    </row>
    <row r="9630" spans="1:5" ht="14.4" x14ac:dyDescent="0.3">
      <c r="A9630" s="112"/>
      <c r="B9630" s="113"/>
      <c r="D9630" s="237"/>
      <c r="E9630" s="238"/>
    </row>
    <row r="9631" spans="1:5" ht="14.4" x14ac:dyDescent="0.3">
      <c r="A9631" s="112"/>
      <c r="B9631" s="113"/>
      <c r="D9631" s="237"/>
      <c r="E9631" s="238"/>
    </row>
    <row r="9632" spans="1:5" ht="14.4" x14ac:dyDescent="0.3">
      <c r="A9632" s="112"/>
      <c r="B9632" s="113"/>
      <c r="D9632" s="237"/>
      <c r="E9632" s="238"/>
    </row>
    <row r="9633" spans="1:5" ht="14.4" x14ac:dyDescent="0.3">
      <c r="A9633" s="112"/>
      <c r="B9633" s="113"/>
      <c r="D9633" s="237"/>
      <c r="E9633" s="238"/>
    </row>
    <row r="9634" spans="1:5" ht="14.4" x14ac:dyDescent="0.3">
      <c r="A9634" s="112"/>
      <c r="B9634" s="113"/>
      <c r="D9634" s="237"/>
      <c r="E9634" s="238"/>
    </row>
    <row r="9635" spans="1:5" ht="14.4" x14ac:dyDescent="0.3">
      <c r="A9635" s="112"/>
      <c r="B9635" s="113"/>
      <c r="D9635" s="237"/>
      <c r="E9635" s="238"/>
    </row>
    <row r="9636" spans="1:5" ht="14.4" x14ac:dyDescent="0.3">
      <c r="A9636" s="112"/>
      <c r="B9636" s="113"/>
      <c r="D9636" s="237"/>
      <c r="E9636" s="238"/>
    </row>
    <row r="9637" spans="1:5" ht="14.4" x14ac:dyDescent="0.3">
      <c r="A9637" s="112"/>
      <c r="B9637" s="113"/>
      <c r="D9637" s="237"/>
      <c r="E9637" s="238"/>
    </row>
    <row r="9638" spans="1:5" ht="14.4" x14ac:dyDescent="0.3">
      <c r="A9638" s="112"/>
      <c r="B9638" s="113"/>
      <c r="D9638" s="237"/>
      <c r="E9638" s="238"/>
    </row>
    <row r="9639" spans="1:5" ht="14.4" x14ac:dyDescent="0.3">
      <c r="A9639" s="112"/>
      <c r="B9639" s="113"/>
      <c r="D9639" s="237"/>
      <c r="E9639" s="238"/>
    </row>
    <row r="9640" spans="1:5" ht="14.4" x14ac:dyDescent="0.3">
      <c r="A9640" s="112"/>
      <c r="B9640" s="113"/>
      <c r="D9640" s="237"/>
      <c r="E9640" s="238"/>
    </row>
    <row r="9641" spans="1:5" ht="14.4" x14ac:dyDescent="0.3">
      <c r="A9641" s="112"/>
      <c r="B9641" s="113"/>
      <c r="D9641" s="237"/>
      <c r="E9641" s="238"/>
    </row>
    <row r="9642" spans="1:5" ht="14.4" x14ac:dyDescent="0.3">
      <c r="A9642" s="112"/>
      <c r="B9642" s="113"/>
      <c r="D9642" s="237"/>
      <c r="E9642" s="238"/>
    </row>
    <row r="9643" spans="1:5" ht="14.4" x14ac:dyDescent="0.3">
      <c r="A9643" s="112"/>
      <c r="B9643" s="113"/>
      <c r="D9643" s="237"/>
      <c r="E9643" s="238"/>
    </row>
    <row r="9644" spans="1:5" ht="14.4" x14ac:dyDescent="0.3">
      <c r="A9644" s="112"/>
      <c r="B9644" s="113"/>
      <c r="D9644" s="237"/>
      <c r="E9644" s="238"/>
    </row>
    <row r="9645" spans="1:5" ht="14.4" x14ac:dyDescent="0.3">
      <c r="A9645" s="112"/>
      <c r="B9645" s="113"/>
      <c r="D9645" s="237"/>
      <c r="E9645" s="238"/>
    </row>
    <row r="9646" spans="1:5" ht="14.4" x14ac:dyDescent="0.3">
      <c r="A9646" s="112"/>
      <c r="B9646" s="113"/>
      <c r="D9646" s="237"/>
      <c r="E9646" s="238"/>
    </row>
    <row r="9647" spans="1:5" ht="14.4" x14ac:dyDescent="0.3">
      <c r="A9647" s="112"/>
      <c r="B9647" s="113"/>
      <c r="D9647" s="237"/>
      <c r="E9647" s="238"/>
    </row>
    <row r="9648" spans="1:5" ht="14.4" x14ac:dyDescent="0.3">
      <c r="A9648" s="112"/>
      <c r="B9648" s="113"/>
      <c r="D9648" s="237"/>
      <c r="E9648" s="238"/>
    </row>
    <row r="9649" spans="1:5" ht="14.4" x14ac:dyDescent="0.3">
      <c r="A9649" s="112"/>
      <c r="B9649" s="113"/>
      <c r="D9649" s="237"/>
      <c r="E9649" s="238"/>
    </row>
    <row r="9650" spans="1:5" ht="14.4" x14ac:dyDescent="0.3">
      <c r="A9650" s="112"/>
      <c r="B9650" s="113"/>
      <c r="D9650" s="237"/>
      <c r="E9650" s="238"/>
    </row>
    <row r="9651" spans="1:5" ht="14.4" x14ac:dyDescent="0.3">
      <c r="A9651" s="112"/>
      <c r="B9651" s="113"/>
      <c r="D9651" s="237"/>
      <c r="E9651" s="238"/>
    </row>
    <row r="9652" spans="1:5" ht="14.4" x14ac:dyDescent="0.3">
      <c r="A9652" s="112"/>
      <c r="B9652" s="113"/>
      <c r="D9652" s="237"/>
      <c r="E9652" s="238"/>
    </row>
    <row r="9653" spans="1:5" ht="14.4" x14ac:dyDescent="0.3">
      <c r="A9653" s="112"/>
      <c r="B9653" s="113"/>
      <c r="D9653" s="237"/>
      <c r="E9653" s="238"/>
    </row>
    <row r="9654" spans="1:5" ht="14.4" x14ac:dyDescent="0.3">
      <c r="A9654" s="112"/>
      <c r="B9654" s="113"/>
      <c r="D9654" s="237"/>
      <c r="E9654" s="238"/>
    </row>
    <row r="9655" spans="1:5" ht="14.4" x14ac:dyDescent="0.3">
      <c r="A9655" s="112"/>
      <c r="B9655" s="113"/>
      <c r="D9655" s="237"/>
      <c r="E9655" s="238"/>
    </row>
    <row r="9656" spans="1:5" ht="14.4" x14ac:dyDescent="0.3">
      <c r="A9656" s="112"/>
      <c r="B9656" s="113"/>
      <c r="D9656" s="237"/>
      <c r="E9656" s="238"/>
    </row>
    <row r="9657" spans="1:5" ht="14.4" x14ac:dyDescent="0.3">
      <c r="A9657" s="112"/>
      <c r="B9657" s="113"/>
      <c r="D9657" s="237"/>
      <c r="E9657" s="238"/>
    </row>
    <row r="9658" spans="1:5" ht="14.4" x14ac:dyDescent="0.3">
      <c r="A9658" s="112"/>
      <c r="B9658" s="113"/>
      <c r="D9658" s="237"/>
      <c r="E9658" s="238"/>
    </row>
    <row r="9659" spans="1:5" ht="14.4" x14ac:dyDescent="0.3">
      <c r="A9659" s="112"/>
      <c r="B9659" s="113"/>
      <c r="D9659" s="237"/>
      <c r="E9659" s="238"/>
    </row>
    <row r="9660" spans="1:5" ht="14.4" x14ac:dyDescent="0.3">
      <c r="A9660" s="112"/>
      <c r="B9660" s="113"/>
      <c r="D9660" s="237"/>
      <c r="E9660" s="238"/>
    </row>
    <row r="9661" spans="1:5" ht="14.4" x14ac:dyDescent="0.3">
      <c r="A9661" s="112"/>
      <c r="B9661" s="113"/>
      <c r="D9661" s="237"/>
      <c r="E9661" s="238"/>
    </row>
    <row r="9662" spans="1:5" ht="14.4" x14ac:dyDescent="0.3">
      <c r="A9662" s="112"/>
      <c r="B9662" s="113"/>
      <c r="D9662" s="237"/>
      <c r="E9662" s="238"/>
    </row>
    <row r="9663" spans="1:5" ht="14.4" x14ac:dyDescent="0.3">
      <c r="A9663" s="112"/>
      <c r="B9663" s="113"/>
      <c r="D9663" s="237"/>
      <c r="E9663" s="238"/>
    </row>
    <row r="9664" spans="1:5" ht="14.4" x14ac:dyDescent="0.3">
      <c r="A9664" s="112"/>
      <c r="B9664" s="113"/>
      <c r="D9664" s="237"/>
      <c r="E9664" s="238"/>
    </row>
    <row r="9665" spans="1:5" ht="14.4" x14ac:dyDescent="0.3">
      <c r="A9665" s="112"/>
      <c r="B9665" s="113"/>
      <c r="D9665" s="237"/>
      <c r="E9665" s="238"/>
    </row>
    <row r="9666" spans="1:5" ht="14.4" x14ac:dyDescent="0.3">
      <c r="A9666" s="112"/>
      <c r="B9666" s="113"/>
      <c r="D9666" s="237"/>
      <c r="E9666" s="238"/>
    </row>
    <row r="9667" spans="1:5" ht="14.4" x14ac:dyDescent="0.3">
      <c r="A9667" s="112"/>
      <c r="B9667" s="113"/>
      <c r="D9667" s="237"/>
      <c r="E9667" s="238"/>
    </row>
    <row r="9668" spans="1:5" ht="14.4" x14ac:dyDescent="0.3">
      <c r="A9668" s="112"/>
      <c r="B9668" s="113"/>
      <c r="D9668" s="237"/>
      <c r="E9668" s="238"/>
    </row>
    <row r="9669" spans="1:5" ht="14.4" x14ac:dyDescent="0.3">
      <c r="A9669" s="112"/>
      <c r="B9669" s="113"/>
      <c r="D9669" s="237"/>
      <c r="E9669" s="238"/>
    </row>
    <row r="9670" spans="1:5" ht="14.4" x14ac:dyDescent="0.3">
      <c r="A9670" s="112"/>
      <c r="B9670" s="113"/>
      <c r="D9670" s="237"/>
      <c r="E9670" s="238"/>
    </row>
    <row r="9671" spans="1:5" ht="14.4" x14ac:dyDescent="0.3">
      <c r="A9671" s="112"/>
      <c r="B9671" s="113"/>
      <c r="D9671" s="237"/>
      <c r="E9671" s="238"/>
    </row>
    <row r="9672" spans="1:5" ht="14.4" x14ac:dyDescent="0.3">
      <c r="A9672" s="112"/>
      <c r="B9672" s="113"/>
      <c r="D9672" s="237"/>
      <c r="E9672" s="238"/>
    </row>
    <row r="9673" spans="1:5" ht="14.4" x14ac:dyDescent="0.3">
      <c r="A9673" s="112"/>
      <c r="B9673" s="113"/>
      <c r="D9673" s="237"/>
      <c r="E9673" s="238"/>
    </row>
    <row r="9674" spans="1:5" ht="14.4" x14ac:dyDescent="0.3">
      <c r="A9674" s="112"/>
      <c r="B9674" s="113"/>
      <c r="D9674" s="237"/>
      <c r="E9674" s="238"/>
    </row>
    <row r="9675" spans="1:5" ht="14.4" x14ac:dyDescent="0.3">
      <c r="A9675" s="112"/>
      <c r="B9675" s="113"/>
      <c r="D9675" s="237"/>
      <c r="E9675" s="238"/>
    </row>
    <row r="9676" spans="1:5" ht="14.4" x14ac:dyDescent="0.3">
      <c r="A9676" s="112"/>
      <c r="B9676" s="113"/>
      <c r="D9676" s="237"/>
      <c r="E9676" s="238"/>
    </row>
    <row r="9677" spans="1:5" ht="14.4" x14ac:dyDescent="0.3">
      <c r="A9677" s="112"/>
      <c r="B9677" s="113"/>
      <c r="D9677" s="237"/>
      <c r="E9677" s="238"/>
    </row>
    <row r="9678" spans="1:5" ht="14.4" x14ac:dyDescent="0.3">
      <c r="A9678" s="112"/>
      <c r="B9678" s="113"/>
      <c r="D9678" s="237"/>
      <c r="E9678" s="238"/>
    </row>
    <row r="9679" spans="1:5" ht="14.4" x14ac:dyDescent="0.3">
      <c r="A9679" s="112"/>
      <c r="B9679" s="113"/>
      <c r="D9679" s="237"/>
      <c r="E9679" s="238"/>
    </row>
    <row r="9680" spans="1:5" ht="14.4" x14ac:dyDescent="0.3">
      <c r="A9680" s="112"/>
      <c r="B9680" s="113"/>
      <c r="D9680" s="237"/>
      <c r="E9680" s="238"/>
    </row>
    <row r="9681" spans="1:5" ht="14.4" x14ac:dyDescent="0.3">
      <c r="A9681" s="112"/>
      <c r="B9681" s="113"/>
      <c r="D9681" s="237"/>
      <c r="E9681" s="238"/>
    </row>
    <row r="9682" spans="1:5" ht="14.4" x14ac:dyDescent="0.3">
      <c r="A9682" s="112"/>
      <c r="B9682" s="113"/>
      <c r="D9682" s="237"/>
      <c r="E9682" s="238"/>
    </row>
    <row r="9683" spans="1:5" ht="14.4" x14ac:dyDescent="0.3">
      <c r="A9683" s="112"/>
      <c r="B9683" s="113"/>
      <c r="D9683" s="237"/>
      <c r="E9683" s="238"/>
    </row>
    <row r="9684" spans="1:5" ht="14.4" x14ac:dyDescent="0.3">
      <c r="A9684" s="112"/>
      <c r="B9684" s="113"/>
      <c r="D9684" s="237"/>
      <c r="E9684" s="238"/>
    </row>
    <row r="9685" spans="1:5" ht="14.4" x14ac:dyDescent="0.3">
      <c r="A9685" s="112"/>
      <c r="B9685" s="113"/>
      <c r="D9685" s="237"/>
      <c r="E9685" s="238"/>
    </row>
    <row r="9686" spans="1:5" ht="14.4" x14ac:dyDescent="0.3">
      <c r="A9686" s="112"/>
      <c r="B9686" s="113"/>
      <c r="D9686" s="237"/>
      <c r="E9686" s="238"/>
    </row>
    <row r="9687" spans="1:5" ht="14.4" x14ac:dyDescent="0.3">
      <c r="A9687" s="112"/>
      <c r="B9687" s="113"/>
      <c r="D9687" s="237"/>
      <c r="E9687" s="238"/>
    </row>
    <row r="9688" spans="1:5" ht="14.4" x14ac:dyDescent="0.3">
      <c r="A9688" s="112"/>
      <c r="B9688" s="113"/>
      <c r="D9688" s="237"/>
      <c r="E9688" s="238"/>
    </row>
    <row r="9689" spans="1:5" ht="14.4" x14ac:dyDescent="0.3">
      <c r="A9689" s="112"/>
      <c r="B9689" s="113"/>
      <c r="D9689" s="237"/>
      <c r="E9689" s="238"/>
    </row>
    <row r="9690" spans="1:5" ht="14.4" x14ac:dyDescent="0.3">
      <c r="A9690" s="112"/>
      <c r="B9690" s="113"/>
      <c r="D9690" s="237"/>
      <c r="E9690" s="238"/>
    </row>
    <row r="9691" spans="1:5" ht="14.4" x14ac:dyDescent="0.3">
      <c r="A9691" s="112"/>
      <c r="B9691" s="113"/>
      <c r="D9691" s="237"/>
      <c r="E9691" s="238"/>
    </row>
    <row r="9692" spans="1:5" ht="14.4" x14ac:dyDescent="0.3">
      <c r="A9692" s="112"/>
      <c r="B9692" s="113"/>
      <c r="D9692" s="237"/>
      <c r="E9692" s="238"/>
    </row>
    <row r="9693" spans="1:5" ht="14.4" x14ac:dyDescent="0.3">
      <c r="A9693" s="112"/>
      <c r="B9693" s="113"/>
      <c r="D9693" s="237"/>
      <c r="E9693" s="238"/>
    </row>
    <row r="9694" spans="1:5" ht="14.4" x14ac:dyDescent="0.3">
      <c r="A9694" s="112"/>
      <c r="B9694" s="113"/>
      <c r="D9694" s="237"/>
      <c r="E9694" s="238"/>
    </row>
    <row r="9695" spans="1:5" ht="14.4" x14ac:dyDescent="0.3">
      <c r="A9695" s="112"/>
      <c r="B9695" s="113"/>
      <c r="D9695" s="237"/>
      <c r="E9695" s="238"/>
    </row>
    <row r="9696" spans="1:5" ht="14.4" x14ac:dyDescent="0.3">
      <c r="A9696" s="112"/>
      <c r="B9696" s="113"/>
      <c r="D9696" s="237"/>
      <c r="E9696" s="238"/>
    </row>
    <row r="9697" spans="1:5" ht="14.4" x14ac:dyDescent="0.3">
      <c r="A9697" s="112"/>
      <c r="B9697" s="113"/>
      <c r="D9697" s="237"/>
      <c r="E9697" s="238"/>
    </row>
    <row r="9698" spans="1:5" ht="14.4" x14ac:dyDescent="0.3">
      <c r="A9698" s="112"/>
      <c r="B9698" s="113"/>
      <c r="D9698" s="237"/>
      <c r="E9698" s="238"/>
    </row>
    <row r="9699" spans="1:5" ht="14.4" x14ac:dyDescent="0.3">
      <c r="A9699" s="112"/>
      <c r="B9699" s="113"/>
      <c r="D9699" s="237"/>
      <c r="E9699" s="238"/>
    </row>
    <row r="9700" spans="1:5" ht="14.4" x14ac:dyDescent="0.3">
      <c r="A9700" s="112"/>
      <c r="B9700" s="113"/>
      <c r="D9700" s="237"/>
      <c r="E9700" s="238"/>
    </row>
    <row r="9701" spans="1:5" ht="14.4" x14ac:dyDescent="0.3">
      <c r="A9701" s="112"/>
      <c r="B9701" s="113"/>
      <c r="D9701" s="237"/>
      <c r="E9701" s="238"/>
    </row>
    <row r="9702" spans="1:5" ht="14.4" x14ac:dyDescent="0.3">
      <c r="A9702" s="112"/>
      <c r="B9702" s="113"/>
      <c r="D9702" s="237"/>
      <c r="E9702" s="238"/>
    </row>
    <row r="9703" spans="1:5" ht="14.4" x14ac:dyDescent="0.3">
      <c r="A9703" s="112"/>
      <c r="B9703" s="113"/>
      <c r="D9703" s="237"/>
      <c r="E9703" s="238"/>
    </row>
    <row r="9704" spans="1:5" ht="14.4" x14ac:dyDescent="0.3">
      <c r="A9704" s="112"/>
      <c r="B9704" s="113"/>
      <c r="D9704" s="237"/>
      <c r="E9704" s="238"/>
    </row>
    <row r="9705" spans="1:5" ht="14.4" x14ac:dyDescent="0.3">
      <c r="A9705" s="112"/>
      <c r="B9705" s="113"/>
      <c r="D9705" s="237"/>
      <c r="E9705" s="238"/>
    </row>
    <row r="9706" spans="1:5" ht="14.4" x14ac:dyDescent="0.3">
      <c r="A9706" s="112"/>
      <c r="B9706" s="113"/>
      <c r="D9706" s="237"/>
      <c r="E9706" s="238"/>
    </row>
    <row r="9707" spans="1:5" ht="14.4" x14ac:dyDescent="0.3">
      <c r="A9707" s="112"/>
      <c r="B9707" s="113"/>
      <c r="D9707" s="237"/>
      <c r="E9707" s="238"/>
    </row>
    <row r="9708" spans="1:5" ht="14.4" x14ac:dyDescent="0.3">
      <c r="A9708" s="112"/>
      <c r="B9708" s="113"/>
      <c r="D9708" s="237"/>
      <c r="E9708" s="238"/>
    </row>
    <row r="9709" spans="1:5" ht="14.4" x14ac:dyDescent="0.3">
      <c r="A9709" s="112"/>
      <c r="B9709" s="113"/>
      <c r="D9709" s="237"/>
      <c r="E9709" s="238"/>
    </row>
    <row r="9710" spans="1:5" ht="14.4" x14ac:dyDescent="0.3">
      <c r="A9710" s="112"/>
      <c r="B9710" s="113"/>
      <c r="D9710" s="237"/>
      <c r="E9710" s="238"/>
    </row>
    <row r="9711" spans="1:5" ht="14.4" x14ac:dyDescent="0.3">
      <c r="A9711" s="112"/>
      <c r="B9711" s="113"/>
      <c r="D9711" s="237"/>
      <c r="E9711" s="238"/>
    </row>
    <row r="9712" spans="1:5" ht="14.4" x14ac:dyDescent="0.3">
      <c r="A9712" s="112"/>
      <c r="B9712" s="113"/>
      <c r="D9712" s="237"/>
      <c r="E9712" s="238"/>
    </row>
    <row r="9713" spans="1:5" ht="14.4" x14ac:dyDescent="0.3">
      <c r="A9713" s="112"/>
      <c r="B9713" s="113"/>
      <c r="D9713" s="237"/>
      <c r="E9713" s="238"/>
    </row>
    <row r="9714" spans="1:5" ht="14.4" x14ac:dyDescent="0.3">
      <c r="A9714" s="112"/>
      <c r="B9714" s="113"/>
      <c r="D9714" s="237"/>
      <c r="E9714" s="238"/>
    </row>
    <row r="9715" spans="1:5" ht="14.4" x14ac:dyDescent="0.3">
      <c r="A9715" s="112"/>
      <c r="B9715" s="113"/>
      <c r="D9715" s="237"/>
      <c r="E9715" s="238"/>
    </row>
    <row r="9716" spans="1:5" ht="14.4" x14ac:dyDescent="0.3">
      <c r="A9716" s="112"/>
      <c r="B9716" s="113"/>
      <c r="D9716" s="237"/>
      <c r="E9716" s="238"/>
    </row>
    <row r="9717" spans="1:5" ht="14.4" x14ac:dyDescent="0.3">
      <c r="A9717" s="112"/>
      <c r="B9717" s="113"/>
      <c r="D9717" s="237"/>
      <c r="E9717" s="238"/>
    </row>
    <row r="9718" spans="1:5" ht="14.4" x14ac:dyDescent="0.3">
      <c r="A9718" s="112"/>
      <c r="B9718" s="113"/>
      <c r="D9718" s="237"/>
      <c r="E9718" s="238"/>
    </row>
    <row r="9719" spans="1:5" ht="14.4" x14ac:dyDescent="0.3">
      <c r="A9719" s="112"/>
      <c r="B9719" s="113"/>
      <c r="D9719" s="237"/>
      <c r="E9719" s="238"/>
    </row>
    <row r="9720" spans="1:5" ht="14.4" x14ac:dyDescent="0.3">
      <c r="A9720" s="112"/>
      <c r="B9720" s="113"/>
      <c r="D9720" s="237"/>
      <c r="E9720" s="238"/>
    </row>
    <row r="9721" spans="1:5" ht="14.4" x14ac:dyDescent="0.3">
      <c r="A9721" s="112"/>
      <c r="B9721" s="113"/>
      <c r="D9721" s="237"/>
      <c r="E9721" s="238"/>
    </row>
    <row r="9722" spans="1:5" ht="14.4" x14ac:dyDescent="0.3">
      <c r="A9722" s="112"/>
      <c r="B9722" s="113"/>
      <c r="D9722" s="237"/>
      <c r="E9722" s="238"/>
    </row>
    <row r="9723" spans="1:5" ht="14.4" x14ac:dyDescent="0.3">
      <c r="A9723" s="112"/>
      <c r="B9723" s="113"/>
      <c r="D9723" s="237"/>
      <c r="E9723" s="238"/>
    </row>
    <row r="9724" spans="1:5" ht="14.4" x14ac:dyDescent="0.3">
      <c r="A9724" s="112"/>
      <c r="B9724" s="113"/>
      <c r="D9724" s="237"/>
      <c r="E9724" s="238"/>
    </row>
    <row r="9725" spans="1:5" ht="14.4" x14ac:dyDescent="0.3">
      <c r="A9725" s="112"/>
      <c r="B9725" s="113"/>
      <c r="D9725" s="237"/>
      <c r="E9725" s="238"/>
    </row>
    <row r="9726" spans="1:5" ht="14.4" x14ac:dyDescent="0.3">
      <c r="A9726" s="112"/>
      <c r="B9726" s="113"/>
      <c r="D9726" s="237"/>
      <c r="E9726" s="238"/>
    </row>
    <row r="9727" spans="1:5" ht="14.4" x14ac:dyDescent="0.3">
      <c r="A9727" s="112"/>
      <c r="B9727" s="113"/>
      <c r="D9727" s="237"/>
      <c r="E9727" s="238"/>
    </row>
    <row r="9728" spans="1:5" ht="14.4" x14ac:dyDescent="0.3">
      <c r="A9728" s="112"/>
      <c r="B9728" s="113"/>
      <c r="D9728" s="237"/>
      <c r="E9728" s="238"/>
    </row>
    <row r="9729" spans="1:5" ht="14.4" x14ac:dyDescent="0.3">
      <c r="A9729" s="112"/>
      <c r="B9729" s="113"/>
      <c r="D9729" s="237"/>
      <c r="E9729" s="238"/>
    </row>
    <row r="9730" spans="1:5" ht="14.4" x14ac:dyDescent="0.3">
      <c r="A9730" s="112"/>
      <c r="B9730" s="113"/>
      <c r="D9730" s="237"/>
      <c r="E9730" s="238"/>
    </row>
    <row r="9731" spans="1:5" ht="14.4" x14ac:dyDescent="0.3">
      <c r="A9731" s="112"/>
      <c r="B9731" s="113"/>
      <c r="D9731" s="237"/>
      <c r="E9731" s="238"/>
    </row>
    <row r="9732" spans="1:5" ht="14.4" x14ac:dyDescent="0.3">
      <c r="A9732" s="112"/>
      <c r="B9732" s="113"/>
      <c r="D9732" s="237"/>
      <c r="E9732" s="238"/>
    </row>
    <row r="9733" spans="1:5" ht="14.4" x14ac:dyDescent="0.3">
      <c r="A9733" s="112"/>
      <c r="B9733" s="113"/>
      <c r="D9733" s="237"/>
      <c r="E9733" s="238"/>
    </row>
    <row r="9734" spans="1:5" ht="14.4" x14ac:dyDescent="0.3">
      <c r="A9734" s="112"/>
      <c r="B9734" s="113"/>
      <c r="D9734" s="237"/>
      <c r="E9734" s="238"/>
    </row>
    <row r="9735" spans="1:5" ht="14.4" x14ac:dyDescent="0.3">
      <c r="A9735" s="112"/>
      <c r="B9735" s="113"/>
      <c r="D9735" s="237"/>
      <c r="E9735" s="238"/>
    </row>
    <row r="9736" spans="1:5" ht="14.4" x14ac:dyDescent="0.3">
      <c r="A9736" s="112"/>
      <c r="B9736" s="113"/>
      <c r="D9736" s="237"/>
      <c r="E9736" s="238"/>
    </row>
    <row r="9737" spans="1:5" ht="14.4" x14ac:dyDescent="0.3">
      <c r="A9737" s="112"/>
      <c r="B9737" s="113"/>
      <c r="D9737" s="237"/>
      <c r="E9737" s="238"/>
    </row>
    <row r="9738" spans="1:5" ht="14.4" x14ac:dyDescent="0.3">
      <c r="A9738" s="112"/>
      <c r="B9738" s="113"/>
      <c r="D9738" s="237"/>
      <c r="E9738" s="238"/>
    </row>
    <row r="9739" spans="1:5" ht="14.4" x14ac:dyDescent="0.3">
      <c r="A9739" s="112"/>
      <c r="B9739" s="113"/>
      <c r="D9739" s="237"/>
      <c r="E9739" s="238"/>
    </row>
    <row r="9740" spans="1:5" ht="14.4" x14ac:dyDescent="0.3">
      <c r="A9740" s="112"/>
      <c r="B9740" s="113"/>
      <c r="D9740" s="237"/>
      <c r="E9740" s="238"/>
    </row>
    <row r="9741" spans="1:5" ht="14.4" x14ac:dyDescent="0.3">
      <c r="A9741" s="112"/>
      <c r="B9741" s="113"/>
      <c r="D9741" s="237"/>
      <c r="E9741" s="238"/>
    </row>
    <row r="9742" spans="1:5" ht="14.4" x14ac:dyDescent="0.3">
      <c r="A9742" s="112"/>
      <c r="B9742" s="113"/>
      <c r="D9742" s="237"/>
      <c r="E9742" s="238"/>
    </row>
    <row r="9743" spans="1:5" ht="14.4" x14ac:dyDescent="0.3">
      <c r="A9743" s="112"/>
      <c r="B9743" s="113"/>
      <c r="D9743" s="237"/>
      <c r="E9743" s="238"/>
    </row>
    <row r="9744" spans="1:5" ht="14.4" x14ac:dyDescent="0.3">
      <c r="A9744" s="112"/>
      <c r="B9744" s="113"/>
      <c r="D9744" s="237"/>
      <c r="E9744" s="238"/>
    </row>
    <row r="9745" spans="1:5" ht="14.4" x14ac:dyDescent="0.3">
      <c r="A9745" s="112"/>
      <c r="B9745" s="113"/>
      <c r="D9745" s="237"/>
      <c r="E9745" s="238"/>
    </row>
    <row r="9746" spans="1:5" ht="14.4" x14ac:dyDescent="0.3">
      <c r="A9746" s="112"/>
      <c r="B9746" s="113"/>
      <c r="D9746" s="237"/>
      <c r="E9746" s="238"/>
    </row>
    <row r="9747" spans="1:5" ht="14.4" x14ac:dyDescent="0.3">
      <c r="A9747" s="112"/>
      <c r="B9747" s="113"/>
      <c r="D9747" s="237"/>
      <c r="E9747" s="238"/>
    </row>
    <row r="9748" spans="1:5" ht="14.4" x14ac:dyDescent="0.3">
      <c r="A9748" s="112"/>
      <c r="B9748" s="113"/>
      <c r="D9748" s="237"/>
      <c r="E9748" s="238"/>
    </row>
    <row r="9749" spans="1:5" ht="14.4" x14ac:dyDescent="0.3">
      <c r="A9749" s="112"/>
      <c r="B9749" s="113"/>
      <c r="D9749" s="237"/>
      <c r="E9749" s="238"/>
    </row>
    <row r="9750" spans="1:5" ht="14.4" x14ac:dyDescent="0.3">
      <c r="A9750" s="112"/>
      <c r="B9750" s="113"/>
      <c r="D9750" s="237"/>
      <c r="E9750" s="238"/>
    </row>
    <row r="9751" spans="1:5" ht="14.4" x14ac:dyDescent="0.3">
      <c r="A9751" s="112"/>
      <c r="B9751" s="113"/>
      <c r="D9751" s="237"/>
      <c r="E9751" s="238"/>
    </row>
    <row r="9752" spans="1:5" ht="14.4" x14ac:dyDescent="0.3">
      <c r="A9752" s="112"/>
      <c r="B9752" s="113"/>
      <c r="D9752" s="237"/>
      <c r="E9752" s="238"/>
    </row>
    <row r="9753" spans="1:5" ht="14.4" x14ac:dyDescent="0.3">
      <c r="A9753" s="112"/>
      <c r="B9753" s="113"/>
      <c r="D9753" s="237"/>
      <c r="E9753" s="238"/>
    </row>
    <row r="9754" spans="1:5" ht="14.4" x14ac:dyDescent="0.3">
      <c r="A9754" s="112"/>
      <c r="B9754" s="113"/>
      <c r="D9754" s="237"/>
      <c r="E9754" s="238"/>
    </row>
    <row r="9755" spans="1:5" ht="14.4" x14ac:dyDescent="0.3">
      <c r="A9755" s="112"/>
      <c r="B9755" s="113"/>
      <c r="D9755" s="237"/>
      <c r="E9755" s="238"/>
    </row>
    <row r="9756" spans="1:5" ht="14.4" x14ac:dyDescent="0.3">
      <c r="A9756" s="112"/>
      <c r="B9756" s="113"/>
      <c r="D9756" s="237"/>
      <c r="E9756" s="238"/>
    </row>
    <row r="9757" spans="1:5" ht="14.4" x14ac:dyDescent="0.3">
      <c r="A9757" s="112"/>
      <c r="B9757" s="113"/>
      <c r="D9757" s="237"/>
      <c r="E9757" s="238"/>
    </row>
    <row r="9758" spans="1:5" ht="14.4" x14ac:dyDescent="0.3">
      <c r="A9758" s="112"/>
      <c r="B9758" s="113"/>
      <c r="D9758" s="237"/>
      <c r="E9758" s="238"/>
    </row>
    <row r="9759" spans="1:5" ht="14.4" x14ac:dyDescent="0.3">
      <c r="A9759" s="112"/>
      <c r="B9759" s="113"/>
      <c r="D9759" s="237"/>
      <c r="E9759" s="238"/>
    </row>
    <row r="9760" spans="1:5" ht="14.4" x14ac:dyDescent="0.3">
      <c r="A9760" s="112"/>
      <c r="B9760" s="113"/>
      <c r="D9760" s="237"/>
      <c r="E9760" s="238"/>
    </row>
    <row r="9761" spans="1:5" ht="14.4" x14ac:dyDescent="0.3">
      <c r="A9761" s="112"/>
      <c r="B9761" s="113"/>
      <c r="D9761" s="237"/>
      <c r="E9761" s="238"/>
    </row>
    <row r="9762" spans="1:5" ht="14.4" x14ac:dyDescent="0.3">
      <c r="A9762" s="112"/>
      <c r="B9762" s="113"/>
      <c r="D9762" s="237"/>
      <c r="E9762" s="238"/>
    </row>
    <row r="9763" spans="1:5" ht="14.4" x14ac:dyDescent="0.3">
      <c r="A9763" s="112"/>
      <c r="B9763" s="113"/>
      <c r="D9763" s="237"/>
      <c r="E9763" s="238"/>
    </row>
    <row r="9764" spans="1:5" ht="14.4" x14ac:dyDescent="0.3">
      <c r="A9764" s="112"/>
      <c r="B9764" s="113"/>
      <c r="D9764" s="237"/>
      <c r="E9764" s="238"/>
    </row>
    <row r="9765" spans="1:5" ht="14.4" x14ac:dyDescent="0.3">
      <c r="A9765" s="112"/>
      <c r="B9765" s="113"/>
      <c r="D9765" s="237"/>
      <c r="E9765" s="238"/>
    </row>
    <row r="9766" spans="1:5" ht="14.4" x14ac:dyDescent="0.3">
      <c r="A9766" s="112"/>
      <c r="B9766" s="113"/>
      <c r="D9766" s="237"/>
      <c r="E9766" s="238"/>
    </row>
    <row r="9767" spans="1:5" ht="14.4" x14ac:dyDescent="0.3">
      <c r="A9767" s="112"/>
      <c r="B9767" s="113"/>
      <c r="D9767" s="237"/>
      <c r="E9767" s="238"/>
    </row>
    <row r="9768" spans="1:5" ht="14.4" x14ac:dyDescent="0.3">
      <c r="A9768" s="112"/>
      <c r="B9768" s="113"/>
      <c r="D9768" s="237"/>
      <c r="E9768" s="238"/>
    </row>
    <row r="9769" spans="1:5" ht="14.4" x14ac:dyDescent="0.3">
      <c r="A9769" s="112"/>
      <c r="B9769" s="113"/>
      <c r="D9769" s="237"/>
      <c r="E9769" s="238"/>
    </row>
    <row r="9770" spans="1:5" ht="14.4" x14ac:dyDescent="0.3">
      <c r="A9770" s="112"/>
      <c r="B9770" s="113"/>
      <c r="D9770" s="237"/>
      <c r="E9770" s="238"/>
    </row>
    <row r="9771" spans="1:5" ht="14.4" x14ac:dyDescent="0.3">
      <c r="A9771" s="112"/>
      <c r="B9771" s="113"/>
      <c r="D9771" s="237"/>
      <c r="E9771" s="238"/>
    </row>
    <row r="9772" spans="1:5" ht="14.4" x14ac:dyDescent="0.3">
      <c r="A9772" s="112"/>
      <c r="B9772" s="113"/>
      <c r="D9772" s="237"/>
      <c r="E9772" s="238"/>
    </row>
    <row r="9773" spans="1:5" ht="14.4" x14ac:dyDescent="0.3">
      <c r="A9773" s="112"/>
      <c r="B9773" s="113"/>
      <c r="D9773" s="237"/>
      <c r="E9773" s="238"/>
    </row>
    <row r="9774" spans="1:5" ht="14.4" x14ac:dyDescent="0.3">
      <c r="A9774" s="112"/>
      <c r="B9774" s="113"/>
      <c r="D9774" s="237"/>
      <c r="E9774" s="238"/>
    </row>
    <row r="9775" spans="1:5" ht="14.4" x14ac:dyDescent="0.3">
      <c r="A9775" s="112"/>
      <c r="B9775" s="113"/>
      <c r="D9775" s="237"/>
      <c r="E9775" s="238"/>
    </row>
    <row r="9776" spans="1:5" ht="14.4" x14ac:dyDescent="0.3">
      <c r="A9776" s="112"/>
      <c r="B9776" s="113"/>
      <c r="D9776" s="237"/>
      <c r="E9776" s="238"/>
    </row>
    <row r="9777" spans="1:5" ht="14.4" x14ac:dyDescent="0.3">
      <c r="A9777" s="112"/>
      <c r="B9777" s="113"/>
      <c r="D9777" s="237"/>
      <c r="E9777" s="238"/>
    </row>
    <row r="9778" spans="1:5" ht="14.4" x14ac:dyDescent="0.3">
      <c r="A9778" s="112"/>
      <c r="B9778" s="113"/>
      <c r="D9778" s="237"/>
      <c r="E9778" s="238"/>
    </row>
    <row r="9779" spans="1:5" ht="14.4" x14ac:dyDescent="0.3">
      <c r="A9779" s="112"/>
      <c r="B9779" s="113"/>
      <c r="D9779" s="237"/>
      <c r="E9779" s="238"/>
    </row>
    <row r="9780" spans="1:5" ht="14.4" x14ac:dyDescent="0.3">
      <c r="A9780" s="112"/>
      <c r="B9780" s="113"/>
      <c r="D9780" s="237"/>
      <c r="E9780" s="238"/>
    </row>
    <row r="9781" spans="1:5" ht="14.4" x14ac:dyDescent="0.3">
      <c r="A9781" s="112"/>
      <c r="B9781" s="113"/>
      <c r="D9781" s="237"/>
      <c r="E9781" s="238"/>
    </row>
    <row r="9782" spans="1:5" ht="14.4" x14ac:dyDescent="0.3">
      <c r="A9782" s="112"/>
      <c r="B9782" s="113"/>
      <c r="D9782" s="237"/>
      <c r="E9782" s="238"/>
    </row>
    <row r="9783" spans="1:5" ht="14.4" x14ac:dyDescent="0.3">
      <c r="A9783" s="112"/>
      <c r="B9783" s="113"/>
      <c r="D9783" s="237"/>
      <c r="E9783" s="238"/>
    </row>
    <row r="9784" spans="1:5" ht="14.4" x14ac:dyDescent="0.3">
      <c r="A9784" s="112"/>
      <c r="B9784" s="113"/>
      <c r="D9784" s="237"/>
      <c r="E9784" s="238"/>
    </row>
    <row r="9785" spans="1:5" ht="14.4" x14ac:dyDescent="0.3">
      <c r="A9785" s="112"/>
      <c r="B9785" s="113"/>
      <c r="D9785" s="237"/>
      <c r="E9785" s="238"/>
    </row>
    <row r="9786" spans="1:5" ht="14.4" x14ac:dyDescent="0.3">
      <c r="A9786" s="112"/>
      <c r="B9786" s="113"/>
      <c r="D9786" s="237"/>
      <c r="E9786" s="238"/>
    </row>
    <row r="9787" spans="1:5" ht="14.4" x14ac:dyDescent="0.3">
      <c r="A9787" s="112"/>
      <c r="B9787" s="113"/>
      <c r="D9787" s="237"/>
      <c r="E9787" s="238"/>
    </row>
    <row r="9788" spans="1:5" ht="14.4" x14ac:dyDescent="0.3">
      <c r="A9788" s="112"/>
      <c r="B9788" s="113"/>
      <c r="D9788" s="237"/>
      <c r="E9788" s="238"/>
    </row>
    <row r="9789" spans="1:5" ht="14.4" x14ac:dyDescent="0.3">
      <c r="A9789" s="112"/>
      <c r="B9789" s="113"/>
      <c r="D9789" s="237"/>
      <c r="E9789" s="238"/>
    </row>
    <row r="9790" spans="1:5" ht="14.4" x14ac:dyDescent="0.3">
      <c r="A9790" s="112"/>
      <c r="B9790" s="113"/>
      <c r="D9790" s="237"/>
      <c r="E9790" s="238"/>
    </row>
    <row r="9791" spans="1:5" ht="14.4" x14ac:dyDescent="0.3">
      <c r="A9791" s="112"/>
      <c r="B9791" s="113"/>
      <c r="D9791" s="237"/>
      <c r="E9791" s="238"/>
    </row>
    <row r="9792" spans="1:5" ht="14.4" x14ac:dyDescent="0.3">
      <c r="A9792" s="112"/>
      <c r="B9792" s="113"/>
      <c r="D9792" s="237"/>
      <c r="E9792" s="238"/>
    </row>
    <row r="9793" spans="1:5" ht="14.4" x14ac:dyDescent="0.3">
      <c r="A9793" s="112"/>
      <c r="B9793" s="113"/>
      <c r="D9793" s="237"/>
      <c r="E9793" s="238"/>
    </row>
    <row r="9794" spans="1:5" ht="14.4" x14ac:dyDescent="0.3">
      <c r="A9794" s="112"/>
      <c r="B9794" s="113"/>
      <c r="D9794" s="237"/>
      <c r="E9794" s="238"/>
    </row>
    <row r="9795" spans="1:5" ht="14.4" x14ac:dyDescent="0.3">
      <c r="A9795" s="112"/>
      <c r="B9795" s="113"/>
      <c r="D9795" s="237"/>
      <c r="E9795" s="238"/>
    </row>
    <row r="9796" spans="1:5" ht="14.4" x14ac:dyDescent="0.3">
      <c r="A9796" s="112"/>
      <c r="B9796" s="113"/>
      <c r="D9796" s="237"/>
      <c r="E9796" s="238"/>
    </row>
    <row r="9797" spans="1:5" ht="14.4" x14ac:dyDescent="0.3">
      <c r="A9797" s="112"/>
      <c r="B9797" s="113"/>
      <c r="D9797" s="237"/>
      <c r="E9797" s="238"/>
    </row>
    <row r="9798" spans="1:5" ht="14.4" x14ac:dyDescent="0.3">
      <c r="A9798" s="112"/>
      <c r="B9798" s="113"/>
      <c r="D9798" s="237"/>
      <c r="E9798" s="238"/>
    </row>
    <row r="9799" spans="1:5" ht="14.4" x14ac:dyDescent="0.3">
      <c r="A9799" s="112"/>
      <c r="B9799" s="113"/>
      <c r="D9799" s="237"/>
      <c r="E9799" s="238"/>
    </row>
    <row r="9800" spans="1:5" ht="14.4" x14ac:dyDescent="0.3">
      <c r="A9800" s="112"/>
      <c r="B9800" s="113"/>
      <c r="D9800" s="237"/>
      <c r="E9800" s="238"/>
    </row>
    <row r="9801" spans="1:5" ht="14.4" x14ac:dyDescent="0.3">
      <c r="A9801" s="112"/>
      <c r="B9801" s="113"/>
      <c r="D9801" s="237"/>
      <c r="E9801" s="238"/>
    </row>
    <row r="9802" spans="1:5" ht="14.4" x14ac:dyDescent="0.3">
      <c r="A9802" s="112"/>
      <c r="B9802" s="113"/>
      <c r="D9802" s="237"/>
      <c r="E9802" s="238"/>
    </row>
    <row r="9803" spans="1:5" ht="14.4" x14ac:dyDescent="0.3">
      <c r="A9803" s="112"/>
      <c r="B9803" s="113"/>
      <c r="D9803" s="237"/>
      <c r="E9803" s="238"/>
    </row>
    <row r="9804" spans="1:5" ht="14.4" x14ac:dyDescent="0.3">
      <c r="A9804" s="112"/>
      <c r="B9804" s="113"/>
      <c r="D9804" s="237"/>
      <c r="E9804" s="238"/>
    </row>
    <row r="9805" spans="1:5" ht="14.4" x14ac:dyDescent="0.3">
      <c r="A9805" s="112"/>
      <c r="B9805" s="113"/>
      <c r="D9805" s="237"/>
      <c r="E9805" s="238"/>
    </row>
    <row r="9806" spans="1:5" ht="14.4" x14ac:dyDescent="0.3">
      <c r="A9806" s="112"/>
      <c r="B9806" s="113"/>
      <c r="D9806" s="237"/>
      <c r="E9806" s="238"/>
    </row>
    <row r="9807" spans="1:5" ht="14.4" x14ac:dyDescent="0.3">
      <c r="A9807" s="112"/>
      <c r="B9807" s="113"/>
      <c r="D9807" s="237"/>
      <c r="E9807" s="238"/>
    </row>
    <row r="9808" spans="1:5" ht="14.4" x14ac:dyDescent="0.3">
      <c r="A9808" s="112"/>
      <c r="B9808" s="113"/>
      <c r="D9808" s="237"/>
      <c r="E9808" s="238"/>
    </row>
    <row r="9809" spans="1:5" ht="14.4" x14ac:dyDescent="0.3">
      <c r="A9809" s="112"/>
      <c r="B9809" s="113"/>
      <c r="D9809" s="237"/>
      <c r="E9809" s="238"/>
    </row>
    <row r="9810" spans="1:5" ht="14.4" x14ac:dyDescent="0.3">
      <c r="A9810" s="112"/>
      <c r="B9810" s="113"/>
      <c r="D9810" s="237"/>
      <c r="E9810" s="238"/>
    </row>
    <row r="9811" spans="1:5" ht="14.4" x14ac:dyDescent="0.3">
      <c r="A9811" s="112"/>
      <c r="B9811" s="113"/>
      <c r="D9811" s="237"/>
      <c r="E9811" s="238"/>
    </row>
    <row r="9812" spans="1:5" ht="14.4" x14ac:dyDescent="0.3">
      <c r="A9812" s="112"/>
      <c r="B9812" s="113"/>
      <c r="D9812" s="237"/>
      <c r="E9812" s="238"/>
    </row>
    <row r="9813" spans="1:5" ht="14.4" x14ac:dyDescent="0.3">
      <c r="A9813" s="112"/>
      <c r="B9813" s="113"/>
      <c r="D9813" s="237"/>
      <c r="E9813" s="238"/>
    </row>
    <row r="9814" spans="1:5" ht="14.4" x14ac:dyDescent="0.3">
      <c r="A9814" s="112"/>
      <c r="B9814" s="113"/>
      <c r="D9814" s="237"/>
      <c r="E9814" s="238"/>
    </row>
    <row r="9815" spans="1:5" ht="14.4" x14ac:dyDescent="0.3">
      <c r="A9815" s="112"/>
      <c r="B9815" s="113"/>
      <c r="D9815" s="237"/>
      <c r="E9815" s="238"/>
    </row>
    <row r="9816" spans="1:5" ht="14.4" x14ac:dyDescent="0.3">
      <c r="A9816" s="112"/>
      <c r="B9816" s="113"/>
      <c r="D9816" s="237"/>
      <c r="E9816" s="238"/>
    </row>
    <row r="9817" spans="1:5" ht="14.4" x14ac:dyDescent="0.3">
      <c r="A9817" s="112"/>
      <c r="B9817" s="113"/>
      <c r="D9817" s="237"/>
      <c r="E9817" s="238"/>
    </row>
    <row r="9818" spans="1:5" ht="14.4" x14ac:dyDescent="0.3">
      <c r="A9818" s="112"/>
      <c r="B9818" s="113"/>
      <c r="D9818" s="237"/>
      <c r="E9818" s="238"/>
    </row>
    <row r="9819" spans="1:5" ht="14.4" x14ac:dyDescent="0.3">
      <c r="A9819" s="112"/>
      <c r="B9819" s="113"/>
      <c r="D9819" s="237"/>
      <c r="E9819" s="238"/>
    </row>
    <row r="9820" spans="1:5" ht="14.4" x14ac:dyDescent="0.3">
      <c r="A9820" s="112"/>
      <c r="B9820" s="113"/>
      <c r="D9820" s="237"/>
      <c r="E9820" s="238"/>
    </row>
    <row r="9821" spans="1:5" ht="14.4" x14ac:dyDescent="0.3">
      <c r="A9821" s="112"/>
      <c r="B9821" s="113"/>
      <c r="D9821" s="237"/>
      <c r="E9821" s="238"/>
    </row>
    <row r="9822" spans="1:5" ht="14.4" x14ac:dyDescent="0.3">
      <c r="A9822" s="112"/>
      <c r="B9822" s="113"/>
      <c r="D9822" s="237"/>
      <c r="E9822" s="238"/>
    </row>
    <row r="9823" spans="1:5" ht="14.4" x14ac:dyDescent="0.3">
      <c r="A9823" s="112"/>
      <c r="B9823" s="113"/>
      <c r="D9823" s="237"/>
      <c r="E9823" s="238"/>
    </row>
    <row r="9824" spans="1:5" ht="14.4" x14ac:dyDescent="0.3">
      <c r="A9824" s="112"/>
      <c r="B9824" s="113"/>
      <c r="D9824" s="237"/>
      <c r="E9824" s="238"/>
    </row>
    <row r="9825" spans="1:5" ht="14.4" x14ac:dyDescent="0.3">
      <c r="A9825" s="112"/>
      <c r="B9825" s="113"/>
      <c r="D9825" s="237"/>
      <c r="E9825" s="238"/>
    </row>
    <row r="9826" spans="1:5" ht="14.4" x14ac:dyDescent="0.3">
      <c r="A9826" s="112"/>
      <c r="B9826" s="113"/>
      <c r="D9826" s="237"/>
      <c r="E9826" s="238"/>
    </row>
    <row r="9827" spans="1:5" ht="14.4" x14ac:dyDescent="0.3">
      <c r="A9827" s="112"/>
      <c r="B9827" s="113"/>
      <c r="D9827" s="237"/>
      <c r="E9827" s="238"/>
    </row>
    <row r="9828" spans="1:5" ht="14.4" x14ac:dyDescent="0.3">
      <c r="A9828" s="112"/>
      <c r="B9828" s="113"/>
      <c r="D9828" s="237"/>
      <c r="E9828" s="238"/>
    </row>
    <row r="9829" spans="1:5" ht="14.4" x14ac:dyDescent="0.3">
      <c r="A9829" s="112"/>
      <c r="B9829" s="113"/>
      <c r="D9829" s="237"/>
      <c r="E9829" s="238"/>
    </row>
    <row r="9830" spans="1:5" ht="14.4" x14ac:dyDescent="0.3">
      <c r="A9830" s="112"/>
      <c r="B9830" s="113"/>
      <c r="D9830" s="237"/>
      <c r="E9830" s="238"/>
    </row>
    <row r="9831" spans="1:5" ht="14.4" x14ac:dyDescent="0.3">
      <c r="A9831" s="112"/>
      <c r="B9831" s="113"/>
      <c r="D9831" s="237"/>
      <c r="E9831" s="238"/>
    </row>
    <row r="9832" spans="1:5" ht="14.4" x14ac:dyDescent="0.3">
      <c r="A9832" s="112"/>
      <c r="B9832" s="113"/>
      <c r="D9832" s="237"/>
      <c r="E9832" s="238"/>
    </row>
    <row r="9833" spans="1:5" ht="14.4" x14ac:dyDescent="0.3">
      <c r="A9833" s="112"/>
      <c r="B9833" s="113"/>
      <c r="D9833" s="237"/>
      <c r="E9833" s="238"/>
    </row>
    <row r="9834" spans="1:5" ht="14.4" x14ac:dyDescent="0.3">
      <c r="A9834" s="112"/>
      <c r="B9834" s="113"/>
      <c r="D9834" s="237"/>
      <c r="E9834" s="238"/>
    </row>
    <row r="9835" spans="1:5" ht="14.4" x14ac:dyDescent="0.3">
      <c r="A9835" s="112"/>
      <c r="B9835" s="113"/>
      <c r="D9835" s="237"/>
      <c r="E9835" s="238"/>
    </row>
    <row r="9836" spans="1:5" ht="14.4" x14ac:dyDescent="0.3">
      <c r="A9836" s="112"/>
      <c r="B9836" s="113"/>
      <c r="D9836" s="237"/>
      <c r="E9836" s="238"/>
    </row>
    <row r="9837" spans="1:5" ht="14.4" x14ac:dyDescent="0.3">
      <c r="A9837" s="112"/>
      <c r="B9837" s="113"/>
      <c r="D9837" s="237"/>
      <c r="E9837" s="238"/>
    </row>
    <row r="9838" spans="1:5" ht="14.4" x14ac:dyDescent="0.3">
      <c r="A9838" s="112"/>
      <c r="B9838" s="113"/>
      <c r="D9838" s="237"/>
      <c r="E9838" s="238"/>
    </row>
    <row r="9839" spans="1:5" ht="14.4" x14ac:dyDescent="0.3">
      <c r="A9839" s="112"/>
      <c r="B9839" s="113"/>
      <c r="D9839" s="237"/>
      <c r="E9839" s="238"/>
    </row>
    <row r="9840" spans="1:5" ht="14.4" x14ac:dyDescent="0.3">
      <c r="A9840" s="112"/>
      <c r="B9840" s="113"/>
      <c r="D9840" s="237"/>
      <c r="E9840" s="238"/>
    </row>
    <row r="9841" spans="1:5" ht="14.4" x14ac:dyDescent="0.3">
      <c r="A9841" s="112"/>
      <c r="B9841" s="113"/>
      <c r="D9841" s="237"/>
      <c r="E9841" s="238"/>
    </row>
    <row r="9842" spans="1:5" ht="14.4" x14ac:dyDescent="0.3">
      <c r="A9842" s="112"/>
      <c r="B9842" s="113"/>
      <c r="D9842" s="237"/>
      <c r="E9842" s="238"/>
    </row>
    <row r="9843" spans="1:5" ht="14.4" x14ac:dyDescent="0.3">
      <c r="A9843" s="112"/>
      <c r="B9843" s="113"/>
      <c r="D9843" s="237"/>
      <c r="E9843" s="238"/>
    </row>
    <row r="9844" spans="1:5" ht="14.4" x14ac:dyDescent="0.3">
      <c r="A9844" s="112"/>
      <c r="B9844" s="113"/>
      <c r="D9844" s="237"/>
      <c r="E9844" s="238"/>
    </row>
    <row r="9845" spans="1:5" ht="14.4" x14ac:dyDescent="0.3">
      <c r="A9845" s="112"/>
      <c r="B9845" s="113"/>
      <c r="D9845" s="237"/>
      <c r="E9845" s="238"/>
    </row>
    <row r="9846" spans="1:5" ht="14.4" x14ac:dyDescent="0.3">
      <c r="A9846" s="112"/>
      <c r="B9846" s="113"/>
      <c r="D9846" s="237"/>
      <c r="E9846" s="238"/>
    </row>
    <row r="9847" spans="1:5" ht="14.4" x14ac:dyDescent="0.3">
      <c r="A9847" s="112"/>
      <c r="B9847" s="113"/>
      <c r="D9847" s="237"/>
      <c r="E9847" s="238"/>
    </row>
    <row r="9848" spans="1:5" ht="14.4" x14ac:dyDescent="0.3">
      <c r="A9848" s="112"/>
      <c r="B9848" s="113"/>
      <c r="D9848" s="237"/>
      <c r="E9848" s="238"/>
    </row>
    <row r="9849" spans="1:5" ht="14.4" x14ac:dyDescent="0.3">
      <c r="A9849" s="112"/>
      <c r="B9849" s="113"/>
      <c r="D9849" s="237"/>
      <c r="E9849" s="238"/>
    </row>
    <row r="9850" spans="1:5" ht="14.4" x14ac:dyDescent="0.3">
      <c r="A9850" s="112"/>
      <c r="B9850" s="113"/>
      <c r="D9850" s="237"/>
      <c r="E9850" s="238"/>
    </row>
    <row r="9851" spans="1:5" ht="14.4" x14ac:dyDescent="0.3">
      <c r="A9851" s="112"/>
      <c r="B9851" s="113"/>
      <c r="D9851" s="237"/>
      <c r="E9851" s="238"/>
    </row>
    <row r="9852" spans="1:5" ht="14.4" x14ac:dyDescent="0.3">
      <c r="A9852" s="112"/>
      <c r="B9852" s="113"/>
      <c r="D9852" s="237"/>
      <c r="E9852" s="238"/>
    </row>
    <row r="9853" spans="1:5" ht="14.4" x14ac:dyDescent="0.3">
      <c r="A9853" s="112"/>
      <c r="B9853" s="113"/>
      <c r="D9853" s="237"/>
      <c r="E9853" s="238"/>
    </row>
    <row r="9854" spans="1:5" ht="14.4" x14ac:dyDescent="0.3">
      <c r="A9854" s="112"/>
      <c r="B9854" s="113"/>
      <c r="D9854" s="237"/>
      <c r="E9854" s="238"/>
    </row>
    <row r="9855" spans="1:5" ht="14.4" x14ac:dyDescent="0.3">
      <c r="A9855" s="112"/>
      <c r="B9855" s="113"/>
      <c r="D9855" s="237"/>
      <c r="E9855" s="238"/>
    </row>
    <row r="9856" spans="1:5" ht="14.4" x14ac:dyDescent="0.3">
      <c r="A9856" s="112"/>
      <c r="B9856" s="113"/>
      <c r="D9856" s="237"/>
      <c r="E9856" s="238"/>
    </row>
    <row r="9857" spans="1:5" ht="14.4" x14ac:dyDescent="0.3">
      <c r="A9857" s="112"/>
      <c r="B9857" s="113"/>
      <c r="D9857" s="237"/>
      <c r="E9857" s="238"/>
    </row>
    <row r="9858" spans="1:5" ht="14.4" x14ac:dyDescent="0.3">
      <c r="A9858" s="112"/>
      <c r="B9858" s="113"/>
      <c r="D9858" s="237"/>
      <c r="E9858" s="238"/>
    </row>
    <row r="9859" spans="1:5" ht="14.4" x14ac:dyDescent="0.3">
      <c r="A9859" s="112"/>
      <c r="B9859" s="113"/>
      <c r="D9859" s="237"/>
      <c r="E9859" s="238"/>
    </row>
    <row r="9860" spans="1:5" ht="14.4" x14ac:dyDescent="0.3">
      <c r="A9860" s="112"/>
      <c r="B9860" s="113"/>
      <c r="D9860" s="237"/>
      <c r="E9860" s="238"/>
    </row>
    <row r="9861" spans="1:5" ht="14.4" x14ac:dyDescent="0.3">
      <c r="A9861" s="112"/>
      <c r="B9861" s="113"/>
      <c r="D9861" s="237"/>
      <c r="E9861" s="238"/>
    </row>
    <row r="9862" spans="1:5" ht="14.4" x14ac:dyDescent="0.3">
      <c r="A9862" s="112"/>
      <c r="B9862" s="113"/>
      <c r="D9862" s="237"/>
      <c r="E9862" s="238"/>
    </row>
    <row r="9863" spans="1:5" ht="14.4" x14ac:dyDescent="0.3">
      <c r="A9863" s="112"/>
      <c r="B9863" s="113"/>
      <c r="D9863" s="237"/>
      <c r="E9863" s="238"/>
    </row>
    <row r="9864" spans="1:5" ht="14.4" x14ac:dyDescent="0.3">
      <c r="A9864" s="112"/>
      <c r="B9864" s="113"/>
      <c r="D9864" s="237"/>
      <c r="E9864" s="238"/>
    </row>
    <row r="9865" spans="1:5" ht="14.4" x14ac:dyDescent="0.3">
      <c r="A9865" s="112"/>
      <c r="B9865" s="113"/>
      <c r="D9865" s="237"/>
      <c r="E9865" s="238"/>
    </row>
    <row r="9866" spans="1:5" ht="14.4" x14ac:dyDescent="0.3">
      <c r="A9866" s="112"/>
      <c r="B9866" s="113"/>
      <c r="D9866" s="237"/>
      <c r="E9866" s="238"/>
    </row>
    <row r="9867" spans="1:5" ht="14.4" x14ac:dyDescent="0.3">
      <c r="A9867" s="112"/>
      <c r="B9867" s="113"/>
      <c r="D9867" s="237"/>
      <c r="E9867" s="238"/>
    </row>
    <row r="9868" spans="1:5" ht="14.4" x14ac:dyDescent="0.3">
      <c r="A9868" s="112"/>
      <c r="B9868" s="113"/>
      <c r="D9868" s="237"/>
      <c r="E9868" s="238"/>
    </row>
    <row r="9869" spans="1:5" ht="14.4" x14ac:dyDescent="0.3">
      <c r="A9869" s="112"/>
      <c r="B9869" s="113"/>
      <c r="D9869" s="237"/>
      <c r="E9869" s="238"/>
    </row>
    <row r="9870" spans="1:5" ht="14.4" x14ac:dyDescent="0.3">
      <c r="A9870" s="112"/>
      <c r="B9870" s="113"/>
      <c r="D9870" s="237"/>
      <c r="E9870" s="238"/>
    </row>
    <row r="9871" spans="1:5" ht="14.4" x14ac:dyDescent="0.3">
      <c r="A9871" s="112"/>
      <c r="B9871" s="113"/>
      <c r="D9871" s="237"/>
      <c r="E9871" s="238"/>
    </row>
    <row r="9872" spans="1:5" ht="14.4" x14ac:dyDescent="0.3">
      <c r="A9872" s="112"/>
      <c r="B9872" s="113"/>
      <c r="D9872" s="237"/>
      <c r="E9872" s="238"/>
    </row>
    <row r="9873" spans="1:5" ht="14.4" x14ac:dyDescent="0.3">
      <c r="A9873" s="112"/>
      <c r="B9873" s="113"/>
      <c r="D9873" s="237"/>
      <c r="E9873" s="238"/>
    </row>
    <row r="9874" spans="1:5" ht="14.4" x14ac:dyDescent="0.3">
      <c r="A9874" s="112"/>
      <c r="B9874" s="113"/>
      <c r="D9874" s="237"/>
      <c r="E9874" s="238"/>
    </row>
    <row r="9875" spans="1:5" ht="14.4" x14ac:dyDescent="0.3">
      <c r="A9875" s="112"/>
      <c r="B9875" s="113"/>
      <c r="D9875" s="237"/>
      <c r="E9875" s="238"/>
    </row>
    <row r="9876" spans="1:5" ht="14.4" x14ac:dyDescent="0.3">
      <c r="A9876" s="112"/>
      <c r="B9876" s="113"/>
      <c r="D9876" s="237"/>
      <c r="E9876" s="238"/>
    </row>
    <row r="9877" spans="1:5" ht="14.4" x14ac:dyDescent="0.3">
      <c r="A9877" s="112"/>
      <c r="B9877" s="113"/>
      <c r="D9877" s="237"/>
      <c r="E9877" s="238"/>
    </row>
    <row r="9878" spans="1:5" ht="14.4" x14ac:dyDescent="0.3">
      <c r="A9878" s="112"/>
      <c r="B9878" s="113"/>
      <c r="D9878" s="237"/>
      <c r="E9878" s="238"/>
    </row>
    <row r="9879" spans="1:5" ht="14.4" x14ac:dyDescent="0.3">
      <c r="A9879" s="112"/>
      <c r="B9879" s="113"/>
      <c r="D9879" s="237"/>
      <c r="E9879" s="238"/>
    </row>
    <row r="9880" spans="1:5" ht="14.4" x14ac:dyDescent="0.3">
      <c r="A9880" s="112"/>
      <c r="B9880" s="113"/>
      <c r="D9880" s="237"/>
      <c r="E9880" s="238"/>
    </row>
    <row r="9881" spans="1:5" ht="14.4" x14ac:dyDescent="0.3">
      <c r="A9881" s="112"/>
      <c r="B9881" s="113"/>
      <c r="D9881" s="237"/>
      <c r="E9881" s="238"/>
    </row>
    <row r="9882" spans="1:5" ht="14.4" x14ac:dyDescent="0.3">
      <c r="A9882" s="112"/>
      <c r="B9882" s="113"/>
      <c r="D9882" s="237"/>
      <c r="E9882" s="238"/>
    </row>
    <row r="9883" spans="1:5" ht="14.4" x14ac:dyDescent="0.3">
      <c r="A9883" s="112"/>
      <c r="B9883" s="113"/>
      <c r="D9883" s="237"/>
      <c r="E9883" s="238"/>
    </row>
    <row r="9884" spans="1:5" ht="14.4" x14ac:dyDescent="0.3">
      <c r="A9884" s="112"/>
      <c r="B9884" s="113"/>
      <c r="D9884" s="237"/>
      <c r="E9884" s="238"/>
    </row>
    <row r="9885" spans="1:5" ht="14.4" x14ac:dyDescent="0.3">
      <c r="A9885" s="112"/>
      <c r="B9885" s="113"/>
      <c r="D9885" s="237"/>
      <c r="E9885" s="238"/>
    </row>
    <row r="9886" spans="1:5" ht="14.4" x14ac:dyDescent="0.3">
      <c r="A9886" s="112"/>
      <c r="B9886" s="113"/>
      <c r="D9886" s="237"/>
      <c r="E9886" s="238"/>
    </row>
    <row r="9887" spans="1:5" ht="14.4" x14ac:dyDescent="0.3">
      <c r="A9887" s="112"/>
      <c r="B9887" s="113"/>
      <c r="D9887" s="237"/>
      <c r="E9887" s="238"/>
    </row>
    <row r="9888" spans="1:5" ht="14.4" x14ac:dyDescent="0.3">
      <c r="A9888" s="112"/>
      <c r="B9888" s="113"/>
      <c r="D9888" s="237"/>
      <c r="E9888" s="238"/>
    </row>
    <row r="9889" spans="1:5" ht="14.4" x14ac:dyDescent="0.3">
      <c r="A9889" s="112"/>
      <c r="B9889" s="113"/>
      <c r="D9889" s="237"/>
      <c r="E9889" s="238"/>
    </row>
    <row r="9890" spans="1:5" ht="14.4" x14ac:dyDescent="0.3">
      <c r="A9890" s="112"/>
      <c r="B9890" s="113"/>
      <c r="D9890" s="237"/>
      <c r="E9890" s="238"/>
    </row>
    <row r="9891" spans="1:5" ht="14.4" x14ac:dyDescent="0.3">
      <c r="A9891" s="112"/>
      <c r="B9891" s="113"/>
      <c r="D9891" s="237"/>
      <c r="E9891" s="238"/>
    </row>
    <row r="9892" spans="1:5" ht="14.4" x14ac:dyDescent="0.3">
      <c r="A9892" s="112"/>
      <c r="B9892" s="113"/>
      <c r="D9892" s="237"/>
      <c r="E9892" s="238"/>
    </row>
    <row r="9893" spans="1:5" ht="14.4" x14ac:dyDescent="0.3">
      <c r="A9893" s="112"/>
      <c r="B9893" s="113"/>
      <c r="D9893" s="237"/>
      <c r="E9893" s="238"/>
    </row>
    <row r="9894" spans="1:5" ht="14.4" x14ac:dyDescent="0.3">
      <c r="A9894" s="112"/>
      <c r="B9894" s="113"/>
      <c r="D9894" s="237"/>
      <c r="E9894" s="238"/>
    </row>
    <row r="9895" spans="1:5" ht="14.4" x14ac:dyDescent="0.3">
      <c r="A9895" s="112"/>
      <c r="B9895" s="113"/>
      <c r="D9895" s="237"/>
      <c r="E9895" s="238"/>
    </row>
    <row r="9896" spans="1:5" ht="14.4" x14ac:dyDescent="0.3">
      <c r="A9896" s="112"/>
      <c r="B9896" s="113"/>
      <c r="D9896" s="237"/>
      <c r="E9896" s="238"/>
    </row>
    <row r="9897" spans="1:5" ht="14.4" x14ac:dyDescent="0.3">
      <c r="A9897" s="112"/>
      <c r="B9897" s="113"/>
      <c r="D9897" s="237"/>
      <c r="E9897" s="238"/>
    </row>
    <row r="9898" spans="1:5" ht="14.4" x14ac:dyDescent="0.3">
      <c r="A9898" s="112"/>
      <c r="B9898" s="113"/>
      <c r="D9898" s="237"/>
      <c r="E9898" s="238"/>
    </row>
    <row r="9899" spans="1:5" ht="14.4" x14ac:dyDescent="0.3">
      <c r="A9899" s="112"/>
      <c r="B9899" s="113"/>
      <c r="D9899" s="237"/>
      <c r="E9899" s="238"/>
    </row>
    <row r="9900" spans="1:5" ht="14.4" x14ac:dyDescent="0.3">
      <c r="A9900" s="112"/>
      <c r="B9900" s="113"/>
      <c r="D9900" s="237"/>
      <c r="E9900" s="238"/>
    </row>
    <row r="9901" spans="1:5" ht="14.4" x14ac:dyDescent="0.3">
      <c r="A9901" s="112"/>
      <c r="B9901" s="113"/>
      <c r="D9901" s="237"/>
      <c r="E9901" s="238"/>
    </row>
    <row r="9902" spans="1:5" ht="14.4" x14ac:dyDescent="0.3">
      <c r="A9902" s="112"/>
      <c r="B9902" s="113"/>
      <c r="D9902" s="237"/>
      <c r="E9902" s="238"/>
    </row>
    <row r="9903" spans="1:5" ht="14.4" x14ac:dyDescent="0.3">
      <c r="A9903" s="112"/>
      <c r="B9903" s="113"/>
      <c r="D9903" s="237"/>
      <c r="E9903" s="238"/>
    </row>
    <row r="9904" spans="1:5" ht="14.4" x14ac:dyDescent="0.3">
      <c r="A9904" s="112"/>
      <c r="B9904" s="113"/>
      <c r="D9904" s="237"/>
      <c r="E9904" s="238"/>
    </row>
    <row r="9905" spans="1:5" ht="14.4" x14ac:dyDescent="0.3">
      <c r="A9905" s="112"/>
      <c r="B9905" s="113"/>
      <c r="D9905" s="237"/>
      <c r="E9905" s="238"/>
    </row>
    <row r="9906" spans="1:5" ht="14.4" x14ac:dyDescent="0.3">
      <c r="A9906" s="112"/>
      <c r="B9906" s="113"/>
      <c r="D9906" s="237"/>
      <c r="E9906" s="238"/>
    </row>
    <row r="9907" spans="1:5" ht="14.4" x14ac:dyDescent="0.3">
      <c r="A9907" s="112"/>
      <c r="B9907" s="113"/>
      <c r="D9907" s="237"/>
      <c r="E9907" s="238"/>
    </row>
    <row r="9908" spans="1:5" ht="14.4" x14ac:dyDescent="0.3">
      <c r="A9908" s="112"/>
      <c r="B9908" s="113"/>
      <c r="D9908" s="237"/>
      <c r="E9908" s="238"/>
    </row>
    <row r="9909" spans="1:5" ht="14.4" x14ac:dyDescent="0.3">
      <c r="A9909" s="112"/>
      <c r="B9909" s="113"/>
      <c r="D9909" s="237"/>
      <c r="E9909" s="238"/>
    </row>
    <row r="9910" spans="1:5" ht="14.4" x14ac:dyDescent="0.3">
      <c r="A9910" s="112"/>
      <c r="B9910" s="113"/>
      <c r="D9910" s="237"/>
      <c r="E9910" s="238"/>
    </row>
    <row r="9911" spans="1:5" ht="14.4" x14ac:dyDescent="0.3">
      <c r="A9911" s="112"/>
      <c r="B9911" s="113"/>
      <c r="D9911" s="237"/>
      <c r="E9911" s="238"/>
    </row>
    <row r="9912" spans="1:5" ht="14.4" x14ac:dyDescent="0.3">
      <c r="A9912" s="112"/>
      <c r="B9912" s="113"/>
      <c r="D9912" s="237"/>
      <c r="E9912" s="238"/>
    </row>
    <row r="9913" spans="1:5" ht="14.4" x14ac:dyDescent="0.3">
      <c r="A9913" s="112"/>
      <c r="B9913" s="113"/>
      <c r="D9913" s="237"/>
      <c r="E9913" s="238"/>
    </row>
    <row r="9914" spans="1:5" ht="14.4" x14ac:dyDescent="0.3">
      <c r="A9914" s="112"/>
      <c r="B9914" s="113"/>
      <c r="D9914" s="237"/>
      <c r="E9914" s="238"/>
    </row>
    <row r="9915" spans="1:5" ht="14.4" x14ac:dyDescent="0.3">
      <c r="A9915" s="112"/>
      <c r="B9915" s="113"/>
      <c r="D9915" s="237"/>
      <c r="E9915" s="238"/>
    </row>
    <row r="9916" spans="1:5" ht="14.4" x14ac:dyDescent="0.3">
      <c r="A9916" s="112"/>
      <c r="B9916" s="113"/>
      <c r="D9916" s="237"/>
      <c r="E9916" s="238"/>
    </row>
    <row r="9917" spans="1:5" ht="14.4" x14ac:dyDescent="0.3">
      <c r="A9917" s="112"/>
      <c r="B9917" s="113"/>
      <c r="D9917" s="237"/>
      <c r="E9917" s="238"/>
    </row>
    <row r="9918" spans="1:5" ht="14.4" x14ac:dyDescent="0.3">
      <c r="A9918" s="112"/>
      <c r="B9918" s="113"/>
      <c r="D9918" s="237"/>
      <c r="E9918" s="238"/>
    </row>
    <row r="9919" spans="1:5" ht="14.4" x14ac:dyDescent="0.3">
      <c r="A9919" s="112"/>
      <c r="B9919" s="113"/>
      <c r="D9919" s="237"/>
      <c r="E9919" s="238"/>
    </row>
    <row r="9920" spans="1:5" ht="14.4" x14ac:dyDescent="0.3">
      <c r="A9920" s="112"/>
      <c r="B9920" s="113"/>
      <c r="D9920" s="237"/>
      <c r="E9920" s="238"/>
    </row>
    <row r="9921" spans="1:5" ht="14.4" x14ac:dyDescent="0.3">
      <c r="A9921" s="112"/>
      <c r="B9921" s="113"/>
      <c r="D9921" s="237"/>
      <c r="E9921" s="238"/>
    </row>
    <row r="9922" spans="1:5" ht="14.4" x14ac:dyDescent="0.3">
      <c r="A9922" s="112"/>
      <c r="B9922" s="113"/>
      <c r="D9922" s="237"/>
      <c r="E9922" s="238"/>
    </row>
    <row r="9923" spans="1:5" ht="14.4" x14ac:dyDescent="0.3">
      <c r="A9923" s="112"/>
      <c r="B9923" s="113"/>
      <c r="D9923" s="237"/>
      <c r="E9923" s="238"/>
    </row>
    <row r="9924" spans="1:5" ht="14.4" x14ac:dyDescent="0.3">
      <c r="A9924" s="112"/>
      <c r="B9924" s="113"/>
      <c r="D9924" s="237"/>
      <c r="E9924" s="238"/>
    </row>
    <row r="9925" spans="1:5" ht="14.4" x14ac:dyDescent="0.3">
      <c r="A9925" s="112"/>
      <c r="B9925" s="113"/>
      <c r="D9925" s="237"/>
      <c r="E9925" s="238"/>
    </row>
    <row r="9926" spans="1:5" ht="14.4" x14ac:dyDescent="0.3">
      <c r="A9926" s="112"/>
      <c r="B9926" s="113"/>
      <c r="D9926" s="237"/>
      <c r="E9926" s="238"/>
    </row>
    <row r="9927" spans="1:5" ht="14.4" x14ac:dyDescent="0.3">
      <c r="A9927" s="112"/>
      <c r="B9927" s="113"/>
      <c r="D9927" s="237"/>
      <c r="E9927" s="238"/>
    </row>
    <row r="9928" spans="1:5" ht="14.4" x14ac:dyDescent="0.3">
      <c r="A9928" s="112"/>
      <c r="B9928" s="113"/>
      <c r="D9928" s="237"/>
      <c r="E9928" s="238"/>
    </row>
    <row r="9929" spans="1:5" ht="14.4" x14ac:dyDescent="0.3">
      <c r="A9929" s="112"/>
      <c r="B9929" s="113"/>
      <c r="D9929" s="237"/>
      <c r="E9929" s="238"/>
    </row>
    <row r="9930" spans="1:5" ht="14.4" x14ac:dyDescent="0.3">
      <c r="A9930" s="112"/>
      <c r="B9930" s="113"/>
      <c r="D9930" s="237"/>
      <c r="E9930" s="238"/>
    </row>
    <row r="9931" spans="1:5" ht="14.4" x14ac:dyDescent="0.3">
      <c r="A9931" s="112"/>
      <c r="B9931" s="113"/>
      <c r="D9931" s="237"/>
      <c r="E9931" s="238"/>
    </row>
    <row r="9932" spans="1:5" ht="14.4" x14ac:dyDescent="0.3">
      <c r="A9932" s="112"/>
      <c r="B9932" s="113"/>
      <c r="D9932" s="237"/>
      <c r="E9932" s="238"/>
    </row>
    <row r="9933" spans="1:5" ht="14.4" x14ac:dyDescent="0.3">
      <c r="A9933" s="112"/>
      <c r="B9933" s="113"/>
      <c r="D9933" s="237"/>
      <c r="E9933" s="238"/>
    </row>
    <row r="9934" spans="1:5" ht="14.4" x14ac:dyDescent="0.3">
      <c r="A9934" s="112"/>
      <c r="B9934" s="113"/>
      <c r="D9934" s="237"/>
      <c r="E9934" s="238"/>
    </row>
    <row r="9935" spans="1:5" ht="14.4" x14ac:dyDescent="0.3">
      <c r="A9935" s="112"/>
      <c r="B9935" s="113"/>
      <c r="D9935" s="237"/>
      <c r="E9935" s="238"/>
    </row>
    <row r="9936" spans="1:5" ht="14.4" x14ac:dyDescent="0.3">
      <c r="A9936" s="112"/>
      <c r="B9936" s="113"/>
      <c r="D9936" s="237"/>
      <c r="E9936" s="238"/>
    </row>
    <row r="9937" spans="1:5" ht="14.4" x14ac:dyDescent="0.3">
      <c r="A9937" s="112"/>
      <c r="B9937" s="113"/>
      <c r="D9937" s="237"/>
      <c r="E9937" s="238"/>
    </row>
    <row r="9938" spans="1:5" ht="14.4" x14ac:dyDescent="0.3">
      <c r="A9938" s="112"/>
      <c r="B9938" s="113"/>
      <c r="D9938" s="237"/>
      <c r="E9938" s="238"/>
    </row>
    <row r="9939" spans="1:5" ht="14.4" x14ac:dyDescent="0.3">
      <c r="A9939" s="112"/>
      <c r="B9939" s="113"/>
      <c r="D9939" s="237"/>
      <c r="E9939" s="238"/>
    </row>
    <row r="9940" spans="1:5" ht="14.4" x14ac:dyDescent="0.3">
      <c r="A9940" s="112"/>
      <c r="B9940" s="113"/>
      <c r="D9940" s="112"/>
      <c r="E9940" s="218"/>
    </row>
    <row r="9941" spans="1:5" ht="14.4" x14ac:dyDescent="0.3">
      <c r="A9941" s="112"/>
      <c r="B9941" s="113"/>
      <c r="D9941" s="112"/>
      <c r="E9941" s="218"/>
    </row>
    <row r="9942" spans="1:5" ht="14.4" x14ac:dyDescent="0.3">
      <c r="A9942" s="112"/>
      <c r="B9942" s="113"/>
      <c r="D9942" s="112"/>
      <c r="E9942" s="218"/>
    </row>
    <row r="9943" spans="1:5" ht="14.4" x14ac:dyDescent="0.3">
      <c r="A9943" s="112"/>
      <c r="B9943" s="113"/>
      <c r="D9943" s="112"/>
      <c r="E9943" s="218"/>
    </row>
    <row r="9944" spans="1:5" ht="14.4" x14ac:dyDescent="0.3">
      <c r="A9944" s="112"/>
      <c r="B9944" s="113"/>
      <c r="D9944" s="112"/>
      <c r="E9944" s="218"/>
    </row>
    <row r="9945" spans="1:5" ht="14.4" x14ac:dyDescent="0.3">
      <c r="A9945" s="112"/>
      <c r="B9945" s="113"/>
      <c r="D9945" s="112"/>
      <c r="E9945" s="218"/>
    </row>
    <row r="9946" spans="1:5" ht="14.4" x14ac:dyDescent="0.3">
      <c r="A9946" s="112"/>
      <c r="B9946" s="113"/>
      <c r="D9946" s="112"/>
      <c r="E9946" s="218"/>
    </row>
    <row r="9947" spans="1:5" ht="14.4" x14ac:dyDescent="0.3">
      <c r="A9947" s="112"/>
      <c r="B9947" s="113"/>
      <c r="D9947" s="112"/>
      <c r="E9947" s="218"/>
    </row>
    <row r="9948" spans="1:5" ht="14.4" x14ac:dyDescent="0.3">
      <c r="A9948" s="112"/>
      <c r="B9948" s="113"/>
      <c r="D9948" s="112"/>
      <c r="E9948" s="218"/>
    </row>
    <row r="9949" spans="1:5" ht="14.4" x14ac:dyDescent="0.3">
      <c r="A9949" s="112"/>
      <c r="B9949" s="113"/>
      <c r="D9949" s="112"/>
      <c r="E9949" s="218"/>
    </row>
    <row r="9950" spans="1:5" ht="14.4" x14ac:dyDescent="0.3">
      <c r="A9950" s="112"/>
      <c r="B9950" s="113"/>
      <c r="D9950" s="112"/>
      <c r="E9950" s="218"/>
    </row>
    <row r="9951" spans="1:5" ht="14.4" x14ac:dyDescent="0.3">
      <c r="A9951" s="112"/>
      <c r="B9951" s="113"/>
      <c r="D9951" s="112"/>
      <c r="E9951" s="218"/>
    </row>
    <row r="9952" spans="1:5" ht="14.4" x14ac:dyDescent="0.3">
      <c r="A9952" s="112"/>
      <c r="B9952" s="113"/>
      <c r="D9952" s="112"/>
      <c r="E9952" s="218"/>
    </row>
    <row r="9953" spans="1:5" ht="14.4" x14ac:dyDescent="0.3">
      <c r="A9953" s="112"/>
      <c r="B9953" s="113"/>
      <c r="D9953" s="112"/>
      <c r="E9953" s="218"/>
    </row>
    <row r="9954" spans="1:5" ht="14.4" x14ac:dyDescent="0.3">
      <c r="A9954" s="112"/>
      <c r="B9954" s="113"/>
      <c r="D9954" s="112"/>
      <c r="E9954" s="218"/>
    </row>
    <row r="9955" spans="1:5" ht="14.4" x14ac:dyDescent="0.3">
      <c r="A9955" s="112"/>
      <c r="B9955" s="113"/>
      <c r="D9955" s="112"/>
      <c r="E9955" s="218"/>
    </row>
    <row r="9956" spans="1:5" ht="14.4" x14ac:dyDescent="0.3">
      <c r="A9956" s="112"/>
      <c r="B9956" s="113"/>
      <c r="D9956" s="112"/>
      <c r="E9956" s="218"/>
    </row>
    <row r="9957" spans="1:5" ht="14.4" x14ac:dyDescent="0.3">
      <c r="A9957" s="112"/>
      <c r="B9957" s="113"/>
      <c r="D9957" s="112"/>
      <c r="E9957" s="218"/>
    </row>
    <row r="9958" spans="1:5" ht="14.4" x14ac:dyDescent="0.3">
      <c r="A9958" s="112"/>
      <c r="B9958" s="113"/>
      <c r="D9958" s="112"/>
      <c r="E9958" s="218"/>
    </row>
    <row r="9959" spans="1:5" ht="14.4" x14ac:dyDescent="0.3">
      <c r="A9959" s="112"/>
      <c r="B9959" s="113"/>
      <c r="D9959" s="112"/>
      <c r="E9959" s="218"/>
    </row>
    <row r="9960" spans="1:5" ht="14.4" x14ac:dyDescent="0.3">
      <c r="A9960" s="112"/>
      <c r="B9960" s="113"/>
      <c r="D9960" s="112"/>
      <c r="E9960" s="218"/>
    </row>
    <row r="9961" spans="1:5" ht="14.4" x14ac:dyDescent="0.3">
      <c r="A9961" s="112"/>
      <c r="B9961" s="113"/>
      <c r="D9961" s="112"/>
      <c r="E9961" s="218"/>
    </row>
    <row r="9962" spans="1:5" ht="14.4" x14ac:dyDescent="0.3">
      <c r="A9962" s="112"/>
      <c r="B9962" s="113"/>
      <c r="D9962" s="112"/>
      <c r="E9962" s="218"/>
    </row>
    <row r="9963" spans="1:5" ht="14.4" x14ac:dyDescent="0.3">
      <c r="A9963" s="112"/>
      <c r="B9963" s="113"/>
      <c r="D9963" s="112"/>
      <c r="E9963" s="218"/>
    </row>
    <row r="9964" spans="1:5" ht="14.4" x14ac:dyDescent="0.3">
      <c r="A9964" s="112"/>
      <c r="B9964" s="113"/>
      <c r="D9964" s="112"/>
      <c r="E9964" s="218"/>
    </row>
    <row r="9965" spans="1:5" ht="14.4" x14ac:dyDescent="0.3">
      <c r="A9965" s="112"/>
      <c r="B9965" s="113"/>
      <c r="D9965" s="112"/>
      <c r="E9965" s="218"/>
    </row>
    <row r="9966" spans="1:5" ht="14.4" x14ac:dyDescent="0.3">
      <c r="A9966" s="112"/>
      <c r="B9966" s="113"/>
      <c r="D9966" s="112"/>
      <c r="E9966" s="218"/>
    </row>
    <row r="9967" spans="1:5" ht="14.4" x14ac:dyDescent="0.3">
      <c r="A9967" s="112"/>
      <c r="B9967" s="113"/>
      <c r="D9967" s="112"/>
      <c r="E9967" s="218"/>
    </row>
    <row r="9968" spans="1:5" ht="14.4" x14ac:dyDescent="0.3">
      <c r="A9968" s="112"/>
      <c r="B9968" s="113"/>
      <c r="D9968" s="112"/>
      <c r="E9968" s="218"/>
    </row>
    <row r="9969" spans="1:5" ht="14.4" x14ac:dyDescent="0.3">
      <c r="A9969" s="112"/>
      <c r="B9969" s="113"/>
      <c r="D9969" s="112"/>
      <c r="E9969" s="218"/>
    </row>
    <row r="9970" spans="1:5" ht="14.4" x14ac:dyDescent="0.3">
      <c r="A9970" s="112"/>
      <c r="B9970" s="113"/>
      <c r="D9970" s="112"/>
      <c r="E9970" s="218"/>
    </row>
    <row r="9971" spans="1:5" ht="14.4" x14ac:dyDescent="0.3">
      <c r="A9971" s="112"/>
      <c r="B9971" s="113"/>
      <c r="D9971" s="112"/>
      <c r="E9971" s="218"/>
    </row>
    <row r="9972" spans="1:5" ht="14.4" x14ac:dyDescent="0.3">
      <c r="A9972" s="112"/>
      <c r="B9972" s="113"/>
      <c r="D9972" s="112"/>
      <c r="E9972" s="218"/>
    </row>
    <row r="9973" spans="1:5" ht="14.4" x14ac:dyDescent="0.3">
      <c r="A9973" s="112"/>
      <c r="B9973" s="113"/>
      <c r="D9973" s="112"/>
      <c r="E9973" s="218"/>
    </row>
    <row r="9974" spans="1:5" ht="14.4" x14ac:dyDescent="0.3">
      <c r="A9974" s="112"/>
      <c r="B9974" s="113"/>
      <c r="D9974" s="112"/>
      <c r="E9974" s="218"/>
    </row>
    <row r="9975" spans="1:5" ht="14.4" x14ac:dyDescent="0.3">
      <c r="A9975" s="112"/>
      <c r="B9975" s="113"/>
      <c r="D9975" s="112"/>
      <c r="E9975" s="218"/>
    </row>
    <row r="9976" spans="1:5" ht="14.4" x14ac:dyDescent="0.3">
      <c r="A9976" s="112"/>
      <c r="B9976" s="113"/>
      <c r="D9976" s="112"/>
      <c r="E9976" s="218"/>
    </row>
    <row r="9977" spans="1:5" ht="14.4" x14ac:dyDescent="0.3">
      <c r="A9977" s="112"/>
      <c r="B9977" s="113"/>
      <c r="D9977" s="112"/>
      <c r="E9977" s="218"/>
    </row>
    <row r="9978" spans="1:5" ht="14.4" x14ac:dyDescent="0.3">
      <c r="A9978" s="112"/>
      <c r="B9978" s="113"/>
      <c r="D9978" s="112"/>
      <c r="E9978" s="218"/>
    </row>
    <row r="9979" spans="1:5" ht="14.4" x14ac:dyDescent="0.3">
      <c r="A9979" s="112"/>
      <c r="B9979" s="113"/>
      <c r="D9979" s="112"/>
      <c r="E9979" s="218"/>
    </row>
    <row r="9980" spans="1:5" ht="14.4" x14ac:dyDescent="0.3">
      <c r="A9980" s="112"/>
      <c r="B9980" s="113"/>
      <c r="D9980" s="112"/>
      <c r="E9980" s="218"/>
    </row>
    <row r="9981" spans="1:5" ht="14.4" x14ac:dyDescent="0.3">
      <c r="A9981" s="112"/>
      <c r="B9981" s="113"/>
      <c r="D9981" s="112"/>
      <c r="E9981" s="218"/>
    </row>
    <row r="9982" spans="1:5" ht="14.4" x14ac:dyDescent="0.3">
      <c r="A9982" s="112"/>
      <c r="B9982" s="113"/>
      <c r="D9982" s="112"/>
      <c r="E9982" s="218"/>
    </row>
    <row r="9983" spans="1:5" ht="14.4" x14ac:dyDescent="0.3">
      <c r="A9983" s="112"/>
      <c r="B9983" s="113"/>
      <c r="D9983" s="112"/>
      <c r="E9983" s="218"/>
    </row>
    <row r="9984" spans="1:5" ht="14.4" x14ac:dyDescent="0.3">
      <c r="A9984" s="112"/>
      <c r="B9984" s="113"/>
      <c r="D9984" s="112"/>
      <c r="E9984" s="218"/>
    </row>
    <row r="9985" spans="1:5" ht="14.4" x14ac:dyDescent="0.3">
      <c r="A9985" s="112"/>
      <c r="B9985" s="113"/>
      <c r="D9985" s="112"/>
      <c r="E9985" s="218"/>
    </row>
    <row r="9986" spans="1:5" ht="14.4" x14ac:dyDescent="0.3">
      <c r="A9986" s="112"/>
      <c r="B9986" s="113"/>
      <c r="D9986" s="112"/>
      <c r="E9986" s="218"/>
    </row>
    <row r="9987" spans="1:5" ht="14.4" x14ac:dyDescent="0.3">
      <c r="A9987" s="112"/>
      <c r="B9987" s="113"/>
      <c r="D9987" s="112"/>
      <c r="E9987" s="218"/>
    </row>
    <row r="9988" spans="1:5" ht="14.4" x14ac:dyDescent="0.3">
      <c r="A9988" s="112"/>
      <c r="B9988" s="113"/>
      <c r="D9988" s="112"/>
      <c r="E9988" s="218"/>
    </row>
    <row r="9989" spans="1:5" ht="14.4" x14ac:dyDescent="0.3">
      <c r="A9989" s="112"/>
      <c r="B9989" s="113"/>
      <c r="D9989" s="112"/>
      <c r="E9989" s="218"/>
    </row>
    <row r="9990" spans="1:5" ht="14.4" x14ac:dyDescent="0.3">
      <c r="A9990" s="112"/>
      <c r="B9990" s="113"/>
      <c r="D9990" s="112"/>
      <c r="E9990" s="218"/>
    </row>
    <row r="9991" spans="1:5" ht="14.4" x14ac:dyDescent="0.3">
      <c r="A9991" s="112"/>
      <c r="B9991" s="113"/>
      <c r="D9991" s="112"/>
      <c r="E9991" s="218"/>
    </row>
    <row r="9992" spans="1:5" ht="14.4" x14ac:dyDescent="0.3">
      <c r="A9992" s="112"/>
      <c r="B9992" s="113"/>
      <c r="D9992" s="112"/>
      <c r="E9992" s="218"/>
    </row>
    <row r="9993" spans="1:5" ht="14.4" x14ac:dyDescent="0.3">
      <c r="A9993" s="112"/>
      <c r="B9993" s="113"/>
      <c r="D9993" s="112"/>
      <c r="E9993" s="218"/>
    </row>
    <row r="9994" spans="1:5" ht="14.4" x14ac:dyDescent="0.3">
      <c r="A9994" s="112"/>
      <c r="B9994" s="113"/>
      <c r="D9994" s="112"/>
      <c r="E9994" s="218"/>
    </row>
    <row r="9995" spans="1:5" ht="14.4" x14ac:dyDescent="0.3">
      <c r="A9995" s="112"/>
      <c r="B9995" s="113"/>
      <c r="D9995" s="112"/>
      <c r="E9995" s="218"/>
    </row>
    <row r="9996" spans="1:5" ht="14.4" x14ac:dyDescent="0.3">
      <c r="A9996" s="112"/>
      <c r="B9996" s="113"/>
      <c r="D9996" s="112"/>
      <c r="E9996" s="218"/>
    </row>
    <row r="9997" spans="1:5" ht="14.4" x14ac:dyDescent="0.3">
      <c r="A9997" s="112"/>
      <c r="B9997" s="113"/>
      <c r="D9997" s="112"/>
      <c r="E9997" s="218"/>
    </row>
    <row r="9998" spans="1:5" ht="14.4" x14ac:dyDescent="0.3">
      <c r="A9998" s="112"/>
      <c r="B9998" s="113"/>
      <c r="D9998" s="112"/>
      <c r="E9998" s="218"/>
    </row>
    <row r="9999" spans="1:5" ht="14.4" x14ac:dyDescent="0.3">
      <c r="A9999" s="112"/>
      <c r="B9999" s="113"/>
      <c r="D9999" s="112"/>
      <c r="E9999" s="218"/>
    </row>
    <row r="10000" spans="1:5" ht="14.4" x14ac:dyDescent="0.3">
      <c r="A10000" s="112"/>
      <c r="B10000" s="113"/>
      <c r="D10000" s="112"/>
      <c r="E10000" s="218"/>
    </row>
    <row r="10001" spans="1:5" ht="14.4" x14ac:dyDescent="0.3">
      <c r="A10001" s="112"/>
      <c r="B10001" s="113"/>
      <c r="D10001" s="112"/>
      <c r="E10001" s="218"/>
    </row>
    <row r="10002" spans="1:5" ht="14.4" x14ac:dyDescent="0.3">
      <c r="A10002" s="112"/>
      <c r="B10002" s="113"/>
      <c r="D10002" s="112"/>
      <c r="E10002" s="218"/>
    </row>
    <row r="10003" spans="1:5" ht="14.4" x14ac:dyDescent="0.3">
      <c r="A10003" s="112"/>
      <c r="B10003" s="113"/>
      <c r="D10003" s="112"/>
      <c r="E10003" s="218"/>
    </row>
    <row r="10004" spans="1:5" ht="14.4" x14ac:dyDescent="0.3">
      <c r="A10004" s="112"/>
      <c r="B10004" s="113"/>
      <c r="D10004" s="112"/>
      <c r="E10004" s="218"/>
    </row>
    <row r="10005" spans="1:5" ht="14.4" x14ac:dyDescent="0.3">
      <c r="A10005" s="112"/>
      <c r="B10005" s="113"/>
      <c r="D10005" s="112"/>
      <c r="E10005" s="218"/>
    </row>
    <row r="10006" spans="1:5" ht="14.4" x14ac:dyDescent="0.3">
      <c r="A10006" s="112"/>
      <c r="B10006" s="113"/>
      <c r="D10006" s="112"/>
      <c r="E10006" s="218"/>
    </row>
    <row r="10007" spans="1:5" ht="14.4" x14ac:dyDescent="0.3">
      <c r="A10007" s="112"/>
      <c r="B10007" s="113"/>
      <c r="D10007" s="112"/>
      <c r="E10007" s="218"/>
    </row>
    <row r="10008" spans="1:5" ht="14.4" x14ac:dyDescent="0.3">
      <c r="A10008" s="112"/>
      <c r="B10008" s="113"/>
      <c r="D10008" s="112"/>
      <c r="E10008" s="218"/>
    </row>
    <row r="10009" spans="1:5" ht="14.4" x14ac:dyDescent="0.3">
      <c r="A10009" s="112"/>
      <c r="B10009" s="113"/>
      <c r="D10009" s="112"/>
      <c r="E10009" s="218"/>
    </row>
    <row r="10010" spans="1:5" ht="14.4" x14ac:dyDescent="0.3">
      <c r="A10010" s="112"/>
      <c r="B10010" s="113"/>
      <c r="D10010" s="112"/>
      <c r="E10010" s="218"/>
    </row>
    <row r="10011" spans="1:5" ht="14.4" x14ac:dyDescent="0.3">
      <c r="A10011" s="112"/>
      <c r="B10011" s="113"/>
      <c r="D10011" s="112"/>
      <c r="E10011" s="218"/>
    </row>
    <row r="10012" spans="1:5" ht="14.4" x14ac:dyDescent="0.3">
      <c r="A10012" s="112"/>
      <c r="B10012" s="113"/>
      <c r="D10012" s="112"/>
      <c r="E10012" s="218"/>
    </row>
    <row r="10013" spans="1:5" ht="14.4" x14ac:dyDescent="0.3">
      <c r="A10013" s="112"/>
      <c r="B10013" s="113"/>
      <c r="D10013" s="112"/>
      <c r="E10013" s="218"/>
    </row>
    <row r="10014" spans="1:5" ht="14.4" x14ac:dyDescent="0.3">
      <c r="A10014" s="112"/>
      <c r="B10014" s="113"/>
      <c r="D10014" s="112"/>
      <c r="E10014" s="218"/>
    </row>
    <row r="10015" spans="1:5" ht="14.4" x14ac:dyDescent="0.3">
      <c r="A10015" s="112"/>
      <c r="B10015" s="113"/>
      <c r="D10015" s="112"/>
      <c r="E10015" s="218"/>
    </row>
    <row r="10016" spans="1:5" ht="14.4" x14ac:dyDescent="0.3">
      <c r="A10016" s="112"/>
      <c r="B10016" s="113"/>
      <c r="D10016" s="112"/>
      <c r="E10016" s="218"/>
    </row>
    <row r="10017" spans="1:5" ht="14.4" x14ac:dyDescent="0.3">
      <c r="A10017" s="112"/>
      <c r="B10017" s="113"/>
      <c r="D10017" s="112"/>
      <c r="E10017" s="218"/>
    </row>
    <row r="10018" spans="1:5" ht="14.4" x14ac:dyDescent="0.3">
      <c r="A10018" s="112"/>
      <c r="B10018" s="113"/>
      <c r="D10018" s="112"/>
      <c r="E10018" s="218"/>
    </row>
    <row r="10019" spans="1:5" ht="14.4" x14ac:dyDescent="0.3">
      <c r="A10019" s="112"/>
      <c r="B10019" s="113"/>
      <c r="D10019" s="112"/>
      <c r="E10019" s="218"/>
    </row>
    <row r="10020" spans="1:5" ht="14.4" x14ac:dyDescent="0.3">
      <c r="A10020" s="112"/>
      <c r="B10020" s="113"/>
      <c r="D10020" s="112"/>
      <c r="E10020" s="218"/>
    </row>
    <row r="10021" spans="1:5" ht="14.4" x14ac:dyDescent="0.3">
      <c r="A10021" s="112"/>
      <c r="B10021" s="113"/>
      <c r="D10021" s="112"/>
      <c r="E10021" s="218"/>
    </row>
    <row r="10022" spans="1:5" ht="14.4" x14ac:dyDescent="0.3">
      <c r="A10022" s="112"/>
      <c r="B10022" s="113"/>
      <c r="D10022" s="112"/>
      <c r="E10022" s="218"/>
    </row>
    <row r="10023" spans="1:5" ht="14.4" x14ac:dyDescent="0.3">
      <c r="A10023" s="112"/>
      <c r="B10023" s="113"/>
      <c r="D10023" s="112"/>
      <c r="E10023" s="218"/>
    </row>
    <row r="10024" spans="1:5" ht="14.4" x14ac:dyDescent="0.3">
      <c r="A10024" s="112"/>
      <c r="B10024" s="113"/>
      <c r="D10024" s="112"/>
      <c r="E10024" s="218"/>
    </row>
    <row r="10025" spans="1:5" ht="14.4" x14ac:dyDescent="0.3">
      <c r="A10025" s="112"/>
      <c r="B10025" s="113"/>
      <c r="D10025" s="112"/>
      <c r="E10025" s="218"/>
    </row>
    <row r="10026" spans="1:5" ht="14.4" x14ac:dyDescent="0.3">
      <c r="A10026" s="112"/>
      <c r="B10026" s="113"/>
      <c r="D10026" s="112"/>
      <c r="E10026" s="218"/>
    </row>
    <row r="10027" spans="1:5" ht="14.4" x14ac:dyDescent="0.3">
      <c r="A10027" s="112"/>
      <c r="B10027" s="113"/>
      <c r="D10027" s="112"/>
      <c r="E10027" s="218"/>
    </row>
    <row r="10028" spans="1:5" ht="14.4" x14ac:dyDescent="0.3">
      <c r="A10028" s="112"/>
      <c r="B10028" s="113"/>
      <c r="D10028" s="112"/>
      <c r="E10028" s="218"/>
    </row>
    <row r="10029" spans="1:5" ht="14.4" x14ac:dyDescent="0.3">
      <c r="A10029" s="112"/>
      <c r="B10029" s="113"/>
      <c r="D10029" s="112"/>
      <c r="E10029" s="218"/>
    </row>
    <row r="10030" spans="1:5" ht="14.4" x14ac:dyDescent="0.3">
      <c r="A10030" s="112"/>
      <c r="B10030" s="113"/>
      <c r="D10030" s="112"/>
      <c r="E10030" s="218"/>
    </row>
    <row r="10031" spans="1:5" ht="14.4" x14ac:dyDescent="0.3">
      <c r="A10031" s="112"/>
      <c r="B10031" s="113"/>
      <c r="D10031" s="112"/>
      <c r="E10031" s="218"/>
    </row>
    <row r="10032" spans="1:5" ht="14.4" x14ac:dyDescent="0.3">
      <c r="A10032" s="112"/>
      <c r="B10032" s="113"/>
      <c r="D10032" s="112"/>
      <c r="E10032" s="218"/>
    </row>
    <row r="10033" spans="1:5" ht="14.4" x14ac:dyDescent="0.3">
      <c r="A10033" s="112"/>
      <c r="B10033" s="113"/>
      <c r="D10033" s="112"/>
      <c r="E10033" s="218"/>
    </row>
    <row r="10034" spans="1:5" ht="14.4" x14ac:dyDescent="0.3">
      <c r="A10034" s="112"/>
      <c r="B10034" s="113"/>
      <c r="D10034" s="112"/>
      <c r="E10034" s="218"/>
    </row>
    <row r="10035" spans="1:5" ht="14.4" x14ac:dyDescent="0.3">
      <c r="A10035" s="112"/>
      <c r="B10035" s="113"/>
      <c r="D10035" s="112"/>
      <c r="E10035" s="218"/>
    </row>
    <row r="10036" spans="1:5" ht="14.4" x14ac:dyDescent="0.3">
      <c r="A10036" s="112"/>
      <c r="B10036" s="113"/>
      <c r="D10036" s="112"/>
      <c r="E10036" s="218"/>
    </row>
    <row r="10037" spans="1:5" ht="14.4" x14ac:dyDescent="0.3">
      <c r="A10037" s="112"/>
      <c r="B10037" s="113"/>
      <c r="D10037" s="112"/>
      <c r="E10037" s="218"/>
    </row>
    <row r="10038" spans="1:5" ht="14.4" x14ac:dyDescent="0.3">
      <c r="A10038" s="112"/>
      <c r="B10038" s="113"/>
      <c r="D10038" s="112"/>
      <c r="E10038" s="218"/>
    </row>
    <row r="10039" spans="1:5" ht="14.4" x14ac:dyDescent="0.3">
      <c r="A10039" s="112"/>
      <c r="B10039" s="113"/>
      <c r="D10039" s="112"/>
      <c r="E10039" s="218"/>
    </row>
    <row r="10040" spans="1:5" ht="14.4" x14ac:dyDescent="0.3">
      <c r="A10040" s="112"/>
      <c r="B10040" s="113"/>
      <c r="D10040" s="112"/>
      <c r="E10040" s="218"/>
    </row>
    <row r="10041" spans="1:5" ht="14.4" x14ac:dyDescent="0.3">
      <c r="A10041" s="112"/>
      <c r="B10041" s="113"/>
      <c r="D10041" s="112"/>
      <c r="E10041" s="218"/>
    </row>
    <row r="10042" spans="1:5" ht="14.4" x14ac:dyDescent="0.3">
      <c r="A10042" s="112"/>
      <c r="B10042" s="113"/>
      <c r="D10042" s="112"/>
      <c r="E10042" s="218"/>
    </row>
    <row r="10043" spans="1:5" ht="14.4" x14ac:dyDescent="0.3">
      <c r="A10043" s="112"/>
      <c r="B10043" s="113"/>
      <c r="D10043" s="112"/>
      <c r="E10043" s="218"/>
    </row>
    <row r="10044" spans="1:5" ht="14.4" x14ac:dyDescent="0.3">
      <c r="A10044" s="112"/>
      <c r="B10044" s="113"/>
      <c r="D10044" s="112"/>
      <c r="E10044" s="218"/>
    </row>
    <row r="10045" spans="1:5" ht="14.4" x14ac:dyDescent="0.3">
      <c r="A10045" s="112"/>
      <c r="B10045" s="113"/>
      <c r="D10045" s="112"/>
      <c r="E10045" s="218"/>
    </row>
    <row r="10046" spans="1:5" ht="14.4" x14ac:dyDescent="0.3">
      <c r="A10046" s="112"/>
      <c r="B10046" s="113"/>
      <c r="D10046" s="112"/>
      <c r="E10046" s="218"/>
    </row>
    <row r="10047" spans="1:5" ht="14.4" x14ac:dyDescent="0.3">
      <c r="A10047" s="112"/>
      <c r="B10047" s="113"/>
      <c r="D10047" s="112"/>
      <c r="E10047" s="218"/>
    </row>
    <row r="10048" spans="1:5" ht="14.4" x14ac:dyDescent="0.3">
      <c r="A10048" s="112"/>
      <c r="B10048" s="113"/>
      <c r="D10048" s="112"/>
      <c r="E10048" s="218"/>
    </row>
    <row r="10049" spans="1:5" ht="14.4" x14ac:dyDescent="0.3">
      <c r="A10049" s="112"/>
      <c r="B10049" s="113"/>
      <c r="D10049" s="112"/>
      <c r="E10049" s="218"/>
    </row>
    <row r="10050" spans="1:5" ht="14.4" x14ac:dyDescent="0.3">
      <c r="A10050" s="112"/>
      <c r="B10050" s="113"/>
      <c r="D10050" s="112"/>
      <c r="E10050" s="218"/>
    </row>
    <row r="10051" spans="1:5" ht="14.4" x14ac:dyDescent="0.3">
      <c r="A10051" s="112"/>
      <c r="B10051" s="113"/>
      <c r="D10051" s="112"/>
      <c r="E10051" s="113"/>
    </row>
    <row r="10052" spans="1:5" ht="14.4" x14ac:dyDescent="0.3">
      <c r="A10052" s="112"/>
      <c r="B10052" s="113"/>
      <c r="D10052" s="112"/>
      <c r="E10052" s="113"/>
    </row>
    <row r="10053" spans="1:5" ht="14.4" x14ac:dyDescent="0.3">
      <c r="A10053" s="112"/>
      <c r="B10053" s="113"/>
      <c r="D10053" s="112"/>
      <c r="E10053" s="113"/>
    </row>
    <row r="10054" spans="1:5" ht="14.4" x14ac:dyDescent="0.3">
      <c r="A10054" s="112"/>
      <c r="B10054" s="113"/>
      <c r="D10054" s="112"/>
      <c r="E10054" s="113"/>
    </row>
    <row r="10055" spans="1:5" ht="14.4" x14ac:dyDescent="0.3">
      <c r="A10055" s="112"/>
      <c r="B10055" s="113"/>
      <c r="D10055" s="112"/>
      <c r="E10055" s="113"/>
    </row>
    <row r="10056" spans="1:5" ht="14.4" x14ac:dyDescent="0.3">
      <c r="A10056" s="112"/>
      <c r="B10056" s="113"/>
      <c r="D10056" s="112"/>
      <c r="E10056" s="113"/>
    </row>
    <row r="10057" spans="1:5" ht="14.4" x14ac:dyDescent="0.3">
      <c r="A10057" s="112"/>
      <c r="B10057" s="113"/>
      <c r="D10057" s="112"/>
      <c r="E10057" s="113"/>
    </row>
    <row r="10058" spans="1:5" ht="14.4" x14ac:dyDescent="0.3">
      <c r="A10058" s="112"/>
      <c r="B10058" s="113"/>
      <c r="D10058" s="112"/>
      <c r="E10058" s="113"/>
    </row>
    <row r="10059" spans="1:5" ht="14.4" x14ac:dyDescent="0.3">
      <c r="A10059" s="112"/>
      <c r="B10059" s="113"/>
      <c r="D10059" s="112"/>
      <c r="E10059" s="113"/>
    </row>
    <row r="10060" spans="1:5" ht="14.4" x14ac:dyDescent="0.3">
      <c r="A10060" s="112"/>
      <c r="B10060" s="113"/>
      <c r="D10060" s="112"/>
      <c r="E10060" s="113"/>
    </row>
    <row r="10061" spans="1:5" ht="14.4" x14ac:dyDescent="0.3">
      <c r="A10061" s="112"/>
      <c r="B10061" s="113"/>
      <c r="D10061" s="112"/>
      <c r="E10061" s="113"/>
    </row>
    <row r="10062" spans="1:5" ht="14.4" x14ac:dyDescent="0.3">
      <c r="A10062" s="112"/>
      <c r="B10062" s="113"/>
      <c r="D10062" s="112"/>
      <c r="E10062" s="113"/>
    </row>
    <row r="10063" spans="1:5" ht="14.4" x14ac:dyDescent="0.3">
      <c r="A10063" s="112"/>
      <c r="B10063" s="113"/>
      <c r="D10063" s="112"/>
      <c r="E10063" s="113"/>
    </row>
    <row r="10064" spans="1:5" ht="14.4" x14ac:dyDescent="0.3">
      <c r="A10064" s="112"/>
      <c r="B10064" s="113"/>
      <c r="D10064" s="112"/>
      <c r="E10064" s="113"/>
    </row>
    <row r="10065" spans="1:5" ht="14.4" x14ac:dyDescent="0.3">
      <c r="A10065" s="112"/>
      <c r="B10065" s="113"/>
      <c r="D10065" s="112"/>
      <c r="E10065" s="113"/>
    </row>
    <row r="10066" spans="1:5" ht="14.4" x14ac:dyDescent="0.3">
      <c r="A10066" s="112"/>
      <c r="B10066" s="113"/>
      <c r="D10066" s="112"/>
      <c r="E10066" s="113"/>
    </row>
    <row r="10067" spans="1:5" ht="14.4" x14ac:dyDescent="0.3">
      <c r="A10067" s="112"/>
      <c r="B10067" s="113"/>
      <c r="D10067" s="112"/>
      <c r="E10067" s="113"/>
    </row>
    <row r="10068" spans="1:5" ht="14.4" x14ac:dyDescent="0.3">
      <c r="A10068" s="112"/>
      <c r="B10068" s="113"/>
      <c r="D10068" s="112"/>
      <c r="E10068" s="113"/>
    </row>
    <row r="10069" spans="1:5" ht="14.4" x14ac:dyDescent="0.3">
      <c r="A10069" s="112"/>
      <c r="B10069" s="113"/>
      <c r="D10069" s="112"/>
      <c r="E10069" s="113"/>
    </row>
    <row r="10070" spans="1:5" ht="14.4" x14ac:dyDescent="0.3">
      <c r="A10070" s="112"/>
      <c r="B10070" s="113"/>
      <c r="D10070" s="112"/>
      <c r="E10070" s="113"/>
    </row>
    <row r="10071" spans="1:5" ht="14.4" x14ac:dyDescent="0.3">
      <c r="A10071" s="112"/>
      <c r="B10071" s="113"/>
      <c r="D10071" s="112"/>
      <c r="E10071" s="113"/>
    </row>
    <row r="10072" spans="1:5" ht="14.4" x14ac:dyDescent="0.3">
      <c r="A10072" s="112"/>
      <c r="B10072" s="113"/>
      <c r="D10072" s="112"/>
      <c r="E10072" s="113"/>
    </row>
    <row r="10073" spans="1:5" ht="14.4" x14ac:dyDescent="0.3">
      <c r="A10073" s="112"/>
      <c r="B10073" s="113"/>
      <c r="D10073" s="112"/>
      <c r="E10073" s="113"/>
    </row>
    <row r="10074" spans="1:5" ht="14.4" x14ac:dyDescent="0.3">
      <c r="A10074" s="112"/>
      <c r="B10074" s="113"/>
      <c r="D10074" s="112"/>
      <c r="E10074" s="113"/>
    </row>
    <row r="10075" spans="1:5" ht="14.4" x14ac:dyDescent="0.3">
      <c r="A10075" s="112"/>
      <c r="B10075" s="113"/>
      <c r="D10075" s="112"/>
      <c r="E10075" s="113"/>
    </row>
    <row r="10076" spans="1:5" ht="14.4" x14ac:dyDescent="0.3">
      <c r="A10076" s="112"/>
      <c r="B10076" s="113"/>
      <c r="D10076" s="112"/>
      <c r="E10076" s="113"/>
    </row>
    <row r="10077" spans="1:5" ht="14.4" x14ac:dyDescent="0.3">
      <c r="A10077" s="112"/>
      <c r="B10077" s="113"/>
      <c r="D10077" s="112"/>
      <c r="E10077" s="113"/>
    </row>
    <row r="10078" spans="1:5" ht="14.4" x14ac:dyDescent="0.3">
      <c r="A10078" s="112"/>
      <c r="B10078" s="113"/>
      <c r="D10078" s="112"/>
      <c r="E10078" s="113"/>
    </row>
    <row r="10079" spans="1:5" ht="14.4" x14ac:dyDescent="0.3">
      <c r="A10079" s="112"/>
      <c r="B10079" s="113"/>
      <c r="D10079" s="112"/>
      <c r="E10079" s="113"/>
    </row>
    <row r="10080" spans="1:5" ht="14.4" x14ac:dyDescent="0.3">
      <c r="A10080" s="112"/>
      <c r="B10080" s="113"/>
      <c r="D10080" s="112"/>
      <c r="E10080" s="113"/>
    </row>
    <row r="10081" spans="1:5" ht="14.4" x14ac:dyDescent="0.3">
      <c r="A10081" s="112"/>
      <c r="B10081" s="113"/>
      <c r="D10081" s="112"/>
      <c r="E10081" s="113"/>
    </row>
    <row r="10082" spans="1:5" ht="14.4" x14ac:dyDescent="0.3">
      <c r="A10082" s="112"/>
      <c r="B10082" s="113"/>
      <c r="D10082" s="112"/>
      <c r="E10082" s="113"/>
    </row>
    <row r="10083" spans="1:5" ht="14.4" x14ac:dyDescent="0.3">
      <c r="A10083" s="112"/>
      <c r="B10083" s="113"/>
      <c r="D10083" s="112"/>
      <c r="E10083" s="113"/>
    </row>
    <row r="10084" spans="1:5" ht="14.4" x14ac:dyDescent="0.3">
      <c r="A10084" s="112"/>
      <c r="B10084" s="113"/>
      <c r="D10084" s="112"/>
      <c r="E10084" s="113"/>
    </row>
    <row r="10085" spans="1:5" ht="14.4" x14ac:dyDescent="0.3">
      <c r="A10085" s="112"/>
      <c r="B10085" s="113"/>
      <c r="D10085" s="112"/>
      <c r="E10085" s="113"/>
    </row>
    <row r="10086" spans="1:5" ht="14.4" x14ac:dyDescent="0.3">
      <c r="A10086" s="112"/>
      <c r="B10086" s="113"/>
      <c r="D10086" s="112"/>
      <c r="E10086" s="113"/>
    </row>
    <row r="10087" spans="1:5" ht="14.4" x14ac:dyDescent="0.3">
      <c r="A10087" s="112"/>
      <c r="B10087" s="113"/>
      <c r="D10087" s="112"/>
      <c r="E10087" s="113"/>
    </row>
    <row r="10088" spans="1:5" ht="14.4" x14ac:dyDescent="0.3">
      <c r="A10088" s="112"/>
      <c r="B10088" s="113"/>
      <c r="D10088" s="112"/>
      <c r="E10088" s="113"/>
    </row>
    <row r="10089" spans="1:5" ht="14.4" x14ac:dyDescent="0.3">
      <c r="A10089" s="112"/>
      <c r="B10089" s="113"/>
      <c r="D10089" s="112"/>
      <c r="E10089" s="113"/>
    </row>
    <row r="10090" spans="1:5" ht="14.4" x14ac:dyDescent="0.3">
      <c r="A10090" s="112"/>
      <c r="B10090" s="113"/>
      <c r="D10090" s="112"/>
      <c r="E10090" s="113"/>
    </row>
    <row r="10091" spans="1:5" ht="14.4" x14ac:dyDescent="0.3">
      <c r="A10091" s="112"/>
      <c r="B10091" s="113"/>
      <c r="D10091" s="112"/>
      <c r="E10091" s="113"/>
    </row>
    <row r="10092" spans="1:5" ht="14.4" x14ac:dyDescent="0.3">
      <c r="A10092" s="112"/>
      <c r="B10092" s="113"/>
      <c r="D10092" s="112"/>
      <c r="E10092" s="113"/>
    </row>
    <row r="10093" spans="1:5" ht="14.4" x14ac:dyDescent="0.3">
      <c r="A10093" s="112"/>
      <c r="B10093" s="113"/>
      <c r="D10093" s="112"/>
      <c r="E10093" s="113"/>
    </row>
    <row r="10094" spans="1:5" ht="14.4" x14ac:dyDescent="0.3">
      <c r="A10094" s="112"/>
      <c r="B10094" s="113"/>
      <c r="D10094" s="112"/>
      <c r="E10094" s="113"/>
    </row>
    <row r="10095" spans="1:5" ht="14.4" x14ac:dyDescent="0.3">
      <c r="A10095" s="112"/>
      <c r="B10095" s="113"/>
      <c r="D10095" s="112"/>
      <c r="E10095" s="113"/>
    </row>
    <row r="10096" spans="1:5" ht="14.4" x14ac:dyDescent="0.3">
      <c r="A10096" s="112"/>
      <c r="B10096" s="113"/>
      <c r="D10096" s="112"/>
      <c r="E10096" s="113"/>
    </row>
    <row r="10097" spans="1:5" ht="14.4" x14ac:dyDescent="0.3">
      <c r="A10097" s="112"/>
      <c r="B10097" s="113"/>
      <c r="D10097" s="112"/>
      <c r="E10097" s="113"/>
    </row>
    <row r="10098" spans="1:5" ht="14.4" x14ac:dyDescent="0.3">
      <c r="A10098" s="112"/>
      <c r="B10098" s="113"/>
      <c r="D10098" s="112"/>
      <c r="E10098" s="113"/>
    </row>
    <row r="10099" spans="1:5" ht="14.4" x14ac:dyDescent="0.3">
      <c r="A10099" s="112"/>
      <c r="B10099" s="113"/>
      <c r="D10099" s="112"/>
      <c r="E10099" s="113"/>
    </row>
    <row r="10100" spans="1:5" ht="14.4" x14ac:dyDescent="0.3">
      <c r="A10100" s="112"/>
      <c r="B10100" s="113"/>
      <c r="D10100" s="112"/>
      <c r="E10100" s="113"/>
    </row>
    <row r="10101" spans="1:5" ht="14.4" x14ac:dyDescent="0.3">
      <c r="A10101" s="112"/>
      <c r="B10101" s="113"/>
      <c r="D10101" s="112"/>
      <c r="E10101" s="113"/>
    </row>
    <row r="10102" spans="1:5" ht="14.4" x14ac:dyDescent="0.3">
      <c r="A10102" s="112"/>
      <c r="B10102" s="113"/>
      <c r="D10102" s="112"/>
      <c r="E10102" s="113"/>
    </row>
    <row r="10103" spans="1:5" ht="14.4" x14ac:dyDescent="0.3">
      <c r="A10103" s="112"/>
      <c r="B10103" s="113"/>
      <c r="D10103" s="112"/>
      <c r="E10103" s="113"/>
    </row>
    <row r="10104" spans="1:5" ht="14.4" x14ac:dyDescent="0.3">
      <c r="A10104" s="112"/>
      <c r="B10104" s="113"/>
      <c r="D10104" s="112"/>
      <c r="E10104" s="113"/>
    </row>
    <row r="10105" spans="1:5" ht="14.4" x14ac:dyDescent="0.3">
      <c r="A10105" s="112"/>
      <c r="B10105" s="113"/>
      <c r="D10105" s="112"/>
      <c r="E10105" s="113"/>
    </row>
    <row r="10106" spans="1:5" ht="14.4" x14ac:dyDescent="0.3">
      <c r="A10106" s="112"/>
      <c r="B10106" s="113"/>
      <c r="D10106" s="112"/>
      <c r="E10106" s="113"/>
    </row>
    <row r="10107" spans="1:5" ht="14.4" x14ac:dyDescent="0.3">
      <c r="A10107" s="112"/>
      <c r="B10107" s="113"/>
      <c r="D10107" s="112"/>
      <c r="E10107" s="113"/>
    </row>
    <row r="10108" spans="1:5" ht="14.4" x14ac:dyDescent="0.3">
      <c r="A10108" s="112"/>
      <c r="B10108" s="113"/>
      <c r="D10108" s="112"/>
      <c r="E10108" s="113"/>
    </row>
    <row r="10109" spans="1:5" ht="14.4" x14ac:dyDescent="0.3">
      <c r="A10109" s="112"/>
      <c r="B10109" s="113"/>
      <c r="D10109" s="112"/>
      <c r="E10109" s="113"/>
    </row>
    <row r="10110" spans="1:5" ht="14.4" x14ac:dyDescent="0.3">
      <c r="A10110" s="112"/>
      <c r="B10110" s="113"/>
      <c r="D10110" s="112"/>
      <c r="E10110" s="113"/>
    </row>
    <row r="10111" spans="1:5" ht="14.4" x14ac:dyDescent="0.3">
      <c r="A10111" s="112"/>
      <c r="B10111" s="113"/>
      <c r="D10111" s="112"/>
      <c r="E10111" s="113"/>
    </row>
    <row r="10112" spans="1:5" ht="14.4" x14ac:dyDescent="0.3">
      <c r="A10112" s="112"/>
      <c r="B10112" s="113"/>
      <c r="D10112" s="112"/>
      <c r="E10112" s="113"/>
    </row>
    <row r="10113" spans="1:5" ht="14.4" x14ac:dyDescent="0.3">
      <c r="A10113" s="112"/>
      <c r="B10113" s="113"/>
      <c r="D10113" s="112"/>
      <c r="E10113" s="113"/>
    </row>
    <row r="10114" spans="1:5" ht="14.4" x14ac:dyDescent="0.3">
      <c r="A10114" s="112"/>
      <c r="B10114" s="113"/>
      <c r="D10114" s="112"/>
      <c r="E10114" s="113"/>
    </row>
    <row r="10115" spans="1:5" ht="14.4" x14ac:dyDescent="0.3">
      <c r="A10115" s="112"/>
      <c r="B10115" s="113"/>
      <c r="D10115" s="112"/>
      <c r="E10115" s="113"/>
    </row>
    <row r="10116" spans="1:5" ht="14.4" x14ac:dyDescent="0.3">
      <c r="A10116" s="112"/>
      <c r="B10116" s="113"/>
      <c r="D10116" s="112"/>
      <c r="E10116" s="113"/>
    </row>
    <row r="10117" spans="1:5" ht="14.4" x14ac:dyDescent="0.3">
      <c r="A10117" s="112"/>
      <c r="B10117" s="113"/>
      <c r="D10117" s="112"/>
      <c r="E10117" s="113"/>
    </row>
    <row r="10118" spans="1:5" ht="14.4" x14ac:dyDescent="0.3">
      <c r="A10118" s="112"/>
      <c r="B10118" s="113"/>
      <c r="D10118" s="112"/>
      <c r="E10118" s="113"/>
    </row>
    <row r="10119" spans="1:5" ht="14.4" x14ac:dyDescent="0.3">
      <c r="A10119" s="112"/>
      <c r="B10119" s="113"/>
      <c r="D10119" s="112"/>
      <c r="E10119" s="113"/>
    </row>
    <row r="10120" spans="1:5" ht="14.4" x14ac:dyDescent="0.3">
      <c r="A10120" s="112"/>
      <c r="B10120" s="113"/>
      <c r="D10120" s="112"/>
      <c r="E10120" s="113"/>
    </row>
    <row r="10121" spans="1:5" ht="14.4" x14ac:dyDescent="0.3">
      <c r="A10121" s="112"/>
      <c r="B10121" s="113"/>
      <c r="D10121" s="112"/>
      <c r="E10121" s="113"/>
    </row>
    <row r="10122" spans="1:5" ht="14.4" x14ac:dyDescent="0.3">
      <c r="A10122" s="112"/>
      <c r="B10122" s="113"/>
      <c r="D10122" s="112"/>
      <c r="E10122" s="113"/>
    </row>
    <row r="10123" spans="1:5" ht="14.4" x14ac:dyDescent="0.3">
      <c r="A10123" s="112"/>
      <c r="B10123" s="113"/>
      <c r="D10123" s="112"/>
      <c r="E10123" s="113"/>
    </row>
    <row r="10124" spans="1:5" ht="14.4" x14ac:dyDescent="0.3">
      <c r="A10124" s="112"/>
      <c r="B10124" s="113"/>
      <c r="D10124" s="112"/>
      <c r="E10124" s="113"/>
    </row>
    <row r="10125" spans="1:5" ht="14.4" x14ac:dyDescent="0.3">
      <c r="A10125" s="112"/>
      <c r="B10125" s="113"/>
      <c r="D10125" s="112"/>
      <c r="E10125" s="113"/>
    </row>
    <row r="10126" spans="1:5" ht="14.4" x14ac:dyDescent="0.3">
      <c r="A10126" s="112"/>
      <c r="B10126" s="113"/>
      <c r="D10126" s="112"/>
      <c r="E10126" s="113"/>
    </row>
    <row r="10127" spans="1:5" ht="14.4" x14ac:dyDescent="0.3">
      <c r="A10127" s="112"/>
      <c r="B10127" s="113"/>
      <c r="D10127" s="112"/>
      <c r="E10127" s="113"/>
    </row>
    <row r="10128" spans="1:5" ht="14.4" x14ac:dyDescent="0.3">
      <c r="A10128" s="112"/>
      <c r="B10128" s="113"/>
      <c r="D10128" s="112"/>
      <c r="E10128" s="113"/>
    </row>
    <row r="10129" spans="1:5" ht="14.4" x14ac:dyDescent="0.3">
      <c r="A10129" s="112"/>
      <c r="B10129" s="113"/>
      <c r="D10129" s="112"/>
      <c r="E10129" s="113"/>
    </row>
    <row r="10130" spans="1:5" ht="14.4" x14ac:dyDescent="0.3">
      <c r="A10130" s="112"/>
      <c r="B10130" s="113"/>
      <c r="D10130" s="112"/>
      <c r="E10130" s="113"/>
    </row>
    <row r="10131" spans="1:5" ht="14.4" x14ac:dyDescent="0.3">
      <c r="A10131" s="112"/>
      <c r="B10131" s="113"/>
      <c r="D10131" s="112"/>
      <c r="E10131" s="113"/>
    </row>
    <row r="10132" spans="1:5" ht="14.4" x14ac:dyDescent="0.3">
      <c r="A10132" s="112"/>
      <c r="B10132" s="113"/>
      <c r="D10132" s="112"/>
      <c r="E10132" s="113"/>
    </row>
    <row r="10133" spans="1:5" ht="14.4" x14ac:dyDescent="0.3">
      <c r="A10133" s="112"/>
      <c r="B10133" s="113"/>
      <c r="D10133" s="112"/>
      <c r="E10133" s="113"/>
    </row>
    <row r="10134" spans="1:5" ht="14.4" x14ac:dyDescent="0.3">
      <c r="A10134" s="112"/>
      <c r="B10134" s="113"/>
      <c r="D10134" s="112"/>
      <c r="E10134" s="113"/>
    </row>
    <row r="10135" spans="1:5" ht="14.4" x14ac:dyDescent="0.3">
      <c r="A10135" s="112"/>
      <c r="B10135" s="113"/>
      <c r="D10135" s="112"/>
      <c r="E10135" s="113"/>
    </row>
    <row r="10136" spans="1:5" ht="14.4" x14ac:dyDescent="0.3">
      <c r="A10136" s="112"/>
      <c r="B10136" s="113"/>
      <c r="D10136" s="112"/>
      <c r="E10136" s="113"/>
    </row>
    <row r="10137" spans="1:5" ht="14.4" x14ac:dyDescent="0.3">
      <c r="A10137" s="112"/>
      <c r="B10137" s="113"/>
      <c r="D10137" s="112"/>
      <c r="E10137" s="113"/>
    </row>
    <row r="10138" spans="1:5" ht="14.4" x14ac:dyDescent="0.3">
      <c r="A10138" s="112"/>
      <c r="B10138" s="113"/>
      <c r="D10138" s="112"/>
      <c r="E10138" s="113"/>
    </row>
    <row r="10139" spans="1:5" ht="14.4" x14ac:dyDescent="0.3">
      <c r="A10139" s="112"/>
      <c r="B10139" s="113"/>
      <c r="D10139" s="112"/>
      <c r="E10139" s="113"/>
    </row>
    <row r="10140" spans="1:5" ht="14.4" x14ac:dyDescent="0.3">
      <c r="A10140" s="112"/>
      <c r="B10140" s="113"/>
      <c r="D10140" s="112"/>
      <c r="E10140" s="113"/>
    </row>
    <row r="10141" spans="1:5" ht="14.4" x14ac:dyDescent="0.3">
      <c r="A10141" s="112"/>
      <c r="B10141" s="113"/>
      <c r="D10141" s="112"/>
      <c r="E10141" s="113"/>
    </row>
    <row r="10142" spans="1:5" ht="14.4" x14ac:dyDescent="0.3">
      <c r="A10142" s="112"/>
      <c r="B10142" s="113"/>
      <c r="D10142" s="112"/>
      <c r="E10142" s="113"/>
    </row>
    <row r="10143" spans="1:5" ht="14.4" x14ac:dyDescent="0.3">
      <c r="A10143" s="112"/>
      <c r="B10143" s="113"/>
      <c r="D10143" s="112"/>
      <c r="E10143" s="113"/>
    </row>
    <row r="10144" spans="1:5" ht="14.4" x14ac:dyDescent="0.3">
      <c r="A10144" s="112"/>
      <c r="B10144" s="113"/>
      <c r="D10144" s="112"/>
      <c r="E10144" s="113"/>
    </row>
    <row r="10145" spans="1:5" ht="14.4" x14ac:dyDescent="0.3">
      <c r="A10145" s="112"/>
      <c r="B10145" s="113"/>
      <c r="D10145" s="112"/>
      <c r="E10145" s="113"/>
    </row>
    <row r="10146" spans="1:5" ht="14.4" x14ac:dyDescent="0.3">
      <c r="A10146" s="112"/>
      <c r="B10146" s="113"/>
      <c r="D10146" s="112"/>
      <c r="E10146" s="113"/>
    </row>
    <row r="10147" spans="1:5" ht="14.4" x14ac:dyDescent="0.3">
      <c r="A10147" s="112"/>
      <c r="B10147" s="113"/>
      <c r="D10147" s="112"/>
      <c r="E10147" s="113"/>
    </row>
    <row r="10148" spans="1:5" ht="14.4" x14ac:dyDescent="0.3">
      <c r="A10148" s="112"/>
      <c r="B10148" s="113"/>
      <c r="D10148" s="112"/>
      <c r="E10148" s="113"/>
    </row>
    <row r="10149" spans="1:5" ht="14.4" x14ac:dyDescent="0.3">
      <c r="A10149" s="112"/>
      <c r="B10149" s="113"/>
      <c r="D10149" s="112"/>
      <c r="E10149" s="113"/>
    </row>
    <row r="10150" spans="1:5" ht="14.4" x14ac:dyDescent="0.3">
      <c r="A10150" s="112"/>
      <c r="B10150" s="113"/>
      <c r="D10150" s="112"/>
      <c r="E10150" s="113"/>
    </row>
    <row r="10151" spans="1:5" ht="14.4" x14ac:dyDescent="0.3">
      <c r="A10151" s="112"/>
      <c r="B10151" s="113"/>
      <c r="D10151" s="112"/>
      <c r="E10151" s="113"/>
    </row>
    <row r="10152" spans="1:5" ht="14.4" x14ac:dyDescent="0.3">
      <c r="A10152" s="112"/>
      <c r="B10152" s="113"/>
      <c r="D10152" s="112"/>
      <c r="E10152" s="113"/>
    </row>
    <row r="10153" spans="1:5" ht="14.4" x14ac:dyDescent="0.3">
      <c r="A10153" s="112"/>
      <c r="B10153" s="113"/>
      <c r="D10153" s="112"/>
      <c r="E10153" s="113"/>
    </row>
    <row r="10154" spans="1:5" ht="14.4" x14ac:dyDescent="0.3">
      <c r="A10154" s="112"/>
      <c r="B10154" s="113"/>
      <c r="D10154" s="112"/>
      <c r="E10154" s="113"/>
    </row>
    <row r="10155" spans="1:5" ht="14.4" x14ac:dyDescent="0.3">
      <c r="A10155" s="112"/>
      <c r="B10155" s="113"/>
      <c r="D10155" s="112"/>
      <c r="E10155" s="113"/>
    </row>
    <row r="10156" spans="1:5" ht="14.4" x14ac:dyDescent="0.3">
      <c r="A10156" s="112"/>
      <c r="B10156" s="113"/>
      <c r="D10156" s="112"/>
      <c r="E10156" s="113"/>
    </row>
    <row r="10157" spans="1:5" ht="14.4" x14ac:dyDescent="0.3">
      <c r="A10157" s="112"/>
      <c r="B10157" s="113"/>
      <c r="D10157" s="112"/>
      <c r="E10157" s="113"/>
    </row>
    <row r="10158" spans="1:5" ht="14.4" x14ac:dyDescent="0.3">
      <c r="A10158" s="112"/>
      <c r="B10158" s="113"/>
      <c r="D10158" s="112"/>
      <c r="E10158" s="113"/>
    </row>
    <row r="10159" spans="1:5" ht="14.4" x14ac:dyDescent="0.3">
      <c r="A10159" s="112"/>
      <c r="B10159" s="113"/>
      <c r="D10159" s="112"/>
      <c r="E10159" s="113"/>
    </row>
    <row r="10160" spans="1:5" ht="14.4" x14ac:dyDescent="0.3">
      <c r="A10160" s="112"/>
      <c r="B10160" s="113"/>
      <c r="D10160" s="112"/>
      <c r="E10160" s="113"/>
    </row>
    <row r="10161" spans="1:5" ht="14.4" x14ac:dyDescent="0.3">
      <c r="A10161" s="112"/>
      <c r="B10161" s="113"/>
      <c r="D10161" s="112"/>
      <c r="E10161" s="113"/>
    </row>
    <row r="10162" spans="1:5" ht="14.4" x14ac:dyDescent="0.3">
      <c r="A10162" s="112"/>
      <c r="B10162" s="113"/>
      <c r="D10162" s="112"/>
      <c r="E10162" s="113"/>
    </row>
    <row r="10163" spans="1:5" ht="14.4" x14ac:dyDescent="0.3">
      <c r="A10163" s="112"/>
      <c r="B10163" s="113"/>
      <c r="D10163" s="112"/>
      <c r="E10163" s="113"/>
    </row>
    <row r="10164" spans="1:5" ht="14.4" x14ac:dyDescent="0.3">
      <c r="A10164" s="112"/>
      <c r="B10164" s="113"/>
      <c r="D10164" s="112"/>
      <c r="E10164" s="113"/>
    </row>
    <row r="10165" spans="1:5" ht="14.4" x14ac:dyDescent="0.3">
      <c r="A10165" s="112"/>
      <c r="B10165" s="113"/>
      <c r="D10165" s="112"/>
      <c r="E10165" s="113"/>
    </row>
    <row r="10166" spans="1:5" ht="14.4" x14ac:dyDescent="0.3">
      <c r="A10166" s="112"/>
      <c r="B10166" s="113"/>
      <c r="D10166" s="112"/>
      <c r="E10166" s="113"/>
    </row>
    <row r="10167" spans="1:5" ht="14.4" x14ac:dyDescent="0.3">
      <c r="A10167" s="112"/>
      <c r="B10167" s="113"/>
      <c r="D10167" s="112"/>
      <c r="E10167" s="113"/>
    </row>
    <row r="10168" spans="1:5" ht="14.4" x14ac:dyDescent="0.3">
      <c r="A10168" s="112"/>
      <c r="B10168" s="113"/>
      <c r="D10168" s="112"/>
      <c r="E10168" s="113"/>
    </row>
    <row r="10169" spans="1:5" ht="14.4" x14ac:dyDescent="0.3">
      <c r="A10169" s="112"/>
      <c r="B10169" s="113"/>
      <c r="D10169" s="112"/>
      <c r="E10169" s="113"/>
    </row>
    <row r="10170" spans="1:5" ht="14.4" x14ac:dyDescent="0.3">
      <c r="A10170" s="112"/>
      <c r="B10170" s="113"/>
      <c r="D10170" s="112"/>
      <c r="E10170" s="113"/>
    </row>
    <row r="10171" spans="1:5" ht="14.4" x14ac:dyDescent="0.3">
      <c r="A10171" s="112"/>
      <c r="B10171" s="113"/>
      <c r="D10171" s="112"/>
      <c r="E10171" s="113"/>
    </row>
    <row r="10172" spans="1:5" ht="14.4" x14ac:dyDescent="0.3">
      <c r="A10172" s="112"/>
      <c r="B10172" s="113"/>
      <c r="D10172" s="112"/>
      <c r="E10172" s="113"/>
    </row>
    <row r="10173" spans="1:5" ht="14.4" x14ac:dyDescent="0.3">
      <c r="A10173" s="112"/>
      <c r="B10173" s="113"/>
      <c r="D10173" s="112"/>
      <c r="E10173" s="113"/>
    </row>
    <row r="10174" spans="1:5" ht="14.4" x14ac:dyDescent="0.3">
      <c r="A10174" s="112"/>
      <c r="B10174" s="113"/>
      <c r="D10174" s="112"/>
      <c r="E10174" s="113"/>
    </row>
    <row r="10175" spans="1:5" ht="14.4" x14ac:dyDescent="0.3">
      <c r="A10175" s="112"/>
      <c r="B10175" s="113"/>
      <c r="D10175" s="112"/>
      <c r="E10175" s="113"/>
    </row>
    <row r="10176" spans="1:5" ht="14.4" x14ac:dyDescent="0.3">
      <c r="A10176" s="112"/>
      <c r="B10176" s="113"/>
      <c r="D10176" s="112"/>
      <c r="E10176" s="113"/>
    </row>
    <row r="10177" spans="1:5" ht="14.4" x14ac:dyDescent="0.3">
      <c r="A10177" s="112"/>
      <c r="B10177" s="113"/>
      <c r="D10177" s="112"/>
      <c r="E10177" s="113"/>
    </row>
    <row r="10178" spans="1:5" ht="14.4" x14ac:dyDescent="0.3">
      <c r="A10178" s="112"/>
      <c r="B10178" s="113"/>
      <c r="D10178" s="112"/>
      <c r="E10178" s="113"/>
    </row>
    <row r="10179" spans="1:5" ht="14.4" x14ac:dyDescent="0.3">
      <c r="A10179" s="112"/>
      <c r="B10179" s="113"/>
      <c r="D10179" s="112"/>
      <c r="E10179" s="113"/>
    </row>
    <row r="10180" spans="1:5" ht="14.4" x14ac:dyDescent="0.3">
      <c r="A10180" s="112"/>
      <c r="B10180" s="113"/>
      <c r="D10180" s="112"/>
      <c r="E10180" s="113"/>
    </row>
    <row r="10181" spans="1:5" ht="14.4" x14ac:dyDescent="0.3">
      <c r="A10181" s="112"/>
      <c r="B10181" s="113"/>
      <c r="D10181" s="112"/>
      <c r="E10181" s="113"/>
    </row>
    <row r="10182" spans="1:5" ht="14.4" x14ac:dyDescent="0.3">
      <c r="A10182" s="112"/>
      <c r="B10182" s="113"/>
      <c r="D10182" s="112"/>
      <c r="E10182" s="113"/>
    </row>
    <row r="10183" spans="1:5" ht="14.4" x14ac:dyDescent="0.3">
      <c r="A10183" s="112"/>
      <c r="B10183" s="113"/>
      <c r="D10183" s="112"/>
      <c r="E10183" s="113"/>
    </row>
    <row r="10184" spans="1:5" ht="14.4" x14ac:dyDescent="0.3">
      <c r="A10184" s="112"/>
      <c r="B10184" s="113"/>
      <c r="D10184" s="112"/>
      <c r="E10184" s="113"/>
    </row>
    <row r="10185" spans="1:5" ht="14.4" x14ac:dyDescent="0.3">
      <c r="A10185" s="112"/>
      <c r="B10185" s="113"/>
      <c r="D10185" s="112"/>
      <c r="E10185" s="113"/>
    </row>
    <row r="10186" spans="1:5" ht="14.4" x14ac:dyDescent="0.3">
      <c r="A10186" s="112"/>
      <c r="B10186" s="113"/>
      <c r="D10186" s="112"/>
      <c r="E10186" s="113"/>
    </row>
    <row r="10187" spans="1:5" ht="14.4" x14ac:dyDescent="0.3">
      <c r="A10187" s="112"/>
      <c r="B10187" s="113"/>
      <c r="D10187" s="112"/>
      <c r="E10187" s="113"/>
    </row>
    <row r="10188" spans="1:5" ht="14.4" x14ac:dyDescent="0.3">
      <c r="A10188" s="112"/>
      <c r="B10188" s="113"/>
      <c r="D10188" s="112"/>
      <c r="E10188" s="113"/>
    </row>
    <row r="10189" spans="1:5" ht="14.4" x14ac:dyDescent="0.3">
      <c r="A10189" s="112"/>
      <c r="B10189" s="113"/>
      <c r="D10189" s="112"/>
      <c r="E10189" s="113"/>
    </row>
    <row r="10190" spans="1:5" ht="14.4" x14ac:dyDescent="0.3">
      <c r="A10190" s="112"/>
      <c r="B10190" s="113"/>
      <c r="D10190" s="112"/>
      <c r="E10190" s="113"/>
    </row>
    <row r="10191" spans="1:5" ht="14.4" x14ac:dyDescent="0.3">
      <c r="A10191" s="112"/>
      <c r="B10191" s="113"/>
      <c r="D10191" s="112"/>
      <c r="E10191" s="113"/>
    </row>
    <row r="10192" spans="1:5" ht="14.4" x14ac:dyDescent="0.3">
      <c r="A10192" s="112"/>
      <c r="B10192" s="113"/>
      <c r="D10192" s="112"/>
      <c r="E10192" s="113"/>
    </row>
    <row r="10193" spans="1:5" ht="14.4" x14ac:dyDescent="0.3">
      <c r="A10193" s="112"/>
      <c r="B10193" s="113"/>
      <c r="D10193" s="112"/>
      <c r="E10193" s="113"/>
    </row>
    <row r="10194" spans="1:5" ht="14.4" x14ac:dyDescent="0.3">
      <c r="A10194" s="112"/>
      <c r="B10194" s="113"/>
      <c r="D10194" s="112"/>
      <c r="E10194" s="113"/>
    </row>
    <row r="10195" spans="1:5" ht="14.4" x14ac:dyDescent="0.3">
      <c r="A10195" s="112"/>
      <c r="B10195" s="113"/>
      <c r="D10195" s="112"/>
      <c r="E10195" s="113"/>
    </row>
    <row r="10196" spans="1:5" ht="14.4" x14ac:dyDescent="0.3">
      <c r="A10196" s="112"/>
      <c r="B10196" s="113"/>
      <c r="D10196" s="112"/>
      <c r="E10196" s="113"/>
    </row>
    <row r="10197" spans="1:5" ht="14.4" x14ac:dyDescent="0.3">
      <c r="A10197" s="112"/>
      <c r="B10197" s="113"/>
      <c r="D10197" s="112"/>
      <c r="E10197" s="113"/>
    </row>
    <row r="10198" spans="1:5" ht="14.4" x14ac:dyDescent="0.3">
      <c r="A10198" s="112"/>
      <c r="B10198" s="113"/>
      <c r="D10198" s="112"/>
      <c r="E10198" s="113"/>
    </row>
    <row r="10199" spans="1:5" ht="14.4" x14ac:dyDescent="0.3">
      <c r="A10199" s="112"/>
      <c r="B10199" s="113"/>
      <c r="D10199" s="112"/>
      <c r="E10199" s="113"/>
    </row>
    <row r="10200" spans="1:5" ht="14.4" x14ac:dyDescent="0.3">
      <c r="A10200" s="112"/>
      <c r="B10200" s="113"/>
      <c r="D10200" s="112"/>
      <c r="E10200" s="113"/>
    </row>
    <row r="10201" spans="1:5" ht="14.4" x14ac:dyDescent="0.3">
      <c r="A10201" s="112"/>
      <c r="B10201" s="113"/>
      <c r="D10201" s="112"/>
      <c r="E10201" s="113"/>
    </row>
    <row r="10202" spans="1:5" ht="14.4" x14ac:dyDescent="0.3">
      <c r="A10202" s="112"/>
      <c r="B10202" s="113"/>
      <c r="D10202" s="112"/>
      <c r="E10202" s="113"/>
    </row>
    <row r="10203" spans="1:5" ht="14.4" x14ac:dyDescent="0.3">
      <c r="A10203" s="112"/>
      <c r="B10203" s="113"/>
      <c r="D10203" s="112"/>
      <c r="E10203" s="113"/>
    </row>
    <row r="10204" spans="1:5" ht="14.4" x14ac:dyDescent="0.3">
      <c r="A10204" s="112"/>
      <c r="B10204" s="113"/>
      <c r="D10204" s="112"/>
      <c r="E10204" s="113"/>
    </row>
    <row r="10205" spans="1:5" ht="14.4" x14ac:dyDescent="0.3">
      <c r="A10205" s="112"/>
      <c r="B10205" s="113"/>
      <c r="D10205" s="112"/>
      <c r="E10205" s="113"/>
    </row>
    <row r="10206" spans="1:5" ht="14.4" x14ac:dyDescent="0.3">
      <c r="A10206" s="112"/>
      <c r="B10206" s="113"/>
      <c r="D10206" s="112"/>
      <c r="E10206" s="113"/>
    </row>
    <row r="10207" spans="1:5" ht="14.4" x14ac:dyDescent="0.3">
      <c r="A10207" s="112"/>
      <c r="B10207" s="113"/>
      <c r="D10207" s="112"/>
      <c r="E10207" s="113"/>
    </row>
    <row r="10208" spans="1:5" ht="14.4" x14ac:dyDescent="0.3">
      <c r="A10208" s="112"/>
      <c r="B10208" s="113"/>
      <c r="D10208" s="112"/>
      <c r="E10208" s="113"/>
    </row>
    <row r="10209" spans="1:5" ht="14.4" x14ac:dyDescent="0.3">
      <c r="A10209" s="112"/>
      <c r="B10209" s="113"/>
      <c r="D10209" s="112"/>
      <c r="E10209" s="113"/>
    </row>
    <row r="10210" spans="1:5" ht="14.4" x14ac:dyDescent="0.3">
      <c r="A10210" s="112"/>
      <c r="B10210" s="113"/>
      <c r="D10210" s="112"/>
      <c r="E10210" s="113"/>
    </row>
    <row r="10211" spans="1:5" ht="14.4" x14ac:dyDescent="0.3">
      <c r="A10211" s="112"/>
      <c r="B10211" s="113"/>
      <c r="D10211" s="112"/>
      <c r="E10211" s="113"/>
    </row>
    <row r="10212" spans="1:5" ht="14.4" x14ac:dyDescent="0.3">
      <c r="A10212" s="112"/>
      <c r="B10212" s="113"/>
      <c r="D10212" s="112"/>
      <c r="E10212" s="113"/>
    </row>
    <row r="10213" spans="1:5" ht="14.4" x14ac:dyDescent="0.3">
      <c r="A10213" s="112"/>
      <c r="B10213" s="113"/>
      <c r="D10213" s="112"/>
      <c r="E10213" s="113"/>
    </row>
    <row r="10214" spans="1:5" ht="14.4" x14ac:dyDescent="0.3">
      <c r="A10214" s="112"/>
      <c r="B10214" s="113"/>
      <c r="D10214" s="112"/>
      <c r="E10214" s="113"/>
    </row>
    <row r="10215" spans="1:5" ht="14.4" x14ac:dyDescent="0.3">
      <c r="A10215" s="112"/>
      <c r="B10215" s="113"/>
      <c r="D10215" s="112"/>
      <c r="E10215" s="113"/>
    </row>
    <row r="10216" spans="1:5" ht="14.4" x14ac:dyDescent="0.3">
      <c r="A10216" s="112"/>
      <c r="B10216" s="113"/>
      <c r="D10216" s="112"/>
      <c r="E10216" s="113"/>
    </row>
    <row r="10217" spans="1:5" ht="14.4" x14ac:dyDescent="0.3">
      <c r="A10217" s="112"/>
      <c r="B10217" s="113"/>
      <c r="D10217" s="112"/>
      <c r="E10217" s="113"/>
    </row>
    <row r="10218" spans="1:5" ht="14.4" x14ac:dyDescent="0.3">
      <c r="A10218" s="112"/>
      <c r="B10218" s="113"/>
      <c r="D10218" s="112"/>
      <c r="E10218" s="113"/>
    </row>
    <row r="10219" spans="1:5" ht="14.4" x14ac:dyDescent="0.3">
      <c r="A10219" s="112"/>
      <c r="B10219" s="113"/>
      <c r="D10219" s="112"/>
      <c r="E10219" s="113"/>
    </row>
    <row r="10220" spans="1:5" ht="14.4" x14ac:dyDescent="0.3">
      <c r="A10220" s="112"/>
      <c r="B10220" s="113"/>
      <c r="D10220" s="112"/>
      <c r="E10220" s="113"/>
    </row>
    <row r="10221" spans="1:5" ht="14.4" x14ac:dyDescent="0.3">
      <c r="A10221" s="112"/>
      <c r="B10221" s="113"/>
      <c r="D10221" s="112"/>
      <c r="E10221" s="113"/>
    </row>
    <row r="10222" spans="1:5" ht="14.4" x14ac:dyDescent="0.3">
      <c r="A10222" s="112"/>
      <c r="B10222" s="113"/>
      <c r="D10222" s="112"/>
      <c r="E10222" s="113"/>
    </row>
    <row r="10223" spans="1:5" ht="14.4" x14ac:dyDescent="0.3">
      <c r="A10223" s="112"/>
      <c r="B10223" s="113"/>
      <c r="D10223" s="112"/>
      <c r="E10223" s="113"/>
    </row>
    <row r="10224" spans="1:5" ht="14.4" x14ac:dyDescent="0.3">
      <c r="A10224" s="112"/>
      <c r="B10224" s="113"/>
      <c r="D10224" s="112"/>
      <c r="E10224" s="113"/>
    </row>
    <row r="10225" spans="1:5" ht="14.4" x14ac:dyDescent="0.3">
      <c r="A10225" s="112"/>
      <c r="B10225" s="113"/>
      <c r="D10225" s="112"/>
      <c r="E10225" s="113"/>
    </row>
    <row r="10226" spans="1:5" ht="14.4" x14ac:dyDescent="0.3">
      <c r="A10226" s="112"/>
      <c r="B10226" s="113"/>
      <c r="D10226" s="112"/>
      <c r="E10226" s="113"/>
    </row>
    <row r="10227" spans="1:5" ht="14.4" x14ac:dyDescent="0.3">
      <c r="A10227" s="112"/>
      <c r="B10227" s="113"/>
      <c r="D10227" s="112"/>
      <c r="E10227" s="113"/>
    </row>
    <row r="10228" spans="1:5" ht="14.4" x14ac:dyDescent="0.3">
      <c r="A10228" s="112"/>
      <c r="B10228" s="113"/>
      <c r="D10228" s="112"/>
      <c r="E10228" s="113"/>
    </row>
    <row r="10229" spans="1:5" ht="14.4" x14ac:dyDescent="0.3">
      <c r="A10229" s="112"/>
      <c r="B10229" s="113"/>
      <c r="D10229" s="112"/>
      <c r="E10229" s="113"/>
    </row>
    <row r="10230" spans="1:5" ht="14.4" x14ac:dyDescent="0.3">
      <c r="A10230" s="112"/>
      <c r="B10230" s="113"/>
      <c r="D10230" s="112"/>
      <c r="E10230" s="113"/>
    </row>
    <row r="10231" spans="1:5" ht="14.4" x14ac:dyDescent="0.3">
      <c r="A10231" s="112"/>
      <c r="B10231" s="113"/>
      <c r="D10231" s="112"/>
      <c r="E10231" s="113"/>
    </row>
    <row r="10232" spans="1:5" ht="14.4" x14ac:dyDescent="0.3">
      <c r="A10232" s="112"/>
      <c r="B10232" s="113"/>
      <c r="D10232" s="112"/>
      <c r="E10232" s="113"/>
    </row>
    <row r="10233" spans="1:5" ht="14.4" x14ac:dyDescent="0.3">
      <c r="A10233" s="112"/>
      <c r="B10233" s="113"/>
      <c r="D10233" s="112"/>
      <c r="E10233" s="113"/>
    </row>
    <row r="10234" spans="1:5" ht="14.4" x14ac:dyDescent="0.3">
      <c r="A10234" s="112"/>
      <c r="B10234" s="113"/>
      <c r="D10234" s="112"/>
      <c r="E10234" s="113"/>
    </row>
    <row r="10235" spans="1:5" ht="14.4" x14ac:dyDescent="0.3">
      <c r="A10235" s="112"/>
      <c r="B10235" s="113"/>
      <c r="D10235" s="112"/>
      <c r="E10235" s="113"/>
    </row>
    <row r="10236" spans="1:5" ht="14.4" x14ac:dyDescent="0.3">
      <c r="A10236" s="112"/>
      <c r="B10236" s="113"/>
      <c r="D10236" s="112"/>
      <c r="E10236" s="113"/>
    </row>
    <row r="10237" spans="1:5" ht="14.4" x14ac:dyDescent="0.3">
      <c r="A10237" s="112"/>
      <c r="B10237" s="113"/>
      <c r="D10237" s="112"/>
      <c r="E10237" s="113"/>
    </row>
    <row r="10238" spans="1:5" ht="14.4" x14ac:dyDescent="0.3">
      <c r="A10238" s="112"/>
      <c r="B10238" s="113"/>
      <c r="D10238" s="112"/>
      <c r="E10238" s="113"/>
    </row>
    <row r="10239" spans="1:5" ht="14.4" x14ac:dyDescent="0.3">
      <c r="A10239" s="112"/>
      <c r="B10239" s="113"/>
      <c r="D10239" s="112"/>
      <c r="E10239" s="113"/>
    </row>
    <row r="10240" spans="1:5" ht="14.4" x14ac:dyDescent="0.3">
      <c r="A10240" s="112"/>
      <c r="B10240" s="113"/>
      <c r="D10240" s="112"/>
      <c r="E10240" s="113"/>
    </row>
    <row r="10241" spans="1:5" ht="14.4" x14ac:dyDescent="0.3">
      <c r="A10241" s="112"/>
      <c r="B10241" s="113"/>
      <c r="D10241" s="112"/>
      <c r="E10241" s="113"/>
    </row>
    <row r="10242" spans="1:5" ht="14.4" x14ac:dyDescent="0.3">
      <c r="A10242" s="112"/>
      <c r="B10242" s="113"/>
      <c r="D10242" s="112"/>
      <c r="E10242" s="113"/>
    </row>
    <row r="10243" spans="1:5" ht="14.4" x14ac:dyDescent="0.3">
      <c r="A10243" s="112"/>
      <c r="B10243" s="113"/>
      <c r="D10243" s="112"/>
      <c r="E10243" s="113"/>
    </row>
    <row r="10244" spans="1:5" ht="14.4" x14ac:dyDescent="0.3">
      <c r="A10244" s="112"/>
      <c r="B10244" s="113"/>
      <c r="D10244" s="112"/>
      <c r="E10244" s="113"/>
    </row>
    <row r="10245" spans="1:5" ht="14.4" x14ac:dyDescent="0.3">
      <c r="A10245" s="112"/>
      <c r="B10245" s="113"/>
      <c r="D10245" s="112"/>
      <c r="E10245" s="113"/>
    </row>
    <row r="10246" spans="1:5" ht="14.4" x14ac:dyDescent="0.3">
      <c r="A10246" s="112"/>
      <c r="B10246" s="113"/>
      <c r="D10246" s="112"/>
      <c r="E10246" s="113"/>
    </row>
    <row r="10247" spans="1:5" ht="14.4" x14ac:dyDescent="0.3">
      <c r="A10247" s="112"/>
      <c r="B10247" s="113"/>
      <c r="D10247" s="112"/>
      <c r="E10247" s="113"/>
    </row>
    <row r="10248" spans="1:5" ht="14.4" x14ac:dyDescent="0.3">
      <c r="A10248" s="112"/>
      <c r="B10248" s="113"/>
      <c r="D10248" s="112"/>
      <c r="E10248" s="113"/>
    </row>
    <row r="10249" spans="1:5" ht="14.4" x14ac:dyDescent="0.3">
      <c r="A10249" s="112"/>
      <c r="B10249" s="113"/>
      <c r="D10249" s="112"/>
      <c r="E10249" s="113"/>
    </row>
    <row r="10250" spans="1:5" ht="14.4" x14ac:dyDescent="0.3">
      <c r="A10250" s="112"/>
      <c r="B10250" s="113"/>
      <c r="D10250" s="112"/>
      <c r="E10250" s="113"/>
    </row>
    <row r="10251" spans="1:5" ht="14.4" x14ac:dyDescent="0.3">
      <c r="A10251" s="112"/>
      <c r="B10251" s="113"/>
      <c r="D10251" s="112"/>
      <c r="E10251" s="113"/>
    </row>
    <row r="10252" spans="1:5" ht="14.4" x14ac:dyDescent="0.3">
      <c r="A10252" s="112"/>
      <c r="B10252" s="113"/>
      <c r="D10252" s="112"/>
      <c r="E10252" s="113"/>
    </row>
    <row r="10253" spans="1:5" ht="14.4" x14ac:dyDescent="0.3">
      <c r="A10253" s="112"/>
      <c r="B10253" s="113"/>
      <c r="D10253" s="112"/>
      <c r="E10253" s="113"/>
    </row>
    <row r="10254" spans="1:5" ht="14.4" x14ac:dyDescent="0.3">
      <c r="A10254" s="112"/>
      <c r="B10254" s="113"/>
      <c r="D10254" s="112"/>
      <c r="E10254" s="113"/>
    </row>
    <row r="10255" spans="1:5" ht="14.4" x14ac:dyDescent="0.3">
      <c r="A10255" s="112"/>
      <c r="B10255" s="113"/>
      <c r="D10255" s="112"/>
      <c r="E10255" s="113"/>
    </row>
    <row r="10256" spans="1:5" ht="14.4" x14ac:dyDescent="0.3">
      <c r="A10256" s="112"/>
      <c r="B10256" s="113"/>
      <c r="D10256" s="112"/>
      <c r="E10256" s="113"/>
    </row>
    <row r="10257" spans="1:5" ht="14.4" x14ac:dyDescent="0.3">
      <c r="A10257" s="112"/>
      <c r="B10257" s="113"/>
      <c r="D10257" s="112"/>
      <c r="E10257" s="113"/>
    </row>
    <row r="10258" spans="1:5" ht="14.4" x14ac:dyDescent="0.3">
      <c r="A10258" s="112"/>
      <c r="B10258" s="113"/>
      <c r="D10258" s="112"/>
      <c r="E10258" s="113"/>
    </row>
    <row r="10259" spans="1:5" ht="14.4" x14ac:dyDescent="0.3">
      <c r="A10259" s="112"/>
      <c r="B10259" s="113"/>
      <c r="D10259" s="112"/>
      <c r="E10259" s="113"/>
    </row>
    <row r="10260" spans="1:5" ht="14.4" x14ac:dyDescent="0.3">
      <c r="A10260" s="112"/>
      <c r="B10260" s="113"/>
      <c r="D10260" s="112"/>
      <c r="E10260" s="113"/>
    </row>
    <row r="10261" spans="1:5" ht="14.4" x14ac:dyDescent="0.3">
      <c r="A10261" s="112"/>
      <c r="B10261" s="113"/>
      <c r="D10261" s="112"/>
      <c r="E10261" s="113"/>
    </row>
    <row r="10262" spans="1:5" ht="14.4" x14ac:dyDescent="0.3">
      <c r="A10262" s="112"/>
      <c r="B10262" s="113"/>
      <c r="D10262" s="112"/>
      <c r="E10262" s="113"/>
    </row>
    <row r="10263" spans="1:5" ht="14.4" x14ac:dyDescent="0.3">
      <c r="A10263" s="112"/>
      <c r="B10263" s="113"/>
      <c r="D10263" s="112"/>
      <c r="E10263" s="113"/>
    </row>
    <row r="10264" spans="1:5" ht="14.4" x14ac:dyDescent="0.3">
      <c r="A10264" s="112"/>
      <c r="B10264" s="113"/>
      <c r="D10264" s="112"/>
      <c r="E10264" s="113"/>
    </row>
    <row r="10265" spans="1:5" ht="14.4" x14ac:dyDescent="0.3">
      <c r="A10265" s="112"/>
      <c r="B10265" s="113"/>
      <c r="D10265" s="112"/>
      <c r="E10265" s="113"/>
    </row>
    <row r="10266" spans="1:5" ht="14.4" x14ac:dyDescent="0.3">
      <c r="A10266" s="112"/>
      <c r="B10266" s="113"/>
      <c r="D10266" s="112"/>
      <c r="E10266" s="113"/>
    </row>
    <row r="10267" spans="1:5" ht="14.4" x14ac:dyDescent="0.3">
      <c r="A10267" s="112"/>
      <c r="B10267" s="113"/>
      <c r="D10267" s="112"/>
      <c r="E10267" s="113"/>
    </row>
    <row r="10268" spans="1:5" ht="14.4" x14ac:dyDescent="0.3">
      <c r="A10268" s="112"/>
      <c r="B10268" s="113"/>
      <c r="D10268" s="112"/>
      <c r="E10268" s="113"/>
    </row>
    <row r="10269" spans="1:5" ht="14.4" x14ac:dyDescent="0.3">
      <c r="A10269" s="112"/>
      <c r="B10269" s="113"/>
      <c r="D10269" s="112"/>
      <c r="E10269" s="113"/>
    </row>
    <row r="10270" spans="1:5" ht="14.4" x14ac:dyDescent="0.3">
      <c r="A10270" s="112"/>
      <c r="B10270" s="113"/>
      <c r="D10270" s="112"/>
      <c r="E10270" s="113"/>
    </row>
    <row r="10271" spans="1:5" ht="14.4" x14ac:dyDescent="0.3">
      <c r="A10271" s="112"/>
      <c r="B10271" s="113"/>
      <c r="D10271" s="112"/>
      <c r="E10271" s="113"/>
    </row>
    <row r="10272" spans="1:5" ht="14.4" x14ac:dyDescent="0.3">
      <c r="A10272" s="112"/>
      <c r="B10272" s="113"/>
      <c r="D10272" s="112"/>
      <c r="E10272" s="113"/>
    </row>
    <row r="10273" spans="1:5" ht="14.4" x14ac:dyDescent="0.3">
      <c r="A10273" s="112"/>
      <c r="B10273" s="113"/>
      <c r="D10273" s="112"/>
      <c r="E10273" s="113"/>
    </row>
    <row r="10274" spans="1:5" ht="14.4" x14ac:dyDescent="0.3">
      <c r="A10274" s="112"/>
      <c r="B10274" s="113"/>
      <c r="D10274" s="112"/>
      <c r="E10274" s="113"/>
    </row>
    <row r="10275" spans="1:5" ht="14.4" x14ac:dyDescent="0.3">
      <c r="A10275" s="112"/>
      <c r="B10275" s="113"/>
      <c r="D10275" s="112"/>
      <c r="E10275" s="113"/>
    </row>
    <row r="10276" spans="1:5" ht="14.4" x14ac:dyDescent="0.3">
      <c r="A10276" s="112"/>
      <c r="B10276" s="113"/>
      <c r="D10276" s="112"/>
      <c r="E10276" s="113"/>
    </row>
    <row r="10277" spans="1:5" ht="14.4" x14ac:dyDescent="0.3">
      <c r="A10277" s="112"/>
      <c r="B10277" s="113"/>
      <c r="D10277" s="112"/>
      <c r="E10277" s="113"/>
    </row>
    <row r="10278" spans="1:5" ht="14.4" x14ac:dyDescent="0.3">
      <c r="A10278" s="112"/>
      <c r="B10278" s="113"/>
      <c r="D10278" s="112"/>
      <c r="E10278" s="113"/>
    </row>
    <row r="10279" spans="1:5" ht="14.4" x14ac:dyDescent="0.3">
      <c r="A10279" s="112"/>
      <c r="B10279" s="113"/>
      <c r="D10279" s="112"/>
      <c r="E10279" s="113"/>
    </row>
    <row r="10280" spans="1:5" ht="14.4" x14ac:dyDescent="0.3">
      <c r="A10280" s="112"/>
      <c r="B10280" s="113"/>
      <c r="D10280" s="112"/>
      <c r="E10280" s="113"/>
    </row>
    <row r="10281" spans="1:5" ht="14.4" x14ac:dyDescent="0.3">
      <c r="A10281" s="112"/>
      <c r="B10281" s="113"/>
      <c r="D10281" s="112"/>
      <c r="E10281" s="113"/>
    </row>
    <row r="10282" spans="1:5" ht="14.4" x14ac:dyDescent="0.3">
      <c r="A10282" s="112"/>
      <c r="B10282" s="113"/>
      <c r="D10282" s="112"/>
      <c r="E10282" s="113"/>
    </row>
    <row r="10283" spans="1:5" ht="14.4" x14ac:dyDescent="0.3">
      <c r="A10283" s="112"/>
      <c r="B10283" s="113"/>
      <c r="D10283" s="112"/>
      <c r="E10283" s="113"/>
    </row>
    <row r="10284" spans="1:5" ht="14.4" x14ac:dyDescent="0.3">
      <c r="A10284" s="112"/>
      <c r="B10284" s="113"/>
      <c r="D10284" s="112"/>
      <c r="E10284" s="113"/>
    </row>
    <row r="10285" spans="1:5" ht="14.4" x14ac:dyDescent="0.3">
      <c r="A10285" s="112"/>
      <c r="B10285" s="113"/>
      <c r="D10285" s="112"/>
      <c r="E10285" s="113"/>
    </row>
    <row r="10286" spans="1:5" ht="14.4" x14ac:dyDescent="0.3">
      <c r="A10286" s="112"/>
      <c r="B10286" s="113"/>
      <c r="D10286" s="112"/>
      <c r="E10286" s="113"/>
    </row>
    <row r="10287" spans="1:5" ht="14.4" x14ac:dyDescent="0.3">
      <c r="A10287" s="112"/>
      <c r="B10287" s="113"/>
      <c r="D10287" s="112"/>
      <c r="E10287" s="113"/>
    </row>
    <row r="10288" spans="1:5" ht="14.4" x14ac:dyDescent="0.3">
      <c r="A10288" s="112"/>
      <c r="B10288" s="113"/>
      <c r="D10288" s="112"/>
      <c r="E10288" s="113"/>
    </row>
    <row r="10289" spans="1:5" ht="14.4" x14ac:dyDescent="0.3">
      <c r="A10289" s="112"/>
      <c r="B10289" s="113"/>
      <c r="D10289" s="112"/>
      <c r="E10289" s="113"/>
    </row>
    <row r="10290" spans="1:5" ht="14.4" x14ac:dyDescent="0.3">
      <c r="A10290" s="112"/>
      <c r="B10290" s="113"/>
      <c r="D10290" s="112"/>
      <c r="E10290" s="113"/>
    </row>
    <row r="10291" spans="1:5" ht="14.4" x14ac:dyDescent="0.3">
      <c r="A10291" s="112"/>
      <c r="B10291" s="113"/>
      <c r="D10291" s="112"/>
      <c r="E10291" s="113"/>
    </row>
    <row r="10292" spans="1:5" ht="14.4" x14ac:dyDescent="0.3">
      <c r="A10292" s="112"/>
      <c r="B10292" s="113"/>
      <c r="D10292" s="112"/>
      <c r="E10292" s="113"/>
    </row>
    <row r="10293" spans="1:5" ht="14.4" x14ac:dyDescent="0.3">
      <c r="A10293" s="112"/>
      <c r="B10293" s="113"/>
      <c r="D10293" s="112"/>
      <c r="E10293" s="113"/>
    </row>
    <row r="10294" spans="1:5" ht="14.4" x14ac:dyDescent="0.3">
      <c r="A10294" s="112"/>
      <c r="B10294" s="113"/>
      <c r="D10294" s="112"/>
      <c r="E10294" s="113"/>
    </row>
    <row r="10295" spans="1:5" ht="14.4" x14ac:dyDescent="0.3">
      <c r="A10295" s="112"/>
      <c r="B10295" s="113"/>
      <c r="D10295" s="112"/>
      <c r="E10295" s="113"/>
    </row>
    <row r="10296" spans="1:5" ht="14.4" x14ac:dyDescent="0.3">
      <c r="A10296" s="112"/>
      <c r="B10296" s="113"/>
      <c r="D10296" s="112"/>
      <c r="E10296" s="113"/>
    </row>
    <row r="10297" spans="1:5" ht="14.4" x14ac:dyDescent="0.3">
      <c r="A10297" s="112"/>
      <c r="B10297" s="113"/>
      <c r="D10297" s="112"/>
      <c r="E10297" s="113"/>
    </row>
    <row r="10298" spans="1:5" ht="14.4" x14ac:dyDescent="0.3">
      <c r="A10298" s="112"/>
      <c r="B10298" s="113"/>
      <c r="D10298" s="112"/>
      <c r="E10298" s="113"/>
    </row>
    <row r="10299" spans="1:5" ht="14.4" x14ac:dyDescent="0.3">
      <c r="A10299" s="112"/>
      <c r="B10299" s="113"/>
      <c r="D10299" s="112"/>
      <c r="E10299" s="113"/>
    </row>
    <row r="10300" spans="1:5" ht="14.4" x14ac:dyDescent="0.3">
      <c r="A10300" s="112"/>
      <c r="B10300" s="113"/>
      <c r="D10300" s="112"/>
      <c r="E10300" s="113"/>
    </row>
    <row r="10301" spans="1:5" ht="14.4" x14ac:dyDescent="0.3">
      <c r="A10301" s="112"/>
      <c r="B10301" s="113"/>
      <c r="D10301" s="112"/>
      <c r="E10301" s="113"/>
    </row>
    <row r="10302" spans="1:5" ht="14.4" x14ac:dyDescent="0.3">
      <c r="A10302" s="112"/>
      <c r="B10302" s="113"/>
      <c r="D10302" s="112"/>
      <c r="E10302" s="113"/>
    </row>
    <row r="10303" spans="1:5" ht="14.4" x14ac:dyDescent="0.3">
      <c r="A10303" s="112"/>
      <c r="B10303" s="113"/>
      <c r="D10303" s="112"/>
      <c r="E10303" s="113"/>
    </row>
    <row r="10304" spans="1:5" ht="14.4" x14ac:dyDescent="0.3">
      <c r="A10304" s="112"/>
      <c r="B10304" s="113"/>
      <c r="D10304" s="112"/>
      <c r="E10304" s="113"/>
    </row>
    <row r="10305" spans="1:5" ht="14.4" x14ac:dyDescent="0.3">
      <c r="A10305" s="112"/>
      <c r="B10305" s="113"/>
      <c r="D10305" s="112"/>
      <c r="E10305" s="113"/>
    </row>
    <row r="10306" spans="1:5" ht="14.4" x14ac:dyDescent="0.3">
      <c r="A10306" s="112"/>
      <c r="B10306" s="113"/>
      <c r="D10306" s="112"/>
      <c r="E10306" s="113"/>
    </row>
    <row r="10307" spans="1:5" ht="14.4" x14ac:dyDescent="0.3">
      <c r="A10307" s="112"/>
      <c r="B10307" s="113"/>
      <c r="D10307" s="112"/>
      <c r="E10307" s="113"/>
    </row>
    <row r="10308" spans="1:5" ht="14.4" x14ac:dyDescent="0.3">
      <c r="A10308" s="112"/>
      <c r="B10308" s="113"/>
      <c r="D10308" s="112"/>
      <c r="E10308" s="113"/>
    </row>
    <row r="10309" spans="1:5" ht="14.4" x14ac:dyDescent="0.3">
      <c r="A10309" s="112"/>
      <c r="B10309" s="113"/>
      <c r="D10309" s="112"/>
      <c r="E10309" s="113"/>
    </row>
    <row r="10310" spans="1:5" ht="14.4" x14ac:dyDescent="0.3">
      <c r="A10310" s="112"/>
      <c r="B10310" s="113"/>
      <c r="D10310" s="112"/>
      <c r="E10310" s="113"/>
    </row>
    <row r="10311" spans="1:5" ht="14.4" x14ac:dyDescent="0.3">
      <c r="A10311" s="112"/>
      <c r="B10311" s="113"/>
      <c r="D10311" s="112"/>
      <c r="E10311" s="113"/>
    </row>
    <row r="10312" spans="1:5" ht="14.4" x14ac:dyDescent="0.3">
      <c r="A10312" s="112"/>
      <c r="B10312" s="113"/>
      <c r="D10312" s="112"/>
      <c r="E10312" s="113"/>
    </row>
    <row r="10313" spans="1:5" ht="14.4" x14ac:dyDescent="0.3">
      <c r="A10313" s="112"/>
      <c r="B10313" s="113"/>
      <c r="D10313" s="112"/>
      <c r="E10313" s="113"/>
    </row>
    <row r="10314" spans="1:5" ht="14.4" x14ac:dyDescent="0.3">
      <c r="A10314" s="112"/>
      <c r="B10314" s="113"/>
      <c r="D10314" s="112"/>
      <c r="E10314" s="113"/>
    </row>
    <row r="10315" spans="1:5" ht="14.4" x14ac:dyDescent="0.3">
      <c r="A10315" s="112"/>
      <c r="B10315" s="113"/>
      <c r="D10315" s="112"/>
      <c r="E10315" s="113"/>
    </row>
    <row r="10316" spans="1:5" ht="14.4" x14ac:dyDescent="0.3">
      <c r="A10316" s="112"/>
      <c r="B10316" s="113"/>
      <c r="D10316" s="112"/>
      <c r="E10316" s="113"/>
    </row>
    <row r="10317" spans="1:5" ht="14.4" x14ac:dyDescent="0.3">
      <c r="A10317" s="112"/>
      <c r="B10317" s="113"/>
      <c r="D10317" s="112"/>
      <c r="E10317" s="113"/>
    </row>
    <row r="10318" spans="1:5" ht="14.4" x14ac:dyDescent="0.3">
      <c r="A10318" s="112"/>
      <c r="B10318" s="113"/>
      <c r="D10318" s="112"/>
      <c r="E10318" s="113"/>
    </row>
    <row r="10319" spans="1:5" ht="14.4" x14ac:dyDescent="0.3">
      <c r="A10319" s="112"/>
      <c r="B10319" s="113"/>
      <c r="D10319" s="112"/>
      <c r="E10319" s="113"/>
    </row>
    <row r="10320" spans="1:5" ht="14.4" x14ac:dyDescent="0.3">
      <c r="A10320" s="112"/>
      <c r="B10320" s="113"/>
      <c r="D10320" s="112"/>
      <c r="E10320" s="113"/>
    </row>
    <row r="10321" spans="1:5" ht="14.4" x14ac:dyDescent="0.3">
      <c r="A10321" s="112"/>
      <c r="B10321" s="113"/>
      <c r="D10321" s="112"/>
      <c r="E10321" s="113"/>
    </row>
    <row r="10322" spans="1:5" ht="14.4" x14ac:dyDescent="0.3">
      <c r="A10322" s="112"/>
      <c r="B10322" s="113"/>
      <c r="D10322" s="112"/>
      <c r="E10322" s="113"/>
    </row>
    <row r="10323" spans="1:5" ht="14.4" x14ac:dyDescent="0.3">
      <c r="A10323" s="112"/>
      <c r="B10323" s="113"/>
      <c r="D10323" s="112"/>
      <c r="E10323" s="113"/>
    </row>
    <row r="10324" spans="1:5" ht="14.4" x14ac:dyDescent="0.3">
      <c r="A10324" s="112"/>
      <c r="B10324" s="113"/>
      <c r="D10324" s="112"/>
      <c r="E10324" s="113"/>
    </row>
    <row r="10325" spans="1:5" ht="14.4" x14ac:dyDescent="0.3">
      <c r="A10325" s="112"/>
      <c r="B10325" s="113"/>
      <c r="D10325" s="112"/>
      <c r="E10325" s="113"/>
    </row>
    <row r="10326" spans="1:5" ht="14.4" x14ac:dyDescent="0.3">
      <c r="A10326" s="112"/>
      <c r="B10326" s="113"/>
      <c r="D10326" s="112"/>
      <c r="E10326" s="113"/>
    </row>
    <row r="10327" spans="1:5" ht="14.4" x14ac:dyDescent="0.3">
      <c r="A10327" s="112"/>
      <c r="B10327" s="113"/>
      <c r="D10327" s="112"/>
      <c r="E10327" s="113"/>
    </row>
    <row r="10328" spans="1:5" ht="14.4" x14ac:dyDescent="0.3">
      <c r="A10328" s="112"/>
      <c r="B10328" s="113"/>
      <c r="D10328" s="112"/>
      <c r="E10328" s="113"/>
    </row>
    <row r="10329" spans="1:5" ht="14.4" x14ac:dyDescent="0.3">
      <c r="A10329" s="112"/>
      <c r="B10329" s="113"/>
      <c r="D10329" s="112"/>
      <c r="E10329" s="113"/>
    </row>
    <row r="10330" spans="1:5" ht="14.4" x14ac:dyDescent="0.3">
      <c r="A10330" s="112"/>
      <c r="B10330" s="113"/>
      <c r="D10330" s="112"/>
      <c r="E10330" s="113"/>
    </row>
    <row r="10331" spans="1:5" ht="14.4" x14ac:dyDescent="0.3">
      <c r="A10331" s="112"/>
      <c r="B10331" s="113"/>
      <c r="D10331" s="112"/>
      <c r="E10331" s="113"/>
    </row>
    <row r="10332" spans="1:5" ht="14.4" x14ac:dyDescent="0.3">
      <c r="A10332" s="112"/>
      <c r="B10332" s="113"/>
      <c r="D10332" s="112"/>
      <c r="E10332" s="113"/>
    </row>
    <row r="10333" spans="1:5" ht="14.4" x14ac:dyDescent="0.3">
      <c r="A10333" s="112"/>
      <c r="B10333" s="113"/>
      <c r="D10333" s="112"/>
      <c r="E10333" s="113"/>
    </row>
    <row r="10334" spans="1:5" ht="14.4" x14ac:dyDescent="0.3">
      <c r="A10334" s="112"/>
      <c r="B10334" s="113"/>
      <c r="D10334" s="112"/>
      <c r="E10334" s="113"/>
    </row>
    <row r="10335" spans="1:5" ht="14.4" x14ac:dyDescent="0.3">
      <c r="A10335" s="112"/>
      <c r="B10335" s="113"/>
      <c r="D10335" s="112"/>
      <c r="E10335" s="113"/>
    </row>
    <row r="10336" spans="1:5" ht="14.4" x14ac:dyDescent="0.3">
      <c r="A10336" s="112"/>
      <c r="B10336" s="113"/>
      <c r="D10336" s="112"/>
      <c r="E10336" s="113"/>
    </row>
    <row r="10337" spans="1:5" ht="14.4" x14ac:dyDescent="0.3">
      <c r="A10337" s="112"/>
      <c r="B10337" s="113"/>
      <c r="D10337" s="112"/>
      <c r="E10337" s="113"/>
    </row>
    <row r="10338" spans="1:5" ht="14.4" x14ac:dyDescent="0.3">
      <c r="A10338" s="112"/>
      <c r="B10338" s="113"/>
      <c r="D10338" s="112"/>
      <c r="E10338" s="113"/>
    </row>
    <row r="10339" spans="1:5" ht="14.4" x14ac:dyDescent="0.3">
      <c r="A10339" s="112"/>
      <c r="B10339" s="113"/>
      <c r="D10339" s="112"/>
      <c r="E10339" s="113"/>
    </row>
    <row r="10340" spans="1:5" ht="14.4" x14ac:dyDescent="0.3">
      <c r="A10340" s="112"/>
      <c r="B10340" s="113"/>
      <c r="D10340" s="112"/>
      <c r="E10340" s="113"/>
    </row>
    <row r="10341" spans="1:5" ht="14.4" x14ac:dyDescent="0.3">
      <c r="A10341" s="112"/>
      <c r="B10341" s="113"/>
      <c r="D10341" s="112"/>
      <c r="E10341" s="113"/>
    </row>
    <row r="10342" spans="1:5" ht="14.4" x14ac:dyDescent="0.3">
      <c r="A10342" s="112"/>
      <c r="B10342" s="113"/>
      <c r="D10342" s="112"/>
      <c r="E10342" s="113"/>
    </row>
    <row r="10343" spans="1:5" ht="14.4" x14ac:dyDescent="0.3">
      <c r="A10343" s="112"/>
      <c r="B10343" s="113"/>
      <c r="D10343" s="112"/>
      <c r="E10343" s="113"/>
    </row>
    <row r="10344" spans="1:5" ht="14.4" x14ac:dyDescent="0.3">
      <c r="A10344" s="112"/>
      <c r="B10344" s="113"/>
      <c r="D10344" s="112"/>
      <c r="E10344" s="113"/>
    </row>
    <row r="10345" spans="1:5" ht="14.4" x14ac:dyDescent="0.3">
      <c r="A10345" s="112"/>
      <c r="B10345" s="113"/>
      <c r="D10345" s="112"/>
      <c r="E10345" s="113"/>
    </row>
    <row r="10346" spans="1:5" ht="14.4" x14ac:dyDescent="0.3">
      <c r="A10346" s="112"/>
      <c r="B10346" s="113"/>
      <c r="D10346" s="112"/>
      <c r="E10346" s="113"/>
    </row>
    <row r="10347" spans="1:5" ht="14.4" x14ac:dyDescent="0.3">
      <c r="A10347" s="112"/>
      <c r="B10347" s="113"/>
      <c r="D10347" s="112"/>
      <c r="E10347" s="113"/>
    </row>
    <row r="10348" spans="1:5" ht="14.4" x14ac:dyDescent="0.3">
      <c r="A10348" s="112"/>
      <c r="B10348" s="113"/>
      <c r="D10348" s="112"/>
      <c r="E10348" s="113"/>
    </row>
    <row r="10349" spans="1:5" ht="14.4" x14ac:dyDescent="0.3">
      <c r="A10349" s="112"/>
      <c r="B10349" s="113"/>
      <c r="D10349" s="112"/>
      <c r="E10349" s="113"/>
    </row>
    <row r="10350" spans="1:5" ht="14.4" x14ac:dyDescent="0.3">
      <c r="A10350" s="112"/>
      <c r="B10350" s="113"/>
      <c r="D10350" s="112"/>
      <c r="E10350" s="113"/>
    </row>
    <row r="10351" spans="1:5" ht="14.4" x14ac:dyDescent="0.3">
      <c r="A10351" s="112"/>
      <c r="B10351" s="113"/>
      <c r="D10351" s="112"/>
      <c r="E10351" s="113"/>
    </row>
    <row r="10352" spans="1:5" ht="14.4" x14ac:dyDescent="0.3">
      <c r="A10352" s="112"/>
      <c r="B10352" s="113"/>
      <c r="D10352" s="112"/>
      <c r="E10352" s="113"/>
    </row>
    <row r="10353" spans="1:5" ht="14.4" x14ac:dyDescent="0.3">
      <c r="A10353" s="112"/>
      <c r="B10353" s="113"/>
      <c r="D10353" s="112"/>
      <c r="E10353" s="113"/>
    </row>
    <row r="10354" spans="1:5" ht="14.4" x14ac:dyDescent="0.3">
      <c r="A10354" s="112"/>
      <c r="B10354" s="113"/>
      <c r="D10354" s="112"/>
      <c r="E10354" s="113"/>
    </row>
    <row r="10355" spans="1:5" ht="14.4" x14ac:dyDescent="0.3">
      <c r="A10355" s="112"/>
      <c r="B10355" s="113"/>
      <c r="D10355" s="112"/>
      <c r="E10355" s="113"/>
    </row>
    <row r="10356" spans="1:5" ht="14.4" x14ac:dyDescent="0.3">
      <c r="A10356" s="112"/>
      <c r="B10356" s="113"/>
      <c r="D10356" s="112"/>
      <c r="E10356" s="113"/>
    </row>
    <row r="10357" spans="1:5" ht="14.4" x14ac:dyDescent="0.3">
      <c r="A10357" s="112"/>
      <c r="B10357" s="113"/>
      <c r="D10357" s="112"/>
      <c r="E10357" s="113"/>
    </row>
    <row r="10358" spans="1:5" ht="14.4" x14ac:dyDescent="0.3">
      <c r="A10358" s="112"/>
      <c r="B10358" s="113"/>
      <c r="D10358" s="112"/>
      <c r="E10358" s="113"/>
    </row>
    <row r="10359" spans="1:5" ht="14.4" x14ac:dyDescent="0.3">
      <c r="A10359" s="112"/>
      <c r="B10359" s="113"/>
      <c r="D10359" s="112"/>
      <c r="E10359" s="113"/>
    </row>
    <row r="10360" spans="1:5" ht="14.4" x14ac:dyDescent="0.3">
      <c r="A10360" s="112"/>
      <c r="B10360" s="113"/>
      <c r="D10360" s="112"/>
      <c r="E10360" s="113"/>
    </row>
    <row r="10361" spans="1:5" ht="14.4" x14ac:dyDescent="0.3">
      <c r="A10361" s="112"/>
      <c r="B10361" s="113"/>
      <c r="D10361" s="112"/>
      <c r="E10361" s="113"/>
    </row>
    <row r="10362" spans="1:5" ht="14.4" x14ac:dyDescent="0.3">
      <c r="A10362" s="112"/>
      <c r="B10362" s="113"/>
      <c r="D10362" s="112"/>
      <c r="E10362" s="113"/>
    </row>
    <row r="10363" spans="1:5" ht="14.4" x14ac:dyDescent="0.3">
      <c r="A10363" s="112"/>
      <c r="B10363" s="113"/>
      <c r="D10363" s="112"/>
      <c r="E10363" s="113"/>
    </row>
    <row r="10364" spans="1:5" ht="14.4" x14ac:dyDescent="0.3">
      <c r="A10364" s="112"/>
      <c r="B10364" s="113"/>
      <c r="D10364" s="112"/>
      <c r="E10364" s="113"/>
    </row>
    <row r="10365" spans="1:5" ht="14.4" x14ac:dyDescent="0.3">
      <c r="A10365" s="112"/>
      <c r="B10365" s="113"/>
      <c r="D10365" s="112"/>
      <c r="E10365" s="113"/>
    </row>
    <row r="10366" spans="1:5" ht="14.4" x14ac:dyDescent="0.3">
      <c r="A10366" s="112"/>
      <c r="B10366" s="113"/>
      <c r="D10366" s="112"/>
      <c r="E10366" s="113"/>
    </row>
    <row r="10367" spans="1:5" ht="14.4" x14ac:dyDescent="0.3">
      <c r="A10367" s="112"/>
      <c r="B10367" s="113"/>
      <c r="D10367" s="112"/>
      <c r="E10367" s="113"/>
    </row>
    <row r="10368" spans="1:5" ht="14.4" x14ac:dyDescent="0.3">
      <c r="A10368" s="112"/>
      <c r="B10368" s="113"/>
      <c r="D10368" s="112"/>
      <c r="E10368" s="113"/>
    </row>
    <row r="10369" spans="1:5" ht="14.4" x14ac:dyDescent="0.3">
      <c r="A10369" s="112"/>
      <c r="B10369" s="113"/>
      <c r="D10369" s="112"/>
      <c r="E10369" s="113"/>
    </row>
    <row r="10370" spans="1:5" ht="14.4" x14ac:dyDescent="0.3">
      <c r="A10370" s="112"/>
      <c r="B10370" s="113"/>
      <c r="D10370" s="112"/>
      <c r="E10370" s="113"/>
    </row>
    <row r="10371" spans="1:5" ht="14.4" x14ac:dyDescent="0.3">
      <c r="A10371" s="112"/>
      <c r="B10371" s="113"/>
      <c r="D10371" s="112"/>
      <c r="E10371" s="113"/>
    </row>
    <row r="10372" spans="1:5" ht="14.4" x14ac:dyDescent="0.3">
      <c r="A10372" s="112"/>
      <c r="B10372" s="113"/>
      <c r="D10372" s="112"/>
      <c r="E10372" s="113"/>
    </row>
    <row r="10373" spans="1:5" ht="14.4" x14ac:dyDescent="0.3">
      <c r="A10373" s="112"/>
      <c r="B10373" s="113"/>
      <c r="D10373" s="112"/>
      <c r="E10373" s="113"/>
    </row>
    <row r="10374" spans="1:5" ht="14.4" x14ac:dyDescent="0.3">
      <c r="A10374" s="112"/>
      <c r="B10374" s="113"/>
      <c r="D10374" s="112"/>
      <c r="E10374" s="113"/>
    </row>
    <row r="10375" spans="1:5" ht="14.4" x14ac:dyDescent="0.3">
      <c r="A10375" s="112"/>
      <c r="B10375" s="113"/>
      <c r="D10375" s="112"/>
      <c r="E10375" s="113"/>
    </row>
    <row r="10376" spans="1:5" ht="14.4" x14ac:dyDescent="0.3">
      <c r="A10376" s="112"/>
      <c r="B10376" s="113"/>
      <c r="D10376" s="112"/>
      <c r="E10376" s="113"/>
    </row>
    <row r="10377" spans="1:5" ht="14.4" x14ac:dyDescent="0.3">
      <c r="A10377" s="112"/>
      <c r="B10377" s="113"/>
      <c r="D10377" s="112"/>
      <c r="E10377" s="113"/>
    </row>
    <row r="10378" spans="1:5" ht="14.4" x14ac:dyDescent="0.3">
      <c r="A10378" s="112"/>
      <c r="B10378" s="113"/>
      <c r="D10378" s="112"/>
      <c r="E10378" s="113"/>
    </row>
    <row r="10379" spans="1:5" ht="14.4" x14ac:dyDescent="0.3">
      <c r="A10379" s="112"/>
      <c r="B10379" s="113"/>
      <c r="D10379" s="112"/>
      <c r="E10379" s="113"/>
    </row>
    <row r="10380" spans="1:5" ht="14.4" x14ac:dyDescent="0.3">
      <c r="A10380" s="112"/>
      <c r="B10380" s="113"/>
      <c r="D10380" s="112"/>
      <c r="E10380" s="113"/>
    </row>
    <row r="10381" spans="1:5" ht="14.4" x14ac:dyDescent="0.3">
      <c r="A10381" s="112"/>
      <c r="B10381" s="113"/>
      <c r="D10381" s="112"/>
      <c r="E10381" s="113"/>
    </row>
    <row r="10382" spans="1:5" ht="14.4" x14ac:dyDescent="0.3">
      <c r="A10382" s="112"/>
      <c r="B10382" s="113"/>
      <c r="D10382" s="112"/>
      <c r="E10382" s="113"/>
    </row>
    <row r="10383" spans="1:5" ht="14.4" x14ac:dyDescent="0.3">
      <c r="A10383" s="112"/>
      <c r="B10383" s="113"/>
      <c r="D10383" s="112"/>
      <c r="E10383" s="113"/>
    </row>
    <row r="10384" spans="1:5" ht="14.4" x14ac:dyDescent="0.3">
      <c r="A10384" s="112"/>
      <c r="B10384" s="113"/>
      <c r="D10384" s="112"/>
      <c r="E10384" s="113"/>
    </row>
    <row r="10385" spans="1:5" ht="14.4" x14ac:dyDescent="0.3">
      <c r="A10385" s="112"/>
      <c r="B10385" s="113"/>
      <c r="D10385" s="112"/>
      <c r="E10385" s="113"/>
    </row>
    <row r="10386" spans="1:5" ht="14.4" x14ac:dyDescent="0.3">
      <c r="A10386" s="112"/>
      <c r="B10386" s="113"/>
      <c r="D10386" s="112"/>
      <c r="E10386" s="113"/>
    </row>
    <row r="10387" spans="1:5" ht="14.4" x14ac:dyDescent="0.3">
      <c r="A10387" s="112"/>
      <c r="B10387" s="113"/>
      <c r="D10387" s="112"/>
      <c r="E10387" s="113"/>
    </row>
    <row r="10388" spans="1:5" ht="14.4" x14ac:dyDescent="0.3">
      <c r="A10388" s="112"/>
      <c r="B10388" s="113"/>
      <c r="D10388" s="112"/>
      <c r="E10388" s="113"/>
    </row>
    <row r="10389" spans="1:5" ht="14.4" x14ac:dyDescent="0.3">
      <c r="A10389" s="112"/>
      <c r="B10389" s="113"/>
      <c r="D10389" s="112"/>
      <c r="E10389" s="113"/>
    </row>
    <row r="10390" spans="1:5" ht="14.4" x14ac:dyDescent="0.3">
      <c r="A10390" s="112"/>
      <c r="B10390" s="113"/>
      <c r="D10390" s="112"/>
      <c r="E10390" s="113"/>
    </row>
    <row r="10391" spans="1:5" ht="14.4" x14ac:dyDescent="0.3">
      <c r="A10391" s="112"/>
      <c r="B10391" s="113"/>
      <c r="D10391" s="112"/>
      <c r="E10391" s="113"/>
    </row>
    <row r="10392" spans="1:5" ht="14.4" x14ac:dyDescent="0.3">
      <c r="A10392" s="112"/>
      <c r="B10392" s="113"/>
      <c r="D10392" s="112"/>
      <c r="E10392" s="113"/>
    </row>
    <row r="10393" spans="1:5" ht="14.4" x14ac:dyDescent="0.3">
      <c r="A10393" s="112"/>
      <c r="B10393" s="113"/>
      <c r="D10393" s="112"/>
      <c r="E10393" s="113"/>
    </row>
    <row r="10394" spans="1:5" ht="14.4" x14ac:dyDescent="0.3">
      <c r="A10394" s="112"/>
      <c r="B10394" s="113"/>
      <c r="D10394" s="112"/>
      <c r="E10394" s="113"/>
    </row>
    <row r="10395" spans="1:5" ht="14.4" x14ac:dyDescent="0.3">
      <c r="A10395" s="112"/>
      <c r="B10395" s="113"/>
      <c r="D10395" s="112"/>
      <c r="E10395" s="113"/>
    </row>
    <row r="10396" spans="1:5" ht="14.4" x14ac:dyDescent="0.3">
      <c r="A10396" s="112"/>
      <c r="B10396" s="113"/>
      <c r="D10396" s="112"/>
      <c r="E10396" s="113"/>
    </row>
    <row r="10397" spans="1:5" ht="14.4" x14ac:dyDescent="0.3">
      <c r="A10397" s="112"/>
      <c r="B10397" s="113"/>
      <c r="D10397" s="112"/>
      <c r="E10397" s="113"/>
    </row>
    <row r="10398" spans="1:5" ht="14.4" x14ac:dyDescent="0.3">
      <c r="A10398" s="112"/>
      <c r="B10398" s="113"/>
      <c r="D10398" s="112"/>
      <c r="E10398" s="113"/>
    </row>
    <row r="10399" spans="1:5" ht="14.4" x14ac:dyDescent="0.3">
      <c r="A10399" s="112"/>
      <c r="B10399" s="113"/>
      <c r="D10399" s="112"/>
      <c r="E10399" s="113"/>
    </row>
    <row r="10400" spans="1:5" ht="14.4" x14ac:dyDescent="0.3">
      <c r="A10400" s="112"/>
      <c r="B10400" s="113"/>
      <c r="D10400" s="112"/>
      <c r="E10400" s="113"/>
    </row>
    <row r="10401" spans="1:5" ht="14.4" x14ac:dyDescent="0.3">
      <c r="A10401" s="112"/>
      <c r="B10401" s="113"/>
      <c r="D10401" s="112"/>
      <c r="E10401" s="113"/>
    </row>
    <row r="10402" spans="1:5" ht="14.4" x14ac:dyDescent="0.3">
      <c r="A10402" s="112"/>
      <c r="B10402" s="113"/>
      <c r="D10402" s="112"/>
      <c r="E10402" s="113"/>
    </row>
    <row r="10403" spans="1:5" ht="14.4" x14ac:dyDescent="0.3">
      <c r="A10403" s="112"/>
      <c r="B10403" s="113"/>
      <c r="D10403" s="112"/>
      <c r="E10403" s="113"/>
    </row>
    <row r="10404" spans="1:5" ht="14.4" x14ac:dyDescent="0.3">
      <c r="A10404" s="112"/>
      <c r="B10404" s="113"/>
      <c r="D10404" s="112"/>
      <c r="E10404" s="113"/>
    </row>
    <row r="10405" spans="1:5" ht="14.4" x14ac:dyDescent="0.3">
      <c r="A10405" s="112"/>
      <c r="B10405" s="113"/>
      <c r="D10405" s="112"/>
      <c r="E10405" s="113"/>
    </row>
    <row r="10406" spans="1:5" ht="14.4" x14ac:dyDescent="0.3">
      <c r="A10406" s="112"/>
      <c r="B10406" s="113"/>
      <c r="D10406" s="112"/>
      <c r="E10406" s="113"/>
    </row>
    <row r="10407" spans="1:5" ht="14.4" x14ac:dyDescent="0.3">
      <c r="A10407" s="112"/>
      <c r="B10407" s="113"/>
      <c r="D10407" s="112"/>
      <c r="E10407" s="113"/>
    </row>
    <row r="10408" spans="1:5" ht="14.4" x14ac:dyDescent="0.3">
      <c r="A10408" s="112"/>
      <c r="B10408" s="113"/>
      <c r="D10408" s="112"/>
      <c r="E10408" s="113"/>
    </row>
    <row r="10409" spans="1:5" ht="14.4" x14ac:dyDescent="0.3">
      <c r="A10409" s="112"/>
      <c r="B10409" s="113"/>
      <c r="D10409" s="112"/>
      <c r="E10409" s="113"/>
    </row>
    <row r="10410" spans="1:5" ht="14.4" x14ac:dyDescent="0.3">
      <c r="A10410" s="112"/>
      <c r="B10410" s="113"/>
      <c r="D10410" s="112"/>
      <c r="E10410" s="113"/>
    </row>
    <row r="10411" spans="1:5" ht="14.4" x14ac:dyDescent="0.3">
      <c r="A10411" s="112"/>
      <c r="B10411" s="113"/>
      <c r="D10411" s="112"/>
      <c r="E10411" s="113"/>
    </row>
    <row r="10412" spans="1:5" ht="14.4" x14ac:dyDescent="0.3">
      <c r="A10412" s="112"/>
      <c r="B10412" s="113"/>
      <c r="D10412" s="112"/>
      <c r="E10412" s="113"/>
    </row>
    <row r="10413" spans="1:5" ht="14.4" x14ac:dyDescent="0.3">
      <c r="A10413" s="112"/>
      <c r="B10413" s="113"/>
      <c r="D10413" s="112"/>
      <c r="E10413" s="113"/>
    </row>
    <row r="10414" spans="1:5" ht="14.4" x14ac:dyDescent="0.3">
      <c r="A10414" s="112"/>
      <c r="B10414" s="113"/>
      <c r="D10414" s="112"/>
      <c r="E10414" s="113"/>
    </row>
    <row r="10415" spans="1:5" ht="14.4" x14ac:dyDescent="0.3">
      <c r="A10415" s="112"/>
      <c r="B10415" s="113"/>
      <c r="D10415" s="112"/>
      <c r="E10415" s="113"/>
    </row>
    <row r="10416" spans="1:5" ht="14.4" x14ac:dyDescent="0.3">
      <c r="A10416" s="112"/>
      <c r="B10416" s="113"/>
      <c r="D10416" s="112"/>
      <c r="E10416" s="113"/>
    </row>
    <row r="10417" spans="1:5" ht="14.4" x14ac:dyDescent="0.3">
      <c r="A10417" s="112"/>
      <c r="B10417" s="113"/>
      <c r="D10417" s="112"/>
      <c r="E10417" s="113"/>
    </row>
    <row r="10418" spans="1:5" ht="14.4" x14ac:dyDescent="0.3">
      <c r="A10418" s="112"/>
      <c r="B10418" s="113"/>
      <c r="D10418" s="112"/>
      <c r="E10418" s="113"/>
    </row>
    <row r="10419" spans="1:5" ht="14.4" x14ac:dyDescent="0.3">
      <c r="A10419" s="112"/>
      <c r="B10419" s="113"/>
      <c r="D10419" s="112"/>
      <c r="E10419" s="113"/>
    </row>
    <row r="10420" spans="1:5" ht="14.4" x14ac:dyDescent="0.3">
      <c r="A10420" s="112"/>
      <c r="B10420" s="113"/>
      <c r="D10420" s="112"/>
      <c r="E10420" s="113"/>
    </row>
    <row r="10421" spans="1:5" ht="14.4" x14ac:dyDescent="0.3">
      <c r="A10421" s="112"/>
      <c r="B10421" s="113"/>
      <c r="D10421" s="112"/>
      <c r="E10421" s="113"/>
    </row>
    <row r="10422" spans="1:5" ht="14.4" x14ac:dyDescent="0.3">
      <c r="A10422" s="112"/>
      <c r="B10422" s="113"/>
      <c r="D10422" s="112"/>
      <c r="E10422" s="113"/>
    </row>
    <row r="10423" spans="1:5" ht="14.4" x14ac:dyDescent="0.3">
      <c r="A10423" s="112"/>
      <c r="B10423" s="113"/>
      <c r="D10423" s="112"/>
      <c r="E10423" s="113"/>
    </row>
    <row r="10424" spans="1:5" ht="14.4" x14ac:dyDescent="0.3">
      <c r="A10424" s="112"/>
      <c r="B10424" s="113"/>
      <c r="D10424" s="112"/>
      <c r="E10424" s="113"/>
    </row>
    <row r="10425" spans="1:5" ht="14.4" x14ac:dyDescent="0.3">
      <c r="A10425" s="112"/>
      <c r="B10425" s="113"/>
      <c r="D10425" s="162"/>
      <c r="E10425" s="163"/>
    </row>
    <row r="10426" spans="1:5" ht="14.4" x14ac:dyDescent="0.3">
      <c r="A10426" s="112"/>
      <c r="B10426" s="113"/>
      <c r="D10426" s="162"/>
      <c r="E10426" s="163"/>
    </row>
    <row r="10427" spans="1:5" ht="14.4" x14ac:dyDescent="0.3">
      <c r="A10427" s="112"/>
      <c r="B10427" s="113"/>
      <c r="D10427" s="162"/>
      <c r="E10427" s="163"/>
    </row>
    <row r="10428" spans="1:5" ht="14.4" x14ac:dyDescent="0.3">
      <c r="A10428" s="112"/>
      <c r="B10428" s="113"/>
      <c r="D10428" s="162"/>
      <c r="E10428" s="163"/>
    </row>
    <row r="10429" spans="1:5" ht="14.4" x14ac:dyDescent="0.3">
      <c r="A10429" s="112"/>
      <c r="B10429" s="113"/>
      <c r="D10429" s="162"/>
      <c r="E10429" s="163"/>
    </row>
    <row r="10430" spans="1:5" ht="14.4" x14ac:dyDescent="0.3">
      <c r="A10430" s="112"/>
      <c r="B10430" s="113"/>
      <c r="D10430" s="162"/>
      <c r="E10430" s="163"/>
    </row>
    <row r="10431" spans="1:5" ht="14.4" x14ac:dyDescent="0.3">
      <c r="A10431" s="112"/>
      <c r="B10431" s="113"/>
      <c r="D10431" s="162"/>
      <c r="E10431" s="163"/>
    </row>
    <row r="10432" spans="1:5" ht="14.4" x14ac:dyDescent="0.3">
      <c r="A10432" s="112"/>
      <c r="B10432" s="113"/>
      <c r="D10432" s="162"/>
      <c r="E10432" s="163"/>
    </row>
    <row r="10433" spans="1:5" ht="14.4" x14ac:dyDescent="0.3">
      <c r="A10433" s="112"/>
      <c r="B10433" s="113"/>
      <c r="D10433" s="162"/>
      <c r="E10433" s="163"/>
    </row>
    <row r="10434" spans="1:5" ht="14.4" x14ac:dyDescent="0.3">
      <c r="A10434" s="112"/>
      <c r="B10434" s="113"/>
      <c r="D10434" s="162"/>
      <c r="E10434" s="163"/>
    </row>
    <row r="10435" spans="1:5" ht="14.4" x14ac:dyDescent="0.3">
      <c r="A10435" s="112"/>
      <c r="B10435" s="113"/>
      <c r="D10435" s="162"/>
      <c r="E10435" s="163"/>
    </row>
    <row r="10436" spans="1:5" ht="14.4" x14ac:dyDescent="0.3">
      <c r="A10436" s="112"/>
      <c r="B10436" s="113"/>
      <c r="D10436" s="162"/>
      <c r="E10436" s="163"/>
    </row>
    <row r="10437" spans="1:5" ht="14.4" x14ac:dyDescent="0.3">
      <c r="A10437" s="112"/>
      <c r="B10437" s="113"/>
      <c r="D10437" s="162"/>
      <c r="E10437" s="163"/>
    </row>
    <row r="10438" spans="1:5" ht="14.4" x14ac:dyDescent="0.3">
      <c r="A10438" s="112"/>
      <c r="B10438" s="113"/>
      <c r="D10438" s="162"/>
      <c r="E10438" s="163"/>
    </row>
    <row r="10439" spans="1:5" ht="14.4" x14ac:dyDescent="0.3">
      <c r="A10439" s="112"/>
      <c r="B10439" s="113"/>
      <c r="D10439" s="162"/>
      <c r="E10439" s="163"/>
    </row>
    <row r="10440" spans="1:5" ht="14.4" x14ac:dyDescent="0.3">
      <c r="A10440" s="112"/>
      <c r="B10440" s="113"/>
      <c r="D10440" s="162"/>
      <c r="E10440" s="163"/>
    </row>
    <row r="10441" spans="1:5" ht="14.4" x14ac:dyDescent="0.3">
      <c r="A10441" s="112"/>
      <c r="B10441" s="113"/>
      <c r="D10441" s="162"/>
      <c r="E10441" s="163"/>
    </row>
    <row r="10442" spans="1:5" ht="14.4" x14ac:dyDescent="0.3">
      <c r="A10442" s="112"/>
      <c r="B10442" s="113"/>
      <c r="D10442" s="162"/>
      <c r="E10442" s="163"/>
    </row>
    <row r="10443" spans="1:5" ht="14.4" x14ac:dyDescent="0.3">
      <c r="A10443" s="112"/>
      <c r="B10443" s="113"/>
      <c r="D10443" s="162"/>
      <c r="E10443" s="163"/>
    </row>
    <row r="10444" spans="1:5" ht="14.4" x14ac:dyDescent="0.3">
      <c r="A10444" s="112"/>
      <c r="B10444" s="113"/>
      <c r="D10444" s="162"/>
      <c r="E10444" s="163"/>
    </row>
    <row r="10445" spans="1:5" ht="14.4" x14ac:dyDescent="0.3">
      <c r="A10445" s="112"/>
      <c r="B10445" s="113"/>
      <c r="D10445" s="162"/>
      <c r="E10445" s="163"/>
    </row>
    <row r="10446" spans="1:5" ht="14.4" x14ac:dyDescent="0.3">
      <c r="A10446" s="112"/>
      <c r="B10446" s="113"/>
      <c r="D10446" s="162"/>
      <c r="E10446" s="163"/>
    </row>
    <row r="10447" spans="1:5" ht="14.4" x14ac:dyDescent="0.3">
      <c r="A10447" s="112"/>
      <c r="B10447" s="113"/>
      <c r="D10447" s="162"/>
      <c r="E10447" s="163"/>
    </row>
    <row r="10448" spans="1:5" ht="14.4" x14ac:dyDescent="0.3">
      <c r="A10448" s="112"/>
      <c r="B10448" s="113"/>
      <c r="D10448" s="162"/>
      <c r="E10448" s="163"/>
    </row>
    <row r="10449" spans="1:5" ht="14.4" x14ac:dyDescent="0.3">
      <c r="A10449" s="112"/>
      <c r="B10449" s="113"/>
      <c r="D10449" s="162"/>
      <c r="E10449" s="163"/>
    </row>
    <row r="10450" spans="1:5" ht="14.4" x14ac:dyDescent="0.3">
      <c r="A10450" s="112"/>
      <c r="B10450" s="113"/>
      <c r="D10450" s="162"/>
      <c r="E10450" s="163"/>
    </row>
    <row r="10451" spans="1:5" ht="14.4" x14ac:dyDescent="0.3">
      <c r="A10451" s="112"/>
      <c r="B10451" s="113"/>
      <c r="D10451" s="162"/>
      <c r="E10451" s="163"/>
    </row>
    <row r="10452" spans="1:5" ht="14.4" x14ac:dyDescent="0.3">
      <c r="A10452" s="112"/>
      <c r="B10452" s="113"/>
      <c r="D10452" s="162"/>
      <c r="E10452" s="163"/>
    </row>
    <row r="10453" spans="1:5" ht="14.4" x14ac:dyDescent="0.3">
      <c r="A10453" s="112"/>
      <c r="B10453" s="113"/>
      <c r="D10453" s="162"/>
      <c r="E10453" s="163"/>
    </row>
    <row r="10454" spans="1:5" ht="14.4" x14ac:dyDescent="0.3">
      <c r="A10454" s="112"/>
      <c r="B10454" s="113"/>
      <c r="D10454" s="162"/>
      <c r="E10454" s="163"/>
    </row>
    <row r="10455" spans="1:5" ht="14.4" x14ac:dyDescent="0.3">
      <c r="A10455" s="112"/>
      <c r="B10455" s="113"/>
      <c r="D10455" s="162"/>
      <c r="E10455" s="163"/>
    </row>
    <row r="10456" spans="1:5" ht="14.4" x14ac:dyDescent="0.3">
      <c r="A10456" s="112"/>
      <c r="B10456" s="113"/>
      <c r="D10456" s="162"/>
      <c r="E10456" s="163"/>
    </row>
    <row r="10457" spans="1:5" ht="14.4" x14ac:dyDescent="0.3">
      <c r="A10457" s="112"/>
      <c r="B10457" s="113"/>
      <c r="D10457" s="162"/>
      <c r="E10457" s="163"/>
    </row>
    <row r="10458" spans="1:5" ht="14.4" x14ac:dyDescent="0.3">
      <c r="A10458" s="112"/>
      <c r="B10458" s="113"/>
      <c r="D10458" s="162"/>
      <c r="E10458" s="163"/>
    </row>
    <row r="10459" spans="1:5" ht="14.4" x14ac:dyDescent="0.3">
      <c r="A10459" s="112"/>
      <c r="B10459" s="113"/>
      <c r="D10459" s="162"/>
      <c r="E10459" s="163"/>
    </row>
    <row r="10460" spans="1:5" ht="14.4" x14ac:dyDescent="0.3">
      <c r="A10460" s="112"/>
      <c r="B10460" s="113"/>
      <c r="D10460" s="162"/>
      <c r="E10460" s="163"/>
    </row>
    <row r="10461" spans="1:5" ht="14.4" x14ac:dyDescent="0.3">
      <c r="A10461" s="112"/>
      <c r="B10461" s="113"/>
      <c r="D10461" s="162"/>
      <c r="E10461" s="163"/>
    </row>
    <row r="10462" spans="1:5" ht="14.4" x14ac:dyDescent="0.3">
      <c r="A10462" s="112"/>
      <c r="B10462" s="113"/>
      <c r="D10462" s="162"/>
      <c r="E10462" s="163"/>
    </row>
    <row r="10463" spans="1:5" ht="14.4" x14ac:dyDescent="0.3">
      <c r="A10463" s="112"/>
      <c r="B10463" s="113"/>
      <c r="D10463" s="162"/>
      <c r="E10463" s="163"/>
    </row>
    <row r="10464" spans="1:5" ht="14.4" x14ac:dyDescent="0.3">
      <c r="A10464" s="112"/>
      <c r="B10464" s="113"/>
      <c r="D10464" s="162"/>
      <c r="E10464" s="163"/>
    </row>
    <row r="10465" spans="1:5" ht="14.4" x14ac:dyDescent="0.3">
      <c r="A10465" s="112"/>
      <c r="B10465" s="113"/>
      <c r="D10465" s="162"/>
      <c r="E10465" s="163"/>
    </row>
    <row r="10466" spans="1:5" ht="14.4" x14ac:dyDescent="0.3">
      <c r="A10466" s="112"/>
      <c r="B10466" s="113"/>
      <c r="D10466" s="162"/>
      <c r="E10466" s="163"/>
    </row>
    <row r="10467" spans="1:5" ht="14.4" x14ac:dyDescent="0.3">
      <c r="A10467" s="112"/>
      <c r="B10467" s="113"/>
      <c r="D10467" s="162"/>
      <c r="E10467" s="163"/>
    </row>
    <row r="10468" spans="1:5" ht="14.4" x14ac:dyDescent="0.3">
      <c r="A10468" s="112"/>
      <c r="B10468" s="113"/>
      <c r="D10468" s="162"/>
      <c r="E10468" s="163"/>
    </row>
    <row r="10469" spans="1:5" ht="14.4" x14ac:dyDescent="0.3">
      <c r="A10469" s="112"/>
      <c r="B10469" s="113"/>
      <c r="D10469" s="162"/>
      <c r="E10469" s="163"/>
    </row>
    <row r="10470" spans="1:5" ht="14.4" x14ac:dyDescent="0.3">
      <c r="A10470" s="112"/>
      <c r="B10470" s="113"/>
      <c r="D10470" s="162"/>
      <c r="E10470" s="163"/>
    </row>
    <row r="10471" spans="1:5" ht="14.4" x14ac:dyDescent="0.3">
      <c r="A10471" s="112"/>
      <c r="B10471" s="113"/>
      <c r="D10471" s="162"/>
      <c r="E10471" s="163"/>
    </row>
    <row r="10472" spans="1:5" ht="14.4" x14ac:dyDescent="0.3">
      <c r="A10472" s="112"/>
      <c r="B10472" s="113"/>
      <c r="D10472" s="162"/>
      <c r="E10472" s="163"/>
    </row>
    <row r="10473" spans="1:5" ht="14.4" x14ac:dyDescent="0.3">
      <c r="D10473" s="162"/>
      <c r="E10473" s="163"/>
    </row>
    <row r="10474" spans="1:5" ht="14.4" x14ac:dyDescent="0.3">
      <c r="D10474" s="162"/>
      <c r="E10474" s="163"/>
    </row>
    <row r="10475" spans="1:5" ht="14.4" x14ac:dyDescent="0.3">
      <c r="D10475" s="162"/>
      <c r="E10475" s="163"/>
    </row>
    <row r="10476" spans="1:5" ht="14.4" x14ac:dyDescent="0.3">
      <c r="D10476" s="162"/>
      <c r="E10476" s="163"/>
    </row>
    <row r="10477" spans="1:5" ht="14.4" x14ac:dyDescent="0.3">
      <c r="D10477" s="162"/>
      <c r="E10477" s="163"/>
    </row>
    <row r="10478" spans="1:5" ht="14.4" x14ac:dyDescent="0.3">
      <c r="D10478" s="162"/>
      <c r="E10478" s="163"/>
    </row>
    <row r="10479" spans="1:5" ht="14.4" x14ac:dyDescent="0.3">
      <c r="D10479" s="162"/>
      <c r="E10479" s="163"/>
    </row>
    <row r="10480" spans="1:5" ht="14.4" x14ac:dyDescent="0.3">
      <c r="D10480" s="162"/>
      <c r="E10480" s="163"/>
    </row>
    <row r="10481" spans="4:5" ht="14.4" x14ac:dyDescent="0.3">
      <c r="D10481" s="162"/>
      <c r="E10481" s="163"/>
    </row>
    <row r="10482" spans="4:5" ht="14.4" x14ac:dyDescent="0.3">
      <c r="D10482" s="162"/>
      <c r="E10482" s="163"/>
    </row>
    <row r="10483" spans="4:5" ht="14.4" x14ac:dyDescent="0.3">
      <c r="D10483" s="162"/>
      <c r="E10483" s="163"/>
    </row>
    <row r="10484" spans="4:5" ht="14.4" x14ac:dyDescent="0.3">
      <c r="D10484" s="162"/>
      <c r="E10484" s="163"/>
    </row>
    <row r="10485" spans="4:5" ht="14.4" x14ac:dyDescent="0.3">
      <c r="D10485" s="162"/>
      <c r="E10485" s="163"/>
    </row>
    <row r="10486" spans="4:5" ht="14.4" x14ac:dyDescent="0.3">
      <c r="D10486" s="162"/>
      <c r="E10486" s="163"/>
    </row>
    <row r="10487" spans="4:5" ht="14.4" x14ac:dyDescent="0.3">
      <c r="D10487" s="162"/>
      <c r="E10487" s="163"/>
    </row>
    <row r="10488" spans="4:5" ht="14.4" x14ac:dyDescent="0.3">
      <c r="D10488" s="162"/>
      <c r="E10488" s="163"/>
    </row>
    <row r="10489" spans="4:5" ht="14.4" x14ac:dyDescent="0.3">
      <c r="D10489" s="162"/>
      <c r="E10489" s="163"/>
    </row>
    <row r="10490" spans="4:5" ht="14.4" x14ac:dyDescent="0.3">
      <c r="D10490" s="162"/>
      <c r="E10490" s="163"/>
    </row>
    <row r="10491" spans="4:5" ht="14.4" x14ac:dyDescent="0.3">
      <c r="D10491" s="162"/>
      <c r="E10491" s="163"/>
    </row>
    <row r="10492" spans="4:5" ht="14.4" x14ac:dyDescent="0.3">
      <c r="D10492" s="162"/>
      <c r="E10492" s="163"/>
    </row>
    <row r="10493" spans="4:5" ht="14.4" x14ac:dyDescent="0.3">
      <c r="D10493" s="162"/>
      <c r="E10493" s="163"/>
    </row>
    <row r="10494" spans="4:5" ht="14.4" x14ac:dyDescent="0.3">
      <c r="D10494" s="162"/>
      <c r="E10494" s="163"/>
    </row>
    <row r="10495" spans="4:5" ht="14.4" x14ac:dyDescent="0.3">
      <c r="D10495" s="162"/>
      <c r="E10495" s="163"/>
    </row>
    <row r="10496" spans="4:5" ht="14.4" x14ac:dyDescent="0.3">
      <c r="D10496" s="162"/>
      <c r="E10496" s="163"/>
    </row>
    <row r="10497" spans="4:5" ht="14.4" x14ac:dyDescent="0.3">
      <c r="D10497" s="162"/>
      <c r="E10497" s="163"/>
    </row>
    <row r="10498" spans="4:5" ht="14.4" x14ac:dyDescent="0.3">
      <c r="D10498" s="162"/>
      <c r="E10498" s="163"/>
    </row>
    <row r="10499" spans="4:5" ht="14.4" x14ac:dyDescent="0.3">
      <c r="D10499" s="162"/>
      <c r="E10499" s="163"/>
    </row>
    <row r="10500" spans="4:5" ht="14.4" x14ac:dyDescent="0.3">
      <c r="D10500" s="162"/>
      <c r="E10500" s="163"/>
    </row>
    <row r="10501" spans="4:5" ht="14.4" x14ac:dyDescent="0.3">
      <c r="D10501" s="162"/>
      <c r="E10501" s="163"/>
    </row>
    <row r="10502" spans="4:5" ht="14.4" x14ac:dyDescent="0.3">
      <c r="D10502" s="162"/>
      <c r="E10502" s="163"/>
    </row>
    <row r="10503" spans="4:5" ht="14.4" x14ac:dyDescent="0.3">
      <c r="D10503" s="162"/>
      <c r="E10503" s="163"/>
    </row>
    <row r="10504" spans="4:5" ht="14.4" x14ac:dyDescent="0.3">
      <c r="D10504" s="162"/>
      <c r="E10504" s="163"/>
    </row>
    <row r="10505" spans="4:5" ht="14.4" x14ac:dyDescent="0.3">
      <c r="D10505" s="162"/>
      <c r="E10505" s="163"/>
    </row>
    <row r="10506" spans="4:5" ht="14.4" x14ac:dyDescent="0.3">
      <c r="D10506" s="162"/>
      <c r="E10506" s="163"/>
    </row>
    <row r="10507" spans="4:5" ht="14.4" x14ac:dyDescent="0.3">
      <c r="D10507" s="162"/>
      <c r="E10507" s="163"/>
    </row>
    <row r="10508" spans="4:5" ht="14.4" x14ac:dyDescent="0.3">
      <c r="D10508" s="162"/>
      <c r="E10508" s="163"/>
    </row>
    <row r="10509" spans="4:5" ht="14.4" x14ac:dyDescent="0.3">
      <c r="D10509" s="162"/>
      <c r="E10509" s="163"/>
    </row>
    <row r="10510" spans="4:5" ht="14.4" x14ac:dyDescent="0.3">
      <c r="D10510" s="162"/>
      <c r="E10510" s="163"/>
    </row>
    <row r="10511" spans="4:5" ht="14.4" x14ac:dyDescent="0.3">
      <c r="D10511" s="162"/>
      <c r="E10511" s="163"/>
    </row>
    <row r="10512" spans="4:5" ht="14.4" x14ac:dyDescent="0.3">
      <c r="D10512" s="162"/>
      <c r="E10512" s="163"/>
    </row>
    <row r="10513" spans="4:5" ht="14.4" x14ac:dyDescent="0.3">
      <c r="D10513" s="162"/>
      <c r="E10513" s="163"/>
    </row>
    <row r="10514" spans="4:5" ht="14.4" x14ac:dyDescent="0.3">
      <c r="D10514" s="162"/>
      <c r="E10514" s="163"/>
    </row>
    <row r="10515" spans="4:5" ht="14.4" x14ac:dyDescent="0.3">
      <c r="D10515" s="162"/>
      <c r="E10515" s="163"/>
    </row>
    <row r="10516" spans="4:5" ht="14.4" x14ac:dyDescent="0.3">
      <c r="D10516" s="162"/>
      <c r="E10516" s="163"/>
    </row>
    <row r="10517" spans="4:5" ht="14.4" x14ac:dyDescent="0.3">
      <c r="D10517" s="162"/>
      <c r="E10517" s="163"/>
    </row>
    <row r="10518" spans="4:5" ht="14.4" x14ac:dyDescent="0.3">
      <c r="D10518" s="162"/>
      <c r="E10518" s="163"/>
    </row>
    <row r="10519" spans="4:5" ht="14.4" x14ac:dyDescent="0.3">
      <c r="D10519" s="162"/>
      <c r="E10519" s="163"/>
    </row>
    <row r="10520" spans="4:5" ht="14.4" x14ac:dyDescent="0.3">
      <c r="D10520" s="162"/>
      <c r="E10520" s="163"/>
    </row>
    <row r="10521" spans="4:5" ht="14.4" x14ac:dyDescent="0.3">
      <c r="D10521" s="162"/>
      <c r="E10521" s="163"/>
    </row>
    <row r="10522" spans="4:5" ht="14.4" x14ac:dyDescent="0.3">
      <c r="D10522" s="162"/>
      <c r="E10522" s="163"/>
    </row>
    <row r="10523" spans="4:5" ht="14.4" x14ac:dyDescent="0.3">
      <c r="D10523" s="162"/>
      <c r="E10523" s="163"/>
    </row>
    <row r="10524" spans="4:5" ht="14.4" x14ac:dyDescent="0.3">
      <c r="D10524" s="162"/>
      <c r="E10524" s="163"/>
    </row>
    <row r="10525" spans="4:5" ht="14.4" x14ac:dyDescent="0.3">
      <c r="D10525" s="162"/>
      <c r="E10525" s="163"/>
    </row>
    <row r="10526" spans="4:5" ht="14.4" x14ac:dyDescent="0.3">
      <c r="D10526" s="162"/>
      <c r="E10526" s="163"/>
    </row>
    <row r="10527" spans="4:5" ht="14.4" x14ac:dyDescent="0.3">
      <c r="D10527" s="162"/>
      <c r="E10527" s="163"/>
    </row>
    <row r="10528" spans="4:5" ht="14.4" x14ac:dyDescent="0.3">
      <c r="D10528" s="162"/>
      <c r="E10528" s="163"/>
    </row>
    <row r="10529" spans="4:5" ht="14.4" x14ac:dyDescent="0.3">
      <c r="D10529" s="162"/>
      <c r="E10529" s="163"/>
    </row>
    <row r="10530" spans="4:5" ht="14.4" x14ac:dyDescent="0.3">
      <c r="D10530" s="162"/>
      <c r="E10530" s="163"/>
    </row>
    <row r="10531" spans="4:5" ht="14.4" x14ac:dyDescent="0.3">
      <c r="D10531" s="162"/>
      <c r="E10531" s="163"/>
    </row>
    <row r="10532" spans="4:5" ht="14.4" x14ac:dyDescent="0.3">
      <c r="D10532" s="162"/>
      <c r="E10532" s="163"/>
    </row>
    <row r="10533" spans="4:5" ht="14.4" x14ac:dyDescent="0.3">
      <c r="D10533" s="162"/>
      <c r="E10533" s="163"/>
    </row>
    <row r="10534" spans="4:5" ht="14.4" x14ac:dyDescent="0.3">
      <c r="D10534" s="162"/>
      <c r="E10534" s="163"/>
    </row>
    <row r="10535" spans="4:5" ht="14.4" x14ac:dyDescent="0.3">
      <c r="D10535" s="162"/>
      <c r="E10535" s="163"/>
    </row>
    <row r="10536" spans="4:5" ht="14.4" x14ac:dyDescent="0.3">
      <c r="D10536" s="162"/>
      <c r="E10536" s="163"/>
    </row>
    <row r="10537" spans="4:5" ht="14.4" x14ac:dyDescent="0.3">
      <c r="D10537" s="162"/>
      <c r="E10537" s="163"/>
    </row>
    <row r="10538" spans="4:5" ht="14.4" x14ac:dyDescent="0.3">
      <c r="D10538" s="162"/>
      <c r="E10538" s="163"/>
    </row>
    <row r="10539" spans="4:5" ht="14.4" x14ac:dyDescent="0.3">
      <c r="D10539" s="162"/>
      <c r="E10539" s="163"/>
    </row>
    <row r="10540" spans="4:5" ht="14.4" x14ac:dyDescent="0.3">
      <c r="D10540" s="162"/>
      <c r="E10540" s="163"/>
    </row>
    <row r="10541" spans="4:5" ht="14.4" x14ac:dyDescent="0.3">
      <c r="D10541" s="162"/>
      <c r="E10541" s="163"/>
    </row>
    <row r="10542" spans="4:5" ht="14.4" x14ac:dyDescent="0.3">
      <c r="D10542" s="162"/>
      <c r="E10542" s="163"/>
    </row>
    <row r="10543" spans="4:5" ht="14.4" x14ac:dyDescent="0.3">
      <c r="D10543" s="162"/>
      <c r="E10543" s="163"/>
    </row>
    <row r="10544" spans="4:5" ht="14.4" x14ac:dyDescent="0.3">
      <c r="D10544" s="162"/>
      <c r="E10544" s="163"/>
    </row>
    <row r="10545" spans="4:5" ht="14.4" x14ac:dyDescent="0.3">
      <c r="D10545" s="162"/>
      <c r="E10545" s="163"/>
    </row>
    <row r="10546" spans="4:5" ht="14.4" x14ac:dyDescent="0.3">
      <c r="D10546" s="162"/>
      <c r="E10546" s="163"/>
    </row>
    <row r="10547" spans="4:5" ht="14.4" x14ac:dyDescent="0.3">
      <c r="D10547" s="162"/>
      <c r="E10547" s="163"/>
    </row>
    <row r="10548" spans="4:5" ht="14.4" x14ac:dyDescent="0.3">
      <c r="D10548" s="162"/>
      <c r="E10548" s="163"/>
    </row>
    <row r="10549" spans="4:5" ht="14.4" x14ac:dyDescent="0.3">
      <c r="D10549" s="162"/>
      <c r="E10549" s="163"/>
    </row>
    <row r="10550" spans="4:5" ht="14.4" x14ac:dyDescent="0.3">
      <c r="D10550" s="162"/>
      <c r="E10550" s="163"/>
    </row>
    <row r="10551" spans="4:5" ht="14.4" x14ac:dyDescent="0.3">
      <c r="D10551" s="162"/>
      <c r="E10551" s="163"/>
    </row>
    <row r="10552" spans="4:5" ht="14.4" x14ac:dyDescent="0.3">
      <c r="D10552" s="162"/>
      <c r="E10552" s="163"/>
    </row>
    <row r="10553" spans="4:5" ht="14.4" x14ac:dyDescent="0.3">
      <c r="D10553" s="162"/>
      <c r="E10553" s="163"/>
    </row>
    <row r="10554" spans="4:5" ht="14.4" x14ac:dyDescent="0.3">
      <c r="D10554" s="162"/>
      <c r="E10554" s="163"/>
    </row>
    <row r="10555" spans="4:5" ht="14.4" x14ac:dyDescent="0.3">
      <c r="D10555" s="162"/>
      <c r="E10555" s="163"/>
    </row>
    <row r="10556" spans="4:5" ht="14.4" x14ac:dyDescent="0.3">
      <c r="D10556" s="162"/>
      <c r="E10556" s="163"/>
    </row>
    <row r="10557" spans="4:5" ht="14.4" x14ac:dyDescent="0.3">
      <c r="D10557" s="162"/>
      <c r="E10557" s="163"/>
    </row>
    <row r="10558" spans="4:5" ht="14.4" x14ac:dyDescent="0.3">
      <c r="D10558" s="162"/>
      <c r="E10558" s="163"/>
    </row>
    <row r="10559" spans="4:5" ht="14.4" x14ac:dyDescent="0.3">
      <c r="D10559" s="162"/>
      <c r="E10559" s="163"/>
    </row>
    <row r="10560" spans="4:5" ht="14.4" x14ac:dyDescent="0.3">
      <c r="D10560" s="162"/>
      <c r="E10560" s="163"/>
    </row>
    <row r="10561" spans="4:5" ht="14.4" x14ac:dyDescent="0.3">
      <c r="D10561" s="162"/>
      <c r="E10561" s="163"/>
    </row>
    <row r="10562" spans="4:5" ht="14.4" x14ac:dyDescent="0.3">
      <c r="D10562" s="162"/>
      <c r="E10562" s="163"/>
    </row>
    <row r="10563" spans="4:5" ht="14.4" x14ac:dyDescent="0.3">
      <c r="D10563" s="162"/>
      <c r="E10563" s="163"/>
    </row>
    <row r="10564" spans="4:5" ht="14.4" x14ac:dyDescent="0.3">
      <c r="D10564" s="162"/>
      <c r="E10564" s="163"/>
    </row>
    <row r="10565" spans="4:5" ht="14.4" x14ac:dyDescent="0.3">
      <c r="D10565" s="162"/>
      <c r="E10565" s="163"/>
    </row>
    <row r="10566" spans="4:5" ht="14.4" x14ac:dyDescent="0.3">
      <c r="D10566" s="162"/>
      <c r="E10566" s="163"/>
    </row>
    <row r="10567" spans="4:5" ht="14.4" x14ac:dyDescent="0.3">
      <c r="D10567" s="162"/>
      <c r="E10567" s="163"/>
    </row>
    <row r="10568" spans="4:5" ht="14.4" x14ac:dyDescent="0.3">
      <c r="D10568" s="162"/>
      <c r="E10568" s="163"/>
    </row>
    <row r="10569" spans="4:5" ht="14.4" x14ac:dyDescent="0.3">
      <c r="D10569" s="162"/>
      <c r="E10569" s="163"/>
    </row>
    <row r="10570" spans="4:5" ht="14.4" x14ac:dyDescent="0.3">
      <c r="D10570" s="162"/>
      <c r="E10570" s="163"/>
    </row>
    <row r="10571" spans="4:5" ht="14.4" x14ac:dyDescent="0.3">
      <c r="D10571" s="162"/>
      <c r="E10571" s="163"/>
    </row>
    <row r="10572" spans="4:5" ht="14.4" x14ac:dyDescent="0.3">
      <c r="D10572" s="162"/>
      <c r="E10572" s="163"/>
    </row>
    <row r="10573" spans="4:5" ht="14.4" x14ac:dyDescent="0.3">
      <c r="D10573" s="162"/>
      <c r="E10573" s="163"/>
    </row>
    <row r="10574" spans="4:5" ht="14.4" x14ac:dyDescent="0.3">
      <c r="D10574" s="162"/>
      <c r="E10574" s="163"/>
    </row>
    <row r="10575" spans="4:5" ht="14.4" x14ac:dyDescent="0.3">
      <c r="D10575" s="112"/>
      <c r="E10575" s="113"/>
    </row>
    <row r="10576" spans="4:5" ht="14.4" x14ac:dyDescent="0.3">
      <c r="D10576" s="112"/>
      <c r="E10576" s="113"/>
    </row>
    <row r="10577" spans="4:5" ht="14.4" x14ac:dyDescent="0.3">
      <c r="D10577" s="112"/>
      <c r="E10577" s="113"/>
    </row>
    <row r="10578" spans="4:5" ht="14.4" x14ac:dyDescent="0.3">
      <c r="D10578" s="112"/>
      <c r="E10578" s="113"/>
    </row>
    <row r="10579" spans="4:5" ht="14.4" x14ac:dyDescent="0.3">
      <c r="D10579" s="112"/>
      <c r="E10579" s="113"/>
    </row>
    <row r="10580" spans="4:5" ht="14.4" x14ac:dyDescent="0.3">
      <c r="D10580" s="112"/>
      <c r="E10580" s="113"/>
    </row>
    <row r="10581" spans="4:5" ht="14.4" x14ac:dyDescent="0.3">
      <c r="D10581" s="112"/>
      <c r="E10581" s="113"/>
    </row>
    <row r="10582" spans="4:5" ht="14.4" x14ac:dyDescent="0.3">
      <c r="D10582" s="112"/>
      <c r="E10582" s="113"/>
    </row>
    <row r="10583" spans="4:5" ht="14.4" x14ac:dyDescent="0.3">
      <c r="D10583" s="112"/>
      <c r="E10583" s="113"/>
    </row>
    <row r="10584" spans="4:5" ht="14.4" x14ac:dyDescent="0.3">
      <c r="D10584" s="112"/>
      <c r="E10584" s="113"/>
    </row>
    <row r="10585" spans="4:5" ht="14.4" x14ac:dyDescent="0.3">
      <c r="D10585" s="112"/>
      <c r="E10585" s="113"/>
    </row>
    <row r="10586" spans="4:5" ht="14.4" x14ac:dyDescent="0.3">
      <c r="D10586" s="112"/>
      <c r="E10586" s="113"/>
    </row>
    <row r="10587" spans="4:5" ht="14.4" x14ac:dyDescent="0.3">
      <c r="D10587" s="112"/>
      <c r="E10587" s="113"/>
    </row>
    <row r="10588" spans="4:5" ht="14.4" x14ac:dyDescent="0.3">
      <c r="D10588" s="112"/>
      <c r="E10588" s="113"/>
    </row>
    <row r="10589" spans="4:5" ht="14.4" x14ac:dyDescent="0.3">
      <c r="D10589" s="112"/>
      <c r="E10589" s="113"/>
    </row>
    <row r="10590" spans="4:5" ht="14.4" x14ac:dyDescent="0.3">
      <c r="D10590" s="112"/>
      <c r="E10590" s="113"/>
    </row>
    <row r="10591" spans="4:5" ht="14.4" x14ac:dyDescent="0.3">
      <c r="D10591" s="112"/>
      <c r="E10591" s="113"/>
    </row>
    <row r="10592" spans="4:5" ht="14.4" x14ac:dyDescent="0.3">
      <c r="D10592" s="112"/>
      <c r="E10592" s="113"/>
    </row>
    <row r="10593" spans="4:5" ht="14.4" x14ac:dyDescent="0.3">
      <c r="D10593" s="112"/>
      <c r="E10593" s="113"/>
    </row>
    <row r="10594" spans="4:5" ht="14.4" x14ac:dyDescent="0.3">
      <c r="D10594" s="112"/>
      <c r="E10594" s="113"/>
    </row>
    <row r="10595" spans="4:5" ht="14.4" x14ac:dyDescent="0.3">
      <c r="D10595" s="112"/>
      <c r="E10595" s="113"/>
    </row>
    <row r="10596" spans="4:5" ht="14.4" x14ac:dyDescent="0.3">
      <c r="D10596" s="112"/>
      <c r="E10596" s="113"/>
    </row>
    <row r="10597" spans="4:5" ht="14.4" x14ac:dyDescent="0.3">
      <c r="D10597" s="112"/>
      <c r="E10597" s="113"/>
    </row>
    <row r="10598" spans="4:5" ht="14.4" x14ac:dyDescent="0.3">
      <c r="D10598" s="112"/>
      <c r="E10598" s="113"/>
    </row>
    <row r="10599" spans="4:5" ht="14.4" x14ac:dyDescent="0.3">
      <c r="D10599" s="112"/>
      <c r="E10599" s="113"/>
    </row>
    <row r="10600" spans="4:5" ht="14.4" x14ac:dyDescent="0.3">
      <c r="D10600" s="112"/>
      <c r="E10600" s="113"/>
    </row>
    <row r="10601" spans="4:5" ht="14.4" x14ac:dyDescent="0.3">
      <c r="D10601" s="112"/>
      <c r="E10601" s="113"/>
    </row>
    <row r="10602" spans="4:5" ht="14.4" x14ac:dyDescent="0.3">
      <c r="D10602" s="112"/>
      <c r="E10602" s="113"/>
    </row>
    <row r="10603" spans="4:5" ht="14.4" x14ac:dyDescent="0.3">
      <c r="D10603" s="112"/>
      <c r="E10603" s="113"/>
    </row>
    <row r="10604" spans="4:5" ht="14.4" x14ac:dyDescent="0.3">
      <c r="D10604" s="112"/>
      <c r="E10604" s="113"/>
    </row>
    <row r="10605" spans="4:5" ht="14.4" x14ac:dyDescent="0.3">
      <c r="D10605" s="112"/>
      <c r="E10605" s="113"/>
    </row>
    <row r="10606" spans="4:5" ht="14.4" x14ac:dyDescent="0.3">
      <c r="D10606" s="112"/>
      <c r="E10606" s="113"/>
    </row>
    <row r="10607" spans="4:5" ht="14.4" x14ac:dyDescent="0.3">
      <c r="D10607" s="112"/>
      <c r="E10607" s="113"/>
    </row>
    <row r="10608" spans="4:5" ht="14.4" x14ac:dyDescent="0.3">
      <c r="D10608" s="112"/>
      <c r="E10608" s="113"/>
    </row>
    <row r="10609" spans="4:5" ht="14.4" x14ac:dyDescent="0.3">
      <c r="D10609" s="112"/>
      <c r="E10609" s="113"/>
    </row>
    <row r="10610" spans="4:5" ht="14.4" x14ac:dyDescent="0.3">
      <c r="D10610" s="112"/>
      <c r="E10610" s="113"/>
    </row>
    <row r="10611" spans="4:5" ht="14.4" x14ac:dyDescent="0.3">
      <c r="D10611" s="112"/>
      <c r="E10611" s="113"/>
    </row>
    <row r="10612" spans="4:5" ht="14.4" x14ac:dyDescent="0.3">
      <c r="D10612" s="112"/>
      <c r="E10612" s="113"/>
    </row>
    <row r="10613" spans="4:5" ht="14.4" x14ac:dyDescent="0.3">
      <c r="D10613" s="112"/>
      <c r="E10613" s="113"/>
    </row>
    <row r="10614" spans="4:5" ht="14.4" x14ac:dyDescent="0.3">
      <c r="D10614" s="112"/>
      <c r="E10614" s="113"/>
    </row>
    <row r="10615" spans="4:5" ht="14.4" x14ac:dyDescent="0.3">
      <c r="D10615" s="112"/>
      <c r="E10615" s="113"/>
    </row>
    <row r="10616" spans="4:5" ht="14.4" x14ac:dyDescent="0.3">
      <c r="D10616" s="112"/>
      <c r="E10616" s="113"/>
    </row>
    <row r="10617" spans="4:5" ht="14.4" x14ac:dyDescent="0.3">
      <c r="D10617" s="112"/>
      <c r="E10617" s="113"/>
    </row>
    <row r="10618" spans="4:5" ht="14.4" x14ac:dyDescent="0.3">
      <c r="D10618" s="112"/>
      <c r="E10618" s="113"/>
    </row>
    <row r="10619" spans="4:5" ht="14.4" x14ac:dyDescent="0.3">
      <c r="D10619" s="112"/>
      <c r="E10619" s="113"/>
    </row>
    <row r="10620" spans="4:5" ht="14.4" x14ac:dyDescent="0.3">
      <c r="D10620" s="112"/>
      <c r="E10620" s="113"/>
    </row>
    <row r="10621" spans="4:5" ht="14.4" x14ac:dyDescent="0.3">
      <c r="D10621" s="112"/>
      <c r="E10621" s="113"/>
    </row>
    <row r="10622" spans="4:5" ht="14.4" x14ac:dyDescent="0.3">
      <c r="D10622" s="112"/>
      <c r="E10622" s="113"/>
    </row>
    <row r="10623" spans="4:5" ht="14.4" x14ac:dyDescent="0.3">
      <c r="D10623" s="112"/>
      <c r="E10623" s="113"/>
    </row>
    <row r="10624" spans="4:5" ht="14.4" x14ac:dyDescent="0.3">
      <c r="D10624" s="112"/>
      <c r="E10624" s="113"/>
    </row>
    <row r="10625" spans="4:5" ht="14.4" x14ac:dyDescent="0.3">
      <c r="D10625" s="112"/>
      <c r="E10625" s="113"/>
    </row>
    <row r="10626" spans="4:5" ht="14.4" x14ac:dyDescent="0.3">
      <c r="D10626" s="112"/>
      <c r="E10626" s="113"/>
    </row>
    <row r="10627" spans="4:5" ht="14.4" x14ac:dyDescent="0.3">
      <c r="D10627" s="112"/>
      <c r="E10627" s="113"/>
    </row>
    <row r="10628" spans="4:5" ht="14.4" x14ac:dyDescent="0.3">
      <c r="D10628" s="112"/>
      <c r="E10628" s="113"/>
    </row>
    <row r="10629" spans="4:5" ht="14.4" x14ac:dyDescent="0.3">
      <c r="D10629" s="112"/>
      <c r="E10629" s="113"/>
    </row>
    <row r="10630" spans="4:5" ht="14.4" x14ac:dyDescent="0.3">
      <c r="D10630" s="112"/>
      <c r="E10630" s="113"/>
    </row>
    <row r="10631" spans="4:5" ht="14.4" x14ac:dyDescent="0.3">
      <c r="D10631" s="112"/>
      <c r="E10631" s="113"/>
    </row>
    <row r="10632" spans="4:5" ht="14.4" x14ac:dyDescent="0.3">
      <c r="D10632" s="112"/>
      <c r="E10632" s="113"/>
    </row>
    <row r="10633" spans="4:5" ht="14.4" x14ac:dyDescent="0.3">
      <c r="D10633" s="112"/>
      <c r="E10633" s="113"/>
    </row>
    <row r="10634" spans="4:5" ht="14.4" x14ac:dyDescent="0.3">
      <c r="D10634" s="112"/>
      <c r="E10634" s="113"/>
    </row>
    <row r="10635" spans="4:5" ht="14.4" x14ac:dyDescent="0.3">
      <c r="D10635" s="112"/>
      <c r="E10635" s="113"/>
    </row>
    <row r="10636" spans="4:5" ht="14.4" x14ac:dyDescent="0.3">
      <c r="D10636" s="112"/>
      <c r="E10636" s="113"/>
    </row>
    <row r="10637" spans="4:5" ht="14.4" x14ac:dyDescent="0.3">
      <c r="D10637" s="112"/>
      <c r="E10637" s="113"/>
    </row>
    <row r="10638" spans="4:5" ht="14.4" x14ac:dyDescent="0.3">
      <c r="D10638" s="112"/>
      <c r="E10638" s="113"/>
    </row>
    <row r="10639" spans="4:5" ht="14.4" x14ac:dyDescent="0.3">
      <c r="D10639" s="112"/>
      <c r="E10639" s="113"/>
    </row>
    <row r="10640" spans="4:5" ht="14.4" x14ac:dyDescent="0.3">
      <c r="D10640" s="112"/>
      <c r="E10640" s="113"/>
    </row>
    <row r="10641" spans="4:5" ht="14.4" x14ac:dyDescent="0.3">
      <c r="D10641" s="112"/>
      <c r="E10641" s="113"/>
    </row>
    <row r="10642" spans="4:5" ht="14.4" x14ac:dyDescent="0.3">
      <c r="D10642" s="112"/>
      <c r="E10642" s="113"/>
    </row>
    <row r="10643" spans="4:5" ht="14.4" x14ac:dyDescent="0.3">
      <c r="D10643" s="112"/>
      <c r="E10643" s="113"/>
    </row>
    <row r="10644" spans="4:5" ht="14.4" x14ac:dyDescent="0.3">
      <c r="D10644" s="112"/>
      <c r="E10644" s="113"/>
    </row>
    <row r="10645" spans="4:5" ht="14.4" x14ac:dyDescent="0.3">
      <c r="D10645" s="112"/>
      <c r="E10645" s="113"/>
    </row>
    <row r="10646" spans="4:5" ht="14.4" x14ac:dyDescent="0.3">
      <c r="D10646" s="112"/>
      <c r="E10646" s="113"/>
    </row>
    <row r="10647" spans="4:5" ht="14.4" x14ac:dyDescent="0.3">
      <c r="D10647" s="112"/>
      <c r="E10647" s="113"/>
    </row>
    <row r="10648" spans="4:5" ht="14.4" x14ac:dyDescent="0.3">
      <c r="D10648" s="112"/>
      <c r="E10648" s="113"/>
    </row>
    <row r="10649" spans="4:5" ht="14.4" x14ac:dyDescent="0.3">
      <c r="D10649" s="112"/>
      <c r="E10649" s="113"/>
    </row>
    <row r="10650" spans="4:5" ht="14.4" x14ac:dyDescent="0.3">
      <c r="D10650" s="112"/>
      <c r="E10650" s="113"/>
    </row>
    <row r="10651" spans="4:5" ht="14.4" x14ac:dyDescent="0.3">
      <c r="D10651" s="112"/>
      <c r="E10651" s="113"/>
    </row>
    <row r="10652" spans="4:5" ht="14.4" x14ac:dyDescent="0.3">
      <c r="D10652" s="112"/>
      <c r="E10652" s="113"/>
    </row>
    <row r="10653" spans="4:5" ht="14.4" x14ac:dyDescent="0.3">
      <c r="D10653" s="112"/>
      <c r="E10653" s="113"/>
    </row>
    <row r="10654" spans="4:5" ht="14.4" x14ac:dyDescent="0.3">
      <c r="D10654" s="112"/>
      <c r="E10654" s="113"/>
    </row>
    <row r="10655" spans="4:5" ht="14.4" x14ac:dyDescent="0.3">
      <c r="D10655" s="112"/>
      <c r="E10655" s="113"/>
    </row>
    <row r="10656" spans="4:5" ht="14.4" x14ac:dyDescent="0.3">
      <c r="D10656" s="112"/>
      <c r="E10656" s="113"/>
    </row>
    <row r="10657" spans="4:5" ht="14.4" x14ac:dyDescent="0.3">
      <c r="D10657" s="112"/>
      <c r="E10657" s="113"/>
    </row>
    <row r="10658" spans="4:5" ht="14.4" x14ac:dyDescent="0.3">
      <c r="D10658" s="112"/>
      <c r="E10658" s="113"/>
    </row>
    <row r="10659" spans="4:5" ht="14.4" x14ac:dyDescent="0.3">
      <c r="D10659" s="112"/>
      <c r="E10659" s="113"/>
    </row>
    <row r="10660" spans="4:5" ht="14.4" x14ac:dyDescent="0.3">
      <c r="D10660" s="112"/>
      <c r="E10660" s="113"/>
    </row>
    <row r="10661" spans="4:5" ht="14.4" x14ac:dyDescent="0.3">
      <c r="D10661" s="112"/>
      <c r="E10661" s="113"/>
    </row>
    <row r="10662" spans="4:5" ht="14.4" x14ac:dyDescent="0.3">
      <c r="D10662" s="112"/>
      <c r="E10662" s="113"/>
    </row>
    <row r="10663" spans="4:5" ht="14.4" x14ac:dyDescent="0.3">
      <c r="D10663" s="112"/>
      <c r="E10663" s="113"/>
    </row>
    <row r="10664" spans="4:5" ht="14.4" x14ac:dyDescent="0.3">
      <c r="D10664" s="112"/>
      <c r="E10664" s="113"/>
    </row>
    <row r="10665" spans="4:5" ht="14.4" x14ac:dyDescent="0.3">
      <c r="D10665" s="112"/>
      <c r="E10665" s="113"/>
    </row>
    <row r="10666" spans="4:5" ht="14.4" x14ac:dyDescent="0.3">
      <c r="D10666" s="112"/>
      <c r="E10666" s="113"/>
    </row>
    <row r="10667" spans="4:5" ht="14.4" x14ac:dyDescent="0.3">
      <c r="D10667" s="112"/>
      <c r="E10667" s="113"/>
    </row>
    <row r="10668" spans="4:5" ht="14.4" x14ac:dyDescent="0.3">
      <c r="D10668" s="112"/>
      <c r="E10668" s="113"/>
    </row>
    <row r="10669" spans="4:5" ht="14.4" x14ac:dyDescent="0.3">
      <c r="D10669" s="112"/>
      <c r="E10669" s="113"/>
    </row>
    <row r="10670" spans="4:5" ht="14.4" x14ac:dyDescent="0.3">
      <c r="D10670" s="112"/>
      <c r="E10670" s="113"/>
    </row>
    <row r="10671" spans="4:5" ht="14.4" x14ac:dyDescent="0.3">
      <c r="D10671" s="112"/>
      <c r="E10671" s="113"/>
    </row>
    <row r="10672" spans="4:5" ht="14.4" x14ac:dyDescent="0.3">
      <c r="D10672" s="112"/>
      <c r="E10672" s="113"/>
    </row>
    <row r="10673" spans="4:5" ht="14.4" x14ac:dyDescent="0.3">
      <c r="D10673" s="112"/>
      <c r="E10673" s="113"/>
    </row>
    <row r="10674" spans="4:5" ht="14.4" x14ac:dyDescent="0.3">
      <c r="D10674" s="112"/>
      <c r="E10674" s="113"/>
    </row>
    <row r="10675" spans="4:5" ht="14.4" x14ac:dyDescent="0.3">
      <c r="D10675" s="112"/>
      <c r="E10675" s="113"/>
    </row>
    <row r="10676" spans="4:5" ht="14.4" x14ac:dyDescent="0.3">
      <c r="D10676" s="112"/>
      <c r="E10676" s="113"/>
    </row>
    <row r="10677" spans="4:5" ht="14.4" x14ac:dyDescent="0.3">
      <c r="D10677" s="112"/>
      <c r="E10677" s="113"/>
    </row>
    <row r="10678" spans="4:5" ht="14.4" x14ac:dyDescent="0.3">
      <c r="D10678" s="112"/>
      <c r="E10678" s="113"/>
    </row>
    <row r="10679" spans="4:5" ht="14.4" x14ac:dyDescent="0.3">
      <c r="D10679" s="112"/>
      <c r="E10679" s="113"/>
    </row>
    <row r="10680" spans="4:5" ht="14.4" x14ac:dyDescent="0.3">
      <c r="D10680" s="112"/>
      <c r="E10680" s="113"/>
    </row>
    <row r="10681" spans="4:5" ht="14.4" x14ac:dyDescent="0.3">
      <c r="D10681" s="112"/>
      <c r="E10681" s="113"/>
    </row>
    <row r="10682" spans="4:5" ht="14.4" x14ac:dyDescent="0.3">
      <c r="D10682" s="112"/>
      <c r="E10682" s="113"/>
    </row>
    <row r="10683" spans="4:5" ht="14.4" x14ac:dyDescent="0.3">
      <c r="D10683" s="112"/>
      <c r="E10683" s="113"/>
    </row>
    <row r="10684" spans="4:5" ht="14.4" x14ac:dyDescent="0.3">
      <c r="D10684" s="112"/>
      <c r="E10684" s="113"/>
    </row>
    <row r="10685" spans="4:5" ht="14.4" x14ac:dyDescent="0.3">
      <c r="D10685" s="112"/>
      <c r="E10685" s="113"/>
    </row>
    <row r="10686" spans="4:5" ht="14.4" x14ac:dyDescent="0.3">
      <c r="D10686" s="112"/>
      <c r="E10686" s="113"/>
    </row>
    <row r="10687" spans="4:5" ht="14.4" x14ac:dyDescent="0.3">
      <c r="D10687" s="112"/>
      <c r="E10687" s="113"/>
    </row>
    <row r="10688" spans="4:5" ht="14.4" x14ac:dyDescent="0.3">
      <c r="D10688" s="112"/>
      <c r="E10688" s="113"/>
    </row>
    <row r="10689" spans="4:5" ht="14.4" x14ac:dyDescent="0.3">
      <c r="D10689" s="112"/>
      <c r="E10689" s="113"/>
    </row>
    <row r="10690" spans="4:5" ht="14.4" x14ac:dyDescent="0.3">
      <c r="D10690" s="112"/>
      <c r="E10690" s="113"/>
    </row>
    <row r="10691" spans="4:5" ht="14.4" x14ac:dyDescent="0.3">
      <c r="D10691" s="112"/>
      <c r="E10691" s="113"/>
    </row>
    <row r="10692" spans="4:5" ht="14.4" x14ac:dyDescent="0.3">
      <c r="D10692" s="112"/>
      <c r="E10692" s="113"/>
    </row>
    <row r="10693" spans="4:5" ht="14.4" x14ac:dyDescent="0.3">
      <c r="D10693" s="112"/>
      <c r="E10693" s="113"/>
    </row>
    <row r="10694" spans="4:5" ht="14.4" x14ac:dyDescent="0.3">
      <c r="D10694" s="112"/>
      <c r="E10694" s="113"/>
    </row>
    <row r="10695" spans="4:5" ht="14.4" x14ac:dyDescent="0.3">
      <c r="D10695" s="112"/>
      <c r="E10695" s="113"/>
    </row>
    <row r="10696" spans="4:5" ht="14.4" x14ac:dyDescent="0.3">
      <c r="D10696" s="112"/>
      <c r="E10696" s="113"/>
    </row>
    <row r="10697" spans="4:5" ht="14.4" x14ac:dyDescent="0.3">
      <c r="D10697" s="112"/>
      <c r="E10697" s="113"/>
    </row>
    <row r="10698" spans="4:5" ht="14.4" x14ac:dyDescent="0.3">
      <c r="D10698" s="112"/>
      <c r="E10698" s="113"/>
    </row>
    <row r="10699" spans="4:5" ht="14.4" x14ac:dyDescent="0.3">
      <c r="D10699" s="112"/>
      <c r="E10699" s="113"/>
    </row>
    <row r="10700" spans="4:5" ht="14.4" x14ac:dyDescent="0.3">
      <c r="D10700" s="112"/>
      <c r="E10700" s="113"/>
    </row>
    <row r="10701" spans="4:5" ht="14.4" x14ac:dyDescent="0.3">
      <c r="D10701" s="112"/>
      <c r="E10701" s="113"/>
    </row>
    <row r="10702" spans="4:5" ht="14.4" x14ac:dyDescent="0.3">
      <c r="D10702" s="112"/>
      <c r="E10702" s="113"/>
    </row>
    <row r="10703" spans="4:5" ht="14.4" x14ac:dyDescent="0.3">
      <c r="D10703" s="112"/>
      <c r="E10703" s="113"/>
    </row>
    <row r="10704" spans="4:5" ht="14.4" x14ac:dyDescent="0.3">
      <c r="D10704" s="112"/>
      <c r="E10704" s="113"/>
    </row>
    <row r="10705" spans="4:5" ht="14.4" x14ac:dyDescent="0.3">
      <c r="D10705" s="112"/>
      <c r="E10705" s="113"/>
    </row>
    <row r="10706" spans="4:5" ht="14.4" x14ac:dyDescent="0.3">
      <c r="D10706" s="112"/>
      <c r="E10706" s="113"/>
    </row>
    <row r="10707" spans="4:5" ht="14.4" x14ac:dyDescent="0.3">
      <c r="D10707" s="112"/>
      <c r="E10707" s="113"/>
    </row>
    <row r="10708" spans="4:5" ht="14.4" x14ac:dyDescent="0.3">
      <c r="D10708" s="112"/>
      <c r="E10708" s="113"/>
    </row>
    <row r="10709" spans="4:5" ht="14.4" x14ac:dyDescent="0.3">
      <c r="D10709" s="112"/>
      <c r="E10709" s="113"/>
    </row>
    <row r="10710" spans="4:5" ht="14.4" x14ac:dyDescent="0.3">
      <c r="D10710" s="112"/>
      <c r="E10710" s="113"/>
    </row>
    <row r="10711" spans="4:5" ht="14.4" x14ac:dyDescent="0.3">
      <c r="D10711" s="112"/>
      <c r="E10711" s="113"/>
    </row>
    <row r="10712" spans="4:5" ht="14.4" x14ac:dyDescent="0.3">
      <c r="D10712" s="112"/>
      <c r="E10712" s="113"/>
    </row>
    <row r="10713" spans="4:5" ht="14.4" x14ac:dyDescent="0.3">
      <c r="D10713" s="112"/>
      <c r="E10713" s="113"/>
    </row>
    <row r="10714" spans="4:5" ht="14.4" x14ac:dyDescent="0.3">
      <c r="D10714" s="112"/>
      <c r="E10714" s="113"/>
    </row>
    <row r="10715" spans="4:5" ht="14.4" x14ac:dyDescent="0.3">
      <c r="D10715" s="112"/>
      <c r="E10715" s="113"/>
    </row>
    <row r="10716" spans="4:5" ht="14.4" x14ac:dyDescent="0.3">
      <c r="D10716" s="112"/>
      <c r="E10716" s="113"/>
    </row>
    <row r="10717" spans="4:5" ht="14.4" x14ac:dyDescent="0.3">
      <c r="D10717" s="112"/>
      <c r="E10717" s="113"/>
    </row>
    <row r="10718" spans="4:5" ht="14.4" x14ac:dyDescent="0.3">
      <c r="D10718" s="112"/>
      <c r="E10718" s="113"/>
    </row>
    <row r="10719" spans="4:5" ht="14.4" x14ac:dyDescent="0.3">
      <c r="D10719" s="112"/>
      <c r="E10719" s="113"/>
    </row>
    <row r="10720" spans="4:5" ht="14.4" x14ac:dyDescent="0.3">
      <c r="D10720" s="112"/>
      <c r="E10720" s="113"/>
    </row>
    <row r="10721" spans="4:5" ht="14.4" x14ac:dyDescent="0.3">
      <c r="D10721" s="112"/>
      <c r="E10721" s="113"/>
    </row>
    <row r="10722" spans="4:5" ht="14.4" x14ac:dyDescent="0.3">
      <c r="D10722" s="112"/>
      <c r="E10722" s="113"/>
    </row>
    <row r="10723" spans="4:5" ht="14.4" x14ac:dyDescent="0.3">
      <c r="D10723" s="112"/>
      <c r="E10723" s="113"/>
    </row>
    <row r="10724" spans="4:5" ht="14.4" x14ac:dyDescent="0.3">
      <c r="D10724" s="112"/>
      <c r="E10724" s="113"/>
    </row>
    <row r="10725" spans="4:5" ht="14.4" x14ac:dyDescent="0.3">
      <c r="D10725" s="112"/>
      <c r="E10725" s="113"/>
    </row>
    <row r="10726" spans="4:5" ht="14.4" x14ac:dyDescent="0.3">
      <c r="D10726" s="112"/>
      <c r="E10726" s="113"/>
    </row>
    <row r="10727" spans="4:5" ht="14.4" x14ac:dyDescent="0.3">
      <c r="D10727" s="112"/>
      <c r="E10727" s="113"/>
    </row>
    <row r="10728" spans="4:5" ht="14.4" x14ac:dyDescent="0.3">
      <c r="D10728" s="112"/>
      <c r="E10728" s="113"/>
    </row>
    <row r="10729" spans="4:5" ht="14.4" x14ac:dyDescent="0.3">
      <c r="D10729" s="112"/>
      <c r="E10729" s="113"/>
    </row>
    <row r="10730" spans="4:5" ht="14.4" x14ac:dyDescent="0.3">
      <c r="D10730" s="112"/>
      <c r="E10730" s="113"/>
    </row>
    <row r="10731" spans="4:5" ht="14.4" x14ac:dyDescent="0.3">
      <c r="D10731" s="112"/>
      <c r="E10731" s="113"/>
    </row>
    <row r="10732" spans="4:5" ht="14.4" x14ac:dyDescent="0.3">
      <c r="D10732" s="112"/>
      <c r="E10732" s="113"/>
    </row>
    <row r="10733" spans="4:5" ht="14.4" x14ac:dyDescent="0.3">
      <c r="D10733" s="112"/>
      <c r="E10733" s="113"/>
    </row>
    <row r="10734" spans="4:5" ht="14.4" x14ac:dyDescent="0.3">
      <c r="D10734" s="112"/>
      <c r="E10734" s="113"/>
    </row>
    <row r="10735" spans="4:5" ht="14.4" x14ac:dyDescent="0.3">
      <c r="D10735" s="112"/>
      <c r="E10735" s="113"/>
    </row>
    <row r="10736" spans="4:5" ht="14.4" x14ac:dyDescent="0.3">
      <c r="D10736" s="112"/>
      <c r="E10736" s="113"/>
    </row>
    <row r="10737" spans="4:5" ht="14.4" x14ac:dyDescent="0.3">
      <c r="D10737" s="112"/>
      <c r="E10737" s="113"/>
    </row>
    <row r="10738" spans="4:5" ht="14.4" x14ac:dyDescent="0.3">
      <c r="D10738" s="112"/>
      <c r="E10738" s="113"/>
    </row>
    <row r="10739" spans="4:5" ht="14.4" x14ac:dyDescent="0.3">
      <c r="D10739" s="112"/>
      <c r="E10739" s="113"/>
    </row>
    <row r="10740" spans="4:5" ht="14.4" x14ac:dyDescent="0.3">
      <c r="D10740" s="112"/>
      <c r="E10740" s="113"/>
    </row>
    <row r="10741" spans="4:5" ht="14.4" x14ac:dyDescent="0.3">
      <c r="D10741" s="112"/>
      <c r="E10741" s="113"/>
    </row>
    <row r="10742" spans="4:5" ht="14.4" x14ac:dyDescent="0.3">
      <c r="D10742" s="112"/>
      <c r="E10742" s="113"/>
    </row>
    <row r="10743" spans="4:5" ht="14.4" x14ac:dyDescent="0.3">
      <c r="D10743" s="112"/>
      <c r="E10743" s="113"/>
    </row>
    <row r="10744" spans="4:5" ht="14.4" x14ac:dyDescent="0.3">
      <c r="D10744" s="112"/>
      <c r="E10744" s="113"/>
    </row>
    <row r="10745" spans="4:5" ht="14.4" x14ac:dyDescent="0.3">
      <c r="D10745" s="112"/>
      <c r="E10745" s="113"/>
    </row>
    <row r="10746" spans="4:5" ht="14.4" x14ac:dyDescent="0.3">
      <c r="D10746" s="112"/>
      <c r="E10746" s="113"/>
    </row>
    <row r="10747" spans="4:5" ht="14.4" x14ac:dyDescent="0.3">
      <c r="D10747" s="112"/>
      <c r="E10747" s="113"/>
    </row>
    <row r="10748" spans="4:5" ht="14.4" x14ac:dyDescent="0.3">
      <c r="D10748" s="112"/>
      <c r="E10748" s="113"/>
    </row>
    <row r="10749" spans="4:5" ht="14.4" x14ac:dyDescent="0.3">
      <c r="D10749" s="112"/>
      <c r="E10749" s="113"/>
    </row>
    <row r="10750" spans="4:5" ht="14.4" x14ac:dyDescent="0.3">
      <c r="D10750" s="112"/>
      <c r="E10750" s="113"/>
    </row>
    <row r="10751" spans="4:5" ht="14.4" x14ac:dyDescent="0.3">
      <c r="D10751" s="112"/>
      <c r="E10751" s="113"/>
    </row>
    <row r="10752" spans="4:5" ht="14.4" x14ac:dyDescent="0.3">
      <c r="D10752" s="112"/>
      <c r="E10752" s="113"/>
    </row>
    <row r="10753" spans="4:5" ht="14.4" x14ac:dyDescent="0.3">
      <c r="D10753" s="112"/>
      <c r="E10753" s="113"/>
    </row>
    <row r="10754" spans="4:5" ht="14.4" x14ac:dyDescent="0.3">
      <c r="D10754" s="112"/>
      <c r="E10754" s="113"/>
    </row>
    <row r="10755" spans="4:5" ht="14.4" x14ac:dyDescent="0.3">
      <c r="D10755" s="112"/>
      <c r="E10755" s="113"/>
    </row>
    <row r="10756" spans="4:5" ht="14.4" x14ac:dyDescent="0.3">
      <c r="D10756" s="112"/>
      <c r="E10756" s="113"/>
    </row>
    <row r="10757" spans="4:5" ht="14.4" x14ac:dyDescent="0.3">
      <c r="D10757" s="112"/>
      <c r="E10757" s="113"/>
    </row>
    <row r="10758" spans="4:5" ht="14.4" x14ac:dyDescent="0.3">
      <c r="D10758" s="112"/>
      <c r="E10758" s="113"/>
    </row>
    <row r="10759" spans="4:5" ht="14.4" x14ac:dyDescent="0.3">
      <c r="D10759" s="112"/>
      <c r="E10759" s="113"/>
    </row>
    <row r="10760" spans="4:5" ht="14.4" x14ac:dyDescent="0.3">
      <c r="D10760" s="112"/>
      <c r="E10760" s="113"/>
    </row>
    <row r="10761" spans="4:5" ht="14.4" x14ac:dyDescent="0.3">
      <c r="D10761" s="112"/>
      <c r="E10761" s="113"/>
    </row>
    <row r="10762" spans="4:5" ht="14.4" x14ac:dyDescent="0.3">
      <c r="D10762" s="112"/>
      <c r="E10762" s="113"/>
    </row>
    <row r="10763" spans="4:5" ht="14.4" x14ac:dyDescent="0.3">
      <c r="D10763" s="112"/>
      <c r="E10763" s="113"/>
    </row>
    <row r="10764" spans="4:5" ht="14.4" x14ac:dyDescent="0.3">
      <c r="D10764" s="112"/>
      <c r="E10764" s="113"/>
    </row>
    <row r="10765" spans="4:5" ht="14.4" x14ac:dyDescent="0.3">
      <c r="D10765" s="112"/>
      <c r="E10765" s="113"/>
    </row>
    <row r="10766" spans="4:5" ht="14.4" x14ac:dyDescent="0.3">
      <c r="D10766" s="112"/>
      <c r="E10766" s="113"/>
    </row>
    <row r="10767" spans="4:5" ht="14.4" x14ac:dyDescent="0.3">
      <c r="D10767" s="112"/>
      <c r="E10767" s="113"/>
    </row>
    <row r="10768" spans="4:5" ht="14.4" x14ac:dyDescent="0.3">
      <c r="D10768" s="112"/>
      <c r="E10768" s="113"/>
    </row>
    <row r="10769" spans="4:5" ht="14.4" x14ac:dyDescent="0.3">
      <c r="D10769" s="112"/>
      <c r="E10769" s="113"/>
    </row>
    <row r="10770" spans="4:5" ht="14.4" x14ac:dyDescent="0.3">
      <c r="D10770" s="112"/>
      <c r="E10770" s="113"/>
    </row>
    <row r="10771" spans="4:5" ht="14.4" x14ac:dyDescent="0.3">
      <c r="D10771" s="112"/>
      <c r="E10771" s="113"/>
    </row>
    <row r="10772" spans="4:5" ht="14.4" x14ac:dyDescent="0.3">
      <c r="D10772" s="112"/>
      <c r="E10772" s="113"/>
    </row>
    <row r="10773" spans="4:5" ht="14.4" x14ac:dyDescent="0.3">
      <c r="D10773" s="112"/>
      <c r="E10773" s="113"/>
    </row>
    <row r="10774" spans="4:5" ht="14.4" x14ac:dyDescent="0.3">
      <c r="D10774" s="112"/>
      <c r="E10774" s="113"/>
    </row>
    <row r="10775" spans="4:5" ht="14.4" x14ac:dyDescent="0.3">
      <c r="D10775" s="112"/>
      <c r="E10775" s="113"/>
    </row>
    <row r="10776" spans="4:5" ht="14.4" x14ac:dyDescent="0.3">
      <c r="D10776" s="112"/>
      <c r="E10776" s="113"/>
    </row>
    <row r="10777" spans="4:5" ht="14.4" x14ac:dyDescent="0.3">
      <c r="D10777" s="112"/>
      <c r="E10777" s="113"/>
    </row>
    <row r="10778" spans="4:5" ht="14.4" x14ac:dyDescent="0.3">
      <c r="D10778" s="112"/>
      <c r="E10778" s="113"/>
    </row>
    <row r="10779" spans="4:5" ht="14.4" x14ac:dyDescent="0.3">
      <c r="D10779" s="112"/>
      <c r="E10779" s="113"/>
    </row>
    <row r="10780" spans="4:5" ht="14.4" x14ac:dyDescent="0.3">
      <c r="D10780" s="112"/>
      <c r="E10780" s="113"/>
    </row>
    <row r="10781" spans="4:5" ht="14.4" x14ac:dyDescent="0.3">
      <c r="D10781" s="112"/>
      <c r="E10781" s="113"/>
    </row>
    <row r="10782" spans="4:5" ht="14.4" x14ac:dyDescent="0.3">
      <c r="D10782" s="112"/>
      <c r="E10782" s="113"/>
    </row>
    <row r="10783" spans="4:5" ht="14.4" x14ac:dyDescent="0.3">
      <c r="D10783" s="112"/>
      <c r="E10783" s="113"/>
    </row>
    <row r="10784" spans="4:5" ht="14.4" x14ac:dyDescent="0.3">
      <c r="D10784" s="112"/>
      <c r="E10784" s="113"/>
    </row>
    <row r="10785" spans="4:5" ht="14.4" x14ac:dyDescent="0.3">
      <c r="D10785" s="112"/>
      <c r="E10785" s="113"/>
    </row>
    <row r="10786" spans="4:5" ht="14.4" x14ac:dyDescent="0.3">
      <c r="D10786" s="112"/>
      <c r="E10786" s="113"/>
    </row>
    <row r="10787" spans="4:5" ht="14.4" x14ac:dyDescent="0.3">
      <c r="D10787" s="112"/>
      <c r="E10787" s="113"/>
    </row>
    <row r="10788" spans="4:5" ht="14.4" x14ac:dyDescent="0.3">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L16" sqref="L16"/>
    </sheetView>
  </sheetViews>
  <sheetFormatPr defaultRowHeight="10.199999999999999" x14ac:dyDescent="0.2"/>
  <cols>
    <col min="1" max="1" width="50" customWidth="1"/>
    <col min="2" max="2" width="106.85546875" customWidth="1"/>
    <col min="3" max="3" width="17.85546875" bestFit="1" customWidth="1"/>
    <col min="4" max="4" width="15" customWidth="1"/>
  </cols>
  <sheetData>
    <row r="1" spans="1:2" ht="15.6" x14ac:dyDescent="0.25">
      <c r="A1" s="102" t="s">
        <v>12081</v>
      </c>
      <c r="B1" s="62" t="str">
        <f>Expenditures_Object!C375</f>
        <v>PSU ALL - Sum of all Covid Expenditures (All Districts)</v>
      </c>
    </row>
    <row r="2" spans="1:2" ht="15.6" x14ac:dyDescent="0.2">
      <c r="B2" s="62" t="str">
        <f>Expenditures_Object!C376</f>
        <v>PRC ALL - Sum of all Covid Expenditures (All Programs)</v>
      </c>
    </row>
    <row r="3" spans="1:2" ht="31.2" x14ac:dyDescent="0.2">
      <c r="A3" s="60" t="s">
        <v>214</v>
      </c>
      <c r="B3" s="62" t="str">
        <f>B1 &amp; " for " &amp; B2</f>
        <v>PSU ALL - Sum of all Covid Expenditures (All Districts) for PRC ALL - Sum of all Covid Expenditures (All Programs)</v>
      </c>
    </row>
    <row r="4" spans="1:2" x14ac:dyDescent="0.2">
      <c r="A4" s="56" t="s">
        <v>18</v>
      </c>
      <c r="B4" s="57">
        <f>Expenditures_Object!$L$444</f>
        <v>0.43163888078525015</v>
      </c>
    </row>
    <row r="5" spans="1:2" x14ac:dyDescent="0.2">
      <c r="A5" s="56" t="s">
        <v>19</v>
      </c>
      <c r="B5" s="57">
        <f>Expenditures_Object!$L$460</f>
        <v>9.0708641230477935E-2</v>
      </c>
    </row>
    <row r="6" spans="1:2" x14ac:dyDescent="0.2">
      <c r="A6" s="56" t="s">
        <v>20</v>
      </c>
      <c r="B6" s="57">
        <f>Expenditures_Object!$L$490</f>
        <v>0.1068438470741334</v>
      </c>
    </row>
    <row r="7" spans="1:2" x14ac:dyDescent="0.2">
      <c r="A7" s="56" t="s">
        <v>21</v>
      </c>
      <c r="B7" s="57">
        <f>Expenditures_Object!$L$510</f>
        <v>0.21044531362066457</v>
      </c>
    </row>
    <row r="8" spans="1:2" x14ac:dyDescent="0.2">
      <c r="A8" s="56" t="s">
        <v>22</v>
      </c>
      <c r="B8" s="57">
        <f>Expenditures_Object!$L$524</f>
        <v>0.11306416239160136</v>
      </c>
    </row>
    <row r="9" spans="1:2" x14ac:dyDescent="0.2">
      <c r="A9" s="56" t="s">
        <v>23</v>
      </c>
      <c r="B9" s="57">
        <f>Expenditures_Object!$L$538</f>
        <v>4.7299154897872786E-2</v>
      </c>
    </row>
    <row r="10" spans="1:2" x14ac:dyDescent="0.2">
      <c r="B10" s="61">
        <f>SUM(B4:B9)</f>
        <v>1.0000000000000002</v>
      </c>
    </row>
    <row r="12" spans="1:2" x14ac:dyDescent="0.2">
      <c r="A12" s="59"/>
      <c r="B12" s="58"/>
    </row>
    <row r="13" spans="1:2" x14ac:dyDescent="0.2">
      <c r="A13" s="59"/>
      <c r="B13" s="58"/>
    </row>
    <row r="14" spans="1:2" x14ac:dyDescent="0.2">
      <c r="A14" s="59"/>
      <c r="B14" s="58"/>
    </row>
    <row r="15" spans="1:2" ht="15.6" x14ac:dyDescent="0.25">
      <c r="A15" s="102" t="s">
        <v>12080</v>
      </c>
      <c r="B15" s="174" t="str">
        <f>Expenditures_PSU!A374</f>
        <v>PSU ALL - Total Covid Expenditures (All Districts)</v>
      </c>
    </row>
    <row r="16" spans="1:2" ht="15.6" x14ac:dyDescent="0.2">
      <c r="A16" s="59"/>
      <c r="B16" s="174" t="s">
        <v>3681</v>
      </c>
    </row>
    <row r="17" spans="1:5" ht="31.2" x14ac:dyDescent="0.2">
      <c r="B17" s="174" t="str">
        <f>B15 &amp; " Selected Expenditures (in %)"</f>
        <v>PSU ALL - Total Covid Expenditures (All Districts) Selected Expenditures (in %)</v>
      </c>
    </row>
    <row r="18" spans="1:5" x14ac:dyDescent="0.2">
      <c r="A18" s="103" t="s">
        <v>3679</v>
      </c>
      <c r="B18" s="57">
        <f t="shared" ref="B18:B24" si="0">C18/C$25</f>
        <v>5.4560129605612025E-2</v>
      </c>
      <c r="C18" s="104">
        <f>SUM(YTD_CRF)</f>
        <v>311769084.43000001</v>
      </c>
      <c r="D18" s="104"/>
      <c r="E18" s="105"/>
    </row>
    <row r="19" spans="1:5" x14ac:dyDescent="0.2">
      <c r="A19" s="103" t="s">
        <v>49541</v>
      </c>
      <c r="B19" s="57">
        <f>C19/C$25</f>
        <v>5.6413399235534289E-2</v>
      </c>
      <c r="C19" s="104">
        <f>SUM(YTD_SFRF)</f>
        <v>322359091.81999999</v>
      </c>
      <c r="D19" s="104"/>
      <c r="E19" s="105"/>
    </row>
    <row r="20" spans="1:5" x14ac:dyDescent="0.2">
      <c r="A20" s="103" t="s">
        <v>3987</v>
      </c>
      <c r="B20" s="57">
        <f t="shared" si="0"/>
        <v>8.6389011275074239E-3</v>
      </c>
      <c r="C20" s="104">
        <f>SUM(YTD_StateCovid19)</f>
        <v>49364660.869999997</v>
      </c>
      <c r="D20" s="104"/>
      <c r="E20" s="105"/>
    </row>
    <row r="21" spans="1:5" x14ac:dyDescent="0.2">
      <c r="A21" s="103" t="s">
        <v>5888</v>
      </c>
      <c r="B21" s="57">
        <f t="shared" si="0"/>
        <v>6.7611889661951821E-2</v>
      </c>
      <c r="C21" s="134">
        <f>SUM(YTD_ESSERI)</f>
        <v>386349832.53999996</v>
      </c>
    </row>
    <row r="22" spans="1:5" x14ac:dyDescent="0.2">
      <c r="A22" s="103" t="s">
        <v>3680</v>
      </c>
      <c r="B22" s="57">
        <f t="shared" si="0"/>
        <v>1.011202770345764E-2</v>
      </c>
      <c r="C22" s="104">
        <f>SUM(YTD_GEER)</f>
        <v>57782443.730000004</v>
      </c>
    </row>
    <row r="23" spans="1:5" x14ac:dyDescent="0.2">
      <c r="A23" s="103" t="s">
        <v>5878</v>
      </c>
      <c r="B23" s="57">
        <f t="shared" si="0"/>
        <v>0.27066517219317532</v>
      </c>
      <c r="C23" s="104">
        <f>SUM(YTD_ESSERII)</f>
        <v>1546642823.8299999</v>
      </c>
    </row>
    <row r="24" spans="1:5" x14ac:dyDescent="0.2">
      <c r="A24" s="103" t="s">
        <v>43562</v>
      </c>
      <c r="B24" s="57">
        <f t="shared" si="0"/>
        <v>0.53199848047276144</v>
      </c>
      <c r="C24" s="104">
        <f>SUM(YTD_ESSERIII)</f>
        <v>3039961238.6199999</v>
      </c>
    </row>
    <row r="25" spans="1:5" x14ac:dyDescent="0.2">
      <c r="B25" s="175">
        <f>SUM(B18:B24)</f>
        <v>1</v>
      </c>
      <c r="C25" s="105">
        <f>SUM(C18:C24)</f>
        <v>5714229175.8400002</v>
      </c>
      <c r="D25" s="105"/>
    </row>
    <row r="29" spans="1:5" ht="15.6" x14ac:dyDescent="0.25">
      <c r="A29" s="102" t="s">
        <v>12080</v>
      </c>
      <c r="B29" s="174" t="str">
        <f>Expenditures_PSU!A374</f>
        <v>PSU ALL - Total Covid Expenditures (All Districts)</v>
      </c>
    </row>
    <row r="30" spans="1:5" ht="15.6" x14ac:dyDescent="0.2">
      <c r="A30" s="59"/>
      <c r="B30" s="174" t="s">
        <v>3681</v>
      </c>
    </row>
    <row r="31" spans="1:5" ht="15.6" x14ac:dyDescent="0.2">
      <c r="B31" s="174" t="str">
        <f>B29 &amp; " (Expenditures in $1,000)"</f>
        <v>PSU ALL - Total Covid Expenditures (All Districts) (Expenditures in $1,000)</v>
      </c>
      <c r="C31" s="106">
        <f>1000</f>
        <v>1000</v>
      </c>
    </row>
    <row r="32" spans="1:5" x14ac:dyDescent="0.2">
      <c r="A32" s="103" t="s">
        <v>3679</v>
      </c>
      <c r="B32" s="107">
        <f>SUM(YTD_CRF)/$C$31</f>
        <v>311769.08442999999</v>
      </c>
      <c r="D32" s="104"/>
    </row>
    <row r="33" spans="1:4" x14ac:dyDescent="0.2">
      <c r="A33" s="103" t="s">
        <v>49541</v>
      </c>
      <c r="B33" s="107">
        <f>SUM(YTD_SFRF)/$C$31</f>
        <v>322359.09181999997</v>
      </c>
      <c r="D33" s="104"/>
    </row>
    <row r="34" spans="1:4" x14ac:dyDescent="0.2">
      <c r="A34" s="103" t="s">
        <v>3987</v>
      </c>
      <c r="B34" s="107">
        <f>SUM(YTD_StateCovid19)/$C$31</f>
        <v>49364.66087</v>
      </c>
      <c r="D34" s="104"/>
    </row>
    <row r="35" spans="1:4" x14ac:dyDescent="0.2">
      <c r="A35" s="103" t="s">
        <v>5888</v>
      </c>
      <c r="B35" s="135">
        <f>SUM(YTD_ESSERI)/$C$31</f>
        <v>386349.83253999997</v>
      </c>
    </row>
    <row r="36" spans="1:4" x14ac:dyDescent="0.2">
      <c r="A36" s="103" t="s">
        <v>3680</v>
      </c>
      <c r="B36" s="107">
        <f>SUM(YTD_GEER)/$C$31</f>
        <v>57782.443730000006</v>
      </c>
    </row>
    <row r="37" spans="1:4" x14ac:dyDescent="0.2">
      <c r="A37" s="103" t="s">
        <v>5878</v>
      </c>
      <c r="B37" s="107">
        <f>SUM(YTD_ESSERII)/$C$31</f>
        <v>1546642.8238299999</v>
      </c>
    </row>
    <row r="38" spans="1:4" x14ac:dyDescent="0.2">
      <c r="A38" s="103" t="s">
        <v>43562</v>
      </c>
      <c r="B38" s="107">
        <f>SUM(YTD_ESSERIII)/$C$31</f>
        <v>3039961.23862</v>
      </c>
    </row>
    <row r="39" spans="1:4" x14ac:dyDescent="0.2">
      <c r="B39" s="176">
        <f>SUM(B32:B38)</f>
        <v>5714229.1758399997</v>
      </c>
      <c r="D39" s="105"/>
    </row>
    <row r="43" spans="1:4" ht="15.6" x14ac:dyDescent="0.25">
      <c r="A43" s="102" t="s">
        <v>12308</v>
      </c>
      <c r="B43" s="172" t="str">
        <f>Expenditures_PRC!A66</f>
        <v>PRC ALL - All Covid PRCs (State and Federal)</v>
      </c>
    </row>
    <row r="44" spans="1:4" ht="15.6" x14ac:dyDescent="0.2">
      <c r="A44" s="59"/>
      <c r="B44" s="172" t="s">
        <v>12076</v>
      </c>
    </row>
    <row r="45" spans="1:4" ht="31.2" x14ac:dyDescent="0.2">
      <c r="B45" s="172" t="str">
        <f>B43 &amp; " Expenditures by PSU Type (in %)"</f>
        <v>PRC ALL - All Covid PRCs (State and Federal) Expenditures by PSU Type (in %)</v>
      </c>
    </row>
    <row r="46" spans="1:4" x14ac:dyDescent="0.2">
      <c r="A46" s="103" t="s">
        <v>12077</v>
      </c>
      <c r="B46" s="57">
        <f>C46/C$52</f>
        <v>0.95499568904837417</v>
      </c>
      <c r="C46" s="104">
        <f>Expenditures_PRC!K441</f>
        <v>5444939179.9899998</v>
      </c>
    </row>
    <row r="47" spans="1:4" x14ac:dyDescent="0.2">
      <c r="A47" s="103" t="s">
        <v>12078</v>
      </c>
      <c r="B47" s="57">
        <f>C47/C$52</f>
        <v>4.4109771611105859E-2</v>
      </c>
      <c r="C47" s="104">
        <f>Expenditures_PRC!K442</f>
        <v>251493306.64000005</v>
      </c>
    </row>
    <row r="48" spans="1:4" x14ac:dyDescent="0.2">
      <c r="A48" s="103" t="s">
        <v>12079</v>
      </c>
      <c r="B48" s="57">
        <f>C48/C$52</f>
        <v>8.9453934051987843E-4</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0.99999999999999989</v>
      </c>
      <c r="C52" s="105">
        <f>SUM(C46:C51)</f>
        <v>5701532731.96</v>
      </c>
      <c r="D52" s="105">
        <f>+C52-Expenditures_PRC!$K$444</f>
        <v>-12696443.880002022</v>
      </c>
    </row>
    <row r="56" spans="1:4" ht="15.6" x14ac:dyDescent="0.25">
      <c r="A56" s="102" t="s">
        <v>12308</v>
      </c>
      <c r="B56" s="172" t="str">
        <f>Expenditures_PRC!A66</f>
        <v>PRC ALL - All Covid PRCs (State and Federal)</v>
      </c>
    </row>
    <row r="57" spans="1:4" ht="15.6" x14ac:dyDescent="0.2">
      <c r="A57" s="59"/>
      <c r="B57" s="172" t="s">
        <v>12076</v>
      </c>
    </row>
    <row r="58" spans="1:4" ht="31.2" x14ac:dyDescent="0.2">
      <c r="B58" s="172" t="str">
        <f>B56 &amp; " (Expenditures by PSU Type; in $1,000)"</f>
        <v>PRC ALL - All Covid PRCs (State and Federal) (Expenditures by PSU Type; in $1,000)</v>
      </c>
      <c r="C58" s="106">
        <f>1000</f>
        <v>1000</v>
      </c>
    </row>
    <row r="59" spans="1:4" x14ac:dyDescent="0.2">
      <c r="A59" s="103" t="s">
        <v>12077</v>
      </c>
      <c r="B59" s="107">
        <f>Expenditures_PRC!K441/$C$58</f>
        <v>5444939.1799900001</v>
      </c>
    </row>
    <row r="60" spans="1:4" x14ac:dyDescent="0.2">
      <c r="A60" s="103" t="s">
        <v>12078</v>
      </c>
      <c r="B60" s="107">
        <f>Expenditures_PRC!K442/$C$58</f>
        <v>251493.30664000005</v>
      </c>
    </row>
    <row r="61" spans="1:4" x14ac:dyDescent="0.2">
      <c r="A61" s="103" t="s">
        <v>12079</v>
      </c>
      <c r="B61" s="107">
        <f>Expenditures_PRC!K443/$C$58</f>
        <v>17796.68921</v>
      </c>
    </row>
    <row r="62" spans="1:4" x14ac:dyDescent="0.2">
      <c r="A62" s="103"/>
      <c r="B62" s="107"/>
    </row>
    <row r="63" spans="1:4" x14ac:dyDescent="0.2">
      <c r="A63" s="103"/>
      <c r="B63" s="107"/>
    </row>
    <row r="64" spans="1:4" x14ac:dyDescent="0.2">
      <c r="A64" s="103"/>
      <c r="B64" s="107"/>
    </row>
    <row r="65" spans="2:3" x14ac:dyDescent="0.2">
      <c r="B65" s="177">
        <f>SUM(B59:B64)</f>
        <v>5714229.1758400006</v>
      </c>
      <c r="C65" s="70">
        <f>+B65-(Expenditures_PRC!$K$444/C58)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2B1628-4886-4FB4-9E09-38EC9BCF47E4}">
  <ds:schemaRefs>
    <ds:schemaRef ds:uri="http://schemas.microsoft.com/DataMashup"/>
  </ds:schemaRefs>
</ds:datastoreItem>
</file>

<file path=customXml/itemProps2.xml><?xml version="1.0" encoding="utf-8"?>
<ds:datastoreItem xmlns:ds="http://schemas.openxmlformats.org/officeDocument/2006/customXml" ds:itemID="{94537F4C-5545-4680-B3C1-A16134382043}">
  <ds:schemaRefs>
    <ds:schemaRef ds:uri="http://schemas.microsoft.com/sharepoint/v3/contenttype/forms"/>
  </ds:schemaRefs>
</ds:datastoreItem>
</file>

<file path=customXml/itemProps3.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4.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40</vt:i4>
      </vt:variant>
    </vt:vector>
  </HeadingPairs>
  <TitlesOfParts>
    <vt:vector size="48"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2024-04-11T17:47:39Z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